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theme/themeOverride23.xml" ContentType="application/vnd.openxmlformats-officedocument.themeOverride+xml"/>
  <Override PartName="/xl/charts/chart38.xml" ContentType="application/vnd.openxmlformats-officedocument.drawingml.chart+xml"/>
  <Override PartName="/xl/theme/themeOverride24.xml" ContentType="application/vnd.openxmlformats-officedocument.themeOverride+xml"/>
  <Override PartName="/xl/charts/chart39.xml" ContentType="application/vnd.openxmlformats-officedocument.drawingml.chart+xml"/>
  <Override PartName="/xl/theme/themeOverride25.xml" ContentType="application/vnd.openxmlformats-officedocument.themeOverride+xml"/>
  <Override PartName="/xl/charts/chart40.xml" ContentType="application/vnd.openxmlformats-officedocument.drawingml.chart+xml"/>
  <Override PartName="/xl/theme/themeOverride26.xml" ContentType="application/vnd.openxmlformats-officedocument.themeOverride+xml"/>
  <Override PartName="/xl/charts/chart41.xml" ContentType="application/vnd.openxmlformats-officedocument.drawingml.chart+xml"/>
  <Override PartName="/xl/theme/themeOverride27.xml" ContentType="application/vnd.openxmlformats-officedocument.themeOverride+xml"/>
  <Override PartName="/xl/charts/chart42.xml" ContentType="application/vnd.openxmlformats-officedocument.drawingml.chart+xml"/>
  <Override PartName="/xl/theme/themeOverride28.xml" ContentType="application/vnd.openxmlformats-officedocument.themeOverride+xml"/>
  <Override PartName="/xl/charts/chart43.xml" ContentType="application/vnd.openxmlformats-officedocument.drawingml.chart+xml"/>
  <Override PartName="/xl/theme/themeOverride29.xml" ContentType="application/vnd.openxmlformats-officedocument.themeOverride+xml"/>
  <Override PartName="/xl/charts/chart44.xml" ContentType="application/vnd.openxmlformats-officedocument.drawingml.chart+xml"/>
  <Override PartName="/xl/theme/themeOverride30.xml" ContentType="application/vnd.openxmlformats-officedocument.themeOverride+xml"/>
  <Override PartName="/xl/charts/chart45.xml" ContentType="application/vnd.openxmlformats-officedocument.drawingml.chart+xml"/>
  <Override PartName="/xl/theme/themeOverride31.xml" ContentType="application/vnd.openxmlformats-officedocument.themeOverride+xml"/>
  <Override PartName="/xl/charts/chart46.xml" ContentType="application/vnd.openxmlformats-officedocument.drawingml.chart+xml"/>
  <Override PartName="/xl/theme/themeOverride32.xml" ContentType="application/vnd.openxmlformats-officedocument.themeOverride+xml"/>
  <Override PartName="/xl/charts/chart47.xml" ContentType="application/vnd.openxmlformats-officedocument.drawingml.chart+xml"/>
  <Override PartName="/xl/theme/themeOverride33.xml" ContentType="application/vnd.openxmlformats-officedocument.themeOverride+xml"/>
  <Override PartName="/xl/charts/chart48.xml" ContentType="application/vnd.openxmlformats-officedocument.drawingml.chart+xml"/>
  <Override PartName="/xl/theme/themeOverride34.xml" ContentType="application/vnd.openxmlformats-officedocument.themeOverride+xml"/>
  <Override PartName="/xl/charts/chart49.xml" ContentType="application/vnd.openxmlformats-officedocument.drawingml.chart+xml"/>
  <Override PartName="/xl/theme/themeOverride35.xml" ContentType="application/vnd.openxmlformats-officedocument.themeOverride+xml"/>
  <Override PartName="/xl/charts/chart50.xml" ContentType="application/vnd.openxmlformats-officedocument.drawingml.chart+xml"/>
  <Override PartName="/xl/theme/themeOverride36.xml" ContentType="application/vnd.openxmlformats-officedocument.themeOverrid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theme/themeOverride37.xml" ContentType="application/vnd.openxmlformats-officedocument.themeOverride+xml"/>
  <Override PartName="/xl/charts/chart53.xml" ContentType="application/vnd.openxmlformats-officedocument.drawingml.chart+xml"/>
  <Override PartName="/xl/theme/themeOverride38.xml" ContentType="application/vnd.openxmlformats-officedocument.themeOverrid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.xml" ContentType="application/vnd.openxmlformats-officedocument.drawingml.chartshapes+xml"/>
  <Override PartName="/xl/charts/chart56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S:\13107 Electricity distribution sector performance\One-pager\2022 version working\"/>
    </mc:Choice>
  </mc:AlternateContent>
  <xr:revisionPtr revIDLastSave="0" documentId="13_ncr:1_{347E72E7-AE86-426B-9E1A-41A654EA10B8}" xr6:coauthVersionLast="47" xr6:coauthVersionMax="47" xr10:uidLastSave="{00000000-0000-0000-0000-000000000000}"/>
  <bookViews>
    <workbookView xWindow="28680" yWindow="-6870" windowWidth="29040" windowHeight="15840" activeTab="1" xr2:uid="{00000000-000D-0000-FFFF-FFFF00000000}"/>
  </bookViews>
  <sheets>
    <sheet name="Cover" sheetId="6" r:id="rId1"/>
    <sheet name="One-pager" sheetId="7" r:id="rId2"/>
    <sheet name="Calculations" sheetId="8" r:id="rId3"/>
    <sheet name="assets" sheetId="4" state="hidden" r:id="rId4"/>
    <sheet name="dataset" sheetId="2" state="hidden" r:id="rId5"/>
    <sheet name="line charges" sheetId="5" state="hidden" r:id="rId6"/>
    <sheet name="company details" sheetId="9" state="hidden" r:id="rId7"/>
    <sheet name="capacity" sheetId="3" state="hidden" r:id="rId8"/>
  </sheets>
  <externalReferences>
    <externalReference r:id="rId9"/>
  </externalReferences>
  <definedNames>
    <definedName name="_xlnm._FilterDatabase" localSheetId="3" hidden="1">assets!$A$1:$O$1191</definedName>
    <definedName name="_xlnm._FilterDatabase" localSheetId="4" hidden="1">dataset!$A$1:$AO$8636</definedName>
    <definedName name="_xlnm._FilterDatabase" localSheetId="5" hidden="1">'line charges'!$A$1:$AI$37</definedName>
    <definedName name="company_details">'company details'!$A$1:$AE$13</definedName>
    <definedName name="edb_name">'One-pager'!$B$2</definedName>
    <definedName name="edb_name_asset">Calculations!$E$89</definedName>
    <definedName name="latest_year">'One-pager'!$AV$2</definedName>
    <definedName name="_xlnm.Print_Area" localSheetId="0">Cover!$A$1:$D$18</definedName>
    <definedName name="_xlnm.Print_Area" localSheetId="1">'One-pager'!$A$1:$BB$50</definedName>
    <definedName name="r_rank">Calculations!$A$351:$AE$377</definedName>
    <definedName name="x_rank">Calculations!$A$351:$AE$351</definedName>
    <definedName name="y_rank">Calculations!$A$351:$A$377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8" l="1"/>
  <c r="AE376" i="8" l="1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C367" i="8"/>
  <c r="AE366" i="8"/>
  <c r="AD366" i="8"/>
  <c r="AC366" i="8"/>
  <c r="AB366" i="8"/>
  <c r="AA366" i="8"/>
  <c r="Z366" i="8"/>
  <c r="Y366" i="8"/>
  <c r="X366" i="8"/>
  <c r="W366" i="8"/>
  <c r="V366" i="8"/>
  <c r="U366" i="8"/>
  <c r="T366" i="8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C362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C358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C355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C354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C353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F260" i="8"/>
  <c r="E260" i="8"/>
  <c r="E271" i="8" s="1"/>
  <c r="D260" i="8"/>
  <c r="C260" i="8"/>
  <c r="C263" i="8" s="1"/>
  <c r="B260" i="8"/>
  <c r="B306" i="8" s="1"/>
  <c r="F243" i="8"/>
  <c r="E243" i="8"/>
  <c r="D243" i="8"/>
  <c r="C243" i="8"/>
  <c r="B243" i="8"/>
  <c r="F228" i="8"/>
  <c r="E228" i="8"/>
  <c r="D228" i="8"/>
  <c r="C228" i="8"/>
  <c r="B228" i="8"/>
  <c r="W224" i="8"/>
  <c r="W223" i="8"/>
  <c r="W222" i="8"/>
  <c r="W221" i="8"/>
  <c r="W220" i="8"/>
  <c r="W219" i="8"/>
  <c r="K218" i="8"/>
  <c r="J218" i="8"/>
  <c r="I218" i="8"/>
  <c r="H218" i="8"/>
  <c r="G218" i="8"/>
  <c r="F218" i="8"/>
  <c r="E218" i="8"/>
  <c r="D218" i="8"/>
  <c r="C218" i="8"/>
  <c r="B218" i="8"/>
  <c r="E214" i="8"/>
  <c r="D214" i="8"/>
  <c r="C214" i="8"/>
  <c r="B214" i="8"/>
  <c r="E204" i="8"/>
  <c r="E199" i="8"/>
  <c r="D199" i="8"/>
  <c r="C199" i="8"/>
  <c r="B199" i="8"/>
  <c r="E184" i="8"/>
  <c r="D184" i="8" s="1"/>
  <c r="C184" i="8"/>
  <c r="B184" i="8"/>
  <c r="E174" i="8"/>
  <c r="B174" i="8" s="1"/>
  <c r="AR39" i="7" s="1"/>
  <c r="E169" i="8"/>
  <c r="E159" i="8"/>
  <c r="E154" i="8"/>
  <c r="D154" i="8" s="1"/>
  <c r="C154" i="8"/>
  <c r="B154" i="8"/>
  <c r="E144" i="8"/>
  <c r="E139" i="8"/>
  <c r="C139" i="8"/>
  <c r="F129" i="8"/>
  <c r="E129" i="8"/>
  <c r="E124" i="8"/>
  <c r="D124" i="8"/>
  <c r="C124" i="8"/>
  <c r="B124" i="8"/>
  <c r="E114" i="8"/>
  <c r="B114" i="8" s="1"/>
  <c r="AR21" i="7" s="1"/>
  <c r="E109" i="8"/>
  <c r="D109" i="8"/>
  <c r="C109" i="8"/>
  <c r="B109" i="8"/>
  <c r="E99" i="8"/>
  <c r="B99" i="8" s="1"/>
  <c r="AN21" i="7" s="1"/>
  <c r="E89" i="8"/>
  <c r="B176" i="8" s="1" a="1"/>
  <c r="B176" i="8" s="1"/>
  <c r="AR43" i="7" s="1"/>
  <c r="F70" i="8"/>
  <c r="E70" i="8"/>
  <c r="D70" i="8"/>
  <c r="C70" i="8"/>
  <c r="B70" i="8"/>
  <c r="T55" i="8"/>
  <c r="R49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T37" i="8"/>
  <c r="T33" i="8"/>
  <c r="T32" i="8"/>
  <c r="R28" i="8"/>
  <c r="X27" i="8"/>
  <c r="P26" i="8"/>
  <c r="O26" i="8"/>
  <c r="O3" i="8" s="1"/>
  <c r="N26" i="8"/>
  <c r="M26" i="8"/>
  <c r="L26" i="8"/>
  <c r="L49" i="8" s="1"/>
  <c r="K26" i="8"/>
  <c r="K49" i="8" s="1"/>
  <c r="J26" i="8"/>
  <c r="I26" i="8"/>
  <c r="H26" i="8"/>
  <c r="G26" i="8"/>
  <c r="G3" i="8" s="1"/>
  <c r="F26" i="8"/>
  <c r="F62" i="8" s="1"/>
  <c r="E26" i="8"/>
  <c r="E72" i="8" s="1"/>
  <c r="D26" i="8"/>
  <c r="D72" i="8" s="1"/>
  <c r="C26" i="8"/>
  <c r="C73" i="8" s="1"/>
  <c r="B26" i="8"/>
  <c r="B59" i="8" s="1"/>
  <c r="F6" i="8"/>
  <c r="F15" i="8" s="1"/>
  <c r="E6" i="8"/>
  <c r="E13" i="8" s="1"/>
  <c r="D6" i="8"/>
  <c r="D39" i="8" s="1"/>
  <c r="C6" i="8"/>
  <c r="C39" i="8" s="1"/>
  <c r="B6" i="8"/>
  <c r="B10" i="8" s="1"/>
  <c r="P3" i="8"/>
  <c r="F302" i="8"/>
  <c r="W33" i="7"/>
  <c r="G33" i="7"/>
  <c r="M26" i="7"/>
  <c r="R16" i="7"/>
  <c r="AQ14" i="7"/>
  <c r="AQ13" i="7"/>
  <c r="R12" i="7"/>
  <c r="AQ12" i="7"/>
  <c r="AQ11" i="7"/>
  <c r="R10" i="7"/>
  <c r="AQ10" i="7"/>
  <c r="AQ9" i="7"/>
  <c r="AQ8" i="7"/>
  <c r="AM8" i="7"/>
  <c r="AQ5" i="7"/>
  <c r="I4" i="7"/>
  <c r="A4" i="6"/>
  <c r="A3" i="6"/>
  <c r="P32" i="7" l="1"/>
  <c r="AU5" i="7"/>
  <c r="AU6" i="7"/>
  <c r="AW7" i="7"/>
  <c r="AW6" i="7"/>
  <c r="AU7" i="7"/>
  <c r="P20" i="7"/>
  <c r="I223" i="8"/>
  <c r="E3" i="8"/>
  <c r="D9" i="8"/>
  <c r="H49" i="8"/>
  <c r="J223" i="8"/>
  <c r="E60" i="8"/>
  <c r="K3" i="8"/>
  <c r="E11" i="8"/>
  <c r="H3" i="8"/>
  <c r="F7" i="8"/>
  <c r="H6" i="7" s="1"/>
  <c r="B30" i="8"/>
  <c r="D15" i="8"/>
  <c r="F16" i="8"/>
  <c r="B333" i="8" s="1"/>
  <c r="D19" i="8"/>
  <c r="F71" i="8"/>
  <c r="P28" i="8"/>
  <c r="F19" i="8"/>
  <c r="B336" i="8" s="1"/>
  <c r="C59" i="8"/>
  <c r="C75" i="8"/>
  <c r="P9" i="7"/>
  <c r="F11" i="8"/>
  <c r="B328" i="8" s="1"/>
  <c r="F22" i="8"/>
  <c r="G21" i="7" s="1"/>
  <c r="I28" i="8"/>
  <c r="E27" i="8"/>
  <c r="F12" i="8"/>
  <c r="B329" i="8" s="1"/>
  <c r="J28" i="8"/>
  <c r="F27" i="8"/>
  <c r="O49" i="8"/>
  <c r="F14" i="8"/>
  <c r="B331" i="8" s="1"/>
  <c r="C309" i="8"/>
  <c r="G28" i="8"/>
  <c r="F51" i="8"/>
  <c r="O28" i="8"/>
  <c r="F8" i="8"/>
  <c r="B325" i="8" s="1"/>
  <c r="F18" i="8"/>
  <c r="H17" i="7" s="1"/>
  <c r="B9" i="8"/>
  <c r="J3" i="8"/>
  <c r="D3" i="8"/>
  <c r="D11" i="8"/>
  <c r="E14" i="8"/>
  <c r="E18" i="8"/>
  <c r="D22" i="8"/>
  <c r="J49" i="8"/>
  <c r="C74" i="8"/>
  <c r="B129" i="8"/>
  <c r="AV21" i="7" s="1"/>
  <c r="B75" i="8"/>
  <c r="I3" i="8"/>
  <c r="C9" i="8"/>
  <c r="E15" i="8"/>
  <c r="E19" i="8"/>
  <c r="K28" i="8"/>
  <c r="P49" i="8"/>
  <c r="D60" i="8"/>
  <c r="C77" i="8"/>
  <c r="B13" i="8"/>
  <c r="M49" i="8"/>
  <c r="H28" i="8"/>
  <c r="D38" i="8"/>
  <c r="B51" i="8"/>
  <c r="E62" i="8"/>
  <c r="B71" i="8"/>
  <c r="E9" i="8"/>
  <c r="C13" i="8"/>
  <c r="B17" i="8"/>
  <c r="B21" i="8"/>
  <c r="B3" i="8"/>
  <c r="L3" i="8"/>
  <c r="D7" i="8"/>
  <c r="D10" i="8"/>
  <c r="D13" i="8"/>
  <c r="C17" i="8"/>
  <c r="C21" i="8"/>
  <c r="C51" i="8"/>
  <c r="B72" i="8"/>
  <c r="C3" i="8"/>
  <c r="M3" i="8"/>
  <c r="E7" i="8"/>
  <c r="F10" i="8"/>
  <c r="B327" i="8" s="1"/>
  <c r="D14" i="8"/>
  <c r="D17" i="8"/>
  <c r="D21" i="8"/>
  <c r="E51" i="8"/>
  <c r="B74" i="8"/>
  <c r="AB8" i="7"/>
  <c r="P18" i="7"/>
  <c r="P10" i="7"/>
  <c r="V32" i="7"/>
  <c r="P17" i="7"/>
  <c r="F32" i="7"/>
  <c r="P11" i="7"/>
  <c r="P19" i="7"/>
  <c r="P7" i="7"/>
  <c r="P15" i="7"/>
  <c r="P13" i="7"/>
  <c r="P21" i="7"/>
  <c r="AA32" i="7"/>
  <c r="K32" i="7"/>
  <c r="P6" i="7"/>
  <c r="P14" i="7"/>
  <c r="AB7" i="7"/>
  <c r="AF32" i="7"/>
  <c r="AB9" i="7"/>
  <c r="P16" i="7"/>
  <c r="P12" i="7"/>
  <c r="P8" i="7"/>
  <c r="B210" i="8"/>
  <c r="B188" i="8"/>
  <c r="B136" i="8" a="1"/>
  <c r="B136" i="8" s="1"/>
  <c r="AV24" i="7" s="1"/>
  <c r="B162" i="8" a="1"/>
  <c r="B162" i="8" s="1"/>
  <c r="B120" i="8"/>
  <c r="B107" i="8" a="1"/>
  <c r="B107" i="8" s="1"/>
  <c r="AN29" i="7" s="1"/>
  <c r="B105" i="8"/>
  <c r="B115" i="8"/>
  <c r="B133" i="8" a="1"/>
  <c r="B133" i="8" s="1"/>
  <c r="B166" i="8" a="1"/>
  <c r="B166" i="8" s="1"/>
  <c r="AN42" i="7" s="1"/>
  <c r="B193" i="8" a="1"/>
  <c r="B193" i="8" s="1"/>
  <c r="B197" i="8" a="1"/>
  <c r="B197" i="8" s="1"/>
  <c r="AV47" i="7" s="1"/>
  <c r="E312" i="8"/>
  <c r="B332" i="8"/>
  <c r="C222" i="8"/>
  <c r="C229" i="8"/>
  <c r="C223" i="8"/>
  <c r="C221" i="8"/>
  <c r="C220" i="8"/>
  <c r="C230" i="8"/>
  <c r="C219" i="8"/>
  <c r="C224" i="8"/>
  <c r="K222" i="8"/>
  <c r="K223" i="8"/>
  <c r="K221" i="8"/>
  <c r="K224" i="8"/>
  <c r="K219" i="8"/>
  <c r="K220" i="8"/>
  <c r="G14" i="7"/>
  <c r="D77" i="8"/>
  <c r="D229" i="8"/>
  <c r="D223" i="8"/>
  <c r="D219" i="8"/>
  <c r="D230" i="8"/>
  <c r="D221" i="8"/>
  <c r="D222" i="8"/>
  <c r="B219" i="8"/>
  <c r="C244" i="8"/>
  <c r="B285" i="8"/>
  <c r="E310" i="8"/>
  <c r="C19" i="8"/>
  <c r="C15" i="8"/>
  <c r="H15" i="8" s="1"/>
  <c r="N14" i="7" s="1"/>
  <c r="C11" i="8"/>
  <c r="C7" i="8"/>
  <c r="H7" i="8" s="1"/>
  <c r="N6" i="7" s="1"/>
  <c r="C27" i="8"/>
  <c r="C20" i="8"/>
  <c r="C16" i="8"/>
  <c r="B8" i="8"/>
  <c r="E61" i="8"/>
  <c r="E75" i="8"/>
  <c r="B19" i="8"/>
  <c r="B15" i="8"/>
  <c r="B11" i="8"/>
  <c r="B7" i="8"/>
  <c r="B27" i="8"/>
  <c r="B39" i="8"/>
  <c r="B38" i="8"/>
  <c r="D76" i="8"/>
  <c r="D62" i="8"/>
  <c r="D61" i="8"/>
  <c r="D71" i="8"/>
  <c r="R17" i="7" s="1"/>
  <c r="D74" i="8"/>
  <c r="D50" i="8"/>
  <c r="D48" i="8"/>
  <c r="D30" i="8"/>
  <c r="D75" i="8"/>
  <c r="D51" i="8"/>
  <c r="D29" i="8"/>
  <c r="I219" i="8"/>
  <c r="G221" i="8"/>
  <c r="D244" i="8"/>
  <c r="D271" i="8"/>
  <c r="E286" i="8"/>
  <c r="E298" i="8" s="1"/>
  <c r="D27" i="8"/>
  <c r="D20" i="8"/>
  <c r="D16" i="8"/>
  <c r="D12" i="8"/>
  <c r="D8" i="8"/>
  <c r="C8" i="8"/>
  <c r="C10" i="8"/>
  <c r="B18" i="8"/>
  <c r="C22" i="8"/>
  <c r="F74" i="8"/>
  <c r="F50" i="8"/>
  <c r="F48" i="8"/>
  <c r="F30" i="8"/>
  <c r="F77" i="8"/>
  <c r="F3" i="8"/>
  <c r="F72" i="8"/>
  <c r="F73" i="8"/>
  <c r="F81" i="8" s="1"/>
  <c r="F60" i="8"/>
  <c r="N49" i="8"/>
  <c r="N3" i="8"/>
  <c r="L28" i="8"/>
  <c r="F29" i="8"/>
  <c r="C38" i="8"/>
  <c r="B48" i="8"/>
  <c r="T54" i="8"/>
  <c r="D59" i="8"/>
  <c r="F61" i="8"/>
  <c r="F75" i="8"/>
  <c r="F230" i="8"/>
  <c r="J219" i="8"/>
  <c r="D224" i="8"/>
  <c r="B246" i="8"/>
  <c r="D303" i="8"/>
  <c r="D287" i="8"/>
  <c r="D306" i="8"/>
  <c r="D290" i="8"/>
  <c r="D270" i="8"/>
  <c r="D309" i="8"/>
  <c r="D285" i="8"/>
  <c r="D263" i="8"/>
  <c r="D310" i="8"/>
  <c r="D302" i="8"/>
  <c r="D286" i="8"/>
  <c r="D298" i="8" s="1"/>
  <c r="D264" i="8"/>
  <c r="D305" i="8"/>
  <c r="D289" i="8"/>
  <c r="D308" i="8"/>
  <c r="D292" i="8"/>
  <c r="D284" i="8"/>
  <c r="D272" i="8"/>
  <c r="D294" i="8" s="1"/>
  <c r="D262" i="8"/>
  <c r="D288" i="8"/>
  <c r="D307" i="8"/>
  <c r="D304" i="8"/>
  <c r="D316" i="8" s="1"/>
  <c r="F286" i="8"/>
  <c r="F298" i="8" s="1"/>
  <c r="B22" i="8"/>
  <c r="E71" i="8"/>
  <c r="E80" i="8" s="1"/>
  <c r="E74" i="8"/>
  <c r="E50" i="8"/>
  <c r="E48" i="8"/>
  <c r="E30" i="8"/>
  <c r="E77" i="8"/>
  <c r="E59" i="8"/>
  <c r="E29" i="8"/>
  <c r="E20" i="8"/>
  <c r="E16" i="8"/>
  <c r="E12" i="8"/>
  <c r="E8" i="8"/>
  <c r="E39" i="8"/>
  <c r="E38" i="8"/>
  <c r="E21" i="8"/>
  <c r="E17" i="8"/>
  <c r="M28" i="8"/>
  <c r="C48" i="8"/>
  <c r="B50" i="8"/>
  <c r="F59" i="8"/>
  <c r="D73" i="8"/>
  <c r="E76" i="8"/>
  <c r="G224" i="8"/>
  <c r="B245" i="8"/>
  <c r="D247" i="8"/>
  <c r="E306" i="8"/>
  <c r="E290" i="8"/>
  <c r="E270" i="8"/>
  <c r="E309" i="8"/>
  <c r="E285" i="8"/>
  <c r="E263" i="8"/>
  <c r="E304" i="8"/>
  <c r="E316" i="8" s="1"/>
  <c r="E288" i="8"/>
  <c r="E305" i="8"/>
  <c r="E315" i="8" s="1"/>
  <c r="E289" i="8"/>
  <c r="E308" i="8"/>
  <c r="E292" i="8"/>
  <c r="E284" i="8"/>
  <c r="E272" i="8"/>
  <c r="E294" i="8" s="1"/>
  <c r="E262" i="8"/>
  <c r="E303" i="8"/>
  <c r="E287" i="8"/>
  <c r="E302" i="8"/>
  <c r="E307" i="8"/>
  <c r="E264" i="8"/>
  <c r="E291" i="8"/>
  <c r="B290" i="8"/>
  <c r="B12" i="8"/>
  <c r="B14" i="8"/>
  <c r="C18" i="8"/>
  <c r="B20" i="8"/>
  <c r="B204" i="8"/>
  <c r="AX39" i="7" s="1"/>
  <c r="C306" i="8"/>
  <c r="B303" i="8"/>
  <c r="C290" i="8"/>
  <c r="B287" i="8"/>
  <c r="C270" i="8"/>
  <c r="F247" i="8"/>
  <c r="C246" i="8"/>
  <c r="E244" i="8"/>
  <c r="B229" i="8"/>
  <c r="C247" i="8"/>
  <c r="E245" i="8"/>
  <c r="D245" i="8"/>
  <c r="B309" i="8"/>
  <c r="F289" i="8"/>
  <c r="B223" i="8"/>
  <c r="F221" i="8"/>
  <c r="T56" i="8"/>
  <c r="T34" i="8"/>
  <c r="F264" i="8"/>
  <c r="B159" i="8"/>
  <c r="AN39" i="7" s="1"/>
  <c r="T53" i="8"/>
  <c r="C288" i="8"/>
  <c r="E247" i="8"/>
  <c r="B230" i="8"/>
  <c r="B189" i="8"/>
  <c r="T58" i="8"/>
  <c r="T36" i="8"/>
  <c r="F310" i="8"/>
  <c r="C285" i="8"/>
  <c r="B270" i="8"/>
  <c r="F245" i="8"/>
  <c r="T57" i="8"/>
  <c r="T35" i="8"/>
  <c r="F39" i="8"/>
  <c r="F38" i="8"/>
  <c r="F21" i="8"/>
  <c r="F17" i="8"/>
  <c r="F13" i="8"/>
  <c r="F9" i="8"/>
  <c r="E10" i="8"/>
  <c r="C12" i="8"/>
  <c r="C14" i="8"/>
  <c r="B16" i="8"/>
  <c r="D18" i="8"/>
  <c r="F20" i="8"/>
  <c r="E22" i="8"/>
  <c r="N28" i="8"/>
  <c r="C30" i="8"/>
  <c r="G49" i="8"/>
  <c r="C50" i="8"/>
  <c r="E73" i="8"/>
  <c r="F76" i="8"/>
  <c r="D220" i="8"/>
  <c r="G222" i="8"/>
  <c r="C245" i="8"/>
  <c r="D291" i="8"/>
  <c r="C304" i="8"/>
  <c r="C316" i="8" s="1"/>
  <c r="E220" i="8"/>
  <c r="H222" i="8"/>
  <c r="B263" i="8"/>
  <c r="F305" i="8"/>
  <c r="I49" i="8"/>
  <c r="C72" i="8"/>
  <c r="B77" i="8"/>
  <c r="B195" i="8"/>
  <c r="C195" i="8" s="1"/>
  <c r="AV45" i="7" s="1"/>
  <c r="B181" i="8" a="1"/>
  <c r="B181" i="8" s="1"/>
  <c r="AR42" i="7" s="1"/>
  <c r="B177" i="8" a="1"/>
  <c r="B177" i="8" s="1"/>
  <c r="B173" i="8"/>
  <c r="B164" i="8" a="1"/>
  <c r="B164" i="8" s="1"/>
  <c r="AN40" i="7" s="1"/>
  <c r="B151" i="8" a="1"/>
  <c r="B151" i="8" s="1"/>
  <c r="AZ24" i="7" s="1"/>
  <c r="B147" i="8" a="1"/>
  <c r="B147" i="8" s="1"/>
  <c r="B143" i="8"/>
  <c r="B134" i="8" a="1"/>
  <c r="B134" i="8" s="1"/>
  <c r="AV22" i="7" s="1"/>
  <c r="B211" i="8" a="1"/>
  <c r="B211" i="8" s="1"/>
  <c r="AZ42" i="7" s="1"/>
  <c r="B207" i="8" a="1"/>
  <c r="B207" i="8" s="1"/>
  <c r="B203" i="8"/>
  <c r="B194" i="8" a="1"/>
  <c r="B194" i="8" s="1"/>
  <c r="AV40" i="7" s="1"/>
  <c r="B160" i="8"/>
  <c r="B130" i="8"/>
  <c r="B121" i="8" a="1"/>
  <c r="B121" i="8" s="1"/>
  <c r="AR24" i="7" s="1"/>
  <c r="B117" i="8" a="1"/>
  <c r="B117" i="8" s="1"/>
  <c r="B113" i="8"/>
  <c r="B104" i="8" a="1"/>
  <c r="B104" i="8" s="1"/>
  <c r="AN22" i="7" s="1"/>
  <c r="B209" i="8" a="1"/>
  <c r="B209" i="8" s="1"/>
  <c r="AZ40" i="7" s="1"/>
  <c r="B196" i="8" a="1"/>
  <c r="B196" i="8" s="1"/>
  <c r="AV42" i="7" s="1"/>
  <c r="B192" i="8" a="1"/>
  <c r="B192" i="8" s="1"/>
  <c r="B175" i="8"/>
  <c r="B145" i="8"/>
  <c r="B128" i="8"/>
  <c r="B119" i="8" a="1"/>
  <c r="B119" i="8" s="1"/>
  <c r="AR22" i="7" s="1"/>
  <c r="B106" i="8" a="1"/>
  <c r="B106" i="8" s="1"/>
  <c r="AN24" i="7" s="1"/>
  <c r="B102" i="8" a="1"/>
  <c r="B102" i="8" s="1"/>
  <c r="B98" i="8"/>
  <c r="B205" i="8"/>
  <c r="B182" i="8" a="1"/>
  <c r="B182" i="8" s="1"/>
  <c r="AR47" i="7" s="1"/>
  <c r="B178" i="8" a="1"/>
  <c r="B178" i="8" s="1"/>
  <c r="B161" i="8" a="1"/>
  <c r="B161" i="8" s="1"/>
  <c r="AN43" i="7" s="1"/>
  <c r="B152" i="8" a="1"/>
  <c r="B152" i="8" s="1"/>
  <c r="AZ29" i="7" s="1"/>
  <c r="B148" i="8" a="1"/>
  <c r="B148" i="8" s="1"/>
  <c r="B212" i="8" a="1"/>
  <c r="B212" i="8" s="1"/>
  <c r="AZ47" i="7" s="1"/>
  <c r="B208" i="8" a="1"/>
  <c r="B208" i="8" s="1"/>
  <c r="B191" i="8" a="1"/>
  <c r="B191" i="8" s="1"/>
  <c r="AV43" i="7" s="1"/>
  <c r="B165" i="8"/>
  <c r="B135" i="8"/>
  <c r="B122" i="8" a="1"/>
  <c r="B122" i="8" s="1"/>
  <c r="AR29" i="7" s="1"/>
  <c r="B118" i="8" a="1"/>
  <c r="B118" i="8" s="1"/>
  <c r="B103" i="8" a="1"/>
  <c r="B103" i="8" s="1"/>
  <c r="B144" i="8"/>
  <c r="B163" i="8" a="1"/>
  <c r="B163" i="8" s="1"/>
  <c r="AN41" i="7" s="1"/>
  <c r="E223" i="8"/>
  <c r="E219" i="8"/>
  <c r="E230" i="8"/>
  <c r="E224" i="8"/>
  <c r="E222" i="8"/>
  <c r="E229" i="8"/>
  <c r="F309" i="8"/>
  <c r="B61" i="8"/>
  <c r="B62" i="8"/>
  <c r="C71" i="8"/>
  <c r="C83" i="8" s="1"/>
  <c r="B76" i="8"/>
  <c r="B100" i="8"/>
  <c r="B116" i="8" a="1"/>
  <c r="B116" i="8" s="1"/>
  <c r="AR25" i="7" s="1"/>
  <c r="B137" i="8" a="1"/>
  <c r="B137" i="8" s="1"/>
  <c r="AV29" i="7" s="1"/>
  <c r="B146" i="8" a="1"/>
  <c r="B146" i="8" s="1"/>
  <c r="AZ25" i="7" s="1"/>
  <c r="B158" i="8"/>
  <c r="B167" i="8" a="1"/>
  <c r="B167" i="8" s="1"/>
  <c r="AN47" i="7" s="1"/>
  <c r="B179" i="8" a="1"/>
  <c r="B179" i="8" s="1"/>
  <c r="AR40" i="7" s="1"/>
  <c r="H221" i="8"/>
  <c r="D246" i="8"/>
  <c r="B29" i="8"/>
  <c r="B60" i="8"/>
  <c r="C61" i="8"/>
  <c r="C62" i="8"/>
  <c r="B73" i="8"/>
  <c r="C76" i="8"/>
  <c r="B131" i="8" a="1"/>
  <c r="B131" i="8" s="1"/>
  <c r="AV25" i="7" s="1"/>
  <c r="B149" i="8" a="1"/>
  <c r="B149" i="8" s="1"/>
  <c r="AZ22" i="7" s="1"/>
  <c r="D169" i="8"/>
  <c r="C169" i="8"/>
  <c r="B169" i="8"/>
  <c r="B180" i="8"/>
  <c r="B190" i="8"/>
  <c r="B206" i="8" a="1"/>
  <c r="B206" i="8" s="1"/>
  <c r="AZ43" i="7" s="1"/>
  <c r="I221" i="8"/>
  <c r="H219" i="8"/>
  <c r="E221" i="8"/>
  <c r="I222" i="8"/>
  <c r="E246" i="8"/>
  <c r="B305" i="8"/>
  <c r="B315" i="8" s="1"/>
  <c r="C29" i="8"/>
  <c r="C60" i="8"/>
  <c r="B101" i="8" a="1"/>
  <c r="B101" i="8" s="1"/>
  <c r="AN25" i="7" s="1"/>
  <c r="B132" i="8" a="1"/>
  <c r="B132" i="8" s="1"/>
  <c r="D139" i="8"/>
  <c r="B139" i="8"/>
  <c r="B150" i="8"/>
  <c r="C150" i="8" s="1"/>
  <c r="AZ27" i="7" s="1"/>
  <c r="B222" i="8"/>
  <c r="J222" i="8"/>
  <c r="F244" i="8"/>
  <c r="C308" i="8"/>
  <c r="C314" i="8" s="1"/>
  <c r="F219" i="8"/>
  <c r="H220" i="8"/>
  <c r="B221" i="8"/>
  <c r="J221" i="8"/>
  <c r="F223" i="8"/>
  <c r="H224" i="8"/>
  <c r="F246" i="8"/>
  <c r="B264" i="8"/>
  <c r="F270" i="8"/>
  <c r="S46" i="7" s="1"/>
  <c r="B286" i="8"/>
  <c r="B298" i="8" s="1"/>
  <c r="C289" i="8"/>
  <c r="F290" i="8"/>
  <c r="B302" i="8"/>
  <c r="C305" i="8"/>
  <c r="F306" i="8"/>
  <c r="B310" i="8"/>
  <c r="G219" i="8"/>
  <c r="I220" i="8"/>
  <c r="G223" i="8"/>
  <c r="I224" i="8"/>
  <c r="F229" i="8"/>
  <c r="B247" i="8"/>
  <c r="C264" i="8"/>
  <c r="B271" i="8"/>
  <c r="C286" i="8"/>
  <c r="C298" i="8" s="1"/>
  <c r="F287" i="8"/>
  <c r="B291" i="8"/>
  <c r="C302" i="8"/>
  <c r="F303" i="8"/>
  <c r="B307" i="8"/>
  <c r="C310" i="8"/>
  <c r="B220" i="8"/>
  <c r="J220" i="8"/>
  <c r="F222" i="8"/>
  <c r="H223" i="8"/>
  <c r="B224" i="8"/>
  <c r="J224" i="8"/>
  <c r="B244" i="8"/>
  <c r="F262" i="8"/>
  <c r="C271" i="8"/>
  <c r="C279" i="8" s="1"/>
  <c r="F272" i="8"/>
  <c r="F284" i="8"/>
  <c r="B288" i="8"/>
  <c r="C291" i="8"/>
  <c r="F292" i="8"/>
  <c r="B304" i="8"/>
  <c r="B316" i="8" s="1"/>
  <c r="C307" i="8"/>
  <c r="F308" i="8"/>
  <c r="F271" i="8"/>
  <c r="F291" i="8"/>
  <c r="F307" i="8"/>
  <c r="F220" i="8"/>
  <c r="F224" i="8"/>
  <c r="B262" i="8"/>
  <c r="B272" i="8"/>
  <c r="B294" i="8" s="1"/>
  <c r="B284" i="8"/>
  <c r="C287" i="8"/>
  <c r="F288" i="8"/>
  <c r="B292" i="8"/>
  <c r="C303" i="8"/>
  <c r="F304" i="8"/>
  <c r="F316" i="8" s="1"/>
  <c r="B308" i="8"/>
  <c r="G220" i="8"/>
  <c r="C262" i="8"/>
  <c r="F263" i="8"/>
  <c r="C272" i="8"/>
  <c r="C294" i="8" s="1"/>
  <c r="C284" i="8"/>
  <c r="F285" i="8"/>
  <c r="B289" i="8"/>
  <c r="C292" i="8"/>
  <c r="C115" i="8" l="1"/>
  <c r="C123" i="8" s="1"/>
  <c r="B125" i="8" s="1"/>
  <c r="H18" i="8"/>
  <c r="N17" i="7" s="1"/>
  <c r="F82" i="8"/>
  <c r="F84" i="8"/>
  <c r="F83" i="8"/>
  <c r="F80" i="8"/>
  <c r="H8" i="8"/>
  <c r="N7" i="7" s="1"/>
  <c r="H22" i="8"/>
  <c r="N21" i="7" s="1"/>
  <c r="H12" i="8"/>
  <c r="N11" i="7" s="1"/>
  <c r="H14" i="8"/>
  <c r="N13" i="7" s="1"/>
  <c r="H11" i="8"/>
  <c r="N10" i="7" s="1"/>
  <c r="H19" i="8"/>
  <c r="N18" i="7" s="1"/>
  <c r="H11" i="7"/>
  <c r="H60" i="8"/>
  <c r="B339" i="8"/>
  <c r="B335" i="8"/>
  <c r="H15" i="7"/>
  <c r="B324" i="8"/>
  <c r="H7" i="7"/>
  <c r="C84" i="8"/>
  <c r="H18" i="7"/>
  <c r="H16" i="8"/>
  <c r="N15" i="7" s="1"/>
  <c r="H10" i="7"/>
  <c r="H62" i="8"/>
  <c r="AA42" i="7" s="1"/>
  <c r="B83" i="8"/>
  <c r="B81" i="8"/>
  <c r="B84" i="8"/>
  <c r="B85" i="8"/>
  <c r="B80" i="8"/>
  <c r="H13" i="7"/>
  <c r="B82" i="8"/>
  <c r="H10" i="8"/>
  <c r="N9" i="7" s="1"/>
  <c r="H9" i="7"/>
  <c r="C180" i="8"/>
  <c r="AR45" i="7" s="1"/>
  <c r="C315" i="8"/>
  <c r="C200" i="8"/>
  <c r="AV38" i="7"/>
  <c r="N33" i="8"/>
  <c r="E280" i="8"/>
  <c r="D315" i="8"/>
  <c r="B314" i="8"/>
  <c r="E297" i="8"/>
  <c r="E82" i="8"/>
  <c r="M220" i="8"/>
  <c r="H41" i="8"/>
  <c r="B32" i="7" s="1"/>
  <c r="D81" i="8"/>
  <c r="H39" i="8"/>
  <c r="K42" i="7" s="1"/>
  <c r="M223" i="8"/>
  <c r="E84" i="8"/>
  <c r="E85" i="8"/>
  <c r="D80" i="8"/>
  <c r="N57" i="8"/>
  <c r="E314" i="8"/>
  <c r="D280" i="8"/>
  <c r="D296" i="8"/>
  <c r="F297" i="8"/>
  <c r="C297" i="8"/>
  <c r="N35" i="8"/>
  <c r="F314" i="8"/>
  <c r="D82" i="8"/>
  <c r="D85" i="8"/>
  <c r="N223" i="8"/>
  <c r="E81" i="8"/>
  <c r="D314" i="8"/>
  <c r="D295" i="8"/>
  <c r="D83" i="8"/>
  <c r="D84" i="8"/>
  <c r="C122" i="8"/>
  <c r="AR28" i="7" s="1"/>
  <c r="AR23" i="7"/>
  <c r="C135" i="8"/>
  <c r="AV27" i="7" s="1"/>
  <c r="C145" i="8"/>
  <c r="C153" i="8" s="1"/>
  <c r="B155" i="8" s="1"/>
  <c r="C155" i="8"/>
  <c r="AZ20" i="7"/>
  <c r="C120" i="8"/>
  <c r="AR27" i="7" s="1"/>
  <c r="B337" i="8"/>
  <c r="H19" i="7"/>
  <c r="H20" i="8"/>
  <c r="N19" i="7" s="1"/>
  <c r="H9" i="8"/>
  <c r="N8" i="7" s="1"/>
  <c r="B326" i="8"/>
  <c r="H8" i="7"/>
  <c r="F250" i="8"/>
  <c r="W8" i="7" s="1"/>
  <c r="F255" i="8"/>
  <c r="E252" i="8"/>
  <c r="C256" i="8"/>
  <c r="C251" i="8"/>
  <c r="D249" i="8"/>
  <c r="D254" i="8"/>
  <c r="B295" i="8"/>
  <c r="H229" i="8"/>
  <c r="C165" i="8"/>
  <c r="AN45" i="7" s="1"/>
  <c r="C175" i="8"/>
  <c r="C183" i="8" s="1"/>
  <c r="B185" i="8" s="1"/>
  <c r="C130" i="8"/>
  <c r="C138" i="8" s="1"/>
  <c r="B140" i="8" s="1"/>
  <c r="C152" i="8"/>
  <c r="AZ28" i="7" s="1"/>
  <c r="AZ23" i="7"/>
  <c r="C80" i="8"/>
  <c r="C85" i="8"/>
  <c r="B330" i="8"/>
  <c r="H13" i="8"/>
  <c r="N12" i="7" s="1"/>
  <c r="G12" i="7"/>
  <c r="F252" i="8"/>
  <c r="B237" i="8"/>
  <c r="C237" i="8" s="1"/>
  <c r="AD9" i="7"/>
  <c r="N221" i="8"/>
  <c r="H66" i="8"/>
  <c r="H61" i="8"/>
  <c r="C249" i="8"/>
  <c r="C254" i="8"/>
  <c r="E254" i="8"/>
  <c r="E249" i="8"/>
  <c r="E295" i="8"/>
  <c r="M224" i="8"/>
  <c r="D312" i="8"/>
  <c r="D273" i="8"/>
  <c r="N220" i="8"/>
  <c r="F278" i="8"/>
  <c r="F231" i="8"/>
  <c r="Q46" i="7"/>
  <c r="N219" i="8"/>
  <c r="B278" i="8"/>
  <c r="B231" i="8"/>
  <c r="B249" i="8"/>
  <c r="B254" i="8"/>
  <c r="B312" i="8"/>
  <c r="B273" i="8"/>
  <c r="B280" i="8"/>
  <c r="F279" i="8"/>
  <c r="F265" i="8"/>
  <c r="Q49" i="7" s="1"/>
  <c r="Q47" i="7"/>
  <c r="F273" i="8"/>
  <c r="S49" i="7" s="1"/>
  <c r="F312" i="8"/>
  <c r="S47" i="7"/>
  <c r="F294" i="8"/>
  <c r="S48" i="7"/>
  <c r="C231" i="8"/>
  <c r="C278" i="8"/>
  <c r="C312" i="8"/>
  <c r="C273" i="8"/>
  <c r="C170" i="8"/>
  <c r="AN38" i="7"/>
  <c r="AV41" i="7"/>
  <c r="C197" i="8"/>
  <c r="AV46" i="7" s="1"/>
  <c r="C160" i="8"/>
  <c r="C168" i="8" s="1"/>
  <c r="B170" i="8" s="1"/>
  <c r="B338" i="8"/>
  <c r="H21" i="8"/>
  <c r="N20" i="7" s="1"/>
  <c r="G20" i="7"/>
  <c r="D250" i="8"/>
  <c r="D255" i="8"/>
  <c r="B297" i="8"/>
  <c r="D231" i="8"/>
  <c r="D278" i="8"/>
  <c r="M222" i="8"/>
  <c r="N37" i="8"/>
  <c r="C140" i="8"/>
  <c r="AV20" i="7"/>
  <c r="C280" i="8"/>
  <c r="C281" i="8" s="1"/>
  <c r="F256" i="8"/>
  <c r="F251" i="8"/>
  <c r="W9" i="7" s="1"/>
  <c r="C190" i="8"/>
  <c r="C198" i="8" s="1"/>
  <c r="B200" i="8" s="1"/>
  <c r="C205" i="8"/>
  <c r="C213" i="8" s="1"/>
  <c r="B215" i="8" s="1"/>
  <c r="H65" i="8"/>
  <c r="H17" i="8"/>
  <c r="N16" i="7" s="1"/>
  <c r="B334" i="8"/>
  <c r="H16" i="7"/>
  <c r="C295" i="8"/>
  <c r="N53" i="8"/>
  <c r="N55" i="8"/>
  <c r="E296" i="8"/>
  <c r="C265" i="8"/>
  <c r="F295" i="8"/>
  <c r="C313" i="8"/>
  <c r="B252" i="8"/>
  <c r="D256" i="8"/>
  <c r="D251" i="8"/>
  <c r="C100" i="8"/>
  <c r="C108" i="8" s="1"/>
  <c r="B110" i="8" s="1"/>
  <c r="C110" i="8"/>
  <c r="AN20" i="7"/>
  <c r="F313" i="8"/>
  <c r="B234" i="8"/>
  <c r="C234" i="8" s="1"/>
  <c r="AD6" i="7"/>
  <c r="F254" i="8"/>
  <c r="F249" i="8"/>
  <c r="W7" i="7" s="1"/>
  <c r="C137" i="8"/>
  <c r="AV28" i="7" s="1"/>
  <c r="AV23" i="7"/>
  <c r="E256" i="8"/>
  <c r="E251" i="8"/>
  <c r="C107" i="8"/>
  <c r="AN28" i="7" s="1"/>
  <c r="AN23" i="7"/>
  <c r="C215" i="8"/>
  <c r="C210" i="8"/>
  <c r="AZ45" i="7" s="1"/>
  <c r="AZ38" i="7"/>
  <c r="C185" i="8"/>
  <c r="AR38" i="7"/>
  <c r="N36" i="8"/>
  <c r="F280" i="8"/>
  <c r="Q48" i="7"/>
  <c r="E250" i="8"/>
  <c r="E255" i="8"/>
  <c r="C296" i="8"/>
  <c r="E313" i="8"/>
  <c r="D252" i="8"/>
  <c r="H42" i="8"/>
  <c r="D297" i="8"/>
  <c r="H59" i="8"/>
  <c r="H64" i="8"/>
  <c r="E83" i="8"/>
  <c r="M221" i="8"/>
  <c r="C82" i="8"/>
  <c r="C81" i="8"/>
  <c r="C167" i="8"/>
  <c r="AN46" i="7" s="1"/>
  <c r="F296" i="8"/>
  <c r="C212" i="8"/>
  <c r="AZ46" i="7" s="1"/>
  <c r="AZ41" i="7"/>
  <c r="C182" i="8"/>
  <c r="AR46" i="7" s="1"/>
  <c r="AR41" i="7"/>
  <c r="F315" i="8"/>
  <c r="C255" i="8"/>
  <c r="C250" i="8"/>
  <c r="N58" i="8"/>
  <c r="N34" i="8"/>
  <c r="C252" i="8"/>
  <c r="B313" i="8"/>
  <c r="E278" i="8"/>
  <c r="E231" i="8"/>
  <c r="B255" i="8"/>
  <c r="B250" i="8"/>
  <c r="H38" i="8"/>
  <c r="D313" i="8"/>
  <c r="H230" i="8"/>
  <c r="E273" i="8"/>
  <c r="C125" i="8"/>
  <c r="AR20" i="7"/>
  <c r="B265" i="8"/>
  <c r="B279" i="8"/>
  <c r="N222" i="8"/>
  <c r="N56" i="8"/>
  <c r="B296" i="8"/>
  <c r="E265" i="8"/>
  <c r="E279" i="8"/>
  <c r="N224" i="8"/>
  <c r="D265" i="8"/>
  <c r="D279" i="8"/>
  <c r="B251" i="8"/>
  <c r="B256" i="8"/>
  <c r="N54" i="8"/>
  <c r="H77" i="8"/>
  <c r="F85" i="8"/>
  <c r="AF17" i="7"/>
  <c r="M219" i="8"/>
  <c r="H43" i="8"/>
  <c r="N32" i="8"/>
  <c r="C105" i="8"/>
  <c r="AN27" i="7" s="1"/>
  <c r="AR26" i="7" l="1"/>
  <c r="H80" i="8"/>
  <c r="I60" i="8"/>
  <c r="E281" i="8"/>
  <c r="H85" i="8"/>
  <c r="AF18" i="7" s="1"/>
  <c r="D281" i="8"/>
  <c r="H84" i="8"/>
  <c r="D200" i="8"/>
  <c r="H82" i="8"/>
  <c r="H83" i="8"/>
  <c r="D155" i="8"/>
  <c r="D170" i="8"/>
  <c r="B343" i="8"/>
  <c r="AR44" i="7"/>
  <c r="O223" i="8"/>
  <c r="AR48" i="7" s="1"/>
  <c r="H298" i="8"/>
  <c r="H81" i="8"/>
  <c r="D140" i="8"/>
  <c r="H295" i="8"/>
  <c r="H294" i="8"/>
  <c r="H315" i="8"/>
  <c r="D110" i="8"/>
  <c r="D215" i="8"/>
  <c r="AV44" i="7"/>
  <c r="I62" i="8"/>
  <c r="AF42" i="7" s="1"/>
  <c r="I59" i="8"/>
  <c r="H314" i="8"/>
  <c r="H296" i="8"/>
  <c r="H313" i="8"/>
  <c r="B340" i="8"/>
  <c r="Z7" i="7"/>
  <c r="B347" i="8"/>
  <c r="W32" i="7"/>
  <c r="AN44" i="7"/>
  <c r="D185" i="8"/>
  <c r="O220" i="8"/>
  <c r="AR30" i="7" s="1"/>
  <c r="O221" i="8"/>
  <c r="AV30" i="7" s="1"/>
  <c r="V36" i="8"/>
  <c r="V33" i="8"/>
  <c r="V32" i="8"/>
  <c r="V37" i="8"/>
  <c r="V34" i="8"/>
  <c r="V35" i="8"/>
  <c r="O222" i="8"/>
  <c r="AN48" i="7" s="1"/>
  <c r="I38" i="8"/>
  <c r="K41" i="7"/>
  <c r="H297" i="8"/>
  <c r="AZ44" i="7"/>
  <c r="H231" i="8"/>
  <c r="B346" i="8"/>
  <c r="R32" i="7"/>
  <c r="H278" i="8"/>
  <c r="B345" i="8"/>
  <c r="L32" i="7"/>
  <c r="B281" i="8"/>
  <c r="H279" i="8"/>
  <c r="B344" i="8"/>
  <c r="G32" i="7"/>
  <c r="V53" i="8"/>
  <c r="V58" i="8"/>
  <c r="V55" i="8"/>
  <c r="V54" i="8"/>
  <c r="V56" i="8"/>
  <c r="V57" i="8"/>
  <c r="H280" i="8"/>
  <c r="D125" i="8"/>
  <c r="F281" i="8"/>
  <c r="O219" i="8"/>
  <c r="AN30" i="7" s="1"/>
  <c r="H312" i="8"/>
  <c r="Z8" i="7"/>
  <c r="B341" i="8"/>
  <c r="O224" i="8"/>
  <c r="AX48" i="7" s="1"/>
  <c r="B240" i="8"/>
  <c r="C240" i="8" s="1"/>
  <c r="AD12" i="7"/>
  <c r="I61" i="8"/>
  <c r="AA41" i="7"/>
  <c r="AV26" i="7"/>
  <c r="I39" i="8"/>
  <c r="P42" i="7" s="1"/>
  <c r="AN26" i="7"/>
  <c r="B342" i="8"/>
  <c r="Z9" i="7"/>
  <c r="B348" i="8"/>
  <c r="AB32" i="7"/>
  <c r="H316" i="8"/>
  <c r="AZ26" i="7"/>
  <c r="I294" i="8" l="1"/>
  <c r="I316" i="8"/>
  <c r="I314" i="8"/>
  <c r="I297" i="8"/>
  <c r="I298" i="8"/>
  <c r="I296" i="8"/>
  <c r="I295" i="8"/>
  <c r="F55" i="8"/>
  <c r="B55" i="8"/>
  <c r="A55" i="8"/>
  <c r="R37" i="7" s="1"/>
  <c r="D55" i="8"/>
  <c r="E55" i="8"/>
  <c r="C55" i="8"/>
  <c r="A53" i="8"/>
  <c r="R35" i="7" s="1"/>
  <c r="D53" i="8"/>
  <c r="F53" i="8"/>
  <c r="C53" i="8"/>
  <c r="E53" i="8"/>
  <c r="B53" i="8"/>
  <c r="I280" i="8"/>
  <c r="U48" i="7"/>
  <c r="A35" i="8"/>
  <c r="A57" i="8"/>
  <c r="R39" i="7" s="1"/>
  <c r="C57" i="8"/>
  <c r="F57" i="8"/>
  <c r="E57" i="8"/>
  <c r="D57" i="8"/>
  <c r="B57" i="8"/>
  <c r="I279" i="8"/>
  <c r="U47" i="7"/>
  <c r="A34" i="8"/>
  <c r="I313" i="8"/>
  <c r="A56" i="8"/>
  <c r="R38" i="7" s="1"/>
  <c r="F56" i="8"/>
  <c r="C56" i="8"/>
  <c r="D56" i="8"/>
  <c r="E56" i="8"/>
  <c r="B56" i="8"/>
  <c r="AF41" i="7"/>
  <c r="A33" i="8"/>
  <c r="H281" i="8"/>
  <c r="A37" i="8"/>
  <c r="I312" i="8"/>
  <c r="A54" i="8"/>
  <c r="R36" i="7" s="1"/>
  <c r="E54" i="8"/>
  <c r="B54" i="8"/>
  <c r="D54" i="8"/>
  <c r="C54" i="8"/>
  <c r="F54" i="8"/>
  <c r="A32" i="8"/>
  <c r="I315" i="8"/>
  <c r="E58" i="8"/>
  <c r="A58" i="8"/>
  <c r="R40" i="7" s="1"/>
  <c r="F58" i="8"/>
  <c r="C58" i="8"/>
  <c r="D58" i="8"/>
  <c r="B58" i="8"/>
  <c r="I278" i="8"/>
  <c r="U46" i="7"/>
  <c r="P41" i="7"/>
  <c r="A36" i="8"/>
  <c r="E32" i="8" l="1"/>
  <c r="C32" i="8"/>
  <c r="D32" i="8"/>
  <c r="B32" i="8"/>
  <c r="F32" i="8"/>
  <c r="B36" i="7"/>
  <c r="B33" i="8"/>
  <c r="F33" i="8"/>
  <c r="C33" i="8"/>
  <c r="D33" i="8"/>
  <c r="E33" i="8"/>
  <c r="B40" i="7"/>
  <c r="F37" i="8"/>
  <c r="B37" i="8"/>
  <c r="C37" i="8"/>
  <c r="D37" i="8"/>
  <c r="E37" i="8"/>
  <c r="B37" i="7"/>
  <c r="E34" i="8"/>
  <c r="B34" i="8"/>
  <c r="C34" i="8"/>
  <c r="F34" i="8"/>
  <c r="D34" i="8"/>
  <c r="B38" i="7"/>
  <c r="B35" i="8"/>
  <c r="C35" i="8"/>
  <c r="D35" i="8"/>
  <c r="E35" i="8"/>
  <c r="F35" i="8"/>
  <c r="B39" i="7"/>
  <c r="C36" i="8"/>
  <c r="D36" i="8"/>
  <c r="F36" i="8"/>
  <c r="B36" i="8"/>
  <c r="E36" i="8"/>
  <c r="B35" i="7"/>
  <c r="M294" i="8"/>
  <c r="M297" i="8"/>
  <c r="M298" i="8"/>
  <c r="L297" i="8"/>
  <c r="L295" i="8"/>
  <c r="M296" i="8"/>
  <c r="M295" i="8"/>
  <c r="L298" i="8"/>
  <c r="L296" i="8"/>
  <c r="H55" i="8"/>
  <c r="I55" i="8" s="1"/>
  <c r="AF37" i="7" s="1"/>
  <c r="L294" i="8"/>
  <c r="H53" i="8"/>
  <c r="I53" i="8" s="1"/>
  <c r="C275" i="8"/>
  <c r="C274" i="8"/>
  <c r="C267" i="8"/>
  <c r="C266" i="8"/>
  <c r="D275" i="8"/>
  <c r="D274" i="8"/>
  <c r="H54" i="8"/>
  <c r="F266" i="8"/>
  <c r="F267" i="8"/>
  <c r="B275" i="8"/>
  <c r="B274" i="8"/>
  <c r="H58" i="8"/>
  <c r="E275" i="8"/>
  <c r="E274" i="8"/>
  <c r="I281" i="8"/>
  <c r="U49" i="7"/>
  <c r="L315" i="8"/>
  <c r="M314" i="8"/>
  <c r="L314" i="8"/>
  <c r="M313" i="8"/>
  <c r="L313" i="8"/>
  <c r="M312" i="8"/>
  <c r="M316" i="8"/>
  <c r="L316" i="8"/>
  <c r="M315" i="8"/>
  <c r="L312" i="8"/>
  <c r="B267" i="8"/>
  <c r="B266" i="8"/>
  <c r="H57" i="8"/>
  <c r="E266" i="8"/>
  <c r="E267" i="8"/>
  <c r="F275" i="8"/>
  <c r="F274" i="8"/>
  <c r="D267" i="8"/>
  <c r="H56" i="8"/>
  <c r="D266" i="8"/>
  <c r="H37" i="8" l="1"/>
  <c r="K40" i="7" s="1"/>
  <c r="H32" i="8"/>
  <c r="I32" i="8" s="1"/>
  <c r="P35" i="7" s="1"/>
  <c r="H34" i="8"/>
  <c r="K37" i="7" s="1"/>
  <c r="H36" i="8"/>
  <c r="I36" i="8" s="1"/>
  <c r="P39" i="7" s="1"/>
  <c r="H35" i="8"/>
  <c r="I35" i="8" s="1"/>
  <c r="P38" i="7" s="1"/>
  <c r="H33" i="8"/>
  <c r="I33" i="8" s="1"/>
  <c r="P36" i="7" s="1"/>
  <c r="AA35" i="7"/>
  <c r="AA37" i="7"/>
  <c r="I57" i="8"/>
  <c r="AF39" i="7" s="1"/>
  <c r="AA39" i="7"/>
  <c r="AF35" i="7"/>
  <c r="AA40" i="7"/>
  <c r="I58" i="8"/>
  <c r="AF40" i="7" s="1"/>
  <c r="I56" i="8"/>
  <c r="AF38" i="7" s="1"/>
  <c r="AA38" i="7"/>
  <c r="I54" i="8"/>
  <c r="AF36" i="7" s="1"/>
  <c r="AA36" i="7"/>
  <c r="I37" i="8" l="1"/>
  <c r="P40" i="7" s="1"/>
  <c r="K35" i="7"/>
  <c r="I34" i="8"/>
  <c r="P37" i="7" s="1"/>
  <c r="K36" i="7"/>
  <c r="K39" i="7"/>
  <c r="K38" i="7"/>
  <c r="J61" i="8"/>
  <c r="J38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michaelw</author>
  </authors>
  <commentList>
    <comment ref="G8" authorId="0" shapeId="0" xr:uid="{00000000-0006-0000-0100-000001000000}">
      <text>
        <r>
          <rPr>
            <sz val="9"/>
            <color indexed="81"/>
            <rFont val="Tahoma"/>
            <family val="2"/>
          </rPr>
          <t>Compared to a vanilla WACC</t>
        </r>
      </text>
    </comment>
    <comment ref="F14" authorId="0" shapeId="0" xr:uid="{00000000-0006-0000-0100-000002000000}">
      <text>
        <r>
          <rPr>
            <sz val="9"/>
            <color indexed="81"/>
            <rFont val="Tahoma"/>
            <family val="2"/>
          </rPr>
          <t>Total distribution transfer capacity</t>
        </r>
      </text>
    </comment>
    <comment ref="AL28" authorId="0" shapeId="0" xr:uid="{00000000-0006-0000-0100-000003000000}">
      <text>
        <r>
          <rPr>
            <sz val="9"/>
            <color indexed="81"/>
            <rFont val="Tahoma"/>
            <family val="2"/>
          </rPr>
          <t>Estimation based on Grade 1/2/unknown quantities</t>
        </r>
      </text>
    </comment>
    <comment ref="AL29" authorId="0" shapeId="0" xr:uid="{00000000-0006-0000-0100-000004000000}">
      <text>
        <r>
          <rPr>
            <sz val="9"/>
            <color indexed="81"/>
            <rFont val="Tahoma"/>
            <family val="2"/>
          </rPr>
          <t>As indicated by the distributor in their latest AMP</t>
        </r>
      </text>
    </comment>
    <comment ref="AL3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Forecast of applicable replacement and renewal capex for the next 5 years.
Change from recent historical series</t>
        </r>
      </text>
    </comment>
    <comment ref="Q45" authorId="0" shapeId="0" xr:uid="{00000000-0006-0000-0100-000006000000}">
      <text>
        <r>
          <rPr>
            <sz val="9"/>
            <color indexed="81"/>
            <rFont val="Tahoma"/>
            <family val="2"/>
          </rPr>
          <t>Unplanned interruptions on the network - or Class C</t>
        </r>
      </text>
    </comment>
    <comment ref="S4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Planned interruptions on the network - or Class B</t>
        </r>
      </text>
    </comment>
    <comment ref="U45" authorId="0" shapeId="0" xr:uid="{00000000-0006-0000-0100-000008000000}">
      <text>
        <r>
          <rPr>
            <sz val="9"/>
            <color indexed="81"/>
            <rFont val="Tahoma"/>
            <family val="2"/>
          </rPr>
          <t>General direction of trend over the last 5 years</t>
        </r>
      </text>
    </comment>
    <comment ref="AL46" authorId="0" shapeId="0" xr:uid="{00000000-0006-0000-0100-000009000000}">
      <text>
        <r>
          <rPr>
            <sz val="9"/>
            <color indexed="81"/>
            <rFont val="Tahoma"/>
            <family val="2"/>
          </rPr>
          <t>Estimation based on Grade 1/2/unknown quantities</t>
        </r>
      </text>
    </comment>
    <comment ref="AL47" authorId="0" shapeId="0" xr:uid="{00000000-0006-0000-0100-00000A000000}">
      <text>
        <r>
          <rPr>
            <sz val="9"/>
            <color indexed="81"/>
            <rFont val="Tahoma"/>
            <family val="2"/>
          </rPr>
          <t>As indicated by the distributor in their latest AMP</t>
        </r>
      </text>
    </comment>
    <comment ref="AL4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Forecast of applicable replacement and renewal capex for the next 5 years.
Change from recent historical series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<sst xmlns="http://schemas.openxmlformats.org/spreadsheetml/2006/main" count="74998" uniqueCount="23288">
  <si>
    <t>Reliability</t>
  </si>
  <si>
    <t>SAIDI</t>
  </si>
  <si>
    <t>SAIFI</t>
  </si>
  <si>
    <t>Interruption rate</t>
  </si>
  <si>
    <t>Lightning</t>
  </si>
  <si>
    <t>Vegetation</t>
  </si>
  <si>
    <t>Adverse weather</t>
  </si>
  <si>
    <t>Adverse environment</t>
  </si>
  <si>
    <t>Third party interference</t>
  </si>
  <si>
    <t>Wildlife</t>
  </si>
  <si>
    <t>Human error</t>
  </si>
  <si>
    <t>Defective equipment</t>
  </si>
  <si>
    <t>Cause unknown</t>
  </si>
  <si>
    <t>Interruptions</t>
  </si>
  <si>
    <t>Alpine Energy</t>
  </si>
  <si>
    <t>Aurora Energy</t>
  </si>
  <si>
    <t>Buller Electricity</t>
  </si>
  <si>
    <t>Centralines</t>
  </si>
  <si>
    <t>EA Networks</t>
  </si>
  <si>
    <t>Eastland Network</t>
  </si>
  <si>
    <t>Electra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</si>
  <si>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</si>
  <si>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</si>
  <si>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</si>
  <si>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</si>
  <si>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</si>
  <si>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</si>
  <si>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</si>
  <si>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</si>
  <si>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</si>
  <si>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</si>
  <si>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</si>
  <si>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</si>
  <si>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</si>
  <si>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</si>
  <si>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</si>
  <si>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</si>
  <si>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</si>
  <si>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</si>
  <si>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</si>
  <si>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</si>
  <si>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</si>
  <si>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Capital Expenditure</t>
  </si>
  <si>
    <t>Operating Expenditure</t>
  </si>
  <si>
    <t>Return on investment</t>
  </si>
  <si>
    <t>Related party transactions</t>
  </si>
  <si>
    <t>Asset relocations</t>
  </si>
  <si>
    <t>Assets commissioned</t>
  </si>
  <si>
    <t>Consumer connection</t>
  </si>
  <si>
    <t>Non-network assets</t>
  </si>
  <si>
    <t>System growth</t>
  </si>
  <si>
    <t>Value of capital contributions</t>
  </si>
  <si>
    <t>Capital expenditure</t>
  </si>
  <si>
    <t>Business support</t>
  </si>
  <si>
    <t>Non-network opex</t>
  </si>
  <si>
    <t>Vegetation management</t>
  </si>
  <si>
    <t>Network opex</t>
  </si>
  <si>
    <t>Asset disposals</t>
  </si>
  <si>
    <t>Line charge revenue</t>
  </si>
  <si>
    <t>Distribution and LV cables</t>
  </si>
  <si>
    <t>Distribution and LV lines</t>
  </si>
  <si>
    <t>Distribution switchgear</t>
  </si>
  <si>
    <t>Subtransmission</t>
  </si>
  <si>
    <t>Zone substations</t>
  </si>
  <si>
    <t>Load factor</t>
  </si>
  <si>
    <t>Loss ratio</t>
  </si>
  <si>
    <t>Subtransmission cables</t>
  </si>
  <si>
    <t>Subtransmission lines</t>
  </si>
  <si>
    <t>Industry</t>
  </si>
  <si>
    <t>Distribution poles</t>
  </si>
  <si>
    <t>Distribution transformers</t>
  </si>
  <si>
    <t>Zone substation switchgear</t>
  </si>
  <si>
    <t>Zone substation transformers</t>
  </si>
  <si>
    <t>Over ODV life</t>
  </si>
  <si>
    <t>Average age</t>
  </si>
  <si>
    <t>Average grade</t>
  </si>
  <si>
    <t>Delivery</t>
  </si>
  <si>
    <t>Fixed</t>
  </si>
  <si>
    <t>Other</t>
  </si>
  <si>
    <t>Peak</t>
  </si>
  <si>
    <t>Counties Energy</t>
  </si>
  <si>
    <t>Explanatory documentation:</t>
  </si>
  <si>
    <t>Link</t>
  </si>
  <si>
    <t>Summary database:</t>
  </si>
  <si>
    <t>Performance Accessibility Tool:</t>
  </si>
  <si>
    <t>Summary statistics</t>
  </si>
  <si>
    <t>5 year
trend</t>
  </si>
  <si>
    <t>3 year CAGR</t>
  </si>
  <si>
    <t>Rank</t>
  </si>
  <si>
    <t>Line charge revenues</t>
  </si>
  <si>
    <t>Network ratios</t>
  </si>
  <si>
    <t>Company details</t>
  </si>
  <si>
    <t>Proportion of revenue</t>
  </si>
  <si>
    <t>Charges
per unit</t>
  </si>
  <si>
    <t>PQ Regulated?</t>
  </si>
  <si>
    <t>Regulatory asset base</t>
  </si>
  <si>
    <t>Regulatory profit</t>
  </si>
  <si>
    <t>Average daily charge</t>
  </si>
  <si>
    <t>Delivery (kWh)</t>
  </si>
  <si>
    <t>Ownership:</t>
  </si>
  <si>
    <t>Peak based</t>
  </si>
  <si>
    <t>Other income</t>
  </si>
  <si>
    <t>Customer connections</t>
  </si>
  <si>
    <t>Head Office:</t>
  </si>
  <si>
    <t>Energy delivered</t>
  </si>
  <si>
    <t>Phone number:</t>
  </si>
  <si>
    <t>Peak demand</t>
  </si>
  <si>
    <t>Website:</t>
  </si>
  <si>
    <t>Network capacity</t>
  </si>
  <si>
    <t>Lines and cables</t>
  </si>
  <si>
    <t>Operating expenditure</t>
  </si>
  <si>
    <t>Capital contributions</t>
  </si>
  <si>
    <t>Estimated state 
of the assets</t>
  </si>
  <si>
    <t>Distribution &amp; LV
O/H lines</t>
  </si>
  <si>
    <t>Distribution &amp; LV
U/G cables</t>
  </si>
  <si>
    <t>Subtransmission
lines and cables</t>
  </si>
  <si>
    <t>Poles</t>
  </si>
  <si>
    <t>Line length</t>
  </si>
  <si>
    <t>Outages - SAIDI</t>
  </si>
  <si>
    <t>Quantity</t>
  </si>
  <si>
    <t>Outages - SAIFI</t>
  </si>
  <si>
    <t>RAB Value</t>
  </si>
  <si>
    <t>*</t>
  </si>
  <si>
    <t>Grade 1 / 2</t>
  </si>
  <si>
    <t>Unknown grade</t>
  </si>
  <si>
    <t>Over generic age</t>
  </si>
  <si>
    <t>Unknown age</t>
  </si>
  <si>
    <t>5yr replacement req (est)</t>
  </si>
  <si>
    <t>3 year ratios</t>
  </si>
  <si>
    <t>5yr planned replacement</t>
  </si>
  <si>
    <t>Total capex /
asset base</t>
  </si>
  <si>
    <t>Total capex /
connections</t>
  </si>
  <si>
    <t>Total capex / 
depreciation</t>
  </si>
  <si>
    <t>Network opex /
metre of line</t>
  </si>
  <si>
    <t>Non-network opex / connections</t>
  </si>
  <si>
    <t>Total opex / 
kW</t>
  </si>
  <si>
    <t>Forecast repex (ave)</t>
  </si>
  <si>
    <t>Repex series</t>
  </si>
  <si>
    <t>Rank:</t>
  </si>
  <si>
    <t>* RAB and expenditure on poles is included within Distribution and LV lines</t>
  </si>
  <si>
    <t>Capex by expenditure category</t>
  </si>
  <si>
    <t>% of capex</t>
  </si>
  <si>
    <t>Opex by expenditure category</t>
  </si>
  <si>
    <t>% of opex</t>
  </si>
  <si>
    <t>Switchgear and transformers</t>
  </si>
  <si>
    <t>Distribution
transformers</t>
  </si>
  <si>
    <t>Distribution
switchgear</t>
  </si>
  <si>
    <t>Zone-substation
transformers</t>
  </si>
  <si>
    <t>Zone-substation
switchgear</t>
  </si>
  <si>
    <t>Total capital expenditure</t>
  </si>
  <si>
    <t>Total operating expenditure</t>
  </si>
  <si>
    <t>SAIDI causes</t>
  </si>
  <si>
    <t>SAIFI causes</t>
  </si>
  <si>
    <t>Unplanned</t>
  </si>
  <si>
    <t>Planned</t>
  </si>
  <si>
    <t>Trend</t>
  </si>
  <si>
    <t>CAIDI</t>
  </si>
  <si>
    <t>Summary stats</t>
  </si>
  <si>
    <t>CAGR</t>
  </si>
  <si>
    <t>IDRevenue and ProfitabilityTotal closing RAB valueTotal closing RAB valueconstant</t>
  </si>
  <si>
    <t>IDRevenue and ProfitabilityRegulatory profit / (loss)Regulatory profit / (loss)constant</t>
  </si>
  <si>
    <t>IDRevenue and ProfitabilityReturn on investmentReturn on Investment (vanilla)NA</t>
  </si>
  <si>
    <t>IDRevenue and ProfitabilityTotal regulatory incomeLine charge revenueconstant</t>
  </si>
  <si>
    <t>IDRevenue and ProfitabilityTotal regulatory incomeOther regulatory incomeconstant</t>
  </si>
  <si>
    <t>Number of connections</t>
  </si>
  <si>
    <t>IDNetwork and DemandCustomer numbersAverage no. of ICPs in disclosure yearNA</t>
  </si>
  <si>
    <t>IDNetwork and DemandElectricity volumesTotal energy delivered to ICPsNA</t>
  </si>
  <si>
    <t>IDNetwork and DemandMaximum coincident system demandMaximum coincident system demandNA</t>
  </si>
  <si>
    <t>IDOther dataTransformer capacityTotal distribution transformer capacityNA</t>
  </si>
  <si>
    <t>IDCapital ExpenditureAll assetsExpenditure on assetsconstant</t>
  </si>
  <si>
    <t>IDOperating ExpenditureTotal opexOperational expenditureconstant</t>
  </si>
  <si>
    <t>IDCapital ExpenditureValue of capital contributionsValue of capital contributionsconstant</t>
  </si>
  <si>
    <t>IDOther dataRelated party transactionsCapital expenditureconstant</t>
  </si>
  <si>
    <t>IDOther dataRelated party transactionsMarket value of asset disposalsconstant</t>
  </si>
  <si>
    <t>IDOther dataRelated party transactionsOperational expenditureconstant</t>
  </si>
  <si>
    <t>IDOther dataRelated party transactionsOther related party transactionsconstant</t>
  </si>
  <si>
    <t>IDOther dataRelated party transactionsTotal regulatory incomeconstant</t>
  </si>
  <si>
    <t>IDNetwork and DemandTotal circuit lengthTotal circuit length (km)NA</t>
  </si>
  <si>
    <t>IDReliabilitySAIDIClass BNA</t>
  </si>
  <si>
    <t>IDReliabilitySAIDIClass CNA</t>
  </si>
  <si>
    <t>IDReliabilitySAIFIClass BNA</t>
  </si>
  <si>
    <t>IDReliabilitySAIFIClass CNA</t>
  </si>
  <si>
    <t>Capital Expenditure - historic</t>
  </si>
  <si>
    <t>Capital Expenditure - future</t>
  </si>
  <si>
    <t>Capital Expenditure - t-1 forecast</t>
  </si>
  <si>
    <t>Capital ExpenditureAll assetsExpenditure on assetsconstant</t>
  </si>
  <si>
    <t>Capital Expenditure - t-2 forecast</t>
  </si>
  <si>
    <t>Average</t>
  </si>
  <si>
    <t>(% of capex)</t>
  </si>
  <si>
    <t>IDCapital ExpenditureAsset relocationsAsset relocationsconstant</t>
  </si>
  <si>
    <t>IDCapital ExpenditureAsset replacement and renewalAsset replacement and renewalconstant</t>
  </si>
  <si>
    <t>Asset replacement &amp; renewal</t>
  </si>
  <si>
    <t>IDCapital ExpenditureConsumer connectionConsumer connectionconstant</t>
  </si>
  <si>
    <t>IDCapital ExpenditureNon-network assetsExpenditure on non-network assetsconstant</t>
  </si>
  <si>
    <t>IDCapital ExpenditureReliability, safety and environmentTotal reliability, safety and environmentconstant</t>
  </si>
  <si>
    <t>Reliability, safety &amp; environment</t>
  </si>
  <si>
    <t>IDCapital ExpenditureSystem growthSystem growthconstant</t>
  </si>
  <si>
    <t>Related party transactions - capex</t>
  </si>
  <si>
    <t>3 yr ratio</t>
  </si>
  <si>
    <t>Operating Expenditure - historic</t>
  </si>
  <si>
    <t>Operating Expenditure - future</t>
  </si>
  <si>
    <t>Operating Expenditure - t-1 forecast</t>
  </si>
  <si>
    <t>Operating ExpenditureTotal opexOperational expenditureconstant</t>
  </si>
  <si>
    <t>Operating Expenditure - t-2 forecast</t>
  </si>
  <si>
    <t>(% of opex)</t>
  </si>
  <si>
    <t>IDOperating ExpenditureAsset replacement and renewalAsset replacement and renewalconstant</t>
  </si>
  <si>
    <t>IDOperating ExpenditureBusiness supportBusiness supportconstant</t>
  </si>
  <si>
    <t>IDOperating ExpenditureRoutine and corrective maintenance and inspectionRoutine and corrective maintenance and inspectionconstant</t>
  </si>
  <si>
    <t>Routine &amp; corrective maintenance</t>
  </si>
  <si>
    <t>IDOperating ExpenditureService interruptions and emergenciesService interruptions and emergenciesconstant</t>
  </si>
  <si>
    <t>Service interruptions &amp; emergencies</t>
  </si>
  <si>
    <t>IDOperating ExpenditureSystem operations and network supportSystem operations and network supportconstant</t>
  </si>
  <si>
    <t>System operations &amp; network support</t>
  </si>
  <si>
    <t>IDOperating ExpenditureVegetation managementVegetation managementconstant</t>
  </si>
  <si>
    <t>IDOperating ExpenditureNetwork opexNetwork opexconstant</t>
  </si>
  <si>
    <t>IDOperating ExpenditureNon-network opexNon-network opexconstant</t>
  </si>
  <si>
    <t>Related party transactions - opex</t>
  </si>
  <si>
    <t>Network opex / metre of line</t>
  </si>
  <si>
    <t>Non-network / connections</t>
  </si>
  <si>
    <t>RAB roll-forward</t>
  </si>
  <si>
    <t>Opening RAB</t>
  </si>
  <si>
    <t>IDRevenue and ProfitabilityTotal opening RAB valueTotal opening RAB valuenominal</t>
  </si>
  <si>
    <t>Revaluations</t>
  </si>
  <si>
    <t>IDRevenue and ProfitabilityAsset valueTotal revaluationsnominal</t>
  </si>
  <si>
    <t>IDRevenue and ProfitabilityAssets commissionedAssets commissionednominal</t>
  </si>
  <si>
    <t>Depreciation</t>
  </si>
  <si>
    <t>IDRevenue and ProfitabilityAsset valueTotal depreciationnominal</t>
  </si>
  <si>
    <t>IDRevenue and ProfitabilityAsset disposalsAsset disposalsnominal</t>
  </si>
  <si>
    <t>Other adjustments</t>
  </si>
  <si>
    <t>IDRevenue and ProfitabilityAdjustment resulting from asset allocationAdjustment resulting from asset allocationnominal</t>
  </si>
  <si>
    <t>IDRevenue and ProfitabilityLost and found assets adjustmentLost and found assets adjustmentnominal</t>
  </si>
  <si>
    <t>Closing RAB</t>
  </si>
  <si>
    <t>IDRevenue and ProfitabilityTotal closing RAB valueTotal closing RAB valuenominal</t>
  </si>
  <si>
    <t>Asset summary and condition</t>
  </si>
  <si>
    <t>edb name variable for asset lookups</t>
  </si>
  <si>
    <t>Replacement required</t>
  </si>
  <si>
    <t>Condition parameters</t>
  </si>
  <si>
    <t>Grade 1</t>
  </si>
  <si>
    <t>Grade 2</t>
  </si>
  <si>
    <t>Maximum</t>
  </si>
  <si>
    <t>Distribution &amp; LV O/H lines</t>
  </si>
  <si>
    <t>Length</t>
  </si>
  <si>
    <t>Value</t>
  </si>
  <si>
    <t>5 year replacement</t>
  </si>
  <si>
    <t>Donut</t>
  </si>
  <si>
    <t>Dial</t>
  </si>
  <si>
    <t>Distribution &amp; LV U/G cables</t>
  </si>
  <si>
    <t>Number</t>
  </si>
  <si>
    <t>Replacement &amp; renewal capex</t>
  </si>
  <si>
    <t>Historic</t>
  </si>
  <si>
    <t>Forecast</t>
  </si>
  <si>
    <t>Change</t>
  </si>
  <si>
    <t>IDCapital ExpenditureAsset replacement and renewalDistribution and LV linesconstant</t>
  </si>
  <si>
    <t>IDCapital ExpenditureAsset replacement and renewalDistribution and LV cablesconstant</t>
  </si>
  <si>
    <t>IDCapital ExpenditureAsset replacement and renewalSubtransmissionconstant</t>
  </si>
  <si>
    <t>IDCapital ExpenditureAsset replacement and renewalDistribution substations and transformersconstant</t>
  </si>
  <si>
    <t>IDCapital ExpenditureAsset replacement and renewalDistribution switchgearconstant</t>
  </si>
  <si>
    <t>IDCapital ExpenditureAsset replacement and renewalZone substationsconstant</t>
  </si>
  <si>
    <t>IDNetwork and DemandElectricity volumesLoad factorNA</t>
  </si>
  <si>
    <t>IDNetwork and DemandElectricity volumesLoss ratioNA</t>
  </si>
  <si>
    <t>IDReliabilityInterruption rateInterruptions per 100 circuit kmNA</t>
  </si>
  <si>
    <t>Bar - Load factor</t>
  </si>
  <si>
    <t>Position - Load factor</t>
  </si>
  <si>
    <t>Bar - Loss ratio</t>
  </si>
  <si>
    <t>Position - Loss ratio</t>
  </si>
  <si>
    <t>Bar - Interruption rate</t>
  </si>
  <si>
    <t>Position - Interruption rate</t>
  </si>
  <si>
    <t>Fixed / ICP / day</t>
  </si>
  <si>
    <t>Delivery cents / kWh</t>
  </si>
  <si>
    <t>Peak / kW</t>
  </si>
  <si>
    <t>Unplanned - Class C</t>
  </si>
  <si>
    <t>IDReliabilityNumber of interruptionsClass CNA</t>
  </si>
  <si>
    <t>Cost per interruption</t>
  </si>
  <si>
    <t>Cost per SAIDI</t>
  </si>
  <si>
    <t>Planned - Class B</t>
  </si>
  <si>
    <t>IDReliabilityNumber of interruptionsClass BNA</t>
  </si>
  <si>
    <t>Slope</t>
  </si>
  <si>
    <t>Percent</t>
  </si>
  <si>
    <t>IDReliabilitySAIFIAdverse environmentNA</t>
  </si>
  <si>
    <t>IDReliabilitySAIFIAdverse weatherNA</t>
  </si>
  <si>
    <t>IDReliabilitySAIFICause unknownNA</t>
  </si>
  <si>
    <t>IDReliabilitySAIFIDefective equipmentNA</t>
  </si>
  <si>
    <t>IDReliabilitySAIFIHuman errorNA</t>
  </si>
  <si>
    <t>IDReliabilitySAIFILightningNA</t>
  </si>
  <si>
    <t>IDReliabilitySAIFIThird party interferenceNA</t>
  </si>
  <si>
    <t>IDReliabilitySAIFIVegetationNA</t>
  </si>
  <si>
    <t>IDReliabilitySAIFIWildlifeNA</t>
  </si>
  <si>
    <t>Weather &amp; external</t>
  </si>
  <si>
    <t>Obstruction</t>
  </si>
  <si>
    <t>Equipment &amp; human error</t>
  </si>
  <si>
    <t>Unknown</t>
  </si>
  <si>
    <t>IDReliabilitySAIDIAdverse environmentNA</t>
  </si>
  <si>
    <t>IDReliabilitySAIDIAdverse weatherNA</t>
  </si>
  <si>
    <t>IDReliabilitySAIDICause unknownNA</t>
  </si>
  <si>
    <t>IDReliabilitySAIDIDefective equipmentNA</t>
  </si>
  <si>
    <t>IDReliabilitySAIDIHuman errorNA</t>
  </si>
  <si>
    <t>IDReliabilitySAIDILightningNA</t>
  </si>
  <si>
    <t>IDReliabilitySAIDIThird party interferenceNA</t>
  </si>
  <si>
    <t>IDReliabilitySAIDIVegetationNA</t>
  </si>
  <si>
    <t>IDReliabilitySAIDIWildlifeNA</t>
  </si>
  <si>
    <t>Rankings</t>
  </si>
  <si>
    <t>Duration of outages - SAIDI</t>
  </si>
  <si>
    <t>Frequency of outages - SAIFI</t>
  </si>
  <si>
    <t>Network opex /
line length</t>
  </si>
  <si>
    <t>Yes</t>
  </si>
  <si>
    <t>No</t>
  </si>
  <si>
    <t>-</t>
  </si>
  <si>
    <t>Price breach</t>
  </si>
  <si>
    <t>N/A</t>
  </si>
  <si>
    <t>2012</t>
  </si>
  <si>
    <t>2017</t>
  </si>
  <si>
    <t>2011</t>
  </si>
  <si>
    <t>2014-2015</t>
  </si>
  <si>
    <t>Quality breach</t>
  </si>
  <si>
    <t>2016</t>
  </si>
  <si>
    <t>2012, 2016-2020</t>
  </si>
  <si>
    <t>2018</t>
  </si>
  <si>
    <t>2012-2014</t>
  </si>
  <si>
    <t>2018-2020</t>
  </si>
  <si>
    <t>2015-2019</t>
  </si>
  <si>
    <t>2013-2014, 2018</t>
  </si>
  <si>
    <t>CEO / Position</t>
  </si>
  <si>
    <t>CEO</t>
  </si>
  <si>
    <t>General Manager</t>
  </si>
  <si>
    <t>CEO (Group)</t>
  </si>
  <si>
    <t>Chief Executive</t>
  </si>
  <si>
    <t>Name:</t>
  </si>
  <si>
    <t>Andrew Tombs</t>
  </si>
  <si>
    <t>Richard Fletcher</t>
  </si>
  <si>
    <t>Jason Larkin (Unison)</t>
  </si>
  <si>
    <t>Judy Nicholl</t>
  </si>
  <si>
    <t>Roger Sutton</t>
  </si>
  <si>
    <t>Matt Todd</t>
  </si>
  <si>
    <t>Neil Simmonds</t>
  </si>
  <si>
    <t>Jason Franklin (Powernet)</t>
  </si>
  <si>
    <t>Ajay Anand</t>
  </si>
  <si>
    <t>Andy Lester</t>
  </si>
  <si>
    <t>Tim Cosgrove</t>
  </si>
  <si>
    <t>Phil Goodall</t>
  </si>
  <si>
    <t>Oliver Kearney</t>
  </si>
  <si>
    <t>Geoff Douch</t>
  </si>
  <si>
    <t>Andrew McLeod</t>
  </si>
  <si>
    <t>Nigel Barbour</t>
  </si>
  <si>
    <t>Lee Bettles</t>
  </si>
  <si>
    <t>Sean Horgan</t>
  </si>
  <si>
    <t>Russell Shaw</t>
  </si>
  <si>
    <t>Ken Sutherland</t>
  </si>
  <si>
    <t>Simon Mackenzie</t>
  </si>
  <si>
    <t>Garth Dibley</t>
  </si>
  <si>
    <t>Adam Fletcher</t>
  </si>
  <si>
    <t>Greg Skelton</t>
  </si>
  <si>
    <t>Ownership 1</t>
  </si>
  <si>
    <t>Timaru District Holdings 47.5%</t>
  </si>
  <si>
    <t>Dunedin City Holdings</t>
  </si>
  <si>
    <t>Buller Electric Power Trust</t>
  </si>
  <si>
    <t>Central Hawke's Bay Consumers' Power Trust</t>
  </si>
  <si>
    <t>Ashburton District Council</t>
  </si>
  <si>
    <t>Electra Trust</t>
  </si>
  <si>
    <t>Invercargill City Council 100%</t>
  </si>
  <si>
    <t>Eastern Bay of Plenty Energy Trust</t>
  </si>
  <si>
    <t>MainPower Trust</t>
  </si>
  <si>
    <t>Marlborough Electric Power Trust</t>
  </si>
  <si>
    <t>Network Tasman (50%)</t>
  </si>
  <si>
    <t>Network Tasman Trust</t>
  </si>
  <si>
    <t>Waitaki Power Trust</t>
  </si>
  <si>
    <t>Northpower Electric Power Trust</t>
  </si>
  <si>
    <t>Christchurch City Council 89.3%</t>
  </si>
  <si>
    <t>The Power Company 75.1%</t>
  </si>
  <si>
    <t>Queensland Investment Corporation 58%</t>
  </si>
  <si>
    <t>Scanpower Customer Trust</t>
  </si>
  <si>
    <t>Waitomo Energy Services Customer Trust</t>
  </si>
  <si>
    <t>Southland Electric Power Supply Consumer Trust</t>
  </si>
  <si>
    <t>Top Energy Consumer Trust</t>
  </si>
  <si>
    <t>Hawke's Bay Power Consumers' Trust</t>
  </si>
  <si>
    <t>Entrust 75.1%</t>
  </si>
  <si>
    <t>WEL Energy Trust</t>
  </si>
  <si>
    <t>Waipa Networks Trust</t>
  </si>
  <si>
    <t>Cheung Kong Infrastructure</t>
  </si>
  <si>
    <t>West Coast Electric Power Trust</t>
  </si>
  <si>
    <t>Ownership 2</t>
  </si>
  <si>
    <t>LineTrust South Canterbury 40%</t>
  </si>
  <si>
    <t xml:space="preserve"> </t>
  </si>
  <si>
    <t>Co-operative members</t>
  </si>
  <si>
    <t>Marlborough Lines (50%)</t>
  </si>
  <si>
    <t>Selwyn District Council 10.7%</t>
  </si>
  <si>
    <t>Electricity Invercargill 24.9%</t>
  </si>
  <si>
    <t>AMP Capital-led consortium 42%</t>
  </si>
  <si>
    <t xml:space="preserve">   (formerly Auckland Energy Consumer Trust)</t>
  </si>
  <si>
    <t>and Power Assets Holdings</t>
  </si>
  <si>
    <t>Ownership 3</t>
  </si>
  <si>
    <t>Public 24.9%</t>
  </si>
  <si>
    <t>24 Elginshire Street; Washdyke; Timaru  7910</t>
  </si>
  <si>
    <t xml:space="preserve">10 Halsey Street; Dunedin Central; Dunedin 9016
</t>
  </si>
  <si>
    <t>24 Robertson Street; Westport 7825</t>
  </si>
  <si>
    <t>2 Peel Street; Waipukurau 4200</t>
  </si>
  <si>
    <t>14 Glasgow Road; Pukekohe</t>
  </si>
  <si>
    <t>22 JB Cullen Drive, Ashburton Business Estate</t>
  </si>
  <si>
    <t>37 Gladstone Road; Gisborne 4040</t>
  </si>
  <si>
    <t>Cnr Exeter &amp; Bristol Streets; Levin</t>
  </si>
  <si>
    <t>251 Racecourse Road; Invercargill</t>
  </si>
  <si>
    <t>172 Fernside Road; Rangiora</t>
  </si>
  <si>
    <t>1 Alfred Street; Blenheim</t>
  </si>
  <si>
    <t>63 Haven Road; Nelson</t>
  </si>
  <si>
    <t>52 Main Road, Hope; Nelson</t>
  </si>
  <si>
    <t>10 Chelmer Street; Oamaru</t>
  </si>
  <si>
    <t>565 Wairakei Road; Christchurch</t>
  </si>
  <si>
    <t>88 Charlotte Street; Balclutha</t>
  </si>
  <si>
    <t>2nd Floor, 84 Liardet Street; New Plymouth</t>
  </si>
  <si>
    <t>Oringi Business Park, Oringi Road; Dannevirke</t>
  </si>
  <si>
    <t>Level 2, 60 Kerikeri Road; Kerikeri</t>
  </si>
  <si>
    <t>1101 Omahu Road, Hastings</t>
  </si>
  <si>
    <t>101 Carlton Gore Road; Auckland</t>
  </si>
  <si>
    <t>114 Maui Street; Hamilton</t>
  </si>
  <si>
    <t>240 Harrison Drive; Te Awamutu</t>
  </si>
  <si>
    <t>85 The Esplanade; Petone, Lower Hutt</t>
  </si>
  <si>
    <t>146 Tainui Street; Greymouth</t>
  </si>
  <si>
    <t>New Zealand</t>
  </si>
  <si>
    <t>03 687 4300</t>
  </si>
  <si>
    <t>03 474 0322</t>
  </si>
  <si>
    <t>03 788 8171</t>
  </si>
  <si>
    <t>06 858 7770</t>
  </si>
  <si>
    <t>09 237 0300</t>
  </si>
  <si>
    <t>03 307 9800</t>
  </si>
  <si>
    <t>06 986 4800</t>
  </si>
  <si>
    <t>0800 3532872</t>
  </si>
  <si>
    <t>03 211 1899</t>
  </si>
  <si>
    <t>07 306 2900</t>
  </si>
  <si>
    <t>03 311 8300</t>
  </si>
  <si>
    <t>03 577 7007</t>
  </si>
  <si>
    <t>03 546 9256</t>
  </si>
  <si>
    <t>03 989 3600</t>
  </si>
  <si>
    <t>03 433 0065</t>
  </si>
  <si>
    <t>09 430 1803</t>
  </si>
  <si>
    <t>03 363 9898</t>
  </si>
  <si>
    <t>03 418 4950</t>
  </si>
  <si>
    <t>06 759 6200</t>
  </si>
  <si>
    <t>06 374 8039</t>
  </si>
  <si>
    <t>07 878 0600</t>
  </si>
  <si>
    <t>09 401 5440</t>
  </si>
  <si>
    <t>06 873 9300</t>
  </si>
  <si>
    <t>09 978 7788</t>
  </si>
  <si>
    <t>07 850 3100</t>
  </si>
  <si>
    <t>07 872 0745</t>
  </si>
  <si>
    <t>04 915 6100</t>
  </si>
  <si>
    <t>03 768 9300</t>
  </si>
  <si>
    <t>www.alpineenergy.co.nz</t>
  </si>
  <si>
    <t>www.auroraenergy.co.nz</t>
  </si>
  <si>
    <t>www.bullerelectricity.co.nz</t>
  </si>
  <si>
    <t>www.centralines.co.nz</t>
  </si>
  <si>
    <t>www.eanetworks.co.nz</t>
  </si>
  <si>
    <t>www.eastland.co.nz</t>
  </si>
  <si>
    <t>www.electra.co.nz</t>
  </si>
  <si>
    <t>www.eil.co.nz</t>
  </si>
  <si>
    <t>www.horizonnetworks.nz</t>
  </si>
  <si>
    <t>www.mainpower.co.nz</t>
  </si>
  <si>
    <t>www.marlboroughlines.co.nz</t>
  </si>
  <si>
    <t>www.nel.co.nz</t>
  </si>
  <si>
    <t>www.networktasman.co.nz</t>
  </si>
  <si>
    <t>www.networkwaitaki.co.nz</t>
  </si>
  <si>
    <t>www.northpower.com</t>
  </si>
  <si>
    <t>www.oriongroup.co.nz</t>
  </si>
  <si>
    <t>www.otagonet.co.nz</t>
  </si>
  <si>
    <t>www.powerco.co.nz</t>
  </si>
  <si>
    <t>www.scanpower.co.nz</t>
  </si>
  <si>
    <t>www.thelinescompany.co.nz</t>
  </si>
  <si>
    <t>www.tpcl.co.nz</t>
  </si>
  <si>
    <t>www.topenergy.co.nz</t>
  </si>
  <si>
    <t>www.unison.co.nz</t>
  </si>
  <si>
    <t>www.vector.co.nz</t>
  </si>
  <si>
    <t>www.wel.co.nz</t>
  </si>
  <si>
    <t>www.waipanetworks.co.nz</t>
  </si>
  <si>
    <t>www.welectricity.co.nz</t>
  </si>
  <si>
    <t>www.westpower.co.nz</t>
  </si>
  <si>
    <t>Last updated</t>
  </si>
  <si>
    <t>Public version</t>
  </si>
  <si>
    <t>2021</t>
  </si>
  <si>
    <t>https://www.countiesenergy.co.nz/</t>
  </si>
  <si>
    <t>Last checked</t>
  </si>
  <si>
    <t>Clark R Nelson</t>
  </si>
  <si>
    <t>Peter Armstrong</t>
  </si>
  <si>
    <t>Version 1.0 - 1 April 2022</t>
  </si>
  <si>
    <t>Counties Energy Trust</t>
  </si>
  <si>
    <t>Vector 2020 sale-and-leaseback arrangement to be excluded from 2020 figures (the conditions for this number from the ID database are: EDB=Vector, Network=All ,Section=5b(iii), Sub-category contains "Property", Description=system growth</t>
  </si>
  <si>
    <t>Level 4, 52 Commerce Street; Whakatāne</t>
  </si>
  <si>
    <t>28 Mt Pleasant Road, Raumanga; Whangārei</t>
  </si>
  <si>
    <t>8 King Street East; Te Kūiti</t>
  </si>
  <si>
    <t>Trust Tairāwhiti</t>
  </si>
  <si>
    <t>Year</t>
  </si>
  <si>
    <t>Source</t>
  </si>
  <si>
    <t>ID</t>
  </si>
  <si>
    <t>AMP2013</t>
  </si>
  <si>
    <t>ID</t>
  </si>
  <si>
    <t>AMP2013</t>
  </si>
  <si>
    <t>ID</t>
  </si>
  <si>
    <t>AMP2013</t>
  </si>
  <si>
    <t>ID</t>
  </si>
  <si>
    <t>AMP2013</t>
  </si>
  <si>
    <t>ID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</si>
  <si>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</si>
  <si>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</si>
  <si>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</si>
  <si>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</si>
  <si>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</si>
  <si>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</si>
  <si>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</si>
  <si>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</si>
  <si>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</si>
  <si>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</si>
  <si>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</si>
  <si>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</si>
  <si>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</si>
  <si>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</si>
  <si>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</si>
  <si>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</si>
  <si>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</si>
  <si>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</si>
  <si>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</si>
  <si>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</si>
  <si>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</si>
  <si>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</si>
  <si>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</si>
  <si>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</si>
  <si>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</si>
  <si>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</si>
  <si>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</si>
  <si>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</si>
  <si>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</si>
  <si>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</si>
  <si>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</si>
  <si>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</si>
  <si>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</si>
  <si>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</si>
  <si>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</si>
  <si>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</si>
  <si>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</si>
  <si>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</si>
  <si>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</si>
  <si>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</si>
  <si>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</si>
  <si>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</si>
  <si>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</si>
  <si>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</si>
  <si>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</si>
  <si>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</si>
  <si>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</si>
  <si>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</si>
  <si>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</si>
  <si>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</si>
  <si>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</si>
  <si>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</si>
  <si>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</si>
  <si>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</si>
  <si>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</si>
  <si>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</si>
  <si>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</si>
  <si>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</si>
  <si>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</si>
  <si>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</si>
  <si>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</si>
  <si>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</si>
  <si>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</si>
  <si>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</si>
  <si>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</si>
  <si>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</si>
  <si>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</si>
  <si>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</si>
  <si>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</si>
  <si>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</si>
  <si>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</si>
  <si>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</si>
  <si>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</si>
  <si>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</si>
  <si>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</si>
  <si>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</si>
  <si>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</si>
  <si>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ID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</si>
  <si>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</si>
  <si>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</si>
  <si>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</si>
  <si>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</si>
  <si>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</si>
  <si>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</si>
  <si>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</si>
  <si>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</si>
  <si>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</si>
  <si>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ID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</si>
  <si>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</si>
  <si>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</si>
  <si>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</si>
  <si>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</si>
  <si>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</si>
  <si>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</si>
  <si>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</si>
  <si>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</si>
  <si>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</si>
  <si>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</si>
  <si>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</si>
  <si>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</si>
  <si>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</si>
  <si>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</si>
  <si>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</si>
  <si>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</si>
  <si>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</si>
  <si>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</si>
  <si>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</si>
  <si>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</si>
  <si>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</si>
  <si>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</si>
  <si>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</si>
  <si>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</si>
  <si>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</si>
  <si>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</si>
  <si>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</si>
  <si>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</si>
  <si>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AMP2013</t>
  </si>
  <si>
    <t>AMP2014</t>
  </si>
  <si>
    <t>ID</t>
  </si>
  <si>
    <t>AMP2013</t>
  </si>
  <si>
    <t>AMP2014</t>
  </si>
  <si>
    <t>AMP2013</t>
  </si>
  <si>
    <t>AMP2014</t>
  </si>
  <si>
    <t>AMP2013</t>
  </si>
  <si>
    <t>AMP2014</t>
  </si>
  <si>
    <t>ID</t>
  </si>
  <si>
    <t>AMP2013</t>
  </si>
  <si>
    <t>AMP2014</t>
  </si>
  <si>
    <t>AMP2015</t>
  </si>
  <si>
    <t>AMP2013</t>
  </si>
  <si>
    <t>AMP2014</t>
  </si>
  <si>
    <t>AMP2015</t>
  </si>
  <si>
    <t>AMP2013</t>
  </si>
  <si>
    <t>AMP2014</t>
  </si>
  <si>
    <t>AMP2013</t>
  </si>
  <si>
    <t>AMP2015</t>
  </si>
  <si>
    <t>AMP2014</t>
  </si>
  <si>
    <t>AMP2013</t>
  </si>
  <si>
    <t>AMP2015</t>
  </si>
  <si>
    <t>AMP2013</t>
  </si>
  <si>
    <t>AMP2014</t>
  </si>
  <si>
    <t>AMP2013</t>
  </si>
  <si>
    <t>AMP2014</t>
  </si>
  <si>
    <t>AMP2015</t>
  </si>
  <si>
    <t>AMP2014</t>
  </si>
  <si>
    <t>AMP2015</t>
  </si>
  <si>
    <t>AMP2013</t>
  </si>
  <si>
    <t>AMP2014</t>
  </si>
  <si>
    <t>AMP2013</t>
  </si>
  <si>
    <t>AMP2015</t>
  </si>
  <si>
    <t>AMP2013</t>
  </si>
  <si>
    <t>AMP2014</t>
  </si>
  <si>
    <t>AMP2015</t>
  </si>
  <si>
    <t>AMP2013</t>
  </si>
  <si>
    <t>AMP2014</t>
  </si>
  <si>
    <t>AMP2013</t>
  </si>
  <si>
    <t>AMP2015</t>
  </si>
  <si>
    <t>AMP2014</t>
  </si>
  <si>
    <t>AMP2013</t>
  </si>
  <si>
    <t>AMP2014</t>
  </si>
  <si>
    <t>AMP2015</t>
  </si>
  <si>
    <t>AMP2014</t>
  </si>
  <si>
    <t>AMP2015</t>
  </si>
  <si>
    <t>AMP2013</t>
  </si>
  <si>
    <t>AMP2014</t>
  </si>
  <si>
    <t>AMP2013</t>
  </si>
  <si>
    <t>AMP2015</t>
  </si>
  <si>
    <t>AMP2013</t>
  </si>
  <si>
    <t>AMP2014</t>
  </si>
  <si>
    <t>AMP2015</t>
  </si>
  <si>
    <t>AMP2014</t>
  </si>
  <si>
    <t>AMP2013</t>
  </si>
  <si>
    <t>AMP2014</t>
  </si>
  <si>
    <t>AMP2015</t>
  </si>
  <si>
    <t>AMP2013</t>
  </si>
  <si>
    <t>AMP2014</t>
  </si>
  <si>
    <t>AMP2015</t>
  </si>
  <si>
    <t>AMP2013</t>
  </si>
  <si>
    <t>AMP2014</t>
  </si>
  <si>
    <t>AMP2015</t>
  </si>
  <si>
    <t>AMP2013</t>
  </si>
  <si>
    <t>AMP2015</t>
  </si>
  <si>
    <t>AMP2014</t>
  </si>
  <si>
    <t>AMP2013</t>
  </si>
  <si>
    <t>AMP2015</t>
  </si>
  <si>
    <t>AMP2013</t>
  </si>
  <si>
    <t>AMP2014</t>
  </si>
  <si>
    <t>AMP2015</t>
  </si>
  <si>
    <t>AMP2014</t>
  </si>
  <si>
    <t>AMP2013</t>
  </si>
  <si>
    <t>AMP2015</t>
  </si>
  <si>
    <t>AMP2013</t>
  </si>
  <si>
    <t>AMP2014</t>
  </si>
  <si>
    <t>AMP2013</t>
  </si>
  <si>
    <t>AMP2015</t>
  </si>
  <si>
    <t>AMP2014</t>
  </si>
  <si>
    <t>AMP2015</t>
  </si>
  <si>
    <t>AMP2014</t>
  </si>
  <si>
    <t>AMP2013</t>
  </si>
  <si>
    <t>AMP2015</t>
  </si>
  <si>
    <t>AMP2014</t>
  </si>
  <si>
    <t>AMP2013</t>
  </si>
  <si>
    <t>AMP2015</t>
  </si>
  <si>
    <t>AMP2013</t>
  </si>
  <si>
    <t>AMP2014</t>
  </si>
  <si>
    <t>AMP2013</t>
  </si>
  <si>
    <t>AMP2014</t>
  </si>
  <si>
    <t>AMP2015</t>
  </si>
  <si>
    <t>AMP2013</t>
  </si>
  <si>
    <t>AMP2015</t>
  </si>
  <si>
    <t>AMP2014</t>
  </si>
  <si>
    <t>AMP2015</t>
  </si>
  <si>
    <t>AMP2013</t>
  </si>
  <si>
    <t>AMP2014</t>
  </si>
  <si>
    <t>AMP2013</t>
  </si>
  <si>
    <t>AMP2014</t>
  </si>
  <si>
    <t>AMP2015</t>
  </si>
  <si>
    <t>AMP2013</t>
  </si>
  <si>
    <t>AMP2014</t>
  </si>
  <si>
    <t>AMP2015</t>
  </si>
  <si>
    <t>AMP2013</t>
  </si>
  <si>
    <t>AMP2014</t>
  </si>
  <si>
    <t>AMP2015</t>
  </si>
  <si>
    <t>AMP2013</t>
  </si>
  <si>
    <t>AMP2014</t>
  </si>
  <si>
    <t>AMP2015</t>
  </si>
  <si>
    <t>AMP2014</t>
  </si>
  <si>
    <t>AMP2013</t>
  </si>
  <si>
    <t>AMP2014</t>
  </si>
  <si>
    <t>AMP2015</t>
  </si>
  <si>
    <t>AMP2013</t>
  </si>
  <si>
    <t>AMP2014</t>
  </si>
  <si>
    <t>AMP2015</t>
  </si>
  <si>
    <t>AMP2014</t>
  </si>
  <si>
    <t>AMP2015</t>
  </si>
  <si>
    <t>AMP2013</t>
  </si>
  <si>
    <t>AMP2015</t>
  </si>
  <si>
    <t>AMP2014</t>
  </si>
  <si>
    <t>AMP2013</t>
  </si>
  <si>
    <t>AMP2015</t>
  </si>
  <si>
    <t>AMP2014</t>
  </si>
  <si>
    <t>AMP2013</t>
  </si>
  <si>
    <t>AMP2015</t>
  </si>
  <si>
    <t>AMP2013</t>
  </si>
  <si>
    <t>AMP2014</t>
  </si>
  <si>
    <t>AMP2015</t>
  </si>
  <si>
    <t>AMP2014</t>
  </si>
  <si>
    <t>AMP2013</t>
  </si>
  <si>
    <t>AMP2014</t>
  </si>
  <si>
    <t>AMP2015</t>
  </si>
  <si>
    <t>AMP2013</t>
  </si>
  <si>
    <t>AMP2014</t>
  </si>
  <si>
    <t>AMP2015</t>
  </si>
  <si>
    <t>AMP2013</t>
  </si>
  <si>
    <t>ID</t>
  </si>
  <si>
    <t>AMP2013</t>
  </si>
  <si>
    <t>AMP2015</t>
  </si>
  <si>
    <t>AMP2014</t>
  </si>
  <si>
    <t>AMP2013</t>
  </si>
  <si>
    <t>AMP2014</t>
  </si>
  <si>
    <t>AMP2015</t>
  </si>
  <si>
    <t>AMP2013</t>
  </si>
  <si>
    <t>AMP2014</t>
  </si>
  <si>
    <t>AMP2015</t>
  </si>
  <si>
    <t>AMP2014</t>
  </si>
  <si>
    <t>AMP2013</t>
  </si>
  <si>
    <t>AMP2015</t>
  </si>
  <si>
    <t>AMP2013</t>
  </si>
  <si>
    <t>AMP2014</t>
  </si>
  <si>
    <t>AMP2015</t>
  </si>
  <si>
    <t>AMP2014</t>
  </si>
  <si>
    <t>AMP2013</t>
  </si>
  <si>
    <t>ID</t>
  </si>
  <si>
    <t>AMP2013</t>
  </si>
  <si>
    <t>AMP2015</t>
  </si>
  <si>
    <t>AMP2014</t>
  </si>
  <si>
    <t>AMP2015</t>
  </si>
  <si>
    <t>AMP2013</t>
  </si>
  <si>
    <t>AMP2014</t>
  </si>
  <si>
    <t>AMP2013</t>
  </si>
  <si>
    <t>AMP2014</t>
  </si>
  <si>
    <t>AMP2015</t>
  </si>
  <si>
    <t>AMP2013</t>
  </si>
  <si>
    <t>AMP2014</t>
  </si>
  <si>
    <t>AMP2013</t>
  </si>
  <si>
    <t>AMP2015</t>
  </si>
  <si>
    <t>AMP2014</t>
  </si>
  <si>
    <t>AMP2013</t>
  </si>
  <si>
    <t>AMP2014</t>
  </si>
  <si>
    <t>AMP2015</t>
  </si>
  <si>
    <t>AMP2013</t>
  </si>
  <si>
    <t>AMP2014</t>
  </si>
  <si>
    <t>AMP2013</t>
  </si>
  <si>
    <t>AMP2014</t>
  </si>
  <si>
    <t>AMP2015</t>
  </si>
  <si>
    <t>AMP2014</t>
  </si>
  <si>
    <t>AMP2013</t>
  </si>
  <si>
    <t>AMP2015</t>
  </si>
  <si>
    <t>AMP2013</t>
  </si>
  <si>
    <t>AMP2014</t>
  </si>
  <si>
    <t>AMP2013</t>
  </si>
  <si>
    <t>AMP2015</t>
  </si>
  <si>
    <t>AMP2014</t>
  </si>
  <si>
    <t>AMP2015</t>
  </si>
  <si>
    <t>AMP2013</t>
  </si>
  <si>
    <t>AMP2014</t>
  </si>
  <si>
    <t>AMP2015</t>
  </si>
  <si>
    <t>AMP2013</t>
  </si>
  <si>
    <t>AMP2015</t>
  </si>
  <si>
    <t>AMP2014</t>
  </si>
  <si>
    <t>AMP2013</t>
  </si>
  <si>
    <t>AMP2015</t>
  </si>
  <si>
    <t>AMP2013</t>
  </si>
  <si>
    <t>AMP2015</t>
  </si>
  <si>
    <t>AMP2014</t>
  </si>
  <si>
    <t>AMP2013</t>
  </si>
  <si>
    <t>AMP2015</t>
  </si>
  <si>
    <t>AMP2014</t>
  </si>
  <si>
    <t>AMP2015</t>
  </si>
  <si>
    <t>AMP2013</t>
  </si>
  <si>
    <t>AMP2015</t>
  </si>
  <si>
    <t>AMP2013</t>
  </si>
  <si>
    <t>AMP2014</t>
  </si>
  <si>
    <t>AMP2013</t>
  </si>
  <si>
    <t>AMP2015</t>
  </si>
  <si>
    <t>AMP2014</t>
  </si>
  <si>
    <t>AMP2013</t>
  </si>
  <si>
    <t>AMP2014</t>
  </si>
  <si>
    <t>AMP2015</t>
  </si>
  <si>
    <t>AMP2013</t>
  </si>
  <si>
    <t>ID</t>
  </si>
  <si>
    <t>AMP2014</t>
  </si>
  <si>
    <t>AMP2015</t>
  </si>
  <si>
    <t>AMP2013</t>
  </si>
  <si>
    <t>AMP2014</t>
  </si>
  <si>
    <t>AMP2015</t>
  </si>
  <si>
    <t>AMP2014</t>
  </si>
  <si>
    <t>AMP2013</t>
  </si>
  <si>
    <t>AMP2015</t>
  </si>
  <si>
    <t>AMP2013</t>
  </si>
  <si>
    <t>AMP2014</t>
  </si>
  <si>
    <t>ID</t>
  </si>
  <si>
    <t>AMP2013</t>
  </si>
  <si>
    <t>AMP2015</t>
  </si>
  <si>
    <t>AMP2014</t>
  </si>
  <si>
    <t>AMP2016</t>
  </si>
  <si>
    <t>AMP2013</t>
  </si>
  <si>
    <t>AMP2015</t>
  </si>
  <si>
    <t>AMP2014</t>
  </si>
  <si>
    <t>AMP2016</t>
  </si>
  <si>
    <t>AMP2014</t>
  </si>
  <si>
    <t>AMP2015</t>
  </si>
  <si>
    <t>AMP2013</t>
  </si>
  <si>
    <t>AMP2014</t>
  </si>
  <si>
    <t>AMP2015</t>
  </si>
  <si>
    <t>AMP2013</t>
  </si>
  <si>
    <t>AMP2016</t>
  </si>
  <si>
    <t>AMP2013</t>
  </si>
  <si>
    <t>AMP2015</t>
  </si>
  <si>
    <t>AMP2014</t>
  </si>
  <si>
    <t>AMP2016</t>
  </si>
  <si>
    <t>AMP2015</t>
  </si>
  <si>
    <t>AMP2013</t>
  </si>
  <si>
    <t>AMP2014</t>
  </si>
  <si>
    <t>AMP2016</t>
  </si>
  <si>
    <t>AMP2015</t>
  </si>
  <si>
    <t>AMP2013</t>
  </si>
  <si>
    <t>AMP2014</t>
  </si>
  <si>
    <t>AMP2016</t>
  </si>
  <si>
    <t>AMP2013</t>
  </si>
  <si>
    <t>AMP2015</t>
  </si>
  <si>
    <t>AMP2016</t>
  </si>
  <si>
    <t>AMP2014</t>
  </si>
  <si>
    <t>AMP2016</t>
  </si>
  <si>
    <t>AMP2014</t>
  </si>
  <si>
    <t>AMP2013</t>
  </si>
  <si>
    <t>AMP2015</t>
  </si>
  <si>
    <t>AMP2016</t>
  </si>
  <si>
    <t>AMP2015</t>
  </si>
  <si>
    <t>AMP2013</t>
  </si>
  <si>
    <t>AMP2014</t>
  </si>
  <si>
    <t>AMP2013</t>
  </si>
  <si>
    <t>AMP2015</t>
  </si>
  <si>
    <t>AMP2014</t>
  </si>
  <si>
    <t>AMP2016</t>
  </si>
  <si>
    <t>AMP2013</t>
  </si>
  <si>
    <t>AMP2015</t>
  </si>
  <si>
    <t>AMP2014</t>
  </si>
  <si>
    <t>AMP2016</t>
  </si>
  <si>
    <t>AMP2015</t>
  </si>
  <si>
    <t>AMP2013</t>
  </si>
  <si>
    <t>AMP2016</t>
  </si>
  <si>
    <t>AMP2014</t>
  </si>
  <si>
    <t>AMP2015</t>
  </si>
  <si>
    <t>AMP2014</t>
  </si>
  <si>
    <t>AMP2013</t>
  </si>
  <si>
    <t>AMP2016</t>
  </si>
  <si>
    <t>AMP2013</t>
  </si>
  <si>
    <t>AMP2016</t>
  </si>
  <si>
    <t>AMP2015</t>
  </si>
  <si>
    <t>AMP2014</t>
  </si>
  <si>
    <t>AMP2013</t>
  </si>
  <si>
    <t>AMP2015</t>
  </si>
  <si>
    <t>AMP2016</t>
  </si>
  <si>
    <t>AMP2014</t>
  </si>
  <si>
    <t>AMP2013</t>
  </si>
  <si>
    <t>AMP2015</t>
  </si>
  <si>
    <t>AMP2014</t>
  </si>
  <si>
    <t>AMP2016</t>
  </si>
  <si>
    <t>AMP2015</t>
  </si>
  <si>
    <t>AMP2013</t>
  </si>
  <si>
    <t>AMP2014</t>
  </si>
  <si>
    <t>AMP2016</t>
  </si>
  <si>
    <t>AMP2014</t>
  </si>
  <si>
    <t>AMP2013</t>
  </si>
  <si>
    <t>AMP2015</t>
  </si>
  <si>
    <t>AMP2016</t>
  </si>
  <si>
    <t>AMP2014</t>
  </si>
  <si>
    <t>AMP2015</t>
  </si>
  <si>
    <t>AMP2013</t>
  </si>
  <si>
    <t>AMP2014</t>
  </si>
  <si>
    <t>AMP2016</t>
  </si>
  <si>
    <t>AMP2015</t>
  </si>
  <si>
    <t>AMP2013</t>
  </si>
  <si>
    <t>AMP2015</t>
  </si>
  <si>
    <t>AMP2014</t>
  </si>
  <si>
    <t>AMP2016</t>
  </si>
  <si>
    <t>AMP2015</t>
  </si>
  <si>
    <t>AMP2013</t>
  </si>
  <si>
    <t>AMP2014</t>
  </si>
  <si>
    <t>AMP2016</t>
  </si>
  <si>
    <t>AMP2013</t>
  </si>
  <si>
    <t>AMP2015</t>
  </si>
  <si>
    <t>AMP2014</t>
  </si>
  <si>
    <t>AMP2016</t>
  </si>
  <si>
    <t>AMP2013</t>
  </si>
  <si>
    <t>AMP2015</t>
  </si>
  <si>
    <t>AMP2014</t>
  </si>
  <si>
    <t>AMP2016</t>
  </si>
  <si>
    <t>AMP2015</t>
  </si>
  <si>
    <t>AMP2014</t>
  </si>
  <si>
    <t>AMP2013</t>
  </si>
  <si>
    <t>AMP2016</t>
  </si>
  <si>
    <t>AMP2013</t>
  </si>
  <si>
    <t>AMP2015</t>
  </si>
  <si>
    <t>AMP2014</t>
  </si>
  <si>
    <t>AMP2016</t>
  </si>
  <si>
    <t>AMP2014</t>
  </si>
  <si>
    <t>AMP2015</t>
  </si>
  <si>
    <t>AMP2013</t>
  </si>
  <si>
    <t>AMP2016</t>
  </si>
  <si>
    <t>AMP2014</t>
  </si>
  <si>
    <t>AMP2015</t>
  </si>
  <si>
    <t>AMP2013</t>
  </si>
  <si>
    <t>AMP2014</t>
  </si>
  <si>
    <t>AMP2013</t>
  </si>
  <si>
    <t>AMP2016</t>
  </si>
  <si>
    <t>AMP2015</t>
  </si>
  <si>
    <t>AMP2013</t>
  </si>
  <si>
    <t>AMP2014</t>
  </si>
  <si>
    <t>AMP2016</t>
  </si>
  <si>
    <t>AMP2015</t>
  </si>
  <si>
    <t>AMP2014</t>
  </si>
  <si>
    <t>AMP2016</t>
  </si>
  <si>
    <t>AMP2013</t>
  </si>
  <si>
    <t>AMP2015</t>
  </si>
  <si>
    <t>AMP2013</t>
  </si>
  <si>
    <t>AMP2014</t>
  </si>
  <si>
    <t>AMP2016</t>
  </si>
  <si>
    <t>AMP2015</t>
  </si>
  <si>
    <t>AMP2013</t>
  </si>
  <si>
    <t>AMP2014</t>
  </si>
  <si>
    <t>AMP2016</t>
  </si>
  <si>
    <t>AMP2014</t>
  </si>
  <si>
    <t>AMP2013</t>
  </si>
  <si>
    <t>AMP2015</t>
  </si>
  <si>
    <t>AMP2016</t>
  </si>
  <si>
    <t>AMP2014</t>
  </si>
  <si>
    <t>AMP2015</t>
  </si>
  <si>
    <t>AMP2016</t>
  </si>
  <si>
    <t>AMP2013</t>
  </si>
  <si>
    <t>AMP2015</t>
  </si>
  <si>
    <t>AMP2013</t>
  </si>
  <si>
    <t>AMP2016</t>
  </si>
  <si>
    <t>AMP2014</t>
  </si>
  <si>
    <t>AMP2015</t>
  </si>
  <si>
    <t>AMP2013</t>
  </si>
  <si>
    <t>AMP2016</t>
  </si>
  <si>
    <t>AMP2014</t>
  </si>
  <si>
    <t>AMP2015</t>
  </si>
  <si>
    <t>AMP2016</t>
  </si>
  <si>
    <t>AMP2013</t>
  </si>
  <si>
    <t>AMP2016</t>
  </si>
  <si>
    <t>AMP2015</t>
  </si>
  <si>
    <t>AMP2014</t>
  </si>
  <si>
    <t>AMP2013</t>
  </si>
  <si>
    <t>AMP2014</t>
  </si>
  <si>
    <t>AMP2016</t>
  </si>
  <si>
    <t>AMP2015</t>
  </si>
  <si>
    <t>AMP2013</t>
  </si>
  <si>
    <t>AMP2014</t>
  </si>
  <si>
    <t>AMP2016</t>
  </si>
  <si>
    <t>AMP2015</t>
  </si>
  <si>
    <t>AMP2013</t>
  </si>
  <si>
    <t>AMP2014</t>
  </si>
  <si>
    <t>AMP2015</t>
  </si>
  <si>
    <t>AMP2014</t>
  </si>
  <si>
    <t>AMP2013</t>
  </si>
  <si>
    <t>AMP2016</t>
  </si>
  <si>
    <t>AMP2013</t>
  </si>
  <si>
    <t>AMP2015</t>
  </si>
  <si>
    <t>AMP2014</t>
  </si>
  <si>
    <t>AMP2013</t>
  </si>
  <si>
    <t>AMP2016</t>
  </si>
  <si>
    <t>AMP2015</t>
  </si>
  <si>
    <t>AMP2013</t>
  </si>
  <si>
    <t>AMP2016</t>
  </si>
  <si>
    <t>AMP2014</t>
  </si>
  <si>
    <t>AMP2015</t>
  </si>
  <si>
    <t>AMP2016</t>
  </si>
  <si>
    <t>AMP2014</t>
  </si>
  <si>
    <t>AMP2013</t>
  </si>
  <si>
    <t>AMP2015</t>
  </si>
  <si>
    <t>AMP2014</t>
  </si>
  <si>
    <t>AMP2013</t>
  </si>
  <si>
    <t>AMP2015</t>
  </si>
  <si>
    <t>AMP2016</t>
  </si>
  <si>
    <t>ID</t>
  </si>
  <si>
    <t>AMP2015</t>
  </si>
  <si>
    <t>AMP2016</t>
  </si>
  <si>
    <t>AMP2014</t>
  </si>
  <si>
    <t>AMP2013</t>
  </si>
  <si>
    <t>AMP2016</t>
  </si>
  <si>
    <t>AMP2013</t>
  </si>
  <si>
    <t>AMP2015</t>
  </si>
  <si>
    <t>AMP2014</t>
  </si>
  <si>
    <t>AMP2015</t>
  </si>
  <si>
    <t>AMP2016</t>
  </si>
  <si>
    <t>AMP2013</t>
  </si>
  <si>
    <t>AMP2014</t>
  </si>
  <si>
    <t>AMP2016</t>
  </si>
  <si>
    <t>AMP2015</t>
  </si>
  <si>
    <t>AMP2013</t>
  </si>
  <si>
    <t>AMP2016</t>
  </si>
  <si>
    <t>AMP2015</t>
  </si>
  <si>
    <t>AMP2014</t>
  </si>
  <si>
    <t>AMP2015</t>
  </si>
  <si>
    <t>AMP2016</t>
  </si>
  <si>
    <t>AMP2013</t>
  </si>
  <si>
    <t>AMP2014</t>
  </si>
  <si>
    <t>ID</t>
  </si>
  <si>
    <t>AMP2014</t>
  </si>
  <si>
    <t>AMP2013</t>
  </si>
  <si>
    <t>AMP2015</t>
  </si>
  <si>
    <t>AMP2016</t>
  </si>
  <si>
    <t>AMP2013</t>
  </si>
  <si>
    <t>AMP2014</t>
  </si>
  <si>
    <t>AMP2015</t>
  </si>
  <si>
    <t>AMP2016</t>
  </si>
  <si>
    <t>AMP2015</t>
  </si>
  <si>
    <t>AMP2014</t>
  </si>
  <si>
    <t>AMP2013</t>
  </si>
  <si>
    <t>AMP2016</t>
  </si>
  <si>
    <t>AMP2013</t>
  </si>
  <si>
    <t>AMP2014</t>
  </si>
  <si>
    <t>AMP2016</t>
  </si>
  <si>
    <t>AMP2015</t>
  </si>
  <si>
    <t>AMP2014</t>
  </si>
  <si>
    <t>AMP2016</t>
  </si>
  <si>
    <t>AMP2013</t>
  </si>
  <si>
    <t>AMP2016</t>
  </si>
  <si>
    <t>AMP2014</t>
  </si>
  <si>
    <t>AMP2015</t>
  </si>
  <si>
    <t>AMP2013</t>
  </si>
  <si>
    <t>AMP2014</t>
  </si>
  <si>
    <t>AMP2015</t>
  </si>
  <si>
    <t>AMP2016</t>
  </si>
  <si>
    <t>AMP2015</t>
  </si>
  <si>
    <t>AMP2014</t>
  </si>
  <si>
    <t>AMP2016</t>
  </si>
  <si>
    <t>AMP2013</t>
  </si>
  <si>
    <t>AMP2016</t>
  </si>
  <si>
    <t>AMP2015</t>
  </si>
  <si>
    <t>AMP2013</t>
  </si>
  <si>
    <t>AMP2014</t>
  </si>
  <si>
    <t>AMP2013</t>
  </si>
  <si>
    <t>AMP2016</t>
  </si>
  <si>
    <t>AMP2015</t>
  </si>
  <si>
    <t>AMP2014</t>
  </si>
  <si>
    <t>AMP2013</t>
  </si>
  <si>
    <t>AMP2015</t>
  </si>
  <si>
    <t>AMP2016</t>
  </si>
  <si>
    <t>AMP2013</t>
  </si>
  <si>
    <t>AMP2016</t>
  </si>
  <si>
    <t>AMP2015</t>
  </si>
  <si>
    <t>AMP2014</t>
  </si>
  <si>
    <t>AMP2015</t>
  </si>
  <si>
    <t>AMP2016</t>
  </si>
  <si>
    <t>AMP2013</t>
  </si>
  <si>
    <t>AMP2014</t>
  </si>
  <si>
    <t>AMP2015</t>
  </si>
  <si>
    <t>AMP2016</t>
  </si>
  <si>
    <t>AMP2013</t>
  </si>
  <si>
    <t>AMP2014</t>
  </si>
  <si>
    <t>AMP2016</t>
  </si>
  <si>
    <t>AMP2013</t>
  </si>
  <si>
    <t>AMP2015</t>
  </si>
  <si>
    <t>AMP2016</t>
  </si>
  <si>
    <t>AMP2015</t>
  </si>
  <si>
    <t>AMP2013</t>
  </si>
  <si>
    <t>AMP2014</t>
  </si>
  <si>
    <t>AMP2016</t>
  </si>
  <si>
    <t>AMP2015</t>
  </si>
  <si>
    <t>AMP2014</t>
  </si>
  <si>
    <t>AMP2013</t>
  </si>
  <si>
    <t>AMP2016</t>
  </si>
  <si>
    <t>AMP2014</t>
  </si>
  <si>
    <t>AMP2013</t>
  </si>
  <si>
    <t>AMP2015</t>
  </si>
  <si>
    <t>AMP2016</t>
  </si>
  <si>
    <t>AMP2014</t>
  </si>
  <si>
    <t>AMP2013</t>
  </si>
  <si>
    <t>AMP2015</t>
  </si>
  <si>
    <t>AMP2014</t>
  </si>
  <si>
    <t>AMP2013</t>
  </si>
  <si>
    <t>AMP2016</t>
  </si>
  <si>
    <t>AMP2014</t>
  </si>
  <si>
    <t>AMP2013</t>
  </si>
  <si>
    <t>AMP2015</t>
  </si>
  <si>
    <t>AMP2016</t>
  </si>
  <si>
    <t>AMP2013</t>
  </si>
  <si>
    <t>AMP2014</t>
  </si>
  <si>
    <t>AMP2015</t>
  </si>
  <si>
    <t>ID</t>
  </si>
  <si>
    <t>AMP2015</t>
  </si>
  <si>
    <t>AMP2013</t>
  </si>
  <si>
    <t>AMP2014</t>
  </si>
  <si>
    <t>AMP2016</t>
  </si>
  <si>
    <t>AMP2013</t>
  </si>
  <si>
    <t>AMP2016</t>
  </si>
  <si>
    <t>AMP2015</t>
  </si>
  <si>
    <t>AMP2014</t>
  </si>
  <si>
    <t>AMP2013</t>
  </si>
  <si>
    <t>AMP2015</t>
  </si>
  <si>
    <t>AMP2016</t>
  </si>
  <si>
    <t>AMP2014</t>
  </si>
  <si>
    <t>AMP2015</t>
  </si>
  <si>
    <t>AMP2016</t>
  </si>
  <si>
    <t>AMP2014</t>
  </si>
  <si>
    <t>AMP2013</t>
  </si>
  <si>
    <t>ID</t>
  </si>
  <si>
    <t>AMP2013</t>
  </si>
  <si>
    <t>AMP2014</t>
  </si>
  <si>
    <t>AMP2015</t>
  </si>
  <si>
    <t>AMP2016</t>
  </si>
  <si>
    <t>AMP2017</t>
  </si>
  <si>
    <t>AMP2016</t>
  </si>
  <si>
    <t>AMP2017</t>
  </si>
  <si>
    <t>AMP2013</t>
  </si>
  <si>
    <t>AMP2015</t>
  </si>
  <si>
    <t>AMP2014</t>
  </si>
  <si>
    <t>AMP2017</t>
  </si>
  <si>
    <t>AMP2013</t>
  </si>
  <si>
    <t>AMP2014</t>
  </si>
  <si>
    <t>AMP2016</t>
  </si>
  <si>
    <t>AMP2015</t>
  </si>
  <si>
    <t>AMP2016</t>
  </si>
  <si>
    <t>AMP2013</t>
  </si>
  <si>
    <t>AMP2015</t>
  </si>
  <si>
    <t>AMP2017</t>
  </si>
  <si>
    <t>AMP2014</t>
  </si>
  <si>
    <t>AMP2016</t>
  </si>
  <si>
    <t>AMP2017</t>
  </si>
  <si>
    <t>AMP2014</t>
  </si>
  <si>
    <t>AMP2015</t>
  </si>
  <si>
    <t>AMP2013</t>
  </si>
  <si>
    <t>AMP2015</t>
  </si>
  <si>
    <t>AMP2014</t>
  </si>
  <si>
    <t>AMP2017</t>
  </si>
  <si>
    <t>AMP2016</t>
  </si>
  <si>
    <t>AMP2013</t>
  </si>
  <si>
    <t>AMP2016</t>
  </si>
  <si>
    <t>AMP2017</t>
  </si>
  <si>
    <t>AMP2013</t>
  </si>
  <si>
    <t>AMP2014</t>
  </si>
  <si>
    <t>AMP2015</t>
  </si>
  <si>
    <t>AMP2016</t>
  </si>
  <si>
    <t>AMP2017</t>
  </si>
  <si>
    <t>AMP2013</t>
  </si>
  <si>
    <t>AMP2014</t>
  </si>
  <si>
    <t>AMP2015</t>
  </si>
  <si>
    <t>AMP2016</t>
  </si>
  <si>
    <t>AMP2013</t>
  </si>
  <si>
    <t>AMP2014</t>
  </si>
  <si>
    <t>AMP2017</t>
  </si>
  <si>
    <t>AMP2016</t>
  </si>
  <si>
    <t>AMP2013</t>
  </si>
  <si>
    <t>AMP2015</t>
  </si>
  <si>
    <t>AMP2014</t>
  </si>
  <si>
    <t>AMP2017</t>
  </si>
  <si>
    <t>AMP2015</t>
  </si>
  <si>
    <t>AMP2013</t>
  </si>
  <si>
    <t>AMP2014</t>
  </si>
  <si>
    <t>AMP2016</t>
  </si>
  <si>
    <t>AMP2017</t>
  </si>
  <si>
    <t>AMP2016</t>
  </si>
  <si>
    <t>AMP2013</t>
  </si>
  <si>
    <t>AMP2015</t>
  </si>
  <si>
    <t>AMP2014</t>
  </si>
  <si>
    <t>AMP2016</t>
  </si>
  <si>
    <t>AMP2014</t>
  </si>
  <si>
    <t>AMP2013</t>
  </si>
  <si>
    <t>AMP2015</t>
  </si>
  <si>
    <t>AMP2017</t>
  </si>
  <si>
    <t>AMP2013</t>
  </si>
  <si>
    <t>AMP2014</t>
  </si>
  <si>
    <t>AMP2017</t>
  </si>
  <si>
    <t>AMP2016</t>
  </si>
  <si>
    <t>AMP2015</t>
  </si>
  <si>
    <t>AMP2017</t>
  </si>
  <si>
    <t>AMP2014</t>
  </si>
  <si>
    <t>AMP2015</t>
  </si>
  <si>
    <t>AMP2016</t>
  </si>
  <si>
    <t>AMP2013</t>
  </si>
  <si>
    <t>AMP2017</t>
  </si>
  <si>
    <t>AMP2014</t>
  </si>
  <si>
    <t>AMP2015</t>
  </si>
  <si>
    <t>AMP2013</t>
  </si>
  <si>
    <t>AMP2016</t>
  </si>
  <si>
    <t>AMP2015</t>
  </si>
  <si>
    <t>AMP2014</t>
  </si>
  <si>
    <t>AMP2017</t>
  </si>
  <si>
    <t>AMP2013</t>
  </si>
  <si>
    <t>AMP2014</t>
  </si>
  <si>
    <t>AMP2017</t>
  </si>
  <si>
    <t>AMP2015</t>
  </si>
  <si>
    <t>AMP2013</t>
  </si>
  <si>
    <t>AMP2016</t>
  </si>
  <si>
    <t>AMP2015</t>
  </si>
  <si>
    <t>AMP2013</t>
  </si>
  <si>
    <t>AMP2016</t>
  </si>
  <si>
    <t>AMP2017</t>
  </si>
  <si>
    <t>AMP2014</t>
  </si>
  <si>
    <t>AMP2013</t>
  </si>
  <si>
    <t>AMP2016</t>
  </si>
  <si>
    <t>AMP2014</t>
  </si>
  <si>
    <t>AMP2017</t>
  </si>
  <si>
    <t>AMP2015</t>
  </si>
  <si>
    <t>AMP2013</t>
  </si>
  <si>
    <t>AMP2014</t>
  </si>
  <si>
    <t>AMP2015</t>
  </si>
  <si>
    <t>AMP2017</t>
  </si>
  <si>
    <t>AMP2016</t>
  </si>
  <si>
    <t>AMP2017</t>
  </si>
  <si>
    <t>AMP2014</t>
  </si>
  <si>
    <t>AMP2013</t>
  </si>
  <si>
    <t>AMP2016</t>
  </si>
  <si>
    <t>AMP2015</t>
  </si>
  <si>
    <t>AMP2017</t>
  </si>
  <si>
    <t>AMP2013</t>
  </si>
  <si>
    <t>AMP2016</t>
  </si>
  <si>
    <t>AMP2015</t>
  </si>
  <si>
    <t>AMP2014</t>
  </si>
  <si>
    <t>AMP2017</t>
  </si>
  <si>
    <t>AMP2015</t>
  </si>
  <si>
    <t>AMP2014</t>
  </si>
  <si>
    <t>AMP2016</t>
  </si>
  <si>
    <t>AMP2013</t>
  </si>
  <si>
    <t>AMP2015</t>
  </si>
  <si>
    <t>AMP2014</t>
  </si>
  <si>
    <t>AMP2013</t>
  </si>
  <si>
    <t>AMP2016</t>
  </si>
  <si>
    <t>AMP2017</t>
  </si>
  <si>
    <t>AMP2016</t>
  </si>
  <si>
    <t>AMP2013</t>
  </si>
  <si>
    <t>AMP2015</t>
  </si>
  <si>
    <t>AMP2014</t>
  </si>
  <si>
    <t>AMP2017</t>
  </si>
  <si>
    <t>AMP2016</t>
  </si>
  <si>
    <t>AMP2015</t>
  </si>
  <si>
    <t>AMP2013</t>
  </si>
  <si>
    <t>AMP2014</t>
  </si>
  <si>
    <t>AMP2017</t>
  </si>
  <si>
    <t>AMP2015</t>
  </si>
  <si>
    <t>AMP2013</t>
  </si>
  <si>
    <t>AMP2014</t>
  </si>
  <si>
    <t>AMP2017</t>
  </si>
  <si>
    <t>AMP2016</t>
  </si>
  <si>
    <t>AMP2013</t>
  </si>
  <si>
    <t>AMP2014</t>
  </si>
  <si>
    <t>AMP2016</t>
  </si>
  <si>
    <t>AMP2015</t>
  </si>
  <si>
    <t>AMP2017</t>
  </si>
  <si>
    <t>AMP2013</t>
  </si>
  <si>
    <t>AMP2015</t>
  </si>
  <si>
    <t>AMP2017</t>
  </si>
  <si>
    <t>AMP2016</t>
  </si>
  <si>
    <t>AMP2014</t>
  </si>
  <si>
    <t>AMP2013</t>
  </si>
  <si>
    <t>AMP2017</t>
  </si>
  <si>
    <t>AMP2015</t>
  </si>
  <si>
    <t>AMP2016</t>
  </si>
  <si>
    <t>AMP2014</t>
  </si>
  <si>
    <t>AMP2013</t>
  </si>
  <si>
    <t>AMP2017</t>
  </si>
  <si>
    <t>AMP2016</t>
  </si>
  <si>
    <t>AMP2015</t>
  </si>
  <si>
    <t>AMP2014</t>
  </si>
  <si>
    <t>AMP2013</t>
  </si>
  <si>
    <t>AMP2017</t>
  </si>
  <si>
    <t>AMP2014</t>
  </si>
  <si>
    <t>AMP2016</t>
  </si>
  <si>
    <t>AMP2015</t>
  </si>
  <si>
    <t>AMP2014</t>
  </si>
  <si>
    <t>AMP2017</t>
  </si>
  <si>
    <t>AMP2013</t>
  </si>
  <si>
    <t>AMP2016</t>
  </si>
  <si>
    <t>AMP2015</t>
  </si>
  <si>
    <t>AMP2014</t>
  </si>
  <si>
    <t>AMP2017</t>
  </si>
  <si>
    <t>AMP2013</t>
  </si>
  <si>
    <t>AMP2016</t>
  </si>
  <si>
    <t>AMP2013</t>
  </si>
  <si>
    <t>AMP2016</t>
  </si>
  <si>
    <t>AMP2017</t>
  </si>
  <si>
    <t>AMP2014</t>
  </si>
  <si>
    <t>AMP2015</t>
  </si>
  <si>
    <t>AMP2017</t>
  </si>
  <si>
    <t>AMP2016</t>
  </si>
  <si>
    <t>AMP2013</t>
  </si>
  <si>
    <t>AMP2015</t>
  </si>
  <si>
    <t>AMP2014</t>
  </si>
  <si>
    <t>AMP2013</t>
  </si>
  <si>
    <t>AMP2016</t>
  </si>
  <si>
    <t>AMP2014</t>
  </si>
  <si>
    <t>AMP2017</t>
  </si>
  <si>
    <t>AMP2015</t>
  </si>
  <si>
    <t>AMP2013</t>
  </si>
  <si>
    <t>AMP2016</t>
  </si>
  <si>
    <t>AMP2015</t>
  </si>
  <si>
    <t>AMP2014</t>
  </si>
  <si>
    <t>AMP2017</t>
  </si>
  <si>
    <t>AMP2015</t>
  </si>
  <si>
    <t>AMP2013</t>
  </si>
  <si>
    <t>AMP2017</t>
  </si>
  <si>
    <t>AMP2014</t>
  </si>
  <si>
    <t>AMP2016</t>
  </si>
  <si>
    <t>AMP2013</t>
  </si>
  <si>
    <t>AMP2017</t>
  </si>
  <si>
    <t>AMP2015</t>
  </si>
  <si>
    <t>AMP2014</t>
  </si>
  <si>
    <t>AMP2013</t>
  </si>
  <si>
    <t>AMP2016</t>
  </si>
  <si>
    <t>AMP2014</t>
  </si>
  <si>
    <t>AMP2015</t>
  </si>
  <si>
    <t>AMP2017</t>
  </si>
  <si>
    <t>AMP2016</t>
  </si>
  <si>
    <t>AMP2013</t>
  </si>
  <si>
    <t>AMP2016</t>
  </si>
  <si>
    <t>AMP2014</t>
  </si>
  <si>
    <t>AMP2013</t>
  </si>
  <si>
    <t>AMP2015</t>
  </si>
  <si>
    <t>AMP2017</t>
  </si>
  <si>
    <t>AMP2014</t>
  </si>
  <si>
    <t>AMP2013</t>
  </si>
  <si>
    <t>AMP2016</t>
  </si>
  <si>
    <t>AMP2017</t>
  </si>
  <si>
    <t>AMP2015</t>
  </si>
  <si>
    <t>AMP2014</t>
  </si>
  <si>
    <t>AMP2013</t>
  </si>
  <si>
    <t>AMP2017</t>
  </si>
  <si>
    <t>AMP2015</t>
  </si>
  <si>
    <t>AMP2016</t>
  </si>
  <si>
    <t>AMP2013</t>
  </si>
  <si>
    <t>AMP2015</t>
  </si>
  <si>
    <t>AMP2017</t>
  </si>
  <si>
    <t>AMP2014</t>
  </si>
  <si>
    <t>AMP2016</t>
  </si>
  <si>
    <t>AMP2013</t>
  </si>
  <si>
    <t>AMP2017</t>
  </si>
  <si>
    <t>AMP2016</t>
  </si>
  <si>
    <t>AMP2015</t>
  </si>
  <si>
    <t>AMP2014</t>
  </si>
  <si>
    <t>AMP2015</t>
  </si>
  <si>
    <t>AMP2017</t>
  </si>
  <si>
    <t>AMP2013</t>
  </si>
  <si>
    <t>AMP2016</t>
  </si>
  <si>
    <t>AMP2014</t>
  </si>
  <si>
    <t>AMP2016</t>
  </si>
  <si>
    <t>AMP2014</t>
  </si>
  <si>
    <t>AMP2015</t>
  </si>
  <si>
    <t>AMP2013</t>
  </si>
  <si>
    <t>AMP2017</t>
  </si>
  <si>
    <t>AMP2014</t>
  </si>
  <si>
    <t>AMP2017</t>
  </si>
  <si>
    <t>AMP2015</t>
  </si>
  <si>
    <t>AMP2013</t>
  </si>
  <si>
    <t>AMP2016</t>
  </si>
  <si>
    <t>ID</t>
  </si>
  <si>
    <t>AMP2013</t>
  </si>
  <si>
    <t>AMP2015</t>
  </si>
  <si>
    <t>AMP2014</t>
  </si>
  <si>
    <t>AMP2017</t>
  </si>
  <si>
    <t>AMP2016</t>
  </si>
  <si>
    <t>AMP2017</t>
  </si>
  <si>
    <t>AMP2015</t>
  </si>
  <si>
    <t>AMP2013</t>
  </si>
  <si>
    <t>AMP2016</t>
  </si>
  <si>
    <t>AMP2014</t>
  </si>
  <si>
    <t>AMP2015</t>
  </si>
  <si>
    <t>AMP2016</t>
  </si>
  <si>
    <t>AMP2014</t>
  </si>
  <si>
    <t>AMP2013</t>
  </si>
  <si>
    <t>AMP2017</t>
  </si>
  <si>
    <t>AMP2013</t>
  </si>
  <si>
    <t>AMP2015</t>
  </si>
  <si>
    <t>AMP2014</t>
  </si>
  <si>
    <t>AMP2017</t>
  </si>
  <si>
    <t>AMP2016</t>
  </si>
  <si>
    <t>AMP2015</t>
  </si>
  <si>
    <t>AMP2017</t>
  </si>
  <si>
    <t>AMP2013</t>
  </si>
  <si>
    <t>AMP2014</t>
  </si>
  <si>
    <t>AMP2016</t>
  </si>
  <si>
    <t>AMP2014</t>
  </si>
  <si>
    <t>AMP2016</t>
  </si>
  <si>
    <t>AMP2017</t>
  </si>
  <si>
    <t>AMP2013</t>
  </si>
  <si>
    <t>AMP2015</t>
  </si>
  <si>
    <t>AMP2017</t>
  </si>
  <si>
    <t>ID</t>
  </si>
  <si>
    <t>AMP2013</t>
  </si>
  <si>
    <t>AMP2014</t>
  </si>
  <si>
    <t>AMP2016</t>
  </si>
  <si>
    <t>AMP2017</t>
  </si>
  <si>
    <t>AMP2015</t>
  </si>
  <si>
    <t>AMP2013</t>
  </si>
  <si>
    <t>AMP2017</t>
  </si>
  <si>
    <t>AMP2016</t>
  </si>
  <si>
    <t>AMP2014</t>
  </si>
  <si>
    <t>AMP2016</t>
  </si>
  <si>
    <t>AMP2015</t>
  </si>
  <si>
    <t>AMP2013</t>
  </si>
  <si>
    <t>AMP2017</t>
  </si>
  <si>
    <t>AMP2014</t>
  </si>
  <si>
    <t>AMP2017</t>
  </si>
  <si>
    <t>AMP2016</t>
  </si>
  <si>
    <t>AMP2013</t>
  </si>
  <si>
    <t>AMP2015</t>
  </si>
  <si>
    <t>AMP2014</t>
  </si>
  <si>
    <t>AMP2013</t>
  </si>
  <si>
    <t>AMP2014</t>
  </si>
  <si>
    <t>AMP2015</t>
  </si>
  <si>
    <t>AMP2017</t>
  </si>
  <si>
    <t>AMP2016</t>
  </si>
  <si>
    <t>AMP2014</t>
  </si>
  <si>
    <t>AMP2013</t>
  </si>
  <si>
    <t>AMP2016</t>
  </si>
  <si>
    <t>AMP2017</t>
  </si>
  <si>
    <t>AMP2015</t>
  </si>
  <si>
    <t>AMP2017</t>
  </si>
  <si>
    <t>AMP2015</t>
  </si>
  <si>
    <t>AMP2014</t>
  </si>
  <si>
    <t>AMP2013</t>
  </si>
  <si>
    <t>AMP2016</t>
  </si>
  <si>
    <t>AMP2017</t>
  </si>
  <si>
    <t>AMP2016</t>
  </si>
  <si>
    <t>AMP2014</t>
  </si>
  <si>
    <t>AMP2013</t>
  </si>
  <si>
    <t>AMP2015</t>
  </si>
  <si>
    <t>AMP2014</t>
  </si>
  <si>
    <t>AMP2013</t>
  </si>
  <si>
    <t>AMP2016</t>
  </si>
  <si>
    <t>AMP2015</t>
  </si>
  <si>
    <t>AMP2017</t>
  </si>
  <si>
    <t>AMP2014</t>
  </si>
  <si>
    <t>AMP2016</t>
  </si>
  <si>
    <t>AMP2013</t>
  </si>
  <si>
    <t>AMP2015</t>
  </si>
  <si>
    <t>AMP2016</t>
  </si>
  <si>
    <t>AMP2014</t>
  </si>
  <si>
    <t>AMP2017</t>
  </si>
  <si>
    <t>AMP2015</t>
  </si>
  <si>
    <t>AMP2013</t>
  </si>
  <si>
    <t>AMP2017</t>
  </si>
  <si>
    <t>AMP2015</t>
  </si>
  <si>
    <t>AMP2016</t>
  </si>
  <si>
    <t>AMP2014</t>
  </si>
  <si>
    <t>AMP2013</t>
  </si>
  <si>
    <t>AMP2017</t>
  </si>
  <si>
    <t>AMP2015</t>
  </si>
  <si>
    <t>AMP2016</t>
  </si>
  <si>
    <t>AMP2013</t>
  </si>
  <si>
    <t>AMP2017</t>
  </si>
  <si>
    <t>AMP2014</t>
  </si>
  <si>
    <t>AMP2015</t>
  </si>
  <si>
    <t>AMP2016</t>
  </si>
  <si>
    <t>AMP2013</t>
  </si>
  <si>
    <t>AMP2014</t>
  </si>
  <si>
    <t>AMP2017</t>
  </si>
  <si>
    <t>AMP2015</t>
  </si>
  <si>
    <t>AMP2013</t>
  </si>
  <si>
    <t>AMP2014</t>
  </si>
  <si>
    <t>AMP2016</t>
  </si>
  <si>
    <t>AMP2017</t>
  </si>
  <si>
    <t>AMP2014</t>
  </si>
  <si>
    <t>AMP2015</t>
  </si>
  <si>
    <t>AMP2013</t>
  </si>
  <si>
    <t>AMP2016</t>
  </si>
  <si>
    <t>AMP2017</t>
  </si>
  <si>
    <t>AMP2014</t>
  </si>
  <si>
    <t>AMP2015</t>
  </si>
  <si>
    <t>AMP2013</t>
  </si>
  <si>
    <t>AMP2016</t>
  </si>
  <si>
    <t>AMP2017</t>
  </si>
  <si>
    <t>AMP2014</t>
  </si>
  <si>
    <t>AMP2015</t>
  </si>
  <si>
    <t>AMP2016</t>
  </si>
  <si>
    <t>AMP2017</t>
  </si>
  <si>
    <t>AMP2013</t>
  </si>
  <si>
    <t>AMP2014</t>
  </si>
  <si>
    <t>AMP2017</t>
  </si>
  <si>
    <t>AMP2013</t>
  </si>
  <si>
    <t>AMP2015</t>
  </si>
  <si>
    <t>AMP2016</t>
  </si>
  <si>
    <t>AMP2014</t>
  </si>
  <si>
    <t>AMP2015</t>
  </si>
  <si>
    <t>AMP2013</t>
  </si>
  <si>
    <t>AMP2017</t>
  </si>
  <si>
    <t>AMP2016</t>
  </si>
  <si>
    <t>AMP2014</t>
  </si>
  <si>
    <t>AMP2017</t>
  </si>
  <si>
    <t>AMP2015</t>
  </si>
  <si>
    <t>AMP2016</t>
  </si>
  <si>
    <t>AMP2013</t>
  </si>
  <si>
    <t>ID</t>
  </si>
  <si>
    <t>AMP2016</t>
  </si>
  <si>
    <t>AMP2017</t>
  </si>
  <si>
    <t>AMP2014</t>
  </si>
  <si>
    <t>AMP2013</t>
  </si>
  <si>
    <t>AMP2015</t>
  </si>
  <si>
    <t>AMP2017</t>
  </si>
  <si>
    <t>AMP2013</t>
  </si>
  <si>
    <t>AMP2016</t>
  </si>
  <si>
    <t>AMP2015</t>
  </si>
  <si>
    <t>AMP2014</t>
  </si>
  <si>
    <t>AMP2017</t>
  </si>
  <si>
    <t>AMP2013</t>
  </si>
  <si>
    <t>AMP2014</t>
  </si>
  <si>
    <t>AMP2016</t>
  </si>
  <si>
    <t>AMP2015</t>
  </si>
  <si>
    <t>AMP2013</t>
  </si>
  <si>
    <t>AMP2014</t>
  </si>
  <si>
    <t>AMP2015</t>
  </si>
  <si>
    <t>AMP2016</t>
  </si>
  <si>
    <t>AMP2017</t>
  </si>
  <si>
    <t>ID</t>
  </si>
  <si>
    <t>AMP2017</t>
  </si>
  <si>
    <t>AMP2014</t>
  </si>
  <si>
    <t>AMP2016</t>
  </si>
  <si>
    <t>AMP2015</t>
  </si>
  <si>
    <t>AMP2018</t>
  </si>
  <si>
    <t>AMP2013</t>
  </si>
  <si>
    <t>AMP2017</t>
  </si>
  <si>
    <t>AMP2016</t>
  </si>
  <si>
    <t>AMP2015</t>
  </si>
  <si>
    <t>AMP2013</t>
  </si>
  <si>
    <t>AMP2018</t>
  </si>
  <si>
    <t>AMP2014</t>
  </si>
  <si>
    <t>AMP2016</t>
  </si>
  <si>
    <t>AMP2013</t>
  </si>
  <si>
    <t>AMP2017</t>
  </si>
  <si>
    <t>AMP2015</t>
  </si>
  <si>
    <t>AMP2014</t>
  </si>
  <si>
    <t>AMP2018</t>
  </si>
  <si>
    <t>AMP2015</t>
  </si>
  <si>
    <t>AMP2016</t>
  </si>
  <si>
    <t>AMP2013</t>
  </si>
  <si>
    <t>AMP2018</t>
  </si>
  <si>
    <t>AMP2017</t>
  </si>
  <si>
    <t>AMP2014</t>
  </si>
  <si>
    <t>AMP2015</t>
  </si>
  <si>
    <t>AMP2017</t>
  </si>
  <si>
    <t>AMP2018</t>
  </si>
  <si>
    <t>AMP2013</t>
  </si>
  <si>
    <t>AMP2016</t>
  </si>
  <si>
    <t>AMP2014</t>
  </si>
  <si>
    <t>AMP2016</t>
  </si>
  <si>
    <t>AMP2018</t>
  </si>
  <si>
    <t>AMP2015</t>
  </si>
  <si>
    <t>AMP2013</t>
  </si>
  <si>
    <t>AMP2017</t>
  </si>
  <si>
    <t>AMP2014</t>
  </si>
  <si>
    <t>AMP2017</t>
  </si>
  <si>
    <t>AMP2018</t>
  </si>
  <si>
    <t>AMP2015</t>
  </si>
  <si>
    <t>AMP2016</t>
  </si>
  <si>
    <t>AMP2013</t>
  </si>
  <si>
    <t>AMP2018</t>
  </si>
  <si>
    <t>AMP2014</t>
  </si>
  <si>
    <t>AMP2013</t>
  </si>
  <si>
    <t>AMP2015</t>
  </si>
  <si>
    <t>AMP2016</t>
  </si>
  <si>
    <t>AMP2017</t>
  </si>
  <si>
    <t>AMP2013</t>
  </si>
  <si>
    <t>AMP2014</t>
  </si>
  <si>
    <t>AMP2015</t>
  </si>
  <si>
    <t>AMP2018</t>
  </si>
  <si>
    <t>AMP2016</t>
  </si>
  <si>
    <t>AMP2017</t>
  </si>
  <si>
    <t>AMP2018</t>
  </si>
  <si>
    <t>AMP2013</t>
  </si>
  <si>
    <t>AMP2014</t>
  </si>
  <si>
    <t>AMP2016</t>
  </si>
  <si>
    <t>AMP2015</t>
  </si>
  <si>
    <t>AMP2017</t>
  </si>
  <si>
    <t>AMP2014</t>
  </si>
  <si>
    <t>AMP2015</t>
  </si>
  <si>
    <t>AMP2016</t>
  </si>
  <si>
    <t>AMP2013</t>
  </si>
  <si>
    <t>AMP2018</t>
  </si>
  <si>
    <t>AMP2014</t>
  </si>
  <si>
    <t>AMP2018</t>
  </si>
  <si>
    <t>AMP2013</t>
  </si>
  <si>
    <t>AMP2016</t>
  </si>
  <si>
    <t>AMP2015</t>
  </si>
  <si>
    <t>AMP2017</t>
  </si>
  <si>
    <t>AMP2013</t>
  </si>
  <si>
    <t>AMP2016</t>
  </si>
  <si>
    <t>AMP2015</t>
  </si>
  <si>
    <t>AMP2014</t>
  </si>
  <si>
    <t>AMP2018</t>
  </si>
  <si>
    <t>AMP2017</t>
  </si>
  <si>
    <t>AMP2014</t>
  </si>
  <si>
    <t>AMP2016</t>
  </si>
  <si>
    <t>AMP2013</t>
  </si>
  <si>
    <t>AMP2018</t>
  </si>
  <si>
    <t>AMP2015</t>
  </si>
  <si>
    <t>AMP2017</t>
  </si>
  <si>
    <t>AMP2014</t>
  </si>
  <si>
    <t>AMP2018</t>
  </si>
  <si>
    <t>AMP2015</t>
  </si>
  <si>
    <t>AMP2013</t>
  </si>
  <si>
    <t>AMP2017</t>
  </si>
  <si>
    <t>AMP2016</t>
  </si>
  <si>
    <t>AMP2014</t>
  </si>
  <si>
    <t>AMP2018</t>
  </si>
  <si>
    <t>AMP2017</t>
  </si>
  <si>
    <t>AMP2015</t>
  </si>
  <si>
    <t>AMP2016</t>
  </si>
  <si>
    <t>AMP2013</t>
  </si>
  <si>
    <t>AMP2018</t>
  </si>
  <si>
    <t>AMP2017</t>
  </si>
  <si>
    <t>AMP2013</t>
  </si>
  <si>
    <t>AMP2016</t>
  </si>
  <si>
    <t>AMP2015</t>
  </si>
  <si>
    <t>AMP2014</t>
  </si>
  <si>
    <t>AMP2016</t>
  </si>
  <si>
    <t>AMP2018</t>
  </si>
  <si>
    <t>AMP2017</t>
  </si>
  <si>
    <t>AMP2013</t>
  </si>
  <si>
    <t>AMP2014</t>
  </si>
  <si>
    <t>AMP2015</t>
  </si>
  <si>
    <t>AMP2013</t>
  </si>
  <si>
    <t>AMP2015</t>
  </si>
  <si>
    <t>AMP2014</t>
  </si>
  <si>
    <t>AMP2017</t>
  </si>
  <si>
    <t>AMP2016</t>
  </si>
  <si>
    <t>AMP2018</t>
  </si>
  <si>
    <t>AMP2017</t>
  </si>
  <si>
    <t>AMP2013</t>
  </si>
  <si>
    <t>AMP2014</t>
  </si>
  <si>
    <t>AMP2016</t>
  </si>
  <si>
    <t>AMP2015</t>
  </si>
  <si>
    <t>AMP2018</t>
  </si>
  <si>
    <t>AMP2016</t>
  </si>
  <si>
    <t>AMP2017</t>
  </si>
  <si>
    <t>AMP2014</t>
  </si>
  <si>
    <t>AMP2018</t>
  </si>
  <si>
    <t>AMP2013</t>
  </si>
  <si>
    <t>AMP2015</t>
  </si>
  <si>
    <t>AMP2013</t>
  </si>
  <si>
    <t>AMP2016</t>
  </si>
  <si>
    <t>AMP2014</t>
  </si>
  <si>
    <t>AMP2017</t>
  </si>
  <si>
    <t>AMP2018</t>
  </si>
  <si>
    <t>AMP2015</t>
  </si>
  <si>
    <t>AMP2018</t>
  </si>
  <si>
    <t>AMP2014</t>
  </si>
  <si>
    <t>AMP2013</t>
  </si>
  <si>
    <t>AMP2015</t>
  </si>
  <si>
    <t>AMP2017</t>
  </si>
  <si>
    <t>AMP2016</t>
  </si>
  <si>
    <t>AMP2018</t>
  </si>
  <si>
    <t>AMP2015</t>
  </si>
  <si>
    <t>AMP2014</t>
  </si>
  <si>
    <t>AMP2016</t>
  </si>
  <si>
    <t>AMP2017</t>
  </si>
  <si>
    <t>AMP2013</t>
  </si>
  <si>
    <t>AMP2017</t>
  </si>
  <si>
    <t>AMP2014</t>
  </si>
  <si>
    <t>AMP2015</t>
  </si>
  <si>
    <t>AMP2018</t>
  </si>
  <si>
    <t>AMP2016</t>
  </si>
  <si>
    <t>AMP2013</t>
  </si>
  <si>
    <t>AMP2017</t>
  </si>
  <si>
    <t>AMP2015</t>
  </si>
  <si>
    <t>AMP2016</t>
  </si>
  <si>
    <t>AMP2014</t>
  </si>
  <si>
    <t>AMP2018</t>
  </si>
  <si>
    <t>AMP2013</t>
  </si>
  <si>
    <t>AMP2018</t>
  </si>
  <si>
    <t>AMP2015</t>
  </si>
  <si>
    <t>AMP2017</t>
  </si>
  <si>
    <t>AMP2013</t>
  </si>
  <si>
    <t>AMP2016</t>
  </si>
  <si>
    <t>AMP2014</t>
  </si>
  <si>
    <t>AMP2016</t>
  </si>
  <si>
    <t>AMP2018</t>
  </si>
  <si>
    <t>AMP2015</t>
  </si>
  <si>
    <t>AMP2017</t>
  </si>
  <si>
    <t>AMP2014</t>
  </si>
  <si>
    <t>AMP2013</t>
  </si>
  <si>
    <t>AMP2015</t>
  </si>
  <si>
    <t>AMP2014</t>
  </si>
  <si>
    <t>AMP2017</t>
  </si>
  <si>
    <t>AMP2013</t>
  </si>
  <si>
    <t>AMP2016</t>
  </si>
  <si>
    <t>AMP2018</t>
  </si>
  <si>
    <t>AMP2016</t>
  </si>
  <si>
    <t>AMP2018</t>
  </si>
  <si>
    <t>AMP2015</t>
  </si>
  <si>
    <t>AMP2014</t>
  </si>
  <si>
    <t>AMP2017</t>
  </si>
  <si>
    <t>AMP2013</t>
  </si>
  <si>
    <t>AMP2017</t>
  </si>
  <si>
    <t>AMP2013</t>
  </si>
  <si>
    <t>AMP2014</t>
  </si>
  <si>
    <t>AMP2015</t>
  </si>
  <si>
    <t>AMP2016</t>
  </si>
  <si>
    <t>AMP2018</t>
  </si>
  <si>
    <t>AMP2013</t>
  </si>
  <si>
    <t>AMP2015</t>
  </si>
  <si>
    <t>AMP2018</t>
  </si>
  <si>
    <t>AMP2016</t>
  </si>
  <si>
    <t>AMP2014</t>
  </si>
  <si>
    <t>AMP2017</t>
  </si>
  <si>
    <t>AMP2016</t>
  </si>
  <si>
    <t>AMP2015</t>
  </si>
  <si>
    <t>AMP2014</t>
  </si>
  <si>
    <t>AMP2017</t>
  </si>
  <si>
    <t>AMP2013</t>
  </si>
  <si>
    <t>AMP2018</t>
  </si>
  <si>
    <t>AMP2015</t>
  </si>
  <si>
    <t>AMP2016</t>
  </si>
  <si>
    <t>AMP2013</t>
  </si>
  <si>
    <t>AMP2014</t>
  </si>
  <si>
    <t>AMP2018</t>
  </si>
  <si>
    <t>AMP2017</t>
  </si>
  <si>
    <t>AMP2015</t>
  </si>
  <si>
    <t>AMP2017</t>
  </si>
  <si>
    <t>AMP2013</t>
  </si>
  <si>
    <t>AMP2018</t>
  </si>
  <si>
    <t>AMP2014</t>
  </si>
  <si>
    <t>AMP2016</t>
  </si>
  <si>
    <t>AMP2015</t>
  </si>
  <si>
    <t>AMP2013</t>
  </si>
  <si>
    <t>AMP2014</t>
  </si>
  <si>
    <t>AMP2018</t>
  </si>
  <si>
    <t>AMP2017</t>
  </si>
  <si>
    <t>AMP2016</t>
  </si>
  <si>
    <t>AMP2014</t>
  </si>
  <si>
    <t>AMP2013</t>
  </si>
  <si>
    <t>AMP2017</t>
  </si>
  <si>
    <t>AMP2016</t>
  </si>
  <si>
    <t>AMP2015</t>
  </si>
  <si>
    <t>AMP2018</t>
  </si>
  <si>
    <t>AMP2017</t>
  </si>
  <si>
    <t>AMP2015</t>
  </si>
  <si>
    <t>AMP2018</t>
  </si>
  <si>
    <t>AMP2014</t>
  </si>
  <si>
    <t>AMP2016</t>
  </si>
  <si>
    <t>AMP2013</t>
  </si>
  <si>
    <t>AMP2015</t>
  </si>
  <si>
    <t>AMP2016</t>
  </si>
  <si>
    <t>AMP2013</t>
  </si>
  <si>
    <t>AMP2017</t>
  </si>
  <si>
    <t>AMP2018</t>
  </si>
  <si>
    <t>AMP2014</t>
  </si>
  <si>
    <t>AMP2017</t>
  </si>
  <si>
    <t>AMP2013</t>
  </si>
  <si>
    <t>AMP2015</t>
  </si>
  <si>
    <t>AMP2018</t>
  </si>
  <si>
    <t>AMP2014</t>
  </si>
  <si>
    <t>AMP2016</t>
  </si>
  <si>
    <t>AMP2013</t>
  </si>
  <si>
    <t>AMP2016</t>
  </si>
  <si>
    <t>AMP2014</t>
  </si>
  <si>
    <t>AMP2015</t>
  </si>
  <si>
    <t>AMP2013</t>
  </si>
  <si>
    <t>AMP2017</t>
  </si>
  <si>
    <t>AMP2018</t>
  </si>
  <si>
    <t>AMP2013</t>
  </si>
  <si>
    <t>AMP2016</t>
  </si>
  <si>
    <t>AMP2014</t>
  </si>
  <si>
    <t>AMP2017</t>
  </si>
  <si>
    <t>AMP2015</t>
  </si>
  <si>
    <t>AMP2018</t>
  </si>
  <si>
    <t>AMP2017</t>
  </si>
  <si>
    <t>AMP2013</t>
  </si>
  <si>
    <t>AMP2016</t>
  </si>
  <si>
    <t>AMP2015</t>
  </si>
  <si>
    <t>AMP2014</t>
  </si>
  <si>
    <t>AMP2018</t>
  </si>
  <si>
    <t>AMP2013</t>
  </si>
  <si>
    <t>AMP2015</t>
  </si>
  <si>
    <t>AMP2016</t>
  </si>
  <si>
    <t>AMP2017</t>
  </si>
  <si>
    <t>AMP2018</t>
  </si>
  <si>
    <t>AMP2014</t>
  </si>
  <si>
    <t>AMP2018</t>
  </si>
  <si>
    <t>AMP2015</t>
  </si>
  <si>
    <t>AMP2016</t>
  </si>
  <si>
    <t>AMP2013</t>
  </si>
  <si>
    <t>AMP2014</t>
  </si>
  <si>
    <t>AMP2017</t>
  </si>
  <si>
    <t>AMP2015</t>
  </si>
  <si>
    <t>AMP2013</t>
  </si>
  <si>
    <t>AMP2014</t>
  </si>
  <si>
    <t>AMP2018</t>
  </si>
  <si>
    <t>AMP2017</t>
  </si>
  <si>
    <t>AMP2016</t>
  </si>
  <si>
    <t>AMP2014</t>
  </si>
  <si>
    <t>AMP2017</t>
  </si>
  <si>
    <t>AMP2018</t>
  </si>
  <si>
    <t>AMP2015</t>
  </si>
  <si>
    <t>AMP2016</t>
  </si>
  <si>
    <t>AMP2013</t>
  </si>
  <si>
    <t>AMP2018</t>
  </si>
  <si>
    <t>AMP2015</t>
  </si>
  <si>
    <t>AMP2014</t>
  </si>
  <si>
    <t>AMP2017</t>
  </si>
  <si>
    <t>AMP2016</t>
  </si>
  <si>
    <t>AMP2015</t>
  </si>
  <si>
    <t>AMP2016</t>
  </si>
  <si>
    <t>AMP2018</t>
  </si>
  <si>
    <t>AMP2014</t>
  </si>
  <si>
    <t>AMP2017</t>
  </si>
  <si>
    <t>AMP2013</t>
  </si>
  <si>
    <t>AMP2018</t>
  </si>
  <si>
    <t>AMP2017</t>
  </si>
  <si>
    <t>AMP2016</t>
  </si>
  <si>
    <t>AMP2013</t>
  </si>
  <si>
    <t>AMP2014</t>
  </si>
  <si>
    <t>AMP2015</t>
  </si>
  <si>
    <t>ID</t>
  </si>
  <si>
    <t>AMP2017</t>
  </si>
  <si>
    <t>AMP2014</t>
  </si>
  <si>
    <t>AMP2013</t>
  </si>
  <si>
    <t>AMP2015</t>
  </si>
  <si>
    <t>AMP2016</t>
  </si>
  <si>
    <t>AMP2018</t>
  </si>
  <si>
    <t>AMP2013</t>
  </si>
  <si>
    <t>AMP2018</t>
  </si>
  <si>
    <t>AMP2015</t>
  </si>
  <si>
    <t>AMP2017</t>
  </si>
  <si>
    <t>AMP2014</t>
  </si>
  <si>
    <t>AMP2016</t>
  </si>
  <si>
    <t>AMP2018</t>
  </si>
  <si>
    <t>AMP2015</t>
  </si>
  <si>
    <t>AMP2014</t>
  </si>
  <si>
    <t>AMP2017</t>
  </si>
  <si>
    <t>AMP2013</t>
  </si>
  <si>
    <t>AMP2014</t>
  </si>
  <si>
    <t>AMP2015</t>
  </si>
  <si>
    <t>AMP2017</t>
  </si>
  <si>
    <t>AMP2018</t>
  </si>
  <si>
    <t>AMP2013</t>
  </si>
  <si>
    <t>AMP2016</t>
  </si>
  <si>
    <t>AMP2014</t>
  </si>
  <si>
    <t>AMP2013</t>
  </si>
  <si>
    <t>AMP2018</t>
  </si>
  <si>
    <t>AMP2017</t>
  </si>
  <si>
    <t>AMP2015</t>
  </si>
  <si>
    <t>AMP2017</t>
  </si>
  <si>
    <t>AMP2018</t>
  </si>
  <si>
    <t>AMP2014</t>
  </si>
  <si>
    <t>AMP2013</t>
  </si>
  <si>
    <t>AMP2015</t>
  </si>
  <si>
    <t>AMP2016</t>
  </si>
  <si>
    <t>AMP2017</t>
  </si>
  <si>
    <t>AMP2018</t>
  </si>
  <si>
    <t>ID</t>
  </si>
  <si>
    <t>AMP2013</t>
  </si>
  <si>
    <t>AMP2016</t>
  </si>
  <si>
    <t>AMP2017</t>
  </si>
  <si>
    <t>AMP2015</t>
  </si>
  <si>
    <t>AMP2018</t>
  </si>
  <si>
    <t>AMP2014</t>
  </si>
  <si>
    <t>AMP2017</t>
  </si>
  <si>
    <t>AMP2013</t>
  </si>
  <si>
    <t>AMP2014</t>
  </si>
  <si>
    <t>AMP2018</t>
  </si>
  <si>
    <t>AMP2015</t>
  </si>
  <si>
    <t>AMP2016</t>
  </si>
  <si>
    <t>AMP2015</t>
  </si>
  <si>
    <t>AMP2013</t>
  </si>
  <si>
    <t>AMP2017</t>
  </si>
  <si>
    <t>AMP2014</t>
  </si>
  <si>
    <t>AMP2016</t>
  </si>
  <si>
    <t>AMP2018</t>
  </si>
  <si>
    <t>AMP2015</t>
  </si>
  <si>
    <t>AMP2016</t>
  </si>
  <si>
    <t>AMP2017</t>
  </si>
  <si>
    <t>AMP2018</t>
  </si>
  <si>
    <t>AMP2013</t>
  </si>
  <si>
    <t>AMP2014</t>
  </si>
  <si>
    <t>AMP2016</t>
  </si>
  <si>
    <t>AMP2017</t>
  </si>
  <si>
    <t>AMP2014</t>
  </si>
  <si>
    <t>AMP2018</t>
  </si>
  <si>
    <t>AMP2013</t>
  </si>
  <si>
    <t>AMP2015</t>
  </si>
  <si>
    <t>AMP2013</t>
  </si>
  <si>
    <t>AMP2016</t>
  </si>
  <si>
    <t>AMP2015</t>
  </si>
  <si>
    <t>AMP2018</t>
  </si>
  <si>
    <t>AMP2014</t>
  </si>
  <si>
    <t>AMP2017</t>
  </si>
  <si>
    <t>AMP2014</t>
  </si>
  <si>
    <t>AMP2018</t>
  </si>
  <si>
    <t>AMP2015</t>
  </si>
  <si>
    <t>AMP2013</t>
  </si>
  <si>
    <t>AMP2017</t>
  </si>
  <si>
    <t>AMP2016</t>
  </si>
  <si>
    <t>AMP2014</t>
  </si>
  <si>
    <t>AMP2016</t>
  </si>
  <si>
    <t>AMP2015</t>
  </si>
  <si>
    <t>AMP2013</t>
  </si>
  <si>
    <t>AMP2018</t>
  </si>
  <si>
    <t>AMP2017</t>
  </si>
  <si>
    <t>AMP2014</t>
  </si>
  <si>
    <t>AMP2015</t>
  </si>
  <si>
    <t>AMP2018</t>
  </si>
  <si>
    <t>AMP2017</t>
  </si>
  <si>
    <t>AMP2013</t>
  </si>
  <si>
    <t>AMP2016</t>
  </si>
  <si>
    <t>AMP2018</t>
  </si>
  <si>
    <t>AMP2014</t>
  </si>
  <si>
    <t>AMP2013</t>
  </si>
  <si>
    <t>AMP2017</t>
  </si>
  <si>
    <t>AMP2015</t>
  </si>
  <si>
    <t>AMP2016</t>
  </si>
  <si>
    <t>AMP2013</t>
  </si>
  <si>
    <t>AMP2015</t>
  </si>
  <si>
    <t>AMP2016</t>
  </si>
  <si>
    <t>AMP2017</t>
  </si>
  <si>
    <t>AMP2018</t>
  </si>
  <si>
    <t>AMP2014</t>
  </si>
  <si>
    <t>AMP2017</t>
  </si>
  <si>
    <t>AMP2018</t>
  </si>
  <si>
    <t>AMP2013</t>
  </si>
  <si>
    <t>AMP2014</t>
  </si>
  <si>
    <t>AMP2016</t>
  </si>
  <si>
    <t>AMP2015</t>
  </si>
  <si>
    <t>AMP2018</t>
  </si>
  <si>
    <t>AMP2017</t>
  </si>
  <si>
    <t>AMP2018</t>
  </si>
  <si>
    <t>AMP2017</t>
  </si>
  <si>
    <t>AMP2015</t>
  </si>
  <si>
    <t>AMP2016</t>
  </si>
  <si>
    <t>AMP2013</t>
  </si>
  <si>
    <t>AMP2018</t>
  </si>
  <si>
    <t>AMP2017</t>
  </si>
  <si>
    <t>AMP2014</t>
  </si>
  <si>
    <t>AMP2017</t>
  </si>
  <si>
    <t>AMP2013</t>
  </si>
  <si>
    <t>AMP2018</t>
  </si>
  <si>
    <t>AMP2016</t>
  </si>
  <si>
    <t>AMP2015</t>
  </si>
  <si>
    <t>AMP2014</t>
  </si>
  <si>
    <t>AMP2015</t>
  </si>
  <si>
    <t>AMP2018</t>
  </si>
  <si>
    <t>AMP2013</t>
  </si>
  <si>
    <t>AMP2016</t>
  </si>
  <si>
    <t>AMP2014</t>
  </si>
  <si>
    <t>AMP2017</t>
  </si>
  <si>
    <t>AMP2014</t>
  </si>
  <si>
    <t>AMP2016</t>
  </si>
  <si>
    <t>AMP2015</t>
  </si>
  <si>
    <t>AMP2018</t>
  </si>
  <si>
    <t>AMP2017</t>
  </si>
  <si>
    <t>AMP2013</t>
  </si>
  <si>
    <t>AMP2017</t>
  </si>
  <si>
    <t>AMP2013</t>
  </si>
  <si>
    <t>AMP2018</t>
  </si>
  <si>
    <t>AMP2015</t>
  </si>
  <si>
    <t>AMP2016</t>
  </si>
  <si>
    <t>AMP2014</t>
  </si>
  <si>
    <t>AMP2015</t>
  </si>
  <si>
    <t>AMP2014</t>
  </si>
  <si>
    <t>AMP2013</t>
  </si>
  <si>
    <t>AMP2016</t>
  </si>
  <si>
    <t>AMP2018</t>
  </si>
  <si>
    <t>AMP2017</t>
  </si>
  <si>
    <t>AMP2015</t>
  </si>
  <si>
    <t>AMP2013</t>
  </si>
  <si>
    <t>AMP2017</t>
  </si>
  <si>
    <t>AMP2016</t>
  </si>
  <si>
    <t>AMP2018</t>
  </si>
  <si>
    <t>AMP2014</t>
  </si>
  <si>
    <t>AMP2015</t>
  </si>
  <si>
    <t>AMP2013</t>
  </si>
  <si>
    <t>AMP2018</t>
  </si>
  <si>
    <t>AMP2014</t>
  </si>
  <si>
    <t>AMP2016</t>
  </si>
  <si>
    <t>AMP2017</t>
  </si>
  <si>
    <t>AMP2013</t>
  </si>
  <si>
    <t>AMP2016</t>
  </si>
  <si>
    <t>AMP2017</t>
  </si>
  <si>
    <t>AMP2015</t>
  </si>
  <si>
    <t>AMP2014</t>
  </si>
  <si>
    <t>AMP2018</t>
  </si>
  <si>
    <t>AMP2013</t>
  </si>
  <si>
    <t>AMP2016</t>
  </si>
  <si>
    <t>AMP2018</t>
  </si>
  <si>
    <t>AMP2017</t>
  </si>
  <si>
    <t>AMP2015</t>
  </si>
  <si>
    <t>AMP2014</t>
  </si>
  <si>
    <t>ID</t>
  </si>
  <si>
    <t>AMP2018</t>
  </si>
  <si>
    <t>AMP2013</t>
  </si>
  <si>
    <t>AMP2015</t>
  </si>
  <si>
    <t>AMP2016</t>
  </si>
  <si>
    <t>AMP2014</t>
  </si>
  <si>
    <t>AMP2017</t>
  </si>
  <si>
    <t>AMP2015</t>
  </si>
  <si>
    <t>AMP2014</t>
  </si>
  <si>
    <t>AMP2017</t>
  </si>
  <si>
    <t>AMP2016</t>
  </si>
  <si>
    <t>AMP2013</t>
  </si>
  <si>
    <t>AMP2018</t>
  </si>
  <si>
    <t>AMP2017</t>
  </si>
  <si>
    <t>AMP2015</t>
  </si>
  <si>
    <t>AMP2018</t>
  </si>
  <si>
    <t>AMP2013</t>
  </si>
  <si>
    <t>AMP2016</t>
  </si>
  <si>
    <t>AMP2014</t>
  </si>
  <si>
    <t>AMP2015</t>
  </si>
  <si>
    <t>AMP2014</t>
  </si>
  <si>
    <t>AMP2018</t>
  </si>
  <si>
    <t>AMP2016</t>
  </si>
  <si>
    <t>AMP2013</t>
  </si>
  <si>
    <t>AMP2017</t>
  </si>
  <si>
    <t>ID</t>
  </si>
  <si>
    <t>AMP2014</t>
  </si>
  <si>
    <t>AMP2015</t>
  </si>
  <si>
    <t>AMP2016</t>
  </si>
  <si>
    <t>AMP2017</t>
  </si>
  <si>
    <t>AMP2019</t>
  </si>
  <si>
    <t>AMP2018</t>
  </si>
  <si>
    <t>AMP2013</t>
  </si>
  <si>
    <t>AMP2015</t>
  </si>
  <si>
    <t>AMP2014</t>
  </si>
  <si>
    <t>AMP2018</t>
  </si>
  <si>
    <t>AMP2013</t>
  </si>
  <si>
    <t>AMP2017</t>
  </si>
  <si>
    <t>AMP2016</t>
  </si>
  <si>
    <t>AMP2019</t>
  </si>
  <si>
    <t>AMP2016</t>
  </si>
  <si>
    <t>AMP2013</t>
  </si>
  <si>
    <t>AMP2018</t>
  </si>
  <si>
    <t>AMP2017</t>
  </si>
  <si>
    <t>AMP2014</t>
  </si>
  <si>
    <t>AMP2015</t>
  </si>
  <si>
    <t>AMP2016</t>
  </si>
  <si>
    <t>AMP2014</t>
  </si>
  <si>
    <t>AMP2017</t>
  </si>
  <si>
    <t>AMP2018</t>
  </si>
  <si>
    <t>AMP2019</t>
  </si>
  <si>
    <t>AMP2015</t>
  </si>
  <si>
    <t>AMP2013</t>
  </si>
  <si>
    <t>AMP2015</t>
  </si>
  <si>
    <t>AMP2014</t>
  </si>
  <si>
    <t>AMP2018</t>
  </si>
  <si>
    <t>AMP2013</t>
  </si>
  <si>
    <t>AMP2016</t>
  </si>
  <si>
    <t>AMP2019</t>
  </si>
  <si>
    <t>AMP2017</t>
  </si>
  <si>
    <t>AMP2014</t>
  </si>
  <si>
    <t>AMP2015</t>
  </si>
  <si>
    <t>AMP2017</t>
  </si>
  <si>
    <t>AMP2018</t>
  </si>
  <si>
    <t>AMP2013</t>
  </si>
  <si>
    <t>AMP2019</t>
  </si>
  <si>
    <t>AMP2016</t>
  </si>
  <si>
    <t>AMP2019</t>
  </si>
  <si>
    <t>AMP2017</t>
  </si>
  <si>
    <t>AMP2015</t>
  </si>
  <si>
    <t>AMP2013</t>
  </si>
  <si>
    <t>AMP2016</t>
  </si>
  <si>
    <t>AMP2018</t>
  </si>
  <si>
    <t>AMP2014</t>
  </si>
  <si>
    <t>AMP2019</t>
  </si>
  <si>
    <t>AMP2014</t>
  </si>
  <si>
    <t>AMP2017</t>
  </si>
  <si>
    <t>AMP2013</t>
  </si>
  <si>
    <t>AMP2018</t>
  </si>
  <si>
    <t>AMP2016</t>
  </si>
  <si>
    <t>AMP2015</t>
  </si>
  <si>
    <t>AMP2014</t>
  </si>
  <si>
    <t>AMP2013</t>
  </si>
  <si>
    <t>AMP2017</t>
  </si>
  <si>
    <t>AMP2016</t>
  </si>
  <si>
    <t>AMP2019</t>
  </si>
  <si>
    <t>AMP2018</t>
  </si>
  <si>
    <t>AMP2016</t>
  </si>
  <si>
    <t>AMP2019</t>
  </si>
  <si>
    <t>AMP2014</t>
  </si>
  <si>
    <t>AMP2018</t>
  </si>
  <si>
    <t>AMP2015</t>
  </si>
  <si>
    <t>AMP2017</t>
  </si>
  <si>
    <t>AMP2013</t>
  </si>
  <si>
    <t>AMP2018</t>
  </si>
  <si>
    <t>AMP2016</t>
  </si>
  <si>
    <t>AMP2017</t>
  </si>
  <si>
    <t>AMP2014</t>
  </si>
  <si>
    <t>AMP2019</t>
  </si>
  <si>
    <t>AMP2015</t>
  </si>
  <si>
    <t>AMP2019</t>
  </si>
  <si>
    <t>AMP2015</t>
  </si>
  <si>
    <t>AMP2014</t>
  </si>
  <si>
    <t>AMP2018</t>
  </si>
  <si>
    <t>AMP2016</t>
  </si>
  <si>
    <t>AMP2017</t>
  </si>
  <si>
    <t>AMP2013</t>
  </si>
  <si>
    <t>AMP2015</t>
  </si>
  <si>
    <t>AMP2014</t>
  </si>
  <si>
    <t>AMP2017</t>
  </si>
  <si>
    <t>AMP2013</t>
  </si>
  <si>
    <t>AMP2018</t>
  </si>
  <si>
    <t>AMP2019</t>
  </si>
  <si>
    <t>AMP2016</t>
  </si>
  <si>
    <t>AMP2014</t>
  </si>
  <si>
    <t>AMP2013</t>
  </si>
  <si>
    <t>AMP2019</t>
  </si>
  <si>
    <t>AMP2017</t>
  </si>
  <si>
    <t>AMP2018</t>
  </si>
  <si>
    <t>AMP2015</t>
  </si>
  <si>
    <t>AMP2016</t>
  </si>
  <si>
    <t>AMP2019</t>
  </si>
  <si>
    <t>AMP2014</t>
  </si>
  <si>
    <t>AMP2015</t>
  </si>
  <si>
    <t>AMP2017</t>
  </si>
  <si>
    <t>AMP2016</t>
  </si>
  <si>
    <t>AMP2018</t>
  </si>
  <si>
    <t>AMP2013</t>
  </si>
  <si>
    <t>AMP2017</t>
  </si>
  <si>
    <t>AMP2018</t>
  </si>
  <si>
    <t>AMP2014</t>
  </si>
  <si>
    <t>AMP2013</t>
  </si>
  <si>
    <t>AMP2019</t>
  </si>
  <si>
    <t>AMP2015</t>
  </si>
  <si>
    <t>AMP2016</t>
  </si>
  <si>
    <t>AMP2019</t>
  </si>
  <si>
    <t>AMP2018</t>
  </si>
  <si>
    <t>AMP2016</t>
  </si>
  <si>
    <t>AMP2017</t>
  </si>
  <si>
    <t>AMP2014</t>
  </si>
  <si>
    <t>AMP2015</t>
  </si>
  <si>
    <t>AMP2013</t>
  </si>
  <si>
    <t>AMP2019</t>
  </si>
  <si>
    <t>AMP2017</t>
  </si>
  <si>
    <t>AMP2015</t>
  </si>
  <si>
    <t>AMP2016</t>
  </si>
  <si>
    <t>AMP2014</t>
  </si>
  <si>
    <t>AMP2018</t>
  </si>
  <si>
    <t>AMP2013</t>
  </si>
  <si>
    <t>AMP2015</t>
  </si>
  <si>
    <t>AMP2018</t>
  </si>
  <si>
    <t>AMP2019</t>
  </si>
  <si>
    <t>AMP2014</t>
  </si>
  <si>
    <t>AMP2017</t>
  </si>
  <si>
    <t>AMP2016</t>
  </si>
  <si>
    <t>AMP2019</t>
  </si>
  <si>
    <t>AMP2016</t>
  </si>
  <si>
    <t>AMP2013</t>
  </si>
  <si>
    <t>AMP2017</t>
  </si>
  <si>
    <t>AMP2018</t>
  </si>
  <si>
    <t>AMP2015</t>
  </si>
  <si>
    <t>AMP2014</t>
  </si>
  <si>
    <t>AMP2013</t>
  </si>
  <si>
    <t>AMP2019</t>
  </si>
  <si>
    <t>AMP2016</t>
  </si>
  <si>
    <t>AMP2017</t>
  </si>
  <si>
    <t>AMP2018</t>
  </si>
  <si>
    <t>AMP2015</t>
  </si>
  <si>
    <t>AMP2014</t>
  </si>
  <si>
    <t>AMP2013</t>
  </si>
  <si>
    <t>AMP2015</t>
  </si>
  <si>
    <t>AMP2014</t>
  </si>
  <si>
    <t>AMP2016</t>
  </si>
  <si>
    <t>AMP2019</t>
  </si>
  <si>
    <t>AMP2018</t>
  </si>
  <si>
    <t>AMP2017</t>
  </si>
  <si>
    <t>AMP2014</t>
  </si>
  <si>
    <t>AMP2018</t>
  </si>
  <si>
    <t>AMP2016</t>
  </si>
  <si>
    <t>AMP2017</t>
  </si>
  <si>
    <t>AMP2013</t>
  </si>
  <si>
    <t>AMP2019</t>
  </si>
  <si>
    <t>AMP2015</t>
  </si>
  <si>
    <t>AMP2014</t>
  </si>
  <si>
    <t>AMP2018</t>
  </si>
  <si>
    <t>AMP2015</t>
  </si>
  <si>
    <t>AMP2013</t>
  </si>
  <si>
    <t>AMP2016</t>
  </si>
  <si>
    <t>AMP2019</t>
  </si>
  <si>
    <t>AMP2017</t>
  </si>
  <si>
    <t>AMP2016</t>
  </si>
  <si>
    <t>AMP2013</t>
  </si>
  <si>
    <t>AMP2014</t>
  </si>
  <si>
    <t>AMP2015</t>
  </si>
  <si>
    <t>AMP2019</t>
  </si>
  <si>
    <t>AMP2018</t>
  </si>
  <si>
    <t>AMP2017</t>
  </si>
  <si>
    <t>AMP2016</t>
  </si>
  <si>
    <t>AMP2013</t>
  </si>
  <si>
    <t>AMP2019</t>
  </si>
  <si>
    <t>AMP2014</t>
  </si>
  <si>
    <t>AMP2015</t>
  </si>
  <si>
    <t>AMP2017</t>
  </si>
  <si>
    <t>AMP2018</t>
  </si>
  <si>
    <t>AMP2017</t>
  </si>
  <si>
    <t>AMP2019</t>
  </si>
  <si>
    <t>AMP2014</t>
  </si>
  <si>
    <t>AMP2016</t>
  </si>
  <si>
    <t>AMP2015</t>
  </si>
  <si>
    <t>AMP2013</t>
  </si>
  <si>
    <t>AMP2018</t>
  </si>
  <si>
    <t>AMP2015</t>
  </si>
  <si>
    <t>AMP2019</t>
  </si>
  <si>
    <t>AMP2017</t>
  </si>
  <si>
    <t>AMP2014</t>
  </si>
  <si>
    <t>AMP2013</t>
  </si>
  <si>
    <t>AMP2016</t>
  </si>
  <si>
    <t>AMP2018</t>
  </si>
  <si>
    <t>AMP2016</t>
  </si>
  <si>
    <t>AMP2013</t>
  </si>
  <si>
    <t>AMP2015</t>
  </si>
  <si>
    <t>AMP2018</t>
  </si>
  <si>
    <t>AMP2019</t>
  </si>
  <si>
    <t>AMP2017</t>
  </si>
  <si>
    <t>AMP2014</t>
  </si>
  <si>
    <t>AMP2016</t>
  </si>
  <si>
    <t>AMP2017</t>
  </si>
  <si>
    <t>AMP2018</t>
  </si>
  <si>
    <t>AMP2014</t>
  </si>
  <si>
    <t>AMP2013</t>
  </si>
  <si>
    <t>AMP2015</t>
  </si>
  <si>
    <t>AMP2019</t>
  </si>
  <si>
    <t>AMP2018</t>
  </si>
  <si>
    <t>AMP2017</t>
  </si>
  <si>
    <t>AMP2019</t>
  </si>
  <si>
    <t>AMP2014</t>
  </si>
  <si>
    <t>AMP2015</t>
  </si>
  <si>
    <t>AMP2016</t>
  </si>
  <si>
    <t>AMP2015</t>
  </si>
  <si>
    <t>AMP2016</t>
  </si>
  <si>
    <t>AMP2018</t>
  </si>
  <si>
    <t>AMP2017</t>
  </si>
  <si>
    <t>AMP2014</t>
  </si>
  <si>
    <t>AMP2019</t>
  </si>
  <si>
    <t>AMP2017</t>
  </si>
  <si>
    <t>AMP2018</t>
  </si>
  <si>
    <t>AMP2014</t>
  </si>
  <si>
    <t>AMP2015</t>
  </si>
  <si>
    <t>AMP2016</t>
  </si>
  <si>
    <t>AMP2019</t>
  </si>
  <si>
    <t>AMP2016</t>
  </si>
  <si>
    <t>AMP2019</t>
  </si>
  <si>
    <t>AMP2014</t>
  </si>
  <si>
    <t>AMP2017</t>
  </si>
  <si>
    <t>AMP2018</t>
  </si>
  <si>
    <t>AMP2015</t>
  </si>
  <si>
    <t>AMP2018</t>
  </si>
  <si>
    <t>AMP2015</t>
  </si>
  <si>
    <t>AMP2019</t>
  </si>
  <si>
    <t>AMP2014</t>
  </si>
  <si>
    <t>AMP2017</t>
  </si>
  <si>
    <t>AMP2016</t>
  </si>
  <si>
    <t>AMP2018</t>
  </si>
  <si>
    <t>AMP2014</t>
  </si>
  <si>
    <t>AMP2015</t>
  </si>
  <si>
    <t>AMP2019</t>
  </si>
  <si>
    <t>AMP2016</t>
  </si>
  <si>
    <t>AMP2017</t>
  </si>
  <si>
    <t>AMP2014</t>
  </si>
  <si>
    <t>AMP2017</t>
  </si>
  <si>
    <t>AMP2019</t>
  </si>
  <si>
    <t>AMP2016</t>
  </si>
  <si>
    <t>AMP2015</t>
  </si>
  <si>
    <t>AMP2018</t>
  </si>
  <si>
    <t>AMP2015</t>
  </si>
  <si>
    <t>AMP2014</t>
  </si>
  <si>
    <t>AMP2017</t>
  </si>
  <si>
    <t>AMP2018</t>
  </si>
  <si>
    <t>AMP2016</t>
  </si>
  <si>
    <t>AMP2019</t>
  </si>
  <si>
    <t>AMP2014</t>
  </si>
  <si>
    <t>AMP2017</t>
  </si>
  <si>
    <t>AMP2016</t>
  </si>
  <si>
    <t>AMP2015</t>
  </si>
  <si>
    <t>AMP2018</t>
  </si>
  <si>
    <t>AMP2019</t>
  </si>
  <si>
    <t>AMP2014</t>
  </si>
  <si>
    <t>AMP2016</t>
  </si>
  <si>
    <t>AMP2015</t>
  </si>
  <si>
    <t>AMP2018</t>
  </si>
  <si>
    <t>AMP2017</t>
  </si>
  <si>
    <t>AMP2019</t>
  </si>
  <si>
    <t>AMP2017</t>
  </si>
  <si>
    <t>AMP2019</t>
  </si>
  <si>
    <t>AMP2016</t>
  </si>
  <si>
    <t>AMP2018</t>
  </si>
  <si>
    <t>AMP2015</t>
  </si>
  <si>
    <t>AMP2014</t>
  </si>
  <si>
    <t>AMP2019</t>
  </si>
  <si>
    <t>AMP2018</t>
  </si>
  <si>
    <t>AMP2017</t>
  </si>
  <si>
    <t>AMP2015</t>
  </si>
  <si>
    <t>AMP2016</t>
  </si>
  <si>
    <t>AMP2017</t>
  </si>
  <si>
    <t>AMP2014</t>
  </si>
  <si>
    <t>AMP2018</t>
  </si>
  <si>
    <t>AMP2016</t>
  </si>
  <si>
    <t>AMP2015</t>
  </si>
  <si>
    <t>AMP2019</t>
  </si>
  <si>
    <t>AMP2017</t>
  </si>
  <si>
    <t>AMP2018</t>
  </si>
  <si>
    <t>AMP2016</t>
  </si>
  <si>
    <t>AMP2019</t>
  </si>
  <si>
    <t>AMP2014</t>
  </si>
  <si>
    <t>AMP2015</t>
  </si>
  <si>
    <t>AMP2014</t>
  </si>
  <si>
    <t>AMP2016</t>
  </si>
  <si>
    <t>AMP2018</t>
  </si>
  <si>
    <t>AMP2015</t>
  </si>
  <si>
    <t>AMP2019</t>
  </si>
  <si>
    <t>AMP2017</t>
  </si>
  <si>
    <t>AMP2014</t>
  </si>
  <si>
    <t>AMP2019</t>
  </si>
  <si>
    <t>AMP2017</t>
  </si>
  <si>
    <t>AMP2015</t>
  </si>
  <si>
    <t>AMP2018</t>
  </si>
  <si>
    <t>AMP2016</t>
  </si>
  <si>
    <t>AMP2018</t>
  </si>
  <si>
    <t>AMP2014</t>
  </si>
  <si>
    <t>AMP2019</t>
  </si>
  <si>
    <t>AMP2016</t>
  </si>
  <si>
    <t>AMP2015</t>
  </si>
  <si>
    <t>AMP2017</t>
  </si>
  <si>
    <t>AMP2019</t>
  </si>
  <si>
    <t>AMP2018</t>
  </si>
  <si>
    <t>AMP2015</t>
  </si>
  <si>
    <t>AMP2016</t>
  </si>
  <si>
    <t>AMP2014</t>
  </si>
  <si>
    <t>AMP2018</t>
  </si>
  <si>
    <t>AMP2014</t>
  </si>
  <si>
    <t>AMP2017</t>
  </si>
  <si>
    <t>AMP2019</t>
  </si>
  <si>
    <t>AMP2016</t>
  </si>
  <si>
    <t>AMP2015</t>
  </si>
  <si>
    <t>AMP2016</t>
  </si>
  <si>
    <t>AMP2019</t>
  </si>
  <si>
    <t>AMP2014</t>
  </si>
  <si>
    <t>AMP2015</t>
  </si>
  <si>
    <t>AMP2017</t>
  </si>
  <si>
    <t>AMP2018</t>
  </si>
  <si>
    <t>ID</t>
  </si>
  <si>
    <t>AMP2019</t>
  </si>
  <si>
    <t>AMP2014</t>
  </si>
  <si>
    <t>AMP2018</t>
  </si>
  <si>
    <t>AMP2015</t>
  </si>
  <si>
    <t>AMP2017</t>
  </si>
  <si>
    <t>AMP2016</t>
  </si>
  <si>
    <t>AMP2014</t>
  </si>
  <si>
    <t>AMP2015</t>
  </si>
  <si>
    <t>AMP2018</t>
  </si>
  <si>
    <t>AMP2016</t>
  </si>
  <si>
    <t>AMP2017</t>
  </si>
  <si>
    <t>AMP2019</t>
  </si>
  <si>
    <t>AMP2017</t>
  </si>
  <si>
    <t>AMP2019</t>
  </si>
  <si>
    <t>AMP2014</t>
  </si>
  <si>
    <t>AMP2015</t>
  </si>
  <si>
    <t>AMP2016</t>
  </si>
  <si>
    <t>AMP2018</t>
  </si>
  <si>
    <t>AMP2014</t>
  </si>
  <si>
    <t>AMP2017</t>
  </si>
  <si>
    <t>AMP2015</t>
  </si>
  <si>
    <t>AMP2019</t>
  </si>
  <si>
    <t>AMP2016</t>
  </si>
  <si>
    <t>AMP2014</t>
  </si>
  <si>
    <t>AMP2019</t>
  </si>
  <si>
    <t>AMP2018</t>
  </si>
  <si>
    <t>AMP2016</t>
  </si>
  <si>
    <t>AMP2015</t>
  </si>
  <si>
    <t>AMP2017</t>
  </si>
  <si>
    <t>AMP2014</t>
  </si>
  <si>
    <t>AMP2018</t>
  </si>
  <si>
    <t>AMP2016</t>
  </si>
  <si>
    <t>AMP2019</t>
  </si>
  <si>
    <t>AMP2017</t>
  </si>
  <si>
    <t>AMP2015</t>
  </si>
  <si>
    <t>AMP2017</t>
  </si>
  <si>
    <t>AMP2018</t>
  </si>
  <si>
    <t>ID</t>
  </si>
  <si>
    <t>AMP2017</t>
  </si>
  <si>
    <t>AMP2013</t>
  </si>
  <si>
    <t>AMP2018</t>
  </si>
  <si>
    <t>AMP2019</t>
  </si>
  <si>
    <t>AMP2014</t>
  </si>
  <si>
    <t>AMP2015</t>
  </si>
  <si>
    <t>AMP2016</t>
  </si>
  <si>
    <t>AMP2015</t>
  </si>
  <si>
    <t>AMP2014</t>
  </si>
  <si>
    <t>AMP2019</t>
  </si>
  <si>
    <t>AMP2016</t>
  </si>
  <si>
    <t>AMP2013</t>
  </si>
  <si>
    <t>AMP2018</t>
  </si>
  <si>
    <t>AMP2017</t>
  </si>
  <si>
    <t>AMP2018</t>
  </si>
  <si>
    <t>AMP2019</t>
  </si>
  <si>
    <t>AMP2017</t>
  </si>
  <si>
    <t>AMP2013</t>
  </si>
  <si>
    <t>AMP2015</t>
  </si>
  <si>
    <t>AMP2016</t>
  </si>
  <si>
    <t>AMP2014</t>
  </si>
  <si>
    <t>AMP2015</t>
  </si>
  <si>
    <t>AMP2019</t>
  </si>
  <si>
    <t>AMP2018</t>
  </si>
  <si>
    <t>AMP2017</t>
  </si>
  <si>
    <t>AMP2016</t>
  </si>
  <si>
    <t>AMP2014</t>
  </si>
  <si>
    <t>AMP2013</t>
  </si>
  <si>
    <t>AMP2014</t>
  </si>
  <si>
    <t>AMP2016</t>
  </si>
  <si>
    <t>AMP2018</t>
  </si>
  <si>
    <t>AMP2015</t>
  </si>
  <si>
    <t>AMP2019</t>
  </si>
  <si>
    <t>AMP2017</t>
  </si>
  <si>
    <t>AMP2014</t>
  </si>
  <si>
    <t>AMP2013</t>
  </si>
  <si>
    <t>AMP2015</t>
  </si>
  <si>
    <t>AMP2019</t>
  </si>
  <si>
    <t>AMP2017</t>
  </si>
  <si>
    <t>AMP2018</t>
  </si>
  <si>
    <t>AMP2016</t>
  </si>
  <si>
    <t>AMP2017</t>
  </si>
  <si>
    <t>AMP2015</t>
  </si>
  <si>
    <t>AMP2014</t>
  </si>
  <si>
    <t>AMP2018</t>
  </si>
  <si>
    <t>AMP2019</t>
  </si>
  <si>
    <t>AMP2013</t>
  </si>
  <si>
    <t>AMP2016</t>
  </si>
  <si>
    <t>AMP2018</t>
  </si>
  <si>
    <t>AMP2016</t>
  </si>
  <si>
    <t>AMP2015</t>
  </si>
  <si>
    <t>AMP2019</t>
  </si>
  <si>
    <t>AMP2017</t>
  </si>
  <si>
    <t>AMP2013</t>
  </si>
  <si>
    <t>AMP2014</t>
  </si>
  <si>
    <t>AMP2016</t>
  </si>
  <si>
    <t>AMP2017</t>
  </si>
  <si>
    <t>AMP2018</t>
  </si>
  <si>
    <t>AMP2014</t>
  </si>
  <si>
    <t>AMP2015</t>
  </si>
  <si>
    <t>AMP2019</t>
  </si>
  <si>
    <t>AMP2013</t>
  </si>
  <si>
    <t>AMP2014</t>
  </si>
  <si>
    <t>AMP2016</t>
  </si>
  <si>
    <t>AMP2015</t>
  </si>
  <si>
    <t>AMP2018</t>
  </si>
  <si>
    <t>AMP2013</t>
  </si>
  <si>
    <t>AMP2019</t>
  </si>
  <si>
    <t>AMP2017</t>
  </si>
  <si>
    <t>AMP2019</t>
  </si>
  <si>
    <t>AMP2013</t>
  </si>
  <si>
    <t>AMP2018</t>
  </si>
  <si>
    <t>AMP2016</t>
  </si>
  <si>
    <t>AMP2015</t>
  </si>
  <si>
    <t>AMP2014</t>
  </si>
  <si>
    <t>AMP2017</t>
  </si>
  <si>
    <t>AMP2013</t>
  </si>
  <si>
    <t>AMP2016</t>
  </si>
  <si>
    <t>AMP2017</t>
  </si>
  <si>
    <t>AMP2015</t>
  </si>
  <si>
    <t>AMP2018</t>
  </si>
  <si>
    <t>AMP2019</t>
  </si>
  <si>
    <t>AMP2014</t>
  </si>
  <si>
    <t>AMP2018</t>
  </si>
  <si>
    <t>AMP2019</t>
  </si>
  <si>
    <t>AMP2017</t>
  </si>
  <si>
    <t>AMP2018</t>
  </si>
  <si>
    <t>AMP2017</t>
  </si>
  <si>
    <t>AMP2019</t>
  </si>
  <si>
    <t>AMP2018</t>
  </si>
  <si>
    <t>AMP2019</t>
  </si>
  <si>
    <t>AMP2013</t>
  </si>
  <si>
    <t>AMP2014</t>
  </si>
  <si>
    <t>AMP2015</t>
  </si>
  <si>
    <t>AMP2017</t>
  </si>
  <si>
    <t>AMP2016</t>
  </si>
  <si>
    <t>AMP2013</t>
  </si>
  <si>
    <t>AMP2018</t>
  </si>
  <si>
    <t>AMP2014</t>
  </si>
  <si>
    <t>AMP2017</t>
  </si>
  <si>
    <t>AMP2016</t>
  </si>
  <si>
    <t>AMP2019</t>
  </si>
  <si>
    <t>AMP2015</t>
  </si>
  <si>
    <t>AMP2016</t>
  </si>
  <si>
    <t>AMP2015</t>
  </si>
  <si>
    <t>AMP2014</t>
  </si>
  <si>
    <t>AMP2019</t>
  </si>
  <si>
    <t>AMP2013</t>
  </si>
  <si>
    <t>AMP2018</t>
  </si>
  <si>
    <t>AMP2017</t>
  </si>
  <si>
    <t>AMP2019</t>
  </si>
  <si>
    <t>AMP2017</t>
  </si>
  <si>
    <t>AMP2015</t>
  </si>
  <si>
    <t>AMP2018</t>
  </si>
  <si>
    <t>AMP2016</t>
  </si>
  <si>
    <t>AMP2014</t>
  </si>
  <si>
    <t>AMP2013</t>
  </si>
  <si>
    <t>AMP2018</t>
  </si>
  <si>
    <t>AMP2019</t>
  </si>
  <si>
    <t>AMP2017</t>
  </si>
  <si>
    <t>AMP2014</t>
  </si>
  <si>
    <t>AMP2015</t>
  </si>
  <si>
    <t>AMP2016</t>
  </si>
  <si>
    <t>AMP2015</t>
  </si>
  <si>
    <t>AMP2019</t>
  </si>
  <si>
    <t>AMP2016</t>
  </si>
  <si>
    <t>AMP2014</t>
  </si>
  <si>
    <t>AMP2017</t>
  </si>
  <si>
    <t>AMP2013</t>
  </si>
  <si>
    <t>AMP2018</t>
  </si>
  <si>
    <t>AMP2014</t>
  </si>
  <si>
    <t>AMP2017</t>
  </si>
  <si>
    <t>AMP2016</t>
  </si>
  <si>
    <t>AMP2018</t>
  </si>
  <si>
    <t>AMP2013</t>
  </si>
  <si>
    <t>AMP2015</t>
  </si>
  <si>
    <t>AMP2019</t>
  </si>
  <si>
    <t>AMP2016</t>
  </si>
  <si>
    <t>AMP2014</t>
  </si>
  <si>
    <t>AMP2015</t>
  </si>
  <si>
    <t>AMP2018</t>
  </si>
  <si>
    <t>AMP2019</t>
  </si>
  <si>
    <t>AMP2013</t>
  </si>
  <si>
    <t>AMP2017</t>
  </si>
  <si>
    <t>AMP2015</t>
  </si>
  <si>
    <t>AMP2014</t>
  </si>
  <si>
    <t>AMP2019</t>
  </si>
  <si>
    <t>AMP2013</t>
  </si>
  <si>
    <t>AMP2016</t>
  </si>
  <si>
    <t>AMP2017</t>
  </si>
  <si>
    <t>AMP2018</t>
  </si>
  <si>
    <t>AMP2015</t>
  </si>
  <si>
    <t>AMP2018</t>
  </si>
  <si>
    <t>AMP2014</t>
  </si>
  <si>
    <t>AMP2016</t>
  </si>
  <si>
    <t>AMP2019</t>
  </si>
  <si>
    <t>AMP2013</t>
  </si>
  <si>
    <t>AMP2017</t>
  </si>
  <si>
    <t>ID</t>
  </si>
  <si>
    <t>AMP2017</t>
  </si>
  <si>
    <t>AMP2014</t>
  </si>
  <si>
    <t>AMP2019</t>
  </si>
  <si>
    <t>AMP2016</t>
  </si>
  <si>
    <t>AMP2018</t>
  </si>
  <si>
    <t>AMP2015</t>
  </si>
  <si>
    <t>AMP2019</t>
  </si>
  <si>
    <t>AMP2014</t>
  </si>
  <si>
    <t>AMP2016</t>
  </si>
  <si>
    <t>AMP2017</t>
  </si>
  <si>
    <t>AMP2015</t>
  </si>
  <si>
    <t>AMP2018</t>
  </si>
  <si>
    <t>AMP2017</t>
  </si>
  <si>
    <t>AMP2016</t>
  </si>
  <si>
    <t>AMP2019</t>
  </si>
  <si>
    <t>AMP2014</t>
  </si>
  <si>
    <t>AMP2018</t>
  </si>
  <si>
    <t>AMP2015</t>
  </si>
  <si>
    <t>AMP2017</t>
  </si>
  <si>
    <t>AMP2018</t>
  </si>
  <si>
    <t>AMP2014</t>
  </si>
  <si>
    <t>AMP2019</t>
  </si>
  <si>
    <t>AMP2016</t>
  </si>
  <si>
    <t>AMP2015</t>
  </si>
  <si>
    <t>ID</t>
  </si>
  <si>
    <t>AMP2013</t>
  </si>
  <si>
    <t>AMP2017</t>
  </si>
  <si>
    <t>AMP2015</t>
  </si>
  <si>
    <t>AMP2019</t>
  </si>
  <si>
    <t>AMP2016</t>
  </si>
  <si>
    <t>AMP2018</t>
  </si>
  <si>
    <t>AMP2014</t>
  </si>
  <si>
    <t>AMP2020</t>
  </si>
  <si>
    <t>AMP2016</t>
  </si>
  <si>
    <t>AMP2014</t>
  </si>
  <si>
    <t>AMP2019</t>
  </si>
  <si>
    <t>AMP2015</t>
  </si>
  <si>
    <t>AMP2020</t>
  </si>
  <si>
    <t>AMP2017</t>
  </si>
  <si>
    <t>AMP2018</t>
  </si>
  <si>
    <t>AMP2013</t>
  </si>
  <si>
    <t>AMP2015</t>
  </si>
  <si>
    <t>AMP2014</t>
  </si>
  <si>
    <t>AMP2020</t>
  </si>
  <si>
    <t>AMP2019</t>
  </si>
  <si>
    <t>AMP2016</t>
  </si>
  <si>
    <t>AMP2017</t>
  </si>
  <si>
    <t>AMP2018</t>
  </si>
  <si>
    <t>AMP2013</t>
  </si>
  <si>
    <t>AMP2016</t>
  </si>
  <si>
    <t>AMP2017</t>
  </si>
  <si>
    <t>AMP2020</t>
  </si>
  <si>
    <t>AMP2018</t>
  </si>
  <si>
    <t>AMP2014</t>
  </si>
  <si>
    <t>AMP2019</t>
  </si>
  <si>
    <t>AMP2015</t>
  </si>
  <si>
    <t>AMP2013</t>
  </si>
  <si>
    <t>AMP2015</t>
  </si>
  <si>
    <t>AMP2014</t>
  </si>
  <si>
    <t>AMP2017</t>
  </si>
  <si>
    <t>AMP2013</t>
  </si>
  <si>
    <t>AMP2018</t>
  </si>
  <si>
    <t>AMP2020</t>
  </si>
  <si>
    <t>AMP2016</t>
  </si>
  <si>
    <t>AMP2019</t>
  </si>
  <si>
    <t>AMP2013</t>
  </si>
  <si>
    <t>AMP2017</t>
  </si>
  <si>
    <t>AMP2014</t>
  </si>
  <si>
    <t>AMP2016</t>
  </si>
  <si>
    <t>AMP2018</t>
  </si>
  <si>
    <t>AMP2015</t>
  </si>
  <si>
    <t>AMP2019</t>
  </si>
  <si>
    <t>AMP2020</t>
  </si>
  <si>
    <t>AMP2018</t>
  </si>
  <si>
    <t>AMP2017</t>
  </si>
  <si>
    <t>AMP2013</t>
  </si>
  <si>
    <t>AMP2016</t>
  </si>
  <si>
    <t>AMP2014</t>
  </si>
  <si>
    <t>AMP2015</t>
  </si>
  <si>
    <t>AMP2019</t>
  </si>
  <si>
    <t>AMP2018</t>
  </si>
  <si>
    <t>AMP2020</t>
  </si>
  <si>
    <t>AMP2016</t>
  </si>
  <si>
    <t>AMP2013</t>
  </si>
  <si>
    <t>AMP2014</t>
  </si>
  <si>
    <t>AMP2017</t>
  </si>
  <si>
    <t>AMP2015</t>
  </si>
  <si>
    <t>AMP2019</t>
  </si>
  <si>
    <t>AMP2015</t>
  </si>
  <si>
    <t>AMP2016</t>
  </si>
  <si>
    <t>AMP2018</t>
  </si>
  <si>
    <t>AMP2013</t>
  </si>
  <si>
    <t>AMP2014</t>
  </si>
  <si>
    <t>AMP2017</t>
  </si>
  <si>
    <t>AMP2020</t>
  </si>
  <si>
    <t>AMP2019</t>
  </si>
  <si>
    <t>AMP2014</t>
  </si>
  <si>
    <t>AMP2015</t>
  </si>
  <si>
    <t>AMP2018</t>
  </si>
  <si>
    <t>AMP2016</t>
  </si>
  <si>
    <t>AMP2013</t>
  </si>
  <si>
    <t>AMP2019</t>
  </si>
  <si>
    <t>AMP2017</t>
  </si>
  <si>
    <t>AMP2020</t>
  </si>
  <si>
    <t>AMP2017</t>
  </si>
  <si>
    <t>AMP2019</t>
  </si>
  <si>
    <t>AMP2018</t>
  </si>
  <si>
    <t>AMP2020</t>
  </si>
  <si>
    <t>AMP2015</t>
  </si>
  <si>
    <t>AMP2014</t>
  </si>
  <si>
    <t>AMP2016</t>
  </si>
  <si>
    <t>AMP2013</t>
  </si>
  <si>
    <t>AMP2020</t>
  </si>
  <si>
    <t>AMP2013</t>
  </si>
  <si>
    <t>AMP2019</t>
  </si>
  <si>
    <t>AMP2015</t>
  </si>
  <si>
    <t>AMP2018</t>
  </si>
  <si>
    <t>AMP2017</t>
  </si>
  <si>
    <t>AMP2014</t>
  </si>
  <si>
    <t>AMP2016</t>
  </si>
  <si>
    <t>AMP2013</t>
  </si>
  <si>
    <t>AMP2017</t>
  </si>
  <si>
    <t>AMP2020</t>
  </si>
  <si>
    <t>AMP2015</t>
  </si>
  <si>
    <t>AMP2018</t>
  </si>
  <si>
    <t>AMP2016</t>
  </si>
  <si>
    <t>AMP2014</t>
  </si>
  <si>
    <t>AMP2019</t>
  </si>
  <si>
    <t>AMP2013</t>
  </si>
  <si>
    <t>AMP2018</t>
  </si>
  <si>
    <t>AMP2017</t>
  </si>
  <si>
    <t>AMP2020</t>
  </si>
  <si>
    <t>AMP2019</t>
  </si>
  <si>
    <t>AMP2016</t>
  </si>
  <si>
    <t>AMP2014</t>
  </si>
  <si>
    <t>AMP2015</t>
  </si>
  <si>
    <t>AMP2016</t>
  </si>
  <si>
    <t>AMP2013</t>
  </si>
  <si>
    <t>AMP2014</t>
  </si>
  <si>
    <t>AMP2019</t>
  </si>
  <si>
    <t>AMP2018</t>
  </si>
  <si>
    <t>AMP2020</t>
  </si>
  <si>
    <t>AMP2015</t>
  </si>
  <si>
    <t>AMP2017</t>
  </si>
  <si>
    <t>AMP2018</t>
  </si>
  <si>
    <t>AMP2016</t>
  </si>
  <si>
    <t>AMP2019</t>
  </si>
  <si>
    <t>AMP2020</t>
  </si>
  <si>
    <t>AMP2015</t>
  </si>
  <si>
    <t>AMP2013</t>
  </si>
  <si>
    <t>AMP2017</t>
  </si>
  <si>
    <t>AMP2014</t>
  </si>
  <si>
    <t>AMP2020</t>
  </si>
  <si>
    <t>AMP2016</t>
  </si>
  <si>
    <t>AMP2013</t>
  </si>
  <si>
    <t>AMP2018</t>
  </si>
  <si>
    <t>AMP2017</t>
  </si>
  <si>
    <t>AMP2015</t>
  </si>
  <si>
    <t>AMP2014</t>
  </si>
  <si>
    <t>AMP2019</t>
  </si>
  <si>
    <t>AMP2015</t>
  </si>
  <si>
    <t>AMP2019</t>
  </si>
  <si>
    <t>AMP2013</t>
  </si>
  <si>
    <t>AMP2020</t>
  </si>
  <si>
    <t>AMP2018</t>
  </si>
  <si>
    <t>AMP2016</t>
  </si>
  <si>
    <t>AMP2014</t>
  </si>
  <si>
    <t>AMP2017</t>
  </si>
  <si>
    <t>AMP2015</t>
  </si>
  <si>
    <t>AMP2019</t>
  </si>
  <si>
    <t>AMP2020</t>
  </si>
  <si>
    <t>AMP2017</t>
  </si>
  <si>
    <t>AMP2013</t>
  </si>
  <si>
    <t>AMP2018</t>
  </si>
  <si>
    <t>AMP2016</t>
  </si>
  <si>
    <t>AMP2014</t>
  </si>
  <si>
    <t>AMP2016</t>
  </si>
  <si>
    <t>AMP2015</t>
  </si>
  <si>
    <t>AMP2019</t>
  </si>
  <si>
    <t>AMP2013</t>
  </si>
  <si>
    <t>AMP2020</t>
  </si>
  <si>
    <t>AMP2018</t>
  </si>
  <si>
    <t>AMP2017</t>
  </si>
  <si>
    <t>AMP2014</t>
  </si>
  <si>
    <t>AMP2015</t>
  </si>
  <si>
    <t>AMP2013</t>
  </si>
  <si>
    <t>AMP2020</t>
  </si>
  <si>
    <t>AMP2019</t>
  </si>
  <si>
    <t>AMP2018</t>
  </si>
  <si>
    <t>AMP2014</t>
  </si>
  <si>
    <t>AMP2017</t>
  </si>
  <si>
    <t>AMP2016</t>
  </si>
  <si>
    <t>AMP2017</t>
  </si>
  <si>
    <t>AMP2020</t>
  </si>
  <si>
    <t>AMP2013</t>
  </si>
  <si>
    <t>AMP2015</t>
  </si>
  <si>
    <t>AMP2014</t>
  </si>
  <si>
    <t>AMP2016</t>
  </si>
  <si>
    <t>AMP2018</t>
  </si>
  <si>
    <t>AMP2019</t>
  </si>
  <si>
    <t>AMP2017</t>
  </si>
  <si>
    <t>AMP2018</t>
  </si>
  <si>
    <t>AMP2013</t>
  </si>
  <si>
    <t>AMP2015</t>
  </si>
  <si>
    <t>AMP2016</t>
  </si>
  <si>
    <t>AMP2020</t>
  </si>
  <si>
    <t>AMP2019</t>
  </si>
  <si>
    <t>AMP2014</t>
  </si>
  <si>
    <t>AMP2017</t>
  </si>
  <si>
    <t>AMP2015</t>
  </si>
  <si>
    <t>AMP2014</t>
  </si>
  <si>
    <t>AMP2020</t>
  </si>
  <si>
    <t>AMP2013</t>
  </si>
  <si>
    <t>AMP2016</t>
  </si>
  <si>
    <t>AMP2019</t>
  </si>
  <si>
    <t>AMP2018</t>
  </si>
  <si>
    <t>AMP2014</t>
  </si>
  <si>
    <t>AMP2018</t>
  </si>
  <si>
    <t>AMP2017</t>
  </si>
  <si>
    <t>AMP2015</t>
  </si>
  <si>
    <t>AMP2013</t>
  </si>
  <si>
    <t>AMP2016</t>
  </si>
  <si>
    <t>AMP2019</t>
  </si>
  <si>
    <t>AMP2020</t>
  </si>
  <si>
    <t>AMP2014</t>
  </si>
  <si>
    <t>AMP2019</t>
  </si>
  <si>
    <t>AMP2013</t>
  </si>
  <si>
    <t>AMP2020</t>
  </si>
  <si>
    <t>AMP2016</t>
  </si>
  <si>
    <t>AMP2018</t>
  </si>
  <si>
    <t>AMP2015</t>
  </si>
  <si>
    <t>AMP2017</t>
  </si>
  <si>
    <t>AMP2015</t>
  </si>
  <si>
    <t>AMP2014</t>
  </si>
  <si>
    <t>AMP2016</t>
  </si>
  <si>
    <t>AMP2018</t>
  </si>
  <si>
    <t>AMP2019</t>
  </si>
  <si>
    <t>AMP2020</t>
  </si>
  <si>
    <t>AMP2013</t>
  </si>
  <si>
    <t>AMP2019</t>
  </si>
  <si>
    <t>AMP2017</t>
  </si>
  <si>
    <t>AMP2015</t>
  </si>
  <si>
    <t>AMP2018</t>
  </si>
  <si>
    <t>AMP2016</t>
  </si>
  <si>
    <t>AMP2014</t>
  </si>
  <si>
    <t>AMP2013</t>
  </si>
  <si>
    <t>AMP2020</t>
  </si>
  <si>
    <t>AMP2013</t>
  </si>
  <si>
    <t>AMP2018</t>
  </si>
  <si>
    <t>AMP2014</t>
  </si>
  <si>
    <t>AMP2019</t>
  </si>
  <si>
    <t>AMP2016</t>
  </si>
  <si>
    <t>AMP2017</t>
  </si>
  <si>
    <t>AMP2015</t>
  </si>
  <si>
    <t>AMP2013</t>
  </si>
  <si>
    <t>AMP2014</t>
  </si>
  <si>
    <t>AMP2015</t>
  </si>
  <si>
    <t>AMP2020</t>
  </si>
  <si>
    <t>AMP2017</t>
  </si>
  <si>
    <t>AMP2019</t>
  </si>
  <si>
    <t>AMP2018</t>
  </si>
  <si>
    <t>AMP2016</t>
  </si>
  <si>
    <t>AMP2015</t>
  </si>
  <si>
    <t>AMP2019</t>
  </si>
  <si>
    <t>AMP2016</t>
  </si>
  <si>
    <t>AMP2017</t>
  </si>
  <si>
    <t>AMP2018</t>
  </si>
  <si>
    <t>AMP2020</t>
  </si>
  <si>
    <t>AMP2018</t>
  </si>
  <si>
    <t>AMP2016</t>
  </si>
  <si>
    <t>AMP2019</t>
  </si>
  <si>
    <t>AMP2020</t>
  </si>
  <si>
    <t>AMP2015</t>
  </si>
  <si>
    <t>AMP2017</t>
  </si>
  <si>
    <t>AMP2019</t>
  </si>
  <si>
    <t>AMP2015</t>
  </si>
  <si>
    <t>AMP2018</t>
  </si>
  <si>
    <t>AMP2020</t>
  </si>
  <si>
    <t>AMP2016</t>
  </si>
  <si>
    <t>AMP2020</t>
  </si>
  <si>
    <t>AMP2017</t>
  </si>
  <si>
    <t>AMP2018</t>
  </si>
  <si>
    <t>AMP2019</t>
  </si>
  <si>
    <t>AMP2016</t>
  </si>
  <si>
    <t>AMP2015</t>
  </si>
  <si>
    <t>AMP2016</t>
  </si>
  <si>
    <t>AMP2020</t>
  </si>
  <si>
    <t>AMP2017</t>
  </si>
  <si>
    <t>AMP2018</t>
  </si>
  <si>
    <t>AMP2019</t>
  </si>
  <si>
    <t>AMP2020</t>
  </si>
  <si>
    <t>AMP2015</t>
  </si>
  <si>
    <t>AMP2019</t>
  </si>
  <si>
    <t>AMP2017</t>
  </si>
  <si>
    <t>AMP2018</t>
  </si>
  <si>
    <t>AMP2016</t>
  </si>
  <si>
    <t>AMP2019</t>
  </si>
  <si>
    <t>AMP2020</t>
  </si>
  <si>
    <t>AMP2018</t>
  </si>
  <si>
    <t>AMP2016</t>
  </si>
  <si>
    <t>AMP2017</t>
  </si>
  <si>
    <t>AMP2015</t>
  </si>
  <si>
    <t>AMP2016</t>
  </si>
  <si>
    <t>AMP2015</t>
  </si>
  <si>
    <t>AMP2017</t>
  </si>
  <si>
    <t>AMP2018</t>
  </si>
  <si>
    <t>AMP2019</t>
  </si>
  <si>
    <t>AMP2020</t>
  </si>
  <si>
    <t>AMP2019</t>
  </si>
  <si>
    <t>AMP2017</t>
  </si>
  <si>
    <t>AMP2018</t>
  </si>
  <si>
    <t>AMP2015</t>
  </si>
  <si>
    <t>AMP2020</t>
  </si>
  <si>
    <t>AMP2016</t>
  </si>
  <si>
    <t>AMP2015</t>
  </si>
  <si>
    <t>AMP2020</t>
  </si>
  <si>
    <t>AMP2018</t>
  </si>
  <si>
    <t>AMP2017</t>
  </si>
  <si>
    <t>AMP2016</t>
  </si>
  <si>
    <t>AMP2019</t>
  </si>
  <si>
    <t>AMP2016</t>
  </si>
  <si>
    <t>AMP2017</t>
  </si>
  <si>
    <t>AMP2015</t>
  </si>
  <si>
    <t>AMP2018</t>
  </si>
  <si>
    <t>AMP2019</t>
  </si>
  <si>
    <t>AMP2020</t>
  </si>
  <si>
    <t>AMP2018</t>
  </si>
  <si>
    <t>AMP2015</t>
  </si>
  <si>
    <t>AMP2016</t>
  </si>
  <si>
    <t>AMP2019</t>
  </si>
  <si>
    <t>AMP2020</t>
  </si>
  <si>
    <t>AMP2017</t>
  </si>
  <si>
    <t>AMP2018</t>
  </si>
  <si>
    <t>AMP2016</t>
  </si>
  <si>
    <t>AMP2020</t>
  </si>
  <si>
    <t>AMP2019</t>
  </si>
  <si>
    <t>AMP2015</t>
  </si>
  <si>
    <t>AMP2017</t>
  </si>
  <si>
    <t>AMP2016</t>
  </si>
  <si>
    <t>AMP2019</t>
  </si>
  <si>
    <t>AMP2018</t>
  </si>
  <si>
    <t>AMP2020</t>
  </si>
  <si>
    <t>AMP2017</t>
  </si>
  <si>
    <t>AMP2015</t>
  </si>
  <si>
    <t>AMP2017</t>
  </si>
  <si>
    <t>AMP2018</t>
  </si>
  <si>
    <t>AMP2019</t>
  </si>
  <si>
    <t>AMP2015</t>
  </si>
  <si>
    <t>AMP2016</t>
  </si>
  <si>
    <t>AMP2020</t>
  </si>
  <si>
    <t>AMP2018</t>
  </si>
  <si>
    <t>AMP2017</t>
  </si>
  <si>
    <t>AMP2019</t>
  </si>
  <si>
    <t>AMP2016</t>
  </si>
  <si>
    <t>AMP2015</t>
  </si>
  <si>
    <t>AMP2017</t>
  </si>
  <si>
    <t>AMP2015</t>
  </si>
  <si>
    <t>AMP2016</t>
  </si>
  <si>
    <t>AMP2018</t>
  </si>
  <si>
    <t>AMP2019</t>
  </si>
  <si>
    <t>AMP2020</t>
  </si>
  <si>
    <t>AMP2017</t>
  </si>
  <si>
    <t>AMP2015</t>
  </si>
  <si>
    <t>AMP2019</t>
  </si>
  <si>
    <t>AMP2016</t>
  </si>
  <si>
    <t>AMP2020</t>
  </si>
  <si>
    <t>AMP2018</t>
  </si>
  <si>
    <t>AMP2020</t>
  </si>
  <si>
    <t>AMP2018</t>
  </si>
  <si>
    <t>AMP2019</t>
  </si>
  <si>
    <t>AMP2016</t>
  </si>
  <si>
    <t>AMP2017</t>
  </si>
  <si>
    <t>AMP2015</t>
  </si>
  <si>
    <t>AMP2017</t>
  </si>
  <si>
    <t>AMP2018</t>
  </si>
  <si>
    <t>AMP2020</t>
  </si>
  <si>
    <t>AMP2016</t>
  </si>
  <si>
    <t>AMP2019</t>
  </si>
  <si>
    <t>ID</t>
  </si>
  <si>
    <t>AMP2017</t>
  </si>
  <si>
    <t>AMP2020</t>
  </si>
  <si>
    <t>AMP2016</t>
  </si>
  <si>
    <t>AMP2019</t>
  </si>
  <si>
    <t>AMP2018</t>
  </si>
  <si>
    <t>AMP2015</t>
  </si>
  <si>
    <t>AMP2016</t>
  </si>
  <si>
    <t>AMP2015</t>
  </si>
  <si>
    <t>AMP2020</t>
  </si>
  <si>
    <t>AMP2018</t>
  </si>
  <si>
    <t>AMP2017</t>
  </si>
  <si>
    <t>AMP2019</t>
  </si>
  <si>
    <t>AMP2017</t>
  </si>
  <si>
    <t>AMP2020</t>
  </si>
  <si>
    <t>AMP2019</t>
  </si>
  <si>
    <t>AMP2016</t>
  </si>
  <si>
    <t>AMP2018</t>
  </si>
  <si>
    <t>AMP2015</t>
  </si>
  <si>
    <t>AMP2020</t>
  </si>
  <si>
    <t>AMP2016</t>
  </si>
  <si>
    <t>AMP2019</t>
  </si>
  <si>
    <t>AMP2017</t>
  </si>
  <si>
    <t>AMP2018</t>
  </si>
  <si>
    <t>AMP2015</t>
  </si>
  <si>
    <t>AMP2017</t>
  </si>
  <si>
    <t>AMP2016</t>
  </si>
  <si>
    <t>AMP2020</t>
  </si>
  <si>
    <t>AMP2019</t>
  </si>
  <si>
    <t>AMP2018</t>
  </si>
  <si>
    <t>AMP2015</t>
  </si>
  <si>
    <t>AMP2019</t>
  </si>
  <si>
    <t>AMP2018</t>
  </si>
  <si>
    <t>AMP2017</t>
  </si>
  <si>
    <t>AMP2015</t>
  </si>
  <si>
    <t>AMP2016</t>
  </si>
  <si>
    <t>AMP2020</t>
  </si>
  <si>
    <t>AMP2017</t>
  </si>
  <si>
    <t>AMP2018</t>
  </si>
  <si>
    <t>ID</t>
  </si>
  <si>
    <t>AMP2013</t>
  </si>
  <si>
    <t>AMP2018</t>
  </si>
  <si>
    <t>AMP2020</t>
  </si>
  <si>
    <t>AMP2019</t>
  </si>
  <si>
    <t>AMP2016</t>
  </si>
  <si>
    <t>AMP2017</t>
  </si>
  <si>
    <t>AMP2015</t>
  </si>
  <si>
    <t>AMP2014</t>
  </si>
  <si>
    <t>AMP2020</t>
  </si>
  <si>
    <t>AMP2018</t>
  </si>
  <si>
    <t>AMP2019</t>
  </si>
  <si>
    <t>AMP2015</t>
  </si>
  <si>
    <t>AMP2013</t>
  </si>
  <si>
    <t>AMP2016</t>
  </si>
  <si>
    <t>AMP2017</t>
  </si>
  <si>
    <t>AMP2015</t>
  </si>
  <si>
    <t>AMP2014</t>
  </si>
  <si>
    <t>AMP2019</t>
  </si>
  <si>
    <t>AMP2013</t>
  </si>
  <si>
    <t>AMP2020</t>
  </si>
  <si>
    <t>AMP2018</t>
  </si>
  <si>
    <t>AMP2016</t>
  </si>
  <si>
    <t>AMP2017</t>
  </si>
  <si>
    <t>AMP2015</t>
  </si>
  <si>
    <t>AMP2016</t>
  </si>
  <si>
    <t>AMP2014</t>
  </si>
  <si>
    <t>AMP2018</t>
  </si>
  <si>
    <t>AMP2017</t>
  </si>
  <si>
    <t>AMP2013</t>
  </si>
  <si>
    <t>AMP2019</t>
  </si>
  <si>
    <t>AMP2020</t>
  </si>
  <si>
    <t>AMP2015</t>
  </si>
  <si>
    <t>AMP2016</t>
  </si>
  <si>
    <t>AMP2013</t>
  </si>
  <si>
    <t>AMP2017</t>
  </si>
  <si>
    <t>AMP2018</t>
  </si>
  <si>
    <t>AMP2020</t>
  </si>
  <si>
    <t>AMP2019</t>
  </si>
  <si>
    <t>AMP2014</t>
  </si>
  <si>
    <t>AMP2019</t>
  </si>
  <si>
    <t>AMP2018</t>
  </si>
  <si>
    <t>AMP2020</t>
  </si>
  <si>
    <t>AMP2017</t>
  </si>
  <si>
    <t>AMP2016</t>
  </si>
  <si>
    <t>AMP2015</t>
  </si>
  <si>
    <t>AMP2013</t>
  </si>
  <si>
    <t>AMP2015</t>
  </si>
  <si>
    <t>AMP2016</t>
  </si>
  <si>
    <t>AMP2014</t>
  </si>
  <si>
    <t>AMP2020</t>
  </si>
  <si>
    <t>AMP2013</t>
  </si>
  <si>
    <t>AMP2017</t>
  </si>
  <si>
    <t>AMP2018</t>
  </si>
  <si>
    <t>AMP2019</t>
  </si>
  <si>
    <t>AMP2017</t>
  </si>
  <si>
    <t>AMP2019</t>
  </si>
  <si>
    <t>AMP2020</t>
  </si>
  <si>
    <t>AMP2018</t>
  </si>
  <si>
    <t>AMP2013</t>
  </si>
  <si>
    <t>AMP2014</t>
  </si>
  <si>
    <t>AMP2016</t>
  </si>
  <si>
    <t>AMP2015</t>
  </si>
  <si>
    <t>AMP2014</t>
  </si>
  <si>
    <t>AMP2019</t>
  </si>
  <si>
    <t>AMP2015</t>
  </si>
  <si>
    <t>AMP2018</t>
  </si>
  <si>
    <t>AMP2013</t>
  </si>
  <si>
    <t>AMP2017</t>
  </si>
  <si>
    <t>AMP2020</t>
  </si>
  <si>
    <t>AMP2016</t>
  </si>
  <si>
    <t>AMP2014</t>
  </si>
  <si>
    <t>AMP2013</t>
  </si>
  <si>
    <t>AMP2015</t>
  </si>
  <si>
    <t>AMP2019</t>
  </si>
  <si>
    <t>AMP2016</t>
  </si>
  <si>
    <t>AMP2018</t>
  </si>
  <si>
    <t>AMP2017</t>
  </si>
  <si>
    <t>AMP2020</t>
  </si>
  <si>
    <t>AMP2016</t>
  </si>
  <si>
    <t>AMP2014</t>
  </si>
  <si>
    <t>AMP2013</t>
  </si>
  <si>
    <t>AMP2017</t>
  </si>
  <si>
    <t>AMP2019</t>
  </si>
  <si>
    <t>AMP2020</t>
  </si>
  <si>
    <t>AMP2015</t>
  </si>
  <si>
    <t>AMP2018</t>
  </si>
  <si>
    <t>AMP2015</t>
  </si>
  <si>
    <t>AMP2016</t>
  </si>
  <si>
    <t>AMP2018</t>
  </si>
  <si>
    <t>AMP2020</t>
  </si>
  <si>
    <t>AMP2013</t>
  </si>
  <si>
    <t>AMP2017</t>
  </si>
  <si>
    <t>AMP2014</t>
  </si>
  <si>
    <t>AMP2019</t>
  </si>
  <si>
    <t>AMP2018</t>
  </si>
  <si>
    <t>AMP2019</t>
  </si>
  <si>
    <t>AMP2020</t>
  </si>
  <si>
    <t>AMP2017</t>
  </si>
  <si>
    <t>AMP2019</t>
  </si>
  <si>
    <t>AMP2017</t>
  </si>
  <si>
    <t>AMP2018</t>
  </si>
  <si>
    <t>AMP2020</t>
  </si>
  <si>
    <t>AMP2014</t>
  </si>
  <si>
    <t>AMP2016</t>
  </si>
  <si>
    <t>AMP2015</t>
  </si>
  <si>
    <t>AMP2017</t>
  </si>
  <si>
    <t>AMP2013</t>
  </si>
  <si>
    <t>AMP2020</t>
  </si>
  <si>
    <t>AMP2019</t>
  </si>
  <si>
    <t>AMP2018</t>
  </si>
  <si>
    <t>AMP2013</t>
  </si>
  <si>
    <t>AMP2017</t>
  </si>
  <si>
    <t>AMP2016</t>
  </si>
  <si>
    <t>AMP2018</t>
  </si>
  <si>
    <t>AMP2019</t>
  </si>
  <si>
    <t>AMP2020</t>
  </si>
  <si>
    <t>AMP2015</t>
  </si>
  <si>
    <t>AMP2014</t>
  </si>
  <si>
    <t>AMP2013</t>
  </si>
  <si>
    <t>AMP2018</t>
  </si>
  <si>
    <t>AMP2019</t>
  </si>
  <si>
    <t>AMP2015</t>
  </si>
  <si>
    <t>AMP2016</t>
  </si>
  <si>
    <t>AMP2020</t>
  </si>
  <si>
    <t>AMP2014</t>
  </si>
  <si>
    <t>AMP2017</t>
  </si>
  <si>
    <t>AMP2019</t>
  </si>
  <si>
    <t>AMP2017</t>
  </si>
  <si>
    <t>AMP2020</t>
  </si>
  <si>
    <t>AMP2014</t>
  </si>
  <si>
    <t>AMP2013</t>
  </si>
  <si>
    <t>AMP2018</t>
  </si>
  <si>
    <t>AMP2016</t>
  </si>
  <si>
    <t>AMP2015</t>
  </si>
  <si>
    <t>AMP2014</t>
  </si>
  <si>
    <t>AMP2017</t>
  </si>
  <si>
    <t>AMP2018</t>
  </si>
  <si>
    <t>AMP2019</t>
  </si>
  <si>
    <t>AMP2013</t>
  </si>
  <si>
    <t>AMP2016</t>
  </si>
  <si>
    <t>AMP2015</t>
  </si>
  <si>
    <t>AMP2020</t>
  </si>
  <si>
    <t>AMP2019</t>
  </si>
  <si>
    <t>AMP2016</t>
  </si>
  <si>
    <t>AMP2013</t>
  </si>
  <si>
    <t>AMP2017</t>
  </si>
  <si>
    <t>AMP2015</t>
  </si>
  <si>
    <t>AMP2014</t>
  </si>
  <si>
    <t>AMP2018</t>
  </si>
  <si>
    <t>AMP2020</t>
  </si>
  <si>
    <t>AMP2014</t>
  </si>
  <si>
    <t>AMP2019</t>
  </si>
  <si>
    <t>AMP2018</t>
  </si>
  <si>
    <t>AMP2016</t>
  </si>
  <si>
    <t>AMP2015</t>
  </si>
  <si>
    <t>AMP2017</t>
  </si>
  <si>
    <t>AMP2013</t>
  </si>
  <si>
    <t>AMP2020</t>
  </si>
  <si>
    <t>AMP2019</t>
  </si>
  <si>
    <t>AMP2013</t>
  </si>
  <si>
    <t>AMP2018</t>
  </si>
  <si>
    <t>AMP2020</t>
  </si>
  <si>
    <t>AMP2016</t>
  </si>
  <si>
    <t>AMP2015</t>
  </si>
  <si>
    <t>AMP2014</t>
  </si>
  <si>
    <t>AMP2017</t>
  </si>
  <si>
    <t>AMP2014</t>
  </si>
  <si>
    <t>AMP2017</t>
  </si>
  <si>
    <t>AMP2018</t>
  </si>
  <si>
    <t>AMP2016</t>
  </si>
  <si>
    <t>AMP2015</t>
  </si>
  <si>
    <t>AMP2013</t>
  </si>
  <si>
    <t>AMP2019</t>
  </si>
  <si>
    <t>AMP2020</t>
  </si>
  <si>
    <t>AMP2016</t>
  </si>
  <si>
    <t>AMP2020</t>
  </si>
  <si>
    <t>AMP2019</t>
  </si>
  <si>
    <t>AMP2014</t>
  </si>
  <si>
    <t>AMP2018</t>
  </si>
  <si>
    <t>AMP2015</t>
  </si>
  <si>
    <t>AMP2013</t>
  </si>
  <si>
    <t>AMP2017</t>
  </si>
  <si>
    <t>ID</t>
  </si>
  <si>
    <t>AMP2017</t>
  </si>
  <si>
    <t>AMP2018</t>
  </si>
  <si>
    <t>AMP2016</t>
  </si>
  <si>
    <t>AMP2019</t>
  </si>
  <si>
    <t>AMP2015</t>
  </si>
  <si>
    <t>AMP2020</t>
  </si>
  <si>
    <t>AMP2017</t>
  </si>
  <si>
    <t>AMP2018</t>
  </si>
  <si>
    <t>AMP2016</t>
  </si>
  <si>
    <t>AMP2015</t>
  </si>
  <si>
    <t>AMP2020</t>
  </si>
  <si>
    <t>AMP2019</t>
  </si>
  <si>
    <t>AMP2015</t>
  </si>
  <si>
    <t>AMP2019</t>
  </si>
  <si>
    <t>AMP2017</t>
  </si>
  <si>
    <t>AMP2018</t>
  </si>
  <si>
    <t>AMP2016</t>
  </si>
  <si>
    <t>AMP2020</t>
  </si>
  <si>
    <t>AMP2017</t>
  </si>
  <si>
    <t>AMP2020</t>
  </si>
  <si>
    <t>AMP2018</t>
  </si>
  <si>
    <t>AMP2019</t>
  </si>
  <si>
    <t>AMP2016</t>
  </si>
  <si>
    <t>AMP2015</t>
  </si>
  <si>
    <t>ID</t>
  </si>
  <si>
    <t>AMP2019</t>
  </si>
  <si>
    <t>AMP2016</t>
  </si>
  <si>
    <t>AMP2021</t>
  </si>
  <si>
    <t>AMP2014</t>
  </si>
  <si>
    <t>AMP2018</t>
  </si>
  <si>
    <t>AMP2017</t>
  </si>
  <si>
    <t>AMP2015</t>
  </si>
  <si>
    <t>AMP2013</t>
  </si>
  <si>
    <t>AMP2020</t>
  </si>
  <si>
    <t>AMP2018</t>
  </si>
  <si>
    <t>AMP2013</t>
  </si>
  <si>
    <t>AMP2016</t>
  </si>
  <si>
    <t>AMP2020</t>
  </si>
  <si>
    <t>AMP2014</t>
  </si>
  <si>
    <t>AMP2015</t>
  </si>
  <si>
    <t>AMP2021</t>
  </si>
  <si>
    <t>AMP2017</t>
  </si>
  <si>
    <t>AMP2019</t>
  </si>
  <si>
    <t>AMP2021</t>
  </si>
  <si>
    <t>AMP2016</t>
  </si>
  <si>
    <t>AMP2013</t>
  </si>
  <si>
    <t>AMP2018</t>
  </si>
  <si>
    <t>AMP2014</t>
  </si>
  <si>
    <t>AMP2019</t>
  </si>
  <si>
    <t>AMP2020</t>
  </si>
  <si>
    <t>AMP2015</t>
  </si>
  <si>
    <t>AMP2017</t>
  </si>
  <si>
    <t>AMP2015</t>
  </si>
  <si>
    <t>AMP2016</t>
  </si>
  <si>
    <t>AMP2020</t>
  </si>
  <si>
    <t>AMP2021</t>
  </si>
  <si>
    <t>AMP2019</t>
  </si>
  <si>
    <t>AMP2018</t>
  </si>
  <si>
    <t>AMP2013</t>
  </si>
  <si>
    <t>AMP2014</t>
  </si>
  <si>
    <t>AMP2013</t>
  </si>
  <si>
    <t>AMP2018</t>
  </si>
  <si>
    <t>AMP2020</t>
  </si>
  <si>
    <t>AMP2014</t>
  </si>
  <si>
    <t>AMP2019</t>
  </si>
  <si>
    <t>AMP2017</t>
  </si>
  <si>
    <t>AMP2021</t>
  </si>
  <si>
    <t>AMP2015</t>
  </si>
  <si>
    <t>AMP2016</t>
  </si>
  <si>
    <t>AMP2021</t>
  </si>
  <si>
    <t>AMP2015</t>
  </si>
  <si>
    <t>AMP2017</t>
  </si>
  <si>
    <t>AMP2014</t>
  </si>
  <si>
    <t>AMP2019</t>
  </si>
  <si>
    <t>AMP2018</t>
  </si>
  <si>
    <t>AMP2020</t>
  </si>
  <si>
    <t>AMP2016</t>
  </si>
  <si>
    <t>AMP2013</t>
  </si>
  <si>
    <t>AMP2016</t>
  </si>
  <si>
    <t>AMP2013</t>
  </si>
  <si>
    <t>AMP2021</t>
  </si>
  <si>
    <t>AMP2018</t>
  </si>
  <si>
    <t>AMP2020</t>
  </si>
  <si>
    <t>AMP2014</t>
  </si>
  <si>
    <t>AMP2017</t>
  </si>
  <si>
    <t>AMP2019</t>
  </si>
  <si>
    <t>AMP2015</t>
  </si>
  <si>
    <t>AMP2017</t>
  </si>
  <si>
    <t>AMP2021</t>
  </si>
  <si>
    <t>AMP2019</t>
  </si>
  <si>
    <t>AMP2018</t>
  </si>
  <si>
    <t>AMP2020</t>
  </si>
  <si>
    <t>AMP2016</t>
  </si>
  <si>
    <t>AMP2015</t>
  </si>
  <si>
    <t>AMP2013</t>
  </si>
  <si>
    <t>AMP2014</t>
  </si>
  <si>
    <t>AMP2021</t>
  </si>
  <si>
    <t>AMP2014</t>
  </si>
  <si>
    <t>AMP2018</t>
  </si>
  <si>
    <t>AMP2019</t>
  </si>
  <si>
    <t>AMP2016</t>
  </si>
  <si>
    <t>AMP2020</t>
  </si>
  <si>
    <t>AMP2017</t>
  </si>
  <si>
    <t>AMP2013</t>
  </si>
  <si>
    <t>AMP2015</t>
  </si>
  <si>
    <t>AMP2017</t>
  </si>
  <si>
    <t>AMP2015</t>
  </si>
  <si>
    <t>AMP2016</t>
  </si>
  <si>
    <t>AMP2019</t>
  </si>
  <si>
    <t>AMP2013</t>
  </si>
  <si>
    <t>AMP2014</t>
  </si>
  <si>
    <t>AMP2021</t>
  </si>
  <si>
    <t>AMP2020</t>
  </si>
  <si>
    <t>AMP2018</t>
  </si>
  <si>
    <t>AMP2015</t>
  </si>
  <si>
    <t>AMP2014</t>
  </si>
  <si>
    <t>AMP2021</t>
  </si>
  <si>
    <t>AMP2013</t>
  </si>
  <si>
    <t>AMP2019</t>
  </si>
  <si>
    <t>AMP2018</t>
  </si>
  <si>
    <t>AMP2017</t>
  </si>
  <si>
    <t>AMP2016</t>
  </si>
  <si>
    <t>AMP2020</t>
  </si>
  <si>
    <t>AMP2015</t>
  </si>
  <si>
    <t>AMP2019</t>
  </si>
  <si>
    <t>AMP2021</t>
  </si>
  <si>
    <t>AMP2017</t>
  </si>
  <si>
    <t>AMP2020</t>
  </si>
  <si>
    <t>AMP2014</t>
  </si>
  <si>
    <t>AMP2013</t>
  </si>
  <si>
    <t>AMP2016</t>
  </si>
  <si>
    <t>AMP2018</t>
  </si>
  <si>
    <t>AMP2014</t>
  </si>
  <si>
    <t>AMP2015</t>
  </si>
  <si>
    <t>AMP2021</t>
  </si>
  <si>
    <t>AMP2016</t>
  </si>
  <si>
    <t>AMP2013</t>
  </si>
  <si>
    <t>AMP2017</t>
  </si>
  <si>
    <t>AMP2020</t>
  </si>
  <si>
    <t>AMP2019</t>
  </si>
  <si>
    <t>AMP2015</t>
  </si>
  <si>
    <t>AMP2016</t>
  </si>
  <si>
    <t>AMP2018</t>
  </si>
  <si>
    <t>AMP2020</t>
  </si>
  <si>
    <t>AMP2013</t>
  </si>
  <si>
    <t>AMP2021</t>
  </si>
  <si>
    <t>AMP2017</t>
  </si>
  <si>
    <t>AMP2014</t>
  </si>
  <si>
    <t>AMP2019</t>
  </si>
  <si>
    <t>AMP2015</t>
  </si>
  <si>
    <t>AMP2017</t>
  </si>
  <si>
    <t>AMP2021</t>
  </si>
  <si>
    <t>AMP2013</t>
  </si>
  <si>
    <t>AMP2020</t>
  </si>
  <si>
    <t>AMP2014</t>
  </si>
  <si>
    <t>AMP2018</t>
  </si>
  <si>
    <t>AMP2016</t>
  </si>
  <si>
    <t>AMP2019</t>
  </si>
  <si>
    <t>AMP2016</t>
  </si>
  <si>
    <t>AMP2017</t>
  </si>
  <si>
    <t>AMP2020</t>
  </si>
  <si>
    <t>AMP2021</t>
  </si>
  <si>
    <t>AMP2018</t>
  </si>
  <si>
    <t>AMP2014</t>
  </si>
  <si>
    <t>AMP2013</t>
  </si>
  <si>
    <t>AMP2019</t>
  </si>
  <si>
    <t>AMP2015</t>
  </si>
  <si>
    <t>AMP2017</t>
  </si>
  <si>
    <t>AMP2018</t>
  </si>
  <si>
    <t>AMP2016</t>
  </si>
  <si>
    <t>AMP2013</t>
  </si>
  <si>
    <t>AMP2015</t>
  </si>
  <si>
    <t>AMP2014</t>
  </si>
  <si>
    <t>AMP2021</t>
  </si>
  <si>
    <t>AMP2020</t>
  </si>
  <si>
    <t>AMP2019</t>
  </si>
  <si>
    <t>AMP2021</t>
  </si>
  <si>
    <t>AMP2013</t>
  </si>
  <si>
    <t>AMP2017</t>
  </si>
  <si>
    <t>AMP2014</t>
  </si>
  <si>
    <t>AMP2015</t>
  </si>
  <si>
    <t>AMP2020</t>
  </si>
  <si>
    <t>AMP2018</t>
  </si>
  <si>
    <t>AMP2019</t>
  </si>
  <si>
    <t>AMP2016</t>
  </si>
  <si>
    <t>AMP2019</t>
  </si>
  <si>
    <t>AMP2013</t>
  </si>
  <si>
    <t>AMP2017</t>
  </si>
  <si>
    <t>AMP2014</t>
  </si>
  <si>
    <t>AMP2021</t>
  </si>
  <si>
    <t>AMP2018</t>
  </si>
  <si>
    <t>AMP2020</t>
  </si>
  <si>
    <t>AMP2015</t>
  </si>
  <si>
    <t>AMP2018</t>
  </si>
  <si>
    <t>AMP2020</t>
  </si>
  <si>
    <t>AMP2013</t>
  </si>
  <si>
    <t>AMP2017</t>
  </si>
  <si>
    <t>AMP2019</t>
  </si>
  <si>
    <t>AMP2016</t>
  </si>
  <si>
    <t>AMP2014</t>
  </si>
  <si>
    <t>AMP2015</t>
  </si>
  <si>
    <t>AMP2021</t>
  </si>
  <si>
    <t>AMP2015</t>
  </si>
  <si>
    <t>AMP2017</t>
  </si>
  <si>
    <t>AMP2013</t>
  </si>
  <si>
    <t>AMP2020</t>
  </si>
  <si>
    <t>AMP2014</t>
  </si>
  <si>
    <t>AMP2016</t>
  </si>
  <si>
    <t>AMP2018</t>
  </si>
  <si>
    <t>AMP2019</t>
  </si>
  <si>
    <t>AMP2016</t>
  </si>
  <si>
    <t>AMP2013</t>
  </si>
  <si>
    <t>AMP2017</t>
  </si>
  <si>
    <t>AMP2018</t>
  </si>
  <si>
    <t>AMP2020</t>
  </si>
  <si>
    <t>AMP2014</t>
  </si>
  <si>
    <t>AMP2019</t>
  </si>
  <si>
    <t>AMP2015</t>
  </si>
  <si>
    <t>AMP2021</t>
  </si>
  <si>
    <t>AMP2017</t>
  </si>
  <si>
    <t>AMP2014</t>
  </si>
  <si>
    <t>AMP2018</t>
  </si>
  <si>
    <t>AMP2020</t>
  </si>
  <si>
    <t>AMP2016</t>
  </si>
  <si>
    <t>AMP2015</t>
  </si>
  <si>
    <t>AMP2021</t>
  </si>
  <si>
    <t>AMP2019</t>
  </si>
  <si>
    <t>AMP2013</t>
  </si>
  <si>
    <t>AMP2014</t>
  </si>
  <si>
    <t>AMP2019</t>
  </si>
  <si>
    <t>AMP2021</t>
  </si>
  <si>
    <t>AMP2016</t>
  </si>
  <si>
    <t>AMP2020</t>
  </si>
  <si>
    <t>AMP2013</t>
  </si>
  <si>
    <t>AMP2018</t>
  </si>
  <si>
    <t>AMP2017</t>
  </si>
  <si>
    <t>AMP2015</t>
  </si>
  <si>
    <t>AMP2020</t>
  </si>
  <si>
    <t>AMP2014</t>
  </si>
  <si>
    <t>AMP2018</t>
  </si>
  <si>
    <t>AMP2021</t>
  </si>
  <si>
    <t>AMP2016</t>
  </si>
  <si>
    <t>AMP2017</t>
  </si>
  <si>
    <t>AMP2019</t>
  </si>
  <si>
    <t>AMP2013</t>
  </si>
  <si>
    <t>AMP2015</t>
  </si>
  <si>
    <t>AMP2016</t>
  </si>
  <si>
    <t>AMP2014</t>
  </si>
  <si>
    <t>AMP2017</t>
  </si>
  <si>
    <t>AMP2013</t>
  </si>
  <si>
    <t>AMP2018</t>
  </si>
  <si>
    <t>AMP2021</t>
  </si>
  <si>
    <t>AMP2019</t>
  </si>
  <si>
    <t>AMP2020</t>
  </si>
  <si>
    <t>AMP2015</t>
  </si>
  <si>
    <t>AMP2016</t>
  </si>
  <si>
    <t>AMP2021</t>
  </si>
  <si>
    <t>AMP2015</t>
  </si>
  <si>
    <t>AMP2018</t>
  </si>
  <si>
    <t>AMP2020</t>
  </si>
  <si>
    <t>AMP2019</t>
  </si>
  <si>
    <t>AMP2017</t>
  </si>
  <si>
    <t>AMP2013</t>
  </si>
  <si>
    <t>AMP2014</t>
  </si>
  <si>
    <t>AMP2019</t>
  </si>
  <si>
    <t>AMP2015</t>
  </si>
  <si>
    <t>AMP2018</t>
  </si>
  <si>
    <t>AMP2014</t>
  </si>
  <si>
    <t>AMP2021</t>
  </si>
  <si>
    <t>AMP2013</t>
  </si>
  <si>
    <t>AMP2017</t>
  </si>
  <si>
    <t>AMP2016</t>
  </si>
  <si>
    <t>AMP2020</t>
  </si>
  <si>
    <t>AMP2018</t>
  </si>
  <si>
    <t>AMP2019</t>
  </si>
  <si>
    <t>AMP2014</t>
  </si>
  <si>
    <t>AMP2017</t>
  </si>
  <si>
    <t>AMP2015</t>
  </si>
  <si>
    <t>AMP2016</t>
  </si>
  <si>
    <t>AMP2020</t>
  </si>
  <si>
    <t>AMP2013</t>
  </si>
  <si>
    <t>AMP2021</t>
  </si>
  <si>
    <t>AMP2020</t>
  </si>
  <si>
    <t>AMP2018</t>
  </si>
  <si>
    <t>AMP2013</t>
  </si>
  <si>
    <t>AMP2021</t>
  </si>
  <si>
    <t>AMP2014</t>
  </si>
  <si>
    <t>AMP2017</t>
  </si>
  <si>
    <t>AMP2015</t>
  </si>
  <si>
    <t>AMP2019</t>
  </si>
  <si>
    <t>AMP2016</t>
  </si>
  <si>
    <t>AMP2021</t>
  </si>
  <si>
    <t>AMP2020</t>
  </si>
  <si>
    <t>AMP2017</t>
  </si>
  <si>
    <t>AMP2019</t>
  </si>
  <si>
    <t>AMP2021</t>
  </si>
  <si>
    <t>AMP2018</t>
  </si>
  <si>
    <t>AMP2016</t>
  </si>
  <si>
    <t>AMP2018</t>
  </si>
  <si>
    <t>AMP2019</t>
  </si>
  <si>
    <t>AMP2017</t>
  </si>
  <si>
    <t>AMP2021</t>
  </si>
  <si>
    <t>AMP2016</t>
  </si>
  <si>
    <t>AMP2020</t>
  </si>
  <si>
    <t>AMP2018</t>
  </si>
  <si>
    <t>AMP2021</t>
  </si>
  <si>
    <t>AMP2019</t>
  </si>
  <si>
    <t>AMP2017</t>
  </si>
  <si>
    <t>AMP2016</t>
  </si>
  <si>
    <t>AMP2020</t>
  </si>
  <si>
    <t>AMP2017</t>
  </si>
  <si>
    <t>AMP2018</t>
  </si>
  <si>
    <t>AMP2016</t>
  </si>
  <si>
    <t>AMP2021</t>
  </si>
  <si>
    <t>AMP2019</t>
  </si>
  <si>
    <t>AMP2021</t>
  </si>
  <si>
    <t>AMP2020</t>
  </si>
  <si>
    <t>AMP2018</t>
  </si>
  <si>
    <t>AMP2019</t>
  </si>
  <si>
    <t>AMP2017</t>
  </si>
  <si>
    <t>AMP2016</t>
  </si>
  <si>
    <t>AMP2020</t>
  </si>
  <si>
    <t>AMP2021</t>
  </si>
  <si>
    <t>AMP2019</t>
  </si>
  <si>
    <t>AMP2016</t>
  </si>
  <si>
    <t>AMP2017</t>
  </si>
  <si>
    <t>AMP2018</t>
  </si>
  <si>
    <t>AMP2021</t>
  </si>
  <si>
    <t>AMP2017</t>
  </si>
  <si>
    <t>AMP2019</t>
  </si>
  <si>
    <t>AMP2016</t>
  </si>
  <si>
    <t>AMP2018</t>
  </si>
  <si>
    <t>AMP2020</t>
  </si>
  <si>
    <t>AMP2018</t>
  </si>
  <si>
    <t>AMP2020</t>
  </si>
  <si>
    <t>AMP2017</t>
  </si>
  <si>
    <t>AMP2016</t>
  </si>
  <si>
    <t>AMP2019</t>
  </si>
  <si>
    <t>AMP2021</t>
  </si>
  <si>
    <t>AMP2018</t>
  </si>
  <si>
    <t>AMP2019</t>
  </si>
  <si>
    <t>AMP2017</t>
  </si>
  <si>
    <t>AMP2020</t>
  </si>
  <si>
    <t>AMP2021</t>
  </si>
  <si>
    <t>AMP2016</t>
  </si>
  <si>
    <t>AMP2021</t>
  </si>
  <si>
    <t>AMP2017</t>
  </si>
  <si>
    <t>AMP2020</t>
  </si>
  <si>
    <t>AMP2019</t>
  </si>
  <si>
    <t>AMP2018</t>
  </si>
  <si>
    <t>AMP2016</t>
  </si>
  <si>
    <t>AMP2017</t>
  </si>
  <si>
    <t>AMP2019</t>
  </si>
  <si>
    <t>AMP2018</t>
  </si>
  <si>
    <t>AMP2020</t>
  </si>
  <si>
    <t>AMP2021</t>
  </si>
  <si>
    <t>AMP2018</t>
  </si>
  <si>
    <t>AMP2020</t>
  </si>
  <si>
    <t>AMP2017</t>
  </si>
  <si>
    <t>AMP2019</t>
  </si>
  <si>
    <t>AMP2016</t>
  </si>
  <si>
    <t>AMP2018</t>
  </si>
  <si>
    <t>AMP2017</t>
  </si>
  <si>
    <t>AMP2021</t>
  </si>
  <si>
    <t>AMP2016</t>
  </si>
  <si>
    <t>AMP2019</t>
  </si>
  <si>
    <t>AMP2020</t>
  </si>
  <si>
    <t>AMP2019</t>
  </si>
  <si>
    <t>AMP2021</t>
  </si>
  <si>
    <t>AMP2017</t>
  </si>
  <si>
    <t>AMP2020</t>
  </si>
  <si>
    <t>AMP2018</t>
  </si>
  <si>
    <t>AMP2016</t>
  </si>
  <si>
    <t>AMP2018</t>
  </si>
  <si>
    <t>AMP2016</t>
  </si>
  <si>
    <t>AMP2017</t>
  </si>
  <si>
    <t>AMP2019</t>
  </si>
  <si>
    <t>AMP2020</t>
  </si>
  <si>
    <t>AMP2021</t>
  </si>
  <si>
    <t>AMP2018</t>
  </si>
  <si>
    <t>AMP2020</t>
  </si>
  <si>
    <t>AMP2019</t>
  </si>
  <si>
    <t>AMP2021</t>
  </si>
  <si>
    <t>AMP2016</t>
  </si>
  <si>
    <t>AMP2017</t>
  </si>
  <si>
    <t>AMP2018</t>
  </si>
  <si>
    <t>AMP2019</t>
  </si>
  <si>
    <t>AMP2016</t>
  </si>
  <si>
    <t>AMP2017</t>
  </si>
  <si>
    <t>AMP2020</t>
  </si>
  <si>
    <t>AMP2021</t>
  </si>
  <si>
    <t>AMP2016</t>
  </si>
  <si>
    <t>AMP2017</t>
  </si>
  <si>
    <t>AMP2021</t>
  </si>
  <si>
    <t>AMP2020</t>
  </si>
  <si>
    <t>AMP2018</t>
  </si>
  <si>
    <t>AMP2019</t>
  </si>
  <si>
    <t>AMP2016</t>
  </si>
  <si>
    <t>AMP2017</t>
  </si>
  <si>
    <t>AMP2020</t>
  </si>
  <si>
    <t>AMP2019</t>
  </si>
  <si>
    <t>AMP2021</t>
  </si>
  <si>
    <t>AMP2018</t>
  </si>
  <si>
    <t>AMP2020</t>
  </si>
  <si>
    <t>AMP2017</t>
  </si>
  <si>
    <t>AMP2018</t>
  </si>
  <si>
    <t>AMP2019</t>
  </si>
  <si>
    <t>AMP2016</t>
  </si>
  <si>
    <t>AMP2021</t>
  </si>
  <si>
    <t>ID</t>
  </si>
  <si>
    <t>AMP2017</t>
  </si>
  <si>
    <t>AMP2016</t>
  </si>
  <si>
    <t>AMP2019</t>
  </si>
  <si>
    <t>AMP2021</t>
  </si>
  <si>
    <t>AMP2018</t>
  </si>
  <si>
    <t>AMP2020</t>
  </si>
  <si>
    <t>AMP2017</t>
  </si>
  <si>
    <t>AMP2021</t>
  </si>
  <si>
    <t>AMP2016</t>
  </si>
  <si>
    <t>AMP2020</t>
  </si>
  <si>
    <t>AMP2019</t>
  </si>
  <si>
    <t>AMP2018</t>
  </si>
  <si>
    <t>AMP2020</t>
  </si>
  <si>
    <t>AMP2018</t>
  </si>
  <si>
    <t>AMP2016</t>
  </si>
  <si>
    <t>AMP2019</t>
  </si>
  <si>
    <t>AMP2021</t>
  </si>
  <si>
    <t>AMP2017</t>
  </si>
  <si>
    <t>AMP2018</t>
  </si>
  <si>
    <t>AMP2016</t>
  </si>
  <si>
    <t>AMP2021</t>
  </si>
  <si>
    <t>AMP2020</t>
  </si>
  <si>
    <t>AMP2019</t>
  </si>
  <si>
    <t>AMP2017</t>
  </si>
  <si>
    <t>AMP2021</t>
  </si>
  <si>
    <t>AMP2018</t>
  </si>
  <si>
    <t>AMP2019</t>
  </si>
  <si>
    <t>AMP2020</t>
  </si>
  <si>
    <t>AMP2017</t>
  </si>
  <si>
    <t>AMP2016</t>
  </si>
  <si>
    <t>AMP2020</t>
  </si>
  <si>
    <t>AMP2019</t>
  </si>
  <si>
    <t>AMP2016</t>
  </si>
  <si>
    <t>AMP2017</t>
  </si>
  <si>
    <t>AMP2021</t>
  </si>
  <si>
    <t>AMP2018</t>
  </si>
  <si>
    <t>AMP2017</t>
  </si>
  <si>
    <t>AMP2018</t>
  </si>
  <si>
    <t>ID</t>
  </si>
  <si>
    <t>AMP2014</t>
  </si>
  <si>
    <t>AMP2020</t>
  </si>
  <si>
    <t>AMP2021</t>
  </si>
  <si>
    <t>AMP2016</t>
  </si>
  <si>
    <t>AMP2019</t>
  </si>
  <si>
    <t>AMP2017</t>
  </si>
  <si>
    <t>AMP2015</t>
  </si>
  <si>
    <t>AMP2018</t>
  </si>
  <si>
    <t>AMP2013</t>
  </si>
  <si>
    <t>AMP2019</t>
  </si>
  <si>
    <t>AMP2021</t>
  </si>
  <si>
    <t>AMP2020</t>
  </si>
  <si>
    <t>AMP2016</t>
  </si>
  <si>
    <t>AMP2018</t>
  </si>
  <si>
    <t>AMP2017</t>
  </si>
  <si>
    <t>AMP2014</t>
  </si>
  <si>
    <t>AMP2013</t>
  </si>
  <si>
    <t>AMP2015</t>
  </si>
  <si>
    <t>AMP2021</t>
  </si>
  <si>
    <t>AMP2020</t>
  </si>
  <si>
    <t>AMP2017</t>
  </si>
  <si>
    <t>AMP2013</t>
  </si>
  <si>
    <t>AMP2019</t>
  </si>
  <si>
    <t>AMP2014</t>
  </si>
  <si>
    <t>AMP2016</t>
  </si>
  <si>
    <t>AMP2015</t>
  </si>
  <si>
    <t>AMP2018</t>
  </si>
  <si>
    <t>AMP2016</t>
  </si>
  <si>
    <t>AMP2021</t>
  </si>
  <si>
    <t>AMP2015</t>
  </si>
  <si>
    <t>AMP2014</t>
  </si>
  <si>
    <t>AMP2013</t>
  </si>
  <si>
    <t>AMP2018</t>
  </si>
  <si>
    <t>AMP2019</t>
  </si>
  <si>
    <t>AMP2020</t>
  </si>
  <si>
    <t>AMP2017</t>
  </si>
  <si>
    <t>AMP2020</t>
  </si>
  <si>
    <t>AMP2021</t>
  </si>
  <si>
    <t>AMP2014</t>
  </si>
  <si>
    <t>AMP2013</t>
  </si>
  <si>
    <t>AMP2015</t>
  </si>
  <si>
    <t>AMP2018</t>
  </si>
  <si>
    <t>AMP2019</t>
  </si>
  <si>
    <t>AMP2017</t>
  </si>
  <si>
    <t>AMP2016</t>
  </si>
  <si>
    <t>AMP2018</t>
  </si>
  <si>
    <t>AMP2021</t>
  </si>
  <si>
    <t>AMP2013</t>
  </si>
  <si>
    <t>AMP2020</t>
  </si>
  <si>
    <t>AMP2015</t>
  </si>
  <si>
    <t>AMP2019</t>
  </si>
  <si>
    <t>AMP2014</t>
  </si>
  <si>
    <t>AMP2016</t>
  </si>
  <si>
    <t>AMP2017</t>
  </si>
  <si>
    <t>AMP2015</t>
  </si>
  <si>
    <t>AMP2016</t>
  </si>
  <si>
    <t>AMP2021</t>
  </si>
  <si>
    <t>AMP2018</t>
  </si>
  <si>
    <t>AMP2019</t>
  </si>
  <si>
    <t>AMP2020</t>
  </si>
  <si>
    <t>AMP2014</t>
  </si>
  <si>
    <t>AMP2013</t>
  </si>
  <si>
    <t>AMP2017</t>
  </si>
  <si>
    <t>AMP2015</t>
  </si>
  <si>
    <t>AMP2019</t>
  </si>
  <si>
    <t>AMP2013</t>
  </si>
  <si>
    <t>AMP2018</t>
  </si>
  <si>
    <t>AMP2020</t>
  </si>
  <si>
    <t>AMP2021</t>
  </si>
  <si>
    <t>AMP2016</t>
  </si>
  <si>
    <t>AMP2014</t>
  </si>
  <si>
    <t>AMP2017</t>
  </si>
  <si>
    <t>AMP2015</t>
  </si>
  <si>
    <t>AMP2017</t>
  </si>
  <si>
    <t>AMP2018</t>
  </si>
  <si>
    <t>AMP2014</t>
  </si>
  <si>
    <t>AMP2013</t>
  </si>
  <si>
    <t>AMP2019</t>
  </si>
  <si>
    <t>AMP2016</t>
  </si>
  <si>
    <t>AMP2021</t>
  </si>
  <si>
    <t>AMP2020</t>
  </si>
  <si>
    <t>AMP2017</t>
  </si>
  <si>
    <t>AMP2021</t>
  </si>
  <si>
    <t>AMP2014</t>
  </si>
  <si>
    <t>AMP2018</t>
  </si>
  <si>
    <t>AMP2013</t>
  </si>
  <si>
    <t>AMP2019</t>
  </si>
  <si>
    <t>AMP2016</t>
  </si>
  <si>
    <t>AMP2015</t>
  </si>
  <si>
    <t>AMP2014</t>
  </si>
  <si>
    <t>AMP2013</t>
  </si>
  <si>
    <t>AMP2016</t>
  </si>
  <si>
    <t>AMP2018</t>
  </si>
  <si>
    <t>AMP2019</t>
  </si>
  <si>
    <t>AMP2015</t>
  </si>
  <si>
    <t>AMP2020</t>
  </si>
  <si>
    <t>AMP2021</t>
  </si>
  <si>
    <t>AMP2017</t>
  </si>
  <si>
    <t>AMP2013</t>
  </si>
  <si>
    <t>AMP2018</t>
  </si>
  <si>
    <t>AMP2016</t>
  </si>
  <si>
    <t>AMP2021</t>
  </si>
  <si>
    <t>AMP2020</t>
  </si>
  <si>
    <t>AMP2019</t>
  </si>
  <si>
    <t>AMP2015</t>
  </si>
  <si>
    <t>AMP2014</t>
  </si>
  <si>
    <t>AMP2017</t>
  </si>
  <si>
    <t>AMP2020</t>
  </si>
  <si>
    <t>AMP2018</t>
  </si>
  <si>
    <t>AMP2019</t>
  </si>
  <si>
    <t>AMP2017</t>
  </si>
  <si>
    <t>AMP2019</t>
  </si>
  <si>
    <t>AMP2018</t>
  </si>
  <si>
    <t>AMP2020</t>
  </si>
  <si>
    <t>AMP2019</t>
  </si>
  <si>
    <t>AMP2013</t>
  </si>
  <si>
    <t>AMP2016</t>
  </si>
  <si>
    <t>AMP2021</t>
  </si>
  <si>
    <t>AMP2020</t>
  </si>
  <si>
    <t>AMP2018</t>
  </si>
  <si>
    <t>AMP2014</t>
  </si>
  <si>
    <t>AMP2017</t>
  </si>
  <si>
    <t>AMP2015</t>
  </si>
  <si>
    <t>AMP2016</t>
  </si>
  <si>
    <t>AMP2013</t>
  </si>
  <si>
    <t>AMP2020</t>
  </si>
  <si>
    <t>AMP2017</t>
  </si>
  <si>
    <t>AMP2015</t>
  </si>
  <si>
    <t>AMP2021</t>
  </si>
  <si>
    <t>AMP2019</t>
  </si>
  <si>
    <t>AMP2018</t>
  </si>
  <si>
    <t>AMP2014</t>
  </si>
  <si>
    <t>AMP2018</t>
  </si>
  <si>
    <t>AMP2014</t>
  </si>
  <si>
    <t>AMP2020</t>
  </si>
  <si>
    <t>AMP2017</t>
  </si>
  <si>
    <t>AMP2019</t>
  </si>
  <si>
    <t>AMP2015</t>
  </si>
  <si>
    <t>AMP2021</t>
  </si>
  <si>
    <t>AMP2013</t>
  </si>
  <si>
    <t>AMP2016</t>
  </si>
  <si>
    <t>AMP2014</t>
  </si>
  <si>
    <t>AMP2015</t>
  </si>
  <si>
    <t>AMP2020</t>
  </si>
  <si>
    <t>AMP2013</t>
  </si>
  <si>
    <t>AMP2016</t>
  </si>
  <si>
    <t>AMP2021</t>
  </si>
  <si>
    <t>AMP2017</t>
  </si>
  <si>
    <t>AMP2018</t>
  </si>
  <si>
    <t>AMP2019</t>
  </si>
  <si>
    <t>AMP2017</t>
  </si>
  <si>
    <t>AMP2014</t>
  </si>
  <si>
    <t>AMP2013</t>
  </si>
  <si>
    <t>AMP2016</t>
  </si>
  <si>
    <t>AMP2020</t>
  </si>
  <si>
    <t>AMP2015</t>
  </si>
  <si>
    <t>AMP2018</t>
  </si>
  <si>
    <t>AMP2019</t>
  </si>
  <si>
    <t>AMP2021</t>
  </si>
  <si>
    <t>AMP2019</t>
  </si>
  <si>
    <t>AMP2016</t>
  </si>
  <si>
    <t>AMP2013</t>
  </si>
  <si>
    <t>AMP2021</t>
  </si>
  <si>
    <t>AMP2018</t>
  </si>
  <si>
    <t>AMP2014</t>
  </si>
  <si>
    <t>AMP2017</t>
  </si>
  <si>
    <t>AMP2015</t>
  </si>
  <si>
    <t>AMP2020</t>
  </si>
  <si>
    <t>AMP2013</t>
  </si>
  <si>
    <t>AMP2017</t>
  </si>
  <si>
    <t>AMP2016</t>
  </si>
  <si>
    <t>AMP2020</t>
  </si>
  <si>
    <t>AMP2018</t>
  </si>
  <si>
    <t>AMP2015</t>
  </si>
  <si>
    <t>AMP2021</t>
  </si>
  <si>
    <t>AMP2014</t>
  </si>
  <si>
    <t>AMP2019</t>
  </si>
  <si>
    <t>AMP2014</t>
  </si>
  <si>
    <t>AMP2015</t>
  </si>
  <si>
    <t>AMP2013</t>
  </si>
  <si>
    <t>AMP2020</t>
  </si>
  <si>
    <t>AMP2019</t>
  </si>
  <si>
    <t>AMP2021</t>
  </si>
  <si>
    <t>AMP2017</t>
  </si>
  <si>
    <t>AMP2016</t>
  </si>
  <si>
    <t>AMP2018</t>
  </si>
  <si>
    <t>AMP2020</t>
  </si>
  <si>
    <t>AMP2014</t>
  </si>
  <si>
    <t>AMP2016</t>
  </si>
  <si>
    <t>AMP2015</t>
  </si>
  <si>
    <t>AMP2017</t>
  </si>
  <si>
    <t>AMP2021</t>
  </si>
  <si>
    <t>AMP2019</t>
  </si>
  <si>
    <t>AMP2018</t>
  </si>
  <si>
    <t>AMP2013</t>
  </si>
  <si>
    <t>AMP2017</t>
  </si>
  <si>
    <t>AMP2016</t>
  </si>
  <si>
    <t>AMP2021</t>
  </si>
  <si>
    <t>AMP2019</t>
  </si>
  <si>
    <t>AMP2014</t>
  </si>
  <si>
    <t>AMP2015</t>
  </si>
  <si>
    <t>AMP2018</t>
  </si>
  <si>
    <t>AMP2020</t>
  </si>
  <si>
    <t>ID</t>
  </si>
  <si>
    <t>AMP2018</t>
  </si>
  <si>
    <t>AMP2021</t>
  </si>
  <si>
    <t>AMP2017</t>
  </si>
  <si>
    <t>AMP2016</t>
  </si>
  <si>
    <t>AMP2020</t>
  </si>
  <si>
    <t>AMP2019</t>
  </si>
  <si>
    <t>AMP2016</t>
  </si>
  <si>
    <t>AMP2019</t>
  </si>
  <si>
    <t>AMP2017</t>
  </si>
  <si>
    <t>AMP2018</t>
  </si>
  <si>
    <t>AMP2021</t>
  </si>
  <si>
    <t>AMP2020</t>
  </si>
  <si>
    <t>AMP2016</t>
  </si>
  <si>
    <t>AMP2019</t>
  </si>
  <si>
    <t>AMP2018</t>
  </si>
  <si>
    <t>AMP2021</t>
  </si>
  <si>
    <t>AMP2017</t>
  </si>
  <si>
    <t>AMP2020</t>
  </si>
  <si>
    <t>AMP2017</t>
  </si>
  <si>
    <t>AMP2019</t>
  </si>
  <si>
    <t>AMP2018</t>
  </si>
  <si>
    <t>AMP2016</t>
  </si>
  <si>
    <t>AMP2021</t>
  </si>
  <si>
    <t>ID</t>
  </si>
  <si>
    <t>AMP2018</t>
  </si>
  <si>
    <t>AMP2019</t>
  </si>
  <si>
    <t>AMP2013</t>
  </si>
  <si>
    <t>AMP2020</t>
  </si>
  <si>
    <t>AMP2017</t>
  </si>
  <si>
    <t>AMP2014</t>
  </si>
  <si>
    <t>AMP2021</t>
  </si>
  <si>
    <t>AMP2015</t>
  </si>
  <si>
    <t>AMP2016</t>
  </si>
  <si>
    <t>AMP2021</t>
  </si>
  <si>
    <t>AMP2014</t>
  </si>
  <si>
    <t>AMP2016</t>
  </si>
  <si>
    <t>AMP2017</t>
  </si>
  <si>
    <t>AMP2015</t>
  </si>
  <si>
    <t>AMP2020</t>
  </si>
  <si>
    <t>AMP2019</t>
  </si>
  <si>
    <t>AMP2013</t>
  </si>
  <si>
    <t>AMP2018</t>
  </si>
  <si>
    <t>AMP2013</t>
  </si>
  <si>
    <t>AMP2018</t>
  </si>
  <si>
    <t>AMP2021</t>
  </si>
  <si>
    <t>AMP2016</t>
  </si>
  <si>
    <t>AMP2014</t>
  </si>
  <si>
    <t>AMP2020</t>
  </si>
  <si>
    <t>AMP2015</t>
  </si>
  <si>
    <t>AMP2019</t>
  </si>
  <si>
    <t>AMP2017</t>
  </si>
  <si>
    <t>AMP2018</t>
  </si>
  <si>
    <t>AMP2020</t>
  </si>
  <si>
    <t>AMP2019</t>
  </si>
  <si>
    <t>AMP2013</t>
  </si>
  <si>
    <t>AMP2016</t>
  </si>
  <si>
    <t>AMP2017</t>
  </si>
  <si>
    <t>AMP2014</t>
  </si>
  <si>
    <t>AMP2021</t>
  </si>
  <si>
    <t>AMP2015</t>
  </si>
  <si>
    <t>AMP2014</t>
  </si>
  <si>
    <t>AMP2015</t>
  </si>
  <si>
    <t>AMP2018</t>
  </si>
  <si>
    <t>AMP2021</t>
  </si>
  <si>
    <t>AMP2013</t>
  </si>
  <si>
    <t>AMP2017</t>
  </si>
  <si>
    <t>AMP2020</t>
  </si>
  <si>
    <t>AMP2019</t>
  </si>
  <si>
    <t>AMP2016</t>
  </si>
  <si>
    <t>AMP2015</t>
  </si>
  <si>
    <t>AMP2016</t>
  </si>
  <si>
    <t>AMP2013</t>
  </si>
  <si>
    <t>AMP2014</t>
  </si>
  <si>
    <t>AMP2020</t>
  </si>
  <si>
    <t>AMP2019</t>
  </si>
  <si>
    <t>AMP2018</t>
  </si>
  <si>
    <t>AMP2017</t>
  </si>
  <si>
    <t>AMP2021</t>
  </si>
  <si>
    <t>AMP2016</t>
  </si>
  <si>
    <t>AMP2020</t>
  </si>
  <si>
    <t>AMP2021</t>
  </si>
  <si>
    <t>AMP2013</t>
  </si>
  <si>
    <t>AMP2017</t>
  </si>
  <si>
    <t>AMP2018</t>
  </si>
  <si>
    <t>AMP2014</t>
  </si>
  <si>
    <t>AMP2019</t>
  </si>
  <si>
    <t>AMP2015</t>
  </si>
  <si>
    <t>AMP2014</t>
  </si>
  <si>
    <t>AMP2018</t>
  </si>
  <si>
    <t>AMP2016</t>
  </si>
  <si>
    <t>AMP2021</t>
  </si>
  <si>
    <t>AMP2020</t>
  </si>
  <si>
    <t>AMP2015</t>
  </si>
  <si>
    <t>AMP2013</t>
  </si>
  <si>
    <t>AMP2019</t>
  </si>
  <si>
    <t>AMP2017</t>
  </si>
  <si>
    <t>AMP2014</t>
  </si>
  <si>
    <t>AMP2020</t>
  </si>
  <si>
    <t>AMP2013</t>
  </si>
  <si>
    <t>AMP2016</t>
  </si>
  <si>
    <t>AMP2019</t>
  </si>
  <si>
    <t>AMP2021</t>
  </si>
  <si>
    <t>AMP2015</t>
  </si>
  <si>
    <t>AMP2018</t>
  </si>
  <si>
    <t>AMP2017</t>
  </si>
  <si>
    <t>AMP2020</t>
  </si>
  <si>
    <t>AMP2013</t>
  </si>
  <si>
    <t>AMP2021</t>
  </si>
  <si>
    <t>AMP2019</t>
  </si>
  <si>
    <t>AMP2014</t>
  </si>
  <si>
    <t>AMP2018</t>
  </si>
  <si>
    <t>AMP2017</t>
  </si>
  <si>
    <t>AMP2016</t>
  </si>
  <si>
    <t>AMP2015</t>
  </si>
  <si>
    <t>AMP2021</t>
  </si>
  <si>
    <t>AMP2017</t>
  </si>
  <si>
    <t>AMP2014</t>
  </si>
  <si>
    <t>AMP2016</t>
  </si>
  <si>
    <t>AMP2015</t>
  </si>
  <si>
    <t>AMP2020</t>
  </si>
  <si>
    <t>AMP2013</t>
  </si>
  <si>
    <t>AMP2019</t>
  </si>
  <si>
    <t>AMP2018</t>
  </si>
  <si>
    <t>AMP2021</t>
  </si>
  <si>
    <t>AMP2019</t>
  </si>
  <si>
    <t>AMP2017</t>
  </si>
  <si>
    <t>AMP2015</t>
  </si>
  <si>
    <t>AMP2013</t>
  </si>
  <si>
    <t>AMP2016</t>
  </si>
  <si>
    <t>AMP2020</t>
  </si>
  <si>
    <t>AMP2014</t>
  </si>
  <si>
    <t>AMP2018</t>
  </si>
  <si>
    <t>AMP2021</t>
  </si>
  <si>
    <t>AMP2013</t>
  </si>
  <si>
    <t>AMP2015</t>
  </si>
  <si>
    <t>AMP2014</t>
  </si>
  <si>
    <t>AMP2019</t>
  </si>
  <si>
    <t>AMP2016</t>
  </si>
  <si>
    <t>AMP2020</t>
  </si>
  <si>
    <t>AMP2017</t>
  </si>
  <si>
    <t>AMP2018</t>
  </si>
  <si>
    <t>AMP2014</t>
  </si>
  <si>
    <t>AMP2015</t>
  </si>
  <si>
    <t>AMP2020</t>
  </si>
  <si>
    <t>AMP2013</t>
  </si>
  <si>
    <t>AMP2017</t>
  </si>
  <si>
    <t>AMP2016</t>
  </si>
  <si>
    <t>AMP2018</t>
  </si>
  <si>
    <t>AMP2019</t>
  </si>
  <si>
    <t>AMP2021</t>
  </si>
  <si>
    <t>AMP2016</t>
  </si>
  <si>
    <t>AMP2018</t>
  </si>
  <si>
    <t>AMP2017</t>
  </si>
  <si>
    <t>AMP2015</t>
  </si>
  <si>
    <t>AMP2019</t>
  </si>
  <si>
    <t>AMP2014</t>
  </si>
  <si>
    <t>AMP2020</t>
  </si>
  <si>
    <t>AMP2013</t>
  </si>
  <si>
    <t>AMP2021</t>
  </si>
  <si>
    <t>AMP2014</t>
  </si>
  <si>
    <t>AMP2016</t>
  </si>
  <si>
    <t>AMP2013</t>
  </si>
  <si>
    <t>AMP2019</t>
  </si>
  <si>
    <t>AMP2015</t>
  </si>
  <si>
    <t>AMP2018</t>
  </si>
  <si>
    <t>AMP2020</t>
  </si>
  <si>
    <t>AMP2017</t>
  </si>
  <si>
    <t>AMP2021</t>
  </si>
  <si>
    <t>AMP2014</t>
  </si>
  <si>
    <t>AMP2015</t>
  </si>
  <si>
    <t>AMP2019</t>
  </si>
  <si>
    <t>AMP2016</t>
  </si>
  <si>
    <t>AMP2013</t>
  </si>
  <si>
    <t>AMP2020</t>
  </si>
  <si>
    <t>AMP2018</t>
  </si>
  <si>
    <t>AMP2021</t>
  </si>
  <si>
    <t>AMP2017</t>
  </si>
  <si>
    <t>AMP2020</t>
  </si>
  <si>
    <t>AMP2016</t>
  </si>
  <si>
    <t>AMP2021</t>
  </si>
  <si>
    <t>AMP2014</t>
  </si>
  <si>
    <t>AMP2013</t>
  </si>
  <si>
    <t>AMP2017</t>
  </si>
  <si>
    <t>AMP2015</t>
  </si>
  <si>
    <t>AMP2018</t>
  </si>
  <si>
    <t>AMP2019</t>
  </si>
  <si>
    <t>AMP2014</t>
  </si>
  <si>
    <t>AMP2019</t>
  </si>
  <si>
    <t>AMP2015</t>
  </si>
  <si>
    <t>AMP2020</t>
  </si>
  <si>
    <t>AMP2021</t>
  </si>
  <si>
    <t>AMP2016</t>
  </si>
  <si>
    <t>AMP2013</t>
  </si>
  <si>
    <t>AMP2017</t>
  </si>
  <si>
    <t>AMP2018</t>
  </si>
  <si>
    <t>AMP2021</t>
  </si>
  <si>
    <t>AMP2014</t>
  </si>
  <si>
    <t>AMP2018</t>
  </si>
  <si>
    <t>AMP2013</t>
  </si>
  <si>
    <t>AMP2020</t>
  </si>
  <si>
    <t>AMP2016</t>
  </si>
  <si>
    <t>AMP2019</t>
  </si>
  <si>
    <t>AMP2017</t>
  </si>
  <si>
    <t>AMP2015</t>
  </si>
  <si>
    <t>AMP2018</t>
  </si>
  <si>
    <t>AMP2016</t>
  </si>
  <si>
    <t>AMP2015</t>
  </si>
  <si>
    <t>AMP2019</t>
  </si>
  <si>
    <t>AMP2020</t>
  </si>
  <si>
    <t>AMP2014</t>
  </si>
  <si>
    <t>AMP2013</t>
  </si>
  <si>
    <t>AMP2017</t>
  </si>
  <si>
    <t>AMP2021</t>
  </si>
  <si>
    <t>AMP2019</t>
  </si>
  <si>
    <t>AMP2015</t>
  </si>
  <si>
    <t>AMP2018</t>
  </si>
  <si>
    <t>AMP2021</t>
  </si>
  <si>
    <t>AMP2013</t>
  </si>
  <si>
    <t>AMP2016</t>
  </si>
  <si>
    <t>AMP2014</t>
  </si>
  <si>
    <t>AMP2020</t>
  </si>
  <si>
    <t>AMP2017</t>
  </si>
  <si>
    <t>AMP2021</t>
  </si>
  <si>
    <t>AMP2018</t>
  </si>
  <si>
    <t>AMP2014</t>
  </si>
  <si>
    <t>AMP2017</t>
  </si>
  <si>
    <t>AMP2013</t>
  </si>
  <si>
    <t>AMP2019</t>
  </si>
  <si>
    <t>AMP2016</t>
  </si>
  <si>
    <t>AMP2020</t>
  </si>
  <si>
    <t>AMP2015</t>
  </si>
  <si>
    <t>AMP2020</t>
  </si>
  <si>
    <t>AMP2021</t>
  </si>
  <si>
    <t>AMP2015</t>
  </si>
  <si>
    <t>AMP2018</t>
  </si>
  <si>
    <t>AMP2019</t>
  </si>
  <si>
    <t>AMP2014</t>
  </si>
  <si>
    <t>AMP2016</t>
  </si>
  <si>
    <t>AMP2017</t>
  </si>
  <si>
    <t>AMP2013</t>
  </si>
  <si>
    <t>AMP2018</t>
  </si>
  <si>
    <t>AMP2017</t>
  </si>
  <si>
    <t>AMP2013</t>
  </si>
  <si>
    <t>AMP2015</t>
  </si>
  <si>
    <t>AMP2021</t>
  </si>
  <si>
    <t>AMP2020</t>
  </si>
  <si>
    <t>AMP2016</t>
  </si>
  <si>
    <t>AMP2019</t>
  </si>
  <si>
    <t>AMP2014</t>
  </si>
  <si>
    <t>AMP2019</t>
  </si>
  <si>
    <t>AMP2020</t>
  </si>
  <si>
    <t>AMP2018</t>
  </si>
  <si>
    <t>AMP2017</t>
  </si>
  <si>
    <t>AMP2015</t>
  </si>
  <si>
    <t>AMP2016</t>
  </si>
  <si>
    <t>AMP2021</t>
  </si>
  <si>
    <t>AMP2014</t>
  </si>
  <si>
    <t>AMP2013</t>
  </si>
  <si>
    <t>AMP2014</t>
  </si>
  <si>
    <t>AMP2013</t>
  </si>
  <si>
    <t>AMP2015</t>
  </si>
  <si>
    <t>AMP2020</t>
  </si>
  <si>
    <t>AMP2017</t>
  </si>
  <si>
    <t>AMP2016</t>
  </si>
  <si>
    <t>AMP2018</t>
  </si>
  <si>
    <t>AMP2021</t>
  </si>
  <si>
    <t>AMP2019</t>
  </si>
  <si>
    <t>AMP2017</t>
  </si>
  <si>
    <t>AMP2013</t>
  </si>
  <si>
    <t>AMP2016</t>
  </si>
  <si>
    <t>AMP2021</t>
  </si>
  <si>
    <t>AMP2014</t>
  </si>
  <si>
    <t>AMP2018</t>
  </si>
  <si>
    <t>AMP2019</t>
  </si>
  <si>
    <t>AMP2015</t>
  </si>
  <si>
    <t>AMP2020</t>
  </si>
  <si>
    <t>AMP2015</t>
  </si>
  <si>
    <t>AMP2014</t>
  </si>
  <si>
    <t>AMP2020</t>
  </si>
  <si>
    <t>AMP2021</t>
  </si>
  <si>
    <t>AMP2016</t>
  </si>
  <si>
    <t>AMP2019</t>
  </si>
  <si>
    <t>AMP2017</t>
  </si>
  <si>
    <t>AMP2013</t>
  </si>
  <si>
    <t>AMP2018</t>
  </si>
  <si>
    <t>AMP2016</t>
  </si>
  <si>
    <t>AMP2018</t>
  </si>
  <si>
    <t>AMP2021</t>
  </si>
  <si>
    <t>AMP2019</t>
  </si>
  <si>
    <t>AMP2020</t>
  </si>
  <si>
    <t>AMP2017</t>
  </si>
  <si>
    <t>AMP2013</t>
  </si>
  <si>
    <t>AMP2014</t>
  </si>
  <si>
    <t>AMP2015</t>
  </si>
  <si>
    <t>AMP2021</t>
  </si>
  <si>
    <t>AMP2017</t>
  </si>
  <si>
    <t>AMP2020</t>
  </si>
  <si>
    <t>AMP2018</t>
  </si>
  <si>
    <t>AMP2019</t>
  </si>
  <si>
    <t>AMP2021</t>
  </si>
  <si>
    <t>AMP2020</t>
  </si>
  <si>
    <t>AMP2018</t>
  </si>
  <si>
    <t>AMP2019</t>
  </si>
  <si>
    <t>AMP2017</t>
  </si>
  <si>
    <t>AMP2021</t>
  </si>
  <si>
    <t>AMP2018</t>
  </si>
  <si>
    <t>AMP2020</t>
  </si>
  <si>
    <t>AMP2019</t>
  </si>
  <si>
    <t>AMP2020</t>
  </si>
  <si>
    <t>AMP2017</t>
  </si>
  <si>
    <t>AMP2019</t>
  </si>
  <si>
    <t>AMP2021</t>
  </si>
  <si>
    <t>AMP2018</t>
  </si>
  <si>
    <t>AMP2021</t>
  </si>
  <si>
    <t>AMP2020</t>
  </si>
  <si>
    <t>AMP2017</t>
  </si>
  <si>
    <t>AMP2019</t>
  </si>
  <si>
    <t>AMP2021</t>
  </si>
  <si>
    <t>AMP2017</t>
  </si>
  <si>
    <t>AMP2020</t>
  </si>
  <si>
    <t>AMP2019</t>
  </si>
  <si>
    <t>AMP2018</t>
  </si>
  <si>
    <t>AMP2019</t>
  </si>
  <si>
    <t>AMP2017</t>
  </si>
  <si>
    <t>AMP2021</t>
  </si>
  <si>
    <t>AMP2018</t>
  </si>
  <si>
    <t>AMP2020</t>
  </si>
  <si>
    <t>AMP2019</t>
  </si>
  <si>
    <t>AMP2021</t>
  </si>
  <si>
    <t>AMP2020</t>
  </si>
  <si>
    <t>AMP2017</t>
  </si>
  <si>
    <t>AMP2018</t>
  </si>
  <si>
    <t>AMP2017</t>
  </si>
  <si>
    <t>AMP2020</t>
  </si>
  <si>
    <t>AMP2019</t>
  </si>
  <si>
    <t>AMP2021</t>
  </si>
  <si>
    <t>AMP2018</t>
  </si>
  <si>
    <t>AMP2017</t>
  </si>
  <si>
    <t>AMP2021</t>
  </si>
  <si>
    <t>AMP2020</t>
  </si>
  <si>
    <t>AMP2018</t>
  </si>
  <si>
    <t>AMP2019</t>
  </si>
  <si>
    <t>AMP2017</t>
  </si>
  <si>
    <t>AMP2019</t>
  </si>
  <si>
    <t>AMP2018</t>
  </si>
  <si>
    <t>AMP2021</t>
  </si>
  <si>
    <t>AMP2020</t>
  </si>
  <si>
    <t>AMP2021</t>
  </si>
  <si>
    <t>AMP2019</t>
  </si>
  <si>
    <t>AMP2017</t>
  </si>
  <si>
    <t>AMP2018</t>
  </si>
  <si>
    <t>AMP2017</t>
  </si>
  <si>
    <t>AMP2019</t>
  </si>
  <si>
    <t>AMP2021</t>
  </si>
  <si>
    <t>AMP2018</t>
  </si>
  <si>
    <t>AMP2020</t>
  </si>
  <si>
    <t>AMP2021</t>
  </si>
  <si>
    <t>AMP2017</t>
  </si>
  <si>
    <t>AMP2018</t>
  </si>
  <si>
    <t>AMP2020</t>
  </si>
  <si>
    <t>AMP2019</t>
  </si>
  <si>
    <t>AMP2021</t>
  </si>
  <si>
    <t>AMP2020</t>
  </si>
  <si>
    <t>AMP2017</t>
  </si>
  <si>
    <t>AMP2018</t>
  </si>
  <si>
    <t>AMP2019</t>
  </si>
  <si>
    <t>AMP2018</t>
  </si>
  <si>
    <t>AMP2017</t>
  </si>
  <si>
    <t>AMP2020</t>
  </si>
  <si>
    <t>AMP2019</t>
  </si>
  <si>
    <t>AMP2021</t>
  </si>
  <si>
    <t>AMP2018</t>
  </si>
  <si>
    <t>AMP2021</t>
  </si>
  <si>
    <t>AMP2020</t>
  </si>
  <si>
    <t>AMP2017</t>
  </si>
  <si>
    <t>AMP2019</t>
  </si>
  <si>
    <t>AMP2020</t>
  </si>
  <si>
    <t>AMP2021</t>
  </si>
  <si>
    <t>AMP2017</t>
  </si>
  <si>
    <t>AMP2019</t>
  </si>
  <si>
    <t>AMP2018</t>
  </si>
  <si>
    <t>AMP2019</t>
  </si>
  <si>
    <t>AMP2020</t>
  </si>
  <si>
    <t>AMP2018</t>
  </si>
  <si>
    <t>AMP2017</t>
  </si>
  <si>
    <t>AMP2021</t>
  </si>
  <si>
    <t>AMP2017</t>
  </si>
  <si>
    <t>AMP2020</t>
  </si>
  <si>
    <t>AMP2018</t>
  </si>
  <si>
    <t>AMP2021</t>
  </si>
  <si>
    <t>AMP2019</t>
  </si>
  <si>
    <t>AMP2017</t>
  </si>
  <si>
    <t>AMP2020</t>
  </si>
  <si>
    <t>AMP2018</t>
  </si>
  <si>
    <t>AMP2021</t>
  </si>
  <si>
    <t>AMP2019</t>
  </si>
  <si>
    <t>AMP2020</t>
  </si>
  <si>
    <t>AMP2021</t>
  </si>
  <si>
    <t>AMP2017</t>
  </si>
  <si>
    <t>AMP2019</t>
  </si>
  <si>
    <t>AMP2018</t>
  </si>
  <si>
    <t>AMP2017</t>
  </si>
  <si>
    <t>AMP2020</t>
  </si>
  <si>
    <t>AMP2019</t>
  </si>
  <si>
    <t>AMP2021</t>
  </si>
  <si>
    <t>AMP2018</t>
  </si>
  <si>
    <t>AMP2020</t>
  </si>
  <si>
    <t>AMP2017</t>
  </si>
  <si>
    <t>AMP2019</t>
  </si>
  <si>
    <t>AMP2021</t>
  </si>
  <si>
    <t>AMP2018</t>
  </si>
  <si>
    <t>AMP2017</t>
  </si>
  <si>
    <t>AMP2021</t>
  </si>
  <si>
    <t>AMP2018</t>
  </si>
  <si>
    <t>AMP2020</t>
  </si>
  <si>
    <t>AMP2019</t>
  </si>
  <si>
    <t>AMP2021</t>
  </si>
  <si>
    <t>AMP2017</t>
  </si>
  <si>
    <t>AMP2019</t>
  </si>
  <si>
    <t>AMP2018</t>
  </si>
  <si>
    <t>AMP2020</t>
  </si>
  <si>
    <t>AMP2017</t>
  </si>
  <si>
    <t>AMP2018</t>
  </si>
  <si>
    <t>AMP2016</t>
  </si>
  <si>
    <t>AMP2018</t>
  </si>
  <si>
    <t>AMP2021</t>
  </si>
  <si>
    <t>AMP2013</t>
  </si>
  <si>
    <t>AMP2020</t>
  </si>
  <si>
    <t>AMP2017</t>
  </si>
  <si>
    <t>AMP2014</t>
  </si>
  <si>
    <t>AMP2015</t>
  </si>
  <si>
    <t>AMP2019</t>
  </si>
  <si>
    <t>AMP2013</t>
  </si>
  <si>
    <t>AMP2017</t>
  </si>
  <si>
    <t>AMP2020</t>
  </si>
  <si>
    <t>AMP2016</t>
  </si>
  <si>
    <t>AMP2014</t>
  </si>
  <si>
    <t>AMP2021</t>
  </si>
  <si>
    <t>AMP2018</t>
  </si>
  <si>
    <t>AMP2019</t>
  </si>
  <si>
    <t>AMP2015</t>
  </si>
  <si>
    <t>AMP2020</t>
  </si>
  <si>
    <t>AMP2019</t>
  </si>
  <si>
    <t>AMP2013</t>
  </si>
  <si>
    <t>AMP2015</t>
  </si>
  <si>
    <t>AMP2021</t>
  </si>
  <si>
    <t>AMP2017</t>
  </si>
  <si>
    <t>AMP2016</t>
  </si>
  <si>
    <t>AMP2014</t>
  </si>
  <si>
    <t>AMP2018</t>
  </si>
  <si>
    <t>AMP2016</t>
  </si>
  <si>
    <t>AMP2020</t>
  </si>
  <si>
    <t>AMP2019</t>
  </si>
  <si>
    <t>AMP2021</t>
  </si>
  <si>
    <t>AMP2013</t>
  </si>
  <si>
    <t>AMP2018</t>
  </si>
  <si>
    <t>AMP2014</t>
  </si>
  <si>
    <t>AMP2015</t>
  </si>
  <si>
    <t>AMP2017</t>
  </si>
  <si>
    <t>AMP2015</t>
  </si>
  <si>
    <t>AMP2014</t>
  </si>
  <si>
    <t>AMP2013</t>
  </si>
  <si>
    <t>AMP2017</t>
  </si>
  <si>
    <t>AMP2021</t>
  </si>
  <si>
    <t>AMP2019</t>
  </si>
  <si>
    <t>AMP2016</t>
  </si>
  <si>
    <t>AMP2020</t>
  </si>
  <si>
    <t>AMP2018</t>
  </si>
  <si>
    <t>AMP2019</t>
  </si>
  <si>
    <t>AMP2020</t>
  </si>
  <si>
    <t>AMP2018</t>
  </si>
  <si>
    <t>AMP2013</t>
  </si>
  <si>
    <t>AMP2021</t>
  </si>
  <si>
    <t>AMP2017</t>
  </si>
  <si>
    <t>AMP2016</t>
  </si>
  <si>
    <t>AMP2015</t>
  </si>
  <si>
    <t>AMP2014</t>
  </si>
  <si>
    <t>AMP2016</t>
  </si>
  <si>
    <t>AMP2015</t>
  </si>
  <si>
    <t>AMP2020</t>
  </si>
  <si>
    <t>AMP2021</t>
  </si>
  <si>
    <t>AMP2017</t>
  </si>
  <si>
    <t>AMP2014</t>
  </si>
  <si>
    <t>AMP2018</t>
  </si>
  <si>
    <t>AMP2013</t>
  </si>
  <si>
    <t>AMP2019</t>
  </si>
  <si>
    <t>AMP2013</t>
  </si>
  <si>
    <t>AMP2018</t>
  </si>
  <si>
    <t>AMP2020</t>
  </si>
  <si>
    <t>AMP2019</t>
  </si>
  <si>
    <t>AMP2016</t>
  </si>
  <si>
    <t>AMP2017</t>
  </si>
  <si>
    <t>AMP2015</t>
  </si>
  <si>
    <t>AMP2021</t>
  </si>
  <si>
    <t>AMP2014</t>
  </si>
  <si>
    <t>AMP2019</t>
  </si>
  <si>
    <t>AMP2015</t>
  </si>
  <si>
    <t>AMP2014</t>
  </si>
  <si>
    <t>AMP2020</t>
  </si>
  <si>
    <t>AMP2016</t>
  </si>
  <si>
    <t>AMP2021</t>
  </si>
  <si>
    <t>AMP2017</t>
  </si>
  <si>
    <t>AMP2013</t>
  </si>
  <si>
    <t>AMP2018</t>
  </si>
  <si>
    <t>AMP2016</t>
  </si>
  <si>
    <t>AMP2014</t>
  </si>
  <si>
    <t>AMP2019</t>
  </si>
  <si>
    <t>AMP2015</t>
  </si>
  <si>
    <t>AMP2017</t>
  </si>
  <si>
    <t>AMP2021</t>
  </si>
  <si>
    <t>AMP2020</t>
  </si>
  <si>
    <t>AMP2013</t>
  </si>
  <si>
    <t>AMP2016</t>
  </si>
  <si>
    <t>AMP2017</t>
  </si>
  <si>
    <t>AMP2018</t>
  </si>
  <si>
    <t>AMP2020</t>
  </si>
  <si>
    <t>AMP2015</t>
  </si>
  <si>
    <t>AMP2014</t>
  </si>
  <si>
    <t>AMP2019</t>
  </si>
  <si>
    <t>AMP2021</t>
  </si>
  <si>
    <t>AMP2013</t>
  </si>
  <si>
    <t>AMP2019</t>
  </si>
  <si>
    <t>AMP2017</t>
  </si>
  <si>
    <t>AMP2018</t>
  </si>
  <si>
    <t>AMP2020</t>
  </si>
  <si>
    <t>AMP2013</t>
  </si>
  <si>
    <t>AMP2021</t>
  </si>
  <si>
    <t>AMP2014</t>
  </si>
  <si>
    <t>AMP2015</t>
  </si>
  <si>
    <t>AMP2016</t>
  </si>
  <si>
    <t>AMP2020</t>
  </si>
  <si>
    <t>AMP2019</t>
  </si>
  <si>
    <t>AMP2017</t>
  </si>
  <si>
    <t>AMP2018</t>
  </si>
  <si>
    <t>AMP2019</t>
  </si>
  <si>
    <t>AMP2020</t>
  </si>
  <si>
    <t>AMP2017</t>
  </si>
  <si>
    <t>AMP2018</t>
  </si>
  <si>
    <t>AMP2021</t>
  </si>
  <si>
    <t>AMP2014</t>
  </si>
  <si>
    <t>AMP2016</t>
  </si>
  <si>
    <t>AMP2017</t>
  </si>
  <si>
    <t>AMP2015</t>
  </si>
  <si>
    <t>AMP2019</t>
  </si>
  <si>
    <t>AMP2013</t>
  </si>
  <si>
    <t>AMP2020</t>
  </si>
  <si>
    <t>AMP2017</t>
  </si>
  <si>
    <t>AMP2014</t>
  </si>
  <si>
    <t>AMP2019</t>
  </si>
  <si>
    <t>AMP2016</t>
  </si>
  <si>
    <t>AMP2018</t>
  </si>
  <si>
    <t>AMP2021</t>
  </si>
  <si>
    <t>AMP2015</t>
  </si>
  <si>
    <t>AMP2020</t>
  </si>
  <si>
    <t>AMP2013</t>
  </si>
  <si>
    <t>AMP2017</t>
  </si>
  <si>
    <t>AMP2021</t>
  </si>
  <si>
    <t>AMP2013</t>
  </si>
  <si>
    <t>AMP2016</t>
  </si>
  <si>
    <t>AMP2014</t>
  </si>
  <si>
    <t>AMP2020</t>
  </si>
  <si>
    <t>AMP2018</t>
  </si>
  <si>
    <t>AMP2015</t>
  </si>
  <si>
    <t>AMP2019</t>
  </si>
  <si>
    <t>AMP2021</t>
  </si>
  <si>
    <t>AMP2013</t>
  </si>
  <si>
    <t>AMP2016</t>
  </si>
  <si>
    <t>AMP2014</t>
  </si>
  <si>
    <t>AMP2020</t>
  </si>
  <si>
    <t>AMP2019</t>
  </si>
  <si>
    <t>AMP2015</t>
  </si>
  <si>
    <t>AMP2018</t>
  </si>
  <si>
    <t>AMP2017</t>
  </si>
  <si>
    <t>AMP2015</t>
  </si>
  <si>
    <t>AMP2018</t>
  </si>
  <si>
    <t>AMP2017</t>
  </si>
  <si>
    <t>AMP2019</t>
  </si>
  <si>
    <t>AMP2020</t>
  </si>
  <si>
    <t>AMP2014</t>
  </si>
  <si>
    <t>AMP2021</t>
  </si>
  <si>
    <t>AMP2013</t>
  </si>
  <si>
    <t>AMP2016</t>
  </si>
  <si>
    <t>AMP2018</t>
  </si>
  <si>
    <t>AMP2019</t>
  </si>
  <si>
    <t>AMP2015</t>
  </si>
  <si>
    <t>AMP2014</t>
  </si>
  <si>
    <t>AMP2016</t>
  </si>
  <si>
    <t>AMP2013</t>
  </si>
  <si>
    <t>AMP2021</t>
  </si>
  <si>
    <t>AMP2020</t>
  </si>
  <si>
    <t>AMP2017</t>
  </si>
  <si>
    <t>AMP2013</t>
  </si>
  <si>
    <t>AMP2014</t>
  </si>
  <si>
    <t>AMP2019</t>
  </si>
  <si>
    <t>AMP2018</t>
  </si>
  <si>
    <t>AMP2021</t>
  </si>
  <si>
    <t>AMP2016</t>
  </si>
  <si>
    <t>AMP2017</t>
  </si>
  <si>
    <t>AMP2015</t>
  </si>
  <si>
    <t>AMP2020</t>
  </si>
  <si>
    <t>AMP2016</t>
  </si>
  <si>
    <t>AMP2020</t>
  </si>
  <si>
    <t>AMP2021</t>
  </si>
  <si>
    <t>AMP2015</t>
  </si>
  <si>
    <t>AMP2019</t>
  </si>
  <si>
    <t>AMP2018</t>
  </si>
  <si>
    <t>AMP2017</t>
  </si>
  <si>
    <t>AMP2014</t>
  </si>
  <si>
    <t>AMP2013</t>
  </si>
  <si>
    <t>AMP2020</t>
  </si>
  <si>
    <t>AMP2017</t>
  </si>
  <si>
    <t>AMP2015</t>
  </si>
  <si>
    <t>AMP2021</t>
  </si>
  <si>
    <t>AMP2013</t>
  </si>
  <si>
    <t>AMP2016</t>
  </si>
  <si>
    <t>AMP2014</t>
  </si>
  <si>
    <t>AMP2019</t>
  </si>
  <si>
    <t>AMP2018</t>
  </si>
  <si>
    <t>AMP2015</t>
  </si>
  <si>
    <t>AMP2018</t>
  </si>
  <si>
    <t>AMP2020</t>
  </si>
  <si>
    <t>AMP2016</t>
  </si>
  <si>
    <t>AMP2013</t>
  </si>
  <si>
    <t>AMP2021</t>
  </si>
  <si>
    <t>AMP2019</t>
  </si>
  <si>
    <t>AMP2014</t>
  </si>
  <si>
    <t>AMP2017</t>
  </si>
  <si>
    <t>AMP2021</t>
  </si>
  <si>
    <t>AMP2019</t>
  </si>
  <si>
    <t>AMP2017</t>
  </si>
  <si>
    <t>AMP2020</t>
  </si>
  <si>
    <t>AMP2018</t>
  </si>
  <si>
    <t>AMP2020</t>
  </si>
  <si>
    <t>AMP2021</t>
  </si>
  <si>
    <t>AMP2017</t>
  </si>
  <si>
    <t>AMP2019</t>
  </si>
  <si>
    <t>AMP2018</t>
  </si>
  <si>
    <t>AMP2019</t>
  </si>
  <si>
    <t>AMP2020</t>
  </si>
  <si>
    <t>AMP2017</t>
  </si>
  <si>
    <t>AMP2021</t>
  </si>
  <si>
    <t>AMP2018</t>
  </si>
  <si>
    <t>AMP2020</t>
  </si>
  <si>
    <t>AMP2019</t>
  </si>
  <si>
    <t>AMP2021</t>
  </si>
  <si>
    <t>AMP2017</t>
  </si>
  <si>
    <t>AMP2021</t>
  </si>
  <si>
    <t>AMP2020</t>
  </si>
  <si>
    <t>AMP2014</t>
  </si>
  <si>
    <t>AMP2018</t>
  </si>
  <si>
    <t>AMP2016</t>
  </si>
  <si>
    <t>AMP2015</t>
  </si>
  <si>
    <t>AMP2019</t>
  </si>
  <si>
    <t>AMP2013</t>
  </si>
  <si>
    <t>AMP2017</t>
  </si>
  <si>
    <t>AMP2019</t>
  </si>
  <si>
    <t>AMP2017</t>
  </si>
  <si>
    <t>AMP2014</t>
  </si>
  <si>
    <t>AMP2016</t>
  </si>
  <si>
    <t>AMP2020</t>
  </si>
  <si>
    <t>AMP2015</t>
  </si>
  <si>
    <t>AMP2013</t>
  </si>
  <si>
    <t>AMP2018</t>
  </si>
  <si>
    <t>AMP2021</t>
  </si>
  <si>
    <t>AMP2017</t>
  </si>
  <si>
    <t>AMP2015</t>
  </si>
  <si>
    <t>AMP2021</t>
  </si>
  <si>
    <t>AMP2013</t>
  </si>
  <si>
    <t>AMP2016</t>
  </si>
  <si>
    <t>AMP2014</t>
  </si>
  <si>
    <t>AMP2019</t>
  </si>
  <si>
    <t>AMP2020</t>
  </si>
  <si>
    <t>AMP2018</t>
  </si>
  <si>
    <t>AMP2019</t>
  </si>
  <si>
    <t>AMP2018</t>
  </si>
  <si>
    <t>AMP2015</t>
  </si>
  <si>
    <t>AMP2021</t>
  </si>
  <si>
    <t>AMP2014</t>
  </si>
  <si>
    <t>AMP2013</t>
  </si>
  <si>
    <t>AMP2017</t>
  </si>
  <si>
    <t>AMP2016</t>
  </si>
  <si>
    <t>AMP2020</t>
  </si>
  <si>
    <t>AMP2019</t>
  </si>
  <si>
    <t>AMP2015</t>
  </si>
  <si>
    <t>AMP2018</t>
  </si>
  <si>
    <t>AMP2021</t>
  </si>
  <si>
    <t>AMP2020</t>
  </si>
  <si>
    <t>AMP2017</t>
  </si>
  <si>
    <t>AMP2014</t>
  </si>
  <si>
    <t>AMP2013</t>
  </si>
  <si>
    <t>AMP2016</t>
  </si>
  <si>
    <t>AMP2020</t>
  </si>
  <si>
    <t>AMP2016</t>
  </si>
  <si>
    <t>AMP2014</t>
  </si>
  <si>
    <t>AMP2017</t>
  </si>
  <si>
    <t>AMP2015</t>
  </si>
  <si>
    <t>AMP2021</t>
  </si>
  <si>
    <t>AMP2013</t>
  </si>
  <si>
    <t>AMP2019</t>
  </si>
  <si>
    <t>AMP2018</t>
  </si>
  <si>
    <t>AMP2020</t>
  </si>
  <si>
    <t>AMP2019</t>
  </si>
  <si>
    <t>AMP2021</t>
  </si>
  <si>
    <t>AMP2013</t>
  </si>
  <si>
    <t>AMP2014</t>
  </si>
  <si>
    <t>AMP2015</t>
  </si>
  <si>
    <t>AMP2017</t>
  </si>
  <si>
    <t>AMP2016</t>
  </si>
  <si>
    <t>AMP2018</t>
  </si>
  <si>
    <t>AMP2016</t>
  </si>
  <si>
    <t>AMP2018</t>
  </si>
  <si>
    <t>AMP2015</t>
  </si>
  <si>
    <t>AMP2019</t>
  </si>
  <si>
    <t>AMP2020</t>
  </si>
  <si>
    <t>AMP2014</t>
  </si>
  <si>
    <t>AMP2021</t>
  </si>
  <si>
    <t>AMP2013</t>
  </si>
  <si>
    <t>AMP2017</t>
  </si>
  <si>
    <t>AMP2020</t>
  </si>
  <si>
    <t>AMP2021</t>
  </si>
  <si>
    <t>AMP2015</t>
  </si>
  <si>
    <t>AMP2018</t>
  </si>
  <si>
    <t>AMP2019</t>
  </si>
  <si>
    <t>AMP2013</t>
  </si>
  <si>
    <t>AMP2016</t>
  </si>
  <si>
    <t>AMP2014</t>
  </si>
  <si>
    <t>AMP2020</t>
  </si>
  <si>
    <t>AMP2013</t>
  </si>
  <si>
    <t>AMP2015</t>
  </si>
  <si>
    <t>AMP2018</t>
  </si>
  <si>
    <t>AMP2021</t>
  </si>
  <si>
    <t>AMP2019</t>
  </si>
  <si>
    <t>AMP2016</t>
  </si>
  <si>
    <t>AMP2014</t>
  </si>
  <si>
    <t>AMP2017</t>
  </si>
  <si>
    <t>AMP2020</t>
  </si>
  <si>
    <t>AMP2017</t>
  </si>
  <si>
    <t>AMP2019</t>
  </si>
  <si>
    <t>AMP2016</t>
  </si>
  <si>
    <t>AMP2021</t>
  </si>
  <si>
    <t>AMP2014</t>
  </si>
  <si>
    <t>AMP2013</t>
  </si>
  <si>
    <t>AMP2015</t>
  </si>
  <si>
    <t>AMP2018</t>
  </si>
  <si>
    <t>AMP2014</t>
  </si>
  <si>
    <t>AMP2017</t>
  </si>
  <si>
    <t>AMP2020</t>
  </si>
  <si>
    <t>AMP2018</t>
  </si>
  <si>
    <t>AMP2013</t>
  </si>
  <si>
    <t>AMP2021</t>
  </si>
  <si>
    <t>AMP2015</t>
  </si>
  <si>
    <t>AMP2019</t>
  </si>
  <si>
    <t>AMP2016</t>
  </si>
  <si>
    <t>AMP2017</t>
  </si>
  <si>
    <t>AMP2015</t>
  </si>
  <si>
    <t>AMP2013</t>
  </si>
  <si>
    <t>AMP2019</t>
  </si>
  <si>
    <t>AMP2021</t>
  </si>
  <si>
    <t>AMP2018</t>
  </si>
  <si>
    <t>AMP2014</t>
  </si>
  <si>
    <t>AMP2020</t>
  </si>
  <si>
    <t>AMP2016</t>
  </si>
  <si>
    <t>AMP2017</t>
  </si>
  <si>
    <t>AMP2013</t>
  </si>
  <si>
    <t>AMP2015</t>
  </si>
  <si>
    <t>AMP2019</t>
  </si>
  <si>
    <t>AMP2014</t>
  </si>
  <si>
    <t>AMP2018</t>
  </si>
  <si>
    <t>AMP2020</t>
  </si>
  <si>
    <t>AMP2021</t>
  </si>
  <si>
    <t>AMP2016</t>
  </si>
  <si>
    <t>AMP2014</t>
  </si>
  <si>
    <t>AMP2020</t>
  </si>
  <si>
    <t>AMP2017</t>
  </si>
  <si>
    <t>AMP2018</t>
  </si>
  <si>
    <t>AMP2019</t>
  </si>
  <si>
    <t>AMP2021</t>
  </si>
  <si>
    <t>AMP2016</t>
  </si>
  <si>
    <t>AMP2015</t>
  </si>
  <si>
    <t>AMP2013</t>
  </si>
  <si>
    <t>AMP2021</t>
  </si>
  <si>
    <t>AMP2014</t>
  </si>
  <si>
    <t>AMP2020</t>
  </si>
  <si>
    <t>AMP2016</t>
  </si>
  <si>
    <t>AMP2018</t>
  </si>
  <si>
    <t>AMP2015</t>
  </si>
  <si>
    <t>AMP2019</t>
  </si>
  <si>
    <t>AMP2017</t>
  </si>
  <si>
    <t>AMP2019</t>
  </si>
  <si>
    <t>AMP2013</t>
  </si>
  <si>
    <t>AMP2015</t>
  </si>
  <si>
    <t>AMP2017</t>
  </si>
  <si>
    <t>AMP2020</t>
  </si>
  <si>
    <t>AMP2021</t>
  </si>
  <si>
    <t>AMP2018</t>
  </si>
  <si>
    <t>AMP2014</t>
  </si>
  <si>
    <t>AMP2016</t>
  </si>
  <si>
    <t>AMP2020</t>
  </si>
  <si>
    <t>AMP2019</t>
  </si>
  <si>
    <t>AMP2015</t>
  </si>
  <si>
    <t>AMP2014</t>
  </si>
  <si>
    <t>AMP2016</t>
  </si>
  <si>
    <t>AMP2018</t>
  </si>
  <si>
    <t>AMP2017</t>
  </si>
  <si>
    <t>AMP2013</t>
  </si>
  <si>
    <t>AMP2021</t>
  </si>
  <si>
    <t>AMP2013</t>
  </si>
  <si>
    <t>AMP2014</t>
  </si>
  <si>
    <t>AMP2016</t>
  </si>
  <si>
    <t>AMP2019</t>
  </si>
  <si>
    <t>AMP2020</t>
  </si>
  <si>
    <t>AMP2018</t>
  </si>
  <si>
    <t>AMP2021</t>
  </si>
  <si>
    <t>AMP2017</t>
  </si>
  <si>
    <t>AMP2015</t>
  </si>
  <si>
    <t>AMP2016</t>
  </si>
  <si>
    <t>AMP2015</t>
  </si>
  <si>
    <t>AMP2013</t>
  </si>
  <si>
    <t>AMP2017</t>
  </si>
  <si>
    <t>AMP2014</t>
  </si>
  <si>
    <t>AMP2019</t>
  </si>
  <si>
    <t>AMP2021</t>
  </si>
  <si>
    <t>AMP2018</t>
  </si>
  <si>
    <t>AMP2020</t>
  </si>
  <si>
    <t>AMP2019</t>
  </si>
  <si>
    <t>AMP2018</t>
  </si>
  <si>
    <t>AMP2017</t>
  </si>
  <si>
    <t>AMP2014</t>
  </si>
  <si>
    <t>AMP2016</t>
  </si>
  <si>
    <t>AMP2021</t>
  </si>
  <si>
    <t>AMP2020</t>
  </si>
  <si>
    <t>AMP2013</t>
  </si>
  <si>
    <t>AMP2015</t>
  </si>
  <si>
    <t>AMP2013</t>
  </si>
  <si>
    <t>AMP2017</t>
  </si>
  <si>
    <t>AMP2019</t>
  </si>
  <si>
    <t>AMP2016</t>
  </si>
  <si>
    <t>AMP2020</t>
  </si>
  <si>
    <t>AMP2014</t>
  </si>
  <si>
    <t>AMP2018</t>
  </si>
  <si>
    <t>AMP2015</t>
  </si>
  <si>
    <t>AMP2021</t>
  </si>
  <si>
    <t>AMP2014</t>
  </si>
  <si>
    <t>AMP2015</t>
  </si>
  <si>
    <t>AMP2019</t>
  </si>
  <si>
    <t>AMP2016</t>
  </si>
  <si>
    <t>AMP2013</t>
  </si>
  <si>
    <t>AMP2020</t>
  </si>
  <si>
    <t>AMP2018</t>
  </si>
  <si>
    <t>AMP2021</t>
  </si>
  <si>
    <t>AMP2017</t>
  </si>
  <si>
    <t>AMP2020</t>
  </si>
  <si>
    <t>AMP2019</t>
  </si>
  <si>
    <t>AMP2018</t>
  </si>
  <si>
    <t>AMP2014</t>
  </si>
  <si>
    <t>AMP2017</t>
  </si>
  <si>
    <t>AMP2015</t>
  </si>
  <si>
    <t>AMP2013</t>
  </si>
  <si>
    <t>AMP2016</t>
  </si>
  <si>
    <t>AMP2021</t>
  </si>
  <si>
    <t>AMP2020</t>
  </si>
  <si>
    <t>AMP2017</t>
  </si>
  <si>
    <t>AMP2018</t>
  </si>
  <si>
    <t>AMP2016</t>
  </si>
  <si>
    <t>AMP2021</t>
  </si>
  <si>
    <t>AMP2014</t>
  </si>
  <si>
    <t>AMP2013</t>
  </si>
  <si>
    <t>AMP2019</t>
  </si>
  <si>
    <t>AMP2015</t>
  </si>
  <si>
    <t>AMP2016</t>
  </si>
  <si>
    <t>AMP2013</t>
  </si>
  <si>
    <t>AMP2015</t>
  </si>
  <si>
    <t>AMP2021</t>
  </si>
  <si>
    <t>AMP2017</t>
  </si>
  <si>
    <t>AMP2019</t>
  </si>
  <si>
    <t>AMP2018</t>
  </si>
  <si>
    <t>AMP2014</t>
  </si>
  <si>
    <t>AMP2020</t>
  </si>
  <si>
    <t>AMP2018</t>
  </si>
  <si>
    <t>AMP2017</t>
  </si>
  <si>
    <t>AMP2021</t>
  </si>
  <si>
    <t>AMP2016</t>
  </si>
  <si>
    <t>AMP2015</t>
  </si>
  <si>
    <t>AMP2013</t>
  </si>
  <si>
    <t>AMP2014</t>
  </si>
  <si>
    <t>AMP2019</t>
  </si>
  <si>
    <t>AMP2020</t>
  </si>
  <si>
    <t>AMP2016</t>
  </si>
  <si>
    <t>AMP2017</t>
  </si>
  <si>
    <t>AMP2021</t>
  </si>
  <si>
    <t>AMP2013</t>
  </si>
  <si>
    <t>AMP2020</t>
  </si>
  <si>
    <t>AMP2015</t>
  </si>
  <si>
    <t>AMP2018</t>
  </si>
  <si>
    <t>AMP2014</t>
  </si>
  <si>
    <t>AMP2019</t>
  </si>
  <si>
    <t>AMP2013</t>
  </si>
  <si>
    <t>AMP2017</t>
  </si>
  <si>
    <t>AMP2019</t>
  </si>
  <si>
    <t>AMP2020</t>
  </si>
  <si>
    <t>AMP2015</t>
  </si>
  <si>
    <t>AMP2014</t>
  </si>
  <si>
    <t>AMP2021</t>
  </si>
  <si>
    <t>AMP2016</t>
  </si>
  <si>
    <t>AMP2018</t>
  </si>
  <si>
    <t>AMP2015</t>
  </si>
  <si>
    <t>AMP2017</t>
  </si>
  <si>
    <t>AMP2018</t>
  </si>
  <si>
    <t>AMP2014</t>
  </si>
  <si>
    <t>AMP2013</t>
  </si>
  <si>
    <t>AMP2019</t>
  </si>
  <si>
    <t>AMP2016</t>
  </si>
  <si>
    <t>AMP2020</t>
  </si>
  <si>
    <t>AMP2021</t>
  </si>
  <si>
    <t>AMP2020</t>
  </si>
  <si>
    <t>AMP2018</t>
  </si>
  <si>
    <t>AMP2019</t>
  </si>
  <si>
    <t>AMP2021</t>
  </si>
  <si>
    <t>AMP2018</t>
  </si>
  <si>
    <t>AMP2019</t>
  </si>
  <si>
    <t>AMP2021</t>
  </si>
  <si>
    <t>AMP2020</t>
  </si>
  <si>
    <t>AMP2019</t>
  </si>
  <si>
    <t>AMP2021</t>
  </si>
  <si>
    <t>AMP2018</t>
  </si>
  <si>
    <t>AMP2020</t>
  </si>
  <si>
    <t>AMP2018</t>
  </si>
  <si>
    <t>AMP2019</t>
  </si>
  <si>
    <t>AMP2020</t>
  </si>
  <si>
    <t>AMP2021</t>
  </si>
  <si>
    <t>AMP2018</t>
  </si>
  <si>
    <t>AMP2019</t>
  </si>
  <si>
    <t>AMP2021</t>
  </si>
  <si>
    <t>AMP2020</t>
  </si>
  <si>
    <t>AMP2019</t>
  </si>
  <si>
    <t>AMP2020</t>
  </si>
  <si>
    <t>AMP2021</t>
  </si>
  <si>
    <t>AMP2018</t>
  </si>
  <si>
    <t>AMP2019</t>
  </si>
  <si>
    <t>AMP2021</t>
  </si>
  <si>
    <t>AMP2020</t>
  </si>
  <si>
    <t>AMP2018</t>
  </si>
  <si>
    <t>AMP2021</t>
  </si>
  <si>
    <t>AMP2019</t>
  </si>
  <si>
    <t>AMP2020</t>
  </si>
  <si>
    <t>AMP2019</t>
  </si>
  <si>
    <t>AMP2021</t>
  </si>
  <si>
    <t>AMP2020</t>
  </si>
  <si>
    <t>AMP2018</t>
  </si>
  <si>
    <t>AMP2020</t>
  </si>
  <si>
    <t>AMP2021</t>
  </si>
  <si>
    <t>AMP2019</t>
  </si>
  <si>
    <t>AMP2018</t>
  </si>
  <si>
    <t>AMP2021</t>
  </si>
  <si>
    <t>AMP2020</t>
  </si>
  <si>
    <t>AMP2021</t>
  </si>
  <si>
    <t>AMP2018</t>
  </si>
  <si>
    <t>AMP2020</t>
  </si>
  <si>
    <t>AMP2019</t>
  </si>
  <si>
    <t>AMP2021</t>
  </si>
  <si>
    <t>AMP2018</t>
  </si>
  <si>
    <t>AMP2020</t>
  </si>
  <si>
    <t>AMP2019</t>
  </si>
  <si>
    <t>AMP2020</t>
  </si>
  <si>
    <t>AMP2018</t>
  </si>
  <si>
    <t>AMP2021</t>
  </si>
  <si>
    <t>AMP2019</t>
  </si>
  <si>
    <t>AMP2020</t>
  </si>
  <si>
    <t>AMP2018</t>
  </si>
  <si>
    <t>AMP2021</t>
  </si>
  <si>
    <t>AMP2020</t>
  </si>
  <si>
    <t>AMP2019</t>
  </si>
  <si>
    <t>AMP2021</t>
  </si>
  <si>
    <t>AMP2018</t>
  </si>
  <si>
    <t>AMP2021</t>
  </si>
  <si>
    <t>AMP2019</t>
  </si>
  <si>
    <t>AMP2020</t>
  </si>
  <si>
    <t>AMP2018</t>
  </si>
  <si>
    <t>AMP2019</t>
  </si>
  <si>
    <t>AMP2020</t>
  </si>
  <si>
    <t>AMP2021</t>
  </si>
  <si>
    <t>AMP2020</t>
  </si>
  <si>
    <t>AMP2019</t>
  </si>
  <si>
    <t>AMP2021</t>
  </si>
  <si>
    <t>AMP2018</t>
  </si>
  <si>
    <t>AMP2021</t>
  </si>
  <si>
    <t>AMP2020</t>
  </si>
  <si>
    <t>AMP2019</t>
  </si>
  <si>
    <t>AMP2018</t>
  </si>
  <si>
    <t>AMP2021</t>
  </si>
  <si>
    <t>AMP2020</t>
  </si>
  <si>
    <t>AMP2019</t>
  </si>
  <si>
    <t>AMP2018</t>
  </si>
  <si>
    <t>AMP2019</t>
  </si>
  <si>
    <t>AMP2020</t>
  </si>
  <si>
    <t>AMP2018</t>
  </si>
  <si>
    <t>AMP2021</t>
  </si>
  <si>
    <t>AMP2020</t>
  </si>
  <si>
    <t>AMP2018</t>
  </si>
  <si>
    <t>AMP2019</t>
  </si>
  <si>
    <t>AMP2021</t>
  </si>
  <si>
    <t>AMP2019</t>
  </si>
  <si>
    <t>AMP2021</t>
  </si>
  <si>
    <t>AMP2020</t>
  </si>
  <si>
    <t>AMP2018</t>
  </si>
  <si>
    <t>AMP2019</t>
  </si>
  <si>
    <t>AMP2021</t>
  </si>
  <si>
    <t>AMP2018</t>
  </si>
  <si>
    <t>AMP2020</t>
  </si>
  <si>
    <t>AMP2019</t>
  </si>
  <si>
    <t>AMP2020</t>
  </si>
  <si>
    <t>AMP2018</t>
  </si>
  <si>
    <t>AMP2021</t>
  </si>
  <si>
    <t>AMP2018</t>
  </si>
  <si>
    <t>AMP2016</t>
  </si>
  <si>
    <t>AMP2014</t>
  </si>
  <si>
    <t>AMP2019</t>
  </si>
  <si>
    <t>AMP2017</t>
  </si>
  <si>
    <t>AMP2013</t>
  </si>
  <si>
    <t>AMP2021</t>
  </si>
  <si>
    <t>AMP2018</t>
  </si>
  <si>
    <t>AMP2020</t>
  </si>
  <si>
    <t>AMP2015</t>
  </si>
  <si>
    <t>AMP2021</t>
  </si>
  <si>
    <t>AMP2016</t>
  </si>
  <si>
    <t>AMP2019</t>
  </si>
  <si>
    <t>AMP2015</t>
  </si>
  <si>
    <t>AMP2013</t>
  </si>
  <si>
    <t>AMP2020</t>
  </si>
  <si>
    <t>AMP2017</t>
  </si>
  <si>
    <t>AMP2014</t>
  </si>
  <si>
    <t>AMP2018</t>
  </si>
  <si>
    <t>AMP2015</t>
  </si>
  <si>
    <t>AMP2021</t>
  </si>
  <si>
    <t>AMP2013</t>
  </si>
  <si>
    <t>AMP2014</t>
  </si>
  <si>
    <t>AMP2020</t>
  </si>
  <si>
    <t>AMP2016</t>
  </si>
  <si>
    <t>AMP2017</t>
  </si>
  <si>
    <t>AMP2019</t>
  </si>
  <si>
    <t>AMP2018</t>
  </si>
  <si>
    <t>AMP2015</t>
  </si>
  <si>
    <t>AMP2019</t>
  </si>
  <si>
    <t>AMP2018</t>
  </si>
  <si>
    <t>AMP2021</t>
  </si>
  <si>
    <t>AMP2020</t>
  </si>
  <si>
    <t>AMP2013</t>
  </si>
  <si>
    <t>AMP2017</t>
  </si>
  <si>
    <t>AMP2014</t>
  </si>
  <si>
    <t>AMP2016</t>
  </si>
  <si>
    <t>AMP2021</t>
  </si>
  <si>
    <t>AMP2018</t>
  </si>
  <si>
    <t>AMP2015</t>
  </si>
  <si>
    <t>AMP2013</t>
  </si>
  <si>
    <t>AMP2019</t>
  </si>
  <si>
    <t>AMP2020</t>
  </si>
  <si>
    <t>AMP2016</t>
  </si>
  <si>
    <t>AMP2017</t>
  </si>
  <si>
    <t>AMP2014</t>
  </si>
  <si>
    <t>AMP2015</t>
  </si>
  <si>
    <t>AMP2021</t>
  </si>
  <si>
    <t>AMP2013</t>
  </si>
  <si>
    <t>AMP2017</t>
  </si>
  <si>
    <t>AMP2014</t>
  </si>
  <si>
    <t>AMP2018</t>
  </si>
  <si>
    <t>AMP2019</t>
  </si>
  <si>
    <t>AMP2016</t>
  </si>
  <si>
    <t>AMP2020</t>
  </si>
  <si>
    <t>AMP2021</t>
  </si>
  <si>
    <t>AMP2017</t>
  </si>
  <si>
    <t>AMP2014</t>
  </si>
  <si>
    <t>AMP2015</t>
  </si>
  <si>
    <t>AMP2018</t>
  </si>
  <si>
    <t>AMP2016</t>
  </si>
  <si>
    <t>AMP2013</t>
  </si>
  <si>
    <t>AMP2019</t>
  </si>
  <si>
    <t>AMP2021</t>
  </si>
  <si>
    <t>AMP2013</t>
  </si>
  <si>
    <t>AMP2019</t>
  </si>
  <si>
    <t>AMP2020</t>
  </si>
  <si>
    <t>AMP2018</t>
  </si>
  <si>
    <t>AMP2015</t>
  </si>
  <si>
    <t>AMP2017</t>
  </si>
  <si>
    <t>AMP2016</t>
  </si>
  <si>
    <t>AMP2014</t>
  </si>
  <si>
    <t>AMP2021</t>
  </si>
  <si>
    <t>AMP2015</t>
  </si>
  <si>
    <t>AMP2017</t>
  </si>
  <si>
    <t>AMP2018</t>
  </si>
  <si>
    <t>AMP2013</t>
  </si>
  <si>
    <t>AMP2020</t>
  </si>
  <si>
    <t>AMP2019</t>
  </si>
  <si>
    <t>AMP2016</t>
  </si>
  <si>
    <t>AMP2013</t>
  </si>
  <si>
    <t>AMP2018</t>
  </si>
  <si>
    <t>AMP2015</t>
  </si>
  <si>
    <t>AMP2016</t>
  </si>
  <si>
    <t>AMP2020</t>
  </si>
  <si>
    <t>AMP2019</t>
  </si>
  <si>
    <t>AMP2017</t>
  </si>
  <si>
    <t>AMP2021</t>
  </si>
  <si>
    <t>AMP2014</t>
  </si>
  <si>
    <t>AMP2016</t>
  </si>
  <si>
    <t>AMP2013</t>
  </si>
  <si>
    <t>AMP2018</t>
  </si>
  <si>
    <t>AMP2017</t>
  </si>
  <si>
    <t>AMP2014</t>
  </si>
  <si>
    <t>AMP2015</t>
  </si>
  <si>
    <t>AMP2020</t>
  </si>
  <si>
    <t>AMP2021</t>
  </si>
  <si>
    <t>AMP2019</t>
  </si>
  <si>
    <t>AMP2020</t>
  </si>
  <si>
    <t>AMP2015</t>
  </si>
  <si>
    <t>AMP2018</t>
  </si>
  <si>
    <t>AMP2013</t>
  </si>
  <si>
    <t>AMP2016</t>
  </si>
  <si>
    <t>AMP2017</t>
  </si>
  <si>
    <t>AMP2021</t>
  </si>
  <si>
    <t>AMP2014</t>
  </si>
  <si>
    <t>AMP2019</t>
  </si>
  <si>
    <t>AMP2018</t>
  </si>
  <si>
    <t>AMP2017</t>
  </si>
  <si>
    <t>AMP2020</t>
  </si>
  <si>
    <t>AMP2017</t>
  </si>
  <si>
    <t>AMP2019</t>
  </si>
  <si>
    <t>AMP2020</t>
  </si>
  <si>
    <t>AMP2018</t>
  </si>
  <si>
    <t>AMP2015</t>
  </si>
  <si>
    <t>AMP2013</t>
  </si>
  <si>
    <t>AMP2016</t>
  </si>
  <si>
    <t>AMP2021</t>
  </si>
  <si>
    <t>AMP2018</t>
  </si>
  <si>
    <t>AMP2019</t>
  </si>
  <si>
    <t>AMP2014</t>
  </si>
  <si>
    <t>AMP2017</t>
  </si>
  <si>
    <t>AMP2020</t>
  </si>
  <si>
    <t>AMP2021</t>
  </si>
  <si>
    <t>AMP2016</t>
  </si>
  <si>
    <t>AMP2020</t>
  </si>
  <si>
    <t>AMP2013</t>
  </si>
  <si>
    <t>AMP2014</t>
  </si>
  <si>
    <t>AMP2019</t>
  </si>
  <si>
    <t>AMP2017</t>
  </si>
  <si>
    <t>AMP2015</t>
  </si>
  <si>
    <t>AMP2018</t>
  </si>
  <si>
    <t>AMP2013</t>
  </si>
  <si>
    <t>AMP2021</t>
  </si>
  <si>
    <t>AMP2014</t>
  </si>
  <si>
    <t>AMP2020</t>
  </si>
  <si>
    <t>AMP2015</t>
  </si>
  <si>
    <t>AMP2019</t>
  </si>
  <si>
    <t>AMP2018</t>
  </si>
  <si>
    <t>AMP2017</t>
  </si>
  <si>
    <t>AMP2016</t>
  </si>
  <si>
    <t>AMP2020</t>
  </si>
  <si>
    <t>AMP2021</t>
  </si>
  <si>
    <t>AMP2013</t>
  </si>
  <si>
    <t>AMP2015</t>
  </si>
  <si>
    <t>AMP2019</t>
  </si>
  <si>
    <t>AMP2018</t>
  </si>
  <si>
    <t>AMP2014</t>
  </si>
  <si>
    <t>AMP2017</t>
  </si>
  <si>
    <t>AMP2016</t>
  </si>
  <si>
    <t>AMP2015</t>
  </si>
  <si>
    <t>AMP2019</t>
  </si>
  <si>
    <t>AMP2020</t>
  </si>
  <si>
    <t>AMP2013</t>
  </si>
  <si>
    <t>AMP2021</t>
  </si>
  <si>
    <t>AMP2014</t>
  </si>
  <si>
    <t>AMP2018</t>
  </si>
  <si>
    <t>AMP2017</t>
  </si>
  <si>
    <t>AMP2013</t>
  </si>
  <si>
    <t>AMP2021</t>
  </si>
  <si>
    <t>AMP2016</t>
  </si>
  <si>
    <t>AMP2018</t>
  </si>
  <si>
    <t>AMP2020</t>
  </si>
  <si>
    <t>AMP2019</t>
  </si>
  <si>
    <t>AMP2015</t>
  </si>
  <si>
    <t>AMP2014</t>
  </si>
  <si>
    <t>AMP2017</t>
  </si>
  <si>
    <t>AMP2021</t>
  </si>
  <si>
    <t>AMP2018</t>
  </si>
  <si>
    <t>AMP2015</t>
  </si>
  <si>
    <t>AMP2014</t>
  </si>
  <si>
    <t>AMP2013</t>
  </si>
  <si>
    <t>AMP2019</t>
  </si>
  <si>
    <t>AMP2017</t>
  </si>
  <si>
    <t>AMP2016</t>
  </si>
  <si>
    <t>AMP2020</t>
  </si>
  <si>
    <t>AMP2013</t>
  </si>
  <si>
    <t>AMP2021</t>
  </si>
  <si>
    <t>AMP2017</t>
  </si>
  <si>
    <t>AMP2015</t>
  </si>
  <si>
    <t>AMP2014</t>
  </si>
  <si>
    <t>AMP2020</t>
  </si>
  <si>
    <t>AMP2016</t>
  </si>
  <si>
    <t>AMP2018</t>
  </si>
  <si>
    <t>AMP2019</t>
  </si>
  <si>
    <t>AMP2020</t>
  </si>
  <si>
    <t>AMP2015</t>
  </si>
  <si>
    <t>AMP2016</t>
  </si>
  <si>
    <t>AMP2018</t>
  </si>
  <si>
    <t>AMP2019</t>
  </si>
  <si>
    <t>AMP2014</t>
  </si>
  <si>
    <t>AMP2013</t>
  </si>
  <si>
    <t>AMP2017</t>
  </si>
  <si>
    <t>AMP2021</t>
  </si>
  <si>
    <t>AMP2014</t>
  </si>
  <si>
    <t>AMP2016</t>
  </si>
  <si>
    <t>AMP2013</t>
  </si>
  <si>
    <t>AMP2017</t>
  </si>
  <si>
    <t>AMP2018</t>
  </si>
  <si>
    <t>AMP2020</t>
  </si>
  <si>
    <t>AMP2015</t>
  </si>
  <si>
    <t>AMP2019</t>
  </si>
  <si>
    <t>AMP2021</t>
  </si>
  <si>
    <t>AMP2018</t>
  </si>
  <si>
    <t>AMP2020</t>
  </si>
  <si>
    <t>AMP2019</t>
  </si>
  <si>
    <t>AMP2021</t>
  </si>
  <si>
    <t>AMP2020</t>
  </si>
  <si>
    <t>AMP2018</t>
  </si>
  <si>
    <t>AMP2019</t>
  </si>
  <si>
    <t>AMP2020</t>
  </si>
  <si>
    <t>AMP2018</t>
  </si>
  <si>
    <t>AMP2021</t>
  </si>
  <si>
    <t>AMP2019</t>
  </si>
  <si>
    <t>AMP2021</t>
  </si>
  <si>
    <t>AMP2020</t>
  </si>
  <si>
    <t>AMP2019</t>
  </si>
  <si>
    <t>AMP2018</t>
  </si>
  <si>
    <t>AMP2014</t>
  </si>
  <si>
    <t>AMP2016</t>
  </si>
  <si>
    <t>AMP2021</t>
  </si>
  <si>
    <t>AMP2020</t>
  </si>
  <si>
    <t>AMP2019</t>
  </si>
  <si>
    <t>AMP2018</t>
  </si>
  <si>
    <t>AMP2017</t>
  </si>
  <si>
    <t>AMP2015</t>
  </si>
  <si>
    <t>AMP2021</t>
  </si>
  <si>
    <t>AMP2019</t>
  </si>
  <si>
    <t>AMP2020</t>
  </si>
  <si>
    <t>AMP2016</t>
  </si>
  <si>
    <t>AMP2017</t>
  </si>
  <si>
    <t>AMP2015</t>
  </si>
  <si>
    <t>AMP2014</t>
  </si>
  <si>
    <t>AMP2018</t>
  </si>
  <si>
    <t>AMP2019</t>
  </si>
  <si>
    <t>AMP2016</t>
  </si>
  <si>
    <t>AMP2018</t>
  </si>
  <si>
    <t>AMP2015</t>
  </si>
  <si>
    <t>AMP2021</t>
  </si>
  <si>
    <t>AMP2017</t>
  </si>
  <si>
    <t>AMP2014</t>
  </si>
  <si>
    <t>AMP2020</t>
  </si>
  <si>
    <t>AMP2015</t>
  </si>
  <si>
    <t>AMP2019</t>
  </si>
  <si>
    <t>AMP2016</t>
  </si>
  <si>
    <t>AMP2014</t>
  </si>
  <si>
    <t>AMP2018</t>
  </si>
  <si>
    <t>AMP2020</t>
  </si>
  <si>
    <t>AMP2021</t>
  </si>
  <si>
    <t>AMP2017</t>
  </si>
  <si>
    <t>AMP2020</t>
  </si>
  <si>
    <t>AMP2015</t>
  </si>
  <si>
    <t>AMP2016</t>
  </si>
  <si>
    <t>AMP2019</t>
  </si>
  <si>
    <t>AMP2018</t>
  </si>
  <si>
    <t>AMP2021</t>
  </si>
  <si>
    <t>AMP2014</t>
  </si>
  <si>
    <t>AMP2017</t>
  </si>
  <si>
    <t>AMP2016</t>
  </si>
  <si>
    <t>AMP2020</t>
  </si>
  <si>
    <t>AMP2019</t>
  </si>
  <si>
    <t>AMP2021</t>
  </si>
  <si>
    <t>AMP2014</t>
  </si>
  <si>
    <t>AMP2018</t>
  </si>
  <si>
    <t>AMP2017</t>
  </si>
  <si>
    <t>AMP2015</t>
  </si>
  <si>
    <t>AMP2021</t>
  </si>
  <si>
    <t>AMP2017</t>
  </si>
  <si>
    <t>AMP2019</t>
  </si>
  <si>
    <t>AMP2014</t>
  </si>
  <si>
    <t>AMP2016</t>
  </si>
  <si>
    <t>AMP2015</t>
  </si>
  <si>
    <t>AMP2018</t>
  </si>
  <si>
    <t>AMP2020</t>
  </si>
  <si>
    <t>AMP2015</t>
  </si>
  <si>
    <t>AMP2021</t>
  </si>
  <si>
    <t>AMP2017</t>
  </si>
  <si>
    <t>AMP2019</t>
  </si>
  <si>
    <t>AMP2020</t>
  </si>
  <si>
    <t>AMP2018</t>
  </si>
  <si>
    <t>AMP2016</t>
  </si>
  <si>
    <t>AMP2014</t>
  </si>
  <si>
    <t>AMP2018</t>
  </si>
  <si>
    <t>AMP2014</t>
  </si>
  <si>
    <t>AMP2016</t>
  </si>
  <si>
    <t>AMP2020</t>
  </si>
  <si>
    <t>AMP2019</t>
  </si>
  <si>
    <t>AMP2017</t>
  </si>
  <si>
    <t>AMP2015</t>
  </si>
  <si>
    <t>AMP2021</t>
  </si>
  <si>
    <t>AMP2017</t>
  </si>
  <si>
    <t>AMP2014</t>
  </si>
  <si>
    <t>AMP2015</t>
  </si>
  <si>
    <t>AMP2018</t>
  </si>
  <si>
    <t>AMP2016</t>
  </si>
  <si>
    <t>AMP2020</t>
  </si>
  <si>
    <t>AMP2019</t>
  </si>
  <si>
    <t>AMP2021</t>
  </si>
  <si>
    <t>AMP2020</t>
  </si>
  <si>
    <t>AMP2018</t>
  </si>
  <si>
    <t>AMP2019</t>
  </si>
  <si>
    <t>AMP2015</t>
  </si>
  <si>
    <t>AMP2021</t>
  </si>
  <si>
    <t>AMP2016</t>
  </si>
  <si>
    <t>AMP2014</t>
  </si>
  <si>
    <t>AMP2017</t>
  </si>
  <si>
    <t>AMP2015</t>
  </si>
  <si>
    <t>AMP2021</t>
  </si>
  <si>
    <t>AMP2020</t>
  </si>
  <si>
    <t>AMP2018</t>
  </si>
  <si>
    <t>AMP2017</t>
  </si>
  <si>
    <t>AMP2014</t>
  </si>
  <si>
    <t>AMP2016</t>
  </si>
  <si>
    <t>AMP2019</t>
  </si>
  <si>
    <t>AMP2020</t>
  </si>
  <si>
    <t>AMP2021</t>
  </si>
  <si>
    <t>AMP2017</t>
  </si>
  <si>
    <t>AMP2019</t>
  </si>
  <si>
    <t>AMP2015</t>
  </si>
  <si>
    <t>AMP2016</t>
  </si>
  <si>
    <t>AMP2014</t>
  </si>
  <si>
    <t>AMP2018</t>
  </si>
  <si>
    <t>AMP2020</t>
  </si>
  <si>
    <t>AMP2014</t>
  </si>
  <si>
    <t>AMP2021</t>
  </si>
  <si>
    <t>AMP2016</t>
  </si>
  <si>
    <t>AMP2017</t>
  </si>
  <si>
    <t>AMP2019</t>
  </si>
  <si>
    <t>AMP2015</t>
  </si>
  <si>
    <t>AMP2021</t>
  </si>
  <si>
    <t>AMP2020</t>
  </si>
  <si>
    <t>AMP2015</t>
  </si>
  <si>
    <t>AMP2017</t>
  </si>
  <si>
    <t>AMP2016</t>
  </si>
  <si>
    <t>AMP2018</t>
  </si>
  <si>
    <t>AMP2019</t>
  </si>
  <si>
    <t>AMP2014</t>
  </si>
  <si>
    <t>AMP2020</t>
  </si>
  <si>
    <t>AMP2014</t>
  </si>
  <si>
    <t>AMP2021</t>
  </si>
  <si>
    <t>AMP2017</t>
  </si>
  <si>
    <t>AMP2015</t>
  </si>
  <si>
    <t>AMP2016</t>
  </si>
  <si>
    <t>AMP2019</t>
  </si>
  <si>
    <t>AMP2018</t>
  </si>
  <si>
    <t>AMP2019</t>
  </si>
  <si>
    <t>AMP2017</t>
  </si>
  <si>
    <t>AMP2018</t>
  </si>
  <si>
    <t>AMP2021</t>
  </si>
  <si>
    <t>AMP2015</t>
  </si>
  <si>
    <t>AMP2014</t>
  </si>
  <si>
    <t>AMP2016</t>
  </si>
  <si>
    <t>AMP2020</t>
  </si>
  <si>
    <t>AMP2021</t>
  </si>
  <si>
    <t>AMP2014</t>
  </si>
  <si>
    <t>AMP2019</t>
  </si>
  <si>
    <t>AMP2020</t>
  </si>
  <si>
    <t>AMP2016</t>
  </si>
  <si>
    <t>AMP2017</t>
  </si>
  <si>
    <t>AMP2015</t>
  </si>
  <si>
    <t>AMP2018</t>
  </si>
  <si>
    <t>AMP2021</t>
  </si>
  <si>
    <t>AMP2015</t>
  </si>
  <si>
    <t>AMP2017</t>
  </si>
  <si>
    <t>AMP2018</t>
  </si>
  <si>
    <t>AMP2020</t>
  </si>
  <si>
    <t>AMP2016</t>
  </si>
  <si>
    <t>AMP2014</t>
  </si>
  <si>
    <t>AMP2019</t>
  </si>
  <si>
    <t>AMP2016</t>
  </si>
  <si>
    <t>AMP2017</t>
  </si>
  <si>
    <t>AMP2020</t>
  </si>
  <si>
    <t>AMP2021</t>
  </si>
  <si>
    <t>AMP2015</t>
  </si>
  <si>
    <t>AMP2018</t>
  </si>
  <si>
    <t>AMP2014</t>
  </si>
  <si>
    <t>AMP2016</t>
  </si>
  <si>
    <t>AMP2018</t>
  </si>
  <si>
    <t>AMP2015</t>
  </si>
  <si>
    <t>AMP2019</t>
  </si>
  <si>
    <t>AMP2021</t>
  </si>
  <si>
    <t>AMP2020</t>
  </si>
  <si>
    <t>AMP2017</t>
  </si>
  <si>
    <t>AMP2019</t>
  </si>
  <si>
    <t>AMP2014</t>
  </si>
  <si>
    <t>AMP2017</t>
  </si>
  <si>
    <t>AMP2015</t>
  </si>
  <si>
    <t>AMP2016</t>
  </si>
  <si>
    <t>AMP2018</t>
  </si>
  <si>
    <t>AMP2021</t>
  </si>
  <si>
    <t>AMP2020</t>
  </si>
  <si>
    <t>AMP2017</t>
  </si>
  <si>
    <t>AMP2015</t>
  </si>
  <si>
    <t>AMP2020</t>
  </si>
  <si>
    <t>AMP2021</t>
  </si>
  <si>
    <t>AMP2018</t>
  </si>
  <si>
    <t>AMP2019</t>
  </si>
  <si>
    <t>AMP2014</t>
  </si>
  <si>
    <t>AMP2016</t>
  </si>
  <si>
    <t>AMP2017</t>
  </si>
  <si>
    <t>AMP2019</t>
  </si>
  <si>
    <t>AMP2016</t>
  </si>
  <si>
    <t>AMP2015</t>
  </si>
  <si>
    <t>AMP2021</t>
  </si>
  <si>
    <t>AMP2018</t>
  </si>
  <si>
    <t>AMP2014</t>
  </si>
  <si>
    <t>AMP2020</t>
  </si>
  <si>
    <t>AMP2014</t>
  </si>
  <si>
    <t>AMP2015</t>
  </si>
  <si>
    <t>AMP2018</t>
  </si>
  <si>
    <t>AMP2021</t>
  </si>
  <si>
    <t>AMP2019</t>
  </si>
  <si>
    <t>AMP2017</t>
  </si>
  <si>
    <t>AMP2020</t>
  </si>
  <si>
    <t>AMP2016</t>
  </si>
  <si>
    <t>AMP2020</t>
  </si>
  <si>
    <t>AMP2018</t>
  </si>
  <si>
    <t>AMP2017</t>
  </si>
  <si>
    <t>AMP2014</t>
  </si>
  <si>
    <t>AMP2021</t>
  </si>
  <si>
    <t>AMP2019</t>
  </si>
  <si>
    <t>AMP2015</t>
  </si>
  <si>
    <t>AMP2016</t>
  </si>
  <si>
    <t>AMP2019</t>
  </si>
  <si>
    <t>AMP2014</t>
  </si>
  <si>
    <t>AMP2015</t>
  </si>
  <si>
    <t>AMP2018</t>
  </si>
  <si>
    <t>AMP2017</t>
  </si>
  <si>
    <t>AMP2016</t>
  </si>
  <si>
    <t>AMP2021</t>
  </si>
  <si>
    <t>AMP2020</t>
  </si>
  <si>
    <t>AMP2019</t>
  </si>
  <si>
    <t>AMP2016</t>
  </si>
  <si>
    <t>AMP2014</t>
  </si>
  <si>
    <t>AMP2020</t>
  </si>
  <si>
    <t>AMP2021</t>
  </si>
  <si>
    <t>AMP2018</t>
  </si>
  <si>
    <t>AMP2017</t>
  </si>
  <si>
    <t>AMP2015</t>
  </si>
  <si>
    <t>AMP2021</t>
  </si>
  <si>
    <t>AMP2014</t>
  </si>
  <si>
    <t>AMP2015</t>
  </si>
  <si>
    <t>AMP2017</t>
  </si>
  <si>
    <t>AMP2016</t>
  </si>
  <si>
    <t>AMP2018</t>
  </si>
  <si>
    <t>AMP2019</t>
  </si>
  <si>
    <t>AMP2020</t>
  </si>
  <si>
    <t>AMP2021</t>
  </si>
  <si>
    <t>AMP2020</t>
  </si>
  <si>
    <t>AMP2018</t>
  </si>
  <si>
    <t>AMP2014</t>
  </si>
  <si>
    <t>AMP2017</t>
  </si>
  <si>
    <t>AMP2016</t>
  </si>
  <si>
    <t>AMP2015</t>
  </si>
  <si>
    <t>AMP2019</t>
  </si>
  <si>
    <t>AMP2021</t>
  </si>
  <si>
    <t>AMP2020</t>
  </si>
  <si>
    <t>AMP2019</t>
  </si>
  <si>
    <t>AMP2021</t>
  </si>
  <si>
    <t>AMP2020</t>
  </si>
  <si>
    <t>AMP2019</t>
  </si>
  <si>
    <t>AMP2021</t>
  </si>
  <si>
    <t>AMP2019</t>
  </si>
  <si>
    <t>AMP2020</t>
  </si>
  <si>
    <t>AMP2021</t>
  </si>
  <si>
    <t>AMP2020</t>
  </si>
  <si>
    <t>AMP2019</t>
  </si>
  <si>
    <t>AMP2021</t>
  </si>
  <si>
    <t>AMP2020</t>
  </si>
  <si>
    <t>AMP2019</t>
  </si>
  <si>
    <t>AMP2021</t>
  </si>
  <si>
    <t>AMP2020</t>
  </si>
  <si>
    <t>AMP2019</t>
  </si>
  <si>
    <t>AMP2021</t>
  </si>
  <si>
    <t>AMP2020</t>
  </si>
  <si>
    <t>AMP2021</t>
  </si>
  <si>
    <t>AMP2019</t>
  </si>
  <si>
    <t>AMP2020</t>
  </si>
  <si>
    <t>AMP2021</t>
  </si>
  <si>
    <t>AMP2019</t>
  </si>
  <si>
    <t>AMP2020</t>
  </si>
  <si>
    <t>AMP2019</t>
  </si>
  <si>
    <t>AMP2021</t>
  </si>
  <si>
    <t>AMP2020</t>
  </si>
  <si>
    <t>AMP2021</t>
  </si>
  <si>
    <t>AMP2019</t>
  </si>
  <si>
    <t>AMP2021</t>
  </si>
  <si>
    <t>AMP2019</t>
  </si>
  <si>
    <t>AMP2020</t>
  </si>
  <si>
    <t>AMP2019</t>
  </si>
  <si>
    <t>AMP2020</t>
  </si>
  <si>
    <t>AMP2021</t>
  </si>
  <si>
    <t>AMP2019</t>
  </si>
  <si>
    <t>AMP2020</t>
  </si>
  <si>
    <t>AMP2019</t>
  </si>
  <si>
    <t>AMP2021</t>
  </si>
  <si>
    <t>AMP2020</t>
  </si>
  <si>
    <t>AMP2019</t>
  </si>
  <si>
    <t>AMP2021</t>
  </si>
  <si>
    <t>AMP2020</t>
  </si>
  <si>
    <t>AMP2019</t>
  </si>
  <si>
    <t>AMP2021</t>
  </si>
  <si>
    <t>AMP2019</t>
  </si>
  <si>
    <t>AMP2020</t>
  </si>
  <si>
    <t>AMP2021</t>
  </si>
  <si>
    <t>AMP2019</t>
  </si>
  <si>
    <t>AMP2021</t>
  </si>
  <si>
    <t>AMP2020</t>
  </si>
  <si>
    <t>AMP2021</t>
  </si>
  <si>
    <t>AMP2020</t>
  </si>
  <si>
    <t>AMP2019</t>
  </si>
  <si>
    <t>AMP2021</t>
  </si>
  <si>
    <t>AMP2019</t>
  </si>
  <si>
    <t>AMP2020</t>
  </si>
  <si>
    <t>AMP2019</t>
  </si>
  <si>
    <t>AMP2020</t>
  </si>
  <si>
    <t>AMP2021</t>
  </si>
  <si>
    <t>AMP2020</t>
  </si>
  <si>
    <t>AMP2019</t>
  </si>
  <si>
    <t>AMP2021</t>
  </si>
  <si>
    <t>AMP2020</t>
  </si>
  <si>
    <t>AMP2019</t>
  </si>
  <si>
    <t>AMP2021</t>
  </si>
  <si>
    <t>AMP2019</t>
  </si>
  <si>
    <t>AMP2020</t>
  </si>
  <si>
    <t>AMP2019</t>
  </si>
  <si>
    <t>AMP2021</t>
  </si>
  <si>
    <t>AMP2016</t>
  </si>
  <si>
    <t>AMP2015</t>
  </si>
  <si>
    <t>AMP2017</t>
  </si>
  <si>
    <t>AMP2014</t>
  </si>
  <si>
    <t>AMP2021</t>
  </si>
  <si>
    <t>AMP2019</t>
  </si>
  <si>
    <t>AMP2018</t>
  </si>
  <si>
    <t>AMP2020</t>
  </si>
  <si>
    <t>AMP2017</t>
  </si>
  <si>
    <t>AMP2019</t>
  </si>
  <si>
    <t>AMP2021</t>
  </si>
  <si>
    <t>AMP2020</t>
  </si>
  <si>
    <t>AMP2018</t>
  </si>
  <si>
    <t>AMP2014</t>
  </si>
  <si>
    <t>AMP2016</t>
  </si>
  <si>
    <t>AMP2015</t>
  </si>
  <si>
    <t>AMP2019</t>
  </si>
  <si>
    <t>AMP2021</t>
  </si>
  <si>
    <t>AMP2020</t>
  </si>
  <si>
    <t>AMP2018</t>
  </si>
  <si>
    <t>AMP2016</t>
  </si>
  <si>
    <t>AMP2015</t>
  </si>
  <si>
    <t>AMP2017</t>
  </si>
  <si>
    <t>AMP2014</t>
  </si>
  <si>
    <t>AMP2021</t>
  </si>
  <si>
    <t>AMP2015</t>
  </si>
  <si>
    <t>AMP2019</t>
  </si>
  <si>
    <t>AMP2017</t>
  </si>
  <si>
    <t>AMP2016</t>
  </si>
  <si>
    <t>AMP2018</t>
  </si>
  <si>
    <t>AMP2020</t>
  </si>
  <si>
    <t>AMP2021</t>
  </si>
  <si>
    <t>AMP2017</t>
  </si>
  <si>
    <t>AMP2015</t>
  </si>
  <si>
    <t>AMP2019</t>
  </si>
  <si>
    <t>AMP2016</t>
  </si>
  <si>
    <t>AMP2014</t>
  </si>
  <si>
    <t>AMP2020</t>
  </si>
  <si>
    <t>AMP2018</t>
  </si>
  <si>
    <t>AMP2019</t>
  </si>
  <si>
    <t>AMP2017</t>
  </si>
  <si>
    <t>AMP2021</t>
  </si>
  <si>
    <t>AMP2020</t>
  </si>
  <si>
    <t>AMP2016</t>
  </si>
  <si>
    <t>AMP2014</t>
  </si>
  <si>
    <t>AMP2015</t>
  </si>
  <si>
    <t>AMP2018</t>
  </si>
  <si>
    <t>AMP2017</t>
  </si>
  <si>
    <t>AMP2019</t>
  </si>
  <si>
    <t>AMP2016</t>
  </si>
  <si>
    <t>AMP2021</t>
  </si>
  <si>
    <t>AMP2020</t>
  </si>
  <si>
    <t>AMP2018</t>
  </si>
  <si>
    <t>AMP2014</t>
  </si>
  <si>
    <t>AMP2015</t>
  </si>
  <si>
    <t>AMP2021</t>
  </si>
  <si>
    <t>AMP2017</t>
  </si>
  <si>
    <t>AMP2020</t>
  </si>
  <si>
    <t>AMP2015</t>
  </si>
  <si>
    <t>AMP2014</t>
  </si>
  <si>
    <t>AMP2016</t>
  </si>
  <si>
    <t>AMP2019</t>
  </si>
  <si>
    <t>AMP2018</t>
  </si>
  <si>
    <t>AMP2015</t>
  </si>
  <si>
    <t>AMP2020</t>
  </si>
  <si>
    <t>AMP2018</t>
  </si>
  <si>
    <t>AMP2017</t>
  </si>
  <si>
    <t>AMP2016</t>
  </si>
  <si>
    <t>AMP2019</t>
  </si>
  <si>
    <t>AMP2021</t>
  </si>
  <si>
    <t>AMP2014</t>
  </si>
  <si>
    <t>AMP2019</t>
  </si>
  <si>
    <t>AMP2021</t>
  </si>
  <si>
    <t>AMP2015</t>
  </si>
  <si>
    <t>AMP2020</t>
  </si>
  <si>
    <t>AMP2018</t>
  </si>
  <si>
    <t>AMP2017</t>
  </si>
  <si>
    <t>AMP2016</t>
  </si>
  <si>
    <t>AMP2015</t>
  </si>
  <si>
    <t>AMP2017</t>
  </si>
  <si>
    <t>AMP2014</t>
  </si>
  <si>
    <t>AMP2021</t>
  </si>
  <si>
    <t>AMP2016</t>
  </si>
  <si>
    <t>AMP2020</t>
  </si>
  <si>
    <t>AMP2019</t>
  </si>
  <si>
    <t>AMP2018</t>
  </si>
  <si>
    <t>AMP2019</t>
  </si>
  <si>
    <t>AMP2021</t>
  </si>
  <si>
    <t>AMP2015</t>
  </si>
  <si>
    <t>AMP2017</t>
  </si>
  <si>
    <t>AMP2014</t>
  </si>
  <si>
    <t>AMP2020</t>
  </si>
  <si>
    <t>AMP2018</t>
  </si>
  <si>
    <t>AMP2016</t>
  </si>
  <si>
    <t>AMP2019</t>
  </si>
  <si>
    <t>AMP2020</t>
  </si>
  <si>
    <t>AMP2018</t>
  </si>
  <si>
    <t>AMP2017</t>
  </si>
  <si>
    <t>AMP2020</t>
  </si>
  <si>
    <t>AMP2017</t>
  </si>
  <si>
    <t>AMP2019</t>
  </si>
  <si>
    <t>AMP2018</t>
  </si>
  <si>
    <t>AMP2016</t>
  </si>
  <si>
    <t>AMP2017</t>
  </si>
  <si>
    <t>AMP2021</t>
  </si>
  <si>
    <t>AMP2014</t>
  </si>
  <si>
    <t>AMP2015</t>
  </si>
  <si>
    <t>AMP2018</t>
  </si>
  <si>
    <t>AMP2019</t>
  </si>
  <si>
    <t>AMP2020</t>
  </si>
  <si>
    <t>AMP2021</t>
  </si>
  <si>
    <t>AMP2014</t>
  </si>
  <si>
    <t>AMP2016</t>
  </si>
  <si>
    <t>AMP2019</t>
  </si>
  <si>
    <t>AMP2017</t>
  </si>
  <si>
    <t>AMP2015</t>
  </si>
  <si>
    <t>AMP2020</t>
  </si>
  <si>
    <t>AMP2018</t>
  </si>
  <si>
    <t>AMP2016</t>
  </si>
  <si>
    <t>AMP2017</t>
  </si>
  <si>
    <t>AMP2014</t>
  </si>
  <si>
    <t>AMP2015</t>
  </si>
  <si>
    <t>AMP2018</t>
  </si>
  <si>
    <t>AMP2020</t>
  </si>
  <si>
    <t>AMP2019</t>
  </si>
  <si>
    <t>AMP2021</t>
  </si>
  <si>
    <t>AMP2014</t>
  </si>
  <si>
    <t>AMP2015</t>
  </si>
  <si>
    <t>AMP2016</t>
  </si>
  <si>
    <t>AMP2018</t>
  </si>
  <si>
    <t>AMP2019</t>
  </si>
  <si>
    <t>AMP2021</t>
  </si>
  <si>
    <t>AMP2020</t>
  </si>
  <si>
    <t>AMP2017</t>
  </si>
  <si>
    <t>AMP2021</t>
  </si>
  <si>
    <t>AMP2016</t>
  </si>
  <si>
    <t>AMP2017</t>
  </si>
  <si>
    <t>AMP2020</t>
  </si>
  <si>
    <t>AMP2015</t>
  </si>
  <si>
    <t>AMP2019</t>
  </si>
  <si>
    <t>AMP2018</t>
  </si>
  <si>
    <t>AMP2014</t>
  </si>
  <si>
    <t>AMP2015</t>
  </si>
  <si>
    <t>AMP2014</t>
  </si>
  <si>
    <t>AMP2019</t>
  </si>
  <si>
    <t>AMP2017</t>
  </si>
  <si>
    <t>AMP2021</t>
  </si>
  <si>
    <t>AMP2020</t>
  </si>
  <si>
    <t>AMP2016</t>
  </si>
  <si>
    <t>AMP2018</t>
  </si>
  <si>
    <t>AMP2017</t>
  </si>
  <si>
    <t>AMP2020</t>
  </si>
  <si>
    <t>AMP2021</t>
  </si>
  <si>
    <t>AMP2019</t>
  </si>
  <si>
    <t>AMP2016</t>
  </si>
  <si>
    <t>AMP2015</t>
  </si>
  <si>
    <t>AMP2014</t>
  </si>
  <si>
    <t>AMP2018</t>
  </si>
  <si>
    <t>AMP2021</t>
  </si>
  <si>
    <t>AMP2020</t>
  </si>
  <si>
    <t>AMP2015</t>
  </si>
  <si>
    <t>AMP2018</t>
  </si>
  <si>
    <t>AMP2014</t>
  </si>
  <si>
    <t>AMP2017</t>
  </si>
  <si>
    <t>AMP2016</t>
  </si>
  <si>
    <t>AMP2019</t>
  </si>
  <si>
    <t>AMP2015</t>
  </si>
  <si>
    <t>AMP2014</t>
  </si>
  <si>
    <t>AMP2017</t>
  </si>
  <si>
    <t>AMP2016</t>
  </si>
  <si>
    <t>AMP2021</t>
  </si>
  <si>
    <t>AMP2018</t>
  </si>
  <si>
    <t>AMP2019</t>
  </si>
  <si>
    <t>AMP2020</t>
  </si>
  <si>
    <t>AMP2018</t>
  </si>
  <si>
    <t>AMP2014</t>
  </si>
  <si>
    <t>AMP2017</t>
  </si>
  <si>
    <t>AMP2015</t>
  </si>
  <si>
    <t>AMP2021</t>
  </si>
  <si>
    <t>AMP2016</t>
  </si>
  <si>
    <t>AMP2020</t>
  </si>
  <si>
    <t>AMP2019</t>
  </si>
  <si>
    <t>AMP2020</t>
  </si>
  <si>
    <t>AMP2019</t>
  </si>
  <si>
    <t>AMP2021</t>
  </si>
  <si>
    <t>AMP2019</t>
  </si>
  <si>
    <t>AMP2020</t>
  </si>
  <si>
    <t>AMP2021</t>
  </si>
  <si>
    <t>AMP2019</t>
  </si>
  <si>
    <t>AMP2020</t>
  </si>
  <si>
    <t>AMP2021</t>
  </si>
  <si>
    <t>AMP2019</t>
  </si>
  <si>
    <t>AMP2020</t>
  </si>
  <si>
    <t>AMP2018</t>
  </si>
  <si>
    <t>AMP2016</t>
  </si>
  <si>
    <t>AMP2019</t>
  </si>
  <si>
    <t>AMP2015</t>
  </si>
  <si>
    <t>AMP2021</t>
  </si>
  <si>
    <t>AMP2020</t>
  </si>
  <si>
    <t>AMP2017</t>
  </si>
  <si>
    <t>AMP2018</t>
  </si>
  <si>
    <t>AMP2016</t>
  </si>
  <si>
    <t>AMP2015</t>
  </si>
  <si>
    <t>AMP2019</t>
  </si>
  <si>
    <t>AMP2020</t>
  </si>
  <si>
    <t>AMP2021</t>
  </si>
  <si>
    <t>AMP2019</t>
  </si>
  <si>
    <t>AMP2020</t>
  </si>
  <si>
    <t>AMP2015</t>
  </si>
  <si>
    <t>AMP2017</t>
  </si>
  <si>
    <t>AMP2021</t>
  </si>
  <si>
    <t>AMP2016</t>
  </si>
  <si>
    <t>AMP2018</t>
  </si>
  <si>
    <t>AMP2017</t>
  </si>
  <si>
    <t>AMP2021</t>
  </si>
  <si>
    <t>AMP2015</t>
  </si>
  <si>
    <t>AMP2016</t>
  </si>
  <si>
    <t>AMP2020</t>
  </si>
  <si>
    <t>AMP2019</t>
  </si>
  <si>
    <t>AMP2016</t>
  </si>
  <si>
    <t>AMP2020</t>
  </si>
  <si>
    <t>AMP2019</t>
  </si>
  <si>
    <t>AMP2015</t>
  </si>
  <si>
    <t>AMP2018</t>
  </si>
  <si>
    <t>AMP2021</t>
  </si>
  <si>
    <t>AMP2017</t>
  </si>
  <si>
    <t>AMP2018</t>
  </si>
  <si>
    <t>AMP2015</t>
  </si>
  <si>
    <t>AMP2016</t>
  </si>
  <si>
    <t>AMP2020</t>
  </si>
  <si>
    <t>AMP2019</t>
  </si>
  <si>
    <t>AMP2017</t>
  </si>
  <si>
    <t>AMP2021</t>
  </si>
  <si>
    <t>AMP2016</t>
  </si>
  <si>
    <t>AMP2018</t>
  </si>
  <si>
    <t>AMP2017</t>
  </si>
  <si>
    <t>AMP2015</t>
  </si>
  <si>
    <t>AMP2021</t>
  </si>
  <si>
    <t>AMP2020</t>
  </si>
  <si>
    <t>AMP2019</t>
  </si>
  <si>
    <t>AMP2015</t>
  </si>
  <si>
    <t>AMP2016</t>
  </si>
  <si>
    <t>AMP2021</t>
  </si>
  <si>
    <t>AMP2017</t>
  </si>
  <si>
    <t>AMP2018</t>
  </si>
  <si>
    <t>AMP2019</t>
  </si>
  <si>
    <t>AMP2020</t>
  </si>
  <si>
    <t>AMP2021</t>
  </si>
  <si>
    <t>AMP2015</t>
  </si>
  <si>
    <t>AMP2016</t>
  </si>
  <si>
    <t>AMP2019</t>
  </si>
  <si>
    <t>AMP2020</t>
  </si>
  <si>
    <t>AMP2017</t>
  </si>
  <si>
    <t>AMP2018</t>
  </si>
  <si>
    <t>AMP2019</t>
  </si>
  <si>
    <t>AMP2020</t>
  </si>
  <si>
    <t>AMP2016</t>
  </si>
  <si>
    <t>AMP2018</t>
  </si>
  <si>
    <t>AMP2015</t>
  </si>
  <si>
    <t>AMP2021</t>
  </si>
  <si>
    <t>AMP2017</t>
  </si>
  <si>
    <t>AMP2021</t>
  </si>
  <si>
    <t>AMP2020</t>
  </si>
  <si>
    <t>AMP2019</t>
  </si>
  <si>
    <t>AMP2018</t>
  </si>
  <si>
    <t>AMP2015</t>
  </si>
  <si>
    <t>AMP2017</t>
  </si>
  <si>
    <t>AMP2016</t>
  </si>
  <si>
    <t>AMP2021</t>
  </si>
  <si>
    <t>AMP2019</t>
  </si>
  <si>
    <t>AMP2017</t>
  </si>
  <si>
    <t>AMP2020</t>
  </si>
  <si>
    <t>AMP2015</t>
  </si>
  <si>
    <t>AMP2018</t>
  </si>
  <si>
    <t>AMP2019</t>
  </si>
  <si>
    <t>AMP2021</t>
  </si>
  <si>
    <t>AMP2020</t>
  </si>
  <si>
    <t>AMP2017</t>
  </si>
  <si>
    <t>AMP2015</t>
  </si>
  <si>
    <t>AMP2018</t>
  </si>
  <si>
    <t>AMP2016</t>
  </si>
  <si>
    <t>AMP2017</t>
  </si>
  <si>
    <t>AMP2020</t>
  </si>
  <si>
    <t>AMP2021</t>
  </si>
  <si>
    <t>AMP2019</t>
  </si>
  <si>
    <t>AMP2015</t>
  </si>
  <si>
    <t>AMP2018</t>
  </si>
  <si>
    <t>AMP2016</t>
  </si>
  <si>
    <t>AMP2018</t>
  </si>
  <si>
    <t>AMP2020</t>
  </si>
  <si>
    <t>AMP2015</t>
  </si>
  <si>
    <t>AMP2019</t>
  </si>
  <si>
    <t>AMP2017</t>
  </si>
  <si>
    <t>AMP2021</t>
  </si>
  <si>
    <t>AMP2016</t>
  </si>
  <si>
    <t>AMP2015</t>
  </si>
  <si>
    <t>AMP2020</t>
  </si>
  <si>
    <t>AMP2018</t>
  </si>
  <si>
    <t>AMP2017</t>
  </si>
  <si>
    <t>AMP2016</t>
  </si>
  <si>
    <t>AMP2019</t>
  </si>
  <si>
    <t>AMP2021</t>
  </si>
  <si>
    <t>AMP2016</t>
  </si>
  <si>
    <t>AMP2015</t>
  </si>
  <si>
    <t>AMP2018</t>
  </si>
  <si>
    <t>AMP2019</t>
  </si>
  <si>
    <t>AMP2017</t>
  </si>
  <si>
    <t>AMP2020</t>
  </si>
  <si>
    <t>AMP2021</t>
  </si>
  <si>
    <t>AMP2017</t>
  </si>
  <si>
    <t>AMP2015</t>
  </si>
  <si>
    <t>AMP2016</t>
  </si>
  <si>
    <t>AMP2020</t>
  </si>
  <si>
    <t>AMP2018</t>
  </si>
  <si>
    <t>AMP2019</t>
  </si>
  <si>
    <t>AMP2021</t>
  </si>
  <si>
    <t>AMP2015</t>
  </si>
  <si>
    <t>AMP2019</t>
  </si>
  <si>
    <t>AMP2017</t>
  </si>
  <si>
    <t>AMP2021</t>
  </si>
  <si>
    <t>AMP2020</t>
  </si>
  <si>
    <t>AMP2018</t>
  </si>
  <si>
    <t>AMP2016</t>
  </si>
  <si>
    <t>AMP2020</t>
  </si>
  <si>
    <t>AMP2015</t>
  </si>
  <si>
    <t>AMP2018</t>
  </si>
  <si>
    <t>AMP2019</t>
  </si>
  <si>
    <t>AMP2017</t>
  </si>
  <si>
    <t>AMP2021</t>
  </si>
  <si>
    <t>AMP2016</t>
  </si>
  <si>
    <t>AMP2017</t>
  </si>
  <si>
    <t>AMP2016</t>
  </si>
  <si>
    <t>AMP2020</t>
  </si>
  <si>
    <t>AMP2021</t>
  </si>
  <si>
    <t>AMP2019</t>
  </si>
  <si>
    <t>AMP2015</t>
  </si>
  <si>
    <t>AMP2018</t>
  </si>
  <si>
    <t>AMP2020</t>
  </si>
  <si>
    <t>AMP2021</t>
  </si>
  <si>
    <t>AMP2016</t>
  </si>
  <si>
    <t>AMP2015</t>
  </si>
  <si>
    <t>AMP2019</t>
  </si>
  <si>
    <t>AMP2017</t>
  </si>
  <si>
    <t>AMP2019</t>
  </si>
  <si>
    <t>AMP2017</t>
  </si>
  <si>
    <t>AMP2020</t>
  </si>
  <si>
    <t>AMP2021</t>
  </si>
  <si>
    <t>AMP2015</t>
  </si>
  <si>
    <t>AMP2016</t>
  </si>
  <si>
    <t>AMP2018</t>
  </si>
  <si>
    <t>AMP2017</t>
  </si>
  <si>
    <t>AMP2015</t>
  </si>
  <si>
    <t>AMP2019</t>
  </si>
  <si>
    <t>AMP2020</t>
  </si>
  <si>
    <t>AMP2021</t>
  </si>
  <si>
    <t>AMP2016</t>
  </si>
  <si>
    <t>AMP2018</t>
  </si>
  <si>
    <t>AMP2020</t>
  </si>
  <si>
    <t>AMP2015</t>
  </si>
  <si>
    <t>AMP2021</t>
  </si>
  <si>
    <t>AMP2017</t>
  </si>
  <si>
    <t>AMP2019</t>
  </si>
  <si>
    <t>AMP2020</t>
  </si>
  <si>
    <t>AMP2016</t>
  </si>
  <si>
    <t>AMP2017</t>
  </si>
  <si>
    <t>AMP2019</t>
  </si>
  <si>
    <t>AMP2018</t>
  </si>
  <si>
    <t>AMP2021</t>
  </si>
  <si>
    <t>AMP2015</t>
  </si>
  <si>
    <t>AMP2019</t>
  </si>
  <si>
    <t>AMP2016</t>
  </si>
  <si>
    <t>AMP2015</t>
  </si>
  <si>
    <t>AMP2020</t>
  </si>
  <si>
    <t>AMP2018</t>
  </si>
  <si>
    <t>AMP2017</t>
  </si>
  <si>
    <t>AMP2021</t>
  </si>
  <si>
    <t>AMP2020</t>
  </si>
  <si>
    <t>AMP2019</t>
  </si>
  <si>
    <t>AMP2017</t>
  </si>
  <si>
    <t>AMP2018</t>
  </si>
  <si>
    <t>AMP2021</t>
  </si>
  <si>
    <t>AMP2016</t>
  </si>
  <si>
    <t>AMP2015</t>
  </si>
  <si>
    <t>AMP2017</t>
  </si>
  <si>
    <t>AMP2020</t>
  </si>
  <si>
    <t>AMP2021</t>
  </si>
  <si>
    <t>AMP2016</t>
  </si>
  <si>
    <t>AMP2018</t>
  </si>
  <si>
    <t>AMP2019</t>
  </si>
  <si>
    <t>AMP2015</t>
  </si>
  <si>
    <t>AMP2020</t>
  </si>
  <si>
    <t>AMP2018</t>
  </si>
  <si>
    <t>AMP2021</t>
  </si>
  <si>
    <t>AMP2016</t>
  </si>
  <si>
    <t>AMP2017</t>
  </si>
  <si>
    <t>AMP2019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</si>
  <si>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</si>
  <si>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</si>
  <si>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</si>
  <si>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</si>
  <si>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</si>
  <si>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</si>
  <si>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</si>
  <si>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</si>
  <si>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</si>
  <si>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</si>
  <si>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</si>
  <si>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</si>
  <si>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</si>
  <si>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</si>
  <si>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</si>
  <si>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</si>
  <si>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</si>
  <si>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</si>
  <si>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</si>
  <si>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</si>
  <si>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</si>
  <si>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</si>
  <si>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</si>
  <si>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</si>
  <si>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</si>
  <si>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</si>
  <si>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</si>
  <si>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</si>
  <si>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</si>
  <si>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</si>
  <si>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</si>
  <si>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</si>
  <si>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</si>
  <si>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</si>
  <si>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</si>
  <si>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</si>
  <si>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</si>
  <si>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</si>
  <si>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</si>
  <si>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</si>
  <si>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</si>
  <si>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AMP2017</t>
  </si>
  <si>
    <t>AMP2020</t>
  </si>
  <si>
    <t>AMP2018</t>
  </si>
  <si>
    <t>AMP2016</t>
  </si>
  <si>
    <t>AMP2019</t>
  </si>
  <si>
    <t>AMP2015</t>
  </si>
  <si>
    <t>AMP2016</t>
  </si>
  <si>
    <t>AMP2018</t>
  </si>
  <si>
    <t>AMP2015</t>
  </si>
  <si>
    <t>AMP2017</t>
  </si>
  <si>
    <t>AMP2020</t>
  </si>
  <si>
    <t>AMP2021</t>
  </si>
  <si>
    <t>AMP2019</t>
  </si>
  <si>
    <t>AMP2017</t>
  </si>
  <si>
    <t>AMP2018</t>
  </si>
  <si>
    <t>AMP2019</t>
  </si>
  <si>
    <t>AMP2020</t>
  </si>
  <si>
    <t>AMP2021</t>
  </si>
  <si>
    <t>AMP2015</t>
  </si>
  <si>
    <t>AMP2016</t>
  </si>
  <si>
    <t>AMP2019</t>
  </si>
  <si>
    <t>AMP2016</t>
  </si>
  <si>
    <t>AMP2018</t>
  </si>
  <si>
    <t>AMP2021</t>
  </si>
  <si>
    <t>AMP2015</t>
  </si>
  <si>
    <t>AMP2020</t>
  </si>
  <si>
    <t>AMP2017</t>
  </si>
  <si>
    <t>AMP2019</t>
  </si>
  <si>
    <t>AMP2018</t>
  </si>
  <si>
    <t>AMP2017</t>
  </si>
  <si>
    <t>AMP2020</t>
  </si>
  <si>
    <t>AMP2021</t>
  </si>
  <si>
    <t>AMP2016</t>
  </si>
  <si>
    <t>AMP2015</t>
  </si>
  <si>
    <t>AMP2019</t>
  </si>
  <si>
    <t>AMP2017</t>
  </si>
  <si>
    <t>AMP2020</t>
  </si>
  <si>
    <t>AMP2015</t>
  </si>
  <si>
    <t>AMP2018</t>
  </si>
  <si>
    <t>AMP2016</t>
  </si>
  <si>
    <t>AMP2021</t>
  </si>
  <si>
    <t>AMP2015</t>
  </si>
  <si>
    <t>AMP2020</t>
  </si>
  <si>
    <t>AMP2019</t>
  </si>
  <si>
    <t>AMP2017</t>
  </si>
  <si>
    <t>AMP2018</t>
  </si>
  <si>
    <t>AMP2016</t>
  </si>
  <si>
    <t>AMP2021</t>
  </si>
  <si>
    <t>AMP2018</t>
  </si>
  <si>
    <t>AMP2016</t>
  </si>
  <si>
    <t>AMP2019</t>
  </si>
  <si>
    <t>AMP2017</t>
  </si>
  <si>
    <t>AMP2021</t>
  </si>
  <si>
    <t>AMP2020</t>
  </si>
  <si>
    <t>AMP2015</t>
  </si>
  <si>
    <t>AMP2020</t>
  </si>
  <si>
    <t>AMP2017</t>
  </si>
  <si>
    <t>AMP2016</t>
  </si>
  <si>
    <t>AMP2021</t>
  </si>
  <si>
    <t>AMP2018</t>
  </si>
  <si>
    <t>AMP2019</t>
  </si>
  <si>
    <t>AMP2015</t>
  </si>
  <si>
    <t>AMP2020</t>
  </si>
  <si>
    <t>AMP2015</t>
  </si>
  <si>
    <t>AMP2021</t>
  </si>
  <si>
    <t>AMP2018</t>
  </si>
  <si>
    <t>AMP2016</t>
  </si>
  <si>
    <t>AMP2019</t>
  </si>
  <si>
    <t>AMP2017</t>
  </si>
  <si>
    <t>AMP2021</t>
  </si>
  <si>
    <t>AMP2015</t>
  </si>
  <si>
    <t>AMP2016</t>
  </si>
  <si>
    <t>AMP2020</t>
  </si>
  <si>
    <t>AMP2017</t>
  </si>
  <si>
    <t>AMP2019</t>
  </si>
  <si>
    <t>AMP2018</t>
  </si>
  <si>
    <t>AMP2016</t>
  </si>
  <si>
    <t>AMP2018</t>
  </si>
  <si>
    <t>AMP2017</t>
  </si>
  <si>
    <t>AMP2021</t>
  </si>
  <si>
    <t>AMP2015</t>
  </si>
  <si>
    <t>AMP2020</t>
  </si>
  <si>
    <t>AMP2019</t>
  </si>
  <si>
    <t>AMP2020</t>
  </si>
  <si>
    <t>AMP2018</t>
  </si>
  <si>
    <t>AMP2017</t>
  </si>
  <si>
    <t>AMP2020</t>
  </si>
  <si>
    <t>AMP2018</t>
  </si>
  <si>
    <t>AMP2019</t>
  </si>
  <si>
    <t>AMP2017</t>
  </si>
  <si>
    <t>AMP2016</t>
  </si>
  <si>
    <t>AMP2019</t>
  </si>
  <si>
    <t>AMP2021</t>
  </si>
  <si>
    <t>AMP2020</t>
  </si>
  <si>
    <t>AMP2018</t>
  </si>
  <si>
    <t>AMP2017</t>
  </si>
  <si>
    <t>AMP2015</t>
  </si>
  <si>
    <t>AMP2020</t>
  </si>
  <si>
    <t>AMP2015</t>
  </si>
  <si>
    <t>AMP2016</t>
  </si>
  <si>
    <t>AMP2017</t>
  </si>
  <si>
    <t>AMP2019</t>
  </si>
  <si>
    <t>AMP2021</t>
  </si>
  <si>
    <t>AMP2018</t>
  </si>
  <si>
    <t>AMP2021</t>
  </si>
  <si>
    <t>AMP2016</t>
  </si>
  <si>
    <t>AMP2017</t>
  </si>
  <si>
    <t>AMP2019</t>
  </si>
  <si>
    <t>AMP2015</t>
  </si>
  <si>
    <t>AMP2020</t>
  </si>
  <si>
    <t>AMP2018</t>
  </si>
  <si>
    <t>AMP2020</t>
  </si>
  <si>
    <t>AMP2019</t>
  </si>
  <si>
    <t>AMP2021</t>
  </si>
  <si>
    <t>AMP2017</t>
  </si>
  <si>
    <t>AMP2015</t>
  </si>
  <si>
    <t>AMP2018</t>
  </si>
  <si>
    <t>AMP2016</t>
  </si>
  <si>
    <t>AMP2015</t>
  </si>
  <si>
    <t>AMP2021</t>
  </si>
  <si>
    <t>AMP2016</t>
  </si>
  <si>
    <t>AMP2017</t>
  </si>
  <si>
    <t>AMP2019</t>
  </si>
  <si>
    <t>AMP2018</t>
  </si>
  <si>
    <t>AMP2020</t>
  </si>
  <si>
    <t>AMP2017</t>
  </si>
  <si>
    <t>AMP2021</t>
  </si>
  <si>
    <t>AMP2019</t>
  </si>
  <si>
    <t>AMP2015</t>
  </si>
  <si>
    <t>AMP2018</t>
  </si>
  <si>
    <t>AMP2016</t>
  </si>
  <si>
    <t>AMP2020</t>
  </si>
  <si>
    <t>AMP2017</t>
  </si>
  <si>
    <t>AMP2018</t>
  </si>
  <si>
    <t>AMP2021</t>
  </si>
  <si>
    <t>AMP2016</t>
  </si>
  <si>
    <t>AMP2019</t>
  </si>
  <si>
    <t>AMP2015</t>
  </si>
  <si>
    <t>AMP2020</t>
  </si>
  <si>
    <t>AMP2017</t>
  </si>
  <si>
    <t>AMP2018</t>
  </si>
  <si>
    <t>AMP2015</t>
  </si>
  <si>
    <t>AMP2016</t>
  </si>
  <si>
    <t>AMP2021</t>
  </si>
  <si>
    <t>AMP2019</t>
  </si>
  <si>
    <t>AMP2021</t>
  </si>
  <si>
    <t>AMP2020</t>
  </si>
  <si>
    <t>AMP2017</t>
  </si>
  <si>
    <t>AMP2015</t>
  </si>
  <si>
    <t>AMP2016</t>
  </si>
  <si>
    <t>AMP2018</t>
  </si>
  <si>
    <t>AMP2021</t>
  </si>
  <si>
    <t>AMP2020</t>
  </si>
  <si>
    <t>AMP2019</t>
  </si>
  <si>
    <t>AMP2015</t>
  </si>
  <si>
    <t>AMP2017</t>
  </si>
  <si>
    <t>AMP2016</t>
  </si>
  <si>
    <t>AMP2020</t>
  </si>
  <si>
    <t>AMP2021</t>
  </si>
  <si>
    <t>AMP2020</t>
  </si>
  <si>
    <t>AMP2021</t>
  </si>
  <si>
    <t>AMP2020</t>
  </si>
  <si>
    <t>AMP2021</t>
  </si>
  <si>
    <t>AMP2020</t>
  </si>
  <si>
    <t>AMP2019</t>
  </si>
  <si>
    <t>AMP2021</t>
  </si>
  <si>
    <t>AMP2017</t>
  </si>
  <si>
    <t>AMP2018</t>
  </si>
  <si>
    <t>AMP2016</t>
  </si>
  <si>
    <t>AMP2021</t>
  </si>
  <si>
    <t>AMP2019</t>
  </si>
  <si>
    <t>AMP2017</t>
  </si>
  <si>
    <t>AMP2018</t>
  </si>
  <si>
    <t>AMP2020</t>
  </si>
  <si>
    <t>AMP2016</t>
  </si>
  <si>
    <t>AMP2020</t>
  </si>
  <si>
    <t>AMP2018</t>
  </si>
  <si>
    <t>AMP2016</t>
  </si>
  <si>
    <t>AMP2017</t>
  </si>
  <si>
    <t>AMP2019</t>
  </si>
  <si>
    <t>AMP2021</t>
  </si>
  <si>
    <t>AMP2019</t>
  </si>
  <si>
    <t>AMP2016</t>
  </si>
  <si>
    <t>AMP2017</t>
  </si>
  <si>
    <t>AMP2018</t>
  </si>
  <si>
    <t>AMP2020</t>
  </si>
  <si>
    <t>AMP2019</t>
  </si>
  <si>
    <t>AMP2017</t>
  </si>
  <si>
    <t>AMP2021</t>
  </si>
  <si>
    <t>AMP2020</t>
  </si>
  <si>
    <t>AMP2016</t>
  </si>
  <si>
    <t>AMP2018</t>
  </si>
  <si>
    <t>AMP2019</t>
  </si>
  <si>
    <t>AMP2018</t>
  </si>
  <si>
    <t>AMP2021</t>
  </si>
  <si>
    <t>AMP2016</t>
  </si>
  <si>
    <t>AMP2017</t>
  </si>
  <si>
    <t>AMP2020</t>
  </si>
  <si>
    <t>AMP2021</t>
  </si>
  <si>
    <t>AMP2018</t>
  </si>
  <si>
    <t>AMP2017</t>
  </si>
  <si>
    <t>AMP2020</t>
  </si>
  <si>
    <t>AMP2016</t>
  </si>
  <si>
    <t>AMP2019</t>
  </si>
  <si>
    <t>AMP2018</t>
  </si>
  <si>
    <t>AMP2019</t>
  </si>
  <si>
    <t>AMP2016</t>
  </si>
  <si>
    <t>AMP2021</t>
  </si>
  <si>
    <t>AMP2020</t>
  </si>
  <si>
    <t>AMP2017</t>
  </si>
  <si>
    <t>AMP2021</t>
  </si>
  <si>
    <t>AMP2019</t>
  </si>
  <si>
    <t>AMP2018</t>
  </si>
  <si>
    <t>AMP2016</t>
  </si>
  <si>
    <t>AMP2020</t>
  </si>
  <si>
    <t>AMP2019</t>
  </si>
  <si>
    <t>AMP2021</t>
  </si>
  <si>
    <t>AMP2016</t>
  </si>
  <si>
    <t>AMP2017</t>
  </si>
  <si>
    <t>AMP2020</t>
  </si>
  <si>
    <t>AMP2018</t>
  </si>
  <si>
    <t>AMP2017</t>
  </si>
  <si>
    <t>AMP2016</t>
  </si>
  <si>
    <t>AMP2021</t>
  </si>
  <si>
    <t>AMP2019</t>
  </si>
  <si>
    <t>AMP2018</t>
  </si>
  <si>
    <t>AMP2020</t>
  </si>
  <si>
    <t>AMP2019</t>
  </si>
  <si>
    <t>AMP2021</t>
  </si>
  <si>
    <t>AMP2020</t>
  </si>
  <si>
    <t>AMP2016</t>
  </si>
  <si>
    <t>AMP2018</t>
  </si>
  <si>
    <t>AMP2017</t>
  </si>
  <si>
    <t>AMP2016</t>
  </si>
  <si>
    <t>AMP2017</t>
  </si>
  <si>
    <t>AMP2021</t>
  </si>
  <si>
    <t>AMP2018</t>
  </si>
  <si>
    <t>AMP2020</t>
  </si>
  <si>
    <t>AMP2019</t>
  </si>
  <si>
    <t>AMP2016</t>
  </si>
  <si>
    <t>AMP2020</t>
  </si>
  <si>
    <t>AMP2017</t>
  </si>
  <si>
    <t>AMP2021</t>
  </si>
  <si>
    <t>AMP2018</t>
  </si>
  <si>
    <t>AMP2021</t>
  </si>
  <si>
    <t>AMP2018</t>
  </si>
  <si>
    <t>AMP2016</t>
  </si>
  <si>
    <t>AMP2017</t>
  </si>
  <si>
    <t>AMP2019</t>
  </si>
  <si>
    <t>AMP2020</t>
  </si>
  <si>
    <t>AMP2018</t>
  </si>
  <si>
    <t>AMP2016</t>
  </si>
  <si>
    <t>AMP2020</t>
  </si>
  <si>
    <t>AMP2019</t>
  </si>
  <si>
    <t>AMP2021</t>
  </si>
  <si>
    <t>AMP2017</t>
  </si>
  <si>
    <t>AMP2021</t>
  </si>
  <si>
    <t>AMP2019</t>
  </si>
  <si>
    <t>AMP2020</t>
  </si>
  <si>
    <t>AMP2017</t>
  </si>
  <si>
    <t>AMP2018</t>
  </si>
  <si>
    <t>AMP2016</t>
  </si>
  <si>
    <t>AMP2017</t>
  </si>
  <si>
    <t>AMP2019</t>
  </si>
  <si>
    <t>AMP2021</t>
  </si>
  <si>
    <t>AMP2020</t>
  </si>
  <si>
    <t>AMP2016</t>
  </si>
  <si>
    <t>AMP2018</t>
  </si>
  <si>
    <t>AMP2017</t>
  </si>
  <si>
    <t>AMP2021</t>
  </si>
  <si>
    <t>AMP2020</t>
  </si>
  <si>
    <t>AMP2019</t>
  </si>
  <si>
    <t>AMP2018</t>
  </si>
  <si>
    <t>AMP2016</t>
  </si>
  <si>
    <t>AMP2018</t>
  </si>
  <si>
    <t>AMP2017</t>
  </si>
  <si>
    <t>AMP2019</t>
  </si>
  <si>
    <t>AMP2020</t>
  </si>
  <si>
    <t>AMP2016</t>
  </si>
  <si>
    <t>AMP2021</t>
  </si>
  <si>
    <t>AMP2018</t>
  </si>
  <si>
    <t>AMP2017</t>
  </si>
  <si>
    <t>AMP2019</t>
  </si>
  <si>
    <t>AMP2016</t>
  </si>
  <si>
    <t>AMP2021</t>
  </si>
  <si>
    <t>AMP2020</t>
  </si>
  <si>
    <t>AMP2017</t>
  </si>
  <si>
    <t>AMP2019</t>
  </si>
  <si>
    <t>AMP2020</t>
  </si>
  <si>
    <t>AMP2016</t>
  </si>
  <si>
    <t>AMP2021</t>
  </si>
  <si>
    <t>AMP2018</t>
  </si>
  <si>
    <t>AMP2017</t>
  </si>
  <si>
    <t>AMP2018</t>
  </si>
  <si>
    <t>AMP2020</t>
  </si>
  <si>
    <t>AMP2016</t>
  </si>
  <si>
    <t>AMP2019</t>
  </si>
  <si>
    <t>AMP2021</t>
  </si>
  <si>
    <t>AMP2018</t>
  </si>
  <si>
    <t>AMP2019</t>
  </si>
  <si>
    <t>AMP2017</t>
  </si>
  <si>
    <t>AMP2020</t>
  </si>
  <si>
    <t>AMP2016</t>
  </si>
  <si>
    <t>AMP2021</t>
  </si>
  <si>
    <t>AMP2019</t>
  </si>
  <si>
    <t>AMP2016</t>
  </si>
  <si>
    <t>AMP2017</t>
  </si>
  <si>
    <t>AMP2018</t>
  </si>
  <si>
    <t>AMP2021</t>
  </si>
  <si>
    <t>AMP2020</t>
  </si>
  <si>
    <t>AMP2017</t>
  </si>
  <si>
    <t>AMP2016</t>
  </si>
  <si>
    <t>AMP2020</t>
  </si>
  <si>
    <t>AMP2019</t>
  </si>
  <si>
    <t>AMP2018</t>
  </si>
  <si>
    <t>AMP2021</t>
  </si>
  <si>
    <t>AMP2017</t>
  </si>
  <si>
    <t>AMP2018</t>
  </si>
  <si>
    <t>AMP2020</t>
  </si>
  <si>
    <t>AMP2019</t>
  </si>
  <si>
    <t>AMP2016</t>
  </si>
  <si>
    <t>AMP2019</t>
  </si>
  <si>
    <t>AMP2017</t>
  </si>
  <si>
    <t>AMP2021</t>
  </si>
  <si>
    <t>AMP2018</t>
  </si>
  <si>
    <t>AMP2016</t>
  </si>
  <si>
    <t>AMP2020</t>
  </si>
  <si>
    <t>AMP2017</t>
  </si>
  <si>
    <t>AMP2019</t>
  </si>
  <si>
    <t>AMP2018</t>
  </si>
  <si>
    <t>AMP2016</t>
  </si>
  <si>
    <t>AMP2021</t>
  </si>
  <si>
    <t>AMP2020</t>
  </si>
  <si>
    <t>AMP2018</t>
  </si>
  <si>
    <t>AMP2020</t>
  </si>
  <si>
    <t>AMP2021</t>
  </si>
  <si>
    <t>AMP2017</t>
  </si>
  <si>
    <t>AMP2016</t>
  </si>
  <si>
    <t>AMP2019</t>
  </si>
  <si>
    <t>AMP2021</t>
  </si>
  <si>
    <t>AMP2019</t>
  </si>
  <si>
    <t>AMP2021</t>
  </si>
  <si>
    <t>AMP2018</t>
  </si>
  <si>
    <t>AMP2020</t>
  </si>
  <si>
    <t>AMP2017</t>
  </si>
  <si>
    <t>AMP2016</t>
  </si>
  <si>
    <t>AMP2019</t>
  </si>
  <si>
    <t>AMP2018</t>
  </si>
  <si>
    <t>AMP2020</t>
  </si>
  <si>
    <t>AMP2016</t>
  </si>
  <si>
    <t>AMP2021</t>
  </si>
  <si>
    <t>AMP2017</t>
  </si>
  <si>
    <t>AMP2019</t>
  </si>
  <si>
    <t>AMP2020</t>
  </si>
  <si>
    <t>AMP2018</t>
  </si>
  <si>
    <t>AMP2016</t>
  </si>
  <si>
    <t>AMP2021</t>
  </si>
  <si>
    <t>AMP2020</t>
  </si>
  <si>
    <t>AMP2017</t>
  </si>
  <si>
    <t>AMP2021</t>
  </si>
  <si>
    <t>AMP2016</t>
  </si>
  <si>
    <t>AMP2019</t>
  </si>
  <si>
    <t>AMP2018</t>
  </si>
  <si>
    <t>AMP2017</t>
  </si>
  <si>
    <t>AMP2018</t>
  </si>
  <si>
    <t>AMP2020</t>
  </si>
  <si>
    <t>AMP2021</t>
  </si>
  <si>
    <t>AMP2016</t>
  </si>
  <si>
    <t>AMP2019</t>
  </si>
  <si>
    <t>AMP2017</t>
  </si>
  <si>
    <t>AMP2020</t>
  </si>
  <si>
    <t>AMP2018</t>
  </si>
  <si>
    <t>AMP2019</t>
  </si>
  <si>
    <t>AMP2016</t>
  </si>
  <si>
    <t>AMP2021</t>
  </si>
  <si>
    <t>AMP2019</t>
  </si>
  <si>
    <t>AMP2017</t>
  </si>
  <si>
    <t>AMP2020</t>
  </si>
  <si>
    <t>AMP2016</t>
  </si>
  <si>
    <t>AMP2021</t>
  </si>
  <si>
    <t>AMP2018</t>
  </si>
  <si>
    <t>AMP2021</t>
  </si>
  <si>
    <t>AMP2018</t>
  </si>
  <si>
    <t>AMP2016</t>
  </si>
  <si>
    <t>AMP2019</t>
  </si>
  <si>
    <t>AMP2017</t>
  </si>
  <si>
    <t>AMP2020</t>
  </si>
  <si>
    <t>AMP2016</t>
  </si>
  <si>
    <t>AMP2021</t>
  </si>
  <si>
    <t>AMP2019</t>
  </si>
  <si>
    <t>AMP2017</t>
  </si>
  <si>
    <t>AMP2020</t>
  </si>
  <si>
    <t>AMP2018</t>
  </si>
  <si>
    <t>AMP2019</t>
  </si>
  <si>
    <t>AMP2018</t>
  </si>
  <si>
    <t>AMP2021</t>
  </si>
  <si>
    <t>AMP2017</t>
  </si>
  <si>
    <t>AMP2016</t>
  </si>
  <si>
    <t>AMP2020</t>
  </si>
  <si>
    <t>AMP2019</t>
  </si>
  <si>
    <t>AMP2016</t>
  </si>
  <si>
    <t>AMP2020</t>
  </si>
  <si>
    <t>AMP2018</t>
  </si>
  <si>
    <t>AMP2021</t>
  </si>
  <si>
    <t>AMP2017</t>
  </si>
  <si>
    <t>AMP2020</t>
  </si>
  <si>
    <t>AMP2021</t>
  </si>
  <si>
    <t>AMP2018</t>
  </si>
  <si>
    <t>AMP2017</t>
  </si>
  <si>
    <t>AMP2016</t>
  </si>
  <si>
    <t>AMP2019</t>
  </si>
  <si>
    <t>AMP2020</t>
  </si>
  <si>
    <t>AMP2017</t>
  </si>
  <si>
    <t>AMP2018</t>
  </si>
  <si>
    <t>AMP2020</t>
  </si>
  <si>
    <t>AMP2019</t>
  </si>
  <si>
    <t>AMP2018</t>
  </si>
  <si>
    <t>AMP2017</t>
  </si>
  <si>
    <t>AMP2020</t>
  </si>
  <si>
    <t>AMP2019</t>
  </si>
  <si>
    <t>AMP2016</t>
  </si>
  <si>
    <t>AMP2017</t>
  </si>
  <si>
    <t>AMP2018</t>
  </si>
  <si>
    <t>AMP2021</t>
  </si>
  <si>
    <t>AMP2017</t>
  </si>
  <si>
    <t>AMP2019</t>
  </si>
  <si>
    <t>AMP2018</t>
  </si>
  <si>
    <t>AMP2016</t>
  </si>
  <si>
    <t>AMP2020</t>
  </si>
  <si>
    <t>AMP2021</t>
  </si>
  <si>
    <t>AMP2019</t>
  </si>
  <si>
    <t>AMP2018</t>
  </si>
  <si>
    <t>AMP2016</t>
  </si>
  <si>
    <t>AMP2017</t>
  </si>
  <si>
    <t>AMP2020</t>
  </si>
  <si>
    <t>AMP2019</t>
  </si>
  <si>
    <t>AMP2016</t>
  </si>
  <si>
    <t>AMP2017</t>
  </si>
  <si>
    <t>AMP2021</t>
  </si>
  <si>
    <t>AMP2018</t>
  </si>
  <si>
    <t>AMP2021</t>
  </si>
  <si>
    <t>AMP2020</t>
  </si>
  <si>
    <t>AMP2016</t>
  </si>
  <si>
    <t>AMP2019</t>
  </si>
  <si>
    <t>AMP2017</t>
  </si>
  <si>
    <t>AMP2021</t>
  </si>
  <si>
    <t>AMP2016</t>
  </si>
  <si>
    <t>AMP2020</t>
  </si>
  <si>
    <t>AMP2019</t>
  </si>
  <si>
    <t>AMP2018</t>
  </si>
  <si>
    <t>AMP2019</t>
  </si>
  <si>
    <t>AMP2021</t>
  </si>
  <si>
    <t>AMP2017</t>
  </si>
  <si>
    <t>AMP2018</t>
  </si>
  <si>
    <t>AMP2016</t>
  </si>
  <si>
    <t>AMP2020</t>
  </si>
  <si>
    <t>AMP2018</t>
  </si>
  <si>
    <t>AMP2019</t>
  </si>
  <si>
    <t>AMP2016</t>
  </si>
  <si>
    <t>AMP2017</t>
  </si>
  <si>
    <t>AMP2021</t>
  </si>
  <si>
    <t>AMP2017</t>
  </si>
  <si>
    <t>AMP2021</t>
  </si>
  <si>
    <t>AMP2018</t>
  </si>
  <si>
    <t>AMP2016</t>
  </si>
  <si>
    <t>AMP2019</t>
  </si>
  <si>
    <t>AMP2020</t>
  </si>
  <si>
    <t>AMP2021</t>
  </si>
  <si>
    <t>AMP2019</t>
  </si>
  <si>
    <t>AMP2018</t>
  </si>
  <si>
    <t>AMP2017</t>
  </si>
  <si>
    <t>AMP2016</t>
  </si>
  <si>
    <t>AMP2021</t>
  </si>
  <si>
    <t>AMP2017</t>
  </si>
  <si>
    <t>AMP2021</t>
  </si>
  <si>
    <t>AMP2018</t>
  </si>
  <si>
    <t>AMP2020</t>
  </si>
  <si>
    <t>AMP2019</t>
  </si>
  <si>
    <t>AMP2021</t>
  </si>
  <si>
    <t>AMP2017</t>
  </si>
  <si>
    <t>AMP2019</t>
  </si>
  <si>
    <t>AMP2020</t>
  </si>
  <si>
    <t>AMP2018</t>
  </si>
  <si>
    <t>AMP2017</t>
  </si>
  <si>
    <t>AMP2019</t>
  </si>
  <si>
    <t>AMP2021</t>
  </si>
  <si>
    <t>AMP2018</t>
  </si>
  <si>
    <t>AMP2020</t>
  </si>
  <si>
    <t>AMP2019</t>
  </si>
  <si>
    <t>AMP2018</t>
  </si>
  <si>
    <t>AMP2017</t>
  </si>
  <si>
    <t>AMP2021</t>
  </si>
  <si>
    <t>AMP2020</t>
  </si>
  <si>
    <t>AMP2017</t>
  </si>
  <si>
    <t>AMP2018</t>
  </si>
  <si>
    <t>AMP2021</t>
  </si>
  <si>
    <t>AMP2019</t>
  </si>
  <si>
    <t>AMP2021</t>
  </si>
  <si>
    <t>AMP2018</t>
  </si>
  <si>
    <t>AMP2020</t>
  </si>
  <si>
    <t>AMP2019</t>
  </si>
  <si>
    <t>AMP2017</t>
  </si>
  <si>
    <t>AMP2021</t>
  </si>
  <si>
    <t>AMP2018</t>
  </si>
  <si>
    <t>AMP2020</t>
  </si>
  <si>
    <t>AMP2019</t>
  </si>
  <si>
    <t>AMP2020</t>
  </si>
  <si>
    <t>AMP2018</t>
  </si>
  <si>
    <t>AMP2021</t>
  </si>
  <si>
    <t>AMP2017</t>
  </si>
  <si>
    <t>AMP2019</t>
  </si>
  <si>
    <t>AMP2017</t>
  </si>
  <si>
    <t>AMP2019</t>
  </si>
  <si>
    <t>AMP2020</t>
  </si>
  <si>
    <t>AMP2021</t>
  </si>
  <si>
    <t>AMP2018</t>
  </si>
  <si>
    <t>AMP2017</t>
  </si>
  <si>
    <t>AMP2020</t>
  </si>
  <si>
    <t>AMP2019</t>
  </si>
  <si>
    <t>AMP2021</t>
  </si>
  <si>
    <t>AMP2018</t>
  </si>
  <si>
    <t>AMP2020</t>
  </si>
  <si>
    <t>AMP2017</t>
  </si>
  <si>
    <t>AMP2019</t>
  </si>
  <si>
    <t>AMP2021</t>
  </si>
  <si>
    <t>AMP2017</t>
  </si>
  <si>
    <t>AMP2020</t>
  </si>
  <si>
    <t>AMP2018</t>
  </si>
  <si>
    <t>AMP2019</t>
  </si>
  <si>
    <t>AMP2020</t>
  </si>
  <si>
    <t>AMP2018</t>
  </si>
  <si>
    <t>AMP2017</t>
  </si>
  <si>
    <t>AMP2021</t>
  </si>
  <si>
    <t>AMP2019</t>
  </si>
  <si>
    <t>AMP2018</t>
  </si>
  <si>
    <t>AMP2021</t>
  </si>
  <si>
    <t>AMP2017</t>
  </si>
  <si>
    <t>AMP2020</t>
  </si>
  <si>
    <t>AMP2018</t>
  </si>
  <si>
    <t>AMP2021</t>
  </si>
  <si>
    <t>AMP2017</t>
  </si>
  <si>
    <t>AMP2019</t>
  </si>
  <si>
    <t>AMP2020</t>
  </si>
  <si>
    <t>AMP2018</t>
  </si>
  <si>
    <t>AMP2017</t>
  </si>
  <si>
    <t>AMP2020</t>
  </si>
  <si>
    <t>AMP2019</t>
  </si>
  <si>
    <t>AMP2021</t>
  </si>
  <si>
    <t>AMP2017</t>
  </si>
  <si>
    <t>AMP2019</t>
  </si>
  <si>
    <t>AMP2020</t>
  </si>
  <si>
    <t>AMP2018</t>
  </si>
  <si>
    <t>AMP2017</t>
  </si>
  <si>
    <t>AMP2019</t>
  </si>
  <si>
    <t>AMP2020</t>
  </si>
  <si>
    <t>AMP2018</t>
  </si>
  <si>
    <t>AMP2021</t>
  </si>
  <si>
    <t>AMP2020</t>
  </si>
  <si>
    <t>AMP2019</t>
  </si>
  <si>
    <t>AMP2021</t>
  </si>
  <si>
    <t>AMP2017</t>
  </si>
  <si>
    <t>AMP2018</t>
  </si>
  <si>
    <t>AMP2021</t>
  </si>
  <si>
    <t>AMP2018</t>
  </si>
  <si>
    <t>AMP2017</t>
  </si>
  <si>
    <t>AMP2019</t>
  </si>
  <si>
    <t>AMP2020</t>
  </si>
  <si>
    <t>AMP2018</t>
  </si>
  <si>
    <t>AMP2017</t>
  </si>
  <si>
    <t>AMP2019</t>
  </si>
  <si>
    <t>AMP2021</t>
  </si>
  <si>
    <t>AMP2020</t>
  </si>
  <si>
    <t>AMP2018</t>
  </si>
  <si>
    <t>AMP2017</t>
  </si>
  <si>
    <t>AMP2019</t>
  </si>
  <si>
    <t>AMP2018</t>
  </si>
  <si>
    <t>AMP2020</t>
  </si>
  <si>
    <t>AMP2019</t>
  </si>
  <si>
    <t>AMP2017</t>
  </si>
  <si>
    <t>AMP2021</t>
  </si>
  <si>
    <t>AMP2019</t>
  </si>
  <si>
    <t>AMP2017</t>
  </si>
  <si>
    <t>AMP2018</t>
  </si>
  <si>
    <t>AMP2020</t>
  </si>
  <si>
    <t>AMP2021</t>
  </si>
  <si>
    <t>AMP2019</t>
  </si>
  <si>
    <t>AMP2018</t>
  </si>
  <si>
    <t>AMP2017</t>
  </si>
  <si>
    <t>AMP2020</t>
  </si>
  <si>
    <t>AMP2019</t>
  </si>
  <si>
    <t>AMP2021</t>
  </si>
  <si>
    <t>AMP2018</t>
  </si>
  <si>
    <t>AMP2017</t>
  </si>
  <si>
    <t>AMP2018</t>
  </si>
  <si>
    <t>AMP2021</t>
  </si>
  <si>
    <t>AMP2017</t>
  </si>
  <si>
    <t>AMP2020</t>
  </si>
  <si>
    <t>AMP2019</t>
  </si>
  <si>
    <t>AMP2017</t>
  </si>
  <si>
    <t>AMP2020</t>
  </si>
  <si>
    <t>AMP2019</t>
  </si>
  <si>
    <t>AMP2018</t>
  </si>
  <si>
    <t>AMP2021</t>
  </si>
  <si>
    <t>AMP2019</t>
  </si>
  <si>
    <t>AMP2018</t>
  </si>
  <si>
    <t>AMP2021</t>
  </si>
  <si>
    <t>AMP2017</t>
  </si>
  <si>
    <t>AMP2020</t>
  </si>
  <si>
    <t>AMP2018</t>
  </si>
  <si>
    <t>AMP2019</t>
  </si>
  <si>
    <t>AMP2020</t>
  </si>
  <si>
    <t>AMP2017</t>
  </si>
  <si>
    <t>AMP2021</t>
  </si>
  <si>
    <t>AMP2017</t>
  </si>
  <si>
    <t>AMP2018</t>
  </si>
  <si>
    <t>AMP2020</t>
  </si>
  <si>
    <t>AMP2021</t>
  </si>
  <si>
    <t>AMP2019</t>
  </si>
  <si>
    <t>AMP2018</t>
  </si>
  <si>
    <t>AMP2020</t>
  </si>
  <si>
    <t>AMP2017</t>
  </si>
  <si>
    <t>AMP2021</t>
  </si>
  <si>
    <t>AMP2019</t>
  </si>
  <si>
    <t>AMP2020</t>
  </si>
  <si>
    <t>AMP2021</t>
  </si>
  <si>
    <t>AMP2018</t>
  </si>
  <si>
    <t>AMP2017</t>
  </si>
  <si>
    <t>AMP2021</t>
  </si>
  <si>
    <t>AMP2018</t>
  </si>
  <si>
    <t>AMP2017</t>
  </si>
  <si>
    <t>AMP2019</t>
  </si>
  <si>
    <t>AMP2020</t>
  </si>
  <si>
    <t>AMP2021</t>
  </si>
  <si>
    <t>AMP2018</t>
  </si>
  <si>
    <t>AMP2017</t>
  </si>
  <si>
    <t>AMP2020</t>
  </si>
  <si>
    <t>AMP2019</t>
  </si>
  <si>
    <t>AMP2021</t>
  </si>
  <si>
    <t>AMP2019</t>
  </si>
  <si>
    <t>AMP2018</t>
  </si>
  <si>
    <t>AMP2020</t>
  </si>
  <si>
    <t>AMP2017</t>
  </si>
  <si>
    <t>AMP2020</t>
  </si>
  <si>
    <t>AMP2021</t>
  </si>
  <si>
    <t>AMP2019</t>
  </si>
  <si>
    <t>AMP2017</t>
  </si>
  <si>
    <t>AMP2018</t>
  </si>
  <si>
    <t>AMP2020</t>
  </si>
  <si>
    <t>AMP2019</t>
  </si>
  <si>
    <t>AMP2018</t>
  </si>
  <si>
    <t>AMP2021</t>
  </si>
  <si>
    <t>AMP2017</t>
  </si>
  <si>
    <t>AMP2021</t>
  </si>
  <si>
    <t>AMP2019</t>
  </si>
  <si>
    <t>AMP2018</t>
  </si>
  <si>
    <t>AMP2017</t>
  </si>
  <si>
    <t>AMP2020</t>
  </si>
  <si>
    <t>AMP2021</t>
  </si>
  <si>
    <t>AMP2018</t>
  </si>
  <si>
    <t>AMP2017</t>
  </si>
  <si>
    <t>AMP2020</t>
  </si>
  <si>
    <t>AMP2019</t>
  </si>
  <si>
    <t>AMP2021</t>
  </si>
  <si>
    <t>AMP2017</t>
  </si>
  <si>
    <t>AMP2018</t>
  </si>
  <si>
    <t>AMP2019</t>
  </si>
  <si>
    <t>AMP2020</t>
  </si>
  <si>
    <t>AMP2017</t>
  </si>
  <si>
    <t>AMP2020</t>
  </si>
  <si>
    <t>AMP2018</t>
  </si>
  <si>
    <t>AMP2021</t>
  </si>
  <si>
    <t>AMP2019</t>
  </si>
  <si>
    <t>AMP2017</t>
  </si>
  <si>
    <t>AMP2020</t>
  </si>
  <si>
    <t>AMP2018</t>
  </si>
  <si>
    <t>AMP2019</t>
  </si>
  <si>
    <t>AMP2020</t>
  </si>
  <si>
    <t>AMP2017</t>
  </si>
  <si>
    <t>AMP2018</t>
  </si>
  <si>
    <t>AMP2019</t>
  </si>
  <si>
    <t>AMP2020</t>
  </si>
  <si>
    <t>AMP2017</t>
  </si>
  <si>
    <t>AMP2019</t>
  </si>
  <si>
    <t>AMP2018</t>
  </si>
  <si>
    <t>AMP2021</t>
  </si>
  <si>
    <t>AMP2020</t>
  </si>
  <si>
    <t>AMP2018</t>
  </si>
  <si>
    <t>AMP2019</t>
  </si>
  <si>
    <t>AMP2017</t>
  </si>
  <si>
    <t>AMP2019</t>
  </si>
  <si>
    <t>AMP2018</t>
  </si>
  <si>
    <t>AMP2021</t>
  </si>
  <si>
    <t>AMP2017</t>
  </si>
  <si>
    <t>AMP2020</t>
  </si>
  <si>
    <t>AMP2017</t>
  </si>
  <si>
    <t>AMP2021</t>
  </si>
  <si>
    <t>AMP2019</t>
  </si>
  <si>
    <t>AMP2020</t>
  </si>
  <si>
    <t>AMP2018</t>
  </si>
  <si>
    <t>AMP2017</t>
  </si>
  <si>
    <t>AMP2021</t>
  </si>
  <si>
    <t>AMP2020</t>
  </si>
  <si>
    <t>AMP2019</t>
  </si>
  <si>
    <t>AMP2021</t>
  </si>
  <si>
    <t>AMP2017</t>
  </si>
  <si>
    <t>AMP2019</t>
  </si>
  <si>
    <t>AMP2020</t>
  </si>
  <si>
    <t>AMP2018</t>
  </si>
  <si>
    <t>AMP2017</t>
  </si>
  <si>
    <t>AMP2020</t>
  </si>
  <si>
    <t>AMP2021</t>
  </si>
  <si>
    <t>AMP2018</t>
  </si>
  <si>
    <t>AMP2019</t>
  </si>
  <si>
    <t>AMP2018</t>
  </si>
  <si>
    <t>AMP2021</t>
  </si>
  <si>
    <t>AMP2017</t>
  </si>
  <si>
    <t>AMP2020</t>
  </si>
  <si>
    <t>AMP2019</t>
  </si>
  <si>
    <t>AMP2021</t>
  </si>
  <si>
    <t>AMP2017</t>
  </si>
  <si>
    <t>AMP2018</t>
  </si>
  <si>
    <t>AMP2021</t>
  </si>
  <si>
    <t>AMP2018</t>
  </si>
  <si>
    <t>AMP2019</t>
  </si>
  <si>
    <t>AMP2017</t>
  </si>
  <si>
    <t>AMP2020</t>
  </si>
  <si>
    <t>AMP2018</t>
  </si>
  <si>
    <t>AMP2019</t>
  </si>
  <si>
    <t>AMP2021</t>
  </si>
  <si>
    <t>AMP2020</t>
  </si>
  <si>
    <t>AMP2019</t>
  </si>
  <si>
    <t>AMP2021</t>
  </si>
  <si>
    <t>AMP2018</t>
  </si>
  <si>
    <t>AMP2020</t>
  </si>
  <si>
    <t>AMP2019</t>
  </si>
  <si>
    <t>AMP2018</t>
  </si>
  <si>
    <t>AMP2020</t>
  </si>
  <si>
    <t>AMP2021</t>
  </si>
  <si>
    <t>AMP2020</t>
  </si>
  <si>
    <t>AMP2019</t>
  </si>
  <si>
    <t>AMP2018</t>
  </si>
  <si>
    <t>AMP2021</t>
  </si>
  <si>
    <t>AMP2020</t>
  </si>
  <si>
    <t>AMP2018</t>
  </si>
  <si>
    <t>AMP2021</t>
  </si>
  <si>
    <t>AMP2019</t>
  </si>
  <si>
    <t>AMP2021</t>
  </si>
  <si>
    <t>AMP2019</t>
  </si>
  <si>
    <t>AMP2018</t>
  </si>
  <si>
    <t>AMP2020</t>
  </si>
  <si>
    <t>AMP2019</t>
  </si>
  <si>
    <t>AMP2021</t>
  </si>
  <si>
    <t>AMP2018</t>
  </si>
  <si>
    <t>AMP2019</t>
  </si>
  <si>
    <t>AMP2018</t>
  </si>
  <si>
    <t>AMP2020</t>
  </si>
  <si>
    <t>AMP2021</t>
  </si>
  <si>
    <t>AMP2018</t>
  </si>
  <si>
    <t>AMP2021</t>
  </si>
  <si>
    <t>AMP2020</t>
  </si>
  <si>
    <t>AMP2019</t>
  </si>
  <si>
    <t>AMP2018</t>
  </si>
  <si>
    <t>AMP2021</t>
  </si>
  <si>
    <t>AMP2020</t>
  </si>
  <si>
    <t>AMP2019</t>
  </si>
  <si>
    <t>AMP2021</t>
  </si>
  <si>
    <t>AMP2020</t>
  </si>
  <si>
    <t>AMP2018</t>
  </si>
  <si>
    <t>AMP2019</t>
  </si>
  <si>
    <t>AMP2020</t>
  </si>
  <si>
    <t>AMP2018</t>
  </si>
  <si>
    <t>AMP2021</t>
  </si>
  <si>
    <t>AMP2019</t>
  </si>
  <si>
    <t>AMP2020</t>
  </si>
  <si>
    <t>AMP2018</t>
  </si>
  <si>
    <t>AMP2021</t>
  </si>
  <si>
    <t>AMP2020</t>
  </si>
  <si>
    <t>AMP2019</t>
  </si>
  <si>
    <t>AMP2018</t>
  </si>
  <si>
    <t>AMP2019</t>
  </si>
  <si>
    <t>AMP2018</t>
  </si>
  <si>
    <t>AMP2020</t>
  </si>
  <si>
    <t>AMP2021</t>
  </si>
  <si>
    <t>AMP2019</t>
  </si>
  <si>
    <t>AMP2020</t>
  </si>
  <si>
    <t>AMP2018</t>
  </si>
  <si>
    <t>AMP2020</t>
  </si>
  <si>
    <t>AMP2018</t>
  </si>
  <si>
    <t>AMP2021</t>
  </si>
  <si>
    <t>AMP2019</t>
  </si>
  <si>
    <t>AMP2020</t>
  </si>
  <si>
    <t>AMP2018</t>
  </si>
  <si>
    <t>AMP2021</t>
  </si>
  <si>
    <t>AMP2020</t>
  </si>
  <si>
    <t>AMP2019</t>
  </si>
  <si>
    <t>AMP2018</t>
  </si>
  <si>
    <t>AMP2020</t>
  </si>
  <si>
    <t>AMP2021</t>
  </si>
  <si>
    <t>AMP2019</t>
  </si>
  <si>
    <t>AMP2020</t>
  </si>
  <si>
    <t>AMP2019</t>
  </si>
  <si>
    <t>AMP2018</t>
  </si>
  <si>
    <t>AMP2021</t>
  </si>
  <si>
    <t>AMP2020</t>
  </si>
  <si>
    <t>AMP2019</t>
  </si>
  <si>
    <t>AMP2018</t>
  </si>
  <si>
    <t>AMP2021</t>
  </si>
  <si>
    <t>AMP2018</t>
  </si>
  <si>
    <t>AMP2020</t>
  </si>
  <si>
    <t>AMP2019</t>
  </si>
  <si>
    <t>AMP2020</t>
  </si>
  <si>
    <t>AMP2018</t>
  </si>
  <si>
    <t>AMP2021</t>
  </si>
  <si>
    <t>AMP2019</t>
  </si>
  <si>
    <t>AMP2020</t>
  </si>
  <si>
    <t>AMP2018</t>
  </si>
  <si>
    <t>AMP2019</t>
  </si>
  <si>
    <t>AMP2021</t>
  </si>
  <si>
    <t>AMP2019</t>
  </si>
  <si>
    <t>AMP2020</t>
  </si>
  <si>
    <t>AMP2018</t>
  </si>
  <si>
    <t>AMP2021</t>
  </si>
  <si>
    <t>AMP2020</t>
  </si>
  <si>
    <t>AMP2019</t>
  </si>
  <si>
    <t>AMP2018</t>
  </si>
  <si>
    <t>AMP2020</t>
  </si>
  <si>
    <t>AMP2018</t>
  </si>
  <si>
    <t>AMP2021</t>
  </si>
  <si>
    <t>AMP2019</t>
  </si>
  <si>
    <t>AMP2020</t>
  </si>
  <si>
    <t>AMP2018</t>
  </si>
  <si>
    <t>AMP2021</t>
  </si>
  <si>
    <t>AMP2020</t>
  </si>
  <si>
    <t>AMP2021</t>
  </si>
  <si>
    <t>AMP2018</t>
  </si>
  <si>
    <t>AMP2019</t>
  </si>
  <si>
    <t>AMP2020</t>
  </si>
  <si>
    <t>AMP2019</t>
  </si>
  <si>
    <t>AMP2021</t>
  </si>
  <si>
    <t>AMP2018</t>
  </si>
  <si>
    <t>AMP2021</t>
  </si>
  <si>
    <t>AMP2020</t>
  </si>
  <si>
    <t>AMP2019</t>
  </si>
  <si>
    <t>AMP2018</t>
  </si>
  <si>
    <t>AMP2020</t>
  </si>
  <si>
    <t>AMP2021</t>
  </si>
  <si>
    <t>AMP2018</t>
  </si>
  <si>
    <t>AMP2019</t>
  </si>
  <si>
    <t>AMP2020</t>
  </si>
  <si>
    <t>AMP2021</t>
  </si>
  <si>
    <t>AMP2018</t>
  </si>
  <si>
    <t>AMP2019</t>
  </si>
  <si>
    <t>AMP2020</t>
  </si>
  <si>
    <t>AMP2021</t>
  </si>
  <si>
    <t>AMP2019</t>
  </si>
  <si>
    <t>AMP2020</t>
  </si>
  <si>
    <t>AMP2018</t>
  </si>
  <si>
    <t>AMP2019</t>
  </si>
  <si>
    <t>AMP2018</t>
  </si>
  <si>
    <t>AMP2020</t>
  </si>
  <si>
    <t>AMP2021</t>
  </si>
  <si>
    <t>AMP2018</t>
  </si>
  <si>
    <t>AMP2020</t>
  </si>
  <si>
    <t>AMP2019</t>
  </si>
  <si>
    <t>AMP2021</t>
  </si>
  <si>
    <t>AMP2018</t>
  </si>
  <si>
    <t>AMP2019</t>
  </si>
  <si>
    <t>AMP2020</t>
  </si>
  <si>
    <t>AMP2019</t>
  </si>
  <si>
    <t>AMP2018</t>
  </si>
  <si>
    <t>AMP2021</t>
  </si>
  <si>
    <t>AMP2018</t>
  </si>
  <si>
    <t>AMP2019</t>
  </si>
  <si>
    <t>AMP2021</t>
  </si>
  <si>
    <t>AMP2020</t>
  </si>
  <si>
    <t>AMP2021</t>
  </si>
  <si>
    <t>AMP2018</t>
  </si>
  <si>
    <t>AMP2020</t>
  </si>
  <si>
    <t>AMP2019</t>
  </si>
  <si>
    <t>AMP2018</t>
  </si>
  <si>
    <t>AMP2020</t>
  </si>
  <si>
    <t>AMP2019</t>
  </si>
  <si>
    <t>AMP2018</t>
  </si>
  <si>
    <t>AMP2020</t>
  </si>
  <si>
    <t>AMP2018</t>
  </si>
  <si>
    <t>AMP2021</t>
  </si>
  <si>
    <t>AMP2019</t>
  </si>
  <si>
    <t>AMP2021</t>
  </si>
  <si>
    <t>AMP2020</t>
  </si>
  <si>
    <t>AMP2019</t>
  </si>
  <si>
    <t>AMP2018</t>
  </si>
  <si>
    <t>AMP2019</t>
  </si>
  <si>
    <t>AMP2021</t>
  </si>
  <si>
    <t>AMP2018</t>
  </si>
  <si>
    <t>AMP2020</t>
  </si>
  <si>
    <t>AMP2021</t>
  </si>
  <si>
    <t>AMP2020</t>
  </si>
  <si>
    <t>AMP2018</t>
  </si>
  <si>
    <t>AMP2019</t>
  </si>
  <si>
    <t>AMP2018</t>
  </si>
  <si>
    <t>AMP2021</t>
  </si>
  <si>
    <t>AMP2019</t>
  </si>
  <si>
    <t>AMP2020</t>
  </si>
  <si>
    <t>AMP2021</t>
  </si>
  <si>
    <t>AMP2020</t>
  </si>
  <si>
    <t>AMP2019</t>
  </si>
  <si>
    <t>AMP2018</t>
  </si>
  <si>
    <t>AMP2021</t>
  </si>
  <si>
    <t>AMP2020</t>
  </si>
  <si>
    <t>AMP2019</t>
  </si>
  <si>
    <t>AMP2020</t>
  </si>
  <si>
    <t>AMP2021</t>
  </si>
  <si>
    <t>AMP2018</t>
  </si>
  <si>
    <t>AMP2019</t>
  </si>
  <si>
    <t>AMP2020</t>
  </si>
  <si>
    <t>AMP2021</t>
  </si>
  <si>
    <t>AMP2018</t>
  </si>
  <si>
    <t>AMP2020</t>
  </si>
  <si>
    <t>AMP2019</t>
  </si>
  <si>
    <t>AMP2021</t>
  </si>
  <si>
    <t>AMP2018</t>
  </si>
  <si>
    <t>AMP2021</t>
  </si>
  <si>
    <t>AMP2019</t>
  </si>
  <si>
    <t>AMP2020</t>
  </si>
  <si>
    <t>AMP2021</t>
  </si>
  <si>
    <t>AMP2019</t>
  </si>
  <si>
    <t>AMP2020</t>
  </si>
  <si>
    <t>AMP2019</t>
  </si>
  <si>
    <t>AMP2020</t>
  </si>
  <si>
    <t>AMP2021</t>
  </si>
  <si>
    <t>AMP2020</t>
  </si>
  <si>
    <t>AMP2019</t>
  </si>
  <si>
    <t>AMP2020</t>
  </si>
  <si>
    <t>AMP2019</t>
  </si>
  <si>
    <t>AMP2021</t>
  </si>
  <si>
    <t>AMP2019</t>
  </si>
  <si>
    <t>AMP2020</t>
  </si>
  <si>
    <t>AMP2019</t>
  </si>
  <si>
    <t>AMP2020</t>
  </si>
  <si>
    <t>AMP2021</t>
  </si>
  <si>
    <t>AMP2019</t>
  </si>
  <si>
    <t>AMP2021</t>
  </si>
  <si>
    <t>AMP2020</t>
  </si>
  <si>
    <t>AMP2021</t>
  </si>
  <si>
    <t>AMP2019</t>
  </si>
  <si>
    <t>AMP2021</t>
  </si>
  <si>
    <t>AMP2020</t>
  </si>
  <si>
    <t>AMP2019</t>
  </si>
  <si>
    <t>AMP2020</t>
  </si>
  <si>
    <t>AMP2021</t>
  </si>
  <si>
    <t>AMP2019</t>
  </si>
  <si>
    <t>AMP2020</t>
  </si>
  <si>
    <t>AMP2021</t>
  </si>
  <si>
    <t>AMP2020</t>
  </si>
  <si>
    <t>AMP2019</t>
  </si>
  <si>
    <t>AMP2021</t>
  </si>
  <si>
    <t>AMP2020</t>
  </si>
  <si>
    <t>AMP2019</t>
  </si>
  <si>
    <t>AMP2021</t>
  </si>
  <si>
    <t>AMP2020</t>
  </si>
  <si>
    <t>AMP2019</t>
  </si>
  <si>
    <t>AMP2020</t>
  </si>
  <si>
    <t>AMP2021</t>
  </si>
  <si>
    <t>AMP2020</t>
  </si>
  <si>
    <t>AMP2019</t>
  </si>
  <si>
    <t>AMP2020</t>
  </si>
  <si>
    <t>AMP2021</t>
  </si>
  <si>
    <t>AMP2019</t>
  </si>
  <si>
    <t>AMP2020</t>
  </si>
  <si>
    <t>AMP2019</t>
  </si>
  <si>
    <t>AMP2021</t>
  </si>
  <si>
    <t>AMP2020</t>
  </si>
  <si>
    <t>AMP2021</t>
  </si>
  <si>
    <t>AMP2020</t>
  </si>
  <si>
    <t>AMP2019</t>
  </si>
  <si>
    <t>AMP2021</t>
  </si>
  <si>
    <t>AMP2020</t>
  </si>
  <si>
    <t>AMP2019</t>
  </si>
  <si>
    <t>AMP2021</t>
  </si>
  <si>
    <t>AMP2020</t>
  </si>
  <si>
    <t>AMP2019</t>
  </si>
  <si>
    <t>AMP2020</t>
  </si>
  <si>
    <t>AMP2021</t>
  </si>
  <si>
    <t>AMP2019</t>
  </si>
  <si>
    <t>AMP2020</t>
  </si>
  <si>
    <t>AMP2019</t>
  </si>
  <si>
    <t>AMP2021</t>
  </si>
  <si>
    <t>AMP2020</t>
  </si>
  <si>
    <t>AMP2021</t>
  </si>
  <si>
    <t>AMP2020</t>
  </si>
  <si>
    <t>AMP2019</t>
  </si>
  <si>
    <t>AMP2021</t>
  </si>
  <si>
    <t>AMP2020</t>
  </si>
  <si>
    <t>AMP2021</t>
  </si>
  <si>
    <t>AMP2019</t>
  </si>
  <si>
    <t>AMP2021</t>
  </si>
  <si>
    <t>AMP2019</t>
  </si>
  <si>
    <t>AMP2020</t>
  </si>
  <si>
    <t>AMP2019</t>
  </si>
  <si>
    <t>AMP2021</t>
  </si>
  <si>
    <t>AMP2019</t>
  </si>
  <si>
    <t>AMP2020</t>
  </si>
  <si>
    <t>AMP2021</t>
  </si>
  <si>
    <t>AMP2020</t>
  </si>
  <si>
    <t>AMP2019</t>
  </si>
  <si>
    <t>AMP2021</t>
  </si>
  <si>
    <t>AMP2019</t>
  </si>
  <si>
    <t>AMP2020</t>
  </si>
  <si>
    <t>AMP2021</t>
  </si>
  <si>
    <t>AMP2020</t>
  </si>
  <si>
    <t>AMP2021</t>
  </si>
  <si>
    <t>AMP2019</t>
  </si>
  <si>
    <t>AMP2021</t>
  </si>
  <si>
    <t>AMP2019</t>
  </si>
  <si>
    <t>AMP2020</t>
  </si>
  <si>
    <t>AMP2021</t>
  </si>
  <si>
    <t>AMP2019</t>
  </si>
  <si>
    <t>AMP2020</t>
  </si>
  <si>
    <t>AMP2021</t>
  </si>
  <si>
    <t>AMP2020</t>
  </si>
  <si>
    <t>AMP2019</t>
  </si>
  <si>
    <t>AMP2021</t>
  </si>
  <si>
    <t>AMP2020</t>
  </si>
  <si>
    <t>AMP2019</t>
  </si>
  <si>
    <t>AMP2021</t>
  </si>
  <si>
    <t>AMP2019</t>
  </si>
  <si>
    <t>AMP2020</t>
  </si>
  <si>
    <t>AMP2021</t>
  </si>
  <si>
    <t>AMP2019</t>
  </si>
  <si>
    <t>AMP2020</t>
  </si>
  <si>
    <t>AMP2019</t>
  </si>
  <si>
    <t>AMP2020</t>
  </si>
  <si>
    <t>AMP2019</t>
  </si>
  <si>
    <t>AMP2020</t>
  </si>
  <si>
    <t>AMP2019</t>
  </si>
  <si>
    <t>AMP2020</t>
  </si>
  <si>
    <t>AMP2021</t>
  </si>
  <si>
    <t>AMP2019</t>
  </si>
  <si>
    <t>AMP2020</t>
  </si>
  <si>
    <t>AMP2021</t>
  </si>
  <si>
    <t>AMP2020</t>
  </si>
  <si>
    <t>AMP2019</t>
  </si>
  <si>
    <t>AMP2021</t>
  </si>
  <si>
    <t>AMP2020</t>
  </si>
  <si>
    <t>AMP2019</t>
  </si>
  <si>
    <t>AMP2020</t>
  </si>
  <si>
    <t>AMP2019</t>
  </si>
  <si>
    <t>AMP2021</t>
  </si>
  <si>
    <t>AMP2020</t>
  </si>
  <si>
    <t>AMP2021</t>
  </si>
  <si>
    <t>AMP2019</t>
  </si>
  <si>
    <t>AMP2021</t>
  </si>
  <si>
    <t>AMP2020</t>
  </si>
  <si>
    <t>AMP2019</t>
  </si>
  <si>
    <t>AMP2021</t>
  </si>
  <si>
    <t>AMP2020</t>
  </si>
  <si>
    <t>AMP2019</t>
  </si>
  <si>
    <t>AMP2021</t>
  </si>
  <si>
    <t>AMP2020</t>
  </si>
  <si>
    <t>AMP2021</t>
  </si>
  <si>
    <t>AMP2019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</si>
  <si>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</si>
  <si>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</si>
  <si>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</si>
  <si>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</si>
  <si>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</si>
  <si>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</si>
  <si>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</si>
  <si>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</si>
  <si>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</si>
  <si>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</si>
  <si>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</si>
  <si>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</si>
  <si>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</si>
  <si>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</si>
  <si>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</si>
  <si>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</si>
  <si>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</si>
  <si>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</si>
  <si>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</si>
  <si>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</si>
  <si>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</si>
  <si>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</si>
  <si>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</si>
  <si>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</si>
  <si>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</si>
  <si>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</si>
  <si>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</si>
  <si>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</si>
  <si>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</si>
  <si>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</si>
  <si>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</si>
  <si>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</si>
  <si>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</si>
  <si>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</si>
  <si>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</si>
  <si>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</si>
  <si>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</si>
  <si>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</si>
  <si>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</si>
  <si>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</si>
  <si>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</si>
  <si>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</si>
  <si>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</si>
  <si>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</si>
  <si>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</si>
  <si>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</si>
  <si>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</si>
  <si>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</si>
  <si>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</si>
  <si>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</si>
  <si>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</si>
  <si>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</si>
  <si>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</si>
  <si>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</si>
  <si>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</si>
  <si>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</si>
  <si>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</si>
  <si>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</si>
  <si>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</si>
  <si>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</si>
  <si>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</si>
  <si>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</si>
  <si>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</si>
  <si>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</si>
  <si>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</si>
  <si>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</si>
  <si>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</si>
  <si>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</si>
  <si>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</si>
  <si>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</si>
  <si>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AMP2020</t>
  </si>
  <si>
    <t>AMP2021</t>
  </si>
  <si>
    <t>Schedule</t>
  </si>
  <si>
    <t>2(i)</t>
  </si>
  <si>
    <t>8(i)</t>
  </si>
  <si>
    <t>5b(i)</t>
  </si>
  <si>
    <t>2(i)</t>
  </si>
  <si>
    <t>3(i)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</si>
  <si>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</si>
  <si>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</si>
  <si>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</si>
  <si>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</si>
  <si>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</si>
  <si>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</si>
  <si>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</si>
  <si>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</si>
  <si>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</si>
  <si>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</si>
  <si>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</si>
  <si>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</si>
  <si>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</si>
  <si>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</si>
  <si>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</si>
  <si>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</si>
  <si>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</si>
  <si>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</si>
  <si>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</si>
  <si>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</si>
  <si>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</si>
  <si>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</si>
  <si>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</si>
  <si>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</si>
  <si>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</si>
  <si>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</si>
  <si>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</si>
  <si>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</si>
  <si>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</si>
  <si>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</si>
  <si>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</si>
  <si>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</si>
  <si>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</si>
  <si>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</si>
  <si>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</si>
  <si>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</si>
  <si>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</si>
  <si>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</si>
  <si>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</si>
  <si>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</si>
  <si>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</si>
  <si>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</si>
  <si>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</si>
  <si>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</si>
  <si>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</si>
  <si>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</si>
  <si>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</si>
  <si>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</si>
  <si>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</si>
  <si>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</si>
  <si>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</si>
  <si>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</si>
  <si>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</si>
  <si>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</si>
  <si>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</si>
  <si>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</si>
  <si>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</si>
  <si>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</si>
  <si>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</si>
  <si>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</si>
  <si>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</si>
  <si>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</si>
  <si>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</si>
  <si>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</si>
  <si>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</si>
  <si>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</si>
  <si>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</si>
  <si>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</si>
  <si>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</si>
  <si>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</si>
  <si>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</si>
  <si>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</si>
  <si>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</si>
  <si>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</si>
  <si>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</si>
  <si>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</si>
  <si>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</si>
  <si>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</si>
  <si>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</si>
  <si>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</si>
  <si>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</si>
  <si>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</si>
  <si>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</si>
  <si>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</si>
  <si>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</si>
  <si>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</si>
  <si>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</si>
  <si>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</si>
  <si>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</si>
  <si>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</si>
  <si>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</si>
  <si>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</si>
  <si>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</si>
  <si>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</si>
  <si>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</si>
  <si>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</si>
  <si>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</si>
  <si>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</si>
  <si>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</si>
  <si>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</si>
  <si>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4(i)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</si>
  <si>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</si>
  <si>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</si>
  <si>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</si>
  <si>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</si>
  <si>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</si>
  <si>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</si>
  <si>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</si>
  <si>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</si>
  <si>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</si>
  <si>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</si>
  <si>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</si>
  <si>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</si>
  <si>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</si>
  <si>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</si>
  <si>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</si>
  <si>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</si>
  <si>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</si>
  <si>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</si>
  <si>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</si>
  <si>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</si>
  <si>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4(i)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</si>
  <si>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</si>
  <si>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</si>
  <si>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</si>
  <si>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</si>
  <si>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</si>
  <si>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</si>
  <si>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</si>
  <si>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</si>
  <si>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</si>
  <si>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</si>
  <si>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</si>
  <si>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</si>
  <si>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</si>
  <si>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</si>
  <si>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</si>
  <si>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</si>
  <si>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</si>
  <si>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</si>
  <si>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</si>
  <si>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</si>
  <si>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4(i)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</si>
  <si>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</si>
  <si>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</si>
  <si>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</si>
  <si>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</si>
  <si>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</si>
  <si>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</si>
  <si>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</si>
  <si>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</si>
  <si>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</si>
  <si>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</si>
  <si>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</si>
  <si>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</si>
  <si>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</si>
  <si>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</si>
  <si>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</si>
  <si>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</si>
  <si>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</si>
  <si>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</si>
  <si>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</si>
  <si>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</si>
  <si>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4(i)</t>
  </si>
  <si>
    <t>11a(i)</t>
  </si>
  <si>
    <t>11a(iii)</t>
  </si>
  <si>
    <t>11a(iv)</t>
  </si>
  <si>
    <t>6a(i)</t>
  </si>
  <si>
    <t>6a(iv)</t>
  </si>
  <si>
    <t>12c(ii)</t>
  </si>
  <si>
    <t>8(i)</t>
  </si>
  <si>
    <t>9c</t>
  </si>
  <si>
    <t>9e(ii)</t>
  </si>
  <si>
    <t>11b</t>
  </si>
  <si>
    <t>6b(i)</t>
  </si>
  <si>
    <t>5b(i)</t>
  </si>
  <si>
    <t>9e(iii)</t>
  </si>
  <si>
    <t>4(vii)</t>
  </si>
  <si>
    <t>1(v)</t>
  </si>
  <si>
    <t>10(i)</t>
  </si>
  <si>
    <t>10(ii)</t>
  </si>
  <si>
    <t>12d</t>
  </si>
  <si>
    <t>2(i)</t>
  </si>
  <si>
    <t>3(i)</t>
  </si>
  <si>
    <t>4(i)</t>
  </si>
  <si>
    <t>11a(i)</t>
  </si>
  <si>
    <t>11a(iii)</t>
  </si>
  <si>
    <t>11a(iv)</t>
  </si>
  <si>
    <t>12c(ii)</t>
  </si>
  <si>
    <t>11b</t>
  </si>
  <si>
    <t>12d</t>
  </si>
  <si>
    <t>11a(i)</t>
  </si>
  <si>
    <t>11a(iii)</t>
  </si>
  <si>
    <t>11a(iv)</t>
  </si>
  <si>
    <t>12c(ii)</t>
  </si>
  <si>
    <t>11b</t>
  </si>
  <si>
    <t>12d</t>
  </si>
  <si>
    <t>11a(i)</t>
  </si>
  <si>
    <t>11a(iii)</t>
  </si>
  <si>
    <t>11a(iv)</t>
  </si>
  <si>
    <t>12c(ii)</t>
  </si>
  <si>
    <t>11b</t>
  </si>
  <si>
    <t>12d</t>
  </si>
  <si>
    <t>11a(i)</t>
  </si>
  <si>
    <t>11a(iii)</t>
  </si>
  <si>
    <t>11a(iv)</t>
  </si>
  <si>
    <t>12c(ii)</t>
  </si>
  <si>
    <t>11b</t>
  </si>
  <si>
    <t>12d</t>
  </si>
  <si>
    <t>11a(i)</t>
  </si>
  <si>
    <t>11a(iii)</t>
  </si>
  <si>
    <t>11a(iv)</t>
  </si>
  <si>
    <t>12c(ii)</t>
  </si>
  <si>
    <t>11b</t>
  </si>
  <si>
    <t>12d</t>
  </si>
  <si>
    <t>11a(i)</t>
  </si>
  <si>
    <t>11b</t>
  </si>
  <si>
    <t>11a(i)</t>
  </si>
  <si>
    <t>11b</t>
  </si>
  <si>
    <t>11a(i)</t>
  </si>
  <si>
    <t>11b</t>
  </si>
  <si>
    <t>11a(i)</t>
  </si>
  <si>
    <t>11b</t>
  </si>
  <si>
    <t>11a(i)</t>
  </si>
  <si>
    <t>11b</t>
  </si>
  <si>
    <t>Section</t>
  </si>
  <si>
    <t>Revenue and Profitability</t>
  </si>
  <si>
    <t>Network and Demand</t>
  </si>
  <si>
    <t>Other data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</si>
  <si>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</si>
  <si>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</si>
  <si>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</si>
  <si>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</si>
  <si>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</si>
  <si>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</si>
  <si>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</si>
  <si>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</si>
  <si>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</si>
  <si>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</si>
  <si>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</si>
  <si>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</si>
  <si>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</si>
  <si>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</si>
  <si>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</si>
  <si>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</si>
  <si>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</si>
  <si>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</si>
  <si>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</si>
  <si>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</si>
  <si>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</si>
  <si>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</si>
  <si>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</si>
  <si>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</si>
  <si>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</si>
  <si>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</si>
  <si>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</si>
  <si>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</si>
  <si>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</si>
  <si>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</si>
  <si>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</si>
  <si>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</si>
  <si>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</si>
  <si>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</si>
  <si>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</si>
  <si>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</si>
  <si>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</si>
  <si>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</si>
  <si>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</si>
  <si>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</si>
  <si>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</si>
  <si>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</si>
  <si>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</si>
  <si>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</si>
  <si>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</si>
  <si>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</si>
  <si>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</si>
  <si>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</si>
  <si>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</si>
  <si>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</si>
  <si>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</si>
  <si>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</si>
  <si>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</si>
  <si>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</si>
  <si>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</si>
  <si>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</si>
  <si>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</si>
  <si>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</si>
  <si>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</si>
  <si>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</si>
  <si>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Other data</t>
  </si>
  <si>
    <t>RAB value</t>
  </si>
  <si>
    <t>Reliability</t>
  </si>
  <si>
    <t>Revenue and Profitability</t>
  </si>
  <si>
    <t>Capital Expenditure</t>
  </si>
  <si>
    <t>Network and Demand</t>
  </si>
  <si>
    <t>Operating Expenditure</t>
  </si>
  <si>
    <t>Reliability</t>
  </si>
  <si>
    <t>Capital Expenditure</t>
  </si>
  <si>
    <t>Network and Demand</t>
  </si>
  <si>
    <t>Operating Expenditure</t>
  </si>
  <si>
    <t>Reliability</t>
  </si>
  <si>
    <t>Capital Expenditure</t>
  </si>
  <si>
    <t>Network and Demand</t>
  </si>
  <si>
    <t>Operating Expenditure</t>
  </si>
  <si>
    <t>Reliability</t>
  </si>
  <si>
    <t>Capital Expenditure</t>
  </si>
  <si>
    <t>Network and Demand</t>
  </si>
  <si>
    <t>Operating Expenditure</t>
  </si>
  <si>
    <t>Reliability</t>
  </si>
  <si>
    <t>Capital Expenditure</t>
  </si>
  <si>
    <t>Network and Demand</t>
  </si>
  <si>
    <t>Operating Expenditure</t>
  </si>
  <si>
    <t>Reliability</t>
  </si>
  <si>
    <t>Capital Expenditure</t>
  </si>
  <si>
    <t>Operating Expenditure</t>
  </si>
  <si>
    <t>Capital Expenditure</t>
  </si>
  <si>
    <t>Operating Expenditure</t>
  </si>
  <si>
    <t>Capital Expenditure</t>
  </si>
  <si>
    <t>Operating Expenditure</t>
  </si>
  <si>
    <t>Capital Expenditure</t>
  </si>
  <si>
    <t>Operating Expenditure</t>
  </si>
  <si>
    <t>Capital Expenditure</t>
  </si>
  <si>
    <t>Operating Expenditure</t>
  </si>
  <si>
    <t>Category</t>
  </si>
  <si>
    <t>Return on investment</t>
  </si>
  <si>
    <t>Customer numbers</t>
  </si>
  <si>
    <t>Related party transactions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</si>
  <si>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</si>
  <si>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</si>
  <si>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</si>
  <si>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</si>
  <si>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</si>
  <si>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</si>
  <si>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</si>
  <si>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</si>
  <si>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</si>
  <si>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</si>
  <si>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</si>
  <si>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</si>
  <si>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</si>
  <si>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</si>
  <si>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</si>
  <si>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</si>
  <si>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</si>
  <si>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</si>
  <si>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</si>
  <si>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</si>
  <si>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</si>
  <si>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</si>
  <si>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</si>
  <si>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</si>
  <si>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</si>
  <si>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</si>
  <si>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</si>
  <si>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</si>
  <si>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</si>
  <si>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</si>
  <si>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</si>
  <si>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</si>
  <si>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</si>
  <si>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</si>
  <si>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</si>
  <si>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</si>
  <si>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</si>
  <si>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</si>
  <si>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</si>
  <si>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</si>
  <si>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</si>
  <si>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</si>
  <si>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</si>
  <si>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</si>
  <si>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</si>
  <si>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</si>
  <si>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</si>
  <si>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</si>
  <si>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</si>
  <si>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</si>
  <si>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</si>
  <si>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</si>
  <si>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</si>
  <si>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</si>
  <si>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</si>
  <si>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</si>
  <si>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</si>
  <si>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</si>
  <si>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</si>
  <si>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</si>
  <si>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</si>
  <si>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</si>
  <si>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</si>
  <si>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</si>
  <si>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</si>
  <si>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</si>
  <si>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</si>
  <si>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</si>
  <si>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</si>
  <si>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</si>
  <si>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</si>
  <si>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</si>
  <si>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</si>
  <si>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</si>
  <si>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</si>
  <si>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</si>
  <si>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</si>
  <si>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</si>
  <si>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</si>
  <si>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</si>
  <si>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</si>
  <si>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</si>
  <si>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</si>
  <si>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</si>
  <si>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</si>
  <si>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</si>
  <si>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</si>
  <si>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</si>
  <si>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</si>
  <si>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</si>
  <si>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</si>
  <si>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</si>
  <si>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</si>
  <si>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</si>
  <si>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</si>
  <si>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</si>
  <si>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</si>
  <si>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</si>
  <si>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</si>
  <si>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</si>
  <si>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</si>
  <si>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</si>
  <si>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</si>
  <si>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</si>
  <si>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</si>
  <si>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</si>
  <si>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</si>
  <si>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</si>
  <si>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</si>
  <si>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</si>
  <si>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</si>
  <si>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</si>
  <si>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</si>
  <si>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</si>
  <si>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</si>
  <si>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</si>
  <si>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</si>
  <si>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</si>
  <si>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</si>
  <si>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</si>
  <si>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</si>
  <si>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</si>
  <si>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</si>
  <si>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</si>
  <si>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</si>
  <si>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</si>
  <si>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</si>
  <si>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</si>
  <si>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</si>
  <si>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</si>
  <si>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</si>
  <si>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</si>
  <si>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</si>
  <si>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</si>
  <si>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</si>
  <si>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</si>
  <si>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</si>
  <si>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</si>
  <si>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</si>
  <si>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</si>
  <si>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</si>
  <si>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</si>
  <si>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</si>
  <si>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</si>
  <si>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</si>
  <si>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</si>
  <si>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</si>
  <si>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</si>
  <si>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</si>
  <si>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</si>
  <si>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</si>
  <si>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</si>
  <si>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</si>
  <si>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</si>
  <si>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</si>
  <si>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</si>
  <si>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</si>
  <si>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</si>
  <si>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</si>
  <si>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</si>
  <si>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</si>
  <si>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</si>
  <si>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</si>
  <si>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</si>
  <si>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</si>
  <si>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</si>
  <si>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</si>
  <si>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</si>
  <si>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</si>
  <si>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</si>
  <si>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</si>
  <si>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</si>
  <si>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</si>
  <si>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</si>
  <si>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</si>
  <si>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</si>
  <si>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</si>
  <si>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</si>
  <si>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</si>
  <si>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</si>
  <si>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</si>
  <si>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</si>
  <si>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</si>
  <si>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</si>
  <si>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</si>
  <si>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</si>
  <si>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</si>
  <si>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</si>
  <si>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</si>
  <si>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</si>
  <si>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</si>
  <si>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</si>
  <si>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</si>
  <si>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</si>
  <si>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</si>
  <si>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</si>
  <si>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</si>
  <si>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</si>
  <si>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</si>
  <si>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</si>
  <si>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</si>
  <si>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</si>
  <si>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</si>
  <si>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</si>
  <si>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</si>
  <si>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</si>
  <si>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</si>
  <si>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</si>
  <si>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</si>
  <si>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</si>
  <si>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</si>
  <si>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</si>
  <si>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</si>
  <si>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</si>
  <si>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</si>
  <si>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</si>
  <si>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</si>
  <si>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</si>
  <si>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</si>
  <si>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</si>
  <si>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</si>
  <si>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</si>
  <si>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</si>
  <si>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</si>
  <si>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</si>
  <si>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</si>
  <si>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</si>
  <si>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</si>
  <si>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</si>
  <si>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</si>
  <si>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</si>
  <si>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</si>
  <si>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</si>
  <si>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</si>
  <si>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</si>
  <si>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</si>
  <si>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</si>
  <si>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</si>
  <si>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</si>
  <si>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</si>
  <si>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</si>
  <si>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</si>
  <si>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</si>
  <si>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</si>
  <si>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</si>
  <si>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</si>
  <si>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</si>
  <si>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</si>
  <si>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</si>
  <si>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</si>
  <si>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</si>
  <si>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</si>
  <si>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</si>
  <si>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</si>
  <si>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</si>
  <si>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</si>
  <si>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</si>
  <si>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</si>
  <si>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</si>
  <si>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</si>
  <si>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</si>
  <si>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</si>
  <si>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</si>
  <si>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</si>
  <si>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</si>
  <si>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</si>
  <si>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</si>
  <si>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</si>
  <si>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</si>
  <si>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</si>
  <si>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</si>
  <si>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</si>
  <si>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</si>
  <si>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</si>
  <si>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</si>
  <si>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</si>
  <si>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</si>
  <si>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</si>
  <si>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</si>
  <si>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</si>
  <si>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</si>
  <si>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</si>
  <si>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</si>
  <si>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</si>
  <si>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</si>
  <si>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</si>
  <si>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</si>
  <si>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</si>
  <si>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</si>
  <si>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</si>
  <si>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</si>
  <si>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</si>
  <si>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</si>
  <si>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</si>
  <si>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</si>
  <si>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</si>
  <si>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</si>
  <si>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</si>
  <si>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</si>
  <si>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</si>
  <si>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</si>
  <si>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</si>
  <si>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</si>
  <si>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</si>
  <si>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</si>
  <si>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</si>
  <si>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</si>
  <si>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</si>
  <si>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</si>
  <si>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</si>
  <si>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</si>
  <si>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</si>
  <si>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</si>
  <si>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</si>
  <si>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</si>
  <si>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</si>
  <si>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</si>
  <si>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</si>
  <si>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</si>
  <si>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</si>
  <si>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</si>
  <si>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</si>
  <si>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</si>
  <si>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</si>
  <si>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</si>
  <si>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</si>
  <si>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</si>
  <si>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</si>
  <si>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</si>
  <si>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</si>
  <si>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</si>
  <si>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</si>
  <si>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</si>
  <si>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</si>
  <si>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</si>
  <si>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</si>
  <si>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</si>
  <si>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</si>
  <si>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</si>
  <si>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</si>
  <si>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</si>
  <si>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</si>
  <si>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</si>
  <si>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</si>
  <si>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</si>
  <si>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</si>
  <si>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</si>
  <si>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</si>
  <si>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</si>
  <si>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</si>
  <si>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</si>
  <si>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</si>
  <si>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</si>
  <si>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</si>
  <si>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</si>
  <si>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</si>
  <si>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</si>
  <si>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</si>
  <si>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</si>
  <si>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</si>
  <si>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</si>
  <si>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</si>
  <si>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</si>
  <si>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</si>
  <si>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</si>
  <si>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</si>
  <si>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</si>
  <si>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</si>
  <si>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</si>
  <si>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</si>
  <si>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</si>
  <si>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</si>
  <si>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</si>
  <si>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</si>
  <si>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</si>
  <si>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</si>
  <si>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</si>
  <si>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</si>
  <si>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</si>
  <si>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Adjustment resulting from asset allocation</t>
  </si>
  <si>
    <t>Asset disposals</t>
  </si>
  <si>
    <t>Asset value</t>
  </si>
  <si>
    <t>Assets commissioned</t>
  </si>
  <si>
    <t>Lost and found assets adjustment</t>
  </si>
  <si>
    <t>Total closing RAB value</t>
  </si>
  <si>
    <t>Total opening RAB value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</si>
  <si>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</si>
  <si>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</si>
  <si>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</si>
  <si>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</si>
  <si>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</si>
  <si>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</si>
  <si>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</si>
  <si>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</si>
  <si>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</si>
  <si>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</si>
  <si>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</si>
  <si>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</si>
  <si>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</si>
  <si>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</si>
  <si>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</si>
  <si>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</si>
  <si>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</si>
  <si>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</si>
  <si>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</si>
  <si>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</si>
  <si>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</si>
  <si>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</si>
  <si>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</si>
  <si>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</si>
  <si>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</si>
  <si>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</si>
  <si>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</si>
  <si>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</si>
  <si>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</si>
  <si>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</si>
  <si>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</si>
  <si>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</si>
  <si>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</si>
  <si>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</si>
  <si>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</si>
  <si>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</si>
  <si>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</si>
  <si>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</si>
  <si>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</si>
  <si>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</si>
  <si>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</si>
  <si>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</si>
  <si>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</si>
  <si>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</si>
  <si>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</si>
  <si>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</si>
  <si>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</si>
  <si>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</si>
  <si>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</si>
  <si>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</si>
  <si>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</si>
  <si>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</si>
  <si>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</si>
  <si>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</si>
  <si>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</si>
  <si>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</si>
  <si>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</si>
  <si>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</si>
  <si>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</si>
  <si>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</si>
  <si>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</si>
  <si>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</si>
  <si>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</si>
  <si>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</si>
  <si>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</si>
  <si>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</si>
  <si>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</si>
  <si>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</si>
  <si>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</si>
  <si>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</si>
  <si>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</si>
  <si>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</si>
  <si>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</si>
  <si>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</si>
  <si>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</si>
  <si>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Adjustment resulting from asset allocation</t>
  </si>
  <si>
    <t>Asset disposals</t>
  </si>
  <si>
    <t>Asset value</t>
  </si>
  <si>
    <t>Assets commissioned</t>
  </si>
  <si>
    <t>Lost and found assets adjustment</t>
  </si>
  <si>
    <t>Total closing RAB value</t>
  </si>
  <si>
    <t>Total opening RAB value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</si>
  <si>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</si>
  <si>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</si>
  <si>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</si>
  <si>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</si>
  <si>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</si>
  <si>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</si>
  <si>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</si>
  <si>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</si>
  <si>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</si>
  <si>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</si>
  <si>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</si>
  <si>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</si>
  <si>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</si>
  <si>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</si>
  <si>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</si>
  <si>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</si>
  <si>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</si>
  <si>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</si>
  <si>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</si>
  <si>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</si>
  <si>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</si>
  <si>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</si>
  <si>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</si>
  <si>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</si>
  <si>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</si>
  <si>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</si>
  <si>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</si>
  <si>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</si>
  <si>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</si>
  <si>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</si>
  <si>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</si>
  <si>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</si>
  <si>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</si>
  <si>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</si>
  <si>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</si>
  <si>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</si>
  <si>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</si>
  <si>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</si>
  <si>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</si>
  <si>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</si>
  <si>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</si>
  <si>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</si>
  <si>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</si>
  <si>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</si>
  <si>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</si>
  <si>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</si>
  <si>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</si>
  <si>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</si>
  <si>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</si>
  <si>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</si>
  <si>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</si>
  <si>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</si>
  <si>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</si>
  <si>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</si>
  <si>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</si>
  <si>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</si>
  <si>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</si>
  <si>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</si>
  <si>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</si>
  <si>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</si>
  <si>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</si>
  <si>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</si>
  <si>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</si>
  <si>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</si>
  <si>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</si>
  <si>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</si>
  <si>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</si>
  <si>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</si>
  <si>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</si>
  <si>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</si>
  <si>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</si>
  <si>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</si>
  <si>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</si>
  <si>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</si>
  <si>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</si>
  <si>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Adjustment resulting from asset allocation</t>
  </si>
  <si>
    <t>Asset disposals</t>
  </si>
  <si>
    <t>Asset value</t>
  </si>
  <si>
    <t>Assets commissioned</t>
  </si>
  <si>
    <t>Lost and found assets adjustment</t>
  </si>
  <si>
    <t>Total closing RAB value</t>
  </si>
  <si>
    <t>Total opening RAB value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</si>
  <si>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</si>
  <si>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</si>
  <si>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</si>
  <si>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</si>
  <si>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</si>
  <si>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</si>
  <si>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</si>
  <si>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</si>
  <si>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</si>
  <si>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</si>
  <si>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</si>
  <si>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</si>
  <si>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</si>
  <si>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</si>
  <si>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</si>
  <si>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</si>
  <si>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</si>
  <si>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</si>
  <si>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</si>
  <si>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</si>
  <si>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</si>
  <si>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</si>
  <si>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</si>
  <si>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</si>
  <si>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</si>
  <si>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</si>
  <si>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</si>
  <si>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</si>
  <si>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</si>
  <si>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</si>
  <si>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</si>
  <si>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</si>
  <si>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</si>
  <si>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</si>
  <si>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</si>
  <si>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</si>
  <si>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</si>
  <si>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</si>
  <si>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</si>
  <si>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</si>
  <si>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</si>
  <si>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</si>
  <si>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</si>
  <si>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</si>
  <si>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</si>
  <si>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</si>
  <si>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</si>
  <si>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</si>
  <si>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</si>
  <si>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</si>
  <si>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</si>
  <si>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</si>
  <si>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</si>
  <si>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</si>
  <si>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</si>
  <si>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</si>
  <si>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</si>
  <si>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</si>
  <si>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</si>
  <si>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</si>
  <si>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</si>
  <si>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</si>
  <si>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</si>
  <si>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</si>
  <si>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</si>
  <si>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</si>
  <si>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</si>
  <si>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</si>
  <si>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</si>
  <si>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</si>
  <si>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</si>
  <si>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</si>
  <si>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</si>
  <si>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</si>
  <si>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</si>
  <si>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Adjustment resulting from asset allocation</t>
  </si>
  <si>
    <t>Asset disposals</t>
  </si>
  <si>
    <t>Asset value</t>
  </si>
  <si>
    <t>Assets commissioned</t>
  </si>
  <si>
    <t>Lost and found assets adjustment</t>
  </si>
  <si>
    <t>Total closing RAB value</t>
  </si>
  <si>
    <t>Total opening RAB value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</si>
  <si>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</si>
  <si>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</si>
  <si>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</si>
  <si>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</si>
  <si>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</si>
  <si>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</si>
  <si>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</si>
  <si>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</si>
  <si>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</si>
  <si>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</si>
  <si>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</si>
  <si>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</si>
  <si>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</si>
  <si>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</si>
  <si>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</si>
  <si>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</si>
  <si>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All assets</t>
  </si>
  <si>
    <t>Asset relocations</t>
  </si>
  <si>
    <t>Asset replacement and renewal</t>
  </si>
  <si>
    <t>Capital expenditure</t>
  </si>
  <si>
    <t>Consumer connection</t>
  </si>
  <si>
    <t>Cost of financing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</si>
  <si>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</si>
  <si>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</si>
  <si>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</si>
  <si>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</si>
  <si>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</si>
  <si>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</si>
  <si>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</si>
  <si>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System growth</t>
  </si>
  <si>
    <t>Electricity volumes</t>
  </si>
  <si>
    <t>Maximum coincident system demand</t>
  </si>
  <si>
    <t>Customer numbers</t>
  </si>
  <si>
    <t>Total circuit length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</si>
  <si>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</si>
  <si>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</si>
  <si>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</si>
  <si>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</si>
  <si>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</si>
  <si>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</si>
  <si>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</si>
  <si>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</si>
  <si>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</si>
  <si>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</si>
  <si>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</si>
  <si>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</si>
  <si>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</si>
  <si>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</si>
  <si>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</si>
  <si>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</si>
  <si>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</si>
  <si>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</si>
  <si>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</si>
  <si>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</si>
  <si>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</si>
  <si>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</si>
  <si>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Related party transactions</t>
  </si>
  <si>
    <t>Transformer capacity</t>
  </si>
  <si>
    <t>Total closing RAB value</t>
  </si>
  <si>
    <t>Interruption rate</t>
  </si>
  <si>
    <t>Number of interruptions</t>
  </si>
  <si>
    <t>SAIDI</t>
  </si>
  <si>
    <t>SAIFI</t>
  </si>
  <si>
    <t>SAIDI</t>
  </si>
  <si>
    <t>SAIFI</t>
  </si>
  <si>
    <t>SAIDI</t>
  </si>
  <si>
    <t>SAIFI</t>
  </si>
  <si>
    <t>Return on investment</t>
  </si>
  <si>
    <t>Expenses</t>
  </si>
  <si>
    <t>Operating surplus / (deficit)</t>
  </si>
  <si>
    <t>Regulatory profit / (loss)</t>
  </si>
  <si>
    <t>Regulatory profit / (loss) before tax</t>
  </si>
  <si>
    <t>Tax</t>
  </si>
  <si>
    <t>Term credit spread differential</t>
  </si>
  <si>
    <t>Total regulatory income</t>
  </si>
  <si>
    <t>Adjustment resulting from asset allocation</t>
  </si>
  <si>
    <t>Asset disposals</t>
  </si>
  <si>
    <t>Asset value</t>
  </si>
  <si>
    <t>Assets commissioned</t>
  </si>
  <si>
    <t>Lost and found assets adjustment</t>
  </si>
  <si>
    <t>Total closing RAB value</t>
  </si>
  <si>
    <t>Total opening RAB value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</si>
  <si>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</si>
  <si>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</si>
  <si>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</si>
  <si>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</si>
  <si>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</si>
  <si>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</si>
  <si>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</si>
  <si>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</si>
  <si>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</si>
  <si>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</si>
  <si>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</si>
  <si>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</si>
  <si>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</si>
  <si>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</si>
  <si>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</si>
  <si>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</si>
  <si>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</si>
  <si>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</si>
  <si>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</si>
  <si>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</si>
  <si>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</si>
  <si>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</si>
  <si>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</si>
  <si>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</si>
  <si>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</si>
  <si>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</si>
  <si>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</si>
  <si>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</si>
  <si>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</si>
  <si>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SAIDI</t>
  </si>
  <si>
    <t>SAIFI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</si>
  <si>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</si>
  <si>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</si>
  <si>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</si>
  <si>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</si>
  <si>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</si>
  <si>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</si>
  <si>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</si>
  <si>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</si>
  <si>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</si>
  <si>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</si>
  <si>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</si>
  <si>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</si>
  <si>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</si>
  <si>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</si>
  <si>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</si>
  <si>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</si>
  <si>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</si>
  <si>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</si>
  <si>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</si>
  <si>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</si>
  <si>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</si>
  <si>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</si>
  <si>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</si>
  <si>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</si>
  <si>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</si>
  <si>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</si>
  <si>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</si>
  <si>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</si>
  <si>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</si>
  <si>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SAIDI</t>
  </si>
  <si>
    <t>SAIFI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</si>
  <si>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</si>
  <si>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</si>
  <si>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</si>
  <si>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</si>
  <si>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</si>
  <si>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</si>
  <si>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</si>
  <si>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</si>
  <si>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</si>
  <si>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</si>
  <si>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</si>
  <si>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</si>
  <si>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</si>
  <si>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</si>
  <si>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</si>
  <si>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</si>
  <si>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</si>
  <si>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</si>
  <si>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</si>
  <si>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</si>
  <si>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</si>
  <si>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</si>
  <si>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</si>
  <si>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</si>
  <si>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</si>
  <si>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</si>
  <si>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</si>
  <si>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</si>
  <si>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</si>
  <si>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SAIDI</t>
  </si>
  <si>
    <t>SAIFI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</si>
  <si>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</si>
  <si>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</si>
  <si>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</si>
  <si>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</si>
  <si>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</si>
  <si>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</si>
  <si>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</si>
  <si>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</si>
  <si>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</si>
  <si>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</si>
  <si>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</si>
  <si>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</si>
  <si>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</si>
  <si>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</si>
  <si>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</si>
  <si>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</si>
  <si>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</si>
  <si>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</si>
  <si>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</si>
  <si>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</si>
  <si>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</si>
  <si>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</si>
  <si>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</si>
  <si>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</si>
  <si>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</si>
  <si>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</si>
  <si>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</si>
  <si>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</si>
  <si>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</si>
  <si>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SAIDI</t>
  </si>
  <si>
    <t>SAIFI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</si>
  <si>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</si>
  <si>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</si>
  <si>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</si>
  <si>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</si>
  <si>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</si>
  <si>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</si>
  <si>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</si>
  <si>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</si>
  <si>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</si>
  <si>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</si>
  <si>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</si>
  <si>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</si>
  <si>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</si>
  <si>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</si>
  <si>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System Growth</t>
  </si>
  <si>
    <t>Asset replacement and renewal</t>
  </si>
  <si>
    <t>Electricity volumes</t>
  </si>
  <si>
    <t>Maximum coincident system demand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</si>
  <si>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</si>
  <si>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</si>
  <si>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</si>
  <si>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</si>
  <si>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</si>
  <si>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</si>
  <si>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</si>
  <si>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</si>
  <si>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</si>
  <si>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</si>
  <si>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</si>
  <si>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SAIDI</t>
  </si>
  <si>
    <t>SAIFI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</si>
  <si>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</si>
  <si>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</si>
  <si>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</si>
  <si>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</si>
  <si>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</si>
  <si>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</si>
  <si>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</si>
  <si>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</si>
  <si>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</si>
  <si>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</si>
  <si>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</si>
  <si>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</si>
  <si>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</si>
  <si>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</si>
  <si>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</si>
  <si>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</si>
  <si>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</si>
  <si>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</si>
  <si>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</si>
  <si>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</si>
  <si>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</si>
  <si>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</si>
  <si>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</si>
  <si>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</si>
  <si>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</si>
  <si>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</si>
  <si>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</si>
  <si>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</si>
  <si>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</si>
  <si>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</si>
  <si>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</si>
  <si>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</si>
  <si>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</si>
  <si>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</si>
  <si>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</si>
  <si>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</si>
  <si>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</si>
  <si>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</si>
  <si>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</si>
  <si>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</si>
  <si>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</si>
  <si>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</si>
  <si>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</si>
  <si>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</si>
  <si>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</si>
  <si>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</si>
  <si>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</si>
  <si>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</si>
  <si>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</si>
  <si>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</si>
  <si>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</si>
  <si>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</si>
  <si>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</si>
  <si>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</si>
  <si>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</si>
  <si>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</si>
  <si>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</si>
  <si>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</si>
  <si>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</si>
  <si>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</si>
  <si>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</si>
  <si>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</si>
  <si>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</si>
  <si>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</si>
  <si>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</si>
  <si>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</si>
  <si>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</si>
  <si>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</si>
  <si>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</si>
  <si>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</si>
  <si>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</si>
  <si>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</si>
  <si>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</si>
  <si>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</si>
  <si>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</si>
  <si>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</si>
  <si>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</si>
  <si>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</si>
  <si>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</si>
  <si>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</si>
  <si>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</si>
  <si>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</si>
  <si>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</si>
  <si>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</si>
  <si>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</si>
  <si>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</si>
  <si>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</si>
  <si>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</si>
  <si>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</si>
  <si>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</si>
  <si>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</si>
  <si>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Expenditure on subcomponents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</si>
  <si>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</si>
  <si>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</si>
  <si>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</si>
  <si>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</si>
  <si>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</si>
  <si>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</si>
  <si>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</si>
  <si>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</si>
  <si>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All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</si>
  <si>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</si>
  <si>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</si>
  <si>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</si>
  <si>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</si>
  <si>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</si>
  <si>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</si>
  <si>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Expenditure on subcomponents</t>
  </si>
  <si>
    <t>Network assets</t>
  </si>
  <si>
    <t>Non-network assets</t>
  </si>
  <si>
    <t>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</si>
  <si>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</si>
  <si>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</si>
  <si>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</si>
  <si>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</si>
  <si>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</si>
  <si>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Expenditure on subcomponents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</si>
  <si>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</si>
  <si>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</si>
  <si>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</si>
  <si>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</si>
  <si>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</si>
  <si>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Total opex</t>
  </si>
  <si>
    <t>Vegetation management</t>
  </si>
  <si>
    <t>Selection</t>
  </si>
  <si>
    <t>Return on Investment (post tax)</t>
  </si>
  <si>
    <t>Return on Investment (vanilla)</t>
  </si>
  <si>
    <t>Average no. of ICPs in disclosure year</t>
  </si>
  <si>
    <t>Capital expenditure</t>
  </si>
  <si>
    <t>Market value of asset disposals</t>
  </si>
  <si>
    <t>Operational expenditure</t>
  </si>
  <si>
    <t>Other related party transactions</t>
  </si>
  <si>
    <t>Total regulatory income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</si>
  <si>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</si>
  <si>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</si>
  <si>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</si>
  <si>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</si>
  <si>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</si>
  <si>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</si>
  <si>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</si>
  <si>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</si>
  <si>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</si>
  <si>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</si>
  <si>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</si>
  <si>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</si>
  <si>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</si>
  <si>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</si>
  <si>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</si>
  <si>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</si>
  <si>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</si>
  <si>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</si>
  <si>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</si>
  <si>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</si>
  <si>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</si>
  <si>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</si>
  <si>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</si>
  <si>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</si>
  <si>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</si>
  <si>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</si>
  <si>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</si>
  <si>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</si>
  <si>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</si>
  <si>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</si>
  <si>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</si>
  <si>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</si>
  <si>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2013 total system growth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</si>
  <si>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</si>
  <si>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</si>
  <si>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</si>
  <si>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</si>
  <si>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</si>
  <si>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</si>
  <si>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</si>
  <si>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</si>
  <si>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</si>
  <si>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</si>
  <si>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2013 total asset replacement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</si>
  <si>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</si>
  <si>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</si>
  <si>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</si>
  <si>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</si>
  <si>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</si>
  <si>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</si>
  <si>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</si>
  <si>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</si>
  <si>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</si>
  <si>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</si>
  <si>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</si>
  <si>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</si>
  <si>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</si>
  <si>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</si>
  <si>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</si>
  <si>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</si>
  <si>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</si>
  <si>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</si>
  <si>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</si>
  <si>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</si>
  <si>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</si>
  <si>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</si>
  <si>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</si>
  <si>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</si>
  <si>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</si>
  <si>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</si>
  <si>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</si>
  <si>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</si>
  <si>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</si>
  <si>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</si>
  <si>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</si>
  <si>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</si>
  <si>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</si>
  <si>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</si>
  <si>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</si>
  <si>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</si>
  <si>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</si>
  <si>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</si>
  <si>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</si>
  <si>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</si>
  <si>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</si>
  <si>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</si>
  <si>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</si>
  <si>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</si>
  <si>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</si>
  <si>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</si>
  <si>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</si>
  <si>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</si>
  <si>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</si>
  <si>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</si>
  <si>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</si>
  <si>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</si>
  <si>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</si>
  <si>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</si>
  <si>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</si>
  <si>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</si>
  <si>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</si>
  <si>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</si>
  <si>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</si>
  <si>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</si>
  <si>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</si>
  <si>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</si>
  <si>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</si>
  <si>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</si>
  <si>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</si>
  <si>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</si>
  <si>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</si>
  <si>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</si>
  <si>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</si>
  <si>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</si>
  <si>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</si>
  <si>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</si>
  <si>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</si>
  <si>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</si>
  <si>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</si>
  <si>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</si>
  <si>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</si>
  <si>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</si>
  <si>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</si>
  <si>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</si>
  <si>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</si>
  <si>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</si>
  <si>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</si>
  <si>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Capital expenditure</t>
  </si>
  <si>
    <t>Market value of asset disposals</t>
  </si>
  <si>
    <t>Operational expenditure</t>
  </si>
  <si>
    <t>Other related party transactions</t>
  </si>
  <si>
    <t>Total regulatory income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</si>
  <si>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</si>
  <si>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</si>
  <si>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</si>
  <si>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</si>
  <si>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</si>
  <si>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</si>
  <si>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</si>
  <si>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</si>
  <si>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</si>
  <si>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</si>
  <si>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</si>
  <si>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</si>
  <si>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</si>
  <si>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</si>
  <si>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</si>
  <si>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</si>
  <si>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</si>
  <si>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</si>
  <si>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</si>
  <si>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</si>
  <si>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</si>
  <si>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</si>
  <si>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</si>
  <si>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</si>
  <si>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</si>
  <si>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</si>
  <si>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</si>
  <si>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</si>
  <si>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</si>
  <si>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</si>
  <si>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</si>
  <si>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</si>
  <si>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</si>
  <si>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</si>
  <si>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</si>
  <si>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</si>
  <si>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</si>
  <si>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</si>
  <si>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</si>
  <si>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</si>
  <si>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</si>
  <si>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</si>
  <si>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</si>
  <si>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</si>
  <si>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</si>
  <si>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</si>
  <si>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</si>
  <si>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</si>
  <si>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</si>
  <si>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</si>
  <si>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</si>
  <si>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</si>
  <si>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</si>
  <si>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</si>
  <si>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</si>
  <si>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</si>
  <si>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</si>
  <si>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</si>
  <si>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</si>
  <si>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</si>
  <si>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</si>
  <si>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</si>
  <si>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</si>
  <si>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</si>
  <si>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</si>
  <si>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</si>
  <si>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</si>
  <si>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</si>
  <si>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</si>
  <si>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</si>
  <si>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</si>
  <si>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</si>
  <si>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2013 total system growth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</si>
  <si>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</si>
  <si>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</si>
  <si>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</si>
  <si>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</si>
  <si>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</si>
  <si>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</si>
  <si>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</si>
  <si>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</si>
  <si>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</si>
  <si>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</si>
  <si>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2013 total asset replacement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</si>
  <si>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</si>
  <si>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</si>
  <si>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</si>
  <si>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</si>
  <si>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</si>
  <si>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</si>
  <si>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</si>
  <si>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</si>
  <si>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</si>
  <si>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</si>
  <si>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</si>
  <si>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</si>
  <si>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</si>
  <si>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</si>
  <si>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</si>
  <si>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</si>
  <si>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</si>
  <si>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</si>
  <si>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</si>
  <si>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</si>
  <si>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</si>
  <si>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</si>
  <si>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</si>
  <si>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</si>
  <si>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</si>
  <si>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</si>
  <si>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</si>
  <si>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</si>
  <si>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</si>
  <si>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</si>
  <si>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</si>
  <si>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</si>
  <si>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</si>
  <si>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</si>
  <si>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</si>
  <si>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</si>
  <si>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</si>
  <si>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</si>
  <si>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</si>
  <si>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</si>
  <si>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</si>
  <si>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</si>
  <si>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</si>
  <si>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</si>
  <si>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</si>
  <si>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</si>
  <si>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</si>
  <si>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</si>
  <si>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</si>
  <si>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</si>
  <si>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</si>
  <si>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</si>
  <si>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</si>
  <si>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</si>
  <si>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</si>
  <si>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</si>
  <si>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</si>
  <si>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</si>
  <si>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</si>
  <si>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</si>
  <si>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</si>
  <si>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</si>
  <si>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</si>
  <si>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</si>
  <si>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</si>
  <si>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</si>
  <si>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</si>
  <si>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</si>
  <si>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</si>
  <si>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</si>
  <si>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</si>
  <si>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</si>
  <si>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</si>
  <si>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</si>
  <si>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</si>
  <si>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</si>
  <si>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</si>
  <si>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</si>
  <si>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</si>
  <si>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</si>
  <si>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</si>
  <si>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</si>
  <si>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</si>
  <si>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Capital expenditure</t>
  </si>
  <si>
    <t>Market value of asset disposals</t>
  </si>
  <si>
    <t>Operational expenditure</t>
  </si>
  <si>
    <t>Other related party transactions</t>
  </si>
  <si>
    <t>Total regulatory income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</si>
  <si>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</si>
  <si>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</si>
  <si>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</si>
  <si>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</si>
  <si>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</si>
  <si>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</si>
  <si>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</si>
  <si>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</si>
  <si>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</si>
  <si>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</si>
  <si>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</si>
  <si>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</si>
  <si>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</si>
  <si>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</si>
  <si>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</si>
  <si>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</si>
  <si>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</si>
  <si>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</si>
  <si>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</si>
  <si>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</si>
  <si>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</si>
  <si>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</si>
  <si>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</si>
  <si>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</si>
  <si>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</si>
  <si>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</si>
  <si>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</si>
  <si>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</si>
  <si>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</si>
  <si>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</si>
  <si>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</si>
  <si>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</si>
  <si>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</si>
  <si>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</si>
  <si>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</si>
  <si>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</si>
  <si>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</si>
  <si>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</si>
  <si>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</si>
  <si>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</si>
  <si>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</si>
  <si>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</si>
  <si>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</si>
  <si>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</si>
  <si>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</si>
  <si>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</si>
  <si>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</si>
  <si>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</si>
  <si>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</si>
  <si>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</si>
  <si>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</si>
  <si>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</si>
  <si>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</si>
  <si>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</si>
  <si>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</si>
  <si>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</si>
  <si>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</si>
  <si>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</si>
  <si>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</si>
  <si>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</si>
  <si>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</si>
  <si>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</si>
  <si>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</si>
  <si>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</si>
  <si>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</si>
  <si>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</si>
  <si>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</si>
  <si>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</si>
  <si>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</si>
  <si>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</si>
  <si>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</si>
  <si>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</si>
  <si>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2013 total system growth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</si>
  <si>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</si>
  <si>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</si>
  <si>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</si>
  <si>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</si>
  <si>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</si>
  <si>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</si>
  <si>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</si>
  <si>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</si>
  <si>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</si>
  <si>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</si>
  <si>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2013 total asset replacement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</si>
  <si>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</si>
  <si>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</si>
  <si>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</si>
  <si>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</si>
  <si>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</si>
  <si>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</si>
  <si>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</si>
  <si>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</si>
  <si>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</si>
  <si>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</si>
  <si>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</si>
  <si>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</si>
  <si>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</si>
  <si>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</si>
  <si>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</si>
  <si>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</si>
  <si>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</si>
  <si>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</si>
  <si>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</si>
  <si>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</si>
  <si>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</si>
  <si>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</si>
  <si>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</si>
  <si>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</si>
  <si>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</si>
  <si>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</si>
  <si>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</si>
  <si>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</si>
  <si>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</si>
  <si>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</si>
  <si>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</si>
  <si>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</si>
  <si>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</si>
  <si>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</si>
  <si>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</si>
  <si>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</si>
  <si>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</si>
  <si>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</si>
  <si>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</si>
  <si>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</si>
  <si>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</si>
  <si>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</si>
  <si>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</si>
  <si>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</si>
  <si>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</si>
  <si>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</si>
  <si>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</si>
  <si>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</si>
  <si>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</si>
  <si>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</si>
  <si>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</si>
  <si>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</si>
  <si>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</si>
  <si>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</si>
  <si>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</si>
  <si>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</si>
  <si>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</si>
  <si>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</si>
  <si>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</si>
  <si>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</si>
  <si>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</si>
  <si>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</si>
  <si>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</si>
  <si>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</si>
  <si>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</si>
  <si>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</si>
  <si>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</si>
  <si>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</si>
  <si>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</si>
  <si>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</si>
  <si>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</si>
  <si>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</si>
  <si>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</si>
  <si>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</si>
  <si>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</si>
  <si>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</si>
  <si>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</si>
  <si>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</si>
  <si>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</si>
  <si>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</si>
  <si>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</si>
  <si>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</si>
  <si>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</si>
  <si>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Capital expenditure</t>
  </si>
  <si>
    <t>Market value of asset disposals</t>
  </si>
  <si>
    <t>Operational expenditure</t>
  </si>
  <si>
    <t>Other related party transactions</t>
  </si>
  <si>
    <t>Total regulatory income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</si>
  <si>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</si>
  <si>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</si>
  <si>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</si>
  <si>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</si>
  <si>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</si>
  <si>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</si>
  <si>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</si>
  <si>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</si>
  <si>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</si>
  <si>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</si>
  <si>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</si>
  <si>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</si>
  <si>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</si>
  <si>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</si>
  <si>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</si>
  <si>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</si>
  <si>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</si>
  <si>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</si>
  <si>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</si>
  <si>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</si>
  <si>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</si>
  <si>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</si>
  <si>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</si>
  <si>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</si>
  <si>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</si>
  <si>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</si>
  <si>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</si>
  <si>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</si>
  <si>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</si>
  <si>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</si>
  <si>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</si>
  <si>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</si>
  <si>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</si>
  <si>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</si>
  <si>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</si>
  <si>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</si>
  <si>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</si>
  <si>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</si>
  <si>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</si>
  <si>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</si>
  <si>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</si>
  <si>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</si>
  <si>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</si>
  <si>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</si>
  <si>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</si>
  <si>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</si>
  <si>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</si>
  <si>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</si>
  <si>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</si>
  <si>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</si>
  <si>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</si>
  <si>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</si>
  <si>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</si>
  <si>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</si>
  <si>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</si>
  <si>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</si>
  <si>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</si>
  <si>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</si>
  <si>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</si>
  <si>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</si>
  <si>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</si>
  <si>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</si>
  <si>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</si>
  <si>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</si>
  <si>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</si>
  <si>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</si>
  <si>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</si>
  <si>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</si>
  <si>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</si>
  <si>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</si>
  <si>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</si>
  <si>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</si>
  <si>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2013 total system growth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</si>
  <si>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</si>
  <si>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</si>
  <si>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</si>
  <si>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</si>
  <si>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</si>
  <si>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</si>
  <si>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</si>
  <si>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</si>
  <si>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</si>
  <si>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</si>
  <si>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2013 total asset replacement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</si>
  <si>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</si>
  <si>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</si>
  <si>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</si>
  <si>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</si>
  <si>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</si>
  <si>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</si>
  <si>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</si>
  <si>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</si>
  <si>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</si>
  <si>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</si>
  <si>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</si>
  <si>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</si>
  <si>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</si>
  <si>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</si>
  <si>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</si>
  <si>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</si>
  <si>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</si>
  <si>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</si>
  <si>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</si>
  <si>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</si>
  <si>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</si>
  <si>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</si>
  <si>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</si>
  <si>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</si>
  <si>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</si>
  <si>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</si>
  <si>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</si>
  <si>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</si>
  <si>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</si>
  <si>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</si>
  <si>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</si>
  <si>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</si>
  <si>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</si>
  <si>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</si>
  <si>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</si>
  <si>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</si>
  <si>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</si>
  <si>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</si>
  <si>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</si>
  <si>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</si>
  <si>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</si>
  <si>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</si>
  <si>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</si>
  <si>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</si>
  <si>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</si>
  <si>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</si>
  <si>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</si>
  <si>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</si>
  <si>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</si>
  <si>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</si>
  <si>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</si>
  <si>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</si>
  <si>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</si>
  <si>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</si>
  <si>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</si>
  <si>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</si>
  <si>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</si>
  <si>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</si>
  <si>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</si>
  <si>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</si>
  <si>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</si>
  <si>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</si>
  <si>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</si>
  <si>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</si>
  <si>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</si>
  <si>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</si>
  <si>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</si>
  <si>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</si>
  <si>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</si>
  <si>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</si>
  <si>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</si>
  <si>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</si>
  <si>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</si>
  <si>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</si>
  <si>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</si>
  <si>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</si>
  <si>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</si>
  <si>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</si>
  <si>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</si>
  <si>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</si>
  <si>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</si>
  <si>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</si>
  <si>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</si>
  <si>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Capital expenditure</t>
  </si>
  <si>
    <t>Market value of asset disposals</t>
  </si>
  <si>
    <t>Operational expenditure</t>
  </si>
  <si>
    <t>Other related party transactions</t>
  </si>
  <si>
    <t>Total regulatory income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</si>
  <si>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</si>
  <si>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</si>
  <si>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</si>
  <si>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</si>
  <si>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</si>
  <si>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</si>
  <si>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</si>
  <si>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</si>
  <si>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</si>
  <si>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</si>
  <si>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</si>
  <si>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</si>
  <si>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</si>
  <si>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</si>
  <si>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</si>
  <si>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</si>
  <si>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</si>
  <si>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</si>
  <si>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</si>
  <si>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</si>
  <si>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</si>
  <si>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</si>
  <si>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</si>
  <si>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</si>
  <si>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</si>
  <si>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</si>
  <si>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</si>
  <si>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</si>
  <si>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</si>
  <si>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</si>
  <si>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</si>
  <si>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</si>
  <si>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</si>
  <si>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</si>
  <si>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</si>
  <si>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</si>
  <si>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</si>
  <si>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</si>
  <si>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</si>
  <si>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</si>
  <si>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</si>
  <si>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</si>
  <si>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</si>
  <si>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</si>
  <si>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</si>
  <si>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</si>
  <si>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</si>
  <si>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</si>
  <si>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</si>
  <si>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</si>
  <si>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</si>
  <si>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</si>
  <si>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</si>
  <si>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</si>
  <si>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</si>
  <si>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</si>
  <si>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</si>
  <si>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</si>
  <si>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</si>
  <si>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</si>
  <si>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</si>
  <si>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</si>
  <si>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</si>
  <si>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</si>
  <si>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</si>
  <si>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</si>
  <si>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</si>
  <si>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</si>
  <si>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</si>
  <si>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</si>
  <si>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</si>
  <si>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</si>
  <si>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2013 total system growth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</si>
  <si>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</si>
  <si>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</si>
  <si>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</si>
  <si>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</si>
  <si>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</si>
  <si>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</si>
  <si>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</si>
  <si>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</si>
  <si>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</si>
  <si>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</si>
  <si>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2013 total asset replacement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</si>
  <si>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</si>
  <si>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</si>
  <si>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</si>
  <si>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</si>
  <si>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</si>
  <si>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</si>
  <si>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</si>
  <si>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</si>
  <si>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</si>
  <si>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</si>
  <si>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</si>
  <si>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</si>
  <si>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</si>
  <si>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</si>
  <si>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</si>
  <si>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</si>
  <si>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</si>
  <si>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</si>
  <si>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</si>
  <si>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</si>
  <si>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</si>
  <si>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</si>
  <si>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</si>
  <si>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</si>
  <si>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</si>
  <si>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</si>
  <si>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</si>
  <si>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</si>
  <si>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</si>
  <si>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</si>
  <si>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</si>
  <si>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</si>
  <si>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</si>
  <si>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</si>
  <si>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</si>
  <si>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</si>
  <si>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</si>
  <si>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</si>
  <si>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</si>
  <si>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</si>
  <si>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</si>
  <si>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</si>
  <si>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</si>
  <si>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</si>
  <si>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</si>
  <si>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</si>
  <si>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</si>
  <si>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</si>
  <si>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</si>
  <si>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</si>
  <si>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</si>
  <si>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Maximum coincident system demand [MW]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</si>
  <si>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</si>
  <si>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</si>
  <si>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</si>
  <si>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</si>
  <si>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</si>
  <si>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</si>
  <si>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</si>
  <si>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</si>
  <si>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</si>
  <si>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</si>
  <si>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</si>
  <si>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</si>
  <si>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</si>
  <si>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</si>
  <si>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</si>
  <si>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</si>
  <si>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</si>
  <si>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</si>
  <si>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</si>
  <si>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</si>
  <si>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</si>
  <si>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</si>
  <si>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</si>
  <si>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</si>
  <si>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</si>
  <si>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</si>
  <si>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</si>
  <si>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</si>
  <si>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</si>
  <si>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</si>
  <si>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</si>
  <si>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</si>
  <si>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</si>
  <si>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Capital expenditure</t>
  </si>
  <si>
    <t>Market value of asset disposals</t>
  </si>
  <si>
    <t>Operational expenditure</t>
  </si>
  <si>
    <t>Other related party transactions</t>
  </si>
  <si>
    <t>Total regulatory income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</si>
  <si>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</si>
  <si>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</si>
  <si>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</si>
  <si>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</si>
  <si>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</si>
  <si>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</si>
  <si>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</si>
  <si>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</si>
  <si>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</si>
  <si>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</si>
  <si>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</si>
  <si>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</si>
  <si>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</si>
  <si>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</si>
  <si>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</si>
  <si>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</si>
  <si>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</si>
  <si>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</si>
  <si>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</si>
  <si>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</si>
  <si>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</si>
  <si>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</si>
  <si>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</si>
  <si>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</si>
  <si>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</si>
  <si>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</si>
  <si>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</si>
  <si>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</si>
  <si>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</si>
  <si>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</si>
  <si>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</si>
  <si>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</si>
  <si>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</si>
  <si>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</si>
  <si>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</si>
  <si>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</si>
  <si>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</si>
  <si>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</si>
  <si>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</si>
  <si>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</si>
  <si>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</si>
  <si>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</si>
  <si>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</si>
  <si>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</si>
  <si>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</si>
  <si>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</si>
  <si>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</si>
  <si>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</si>
  <si>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</si>
  <si>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</si>
  <si>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</si>
  <si>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</si>
  <si>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</si>
  <si>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Adjustment resulting from asset allocation</t>
  </si>
  <si>
    <t>Asset disposals</t>
  </si>
  <si>
    <t>Total depreciation</t>
  </si>
  <si>
    <t>Total revaluations</t>
  </si>
  <si>
    <t>Assets commissioned</t>
  </si>
  <si>
    <t>Lost and found assets adjustment</t>
  </si>
  <si>
    <t>Total closing RAB value</t>
  </si>
  <si>
    <t>Total opening RAB value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</si>
  <si>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</si>
  <si>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</si>
  <si>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</si>
  <si>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</si>
  <si>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</si>
  <si>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</si>
  <si>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</si>
  <si>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</si>
  <si>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</si>
  <si>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</si>
  <si>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</si>
  <si>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</si>
  <si>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</si>
  <si>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</si>
  <si>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</si>
  <si>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</si>
  <si>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</si>
  <si>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</si>
  <si>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</si>
  <si>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2013 total system growth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</si>
  <si>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</si>
  <si>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</si>
  <si>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</si>
  <si>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</si>
  <si>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</si>
  <si>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</si>
  <si>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</si>
  <si>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</si>
  <si>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</si>
  <si>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</si>
  <si>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2013 total asset replacement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</si>
  <si>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</si>
  <si>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</si>
  <si>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</si>
  <si>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</si>
  <si>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</si>
  <si>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</si>
  <si>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</si>
  <si>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</si>
  <si>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</si>
  <si>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</si>
  <si>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</si>
  <si>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</si>
  <si>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</si>
  <si>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</si>
  <si>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</si>
  <si>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</si>
  <si>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</si>
  <si>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</si>
  <si>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</si>
  <si>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</si>
  <si>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</si>
  <si>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</si>
  <si>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</si>
  <si>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</si>
  <si>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</si>
  <si>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</si>
  <si>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</si>
  <si>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</si>
  <si>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</si>
  <si>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</si>
  <si>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</si>
  <si>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</si>
  <si>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</si>
  <si>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</si>
  <si>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</si>
  <si>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</si>
  <si>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</si>
  <si>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</si>
  <si>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</si>
  <si>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</si>
  <si>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</si>
  <si>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</si>
  <si>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</si>
  <si>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</si>
  <si>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</si>
  <si>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</si>
  <si>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</si>
  <si>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</si>
  <si>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</si>
  <si>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</si>
  <si>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</si>
  <si>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Maximum coincident system demand [MW]</t>
  </si>
  <si>
    <t>Sch 12c Maximum coincident system demand [MW]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</si>
  <si>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</si>
  <si>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</si>
  <si>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</si>
  <si>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</si>
  <si>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</si>
  <si>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</si>
  <si>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</si>
  <si>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</si>
  <si>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</si>
  <si>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</si>
  <si>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</si>
  <si>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</si>
  <si>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</si>
  <si>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</si>
  <si>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</si>
  <si>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</si>
  <si>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</si>
  <si>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</si>
  <si>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</si>
  <si>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</si>
  <si>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</si>
  <si>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</si>
  <si>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</si>
  <si>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</si>
  <si>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</si>
  <si>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</si>
  <si>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</si>
  <si>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</si>
  <si>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</si>
  <si>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</si>
  <si>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</si>
  <si>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</si>
  <si>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</si>
  <si>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Capital expenditure</t>
  </si>
  <si>
    <t>Market value of asset disposals</t>
  </si>
  <si>
    <t>Operational expenditure</t>
  </si>
  <si>
    <t>Other related party transactions</t>
  </si>
  <si>
    <t>Total regulatory income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</si>
  <si>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</si>
  <si>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</si>
  <si>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</si>
  <si>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</si>
  <si>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</si>
  <si>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</si>
  <si>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</si>
  <si>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</si>
  <si>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</si>
  <si>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</si>
  <si>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</si>
  <si>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</si>
  <si>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</si>
  <si>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</si>
  <si>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</si>
  <si>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</si>
  <si>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</si>
  <si>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</si>
  <si>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</si>
  <si>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</si>
  <si>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</si>
  <si>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</si>
  <si>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</si>
  <si>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</si>
  <si>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</si>
  <si>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</si>
  <si>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</si>
  <si>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</si>
  <si>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</si>
  <si>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</si>
  <si>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</si>
  <si>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</si>
  <si>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</si>
  <si>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</si>
  <si>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</si>
  <si>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</si>
  <si>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</si>
  <si>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</si>
  <si>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</si>
  <si>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</si>
  <si>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</si>
  <si>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</si>
  <si>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</si>
  <si>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</si>
  <si>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</si>
  <si>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</si>
  <si>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</si>
  <si>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</si>
  <si>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</si>
  <si>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</si>
  <si>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</si>
  <si>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</si>
  <si>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</si>
  <si>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Adjustment resulting from asset allocation</t>
  </si>
  <si>
    <t>Asset disposals</t>
  </si>
  <si>
    <t>Total depreciation</t>
  </si>
  <si>
    <t>Total revaluations</t>
  </si>
  <si>
    <t>Assets commissioned</t>
  </si>
  <si>
    <t>Lost and found assets adjustment</t>
  </si>
  <si>
    <t>Total closing RAB value</t>
  </si>
  <si>
    <t>Total opening RAB value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</si>
  <si>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</si>
  <si>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</si>
  <si>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</si>
  <si>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</si>
  <si>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</si>
  <si>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</si>
  <si>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</si>
  <si>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</si>
  <si>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</si>
  <si>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</si>
  <si>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</si>
  <si>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</si>
  <si>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</si>
  <si>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</si>
  <si>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</si>
  <si>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</si>
  <si>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</si>
  <si>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</si>
  <si>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</si>
  <si>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</si>
  <si>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</si>
  <si>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</si>
  <si>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</si>
  <si>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</si>
  <si>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</si>
  <si>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</si>
  <si>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</si>
  <si>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</si>
  <si>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</si>
  <si>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</si>
  <si>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</si>
  <si>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</si>
  <si>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</si>
  <si>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</si>
  <si>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</si>
  <si>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</si>
  <si>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</si>
  <si>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</si>
  <si>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</si>
  <si>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</si>
  <si>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</si>
  <si>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</si>
  <si>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</si>
  <si>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</si>
  <si>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</si>
  <si>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</si>
  <si>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</si>
  <si>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</si>
  <si>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</si>
  <si>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</si>
  <si>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</si>
  <si>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</si>
  <si>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</si>
  <si>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</si>
  <si>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</si>
  <si>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</si>
  <si>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</si>
  <si>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</si>
  <si>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</si>
  <si>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</si>
  <si>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</si>
  <si>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</si>
  <si>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</si>
  <si>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</si>
  <si>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</si>
  <si>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</si>
  <si>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</si>
  <si>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</si>
  <si>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</si>
  <si>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</si>
  <si>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</si>
  <si>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</si>
  <si>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</si>
  <si>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</si>
  <si>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</si>
  <si>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</si>
  <si>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</si>
  <si>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</si>
  <si>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</si>
  <si>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</si>
  <si>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Maximum coincident system demand [MW]</t>
  </si>
  <si>
    <t>Sch 12c Maximum coincident system demand [MW]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</si>
  <si>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</si>
  <si>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</si>
  <si>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</si>
  <si>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</si>
  <si>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</si>
  <si>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</si>
  <si>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</si>
  <si>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</si>
  <si>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</si>
  <si>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</si>
  <si>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</si>
  <si>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</si>
  <si>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</si>
  <si>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</si>
  <si>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</si>
  <si>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</si>
  <si>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</si>
  <si>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</si>
  <si>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</si>
  <si>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</si>
  <si>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</si>
  <si>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</si>
  <si>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</si>
  <si>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</si>
  <si>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</si>
  <si>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</si>
  <si>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</si>
  <si>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</si>
  <si>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</si>
  <si>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</si>
  <si>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</si>
  <si>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</si>
  <si>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</si>
  <si>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relocations</t>
  </si>
  <si>
    <t>Asset replacement and renewal (capex)</t>
  </si>
  <si>
    <t>Asset replacement and renewal (opex)</t>
  </si>
  <si>
    <t>Business support</t>
  </si>
  <si>
    <t>Capital Expenditure</t>
  </si>
  <si>
    <t>Consumer connection</t>
  </si>
  <si>
    <t>Cost of financing</t>
  </si>
  <si>
    <t>Expenditure on assets</t>
  </si>
  <si>
    <t>Expenditure on non-network assets</t>
  </si>
  <si>
    <t>Legislative and regulatory</t>
  </si>
  <si>
    <t>Market value of asset disposals</t>
  </si>
  <si>
    <t>Network opex</t>
  </si>
  <si>
    <t>Operational expenditure</t>
  </si>
  <si>
    <t>Other related party transactions</t>
  </si>
  <si>
    <t>Other reliability, safety and environment</t>
  </si>
  <si>
    <t>Quality of supply</t>
  </si>
  <si>
    <t>Routine and corrective maintenance and inspection</t>
  </si>
  <si>
    <t>Service interruptions and emergencies</t>
  </si>
  <si>
    <t>System growth</t>
  </si>
  <si>
    <t>System operations and network support</t>
  </si>
  <si>
    <t>Total expenditure</t>
  </si>
  <si>
    <t>Total regulatory income</t>
  </si>
  <si>
    <t>Value of capital contributions</t>
  </si>
  <si>
    <t>Value of vested assets</t>
  </si>
  <si>
    <t>Vegetation management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</si>
  <si>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</si>
  <si>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</si>
  <si>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</si>
  <si>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</si>
  <si>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</si>
  <si>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</si>
  <si>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</si>
  <si>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</si>
  <si>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</si>
  <si>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</si>
  <si>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</si>
  <si>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</si>
  <si>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</si>
  <si>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</si>
  <si>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</si>
  <si>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</si>
  <si>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</si>
  <si>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</si>
  <si>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</si>
  <si>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</si>
  <si>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</si>
  <si>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</si>
  <si>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</si>
  <si>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</si>
  <si>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</si>
  <si>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</si>
  <si>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</si>
  <si>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</si>
  <si>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</si>
  <si>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</si>
  <si>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</si>
  <si>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</si>
  <si>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</si>
  <si>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</si>
  <si>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</si>
  <si>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</si>
  <si>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</si>
  <si>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</si>
  <si>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</si>
  <si>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</si>
  <si>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</si>
  <si>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</si>
  <si>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</si>
  <si>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</si>
  <si>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</si>
  <si>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</si>
  <si>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</si>
  <si>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</si>
  <si>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</si>
  <si>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</si>
  <si>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</si>
  <si>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</si>
  <si>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</si>
  <si>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Adjustment resulting from asset allocation</t>
  </si>
  <si>
    <t>Asset disposals</t>
  </si>
  <si>
    <t>Total depreciation</t>
  </si>
  <si>
    <t>Total revaluations</t>
  </si>
  <si>
    <t>Assets commissioned</t>
  </si>
  <si>
    <t>Lost and found assets adjustment</t>
  </si>
  <si>
    <t>Total closing RAB value</t>
  </si>
  <si>
    <t>Total opening RAB value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</si>
  <si>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</si>
  <si>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</si>
  <si>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</si>
  <si>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</si>
  <si>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</si>
  <si>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</si>
  <si>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</si>
  <si>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</si>
  <si>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</si>
  <si>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</si>
  <si>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</si>
  <si>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</si>
  <si>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</si>
  <si>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</si>
  <si>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</si>
  <si>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</si>
  <si>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</si>
  <si>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</si>
  <si>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</si>
  <si>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</si>
  <si>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</si>
  <si>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</si>
  <si>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</si>
  <si>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</si>
  <si>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</si>
  <si>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</si>
  <si>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</si>
  <si>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</si>
  <si>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</si>
  <si>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</si>
  <si>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</si>
  <si>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</si>
  <si>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</si>
  <si>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</si>
  <si>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</si>
  <si>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</si>
  <si>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</si>
  <si>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</si>
  <si>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</si>
  <si>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</si>
  <si>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</si>
  <si>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</si>
  <si>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</si>
  <si>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</si>
  <si>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</si>
  <si>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</si>
  <si>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</si>
  <si>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</si>
  <si>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</si>
  <si>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</si>
  <si>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</si>
  <si>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</si>
  <si>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</si>
  <si>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</si>
  <si>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</si>
  <si>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</si>
  <si>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</si>
  <si>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</si>
  <si>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</si>
  <si>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</si>
  <si>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</si>
  <si>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</si>
  <si>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</si>
  <si>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</si>
  <si>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</si>
  <si>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</si>
  <si>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</si>
  <si>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</si>
  <si>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</si>
  <si>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</si>
  <si>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</si>
  <si>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</si>
  <si>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</si>
  <si>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</si>
  <si>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</si>
  <si>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</si>
  <si>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</si>
  <si>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</si>
  <si>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</si>
  <si>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</si>
  <si>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Maximum coincident system demand [MW]</t>
  </si>
  <si>
    <t>Sch 12c Maximum coincident system demand [MW]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</si>
  <si>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</si>
  <si>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</si>
  <si>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</si>
  <si>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</si>
  <si>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</si>
  <si>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</si>
  <si>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</si>
  <si>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</si>
  <si>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</si>
  <si>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</si>
  <si>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</si>
  <si>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</si>
  <si>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</si>
  <si>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</si>
  <si>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</si>
  <si>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</si>
  <si>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</si>
  <si>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</si>
  <si>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</si>
  <si>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</si>
  <si>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</si>
  <si>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</si>
  <si>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</si>
  <si>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</si>
  <si>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</si>
  <si>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</si>
  <si>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</si>
  <si>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</si>
  <si>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</si>
  <si>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</si>
  <si>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</si>
  <si>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</si>
  <si>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</si>
  <si>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relocations</t>
  </si>
  <si>
    <t>Asset replacement and renewal (capex)</t>
  </si>
  <si>
    <t>Asset replacement and renewal (opex)</t>
  </si>
  <si>
    <t>Business support</t>
  </si>
  <si>
    <t>Capital Expenditure</t>
  </si>
  <si>
    <t>Consumer connection</t>
  </si>
  <si>
    <t>Cost of financing</t>
  </si>
  <si>
    <t>Expenditure on assets</t>
  </si>
  <si>
    <t>Expenditure on non-network assets</t>
  </si>
  <si>
    <t>Legislative and regulatory</t>
  </si>
  <si>
    <t>Market value of asset disposals</t>
  </si>
  <si>
    <t>Network opex</t>
  </si>
  <si>
    <t>Operational expenditure</t>
  </si>
  <si>
    <t>Other related party transactions</t>
  </si>
  <si>
    <t>Other reliability, safety and environment</t>
  </si>
  <si>
    <t>Quality of supply</t>
  </si>
  <si>
    <t>Routine and corrective maintenance and inspection</t>
  </si>
  <si>
    <t>Service interruptions and emergencies</t>
  </si>
  <si>
    <t>System growth</t>
  </si>
  <si>
    <t>System operations and network support</t>
  </si>
  <si>
    <t>Total expenditure</t>
  </si>
  <si>
    <t>Total regulatory income</t>
  </si>
  <si>
    <t>Value of capital contributions</t>
  </si>
  <si>
    <t>Value of vested assets</t>
  </si>
  <si>
    <t>Vegetation management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</si>
  <si>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</si>
  <si>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</si>
  <si>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</si>
  <si>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</si>
  <si>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</si>
  <si>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</si>
  <si>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</si>
  <si>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</si>
  <si>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</si>
  <si>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</si>
  <si>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</si>
  <si>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</si>
  <si>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</si>
  <si>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</si>
  <si>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</si>
  <si>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</si>
  <si>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</si>
  <si>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</si>
  <si>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</si>
  <si>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</si>
  <si>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</si>
  <si>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</si>
  <si>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</si>
  <si>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</si>
  <si>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</si>
  <si>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</si>
  <si>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</si>
  <si>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</si>
  <si>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</si>
  <si>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</si>
  <si>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</si>
  <si>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</si>
  <si>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</si>
  <si>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</si>
  <si>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</si>
  <si>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</si>
  <si>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</si>
  <si>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</si>
  <si>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</si>
  <si>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</si>
  <si>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</si>
  <si>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</si>
  <si>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</si>
  <si>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</si>
  <si>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</si>
  <si>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</si>
  <si>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</si>
  <si>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</si>
  <si>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</si>
  <si>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</si>
  <si>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</si>
  <si>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</si>
  <si>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</si>
  <si>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Adjustment resulting from asset allocation</t>
  </si>
  <si>
    <t>Asset disposals</t>
  </si>
  <si>
    <t>Total depreciation</t>
  </si>
  <si>
    <t>Total revaluations</t>
  </si>
  <si>
    <t>Assets commissioned</t>
  </si>
  <si>
    <t>Lost and found assets adjustment</t>
  </si>
  <si>
    <t>Total closing RAB value</t>
  </si>
  <si>
    <t>Total opening RAB value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</si>
  <si>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</si>
  <si>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</si>
  <si>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</si>
  <si>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</si>
  <si>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</si>
  <si>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</si>
  <si>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</si>
  <si>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</si>
  <si>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</si>
  <si>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</si>
  <si>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</si>
  <si>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</si>
  <si>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</si>
  <si>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</si>
  <si>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</si>
  <si>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</si>
  <si>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</si>
  <si>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</si>
  <si>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</si>
  <si>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</si>
  <si>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</si>
  <si>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</si>
  <si>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</si>
  <si>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</si>
  <si>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</si>
  <si>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</si>
  <si>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</si>
  <si>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</si>
  <si>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</si>
  <si>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</si>
  <si>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</si>
  <si>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</si>
  <si>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</si>
  <si>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</si>
  <si>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</si>
  <si>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</si>
  <si>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</si>
  <si>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</si>
  <si>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</si>
  <si>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</si>
  <si>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Expenditure on assets</t>
  </si>
  <si>
    <t>Asset relocations</t>
  </si>
  <si>
    <t>Asset replacement and renewal</t>
  </si>
  <si>
    <t>Capital expenditure</t>
  </si>
  <si>
    <t>Consumer connection</t>
  </si>
  <si>
    <t>Cost of financing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</si>
  <si>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</si>
  <si>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</si>
  <si>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</si>
  <si>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</si>
  <si>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</si>
  <si>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</si>
  <si>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</si>
  <si>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</si>
  <si>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</si>
  <si>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</si>
  <si>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</si>
  <si>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</si>
  <si>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</si>
  <si>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</si>
  <si>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</si>
  <si>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</si>
  <si>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</si>
  <si>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</si>
  <si>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</si>
  <si>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</si>
  <si>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</si>
  <si>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</si>
  <si>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</si>
  <si>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</si>
  <si>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</si>
  <si>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</si>
  <si>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</si>
  <si>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</si>
  <si>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</si>
  <si>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</si>
  <si>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</si>
  <si>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</si>
  <si>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</si>
  <si>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</si>
  <si>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</si>
  <si>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Maximum coincident system demand [MW]</t>
  </si>
  <si>
    <t>Sch 12c Maximum coincident system demand [MW]</t>
  </si>
  <si>
    <t>Average no. of ICPs in disclosure year</t>
  </si>
  <si>
    <t>Overhead (km)</t>
  </si>
  <si>
    <t>Total circuit length (km)</t>
  </si>
  <si>
    <t>Underground (km)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</si>
  <si>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</si>
  <si>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</si>
  <si>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</si>
  <si>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</si>
  <si>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</si>
  <si>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</si>
  <si>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</si>
  <si>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</si>
  <si>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</si>
  <si>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</si>
  <si>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</si>
  <si>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</si>
  <si>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</si>
  <si>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</si>
  <si>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</si>
  <si>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</si>
  <si>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</si>
  <si>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</si>
  <si>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</si>
  <si>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</si>
  <si>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replacement and renewal</t>
  </si>
  <si>
    <t>Business support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</si>
  <si>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</si>
  <si>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</si>
  <si>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</si>
  <si>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</si>
  <si>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</si>
  <si>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</si>
  <si>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</si>
  <si>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Asset relocations</t>
  </si>
  <si>
    <t>Asset replacement and renewal (capex)</t>
  </si>
  <si>
    <t>Asset replacement and renewal (opex)</t>
  </si>
  <si>
    <t>Business support</t>
  </si>
  <si>
    <t>Capital Expenditure</t>
  </si>
  <si>
    <t>Consumer connection</t>
  </si>
  <si>
    <t>Cost of financing</t>
  </si>
  <si>
    <t>Expenditure on assets</t>
  </si>
  <si>
    <t>Expenditure on non-network assets</t>
  </si>
  <si>
    <t>Legislative and regulatory</t>
  </si>
  <si>
    <t>Market value of asset disposals</t>
  </si>
  <si>
    <t>Network opex</t>
  </si>
  <si>
    <t>Operational expenditure</t>
  </si>
  <si>
    <t>Other related party transactions</t>
  </si>
  <si>
    <t>Other reliability, safety and environment</t>
  </si>
  <si>
    <t>Quality of supply</t>
  </si>
  <si>
    <t>Routine and corrective maintenance and inspection</t>
  </si>
  <si>
    <t>Service interruptions and emergencies</t>
  </si>
  <si>
    <t>System growth</t>
  </si>
  <si>
    <t>System operations and network support</t>
  </si>
  <si>
    <t>Total expenditure</t>
  </si>
  <si>
    <t>Total regulatory income</t>
  </si>
  <si>
    <t>Value of capital contributions</t>
  </si>
  <si>
    <t>Value of vested assets</t>
  </si>
  <si>
    <t>Vegetation management</t>
  </si>
  <si>
    <t>Total distribution transformer capacity</t>
  </si>
  <si>
    <t>Distribution and LV cables</t>
  </si>
  <si>
    <t>Distribution and LV lines</t>
  </si>
  <si>
    <t>Distribution substations and transformers</t>
  </si>
  <si>
    <t>Distribution switchgear</t>
  </si>
  <si>
    <t>Non-network assets</t>
  </si>
  <si>
    <t>Other network assets</t>
  </si>
  <si>
    <t>Subtransmission cables</t>
  </si>
  <si>
    <t>Subtransmission lines</t>
  </si>
  <si>
    <t>Total</t>
  </si>
  <si>
    <t>Zone substations</t>
  </si>
  <si>
    <t>Interruptions per 100 circuit km</t>
  </si>
  <si>
    <t>Class B</t>
  </si>
  <si>
    <t>Class C</t>
  </si>
  <si>
    <t>Class B</t>
  </si>
  <si>
    <t>Class C</t>
  </si>
  <si>
    <t>Class B</t>
  </si>
  <si>
    <t>Class C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</si>
  <si>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</si>
  <si>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</si>
  <si>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</si>
  <si>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</si>
  <si>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</si>
  <si>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</si>
  <si>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</si>
  <si>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</si>
  <si>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</si>
  <si>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</si>
  <si>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</si>
  <si>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</si>
  <si>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</si>
  <si>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</si>
  <si>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</si>
  <si>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</si>
  <si>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</si>
  <si>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</si>
  <si>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Class B</t>
  </si>
  <si>
    <t>Class C</t>
  </si>
  <si>
    <t>Class B</t>
  </si>
  <si>
    <t>Class C</t>
  </si>
  <si>
    <t>Return on Investment (post tax)</t>
  </si>
  <si>
    <t>Return on Investment (vanilla)</t>
  </si>
  <si>
    <t>Operational expenditure</t>
  </si>
  <si>
    <t>Pass-through and recoverable costs</t>
  </si>
  <si>
    <t>Operating surplus / (deficit)</t>
  </si>
  <si>
    <t>Regulatory profit / (loss)</t>
  </si>
  <si>
    <t>Regulatory profit / (loss) before tax</t>
  </si>
  <si>
    <t>Regulatory tax allowance</t>
  </si>
  <si>
    <t>Term credit spread differential allowance</t>
  </si>
  <si>
    <t>Gains / (losses) on asset disposals</t>
  </si>
  <si>
    <t>Line charge revenue</t>
  </si>
  <si>
    <t>Other regulatory income</t>
  </si>
  <si>
    <t>Total regulatory income</t>
  </si>
  <si>
    <t>Adjustment resulting from asset allocation</t>
  </si>
  <si>
    <t>Asset disposals</t>
  </si>
  <si>
    <t>Total depreciation</t>
  </si>
  <si>
    <t>Total revaluations</t>
  </si>
  <si>
    <t>Assets commissioned</t>
  </si>
  <si>
    <t>Lost and found assets adjustment</t>
  </si>
  <si>
    <t>Total closing RAB value</t>
  </si>
  <si>
    <t>Total opening RAB value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</si>
  <si>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</si>
  <si>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</si>
  <si>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</si>
  <si>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</si>
  <si>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</si>
  <si>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</si>
  <si>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</si>
  <si>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</si>
  <si>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</si>
  <si>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</si>
  <si>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</si>
  <si>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</si>
  <si>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</si>
  <si>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</si>
  <si>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</si>
  <si>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</si>
  <si>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</si>
  <si>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</si>
  <si>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</si>
  <si>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</si>
  <si>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</si>
  <si>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</si>
  <si>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</si>
  <si>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</si>
  <si>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</si>
  <si>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</si>
  <si>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</si>
  <si>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</si>
  <si>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</si>
  <si>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</si>
  <si>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</si>
  <si>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</si>
  <si>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</si>
  <si>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</si>
  <si>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</si>
  <si>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</si>
  <si>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</si>
  <si>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</si>
  <si>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</si>
  <si>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</si>
  <si>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</si>
  <si>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</si>
  <si>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</si>
  <si>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</si>
  <si>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</si>
  <si>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</si>
  <si>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Maximum coincident system demand [MW]</t>
  </si>
  <si>
    <t>Sch 12c Maximum coincident system demand [MW]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</si>
  <si>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</si>
  <si>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</si>
  <si>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</si>
  <si>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</si>
  <si>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</si>
  <si>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</si>
  <si>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</si>
  <si>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</si>
  <si>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</si>
  <si>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</si>
  <si>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</si>
  <si>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</si>
  <si>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</si>
  <si>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</si>
  <si>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Class B</t>
  </si>
  <si>
    <t>Class C</t>
  </si>
  <si>
    <t>Class B</t>
  </si>
  <si>
    <t>Class C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</si>
  <si>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</si>
  <si>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</si>
  <si>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</si>
  <si>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</si>
  <si>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</si>
  <si>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</si>
  <si>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</si>
  <si>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</si>
  <si>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</si>
  <si>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</si>
  <si>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</si>
  <si>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</si>
  <si>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</si>
  <si>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</si>
  <si>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</si>
  <si>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</si>
  <si>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</si>
  <si>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</si>
  <si>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</si>
  <si>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</si>
  <si>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</si>
  <si>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</si>
  <si>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</si>
  <si>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</si>
  <si>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</si>
  <si>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</si>
  <si>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</si>
  <si>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</si>
  <si>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</si>
  <si>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</si>
  <si>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</si>
  <si>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</si>
  <si>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</si>
  <si>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</si>
  <si>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</si>
  <si>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</si>
  <si>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</si>
  <si>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</si>
  <si>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</si>
  <si>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</si>
  <si>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</si>
  <si>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</si>
  <si>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</si>
  <si>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</si>
  <si>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</si>
  <si>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</si>
  <si>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Sch 12c Maximum coincident system demand [MW]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</si>
  <si>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</si>
  <si>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</si>
  <si>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</si>
  <si>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</si>
  <si>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</si>
  <si>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</si>
  <si>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</si>
  <si>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</si>
  <si>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</si>
  <si>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</si>
  <si>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</si>
  <si>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</si>
  <si>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</si>
  <si>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</si>
  <si>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Class B</t>
  </si>
  <si>
    <t>Class C</t>
  </si>
  <si>
    <t>Class B</t>
  </si>
  <si>
    <t>Class C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</si>
  <si>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</si>
  <si>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</si>
  <si>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</si>
  <si>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</si>
  <si>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</si>
  <si>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</si>
  <si>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</si>
  <si>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</si>
  <si>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</si>
  <si>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</si>
  <si>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</si>
  <si>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</si>
  <si>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</si>
  <si>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</si>
  <si>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</si>
  <si>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</si>
  <si>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</si>
  <si>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</si>
  <si>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</si>
  <si>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</si>
  <si>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</si>
  <si>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</si>
  <si>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</si>
  <si>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</si>
  <si>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</si>
  <si>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</si>
  <si>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</si>
  <si>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</si>
  <si>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</si>
  <si>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</si>
  <si>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</si>
  <si>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</si>
  <si>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</si>
  <si>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</si>
  <si>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</si>
  <si>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</si>
  <si>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</si>
  <si>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</si>
  <si>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</si>
  <si>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</si>
  <si>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</si>
  <si>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</si>
  <si>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</si>
  <si>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</si>
  <si>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</si>
  <si>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</si>
  <si>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</si>
  <si>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</si>
  <si>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</si>
  <si>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</si>
  <si>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</si>
  <si>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</si>
  <si>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</si>
  <si>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</si>
  <si>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</si>
  <si>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</si>
  <si>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</si>
  <si>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</si>
  <si>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</si>
  <si>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</si>
  <si>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Class B</t>
  </si>
  <si>
    <t>Class C</t>
  </si>
  <si>
    <t>Class B</t>
  </si>
  <si>
    <t>Class C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</si>
  <si>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</si>
  <si>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</si>
  <si>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</si>
  <si>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</si>
  <si>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</si>
  <si>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</si>
  <si>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</si>
  <si>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</si>
  <si>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</si>
  <si>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</si>
  <si>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</si>
  <si>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</si>
  <si>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</si>
  <si>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</si>
  <si>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</si>
  <si>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</si>
  <si>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</si>
  <si>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</si>
  <si>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</si>
  <si>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</si>
  <si>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</si>
  <si>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</si>
  <si>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</si>
  <si>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</si>
  <si>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</si>
  <si>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</si>
  <si>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</si>
  <si>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</si>
  <si>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</si>
  <si>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</si>
  <si>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</si>
  <si>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</si>
  <si>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</si>
  <si>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</si>
  <si>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</si>
  <si>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</si>
  <si>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</si>
  <si>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</si>
  <si>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</si>
  <si>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</si>
  <si>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</si>
  <si>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</si>
  <si>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</si>
  <si>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</si>
  <si>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</si>
  <si>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</si>
  <si>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</si>
  <si>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</si>
  <si>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</si>
  <si>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</si>
  <si>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</si>
  <si>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</si>
  <si>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</si>
  <si>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</si>
  <si>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</si>
  <si>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</si>
  <si>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</si>
  <si>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</si>
  <si>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</si>
  <si>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</si>
  <si>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Class B</t>
  </si>
  <si>
    <t>Class C</t>
  </si>
  <si>
    <t>Class B</t>
  </si>
  <si>
    <t>Class C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</si>
  <si>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</si>
  <si>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</si>
  <si>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</si>
  <si>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</si>
  <si>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</si>
  <si>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</si>
  <si>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</si>
  <si>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</si>
  <si>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</si>
  <si>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</si>
  <si>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</si>
  <si>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</si>
  <si>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</si>
  <si>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</si>
  <si>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</si>
  <si>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</si>
  <si>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</si>
  <si>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</si>
  <si>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</si>
  <si>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</si>
  <si>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Capital contributions funding system growth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</si>
  <si>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</si>
  <si>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</si>
  <si>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</si>
  <si>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</si>
  <si>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</si>
  <si>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</si>
  <si>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System growth expenditure</t>
  </si>
  <si>
    <t>System growth less capital contributions</t>
  </si>
  <si>
    <t>Zone substations</t>
  </si>
  <si>
    <t>Asset replacement and renewal expenditure</t>
  </si>
  <si>
    <t>Asset replacement and renewal less capital contributions</t>
  </si>
  <si>
    <t>Capital contributions funding asset replacement and renewal</t>
  </si>
  <si>
    <t>Distribution and LV cables</t>
  </si>
  <si>
    <t>Distribution and LV lines</t>
  </si>
  <si>
    <t>Distribution substations and transformers</t>
  </si>
  <si>
    <t>Distribution switchgear</t>
  </si>
  <si>
    <t>Other network assets</t>
  </si>
  <si>
    <t>Subtransmission</t>
  </si>
  <si>
    <t>Zone substations</t>
  </si>
  <si>
    <t>Electricity entering system for supply to consumers</t>
  </si>
  <si>
    <t>Load factor</t>
  </si>
  <si>
    <t>Loss ratio</t>
  </si>
  <si>
    <t>Total energy delivered to ICPs</t>
  </si>
  <si>
    <t>GXP demand</t>
  </si>
  <si>
    <t>Maximum coincident system demand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</si>
  <si>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</si>
  <si>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</si>
  <si>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</si>
  <si>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</si>
  <si>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</si>
  <si>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</si>
  <si>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</si>
  <si>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</si>
  <si>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</si>
  <si>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</si>
  <si>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</si>
  <si>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</si>
  <si>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</si>
  <si>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</si>
  <si>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Class B</t>
  </si>
  <si>
    <t>Class C</t>
  </si>
  <si>
    <t>Class B</t>
  </si>
  <si>
    <t>Class C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</si>
  <si>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</si>
  <si>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</si>
  <si>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</si>
  <si>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</si>
  <si>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</si>
  <si>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</si>
  <si>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</si>
  <si>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</si>
  <si>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</si>
  <si>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</si>
  <si>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</si>
  <si>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</si>
  <si>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</si>
  <si>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</si>
  <si>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</si>
  <si>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</si>
  <si>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</si>
  <si>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</si>
  <si>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</si>
  <si>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</si>
  <si>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</si>
  <si>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</si>
  <si>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</si>
  <si>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</si>
  <si>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</si>
  <si>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</si>
  <si>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</si>
  <si>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</si>
  <si>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</si>
  <si>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</si>
  <si>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</si>
  <si>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</si>
  <si>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</si>
  <si>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</si>
  <si>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</si>
  <si>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</si>
  <si>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</si>
  <si>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</si>
  <si>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</si>
  <si>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</si>
  <si>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</si>
  <si>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</si>
  <si>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</si>
  <si>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</si>
  <si>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</si>
  <si>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</si>
  <si>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</si>
  <si>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</si>
  <si>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</si>
  <si>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</si>
  <si>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</si>
  <si>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</si>
  <si>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</si>
  <si>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</si>
  <si>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</si>
  <si>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</si>
  <si>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</si>
  <si>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</si>
  <si>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</si>
  <si>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</si>
  <si>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</si>
  <si>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</si>
  <si>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</si>
  <si>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</si>
  <si>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</si>
  <si>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</si>
  <si>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</si>
  <si>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</si>
  <si>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</si>
  <si>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</si>
  <si>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</si>
  <si>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</si>
  <si>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</si>
  <si>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</si>
  <si>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</si>
  <si>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</si>
  <si>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</si>
  <si>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</si>
  <si>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</si>
  <si>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</si>
  <si>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</si>
  <si>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</si>
  <si>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</si>
  <si>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</si>
  <si>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</si>
  <si>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</si>
  <si>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</si>
  <si>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</si>
  <si>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</si>
  <si>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</si>
  <si>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</si>
  <si>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</si>
  <si>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</si>
  <si>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</si>
  <si>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</si>
  <si>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</si>
  <si>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</si>
  <si>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</si>
  <si>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</si>
  <si>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</si>
  <si>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</si>
  <si>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</si>
  <si>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</si>
  <si>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</si>
  <si>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</si>
  <si>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</si>
  <si>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</si>
  <si>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</si>
  <si>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</si>
  <si>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</si>
  <si>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</si>
  <si>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</si>
  <si>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</si>
  <si>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</si>
  <si>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</si>
  <si>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</si>
  <si>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</si>
  <si>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</si>
  <si>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</si>
  <si>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</si>
  <si>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</si>
  <si>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</si>
  <si>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</si>
  <si>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</si>
  <si>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</si>
  <si>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</si>
  <si>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&amp; Corrective Maint &amp; Inspection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</si>
  <si>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</si>
  <si>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</si>
  <si>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</si>
  <si>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</si>
  <si>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</si>
  <si>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Expenditure on assets</t>
  </si>
  <si>
    <t>Asset relocations</t>
  </si>
  <si>
    <t>Asset replacement and renewal</t>
  </si>
  <si>
    <t>Assets commissioned</t>
  </si>
  <si>
    <t>Capital expenditure forecast</t>
  </si>
  <si>
    <t>Consumer connection</t>
  </si>
  <si>
    <t>Cost of financing</t>
  </si>
  <si>
    <t>Energy efficiency and demand side management, reduction of energy losses</t>
  </si>
  <si>
    <t>Overhead to underground conversion</t>
  </si>
  <si>
    <t>Research and development</t>
  </si>
  <si>
    <t>Expenditure on network assets</t>
  </si>
  <si>
    <t>Expenditure on non-network assets</t>
  </si>
  <si>
    <t>Legislative and regulatory</t>
  </si>
  <si>
    <t>Other reliability, safety and environment</t>
  </si>
  <si>
    <t>Quality of supply</t>
  </si>
  <si>
    <t>Total reliability, safety and environment</t>
  </si>
  <si>
    <t>System growth</t>
  </si>
  <si>
    <t>Value of capital contributions</t>
  </si>
  <si>
    <t>Value of vested assets</t>
  </si>
  <si>
    <t>Asset replacement and renewal</t>
  </si>
  <si>
    <t>Business support</t>
  </si>
  <si>
    <t>Direct billing*</t>
  </si>
  <si>
    <t>Energy efficiency and demand side management, reduction of energy losses</t>
  </si>
  <si>
    <t>Insurance</t>
  </si>
  <si>
    <t>Research and Development</t>
  </si>
  <si>
    <t>Network Opex</t>
  </si>
  <si>
    <t>Non-network opex</t>
  </si>
  <si>
    <t>Routine and corrective maintenance and inspection</t>
  </si>
  <si>
    <t>Service interruptions and emergencies</t>
  </si>
  <si>
    <t>System operations and network support</t>
  </si>
  <si>
    <t>Operational expenditure</t>
  </si>
  <si>
    <t>Vegetation management</t>
  </si>
  <si>
    <t>Index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</si>
  <si>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</si>
  <si>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</si>
  <si>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</si>
  <si>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</si>
  <si>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</si>
  <si>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</si>
  <si>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</si>
  <si>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</si>
  <si>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</si>
  <si>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</si>
  <si>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</si>
  <si>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</si>
  <si>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</si>
  <si>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</si>
  <si>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</si>
  <si>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</si>
  <si>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</si>
  <si>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</si>
  <si>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</si>
  <si>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</si>
  <si>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</si>
  <si>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</si>
  <si>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</si>
  <si>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</si>
  <si>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</si>
  <si>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</si>
  <si>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</si>
  <si>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</si>
  <si>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</si>
  <si>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</si>
  <si>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</si>
  <si>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</si>
  <si>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</si>
  <si>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</si>
  <si>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</si>
  <si>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</si>
  <si>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</si>
  <si>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</si>
  <si>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</si>
  <si>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</si>
  <si>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</si>
  <si>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</si>
  <si>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</si>
  <si>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</si>
  <si>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</si>
  <si>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</si>
  <si>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</si>
  <si>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</si>
  <si>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</si>
  <si>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</si>
  <si>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</si>
  <si>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</si>
  <si>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</si>
  <si>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</si>
  <si>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</si>
  <si>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</si>
  <si>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</si>
  <si>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</si>
  <si>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</si>
  <si>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</si>
  <si>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</si>
  <si>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</si>
  <si>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</si>
  <si>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</si>
  <si>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</si>
  <si>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</si>
  <si>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</si>
  <si>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</si>
  <si>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</si>
  <si>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</si>
  <si>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</si>
  <si>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</si>
  <si>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</si>
  <si>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</si>
  <si>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</si>
  <si>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</si>
  <si>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</si>
  <si>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</si>
  <si>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</si>
  <si>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</si>
  <si>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</si>
  <si>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</si>
  <si>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</si>
  <si>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</si>
  <si>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</si>
  <si>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</si>
  <si>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</si>
  <si>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</si>
  <si>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</si>
  <si>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</si>
  <si>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</si>
  <si>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</si>
  <si>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</si>
  <si>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</si>
  <si>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</si>
  <si>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</si>
  <si>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</si>
  <si>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</si>
  <si>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</si>
  <si>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</si>
  <si>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</si>
  <si>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</si>
  <si>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</si>
  <si>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</si>
  <si>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</si>
  <si>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</si>
  <si>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</si>
  <si>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</si>
  <si>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</si>
  <si>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</si>
  <si>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</si>
  <si>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</si>
  <si>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</si>
  <si>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</si>
  <si>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</si>
  <si>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</si>
  <si>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</si>
  <si>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</si>
  <si>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</si>
  <si>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</si>
  <si>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</si>
  <si>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</si>
  <si>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</si>
  <si>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</si>
  <si>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</si>
  <si>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</si>
  <si>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</si>
  <si>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</si>
  <si>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</si>
  <si>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</si>
  <si>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</si>
  <si>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</si>
  <si>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</si>
  <si>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</si>
  <si>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</si>
  <si>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</si>
  <si>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</si>
  <si>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</si>
  <si>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</si>
  <si>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</si>
  <si>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</si>
  <si>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</si>
  <si>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</si>
  <si>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</si>
  <si>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</si>
  <si>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</si>
  <si>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</si>
  <si>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</si>
  <si>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</si>
  <si>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</si>
  <si>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</si>
  <si>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</si>
  <si>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</si>
  <si>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</si>
  <si>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</si>
  <si>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</si>
  <si>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</si>
  <si>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</si>
  <si>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</si>
  <si>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</si>
  <si>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</si>
  <si>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</si>
  <si>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</si>
  <si>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</si>
  <si>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</si>
  <si>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</si>
  <si>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</si>
  <si>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</si>
  <si>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</si>
  <si>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</si>
  <si>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</si>
  <si>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</si>
  <si>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</si>
  <si>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</si>
  <si>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</si>
  <si>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</si>
  <si>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</si>
  <si>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</si>
  <si>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</si>
  <si>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</si>
  <si>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</si>
  <si>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</si>
  <si>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</si>
  <si>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</si>
  <si>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</si>
  <si>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</si>
  <si>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</si>
  <si>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</si>
  <si>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</si>
  <si>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</si>
  <si>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</si>
  <si>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</si>
  <si>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</si>
  <si>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</si>
  <si>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</si>
  <si>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</si>
  <si>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</si>
  <si>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</si>
  <si>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</si>
  <si>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</si>
  <si>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</si>
  <si>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</si>
  <si>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</si>
  <si>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</si>
  <si>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</si>
  <si>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</si>
  <si>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</si>
  <si>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</si>
  <si>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</si>
  <si>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</si>
  <si>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</si>
  <si>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</si>
  <si>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</si>
  <si>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</si>
  <si>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</si>
  <si>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</si>
  <si>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</si>
  <si>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</si>
  <si>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</si>
  <si>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</si>
  <si>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</si>
  <si>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</si>
  <si>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</si>
  <si>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</si>
  <si>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</si>
  <si>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</si>
  <si>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</si>
  <si>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</si>
  <si>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</si>
  <si>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</si>
  <si>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</si>
  <si>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</si>
  <si>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</si>
  <si>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</si>
  <si>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</si>
  <si>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</si>
  <si>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</si>
  <si>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</si>
  <si>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</si>
  <si>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</si>
  <si>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</si>
  <si>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</si>
  <si>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</si>
  <si>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</si>
  <si>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</si>
  <si>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</si>
  <si>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</si>
  <si>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</si>
  <si>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</si>
  <si>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</si>
  <si>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</si>
  <si>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</si>
  <si>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</si>
  <si>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</si>
  <si>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</si>
  <si>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</si>
  <si>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</si>
  <si>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</si>
  <si>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</si>
  <si>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</si>
  <si>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</si>
  <si>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</si>
  <si>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</si>
  <si>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</si>
  <si>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</si>
  <si>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</si>
  <si>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</si>
  <si>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</si>
  <si>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</si>
  <si>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</si>
  <si>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</si>
  <si>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</si>
  <si>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</si>
  <si>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</si>
  <si>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</si>
  <si>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</si>
  <si>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</si>
  <si>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</si>
  <si>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</si>
  <si>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</si>
  <si>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</si>
  <si>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</si>
  <si>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</si>
  <si>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</si>
  <si>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</si>
  <si>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</si>
  <si>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</si>
  <si>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</si>
  <si>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</si>
  <si>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</si>
  <si>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</si>
  <si>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</si>
  <si>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</si>
  <si>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</si>
  <si>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</si>
  <si>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</si>
  <si>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</si>
  <si>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</si>
  <si>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</si>
  <si>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</si>
  <si>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</si>
  <si>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</si>
  <si>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</si>
  <si>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</si>
  <si>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</si>
  <si>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</si>
  <si>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</si>
  <si>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</si>
  <si>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</si>
  <si>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</si>
  <si>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</si>
  <si>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</si>
  <si>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</si>
  <si>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</si>
  <si>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</si>
  <si>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</si>
  <si>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</si>
  <si>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</si>
  <si>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</si>
  <si>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</si>
  <si>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</si>
  <si>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</si>
  <si>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</si>
  <si>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</si>
  <si>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</si>
  <si>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</si>
  <si>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</si>
  <si>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</si>
  <si>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</si>
  <si>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</si>
  <si>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</si>
  <si>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</si>
  <si>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</si>
  <si>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</si>
  <si>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</si>
  <si>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</si>
  <si>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</si>
  <si>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</si>
  <si>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</si>
  <si>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</si>
  <si>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</si>
  <si>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</si>
  <si>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</si>
  <si>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</si>
  <si>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</si>
  <si>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</si>
  <si>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</si>
  <si>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</si>
  <si>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</si>
  <si>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</si>
  <si>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</si>
  <si>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</si>
  <si>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</si>
  <si>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</si>
  <si>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</si>
  <si>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</si>
  <si>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</si>
  <si>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</si>
  <si>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</si>
  <si>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</si>
  <si>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</si>
  <si>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</si>
  <si>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</si>
  <si>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</si>
  <si>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</si>
  <si>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</si>
  <si>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</si>
  <si>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</si>
  <si>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</si>
  <si>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</si>
  <si>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</si>
  <si>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</si>
  <si>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</si>
  <si>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</si>
  <si>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</si>
  <si>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</si>
  <si>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</si>
  <si>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</si>
  <si>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</si>
  <si>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</si>
  <si>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</si>
  <si>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</si>
  <si>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</si>
  <si>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</si>
  <si>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</si>
  <si>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</si>
  <si>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</si>
  <si>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</si>
  <si>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</si>
  <si>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</si>
  <si>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</si>
  <si>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</si>
  <si>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</si>
  <si>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</si>
  <si>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</si>
  <si>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</si>
  <si>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</si>
  <si>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</si>
  <si>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</si>
  <si>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</si>
  <si>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</si>
  <si>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</si>
  <si>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</si>
  <si>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</si>
  <si>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</si>
  <si>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</si>
  <si>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</si>
  <si>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</si>
  <si>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</si>
  <si>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</si>
  <si>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</si>
  <si>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</si>
  <si>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</si>
  <si>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</si>
  <si>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</si>
  <si>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</si>
  <si>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</si>
  <si>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</si>
  <si>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</si>
  <si>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</si>
  <si>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</si>
  <si>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</si>
  <si>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</si>
  <si>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</si>
  <si>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</si>
  <si>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</si>
  <si>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</si>
  <si>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</si>
  <si>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</si>
  <si>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</si>
  <si>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</si>
  <si>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</si>
  <si>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</si>
  <si>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</si>
  <si>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</si>
  <si>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</si>
  <si>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</si>
  <si>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</si>
  <si>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</si>
  <si>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</si>
  <si>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</si>
  <si>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</si>
  <si>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</si>
  <si>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</si>
  <si>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</si>
  <si>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</si>
  <si>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</si>
  <si>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</si>
  <si>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</si>
  <si>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</si>
  <si>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</si>
  <si>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</si>
  <si>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</si>
  <si>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</si>
  <si>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</si>
  <si>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</si>
  <si>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</si>
  <si>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</si>
  <si>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</si>
  <si>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</si>
  <si>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</si>
  <si>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</si>
  <si>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</si>
  <si>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</si>
  <si>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</si>
  <si>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</si>
  <si>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</si>
  <si>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</si>
  <si>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</si>
  <si>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</si>
  <si>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</si>
  <si>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</si>
  <si>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</si>
  <si>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</si>
  <si>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</si>
  <si>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</si>
  <si>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</si>
  <si>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</si>
  <si>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</si>
  <si>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</si>
  <si>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</si>
  <si>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</si>
  <si>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</si>
  <si>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</si>
  <si>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</si>
  <si>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</si>
  <si>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</si>
  <si>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</si>
  <si>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</si>
  <si>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</si>
  <si>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</si>
  <si>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</si>
  <si>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</si>
  <si>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</si>
  <si>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</si>
  <si>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</si>
  <si>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</si>
  <si>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</si>
  <si>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</si>
  <si>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</si>
  <si>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</si>
  <si>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</si>
  <si>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</si>
  <si>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</si>
  <si>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</si>
  <si>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</si>
  <si>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</si>
  <si>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</si>
  <si>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</si>
  <si>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</si>
  <si>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</si>
  <si>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</si>
  <si>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</si>
  <si>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</si>
  <si>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</si>
  <si>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</si>
  <si>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</si>
  <si>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</si>
  <si>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</si>
  <si>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</si>
  <si>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</si>
  <si>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</si>
  <si>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</si>
  <si>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</si>
  <si>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</si>
  <si>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</si>
  <si>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</si>
  <si>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</si>
  <si>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</si>
  <si>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</si>
  <si>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</si>
  <si>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</si>
  <si>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</si>
  <si>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</si>
  <si>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</si>
  <si>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</si>
  <si>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</si>
  <si>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</si>
  <si>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</si>
  <si>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</si>
  <si>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</si>
  <si>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</si>
  <si>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</si>
  <si>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</si>
  <si>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</si>
  <si>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</si>
  <si>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</si>
  <si>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</si>
  <si>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</si>
  <si>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</si>
  <si>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</si>
  <si>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</si>
  <si>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</si>
  <si>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</si>
  <si>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</si>
  <si>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</si>
  <si>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</si>
  <si>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</si>
  <si>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</si>
  <si>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</si>
  <si>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</si>
  <si>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</si>
  <si>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</si>
  <si>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</si>
  <si>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</si>
  <si>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</si>
  <si>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</si>
  <si>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</si>
  <si>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</si>
  <si>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</si>
  <si>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</si>
  <si>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</si>
  <si>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</si>
  <si>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</si>
  <si>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</si>
  <si>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</si>
  <si>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</si>
  <si>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</si>
  <si>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</si>
  <si>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</si>
  <si>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</si>
  <si>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</si>
  <si>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</si>
  <si>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</si>
  <si>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</si>
  <si>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</si>
  <si>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</si>
  <si>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</si>
  <si>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</si>
  <si>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</si>
  <si>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</si>
  <si>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</si>
  <si>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</si>
  <si>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</si>
  <si>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</si>
  <si>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</si>
  <si>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</si>
  <si>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</si>
  <si>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</si>
  <si>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</si>
  <si>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</si>
  <si>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</si>
  <si>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</si>
  <si>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</si>
  <si>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</si>
  <si>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</si>
  <si>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</si>
  <si>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</si>
  <si>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</si>
  <si>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</si>
  <si>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</si>
  <si>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</si>
  <si>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</si>
  <si>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</si>
  <si>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</si>
  <si>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</si>
  <si>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</si>
  <si>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</si>
  <si>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</si>
  <si>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</si>
  <si>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</si>
  <si>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</si>
  <si>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</si>
  <si>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</si>
  <si>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</si>
  <si>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</si>
  <si>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</si>
  <si>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</si>
  <si>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</si>
  <si>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</si>
  <si>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</si>
  <si>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</si>
  <si>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</si>
  <si>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</si>
  <si>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</si>
  <si>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</si>
  <si>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</si>
  <si>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</si>
  <si>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</si>
  <si>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</si>
  <si>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</si>
  <si>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</si>
  <si>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</si>
  <si>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</si>
  <si>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</si>
  <si>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</si>
  <si>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</si>
  <si>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</si>
  <si>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</si>
  <si>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</si>
  <si>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</si>
  <si>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</si>
  <si>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</si>
  <si>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</si>
  <si>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</si>
  <si>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</si>
  <si>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</si>
  <si>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</si>
  <si>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</si>
  <si>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</si>
  <si>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</si>
  <si>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</si>
  <si>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</si>
  <si>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</si>
  <si>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</si>
  <si>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</si>
  <si>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</si>
  <si>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</si>
  <si>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</si>
  <si>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</si>
  <si>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</si>
  <si>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</si>
  <si>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</si>
  <si>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</si>
  <si>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</si>
  <si>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</si>
  <si>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</si>
  <si>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</si>
  <si>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</si>
  <si>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</si>
  <si>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</si>
  <si>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</si>
  <si>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</si>
  <si>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</si>
  <si>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</si>
  <si>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</si>
  <si>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</si>
  <si>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</si>
  <si>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</si>
  <si>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</si>
  <si>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</si>
  <si>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</si>
  <si>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</si>
  <si>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</si>
  <si>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</si>
  <si>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</si>
  <si>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</si>
  <si>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</si>
  <si>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</si>
  <si>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</si>
  <si>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</si>
  <si>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</si>
  <si>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</si>
  <si>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</si>
  <si>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</si>
  <si>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</si>
  <si>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</si>
  <si>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</si>
  <si>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</si>
  <si>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</si>
  <si>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</si>
  <si>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</si>
  <si>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</si>
  <si>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</si>
  <si>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</si>
  <si>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</si>
  <si>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</si>
  <si>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</si>
  <si>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</si>
  <si>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</si>
  <si>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</si>
  <si>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</si>
  <si>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</si>
  <si>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</si>
  <si>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</si>
  <si>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</si>
  <si>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</si>
  <si>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</si>
  <si>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</si>
  <si>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</si>
  <si>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</si>
  <si>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</si>
  <si>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</si>
  <si>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</si>
  <si>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</si>
  <si>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</si>
  <si>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</si>
  <si>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</si>
  <si>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</si>
  <si>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</si>
  <si>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</si>
  <si>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</si>
  <si>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</si>
  <si>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</si>
  <si>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</si>
  <si>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</si>
  <si>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</si>
  <si>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</si>
  <si>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</si>
  <si>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</si>
  <si>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</si>
  <si>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</si>
  <si>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</si>
  <si>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</si>
  <si>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</si>
  <si>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</si>
  <si>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</si>
  <si>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</si>
  <si>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</si>
  <si>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</si>
  <si>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</si>
  <si>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</si>
  <si>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</si>
  <si>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</si>
  <si>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</si>
  <si>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</si>
  <si>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</si>
  <si>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</si>
  <si>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</si>
  <si>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</si>
  <si>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</si>
  <si>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</si>
  <si>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</si>
  <si>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</si>
  <si>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</si>
  <si>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</si>
  <si>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</si>
  <si>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</si>
  <si>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</si>
  <si>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</si>
  <si>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</si>
  <si>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</si>
  <si>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</si>
  <si>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</si>
  <si>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</si>
  <si>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</si>
  <si>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</si>
  <si>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</si>
  <si>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</si>
  <si>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</si>
  <si>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</si>
  <si>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</si>
  <si>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</si>
  <si>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</si>
  <si>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</si>
  <si>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</si>
  <si>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</si>
  <si>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</si>
  <si>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</si>
  <si>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</si>
  <si>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</si>
  <si>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</si>
  <si>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</si>
  <si>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</si>
  <si>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</si>
  <si>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</si>
  <si>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</si>
  <si>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</si>
  <si>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</si>
  <si>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</si>
  <si>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</si>
  <si>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</si>
  <si>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</si>
  <si>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</si>
  <si>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</si>
  <si>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</si>
  <si>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</si>
  <si>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</si>
  <si>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</si>
  <si>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</si>
  <si>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</si>
  <si>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</si>
  <si>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</si>
  <si>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</si>
  <si>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</si>
  <si>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</si>
  <si>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</si>
  <si>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</si>
  <si>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</si>
  <si>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</si>
  <si>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</si>
  <si>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</si>
  <si>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</si>
  <si>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</si>
  <si>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</si>
  <si>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</si>
  <si>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</si>
  <si>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</si>
  <si>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</si>
  <si>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</si>
  <si>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</si>
  <si>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</si>
  <si>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</si>
  <si>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</si>
  <si>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</si>
  <si>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</si>
  <si>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</si>
  <si>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</si>
  <si>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</si>
  <si>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</si>
  <si>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</si>
  <si>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</si>
  <si>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</si>
  <si>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</si>
  <si>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</si>
  <si>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</si>
  <si>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</si>
  <si>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</si>
  <si>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</si>
  <si>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</si>
  <si>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</si>
  <si>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</si>
  <si>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</si>
  <si>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</si>
  <si>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</si>
  <si>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</si>
  <si>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</si>
  <si>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</si>
  <si>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</si>
  <si>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</si>
  <si>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</si>
  <si>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</si>
  <si>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</si>
  <si>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</si>
  <si>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</si>
  <si>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</si>
  <si>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</si>
  <si>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</si>
  <si>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</si>
  <si>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</si>
  <si>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</si>
  <si>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</si>
  <si>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</si>
  <si>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</si>
  <si>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</si>
  <si>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</si>
  <si>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</si>
  <si>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</si>
  <si>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</si>
  <si>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</si>
  <si>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</si>
  <si>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</si>
  <si>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</si>
  <si>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</si>
  <si>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</si>
  <si>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</si>
  <si>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</si>
  <si>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</si>
  <si>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</si>
  <si>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</si>
  <si>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</si>
  <si>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</si>
  <si>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</si>
  <si>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</si>
  <si>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</si>
  <si>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</si>
  <si>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</si>
  <si>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</si>
  <si>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</si>
  <si>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</si>
  <si>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</si>
  <si>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</si>
  <si>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</si>
  <si>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</si>
  <si>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</si>
  <si>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</si>
  <si>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</si>
  <si>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</si>
  <si>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</si>
  <si>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</si>
  <si>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</si>
  <si>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</si>
  <si>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</si>
  <si>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</si>
  <si>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</si>
  <si>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</si>
  <si>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</si>
  <si>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</si>
  <si>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</si>
  <si>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</si>
  <si>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</si>
  <si>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</si>
  <si>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</si>
  <si>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</si>
  <si>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</si>
  <si>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</si>
  <si>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</si>
  <si>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</si>
  <si>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</si>
  <si>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</si>
  <si>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</si>
  <si>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</si>
  <si>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</si>
  <si>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</si>
  <si>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</si>
  <si>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</si>
  <si>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</si>
  <si>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</si>
  <si>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</si>
  <si>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</si>
  <si>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</si>
  <si>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</si>
  <si>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</si>
  <si>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</si>
  <si>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</si>
  <si>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</si>
  <si>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</si>
  <si>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</si>
  <si>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</si>
  <si>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</si>
  <si>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</si>
  <si>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</si>
  <si>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</si>
  <si>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</si>
  <si>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</si>
  <si>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</si>
  <si>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</si>
  <si>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</si>
  <si>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</si>
  <si>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</si>
  <si>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</si>
  <si>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</si>
  <si>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</si>
  <si>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</si>
  <si>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</si>
  <si>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</si>
  <si>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</si>
  <si>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</si>
  <si>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</si>
  <si>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</si>
  <si>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</si>
  <si>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</si>
  <si>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</si>
  <si>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</si>
  <si>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</si>
  <si>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</si>
  <si>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</si>
  <si>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</si>
  <si>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</si>
  <si>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</si>
  <si>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</si>
  <si>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</si>
  <si>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</si>
  <si>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</si>
  <si>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</si>
  <si>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</si>
  <si>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</si>
  <si>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</si>
  <si>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</si>
  <si>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</si>
  <si>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</si>
  <si>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</si>
  <si>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</si>
  <si>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</si>
  <si>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</si>
  <si>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</si>
  <si>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</si>
  <si>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</si>
  <si>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</si>
  <si>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</si>
  <si>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</si>
  <si>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</si>
  <si>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</si>
  <si>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</si>
  <si>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</si>
  <si>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</si>
  <si>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</si>
  <si>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</si>
  <si>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</si>
  <si>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</si>
  <si>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</si>
  <si>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</si>
  <si>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</si>
  <si>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</si>
  <si>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</si>
  <si>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</si>
  <si>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</si>
  <si>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</si>
  <si>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</si>
  <si>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</si>
  <si>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</si>
  <si>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</si>
  <si>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</si>
  <si>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</si>
  <si>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</si>
  <si>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</si>
  <si>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</si>
  <si>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</si>
  <si>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</si>
  <si>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</si>
  <si>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</si>
  <si>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</si>
  <si>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</si>
  <si>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</si>
  <si>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</si>
  <si>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</si>
  <si>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</si>
  <si>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</si>
  <si>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</si>
  <si>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</si>
  <si>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</si>
  <si>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</si>
  <si>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</si>
  <si>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</si>
  <si>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</si>
  <si>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</si>
  <si>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</si>
  <si>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</si>
  <si>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</si>
  <si>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</si>
  <si>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</si>
  <si>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</si>
  <si>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</si>
  <si>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</si>
  <si>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</si>
  <si>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</si>
  <si>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</si>
  <si>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</si>
  <si>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</si>
  <si>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</si>
  <si>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</si>
  <si>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</si>
  <si>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</si>
  <si>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</si>
  <si>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</si>
  <si>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</si>
  <si>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</si>
  <si>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</si>
  <si>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</si>
  <si>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</si>
  <si>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</si>
  <si>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</si>
  <si>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</si>
  <si>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</si>
  <si>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</si>
  <si>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</si>
  <si>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</si>
  <si>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</si>
  <si>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</si>
  <si>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</si>
  <si>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</si>
  <si>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</si>
  <si>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</si>
  <si>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</si>
  <si>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</si>
  <si>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</si>
  <si>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</si>
  <si>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</si>
  <si>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</si>
  <si>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</si>
  <si>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</si>
  <si>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</si>
  <si>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</si>
  <si>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</si>
  <si>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</si>
  <si>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</si>
  <si>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</si>
  <si>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</si>
  <si>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</si>
  <si>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</si>
  <si>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</si>
  <si>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</si>
  <si>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</si>
  <si>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</si>
  <si>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</si>
  <si>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</si>
  <si>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</si>
  <si>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</si>
  <si>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</si>
  <si>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</si>
  <si>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</si>
  <si>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</si>
  <si>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</si>
  <si>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</si>
  <si>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</si>
  <si>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</si>
  <si>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</si>
  <si>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</si>
  <si>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</si>
  <si>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</si>
  <si>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</si>
  <si>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</si>
  <si>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</si>
  <si>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</si>
  <si>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</si>
  <si>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</si>
  <si>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</si>
  <si>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</si>
  <si>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</si>
  <si>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</si>
  <si>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</si>
  <si>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</si>
  <si>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</si>
  <si>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</si>
  <si>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</si>
  <si>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</si>
  <si>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</si>
  <si>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</si>
  <si>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</si>
  <si>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</si>
  <si>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</si>
  <si>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</si>
  <si>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</si>
  <si>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</si>
  <si>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</si>
  <si>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</si>
  <si>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</si>
  <si>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</si>
  <si>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</si>
  <si>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</si>
  <si>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</si>
  <si>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</si>
  <si>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</si>
  <si>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</si>
  <si>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</si>
  <si>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</si>
  <si>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</si>
  <si>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</si>
  <si>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</si>
  <si>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</si>
  <si>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</si>
  <si>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</si>
  <si>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</si>
  <si>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</si>
  <si>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</si>
  <si>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</si>
  <si>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</si>
  <si>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</si>
  <si>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</si>
  <si>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</si>
  <si>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</si>
  <si>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</si>
  <si>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</si>
  <si>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</si>
  <si>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</si>
  <si>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</si>
  <si>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</si>
  <si>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</si>
  <si>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</si>
  <si>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</si>
  <si>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</si>
  <si>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</si>
  <si>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</si>
  <si>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</si>
  <si>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</si>
  <si>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</si>
  <si>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</si>
  <si>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</si>
  <si>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</si>
  <si>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</si>
  <si>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</si>
  <si>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</si>
  <si>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</si>
  <si>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</si>
  <si>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</si>
  <si>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</si>
  <si>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</si>
  <si>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</si>
  <si>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</si>
  <si>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</si>
  <si>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</si>
  <si>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</si>
  <si>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</si>
  <si>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</si>
  <si>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</si>
  <si>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</si>
  <si>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</si>
  <si>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</si>
  <si>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</si>
  <si>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</si>
  <si>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</si>
  <si>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</si>
  <si>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</si>
  <si>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</si>
  <si>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</si>
  <si>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</si>
  <si>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</si>
  <si>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</si>
  <si>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</si>
  <si>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</si>
  <si>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</si>
  <si>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</si>
  <si>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</si>
  <si>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</si>
  <si>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</si>
  <si>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</si>
  <si>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</si>
  <si>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</si>
  <si>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</si>
  <si>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</si>
  <si>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</si>
  <si>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</si>
  <si>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</si>
  <si>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</si>
  <si>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</si>
  <si>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</si>
  <si>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</si>
  <si>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</si>
  <si>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</si>
  <si>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</si>
  <si>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</si>
  <si>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</si>
  <si>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</si>
  <si>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</si>
  <si>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</si>
  <si>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</si>
  <si>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</si>
  <si>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</si>
  <si>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</si>
  <si>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</si>
  <si>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</si>
  <si>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</si>
  <si>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</si>
  <si>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</si>
  <si>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</si>
  <si>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</si>
  <si>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</si>
  <si>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</si>
  <si>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</si>
  <si>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</si>
  <si>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</si>
  <si>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</si>
  <si>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</si>
  <si>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</si>
  <si>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</si>
  <si>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</si>
  <si>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</si>
  <si>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</si>
  <si>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</si>
  <si>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</si>
  <si>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</si>
  <si>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</si>
  <si>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</si>
  <si>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</si>
  <si>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</si>
  <si>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</si>
  <si>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</si>
  <si>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</si>
  <si>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</si>
  <si>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</si>
  <si>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</si>
  <si>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</si>
  <si>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</si>
  <si>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</si>
  <si>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</si>
  <si>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</si>
  <si>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</si>
  <si>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</si>
  <si>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</si>
  <si>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</si>
  <si>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</si>
  <si>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</si>
  <si>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</si>
  <si>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</si>
  <si>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</si>
  <si>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</si>
  <si>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</si>
  <si>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</si>
  <si>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</si>
  <si>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</si>
  <si>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</si>
  <si>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</si>
  <si>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</si>
  <si>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</si>
  <si>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</si>
  <si>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</si>
  <si>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</si>
  <si>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</si>
  <si>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</si>
  <si>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</si>
  <si>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</si>
  <si>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</si>
  <si>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</si>
  <si>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</si>
  <si>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</si>
  <si>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</si>
  <si>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</si>
  <si>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</si>
  <si>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</si>
  <si>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</si>
  <si>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</si>
  <si>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</si>
  <si>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</si>
  <si>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</si>
  <si>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</si>
  <si>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</si>
  <si>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</si>
  <si>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</si>
  <si>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</si>
  <si>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</si>
  <si>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</si>
  <si>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</si>
  <si>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</si>
  <si>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</si>
  <si>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</si>
  <si>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</si>
  <si>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</si>
  <si>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</si>
  <si>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</si>
  <si>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</si>
  <si>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</si>
  <si>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</si>
  <si>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</si>
  <si>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</si>
  <si>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</si>
  <si>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</si>
  <si>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</si>
  <si>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</si>
  <si>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</si>
  <si>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</si>
  <si>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</si>
  <si>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</si>
  <si>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</si>
  <si>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</si>
  <si>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</si>
  <si>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</si>
  <si>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</si>
  <si>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</si>
  <si>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</si>
  <si>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</si>
  <si>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</si>
  <si>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</si>
  <si>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</si>
  <si>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</si>
  <si>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</si>
  <si>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</si>
  <si>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</si>
  <si>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</si>
  <si>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</si>
  <si>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</si>
  <si>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</si>
  <si>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</si>
  <si>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</si>
  <si>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</si>
  <si>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</si>
  <si>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</si>
  <si>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</si>
  <si>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</si>
  <si>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</si>
  <si>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</si>
  <si>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</si>
  <si>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</si>
  <si>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</si>
  <si>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</si>
  <si>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</si>
  <si>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</si>
  <si>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</si>
  <si>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</si>
  <si>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</si>
  <si>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</si>
  <si>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</si>
  <si>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</si>
  <si>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</si>
  <si>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</si>
  <si>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</si>
  <si>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</si>
  <si>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</si>
  <si>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</si>
  <si>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</si>
  <si>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</si>
  <si>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</si>
  <si>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</si>
  <si>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</si>
  <si>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</si>
  <si>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</si>
  <si>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</si>
  <si>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</si>
  <si>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</si>
  <si>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</si>
  <si>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</si>
  <si>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</si>
  <si>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</si>
  <si>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</si>
  <si>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</si>
  <si>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</si>
  <si>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</si>
  <si>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</si>
  <si>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</si>
  <si>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</si>
  <si>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</si>
  <si>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</si>
  <si>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</si>
  <si>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</si>
  <si>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</si>
  <si>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</si>
  <si>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</si>
  <si>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</si>
  <si>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</si>
  <si>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</si>
  <si>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</si>
  <si>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</si>
  <si>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</si>
  <si>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</si>
  <si>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</si>
  <si>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</si>
  <si>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</si>
  <si>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</si>
  <si>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</si>
  <si>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</si>
  <si>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</si>
  <si>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</si>
  <si>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</si>
  <si>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</si>
  <si>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</si>
  <si>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</si>
  <si>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</si>
  <si>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</si>
  <si>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</si>
  <si>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</si>
  <si>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</si>
  <si>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</si>
  <si>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</si>
  <si>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</si>
  <si>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</si>
  <si>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</si>
  <si>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</si>
  <si>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</si>
  <si>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</si>
  <si>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</si>
  <si>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</si>
  <si>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</si>
  <si>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</si>
  <si>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</si>
  <si>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</si>
  <si>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</si>
  <si>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</si>
  <si>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</si>
  <si>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</si>
  <si>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</si>
  <si>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</si>
  <si>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</si>
  <si>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</si>
  <si>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</si>
  <si>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</si>
  <si>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</si>
  <si>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</si>
  <si>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</si>
  <si>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</si>
  <si>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</si>
  <si>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</si>
  <si>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</si>
  <si>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</si>
  <si>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</si>
  <si>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</si>
  <si>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</si>
  <si>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</si>
  <si>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</si>
  <si>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</si>
  <si>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</si>
  <si>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</si>
  <si>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</si>
  <si>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</si>
  <si>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</si>
  <si>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</si>
  <si>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</si>
  <si>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</si>
  <si>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</si>
  <si>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</si>
  <si>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</si>
  <si>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</si>
  <si>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</si>
  <si>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</si>
  <si>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</si>
  <si>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</si>
  <si>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</si>
  <si>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</si>
  <si>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</si>
  <si>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</si>
  <si>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</si>
  <si>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</si>
  <si>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</si>
  <si>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</si>
  <si>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</si>
  <si>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</si>
  <si>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</si>
  <si>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</si>
  <si>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</si>
  <si>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</si>
  <si>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</si>
  <si>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</si>
  <si>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</si>
  <si>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</si>
  <si>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</si>
  <si>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</si>
  <si>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</si>
  <si>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</si>
  <si>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</si>
  <si>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</si>
  <si>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</si>
  <si>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</si>
  <si>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</si>
  <si>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</si>
  <si>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</si>
  <si>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</si>
  <si>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</si>
  <si>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</si>
  <si>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</si>
  <si>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</si>
  <si>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</si>
  <si>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</si>
  <si>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</si>
  <si>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</si>
  <si>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</si>
  <si>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</si>
  <si>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</si>
  <si>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</si>
  <si>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</si>
  <si>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</si>
  <si>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</si>
  <si>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</si>
  <si>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</si>
  <si>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</si>
  <si>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</si>
  <si>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</si>
  <si>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</si>
  <si>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</si>
  <si>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</si>
  <si>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</si>
  <si>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</si>
  <si>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</si>
  <si>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</si>
  <si>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</si>
  <si>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</si>
  <si>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</si>
  <si>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</si>
  <si>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</si>
  <si>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</si>
  <si>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</si>
  <si>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</si>
  <si>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</si>
  <si>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</si>
  <si>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</si>
  <si>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</si>
  <si>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</si>
  <si>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</si>
  <si>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</si>
  <si>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</si>
  <si>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</si>
  <si>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</si>
  <si>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</si>
  <si>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</si>
  <si>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</si>
  <si>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</si>
  <si>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</si>
  <si>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</si>
  <si>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</si>
  <si>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</si>
  <si>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</si>
  <si>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</si>
  <si>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</si>
  <si>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</si>
  <si>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</si>
  <si>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</si>
  <si>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</si>
  <si>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</si>
  <si>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</si>
  <si>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</si>
  <si>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</si>
  <si>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</si>
  <si>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</si>
  <si>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</si>
  <si>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</si>
  <si>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</si>
  <si>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</si>
  <si>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</si>
  <si>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</si>
  <si>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</si>
  <si>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</si>
  <si>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</si>
  <si>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</si>
  <si>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</si>
  <si>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</si>
  <si>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</si>
  <si>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</si>
  <si>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</si>
  <si>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</si>
  <si>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</si>
  <si>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</si>
  <si>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</si>
  <si>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</si>
  <si>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</si>
  <si>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</si>
  <si>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</si>
  <si>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</si>
  <si>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</si>
  <si>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</si>
  <si>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</si>
  <si>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</si>
  <si>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</si>
  <si>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</si>
  <si>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</si>
  <si>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</si>
  <si>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</si>
  <si>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</si>
  <si>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</si>
  <si>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</si>
  <si>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</si>
  <si>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</si>
  <si>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</si>
  <si>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</si>
  <si>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</si>
  <si>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</si>
  <si>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</si>
  <si>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</si>
  <si>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</si>
  <si>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</si>
  <si>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</si>
  <si>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</si>
  <si>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</si>
  <si>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</si>
  <si>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</si>
  <si>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</si>
  <si>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</si>
  <si>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</si>
  <si>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</si>
  <si>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</si>
  <si>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</si>
  <si>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</si>
  <si>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</si>
  <si>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</si>
  <si>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</si>
  <si>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</si>
  <si>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</si>
  <si>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</si>
  <si>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</si>
  <si>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</si>
  <si>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</si>
  <si>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</si>
  <si>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</si>
  <si>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</si>
  <si>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</si>
  <si>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</si>
  <si>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</si>
  <si>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</si>
  <si>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</si>
  <si>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</si>
  <si>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</si>
  <si>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</si>
  <si>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</si>
  <si>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</si>
  <si>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</si>
  <si>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</si>
  <si>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</si>
  <si>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</si>
  <si>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</si>
  <si>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</si>
  <si>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</si>
  <si>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</si>
  <si>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</si>
  <si>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</si>
  <si>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</si>
  <si>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</si>
  <si>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</si>
  <si>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</si>
  <si>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</si>
  <si>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</si>
  <si>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</si>
  <si>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</si>
  <si>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</si>
  <si>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</si>
  <si>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</si>
  <si>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</si>
  <si>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</si>
  <si>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</si>
  <si>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</si>
  <si>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</si>
  <si>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</si>
  <si>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</si>
  <si>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</si>
  <si>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</si>
  <si>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</si>
  <si>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</si>
  <si>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</si>
  <si>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</si>
  <si>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</si>
  <si>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</si>
  <si>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</si>
  <si>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</si>
  <si>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</si>
  <si>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</si>
  <si>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</si>
  <si>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</si>
  <si>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</si>
  <si>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</si>
  <si>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</si>
  <si>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</si>
  <si>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</si>
  <si>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</si>
  <si>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</si>
  <si>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</si>
  <si>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</si>
  <si>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</si>
  <si>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</si>
  <si>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</si>
  <si>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</si>
  <si>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</si>
  <si>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</si>
  <si>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</si>
  <si>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</si>
  <si>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</si>
  <si>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</si>
  <si>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</si>
  <si>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</si>
  <si>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</si>
  <si>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</si>
  <si>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</si>
  <si>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</si>
  <si>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</si>
  <si>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</si>
  <si>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</si>
  <si>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</si>
  <si>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</si>
  <si>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</si>
  <si>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</si>
  <si>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</si>
  <si>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</si>
  <si>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</si>
  <si>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</si>
  <si>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</si>
  <si>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</si>
  <si>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</si>
  <si>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</si>
  <si>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</si>
  <si>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</si>
  <si>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</si>
  <si>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</si>
  <si>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</si>
  <si>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</si>
  <si>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</si>
  <si>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</si>
  <si>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</si>
  <si>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</si>
  <si>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</si>
  <si>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</si>
  <si>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</si>
  <si>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</si>
  <si>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</si>
  <si>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</si>
  <si>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</si>
  <si>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</si>
  <si>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</si>
  <si>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</si>
  <si>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</si>
  <si>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</si>
  <si>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</si>
  <si>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</si>
  <si>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</si>
  <si>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</si>
  <si>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</si>
  <si>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</si>
  <si>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</si>
  <si>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</si>
  <si>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</si>
  <si>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</si>
  <si>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</si>
  <si>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</si>
  <si>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</si>
  <si>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</si>
  <si>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</si>
  <si>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</si>
  <si>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</si>
  <si>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</si>
  <si>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</si>
  <si>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</si>
  <si>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</si>
  <si>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</si>
  <si>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</si>
  <si>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</si>
  <si>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</si>
  <si>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</si>
  <si>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</si>
  <si>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</si>
  <si>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</si>
  <si>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</si>
  <si>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</si>
  <si>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</si>
  <si>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</si>
  <si>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</si>
  <si>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</si>
  <si>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</si>
  <si>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</si>
  <si>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</si>
  <si>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</si>
  <si>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</si>
  <si>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</si>
  <si>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</si>
  <si>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</si>
  <si>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</si>
  <si>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</si>
  <si>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</si>
  <si>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</si>
  <si>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</si>
  <si>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</si>
  <si>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</si>
  <si>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</si>
  <si>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</si>
  <si>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</si>
  <si>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</si>
  <si>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</si>
  <si>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</si>
  <si>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</si>
  <si>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</si>
  <si>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</si>
  <si>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</si>
  <si>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</si>
  <si>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</si>
  <si>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</si>
  <si>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</si>
  <si>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</si>
  <si>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</si>
  <si>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</si>
  <si>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</si>
  <si>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</si>
  <si>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</si>
  <si>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</si>
  <si>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</si>
  <si>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</si>
  <si>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</si>
  <si>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</si>
  <si>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</si>
  <si>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</si>
  <si>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</si>
  <si>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</si>
  <si>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</si>
  <si>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</si>
  <si>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</si>
  <si>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</si>
  <si>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</si>
  <si>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</si>
  <si>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</si>
  <si>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</si>
  <si>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</si>
  <si>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</si>
  <si>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</si>
  <si>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</si>
  <si>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</si>
  <si>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</si>
  <si>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</si>
  <si>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</si>
  <si>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</si>
  <si>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</si>
  <si>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</si>
  <si>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</si>
  <si>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</si>
  <si>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</si>
  <si>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</si>
  <si>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</si>
  <si>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</si>
  <si>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</si>
  <si>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</si>
  <si>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</si>
  <si>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</si>
  <si>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</si>
  <si>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</si>
  <si>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</si>
  <si>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</si>
  <si>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</si>
  <si>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</si>
  <si>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</si>
  <si>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</si>
  <si>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</si>
  <si>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</si>
  <si>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</si>
  <si>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</si>
  <si>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</si>
  <si>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</si>
  <si>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</si>
  <si>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</si>
  <si>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</si>
  <si>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</si>
  <si>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</si>
  <si>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</si>
  <si>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</si>
  <si>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</si>
  <si>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</si>
  <si>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</si>
  <si>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</si>
  <si>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</si>
  <si>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</si>
  <si>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</si>
  <si>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</si>
  <si>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</si>
  <si>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</si>
  <si>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</si>
  <si>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</si>
  <si>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</si>
  <si>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</si>
  <si>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</si>
  <si>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</si>
  <si>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</si>
  <si>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</si>
  <si>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</si>
  <si>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</si>
  <si>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</si>
  <si>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NA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</si>
  <si>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</si>
  <si>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</si>
  <si>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</si>
  <si>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</si>
  <si>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</si>
  <si>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</si>
  <si>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</si>
  <si>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</si>
  <si>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</si>
  <si>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</si>
  <si>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</si>
  <si>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</si>
  <si>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</si>
  <si>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</si>
  <si>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</si>
  <si>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</si>
  <si>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</si>
  <si>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</si>
  <si>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</si>
  <si>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</si>
  <si>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</si>
  <si>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</si>
  <si>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</si>
  <si>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</si>
  <si>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</si>
  <si>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</si>
  <si>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</si>
  <si>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</si>
  <si>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</si>
  <si>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</si>
  <si>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</si>
  <si>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</si>
  <si>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</si>
  <si>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</si>
  <si>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</si>
  <si>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</si>
  <si>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</si>
  <si>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</si>
  <si>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</si>
  <si>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</si>
  <si>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</si>
  <si>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</si>
  <si>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</si>
  <si>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</si>
  <si>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</si>
  <si>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</si>
  <si>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</si>
  <si>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</si>
  <si>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</si>
  <si>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</si>
  <si>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</si>
  <si>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</si>
  <si>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</si>
  <si>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</si>
  <si>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</si>
  <si>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</si>
  <si>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</si>
  <si>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</si>
  <si>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</si>
  <si>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</si>
  <si>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</si>
  <si>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</si>
  <si>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</si>
  <si>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</si>
  <si>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</si>
  <si>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</si>
  <si>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</si>
  <si>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</si>
  <si>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</si>
  <si>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</si>
  <si>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</si>
  <si>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</si>
  <si>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</si>
  <si>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</si>
  <si>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</si>
  <si>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</si>
  <si>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</si>
  <si>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</si>
  <si>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</si>
  <si>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</si>
  <si>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</si>
  <si>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</si>
  <si>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</si>
  <si>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</si>
  <si>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</si>
  <si>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</si>
  <si>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</si>
  <si>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</si>
  <si>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</si>
  <si>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</si>
  <si>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</si>
  <si>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</si>
  <si>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</si>
  <si>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</si>
  <si>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</si>
  <si>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</si>
  <si>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</si>
  <si>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</si>
  <si>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</si>
  <si>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</si>
  <si>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</si>
  <si>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</si>
  <si>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</si>
  <si>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</si>
  <si>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</si>
  <si>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</si>
  <si>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</si>
  <si>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</si>
  <si>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</si>
  <si>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</si>
  <si>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</si>
  <si>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</si>
  <si>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</si>
  <si>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</si>
  <si>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</si>
  <si>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</si>
  <si>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</si>
  <si>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</si>
  <si>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</si>
  <si>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</si>
  <si>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</si>
  <si>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</si>
  <si>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</si>
  <si>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</si>
  <si>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</si>
  <si>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</si>
  <si>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</si>
  <si>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</si>
  <si>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</si>
  <si>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</si>
  <si>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</si>
  <si>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</si>
  <si>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</si>
  <si>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</si>
  <si>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</si>
  <si>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</si>
  <si>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</si>
  <si>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</si>
  <si>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</si>
  <si>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</si>
  <si>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</si>
  <si>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</si>
  <si>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</si>
  <si>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</si>
  <si>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</si>
  <si>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</si>
  <si>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</si>
  <si>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</si>
  <si>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</si>
  <si>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</si>
  <si>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</si>
  <si>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</si>
  <si>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</si>
  <si>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</si>
  <si>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</si>
  <si>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</si>
  <si>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</si>
  <si>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</si>
  <si>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</si>
  <si>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</si>
  <si>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</si>
  <si>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</si>
  <si>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</si>
  <si>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</si>
  <si>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</si>
  <si>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</si>
  <si>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</si>
  <si>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</si>
  <si>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</si>
  <si>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</si>
  <si>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</si>
  <si>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</si>
  <si>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</si>
  <si>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</si>
  <si>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</si>
  <si>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</si>
  <si>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</si>
  <si>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</si>
  <si>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</si>
  <si>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</si>
  <si>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</si>
  <si>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</si>
  <si>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</si>
  <si>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</si>
  <si>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</si>
  <si>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</si>
  <si>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</si>
  <si>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</si>
  <si>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</si>
  <si>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</si>
  <si>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</si>
  <si>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</si>
  <si>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</si>
  <si>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</si>
  <si>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</si>
  <si>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</si>
  <si>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</si>
  <si>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</si>
  <si>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</si>
  <si>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</si>
  <si>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</si>
  <si>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</si>
  <si>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</si>
  <si>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</si>
  <si>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</si>
  <si>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</si>
  <si>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constant</t>
  </si>
  <si>
    <t>nominal</t>
  </si>
  <si>
    <t>Units</t>
  </si>
  <si>
    <t>proportion</t>
  </si>
  <si>
    <t>No.</t>
  </si>
  <si>
    <t>$000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</si>
  <si>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</si>
  <si>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</si>
  <si>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</si>
  <si>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</si>
  <si>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</si>
  <si>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</si>
  <si>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</si>
  <si>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</si>
  <si>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</si>
  <si>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</si>
  <si>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</si>
  <si>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</si>
  <si>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</si>
  <si>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</si>
  <si>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</si>
  <si>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</si>
  <si>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</si>
  <si>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</si>
  <si>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</si>
  <si>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</si>
  <si>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</si>
  <si>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</si>
  <si>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</si>
  <si>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</si>
  <si>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</si>
  <si>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</si>
  <si>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</si>
  <si>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</si>
  <si>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</si>
  <si>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</si>
  <si>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</si>
  <si>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</si>
  <si>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</si>
  <si>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</si>
  <si>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</si>
  <si>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</si>
  <si>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</si>
  <si>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</si>
  <si>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</si>
  <si>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</si>
  <si>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</si>
  <si>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</si>
  <si>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</si>
  <si>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</si>
  <si>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</si>
  <si>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</si>
  <si>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</si>
  <si>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</si>
  <si>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</si>
  <si>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</si>
  <si>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</si>
  <si>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</si>
  <si>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</si>
  <si>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</si>
  <si>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</si>
  <si>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</si>
  <si>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</si>
  <si>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</si>
  <si>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</si>
  <si>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</si>
  <si>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</si>
  <si>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</si>
  <si>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</si>
  <si>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</si>
  <si>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</si>
  <si>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</si>
  <si>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</si>
  <si>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</si>
  <si>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</si>
  <si>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</si>
  <si>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</si>
  <si>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</si>
  <si>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</si>
  <si>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</si>
  <si>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</si>
  <si>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</si>
  <si>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</si>
  <si>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</si>
  <si>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</si>
  <si>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</si>
  <si>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</si>
  <si>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</si>
  <si>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</si>
  <si>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</si>
  <si>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</si>
  <si>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</si>
  <si>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</si>
  <si>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</si>
  <si>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</si>
  <si>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</si>
  <si>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</si>
  <si>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</si>
  <si>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</si>
  <si>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</si>
  <si>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</si>
  <si>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</si>
  <si>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</si>
  <si>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</si>
  <si>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</si>
  <si>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</si>
  <si>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</si>
  <si>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</si>
  <si>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</si>
  <si>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</si>
  <si>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</si>
  <si>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</si>
  <si>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</si>
  <si>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</si>
  <si>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</si>
  <si>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</si>
  <si>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</si>
  <si>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</si>
  <si>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</si>
  <si>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</si>
  <si>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</si>
  <si>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</si>
  <si>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</si>
  <si>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</si>
  <si>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</si>
  <si>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</si>
  <si>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</si>
  <si>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</si>
  <si>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</si>
  <si>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</si>
  <si>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</si>
  <si>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</si>
  <si>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</si>
  <si>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</si>
  <si>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</si>
  <si>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</si>
  <si>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</si>
  <si>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</si>
  <si>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</si>
  <si>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</si>
  <si>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</si>
  <si>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</si>
  <si>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</si>
  <si>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</si>
  <si>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</si>
  <si>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</si>
  <si>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</si>
  <si>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</si>
  <si>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No.</t>
  </si>
  <si>
    <t>km</t>
  </si>
  <si>
    <t>GWh</t>
  </si>
  <si>
    <t>proportion</t>
  </si>
  <si>
    <t>GWh</t>
  </si>
  <si>
    <t>MW</t>
  </si>
  <si>
    <t>$000</t>
  </si>
  <si>
    <t>MVA</t>
  </si>
  <si>
    <t>$000</t>
  </si>
  <si>
    <t>No.</t>
  </si>
  <si>
    <t>value</t>
  </si>
  <si>
    <t>proportion</t>
  </si>
  <si>
    <t>$000</t>
  </si>
  <si>
    <t>GWh</t>
  </si>
  <si>
    <t>proportion</t>
  </si>
  <si>
    <t>GWh</t>
  </si>
  <si>
    <t>MW</t>
  </si>
  <si>
    <t>$000</t>
  </si>
  <si>
    <t>value</t>
  </si>
  <si>
    <t>$000</t>
  </si>
  <si>
    <t>GWh</t>
  </si>
  <si>
    <t>proportion</t>
  </si>
  <si>
    <t>GWh</t>
  </si>
  <si>
    <t>MW</t>
  </si>
  <si>
    <t>$000</t>
  </si>
  <si>
    <t>value</t>
  </si>
  <si>
    <t>$000</t>
  </si>
  <si>
    <t>GWh</t>
  </si>
  <si>
    <t>proportion</t>
  </si>
  <si>
    <t>GWh</t>
  </si>
  <si>
    <t>MW</t>
  </si>
  <si>
    <t>$000</t>
  </si>
  <si>
    <t>value</t>
  </si>
  <si>
    <t>$000</t>
  </si>
  <si>
    <t>GWh</t>
  </si>
  <si>
    <t>proportion</t>
  </si>
  <si>
    <t>GWh</t>
  </si>
  <si>
    <t>MW</t>
  </si>
  <si>
    <t>$000</t>
  </si>
  <si>
    <t>value</t>
  </si>
  <si>
    <t>$000</t>
  </si>
  <si>
    <t>GWh</t>
  </si>
  <si>
    <t>proportion</t>
  </si>
  <si>
    <t>GWh</t>
  </si>
  <si>
    <t>MW</t>
  </si>
  <si>
    <t>$000</t>
  </si>
  <si>
    <t>value</t>
  </si>
  <si>
    <t>$000</t>
  </si>
  <si>
    <t>Alpine Energy</t>
  </si>
  <si>
    <t>Aurora Energy</t>
  </si>
  <si>
    <t>Buller Electricity</t>
  </si>
  <si>
    <t>Centralines</t>
  </si>
  <si>
    <t>Counties Energy</t>
  </si>
  <si>
    <t>EA Networks</t>
  </si>
  <si>
    <t>Eastland Network</t>
  </si>
  <si>
    <t>Electra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</si>
  <si>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</si>
  <si>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</si>
  <si>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</si>
  <si>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</si>
  <si>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</si>
  <si>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</si>
  <si>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</si>
  <si>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</si>
  <si>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</si>
  <si>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</si>
  <si>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</si>
  <si>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</si>
  <si>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</si>
  <si>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</si>
  <si>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</si>
  <si>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</si>
  <si>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</si>
  <si>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</si>
  <si>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</si>
  <si>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</si>
  <si>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</si>
  <si>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Industry</t>
  </si>
  <si>
    <t>Price-quality</t>
  </si>
  <si>
    <t>ID only</t>
  </si>
  <si>
    <t>xllookup</t>
  </si>
  <si>
    <t>2011IDRevenue and ProfitabilityReturn on investmentReturn on Investment (post tax)NA</t>
  </si>
  <si>
    <t>2011IDRevenue and ProfitabilityReturn on investmentReturn on Investment (vanilla)NA</t>
  </si>
  <si>
    <t>2012IDNetwork and DemandCustomer numbersAverage no. of ICPs in disclosure yearNA</t>
  </si>
  <si>
    <t>2012IDOther dataRelated party transactionsCapital expenditureconstant</t>
  </si>
  <si>
    <t>2012IDOther dataRelated party transactionsCapital expenditurenominal</t>
  </si>
  <si>
    <t>2012IDOther dataRelated party transactionsMarket value of asset disposalsconstant</t>
  </si>
  <si>
    <t>2012IDOther dataRelated party transactionsMarket value of asset disposalsnominal</t>
  </si>
  <si>
    <t>2012IDOther dataRelated party transactionsOperational expenditureconstant</t>
  </si>
  <si>
    <t>2012IDOther dataRelated party transactionsOperational expenditurenominal</t>
  </si>
  <si>
    <t>2012IDOther dataRelated party transactionsOther related party transactionsconstant</t>
  </si>
  <si>
    <t>2012IDOther dataRelated party transactionsOther related party transactionsnominal</t>
  </si>
  <si>
    <t>2012IDOther dataRelated party transactionsTotal regulatory incomeconstant</t>
  </si>
  <si>
    <t>2012IDOther dataRelated party transactionsTotal regulatory incomenominal</t>
  </si>
  <si>
    <t>2012IDRevenue and ProfitabilityReturn on investmentReturn on Investment (post tax)NA</t>
  </si>
  <si>
    <t>2012IDRevenue and ProfitabilityReturn on investmentReturn on Investment (vanilla)NA</t>
  </si>
  <si>
    <t>2012IDRevenue and ProfitabilityExpensesOperational expenditureconstant</t>
  </si>
  <si>
    <t>2012IDRevenue and ProfitabilityExpensesOperational expenditurenominal</t>
  </si>
  <si>
    <t>2012IDRevenue and ProfitabilityExpensesPass-through and recoverable costsconstant</t>
  </si>
  <si>
    <t>2012IDRevenue and ProfitabilityExpensesPass-through and recoverable costsnominal</t>
  </si>
  <si>
    <t>2012IDRevenue and ProfitabilityOperating surplus / (deficit)Operating surplus / (deficit)constant</t>
  </si>
  <si>
    <t>2012IDRevenue and ProfitabilityOperating surplus / (deficit)Operating surplus / (deficit)nominal</t>
  </si>
  <si>
    <t>2012IDRevenue and ProfitabilityRegulatory profit / (loss)Regulatory profit / (loss)constant</t>
  </si>
  <si>
    <t>2012IDRevenue and ProfitabilityRegulatory profit / (loss)Regulatory profit / (loss)nominal</t>
  </si>
  <si>
    <t>2012IDRevenue and ProfitabilityRegulatory profit / (loss) before taxRegulatory profit / (loss) before taxconstant</t>
  </si>
  <si>
    <t>2012IDRevenue and ProfitabilityRegulatory profit / (loss) before taxRegulatory profit / (loss) before taxnominal</t>
  </si>
  <si>
    <t>2012IDRevenue and ProfitabilityTaxRegulatory tax allowanceconstant</t>
  </si>
  <si>
    <t>2012IDRevenue and ProfitabilityTaxRegulatory tax allowancenominal</t>
  </si>
  <si>
    <t>2012IDRevenue and ProfitabilityTerm credit spread differentialTerm credit spread differential allowanceconstant</t>
  </si>
  <si>
    <t>2012IDRevenue and ProfitabilityTerm credit spread differentialTerm credit spread differential allowancenominal</t>
  </si>
  <si>
    <t>2012IDRevenue and ProfitabilityTotal regulatory incomeGains / (losses) on asset disposalsconstant</t>
  </si>
  <si>
    <t>2012IDRevenue and ProfitabilityTotal regulatory incomeGains / (losses) on asset disposalsnominal</t>
  </si>
  <si>
    <t>2012IDRevenue and ProfitabilityTotal regulatory incomeLine charge revenueconstant</t>
  </si>
  <si>
    <t>2012IDRevenue and ProfitabilityTotal regulatory incomeLine charge revenuenominal</t>
  </si>
  <si>
    <t>2012IDRevenue and ProfitabilityTotal regulatory incomeOther regulatory incomeconstant</t>
  </si>
  <si>
    <t>2012IDRevenue and ProfitabilityTotal regulatory incomeOther regulatory incomenominal</t>
  </si>
  <si>
    <t>2012IDRevenue and ProfitabilityTotal regulatory incomeTotal regulatory incomeconstant</t>
  </si>
  <si>
    <t>2012IDRevenue and ProfitabilityTotal regulatory incomeTotal regulatory incomenominal</t>
  </si>
  <si>
    <t>2013AMP2013Capital ExpenditureAll assetsExpenditure on assetsconstant</t>
  </si>
  <si>
    <t>2013AMP2013Capital ExpenditureAll assetsExpenditure on assetsnominal</t>
  </si>
  <si>
    <t>2013AMP2013Capital ExpenditureAsset relocationsAsset relocationsconstant</t>
  </si>
  <si>
    <t>2013AMP2013Capital ExpenditureAsset relocationsAsset relocationsnominal</t>
  </si>
  <si>
    <t>2013AMP2013Capital ExpenditureAsset replacement and renewalAsset replacement and renewalconstant</t>
  </si>
  <si>
    <t>2013AMP2013Capital ExpenditureAsset replacement and renewalAsset replacement and renewalnominal</t>
  </si>
  <si>
    <t>2013AMP2013Capital ExpenditureAssets commissionedAssets commissionednominal</t>
  </si>
  <si>
    <t>2013AMP2013Capital ExpenditureCapital expenditure forecastCapital expenditure forecastnominal</t>
  </si>
  <si>
    <t>2013AMP2013Capital ExpenditureConsumer connectionConsumer connectionconstant</t>
  </si>
  <si>
    <t>2013AMP2013Capital ExpenditureConsumer connectionConsumer connectionnominal</t>
  </si>
  <si>
    <t>2013AMP2013Capital ExpenditureCost of financingCost of financingnominal</t>
  </si>
  <si>
    <t>2013AMP2013Capital ExpenditureExpenditure on subcomponentsEnergy efficiency and demand side management, reduction of energy lossesconstant</t>
  </si>
  <si>
    <t>2013AMP2013Capital ExpenditureExpenditure on subcomponentsOverhead to underground conversionconstant</t>
  </si>
  <si>
    <t>2013AMP2013Capital ExpenditureExpenditure on subcomponentsResearch and developmentconstant</t>
  </si>
  <si>
    <t>2013AMP2013Capital ExpenditureNetwork assetsExpenditure on network assetsconstant</t>
  </si>
  <si>
    <t>2013AMP2013Capital ExpenditureNetwork assetsExpenditure on network assetsnominal</t>
  </si>
  <si>
    <t>2013AMP2013Capital ExpenditureNon-network assetsExpenditure on non-network assetsconstant</t>
  </si>
  <si>
    <t>2013AMP2013Capital ExpenditureNon-network assetsExpenditure on non-network assetsnominal</t>
  </si>
  <si>
    <t>2013AMP2013Capital ExpenditureReliability, safety and environmentLegislative and regulatoryconstant</t>
  </si>
  <si>
    <t>2013AMP2013Capital ExpenditureReliability, safety and environmentLegislative and regulatorynominal</t>
  </si>
  <si>
    <t>2013AMP2013Capital ExpenditureReliability, safety and environmentOther reliability, safety and environmentconstant</t>
  </si>
  <si>
    <t>2013AMP2013Capital ExpenditureReliability, safety and environmentOther reliability, safety and environmentnominal</t>
  </si>
  <si>
    <t>2013AMP2013Capital ExpenditureReliability, safety and environmentQuality of supplyconstant</t>
  </si>
  <si>
    <t>2013AMP2013Capital ExpenditureReliability, safety and environmentQuality of supplynominal</t>
  </si>
  <si>
    <t>2013AMP2013Capital ExpenditureReliability, safety and environmentTotal reliability, safety and environmentconstant</t>
  </si>
  <si>
    <t>2013AMP2013Capital ExpenditureReliability, safety and environmentTotal reliability, safety and environmentnominal</t>
  </si>
  <si>
    <t>2013AMP2013Capital ExpenditureSystem growthSystem growthconstant</t>
  </si>
  <si>
    <t>2013AMP2013Capital ExpenditureSystem growthSystem growthnominal</t>
  </si>
  <si>
    <t>2013AMP2013Capital ExpenditureValue of capital contributionsValue of capital contributionsnominal</t>
  </si>
  <si>
    <t>2013AMP2013Capital ExpenditureValue of vested assetsValue of vested assetsnominal</t>
  </si>
  <si>
    <t>2013AMP2013Capital ExpenditureSystem Growth2013 total system growthconstant</t>
  </si>
  <si>
    <t>2013AMP2013Capital ExpenditureSystem GrowthCapital contributions funding system growthconstant</t>
  </si>
  <si>
    <t>2013AMP2013Capital ExpenditureSystem GrowthDistribution and LV cablesconstant</t>
  </si>
  <si>
    <t>2013AMP2013Capital ExpenditureSystem GrowthDistribution and LV linesconstant</t>
  </si>
  <si>
    <t>2013AMP2013Capital ExpenditureSystem GrowthDistribution substations and transformersconstant</t>
  </si>
  <si>
    <t>2013AMP2013Capital ExpenditureSystem GrowthDistribution switchgearconstant</t>
  </si>
  <si>
    <t>2013AMP2013Capital ExpenditureSystem GrowthOther network assetsconstant</t>
  </si>
  <si>
    <t>2013AMP2013Capital ExpenditureSystem GrowthSubtransmissionconstant</t>
  </si>
  <si>
    <t>2013AMP2013Capital ExpenditureSystem GrowthSystem growth expenditureconstant</t>
  </si>
  <si>
    <t>2013AMP2013Capital ExpenditureSystem GrowthSystem growth less capital contributionsconstant</t>
  </si>
  <si>
    <t>2013AMP2013Capital ExpenditureSystem GrowthZone substationsconstant</t>
  </si>
  <si>
    <t>2013AMP2013Capital ExpenditureAsset replacement and renewal2013 total asset replacementconstant</t>
  </si>
  <si>
    <t>2013AMP2013Capital ExpenditureAsset replacement and renewalAsset replacement and renewal expenditureconstant</t>
  </si>
  <si>
    <t>2013AMP2013Capital ExpenditureAsset replacement and renewalAsset replacement and renewal less capital contributionsconstant</t>
  </si>
  <si>
    <t>2013AMP2013Capital ExpenditureAsset replacement and renewalCapital contributions funding asset replacement and renewalconstant</t>
  </si>
  <si>
    <t>2013AMP2013Capital ExpenditureAsset replacement and renewalDistribution and LV cablesconstant</t>
  </si>
  <si>
    <t>2013AMP2013Capital ExpenditureAsset replacement and renewalDistribution and LV linesconstant</t>
  </si>
  <si>
    <t>2013AMP2013Capital ExpenditureAsset replacement and renewalDistribution substations and transformersconstant</t>
  </si>
  <si>
    <t>2013AMP2013Capital ExpenditureAsset replacement and renewalDistribution switchgearconstant</t>
  </si>
  <si>
    <t>2013AMP2013Capital ExpenditureAsset replacement and renewalOther network assetsconstant</t>
  </si>
  <si>
    <t>2013AMP2013Capital ExpenditureAsset replacement and renewalSubtransmissionconstant</t>
  </si>
  <si>
    <t>2013AMP2013Capital ExpenditureAsset replacement and renewalZone substationsconstant</t>
  </si>
  <si>
    <t>2013IDCapital ExpenditureAll assetsExpenditure on assetsconstant</t>
  </si>
  <si>
    <t>2013IDCapital ExpenditureAll assetsExpenditure on assetsnominal</t>
  </si>
  <si>
    <t>2013IDCapital ExpenditureAsset relocationsAsset relocationsconstant</t>
  </si>
  <si>
    <t>2013IDCapital ExpenditureAsset relocationsAsset relocationsnominal</t>
  </si>
  <si>
    <t>2013IDCapital ExpenditureAsset replacement and renewalAsset replacement and renewalconstant</t>
  </si>
  <si>
    <t>2013IDCapital ExpenditureAsset replacement and renewalAsset replacement and renewalnominal</t>
  </si>
  <si>
    <t>2013IDCapital ExpenditureCapital expenditureCapital expenditureconstant</t>
  </si>
  <si>
    <t>2013IDCapital ExpenditureCapital expenditureCapital expenditurenominal</t>
  </si>
  <si>
    <t>2013IDCapital ExpenditureConsumer connectionConsumer connectionconstant</t>
  </si>
  <si>
    <t>2013IDCapital ExpenditureConsumer connectionConsumer connectionnominal</t>
  </si>
  <si>
    <t>2013IDCapital ExpenditureCost of financingCost of financingconstant</t>
  </si>
  <si>
    <t>2013IDCapital ExpenditureCost of financingCost of financingnominal</t>
  </si>
  <si>
    <t>2013IDCapital ExpenditureNetwork assetsExpenditure on network assetsconstant</t>
  </si>
  <si>
    <t>2013IDCapital ExpenditureNetwork assetsExpenditure on network assetsnominal</t>
  </si>
  <si>
    <t>2013IDCapital ExpenditureNon-network assetsExpenditure on non-network assetsconstant</t>
  </si>
  <si>
    <t>2013IDCapital ExpenditureNon-network assetsExpenditure on non-network assetsnominal</t>
  </si>
  <si>
    <t>2013IDCapital ExpenditureReliability, safety and environmentLegislative and regulatoryconstant</t>
  </si>
  <si>
    <t>2013IDCapital ExpenditureReliability, safety and environmentLegislative and regulatorynominal</t>
  </si>
  <si>
    <t>2013IDCapital ExpenditureReliability, safety and environmentOther reliability, safety and environmentconstant</t>
  </si>
  <si>
    <t>2013IDCapital ExpenditureReliability, safety and environmentOther reliability, safety and environmentnominal</t>
  </si>
  <si>
    <t>2013IDCapital ExpenditureReliability, safety and environmentQuality of supplyconstant</t>
  </si>
  <si>
    <t>2013IDCapital ExpenditureReliability, safety and environmentQuality of supplynominal</t>
  </si>
  <si>
    <t>2013IDCapital ExpenditureReliability, safety and environmentTotal reliability, safety and environmentconstant</t>
  </si>
  <si>
    <t>2013IDCapital ExpenditureReliability, safety and environmentTotal reliability, safety and environmentnominal</t>
  </si>
  <si>
    <t>2013IDCapital ExpenditureSystem growthSystem growthconstant</t>
  </si>
  <si>
    <t>2013IDCapital ExpenditureSystem growthSystem growthnominal</t>
  </si>
  <si>
    <t>2013IDCapital ExpenditureValue of capital contributionsValue of capital contributionsconstant</t>
  </si>
  <si>
    <t>2013IDCapital ExpenditureValue of capital contributionsValue of capital contributionsnominal</t>
  </si>
  <si>
    <t>2013IDCapital ExpenditureValue of vested assetsValue of vested assetsconstant</t>
  </si>
  <si>
    <t>2013IDCapital ExpenditureValue of vested assetsValue of vested assetsnominal</t>
  </si>
  <si>
    <t>2013IDCapital ExpenditureAsset replacement and renewalAsset replacement and renewal expenditureconstant</t>
  </si>
  <si>
    <t>2013IDCapital ExpenditureAsset replacement and renewalAsset replacement and renewal expenditurenominal</t>
  </si>
  <si>
    <t>2013IDCapital ExpenditureAsset replacement and renewalAsset replacement and renewal less capital contributionsconstant</t>
  </si>
  <si>
    <t>2013IDCapital ExpenditureAsset replacement and renewalAsset replacement and renewal less capital contributionsnominal</t>
  </si>
  <si>
    <t>2013IDCapital ExpenditureAsset replacement and renewalCapital contributions funding asset replacement and renewalconstant</t>
  </si>
  <si>
    <t>2013IDCapital ExpenditureAsset replacement and renewalCapital contributions funding asset replacement and renewalnominal</t>
  </si>
  <si>
    <t>2013IDCapital ExpenditureAsset replacement and renewalDistribution and LV cablesconstant</t>
  </si>
  <si>
    <t>2013IDCapital ExpenditureAsset replacement and renewalDistribution and LV cablesnominal</t>
  </si>
  <si>
    <t>2013IDCapital ExpenditureAsset replacement and renewalDistribution and LV linesconstant</t>
  </si>
  <si>
    <t>2013IDCapital ExpenditureAsset replacement and renewalDistribution and LV linesnominal</t>
  </si>
  <si>
    <t>2013IDCapital ExpenditureAsset replacement and renewalDistribution substations and transformersconstant</t>
  </si>
  <si>
    <t>2013IDCapital ExpenditureAsset replacement and renewalDistribution substations and transformersnominal</t>
  </si>
  <si>
    <t>2013IDCapital ExpenditureAsset replacement and renewalDistribution switchgearconstant</t>
  </si>
  <si>
    <t>2013IDCapital ExpenditureAsset replacement and renewalDistribution switchgearnominal</t>
  </si>
  <si>
    <t>2013IDCapital ExpenditureAsset replacement and renewalOther network assetsconstant</t>
  </si>
  <si>
    <t>2013IDCapital ExpenditureAsset replacement and renewalOther network assetsnominal</t>
  </si>
  <si>
    <t>2013IDCapital ExpenditureAsset replacement and renewalSubtransmissionconstant</t>
  </si>
  <si>
    <t>2013IDCapital ExpenditureAsset replacement and renewalSubtransmissionnominal</t>
  </si>
  <si>
    <t>2013IDCapital ExpenditureAsset replacement and renewalZone substationsconstant</t>
  </si>
  <si>
    <t>2013IDCapital ExpenditureAsset replacement and renewalZone substationsnominal</t>
  </si>
  <si>
    <t>2013IDCapital ExpenditureSystem growthCapital contributions funding system growthconstant</t>
  </si>
  <si>
    <t>2013IDCapital ExpenditureSystem growthCapital contributions funding system growthnominal</t>
  </si>
  <si>
    <t>2013IDCapital ExpenditureSystem growthDistribution and LV cablesconstant</t>
  </si>
  <si>
    <t>2013IDCapital ExpenditureSystem growthDistribution and LV cablesnominal</t>
  </si>
  <si>
    <t>2013IDCapital ExpenditureSystem growthDistribution and LV linesconstant</t>
  </si>
  <si>
    <t>2013IDCapital ExpenditureSystem growthDistribution and LV linesnominal</t>
  </si>
  <si>
    <t>2013IDCapital ExpenditureSystem growthDistribution substations and transformersconstant</t>
  </si>
  <si>
    <t>2013IDCapital ExpenditureSystem growthDistribution substations and transformersnominal</t>
  </si>
  <si>
    <t>2013IDCapital ExpenditureSystem growthDistribution switchgearconstant</t>
  </si>
  <si>
    <t>2013IDCapital ExpenditureSystem growthDistribution switchgearnominal</t>
  </si>
  <si>
    <t>2013IDCapital ExpenditureSystem growthOther network assetsconstant</t>
  </si>
  <si>
    <t>2013IDCapital ExpenditureSystem growthOther network assetsnominal</t>
  </si>
  <si>
    <t>2013IDCapital ExpenditureSystem growthSubtransmissionconstant</t>
  </si>
  <si>
    <t>2013IDCapital ExpenditureSystem growthSubtransmissionnominal</t>
  </si>
  <si>
    <t>2013IDCapital ExpenditureSystem growthSystem growth expenditureconstant</t>
  </si>
  <si>
    <t>2013IDCapital ExpenditureSystem growthSystem growth expenditurenominal</t>
  </si>
  <si>
    <t>2013IDCapital ExpenditureSystem growthSystem growth less capital contributionsconstant</t>
  </si>
  <si>
    <t>2013IDCapital ExpenditureSystem growthSystem growth less capital contributionsnominal</t>
  </si>
  <si>
    <t>2013IDCapital ExpenditureSystem growthZone substationsconstant</t>
  </si>
  <si>
    <t>2013IDCapital ExpenditureSystem growthZone substationsnominal</t>
  </si>
  <si>
    <t>2013AMP2013Network and DemandElectricity volumesElectricity entering system for supply to consumersNA</t>
  </si>
  <si>
    <t>2013AMP2013Network and DemandElectricity volumesLoad factorNA</t>
  </si>
  <si>
    <t>2013AMP2013Network and DemandElectricity volumesLoss ratioNA</t>
  </si>
  <si>
    <t>2013AMP2013Network and DemandElectricity volumesTotal energy delivered to ICPsNA</t>
  </si>
  <si>
    <t>2013AMP2013Network and DemandMaximum coincident system demandGXP demandNA</t>
  </si>
  <si>
    <t>2013AMP2013Network and DemandMaximum coincident system demandMaximum coincident system demandNA</t>
  </si>
  <si>
    <t>2013IDNetwork and DemandCustomer numbersAverage no. of ICPs in disclosure yearNA</t>
  </si>
  <si>
    <t>2013IDNetwork and DemandTotal circuit lengthOverhead (km)NA</t>
  </si>
  <si>
    <t>2013IDNetwork and DemandTotal circuit lengthTotal circuit length (km)NA</t>
  </si>
  <si>
    <t>2013IDNetwork and DemandTotal circuit lengthUnderground (km)NA</t>
  </si>
  <si>
    <t>2013IDNetwork and DemandElectricity volumesElectricity entering system for supply to consumersNA</t>
  </si>
  <si>
    <t>2013IDNetwork and DemandElectricity volumesLoad factorNA</t>
  </si>
  <si>
    <t>2013IDNetwork and DemandElectricity volumesLoss ratioNA</t>
  </si>
  <si>
    <t>2013IDNetwork and DemandElectricity volumesTotal energy delivered to ICPsNA</t>
  </si>
  <si>
    <t>2013IDNetwork and DemandMaximum coincident system demandGXP demandNA</t>
  </si>
  <si>
    <t>2013IDNetwork and DemandMaximum coincident system demandMaximum coincident system demandNA</t>
  </si>
  <si>
    <t>2013AMP2013Operating ExpenditureAsset replacement and renewalAsset replacement and renewalconstant</t>
  </si>
  <si>
    <t>2013AMP2013Operating ExpenditureAsset replacement and renewalAsset replacement and renewalnominal</t>
  </si>
  <si>
    <t>2013AMP2013Operating ExpenditureBusiness supportBusiness supportconstant</t>
  </si>
  <si>
    <t>2013AMP2013Operating ExpenditureBusiness supportBusiness supportnominal</t>
  </si>
  <si>
    <t>2013AMP2013Operating ExpenditureExpenditure on subcomponentsDirect billing*constant</t>
  </si>
  <si>
    <t>2013AMP2013Operating ExpenditureExpenditure on subcomponentsEnergy efficiency and demand side management, reduction of energy lossesconstant</t>
  </si>
  <si>
    <t>2013AMP2013Operating ExpenditureExpenditure on subcomponentsInsuranceconstant</t>
  </si>
  <si>
    <t>2013AMP2013Operating ExpenditureExpenditure on subcomponentsResearch and Developmentconstant</t>
  </si>
  <si>
    <t>2013AMP2013Operating ExpenditureNetwork OpexNetwork Opexconstant</t>
  </si>
  <si>
    <t>2013AMP2013Operating ExpenditureNetwork OpexNetwork Opexnominal</t>
  </si>
  <si>
    <t>2013AMP2013Operating ExpenditureNon-network opexNon-network opexconstant</t>
  </si>
  <si>
    <t>2013AMP2013Operating ExpenditureNon-network opexNon-network opexnominal</t>
  </si>
  <si>
    <t>2013AMP2013Operating ExpenditureRoutine and corrective maintenance and inspectionRoutine and corrective maintenance and inspectionconstant</t>
  </si>
  <si>
    <t>2013AMP2013Operating ExpenditureRoutine and corrective maintenance and inspectionRoutine and corrective maintenance and inspectionnominal</t>
  </si>
  <si>
    <t>2013AMP2013Operating ExpenditureService interruptions and emergenciesService interruptions and emergenciesconstant</t>
  </si>
  <si>
    <t>2013AMP2013Operating ExpenditureService interruptions and emergenciesService interruptions and emergenciesnominal</t>
  </si>
  <si>
    <t>2013AMP2013Operating ExpenditureSystem operations and network supportSystem operations and network supportconstant</t>
  </si>
  <si>
    <t>2013AMP2013Operating ExpenditureSystem operations and network supportSystem operations and network supportnominal</t>
  </si>
  <si>
    <t>2013AMP2013Operating ExpenditureTotal opexOperational expenditureconstant</t>
  </si>
  <si>
    <t>2013AMP2013Operating ExpenditureTotal opexOperational expenditurenominal</t>
  </si>
  <si>
    <t>2013AMP2013Operating ExpenditureVegetation managementVegetation managementconstant</t>
  </si>
  <si>
    <t>2013AMP2013Operating ExpenditureVegetation managementVegetation managementnominal</t>
  </si>
  <si>
    <t>2013IDOperating ExpenditureAsset replacement and renewalAsset replacement and renewalconstant</t>
  </si>
  <si>
    <t>2013IDOperating ExpenditureAsset replacement and renewalAsset replacement and renewalnominal</t>
  </si>
  <si>
    <t>2013IDOperating ExpenditureBusiness supportBusiness supportconstant</t>
  </si>
  <si>
    <t>2013IDOperating ExpenditureBusiness supportBusiness supportnominal</t>
  </si>
  <si>
    <t>2013IDOperating ExpenditureNetwork opexNetwork opexconstant</t>
  </si>
  <si>
    <t>2013IDOperating ExpenditureNetwork opexNetwork opexnominal</t>
  </si>
  <si>
    <t>2013IDOperating ExpenditureNon-network opexNon-network opexconstant</t>
  </si>
  <si>
    <t>2013IDOperating ExpenditureNon-network opexNon-network opexnominal</t>
  </si>
  <si>
    <t>2013IDOperating ExpenditureRoutine and corrective maintenance and inspectionRoutine and corrective maintenance and inspectionconstant</t>
  </si>
  <si>
    <t>2013IDOperating ExpenditureRoutine and corrective maintenance and inspectionRoutine and corrective maintenance and inspectionnominal</t>
  </si>
  <si>
    <t>2013IDOperating ExpenditureService interruptions and emergenciesService interruptions and emergenciesconstant</t>
  </si>
  <si>
    <t>2013IDOperating ExpenditureService interruptions and emergenciesService interruptions and emergenciesnominal</t>
  </si>
  <si>
    <t>2013IDOperating ExpenditureSystem operations and network supportSystem operations and network supportconstant</t>
  </si>
  <si>
    <t>2013IDOperating ExpenditureSystem operations and network supportSystem operations and network supportnominal</t>
  </si>
  <si>
    <t>2013IDOperating ExpenditureTotal opexOperational expenditureconstant</t>
  </si>
  <si>
    <t>2013IDOperating ExpenditureTotal opexOperational expenditurenominal</t>
  </si>
  <si>
    <t>2013IDOperating ExpenditureVegetation managementVegetation managementconstant</t>
  </si>
  <si>
    <t>2013IDOperating ExpenditureVegetation managementVegetation managementnominal</t>
  </si>
  <si>
    <t>2013IDOther dataRelated party transactionsCapital expenditureconstant</t>
  </si>
  <si>
    <t>2013IDOther dataRelated party transactionsCapital expenditurenominal</t>
  </si>
  <si>
    <t>2013IDOther dataRelated party transactionsMarket value of asset disposalsconstant</t>
  </si>
  <si>
    <t>2013IDOther dataRelated party transactionsMarket value of asset disposalsnominal</t>
  </si>
  <si>
    <t>2013IDOther dataRelated party transactionsOperational expenditureconstant</t>
  </si>
  <si>
    <t>2013IDOther dataRelated party transactionsOperational expenditurenominal</t>
  </si>
  <si>
    <t>2013IDOther dataRelated party transactionsOther related party transactionsconstant</t>
  </si>
  <si>
    <t>2013IDOther dataRelated party transactionsOther related party transactionsnominal</t>
  </si>
  <si>
    <t>2013IDOther dataRelated party transactionsTotal regulatory incomeconstant</t>
  </si>
  <si>
    <t>2013IDOther dataRelated party transactionsTotal regulatory incomenominal</t>
  </si>
  <si>
    <t>2013IDOther dataTransformer capacityTotal distribution transformer capacityNA</t>
  </si>
  <si>
    <t>2013IDRAB valueTotal closing RAB valueDistribution and LV cablesconstant</t>
  </si>
  <si>
    <t>2013IDRAB valueTotal closing RAB valueDistribution and LV linesconstant</t>
  </si>
  <si>
    <t>2013IDRAB valueTotal closing RAB valueDistribution substations and transformersconstant</t>
  </si>
  <si>
    <t>2013IDRAB valueTotal closing RAB valueDistribution switchgearconstant</t>
  </si>
  <si>
    <t>2013IDRAB valueTotal closing RAB valueNon-network assetsconstant</t>
  </si>
  <si>
    <t>2013IDRAB valueTotal closing RAB valueOther network assetsconstant</t>
  </si>
  <si>
    <t>2013IDRAB valueTotal closing RAB valueSubtransmission cablesconstant</t>
  </si>
  <si>
    <t>2013IDRAB valueTotal closing RAB valueSubtransmission linesconstant</t>
  </si>
  <si>
    <t>2013IDRAB valueTotal closing RAB valueTotalconstant</t>
  </si>
  <si>
    <t>2013IDRAB valueTotal closing RAB valueZone substationsconstant</t>
  </si>
  <si>
    <t>2013IDReliabilityInterruption rateInterruptions per 100 circuit kmNA</t>
  </si>
  <si>
    <t>2013IDReliabilityNumber of interruptionsClass BNA</t>
  </si>
  <si>
    <t>2013IDReliabilityNumber of interruptionsClass CNA</t>
  </si>
  <si>
    <t>2013IDReliabilitySAIDIClass BNA</t>
  </si>
  <si>
    <t>2013IDReliabilitySAIDIClass CNA</t>
  </si>
  <si>
    <t>2013IDReliabilitySAIFIClass BNA</t>
  </si>
  <si>
    <t>2013IDReliabilitySAIFIClass CNA</t>
  </si>
  <si>
    <t>2013IDReliabilitySAIDIAdverse environmentNA</t>
  </si>
  <si>
    <t>2013IDReliabilitySAIDIAdverse weatherNA</t>
  </si>
  <si>
    <t>2013IDReliabilitySAIDICause unknownNA</t>
  </si>
  <si>
    <t>2013IDReliabilitySAIDIDefective equipmentNA</t>
  </si>
  <si>
    <t>2013IDReliabilitySAIDIHuman errorNA</t>
  </si>
  <si>
    <t>2013IDReliabilitySAIDILightningNA</t>
  </si>
  <si>
    <t>2013IDReliabilitySAIDIThird party interferenceNA</t>
  </si>
  <si>
    <t>2013IDReliabilitySAIDIVegetationNA</t>
  </si>
  <si>
    <t>2013IDReliabilitySAIDIWildlifeNA</t>
  </si>
  <si>
    <t>2013IDReliabilitySAIFIAdverse environmentNA</t>
  </si>
  <si>
    <t>2013IDReliabilitySAIFIAdverse weatherNA</t>
  </si>
  <si>
    <t>2013IDReliabilitySAIFICause unknownNA</t>
  </si>
  <si>
    <t>2013IDReliabilitySAIFIDefective equipmentNA</t>
  </si>
  <si>
    <t>2013IDReliabilitySAIFIHuman errorNA</t>
  </si>
  <si>
    <t>2013IDReliabilitySAIFILightningNA</t>
  </si>
  <si>
    <t>2013IDReliabilitySAIFIThird party interferenceNA</t>
  </si>
  <si>
    <t>2013IDReliabilitySAIFIVegetationNA</t>
  </si>
  <si>
    <t>2013IDReliabilitySAIFIWildlifeNA</t>
  </si>
  <si>
    <t>2013AMP2013ReliabilitySAIDIClass BNA</t>
  </si>
  <si>
    <t>2013AMP2013ReliabilitySAIDIClass CNA</t>
  </si>
  <si>
    <t>2013AMP2013ReliabilitySAIFIClass BNA</t>
  </si>
  <si>
    <t>2013AMP2013ReliabilitySAIFIClass CNA</t>
  </si>
  <si>
    <t>2013IDRevenue and ProfitabilityReturn on investmentReturn on Investment (post tax)NA</t>
  </si>
  <si>
    <t>2013IDRevenue and ProfitabilityReturn on investmentReturn on Investment (vanilla)NA</t>
  </si>
  <si>
    <t>2013IDRevenue and ProfitabilityExpensesOperational expenditureconstant</t>
  </si>
  <si>
    <t>2013IDRevenue and ProfitabilityExpensesOperational expenditurenominal</t>
  </si>
  <si>
    <t>2013IDRevenue and ProfitabilityExpensesPass-through and recoverable costsconstant</t>
  </si>
  <si>
    <t>2013IDRevenue and ProfitabilityExpensesPass-through and recoverable costsnominal</t>
  </si>
  <si>
    <t>2013IDRevenue and ProfitabilityOperating surplus / (deficit)Operating surplus / (deficit)constant</t>
  </si>
  <si>
    <t>2013IDRevenue and ProfitabilityOperating surplus / (deficit)Operating surplus / (deficit)nominal</t>
  </si>
  <si>
    <t>2013IDRevenue and ProfitabilityRegulatory profit / (loss)Regulatory profit / (loss)constant</t>
  </si>
  <si>
    <t>2013IDRevenue and ProfitabilityRegulatory profit / (loss)Regulatory profit / (loss)nominal</t>
  </si>
  <si>
    <t>2013IDRevenue and ProfitabilityRegulatory profit / (loss) before taxRegulatory profit / (loss) before taxconstant</t>
  </si>
  <si>
    <t>2013IDRevenue and ProfitabilityRegulatory profit / (loss) before taxRegulatory profit / (loss) before taxnominal</t>
  </si>
  <si>
    <t>2013IDRevenue and ProfitabilityTaxRegulatory tax allowanceconstant</t>
  </si>
  <si>
    <t>2013IDRevenue and ProfitabilityTaxRegulatory tax allowancenominal</t>
  </si>
  <si>
    <t>2013IDRevenue and ProfitabilityTerm credit spread differentialTerm credit spread differential allowanceconstant</t>
  </si>
  <si>
    <t>2013IDRevenue and ProfitabilityTerm credit spread differentialTerm credit spread differential allowancenominal</t>
  </si>
  <si>
    <t>2013IDRevenue and ProfitabilityTotal regulatory incomeGains / (losses) on asset disposalsconstant</t>
  </si>
  <si>
    <t>2013IDRevenue and ProfitabilityTotal regulatory incomeGains / (losses) on asset disposalsnominal</t>
  </si>
  <si>
    <t>2013IDRevenue and ProfitabilityTotal regulatory incomeLine charge revenueconstant</t>
  </si>
  <si>
    <t>2013IDRevenue and ProfitabilityTotal regulatory incomeLine charge revenuenominal</t>
  </si>
  <si>
    <t>2013IDRevenue and ProfitabilityTotal regulatory incomeOther regulatory incomeconstant</t>
  </si>
  <si>
    <t>2013IDRevenue and ProfitabilityTotal regulatory incomeOther regulatory incomenominal</t>
  </si>
  <si>
    <t>2013IDRevenue and ProfitabilityTotal regulatory incomeTotal regulatory incomeconstant</t>
  </si>
  <si>
    <t>2013IDRevenue and ProfitabilityTotal regulatory incomeTotal regulatory incomenominal</t>
  </si>
  <si>
    <t>2014AMP2014Capital ExpenditureAll assetsExpenditure on assetsconstant</t>
  </si>
  <si>
    <t>2014AMP2013Capital ExpenditureAll assetsExpenditure on assetsconstant</t>
  </si>
  <si>
    <t>2014AMP2014Capital ExpenditureAll assetsExpenditure on assetsnominal</t>
  </si>
  <si>
    <t>2014AMP2013Capital ExpenditureAll assetsExpenditure on assetsnominal</t>
  </si>
  <si>
    <t>2014AMP2013Capital ExpenditureAsset relocationsAsset relocationsconstant</t>
  </si>
  <si>
    <t>2014AMP2014Capital ExpenditureAsset relocationsAsset relocationsconstant</t>
  </si>
  <si>
    <t>2014AMP2013Capital ExpenditureAsset relocationsAsset relocationsnominal</t>
  </si>
  <si>
    <t>2014AMP2014Capital ExpenditureAsset relocationsAsset relocationsnominal</t>
  </si>
  <si>
    <t>2014AMP2014Capital ExpenditureAsset replacement and renewalAsset replacement and renewalconstant</t>
  </si>
  <si>
    <t>2014AMP2013Capital ExpenditureAsset replacement and renewalAsset replacement and renewalconstant</t>
  </si>
  <si>
    <t>2014AMP2014Capital ExpenditureAsset replacement and renewalAsset replacement and renewalnominal</t>
  </si>
  <si>
    <t>2014AMP2013Capital ExpenditureAsset replacement and renewalAsset replacement and renewalnominal</t>
  </si>
  <si>
    <t>2014AMP2014Capital ExpenditureAssets commissionedAssets commissionednominal</t>
  </si>
  <si>
    <t>2014AMP2013Capital ExpenditureAssets commissionedAssets commissionednominal</t>
  </si>
  <si>
    <t>2014AMP2013Capital ExpenditureCapital expenditure forecastCapital expenditure forecastnominal</t>
  </si>
  <si>
    <t>2014AMP2014Capital ExpenditureCapital expenditure forecastCapital expenditure forecastnominal</t>
  </si>
  <si>
    <t>2014AMP2014Capital ExpenditureConsumer connectionConsumer connectionconstant</t>
  </si>
  <si>
    <t>2014AMP2013Capital ExpenditureConsumer connectionConsumer connectionconstant</t>
  </si>
  <si>
    <t>2014AMP2014Capital ExpenditureConsumer connectionConsumer connectionnominal</t>
  </si>
  <si>
    <t>2014AMP2013Capital ExpenditureConsumer connectionConsumer connectionnominal</t>
  </si>
  <si>
    <t>2014AMP2014Capital ExpenditureCost of financingCost of financingnominal</t>
  </si>
  <si>
    <t>2014AMP2013Capital ExpenditureCost of financingCost of financingnominal</t>
  </si>
  <si>
    <t>2014AMP2014Capital ExpenditureExpenditure on subcomponentsEnergy efficiency and demand side management, reduction of energy lossesconstant</t>
  </si>
  <si>
    <t>2014AMP2013Capital ExpenditureExpenditure on subcomponentsEnergy efficiency and demand side management, reduction of energy lossesconstant</t>
  </si>
  <si>
    <t>2014AMP2014Capital ExpenditureExpenditure on subcomponentsOverhead to underground conversionconstant</t>
  </si>
  <si>
    <t>2014AMP2013Capital ExpenditureExpenditure on subcomponentsOverhead to underground conversionconstant</t>
  </si>
  <si>
    <t>2014AMP2014Capital ExpenditureExpenditure on subcomponentsResearch and developmentconstant</t>
  </si>
  <si>
    <t>2014AMP2013Capital ExpenditureExpenditure on subcomponentsResearch and developmentconstant</t>
  </si>
  <si>
    <t>2014AMP2014Capital ExpenditureNetwork assetsExpenditure on network assetsconstant</t>
  </si>
  <si>
    <t>2014AMP2013Capital ExpenditureNetwork assetsExpenditure on network assetsconstant</t>
  </si>
  <si>
    <t>2014AMP2014Capital ExpenditureNetwork assetsExpenditure on network assetsnominal</t>
  </si>
  <si>
    <t>2014AMP2013Capital ExpenditureNetwork assetsExpenditure on network assetsnominal</t>
  </si>
  <si>
    <t>2014AMP2013Capital ExpenditureNon-network assetsExpenditure on non-network assetsconstant</t>
  </si>
  <si>
    <t>2014AMP2014Capital ExpenditureNon-network assetsExpenditure on non-network assetsconstant</t>
  </si>
  <si>
    <t>2014AMP2013Capital ExpenditureNon-network assetsExpenditure on non-network assetsnominal</t>
  </si>
  <si>
    <t>2014AMP2014Capital ExpenditureNon-network assetsExpenditure on non-network assetsnominal</t>
  </si>
  <si>
    <t>2014AMP2014Capital ExpenditureReliability, safety and environmentLegislative and regulatoryconstant</t>
  </si>
  <si>
    <t>2014AMP2013Capital ExpenditureReliability, safety and environmentLegislative and regulatoryconstant</t>
  </si>
  <si>
    <t>2014AMP2014Capital ExpenditureReliability, safety and environmentLegislative and regulatorynominal</t>
  </si>
  <si>
    <t>2014AMP2013Capital ExpenditureReliability, safety and environmentLegislative and regulatorynominal</t>
  </si>
  <si>
    <t>2014AMP2013Capital ExpenditureReliability, safety and environmentOther reliability, safety and environmentconstant</t>
  </si>
  <si>
    <t>2014AMP2014Capital ExpenditureReliability, safety and environmentOther reliability, safety and environmentconstant</t>
  </si>
  <si>
    <t>2014AMP2013Capital ExpenditureReliability, safety and environmentOther reliability, safety and environmentnominal</t>
  </si>
  <si>
    <t>2014AMP2014Capital ExpenditureReliability, safety and environmentOther reliability, safety and environmentnominal</t>
  </si>
  <si>
    <t>2014AMP2014Capital ExpenditureReliability, safety and environmentQuality of supplyconstant</t>
  </si>
  <si>
    <t>2014AMP2013Capital ExpenditureReliability, safety and environmentQuality of supplyconstant</t>
  </si>
  <si>
    <t>2014AMP2014Capital ExpenditureReliability, safety and environmentQuality of supplynominal</t>
  </si>
  <si>
    <t>2014AMP2013Capital ExpenditureReliability, safety and environmentQuality of supplynominal</t>
  </si>
  <si>
    <t>2014AMP2014Capital ExpenditureReliability, safety and environmentTotal reliability, safety and environmentconstant</t>
  </si>
  <si>
    <t>2014AMP2013Capital ExpenditureReliability, safety and environmentTotal reliability, safety and environmentconstant</t>
  </si>
  <si>
    <t>2014AMP2014Capital ExpenditureReliability, safety and environmentTotal reliability, safety and environmentnominal</t>
  </si>
  <si>
    <t>2014AMP2013Capital ExpenditureReliability, safety and environmentTotal reliability, safety and environmentnominal</t>
  </si>
  <si>
    <t>2014AMP2014Capital ExpenditureSystem growthSystem growthconstant</t>
  </si>
  <si>
    <t>2014AMP2013Capital ExpenditureSystem growthSystem growthconstant</t>
  </si>
  <si>
    <t>2014AMP2013Capital ExpenditureSystem growthSystem growthnominal</t>
  </si>
  <si>
    <t>2014AMP2014Capital ExpenditureSystem growthSystem growthnominal</t>
  </si>
  <si>
    <t>2014AMP2013Capital ExpenditureValue of capital contributionsValue of capital contributionsnominal</t>
  </si>
  <si>
    <t>2014AMP2014Capital ExpenditureValue of capital contributionsValue of capital contributionsnominal</t>
  </si>
  <si>
    <t>2014AMP2014Capital ExpenditureValue of vested assetsValue of vested assetsnominal</t>
  </si>
  <si>
    <t>2014AMP2013Capital ExpenditureValue of vested assetsValue of vested assetsnominal</t>
  </si>
  <si>
    <t>2014AMP2013Capital ExpenditureSystem Growth2013 total system growthconstant</t>
  </si>
  <si>
    <t>2014AMP2014Capital ExpenditureSystem GrowthCapital contributions funding system growthconstant</t>
  </si>
  <si>
    <t>2014AMP2013Capital ExpenditureSystem GrowthCapital contributions funding system growthconstant</t>
  </si>
  <si>
    <t>2014AMP2013Capital ExpenditureSystem GrowthDistribution and LV cablesconstant</t>
  </si>
  <si>
    <t>2014AMP2014Capital ExpenditureSystem GrowthDistribution and LV cablesconstant</t>
  </si>
  <si>
    <t>2014AMP2014Capital ExpenditureSystem GrowthDistribution and LV linesconstant</t>
  </si>
  <si>
    <t>2014AMP2013Capital ExpenditureSystem GrowthDistribution and LV linesconstant</t>
  </si>
  <si>
    <t>2014AMP2014Capital ExpenditureSystem GrowthDistribution substations and transformersconstant</t>
  </si>
  <si>
    <t>2014AMP2013Capital ExpenditureSystem GrowthDistribution substations and transformersconstant</t>
  </si>
  <si>
    <t>2014AMP2014Capital ExpenditureSystem GrowthDistribution switchgearconstant</t>
  </si>
  <si>
    <t>2014AMP2013Capital ExpenditureSystem GrowthDistribution switchgearconstant</t>
  </si>
  <si>
    <t>2014AMP2014Capital ExpenditureSystem GrowthOther network assetsconstant</t>
  </si>
  <si>
    <t>2014AMP2013Capital ExpenditureSystem GrowthOther network assetsconstant</t>
  </si>
  <si>
    <t>2014AMP2014Capital ExpenditureSystem GrowthSubtransmissionconstant</t>
  </si>
  <si>
    <t>2014AMP2013Capital ExpenditureSystem GrowthSubtransmissionconstant</t>
  </si>
  <si>
    <t>2014AMP2013Capital ExpenditureSystem GrowthSystem growth expenditureconstant</t>
  </si>
  <si>
    <t>2014AMP2014Capital ExpenditureSystem GrowthSystem growth expenditureconstant</t>
  </si>
  <si>
    <t>2014AMP2014Capital ExpenditureSystem GrowthSystem growth less capital contributionsconstant</t>
  </si>
  <si>
    <t>2014AMP2013Capital ExpenditureSystem GrowthSystem growth less capital contributionsconstant</t>
  </si>
  <si>
    <t>2014AMP2013Capital ExpenditureSystem GrowthZone substationsconstant</t>
  </si>
  <si>
    <t>2014AMP2014Capital ExpenditureSystem GrowthZone substationsconstant</t>
  </si>
  <si>
    <t>2014AMP2013Capital ExpenditureAsset replacement and renewal2013 total asset replacementconstant</t>
  </si>
  <si>
    <t>2014AMP2013Capital ExpenditureAsset replacement and renewalAsset replacement and renewal expenditureconstant</t>
  </si>
  <si>
    <t>2014AMP2014Capital ExpenditureAsset replacement and renewalAsset replacement and renewal expenditureconstant</t>
  </si>
  <si>
    <t>2014AMP2014Capital ExpenditureAsset replacement and renewalAsset replacement and renewal less capital contributionsconstant</t>
  </si>
  <si>
    <t>2014AMP2013Capital ExpenditureAsset replacement and renewalAsset replacement and renewal less capital contributionsconstant</t>
  </si>
  <si>
    <t>2014AMP2013Capital ExpenditureAsset replacement and renewalCapital contributions funding asset replacement and renewalconstant</t>
  </si>
  <si>
    <t>2014AMP2014Capital ExpenditureAsset replacement and renewalCapital contributions funding asset replacement and renewalconstant</t>
  </si>
  <si>
    <t>2014AMP2013Capital ExpenditureAsset replacement and renewalDistribution and LV cablesconstant</t>
  </si>
  <si>
    <t>2014AMP2014Capital ExpenditureAsset replacement and renewalDistribution and LV cablesconstant</t>
  </si>
  <si>
    <t>2014AMP2014Capital ExpenditureAsset replacement and renewalDistribution and LV linesconstant</t>
  </si>
  <si>
    <t>2014AMP2013Capital ExpenditureAsset replacement and renewalDistribution and LV linesconstant</t>
  </si>
  <si>
    <t>2014AMP2013Capital ExpenditureAsset replacement and renewalDistribution substations and transformersconstant</t>
  </si>
  <si>
    <t>2014AMP2014Capital ExpenditureAsset replacement and renewalDistribution substations and transformersconstant</t>
  </si>
  <si>
    <t>2014AMP2014Capital ExpenditureAsset replacement and renewalDistribution switchgearconstant</t>
  </si>
  <si>
    <t>2014AMP2013Capital ExpenditureAsset replacement and renewalDistribution switchgearconstant</t>
  </si>
  <si>
    <t>2014AMP2013Capital ExpenditureAsset replacement and renewalOther network assetsconstant</t>
  </si>
  <si>
    <t>2014AMP2014Capital ExpenditureAsset replacement and renewalOther network assetsconstant</t>
  </si>
  <si>
    <t>2014AMP2014Capital ExpenditureAsset replacement and renewalSubtransmissionconstant</t>
  </si>
  <si>
    <t>2014AMP2013Capital ExpenditureAsset replacement and renewalSubtransmissionconstant</t>
  </si>
  <si>
    <t>2014AMP2013Capital ExpenditureAsset replacement and renewalZone substationsconstant</t>
  </si>
  <si>
    <t>2014AMP2014Capital ExpenditureAsset replacement and renewalZone substationsconstant</t>
  </si>
  <si>
    <t>2014IDCapital ExpenditureAll assetsExpenditure on assetsconstant</t>
  </si>
  <si>
    <t>2014IDCapital ExpenditureAll assetsExpenditure on assetsnominal</t>
  </si>
  <si>
    <t>2014IDCapital ExpenditureAsset relocationsAsset relocationsconstant</t>
  </si>
  <si>
    <t>2014IDCapital ExpenditureAsset relocationsAsset relocationsnominal</t>
  </si>
  <si>
    <t>2014IDCapital ExpenditureAsset replacement and renewalAsset replacement and renewalconstant</t>
  </si>
  <si>
    <t>2014IDCapital ExpenditureAsset replacement and renewalAsset replacement and renewalnominal</t>
  </si>
  <si>
    <t>2014IDCapital ExpenditureCapital expenditureCapital expenditureconstant</t>
  </si>
  <si>
    <t>2014IDCapital ExpenditureCapital expenditureCapital expenditurenominal</t>
  </si>
  <si>
    <t>2014IDCapital ExpenditureConsumer connectionConsumer connectionconstant</t>
  </si>
  <si>
    <t>2014IDCapital ExpenditureConsumer connectionConsumer connectionnominal</t>
  </si>
  <si>
    <t>2014IDCapital ExpenditureCost of financingCost of financingconstant</t>
  </si>
  <si>
    <t>2014IDCapital ExpenditureCost of financingCost of financingnominal</t>
  </si>
  <si>
    <t>2014IDCapital ExpenditureNetwork assetsExpenditure on network assetsconstant</t>
  </si>
  <si>
    <t>2014IDCapital ExpenditureNetwork assetsExpenditure on network assetsnominal</t>
  </si>
  <si>
    <t>2014IDCapital ExpenditureNon-network assetsExpenditure on non-network assetsconstant</t>
  </si>
  <si>
    <t>2014IDCapital ExpenditureNon-network assetsExpenditure on non-network assetsnominal</t>
  </si>
  <si>
    <t>2014IDCapital ExpenditureReliability, safety and environmentLegislative and regulatoryconstant</t>
  </si>
  <si>
    <t>2014IDCapital ExpenditureReliability, safety and environmentLegislative and regulatorynominal</t>
  </si>
  <si>
    <t>2014IDCapital ExpenditureReliability, safety and environmentOther reliability, safety and environmentconstant</t>
  </si>
  <si>
    <t>2014IDCapital ExpenditureReliability, safety and environmentOther reliability, safety and environmentnominal</t>
  </si>
  <si>
    <t>2014IDCapital ExpenditureReliability, safety and environmentQuality of supplyconstant</t>
  </si>
  <si>
    <t>2014IDCapital ExpenditureReliability, safety and environmentQuality of supplynominal</t>
  </si>
  <si>
    <t>2014IDCapital ExpenditureReliability, safety and environmentTotal reliability, safety and environmentconstant</t>
  </si>
  <si>
    <t>2014IDCapital ExpenditureReliability, safety and environmentTotal reliability, safety and environmentnominal</t>
  </si>
  <si>
    <t>2014IDCapital ExpenditureSystem growthSystem growthconstant</t>
  </si>
  <si>
    <t>2014IDCapital ExpenditureSystem growthSystem growthnominal</t>
  </si>
  <si>
    <t>2014IDCapital ExpenditureValue of capital contributionsValue of capital contributionsconstant</t>
  </si>
  <si>
    <t>2014IDCapital ExpenditureValue of capital contributionsValue of capital contributionsnominal</t>
  </si>
  <si>
    <t>2014IDCapital ExpenditureValue of vested assetsValue of vested assetsconstant</t>
  </si>
  <si>
    <t>2014IDCapital ExpenditureValue of vested assetsValue of vested assetsnominal</t>
  </si>
  <si>
    <t>2014IDCapital ExpenditureAsset replacement and renewalAsset replacement and renewal expenditureconstant</t>
  </si>
  <si>
    <t>2014IDCapital ExpenditureAsset replacement and renewalAsset replacement and renewal expenditurenominal</t>
  </si>
  <si>
    <t>2014IDCapital ExpenditureAsset replacement and renewalAsset replacement and renewal less capital contributionsconstant</t>
  </si>
  <si>
    <t>2014IDCapital ExpenditureAsset replacement and renewalAsset replacement and renewal less capital contributionsnominal</t>
  </si>
  <si>
    <t>2014IDCapital ExpenditureAsset replacement and renewalCapital contributions funding asset replacement and renewalconstant</t>
  </si>
  <si>
    <t>2014IDCapital ExpenditureAsset replacement and renewalCapital contributions funding asset replacement and renewalnominal</t>
  </si>
  <si>
    <t>2014IDCapital ExpenditureAsset replacement and renewalDistribution and LV cablesconstant</t>
  </si>
  <si>
    <t>2014IDCapital ExpenditureAsset replacement and renewalDistribution and LV cablesnominal</t>
  </si>
  <si>
    <t>2014IDCapital ExpenditureAsset replacement and renewalDistribution and LV linesconstant</t>
  </si>
  <si>
    <t>2014IDCapital ExpenditureAsset replacement and renewalDistribution and LV linesnominal</t>
  </si>
  <si>
    <t>2014IDCapital ExpenditureAsset replacement and renewalDistribution substations and transformersconstant</t>
  </si>
  <si>
    <t>2014IDCapital ExpenditureAsset replacement and renewalDistribution substations and transformersnominal</t>
  </si>
  <si>
    <t>2014IDCapital ExpenditureAsset replacement and renewalDistribution switchgearconstant</t>
  </si>
  <si>
    <t>2014IDCapital ExpenditureAsset replacement and renewalDistribution switchgearnominal</t>
  </si>
  <si>
    <t>2014IDCapital ExpenditureAsset replacement and renewalOther network assetsconstant</t>
  </si>
  <si>
    <t>2014IDCapital ExpenditureAsset replacement and renewalOther network assetsnominal</t>
  </si>
  <si>
    <t>2014IDCapital ExpenditureAsset replacement and renewalSubtransmissionconstant</t>
  </si>
  <si>
    <t>2014IDCapital ExpenditureAsset replacement and renewalSubtransmissionnominal</t>
  </si>
  <si>
    <t>2014IDCapital ExpenditureAsset replacement and renewalZone substationsconstant</t>
  </si>
  <si>
    <t>2014IDCapital ExpenditureAsset replacement and renewalZone substationsnominal</t>
  </si>
  <si>
    <t>2014IDCapital ExpenditureSystem growthCapital contributions funding system growthconstant</t>
  </si>
  <si>
    <t>2014IDCapital ExpenditureSystem growthCapital contributions funding system growthnominal</t>
  </si>
  <si>
    <t>2014IDCapital ExpenditureSystem growthDistribution and LV cablesconstant</t>
  </si>
  <si>
    <t>2014IDCapital ExpenditureSystem growthDistribution and LV cablesnominal</t>
  </si>
  <si>
    <t>2014IDCapital ExpenditureSystem growthDistribution and LV linesconstant</t>
  </si>
  <si>
    <t>2014IDCapital ExpenditureSystem growthDistribution and LV linesnominal</t>
  </si>
  <si>
    <t>2014IDCapital ExpenditureSystem growthDistribution substations and transformersconstant</t>
  </si>
  <si>
    <t>2014IDCapital ExpenditureSystem growthDistribution substations and transformersnominal</t>
  </si>
  <si>
    <t>2014IDCapital ExpenditureSystem growthDistribution switchgearconstant</t>
  </si>
  <si>
    <t>2014IDCapital ExpenditureSystem growthDistribution switchgearnominal</t>
  </si>
  <si>
    <t>2014IDCapital ExpenditureSystem growthOther network assetsconstant</t>
  </si>
  <si>
    <t>2014IDCapital ExpenditureSystem growthOther network assetsnominal</t>
  </si>
  <si>
    <t>2014IDCapital ExpenditureSystem growthSubtransmissionconstant</t>
  </si>
  <si>
    <t>2014IDCapital ExpenditureSystem growthSubtransmissionnominal</t>
  </si>
  <si>
    <t>2014IDCapital ExpenditureSystem growthSystem growth expenditureconstant</t>
  </si>
  <si>
    <t>2014IDCapital ExpenditureSystem growthSystem growth expenditurenominal</t>
  </si>
  <si>
    <t>2014IDCapital ExpenditureSystem growthSystem growth less capital contributionsconstant</t>
  </si>
  <si>
    <t>2014IDCapital ExpenditureSystem growthSystem growth less capital contributionsnominal</t>
  </si>
  <si>
    <t>2014IDCapital ExpenditureSystem growthZone substationsconstant</t>
  </si>
  <si>
    <t>2014IDCapital ExpenditureSystem growthZone substationsnominal</t>
  </si>
  <si>
    <t>2014AMP2013Network and DemandElectricity volumesElectricity entering system for supply to consumersNA</t>
  </si>
  <si>
    <t>2014AMP2014Network and DemandElectricity volumesElectricity entering system for supply to consumersNA</t>
  </si>
  <si>
    <t>2014AMP2014Network and DemandElectricity volumesLoad factorNA</t>
  </si>
  <si>
    <t>2014AMP2013Network and DemandElectricity volumesLoad factorNA</t>
  </si>
  <si>
    <t>2014AMP2014Network and DemandElectricity volumesLoss ratioNA</t>
  </si>
  <si>
    <t>2014AMP2013Network and DemandElectricity volumesLoss ratioNA</t>
  </si>
  <si>
    <t>2014AMP2014Network and DemandElectricity volumesTotal energy delivered to ICPsNA</t>
  </si>
  <si>
    <t>2014AMP2013Network and DemandElectricity volumesTotal energy delivered to ICPsNA</t>
  </si>
  <si>
    <t>2014AMP2013Network and DemandMaximum coincident system demandGXP demandNA</t>
  </si>
  <si>
    <t>2014AMP2014Network and DemandMaximum coincident system demandGXP demandNA</t>
  </si>
  <si>
    <t>2014AMP2014Network and DemandMaximum coincident system demandMaximum coincident system demandNA</t>
  </si>
  <si>
    <t>2014AMP2013Network and DemandMaximum coincident system demandMaximum coincident system demandNA</t>
  </si>
  <si>
    <t>2014IDNetwork and DemandCustomer numbersAverage no. of ICPs in disclosure yearNA</t>
  </si>
  <si>
    <t>2014IDNetwork and DemandTotal circuit lengthOverhead (km)NA</t>
  </si>
  <si>
    <t>2014IDNetwork and DemandTotal circuit lengthTotal circuit length (km)NA</t>
  </si>
  <si>
    <t>2014IDNetwork and DemandTotal circuit lengthUnderground (km)NA</t>
  </si>
  <si>
    <t>2014IDNetwork and DemandElectricity volumesElectricity entering system for supply to consumersNA</t>
  </si>
  <si>
    <t>2014IDNetwork and DemandElectricity volumesLoad factorNA</t>
  </si>
  <si>
    <t>2014IDNetwork and DemandElectricity volumesLoss ratioNA</t>
  </si>
  <si>
    <t>2014IDNetwork and DemandElectricity volumesTotal energy delivered to ICPsNA</t>
  </si>
  <si>
    <t>2014IDNetwork and DemandMaximum coincident system demandGXP demandNA</t>
  </si>
  <si>
    <t>2014IDNetwork and DemandMaximum coincident system demandMaximum coincident system demandNA</t>
  </si>
  <si>
    <t>2014AMP2013Operating ExpenditureAsset replacement and renewalAsset replacement and renewalconstant</t>
  </si>
  <si>
    <t>2014AMP2014Operating ExpenditureAsset replacement and renewalAsset replacement and renewalconstant</t>
  </si>
  <si>
    <t>2014AMP2014Operating ExpenditureAsset replacement and renewalAsset replacement and renewalnominal</t>
  </si>
  <si>
    <t>2014AMP2013Operating ExpenditureAsset replacement and renewalAsset replacement and renewalnominal</t>
  </si>
  <si>
    <t>2014AMP2013Operating ExpenditureBusiness supportBusiness supportconstant</t>
  </si>
  <si>
    <t>2014AMP2014Operating ExpenditureBusiness supportBusiness supportconstant</t>
  </si>
  <si>
    <t>2014AMP2013Operating ExpenditureBusiness supportBusiness supportnominal</t>
  </si>
  <si>
    <t>2014AMP2014Operating ExpenditureBusiness supportBusiness supportnominal</t>
  </si>
  <si>
    <t>2014AMP2014Operating ExpenditureExpenditure on subcomponentsDirect billing*constant</t>
  </si>
  <si>
    <t>2014AMP2013Operating ExpenditureExpenditure on subcomponentsDirect billing*constant</t>
  </si>
  <si>
    <t>2014AMP2013Operating ExpenditureExpenditure on subcomponentsEnergy efficiency and demand side management, reduction of energy lossesconstant</t>
  </si>
  <si>
    <t>2014AMP2014Operating ExpenditureExpenditure on subcomponentsEnergy efficiency and demand side management, reduction of energy lossesconstant</t>
  </si>
  <si>
    <t>2014AMP2014Operating ExpenditureExpenditure on subcomponentsInsuranceconstant</t>
  </si>
  <si>
    <t>2014AMP2013Operating ExpenditureExpenditure on subcomponentsInsuranceconstant</t>
  </si>
  <si>
    <t>2014AMP2013Operating ExpenditureExpenditure on subcomponentsResearch and Developmentconstant</t>
  </si>
  <si>
    <t>2014AMP2014Operating ExpenditureExpenditure on subcomponentsResearch and Developmentconstant</t>
  </si>
  <si>
    <t>2014AMP2014Operating ExpenditureNetwork OpexNetwork Opexconstant</t>
  </si>
  <si>
    <t>2014AMP2013Operating ExpenditureNetwork OpexNetwork Opexconstant</t>
  </si>
  <si>
    <t>2014AMP2013Operating ExpenditureNetwork OpexNetwork Opexnominal</t>
  </si>
  <si>
    <t>2014AMP2014Operating ExpenditureNetwork OpexNetwork Opexnominal</t>
  </si>
  <si>
    <t>2014AMP2014Operating ExpenditureNon-network opexNon-network opexconstant</t>
  </si>
  <si>
    <t>2014AMP2013Operating ExpenditureNon-network opexNon-network opexconstant</t>
  </si>
  <si>
    <t>2014AMP2014Operating ExpenditureNon-network opexNon-network opexnominal</t>
  </si>
  <si>
    <t>2014AMP2013Operating ExpenditureNon-network opexNon-network opexnominal</t>
  </si>
  <si>
    <t>2014AMP2014Operating ExpenditureRoutine and corrective maintenance and inspectionRoutine and corrective maintenance and inspectionconstant</t>
  </si>
  <si>
    <t>2014AMP2013Operating ExpenditureRoutine and corrective maintenance and inspectionRoutine and corrective maintenance and inspectionconstant</t>
  </si>
  <si>
    <t>2014AMP2013Operating ExpenditureRoutine and corrective maintenance and inspectionRoutine and corrective maintenance and inspectionnominal</t>
  </si>
  <si>
    <t>2014AMP2014Operating ExpenditureRoutine and corrective maintenance and inspectionRoutine and corrective maintenance and inspectionnominal</t>
  </si>
  <si>
    <t>2014AMP2014Operating ExpenditureService interruptions and emergenciesService interruptions and emergenciesconstant</t>
  </si>
  <si>
    <t>2014AMP2013Operating ExpenditureService interruptions and emergenciesService interruptions and emergenciesconstant</t>
  </si>
  <si>
    <t>2014AMP2014Operating ExpenditureService interruptions and emergenciesService interruptions and emergenciesnominal</t>
  </si>
  <si>
    <t>2014AMP2013Operating ExpenditureService interruptions and emergenciesService interruptions and emergenciesnominal</t>
  </si>
  <si>
    <t>2014AMP2013Operating ExpenditureSystem operations and network supportSystem operations and network supportconstant</t>
  </si>
  <si>
    <t>2014AMP2014Operating ExpenditureSystem operations and network supportSystem operations and network supportconstant</t>
  </si>
  <si>
    <t>2014AMP2013Operating ExpenditureSystem operations and network supportSystem operations and network supportnominal</t>
  </si>
  <si>
    <t>2014AMP2014Operating ExpenditureSystem operations and network supportSystem operations and network supportnominal</t>
  </si>
  <si>
    <t>2014AMP2014Operating ExpenditureTotal opexOperational expenditureconstant</t>
  </si>
  <si>
    <t>2014AMP2013Operating ExpenditureTotal opexOperational expenditureconstant</t>
  </si>
  <si>
    <t>2014AMP2013Operating ExpenditureTotal opexOperational expenditurenominal</t>
  </si>
  <si>
    <t>2014AMP2014Operating ExpenditureTotal opexOperational expenditurenominal</t>
  </si>
  <si>
    <t>2014AMP2013Operating ExpenditureVegetation managementVegetation managementconstant</t>
  </si>
  <si>
    <t>2014AMP2014Operating ExpenditureVegetation managementVegetation managementconstant</t>
  </si>
  <si>
    <t>2014AMP2013Operating ExpenditureVegetation managementVegetation managementnominal</t>
  </si>
  <si>
    <t>2014AMP2014Operating ExpenditureVegetation managementVegetation managementnominal</t>
  </si>
  <si>
    <t>2014IDOperating ExpenditureAsset replacement and renewalAsset replacement and renewalconstant</t>
  </si>
  <si>
    <t>2014IDOperating ExpenditureAsset replacement and renewalAsset replacement and renewalnominal</t>
  </si>
  <si>
    <t>2014IDOperating ExpenditureBusiness supportBusiness supportconstant</t>
  </si>
  <si>
    <t>2014IDOperating ExpenditureBusiness supportBusiness supportnominal</t>
  </si>
  <si>
    <t>2014IDOperating ExpenditureNetwork opexNetwork opexconstant</t>
  </si>
  <si>
    <t>2014IDOperating ExpenditureNetwork opexNetwork opexnominal</t>
  </si>
  <si>
    <t>2014IDOperating ExpenditureNon-network opexNon-network opexconstant</t>
  </si>
  <si>
    <t>2014IDOperating ExpenditureNon-network opexNon-network opexnominal</t>
  </si>
  <si>
    <t>2014IDOperating ExpenditureRoutine and corrective maintenance and inspectionRoutine and corrective maintenance and inspectionconstant</t>
  </si>
  <si>
    <t>2014IDOperating ExpenditureRoutine and corrective maintenance and inspectionRoutine and corrective maintenance and inspectionnominal</t>
  </si>
  <si>
    <t>2014IDOperating ExpenditureService interruptions and emergenciesService interruptions and emergenciesconstant</t>
  </si>
  <si>
    <t>2014IDOperating ExpenditureService interruptions and emergenciesService interruptions and emergenciesnominal</t>
  </si>
  <si>
    <t>2014IDOperating ExpenditureSystem operations and network supportSystem operations and network supportconstant</t>
  </si>
  <si>
    <t>2014IDOperating ExpenditureSystem operations and network supportSystem operations and network supportnominal</t>
  </si>
  <si>
    <t>2014IDOperating ExpenditureTotal opexOperational expenditureconstant</t>
  </si>
  <si>
    <t>2014IDOperating ExpenditureTotal opexOperational expenditurenominal</t>
  </si>
  <si>
    <t>2014IDOperating ExpenditureVegetation managementVegetation managementconstant</t>
  </si>
  <si>
    <t>2014IDOperating ExpenditureVegetation managementVegetation managementnominal</t>
  </si>
  <si>
    <t>2014IDOther dataRelated party transactionsCapital expenditureconstant</t>
  </si>
  <si>
    <t>2014IDOther dataRelated party transactionsCapital expenditurenominal</t>
  </si>
  <si>
    <t>2014IDOther dataRelated party transactionsMarket value of asset disposalsconstant</t>
  </si>
  <si>
    <t>2014IDOther dataRelated party transactionsMarket value of asset disposalsnominal</t>
  </si>
  <si>
    <t>2014IDOther dataRelated party transactionsOperational expenditureconstant</t>
  </si>
  <si>
    <t>2014IDOther dataRelated party transactionsOperational expenditurenominal</t>
  </si>
  <si>
    <t>2014IDOther dataRelated party transactionsOther related party transactionsconstant</t>
  </si>
  <si>
    <t>2014IDOther dataRelated party transactionsOther related party transactionsnominal</t>
  </si>
  <si>
    <t>2014IDOther dataRelated party transactionsTotal regulatory incomeconstant</t>
  </si>
  <si>
    <t>2014IDOther dataRelated party transactionsTotal regulatory incomenominal</t>
  </si>
  <si>
    <t>2014IDOther dataTransformer capacityTotal distribution transformer capacityNA</t>
  </si>
  <si>
    <t>2014IDRAB valueTotal closing RAB valueDistribution and LV cablesconstant</t>
  </si>
  <si>
    <t>2014IDRAB valueTotal closing RAB valueDistribution and LV linesconstant</t>
  </si>
  <si>
    <t>2014IDRAB valueTotal closing RAB valueDistribution substations and transformersconstant</t>
  </si>
  <si>
    <t>2014IDRAB valueTotal closing RAB valueDistribution switchgearconstant</t>
  </si>
  <si>
    <t>2014IDRAB valueTotal closing RAB valueNon-network assetsconstant</t>
  </si>
  <si>
    <t>2014IDRAB valueTotal closing RAB valueOther network assetsconstant</t>
  </si>
  <si>
    <t>2014IDRAB valueTotal closing RAB valueSubtransmission cablesconstant</t>
  </si>
  <si>
    <t>2014IDRAB valueTotal closing RAB valueSubtransmission linesconstant</t>
  </si>
  <si>
    <t>2014IDRAB valueTotal closing RAB valueTotalconstant</t>
  </si>
  <si>
    <t>2014IDRAB valueTotal closing RAB valueZone substationsconstant</t>
  </si>
  <si>
    <t>2014IDReliabilityInterruption rateInterruptions per 100 circuit kmNA</t>
  </si>
  <si>
    <t>2014IDReliabilityNumber of interruptionsClass BNA</t>
  </si>
  <si>
    <t>2014IDReliabilityNumber of interruptionsClass CNA</t>
  </si>
  <si>
    <t>2014IDReliabilitySAIDIClass BNA</t>
  </si>
  <si>
    <t>2014IDReliabilitySAIDIClass CNA</t>
  </si>
  <si>
    <t>2014IDReliabilitySAIFIClass BNA</t>
  </si>
  <si>
    <t>2014IDReliabilitySAIFIClass CNA</t>
  </si>
  <si>
    <t>2014IDReliabilitySAIDIAdverse environmentNA</t>
  </si>
  <si>
    <t>2014IDReliabilitySAIDIAdverse weatherNA</t>
  </si>
  <si>
    <t>2014IDReliabilitySAIDICause unknownNA</t>
  </si>
  <si>
    <t>2014IDReliabilitySAIDIDefective equipmentNA</t>
  </si>
  <si>
    <t>2014IDReliabilitySAIDIHuman errorNA</t>
  </si>
  <si>
    <t>2014IDReliabilitySAIDILightningNA</t>
  </si>
  <si>
    <t>2014IDReliabilitySAIDIThird party interferenceNA</t>
  </si>
  <si>
    <t>2014IDReliabilitySAIDIVegetationNA</t>
  </si>
  <si>
    <t>2014IDReliabilitySAIDIWildlifeNA</t>
  </si>
  <si>
    <t>2014IDReliabilitySAIFIAdverse environmentNA</t>
  </si>
  <si>
    <t>2014IDReliabilitySAIFIAdverse weatherNA</t>
  </si>
  <si>
    <t>2014IDReliabilitySAIFICause unknownNA</t>
  </si>
  <si>
    <t>2014IDReliabilitySAIFIDefective equipmentNA</t>
  </si>
  <si>
    <t>2014IDReliabilitySAIFIHuman errorNA</t>
  </si>
  <si>
    <t>2014IDReliabilitySAIFILightningNA</t>
  </si>
  <si>
    <t>2014IDReliabilitySAIFIThird party interferenceNA</t>
  </si>
  <si>
    <t>2014IDReliabilitySAIFIVegetationNA</t>
  </si>
  <si>
    <t>2014IDReliabilitySAIFIWildlifeNA</t>
  </si>
  <si>
    <t>2014AMP2013ReliabilitySAIDIClass BNA</t>
  </si>
  <si>
    <t>2014AMP2014ReliabilitySAIDIClass BNA</t>
  </si>
  <si>
    <t>2014AMP2013ReliabilitySAIDIClass CNA</t>
  </si>
  <si>
    <t>2014AMP2014ReliabilitySAIDIClass CNA</t>
  </si>
  <si>
    <t>2014AMP2014ReliabilitySAIFIClass BNA</t>
  </si>
  <si>
    <t>2014AMP2013ReliabilitySAIFIClass BNA</t>
  </si>
  <si>
    <t>2014AMP2013ReliabilitySAIFIClass CNA</t>
  </si>
  <si>
    <t>2014AMP2014ReliabilitySAIFIClass CNA</t>
  </si>
  <si>
    <t>2014IDRevenue and ProfitabilityReturn on investmentReturn on Investment (post tax)NA</t>
  </si>
  <si>
    <t>2014IDRevenue and ProfitabilityReturn on investmentReturn on Investment (vanilla)NA</t>
  </si>
  <si>
    <t>2014IDRevenue and ProfitabilityExpensesOperational expenditureconstant</t>
  </si>
  <si>
    <t>2014IDRevenue and ProfitabilityExpensesOperational expenditurenominal</t>
  </si>
  <si>
    <t>2014IDRevenue and ProfitabilityExpensesPass-through and recoverable costsconstant</t>
  </si>
  <si>
    <t>2014IDRevenue and ProfitabilityExpensesPass-through and recoverable costsnominal</t>
  </si>
  <si>
    <t>2014IDRevenue and ProfitabilityOperating surplus / (deficit)Operating surplus / (deficit)constant</t>
  </si>
  <si>
    <t>2014IDRevenue and ProfitabilityOperating surplus / (deficit)Operating surplus / (deficit)nominal</t>
  </si>
  <si>
    <t>2014IDRevenue and ProfitabilityRegulatory profit / (loss)Regulatory profit / (loss)constant</t>
  </si>
  <si>
    <t>2014IDRevenue and ProfitabilityRegulatory profit / (loss)Regulatory profit / (loss)nominal</t>
  </si>
  <si>
    <t>2014IDRevenue and ProfitabilityRegulatory profit / (loss) before taxRegulatory profit / (loss) before taxconstant</t>
  </si>
  <si>
    <t>2014IDRevenue and ProfitabilityRegulatory profit / (loss) before taxRegulatory profit / (loss) before taxnominal</t>
  </si>
  <si>
    <t>2014IDRevenue and ProfitabilityTaxRegulatory tax allowanceconstant</t>
  </si>
  <si>
    <t>2014IDRevenue and ProfitabilityTaxRegulatory tax allowancenominal</t>
  </si>
  <si>
    <t>2014IDRevenue and ProfitabilityTerm credit spread differentialTerm credit spread differential allowanceconstant</t>
  </si>
  <si>
    <t>2014IDRevenue and ProfitabilityTerm credit spread differentialTerm credit spread differential allowancenominal</t>
  </si>
  <si>
    <t>2014IDRevenue and ProfitabilityTotal regulatory incomeGains / (losses) on asset disposalsconstant</t>
  </si>
  <si>
    <t>2014IDRevenue and ProfitabilityTotal regulatory incomeGains / (losses) on asset disposalsnominal</t>
  </si>
  <si>
    <t>2014IDRevenue and ProfitabilityTotal regulatory incomeLine charge revenueconstant</t>
  </si>
  <si>
    <t>2014IDRevenue and ProfitabilityTotal regulatory incomeLine charge revenuenominal</t>
  </si>
  <si>
    <t>2014IDRevenue and ProfitabilityTotal regulatory incomeOther regulatory incomeconstant</t>
  </si>
  <si>
    <t>2014IDRevenue and ProfitabilityTotal regulatory incomeOther regulatory incomenominal</t>
  </si>
  <si>
    <t>2014IDRevenue and ProfitabilityTotal regulatory incomeTotal regulatory incomeconstant</t>
  </si>
  <si>
    <t>2014IDRevenue and ProfitabilityTotal regulatory incomeTotal regulatory incomenominal</t>
  </si>
  <si>
    <t>2015AMP2013Capital ExpenditureAll assetsExpenditure on assetsconstant</t>
  </si>
  <si>
    <t>2015AMP2014Capital ExpenditureAll assetsExpenditure on assetsconstant</t>
  </si>
  <si>
    <t>2015AMP2015Capital ExpenditureAll assetsExpenditure on assetsconstant</t>
  </si>
  <si>
    <t>2015AMP2013Capital ExpenditureAll assetsExpenditure on assetsnominal</t>
  </si>
  <si>
    <t>2015AMP2014Capital ExpenditureAll assetsExpenditure on assetsnominal</t>
  </si>
  <si>
    <t>2015AMP2015Capital ExpenditureAll assetsExpenditure on assetsnominal</t>
  </si>
  <si>
    <t>2015AMP2015Capital ExpenditureAsset relocationsAsset relocationsconstant</t>
  </si>
  <si>
    <t>2015AMP2013Capital ExpenditureAsset relocationsAsset relocationsconstant</t>
  </si>
  <si>
    <t>2015AMP2014Capital ExpenditureAsset relocationsAsset relocationsconstant</t>
  </si>
  <si>
    <t>2015AMP2014Capital ExpenditureAsset relocationsAsset relocationsnominal</t>
  </si>
  <si>
    <t>2015AMP2013Capital ExpenditureAsset relocationsAsset relocationsnominal</t>
  </si>
  <si>
    <t>2015AMP2015Capital ExpenditureAsset relocationsAsset relocationsnominal</t>
  </si>
  <si>
    <t>2015AMP2015Capital ExpenditureAsset replacement and renewalAsset replacement and renewalconstant</t>
  </si>
  <si>
    <t>2015AMP2014Capital ExpenditureAsset replacement and renewalAsset replacement and renewalconstant</t>
  </si>
  <si>
    <t>2015AMP2013Capital ExpenditureAsset replacement and renewalAsset replacement and renewalconstant</t>
  </si>
  <si>
    <t>2015AMP2015Capital ExpenditureAsset replacement and renewalAsset replacement and renewalnominal</t>
  </si>
  <si>
    <t>2015AMP2013Capital ExpenditureAsset replacement and renewalAsset replacement and renewalnominal</t>
  </si>
  <si>
    <t>2015AMP2014Capital ExpenditureAsset replacement and renewalAsset replacement and renewalnominal</t>
  </si>
  <si>
    <t>2015AMP2013Capital ExpenditureAssets commissionedAssets commissionednominal</t>
  </si>
  <si>
    <t>2015AMP2014Capital ExpenditureAssets commissionedAssets commissionednominal</t>
  </si>
  <si>
    <t>2015AMP2015Capital ExpenditureAssets commissionedAssets commissionednominal</t>
  </si>
  <si>
    <t>2015AMP2014Capital ExpenditureCapital expenditure forecastCapital expenditure forecastnominal</t>
  </si>
  <si>
    <t>2015AMP2015Capital ExpenditureCapital expenditure forecastCapital expenditure forecastnominal</t>
  </si>
  <si>
    <t>2015AMP2013Capital ExpenditureCapital expenditure forecastCapital expenditure forecastnominal</t>
  </si>
  <si>
    <t>2015AMP2014Capital ExpenditureConsumer connectionConsumer connectionconstant</t>
  </si>
  <si>
    <t>2015AMP2013Capital ExpenditureConsumer connectionConsumer connectionconstant</t>
  </si>
  <si>
    <t>2015AMP2015Capital ExpenditureConsumer connectionConsumer connectionconstant</t>
  </si>
  <si>
    <t>2015AMP2013Capital ExpenditureConsumer connectionConsumer connectionnominal</t>
  </si>
  <si>
    <t>2015AMP2014Capital ExpenditureConsumer connectionConsumer connectionnominal</t>
  </si>
  <si>
    <t>2015AMP2015Capital ExpenditureConsumer connectionConsumer connectionnominal</t>
  </si>
  <si>
    <t>2015AMP2015Capital ExpenditureCost of financingCost of financingnominal</t>
  </si>
  <si>
    <t>2015AMP2013Capital ExpenditureCost of financingCost of financingnominal</t>
  </si>
  <si>
    <t>2015AMP2014Capital ExpenditureCost of financingCost of financingnominal</t>
  </si>
  <si>
    <t>2015AMP2013Capital ExpenditureExpenditure on subcomponentsEnergy efficiency and demand side management, reduction of energy lossesconstant</t>
  </si>
  <si>
    <t>2015AMP2015Capital ExpenditureExpenditure on subcomponentsEnergy efficiency and demand side management, reduction of energy lossesconstant</t>
  </si>
  <si>
    <t>2015AMP2014Capital ExpenditureExpenditure on subcomponentsEnergy efficiency and demand side management, reduction of energy lossesconstant</t>
  </si>
  <si>
    <t>2015AMP2013Capital ExpenditureExpenditure on subcomponentsOverhead to underground conversionconstant</t>
  </si>
  <si>
    <t>2015AMP2014Capital ExpenditureExpenditure on subcomponentsOverhead to underground conversionconstant</t>
  </si>
  <si>
    <t>2015AMP2015Capital ExpenditureExpenditure on subcomponentsOverhead to underground conversionconstant</t>
  </si>
  <si>
    <t>2015AMP2014Capital ExpenditureExpenditure on subcomponentsResearch and developmentconstant</t>
  </si>
  <si>
    <t>2015AMP2015Capital ExpenditureExpenditure on subcomponentsResearch and developmentconstant</t>
  </si>
  <si>
    <t>2015AMP2013Capital ExpenditureExpenditure on subcomponentsResearch and developmentconstant</t>
  </si>
  <si>
    <t>2015AMP2014Capital ExpenditureNetwork assetsExpenditure on network assetsconstant</t>
  </si>
  <si>
    <t>2015AMP2013Capital ExpenditureNetwork assetsExpenditure on network assetsconstant</t>
  </si>
  <si>
    <t>2015AMP2015Capital ExpenditureNetwork assetsExpenditure on network assetsconstant</t>
  </si>
  <si>
    <t>2015AMP2013Capital ExpenditureNetwork assetsExpenditure on network assetsnominal</t>
  </si>
  <si>
    <t>2015AMP2014Capital ExpenditureNetwork assetsExpenditure on network assetsnominal</t>
  </si>
  <si>
    <t>2015AMP2015Capital ExpenditureNetwork assetsExpenditure on network assetsnominal</t>
  </si>
  <si>
    <t>2015AMP2015Capital ExpenditureNon-network assetsExpenditure on non-network assetsconstant</t>
  </si>
  <si>
    <t>2015AMP2014Capital ExpenditureNon-network assetsExpenditure on non-network assetsconstant</t>
  </si>
  <si>
    <t>2015AMP2013Capital ExpenditureNon-network assetsExpenditure on non-network assetsconstant</t>
  </si>
  <si>
    <t>2015AMP2013Capital ExpenditureNon-network assetsExpenditure on non-network assetsnominal</t>
  </si>
  <si>
    <t>2015AMP2014Capital ExpenditureNon-network assetsExpenditure on non-network assetsnominal</t>
  </si>
  <si>
    <t>2015AMP2015Capital ExpenditureNon-network assetsExpenditure on non-network assetsnominal</t>
  </si>
  <si>
    <t>2015AMP2015Capital ExpenditureReliability, safety and environmentLegislative and regulatoryconstant</t>
  </si>
  <si>
    <t>2015AMP2013Capital ExpenditureReliability, safety and environmentLegislative and regulatoryconstant</t>
  </si>
  <si>
    <t>2015AMP2014Capital ExpenditureReliability, safety and environmentLegislative and regulatoryconstant</t>
  </si>
  <si>
    <t>2015AMP2015Capital ExpenditureReliability, safety and environmentLegislative and regulatorynominal</t>
  </si>
  <si>
    <t>2015AMP2013Capital ExpenditureReliability, safety and environmentLegislative and regulatorynominal</t>
  </si>
  <si>
    <t>2015AMP2014Capital ExpenditureReliability, safety and environmentLegislative and regulatorynominal</t>
  </si>
  <si>
    <t>2015AMP2014Capital ExpenditureReliability, safety and environmentOther reliability, safety and environmentconstant</t>
  </si>
  <si>
    <t>2015AMP2015Capital ExpenditureReliability, safety and environmentOther reliability, safety and environmentconstant</t>
  </si>
  <si>
    <t>2015AMP2013Capital ExpenditureReliability, safety and environmentOther reliability, safety and environmentconstant</t>
  </si>
  <si>
    <t>2015AMP2015Capital ExpenditureReliability, safety and environmentOther reliability, safety and environmentnominal</t>
  </si>
  <si>
    <t>2015AMP2014Capital ExpenditureReliability, safety and environmentOther reliability, safety and environmentnominal</t>
  </si>
  <si>
    <t>2015AMP2013Capital ExpenditureReliability, safety and environmentOther reliability, safety and environmentnominal</t>
  </si>
  <si>
    <t>2015AMP2015Capital ExpenditureReliability, safety and environmentQuality of supplyconstant</t>
  </si>
  <si>
    <t>2015AMP2013Capital ExpenditureReliability, safety and environmentQuality of supplyconstant</t>
  </si>
  <si>
    <t>2015AMP2014Capital ExpenditureReliability, safety and environmentQuality of supplyconstant</t>
  </si>
  <si>
    <t>2015AMP2015Capital ExpenditureReliability, safety and environmentQuality of supplynominal</t>
  </si>
  <si>
    <t>2015AMP2014Capital ExpenditureReliability, safety and environmentQuality of supplynominal</t>
  </si>
  <si>
    <t>2015AMP2013Capital ExpenditureReliability, safety and environmentQuality of supplynominal</t>
  </si>
  <si>
    <t>2015AMP2015Capital ExpenditureReliability, safety and environmentTotal reliability, safety and environmentconstant</t>
  </si>
  <si>
    <t>2015AMP2013Capital ExpenditureReliability, safety and environmentTotal reliability, safety and environmentconstant</t>
  </si>
  <si>
    <t>2015AMP2014Capital ExpenditureReliability, safety and environmentTotal reliability, safety and environmentconstant</t>
  </si>
  <si>
    <t>2015AMP2013Capital ExpenditureReliability, safety and environmentTotal reliability, safety and environmentnominal</t>
  </si>
  <si>
    <t>2015AMP2015Capital ExpenditureReliability, safety and environmentTotal reliability, safety and environmentnominal</t>
  </si>
  <si>
    <t>2015AMP2014Capital ExpenditureReliability, safety and environmentTotal reliability, safety and environmentnominal</t>
  </si>
  <si>
    <t>2015AMP2015Capital ExpenditureSystem growthSystem growthconstant</t>
  </si>
  <si>
    <t>2015AMP2014Capital ExpenditureSystem growthSystem growthconstant</t>
  </si>
  <si>
    <t>2015AMP2013Capital ExpenditureSystem growthSystem growthconstant</t>
  </si>
  <si>
    <t>2015AMP2013Capital ExpenditureSystem growthSystem growthnominal</t>
  </si>
  <si>
    <t>2015AMP2015Capital ExpenditureSystem growthSystem growthnominal</t>
  </si>
  <si>
    <t>2015AMP2014Capital ExpenditureSystem growthSystem growthnominal</t>
  </si>
  <si>
    <t>2015AMP2014Capital ExpenditureValue of capital contributionsValue of capital contributionsnominal</t>
  </si>
  <si>
    <t>2015AMP2013Capital ExpenditureValue of capital contributionsValue of capital contributionsnominal</t>
  </si>
  <si>
    <t>2015AMP2015Capital ExpenditureValue of capital contributionsValue of capital contributionsnominal</t>
  </si>
  <si>
    <t>2015AMP2015Capital ExpenditureValue of vested assetsValue of vested assetsnominal</t>
  </si>
  <si>
    <t>2015AMP2013Capital ExpenditureValue of vested assetsValue of vested assetsnominal</t>
  </si>
  <si>
    <t>2015AMP2014Capital ExpenditureValue of vested assetsValue of vested assetsnominal</t>
  </si>
  <si>
    <t>2015AMP2013Capital ExpenditureSystem Growth2013 total system growthconstant</t>
  </si>
  <si>
    <t>2015AMP2014Capital ExpenditureSystem GrowthCapital contributions funding system growthconstant</t>
  </si>
  <si>
    <t>2015AMP2015Capital ExpenditureSystem GrowthCapital contributions funding system growthconstant</t>
  </si>
  <si>
    <t>2015AMP2013Capital ExpenditureSystem GrowthCapital contributions funding system growthconstant</t>
  </si>
  <si>
    <t>2015AMP2013Capital ExpenditureSystem GrowthDistribution and LV cablesconstant</t>
  </si>
  <si>
    <t>2015AMP2015Capital ExpenditureSystem GrowthDistribution and LV cablesconstant</t>
  </si>
  <si>
    <t>2015AMP2014Capital ExpenditureSystem GrowthDistribution and LV cablesconstant</t>
  </si>
  <si>
    <t>2015AMP2015Capital ExpenditureSystem GrowthDistribution and LV linesconstant</t>
  </si>
  <si>
    <t>2015AMP2013Capital ExpenditureSystem GrowthDistribution and LV linesconstant</t>
  </si>
  <si>
    <t>2015AMP2014Capital ExpenditureSystem GrowthDistribution and LV linesconstant</t>
  </si>
  <si>
    <t>2015AMP2013Capital ExpenditureSystem GrowthDistribution substations and transformersconstant</t>
  </si>
  <si>
    <t>2015AMP2014Capital ExpenditureSystem GrowthDistribution substations and transformersconstant</t>
  </si>
  <si>
    <t>2015AMP2015Capital ExpenditureSystem GrowthDistribution substations and transformersconstant</t>
  </si>
  <si>
    <t>2015AMP2015Capital ExpenditureSystem GrowthDistribution switchgearconstant</t>
  </si>
  <si>
    <t>2015AMP2013Capital ExpenditureSystem GrowthDistribution switchgearconstant</t>
  </si>
  <si>
    <t>2015AMP2014Capital ExpenditureSystem GrowthDistribution switchgearconstant</t>
  </si>
  <si>
    <t>2015AMP2015Capital ExpenditureSystem GrowthOther network assetsconstant</t>
  </si>
  <si>
    <t>2015AMP2013Capital ExpenditureSystem GrowthOther network assetsconstant</t>
  </si>
  <si>
    <t>2015AMP2014Capital ExpenditureSystem GrowthOther network assetsconstant</t>
  </si>
  <si>
    <t>2015AMP2014Capital ExpenditureSystem GrowthSubtransmissionconstant</t>
  </si>
  <si>
    <t>2015AMP2015Capital ExpenditureSystem GrowthSubtransmissionconstant</t>
  </si>
  <si>
    <t>2015AMP2013Capital ExpenditureSystem GrowthSubtransmissionconstant</t>
  </si>
  <si>
    <t>2015AMP2013Capital ExpenditureSystem GrowthSystem growth expenditureconstant</t>
  </si>
  <si>
    <t>2015AMP2014Capital ExpenditureSystem GrowthSystem growth expenditureconstant</t>
  </si>
  <si>
    <t>2015AMP2015Capital ExpenditureSystem GrowthSystem growth expenditureconstant</t>
  </si>
  <si>
    <t>2015AMP2015Capital ExpenditureSystem GrowthSystem growth less capital contributionsconstant</t>
  </si>
  <si>
    <t>2015AMP2014Capital ExpenditureSystem GrowthSystem growth less capital contributionsconstant</t>
  </si>
  <si>
    <t>2015AMP2013Capital ExpenditureSystem GrowthSystem growth less capital contributionsconstant</t>
  </si>
  <si>
    <t>2015AMP2013Capital ExpenditureSystem GrowthZone substationsconstant</t>
  </si>
  <si>
    <t>2015AMP2014Capital ExpenditureSystem GrowthZone substationsconstant</t>
  </si>
  <si>
    <t>2015AMP2015Capital ExpenditureSystem GrowthZone substationsconstant</t>
  </si>
  <si>
    <t>2015AMP2013Capital ExpenditureAsset replacement and renewal2013 total asset replacementconstant</t>
  </si>
  <si>
    <t>2015AMP2013Capital ExpenditureAsset replacement and renewalAsset replacement and renewal expenditureconstant</t>
  </si>
  <si>
    <t>2015AMP2014Capital ExpenditureAsset replacement and renewalAsset replacement and renewal expenditureconstant</t>
  </si>
  <si>
    <t>2015AMP2015Capital ExpenditureAsset replacement and renewalAsset replacement and renewal expenditureconstant</t>
  </si>
  <si>
    <t>2015AMP2014Capital ExpenditureAsset replacement and renewalAsset replacement and renewal less capital contributionsconstant</t>
  </si>
  <si>
    <t>2015AMP2015Capital ExpenditureAsset replacement and renewalAsset replacement and renewal less capital contributionsconstant</t>
  </si>
  <si>
    <t>2015AMP2013Capital ExpenditureAsset replacement and renewalAsset replacement and renewal less capital contributionsconstant</t>
  </si>
  <si>
    <t>2015AMP2013Capital ExpenditureAsset replacement and renewalCapital contributions funding asset replacement and renewalconstant</t>
  </si>
  <si>
    <t>2015AMP2015Capital ExpenditureAsset replacement and renewalCapital contributions funding asset replacement and renewalconstant</t>
  </si>
  <si>
    <t>2015AMP2014Capital ExpenditureAsset replacement and renewalCapital contributions funding asset replacement and renewalconstant</t>
  </si>
  <si>
    <t>2015AMP2014Capital ExpenditureAsset replacement and renewalDistribution and LV cablesconstant</t>
  </si>
  <si>
    <t>2015AMP2013Capital ExpenditureAsset replacement and renewalDistribution and LV cablesconstant</t>
  </si>
  <si>
    <t>2015AMP2015Capital ExpenditureAsset replacement and renewalDistribution and LV cablesconstant</t>
  </si>
  <si>
    <t>2015AMP2014Capital ExpenditureAsset replacement and renewalDistribution and LV linesconstant</t>
  </si>
  <si>
    <t>2015AMP2013Capital ExpenditureAsset replacement and renewalDistribution and LV linesconstant</t>
  </si>
  <si>
    <t>2015AMP2015Capital ExpenditureAsset replacement and renewalDistribution and LV linesconstant</t>
  </si>
  <si>
    <t>2015AMP2013Capital ExpenditureAsset replacement and renewalDistribution substations and transformersconstant</t>
  </si>
  <si>
    <t>2015AMP2014Capital ExpenditureAsset replacement and renewalDistribution substations and transformersconstant</t>
  </si>
  <si>
    <t>2015AMP2015Capital ExpenditureAsset replacement and renewalDistribution substations and transformersconstant</t>
  </si>
  <si>
    <t>2015AMP2015Capital ExpenditureAsset replacement and renewalDistribution switchgearconstant</t>
  </si>
  <si>
    <t>2015AMP2014Capital ExpenditureAsset replacement and renewalDistribution switchgearconstant</t>
  </si>
  <si>
    <t>2015AMP2013Capital ExpenditureAsset replacement and renewalDistribution switchgearconstant</t>
  </si>
  <si>
    <t>2015AMP2013Capital ExpenditureAsset replacement and renewalOther network assetsconstant</t>
  </si>
  <si>
    <t>2015AMP2014Capital ExpenditureAsset replacement and renewalOther network assetsconstant</t>
  </si>
  <si>
    <t>2015AMP2015Capital ExpenditureAsset replacement and renewalOther network assetsconstant</t>
  </si>
  <si>
    <t>2015AMP2015Capital ExpenditureAsset replacement and renewalSubtransmissionconstant</t>
  </si>
  <si>
    <t>2015AMP2013Capital ExpenditureAsset replacement and renewalSubtransmissionconstant</t>
  </si>
  <si>
    <t>2015AMP2014Capital ExpenditureAsset replacement and renewalSubtransmissionconstant</t>
  </si>
  <si>
    <t>2015AMP2014Capital ExpenditureAsset replacement and renewalZone substationsconstant</t>
  </si>
  <si>
    <t>2015AMP2015Capital ExpenditureAsset replacement and renewalZone substationsconstant</t>
  </si>
  <si>
    <t>2015AMP2013Capital ExpenditureAsset replacement and renewalZone substationsconstant</t>
  </si>
  <si>
    <t>2015IDCapital ExpenditureAll assetsExpenditure on assetsconstant</t>
  </si>
  <si>
    <t>2015IDCapital ExpenditureAll assetsExpenditure on assetsnominal</t>
  </si>
  <si>
    <t>2015IDCapital ExpenditureAsset relocationsAsset relocationsconstant</t>
  </si>
  <si>
    <t>2015IDCapital ExpenditureAsset relocationsAsset relocationsnominal</t>
  </si>
  <si>
    <t>2015IDCapital ExpenditureAsset replacement and renewalAsset replacement and renewalconstant</t>
  </si>
  <si>
    <t>2015IDCapital ExpenditureAsset replacement and renewalAsset replacement and renewalnominal</t>
  </si>
  <si>
    <t>2015IDCapital ExpenditureCapital expenditureCapital expenditureconstant</t>
  </si>
  <si>
    <t>2015IDCapital ExpenditureCapital expenditureCapital expenditurenominal</t>
  </si>
  <si>
    <t>2015IDCapital ExpenditureConsumer connectionConsumer connectionconstant</t>
  </si>
  <si>
    <t>2015IDCapital ExpenditureConsumer connectionConsumer connectionnominal</t>
  </si>
  <si>
    <t>2015IDCapital ExpenditureCost of financingCost of financingconstant</t>
  </si>
  <si>
    <t>2015IDCapital ExpenditureCost of financingCost of financingnominal</t>
  </si>
  <si>
    <t>2015IDCapital ExpenditureNetwork assetsExpenditure on network assetsconstant</t>
  </si>
  <si>
    <t>2015IDCapital ExpenditureNetwork assetsExpenditure on network assetsnominal</t>
  </si>
  <si>
    <t>2015IDCapital ExpenditureNon-network assetsExpenditure on non-network assetsconstant</t>
  </si>
  <si>
    <t>2015IDCapital ExpenditureNon-network assetsExpenditure on non-network assetsnominal</t>
  </si>
  <si>
    <t>2015IDCapital ExpenditureReliability, safety and environmentLegislative and regulatoryconstant</t>
  </si>
  <si>
    <t>2015IDCapital ExpenditureReliability, safety and environmentLegislative and regulatorynominal</t>
  </si>
  <si>
    <t>2015IDCapital ExpenditureReliability, safety and environmentOther reliability, safety and environmentconstant</t>
  </si>
  <si>
    <t>2015IDCapital ExpenditureReliability, safety and environmentOther reliability, safety and environmentnominal</t>
  </si>
  <si>
    <t>2015IDCapital ExpenditureReliability, safety and environmentQuality of supplyconstant</t>
  </si>
  <si>
    <t>2015IDCapital ExpenditureReliability, safety and environmentQuality of supplynominal</t>
  </si>
  <si>
    <t>2015IDCapital ExpenditureReliability, safety and environmentTotal reliability, safety and environmentconstant</t>
  </si>
  <si>
    <t>2015IDCapital ExpenditureReliability, safety and environmentTotal reliability, safety and environmentnominal</t>
  </si>
  <si>
    <t>2015IDCapital ExpenditureSystem growthSystem growthconstant</t>
  </si>
  <si>
    <t>2015IDCapital ExpenditureSystem growthSystem growthnominal</t>
  </si>
  <si>
    <t>2015IDCapital ExpenditureValue of capital contributionsValue of capital contributionsconstant</t>
  </si>
  <si>
    <t>2015IDCapital ExpenditureValue of capital contributionsValue of capital contributionsnominal</t>
  </si>
  <si>
    <t>2015IDCapital ExpenditureValue of vested assetsValue of vested assetsconstant</t>
  </si>
  <si>
    <t>2015IDCapital ExpenditureValue of vested assetsValue of vested assetsnominal</t>
  </si>
  <si>
    <t>2015IDCapital ExpenditureAsset replacement and renewalAsset replacement and renewal expenditureconstant</t>
  </si>
  <si>
    <t>2015IDCapital ExpenditureAsset replacement and renewalAsset replacement and renewal expenditurenominal</t>
  </si>
  <si>
    <t>2015IDCapital ExpenditureAsset replacement and renewalAsset replacement and renewal less capital contributionsconstant</t>
  </si>
  <si>
    <t>2015IDCapital ExpenditureAsset replacement and renewalAsset replacement and renewal less capital contributionsnominal</t>
  </si>
  <si>
    <t>2015IDCapital ExpenditureAsset replacement and renewalCapital contributions funding asset replacement and renewalconstant</t>
  </si>
  <si>
    <t>2015IDCapital ExpenditureAsset replacement and renewalCapital contributions funding asset replacement and renewalnominal</t>
  </si>
  <si>
    <t>2015IDCapital ExpenditureAsset replacement and renewalDistribution and LV cablesconstant</t>
  </si>
  <si>
    <t>2015IDCapital ExpenditureAsset replacement and renewalDistribution and LV cablesnominal</t>
  </si>
  <si>
    <t>2015IDCapital ExpenditureAsset replacement and renewalDistribution and LV linesconstant</t>
  </si>
  <si>
    <t>2015IDCapital ExpenditureAsset replacement and renewalDistribution and LV linesnominal</t>
  </si>
  <si>
    <t>2015IDCapital ExpenditureAsset replacement and renewalDistribution substations and transformersconstant</t>
  </si>
  <si>
    <t>2015IDCapital ExpenditureAsset replacement and renewalDistribution substations and transformersnominal</t>
  </si>
  <si>
    <t>2015IDCapital ExpenditureAsset replacement and renewalDistribution switchgearconstant</t>
  </si>
  <si>
    <t>2015IDCapital ExpenditureAsset replacement and renewalDistribution switchgearnominal</t>
  </si>
  <si>
    <t>2015IDCapital ExpenditureAsset replacement and renewalOther network assetsconstant</t>
  </si>
  <si>
    <t>2015IDCapital ExpenditureAsset replacement and renewalOther network assetsnominal</t>
  </si>
  <si>
    <t>2015IDCapital ExpenditureAsset replacement and renewalSubtransmissionconstant</t>
  </si>
  <si>
    <t>2015IDCapital ExpenditureAsset replacement and renewalSubtransmissionnominal</t>
  </si>
  <si>
    <t>2015IDCapital ExpenditureAsset replacement and renewalZone substationsconstant</t>
  </si>
  <si>
    <t>2015IDCapital ExpenditureAsset replacement and renewalZone substationsnominal</t>
  </si>
  <si>
    <t>2015IDCapital ExpenditureSystem growthCapital contributions funding system growthconstant</t>
  </si>
  <si>
    <t>2015IDCapital ExpenditureSystem growthCapital contributions funding system growthnominal</t>
  </si>
  <si>
    <t>2015IDCapital ExpenditureSystem growthDistribution and LV cablesconstant</t>
  </si>
  <si>
    <t>2015IDCapital ExpenditureSystem growthDistribution and LV cablesnominal</t>
  </si>
  <si>
    <t>2015IDCapital ExpenditureSystem growthDistribution and LV linesconstant</t>
  </si>
  <si>
    <t>2015IDCapital ExpenditureSystem growthDistribution and LV linesnominal</t>
  </si>
  <si>
    <t>2015IDCapital ExpenditureSystem growthDistribution substations and transformersconstant</t>
  </si>
  <si>
    <t>2015IDCapital ExpenditureSystem growthDistribution substations and transformersnominal</t>
  </si>
  <si>
    <t>2015IDCapital ExpenditureSystem growthDistribution switchgearconstant</t>
  </si>
  <si>
    <t>2015IDCapital ExpenditureSystem growthDistribution switchgearnominal</t>
  </si>
  <si>
    <t>2015IDCapital ExpenditureSystem growthOther network assetsconstant</t>
  </si>
  <si>
    <t>2015IDCapital ExpenditureSystem growthOther network assetsnominal</t>
  </si>
  <si>
    <t>2015IDCapital ExpenditureSystem growthSubtransmissionconstant</t>
  </si>
  <si>
    <t>2015IDCapital ExpenditureSystem growthSubtransmissionnominal</t>
  </si>
  <si>
    <t>2015IDCapital ExpenditureSystem growthSystem growth expenditureconstant</t>
  </si>
  <si>
    <t>2015IDCapital ExpenditureSystem growthSystem growth expenditurenominal</t>
  </si>
  <si>
    <t>2015IDCapital ExpenditureSystem growthSystem growth less capital contributionsconstant</t>
  </si>
  <si>
    <t>2015IDCapital ExpenditureSystem growthSystem growth less capital contributionsnominal</t>
  </si>
  <si>
    <t>2015IDCapital ExpenditureSystem growthZone substationsconstant</t>
  </si>
  <si>
    <t>2015IDCapital ExpenditureSystem growthZone substationsnominal</t>
  </si>
  <si>
    <t>2015AMP2013Network and DemandElectricity volumesElectricity entering system for supply to consumersNA</t>
  </si>
  <si>
    <t>2015AMP2015Network and DemandElectricity volumesElectricity entering system for supply to consumersNA</t>
  </si>
  <si>
    <t>2015AMP2014Network and DemandElectricity volumesElectricity entering system for supply to consumersNA</t>
  </si>
  <si>
    <t>2015AMP2013Network and DemandElectricity volumesLoad factorNA</t>
  </si>
  <si>
    <t>2015AMP2014Network and DemandElectricity volumesLoad factorNA</t>
  </si>
  <si>
    <t>2015AMP2015Network and DemandElectricity volumesLoad factorNA</t>
  </si>
  <si>
    <t>2015AMP2013Network and DemandElectricity volumesLoss ratioNA</t>
  </si>
  <si>
    <t>2015AMP2014Network and DemandElectricity volumesLoss ratioNA</t>
  </si>
  <si>
    <t>2015AMP2015Network and DemandElectricity volumesLoss ratioNA</t>
  </si>
  <si>
    <t>2015AMP2015Network and DemandElectricity volumesTotal energy delivered to ICPsNA</t>
  </si>
  <si>
    <t>2015AMP2014Network and DemandElectricity volumesTotal energy delivered to ICPsNA</t>
  </si>
  <si>
    <t>2015AMP2013Network and DemandElectricity volumesTotal energy delivered to ICPsNA</t>
  </si>
  <si>
    <t>2015AMP2015Network and DemandMaximum coincident system demandGXP demandNA</t>
  </si>
  <si>
    <t>2015AMP2013Network and DemandMaximum coincident system demandGXP demandNA</t>
  </si>
  <si>
    <t>2015AMP2014Network and DemandMaximum coincident system demandGXP demandNA</t>
  </si>
  <si>
    <t>2015AMP2015Network and DemandMaximum coincident system demandMaximum coincident system demandNA</t>
  </si>
  <si>
    <t>2015AMP2014Network and DemandMaximum coincident system demandMaximum coincident system demandNA</t>
  </si>
  <si>
    <t>2015AMP2013Network and DemandMaximum coincident system demandMaximum coincident system demandNA</t>
  </si>
  <si>
    <t>2015IDNetwork and DemandCustomer numbersAverage no. of ICPs in disclosure yearNA</t>
  </si>
  <si>
    <t>2015IDNetwork and DemandTotal circuit lengthOverhead (km)NA</t>
  </si>
  <si>
    <t>2015IDNetwork and DemandTotal circuit lengthTotal circuit length (km)NA</t>
  </si>
  <si>
    <t>2015IDNetwork and DemandTotal circuit lengthUnderground (km)NA</t>
  </si>
  <si>
    <t>2015IDNetwork and DemandElectricity volumesElectricity entering system for supply to consumersNA</t>
  </si>
  <si>
    <t>2015IDNetwork and DemandElectricity volumesLoad factorNA</t>
  </si>
  <si>
    <t>2015IDNetwork and DemandElectricity volumesLoss ratioNA</t>
  </si>
  <si>
    <t>2015IDNetwork and DemandElectricity volumesTotal energy delivered to ICPsNA</t>
  </si>
  <si>
    <t>2015IDNetwork and DemandMaximum coincident system demandGXP demandNA</t>
  </si>
  <si>
    <t>2015IDNetwork and DemandMaximum coincident system demandMaximum coincident system demandNA</t>
  </si>
  <si>
    <t>2015AMP2013Operating ExpenditureAsset replacement and renewalAsset replacement and renewalconstant</t>
  </si>
  <si>
    <t>2015AMP2015Operating ExpenditureAsset replacement and renewalAsset replacement and renewalconstant</t>
  </si>
  <si>
    <t>2015AMP2014Operating ExpenditureAsset replacement and renewalAsset replacement and renewalconstant</t>
  </si>
  <si>
    <t>2015AMP2015Operating ExpenditureAsset replacement and renewalAsset replacement and renewalnominal</t>
  </si>
  <si>
    <t>2015AMP2013Operating ExpenditureAsset replacement and renewalAsset replacement and renewalnominal</t>
  </si>
  <si>
    <t>2015AMP2014Operating ExpenditureAsset replacement and renewalAsset replacement and renewalnominal</t>
  </si>
  <si>
    <t>2015AMP2013Operating ExpenditureBusiness supportBusiness supportconstant</t>
  </si>
  <si>
    <t>2015AMP2014Operating ExpenditureBusiness supportBusiness supportconstant</t>
  </si>
  <si>
    <t>2015AMP2015Operating ExpenditureBusiness supportBusiness supportconstant</t>
  </si>
  <si>
    <t>2015AMP2015Operating ExpenditureBusiness supportBusiness supportnominal</t>
  </si>
  <si>
    <t>2015AMP2013Operating ExpenditureBusiness supportBusiness supportnominal</t>
  </si>
  <si>
    <t>2015AMP2014Operating ExpenditureBusiness supportBusiness supportnominal</t>
  </si>
  <si>
    <t>2015AMP2013Operating ExpenditureExpenditure on subcomponentsDirect billing*constant</t>
  </si>
  <si>
    <t>2015AMP2015Operating ExpenditureExpenditure on subcomponentsDirect billing*constant</t>
  </si>
  <si>
    <t>2015AMP2014Operating ExpenditureExpenditure on subcomponentsDirect billing*constant</t>
  </si>
  <si>
    <t>2015AMP2013Operating ExpenditureExpenditure on subcomponentsEnergy efficiency and demand side management, reduction of energy lossesconstant</t>
  </si>
  <si>
    <t>2015AMP2014Operating ExpenditureExpenditure on subcomponentsEnergy efficiency and demand side management, reduction of energy lossesconstant</t>
  </si>
  <si>
    <t>2015AMP2015Operating ExpenditureExpenditure on subcomponentsEnergy efficiency and demand side management, reduction of energy lossesconstant</t>
  </si>
  <si>
    <t>2015AMP2015Operating ExpenditureExpenditure on subcomponentsInsuranceconstant</t>
  </si>
  <si>
    <t>2015AMP2013Operating ExpenditureExpenditure on subcomponentsInsuranceconstant</t>
  </si>
  <si>
    <t>2015AMP2014Operating ExpenditureExpenditure on subcomponentsInsuranceconstant</t>
  </si>
  <si>
    <t>2015AMP2013Operating ExpenditureExpenditure on subcomponentsResearch and Developmentconstant</t>
  </si>
  <si>
    <t>2015AMP2014Operating ExpenditureExpenditure on subcomponentsResearch and Developmentconstant</t>
  </si>
  <si>
    <t>2015AMP2015Operating ExpenditureExpenditure on subcomponentsResearch and Developmentconstant</t>
  </si>
  <si>
    <t>2015AMP2014Operating ExpenditureNetwork OpexNetwork Opexconstant</t>
  </si>
  <si>
    <t>2015AMP2013Operating ExpenditureNetwork OpexNetwork Opexconstant</t>
  </si>
  <si>
    <t>2015AMP2015Operating ExpenditureNetwork OpexNetwork Opexconstant</t>
  </si>
  <si>
    <t>2015AMP2015Operating ExpenditureNetwork OpexNetwork Opexnominal</t>
  </si>
  <si>
    <t>2015AMP2013Operating ExpenditureNetwork OpexNetwork Opexnominal</t>
  </si>
  <si>
    <t>2015AMP2014Operating ExpenditureNetwork OpexNetwork Opexnominal</t>
  </si>
  <si>
    <t>2015AMP2013Operating ExpenditureNon-network opexNon-network opexconstant</t>
  </si>
  <si>
    <t>2015AMP2015Operating ExpenditureNon-network opexNon-network opexconstant</t>
  </si>
  <si>
    <t>2015AMP2014Operating ExpenditureNon-network opexNon-network opexconstant</t>
  </si>
  <si>
    <t>2015AMP2014Operating ExpenditureNon-network opexNon-network opexnominal</t>
  </si>
  <si>
    <t>2015AMP2015Operating ExpenditureNon-network opexNon-network opexnominal</t>
  </si>
  <si>
    <t>2015AMP2013Operating ExpenditureNon-network opexNon-network opexnominal</t>
  </si>
  <si>
    <t>2015AMP2014Operating ExpenditureRoutine and corrective maintenance and inspectionRoutine and corrective maintenance and inspectionconstant</t>
  </si>
  <si>
    <t>2015AMP2015Operating ExpenditureRoutine and corrective maintenance and inspectionRoutine and corrective maintenance and inspectionconstant</t>
  </si>
  <si>
    <t>2015AMP2013Operating ExpenditureRoutine and corrective maintenance and inspectionRoutine and corrective maintenance and inspectionconstant</t>
  </si>
  <si>
    <t>2015AMP2013Operating ExpenditureRoutine and corrective maintenance and inspectionRoutine and corrective maintenance and inspectionnominal</t>
  </si>
  <si>
    <t>2015AMP2015Operating ExpenditureRoutine and corrective maintenance and inspectionRoutine and corrective maintenance and inspectionnominal</t>
  </si>
  <si>
    <t>2015AMP2014Operating ExpenditureRoutine and corrective maintenance and inspectionRoutine and corrective maintenance and inspectionnominal</t>
  </si>
  <si>
    <t>2015AMP2014Operating ExpenditureService interruptions and emergenciesService interruptions and emergenciesconstant</t>
  </si>
  <si>
    <t>2015AMP2013Operating ExpenditureService interruptions and emergenciesService interruptions and emergenciesconstant</t>
  </si>
  <si>
    <t>2015AMP2015Operating ExpenditureService interruptions and emergenciesService interruptions and emergenciesconstant</t>
  </si>
  <si>
    <t>2015AMP2013Operating ExpenditureService interruptions and emergenciesService interruptions and emergenciesnominal</t>
  </si>
  <si>
    <t>2015AMP2015Operating ExpenditureService interruptions and emergenciesService interruptions and emergenciesnominal</t>
  </si>
  <si>
    <t>2015AMP2014Operating ExpenditureService interruptions and emergenciesService interruptions and emergenciesnominal</t>
  </si>
  <si>
    <t>2015AMP2013Operating ExpenditureSystem operations and network supportSystem operations and network supportconstant</t>
  </si>
  <si>
    <t>2015AMP2015Operating ExpenditureSystem operations and network supportSystem operations and network supportconstant</t>
  </si>
  <si>
    <t>2015AMP2014Operating ExpenditureSystem operations and network supportSystem operations and network supportconstant</t>
  </si>
  <si>
    <t>2015AMP2014Operating ExpenditureSystem operations and network supportSystem operations and network supportnominal</t>
  </si>
  <si>
    <t>2015AMP2015Operating ExpenditureSystem operations and network supportSystem operations and network supportnominal</t>
  </si>
  <si>
    <t>2015AMP2013Operating ExpenditureSystem operations and network supportSystem operations and network supportnominal</t>
  </si>
  <si>
    <t>2015AMP2015Operating ExpenditureTotal opexOperational expenditureconstant</t>
  </si>
  <si>
    <t>2015AMP2013Operating ExpenditureTotal opexOperational expenditureconstant</t>
  </si>
  <si>
    <t>2015AMP2014Operating ExpenditureTotal opexOperational expenditureconstant</t>
  </si>
  <si>
    <t>2015AMP2014Operating ExpenditureTotal opexOperational expenditurenominal</t>
  </si>
  <si>
    <t>2015AMP2013Operating ExpenditureTotal opexOperational expenditurenominal</t>
  </si>
  <si>
    <t>2015AMP2015Operating ExpenditureTotal opexOperational expenditurenominal</t>
  </si>
  <si>
    <t>2015AMP2015Operating ExpenditureVegetation managementVegetation managementconstant</t>
  </si>
  <si>
    <t>2015AMP2014Operating ExpenditureVegetation managementVegetation managementconstant</t>
  </si>
  <si>
    <t>2015AMP2013Operating ExpenditureVegetation managementVegetation managementconstant</t>
  </si>
  <si>
    <t>2015AMP2014Operating ExpenditureVegetation managementVegetation managementnominal</t>
  </si>
  <si>
    <t>2015AMP2015Operating ExpenditureVegetation managementVegetation managementnominal</t>
  </si>
  <si>
    <t>2015AMP2013Operating ExpenditureVegetation managementVegetation managementnominal</t>
  </si>
  <si>
    <t>2015IDOperating ExpenditureAsset replacement and renewalAsset replacement and renewalconstant</t>
  </si>
  <si>
    <t>2015IDOperating ExpenditureAsset replacement and renewalAsset replacement and renewalnominal</t>
  </si>
  <si>
    <t>2015IDOperating ExpenditureBusiness supportBusiness supportconstant</t>
  </si>
  <si>
    <t>2015IDOperating ExpenditureBusiness supportBusiness supportnominal</t>
  </si>
  <si>
    <t>2015IDOperating ExpenditureNetwork opexNetwork opexconstant</t>
  </si>
  <si>
    <t>2015IDOperating ExpenditureNetwork opexNetwork opexnominal</t>
  </si>
  <si>
    <t>2015IDOperating ExpenditureNon-network opexNon-network opexconstant</t>
  </si>
  <si>
    <t>2015IDOperating ExpenditureNon-network opexNon-network opexnominal</t>
  </si>
  <si>
    <t>2015IDOperating ExpenditureRoutine and corrective maintenance and inspectionRoutine and corrective maintenance and inspectionconstant</t>
  </si>
  <si>
    <t>2015IDOperating ExpenditureRoutine and corrective maintenance and inspectionRoutine and corrective maintenance and inspectionnominal</t>
  </si>
  <si>
    <t>2015IDOperating ExpenditureService interruptions and emergenciesService interruptions and emergenciesconstant</t>
  </si>
  <si>
    <t>2015IDOperating ExpenditureService interruptions and emergenciesService interruptions and emergenciesnominal</t>
  </si>
  <si>
    <t>2015IDOperating ExpenditureSystem operations and network supportSystem operations and network supportconstant</t>
  </si>
  <si>
    <t>2015IDOperating ExpenditureSystem operations and network supportSystem operations and network supportnominal</t>
  </si>
  <si>
    <t>2015IDOperating ExpenditureTotal opexOperational expenditureconstant</t>
  </si>
  <si>
    <t>2015IDOperating ExpenditureTotal opexOperational expenditurenominal</t>
  </si>
  <si>
    <t>2015IDOperating ExpenditureVegetation managementVegetation managementconstant</t>
  </si>
  <si>
    <t>2015IDOperating ExpenditureVegetation managementVegetation managementnominal</t>
  </si>
  <si>
    <t>2015IDOther dataRelated party transactionsCapital expenditureconstant</t>
  </si>
  <si>
    <t>2015IDOther dataRelated party transactionsCapital expenditurenominal</t>
  </si>
  <si>
    <t>2015IDOther dataRelated party transactionsMarket value of asset disposalsconstant</t>
  </si>
  <si>
    <t>2015IDOther dataRelated party transactionsMarket value of asset disposalsnominal</t>
  </si>
  <si>
    <t>2015IDOther dataRelated party transactionsOperational expenditureconstant</t>
  </si>
  <si>
    <t>2015IDOther dataRelated party transactionsOperational expenditurenominal</t>
  </si>
  <si>
    <t>2015IDOther dataRelated party transactionsOther related party transactionsconstant</t>
  </si>
  <si>
    <t>2015IDOther dataRelated party transactionsOther related party transactionsnominal</t>
  </si>
  <si>
    <t>2015IDOther dataRelated party transactionsTotal regulatory incomeconstant</t>
  </si>
  <si>
    <t>2015IDOther dataRelated party transactionsTotal regulatory incomenominal</t>
  </si>
  <si>
    <t>2015IDOther dataTransformer capacityTotal distribution transformer capacityNA</t>
  </si>
  <si>
    <t>2015IDRAB valueTotal closing RAB valueDistribution and LV cablesconstant</t>
  </si>
  <si>
    <t>2015IDRAB valueTotal closing RAB valueDistribution and LV linesconstant</t>
  </si>
  <si>
    <t>2015IDRAB valueTotal closing RAB valueDistribution substations and transformersconstant</t>
  </si>
  <si>
    <t>2015IDRAB valueTotal closing RAB valueDistribution switchgearconstant</t>
  </si>
  <si>
    <t>2015IDRAB valueTotal closing RAB valueNon-network assetsconstant</t>
  </si>
  <si>
    <t>2015IDRAB valueTotal closing RAB valueOther network assetsconstant</t>
  </si>
  <si>
    <t>2015IDRAB valueTotal closing RAB valueSubtransmission cablesconstant</t>
  </si>
  <si>
    <t>2015IDRAB valueTotal closing RAB valueSubtransmission linesconstant</t>
  </si>
  <si>
    <t>2015IDRAB valueTotal closing RAB valueTotalconstant</t>
  </si>
  <si>
    <t>2015IDRAB valueTotal closing RAB valueZone substationsconstant</t>
  </si>
  <si>
    <t>2015IDReliabilityInterruption rateInterruptions per 100 circuit kmNA</t>
  </si>
  <si>
    <t>2015IDReliabilityNumber of interruptionsClass BNA</t>
  </si>
  <si>
    <t>2015IDReliabilityNumber of interruptionsClass CNA</t>
  </si>
  <si>
    <t>2015IDReliabilitySAIDIClass BNA</t>
  </si>
  <si>
    <t>2015IDReliabilitySAIDIClass CNA</t>
  </si>
  <si>
    <t>2015IDReliabilitySAIFIClass BNA</t>
  </si>
  <si>
    <t>2015IDReliabilitySAIFIClass CNA</t>
  </si>
  <si>
    <t>2015IDReliabilitySAIDIAdverse environmentNA</t>
  </si>
  <si>
    <t>2015IDReliabilitySAIDIAdverse weatherNA</t>
  </si>
  <si>
    <t>2015IDReliabilitySAIDICause unknownNA</t>
  </si>
  <si>
    <t>2015IDReliabilitySAIDIDefective equipmentNA</t>
  </si>
  <si>
    <t>2015IDReliabilitySAIDIHuman errorNA</t>
  </si>
  <si>
    <t>2015IDReliabilitySAIDILightningNA</t>
  </si>
  <si>
    <t>2015IDReliabilitySAIDIThird party interferenceNA</t>
  </si>
  <si>
    <t>2015IDReliabilitySAIDIVegetationNA</t>
  </si>
  <si>
    <t>2015IDReliabilitySAIDIWildlifeNA</t>
  </si>
  <si>
    <t>2015IDReliabilitySAIFIAdverse environmentNA</t>
  </si>
  <si>
    <t>2015IDReliabilitySAIFIAdverse weatherNA</t>
  </si>
  <si>
    <t>2015IDReliabilitySAIFICause unknownNA</t>
  </si>
  <si>
    <t>2015IDReliabilitySAIFIDefective equipmentNA</t>
  </si>
  <si>
    <t>2015IDReliabilitySAIFIHuman errorNA</t>
  </si>
  <si>
    <t>2015IDReliabilitySAIFILightningNA</t>
  </si>
  <si>
    <t>2015IDReliabilitySAIFIThird party interferenceNA</t>
  </si>
  <si>
    <t>2015IDReliabilitySAIFIVegetationNA</t>
  </si>
  <si>
    <t>2015IDReliabilitySAIFIWildlifeNA</t>
  </si>
  <si>
    <t>2015AMP2014ReliabilitySAIDIClass BNA</t>
  </si>
  <si>
    <t>2015AMP2015ReliabilitySAIDIClass BNA</t>
  </si>
  <si>
    <t>2015AMP2013ReliabilitySAIDIClass BNA</t>
  </si>
  <si>
    <t>2015AMP2013ReliabilitySAIDIClass CNA</t>
  </si>
  <si>
    <t>2015AMP2014ReliabilitySAIDIClass CNA</t>
  </si>
  <si>
    <t>2015AMP2015ReliabilitySAIDIClass CNA</t>
  </si>
  <si>
    <t>2015AMP2014ReliabilitySAIFIClass BNA</t>
  </si>
  <si>
    <t>2015AMP2013ReliabilitySAIFIClass BNA</t>
  </si>
  <si>
    <t>2015AMP2015ReliabilitySAIFIClass BNA</t>
  </si>
  <si>
    <t>2015AMP2015ReliabilitySAIFIClass CNA</t>
  </si>
  <si>
    <t>2015AMP2013ReliabilitySAIFIClass CNA</t>
  </si>
  <si>
    <t>2015AMP2014ReliabilitySAIFIClass CNA</t>
  </si>
  <si>
    <t>2015IDRevenue and ProfitabilityReturn on investmentReturn on Investment (post tax)NA</t>
  </si>
  <si>
    <t>2015IDRevenue and ProfitabilityReturn on investmentReturn on Investment (vanilla)NA</t>
  </si>
  <si>
    <t>2015IDRevenue and ProfitabilityExpensesOperational expenditureconstant</t>
  </si>
  <si>
    <t>2015IDRevenue and ProfitabilityExpensesOperational expenditurenominal</t>
  </si>
  <si>
    <t>2015IDRevenue and ProfitabilityExpensesPass-through and recoverable costsconstant</t>
  </si>
  <si>
    <t>2015IDRevenue and ProfitabilityExpensesPass-through and recoverable costsnominal</t>
  </si>
  <si>
    <t>2015IDRevenue and ProfitabilityOperating surplus / (deficit)Operating surplus / (deficit)constant</t>
  </si>
  <si>
    <t>2015IDRevenue and ProfitabilityOperating surplus / (deficit)Operating surplus / (deficit)nominal</t>
  </si>
  <si>
    <t>2015IDRevenue and ProfitabilityRegulatory profit / (loss)Regulatory profit / (loss)constant</t>
  </si>
  <si>
    <t>2015IDRevenue and ProfitabilityRegulatory profit / (loss)Regulatory profit / (loss)nominal</t>
  </si>
  <si>
    <t>2015IDRevenue and ProfitabilityRegulatory profit / (loss) before taxRegulatory profit / (loss) before taxconstant</t>
  </si>
  <si>
    <t>2015IDRevenue and ProfitabilityRegulatory profit / (loss) before taxRegulatory profit / (loss) before taxnominal</t>
  </si>
  <si>
    <t>2015IDRevenue and ProfitabilityTaxRegulatory tax allowanceconstant</t>
  </si>
  <si>
    <t>2015IDRevenue and ProfitabilityTaxRegulatory tax allowancenominal</t>
  </si>
  <si>
    <t>2015IDRevenue and ProfitabilityTerm credit spread differentialTerm credit spread differential allowanceconstant</t>
  </si>
  <si>
    <t>2015IDRevenue and ProfitabilityTerm credit spread differentialTerm credit spread differential allowancenominal</t>
  </si>
  <si>
    <t>2015IDRevenue and ProfitabilityTotal regulatory incomeGains / (losses) on asset disposalsconstant</t>
  </si>
  <si>
    <t>2015IDRevenue and ProfitabilityTotal regulatory incomeGains / (losses) on asset disposalsnominal</t>
  </si>
  <si>
    <t>2015IDRevenue and ProfitabilityTotal regulatory incomeLine charge revenueconstant</t>
  </si>
  <si>
    <t>2015IDRevenue and ProfitabilityTotal regulatory incomeLine charge revenuenominal</t>
  </si>
  <si>
    <t>2015IDRevenue and ProfitabilityTotal regulatory incomeOther regulatory incomeconstant</t>
  </si>
  <si>
    <t>2015IDRevenue and ProfitabilityTotal regulatory incomeOther regulatory incomenominal</t>
  </si>
  <si>
    <t>2015IDRevenue and ProfitabilityTotal regulatory incomeTotal regulatory incomeconstant</t>
  </si>
  <si>
    <t>2015IDRevenue and ProfitabilityTotal regulatory incomeTotal regulatory incomenominal</t>
  </si>
  <si>
    <t>2016AMP2013Capital ExpenditureAll assetsExpenditure on assetsconstant</t>
  </si>
  <si>
    <t>2016AMP2015Capital ExpenditureAll assetsExpenditure on assetsconstant</t>
  </si>
  <si>
    <t>2016AMP2014Capital ExpenditureAll assetsExpenditure on assetsconstant</t>
  </si>
  <si>
    <t>2016AMP2016Capital ExpenditureAll assetsExpenditure on assetsconstant</t>
  </si>
  <si>
    <t>2016AMP2016Capital ExpenditureAll assetsExpenditure on assetsnominal</t>
  </si>
  <si>
    <t>2016AMP2013Capital ExpenditureAll assetsExpenditure on assetsnominal</t>
  </si>
  <si>
    <t>2016AMP2015Capital ExpenditureAll assetsExpenditure on assetsnominal</t>
  </si>
  <si>
    <t>2016AMP2014Capital ExpenditureAll assetsExpenditure on assetsnominal</t>
  </si>
  <si>
    <t>2016AMP2016Capital ExpenditureAsset relocationsAsset relocationsconstant</t>
  </si>
  <si>
    <t>2016AMP2014Capital ExpenditureAsset relocationsAsset relocationsconstant</t>
  </si>
  <si>
    <t>2016AMP2015Capital ExpenditureAsset relocationsAsset relocationsconstant</t>
  </si>
  <si>
    <t>2016AMP2013Capital ExpenditureAsset relocationsAsset relocationsconstant</t>
  </si>
  <si>
    <t>2016AMP2014Capital ExpenditureAsset relocationsAsset relocationsnominal</t>
  </si>
  <si>
    <t>2016AMP2015Capital ExpenditureAsset relocationsAsset relocationsnominal</t>
  </si>
  <si>
    <t>2016AMP2013Capital ExpenditureAsset relocationsAsset relocationsnominal</t>
  </si>
  <si>
    <t>2016AMP2016Capital ExpenditureAsset relocationsAsset relocationsnominal</t>
  </si>
  <si>
    <t>2016AMP2013Capital ExpenditureAsset replacement and renewalAsset replacement and renewalconstant</t>
  </si>
  <si>
    <t>2016AMP2015Capital ExpenditureAsset replacement and renewalAsset replacement and renewalconstant</t>
  </si>
  <si>
    <t>2016AMP2014Capital ExpenditureAsset replacement and renewalAsset replacement and renewalconstant</t>
  </si>
  <si>
    <t>2016AMP2016Capital ExpenditureAsset replacement and renewalAsset replacement and renewalconstant</t>
  </si>
  <si>
    <t>2016AMP2015Capital ExpenditureAsset replacement and renewalAsset replacement and renewalnominal</t>
  </si>
  <si>
    <t>2016AMP2013Capital ExpenditureAsset replacement and renewalAsset replacement and renewalnominal</t>
  </si>
  <si>
    <t>2016AMP2014Capital ExpenditureAsset replacement and renewalAsset replacement and renewalnominal</t>
  </si>
  <si>
    <t>2016AMP2016Capital ExpenditureAsset replacement and renewalAsset replacement and renewalnominal</t>
  </si>
  <si>
    <t>2016AMP2015Capital ExpenditureAssets commissionedAssets commissionednominal</t>
  </si>
  <si>
    <t>2016AMP2013Capital ExpenditureAssets commissionedAssets commissionednominal</t>
  </si>
  <si>
    <t>2016AMP2014Capital ExpenditureAssets commissionedAssets commissionednominal</t>
  </si>
  <si>
    <t>2016AMP2016Capital ExpenditureAssets commissionedAssets commissionednominal</t>
  </si>
  <si>
    <t>2016AMP2013Capital ExpenditureCapital expenditure forecastCapital expenditure forecastnominal</t>
  </si>
  <si>
    <t>2016AMP2015Capital ExpenditureCapital expenditure forecastCapital expenditure forecastnominal</t>
  </si>
  <si>
    <t>2016AMP2016Capital ExpenditureCapital expenditure forecastCapital expenditure forecastnominal</t>
  </si>
  <si>
    <t>2016AMP2014Capital ExpenditureCapital expenditure forecastCapital expenditure forecastnominal</t>
  </si>
  <si>
    <t>2016AMP2016Capital ExpenditureConsumer connectionConsumer connectionconstant</t>
  </si>
  <si>
    <t>2016AMP2014Capital ExpenditureConsumer connectionConsumer connectionconstant</t>
  </si>
  <si>
    <t>2016AMP2013Capital ExpenditureConsumer connectionConsumer connectionconstant</t>
  </si>
  <si>
    <t>2016AMP2015Capital ExpenditureConsumer connectionConsumer connectionconstant</t>
  </si>
  <si>
    <t>2016AMP2016Capital ExpenditureConsumer connectionConsumer connectionnominal</t>
  </si>
  <si>
    <t>2016AMP2015Capital ExpenditureConsumer connectionConsumer connectionnominal</t>
  </si>
  <si>
    <t>2016AMP2013Capital ExpenditureConsumer connectionConsumer connectionnominal</t>
  </si>
  <si>
    <t>2016AMP2014Capital ExpenditureConsumer connectionConsumer connectionnominal</t>
  </si>
  <si>
    <t>2016AMP2013Capital ExpenditureCost of financingCost of financingnominal</t>
  </si>
  <si>
    <t>2016AMP2015Capital ExpenditureCost of financingCost of financingnominal</t>
  </si>
  <si>
    <t>2016AMP2014Capital ExpenditureCost of financingCost of financingnominal</t>
  </si>
  <si>
    <t>2016AMP2016Capital ExpenditureCost of financingCost of financingnominal</t>
  </si>
  <si>
    <t>2016AMP2016Capital ExpenditureExpenditure on subcomponentsEnergy efficiency and demand side management, reduction of energy lossesconstant</t>
  </si>
  <si>
    <t>2016AMP2013Capital ExpenditureExpenditure on subcomponentsEnergy efficiency and demand side management, reduction of energy lossesconstant</t>
  </si>
  <si>
    <t>2016AMP2015Capital ExpenditureExpenditure on subcomponentsEnergy efficiency and demand side management, reduction of energy lossesconstant</t>
  </si>
  <si>
    <t>2016AMP2014Capital ExpenditureExpenditure on subcomponentsEnergy efficiency and demand side management, reduction of energy lossesconstant</t>
  </si>
  <si>
    <t>2016AMP2014Capital ExpenditureExpenditure on subcomponentsOverhead to underground conversionconstant</t>
  </si>
  <si>
    <t>2016AMP2016Capital ExpenditureExpenditure on subcomponentsOverhead to underground conversionconstant</t>
  </si>
  <si>
    <t>2016AMP2015Capital ExpenditureExpenditure on subcomponentsOverhead to underground conversionconstant</t>
  </si>
  <si>
    <t>2016AMP2013Capital ExpenditureExpenditure on subcomponentsOverhead to underground conversionconstant</t>
  </si>
  <si>
    <t>2016AMP2013Capital ExpenditureExpenditure on subcomponentsResearch and developmentconstant</t>
  </si>
  <si>
    <t>2016AMP2016Capital ExpenditureExpenditure on subcomponentsResearch and developmentconstant</t>
  </si>
  <si>
    <t>2016AMP2014Capital ExpenditureExpenditure on subcomponentsResearch and developmentconstant</t>
  </si>
  <si>
    <t>2016AMP2015Capital ExpenditureExpenditure on subcomponentsResearch and developmentconstant</t>
  </si>
  <si>
    <t>2016AMP2015Capital ExpenditureNetwork assetsExpenditure on network assetsconstant</t>
  </si>
  <si>
    <t>2016AMP2014Capital ExpenditureNetwork assetsExpenditure on network assetsconstant</t>
  </si>
  <si>
    <t>2016AMP2013Capital ExpenditureNetwork assetsExpenditure on network assetsconstant</t>
  </si>
  <si>
    <t>2016AMP2016Capital ExpenditureNetwork assetsExpenditure on network assetsconstant</t>
  </si>
  <si>
    <t>2016AMP2013Capital ExpenditureNetwork assetsExpenditure on network assetsnominal</t>
  </si>
  <si>
    <t>2016AMP2016Capital ExpenditureNetwork assetsExpenditure on network assetsnominal</t>
  </si>
  <si>
    <t>2016AMP2015Capital ExpenditureNetwork assetsExpenditure on network assetsnominal</t>
  </si>
  <si>
    <t>2016AMP2014Capital ExpenditureNetwork assetsExpenditure on network assetsnominal</t>
  </si>
  <si>
    <t>2016AMP2013Capital ExpenditureNon-network assetsExpenditure on non-network assetsconstant</t>
  </si>
  <si>
    <t>2016AMP2015Capital ExpenditureNon-network assetsExpenditure on non-network assetsconstant</t>
  </si>
  <si>
    <t>2016AMP2016Capital ExpenditureNon-network assetsExpenditure on non-network assetsconstant</t>
  </si>
  <si>
    <t>2016AMP2014Capital ExpenditureNon-network assetsExpenditure on non-network assetsconstant</t>
  </si>
  <si>
    <t>2016AMP2013Capital ExpenditureNon-network assetsExpenditure on non-network assetsnominal</t>
  </si>
  <si>
    <t>2016AMP2015Capital ExpenditureNon-network assetsExpenditure on non-network assetsnominal</t>
  </si>
  <si>
    <t>2016AMP2014Capital ExpenditureNon-network assetsExpenditure on non-network assetsnominal</t>
  </si>
  <si>
    <t>2016AMP2016Capital ExpenditureNon-network assetsExpenditure on non-network assetsnominal</t>
  </si>
  <si>
    <t>2016AMP2016Capital ExpenditureReliability, safety and environmentLegislative and regulatoryconstant</t>
  </si>
  <si>
    <t>2016AMP2015Capital ExpenditureReliability, safety and environmentLegislative and regulatoryconstant</t>
  </si>
  <si>
    <t>2016AMP2013Capital ExpenditureReliability, safety and environmentLegislative and regulatoryconstant</t>
  </si>
  <si>
    <t>2016AMP2014Capital ExpenditureReliability, safety and environmentLegislative and regulatoryconstant</t>
  </si>
  <si>
    <t>2016AMP2016Capital ExpenditureReliability, safety and environmentLegislative and regulatorynominal</t>
  </si>
  <si>
    <t>2016AMP2014Capital ExpenditureReliability, safety and environmentLegislative and regulatorynominal</t>
  </si>
  <si>
    <t>2016AMP2013Capital ExpenditureReliability, safety and environmentLegislative and regulatorynominal</t>
  </si>
  <si>
    <t>2016AMP2015Capital ExpenditureReliability, safety and environmentLegislative and regulatorynominal</t>
  </si>
  <si>
    <t>2016AMP2016Capital ExpenditureReliability, safety and environmentOther reliability, safety and environmentconstant</t>
  </si>
  <si>
    <t>2016AMP2014Capital ExpenditureReliability, safety and environmentOther reliability, safety and environmentconstant</t>
  </si>
  <si>
    <t>2016AMP2015Capital ExpenditureReliability, safety and environmentOther reliability, safety and environmentconstant</t>
  </si>
  <si>
    <t>2016AMP2013Capital ExpenditureReliability, safety and environmentOther reliability, safety and environmentconstant</t>
  </si>
  <si>
    <t>2016AMP2013Capital ExpenditureReliability, safety and environmentOther reliability, safety and environmentnominal</t>
  </si>
  <si>
    <t>2016AMP2014Capital ExpenditureReliability, safety and environmentOther reliability, safety and environmentnominal</t>
  </si>
  <si>
    <t>2016AMP2016Capital ExpenditureReliability, safety and environmentOther reliability, safety and environmentnominal</t>
  </si>
  <si>
    <t>2016AMP2015Capital ExpenditureReliability, safety and environmentOther reliability, safety and environmentnominal</t>
  </si>
  <si>
    <t>2016AMP2013Capital ExpenditureReliability, safety and environmentQuality of supplyconstant</t>
  </si>
  <si>
    <t>2016AMP2015Capital ExpenditureReliability, safety and environmentQuality of supplyconstant</t>
  </si>
  <si>
    <t>2016AMP2014Capital ExpenditureReliability, safety and environmentQuality of supplyconstant</t>
  </si>
  <si>
    <t>2016AMP2016Capital ExpenditureReliability, safety and environmentQuality of supplyconstant</t>
  </si>
  <si>
    <t>2016AMP2015Capital ExpenditureReliability, safety and environmentQuality of supplynominal</t>
  </si>
  <si>
    <t>2016AMP2013Capital ExpenditureReliability, safety and environmentQuality of supplynominal</t>
  </si>
  <si>
    <t>2016AMP2014Capital ExpenditureReliability, safety and environmentQuality of supplynominal</t>
  </si>
  <si>
    <t>2016AMP2016Capital ExpenditureReliability, safety and environmentQuality of supplynominal</t>
  </si>
  <si>
    <t>2016AMP2013Capital ExpenditureReliability, safety and environmentTotal reliability, safety and environmentconstant</t>
  </si>
  <si>
    <t>2016AMP2015Capital ExpenditureReliability, safety and environmentTotal reliability, safety and environmentconstant</t>
  </si>
  <si>
    <t>2016AMP2014Capital ExpenditureReliability, safety and environmentTotal reliability, safety and environmentconstant</t>
  </si>
  <si>
    <t>2016AMP2016Capital ExpenditureReliability, safety and environmentTotal reliability, safety and environmentconstant</t>
  </si>
  <si>
    <t>2016AMP2013Capital ExpenditureReliability, safety and environmentTotal reliability, safety and environmentnominal</t>
  </si>
  <si>
    <t>2016AMP2015Capital ExpenditureReliability, safety and environmentTotal reliability, safety and environmentnominal</t>
  </si>
  <si>
    <t>2016AMP2014Capital ExpenditureReliability, safety and environmentTotal reliability, safety and environmentnominal</t>
  </si>
  <si>
    <t>2016AMP2016Capital ExpenditureReliability, safety and environmentTotal reliability, safety and environmentnominal</t>
  </si>
  <si>
    <t>2016AMP2015Capital ExpenditureSystem growthSystem growthconstant</t>
  </si>
  <si>
    <t>2016AMP2014Capital ExpenditureSystem growthSystem growthconstant</t>
  </si>
  <si>
    <t>2016AMP2013Capital ExpenditureSystem growthSystem growthconstant</t>
  </si>
  <si>
    <t>2016AMP2016Capital ExpenditureSystem growthSystem growthconstant</t>
  </si>
  <si>
    <t>2016AMP2013Capital ExpenditureSystem growthSystem growthnominal</t>
  </si>
  <si>
    <t>2016AMP2015Capital ExpenditureSystem growthSystem growthnominal</t>
  </si>
  <si>
    <t>2016AMP2014Capital ExpenditureSystem growthSystem growthnominal</t>
  </si>
  <si>
    <t>2016AMP2016Capital ExpenditureSystem growthSystem growthnominal</t>
  </si>
  <si>
    <t>2016AMP2016Capital ExpenditureValue of capital contributionsValue of capital contributionsnominal</t>
  </si>
  <si>
    <t>2016AMP2014Capital ExpenditureValue of capital contributionsValue of capital contributionsnominal</t>
  </si>
  <si>
    <t>2016AMP2015Capital ExpenditureValue of capital contributionsValue of capital contributionsnominal</t>
  </si>
  <si>
    <t>2016AMP2013Capital ExpenditureValue of capital contributionsValue of capital contributionsnominal</t>
  </si>
  <si>
    <t>2016AMP2013Capital ExpenditureValue of vested assetsValue of vested assetsnominal</t>
  </si>
  <si>
    <t>2016AMP2016Capital ExpenditureValue of vested assetsValue of vested assetsnominal</t>
  </si>
  <si>
    <t>2016AMP2014Capital ExpenditureValue of vested assetsValue of vested assetsnominal</t>
  </si>
  <si>
    <t>2016AMP2015Capital ExpenditureValue of vested assetsValue of vested assetsnominal</t>
  </si>
  <si>
    <t>2016AMP2013Capital ExpenditureSystem Growth2013 total system growthconstant</t>
  </si>
  <si>
    <t>2016AMP2014Capital ExpenditureSystem GrowthCapital contributions funding system growthconstant</t>
  </si>
  <si>
    <t>2016AMP2013Capital ExpenditureSystem GrowthCapital contributions funding system growthconstant</t>
  </si>
  <si>
    <t>2016AMP2016Capital ExpenditureSystem GrowthCapital contributions funding system growthconstant</t>
  </si>
  <si>
    <t>2016AMP2015Capital ExpenditureSystem GrowthCapital contributions funding system growthconstant</t>
  </si>
  <si>
    <t>2016AMP2013Capital ExpenditureSystem GrowthDistribution and LV cablesconstant</t>
  </si>
  <si>
    <t>2016AMP2014Capital ExpenditureSystem GrowthDistribution and LV cablesconstant</t>
  </si>
  <si>
    <t>2016AMP2016Capital ExpenditureSystem GrowthDistribution and LV cablesconstant</t>
  </si>
  <si>
    <t>2016AMP2015Capital ExpenditureSystem GrowthDistribution and LV cablesconstant</t>
  </si>
  <si>
    <t>2016AMP2015Capital ExpenditureSystem GrowthDistribution and LV linesconstant</t>
  </si>
  <si>
    <t>2016AMP2014Capital ExpenditureSystem GrowthDistribution and LV linesconstant</t>
  </si>
  <si>
    <t>2016AMP2016Capital ExpenditureSystem GrowthDistribution and LV linesconstant</t>
  </si>
  <si>
    <t>2016AMP2013Capital ExpenditureSystem GrowthDistribution and LV linesconstant</t>
  </si>
  <si>
    <t>2016AMP2015Capital ExpenditureSystem GrowthDistribution substations and transformersconstant</t>
  </si>
  <si>
    <t>2016AMP2013Capital ExpenditureSystem GrowthDistribution substations and transformersconstant</t>
  </si>
  <si>
    <t>2016AMP2014Capital ExpenditureSystem GrowthDistribution substations and transformersconstant</t>
  </si>
  <si>
    <t>2016AMP2016Capital ExpenditureSystem GrowthDistribution substations and transformersconstant</t>
  </si>
  <si>
    <t>2016AMP2015Capital ExpenditureSystem GrowthDistribution switchgearconstant</t>
  </si>
  <si>
    <t>2016AMP2013Capital ExpenditureSystem GrowthDistribution switchgearconstant</t>
  </si>
  <si>
    <t>2016AMP2014Capital ExpenditureSystem GrowthDistribution switchgearconstant</t>
  </si>
  <si>
    <t>2016AMP2016Capital ExpenditureSystem GrowthDistribution switchgearconstant</t>
  </si>
  <si>
    <t>2016AMP2014Capital ExpenditureSystem GrowthOther network assetsconstant</t>
  </si>
  <si>
    <t>2016AMP2013Capital ExpenditureSystem GrowthOther network assetsconstant</t>
  </si>
  <si>
    <t>2016AMP2015Capital ExpenditureSystem GrowthOther network assetsconstant</t>
  </si>
  <si>
    <t>2016AMP2016Capital ExpenditureSystem GrowthOther network assetsconstant</t>
  </si>
  <si>
    <t>2016AMP2014Capital ExpenditureSystem GrowthSubtransmissionconstant</t>
  </si>
  <si>
    <t>2016AMP2015Capital ExpenditureSystem GrowthSubtransmissionconstant</t>
  </si>
  <si>
    <t>2016AMP2016Capital ExpenditureSystem GrowthSubtransmissionconstant</t>
  </si>
  <si>
    <t>2016AMP2013Capital ExpenditureSystem GrowthSubtransmissionconstant</t>
  </si>
  <si>
    <t>2016AMP2015Capital ExpenditureSystem GrowthSystem growth expenditureconstant</t>
  </si>
  <si>
    <t>2016AMP2013Capital ExpenditureSystem GrowthSystem growth expenditureconstant</t>
  </si>
  <si>
    <t>2016AMP2016Capital ExpenditureSystem GrowthSystem growth expenditureconstant</t>
  </si>
  <si>
    <t>2016AMP2014Capital ExpenditureSystem GrowthSystem growth expenditureconstant</t>
  </si>
  <si>
    <t>2016AMP2015Capital ExpenditureSystem GrowthSystem growth less capital contributionsconstant</t>
  </si>
  <si>
    <t>2016AMP2013Capital ExpenditureSystem GrowthSystem growth less capital contributionsconstant</t>
  </si>
  <si>
    <t>2016AMP2016Capital ExpenditureSystem GrowthSystem growth less capital contributionsconstant</t>
  </si>
  <si>
    <t>2016AMP2014Capital ExpenditureSystem GrowthSystem growth less capital contributionsconstant</t>
  </si>
  <si>
    <t>2016AMP2014Capital ExpenditureSystem GrowthZone substationsconstant</t>
  </si>
  <si>
    <t>2016AMP2015Capital ExpenditureSystem GrowthZone substationsconstant</t>
  </si>
  <si>
    <t>2016AMP2016Capital ExpenditureSystem GrowthZone substationsconstant</t>
  </si>
  <si>
    <t>2016AMP2013Capital ExpenditureSystem GrowthZone substationsconstant</t>
  </si>
  <si>
    <t>2016AMP2013Capital ExpenditureAsset replacement and renewal2013 total asset replacementconstant</t>
  </si>
  <si>
    <t>2016AMP2016Capital ExpenditureAsset replacement and renewalAsset replacement and renewal expenditureconstant</t>
  </si>
  <si>
    <t>2016AMP2015Capital ExpenditureAsset replacement and renewalAsset replacement and renewal expenditureconstant</t>
  </si>
  <si>
    <t>2016AMP2014Capital ExpenditureAsset replacement and renewalAsset replacement and renewal expenditureconstant</t>
  </si>
  <si>
    <t>2016AMP2013Capital ExpenditureAsset replacement and renewalAsset replacement and renewal expenditureconstant</t>
  </si>
  <si>
    <t>2016AMP2013Capital ExpenditureAsset replacement and renewalAsset replacement and renewal less capital contributionsconstant</t>
  </si>
  <si>
    <t>2016AMP2014Capital ExpenditureAsset replacement and renewalAsset replacement and renewal less capital contributionsconstant</t>
  </si>
  <si>
    <t>2016AMP2016Capital ExpenditureAsset replacement and renewalAsset replacement and renewal less capital contributionsconstant</t>
  </si>
  <si>
    <t>2016AMP2015Capital ExpenditureAsset replacement and renewalAsset replacement and renewal less capital contributionsconstant</t>
  </si>
  <si>
    <t>2016AMP2015Capital ExpenditureAsset replacement and renewalCapital contributions funding asset replacement and renewalconstant</t>
  </si>
  <si>
    <t>2016AMP2013Capital ExpenditureAsset replacement and renewalCapital contributions funding asset replacement and renewalconstant</t>
  </si>
  <si>
    <t>2016AMP2014Capital ExpenditureAsset replacement and renewalCapital contributions funding asset replacement and renewalconstant</t>
  </si>
  <si>
    <t>2016AMP2016Capital ExpenditureAsset replacement and renewalCapital contributions funding asset replacement and renewalconstant</t>
  </si>
  <si>
    <t>2016AMP2016Capital ExpenditureAsset replacement and renewalDistribution and LV cablesconstant</t>
  </si>
  <si>
    <t>2016AMP2015Capital ExpenditureAsset replacement and renewalDistribution and LV cablesconstant</t>
  </si>
  <si>
    <t>2016AMP2013Capital ExpenditureAsset replacement and renewalDistribution and LV cablesconstant</t>
  </si>
  <si>
    <t>2016AMP2014Capital ExpenditureAsset replacement and renewalDistribution and LV cablesconstant</t>
  </si>
  <si>
    <t>2016AMP2015Capital ExpenditureAsset replacement and renewalDistribution and LV linesconstant</t>
  </si>
  <si>
    <t>2016AMP2014Capital ExpenditureAsset replacement and renewalDistribution and LV linesconstant</t>
  </si>
  <si>
    <t>2016AMP2013Capital ExpenditureAsset replacement and renewalDistribution and LV linesconstant</t>
  </si>
  <si>
    <t>2016AMP2016Capital ExpenditureAsset replacement and renewalDistribution and LV linesconstant</t>
  </si>
  <si>
    <t>2016AMP2016Capital ExpenditureAsset replacement and renewalDistribution substations and transformersconstant</t>
  </si>
  <si>
    <t>2016AMP2013Capital ExpenditureAsset replacement and renewalDistribution substations and transformersconstant</t>
  </si>
  <si>
    <t>2016AMP2015Capital ExpenditureAsset replacement and renewalDistribution substations and transformersconstant</t>
  </si>
  <si>
    <t>2016AMP2014Capital ExpenditureAsset replacement and renewalDistribution substations and transformersconstant</t>
  </si>
  <si>
    <t>2016AMP2014Capital ExpenditureAsset replacement and renewalDistribution switchgearconstant</t>
  </si>
  <si>
    <t>2016AMP2013Capital ExpenditureAsset replacement and renewalDistribution switchgearconstant</t>
  </si>
  <si>
    <t>2016AMP2016Capital ExpenditureAsset replacement and renewalDistribution switchgearconstant</t>
  </si>
  <si>
    <t>2016AMP2015Capital ExpenditureAsset replacement and renewalDistribution switchgearconstant</t>
  </si>
  <si>
    <t>2016AMP2013Capital ExpenditureAsset replacement and renewalOther network assetsconstant</t>
  </si>
  <si>
    <t>2016AMP2016Capital ExpenditureAsset replacement and renewalOther network assetsconstant</t>
  </si>
  <si>
    <t>2016AMP2014Capital ExpenditureAsset replacement and renewalOther network assetsconstant</t>
  </si>
  <si>
    <t>2016AMP2015Capital ExpenditureAsset replacement and renewalOther network assetsconstant</t>
  </si>
  <si>
    <t>2016AMP2016Capital ExpenditureAsset replacement and renewalSubtransmissionconstant</t>
  </si>
  <si>
    <t>2016AMP2014Capital ExpenditureAsset replacement and renewalSubtransmissionconstant</t>
  </si>
  <si>
    <t>2016AMP2013Capital ExpenditureAsset replacement and renewalSubtransmissionconstant</t>
  </si>
  <si>
    <t>2016AMP2015Capital ExpenditureAsset replacement and renewalSubtransmissionconstant</t>
  </si>
  <si>
    <t>2016AMP2014Capital ExpenditureAsset replacement and renewalZone substationsconstant</t>
  </si>
  <si>
    <t>2016AMP2013Capital ExpenditureAsset replacement and renewalZone substationsconstant</t>
  </si>
  <si>
    <t>2016AMP2015Capital ExpenditureAsset replacement and renewalZone substationsconstant</t>
  </si>
  <si>
    <t>2016AMP2016Capital ExpenditureAsset replacement and renewalZone substationsconstant</t>
  </si>
  <si>
    <t>2016IDCapital ExpenditureAll assetsExpenditure on assetsconstant</t>
  </si>
  <si>
    <t>2016IDCapital ExpenditureAll assetsExpenditure on assetsnominal</t>
  </si>
  <si>
    <t>2016IDCapital ExpenditureAsset relocationsAsset relocationsconstant</t>
  </si>
  <si>
    <t>2016IDCapital ExpenditureAsset relocationsAsset relocationsnominal</t>
  </si>
  <si>
    <t>2016IDCapital ExpenditureAsset replacement and renewalAsset replacement and renewalconstant</t>
  </si>
  <si>
    <t>2016IDCapital ExpenditureAsset replacement and renewalAsset replacement and renewalnominal</t>
  </si>
  <si>
    <t>2016IDCapital ExpenditureCapital expenditureCapital expenditureconstant</t>
  </si>
  <si>
    <t>2016IDCapital ExpenditureCapital expenditureCapital expenditurenominal</t>
  </si>
  <si>
    <t>2016IDCapital ExpenditureConsumer connectionConsumer connectionconstant</t>
  </si>
  <si>
    <t>2016IDCapital ExpenditureConsumer connectionConsumer connectionnominal</t>
  </si>
  <si>
    <t>2016IDCapital ExpenditureCost of financingCost of financingconstant</t>
  </si>
  <si>
    <t>2016IDCapital ExpenditureCost of financingCost of financingnominal</t>
  </si>
  <si>
    <t>2016IDCapital ExpenditureNetwork assetsExpenditure on network assetsconstant</t>
  </si>
  <si>
    <t>2016IDCapital ExpenditureNetwork assetsExpenditure on network assetsnominal</t>
  </si>
  <si>
    <t>2016IDCapital ExpenditureNon-network assetsExpenditure on non-network assetsconstant</t>
  </si>
  <si>
    <t>2016IDCapital ExpenditureNon-network assetsExpenditure on non-network assetsnominal</t>
  </si>
  <si>
    <t>2016IDCapital ExpenditureReliability, safety and environmentLegislative and regulatoryconstant</t>
  </si>
  <si>
    <t>2016IDCapital ExpenditureReliability, safety and environmentLegislative and regulatorynominal</t>
  </si>
  <si>
    <t>2016IDCapital ExpenditureReliability, safety and environmentOther reliability, safety and environmentconstant</t>
  </si>
  <si>
    <t>2016IDCapital ExpenditureReliability, safety and environmentOther reliability, safety and environmentnominal</t>
  </si>
  <si>
    <t>2016IDCapital ExpenditureReliability, safety and environmentQuality of supplyconstant</t>
  </si>
  <si>
    <t>2016IDCapital ExpenditureReliability, safety and environmentQuality of supplynominal</t>
  </si>
  <si>
    <t>2016IDCapital ExpenditureReliability, safety and environmentTotal reliability, safety and environmentconstant</t>
  </si>
  <si>
    <t>2016IDCapital ExpenditureReliability, safety and environmentTotal reliability, safety and environmentnominal</t>
  </si>
  <si>
    <t>2016IDCapital ExpenditureSystem growthSystem growthconstant</t>
  </si>
  <si>
    <t>2016IDCapital ExpenditureSystem growthSystem growthnominal</t>
  </si>
  <si>
    <t>2016IDCapital ExpenditureValue of capital contributionsValue of capital contributionsconstant</t>
  </si>
  <si>
    <t>2016IDCapital ExpenditureValue of capital contributionsValue of capital contributionsnominal</t>
  </si>
  <si>
    <t>2016IDCapital ExpenditureValue of vested assetsValue of vested assetsconstant</t>
  </si>
  <si>
    <t>2016IDCapital ExpenditureValue of vested assetsValue of vested assetsnominal</t>
  </si>
  <si>
    <t>2016IDCapital ExpenditureAsset replacement and renewalAsset replacement and renewal expenditureconstant</t>
  </si>
  <si>
    <t>2016IDCapital ExpenditureAsset replacement and renewalAsset replacement and renewal expenditurenominal</t>
  </si>
  <si>
    <t>2016IDCapital ExpenditureAsset replacement and renewalAsset replacement and renewal less capital contributionsconstant</t>
  </si>
  <si>
    <t>2016IDCapital ExpenditureAsset replacement and renewalAsset replacement and renewal less capital contributionsnominal</t>
  </si>
  <si>
    <t>2016IDCapital ExpenditureAsset replacement and renewalCapital contributions funding asset replacement and renewalconstant</t>
  </si>
  <si>
    <t>2016IDCapital ExpenditureAsset replacement and renewalCapital contributions funding asset replacement and renewalnominal</t>
  </si>
  <si>
    <t>2016IDCapital ExpenditureAsset replacement and renewalDistribution and LV cablesconstant</t>
  </si>
  <si>
    <t>2016IDCapital ExpenditureAsset replacement and renewalDistribution and LV cablesnominal</t>
  </si>
  <si>
    <t>2016IDCapital ExpenditureAsset replacement and renewalDistribution and LV linesconstant</t>
  </si>
  <si>
    <t>2016IDCapital ExpenditureAsset replacement and renewalDistribution and LV linesnominal</t>
  </si>
  <si>
    <t>2016IDCapital ExpenditureAsset replacement and renewalDistribution substations and transformersconstant</t>
  </si>
  <si>
    <t>2016IDCapital ExpenditureAsset replacement and renewalDistribution substations and transformersnominal</t>
  </si>
  <si>
    <t>2016IDCapital ExpenditureAsset replacement and renewalDistribution switchgearconstant</t>
  </si>
  <si>
    <t>2016IDCapital ExpenditureAsset replacement and renewalDistribution switchgearnominal</t>
  </si>
  <si>
    <t>2016IDCapital ExpenditureAsset replacement and renewalOther network assetsconstant</t>
  </si>
  <si>
    <t>2016IDCapital ExpenditureAsset replacement and renewalOther network assetsnominal</t>
  </si>
  <si>
    <t>2016IDCapital ExpenditureAsset replacement and renewalSubtransmissionconstant</t>
  </si>
  <si>
    <t>2016IDCapital ExpenditureAsset replacement and renewalSubtransmissionnominal</t>
  </si>
  <si>
    <t>2016IDCapital ExpenditureAsset replacement and renewalZone substationsconstant</t>
  </si>
  <si>
    <t>2016IDCapital ExpenditureAsset replacement and renewalZone substationsnominal</t>
  </si>
  <si>
    <t>2016IDCapital ExpenditureSystem growthCapital contributions funding system growthconstant</t>
  </si>
  <si>
    <t>2016IDCapital ExpenditureSystem growthCapital contributions funding system growthnominal</t>
  </si>
  <si>
    <t>2016IDCapital ExpenditureSystem growthDistribution and LV cablesconstant</t>
  </si>
  <si>
    <t>2016IDCapital ExpenditureSystem growthDistribution and LV cablesnominal</t>
  </si>
  <si>
    <t>2016IDCapital ExpenditureSystem growthDistribution and LV linesconstant</t>
  </si>
  <si>
    <t>2016IDCapital ExpenditureSystem growthDistribution and LV linesnominal</t>
  </si>
  <si>
    <t>2016IDCapital ExpenditureSystem growthDistribution substations and transformersconstant</t>
  </si>
  <si>
    <t>2016IDCapital ExpenditureSystem growthDistribution substations and transformersnominal</t>
  </si>
  <si>
    <t>2016IDCapital ExpenditureSystem growthDistribution switchgearconstant</t>
  </si>
  <si>
    <t>2016IDCapital ExpenditureSystem growthDistribution switchgearnominal</t>
  </si>
  <si>
    <t>2016IDCapital ExpenditureSystem growthOther network assetsconstant</t>
  </si>
  <si>
    <t>2016IDCapital ExpenditureSystem growthOther network assetsnominal</t>
  </si>
  <si>
    <t>2016IDCapital ExpenditureSystem growthSubtransmissionconstant</t>
  </si>
  <si>
    <t>2016IDCapital ExpenditureSystem growthSubtransmissionnominal</t>
  </si>
  <si>
    <t>2016IDCapital ExpenditureSystem growthSystem growth expenditureconstant</t>
  </si>
  <si>
    <t>2016IDCapital ExpenditureSystem growthSystem growth expenditurenominal</t>
  </si>
  <si>
    <t>2016IDCapital ExpenditureSystem growthSystem growth less capital contributionsconstant</t>
  </si>
  <si>
    <t>2016IDCapital ExpenditureSystem growthSystem growth less capital contributionsnominal</t>
  </si>
  <si>
    <t>2016IDCapital ExpenditureSystem growthZone substationsconstant</t>
  </si>
  <si>
    <t>2016IDCapital ExpenditureSystem growthZone substationsnominal</t>
  </si>
  <si>
    <t>2016AMP2015Network and DemandElectricity volumesElectricity entering system for supply to consumersNA</t>
  </si>
  <si>
    <t>2016AMP2016Network and DemandElectricity volumesElectricity entering system for supply to consumersNA</t>
  </si>
  <si>
    <t>2016AMP2014Network and DemandElectricity volumesElectricity entering system for supply to consumersNA</t>
  </si>
  <si>
    <t>2016AMP2013Network and DemandElectricity volumesElectricity entering system for supply to consumersNA</t>
  </si>
  <si>
    <t>2016AMP2016Network and DemandElectricity volumesLoad factorNA</t>
  </si>
  <si>
    <t>2016AMP2013Network and DemandElectricity volumesLoad factorNA</t>
  </si>
  <si>
    <t>2016AMP2015Network and DemandElectricity volumesLoad factorNA</t>
  </si>
  <si>
    <t>2016AMP2014Network and DemandElectricity volumesLoad factorNA</t>
  </si>
  <si>
    <t>2016AMP2014Network and DemandElectricity volumesLoss ratioNA</t>
  </si>
  <si>
    <t>2016AMP2015Network and DemandElectricity volumesLoss ratioNA</t>
  </si>
  <si>
    <t>2016AMP2016Network and DemandElectricity volumesLoss ratioNA</t>
  </si>
  <si>
    <t>2016AMP2013Network and DemandElectricity volumesLoss ratioNA</t>
  </si>
  <si>
    <t>2016AMP2014Network and DemandElectricity volumesTotal energy delivered to ICPsNA</t>
  </si>
  <si>
    <t>2016AMP2016Network and DemandElectricity volumesTotal energy delivered to ICPsNA</t>
  </si>
  <si>
    <t>2016AMP2015Network and DemandElectricity volumesTotal energy delivered to ICPsNA</t>
  </si>
  <si>
    <t>2016AMP2013Network and DemandElectricity volumesTotal energy delivered to ICPsNA</t>
  </si>
  <si>
    <t>2016AMP2013Network and DemandMaximum coincident system demandGXP demandNA</t>
  </si>
  <si>
    <t>2016AMP2016Network and DemandMaximum coincident system demandGXP demandNA</t>
  </si>
  <si>
    <t>2016AMP2015Network and DemandMaximum coincident system demandGXP demandNA</t>
  </si>
  <si>
    <t>2016AMP2014Network and DemandMaximum coincident system demandGXP demandNA</t>
  </si>
  <si>
    <t>2016AMP2015Network and DemandMaximum coincident system demandMaximum coincident system demandNA</t>
  </si>
  <si>
    <t>2016AMP2016Network and DemandMaximum coincident system demandMaximum coincident system demandNA</t>
  </si>
  <si>
    <t>2016AMP2013Network and DemandMaximum coincident system demandMaximum coincident system demandNA</t>
  </si>
  <si>
    <t>2016AMP2014Network and DemandMaximum coincident system demandMaximum coincident system demandNA</t>
  </si>
  <si>
    <t>2016IDNetwork and DemandCustomer numbersAverage no. of ICPs in disclosure yearNA</t>
  </si>
  <si>
    <t>2016IDNetwork and DemandTotal circuit lengthOverhead (km)NA</t>
  </si>
  <si>
    <t>2016IDNetwork and DemandTotal circuit lengthTotal circuit length (km)NA</t>
  </si>
  <si>
    <t>2016IDNetwork and DemandTotal circuit lengthUnderground (km)NA</t>
  </si>
  <si>
    <t>2016IDNetwork and DemandElectricity volumesElectricity entering system for supply to consumersNA</t>
  </si>
  <si>
    <t>2016IDNetwork and DemandElectricity volumesLoad factorNA</t>
  </si>
  <si>
    <t>2016IDNetwork and DemandElectricity volumesLoss ratioNA</t>
  </si>
  <si>
    <t>2016IDNetwork and DemandElectricity volumesTotal energy delivered to ICPsNA</t>
  </si>
  <si>
    <t>2016IDNetwork and DemandMaximum coincident system demandGXP demandNA</t>
  </si>
  <si>
    <t>2016IDNetwork and DemandMaximum coincident system demandMaximum coincident system demandNA</t>
  </si>
  <si>
    <t>2016AMP2014Operating ExpenditureAsset replacement and renewalAsset replacement and renewalconstant</t>
  </si>
  <si>
    <t>2016AMP2013Operating ExpenditureAsset replacement and renewalAsset replacement and renewalconstant</t>
  </si>
  <si>
    <t>2016AMP2015Operating ExpenditureAsset replacement and renewalAsset replacement and renewalconstant</t>
  </si>
  <si>
    <t>2016AMP2016Operating ExpenditureAsset replacement and renewalAsset replacement and renewalconstant</t>
  </si>
  <si>
    <t>2016AMP2013Operating ExpenditureAsset replacement and renewalAsset replacement and renewalnominal</t>
  </si>
  <si>
    <t>2016AMP2014Operating ExpenditureAsset replacement and renewalAsset replacement and renewalnominal</t>
  </si>
  <si>
    <t>2016AMP2015Operating ExpenditureAsset replacement and renewalAsset replacement and renewalnominal</t>
  </si>
  <si>
    <t>2016AMP2016Operating ExpenditureAsset replacement and renewalAsset replacement and renewalnominal</t>
  </si>
  <si>
    <t>2016AMP2015Operating ExpenditureBusiness supportBusiness supportconstant</t>
  </si>
  <si>
    <t>2016AMP2014Operating ExpenditureBusiness supportBusiness supportconstant</t>
  </si>
  <si>
    <t>2016AMP2013Operating ExpenditureBusiness supportBusiness supportconstant</t>
  </si>
  <si>
    <t>2016AMP2016Operating ExpenditureBusiness supportBusiness supportconstant</t>
  </si>
  <si>
    <t>2016AMP2013Operating ExpenditureBusiness supportBusiness supportnominal</t>
  </si>
  <si>
    <t>2016AMP2014Operating ExpenditureBusiness supportBusiness supportnominal</t>
  </si>
  <si>
    <t>2016AMP2016Operating ExpenditureBusiness supportBusiness supportnominal</t>
  </si>
  <si>
    <t>2016AMP2015Operating ExpenditureBusiness supportBusiness supportnominal</t>
  </si>
  <si>
    <t>2016AMP2015Operating ExpenditureExpenditure on subcomponentsDirect billing*constant</t>
  </si>
  <si>
    <t>2016AMP2014Operating ExpenditureExpenditure on subcomponentsDirect billing*constant</t>
  </si>
  <si>
    <t>2016AMP2016Operating ExpenditureExpenditure on subcomponentsDirect billing*constant</t>
  </si>
  <si>
    <t>2016AMP2013Operating ExpenditureExpenditure on subcomponentsDirect billing*constant</t>
  </si>
  <si>
    <t>2016AMP2013Operating ExpenditureExpenditure on subcomponentsEnergy efficiency and demand side management, reduction of energy lossesconstant</t>
  </si>
  <si>
    <t>2016AMP2016Operating ExpenditureExpenditure on subcomponentsEnergy efficiency and demand side management, reduction of energy lossesconstant</t>
  </si>
  <si>
    <t>2016AMP2014Operating ExpenditureExpenditure on subcomponentsEnergy efficiency and demand side management, reduction of energy lossesconstant</t>
  </si>
  <si>
    <t>2016AMP2015Operating ExpenditureExpenditure on subcomponentsEnergy efficiency and demand side management, reduction of energy lossesconstant</t>
  </si>
  <si>
    <t>2016AMP2013Operating ExpenditureExpenditure on subcomponentsInsuranceconstant</t>
  </si>
  <si>
    <t>2016AMP2014Operating ExpenditureExpenditure on subcomponentsInsuranceconstant</t>
  </si>
  <si>
    <t>2016AMP2015Operating ExpenditureExpenditure on subcomponentsInsuranceconstant</t>
  </si>
  <si>
    <t>2016AMP2016Operating ExpenditureExpenditure on subcomponentsInsuranceconstant</t>
  </si>
  <si>
    <t>2016AMP2015Operating ExpenditureExpenditure on subcomponentsResearch and Developmentconstant</t>
  </si>
  <si>
    <t>2016AMP2014Operating ExpenditureExpenditure on subcomponentsResearch and Developmentconstant</t>
  </si>
  <si>
    <t>2016AMP2016Operating ExpenditureExpenditure on subcomponentsResearch and Developmentconstant</t>
  </si>
  <si>
    <t>2016AMP2013Operating ExpenditureExpenditure on subcomponentsResearch and Developmentconstant</t>
  </si>
  <si>
    <t>2016AMP2016Operating ExpenditureNetwork OpexNetwork Opexconstant</t>
  </si>
  <si>
    <t>2016AMP2015Operating ExpenditureNetwork OpexNetwork Opexconstant</t>
  </si>
  <si>
    <t>2016AMP2013Operating ExpenditureNetwork OpexNetwork Opexconstant</t>
  </si>
  <si>
    <t>2016AMP2014Operating ExpenditureNetwork OpexNetwork Opexconstant</t>
  </si>
  <si>
    <t>2016AMP2013Operating ExpenditureNetwork OpexNetwork Opexnominal</t>
  </si>
  <si>
    <t>2016AMP2016Operating ExpenditureNetwork OpexNetwork Opexnominal</t>
  </si>
  <si>
    <t>2016AMP2015Operating ExpenditureNetwork OpexNetwork Opexnominal</t>
  </si>
  <si>
    <t>2016AMP2014Operating ExpenditureNetwork OpexNetwork Opexnominal</t>
  </si>
  <si>
    <t>2016AMP2014Operating ExpenditureNon-network opexNon-network opexconstant</t>
  </si>
  <si>
    <t>2016AMP2013Operating ExpenditureNon-network opexNon-network opexconstant</t>
  </si>
  <si>
    <t>2016AMP2015Operating ExpenditureNon-network opexNon-network opexconstant</t>
  </si>
  <si>
    <t>2016AMP2016Operating ExpenditureNon-network opexNon-network opexconstant</t>
  </si>
  <si>
    <t>2016AMP2013Operating ExpenditureNon-network opexNon-network opexnominal</t>
  </si>
  <si>
    <t>2016AMP2016Operating ExpenditureNon-network opexNon-network opexnominal</t>
  </si>
  <si>
    <t>2016AMP2015Operating ExpenditureNon-network opexNon-network opexnominal</t>
  </si>
  <si>
    <t>2016AMP2014Operating ExpenditureNon-network opexNon-network opexnominal</t>
  </si>
  <si>
    <t>2016AMP2014Operating ExpenditureRoutine and corrective maintenance and inspectionRoutine and corrective maintenance and inspectionconstant</t>
  </si>
  <si>
    <t>2016AMP2015Operating ExpenditureRoutine and corrective maintenance and inspectionRoutine and corrective maintenance and inspectionconstant</t>
  </si>
  <si>
    <t>2016AMP2016Operating ExpenditureRoutine and corrective maintenance and inspectionRoutine and corrective maintenance and inspectionconstant</t>
  </si>
  <si>
    <t>2016AMP2013Operating ExpenditureRoutine and corrective maintenance and inspectionRoutine and corrective maintenance and inspectionconstant</t>
  </si>
  <si>
    <t>2016AMP2014Operating ExpenditureRoutine and corrective maintenance and inspectionRoutine and corrective maintenance and inspectionnominal</t>
  </si>
  <si>
    <t>2016AMP2015Operating ExpenditureRoutine and corrective maintenance and inspectionRoutine and corrective maintenance and inspectionnominal</t>
  </si>
  <si>
    <t>2016AMP2016Operating ExpenditureRoutine and corrective maintenance and inspectionRoutine and corrective maintenance and inspectionnominal</t>
  </si>
  <si>
    <t>2016AMP2013Operating ExpenditureRoutine and corrective maintenance and inspectionRoutine and corrective maintenance and inspectionnominal</t>
  </si>
  <si>
    <t>2016AMP2014Operating ExpenditureService interruptions and emergenciesService interruptions and emergenciesconstant</t>
  </si>
  <si>
    <t>2016AMP2016Operating ExpenditureService interruptions and emergenciesService interruptions and emergenciesconstant</t>
  </si>
  <si>
    <t>2016AMP2013Operating ExpenditureService interruptions and emergenciesService interruptions and emergenciesconstant</t>
  </si>
  <si>
    <t>2016AMP2015Operating ExpenditureService interruptions and emergenciesService interruptions and emergenciesconstant</t>
  </si>
  <si>
    <t>2016AMP2016Operating ExpenditureService interruptions and emergenciesService interruptions and emergenciesnominal</t>
  </si>
  <si>
    <t>2016AMP2015Operating ExpenditureService interruptions and emergenciesService interruptions and emergenciesnominal</t>
  </si>
  <si>
    <t>2016AMP2013Operating ExpenditureService interruptions and emergenciesService interruptions and emergenciesnominal</t>
  </si>
  <si>
    <t>2016AMP2014Operating ExpenditureService interruptions and emergenciesService interruptions and emergenciesnominal</t>
  </si>
  <si>
    <t>2016AMP2016Operating ExpenditureSystem operations and network supportSystem operations and network supportconstant</t>
  </si>
  <si>
    <t>2016AMP2015Operating ExpenditureSystem operations and network supportSystem operations and network supportconstant</t>
  </si>
  <si>
    <t>2016AMP2014Operating ExpenditureSystem operations and network supportSystem operations and network supportconstant</t>
  </si>
  <si>
    <t>2016AMP2013Operating ExpenditureSystem operations and network supportSystem operations and network supportconstant</t>
  </si>
  <si>
    <t>2016AMP2016Operating ExpenditureSystem operations and network supportSystem operations and network supportnominal</t>
  </si>
  <si>
    <t>2016AMP2014Operating ExpenditureSystem operations and network supportSystem operations and network supportnominal</t>
  </si>
  <si>
    <t>2016AMP2013Operating ExpenditureSystem operations and network supportSystem operations and network supportnominal</t>
  </si>
  <si>
    <t>2016AMP2015Operating ExpenditureSystem operations and network supportSystem operations and network supportnominal</t>
  </si>
  <si>
    <t>2016AMP2015Operating ExpenditureTotal opexOperational expenditureconstant</t>
  </si>
  <si>
    <t>2016AMP2016Operating ExpenditureTotal opexOperational expenditureconstant</t>
  </si>
  <si>
    <t>2016AMP2014Operating ExpenditureTotal opexOperational expenditureconstant</t>
  </si>
  <si>
    <t>2016AMP2013Operating ExpenditureTotal opexOperational expenditureconstant</t>
  </si>
  <si>
    <t>2016AMP2015Operating ExpenditureTotal opexOperational expenditurenominal</t>
  </si>
  <si>
    <t>2016AMP2014Operating ExpenditureTotal opexOperational expenditurenominal</t>
  </si>
  <si>
    <t>2016AMP2013Operating ExpenditureTotal opexOperational expenditurenominal</t>
  </si>
  <si>
    <t>2016AMP2016Operating ExpenditureTotal opexOperational expenditurenominal</t>
  </si>
  <si>
    <t>2016AMP2014Operating ExpenditureVegetation managementVegetation managementconstant</t>
  </si>
  <si>
    <t>2016AMP2013Operating ExpenditureVegetation managementVegetation managementconstant</t>
  </si>
  <si>
    <t>2016AMP2015Operating ExpenditureVegetation managementVegetation managementconstant</t>
  </si>
  <si>
    <t>2016AMP2016Operating ExpenditureVegetation managementVegetation managementconstant</t>
  </si>
  <si>
    <t>2016AMP2016Operating ExpenditureVegetation managementVegetation managementnominal</t>
  </si>
  <si>
    <t>2016AMP2013Operating ExpenditureVegetation managementVegetation managementnominal</t>
  </si>
  <si>
    <t>2016AMP2014Operating ExpenditureVegetation managementVegetation managementnominal</t>
  </si>
  <si>
    <t>2016AMP2015Operating ExpenditureVegetation managementVegetation managementnominal</t>
  </si>
  <si>
    <t>2016IDOperating ExpenditureAsset replacement and renewalAsset replacement and renewalconstant</t>
  </si>
  <si>
    <t>2016IDOperating ExpenditureAsset replacement and renewalAsset replacement and renewalnominal</t>
  </si>
  <si>
    <t>2016IDOperating ExpenditureBusiness supportBusiness supportconstant</t>
  </si>
  <si>
    <t>2016IDOperating ExpenditureBusiness supportBusiness supportnominal</t>
  </si>
  <si>
    <t>2016IDOperating ExpenditureNetwork opexNetwork opexconstant</t>
  </si>
  <si>
    <t>2016IDOperating ExpenditureNetwork opexNetwork opexnominal</t>
  </si>
  <si>
    <t>2016IDOperating ExpenditureNon-network opexNon-network opexconstant</t>
  </si>
  <si>
    <t>2016IDOperating ExpenditureNon-network opexNon-network opexnominal</t>
  </si>
  <si>
    <t>2016IDOperating ExpenditureRoutine and corrective maintenance and inspectionRoutine and corrective maintenance and inspectionconstant</t>
  </si>
  <si>
    <t>2016IDOperating ExpenditureRoutine and corrective maintenance and inspectionRoutine and corrective maintenance and inspectionnominal</t>
  </si>
  <si>
    <t>2016IDOperating ExpenditureService interruptions and emergenciesService interruptions and emergenciesconstant</t>
  </si>
  <si>
    <t>2016IDOperating ExpenditureService interruptions and emergenciesService interruptions and emergenciesnominal</t>
  </si>
  <si>
    <t>2016IDOperating ExpenditureSystem operations and network supportSystem operations and network supportconstant</t>
  </si>
  <si>
    <t>2016IDOperating ExpenditureSystem operations and network supportSystem operations and network supportnominal</t>
  </si>
  <si>
    <t>2016IDOperating ExpenditureTotal opexOperational expenditureconstant</t>
  </si>
  <si>
    <t>2016IDOperating ExpenditureTotal opexOperational expenditurenominal</t>
  </si>
  <si>
    <t>2016IDOperating ExpenditureVegetation managementVegetation managementconstant</t>
  </si>
  <si>
    <t>2016IDOperating ExpenditureVegetation managementVegetation managementnominal</t>
  </si>
  <si>
    <t>2016IDOther dataRelated party transactionsCapital expenditureconstant</t>
  </si>
  <si>
    <t>2016IDOther dataRelated party transactionsCapital expenditurenominal</t>
  </si>
  <si>
    <t>2016IDOther dataRelated party transactionsMarket value of asset disposalsconstant</t>
  </si>
  <si>
    <t>2016IDOther dataRelated party transactionsMarket value of asset disposalsnominal</t>
  </si>
  <si>
    <t>2016IDOther dataRelated party transactionsOperational expenditureconstant</t>
  </si>
  <si>
    <t>2016IDOther dataRelated party transactionsOperational expenditurenominal</t>
  </si>
  <si>
    <t>2016IDOther dataRelated party transactionsOther related party transactionsconstant</t>
  </si>
  <si>
    <t>2016IDOther dataRelated party transactionsOther related party transactionsnominal</t>
  </si>
  <si>
    <t>2016IDOther dataRelated party transactionsTotal regulatory incomeconstant</t>
  </si>
  <si>
    <t>2016IDOther dataRelated party transactionsTotal regulatory incomenominal</t>
  </si>
  <si>
    <t>2016IDOther dataTransformer capacityTotal distribution transformer capacityNA</t>
  </si>
  <si>
    <t>2016IDRAB valueTotal closing RAB valueDistribution and LV cablesconstant</t>
  </si>
  <si>
    <t>2016IDRAB valueTotal closing RAB valueDistribution and LV linesconstant</t>
  </si>
  <si>
    <t>2016IDRAB valueTotal closing RAB valueDistribution substations and transformersconstant</t>
  </si>
  <si>
    <t>2016IDRAB valueTotal closing RAB valueDistribution switchgearconstant</t>
  </si>
  <si>
    <t>2016IDRAB valueTotal closing RAB valueNon-network assetsconstant</t>
  </si>
  <si>
    <t>2016IDRAB valueTotal closing RAB valueOther network assetsconstant</t>
  </si>
  <si>
    <t>2016IDRAB valueTotal closing RAB valueSubtransmission cablesconstant</t>
  </si>
  <si>
    <t>2016IDRAB valueTotal closing RAB valueSubtransmission linesconstant</t>
  </si>
  <si>
    <t>2016IDRAB valueTotal closing RAB valueTotalconstant</t>
  </si>
  <si>
    <t>2016IDRAB valueTotal closing RAB valueZone substationsconstant</t>
  </si>
  <si>
    <t>2016IDReliabilityInterruption rateInterruptions per 100 circuit kmNA</t>
  </si>
  <si>
    <t>2016IDReliabilityNumber of interruptionsClass BNA</t>
  </si>
  <si>
    <t>2016IDReliabilityNumber of interruptionsClass CNA</t>
  </si>
  <si>
    <t>2016IDReliabilitySAIDIClass BNA</t>
  </si>
  <si>
    <t>2016IDReliabilitySAIDIClass CNA</t>
  </si>
  <si>
    <t>2016IDReliabilitySAIFIClass BNA</t>
  </si>
  <si>
    <t>2016IDReliabilitySAIFIClass CNA</t>
  </si>
  <si>
    <t>2016IDReliabilitySAIDIAdverse environmentNA</t>
  </si>
  <si>
    <t>2016IDReliabilitySAIDIAdverse weatherNA</t>
  </si>
  <si>
    <t>2016IDReliabilitySAIDICause unknownNA</t>
  </si>
  <si>
    <t>2016IDReliabilitySAIDIDefective equipmentNA</t>
  </si>
  <si>
    <t>2016IDReliabilitySAIDIHuman errorNA</t>
  </si>
  <si>
    <t>2016IDReliabilitySAIDILightningNA</t>
  </si>
  <si>
    <t>2016IDReliabilitySAIDIThird party interferenceNA</t>
  </si>
  <si>
    <t>2016IDReliabilitySAIDIVegetationNA</t>
  </si>
  <si>
    <t>2016IDReliabilitySAIDIWildlifeNA</t>
  </si>
  <si>
    <t>2016IDReliabilitySAIFIAdverse environmentNA</t>
  </si>
  <si>
    <t>2016IDReliabilitySAIFIAdverse weatherNA</t>
  </si>
  <si>
    <t>2016IDReliabilitySAIFICause unknownNA</t>
  </si>
  <si>
    <t>2016IDReliabilitySAIFIDefective equipmentNA</t>
  </si>
  <si>
    <t>2016IDReliabilitySAIFIHuman errorNA</t>
  </si>
  <si>
    <t>2016IDReliabilitySAIFILightningNA</t>
  </si>
  <si>
    <t>2016IDReliabilitySAIFIThird party interferenceNA</t>
  </si>
  <si>
    <t>2016IDReliabilitySAIFIVegetationNA</t>
  </si>
  <si>
    <t>2016IDReliabilitySAIFIWildlifeNA</t>
  </si>
  <si>
    <t>2016AMP2015ReliabilitySAIDIClass BNA</t>
  </si>
  <si>
    <t>2016AMP2013ReliabilitySAIDIClass BNA</t>
  </si>
  <si>
    <t>2016AMP2014ReliabilitySAIDIClass BNA</t>
  </si>
  <si>
    <t>2016AMP2016ReliabilitySAIDIClass BNA</t>
  </si>
  <si>
    <t>2016AMP2013ReliabilitySAIDIClass CNA</t>
  </si>
  <si>
    <t>2016AMP2016ReliabilitySAIDIClass CNA</t>
  </si>
  <si>
    <t>2016AMP2015ReliabilitySAIDIClass CNA</t>
  </si>
  <si>
    <t>2016AMP2014ReliabilitySAIDIClass CNA</t>
  </si>
  <si>
    <t>2016AMP2013ReliabilitySAIFIClass BNA</t>
  </si>
  <si>
    <t>2016AMP2015ReliabilitySAIFIClass BNA</t>
  </si>
  <si>
    <t>2016AMP2016ReliabilitySAIFIClass BNA</t>
  </si>
  <si>
    <t>2016AMP2014ReliabilitySAIFIClass BNA</t>
  </si>
  <si>
    <t>2016AMP2015ReliabilitySAIFIClass CNA</t>
  </si>
  <si>
    <t>2016AMP2016ReliabilitySAIFIClass CNA</t>
  </si>
  <si>
    <t>2016AMP2014ReliabilitySAIFIClass CNA</t>
  </si>
  <si>
    <t>2016AMP2013ReliabilitySAIFIClass CNA</t>
  </si>
  <si>
    <t>2016IDRevenue and ProfitabilityReturn on investmentReturn on Investment (post tax)NA</t>
  </si>
  <si>
    <t>2016IDRevenue and ProfitabilityReturn on investmentReturn on Investment (vanilla)NA</t>
  </si>
  <si>
    <t>2016IDRevenue and ProfitabilityExpensesOperational expenditureconstant</t>
  </si>
  <si>
    <t>2016IDRevenue and ProfitabilityExpensesOperational expenditurenominal</t>
  </si>
  <si>
    <t>2016IDRevenue and ProfitabilityExpensesPass-through and recoverable costsconstant</t>
  </si>
  <si>
    <t>2016IDRevenue and ProfitabilityExpensesPass-through and recoverable costsnominal</t>
  </si>
  <si>
    <t>2016IDRevenue and ProfitabilityOperating surplus / (deficit)Operating surplus / (deficit)constant</t>
  </si>
  <si>
    <t>2016IDRevenue and ProfitabilityOperating surplus / (deficit)Operating surplus / (deficit)nominal</t>
  </si>
  <si>
    <t>2016IDRevenue and ProfitabilityRegulatory profit / (loss)Regulatory profit / (loss)constant</t>
  </si>
  <si>
    <t>2016IDRevenue and ProfitabilityRegulatory profit / (loss)Regulatory profit / (loss)nominal</t>
  </si>
  <si>
    <t>2016IDRevenue and ProfitabilityRegulatory profit / (loss) before taxRegulatory profit / (loss) before taxconstant</t>
  </si>
  <si>
    <t>2016IDRevenue and ProfitabilityRegulatory profit / (loss) before taxRegulatory profit / (loss) before taxnominal</t>
  </si>
  <si>
    <t>2016IDRevenue and ProfitabilityTaxRegulatory tax allowanceconstant</t>
  </si>
  <si>
    <t>2016IDRevenue and ProfitabilityTaxRegulatory tax allowancenominal</t>
  </si>
  <si>
    <t>2016IDRevenue and ProfitabilityTerm credit spread differentialTerm credit spread differential allowanceconstant</t>
  </si>
  <si>
    <t>2016IDRevenue and ProfitabilityTerm credit spread differentialTerm credit spread differential allowancenominal</t>
  </si>
  <si>
    <t>2016IDRevenue and ProfitabilityTotal regulatory incomeGains / (losses) on asset disposalsconstant</t>
  </si>
  <si>
    <t>2016IDRevenue and ProfitabilityTotal regulatory incomeGains / (losses) on asset disposalsnominal</t>
  </si>
  <si>
    <t>2016IDRevenue and ProfitabilityTotal regulatory incomeLine charge revenueconstant</t>
  </si>
  <si>
    <t>2016IDRevenue and ProfitabilityTotal regulatory incomeLine charge revenuenominal</t>
  </si>
  <si>
    <t>2016IDRevenue and ProfitabilityTotal regulatory incomeOther regulatory incomeconstant</t>
  </si>
  <si>
    <t>2016IDRevenue and ProfitabilityTotal regulatory incomeOther regulatory incomenominal</t>
  </si>
  <si>
    <t>2016IDRevenue and ProfitabilityTotal regulatory incomeTotal regulatory incomeconstant</t>
  </si>
  <si>
    <t>2016IDRevenue and ProfitabilityTotal regulatory incomeTotal regulatory incomenominal</t>
  </si>
  <si>
    <t>2017AMP2013Capital ExpenditureAll assetsExpenditure on assetsconstant</t>
  </si>
  <si>
    <t>2017AMP2014Capital ExpenditureAll assetsExpenditure on assetsconstant</t>
  </si>
  <si>
    <t>2017AMP2015Capital ExpenditureAll assetsExpenditure on assetsconstant</t>
  </si>
  <si>
    <t>2017AMP2016Capital ExpenditureAll assetsExpenditure on assetsconstant</t>
  </si>
  <si>
    <t>2017AMP2017Capital ExpenditureAll assetsExpenditure on assetsconstant</t>
  </si>
  <si>
    <t>2017AMP2016Capital ExpenditureAll assetsExpenditure on assetsnominal</t>
  </si>
  <si>
    <t>2017AMP2017Capital ExpenditureAll assetsExpenditure on assetsnominal</t>
  </si>
  <si>
    <t>2017AMP2013Capital ExpenditureAll assetsExpenditure on assetsnominal</t>
  </si>
  <si>
    <t>2017AMP2015Capital ExpenditureAll assetsExpenditure on assetsnominal</t>
  </si>
  <si>
    <t>2017AMP2014Capital ExpenditureAll assetsExpenditure on assetsnominal</t>
  </si>
  <si>
    <t>2017AMP2017Capital ExpenditureAsset relocationsAsset relocationsconstant</t>
  </si>
  <si>
    <t>2017AMP2013Capital ExpenditureAsset relocationsAsset relocationsconstant</t>
  </si>
  <si>
    <t>2017AMP2014Capital ExpenditureAsset relocationsAsset relocationsconstant</t>
  </si>
  <si>
    <t>2017AMP2016Capital ExpenditureAsset relocationsAsset relocationsconstant</t>
  </si>
  <si>
    <t>2017AMP2015Capital ExpenditureAsset relocationsAsset relocationsconstant</t>
  </si>
  <si>
    <t>2017AMP2016Capital ExpenditureAsset relocationsAsset relocationsnominal</t>
  </si>
  <si>
    <t>2017AMP2013Capital ExpenditureAsset relocationsAsset relocationsnominal</t>
  </si>
  <si>
    <t>2017AMP2015Capital ExpenditureAsset relocationsAsset relocationsnominal</t>
  </si>
  <si>
    <t>2017AMP2017Capital ExpenditureAsset relocationsAsset relocationsnominal</t>
  </si>
  <si>
    <t>2017AMP2014Capital ExpenditureAsset relocationsAsset relocationsnominal</t>
  </si>
  <si>
    <t>2017AMP2016Capital ExpenditureAsset replacement and renewalAsset replacement and renewalconstant</t>
  </si>
  <si>
    <t>2017AMP2017Capital ExpenditureAsset replacement and renewalAsset replacement and renewalconstant</t>
  </si>
  <si>
    <t>2017AMP2014Capital ExpenditureAsset replacement and renewalAsset replacement and renewalconstant</t>
  </si>
  <si>
    <t>2017AMP2015Capital ExpenditureAsset replacement and renewalAsset replacement and renewalconstant</t>
  </si>
  <si>
    <t>2017AMP2013Capital ExpenditureAsset replacement and renewalAsset replacement and renewalconstant</t>
  </si>
  <si>
    <t>2017AMP2015Capital ExpenditureAsset replacement and renewalAsset replacement and renewalnominal</t>
  </si>
  <si>
    <t>2017AMP2014Capital ExpenditureAsset replacement and renewalAsset replacement and renewalnominal</t>
  </si>
  <si>
    <t>2017AMP2017Capital ExpenditureAsset replacement and renewalAsset replacement and renewalnominal</t>
  </si>
  <si>
    <t>2017AMP2016Capital ExpenditureAsset replacement and renewalAsset replacement and renewalnominal</t>
  </si>
  <si>
    <t>2017AMP2013Capital ExpenditureAsset replacement and renewalAsset replacement and renewalnominal</t>
  </si>
  <si>
    <t>2017AMP2016Capital ExpenditureAssets commissionedAssets commissionednominal</t>
  </si>
  <si>
    <t>2017AMP2017Capital ExpenditureAssets commissionedAssets commissionednominal</t>
  </si>
  <si>
    <t>2017AMP2013Capital ExpenditureAssets commissionedAssets commissionednominal</t>
  </si>
  <si>
    <t>2017AMP2014Capital ExpenditureAssets commissionedAssets commissionednominal</t>
  </si>
  <si>
    <t>2017AMP2015Capital ExpenditureAssets commissionedAssets commissionednominal</t>
  </si>
  <si>
    <t>2017AMP2016Capital ExpenditureCapital expenditure forecastCapital expenditure forecastnominal</t>
  </si>
  <si>
    <t>2017AMP2017Capital ExpenditureCapital expenditure forecastCapital expenditure forecastnominal</t>
  </si>
  <si>
    <t>2017AMP2013Capital ExpenditureCapital expenditure forecastCapital expenditure forecastnominal</t>
  </si>
  <si>
    <t>2017AMP2014Capital ExpenditureCapital expenditure forecastCapital expenditure forecastnominal</t>
  </si>
  <si>
    <t>2017AMP2015Capital ExpenditureCapital expenditure forecastCapital expenditure forecastnominal</t>
  </si>
  <si>
    <t>2017AMP2015Capital ExpenditureConsumer connectionConsumer connectionconstant</t>
  </si>
  <si>
    <t>2017AMP2016Capital ExpenditureConsumer connectionConsumer connectionconstant</t>
  </si>
  <si>
    <t>2017AMP2013Capital ExpenditureConsumer connectionConsumer connectionconstant</t>
  </si>
  <si>
    <t>2017AMP2014Capital ExpenditureConsumer connectionConsumer connectionconstant</t>
  </si>
  <si>
    <t>2017AMP2017Capital ExpenditureConsumer connectionConsumer connectionconstant</t>
  </si>
  <si>
    <t>2017AMP2016Capital ExpenditureConsumer connectionConsumer connectionnominal</t>
  </si>
  <si>
    <t>2017AMP2013Capital ExpenditureConsumer connectionConsumer connectionnominal</t>
  </si>
  <si>
    <t>2017AMP2015Capital ExpenditureConsumer connectionConsumer connectionnominal</t>
  </si>
  <si>
    <t>2017AMP2014Capital ExpenditureConsumer connectionConsumer connectionnominal</t>
  </si>
  <si>
    <t>2017AMP2017Capital ExpenditureConsumer connectionConsumer connectionnominal</t>
  </si>
  <si>
    <t>2017AMP2017Capital ExpenditureCost of financingCost of financingnominal</t>
  </si>
  <si>
    <t>2017AMP2015Capital ExpenditureCost of financingCost of financingnominal</t>
  </si>
  <si>
    <t>2017AMP2013Capital ExpenditureCost of financingCost of financingnominal</t>
  </si>
  <si>
    <t>2017AMP2014Capital ExpenditureCost of financingCost of financingnominal</t>
  </si>
  <si>
    <t>2017AMP2016Capital ExpenditureCost of financingCost of financingnominal</t>
  </si>
  <si>
    <t>2017AMP2017Capital ExpenditureExpenditure on subcomponentsEnergy efficiency and demand side management, reduction of energy lossesconstant</t>
  </si>
  <si>
    <t>2017AMP2016Capital ExpenditureExpenditure on subcomponentsEnergy efficiency and demand side management, reduction of energy lossesconstant</t>
  </si>
  <si>
    <t>2017AMP2013Capital ExpenditureExpenditure on subcomponentsEnergy efficiency and demand side management, reduction of energy lossesconstant</t>
  </si>
  <si>
    <t>2017AMP2015Capital ExpenditureExpenditure on subcomponentsEnergy efficiency and demand side management, reduction of energy lossesconstant</t>
  </si>
  <si>
    <t>2017AMP2014Capital ExpenditureExpenditure on subcomponentsEnergy efficiency and demand side management, reduction of energy lossesconstant</t>
  </si>
  <si>
    <t>2017AMP2016Capital ExpenditureExpenditure on subcomponentsOverhead to underground conversionconstant</t>
  </si>
  <si>
    <t>2017AMP2014Capital ExpenditureExpenditure on subcomponentsOverhead to underground conversionconstant</t>
  </si>
  <si>
    <t>2017AMP2013Capital ExpenditureExpenditure on subcomponentsOverhead to underground conversionconstant</t>
  </si>
  <si>
    <t>2017AMP2015Capital ExpenditureExpenditure on subcomponentsOverhead to underground conversionconstant</t>
  </si>
  <si>
    <t>2017AMP2017Capital ExpenditureExpenditure on subcomponentsOverhead to underground conversionconstant</t>
  </si>
  <si>
    <t>2017AMP2013Capital ExpenditureExpenditure on subcomponentsResearch and developmentconstant</t>
  </si>
  <si>
    <t>2017AMP2014Capital ExpenditureExpenditure on subcomponentsResearch and developmentconstant</t>
  </si>
  <si>
    <t>2017AMP2017Capital ExpenditureExpenditure on subcomponentsResearch and developmentconstant</t>
  </si>
  <si>
    <t>2017AMP2016Capital ExpenditureExpenditure on subcomponentsResearch and developmentconstant</t>
  </si>
  <si>
    <t>2017AMP2015Capital ExpenditureExpenditure on subcomponentsResearch and developmentconstant</t>
  </si>
  <si>
    <t>2017AMP2017Capital ExpenditureNetwork assetsExpenditure on network assetsconstant</t>
  </si>
  <si>
    <t>2017AMP2014Capital ExpenditureNetwork assetsExpenditure on network assetsconstant</t>
  </si>
  <si>
    <t>2017AMP2015Capital ExpenditureNetwork assetsExpenditure on network assetsconstant</t>
  </si>
  <si>
    <t>2017AMP2016Capital ExpenditureNetwork assetsExpenditure on network assetsconstant</t>
  </si>
  <si>
    <t>2017AMP2013Capital ExpenditureNetwork assetsExpenditure on network assetsconstant</t>
  </si>
  <si>
    <t>2017AMP2017Capital ExpenditureNetwork assetsExpenditure on network assetsnominal</t>
  </si>
  <si>
    <t>2017AMP2014Capital ExpenditureNetwork assetsExpenditure on network assetsnominal</t>
  </si>
  <si>
    <t>2017AMP2015Capital ExpenditureNetwork assetsExpenditure on network assetsnominal</t>
  </si>
  <si>
    <t>2017AMP2013Capital ExpenditureNetwork assetsExpenditure on network assetsnominal</t>
  </si>
  <si>
    <t>2017AMP2016Capital ExpenditureNetwork assetsExpenditure on network assetsnominal</t>
  </si>
  <si>
    <t>2017AMP2016Capital ExpenditureNon-network assetsExpenditure on non-network assetsconstant</t>
  </si>
  <si>
    <t>2017AMP2015Capital ExpenditureNon-network assetsExpenditure on non-network assetsconstant</t>
  </si>
  <si>
    <t>2017AMP2014Capital ExpenditureNon-network assetsExpenditure on non-network assetsconstant</t>
  </si>
  <si>
    <t>2017AMP2017Capital ExpenditureNon-network assetsExpenditure on non-network assetsconstant</t>
  </si>
  <si>
    <t>2017AMP2013Capital ExpenditureNon-network assetsExpenditure on non-network assetsconstant</t>
  </si>
  <si>
    <t>2017AMP2014Capital ExpenditureNon-network assetsExpenditure on non-network assetsnominal</t>
  </si>
  <si>
    <t>2017AMP2017Capital ExpenditureNon-network assetsExpenditure on non-network assetsnominal</t>
  </si>
  <si>
    <t>2017AMP2015Capital ExpenditureNon-network assetsExpenditure on non-network assetsnominal</t>
  </si>
  <si>
    <t>2017AMP2013Capital ExpenditureNon-network assetsExpenditure on non-network assetsnominal</t>
  </si>
  <si>
    <t>2017AMP2016Capital ExpenditureNon-network assetsExpenditure on non-network assetsnominal</t>
  </si>
  <si>
    <t>2017AMP2015Capital ExpenditureReliability, safety and environmentLegislative and regulatoryconstant</t>
  </si>
  <si>
    <t>2017AMP2013Capital ExpenditureReliability, safety and environmentLegislative and regulatoryconstant</t>
  </si>
  <si>
    <t>2017AMP2016Capital ExpenditureReliability, safety and environmentLegislative and regulatoryconstant</t>
  </si>
  <si>
    <t>2017AMP2017Capital ExpenditureReliability, safety and environmentLegislative and regulatoryconstant</t>
  </si>
  <si>
    <t>2017AMP2014Capital ExpenditureReliability, safety and environmentLegislative and regulatoryconstant</t>
  </si>
  <si>
    <t>2017AMP2013Capital ExpenditureReliability, safety and environmentLegislative and regulatorynominal</t>
  </si>
  <si>
    <t>2017AMP2016Capital ExpenditureReliability, safety and environmentLegislative and regulatorynominal</t>
  </si>
  <si>
    <t>2017AMP2014Capital ExpenditureReliability, safety and environmentLegislative and regulatorynominal</t>
  </si>
  <si>
    <t>2017AMP2017Capital ExpenditureReliability, safety and environmentLegislative and regulatorynominal</t>
  </si>
  <si>
    <t>2017AMP2015Capital ExpenditureReliability, safety and environmentLegislative and regulatorynominal</t>
  </si>
  <si>
    <t>2017AMP2013Capital ExpenditureReliability, safety and environmentOther reliability, safety and environmentconstant</t>
  </si>
  <si>
    <t>2017AMP2014Capital ExpenditureReliability, safety and environmentOther reliability, safety and environmentconstant</t>
  </si>
  <si>
    <t>2017AMP2015Capital ExpenditureReliability, safety and environmentOther reliability, safety and environmentconstant</t>
  </si>
  <si>
    <t>2017AMP2017Capital ExpenditureReliability, safety and environmentOther reliability, safety and environmentconstant</t>
  </si>
  <si>
    <t>2017AMP2016Capital ExpenditureReliability, safety and environmentOther reliability, safety and environmentconstant</t>
  </si>
  <si>
    <t>2017AMP2017Capital ExpenditureReliability, safety and environmentOther reliability, safety and environmentnominal</t>
  </si>
  <si>
    <t>2017AMP2014Capital ExpenditureReliability, safety and environmentOther reliability, safety and environmentnominal</t>
  </si>
  <si>
    <t>2017AMP2013Capital ExpenditureReliability, safety and environmentOther reliability, safety and environmentnominal</t>
  </si>
  <si>
    <t>2017AMP2016Capital ExpenditureReliability, safety and environmentOther reliability, safety and environmentnominal</t>
  </si>
  <si>
    <t>2017AMP2015Capital ExpenditureReliability, safety and environmentOther reliability, safety and environmentnominal</t>
  </si>
  <si>
    <t>2017AMP2017Capital ExpenditureReliability, safety and environmentQuality of supplyconstant</t>
  </si>
  <si>
    <t>2017AMP2013Capital ExpenditureReliability, safety and environmentQuality of supplyconstant</t>
  </si>
  <si>
    <t>2017AMP2016Capital ExpenditureReliability, safety and environmentQuality of supplyconstant</t>
  </si>
  <si>
    <t>2017AMP2015Capital ExpenditureReliability, safety and environmentQuality of supplyconstant</t>
  </si>
  <si>
    <t>2017AMP2014Capital ExpenditureReliability, safety and environmentQuality of supplyconstant</t>
  </si>
  <si>
    <t>2017AMP2017Capital ExpenditureReliability, safety and environmentQuality of supplynominal</t>
  </si>
  <si>
    <t>2017AMP2015Capital ExpenditureReliability, safety and environmentQuality of supplynominal</t>
  </si>
  <si>
    <t>2017AMP2014Capital ExpenditureReliability, safety and environmentQuality of supplynominal</t>
  </si>
  <si>
    <t>2017AMP2016Capital ExpenditureReliability, safety and environmentQuality of supplynominal</t>
  </si>
  <si>
    <t>2017AMP2013Capital ExpenditureReliability, safety and environmentQuality of supplynominal</t>
  </si>
  <si>
    <t>2017AMP2015Capital ExpenditureReliability, safety and environmentTotal reliability, safety and environmentconstant</t>
  </si>
  <si>
    <t>2017AMP2014Capital ExpenditureReliability, safety and environmentTotal reliability, safety and environmentconstant</t>
  </si>
  <si>
    <t>2017AMP2013Capital ExpenditureReliability, safety and environmentTotal reliability, safety and environmentconstant</t>
  </si>
  <si>
    <t>2017AMP2016Capital ExpenditureReliability, safety and environmentTotal reliability, safety and environmentconstant</t>
  </si>
  <si>
    <t>2017AMP2017Capital ExpenditureReliability, safety and environmentTotal reliability, safety and environmentconstant</t>
  </si>
  <si>
    <t>2017AMP2016Capital ExpenditureReliability, safety and environmentTotal reliability, safety and environmentnominal</t>
  </si>
  <si>
    <t>2017AMP2013Capital ExpenditureReliability, safety and environmentTotal reliability, safety and environmentnominal</t>
  </si>
  <si>
    <t>2017AMP2015Capital ExpenditureReliability, safety and environmentTotal reliability, safety and environmentnominal</t>
  </si>
  <si>
    <t>2017AMP2014Capital ExpenditureReliability, safety and environmentTotal reliability, safety and environmentnominal</t>
  </si>
  <si>
    <t>2017AMP2017Capital ExpenditureReliability, safety and environmentTotal reliability, safety and environmentnominal</t>
  </si>
  <si>
    <t>2017AMP2016Capital ExpenditureSystem growthSystem growthconstant</t>
  </si>
  <si>
    <t>2017AMP2015Capital ExpenditureSystem growthSystem growthconstant</t>
  </si>
  <si>
    <t>2017AMP2013Capital ExpenditureSystem growthSystem growthconstant</t>
  </si>
  <si>
    <t>2017AMP2014Capital ExpenditureSystem growthSystem growthconstant</t>
  </si>
  <si>
    <t>2017AMP2017Capital ExpenditureSystem growthSystem growthconstant</t>
  </si>
  <si>
    <t>2017AMP2015Capital ExpenditureSystem growthSystem growthnominal</t>
  </si>
  <si>
    <t>2017AMP2013Capital ExpenditureSystem growthSystem growthnominal</t>
  </si>
  <si>
    <t>2017AMP2014Capital ExpenditureSystem growthSystem growthnominal</t>
  </si>
  <si>
    <t>2017AMP2017Capital ExpenditureSystem growthSystem growthnominal</t>
  </si>
  <si>
    <t>2017AMP2016Capital ExpenditureSystem growthSystem growthnominal</t>
  </si>
  <si>
    <t>2017AMP2013Capital ExpenditureValue of capital contributionsValue of capital contributionsnominal</t>
  </si>
  <si>
    <t>2017AMP2014Capital ExpenditureValue of capital contributionsValue of capital contributionsnominal</t>
  </si>
  <si>
    <t>2017AMP2016Capital ExpenditureValue of capital contributionsValue of capital contributionsnominal</t>
  </si>
  <si>
    <t>2017AMP2015Capital ExpenditureValue of capital contributionsValue of capital contributionsnominal</t>
  </si>
  <si>
    <t>2017AMP2017Capital ExpenditureValue of capital contributionsValue of capital contributionsnominal</t>
  </si>
  <si>
    <t>2017AMP2013Capital ExpenditureValue of vested assetsValue of vested assetsnominal</t>
  </si>
  <si>
    <t>2017AMP2015Capital ExpenditureValue of vested assetsValue of vested assetsnominal</t>
  </si>
  <si>
    <t>2017AMP2017Capital ExpenditureValue of vested assetsValue of vested assetsnominal</t>
  </si>
  <si>
    <t>2017AMP2016Capital ExpenditureValue of vested assetsValue of vested assetsnominal</t>
  </si>
  <si>
    <t>2017AMP2014Capital ExpenditureValue of vested assetsValue of vested assetsnominal</t>
  </si>
  <si>
    <t>2017AMP2013Capital ExpenditureSystem Growth2013 total system growthconstant</t>
  </si>
  <si>
    <t>2017AMP2017Capital ExpenditureSystem GrowthCapital contributions funding system growthconstant</t>
  </si>
  <si>
    <t>2017AMP2015Capital ExpenditureSystem GrowthCapital contributions funding system growthconstant</t>
  </si>
  <si>
    <t>2017AMP2016Capital ExpenditureSystem GrowthCapital contributions funding system growthconstant</t>
  </si>
  <si>
    <t>2017AMP2014Capital ExpenditureSystem GrowthCapital contributions funding system growthconstant</t>
  </si>
  <si>
    <t>2017AMP2013Capital ExpenditureSystem GrowthCapital contributions funding system growthconstant</t>
  </si>
  <si>
    <t>2017AMP2013Capital ExpenditureSystem GrowthDistribution and LV cablesconstant</t>
  </si>
  <si>
    <t>2017AMP2017Capital ExpenditureSystem GrowthDistribution and LV cablesconstant</t>
  </si>
  <si>
    <t>2017AMP2016Capital ExpenditureSystem GrowthDistribution and LV cablesconstant</t>
  </si>
  <si>
    <t>2017AMP2015Capital ExpenditureSystem GrowthDistribution and LV cablesconstant</t>
  </si>
  <si>
    <t>2017AMP2014Capital ExpenditureSystem GrowthDistribution and LV cablesconstant</t>
  </si>
  <si>
    <t>2017AMP2013Capital ExpenditureSystem GrowthDistribution and LV linesconstant</t>
  </si>
  <si>
    <t>2017AMP2017Capital ExpenditureSystem GrowthDistribution and LV linesconstant</t>
  </si>
  <si>
    <t>2017AMP2014Capital ExpenditureSystem GrowthDistribution and LV linesconstant</t>
  </si>
  <si>
    <t>2017AMP2016Capital ExpenditureSystem GrowthDistribution and LV linesconstant</t>
  </si>
  <si>
    <t>2017AMP2015Capital ExpenditureSystem GrowthDistribution and LV linesconstant</t>
  </si>
  <si>
    <t>2017AMP2015Capital ExpenditureSystem GrowthDistribution substations and transformersconstant</t>
  </si>
  <si>
    <t>2017AMP2014Capital ExpenditureSystem GrowthDistribution substations and transformersconstant</t>
  </si>
  <si>
    <t>2017AMP2017Capital ExpenditureSystem GrowthDistribution substations and transformersconstant</t>
  </si>
  <si>
    <t>2017AMP2013Capital ExpenditureSystem GrowthDistribution substations and transformersconstant</t>
  </si>
  <si>
    <t>2017AMP2016Capital ExpenditureSystem GrowthDistribution substations and transformersconstant</t>
  </si>
  <si>
    <t>2017AMP2015Capital ExpenditureSystem GrowthDistribution switchgearconstant</t>
  </si>
  <si>
    <t>2017AMP2014Capital ExpenditureSystem GrowthDistribution switchgearconstant</t>
  </si>
  <si>
    <t>2017AMP2017Capital ExpenditureSystem GrowthDistribution switchgearconstant</t>
  </si>
  <si>
    <t>2017AMP2013Capital ExpenditureSystem GrowthDistribution switchgearconstant</t>
  </si>
  <si>
    <t>2017AMP2016Capital ExpenditureSystem GrowthDistribution switchgearconstant</t>
  </si>
  <si>
    <t>2017AMP2013Capital ExpenditureSystem GrowthOther network assetsconstant</t>
  </si>
  <si>
    <t>2017AMP2016Capital ExpenditureSystem GrowthOther network assetsconstant</t>
  </si>
  <si>
    <t>2017AMP2017Capital ExpenditureSystem GrowthOther network assetsconstant</t>
  </si>
  <si>
    <t>2017AMP2014Capital ExpenditureSystem GrowthOther network assetsconstant</t>
  </si>
  <si>
    <t>2017AMP2015Capital ExpenditureSystem GrowthOther network assetsconstant</t>
  </si>
  <si>
    <t>2017AMP2017Capital ExpenditureSystem GrowthSubtransmissionconstant</t>
  </si>
  <si>
    <t>2017AMP2016Capital ExpenditureSystem GrowthSubtransmissionconstant</t>
  </si>
  <si>
    <t>2017AMP2013Capital ExpenditureSystem GrowthSubtransmissionconstant</t>
  </si>
  <si>
    <t>2017AMP2015Capital ExpenditureSystem GrowthSubtransmissionconstant</t>
  </si>
  <si>
    <t>2017AMP2014Capital ExpenditureSystem GrowthSubtransmissionconstant</t>
  </si>
  <si>
    <t>2017AMP2013Capital ExpenditureSystem GrowthSystem growth expenditureconstant</t>
  </si>
  <si>
    <t>2017AMP2016Capital ExpenditureSystem GrowthSystem growth expenditureconstant</t>
  </si>
  <si>
    <t>2017AMP2014Capital ExpenditureSystem GrowthSystem growth expenditureconstant</t>
  </si>
  <si>
    <t>2017AMP2017Capital ExpenditureSystem GrowthSystem growth expenditureconstant</t>
  </si>
  <si>
    <t>2017AMP2015Capital ExpenditureSystem GrowthSystem growth expenditureconstant</t>
  </si>
  <si>
    <t>2017AMP2013Capital ExpenditureSystem GrowthSystem growth less capital contributionsconstant</t>
  </si>
  <si>
    <t>2017AMP2016Capital ExpenditureSystem GrowthSystem growth less capital contributionsconstant</t>
  </si>
  <si>
    <t>2017AMP2015Capital ExpenditureSystem GrowthSystem growth less capital contributionsconstant</t>
  </si>
  <si>
    <t>2017AMP2014Capital ExpenditureSystem GrowthSystem growth less capital contributionsconstant</t>
  </si>
  <si>
    <t>2017AMP2017Capital ExpenditureSystem GrowthSystem growth less capital contributionsconstant</t>
  </si>
  <si>
    <t>2017AMP2015Capital ExpenditureSystem GrowthZone substationsconstant</t>
  </si>
  <si>
    <t>2017AMP2013Capital ExpenditureSystem GrowthZone substationsconstant</t>
  </si>
  <si>
    <t>2017AMP2017Capital ExpenditureSystem GrowthZone substationsconstant</t>
  </si>
  <si>
    <t>2017AMP2014Capital ExpenditureSystem GrowthZone substationsconstant</t>
  </si>
  <si>
    <t>2017AMP2016Capital ExpenditureSystem GrowthZone substationsconstant</t>
  </si>
  <si>
    <t>2017AMP2013Capital ExpenditureAsset replacement and renewal2013 total asset replacementconstant</t>
  </si>
  <si>
    <t>2017AMP2017Capital ExpenditureAsset replacement and renewalAsset replacement and renewal expenditureconstant</t>
  </si>
  <si>
    <t>2017AMP2015Capital ExpenditureAsset replacement and renewalAsset replacement and renewal expenditureconstant</t>
  </si>
  <si>
    <t>2017AMP2014Capital ExpenditureAsset replacement and renewalAsset replacement and renewal expenditureconstant</t>
  </si>
  <si>
    <t>2017AMP2013Capital ExpenditureAsset replacement and renewalAsset replacement and renewal expenditureconstant</t>
  </si>
  <si>
    <t>2017AMP2016Capital ExpenditureAsset replacement and renewalAsset replacement and renewal expenditureconstant</t>
  </si>
  <si>
    <t>2017AMP2014Capital ExpenditureAsset replacement and renewalAsset replacement and renewal less capital contributionsconstant</t>
  </si>
  <si>
    <t>2017AMP2015Capital ExpenditureAsset replacement and renewalAsset replacement and renewal less capital contributionsconstant</t>
  </si>
  <si>
    <t>2017AMP2017Capital ExpenditureAsset replacement and renewalAsset replacement and renewal less capital contributionsconstant</t>
  </si>
  <si>
    <t>2017AMP2016Capital ExpenditureAsset replacement and renewalAsset replacement and renewal less capital contributionsconstant</t>
  </si>
  <si>
    <t>2017AMP2013Capital ExpenditureAsset replacement and renewalAsset replacement and renewal less capital contributionsconstant</t>
  </si>
  <si>
    <t>2017AMP2016Capital ExpenditureAsset replacement and renewalCapital contributions funding asset replacement and renewalconstant</t>
  </si>
  <si>
    <t>2017AMP2014Capital ExpenditureAsset replacement and renewalCapital contributions funding asset replacement and renewalconstant</t>
  </si>
  <si>
    <t>2017AMP2013Capital ExpenditureAsset replacement and renewalCapital contributions funding asset replacement and renewalconstant</t>
  </si>
  <si>
    <t>2017AMP2015Capital ExpenditureAsset replacement and renewalCapital contributions funding asset replacement and renewalconstant</t>
  </si>
  <si>
    <t>2017AMP2017Capital ExpenditureAsset replacement and renewalCapital contributions funding asset replacement and renewalconstant</t>
  </si>
  <si>
    <t>2017AMP2014Capital ExpenditureAsset replacement and renewalDistribution and LV cablesconstant</t>
  </si>
  <si>
    <t>2017AMP2013Capital ExpenditureAsset replacement and renewalDistribution and LV cablesconstant</t>
  </si>
  <si>
    <t>2017AMP2016Capital ExpenditureAsset replacement and renewalDistribution and LV cablesconstant</t>
  </si>
  <si>
    <t>2017AMP2017Capital ExpenditureAsset replacement and renewalDistribution and LV cablesconstant</t>
  </si>
  <si>
    <t>2017AMP2015Capital ExpenditureAsset replacement and renewalDistribution and LV cablesconstant</t>
  </si>
  <si>
    <t>2017AMP2014Capital ExpenditureAsset replacement and renewalDistribution and LV linesconstant</t>
  </si>
  <si>
    <t>2017AMP2013Capital ExpenditureAsset replacement and renewalDistribution and LV linesconstant</t>
  </si>
  <si>
    <t>2017AMP2017Capital ExpenditureAsset replacement and renewalDistribution and LV linesconstant</t>
  </si>
  <si>
    <t>2017AMP2015Capital ExpenditureAsset replacement and renewalDistribution and LV linesconstant</t>
  </si>
  <si>
    <t>2017AMP2016Capital ExpenditureAsset replacement and renewalDistribution and LV linesconstant</t>
  </si>
  <si>
    <t>2017AMP2013Capital ExpenditureAsset replacement and renewalDistribution substations and transformersconstant</t>
  </si>
  <si>
    <t>2017AMP2015Capital ExpenditureAsset replacement and renewalDistribution substations and transformersconstant</t>
  </si>
  <si>
    <t>2017AMP2017Capital ExpenditureAsset replacement and renewalDistribution substations and transformersconstant</t>
  </si>
  <si>
    <t>2017AMP2014Capital ExpenditureAsset replacement and renewalDistribution substations and transformersconstant</t>
  </si>
  <si>
    <t>2017AMP2016Capital ExpenditureAsset replacement and renewalDistribution substations and transformersconstant</t>
  </si>
  <si>
    <t>2017AMP2013Capital ExpenditureAsset replacement and renewalDistribution switchgearconstant</t>
  </si>
  <si>
    <t>2017AMP2017Capital ExpenditureAsset replacement and renewalDistribution switchgearconstant</t>
  </si>
  <si>
    <t>2017AMP2016Capital ExpenditureAsset replacement and renewalDistribution switchgearconstant</t>
  </si>
  <si>
    <t>2017AMP2015Capital ExpenditureAsset replacement and renewalDistribution switchgearconstant</t>
  </si>
  <si>
    <t>2017AMP2014Capital ExpenditureAsset replacement and renewalDistribution switchgearconstant</t>
  </si>
  <si>
    <t>2017AMP2015Capital ExpenditureAsset replacement and renewalOther network assetsconstant</t>
  </si>
  <si>
    <t>2017AMP2017Capital ExpenditureAsset replacement and renewalOther network assetsconstant</t>
  </si>
  <si>
    <t>2017AMP2013Capital ExpenditureAsset replacement and renewalOther network assetsconstant</t>
  </si>
  <si>
    <t>2017AMP2016Capital ExpenditureAsset replacement and renewalOther network assetsconstant</t>
  </si>
  <si>
    <t>2017AMP2014Capital ExpenditureAsset replacement and renewalOther network assetsconstant</t>
  </si>
  <si>
    <t>2017AMP2016Capital ExpenditureAsset replacement and renewalSubtransmissionconstant</t>
  </si>
  <si>
    <t>2017AMP2014Capital ExpenditureAsset replacement and renewalSubtransmissionconstant</t>
  </si>
  <si>
    <t>2017AMP2015Capital ExpenditureAsset replacement and renewalSubtransmissionconstant</t>
  </si>
  <si>
    <t>2017AMP2013Capital ExpenditureAsset replacement and renewalSubtransmissionconstant</t>
  </si>
  <si>
    <t>2017AMP2017Capital ExpenditureAsset replacement and renewalSubtransmissionconstant</t>
  </si>
  <si>
    <t>2017AMP2014Capital ExpenditureAsset replacement and renewalZone substationsconstant</t>
  </si>
  <si>
    <t>2017AMP2017Capital ExpenditureAsset replacement and renewalZone substationsconstant</t>
  </si>
  <si>
    <t>2017AMP2015Capital ExpenditureAsset replacement and renewalZone substationsconstant</t>
  </si>
  <si>
    <t>2017AMP2013Capital ExpenditureAsset replacement and renewalZone substationsconstant</t>
  </si>
  <si>
    <t>2017AMP2016Capital ExpenditureAsset replacement and renewalZone substationsconstant</t>
  </si>
  <si>
    <t>2017IDCapital ExpenditureAll assetsExpenditure on assetsconstant</t>
  </si>
  <si>
    <t>2017IDCapital ExpenditureAll assetsExpenditure on assetsnominal</t>
  </si>
  <si>
    <t>2017IDCapital ExpenditureAsset relocationsAsset relocationsconstant</t>
  </si>
  <si>
    <t>2017IDCapital ExpenditureAsset relocationsAsset relocationsnominal</t>
  </si>
  <si>
    <t>2017IDCapital ExpenditureAsset replacement and renewalAsset replacement and renewalconstant</t>
  </si>
  <si>
    <t>2017IDCapital ExpenditureAsset replacement and renewalAsset replacement and renewalnominal</t>
  </si>
  <si>
    <t>2017IDCapital ExpenditureCapital expenditureCapital expenditureconstant</t>
  </si>
  <si>
    <t>2017IDCapital ExpenditureCapital expenditureCapital expenditurenominal</t>
  </si>
  <si>
    <t>2017IDCapital ExpenditureConsumer connectionConsumer connectionconstant</t>
  </si>
  <si>
    <t>2017IDCapital ExpenditureConsumer connectionConsumer connectionnominal</t>
  </si>
  <si>
    <t>2017IDCapital ExpenditureCost of financingCost of financingconstant</t>
  </si>
  <si>
    <t>2017IDCapital ExpenditureCost of financingCost of financingnominal</t>
  </si>
  <si>
    <t>2017IDCapital ExpenditureNetwork assetsExpenditure on network assetsconstant</t>
  </si>
  <si>
    <t>2017IDCapital ExpenditureNetwork assetsExpenditure on network assetsnominal</t>
  </si>
  <si>
    <t>2017IDCapital ExpenditureNon-network assetsExpenditure on non-network assetsconstant</t>
  </si>
  <si>
    <t>2017IDCapital ExpenditureNon-network assetsExpenditure on non-network assetsnominal</t>
  </si>
  <si>
    <t>2017IDCapital ExpenditureReliability, safety and environmentLegislative and regulatoryconstant</t>
  </si>
  <si>
    <t>2017IDCapital ExpenditureReliability, safety and environmentLegislative and regulatorynominal</t>
  </si>
  <si>
    <t>2017IDCapital ExpenditureReliability, safety and environmentOther reliability, safety and environmentconstant</t>
  </si>
  <si>
    <t>2017IDCapital ExpenditureReliability, safety and environmentOther reliability, safety and environmentnominal</t>
  </si>
  <si>
    <t>2017IDCapital ExpenditureReliability, safety and environmentQuality of supplyconstant</t>
  </si>
  <si>
    <t>2017IDCapital ExpenditureReliability, safety and environmentQuality of supplynominal</t>
  </si>
  <si>
    <t>2017IDCapital ExpenditureReliability, safety and environmentTotal reliability, safety and environmentconstant</t>
  </si>
  <si>
    <t>2017IDCapital ExpenditureReliability, safety and environmentTotal reliability, safety and environmentnominal</t>
  </si>
  <si>
    <t>2017IDCapital ExpenditureSystem growthSystem growthconstant</t>
  </si>
  <si>
    <t>2017IDCapital ExpenditureSystem growthSystem growthnominal</t>
  </si>
  <si>
    <t>2017IDCapital ExpenditureValue of capital contributionsValue of capital contributionsconstant</t>
  </si>
  <si>
    <t>2017IDCapital ExpenditureValue of capital contributionsValue of capital contributionsnominal</t>
  </si>
  <si>
    <t>2017IDCapital ExpenditureValue of vested assetsValue of vested assetsconstant</t>
  </si>
  <si>
    <t>2017IDCapital ExpenditureValue of vested assetsValue of vested assetsnominal</t>
  </si>
  <si>
    <t>2017IDCapital ExpenditureAsset replacement and renewalAsset replacement and renewal expenditureconstant</t>
  </si>
  <si>
    <t>2017IDCapital ExpenditureAsset replacement and renewalAsset replacement and renewal expenditurenominal</t>
  </si>
  <si>
    <t>2017IDCapital ExpenditureAsset replacement and renewalAsset replacement and renewal less capital contributionsconstant</t>
  </si>
  <si>
    <t>2017IDCapital ExpenditureAsset replacement and renewalAsset replacement and renewal less capital contributionsnominal</t>
  </si>
  <si>
    <t>2017IDCapital ExpenditureAsset replacement and renewalCapital contributions funding asset replacement and renewalconstant</t>
  </si>
  <si>
    <t>2017IDCapital ExpenditureAsset replacement and renewalCapital contributions funding asset replacement and renewalnominal</t>
  </si>
  <si>
    <t>2017IDCapital ExpenditureAsset replacement and renewalDistribution and LV cablesconstant</t>
  </si>
  <si>
    <t>2017IDCapital ExpenditureAsset replacement and renewalDistribution and LV cablesnominal</t>
  </si>
  <si>
    <t>2017IDCapital ExpenditureAsset replacement and renewalDistribution and LV linesconstant</t>
  </si>
  <si>
    <t>2017IDCapital ExpenditureAsset replacement and renewalDistribution and LV linesnominal</t>
  </si>
  <si>
    <t>2017IDCapital ExpenditureAsset replacement and renewalDistribution substations and transformersconstant</t>
  </si>
  <si>
    <t>2017IDCapital ExpenditureAsset replacement and renewalDistribution substations and transformersnominal</t>
  </si>
  <si>
    <t>2017IDCapital ExpenditureAsset replacement and renewalDistribution switchgearconstant</t>
  </si>
  <si>
    <t>2017IDCapital ExpenditureAsset replacement and renewalDistribution switchgearnominal</t>
  </si>
  <si>
    <t>2017IDCapital ExpenditureAsset replacement and renewalOther network assetsconstant</t>
  </si>
  <si>
    <t>2017IDCapital ExpenditureAsset replacement and renewalOther network assetsnominal</t>
  </si>
  <si>
    <t>2017IDCapital ExpenditureAsset replacement and renewalSubtransmissionconstant</t>
  </si>
  <si>
    <t>2017IDCapital ExpenditureAsset replacement and renewalSubtransmissionnominal</t>
  </si>
  <si>
    <t>2017IDCapital ExpenditureAsset replacement and renewalZone substationsconstant</t>
  </si>
  <si>
    <t>2017IDCapital ExpenditureAsset replacement and renewalZone substationsnominal</t>
  </si>
  <si>
    <t>2017IDCapital ExpenditureSystem growthCapital contributions funding system growthconstant</t>
  </si>
  <si>
    <t>2017IDCapital ExpenditureSystem growthCapital contributions funding system growthnominal</t>
  </si>
  <si>
    <t>2017IDCapital ExpenditureSystem growthDistribution and LV cablesconstant</t>
  </si>
  <si>
    <t>2017IDCapital ExpenditureSystem growthDistribution and LV cablesnominal</t>
  </si>
  <si>
    <t>2017IDCapital ExpenditureSystem growthDistribution and LV linesconstant</t>
  </si>
  <si>
    <t>2017IDCapital ExpenditureSystem growthDistribution and LV linesnominal</t>
  </si>
  <si>
    <t>2017IDCapital ExpenditureSystem growthDistribution substations and transformersconstant</t>
  </si>
  <si>
    <t>2017IDCapital ExpenditureSystem growthDistribution substations and transformersnominal</t>
  </si>
  <si>
    <t>2017IDCapital ExpenditureSystem growthDistribution switchgearconstant</t>
  </si>
  <si>
    <t>2017IDCapital ExpenditureSystem growthDistribution switchgearnominal</t>
  </si>
  <si>
    <t>2017IDCapital ExpenditureSystem growthOther network assetsconstant</t>
  </si>
  <si>
    <t>2017IDCapital ExpenditureSystem growthOther network assetsnominal</t>
  </si>
  <si>
    <t>2017IDCapital ExpenditureSystem growthSubtransmissionconstant</t>
  </si>
  <si>
    <t>2017IDCapital ExpenditureSystem growthSubtransmissionnominal</t>
  </si>
  <si>
    <t>2017IDCapital ExpenditureSystem growthSystem growth expenditureconstant</t>
  </si>
  <si>
    <t>2017IDCapital ExpenditureSystem growthSystem growth expenditurenominal</t>
  </si>
  <si>
    <t>2017IDCapital ExpenditureSystem growthSystem growth less capital contributionsconstant</t>
  </si>
  <si>
    <t>2017IDCapital ExpenditureSystem growthSystem growth less capital contributionsnominal</t>
  </si>
  <si>
    <t>2017IDCapital ExpenditureSystem growthZone substationsconstant</t>
  </si>
  <si>
    <t>2017IDCapital ExpenditureSystem growthZone substationsnominal</t>
  </si>
  <si>
    <t>2017AMP2013Network and DemandElectricity volumesElectricity entering system for supply to consumersNA</t>
  </si>
  <si>
    <t>2017AMP2015Network and DemandElectricity volumesElectricity entering system for supply to consumersNA</t>
  </si>
  <si>
    <t>2017AMP2014Network and DemandElectricity volumesElectricity entering system for supply to consumersNA</t>
  </si>
  <si>
    <t>2017AMP2017Network and DemandElectricity volumesElectricity entering system for supply to consumersNA</t>
  </si>
  <si>
    <t>2017AMP2016Network and DemandElectricity volumesElectricity entering system for supply to consumersNA</t>
  </si>
  <si>
    <t>2017AMP2017Network and DemandElectricity volumesLoad factorNA</t>
  </si>
  <si>
    <t>2017AMP2015Network and DemandElectricity volumesLoad factorNA</t>
  </si>
  <si>
    <t>2017AMP2013Network and DemandElectricity volumesLoad factorNA</t>
  </si>
  <si>
    <t>2017AMP2016Network and DemandElectricity volumesLoad factorNA</t>
  </si>
  <si>
    <t>2017AMP2014Network and DemandElectricity volumesLoad factorNA</t>
  </si>
  <si>
    <t>2017AMP2015Network and DemandElectricity volumesLoss ratioNA</t>
  </si>
  <si>
    <t>2017AMP2016Network and DemandElectricity volumesLoss ratioNA</t>
  </si>
  <si>
    <t>2017AMP2014Network and DemandElectricity volumesLoss ratioNA</t>
  </si>
  <si>
    <t>2017AMP2013Network and DemandElectricity volumesLoss ratioNA</t>
  </si>
  <si>
    <t>2017AMP2017Network and DemandElectricity volumesLoss ratioNA</t>
  </si>
  <si>
    <t>2017AMP2013Network and DemandElectricity volumesTotal energy delivered to ICPsNA</t>
  </si>
  <si>
    <t>2017AMP2015Network and DemandElectricity volumesTotal energy delivered to ICPsNA</t>
  </si>
  <si>
    <t>2017AMP2014Network and DemandElectricity volumesTotal energy delivered to ICPsNA</t>
  </si>
  <si>
    <t>2017AMP2017Network and DemandElectricity volumesTotal energy delivered to ICPsNA</t>
  </si>
  <si>
    <t>2017AMP2016Network and DemandElectricity volumesTotal energy delivered to ICPsNA</t>
  </si>
  <si>
    <t>2017AMP2015Network and DemandMaximum coincident system demandGXP demandNA</t>
  </si>
  <si>
    <t>2017AMP2017Network and DemandMaximum coincident system demandGXP demandNA</t>
  </si>
  <si>
    <t>2017AMP2013Network and DemandMaximum coincident system demandGXP demandNA</t>
  </si>
  <si>
    <t>2017AMP2014Network and DemandMaximum coincident system demandGXP demandNA</t>
  </si>
  <si>
    <t>2017AMP2016Network and DemandMaximum coincident system demandGXP demandNA</t>
  </si>
  <si>
    <t>2017AMP2014Network and DemandMaximum coincident system demandMaximum coincident system demandNA</t>
  </si>
  <si>
    <t>2017AMP2016Network and DemandMaximum coincident system demandMaximum coincident system demandNA</t>
  </si>
  <si>
    <t>2017AMP2017Network and DemandMaximum coincident system demandMaximum coincident system demandNA</t>
  </si>
  <si>
    <t>2017AMP2013Network and DemandMaximum coincident system demandMaximum coincident system demandNA</t>
  </si>
  <si>
    <t>2017AMP2015Network and DemandMaximum coincident system demandMaximum coincident system demandNA</t>
  </si>
  <si>
    <t>2017AMP2017Network and DemandMaximum coincident system demandMaximum coincident system demand [MW]NA</t>
  </si>
  <si>
    <t>2017IDNetwork and DemandCustomer numbersAverage no. of ICPs in disclosure yearNA</t>
  </si>
  <si>
    <t>2017IDNetwork and DemandTotal circuit lengthOverhead (km)NA</t>
  </si>
  <si>
    <t>2017IDNetwork and DemandTotal circuit lengthTotal circuit length (km)NA</t>
  </si>
  <si>
    <t>2017IDNetwork and DemandTotal circuit lengthUnderground (km)NA</t>
  </si>
  <si>
    <t>2017IDNetwork and DemandElectricity volumesElectricity entering system for supply to consumersNA</t>
  </si>
  <si>
    <t>2017IDNetwork and DemandElectricity volumesLoad factorNA</t>
  </si>
  <si>
    <t>2017IDNetwork and DemandElectricity volumesLoss ratioNA</t>
  </si>
  <si>
    <t>2017IDNetwork and DemandElectricity volumesTotal energy delivered to ICPsNA</t>
  </si>
  <si>
    <t>2017IDNetwork and DemandMaximum coincident system demandGXP demandNA</t>
  </si>
  <si>
    <t>2017IDNetwork and DemandMaximum coincident system demandMaximum coincident system demandNA</t>
  </si>
  <si>
    <t>2017AMP2013Operating ExpenditureAsset replacement and renewalAsset replacement and renewalconstant</t>
  </si>
  <si>
    <t>2017AMP2014Operating ExpenditureAsset replacement and renewalAsset replacement and renewalconstant</t>
  </si>
  <si>
    <t>2017AMP2016Operating ExpenditureAsset replacement and renewalAsset replacement and renewalconstant</t>
  </si>
  <si>
    <t>2017AMP2017Operating ExpenditureAsset replacement and renewalAsset replacement and renewalconstant</t>
  </si>
  <si>
    <t>2017AMP2015Operating ExpenditureAsset replacement and renewalAsset replacement and renewalconstant</t>
  </si>
  <si>
    <t>2017AMP2015Operating ExpenditureAsset replacement and renewalAsset replacement and renewalnominal</t>
  </si>
  <si>
    <t>2017AMP2013Operating ExpenditureAsset replacement and renewalAsset replacement and renewalnominal</t>
  </si>
  <si>
    <t>2017AMP2017Operating ExpenditureAsset replacement and renewalAsset replacement and renewalnominal</t>
  </si>
  <si>
    <t>2017AMP2016Operating ExpenditureAsset replacement and renewalAsset replacement and renewalnominal</t>
  </si>
  <si>
    <t>2017AMP2014Operating ExpenditureAsset replacement and renewalAsset replacement and renewalnominal</t>
  </si>
  <si>
    <t>2017AMP2016Operating ExpenditureBusiness supportBusiness supportconstant</t>
  </si>
  <si>
    <t>2017AMP2015Operating ExpenditureBusiness supportBusiness supportconstant</t>
  </si>
  <si>
    <t>2017AMP2013Operating ExpenditureBusiness supportBusiness supportconstant</t>
  </si>
  <si>
    <t>2017AMP2017Operating ExpenditureBusiness supportBusiness supportconstant</t>
  </si>
  <si>
    <t>2017AMP2014Operating ExpenditureBusiness supportBusiness supportconstant</t>
  </si>
  <si>
    <t>2017AMP2017Operating ExpenditureBusiness supportBusiness supportnominal</t>
  </si>
  <si>
    <t>2017AMP2016Operating ExpenditureBusiness supportBusiness supportnominal</t>
  </si>
  <si>
    <t>2017AMP2013Operating ExpenditureBusiness supportBusiness supportnominal</t>
  </si>
  <si>
    <t>2017AMP2015Operating ExpenditureBusiness supportBusiness supportnominal</t>
  </si>
  <si>
    <t>2017AMP2014Operating ExpenditureBusiness supportBusiness supportnominal</t>
  </si>
  <si>
    <t>2017AMP2013Operating ExpenditureExpenditure on subcomponentsDirect billing*constant</t>
  </si>
  <si>
    <t>2017AMP2014Operating ExpenditureExpenditure on subcomponentsDirect billing*constant</t>
  </si>
  <si>
    <t>2017AMP2015Operating ExpenditureExpenditure on subcomponentsDirect billing*constant</t>
  </si>
  <si>
    <t>2017AMP2017Operating ExpenditureExpenditure on subcomponentsDirect billing*constant</t>
  </si>
  <si>
    <t>2017AMP2016Operating ExpenditureExpenditure on subcomponentsDirect billing*constant</t>
  </si>
  <si>
    <t>2017AMP2014Operating ExpenditureExpenditure on subcomponentsEnergy efficiency and demand side management, reduction of energy lossesconstant</t>
  </si>
  <si>
    <t>2017AMP2013Operating ExpenditureExpenditure on subcomponentsEnergy efficiency and demand side management, reduction of energy lossesconstant</t>
  </si>
  <si>
    <t>2017AMP2016Operating ExpenditureExpenditure on subcomponentsEnergy efficiency and demand side management, reduction of energy lossesconstant</t>
  </si>
  <si>
    <t>2017AMP2017Operating ExpenditureExpenditure on subcomponentsEnergy efficiency and demand side management, reduction of energy lossesconstant</t>
  </si>
  <si>
    <t>2017AMP2015Operating ExpenditureExpenditure on subcomponentsEnergy efficiency and demand side management, reduction of energy lossesconstant</t>
  </si>
  <si>
    <t>2017AMP2017Operating ExpenditureExpenditure on subcomponentsInsuranceconstant</t>
  </si>
  <si>
    <t>2017AMP2015Operating ExpenditureExpenditure on subcomponentsInsuranceconstant</t>
  </si>
  <si>
    <t>2017AMP2014Operating ExpenditureExpenditure on subcomponentsInsuranceconstant</t>
  </si>
  <si>
    <t>2017AMP2013Operating ExpenditureExpenditure on subcomponentsInsuranceconstant</t>
  </si>
  <si>
    <t>2017AMP2016Operating ExpenditureExpenditure on subcomponentsInsuranceconstant</t>
  </si>
  <si>
    <t>2017AMP2017Operating ExpenditureExpenditure on subcomponentsResearch and Developmentconstant</t>
  </si>
  <si>
    <t>2017AMP2016Operating ExpenditureExpenditure on subcomponentsResearch and Developmentconstant</t>
  </si>
  <si>
    <t>2017AMP2014Operating ExpenditureExpenditure on subcomponentsResearch and Developmentconstant</t>
  </si>
  <si>
    <t>2017AMP2013Operating ExpenditureExpenditure on subcomponentsResearch and Developmentconstant</t>
  </si>
  <si>
    <t>2017AMP2015Operating ExpenditureExpenditure on subcomponentsResearch and Developmentconstant</t>
  </si>
  <si>
    <t>2017AMP2014Operating ExpenditureNetwork OpexNetwork Opexconstant</t>
  </si>
  <si>
    <t>2017AMP2013Operating ExpenditureNetwork OpexNetwork Opexconstant</t>
  </si>
  <si>
    <t>2017AMP2016Operating ExpenditureNetwork OpexNetwork Opexconstant</t>
  </si>
  <si>
    <t>2017AMP2015Operating ExpenditureNetwork OpexNetwork Opexconstant</t>
  </si>
  <si>
    <t>2017AMP2017Operating ExpenditureNetwork OpexNetwork Opexconstant</t>
  </si>
  <si>
    <t>2017AMP2017Operating ExpenditureNetwork OpexNetwork Opexnominal</t>
  </si>
  <si>
    <t>2017AMP2014Operating ExpenditureNetwork OpexNetwork Opexnominal</t>
  </si>
  <si>
    <t>2017AMP2016Operating ExpenditureNetwork OpexNetwork Opexnominal</t>
  </si>
  <si>
    <t>2017AMP2013Operating ExpenditureNetwork OpexNetwork Opexnominal</t>
  </si>
  <si>
    <t>2017AMP2015Operating ExpenditureNetwork OpexNetwork Opexnominal</t>
  </si>
  <si>
    <t>2017AMP2016Operating ExpenditureNon-network opexNon-network opexconstant</t>
  </si>
  <si>
    <t>2017AMP2014Operating ExpenditureNon-network opexNon-network opexconstant</t>
  </si>
  <si>
    <t>2017AMP2017Operating ExpenditureNon-network opexNon-network opexconstant</t>
  </si>
  <si>
    <t>2017AMP2015Operating ExpenditureNon-network opexNon-network opexconstant</t>
  </si>
  <si>
    <t>2017AMP2013Operating ExpenditureNon-network opexNon-network opexconstant</t>
  </si>
  <si>
    <t>2017AMP2017Operating ExpenditureNon-network opexNon-network opexnominal</t>
  </si>
  <si>
    <t>2017AMP2015Operating ExpenditureNon-network opexNon-network opexnominal</t>
  </si>
  <si>
    <t>2017AMP2016Operating ExpenditureNon-network opexNon-network opexnominal</t>
  </si>
  <si>
    <t>2017AMP2014Operating ExpenditureNon-network opexNon-network opexnominal</t>
  </si>
  <si>
    <t>2017AMP2013Operating ExpenditureNon-network opexNon-network opexnominal</t>
  </si>
  <si>
    <t>2017AMP2017Operating ExpenditureRoutine &amp; Corrective Maint &amp; InspectionRoutine &amp; Corrective Maint &amp; Inspectionconstant</t>
  </si>
  <si>
    <t>2017AMP2017Operating ExpenditureRoutine &amp; Corrective Maint &amp; InspectionRoutine &amp; Corrective Maint &amp; Inspectionnominal</t>
  </si>
  <si>
    <t>2017AMP2015Operating ExpenditureRoutine and corrective maintenance and inspectionRoutine and corrective maintenance and inspectionconstant</t>
  </si>
  <si>
    <t>2017AMP2016Operating ExpenditureRoutine and corrective maintenance and inspectionRoutine and corrective maintenance and inspectionconstant</t>
  </si>
  <si>
    <t>2017AMP2013Operating ExpenditureRoutine and corrective maintenance and inspectionRoutine and corrective maintenance and inspectionconstant</t>
  </si>
  <si>
    <t>2017AMP2017Operating ExpenditureRoutine and corrective maintenance and inspectionRoutine and corrective maintenance and inspectionconstant</t>
  </si>
  <si>
    <t>2017AMP2014Operating ExpenditureRoutine and corrective maintenance and inspectionRoutine and corrective maintenance and inspectionconstant</t>
  </si>
  <si>
    <t>2017AMP2015Operating ExpenditureRoutine and corrective maintenance and inspectionRoutine and corrective maintenance and inspectionnominal</t>
  </si>
  <si>
    <t>2017AMP2016Operating ExpenditureRoutine and corrective maintenance and inspectionRoutine and corrective maintenance and inspectionnominal</t>
  </si>
  <si>
    <t>2017AMP2013Operating ExpenditureRoutine and corrective maintenance and inspectionRoutine and corrective maintenance and inspectionnominal</t>
  </si>
  <si>
    <t>2017AMP2014Operating ExpenditureRoutine and corrective maintenance and inspectionRoutine and corrective maintenance and inspectionnominal</t>
  </si>
  <si>
    <t>2017AMP2017Operating ExpenditureRoutine and corrective maintenance and inspectionRoutine and corrective maintenance and inspectionnominal</t>
  </si>
  <si>
    <t>2017AMP2017Operating ExpenditureService interruptions and emergenciesService interruptions and emergenciesconstant</t>
  </si>
  <si>
    <t>2017AMP2015Operating ExpenditureService interruptions and emergenciesService interruptions and emergenciesconstant</t>
  </si>
  <si>
    <t>2017AMP2013Operating ExpenditureService interruptions and emergenciesService interruptions and emergenciesconstant</t>
  </si>
  <si>
    <t>2017AMP2014Operating ExpenditureService interruptions and emergenciesService interruptions and emergenciesconstant</t>
  </si>
  <si>
    <t>2017AMP2016Operating ExpenditureService interruptions and emergenciesService interruptions and emergenciesconstant</t>
  </si>
  <si>
    <t>2017AMP2017Operating ExpenditureService interruptions and emergenciesService interruptions and emergenciesnominal</t>
  </si>
  <si>
    <t>2017AMP2014Operating ExpenditureService interruptions and emergenciesService interruptions and emergenciesnominal</t>
  </si>
  <si>
    <t>2017AMP2015Operating ExpenditureService interruptions and emergenciesService interruptions and emergenciesnominal</t>
  </si>
  <si>
    <t>2017AMP2013Operating ExpenditureService interruptions and emergenciesService interruptions and emergenciesnominal</t>
  </si>
  <si>
    <t>2017AMP2016Operating ExpenditureService interruptions and emergenciesService interruptions and emergenciesnominal</t>
  </si>
  <si>
    <t>2017AMP2016Operating ExpenditureSystem operations and network supportSystem operations and network supportconstant</t>
  </si>
  <si>
    <t>2017AMP2017Operating ExpenditureSystem operations and network supportSystem operations and network supportconstant</t>
  </si>
  <si>
    <t>2017AMP2014Operating ExpenditureSystem operations and network supportSystem operations and network supportconstant</t>
  </si>
  <si>
    <t>2017AMP2015Operating ExpenditureSystem operations and network supportSystem operations and network supportconstant</t>
  </si>
  <si>
    <t>2017AMP2013Operating ExpenditureSystem operations and network supportSystem operations and network supportconstant</t>
  </si>
  <si>
    <t>2017AMP2013Operating ExpenditureSystem operations and network supportSystem operations and network supportnominal</t>
  </si>
  <si>
    <t>2017AMP2016Operating ExpenditureSystem operations and network supportSystem operations and network supportnominal</t>
  </si>
  <si>
    <t>2017AMP2017Operating ExpenditureSystem operations and network supportSystem operations and network supportnominal</t>
  </si>
  <si>
    <t>2017AMP2014Operating ExpenditureSystem operations and network supportSystem operations and network supportnominal</t>
  </si>
  <si>
    <t>2017AMP2015Operating ExpenditureSystem operations and network supportSystem operations and network supportnominal</t>
  </si>
  <si>
    <t>2017AMP2015Operating ExpenditureTotal opexOperational expenditureconstant</t>
  </si>
  <si>
    <t>2017AMP2016Operating ExpenditureTotal opexOperational expenditureconstant</t>
  </si>
  <si>
    <t>2017AMP2017Operating ExpenditureTotal opexOperational expenditureconstant</t>
  </si>
  <si>
    <t>2017AMP2013Operating ExpenditureTotal opexOperational expenditureconstant</t>
  </si>
  <si>
    <t>2017AMP2014Operating ExpenditureTotal opexOperational expenditureconstant</t>
  </si>
  <si>
    <t>2017AMP2017Operating ExpenditureTotal opexOperational expenditurenominal</t>
  </si>
  <si>
    <t>2017AMP2013Operating ExpenditureTotal opexOperational expenditurenominal</t>
  </si>
  <si>
    <t>2017AMP2015Operating ExpenditureTotal opexOperational expenditurenominal</t>
  </si>
  <si>
    <t>2017AMP2016Operating ExpenditureTotal opexOperational expenditurenominal</t>
  </si>
  <si>
    <t>2017AMP2014Operating ExpenditureTotal opexOperational expenditurenominal</t>
  </si>
  <si>
    <t>2017AMP2014Operating ExpenditureVegetation managementVegetation managementconstant</t>
  </si>
  <si>
    <t>2017AMP2015Operating ExpenditureVegetation managementVegetation managementconstant</t>
  </si>
  <si>
    <t>2017AMP2013Operating ExpenditureVegetation managementVegetation managementconstant</t>
  </si>
  <si>
    <t>2017AMP2017Operating ExpenditureVegetation managementVegetation managementconstant</t>
  </si>
  <si>
    <t>2017AMP2016Operating ExpenditureVegetation managementVegetation managementconstant</t>
  </si>
  <si>
    <t>2017AMP2014Operating ExpenditureVegetation managementVegetation managementnominal</t>
  </si>
  <si>
    <t>2017AMP2017Operating ExpenditureVegetation managementVegetation managementnominal</t>
  </si>
  <si>
    <t>2017AMP2015Operating ExpenditureVegetation managementVegetation managementnominal</t>
  </si>
  <si>
    <t>2017AMP2016Operating ExpenditureVegetation managementVegetation managementnominal</t>
  </si>
  <si>
    <t>2017AMP2013Operating ExpenditureVegetation managementVegetation managementnominal</t>
  </si>
  <si>
    <t>2017IDOperating ExpenditureAsset replacement and renewalAsset replacement and renewalconstant</t>
  </si>
  <si>
    <t>2017IDOperating ExpenditureAsset replacement and renewalAsset replacement and renewalnominal</t>
  </si>
  <si>
    <t>2017IDOperating ExpenditureBusiness supportBusiness supportconstant</t>
  </si>
  <si>
    <t>2017IDOperating ExpenditureBusiness supportBusiness supportnominal</t>
  </si>
  <si>
    <t>2017IDOperating ExpenditureNetwork opexNetwork opexconstant</t>
  </si>
  <si>
    <t>2017IDOperating ExpenditureNetwork opexNetwork opexnominal</t>
  </si>
  <si>
    <t>2017IDOperating ExpenditureNon-network opexNon-network opexconstant</t>
  </si>
  <si>
    <t>2017IDOperating ExpenditureNon-network opexNon-network opexnominal</t>
  </si>
  <si>
    <t>2017IDOperating ExpenditureRoutine and corrective maintenance and inspectionRoutine and corrective maintenance and inspectionconstant</t>
  </si>
  <si>
    <t>2017IDOperating ExpenditureRoutine and corrective maintenance and inspectionRoutine and corrective maintenance and inspectionnominal</t>
  </si>
  <si>
    <t>2017IDOperating ExpenditureService interruptions and emergenciesService interruptions and emergenciesconstant</t>
  </si>
  <si>
    <t>2017IDOperating ExpenditureService interruptions and emergenciesService interruptions and emergenciesnominal</t>
  </si>
  <si>
    <t>2017IDOperating ExpenditureSystem operations and network supportSystem operations and network supportconstant</t>
  </si>
  <si>
    <t>2017IDOperating ExpenditureSystem operations and network supportSystem operations and network supportnominal</t>
  </si>
  <si>
    <t>2017IDOperating ExpenditureTotal opexOperational expenditureconstant</t>
  </si>
  <si>
    <t>2017IDOperating ExpenditureTotal opexOperational expenditurenominal</t>
  </si>
  <si>
    <t>2017IDOperating ExpenditureVegetation managementVegetation managementconstant</t>
  </si>
  <si>
    <t>2017IDOperating ExpenditureVegetation managementVegetation managementnominal</t>
  </si>
  <si>
    <t>2017IDOther dataRelated party transactionsCapital expenditureconstant</t>
  </si>
  <si>
    <t>2017IDOther dataRelated party transactionsCapital expenditurenominal</t>
  </si>
  <si>
    <t>2017IDOther dataRelated party transactionsMarket value of asset disposalsconstant</t>
  </si>
  <si>
    <t>2017IDOther dataRelated party transactionsMarket value of asset disposalsnominal</t>
  </si>
  <si>
    <t>2017IDOther dataRelated party transactionsOperational expenditureconstant</t>
  </si>
  <si>
    <t>2017IDOther dataRelated party transactionsOperational expenditurenominal</t>
  </si>
  <si>
    <t>2017IDOther dataRelated party transactionsOther related party transactionsconstant</t>
  </si>
  <si>
    <t>2017IDOther dataRelated party transactionsOther related party transactionsnominal</t>
  </si>
  <si>
    <t>2017IDOther dataRelated party transactionsTotal regulatory incomeconstant</t>
  </si>
  <si>
    <t>2017IDOther dataRelated party transactionsTotal regulatory incomenominal</t>
  </si>
  <si>
    <t>2017IDOther dataTransformer capacityTotal distribution transformer capacityNA</t>
  </si>
  <si>
    <t>2017IDRAB valueTotal closing RAB valueDistribution and LV cablesconstant</t>
  </si>
  <si>
    <t>2017IDRAB valueTotal closing RAB valueDistribution and LV linesconstant</t>
  </si>
  <si>
    <t>2017IDRAB valueTotal closing RAB valueDistribution substations and transformersconstant</t>
  </si>
  <si>
    <t>2017IDRAB valueTotal closing RAB valueDistribution switchgearconstant</t>
  </si>
  <si>
    <t>2017IDRAB valueTotal closing RAB valueNon-network assetsconstant</t>
  </si>
  <si>
    <t>2017IDRAB valueTotal closing RAB valueOther network assetsconstant</t>
  </si>
  <si>
    <t>2017IDRAB valueTotal closing RAB valueSubtransmission cablesconstant</t>
  </si>
  <si>
    <t>2017IDRAB valueTotal closing RAB valueSubtransmission linesconstant</t>
  </si>
  <si>
    <t>2017IDRAB valueTotal closing RAB valueTotalconstant</t>
  </si>
  <si>
    <t>2017IDRAB valueTotal closing RAB valueZone substationsconstant</t>
  </si>
  <si>
    <t>2017IDReliabilityInterruption rateInterruptions per 100 circuit kmNA</t>
  </si>
  <si>
    <t>2017IDReliabilityNumber of interruptionsClass BNA</t>
  </si>
  <si>
    <t>2017IDReliabilityNumber of interruptionsClass CNA</t>
  </si>
  <si>
    <t>2017IDReliabilitySAIDIClass BNA</t>
  </si>
  <si>
    <t>2017IDReliabilitySAIDIClass CNA</t>
  </si>
  <si>
    <t>2017IDReliabilitySAIFIClass BNA</t>
  </si>
  <si>
    <t>2017IDReliabilitySAIFIClass CNA</t>
  </si>
  <si>
    <t>2017IDReliabilitySAIDIAdverse environmentNA</t>
  </si>
  <si>
    <t>2017IDReliabilitySAIDIAdverse weatherNA</t>
  </si>
  <si>
    <t>2017IDReliabilitySAIDICause unknownNA</t>
  </si>
  <si>
    <t>2017IDReliabilitySAIDIDefective equipmentNA</t>
  </si>
  <si>
    <t>2017IDReliabilitySAIDIHuman errorNA</t>
  </si>
  <si>
    <t>2017IDReliabilitySAIDILightningNA</t>
  </si>
  <si>
    <t>2017IDReliabilitySAIDIThird party interferenceNA</t>
  </si>
  <si>
    <t>2017IDReliabilitySAIDIVegetationNA</t>
  </si>
  <si>
    <t>2017IDReliabilitySAIDIWildlifeNA</t>
  </si>
  <si>
    <t>2017IDReliabilitySAIFIAdverse environmentNA</t>
  </si>
  <si>
    <t>2017IDReliabilitySAIFIAdverse weatherNA</t>
  </si>
  <si>
    <t>2017IDReliabilitySAIFICause unknownNA</t>
  </si>
  <si>
    <t>2017IDReliabilitySAIFIDefective equipmentNA</t>
  </si>
  <si>
    <t>2017IDReliabilitySAIFIHuman errorNA</t>
  </si>
  <si>
    <t>2017IDReliabilitySAIFILightningNA</t>
  </si>
  <si>
    <t>2017IDReliabilitySAIFIThird party interferenceNA</t>
  </si>
  <si>
    <t>2017IDReliabilitySAIFIVegetationNA</t>
  </si>
  <si>
    <t>2017IDReliabilitySAIFIWildlifeNA</t>
  </si>
  <si>
    <t>2017AMP2016ReliabilitySAIDIClass BNA</t>
  </si>
  <si>
    <t>2017AMP2017ReliabilitySAIDIClass BNA</t>
  </si>
  <si>
    <t>2017AMP2014ReliabilitySAIDIClass BNA</t>
  </si>
  <si>
    <t>2017AMP2013ReliabilitySAIDIClass BNA</t>
  </si>
  <si>
    <t>2017AMP2015ReliabilitySAIDIClass BNA</t>
  </si>
  <si>
    <t>2017AMP2017ReliabilitySAIDIClass CNA</t>
  </si>
  <si>
    <t>2017AMP2013ReliabilitySAIDIClass CNA</t>
  </si>
  <si>
    <t>2017AMP2016ReliabilitySAIDIClass CNA</t>
  </si>
  <si>
    <t>2017AMP2015ReliabilitySAIDIClass CNA</t>
  </si>
  <si>
    <t>2017AMP2014ReliabilitySAIDIClass CNA</t>
  </si>
  <si>
    <t>2017AMP2017ReliabilitySAIFIClass BNA</t>
  </si>
  <si>
    <t>2017AMP2013ReliabilitySAIFIClass BNA</t>
  </si>
  <si>
    <t>2017AMP2014ReliabilitySAIFIClass BNA</t>
  </si>
  <si>
    <t>2017AMP2016ReliabilitySAIFIClass BNA</t>
  </si>
  <si>
    <t>2017AMP2015ReliabilitySAIFIClass BNA</t>
  </si>
  <si>
    <t>2017AMP2013ReliabilitySAIFIClass CNA</t>
  </si>
  <si>
    <t>2017AMP2014ReliabilitySAIFIClass CNA</t>
  </si>
  <si>
    <t>2017AMP2015ReliabilitySAIFIClass CNA</t>
  </si>
  <si>
    <t>2017AMP2016ReliabilitySAIFIClass CNA</t>
  </si>
  <si>
    <t>2017AMP2017ReliabilitySAIFIClass CNA</t>
  </si>
  <si>
    <t>2017IDRevenue and ProfitabilityReturn on investmentReturn on Investment (post tax)NA</t>
  </si>
  <si>
    <t>2017IDRevenue and ProfitabilityReturn on investmentReturn on Investment (vanilla)NA</t>
  </si>
  <si>
    <t>2017IDRevenue and ProfitabilityExpensesOperational expenditureconstant</t>
  </si>
  <si>
    <t>2017IDRevenue and ProfitabilityExpensesOperational expenditurenominal</t>
  </si>
  <si>
    <t>2017IDRevenue and ProfitabilityExpensesPass-through and recoverable costsconstant</t>
  </si>
  <si>
    <t>2017IDRevenue and ProfitabilityExpensesPass-through and recoverable costsnominal</t>
  </si>
  <si>
    <t>2017IDRevenue and ProfitabilityOperating surplus / (deficit)Operating surplus / (deficit)constant</t>
  </si>
  <si>
    <t>2017IDRevenue and ProfitabilityOperating surplus / (deficit)Operating surplus / (deficit)nominal</t>
  </si>
  <si>
    <t>2017IDRevenue and ProfitabilityRegulatory profit / (loss)Regulatory profit / (loss)constant</t>
  </si>
  <si>
    <t>2017IDRevenue and ProfitabilityRegulatory profit / (loss)Regulatory profit / (loss)nominal</t>
  </si>
  <si>
    <t>2017IDRevenue and ProfitabilityRegulatory profit / (loss) before taxRegulatory profit / (loss) before taxconstant</t>
  </si>
  <si>
    <t>2017IDRevenue and ProfitabilityRegulatory profit / (loss) before taxRegulatory profit / (loss) before taxnominal</t>
  </si>
  <si>
    <t>2017IDRevenue and ProfitabilityTaxRegulatory tax allowanceconstant</t>
  </si>
  <si>
    <t>2017IDRevenue and ProfitabilityTaxRegulatory tax allowancenominal</t>
  </si>
  <si>
    <t>2017IDRevenue and ProfitabilityTerm credit spread differentialTerm credit spread differential allowanceconstant</t>
  </si>
  <si>
    <t>2017IDRevenue and ProfitabilityTerm credit spread differentialTerm credit spread differential allowancenominal</t>
  </si>
  <si>
    <t>2017IDRevenue and ProfitabilityTotal regulatory incomeGains / (losses) on asset disposalsconstant</t>
  </si>
  <si>
    <t>2017IDRevenue and ProfitabilityTotal regulatory incomeGains / (losses) on asset disposalsnominal</t>
  </si>
  <si>
    <t>2017IDRevenue and ProfitabilityTotal regulatory incomeLine charge revenueconstant</t>
  </si>
  <si>
    <t>2017IDRevenue and ProfitabilityTotal regulatory incomeLine charge revenuenominal</t>
  </si>
  <si>
    <t>2017IDRevenue and ProfitabilityTotal regulatory incomeOther regulatory incomeconstant</t>
  </si>
  <si>
    <t>2017IDRevenue and ProfitabilityTotal regulatory incomeOther regulatory incomenominal</t>
  </si>
  <si>
    <t>2017IDRevenue and ProfitabilityTotal regulatory incomeTotal regulatory incomeconstant</t>
  </si>
  <si>
    <t>2017IDRevenue and ProfitabilityTotal regulatory incomeTotal regulatory incomenominal</t>
  </si>
  <si>
    <t>2017IDRevenue and ProfitabilityAdjustment resulting from asset allocationAdjustment resulting from asset allocationconstant</t>
  </si>
  <si>
    <t>2017IDRevenue and ProfitabilityAdjustment resulting from asset allocationAdjustment resulting from asset allocationnominal</t>
  </si>
  <si>
    <t>2017IDRevenue and ProfitabilityAsset disposalsAsset disposalsconstant</t>
  </si>
  <si>
    <t>2017IDRevenue and ProfitabilityAsset disposalsAsset disposalsnominal</t>
  </si>
  <si>
    <t>2017IDRevenue and ProfitabilityAsset valueTotal depreciationconstant</t>
  </si>
  <si>
    <t>2017IDRevenue and ProfitabilityAsset valueTotal depreciationnominal</t>
  </si>
  <si>
    <t>2017IDRevenue and ProfitabilityAsset valueTotal revaluationsconstant</t>
  </si>
  <si>
    <t>2017IDRevenue and ProfitabilityAsset valueTotal revaluationsnominal</t>
  </si>
  <si>
    <t>2017IDRevenue and ProfitabilityAssets commissionedAssets commissionedconstant</t>
  </si>
  <si>
    <t>2017IDRevenue and ProfitabilityAssets commissionedAssets commissionednominal</t>
  </si>
  <si>
    <t>2017IDRevenue and ProfitabilityLost and found assets adjustmentLost and found assets adjustmentconstant</t>
  </si>
  <si>
    <t>2017IDRevenue and ProfitabilityLost and found assets adjustmentLost and found assets adjustmentnominal</t>
  </si>
  <si>
    <t>2017IDRevenue and ProfitabilityTotal closing RAB valueTotal closing RAB valueconstant</t>
  </si>
  <si>
    <t>2017IDRevenue and ProfitabilityTotal closing RAB valueTotal closing RAB valuenominal</t>
  </si>
  <si>
    <t>2017IDRevenue and ProfitabilityTotal opening RAB valueTotal opening RAB valueconstant</t>
  </si>
  <si>
    <t>2017IDRevenue and ProfitabilityTotal opening RAB valueTotal opening RAB valuenominal</t>
  </si>
  <si>
    <t>2018AMP2017Capital ExpenditureAll assetsExpenditure on assetsconstant</t>
  </si>
  <si>
    <t>2018AMP2014Capital ExpenditureAll assetsExpenditure on assetsconstant</t>
  </si>
  <si>
    <t>2018AMP2016Capital ExpenditureAll assetsExpenditure on assetsconstant</t>
  </si>
  <si>
    <t>2018AMP2015Capital ExpenditureAll assetsExpenditure on assetsconstant</t>
  </si>
  <si>
    <t>2018AMP2018Capital ExpenditureAll assetsExpenditure on assetsconstant</t>
  </si>
  <si>
    <t>2018AMP2013Capital ExpenditureAll assetsExpenditure on assetsconstant</t>
  </si>
  <si>
    <t>2018AMP2017Capital ExpenditureAll assetsExpenditure on assetsnominal</t>
  </si>
  <si>
    <t>2018AMP2016Capital ExpenditureAll assetsExpenditure on assetsnominal</t>
  </si>
  <si>
    <t>2018AMP2015Capital ExpenditureAll assetsExpenditure on assetsnominal</t>
  </si>
  <si>
    <t>2018AMP2013Capital ExpenditureAll assetsExpenditure on assetsnominal</t>
  </si>
  <si>
    <t>2018AMP2018Capital ExpenditureAll assetsExpenditure on assetsnominal</t>
  </si>
  <si>
    <t>2018AMP2014Capital ExpenditureAll assetsExpenditure on assetsnominal</t>
  </si>
  <si>
    <t>2018AMP2016Capital ExpenditureAsset relocationsAsset relocationsconstant</t>
  </si>
  <si>
    <t>2018AMP2013Capital ExpenditureAsset relocationsAsset relocationsconstant</t>
  </si>
  <si>
    <t>2018AMP2017Capital ExpenditureAsset relocationsAsset relocationsconstant</t>
  </si>
  <si>
    <t>2018AMP2015Capital ExpenditureAsset relocationsAsset relocationsconstant</t>
  </si>
  <si>
    <t>2018AMP2014Capital ExpenditureAsset relocationsAsset relocationsconstant</t>
  </si>
  <si>
    <t>2018AMP2018Capital ExpenditureAsset relocationsAsset relocationsconstant</t>
  </si>
  <si>
    <t>2018AMP2015Capital ExpenditureAsset relocationsAsset relocationsnominal</t>
  </si>
  <si>
    <t>2018AMP2016Capital ExpenditureAsset relocationsAsset relocationsnominal</t>
  </si>
  <si>
    <t>2018AMP2013Capital ExpenditureAsset relocationsAsset relocationsnominal</t>
  </si>
  <si>
    <t>2018AMP2018Capital ExpenditureAsset relocationsAsset relocationsnominal</t>
  </si>
  <si>
    <t>2018AMP2017Capital ExpenditureAsset relocationsAsset relocationsnominal</t>
  </si>
  <si>
    <t>2018AMP2014Capital ExpenditureAsset relocationsAsset relocationsnominal</t>
  </si>
  <si>
    <t>2018AMP2015Capital ExpenditureAsset replacement and renewalAsset replacement and renewalconstant</t>
  </si>
  <si>
    <t>2018AMP2017Capital ExpenditureAsset replacement and renewalAsset replacement and renewalconstant</t>
  </si>
  <si>
    <t>2018AMP2018Capital ExpenditureAsset replacement and renewalAsset replacement and renewalconstant</t>
  </si>
  <si>
    <t>2018AMP2013Capital ExpenditureAsset replacement and renewalAsset replacement and renewalconstant</t>
  </si>
  <si>
    <t>2018AMP2016Capital ExpenditureAsset replacement and renewalAsset replacement and renewalconstant</t>
  </si>
  <si>
    <t>2018AMP2014Capital ExpenditureAsset replacement and renewalAsset replacement and renewalconstant</t>
  </si>
  <si>
    <t>2018AMP2014Capital ExpenditureAsset replacement and renewalAsset replacement and renewalnominal</t>
  </si>
  <si>
    <t>2018AMP2016Capital ExpenditureAsset replacement and renewalAsset replacement and renewalnominal</t>
  </si>
  <si>
    <t>2018AMP2018Capital ExpenditureAsset replacement and renewalAsset replacement and renewalnominal</t>
  </si>
  <si>
    <t>2018AMP2015Capital ExpenditureAsset replacement and renewalAsset replacement and renewalnominal</t>
  </si>
  <si>
    <t>2018AMP2013Capital ExpenditureAsset replacement and renewalAsset replacement and renewalnominal</t>
  </si>
  <si>
    <t>2018AMP2017Capital ExpenditureAsset replacement and renewalAsset replacement and renewalnominal</t>
  </si>
  <si>
    <t>2018AMP2014Capital ExpenditureAssets commissionedAssets commissionednominal</t>
  </si>
  <si>
    <t>2018AMP2017Capital ExpenditureAssets commissionedAssets commissionednominal</t>
  </si>
  <si>
    <t>2018AMP2018Capital ExpenditureAssets commissionedAssets commissionednominal</t>
  </si>
  <si>
    <t>2018AMP2015Capital ExpenditureAssets commissionedAssets commissionednominal</t>
  </si>
  <si>
    <t>2018AMP2016Capital ExpenditureAssets commissionedAssets commissionednominal</t>
  </si>
  <si>
    <t>2018AMP2013Capital ExpenditureAssets commissionedAssets commissionednominal</t>
  </si>
  <si>
    <t>2018AMP2018Capital ExpenditureCapital expenditure forecastCapital expenditure forecastnominal</t>
  </si>
  <si>
    <t>2018AMP2014Capital ExpenditureCapital expenditure forecastCapital expenditure forecastnominal</t>
  </si>
  <si>
    <t>2018AMP2013Capital ExpenditureCapital expenditure forecastCapital expenditure forecastnominal</t>
  </si>
  <si>
    <t>2018AMP2015Capital ExpenditureCapital expenditure forecastCapital expenditure forecastnominal</t>
  </si>
  <si>
    <t>2018AMP2016Capital ExpenditureCapital expenditure forecastCapital expenditure forecastnominal</t>
  </si>
  <si>
    <t>2018AMP2017Capital ExpenditureCapital expenditure forecastCapital expenditure forecastnominal</t>
  </si>
  <si>
    <t>2018AMP2013Capital ExpenditureConsumer connectionConsumer connectionconstant</t>
  </si>
  <si>
    <t>2018AMP2014Capital ExpenditureConsumer connectionConsumer connectionconstant</t>
  </si>
  <si>
    <t>2018AMP2015Capital ExpenditureConsumer connectionConsumer connectionconstant</t>
  </si>
  <si>
    <t>2018AMP2018Capital ExpenditureConsumer connectionConsumer connectionconstant</t>
  </si>
  <si>
    <t>2018AMP2016Capital ExpenditureConsumer connectionConsumer connectionconstant</t>
  </si>
  <si>
    <t>2018AMP2017Capital ExpenditureConsumer connectionConsumer connectionconstant</t>
  </si>
  <si>
    <t>2018AMP2017Capital ExpenditureConsumer connectionConsumer connectionnominal</t>
  </si>
  <si>
    <t>2018AMP2018Capital ExpenditureConsumer connectionConsumer connectionnominal</t>
  </si>
  <si>
    <t>2018AMP2013Capital ExpenditureConsumer connectionConsumer connectionnominal</t>
  </si>
  <si>
    <t>2018AMP2014Capital ExpenditureConsumer connectionConsumer connectionnominal</t>
  </si>
  <si>
    <t>2018AMP2016Capital ExpenditureConsumer connectionConsumer connectionnominal</t>
  </si>
  <si>
    <t>2018AMP2015Capital ExpenditureConsumer connectionConsumer connectionnominal</t>
  </si>
  <si>
    <t>2018AMP2017Capital ExpenditureCost of financingCost of financingnominal</t>
  </si>
  <si>
    <t>2018AMP2014Capital ExpenditureCost of financingCost of financingnominal</t>
  </si>
  <si>
    <t>2018AMP2015Capital ExpenditureCost of financingCost of financingnominal</t>
  </si>
  <si>
    <t>2018AMP2016Capital ExpenditureCost of financingCost of financingnominal</t>
  </si>
  <si>
    <t>2018AMP2013Capital ExpenditureCost of financingCost of financingnominal</t>
  </si>
  <si>
    <t>2018AMP2018Capital ExpenditureCost of financingCost of financingnominal</t>
  </si>
  <si>
    <t>2018AMP2014Capital ExpenditureExpenditure on subcomponentsEnergy efficiency and demand side management, reduction of energy lossesconstant</t>
  </si>
  <si>
    <t>2018AMP2018Capital ExpenditureExpenditure on subcomponentsEnergy efficiency and demand side management, reduction of energy lossesconstant</t>
  </si>
  <si>
    <t>2018AMP2013Capital ExpenditureExpenditure on subcomponentsEnergy efficiency and demand side management, reduction of energy lossesconstant</t>
  </si>
  <si>
    <t>2018AMP2016Capital ExpenditureExpenditure on subcomponentsEnergy efficiency and demand side management, reduction of energy lossesconstant</t>
  </si>
  <si>
    <t>2018AMP2015Capital ExpenditureExpenditure on subcomponentsEnergy efficiency and demand side management, reduction of energy lossesconstant</t>
  </si>
  <si>
    <t>2018AMP2017Capital ExpenditureExpenditure on subcomponentsEnergy efficiency and demand side management, reduction of energy lossesconstant</t>
  </si>
  <si>
    <t>2018AMP2013Capital ExpenditureExpenditure on subcomponentsOverhead to underground conversionconstant</t>
  </si>
  <si>
    <t>2018AMP2016Capital ExpenditureExpenditure on subcomponentsOverhead to underground conversionconstant</t>
  </si>
  <si>
    <t>2018AMP2015Capital ExpenditureExpenditure on subcomponentsOverhead to underground conversionconstant</t>
  </si>
  <si>
    <t>2018AMP2014Capital ExpenditureExpenditure on subcomponentsOverhead to underground conversionconstant</t>
  </si>
  <si>
    <t>2018AMP2018Capital ExpenditureExpenditure on subcomponentsOverhead to underground conversionconstant</t>
  </si>
  <si>
    <t>2018AMP2017Capital ExpenditureExpenditure on subcomponentsOverhead to underground conversionconstant</t>
  </si>
  <si>
    <t>2018AMP2014Capital ExpenditureExpenditure on subcomponentsResearch and developmentconstant</t>
  </si>
  <si>
    <t>2018AMP2016Capital ExpenditureExpenditure on subcomponentsResearch and developmentconstant</t>
  </si>
  <si>
    <t>2018AMP2013Capital ExpenditureExpenditure on subcomponentsResearch and developmentconstant</t>
  </si>
  <si>
    <t>2018AMP2018Capital ExpenditureExpenditure on subcomponentsResearch and developmentconstant</t>
  </si>
  <si>
    <t>2018AMP2015Capital ExpenditureExpenditure on subcomponentsResearch and developmentconstant</t>
  </si>
  <si>
    <t>2018AMP2017Capital ExpenditureExpenditure on subcomponentsResearch and developmentconstant</t>
  </si>
  <si>
    <t>2018AMP2014Capital ExpenditureNetwork assetsExpenditure on network assetsconstant</t>
  </si>
  <si>
    <t>2018AMP2018Capital ExpenditureNetwork assetsExpenditure on network assetsconstant</t>
  </si>
  <si>
    <t>2018AMP2015Capital ExpenditureNetwork assetsExpenditure on network assetsconstant</t>
  </si>
  <si>
    <t>2018AMP2013Capital ExpenditureNetwork assetsExpenditure on network assetsconstant</t>
  </si>
  <si>
    <t>2018AMP2017Capital ExpenditureNetwork assetsExpenditure on network assetsconstant</t>
  </si>
  <si>
    <t>2018AMP2016Capital ExpenditureNetwork assetsExpenditure on network assetsconstant</t>
  </si>
  <si>
    <t>2018AMP2014Capital ExpenditureNetwork assetsExpenditure on network assetsnominal</t>
  </si>
  <si>
    <t>2018AMP2018Capital ExpenditureNetwork assetsExpenditure on network assetsnominal</t>
  </si>
  <si>
    <t>2018AMP2017Capital ExpenditureNetwork assetsExpenditure on network assetsnominal</t>
  </si>
  <si>
    <t>2018AMP2015Capital ExpenditureNetwork assetsExpenditure on network assetsnominal</t>
  </si>
  <si>
    <t>2018AMP2016Capital ExpenditureNetwork assetsExpenditure on network assetsnominal</t>
  </si>
  <si>
    <t>2018AMP2013Capital ExpenditureNetwork assetsExpenditure on network assetsnominal</t>
  </si>
  <si>
    <t>2018AMP2018Capital ExpenditureNon-network assetsExpenditure on non-network assetsconstant</t>
  </si>
  <si>
    <t>2018AMP2017Capital ExpenditureNon-network assetsExpenditure on non-network assetsconstant</t>
  </si>
  <si>
    <t>2018AMP2013Capital ExpenditureNon-network assetsExpenditure on non-network assetsconstant</t>
  </si>
  <si>
    <t>2018AMP2016Capital ExpenditureNon-network assetsExpenditure on non-network assetsconstant</t>
  </si>
  <si>
    <t>2018AMP2015Capital ExpenditureNon-network assetsExpenditure on non-network assetsconstant</t>
  </si>
  <si>
    <t>2018AMP2014Capital ExpenditureNon-network assetsExpenditure on non-network assetsconstant</t>
  </si>
  <si>
    <t>2018AMP2016Capital ExpenditureNon-network assetsExpenditure on non-network assetsnominal</t>
  </si>
  <si>
    <t>2018AMP2018Capital ExpenditureNon-network assetsExpenditure on non-network assetsnominal</t>
  </si>
  <si>
    <t>2018AMP2017Capital ExpenditureNon-network assetsExpenditure on non-network assetsnominal</t>
  </si>
  <si>
    <t>2018AMP2013Capital ExpenditureNon-network assetsExpenditure on non-network assetsnominal</t>
  </si>
  <si>
    <t>2018AMP2014Capital ExpenditureNon-network assetsExpenditure on non-network assetsnominal</t>
  </si>
  <si>
    <t>2018AMP2015Capital ExpenditureNon-network assetsExpenditure on non-network assetsnominal</t>
  </si>
  <si>
    <t>2018AMP2013Capital ExpenditureReliability, safety and environmentLegislative and regulatoryconstant</t>
  </si>
  <si>
    <t>2018AMP2015Capital ExpenditureReliability, safety and environmentLegislative and regulatoryconstant</t>
  </si>
  <si>
    <t>2018AMP2014Capital ExpenditureReliability, safety and environmentLegislative and regulatoryconstant</t>
  </si>
  <si>
    <t>2018AMP2017Capital ExpenditureReliability, safety and environmentLegislative and regulatoryconstant</t>
  </si>
  <si>
    <t>2018AMP2016Capital ExpenditureReliability, safety and environmentLegislative and regulatoryconstant</t>
  </si>
  <si>
    <t>2018AMP2018Capital ExpenditureReliability, safety and environmentLegislative and regulatoryconstant</t>
  </si>
  <si>
    <t>2018AMP2017Capital ExpenditureReliability, safety and environmentLegislative and regulatorynominal</t>
  </si>
  <si>
    <t>2018AMP2013Capital ExpenditureReliability, safety and environmentLegislative and regulatorynominal</t>
  </si>
  <si>
    <t>2018AMP2014Capital ExpenditureReliability, safety and environmentLegislative and regulatorynominal</t>
  </si>
  <si>
    <t>2018AMP2016Capital ExpenditureReliability, safety and environmentLegislative and regulatorynominal</t>
  </si>
  <si>
    <t>2018AMP2015Capital ExpenditureReliability, safety and environmentLegislative and regulatorynominal</t>
  </si>
  <si>
    <t>2018AMP2018Capital ExpenditureReliability, safety and environmentLegislative and regulatorynominal</t>
  </si>
  <si>
    <t>2018AMP2016Capital ExpenditureReliability, safety and environmentOther reliability, safety and environmentconstant</t>
  </si>
  <si>
    <t>2018AMP2017Capital ExpenditureReliability, safety and environmentOther reliability, safety and environmentconstant</t>
  </si>
  <si>
    <t>2018AMP2014Capital ExpenditureReliability, safety and environmentOther reliability, safety and environmentconstant</t>
  </si>
  <si>
    <t>2018AMP2018Capital ExpenditureReliability, safety and environmentOther reliability, safety and environmentconstant</t>
  </si>
  <si>
    <t>2018AMP2013Capital ExpenditureReliability, safety and environmentOther reliability, safety and environmentconstant</t>
  </si>
  <si>
    <t>2018AMP2015Capital ExpenditureReliability, safety and environmentOther reliability, safety and environmentconstant</t>
  </si>
  <si>
    <t>2018AMP2013Capital ExpenditureReliability, safety and environmentOther reliability, safety and environmentnominal</t>
  </si>
  <si>
    <t>2018AMP2016Capital ExpenditureReliability, safety and environmentOther reliability, safety and environmentnominal</t>
  </si>
  <si>
    <t>2018AMP2014Capital ExpenditureReliability, safety and environmentOther reliability, safety and environmentnominal</t>
  </si>
  <si>
    <t>2018AMP2017Capital ExpenditureReliability, safety and environmentOther reliability, safety and environmentnominal</t>
  </si>
  <si>
    <t>2018AMP2018Capital ExpenditureReliability, safety and environmentOther reliability, safety and environmentnominal</t>
  </si>
  <si>
    <t>2018AMP2015Capital ExpenditureReliability, safety and environmentOther reliability, safety and environmentnominal</t>
  </si>
  <si>
    <t>2018AMP2018Capital ExpenditureReliability, safety and environmentQuality of supplyconstant</t>
  </si>
  <si>
    <t>2018AMP2014Capital ExpenditureReliability, safety and environmentQuality of supplyconstant</t>
  </si>
  <si>
    <t>2018AMP2013Capital ExpenditureReliability, safety and environmentQuality of supplyconstant</t>
  </si>
  <si>
    <t>2018AMP2015Capital ExpenditureReliability, safety and environmentQuality of supplyconstant</t>
  </si>
  <si>
    <t>2018AMP2017Capital ExpenditureReliability, safety and environmentQuality of supplyconstant</t>
  </si>
  <si>
    <t>2018AMP2016Capital ExpenditureReliability, safety and environmentQuality of supplyconstant</t>
  </si>
  <si>
    <t>2018AMP2018Capital ExpenditureReliability, safety and environmentQuality of supplynominal</t>
  </si>
  <si>
    <t>2018AMP2015Capital ExpenditureReliability, safety and environmentQuality of supplynominal</t>
  </si>
  <si>
    <t>2018AMP2014Capital ExpenditureReliability, safety and environmentQuality of supplynominal</t>
  </si>
  <si>
    <t>2018AMP2016Capital ExpenditureReliability, safety and environmentQuality of supplynominal</t>
  </si>
  <si>
    <t>2018AMP2017Capital ExpenditureReliability, safety and environmentQuality of supplynominal</t>
  </si>
  <si>
    <t>2018AMP2013Capital ExpenditureReliability, safety and environmentQuality of supplynominal</t>
  </si>
  <si>
    <t>2018AMP2017Capital ExpenditureReliability, safety and environmentTotal reliability, safety and environmentconstant</t>
  </si>
  <si>
    <t>2018AMP2014Capital ExpenditureReliability, safety and environmentTotal reliability, safety and environmentconstant</t>
  </si>
  <si>
    <t>2018AMP2015Capital ExpenditureReliability, safety and environmentTotal reliability, safety and environmentconstant</t>
  </si>
  <si>
    <t>2018AMP2018Capital ExpenditureReliability, safety and environmentTotal reliability, safety and environmentconstant</t>
  </si>
  <si>
    <t>2018AMP2016Capital ExpenditureReliability, safety and environmentTotal reliability, safety and environmentconstant</t>
  </si>
  <si>
    <t>2018AMP2013Capital ExpenditureReliability, safety and environmentTotal reliability, safety and environmentconstant</t>
  </si>
  <si>
    <t>2018AMP2017Capital ExpenditureReliability, safety and environmentTotal reliability, safety and environmentnominal</t>
  </si>
  <si>
    <t>2018AMP2015Capital ExpenditureReliability, safety and environmentTotal reliability, safety and environmentnominal</t>
  </si>
  <si>
    <t>2018AMP2016Capital ExpenditureReliability, safety and environmentTotal reliability, safety and environmentnominal</t>
  </si>
  <si>
    <t>2018AMP2014Capital ExpenditureReliability, safety and environmentTotal reliability, safety and environmentnominal</t>
  </si>
  <si>
    <t>2018AMP2018Capital ExpenditureReliability, safety and environmentTotal reliability, safety and environmentnominal</t>
  </si>
  <si>
    <t>2018AMP2013Capital ExpenditureReliability, safety and environmentTotal reliability, safety and environmentnominal</t>
  </si>
  <si>
    <t>2018AMP2018Capital ExpenditureSystem growthSystem growthconstant</t>
  </si>
  <si>
    <t>2018AMP2015Capital ExpenditureSystem growthSystem growthconstant</t>
  </si>
  <si>
    <t>2018AMP2017Capital ExpenditureSystem growthSystem growthconstant</t>
  </si>
  <si>
    <t>2018AMP2013Capital ExpenditureSystem growthSystem growthconstant</t>
  </si>
  <si>
    <t>2018AMP2016Capital ExpenditureSystem growthSystem growthconstant</t>
  </si>
  <si>
    <t>2018AMP2014Capital ExpenditureSystem growthSystem growthconstant</t>
  </si>
  <si>
    <t>2018AMP2016Capital ExpenditureSystem growthSystem growthnominal</t>
  </si>
  <si>
    <t>2018AMP2018Capital ExpenditureSystem growthSystem growthnominal</t>
  </si>
  <si>
    <t>2018AMP2015Capital ExpenditureSystem growthSystem growthnominal</t>
  </si>
  <si>
    <t>2018AMP2017Capital ExpenditureSystem growthSystem growthnominal</t>
  </si>
  <si>
    <t>2018AMP2014Capital ExpenditureSystem growthSystem growthnominal</t>
  </si>
  <si>
    <t>2018AMP2013Capital ExpenditureSystem growthSystem growthnominal</t>
  </si>
  <si>
    <t>2018AMP2015Capital ExpenditureValue of capital contributionsValue of capital contributionsnominal</t>
  </si>
  <si>
    <t>2018AMP2014Capital ExpenditureValue of capital contributionsValue of capital contributionsnominal</t>
  </si>
  <si>
    <t>2018AMP2017Capital ExpenditureValue of capital contributionsValue of capital contributionsnominal</t>
  </si>
  <si>
    <t>2018AMP2013Capital ExpenditureValue of capital contributionsValue of capital contributionsnominal</t>
  </si>
  <si>
    <t>2018AMP2016Capital ExpenditureValue of capital contributionsValue of capital contributionsnominal</t>
  </si>
  <si>
    <t>2018AMP2018Capital ExpenditureValue of capital contributionsValue of capital contributionsnominal</t>
  </si>
  <si>
    <t>2018AMP2016Capital ExpenditureValue of vested assetsValue of vested assetsnominal</t>
  </si>
  <si>
    <t>2018AMP2018Capital ExpenditureValue of vested assetsValue of vested assetsnominal</t>
  </si>
  <si>
    <t>2018AMP2015Capital ExpenditureValue of vested assetsValue of vested assetsnominal</t>
  </si>
  <si>
    <t>2018AMP2014Capital ExpenditureValue of vested assetsValue of vested assetsnominal</t>
  </si>
  <si>
    <t>2018AMP2017Capital ExpenditureValue of vested assetsValue of vested assetsnominal</t>
  </si>
  <si>
    <t>2018AMP2013Capital ExpenditureValue of vested assetsValue of vested assetsnominal</t>
  </si>
  <si>
    <t>2018AMP2013Capital ExpenditureSystem Growth2013 total system growthconstant</t>
  </si>
  <si>
    <t>2018AMP2017Capital ExpenditureSystem GrowthCapital contributions funding system growthconstant</t>
  </si>
  <si>
    <t>2018AMP2013Capital ExpenditureSystem GrowthCapital contributions funding system growthconstant</t>
  </si>
  <si>
    <t>2018AMP2014Capital ExpenditureSystem GrowthCapital contributions funding system growthconstant</t>
  </si>
  <si>
    <t>2018AMP2015Capital ExpenditureSystem GrowthCapital contributions funding system growthconstant</t>
  </si>
  <si>
    <t>2018AMP2016Capital ExpenditureSystem GrowthCapital contributions funding system growthconstant</t>
  </si>
  <si>
    <t>2018AMP2018Capital ExpenditureSystem GrowthCapital contributions funding system growthconstant</t>
  </si>
  <si>
    <t>2018AMP2013Capital ExpenditureSystem GrowthDistribution and LV cablesconstant</t>
  </si>
  <si>
    <t>2018AMP2015Capital ExpenditureSystem GrowthDistribution and LV cablesconstant</t>
  </si>
  <si>
    <t>2018AMP2018Capital ExpenditureSystem GrowthDistribution and LV cablesconstant</t>
  </si>
  <si>
    <t>2018AMP2016Capital ExpenditureSystem GrowthDistribution and LV cablesconstant</t>
  </si>
  <si>
    <t>2018AMP2014Capital ExpenditureSystem GrowthDistribution and LV cablesconstant</t>
  </si>
  <si>
    <t>2018AMP2017Capital ExpenditureSystem GrowthDistribution and LV cablesconstant</t>
  </si>
  <si>
    <t>2018AMP2016Capital ExpenditureSystem GrowthDistribution and LV linesconstant</t>
  </si>
  <si>
    <t>2018AMP2015Capital ExpenditureSystem GrowthDistribution and LV linesconstant</t>
  </si>
  <si>
    <t>2018AMP2014Capital ExpenditureSystem GrowthDistribution and LV linesconstant</t>
  </si>
  <si>
    <t>2018AMP2017Capital ExpenditureSystem GrowthDistribution and LV linesconstant</t>
  </si>
  <si>
    <t>2018AMP2013Capital ExpenditureSystem GrowthDistribution and LV linesconstant</t>
  </si>
  <si>
    <t>2018AMP2018Capital ExpenditureSystem GrowthDistribution and LV linesconstant</t>
  </si>
  <si>
    <t>2018AMP2015Capital ExpenditureSystem GrowthDistribution substations and transformersconstant</t>
  </si>
  <si>
    <t>2018AMP2016Capital ExpenditureSystem GrowthDistribution substations and transformersconstant</t>
  </si>
  <si>
    <t>2018AMP2013Capital ExpenditureSystem GrowthDistribution substations and transformersconstant</t>
  </si>
  <si>
    <t>2018AMP2014Capital ExpenditureSystem GrowthDistribution substations and transformersconstant</t>
  </si>
  <si>
    <t>2018AMP2018Capital ExpenditureSystem GrowthDistribution substations and transformersconstant</t>
  </si>
  <si>
    <t>2018AMP2017Capital ExpenditureSystem GrowthDistribution substations and transformersconstant</t>
  </si>
  <si>
    <t>2018AMP2015Capital ExpenditureSystem GrowthDistribution switchgearconstant</t>
  </si>
  <si>
    <t>2018AMP2017Capital ExpenditureSystem GrowthDistribution switchgearconstant</t>
  </si>
  <si>
    <t>2018AMP2013Capital ExpenditureSystem GrowthDistribution switchgearconstant</t>
  </si>
  <si>
    <t>2018AMP2018Capital ExpenditureSystem GrowthDistribution switchgearconstant</t>
  </si>
  <si>
    <t>2018AMP2014Capital ExpenditureSystem GrowthDistribution switchgearconstant</t>
  </si>
  <si>
    <t>2018AMP2016Capital ExpenditureSystem GrowthDistribution switchgearconstant</t>
  </si>
  <si>
    <t>2018AMP2015Capital ExpenditureSystem GrowthOther network assetsconstant</t>
  </si>
  <si>
    <t>2018AMP2013Capital ExpenditureSystem GrowthOther network assetsconstant</t>
  </si>
  <si>
    <t>2018AMP2014Capital ExpenditureSystem GrowthOther network assetsconstant</t>
  </si>
  <si>
    <t>2018AMP2018Capital ExpenditureSystem GrowthOther network assetsconstant</t>
  </si>
  <si>
    <t>2018AMP2017Capital ExpenditureSystem GrowthOther network assetsconstant</t>
  </si>
  <si>
    <t>2018AMP2016Capital ExpenditureSystem GrowthOther network assetsconstant</t>
  </si>
  <si>
    <t>2018AMP2014Capital ExpenditureSystem GrowthSubtransmissionconstant</t>
  </si>
  <si>
    <t>2018AMP2013Capital ExpenditureSystem GrowthSubtransmissionconstant</t>
  </si>
  <si>
    <t>2018AMP2017Capital ExpenditureSystem GrowthSubtransmissionconstant</t>
  </si>
  <si>
    <t>2018AMP2016Capital ExpenditureSystem GrowthSubtransmissionconstant</t>
  </si>
  <si>
    <t>2018AMP2015Capital ExpenditureSystem GrowthSubtransmissionconstant</t>
  </si>
  <si>
    <t>2018AMP2018Capital ExpenditureSystem GrowthSubtransmissionconstant</t>
  </si>
  <si>
    <t>2018AMP2017Capital ExpenditureSystem GrowthSystem growth expenditureconstant</t>
  </si>
  <si>
    <t>2018AMP2015Capital ExpenditureSystem GrowthSystem growth expenditureconstant</t>
  </si>
  <si>
    <t>2018AMP2018Capital ExpenditureSystem GrowthSystem growth expenditureconstant</t>
  </si>
  <si>
    <t>2018AMP2014Capital ExpenditureSystem GrowthSystem growth expenditureconstant</t>
  </si>
  <si>
    <t>2018AMP2016Capital ExpenditureSystem GrowthSystem growth expenditureconstant</t>
  </si>
  <si>
    <t>2018AMP2013Capital ExpenditureSystem GrowthSystem growth expenditureconstant</t>
  </si>
  <si>
    <t>2018AMP2015Capital ExpenditureSystem GrowthSystem growth less capital contributionsconstant</t>
  </si>
  <si>
    <t>2018AMP2016Capital ExpenditureSystem GrowthSystem growth less capital contributionsconstant</t>
  </si>
  <si>
    <t>2018AMP2013Capital ExpenditureSystem GrowthSystem growth less capital contributionsconstant</t>
  </si>
  <si>
    <t>2018AMP2017Capital ExpenditureSystem GrowthSystem growth less capital contributionsconstant</t>
  </si>
  <si>
    <t>2018AMP2018Capital ExpenditureSystem GrowthSystem growth less capital contributionsconstant</t>
  </si>
  <si>
    <t>2018AMP2014Capital ExpenditureSystem GrowthSystem growth less capital contributionsconstant</t>
  </si>
  <si>
    <t>2018AMP2017Capital ExpenditureSystem GrowthZone substationsconstant</t>
  </si>
  <si>
    <t>2018AMP2013Capital ExpenditureSystem GrowthZone substationsconstant</t>
  </si>
  <si>
    <t>2018AMP2015Capital ExpenditureSystem GrowthZone substationsconstant</t>
  </si>
  <si>
    <t>2018AMP2018Capital ExpenditureSystem GrowthZone substationsconstant</t>
  </si>
  <si>
    <t>2018AMP2014Capital ExpenditureSystem GrowthZone substationsconstant</t>
  </si>
  <si>
    <t>2018AMP2016Capital ExpenditureSystem GrowthZone substationsconstant</t>
  </si>
  <si>
    <t>2018AMP2013Capital ExpenditureAsset replacement and renewal2013 total asset replacementconstant</t>
  </si>
  <si>
    <t>2018AMP2016Capital ExpenditureAsset replacement and renewalAsset replacement and renewal expenditureconstant</t>
  </si>
  <si>
    <t>2018AMP2014Capital ExpenditureAsset replacement and renewalAsset replacement and renewal expenditureconstant</t>
  </si>
  <si>
    <t>2018AMP2015Capital ExpenditureAsset replacement and renewalAsset replacement and renewal expenditureconstant</t>
  </si>
  <si>
    <t>2018AMP2013Capital ExpenditureAsset replacement and renewalAsset replacement and renewal expenditureconstant</t>
  </si>
  <si>
    <t>2018AMP2017Capital ExpenditureAsset replacement and renewalAsset replacement and renewal expenditureconstant</t>
  </si>
  <si>
    <t>2018AMP2018Capital ExpenditureAsset replacement and renewalAsset replacement and renewal expenditureconstant</t>
  </si>
  <si>
    <t>2018AMP2013Capital ExpenditureAsset replacement and renewalAsset replacement and renewal less capital contributionsconstant</t>
  </si>
  <si>
    <t>2018AMP2016Capital ExpenditureAsset replacement and renewalAsset replacement and renewal less capital contributionsconstant</t>
  </si>
  <si>
    <t>2018AMP2014Capital ExpenditureAsset replacement and renewalAsset replacement and renewal less capital contributionsconstant</t>
  </si>
  <si>
    <t>2018AMP2017Capital ExpenditureAsset replacement and renewalAsset replacement and renewal less capital contributionsconstant</t>
  </si>
  <si>
    <t>2018AMP2015Capital ExpenditureAsset replacement and renewalAsset replacement and renewal less capital contributionsconstant</t>
  </si>
  <si>
    <t>2018AMP2018Capital ExpenditureAsset replacement and renewalAsset replacement and renewal less capital contributionsconstant</t>
  </si>
  <si>
    <t>2018AMP2017Capital ExpenditureAsset replacement and renewalCapital contributions funding asset replacement and renewalconstant</t>
  </si>
  <si>
    <t>2018AMP2013Capital ExpenditureAsset replacement and renewalCapital contributions funding asset replacement and renewalconstant</t>
  </si>
  <si>
    <t>2018AMP2016Capital ExpenditureAsset replacement and renewalCapital contributions funding asset replacement and renewalconstant</t>
  </si>
  <si>
    <t>2018AMP2015Capital ExpenditureAsset replacement and renewalCapital contributions funding asset replacement and renewalconstant</t>
  </si>
  <si>
    <t>2018AMP2014Capital ExpenditureAsset replacement and renewalCapital contributions funding asset replacement and renewalconstant</t>
  </si>
  <si>
    <t>2018AMP2018Capital ExpenditureAsset replacement and renewalCapital contributions funding asset replacement and renewalconstant</t>
  </si>
  <si>
    <t>2018AMP2013Capital ExpenditureAsset replacement and renewalDistribution and LV cablesconstant</t>
  </si>
  <si>
    <t>2018AMP2015Capital ExpenditureAsset replacement and renewalDistribution and LV cablesconstant</t>
  </si>
  <si>
    <t>2018AMP2016Capital ExpenditureAsset replacement and renewalDistribution and LV cablesconstant</t>
  </si>
  <si>
    <t>2018AMP2017Capital ExpenditureAsset replacement and renewalDistribution and LV cablesconstant</t>
  </si>
  <si>
    <t>2018AMP2018Capital ExpenditureAsset replacement and renewalDistribution and LV cablesconstant</t>
  </si>
  <si>
    <t>2018AMP2014Capital ExpenditureAsset replacement and renewalDistribution and LV cablesconstant</t>
  </si>
  <si>
    <t>2018AMP2018Capital ExpenditureAsset replacement and renewalDistribution and LV linesconstant</t>
  </si>
  <si>
    <t>2018AMP2015Capital ExpenditureAsset replacement and renewalDistribution and LV linesconstant</t>
  </si>
  <si>
    <t>2018AMP2016Capital ExpenditureAsset replacement and renewalDistribution and LV linesconstant</t>
  </si>
  <si>
    <t>2018AMP2013Capital ExpenditureAsset replacement and renewalDistribution and LV linesconstant</t>
  </si>
  <si>
    <t>2018AMP2014Capital ExpenditureAsset replacement and renewalDistribution and LV linesconstant</t>
  </si>
  <si>
    <t>2018AMP2017Capital ExpenditureAsset replacement and renewalDistribution and LV linesconstant</t>
  </si>
  <si>
    <t>2018AMP2015Capital ExpenditureAsset replacement and renewalDistribution substations and transformersconstant</t>
  </si>
  <si>
    <t>2018AMP2013Capital ExpenditureAsset replacement and renewalDistribution substations and transformersconstant</t>
  </si>
  <si>
    <t>2018AMP2014Capital ExpenditureAsset replacement and renewalDistribution substations and transformersconstant</t>
  </si>
  <si>
    <t>2018AMP2018Capital ExpenditureAsset replacement and renewalDistribution substations and transformersconstant</t>
  </si>
  <si>
    <t>2018AMP2017Capital ExpenditureAsset replacement and renewalDistribution substations and transformersconstant</t>
  </si>
  <si>
    <t>2018AMP2016Capital ExpenditureAsset replacement and renewalDistribution substations and transformersconstant</t>
  </si>
  <si>
    <t>2018AMP2014Capital ExpenditureAsset replacement and renewalDistribution switchgearconstant</t>
  </si>
  <si>
    <t>2018AMP2017Capital ExpenditureAsset replacement and renewalDistribution switchgearconstant</t>
  </si>
  <si>
    <t>2018AMP2018Capital ExpenditureAsset replacement and renewalDistribution switchgearconstant</t>
  </si>
  <si>
    <t>2018AMP2015Capital ExpenditureAsset replacement and renewalDistribution switchgearconstant</t>
  </si>
  <si>
    <t>2018AMP2016Capital ExpenditureAsset replacement and renewalDistribution switchgearconstant</t>
  </si>
  <si>
    <t>2018AMP2013Capital ExpenditureAsset replacement and renewalDistribution switchgearconstant</t>
  </si>
  <si>
    <t>2018AMP2013Capital ExpenditureAsset replacement and renewalOther network assetsconstant</t>
  </si>
  <si>
    <t>2018AMP2018Capital ExpenditureAsset replacement and renewalOther network assetsconstant</t>
  </si>
  <si>
    <t>2018AMP2015Capital ExpenditureAsset replacement and renewalOther network assetsconstant</t>
  </si>
  <si>
    <t>2018AMP2014Capital ExpenditureAsset replacement and renewalOther network assetsconstant</t>
  </si>
  <si>
    <t>2018AMP2017Capital ExpenditureAsset replacement and renewalOther network assetsconstant</t>
  </si>
  <si>
    <t>2018AMP2016Capital ExpenditureAsset replacement and renewalOther network assetsconstant</t>
  </si>
  <si>
    <t>2018AMP2015Capital ExpenditureAsset replacement and renewalSubtransmissionconstant</t>
  </si>
  <si>
    <t>2018AMP2016Capital ExpenditureAsset replacement and renewalSubtransmissionconstant</t>
  </si>
  <si>
    <t>2018AMP2018Capital ExpenditureAsset replacement and renewalSubtransmissionconstant</t>
  </si>
  <si>
    <t>2018AMP2014Capital ExpenditureAsset replacement and renewalSubtransmissionconstant</t>
  </si>
  <si>
    <t>2018AMP2017Capital ExpenditureAsset replacement and renewalSubtransmissionconstant</t>
  </si>
  <si>
    <t>2018AMP2013Capital ExpenditureAsset replacement and renewalSubtransmissionconstant</t>
  </si>
  <si>
    <t>2018AMP2018Capital ExpenditureAsset replacement and renewalZone substationsconstant</t>
  </si>
  <si>
    <t>2018AMP2017Capital ExpenditureAsset replacement and renewalZone substationsconstant</t>
  </si>
  <si>
    <t>2018AMP2016Capital ExpenditureAsset replacement and renewalZone substationsconstant</t>
  </si>
  <si>
    <t>2018AMP2013Capital ExpenditureAsset replacement and renewalZone substationsconstant</t>
  </si>
  <si>
    <t>2018AMP2014Capital ExpenditureAsset replacement and renewalZone substationsconstant</t>
  </si>
  <si>
    <t>2018AMP2015Capital ExpenditureAsset replacement and renewalZone substationsconstant</t>
  </si>
  <si>
    <t>2018IDCapital ExpenditureAll assetsExpenditure on assetsconstant</t>
  </si>
  <si>
    <t>2018IDCapital ExpenditureAll assetsExpenditure on assetsnominal</t>
  </si>
  <si>
    <t>2018IDCapital ExpenditureAsset relocationsAsset relocationsconstant</t>
  </si>
  <si>
    <t>2018IDCapital ExpenditureAsset relocationsAsset relocationsnominal</t>
  </si>
  <si>
    <t>2018IDCapital ExpenditureAsset replacement and renewalAsset replacement and renewalconstant</t>
  </si>
  <si>
    <t>2018IDCapital ExpenditureAsset replacement and renewalAsset replacement and renewalnominal</t>
  </si>
  <si>
    <t>2018IDCapital ExpenditureCapital expenditureCapital expenditureconstant</t>
  </si>
  <si>
    <t>2018IDCapital ExpenditureCapital expenditureCapital expenditurenominal</t>
  </si>
  <si>
    <t>2018IDCapital ExpenditureConsumer connectionConsumer connectionconstant</t>
  </si>
  <si>
    <t>2018IDCapital ExpenditureConsumer connectionConsumer connectionnominal</t>
  </si>
  <si>
    <t>2018IDCapital ExpenditureCost of financingCost of financingconstant</t>
  </si>
  <si>
    <t>2018IDCapital ExpenditureCost of financingCost of financingnominal</t>
  </si>
  <si>
    <t>2018IDCapital ExpenditureNetwork assetsExpenditure on network assetsconstant</t>
  </si>
  <si>
    <t>2018IDCapital ExpenditureNetwork assetsExpenditure on network assetsnominal</t>
  </si>
  <si>
    <t>2018IDCapital ExpenditureNon-network assetsExpenditure on non-network assetsconstant</t>
  </si>
  <si>
    <t>2018IDCapital ExpenditureNon-network assetsExpenditure on non-network assetsnominal</t>
  </si>
  <si>
    <t>2018IDCapital ExpenditureReliability, safety and environmentLegislative and regulatoryconstant</t>
  </si>
  <si>
    <t>2018IDCapital ExpenditureReliability, safety and environmentLegislative and regulatorynominal</t>
  </si>
  <si>
    <t>2018IDCapital ExpenditureReliability, safety and environmentOther reliability, safety and environmentconstant</t>
  </si>
  <si>
    <t>2018IDCapital ExpenditureReliability, safety and environmentOther reliability, safety and environmentnominal</t>
  </si>
  <si>
    <t>2018IDCapital ExpenditureReliability, safety and environmentQuality of supplyconstant</t>
  </si>
  <si>
    <t>2018IDCapital ExpenditureReliability, safety and environmentQuality of supplynominal</t>
  </si>
  <si>
    <t>2018IDCapital ExpenditureReliability, safety and environmentTotal reliability, safety and environmentconstant</t>
  </si>
  <si>
    <t>2018IDCapital ExpenditureReliability, safety and environmentTotal reliability, safety and environmentnominal</t>
  </si>
  <si>
    <t>2018IDCapital ExpenditureSystem growthSystem growthconstant</t>
  </si>
  <si>
    <t>2018IDCapital ExpenditureSystem growthSystem growthnominal</t>
  </si>
  <si>
    <t>2018IDCapital ExpenditureValue of capital contributionsValue of capital contributionsconstant</t>
  </si>
  <si>
    <t>2018IDCapital ExpenditureValue of capital contributionsValue of capital contributionsnominal</t>
  </si>
  <si>
    <t>2018IDCapital ExpenditureValue of vested assetsValue of vested assetsconstant</t>
  </si>
  <si>
    <t>2018IDCapital ExpenditureValue of vested assetsValue of vested assetsnominal</t>
  </si>
  <si>
    <t>2018IDCapital ExpenditureAsset replacement and renewalAsset replacement and renewal expenditureconstant</t>
  </si>
  <si>
    <t>2018IDCapital ExpenditureAsset replacement and renewalAsset replacement and renewal expenditurenominal</t>
  </si>
  <si>
    <t>2018IDCapital ExpenditureAsset replacement and renewalAsset replacement and renewal less capital contributionsconstant</t>
  </si>
  <si>
    <t>2018IDCapital ExpenditureAsset replacement and renewalAsset replacement and renewal less capital contributionsnominal</t>
  </si>
  <si>
    <t>2018IDCapital ExpenditureAsset replacement and renewalCapital contributions funding asset replacement and renewalconstant</t>
  </si>
  <si>
    <t>2018IDCapital ExpenditureAsset replacement and renewalCapital contributions funding asset replacement and renewalnominal</t>
  </si>
  <si>
    <t>2018IDCapital ExpenditureAsset replacement and renewalDistribution and LV cablesconstant</t>
  </si>
  <si>
    <t>2018IDCapital ExpenditureAsset replacement and renewalDistribution and LV cablesnominal</t>
  </si>
  <si>
    <t>2018IDCapital ExpenditureAsset replacement and renewalDistribution and LV linesconstant</t>
  </si>
  <si>
    <t>2018IDCapital ExpenditureAsset replacement and renewalDistribution and LV linesnominal</t>
  </si>
  <si>
    <t>2018IDCapital ExpenditureAsset replacement and renewalDistribution substations and transformersconstant</t>
  </si>
  <si>
    <t>2018IDCapital ExpenditureAsset replacement and renewalDistribution substations and transformersnominal</t>
  </si>
  <si>
    <t>2018IDCapital ExpenditureAsset replacement and renewalDistribution switchgearconstant</t>
  </si>
  <si>
    <t>2018IDCapital ExpenditureAsset replacement and renewalDistribution switchgearnominal</t>
  </si>
  <si>
    <t>2018IDCapital ExpenditureAsset replacement and renewalOther network assetsconstant</t>
  </si>
  <si>
    <t>2018IDCapital ExpenditureAsset replacement and renewalOther network assetsnominal</t>
  </si>
  <si>
    <t>2018IDCapital ExpenditureAsset replacement and renewalSubtransmissionconstant</t>
  </si>
  <si>
    <t>2018IDCapital ExpenditureAsset replacement and renewalSubtransmissionnominal</t>
  </si>
  <si>
    <t>2018IDCapital ExpenditureAsset replacement and renewalZone substationsconstant</t>
  </si>
  <si>
    <t>2018IDCapital ExpenditureAsset replacement and renewalZone substationsnominal</t>
  </si>
  <si>
    <t>2018IDCapital ExpenditureSystem growthCapital contributions funding system growthconstant</t>
  </si>
  <si>
    <t>2018IDCapital ExpenditureSystem growthCapital contributions funding system growthnominal</t>
  </si>
  <si>
    <t>2018IDCapital ExpenditureSystem growthDistribution and LV cablesconstant</t>
  </si>
  <si>
    <t>2018IDCapital ExpenditureSystem growthDistribution and LV cablesnominal</t>
  </si>
  <si>
    <t>2018IDCapital ExpenditureSystem growthDistribution and LV linesconstant</t>
  </si>
  <si>
    <t>2018IDCapital ExpenditureSystem growthDistribution and LV linesnominal</t>
  </si>
  <si>
    <t>2018IDCapital ExpenditureSystem growthDistribution substations and transformersconstant</t>
  </si>
  <si>
    <t>2018IDCapital ExpenditureSystem growthDistribution substations and transformersnominal</t>
  </si>
  <si>
    <t>2018IDCapital ExpenditureSystem growthDistribution switchgearconstant</t>
  </si>
  <si>
    <t>2018IDCapital ExpenditureSystem growthDistribution switchgearnominal</t>
  </si>
  <si>
    <t>2018IDCapital ExpenditureSystem growthOther network assetsconstant</t>
  </si>
  <si>
    <t>2018IDCapital ExpenditureSystem growthOther network assetsnominal</t>
  </si>
  <si>
    <t>2018IDCapital ExpenditureSystem growthSubtransmissionconstant</t>
  </si>
  <si>
    <t>2018IDCapital ExpenditureSystem growthSubtransmissionnominal</t>
  </si>
  <si>
    <t>2018IDCapital ExpenditureSystem growthSystem growth expenditureconstant</t>
  </si>
  <si>
    <t>2018IDCapital ExpenditureSystem growthSystem growth expenditurenominal</t>
  </si>
  <si>
    <t>2018IDCapital ExpenditureSystem growthSystem growth less capital contributionsconstant</t>
  </si>
  <si>
    <t>2018IDCapital ExpenditureSystem growthSystem growth less capital contributionsnominal</t>
  </si>
  <si>
    <t>2018IDCapital ExpenditureSystem growthZone substationsconstant</t>
  </si>
  <si>
    <t>2018IDCapital ExpenditureSystem growthZone substationsnominal</t>
  </si>
  <si>
    <t>2018AMP2017Network and DemandElectricity volumesElectricity entering system for supply to consumersNA</t>
  </si>
  <si>
    <t>2018AMP2014Network and DemandElectricity volumesElectricity entering system for supply to consumersNA</t>
  </si>
  <si>
    <t>2018AMP2013Network and DemandElectricity volumesElectricity entering system for supply to consumersNA</t>
  </si>
  <si>
    <t>2018AMP2015Network and DemandElectricity volumesElectricity entering system for supply to consumersNA</t>
  </si>
  <si>
    <t>2018AMP2016Network and DemandElectricity volumesElectricity entering system for supply to consumersNA</t>
  </si>
  <si>
    <t>2018AMP2018Network and DemandElectricity volumesElectricity entering system for supply to consumersNA</t>
  </si>
  <si>
    <t>2018AMP2013Network and DemandElectricity volumesLoad factorNA</t>
  </si>
  <si>
    <t>2018AMP2018Network and DemandElectricity volumesLoad factorNA</t>
  </si>
  <si>
    <t>2018AMP2015Network and DemandElectricity volumesLoad factorNA</t>
  </si>
  <si>
    <t>2018AMP2017Network and DemandElectricity volumesLoad factorNA</t>
  </si>
  <si>
    <t>2018AMP2014Network and DemandElectricity volumesLoad factorNA</t>
  </si>
  <si>
    <t>2018AMP2016Network and DemandElectricity volumesLoad factorNA</t>
  </si>
  <si>
    <t>2018AMP2016Network and DemandElectricity volumesLoss ratioNA</t>
  </si>
  <si>
    <t>2018AMP2018Network and DemandElectricity volumesLoss ratioNA</t>
  </si>
  <si>
    <t>2018AMP2015Network and DemandElectricity volumesLoss ratioNA</t>
  </si>
  <si>
    <t>2018AMP2014Network and DemandElectricity volumesLoss ratioNA</t>
  </si>
  <si>
    <t>2018AMP2017Network and DemandElectricity volumesLoss ratioNA</t>
  </si>
  <si>
    <t>2018AMP2013Network and DemandElectricity volumesLoss ratioNA</t>
  </si>
  <si>
    <t>2018AMP2014Network and DemandElectricity volumesTotal energy delivered to ICPsNA</t>
  </si>
  <si>
    <t>2018AMP2015Network and DemandElectricity volumesTotal energy delivered to ICPsNA</t>
  </si>
  <si>
    <t>2018AMP2017Network and DemandElectricity volumesTotal energy delivered to ICPsNA</t>
  </si>
  <si>
    <t>2018AMP2018Network and DemandElectricity volumesTotal energy delivered to ICPsNA</t>
  </si>
  <si>
    <t>2018AMP2013Network and DemandElectricity volumesTotal energy delivered to ICPsNA</t>
  </si>
  <si>
    <t>2018AMP2016Network and DemandElectricity volumesTotal energy delivered to ICPsNA</t>
  </si>
  <si>
    <t>2018AMP2016Network and DemandMaximum coincident system demandGXP demandNA</t>
  </si>
  <si>
    <t>2018AMP2014Network and DemandMaximum coincident system demandGXP demandNA</t>
  </si>
  <si>
    <t>2018AMP2013Network and DemandMaximum coincident system demandGXP demandNA</t>
  </si>
  <si>
    <t>2018AMP2018Network and DemandMaximum coincident system demandGXP demandNA</t>
  </si>
  <si>
    <t>2018AMP2017Network and DemandMaximum coincident system demandGXP demandNA</t>
  </si>
  <si>
    <t>2018AMP2015Network and DemandMaximum coincident system demandGXP demandNA</t>
  </si>
  <si>
    <t>2018AMP2017Network and DemandMaximum coincident system demandMaximum coincident system demandNA</t>
  </si>
  <si>
    <t>2018AMP2018Network and DemandMaximum coincident system demandMaximum coincident system demandNA</t>
  </si>
  <si>
    <t>2018AMP2014Network and DemandMaximum coincident system demandMaximum coincident system demandNA</t>
  </si>
  <si>
    <t>2018AMP2013Network and DemandMaximum coincident system demandMaximum coincident system demandNA</t>
  </si>
  <si>
    <t>2018AMP2015Network and DemandMaximum coincident system demandMaximum coincident system demandNA</t>
  </si>
  <si>
    <t>2018AMP2016Network and DemandMaximum coincident system demandMaximum coincident system demandNA</t>
  </si>
  <si>
    <t>2018AMP2017Network and DemandMaximum coincident system demandMaximum coincident system demand [MW]NA</t>
  </si>
  <si>
    <t>2018AMP2018Network and DemandMaximum coincident system demandSch 12c Maximum coincident system demand [MW]NA</t>
  </si>
  <si>
    <t>2018IDNetwork and DemandCustomer numbersAverage no. of ICPs in disclosure yearNA</t>
  </si>
  <si>
    <t>2018IDNetwork and DemandTotal circuit lengthOverhead (km)NA</t>
  </si>
  <si>
    <t>2018IDNetwork and DemandTotal circuit lengthTotal circuit length (km)NA</t>
  </si>
  <si>
    <t>2018IDNetwork and DemandTotal circuit lengthUnderground (km)NA</t>
  </si>
  <si>
    <t>2018IDNetwork and DemandElectricity volumesElectricity entering system for supply to consumersNA</t>
  </si>
  <si>
    <t>2018IDNetwork and DemandElectricity volumesLoad factorNA</t>
  </si>
  <si>
    <t>2018IDNetwork and DemandElectricity volumesLoss ratioNA</t>
  </si>
  <si>
    <t>2018IDNetwork and DemandElectricity volumesTotal energy delivered to ICPsNA</t>
  </si>
  <si>
    <t>2018IDNetwork and DemandMaximum coincident system demandGXP demandNA</t>
  </si>
  <si>
    <t>2018IDNetwork and DemandMaximum coincident system demandMaximum coincident system demandNA</t>
  </si>
  <si>
    <t>2018AMP2013Operating ExpenditureAsset replacement and renewalAsset replacement and renewalconstant</t>
  </si>
  <si>
    <t>2018AMP2016Operating ExpenditureAsset replacement and renewalAsset replacement and renewalconstant</t>
  </si>
  <si>
    <t>2018AMP2017Operating ExpenditureAsset replacement and renewalAsset replacement and renewalconstant</t>
  </si>
  <si>
    <t>2018AMP2015Operating ExpenditureAsset replacement and renewalAsset replacement and renewalconstant</t>
  </si>
  <si>
    <t>2018AMP2018Operating ExpenditureAsset replacement and renewalAsset replacement and renewalconstant</t>
  </si>
  <si>
    <t>2018AMP2014Operating ExpenditureAsset replacement and renewalAsset replacement and renewalconstant</t>
  </si>
  <si>
    <t>2018AMP2017Operating ExpenditureAsset replacement and renewalAsset replacement and renewalnominal</t>
  </si>
  <si>
    <t>2018AMP2013Operating ExpenditureAsset replacement and renewalAsset replacement and renewalnominal</t>
  </si>
  <si>
    <t>2018AMP2014Operating ExpenditureAsset replacement and renewalAsset replacement and renewalnominal</t>
  </si>
  <si>
    <t>2018AMP2018Operating ExpenditureAsset replacement and renewalAsset replacement and renewalnominal</t>
  </si>
  <si>
    <t>2018AMP2015Operating ExpenditureAsset replacement and renewalAsset replacement and renewalnominal</t>
  </si>
  <si>
    <t>2018AMP2016Operating ExpenditureAsset replacement and renewalAsset replacement and renewalnominal</t>
  </si>
  <si>
    <t>2018AMP2015Operating ExpenditureBusiness supportBusiness supportconstant</t>
  </si>
  <si>
    <t>2018AMP2013Operating ExpenditureBusiness supportBusiness supportconstant</t>
  </si>
  <si>
    <t>2018AMP2017Operating ExpenditureBusiness supportBusiness supportconstant</t>
  </si>
  <si>
    <t>2018AMP2014Operating ExpenditureBusiness supportBusiness supportconstant</t>
  </si>
  <si>
    <t>2018AMP2016Operating ExpenditureBusiness supportBusiness supportconstant</t>
  </si>
  <si>
    <t>2018AMP2018Operating ExpenditureBusiness supportBusiness supportconstant</t>
  </si>
  <si>
    <t>2018AMP2015Operating ExpenditureBusiness supportBusiness supportnominal</t>
  </si>
  <si>
    <t>2018AMP2016Operating ExpenditureBusiness supportBusiness supportnominal</t>
  </si>
  <si>
    <t>2018AMP2017Operating ExpenditureBusiness supportBusiness supportnominal</t>
  </si>
  <si>
    <t>2018AMP2018Operating ExpenditureBusiness supportBusiness supportnominal</t>
  </si>
  <si>
    <t>2018AMP2013Operating ExpenditureBusiness supportBusiness supportnominal</t>
  </si>
  <si>
    <t>2018AMP2014Operating ExpenditureBusiness supportBusiness supportnominal</t>
  </si>
  <si>
    <t>2018AMP2016Operating ExpenditureExpenditure on subcomponentsDirect billing*constant</t>
  </si>
  <si>
    <t>2018AMP2017Operating ExpenditureExpenditure on subcomponentsDirect billing*constant</t>
  </si>
  <si>
    <t>2018AMP2014Operating ExpenditureExpenditure on subcomponentsDirect billing*constant</t>
  </si>
  <si>
    <t>2018AMP2018Operating ExpenditureExpenditure on subcomponentsDirect billing*constant</t>
  </si>
  <si>
    <t>2018AMP2013Operating ExpenditureExpenditure on subcomponentsDirect billing*constant</t>
  </si>
  <si>
    <t>2018AMP2015Operating ExpenditureExpenditure on subcomponentsDirect billing*constant</t>
  </si>
  <si>
    <t>2018AMP2013Operating ExpenditureExpenditure on subcomponentsEnergy efficiency and demand side management, reduction of energy lossesconstant</t>
  </si>
  <si>
    <t>2018AMP2016Operating ExpenditureExpenditure on subcomponentsEnergy efficiency and demand side management, reduction of energy lossesconstant</t>
  </si>
  <si>
    <t>2018AMP2015Operating ExpenditureExpenditure on subcomponentsEnergy efficiency and demand side management, reduction of energy lossesconstant</t>
  </si>
  <si>
    <t>2018AMP2018Operating ExpenditureExpenditure on subcomponentsEnergy efficiency and demand side management, reduction of energy lossesconstant</t>
  </si>
  <si>
    <t>2018AMP2014Operating ExpenditureExpenditure on subcomponentsEnergy efficiency and demand side management, reduction of energy lossesconstant</t>
  </si>
  <si>
    <t>2018AMP2017Operating ExpenditureExpenditure on subcomponentsEnergy efficiency and demand side management, reduction of energy lossesconstant</t>
  </si>
  <si>
    <t>2018AMP2014Operating ExpenditureExpenditure on subcomponentsInsuranceconstant</t>
  </si>
  <si>
    <t>2018AMP2018Operating ExpenditureExpenditure on subcomponentsInsuranceconstant</t>
  </si>
  <si>
    <t>2018AMP2015Operating ExpenditureExpenditure on subcomponentsInsuranceconstant</t>
  </si>
  <si>
    <t>2018AMP2013Operating ExpenditureExpenditure on subcomponentsInsuranceconstant</t>
  </si>
  <si>
    <t>2018AMP2017Operating ExpenditureExpenditure on subcomponentsInsuranceconstant</t>
  </si>
  <si>
    <t>2018AMP2016Operating ExpenditureExpenditure on subcomponentsInsuranceconstant</t>
  </si>
  <si>
    <t>2018AMP2014Operating ExpenditureExpenditure on subcomponentsResearch and Developmentconstant</t>
  </si>
  <si>
    <t>2018AMP2016Operating ExpenditureExpenditure on subcomponentsResearch and Developmentconstant</t>
  </si>
  <si>
    <t>2018AMP2015Operating ExpenditureExpenditure on subcomponentsResearch and Developmentconstant</t>
  </si>
  <si>
    <t>2018AMP2013Operating ExpenditureExpenditure on subcomponentsResearch and Developmentconstant</t>
  </si>
  <si>
    <t>2018AMP2018Operating ExpenditureExpenditure on subcomponentsResearch and Developmentconstant</t>
  </si>
  <si>
    <t>2018AMP2017Operating ExpenditureExpenditure on subcomponentsResearch and Developmentconstant</t>
  </si>
  <si>
    <t>2018AMP2014Operating ExpenditureNetwork OpexNetwork Opexconstant</t>
  </si>
  <si>
    <t>2018AMP2015Operating ExpenditureNetwork OpexNetwork Opexconstant</t>
  </si>
  <si>
    <t>2018AMP2018Operating ExpenditureNetwork OpexNetwork Opexconstant</t>
  </si>
  <si>
    <t>2018AMP2017Operating ExpenditureNetwork OpexNetwork Opexconstant</t>
  </si>
  <si>
    <t>2018AMP2013Operating ExpenditureNetwork OpexNetwork Opexconstant</t>
  </si>
  <si>
    <t>2018AMP2016Operating ExpenditureNetwork OpexNetwork Opexconstant</t>
  </si>
  <si>
    <t>2018AMP2018Operating ExpenditureNetwork OpexNetwork Opexnominal</t>
  </si>
  <si>
    <t>2018AMP2014Operating ExpenditureNetwork OpexNetwork Opexnominal</t>
  </si>
  <si>
    <t>2018AMP2013Operating ExpenditureNetwork OpexNetwork Opexnominal</t>
  </si>
  <si>
    <t>2018AMP2017Operating ExpenditureNetwork OpexNetwork Opexnominal</t>
  </si>
  <si>
    <t>2018AMP2015Operating ExpenditureNetwork OpexNetwork Opexnominal</t>
  </si>
  <si>
    <t>2018AMP2016Operating ExpenditureNetwork OpexNetwork Opexnominal</t>
  </si>
  <si>
    <t>2018AMP2013Operating ExpenditureNon-network opexNon-network opexconstant</t>
  </si>
  <si>
    <t>2018AMP2015Operating ExpenditureNon-network opexNon-network opexconstant</t>
  </si>
  <si>
    <t>2018AMP2016Operating ExpenditureNon-network opexNon-network opexconstant</t>
  </si>
  <si>
    <t>2018AMP2017Operating ExpenditureNon-network opexNon-network opexconstant</t>
  </si>
  <si>
    <t>2018AMP2018Operating ExpenditureNon-network opexNon-network opexconstant</t>
  </si>
  <si>
    <t>2018AMP2014Operating ExpenditureNon-network opexNon-network opexconstant</t>
  </si>
  <si>
    <t>2018AMP2017Operating ExpenditureNon-network opexNon-network opexnominal</t>
  </si>
  <si>
    <t>2018AMP2018Operating ExpenditureNon-network opexNon-network opexnominal</t>
  </si>
  <si>
    <t>2018AMP2013Operating ExpenditureNon-network opexNon-network opexnominal</t>
  </si>
  <si>
    <t>2018AMP2014Operating ExpenditureNon-network opexNon-network opexnominal</t>
  </si>
  <si>
    <t>2018AMP2016Operating ExpenditureNon-network opexNon-network opexnominal</t>
  </si>
  <si>
    <t>2018AMP2015Operating ExpenditureNon-network opexNon-network opexnominal</t>
  </si>
  <si>
    <t>2018AMP2018Operating ExpenditureRoutine &amp; Corrective Maint &amp; InspectionRoutine &amp; Corrective Maint &amp; Inspectionconstant</t>
  </si>
  <si>
    <t>2018AMP2017Operating ExpenditureRoutine &amp; Corrective Maint &amp; InspectionRoutine &amp; Corrective Maint &amp; Inspectionconstant</t>
  </si>
  <si>
    <t>2018AMP2018Operating ExpenditureRoutine &amp; Corrective Maint &amp; InspectionRoutine &amp; Corrective Maint &amp; Inspectionnominal</t>
  </si>
  <si>
    <t>2018AMP2017Operating ExpenditureRoutine &amp; Corrective Maint &amp; InspectionRoutine &amp; Corrective Maint &amp; Inspectionnominal</t>
  </si>
  <si>
    <t>2018AMP2015Operating ExpenditureRoutine and corrective maintenance and inspectionRoutine and corrective maintenance and inspectionconstant</t>
  </si>
  <si>
    <t>2018AMP2016Operating ExpenditureRoutine and corrective maintenance and inspectionRoutine and corrective maintenance and inspectionconstant</t>
  </si>
  <si>
    <t>2018AMP2013Operating ExpenditureRoutine and corrective maintenance and inspectionRoutine and corrective maintenance and inspectionconstant</t>
  </si>
  <si>
    <t>2018AMP2018Operating ExpenditureRoutine and corrective maintenance and inspectionRoutine and corrective maintenance and inspectionconstant</t>
  </si>
  <si>
    <t>2018AMP2017Operating ExpenditureRoutine and corrective maintenance and inspectionRoutine and corrective maintenance and inspectionconstant</t>
  </si>
  <si>
    <t>2018AMP2014Operating ExpenditureRoutine and corrective maintenance and inspectionRoutine and corrective maintenance and inspectionconstant</t>
  </si>
  <si>
    <t>2018AMP2017Operating ExpenditureRoutine and corrective maintenance and inspectionRoutine and corrective maintenance and inspectionnominal</t>
  </si>
  <si>
    <t>2018AMP2013Operating ExpenditureRoutine and corrective maintenance and inspectionRoutine and corrective maintenance and inspectionnominal</t>
  </si>
  <si>
    <t>2018AMP2018Operating ExpenditureRoutine and corrective maintenance and inspectionRoutine and corrective maintenance and inspectionnominal</t>
  </si>
  <si>
    <t>2018AMP2016Operating ExpenditureRoutine and corrective maintenance and inspectionRoutine and corrective maintenance and inspectionnominal</t>
  </si>
  <si>
    <t>2018AMP2015Operating ExpenditureRoutine and corrective maintenance and inspectionRoutine and corrective maintenance and inspectionnominal</t>
  </si>
  <si>
    <t>2018AMP2014Operating ExpenditureRoutine and corrective maintenance and inspectionRoutine and corrective maintenance and inspectionnominal</t>
  </si>
  <si>
    <t>2018AMP2015Operating ExpenditureService interruptions and emergenciesService interruptions and emergenciesconstant</t>
  </si>
  <si>
    <t>2018AMP2018Operating ExpenditureService interruptions and emergenciesService interruptions and emergenciesconstant</t>
  </si>
  <si>
    <t>2018AMP2013Operating ExpenditureService interruptions and emergenciesService interruptions and emergenciesconstant</t>
  </si>
  <si>
    <t>2018AMP2016Operating ExpenditureService interruptions and emergenciesService interruptions and emergenciesconstant</t>
  </si>
  <si>
    <t>2018AMP2014Operating ExpenditureService interruptions and emergenciesService interruptions and emergenciesconstant</t>
  </si>
  <si>
    <t>2018AMP2017Operating ExpenditureService interruptions and emergenciesService interruptions and emergenciesconstant</t>
  </si>
  <si>
    <t>2018AMP2014Operating ExpenditureService interruptions and emergenciesService interruptions and emergenciesnominal</t>
  </si>
  <si>
    <t>2018AMP2016Operating ExpenditureService interruptions and emergenciesService interruptions and emergenciesnominal</t>
  </si>
  <si>
    <t>2018AMP2015Operating ExpenditureService interruptions and emergenciesService interruptions and emergenciesnominal</t>
  </si>
  <si>
    <t>2018AMP2018Operating ExpenditureService interruptions and emergenciesService interruptions and emergenciesnominal</t>
  </si>
  <si>
    <t>2018AMP2017Operating ExpenditureService interruptions and emergenciesService interruptions and emergenciesnominal</t>
  </si>
  <si>
    <t>2018AMP2013Operating ExpenditureService interruptions and emergenciesService interruptions and emergenciesnominal</t>
  </si>
  <si>
    <t>2018AMP2017Operating ExpenditureSystem operations and network supportSystem operations and network supportconstant</t>
  </si>
  <si>
    <t>2018AMP2013Operating ExpenditureSystem operations and network supportSystem operations and network supportconstant</t>
  </si>
  <si>
    <t>2018AMP2018Operating ExpenditureSystem operations and network supportSystem operations and network supportconstant</t>
  </si>
  <si>
    <t>2018AMP2015Operating ExpenditureSystem operations and network supportSystem operations and network supportconstant</t>
  </si>
  <si>
    <t>2018AMP2016Operating ExpenditureSystem operations and network supportSystem operations and network supportconstant</t>
  </si>
  <si>
    <t>2018AMP2014Operating ExpenditureSystem operations and network supportSystem operations and network supportconstant</t>
  </si>
  <si>
    <t>2018AMP2015Operating ExpenditureSystem operations and network supportSystem operations and network supportnominal</t>
  </si>
  <si>
    <t>2018AMP2014Operating ExpenditureSystem operations and network supportSystem operations and network supportnominal</t>
  </si>
  <si>
    <t>2018AMP2013Operating ExpenditureSystem operations and network supportSystem operations and network supportnominal</t>
  </si>
  <si>
    <t>2018AMP2016Operating ExpenditureSystem operations and network supportSystem operations and network supportnominal</t>
  </si>
  <si>
    <t>2018AMP2018Operating ExpenditureSystem operations and network supportSystem operations and network supportnominal</t>
  </si>
  <si>
    <t>2018AMP2017Operating ExpenditureSystem operations and network supportSystem operations and network supportnominal</t>
  </si>
  <si>
    <t>2018AMP2015Operating ExpenditureTotal opexOperational expenditureconstant</t>
  </si>
  <si>
    <t>2018AMP2013Operating ExpenditureTotal opexOperational expenditureconstant</t>
  </si>
  <si>
    <t>2018AMP2017Operating ExpenditureTotal opexOperational expenditureconstant</t>
  </si>
  <si>
    <t>2018AMP2016Operating ExpenditureTotal opexOperational expenditureconstant</t>
  </si>
  <si>
    <t>2018AMP2018Operating ExpenditureTotal opexOperational expenditureconstant</t>
  </si>
  <si>
    <t>2018AMP2014Operating ExpenditureTotal opexOperational expenditureconstant</t>
  </si>
  <si>
    <t>2018AMP2015Operating ExpenditureTotal opexOperational expenditurenominal</t>
  </si>
  <si>
    <t>2018AMP2013Operating ExpenditureTotal opexOperational expenditurenominal</t>
  </si>
  <si>
    <t>2018AMP2018Operating ExpenditureTotal opexOperational expenditurenominal</t>
  </si>
  <si>
    <t>2018AMP2014Operating ExpenditureTotal opexOperational expenditurenominal</t>
  </si>
  <si>
    <t>2018AMP2016Operating ExpenditureTotal opexOperational expenditurenominal</t>
  </si>
  <si>
    <t>2018AMP2017Operating ExpenditureTotal opexOperational expenditurenominal</t>
  </si>
  <si>
    <t>2018AMP2013Operating ExpenditureVegetation managementVegetation managementconstant</t>
  </si>
  <si>
    <t>2018AMP2016Operating ExpenditureVegetation managementVegetation managementconstant</t>
  </si>
  <si>
    <t>2018AMP2017Operating ExpenditureVegetation managementVegetation managementconstant</t>
  </si>
  <si>
    <t>2018AMP2015Operating ExpenditureVegetation managementVegetation managementconstant</t>
  </si>
  <si>
    <t>2018AMP2014Operating ExpenditureVegetation managementVegetation managementconstant</t>
  </si>
  <si>
    <t>2018AMP2018Operating ExpenditureVegetation managementVegetation managementconstant</t>
  </si>
  <si>
    <t>2018AMP2013Operating ExpenditureVegetation managementVegetation managementnominal</t>
  </si>
  <si>
    <t>2018AMP2016Operating ExpenditureVegetation managementVegetation managementnominal</t>
  </si>
  <si>
    <t>2018AMP2018Operating ExpenditureVegetation managementVegetation managementnominal</t>
  </si>
  <si>
    <t>2018AMP2017Operating ExpenditureVegetation managementVegetation managementnominal</t>
  </si>
  <si>
    <t>2018AMP2015Operating ExpenditureVegetation managementVegetation managementnominal</t>
  </si>
  <si>
    <t>2018AMP2014Operating ExpenditureVegetation managementVegetation managementnominal</t>
  </si>
  <si>
    <t>2018IDOperating ExpenditureAsset replacement and renewalAsset replacement and renewalconstant</t>
  </si>
  <si>
    <t>2018IDOperating ExpenditureAsset replacement and renewalAsset replacement and renewalnominal</t>
  </si>
  <si>
    <t>2018IDOperating ExpenditureBusiness supportBusiness supportconstant</t>
  </si>
  <si>
    <t>2018IDOperating ExpenditureBusiness supportBusiness supportnominal</t>
  </si>
  <si>
    <t>2018IDOperating ExpenditureNetwork opexNetwork opexconstant</t>
  </si>
  <si>
    <t>2018IDOperating ExpenditureNetwork opexNetwork opexnominal</t>
  </si>
  <si>
    <t>2018IDOperating ExpenditureNon-network opexNon-network opexconstant</t>
  </si>
  <si>
    <t>2018IDOperating ExpenditureNon-network opexNon-network opexnominal</t>
  </si>
  <si>
    <t>2018IDOperating ExpenditureRoutine and corrective maintenance and inspectionRoutine and corrective maintenance and inspectionconstant</t>
  </si>
  <si>
    <t>2018IDOperating ExpenditureRoutine and corrective maintenance and inspectionRoutine and corrective maintenance and inspectionnominal</t>
  </si>
  <si>
    <t>2018IDOperating ExpenditureService interruptions and emergenciesService interruptions and emergenciesconstant</t>
  </si>
  <si>
    <t>2018IDOperating ExpenditureService interruptions and emergenciesService interruptions and emergenciesnominal</t>
  </si>
  <si>
    <t>2018IDOperating ExpenditureSystem operations and network supportSystem operations and network supportconstant</t>
  </si>
  <si>
    <t>2018IDOperating ExpenditureSystem operations and network supportSystem operations and network supportnominal</t>
  </si>
  <si>
    <t>2018IDOperating ExpenditureTotal opexOperational expenditureconstant</t>
  </si>
  <si>
    <t>2018IDOperating ExpenditureTotal opexOperational expenditurenominal</t>
  </si>
  <si>
    <t>2018IDOperating ExpenditureVegetation managementVegetation managementconstant</t>
  </si>
  <si>
    <t>2018IDOperating ExpenditureVegetation managementVegetation managementnominal</t>
  </si>
  <si>
    <t>2018IDOther dataRelated party transactionsCapital expenditureconstant</t>
  </si>
  <si>
    <t>2018IDOther dataRelated party transactionsCapital expenditurenominal</t>
  </si>
  <si>
    <t>2018IDOther dataRelated party transactionsMarket value of asset disposalsconstant</t>
  </si>
  <si>
    <t>2018IDOther dataRelated party transactionsMarket value of asset disposalsnominal</t>
  </si>
  <si>
    <t>2018IDOther dataRelated party transactionsOperational expenditureconstant</t>
  </si>
  <si>
    <t>2018IDOther dataRelated party transactionsOperational expenditurenominal</t>
  </si>
  <si>
    <t>2018IDOther dataRelated party transactionsOther related party transactionsconstant</t>
  </si>
  <si>
    <t>2018IDOther dataRelated party transactionsOther related party transactionsnominal</t>
  </si>
  <si>
    <t>2018IDOther dataRelated party transactionsTotal regulatory incomeconstant</t>
  </si>
  <si>
    <t>2018IDOther dataRelated party transactionsTotal regulatory incomenominal</t>
  </si>
  <si>
    <t>2018IDOther dataTransformer capacityTotal distribution transformer capacityNA</t>
  </si>
  <si>
    <t>2018IDRAB valueTotal closing RAB valueDistribution and LV cablesconstant</t>
  </si>
  <si>
    <t>2018IDRAB valueTotal closing RAB valueDistribution and LV linesconstant</t>
  </si>
  <si>
    <t>2018IDRAB valueTotal closing RAB valueDistribution substations and transformersconstant</t>
  </si>
  <si>
    <t>2018IDRAB valueTotal closing RAB valueDistribution switchgearconstant</t>
  </si>
  <si>
    <t>2018IDRAB valueTotal closing RAB valueNon-network assetsconstant</t>
  </si>
  <si>
    <t>2018IDRAB valueTotal closing RAB valueOther network assetsconstant</t>
  </si>
  <si>
    <t>2018IDRAB valueTotal closing RAB valueSubtransmission cablesconstant</t>
  </si>
  <si>
    <t>2018IDRAB valueTotal closing RAB valueSubtransmission linesconstant</t>
  </si>
  <si>
    <t>2018IDRAB valueTotal closing RAB valueTotalconstant</t>
  </si>
  <si>
    <t>2018IDRAB valueTotal closing RAB valueZone substationsconstant</t>
  </si>
  <si>
    <t>2018IDReliabilityInterruption rateInterruptions per 100 circuit kmNA</t>
  </si>
  <si>
    <t>2018IDReliabilityNumber of interruptionsClass BNA</t>
  </si>
  <si>
    <t>2018IDReliabilityNumber of interruptionsClass CNA</t>
  </si>
  <si>
    <t>2018IDReliabilitySAIDIClass BNA</t>
  </si>
  <si>
    <t>2018IDReliabilitySAIDIClass CNA</t>
  </si>
  <si>
    <t>2018IDReliabilitySAIFIClass BNA</t>
  </si>
  <si>
    <t>2018IDReliabilitySAIFIClass CNA</t>
  </si>
  <si>
    <t>2018IDReliabilitySAIDIAdverse environmentNA</t>
  </si>
  <si>
    <t>2018IDReliabilitySAIDIAdverse weatherNA</t>
  </si>
  <si>
    <t>2018IDReliabilitySAIDICause unknownNA</t>
  </si>
  <si>
    <t>2018IDReliabilitySAIDIDefective equipmentNA</t>
  </si>
  <si>
    <t>2018IDReliabilitySAIDIHuman errorNA</t>
  </si>
  <si>
    <t>2018IDReliabilitySAIDILightningNA</t>
  </si>
  <si>
    <t>2018IDReliabilitySAIDIThird party interferenceNA</t>
  </si>
  <si>
    <t>2018IDReliabilitySAIDIVegetationNA</t>
  </si>
  <si>
    <t>2018IDReliabilitySAIDIWildlifeNA</t>
  </si>
  <si>
    <t>2018IDReliabilitySAIFIAdverse environmentNA</t>
  </si>
  <si>
    <t>2018IDReliabilitySAIFIAdverse weatherNA</t>
  </si>
  <si>
    <t>2018IDReliabilitySAIFICause unknownNA</t>
  </si>
  <si>
    <t>2018IDReliabilitySAIFIDefective equipmentNA</t>
  </si>
  <si>
    <t>2018IDReliabilitySAIFIHuman errorNA</t>
  </si>
  <si>
    <t>2018IDReliabilitySAIFILightningNA</t>
  </si>
  <si>
    <t>2018IDReliabilitySAIFIThird party interferenceNA</t>
  </si>
  <si>
    <t>2018IDReliabilitySAIFIVegetationNA</t>
  </si>
  <si>
    <t>2018IDReliabilitySAIFIWildlifeNA</t>
  </si>
  <si>
    <t>2018AMP2018ReliabilitySAIDIClass BNA</t>
  </si>
  <si>
    <t>2018AMP2013ReliabilitySAIDIClass BNA</t>
  </si>
  <si>
    <t>2018AMP2015ReliabilitySAIDIClass BNA</t>
  </si>
  <si>
    <t>2018AMP2016ReliabilitySAIDIClass BNA</t>
  </si>
  <si>
    <t>2018AMP2014ReliabilitySAIDIClass BNA</t>
  </si>
  <si>
    <t>2018AMP2017ReliabilitySAIDIClass BNA</t>
  </si>
  <si>
    <t>2018AMP2015ReliabilitySAIDIClass CNA</t>
  </si>
  <si>
    <t>2018AMP2014ReliabilitySAIDIClass CNA</t>
  </si>
  <si>
    <t>2018AMP2017ReliabilitySAIDIClass CNA</t>
  </si>
  <si>
    <t>2018AMP2016ReliabilitySAIDIClass CNA</t>
  </si>
  <si>
    <t>2018AMP2013ReliabilitySAIDIClass CNA</t>
  </si>
  <si>
    <t>2018AMP2018ReliabilitySAIDIClass CNA</t>
  </si>
  <si>
    <t>2018AMP2017ReliabilitySAIFIClass BNA</t>
  </si>
  <si>
    <t>2018AMP2015ReliabilitySAIFIClass BNA</t>
  </si>
  <si>
    <t>2018AMP2018ReliabilitySAIFIClass BNA</t>
  </si>
  <si>
    <t>2018AMP2013ReliabilitySAIFIClass BNA</t>
  </si>
  <si>
    <t>2018AMP2016ReliabilitySAIFIClass BNA</t>
  </si>
  <si>
    <t>2018AMP2014ReliabilitySAIFIClass BNA</t>
  </si>
  <si>
    <t>2018AMP2015ReliabilitySAIFIClass CNA</t>
  </si>
  <si>
    <t>2018AMP2014ReliabilitySAIFIClass CNA</t>
  </si>
  <si>
    <t>2018AMP2018ReliabilitySAIFIClass CNA</t>
  </si>
  <si>
    <t>2018AMP2016ReliabilitySAIFIClass CNA</t>
  </si>
  <si>
    <t>2018AMP2013ReliabilitySAIFIClass CNA</t>
  </si>
  <si>
    <t>2018AMP2017ReliabilitySAIFIClass CNA</t>
  </si>
  <si>
    <t>2018IDRevenue and ProfitabilityReturn on investmentReturn on Investment (post tax)NA</t>
  </si>
  <si>
    <t>2018IDRevenue and ProfitabilityReturn on investmentReturn on Investment (vanilla)NA</t>
  </si>
  <si>
    <t>2018IDRevenue and ProfitabilityExpensesOperational expenditureconstant</t>
  </si>
  <si>
    <t>2018IDRevenue and ProfitabilityExpensesOperational expenditurenominal</t>
  </si>
  <si>
    <t>2018IDRevenue and ProfitabilityExpensesPass-through and recoverable costsconstant</t>
  </si>
  <si>
    <t>2018IDRevenue and ProfitabilityExpensesPass-through and recoverable costsnominal</t>
  </si>
  <si>
    <t>2018IDRevenue and ProfitabilityOperating surplus / (deficit)Operating surplus / (deficit)constant</t>
  </si>
  <si>
    <t>2018IDRevenue and ProfitabilityOperating surplus / (deficit)Operating surplus / (deficit)nominal</t>
  </si>
  <si>
    <t>2018IDRevenue and ProfitabilityRegulatory profit / (loss)Regulatory profit / (loss)constant</t>
  </si>
  <si>
    <t>2018IDRevenue and ProfitabilityRegulatory profit / (loss)Regulatory profit / (loss)nominal</t>
  </si>
  <si>
    <t>2018IDRevenue and ProfitabilityRegulatory profit / (loss) before taxRegulatory profit / (loss) before taxconstant</t>
  </si>
  <si>
    <t>2018IDRevenue and ProfitabilityRegulatory profit / (loss) before taxRegulatory profit / (loss) before taxnominal</t>
  </si>
  <si>
    <t>2018IDRevenue and ProfitabilityTaxRegulatory tax allowanceconstant</t>
  </si>
  <si>
    <t>2018IDRevenue and ProfitabilityTaxRegulatory tax allowancenominal</t>
  </si>
  <si>
    <t>2018IDRevenue and ProfitabilityTerm credit spread differentialTerm credit spread differential allowanceconstant</t>
  </si>
  <si>
    <t>2018IDRevenue and ProfitabilityTerm credit spread differentialTerm credit spread differential allowancenominal</t>
  </si>
  <si>
    <t>2018IDRevenue and ProfitabilityTotal regulatory incomeGains / (losses) on asset disposalsconstant</t>
  </si>
  <si>
    <t>2018IDRevenue and ProfitabilityTotal regulatory incomeGains / (losses) on asset disposalsnominal</t>
  </si>
  <si>
    <t>2018IDRevenue and ProfitabilityTotal regulatory incomeLine charge revenueconstant</t>
  </si>
  <si>
    <t>2018IDRevenue and ProfitabilityTotal regulatory incomeLine charge revenuenominal</t>
  </si>
  <si>
    <t>2018IDRevenue and ProfitabilityTotal regulatory incomeOther regulatory incomeconstant</t>
  </si>
  <si>
    <t>2018IDRevenue and ProfitabilityTotal regulatory incomeOther regulatory incomenominal</t>
  </si>
  <si>
    <t>2018IDRevenue and ProfitabilityTotal regulatory incomeTotal regulatory incomeconstant</t>
  </si>
  <si>
    <t>2018IDRevenue and ProfitabilityTotal regulatory incomeTotal regulatory incomenominal</t>
  </si>
  <si>
    <t>2018IDRevenue and ProfitabilityAdjustment resulting from asset allocationAdjustment resulting from asset allocationconstant</t>
  </si>
  <si>
    <t>2018IDRevenue and ProfitabilityAdjustment resulting from asset allocationAdjustment resulting from asset allocationnominal</t>
  </si>
  <si>
    <t>2018IDRevenue and ProfitabilityAsset disposalsAsset disposalsconstant</t>
  </si>
  <si>
    <t>2018IDRevenue and ProfitabilityAsset disposalsAsset disposalsnominal</t>
  </si>
  <si>
    <t>2018IDRevenue and ProfitabilityAsset valueTotal depreciationconstant</t>
  </si>
  <si>
    <t>2018IDRevenue and ProfitabilityAsset valueTotal depreciationnominal</t>
  </si>
  <si>
    <t>2018IDRevenue and ProfitabilityAsset valueTotal revaluationsconstant</t>
  </si>
  <si>
    <t>2018IDRevenue and ProfitabilityAsset valueTotal revaluationsnominal</t>
  </si>
  <si>
    <t>2018IDRevenue and ProfitabilityAssets commissionedAssets commissionedconstant</t>
  </si>
  <si>
    <t>2018IDRevenue and ProfitabilityAssets commissionedAssets commissionednominal</t>
  </si>
  <si>
    <t>2018IDRevenue and ProfitabilityLost and found assets adjustmentLost and found assets adjustmentconstant</t>
  </si>
  <si>
    <t>2018IDRevenue and ProfitabilityLost and found assets adjustmentLost and found assets adjustmentnominal</t>
  </si>
  <si>
    <t>2018IDRevenue and ProfitabilityTotal closing RAB valueTotal closing RAB valueconstant</t>
  </si>
  <si>
    <t>2018IDRevenue and ProfitabilityTotal closing RAB valueTotal closing RAB valuenominal</t>
  </si>
  <si>
    <t>2018IDRevenue and ProfitabilityTotal opening RAB valueTotal opening RAB valueconstant</t>
  </si>
  <si>
    <t>2018IDRevenue and ProfitabilityTotal opening RAB valueTotal opening RAB valuenominal</t>
  </si>
  <si>
    <t>2019AMP2014Capital ExpenditureAll assetsExpenditure on assetsconstant</t>
  </si>
  <si>
    <t>2019AMP2015Capital ExpenditureAll assetsExpenditure on assetsconstant</t>
  </si>
  <si>
    <t>2019AMP2016Capital ExpenditureAll assetsExpenditure on assetsconstant</t>
  </si>
  <si>
    <t>2019AMP2017Capital ExpenditureAll assetsExpenditure on assetsconstant</t>
  </si>
  <si>
    <t>2019AMP2019Capital ExpenditureAll assetsExpenditure on assetsconstant</t>
  </si>
  <si>
    <t>2019AMP2018Capital ExpenditureAll assetsExpenditure on assetsconstant</t>
  </si>
  <si>
    <t>2019AMP2013Capital ExpenditureAll assetsExpenditure on assetsconstant</t>
  </si>
  <si>
    <t>2019AMP2015Capital ExpenditureAll assetsExpenditure on assetsnominal</t>
  </si>
  <si>
    <t>2019AMP2014Capital ExpenditureAll assetsExpenditure on assetsnominal</t>
  </si>
  <si>
    <t>2019AMP2018Capital ExpenditureAll assetsExpenditure on assetsnominal</t>
  </si>
  <si>
    <t>2019AMP2013Capital ExpenditureAll assetsExpenditure on assetsnominal</t>
  </si>
  <si>
    <t>2019AMP2017Capital ExpenditureAll assetsExpenditure on assetsnominal</t>
  </si>
  <si>
    <t>2019AMP2016Capital ExpenditureAll assetsExpenditure on assetsnominal</t>
  </si>
  <si>
    <t>2019AMP2019Capital ExpenditureAll assetsExpenditure on assetsnominal</t>
  </si>
  <si>
    <t>2019AMP2019Capital ExpenditureAsset relocationsAsset relocationsconstant</t>
  </si>
  <si>
    <t>2019AMP2016Capital ExpenditureAsset relocationsAsset relocationsconstant</t>
  </si>
  <si>
    <t>2019AMP2013Capital ExpenditureAsset relocationsAsset relocationsconstant</t>
  </si>
  <si>
    <t>2019AMP2018Capital ExpenditureAsset relocationsAsset relocationsconstant</t>
  </si>
  <si>
    <t>2019AMP2017Capital ExpenditureAsset relocationsAsset relocationsconstant</t>
  </si>
  <si>
    <t>2019AMP2014Capital ExpenditureAsset relocationsAsset relocationsconstant</t>
  </si>
  <si>
    <t>2019AMP2015Capital ExpenditureAsset relocationsAsset relocationsconstant</t>
  </si>
  <si>
    <t>2019AMP2016Capital ExpenditureAsset relocationsAsset relocationsnominal</t>
  </si>
  <si>
    <t>2019AMP2014Capital ExpenditureAsset relocationsAsset relocationsnominal</t>
  </si>
  <si>
    <t>2019AMP2017Capital ExpenditureAsset relocationsAsset relocationsnominal</t>
  </si>
  <si>
    <t>2019AMP2018Capital ExpenditureAsset relocationsAsset relocationsnominal</t>
  </si>
  <si>
    <t>2019AMP2019Capital ExpenditureAsset relocationsAsset relocationsnominal</t>
  </si>
  <si>
    <t>2019AMP2015Capital ExpenditureAsset relocationsAsset relocationsnominal</t>
  </si>
  <si>
    <t>2019AMP2013Capital ExpenditureAsset relocationsAsset relocationsnominal</t>
  </si>
  <si>
    <t>2019AMP2015Capital ExpenditureAsset replacement and renewalAsset replacement and renewalconstant</t>
  </si>
  <si>
    <t>2019AMP2014Capital ExpenditureAsset replacement and renewalAsset replacement and renewalconstant</t>
  </si>
  <si>
    <t>2019AMP2018Capital ExpenditureAsset replacement and renewalAsset replacement and renewalconstant</t>
  </si>
  <si>
    <t>2019AMP2013Capital ExpenditureAsset replacement and renewalAsset replacement and renewalconstant</t>
  </si>
  <si>
    <t>2019AMP2016Capital ExpenditureAsset replacement and renewalAsset replacement and renewalconstant</t>
  </si>
  <si>
    <t>2019AMP2019Capital ExpenditureAsset replacement and renewalAsset replacement and renewalconstant</t>
  </si>
  <si>
    <t>2019AMP2017Capital ExpenditureAsset replacement and renewalAsset replacement and renewalconstant</t>
  </si>
  <si>
    <t>2019AMP2014Capital ExpenditureAsset replacement and renewalAsset replacement and renewalnominal</t>
  </si>
  <si>
    <t>2019AMP2015Capital ExpenditureAsset replacement and renewalAsset replacement and renewalnominal</t>
  </si>
  <si>
    <t>2019AMP2017Capital ExpenditureAsset replacement and renewalAsset replacement and renewalnominal</t>
  </si>
  <si>
    <t>2019AMP2018Capital ExpenditureAsset replacement and renewalAsset replacement and renewalnominal</t>
  </si>
  <si>
    <t>2019AMP2013Capital ExpenditureAsset replacement and renewalAsset replacement and renewalnominal</t>
  </si>
  <si>
    <t>2019AMP2019Capital ExpenditureAsset replacement and renewalAsset replacement and renewalnominal</t>
  </si>
  <si>
    <t>2019AMP2016Capital ExpenditureAsset replacement and renewalAsset replacement and renewalnominal</t>
  </si>
  <si>
    <t>2019AMP2019Capital ExpenditureAssets commissionedAssets commissionednominal</t>
  </si>
  <si>
    <t>2019AMP2017Capital ExpenditureAssets commissionedAssets commissionednominal</t>
  </si>
  <si>
    <t>2019AMP2015Capital ExpenditureAssets commissionedAssets commissionednominal</t>
  </si>
  <si>
    <t>2019AMP2013Capital ExpenditureAssets commissionedAssets commissionednominal</t>
  </si>
  <si>
    <t>2019AMP2016Capital ExpenditureAssets commissionedAssets commissionednominal</t>
  </si>
  <si>
    <t>2019AMP2018Capital ExpenditureAssets commissionedAssets commissionednominal</t>
  </si>
  <si>
    <t>2019AMP2014Capital ExpenditureAssets commissionedAssets commissionednominal</t>
  </si>
  <si>
    <t>2019AMP2019Capital ExpenditureCapital expenditure forecastCapital expenditure forecastnominal</t>
  </si>
  <si>
    <t>2019AMP2014Capital ExpenditureCapital expenditure forecastCapital expenditure forecastnominal</t>
  </si>
  <si>
    <t>2019AMP2017Capital ExpenditureCapital expenditure forecastCapital expenditure forecastnominal</t>
  </si>
  <si>
    <t>2019AMP2013Capital ExpenditureCapital expenditure forecastCapital expenditure forecastnominal</t>
  </si>
  <si>
    <t>2019AMP2018Capital ExpenditureCapital expenditure forecastCapital expenditure forecastnominal</t>
  </si>
  <si>
    <t>2019AMP2016Capital ExpenditureCapital expenditure forecastCapital expenditure forecastnominal</t>
  </si>
  <si>
    <t>2019AMP2015Capital ExpenditureCapital expenditure forecastCapital expenditure forecastnominal</t>
  </si>
  <si>
    <t>2019AMP2015Capital ExpenditureConsumer connectionConsumer connectionconstant</t>
  </si>
  <si>
    <t>2019AMP2014Capital ExpenditureConsumer connectionConsumer connectionconstant</t>
  </si>
  <si>
    <t>2019AMP2013Capital ExpenditureConsumer connectionConsumer connectionconstant</t>
  </si>
  <si>
    <t>2019AMP2017Capital ExpenditureConsumer connectionConsumer connectionconstant</t>
  </si>
  <si>
    <t>2019AMP2016Capital ExpenditureConsumer connectionConsumer connectionconstant</t>
  </si>
  <si>
    <t>2019AMP2019Capital ExpenditureConsumer connectionConsumer connectionconstant</t>
  </si>
  <si>
    <t>2019AMP2018Capital ExpenditureConsumer connectionConsumer connectionconstant</t>
  </si>
  <si>
    <t>2019AMP2016Capital ExpenditureConsumer connectionConsumer connectionnominal</t>
  </si>
  <si>
    <t>2019AMP2019Capital ExpenditureConsumer connectionConsumer connectionnominal</t>
  </si>
  <si>
    <t>2019AMP2014Capital ExpenditureConsumer connectionConsumer connectionnominal</t>
  </si>
  <si>
    <t>2019AMP2018Capital ExpenditureConsumer connectionConsumer connectionnominal</t>
  </si>
  <si>
    <t>2019AMP2015Capital ExpenditureConsumer connectionConsumer connectionnominal</t>
  </si>
  <si>
    <t>2019AMP2017Capital ExpenditureConsumer connectionConsumer connectionnominal</t>
  </si>
  <si>
    <t>2019AMP2013Capital ExpenditureConsumer connectionConsumer connectionnominal</t>
  </si>
  <si>
    <t>2019AMP2013Capital ExpenditureCost of financingCost of financingnominal</t>
  </si>
  <si>
    <t>2019AMP2018Capital ExpenditureCost of financingCost of financingnominal</t>
  </si>
  <si>
    <t>2019AMP2016Capital ExpenditureCost of financingCost of financingnominal</t>
  </si>
  <si>
    <t>2019AMP2017Capital ExpenditureCost of financingCost of financingnominal</t>
  </si>
  <si>
    <t>2019AMP2014Capital ExpenditureCost of financingCost of financingnominal</t>
  </si>
  <si>
    <t>2019AMP2019Capital ExpenditureCost of financingCost of financingnominal</t>
  </si>
  <si>
    <t>2019AMP2015Capital ExpenditureCost of financingCost of financingnominal</t>
  </si>
  <si>
    <t>2019AMP2019Capital ExpenditureExpenditure on subcomponentsEnergy efficiency and demand side management, reduction of energy lossesconstant</t>
  </si>
  <si>
    <t>2019AMP2015Capital ExpenditureExpenditure on subcomponentsEnergy efficiency and demand side management, reduction of energy lossesconstant</t>
  </si>
  <si>
    <t>2019AMP2014Capital ExpenditureExpenditure on subcomponentsEnergy efficiency and demand side management, reduction of energy lossesconstant</t>
  </si>
  <si>
    <t>2019AMP2018Capital ExpenditureExpenditure on subcomponentsEnergy efficiency and demand side management, reduction of energy lossesconstant</t>
  </si>
  <si>
    <t>2019AMP2016Capital ExpenditureExpenditure on subcomponentsEnergy efficiency and demand side management, reduction of energy lossesconstant</t>
  </si>
  <si>
    <t>2019AMP2017Capital ExpenditureExpenditure on subcomponentsEnergy efficiency and demand side management, reduction of energy lossesconstant</t>
  </si>
  <si>
    <t>2019AMP2013Capital ExpenditureExpenditure on subcomponentsEnergy efficiency and demand side management, reduction of energy lossesconstant</t>
  </si>
  <si>
    <t>2019AMP2015Capital ExpenditureExpenditure on subcomponentsOverhead to underground conversionconstant</t>
  </si>
  <si>
    <t>2019AMP2014Capital ExpenditureExpenditure on subcomponentsOverhead to underground conversionconstant</t>
  </si>
  <si>
    <t>2019AMP2017Capital ExpenditureExpenditure on subcomponentsOverhead to underground conversionconstant</t>
  </si>
  <si>
    <t>2019AMP2013Capital ExpenditureExpenditure on subcomponentsOverhead to underground conversionconstant</t>
  </si>
  <si>
    <t>2019AMP2018Capital ExpenditureExpenditure on subcomponentsOverhead to underground conversionconstant</t>
  </si>
  <si>
    <t>2019AMP2019Capital ExpenditureExpenditure on subcomponentsOverhead to underground conversionconstant</t>
  </si>
  <si>
    <t>2019AMP2016Capital ExpenditureExpenditure on subcomponentsOverhead to underground conversionconstant</t>
  </si>
  <si>
    <t>2019AMP2014Capital ExpenditureExpenditure on subcomponentsResearch and developmentconstant</t>
  </si>
  <si>
    <t>2019AMP2013Capital ExpenditureExpenditure on subcomponentsResearch and developmentconstant</t>
  </si>
  <si>
    <t>2019AMP2019Capital ExpenditureExpenditure on subcomponentsResearch and developmentconstant</t>
  </si>
  <si>
    <t>2019AMP2017Capital ExpenditureExpenditure on subcomponentsResearch and developmentconstant</t>
  </si>
  <si>
    <t>2019AMP2018Capital ExpenditureExpenditure on subcomponentsResearch and developmentconstant</t>
  </si>
  <si>
    <t>2019AMP2015Capital ExpenditureExpenditure on subcomponentsResearch and developmentconstant</t>
  </si>
  <si>
    <t>2019AMP2016Capital ExpenditureExpenditure on subcomponentsResearch and developmentconstant</t>
  </si>
  <si>
    <t>2019AMP2019Capital ExpenditureNetwork assetsExpenditure on network assetsconstant</t>
  </si>
  <si>
    <t>2019AMP2014Capital ExpenditureNetwork assetsExpenditure on network assetsconstant</t>
  </si>
  <si>
    <t>2019AMP2015Capital ExpenditureNetwork assetsExpenditure on network assetsconstant</t>
  </si>
  <si>
    <t>2019AMP2017Capital ExpenditureNetwork assetsExpenditure on network assetsconstant</t>
  </si>
  <si>
    <t>2019AMP2016Capital ExpenditureNetwork assetsExpenditure on network assetsconstant</t>
  </si>
  <si>
    <t>2019AMP2018Capital ExpenditureNetwork assetsExpenditure on network assetsconstant</t>
  </si>
  <si>
    <t>2019AMP2013Capital ExpenditureNetwork assetsExpenditure on network assetsconstant</t>
  </si>
  <si>
    <t>2019AMP2017Capital ExpenditureNetwork assetsExpenditure on network assetsnominal</t>
  </si>
  <si>
    <t>2019AMP2018Capital ExpenditureNetwork assetsExpenditure on network assetsnominal</t>
  </si>
  <si>
    <t>2019AMP2014Capital ExpenditureNetwork assetsExpenditure on network assetsnominal</t>
  </si>
  <si>
    <t>2019AMP2013Capital ExpenditureNetwork assetsExpenditure on network assetsnominal</t>
  </si>
  <si>
    <t>2019AMP2019Capital ExpenditureNetwork assetsExpenditure on network assetsnominal</t>
  </si>
  <si>
    <t>2019AMP2015Capital ExpenditureNetwork assetsExpenditure on network assetsnominal</t>
  </si>
  <si>
    <t>2019AMP2016Capital ExpenditureNetwork assetsExpenditure on network assetsnominal</t>
  </si>
  <si>
    <t>2019AMP2019Capital ExpenditureNon-network assetsExpenditure on non-network assetsconstant</t>
  </si>
  <si>
    <t>2019AMP2018Capital ExpenditureNon-network assetsExpenditure on non-network assetsconstant</t>
  </si>
  <si>
    <t>2019AMP2016Capital ExpenditureNon-network assetsExpenditure on non-network assetsconstant</t>
  </si>
  <si>
    <t>2019AMP2017Capital ExpenditureNon-network assetsExpenditure on non-network assetsconstant</t>
  </si>
  <si>
    <t>2019AMP2014Capital ExpenditureNon-network assetsExpenditure on non-network assetsconstant</t>
  </si>
  <si>
    <t>2019AMP2015Capital ExpenditureNon-network assetsExpenditure on non-network assetsconstant</t>
  </si>
  <si>
    <t>2019AMP2013Capital ExpenditureNon-network assetsExpenditure on non-network assetsconstant</t>
  </si>
  <si>
    <t>2019AMP2019Capital ExpenditureNon-network assetsExpenditure on non-network assetsnominal</t>
  </si>
  <si>
    <t>2019AMP2017Capital ExpenditureNon-network assetsExpenditure on non-network assetsnominal</t>
  </si>
  <si>
    <t>2019AMP2015Capital ExpenditureNon-network assetsExpenditure on non-network assetsnominal</t>
  </si>
  <si>
    <t>2019AMP2016Capital ExpenditureNon-network assetsExpenditure on non-network assetsnominal</t>
  </si>
  <si>
    <t>2019AMP2014Capital ExpenditureNon-network assetsExpenditure on non-network assetsnominal</t>
  </si>
  <si>
    <t>2019AMP2018Capital ExpenditureNon-network assetsExpenditure on non-network assetsnominal</t>
  </si>
  <si>
    <t>2019AMP2013Capital ExpenditureNon-network assetsExpenditure on non-network assetsnominal</t>
  </si>
  <si>
    <t>2019AMP2013Capital ExpenditureReliability, safety and environmentLegislative and regulatoryconstant</t>
  </si>
  <si>
    <t>2019AMP2015Capital ExpenditureReliability, safety and environmentLegislative and regulatoryconstant</t>
  </si>
  <si>
    <t>2019AMP2018Capital ExpenditureReliability, safety and environmentLegislative and regulatoryconstant</t>
  </si>
  <si>
    <t>2019AMP2019Capital ExpenditureReliability, safety and environmentLegislative and regulatoryconstant</t>
  </si>
  <si>
    <t>2019AMP2014Capital ExpenditureReliability, safety and environmentLegislative and regulatoryconstant</t>
  </si>
  <si>
    <t>2019AMP2017Capital ExpenditureReliability, safety and environmentLegislative and regulatoryconstant</t>
  </si>
  <si>
    <t>2019AMP2016Capital ExpenditureReliability, safety and environmentLegislative and regulatoryconstant</t>
  </si>
  <si>
    <t>2019AMP2019Capital ExpenditureReliability, safety and environmentLegislative and regulatorynominal</t>
  </si>
  <si>
    <t>2019AMP2016Capital ExpenditureReliability, safety and environmentLegislative and regulatorynominal</t>
  </si>
  <si>
    <t>2019AMP2013Capital ExpenditureReliability, safety and environmentLegislative and regulatorynominal</t>
  </si>
  <si>
    <t>2019AMP2017Capital ExpenditureReliability, safety and environmentLegislative and regulatorynominal</t>
  </si>
  <si>
    <t>2019AMP2018Capital ExpenditureReliability, safety and environmentLegislative and regulatorynominal</t>
  </si>
  <si>
    <t>2019AMP2015Capital ExpenditureReliability, safety and environmentLegislative and regulatorynominal</t>
  </si>
  <si>
    <t>2019AMP2014Capital ExpenditureReliability, safety and environmentLegislative and regulatorynominal</t>
  </si>
  <si>
    <t>2019AMP2013Capital ExpenditureReliability, safety and environmentOther reliability, safety and environmentconstant</t>
  </si>
  <si>
    <t>2019AMP2019Capital ExpenditureReliability, safety and environmentOther reliability, safety and environmentconstant</t>
  </si>
  <si>
    <t>2019AMP2016Capital ExpenditureReliability, safety and environmentOther reliability, safety and environmentconstant</t>
  </si>
  <si>
    <t>2019AMP2017Capital ExpenditureReliability, safety and environmentOther reliability, safety and environmentconstant</t>
  </si>
  <si>
    <t>2019AMP2018Capital ExpenditureReliability, safety and environmentOther reliability, safety and environmentconstant</t>
  </si>
  <si>
    <t>2019AMP2015Capital ExpenditureReliability, safety and environmentOther reliability, safety and environmentconstant</t>
  </si>
  <si>
    <t>2019AMP2014Capital ExpenditureReliability, safety and environmentOther reliability, safety and environmentconstant</t>
  </si>
  <si>
    <t>2019AMP2013Capital ExpenditureReliability, safety and environmentOther reliability, safety and environmentnominal</t>
  </si>
  <si>
    <t>2019AMP2015Capital ExpenditureReliability, safety and environmentOther reliability, safety and environmentnominal</t>
  </si>
  <si>
    <t>2019AMP2014Capital ExpenditureReliability, safety and environmentOther reliability, safety and environmentnominal</t>
  </si>
  <si>
    <t>2019AMP2016Capital ExpenditureReliability, safety and environmentOther reliability, safety and environmentnominal</t>
  </si>
  <si>
    <t>2019AMP2019Capital ExpenditureReliability, safety and environmentOther reliability, safety and environmentnominal</t>
  </si>
  <si>
    <t>2019AMP2018Capital ExpenditureReliability, safety and environmentOther reliability, safety and environmentnominal</t>
  </si>
  <si>
    <t>2019AMP2017Capital ExpenditureReliability, safety and environmentOther reliability, safety and environmentnominal</t>
  </si>
  <si>
    <t>2019AMP2014Capital ExpenditureReliability, safety and environmentQuality of supplyconstant</t>
  </si>
  <si>
    <t>2019AMP2018Capital ExpenditureReliability, safety and environmentQuality of supplyconstant</t>
  </si>
  <si>
    <t>2019AMP2016Capital ExpenditureReliability, safety and environmentQuality of supplyconstant</t>
  </si>
  <si>
    <t>2019AMP2017Capital ExpenditureReliability, safety and environmentQuality of supplyconstant</t>
  </si>
  <si>
    <t>2019AMP2013Capital ExpenditureReliability, safety and environmentQuality of supplyconstant</t>
  </si>
  <si>
    <t>2019AMP2019Capital ExpenditureReliability, safety and environmentQuality of supplyconstant</t>
  </si>
  <si>
    <t>2019AMP2015Capital ExpenditureReliability, safety and environmentQuality of supplyconstant</t>
  </si>
  <si>
    <t>2019AMP2014Capital ExpenditureReliability, safety and environmentQuality of supplynominal</t>
  </si>
  <si>
    <t>2019AMP2018Capital ExpenditureReliability, safety and environmentQuality of supplynominal</t>
  </si>
  <si>
    <t>2019AMP2015Capital ExpenditureReliability, safety and environmentQuality of supplynominal</t>
  </si>
  <si>
    <t>2019AMP2013Capital ExpenditureReliability, safety and environmentQuality of supplynominal</t>
  </si>
  <si>
    <t>2019AMP2016Capital ExpenditureReliability, safety and environmentQuality of supplynominal</t>
  </si>
  <si>
    <t>2019AMP2019Capital ExpenditureReliability, safety and environmentQuality of supplynominal</t>
  </si>
  <si>
    <t>2019AMP2017Capital ExpenditureReliability, safety and environmentQuality of supplynominal</t>
  </si>
  <si>
    <t>2019AMP2016Capital ExpenditureReliability, safety and environmentTotal reliability, safety and environmentconstant</t>
  </si>
  <si>
    <t>2019AMP2013Capital ExpenditureReliability, safety and environmentTotal reliability, safety and environmentconstant</t>
  </si>
  <si>
    <t>2019AMP2014Capital ExpenditureReliability, safety and environmentTotal reliability, safety and environmentconstant</t>
  </si>
  <si>
    <t>2019AMP2015Capital ExpenditureReliability, safety and environmentTotal reliability, safety and environmentconstant</t>
  </si>
  <si>
    <t>2019AMP2019Capital ExpenditureReliability, safety and environmentTotal reliability, safety and environmentconstant</t>
  </si>
  <si>
    <t>2019AMP2018Capital ExpenditureReliability, safety and environmentTotal reliability, safety and environmentconstant</t>
  </si>
  <si>
    <t>2019AMP2017Capital ExpenditureReliability, safety and environmentTotal reliability, safety and environmentconstant</t>
  </si>
  <si>
    <t>2019AMP2016Capital ExpenditureReliability, safety and environmentTotal reliability, safety and environmentnominal</t>
  </si>
  <si>
    <t>2019AMP2013Capital ExpenditureReliability, safety and environmentTotal reliability, safety and environmentnominal</t>
  </si>
  <si>
    <t>2019AMP2019Capital ExpenditureReliability, safety and environmentTotal reliability, safety and environmentnominal</t>
  </si>
  <si>
    <t>2019AMP2014Capital ExpenditureReliability, safety and environmentTotal reliability, safety and environmentnominal</t>
  </si>
  <si>
    <t>2019AMP2015Capital ExpenditureReliability, safety and environmentTotal reliability, safety and environmentnominal</t>
  </si>
  <si>
    <t>2019AMP2017Capital ExpenditureReliability, safety and environmentTotal reliability, safety and environmentnominal</t>
  </si>
  <si>
    <t>2019AMP2018Capital ExpenditureReliability, safety and environmentTotal reliability, safety and environmentnominal</t>
  </si>
  <si>
    <t>2019AMP2017Capital ExpenditureSystem growthSystem growthconstant</t>
  </si>
  <si>
    <t>2019AMP2019Capital ExpenditureSystem growthSystem growthconstant</t>
  </si>
  <si>
    <t>2019AMP2014Capital ExpenditureSystem growthSystem growthconstant</t>
  </si>
  <si>
    <t>2019AMP2016Capital ExpenditureSystem growthSystem growthconstant</t>
  </si>
  <si>
    <t>2019AMP2015Capital ExpenditureSystem growthSystem growthconstant</t>
  </si>
  <si>
    <t>2019AMP2013Capital ExpenditureSystem growthSystem growthconstant</t>
  </si>
  <si>
    <t>2019AMP2018Capital ExpenditureSystem growthSystem growthconstant</t>
  </si>
  <si>
    <t>2019AMP2015Capital ExpenditureSystem growthSystem growthnominal</t>
  </si>
  <si>
    <t>2019AMP2019Capital ExpenditureSystem growthSystem growthnominal</t>
  </si>
  <si>
    <t>2019AMP2017Capital ExpenditureSystem growthSystem growthnominal</t>
  </si>
  <si>
    <t>2019AMP2014Capital ExpenditureSystem growthSystem growthnominal</t>
  </si>
  <si>
    <t>2019AMP2013Capital ExpenditureSystem growthSystem growthnominal</t>
  </si>
  <si>
    <t>2019AMP2016Capital ExpenditureSystem growthSystem growthnominal</t>
  </si>
  <si>
    <t>2019AMP2018Capital ExpenditureSystem growthSystem growthnominal</t>
  </si>
  <si>
    <t>2019AMP2016Capital ExpenditureValue of capital contributionsValue of capital contributionsnominal</t>
  </si>
  <si>
    <t>2019AMP2013Capital ExpenditureValue of capital contributionsValue of capital contributionsnominal</t>
  </si>
  <si>
    <t>2019AMP2015Capital ExpenditureValue of capital contributionsValue of capital contributionsnominal</t>
  </si>
  <si>
    <t>2019AMP2018Capital ExpenditureValue of capital contributionsValue of capital contributionsnominal</t>
  </si>
  <si>
    <t>2019AMP2019Capital ExpenditureValue of capital contributionsValue of capital contributionsnominal</t>
  </si>
  <si>
    <t>2019AMP2017Capital ExpenditureValue of capital contributionsValue of capital contributionsnominal</t>
  </si>
  <si>
    <t>2019AMP2014Capital ExpenditureValue of capital contributionsValue of capital contributionsnominal</t>
  </si>
  <si>
    <t>2019AMP2016Capital ExpenditureValue of vested assetsValue of vested assetsnominal</t>
  </si>
  <si>
    <t>2019AMP2017Capital ExpenditureValue of vested assetsValue of vested assetsnominal</t>
  </si>
  <si>
    <t>2019AMP2018Capital ExpenditureValue of vested assetsValue of vested assetsnominal</t>
  </si>
  <si>
    <t>2019AMP2014Capital ExpenditureValue of vested assetsValue of vested assetsnominal</t>
  </si>
  <si>
    <t>2019AMP2013Capital ExpenditureValue of vested assetsValue of vested assetsnominal</t>
  </si>
  <si>
    <t>2019AMP2015Capital ExpenditureValue of vested assetsValue of vested assetsnominal</t>
  </si>
  <si>
    <t>2019AMP2019Capital ExpenditureValue of vested assetsValue of vested assetsnominal</t>
  </si>
  <si>
    <t>2019AMP2018Capital ExpenditureSystem GrowthCapital contributions funding system growthconstant</t>
  </si>
  <si>
    <t>2019AMP2017Capital ExpenditureSystem GrowthCapital contributions funding system growthconstant</t>
  </si>
  <si>
    <t>2019AMP2019Capital ExpenditureSystem GrowthCapital contributions funding system growthconstant</t>
  </si>
  <si>
    <t>2019AMP2014Capital ExpenditureSystem GrowthCapital contributions funding system growthconstant</t>
  </si>
  <si>
    <t>2019AMP2015Capital ExpenditureSystem GrowthCapital contributions funding system growthconstant</t>
  </si>
  <si>
    <t>2019AMP2016Capital ExpenditureSystem GrowthCapital contributions funding system growthconstant</t>
  </si>
  <si>
    <t>2019AMP2015Capital ExpenditureSystem GrowthDistribution and LV cablesconstant</t>
  </si>
  <si>
    <t>2019AMP2016Capital ExpenditureSystem GrowthDistribution and LV cablesconstant</t>
  </si>
  <si>
    <t>2019AMP2018Capital ExpenditureSystem GrowthDistribution and LV cablesconstant</t>
  </si>
  <si>
    <t>2019AMP2017Capital ExpenditureSystem GrowthDistribution and LV cablesconstant</t>
  </si>
  <si>
    <t>2019AMP2014Capital ExpenditureSystem GrowthDistribution and LV cablesconstant</t>
  </si>
  <si>
    <t>2019AMP2019Capital ExpenditureSystem GrowthDistribution and LV cablesconstant</t>
  </si>
  <si>
    <t>2019AMP2017Capital ExpenditureSystem GrowthDistribution and LV linesconstant</t>
  </si>
  <si>
    <t>2019AMP2018Capital ExpenditureSystem GrowthDistribution and LV linesconstant</t>
  </si>
  <si>
    <t>2019AMP2014Capital ExpenditureSystem GrowthDistribution and LV linesconstant</t>
  </si>
  <si>
    <t>2019AMP2015Capital ExpenditureSystem GrowthDistribution and LV linesconstant</t>
  </si>
  <si>
    <t>2019AMP2016Capital ExpenditureSystem GrowthDistribution and LV linesconstant</t>
  </si>
  <si>
    <t>2019AMP2019Capital ExpenditureSystem GrowthDistribution and LV linesconstant</t>
  </si>
  <si>
    <t>2019AMP2016Capital ExpenditureSystem GrowthDistribution substations and transformersconstant</t>
  </si>
  <si>
    <t>2019AMP2019Capital ExpenditureSystem GrowthDistribution substations and transformersconstant</t>
  </si>
  <si>
    <t>2019AMP2014Capital ExpenditureSystem GrowthDistribution substations and transformersconstant</t>
  </si>
  <si>
    <t>2019AMP2017Capital ExpenditureSystem GrowthDistribution substations and transformersconstant</t>
  </si>
  <si>
    <t>2019AMP2018Capital ExpenditureSystem GrowthDistribution substations and transformersconstant</t>
  </si>
  <si>
    <t>2019AMP2015Capital ExpenditureSystem GrowthDistribution substations and transformersconstant</t>
  </si>
  <si>
    <t>2019AMP2018Capital ExpenditureSystem GrowthDistribution switchgearconstant</t>
  </si>
  <si>
    <t>2019AMP2015Capital ExpenditureSystem GrowthDistribution switchgearconstant</t>
  </si>
  <si>
    <t>2019AMP2019Capital ExpenditureSystem GrowthDistribution switchgearconstant</t>
  </si>
  <si>
    <t>2019AMP2014Capital ExpenditureSystem GrowthDistribution switchgearconstant</t>
  </si>
  <si>
    <t>2019AMP2017Capital ExpenditureSystem GrowthDistribution switchgearconstant</t>
  </si>
  <si>
    <t>2019AMP2016Capital ExpenditureSystem GrowthDistribution switchgearconstant</t>
  </si>
  <si>
    <t>2019AMP2018Capital ExpenditureSystem GrowthOther network assetsconstant</t>
  </si>
  <si>
    <t>2019AMP2014Capital ExpenditureSystem GrowthOther network assetsconstant</t>
  </si>
  <si>
    <t>2019AMP2015Capital ExpenditureSystem GrowthOther network assetsconstant</t>
  </si>
  <si>
    <t>2019AMP2019Capital ExpenditureSystem GrowthOther network assetsconstant</t>
  </si>
  <si>
    <t>2019AMP2016Capital ExpenditureSystem GrowthOther network assetsconstant</t>
  </si>
  <si>
    <t>2019AMP2017Capital ExpenditureSystem GrowthOther network assetsconstant</t>
  </si>
  <si>
    <t>2019AMP2014Capital ExpenditureSystem GrowthSubtransmissionconstant</t>
  </si>
  <si>
    <t>2019AMP2017Capital ExpenditureSystem GrowthSubtransmissionconstant</t>
  </si>
  <si>
    <t>2019AMP2019Capital ExpenditureSystem GrowthSubtransmissionconstant</t>
  </si>
  <si>
    <t>2019AMP2016Capital ExpenditureSystem GrowthSubtransmissionconstant</t>
  </si>
  <si>
    <t>2019AMP2015Capital ExpenditureSystem GrowthSubtransmissionconstant</t>
  </si>
  <si>
    <t>2019AMP2018Capital ExpenditureSystem GrowthSubtransmissionconstant</t>
  </si>
  <si>
    <t>2019AMP2015Capital ExpenditureSystem GrowthSystem growth expenditureconstant</t>
  </si>
  <si>
    <t>2019AMP2014Capital ExpenditureSystem GrowthSystem growth expenditureconstant</t>
  </si>
  <si>
    <t>2019AMP2017Capital ExpenditureSystem GrowthSystem growth expenditureconstant</t>
  </si>
  <si>
    <t>2019AMP2018Capital ExpenditureSystem GrowthSystem growth expenditureconstant</t>
  </si>
  <si>
    <t>2019AMP2016Capital ExpenditureSystem GrowthSystem growth expenditureconstant</t>
  </si>
  <si>
    <t>2019AMP2019Capital ExpenditureSystem GrowthSystem growth expenditureconstant</t>
  </si>
  <si>
    <t>2019AMP2014Capital ExpenditureSystem GrowthSystem growth less capital contributionsconstant</t>
  </si>
  <si>
    <t>2019AMP2017Capital ExpenditureSystem GrowthSystem growth less capital contributionsconstant</t>
  </si>
  <si>
    <t>2019AMP2016Capital ExpenditureSystem GrowthSystem growth less capital contributionsconstant</t>
  </si>
  <si>
    <t>2019AMP2015Capital ExpenditureSystem GrowthSystem growth less capital contributionsconstant</t>
  </si>
  <si>
    <t>2019AMP2018Capital ExpenditureSystem GrowthSystem growth less capital contributionsconstant</t>
  </si>
  <si>
    <t>2019AMP2019Capital ExpenditureSystem GrowthSystem growth less capital contributionsconstant</t>
  </si>
  <si>
    <t>2019AMP2014Capital ExpenditureSystem GrowthZone substationsconstant</t>
  </si>
  <si>
    <t>2019AMP2016Capital ExpenditureSystem GrowthZone substationsconstant</t>
  </si>
  <si>
    <t>2019AMP2015Capital ExpenditureSystem GrowthZone substationsconstant</t>
  </si>
  <si>
    <t>2019AMP2018Capital ExpenditureSystem GrowthZone substationsconstant</t>
  </si>
  <si>
    <t>2019AMP2017Capital ExpenditureSystem GrowthZone substationsconstant</t>
  </si>
  <si>
    <t>2019AMP2019Capital ExpenditureSystem GrowthZone substationsconstant</t>
  </si>
  <si>
    <t>2019AMP2017Capital ExpenditureAsset replacement and renewalAsset replacement and renewal expenditureconstant</t>
  </si>
  <si>
    <t>2019AMP2019Capital ExpenditureAsset replacement and renewalAsset replacement and renewal expenditureconstant</t>
  </si>
  <si>
    <t>2019AMP2016Capital ExpenditureAsset replacement and renewalAsset replacement and renewal expenditureconstant</t>
  </si>
  <si>
    <t>2019AMP2018Capital ExpenditureAsset replacement and renewalAsset replacement and renewal expenditureconstant</t>
  </si>
  <si>
    <t>2019AMP2015Capital ExpenditureAsset replacement and renewalAsset replacement and renewal expenditureconstant</t>
  </si>
  <si>
    <t>2019AMP2014Capital ExpenditureAsset replacement and renewalAsset replacement and renewal expenditureconstant</t>
  </si>
  <si>
    <t>2019AMP2014Capital ExpenditureAsset replacement and renewalAsset replacement and renewal less capital contributionsconstant</t>
  </si>
  <si>
    <t>2019AMP2019Capital ExpenditureAsset replacement and renewalAsset replacement and renewal less capital contributionsconstant</t>
  </si>
  <si>
    <t>2019AMP2018Capital ExpenditureAsset replacement and renewalAsset replacement and renewal less capital contributionsconstant</t>
  </si>
  <si>
    <t>2019AMP2017Capital ExpenditureAsset replacement and renewalAsset replacement and renewal less capital contributionsconstant</t>
  </si>
  <si>
    <t>2019AMP2015Capital ExpenditureAsset replacement and renewalAsset replacement and renewal less capital contributionsconstant</t>
  </si>
  <si>
    <t>2019AMP2016Capital ExpenditureAsset replacement and renewalAsset replacement and renewal less capital contributionsconstant</t>
  </si>
  <si>
    <t>2019AMP2017Capital ExpenditureAsset replacement and renewalCapital contributions funding asset replacement and renewalconstant</t>
  </si>
  <si>
    <t>2019AMP2014Capital ExpenditureAsset replacement and renewalCapital contributions funding asset replacement and renewalconstant</t>
  </si>
  <si>
    <t>2019AMP2018Capital ExpenditureAsset replacement and renewalCapital contributions funding asset replacement and renewalconstant</t>
  </si>
  <si>
    <t>2019AMP2016Capital ExpenditureAsset replacement and renewalCapital contributions funding asset replacement and renewalconstant</t>
  </si>
  <si>
    <t>2019AMP2015Capital ExpenditureAsset replacement and renewalCapital contributions funding asset replacement and renewalconstant</t>
  </si>
  <si>
    <t>2019AMP2019Capital ExpenditureAsset replacement and renewalCapital contributions funding asset replacement and renewalconstant</t>
  </si>
  <si>
    <t>2019AMP2017Capital ExpenditureAsset replacement and renewalDistribution and LV cablesconstant</t>
  </si>
  <si>
    <t>2019AMP2018Capital ExpenditureAsset replacement and renewalDistribution and LV cablesconstant</t>
  </si>
  <si>
    <t>2019AMP2016Capital ExpenditureAsset replacement and renewalDistribution and LV cablesconstant</t>
  </si>
  <si>
    <t>2019AMP2019Capital ExpenditureAsset replacement and renewalDistribution and LV cablesconstant</t>
  </si>
  <si>
    <t>2019AMP2014Capital ExpenditureAsset replacement and renewalDistribution and LV cablesconstant</t>
  </si>
  <si>
    <t>2019AMP2015Capital ExpenditureAsset replacement and renewalDistribution and LV cablesconstant</t>
  </si>
  <si>
    <t>2019AMP2014Capital ExpenditureAsset replacement and renewalDistribution and LV linesconstant</t>
  </si>
  <si>
    <t>2019AMP2016Capital ExpenditureAsset replacement and renewalDistribution and LV linesconstant</t>
  </si>
  <si>
    <t>2019AMP2018Capital ExpenditureAsset replacement and renewalDistribution and LV linesconstant</t>
  </si>
  <si>
    <t>2019AMP2015Capital ExpenditureAsset replacement and renewalDistribution and LV linesconstant</t>
  </si>
  <si>
    <t>2019AMP2019Capital ExpenditureAsset replacement and renewalDistribution and LV linesconstant</t>
  </si>
  <si>
    <t>2019AMP2017Capital ExpenditureAsset replacement and renewalDistribution and LV linesconstant</t>
  </si>
  <si>
    <t>2019AMP2014Capital ExpenditureAsset replacement and renewalDistribution substations and transformersconstant</t>
  </si>
  <si>
    <t>2019AMP2019Capital ExpenditureAsset replacement and renewalDistribution substations and transformersconstant</t>
  </si>
  <si>
    <t>2019AMP2017Capital ExpenditureAsset replacement and renewalDistribution substations and transformersconstant</t>
  </si>
  <si>
    <t>2019AMP2015Capital ExpenditureAsset replacement and renewalDistribution substations and transformersconstant</t>
  </si>
  <si>
    <t>2019AMP2018Capital ExpenditureAsset replacement and renewalDistribution substations and transformersconstant</t>
  </si>
  <si>
    <t>2019AMP2016Capital ExpenditureAsset replacement and renewalDistribution substations and transformersconstant</t>
  </si>
  <si>
    <t>2019AMP2018Capital ExpenditureAsset replacement and renewalDistribution switchgearconstant</t>
  </si>
  <si>
    <t>2019AMP2014Capital ExpenditureAsset replacement and renewalDistribution switchgearconstant</t>
  </si>
  <si>
    <t>2019AMP2019Capital ExpenditureAsset replacement and renewalDistribution switchgearconstant</t>
  </si>
  <si>
    <t>2019AMP2016Capital ExpenditureAsset replacement and renewalDistribution switchgearconstant</t>
  </si>
  <si>
    <t>2019AMP2015Capital ExpenditureAsset replacement and renewalDistribution switchgearconstant</t>
  </si>
  <si>
    <t>2019AMP2017Capital ExpenditureAsset replacement and renewalDistribution switchgearconstant</t>
  </si>
  <si>
    <t>2019AMP2017Capital ExpenditureAsset replacement and renewalOther network assetsconstant</t>
  </si>
  <si>
    <t>2019AMP2019Capital ExpenditureAsset replacement and renewalOther network assetsconstant</t>
  </si>
  <si>
    <t>2019AMP2018Capital ExpenditureAsset replacement and renewalOther network assetsconstant</t>
  </si>
  <si>
    <t>2019AMP2015Capital ExpenditureAsset replacement and renewalOther network assetsconstant</t>
  </si>
  <si>
    <t>2019AMP2016Capital ExpenditureAsset replacement and renewalOther network assetsconstant</t>
  </si>
  <si>
    <t>2019AMP2014Capital ExpenditureAsset replacement and renewalOther network assetsconstant</t>
  </si>
  <si>
    <t>2019AMP2018Capital ExpenditureAsset replacement and renewalSubtransmissionconstant</t>
  </si>
  <si>
    <t>2019AMP2014Capital ExpenditureAsset replacement and renewalSubtransmissionconstant</t>
  </si>
  <si>
    <t>2019AMP2017Capital ExpenditureAsset replacement and renewalSubtransmissionconstant</t>
  </si>
  <si>
    <t>2019AMP2019Capital ExpenditureAsset replacement and renewalSubtransmissionconstant</t>
  </si>
  <si>
    <t>2019AMP2016Capital ExpenditureAsset replacement and renewalSubtransmissionconstant</t>
  </si>
  <si>
    <t>2019AMP2015Capital ExpenditureAsset replacement and renewalSubtransmissionconstant</t>
  </si>
  <si>
    <t>2019AMP2016Capital ExpenditureAsset replacement and renewalZone substationsconstant</t>
  </si>
  <si>
    <t>2019AMP2019Capital ExpenditureAsset replacement and renewalZone substationsconstant</t>
  </si>
  <si>
    <t>2019AMP2014Capital ExpenditureAsset replacement and renewalZone substationsconstant</t>
  </si>
  <si>
    <t>2019AMP2015Capital ExpenditureAsset replacement and renewalZone substationsconstant</t>
  </si>
  <si>
    <t>2019AMP2017Capital ExpenditureAsset replacement and renewalZone substationsconstant</t>
  </si>
  <si>
    <t>2019AMP2018Capital ExpenditureAsset replacement and renewalZone substationsconstant</t>
  </si>
  <si>
    <t>2019IDCapital ExpenditureAll assetsExpenditure on assetsconstant</t>
  </si>
  <si>
    <t>2019IDCapital ExpenditureAll assetsExpenditure on assetsnominal</t>
  </si>
  <si>
    <t>2019IDCapital ExpenditureAsset relocationsAsset relocationsconstant</t>
  </si>
  <si>
    <t>2019IDCapital ExpenditureAsset relocationsAsset relocationsnominal</t>
  </si>
  <si>
    <t>2019IDCapital ExpenditureAsset replacement and renewalAsset replacement and renewalconstant</t>
  </si>
  <si>
    <t>2019IDCapital ExpenditureAsset replacement and renewalAsset replacement and renewalnominal</t>
  </si>
  <si>
    <t>2019IDCapital ExpenditureCapital expenditureCapital expenditureconstant</t>
  </si>
  <si>
    <t>2019IDCapital ExpenditureCapital expenditureCapital expenditurenominal</t>
  </si>
  <si>
    <t>2019IDCapital ExpenditureConsumer connectionConsumer connectionconstant</t>
  </si>
  <si>
    <t>2019IDCapital ExpenditureConsumer connectionConsumer connectionnominal</t>
  </si>
  <si>
    <t>2019IDCapital ExpenditureCost of financingCost of financingconstant</t>
  </si>
  <si>
    <t>2019IDCapital ExpenditureCost of financingCost of financingnominal</t>
  </si>
  <si>
    <t>2019IDCapital ExpenditureNetwork assetsExpenditure on network assetsconstant</t>
  </si>
  <si>
    <t>2019IDCapital ExpenditureNetwork assetsExpenditure on network assetsnominal</t>
  </si>
  <si>
    <t>2019IDCapital ExpenditureNon-network assetsExpenditure on non-network assetsconstant</t>
  </si>
  <si>
    <t>2019IDCapital ExpenditureNon-network assetsExpenditure on non-network assetsnominal</t>
  </si>
  <si>
    <t>2019IDCapital ExpenditureReliability, safety and environmentLegislative and regulatoryconstant</t>
  </si>
  <si>
    <t>2019IDCapital ExpenditureReliability, safety and environmentLegislative and regulatorynominal</t>
  </si>
  <si>
    <t>2019IDCapital ExpenditureReliability, safety and environmentOther reliability, safety and environmentconstant</t>
  </si>
  <si>
    <t>2019IDCapital ExpenditureReliability, safety and environmentOther reliability, safety and environmentnominal</t>
  </si>
  <si>
    <t>2019IDCapital ExpenditureReliability, safety and environmentQuality of supplyconstant</t>
  </si>
  <si>
    <t>2019IDCapital ExpenditureReliability, safety and environmentQuality of supplynominal</t>
  </si>
  <si>
    <t>2019IDCapital ExpenditureReliability, safety and environmentTotal reliability, safety and environmentconstant</t>
  </si>
  <si>
    <t>2019IDCapital ExpenditureReliability, safety and environmentTotal reliability, safety and environmentnominal</t>
  </si>
  <si>
    <t>2019IDCapital ExpenditureSystem growthSystem growthconstant</t>
  </si>
  <si>
    <t>2019IDCapital ExpenditureSystem growthSystem growthnominal</t>
  </si>
  <si>
    <t>2019IDCapital ExpenditureValue of capital contributionsValue of capital contributionsconstant</t>
  </si>
  <si>
    <t>2019IDCapital ExpenditureValue of capital contributionsValue of capital contributionsnominal</t>
  </si>
  <si>
    <t>2019IDCapital ExpenditureValue of vested assetsValue of vested assetsconstant</t>
  </si>
  <si>
    <t>2019IDCapital ExpenditureValue of vested assetsValue of vested assetsnominal</t>
  </si>
  <si>
    <t>2019IDCapital ExpenditureAsset replacement and renewalAsset replacement and renewal expenditureconstant</t>
  </si>
  <si>
    <t>2019IDCapital ExpenditureAsset replacement and renewalAsset replacement and renewal expenditurenominal</t>
  </si>
  <si>
    <t>2019IDCapital ExpenditureAsset replacement and renewalAsset replacement and renewal less capital contributionsconstant</t>
  </si>
  <si>
    <t>2019IDCapital ExpenditureAsset replacement and renewalAsset replacement and renewal less capital contributionsnominal</t>
  </si>
  <si>
    <t>2019IDCapital ExpenditureAsset replacement and renewalCapital contributions funding asset replacement and renewalconstant</t>
  </si>
  <si>
    <t>2019IDCapital ExpenditureAsset replacement and renewalCapital contributions funding asset replacement and renewalnominal</t>
  </si>
  <si>
    <t>2019IDCapital ExpenditureAsset replacement and renewalDistribution and LV cablesconstant</t>
  </si>
  <si>
    <t>2019IDCapital ExpenditureAsset replacement and renewalDistribution and LV cablesnominal</t>
  </si>
  <si>
    <t>2019IDCapital ExpenditureAsset replacement and renewalDistribution and LV linesconstant</t>
  </si>
  <si>
    <t>2019IDCapital ExpenditureAsset replacement and renewalDistribution and LV linesnominal</t>
  </si>
  <si>
    <t>2019IDCapital ExpenditureAsset replacement and renewalDistribution substations and transformersconstant</t>
  </si>
  <si>
    <t>2019IDCapital ExpenditureAsset replacement and renewalDistribution substations and transformersnominal</t>
  </si>
  <si>
    <t>2019IDCapital ExpenditureAsset replacement and renewalDistribution switchgearconstant</t>
  </si>
  <si>
    <t>2019IDCapital ExpenditureAsset replacement and renewalDistribution switchgearnominal</t>
  </si>
  <si>
    <t>2019IDCapital ExpenditureAsset replacement and renewalOther network assetsconstant</t>
  </si>
  <si>
    <t>2019IDCapital ExpenditureAsset replacement and renewalOther network assetsnominal</t>
  </si>
  <si>
    <t>2019IDCapital ExpenditureAsset replacement and renewalSubtransmissionconstant</t>
  </si>
  <si>
    <t>2019IDCapital ExpenditureAsset replacement and renewalSubtransmissionnominal</t>
  </si>
  <si>
    <t>2019IDCapital ExpenditureAsset replacement and renewalZone substationsconstant</t>
  </si>
  <si>
    <t>2019IDCapital ExpenditureAsset replacement and renewalZone substationsnominal</t>
  </si>
  <si>
    <t>2019IDCapital ExpenditureSystem growthCapital contributions funding system growthconstant</t>
  </si>
  <si>
    <t>2019IDCapital ExpenditureSystem growthCapital contributions funding system growthnominal</t>
  </si>
  <si>
    <t>2019IDCapital ExpenditureSystem growthDistribution and LV cablesconstant</t>
  </si>
  <si>
    <t>2019IDCapital ExpenditureSystem growthDistribution and LV cablesnominal</t>
  </si>
  <si>
    <t>2019IDCapital ExpenditureSystem growthDistribution and LV linesconstant</t>
  </si>
  <si>
    <t>2019IDCapital ExpenditureSystem growthDistribution and LV linesnominal</t>
  </si>
  <si>
    <t>2019IDCapital ExpenditureSystem growthDistribution substations and transformersconstant</t>
  </si>
  <si>
    <t>2019IDCapital ExpenditureSystem growthDistribution substations and transformersnominal</t>
  </si>
  <si>
    <t>2019IDCapital ExpenditureSystem growthDistribution switchgearconstant</t>
  </si>
  <si>
    <t>2019IDCapital ExpenditureSystem growthDistribution switchgearnominal</t>
  </si>
  <si>
    <t>2019IDCapital ExpenditureSystem growthOther network assetsconstant</t>
  </si>
  <si>
    <t>2019IDCapital ExpenditureSystem growthOther network assetsnominal</t>
  </si>
  <si>
    <t>2019IDCapital ExpenditureSystem growthSubtransmissionconstant</t>
  </si>
  <si>
    <t>2019IDCapital ExpenditureSystem growthSubtransmissionnominal</t>
  </si>
  <si>
    <t>2019IDCapital ExpenditureSystem growthSystem growth expenditureconstant</t>
  </si>
  <si>
    <t>2019IDCapital ExpenditureSystem growthSystem growth expenditurenominal</t>
  </si>
  <si>
    <t>2019IDCapital ExpenditureSystem growthSystem growth less capital contributionsconstant</t>
  </si>
  <si>
    <t>2019IDCapital ExpenditureSystem growthSystem growth less capital contributionsnominal</t>
  </si>
  <si>
    <t>2019IDCapital ExpenditureSystem growthZone substationsconstant</t>
  </si>
  <si>
    <t>2019IDCapital ExpenditureSystem growthZone substationsnominal</t>
  </si>
  <si>
    <t>2019AMP2019Network and DemandElectricity volumesElectricity entering system for supply to consumersNA</t>
  </si>
  <si>
    <t>2019AMP2014Network and DemandElectricity volumesElectricity entering system for supply to consumersNA</t>
  </si>
  <si>
    <t>2019AMP2018Network and DemandElectricity volumesElectricity entering system for supply to consumersNA</t>
  </si>
  <si>
    <t>2019AMP2015Network and DemandElectricity volumesElectricity entering system for supply to consumersNA</t>
  </si>
  <si>
    <t>2019AMP2017Network and DemandElectricity volumesElectricity entering system for supply to consumersNA</t>
  </si>
  <si>
    <t>2019AMP2016Network and DemandElectricity volumesElectricity entering system for supply to consumersNA</t>
  </si>
  <si>
    <t>2019AMP2014Network and DemandElectricity volumesLoad factorNA</t>
  </si>
  <si>
    <t>2019AMP2015Network and DemandElectricity volumesLoad factorNA</t>
  </si>
  <si>
    <t>2019AMP2018Network and DemandElectricity volumesLoad factorNA</t>
  </si>
  <si>
    <t>2019AMP2016Network and DemandElectricity volumesLoad factorNA</t>
  </si>
  <si>
    <t>2019AMP2017Network and DemandElectricity volumesLoad factorNA</t>
  </si>
  <si>
    <t>2019AMP2019Network and DemandElectricity volumesLoad factorNA</t>
  </si>
  <si>
    <t>2019AMP2017Network and DemandElectricity volumesLoss ratioNA</t>
  </si>
  <si>
    <t>2019AMP2019Network and DemandElectricity volumesLoss ratioNA</t>
  </si>
  <si>
    <t>2019AMP2014Network and DemandElectricity volumesLoss ratioNA</t>
  </si>
  <si>
    <t>2019AMP2015Network and DemandElectricity volumesLoss ratioNA</t>
  </si>
  <si>
    <t>2019AMP2016Network and DemandElectricity volumesLoss ratioNA</t>
  </si>
  <si>
    <t>2019AMP2018Network and DemandElectricity volumesLoss ratioNA</t>
  </si>
  <si>
    <t>2019AMP2018Network and DemandElectricity volumesTotal energy delivered to ICPsNA</t>
  </si>
  <si>
    <t>2019AMP2014Network and DemandElectricity volumesTotal energy delivered to ICPsNA</t>
  </si>
  <si>
    <t>2019AMP2017Network and DemandElectricity volumesTotal energy delivered to ICPsNA</t>
  </si>
  <si>
    <t>2019AMP2015Network and DemandElectricity volumesTotal energy delivered to ICPsNA</t>
  </si>
  <si>
    <t>2019AMP2019Network and DemandElectricity volumesTotal energy delivered to ICPsNA</t>
  </si>
  <si>
    <t>2019AMP2016Network and DemandElectricity volumesTotal energy delivered to ICPsNA</t>
  </si>
  <si>
    <t>2019AMP2014Network and DemandMaximum coincident system demandGXP demandNA</t>
  </si>
  <si>
    <t>2019AMP2019Network and DemandMaximum coincident system demandGXP demandNA</t>
  </si>
  <si>
    <t>2019AMP2018Network and DemandMaximum coincident system demandGXP demandNA</t>
  </si>
  <si>
    <t>2019AMP2016Network and DemandMaximum coincident system demandGXP demandNA</t>
  </si>
  <si>
    <t>2019AMP2015Network and DemandMaximum coincident system demandGXP demandNA</t>
  </si>
  <si>
    <t>2019AMP2017Network and DemandMaximum coincident system demandGXP demandNA</t>
  </si>
  <si>
    <t>2019AMP2014Network and DemandMaximum coincident system demandMaximum coincident system demandNA</t>
  </si>
  <si>
    <t>2019AMP2018Network and DemandMaximum coincident system demandMaximum coincident system demandNA</t>
  </si>
  <si>
    <t>2019AMP2016Network and DemandMaximum coincident system demandMaximum coincident system demandNA</t>
  </si>
  <si>
    <t>2019AMP2019Network and DemandMaximum coincident system demandMaximum coincident system demandNA</t>
  </si>
  <si>
    <t>2019AMP2017Network and DemandMaximum coincident system demandMaximum coincident system demandNA</t>
  </si>
  <si>
    <t>2019AMP2015Network and DemandMaximum coincident system demandMaximum coincident system demandNA</t>
  </si>
  <si>
    <t>2019AMP2017Network and DemandMaximum coincident system demandMaximum coincident system demand [MW]NA</t>
  </si>
  <si>
    <t>2019AMP2018Network and DemandMaximum coincident system demandSch 12c Maximum coincident system demand [MW]NA</t>
  </si>
  <si>
    <t>2019IDNetwork and DemandCustomer numbersAverage no. of ICPs in disclosure yearNA</t>
  </si>
  <si>
    <t>2019IDNetwork and DemandTotal circuit lengthOverhead (km)NA</t>
  </si>
  <si>
    <t>2019IDNetwork and DemandTotal circuit lengthTotal circuit length (km)NA</t>
  </si>
  <si>
    <t>2019IDNetwork and DemandTotal circuit lengthUnderground (km)NA</t>
  </si>
  <si>
    <t>2019IDNetwork and DemandElectricity volumesElectricity entering system for supply to consumersNA</t>
  </si>
  <si>
    <t>2019IDNetwork and DemandElectricity volumesLoad factorNA</t>
  </si>
  <si>
    <t>2019IDNetwork and DemandElectricity volumesLoss ratioNA</t>
  </si>
  <si>
    <t>2019IDNetwork and DemandElectricity volumesTotal energy delivered to ICPsNA</t>
  </si>
  <si>
    <t>2019IDNetwork and DemandMaximum coincident system demandGXP demandNA</t>
  </si>
  <si>
    <t>2019IDNetwork and DemandMaximum coincident system demandMaximum coincident system demandNA</t>
  </si>
  <si>
    <t>2019AMP2017Operating ExpenditureAsset replacement and renewalAsset replacement and renewalconstant</t>
  </si>
  <si>
    <t>2019AMP2013Operating ExpenditureAsset replacement and renewalAsset replacement and renewalconstant</t>
  </si>
  <si>
    <t>2019AMP2018Operating ExpenditureAsset replacement and renewalAsset replacement and renewalconstant</t>
  </si>
  <si>
    <t>2019AMP2019Operating ExpenditureAsset replacement and renewalAsset replacement and renewalconstant</t>
  </si>
  <si>
    <t>2019AMP2014Operating ExpenditureAsset replacement and renewalAsset replacement and renewalconstant</t>
  </si>
  <si>
    <t>2019AMP2015Operating ExpenditureAsset replacement and renewalAsset replacement and renewalconstant</t>
  </si>
  <si>
    <t>2019AMP2016Operating ExpenditureAsset replacement and renewalAsset replacement and renewalconstant</t>
  </si>
  <si>
    <t>2019AMP2015Operating ExpenditureAsset replacement and renewalAsset replacement and renewalnominal</t>
  </si>
  <si>
    <t>2019AMP2014Operating ExpenditureAsset replacement and renewalAsset replacement and renewalnominal</t>
  </si>
  <si>
    <t>2019AMP2019Operating ExpenditureAsset replacement and renewalAsset replacement and renewalnominal</t>
  </si>
  <si>
    <t>2019AMP2016Operating ExpenditureAsset replacement and renewalAsset replacement and renewalnominal</t>
  </si>
  <si>
    <t>2019AMP2013Operating ExpenditureAsset replacement and renewalAsset replacement and renewalnominal</t>
  </si>
  <si>
    <t>2019AMP2018Operating ExpenditureAsset replacement and renewalAsset replacement and renewalnominal</t>
  </si>
  <si>
    <t>2019AMP2017Operating ExpenditureAsset replacement and renewalAsset replacement and renewalnominal</t>
  </si>
  <si>
    <t>2019AMP2018Operating ExpenditureBusiness supportBusiness supportconstant</t>
  </si>
  <si>
    <t>2019AMP2019Operating ExpenditureBusiness supportBusiness supportconstant</t>
  </si>
  <si>
    <t>2019AMP2017Operating ExpenditureBusiness supportBusiness supportconstant</t>
  </si>
  <si>
    <t>2019AMP2013Operating ExpenditureBusiness supportBusiness supportconstant</t>
  </si>
  <si>
    <t>2019AMP2015Operating ExpenditureBusiness supportBusiness supportconstant</t>
  </si>
  <si>
    <t>2019AMP2016Operating ExpenditureBusiness supportBusiness supportconstant</t>
  </si>
  <si>
    <t>2019AMP2014Operating ExpenditureBusiness supportBusiness supportconstant</t>
  </si>
  <si>
    <t>2019AMP2015Operating ExpenditureBusiness supportBusiness supportnominal</t>
  </si>
  <si>
    <t>2019AMP2019Operating ExpenditureBusiness supportBusiness supportnominal</t>
  </si>
  <si>
    <t>2019AMP2018Operating ExpenditureBusiness supportBusiness supportnominal</t>
  </si>
  <si>
    <t>2019AMP2017Operating ExpenditureBusiness supportBusiness supportnominal</t>
  </si>
  <si>
    <t>2019AMP2016Operating ExpenditureBusiness supportBusiness supportnominal</t>
  </si>
  <si>
    <t>2019AMP2014Operating ExpenditureBusiness supportBusiness supportnominal</t>
  </si>
  <si>
    <t>2019AMP2013Operating ExpenditureBusiness supportBusiness supportnominal</t>
  </si>
  <si>
    <t>2019AMP2013Operating ExpenditureExpenditure on subcomponentsDirect billing*constant</t>
  </si>
  <si>
    <t>2019AMP2014Operating ExpenditureExpenditure on subcomponentsDirect billing*constant</t>
  </si>
  <si>
    <t>2019AMP2016Operating ExpenditureExpenditure on subcomponentsDirect billing*constant</t>
  </si>
  <si>
    <t>2019AMP2018Operating ExpenditureExpenditure on subcomponentsDirect billing*constant</t>
  </si>
  <si>
    <t>2019AMP2015Operating ExpenditureExpenditure on subcomponentsDirect billing*constant</t>
  </si>
  <si>
    <t>2019AMP2019Operating ExpenditureExpenditure on subcomponentsDirect billing*constant</t>
  </si>
  <si>
    <t>2019AMP2017Operating ExpenditureExpenditure on subcomponentsDirect billing*constant</t>
  </si>
  <si>
    <t>2019AMP2014Operating ExpenditureExpenditure on subcomponentsEnergy efficiency and demand side management, reduction of energy lossesconstant</t>
  </si>
  <si>
    <t>2019AMP2013Operating ExpenditureExpenditure on subcomponentsEnergy efficiency and demand side management, reduction of energy lossesconstant</t>
  </si>
  <si>
    <t>2019AMP2015Operating ExpenditureExpenditure on subcomponentsEnergy efficiency and demand side management, reduction of energy lossesconstant</t>
  </si>
  <si>
    <t>2019AMP2019Operating ExpenditureExpenditure on subcomponentsEnergy efficiency and demand side management, reduction of energy lossesconstant</t>
  </si>
  <si>
    <t>2019AMP2017Operating ExpenditureExpenditure on subcomponentsEnergy efficiency and demand side management, reduction of energy lossesconstant</t>
  </si>
  <si>
    <t>2019AMP2018Operating ExpenditureExpenditure on subcomponentsEnergy efficiency and demand side management, reduction of energy lossesconstant</t>
  </si>
  <si>
    <t>2019AMP2016Operating ExpenditureExpenditure on subcomponentsEnergy efficiency and demand side management, reduction of energy lossesconstant</t>
  </si>
  <si>
    <t>2019AMP2017Operating ExpenditureExpenditure on subcomponentsInsuranceconstant</t>
  </si>
  <si>
    <t>2019AMP2015Operating ExpenditureExpenditure on subcomponentsInsuranceconstant</t>
  </si>
  <si>
    <t>2019AMP2014Operating ExpenditureExpenditure on subcomponentsInsuranceconstant</t>
  </si>
  <si>
    <t>2019AMP2018Operating ExpenditureExpenditure on subcomponentsInsuranceconstant</t>
  </si>
  <si>
    <t>2019AMP2019Operating ExpenditureExpenditure on subcomponentsInsuranceconstant</t>
  </si>
  <si>
    <t>2019AMP2013Operating ExpenditureExpenditure on subcomponentsInsuranceconstant</t>
  </si>
  <si>
    <t>2019AMP2016Operating ExpenditureExpenditure on subcomponentsInsuranceconstant</t>
  </si>
  <si>
    <t>2019AMP2018Operating ExpenditureExpenditure on subcomponentsResearch and Developmentconstant</t>
  </si>
  <si>
    <t>2019AMP2016Operating ExpenditureExpenditure on subcomponentsResearch and Developmentconstant</t>
  </si>
  <si>
    <t>2019AMP2015Operating ExpenditureExpenditure on subcomponentsResearch and Developmentconstant</t>
  </si>
  <si>
    <t>2019AMP2019Operating ExpenditureExpenditure on subcomponentsResearch and Developmentconstant</t>
  </si>
  <si>
    <t>2019AMP2017Operating ExpenditureExpenditure on subcomponentsResearch and Developmentconstant</t>
  </si>
  <si>
    <t>2019AMP2013Operating ExpenditureExpenditure on subcomponentsResearch and Developmentconstant</t>
  </si>
  <si>
    <t>2019AMP2014Operating ExpenditureExpenditure on subcomponentsResearch and Developmentconstant</t>
  </si>
  <si>
    <t>2019AMP2016Operating ExpenditureNetwork OpexNetwork Opexconstant</t>
  </si>
  <si>
    <t>2019AMP2017Operating ExpenditureNetwork OpexNetwork Opexconstant</t>
  </si>
  <si>
    <t>2019AMP2018Operating ExpenditureNetwork OpexNetwork Opexconstant</t>
  </si>
  <si>
    <t>2019AMP2014Operating ExpenditureNetwork OpexNetwork Opexconstant</t>
  </si>
  <si>
    <t>2019AMP2015Operating ExpenditureNetwork OpexNetwork Opexconstant</t>
  </si>
  <si>
    <t>2019AMP2019Operating ExpenditureNetwork OpexNetwork Opexconstant</t>
  </si>
  <si>
    <t>2019AMP2013Operating ExpenditureNetwork OpexNetwork Opexconstant</t>
  </si>
  <si>
    <t>2019AMP2014Operating ExpenditureNetwork OpexNetwork Opexnominal</t>
  </si>
  <si>
    <t>2019AMP2016Operating ExpenditureNetwork OpexNetwork Opexnominal</t>
  </si>
  <si>
    <t>2019AMP2015Operating ExpenditureNetwork OpexNetwork Opexnominal</t>
  </si>
  <si>
    <t>2019AMP2018Operating ExpenditureNetwork OpexNetwork Opexnominal</t>
  </si>
  <si>
    <t>2019AMP2013Operating ExpenditureNetwork OpexNetwork Opexnominal</t>
  </si>
  <si>
    <t>2019AMP2019Operating ExpenditureNetwork OpexNetwork Opexnominal</t>
  </si>
  <si>
    <t>2019AMP2017Operating ExpenditureNetwork OpexNetwork Opexnominal</t>
  </si>
  <si>
    <t>2019AMP2019Operating ExpenditureNon-network opexNon-network opexconstant</t>
  </si>
  <si>
    <t>2019AMP2013Operating ExpenditureNon-network opexNon-network opexconstant</t>
  </si>
  <si>
    <t>2019AMP2018Operating ExpenditureNon-network opexNon-network opexconstant</t>
  </si>
  <si>
    <t>2019AMP2016Operating ExpenditureNon-network opexNon-network opexconstant</t>
  </si>
  <si>
    <t>2019AMP2015Operating ExpenditureNon-network opexNon-network opexconstant</t>
  </si>
  <si>
    <t>2019AMP2014Operating ExpenditureNon-network opexNon-network opexconstant</t>
  </si>
  <si>
    <t>2019AMP2017Operating ExpenditureNon-network opexNon-network opexconstant</t>
  </si>
  <si>
    <t>2019AMP2013Operating ExpenditureNon-network opexNon-network opexnominal</t>
  </si>
  <si>
    <t>2019AMP2016Operating ExpenditureNon-network opexNon-network opexnominal</t>
  </si>
  <si>
    <t>2019AMP2017Operating ExpenditureNon-network opexNon-network opexnominal</t>
  </si>
  <si>
    <t>2019AMP2015Operating ExpenditureNon-network opexNon-network opexnominal</t>
  </si>
  <si>
    <t>2019AMP2018Operating ExpenditureNon-network opexNon-network opexnominal</t>
  </si>
  <si>
    <t>2019AMP2019Operating ExpenditureNon-network opexNon-network opexnominal</t>
  </si>
  <si>
    <t>2019AMP2014Operating ExpenditureNon-network opexNon-network opexnominal</t>
  </si>
  <si>
    <t>2019AMP2018Operating ExpenditureRoutine &amp; Corrective Maint &amp; InspectionRoutine &amp; Corrective Maint &amp; Inspectionconstant</t>
  </si>
  <si>
    <t>2019AMP2019Operating ExpenditureRoutine &amp; Corrective Maint &amp; InspectionRoutine &amp; Corrective Maint &amp; Inspectionconstant</t>
  </si>
  <si>
    <t>2019AMP2017Operating ExpenditureRoutine &amp; Corrective Maint &amp; InspectionRoutine &amp; Corrective Maint &amp; Inspectionconstant</t>
  </si>
  <si>
    <t>2019AMP2018Operating ExpenditureRoutine &amp; Corrective Maint &amp; InspectionRoutine &amp; Corrective Maint &amp; Inspectionnominal</t>
  </si>
  <si>
    <t>2019AMP2017Operating ExpenditureRoutine &amp; Corrective Maint &amp; InspectionRoutine &amp; Corrective Maint &amp; Inspectionnominal</t>
  </si>
  <si>
    <t>2019AMP2019Operating ExpenditureRoutine &amp; Corrective Maint &amp; InspectionRoutine &amp; Corrective Maint &amp; Inspectionnominal</t>
  </si>
  <si>
    <t>2019AMP2018Operating ExpenditureRoutine and corrective maintenance and inspectionRoutine and corrective maintenance and inspectionconstant</t>
  </si>
  <si>
    <t>2019AMP2019Operating ExpenditureRoutine and corrective maintenance and inspectionRoutine and corrective maintenance and inspectionconstant</t>
  </si>
  <si>
    <t>2019AMP2013Operating ExpenditureRoutine and corrective maintenance and inspectionRoutine and corrective maintenance and inspectionconstant</t>
  </si>
  <si>
    <t>2019AMP2014Operating ExpenditureRoutine and corrective maintenance and inspectionRoutine and corrective maintenance and inspectionconstant</t>
  </si>
  <si>
    <t>2019AMP2015Operating ExpenditureRoutine and corrective maintenance and inspectionRoutine and corrective maintenance and inspectionconstant</t>
  </si>
  <si>
    <t>2019AMP2017Operating ExpenditureRoutine and corrective maintenance and inspectionRoutine and corrective maintenance and inspectionconstant</t>
  </si>
  <si>
    <t>2019AMP2016Operating ExpenditureRoutine and corrective maintenance and inspectionRoutine and corrective maintenance and inspectionconstant</t>
  </si>
  <si>
    <t>2019AMP2013Operating ExpenditureRoutine and corrective maintenance and inspectionRoutine and corrective maintenance and inspectionnominal</t>
  </si>
  <si>
    <t>2019AMP2018Operating ExpenditureRoutine and corrective maintenance and inspectionRoutine and corrective maintenance and inspectionnominal</t>
  </si>
  <si>
    <t>2019AMP2014Operating ExpenditureRoutine and corrective maintenance and inspectionRoutine and corrective maintenance and inspectionnominal</t>
  </si>
  <si>
    <t>2019AMP2017Operating ExpenditureRoutine and corrective maintenance and inspectionRoutine and corrective maintenance and inspectionnominal</t>
  </si>
  <si>
    <t>2019AMP2016Operating ExpenditureRoutine and corrective maintenance and inspectionRoutine and corrective maintenance and inspectionnominal</t>
  </si>
  <si>
    <t>2019AMP2019Operating ExpenditureRoutine and corrective maintenance and inspectionRoutine and corrective maintenance and inspectionnominal</t>
  </si>
  <si>
    <t>2019AMP2015Operating ExpenditureRoutine and corrective maintenance and inspectionRoutine and corrective maintenance and inspectionnominal</t>
  </si>
  <si>
    <t>2019AMP2016Operating ExpenditureService interruptions and emergenciesService interruptions and emergenciesconstant</t>
  </si>
  <si>
    <t>2019AMP2015Operating ExpenditureService interruptions and emergenciesService interruptions and emergenciesconstant</t>
  </si>
  <si>
    <t>2019AMP2014Operating ExpenditureService interruptions and emergenciesService interruptions and emergenciesconstant</t>
  </si>
  <si>
    <t>2019AMP2019Operating ExpenditureService interruptions and emergenciesService interruptions and emergenciesconstant</t>
  </si>
  <si>
    <t>2019AMP2013Operating ExpenditureService interruptions and emergenciesService interruptions and emergenciesconstant</t>
  </si>
  <si>
    <t>2019AMP2018Operating ExpenditureService interruptions and emergenciesService interruptions and emergenciesconstant</t>
  </si>
  <si>
    <t>2019AMP2017Operating ExpenditureService interruptions and emergenciesService interruptions and emergenciesconstant</t>
  </si>
  <si>
    <t>2019AMP2019Operating ExpenditureService interruptions and emergenciesService interruptions and emergenciesnominal</t>
  </si>
  <si>
    <t>2019AMP2017Operating ExpenditureService interruptions and emergenciesService interruptions and emergenciesnominal</t>
  </si>
  <si>
    <t>2019AMP2015Operating ExpenditureService interruptions and emergenciesService interruptions and emergenciesnominal</t>
  </si>
  <si>
    <t>2019AMP2018Operating ExpenditureService interruptions and emergenciesService interruptions and emergenciesnominal</t>
  </si>
  <si>
    <t>2019AMP2016Operating ExpenditureService interruptions and emergenciesService interruptions and emergenciesnominal</t>
  </si>
  <si>
    <t>2019AMP2014Operating ExpenditureService interruptions and emergenciesService interruptions and emergenciesnominal</t>
  </si>
  <si>
    <t>2019AMP2013Operating ExpenditureService interruptions and emergenciesService interruptions and emergenciesnominal</t>
  </si>
  <si>
    <t>2019AMP2013Operating ExpenditureSystem operations and network supportSystem operations and network supportconstant</t>
  </si>
  <si>
    <t>2019AMP2018Operating ExpenditureSystem operations and network supportSystem operations and network supportconstant</t>
  </si>
  <si>
    <t>2019AMP2019Operating ExpenditureSystem operations and network supportSystem operations and network supportconstant</t>
  </si>
  <si>
    <t>2019AMP2017Operating ExpenditureSystem operations and network supportSystem operations and network supportconstant</t>
  </si>
  <si>
    <t>2019AMP2014Operating ExpenditureSystem operations and network supportSystem operations and network supportconstant</t>
  </si>
  <si>
    <t>2019AMP2015Operating ExpenditureSystem operations and network supportSystem operations and network supportconstant</t>
  </si>
  <si>
    <t>2019AMP2016Operating ExpenditureSystem operations and network supportSystem operations and network supportconstant</t>
  </si>
  <si>
    <t>2019AMP2015Operating ExpenditureSystem operations and network supportSystem operations and network supportnominal</t>
  </si>
  <si>
    <t>2019AMP2019Operating ExpenditureSystem operations and network supportSystem operations and network supportnominal</t>
  </si>
  <si>
    <t>2019AMP2016Operating ExpenditureSystem operations and network supportSystem operations and network supportnominal</t>
  </si>
  <si>
    <t>2019AMP2014Operating ExpenditureSystem operations and network supportSystem operations and network supportnominal</t>
  </si>
  <si>
    <t>2019AMP2017Operating ExpenditureSystem operations and network supportSystem operations and network supportnominal</t>
  </si>
  <si>
    <t>2019AMP2013Operating ExpenditureSystem operations and network supportSystem operations and network supportnominal</t>
  </si>
  <si>
    <t>2019AMP2018Operating ExpenditureSystem operations and network supportSystem operations and network supportnominal</t>
  </si>
  <si>
    <t>2019AMP2014Operating ExpenditureTotal opexOperational expenditureconstant</t>
  </si>
  <si>
    <t>2019AMP2017Operating ExpenditureTotal opexOperational expenditureconstant</t>
  </si>
  <si>
    <t>2019AMP2016Operating ExpenditureTotal opexOperational expenditureconstant</t>
  </si>
  <si>
    <t>2019AMP2018Operating ExpenditureTotal opexOperational expenditureconstant</t>
  </si>
  <si>
    <t>2019AMP2013Operating ExpenditureTotal opexOperational expenditureconstant</t>
  </si>
  <si>
    <t>2019AMP2015Operating ExpenditureTotal opexOperational expenditureconstant</t>
  </si>
  <si>
    <t>2019AMP2019Operating ExpenditureTotal opexOperational expenditureconstant</t>
  </si>
  <si>
    <t>2019AMP2016Operating ExpenditureTotal opexOperational expenditurenominal</t>
  </si>
  <si>
    <t>2019AMP2014Operating ExpenditureTotal opexOperational expenditurenominal</t>
  </si>
  <si>
    <t>2019AMP2015Operating ExpenditureTotal opexOperational expenditurenominal</t>
  </si>
  <si>
    <t>2019AMP2018Operating ExpenditureTotal opexOperational expenditurenominal</t>
  </si>
  <si>
    <t>2019AMP2019Operating ExpenditureTotal opexOperational expenditurenominal</t>
  </si>
  <si>
    <t>2019AMP2013Operating ExpenditureTotal opexOperational expenditurenominal</t>
  </si>
  <si>
    <t>2019AMP2017Operating ExpenditureTotal opexOperational expenditurenominal</t>
  </si>
  <si>
    <t>2019AMP2015Operating ExpenditureVegetation managementVegetation managementconstant</t>
  </si>
  <si>
    <t>2019AMP2014Operating ExpenditureVegetation managementVegetation managementconstant</t>
  </si>
  <si>
    <t>2019AMP2019Operating ExpenditureVegetation managementVegetation managementconstant</t>
  </si>
  <si>
    <t>2019AMP2013Operating ExpenditureVegetation managementVegetation managementconstant</t>
  </si>
  <si>
    <t>2019AMP2016Operating ExpenditureVegetation managementVegetation managementconstant</t>
  </si>
  <si>
    <t>2019AMP2017Operating ExpenditureVegetation managementVegetation managementconstant</t>
  </si>
  <si>
    <t>2019AMP2018Operating ExpenditureVegetation managementVegetation managementconstant</t>
  </si>
  <si>
    <t>2019AMP2015Operating ExpenditureVegetation managementVegetation managementnominal</t>
  </si>
  <si>
    <t>2019AMP2018Operating ExpenditureVegetation managementVegetation managementnominal</t>
  </si>
  <si>
    <t>2019AMP2014Operating ExpenditureVegetation managementVegetation managementnominal</t>
  </si>
  <si>
    <t>2019AMP2016Operating ExpenditureVegetation managementVegetation managementnominal</t>
  </si>
  <si>
    <t>2019AMP2019Operating ExpenditureVegetation managementVegetation managementnominal</t>
  </si>
  <si>
    <t>2019AMP2013Operating ExpenditureVegetation managementVegetation managementnominal</t>
  </si>
  <si>
    <t>2019AMP2017Operating ExpenditureVegetation managementVegetation managementnominal</t>
  </si>
  <si>
    <t>2019IDOperating ExpenditureAsset replacement and renewalAsset replacement and renewalconstant</t>
  </si>
  <si>
    <t>2019IDOperating ExpenditureAsset replacement and renewalAsset replacement and renewalnominal</t>
  </si>
  <si>
    <t>2019IDOperating ExpenditureBusiness supportBusiness supportconstant</t>
  </si>
  <si>
    <t>2019IDOperating ExpenditureBusiness supportBusiness supportnominal</t>
  </si>
  <si>
    <t>2019IDOperating ExpenditureNetwork opexNetwork opexconstant</t>
  </si>
  <si>
    <t>2019IDOperating ExpenditureNetwork opexNetwork opexnominal</t>
  </si>
  <si>
    <t>2019IDOperating ExpenditureNon-network opexNon-network opexconstant</t>
  </si>
  <si>
    <t>2019IDOperating ExpenditureNon-network opexNon-network opexnominal</t>
  </si>
  <si>
    <t>2019IDOperating ExpenditureRoutine and corrective maintenance and inspectionRoutine and corrective maintenance and inspectionconstant</t>
  </si>
  <si>
    <t>2019IDOperating ExpenditureRoutine and corrective maintenance and inspectionRoutine and corrective maintenance and inspectionnominal</t>
  </si>
  <si>
    <t>2019IDOperating ExpenditureService interruptions and emergenciesService interruptions and emergenciesconstant</t>
  </si>
  <si>
    <t>2019IDOperating ExpenditureService interruptions and emergenciesService interruptions and emergenciesnominal</t>
  </si>
  <si>
    <t>2019IDOperating ExpenditureSystem operations and network supportSystem operations and network supportconstant</t>
  </si>
  <si>
    <t>2019IDOperating ExpenditureSystem operations and network supportSystem operations and network supportnominal</t>
  </si>
  <si>
    <t>2019IDOperating ExpenditureTotal opexOperational expenditureconstant</t>
  </si>
  <si>
    <t>2019IDOperating ExpenditureTotal opexOperational expenditurenominal</t>
  </si>
  <si>
    <t>2019IDOperating ExpenditureVegetation managementVegetation managementconstant</t>
  </si>
  <si>
    <t>2019IDOperating ExpenditureVegetation managementVegetation managementnominal</t>
  </si>
  <si>
    <t>2019IDOther dataRelated party transactionsAsset relocationsconstant</t>
  </si>
  <si>
    <t>2019IDOther dataRelated party transactionsAsset relocationsnominal</t>
  </si>
  <si>
    <t>2019IDOther dataRelated party transactionsAsset replacement and renewal (capex)constant</t>
  </si>
  <si>
    <t>2019IDOther dataRelated party transactionsAsset replacement and renewal (capex)nominal</t>
  </si>
  <si>
    <t>2019IDOther dataRelated party transactionsAsset replacement and renewal (opex)constant</t>
  </si>
  <si>
    <t>2019IDOther dataRelated party transactionsAsset replacement and renewal (opex)nominal</t>
  </si>
  <si>
    <t>2019IDOther dataRelated party transactionsBusiness supportconstant</t>
  </si>
  <si>
    <t>2019IDOther dataRelated party transactionsBusiness supportnominal</t>
  </si>
  <si>
    <t>2019IDOther dataRelated party transactionsCapital Expenditureconstant</t>
  </si>
  <si>
    <t>2019IDOther dataRelated party transactionsCapital Expenditurenominal</t>
  </si>
  <si>
    <t>2019IDOther dataRelated party transactionsConsumer connectionconstant</t>
  </si>
  <si>
    <t>2019IDOther dataRelated party transactionsConsumer connectionnominal</t>
  </si>
  <si>
    <t>2019IDOther dataRelated party transactionsCost of financingconstant</t>
  </si>
  <si>
    <t>2019IDOther dataRelated party transactionsCost of financingnominal</t>
  </si>
  <si>
    <t>2019IDOther dataRelated party transactionsExpenditure on assetsconstant</t>
  </si>
  <si>
    <t>2019IDOther dataRelated party transactionsExpenditure on assetsnominal</t>
  </si>
  <si>
    <t>2019IDOther dataRelated party transactionsExpenditure on non-network assetsconstant</t>
  </si>
  <si>
    <t>2019IDOther dataRelated party transactionsExpenditure on non-network assetsnominal</t>
  </si>
  <si>
    <t>2019IDOther dataRelated party transactionsLegislative and regulatoryconstant</t>
  </si>
  <si>
    <t>2019IDOther dataRelated party transactionsLegislative and regulatorynominal</t>
  </si>
  <si>
    <t>2019IDOther dataRelated party transactionsMarket value of asset disposalsconstant</t>
  </si>
  <si>
    <t>2019IDOther dataRelated party transactionsMarket value of asset disposalsnominal</t>
  </si>
  <si>
    <t>2019IDOther dataRelated party transactionsNetwork opexconstant</t>
  </si>
  <si>
    <t>2019IDOther dataRelated party transactionsNetwork opexnominal</t>
  </si>
  <si>
    <t>2019IDOther dataRelated party transactionsOperational expenditureconstant</t>
  </si>
  <si>
    <t>2019IDOther dataRelated party transactionsOperational expenditurenominal</t>
  </si>
  <si>
    <t>2019IDOther dataRelated party transactionsOther related party transactionsconstant</t>
  </si>
  <si>
    <t>2019IDOther dataRelated party transactionsOther related party transactionsnominal</t>
  </si>
  <si>
    <t>2019IDOther dataRelated party transactionsOther reliability, safety and environmentconstant</t>
  </si>
  <si>
    <t>2019IDOther dataRelated party transactionsOther reliability, safety and environmentnominal</t>
  </si>
  <si>
    <t>2019IDOther dataRelated party transactionsQuality of supplyconstant</t>
  </si>
  <si>
    <t>2019IDOther dataRelated party transactionsQuality of supplynominal</t>
  </si>
  <si>
    <t>2019IDOther dataRelated party transactionsRoutine and corrective maintenance and inspectionconstant</t>
  </si>
  <si>
    <t>2019IDOther dataRelated party transactionsRoutine and corrective maintenance and inspectionnominal</t>
  </si>
  <si>
    <t>2019IDOther dataRelated party transactionsService interruptions and emergenciesconstant</t>
  </si>
  <si>
    <t>2019IDOther dataRelated party transactionsService interruptions and emergenciesnominal</t>
  </si>
  <si>
    <t>2019IDOther dataRelated party transactionsSystem growthconstant</t>
  </si>
  <si>
    <t>2019IDOther dataRelated party transactionsSystem growthnominal</t>
  </si>
  <si>
    <t>2019IDOther dataRelated party transactionsSystem operations and network supportconstant</t>
  </si>
  <si>
    <t>2019IDOther dataRelated party transactionsSystem operations and network supportnominal</t>
  </si>
  <si>
    <t>2019IDOther dataRelated party transactionsTotal expenditureconstant</t>
  </si>
  <si>
    <t>2019IDOther dataRelated party transactionsTotal expenditurenominal</t>
  </si>
  <si>
    <t>2019IDOther dataRelated party transactionsTotal regulatory incomeconstant</t>
  </si>
  <si>
    <t>2019IDOther dataRelated party transactionsTotal regulatory incomenominal</t>
  </si>
  <si>
    <t>2019IDOther dataRelated party transactionsValue of capital contributionsconstant</t>
  </si>
  <si>
    <t>2019IDOther dataRelated party transactionsValue of capital contributionsnominal</t>
  </si>
  <si>
    <t>2019IDOther dataRelated party transactionsValue of vested assetsconstant</t>
  </si>
  <si>
    <t>2019IDOther dataRelated party transactionsValue of vested assetsnominal</t>
  </si>
  <si>
    <t>2019IDOther dataRelated party transactionsVegetation managementconstant</t>
  </si>
  <si>
    <t>2019IDOther dataRelated party transactionsVegetation managementnominal</t>
  </si>
  <si>
    <t>2019IDOther dataTransformer capacityTotal distribution transformer capacityNA</t>
  </si>
  <si>
    <t>2019IDRAB valueTotal closing RAB valueDistribution and LV cablesconstant</t>
  </si>
  <si>
    <t>2019IDRAB valueTotal closing RAB valueDistribution and LV linesconstant</t>
  </si>
  <si>
    <t>2019IDRAB valueTotal closing RAB valueDistribution substations and transformersconstant</t>
  </si>
  <si>
    <t>2019IDRAB valueTotal closing RAB valueDistribution switchgearconstant</t>
  </si>
  <si>
    <t>2019IDRAB valueTotal closing RAB valueNon-network assetsconstant</t>
  </si>
  <si>
    <t>2019IDRAB valueTotal closing RAB valueOther network assetsconstant</t>
  </si>
  <si>
    <t>2019IDRAB valueTotal closing RAB valueSubtransmission cablesconstant</t>
  </si>
  <si>
    <t>2019IDRAB valueTotal closing RAB valueSubtransmission linesconstant</t>
  </si>
  <si>
    <t>2019IDRAB valueTotal closing RAB valueTotalconstant</t>
  </si>
  <si>
    <t>2019IDRAB valueTotal closing RAB valueZone substationsconstant</t>
  </si>
  <si>
    <t>2019IDReliabilityInterruption rateInterruptions per 100 circuit kmNA</t>
  </si>
  <si>
    <t>2019IDReliabilityNumber of interruptionsClass BNA</t>
  </si>
  <si>
    <t>2019IDReliabilityNumber of interruptionsClass CNA</t>
  </si>
  <si>
    <t>2019IDReliabilitySAIDIClass BNA</t>
  </si>
  <si>
    <t>2019IDReliabilitySAIDIClass CNA</t>
  </si>
  <si>
    <t>2019IDReliabilitySAIFIClass BNA</t>
  </si>
  <si>
    <t>2019IDReliabilitySAIFIClass CNA</t>
  </si>
  <si>
    <t>2019IDReliabilitySAIDIAdverse environmentNA</t>
  </si>
  <si>
    <t>2019IDReliabilitySAIDIAdverse weatherNA</t>
  </si>
  <si>
    <t>2019IDReliabilitySAIDICause unknownNA</t>
  </si>
  <si>
    <t>2019IDReliabilitySAIDIDefective equipmentNA</t>
  </si>
  <si>
    <t>2019IDReliabilitySAIDIHuman errorNA</t>
  </si>
  <si>
    <t>2019IDReliabilitySAIDILightningNA</t>
  </si>
  <si>
    <t>2019IDReliabilitySAIDIThird party interferenceNA</t>
  </si>
  <si>
    <t>2019IDReliabilitySAIDIVegetationNA</t>
  </si>
  <si>
    <t>2019IDReliabilitySAIDIWildlifeNA</t>
  </si>
  <si>
    <t>2019IDReliabilitySAIFIAdverse environmentNA</t>
  </si>
  <si>
    <t>2019IDReliabilitySAIFIAdverse weatherNA</t>
  </si>
  <si>
    <t>2019IDReliabilitySAIFICause unknownNA</t>
  </si>
  <si>
    <t>2019IDReliabilitySAIFIDefective equipmentNA</t>
  </si>
  <si>
    <t>2019IDReliabilitySAIFIHuman errorNA</t>
  </si>
  <si>
    <t>2019IDReliabilitySAIFILightningNA</t>
  </si>
  <si>
    <t>2019IDReliabilitySAIFIThird party interferenceNA</t>
  </si>
  <si>
    <t>2019IDReliabilitySAIFIVegetationNA</t>
  </si>
  <si>
    <t>2019IDReliabilitySAIFIWildlifeNA</t>
  </si>
  <si>
    <t>2019AMP2017ReliabilitySAIDIClass BNA</t>
  </si>
  <si>
    <t>2019AMP2014ReliabilitySAIDIClass BNA</t>
  </si>
  <si>
    <t>2019AMP2019ReliabilitySAIDIClass BNA</t>
  </si>
  <si>
    <t>2019AMP2016ReliabilitySAIDIClass BNA</t>
  </si>
  <si>
    <t>2019AMP2018ReliabilitySAIDIClass BNA</t>
  </si>
  <si>
    <t>2019AMP2015ReliabilitySAIDIClass BNA</t>
  </si>
  <si>
    <t>2019AMP2019ReliabilitySAIDIClass CNA</t>
  </si>
  <si>
    <t>2019AMP2014ReliabilitySAIDIClass CNA</t>
  </si>
  <si>
    <t>2019AMP2016ReliabilitySAIDIClass CNA</t>
  </si>
  <si>
    <t>2019AMP2017ReliabilitySAIDIClass CNA</t>
  </si>
  <si>
    <t>2019AMP2015ReliabilitySAIDIClass CNA</t>
  </si>
  <si>
    <t>2019AMP2018ReliabilitySAIDIClass CNA</t>
  </si>
  <si>
    <t>2019AMP2017ReliabilitySAIFIClass BNA</t>
  </si>
  <si>
    <t>2019AMP2016ReliabilitySAIFIClass BNA</t>
  </si>
  <si>
    <t>2019AMP2019ReliabilitySAIFIClass BNA</t>
  </si>
  <si>
    <t>2019AMP2014ReliabilitySAIFIClass BNA</t>
  </si>
  <si>
    <t>2019AMP2018ReliabilitySAIFIClass BNA</t>
  </si>
  <si>
    <t>2019AMP2015ReliabilitySAIFIClass BNA</t>
  </si>
  <si>
    <t>2019AMP2017ReliabilitySAIFIClass CNA</t>
  </si>
  <si>
    <t>2019AMP2018ReliabilitySAIFIClass CNA</t>
  </si>
  <si>
    <t>2019AMP2014ReliabilitySAIFIClass CNA</t>
  </si>
  <si>
    <t>2019AMP2019ReliabilitySAIFIClass CNA</t>
  </si>
  <si>
    <t>2019AMP2016ReliabilitySAIFIClass CNA</t>
  </si>
  <si>
    <t>2019AMP2015ReliabilitySAIFIClass CNA</t>
  </si>
  <si>
    <t>2019IDRevenue and ProfitabilityReturn on investmentReturn on Investment (post tax)NA</t>
  </si>
  <si>
    <t>2019IDRevenue and ProfitabilityReturn on investmentReturn on Investment (vanilla)NA</t>
  </si>
  <si>
    <t>2019IDRevenue and ProfitabilityExpensesOperational expenditureconstant</t>
  </si>
  <si>
    <t>2019IDRevenue and ProfitabilityExpensesOperational expenditurenominal</t>
  </si>
  <si>
    <t>2019IDRevenue and ProfitabilityExpensesPass-through and recoverable costsconstant</t>
  </si>
  <si>
    <t>2019IDRevenue and ProfitabilityExpensesPass-through and recoverable costsnominal</t>
  </si>
  <si>
    <t>2019IDRevenue and ProfitabilityOperating surplus / (deficit)Operating surplus / (deficit)constant</t>
  </si>
  <si>
    <t>2019IDRevenue and ProfitabilityOperating surplus / (deficit)Operating surplus / (deficit)nominal</t>
  </si>
  <si>
    <t>2019IDRevenue and ProfitabilityRegulatory profit / (loss)Regulatory profit / (loss)constant</t>
  </si>
  <si>
    <t>2019IDRevenue and ProfitabilityRegulatory profit / (loss)Regulatory profit / (loss)nominal</t>
  </si>
  <si>
    <t>2019IDRevenue and ProfitabilityRegulatory profit / (loss) before taxRegulatory profit / (loss) before taxconstant</t>
  </si>
  <si>
    <t>2019IDRevenue and ProfitabilityRegulatory profit / (loss) before taxRegulatory profit / (loss) before taxnominal</t>
  </si>
  <si>
    <t>2019IDRevenue and ProfitabilityTaxRegulatory tax allowanceconstant</t>
  </si>
  <si>
    <t>2019IDRevenue and ProfitabilityTaxRegulatory tax allowancenominal</t>
  </si>
  <si>
    <t>2019IDRevenue and ProfitabilityTerm credit spread differentialTerm credit spread differential allowanceconstant</t>
  </si>
  <si>
    <t>2019IDRevenue and ProfitabilityTerm credit spread differentialTerm credit spread differential allowancenominal</t>
  </si>
  <si>
    <t>2019IDRevenue and ProfitabilityTotal regulatory incomeGains / (losses) on asset disposalsconstant</t>
  </si>
  <si>
    <t>2019IDRevenue and ProfitabilityTotal regulatory incomeGains / (losses) on asset disposalsnominal</t>
  </si>
  <si>
    <t>2019IDRevenue and ProfitabilityTotal regulatory incomeLine charge revenueconstant</t>
  </si>
  <si>
    <t>2019IDRevenue and ProfitabilityTotal regulatory incomeLine charge revenuenominal</t>
  </si>
  <si>
    <t>2019IDRevenue and ProfitabilityTotal regulatory incomeOther regulatory incomeconstant</t>
  </si>
  <si>
    <t>2019IDRevenue and ProfitabilityTotal regulatory incomeOther regulatory incomenominal</t>
  </si>
  <si>
    <t>2019IDRevenue and ProfitabilityTotal regulatory incomeTotal regulatory incomeconstant</t>
  </si>
  <si>
    <t>2019IDRevenue and ProfitabilityTotal regulatory incomeTotal regulatory incomenominal</t>
  </si>
  <si>
    <t>2019IDRevenue and ProfitabilityAdjustment resulting from asset allocationAdjustment resulting from asset allocationconstant</t>
  </si>
  <si>
    <t>2019IDRevenue and ProfitabilityAdjustment resulting from asset allocationAdjustment resulting from asset allocationnominal</t>
  </si>
  <si>
    <t>2019IDRevenue and ProfitabilityAsset disposalsAsset disposalsconstant</t>
  </si>
  <si>
    <t>2019IDRevenue and ProfitabilityAsset disposalsAsset disposalsnominal</t>
  </si>
  <si>
    <t>2019IDRevenue and ProfitabilityAsset valueTotal depreciationconstant</t>
  </si>
  <si>
    <t>2019IDRevenue and ProfitabilityAsset valueTotal depreciationnominal</t>
  </si>
  <si>
    <t>2019IDRevenue and ProfitabilityAsset valueTotal revaluationsconstant</t>
  </si>
  <si>
    <t>2019IDRevenue and ProfitabilityAsset valueTotal revaluationsnominal</t>
  </si>
  <si>
    <t>2019IDRevenue and ProfitabilityAssets commissionedAssets commissionedconstant</t>
  </si>
  <si>
    <t>2019IDRevenue and ProfitabilityAssets commissionedAssets commissionednominal</t>
  </si>
  <si>
    <t>2019IDRevenue and ProfitabilityLost and found assets adjustmentLost and found assets adjustmentconstant</t>
  </si>
  <si>
    <t>2019IDRevenue and ProfitabilityLost and found assets adjustmentLost and found assets adjustmentnominal</t>
  </si>
  <si>
    <t>2019IDRevenue and ProfitabilityTotal closing RAB valueTotal closing RAB valueconstant</t>
  </si>
  <si>
    <t>2019IDRevenue and ProfitabilityTotal closing RAB valueTotal closing RAB valuenominal</t>
  </si>
  <si>
    <t>2019IDRevenue and ProfitabilityTotal opening RAB valueTotal opening RAB valueconstant</t>
  </si>
  <si>
    <t>2019IDRevenue and ProfitabilityTotal opening RAB valueTotal opening RAB valuenominal</t>
  </si>
  <si>
    <t>2020AMP2013Capital ExpenditureAll assetsExpenditure on assetsconstant</t>
  </si>
  <si>
    <t>2020AMP2017Capital ExpenditureAll assetsExpenditure on assetsconstant</t>
  </si>
  <si>
    <t>2020AMP2015Capital ExpenditureAll assetsExpenditure on assetsconstant</t>
  </si>
  <si>
    <t>2020AMP2019Capital ExpenditureAll assetsExpenditure on assetsconstant</t>
  </si>
  <si>
    <t>2020AMP2016Capital ExpenditureAll assetsExpenditure on assetsconstant</t>
  </si>
  <si>
    <t>2020AMP2018Capital ExpenditureAll assetsExpenditure on assetsconstant</t>
  </si>
  <si>
    <t>2020AMP2014Capital ExpenditureAll assetsExpenditure on assetsconstant</t>
  </si>
  <si>
    <t>2020AMP2020Capital ExpenditureAll assetsExpenditure on assetsconstant</t>
  </si>
  <si>
    <t>2020AMP2016Capital ExpenditureAll assetsExpenditure on assetsnominal</t>
  </si>
  <si>
    <t>2020AMP2014Capital ExpenditureAll assetsExpenditure on assetsnominal</t>
  </si>
  <si>
    <t>2020AMP2019Capital ExpenditureAll assetsExpenditure on assetsnominal</t>
  </si>
  <si>
    <t>2020AMP2015Capital ExpenditureAll assetsExpenditure on assetsnominal</t>
  </si>
  <si>
    <t>2020AMP2020Capital ExpenditureAll assetsExpenditure on assetsnominal</t>
  </si>
  <si>
    <t>2020AMP2017Capital ExpenditureAll assetsExpenditure on assetsnominal</t>
  </si>
  <si>
    <t>2020AMP2018Capital ExpenditureAll assetsExpenditure on assetsnominal</t>
  </si>
  <si>
    <t>2020AMP2013Capital ExpenditureAll assetsExpenditure on assetsnominal</t>
  </si>
  <si>
    <t>2020AMP2015Capital ExpenditureAsset relocationsAsset relocationsconstant</t>
  </si>
  <si>
    <t>2020AMP2014Capital ExpenditureAsset relocationsAsset relocationsconstant</t>
  </si>
  <si>
    <t>2020AMP2020Capital ExpenditureAsset relocationsAsset relocationsconstant</t>
  </si>
  <si>
    <t>2020AMP2019Capital ExpenditureAsset relocationsAsset relocationsconstant</t>
  </si>
  <si>
    <t>2020AMP2016Capital ExpenditureAsset relocationsAsset relocationsconstant</t>
  </si>
  <si>
    <t>2020AMP2017Capital ExpenditureAsset relocationsAsset relocationsconstant</t>
  </si>
  <si>
    <t>2020AMP2018Capital ExpenditureAsset relocationsAsset relocationsconstant</t>
  </si>
  <si>
    <t>2020AMP2013Capital ExpenditureAsset relocationsAsset relocationsconstant</t>
  </si>
  <si>
    <t>2020AMP2016Capital ExpenditureAsset relocationsAsset relocationsnominal</t>
  </si>
  <si>
    <t>2020AMP2017Capital ExpenditureAsset relocationsAsset relocationsnominal</t>
  </si>
  <si>
    <t>2020AMP2020Capital ExpenditureAsset relocationsAsset relocationsnominal</t>
  </si>
  <si>
    <t>2020AMP2018Capital ExpenditureAsset relocationsAsset relocationsnominal</t>
  </si>
  <si>
    <t>2020AMP2014Capital ExpenditureAsset relocationsAsset relocationsnominal</t>
  </si>
  <si>
    <t>2020AMP2019Capital ExpenditureAsset relocationsAsset relocationsnominal</t>
  </si>
  <si>
    <t>2020AMP2015Capital ExpenditureAsset relocationsAsset relocationsnominal</t>
  </si>
  <si>
    <t>2020AMP2013Capital ExpenditureAsset relocationsAsset relocationsnominal</t>
  </si>
  <si>
    <t>2020AMP2015Capital ExpenditureAsset replacement and renewalAsset replacement and renewalconstant</t>
  </si>
  <si>
    <t>2020AMP2014Capital ExpenditureAsset replacement and renewalAsset replacement and renewalconstant</t>
  </si>
  <si>
    <t>2020AMP2017Capital ExpenditureAsset replacement and renewalAsset replacement and renewalconstant</t>
  </si>
  <si>
    <t>2020AMP2013Capital ExpenditureAsset replacement and renewalAsset replacement and renewalconstant</t>
  </si>
  <si>
    <t>2020AMP2018Capital ExpenditureAsset replacement and renewalAsset replacement and renewalconstant</t>
  </si>
  <si>
    <t>2020AMP2020Capital ExpenditureAsset replacement and renewalAsset replacement and renewalconstant</t>
  </si>
  <si>
    <t>2020AMP2016Capital ExpenditureAsset replacement and renewalAsset replacement and renewalconstant</t>
  </si>
  <si>
    <t>2020AMP2019Capital ExpenditureAsset replacement and renewalAsset replacement and renewalconstant</t>
  </si>
  <si>
    <t>2020AMP2013Capital ExpenditureAsset replacement and renewalAsset replacement and renewalnominal</t>
  </si>
  <si>
    <t>2020AMP2017Capital ExpenditureAsset replacement and renewalAsset replacement and renewalnominal</t>
  </si>
  <si>
    <t>2020AMP2014Capital ExpenditureAsset replacement and renewalAsset replacement and renewalnominal</t>
  </si>
  <si>
    <t>2020AMP2016Capital ExpenditureAsset replacement and renewalAsset replacement and renewalnominal</t>
  </si>
  <si>
    <t>2020AMP2018Capital ExpenditureAsset replacement and renewalAsset replacement and renewalnominal</t>
  </si>
  <si>
    <t>2020AMP2015Capital ExpenditureAsset replacement and renewalAsset replacement and renewalnominal</t>
  </si>
  <si>
    <t>2020AMP2019Capital ExpenditureAsset replacement and renewalAsset replacement and renewalnominal</t>
  </si>
  <si>
    <t>2020AMP2020Capital ExpenditureAsset replacement and renewalAsset replacement and renewalnominal</t>
  </si>
  <si>
    <t>2020AMP2020Capital ExpenditureAssets commissionedAssets commissionednominal</t>
  </si>
  <si>
    <t>2020AMP2018Capital ExpenditureAssets commissionedAssets commissionednominal</t>
  </si>
  <si>
    <t>2020AMP2017Capital ExpenditureAssets commissionedAssets commissionednominal</t>
  </si>
  <si>
    <t>2020AMP2013Capital ExpenditureAssets commissionedAssets commissionednominal</t>
  </si>
  <si>
    <t>2020AMP2016Capital ExpenditureAssets commissionedAssets commissionednominal</t>
  </si>
  <si>
    <t>2020AMP2014Capital ExpenditureAssets commissionedAssets commissionednominal</t>
  </si>
  <si>
    <t>2020AMP2015Capital ExpenditureAssets commissionedAssets commissionednominal</t>
  </si>
  <si>
    <t>2020AMP2019Capital ExpenditureAssets commissionedAssets commissionednominal</t>
  </si>
  <si>
    <t>2020AMP2018Capital ExpenditureCapital expenditure forecastCapital expenditure forecastnominal</t>
  </si>
  <si>
    <t>2020AMP2020Capital ExpenditureCapital expenditure forecastCapital expenditure forecastnominal</t>
  </si>
  <si>
    <t>2020AMP2016Capital ExpenditureCapital expenditure forecastCapital expenditure forecastnominal</t>
  </si>
  <si>
    <t>2020AMP2013Capital ExpenditureCapital expenditure forecastCapital expenditure forecastnominal</t>
  </si>
  <si>
    <t>2020AMP2014Capital ExpenditureCapital expenditure forecastCapital expenditure forecastnominal</t>
  </si>
  <si>
    <t>2020AMP2017Capital ExpenditureCapital expenditure forecastCapital expenditure forecastnominal</t>
  </si>
  <si>
    <t>2020AMP2015Capital ExpenditureCapital expenditure forecastCapital expenditure forecastnominal</t>
  </si>
  <si>
    <t>2020AMP2019Capital ExpenditureCapital expenditure forecastCapital expenditure forecastnominal</t>
  </si>
  <si>
    <t>2020AMP2015Capital ExpenditureConsumer connectionConsumer connectionconstant</t>
  </si>
  <si>
    <t>2020AMP2016Capital ExpenditureConsumer connectionConsumer connectionconstant</t>
  </si>
  <si>
    <t>2020AMP2018Capital ExpenditureConsumer connectionConsumer connectionconstant</t>
  </si>
  <si>
    <t>2020AMP2013Capital ExpenditureConsumer connectionConsumer connectionconstant</t>
  </si>
  <si>
    <t>2020AMP2014Capital ExpenditureConsumer connectionConsumer connectionconstant</t>
  </si>
  <si>
    <t>2020AMP2017Capital ExpenditureConsumer connectionConsumer connectionconstant</t>
  </si>
  <si>
    <t>2020AMP2020Capital ExpenditureConsumer connectionConsumer connectionconstant</t>
  </si>
  <si>
    <t>2020AMP2019Capital ExpenditureConsumer connectionConsumer connectionconstant</t>
  </si>
  <si>
    <t>2020AMP2014Capital ExpenditureConsumer connectionConsumer connectionnominal</t>
  </si>
  <si>
    <t>2020AMP2015Capital ExpenditureConsumer connectionConsumer connectionnominal</t>
  </si>
  <si>
    <t>2020AMP2018Capital ExpenditureConsumer connectionConsumer connectionnominal</t>
  </si>
  <si>
    <t>2020AMP2016Capital ExpenditureConsumer connectionConsumer connectionnominal</t>
  </si>
  <si>
    <t>2020AMP2013Capital ExpenditureConsumer connectionConsumer connectionnominal</t>
  </si>
  <si>
    <t>2020AMP2019Capital ExpenditureConsumer connectionConsumer connectionnominal</t>
  </si>
  <si>
    <t>2020AMP2017Capital ExpenditureConsumer connectionConsumer connectionnominal</t>
  </si>
  <si>
    <t>2020AMP2020Capital ExpenditureConsumer connectionConsumer connectionnominal</t>
  </si>
  <si>
    <t>2020AMP2017Capital ExpenditureCost of financingCost of financingnominal</t>
  </si>
  <si>
    <t>2020AMP2019Capital ExpenditureCost of financingCost of financingnominal</t>
  </si>
  <si>
    <t>2020AMP2018Capital ExpenditureCost of financingCost of financingnominal</t>
  </si>
  <si>
    <t>2020AMP2020Capital ExpenditureCost of financingCost of financingnominal</t>
  </si>
  <si>
    <t>2020AMP2015Capital ExpenditureCost of financingCost of financingnominal</t>
  </si>
  <si>
    <t>2020AMP2014Capital ExpenditureCost of financingCost of financingnominal</t>
  </si>
  <si>
    <t>2020AMP2016Capital ExpenditureCost of financingCost of financingnominal</t>
  </si>
  <si>
    <t>2020AMP2013Capital ExpenditureCost of financingCost of financingnominal</t>
  </si>
  <si>
    <t>2020AMP2020Capital ExpenditureExpenditure on subcomponentsEnergy efficiency and demand side management, reduction of energy lossesconstant</t>
  </si>
  <si>
    <t>2020AMP2013Capital ExpenditureExpenditure on subcomponentsEnergy efficiency and demand side management, reduction of energy lossesconstant</t>
  </si>
  <si>
    <t>2020AMP2019Capital ExpenditureExpenditure on subcomponentsEnergy efficiency and demand side management, reduction of energy lossesconstant</t>
  </si>
  <si>
    <t>2020AMP2015Capital ExpenditureExpenditure on subcomponentsEnergy efficiency and demand side management, reduction of energy lossesconstant</t>
  </si>
  <si>
    <t>2020AMP2018Capital ExpenditureExpenditure on subcomponentsEnergy efficiency and demand side management, reduction of energy lossesconstant</t>
  </si>
  <si>
    <t>2020AMP2017Capital ExpenditureExpenditure on subcomponentsEnergy efficiency and demand side management, reduction of energy lossesconstant</t>
  </si>
  <si>
    <t>2020AMP2014Capital ExpenditureExpenditure on subcomponentsEnergy efficiency and demand side management, reduction of energy lossesconstant</t>
  </si>
  <si>
    <t>2020AMP2016Capital ExpenditureExpenditure on subcomponentsEnergy efficiency and demand side management, reduction of energy lossesconstant</t>
  </si>
  <si>
    <t>2020AMP2013Capital ExpenditureExpenditure on subcomponentsOverhead to underground conversionconstant</t>
  </si>
  <si>
    <t>2020AMP2017Capital ExpenditureExpenditure on subcomponentsOverhead to underground conversionconstant</t>
  </si>
  <si>
    <t>2020AMP2020Capital ExpenditureExpenditure on subcomponentsOverhead to underground conversionconstant</t>
  </si>
  <si>
    <t>2020AMP2015Capital ExpenditureExpenditure on subcomponentsOverhead to underground conversionconstant</t>
  </si>
  <si>
    <t>2020AMP2018Capital ExpenditureExpenditure on subcomponentsOverhead to underground conversionconstant</t>
  </si>
  <si>
    <t>2020AMP2016Capital ExpenditureExpenditure on subcomponentsOverhead to underground conversionconstant</t>
  </si>
  <si>
    <t>2020AMP2014Capital ExpenditureExpenditure on subcomponentsOverhead to underground conversionconstant</t>
  </si>
  <si>
    <t>2020AMP2019Capital ExpenditureExpenditure on subcomponentsOverhead to underground conversionconstant</t>
  </si>
  <si>
    <t>2020AMP2013Capital ExpenditureExpenditure on subcomponentsResearch and developmentconstant</t>
  </si>
  <si>
    <t>2020AMP2018Capital ExpenditureExpenditure on subcomponentsResearch and developmentconstant</t>
  </si>
  <si>
    <t>2020AMP2017Capital ExpenditureExpenditure on subcomponentsResearch and developmentconstant</t>
  </si>
  <si>
    <t>2020AMP2020Capital ExpenditureExpenditure on subcomponentsResearch and developmentconstant</t>
  </si>
  <si>
    <t>2020AMP2019Capital ExpenditureExpenditure on subcomponentsResearch and developmentconstant</t>
  </si>
  <si>
    <t>2020AMP2016Capital ExpenditureExpenditure on subcomponentsResearch and developmentconstant</t>
  </si>
  <si>
    <t>2020AMP2014Capital ExpenditureExpenditure on subcomponentsResearch and developmentconstant</t>
  </si>
  <si>
    <t>2020AMP2015Capital ExpenditureExpenditure on subcomponentsResearch and developmentconstant</t>
  </si>
  <si>
    <t>2020AMP2016Capital ExpenditureNetwork assetsExpenditure on network assetsconstant</t>
  </si>
  <si>
    <t>2020AMP2013Capital ExpenditureNetwork assetsExpenditure on network assetsconstant</t>
  </si>
  <si>
    <t>2020AMP2014Capital ExpenditureNetwork assetsExpenditure on network assetsconstant</t>
  </si>
  <si>
    <t>2020AMP2019Capital ExpenditureNetwork assetsExpenditure on network assetsconstant</t>
  </si>
  <si>
    <t>2020AMP2018Capital ExpenditureNetwork assetsExpenditure on network assetsconstant</t>
  </si>
  <si>
    <t>2020AMP2020Capital ExpenditureNetwork assetsExpenditure on network assetsconstant</t>
  </si>
  <si>
    <t>2020AMP2015Capital ExpenditureNetwork assetsExpenditure on network assetsconstant</t>
  </si>
  <si>
    <t>2020AMP2017Capital ExpenditureNetwork assetsExpenditure on network assetsconstant</t>
  </si>
  <si>
    <t>2020AMP2018Capital ExpenditureNetwork assetsExpenditure on network assetsnominal</t>
  </si>
  <si>
    <t>2020AMP2016Capital ExpenditureNetwork assetsExpenditure on network assetsnominal</t>
  </si>
  <si>
    <t>2020AMP2019Capital ExpenditureNetwork assetsExpenditure on network assetsnominal</t>
  </si>
  <si>
    <t>2020AMP2020Capital ExpenditureNetwork assetsExpenditure on network assetsnominal</t>
  </si>
  <si>
    <t>2020AMP2015Capital ExpenditureNetwork assetsExpenditure on network assetsnominal</t>
  </si>
  <si>
    <t>2020AMP2013Capital ExpenditureNetwork assetsExpenditure on network assetsnominal</t>
  </si>
  <si>
    <t>2020AMP2017Capital ExpenditureNetwork assetsExpenditure on network assetsnominal</t>
  </si>
  <si>
    <t>2020AMP2014Capital ExpenditureNetwork assetsExpenditure on network assetsnominal</t>
  </si>
  <si>
    <t>2020AMP2020Capital ExpenditureNon-network assetsExpenditure on non-network assetsconstant</t>
  </si>
  <si>
    <t>2020AMP2016Capital ExpenditureNon-network assetsExpenditure on non-network assetsconstant</t>
  </si>
  <si>
    <t>2020AMP2013Capital ExpenditureNon-network assetsExpenditure on non-network assetsconstant</t>
  </si>
  <si>
    <t>2020AMP2018Capital ExpenditureNon-network assetsExpenditure on non-network assetsconstant</t>
  </si>
  <si>
    <t>2020AMP2017Capital ExpenditureNon-network assetsExpenditure on non-network assetsconstant</t>
  </si>
  <si>
    <t>2020AMP2015Capital ExpenditureNon-network assetsExpenditure on non-network assetsconstant</t>
  </si>
  <si>
    <t>2020AMP2014Capital ExpenditureNon-network assetsExpenditure on non-network assetsconstant</t>
  </si>
  <si>
    <t>2020AMP2019Capital ExpenditureNon-network assetsExpenditure on non-network assetsconstant</t>
  </si>
  <si>
    <t>2020AMP2015Capital ExpenditureNon-network assetsExpenditure on non-network assetsnominal</t>
  </si>
  <si>
    <t>2020AMP2019Capital ExpenditureNon-network assetsExpenditure on non-network assetsnominal</t>
  </si>
  <si>
    <t>2020AMP2013Capital ExpenditureNon-network assetsExpenditure on non-network assetsnominal</t>
  </si>
  <si>
    <t>2020AMP2020Capital ExpenditureNon-network assetsExpenditure on non-network assetsnominal</t>
  </si>
  <si>
    <t>2020AMP2018Capital ExpenditureNon-network assetsExpenditure on non-network assetsnominal</t>
  </si>
  <si>
    <t>2020AMP2016Capital ExpenditureNon-network assetsExpenditure on non-network assetsnominal</t>
  </si>
  <si>
    <t>2020AMP2014Capital ExpenditureNon-network assetsExpenditure on non-network assetsnominal</t>
  </si>
  <si>
    <t>2020AMP2017Capital ExpenditureNon-network assetsExpenditure on non-network assetsnominal</t>
  </si>
  <si>
    <t>2020AMP2015Capital ExpenditureReliability, safety and environmentLegislative and regulatoryconstant</t>
  </si>
  <si>
    <t>2020AMP2019Capital ExpenditureReliability, safety and environmentLegislative and regulatoryconstant</t>
  </si>
  <si>
    <t>2020AMP2020Capital ExpenditureReliability, safety and environmentLegislative and regulatoryconstant</t>
  </si>
  <si>
    <t>2020AMP2017Capital ExpenditureReliability, safety and environmentLegislative and regulatoryconstant</t>
  </si>
  <si>
    <t>2020AMP2013Capital ExpenditureReliability, safety and environmentLegislative and regulatoryconstant</t>
  </si>
  <si>
    <t>2020AMP2018Capital ExpenditureReliability, safety and environmentLegislative and regulatoryconstant</t>
  </si>
  <si>
    <t>2020AMP2016Capital ExpenditureReliability, safety and environmentLegislative and regulatoryconstant</t>
  </si>
  <si>
    <t>2020AMP2014Capital ExpenditureReliability, safety and environmentLegislative and regulatoryconstant</t>
  </si>
  <si>
    <t>2020AMP2016Capital ExpenditureReliability, safety and environmentLegislative and regulatorynominal</t>
  </si>
  <si>
    <t>2020AMP2015Capital ExpenditureReliability, safety and environmentLegislative and regulatorynominal</t>
  </si>
  <si>
    <t>2020AMP2019Capital ExpenditureReliability, safety and environmentLegislative and regulatorynominal</t>
  </si>
  <si>
    <t>2020AMP2013Capital ExpenditureReliability, safety and environmentLegislative and regulatorynominal</t>
  </si>
  <si>
    <t>2020AMP2020Capital ExpenditureReliability, safety and environmentLegislative and regulatorynominal</t>
  </si>
  <si>
    <t>2020AMP2018Capital ExpenditureReliability, safety and environmentLegislative and regulatorynominal</t>
  </si>
  <si>
    <t>2020AMP2017Capital ExpenditureReliability, safety and environmentLegislative and regulatorynominal</t>
  </si>
  <si>
    <t>2020AMP2014Capital ExpenditureReliability, safety and environmentLegislative and regulatorynominal</t>
  </si>
  <si>
    <t>2020AMP2015Capital ExpenditureReliability, safety and environmentOther reliability, safety and environmentconstant</t>
  </si>
  <si>
    <t>2020AMP2013Capital ExpenditureReliability, safety and environmentOther reliability, safety and environmentconstant</t>
  </si>
  <si>
    <t>2020AMP2020Capital ExpenditureReliability, safety and environmentOther reliability, safety and environmentconstant</t>
  </si>
  <si>
    <t>2020AMP2019Capital ExpenditureReliability, safety and environmentOther reliability, safety and environmentconstant</t>
  </si>
  <si>
    <t>2020AMP2018Capital ExpenditureReliability, safety and environmentOther reliability, safety and environmentconstant</t>
  </si>
  <si>
    <t>2020AMP2014Capital ExpenditureReliability, safety and environmentOther reliability, safety and environmentconstant</t>
  </si>
  <si>
    <t>2020AMP2017Capital ExpenditureReliability, safety and environmentOther reliability, safety and environmentconstant</t>
  </si>
  <si>
    <t>2020AMP2016Capital ExpenditureReliability, safety and environmentOther reliability, safety and environmentconstant</t>
  </si>
  <si>
    <t>2020AMP2017Capital ExpenditureReliability, safety and environmentOther reliability, safety and environmentnominal</t>
  </si>
  <si>
    <t>2020AMP2020Capital ExpenditureReliability, safety and environmentOther reliability, safety and environmentnominal</t>
  </si>
  <si>
    <t>2020AMP2013Capital ExpenditureReliability, safety and environmentOther reliability, safety and environmentnominal</t>
  </si>
  <si>
    <t>2020AMP2015Capital ExpenditureReliability, safety and environmentOther reliability, safety and environmentnominal</t>
  </si>
  <si>
    <t>2020AMP2014Capital ExpenditureReliability, safety and environmentOther reliability, safety and environmentnominal</t>
  </si>
  <si>
    <t>2020AMP2016Capital ExpenditureReliability, safety and environmentOther reliability, safety and environmentnominal</t>
  </si>
  <si>
    <t>2020AMP2018Capital ExpenditureReliability, safety and environmentOther reliability, safety and environmentnominal</t>
  </si>
  <si>
    <t>2020AMP2019Capital ExpenditureReliability, safety and environmentOther reliability, safety and environmentnominal</t>
  </si>
  <si>
    <t>2020AMP2017Capital ExpenditureReliability, safety and environmentQuality of supplyconstant</t>
  </si>
  <si>
    <t>2020AMP2018Capital ExpenditureReliability, safety and environmentQuality of supplyconstant</t>
  </si>
  <si>
    <t>2020AMP2013Capital ExpenditureReliability, safety and environmentQuality of supplyconstant</t>
  </si>
  <si>
    <t>2020AMP2015Capital ExpenditureReliability, safety and environmentQuality of supplyconstant</t>
  </si>
  <si>
    <t>2020AMP2016Capital ExpenditureReliability, safety and environmentQuality of supplyconstant</t>
  </si>
  <si>
    <t>2020AMP2020Capital ExpenditureReliability, safety and environmentQuality of supplyconstant</t>
  </si>
  <si>
    <t>2020AMP2019Capital ExpenditureReliability, safety and environmentQuality of supplyconstant</t>
  </si>
  <si>
    <t>2020AMP2014Capital ExpenditureReliability, safety and environmentQuality of supplyconstant</t>
  </si>
  <si>
    <t>2020AMP2017Capital ExpenditureReliability, safety and environmentQuality of supplynominal</t>
  </si>
  <si>
    <t>2020AMP2015Capital ExpenditureReliability, safety and environmentQuality of supplynominal</t>
  </si>
  <si>
    <t>2020AMP2014Capital ExpenditureReliability, safety and environmentQuality of supplynominal</t>
  </si>
  <si>
    <t>2020AMP2020Capital ExpenditureReliability, safety and environmentQuality of supplynominal</t>
  </si>
  <si>
    <t>2020AMP2013Capital ExpenditureReliability, safety and environmentQuality of supplynominal</t>
  </si>
  <si>
    <t>2020AMP2016Capital ExpenditureReliability, safety and environmentQuality of supplynominal</t>
  </si>
  <si>
    <t>2020AMP2019Capital ExpenditureReliability, safety and environmentQuality of supplynominal</t>
  </si>
  <si>
    <t>2020AMP2018Capital ExpenditureReliability, safety and environmentQuality of supplynominal</t>
  </si>
  <si>
    <t>2020AMP2014Capital ExpenditureReliability, safety and environmentTotal reliability, safety and environmentconstant</t>
  </si>
  <si>
    <t>2020AMP2018Capital ExpenditureReliability, safety and environmentTotal reliability, safety and environmentconstant</t>
  </si>
  <si>
    <t>2020AMP2017Capital ExpenditureReliability, safety and environmentTotal reliability, safety and environmentconstant</t>
  </si>
  <si>
    <t>2020AMP2015Capital ExpenditureReliability, safety and environmentTotal reliability, safety and environmentconstant</t>
  </si>
  <si>
    <t>2020AMP2013Capital ExpenditureReliability, safety and environmentTotal reliability, safety and environmentconstant</t>
  </si>
  <si>
    <t>2020AMP2016Capital ExpenditureReliability, safety and environmentTotal reliability, safety and environmentconstant</t>
  </si>
  <si>
    <t>2020AMP2019Capital ExpenditureReliability, safety and environmentTotal reliability, safety and environmentconstant</t>
  </si>
  <si>
    <t>2020AMP2020Capital ExpenditureReliability, safety and environmentTotal reliability, safety and environmentconstant</t>
  </si>
  <si>
    <t>2020AMP2014Capital ExpenditureReliability, safety and environmentTotal reliability, safety and environmentnominal</t>
  </si>
  <si>
    <t>2020AMP2019Capital ExpenditureReliability, safety and environmentTotal reliability, safety and environmentnominal</t>
  </si>
  <si>
    <t>2020AMP2013Capital ExpenditureReliability, safety and environmentTotal reliability, safety and environmentnominal</t>
  </si>
  <si>
    <t>2020AMP2020Capital ExpenditureReliability, safety and environmentTotal reliability, safety and environmentnominal</t>
  </si>
  <si>
    <t>2020AMP2016Capital ExpenditureReliability, safety and environmentTotal reliability, safety and environmentnominal</t>
  </si>
  <si>
    <t>2020AMP2018Capital ExpenditureReliability, safety and environmentTotal reliability, safety and environmentnominal</t>
  </si>
  <si>
    <t>2020AMP2015Capital ExpenditureReliability, safety and environmentTotal reliability, safety and environmentnominal</t>
  </si>
  <si>
    <t>2020AMP2017Capital ExpenditureReliability, safety and environmentTotal reliability, safety and environmentnominal</t>
  </si>
  <si>
    <t>2020AMP2017Capital ExpenditureSystem growthSystem growthconstant</t>
  </si>
  <si>
    <t>2020AMP2015Capital ExpenditureSystem growthSystem growthconstant</t>
  </si>
  <si>
    <t>2020AMP2014Capital ExpenditureSystem growthSystem growthconstant</t>
  </si>
  <si>
    <t>2020AMP2016Capital ExpenditureSystem growthSystem growthconstant</t>
  </si>
  <si>
    <t>2020AMP2018Capital ExpenditureSystem growthSystem growthconstant</t>
  </si>
  <si>
    <t>2020AMP2019Capital ExpenditureSystem growthSystem growthconstant</t>
  </si>
  <si>
    <t>2020AMP2020Capital ExpenditureSystem growthSystem growthconstant</t>
  </si>
  <si>
    <t>2020AMP2013Capital ExpenditureSystem growthSystem growthconstant</t>
  </si>
  <si>
    <t>2020AMP2019Capital ExpenditureSystem growthSystem growthnominal</t>
  </si>
  <si>
    <t>2020AMP2017Capital ExpenditureSystem growthSystem growthnominal</t>
  </si>
  <si>
    <t>2020AMP2015Capital ExpenditureSystem growthSystem growthnominal</t>
  </si>
  <si>
    <t>2020AMP2018Capital ExpenditureSystem growthSystem growthnominal</t>
  </si>
  <si>
    <t>2020AMP2016Capital ExpenditureSystem growthSystem growthnominal</t>
  </si>
  <si>
    <t>2020AMP2014Capital ExpenditureSystem growthSystem growthnominal</t>
  </si>
  <si>
    <t>2020AMP2013Capital ExpenditureSystem growthSystem growthnominal</t>
  </si>
  <si>
    <t>2020AMP2020Capital ExpenditureSystem growthSystem growthnominal</t>
  </si>
  <si>
    <t>2020AMP2020Capital ExpenditureValue of capital contributionsValue of capital contributionsnominal</t>
  </si>
  <si>
    <t>2020AMP2013Capital ExpenditureValue of capital contributionsValue of capital contributionsnominal</t>
  </si>
  <si>
    <t>2020AMP2018Capital ExpenditureValue of capital contributionsValue of capital contributionsnominal</t>
  </si>
  <si>
    <t>2020AMP2014Capital ExpenditureValue of capital contributionsValue of capital contributionsnominal</t>
  </si>
  <si>
    <t>2020AMP2019Capital ExpenditureValue of capital contributionsValue of capital contributionsnominal</t>
  </si>
  <si>
    <t>2020AMP2016Capital ExpenditureValue of capital contributionsValue of capital contributionsnominal</t>
  </si>
  <si>
    <t>2020AMP2017Capital ExpenditureValue of capital contributionsValue of capital contributionsnominal</t>
  </si>
  <si>
    <t>2020AMP2015Capital ExpenditureValue of capital contributionsValue of capital contributionsnominal</t>
  </si>
  <si>
    <t>2020AMP2013Capital ExpenditureValue of vested assetsValue of vested assetsnominal</t>
  </si>
  <si>
    <t>2020AMP2014Capital ExpenditureValue of vested assetsValue of vested assetsnominal</t>
  </si>
  <si>
    <t>2020AMP2015Capital ExpenditureValue of vested assetsValue of vested assetsnominal</t>
  </si>
  <si>
    <t>2020AMP2020Capital ExpenditureValue of vested assetsValue of vested assetsnominal</t>
  </si>
  <si>
    <t>2020AMP2017Capital ExpenditureValue of vested assetsValue of vested assetsnominal</t>
  </si>
  <si>
    <t>2020AMP2019Capital ExpenditureValue of vested assetsValue of vested assetsnominal</t>
  </si>
  <si>
    <t>2020AMP2018Capital ExpenditureValue of vested assetsValue of vested assetsnominal</t>
  </si>
  <si>
    <t>2020AMP2016Capital ExpenditureValue of vested assetsValue of vested assetsnominal</t>
  </si>
  <si>
    <t>2020AMP2015Capital ExpenditureSystem GrowthCapital contributions funding system growthconstant</t>
  </si>
  <si>
    <t>2020AMP2019Capital ExpenditureSystem GrowthCapital contributions funding system growthconstant</t>
  </si>
  <si>
    <t>2020AMP2016Capital ExpenditureSystem GrowthCapital contributions funding system growthconstant</t>
  </si>
  <si>
    <t>2020AMP2017Capital ExpenditureSystem GrowthCapital contributions funding system growthconstant</t>
  </si>
  <si>
    <t>2020AMP2018Capital ExpenditureSystem GrowthCapital contributions funding system growthconstant</t>
  </si>
  <si>
    <t>2020AMP2020Capital ExpenditureSystem GrowthCapital contributions funding system growthconstant</t>
  </si>
  <si>
    <t>2020AMP2018Capital ExpenditureSystem GrowthDistribution and LV cablesconstant</t>
  </si>
  <si>
    <t>2020AMP2016Capital ExpenditureSystem GrowthDistribution and LV cablesconstant</t>
  </si>
  <si>
    <t>2020AMP2019Capital ExpenditureSystem GrowthDistribution and LV cablesconstant</t>
  </si>
  <si>
    <t>2020AMP2020Capital ExpenditureSystem GrowthDistribution and LV cablesconstant</t>
  </si>
  <si>
    <t>2020AMP2015Capital ExpenditureSystem GrowthDistribution and LV cablesconstant</t>
  </si>
  <si>
    <t>2020AMP2017Capital ExpenditureSystem GrowthDistribution and LV cablesconstant</t>
  </si>
  <si>
    <t>2020AMP2017Capital ExpenditureSystem GrowthDistribution and LV linesconstant</t>
  </si>
  <si>
    <t>2020AMP2019Capital ExpenditureSystem GrowthDistribution and LV linesconstant</t>
  </si>
  <si>
    <t>2020AMP2015Capital ExpenditureSystem GrowthDistribution and LV linesconstant</t>
  </si>
  <si>
    <t>2020AMP2018Capital ExpenditureSystem GrowthDistribution and LV linesconstant</t>
  </si>
  <si>
    <t>2020AMP2020Capital ExpenditureSystem GrowthDistribution and LV linesconstant</t>
  </si>
  <si>
    <t>2020AMP2016Capital ExpenditureSystem GrowthDistribution and LV linesconstant</t>
  </si>
  <si>
    <t>2020AMP2020Capital ExpenditureSystem GrowthDistribution substations and transformersconstant</t>
  </si>
  <si>
    <t>2020AMP2017Capital ExpenditureSystem GrowthDistribution substations and transformersconstant</t>
  </si>
  <si>
    <t>2020AMP2018Capital ExpenditureSystem GrowthDistribution substations and transformersconstant</t>
  </si>
  <si>
    <t>2020AMP2019Capital ExpenditureSystem GrowthDistribution substations and transformersconstant</t>
  </si>
  <si>
    <t>2020AMP2016Capital ExpenditureSystem GrowthDistribution substations and transformersconstant</t>
  </si>
  <si>
    <t>2020AMP2015Capital ExpenditureSystem GrowthDistribution substations and transformersconstant</t>
  </si>
  <si>
    <t>2020AMP2015Capital ExpenditureSystem GrowthDistribution switchgearconstant</t>
  </si>
  <si>
    <t>2020AMP2016Capital ExpenditureSystem GrowthDistribution switchgearconstant</t>
  </si>
  <si>
    <t>2020AMP2020Capital ExpenditureSystem GrowthDistribution switchgearconstant</t>
  </si>
  <si>
    <t>2020AMP2017Capital ExpenditureSystem GrowthDistribution switchgearconstant</t>
  </si>
  <si>
    <t>2020AMP2018Capital ExpenditureSystem GrowthDistribution switchgearconstant</t>
  </si>
  <si>
    <t>2020AMP2019Capital ExpenditureSystem GrowthDistribution switchgearconstant</t>
  </si>
  <si>
    <t>2020AMP2020Capital ExpenditureSystem GrowthOther network assetsconstant</t>
  </si>
  <si>
    <t>2020AMP2015Capital ExpenditureSystem GrowthOther network assetsconstant</t>
  </si>
  <si>
    <t>2020AMP2019Capital ExpenditureSystem GrowthOther network assetsconstant</t>
  </si>
  <si>
    <t>2020AMP2017Capital ExpenditureSystem GrowthOther network assetsconstant</t>
  </si>
  <si>
    <t>2020AMP2018Capital ExpenditureSystem GrowthOther network assetsconstant</t>
  </si>
  <si>
    <t>2020AMP2016Capital ExpenditureSystem GrowthOther network assetsconstant</t>
  </si>
  <si>
    <t>2020AMP2019Capital ExpenditureSystem GrowthSubtransmissionconstant</t>
  </si>
  <si>
    <t>2020AMP2020Capital ExpenditureSystem GrowthSubtransmissionconstant</t>
  </si>
  <si>
    <t>2020AMP2018Capital ExpenditureSystem GrowthSubtransmissionconstant</t>
  </si>
  <si>
    <t>2020AMP2016Capital ExpenditureSystem GrowthSubtransmissionconstant</t>
  </si>
  <si>
    <t>2020AMP2017Capital ExpenditureSystem GrowthSubtransmissionconstant</t>
  </si>
  <si>
    <t>2020AMP2015Capital ExpenditureSystem GrowthSubtransmissionconstant</t>
  </si>
  <si>
    <t>2020AMP2016Capital ExpenditureSystem GrowthSystem growth expenditureconstant</t>
  </si>
  <si>
    <t>2020AMP2015Capital ExpenditureSystem GrowthSystem growth expenditureconstant</t>
  </si>
  <si>
    <t>2020AMP2017Capital ExpenditureSystem GrowthSystem growth expenditureconstant</t>
  </si>
  <si>
    <t>2020AMP2018Capital ExpenditureSystem GrowthSystem growth expenditureconstant</t>
  </si>
  <si>
    <t>2020AMP2019Capital ExpenditureSystem GrowthSystem growth expenditureconstant</t>
  </si>
  <si>
    <t>2020AMP2020Capital ExpenditureSystem GrowthSystem growth expenditureconstant</t>
  </si>
  <si>
    <t>2020AMP2019Capital ExpenditureSystem GrowthSystem growth less capital contributionsconstant</t>
  </si>
  <si>
    <t>2020AMP2017Capital ExpenditureSystem GrowthSystem growth less capital contributionsconstant</t>
  </si>
  <si>
    <t>2020AMP2018Capital ExpenditureSystem GrowthSystem growth less capital contributionsconstant</t>
  </si>
  <si>
    <t>2020AMP2015Capital ExpenditureSystem GrowthSystem growth less capital contributionsconstant</t>
  </si>
  <si>
    <t>2020AMP2020Capital ExpenditureSystem GrowthSystem growth less capital contributionsconstant</t>
  </si>
  <si>
    <t>2020AMP2016Capital ExpenditureSystem GrowthSystem growth less capital contributionsconstant</t>
  </si>
  <si>
    <t>2020AMP2015Capital ExpenditureSystem GrowthZone substationsconstant</t>
  </si>
  <si>
    <t>2020AMP2020Capital ExpenditureSystem GrowthZone substationsconstant</t>
  </si>
  <si>
    <t>2020AMP2018Capital ExpenditureSystem GrowthZone substationsconstant</t>
  </si>
  <si>
    <t>2020AMP2017Capital ExpenditureSystem GrowthZone substationsconstant</t>
  </si>
  <si>
    <t>2020AMP2016Capital ExpenditureSystem GrowthZone substationsconstant</t>
  </si>
  <si>
    <t>2020AMP2019Capital ExpenditureSystem GrowthZone substationsconstant</t>
  </si>
  <si>
    <t>2020AMP2016Capital ExpenditureAsset replacement and renewalAsset replacement and renewal expenditureconstant</t>
  </si>
  <si>
    <t>2020AMP2017Capital ExpenditureAsset replacement and renewalAsset replacement and renewal expenditureconstant</t>
  </si>
  <si>
    <t>2020AMP2015Capital ExpenditureAsset replacement and renewalAsset replacement and renewal expenditureconstant</t>
  </si>
  <si>
    <t>2020AMP2018Capital ExpenditureAsset replacement and renewalAsset replacement and renewal expenditureconstant</t>
  </si>
  <si>
    <t>2020AMP2019Capital ExpenditureAsset replacement and renewalAsset replacement and renewal expenditureconstant</t>
  </si>
  <si>
    <t>2020AMP2020Capital ExpenditureAsset replacement and renewalAsset replacement and renewal expenditureconstant</t>
  </si>
  <si>
    <t>2020AMP2018Capital ExpenditureAsset replacement and renewalAsset replacement and renewal less capital contributionsconstant</t>
  </si>
  <si>
    <t>2020AMP2015Capital ExpenditureAsset replacement and renewalAsset replacement and renewal less capital contributionsconstant</t>
  </si>
  <si>
    <t>2020AMP2016Capital ExpenditureAsset replacement and renewalAsset replacement and renewal less capital contributionsconstant</t>
  </si>
  <si>
    <t>2020AMP2019Capital ExpenditureAsset replacement and renewalAsset replacement and renewal less capital contributionsconstant</t>
  </si>
  <si>
    <t>2020AMP2020Capital ExpenditureAsset replacement and renewalAsset replacement and renewal less capital contributionsconstant</t>
  </si>
  <si>
    <t>2020AMP2017Capital ExpenditureAsset replacement and renewalAsset replacement and renewal less capital contributionsconstant</t>
  </si>
  <si>
    <t>2020AMP2018Capital ExpenditureAsset replacement and renewalCapital contributions funding asset replacement and renewalconstant</t>
  </si>
  <si>
    <t>2020AMP2016Capital ExpenditureAsset replacement and renewalCapital contributions funding asset replacement and renewalconstant</t>
  </si>
  <si>
    <t>2020AMP2020Capital ExpenditureAsset replacement and renewalCapital contributions funding asset replacement and renewalconstant</t>
  </si>
  <si>
    <t>2020AMP2019Capital ExpenditureAsset replacement and renewalCapital contributions funding asset replacement and renewalconstant</t>
  </si>
  <si>
    <t>2020AMP2015Capital ExpenditureAsset replacement and renewalCapital contributions funding asset replacement and renewalconstant</t>
  </si>
  <si>
    <t>2020AMP2017Capital ExpenditureAsset replacement and renewalCapital contributions funding asset replacement and renewalconstant</t>
  </si>
  <si>
    <t>2020AMP2016Capital ExpenditureAsset replacement and renewalDistribution and LV cablesconstant</t>
  </si>
  <si>
    <t>2020AMP2019Capital ExpenditureAsset replacement and renewalDistribution and LV cablesconstant</t>
  </si>
  <si>
    <t>2020AMP2018Capital ExpenditureAsset replacement and renewalDistribution and LV cablesconstant</t>
  </si>
  <si>
    <t>2020AMP2020Capital ExpenditureAsset replacement and renewalDistribution and LV cablesconstant</t>
  </si>
  <si>
    <t>2020AMP2017Capital ExpenditureAsset replacement and renewalDistribution and LV cablesconstant</t>
  </si>
  <si>
    <t>2020AMP2015Capital ExpenditureAsset replacement and renewalDistribution and LV cablesconstant</t>
  </si>
  <si>
    <t>2020AMP2017Capital ExpenditureAsset replacement and renewalDistribution and LV linesconstant</t>
  </si>
  <si>
    <t>2020AMP2018Capital ExpenditureAsset replacement and renewalDistribution and LV linesconstant</t>
  </si>
  <si>
    <t>2020AMP2019Capital ExpenditureAsset replacement and renewalDistribution and LV linesconstant</t>
  </si>
  <si>
    <t>2020AMP2015Capital ExpenditureAsset replacement and renewalDistribution and LV linesconstant</t>
  </si>
  <si>
    <t>2020AMP2016Capital ExpenditureAsset replacement and renewalDistribution and LV linesconstant</t>
  </si>
  <si>
    <t>2020AMP2020Capital ExpenditureAsset replacement and renewalDistribution and LV linesconstant</t>
  </si>
  <si>
    <t>2020AMP2020Capital ExpenditureAsset replacement and renewalDistribution substations and transformersconstant</t>
  </si>
  <si>
    <t>2020AMP2018Capital ExpenditureAsset replacement and renewalDistribution substations and transformersconstant</t>
  </si>
  <si>
    <t>2020AMP2017Capital ExpenditureAsset replacement and renewalDistribution substations and transformersconstant</t>
  </si>
  <si>
    <t>2020AMP2019Capital ExpenditureAsset replacement and renewalDistribution substations and transformersconstant</t>
  </si>
  <si>
    <t>2020AMP2016Capital ExpenditureAsset replacement and renewalDistribution substations and transformersconstant</t>
  </si>
  <si>
    <t>2020AMP2015Capital ExpenditureAsset replacement and renewalDistribution substations and transformersconstant</t>
  </si>
  <si>
    <t>2020AMP2017Capital ExpenditureAsset replacement and renewalDistribution switchgearconstant</t>
  </si>
  <si>
    <t>2020AMP2015Capital ExpenditureAsset replacement and renewalDistribution switchgearconstant</t>
  </si>
  <si>
    <t>2020AMP2016Capital ExpenditureAsset replacement and renewalDistribution switchgearconstant</t>
  </si>
  <si>
    <t>2020AMP2018Capital ExpenditureAsset replacement and renewalDistribution switchgearconstant</t>
  </si>
  <si>
    <t>2020AMP2019Capital ExpenditureAsset replacement and renewalDistribution switchgearconstant</t>
  </si>
  <si>
    <t>2020AMP2020Capital ExpenditureAsset replacement and renewalDistribution switchgearconstant</t>
  </si>
  <si>
    <t>2020AMP2017Capital ExpenditureAsset replacement and renewalOther network assetsconstant</t>
  </si>
  <si>
    <t>2020AMP2015Capital ExpenditureAsset replacement and renewalOther network assetsconstant</t>
  </si>
  <si>
    <t>2020AMP2019Capital ExpenditureAsset replacement and renewalOther network assetsconstant</t>
  </si>
  <si>
    <t>2020AMP2016Capital ExpenditureAsset replacement and renewalOther network assetsconstant</t>
  </si>
  <si>
    <t>2020AMP2020Capital ExpenditureAsset replacement and renewalOther network assetsconstant</t>
  </si>
  <si>
    <t>2020AMP2018Capital ExpenditureAsset replacement and renewalOther network assetsconstant</t>
  </si>
  <si>
    <t>2020AMP2020Capital ExpenditureAsset replacement and renewalSubtransmissionconstant</t>
  </si>
  <si>
    <t>2020AMP2018Capital ExpenditureAsset replacement and renewalSubtransmissionconstant</t>
  </si>
  <si>
    <t>2020AMP2019Capital ExpenditureAsset replacement and renewalSubtransmissionconstant</t>
  </si>
  <si>
    <t>2020AMP2016Capital ExpenditureAsset replacement and renewalSubtransmissionconstant</t>
  </si>
  <si>
    <t>2020AMP2017Capital ExpenditureAsset replacement and renewalSubtransmissionconstant</t>
  </si>
  <si>
    <t>2020AMP2015Capital ExpenditureAsset replacement and renewalSubtransmissionconstant</t>
  </si>
  <si>
    <t>2020AMP2015Capital ExpenditureAsset replacement and renewalZone substationsconstant</t>
  </si>
  <si>
    <t>2020AMP2017Capital ExpenditureAsset replacement and renewalZone substationsconstant</t>
  </si>
  <si>
    <t>2020AMP2018Capital ExpenditureAsset replacement and renewalZone substationsconstant</t>
  </si>
  <si>
    <t>2020AMP2020Capital ExpenditureAsset replacement and renewalZone substationsconstant</t>
  </si>
  <si>
    <t>2020AMP2016Capital ExpenditureAsset replacement and renewalZone substationsconstant</t>
  </si>
  <si>
    <t>2020AMP2019Capital ExpenditureAsset replacement and renewalZone substationsconstant</t>
  </si>
  <si>
    <t>2020IDCapital ExpenditureAll assetsExpenditure on assetsconstant</t>
  </si>
  <si>
    <t>2020IDCapital ExpenditureAll assetsExpenditure on assetsnominal</t>
  </si>
  <si>
    <t>2020IDCapital ExpenditureAsset relocationsAsset relocationsconstant</t>
  </si>
  <si>
    <t>2020IDCapital ExpenditureAsset relocationsAsset relocationsnominal</t>
  </si>
  <si>
    <t>2020IDCapital ExpenditureAsset replacement and renewalAsset replacement and renewalconstant</t>
  </si>
  <si>
    <t>2020IDCapital ExpenditureAsset replacement and renewalAsset replacement and renewalnominal</t>
  </si>
  <si>
    <t>2020IDCapital ExpenditureCapital expenditureCapital expenditureconstant</t>
  </si>
  <si>
    <t>2020IDCapital ExpenditureCapital expenditureCapital expenditurenominal</t>
  </si>
  <si>
    <t>2020IDCapital ExpenditureConsumer connectionConsumer connectionconstant</t>
  </si>
  <si>
    <t>2020IDCapital ExpenditureConsumer connectionConsumer connectionnominal</t>
  </si>
  <si>
    <t>2020IDCapital ExpenditureCost of financingCost of financingconstant</t>
  </si>
  <si>
    <t>2020IDCapital ExpenditureCost of financingCost of financingnominal</t>
  </si>
  <si>
    <t>2020IDCapital ExpenditureNetwork assetsExpenditure on network assetsconstant</t>
  </si>
  <si>
    <t>2020IDCapital ExpenditureNetwork assetsExpenditure on network assetsnominal</t>
  </si>
  <si>
    <t>2020IDCapital ExpenditureNon-network assetsExpenditure on non-network assetsconstant</t>
  </si>
  <si>
    <t>2020IDCapital ExpenditureNon-network assetsExpenditure on non-network assetsnominal</t>
  </si>
  <si>
    <t>2020IDCapital ExpenditureReliability, safety and environmentLegislative and regulatoryconstant</t>
  </si>
  <si>
    <t>2020IDCapital ExpenditureReliability, safety and environmentLegislative and regulatorynominal</t>
  </si>
  <si>
    <t>2020IDCapital ExpenditureReliability, safety and environmentOther reliability, safety and environmentconstant</t>
  </si>
  <si>
    <t>2020IDCapital ExpenditureReliability, safety and environmentOther reliability, safety and environmentnominal</t>
  </si>
  <si>
    <t>2020IDCapital ExpenditureReliability, safety and environmentQuality of supplyconstant</t>
  </si>
  <si>
    <t>2020IDCapital ExpenditureReliability, safety and environmentQuality of supplynominal</t>
  </si>
  <si>
    <t>2020IDCapital ExpenditureReliability, safety and environmentTotal reliability, safety and environmentconstant</t>
  </si>
  <si>
    <t>2020IDCapital ExpenditureReliability, safety and environmentTotal reliability, safety and environmentnominal</t>
  </si>
  <si>
    <t>2020IDCapital ExpenditureSystem growthSystem growthconstant</t>
  </si>
  <si>
    <t>2020IDCapital ExpenditureSystem growthSystem growthnominal</t>
  </si>
  <si>
    <t>2020IDCapital ExpenditureValue of capital contributionsValue of capital contributionsconstant</t>
  </si>
  <si>
    <t>2020IDCapital ExpenditureValue of capital contributionsValue of capital contributionsnominal</t>
  </si>
  <si>
    <t>2020IDCapital ExpenditureValue of vested assetsValue of vested assetsconstant</t>
  </si>
  <si>
    <t>2020IDCapital ExpenditureValue of vested assetsValue of vested assetsnominal</t>
  </si>
  <si>
    <t>2020IDCapital ExpenditureAsset replacement and renewalAsset replacement and renewal expenditureconstant</t>
  </si>
  <si>
    <t>2020IDCapital ExpenditureAsset replacement and renewalAsset replacement and renewal expenditurenominal</t>
  </si>
  <si>
    <t>2020IDCapital ExpenditureAsset replacement and renewalAsset replacement and renewal less capital contributionsconstant</t>
  </si>
  <si>
    <t>2020IDCapital ExpenditureAsset replacement and renewalAsset replacement and renewal less capital contributionsnominal</t>
  </si>
  <si>
    <t>2020IDCapital ExpenditureAsset replacement and renewalCapital contributions funding asset replacement and renewalconstant</t>
  </si>
  <si>
    <t>2020IDCapital ExpenditureAsset replacement and renewalCapital contributions funding asset replacement and renewalnominal</t>
  </si>
  <si>
    <t>2020IDCapital ExpenditureAsset replacement and renewalDistribution and LV cablesconstant</t>
  </si>
  <si>
    <t>2020IDCapital ExpenditureAsset replacement and renewalDistribution and LV cablesnominal</t>
  </si>
  <si>
    <t>2020IDCapital ExpenditureAsset replacement and renewalDistribution and LV linesconstant</t>
  </si>
  <si>
    <t>2020IDCapital ExpenditureAsset replacement and renewalDistribution and LV linesnominal</t>
  </si>
  <si>
    <t>2020IDCapital ExpenditureAsset replacement and renewalDistribution substations and transformersconstant</t>
  </si>
  <si>
    <t>2020IDCapital ExpenditureAsset replacement and renewalDistribution substations and transformersnominal</t>
  </si>
  <si>
    <t>2020IDCapital ExpenditureAsset replacement and renewalDistribution switchgearconstant</t>
  </si>
  <si>
    <t>2020IDCapital ExpenditureAsset replacement and renewalDistribution switchgearnominal</t>
  </si>
  <si>
    <t>2020IDCapital ExpenditureAsset replacement and renewalOther network assetsconstant</t>
  </si>
  <si>
    <t>2020IDCapital ExpenditureAsset replacement and renewalOther network assetsnominal</t>
  </si>
  <si>
    <t>2020IDCapital ExpenditureAsset replacement and renewalSubtransmissionconstant</t>
  </si>
  <si>
    <t>2020IDCapital ExpenditureAsset replacement and renewalSubtransmissionnominal</t>
  </si>
  <si>
    <t>2020IDCapital ExpenditureAsset replacement and renewalZone substationsconstant</t>
  </si>
  <si>
    <t>2020IDCapital ExpenditureAsset replacement and renewalZone substationsnominal</t>
  </si>
  <si>
    <t>2020IDCapital ExpenditureSystem growthCapital contributions funding system growthconstant</t>
  </si>
  <si>
    <t>2020IDCapital ExpenditureSystem growthCapital contributions funding system growthnominal</t>
  </si>
  <si>
    <t>2020IDCapital ExpenditureSystem growthDistribution and LV cablesconstant</t>
  </si>
  <si>
    <t>2020IDCapital ExpenditureSystem growthDistribution and LV cablesnominal</t>
  </si>
  <si>
    <t>2020IDCapital ExpenditureSystem growthDistribution and LV linesconstant</t>
  </si>
  <si>
    <t>2020IDCapital ExpenditureSystem growthDistribution and LV linesnominal</t>
  </si>
  <si>
    <t>2020IDCapital ExpenditureSystem growthDistribution substations and transformersconstant</t>
  </si>
  <si>
    <t>2020IDCapital ExpenditureSystem growthDistribution substations and transformersnominal</t>
  </si>
  <si>
    <t>2020IDCapital ExpenditureSystem growthDistribution switchgearconstant</t>
  </si>
  <si>
    <t>2020IDCapital ExpenditureSystem growthDistribution switchgearnominal</t>
  </si>
  <si>
    <t>2020IDCapital ExpenditureSystem growthOther network assetsconstant</t>
  </si>
  <si>
    <t>2020IDCapital ExpenditureSystem growthOther network assetsnominal</t>
  </si>
  <si>
    <t>2020IDCapital ExpenditureSystem growthSubtransmissionconstant</t>
  </si>
  <si>
    <t>2020IDCapital ExpenditureSystem growthSubtransmissionnominal</t>
  </si>
  <si>
    <t>2020IDCapital ExpenditureSystem growthSystem growth expenditureconstant</t>
  </si>
  <si>
    <t>2020IDCapital ExpenditureSystem growthSystem growth expenditurenominal</t>
  </si>
  <si>
    <t>2020IDCapital ExpenditureSystem growthSystem growth less capital contributionsconstant</t>
  </si>
  <si>
    <t>2020IDCapital ExpenditureSystem growthSystem growth less capital contributionsnominal</t>
  </si>
  <si>
    <t>2020IDCapital ExpenditureSystem growthZone substationsconstant</t>
  </si>
  <si>
    <t>2020IDCapital ExpenditureSystem growthZone substationsnominal</t>
  </si>
  <si>
    <t>2020AMP2017Network and DemandElectricity volumesElectricity entering system for supply to consumersNA</t>
  </si>
  <si>
    <t>2020AMP2020Network and DemandElectricity volumesElectricity entering system for supply to consumersNA</t>
  </si>
  <si>
    <t>2020AMP2016Network and DemandElectricity volumesElectricity entering system for supply to consumersNA</t>
  </si>
  <si>
    <t>2020AMP2019Network and DemandElectricity volumesElectricity entering system for supply to consumersNA</t>
  </si>
  <si>
    <t>2020AMP2018Network and DemandElectricity volumesElectricity entering system for supply to consumersNA</t>
  </si>
  <si>
    <t>2020AMP2015Network and DemandElectricity volumesElectricity entering system for supply to consumersNA</t>
  </si>
  <si>
    <t>2020AMP2016Network and DemandElectricity volumesLoad factorNA</t>
  </si>
  <si>
    <t>2020AMP2015Network and DemandElectricity volumesLoad factorNA</t>
  </si>
  <si>
    <t>2020AMP2020Network and DemandElectricity volumesLoad factorNA</t>
  </si>
  <si>
    <t>2020AMP2018Network and DemandElectricity volumesLoad factorNA</t>
  </si>
  <si>
    <t>2020AMP2017Network and DemandElectricity volumesLoad factorNA</t>
  </si>
  <si>
    <t>2020AMP2019Network and DemandElectricity volumesLoad factorNA</t>
  </si>
  <si>
    <t>2020AMP2017Network and DemandElectricity volumesLoss ratioNA</t>
  </si>
  <si>
    <t>2020AMP2020Network and DemandElectricity volumesLoss ratioNA</t>
  </si>
  <si>
    <t>2020AMP2019Network and DemandElectricity volumesLoss ratioNA</t>
  </si>
  <si>
    <t>2020AMP2016Network and DemandElectricity volumesLoss ratioNA</t>
  </si>
  <si>
    <t>2020AMP2018Network and DemandElectricity volumesLoss ratioNA</t>
  </si>
  <si>
    <t>2020AMP2015Network and DemandElectricity volumesLoss ratioNA</t>
  </si>
  <si>
    <t>2020AMP2020Network and DemandElectricity volumesTotal energy delivered to ICPsNA</t>
  </si>
  <si>
    <t>2020AMP2016Network and DemandElectricity volumesTotal energy delivered to ICPsNA</t>
  </si>
  <si>
    <t>2020AMP2019Network and DemandElectricity volumesTotal energy delivered to ICPsNA</t>
  </si>
  <si>
    <t>2020AMP2017Network and DemandElectricity volumesTotal energy delivered to ICPsNA</t>
  </si>
  <si>
    <t>2020AMP2018Network and DemandElectricity volumesTotal energy delivered to ICPsNA</t>
  </si>
  <si>
    <t>2020AMP2015Network and DemandElectricity volumesTotal energy delivered to ICPsNA</t>
  </si>
  <si>
    <t>2020AMP2017Network and DemandMaximum coincident system demandGXP demandNA</t>
  </si>
  <si>
    <t>2020AMP2016Network and DemandMaximum coincident system demandGXP demandNA</t>
  </si>
  <si>
    <t>2020AMP2020Network and DemandMaximum coincident system demandGXP demandNA</t>
  </si>
  <si>
    <t>2020AMP2019Network and DemandMaximum coincident system demandGXP demandNA</t>
  </si>
  <si>
    <t>2020AMP2018Network and DemandMaximum coincident system demandGXP demandNA</t>
  </si>
  <si>
    <t>2020AMP2015Network and DemandMaximum coincident system demandGXP demandNA</t>
  </si>
  <si>
    <t>2020AMP2019Network and DemandMaximum coincident system demandMaximum coincident system demandNA</t>
  </si>
  <si>
    <t>2020AMP2018Network and DemandMaximum coincident system demandMaximum coincident system demandNA</t>
  </si>
  <si>
    <t>2020AMP2017Network and DemandMaximum coincident system demandMaximum coincident system demandNA</t>
  </si>
  <si>
    <t>2020AMP2015Network and DemandMaximum coincident system demandMaximum coincident system demandNA</t>
  </si>
  <si>
    <t>2020AMP2016Network and DemandMaximum coincident system demandMaximum coincident system demandNA</t>
  </si>
  <si>
    <t>2020AMP2020Network and DemandMaximum coincident system demandMaximum coincident system demandNA</t>
  </si>
  <si>
    <t>2020AMP2017Network and DemandMaximum coincident system demandMaximum coincident system demand [MW]NA</t>
  </si>
  <si>
    <t>2020AMP2018Network and DemandMaximum coincident system demandSch 12c Maximum coincident system demand [MW]NA</t>
  </si>
  <si>
    <t>2020IDNetwork and DemandCustomer numbersAverage no. of ICPs in disclosure yearNA</t>
  </si>
  <si>
    <t>2020IDNetwork and DemandTotal circuit lengthOverhead (km)NA</t>
  </si>
  <si>
    <t>2020IDNetwork and DemandTotal circuit lengthTotal circuit length (km)NA</t>
  </si>
  <si>
    <t>2020IDNetwork and DemandTotal circuit lengthUnderground (km)NA</t>
  </si>
  <si>
    <t>2020IDNetwork and DemandElectricity volumesElectricity entering system for supply to consumersNA</t>
  </si>
  <si>
    <t>2020IDNetwork and DemandElectricity volumesLoad factorNA</t>
  </si>
  <si>
    <t>2020IDNetwork and DemandElectricity volumesLoss ratioNA</t>
  </si>
  <si>
    <t>2020IDNetwork and DemandElectricity volumesTotal energy delivered to ICPsNA</t>
  </si>
  <si>
    <t>2020IDNetwork and DemandMaximum coincident system demandGXP demandNA</t>
  </si>
  <si>
    <t>2020IDNetwork and DemandMaximum coincident system demandMaximum coincident system demandNA</t>
  </si>
  <si>
    <t>2020AMP2013Operating ExpenditureAsset replacement and renewalAsset replacement and renewalconstant</t>
  </si>
  <si>
    <t>2020AMP2018Operating ExpenditureAsset replacement and renewalAsset replacement and renewalconstant</t>
  </si>
  <si>
    <t>2020AMP2020Operating ExpenditureAsset replacement and renewalAsset replacement and renewalconstant</t>
  </si>
  <si>
    <t>2020AMP2019Operating ExpenditureAsset replacement and renewalAsset replacement and renewalconstant</t>
  </si>
  <si>
    <t>2020AMP2016Operating ExpenditureAsset replacement and renewalAsset replacement and renewalconstant</t>
  </si>
  <si>
    <t>2020AMP2017Operating ExpenditureAsset replacement and renewalAsset replacement and renewalconstant</t>
  </si>
  <si>
    <t>2020AMP2015Operating ExpenditureAsset replacement and renewalAsset replacement and renewalconstant</t>
  </si>
  <si>
    <t>2020AMP2014Operating ExpenditureAsset replacement and renewalAsset replacement and renewalconstant</t>
  </si>
  <si>
    <t>2020AMP2014Operating ExpenditureAsset replacement and renewalAsset replacement and renewalnominal</t>
  </si>
  <si>
    <t>2020AMP2020Operating ExpenditureAsset replacement and renewalAsset replacement and renewalnominal</t>
  </si>
  <si>
    <t>2020AMP2018Operating ExpenditureAsset replacement and renewalAsset replacement and renewalnominal</t>
  </si>
  <si>
    <t>2020AMP2019Operating ExpenditureAsset replacement and renewalAsset replacement and renewalnominal</t>
  </si>
  <si>
    <t>2020AMP2015Operating ExpenditureAsset replacement and renewalAsset replacement and renewalnominal</t>
  </si>
  <si>
    <t>2020AMP2013Operating ExpenditureAsset replacement and renewalAsset replacement and renewalnominal</t>
  </si>
  <si>
    <t>2020AMP2016Operating ExpenditureAsset replacement and renewalAsset replacement and renewalnominal</t>
  </si>
  <si>
    <t>2020AMP2017Operating ExpenditureAsset replacement and renewalAsset replacement and renewalnominal</t>
  </si>
  <si>
    <t>2020AMP2015Operating ExpenditureBusiness supportBusiness supportconstant</t>
  </si>
  <si>
    <t>2020AMP2014Operating ExpenditureBusiness supportBusiness supportconstant</t>
  </si>
  <si>
    <t>2020AMP2019Operating ExpenditureBusiness supportBusiness supportconstant</t>
  </si>
  <si>
    <t>2020AMP2013Operating ExpenditureBusiness supportBusiness supportconstant</t>
  </si>
  <si>
    <t>2020AMP2020Operating ExpenditureBusiness supportBusiness supportconstant</t>
  </si>
  <si>
    <t>2020AMP2018Operating ExpenditureBusiness supportBusiness supportconstant</t>
  </si>
  <si>
    <t>2020AMP2016Operating ExpenditureBusiness supportBusiness supportconstant</t>
  </si>
  <si>
    <t>2020AMP2017Operating ExpenditureBusiness supportBusiness supportconstant</t>
  </si>
  <si>
    <t>2020AMP2015Operating ExpenditureBusiness supportBusiness supportnominal</t>
  </si>
  <si>
    <t>2020AMP2016Operating ExpenditureBusiness supportBusiness supportnominal</t>
  </si>
  <si>
    <t>2020AMP2014Operating ExpenditureBusiness supportBusiness supportnominal</t>
  </si>
  <si>
    <t>2020AMP2018Operating ExpenditureBusiness supportBusiness supportnominal</t>
  </si>
  <si>
    <t>2020AMP2017Operating ExpenditureBusiness supportBusiness supportnominal</t>
  </si>
  <si>
    <t>2020AMP2013Operating ExpenditureBusiness supportBusiness supportnominal</t>
  </si>
  <si>
    <t>2020AMP2019Operating ExpenditureBusiness supportBusiness supportnominal</t>
  </si>
  <si>
    <t>2020AMP2020Operating ExpenditureBusiness supportBusiness supportnominal</t>
  </si>
  <si>
    <t>2020AMP2015Operating ExpenditureExpenditure on subcomponentsDirect billing*constant</t>
  </si>
  <si>
    <t>2020AMP2016Operating ExpenditureExpenditure on subcomponentsDirect billing*constant</t>
  </si>
  <si>
    <t>2020AMP2013Operating ExpenditureExpenditure on subcomponentsDirect billing*constant</t>
  </si>
  <si>
    <t>2020AMP2017Operating ExpenditureExpenditure on subcomponentsDirect billing*constant</t>
  </si>
  <si>
    <t>2020AMP2018Operating ExpenditureExpenditure on subcomponentsDirect billing*constant</t>
  </si>
  <si>
    <t>2020AMP2020Operating ExpenditureExpenditure on subcomponentsDirect billing*constant</t>
  </si>
  <si>
    <t>2020AMP2019Operating ExpenditureExpenditure on subcomponentsDirect billing*constant</t>
  </si>
  <si>
    <t>2020AMP2014Operating ExpenditureExpenditure on subcomponentsDirect billing*constant</t>
  </si>
  <si>
    <t>2020AMP2014Operating ExpenditureExpenditure on subcomponentsEnergy efficiency and demand side management, reduction of energy lossesconstant</t>
  </si>
  <si>
    <t>2020AMP2019Operating ExpenditureExpenditure on subcomponentsEnergy efficiency and demand side management, reduction of energy lossesconstant</t>
  </si>
  <si>
    <t>2020AMP2018Operating ExpenditureExpenditure on subcomponentsEnergy efficiency and demand side management, reduction of energy lossesconstant</t>
  </si>
  <si>
    <t>2020AMP2020Operating ExpenditureExpenditure on subcomponentsEnergy efficiency and demand side management, reduction of energy lossesconstant</t>
  </si>
  <si>
    <t>2020AMP2017Operating ExpenditureExpenditure on subcomponentsEnergy efficiency and demand side management, reduction of energy lossesconstant</t>
  </si>
  <si>
    <t>2020AMP2016Operating ExpenditureExpenditure on subcomponentsEnergy efficiency and demand side management, reduction of energy lossesconstant</t>
  </si>
  <si>
    <t>2020AMP2015Operating ExpenditureExpenditure on subcomponentsEnergy efficiency and demand side management, reduction of energy lossesconstant</t>
  </si>
  <si>
    <t>2020AMP2013Operating ExpenditureExpenditure on subcomponentsEnergy efficiency and demand side management, reduction of energy lossesconstant</t>
  </si>
  <si>
    <t>2020AMP2015Operating ExpenditureExpenditure on subcomponentsInsuranceconstant</t>
  </si>
  <si>
    <t>2020AMP2016Operating ExpenditureExpenditure on subcomponentsInsuranceconstant</t>
  </si>
  <si>
    <t>2020AMP2014Operating ExpenditureExpenditure on subcomponentsInsuranceconstant</t>
  </si>
  <si>
    <t>2020AMP2020Operating ExpenditureExpenditure on subcomponentsInsuranceconstant</t>
  </si>
  <si>
    <t>2020AMP2013Operating ExpenditureExpenditure on subcomponentsInsuranceconstant</t>
  </si>
  <si>
    <t>2020AMP2017Operating ExpenditureExpenditure on subcomponentsInsuranceconstant</t>
  </si>
  <si>
    <t>2020AMP2018Operating ExpenditureExpenditure on subcomponentsInsuranceconstant</t>
  </si>
  <si>
    <t>2020AMP2019Operating ExpenditureExpenditure on subcomponentsInsuranceconstant</t>
  </si>
  <si>
    <t>2020AMP2017Operating ExpenditureExpenditure on subcomponentsResearch and Developmentconstant</t>
  </si>
  <si>
    <t>2020AMP2019Operating ExpenditureExpenditure on subcomponentsResearch and Developmentconstant</t>
  </si>
  <si>
    <t>2020AMP2020Operating ExpenditureExpenditure on subcomponentsResearch and Developmentconstant</t>
  </si>
  <si>
    <t>2020AMP2018Operating ExpenditureExpenditure on subcomponentsResearch and Developmentconstant</t>
  </si>
  <si>
    <t>2020AMP2013Operating ExpenditureExpenditure on subcomponentsResearch and Developmentconstant</t>
  </si>
  <si>
    <t>2020AMP2014Operating ExpenditureExpenditure on subcomponentsResearch and Developmentconstant</t>
  </si>
  <si>
    <t>2020AMP2016Operating ExpenditureExpenditure on subcomponentsResearch and Developmentconstant</t>
  </si>
  <si>
    <t>2020AMP2015Operating ExpenditureExpenditure on subcomponentsResearch and Developmentconstant</t>
  </si>
  <si>
    <t>2020AMP2014Operating ExpenditureNetwork OpexNetwork Opexconstant</t>
  </si>
  <si>
    <t>2020AMP2019Operating ExpenditureNetwork OpexNetwork Opexconstant</t>
  </si>
  <si>
    <t>2020AMP2015Operating ExpenditureNetwork OpexNetwork Opexconstant</t>
  </si>
  <si>
    <t>2020AMP2018Operating ExpenditureNetwork OpexNetwork Opexconstant</t>
  </si>
  <si>
    <t>2020AMP2013Operating ExpenditureNetwork OpexNetwork Opexconstant</t>
  </si>
  <si>
    <t>2020AMP2017Operating ExpenditureNetwork OpexNetwork Opexconstant</t>
  </si>
  <si>
    <t>2020AMP2020Operating ExpenditureNetwork OpexNetwork Opexconstant</t>
  </si>
  <si>
    <t>2020AMP2016Operating ExpenditureNetwork OpexNetwork Opexconstant</t>
  </si>
  <si>
    <t>2020AMP2014Operating ExpenditureNetwork OpexNetwork Opexnominal</t>
  </si>
  <si>
    <t>2020AMP2013Operating ExpenditureNetwork OpexNetwork Opexnominal</t>
  </si>
  <si>
    <t>2020AMP2015Operating ExpenditureNetwork OpexNetwork Opexnominal</t>
  </si>
  <si>
    <t>2020AMP2019Operating ExpenditureNetwork OpexNetwork Opexnominal</t>
  </si>
  <si>
    <t>2020AMP2016Operating ExpenditureNetwork OpexNetwork Opexnominal</t>
  </si>
  <si>
    <t>2020AMP2018Operating ExpenditureNetwork OpexNetwork Opexnominal</t>
  </si>
  <si>
    <t>2020AMP2017Operating ExpenditureNetwork OpexNetwork Opexnominal</t>
  </si>
  <si>
    <t>2020AMP2020Operating ExpenditureNetwork OpexNetwork Opexnominal</t>
  </si>
  <si>
    <t>2020AMP2016Operating ExpenditureNon-network opexNon-network opexconstant</t>
  </si>
  <si>
    <t>2020AMP2014Operating ExpenditureNon-network opexNon-network opexconstant</t>
  </si>
  <si>
    <t>2020AMP2013Operating ExpenditureNon-network opexNon-network opexconstant</t>
  </si>
  <si>
    <t>2020AMP2017Operating ExpenditureNon-network opexNon-network opexconstant</t>
  </si>
  <si>
    <t>2020AMP2019Operating ExpenditureNon-network opexNon-network opexconstant</t>
  </si>
  <si>
    <t>2020AMP2020Operating ExpenditureNon-network opexNon-network opexconstant</t>
  </si>
  <si>
    <t>2020AMP2015Operating ExpenditureNon-network opexNon-network opexconstant</t>
  </si>
  <si>
    <t>2020AMP2018Operating ExpenditureNon-network opexNon-network opexconstant</t>
  </si>
  <si>
    <t>2020AMP2015Operating ExpenditureNon-network opexNon-network opexnominal</t>
  </si>
  <si>
    <t>2020AMP2016Operating ExpenditureNon-network opexNon-network opexnominal</t>
  </si>
  <si>
    <t>2020AMP2018Operating ExpenditureNon-network opexNon-network opexnominal</t>
  </si>
  <si>
    <t>2020AMP2020Operating ExpenditureNon-network opexNon-network opexnominal</t>
  </si>
  <si>
    <t>2020AMP2013Operating ExpenditureNon-network opexNon-network opexnominal</t>
  </si>
  <si>
    <t>2020AMP2017Operating ExpenditureNon-network opexNon-network opexnominal</t>
  </si>
  <si>
    <t>2020AMP2014Operating ExpenditureNon-network opexNon-network opexnominal</t>
  </si>
  <si>
    <t>2020AMP2019Operating ExpenditureNon-network opexNon-network opexnominal</t>
  </si>
  <si>
    <t>2020AMP2018Operating ExpenditureRoutine &amp; Corrective Maint &amp; InspectionRoutine &amp; Corrective Maint &amp; Inspectionconstant</t>
  </si>
  <si>
    <t>2020AMP2019Operating ExpenditureRoutine &amp; Corrective Maint &amp; InspectionRoutine &amp; Corrective Maint &amp; Inspectionconstant</t>
  </si>
  <si>
    <t>2020AMP2020Operating ExpenditureRoutine &amp; Corrective Maint &amp; InspectionRoutine &amp; Corrective Maint &amp; Inspectionconstant</t>
  </si>
  <si>
    <t>2020AMP2017Operating ExpenditureRoutine &amp; Corrective Maint &amp; InspectionRoutine &amp; Corrective Maint &amp; Inspectionconstant</t>
  </si>
  <si>
    <t>2020AMP2019Operating ExpenditureRoutine &amp; Corrective Maint &amp; InspectionRoutine &amp; Corrective Maint &amp; Inspectionnominal</t>
  </si>
  <si>
    <t>2020AMP2017Operating ExpenditureRoutine &amp; Corrective Maint &amp; InspectionRoutine &amp; Corrective Maint &amp; Inspectionnominal</t>
  </si>
  <si>
    <t>2020AMP2018Operating ExpenditureRoutine &amp; Corrective Maint &amp; InspectionRoutine &amp; Corrective Maint &amp; Inspectionnominal</t>
  </si>
  <si>
    <t>2020AMP2020Operating ExpenditureRoutine &amp; Corrective Maint &amp; InspectionRoutine &amp; Corrective Maint &amp; Inspectionnominal</t>
  </si>
  <si>
    <t>2020AMP2014Operating ExpenditureRoutine and corrective maintenance and inspectionRoutine and corrective maintenance and inspectionconstant</t>
  </si>
  <si>
    <t>2020AMP2016Operating ExpenditureRoutine and corrective maintenance and inspectionRoutine and corrective maintenance and inspectionconstant</t>
  </si>
  <si>
    <t>2020AMP2015Operating ExpenditureRoutine and corrective maintenance and inspectionRoutine and corrective maintenance and inspectionconstant</t>
  </si>
  <si>
    <t>2020AMP2017Operating ExpenditureRoutine and corrective maintenance and inspectionRoutine and corrective maintenance and inspectionconstant</t>
  </si>
  <si>
    <t>2020AMP2013Operating ExpenditureRoutine and corrective maintenance and inspectionRoutine and corrective maintenance and inspectionconstant</t>
  </si>
  <si>
    <t>2020AMP2020Operating ExpenditureRoutine and corrective maintenance and inspectionRoutine and corrective maintenance and inspectionconstant</t>
  </si>
  <si>
    <t>2020AMP2019Operating ExpenditureRoutine and corrective maintenance and inspectionRoutine and corrective maintenance and inspectionconstant</t>
  </si>
  <si>
    <t>2020AMP2018Operating ExpenditureRoutine and corrective maintenance and inspectionRoutine and corrective maintenance and inspectionconstant</t>
  </si>
  <si>
    <t>2020AMP2013Operating ExpenditureRoutine and corrective maintenance and inspectionRoutine and corrective maintenance and inspectionnominal</t>
  </si>
  <si>
    <t>2020AMP2017Operating ExpenditureRoutine and corrective maintenance and inspectionRoutine and corrective maintenance and inspectionnominal</t>
  </si>
  <si>
    <t>2020AMP2016Operating ExpenditureRoutine and corrective maintenance and inspectionRoutine and corrective maintenance and inspectionnominal</t>
  </si>
  <si>
    <t>2020AMP2018Operating ExpenditureRoutine and corrective maintenance and inspectionRoutine and corrective maintenance and inspectionnominal</t>
  </si>
  <si>
    <t>2020AMP2019Operating ExpenditureRoutine and corrective maintenance and inspectionRoutine and corrective maintenance and inspectionnominal</t>
  </si>
  <si>
    <t>2020AMP2020Operating ExpenditureRoutine and corrective maintenance and inspectionRoutine and corrective maintenance and inspectionnominal</t>
  </si>
  <si>
    <t>2020AMP2015Operating ExpenditureRoutine and corrective maintenance and inspectionRoutine and corrective maintenance and inspectionnominal</t>
  </si>
  <si>
    <t>2020AMP2014Operating ExpenditureRoutine and corrective maintenance and inspectionRoutine and corrective maintenance and inspectionnominal</t>
  </si>
  <si>
    <t>2020AMP2013Operating ExpenditureService interruptions and emergenciesService interruptions and emergenciesconstant</t>
  </si>
  <si>
    <t>2020AMP2018Operating ExpenditureService interruptions and emergenciesService interruptions and emergenciesconstant</t>
  </si>
  <si>
    <t>2020AMP2019Operating ExpenditureService interruptions and emergenciesService interruptions and emergenciesconstant</t>
  </si>
  <si>
    <t>2020AMP2015Operating ExpenditureService interruptions and emergenciesService interruptions and emergenciesconstant</t>
  </si>
  <si>
    <t>2020AMP2016Operating ExpenditureService interruptions and emergenciesService interruptions and emergenciesconstant</t>
  </si>
  <si>
    <t>2020AMP2020Operating ExpenditureService interruptions and emergenciesService interruptions and emergenciesconstant</t>
  </si>
  <si>
    <t>2020AMP2014Operating ExpenditureService interruptions and emergenciesService interruptions and emergenciesconstant</t>
  </si>
  <si>
    <t>2020AMP2017Operating ExpenditureService interruptions and emergenciesService interruptions and emergenciesconstant</t>
  </si>
  <si>
    <t>2020AMP2019Operating ExpenditureService interruptions and emergenciesService interruptions and emergenciesnominal</t>
  </si>
  <si>
    <t>2020AMP2017Operating ExpenditureService interruptions and emergenciesService interruptions and emergenciesnominal</t>
  </si>
  <si>
    <t>2020AMP2020Operating ExpenditureService interruptions and emergenciesService interruptions and emergenciesnominal</t>
  </si>
  <si>
    <t>2020AMP2014Operating ExpenditureService interruptions and emergenciesService interruptions and emergenciesnominal</t>
  </si>
  <si>
    <t>2020AMP2013Operating ExpenditureService interruptions and emergenciesService interruptions and emergenciesnominal</t>
  </si>
  <si>
    <t>2020AMP2018Operating ExpenditureService interruptions and emergenciesService interruptions and emergenciesnominal</t>
  </si>
  <si>
    <t>2020AMP2016Operating ExpenditureService interruptions and emergenciesService interruptions and emergenciesnominal</t>
  </si>
  <si>
    <t>2020AMP2015Operating ExpenditureService interruptions and emergenciesService interruptions and emergenciesnominal</t>
  </si>
  <si>
    <t>2020AMP2014Operating ExpenditureSystem operations and network supportSystem operations and network supportconstant</t>
  </si>
  <si>
    <t>2020AMP2017Operating ExpenditureSystem operations and network supportSystem operations and network supportconstant</t>
  </si>
  <si>
    <t>2020AMP2018Operating ExpenditureSystem operations and network supportSystem operations and network supportconstant</t>
  </si>
  <si>
    <t>2020AMP2019Operating ExpenditureSystem operations and network supportSystem operations and network supportconstant</t>
  </si>
  <si>
    <t>2020AMP2013Operating ExpenditureSystem operations and network supportSystem operations and network supportconstant</t>
  </si>
  <si>
    <t>2020AMP2016Operating ExpenditureSystem operations and network supportSystem operations and network supportconstant</t>
  </si>
  <si>
    <t>2020AMP2015Operating ExpenditureSystem operations and network supportSystem operations and network supportconstant</t>
  </si>
  <si>
    <t>2020AMP2020Operating ExpenditureSystem operations and network supportSystem operations and network supportconstant</t>
  </si>
  <si>
    <t>2020AMP2019Operating ExpenditureSystem operations and network supportSystem operations and network supportnominal</t>
  </si>
  <si>
    <t>2020AMP2016Operating ExpenditureSystem operations and network supportSystem operations and network supportnominal</t>
  </si>
  <si>
    <t>2020AMP2013Operating ExpenditureSystem operations and network supportSystem operations and network supportnominal</t>
  </si>
  <si>
    <t>2020AMP2017Operating ExpenditureSystem operations and network supportSystem operations and network supportnominal</t>
  </si>
  <si>
    <t>2020AMP2015Operating ExpenditureSystem operations and network supportSystem operations and network supportnominal</t>
  </si>
  <si>
    <t>2020AMP2014Operating ExpenditureSystem operations and network supportSystem operations and network supportnominal</t>
  </si>
  <si>
    <t>2020AMP2018Operating ExpenditureSystem operations and network supportSystem operations and network supportnominal</t>
  </si>
  <si>
    <t>2020AMP2020Operating ExpenditureSystem operations and network supportSystem operations and network supportnominal</t>
  </si>
  <si>
    <t>2020AMP2014Operating ExpenditureTotal opexOperational expenditureconstant</t>
  </si>
  <si>
    <t>2020AMP2019Operating ExpenditureTotal opexOperational expenditureconstant</t>
  </si>
  <si>
    <t>2020AMP2018Operating ExpenditureTotal opexOperational expenditureconstant</t>
  </si>
  <si>
    <t>2020AMP2016Operating ExpenditureTotal opexOperational expenditureconstant</t>
  </si>
  <si>
    <t>2020AMP2015Operating ExpenditureTotal opexOperational expenditureconstant</t>
  </si>
  <si>
    <t>2020AMP2017Operating ExpenditureTotal opexOperational expenditureconstant</t>
  </si>
  <si>
    <t>2020AMP2013Operating ExpenditureTotal opexOperational expenditureconstant</t>
  </si>
  <si>
    <t>2020AMP2020Operating ExpenditureTotal opexOperational expenditureconstant</t>
  </si>
  <si>
    <t>2020AMP2019Operating ExpenditureTotal opexOperational expenditurenominal</t>
  </si>
  <si>
    <t>2020AMP2013Operating ExpenditureTotal opexOperational expenditurenominal</t>
  </si>
  <si>
    <t>2020AMP2018Operating ExpenditureTotal opexOperational expenditurenominal</t>
  </si>
  <si>
    <t>2020AMP2020Operating ExpenditureTotal opexOperational expenditurenominal</t>
  </si>
  <si>
    <t>2020AMP2016Operating ExpenditureTotal opexOperational expenditurenominal</t>
  </si>
  <si>
    <t>2020AMP2015Operating ExpenditureTotal opexOperational expenditurenominal</t>
  </si>
  <si>
    <t>2020AMP2014Operating ExpenditureTotal opexOperational expenditurenominal</t>
  </si>
  <si>
    <t>2020AMP2017Operating ExpenditureTotal opexOperational expenditurenominal</t>
  </si>
  <si>
    <t>2020AMP2014Operating ExpenditureVegetation managementVegetation managementconstant</t>
  </si>
  <si>
    <t>2020AMP2017Operating ExpenditureVegetation managementVegetation managementconstant</t>
  </si>
  <si>
    <t>2020AMP2018Operating ExpenditureVegetation managementVegetation managementconstant</t>
  </si>
  <si>
    <t>2020AMP2016Operating ExpenditureVegetation managementVegetation managementconstant</t>
  </si>
  <si>
    <t>2020AMP2015Operating ExpenditureVegetation managementVegetation managementconstant</t>
  </si>
  <si>
    <t>2020AMP2013Operating ExpenditureVegetation managementVegetation managementconstant</t>
  </si>
  <si>
    <t>2020AMP2019Operating ExpenditureVegetation managementVegetation managementconstant</t>
  </si>
  <si>
    <t>2020AMP2020Operating ExpenditureVegetation managementVegetation managementconstant</t>
  </si>
  <si>
    <t>2020AMP2016Operating ExpenditureVegetation managementVegetation managementnominal</t>
  </si>
  <si>
    <t>2020AMP2020Operating ExpenditureVegetation managementVegetation managementnominal</t>
  </si>
  <si>
    <t>2020AMP2019Operating ExpenditureVegetation managementVegetation managementnominal</t>
  </si>
  <si>
    <t>2020AMP2014Operating ExpenditureVegetation managementVegetation managementnominal</t>
  </si>
  <si>
    <t>2020AMP2018Operating ExpenditureVegetation managementVegetation managementnominal</t>
  </si>
  <si>
    <t>2020AMP2015Operating ExpenditureVegetation managementVegetation managementnominal</t>
  </si>
  <si>
    <t>2020AMP2013Operating ExpenditureVegetation managementVegetation managementnominal</t>
  </si>
  <si>
    <t>2020AMP2017Operating ExpenditureVegetation managementVegetation managementnominal</t>
  </si>
  <si>
    <t>2020IDOperating ExpenditureAsset replacement and renewalAsset replacement and renewalconstant</t>
  </si>
  <si>
    <t>2020IDOperating ExpenditureAsset replacement and renewalAsset replacement and renewalnominal</t>
  </si>
  <si>
    <t>2020IDOperating ExpenditureBusiness supportBusiness supportconstant</t>
  </si>
  <si>
    <t>2020IDOperating ExpenditureBusiness supportBusiness supportnominal</t>
  </si>
  <si>
    <t>2020IDOperating ExpenditureNetwork opexNetwork opexconstant</t>
  </si>
  <si>
    <t>2020IDOperating ExpenditureNetwork opexNetwork opexnominal</t>
  </si>
  <si>
    <t>2020IDOperating ExpenditureNon-network opexNon-network opexconstant</t>
  </si>
  <si>
    <t>2020IDOperating ExpenditureNon-network opexNon-network opexnominal</t>
  </si>
  <si>
    <t>2020IDOperating ExpenditureRoutine and corrective maintenance and inspectionRoutine and corrective maintenance and inspectionconstant</t>
  </si>
  <si>
    <t>2020IDOperating ExpenditureRoutine and corrective maintenance and inspectionRoutine and corrective maintenance and inspectionnominal</t>
  </si>
  <si>
    <t>2020IDOperating ExpenditureService interruptions and emergenciesService interruptions and emergenciesconstant</t>
  </si>
  <si>
    <t>2020IDOperating ExpenditureService interruptions and emergenciesService interruptions and emergenciesnominal</t>
  </si>
  <si>
    <t>2020IDOperating ExpenditureSystem operations and network supportSystem operations and network supportconstant</t>
  </si>
  <si>
    <t>2020IDOperating ExpenditureSystem operations and network supportSystem operations and network supportnominal</t>
  </si>
  <si>
    <t>2020IDOperating ExpenditureTotal opexOperational expenditureconstant</t>
  </si>
  <si>
    <t>2020IDOperating ExpenditureTotal opexOperational expenditurenominal</t>
  </si>
  <si>
    <t>2020IDOperating ExpenditureVegetation managementVegetation managementconstant</t>
  </si>
  <si>
    <t>2020IDOperating ExpenditureVegetation managementVegetation managementnominal</t>
  </si>
  <si>
    <t>2020IDOther dataRelated party transactionsAsset relocationsconstant</t>
  </si>
  <si>
    <t>2020IDOther dataRelated party transactionsAsset relocationsnominal</t>
  </si>
  <si>
    <t>2020IDOther dataRelated party transactionsAsset replacement and renewal (capex)constant</t>
  </si>
  <si>
    <t>2020IDOther dataRelated party transactionsAsset replacement and renewal (capex)nominal</t>
  </si>
  <si>
    <t>2020IDOther dataRelated party transactionsAsset replacement and renewal (opex)constant</t>
  </si>
  <si>
    <t>2020IDOther dataRelated party transactionsAsset replacement and renewal (opex)nominal</t>
  </si>
  <si>
    <t>2020IDOther dataRelated party transactionsBusiness supportconstant</t>
  </si>
  <si>
    <t>2020IDOther dataRelated party transactionsBusiness supportnominal</t>
  </si>
  <si>
    <t>2020IDOther dataRelated party transactionsCapital Expenditureconstant</t>
  </si>
  <si>
    <t>2020IDOther dataRelated party transactionsCapital Expenditurenominal</t>
  </si>
  <si>
    <t>2020IDOther dataRelated party transactionsConsumer connectionconstant</t>
  </si>
  <si>
    <t>2020IDOther dataRelated party transactionsConsumer connectionnominal</t>
  </si>
  <si>
    <t>2020IDOther dataRelated party transactionsCost of financingconstant</t>
  </si>
  <si>
    <t>2020IDOther dataRelated party transactionsCost of financingnominal</t>
  </si>
  <si>
    <t>2020IDOther dataRelated party transactionsExpenditure on assetsconstant</t>
  </si>
  <si>
    <t>2020IDOther dataRelated party transactionsExpenditure on assetsnominal</t>
  </si>
  <si>
    <t>2020IDOther dataRelated party transactionsExpenditure on non-network assetsconstant</t>
  </si>
  <si>
    <t>2020IDOther dataRelated party transactionsExpenditure on non-network assetsnominal</t>
  </si>
  <si>
    <t>2020IDOther dataRelated party transactionsLegislative and regulatoryconstant</t>
  </si>
  <si>
    <t>2020IDOther dataRelated party transactionsLegislative and regulatorynominal</t>
  </si>
  <si>
    <t>2020IDOther dataRelated party transactionsMarket value of asset disposalsconstant</t>
  </si>
  <si>
    <t>2020IDOther dataRelated party transactionsMarket value of asset disposalsnominal</t>
  </si>
  <si>
    <t>2020IDOther dataRelated party transactionsNetwork opexconstant</t>
  </si>
  <si>
    <t>2020IDOther dataRelated party transactionsNetwork opexnominal</t>
  </si>
  <si>
    <t>2020IDOther dataRelated party transactionsOperational expenditureconstant</t>
  </si>
  <si>
    <t>2020IDOther dataRelated party transactionsOperational expenditurenominal</t>
  </si>
  <si>
    <t>2020IDOther dataRelated party transactionsOther related party transactionsconstant</t>
  </si>
  <si>
    <t>2020IDOther dataRelated party transactionsOther related party transactionsnominal</t>
  </si>
  <si>
    <t>2020IDOther dataRelated party transactionsOther reliability, safety and environmentconstant</t>
  </si>
  <si>
    <t>2020IDOther dataRelated party transactionsOther reliability, safety and environmentnominal</t>
  </si>
  <si>
    <t>2020IDOther dataRelated party transactionsQuality of supplyconstant</t>
  </si>
  <si>
    <t>2020IDOther dataRelated party transactionsQuality of supplynominal</t>
  </si>
  <si>
    <t>2020IDOther dataRelated party transactionsRoutine and corrective maintenance and inspectionconstant</t>
  </si>
  <si>
    <t>2020IDOther dataRelated party transactionsRoutine and corrective maintenance and inspectionnominal</t>
  </si>
  <si>
    <t>2020IDOther dataRelated party transactionsService interruptions and emergenciesconstant</t>
  </si>
  <si>
    <t>2020IDOther dataRelated party transactionsService interruptions and emergenciesnominal</t>
  </si>
  <si>
    <t>2020IDOther dataRelated party transactionsSystem growthconstant</t>
  </si>
  <si>
    <t>2020IDOther dataRelated party transactionsSystem growthnominal</t>
  </si>
  <si>
    <t>2020IDOther dataRelated party transactionsSystem operations and network supportconstant</t>
  </si>
  <si>
    <t>2020IDOther dataRelated party transactionsSystem operations and network supportnominal</t>
  </si>
  <si>
    <t>2020IDOther dataRelated party transactionsTotal expenditureconstant</t>
  </si>
  <si>
    <t>2020IDOther dataRelated party transactionsTotal expenditurenominal</t>
  </si>
  <si>
    <t>2020IDOther dataRelated party transactionsTotal regulatory incomeconstant</t>
  </si>
  <si>
    <t>2020IDOther dataRelated party transactionsTotal regulatory incomenominal</t>
  </si>
  <si>
    <t>2020IDOther dataRelated party transactionsValue of capital contributionsconstant</t>
  </si>
  <si>
    <t>2020IDOther dataRelated party transactionsValue of capital contributionsnominal</t>
  </si>
  <si>
    <t>2020IDOther dataRelated party transactionsValue of vested assetsconstant</t>
  </si>
  <si>
    <t>2020IDOther dataRelated party transactionsValue of vested assetsnominal</t>
  </si>
  <si>
    <t>2020IDOther dataRelated party transactionsVegetation managementconstant</t>
  </si>
  <si>
    <t>2020IDOther dataRelated party transactionsVegetation managementnominal</t>
  </si>
  <si>
    <t>2020IDOther dataTransformer capacityTotal distribution transformer capacityNA</t>
  </si>
  <si>
    <t>2020IDRAB valueTotal closing RAB valueDistribution and LV cablesconstant</t>
  </si>
  <si>
    <t>2020IDRAB valueTotal closing RAB valueDistribution and LV linesconstant</t>
  </si>
  <si>
    <t>2020IDRAB valueTotal closing RAB valueDistribution substations and transformersconstant</t>
  </si>
  <si>
    <t>2020IDRAB valueTotal closing RAB valueDistribution switchgearconstant</t>
  </si>
  <si>
    <t>2020IDRAB valueTotal closing RAB valueNon-network assetsconstant</t>
  </si>
  <si>
    <t>2020IDRAB valueTotal closing RAB valueOther network assetsconstant</t>
  </si>
  <si>
    <t>2020IDRAB valueTotal closing RAB valueSubtransmission cablesconstant</t>
  </si>
  <si>
    <t>2020IDRAB valueTotal closing RAB valueSubtransmission linesconstant</t>
  </si>
  <si>
    <t>2020IDRAB valueTotal closing RAB valueTotalconstant</t>
  </si>
  <si>
    <t>2020IDRAB valueTotal closing RAB valueZone substationsconstant</t>
  </si>
  <si>
    <t>2020IDReliabilityInterruption rateInterruptions per 100 circuit kmNA</t>
  </si>
  <si>
    <t>2020IDReliabilityNumber of interruptionsClass BNA</t>
  </si>
  <si>
    <t>2020IDReliabilityNumber of interruptionsClass CNA</t>
  </si>
  <si>
    <t>2020IDReliabilitySAIDIClass BNA</t>
  </si>
  <si>
    <t>2020IDReliabilitySAIDIClass CNA</t>
  </si>
  <si>
    <t>2020IDReliabilitySAIFIClass BNA</t>
  </si>
  <si>
    <t>2020IDReliabilitySAIFIClass CNA</t>
  </si>
  <si>
    <t>2020IDReliabilitySAIDIAdverse environmentNA</t>
  </si>
  <si>
    <t>2020IDReliabilitySAIDIAdverse weatherNA</t>
  </si>
  <si>
    <t>2020IDReliabilitySAIDICause unknownNA</t>
  </si>
  <si>
    <t>2020IDReliabilitySAIDIDefective equipmentNA</t>
  </si>
  <si>
    <t>2020IDReliabilitySAIDIHuman errorNA</t>
  </si>
  <si>
    <t>2020IDReliabilitySAIDILightningNA</t>
  </si>
  <si>
    <t>2020IDReliabilitySAIDIThird party interferenceNA</t>
  </si>
  <si>
    <t>2020IDReliabilitySAIDIVegetationNA</t>
  </si>
  <si>
    <t>2020IDReliabilitySAIDIWildlifeNA</t>
  </si>
  <si>
    <t>2020IDReliabilitySAIFIAdverse environmentNA</t>
  </si>
  <si>
    <t>2020IDReliabilitySAIFIAdverse weatherNA</t>
  </si>
  <si>
    <t>2020IDReliabilitySAIFICause unknownNA</t>
  </si>
  <si>
    <t>2020IDReliabilitySAIFIDefective equipmentNA</t>
  </si>
  <si>
    <t>2020IDReliabilitySAIFIHuman errorNA</t>
  </si>
  <si>
    <t>2020IDReliabilitySAIFILightningNA</t>
  </si>
  <si>
    <t>2020IDReliabilitySAIFIThird party interferenceNA</t>
  </si>
  <si>
    <t>2020IDReliabilitySAIFIVegetationNA</t>
  </si>
  <si>
    <t>2020IDReliabilitySAIFIWildlifeNA</t>
  </si>
  <si>
    <t>2020AMP2017ReliabilitySAIDIClass BNA</t>
  </si>
  <si>
    <t>2020AMP2018ReliabilitySAIDIClass BNA</t>
  </si>
  <si>
    <t>2020AMP2016ReliabilitySAIDIClass BNA</t>
  </si>
  <si>
    <t>2020AMP2019ReliabilitySAIDIClass BNA</t>
  </si>
  <si>
    <t>2020AMP2015ReliabilitySAIDIClass BNA</t>
  </si>
  <si>
    <t>2020AMP2020ReliabilitySAIDIClass BNA</t>
  </si>
  <si>
    <t>2020AMP2017ReliabilitySAIDIClass CNA</t>
  </si>
  <si>
    <t>2020AMP2018ReliabilitySAIDIClass CNA</t>
  </si>
  <si>
    <t>2020AMP2016ReliabilitySAIDIClass CNA</t>
  </si>
  <si>
    <t>2020AMP2015ReliabilitySAIDIClass CNA</t>
  </si>
  <si>
    <t>2020AMP2020ReliabilitySAIDIClass CNA</t>
  </si>
  <si>
    <t>2020AMP2019ReliabilitySAIDIClass CNA</t>
  </si>
  <si>
    <t>2020AMP2015ReliabilitySAIFIClass BNA</t>
  </si>
  <si>
    <t>2020AMP2019ReliabilitySAIFIClass BNA</t>
  </si>
  <si>
    <t>2020AMP2017ReliabilitySAIFIClass BNA</t>
  </si>
  <si>
    <t>2020AMP2018ReliabilitySAIFIClass BNA</t>
  </si>
  <si>
    <t>2020AMP2016ReliabilitySAIFIClass BNA</t>
  </si>
  <si>
    <t>2020AMP2020ReliabilitySAIFIClass BNA</t>
  </si>
  <si>
    <t>2020AMP2017ReliabilitySAIFIClass CNA</t>
  </si>
  <si>
    <t>2020AMP2020ReliabilitySAIFIClass CNA</t>
  </si>
  <si>
    <t>2020AMP2018ReliabilitySAIFIClass CNA</t>
  </si>
  <si>
    <t>2020AMP2019ReliabilitySAIFIClass CNA</t>
  </si>
  <si>
    <t>2020AMP2016ReliabilitySAIFIClass CNA</t>
  </si>
  <si>
    <t>2020AMP2015ReliabilitySAIFIClass CNA</t>
  </si>
  <si>
    <t>2020IDRevenue and ProfitabilityReturn on investmentReturn on Investment (post tax)NA</t>
  </si>
  <si>
    <t>2020IDRevenue and ProfitabilityReturn on investmentReturn on Investment (vanilla)NA</t>
  </si>
  <si>
    <t>2020IDRevenue and ProfitabilityExpensesOperational expenditureconstant</t>
  </si>
  <si>
    <t>2020IDRevenue and ProfitabilityExpensesOperational expenditurenominal</t>
  </si>
  <si>
    <t>2020IDRevenue and ProfitabilityExpensesPass-through and recoverable costsconstant</t>
  </si>
  <si>
    <t>2020IDRevenue and ProfitabilityExpensesPass-through and recoverable costsnominal</t>
  </si>
  <si>
    <t>2020IDRevenue and ProfitabilityOperating surplus / (deficit)Operating surplus / (deficit)constant</t>
  </si>
  <si>
    <t>2020IDRevenue and ProfitabilityOperating surplus / (deficit)Operating surplus / (deficit)nominal</t>
  </si>
  <si>
    <t>2020IDRevenue and ProfitabilityRegulatory profit / (loss)Regulatory profit / (loss)constant</t>
  </si>
  <si>
    <t>2020IDRevenue and ProfitabilityRegulatory profit / (loss)Regulatory profit / (loss)nominal</t>
  </si>
  <si>
    <t>2020IDRevenue and ProfitabilityRegulatory profit / (loss) before taxRegulatory profit / (loss) before taxconstant</t>
  </si>
  <si>
    <t>2020IDRevenue and ProfitabilityRegulatory profit / (loss) before taxRegulatory profit / (loss) before taxnominal</t>
  </si>
  <si>
    <t>2020IDRevenue and ProfitabilityTaxRegulatory tax allowanceconstant</t>
  </si>
  <si>
    <t>2020IDRevenue and ProfitabilityTaxRegulatory tax allowancenominal</t>
  </si>
  <si>
    <t>2020IDRevenue and ProfitabilityTerm credit spread differentialTerm credit spread differential allowanceconstant</t>
  </si>
  <si>
    <t>2020IDRevenue and ProfitabilityTerm credit spread differentialTerm credit spread differential allowancenominal</t>
  </si>
  <si>
    <t>2020IDRevenue and ProfitabilityTotal regulatory incomeGains / (losses) on asset disposalsconstant</t>
  </si>
  <si>
    <t>2020IDRevenue and ProfitabilityTotal regulatory incomeGains / (losses) on asset disposalsnominal</t>
  </si>
  <si>
    <t>2020IDRevenue and ProfitabilityTotal regulatory incomeLine charge revenueconstant</t>
  </si>
  <si>
    <t>2020IDRevenue and ProfitabilityTotal regulatory incomeLine charge revenuenominal</t>
  </si>
  <si>
    <t>2020IDRevenue and ProfitabilityTotal regulatory incomeOther regulatory incomeconstant</t>
  </si>
  <si>
    <t>2020IDRevenue and ProfitabilityTotal regulatory incomeOther regulatory incomenominal</t>
  </si>
  <si>
    <t>2020IDRevenue and ProfitabilityTotal regulatory incomeTotal regulatory incomeconstant</t>
  </si>
  <si>
    <t>2020IDRevenue and ProfitabilityTotal regulatory incomeTotal regulatory incomenominal</t>
  </si>
  <si>
    <t>2020IDRevenue and ProfitabilityAdjustment resulting from asset allocationAdjustment resulting from asset allocationconstant</t>
  </si>
  <si>
    <t>2020IDRevenue and ProfitabilityAdjustment resulting from asset allocationAdjustment resulting from asset allocationnominal</t>
  </si>
  <si>
    <t>2020IDRevenue and ProfitabilityAsset disposalsAsset disposalsconstant</t>
  </si>
  <si>
    <t>2020IDRevenue and ProfitabilityAsset disposalsAsset disposalsnominal</t>
  </si>
  <si>
    <t>2020IDRevenue and ProfitabilityAsset valueTotal depreciationconstant</t>
  </si>
  <si>
    <t>2020IDRevenue and ProfitabilityAsset valueTotal depreciationnominal</t>
  </si>
  <si>
    <t>2020IDRevenue and ProfitabilityAsset valueTotal revaluationsconstant</t>
  </si>
  <si>
    <t>2020IDRevenue and ProfitabilityAsset valueTotal revaluationsnominal</t>
  </si>
  <si>
    <t>2020IDRevenue and ProfitabilityAssets commissionedAssets commissionedconstant</t>
  </si>
  <si>
    <t>2020IDRevenue and ProfitabilityAssets commissionedAssets commissionednominal</t>
  </si>
  <si>
    <t>2020IDRevenue and ProfitabilityLost and found assets adjustmentLost and found assets adjustmentconstant</t>
  </si>
  <si>
    <t>2020IDRevenue and ProfitabilityLost and found assets adjustmentLost and found assets adjustmentnominal</t>
  </si>
  <si>
    <t>2020IDRevenue and ProfitabilityTotal closing RAB valueTotal closing RAB valueconstant</t>
  </si>
  <si>
    <t>2020IDRevenue and ProfitabilityTotal closing RAB valueTotal closing RAB valuenominal</t>
  </si>
  <si>
    <t>2020IDRevenue and ProfitabilityTotal opening RAB valueTotal opening RAB valueconstant</t>
  </si>
  <si>
    <t>2020IDRevenue and ProfitabilityTotal opening RAB valueTotal opening RAB valuenominal</t>
  </si>
  <si>
    <t>2021AMP2019Capital ExpenditureAll assetsExpenditure on assetsconstant</t>
  </si>
  <si>
    <t>2021AMP2016Capital ExpenditureAll assetsExpenditure on assetsconstant</t>
  </si>
  <si>
    <t>2021AMP2021Capital ExpenditureAll assetsExpenditure on assetsconstant</t>
  </si>
  <si>
    <t>2021AMP2014Capital ExpenditureAll assetsExpenditure on assetsconstant</t>
  </si>
  <si>
    <t>2021AMP2018Capital ExpenditureAll assetsExpenditure on assetsconstant</t>
  </si>
  <si>
    <t>2021AMP2017Capital ExpenditureAll assetsExpenditure on assetsconstant</t>
  </si>
  <si>
    <t>2021AMP2015Capital ExpenditureAll assetsExpenditure on assetsconstant</t>
  </si>
  <si>
    <t>2021AMP2013Capital ExpenditureAll assetsExpenditure on assetsconstant</t>
  </si>
  <si>
    <t>2021AMP2020Capital ExpenditureAll assetsExpenditure on assetsconstant</t>
  </si>
  <si>
    <t>2021AMP2018Capital ExpenditureAll assetsExpenditure on assetsnominal</t>
  </si>
  <si>
    <t>2021AMP2013Capital ExpenditureAll assetsExpenditure on assetsnominal</t>
  </si>
  <si>
    <t>2021AMP2016Capital ExpenditureAll assetsExpenditure on assetsnominal</t>
  </si>
  <si>
    <t>2021AMP2020Capital ExpenditureAll assetsExpenditure on assetsnominal</t>
  </si>
  <si>
    <t>2021AMP2014Capital ExpenditureAll assetsExpenditure on assetsnominal</t>
  </si>
  <si>
    <t>2021AMP2015Capital ExpenditureAll assetsExpenditure on assetsnominal</t>
  </si>
  <si>
    <t>2021AMP2021Capital ExpenditureAll assetsExpenditure on assetsnominal</t>
  </si>
  <si>
    <t>2021AMP2017Capital ExpenditureAll assetsExpenditure on assetsnominal</t>
  </si>
  <si>
    <t>2021AMP2019Capital ExpenditureAll assetsExpenditure on assetsnominal</t>
  </si>
  <si>
    <t>2021AMP2021Capital ExpenditureAsset relocationsAsset relocationsconstant</t>
  </si>
  <si>
    <t>2021AMP2016Capital ExpenditureAsset relocationsAsset relocationsconstant</t>
  </si>
  <si>
    <t>2021AMP2013Capital ExpenditureAsset relocationsAsset relocationsconstant</t>
  </si>
  <si>
    <t>2021AMP2018Capital ExpenditureAsset relocationsAsset relocationsconstant</t>
  </si>
  <si>
    <t>2021AMP2014Capital ExpenditureAsset relocationsAsset relocationsconstant</t>
  </si>
  <si>
    <t>2021AMP2019Capital ExpenditureAsset relocationsAsset relocationsconstant</t>
  </si>
  <si>
    <t>2021AMP2020Capital ExpenditureAsset relocationsAsset relocationsconstant</t>
  </si>
  <si>
    <t>2021AMP2015Capital ExpenditureAsset relocationsAsset relocationsconstant</t>
  </si>
  <si>
    <t>2021AMP2017Capital ExpenditureAsset relocationsAsset relocationsconstant</t>
  </si>
  <si>
    <t>2021AMP2017Capital ExpenditureAsset relocationsAsset relocationsnominal</t>
  </si>
  <si>
    <t>2021AMP2015Capital ExpenditureAsset relocationsAsset relocationsnominal</t>
  </si>
  <si>
    <t>2021AMP2016Capital ExpenditureAsset relocationsAsset relocationsnominal</t>
  </si>
  <si>
    <t>2021AMP2020Capital ExpenditureAsset relocationsAsset relocationsnominal</t>
  </si>
  <si>
    <t>2021AMP2021Capital ExpenditureAsset relocationsAsset relocationsnominal</t>
  </si>
  <si>
    <t>2021AMP2019Capital ExpenditureAsset relocationsAsset relocationsnominal</t>
  </si>
  <si>
    <t>2021AMP2018Capital ExpenditureAsset relocationsAsset relocationsnominal</t>
  </si>
  <si>
    <t>2021AMP2013Capital ExpenditureAsset relocationsAsset relocationsnominal</t>
  </si>
  <si>
    <t>2021AMP2014Capital ExpenditureAsset relocationsAsset relocationsnominal</t>
  </si>
  <si>
    <t>2021AMP2013Capital ExpenditureAsset replacement and renewalAsset replacement and renewalconstant</t>
  </si>
  <si>
    <t>2021AMP2018Capital ExpenditureAsset replacement and renewalAsset replacement and renewalconstant</t>
  </si>
  <si>
    <t>2021AMP2020Capital ExpenditureAsset replacement and renewalAsset replacement and renewalconstant</t>
  </si>
  <si>
    <t>2021AMP2014Capital ExpenditureAsset replacement and renewalAsset replacement and renewalconstant</t>
  </si>
  <si>
    <t>2021AMP2019Capital ExpenditureAsset replacement and renewalAsset replacement and renewalconstant</t>
  </si>
  <si>
    <t>2021AMP2017Capital ExpenditureAsset replacement and renewalAsset replacement and renewalconstant</t>
  </si>
  <si>
    <t>2021AMP2021Capital ExpenditureAsset replacement and renewalAsset replacement and renewalconstant</t>
  </si>
  <si>
    <t>2021AMP2015Capital ExpenditureAsset replacement and renewalAsset replacement and renewalconstant</t>
  </si>
  <si>
    <t>2021AMP2016Capital ExpenditureAsset replacement and renewalAsset replacement and renewalconstant</t>
  </si>
  <si>
    <t>2021AMP2021Capital ExpenditureAsset replacement and renewalAsset replacement and renewalnominal</t>
  </si>
  <si>
    <t>2021AMP2015Capital ExpenditureAsset replacement and renewalAsset replacement and renewalnominal</t>
  </si>
  <si>
    <t>2021AMP2017Capital ExpenditureAsset replacement and renewalAsset replacement and renewalnominal</t>
  </si>
  <si>
    <t>2021AMP2014Capital ExpenditureAsset replacement and renewalAsset replacement and renewalnominal</t>
  </si>
  <si>
    <t>2021AMP2019Capital ExpenditureAsset replacement and renewalAsset replacement and renewalnominal</t>
  </si>
  <si>
    <t>2021AMP2018Capital ExpenditureAsset replacement and renewalAsset replacement and renewalnominal</t>
  </si>
  <si>
    <t>2021AMP2020Capital ExpenditureAsset replacement and renewalAsset replacement and renewalnominal</t>
  </si>
  <si>
    <t>2021AMP2016Capital ExpenditureAsset replacement and renewalAsset replacement and renewalnominal</t>
  </si>
  <si>
    <t>2021AMP2013Capital ExpenditureAsset replacement and renewalAsset replacement and renewalnominal</t>
  </si>
  <si>
    <t>2021AMP2016Capital ExpenditureAssets commissionedAssets commissionednominal</t>
  </si>
  <si>
    <t>2021AMP2013Capital ExpenditureAssets commissionedAssets commissionednominal</t>
  </si>
  <si>
    <t>2021AMP2021Capital ExpenditureAssets commissionedAssets commissionednominal</t>
  </si>
  <si>
    <t>2021AMP2018Capital ExpenditureAssets commissionedAssets commissionednominal</t>
  </si>
  <si>
    <t>2021AMP2020Capital ExpenditureAssets commissionedAssets commissionednominal</t>
  </si>
  <si>
    <t>2021AMP2014Capital ExpenditureAssets commissionedAssets commissionednominal</t>
  </si>
  <si>
    <t>2021AMP2017Capital ExpenditureAssets commissionedAssets commissionednominal</t>
  </si>
  <si>
    <t>2021AMP2019Capital ExpenditureAssets commissionedAssets commissionednominal</t>
  </si>
  <si>
    <t>2021AMP2015Capital ExpenditureAssets commissionedAssets commissionednominal</t>
  </si>
  <si>
    <t>2021AMP2017Capital ExpenditureCapital expenditure forecastCapital expenditure forecastnominal</t>
  </si>
  <si>
    <t>2021AMP2021Capital ExpenditureCapital expenditure forecastCapital expenditure forecastnominal</t>
  </si>
  <si>
    <t>2021AMP2019Capital ExpenditureCapital expenditure forecastCapital expenditure forecastnominal</t>
  </si>
  <si>
    <t>2021AMP2018Capital ExpenditureCapital expenditure forecastCapital expenditure forecastnominal</t>
  </si>
  <si>
    <t>2021AMP2020Capital ExpenditureCapital expenditure forecastCapital expenditure forecastnominal</t>
  </si>
  <si>
    <t>2021AMP2016Capital ExpenditureCapital expenditure forecastCapital expenditure forecastnominal</t>
  </si>
  <si>
    <t>2021AMP2015Capital ExpenditureCapital expenditure forecastCapital expenditure forecastnominal</t>
  </si>
  <si>
    <t>2021AMP2013Capital ExpenditureCapital expenditure forecastCapital expenditure forecastnominal</t>
  </si>
  <si>
    <t>2021AMP2014Capital ExpenditureCapital expenditure forecastCapital expenditure forecastnominal</t>
  </si>
  <si>
    <t>2021AMP2021Capital ExpenditureConsumer connectionConsumer connectionconstant</t>
  </si>
  <si>
    <t>2021AMP2014Capital ExpenditureConsumer connectionConsumer connectionconstant</t>
  </si>
  <si>
    <t>2021AMP2018Capital ExpenditureConsumer connectionConsumer connectionconstant</t>
  </si>
  <si>
    <t>2021AMP2019Capital ExpenditureConsumer connectionConsumer connectionconstant</t>
  </si>
  <si>
    <t>2021AMP2016Capital ExpenditureConsumer connectionConsumer connectionconstant</t>
  </si>
  <si>
    <t>2021AMP2020Capital ExpenditureConsumer connectionConsumer connectionconstant</t>
  </si>
  <si>
    <t>2021AMP2017Capital ExpenditureConsumer connectionConsumer connectionconstant</t>
  </si>
  <si>
    <t>2021AMP2013Capital ExpenditureConsumer connectionConsumer connectionconstant</t>
  </si>
  <si>
    <t>2021AMP2015Capital ExpenditureConsumer connectionConsumer connectionconstant</t>
  </si>
  <si>
    <t>2021AMP2017Capital ExpenditureConsumer connectionConsumer connectionnominal</t>
  </si>
  <si>
    <t>2021AMP2015Capital ExpenditureConsumer connectionConsumer connectionnominal</t>
  </si>
  <si>
    <t>2021AMP2016Capital ExpenditureConsumer connectionConsumer connectionnominal</t>
  </si>
  <si>
    <t>2021AMP2019Capital ExpenditureConsumer connectionConsumer connectionnominal</t>
  </si>
  <si>
    <t>2021AMP2013Capital ExpenditureConsumer connectionConsumer connectionnominal</t>
  </si>
  <si>
    <t>2021AMP2014Capital ExpenditureConsumer connectionConsumer connectionnominal</t>
  </si>
  <si>
    <t>2021AMP2021Capital ExpenditureConsumer connectionConsumer connectionnominal</t>
  </si>
  <si>
    <t>2021AMP2020Capital ExpenditureConsumer connectionConsumer connectionnominal</t>
  </si>
  <si>
    <t>2021AMP2018Capital ExpenditureConsumer connectionConsumer connectionnominal</t>
  </si>
  <si>
    <t>2021AMP2015Capital ExpenditureCost of financingCost of financingnominal</t>
  </si>
  <si>
    <t>2021AMP2014Capital ExpenditureCost of financingCost of financingnominal</t>
  </si>
  <si>
    <t>2021AMP2021Capital ExpenditureCost of financingCost of financingnominal</t>
  </si>
  <si>
    <t>2021AMP2013Capital ExpenditureCost of financingCost of financingnominal</t>
  </si>
  <si>
    <t>2021AMP2019Capital ExpenditureCost of financingCost of financingnominal</t>
  </si>
  <si>
    <t>2021AMP2018Capital ExpenditureCost of financingCost of financingnominal</t>
  </si>
  <si>
    <t>2021AMP2017Capital ExpenditureCost of financingCost of financingnominal</t>
  </si>
  <si>
    <t>2021AMP2016Capital ExpenditureCost of financingCost of financingnominal</t>
  </si>
  <si>
    <t>2021AMP2020Capital ExpenditureCost of financingCost of financingnominal</t>
  </si>
  <si>
    <t>2021AMP2015Capital ExpenditureExpenditure on subcomponentsEnergy efficiency and demand side management, reduction of energy lossesconstant</t>
  </si>
  <si>
    <t>2021AMP2019Capital ExpenditureExpenditure on subcomponentsEnergy efficiency and demand side management, reduction of energy lossesconstant</t>
  </si>
  <si>
    <t>2021AMP2021Capital ExpenditureExpenditure on subcomponentsEnergy efficiency and demand side management, reduction of energy lossesconstant</t>
  </si>
  <si>
    <t>2021AMP2017Capital ExpenditureExpenditure on subcomponentsEnergy efficiency and demand side management, reduction of energy lossesconstant</t>
  </si>
  <si>
    <t>2021AMP2020Capital ExpenditureExpenditure on subcomponentsEnergy efficiency and demand side management, reduction of energy lossesconstant</t>
  </si>
  <si>
    <t>2021AMP2014Capital ExpenditureExpenditure on subcomponentsEnergy efficiency and demand side management, reduction of energy lossesconstant</t>
  </si>
  <si>
    <t>2021AMP2013Capital ExpenditureExpenditure on subcomponentsEnergy efficiency and demand side management, reduction of energy lossesconstant</t>
  </si>
  <si>
    <t>2021AMP2016Capital ExpenditureExpenditure on subcomponentsEnergy efficiency and demand side management, reduction of energy lossesconstant</t>
  </si>
  <si>
    <t>2021AMP2018Capital ExpenditureExpenditure on subcomponentsEnergy efficiency and demand side management, reduction of energy lossesconstant</t>
  </si>
  <si>
    <t>2021AMP2018Capital ExpenditureExpenditure on subcomponentsOverhead to underground conversionconstant</t>
  </si>
  <si>
    <t>2021AMP2014Capital ExpenditureExpenditure on subcomponentsOverhead to underground conversionconstant</t>
  </si>
  <si>
    <t>2021AMP2015Capital ExpenditureExpenditure on subcomponentsOverhead to underground conversionconstant</t>
  </si>
  <si>
    <t>2021AMP2021Capital ExpenditureExpenditure on subcomponentsOverhead to underground conversionconstant</t>
  </si>
  <si>
    <t>2021AMP2016Capital ExpenditureExpenditure on subcomponentsOverhead to underground conversionconstant</t>
  </si>
  <si>
    <t>2021AMP2013Capital ExpenditureExpenditure on subcomponentsOverhead to underground conversionconstant</t>
  </si>
  <si>
    <t>2021AMP2017Capital ExpenditureExpenditure on subcomponentsOverhead to underground conversionconstant</t>
  </si>
  <si>
    <t>2021AMP2020Capital ExpenditureExpenditure on subcomponentsOverhead to underground conversionconstant</t>
  </si>
  <si>
    <t>2021AMP2019Capital ExpenditureExpenditure on subcomponentsOverhead to underground conversionconstant</t>
  </si>
  <si>
    <t>2021AMP2015Capital ExpenditureExpenditure on subcomponentsResearch and developmentconstant</t>
  </si>
  <si>
    <t>2021AMP2016Capital ExpenditureExpenditure on subcomponentsResearch and developmentconstant</t>
  </si>
  <si>
    <t>2021AMP2018Capital ExpenditureExpenditure on subcomponentsResearch and developmentconstant</t>
  </si>
  <si>
    <t>2021AMP2020Capital ExpenditureExpenditure on subcomponentsResearch and developmentconstant</t>
  </si>
  <si>
    <t>2021AMP2013Capital ExpenditureExpenditure on subcomponentsResearch and developmentconstant</t>
  </si>
  <si>
    <t>2021AMP2021Capital ExpenditureExpenditure on subcomponentsResearch and developmentconstant</t>
  </si>
  <si>
    <t>2021AMP2017Capital ExpenditureExpenditure on subcomponentsResearch and developmentconstant</t>
  </si>
  <si>
    <t>2021AMP2014Capital ExpenditureExpenditure on subcomponentsResearch and developmentconstant</t>
  </si>
  <si>
    <t>2021AMP2019Capital ExpenditureExpenditure on subcomponentsResearch and developmentconstant</t>
  </si>
  <si>
    <t>2021AMP2015Capital ExpenditureNetwork assetsExpenditure on network assetsconstant</t>
  </si>
  <si>
    <t>2021AMP2017Capital ExpenditureNetwork assetsExpenditure on network assetsconstant</t>
  </si>
  <si>
    <t>2021AMP2021Capital ExpenditureNetwork assetsExpenditure on network assetsconstant</t>
  </si>
  <si>
    <t>2021AMP2013Capital ExpenditureNetwork assetsExpenditure on network assetsconstant</t>
  </si>
  <si>
    <t>2021AMP2020Capital ExpenditureNetwork assetsExpenditure on network assetsconstant</t>
  </si>
  <si>
    <t>2021AMP2014Capital ExpenditureNetwork assetsExpenditure on network assetsconstant</t>
  </si>
  <si>
    <t>2021AMP2018Capital ExpenditureNetwork assetsExpenditure on network assetsconstant</t>
  </si>
  <si>
    <t>2021AMP2016Capital ExpenditureNetwork assetsExpenditure on network assetsconstant</t>
  </si>
  <si>
    <t>2021AMP2019Capital ExpenditureNetwork assetsExpenditure on network assetsconstant</t>
  </si>
  <si>
    <t>2021AMP2016Capital ExpenditureNetwork assetsExpenditure on network assetsnominal</t>
  </si>
  <si>
    <t>2021AMP2017Capital ExpenditureNetwork assetsExpenditure on network assetsnominal</t>
  </si>
  <si>
    <t>2021AMP2020Capital ExpenditureNetwork assetsExpenditure on network assetsnominal</t>
  </si>
  <si>
    <t>2021AMP2021Capital ExpenditureNetwork assetsExpenditure on network assetsnominal</t>
  </si>
  <si>
    <t>2021AMP2018Capital ExpenditureNetwork assetsExpenditure on network assetsnominal</t>
  </si>
  <si>
    <t>2021AMP2014Capital ExpenditureNetwork assetsExpenditure on network assetsnominal</t>
  </si>
  <si>
    <t>2021AMP2013Capital ExpenditureNetwork assetsExpenditure on network assetsnominal</t>
  </si>
  <si>
    <t>2021AMP2019Capital ExpenditureNetwork assetsExpenditure on network assetsnominal</t>
  </si>
  <si>
    <t>2021AMP2015Capital ExpenditureNetwork assetsExpenditure on network assetsnominal</t>
  </si>
  <si>
    <t>2021AMP2017Capital ExpenditureNon-network assetsExpenditure on non-network assetsconstant</t>
  </si>
  <si>
    <t>2021AMP2018Capital ExpenditureNon-network assetsExpenditure on non-network assetsconstant</t>
  </si>
  <si>
    <t>2021AMP2016Capital ExpenditureNon-network assetsExpenditure on non-network assetsconstant</t>
  </si>
  <si>
    <t>2021AMP2013Capital ExpenditureNon-network assetsExpenditure on non-network assetsconstant</t>
  </si>
  <si>
    <t>2021AMP2015Capital ExpenditureNon-network assetsExpenditure on non-network assetsconstant</t>
  </si>
  <si>
    <t>2021AMP2014Capital ExpenditureNon-network assetsExpenditure on non-network assetsconstant</t>
  </si>
  <si>
    <t>2021AMP2021Capital ExpenditureNon-network assetsExpenditure on non-network assetsconstant</t>
  </si>
  <si>
    <t>2021AMP2020Capital ExpenditureNon-network assetsExpenditure on non-network assetsconstant</t>
  </si>
  <si>
    <t>2021AMP2019Capital ExpenditureNon-network assetsExpenditure on non-network assetsconstant</t>
  </si>
  <si>
    <t>2021AMP2021Capital ExpenditureNon-network assetsExpenditure on non-network assetsnominal</t>
  </si>
  <si>
    <t>2021AMP2013Capital ExpenditureNon-network assetsExpenditure on non-network assetsnominal</t>
  </si>
  <si>
    <t>2021AMP2017Capital ExpenditureNon-network assetsExpenditure on non-network assetsnominal</t>
  </si>
  <si>
    <t>2021AMP2014Capital ExpenditureNon-network assetsExpenditure on non-network assetsnominal</t>
  </si>
  <si>
    <t>2021AMP2015Capital ExpenditureNon-network assetsExpenditure on non-network assetsnominal</t>
  </si>
  <si>
    <t>2021AMP2020Capital ExpenditureNon-network assetsExpenditure on non-network assetsnominal</t>
  </si>
  <si>
    <t>2021AMP2018Capital ExpenditureNon-network assetsExpenditure on non-network assetsnominal</t>
  </si>
  <si>
    <t>2021AMP2019Capital ExpenditureNon-network assetsExpenditure on non-network assetsnominal</t>
  </si>
  <si>
    <t>2021AMP2016Capital ExpenditureNon-network assetsExpenditure on non-network assetsnominal</t>
  </si>
  <si>
    <t>2021AMP2016Capital ExpenditureReliability, safety and environmentLegislative and regulatoryconstant</t>
  </si>
  <si>
    <t>2021AMP2019Capital ExpenditureReliability, safety and environmentLegislative and regulatoryconstant</t>
  </si>
  <si>
    <t>2021AMP2013Capital ExpenditureReliability, safety and environmentLegislative and regulatoryconstant</t>
  </si>
  <si>
    <t>2021AMP2017Capital ExpenditureReliability, safety and environmentLegislative and regulatoryconstant</t>
  </si>
  <si>
    <t>2021AMP2014Capital ExpenditureReliability, safety and environmentLegislative and regulatoryconstant</t>
  </si>
  <si>
    <t>2021AMP2021Capital ExpenditureReliability, safety and environmentLegislative and regulatoryconstant</t>
  </si>
  <si>
    <t>2021AMP2018Capital ExpenditureReliability, safety and environmentLegislative and regulatoryconstant</t>
  </si>
  <si>
    <t>2021AMP2020Capital ExpenditureReliability, safety and environmentLegislative and regulatoryconstant</t>
  </si>
  <si>
    <t>2021AMP2015Capital ExpenditureReliability, safety and environmentLegislative and regulatoryconstant</t>
  </si>
  <si>
    <t>2021AMP2018Capital ExpenditureReliability, safety and environmentLegislative and regulatorynominal</t>
  </si>
  <si>
    <t>2021AMP2020Capital ExpenditureReliability, safety and environmentLegislative and regulatorynominal</t>
  </si>
  <si>
    <t>2021AMP2013Capital ExpenditureReliability, safety and environmentLegislative and regulatorynominal</t>
  </si>
  <si>
    <t>2021AMP2017Capital ExpenditureReliability, safety and environmentLegislative and regulatorynominal</t>
  </si>
  <si>
    <t>2021AMP2019Capital ExpenditureReliability, safety and environmentLegislative and regulatorynominal</t>
  </si>
  <si>
    <t>2021AMP2016Capital ExpenditureReliability, safety and environmentLegislative and regulatorynominal</t>
  </si>
  <si>
    <t>2021AMP2014Capital ExpenditureReliability, safety and environmentLegislative and regulatorynominal</t>
  </si>
  <si>
    <t>2021AMP2015Capital ExpenditureReliability, safety and environmentLegislative and regulatorynominal</t>
  </si>
  <si>
    <t>2021AMP2021Capital ExpenditureReliability, safety and environmentLegislative and regulatorynominal</t>
  </si>
  <si>
    <t>2021AMP2021Capital ExpenditureReliability, safety and environmentOther reliability, safety and environmentconstant</t>
  </si>
  <si>
    <t>2021AMP2015Capital ExpenditureReliability, safety and environmentOther reliability, safety and environmentconstant</t>
  </si>
  <si>
    <t>2021AMP2017Capital ExpenditureReliability, safety and environmentOther reliability, safety and environmentconstant</t>
  </si>
  <si>
    <t>2021AMP2013Capital ExpenditureReliability, safety and environmentOther reliability, safety and environmentconstant</t>
  </si>
  <si>
    <t>2021AMP2020Capital ExpenditureReliability, safety and environmentOther reliability, safety and environmentconstant</t>
  </si>
  <si>
    <t>2021AMP2014Capital ExpenditureReliability, safety and environmentOther reliability, safety and environmentconstant</t>
  </si>
  <si>
    <t>2021AMP2016Capital ExpenditureReliability, safety and environmentOther reliability, safety and environmentconstant</t>
  </si>
  <si>
    <t>2021AMP2018Capital ExpenditureReliability, safety and environmentOther reliability, safety and environmentconstant</t>
  </si>
  <si>
    <t>2021AMP2019Capital ExpenditureReliability, safety and environmentOther reliability, safety and environmentconstant</t>
  </si>
  <si>
    <t>2021AMP2016Capital ExpenditureReliability, safety and environmentOther reliability, safety and environmentnominal</t>
  </si>
  <si>
    <t>2021AMP2013Capital ExpenditureReliability, safety and environmentOther reliability, safety and environmentnominal</t>
  </si>
  <si>
    <t>2021AMP2017Capital ExpenditureReliability, safety and environmentOther reliability, safety and environmentnominal</t>
  </si>
  <si>
    <t>2021AMP2018Capital ExpenditureReliability, safety and environmentOther reliability, safety and environmentnominal</t>
  </si>
  <si>
    <t>2021AMP2020Capital ExpenditureReliability, safety and environmentOther reliability, safety and environmentnominal</t>
  </si>
  <si>
    <t>2021AMP2014Capital ExpenditureReliability, safety and environmentOther reliability, safety and environmentnominal</t>
  </si>
  <si>
    <t>2021AMP2019Capital ExpenditureReliability, safety and environmentOther reliability, safety and environmentnominal</t>
  </si>
  <si>
    <t>2021AMP2015Capital ExpenditureReliability, safety and environmentOther reliability, safety and environmentnominal</t>
  </si>
  <si>
    <t>2021AMP2021Capital ExpenditureReliability, safety and environmentOther reliability, safety and environmentnominal</t>
  </si>
  <si>
    <t>2021AMP2017Capital ExpenditureReliability, safety and environmentQuality of supplyconstant</t>
  </si>
  <si>
    <t>2021AMP2014Capital ExpenditureReliability, safety and environmentQuality of supplyconstant</t>
  </si>
  <si>
    <t>2021AMP2018Capital ExpenditureReliability, safety and environmentQuality of supplyconstant</t>
  </si>
  <si>
    <t>2021AMP2020Capital ExpenditureReliability, safety and environmentQuality of supplyconstant</t>
  </si>
  <si>
    <t>2021AMP2016Capital ExpenditureReliability, safety and environmentQuality of supplyconstant</t>
  </si>
  <si>
    <t>2021AMP2015Capital ExpenditureReliability, safety and environmentQuality of supplyconstant</t>
  </si>
  <si>
    <t>2021AMP2021Capital ExpenditureReliability, safety and environmentQuality of supplyconstant</t>
  </si>
  <si>
    <t>2021AMP2019Capital ExpenditureReliability, safety and environmentQuality of supplyconstant</t>
  </si>
  <si>
    <t>2021AMP2013Capital ExpenditureReliability, safety and environmentQuality of supplyconstant</t>
  </si>
  <si>
    <t>2021AMP2014Capital ExpenditureReliability, safety and environmentQuality of supplynominal</t>
  </si>
  <si>
    <t>2021AMP2019Capital ExpenditureReliability, safety and environmentQuality of supplynominal</t>
  </si>
  <si>
    <t>2021AMP2021Capital ExpenditureReliability, safety and environmentQuality of supplynominal</t>
  </si>
  <si>
    <t>2021AMP2016Capital ExpenditureReliability, safety and environmentQuality of supplynominal</t>
  </si>
  <si>
    <t>2021AMP2020Capital ExpenditureReliability, safety and environmentQuality of supplynominal</t>
  </si>
  <si>
    <t>2021AMP2013Capital ExpenditureReliability, safety and environmentQuality of supplynominal</t>
  </si>
  <si>
    <t>2021AMP2018Capital ExpenditureReliability, safety and environmentQuality of supplynominal</t>
  </si>
  <si>
    <t>2021AMP2017Capital ExpenditureReliability, safety and environmentQuality of supplynominal</t>
  </si>
  <si>
    <t>2021AMP2015Capital ExpenditureReliability, safety and environmentQuality of supplynominal</t>
  </si>
  <si>
    <t>2021AMP2020Capital ExpenditureReliability, safety and environmentTotal reliability, safety and environmentconstant</t>
  </si>
  <si>
    <t>2021AMP2014Capital ExpenditureReliability, safety and environmentTotal reliability, safety and environmentconstant</t>
  </si>
  <si>
    <t>2021AMP2018Capital ExpenditureReliability, safety and environmentTotal reliability, safety and environmentconstant</t>
  </si>
  <si>
    <t>2021AMP2021Capital ExpenditureReliability, safety and environmentTotal reliability, safety and environmentconstant</t>
  </si>
  <si>
    <t>2021AMP2016Capital ExpenditureReliability, safety and environmentTotal reliability, safety and environmentconstant</t>
  </si>
  <si>
    <t>2021AMP2017Capital ExpenditureReliability, safety and environmentTotal reliability, safety and environmentconstant</t>
  </si>
  <si>
    <t>2021AMP2019Capital ExpenditureReliability, safety and environmentTotal reliability, safety and environmentconstant</t>
  </si>
  <si>
    <t>2021AMP2013Capital ExpenditureReliability, safety and environmentTotal reliability, safety and environmentconstant</t>
  </si>
  <si>
    <t>2021AMP2015Capital ExpenditureReliability, safety and environmentTotal reliability, safety and environmentconstant</t>
  </si>
  <si>
    <t>2021AMP2016Capital ExpenditureReliability, safety and environmentTotal reliability, safety and environmentnominal</t>
  </si>
  <si>
    <t>2021AMP2014Capital ExpenditureReliability, safety and environmentTotal reliability, safety and environmentnominal</t>
  </si>
  <si>
    <t>2021AMP2017Capital ExpenditureReliability, safety and environmentTotal reliability, safety and environmentnominal</t>
  </si>
  <si>
    <t>2021AMP2013Capital ExpenditureReliability, safety and environmentTotal reliability, safety and environmentnominal</t>
  </si>
  <si>
    <t>2021AMP2018Capital ExpenditureReliability, safety and environmentTotal reliability, safety and environmentnominal</t>
  </si>
  <si>
    <t>2021AMP2021Capital ExpenditureReliability, safety and environmentTotal reliability, safety and environmentnominal</t>
  </si>
  <si>
    <t>2021AMP2019Capital ExpenditureReliability, safety and environmentTotal reliability, safety and environmentnominal</t>
  </si>
  <si>
    <t>2021AMP2020Capital ExpenditureReliability, safety and environmentTotal reliability, safety and environmentnominal</t>
  </si>
  <si>
    <t>2021AMP2015Capital ExpenditureReliability, safety and environmentTotal reliability, safety and environmentnominal</t>
  </si>
  <si>
    <t>2021AMP2016Capital ExpenditureSystem growthSystem growthconstant</t>
  </si>
  <si>
    <t>2021AMP2021Capital ExpenditureSystem growthSystem growthconstant</t>
  </si>
  <si>
    <t>2021AMP2015Capital ExpenditureSystem growthSystem growthconstant</t>
  </si>
  <si>
    <t>2021AMP2018Capital ExpenditureSystem growthSystem growthconstant</t>
  </si>
  <si>
    <t>2021AMP2020Capital ExpenditureSystem growthSystem growthconstant</t>
  </si>
  <si>
    <t>2021AMP2019Capital ExpenditureSystem growthSystem growthconstant</t>
  </si>
  <si>
    <t>2021AMP2017Capital ExpenditureSystem growthSystem growthconstant</t>
  </si>
  <si>
    <t>2021AMP2013Capital ExpenditureSystem growthSystem growthconstant</t>
  </si>
  <si>
    <t>2021AMP2014Capital ExpenditureSystem growthSystem growthconstant</t>
  </si>
  <si>
    <t>2021AMP2019Capital ExpenditureSystem growthSystem growthnominal</t>
  </si>
  <si>
    <t>2021AMP2015Capital ExpenditureSystem growthSystem growthnominal</t>
  </si>
  <si>
    <t>2021AMP2018Capital ExpenditureSystem growthSystem growthnominal</t>
  </si>
  <si>
    <t>2021AMP2014Capital ExpenditureSystem growthSystem growthnominal</t>
  </si>
  <si>
    <t>2021AMP2021Capital ExpenditureSystem growthSystem growthnominal</t>
  </si>
  <si>
    <t>2021AMP2013Capital ExpenditureSystem growthSystem growthnominal</t>
  </si>
  <si>
    <t>2021AMP2017Capital ExpenditureSystem growthSystem growthnominal</t>
  </si>
  <si>
    <t>2021AMP2016Capital ExpenditureSystem growthSystem growthnominal</t>
  </si>
  <si>
    <t>2021AMP2020Capital ExpenditureSystem growthSystem growthnominal</t>
  </si>
  <si>
    <t>2021AMP2018Capital ExpenditureValue of capital contributionsValue of capital contributionsnominal</t>
  </si>
  <si>
    <t>2021AMP2019Capital ExpenditureValue of capital contributionsValue of capital contributionsnominal</t>
  </si>
  <si>
    <t>2021AMP2014Capital ExpenditureValue of capital contributionsValue of capital contributionsnominal</t>
  </si>
  <si>
    <t>2021AMP2017Capital ExpenditureValue of capital contributionsValue of capital contributionsnominal</t>
  </si>
  <si>
    <t>2021AMP2015Capital ExpenditureValue of capital contributionsValue of capital contributionsnominal</t>
  </si>
  <si>
    <t>2021AMP2016Capital ExpenditureValue of capital contributionsValue of capital contributionsnominal</t>
  </si>
  <si>
    <t>2021AMP2020Capital ExpenditureValue of capital contributionsValue of capital contributionsnominal</t>
  </si>
  <si>
    <t>2021AMP2013Capital ExpenditureValue of capital contributionsValue of capital contributionsnominal</t>
  </si>
  <si>
    <t>2021AMP2021Capital ExpenditureValue of capital contributionsValue of capital contributionsnominal</t>
  </si>
  <si>
    <t>2021AMP2020Capital ExpenditureValue of vested assetsValue of vested assetsnominal</t>
  </si>
  <si>
    <t>2021AMP2018Capital ExpenditureValue of vested assetsValue of vested assetsnominal</t>
  </si>
  <si>
    <t>2021AMP2013Capital ExpenditureValue of vested assetsValue of vested assetsnominal</t>
  </si>
  <si>
    <t>2021AMP2021Capital ExpenditureValue of vested assetsValue of vested assetsnominal</t>
  </si>
  <si>
    <t>2021AMP2014Capital ExpenditureValue of vested assetsValue of vested assetsnominal</t>
  </si>
  <si>
    <t>2021AMP2017Capital ExpenditureValue of vested assetsValue of vested assetsnominal</t>
  </si>
  <si>
    <t>2021AMP2015Capital ExpenditureValue of vested assetsValue of vested assetsnominal</t>
  </si>
  <si>
    <t>2021AMP2019Capital ExpenditureValue of vested assetsValue of vested assetsnominal</t>
  </si>
  <si>
    <t>2021AMP2016Capital ExpenditureValue of vested assetsValue of vested assetsnominal</t>
  </si>
  <si>
    <t>2021AMP2021Capital ExpenditureSystem GrowthAsset Replacement and Renewalconstant</t>
  </si>
  <si>
    <t>2021AMP2020Capital ExpenditureSystem GrowthCapital contributions funding system growthconstant</t>
  </si>
  <si>
    <t>2021AMP2017Capital ExpenditureSystem GrowthCapital contributions funding system growthconstant</t>
  </si>
  <si>
    <t>2021AMP2019Capital ExpenditureSystem GrowthCapital contributions funding system growthconstant</t>
  </si>
  <si>
    <t>2021AMP2021Capital ExpenditureSystem GrowthCapital contributions funding system growthconstant</t>
  </si>
  <si>
    <t>2021AMP2018Capital ExpenditureSystem GrowthCapital contributions funding system growthconstant</t>
  </si>
  <si>
    <t>2021AMP2016Capital ExpenditureSystem GrowthCapital contributions funding system growthconstant</t>
  </si>
  <si>
    <t>2021AMP2018Capital ExpenditureSystem GrowthDistribution and LV cablesconstant</t>
  </si>
  <si>
    <t>2021AMP2019Capital ExpenditureSystem GrowthDistribution and LV cablesconstant</t>
  </si>
  <si>
    <t>2021AMP2017Capital ExpenditureSystem GrowthDistribution and LV cablesconstant</t>
  </si>
  <si>
    <t>2021AMP2021Capital ExpenditureSystem GrowthDistribution and LV cablesconstant</t>
  </si>
  <si>
    <t>2021AMP2016Capital ExpenditureSystem GrowthDistribution and LV cablesconstant</t>
  </si>
  <si>
    <t>2021AMP2020Capital ExpenditureSystem GrowthDistribution and LV cablesconstant</t>
  </si>
  <si>
    <t>2021AMP2018Capital ExpenditureSystem GrowthDistribution and LV linesconstant</t>
  </si>
  <si>
    <t>2021AMP2021Capital ExpenditureSystem GrowthDistribution and LV linesconstant</t>
  </si>
  <si>
    <t>2021AMP2019Capital ExpenditureSystem GrowthDistribution and LV linesconstant</t>
  </si>
  <si>
    <t>2021AMP2017Capital ExpenditureSystem GrowthDistribution and LV linesconstant</t>
  </si>
  <si>
    <t>2021AMP2016Capital ExpenditureSystem GrowthDistribution and LV linesconstant</t>
  </si>
  <si>
    <t>2021AMP2020Capital ExpenditureSystem GrowthDistribution and LV linesconstant</t>
  </si>
  <si>
    <t>2021AMP2020Capital ExpenditureSystem GrowthDistribution substations and transformersconstant</t>
  </si>
  <si>
    <t>2021AMP2017Capital ExpenditureSystem GrowthDistribution substations and transformersconstant</t>
  </si>
  <si>
    <t>2021AMP2018Capital ExpenditureSystem GrowthDistribution substations and transformersconstant</t>
  </si>
  <si>
    <t>2021AMP2016Capital ExpenditureSystem GrowthDistribution substations and transformersconstant</t>
  </si>
  <si>
    <t>2021AMP2021Capital ExpenditureSystem GrowthDistribution substations and transformersconstant</t>
  </si>
  <si>
    <t>2021AMP2019Capital ExpenditureSystem GrowthDistribution substations and transformersconstant</t>
  </si>
  <si>
    <t>2021AMP2021Capital ExpenditureSystem GrowthDistribution switchgearconstant</t>
  </si>
  <si>
    <t>2021AMP2020Capital ExpenditureSystem GrowthDistribution switchgearconstant</t>
  </si>
  <si>
    <t>2021AMP2018Capital ExpenditureSystem GrowthDistribution switchgearconstant</t>
  </si>
  <si>
    <t>2021AMP2019Capital ExpenditureSystem GrowthDistribution switchgearconstant</t>
  </si>
  <si>
    <t>2021AMP2017Capital ExpenditureSystem GrowthDistribution switchgearconstant</t>
  </si>
  <si>
    <t>2021AMP2016Capital ExpenditureSystem GrowthDistribution switchgearconstant</t>
  </si>
  <si>
    <t>2021AMP2020Capital ExpenditureSystem GrowthOther network assetsconstant</t>
  </si>
  <si>
    <t>2021AMP2021Capital ExpenditureSystem GrowthOther network assetsconstant</t>
  </si>
  <si>
    <t>2021AMP2019Capital ExpenditureSystem GrowthOther network assetsconstant</t>
  </si>
  <si>
    <t>2021AMP2016Capital ExpenditureSystem GrowthOther network assetsconstant</t>
  </si>
  <si>
    <t>2021AMP2017Capital ExpenditureSystem GrowthOther network assetsconstant</t>
  </si>
  <si>
    <t>2021AMP2018Capital ExpenditureSystem GrowthOther network assetsconstant</t>
  </si>
  <si>
    <t>2021AMP2021Capital ExpenditureSystem GrowthSubtransmissionconstant</t>
  </si>
  <si>
    <t>2021AMP2017Capital ExpenditureSystem GrowthSubtransmissionconstant</t>
  </si>
  <si>
    <t>2021AMP2019Capital ExpenditureSystem GrowthSubtransmissionconstant</t>
  </si>
  <si>
    <t>2021AMP2016Capital ExpenditureSystem GrowthSubtransmissionconstant</t>
  </si>
  <si>
    <t>2021AMP2018Capital ExpenditureSystem GrowthSubtransmissionconstant</t>
  </si>
  <si>
    <t>2021AMP2020Capital ExpenditureSystem GrowthSubtransmissionconstant</t>
  </si>
  <si>
    <t>2021AMP2018Capital ExpenditureSystem GrowthSystem growth expenditureconstant</t>
  </si>
  <si>
    <t>2021AMP2020Capital ExpenditureSystem GrowthSystem growth expenditureconstant</t>
  </si>
  <si>
    <t>2021AMP2017Capital ExpenditureSystem GrowthSystem growth expenditureconstant</t>
  </si>
  <si>
    <t>2021AMP2016Capital ExpenditureSystem GrowthSystem growth expenditureconstant</t>
  </si>
  <si>
    <t>2021AMP2019Capital ExpenditureSystem GrowthSystem growth expenditureconstant</t>
  </si>
  <si>
    <t>2021AMP2021Capital ExpenditureSystem GrowthSystem growth expenditureconstant</t>
  </si>
  <si>
    <t>2021AMP2018Capital ExpenditureSystem GrowthSystem growth less capital contributionsconstant</t>
  </si>
  <si>
    <t>2021AMP2019Capital ExpenditureSystem GrowthSystem growth less capital contributionsconstant</t>
  </si>
  <si>
    <t>2021AMP2017Capital ExpenditureSystem GrowthSystem growth less capital contributionsconstant</t>
  </si>
  <si>
    <t>2021AMP2020Capital ExpenditureSystem GrowthSystem growth less capital contributionsconstant</t>
  </si>
  <si>
    <t>2021AMP2021Capital ExpenditureSystem GrowthSystem growth less capital contributionsconstant</t>
  </si>
  <si>
    <t>2021AMP2016Capital ExpenditureSystem GrowthSystem growth less capital contributionsconstant</t>
  </si>
  <si>
    <t>2021AMP2021Capital ExpenditureSystem GrowthZone substationsconstant</t>
  </si>
  <si>
    <t>2021AMP2017Capital ExpenditureSystem GrowthZone substationsconstant</t>
  </si>
  <si>
    <t>2021AMP2020Capital ExpenditureSystem GrowthZone substationsconstant</t>
  </si>
  <si>
    <t>2021AMP2019Capital ExpenditureSystem GrowthZone substationsconstant</t>
  </si>
  <si>
    <t>2021AMP2018Capital ExpenditureSystem GrowthZone substationsconstant</t>
  </si>
  <si>
    <t>2021AMP2016Capital ExpenditureSystem GrowthZone substationsconstant</t>
  </si>
  <si>
    <t>2021AMP2016Capital ExpenditureAsset replacement and renewalAsset replacement and renewal expenditureconstant</t>
  </si>
  <si>
    <t>2021AMP2017Capital ExpenditureAsset replacement and renewalAsset replacement and renewal expenditureconstant</t>
  </si>
  <si>
    <t>2021AMP2019Capital ExpenditureAsset replacement and renewalAsset replacement and renewal expenditureconstant</t>
  </si>
  <si>
    <t>2021AMP2018Capital ExpenditureAsset replacement and renewalAsset replacement and renewal expenditureconstant</t>
  </si>
  <si>
    <t>2021AMP2020Capital ExpenditureAsset replacement and renewalAsset replacement and renewal expenditureconstant</t>
  </si>
  <si>
    <t>2021AMP2021Capital ExpenditureAsset replacement and renewalAsset replacement and renewal expenditureconstant</t>
  </si>
  <si>
    <t>2021AMP2021Capital ExpenditureAsset replacement and renewalAsset replacement and renewal less capital contributionsconstant</t>
  </si>
  <si>
    <t>2021AMP2018Capital ExpenditureAsset replacement and renewalAsset replacement and renewal less capital contributionsconstant</t>
  </si>
  <si>
    <t>2021AMP2020Capital ExpenditureAsset replacement and renewalAsset replacement and renewal less capital contributionsconstant</t>
  </si>
  <si>
    <t>2021AMP2017Capital ExpenditureAsset replacement and renewalAsset replacement and renewal less capital contributionsconstant</t>
  </si>
  <si>
    <t>2021AMP2019Capital ExpenditureAsset replacement and renewalAsset replacement and renewal less capital contributionsconstant</t>
  </si>
  <si>
    <t>2021AMP2016Capital ExpenditureAsset replacement and renewalAsset replacement and renewal less capital contributionsconstant</t>
  </si>
  <si>
    <t>2021AMP2018Capital ExpenditureAsset replacement and renewalCapital contributions funding asset replacement and renewalconstant</t>
  </si>
  <si>
    <t>2021AMP2017Capital ExpenditureAsset replacement and renewalCapital contributions funding asset replacement and renewalconstant</t>
  </si>
  <si>
    <t>2021AMP2021Capital ExpenditureAsset replacement and renewalCapital contributions funding asset replacement and renewalconstant</t>
  </si>
  <si>
    <t>2021AMP2016Capital ExpenditureAsset replacement and renewalCapital contributions funding asset replacement and renewalconstant</t>
  </si>
  <si>
    <t>2021AMP2019Capital ExpenditureAsset replacement and renewalCapital contributions funding asset replacement and renewalconstant</t>
  </si>
  <si>
    <t>2021AMP2020Capital ExpenditureAsset replacement and renewalCapital contributions funding asset replacement and renewalconstant</t>
  </si>
  <si>
    <t>2021AMP2019Capital ExpenditureAsset replacement and renewalDistribution and LV cablesconstant</t>
  </si>
  <si>
    <t>2021AMP2021Capital ExpenditureAsset replacement and renewalDistribution and LV cablesconstant</t>
  </si>
  <si>
    <t>2021AMP2017Capital ExpenditureAsset replacement and renewalDistribution and LV cablesconstant</t>
  </si>
  <si>
    <t>2021AMP2020Capital ExpenditureAsset replacement and renewalDistribution and LV cablesconstant</t>
  </si>
  <si>
    <t>2021AMP2018Capital ExpenditureAsset replacement and renewalDistribution and LV cablesconstant</t>
  </si>
  <si>
    <t>2021AMP2016Capital ExpenditureAsset replacement and renewalDistribution and LV cablesconstant</t>
  </si>
  <si>
    <t>2021AMP2018Capital ExpenditureAsset replacement and renewalDistribution and LV linesconstant</t>
  </si>
  <si>
    <t>2021AMP2016Capital ExpenditureAsset replacement and renewalDistribution and LV linesconstant</t>
  </si>
  <si>
    <t>2021AMP2017Capital ExpenditureAsset replacement and renewalDistribution and LV linesconstant</t>
  </si>
  <si>
    <t>2021AMP2019Capital ExpenditureAsset replacement and renewalDistribution and LV linesconstant</t>
  </si>
  <si>
    <t>2021AMP2020Capital ExpenditureAsset replacement and renewalDistribution and LV linesconstant</t>
  </si>
  <si>
    <t>2021AMP2021Capital ExpenditureAsset replacement and renewalDistribution and LV linesconstant</t>
  </si>
  <si>
    <t>2021AMP2018Capital ExpenditureAsset replacement and renewalDistribution substations and transformersconstant</t>
  </si>
  <si>
    <t>2021AMP2020Capital ExpenditureAsset replacement and renewalDistribution substations and transformersconstant</t>
  </si>
  <si>
    <t>2021AMP2019Capital ExpenditureAsset replacement and renewalDistribution substations and transformersconstant</t>
  </si>
  <si>
    <t>2021AMP2021Capital ExpenditureAsset replacement and renewalDistribution substations and transformersconstant</t>
  </si>
  <si>
    <t>2021AMP2016Capital ExpenditureAsset replacement and renewalDistribution substations and transformersconstant</t>
  </si>
  <si>
    <t>2021AMP2017Capital ExpenditureAsset replacement and renewalDistribution substations and transformersconstant</t>
  </si>
  <si>
    <t>2021AMP2018Capital ExpenditureAsset replacement and renewalDistribution switchgearconstant</t>
  </si>
  <si>
    <t>2021AMP2019Capital ExpenditureAsset replacement and renewalDistribution switchgearconstant</t>
  </si>
  <si>
    <t>2021AMP2016Capital ExpenditureAsset replacement and renewalDistribution switchgearconstant</t>
  </si>
  <si>
    <t>2021AMP2017Capital ExpenditureAsset replacement and renewalDistribution switchgearconstant</t>
  </si>
  <si>
    <t>2021AMP2020Capital ExpenditureAsset replacement and renewalDistribution switchgearconstant</t>
  </si>
  <si>
    <t>2021AMP2021Capital ExpenditureAsset replacement and renewalDistribution switchgearconstant</t>
  </si>
  <si>
    <t>2021AMP2016Capital ExpenditureAsset replacement and renewalOther network assetsconstant</t>
  </si>
  <si>
    <t>2021AMP2017Capital ExpenditureAsset replacement and renewalOther network assetsconstant</t>
  </si>
  <si>
    <t>2021AMP2021Capital ExpenditureAsset replacement and renewalOther network assetsconstant</t>
  </si>
  <si>
    <t>2021AMP2020Capital ExpenditureAsset replacement and renewalOther network assetsconstant</t>
  </si>
  <si>
    <t>2021AMP2018Capital ExpenditureAsset replacement and renewalOther network assetsconstant</t>
  </si>
  <si>
    <t>2021AMP2019Capital ExpenditureAsset replacement and renewalOther network assetsconstant</t>
  </si>
  <si>
    <t>2021AMP2016Capital ExpenditureAsset replacement and renewalSubtransmissionconstant</t>
  </si>
  <si>
    <t>2021AMP2017Capital ExpenditureAsset replacement and renewalSubtransmissionconstant</t>
  </si>
  <si>
    <t>2021AMP2020Capital ExpenditureAsset replacement and renewalSubtransmissionconstant</t>
  </si>
  <si>
    <t>2021AMP2019Capital ExpenditureAsset replacement and renewalSubtransmissionconstant</t>
  </si>
  <si>
    <t>2021AMP2021Capital ExpenditureAsset replacement and renewalSubtransmissionconstant</t>
  </si>
  <si>
    <t>2021AMP2018Capital ExpenditureAsset replacement and renewalSubtransmissionconstant</t>
  </si>
  <si>
    <t>2021AMP2020Capital ExpenditureAsset replacement and renewalZone substationsconstant</t>
  </si>
  <si>
    <t>2021AMP2017Capital ExpenditureAsset replacement and renewalZone substationsconstant</t>
  </si>
  <si>
    <t>2021AMP2018Capital ExpenditureAsset replacement and renewalZone substationsconstant</t>
  </si>
  <si>
    <t>2021AMP2019Capital ExpenditureAsset replacement and renewalZone substationsconstant</t>
  </si>
  <si>
    <t>2021AMP2016Capital ExpenditureAsset replacement and renewalZone substationsconstant</t>
  </si>
  <si>
    <t>2021AMP2021Capital ExpenditureAsset replacement and renewalZone substationsconstant</t>
  </si>
  <si>
    <t>2021IDCapital ExpenditureAll assetsExpenditure on assetsconstant</t>
  </si>
  <si>
    <t>2021IDCapital ExpenditureAll assetsExpenditure on assetsnominal</t>
  </si>
  <si>
    <t>2021IDCapital ExpenditureAsset relocationsAsset relocationsconstant</t>
  </si>
  <si>
    <t>2021IDCapital ExpenditureAsset relocationsAsset relocationsnominal</t>
  </si>
  <si>
    <t>2021IDCapital ExpenditureAsset replacement and renewalAsset replacement and renewalconstant</t>
  </si>
  <si>
    <t>2021IDCapital ExpenditureAsset replacement and renewalAsset replacement and renewalnominal</t>
  </si>
  <si>
    <t>2021IDCapital ExpenditureCapital expenditureCapital expenditureconstant</t>
  </si>
  <si>
    <t>2021IDCapital ExpenditureCapital expenditureCapital expenditurenominal</t>
  </si>
  <si>
    <t>2021IDCapital ExpenditureConsumer connectionConsumer connectionconstant</t>
  </si>
  <si>
    <t>2021IDCapital ExpenditureConsumer connectionConsumer connectionnominal</t>
  </si>
  <si>
    <t>2021IDCapital ExpenditureCost of financingCost of financingconstant</t>
  </si>
  <si>
    <t>2021IDCapital ExpenditureCost of financingCost of financingnominal</t>
  </si>
  <si>
    <t>2021IDCapital ExpenditureNetwork assetsExpenditure on network assetsconstant</t>
  </si>
  <si>
    <t>2021IDCapital ExpenditureNetwork assetsExpenditure on network assetsnominal</t>
  </si>
  <si>
    <t>2021IDCapital ExpenditureNon-network assetsExpenditure on non-network assetsconstant</t>
  </si>
  <si>
    <t>2021IDCapital ExpenditureNon-network assetsExpenditure on non-network assetsnominal</t>
  </si>
  <si>
    <t>2021IDCapital ExpenditureReliability, safety and environmentLegislative and regulatoryconstant</t>
  </si>
  <si>
    <t>2021IDCapital ExpenditureReliability, safety and environmentLegislative and regulatorynominal</t>
  </si>
  <si>
    <t>2021IDCapital ExpenditureReliability, safety and environmentOther reliability, safety and environmentconstant</t>
  </si>
  <si>
    <t>2021IDCapital ExpenditureReliability, safety and environmentOther reliability, safety and environmentnominal</t>
  </si>
  <si>
    <t>2021IDCapital ExpenditureReliability, safety and environmentQuality of supplyconstant</t>
  </si>
  <si>
    <t>2021IDCapital ExpenditureReliability, safety and environmentQuality of supplynominal</t>
  </si>
  <si>
    <t>2021IDCapital ExpenditureReliability, safety and environmentTotal reliability, safety and environmentconstant</t>
  </si>
  <si>
    <t>2021IDCapital ExpenditureReliability, safety and environmentTotal reliability, safety and environmentnominal</t>
  </si>
  <si>
    <t>2021IDCapital ExpenditureSystem growthSystem growthconstant</t>
  </si>
  <si>
    <t>2021IDCapital ExpenditureSystem growthSystem growthnominal</t>
  </si>
  <si>
    <t>2021IDCapital ExpenditureValue of capital contributionsValue of capital contributionsconstant</t>
  </si>
  <si>
    <t>2021IDCapital ExpenditureValue of capital contributionsValue of capital contributionsnominal</t>
  </si>
  <si>
    <t>2021IDCapital ExpenditureValue of vested assetsValue of vested assetsconstant</t>
  </si>
  <si>
    <t>2021IDCapital ExpenditureValue of vested assetsValue of vested assetsnominal</t>
  </si>
  <si>
    <t>2021IDCapital ExpenditureAsset replacement and renewalAsset replacement and renewal expenditureconstant</t>
  </si>
  <si>
    <t>2021IDCapital ExpenditureAsset replacement and renewalAsset replacement and renewal expenditurenominal</t>
  </si>
  <si>
    <t>2021IDCapital ExpenditureAsset replacement and renewalAsset replacement and renewal less capital contributionsconstant</t>
  </si>
  <si>
    <t>2021IDCapital ExpenditureAsset replacement and renewalAsset replacement and renewal less capital contributionsnominal</t>
  </si>
  <si>
    <t>2021IDCapital ExpenditureAsset replacement and renewalCapital contributions funding asset replacement and renewalconstant</t>
  </si>
  <si>
    <t>2021IDCapital ExpenditureAsset replacement and renewalCapital contributions funding asset replacement and renewalnominal</t>
  </si>
  <si>
    <t>2021IDCapital ExpenditureAsset replacement and renewalDistribution and LV cablesconstant</t>
  </si>
  <si>
    <t>2021IDCapital ExpenditureAsset replacement and renewalDistribution and LV cablesnominal</t>
  </si>
  <si>
    <t>2021IDCapital ExpenditureAsset replacement and renewalDistribution and LV linesconstant</t>
  </si>
  <si>
    <t>2021IDCapital ExpenditureAsset replacement and renewalDistribution and LV linesnominal</t>
  </si>
  <si>
    <t>2021IDCapital ExpenditureAsset replacement and renewalDistribution substations and transformersconstant</t>
  </si>
  <si>
    <t>2021IDCapital ExpenditureAsset replacement and renewalDistribution substations and transformersnominal</t>
  </si>
  <si>
    <t>2021IDCapital ExpenditureAsset replacement and renewalDistribution switchgearconstant</t>
  </si>
  <si>
    <t>2021IDCapital ExpenditureAsset replacement and renewalDistribution switchgearnominal</t>
  </si>
  <si>
    <t>2021IDCapital ExpenditureAsset replacement and renewalOther network assetsconstant</t>
  </si>
  <si>
    <t>2021IDCapital ExpenditureAsset replacement and renewalOther network assetsnominal</t>
  </si>
  <si>
    <t>2021IDCapital ExpenditureAsset replacement and renewalSubtransmissionconstant</t>
  </si>
  <si>
    <t>2021IDCapital ExpenditureAsset replacement and renewalSubtransmissionnominal</t>
  </si>
  <si>
    <t>2021IDCapital ExpenditureAsset replacement and renewalZone substationsconstant</t>
  </si>
  <si>
    <t>2021IDCapital ExpenditureAsset replacement and renewalZone substationsnominal</t>
  </si>
  <si>
    <t>2021IDCapital ExpenditureSystem growthCapital contributions funding system growthconstant</t>
  </si>
  <si>
    <t>2021IDCapital ExpenditureSystem growthCapital contributions funding system growthnominal</t>
  </si>
  <si>
    <t>2021IDCapital ExpenditureSystem growthDistribution and LV cablesconstant</t>
  </si>
  <si>
    <t>2021IDCapital ExpenditureSystem growthDistribution and LV cablesnominal</t>
  </si>
  <si>
    <t>2021IDCapital ExpenditureSystem growthDistribution and LV linesconstant</t>
  </si>
  <si>
    <t>2021IDCapital ExpenditureSystem growthDistribution and LV linesnominal</t>
  </si>
  <si>
    <t>2021IDCapital ExpenditureSystem growthDistribution substations and transformersconstant</t>
  </si>
  <si>
    <t>2021IDCapital ExpenditureSystem growthDistribution substations and transformersnominal</t>
  </si>
  <si>
    <t>2021IDCapital ExpenditureSystem growthDistribution switchgearconstant</t>
  </si>
  <si>
    <t>2021IDCapital ExpenditureSystem growthDistribution switchgearnominal</t>
  </si>
  <si>
    <t>2021IDCapital ExpenditureSystem growthOther network assetsconstant</t>
  </si>
  <si>
    <t>2021IDCapital ExpenditureSystem growthOther network assetsnominal</t>
  </si>
  <si>
    <t>2021IDCapital ExpenditureSystem growthSubtransmissionconstant</t>
  </si>
  <si>
    <t>2021IDCapital ExpenditureSystem growthSubtransmissionnominal</t>
  </si>
  <si>
    <t>2021IDCapital ExpenditureSystem growthSystem growth expenditureconstant</t>
  </si>
  <si>
    <t>2021IDCapital ExpenditureSystem growthSystem growth expenditurenominal</t>
  </si>
  <si>
    <t>2021IDCapital ExpenditureSystem growthSystem growth less capital contributionsconstant</t>
  </si>
  <si>
    <t>2021IDCapital ExpenditureSystem growthSystem growth less capital contributionsnominal</t>
  </si>
  <si>
    <t>2021IDCapital ExpenditureSystem growthZone substationsconstant</t>
  </si>
  <si>
    <t>2021IDCapital ExpenditureSystem growthZone substationsnominal</t>
  </si>
  <si>
    <t>2021AMP2017Network and DemandElectricity volumesElectricity entering system for supply to consumersNA</t>
  </si>
  <si>
    <t>2021AMP2016Network and DemandElectricity volumesElectricity entering system for supply to consumersNA</t>
  </si>
  <si>
    <t>2021AMP2019Network and DemandElectricity volumesElectricity entering system for supply to consumersNA</t>
  </si>
  <si>
    <t>2021AMP2021Network and DemandElectricity volumesElectricity entering system for supply to consumersNA</t>
  </si>
  <si>
    <t>2021AMP2018Network and DemandElectricity volumesElectricity entering system for supply to consumersNA</t>
  </si>
  <si>
    <t>2021AMP2020Network and DemandElectricity volumesElectricity entering system for supply to consumersNA</t>
  </si>
  <si>
    <t>2021AMP2017Network and DemandElectricity volumesLoad factorNA</t>
  </si>
  <si>
    <t>2021AMP2021Network and DemandElectricity volumesLoad factorNA</t>
  </si>
  <si>
    <t>2021AMP2016Network and DemandElectricity volumesLoad factorNA</t>
  </si>
  <si>
    <t>2021AMP2020Network and DemandElectricity volumesLoad factorNA</t>
  </si>
  <si>
    <t>2021AMP2019Network and DemandElectricity volumesLoad factorNA</t>
  </si>
  <si>
    <t>2021AMP2018Network and DemandElectricity volumesLoad factorNA</t>
  </si>
  <si>
    <t>2021AMP2020Network and DemandElectricity volumesLoss ratioNA</t>
  </si>
  <si>
    <t>2021AMP2018Network and DemandElectricity volumesLoss ratioNA</t>
  </si>
  <si>
    <t>2021AMP2016Network and DemandElectricity volumesLoss ratioNA</t>
  </si>
  <si>
    <t>2021AMP2019Network and DemandElectricity volumesLoss ratioNA</t>
  </si>
  <si>
    <t>2021AMP2021Network and DemandElectricity volumesLoss ratioNA</t>
  </si>
  <si>
    <t>2021AMP2017Network and DemandElectricity volumesLoss ratioNA</t>
  </si>
  <si>
    <t>2021AMP2018Network and DemandElectricity volumesTotal energy delivered to ICPsNA</t>
  </si>
  <si>
    <t>2021AMP2016Network and DemandElectricity volumesTotal energy delivered to ICPsNA</t>
  </si>
  <si>
    <t>2021AMP2021Network and DemandElectricity volumesTotal energy delivered to ICPsNA</t>
  </si>
  <si>
    <t>2021AMP2020Network and DemandElectricity volumesTotal energy delivered to ICPsNA</t>
  </si>
  <si>
    <t>2021AMP2019Network and DemandElectricity volumesTotal energy delivered to ICPsNA</t>
  </si>
  <si>
    <t>2021AMP2017Network and DemandElectricity volumesTotal energy delivered to ICPsNA</t>
  </si>
  <si>
    <t>2021AMP2021Network and DemandMaximum coincident system demandGXP demandNA</t>
  </si>
  <si>
    <t>2021AMP2018Network and DemandMaximum coincident system demandGXP demandNA</t>
  </si>
  <si>
    <t>2021AMP2019Network and DemandMaximum coincident system demandGXP demandNA</t>
  </si>
  <si>
    <t>2021AMP2020Network and DemandMaximum coincident system demandGXP demandNA</t>
  </si>
  <si>
    <t>2021AMP2017Network and DemandMaximum coincident system demandGXP demandNA</t>
  </si>
  <si>
    <t>2021AMP2016Network and DemandMaximum coincident system demandGXP demandNA</t>
  </si>
  <si>
    <t>2021AMP2020Network and DemandMaximum coincident system demandMaximum coincident system demandNA</t>
  </si>
  <si>
    <t>2021AMP2019Network and DemandMaximum coincident system demandMaximum coincident system demandNA</t>
  </si>
  <si>
    <t>2021AMP2016Network and DemandMaximum coincident system demandMaximum coincident system demandNA</t>
  </si>
  <si>
    <t>2021AMP2017Network and DemandMaximum coincident system demandMaximum coincident system demandNA</t>
  </si>
  <si>
    <t>2021AMP2021Network and DemandMaximum coincident system demandMaximum coincident system demandNA</t>
  </si>
  <si>
    <t>2021AMP2018Network and DemandMaximum coincident system demandMaximum coincident system demandNA</t>
  </si>
  <si>
    <t>2021AMP2017Network and DemandMaximum coincident system demandMaximum coincident system demand [MW]NA</t>
  </si>
  <si>
    <t>2021AMP2018Network and DemandMaximum coincident system demandSch 12c Maximum coincident system demand [MW]NA</t>
  </si>
  <si>
    <t>2021IDNetwork and DemandCustomer numbersAverage no. of ICPs in disclosure yearNA</t>
  </si>
  <si>
    <t>2021IDNetwork and DemandTotal circuit lengthOverhead (km)NA</t>
  </si>
  <si>
    <t>2021IDNetwork and DemandTotal circuit lengthTotal circuit length (km)NA</t>
  </si>
  <si>
    <t>2021IDNetwork and DemandTotal circuit lengthUnderground (km)NA</t>
  </si>
  <si>
    <t>2021IDNetwork and DemandElectricity volumesElectricity entering system for supply to consumersNA</t>
  </si>
  <si>
    <t>2021IDNetwork and DemandElectricity volumesLoad factorNA</t>
  </si>
  <si>
    <t>2021IDNetwork and DemandElectricity volumesLoss ratioNA</t>
  </si>
  <si>
    <t>2021IDNetwork and DemandElectricity volumesTotal energy delivered to ICPsNA</t>
  </si>
  <si>
    <t>2021IDNetwork and DemandMaximum coincident system demandGXP demandNA</t>
  </si>
  <si>
    <t>2021IDNetwork and DemandMaximum coincident system demandMaximum coincident system demandNA</t>
  </si>
  <si>
    <t>2021AMP2014Operating ExpenditureAsset replacement and renewalAsset replacement and renewalconstant</t>
  </si>
  <si>
    <t>2021AMP2020Operating ExpenditureAsset replacement and renewalAsset replacement and renewalconstant</t>
  </si>
  <si>
    <t>2021AMP2021Operating ExpenditureAsset replacement and renewalAsset replacement and renewalconstant</t>
  </si>
  <si>
    <t>2021AMP2016Operating ExpenditureAsset replacement and renewalAsset replacement and renewalconstant</t>
  </si>
  <si>
    <t>2021AMP2019Operating ExpenditureAsset replacement and renewalAsset replacement and renewalconstant</t>
  </si>
  <si>
    <t>2021AMP2017Operating ExpenditureAsset replacement and renewalAsset replacement and renewalconstant</t>
  </si>
  <si>
    <t>2021AMP2015Operating ExpenditureAsset replacement and renewalAsset replacement and renewalconstant</t>
  </si>
  <si>
    <t>2021AMP2018Operating ExpenditureAsset replacement and renewalAsset replacement and renewalconstant</t>
  </si>
  <si>
    <t>2021AMP2013Operating ExpenditureAsset replacement and renewalAsset replacement and renewalconstant</t>
  </si>
  <si>
    <t>2021AMP2019Operating ExpenditureAsset replacement and renewalAsset replacement and renewalnominal</t>
  </si>
  <si>
    <t>2021AMP2021Operating ExpenditureAsset replacement and renewalAsset replacement and renewalnominal</t>
  </si>
  <si>
    <t>2021AMP2020Operating ExpenditureAsset replacement and renewalAsset replacement and renewalnominal</t>
  </si>
  <si>
    <t>2021AMP2016Operating ExpenditureAsset replacement and renewalAsset replacement and renewalnominal</t>
  </si>
  <si>
    <t>2021AMP2018Operating ExpenditureAsset replacement and renewalAsset replacement and renewalnominal</t>
  </si>
  <si>
    <t>2021AMP2017Operating ExpenditureAsset replacement and renewalAsset replacement and renewalnominal</t>
  </si>
  <si>
    <t>2021AMP2014Operating ExpenditureAsset replacement and renewalAsset replacement and renewalnominal</t>
  </si>
  <si>
    <t>2021AMP2013Operating ExpenditureAsset replacement and renewalAsset replacement and renewalnominal</t>
  </si>
  <si>
    <t>2021AMP2015Operating ExpenditureAsset replacement and renewalAsset replacement and renewalnominal</t>
  </si>
  <si>
    <t>2021AMP2021Operating ExpenditureBusiness supportBusiness supportconstant</t>
  </si>
  <si>
    <t>2021AMP2020Operating ExpenditureBusiness supportBusiness supportconstant</t>
  </si>
  <si>
    <t>2021AMP2017Operating ExpenditureBusiness supportBusiness supportconstant</t>
  </si>
  <si>
    <t>2021AMP2013Operating ExpenditureBusiness supportBusiness supportconstant</t>
  </si>
  <si>
    <t>2021AMP2019Operating ExpenditureBusiness supportBusiness supportconstant</t>
  </si>
  <si>
    <t>2021AMP2014Operating ExpenditureBusiness supportBusiness supportconstant</t>
  </si>
  <si>
    <t>2021AMP2016Operating ExpenditureBusiness supportBusiness supportconstant</t>
  </si>
  <si>
    <t>2021AMP2015Operating ExpenditureBusiness supportBusiness supportconstant</t>
  </si>
  <si>
    <t>2021AMP2018Operating ExpenditureBusiness supportBusiness supportconstant</t>
  </si>
  <si>
    <t>2021AMP2016Operating ExpenditureBusiness supportBusiness supportnominal</t>
  </si>
  <si>
    <t>2021AMP2021Operating ExpenditureBusiness supportBusiness supportnominal</t>
  </si>
  <si>
    <t>2021AMP2015Operating ExpenditureBusiness supportBusiness supportnominal</t>
  </si>
  <si>
    <t>2021AMP2014Operating ExpenditureBusiness supportBusiness supportnominal</t>
  </si>
  <si>
    <t>2021AMP2013Operating ExpenditureBusiness supportBusiness supportnominal</t>
  </si>
  <si>
    <t>2021AMP2018Operating ExpenditureBusiness supportBusiness supportnominal</t>
  </si>
  <si>
    <t>2021AMP2019Operating ExpenditureBusiness supportBusiness supportnominal</t>
  </si>
  <si>
    <t>2021AMP2020Operating ExpenditureBusiness supportBusiness supportnominal</t>
  </si>
  <si>
    <t>2021AMP2017Operating ExpenditureBusiness supportBusiness supportnominal</t>
  </si>
  <si>
    <t>2021AMP2020Operating ExpenditureExpenditure on subcomponentsDirect billing*constant</t>
  </si>
  <si>
    <t>2021AMP2021Operating ExpenditureExpenditure on subcomponentsDirect billing*constant</t>
  </si>
  <si>
    <t>2021AMP2014Operating ExpenditureExpenditure on subcomponentsDirect billing*constant</t>
  </si>
  <si>
    <t>2021AMP2013Operating ExpenditureExpenditure on subcomponentsDirect billing*constant</t>
  </si>
  <si>
    <t>2021AMP2015Operating ExpenditureExpenditure on subcomponentsDirect billing*constant</t>
  </si>
  <si>
    <t>2021AMP2018Operating ExpenditureExpenditure on subcomponentsDirect billing*constant</t>
  </si>
  <si>
    <t>2021AMP2019Operating ExpenditureExpenditure on subcomponentsDirect billing*constant</t>
  </si>
  <si>
    <t>2021AMP2017Operating ExpenditureExpenditure on subcomponentsDirect billing*constant</t>
  </si>
  <si>
    <t>2021AMP2016Operating ExpenditureExpenditure on subcomponentsDirect billing*constant</t>
  </si>
  <si>
    <t>2021AMP2018Operating ExpenditureExpenditure on subcomponentsEnergy efficiency and demand side management, reduction of energy lossesconstant</t>
  </si>
  <si>
    <t>2021AMP2021Operating ExpenditureExpenditure on subcomponentsEnergy efficiency and demand side management, reduction of energy lossesconstant</t>
  </si>
  <si>
    <t>2021AMP2013Operating ExpenditureExpenditure on subcomponentsEnergy efficiency and demand side management, reduction of energy lossesconstant</t>
  </si>
  <si>
    <t>2021AMP2020Operating ExpenditureExpenditure on subcomponentsEnergy efficiency and demand side management, reduction of energy lossesconstant</t>
  </si>
  <si>
    <t>2021AMP2015Operating ExpenditureExpenditure on subcomponentsEnergy efficiency and demand side management, reduction of energy lossesconstant</t>
  </si>
  <si>
    <t>2021AMP2019Operating ExpenditureExpenditure on subcomponentsEnergy efficiency and demand side management, reduction of energy lossesconstant</t>
  </si>
  <si>
    <t>2021AMP2014Operating ExpenditureExpenditure on subcomponentsEnergy efficiency and demand side management, reduction of energy lossesconstant</t>
  </si>
  <si>
    <t>2021AMP2016Operating ExpenditureExpenditure on subcomponentsEnergy efficiency and demand side management, reduction of energy lossesconstant</t>
  </si>
  <si>
    <t>2021AMP2017Operating ExpenditureExpenditure on subcomponentsEnergy efficiency and demand side management, reduction of energy lossesconstant</t>
  </si>
  <si>
    <t>2021AMP2015Operating ExpenditureExpenditure on subcomponentsInsuranceconstant</t>
  </si>
  <si>
    <t>2021AMP2016Operating ExpenditureExpenditure on subcomponentsInsuranceconstant</t>
  </si>
  <si>
    <t>2021AMP2021Operating ExpenditureExpenditure on subcomponentsInsuranceconstant</t>
  </si>
  <si>
    <t>2021AMP2018Operating ExpenditureExpenditure on subcomponentsInsuranceconstant</t>
  </si>
  <si>
    <t>2021AMP2019Operating ExpenditureExpenditure on subcomponentsInsuranceconstant</t>
  </si>
  <si>
    <t>2021AMP2020Operating ExpenditureExpenditure on subcomponentsInsuranceconstant</t>
  </si>
  <si>
    <t>2021AMP2014Operating ExpenditureExpenditure on subcomponentsInsuranceconstant</t>
  </si>
  <si>
    <t>2021AMP2013Operating ExpenditureExpenditure on subcomponentsInsuranceconstant</t>
  </si>
  <si>
    <t>2021AMP2017Operating ExpenditureExpenditure on subcomponentsInsuranceconstant</t>
  </si>
  <si>
    <t>2021AMP2015Operating ExpenditureExpenditure on subcomponentsResearch and Developmentconstant</t>
  </si>
  <si>
    <t>2021AMP2019Operating ExpenditureExpenditure on subcomponentsResearch and Developmentconstant</t>
  </si>
  <si>
    <t>2021AMP2013Operating ExpenditureExpenditure on subcomponentsResearch and Developmentconstant</t>
  </si>
  <si>
    <t>2021AMP2018Operating ExpenditureExpenditure on subcomponentsResearch and Developmentconstant</t>
  </si>
  <si>
    <t>2021AMP2020Operating ExpenditureExpenditure on subcomponentsResearch and Developmentconstant</t>
  </si>
  <si>
    <t>2021AMP2021Operating ExpenditureExpenditure on subcomponentsResearch and Developmentconstant</t>
  </si>
  <si>
    <t>2021AMP2016Operating ExpenditureExpenditure on subcomponentsResearch and Developmentconstant</t>
  </si>
  <si>
    <t>2021AMP2014Operating ExpenditureExpenditure on subcomponentsResearch and Developmentconstant</t>
  </si>
  <si>
    <t>2021AMP2017Operating ExpenditureExpenditure on subcomponentsResearch and Developmentconstant</t>
  </si>
  <si>
    <t>2021AMP2015Operating ExpenditureNetwork OpexNetwork Opexconstant</t>
  </si>
  <si>
    <t>2021AMP2017Operating ExpenditureNetwork OpexNetwork Opexconstant</t>
  </si>
  <si>
    <t>2021AMP2018Operating ExpenditureNetwork OpexNetwork Opexconstant</t>
  </si>
  <si>
    <t>2021AMP2014Operating ExpenditureNetwork OpexNetwork Opexconstant</t>
  </si>
  <si>
    <t>2021AMP2013Operating ExpenditureNetwork OpexNetwork Opexconstant</t>
  </si>
  <si>
    <t>2021AMP2019Operating ExpenditureNetwork OpexNetwork Opexconstant</t>
  </si>
  <si>
    <t>2021AMP2016Operating ExpenditureNetwork OpexNetwork Opexconstant</t>
  </si>
  <si>
    <t>2021AMP2021Operating ExpenditureNetwork OpexNetwork Opexconstant</t>
  </si>
  <si>
    <t>2021AMP2020Operating ExpenditureNetwork OpexNetwork Opexconstant</t>
  </si>
  <si>
    <t>2021AMP2020Operating ExpenditureNetwork OpexNetwork Opexnominal</t>
  </si>
  <si>
    <t>2021AMP2017Operating ExpenditureNetwork OpexNetwork Opexnominal</t>
  </si>
  <si>
    <t>2021AMP2021Operating ExpenditureNetwork OpexNetwork Opexnominal</t>
  </si>
  <si>
    <t>2021AMP2014Operating ExpenditureNetwork OpexNetwork Opexnominal</t>
  </si>
  <si>
    <t>2021AMP2018Operating ExpenditureNetwork OpexNetwork Opexnominal</t>
  </si>
  <si>
    <t>2021AMP2013Operating ExpenditureNetwork OpexNetwork Opexnominal</t>
  </si>
  <si>
    <t>2021AMP2019Operating ExpenditureNetwork OpexNetwork Opexnominal</t>
  </si>
  <si>
    <t>2021AMP2016Operating ExpenditureNetwork OpexNetwork Opexnominal</t>
  </si>
  <si>
    <t>2021AMP2015Operating ExpenditureNetwork OpexNetwork Opexnominal</t>
  </si>
  <si>
    <t>2021AMP2014Operating ExpenditureNon-network opexNon-network opexconstant</t>
  </si>
  <si>
    <t>2021AMP2013Operating ExpenditureNon-network opexNon-network opexconstant</t>
  </si>
  <si>
    <t>2021AMP2016Operating ExpenditureNon-network opexNon-network opexconstant</t>
  </si>
  <si>
    <t>2021AMP2018Operating ExpenditureNon-network opexNon-network opexconstant</t>
  </si>
  <si>
    <t>2021AMP2019Operating ExpenditureNon-network opexNon-network opexconstant</t>
  </si>
  <si>
    <t>2021AMP2015Operating ExpenditureNon-network opexNon-network opexconstant</t>
  </si>
  <si>
    <t>2021AMP2020Operating ExpenditureNon-network opexNon-network opexconstant</t>
  </si>
  <si>
    <t>2021AMP2021Operating ExpenditureNon-network opexNon-network opexconstant</t>
  </si>
  <si>
    <t>2021AMP2017Operating ExpenditureNon-network opexNon-network opexconstant</t>
  </si>
  <si>
    <t>2021AMP2013Operating ExpenditureNon-network opexNon-network opexnominal</t>
  </si>
  <si>
    <t>2021AMP2018Operating ExpenditureNon-network opexNon-network opexnominal</t>
  </si>
  <si>
    <t>2021AMP2016Operating ExpenditureNon-network opexNon-network opexnominal</t>
  </si>
  <si>
    <t>2021AMP2021Operating ExpenditureNon-network opexNon-network opexnominal</t>
  </si>
  <si>
    <t>2021AMP2020Operating ExpenditureNon-network opexNon-network opexnominal</t>
  </si>
  <si>
    <t>2021AMP2019Operating ExpenditureNon-network opexNon-network opexnominal</t>
  </si>
  <si>
    <t>2021AMP2015Operating ExpenditureNon-network opexNon-network opexnominal</t>
  </si>
  <si>
    <t>2021AMP2014Operating ExpenditureNon-network opexNon-network opexnominal</t>
  </si>
  <si>
    <t>2021AMP2017Operating ExpenditureNon-network opexNon-network opexnominal</t>
  </si>
  <si>
    <t>2021AMP2020Operating ExpenditureRoutine &amp; Corrective Maint &amp; InspectionRoutine &amp; Corrective Maint &amp; Inspectionconstant</t>
  </si>
  <si>
    <t>2021AMP2018Operating ExpenditureRoutine &amp; Corrective Maint &amp; InspectionRoutine &amp; Corrective Maint &amp; Inspectionconstant</t>
  </si>
  <si>
    <t>2021AMP2019Operating ExpenditureRoutine &amp; Corrective Maint &amp; InspectionRoutine &amp; Corrective Maint &amp; Inspectionconstant</t>
  </si>
  <si>
    <t>2021AMP2017Operating ExpenditureRoutine &amp; Corrective Maint &amp; InspectionRoutine &amp; Corrective Maint &amp; Inspectionconstant</t>
  </si>
  <si>
    <t>2021AMP2017Operating ExpenditureRoutine &amp; Corrective Maint &amp; InspectionRoutine &amp; Corrective Maint &amp; Inspectionnominal</t>
  </si>
  <si>
    <t>2021AMP2019Operating ExpenditureRoutine &amp; Corrective Maint &amp; InspectionRoutine &amp; Corrective Maint &amp; Inspectionnominal</t>
  </si>
  <si>
    <t>2021AMP2018Operating ExpenditureRoutine &amp; Corrective Maint &amp; InspectionRoutine &amp; Corrective Maint &amp; Inspectionnominal</t>
  </si>
  <si>
    <t>2021AMP2020Operating ExpenditureRoutine &amp; Corrective Maint &amp; InspectionRoutine &amp; Corrective Maint &amp; Inspectionnominal</t>
  </si>
  <si>
    <t>2021AMP2019Operating ExpenditureRoutine and corrective maintenance and inspectionRoutine and corrective maintenance and inspectionconstant</t>
  </si>
  <si>
    <t>2021AMP2013Operating ExpenditureRoutine and corrective maintenance and inspectionRoutine and corrective maintenance and inspectionconstant</t>
  </si>
  <si>
    <t>2021AMP2016Operating ExpenditureRoutine and corrective maintenance and inspectionRoutine and corrective maintenance and inspectionconstant</t>
  </si>
  <si>
    <t>2021AMP2021Operating ExpenditureRoutine and corrective maintenance and inspectionRoutine and corrective maintenance and inspectionconstant</t>
  </si>
  <si>
    <t>2021AMP2020Operating ExpenditureRoutine and corrective maintenance and inspectionRoutine and corrective maintenance and inspectionconstant</t>
  </si>
  <si>
    <t>2021AMP2018Operating ExpenditureRoutine and corrective maintenance and inspectionRoutine and corrective maintenance and inspectionconstant</t>
  </si>
  <si>
    <t>2021AMP2014Operating ExpenditureRoutine and corrective maintenance and inspectionRoutine and corrective maintenance and inspectionconstant</t>
  </si>
  <si>
    <t>2021AMP2017Operating ExpenditureRoutine and corrective maintenance and inspectionRoutine and corrective maintenance and inspectionconstant</t>
  </si>
  <si>
    <t>2021AMP2015Operating ExpenditureRoutine and corrective maintenance and inspectionRoutine and corrective maintenance and inspectionconstant</t>
  </si>
  <si>
    <t>2021AMP2016Operating ExpenditureRoutine and corrective maintenance and inspectionRoutine and corrective maintenance and inspectionnominal</t>
  </si>
  <si>
    <t>2021AMP2013Operating ExpenditureRoutine and corrective maintenance and inspectionRoutine and corrective maintenance and inspectionnominal</t>
  </si>
  <si>
    <t>2021AMP2020Operating ExpenditureRoutine and corrective maintenance and inspectionRoutine and corrective maintenance and inspectionnominal</t>
  </si>
  <si>
    <t>2021AMP2017Operating ExpenditureRoutine and corrective maintenance and inspectionRoutine and corrective maintenance and inspectionnominal</t>
  </si>
  <si>
    <t>2021AMP2015Operating ExpenditureRoutine and corrective maintenance and inspectionRoutine and corrective maintenance and inspectionnominal</t>
  </si>
  <si>
    <t>2021AMP2021Operating ExpenditureRoutine and corrective maintenance and inspectionRoutine and corrective maintenance and inspectionnominal</t>
  </si>
  <si>
    <t>2021AMP2019Operating ExpenditureRoutine and corrective maintenance and inspectionRoutine and corrective maintenance and inspectionnominal</t>
  </si>
  <si>
    <t>2021AMP2018Operating ExpenditureRoutine and corrective maintenance and inspectionRoutine and corrective maintenance and inspectionnominal</t>
  </si>
  <si>
    <t>2021AMP2014Operating ExpenditureRoutine and corrective maintenance and inspectionRoutine and corrective maintenance and inspectionnominal</t>
  </si>
  <si>
    <t>2021AMP2018Operating ExpenditureService interruptions and emergenciesService interruptions and emergenciesconstant</t>
  </si>
  <si>
    <t>2021AMP2014Operating ExpenditureService interruptions and emergenciesService interruptions and emergenciesconstant</t>
  </si>
  <si>
    <t>2021AMP2020Operating ExpenditureService interruptions and emergenciesService interruptions and emergenciesconstant</t>
  </si>
  <si>
    <t>2021AMP2017Operating ExpenditureService interruptions and emergenciesService interruptions and emergenciesconstant</t>
  </si>
  <si>
    <t>2021AMP2019Operating ExpenditureService interruptions and emergenciesService interruptions and emergenciesconstant</t>
  </si>
  <si>
    <t>2021AMP2015Operating ExpenditureService interruptions and emergenciesService interruptions and emergenciesconstant</t>
  </si>
  <si>
    <t>2021AMP2021Operating ExpenditureService interruptions and emergenciesService interruptions and emergenciesconstant</t>
  </si>
  <si>
    <t>2021AMP2013Operating ExpenditureService interruptions and emergenciesService interruptions and emergenciesconstant</t>
  </si>
  <si>
    <t>2021AMP2016Operating ExpenditureService interruptions and emergenciesService interruptions and emergenciesconstant</t>
  </si>
  <si>
    <t>2021AMP2014Operating ExpenditureService interruptions and emergenciesService interruptions and emergenciesnominal</t>
  </si>
  <si>
    <t>2021AMP2015Operating ExpenditureService interruptions and emergenciesService interruptions and emergenciesnominal</t>
  </si>
  <si>
    <t>2021AMP2020Operating ExpenditureService interruptions and emergenciesService interruptions and emergenciesnominal</t>
  </si>
  <si>
    <t>2021AMP2013Operating ExpenditureService interruptions and emergenciesService interruptions and emergenciesnominal</t>
  </si>
  <si>
    <t>2021AMP2016Operating ExpenditureService interruptions and emergenciesService interruptions and emergenciesnominal</t>
  </si>
  <si>
    <t>2021AMP2021Operating ExpenditureService interruptions and emergenciesService interruptions and emergenciesnominal</t>
  </si>
  <si>
    <t>2021AMP2017Operating ExpenditureService interruptions and emergenciesService interruptions and emergenciesnominal</t>
  </si>
  <si>
    <t>2021AMP2018Operating ExpenditureService interruptions and emergenciesService interruptions and emergenciesnominal</t>
  </si>
  <si>
    <t>2021AMP2019Operating ExpenditureService interruptions and emergenciesService interruptions and emergenciesnominal</t>
  </si>
  <si>
    <t>2021AMP2017Operating ExpenditureSystem operations and network supportSystem operations and network supportconstant</t>
  </si>
  <si>
    <t>2021AMP2014Operating ExpenditureSystem operations and network supportSystem operations and network supportconstant</t>
  </si>
  <si>
    <t>2021AMP2013Operating ExpenditureSystem operations and network supportSystem operations and network supportconstant</t>
  </si>
  <si>
    <t>2021AMP2016Operating ExpenditureSystem operations and network supportSystem operations and network supportconstant</t>
  </si>
  <si>
    <t>2021AMP2020Operating ExpenditureSystem operations and network supportSystem operations and network supportconstant</t>
  </si>
  <si>
    <t>2021AMP2015Operating ExpenditureSystem operations and network supportSystem operations and network supportconstant</t>
  </si>
  <si>
    <t>2021AMP2018Operating ExpenditureSystem operations and network supportSystem operations and network supportconstant</t>
  </si>
  <si>
    <t>2021AMP2019Operating ExpenditureSystem operations and network supportSystem operations and network supportconstant</t>
  </si>
  <si>
    <t>2021AMP2021Operating ExpenditureSystem operations and network supportSystem operations and network supportconstant</t>
  </si>
  <si>
    <t>2021AMP2019Operating ExpenditureSystem operations and network supportSystem operations and network supportnominal</t>
  </si>
  <si>
    <t>2021AMP2016Operating ExpenditureSystem operations and network supportSystem operations and network supportnominal</t>
  </si>
  <si>
    <t>2021AMP2013Operating ExpenditureSystem operations and network supportSystem operations and network supportnominal</t>
  </si>
  <si>
    <t>2021AMP2021Operating ExpenditureSystem operations and network supportSystem operations and network supportnominal</t>
  </si>
  <si>
    <t>2021AMP2018Operating ExpenditureSystem operations and network supportSystem operations and network supportnominal</t>
  </si>
  <si>
    <t>2021AMP2014Operating ExpenditureSystem operations and network supportSystem operations and network supportnominal</t>
  </si>
  <si>
    <t>2021AMP2017Operating ExpenditureSystem operations and network supportSystem operations and network supportnominal</t>
  </si>
  <si>
    <t>2021AMP2015Operating ExpenditureSystem operations and network supportSystem operations and network supportnominal</t>
  </si>
  <si>
    <t>2021AMP2020Operating ExpenditureSystem operations and network supportSystem operations and network supportnominal</t>
  </si>
  <si>
    <t>2021AMP2013Operating ExpenditureTotal opexOperational expenditureconstant</t>
  </si>
  <si>
    <t>2021AMP2017Operating ExpenditureTotal opexOperational expenditureconstant</t>
  </si>
  <si>
    <t>2021AMP2016Operating ExpenditureTotal opexOperational expenditureconstant</t>
  </si>
  <si>
    <t>2021AMP2020Operating ExpenditureTotal opexOperational expenditureconstant</t>
  </si>
  <si>
    <t>2021AMP2018Operating ExpenditureTotal opexOperational expenditureconstant</t>
  </si>
  <si>
    <t>2021AMP2015Operating ExpenditureTotal opexOperational expenditureconstant</t>
  </si>
  <si>
    <t>2021AMP2021Operating ExpenditureTotal opexOperational expenditureconstant</t>
  </si>
  <si>
    <t>2021AMP2014Operating ExpenditureTotal opexOperational expenditureconstant</t>
  </si>
  <si>
    <t>2021AMP2019Operating ExpenditureTotal opexOperational expenditureconstant</t>
  </si>
  <si>
    <t>2021AMP2014Operating ExpenditureTotal opexOperational expenditurenominal</t>
  </si>
  <si>
    <t>2021AMP2015Operating ExpenditureTotal opexOperational expenditurenominal</t>
  </si>
  <si>
    <t>2021AMP2013Operating ExpenditureTotal opexOperational expenditurenominal</t>
  </si>
  <si>
    <t>2021AMP2020Operating ExpenditureTotal opexOperational expenditurenominal</t>
  </si>
  <si>
    <t>2021AMP2019Operating ExpenditureTotal opexOperational expenditurenominal</t>
  </si>
  <si>
    <t>2021AMP2021Operating ExpenditureTotal opexOperational expenditurenominal</t>
  </si>
  <si>
    <t>2021AMP2017Operating ExpenditureTotal opexOperational expenditurenominal</t>
  </si>
  <si>
    <t>2021AMP2016Operating ExpenditureTotal opexOperational expenditurenominal</t>
  </si>
  <si>
    <t>2021AMP2018Operating ExpenditureTotal opexOperational expenditurenominal</t>
  </si>
  <si>
    <t>2021AMP2020Operating ExpenditureVegetation managementVegetation managementconstant</t>
  </si>
  <si>
    <t>2021AMP2014Operating ExpenditureVegetation managementVegetation managementconstant</t>
  </si>
  <si>
    <t>2021AMP2016Operating ExpenditureVegetation managementVegetation managementconstant</t>
  </si>
  <si>
    <t>2021AMP2015Operating ExpenditureVegetation managementVegetation managementconstant</t>
  </si>
  <si>
    <t>2021AMP2017Operating ExpenditureVegetation managementVegetation managementconstant</t>
  </si>
  <si>
    <t>2021AMP2021Operating ExpenditureVegetation managementVegetation managementconstant</t>
  </si>
  <si>
    <t>2021AMP2019Operating ExpenditureVegetation managementVegetation managementconstant</t>
  </si>
  <si>
    <t>2021AMP2018Operating ExpenditureVegetation managementVegetation managementconstant</t>
  </si>
  <si>
    <t>2021AMP2013Operating ExpenditureVegetation managementVegetation managementconstant</t>
  </si>
  <si>
    <t>2021AMP2013Operating ExpenditureVegetation managementVegetation managementnominal</t>
  </si>
  <si>
    <t>2021AMP2017Operating ExpenditureVegetation managementVegetation managementnominal</t>
  </si>
  <si>
    <t>2021AMP2016Operating ExpenditureVegetation managementVegetation managementnominal</t>
  </si>
  <si>
    <t>2021AMP2021Operating ExpenditureVegetation managementVegetation managementnominal</t>
  </si>
  <si>
    <t>2021AMP2019Operating ExpenditureVegetation managementVegetation managementnominal</t>
  </si>
  <si>
    <t>2021AMP2014Operating ExpenditureVegetation managementVegetation managementnominal</t>
  </si>
  <si>
    <t>2021AMP2015Operating ExpenditureVegetation managementVegetation managementnominal</t>
  </si>
  <si>
    <t>2021AMP2018Operating ExpenditureVegetation managementVegetation managementnominal</t>
  </si>
  <si>
    <t>2021AMP2020Operating ExpenditureVegetation managementVegetation managementnominal</t>
  </si>
  <si>
    <t>2021IDOperating ExpenditureAsset replacement and renewalAsset replacement and renewalconstant</t>
  </si>
  <si>
    <t>2021IDOperating ExpenditureAsset replacement and renewalAsset replacement and renewalnominal</t>
  </si>
  <si>
    <t>2021IDOperating ExpenditureBusiness supportBusiness supportconstant</t>
  </si>
  <si>
    <t>2021IDOperating ExpenditureBusiness supportBusiness supportnominal</t>
  </si>
  <si>
    <t>2021IDOperating ExpenditureNetwork opexNetwork opexconstant</t>
  </si>
  <si>
    <t>2021IDOperating ExpenditureNetwork opexNetwork opexnominal</t>
  </si>
  <si>
    <t>2021IDOperating ExpenditureNon-network opexNon-network opexconstant</t>
  </si>
  <si>
    <t>2021IDOperating ExpenditureNon-network opexNon-network opexnominal</t>
  </si>
  <si>
    <t>2021IDOperating ExpenditureRoutine and corrective maintenance and inspectionRoutine and corrective maintenance and inspectionconstant</t>
  </si>
  <si>
    <t>2021IDOperating ExpenditureRoutine and corrective maintenance and inspectionRoutine and corrective maintenance and inspectionnominal</t>
  </si>
  <si>
    <t>2021IDOperating ExpenditureService interruptions and emergenciesService interruptions and emergenciesconstant</t>
  </si>
  <si>
    <t>2021IDOperating ExpenditureService interruptions and emergenciesService interruptions and emergenciesnominal</t>
  </si>
  <si>
    <t>2021IDOperating ExpenditureSystem operations and network supportSystem operations and network supportconstant</t>
  </si>
  <si>
    <t>2021IDOperating ExpenditureSystem operations and network supportSystem operations and network supportnominal</t>
  </si>
  <si>
    <t>2021IDOperating ExpenditureTotal opexOperational expenditureconstant</t>
  </si>
  <si>
    <t>2021IDOperating ExpenditureTotal opexOperational expenditurenominal</t>
  </si>
  <si>
    <t>2021IDOperating ExpenditureVegetation managementVegetation managementconstant</t>
  </si>
  <si>
    <t>2021IDOperating ExpenditureVegetation managementVegetation managementnominal</t>
  </si>
  <si>
    <t>2021IDOther dataRelated party transactionsAsset relocationsconstant</t>
  </si>
  <si>
    <t>2021IDOther dataRelated party transactionsAsset relocationsnominal</t>
  </si>
  <si>
    <t>2021IDOther dataRelated party transactionsAsset replacement and renewal (capex)constant</t>
  </si>
  <si>
    <t>2021IDOther dataRelated party transactionsAsset replacement and renewal (capex)nominal</t>
  </si>
  <si>
    <t>2021IDOther dataRelated party transactionsAsset replacement and renewal (opex)constant</t>
  </si>
  <si>
    <t>2021IDOther dataRelated party transactionsAsset replacement and renewal (opex)nominal</t>
  </si>
  <si>
    <t>2021IDOther dataRelated party transactionsBusiness supportconstant</t>
  </si>
  <si>
    <t>2021IDOther dataRelated party transactionsBusiness supportnominal</t>
  </si>
  <si>
    <t>2021IDOther dataRelated party transactionsCapital Expenditureconstant</t>
  </si>
  <si>
    <t>2021IDOther dataRelated party transactionsCapital Expenditurenominal</t>
  </si>
  <si>
    <t>2021IDOther dataRelated party transactionsConsumer connectionconstant</t>
  </si>
  <si>
    <t>2021IDOther dataRelated party transactionsConsumer connectionnominal</t>
  </si>
  <si>
    <t>2021IDOther dataRelated party transactionsCost of financingconstant</t>
  </si>
  <si>
    <t>2021IDOther dataRelated party transactionsCost of financingnominal</t>
  </si>
  <si>
    <t>2021IDOther dataRelated party transactionsExpenditure on assetsconstant</t>
  </si>
  <si>
    <t>2021IDOther dataRelated party transactionsExpenditure on assetsnominal</t>
  </si>
  <si>
    <t>2021IDOther dataRelated party transactionsExpenditure on non-network assetsconstant</t>
  </si>
  <si>
    <t>2021IDOther dataRelated party transactionsExpenditure on non-network assetsnominal</t>
  </si>
  <si>
    <t>2021IDOther dataRelated party transactionsLegislative and regulatoryconstant</t>
  </si>
  <si>
    <t>2021IDOther dataRelated party transactionsLegislative and regulatorynominal</t>
  </si>
  <si>
    <t>2021IDOther dataRelated party transactionsMarket value of asset disposalsconstant</t>
  </si>
  <si>
    <t>2021IDOther dataRelated party transactionsMarket value of asset disposalsnominal</t>
  </si>
  <si>
    <t>2021IDOther dataRelated party transactionsNetwork opexconstant</t>
  </si>
  <si>
    <t>2021IDOther dataRelated party transactionsNetwork opexnominal</t>
  </si>
  <si>
    <t>2021IDOther dataRelated party transactionsOperational expenditureconstant</t>
  </si>
  <si>
    <t>2021IDOther dataRelated party transactionsOperational expenditurenominal</t>
  </si>
  <si>
    <t>2021IDOther dataRelated party transactionsOther related party transactionsconstant</t>
  </si>
  <si>
    <t>2021IDOther dataRelated party transactionsOther related party transactionsnominal</t>
  </si>
  <si>
    <t>2021IDOther dataRelated party transactionsOther reliability, safety and environmentconstant</t>
  </si>
  <si>
    <t>2021IDOther dataRelated party transactionsOther reliability, safety and environmentnominal</t>
  </si>
  <si>
    <t>2021IDOther dataRelated party transactionsQuality of supplyconstant</t>
  </si>
  <si>
    <t>2021IDOther dataRelated party transactionsQuality of supplynominal</t>
  </si>
  <si>
    <t>2021IDOther dataRelated party transactionsRoutine and corrective maintenance and inspectionconstant</t>
  </si>
  <si>
    <t>2021IDOther dataRelated party transactionsRoutine and corrective maintenance and inspectionnominal</t>
  </si>
  <si>
    <t>2021IDOther dataRelated party transactionsService interruptions and emergenciesconstant</t>
  </si>
  <si>
    <t>2021IDOther dataRelated party transactionsService interruptions and emergenciesnominal</t>
  </si>
  <si>
    <t>2021IDOther dataRelated party transactionsSystem growthconstant</t>
  </si>
  <si>
    <t>2021IDOther dataRelated party transactionsSystem growthnominal</t>
  </si>
  <si>
    <t>2021IDOther dataRelated party transactionsSystem operations and network supportconstant</t>
  </si>
  <si>
    <t>2021IDOther dataRelated party transactionsSystem operations and network supportnominal</t>
  </si>
  <si>
    <t>2021IDOther dataRelated party transactionsTotal expenditureconstant</t>
  </si>
  <si>
    <t>2021IDOther dataRelated party transactionsTotal expenditurenominal</t>
  </si>
  <si>
    <t>2021IDOther dataRelated party transactionsTotal regulatory incomeconstant</t>
  </si>
  <si>
    <t>2021IDOther dataRelated party transactionsTotal regulatory incomenominal</t>
  </si>
  <si>
    <t>2021IDOther dataRelated party transactionsValue of capital contributionsconstant</t>
  </si>
  <si>
    <t>2021IDOther dataRelated party transactionsValue of capital contributionsnominal</t>
  </si>
  <si>
    <t>2021IDOther dataRelated party transactionsValue of vested assetsconstant</t>
  </si>
  <si>
    <t>2021IDOther dataRelated party transactionsValue of vested assetsnominal</t>
  </si>
  <si>
    <t>2021IDOther dataRelated party transactionsVegetation managementconstant</t>
  </si>
  <si>
    <t>2021IDOther dataRelated party transactionsVegetation managementnominal</t>
  </si>
  <si>
    <t>2021IDOther dataTransformer capacityTotal distribution transformer capacityNA</t>
  </si>
  <si>
    <t>2021IDRAB valueTotal closing RAB valueDistribution and LV cablesconstant</t>
  </si>
  <si>
    <t>2021IDRAB valueTotal closing RAB valueDistribution and LV linesconstant</t>
  </si>
  <si>
    <t>2021IDRAB valueTotal closing RAB valueDistribution substations and transformersconstant</t>
  </si>
  <si>
    <t>2021IDRAB valueTotal closing RAB valueDistribution switchgearconstant</t>
  </si>
  <si>
    <t>2021IDRAB valueTotal closing RAB valueNon-network assetsconstant</t>
  </si>
  <si>
    <t>2021IDRAB valueTotal closing RAB valueOther network assetsconstant</t>
  </si>
  <si>
    <t>2021IDRAB valueTotal closing RAB valueSubtransmission cablesconstant</t>
  </si>
  <si>
    <t>2021IDRAB valueTotal closing RAB valueSubtransmission linesconstant</t>
  </si>
  <si>
    <t>2021IDRAB valueTotal closing RAB valueTotalconstant</t>
  </si>
  <si>
    <t>2021IDRAB valueTotal closing RAB valueZone substationsconstant</t>
  </si>
  <si>
    <t>2021IDReliabilityInterruption rateInterruptions per 100 circuit kmNA</t>
  </si>
  <si>
    <t>2021IDReliabilityNumber of interruptionsClass BNA</t>
  </si>
  <si>
    <t>2021IDReliabilityNumber of interruptionsClass CNA</t>
  </si>
  <si>
    <t>2021IDReliabilitySAIDIClass BNA</t>
  </si>
  <si>
    <t>2021IDReliabilitySAIDIClass CNA</t>
  </si>
  <si>
    <t>2021IDReliabilitySAIFIClass BNA</t>
  </si>
  <si>
    <t>2021IDReliabilitySAIFIClass CNA</t>
  </si>
  <si>
    <t>2021IDReliabilitySAIDIAdverse environmentNA</t>
  </si>
  <si>
    <t>2021IDReliabilitySAIDIAdverse weatherNA</t>
  </si>
  <si>
    <t>2021IDReliabilitySAIDICause unknownNA</t>
  </si>
  <si>
    <t>2021IDReliabilitySAIDIDefective equipmentNA</t>
  </si>
  <si>
    <t>2021IDReliabilitySAIDIHuman errorNA</t>
  </si>
  <si>
    <t>2021IDReliabilitySAIDILightningNA</t>
  </si>
  <si>
    <t>2021IDReliabilitySAIDIThird party interferenceNA</t>
  </si>
  <si>
    <t>2021IDReliabilitySAIDIVegetationNA</t>
  </si>
  <si>
    <t>2021IDReliabilitySAIDIWildlifeNA</t>
  </si>
  <si>
    <t>2021IDReliabilitySAIFIAdverse environmentNA</t>
  </si>
  <si>
    <t>2021IDReliabilitySAIFIAdverse weatherNA</t>
  </si>
  <si>
    <t>2021IDReliabilitySAIFICause unknownNA</t>
  </si>
  <si>
    <t>2021IDReliabilitySAIFIDefective equipmentNA</t>
  </si>
  <si>
    <t>2021IDReliabilitySAIFIHuman errorNA</t>
  </si>
  <si>
    <t>2021IDReliabilitySAIFILightningNA</t>
  </si>
  <si>
    <t>2021IDReliabilitySAIFIThird party interferenceNA</t>
  </si>
  <si>
    <t>2021IDReliabilitySAIFIVegetationNA</t>
  </si>
  <si>
    <t>2021IDReliabilitySAIFIWildlifeNA</t>
  </si>
  <si>
    <t>2021AMP2018ReliabilitySAIDIClass BNA</t>
  </si>
  <si>
    <t>2021AMP2021ReliabilitySAIDIClass BNA</t>
  </si>
  <si>
    <t>2021AMP2017ReliabilitySAIDIClass BNA</t>
  </si>
  <si>
    <t>2021AMP2016ReliabilitySAIDIClass BNA</t>
  </si>
  <si>
    <t>2021AMP2020ReliabilitySAIDIClass BNA</t>
  </si>
  <si>
    <t>2021AMP2019ReliabilitySAIDIClass BNA</t>
  </si>
  <si>
    <t>2021AMP2016ReliabilitySAIDIClass CNA</t>
  </si>
  <si>
    <t>2021AMP2019ReliabilitySAIDIClass CNA</t>
  </si>
  <si>
    <t>2021AMP2017ReliabilitySAIDIClass CNA</t>
  </si>
  <si>
    <t>2021AMP2018ReliabilitySAIDIClass CNA</t>
  </si>
  <si>
    <t>2021AMP2021ReliabilitySAIDIClass CNA</t>
  </si>
  <si>
    <t>2021AMP2020ReliabilitySAIDIClass CNA</t>
  </si>
  <si>
    <t>2021AMP2020ReliabilitySAIFIClass BNA</t>
  </si>
  <si>
    <t>2021AMP2016ReliabilitySAIFIClass BNA</t>
  </si>
  <si>
    <t>2021AMP2019ReliabilitySAIFIClass BNA</t>
  </si>
  <si>
    <t>2021AMP2018ReliabilitySAIFIClass BNA</t>
  </si>
  <si>
    <t>2021AMP2021ReliabilitySAIFIClass BNA</t>
  </si>
  <si>
    <t>2021AMP2017ReliabilitySAIFIClass BNA</t>
  </si>
  <si>
    <t>2021AMP2020ReliabilitySAIFIClass CNA</t>
  </si>
  <si>
    <t>2021AMP2017ReliabilitySAIFIClass CNA</t>
  </si>
  <si>
    <t>2021AMP2019ReliabilitySAIFIClass CNA</t>
  </si>
  <si>
    <t>2021AMP2018ReliabilitySAIFIClass CNA</t>
  </si>
  <si>
    <t>2021AMP2016ReliabilitySAIFIClass CNA</t>
  </si>
  <si>
    <t>2021AMP2021ReliabilitySAIFIClass CNA</t>
  </si>
  <si>
    <t>2021IDRevenue and ProfitabilityReturn on investmentReturn on Investment (post tax)NA</t>
  </si>
  <si>
    <t>2021IDRevenue and ProfitabilityReturn on investmentReturn on Investment (vanilla)NA</t>
  </si>
  <si>
    <t>2021IDRevenue and ProfitabilityExpensesOperational expenditureconstant</t>
  </si>
  <si>
    <t>2021IDRevenue and ProfitabilityExpensesOperational expenditurenominal</t>
  </si>
  <si>
    <t>2021IDRevenue and ProfitabilityExpensesPass-through and recoverable costsconstant</t>
  </si>
  <si>
    <t>2021IDRevenue and ProfitabilityExpensesPass-through and recoverable costsnominal</t>
  </si>
  <si>
    <t>2021IDRevenue and ProfitabilityOperating surplus / (deficit)Operating surplus / (deficit)constant</t>
  </si>
  <si>
    <t>2021IDRevenue and ProfitabilityOperating surplus / (deficit)Operating surplus / (deficit)nominal</t>
  </si>
  <si>
    <t>2021IDRevenue and ProfitabilityRegulatory profit / (loss)Regulatory profit / (loss)constant</t>
  </si>
  <si>
    <t>2021IDRevenue and ProfitabilityRegulatory profit / (loss)Regulatory profit / (loss)nominal</t>
  </si>
  <si>
    <t>2021IDRevenue and ProfitabilityRegulatory profit / (loss) before taxRegulatory profit / (loss) before taxconstant</t>
  </si>
  <si>
    <t>2021IDRevenue and ProfitabilityRegulatory profit / (loss) before taxRegulatory profit / (loss) before taxnominal</t>
  </si>
  <si>
    <t>2021IDRevenue and ProfitabilityTaxRegulatory tax allowanceconstant</t>
  </si>
  <si>
    <t>2021IDRevenue and ProfitabilityTaxRegulatory tax allowancenominal</t>
  </si>
  <si>
    <t>2021IDRevenue and ProfitabilityTerm credit spread differentialTerm credit spread differential allowanceconstant</t>
  </si>
  <si>
    <t>2021IDRevenue and ProfitabilityTerm credit spread differentialTerm credit spread differential allowancenominal</t>
  </si>
  <si>
    <t>2021IDRevenue and ProfitabilityTotal regulatory incomeGains / (losses) on asset disposalsconstant</t>
  </si>
  <si>
    <t>2021IDRevenue and ProfitabilityTotal regulatory incomeGains / (losses) on asset disposalsnominal</t>
  </si>
  <si>
    <t>2021IDRevenue and ProfitabilityTotal regulatory incomeLine charge revenueconstant</t>
  </si>
  <si>
    <t>2021IDRevenue and ProfitabilityTotal regulatory incomeLine charge revenuenominal</t>
  </si>
  <si>
    <t>2021IDRevenue and ProfitabilityTotal regulatory incomeOther regulatory incomeconstant</t>
  </si>
  <si>
    <t>2021IDRevenue and ProfitabilityTotal regulatory incomeOther regulatory incomenominal</t>
  </si>
  <si>
    <t>2021IDRevenue and ProfitabilityTotal regulatory incomeTotal regulatory incomeconstant</t>
  </si>
  <si>
    <t>2021IDRevenue and ProfitabilityTotal regulatory incomeTotal regulatory incomenominal</t>
  </si>
  <si>
    <t>2021IDRevenue and ProfitabilityAdjustment resulting from asset allocationAdjustment resulting from asset allocationconstant</t>
  </si>
  <si>
    <t>2021IDRevenue and ProfitabilityAdjustment resulting from asset allocationAdjustment resulting from asset allocationnominal</t>
  </si>
  <si>
    <t>2021IDRevenue and ProfitabilityAsset disposalsAsset disposalsconstant</t>
  </si>
  <si>
    <t>2021IDRevenue and ProfitabilityAsset disposalsAsset disposalsnominal</t>
  </si>
  <si>
    <t>2021IDRevenue and ProfitabilityAsset valueTotal depreciationconstant</t>
  </si>
  <si>
    <t>2021IDRevenue and ProfitabilityAsset valueTotal depreciationnominal</t>
  </si>
  <si>
    <t>2021IDRevenue and ProfitabilityAsset valueTotal revaluationsconstant</t>
  </si>
  <si>
    <t>2021IDRevenue and ProfitabilityAsset valueTotal revaluationsnominal</t>
  </si>
  <si>
    <t>2021IDRevenue and ProfitabilityAssets commissionedAssets commissionedconstant</t>
  </si>
  <si>
    <t>2021IDRevenue and ProfitabilityAssets commissionedAssets commissionednominal</t>
  </si>
  <si>
    <t>2021IDRevenue and ProfitabilityLost and found assets adjustmentLost and found assets adjustmentconstant</t>
  </si>
  <si>
    <t>2021IDRevenue and ProfitabilityLost and found assets adjustmentLost and found assets adjustmentnominal</t>
  </si>
  <si>
    <t>2021IDRevenue and ProfitabilityTotal closing RAB valueTotal closing RAB valueconstant</t>
  </si>
  <si>
    <t>2021IDRevenue and ProfitabilityTotal closing RAB valueTotal closing RAB valuenominal</t>
  </si>
  <si>
    <t>2021IDRevenue and ProfitabilityTotal opening RAB valueTotal opening RAB valueconstant</t>
  </si>
  <si>
    <t>2021IDRevenue and ProfitabilityTotal opening RAB valueTotal opening RAB valuenominal</t>
  </si>
  <si>
    <t>2022AMP2018Capital ExpenditureAll assetsExpenditure on assetsconstant</t>
  </si>
  <si>
    <t>2022AMP2019Capital ExpenditureAll assetsExpenditure on assetsconstant</t>
  </si>
  <si>
    <t>2022AMP2013Capital ExpenditureAll assetsExpenditure on assetsconstant</t>
  </si>
  <si>
    <t>2022AMP2020Capital ExpenditureAll assetsExpenditure on assetsconstant</t>
  </si>
  <si>
    <t>2022AMP2017Capital ExpenditureAll assetsExpenditure on assetsconstant</t>
  </si>
  <si>
    <t>2022AMP2014Capital ExpenditureAll assetsExpenditure on assetsconstant</t>
  </si>
  <si>
    <t>2022AMP2021Capital ExpenditureAll assetsExpenditure on assetsconstant</t>
  </si>
  <si>
    <t>2022AMP2015Capital ExpenditureAll assetsExpenditure on assetsconstant</t>
  </si>
  <si>
    <t>2022AMP2016Capital ExpenditureAll assetsExpenditure on assetsconstant</t>
  </si>
  <si>
    <t>2022AMP2021Capital ExpenditureAll assetsExpenditure on assetsnominal</t>
  </si>
  <si>
    <t>2022AMP2014Capital ExpenditureAll assetsExpenditure on assetsnominal</t>
  </si>
  <si>
    <t>2022AMP2016Capital ExpenditureAll assetsExpenditure on assetsnominal</t>
  </si>
  <si>
    <t>2022AMP2017Capital ExpenditureAll assetsExpenditure on assetsnominal</t>
  </si>
  <si>
    <t>2022AMP2015Capital ExpenditureAll assetsExpenditure on assetsnominal</t>
  </si>
  <si>
    <t>2022AMP2020Capital ExpenditureAll assetsExpenditure on assetsnominal</t>
  </si>
  <si>
    <t>2022AMP2019Capital ExpenditureAll assetsExpenditure on assetsnominal</t>
  </si>
  <si>
    <t>2022AMP2013Capital ExpenditureAll assetsExpenditure on assetsnominal</t>
  </si>
  <si>
    <t>2022AMP2018Capital ExpenditureAll assetsExpenditure on assetsnominal</t>
  </si>
  <si>
    <t>2022AMP2013Capital ExpenditureAsset relocationsAsset relocationsconstant</t>
  </si>
  <si>
    <t>2022AMP2018Capital ExpenditureAsset relocationsAsset relocationsconstant</t>
  </si>
  <si>
    <t>2022AMP2021Capital ExpenditureAsset relocationsAsset relocationsconstant</t>
  </si>
  <si>
    <t>2022AMP2016Capital ExpenditureAsset relocationsAsset relocationsconstant</t>
  </si>
  <si>
    <t>2022AMP2014Capital ExpenditureAsset relocationsAsset relocationsconstant</t>
  </si>
  <si>
    <t>2022AMP2020Capital ExpenditureAsset relocationsAsset relocationsconstant</t>
  </si>
  <si>
    <t>2022AMP2015Capital ExpenditureAsset relocationsAsset relocationsconstant</t>
  </si>
  <si>
    <t>2022AMP2019Capital ExpenditureAsset relocationsAsset relocationsconstant</t>
  </si>
  <si>
    <t>2022AMP2017Capital ExpenditureAsset relocationsAsset relocationsconstant</t>
  </si>
  <si>
    <t>2022AMP2018Capital ExpenditureAsset relocationsAsset relocationsnominal</t>
  </si>
  <si>
    <t>2022AMP2020Capital ExpenditureAsset relocationsAsset relocationsnominal</t>
  </si>
  <si>
    <t>2022AMP2019Capital ExpenditureAsset relocationsAsset relocationsnominal</t>
  </si>
  <si>
    <t>2022AMP2013Capital ExpenditureAsset relocationsAsset relocationsnominal</t>
  </si>
  <si>
    <t>2022AMP2016Capital ExpenditureAsset relocationsAsset relocationsnominal</t>
  </si>
  <si>
    <t>2022AMP2017Capital ExpenditureAsset relocationsAsset relocationsnominal</t>
  </si>
  <si>
    <t>2022AMP2014Capital ExpenditureAsset relocationsAsset relocationsnominal</t>
  </si>
  <si>
    <t>2022AMP2021Capital ExpenditureAsset relocationsAsset relocationsnominal</t>
  </si>
  <si>
    <t>2022AMP2015Capital ExpenditureAsset relocationsAsset relocationsnominal</t>
  </si>
  <si>
    <t>2022AMP2014Capital ExpenditureAsset replacement and renewalAsset replacement and renewalconstant</t>
  </si>
  <si>
    <t>2022AMP2015Capital ExpenditureAsset replacement and renewalAsset replacement and renewalconstant</t>
  </si>
  <si>
    <t>2022AMP2018Capital ExpenditureAsset replacement and renewalAsset replacement and renewalconstant</t>
  </si>
  <si>
    <t>2022AMP2021Capital ExpenditureAsset replacement and renewalAsset replacement and renewalconstant</t>
  </si>
  <si>
    <t>2022AMP2013Capital ExpenditureAsset replacement and renewalAsset replacement and renewalconstant</t>
  </si>
  <si>
    <t>2022AMP2017Capital ExpenditureAsset replacement and renewalAsset replacement and renewalconstant</t>
  </si>
  <si>
    <t>2022AMP2020Capital ExpenditureAsset replacement and renewalAsset replacement and renewalconstant</t>
  </si>
  <si>
    <t>2022AMP2019Capital ExpenditureAsset replacement and renewalAsset replacement and renewalconstant</t>
  </si>
  <si>
    <t>2022AMP2016Capital ExpenditureAsset replacement and renewalAsset replacement and renewalconstant</t>
  </si>
  <si>
    <t>2022AMP2015Capital ExpenditureAsset replacement and renewalAsset replacement and renewalnominal</t>
  </si>
  <si>
    <t>2022AMP2016Capital ExpenditureAsset replacement and renewalAsset replacement and renewalnominal</t>
  </si>
  <si>
    <t>2022AMP2013Capital ExpenditureAsset replacement and renewalAsset replacement and renewalnominal</t>
  </si>
  <si>
    <t>2022AMP2014Capital ExpenditureAsset replacement and renewalAsset replacement and renewalnominal</t>
  </si>
  <si>
    <t>2022AMP2020Capital ExpenditureAsset replacement and renewalAsset replacement and renewalnominal</t>
  </si>
  <si>
    <t>2022AMP2019Capital ExpenditureAsset replacement and renewalAsset replacement and renewalnominal</t>
  </si>
  <si>
    <t>2022AMP2018Capital ExpenditureAsset replacement and renewalAsset replacement and renewalnominal</t>
  </si>
  <si>
    <t>2022AMP2017Capital ExpenditureAsset replacement and renewalAsset replacement and renewalnominal</t>
  </si>
  <si>
    <t>2022AMP2021Capital ExpenditureAsset replacement and renewalAsset replacement and renewalnominal</t>
  </si>
  <si>
    <t>2022AMP2016Capital ExpenditureAssets commissionedAssets commissionednominal</t>
  </si>
  <si>
    <t>2022AMP2020Capital ExpenditureAssets commissionedAssets commissionednominal</t>
  </si>
  <si>
    <t>2022AMP2021Capital ExpenditureAssets commissionedAssets commissionednominal</t>
  </si>
  <si>
    <t>2022AMP2013Capital ExpenditureAssets commissionedAssets commissionednominal</t>
  </si>
  <si>
    <t>2022AMP2017Capital ExpenditureAssets commissionedAssets commissionednominal</t>
  </si>
  <si>
    <t>2022AMP2018Capital ExpenditureAssets commissionedAssets commissionednominal</t>
  </si>
  <si>
    <t>2022AMP2014Capital ExpenditureAssets commissionedAssets commissionednominal</t>
  </si>
  <si>
    <t>2022AMP2019Capital ExpenditureAssets commissionedAssets commissionednominal</t>
  </si>
  <si>
    <t>2022AMP2015Capital ExpenditureAssets commissionedAssets commissionednominal</t>
  </si>
  <si>
    <t>2022AMP2014Capital ExpenditureCapital expenditure forecastCapital expenditure forecastnominal</t>
  </si>
  <si>
    <t>2022AMP2018Capital ExpenditureCapital expenditure forecastCapital expenditure forecastnominal</t>
  </si>
  <si>
    <t>2022AMP2016Capital ExpenditureCapital expenditure forecastCapital expenditure forecastnominal</t>
  </si>
  <si>
    <t>2022AMP2021Capital ExpenditureCapital expenditure forecastCapital expenditure forecastnominal</t>
  </si>
  <si>
    <t>2022AMP2020Capital ExpenditureCapital expenditure forecastCapital expenditure forecastnominal</t>
  </si>
  <si>
    <t>2022AMP2015Capital ExpenditureCapital expenditure forecastCapital expenditure forecastnominal</t>
  </si>
  <si>
    <t>2022AMP2013Capital ExpenditureCapital expenditure forecastCapital expenditure forecastnominal</t>
  </si>
  <si>
    <t>2022AMP2019Capital ExpenditureCapital expenditure forecastCapital expenditure forecastnominal</t>
  </si>
  <si>
    <t>2022AMP2017Capital ExpenditureCapital expenditure forecastCapital expenditure forecastnominal</t>
  </si>
  <si>
    <t>2022AMP2014Capital ExpenditureConsumer connectionConsumer connectionconstant</t>
  </si>
  <si>
    <t>2022AMP2020Capital ExpenditureConsumer connectionConsumer connectionconstant</t>
  </si>
  <si>
    <t>2022AMP2013Capital ExpenditureConsumer connectionConsumer connectionconstant</t>
  </si>
  <si>
    <t>2022AMP2016Capital ExpenditureConsumer connectionConsumer connectionconstant</t>
  </si>
  <si>
    <t>2022AMP2019Capital ExpenditureConsumer connectionConsumer connectionconstant</t>
  </si>
  <si>
    <t>2022AMP2021Capital ExpenditureConsumer connectionConsumer connectionconstant</t>
  </si>
  <si>
    <t>2022AMP2015Capital ExpenditureConsumer connectionConsumer connectionconstant</t>
  </si>
  <si>
    <t>2022AMP2018Capital ExpenditureConsumer connectionConsumer connectionconstant</t>
  </si>
  <si>
    <t>2022AMP2017Capital ExpenditureConsumer connectionConsumer connectionconstant</t>
  </si>
  <si>
    <t>2022AMP2020Capital ExpenditureConsumer connectionConsumer connectionnominal</t>
  </si>
  <si>
    <t>2022AMP2013Capital ExpenditureConsumer connectionConsumer connectionnominal</t>
  </si>
  <si>
    <t>2022AMP2021Capital ExpenditureConsumer connectionConsumer connectionnominal</t>
  </si>
  <si>
    <t>2022AMP2019Capital ExpenditureConsumer connectionConsumer connectionnominal</t>
  </si>
  <si>
    <t>2022AMP2014Capital ExpenditureConsumer connectionConsumer connectionnominal</t>
  </si>
  <si>
    <t>2022AMP2018Capital ExpenditureConsumer connectionConsumer connectionnominal</t>
  </si>
  <si>
    <t>2022AMP2017Capital ExpenditureConsumer connectionConsumer connectionnominal</t>
  </si>
  <si>
    <t>2022AMP2016Capital ExpenditureConsumer connectionConsumer connectionnominal</t>
  </si>
  <si>
    <t>2022AMP2015Capital ExpenditureConsumer connectionConsumer connectionnominal</t>
  </si>
  <si>
    <t>2022AMP2021Capital ExpenditureCost of financingCost of financingnominal</t>
  </si>
  <si>
    <t>2022AMP2017Capital ExpenditureCost of financingCost of financingnominal</t>
  </si>
  <si>
    <t>2022AMP2014Capital ExpenditureCost of financingCost of financingnominal</t>
  </si>
  <si>
    <t>2022AMP2016Capital ExpenditureCost of financingCost of financingnominal</t>
  </si>
  <si>
    <t>2022AMP2015Capital ExpenditureCost of financingCost of financingnominal</t>
  </si>
  <si>
    <t>2022AMP2020Capital ExpenditureCost of financingCost of financingnominal</t>
  </si>
  <si>
    <t>2022AMP2013Capital ExpenditureCost of financingCost of financingnominal</t>
  </si>
  <si>
    <t>2022AMP2019Capital ExpenditureCost of financingCost of financingnominal</t>
  </si>
  <si>
    <t>2022AMP2018Capital ExpenditureCost of financingCost of financingnominal</t>
  </si>
  <si>
    <t>2022AMP2021Capital ExpenditureExpenditure on subcomponentsEnergy efficiency and demand side management, reduction of energy lossesconstant</t>
  </si>
  <si>
    <t>2022AMP2019Capital ExpenditureExpenditure on subcomponentsEnergy efficiency and demand side management, reduction of energy lossesconstant</t>
  </si>
  <si>
    <t>2022AMP2017Capital ExpenditureExpenditure on subcomponentsEnergy efficiency and demand side management, reduction of energy lossesconstant</t>
  </si>
  <si>
    <t>2022AMP2015Capital ExpenditureExpenditure on subcomponentsEnergy efficiency and demand side management, reduction of energy lossesconstant</t>
  </si>
  <si>
    <t>2022AMP2013Capital ExpenditureExpenditure on subcomponentsEnergy efficiency and demand side management, reduction of energy lossesconstant</t>
  </si>
  <si>
    <t>2022AMP2016Capital ExpenditureExpenditure on subcomponentsEnergy efficiency and demand side management, reduction of energy lossesconstant</t>
  </si>
  <si>
    <t>2022AMP2020Capital ExpenditureExpenditure on subcomponentsEnergy efficiency and demand side management, reduction of energy lossesconstant</t>
  </si>
  <si>
    <t>2022AMP2014Capital ExpenditureExpenditure on subcomponentsEnergy efficiency and demand side management, reduction of energy lossesconstant</t>
  </si>
  <si>
    <t>2022AMP2018Capital ExpenditureExpenditure on subcomponentsEnergy efficiency and demand side management, reduction of energy lossesconstant</t>
  </si>
  <si>
    <t>2022AMP2021Capital ExpenditureExpenditure on subcomponentsOverhead to underground conversionconstant</t>
  </si>
  <si>
    <t>2022AMP2013Capital ExpenditureExpenditure on subcomponentsOverhead to underground conversionconstant</t>
  </si>
  <si>
    <t>2022AMP2015Capital ExpenditureExpenditure on subcomponentsOverhead to underground conversionconstant</t>
  </si>
  <si>
    <t>2022AMP2014Capital ExpenditureExpenditure on subcomponentsOverhead to underground conversionconstant</t>
  </si>
  <si>
    <t>2022AMP2019Capital ExpenditureExpenditure on subcomponentsOverhead to underground conversionconstant</t>
  </si>
  <si>
    <t>2022AMP2016Capital ExpenditureExpenditure on subcomponentsOverhead to underground conversionconstant</t>
  </si>
  <si>
    <t>2022AMP2020Capital ExpenditureExpenditure on subcomponentsOverhead to underground conversionconstant</t>
  </si>
  <si>
    <t>2022AMP2017Capital ExpenditureExpenditure on subcomponentsOverhead to underground conversionconstant</t>
  </si>
  <si>
    <t>2022AMP2018Capital ExpenditureExpenditure on subcomponentsOverhead to underground conversionconstant</t>
  </si>
  <si>
    <t>2022AMP2014Capital ExpenditureExpenditure on subcomponentsResearch and developmentconstant</t>
  </si>
  <si>
    <t>2022AMP2015Capital ExpenditureExpenditure on subcomponentsResearch and developmentconstant</t>
  </si>
  <si>
    <t>2022AMP2020Capital ExpenditureExpenditure on subcomponentsResearch and developmentconstant</t>
  </si>
  <si>
    <t>2022AMP2013Capital ExpenditureExpenditure on subcomponentsResearch and developmentconstant</t>
  </si>
  <si>
    <t>2022AMP2017Capital ExpenditureExpenditure on subcomponentsResearch and developmentconstant</t>
  </si>
  <si>
    <t>2022AMP2016Capital ExpenditureExpenditure on subcomponentsResearch and developmentconstant</t>
  </si>
  <si>
    <t>2022AMP2018Capital ExpenditureExpenditure on subcomponentsResearch and developmentconstant</t>
  </si>
  <si>
    <t>2022AMP2019Capital ExpenditureExpenditure on subcomponentsResearch and developmentconstant</t>
  </si>
  <si>
    <t>2022AMP2021Capital ExpenditureExpenditure on subcomponentsResearch and developmentconstant</t>
  </si>
  <si>
    <t>2022AMP2016Capital ExpenditureNetwork assetsExpenditure on network assetsconstant</t>
  </si>
  <si>
    <t>2022AMP2018Capital ExpenditureNetwork assetsExpenditure on network assetsconstant</t>
  </si>
  <si>
    <t>2022AMP2017Capital ExpenditureNetwork assetsExpenditure on network assetsconstant</t>
  </si>
  <si>
    <t>2022AMP2015Capital ExpenditureNetwork assetsExpenditure on network assetsconstant</t>
  </si>
  <si>
    <t>2022AMP2019Capital ExpenditureNetwork assetsExpenditure on network assetsconstant</t>
  </si>
  <si>
    <t>2022AMP2014Capital ExpenditureNetwork assetsExpenditure on network assetsconstant</t>
  </si>
  <si>
    <t>2022AMP2020Capital ExpenditureNetwork assetsExpenditure on network assetsconstant</t>
  </si>
  <si>
    <t>2022AMP2013Capital ExpenditureNetwork assetsExpenditure on network assetsconstant</t>
  </si>
  <si>
    <t>2022AMP2021Capital ExpenditureNetwork assetsExpenditure on network assetsconstant</t>
  </si>
  <si>
    <t>2022AMP2014Capital ExpenditureNetwork assetsExpenditure on network assetsnominal</t>
  </si>
  <si>
    <t>2022AMP2016Capital ExpenditureNetwork assetsExpenditure on network assetsnominal</t>
  </si>
  <si>
    <t>2022AMP2013Capital ExpenditureNetwork assetsExpenditure on network assetsnominal</t>
  </si>
  <si>
    <t>2022AMP2019Capital ExpenditureNetwork assetsExpenditure on network assetsnominal</t>
  </si>
  <si>
    <t>2022AMP2015Capital ExpenditureNetwork assetsExpenditure on network assetsnominal</t>
  </si>
  <si>
    <t>2022AMP2018Capital ExpenditureNetwork assetsExpenditure on network assetsnominal</t>
  </si>
  <si>
    <t>2022AMP2020Capital ExpenditureNetwork assetsExpenditure on network assetsnominal</t>
  </si>
  <si>
    <t>2022AMP2017Capital ExpenditureNetwork assetsExpenditure on network assetsnominal</t>
  </si>
  <si>
    <t>2022AMP2021Capital ExpenditureNetwork assetsExpenditure on network assetsnominal</t>
  </si>
  <si>
    <t>2022AMP2014Capital ExpenditureNon-network assetsExpenditure on non-network assetsconstant</t>
  </si>
  <si>
    <t>2022AMP2015Capital ExpenditureNon-network assetsExpenditure on non-network assetsconstant</t>
  </si>
  <si>
    <t>2022AMP2019Capital ExpenditureNon-network assetsExpenditure on non-network assetsconstant</t>
  </si>
  <si>
    <t>2022AMP2016Capital ExpenditureNon-network assetsExpenditure on non-network assetsconstant</t>
  </si>
  <si>
    <t>2022AMP2013Capital ExpenditureNon-network assetsExpenditure on non-network assetsconstant</t>
  </si>
  <si>
    <t>2022AMP2020Capital ExpenditureNon-network assetsExpenditure on non-network assetsconstant</t>
  </si>
  <si>
    <t>2022AMP2018Capital ExpenditureNon-network assetsExpenditure on non-network assetsconstant</t>
  </si>
  <si>
    <t>2022AMP2021Capital ExpenditureNon-network assetsExpenditure on non-network assetsconstant</t>
  </si>
  <si>
    <t>2022AMP2017Capital ExpenditureNon-network assetsExpenditure on non-network assetsconstant</t>
  </si>
  <si>
    <t>2022AMP2020Capital ExpenditureNon-network assetsExpenditure on non-network assetsnominal</t>
  </si>
  <si>
    <t>2022AMP2016Capital ExpenditureNon-network assetsExpenditure on non-network assetsnominal</t>
  </si>
  <si>
    <t>2022AMP2021Capital ExpenditureNon-network assetsExpenditure on non-network assetsnominal</t>
  </si>
  <si>
    <t>2022AMP2014Capital ExpenditureNon-network assetsExpenditure on non-network assetsnominal</t>
  </si>
  <si>
    <t>2022AMP2013Capital ExpenditureNon-network assetsExpenditure on non-network assetsnominal</t>
  </si>
  <si>
    <t>2022AMP2017Capital ExpenditureNon-network assetsExpenditure on non-network assetsnominal</t>
  </si>
  <si>
    <t>2022AMP2015Capital ExpenditureNon-network assetsExpenditure on non-network assetsnominal</t>
  </si>
  <si>
    <t>2022AMP2018Capital ExpenditureNon-network assetsExpenditure on non-network assetsnominal</t>
  </si>
  <si>
    <t>2022AMP2019Capital ExpenditureNon-network assetsExpenditure on non-network assetsnominal</t>
  </si>
  <si>
    <t>2022AMP2014Capital ExpenditureReliability, safety and environmentLegislative and regulatoryconstant</t>
  </si>
  <si>
    <t>2022AMP2019Capital ExpenditureReliability, safety and environmentLegislative and regulatoryconstant</t>
  </si>
  <si>
    <t>2022AMP2015Capital ExpenditureReliability, safety and environmentLegislative and regulatoryconstant</t>
  </si>
  <si>
    <t>2022AMP2020Capital ExpenditureReliability, safety and environmentLegislative and regulatoryconstant</t>
  </si>
  <si>
    <t>2022AMP2021Capital ExpenditureReliability, safety and environmentLegislative and regulatoryconstant</t>
  </si>
  <si>
    <t>2022AMP2016Capital ExpenditureReliability, safety and environmentLegislative and regulatoryconstant</t>
  </si>
  <si>
    <t>2022AMP2013Capital ExpenditureReliability, safety and environmentLegislative and regulatoryconstant</t>
  </si>
  <si>
    <t>2022AMP2017Capital ExpenditureReliability, safety and environmentLegislative and regulatoryconstant</t>
  </si>
  <si>
    <t>2022AMP2018Capital ExpenditureReliability, safety and environmentLegislative and regulatoryconstant</t>
  </si>
  <si>
    <t>2022AMP2021Capital ExpenditureReliability, safety and environmentLegislative and regulatorynominal</t>
  </si>
  <si>
    <t>2022AMP2014Capital ExpenditureReliability, safety and environmentLegislative and regulatorynominal</t>
  </si>
  <si>
    <t>2022AMP2018Capital ExpenditureReliability, safety and environmentLegislative and regulatorynominal</t>
  </si>
  <si>
    <t>2022AMP2013Capital ExpenditureReliability, safety and environmentLegislative and regulatorynominal</t>
  </si>
  <si>
    <t>2022AMP2020Capital ExpenditureReliability, safety and environmentLegislative and regulatorynominal</t>
  </si>
  <si>
    <t>2022AMP2016Capital ExpenditureReliability, safety and environmentLegislative and regulatorynominal</t>
  </si>
  <si>
    <t>2022AMP2019Capital ExpenditureReliability, safety and environmentLegislative and regulatorynominal</t>
  </si>
  <si>
    <t>2022AMP2017Capital ExpenditureReliability, safety and environmentLegislative and regulatorynominal</t>
  </si>
  <si>
    <t>2022AMP2015Capital ExpenditureReliability, safety and environmentLegislative and regulatorynominal</t>
  </si>
  <si>
    <t>2022AMP2018Capital ExpenditureReliability, safety and environmentOther reliability, safety and environmentconstant</t>
  </si>
  <si>
    <t>2022AMP2016Capital ExpenditureReliability, safety and environmentOther reliability, safety and environmentconstant</t>
  </si>
  <si>
    <t>2022AMP2015Capital ExpenditureReliability, safety and environmentOther reliability, safety and environmentconstant</t>
  </si>
  <si>
    <t>2022AMP2019Capital ExpenditureReliability, safety and environmentOther reliability, safety and environmentconstant</t>
  </si>
  <si>
    <t>2022AMP2020Capital ExpenditureReliability, safety and environmentOther reliability, safety and environmentconstant</t>
  </si>
  <si>
    <t>2022AMP2014Capital ExpenditureReliability, safety and environmentOther reliability, safety and environmentconstant</t>
  </si>
  <si>
    <t>2022AMP2013Capital ExpenditureReliability, safety and environmentOther reliability, safety and environmentconstant</t>
  </si>
  <si>
    <t>2022AMP2017Capital ExpenditureReliability, safety and environmentOther reliability, safety and environmentconstant</t>
  </si>
  <si>
    <t>2022AMP2021Capital ExpenditureReliability, safety and environmentOther reliability, safety and environmentconstant</t>
  </si>
  <si>
    <t>2022AMP2019Capital ExpenditureReliability, safety and environmentOther reliability, safety and environmentnominal</t>
  </si>
  <si>
    <t>2022AMP2015Capital ExpenditureReliability, safety and environmentOther reliability, safety and environmentnominal</t>
  </si>
  <si>
    <t>2022AMP2018Capital ExpenditureReliability, safety and environmentOther reliability, safety and environmentnominal</t>
  </si>
  <si>
    <t>2022AMP2021Capital ExpenditureReliability, safety and environmentOther reliability, safety and environmentnominal</t>
  </si>
  <si>
    <t>2022AMP2013Capital ExpenditureReliability, safety and environmentOther reliability, safety and environmentnominal</t>
  </si>
  <si>
    <t>2022AMP2016Capital ExpenditureReliability, safety and environmentOther reliability, safety and environmentnominal</t>
  </si>
  <si>
    <t>2022AMP2014Capital ExpenditureReliability, safety and environmentOther reliability, safety and environmentnominal</t>
  </si>
  <si>
    <t>2022AMP2020Capital ExpenditureReliability, safety and environmentOther reliability, safety and environmentnominal</t>
  </si>
  <si>
    <t>2022AMP2017Capital ExpenditureReliability, safety and environmentOther reliability, safety and environmentnominal</t>
  </si>
  <si>
    <t>2022AMP2021Capital ExpenditureReliability, safety and environmentQuality of supplyconstant</t>
  </si>
  <si>
    <t>2022AMP2018Capital ExpenditureReliability, safety and environmentQuality of supplyconstant</t>
  </si>
  <si>
    <t>2022AMP2014Capital ExpenditureReliability, safety and environmentQuality of supplyconstant</t>
  </si>
  <si>
    <t>2022AMP2017Capital ExpenditureReliability, safety and environmentQuality of supplyconstant</t>
  </si>
  <si>
    <t>2022AMP2013Capital ExpenditureReliability, safety and environmentQuality of supplyconstant</t>
  </si>
  <si>
    <t>2022AMP2019Capital ExpenditureReliability, safety and environmentQuality of supplyconstant</t>
  </si>
  <si>
    <t>2022AMP2016Capital ExpenditureReliability, safety and environmentQuality of supplyconstant</t>
  </si>
  <si>
    <t>2022AMP2020Capital ExpenditureReliability, safety and environmentQuality of supplyconstant</t>
  </si>
  <si>
    <t>2022AMP2015Capital ExpenditureReliability, safety and environmentQuality of supplyconstant</t>
  </si>
  <si>
    <t>2022AMP2020Capital ExpenditureReliability, safety and environmentQuality of supplynominal</t>
  </si>
  <si>
    <t>2022AMP2021Capital ExpenditureReliability, safety and environmentQuality of supplynominal</t>
  </si>
  <si>
    <t>2022AMP2015Capital ExpenditureReliability, safety and environmentQuality of supplynominal</t>
  </si>
  <si>
    <t>2022AMP2018Capital ExpenditureReliability, safety and environmentQuality of supplynominal</t>
  </si>
  <si>
    <t>2022AMP2019Capital ExpenditureReliability, safety and environmentQuality of supplynominal</t>
  </si>
  <si>
    <t>2022AMP2014Capital ExpenditureReliability, safety and environmentQuality of supplynominal</t>
  </si>
  <si>
    <t>2022AMP2016Capital ExpenditureReliability, safety and environmentQuality of supplynominal</t>
  </si>
  <si>
    <t>2022AMP2017Capital ExpenditureReliability, safety and environmentQuality of supplynominal</t>
  </si>
  <si>
    <t>2022AMP2013Capital ExpenditureReliability, safety and environmentQuality of supplynominal</t>
  </si>
  <si>
    <t>2022AMP2018Capital ExpenditureReliability, safety and environmentTotal reliability, safety and environmentconstant</t>
  </si>
  <si>
    <t>2022AMP2017Capital ExpenditureReliability, safety and environmentTotal reliability, safety and environmentconstant</t>
  </si>
  <si>
    <t>2022AMP2013Capital ExpenditureReliability, safety and environmentTotal reliability, safety and environmentconstant</t>
  </si>
  <si>
    <t>2022AMP2015Capital ExpenditureReliability, safety and environmentTotal reliability, safety and environmentconstant</t>
  </si>
  <si>
    <t>2022AMP2021Capital ExpenditureReliability, safety and environmentTotal reliability, safety and environmentconstant</t>
  </si>
  <si>
    <t>2022AMP2020Capital ExpenditureReliability, safety and environmentTotal reliability, safety and environmentconstant</t>
  </si>
  <si>
    <t>2022AMP2016Capital ExpenditureReliability, safety and environmentTotal reliability, safety and environmentconstant</t>
  </si>
  <si>
    <t>2022AMP2019Capital ExpenditureReliability, safety and environmentTotal reliability, safety and environmentconstant</t>
  </si>
  <si>
    <t>2022AMP2014Capital ExpenditureReliability, safety and environmentTotal reliability, safety and environmentconstant</t>
  </si>
  <si>
    <t>2022AMP2019Capital ExpenditureReliability, safety and environmentTotal reliability, safety and environmentnominal</t>
  </si>
  <si>
    <t>2022AMP2020Capital ExpenditureReliability, safety and environmentTotal reliability, safety and environmentnominal</t>
  </si>
  <si>
    <t>2022AMP2018Capital ExpenditureReliability, safety and environmentTotal reliability, safety and environmentnominal</t>
  </si>
  <si>
    <t>2022AMP2017Capital ExpenditureReliability, safety and environmentTotal reliability, safety and environmentnominal</t>
  </si>
  <si>
    <t>2022AMP2015Capital ExpenditureReliability, safety and environmentTotal reliability, safety and environmentnominal</t>
  </si>
  <si>
    <t>2022AMP2016Capital ExpenditureReliability, safety and environmentTotal reliability, safety and environmentnominal</t>
  </si>
  <si>
    <t>2022AMP2021Capital ExpenditureReliability, safety and environmentTotal reliability, safety and environmentnominal</t>
  </si>
  <si>
    <t>2022AMP2014Capital ExpenditureReliability, safety and environmentTotal reliability, safety and environmentnominal</t>
  </si>
  <si>
    <t>2022AMP2013Capital ExpenditureReliability, safety and environmentTotal reliability, safety and environmentnominal</t>
  </si>
  <si>
    <t>2022AMP2014Capital ExpenditureSystem growthSystem growthconstant</t>
  </si>
  <si>
    <t>2022AMP2013Capital ExpenditureSystem growthSystem growthconstant</t>
  </si>
  <si>
    <t>2022AMP2015Capital ExpenditureSystem growthSystem growthconstant</t>
  </si>
  <si>
    <t>2022AMP2020Capital ExpenditureSystem growthSystem growthconstant</t>
  </si>
  <si>
    <t>2022AMP2017Capital ExpenditureSystem growthSystem growthconstant</t>
  </si>
  <si>
    <t>2022AMP2016Capital ExpenditureSystem growthSystem growthconstant</t>
  </si>
  <si>
    <t>2022AMP2018Capital ExpenditureSystem growthSystem growthconstant</t>
  </si>
  <si>
    <t>2022AMP2021Capital ExpenditureSystem growthSystem growthconstant</t>
  </si>
  <si>
    <t>2022AMP2019Capital ExpenditureSystem growthSystem growthconstant</t>
  </si>
  <si>
    <t>2022AMP2017Capital ExpenditureSystem growthSystem growthnominal</t>
  </si>
  <si>
    <t>2022AMP2013Capital ExpenditureSystem growthSystem growthnominal</t>
  </si>
  <si>
    <t>2022AMP2016Capital ExpenditureSystem growthSystem growthnominal</t>
  </si>
  <si>
    <t>2022AMP2021Capital ExpenditureSystem growthSystem growthnominal</t>
  </si>
  <si>
    <t>2022AMP2014Capital ExpenditureSystem growthSystem growthnominal</t>
  </si>
  <si>
    <t>2022AMP2018Capital ExpenditureSystem growthSystem growthnominal</t>
  </si>
  <si>
    <t>2022AMP2019Capital ExpenditureSystem growthSystem growthnominal</t>
  </si>
  <si>
    <t>2022AMP2015Capital ExpenditureSystem growthSystem growthnominal</t>
  </si>
  <si>
    <t>2022AMP2020Capital ExpenditureSystem growthSystem growthnominal</t>
  </si>
  <si>
    <t>2022AMP2015Capital ExpenditureValue of capital contributionsValue of capital contributionsnominal</t>
  </si>
  <si>
    <t>2022AMP2014Capital ExpenditureValue of capital contributionsValue of capital contributionsnominal</t>
  </si>
  <si>
    <t>2022AMP2020Capital ExpenditureValue of capital contributionsValue of capital contributionsnominal</t>
  </si>
  <si>
    <t>2022AMP2021Capital ExpenditureValue of capital contributionsValue of capital contributionsnominal</t>
  </si>
  <si>
    <t>2022AMP2016Capital ExpenditureValue of capital contributionsValue of capital contributionsnominal</t>
  </si>
  <si>
    <t>2022AMP2019Capital ExpenditureValue of capital contributionsValue of capital contributionsnominal</t>
  </si>
  <si>
    <t>2022AMP2017Capital ExpenditureValue of capital contributionsValue of capital contributionsnominal</t>
  </si>
  <si>
    <t>2022AMP2013Capital ExpenditureValue of capital contributionsValue of capital contributionsnominal</t>
  </si>
  <si>
    <t>2022AMP2018Capital ExpenditureValue of capital contributionsValue of capital contributionsnominal</t>
  </si>
  <si>
    <t>2022AMP2016Capital ExpenditureValue of vested assetsValue of vested assetsnominal</t>
  </si>
  <si>
    <t>2022AMP2018Capital ExpenditureValue of vested assetsValue of vested assetsnominal</t>
  </si>
  <si>
    <t>2022AMP2021Capital ExpenditureValue of vested assetsValue of vested assetsnominal</t>
  </si>
  <si>
    <t>2022AMP2019Capital ExpenditureValue of vested assetsValue of vested assetsnominal</t>
  </si>
  <si>
    <t>2022AMP2020Capital ExpenditureValue of vested assetsValue of vested assetsnominal</t>
  </si>
  <si>
    <t>2022AMP2017Capital ExpenditureValue of vested assetsValue of vested assetsnominal</t>
  </si>
  <si>
    <t>2022AMP2013Capital ExpenditureValue of vested assetsValue of vested assetsnominal</t>
  </si>
  <si>
    <t>2022AMP2014Capital ExpenditureValue of vested assetsValue of vested assetsnominal</t>
  </si>
  <si>
    <t>2022AMP2015Capital ExpenditureValue of vested assetsValue of vested assetsnominal</t>
  </si>
  <si>
    <t>2022AMP2021Capital ExpenditureSystem GrowthAsset Replacement and Renewalconstant</t>
  </si>
  <si>
    <t>2022AMP2017Capital ExpenditureSystem GrowthCapital contributions funding system growthconstant</t>
  </si>
  <si>
    <t>2022AMP2020Capital ExpenditureSystem GrowthCapital contributions funding system growthconstant</t>
  </si>
  <si>
    <t>2022AMP2018Capital ExpenditureSystem GrowthCapital contributions funding system growthconstant</t>
  </si>
  <si>
    <t>2022AMP2019Capital ExpenditureSystem GrowthCapital contributions funding system growthconstant</t>
  </si>
  <si>
    <t>2022AMP2021Capital ExpenditureSystem GrowthCapital contributions funding system growthconstant</t>
  </si>
  <si>
    <t>2022AMP2021Capital ExpenditureSystem GrowthDistribution and LV cablesconstant</t>
  </si>
  <si>
    <t>2022AMP2020Capital ExpenditureSystem GrowthDistribution and LV cablesconstant</t>
  </si>
  <si>
    <t>2022AMP2018Capital ExpenditureSystem GrowthDistribution and LV cablesconstant</t>
  </si>
  <si>
    <t>2022AMP2019Capital ExpenditureSystem GrowthDistribution and LV cablesconstant</t>
  </si>
  <si>
    <t>2022AMP2017Capital ExpenditureSystem GrowthDistribution and LV cablesconstant</t>
  </si>
  <si>
    <t>2022AMP2017Capital ExpenditureSystem GrowthDistribution and LV linesconstant</t>
  </si>
  <si>
    <t>2022AMP2021Capital ExpenditureSystem GrowthDistribution and LV linesconstant</t>
  </si>
  <si>
    <t>2022AMP2018Capital ExpenditureSystem GrowthDistribution and LV linesconstant</t>
  </si>
  <si>
    <t>2022AMP2020Capital ExpenditureSystem GrowthDistribution and LV linesconstant</t>
  </si>
  <si>
    <t>2022AMP2019Capital ExpenditureSystem GrowthDistribution and LV linesconstant</t>
  </si>
  <si>
    <t>2022AMP2020Capital ExpenditureSystem GrowthDistribution substations and transformersconstant</t>
  </si>
  <si>
    <t>2022AMP2017Capital ExpenditureSystem GrowthDistribution substations and transformersconstant</t>
  </si>
  <si>
    <t>2022AMP2019Capital ExpenditureSystem GrowthDistribution substations and transformersconstant</t>
  </si>
  <si>
    <t>2022AMP2021Capital ExpenditureSystem GrowthDistribution substations and transformersconstant</t>
  </si>
  <si>
    <t>2022AMP2018Capital ExpenditureSystem GrowthDistribution substations and transformersconstant</t>
  </si>
  <si>
    <t>2022AMP2018Capital ExpenditureSystem GrowthDistribution switchgearconstant</t>
  </si>
  <si>
    <t>2022AMP2021Capital ExpenditureSystem GrowthDistribution switchgearconstant</t>
  </si>
  <si>
    <t>2022AMP2020Capital ExpenditureSystem GrowthDistribution switchgearconstant</t>
  </si>
  <si>
    <t>2022AMP2017Capital ExpenditureSystem GrowthDistribution switchgearconstant</t>
  </si>
  <si>
    <t>2022AMP2019Capital ExpenditureSystem GrowthDistribution switchgearconstant</t>
  </si>
  <si>
    <t>2022AMP2021Capital ExpenditureSystem GrowthOther network assetsconstant</t>
  </si>
  <si>
    <t>2022AMP2017Capital ExpenditureSystem GrowthOther network assetsconstant</t>
  </si>
  <si>
    <t>2022AMP2020Capital ExpenditureSystem GrowthOther network assetsconstant</t>
  </si>
  <si>
    <t>2022AMP2019Capital ExpenditureSystem GrowthOther network assetsconstant</t>
  </si>
  <si>
    <t>2022AMP2018Capital ExpenditureSystem GrowthOther network assetsconstant</t>
  </si>
  <si>
    <t>2022AMP2019Capital ExpenditureSystem GrowthSubtransmissionconstant</t>
  </si>
  <si>
    <t>2022AMP2017Capital ExpenditureSystem GrowthSubtransmissionconstant</t>
  </si>
  <si>
    <t>2022AMP2021Capital ExpenditureSystem GrowthSubtransmissionconstant</t>
  </si>
  <si>
    <t>2022AMP2018Capital ExpenditureSystem GrowthSubtransmissionconstant</t>
  </si>
  <si>
    <t>2022AMP2020Capital ExpenditureSystem GrowthSubtransmissionconstant</t>
  </si>
  <si>
    <t>2022AMP2019Capital ExpenditureSystem GrowthSystem growth expenditureconstant</t>
  </si>
  <si>
    <t>2022AMP2021Capital ExpenditureSystem GrowthSystem growth expenditureconstant</t>
  </si>
  <si>
    <t>2022AMP2020Capital ExpenditureSystem GrowthSystem growth expenditureconstant</t>
  </si>
  <si>
    <t>2022AMP2017Capital ExpenditureSystem GrowthSystem growth expenditureconstant</t>
  </si>
  <si>
    <t>2022AMP2018Capital ExpenditureSystem GrowthSystem growth expenditureconstant</t>
  </si>
  <si>
    <t>2022AMP2017Capital ExpenditureSystem GrowthSystem growth less capital contributionsconstant</t>
  </si>
  <si>
    <t>2022AMP2020Capital ExpenditureSystem GrowthSystem growth less capital contributionsconstant</t>
  </si>
  <si>
    <t>2022AMP2019Capital ExpenditureSystem GrowthSystem growth less capital contributionsconstant</t>
  </si>
  <si>
    <t>2022AMP2021Capital ExpenditureSystem GrowthSystem growth less capital contributionsconstant</t>
  </si>
  <si>
    <t>2022AMP2018Capital ExpenditureSystem GrowthSystem growth less capital contributionsconstant</t>
  </si>
  <si>
    <t>2022AMP2017Capital ExpenditureSystem GrowthZone substationsconstant</t>
  </si>
  <si>
    <t>2022AMP2021Capital ExpenditureSystem GrowthZone substationsconstant</t>
  </si>
  <si>
    <t>2022AMP2020Capital ExpenditureSystem GrowthZone substationsconstant</t>
  </si>
  <si>
    <t>2022AMP2018Capital ExpenditureSystem GrowthZone substationsconstant</t>
  </si>
  <si>
    <t>2022AMP2019Capital ExpenditureSystem GrowthZone substationsconstant</t>
  </si>
  <si>
    <t>2022AMP2017Capital ExpenditureAsset replacement and renewalAsset replacement and renewal expenditureconstant</t>
  </si>
  <si>
    <t>2022AMP2019Capital ExpenditureAsset replacement and renewalAsset replacement and renewal expenditureconstant</t>
  </si>
  <si>
    <t>2022AMP2018Capital ExpenditureAsset replacement and renewalAsset replacement and renewal expenditureconstant</t>
  </si>
  <si>
    <t>2022AMP2021Capital ExpenditureAsset replacement and renewalAsset replacement and renewal expenditureconstant</t>
  </si>
  <si>
    <t>2022AMP2020Capital ExpenditureAsset replacement and renewalAsset replacement and renewal expenditureconstant</t>
  </si>
  <si>
    <t>2022AMP2020Capital ExpenditureAsset replacement and renewalAsset replacement and renewal less capital contributionsconstant</t>
  </si>
  <si>
    <t>2022AMP2021Capital ExpenditureAsset replacement and renewalAsset replacement and renewal less capital contributionsconstant</t>
  </si>
  <si>
    <t>2022AMP2019Capital ExpenditureAsset replacement and renewalAsset replacement and renewal less capital contributionsconstant</t>
  </si>
  <si>
    <t>2022AMP2017Capital ExpenditureAsset replacement and renewalAsset replacement and renewal less capital contributionsconstant</t>
  </si>
  <si>
    <t>2022AMP2018Capital ExpenditureAsset replacement and renewalAsset replacement and renewal less capital contributionsconstant</t>
  </si>
  <si>
    <t>2022AMP2017Capital ExpenditureAsset replacement and renewalCapital contributions funding asset replacement and renewalconstant</t>
  </si>
  <si>
    <t>2022AMP2019Capital ExpenditureAsset replacement and renewalCapital contributions funding asset replacement and renewalconstant</t>
  </si>
  <si>
    <t>2022AMP2021Capital ExpenditureAsset replacement and renewalCapital contributions funding asset replacement and renewalconstant</t>
  </si>
  <si>
    <t>2022AMP2018Capital ExpenditureAsset replacement and renewalCapital contributions funding asset replacement and renewalconstant</t>
  </si>
  <si>
    <t>2022AMP2020Capital ExpenditureAsset replacement and renewalCapital contributions funding asset replacement and renewalconstant</t>
  </si>
  <si>
    <t>2022AMP2021Capital ExpenditureAsset replacement and renewalDistribution and LV cablesconstant</t>
  </si>
  <si>
    <t>2022AMP2017Capital ExpenditureAsset replacement and renewalDistribution and LV cablesconstant</t>
  </si>
  <si>
    <t>2022AMP2018Capital ExpenditureAsset replacement and renewalDistribution and LV cablesconstant</t>
  </si>
  <si>
    <t>2022AMP2020Capital ExpenditureAsset replacement and renewalDistribution and LV cablesconstant</t>
  </si>
  <si>
    <t>2022AMP2019Capital ExpenditureAsset replacement and renewalDistribution and LV cablesconstant</t>
  </si>
  <si>
    <t>2022AMP2021Capital ExpenditureAsset replacement and renewalDistribution and LV linesconstant</t>
  </si>
  <si>
    <t>2022AMP2020Capital ExpenditureAsset replacement and renewalDistribution and LV linesconstant</t>
  </si>
  <si>
    <t>2022AMP2017Capital ExpenditureAsset replacement and renewalDistribution and LV linesconstant</t>
  </si>
  <si>
    <t>2022AMP2018Capital ExpenditureAsset replacement and renewalDistribution and LV linesconstant</t>
  </si>
  <si>
    <t>2022AMP2019Capital ExpenditureAsset replacement and renewalDistribution and LV linesconstant</t>
  </si>
  <si>
    <t>2022AMP2018Capital ExpenditureAsset replacement and renewalDistribution substations and transformersconstant</t>
  </si>
  <si>
    <t>2022AMP2017Capital ExpenditureAsset replacement and renewalDistribution substations and transformersconstant</t>
  </si>
  <si>
    <t>2022AMP2020Capital ExpenditureAsset replacement and renewalDistribution substations and transformersconstant</t>
  </si>
  <si>
    <t>2022AMP2019Capital ExpenditureAsset replacement and renewalDistribution substations and transformersconstant</t>
  </si>
  <si>
    <t>2022AMP2021Capital ExpenditureAsset replacement and renewalDistribution substations and transformersconstant</t>
  </si>
  <si>
    <t>2022AMP2018Capital ExpenditureAsset replacement and renewalDistribution switchgearconstant</t>
  </si>
  <si>
    <t>2022AMP2021Capital ExpenditureAsset replacement and renewalDistribution switchgearconstant</t>
  </si>
  <si>
    <t>2022AMP2020Capital ExpenditureAsset replacement and renewalDistribution switchgearconstant</t>
  </si>
  <si>
    <t>2022AMP2017Capital ExpenditureAsset replacement and renewalDistribution switchgearconstant</t>
  </si>
  <si>
    <t>2022AMP2019Capital ExpenditureAsset replacement and renewalDistribution switchgearconstant</t>
  </si>
  <si>
    <t>2022AMP2020Capital ExpenditureAsset replacement and renewalOther network assetsconstant</t>
  </si>
  <si>
    <t>2022AMP2021Capital ExpenditureAsset replacement and renewalOther network assetsconstant</t>
  </si>
  <si>
    <t>2022AMP2017Capital ExpenditureAsset replacement and renewalOther network assetsconstant</t>
  </si>
  <si>
    <t>2022AMP2019Capital ExpenditureAsset replacement and renewalOther network assetsconstant</t>
  </si>
  <si>
    <t>2022AMP2018Capital ExpenditureAsset replacement and renewalOther network assetsconstant</t>
  </si>
  <si>
    <t>2022AMP2019Capital ExpenditureAsset replacement and renewalSubtransmissionconstant</t>
  </si>
  <si>
    <t>2022AMP2020Capital ExpenditureAsset replacement and renewalSubtransmissionconstant</t>
  </si>
  <si>
    <t>2022AMP2018Capital ExpenditureAsset replacement and renewalSubtransmissionconstant</t>
  </si>
  <si>
    <t>2022AMP2017Capital ExpenditureAsset replacement and renewalSubtransmissionconstant</t>
  </si>
  <si>
    <t>2022AMP2021Capital ExpenditureAsset replacement and renewalSubtransmissionconstant</t>
  </si>
  <si>
    <t>2022AMP2017Capital ExpenditureAsset replacement and renewalZone substationsconstant</t>
  </si>
  <si>
    <t>2022AMP2020Capital ExpenditureAsset replacement and renewalZone substationsconstant</t>
  </si>
  <si>
    <t>2022AMP2018Capital ExpenditureAsset replacement and renewalZone substationsconstant</t>
  </si>
  <si>
    <t>2022AMP2021Capital ExpenditureAsset replacement and renewalZone substationsconstant</t>
  </si>
  <si>
    <t>2022AMP2019Capital ExpenditureAsset replacement and renewalZone substationsconstant</t>
  </si>
  <si>
    <t>2022AMP2017Network and DemandElectricity volumesElectricity entering system for supply to consumersNA</t>
  </si>
  <si>
    <t>2022AMP2020Network and DemandElectricity volumesElectricity entering system for supply to consumersNA</t>
  </si>
  <si>
    <t>2022AMP2018Network and DemandElectricity volumesElectricity entering system for supply to consumersNA</t>
  </si>
  <si>
    <t>2022AMP2021Network and DemandElectricity volumesElectricity entering system for supply to consumersNA</t>
  </si>
  <si>
    <t>2022AMP2019Network and DemandElectricity volumesElectricity entering system for supply to consumersNA</t>
  </si>
  <si>
    <t>2022AMP2020Network and DemandElectricity volumesLoad factorNA</t>
  </si>
  <si>
    <t>2022AMP2021Network and DemandElectricity volumesLoad factorNA</t>
  </si>
  <si>
    <t>2022AMP2017Network and DemandElectricity volumesLoad factorNA</t>
  </si>
  <si>
    <t>2022AMP2019Network and DemandElectricity volumesLoad factorNA</t>
  </si>
  <si>
    <t>2022AMP2018Network and DemandElectricity volumesLoad factorNA</t>
  </si>
  <si>
    <t>2022AMP2017Network and DemandElectricity volumesLoss ratioNA</t>
  </si>
  <si>
    <t>2022AMP2020Network and DemandElectricity volumesLoss ratioNA</t>
  </si>
  <si>
    <t>2022AMP2019Network and DemandElectricity volumesLoss ratioNA</t>
  </si>
  <si>
    <t>2022AMP2021Network and DemandElectricity volumesLoss ratioNA</t>
  </si>
  <si>
    <t>2022AMP2018Network and DemandElectricity volumesLoss ratioNA</t>
  </si>
  <si>
    <t>2022AMP2020Network and DemandElectricity volumesTotal energy delivered to ICPsNA</t>
  </si>
  <si>
    <t>2022AMP2017Network and DemandElectricity volumesTotal energy delivered to ICPsNA</t>
  </si>
  <si>
    <t>2022AMP2019Network and DemandElectricity volumesTotal energy delivered to ICPsNA</t>
  </si>
  <si>
    <t>2022AMP2021Network and DemandElectricity volumesTotal energy delivered to ICPsNA</t>
  </si>
  <si>
    <t>2022AMP2018Network and DemandElectricity volumesTotal energy delivered to ICPsNA</t>
  </si>
  <si>
    <t>2022AMP2017Network and DemandMaximum coincident system demandGXP demandNA</t>
  </si>
  <si>
    <t>2022AMP2021Network and DemandMaximum coincident system demandGXP demandNA</t>
  </si>
  <si>
    <t>2022AMP2018Network and DemandMaximum coincident system demandGXP demandNA</t>
  </si>
  <si>
    <t>2022AMP2020Network and DemandMaximum coincident system demandGXP demandNA</t>
  </si>
  <si>
    <t>2022AMP2019Network and DemandMaximum coincident system demandGXP demandNA</t>
  </si>
  <si>
    <t>2022AMP2021Network and DemandMaximum coincident system demandMaximum coincident system demandNA</t>
  </si>
  <si>
    <t>2022AMP2017Network and DemandMaximum coincident system demandMaximum coincident system demandNA</t>
  </si>
  <si>
    <t>2022AMP2019Network and DemandMaximum coincident system demandMaximum coincident system demandNA</t>
  </si>
  <si>
    <t>2022AMP2018Network and DemandMaximum coincident system demandMaximum coincident system demandNA</t>
  </si>
  <si>
    <t>2022AMP2020Network and DemandMaximum coincident system demandMaximum coincident system demandNA</t>
  </si>
  <si>
    <t>2022AMP2017Network and DemandMaximum coincident system demandMaximum coincident system demand [MW]NA</t>
  </si>
  <si>
    <t>2022AMP2018Network and DemandMaximum coincident system demandSch 12c Maximum coincident system demand [MW]NA</t>
  </si>
  <si>
    <t>2022AMP2016Operating ExpenditureAsset replacement and renewalAsset replacement and renewalconstant</t>
  </si>
  <si>
    <t>2022AMP2018Operating ExpenditureAsset replacement and renewalAsset replacement and renewalconstant</t>
  </si>
  <si>
    <t>2022AMP2021Operating ExpenditureAsset replacement and renewalAsset replacement and renewalconstant</t>
  </si>
  <si>
    <t>2022AMP2013Operating ExpenditureAsset replacement and renewalAsset replacement and renewalconstant</t>
  </si>
  <si>
    <t>2022AMP2020Operating ExpenditureAsset replacement and renewalAsset replacement and renewalconstant</t>
  </si>
  <si>
    <t>2022AMP2017Operating ExpenditureAsset replacement and renewalAsset replacement and renewalconstant</t>
  </si>
  <si>
    <t>2022AMP2014Operating ExpenditureAsset replacement and renewalAsset replacement and renewalconstant</t>
  </si>
  <si>
    <t>2022AMP2015Operating ExpenditureAsset replacement and renewalAsset replacement and renewalconstant</t>
  </si>
  <si>
    <t>2022AMP2019Operating ExpenditureAsset replacement and renewalAsset replacement and renewalconstant</t>
  </si>
  <si>
    <t>2022AMP2013Operating ExpenditureAsset replacement and renewalAsset replacement and renewalnominal</t>
  </si>
  <si>
    <t>2022AMP2017Operating ExpenditureAsset replacement and renewalAsset replacement and renewalnominal</t>
  </si>
  <si>
    <t>2022AMP2020Operating ExpenditureAsset replacement and renewalAsset replacement and renewalnominal</t>
  </si>
  <si>
    <t>2022AMP2016Operating ExpenditureAsset replacement and renewalAsset replacement and renewalnominal</t>
  </si>
  <si>
    <t>2022AMP2014Operating ExpenditureAsset replacement and renewalAsset replacement and renewalnominal</t>
  </si>
  <si>
    <t>2022AMP2021Operating ExpenditureAsset replacement and renewalAsset replacement and renewalnominal</t>
  </si>
  <si>
    <t>2022AMP2018Operating ExpenditureAsset replacement and renewalAsset replacement and renewalnominal</t>
  </si>
  <si>
    <t>2022AMP2019Operating ExpenditureAsset replacement and renewalAsset replacement and renewalnominal</t>
  </si>
  <si>
    <t>2022AMP2015Operating ExpenditureAsset replacement and renewalAsset replacement and renewalnominal</t>
  </si>
  <si>
    <t>2022AMP2020Operating ExpenditureBusiness supportBusiness supportconstant</t>
  </si>
  <si>
    <t>2022AMP2019Operating ExpenditureBusiness supportBusiness supportconstant</t>
  </si>
  <si>
    <t>2022AMP2013Operating ExpenditureBusiness supportBusiness supportconstant</t>
  </si>
  <si>
    <t>2022AMP2015Operating ExpenditureBusiness supportBusiness supportconstant</t>
  </si>
  <si>
    <t>2022AMP2021Operating ExpenditureBusiness supportBusiness supportconstant</t>
  </si>
  <si>
    <t>2022AMP2017Operating ExpenditureBusiness supportBusiness supportconstant</t>
  </si>
  <si>
    <t>2022AMP2016Operating ExpenditureBusiness supportBusiness supportconstant</t>
  </si>
  <si>
    <t>2022AMP2014Operating ExpenditureBusiness supportBusiness supportconstant</t>
  </si>
  <si>
    <t>2022AMP2018Operating ExpenditureBusiness supportBusiness supportconstant</t>
  </si>
  <si>
    <t>2022AMP2016Operating ExpenditureBusiness supportBusiness supportnominal</t>
  </si>
  <si>
    <t>2022AMP2020Operating ExpenditureBusiness supportBusiness supportnominal</t>
  </si>
  <si>
    <t>2022AMP2019Operating ExpenditureBusiness supportBusiness supportnominal</t>
  </si>
  <si>
    <t>2022AMP2021Operating ExpenditureBusiness supportBusiness supportnominal</t>
  </si>
  <si>
    <t>2022AMP2013Operating ExpenditureBusiness supportBusiness supportnominal</t>
  </si>
  <si>
    <t>2022AMP2018Operating ExpenditureBusiness supportBusiness supportnominal</t>
  </si>
  <si>
    <t>2022AMP2014Operating ExpenditureBusiness supportBusiness supportnominal</t>
  </si>
  <si>
    <t>2022AMP2015Operating ExpenditureBusiness supportBusiness supportnominal</t>
  </si>
  <si>
    <t>2022AMP2017Operating ExpenditureBusiness supportBusiness supportnominal</t>
  </si>
  <si>
    <t>2022AMP2015Operating ExpenditureExpenditure on subcomponentsDirect billing*constant</t>
  </si>
  <si>
    <t>2022AMP2014Operating ExpenditureExpenditure on subcomponentsDirect billing*constant</t>
  </si>
  <si>
    <t>2022AMP2013Operating ExpenditureExpenditure on subcomponentsDirect billing*constant</t>
  </si>
  <si>
    <t>2022AMP2017Operating ExpenditureExpenditure on subcomponentsDirect billing*constant</t>
  </si>
  <si>
    <t>2022AMP2021Operating ExpenditureExpenditure on subcomponentsDirect billing*constant</t>
  </si>
  <si>
    <t>2022AMP2019Operating ExpenditureExpenditure on subcomponentsDirect billing*constant</t>
  </si>
  <si>
    <t>2022AMP2016Operating ExpenditureExpenditure on subcomponentsDirect billing*constant</t>
  </si>
  <si>
    <t>2022AMP2020Operating ExpenditureExpenditure on subcomponentsDirect billing*constant</t>
  </si>
  <si>
    <t>2022AMP2018Operating ExpenditureExpenditure on subcomponentsDirect billing*constant</t>
  </si>
  <si>
    <t>2022AMP2019Operating ExpenditureExpenditure on subcomponentsEnergy efficiency and demand side management, reduction of energy lossesconstant</t>
  </si>
  <si>
    <t>2022AMP2020Operating ExpenditureExpenditure on subcomponentsEnergy efficiency and demand side management, reduction of energy lossesconstant</t>
  </si>
  <si>
    <t>2022AMP2018Operating ExpenditureExpenditure on subcomponentsEnergy efficiency and demand side management, reduction of energy lossesconstant</t>
  </si>
  <si>
    <t>2022AMP2013Operating ExpenditureExpenditure on subcomponentsEnergy efficiency and demand side management, reduction of energy lossesconstant</t>
  </si>
  <si>
    <t>2022AMP2021Operating ExpenditureExpenditure on subcomponentsEnergy efficiency and demand side management, reduction of energy lossesconstant</t>
  </si>
  <si>
    <t>2022AMP2017Operating ExpenditureExpenditure on subcomponentsEnergy efficiency and demand side management, reduction of energy lossesconstant</t>
  </si>
  <si>
    <t>2022AMP2016Operating ExpenditureExpenditure on subcomponentsEnergy efficiency and demand side management, reduction of energy lossesconstant</t>
  </si>
  <si>
    <t>2022AMP2015Operating ExpenditureExpenditure on subcomponentsEnergy efficiency and demand side management, reduction of energy lossesconstant</t>
  </si>
  <si>
    <t>2022AMP2014Operating ExpenditureExpenditure on subcomponentsEnergy efficiency and demand side management, reduction of energy lossesconstant</t>
  </si>
  <si>
    <t>2022AMP2016Operating ExpenditureExpenditure on subcomponentsInsuranceconstant</t>
  </si>
  <si>
    <t>2022AMP2015Operating ExpenditureExpenditure on subcomponentsInsuranceconstant</t>
  </si>
  <si>
    <t>2022AMP2020Operating ExpenditureExpenditure on subcomponentsInsuranceconstant</t>
  </si>
  <si>
    <t>2022AMP2021Operating ExpenditureExpenditure on subcomponentsInsuranceconstant</t>
  </si>
  <si>
    <t>2022AMP2017Operating ExpenditureExpenditure on subcomponentsInsuranceconstant</t>
  </si>
  <si>
    <t>2022AMP2014Operating ExpenditureExpenditure on subcomponentsInsuranceconstant</t>
  </si>
  <si>
    <t>2022AMP2018Operating ExpenditureExpenditure on subcomponentsInsuranceconstant</t>
  </si>
  <si>
    <t>2022AMP2013Operating ExpenditureExpenditure on subcomponentsInsuranceconstant</t>
  </si>
  <si>
    <t>2022AMP2019Operating ExpenditureExpenditure on subcomponentsInsuranceconstant</t>
  </si>
  <si>
    <t>2022AMP2013Operating ExpenditureExpenditure on subcomponentsResearch and Developmentconstant</t>
  </si>
  <si>
    <t>2022AMP2018Operating ExpenditureExpenditure on subcomponentsResearch and Developmentconstant</t>
  </si>
  <si>
    <t>2022AMP2020Operating ExpenditureExpenditure on subcomponentsResearch and Developmentconstant</t>
  </si>
  <si>
    <t>2022AMP2019Operating ExpenditureExpenditure on subcomponentsResearch and Developmentconstant</t>
  </si>
  <si>
    <t>2022AMP2016Operating ExpenditureExpenditure on subcomponentsResearch and Developmentconstant</t>
  </si>
  <si>
    <t>2022AMP2017Operating ExpenditureExpenditure on subcomponentsResearch and Developmentconstant</t>
  </si>
  <si>
    <t>2022AMP2015Operating ExpenditureExpenditure on subcomponentsResearch and Developmentconstant</t>
  </si>
  <si>
    <t>2022AMP2021Operating ExpenditureExpenditure on subcomponentsResearch and Developmentconstant</t>
  </si>
  <si>
    <t>2022AMP2014Operating ExpenditureExpenditure on subcomponentsResearch and Developmentconstant</t>
  </si>
  <si>
    <t>2022AMP2019Operating ExpenditureNetwork OpexNetwork Opexconstant</t>
  </si>
  <si>
    <t>2022AMP2015Operating ExpenditureNetwork OpexNetwork Opexconstant</t>
  </si>
  <si>
    <t>2022AMP2014Operating ExpenditureNetwork OpexNetwork Opexconstant</t>
  </si>
  <si>
    <t>2022AMP2020Operating ExpenditureNetwork OpexNetwork Opexconstant</t>
  </si>
  <si>
    <t>2022AMP2016Operating ExpenditureNetwork OpexNetwork Opexconstant</t>
  </si>
  <si>
    <t>2022AMP2021Operating ExpenditureNetwork OpexNetwork Opexconstant</t>
  </si>
  <si>
    <t>2022AMP2017Operating ExpenditureNetwork OpexNetwork Opexconstant</t>
  </si>
  <si>
    <t>2022AMP2013Operating ExpenditureNetwork OpexNetwork Opexconstant</t>
  </si>
  <si>
    <t>2022AMP2018Operating ExpenditureNetwork OpexNetwork Opexconstant</t>
  </si>
  <si>
    <t>2022AMP2018Operating ExpenditureNetwork OpexNetwork Opexnominal</t>
  </si>
  <si>
    <t>2022AMP2016Operating ExpenditureNetwork OpexNetwork Opexnominal</t>
  </si>
  <si>
    <t>2022AMP2014Operating ExpenditureNetwork OpexNetwork Opexnominal</t>
  </si>
  <si>
    <t>2022AMP2019Operating ExpenditureNetwork OpexNetwork Opexnominal</t>
  </si>
  <si>
    <t>2022AMP2015Operating ExpenditureNetwork OpexNetwork Opexnominal</t>
  </si>
  <si>
    <t>2022AMP2017Operating ExpenditureNetwork OpexNetwork Opexnominal</t>
  </si>
  <si>
    <t>2022AMP2021Operating ExpenditureNetwork OpexNetwork Opexnominal</t>
  </si>
  <si>
    <t>2022AMP2020Operating ExpenditureNetwork OpexNetwork Opexnominal</t>
  </si>
  <si>
    <t>2022AMP2013Operating ExpenditureNetwork OpexNetwork Opexnominal</t>
  </si>
  <si>
    <t>2022AMP2016Operating ExpenditureNon-network opexNon-network opexconstant</t>
  </si>
  <si>
    <t>2022AMP2017Operating ExpenditureNon-network opexNon-network opexconstant</t>
  </si>
  <si>
    <t>2022AMP2018Operating ExpenditureNon-network opexNon-network opexconstant</t>
  </si>
  <si>
    <t>2022AMP2020Operating ExpenditureNon-network opexNon-network opexconstant</t>
  </si>
  <si>
    <t>2022AMP2015Operating ExpenditureNon-network opexNon-network opexconstant</t>
  </si>
  <si>
    <t>2022AMP2014Operating ExpenditureNon-network opexNon-network opexconstant</t>
  </si>
  <si>
    <t>2022AMP2019Operating ExpenditureNon-network opexNon-network opexconstant</t>
  </si>
  <si>
    <t>2022AMP2021Operating ExpenditureNon-network opexNon-network opexconstant</t>
  </si>
  <si>
    <t>2022AMP2013Operating ExpenditureNon-network opexNon-network opexconstant</t>
  </si>
  <si>
    <t>2022AMP2019Operating ExpenditureNon-network opexNon-network opexnominal</t>
  </si>
  <si>
    <t>2022AMP2017Operating ExpenditureNon-network opexNon-network opexnominal</t>
  </si>
  <si>
    <t>2022AMP2018Operating ExpenditureNon-network opexNon-network opexnominal</t>
  </si>
  <si>
    <t>2022AMP2020Operating ExpenditureNon-network opexNon-network opexnominal</t>
  </si>
  <si>
    <t>2022AMP2013Operating ExpenditureNon-network opexNon-network opexnominal</t>
  </si>
  <si>
    <t>2022AMP2021Operating ExpenditureNon-network opexNon-network opexnominal</t>
  </si>
  <si>
    <t>2022AMP2014Operating ExpenditureNon-network opexNon-network opexnominal</t>
  </si>
  <si>
    <t>2022AMP2015Operating ExpenditureNon-network opexNon-network opexnominal</t>
  </si>
  <si>
    <t>2022AMP2016Operating ExpenditureNon-network opexNon-network opexnominal</t>
  </si>
  <si>
    <t>2022AMP2020Operating ExpenditureRoutine &amp; Corrective Maint &amp; InspectionRoutine &amp; Corrective Maint &amp; Inspectionconstant</t>
  </si>
  <si>
    <t>2022AMP2019Operating ExpenditureRoutine &amp; Corrective Maint &amp; InspectionRoutine &amp; Corrective Maint &amp; Inspectionconstant</t>
  </si>
  <si>
    <t>2022AMP2017Operating ExpenditureRoutine &amp; Corrective Maint &amp; InspectionRoutine &amp; Corrective Maint &amp; Inspectionconstant</t>
  </si>
  <si>
    <t>2022AMP2018Operating ExpenditureRoutine &amp; Corrective Maint &amp; InspectionRoutine &amp; Corrective Maint &amp; Inspectionconstant</t>
  </si>
  <si>
    <t>2022AMP2018Operating ExpenditureRoutine &amp; Corrective Maint &amp; InspectionRoutine &amp; Corrective Maint &amp; Inspectionnominal</t>
  </si>
  <si>
    <t>2022AMP2019Operating ExpenditureRoutine &amp; Corrective Maint &amp; InspectionRoutine &amp; Corrective Maint &amp; Inspectionnominal</t>
  </si>
  <si>
    <t>2022AMP2020Operating ExpenditureRoutine &amp; Corrective Maint &amp; InspectionRoutine &amp; Corrective Maint &amp; Inspectionnominal</t>
  </si>
  <si>
    <t>2022AMP2017Operating ExpenditureRoutine &amp; Corrective Maint &amp; InspectionRoutine &amp; Corrective Maint &amp; Inspectionnominal</t>
  </si>
  <si>
    <t>2022AMP2018Operating ExpenditureRoutine and corrective maintenance and inspectionRoutine and corrective maintenance and inspectionconstant</t>
  </si>
  <si>
    <t>2022AMP2021Operating ExpenditureRoutine and corrective maintenance and inspectionRoutine and corrective maintenance and inspectionconstant</t>
  </si>
  <si>
    <t>2022AMP2014Operating ExpenditureRoutine and corrective maintenance and inspectionRoutine and corrective maintenance and inspectionconstant</t>
  </si>
  <si>
    <t>2022AMP2016Operating ExpenditureRoutine and corrective maintenance and inspectionRoutine and corrective maintenance and inspectionconstant</t>
  </si>
  <si>
    <t>2022AMP2017Operating ExpenditureRoutine and corrective maintenance and inspectionRoutine and corrective maintenance and inspectionconstant</t>
  </si>
  <si>
    <t>2022AMP2015Operating ExpenditureRoutine and corrective maintenance and inspectionRoutine and corrective maintenance and inspectionconstant</t>
  </si>
  <si>
    <t>2022AMP2019Operating ExpenditureRoutine and corrective maintenance and inspectionRoutine and corrective maintenance and inspectionconstant</t>
  </si>
  <si>
    <t>2022AMP2013Operating ExpenditureRoutine and corrective maintenance and inspectionRoutine and corrective maintenance and inspectionconstant</t>
  </si>
  <si>
    <t>2022AMP2020Operating ExpenditureRoutine and corrective maintenance and inspectionRoutine and corrective maintenance and inspectionconstant</t>
  </si>
  <si>
    <t>2022AMP2017Operating ExpenditureRoutine and corrective maintenance and inspectionRoutine and corrective maintenance and inspectionnominal</t>
  </si>
  <si>
    <t>2022AMP2014Operating ExpenditureRoutine and corrective maintenance and inspectionRoutine and corrective maintenance and inspectionnominal</t>
  </si>
  <si>
    <t>2022AMP2019Operating ExpenditureRoutine and corrective maintenance and inspectionRoutine and corrective maintenance and inspectionnominal</t>
  </si>
  <si>
    <t>2022AMP2016Operating ExpenditureRoutine and corrective maintenance and inspectionRoutine and corrective maintenance and inspectionnominal</t>
  </si>
  <si>
    <t>2022AMP2018Operating ExpenditureRoutine and corrective maintenance and inspectionRoutine and corrective maintenance and inspectionnominal</t>
  </si>
  <si>
    <t>2022AMP2021Operating ExpenditureRoutine and corrective maintenance and inspectionRoutine and corrective maintenance and inspectionnominal</t>
  </si>
  <si>
    <t>2022AMP2015Operating ExpenditureRoutine and corrective maintenance and inspectionRoutine and corrective maintenance and inspectionnominal</t>
  </si>
  <si>
    <t>2022AMP2020Operating ExpenditureRoutine and corrective maintenance and inspectionRoutine and corrective maintenance and inspectionnominal</t>
  </si>
  <si>
    <t>2022AMP2013Operating ExpenditureRoutine and corrective maintenance and inspectionRoutine and corrective maintenance and inspectionnominal</t>
  </si>
  <si>
    <t>2022AMP2017Operating ExpenditureService interruptions and emergenciesService interruptions and emergenciesconstant</t>
  </si>
  <si>
    <t>2022AMP2021Operating ExpenditureService interruptions and emergenciesService interruptions and emergenciesconstant</t>
  </si>
  <si>
    <t>2022AMP2013Operating ExpenditureService interruptions and emergenciesService interruptions and emergenciesconstant</t>
  </si>
  <si>
    <t>2022AMP2016Operating ExpenditureService interruptions and emergenciesService interruptions and emergenciesconstant</t>
  </si>
  <si>
    <t>2022AMP2014Operating ExpenditureService interruptions and emergenciesService interruptions and emergenciesconstant</t>
  </si>
  <si>
    <t>2022AMP2020Operating ExpenditureService interruptions and emergenciesService interruptions and emergenciesconstant</t>
  </si>
  <si>
    <t>2022AMP2018Operating ExpenditureService interruptions and emergenciesService interruptions and emergenciesconstant</t>
  </si>
  <si>
    <t>2022AMP2015Operating ExpenditureService interruptions and emergenciesService interruptions and emergenciesconstant</t>
  </si>
  <si>
    <t>2022AMP2019Operating ExpenditureService interruptions and emergenciesService interruptions and emergenciesconstant</t>
  </si>
  <si>
    <t>2022AMP2021Operating ExpenditureService interruptions and emergenciesService interruptions and emergenciesnominal</t>
  </si>
  <si>
    <t>2022AMP2013Operating ExpenditureService interruptions and emergenciesService interruptions and emergenciesnominal</t>
  </si>
  <si>
    <t>2022AMP2016Operating ExpenditureService interruptions and emergenciesService interruptions and emergenciesnominal</t>
  </si>
  <si>
    <t>2022AMP2014Operating ExpenditureService interruptions and emergenciesService interruptions and emergenciesnominal</t>
  </si>
  <si>
    <t>2022AMP2020Operating ExpenditureService interruptions and emergenciesService interruptions and emergenciesnominal</t>
  </si>
  <si>
    <t>2022AMP2019Operating ExpenditureService interruptions and emergenciesService interruptions and emergenciesnominal</t>
  </si>
  <si>
    <t>2022AMP2015Operating ExpenditureService interruptions and emergenciesService interruptions and emergenciesnominal</t>
  </si>
  <si>
    <t>2022AMP2018Operating ExpenditureService interruptions and emergenciesService interruptions and emergenciesnominal</t>
  </si>
  <si>
    <t>2022AMP2017Operating ExpenditureService interruptions and emergenciesService interruptions and emergenciesnominal</t>
  </si>
  <si>
    <t>2022AMP2015Operating ExpenditureSystem operations and network supportSystem operations and network supportconstant</t>
  </si>
  <si>
    <t>2022AMP2018Operating ExpenditureSystem operations and network supportSystem operations and network supportconstant</t>
  </si>
  <si>
    <t>2022AMP2017Operating ExpenditureSystem operations and network supportSystem operations and network supportconstant</t>
  </si>
  <si>
    <t>2022AMP2019Operating ExpenditureSystem operations and network supportSystem operations and network supportconstant</t>
  </si>
  <si>
    <t>2022AMP2020Operating ExpenditureSystem operations and network supportSystem operations and network supportconstant</t>
  </si>
  <si>
    <t>2022AMP2014Operating ExpenditureSystem operations and network supportSystem operations and network supportconstant</t>
  </si>
  <si>
    <t>2022AMP2021Operating ExpenditureSystem operations and network supportSystem operations and network supportconstant</t>
  </si>
  <si>
    <t>2022AMP2013Operating ExpenditureSystem operations and network supportSystem operations and network supportconstant</t>
  </si>
  <si>
    <t>2022AMP2016Operating ExpenditureSystem operations and network supportSystem operations and network supportconstant</t>
  </si>
  <si>
    <t>2022AMP2018Operating ExpenditureSystem operations and network supportSystem operations and network supportnominal</t>
  </si>
  <si>
    <t>2022AMP2019Operating ExpenditureSystem operations and network supportSystem operations and network supportnominal</t>
  </si>
  <si>
    <t>2022AMP2015Operating ExpenditureSystem operations and network supportSystem operations and network supportnominal</t>
  </si>
  <si>
    <t>2022AMP2014Operating ExpenditureSystem operations and network supportSystem operations and network supportnominal</t>
  </si>
  <si>
    <t>2022AMP2016Operating ExpenditureSystem operations and network supportSystem operations and network supportnominal</t>
  </si>
  <si>
    <t>2022AMP2013Operating ExpenditureSystem operations and network supportSystem operations and network supportnominal</t>
  </si>
  <si>
    <t>2022AMP2021Operating ExpenditureSystem operations and network supportSystem operations and network supportnominal</t>
  </si>
  <si>
    <t>2022AMP2020Operating ExpenditureSystem operations and network supportSystem operations and network supportnominal</t>
  </si>
  <si>
    <t>2022AMP2017Operating ExpenditureSystem operations and network supportSystem operations and network supportnominal</t>
  </si>
  <si>
    <t>2022AMP2013Operating ExpenditureTotal opexOperational expenditureconstant</t>
  </si>
  <si>
    <t>2022AMP2014Operating ExpenditureTotal opexOperational expenditureconstant</t>
  </si>
  <si>
    <t>2022AMP2019Operating ExpenditureTotal opexOperational expenditureconstant</t>
  </si>
  <si>
    <t>2022AMP2018Operating ExpenditureTotal opexOperational expenditureconstant</t>
  </si>
  <si>
    <t>2022AMP2021Operating ExpenditureTotal opexOperational expenditureconstant</t>
  </si>
  <si>
    <t>2022AMP2016Operating ExpenditureTotal opexOperational expenditureconstant</t>
  </si>
  <si>
    <t>2022AMP2017Operating ExpenditureTotal opexOperational expenditureconstant</t>
  </si>
  <si>
    <t>2022AMP2015Operating ExpenditureTotal opexOperational expenditureconstant</t>
  </si>
  <si>
    <t>2022AMP2020Operating ExpenditureTotal opexOperational expenditureconstant</t>
  </si>
  <si>
    <t>2022AMP2016Operating ExpenditureTotal opexOperational expenditurenominal</t>
  </si>
  <si>
    <t>2022AMP2020Operating ExpenditureTotal opexOperational expenditurenominal</t>
  </si>
  <si>
    <t>2022AMP2021Operating ExpenditureTotal opexOperational expenditurenominal</t>
  </si>
  <si>
    <t>2022AMP2015Operating ExpenditureTotal opexOperational expenditurenominal</t>
  </si>
  <si>
    <t>2022AMP2019Operating ExpenditureTotal opexOperational expenditurenominal</t>
  </si>
  <si>
    <t>2022AMP2018Operating ExpenditureTotal opexOperational expenditurenominal</t>
  </si>
  <si>
    <t>2022AMP2017Operating ExpenditureTotal opexOperational expenditurenominal</t>
  </si>
  <si>
    <t>2022AMP2014Operating ExpenditureTotal opexOperational expenditurenominal</t>
  </si>
  <si>
    <t>2022AMP2013Operating ExpenditureTotal opexOperational expenditurenominal</t>
  </si>
  <si>
    <t>2022AMP2020Operating ExpenditureVegetation managementVegetation managementconstant</t>
  </si>
  <si>
    <t>2022AMP2017Operating ExpenditureVegetation managementVegetation managementconstant</t>
  </si>
  <si>
    <t>2022AMP2015Operating ExpenditureVegetation managementVegetation managementconstant</t>
  </si>
  <si>
    <t>2022AMP2021Operating ExpenditureVegetation managementVegetation managementconstant</t>
  </si>
  <si>
    <t>2022AMP2013Operating ExpenditureVegetation managementVegetation managementconstant</t>
  </si>
  <si>
    <t>2022AMP2016Operating ExpenditureVegetation managementVegetation managementconstant</t>
  </si>
  <si>
    <t>2022AMP2014Operating ExpenditureVegetation managementVegetation managementconstant</t>
  </si>
  <si>
    <t>2022AMP2019Operating ExpenditureVegetation managementVegetation managementconstant</t>
  </si>
  <si>
    <t>2022AMP2018Operating ExpenditureVegetation managementVegetation managementconstant</t>
  </si>
  <si>
    <t>2022AMP2015Operating ExpenditureVegetation managementVegetation managementnominal</t>
  </si>
  <si>
    <t>2022AMP2018Operating ExpenditureVegetation managementVegetation managementnominal</t>
  </si>
  <si>
    <t>2022AMP2020Operating ExpenditureVegetation managementVegetation managementnominal</t>
  </si>
  <si>
    <t>2022AMP2016Operating ExpenditureVegetation managementVegetation managementnominal</t>
  </si>
  <si>
    <t>2022AMP2013Operating ExpenditureVegetation managementVegetation managementnominal</t>
  </si>
  <si>
    <t>2022AMP2021Operating ExpenditureVegetation managementVegetation managementnominal</t>
  </si>
  <si>
    <t>2022AMP2019Operating ExpenditureVegetation managementVegetation managementnominal</t>
  </si>
  <si>
    <t>2022AMP2014Operating ExpenditureVegetation managementVegetation managementnominal</t>
  </si>
  <si>
    <t>2022AMP2017Operating ExpenditureVegetation managementVegetation managementnominal</t>
  </si>
  <si>
    <t>2022AMP2021ReliabilitySAIDIClass BNA</t>
  </si>
  <si>
    <t>2022AMP2019ReliabilitySAIDIClass BNA</t>
  </si>
  <si>
    <t>2022AMP2017ReliabilitySAIDIClass BNA</t>
  </si>
  <si>
    <t>2022AMP2020ReliabilitySAIDIClass BNA</t>
  </si>
  <si>
    <t>2022AMP2018ReliabilitySAIDIClass BNA</t>
  </si>
  <si>
    <t>2022AMP2020ReliabilitySAIDIClass CNA</t>
  </si>
  <si>
    <t>2022AMP2021ReliabilitySAIDIClass CNA</t>
  </si>
  <si>
    <t>2022AMP2017ReliabilitySAIDIClass CNA</t>
  </si>
  <si>
    <t>2022AMP2019ReliabilitySAIDIClass CNA</t>
  </si>
  <si>
    <t>2022AMP2018ReliabilitySAIDIClass CNA</t>
  </si>
  <si>
    <t>2022AMP2019ReliabilitySAIFIClass BNA</t>
  </si>
  <si>
    <t>2022AMP2020ReliabilitySAIFIClass BNA</t>
  </si>
  <si>
    <t>2022AMP2017ReliabilitySAIFIClass BNA</t>
  </si>
  <si>
    <t>2022AMP2021ReliabilitySAIFIClass BNA</t>
  </si>
  <si>
    <t>2022AMP2018ReliabilitySAIFIClass BNA</t>
  </si>
  <si>
    <t>2022AMP2018ReliabilitySAIFIClass CNA</t>
  </si>
  <si>
    <t>2022AMP2020ReliabilitySAIFIClass CNA</t>
  </si>
  <si>
    <t>2022AMP2019ReliabilitySAIFIClass CNA</t>
  </si>
  <si>
    <t>2022AMP2021ReliabilitySAIFIClass CNA</t>
  </si>
  <si>
    <t>2022AMP2017ReliabilitySAIFIClass CNA</t>
  </si>
  <si>
    <t>2023AMP2021Capital ExpenditureAll assetsExpenditure on assetsconstant</t>
  </si>
  <si>
    <t>2023AMP2020Capital ExpenditureAll assetsExpenditure on assetsconstant</t>
  </si>
  <si>
    <t>2023AMP2014Capital ExpenditureAll assetsExpenditure on assetsconstant</t>
  </si>
  <si>
    <t>2023AMP2018Capital ExpenditureAll assetsExpenditure on assetsconstant</t>
  </si>
  <si>
    <t>2023AMP2016Capital ExpenditureAll assetsExpenditure on assetsconstant</t>
  </si>
  <si>
    <t>2023AMP2015Capital ExpenditureAll assetsExpenditure on assetsconstant</t>
  </si>
  <si>
    <t>2023AMP2019Capital ExpenditureAll assetsExpenditure on assetsconstant</t>
  </si>
  <si>
    <t>2023AMP2013Capital ExpenditureAll assetsExpenditure on assetsconstant</t>
  </si>
  <si>
    <t>2023AMP2017Capital ExpenditureAll assetsExpenditure on assetsconstant</t>
  </si>
  <si>
    <t>2023AMP2019Capital ExpenditureAll assetsExpenditure on assetsnominal</t>
  </si>
  <si>
    <t>2023AMP2017Capital ExpenditureAll assetsExpenditure on assetsnominal</t>
  </si>
  <si>
    <t>2023AMP2014Capital ExpenditureAll assetsExpenditure on assetsnominal</t>
  </si>
  <si>
    <t>2023AMP2016Capital ExpenditureAll assetsExpenditure on assetsnominal</t>
  </si>
  <si>
    <t>2023AMP2020Capital ExpenditureAll assetsExpenditure on assetsnominal</t>
  </si>
  <si>
    <t>2023AMP2015Capital ExpenditureAll assetsExpenditure on assetsnominal</t>
  </si>
  <si>
    <t>2023AMP2013Capital ExpenditureAll assetsExpenditure on assetsnominal</t>
  </si>
  <si>
    <t>2023AMP2018Capital ExpenditureAll assetsExpenditure on assetsnominal</t>
  </si>
  <si>
    <t>2023AMP2021Capital ExpenditureAll assetsExpenditure on assetsnominal</t>
  </si>
  <si>
    <t>2023AMP2017Capital ExpenditureAsset relocationsAsset relocationsconstant</t>
  </si>
  <si>
    <t>2023AMP2015Capital ExpenditureAsset relocationsAsset relocationsconstant</t>
  </si>
  <si>
    <t>2023AMP2021Capital ExpenditureAsset relocationsAsset relocationsconstant</t>
  </si>
  <si>
    <t>2023AMP2013Capital ExpenditureAsset relocationsAsset relocationsconstant</t>
  </si>
  <si>
    <t>2023AMP2016Capital ExpenditureAsset relocationsAsset relocationsconstant</t>
  </si>
  <si>
    <t>2023AMP2014Capital ExpenditureAsset relocationsAsset relocationsconstant</t>
  </si>
  <si>
    <t>2023AMP2019Capital ExpenditureAsset relocationsAsset relocationsconstant</t>
  </si>
  <si>
    <t>2023AMP2020Capital ExpenditureAsset relocationsAsset relocationsconstant</t>
  </si>
  <si>
    <t>2023AMP2018Capital ExpenditureAsset relocationsAsset relocationsconstant</t>
  </si>
  <si>
    <t>2023AMP2019Capital ExpenditureAsset relocationsAsset relocationsnominal</t>
  </si>
  <si>
    <t>2023AMP2018Capital ExpenditureAsset relocationsAsset relocationsnominal</t>
  </si>
  <si>
    <t>2023AMP2015Capital ExpenditureAsset relocationsAsset relocationsnominal</t>
  </si>
  <si>
    <t>2023AMP2021Capital ExpenditureAsset relocationsAsset relocationsnominal</t>
  </si>
  <si>
    <t>2023AMP2014Capital ExpenditureAsset relocationsAsset relocationsnominal</t>
  </si>
  <si>
    <t>2023AMP2013Capital ExpenditureAsset relocationsAsset relocationsnominal</t>
  </si>
  <si>
    <t>2023AMP2017Capital ExpenditureAsset relocationsAsset relocationsnominal</t>
  </si>
  <si>
    <t>2023AMP2016Capital ExpenditureAsset relocationsAsset relocationsnominal</t>
  </si>
  <si>
    <t>2023AMP2020Capital ExpenditureAsset relocationsAsset relocationsnominal</t>
  </si>
  <si>
    <t>2023AMP2019Capital ExpenditureAsset replacement and renewalAsset replacement and renewalconstant</t>
  </si>
  <si>
    <t>2023AMP2015Capital ExpenditureAsset replacement and renewalAsset replacement and renewalconstant</t>
  </si>
  <si>
    <t>2023AMP2018Capital ExpenditureAsset replacement and renewalAsset replacement and renewalconstant</t>
  </si>
  <si>
    <t>2023AMP2021Capital ExpenditureAsset replacement and renewalAsset replacement and renewalconstant</t>
  </si>
  <si>
    <t>2023AMP2020Capital ExpenditureAsset replacement and renewalAsset replacement and renewalconstant</t>
  </si>
  <si>
    <t>2023AMP2017Capital ExpenditureAsset replacement and renewalAsset replacement and renewalconstant</t>
  </si>
  <si>
    <t>2023AMP2014Capital ExpenditureAsset replacement and renewalAsset replacement and renewalconstant</t>
  </si>
  <si>
    <t>2023AMP2013Capital ExpenditureAsset replacement and renewalAsset replacement and renewalconstant</t>
  </si>
  <si>
    <t>2023AMP2016Capital ExpenditureAsset replacement and renewalAsset replacement and renewalconstant</t>
  </si>
  <si>
    <t>2023AMP2020Capital ExpenditureAsset replacement and renewalAsset replacement and renewalnominal</t>
  </si>
  <si>
    <t>2023AMP2016Capital ExpenditureAsset replacement and renewalAsset replacement and renewalnominal</t>
  </si>
  <si>
    <t>2023AMP2014Capital ExpenditureAsset replacement and renewalAsset replacement and renewalnominal</t>
  </si>
  <si>
    <t>2023AMP2017Capital ExpenditureAsset replacement and renewalAsset replacement and renewalnominal</t>
  </si>
  <si>
    <t>2023AMP2015Capital ExpenditureAsset replacement and renewalAsset replacement and renewalnominal</t>
  </si>
  <si>
    <t>2023AMP2021Capital ExpenditureAsset replacement and renewalAsset replacement and renewalnominal</t>
  </si>
  <si>
    <t>2023AMP2013Capital ExpenditureAsset replacement and renewalAsset replacement and renewalnominal</t>
  </si>
  <si>
    <t>2023AMP2019Capital ExpenditureAsset replacement and renewalAsset replacement and renewalnominal</t>
  </si>
  <si>
    <t>2023AMP2018Capital ExpenditureAsset replacement and renewalAsset replacement and renewalnominal</t>
  </si>
  <si>
    <t>2023AMP2020Capital ExpenditureAssets commissionedAssets commissionednominal</t>
  </si>
  <si>
    <t>2023AMP2019Capital ExpenditureAssets commissionedAssets commissionednominal</t>
  </si>
  <si>
    <t>2023AMP2021Capital ExpenditureAssets commissionedAssets commissionednominal</t>
  </si>
  <si>
    <t>2023AMP2013Capital ExpenditureAssets commissionedAssets commissionednominal</t>
  </si>
  <si>
    <t>2023AMP2014Capital ExpenditureAssets commissionedAssets commissionednominal</t>
  </si>
  <si>
    <t>2023AMP2015Capital ExpenditureAssets commissionedAssets commissionednominal</t>
  </si>
  <si>
    <t>2023AMP2017Capital ExpenditureAssets commissionedAssets commissionednominal</t>
  </si>
  <si>
    <t>2023AMP2016Capital ExpenditureAssets commissionedAssets commissionednominal</t>
  </si>
  <si>
    <t>2023AMP2018Capital ExpenditureAssets commissionedAssets commissionednominal</t>
  </si>
  <si>
    <t>2023AMP2016Capital ExpenditureCapital expenditure forecastCapital expenditure forecastnominal</t>
  </si>
  <si>
    <t>2023AMP2018Capital ExpenditureCapital expenditure forecastCapital expenditure forecastnominal</t>
  </si>
  <si>
    <t>2023AMP2015Capital ExpenditureCapital expenditure forecastCapital expenditure forecastnominal</t>
  </si>
  <si>
    <t>2023AMP2019Capital ExpenditureCapital expenditure forecastCapital expenditure forecastnominal</t>
  </si>
  <si>
    <t>2023AMP2020Capital ExpenditureCapital expenditure forecastCapital expenditure forecastnominal</t>
  </si>
  <si>
    <t>2023AMP2014Capital ExpenditureCapital expenditure forecastCapital expenditure forecastnominal</t>
  </si>
  <si>
    <t>2023AMP2021Capital ExpenditureCapital expenditure forecastCapital expenditure forecastnominal</t>
  </si>
  <si>
    <t>2023AMP2013Capital ExpenditureCapital expenditure forecastCapital expenditure forecastnominal</t>
  </si>
  <si>
    <t>2023AMP2017Capital ExpenditureCapital expenditure forecastCapital expenditure forecastnominal</t>
  </si>
  <si>
    <t>2023AMP2017Capital ExpenditureConsumer connectionConsumer connectionconstant</t>
  </si>
  <si>
    <t>2023AMP2020Capital ExpenditureConsumer connectionConsumer connectionconstant</t>
  </si>
  <si>
    <t>2023AMP2021Capital ExpenditureConsumer connectionConsumer connectionconstant</t>
  </si>
  <si>
    <t>2023AMP2015Capital ExpenditureConsumer connectionConsumer connectionconstant</t>
  </si>
  <si>
    <t>2023AMP2018Capital ExpenditureConsumer connectionConsumer connectionconstant</t>
  </si>
  <si>
    <t>2023AMP2019Capital ExpenditureConsumer connectionConsumer connectionconstant</t>
  </si>
  <si>
    <t>2023AMP2013Capital ExpenditureConsumer connectionConsumer connectionconstant</t>
  </si>
  <si>
    <t>2023AMP2016Capital ExpenditureConsumer connectionConsumer connectionconstant</t>
  </si>
  <si>
    <t>2023AMP2014Capital ExpenditureConsumer connectionConsumer connectionconstant</t>
  </si>
  <si>
    <t>2023AMP2020Capital ExpenditureConsumer connectionConsumer connectionnominal</t>
  </si>
  <si>
    <t>2023AMP2013Capital ExpenditureConsumer connectionConsumer connectionnominal</t>
  </si>
  <si>
    <t>2023AMP2015Capital ExpenditureConsumer connectionConsumer connectionnominal</t>
  </si>
  <si>
    <t>2023AMP2018Capital ExpenditureConsumer connectionConsumer connectionnominal</t>
  </si>
  <si>
    <t>2023AMP2021Capital ExpenditureConsumer connectionConsumer connectionnominal</t>
  </si>
  <si>
    <t>2023AMP2019Capital ExpenditureConsumer connectionConsumer connectionnominal</t>
  </si>
  <si>
    <t>2023AMP2016Capital ExpenditureConsumer connectionConsumer connectionnominal</t>
  </si>
  <si>
    <t>2023AMP2014Capital ExpenditureConsumer connectionConsumer connectionnominal</t>
  </si>
  <si>
    <t>2023AMP2017Capital ExpenditureConsumer connectionConsumer connectionnominal</t>
  </si>
  <si>
    <t>2023AMP2020Capital ExpenditureCost of financingCost of financingnominal</t>
  </si>
  <si>
    <t>2023AMP2017Capital ExpenditureCost of financingCost of financingnominal</t>
  </si>
  <si>
    <t>2023AMP2019Capital ExpenditureCost of financingCost of financingnominal</t>
  </si>
  <si>
    <t>2023AMP2016Capital ExpenditureCost of financingCost of financingnominal</t>
  </si>
  <si>
    <t>2023AMP2021Capital ExpenditureCost of financingCost of financingnominal</t>
  </si>
  <si>
    <t>2023AMP2014Capital ExpenditureCost of financingCost of financingnominal</t>
  </si>
  <si>
    <t>2023AMP2013Capital ExpenditureCost of financingCost of financingnominal</t>
  </si>
  <si>
    <t>2023AMP2015Capital ExpenditureCost of financingCost of financingnominal</t>
  </si>
  <si>
    <t>2023AMP2018Capital ExpenditureCost of financingCost of financingnominal</t>
  </si>
  <si>
    <t>2023AMP2014Capital ExpenditureExpenditure on subcomponentsEnergy efficiency and demand side management, reduction of energy lossesconstant</t>
  </si>
  <si>
    <t>2023AMP2017Capital ExpenditureExpenditure on subcomponentsEnergy efficiency and demand side management, reduction of energy lossesconstant</t>
  </si>
  <si>
    <t>2023AMP2020Capital ExpenditureExpenditure on subcomponentsEnergy efficiency and demand side management, reduction of energy lossesconstant</t>
  </si>
  <si>
    <t>2023AMP2018Capital ExpenditureExpenditure on subcomponentsEnergy efficiency and demand side management, reduction of energy lossesconstant</t>
  </si>
  <si>
    <t>2023AMP2013Capital ExpenditureExpenditure on subcomponentsEnergy efficiency and demand side management, reduction of energy lossesconstant</t>
  </si>
  <si>
    <t>2023AMP2021Capital ExpenditureExpenditure on subcomponentsEnergy efficiency and demand side management, reduction of energy lossesconstant</t>
  </si>
  <si>
    <t>2023AMP2015Capital ExpenditureExpenditure on subcomponentsEnergy efficiency and demand side management, reduction of energy lossesconstant</t>
  </si>
  <si>
    <t>2023AMP2019Capital ExpenditureExpenditure on subcomponentsEnergy efficiency and demand side management, reduction of energy lossesconstant</t>
  </si>
  <si>
    <t>2023AMP2016Capital ExpenditureExpenditure on subcomponentsEnergy efficiency and demand side management, reduction of energy lossesconstant</t>
  </si>
  <si>
    <t>2023AMP2017Capital ExpenditureExpenditure on subcomponentsOverhead to underground conversionconstant</t>
  </si>
  <si>
    <t>2023AMP2015Capital ExpenditureExpenditure on subcomponentsOverhead to underground conversionconstant</t>
  </si>
  <si>
    <t>2023AMP2013Capital ExpenditureExpenditure on subcomponentsOverhead to underground conversionconstant</t>
  </si>
  <si>
    <t>2023AMP2019Capital ExpenditureExpenditure on subcomponentsOverhead to underground conversionconstant</t>
  </si>
  <si>
    <t>2023AMP2021Capital ExpenditureExpenditure on subcomponentsOverhead to underground conversionconstant</t>
  </si>
  <si>
    <t>2023AMP2018Capital ExpenditureExpenditure on subcomponentsOverhead to underground conversionconstant</t>
  </si>
  <si>
    <t>2023AMP2014Capital ExpenditureExpenditure on subcomponentsOverhead to underground conversionconstant</t>
  </si>
  <si>
    <t>2023AMP2020Capital ExpenditureExpenditure on subcomponentsOverhead to underground conversionconstant</t>
  </si>
  <si>
    <t>2023AMP2016Capital ExpenditureExpenditure on subcomponentsOverhead to underground conversionconstant</t>
  </si>
  <si>
    <t>2023AMP2017Capital ExpenditureExpenditure on subcomponentsResearch and developmentconstant</t>
  </si>
  <si>
    <t>2023AMP2013Capital ExpenditureExpenditure on subcomponentsResearch and developmentconstant</t>
  </si>
  <si>
    <t>2023AMP2015Capital ExpenditureExpenditure on subcomponentsResearch and developmentconstant</t>
  </si>
  <si>
    <t>2023AMP2019Capital ExpenditureExpenditure on subcomponentsResearch and developmentconstant</t>
  </si>
  <si>
    <t>2023AMP2014Capital ExpenditureExpenditure on subcomponentsResearch and developmentconstant</t>
  </si>
  <si>
    <t>2023AMP2018Capital ExpenditureExpenditure on subcomponentsResearch and developmentconstant</t>
  </si>
  <si>
    <t>2023AMP2020Capital ExpenditureExpenditure on subcomponentsResearch and developmentconstant</t>
  </si>
  <si>
    <t>2023AMP2021Capital ExpenditureExpenditure on subcomponentsResearch and developmentconstant</t>
  </si>
  <si>
    <t>2023AMP2016Capital ExpenditureExpenditure on subcomponentsResearch and developmentconstant</t>
  </si>
  <si>
    <t>2023AMP2014Capital ExpenditureNetwork assetsExpenditure on network assetsconstant</t>
  </si>
  <si>
    <t>2023AMP2020Capital ExpenditureNetwork assetsExpenditure on network assetsconstant</t>
  </si>
  <si>
    <t>2023AMP2017Capital ExpenditureNetwork assetsExpenditure on network assetsconstant</t>
  </si>
  <si>
    <t>2023AMP2018Capital ExpenditureNetwork assetsExpenditure on network assetsconstant</t>
  </si>
  <si>
    <t>2023AMP2019Capital ExpenditureNetwork assetsExpenditure on network assetsconstant</t>
  </si>
  <si>
    <t>2023AMP2021Capital ExpenditureNetwork assetsExpenditure on network assetsconstant</t>
  </si>
  <si>
    <t>2023AMP2016Capital ExpenditureNetwork assetsExpenditure on network assetsconstant</t>
  </si>
  <si>
    <t>2023AMP2015Capital ExpenditureNetwork assetsExpenditure on network assetsconstant</t>
  </si>
  <si>
    <t>2023AMP2013Capital ExpenditureNetwork assetsExpenditure on network assetsconstant</t>
  </si>
  <si>
    <t>2023AMP2013Capital ExpenditureNetwork assetsExpenditure on network assetsnominal</t>
  </si>
  <si>
    <t>2023AMP2021Capital ExpenditureNetwork assetsExpenditure on network assetsnominal</t>
  </si>
  <si>
    <t>2023AMP2014Capital ExpenditureNetwork assetsExpenditure on network assetsnominal</t>
  </si>
  <si>
    <t>2023AMP2020Capital ExpenditureNetwork assetsExpenditure on network assetsnominal</t>
  </si>
  <si>
    <t>2023AMP2016Capital ExpenditureNetwork assetsExpenditure on network assetsnominal</t>
  </si>
  <si>
    <t>2023AMP2018Capital ExpenditureNetwork assetsExpenditure on network assetsnominal</t>
  </si>
  <si>
    <t>2023AMP2015Capital ExpenditureNetwork assetsExpenditure on network assetsnominal</t>
  </si>
  <si>
    <t>2023AMP2019Capital ExpenditureNetwork assetsExpenditure on network assetsnominal</t>
  </si>
  <si>
    <t>2023AMP2017Capital ExpenditureNetwork assetsExpenditure on network assetsnominal</t>
  </si>
  <si>
    <t>2023AMP2019Capital ExpenditureNon-network assetsExpenditure on non-network assetsconstant</t>
  </si>
  <si>
    <t>2023AMP2013Capital ExpenditureNon-network assetsExpenditure on non-network assetsconstant</t>
  </si>
  <si>
    <t>2023AMP2015Capital ExpenditureNon-network assetsExpenditure on non-network assetsconstant</t>
  </si>
  <si>
    <t>2023AMP2017Capital ExpenditureNon-network assetsExpenditure on non-network assetsconstant</t>
  </si>
  <si>
    <t>2023AMP2020Capital ExpenditureNon-network assetsExpenditure on non-network assetsconstant</t>
  </si>
  <si>
    <t>2023AMP2021Capital ExpenditureNon-network assetsExpenditure on non-network assetsconstant</t>
  </si>
  <si>
    <t>2023AMP2018Capital ExpenditureNon-network assetsExpenditure on non-network assetsconstant</t>
  </si>
  <si>
    <t>2023AMP2014Capital ExpenditureNon-network assetsExpenditure on non-network assetsconstant</t>
  </si>
  <si>
    <t>2023AMP2016Capital ExpenditureNon-network assetsExpenditure on non-network assetsconstant</t>
  </si>
  <si>
    <t>2023AMP2020Capital ExpenditureNon-network assetsExpenditure on non-network assetsnominal</t>
  </si>
  <si>
    <t>2023AMP2019Capital ExpenditureNon-network assetsExpenditure on non-network assetsnominal</t>
  </si>
  <si>
    <t>2023AMP2015Capital ExpenditureNon-network assetsExpenditure on non-network assetsnominal</t>
  </si>
  <si>
    <t>2023AMP2014Capital ExpenditureNon-network assetsExpenditure on non-network assetsnominal</t>
  </si>
  <si>
    <t>2023AMP2016Capital ExpenditureNon-network assetsExpenditure on non-network assetsnominal</t>
  </si>
  <si>
    <t>2023AMP2018Capital ExpenditureNon-network assetsExpenditure on non-network assetsnominal</t>
  </si>
  <si>
    <t>2023AMP2017Capital ExpenditureNon-network assetsExpenditure on non-network assetsnominal</t>
  </si>
  <si>
    <t>2023AMP2013Capital ExpenditureNon-network assetsExpenditure on non-network assetsnominal</t>
  </si>
  <si>
    <t>2023AMP2021Capital ExpenditureNon-network assetsExpenditure on non-network assetsnominal</t>
  </si>
  <si>
    <t>2023AMP2013Capital ExpenditureReliability, safety and environmentLegislative and regulatoryconstant</t>
  </si>
  <si>
    <t>2023AMP2014Capital ExpenditureReliability, safety and environmentLegislative and regulatoryconstant</t>
  </si>
  <si>
    <t>2023AMP2016Capital ExpenditureReliability, safety and environmentLegislative and regulatoryconstant</t>
  </si>
  <si>
    <t>2023AMP2019Capital ExpenditureReliability, safety and environmentLegislative and regulatoryconstant</t>
  </si>
  <si>
    <t>2023AMP2020Capital ExpenditureReliability, safety and environmentLegislative and regulatoryconstant</t>
  </si>
  <si>
    <t>2023AMP2018Capital ExpenditureReliability, safety and environmentLegislative and regulatoryconstant</t>
  </si>
  <si>
    <t>2023AMP2021Capital ExpenditureReliability, safety and environmentLegislative and regulatoryconstant</t>
  </si>
  <si>
    <t>2023AMP2017Capital ExpenditureReliability, safety and environmentLegislative and regulatoryconstant</t>
  </si>
  <si>
    <t>2023AMP2015Capital ExpenditureReliability, safety and environmentLegislative and regulatoryconstant</t>
  </si>
  <si>
    <t>2023AMP2016Capital ExpenditureReliability, safety and environmentLegislative and regulatorynominal</t>
  </si>
  <si>
    <t>2023AMP2015Capital ExpenditureReliability, safety and environmentLegislative and regulatorynominal</t>
  </si>
  <si>
    <t>2023AMP2013Capital ExpenditureReliability, safety and environmentLegislative and regulatorynominal</t>
  </si>
  <si>
    <t>2023AMP2017Capital ExpenditureReliability, safety and environmentLegislative and regulatorynominal</t>
  </si>
  <si>
    <t>2023AMP2014Capital ExpenditureReliability, safety and environmentLegislative and regulatorynominal</t>
  </si>
  <si>
    <t>2023AMP2019Capital ExpenditureReliability, safety and environmentLegislative and regulatorynominal</t>
  </si>
  <si>
    <t>2023AMP2021Capital ExpenditureReliability, safety and environmentLegislative and regulatorynominal</t>
  </si>
  <si>
    <t>2023AMP2018Capital ExpenditureReliability, safety and environmentLegislative and regulatorynominal</t>
  </si>
  <si>
    <t>2023AMP2020Capital ExpenditureReliability, safety and environmentLegislative and regulatorynominal</t>
  </si>
  <si>
    <t>2023AMP2019Capital ExpenditureReliability, safety and environmentOther reliability, safety and environmentconstant</t>
  </si>
  <si>
    <t>2023AMP2018Capital ExpenditureReliability, safety and environmentOther reliability, safety and environmentconstant</t>
  </si>
  <si>
    <t>2023AMP2017Capital ExpenditureReliability, safety and environmentOther reliability, safety and environmentconstant</t>
  </si>
  <si>
    <t>2023AMP2014Capital ExpenditureReliability, safety and environmentOther reliability, safety and environmentconstant</t>
  </si>
  <si>
    <t>2023AMP2016Capital ExpenditureReliability, safety and environmentOther reliability, safety and environmentconstant</t>
  </si>
  <si>
    <t>2023AMP2021Capital ExpenditureReliability, safety and environmentOther reliability, safety and environmentconstant</t>
  </si>
  <si>
    <t>2023AMP2020Capital ExpenditureReliability, safety and environmentOther reliability, safety and environmentconstant</t>
  </si>
  <si>
    <t>2023AMP2013Capital ExpenditureReliability, safety and environmentOther reliability, safety and environmentconstant</t>
  </si>
  <si>
    <t>2023AMP2015Capital ExpenditureReliability, safety and environmentOther reliability, safety and environmentconstant</t>
  </si>
  <si>
    <t>2023AMP2013Capital ExpenditureReliability, safety and environmentOther reliability, safety and environmentnominal</t>
  </si>
  <si>
    <t>2023AMP2017Capital ExpenditureReliability, safety and environmentOther reliability, safety and environmentnominal</t>
  </si>
  <si>
    <t>2023AMP2019Capital ExpenditureReliability, safety and environmentOther reliability, safety and environmentnominal</t>
  </si>
  <si>
    <t>2023AMP2016Capital ExpenditureReliability, safety and environmentOther reliability, safety and environmentnominal</t>
  </si>
  <si>
    <t>2023AMP2020Capital ExpenditureReliability, safety and environmentOther reliability, safety and environmentnominal</t>
  </si>
  <si>
    <t>2023AMP2014Capital ExpenditureReliability, safety and environmentOther reliability, safety and environmentnominal</t>
  </si>
  <si>
    <t>2023AMP2018Capital ExpenditureReliability, safety and environmentOther reliability, safety and environmentnominal</t>
  </si>
  <si>
    <t>2023AMP2015Capital ExpenditureReliability, safety and environmentOther reliability, safety and environmentnominal</t>
  </si>
  <si>
    <t>2023AMP2021Capital ExpenditureReliability, safety and environmentOther reliability, safety and environmentnominal</t>
  </si>
  <si>
    <t>2023AMP2014Capital ExpenditureReliability, safety and environmentQuality of supplyconstant</t>
  </si>
  <si>
    <t>2023AMP2015Capital ExpenditureReliability, safety and environmentQuality of supplyconstant</t>
  </si>
  <si>
    <t>2023AMP2019Capital ExpenditureReliability, safety and environmentQuality of supplyconstant</t>
  </si>
  <si>
    <t>2023AMP2016Capital ExpenditureReliability, safety and environmentQuality of supplyconstant</t>
  </si>
  <si>
    <t>2023AMP2013Capital ExpenditureReliability, safety and environmentQuality of supplyconstant</t>
  </si>
  <si>
    <t>2023AMP2020Capital ExpenditureReliability, safety and environmentQuality of supplyconstant</t>
  </si>
  <si>
    <t>2023AMP2018Capital ExpenditureReliability, safety and environmentQuality of supplyconstant</t>
  </si>
  <si>
    <t>2023AMP2021Capital ExpenditureReliability, safety and environmentQuality of supplyconstant</t>
  </si>
  <si>
    <t>2023AMP2017Capital ExpenditureReliability, safety and environmentQuality of supplyconstant</t>
  </si>
  <si>
    <t>2023AMP2020Capital ExpenditureReliability, safety and environmentQuality of supplynominal</t>
  </si>
  <si>
    <t>2023AMP2019Capital ExpenditureReliability, safety and environmentQuality of supplynominal</t>
  </si>
  <si>
    <t>2023AMP2018Capital ExpenditureReliability, safety and environmentQuality of supplynominal</t>
  </si>
  <si>
    <t>2023AMP2014Capital ExpenditureReliability, safety and environmentQuality of supplynominal</t>
  </si>
  <si>
    <t>2023AMP2017Capital ExpenditureReliability, safety and environmentQuality of supplynominal</t>
  </si>
  <si>
    <t>2023AMP2015Capital ExpenditureReliability, safety and environmentQuality of supplynominal</t>
  </si>
  <si>
    <t>2023AMP2013Capital ExpenditureReliability, safety and environmentQuality of supplynominal</t>
  </si>
  <si>
    <t>2023AMP2016Capital ExpenditureReliability, safety and environmentQuality of supplynominal</t>
  </si>
  <si>
    <t>2023AMP2021Capital ExpenditureReliability, safety and environmentQuality of supplynominal</t>
  </si>
  <si>
    <t>2023AMP2020Capital ExpenditureReliability, safety and environmentTotal reliability, safety and environmentconstant</t>
  </si>
  <si>
    <t>2023AMP2017Capital ExpenditureReliability, safety and environmentTotal reliability, safety and environmentconstant</t>
  </si>
  <si>
    <t>2023AMP2018Capital ExpenditureReliability, safety and environmentTotal reliability, safety and environmentconstant</t>
  </si>
  <si>
    <t>2023AMP2016Capital ExpenditureReliability, safety and environmentTotal reliability, safety and environmentconstant</t>
  </si>
  <si>
    <t>2023AMP2021Capital ExpenditureReliability, safety and environmentTotal reliability, safety and environmentconstant</t>
  </si>
  <si>
    <t>2023AMP2014Capital ExpenditureReliability, safety and environmentTotal reliability, safety and environmentconstant</t>
  </si>
  <si>
    <t>2023AMP2013Capital ExpenditureReliability, safety and environmentTotal reliability, safety and environmentconstant</t>
  </si>
  <si>
    <t>2023AMP2019Capital ExpenditureReliability, safety and environmentTotal reliability, safety and environmentconstant</t>
  </si>
  <si>
    <t>2023AMP2015Capital ExpenditureReliability, safety and environmentTotal reliability, safety and environmentconstant</t>
  </si>
  <si>
    <t>2023AMP2016Capital ExpenditureReliability, safety and environmentTotal reliability, safety and environmentnominal</t>
  </si>
  <si>
    <t>2023AMP2013Capital ExpenditureReliability, safety and environmentTotal reliability, safety and environmentnominal</t>
  </si>
  <si>
    <t>2023AMP2015Capital ExpenditureReliability, safety and environmentTotal reliability, safety and environmentnominal</t>
  </si>
  <si>
    <t>2023AMP2021Capital ExpenditureReliability, safety and environmentTotal reliability, safety and environmentnominal</t>
  </si>
  <si>
    <t>2023AMP2017Capital ExpenditureReliability, safety and environmentTotal reliability, safety and environmentnominal</t>
  </si>
  <si>
    <t>2023AMP2019Capital ExpenditureReliability, safety and environmentTotal reliability, safety and environmentnominal</t>
  </si>
  <si>
    <t>2023AMP2018Capital ExpenditureReliability, safety and environmentTotal reliability, safety and environmentnominal</t>
  </si>
  <si>
    <t>2023AMP2014Capital ExpenditureReliability, safety and environmentTotal reliability, safety and environmentnominal</t>
  </si>
  <si>
    <t>2023AMP2020Capital ExpenditureReliability, safety and environmentTotal reliability, safety and environmentnominal</t>
  </si>
  <si>
    <t>2023AMP2018Capital ExpenditureSystem growthSystem growthconstant</t>
  </si>
  <si>
    <t>2023AMP2017Capital ExpenditureSystem growthSystem growthconstant</t>
  </si>
  <si>
    <t>2023AMP2021Capital ExpenditureSystem growthSystem growthconstant</t>
  </si>
  <si>
    <t>2023AMP2016Capital ExpenditureSystem growthSystem growthconstant</t>
  </si>
  <si>
    <t>2023AMP2015Capital ExpenditureSystem growthSystem growthconstant</t>
  </si>
  <si>
    <t>2023AMP2013Capital ExpenditureSystem growthSystem growthconstant</t>
  </si>
  <si>
    <t>2023AMP2014Capital ExpenditureSystem growthSystem growthconstant</t>
  </si>
  <si>
    <t>2023AMP2019Capital ExpenditureSystem growthSystem growthconstant</t>
  </si>
  <si>
    <t>2023AMP2020Capital ExpenditureSystem growthSystem growthconstant</t>
  </si>
  <si>
    <t>2023AMP2016Capital ExpenditureSystem growthSystem growthnominal</t>
  </si>
  <si>
    <t>2023AMP2017Capital ExpenditureSystem growthSystem growthnominal</t>
  </si>
  <si>
    <t>2023AMP2021Capital ExpenditureSystem growthSystem growthnominal</t>
  </si>
  <si>
    <t>2023AMP2013Capital ExpenditureSystem growthSystem growthnominal</t>
  </si>
  <si>
    <t>2023AMP2020Capital ExpenditureSystem growthSystem growthnominal</t>
  </si>
  <si>
    <t>2023AMP2015Capital ExpenditureSystem growthSystem growthnominal</t>
  </si>
  <si>
    <t>2023AMP2018Capital ExpenditureSystem growthSystem growthnominal</t>
  </si>
  <si>
    <t>2023AMP2014Capital ExpenditureSystem growthSystem growthnominal</t>
  </si>
  <si>
    <t>2023AMP2019Capital ExpenditureSystem growthSystem growthnominal</t>
  </si>
  <si>
    <t>2023AMP2013Capital ExpenditureValue of capital contributionsValue of capital contributionsnominal</t>
  </si>
  <si>
    <t>2023AMP2017Capital ExpenditureValue of capital contributionsValue of capital contributionsnominal</t>
  </si>
  <si>
    <t>2023AMP2019Capital ExpenditureValue of capital contributionsValue of capital contributionsnominal</t>
  </si>
  <si>
    <t>2023AMP2020Capital ExpenditureValue of capital contributionsValue of capital contributionsnominal</t>
  </si>
  <si>
    <t>2023AMP2015Capital ExpenditureValue of capital contributionsValue of capital contributionsnominal</t>
  </si>
  <si>
    <t>2023AMP2014Capital ExpenditureValue of capital contributionsValue of capital contributionsnominal</t>
  </si>
  <si>
    <t>2023AMP2021Capital ExpenditureValue of capital contributionsValue of capital contributionsnominal</t>
  </si>
  <si>
    <t>2023AMP2016Capital ExpenditureValue of capital contributionsValue of capital contributionsnominal</t>
  </si>
  <si>
    <t>2023AMP2018Capital ExpenditureValue of capital contributionsValue of capital contributionsnominal</t>
  </si>
  <si>
    <t>2023AMP2015Capital ExpenditureValue of vested assetsValue of vested assetsnominal</t>
  </si>
  <si>
    <t>2023AMP2017Capital ExpenditureValue of vested assetsValue of vested assetsnominal</t>
  </si>
  <si>
    <t>2023AMP2018Capital ExpenditureValue of vested assetsValue of vested assetsnominal</t>
  </si>
  <si>
    <t>2023AMP2014Capital ExpenditureValue of vested assetsValue of vested assetsnominal</t>
  </si>
  <si>
    <t>2023AMP2013Capital ExpenditureValue of vested assetsValue of vested assetsnominal</t>
  </si>
  <si>
    <t>2023AMP2019Capital ExpenditureValue of vested assetsValue of vested assetsnominal</t>
  </si>
  <si>
    <t>2023AMP2016Capital ExpenditureValue of vested assetsValue of vested assetsnominal</t>
  </si>
  <si>
    <t>2023AMP2020Capital ExpenditureValue of vested assetsValue of vested assetsnominal</t>
  </si>
  <si>
    <t>2023AMP2021Capital ExpenditureValue of vested assetsValue of vested assetsnominal</t>
  </si>
  <si>
    <t>2023AMP2021Capital ExpenditureSystem GrowthAsset Replacement and Renewalconstant</t>
  </si>
  <si>
    <t>2023AMP2020Capital ExpenditureSystem GrowthCapital contributions funding system growthconstant</t>
  </si>
  <si>
    <t>2023AMP2018Capital ExpenditureSystem GrowthCapital contributions funding system growthconstant</t>
  </si>
  <si>
    <t>2023AMP2019Capital ExpenditureSystem GrowthCapital contributions funding system growthconstant</t>
  </si>
  <si>
    <t>2023AMP2021Capital ExpenditureSystem GrowthCapital contributions funding system growthconstant</t>
  </si>
  <si>
    <t>2023AMP2018Capital ExpenditureSystem GrowthDistribution and LV cablesconstant</t>
  </si>
  <si>
    <t>2023AMP2019Capital ExpenditureSystem GrowthDistribution and LV cablesconstant</t>
  </si>
  <si>
    <t>2023AMP2021Capital ExpenditureSystem GrowthDistribution and LV cablesconstant</t>
  </si>
  <si>
    <t>2023AMP2020Capital ExpenditureSystem GrowthDistribution and LV cablesconstant</t>
  </si>
  <si>
    <t>2023AMP2019Capital ExpenditureSystem GrowthDistribution and LV linesconstant</t>
  </si>
  <si>
    <t>2023AMP2021Capital ExpenditureSystem GrowthDistribution and LV linesconstant</t>
  </si>
  <si>
    <t>2023AMP2018Capital ExpenditureSystem GrowthDistribution and LV linesconstant</t>
  </si>
  <si>
    <t>2023AMP2020Capital ExpenditureSystem GrowthDistribution and LV linesconstant</t>
  </si>
  <si>
    <t>2023AMP2018Capital ExpenditureSystem GrowthDistribution substations and transformersconstant</t>
  </si>
  <si>
    <t>2023AMP2019Capital ExpenditureSystem GrowthDistribution substations and transformersconstant</t>
  </si>
  <si>
    <t>2023AMP2020Capital ExpenditureSystem GrowthDistribution substations and transformersconstant</t>
  </si>
  <si>
    <t>2023AMP2021Capital ExpenditureSystem GrowthDistribution substations and transformersconstant</t>
  </si>
  <si>
    <t>2023AMP2018Capital ExpenditureSystem GrowthDistribution switchgearconstant</t>
  </si>
  <si>
    <t>2023AMP2019Capital ExpenditureSystem GrowthDistribution switchgearconstant</t>
  </si>
  <si>
    <t>2023AMP2021Capital ExpenditureSystem GrowthDistribution switchgearconstant</t>
  </si>
  <si>
    <t>2023AMP2020Capital ExpenditureSystem GrowthDistribution switchgearconstant</t>
  </si>
  <si>
    <t>2023AMP2019Capital ExpenditureSystem GrowthOther network assetsconstant</t>
  </si>
  <si>
    <t>2023AMP2020Capital ExpenditureSystem GrowthOther network assetsconstant</t>
  </si>
  <si>
    <t>2023AMP2021Capital ExpenditureSystem GrowthOther network assetsconstant</t>
  </si>
  <si>
    <t>2023AMP2018Capital ExpenditureSystem GrowthOther network assetsconstant</t>
  </si>
  <si>
    <t>2023AMP2019Capital ExpenditureSystem GrowthSubtransmissionconstant</t>
  </si>
  <si>
    <t>2023AMP2021Capital ExpenditureSystem GrowthSubtransmissionconstant</t>
  </si>
  <si>
    <t>2023AMP2020Capital ExpenditureSystem GrowthSubtransmissionconstant</t>
  </si>
  <si>
    <t>2023AMP2018Capital ExpenditureSystem GrowthSubtransmissionconstant</t>
  </si>
  <si>
    <t>2023AMP2018Capital ExpenditureSystem GrowthSystem growth expenditureconstant</t>
  </si>
  <si>
    <t>2023AMP2021Capital ExpenditureSystem GrowthSystem growth expenditureconstant</t>
  </si>
  <si>
    <t>2023AMP2019Capital ExpenditureSystem GrowthSystem growth expenditureconstant</t>
  </si>
  <si>
    <t>2023AMP2020Capital ExpenditureSystem GrowthSystem growth expenditureconstant</t>
  </si>
  <si>
    <t>2023AMP2019Capital ExpenditureSystem GrowthSystem growth less capital contributionsconstant</t>
  </si>
  <si>
    <t>2023AMP2021Capital ExpenditureSystem GrowthSystem growth less capital contributionsconstant</t>
  </si>
  <si>
    <t>2023AMP2020Capital ExpenditureSystem GrowthSystem growth less capital contributionsconstant</t>
  </si>
  <si>
    <t>2023AMP2018Capital ExpenditureSystem GrowthSystem growth less capital contributionsconstant</t>
  </si>
  <si>
    <t>2023AMP2018Capital ExpenditureSystem GrowthZone substationsconstant</t>
  </si>
  <si>
    <t>2023AMP2020Capital ExpenditureSystem GrowthZone substationsconstant</t>
  </si>
  <si>
    <t>2023AMP2021Capital ExpenditureSystem GrowthZone substationsconstant</t>
  </si>
  <si>
    <t>2023AMP2019Capital ExpenditureSystem GrowthZone substationsconstant</t>
  </si>
  <si>
    <t>2023AMP2019Capital ExpenditureAsset replacement and renewalAsset replacement and renewal expenditureconstant</t>
  </si>
  <si>
    <t>2023AMP2018Capital ExpenditureAsset replacement and renewalAsset replacement and renewal expenditureconstant</t>
  </si>
  <si>
    <t>2023AMP2021Capital ExpenditureAsset replacement and renewalAsset replacement and renewal expenditureconstant</t>
  </si>
  <si>
    <t>2023AMP2020Capital ExpenditureAsset replacement and renewalAsset replacement and renewal expenditureconstant</t>
  </si>
  <si>
    <t>2023AMP2021Capital ExpenditureAsset replacement and renewalAsset replacement and renewal less capital contributionsconstant</t>
  </si>
  <si>
    <t>2023AMP2018Capital ExpenditureAsset replacement and renewalAsset replacement and renewal less capital contributionsconstant</t>
  </si>
  <si>
    <t>2023AMP2020Capital ExpenditureAsset replacement and renewalAsset replacement and renewal less capital contributionsconstant</t>
  </si>
  <si>
    <t>2023AMP2019Capital ExpenditureAsset replacement and renewalAsset replacement and renewal less capital contributionsconstant</t>
  </si>
  <si>
    <t>2023AMP2021Capital ExpenditureAsset replacement and renewalCapital contributions funding asset replacement and renewalconstant</t>
  </si>
  <si>
    <t>2023AMP2018Capital ExpenditureAsset replacement and renewalCapital contributions funding asset replacement and renewalconstant</t>
  </si>
  <si>
    <t>2023AMP2020Capital ExpenditureAsset replacement and renewalCapital contributions funding asset replacement and renewalconstant</t>
  </si>
  <si>
    <t>2023AMP2019Capital ExpenditureAsset replacement and renewalCapital contributions funding asset replacement and renewalconstant</t>
  </si>
  <si>
    <t>2023AMP2020Capital ExpenditureAsset replacement and renewalDistribution and LV cablesconstant</t>
  </si>
  <si>
    <t>2023AMP2018Capital ExpenditureAsset replacement and renewalDistribution and LV cablesconstant</t>
  </si>
  <si>
    <t>2023AMP2021Capital ExpenditureAsset replacement and renewalDistribution and LV cablesconstant</t>
  </si>
  <si>
    <t>2023AMP2019Capital ExpenditureAsset replacement and renewalDistribution and LV cablesconstant</t>
  </si>
  <si>
    <t>2023AMP2019Capital ExpenditureAsset replacement and renewalDistribution and LV linesconstant</t>
  </si>
  <si>
    <t>2023AMP2020Capital ExpenditureAsset replacement and renewalDistribution and LV linesconstant</t>
  </si>
  <si>
    <t>2023AMP2018Capital ExpenditureAsset replacement and renewalDistribution and LV linesconstant</t>
  </si>
  <si>
    <t>2023AMP2021Capital ExpenditureAsset replacement and renewalDistribution and LV linesconstant</t>
  </si>
  <si>
    <t>2023AMP2020Capital ExpenditureAsset replacement and renewalDistribution substations and transformersconstant</t>
  </si>
  <si>
    <t>2023AMP2019Capital ExpenditureAsset replacement and renewalDistribution substations and transformersconstant</t>
  </si>
  <si>
    <t>2023AMP2021Capital ExpenditureAsset replacement and renewalDistribution substations and transformersconstant</t>
  </si>
  <si>
    <t>2023AMP2018Capital ExpenditureAsset replacement and renewalDistribution substations and transformersconstant</t>
  </si>
  <si>
    <t>2023AMP2021Capital ExpenditureAsset replacement and renewalDistribution switchgearconstant</t>
  </si>
  <si>
    <t>2023AMP2019Capital ExpenditureAsset replacement and renewalDistribution switchgearconstant</t>
  </si>
  <si>
    <t>2023AMP2020Capital ExpenditureAsset replacement and renewalDistribution switchgearconstant</t>
  </si>
  <si>
    <t>2023AMP2018Capital ExpenditureAsset replacement and renewalDistribution switchgearconstant</t>
  </si>
  <si>
    <t>2023AMP2018Capital ExpenditureAsset replacement and renewalOther network assetsconstant</t>
  </si>
  <si>
    <t>2023AMP2019Capital ExpenditureAsset replacement and renewalOther network assetsconstant</t>
  </si>
  <si>
    <t>2023AMP2020Capital ExpenditureAsset replacement and renewalOther network assetsconstant</t>
  </si>
  <si>
    <t>2023AMP2021Capital ExpenditureAsset replacement and renewalOther network assetsconstant</t>
  </si>
  <si>
    <t>2023AMP2020Capital ExpenditureAsset replacement and renewalSubtransmissionconstant</t>
  </si>
  <si>
    <t>2023AMP2019Capital ExpenditureAsset replacement and renewalSubtransmissionconstant</t>
  </si>
  <si>
    <t>2023AMP2021Capital ExpenditureAsset replacement and renewalSubtransmissionconstant</t>
  </si>
  <si>
    <t>2023AMP2018Capital ExpenditureAsset replacement and renewalSubtransmissionconstant</t>
  </si>
  <si>
    <t>2023AMP2021Capital ExpenditureAsset replacement and renewalZone substationsconstant</t>
  </si>
  <si>
    <t>2023AMP2020Capital ExpenditureAsset replacement and renewalZone substationsconstant</t>
  </si>
  <si>
    <t>2023AMP2019Capital ExpenditureAsset replacement and renewalZone substationsconstant</t>
  </si>
  <si>
    <t>2023AMP2018Capital ExpenditureAsset replacement and renewalZone substationsconstant</t>
  </si>
  <si>
    <t>2023AMP2021Network and DemandElectricity volumesElectricity entering system for supply to consumersNA</t>
  </si>
  <si>
    <t>2023AMP2020Network and DemandElectricity volumesElectricity entering system for supply to consumersNA</t>
  </si>
  <si>
    <t>2023AMP2019Network and DemandElectricity volumesElectricity entering system for supply to consumersNA</t>
  </si>
  <si>
    <t>2023AMP2018Network and DemandElectricity volumesElectricity entering system for supply to consumersNA</t>
  </si>
  <si>
    <t>2023AMP2019Network and DemandElectricity volumesLoad factorNA</t>
  </si>
  <si>
    <t>2023AMP2020Network and DemandElectricity volumesLoad factorNA</t>
  </si>
  <si>
    <t>2023AMP2018Network and DemandElectricity volumesLoad factorNA</t>
  </si>
  <si>
    <t>2023AMP2021Network and DemandElectricity volumesLoad factorNA</t>
  </si>
  <si>
    <t>2023AMP2020Network and DemandElectricity volumesLoss ratioNA</t>
  </si>
  <si>
    <t>2023AMP2018Network and DemandElectricity volumesLoss ratioNA</t>
  </si>
  <si>
    <t>2023AMP2019Network and DemandElectricity volumesLoss ratioNA</t>
  </si>
  <si>
    <t>2023AMP2021Network and DemandElectricity volumesLoss ratioNA</t>
  </si>
  <si>
    <t>2023AMP2019Network and DemandElectricity volumesTotal energy delivered to ICPsNA</t>
  </si>
  <si>
    <t>2023AMP2021Network and DemandElectricity volumesTotal energy delivered to ICPsNA</t>
  </si>
  <si>
    <t>2023AMP2020Network and DemandElectricity volumesTotal energy delivered to ICPsNA</t>
  </si>
  <si>
    <t>2023AMP2018Network and DemandElectricity volumesTotal energy delivered to ICPsNA</t>
  </si>
  <si>
    <t>2023AMP2019Network and DemandMaximum coincident system demandGXP demandNA</t>
  </si>
  <si>
    <t>2023AMP2021Network and DemandMaximum coincident system demandGXP demandNA</t>
  </si>
  <si>
    <t>2023AMP2018Network and DemandMaximum coincident system demandGXP demandNA</t>
  </si>
  <si>
    <t>2023AMP2020Network and DemandMaximum coincident system demandGXP demandNA</t>
  </si>
  <si>
    <t>2023AMP2019Network and DemandMaximum coincident system demandMaximum coincident system demandNA</t>
  </si>
  <si>
    <t>2023AMP2020Network and DemandMaximum coincident system demandMaximum coincident system demandNA</t>
  </si>
  <si>
    <t>2023AMP2018Network and DemandMaximum coincident system demandMaximum coincident system demandNA</t>
  </si>
  <si>
    <t>2023AMP2021Network and DemandMaximum coincident system demandMaximum coincident system demandNA</t>
  </si>
  <si>
    <t>2023AMP2018Network and DemandMaximum coincident system demandSch 12c Maximum coincident system demand [MW]NA</t>
  </si>
  <si>
    <t>2023AMP2016Operating ExpenditureAsset replacement and renewalAsset replacement and renewalconstant</t>
  </si>
  <si>
    <t>2023AMP2014Operating ExpenditureAsset replacement and renewalAsset replacement and renewalconstant</t>
  </si>
  <si>
    <t>2023AMP2019Operating ExpenditureAsset replacement and renewalAsset replacement and renewalconstant</t>
  </si>
  <si>
    <t>2023AMP2017Operating ExpenditureAsset replacement and renewalAsset replacement and renewalconstant</t>
  </si>
  <si>
    <t>2023AMP2013Operating ExpenditureAsset replacement and renewalAsset replacement and renewalconstant</t>
  </si>
  <si>
    <t>2023AMP2021Operating ExpenditureAsset replacement and renewalAsset replacement and renewalconstant</t>
  </si>
  <si>
    <t>2023AMP2018Operating ExpenditureAsset replacement and renewalAsset replacement and renewalconstant</t>
  </si>
  <si>
    <t>2023AMP2020Operating ExpenditureAsset replacement and renewalAsset replacement and renewalconstant</t>
  </si>
  <si>
    <t>2023AMP2015Operating ExpenditureAsset replacement and renewalAsset replacement and renewalconstant</t>
  </si>
  <si>
    <t>2023AMP2021Operating ExpenditureAsset replacement and renewalAsset replacement and renewalnominal</t>
  </si>
  <si>
    <t>2023AMP2016Operating ExpenditureAsset replacement and renewalAsset replacement and renewalnominal</t>
  </si>
  <si>
    <t>2023AMP2019Operating ExpenditureAsset replacement and renewalAsset replacement and renewalnominal</t>
  </si>
  <si>
    <t>2023AMP2015Operating ExpenditureAsset replacement and renewalAsset replacement and renewalnominal</t>
  </si>
  <si>
    <t>2023AMP2013Operating ExpenditureAsset replacement and renewalAsset replacement and renewalnominal</t>
  </si>
  <si>
    <t>2023AMP2020Operating ExpenditureAsset replacement and renewalAsset replacement and renewalnominal</t>
  </si>
  <si>
    <t>2023AMP2017Operating ExpenditureAsset replacement and renewalAsset replacement and renewalnominal</t>
  </si>
  <si>
    <t>2023AMP2014Operating ExpenditureAsset replacement and renewalAsset replacement and renewalnominal</t>
  </si>
  <si>
    <t>2023AMP2018Operating ExpenditureAsset replacement and renewalAsset replacement and renewalnominal</t>
  </si>
  <si>
    <t>2023AMP2015Operating ExpenditureBusiness supportBusiness supportconstant</t>
  </si>
  <si>
    <t>2023AMP2021Operating ExpenditureBusiness supportBusiness supportconstant</t>
  </si>
  <si>
    <t>2023AMP2013Operating ExpenditureBusiness supportBusiness supportconstant</t>
  </si>
  <si>
    <t>2023AMP2014Operating ExpenditureBusiness supportBusiness supportconstant</t>
  </si>
  <si>
    <t>2023AMP2020Operating ExpenditureBusiness supportBusiness supportconstant</t>
  </si>
  <si>
    <t>2023AMP2016Operating ExpenditureBusiness supportBusiness supportconstant</t>
  </si>
  <si>
    <t>2023AMP2017Operating ExpenditureBusiness supportBusiness supportconstant</t>
  </si>
  <si>
    <t>2023AMP2019Operating ExpenditureBusiness supportBusiness supportconstant</t>
  </si>
  <si>
    <t>2023AMP2018Operating ExpenditureBusiness supportBusiness supportconstant</t>
  </si>
  <si>
    <t>2023AMP2015Operating ExpenditureBusiness supportBusiness supportnominal</t>
  </si>
  <si>
    <t>2023AMP2019Operating ExpenditureBusiness supportBusiness supportnominal</t>
  </si>
  <si>
    <t>2023AMP2018Operating ExpenditureBusiness supportBusiness supportnominal</t>
  </si>
  <si>
    <t>2023AMP2021Operating ExpenditureBusiness supportBusiness supportnominal</t>
  </si>
  <si>
    <t>2023AMP2020Operating ExpenditureBusiness supportBusiness supportnominal</t>
  </si>
  <si>
    <t>2023AMP2013Operating ExpenditureBusiness supportBusiness supportnominal</t>
  </si>
  <si>
    <t>2023AMP2017Operating ExpenditureBusiness supportBusiness supportnominal</t>
  </si>
  <si>
    <t>2023AMP2014Operating ExpenditureBusiness supportBusiness supportnominal</t>
  </si>
  <si>
    <t>2023AMP2016Operating ExpenditureBusiness supportBusiness supportnominal</t>
  </si>
  <si>
    <t>2023AMP2021Operating ExpenditureExpenditure on subcomponentsDirect billing*constant</t>
  </si>
  <si>
    <t>2023AMP2018Operating ExpenditureExpenditure on subcomponentsDirect billing*constant</t>
  </si>
  <si>
    <t>2023AMP2015Operating ExpenditureExpenditure on subcomponentsDirect billing*constant</t>
  </si>
  <si>
    <t>2023AMP2013Operating ExpenditureExpenditure on subcomponentsDirect billing*constant</t>
  </si>
  <si>
    <t>2023AMP2019Operating ExpenditureExpenditure on subcomponentsDirect billing*constant</t>
  </si>
  <si>
    <t>2023AMP2020Operating ExpenditureExpenditure on subcomponentsDirect billing*constant</t>
  </si>
  <si>
    <t>2023AMP2016Operating ExpenditureExpenditure on subcomponentsDirect billing*constant</t>
  </si>
  <si>
    <t>2023AMP2017Operating ExpenditureExpenditure on subcomponentsDirect billing*constant</t>
  </si>
  <si>
    <t>2023AMP2014Operating ExpenditureExpenditure on subcomponentsDirect billing*constant</t>
  </si>
  <si>
    <t>2023AMP2015Operating ExpenditureExpenditure on subcomponentsEnergy efficiency and demand side management, reduction of energy lossesconstant</t>
  </si>
  <si>
    <t>2023AMP2021Operating ExpenditureExpenditure on subcomponentsEnergy efficiency and demand side management, reduction of energy lossesconstant</t>
  </si>
  <si>
    <t>2023AMP2013Operating ExpenditureExpenditure on subcomponentsEnergy efficiency and demand side management, reduction of energy lossesconstant</t>
  </si>
  <si>
    <t>2023AMP2017Operating ExpenditureExpenditure on subcomponentsEnergy efficiency and demand side management, reduction of energy lossesconstant</t>
  </si>
  <si>
    <t>2023AMP2014Operating ExpenditureExpenditure on subcomponentsEnergy efficiency and demand side management, reduction of energy lossesconstant</t>
  </si>
  <si>
    <t>2023AMP2018Operating ExpenditureExpenditure on subcomponentsEnergy efficiency and demand side management, reduction of energy lossesconstant</t>
  </si>
  <si>
    <t>2023AMP2019Operating ExpenditureExpenditure on subcomponentsEnergy efficiency and demand side management, reduction of energy lossesconstant</t>
  </si>
  <si>
    <t>2023AMP2016Operating ExpenditureExpenditure on subcomponentsEnergy efficiency and demand side management, reduction of energy lossesconstant</t>
  </si>
  <si>
    <t>2023AMP2020Operating ExpenditureExpenditure on subcomponentsEnergy efficiency and demand side management, reduction of energy lossesconstant</t>
  </si>
  <si>
    <t>2023AMP2020Operating ExpenditureExpenditure on subcomponentsInsuranceconstant</t>
  </si>
  <si>
    <t>2023AMP2021Operating ExpenditureExpenditure on subcomponentsInsuranceconstant</t>
  </si>
  <si>
    <t>2023AMP2017Operating ExpenditureExpenditure on subcomponentsInsuranceconstant</t>
  </si>
  <si>
    <t>2023AMP2014Operating ExpenditureExpenditure on subcomponentsInsuranceconstant</t>
  </si>
  <si>
    <t>2023AMP2015Operating ExpenditureExpenditure on subcomponentsInsuranceconstant</t>
  </si>
  <si>
    <t>2023AMP2018Operating ExpenditureExpenditure on subcomponentsInsuranceconstant</t>
  </si>
  <si>
    <t>2023AMP2016Operating ExpenditureExpenditure on subcomponentsInsuranceconstant</t>
  </si>
  <si>
    <t>2023AMP2013Operating ExpenditureExpenditure on subcomponentsInsuranceconstant</t>
  </si>
  <si>
    <t>2023AMP2019Operating ExpenditureExpenditure on subcomponentsInsuranceconstant</t>
  </si>
  <si>
    <t>2023AMP2021Operating ExpenditureExpenditure on subcomponentsResearch and Developmentconstant</t>
  </si>
  <si>
    <t>2023AMP2013Operating ExpenditureExpenditure on subcomponentsResearch and Developmentconstant</t>
  </si>
  <si>
    <t>2023AMP2019Operating ExpenditureExpenditure on subcomponentsResearch and Developmentconstant</t>
  </si>
  <si>
    <t>2023AMP2020Operating ExpenditureExpenditure on subcomponentsResearch and Developmentconstant</t>
  </si>
  <si>
    <t>2023AMP2018Operating ExpenditureExpenditure on subcomponentsResearch and Developmentconstant</t>
  </si>
  <si>
    <t>2023AMP2015Operating ExpenditureExpenditure on subcomponentsResearch and Developmentconstant</t>
  </si>
  <si>
    <t>2023AMP2017Operating ExpenditureExpenditure on subcomponentsResearch and Developmentconstant</t>
  </si>
  <si>
    <t>2023AMP2016Operating ExpenditureExpenditure on subcomponentsResearch and Developmentconstant</t>
  </si>
  <si>
    <t>2023AMP2014Operating ExpenditureExpenditure on subcomponentsResearch and Developmentconstant</t>
  </si>
  <si>
    <t>2023AMP2014Operating ExpenditureNetwork OpexNetwork Opexconstant</t>
  </si>
  <si>
    <t>2023AMP2021Operating ExpenditureNetwork OpexNetwork Opexconstant</t>
  </si>
  <si>
    <t>2023AMP2015Operating ExpenditureNetwork OpexNetwork Opexconstant</t>
  </si>
  <si>
    <t>2023AMP2017Operating ExpenditureNetwork OpexNetwork Opexconstant</t>
  </si>
  <si>
    <t>2023AMP2018Operating ExpenditureNetwork OpexNetwork Opexconstant</t>
  </si>
  <si>
    <t>2023AMP2013Operating ExpenditureNetwork OpexNetwork Opexconstant</t>
  </si>
  <si>
    <t>2023AMP2020Operating ExpenditureNetwork OpexNetwork Opexconstant</t>
  </si>
  <si>
    <t>2023AMP2019Operating ExpenditureNetwork OpexNetwork Opexconstant</t>
  </si>
  <si>
    <t>2023AMP2016Operating ExpenditureNetwork OpexNetwork Opexconstant</t>
  </si>
  <si>
    <t>2023AMP2013Operating ExpenditureNetwork OpexNetwork Opexnominal</t>
  </si>
  <si>
    <t>2023AMP2018Operating ExpenditureNetwork OpexNetwork Opexnominal</t>
  </si>
  <si>
    <t>2023AMP2015Operating ExpenditureNetwork OpexNetwork Opexnominal</t>
  </si>
  <si>
    <t>2023AMP2016Operating ExpenditureNetwork OpexNetwork Opexnominal</t>
  </si>
  <si>
    <t>2023AMP2020Operating ExpenditureNetwork OpexNetwork Opexnominal</t>
  </si>
  <si>
    <t>2023AMP2019Operating ExpenditureNetwork OpexNetwork Opexnominal</t>
  </si>
  <si>
    <t>2023AMP2017Operating ExpenditureNetwork OpexNetwork Opexnominal</t>
  </si>
  <si>
    <t>2023AMP2021Operating ExpenditureNetwork OpexNetwork Opexnominal</t>
  </si>
  <si>
    <t>2023AMP2014Operating ExpenditureNetwork OpexNetwork Opexnominal</t>
  </si>
  <si>
    <t>2023AMP2016Operating ExpenditureNon-network opexNon-network opexconstant</t>
  </si>
  <si>
    <t>2023AMP2013Operating ExpenditureNon-network opexNon-network opexconstant</t>
  </si>
  <si>
    <t>2023AMP2018Operating ExpenditureNon-network opexNon-network opexconstant</t>
  </si>
  <si>
    <t>2023AMP2017Operating ExpenditureNon-network opexNon-network opexconstant</t>
  </si>
  <si>
    <t>2023AMP2014Operating ExpenditureNon-network opexNon-network opexconstant</t>
  </si>
  <si>
    <t>2023AMP2015Operating ExpenditureNon-network opexNon-network opexconstant</t>
  </si>
  <si>
    <t>2023AMP2020Operating ExpenditureNon-network opexNon-network opexconstant</t>
  </si>
  <si>
    <t>2023AMP2021Operating ExpenditureNon-network opexNon-network opexconstant</t>
  </si>
  <si>
    <t>2023AMP2019Operating ExpenditureNon-network opexNon-network opexconstant</t>
  </si>
  <si>
    <t>2023AMP2019Operating ExpenditureNon-network opexNon-network opexnominal</t>
  </si>
  <si>
    <t>2023AMP2020Operating ExpenditureNon-network opexNon-network opexnominal</t>
  </si>
  <si>
    <t>2023AMP2015Operating ExpenditureNon-network opexNon-network opexnominal</t>
  </si>
  <si>
    <t>2023AMP2018Operating ExpenditureNon-network opexNon-network opexnominal</t>
  </si>
  <si>
    <t>2023AMP2013Operating ExpenditureNon-network opexNon-network opexnominal</t>
  </si>
  <si>
    <t>2023AMP2016Operating ExpenditureNon-network opexNon-network opexnominal</t>
  </si>
  <si>
    <t>2023AMP2017Operating ExpenditureNon-network opexNon-network opexnominal</t>
  </si>
  <si>
    <t>2023AMP2021Operating ExpenditureNon-network opexNon-network opexnominal</t>
  </si>
  <si>
    <t>2023AMP2014Operating ExpenditureNon-network opexNon-network opexnominal</t>
  </si>
  <si>
    <t>2023AMP2019Operating ExpenditureRoutine &amp; Corrective Maint &amp; InspectionRoutine &amp; Corrective Maint &amp; Inspectionconstant</t>
  </si>
  <si>
    <t>2023AMP2018Operating ExpenditureRoutine &amp; Corrective Maint &amp; InspectionRoutine &amp; Corrective Maint &amp; Inspectionconstant</t>
  </si>
  <si>
    <t>2023AMP2017Operating ExpenditureRoutine &amp; Corrective Maint &amp; InspectionRoutine &amp; Corrective Maint &amp; Inspectionconstant</t>
  </si>
  <si>
    <t>2023AMP2020Operating ExpenditureRoutine &amp; Corrective Maint &amp; InspectionRoutine &amp; Corrective Maint &amp; Inspectionconstant</t>
  </si>
  <si>
    <t>2023AMP2017Operating ExpenditureRoutine &amp; Corrective Maint &amp; InspectionRoutine &amp; Corrective Maint &amp; Inspectionnominal</t>
  </si>
  <si>
    <t>2023AMP2019Operating ExpenditureRoutine &amp; Corrective Maint &amp; InspectionRoutine &amp; Corrective Maint &amp; Inspectionnominal</t>
  </si>
  <si>
    <t>2023AMP2020Operating ExpenditureRoutine &amp; Corrective Maint &amp; InspectionRoutine &amp; Corrective Maint &amp; Inspectionnominal</t>
  </si>
  <si>
    <t>2023AMP2018Operating ExpenditureRoutine &amp; Corrective Maint &amp; InspectionRoutine &amp; Corrective Maint &amp; Inspectionnominal</t>
  </si>
  <si>
    <t>2023AMP2015Operating ExpenditureRoutine and corrective maintenance and inspectionRoutine and corrective maintenance and inspectionconstant</t>
  </si>
  <si>
    <t>2023AMP2013Operating ExpenditureRoutine and corrective maintenance and inspectionRoutine and corrective maintenance and inspectionconstant</t>
  </si>
  <si>
    <t>2023AMP2016Operating ExpenditureRoutine and corrective maintenance and inspectionRoutine and corrective maintenance and inspectionconstant</t>
  </si>
  <si>
    <t>2023AMP2021Operating ExpenditureRoutine and corrective maintenance and inspectionRoutine and corrective maintenance and inspectionconstant</t>
  </si>
  <si>
    <t>2023AMP2018Operating ExpenditureRoutine and corrective maintenance and inspectionRoutine and corrective maintenance and inspectionconstant</t>
  </si>
  <si>
    <t>2023AMP2019Operating ExpenditureRoutine and corrective maintenance and inspectionRoutine and corrective maintenance and inspectionconstant</t>
  </si>
  <si>
    <t>2023AMP2014Operating ExpenditureRoutine and corrective maintenance and inspectionRoutine and corrective maintenance and inspectionconstant</t>
  </si>
  <si>
    <t>2023AMP2017Operating ExpenditureRoutine and corrective maintenance and inspectionRoutine and corrective maintenance and inspectionconstant</t>
  </si>
  <si>
    <t>2023AMP2020Operating ExpenditureRoutine and corrective maintenance and inspectionRoutine and corrective maintenance and inspectionconstant</t>
  </si>
  <si>
    <t>2023AMP2021Operating ExpenditureRoutine and corrective maintenance and inspectionRoutine and corrective maintenance and inspectionnominal</t>
  </si>
  <si>
    <t>2023AMP2016Operating ExpenditureRoutine and corrective maintenance and inspectionRoutine and corrective maintenance and inspectionnominal</t>
  </si>
  <si>
    <t>2023AMP2020Operating ExpenditureRoutine and corrective maintenance and inspectionRoutine and corrective maintenance and inspectionnominal</t>
  </si>
  <si>
    <t>2023AMP2013Operating ExpenditureRoutine and corrective maintenance and inspectionRoutine and corrective maintenance and inspectionnominal</t>
  </si>
  <si>
    <t>2023AMP2014Operating ExpenditureRoutine and corrective maintenance and inspectionRoutine and corrective maintenance and inspectionnominal</t>
  </si>
  <si>
    <t>2023AMP2019Operating ExpenditureRoutine and corrective maintenance and inspectionRoutine and corrective maintenance and inspectionnominal</t>
  </si>
  <si>
    <t>2023AMP2017Operating ExpenditureRoutine and corrective maintenance and inspectionRoutine and corrective maintenance and inspectionnominal</t>
  </si>
  <si>
    <t>2023AMP2015Operating ExpenditureRoutine and corrective maintenance and inspectionRoutine and corrective maintenance and inspectionnominal</t>
  </si>
  <si>
    <t>2023AMP2018Operating ExpenditureRoutine and corrective maintenance and inspectionRoutine and corrective maintenance and inspectionnominal</t>
  </si>
  <si>
    <t>2023AMP2013Operating ExpenditureService interruptions and emergenciesService interruptions and emergenciesconstant</t>
  </si>
  <si>
    <t>2023AMP2021Operating ExpenditureService interruptions and emergenciesService interruptions and emergenciesconstant</t>
  </si>
  <si>
    <t>2023AMP2014Operating ExpenditureService interruptions and emergenciesService interruptions and emergenciesconstant</t>
  </si>
  <si>
    <t>2023AMP2020Operating ExpenditureService interruptions and emergenciesService interruptions and emergenciesconstant</t>
  </si>
  <si>
    <t>2023AMP2015Operating ExpenditureService interruptions and emergenciesService interruptions and emergenciesconstant</t>
  </si>
  <si>
    <t>2023AMP2019Operating ExpenditureService interruptions and emergenciesService interruptions and emergenciesconstant</t>
  </si>
  <si>
    <t>2023AMP2018Operating ExpenditureService interruptions and emergenciesService interruptions and emergenciesconstant</t>
  </si>
  <si>
    <t>2023AMP2017Operating ExpenditureService interruptions and emergenciesService interruptions and emergenciesconstant</t>
  </si>
  <si>
    <t>2023AMP2016Operating ExpenditureService interruptions and emergenciesService interruptions and emergenciesconstant</t>
  </si>
  <si>
    <t>2023AMP2016Operating ExpenditureService interruptions and emergenciesService interruptions and emergenciesnominal</t>
  </si>
  <si>
    <t>2023AMP2020Operating ExpenditureService interruptions and emergenciesService interruptions and emergenciesnominal</t>
  </si>
  <si>
    <t>2023AMP2021Operating ExpenditureService interruptions and emergenciesService interruptions and emergenciesnominal</t>
  </si>
  <si>
    <t>2023AMP2013Operating ExpenditureService interruptions and emergenciesService interruptions and emergenciesnominal</t>
  </si>
  <si>
    <t>2023AMP2015Operating ExpenditureService interruptions and emergenciesService interruptions and emergenciesnominal</t>
  </si>
  <si>
    <t>2023AMP2019Operating ExpenditureService interruptions and emergenciesService interruptions and emergenciesnominal</t>
  </si>
  <si>
    <t>2023AMP2018Operating ExpenditureService interruptions and emergenciesService interruptions and emergenciesnominal</t>
  </si>
  <si>
    <t>2023AMP2014Operating ExpenditureService interruptions and emergenciesService interruptions and emergenciesnominal</t>
  </si>
  <si>
    <t>2023AMP2017Operating ExpenditureService interruptions and emergenciesService interruptions and emergenciesnominal</t>
  </si>
  <si>
    <t>2023AMP2016Operating ExpenditureSystem operations and network supportSystem operations and network supportconstant</t>
  </si>
  <si>
    <t>2023AMP2015Operating ExpenditureSystem operations and network supportSystem operations and network supportconstant</t>
  </si>
  <si>
    <t>2023AMP2019Operating ExpenditureSystem operations and network supportSystem operations and network supportconstant</t>
  </si>
  <si>
    <t>2023AMP2020Operating ExpenditureSystem operations and network supportSystem operations and network supportconstant</t>
  </si>
  <si>
    <t>2023AMP2013Operating ExpenditureSystem operations and network supportSystem operations and network supportconstant</t>
  </si>
  <si>
    <t>2023AMP2021Operating ExpenditureSystem operations and network supportSystem operations and network supportconstant</t>
  </si>
  <si>
    <t>2023AMP2014Operating ExpenditureSystem operations and network supportSystem operations and network supportconstant</t>
  </si>
  <si>
    <t>2023AMP2018Operating ExpenditureSystem operations and network supportSystem operations and network supportconstant</t>
  </si>
  <si>
    <t>2023AMP2017Operating ExpenditureSystem operations and network supportSystem operations and network supportconstant</t>
  </si>
  <si>
    <t>2023AMP2013Operating ExpenditureSystem operations and network supportSystem operations and network supportnominal</t>
  </si>
  <si>
    <t>2023AMP2021Operating ExpenditureSystem operations and network supportSystem operations and network supportnominal</t>
  </si>
  <si>
    <t>2023AMP2016Operating ExpenditureSystem operations and network supportSystem operations and network supportnominal</t>
  </si>
  <si>
    <t>2023AMP2018Operating ExpenditureSystem operations and network supportSystem operations and network supportnominal</t>
  </si>
  <si>
    <t>2023AMP2020Operating ExpenditureSystem operations and network supportSystem operations and network supportnominal</t>
  </si>
  <si>
    <t>2023AMP2019Operating ExpenditureSystem operations and network supportSystem operations and network supportnominal</t>
  </si>
  <si>
    <t>2023AMP2015Operating ExpenditureSystem operations and network supportSystem operations and network supportnominal</t>
  </si>
  <si>
    <t>2023AMP2014Operating ExpenditureSystem operations and network supportSystem operations and network supportnominal</t>
  </si>
  <si>
    <t>2023AMP2017Operating ExpenditureSystem operations and network supportSystem operations and network supportnominal</t>
  </si>
  <si>
    <t>2023AMP2021Operating ExpenditureTotal opexOperational expenditureconstant</t>
  </si>
  <si>
    <t>2023AMP2018Operating ExpenditureTotal opexOperational expenditureconstant</t>
  </si>
  <si>
    <t>2023AMP2015Operating ExpenditureTotal opexOperational expenditureconstant</t>
  </si>
  <si>
    <t>2023AMP2014Operating ExpenditureTotal opexOperational expenditureconstant</t>
  </si>
  <si>
    <t>2023AMP2013Operating ExpenditureTotal opexOperational expenditureconstant</t>
  </si>
  <si>
    <t>2023AMP2019Operating ExpenditureTotal opexOperational expenditureconstant</t>
  </si>
  <si>
    <t>2023AMP2017Operating ExpenditureTotal opexOperational expenditureconstant</t>
  </si>
  <si>
    <t>2023AMP2016Operating ExpenditureTotal opexOperational expenditureconstant</t>
  </si>
  <si>
    <t>2023AMP2020Operating ExpenditureTotal opexOperational expenditureconstant</t>
  </si>
  <si>
    <t>2023AMP2013Operating ExpenditureTotal opexOperational expenditurenominal</t>
  </si>
  <si>
    <t>2023AMP2021Operating ExpenditureTotal opexOperational expenditurenominal</t>
  </si>
  <si>
    <t>2023AMP2017Operating ExpenditureTotal opexOperational expenditurenominal</t>
  </si>
  <si>
    <t>2023AMP2015Operating ExpenditureTotal opexOperational expenditurenominal</t>
  </si>
  <si>
    <t>2023AMP2014Operating ExpenditureTotal opexOperational expenditurenominal</t>
  </si>
  <si>
    <t>2023AMP2020Operating ExpenditureTotal opexOperational expenditurenominal</t>
  </si>
  <si>
    <t>2023AMP2016Operating ExpenditureTotal opexOperational expenditurenominal</t>
  </si>
  <si>
    <t>2023AMP2018Operating ExpenditureTotal opexOperational expenditurenominal</t>
  </si>
  <si>
    <t>2023AMP2019Operating ExpenditureTotal opexOperational expenditurenominal</t>
  </si>
  <si>
    <t>2023AMP2020Operating ExpenditureVegetation managementVegetation managementconstant</t>
  </si>
  <si>
    <t>2023AMP2015Operating ExpenditureVegetation managementVegetation managementconstant</t>
  </si>
  <si>
    <t>2023AMP2016Operating ExpenditureVegetation managementVegetation managementconstant</t>
  </si>
  <si>
    <t>2023AMP2018Operating ExpenditureVegetation managementVegetation managementconstant</t>
  </si>
  <si>
    <t>2023AMP2019Operating ExpenditureVegetation managementVegetation managementconstant</t>
  </si>
  <si>
    <t>2023AMP2014Operating ExpenditureVegetation managementVegetation managementconstant</t>
  </si>
  <si>
    <t>2023AMP2013Operating ExpenditureVegetation managementVegetation managementconstant</t>
  </si>
  <si>
    <t>2023AMP2017Operating ExpenditureVegetation managementVegetation managementconstant</t>
  </si>
  <si>
    <t>2023AMP2021Operating ExpenditureVegetation managementVegetation managementconstant</t>
  </si>
  <si>
    <t>2023AMP2014Operating ExpenditureVegetation managementVegetation managementnominal</t>
  </si>
  <si>
    <t>2023AMP2016Operating ExpenditureVegetation managementVegetation managementnominal</t>
  </si>
  <si>
    <t>2023AMP2013Operating ExpenditureVegetation managementVegetation managementnominal</t>
  </si>
  <si>
    <t>2023AMP2017Operating ExpenditureVegetation managementVegetation managementnominal</t>
  </si>
  <si>
    <t>2023AMP2018Operating ExpenditureVegetation managementVegetation managementnominal</t>
  </si>
  <si>
    <t>2023AMP2020Operating ExpenditureVegetation managementVegetation managementnominal</t>
  </si>
  <si>
    <t>2023AMP2015Operating ExpenditureVegetation managementVegetation managementnominal</t>
  </si>
  <si>
    <t>2023AMP2019Operating ExpenditureVegetation managementVegetation managementnominal</t>
  </si>
  <si>
    <t>2023AMP2021Operating ExpenditureVegetation managementVegetation managementnominal</t>
  </si>
  <si>
    <t>2023AMP2018ReliabilitySAIDIClass BNA</t>
  </si>
  <si>
    <t>2023AMP2020ReliabilitySAIDIClass BNA</t>
  </si>
  <si>
    <t>2023AMP2019ReliabilitySAIDIClass BNA</t>
  </si>
  <si>
    <t>2023AMP2021ReliabilitySAIDIClass BNA</t>
  </si>
  <si>
    <t>2023AMP2021ReliabilitySAIDIClass CNA</t>
  </si>
  <si>
    <t>2023AMP2020ReliabilitySAIDIClass CNA</t>
  </si>
  <si>
    <t>2023AMP2018ReliabilitySAIDIClass CNA</t>
  </si>
  <si>
    <t>2023AMP2019ReliabilitySAIDIClass CNA</t>
  </si>
  <si>
    <t>2023AMP2020ReliabilitySAIFIClass BNA</t>
  </si>
  <si>
    <t>2023AMP2018ReliabilitySAIFIClass BNA</t>
  </si>
  <si>
    <t>2023AMP2021ReliabilitySAIFIClass BNA</t>
  </si>
  <si>
    <t>2023AMP2019ReliabilitySAIFIClass BNA</t>
  </si>
  <si>
    <t>2023AMP2021ReliabilitySAIFIClass CNA</t>
  </si>
  <si>
    <t>2023AMP2020ReliabilitySAIFIClass CNA</t>
  </si>
  <si>
    <t>2023AMP2019ReliabilitySAIFIClass CNA</t>
  </si>
  <si>
    <t>2023AMP2018ReliabilitySAIFIClass CNA</t>
  </si>
  <si>
    <t>2024AMP2014Capital ExpenditureAll assetsExpenditure on assetsconstant</t>
  </si>
  <si>
    <t>2024AMP2016Capital ExpenditureAll assetsExpenditure on assetsconstant</t>
  </si>
  <si>
    <t>2024AMP2021Capital ExpenditureAll assetsExpenditure on assetsconstant</t>
  </si>
  <si>
    <t>2024AMP2020Capital ExpenditureAll assetsExpenditure on assetsconstant</t>
  </si>
  <si>
    <t>2024AMP2019Capital ExpenditureAll assetsExpenditure on assetsconstant</t>
  </si>
  <si>
    <t>2024AMP2018Capital ExpenditureAll assetsExpenditure on assetsconstant</t>
  </si>
  <si>
    <t>2024AMP2017Capital ExpenditureAll assetsExpenditure on assetsconstant</t>
  </si>
  <si>
    <t>2024AMP2015Capital ExpenditureAll assetsExpenditure on assetsconstant</t>
  </si>
  <si>
    <t>2024AMP2021Capital ExpenditureAll assetsExpenditure on assetsnominal</t>
  </si>
  <si>
    <t>2024AMP2019Capital ExpenditureAll assetsExpenditure on assetsnominal</t>
  </si>
  <si>
    <t>2024AMP2020Capital ExpenditureAll assetsExpenditure on assetsnominal</t>
  </si>
  <si>
    <t>2024AMP2016Capital ExpenditureAll assetsExpenditure on assetsnominal</t>
  </si>
  <si>
    <t>2024AMP2017Capital ExpenditureAll assetsExpenditure on assetsnominal</t>
  </si>
  <si>
    <t>2024AMP2015Capital ExpenditureAll assetsExpenditure on assetsnominal</t>
  </si>
  <si>
    <t>2024AMP2014Capital ExpenditureAll assetsExpenditure on assetsnominal</t>
  </si>
  <si>
    <t>2024AMP2018Capital ExpenditureAll assetsExpenditure on assetsnominal</t>
  </si>
  <si>
    <t>2024AMP2019Capital ExpenditureAsset relocationsAsset relocationsconstant</t>
  </si>
  <si>
    <t>2024AMP2016Capital ExpenditureAsset relocationsAsset relocationsconstant</t>
  </si>
  <si>
    <t>2024AMP2018Capital ExpenditureAsset relocationsAsset relocationsconstant</t>
  </si>
  <si>
    <t>2024AMP2015Capital ExpenditureAsset relocationsAsset relocationsconstant</t>
  </si>
  <si>
    <t>2024AMP2021Capital ExpenditureAsset relocationsAsset relocationsconstant</t>
  </si>
  <si>
    <t>2024AMP2017Capital ExpenditureAsset relocationsAsset relocationsconstant</t>
  </si>
  <si>
    <t>2024AMP2014Capital ExpenditureAsset relocationsAsset relocationsconstant</t>
  </si>
  <si>
    <t>2024AMP2020Capital ExpenditureAsset relocationsAsset relocationsconstant</t>
  </si>
  <si>
    <t>2024AMP2015Capital ExpenditureAsset relocationsAsset relocationsnominal</t>
  </si>
  <si>
    <t>2024AMP2019Capital ExpenditureAsset relocationsAsset relocationsnominal</t>
  </si>
  <si>
    <t>2024AMP2016Capital ExpenditureAsset relocationsAsset relocationsnominal</t>
  </si>
  <si>
    <t>2024AMP2014Capital ExpenditureAsset relocationsAsset relocationsnominal</t>
  </si>
  <si>
    <t>2024AMP2018Capital ExpenditureAsset relocationsAsset relocationsnominal</t>
  </si>
  <si>
    <t>2024AMP2020Capital ExpenditureAsset relocationsAsset relocationsnominal</t>
  </si>
  <si>
    <t>2024AMP2021Capital ExpenditureAsset relocationsAsset relocationsnominal</t>
  </si>
  <si>
    <t>2024AMP2017Capital ExpenditureAsset relocationsAsset relocationsnominal</t>
  </si>
  <si>
    <t>2024AMP2020Capital ExpenditureAsset replacement and renewalAsset replacement and renewalconstant</t>
  </si>
  <si>
    <t>2024AMP2015Capital ExpenditureAsset replacement and renewalAsset replacement and renewalconstant</t>
  </si>
  <si>
    <t>2024AMP2016Capital ExpenditureAsset replacement and renewalAsset replacement and renewalconstant</t>
  </si>
  <si>
    <t>2024AMP2019Capital ExpenditureAsset replacement and renewalAsset replacement and renewalconstant</t>
  </si>
  <si>
    <t>2024AMP2018Capital ExpenditureAsset replacement and renewalAsset replacement and renewalconstant</t>
  </si>
  <si>
    <t>2024AMP2021Capital ExpenditureAsset replacement and renewalAsset replacement and renewalconstant</t>
  </si>
  <si>
    <t>2024AMP2014Capital ExpenditureAsset replacement and renewalAsset replacement and renewalconstant</t>
  </si>
  <si>
    <t>2024AMP2017Capital ExpenditureAsset replacement and renewalAsset replacement and renewalconstant</t>
  </si>
  <si>
    <t>2024AMP2016Capital ExpenditureAsset replacement and renewalAsset replacement and renewalnominal</t>
  </si>
  <si>
    <t>2024AMP2020Capital ExpenditureAsset replacement and renewalAsset replacement and renewalnominal</t>
  </si>
  <si>
    <t>2024AMP2019Capital ExpenditureAsset replacement and renewalAsset replacement and renewalnominal</t>
  </si>
  <si>
    <t>2024AMP2021Capital ExpenditureAsset replacement and renewalAsset replacement and renewalnominal</t>
  </si>
  <si>
    <t>2024AMP2014Capital ExpenditureAsset replacement and renewalAsset replacement and renewalnominal</t>
  </si>
  <si>
    <t>2024AMP2018Capital ExpenditureAsset replacement and renewalAsset replacement and renewalnominal</t>
  </si>
  <si>
    <t>2024AMP2017Capital ExpenditureAsset replacement and renewalAsset replacement and renewalnominal</t>
  </si>
  <si>
    <t>2024AMP2015Capital ExpenditureAsset replacement and renewalAsset replacement and renewalnominal</t>
  </si>
  <si>
    <t>2024AMP2021Capital ExpenditureAssets commissionedAssets commissionednominal</t>
  </si>
  <si>
    <t>2024AMP2017Capital ExpenditureAssets commissionedAssets commissionednominal</t>
  </si>
  <si>
    <t>2024AMP2019Capital ExpenditureAssets commissionedAssets commissionednominal</t>
  </si>
  <si>
    <t>2024AMP2014Capital ExpenditureAssets commissionedAssets commissionednominal</t>
  </si>
  <si>
    <t>2024AMP2016Capital ExpenditureAssets commissionedAssets commissionednominal</t>
  </si>
  <si>
    <t>2024AMP2015Capital ExpenditureAssets commissionedAssets commissionednominal</t>
  </si>
  <si>
    <t>2024AMP2018Capital ExpenditureAssets commissionedAssets commissionednominal</t>
  </si>
  <si>
    <t>2024AMP2020Capital ExpenditureAssets commissionedAssets commissionednominal</t>
  </si>
  <si>
    <t>2024AMP2015Capital ExpenditureCapital expenditure forecastCapital expenditure forecastnominal</t>
  </si>
  <si>
    <t>2024AMP2021Capital ExpenditureCapital expenditure forecastCapital expenditure forecastnominal</t>
  </si>
  <si>
    <t>2024AMP2017Capital ExpenditureCapital expenditure forecastCapital expenditure forecastnominal</t>
  </si>
  <si>
    <t>2024AMP2019Capital ExpenditureCapital expenditure forecastCapital expenditure forecastnominal</t>
  </si>
  <si>
    <t>2024AMP2020Capital ExpenditureCapital expenditure forecastCapital expenditure forecastnominal</t>
  </si>
  <si>
    <t>2024AMP2018Capital ExpenditureCapital expenditure forecastCapital expenditure forecastnominal</t>
  </si>
  <si>
    <t>2024AMP2016Capital ExpenditureCapital expenditure forecastCapital expenditure forecastnominal</t>
  </si>
  <si>
    <t>2024AMP2014Capital ExpenditureCapital expenditure forecastCapital expenditure forecastnominal</t>
  </si>
  <si>
    <t>2024AMP2018Capital ExpenditureConsumer connectionConsumer connectionconstant</t>
  </si>
  <si>
    <t>2024AMP2014Capital ExpenditureConsumer connectionConsumer connectionconstant</t>
  </si>
  <si>
    <t>2024AMP2016Capital ExpenditureConsumer connectionConsumer connectionconstant</t>
  </si>
  <si>
    <t>2024AMP2020Capital ExpenditureConsumer connectionConsumer connectionconstant</t>
  </si>
  <si>
    <t>2024AMP2019Capital ExpenditureConsumer connectionConsumer connectionconstant</t>
  </si>
  <si>
    <t>2024AMP2017Capital ExpenditureConsumer connectionConsumer connectionconstant</t>
  </si>
  <si>
    <t>2024AMP2015Capital ExpenditureConsumer connectionConsumer connectionconstant</t>
  </si>
  <si>
    <t>2024AMP2021Capital ExpenditureConsumer connectionConsumer connectionconstant</t>
  </si>
  <si>
    <t>2024AMP2017Capital ExpenditureConsumer connectionConsumer connectionnominal</t>
  </si>
  <si>
    <t>2024AMP2014Capital ExpenditureConsumer connectionConsumer connectionnominal</t>
  </si>
  <si>
    <t>2024AMP2015Capital ExpenditureConsumer connectionConsumer connectionnominal</t>
  </si>
  <si>
    <t>2024AMP2018Capital ExpenditureConsumer connectionConsumer connectionnominal</t>
  </si>
  <si>
    <t>2024AMP2016Capital ExpenditureConsumer connectionConsumer connectionnominal</t>
  </si>
  <si>
    <t>2024AMP2020Capital ExpenditureConsumer connectionConsumer connectionnominal</t>
  </si>
  <si>
    <t>2024AMP2019Capital ExpenditureConsumer connectionConsumer connectionnominal</t>
  </si>
  <si>
    <t>2024AMP2021Capital ExpenditureConsumer connectionConsumer connectionnominal</t>
  </si>
  <si>
    <t>2024AMP2020Capital ExpenditureCost of financingCost of financingnominal</t>
  </si>
  <si>
    <t>2024AMP2018Capital ExpenditureCost of financingCost of financingnominal</t>
  </si>
  <si>
    <t>2024AMP2019Capital ExpenditureCost of financingCost of financingnominal</t>
  </si>
  <si>
    <t>2024AMP2015Capital ExpenditureCost of financingCost of financingnominal</t>
  </si>
  <si>
    <t>2024AMP2021Capital ExpenditureCost of financingCost of financingnominal</t>
  </si>
  <si>
    <t>2024AMP2016Capital ExpenditureCost of financingCost of financingnominal</t>
  </si>
  <si>
    <t>2024AMP2014Capital ExpenditureCost of financingCost of financingnominal</t>
  </si>
  <si>
    <t>2024AMP2017Capital ExpenditureCost of financingCost of financingnominal</t>
  </si>
  <si>
    <t>2024AMP2015Capital ExpenditureExpenditure on subcomponentsEnergy efficiency and demand side management, reduction of energy lossesconstant</t>
  </si>
  <si>
    <t>2024AMP2021Capital ExpenditureExpenditure on subcomponentsEnergy efficiency and demand side management, reduction of energy lossesconstant</t>
  </si>
  <si>
    <t>2024AMP2020Capital ExpenditureExpenditure on subcomponentsEnergy efficiency and demand side management, reduction of energy lossesconstant</t>
  </si>
  <si>
    <t>2024AMP2018Capital ExpenditureExpenditure on subcomponentsEnergy efficiency and demand side management, reduction of energy lossesconstant</t>
  </si>
  <si>
    <t>2024AMP2017Capital ExpenditureExpenditure on subcomponentsEnergy efficiency and demand side management, reduction of energy lossesconstant</t>
  </si>
  <si>
    <t>2024AMP2014Capital ExpenditureExpenditure on subcomponentsEnergy efficiency and demand side management, reduction of energy lossesconstant</t>
  </si>
  <si>
    <t>2024AMP2016Capital ExpenditureExpenditure on subcomponentsEnergy efficiency and demand side management, reduction of energy lossesconstant</t>
  </si>
  <si>
    <t>2024AMP2019Capital ExpenditureExpenditure on subcomponentsEnergy efficiency and demand side management, reduction of energy lossesconstant</t>
  </si>
  <si>
    <t>2024AMP2020Capital ExpenditureExpenditure on subcomponentsOverhead to underground conversionconstant</t>
  </si>
  <si>
    <t>2024AMP2021Capital ExpenditureExpenditure on subcomponentsOverhead to underground conversionconstant</t>
  </si>
  <si>
    <t>2024AMP2017Capital ExpenditureExpenditure on subcomponentsOverhead to underground conversionconstant</t>
  </si>
  <si>
    <t>2024AMP2019Capital ExpenditureExpenditure on subcomponentsOverhead to underground conversionconstant</t>
  </si>
  <si>
    <t>2024AMP2015Capital ExpenditureExpenditure on subcomponentsOverhead to underground conversionconstant</t>
  </si>
  <si>
    <t>2024AMP2016Capital ExpenditureExpenditure on subcomponentsOverhead to underground conversionconstant</t>
  </si>
  <si>
    <t>2024AMP2014Capital ExpenditureExpenditure on subcomponentsOverhead to underground conversionconstant</t>
  </si>
  <si>
    <t>2024AMP2018Capital ExpenditureExpenditure on subcomponentsOverhead to underground conversionconstant</t>
  </si>
  <si>
    <t>2024AMP2018Capital ExpenditureExpenditure on subcomponentsResearch and developmentconstant</t>
  </si>
  <si>
    <t>2024AMP2020Capital ExpenditureExpenditure on subcomponentsResearch and developmentconstant</t>
  </si>
  <si>
    <t>2024AMP2014Capital ExpenditureExpenditure on subcomponentsResearch and developmentconstant</t>
  </si>
  <si>
    <t>2024AMP2021Capital ExpenditureExpenditure on subcomponentsResearch and developmentconstant</t>
  </si>
  <si>
    <t>2024AMP2016Capital ExpenditureExpenditure on subcomponentsResearch and developmentconstant</t>
  </si>
  <si>
    <t>2024AMP2017Capital ExpenditureExpenditure on subcomponentsResearch and developmentconstant</t>
  </si>
  <si>
    <t>2024AMP2019Capital ExpenditureExpenditure on subcomponentsResearch and developmentconstant</t>
  </si>
  <si>
    <t>2024AMP2015Capital ExpenditureExpenditure on subcomponentsResearch and developmentconstant</t>
  </si>
  <si>
    <t>2024AMP2021Capital ExpenditureNetwork assetsExpenditure on network assetsconstant</t>
  </si>
  <si>
    <t>2024AMP2020Capital ExpenditureNetwork assetsExpenditure on network assetsconstant</t>
  </si>
  <si>
    <t>2024AMP2015Capital ExpenditureNetwork assetsExpenditure on network assetsconstant</t>
  </si>
  <si>
    <t>2024AMP2017Capital ExpenditureNetwork assetsExpenditure on network assetsconstant</t>
  </si>
  <si>
    <t>2024AMP2016Capital ExpenditureNetwork assetsExpenditure on network assetsconstant</t>
  </si>
  <si>
    <t>2024AMP2018Capital ExpenditureNetwork assetsExpenditure on network assetsconstant</t>
  </si>
  <si>
    <t>2024AMP2019Capital ExpenditureNetwork assetsExpenditure on network assetsconstant</t>
  </si>
  <si>
    <t>2024AMP2014Capital ExpenditureNetwork assetsExpenditure on network assetsconstant</t>
  </si>
  <si>
    <t>2024AMP2020Capital ExpenditureNetwork assetsExpenditure on network assetsnominal</t>
  </si>
  <si>
    <t>2024AMP2014Capital ExpenditureNetwork assetsExpenditure on network assetsnominal</t>
  </si>
  <si>
    <t>2024AMP2021Capital ExpenditureNetwork assetsExpenditure on network assetsnominal</t>
  </si>
  <si>
    <t>2024AMP2017Capital ExpenditureNetwork assetsExpenditure on network assetsnominal</t>
  </si>
  <si>
    <t>2024AMP2015Capital ExpenditureNetwork assetsExpenditure on network assetsnominal</t>
  </si>
  <si>
    <t>2024AMP2016Capital ExpenditureNetwork assetsExpenditure on network assetsnominal</t>
  </si>
  <si>
    <t>2024AMP2019Capital ExpenditureNetwork assetsExpenditure on network assetsnominal</t>
  </si>
  <si>
    <t>2024AMP2018Capital ExpenditureNetwork assetsExpenditure on network assetsnominal</t>
  </si>
  <si>
    <t>2024AMP2019Capital ExpenditureNon-network assetsExpenditure on non-network assetsconstant</t>
  </si>
  <si>
    <t>2024AMP2017Capital ExpenditureNon-network assetsExpenditure on non-network assetsconstant</t>
  </si>
  <si>
    <t>2024AMP2018Capital ExpenditureNon-network assetsExpenditure on non-network assetsconstant</t>
  </si>
  <si>
    <t>2024AMP2021Capital ExpenditureNon-network assetsExpenditure on non-network assetsconstant</t>
  </si>
  <si>
    <t>2024AMP2015Capital ExpenditureNon-network assetsExpenditure on non-network assetsconstant</t>
  </si>
  <si>
    <t>2024AMP2014Capital ExpenditureNon-network assetsExpenditure on non-network assetsconstant</t>
  </si>
  <si>
    <t>2024AMP2016Capital ExpenditureNon-network assetsExpenditure on non-network assetsconstant</t>
  </si>
  <si>
    <t>2024AMP2020Capital ExpenditureNon-network assetsExpenditure on non-network assetsconstant</t>
  </si>
  <si>
    <t>2024AMP2021Capital ExpenditureNon-network assetsExpenditure on non-network assetsnominal</t>
  </si>
  <si>
    <t>2024AMP2014Capital ExpenditureNon-network assetsExpenditure on non-network assetsnominal</t>
  </si>
  <si>
    <t>2024AMP2019Capital ExpenditureNon-network assetsExpenditure on non-network assetsnominal</t>
  </si>
  <si>
    <t>2024AMP2020Capital ExpenditureNon-network assetsExpenditure on non-network assetsnominal</t>
  </si>
  <si>
    <t>2024AMP2016Capital ExpenditureNon-network assetsExpenditure on non-network assetsnominal</t>
  </si>
  <si>
    <t>2024AMP2017Capital ExpenditureNon-network assetsExpenditure on non-network assetsnominal</t>
  </si>
  <si>
    <t>2024AMP2015Capital ExpenditureNon-network assetsExpenditure on non-network assetsnominal</t>
  </si>
  <si>
    <t>2024AMP2018Capital ExpenditureNon-network assetsExpenditure on non-network assetsnominal</t>
  </si>
  <si>
    <t>2024AMP2021Capital ExpenditureReliability, safety and environmentLegislative and regulatoryconstant</t>
  </si>
  <si>
    <t>2024AMP2015Capital ExpenditureReliability, safety and environmentLegislative and regulatoryconstant</t>
  </si>
  <si>
    <t>2024AMP2017Capital ExpenditureReliability, safety and environmentLegislative and regulatoryconstant</t>
  </si>
  <si>
    <t>2024AMP2018Capital ExpenditureReliability, safety and environmentLegislative and regulatoryconstant</t>
  </si>
  <si>
    <t>2024AMP2020Capital ExpenditureReliability, safety and environmentLegislative and regulatoryconstant</t>
  </si>
  <si>
    <t>2024AMP2016Capital ExpenditureReliability, safety and environmentLegislative and regulatoryconstant</t>
  </si>
  <si>
    <t>2024AMP2014Capital ExpenditureReliability, safety and environmentLegislative and regulatoryconstant</t>
  </si>
  <si>
    <t>2024AMP2019Capital ExpenditureReliability, safety and environmentLegislative and regulatoryconstant</t>
  </si>
  <si>
    <t>2024AMP2019Capital ExpenditureReliability, safety and environmentLegislative and regulatorynominal</t>
  </si>
  <si>
    <t>2024AMP2016Capital ExpenditureReliability, safety and environmentLegislative and regulatorynominal</t>
  </si>
  <si>
    <t>2024AMP2017Capital ExpenditureReliability, safety and environmentLegislative and regulatorynominal</t>
  </si>
  <si>
    <t>2024AMP2020Capital ExpenditureReliability, safety and environmentLegislative and regulatorynominal</t>
  </si>
  <si>
    <t>2024AMP2021Capital ExpenditureReliability, safety and environmentLegislative and regulatorynominal</t>
  </si>
  <si>
    <t>2024AMP2015Capital ExpenditureReliability, safety and environmentLegislative and regulatorynominal</t>
  </si>
  <si>
    <t>2024AMP2018Capital ExpenditureReliability, safety and environmentLegislative and regulatorynominal</t>
  </si>
  <si>
    <t>2024AMP2014Capital ExpenditureReliability, safety and environmentLegislative and regulatorynominal</t>
  </si>
  <si>
    <t>2024AMP2014Capital ExpenditureReliability, safety and environmentOther reliability, safety and environmentconstant</t>
  </si>
  <si>
    <t>2024AMP2016Capital ExpenditureReliability, safety and environmentOther reliability, safety and environmentconstant</t>
  </si>
  <si>
    <t>2024AMP2018Capital ExpenditureReliability, safety and environmentOther reliability, safety and environmentconstant</t>
  </si>
  <si>
    <t>2024AMP2015Capital ExpenditureReliability, safety and environmentOther reliability, safety and environmentconstant</t>
  </si>
  <si>
    <t>2024AMP2019Capital ExpenditureReliability, safety and environmentOther reliability, safety and environmentconstant</t>
  </si>
  <si>
    <t>2024AMP2021Capital ExpenditureReliability, safety and environmentOther reliability, safety and environmentconstant</t>
  </si>
  <si>
    <t>2024AMP2020Capital ExpenditureReliability, safety and environmentOther reliability, safety and environmentconstant</t>
  </si>
  <si>
    <t>2024AMP2017Capital ExpenditureReliability, safety and environmentOther reliability, safety and environmentconstant</t>
  </si>
  <si>
    <t>2024AMP2019Capital ExpenditureReliability, safety and environmentOther reliability, safety and environmentnominal</t>
  </si>
  <si>
    <t>2024AMP2014Capital ExpenditureReliability, safety and environmentOther reliability, safety and environmentnominal</t>
  </si>
  <si>
    <t>2024AMP2017Capital ExpenditureReliability, safety and environmentOther reliability, safety and environmentnominal</t>
  </si>
  <si>
    <t>2024AMP2015Capital ExpenditureReliability, safety and environmentOther reliability, safety and environmentnominal</t>
  </si>
  <si>
    <t>2024AMP2016Capital ExpenditureReliability, safety and environmentOther reliability, safety and environmentnominal</t>
  </si>
  <si>
    <t>2024AMP2018Capital ExpenditureReliability, safety and environmentOther reliability, safety and environmentnominal</t>
  </si>
  <si>
    <t>2024AMP2021Capital ExpenditureReliability, safety and environmentOther reliability, safety and environmentnominal</t>
  </si>
  <si>
    <t>2024AMP2020Capital ExpenditureReliability, safety and environmentOther reliability, safety and environmentnominal</t>
  </si>
  <si>
    <t>2024AMP2017Capital ExpenditureReliability, safety and environmentQuality of supplyconstant</t>
  </si>
  <si>
    <t>2024AMP2015Capital ExpenditureReliability, safety and environmentQuality of supplyconstant</t>
  </si>
  <si>
    <t>2024AMP2020Capital ExpenditureReliability, safety and environmentQuality of supplyconstant</t>
  </si>
  <si>
    <t>2024AMP2021Capital ExpenditureReliability, safety and environmentQuality of supplyconstant</t>
  </si>
  <si>
    <t>2024AMP2018Capital ExpenditureReliability, safety and environmentQuality of supplyconstant</t>
  </si>
  <si>
    <t>2024AMP2019Capital ExpenditureReliability, safety and environmentQuality of supplyconstant</t>
  </si>
  <si>
    <t>2024AMP2014Capital ExpenditureReliability, safety and environmentQuality of supplyconstant</t>
  </si>
  <si>
    <t>2024AMP2016Capital ExpenditureReliability, safety and environmentQuality of supplyconstant</t>
  </si>
  <si>
    <t>2024AMP2017Capital ExpenditureReliability, safety and environmentQuality of supplynominal</t>
  </si>
  <si>
    <t>2024AMP2019Capital ExpenditureReliability, safety and environmentQuality of supplynominal</t>
  </si>
  <si>
    <t>2024AMP2016Capital ExpenditureReliability, safety and environmentQuality of supplynominal</t>
  </si>
  <si>
    <t>2024AMP2015Capital ExpenditureReliability, safety and environmentQuality of supplynominal</t>
  </si>
  <si>
    <t>2024AMP2021Capital ExpenditureReliability, safety and environmentQuality of supplynominal</t>
  </si>
  <si>
    <t>2024AMP2018Capital ExpenditureReliability, safety and environmentQuality of supplynominal</t>
  </si>
  <si>
    <t>2024AMP2014Capital ExpenditureReliability, safety and environmentQuality of supplynominal</t>
  </si>
  <si>
    <t>2024AMP2020Capital ExpenditureReliability, safety and environmentQuality of supplynominal</t>
  </si>
  <si>
    <t>2024AMP2014Capital ExpenditureReliability, safety and environmentTotal reliability, safety and environmentconstant</t>
  </si>
  <si>
    <t>2024AMP2015Capital ExpenditureReliability, safety and environmentTotal reliability, safety and environmentconstant</t>
  </si>
  <si>
    <t>2024AMP2018Capital ExpenditureReliability, safety and environmentTotal reliability, safety and environmentconstant</t>
  </si>
  <si>
    <t>2024AMP2021Capital ExpenditureReliability, safety and environmentTotal reliability, safety and environmentconstant</t>
  </si>
  <si>
    <t>2024AMP2019Capital ExpenditureReliability, safety and environmentTotal reliability, safety and environmentconstant</t>
  </si>
  <si>
    <t>2024AMP2017Capital ExpenditureReliability, safety and environmentTotal reliability, safety and environmentconstant</t>
  </si>
  <si>
    <t>2024AMP2020Capital ExpenditureReliability, safety and environmentTotal reliability, safety and environmentconstant</t>
  </si>
  <si>
    <t>2024AMP2016Capital ExpenditureReliability, safety and environmentTotal reliability, safety and environmentconstant</t>
  </si>
  <si>
    <t>2024AMP2020Capital ExpenditureReliability, safety and environmentTotal reliability, safety and environmentnominal</t>
  </si>
  <si>
    <t>2024AMP2018Capital ExpenditureReliability, safety and environmentTotal reliability, safety and environmentnominal</t>
  </si>
  <si>
    <t>2024AMP2017Capital ExpenditureReliability, safety and environmentTotal reliability, safety and environmentnominal</t>
  </si>
  <si>
    <t>2024AMP2014Capital ExpenditureReliability, safety and environmentTotal reliability, safety and environmentnominal</t>
  </si>
  <si>
    <t>2024AMP2021Capital ExpenditureReliability, safety and environmentTotal reliability, safety and environmentnominal</t>
  </si>
  <si>
    <t>2024AMP2019Capital ExpenditureReliability, safety and environmentTotal reliability, safety and environmentnominal</t>
  </si>
  <si>
    <t>2024AMP2015Capital ExpenditureReliability, safety and environmentTotal reliability, safety and environmentnominal</t>
  </si>
  <si>
    <t>2024AMP2016Capital ExpenditureReliability, safety and environmentTotal reliability, safety and environmentnominal</t>
  </si>
  <si>
    <t>2024AMP2019Capital ExpenditureSystem growthSystem growthconstant</t>
  </si>
  <si>
    <t>2024AMP2014Capital ExpenditureSystem growthSystem growthconstant</t>
  </si>
  <si>
    <t>2024AMP2015Capital ExpenditureSystem growthSystem growthconstant</t>
  </si>
  <si>
    <t>2024AMP2018Capital ExpenditureSystem growthSystem growthconstant</t>
  </si>
  <si>
    <t>2024AMP2017Capital ExpenditureSystem growthSystem growthconstant</t>
  </si>
  <si>
    <t>2024AMP2016Capital ExpenditureSystem growthSystem growthconstant</t>
  </si>
  <si>
    <t>2024AMP2021Capital ExpenditureSystem growthSystem growthconstant</t>
  </si>
  <si>
    <t>2024AMP2020Capital ExpenditureSystem growthSystem growthconstant</t>
  </si>
  <si>
    <t>2024AMP2019Capital ExpenditureSystem growthSystem growthnominal</t>
  </si>
  <si>
    <t>2024AMP2016Capital ExpenditureSystem growthSystem growthnominal</t>
  </si>
  <si>
    <t>2024AMP2014Capital ExpenditureSystem growthSystem growthnominal</t>
  </si>
  <si>
    <t>2024AMP2020Capital ExpenditureSystem growthSystem growthnominal</t>
  </si>
  <si>
    <t>2024AMP2021Capital ExpenditureSystem growthSystem growthnominal</t>
  </si>
  <si>
    <t>2024AMP2018Capital ExpenditureSystem growthSystem growthnominal</t>
  </si>
  <si>
    <t>2024AMP2017Capital ExpenditureSystem growthSystem growthnominal</t>
  </si>
  <si>
    <t>2024AMP2015Capital ExpenditureSystem growthSystem growthnominal</t>
  </si>
  <si>
    <t>2024AMP2021Capital ExpenditureValue of capital contributionsValue of capital contributionsnominal</t>
  </si>
  <si>
    <t>2024AMP2014Capital ExpenditureValue of capital contributionsValue of capital contributionsnominal</t>
  </si>
  <si>
    <t>2024AMP2015Capital ExpenditureValue of capital contributionsValue of capital contributionsnominal</t>
  </si>
  <si>
    <t>2024AMP2017Capital ExpenditureValue of capital contributionsValue of capital contributionsnominal</t>
  </si>
  <si>
    <t>2024AMP2016Capital ExpenditureValue of capital contributionsValue of capital contributionsnominal</t>
  </si>
  <si>
    <t>2024AMP2018Capital ExpenditureValue of capital contributionsValue of capital contributionsnominal</t>
  </si>
  <si>
    <t>2024AMP2019Capital ExpenditureValue of capital contributionsValue of capital contributionsnominal</t>
  </si>
  <si>
    <t>2024AMP2020Capital ExpenditureValue of capital contributionsValue of capital contributionsnominal</t>
  </si>
  <si>
    <t>2024AMP2021Capital ExpenditureValue of vested assetsValue of vested assetsnominal</t>
  </si>
  <si>
    <t>2024AMP2020Capital ExpenditureValue of vested assetsValue of vested assetsnominal</t>
  </si>
  <si>
    <t>2024AMP2018Capital ExpenditureValue of vested assetsValue of vested assetsnominal</t>
  </si>
  <si>
    <t>2024AMP2014Capital ExpenditureValue of vested assetsValue of vested assetsnominal</t>
  </si>
  <si>
    <t>2024AMP2017Capital ExpenditureValue of vested assetsValue of vested assetsnominal</t>
  </si>
  <si>
    <t>2024AMP2016Capital ExpenditureValue of vested assetsValue of vested assetsnominal</t>
  </si>
  <si>
    <t>2024AMP2015Capital ExpenditureValue of vested assetsValue of vested assetsnominal</t>
  </si>
  <si>
    <t>2024AMP2019Capital ExpenditureValue of vested assetsValue of vested assetsnominal</t>
  </si>
  <si>
    <t>2024AMP2021Capital ExpenditureSystem GrowthAsset Replacement and Renewalconstant</t>
  </si>
  <si>
    <t>2024AMP2020Capital ExpenditureSystem GrowthCapital contributions funding system growthconstant</t>
  </si>
  <si>
    <t>2024AMP2019Capital ExpenditureSystem GrowthCapital contributions funding system growthconstant</t>
  </si>
  <si>
    <t>2024AMP2021Capital ExpenditureSystem GrowthCapital contributions funding system growthconstant</t>
  </si>
  <si>
    <t>2024AMP2021Capital ExpenditureSystem GrowthDistribution and LV cablesconstant</t>
  </si>
  <si>
    <t>2024AMP2020Capital ExpenditureSystem GrowthDistribution and LV cablesconstant</t>
  </si>
  <si>
    <t>2024AMP2019Capital ExpenditureSystem GrowthDistribution and LV cablesconstant</t>
  </si>
  <si>
    <t>2024AMP2021Capital ExpenditureSystem GrowthDistribution and LV linesconstant</t>
  </si>
  <si>
    <t>2024AMP2019Capital ExpenditureSystem GrowthDistribution and LV linesconstant</t>
  </si>
  <si>
    <t>2024AMP2020Capital ExpenditureSystem GrowthDistribution and LV linesconstant</t>
  </si>
  <si>
    <t>2024AMP2021Capital ExpenditureSystem GrowthDistribution substations and transformersconstant</t>
  </si>
  <si>
    <t>2024AMP2020Capital ExpenditureSystem GrowthDistribution substations and transformersconstant</t>
  </si>
  <si>
    <t>2024AMP2019Capital ExpenditureSystem GrowthDistribution substations and transformersconstant</t>
  </si>
  <si>
    <t>2024AMP2021Capital ExpenditureSystem GrowthDistribution switchgearconstant</t>
  </si>
  <si>
    <t>2024AMP2020Capital ExpenditureSystem GrowthDistribution switchgearconstant</t>
  </si>
  <si>
    <t>2024AMP2019Capital ExpenditureSystem GrowthDistribution switchgearconstant</t>
  </si>
  <si>
    <t>2024AMP2021Capital ExpenditureSystem GrowthOther network assetsconstant</t>
  </si>
  <si>
    <t>2024AMP2020Capital ExpenditureSystem GrowthOther network assetsconstant</t>
  </si>
  <si>
    <t>2024AMP2019Capital ExpenditureSystem GrowthOther network assetsconstant</t>
  </si>
  <si>
    <t>2024AMP2019Capital ExpenditureSystem GrowthSubtransmissionconstant</t>
  </si>
  <si>
    <t>2024AMP2021Capital ExpenditureSystem GrowthSubtransmissionconstant</t>
  </si>
  <si>
    <t>2024AMP2020Capital ExpenditureSystem GrowthSubtransmissionconstant</t>
  </si>
  <si>
    <t>2024AMP2021Capital ExpenditureSystem GrowthSystem growth expenditureconstant</t>
  </si>
  <si>
    <t>2024AMP2019Capital ExpenditureSystem GrowthSystem growth expenditureconstant</t>
  </si>
  <si>
    <t>2024AMP2020Capital ExpenditureSystem GrowthSystem growth expenditureconstant</t>
  </si>
  <si>
    <t>2024AMP2021Capital ExpenditureSystem GrowthSystem growth less capital contributionsconstant</t>
  </si>
  <si>
    <t>2024AMP2019Capital ExpenditureSystem GrowthSystem growth less capital contributionsconstant</t>
  </si>
  <si>
    <t>2024AMP2020Capital ExpenditureSystem GrowthSystem growth less capital contributionsconstant</t>
  </si>
  <si>
    <t>2024AMP2019Capital ExpenditureSystem GrowthZone substationsconstant</t>
  </si>
  <si>
    <t>2024AMP2021Capital ExpenditureSystem GrowthZone substationsconstant</t>
  </si>
  <si>
    <t>2024AMP2020Capital ExpenditureSystem GrowthZone substationsconstant</t>
  </si>
  <si>
    <t>2024AMP2020Capital ExpenditureAsset replacement and renewalAsset replacement and renewal expenditureconstant</t>
  </si>
  <si>
    <t>2024AMP2021Capital ExpenditureAsset replacement and renewalAsset replacement and renewal expenditureconstant</t>
  </si>
  <si>
    <t>2024AMP2019Capital ExpenditureAsset replacement and renewalAsset replacement and renewal expenditureconstant</t>
  </si>
  <si>
    <t>2024AMP2021Capital ExpenditureAsset replacement and renewalAsset replacement and renewal less capital contributionsconstant</t>
  </si>
  <si>
    <t>2024AMP2019Capital ExpenditureAsset replacement and renewalAsset replacement and renewal less capital contributionsconstant</t>
  </si>
  <si>
    <t>2024AMP2020Capital ExpenditureAsset replacement and renewalAsset replacement and renewal less capital contributionsconstant</t>
  </si>
  <si>
    <t>2024AMP2019Capital ExpenditureAsset replacement and renewalCapital contributions funding asset replacement and renewalconstant</t>
  </si>
  <si>
    <t>2024AMP2020Capital ExpenditureAsset replacement and renewalCapital contributions funding asset replacement and renewalconstant</t>
  </si>
  <si>
    <t>2024AMP2021Capital ExpenditureAsset replacement and renewalCapital contributions funding asset replacement and renewalconstant</t>
  </si>
  <si>
    <t>2024AMP2021Capital ExpenditureAsset replacement and renewalDistribution and LV cablesconstant</t>
  </si>
  <si>
    <t>2024AMP2019Capital ExpenditureAsset replacement and renewalDistribution and LV cablesconstant</t>
  </si>
  <si>
    <t>2024AMP2020Capital ExpenditureAsset replacement and renewalDistribution and LV cablesconstant</t>
  </si>
  <si>
    <t>2024AMP2020Capital ExpenditureAsset replacement and renewalDistribution and LV linesconstant</t>
  </si>
  <si>
    <t>2024AMP2019Capital ExpenditureAsset replacement and renewalDistribution and LV linesconstant</t>
  </si>
  <si>
    <t>2024AMP2021Capital ExpenditureAsset replacement and renewalDistribution and LV linesconstant</t>
  </si>
  <si>
    <t>2024AMP2020Capital ExpenditureAsset replacement and renewalDistribution substations and transformersconstant</t>
  </si>
  <si>
    <t>2024AMP2019Capital ExpenditureAsset replacement and renewalDistribution substations and transformersconstant</t>
  </si>
  <si>
    <t>2024AMP2021Capital ExpenditureAsset replacement and renewalDistribution substations and transformersconstant</t>
  </si>
  <si>
    <t>2024AMP2020Capital ExpenditureAsset replacement and renewalDistribution switchgearconstant</t>
  </si>
  <si>
    <t>2024AMP2019Capital ExpenditureAsset replacement and renewalDistribution switchgearconstant</t>
  </si>
  <si>
    <t>2024AMP2021Capital ExpenditureAsset replacement and renewalDistribution switchgearconstant</t>
  </si>
  <si>
    <t>2024AMP2019Capital ExpenditureAsset replacement and renewalOther network assetsconstant</t>
  </si>
  <si>
    <t>2024AMP2020Capital ExpenditureAsset replacement and renewalOther network assetsconstant</t>
  </si>
  <si>
    <t>2024AMP2021Capital ExpenditureAsset replacement and renewalOther network assetsconstant</t>
  </si>
  <si>
    <t>2024AMP2019Capital ExpenditureAsset replacement and renewalSubtransmissionconstant</t>
  </si>
  <si>
    <t>2024AMP2021Capital ExpenditureAsset replacement and renewalSubtransmissionconstant</t>
  </si>
  <si>
    <t>2024AMP2020Capital ExpenditureAsset replacement and renewalSubtransmissionconstant</t>
  </si>
  <si>
    <t>2024AMP2021Capital ExpenditureAsset replacement and renewalZone substationsconstant</t>
  </si>
  <si>
    <t>2024AMP2020Capital ExpenditureAsset replacement and renewalZone substationsconstant</t>
  </si>
  <si>
    <t>2024AMP2019Capital ExpenditureAsset replacement and renewalZone substationsconstant</t>
  </si>
  <si>
    <t>2024AMP2021Network and DemandElectricity volumesElectricity entering system for supply to consumersNA</t>
  </si>
  <si>
    <t>2024AMP2019Network and DemandElectricity volumesElectricity entering system for supply to consumersNA</t>
  </si>
  <si>
    <t>2024AMP2020Network and DemandElectricity volumesElectricity entering system for supply to consumersNA</t>
  </si>
  <si>
    <t>2024AMP2019Network and DemandElectricity volumesLoad factorNA</t>
  </si>
  <si>
    <t>2024AMP2020Network and DemandElectricity volumesLoad factorNA</t>
  </si>
  <si>
    <t>2024AMP2021Network and DemandElectricity volumesLoad factorNA</t>
  </si>
  <si>
    <t>2024AMP2020Network and DemandElectricity volumesLoss ratioNA</t>
  </si>
  <si>
    <t>2024AMP2019Network and DemandElectricity volumesLoss ratioNA</t>
  </si>
  <si>
    <t>2024AMP2021Network and DemandElectricity volumesLoss ratioNA</t>
  </si>
  <si>
    <t>2024AMP2021Network and DemandElectricity volumesTotal energy delivered to ICPsNA</t>
  </si>
  <si>
    <t>2024AMP2020Network and DemandElectricity volumesTotal energy delivered to ICPsNA</t>
  </si>
  <si>
    <t>2024AMP2019Network and DemandElectricity volumesTotal energy delivered to ICPsNA</t>
  </si>
  <si>
    <t>2024AMP2021Network and DemandMaximum coincident system demandGXP demandNA</t>
  </si>
  <si>
    <t>2024AMP2019Network and DemandMaximum coincident system demandGXP demandNA</t>
  </si>
  <si>
    <t>2024AMP2020Network and DemandMaximum coincident system demandGXP demandNA</t>
  </si>
  <si>
    <t>2024AMP2020Network and DemandMaximum coincident system demandMaximum coincident system demandNA</t>
  </si>
  <si>
    <t>2024AMP2019Network and DemandMaximum coincident system demandMaximum coincident system demandNA</t>
  </si>
  <si>
    <t>2024AMP2021Network and DemandMaximum coincident system demandMaximum coincident system demandNA</t>
  </si>
  <si>
    <t>2024AMP2016Operating ExpenditureAsset replacement and renewalAsset replacement and renewalconstant</t>
  </si>
  <si>
    <t>2024AMP2015Operating ExpenditureAsset replacement and renewalAsset replacement and renewalconstant</t>
  </si>
  <si>
    <t>2024AMP2017Operating ExpenditureAsset replacement and renewalAsset replacement and renewalconstant</t>
  </si>
  <si>
    <t>2024AMP2014Operating ExpenditureAsset replacement and renewalAsset replacement and renewalconstant</t>
  </si>
  <si>
    <t>2024AMP2021Operating ExpenditureAsset replacement and renewalAsset replacement and renewalconstant</t>
  </si>
  <si>
    <t>2024AMP2019Operating ExpenditureAsset replacement and renewalAsset replacement and renewalconstant</t>
  </si>
  <si>
    <t>2024AMP2018Operating ExpenditureAsset replacement and renewalAsset replacement and renewalconstant</t>
  </si>
  <si>
    <t>2024AMP2020Operating ExpenditureAsset replacement and renewalAsset replacement and renewalconstant</t>
  </si>
  <si>
    <t>2024AMP2017Operating ExpenditureAsset replacement and renewalAsset replacement and renewalnominal</t>
  </si>
  <si>
    <t>2024AMP2019Operating ExpenditureAsset replacement and renewalAsset replacement and renewalnominal</t>
  </si>
  <si>
    <t>2024AMP2021Operating ExpenditureAsset replacement and renewalAsset replacement and renewalnominal</t>
  </si>
  <si>
    <t>2024AMP2020Operating ExpenditureAsset replacement and renewalAsset replacement and renewalnominal</t>
  </si>
  <si>
    <t>2024AMP2018Operating ExpenditureAsset replacement and renewalAsset replacement and renewalnominal</t>
  </si>
  <si>
    <t>2024AMP2014Operating ExpenditureAsset replacement and renewalAsset replacement and renewalnominal</t>
  </si>
  <si>
    <t>2024AMP2016Operating ExpenditureAsset replacement and renewalAsset replacement and renewalnominal</t>
  </si>
  <si>
    <t>2024AMP2015Operating ExpenditureAsset replacement and renewalAsset replacement and renewalnominal</t>
  </si>
  <si>
    <t>2024AMP2019Operating ExpenditureBusiness supportBusiness supportconstant</t>
  </si>
  <si>
    <t>2024AMP2021Operating ExpenditureBusiness supportBusiness supportconstant</t>
  </si>
  <si>
    <t>2024AMP2020Operating ExpenditureBusiness supportBusiness supportconstant</t>
  </si>
  <si>
    <t>2024AMP2018Operating ExpenditureBusiness supportBusiness supportconstant</t>
  </si>
  <si>
    <t>2024AMP2016Operating ExpenditureBusiness supportBusiness supportconstant</t>
  </si>
  <si>
    <t>2024AMP2015Operating ExpenditureBusiness supportBusiness supportconstant</t>
  </si>
  <si>
    <t>2024AMP2017Operating ExpenditureBusiness supportBusiness supportconstant</t>
  </si>
  <si>
    <t>2024AMP2014Operating ExpenditureBusiness supportBusiness supportconstant</t>
  </si>
  <si>
    <t>2024AMP2014Operating ExpenditureBusiness supportBusiness supportnominal</t>
  </si>
  <si>
    <t>2024AMP2021Operating ExpenditureBusiness supportBusiness supportnominal</t>
  </si>
  <si>
    <t>2024AMP2015Operating ExpenditureBusiness supportBusiness supportnominal</t>
  </si>
  <si>
    <t>2024AMP2019Operating ExpenditureBusiness supportBusiness supportnominal</t>
  </si>
  <si>
    <t>2024AMP2017Operating ExpenditureBusiness supportBusiness supportnominal</t>
  </si>
  <si>
    <t>2024AMP2016Operating ExpenditureBusiness supportBusiness supportnominal</t>
  </si>
  <si>
    <t>2024AMP2018Operating ExpenditureBusiness supportBusiness supportnominal</t>
  </si>
  <si>
    <t>2024AMP2020Operating ExpenditureBusiness supportBusiness supportnominal</t>
  </si>
  <si>
    <t>2024AMP2021Operating ExpenditureExpenditure on subcomponentsDirect billing*constant</t>
  </si>
  <si>
    <t>2024AMP2017Operating ExpenditureExpenditure on subcomponentsDirect billing*constant</t>
  </si>
  <si>
    <t>2024AMP2015Operating ExpenditureExpenditure on subcomponentsDirect billing*constant</t>
  </si>
  <si>
    <t>2024AMP2019Operating ExpenditureExpenditure on subcomponentsDirect billing*constant</t>
  </si>
  <si>
    <t>2024AMP2016Operating ExpenditureExpenditure on subcomponentsDirect billing*constant</t>
  </si>
  <si>
    <t>2024AMP2014Operating ExpenditureExpenditure on subcomponentsDirect billing*constant</t>
  </si>
  <si>
    <t>2024AMP2020Operating ExpenditureExpenditure on subcomponentsDirect billing*constant</t>
  </si>
  <si>
    <t>2024AMP2018Operating ExpenditureExpenditure on subcomponentsDirect billing*constant</t>
  </si>
  <si>
    <t>2024AMP2019Operating ExpenditureExpenditure on subcomponentsEnergy efficiency and demand side management, reduction of energy lossesconstant</t>
  </si>
  <si>
    <t>2024AMP2017Operating ExpenditureExpenditure on subcomponentsEnergy efficiency and demand side management, reduction of energy lossesconstant</t>
  </si>
  <si>
    <t>2024AMP2021Operating ExpenditureExpenditure on subcomponentsEnergy efficiency and demand side management, reduction of energy lossesconstant</t>
  </si>
  <si>
    <t>2024AMP2020Operating ExpenditureExpenditure on subcomponentsEnergy efficiency and demand side management, reduction of energy lossesconstant</t>
  </si>
  <si>
    <t>2024AMP2016Operating ExpenditureExpenditure on subcomponentsEnergy efficiency and demand side management, reduction of energy lossesconstant</t>
  </si>
  <si>
    <t>2024AMP2014Operating ExpenditureExpenditure on subcomponentsEnergy efficiency and demand side management, reduction of energy lossesconstant</t>
  </si>
  <si>
    <t>2024AMP2015Operating ExpenditureExpenditure on subcomponentsEnergy efficiency and demand side management, reduction of energy lossesconstant</t>
  </si>
  <si>
    <t>2024AMP2018Operating ExpenditureExpenditure on subcomponentsEnergy efficiency and demand side management, reduction of energy lossesconstant</t>
  </si>
  <si>
    <t>2024AMP2017Operating ExpenditureExpenditure on subcomponentsInsuranceconstant</t>
  </si>
  <si>
    <t>2024AMP2019Operating ExpenditureExpenditure on subcomponentsInsuranceconstant</t>
  </si>
  <si>
    <t>2024AMP2016Operating ExpenditureExpenditure on subcomponentsInsuranceconstant</t>
  </si>
  <si>
    <t>2024AMP2021Operating ExpenditureExpenditure on subcomponentsInsuranceconstant</t>
  </si>
  <si>
    <t>2024AMP2020Operating ExpenditureExpenditure on subcomponentsInsuranceconstant</t>
  </si>
  <si>
    <t>2024AMP2018Operating ExpenditureExpenditure on subcomponentsInsuranceconstant</t>
  </si>
  <si>
    <t>2024AMP2014Operating ExpenditureExpenditure on subcomponentsInsuranceconstant</t>
  </si>
  <si>
    <t>2024AMP2015Operating ExpenditureExpenditure on subcomponentsInsuranceconstant</t>
  </si>
  <si>
    <t>2024AMP2021Operating ExpenditureExpenditure on subcomponentsResearch and Developmentconstant</t>
  </si>
  <si>
    <t>2024AMP2017Operating ExpenditureExpenditure on subcomponentsResearch and Developmentconstant</t>
  </si>
  <si>
    <t>2024AMP2020Operating ExpenditureExpenditure on subcomponentsResearch and Developmentconstant</t>
  </si>
  <si>
    <t>2024AMP2015Operating ExpenditureExpenditure on subcomponentsResearch and Developmentconstant</t>
  </si>
  <si>
    <t>2024AMP2014Operating ExpenditureExpenditure on subcomponentsResearch and Developmentconstant</t>
  </si>
  <si>
    <t>2024AMP2016Operating ExpenditureExpenditure on subcomponentsResearch and Developmentconstant</t>
  </si>
  <si>
    <t>2024AMP2019Operating ExpenditureExpenditure on subcomponentsResearch and Developmentconstant</t>
  </si>
  <si>
    <t>2024AMP2018Operating ExpenditureExpenditure on subcomponentsResearch and Developmentconstant</t>
  </si>
  <si>
    <t>2024AMP2015Operating ExpenditureNetwork OpexNetwork Opexconstant</t>
  </si>
  <si>
    <t>2024AMP2020Operating ExpenditureNetwork OpexNetwork Opexconstant</t>
  </si>
  <si>
    <t>2024AMP2018Operating ExpenditureNetwork OpexNetwork Opexconstant</t>
  </si>
  <si>
    <t>2024AMP2017Operating ExpenditureNetwork OpexNetwork Opexconstant</t>
  </si>
  <si>
    <t>2024AMP2016Operating ExpenditureNetwork OpexNetwork Opexconstant</t>
  </si>
  <si>
    <t>2024AMP2019Operating ExpenditureNetwork OpexNetwork Opexconstant</t>
  </si>
  <si>
    <t>2024AMP2021Operating ExpenditureNetwork OpexNetwork Opexconstant</t>
  </si>
  <si>
    <t>2024AMP2014Operating ExpenditureNetwork OpexNetwork Opexconstant</t>
  </si>
  <si>
    <t>2024AMP2014Operating ExpenditureNetwork OpexNetwork Opexnominal</t>
  </si>
  <si>
    <t>2024AMP2019Operating ExpenditureNetwork OpexNetwork Opexnominal</t>
  </si>
  <si>
    <t>2024AMP2021Operating ExpenditureNetwork OpexNetwork Opexnominal</t>
  </si>
  <si>
    <t>2024AMP2015Operating ExpenditureNetwork OpexNetwork Opexnominal</t>
  </si>
  <si>
    <t>2024AMP2020Operating ExpenditureNetwork OpexNetwork Opexnominal</t>
  </si>
  <si>
    <t>2024AMP2018Operating ExpenditureNetwork OpexNetwork Opexnominal</t>
  </si>
  <si>
    <t>2024AMP2017Operating ExpenditureNetwork OpexNetwork Opexnominal</t>
  </si>
  <si>
    <t>2024AMP2016Operating ExpenditureNetwork OpexNetwork Opexnominal</t>
  </si>
  <si>
    <t>2024AMP2015Operating ExpenditureNon-network opexNon-network opexconstant</t>
  </si>
  <si>
    <t>2024AMP2017Operating ExpenditureNon-network opexNon-network opexconstant</t>
  </si>
  <si>
    <t>2024AMP2014Operating ExpenditureNon-network opexNon-network opexconstant</t>
  </si>
  <si>
    <t>2024AMP2021Operating ExpenditureNon-network opexNon-network opexconstant</t>
  </si>
  <si>
    <t>2024AMP2016Operating ExpenditureNon-network opexNon-network opexconstant</t>
  </si>
  <si>
    <t>2024AMP2020Operating ExpenditureNon-network opexNon-network opexconstant</t>
  </si>
  <si>
    <t>2024AMP2019Operating ExpenditureNon-network opexNon-network opexconstant</t>
  </si>
  <si>
    <t>2024AMP2018Operating ExpenditureNon-network opexNon-network opexconstant</t>
  </si>
  <si>
    <t>2024AMP2019Operating ExpenditureNon-network opexNon-network opexnominal</t>
  </si>
  <si>
    <t>2024AMP2021Operating ExpenditureNon-network opexNon-network opexnominal</t>
  </si>
  <si>
    <t>2024AMP2015Operating ExpenditureNon-network opexNon-network opexnominal</t>
  </si>
  <si>
    <t>2024AMP2017Operating ExpenditureNon-network opexNon-network opexnominal</t>
  </si>
  <si>
    <t>2024AMP2014Operating ExpenditureNon-network opexNon-network opexnominal</t>
  </si>
  <si>
    <t>2024AMP2020Operating ExpenditureNon-network opexNon-network opexnominal</t>
  </si>
  <si>
    <t>2024AMP2018Operating ExpenditureNon-network opexNon-network opexnominal</t>
  </si>
  <si>
    <t>2024AMP2016Operating ExpenditureNon-network opexNon-network opexnominal</t>
  </si>
  <si>
    <t>2024AMP2019Operating ExpenditureRoutine &amp; Corrective Maint &amp; InspectionRoutine &amp; Corrective Maint &amp; Inspectionconstant</t>
  </si>
  <si>
    <t>2024AMP2020Operating ExpenditureRoutine &amp; Corrective Maint &amp; InspectionRoutine &amp; Corrective Maint &amp; Inspectionconstant</t>
  </si>
  <si>
    <t>2024AMP2018Operating ExpenditureRoutine &amp; Corrective Maint &amp; InspectionRoutine &amp; Corrective Maint &amp; Inspectionconstant</t>
  </si>
  <si>
    <t>2024AMP2017Operating ExpenditureRoutine &amp; Corrective Maint &amp; InspectionRoutine &amp; Corrective Maint &amp; Inspectionconstant</t>
  </si>
  <si>
    <t>2024AMP2020Operating ExpenditureRoutine &amp; Corrective Maint &amp; InspectionRoutine &amp; Corrective Maint &amp; Inspectionnominal</t>
  </si>
  <si>
    <t>2024AMP2017Operating ExpenditureRoutine &amp; Corrective Maint &amp; InspectionRoutine &amp; Corrective Maint &amp; Inspectionnominal</t>
  </si>
  <si>
    <t>2024AMP2019Operating ExpenditureRoutine &amp; Corrective Maint &amp; InspectionRoutine &amp; Corrective Maint &amp; Inspectionnominal</t>
  </si>
  <si>
    <t>2024AMP2018Operating ExpenditureRoutine &amp; Corrective Maint &amp; InspectionRoutine &amp; Corrective Maint &amp; Inspectionnominal</t>
  </si>
  <si>
    <t>2024AMP2016Operating ExpenditureRoutine and corrective maintenance and inspectionRoutine and corrective maintenance and inspectionconstant</t>
  </si>
  <si>
    <t>2024AMP2017Operating ExpenditureRoutine and corrective maintenance and inspectionRoutine and corrective maintenance and inspectionconstant</t>
  </si>
  <si>
    <t>2024AMP2021Operating ExpenditureRoutine and corrective maintenance and inspectionRoutine and corrective maintenance and inspectionconstant</t>
  </si>
  <si>
    <t>2024AMP2014Operating ExpenditureRoutine and corrective maintenance and inspectionRoutine and corrective maintenance and inspectionconstant</t>
  </si>
  <si>
    <t>2024AMP2015Operating ExpenditureRoutine and corrective maintenance and inspectionRoutine and corrective maintenance and inspectionconstant</t>
  </si>
  <si>
    <t>2024AMP2018Operating ExpenditureRoutine and corrective maintenance and inspectionRoutine and corrective maintenance and inspectionconstant</t>
  </si>
  <si>
    <t>2024AMP2019Operating ExpenditureRoutine and corrective maintenance and inspectionRoutine and corrective maintenance and inspectionconstant</t>
  </si>
  <si>
    <t>2024AMP2020Operating ExpenditureRoutine and corrective maintenance and inspectionRoutine and corrective maintenance and inspectionconstant</t>
  </si>
  <si>
    <t>2024AMP2021Operating ExpenditureRoutine and corrective maintenance and inspectionRoutine and corrective maintenance and inspectionnominal</t>
  </si>
  <si>
    <t>2024AMP2014Operating ExpenditureRoutine and corrective maintenance and inspectionRoutine and corrective maintenance and inspectionnominal</t>
  </si>
  <si>
    <t>2024AMP2016Operating ExpenditureRoutine and corrective maintenance and inspectionRoutine and corrective maintenance and inspectionnominal</t>
  </si>
  <si>
    <t>2024AMP2019Operating ExpenditureRoutine and corrective maintenance and inspectionRoutine and corrective maintenance and inspectionnominal</t>
  </si>
  <si>
    <t>2024AMP2017Operating ExpenditureRoutine and corrective maintenance and inspectionRoutine and corrective maintenance and inspectionnominal</t>
  </si>
  <si>
    <t>2024AMP2015Operating ExpenditureRoutine and corrective maintenance and inspectionRoutine and corrective maintenance and inspectionnominal</t>
  </si>
  <si>
    <t>2024AMP2020Operating ExpenditureRoutine and corrective maintenance and inspectionRoutine and corrective maintenance and inspectionnominal</t>
  </si>
  <si>
    <t>2024AMP2018Operating ExpenditureRoutine and corrective maintenance and inspectionRoutine and corrective maintenance and inspectionnominal</t>
  </si>
  <si>
    <t>2024AMP2016Operating ExpenditureService interruptions and emergenciesService interruptions and emergenciesconstant</t>
  </si>
  <si>
    <t>2024AMP2017Operating ExpenditureService interruptions and emergenciesService interruptions and emergenciesconstant</t>
  </si>
  <si>
    <t>2024AMP2014Operating ExpenditureService interruptions and emergenciesService interruptions and emergenciesconstant</t>
  </si>
  <si>
    <t>2024AMP2015Operating ExpenditureService interruptions and emergenciesService interruptions and emergenciesconstant</t>
  </si>
  <si>
    <t>2024AMP2018Operating ExpenditureService interruptions and emergenciesService interruptions and emergenciesconstant</t>
  </si>
  <si>
    <t>2024AMP2020Operating ExpenditureService interruptions and emergenciesService interruptions and emergenciesconstant</t>
  </si>
  <si>
    <t>2024AMP2019Operating ExpenditureService interruptions and emergenciesService interruptions and emergenciesconstant</t>
  </si>
  <si>
    <t>2024AMP2021Operating ExpenditureService interruptions and emergenciesService interruptions and emergenciesconstant</t>
  </si>
  <si>
    <t>2024AMP2014Operating ExpenditureService interruptions and emergenciesService interruptions and emergenciesnominal</t>
  </si>
  <si>
    <t>2024AMP2015Operating ExpenditureService interruptions and emergenciesService interruptions and emergenciesnominal</t>
  </si>
  <si>
    <t>2024AMP2016Operating ExpenditureService interruptions and emergenciesService interruptions and emergenciesnominal</t>
  </si>
  <si>
    <t>2024AMP2018Operating ExpenditureService interruptions and emergenciesService interruptions and emergenciesnominal</t>
  </si>
  <si>
    <t>2024AMP2019Operating ExpenditureService interruptions and emergenciesService interruptions and emergenciesnominal</t>
  </si>
  <si>
    <t>2024AMP2021Operating ExpenditureService interruptions and emergenciesService interruptions and emergenciesnominal</t>
  </si>
  <si>
    <t>2024AMP2020Operating ExpenditureService interruptions and emergenciesService interruptions and emergenciesnominal</t>
  </si>
  <si>
    <t>2024AMP2017Operating ExpenditureService interruptions and emergenciesService interruptions and emergenciesnominal</t>
  </si>
  <si>
    <t>2024AMP2021Operating ExpenditureSystem operations and network supportSystem operations and network supportconstant</t>
  </si>
  <si>
    <t>2024AMP2016Operating ExpenditureSystem operations and network supportSystem operations and network supportconstant</t>
  </si>
  <si>
    <t>2024AMP2017Operating ExpenditureSystem operations and network supportSystem operations and network supportconstant</t>
  </si>
  <si>
    <t>2024AMP2020Operating ExpenditureSystem operations and network supportSystem operations and network supportconstant</t>
  </si>
  <si>
    <t>2024AMP2015Operating ExpenditureSystem operations and network supportSystem operations and network supportconstant</t>
  </si>
  <si>
    <t>2024AMP2019Operating ExpenditureSystem operations and network supportSystem operations and network supportconstant</t>
  </si>
  <si>
    <t>2024AMP2018Operating ExpenditureSystem operations and network supportSystem operations and network supportconstant</t>
  </si>
  <si>
    <t>2024AMP2014Operating ExpenditureSystem operations and network supportSystem operations and network supportconstant</t>
  </si>
  <si>
    <t>2024AMP2015Operating ExpenditureSystem operations and network supportSystem operations and network supportnominal</t>
  </si>
  <si>
    <t>2024AMP2014Operating ExpenditureSystem operations and network supportSystem operations and network supportnominal</t>
  </si>
  <si>
    <t>2024AMP2019Operating ExpenditureSystem operations and network supportSystem operations and network supportnominal</t>
  </si>
  <si>
    <t>2024AMP2017Operating ExpenditureSystem operations and network supportSystem operations and network supportnominal</t>
  </si>
  <si>
    <t>2024AMP2021Operating ExpenditureSystem operations and network supportSystem operations and network supportnominal</t>
  </si>
  <si>
    <t>2024AMP2020Operating ExpenditureSystem operations and network supportSystem operations and network supportnominal</t>
  </si>
  <si>
    <t>2024AMP2016Operating ExpenditureSystem operations and network supportSystem operations and network supportnominal</t>
  </si>
  <si>
    <t>2024AMP2018Operating ExpenditureSystem operations and network supportSystem operations and network supportnominal</t>
  </si>
  <si>
    <t>2024AMP2017Operating ExpenditureTotal opexOperational expenditureconstant</t>
  </si>
  <si>
    <t>2024AMP2020Operating ExpenditureTotal opexOperational expenditureconstant</t>
  </si>
  <si>
    <t>2024AMP2021Operating ExpenditureTotal opexOperational expenditureconstant</t>
  </si>
  <si>
    <t>2024AMP2019Operating ExpenditureTotal opexOperational expenditureconstant</t>
  </si>
  <si>
    <t>2024AMP2016Operating ExpenditureTotal opexOperational expenditureconstant</t>
  </si>
  <si>
    <t>2024AMP2015Operating ExpenditureTotal opexOperational expenditureconstant</t>
  </si>
  <si>
    <t>2024AMP2014Operating ExpenditureTotal opexOperational expenditureconstant</t>
  </si>
  <si>
    <t>2024AMP2018Operating ExpenditureTotal opexOperational expenditureconstant</t>
  </si>
  <si>
    <t>2024AMP2021Operating ExpenditureTotal opexOperational expenditurenominal</t>
  </si>
  <si>
    <t>2024AMP2020Operating ExpenditureTotal opexOperational expenditurenominal</t>
  </si>
  <si>
    <t>2024AMP2015Operating ExpenditureTotal opexOperational expenditurenominal</t>
  </si>
  <si>
    <t>2024AMP2018Operating ExpenditureTotal opexOperational expenditurenominal</t>
  </si>
  <si>
    <t>2024AMP2014Operating ExpenditureTotal opexOperational expenditurenominal</t>
  </si>
  <si>
    <t>2024AMP2017Operating ExpenditureTotal opexOperational expenditurenominal</t>
  </si>
  <si>
    <t>2024AMP2016Operating ExpenditureTotal opexOperational expenditurenominal</t>
  </si>
  <si>
    <t>2024AMP2019Operating ExpenditureTotal opexOperational expenditurenominal</t>
  </si>
  <si>
    <t>2024AMP2015Operating ExpenditureVegetation managementVegetation managementconstant</t>
  </si>
  <si>
    <t>2024AMP2014Operating ExpenditureVegetation managementVegetation managementconstant</t>
  </si>
  <si>
    <t>2024AMP2017Operating ExpenditureVegetation managementVegetation managementconstant</t>
  </si>
  <si>
    <t>2024AMP2016Operating ExpenditureVegetation managementVegetation managementconstant</t>
  </si>
  <si>
    <t>2024AMP2021Operating ExpenditureVegetation managementVegetation managementconstant</t>
  </si>
  <si>
    <t>2024AMP2018Operating ExpenditureVegetation managementVegetation managementconstant</t>
  </si>
  <si>
    <t>2024AMP2019Operating ExpenditureVegetation managementVegetation managementconstant</t>
  </si>
  <si>
    <t>2024AMP2020Operating ExpenditureVegetation managementVegetation managementconstant</t>
  </si>
  <si>
    <t>2024AMP2018Operating ExpenditureVegetation managementVegetation managementnominal</t>
  </si>
  <si>
    <t>2024AMP2014Operating ExpenditureVegetation managementVegetation managementnominal</t>
  </si>
  <si>
    <t>2024AMP2017Operating ExpenditureVegetation managementVegetation managementnominal</t>
  </si>
  <si>
    <t>2024AMP2015Operating ExpenditureVegetation managementVegetation managementnominal</t>
  </si>
  <si>
    <t>2024AMP2021Operating ExpenditureVegetation managementVegetation managementnominal</t>
  </si>
  <si>
    <t>2024AMP2016Operating ExpenditureVegetation managementVegetation managementnominal</t>
  </si>
  <si>
    <t>2024AMP2020Operating ExpenditureVegetation managementVegetation managementnominal</t>
  </si>
  <si>
    <t>2024AMP2019Operating ExpenditureVegetation managementVegetation managementnominal</t>
  </si>
  <si>
    <t>2024AMP2020ReliabilitySAIDIClass BNA</t>
  </si>
  <si>
    <t>2024AMP2019ReliabilitySAIDIClass BNA</t>
  </si>
  <si>
    <t>2024AMP2021ReliabilitySAIDIClass BNA</t>
  </si>
  <si>
    <t>2024AMP2021ReliabilitySAIDIClass CNA</t>
  </si>
  <si>
    <t>2024AMP2019ReliabilitySAIDIClass CNA</t>
  </si>
  <si>
    <t>2024AMP2020ReliabilitySAIDIClass CNA</t>
  </si>
  <si>
    <t>2024AMP2021ReliabilitySAIFIClass BNA</t>
  </si>
  <si>
    <t>2024AMP2019ReliabilitySAIFIClass BNA</t>
  </si>
  <si>
    <t>2024AMP2020ReliabilitySAIFIClass BNA</t>
  </si>
  <si>
    <t>2024AMP2021ReliabilitySAIFIClass CNA</t>
  </si>
  <si>
    <t>2024AMP2019ReliabilitySAIFIClass CNA</t>
  </si>
  <si>
    <t>2024AMP2020ReliabilitySAIFIClass CNA</t>
  </si>
  <si>
    <t>2025AMP2018Capital ExpenditureAll assetsExpenditure on assetsconstant</t>
  </si>
  <si>
    <t>2025AMP2016Capital ExpenditureAll assetsExpenditure on assetsconstant</t>
  </si>
  <si>
    <t>2025AMP2019Capital ExpenditureAll assetsExpenditure on assetsconstant</t>
  </si>
  <si>
    <t>2025AMP2015Capital ExpenditureAll assetsExpenditure on assetsconstant</t>
  </si>
  <si>
    <t>2025AMP2021Capital ExpenditureAll assetsExpenditure on assetsconstant</t>
  </si>
  <si>
    <t>2025AMP2020Capital ExpenditureAll assetsExpenditure on assetsconstant</t>
  </si>
  <si>
    <t>2025AMP2017Capital ExpenditureAll assetsExpenditure on assetsconstant</t>
  </si>
  <si>
    <t>2025AMP2017Capital ExpenditureAll assetsExpenditure on assetsnominal</t>
  </si>
  <si>
    <t>2025AMP2018Capital ExpenditureAll assetsExpenditure on assetsnominal</t>
  </si>
  <si>
    <t>2025AMP2016Capital ExpenditureAll assetsExpenditure on assetsnominal</t>
  </si>
  <si>
    <t>2025AMP2015Capital ExpenditureAll assetsExpenditure on assetsnominal</t>
  </si>
  <si>
    <t>2025AMP2019Capital ExpenditureAll assetsExpenditure on assetsnominal</t>
  </si>
  <si>
    <t>2025AMP2020Capital ExpenditureAll assetsExpenditure on assetsnominal</t>
  </si>
  <si>
    <t>2025AMP2021Capital ExpenditureAll assetsExpenditure on assetsnominal</t>
  </si>
  <si>
    <t>2025AMP2019Capital ExpenditureAsset relocationsAsset relocationsconstant</t>
  </si>
  <si>
    <t>2025AMP2020Capital ExpenditureAsset relocationsAsset relocationsconstant</t>
  </si>
  <si>
    <t>2025AMP2015Capital ExpenditureAsset relocationsAsset relocationsconstant</t>
  </si>
  <si>
    <t>2025AMP2017Capital ExpenditureAsset relocationsAsset relocationsconstant</t>
  </si>
  <si>
    <t>2025AMP2021Capital ExpenditureAsset relocationsAsset relocationsconstant</t>
  </si>
  <si>
    <t>2025AMP2016Capital ExpenditureAsset relocationsAsset relocationsconstant</t>
  </si>
  <si>
    <t>2025AMP2018Capital ExpenditureAsset relocationsAsset relocationsconstant</t>
  </si>
  <si>
    <t>2025AMP2018Capital ExpenditureAsset relocationsAsset relocationsnominal</t>
  </si>
  <si>
    <t>2025AMP2017Capital ExpenditureAsset relocationsAsset relocationsnominal</t>
  </si>
  <si>
    <t>2025AMP2021Capital ExpenditureAsset relocationsAsset relocationsnominal</t>
  </si>
  <si>
    <t>2025AMP2015Capital ExpenditureAsset relocationsAsset relocationsnominal</t>
  </si>
  <si>
    <t>2025AMP2016Capital ExpenditureAsset relocationsAsset relocationsnominal</t>
  </si>
  <si>
    <t>2025AMP2020Capital ExpenditureAsset relocationsAsset relocationsnominal</t>
  </si>
  <si>
    <t>2025AMP2019Capital ExpenditureAsset relocationsAsset relocationsnominal</t>
  </si>
  <si>
    <t>2025AMP2016Capital ExpenditureAsset replacement and renewalAsset replacement and renewalconstant</t>
  </si>
  <si>
    <t>2025AMP2020Capital ExpenditureAsset replacement and renewalAsset replacement and renewalconstant</t>
  </si>
  <si>
    <t>2025AMP2019Capital ExpenditureAsset replacement and renewalAsset replacement and renewalconstant</t>
  </si>
  <si>
    <t>2025AMP2015Capital ExpenditureAsset replacement and renewalAsset replacement and renewalconstant</t>
  </si>
  <si>
    <t>2025AMP2018Capital ExpenditureAsset replacement and renewalAsset replacement and renewalconstant</t>
  </si>
  <si>
    <t>2025AMP2021Capital ExpenditureAsset replacement and renewalAsset replacement and renewalconstant</t>
  </si>
  <si>
    <t>2025AMP2017Capital ExpenditureAsset replacement and renewalAsset replacement and renewalconstant</t>
  </si>
  <si>
    <t>2025AMP2018Capital ExpenditureAsset replacement and renewalAsset replacement and renewalnominal</t>
  </si>
  <si>
    <t>2025AMP2015Capital ExpenditureAsset replacement and renewalAsset replacement and renewalnominal</t>
  </si>
  <si>
    <t>2025AMP2016Capital ExpenditureAsset replacement and renewalAsset replacement and renewalnominal</t>
  </si>
  <si>
    <t>2025AMP2020Capital ExpenditureAsset replacement and renewalAsset replacement and renewalnominal</t>
  </si>
  <si>
    <t>2025AMP2019Capital ExpenditureAsset replacement and renewalAsset replacement and renewalnominal</t>
  </si>
  <si>
    <t>2025AMP2017Capital ExpenditureAsset replacement and renewalAsset replacement and renewalnominal</t>
  </si>
  <si>
    <t>2025AMP2021Capital ExpenditureAsset replacement and renewalAsset replacement and renewalnominal</t>
  </si>
  <si>
    <t>2025AMP2016Capital ExpenditureAssets commissionedAssets commissionednominal</t>
  </si>
  <si>
    <t>2025AMP2018Capital ExpenditureAssets commissionedAssets commissionednominal</t>
  </si>
  <si>
    <t>2025AMP2017Capital ExpenditureAssets commissionedAssets commissionednominal</t>
  </si>
  <si>
    <t>2025AMP2015Capital ExpenditureAssets commissionedAssets commissionednominal</t>
  </si>
  <si>
    <t>2025AMP2021Capital ExpenditureAssets commissionedAssets commissionednominal</t>
  </si>
  <si>
    <t>2025AMP2020Capital ExpenditureAssets commissionedAssets commissionednominal</t>
  </si>
  <si>
    <t>2025AMP2019Capital ExpenditureAssets commissionedAssets commissionednominal</t>
  </si>
  <si>
    <t>2025AMP2015Capital ExpenditureCapital expenditure forecastCapital expenditure forecastnominal</t>
  </si>
  <si>
    <t>2025AMP2016Capital ExpenditureCapital expenditure forecastCapital expenditure forecastnominal</t>
  </si>
  <si>
    <t>2025AMP2021Capital ExpenditureCapital expenditure forecastCapital expenditure forecastnominal</t>
  </si>
  <si>
    <t>2025AMP2017Capital ExpenditureCapital expenditure forecastCapital expenditure forecastnominal</t>
  </si>
  <si>
    <t>2025AMP2018Capital ExpenditureCapital expenditure forecastCapital expenditure forecastnominal</t>
  </si>
  <si>
    <t>2025AMP2019Capital ExpenditureCapital expenditure forecastCapital expenditure forecastnominal</t>
  </si>
  <si>
    <t>2025AMP2020Capital ExpenditureCapital expenditure forecastCapital expenditure forecastnominal</t>
  </si>
  <si>
    <t>2025AMP2021Capital ExpenditureConsumer connectionConsumer connectionconstant</t>
  </si>
  <si>
    <t>2025AMP2015Capital ExpenditureConsumer connectionConsumer connectionconstant</t>
  </si>
  <si>
    <t>2025AMP2016Capital ExpenditureConsumer connectionConsumer connectionconstant</t>
  </si>
  <si>
    <t>2025AMP2019Capital ExpenditureConsumer connectionConsumer connectionconstant</t>
  </si>
  <si>
    <t>2025AMP2020Capital ExpenditureConsumer connectionConsumer connectionconstant</t>
  </si>
  <si>
    <t>2025AMP2017Capital ExpenditureConsumer connectionConsumer connectionconstant</t>
  </si>
  <si>
    <t>2025AMP2018Capital ExpenditureConsumer connectionConsumer connectionconstant</t>
  </si>
  <si>
    <t>2025AMP2019Capital ExpenditureConsumer connectionConsumer connectionnominal</t>
  </si>
  <si>
    <t>2025AMP2020Capital ExpenditureConsumer connectionConsumer connectionnominal</t>
  </si>
  <si>
    <t>2025AMP2016Capital ExpenditureConsumer connectionConsumer connectionnominal</t>
  </si>
  <si>
    <t>2025AMP2018Capital ExpenditureConsumer connectionConsumer connectionnominal</t>
  </si>
  <si>
    <t>2025AMP2015Capital ExpenditureConsumer connectionConsumer connectionnominal</t>
  </si>
  <si>
    <t>2025AMP2021Capital ExpenditureConsumer connectionConsumer connectionnominal</t>
  </si>
  <si>
    <t>2025AMP2017Capital ExpenditureConsumer connectionConsumer connectionnominal</t>
  </si>
  <si>
    <t>2025AMP2021Capital ExpenditureCost of financingCost of financingnominal</t>
  </si>
  <si>
    <t>2025AMP2020Capital ExpenditureCost of financingCost of financingnominal</t>
  </si>
  <si>
    <t>2025AMP2019Capital ExpenditureCost of financingCost of financingnominal</t>
  </si>
  <si>
    <t>2025AMP2018Capital ExpenditureCost of financingCost of financingnominal</t>
  </si>
  <si>
    <t>2025AMP2015Capital ExpenditureCost of financingCost of financingnominal</t>
  </si>
  <si>
    <t>2025AMP2017Capital ExpenditureCost of financingCost of financingnominal</t>
  </si>
  <si>
    <t>2025AMP2016Capital ExpenditureCost of financingCost of financingnominal</t>
  </si>
  <si>
    <t>2025AMP2016Capital ExpenditureExpenditure on subcomponentsEnergy efficiency and demand side management, reduction of energy lossesconstant</t>
  </si>
  <si>
    <t>2025AMP2021Capital ExpenditureExpenditure on subcomponentsEnergy efficiency and demand side management, reduction of energy lossesconstant</t>
  </si>
  <si>
    <t>2025AMP2019Capital ExpenditureExpenditure on subcomponentsEnergy efficiency and demand side management, reduction of energy lossesconstant</t>
  </si>
  <si>
    <t>2025AMP2017Capital ExpenditureExpenditure on subcomponentsEnergy efficiency and demand side management, reduction of energy lossesconstant</t>
  </si>
  <si>
    <t>2025AMP2020Capital ExpenditureExpenditure on subcomponentsEnergy efficiency and demand side management, reduction of energy lossesconstant</t>
  </si>
  <si>
    <t>2025AMP2015Capital ExpenditureExpenditure on subcomponentsEnergy efficiency and demand side management, reduction of energy lossesconstant</t>
  </si>
  <si>
    <t>2025AMP2018Capital ExpenditureExpenditure on subcomponentsEnergy efficiency and demand side management, reduction of energy lossesconstant</t>
  </si>
  <si>
    <t>2025AMP2019Capital ExpenditureExpenditure on subcomponentsOverhead to underground conversionconstant</t>
  </si>
  <si>
    <t>2025AMP2021Capital ExpenditureExpenditure on subcomponentsOverhead to underground conversionconstant</t>
  </si>
  <si>
    <t>2025AMP2020Capital ExpenditureExpenditure on subcomponentsOverhead to underground conversionconstant</t>
  </si>
  <si>
    <t>2025AMP2017Capital ExpenditureExpenditure on subcomponentsOverhead to underground conversionconstant</t>
  </si>
  <si>
    <t>2025AMP2015Capital ExpenditureExpenditure on subcomponentsOverhead to underground conversionconstant</t>
  </si>
  <si>
    <t>2025AMP2018Capital ExpenditureExpenditure on subcomponentsOverhead to underground conversionconstant</t>
  </si>
  <si>
    <t>2025AMP2016Capital ExpenditureExpenditure on subcomponentsOverhead to underground conversionconstant</t>
  </si>
  <si>
    <t>2025AMP2017Capital ExpenditureExpenditure on subcomponentsResearch and developmentconstant</t>
  </si>
  <si>
    <t>2025AMP2020Capital ExpenditureExpenditure on subcomponentsResearch and developmentconstant</t>
  </si>
  <si>
    <t>2025AMP2021Capital ExpenditureExpenditure on subcomponentsResearch and developmentconstant</t>
  </si>
  <si>
    <t>2025AMP2019Capital ExpenditureExpenditure on subcomponentsResearch and developmentconstant</t>
  </si>
  <si>
    <t>2025AMP2015Capital ExpenditureExpenditure on subcomponentsResearch and developmentconstant</t>
  </si>
  <si>
    <t>2025AMP2018Capital ExpenditureExpenditure on subcomponentsResearch and developmentconstant</t>
  </si>
  <si>
    <t>2025AMP2016Capital ExpenditureExpenditure on subcomponentsResearch and developmentconstant</t>
  </si>
  <si>
    <t>2025AMP2018Capital ExpenditureNetwork assetsExpenditure on network assetsconstant</t>
  </si>
  <si>
    <t>2025AMP2020Capital ExpenditureNetwork assetsExpenditure on network assetsconstant</t>
  </si>
  <si>
    <t>2025AMP2015Capital ExpenditureNetwork assetsExpenditure on network assetsconstant</t>
  </si>
  <si>
    <t>2025AMP2019Capital ExpenditureNetwork assetsExpenditure on network assetsconstant</t>
  </si>
  <si>
    <t>2025AMP2017Capital ExpenditureNetwork assetsExpenditure on network assetsconstant</t>
  </si>
  <si>
    <t>2025AMP2021Capital ExpenditureNetwork assetsExpenditure on network assetsconstant</t>
  </si>
  <si>
    <t>2025AMP2016Capital ExpenditureNetwork assetsExpenditure on network assetsconstant</t>
  </si>
  <si>
    <t>2025AMP2015Capital ExpenditureNetwork assetsExpenditure on network assetsnominal</t>
  </si>
  <si>
    <t>2025AMP2020Capital ExpenditureNetwork assetsExpenditure on network assetsnominal</t>
  </si>
  <si>
    <t>2025AMP2018Capital ExpenditureNetwork assetsExpenditure on network assetsnominal</t>
  </si>
  <si>
    <t>2025AMP2017Capital ExpenditureNetwork assetsExpenditure on network assetsnominal</t>
  </si>
  <si>
    <t>2025AMP2016Capital ExpenditureNetwork assetsExpenditure on network assetsnominal</t>
  </si>
  <si>
    <t>2025AMP2019Capital ExpenditureNetwork assetsExpenditure on network assetsnominal</t>
  </si>
  <si>
    <t>2025AMP2021Capital ExpenditureNetwork assetsExpenditure on network assetsnominal</t>
  </si>
  <si>
    <t>2025AMP2016Capital ExpenditureNon-network assetsExpenditure on non-network assetsconstant</t>
  </si>
  <si>
    <t>2025AMP2015Capital ExpenditureNon-network assetsExpenditure on non-network assetsconstant</t>
  </si>
  <si>
    <t>2025AMP2018Capital ExpenditureNon-network assetsExpenditure on non-network assetsconstant</t>
  </si>
  <si>
    <t>2025AMP2019Capital ExpenditureNon-network assetsExpenditure on non-network assetsconstant</t>
  </si>
  <si>
    <t>2025AMP2017Capital ExpenditureNon-network assetsExpenditure on non-network assetsconstant</t>
  </si>
  <si>
    <t>2025AMP2020Capital ExpenditureNon-network assetsExpenditure on non-network assetsconstant</t>
  </si>
  <si>
    <t>2025AMP2021Capital ExpenditureNon-network assetsExpenditure on non-network assetsconstant</t>
  </si>
  <si>
    <t>2025AMP2017Capital ExpenditureNon-network assetsExpenditure on non-network assetsnominal</t>
  </si>
  <si>
    <t>2025AMP2015Capital ExpenditureNon-network assetsExpenditure on non-network assetsnominal</t>
  </si>
  <si>
    <t>2025AMP2016Capital ExpenditureNon-network assetsExpenditure on non-network assetsnominal</t>
  </si>
  <si>
    <t>2025AMP2020Capital ExpenditureNon-network assetsExpenditure on non-network assetsnominal</t>
  </si>
  <si>
    <t>2025AMP2018Capital ExpenditureNon-network assetsExpenditure on non-network assetsnominal</t>
  </si>
  <si>
    <t>2025AMP2019Capital ExpenditureNon-network assetsExpenditure on non-network assetsnominal</t>
  </si>
  <si>
    <t>2025AMP2021Capital ExpenditureNon-network assetsExpenditure on non-network assetsnominal</t>
  </si>
  <si>
    <t>2025AMP2015Capital ExpenditureReliability, safety and environmentLegislative and regulatoryconstant</t>
  </si>
  <si>
    <t>2025AMP2019Capital ExpenditureReliability, safety and environmentLegislative and regulatoryconstant</t>
  </si>
  <si>
    <t>2025AMP2017Capital ExpenditureReliability, safety and environmentLegislative and regulatoryconstant</t>
  </si>
  <si>
    <t>2025AMP2021Capital ExpenditureReliability, safety and environmentLegislative and regulatoryconstant</t>
  </si>
  <si>
    <t>2025AMP2020Capital ExpenditureReliability, safety and environmentLegislative and regulatoryconstant</t>
  </si>
  <si>
    <t>2025AMP2018Capital ExpenditureReliability, safety and environmentLegislative and regulatoryconstant</t>
  </si>
  <si>
    <t>2025AMP2016Capital ExpenditureReliability, safety and environmentLegislative and regulatoryconstant</t>
  </si>
  <si>
    <t>2025AMP2020Capital ExpenditureReliability, safety and environmentLegislative and regulatorynominal</t>
  </si>
  <si>
    <t>2025AMP2015Capital ExpenditureReliability, safety and environmentLegislative and regulatorynominal</t>
  </si>
  <si>
    <t>2025AMP2018Capital ExpenditureReliability, safety and environmentLegislative and regulatorynominal</t>
  </si>
  <si>
    <t>2025AMP2019Capital ExpenditureReliability, safety and environmentLegislative and regulatorynominal</t>
  </si>
  <si>
    <t>2025AMP2017Capital ExpenditureReliability, safety and environmentLegislative and regulatorynominal</t>
  </si>
  <si>
    <t>2025AMP2021Capital ExpenditureReliability, safety and environmentLegislative and regulatorynominal</t>
  </si>
  <si>
    <t>2025AMP2016Capital ExpenditureReliability, safety and environmentLegislative and regulatorynominal</t>
  </si>
  <si>
    <t>2025AMP2017Capital ExpenditureReliability, safety and environmentOther reliability, safety and environmentconstant</t>
  </si>
  <si>
    <t>2025AMP2016Capital ExpenditureReliability, safety and environmentOther reliability, safety and environmentconstant</t>
  </si>
  <si>
    <t>2025AMP2020Capital ExpenditureReliability, safety and environmentOther reliability, safety and environmentconstant</t>
  </si>
  <si>
    <t>2025AMP2021Capital ExpenditureReliability, safety and environmentOther reliability, safety and environmentconstant</t>
  </si>
  <si>
    <t>2025AMP2019Capital ExpenditureReliability, safety and environmentOther reliability, safety and environmentconstant</t>
  </si>
  <si>
    <t>2025AMP2015Capital ExpenditureReliability, safety and environmentOther reliability, safety and environmentconstant</t>
  </si>
  <si>
    <t>2025AMP2018Capital ExpenditureReliability, safety and environmentOther reliability, safety and environmentconstant</t>
  </si>
  <si>
    <t>2025AMP2018Capital ExpenditureReliability, safety and environmentOther reliability, safety and environmentnominal</t>
  </si>
  <si>
    <t>2025AMP2020Capital ExpenditureReliability, safety and environmentOther reliability, safety and environmentnominal</t>
  </si>
  <si>
    <t>2025AMP2021Capital ExpenditureReliability, safety and environmentOther reliability, safety and environmentnominal</t>
  </si>
  <si>
    <t>2025AMP2016Capital ExpenditureReliability, safety and environmentOther reliability, safety and environmentnominal</t>
  </si>
  <si>
    <t>2025AMP2015Capital ExpenditureReliability, safety and environmentOther reliability, safety and environmentnominal</t>
  </si>
  <si>
    <t>2025AMP2019Capital ExpenditureReliability, safety and environmentOther reliability, safety and environmentnominal</t>
  </si>
  <si>
    <t>2025AMP2017Capital ExpenditureReliability, safety and environmentOther reliability, safety and environmentnominal</t>
  </si>
  <si>
    <t>2025AMP2019Capital ExpenditureReliability, safety and environmentQuality of supplyconstant</t>
  </si>
  <si>
    <t>2025AMP2017Capital ExpenditureReliability, safety and environmentQuality of supplyconstant</t>
  </si>
  <si>
    <t>2025AMP2020Capital ExpenditureReliability, safety and environmentQuality of supplyconstant</t>
  </si>
  <si>
    <t>2025AMP2021Capital ExpenditureReliability, safety and environmentQuality of supplyconstant</t>
  </si>
  <si>
    <t>2025AMP2015Capital ExpenditureReliability, safety and environmentQuality of supplyconstant</t>
  </si>
  <si>
    <t>2025AMP2016Capital ExpenditureReliability, safety and environmentQuality of supplyconstant</t>
  </si>
  <si>
    <t>2025AMP2018Capital ExpenditureReliability, safety and environmentQuality of supplyconstant</t>
  </si>
  <si>
    <t>2025AMP2018Capital ExpenditureReliability, safety and environmentQuality of supplynominal</t>
  </si>
  <si>
    <t>2025AMP2017Capital ExpenditureReliability, safety and environmentQuality of supplynominal</t>
  </si>
  <si>
    <t>2025AMP2015Capital ExpenditureReliability, safety and environmentQuality of supplynominal</t>
  </si>
  <si>
    <t>2025AMP2019Capital ExpenditureReliability, safety and environmentQuality of supplynominal</t>
  </si>
  <si>
    <t>2025AMP2020Capital ExpenditureReliability, safety and environmentQuality of supplynominal</t>
  </si>
  <si>
    <t>2025AMP2021Capital ExpenditureReliability, safety and environmentQuality of supplynominal</t>
  </si>
  <si>
    <t>2025AMP2016Capital ExpenditureReliability, safety and environmentQuality of supplynominal</t>
  </si>
  <si>
    <t>2025AMP2016Capital ExpenditureReliability, safety and environmentTotal reliability, safety and environmentconstant</t>
  </si>
  <si>
    <t>2025AMP2018Capital ExpenditureReliability, safety and environmentTotal reliability, safety and environmentconstant</t>
  </si>
  <si>
    <t>2025AMP2020Capital ExpenditureReliability, safety and environmentTotal reliability, safety and environmentconstant</t>
  </si>
  <si>
    <t>2025AMP2015Capital ExpenditureReliability, safety and environmentTotal reliability, safety and environmentconstant</t>
  </si>
  <si>
    <t>2025AMP2021Capital ExpenditureReliability, safety and environmentTotal reliability, safety and environmentconstant</t>
  </si>
  <si>
    <t>2025AMP2017Capital ExpenditureReliability, safety and environmentTotal reliability, safety and environmentconstant</t>
  </si>
  <si>
    <t>2025AMP2019Capital ExpenditureReliability, safety and environmentTotal reliability, safety and environmentconstant</t>
  </si>
  <si>
    <t>2025AMP2020Capital ExpenditureReliability, safety and environmentTotal reliability, safety and environmentnominal</t>
  </si>
  <si>
    <t>2025AMP2016Capital ExpenditureReliability, safety and environmentTotal reliability, safety and environmentnominal</t>
  </si>
  <si>
    <t>2025AMP2017Capital ExpenditureReliability, safety and environmentTotal reliability, safety and environmentnominal</t>
  </si>
  <si>
    <t>2025AMP2019Capital ExpenditureReliability, safety and environmentTotal reliability, safety and environmentnominal</t>
  </si>
  <si>
    <t>2025AMP2018Capital ExpenditureReliability, safety and environmentTotal reliability, safety and environmentnominal</t>
  </si>
  <si>
    <t>2025AMP2021Capital ExpenditureReliability, safety and environmentTotal reliability, safety and environmentnominal</t>
  </si>
  <si>
    <t>2025AMP2015Capital ExpenditureReliability, safety and environmentTotal reliability, safety and environmentnominal</t>
  </si>
  <si>
    <t>2025AMP2019Capital ExpenditureSystem growthSystem growthconstant</t>
  </si>
  <si>
    <t>2025AMP2016Capital ExpenditureSystem growthSystem growthconstant</t>
  </si>
  <si>
    <t>2025AMP2015Capital ExpenditureSystem growthSystem growthconstant</t>
  </si>
  <si>
    <t>2025AMP2020Capital ExpenditureSystem growthSystem growthconstant</t>
  </si>
  <si>
    <t>2025AMP2018Capital ExpenditureSystem growthSystem growthconstant</t>
  </si>
  <si>
    <t>2025AMP2017Capital ExpenditureSystem growthSystem growthconstant</t>
  </si>
  <si>
    <t>2025AMP2021Capital ExpenditureSystem growthSystem growthconstant</t>
  </si>
  <si>
    <t>2025AMP2020Capital ExpenditureSystem growthSystem growthnominal</t>
  </si>
  <si>
    <t>2025AMP2019Capital ExpenditureSystem growthSystem growthnominal</t>
  </si>
  <si>
    <t>2025AMP2017Capital ExpenditureSystem growthSystem growthnominal</t>
  </si>
  <si>
    <t>2025AMP2018Capital ExpenditureSystem growthSystem growthnominal</t>
  </si>
  <si>
    <t>2025AMP2021Capital ExpenditureSystem growthSystem growthnominal</t>
  </si>
  <si>
    <t>2025AMP2016Capital ExpenditureSystem growthSystem growthnominal</t>
  </si>
  <si>
    <t>2025AMP2015Capital ExpenditureSystem growthSystem growthnominal</t>
  </si>
  <si>
    <t>2025AMP2017Capital ExpenditureValue of capital contributionsValue of capital contributionsnominal</t>
  </si>
  <si>
    <t>2025AMP2020Capital ExpenditureValue of capital contributionsValue of capital contributionsnominal</t>
  </si>
  <si>
    <t>2025AMP2021Capital ExpenditureValue of capital contributionsValue of capital contributionsnominal</t>
  </si>
  <si>
    <t>2025AMP2016Capital ExpenditureValue of capital contributionsValue of capital contributionsnominal</t>
  </si>
  <si>
    <t>2025AMP2018Capital ExpenditureValue of capital contributionsValue of capital contributionsnominal</t>
  </si>
  <si>
    <t>2025AMP2019Capital ExpenditureValue of capital contributionsValue of capital contributionsnominal</t>
  </si>
  <si>
    <t>2025AMP2015Capital ExpenditureValue of capital contributionsValue of capital contributionsnominal</t>
  </si>
  <si>
    <t>2025AMP2015Capital ExpenditureValue of vested assetsValue of vested assetsnominal</t>
  </si>
  <si>
    <t>2025AMP2020Capital ExpenditureValue of vested assetsValue of vested assetsnominal</t>
  </si>
  <si>
    <t>2025AMP2018Capital ExpenditureValue of vested assetsValue of vested assetsnominal</t>
  </si>
  <si>
    <t>2025AMP2021Capital ExpenditureValue of vested assetsValue of vested assetsnominal</t>
  </si>
  <si>
    <t>2025AMP2016Capital ExpenditureValue of vested assetsValue of vested assetsnominal</t>
  </si>
  <si>
    <t>2025AMP2017Capital ExpenditureValue of vested assetsValue of vested assetsnominal</t>
  </si>
  <si>
    <t>2025AMP2019Capital ExpenditureValue of vested assetsValue of vested assetsnominal</t>
  </si>
  <si>
    <t>2025AMP2021Capital ExpenditureSystem GrowthAsset Replacement and Renewalconstant</t>
  </si>
  <si>
    <t>2025AMP2020Capital ExpenditureSystem GrowthCapital contributions funding system growthconstant</t>
  </si>
  <si>
    <t>2025AMP2021Capital ExpenditureSystem GrowthCapital contributions funding system growthconstant</t>
  </si>
  <si>
    <t>2025AMP2021Capital ExpenditureSystem GrowthDistribution and LV cablesconstant</t>
  </si>
  <si>
    <t>2025AMP2020Capital ExpenditureSystem GrowthDistribution and LV cablesconstant</t>
  </si>
  <si>
    <t>2025AMP2020Capital ExpenditureSystem GrowthDistribution and LV linesconstant</t>
  </si>
  <si>
    <t>2025AMP2021Capital ExpenditureSystem GrowthDistribution and LV linesconstant</t>
  </si>
  <si>
    <t>2025AMP2020Capital ExpenditureSystem GrowthDistribution substations and transformersconstant</t>
  </si>
  <si>
    <t>2025AMP2021Capital ExpenditureSystem GrowthDistribution substations and transformersconstant</t>
  </si>
  <si>
    <t>2025AMP2021Capital ExpenditureSystem GrowthDistribution switchgearconstant</t>
  </si>
  <si>
    <t>2025AMP2020Capital ExpenditureSystem GrowthDistribution switchgearconstant</t>
  </si>
  <si>
    <t>2025AMP2021Capital ExpenditureSystem GrowthOther network assetsconstant</t>
  </si>
  <si>
    <t>2025AMP2020Capital ExpenditureSystem GrowthOther network assetsconstant</t>
  </si>
  <si>
    <t>2025AMP2020Capital ExpenditureSystem GrowthSubtransmissionconstant</t>
  </si>
  <si>
    <t>2025AMP2021Capital ExpenditureSystem GrowthSubtransmissionconstant</t>
  </si>
  <si>
    <t>2025AMP2020Capital ExpenditureSystem GrowthSystem growth expenditureconstant</t>
  </si>
  <si>
    <t>2025AMP2021Capital ExpenditureSystem GrowthSystem growth expenditureconstant</t>
  </si>
  <si>
    <t>2025AMP2020Capital ExpenditureSystem GrowthSystem growth less capital contributionsconstant</t>
  </si>
  <si>
    <t>2025AMP2021Capital ExpenditureSystem GrowthSystem growth less capital contributionsconstant</t>
  </si>
  <si>
    <t>2025AMP2021Capital ExpenditureSystem GrowthZone substationsconstant</t>
  </si>
  <si>
    <t>2025AMP2020Capital ExpenditureSystem GrowthZone substationsconstant</t>
  </si>
  <si>
    <t>2025AMP2021Capital ExpenditureAsset replacement and renewalAsset replacement and renewal expenditureconstant</t>
  </si>
  <si>
    <t>2025AMP2020Capital ExpenditureAsset replacement and renewalAsset replacement and renewal expenditureconstant</t>
  </si>
  <si>
    <t>2025AMP2020Capital ExpenditureAsset replacement and renewalAsset replacement and renewal less capital contributionsconstant</t>
  </si>
  <si>
    <t>2025AMP2021Capital ExpenditureAsset replacement and renewalAsset replacement and renewal less capital contributionsconstant</t>
  </si>
  <si>
    <t>2025AMP2021Capital ExpenditureAsset replacement and renewalCapital contributions funding asset replacement and renewalconstant</t>
  </si>
  <si>
    <t>2025AMP2020Capital ExpenditureAsset replacement and renewalCapital contributions funding asset replacement and renewalconstant</t>
  </si>
  <si>
    <t>2025AMP2021Capital ExpenditureAsset replacement and renewalDistribution and LV cablesconstant</t>
  </si>
  <si>
    <t>2025AMP2020Capital ExpenditureAsset replacement and renewalDistribution and LV cablesconstant</t>
  </si>
  <si>
    <t>2025AMP2020Capital ExpenditureAsset replacement and renewalDistribution and LV linesconstant</t>
  </si>
  <si>
    <t>2025AMP2021Capital ExpenditureAsset replacement and renewalDistribution and LV linesconstant</t>
  </si>
  <si>
    <t>2025AMP2020Capital ExpenditureAsset replacement and renewalDistribution substations and transformersconstant</t>
  </si>
  <si>
    <t>2025AMP2021Capital ExpenditureAsset replacement and renewalDistribution substations and transformersconstant</t>
  </si>
  <si>
    <t>2025AMP2021Capital ExpenditureAsset replacement and renewalDistribution switchgearconstant</t>
  </si>
  <si>
    <t>2025AMP2020Capital ExpenditureAsset replacement and renewalDistribution switchgearconstant</t>
  </si>
  <si>
    <t>2025AMP2020Capital ExpenditureAsset replacement and renewalOther network assetsconstant</t>
  </si>
  <si>
    <t>2025AMP2021Capital ExpenditureAsset replacement and renewalOther network assetsconstant</t>
  </si>
  <si>
    <t>2025AMP2020Capital ExpenditureAsset replacement and renewalSubtransmissionconstant</t>
  </si>
  <si>
    <t>2025AMP2021Capital ExpenditureAsset replacement and renewalSubtransmissionconstant</t>
  </si>
  <si>
    <t>2025AMP2020Capital ExpenditureAsset replacement and renewalZone substationsconstant</t>
  </si>
  <si>
    <t>2025AMP2021Capital ExpenditureAsset replacement and renewalZone substationsconstant</t>
  </si>
  <si>
    <t>2025AMP2021Network and DemandElectricity volumesElectricity entering system for supply to consumersNA</t>
  </si>
  <si>
    <t>2025AMP2020Network and DemandElectricity volumesElectricity entering system for supply to consumersNA</t>
  </si>
  <si>
    <t>2025AMP2020Network and DemandElectricity volumesLoad factorNA</t>
  </si>
  <si>
    <t>2025AMP2021Network and DemandElectricity volumesLoad factorNA</t>
  </si>
  <si>
    <t>2025AMP2021Network and DemandElectricity volumesLoss ratioNA</t>
  </si>
  <si>
    <t>2025AMP2020Network and DemandElectricity volumesLoss ratioNA</t>
  </si>
  <si>
    <t>2025AMP2021Network and DemandElectricity volumesTotal energy delivered to ICPsNA</t>
  </si>
  <si>
    <t>2025AMP2020Network and DemandElectricity volumesTotal energy delivered to ICPsNA</t>
  </si>
  <si>
    <t>2025AMP2021Network and DemandMaximum coincident system demandGXP demandNA</t>
  </si>
  <si>
    <t>2025AMP2020Network and DemandMaximum coincident system demandGXP demandNA</t>
  </si>
  <si>
    <t>2025AMP2021Network and DemandMaximum coincident system demandMaximum coincident system demandNA</t>
  </si>
  <si>
    <t>2025AMP2020Network and DemandMaximum coincident system demandMaximum coincident system demandNA</t>
  </si>
  <si>
    <t>2025AMP2021Operating ExpenditureAsset replacement and renewalAsset replacement and renewalconstant</t>
  </si>
  <si>
    <t>2025AMP2017Operating ExpenditureAsset replacement and renewalAsset replacement and renewalconstant</t>
  </si>
  <si>
    <t>2025AMP2020Operating ExpenditureAsset replacement and renewalAsset replacement and renewalconstant</t>
  </si>
  <si>
    <t>2025AMP2018Operating ExpenditureAsset replacement and renewalAsset replacement and renewalconstant</t>
  </si>
  <si>
    <t>2025AMP2016Operating ExpenditureAsset replacement and renewalAsset replacement and renewalconstant</t>
  </si>
  <si>
    <t>2025AMP2019Operating ExpenditureAsset replacement and renewalAsset replacement and renewalconstant</t>
  </si>
  <si>
    <t>2025AMP2015Operating ExpenditureAsset replacement and renewalAsset replacement and renewalconstant</t>
  </si>
  <si>
    <t>2025AMP2016Operating ExpenditureAsset replacement and renewalAsset replacement and renewalnominal</t>
  </si>
  <si>
    <t>2025AMP2018Operating ExpenditureAsset replacement and renewalAsset replacement and renewalnominal</t>
  </si>
  <si>
    <t>2025AMP2015Operating ExpenditureAsset replacement and renewalAsset replacement and renewalnominal</t>
  </si>
  <si>
    <t>2025AMP2017Operating ExpenditureAsset replacement and renewalAsset replacement and renewalnominal</t>
  </si>
  <si>
    <t>2025AMP2020Operating ExpenditureAsset replacement and renewalAsset replacement and renewalnominal</t>
  </si>
  <si>
    <t>2025AMP2021Operating ExpenditureAsset replacement and renewalAsset replacement and renewalnominal</t>
  </si>
  <si>
    <t>2025AMP2019Operating ExpenditureAsset replacement and renewalAsset replacement and renewalnominal</t>
  </si>
  <si>
    <t>2025AMP2017Operating ExpenditureBusiness supportBusiness supportconstant</t>
  </si>
  <si>
    <t>2025AMP2018Operating ExpenditureBusiness supportBusiness supportconstant</t>
  </si>
  <si>
    <t>2025AMP2019Operating ExpenditureBusiness supportBusiness supportconstant</t>
  </si>
  <si>
    <t>2025AMP2020Operating ExpenditureBusiness supportBusiness supportconstant</t>
  </si>
  <si>
    <t>2025AMP2021Operating ExpenditureBusiness supportBusiness supportconstant</t>
  </si>
  <si>
    <t>2025AMP2015Operating ExpenditureBusiness supportBusiness supportconstant</t>
  </si>
  <si>
    <t>2025AMP2016Operating ExpenditureBusiness supportBusiness supportconstant</t>
  </si>
  <si>
    <t>2025AMP2019Operating ExpenditureBusiness supportBusiness supportnominal</t>
  </si>
  <si>
    <t>2025AMP2016Operating ExpenditureBusiness supportBusiness supportnominal</t>
  </si>
  <si>
    <t>2025AMP2018Operating ExpenditureBusiness supportBusiness supportnominal</t>
  </si>
  <si>
    <t>2025AMP2021Operating ExpenditureBusiness supportBusiness supportnominal</t>
  </si>
  <si>
    <t>2025AMP2015Operating ExpenditureBusiness supportBusiness supportnominal</t>
  </si>
  <si>
    <t>2025AMP2020Operating ExpenditureBusiness supportBusiness supportnominal</t>
  </si>
  <si>
    <t>2025AMP2017Operating ExpenditureBusiness supportBusiness supportnominal</t>
  </si>
  <si>
    <t>2025AMP2019Operating ExpenditureExpenditure on subcomponentsDirect billing*constant</t>
  </si>
  <si>
    <t>2025AMP2018Operating ExpenditureExpenditure on subcomponentsDirect billing*constant</t>
  </si>
  <si>
    <t>2025AMP2017Operating ExpenditureExpenditure on subcomponentsDirect billing*constant</t>
  </si>
  <si>
    <t>2025AMP2020Operating ExpenditureExpenditure on subcomponentsDirect billing*constant</t>
  </si>
  <si>
    <t>2025AMP2021Operating ExpenditureExpenditure on subcomponentsDirect billing*constant</t>
  </si>
  <si>
    <t>2025AMP2016Operating ExpenditureExpenditure on subcomponentsDirect billing*constant</t>
  </si>
  <si>
    <t>2025AMP2015Operating ExpenditureExpenditure on subcomponentsDirect billing*constant</t>
  </si>
  <si>
    <t>2025AMP2019Operating ExpenditureExpenditure on subcomponentsEnergy efficiency and demand side management, reduction of energy lossesconstant</t>
  </si>
  <si>
    <t>2025AMP2017Operating ExpenditureExpenditure on subcomponentsEnergy efficiency and demand side management, reduction of energy lossesconstant</t>
  </si>
  <si>
    <t>2025AMP2020Operating ExpenditureExpenditure on subcomponentsEnergy efficiency and demand side management, reduction of energy lossesconstant</t>
  </si>
  <si>
    <t>2025AMP2015Operating ExpenditureExpenditure on subcomponentsEnergy efficiency and demand side management, reduction of energy lossesconstant</t>
  </si>
  <si>
    <t>2025AMP2018Operating ExpenditureExpenditure on subcomponentsEnergy efficiency and demand side management, reduction of energy lossesconstant</t>
  </si>
  <si>
    <t>2025AMP2016Operating ExpenditureExpenditure on subcomponentsEnergy efficiency and demand side management, reduction of energy lossesconstant</t>
  </si>
  <si>
    <t>2025AMP2021Operating ExpenditureExpenditure on subcomponentsEnergy efficiency and demand side management, reduction of energy lossesconstant</t>
  </si>
  <si>
    <t>2025AMP2015Operating ExpenditureExpenditure on subcomponentsInsuranceconstant</t>
  </si>
  <si>
    <t>2025AMP2020Operating ExpenditureExpenditure on subcomponentsInsuranceconstant</t>
  </si>
  <si>
    <t>2025AMP2019Operating ExpenditureExpenditure on subcomponentsInsuranceconstant</t>
  </si>
  <si>
    <t>2025AMP2017Operating ExpenditureExpenditure on subcomponentsInsuranceconstant</t>
  </si>
  <si>
    <t>2025AMP2018Operating ExpenditureExpenditure on subcomponentsInsuranceconstant</t>
  </si>
  <si>
    <t>2025AMP2016Operating ExpenditureExpenditure on subcomponentsInsuranceconstant</t>
  </si>
  <si>
    <t>2025AMP2021Operating ExpenditureExpenditure on subcomponentsInsuranceconstant</t>
  </si>
  <si>
    <t>2025AMP2018Operating ExpenditureExpenditure on subcomponentsResearch and Developmentconstant</t>
  </si>
  <si>
    <t>2025AMP2016Operating ExpenditureExpenditure on subcomponentsResearch and Developmentconstant</t>
  </si>
  <si>
    <t>2025AMP2019Operating ExpenditureExpenditure on subcomponentsResearch and Developmentconstant</t>
  </si>
  <si>
    <t>2025AMP2017Operating ExpenditureExpenditure on subcomponentsResearch and Developmentconstant</t>
  </si>
  <si>
    <t>2025AMP2021Operating ExpenditureExpenditure on subcomponentsResearch and Developmentconstant</t>
  </si>
  <si>
    <t>2025AMP2020Operating ExpenditureExpenditure on subcomponentsResearch and Developmentconstant</t>
  </si>
  <si>
    <t>2025AMP2015Operating ExpenditureExpenditure on subcomponentsResearch and Developmentconstant</t>
  </si>
  <si>
    <t>2025AMP2020Operating ExpenditureNetwork OpexNetwork Opexconstant</t>
  </si>
  <si>
    <t>2025AMP2017Operating ExpenditureNetwork OpexNetwork Opexconstant</t>
  </si>
  <si>
    <t>2025AMP2016Operating ExpenditureNetwork OpexNetwork Opexconstant</t>
  </si>
  <si>
    <t>2025AMP2021Operating ExpenditureNetwork OpexNetwork Opexconstant</t>
  </si>
  <si>
    <t>2025AMP2018Operating ExpenditureNetwork OpexNetwork Opexconstant</t>
  </si>
  <si>
    <t>2025AMP2019Operating ExpenditureNetwork OpexNetwork Opexconstant</t>
  </si>
  <si>
    <t>2025AMP2015Operating ExpenditureNetwork OpexNetwork Opexconstant</t>
  </si>
  <si>
    <t>2025AMP2020Operating ExpenditureNetwork OpexNetwork Opexnominal</t>
  </si>
  <si>
    <t>2025AMP2015Operating ExpenditureNetwork OpexNetwork Opexnominal</t>
  </si>
  <si>
    <t>2025AMP2021Operating ExpenditureNetwork OpexNetwork Opexnominal</t>
  </si>
  <si>
    <t>2025AMP2018Operating ExpenditureNetwork OpexNetwork Opexnominal</t>
  </si>
  <si>
    <t>2025AMP2016Operating ExpenditureNetwork OpexNetwork Opexnominal</t>
  </si>
  <si>
    <t>2025AMP2019Operating ExpenditureNetwork OpexNetwork Opexnominal</t>
  </si>
  <si>
    <t>2025AMP2017Operating ExpenditureNetwork OpexNetwork Opexnominal</t>
  </si>
  <si>
    <t>2025AMP2021Operating ExpenditureNon-network opexNon-network opexconstant</t>
  </si>
  <si>
    <t>2025AMP2015Operating ExpenditureNon-network opexNon-network opexconstant</t>
  </si>
  <si>
    <t>2025AMP2016Operating ExpenditureNon-network opexNon-network opexconstant</t>
  </si>
  <si>
    <t>2025AMP2020Operating ExpenditureNon-network opexNon-network opexconstant</t>
  </si>
  <si>
    <t>2025AMP2017Operating ExpenditureNon-network opexNon-network opexconstant</t>
  </si>
  <si>
    <t>2025AMP2019Operating ExpenditureNon-network opexNon-network opexconstant</t>
  </si>
  <si>
    <t>2025AMP2018Operating ExpenditureNon-network opexNon-network opexconstant</t>
  </si>
  <si>
    <t>2025AMP2016Operating ExpenditureNon-network opexNon-network opexnominal</t>
  </si>
  <si>
    <t>2025AMP2018Operating ExpenditureNon-network opexNon-network opexnominal</t>
  </si>
  <si>
    <t>2025AMP2017Operating ExpenditureNon-network opexNon-network opexnominal</t>
  </si>
  <si>
    <t>2025AMP2021Operating ExpenditureNon-network opexNon-network opexnominal</t>
  </si>
  <si>
    <t>2025AMP2015Operating ExpenditureNon-network opexNon-network opexnominal</t>
  </si>
  <si>
    <t>2025AMP2020Operating ExpenditureNon-network opexNon-network opexnominal</t>
  </si>
  <si>
    <t>2025AMP2019Operating ExpenditureNon-network opexNon-network opexnominal</t>
  </si>
  <si>
    <t>2025AMP2019Operating ExpenditureRoutine &amp; Corrective Maint &amp; InspectionRoutine &amp; Corrective Maint &amp; Inspectionconstant</t>
  </si>
  <si>
    <t>2025AMP2020Operating ExpenditureRoutine &amp; Corrective Maint &amp; InspectionRoutine &amp; Corrective Maint &amp; Inspectionconstant</t>
  </si>
  <si>
    <t>2025AMP2018Operating ExpenditureRoutine &amp; Corrective Maint &amp; InspectionRoutine &amp; Corrective Maint &amp; Inspectionconstant</t>
  </si>
  <si>
    <t>2025AMP2017Operating ExpenditureRoutine &amp; Corrective Maint &amp; InspectionRoutine &amp; Corrective Maint &amp; Inspectionconstant</t>
  </si>
  <si>
    <t>2025AMP2020Operating ExpenditureRoutine &amp; Corrective Maint &amp; InspectionRoutine &amp; Corrective Maint &amp; Inspectionnominal</t>
  </si>
  <si>
    <t>2025AMP2018Operating ExpenditureRoutine &amp; Corrective Maint &amp; InspectionRoutine &amp; Corrective Maint &amp; Inspectionnominal</t>
  </si>
  <si>
    <t>2025AMP2019Operating ExpenditureRoutine &amp; Corrective Maint &amp; InspectionRoutine &amp; Corrective Maint &amp; Inspectionnominal</t>
  </si>
  <si>
    <t>2025AMP2017Operating ExpenditureRoutine &amp; Corrective Maint &amp; InspectionRoutine &amp; Corrective Maint &amp; Inspectionnominal</t>
  </si>
  <si>
    <t>2025AMP2016Operating ExpenditureRoutine and corrective maintenance and inspectionRoutine and corrective maintenance and inspectionconstant</t>
  </si>
  <si>
    <t>2025AMP2019Operating ExpenditureRoutine and corrective maintenance and inspectionRoutine and corrective maintenance and inspectionconstant</t>
  </si>
  <si>
    <t>2025AMP2021Operating ExpenditureRoutine and corrective maintenance and inspectionRoutine and corrective maintenance and inspectionconstant</t>
  </si>
  <si>
    <t>2025AMP2020Operating ExpenditureRoutine and corrective maintenance and inspectionRoutine and corrective maintenance and inspectionconstant</t>
  </si>
  <si>
    <t>2025AMP2018Operating ExpenditureRoutine and corrective maintenance and inspectionRoutine and corrective maintenance and inspectionconstant</t>
  </si>
  <si>
    <t>2025AMP2017Operating ExpenditureRoutine and corrective maintenance and inspectionRoutine and corrective maintenance and inspectionconstant</t>
  </si>
  <si>
    <t>2025AMP2015Operating ExpenditureRoutine and corrective maintenance and inspectionRoutine and corrective maintenance and inspectionconstant</t>
  </si>
  <si>
    <t>2025AMP2020Operating ExpenditureRoutine and corrective maintenance and inspectionRoutine and corrective maintenance and inspectionnominal</t>
  </si>
  <si>
    <t>2025AMP2015Operating ExpenditureRoutine and corrective maintenance and inspectionRoutine and corrective maintenance and inspectionnominal</t>
  </si>
  <si>
    <t>2025AMP2016Operating ExpenditureRoutine and corrective maintenance and inspectionRoutine and corrective maintenance and inspectionnominal</t>
  </si>
  <si>
    <t>2025AMP2017Operating ExpenditureRoutine and corrective maintenance and inspectionRoutine and corrective maintenance and inspectionnominal</t>
  </si>
  <si>
    <t>2025AMP2019Operating ExpenditureRoutine and corrective maintenance and inspectionRoutine and corrective maintenance and inspectionnominal</t>
  </si>
  <si>
    <t>2025AMP2021Operating ExpenditureRoutine and corrective maintenance and inspectionRoutine and corrective maintenance and inspectionnominal</t>
  </si>
  <si>
    <t>2025AMP2018Operating ExpenditureRoutine and corrective maintenance and inspectionRoutine and corrective maintenance and inspectionnominal</t>
  </si>
  <si>
    <t>2025AMP2021Operating ExpenditureService interruptions and emergenciesService interruptions and emergenciesconstant</t>
  </si>
  <si>
    <t>2025AMP2016Operating ExpenditureService interruptions and emergenciesService interruptions and emergenciesconstant</t>
  </si>
  <si>
    <t>2025AMP2017Operating ExpenditureService interruptions and emergenciesService interruptions and emergenciesconstant</t>
  </si>
  <si>
    <t>2025AMP2019Operating ExpenditureService interruptions and emergenciesService interruptions and emergenciesconstant</t>
  </si>
  <si>
    <t>2025AMP2015Operating ExpenditureService interruptions and emergenciesService interruptions and emergenciesconstant</t>
  </si>
  <si>
    <t>2025AMP2020Operating ExpenditureService interruptions and emergenciesService interruptions and emergenciesconstant</t>
  </si>
  <si>
    <t>2025AMP2018Operating ExpenditureService interruptions and emergenciesService interruptions and emergenciesconstant</t>
  </si>
  <si>
    <t>2025AMP2020Operating ExpenditureService interruptions and emergenciesService interruptions and emergenciesnominal</t>
  </si>
  <si>
    <t>2025AMP2019Operating ExpenditureService interruptions and emergenciesService interruptions and emergenciesnominal</t>
  </si>
  <si>
    <t>2025AMP2021Operating ExpenditureService interruptions and emergenciesService interruptions and emergenciesnominal</t>
  </si>
  <si>
    <t>2025AMP2017Operating ExpenditureService interruptions and emergenciesService interruptions and emergenciesnominal</t>
  </si>
  <si>
    <t>2025AMP2015Operating ExpenditureService interruptions and emergenciesService interruptions and emergenciesnominal</t>
  </si>
  <si>
    <t>2025AMP2018Operating ExpenditureService interruptions and emergenciesService interruptions and emergenciesnominal</t>
  </si>
  <si>
    <t>2025AMP2016Operating ExpenditureService interruptions and emergenciesService interruptions and emergenciesnominal</t>
  </si>
  <si>
    <t>2025AMP2015Operating ExpenditureSystem operations and network supportSystem operations and network supportconstant</t>
  </si>
  <si>
    <t>2025AMP2021Operating ExpenditureSystem operations and network supportSystem operations and network supportconstant</t>
  </si>
  <si>
    <t>2025AMP2016Operating ExpenditureSystem operations and network supportSystem operations and network supportconstant</t>
  </si>
  <si>
    <t>2025AMP2017Operating ExpenditureSystem operations and network supportSystem operations and network supportconstant</t>
  </si>
  <si>
    <t>2025AMP2019Operating ExpenditureSystem operations and network supportSystem operations and network supportconstant</t>
  </si>
  <si>
    <t>2025AMP2018Operating ExpenditureSystem operations and network supportSystem operations and network supportconstant</t>
  </si>
  <si>
    <t>2025AMP2020Operating ExpenditureSystem operations and network supportSystem operations and network supportconstant</t>
  </si>
  <si>
    <t>2025AMP2020Operating ExpenditureSystem operations and network supportSystem operations and network supportnominal</t>
  </si>
  <si>
    <t>2025AMP2017Operating ExpenditureSystem operations and network supportSystem operations and network supportnominal</t>
  </si>
  <si>
    <t>2025AMP2021Operating ExpenditureSystem operations and network supportSystem operations and network supportnominal</t>
  </si>
  <si>
    <t>2025AMP2019Operating ExpenditureSystem operations and network supportSystem operations and network supportnominal</t>
  </si>
  <si>
    <t>2025AMP2015Operating ExpenditureSystem operations and network supportSystem operations and network supportnominal</t>
  </si>
  <si>
    <t>2025AMP2018Operating ExpenditureSystem operations and network supportSystem operations and network supportnominal</t>
  </si>
  <si>
    <t>2025AMP2016Operating ExpenditureSystem operations and network supportSystem operations and network supportnominal</t>
  </si>
  <si>
    <t>2025AMP2020Operating ExpenditureTotal opexOperational expenditureconstant</t>
  </si>
  <si>
    <t>2025AMP2017Operating ExpenditureTotal opexOperational expenditureconstant</t>
  </si>
  <si>
    <t>2025AMP2018Operating ExpenditureTotal opexOperational expenditureconstant</t>
  </si>
  <si>
    <t>2025AMP2021Operating ExpenditureTotal opexOperational expenditureconstant</t>
  </si>
  <si>
    <t>2025AMP2016Operating ExpenditureTotal opexOperational expenditureconstant</t>
  </si>
  <si>
    <t>2025AMP2019Operating ExpenditureTotal opexOperational expenditureconstant</t>
  </si>
  <si>
    <t>2025AMP2015Operating ExpenditureTotal opexOperational expenditureconstant</t>
  </si>
  <si>
    <t>2025AMP2020Operating ExpenditureTotal opexOperational expenditurenominal</t>
  </si>
  <si>
    <t>2025AMP2017Operating ExpenditureTotal opexOperational expenditurenominal</t>
  </si>
  <si>
    <t>2025AMP2018Operating ExpenditureTotal opexOperational expenditurenominal</t>
  </si>
  <si>
    <t>2025AMP2015Operating ExpenditureTotal opexOperational expenditurenominal</t>
  </si>
  <si>
    <t>2025AMP2016Operating ExpenditureTotal opexOperational expenditurenominal</t>
  </si>
  <si>
    <t>2025AMP2021Operating ExpenditureTotal opexOperational expenditurenominal</t>
  </si>
  <si>
    <t>2025AMP2019Operating ExpenditureTotal opexOperational expenditurenominal</t>
  </si>
  <si>
    <t>2025AMP2019Operating ExpenditureVegetation managementVegetation managementconstant</t>
  </si>
  <si>
    <t>2025AMP2021Operating ExpenditureVegetation managementVegetation managementconstant</t>
  </si>
  <si>
    <t>2025AMP2020Operating ExpenditureVegetation managementVegetation managementconstant</t>
  </si>
  <si>
    <t>2025AMP2017Operating ExpenditureVegetation managementVegetation managementconstant</t>
  </si>
  <si>
    <t>2025AMP2015Operating ExpenditureVegetation managementVegetation managementconstant</t>
  </si>
  <si>
    <t>2025AMP2016Operating ExpenditureVegetation managementVegetation managementconstant</t>
  </si>
  <si>
    <t>2025AMP2018Operating ExpenditureVegetation managementVegetation managementconstant</t>
  </si>
  <si>
    <t>2025AMP2018Operating ExpenditureVegetation managementVegetation managementnominal</t>
  </si>
  <si>
    <t>2025AMP2021Operating ExpenditureVegetation managementVegetation managementnominal</t>
  </si>
  <si>
    <t>2025AMP2020Operating ExpenditureVegetation managementVegetation managementnominal</t>
  </si>
  <si>
    <t>2025AMP2019Operating ExpenditureVegetation managementVegetation managementnominal</t>
  </si>
  <si>
    <t>2025AMP2015Operating ExpenditureVegetation managementVegetation managementnominal</t>
  </si>
  <si>
    <t>2025AMP2017Operating ExpenditureVegetation managementVegetation managementnominal</t>
  </si>
  <si>
    <t>2025AMP2016Operating ExpenditureVegetation managementVegetation managementnominal</t>
  </si>
  <si>
    <t>2025AMP2020ReliabilitySAIDIClass BNA</t>
  </si>
  <si>
    <t>2025AMP2021ReliabilitySAIDIClass BNA</t>
  </si>
  <si>
    <t>2025AMP2021ReliabilitySAIDIClass CNA</t>
  </si>
  <si>
    <t>2025AMP2020ReliabilitySAIDIClass CNA</t>
  </si>
  <si>
    <t>2025AMP2021ReliabilitySAIFIClass BNA</t>
  </si>
  <si>
    <t>2025AMP2020ReliabilitySAIFIClass BNA</t>
  </si>
  <si>
    <t>2025AMP2020ReliabilitySAIFIClass CNA</t>
  </si>
  <si>
    <t>2025AMP2021ReliabilitySAIFIClass CNA</t>
  </si>
  <si>
    <t>2026AMP2020Capital ExpenditureAll assetsExpenditure on assetsconstant</t>
  </si>
  <si>
    <t>2026AMP2019Capital ExpenditureAll assetsExpenditure on assetsconstant</t>
  </si>
  <si>
    <t>2026AMP2021Capital ExpenditureAll assetsExpenditure on assetsconstant</t>
  </si>
  <si>
    <t>2026AMP2017Capital ExpenditureAll assetsExpenditure on assetsconstant</t>
  </si>
  <si>
    <t>2026AMP2018Capital ExpenditureAll assetsExpenditure on assetsconstant</t>
  </si>
  <si>
    <t>2026AMP2016Capital ExpenditureAll assetsExpenditure on assetsconstant</t>
  </si>
  <si>
    <t>2026AMP2021Capital ExpenditureAll assetsExpenditure on assetsnominal</t>
  </si>
  <si>
    <t>2026AMP2019Capital ExpenditureAll assetsExpenditure on assetsnominal</t>
  </si>
  <si>
    <t>2026AMP2017Capital ExpenditureAll assetsExpenditure on assetsnominal</t>
  </si>
  <si>
    <t>2026AMP2018Capital ExpenditureAll assetsExpenditure on assetsnominal</t>
  </si>
  <si>
    <t>2026AMP2020Capital ExpenditureAll assetsExpenditure on assetsnominal</t>
  </si>
  <si>
    <t>2026AMP2016Capital ExpenditureAll assetsExpenditure on assetsnominal</t>
  </si>
  <si>
    <t>2026AMP2020Capital ExpenditureAsset relocationsAsset relocationsconstant</t>
  </si>
  <si>
    <t>2026AMP2018Capital ExpenditureAsset relocationsAsset relocationsconstant</t>
  </si>
  <si>
    <t>2026AMP2016Capital ExpenditureAsset relocationsAsset relocationsconstant</t>
  </si>
  <si>
    <t>2026AMP2017Capital ExpenditureAsset relocationsAsset relocationsconstant</t>
  </si>
  <si>
    <t>2026AMP2019Capital ExpenditureAsset relocationsAsset relocationsconstant</t>
  </si>
  <si>
    <t>2026AMP2021Capital ExpenditureAsset relocationsAsset relocationsconstant</t>
  </si>
  <si>
    <t>2026AMP2021Capital ExpenditureAsset relocationsAsset relocationsnominal</t>
  </si>
  <si>
    <t>2026AMP2019Capital ExpenditureAsset relocationsAsset relocationsnominal</t>
  </si>
  <si>
    <t>2026AMP2016Capital ExpenditureAsset relocationsAsset relocationsnominal</t>
  </si>
  <si>
    <t>2026AMP2017Capital ExpenditureAsset relocationsAsset relocationsnominal</t>
  </si>
  <si>
    <t>2026AMP2018Capital ExpenditureAsset relocationsAsset relocationsnominal</t>
  </si>
  <si>
    <t>2026AMP2020Capital ExpenditureAsset relocationsAsset relocationsnominal</t>
  </si>
  <si>
    <t>2026AMP2019Capital ExpenditureAsset replacement and renewalAsset replacement and renewalconstant</t>
  </si>
  <si>
    <t>2026AMP2017Capital ExpenditureAsset replacement and renewalAsset replacement and renewalconstant</t>
  </si>
  <si>
    <t>2026AMP2021Capital ExpenditureAsset replacement and renewalAsset replacement and renewalconstant</t>
  </si>
  <si>
    <t>2026AMP2020Capital ExpenditureAsset replacement and renewalAsset replacement and renewalconstant</t>
  </si>
  <si>
    <t>2026AMP2016Capital ExpenditureAsset replacement and renewalAsset replacement and renewalconstant</t>
  </si>
  <si>
    <t>2026AMP2018Capital ExpenditureAsset replacement and renewalAsset replacement and renewalconstant</t>
  </si>
  <si>
    <t>2026AMP2019Capital ExpenditureAsset replacement and renewalAsset replacement and renewalnominal</t>
  </si>
  <si>
    <t>2026AMP2018Capital ExpenditureAsset replacement and renewalAsset replacement and renewalnominal</t>
  </si>
  <si>
    <t>2026AMP2021Capital ExpenditureAsset replacement and renewalAsset replacement and renewalnominal</t>
  </si>
  <si>
    <t>2026AMP2016Capital ExpenditureAsset replacement and renewalAsset replacement and renewalnominal</t>
  </si>
  <si>
    <t>2026AMP2017Capital ExpenditureAsset replacement and renewalAsset replacement and renewalnominal</t>
  </si>
  <si>
    <t>2026AMP2020Capital ExpenditureAsset replacement and renewalAsset replacement and renewalnominal</t>
  </si>
  <si>
    <t>2026AMP2021Capital ExpenditureAssets commissionedAssets commissionednominal</t>
  </si>
  <si>
    <t>2026AMP2018Capital ExpenditureAssets commissionedAssets commissionednominal</t>
  </si>
  <si>
    <t>2026AMP2017Capital ExpenditureAssets commissionedAssets commissionednominal</t>
  </si>
  <si>
    <t>2026AMP2020Capital ExpenditureAssets commissionedAssets commissionednominal</t>
  </si>
  <si>
    <t>2026AMP2016Capital ExpenditureAssets commissionedAssets commissionednominal</t>
  </si>
  <si>
    <t>2026AMP2019Capital ExpenditureAssets commissionedAssets commissionednominal</t>
  </si>
  <si>
    <t>2026AMP2018Capital ExpenditureCapital expenditure forecastCapital expenditure forecastnominal</t>
  </si>
  <si>
    <t>2026AMP2019Capital ExpenditureCapital expenditure forecastCapital expenditure forecastnominal</t>
  </si>
  <si>
    <t>2026AMP2016Capital ExpenditureCapital expenditure forecastCapital expenditure forecastnominal</t>
  </si>
  <si>
    <t>2026AMP2021Capital ExpenditureCapital expenditure forecastCapital expenditure forecastnominal</t>
  </si>
  <si>
    <t>2026AMP2020Capital ExpenditureCapital expenditure forecastCapital expenditure forecastnominal</t>
  </si>
  <si>
    <t>2026AMP2017Capital ExpenditureCapital expenditure forecastCapital expenditure forecastnominal</t>
  </si>
  <si>
    <t>2026AMP2017Capital ExpenditureConsumer connectionConsumer connectionconstant</t>
  </si>
  <si>
    <t>2026AMP2021Capital ExpenditureConsumer connectionConsumer connectionconstant</t>
  </si>
  <si>
    <t>2026AMP2019Capital ExpenditureConsumer connectionConsumer connectionconstant</t>
  </si>
  <si>
    <t>2026AMP2018Capital ExpenditureConsumer connectionConsumer connectionconstant</t>
  </si>
  <si>
    <t>2026AMP2016Capital ExpenditureConsumer connectionConsumer connectionconstant</t>
  </si>
  <si>
    <t>2026AMP2020Capital ExpenditureConsumer connectionConsumer connectionconstant</t>
  </si>
  <si>
    <t>2026AMP2019Capital ExpenditureConsumer connectionConsumer connectionnominal</t>
  </si>
  <si>
    <t>2026AMP2021Capital ExpenditureConsumer connectionConsumer connectionnominal</t>
  </si>
  <si>
    <t>2026AMP2016Capital ExpenditureConsumer connectionConsumer connectionnominal</t>
  </si>
  <si>
    <t>2026AMP2017Capital ExpenditureConsumer connectionConsumer connectionnominal</t>
  </si>
  <si>
    <t>2026AMP2020Capital ExpenditureConsumer connectionConsumer connectionnominal</t>
  </si>
  <si>
    <t>2026AMP2018Capital ExpenditureConsumer connectionConsumer connectionnominal</t>
  </si>
  <si>
    <t>2026AMP2017Capital ExpenditureCost of financingCost of financingnominal</t>
  </si>
  <si>
    <t>2026AMP2016Capital ExpenditureCost of financingCost of financingnominal</t>
  </si>
  <si>
    <t>2026AMP2021Capital ExpenditureCost of financingCost of financingnominal</t>
  </si>
  <si>
    <t>2026AMP2019Capital ExpenditureCost of financingCost of financingnominal</t>
  </si>
  <si>
    <t>2026AMP2018Capital ExpenditureCost of financingCost of financingnominal</t>
  </si>
  <si>
    <t>2026AMP2020Capital ExpenditureCost of financingCost of financingnominal</t>
  </si>
  <si>
    <t>2026AMP2019Capital ExpenditureExpenditure on subcomponentsEnergy efficiency and demand side management, reduction of energy lossesconstant</t>
  </si>
  <si>
    <t>2026AMP2021Capital ExpenditureExpenditure on subcomponentsEnergy efficiency and demand side management, reduction of energy lossesconstant</t>
  </si>
  <si>
    <t>2026AMP2020Capital ExpenditureExpenditure on subcomponentsEnergy efficiency and demand side management, reduction of energy lossesconstant</t>
  </si>
  <si>
    <t>2026AMP2016Capital ExpenditureExpenditure on subcomponentsEnergy efficiency and demand side management, reduction of energy lossesconstant</t>
  </si>
  <si>
    <t>2026AMP2018Capital ExpenditureExpenditure on subcomponentsEnergy efficiency and demand side management, reduction of energy lossesconstant</t>
  </si>
  <si>
    <t>2026AMP2017Capital ExpenditureExpenditure on subcomponentsEnergy efficiency and demand side management, reduction of energy lossesconstant</t>
  </si>
  <si>
    <t>2026AMP2016Capital ExpenditureExpenditure on subcomponentsOverhead to underground conversionconstant</t>
  </si>
  <si>
    <t>2026AMP2017Capital ExpenditureExpenditure on subcomponentsOverhead to underground conversionconstant</t>
  </si>
  <si>
    <t>2026AMP2021Capital ExpenditureExpenditure on subcomponentsOverhead to underground conversionconstant</t>
  </si>
  <si>
    <t>2026AMP2018Capital ExpenditureExpenditure on subcomponentsOverhead to underground conversionconstant</t>
  </si>
  <si>
    <t>2026AMP2020Capital ExpenditureExpenditure on subcomponentsOverhead to underground conversionconstant</t>
  </si>
  <si>
    <t>2026AMP2019Capital ExpenditureExpenditure on subcomponentsOverhead to underground conversionconstant</t>
  </si>
  <si>
    <t>2026AMP2019Capital ExpenditureExpenditure on subcomponentsResearch and developmentconstant</t>
  </si>
  <si>
    <t>2026AMP2016Capital ExpenditureExpenditure on subcomponentsResearch and developmentconstant</t>
  </si>
  <si>
    <t>2026AMP2020Capital ExpenditureExpenditure on subcomponentsResearch and developmentconstant</t>
  </si>
  <si>
    <t>2026AMP2017Capital ExpenditureExpenditure on subcomponentsResearch and developmentconstant</t>
  </si>
  <si>
    <t>2026AMP2021Capital ExpenditureExpenditure on subcomponentsResearch and developmentconstant</t>
  </si>
  <si>
    <t>2026AMP2018Capital ExpenditureExpenditure on subcomponentsResearch and developmentconstant</t>
  </si>
  <si>
    <t>2026AMP2021Capital ExpenditureNetwork assetsExpenditure on network assetsconstant</t>
  </si>
  <si>
    <t>2026AMP2018Capital ExpenditureNetwork assetsExpenditure on network assetsconstant</t>
  </si>
  <si>
    <t>2026AMP2016Capital ExpenditureNetwork assetsExpenditure on network assetsconstant</t>
  </si>
  <si>
    <t>2026AMP2017Capital ExpenditureNetwork assetsExpenditure on network assetsconstant</t>
  </si>
  <si>
    <t>2026AMP2019Capital ExpenditureNetwork assetsExpenditure on network assetsconstant</t>
  </si>
  <si>
    <t>2026AMP2020Capital ExpenditureNetwork assetsExpenditure on network assetsconstant</t>
  </si>
  <si>
    <t>2026AMP2018Capital ExpenditureNetwork assetsExpenditure on network assetsnominal</t>
  </si>
  <si>
    <t>2026AMP2016Capital ExpenditureNetwork assetsExpenditure on network assetsnominal</t>
  </si>
  <si>
    <t>2026AMP2020Capital ExpenditureNetwork assetsExpenditure on network assetsnominal</t>
  </si>
  <si>
    <t>2026AMP2019Capital ExpenditureNetwork assetsExpenditure on network assetsnominal</t>
  </si>
  <si>
    <t>2026AMP2021Capital ExpenditureNetwork assetsExpenditure on network assetsnominal</t>
  </si>
  <si>
    <t>2026AMP2017Capital ExpenditureNetwork assetsExpenditure on network assetsnominal</t>
  </si>
  <si>
    <t>2026AMP2021Capital ExpenditureNon-network assetsExpenditure on non-network assetsconstant</t>
  </si>
  <si>
    <t>2026AMP2019Capital ExpenditureNon-network assetsExpenditure on non-network assetsconstant</t>
  </si>
  <si>
    <t>2026AMP2020Capital ExpenditureNon-network assetsExpenditure on non-network assetsconstant</t>
  </si>
  <si>
    <t>2026AMP2017Capital ExpenditureNon-network assetsExpenditure on non-network assetsconstant</t>
  </si>
  <si>
    <t>2026AMP2018Capital ExpenditureNon-network assetsExpenditure on non-network assetsconstant</t>
  </si>
  <si>
    <t>2026AMP2016Capital ExpenditureNon-network assetsExpenditure on non-network assetsconstant</t>
  </si>
  <si>
    <t>2026AMP2017Capital ExpenditureNon-network assetsExpenditure on non-network assetsnominal</t>
  </si>
  <si>
    <t>2026AMP2019Capital ExpenditureNon-network assetsExpenditure on non-network assetsnominal</t>
  </si>
  <si>
    <t>2026AMP2021Capital ExpenditureNon-network assetsExpenditure on non-network assetsnominal</t>
  </si>
  <si>
    <t>2026AMP2020Capital ExpenditureNon-network assetsExpenditure on non-network assetsnominal</t>
  </si>
  <si>
    <t>2026AMP2016Capital ExpenditureNon-network assetsExpenditure on non-network assetsnominal</t>
  </si>
  <si>
    <t>2026AMP2018Capital ExpenditureNon-network assetsExpenditure on non-network assetsnominal</t>
  </si>
  <si>
    <t>2026AMP2017Capital ExpenditureReliability, safety and environmentLegislative and regulatoryconstant</t>
  </si>
  <si>
    <t>2026AMP2021Capital ExpenditureReliability, safety and environmentLegislative and regulatoryconstant</t>
  </si>
  <si>
    <t>2026AMP2020Capital ExpenditureReliability, safety and environmentLegislative and regulatoryconstant</t>
  </si>
  <si>
    <t>2026AMP2019Capital ExpenditureReliability, safety and environmentLegislative and regulatoryconstant</t>
  </si>
  <si>
    <t>2026AMP2018Capital ExpenditureReliability, safety and environmentLegislative and regulatoryconstant</t>
  </si>
  <si>
    <t>2026AMP2016Capital ExpenditureReliability, safety and environmentLegislative and regulatoryconstant</t>
  </si>
  <si>
    <t>2026AMP2018Capital ExpenditureReliability, safety and environmentLegislative and regulatorynominal</t>
  </si>
  <si>
    <t>2026AMP2017Capital ExpenditureReliability, safety and environmentLegislative and regulatorynominal</t>
  </si>
  <si>
    <t>2026AMP2019Capital ExpenditureReliability, safety and environmentLegislative and regulatorynominal</t>
  </si>
  <si>
    <t>2026AMP2020Capital ExpenditureReliability, safety and environmentLegislative and regulatorynominal</t>
  </si>
  <si>
    <t>2026AMP2016Capital ExpenditureReliability, safety and environmentLegislative and regulatorynominal</t>
  </si>
  <si>
    <t>2026AMP2021Capital ExpenditureReliability, safety and environmentLegislative and regulatorynominal</t>
  </si>
  <si>
    <t>2026AMP2018Capital ExpenditureReliability, safety and environmentOther reliability, safety and environmentconstant</t>
  </si>
  <si>
    <t>2026AMP2017Capital ExpenditureReliability, safety and environmentOther reliability, safety and environmentconstant</t>
  </si>
  <si>
    <t>2026AMP2019Capital ExpenditureReliability, safety and environmentOther reliability, safety and environmentconstant</t>
  </si>
  <si>
    <t>2026AMP2016Capital ExpenditureReliability, safety and environmentOther reliability, safety and environmentconstant</t>
  </si>
  <si>
    <t>2026AMP2021Capital ExpenditureReliability, safety and environmentOther reliability, safety and environmentconstant</t>
  </si>
  <si>
    <t>2026AMP2020Capital ExpenditureReliability, safety and environmentOther reliability, safety and environmentconstant</t>
  </si>
  <si>
    <t>2026AMP2017Capital ExpenditureReliability, safety and environmentOther reliability, safety and environmentnominal</t>
  </si>
  <si>
    <t>2026AMP2019Capital ExpenditureReliability, safety and environmentOther reliability, safety and environmentnominal</t>
  </si>
  <si>
    <t>2026AMP2020Capital ExpenditureReliability, safety and environmentOther reliability, safety and environmentnominal</t>
  </si>
  <si>
    <t>2026AMP2016Capital ExpenditureReliability, safety and environmentOther reliability, safety and environmentnominal</t>
  </si>
  <si>
    <t>2026AMP2021Capital ExpenditureReliability, safety and environmentOther reliability, safety and environmentnominal</t>
  </si>
  <si>
    <t>2026AMP2018Capital ExpenditureReliability, safety and environmentOther reliability, safety and environmentnominal</t>
  </si>
  <si>
    <t>2026AMP2017Capital ExpenditureReliability, safety and environmentQuality of supplyconstant</t>
  </si>
  <si>
    <t>2026AMP2018Capital ExpenditureReliability, safety and environmentQuality of supplyconstant</t>
  </si>
  <si>
    <t>2026AMP2020Capital ExpenditureReliability, safety and environmentQuality of supplyconstant</t>
  </si>
  <si>
    <t>2026AMP2016Capital ExpenditureReliability, safety and environmentQuality of supplyconstant</t>
  </si>
  <si>
    <t>2026AMP2019Capital ExpenditureReliability, safety and environmentQuality of supplyconstant</t>
  </si>
  <si>
    <t>2026AMP2021Capital ExpenditureReliability, safety and environmentQuality of supplyconstant</t>
  </si>
  <si>
    <t>2026AMP2018Capital ExpenditureReliability, safety and environmentQuality of supplynominal</t>
  </si>
  <si>
    <t>2026AMP2019Capital ExpenditureReliability, safety and environmentQuality of supplynominal</t>
  </si>
  <si>
    <t>2026AMP2017Capital ExpenditureReliability, safety and environmentQuality of supplynominal</t>
  </si>
  <si>
    <t>2026AMP2020Capital ExpenditureReliability, safety and environmentQuality of supplynominal</t>
  </si>
  <si>
    <t>2026AMP2016Capital ExpenditureReliability, safety and environmentQuality of supplynominal</t>
  </si>
  <si>
    <t>2026AMP2021Capital ExpenditureReliability, safety and environmentQuality of supplynominal</t>
  </si>
  <si>
    <t>2026AMP2019Capital ExpenditureReliability, safety and environmentTotal reliability, safety and environmentconstant</t>
  </si>
  <si>
    <t>2026AMP2016Capital ExpenditureReliability, safety and environmentTotal reliability, safety and environmentconstant</t>
  </si>
  <si>
    <t>2026AMP2017Capital ExpenditureReliability, safety and environmentTotal reliability, safety and environmentconstant</t>
  </si>
  <si>
    <t>2026AMP2018Capital ExpenditureReliability, safety and environmentTotal reliability, safety and environmentconstant</t>
  </si>
  <si>
    <t>2026AMP2021Capital ExpenditureReliability, safety and environmentTotal reliability, safety and environmentconstant</t>
  </si>
  <si>
    <t>2026AMP2020Capital ExpenditureReliability, safety and environmentTotal reliability, safety and environmentconstant</t>
  </si>
  <si>
    <t>2026AMP2017Capital ExpenditureReliability, safety and environmentTotal reliability, safety and environmentnominal</t>
  </si>
  <si>
    <t>2026AMP2016Capital ExpenditureReliability, safety and environmentTotal reliability, safety and environmentnominal</t>
  </si>
  <si>
    <t>2026AMP2020Capital ExpenditureReliability, safety and environmentTotal reliability, safety and environmentnominal</t>
  </si>
  <si>
    <t>2026AMP2019Capital ExpenditureReliability, safety and environmentTotal reliability, safety and environmentnominal</t>
  </si>
  <si>
    <t>2026AMP2018Capital ExpenditureReliability, safety and environmentTotal reliability, safety and environmentnominal</t>
  </si>
  <si>
    <t>2026AMP2021Capital ExpenditureReliability, safety and environmentTotal reliability, safety and environmentnominal</t>
  </si>
  <si>
    <t>2026AMP2021Capital ExpenditureSystem growthSystem growthconstant</t>
  </si>
  <si>
    <t>2026AMP2017Capital ExpenditureSystem growthSystem growthconstant</t>
  </si>
  <si>
    <t>2026AMP2018Capital ExpenditureSystem growthSystem growthconstant</t>
  </si>
  <si>
    <t>2026AMP2020Capital ExpenditureSystem growthSystem growthconstant</t>
  </si>
  <si>
    <t>2026AMP2019Capital ExpenditureSystem growthSystem growthconstant</t>
  </si>
  <si>
    <t>2026AMP2016Capital ExpenditureSystem growthSystem growthconstant</t>
  </si>
  <si>
    <t>2026AMP2019Capital ExpenditureSystem growthSystem growthnominal</t>
  </si>
  <si>
    <t>2026AMP2017Capital ExpenditureSystem growthSystem growthnominal</t>
  </si>
  <si>
    <t>2026AMP2021Capital ExpenditureSystem growthSystem growthnominal</t>
  </si>
  <si>
    <t>2026AMP2018Capital ExpenditureSystem growthSystem growthnominal</t>
  </si>
  <si>
    <t>2026AMP2016Capital ExpenditureSystem growthSystem growthnominal</t>
  </si>
  <si>
    <t>2026AMP2020Capital ExpenditureSystem growthSystem growthnominal</t>
  </si>
  <si>
    <t>2026AMP2017Capital ExpenditureValue of capital contributionsValue of capital contributionsnominal</t>
  </si>
  <si>
    <t>2026AMP2019Capital ExpenditureValue of capital contributionsValue of capital contributionsnominal</t>
  </si>
  <si>
    <t>2026AMP2018Capital ExpenditureValue of capital contributionsValue of capital contributionsnominal</t>
  </si>
  <si>
    <t>2026AMP2016Capital ExpenditureValue of capital contributionsValue of capital contributionsnominal</t>
  </si>
  <si>
    <t>2026AMP2021Capital ExpenditureValue of capital contributionsValue of capital contributionsnominal</t>
  </si>
  <si>
    <t>2026AMP2020Capital ExpenditureValue of capital contributionsValue of capital contributionsnominal</t>
  </si>
  <si>
    <t>2026AMP2018Capital ExpenditureValue of vested assetsValue of vested assetsnominal</t>
  </si>
  <si>
    <t>2026AMP2020Capital ExpenditureValue of vested assetsValue of vested assetsnominal</t>
  </si>
  <si>
    <t>2026AMP2021Capital ExpenditureValue of vested assetsValue of vested assetsnominal</t>
  </si>
  <si>
    <t>2026AMP2017Capital ExpenditureValue of vested assetsValue of vested assetsnominal</t>
  </si>
  <si>
    <t>2026AMP2016Capital ExpenditureValue of vested assetsValue of vested assetsnominal</t>
  </si>
  <si>
    <t>2026AMP2019Capital ExpenditureValue of vested assetsValue of vested assetsnominal</t>
  </si>
  <si>
    <t>2026AMP2021Capital ExpenditureSystem GrowthAsset Replacement and Renewalconstant</t>
  </si>
  <si>
    <t>2026AMP2021Capital ExpenditureSystem GrowthCapital contributions funding system growthconstant</t>
  </si>
  <si>
    <t>2026AMP2021Capital ExpenditureSystem GrowthDistribution and LV cablesconstant</t>
  </si>
  <si>
    <t>2026AMP2021Capital ExpenditureSystem GrowthDistribution and LV linesconstant</t>
  </si>
  <si>
    <t>2026AMP2021Capital ExpenditureSystem GrowthDistribution substations and transformersconstant</t>
  </si>
  <si>
    <t>2026AMP2021Capital ExpenditureSystem GrowthDistribution switchgearconstant</t>
  </si>
  <si>
    <t>2026AMP2021Capital ExpenditureSystem GrowthOther network assetsconstant</t>
  </si>
  <si>
    <t>2026AMP2021Capital ExpenditureSystem GrowthSubtransmissionconstant</t>
  </si>
  <si>
    <t>2026AMP2021Capital ExpenditureSystem GrowthSystem growth expenditureconstant</t>
  </si>
  <si>
    <t>2026AMP2021Capital ExpenditureSystem GrowthSystem growth less capital contributionsconstant</t>
  </si>
  <si>
    <t>2026AMP2021Capital ExpenditureSystem GrowthZone substationsconstant</t>
  </si>
  <si>
    <t>2026AMP2021Capital ExpenditureAsset replacement and renewalAsset replacement and renewal expenditureconstant</t>
  </si>
  <si>
    <t>2026AMP2021Capital ExpenditureAsset replacement and renewalAsset replacement and renewal less capital contributionsconstant</t>
  </si>
  <si>
    <t>2026AMP2021Capital ExpenditureAsset replacement and renewalCapital contributions funding asset replacement and renewalconstant</t>
  </si>
  <si>
    <t>2026AMP2021Capital ExpenditureAsset replacement and renewalDistribution and LV cablesconstant</t>
  </si>
  <si>
    <t>2026AMP2021Capital ExpenditureAsset replacement and renewalDistribution and LV linesconstant</t>
  </si>
  <si>
    <t>2026AMP2021Capital ExpenditureAsset replacement and renewalDistribution substations and transformersconstant</t>
  </si>
  <si>
    <t>2026AMP2021Capital ExpenditureAsset replacement and renewalDistribution switchgearconstant</t>
  </si>
  <si>
    <t>2026AMP2021Capital ExpenditureAsset replacement and renewalOther network assetsconstant</t>
  </si>
  <si>
    <t>2026AMP2021Capital ExpenditureAsset replacement and renewalSubtransmissionconstant</t>
  </si>
  <si>
    <t>2026AMP2021Capital ExpenditureAsset replacement and renewalZone substationsconstant</t>
  </si>
  <si>
    <t>2026AMP2021Network and DemandElectricity volumesElectricity entering system for supply to consumersNA</t>
  </si>
  <si>
    <t>2026AMP2021Network and DemandElectricity volumesLoad factorNA</t>
  </si>
  <si>
    <t>2026AMP2021Network and DemandElectricity volumesLoss ratioNA</t>
  </si>
  <si>
    <t>2026AMP2021Network and DemandElectricity volumesTotal energy delivered to ICPsNA</t>
  </si>
  <si>
    <t>2026AMP2021Network and DemandMaximum coincident system demandGXP demandNA</t>
  </si>
  <si>
    <t>2026AMP2021Network and DemandMaximum coincident system demandMaximum coincident system demandNA</t>
  </si>
  <si>
    <t>2026AMP2019Operating ExpenditureAsset replacement and renewalAsset replacement and renewalconstant</t>
  </si>
  <si>
    <t>2026AMP2021Operating ExpenditureAsset replacement and renewalAsset replacement and renewalconstant</t>
  </si>
  <si>
    <t>2026AMP2018Operating ExpenditureAsset replacement and renewalAsset replacement and renewalconstant</t>
  </si>
  <si>
    <t>2026AMP2020Operating ExpenditureAsset replacement and renewalAsset replacement and renewalconstant</t>
  </si>
  <si>
    <t>2026AMP2017Operating ExpenditureAsset replacement and renewalAsset replacement and renewalconstant</t>
  </si>
  <si>
    <t>2026AMP2016Operating ExpenditureAsset replacement and renewalAsset replacement and renewalconstant</t>
  </si>
  <si>
    <t>2026AMP2019Operating ExpenditureAsset replacement and renewalAsset replacement and renewalnominal</t>
  </si>
  <si>
    <t>2026AMP2018Operating ExpenditureAsset replacement and renewalAsset replacement and renewalnominal</t>
  </si>
  <si>
    <t>2026AMP2020Operating ExpenditureAsset replacement and renewalAsset replacement and renewalnominal</t>
  </si>
  <si>
    <t>2026AMP2016Operating ExpenditureAsset replacement and renewalAsset replacement and renewalnominal</t>
  </si>
  <si>
    <t>2026AMP2021Operating ExpenditureAsset replacement and renewalAsset replacement and renewalnominal</t>
  </si>
  <si>
    <t>2026AMP2017Operating ExpenditureAsset replacement and renewalAsset replacement and renewalnominal</t>
  </si>
  <si>
    <t>2026AMP2017Operating ExpenditureBusiness supportBusiness supportconstant</t>
  </si>
  <si>
    <t>2026AMP2019Operating ExpenditureBusiness supportBusiness supportconstant</t>
  </si>
  <si>
    <t>2026AMP2020Operating ExpenditureBusiness supportBusiness supportconstant</t>
  </si>
  <si>
    <t>2026AMP2018Operating ExpenditureBusiness supportBusiness supportconstant</t>
  </si>
  <si>
    <t>2026AMP2016Operating ExpenditureBusiness supportBusiness supportconstant</t>
  </si>
  <si>
    <t>2026AMP2021Operating ExpenditureBusiness supportBusiness supportconstant</t>
  </si>
  <si>
    <t>2026AMP2020Operating ExpenditureBusiness supportBusiness supportnominal</t>
  </si>
  <si>
    <t>2026AMP2017Operating ExpenditureBusiness supportBusiness supportnominal</t>
  </si>
  <si>
    <t>2026AMP2021Operating ExpenditureBusiness supportBusiness supportnominal</t>
  </si>
  <si>
    <t>2026AMP2016Operating ExpenditureBusiness supportBusiness supportnominal</t>
  </si>
  <si>
    <t>2026AMP2019Operating ExpenditureBusiness supportBusiness supportnominal</t>
  </si>
  <si>
    <t>2026AMP2018Operating ExpenditureBusiness supportBusiness supportnominal</t>
  </si>
  <si>
    <t>2026AMP2017Operating ExpenditureExpenditure on subcomponentsDirect billing*constant</t>
  </si>
  <si>
    <t>2026AMP2018Operating ExpenditureExpenditure on subcomponentsDirect billing*constant</t>
  </si>
  <si>
    <t>2026AMP2020Operating ExpenditureExpenditure on subcomponentsDirect billing*constant</t>
  </si>
  <si>
    <t>2026AMP2021Operating ExpenditureExpenditure on subcomponentsDirect billing*constant</t>
  </si>
  <si>
    <t>2026AMP2016Operating ExpenditureExpenditure on subcomponentsDirect billing*constant</t>
  </si>
  <si>
    <t>2026AMP2019Operating ExpenditureExpenditure on subcomponentsDirect billing*constant</t>
  </si>
  <si>
    <t>2026AMP2017Operating ExpenditureExpenditure on subcomponentsEnergy efficiency and demand side management, reduction of energy lossesconstant</t>
  </si>
  <si>
    <t>2026AMP2020Operating ExpenditureExpenditure on subcomponentsEnergy efficiency and demand side management, reduction of energy lossesconstant</t>
  </si>
  <si>
    <t>2026AMP2018Operating ExpenditureExpenditure on subcomponentsEnergy efficiency and demand side management, reduction of energy lossesconstant</t>
  </si>
  <si>
    <t>2026AMP2019Operating ExpenditureExpenditure on subcomponentsEnergy efficiency and demand side management, reduction of energy lossesconstant</t>
  </si>
  <si>
    <t>2026AMP2016Operating ExpenditureExpenditure on subcomponentsEnergy efficiency and demand side management, reduction of energy lossesconstant</t>
  </si>
  <si>
    <t>2026AMP2021Operating ExpenditureExpenditure on subcomponentsEnergy efficiency and demand side management, reduction of energy lossesconstant</t>
  </si>
  <si>
    <t>2026AMP2019Operating ExpenditureExpenditure on subcomponentsInsuranceconstant</t>
  </si>
  <si>
    <t>2026AMP2017Operating ExpenditureExpenditure on subcomponentsInsuranceconstant</t>
  </si>
  <si>
    <t>2026AMP2020Operating ExpenditureExpenditure on subcomponentsInsuranceconstant</t>
  </si>
  <si>
    <t>2026AMP2016Operating ExpenditureExpenditure on subcomponentsInsuranceconstant</t>
  </si>
  <si>
    <t>2026AMP2021Operating ExpenditureExpenditure on subcomponentsInsuranceconstant</t>
  </si>
  <si>
    <t>2026AMP2018Operating ExpenditureExpenditure on subcomponentsInsuranceconstant</t>
  </si>
  <si>
    <t>2026AMP2021Operating ExpenditureExpenditure on subcomponentsResearch and Developmentconstant</t>
  </si>
  <si>
    <t>2026AMP2018Operating ExpenditureExpenditure on subcomponentsResearch and Developmentconstant</t>
  </si>
  <si>
    <t>2026AMP2016Operating ExpenditureExpenditure on subcomponentsResearch and Developmentconstant</t>
  </si>
  <si>
    <t>2026AMP2019Operating ExpenditureExpenditure on subcomponentsResearch and Developmentconstant</t>
  </si>
  <si>
    <t>2026AMP2017Operating ExpenditureExpenditure on subcomponentsResearch and Developmentconstant</t>
  </si>
  <si>
    <t>2026AMP2020Operating ExpenditureExpenditure on subcomponentsResearch and Developmentconstant</t>
  </si>
  <si>
    <t>2026AMP2016Operating ExpenditureNetwork OpexNetwork Opexconstant</t>
  </si>
  <si>
    <t>2026AMP2021Operating ExpenditureNetwork OpexNetwork Opexconstant</t>
  </si>
  <si>
    <t>2026AMP2019Operating ExpenditureNetwork OpexNetwork Opexconstant</t>
  </si>
  <si>
    <t>2026AMP2017Operating ExpenditureNetwork OpexNetwork Opexconstant</t>
  </si>
  <si>
    <t>2026AMP2020Operating ExpenditureNetwork OpexNetwork Opexconstant</t>
  </si>
  <si>
    <t>2026AMP2018Operating ExpenditureNetwork OpexNetwork Opexconstant</t>
  </si>
  <si>
    <t>2026AMP2019Operating ExpenditureNetwork OpexNetwork Opexnominal</t>
  </si>
  <si>
    <t>2026AMP2018Operating ExpenditureNetwork OpexNetwork Opexnominal</t>
  </si>
  <si>
    <t>2026AMP2021Operating ExpenditureNetwork OpexNetwork Opexnominal</t>
  </si>
  <si>
    <t>2026AMP2017Operating ExpenditureNetwork OpexNetwork Opexnominal</t>
  </si>
  <si>
    <t>2026AMP2016Operating ExpenditureNetwork OpexNetwork Opexnominal</t>
  </si>
  <si>
    <t>2026AMP2020Operating ExpenditureNetwork OpexNetwork Opexnominal</t>
  </si>
  <si>
    <t>2026AMP2019Operating ExpenditureNon-network opexNon-network opexconstant</t>
  </si>
  <si>
    <t>2026AMP2016Operating ExpenditureNon-network opexNon-network opexconstant</t>
  </si>
  <si>
    <t>2026AMP2020Operating ExpenditureNon-network opexNon-network opexconstant</t>
  </si>
  <si>
    <t>2026AMP2018Operating ExpenditureNon-network opexNon-network opexconstant</t>
  </si>
  <si>
    <t>2026AMP2021Operating ExpenditureNon-network opexNon-network opexconstant</t>
  </si>
  <si>
    <t>2026AMP2017Operating ExpenditureNon-network opexNon-network opexconstant</t>
  </si>
  <si>
    <t>2026AMP2020Operating ExpenditureNon-network opexNon-network opexnominal</t>
  </si>
  <si>
    <t>2026AMP2021Operating ExpenditureNon-network opexNon-network opexnominal</t>
  </si>
  <si>
    <t>2026AMP2018Operating ExpenditureNon-network opexNon-network opexnominal</t>
  </si>
  <si>
    <t>2026AMP2017Operating ExpenditureNon-network opexNon-network opexnominal</t>
  </si>
  <si>
    <t>2026AMP2016Operating ExpenditureNon-network opexNon-network opexnominal</t>
  </si>
  <si>
    <t>2026AMP2019Operating ExpenditureNon-network opexNon-network opexnominal</t>
  </si>
  <si>
    <t>2026AMP2019Operating ExpenditureRoutine &amp; Corrective Maint &amp; InspectionRoutine &amp; Corrective Maint &amp; Inspectionconstant</t>
  </si>
  <si>
    <t>2026AMP2020Operating ExpenditureRoutine &amp; Corrective Maint &amp; InspectionRoutine &amp; Corrective Maint &amp; Inspectionconstant</t>
  </si>
  <si>
    <t>2026AMP2017Operating ExpenditureRoutine &amp; Corrective Maint &amp; InspectionRoutine &amp; Corrective Maint &amp; Inspectionconstant</t>
  </si>
  <si>
    <t>2026AMP2018Operating ExpenditureRoutine &amp; Corrective Maint &amp; InspectionRoutine &amp; Corrective Maint &amp; Inspectionconstant</t>
  </si>
  <si>
    <t>2026AMP2020Operating ExpenditureRoutine &amp; Corrective Maint &amp; InspectionRoutine &amp; Corrective Maint &amp; Inspectionnominal</t>
  </si>
  <si>
    <t>2026AMP2019Operating ExpenditureRoutine &amp; Corrective Maint &amp; InspectionRoutine &amp; Corrective Maint &amp; Inspectionnominal</t>
  </si>
  <si>
    <t>2026AMP2018Operating ExpenditureRoutine &amp; Corrective Maint &amp; InspectionRoutine &amp; Corrective Maint &amp; Inspectionnominal</t>
  </si>
  <si>
    <t>2026AMP2017Operating ExpenditureRoutine &amp; Corrective Maint &amp; InspectionRoutine &amp; Corrective Maint &amp; Inspectionnominal</t>
  </si>
  <si>
    <t>2026AMP2020Operating ExpenditureRoutine and corrective maintenance and inspectionRoutine and corrective maintenance and inspectionconstant</t>
  </si>
  <si>
    <t>2026AMP2019Operating ExpenditureRoutine and corrective maintenance and inspectionRoutine and corrective maintenance and inspectionconstant</t>
  </si>
  <si>
    <t>2026AMP2016Operating ExpenditureRoutine and corrective maintenance and inspectionRoutine and corrective maintenance and inspectionconstant</t>
  </si>
  <si>
    <t>2026AMP2017Operating ExpenditureRoutine and corrective maintenance and inspectionRoutine and corrective maintenance and inspectionconstant</t>
  </si>
  <si>
    <t>2026AMP2018Operating ExpenditureRoutine and corrective maintenance and inspectionRoutine and corrective maintenance and inspectionconstant</t>
  </si>
  <si>
    <t>2026AMP2021Operating ExpenditureRoutine and corrective maintenance and inspectionRoutine and corrective maintenance and inspectionconstant</t>
  </si>
  <si>
    <t>2026AMP2021Operating ExpenditureRoutine and corrective maintenance and inspectionRoutine and corrective maintenance and inspectionnominal</t>
  </si>
  <si>
    <t>2026AMP2017Operating ExpenditureRoutine and corrective maintenance and inspectionRoutine and corrective maintenance and inspectionnominal</t>
  </si>
  <si>
    <t>2026AMP2019Operating ExpenditureRoutine and corrective maintenance and inspectionRoutine and corrective maintenance and inspectionnominal</t>
  </si>
  <si>
    <t>2026AMP2018Operating ExpenditureRoutine and corrective maintenance and inspectionRoutine and corrective maintenance and inspectionnominal</t>
  </si>
  <si>
    <t>2026AMP2016Operating ExpenditureRoutine and corrective maintenance and inspectionRoutine and corrective maintenance and inspectionnominal</t>
  </si>
  <si>
    <t>2026AMP2020Operating ExpenditureRoutine and corrective maintenance and inspectionRoutine and corrective maintenance and inspectionnominal</t>
  </si>
  <si>
    <t>2026AMP2020Operating ExpenditureService interruptions and emergenciesService interruptions and emergenciesconstant</t>
  </si>
  <si>
    <t>2026AMP2021Operating ExpenditureService interruptions and emergenciesService interruptions and emergenciesconstant</t>
  </si>
  <si>
    <t>2026AMP2019Operating ExpenditureService interruptions and emergenciesService interruptions and emergenciesconstant</t>
  </si>
  <si>
    <t>2026AMP2018Operating ExpenditureService interruptions and emergenciesService interruptions and emergenciesconstant</t>
  </si>
  <si>
    <t>2026AMP2016Operating ExpenditureService interruptions and emergenciesService interruptions and emergenciesconstant</t>
  </si>
  <si>
    <t>2026AMP2017Operating ExpenditureService interruptions and emergenciesService interruptions and emergenciesconstant</t>
  </si>
  <si>
    <t>2026AMP2020Operating ExpenditureService interruptions and emergenciesService interruptions and emergenciesnominal</t>
  </si>
  <si>
    <t>2026AMP2019Operating ExpenditureService interruptions and emergenciesService interruptions and emergenciesnominal</t>
  </si>
  <si>
    <t>2026AMP2016Operating ExpenditureService interruptions and emergenciesService interruptions and emergenciesnominal</t>
  </si>
  <si>
    <t>2026AMP2017Operating ExpenditureService interruptions and emergenciesService interruptions and emergenciesnominal</t>
  </si>
  <si>
    <t>2026AMP2021Operating ExpenditureService interruptions and emergenciesService interruptions and emergenciesnominal</t>
  </si>
  <si>
    <t>2026AMP2018Operating ExpenditureService interruptions and emergenciesService interruptions and emergenciesnominal</t>
  </si>
  <si>
    <t>2026AMP2018Operating ExpenditureSystem operations and network supportSystem operations and network supportconstant</t>
  </si>
  <si>
    <t>2026AMP2021Operating ExpenditureSystem operations and network supportSystem operations and network supportconstant</t>
  </si>
  <si>
    <t>2026AMP2020Operating ExpenditureSystem operations and network supportSystem operations and network supportconstant</t>
  </si>
  <si>
    <t>2026AMP2016Operating ExpenditureSystem operations and network supportSystem operations and network supportconstant</t>
  </si>
  <si>
    <t>2026AMP2019Operating ExpenditureSystem operations and network supportSystem operations and network supportconstant</t>
  </si>
  <si>
    <t>2026AMP2017Operating ExpenditureSystem operations and network supportSystem operations and network supportconstant</t>
  </si>
  <si>
    <t>2026AMP2017Operating ExpenditureSystem operations and network supportSystem operations and network supportnominal</t>
  </si>
  <si>
    <t>2026AMP2021Operating ExpenditureSystem operations and network supportSystem operations and network supportnominal</t>
  </si>
  <si>
    <t>2026AMP2016Operating ExpenditureSystem operations and network supportSystem operations and network supportnominal</t>
  </si>
  <si>
    <t>2026AMP2020Operating ExpenditureSystem operations and network supportSystem operations and network supportnominal</t>
  </si>
  <si>
    <t>2026AMP2019Operating ExpenditureSystem operations and network supportSystem operations and network supportnominal</t>
  </si>
  <si>
    <t>2026AMP2018Operating ExpenditureSystem operations and network supportSystem operations and network supportnominal</t>
  </si>
  <si>
    <t>2026AMP2019Operating ExpenditureTotal opexOperational expenditureconstant</t>
  </si>
  <si>
    <t>2026AMP2021Operating ExpenditureTotal opexOperational expenditureconstant</t>
  </si>
  <si>
    <t>2026AMP2017Operating ExpenditureTotal opexOperational expenditureconstant</t>
  </si>
  <si>
    <t>2026AMP2018Operating ExpenditureTotal opexOperational expenditureconstant</t>
  </si>
  <si>
    <t>2026AMP2016Operating ExpenditureTotal opexOperational expenditureconstant</t>
  </si>
  <si>
    <t>2026AMP2020Operating ExpenditureTotal opexOperational expenditureconstant</t>
  </si>
  <si>
    <t>2026AMP2020Operating ExpenditureTotal opexOperational expenditurenominal</t>
  </si>
  <si>
    <t>2026AMP2018Operating ExpenditureTotal opexOperational expenditurenominal</t>
  </si>
  <si>
    <t>2026AMP2019Operating ExpenditureTotal opexOperational expenditurenominal</t>
  </si>
  <si>
    <t>2026AMP2016Operating ExpenditureTotal opexOperational expenditurenominal</t>
  </si>
  <si>
    <t>2026AMP2017Operating ExpenditureTotal opexOperational expenditurenominal</t>
  </si>
  <si>
    <t>2026AMP2021Operating ExpenditureTotal opexOperational expenditurenominal</t>
  </si>
  <si>
    <t>2026AMP2017Operating ExpenditureVegetation managementVegetation managementconstant</t>
  </si>
  <si>
    <t>2026AMP2021Operating ExpenditureVegetation managementVegetation managementconstant</t>
  </si>
  <si>
    <t>2026AMP2018Operating ExpenditureVegetation managementVegetation managementconstant</t>
  </si>
  <si>
    <t>2026AMP2016Operating ExpenditureVegetation managementVegetation managementconstant</t>
  </si>
  <si>
    <t>2026AMP2019Operating ExpenditureVegetation managementVegetation managementconstant</t>
  </si>
  <si>
    <t>2026AMP2020Operating ExpenditureVegetation managementVegetation managementconstant</t>
  </si>
  <si>
    <t>2026AMP2020Operating ExpenditureVegetation managementVegetation managementnominal</t>
  </si>
  <si>
    <t>2026AMP2021Operating ExpenditureVegetation managementVegetation managementnominal</t>
  </si>
  <si>
    <t>2026AMP2019Operating ExpenditureVegetation managementVegetation managementnominal</t>
  </si>
  <si>
    <t>2026AMP2018Operating ExpenditureVegetation managementVegetation managementnominal</t>
  </si>
  <si>
    <t>2026AMP2017Operating ExpenditureVegetation managementVegetation managementnominal</t>
  </si>
  <si>
    <t>2026AMP2016Operating ExpenditureVegetation managementVegetation managementnominal</t>
  </si>
  <si>
    <t>2026AMP2021ReliabilitySAIDIClass BNA</t>
  </si>
  <si>
    <t>2026AMP2021ReliabilitySAIDIClass CNA</t>
  </si>
  <si>
    <t>2026AMP2021ReliabilitySAIFIClass BNA</t>
  </si>
  <si>
    <t>2026AMP2021ReliabilitySAIFIClass CNA</t>
  </si>
  <si>
    <t>2027AMP2017Capital ExpenditureAll assetsExpenditure on assetsconstant</t>
  </si>
  <si>
    <t>2027AMP2021Capital ExpenditureAll assetsExpenditure on assetsconstant</t>
  </si>
  <si>
    <t>2027AMP2018Capital ExpenditureAll assetsExpenditure on assetsconstant</t>
  </si>
  <si>
    <t>2027AMP2020Capital ExpenditureAll assetsExpenditure on assetsconstant</t>
  </si>
  <si>
    <t>2027AMP2019Capital ExpenditureAll assetsExpenditure on assetsconstant</t>
  </si>
  <si>
    <t>2027AMP2021Capital ExpenditureAll assetsExpenditure on assetsnominal</t>
  </si>
  <si>
    <t>2027AMP2017Capital ExpenditureAll assetsExpenditure on assetsnominal</t>
  </si>
  <si>
    <t>2027AMP2019Capital ExpenditureAll assetsExpenditure on assetsnominal</t>
  </si>
  <si>
    <t>2027AMP2020Capital ExpenditureAll assetsExpenditure on assetsnominal</t>
  </si>
  <si>
    <t>2027AMP2018Capital ExpenditureAll assetsExpenditure on assetsnominal</t>
  </si>
  <si>
    <t>2027AMP2017Capital ExpenditureAsset relocationsAsset relocationsconstant</t>
  </si>
  <si>
    <t>2027AMP2019Capital ExpenditureAsset relocationsAsset relocationsconstant</t>
  </si>
  <si>
    <t>2027AMP2021Capital ExpenditureAsset relocationsAsset relocationsconstant</t>
  </si>
  <si>
    <t>2027AMP2018Capital ExpenditureAsset relocationsAsset relocationsconstant</t>
  </si>
  <si>
    <t>2027AMP2020Capital ExpenditureAsset relocationsAsset relocationsconstant</t>
  </si>
  <si>
    <t>2027AMP2020Capital ExpenditureAsset relocationsAsset relocationsnominal</t>
  </si>
  <si>
    <t>2027AMP2019Capital ExpenditureAsset relocationsAsset relocationsnominal</t>
  </si>
  <si>
    <t>2027AMP2018Capital ExpenditureAsset relocationsAsset relocationsnominal</t>
  </si>
  <si>
    <t>2027AMP2017Capital ExpenditureAsset relocationsAsset relocationsnominal</t>
  </si>
  <si>
    <t>2027AMP2021Capital ExpenditureAsset relocationsAsset relocationsnominal</t>
  </si>
  <si>
    <t>2027AMP2020Capital ExpenditureAsset replacement and renewalAsset replacement and renewalconstant</t>
  </si>
  <si>
    <t>2027AMP2017Capital ExpenditureAsset replacement and renewalAsset replacement and renewalconstant</t>
  </si>
  <si>
    <t>2027AMP2018Capital ExpenditureAsset replacement and renewalAsset replacement and renewalconstant</t>
  </si>
  <si>
    <t>2027AMP2021Capital ExpenditureAsset replacement and renewalAsset replacement and renewalconstant</t>
  </si>
  <si>
    <t>2027AMP2019Capital ExpenditureAsset replacement and renewalAsset replacement and renewalconstant</t>
  </si>
  <si>
    <t>2027AMP2021Capital ExpenditureAsset replacement and renewalAsset replacement and renewalnominal</t>
  </si>
  <si>
    <t>2027AMP2018Capital ExpenditureAsset replacement and renewalAsset replacement and renewalnominal</t>
  </si>
  <si>
    <t>2027AMP2020Capital ExpenditureAsset replacement and renewalAsset replacement and renewalnominal</t>
  </si>
  <si>
    <t>2027AMP2019Capital ExpenditureAsset replacement and renewalAsset replacement and renewalnominal</t>
  </si>
  <si>
    <t>2027AMP2017Capital ExpenditureAsset replacement and renewalAsset replacement and renewalnominal</t>
  </si>
  <si>
    <t>2027AMP2017Capital ExpenditureAssets commissionedAssets commissionednominal</t>
  </si>
  <si>
    <t>2027AMP2021Capital ExpenditureAssets commissionedAssets commissionednominal</t>
  </si>
  <si>
    <t>2027AMP2018Capital ExpenditureAssets commissionedAssets commissionednominal</t>
  </si>
  <si>
    <t>2027AMP2020Capital ExpenditureAssets commissionedAssets commissionednominal</t>
  </si>
  <si>
    <t>2027AMP2019Capital ExpenditureAssets commissionedAssets commissionednominal</t>
  </si>
  <si>
    <t>2027AMP2020Capital ExpenditureCapital expenditure forecastCapital expenditure forecastnominal</t>
  </si>
  <si>
    <t>2027AMP2018Capital ExpenditureCapital expenditure forecastCapital expenditure forecastnominal</t>
  </si>
  <si>
    <t>2027AMP2021Capital ExpenditureCapital expenditure forecastCapital expenditure forecastnominal</t>
  </si>
  <si>
    <t>2027AMP2017Capital ExpenditureCapital expenditure forecastCapital expenditure forecastnominal</t>
  </si>
  <si>
    <t>2027AMP2019Capital ExpenditureCapital expenditure forecastCapital expenditure forecastnominal</t>
  </si>
  <si>
    <t>2027AMP2017Capital ExpenditureConsumer connectionConsumer connectionconstant</t>
  </si>
  <si>
    <t>2027AMP2019Capital ExpenditureConsumer connectionConsumer connectionconstant</t>
  </si>
  <si>
    <t>2027AMP2020Capital ExpenditureConsumer connectionConsumer connectionconstant</t>
  </si>
  <si>
    <t>2027AMP2021Capital ExpenditureConsumer connectionConsumer connectionconstant</t>
  </si>
  <si>
    <t>2027AMP2018Capital ExpenditureConsumer connectionConsumer connectionconstant</t>
  </si>
  <si>
    <t>2027AMP2018Capital ExpenditureConsumer connectionConsumer connectionnominal</t>
  </si>
  <si>
    <t>2027AMP2017Capital ExpenditureConsumer connectionConsumer connectionnominal</t>
  </si>
  <si>
    <t>2027AMP2020Capital ExpenditureConsumer connectionConsumer connectionnominal</t>
  </si>
  <si>
    <t>2027AMP2019Capital ExpenditureConsumer connectionConsumer connectionnominal</t>
  </si>
  <si>
    <t>2027AMP2021Capital ExpenditureConsumer connectionConsumer connectionnominal</t>
  </si>
  <si>
    <t>2027AMP2021Capital ExpenditureCost of financingCost of financingnominal</t>
  </si>
  <si>
    <t>2027AMP2018Capital ExpenditureCost of financingCost of financingnominal</t>
  </si>
  <si>
    <t>2027AMP2020Capital ExpenditureCost of financingCost of financingnominal</t>
  </si>
  <si>
    <t>2027AMP2017Capital ExpenditureCost of financingCost of financingnominal</t>
  </si>
  <si>
    <t>2027AMP2019Capital ExpenditureCost of financingCost of financingnominal</t>
  </si>
  <si>
    <t>2027AMP2019Capital ExpenditureExpenditure on subcomponentsEnergy efficiency and demand side management, reduction of energy lossesconstant</t>
  </si>
  <si>
    <t>2027AMP2021Capital ExpenditureExpenditure on subcomponentsEnergy efficiency and demand side management, reduction of energy lossesconstant</t>
  </si>
  <si>
    <t>2027AMP2017Capital ExpenditureExpenditure on subcomponentsEnergy efficiency and demand side management, reduction of energy lossesconstant</t>
  </si>
  <si>
    <t>2027AMP2020Capital ExpenditureExpenditure on subcomponentsEnergy efficiency and demand side management, reduction of energy lossesconstant</t>
  </si>
  <si>
    <t>2027AMP2018Capital ExpenditureExpenditure on subcomponentsEnergy efficiency and demand side management, reduction of energy lossesconstant</t>
  </si>
  <si>
    <t>2027AMP2019Capital ExpenditureExpenditure on subcomponentsOverhead to underground conversionconstant</t>
  </si>
  <si>
    <t>2027AMP2020Capital ExpenditureExpenditure on subcomponentsOverhead to underground conversionconstant</t>
  </si>
  <si>
    <t>2027AMP2018Capital ExpenditureExpenditure on subcomponentsOverhead to underground conversionconstant</t>
  </si>
  <si>
    <t>2027AMP2017Capital ExpenditureExpenditure on subcomponentsOverhead to underground conversionconstant</t>
  </si>
  <si>
    <t>2027AMP2021Capital ExpenditureExpenditure on subcomponentsOverhead to underground conversionconstant</t>
  </si>
  <si>
    <t>2027AMP2019Capital ExpenditureExpenditure on subcomponentsResearch and developmentconstant</t>
  </si>
  <si>
    <t>2027AMP2018Capital ExpenditureExpenditure on subcomponentsResearch and developmentconstant</t>
  </si>
  <si>
    <t>2027AMP2021Capital ExpenditureExpenditure on subcomponentsResearch and developmentconstant</t>
  </si>
  <si>
    <t>2027AMP2017Capital ExpenditureExpenditure on subcomponentsResearch and developmentconstant</t>
  </si>
  <si>
    <t>2027AMP2020Capital ExpenditureExpenditure on subcomponentsResearch and developmentconstant</t>
  </si>
  <si>
    <t>2027AMP2018Capital ExpenditureNetwork assetsExpenditure on network assetsconstant</t>
  </si>
  <si>
    <t>2027AMP2021Capital ExpenditureNetwork assetsExpenditure on network assetsconstant</t>
  </si>
  <si>
    <t>2027AMP2017Capital ExpenditureNetwork assetsExpenditure on network assetsconstant</t>
  </si>
  <si>
    <t>2027AMP2019Capital ExpenditureNetwork assetsExpenditure on network assetsconstant</t>
  </si>
  <si>
    <t>2027AMP2020Capital ExpenditureNetwork assetsExpenditure on network assetsconstant</t>
  </si>
  <si>
    <t>2027AMP2018Capital ExpenditureNetwork assetsExpenditure on network assetsnominal</t>
  </si>
  <si>
    <t>2027AMP2017Capital ExpenditureNetwork assetsExpenditure on network assetsnominal</t>
  </si>
  <si>
    <t>2027AMP2020Capital ExpenditureNetwork assetsExpenditure on network assetsnominal</t>
  </si>
  <si>
    <t>2027AMP2019Capital ExpenditureNetwork assetsExpenditure on network assetsnominal</t>
  </si>
  <si>
    <t>2027AMP2021Capital ExpenditureNetwork assetsExpenditure on network assetsnominal</t>
  </si>
  <si>
    <t>2027AMP2021Capital ExpenditureNon-network assetsExpenditure on non-network assetsconstant</t>
  </si>
  <si>
    <t>2027AMP2017Capital ExpenditureNon-network assetsExpenditure on non-network assetsconstant</t>
  </si>
  <si>
    <t>2027AMP2019Capital ExpenditureNon-network assetsExpenditure on non-network assetsconstant</t>
  </si>
  <si>
    <t>2027AMP2020Capital ExpenditureNon-network assetsExpenditure on non-network assetsconstant</t>
  </si>
  <si>
    <t>2027AMP2018Capital ExpenditureNon-network assetsExpenditure on non-network assetsconstant</t>
  </si>
  <si>
    <t>2027AMP2017Capital ExpenditureNon-network assetsExpenditure on non-network assetsnominal</t>
  </si>
  <si>
    <t>2027AMP2019Capital ExpenditureNon-network assetsExpenditure on non-network assetsnominal</t>
  </si>
  <si>
    <t>2027AMP2020Capital ExpenditureNon-network assetsExpenditure on non-network assetsnominal</t>
  </si>
  <si>
    <t>2027AMP2018Capital ExpenditureNon-network assetsExpenditure on non-network assetsnominal</t>
  </si>
  <si>
    <t>2027AMP2021Capital ExpenditureNon-network assetsExpenditure on non-network assetsnominal</t>
  </si>
  <si>
    <t>2027AMP2020Capital ExpenditureReliability, safety and environmentLegislative and regulatoryconstant</t>
  </si>
  <si>
    <t>2027AMP2019Capital ExpenditureReliability, safety and environmentLegislative and regulatoryconstant</t>
  </si>
  <si>
    <t>2027AMP2021Capital ExpenditureReliability, safety and environmentLegislative and regulatoryconstant</t>
  </si>
  <si>
    <t>2027AMP2017Capital ExpenditureReliability, safety and environmentLegislative and regulatoryconstant</t>
  </si>
  <si>
    <t>2027AMP2018Capital ExpenditureReliability, safety and environmentLegislative and regulatoryconstant</t>
  </si>
  <si>
    <t>2027AMP2021Capital ExpenditureReliability, safety and environmentLegislative and regulatorynominal</t>
  </si>
  <si>
    <t>2027AMP2018Capital ExpenditureReliability, safety and environmentLegislative and regulatorynominal</t>
  </si>
  <si>
    <t>2027AMP2017Capital ExpenditureReliability, safety and environmentLegislative and regulatorynominal</t>
  </si>
  <si>
    <t>2027AMP2019Capital ExpenditureReliability, safety and environmentLegislative and regulatorynominal</t>
  </si>
  <si>
    <t>2027AMP2020Capital ExpenditureReliability, safety and environmentLegislative and regulatorynominal</t>
  </si>
  <si>
    <t>2027AMP2020Capital ExpenditureReliability, safety and environmentOther reliability, safety and environmentconstant</t>
  </si>
  <si>
    <t>2027AMP2018Capital ExpenditureReliability, safety and environmentOther reliability, safety and environmentconstant</t>
  </si>
  <si>
    <t>2027AMP2017Capital ExpenditureReliability, safety and environmentOther reliability, safety and environmentconstant</t>
  </si>
  <si>
    <t>2027AMP2019Capital ExpenditureReliability, safety and environmentOther reliability, safety and environmentconstant</t>
  </si>
  <si>
    <t>2027AMP2021Capital ExpenditureReliability, safety and environmentOther reliability, safety and environmentconstant</t>
  </si>
  <si>
    <t>2027AMP2021Capital ExpenditureReliability, safety and environmentOther reliability, safety and environmentnominal</t>
  </si>
  <si>
    <t>2027AMP2020Capital ExpenditureReliability, safety and environmentOther reliability, safety and environmentnominal</t>
  </si>
  <si>
    <t>2027AMP2018Capital ExpenditureReliability, safety and environmentOther reliability, safety and environmentnominal</t>
  </si>
  <si>
    <t>2027AMP2017Capital ExpenditureReliability, safety and environmentOther reliability, safety and environmentnominal</t>
  </si>
  <si>
    <t>2027AMP2019Capital ExpenditureReliability, safety and environmentOther reliability, safety and environmentnominal</t>
  </si>
  <si>
    <t>2027AMP2018Capital ExpenditureReliability, safety and environmentQuality of supplyconstant</t>
  </si>
  <si>
    <t>2027AMP2020Capital ExpenditureReliability, safety and environmentQuality of supplyconstant</t>
  </si>
  <si>
    <t>2027AMP2019Capital ExpenditureReliability, safety and environmentQuality of supplyconstant</t>
  </si>
  <si>
    <t>2027AMP2017Capital ExpenditureReliability, safety and environmentQuality of supplyconstant</t>
  </si>
  <si>
    <t>2027AMP2021Capital ExpenditureReliability, safety and environmentQuality of supplyconstant</t>
  </si>
  <si>
    <t>2027AMP2019Capital ExpenditureReliability, safety and environmentQuality of supplynominal</t>
  </si>
  <si>
    <t>2027AMP2017Capital ExpenditureReliability, safety and environmentQuality of supplynominal</t>
  </si>
  <si>
    <t>2027AMP2018Capital ExpenditureReliability, safety and environmentQuality of supplynominal</t>
  </si>
  <si>
    <t>2027AMP2020Capital ExpenditureReliability, safety and environmentQuality of supplynominal</t>
  </si>
  <si>
    <t>2027AMP2021Capital ExpenditureReliability, safety and environmentQuality of supplynominal</t>
  </si>
  <si>
    <t>2027AMP2021Capital ExpenditureReliability, safety and environmentTotal reliability, safety and environmentconstant</t>
  </si>
  <si>
    <t>2027AMP2019Capital ExpenditureReliability, safety and environmentTotal reliability, safety and environmentconstant</t>
  </si>
  <si>
    <t>2027AMP2018Capital ExpenditureReliability, safety and environmentTotal reliability, safety and environmentconstant</t>
  </si>
  <si>
    <t>2027AMP2017Capital ExpenditureReliability, safety and environmentTotal reliability, safety and environmentconstant</t>
  </si>
  <si>
    <t>2027AMP2020Capital ExpenditureReliability, safety and environmentTotal reliability, safety and environmentconstant</t>
  </si>
  <si>
    <t>2027AMP2020Capital ExpenditureReliability, safety and environmentTotal reliability, safety and environmentnominal</t>
  </si>
  <si>
    <t>2027AMP2019Capital ExpenditureReliability, safety and environmentTotal reliability, safety and environmentnominal</t>
  </si>
  <si>
    <t>2027AMP2021Capital ExpenditureReliability, safety and environmentTotal reliability, safety and environmentnominal</t>
  </si>
  <si>
    <t>2027AMP2018Capital ExpenditureReliability, safety and environmentTotal reliability, safety and environmentnominal</t>
  </si>
  <si>
    <t>2027AMP2017Capital ExpenditureReliability, safety and environmentTotal reliability, safety and environmentnominal</t>
  </si>
  <si>
    <t>2027AMP2018Capital ExpenditureSystem growthSystem growthconstant</t>
  </si>
  <si>
    <t>2027AMP2021Capital ExpenditureSystem growthSystem growthconstant</t>
  </si>
  <si>
    <t>2027AMP2017Capital ExpenditureSystem growthSystem growthconstant</t>
  </si>
  <si>
    <t>2027AMP2020Capital ExpenditureSystem growthSystem growthconstant</t>
  </si>
  <si>
    <t>2027AMP2019Capital ExpenditureSystem growthSystem growthconstant</t>
  </si>
  <si>
    <t>2027AMP2017Capital ExpenditureSystem growthSystem growthnominal</t>
  </si>
  <si>
    <t>2027AMP2020Capital ExpenditureSystem growthSystem growthnominal</t>
  </si>
  <si>
    <t>2027AMP2019Capital ExpenditureSystem growthSystem growthnominal</t>
  </si>
  <si>
    <t>2027AMP2018Capital ExpenditureSystem growthSystem growthnominal</t>
  </si>
  <si>
    <t>2027AMP2021Capital ExpenditureSystem growthSystem growthnominal</t>
  </si>
  <si>
    <t>2027AMP2019Capital ExpenditureValue of capital contributionsValue of capital contributionsnominal</t>
  </si>
  <si>
    <t>2027AMP2018Capital ExpenditureValue of capital contributionsValue of capital contributionsnominal</t>
  </si>
  <si>
    <t>2027AMP2021Capital ExpenditureValue of capital contributionsValue of capital contributionsnominal</t>
  </si>
  <si>
    <t>2027AMP2017Capital ExpenditureValue of capital contributionsValue of capital contributionsnominal</t>
  </si>
  <si>
    <t>2027AMP2020Capital ExpenditureValue of capital contributionsValue of capital contributionsnominal</t>
  </si>
  <si>
    <t>2027AMP2018Capital ExpenditureValue of vested assetsValue of vested assetsnominal</t>
  </si>
  <si>
    <t>2027AMP2019Capital ExpenditureValue of vested assetsValue of vested assetsnominal</t>
  </si>
  <si>
    <t>2027AMP2020Capital ExpenditureValue of vested assetsValue of vested assetsnominal</t>
  </si>
  <si>
    <t>2027AMP2017Capital ExpenditureValue of vested assetsValue of vested assetsnominal</t>
  </si>
  <si>
    <t>2027AMP2021Capital ExpenditureValue of vested assetsValue of vested assetsnominal</t>
  </si>
  <si>
    <t>2027AMP2017Operating ExpenditureAsset replacement and renewalAsset replacement and renewalconstant</t>
  </si>
  <si>
    <t>2027AMP2018Operating ExpenditureAsset replacement and renewalAsset replacement and renewalconstant</t>
  </si>
  <si>
    <t>2027AMP2020Operating ExpenditureAsset replacement and renewalAsset replacement and renewalconstant</t>
  </si>
  <si>
    <t>2027AMP2021Operating ExpenditureAsset replacement and renewalAsset replacement and renewalconstant</t>
  </si>
  <si>
    <t>2027AMP2019Operating ExpenditureAsset replacement and renewalAsset replacement and renewalconstant</t>
  </si>
  <si>
    <t>2027AMP2019Operating ExpenditureAsset replacement and renewalAsset replacement and renewalnominal</t>
  </si>
  <si>
    <t>2027AMP2018Operating ExpenditureAsset replacement and renewalAsset replacement and renewalnominal</t>
  </si>
  <si>
    <t>2027AMP2020Operating ExpenditureAsset replacement and renewalAsset replacement and renewalnominal</t>
  </si>
  <si>
    <t>2027AMP2017Operating ExpenditureAsset replacement and renewalAsset replacement and renewalnominal</t>
  </si>
  <si>
    <t>2027AMP2021Operating ExpenditureAsset replacement and renewalAsset replacement and renewalnominal</t>
  </si>
  <si>
    <t>2027AMP2019Operating ExpenditureBusiness supportBusiness supportconstant</t>
  </si>
  <si>
    <t>2027AMP2020Operating ExpenditureBusiness supportBusiness supportconstant</t>
  </si>
  <si>
    <t>2027AMP2021Operating ExpenditureBusiness supportBusiness supportconstant</t>
  </si>
  <si>
    <t>2027AMP2018Operating ExpenditureBusiness supportBusiness supportconstant</t>
  </si>
  <si>
    <t>2027AMP2017Operating ExpenditureBusiness supportBusiness supportconstant</t>
  </si>
  <si>
    <t>2027AMP2021Operating ExpenditureBusiness supportBusiness supportnominal</t>
  </si>
  <si>
    <t>2027AMP2018Operating ExpenditureBusiness supportBusiness supportnominal</t>
  </si>
  <si>
    <t>2027AMP2017Operating ExpenditureBusiness supportBusiness supportnominal</t>
  </si>
  <si>
    <t>2027AMP2019Operating ExpenditureBusiness supportBusiness supportnominal</t>
  </si>
  <si>
    <t>2027AMP2020Operating ExpenditureBusiness supportBusiness supportnominal</t>
  </si>
  <si>
    <t>2027AMP2021Operating ExpenditureExpenditure on subcomponentsDirect billing*constant</t>
  </si>
  <si>
    <t>2027AMP2018Operating ExpenditureExpenditure on subcomponentsDirect billing*constant</t>
  </si>
  <si>
    <t>2027AMP2017Operating ExpenditureExpenditure on subcomponentsDirect billing*constant</t>
  </si>
  <si>
    <t>2027AMP2020Operating ExpenditureExpenditure on subcomponentsDirect billing*constant</t>
  </si>
  <si>
    <t>2027AMP2019Operating ExpenditureExpenditure on subcomponentsDirect billing*constant</t>
  </si>
  <si>
    <t>2027AMP2021Operating ExpenditureExpenditure on subcomponentsEnergy efficiency and demand side management, reduction of energy lossesconstant</t>
  </si>
  <si>
    <t>2027AMP2019Operating ExpenditureExpenditure on subcomponentsEnergy efficiency and demand side management, reduction of energy lossesconstant</t>
  </si>
  <si>
    <t>2027AMP2018Operating ExpenditureExpenditure on subcomponentsEnergy efficiency and demand side management, reduction of energy lossesconstant</t>
  </si>
  <si>
    <t>2027AMP2020Operating ExpenditureExpenditure on subcomponentsEnergy efficiency and demand side management, reduction of energy lossesconstant</t>
  </si>
  <si>
    <t>2027AMP2017Operating ExpenditureExpenditure on subcomponentsEnergy efficiency and demand side management, reduction of energy lossesconstant</t>
  </si>
  <si>
    <t>2027AMP2020Operating ExpenditureExpenditure on subcomponentsInsuranceconstant</t>
  </si>
  <si>
    <t>2027AMP2021Operating ExpenditureExpenditure on subcomponentsInsuranceconstant</t>
  </si>
  <si>
    <t>2027AMP2019Operating ExpenditureExpenditure on subcomponentsInsuranceconstant</t>
  </si>
  <si>
    <t>2027AMP2017Operating ExpenditureExpenditure on subcomponentsInsuranceconstant</t>
  </si>
  <si>
    <t>2027AMP2018Operating ExpenditureExpenditure on subcomponentsInsuranceconstant</t>
  </si>
  <si>
    <t>2027AMP2020Operating ExpenditureExpenditure on subcomponentsResearch and Developmentconstant</t>
  </si>
  <si>
    <t>2027AMP2019Operating ExpenditureExpenditure on subcomponentsResearch and Developmentconstant</t>
  </si>
  <si>
    <t>2027AMP2018Operating ExpenditureExpenditure on subcomponentsResearch and Developmentconstant</t>
  </si>
  <si>
    <t>2027AMP2021Operating ExpenditureExpenditure on subcomponentsResearch and Developmentconstant</t>
  </si>
  <si>
    <t>2027AMP2017Operating ExpenditureExpenditure on subcomponentsResearch and Developmentconstant</t>
  </si>
  <si>
    <t>2027AMP2021Operating ExpenditureNetwork OpexNetwork Opexconstant</t>
  </si>
  <si>
    <t>2027AMP2019Operating ExpenditureNetwork OpexNetwork Opexconstant</t>
  </si>
  <si>
    <t>2027AMP2018Operating ExpenditureNetwork OpexNetwork Opexconstant</t>
  </si>
  <si>
    <t>2027AMP2017Operating ExpenditureNetwork OpexNetwork Opexconstant</t>
  </si>
  <si>
    <t>2027AMP2020Operating ExpenditureNetwork OpexNetwork Opexconstant</t>
  </si>
  <si>
    <t>2027AMP2021Operating ExpenditureNetwork OpexNetwork Opexnominal</t>
  </si>
  <si>
    <t>2027AMP2018Operating ExpenditureNetwork OpexNetwork Opexnominal</t>
  </si>
  <si>
    <t>2027AMP2017Operating ExpenditureNetwork OpexNetwork Opexnominal</t>
  </si>
  <si>
    <t>2027AMP2020Operating ExpenditureNetwork OpexNetwork Opexnominal</t>
  </si>
  <si>
    <t>2027AMP2019Operating ExpenditureNetwork OpexNetwork Opexnominal</t>
  </si>
  <si>
    <t>2027AMP2021Operating ExpenditureNon-network opexNon-network opexconstant</t>
  </si>
  <si>
    <t>2027AMP2017Operating ExpenditureNon-network opexNon-network opexconstant</t>
  </si>
  <si>
    <t>2027AMP2018Operating ExpenditureNon-network opexNon-network opexconstant</t>
  </si>
  <si>
    <t>2027AMP2019Operating ExpenditureNon-network opexNon-network opexconstant</t>
  </si>
  <si>
    <t>2027AMP2020Operating ExpenditureNon-network opexNon-network opexconstant</t>
  </si>
  <si>
    <t>2027AMP2017Operating ExpenditureNon-network opexNon-network opexnominal</t>
  </si>
  <si>
    <t>2027AMP2020Operating ExpenditureNon-network opexNon-network opexnominal</t>
  </si>
  <si>
    <t>2027AMP2018Operating ExpenditureNon-network opexNon-network opexnominal</t>
  </si>
  <si>
    <t>2027AMP2021Operating ExpenditureNon-network opexNon-network opexnominal</t>
  </si>
  <si>
    <t>2027AMP2019Operating ExpenditureNon-network opexNon-network opexnominal</t>
  </si>
  <si>
    <t>2027AMP2017Operating ExpenditureRoutine &amp; Corrective Maint &amp; InspectionRoutine &amp; Corrective Maint &amp; Inspectionconstant</t>
  </si>
  <si>
    <t>2027AMP2020Operating ExpenditureRoutine &amp; Corrective Maint &amp; InspectionRoutine &amp; Corrective Maint &amp; Inspectionconstant</t>
  </si>
  <si>
    <t>2027AMP2018Operating ExpenditureRoutine &amp; Corrective Maint &amp; InspectionRoutine &amp; Corrective Maint &amp; Inspectionconstant</t>
  </si>
  <si>
    <t>2027AMP2019Operating ExpenditureRoutine &amp; Corrective Maint &amp; InspectionRoutine &amp; Corrective Maint &amp; Inspectionconstant</t>
  </si>
  <si>
    <t>2027AMP2020Operating ExpenditureRoutine &amp; Corrective Maint &amp; InspectionRoutine &amp; Corrective Maint &amp; Inspectionnominal</t>
  </si>
  <si>
    <t>2027AMP2017Operating ExpenditureRoutine &amp; Corrective Maint &amp; InspectionRoutine &amp; Corrective Maint &amp; Inspectionnominal</t>
  </si>
  <si>
    <t>2027AMP2018Operating ExpenditureRoutine &amp; Corrective Maint &amp; InspectionRoutine &amp; Corrective Maint &amp; Inspectionnominal</t>
  </si>
  <si>
    <t>2027AMP2019Operating ExpenditureRoutine &amp; Corrective Maint &amp; InspectionRoutine &amp; Corrective Maint &amp; Inspectionnominal</t>
  </si>
  <si>
    <t>2027AMP2020Operating ExpenditureRoutine and corrective maintenance and inspectionRoutine and corrective maintenance and inspectionconstant</t>
  </si>
  <si>
    <t>2027AMP2017Operating ExpenditureRoutine and corrective maintenance and inspectionRoutine and corrective maintenance and inspectionconstant</t>
  </si>
  <si>
    <t>2027AMP2019Operating ExpenditureRoutine and corrective maintenance and inspectionRoutine and corrective maintenance and inspectionconstant</t>
  </si>
  <si>
    <t>2027AMP2018Operating ExpenditureRoutine and corrective maintenance and inspectionRoutine and corrective maintenance and inspectionconstant</t>
  </si>
  <si>
    <t>2027AMP2021Operating ExpenditureRoutine and corrective maintenance and inspectionRoutine and corrective maintenance and inspectionconstant</t>
  </si>
  <si>
    <t>2027AMP2021Operating ExpenditureRoutine and corrective maintenance and inspectionRoutine and corrective maintenance and inspectionnominal</t>
  </si>
  <si>
    <t>2027AMP2020Operating ExpenditureRoutine and corrective maintenance and inspectionRoutine and corrective maintenance and inspectionnominal</t>
  </si>
  <si>
    <t>2027AMP2018Operating ExpenditureRoutine and corrective maintenance and inspectionRoutine and corrective maintenance and inspectionnominal</t>
  </si>
  <si>
    <t>2027AMP2019Operating ExpenditureRoutine and corrective maintenance and inspectionRoutine and corrective maintenance and inspectionnominal</t>
  </si>
  <si>
    <t>2027AMP2017Operating ExpenditureRoutine and corrective maintenance and inspectionRoutine and corrective maintenance and inspectionnominal</t>
  </si>
  <si>
    <t>2027AMP2019Operating ExpenditureService interruptions and emergenciesService interruptions and emergenciesconstant</t>
  </si>
  <si>
    <t>2027AMP2018Operating ExpenditureService interruptions and emergenciesService interruptions and emergenciesconstant</t>
  </si>
  <si>
    <t>2027AMP2021Operating ExpenditureService interruptions and emergenciesService interruptions and emergenciesconstant</t>
  </si>
  <si>
    <t>2027AMP2017Operating ExpenditureService interruptions and emergenciesService interruptions and emergenciesconstant</t>
  </si>
  <si>
    <t>2027AMP2020Operating ExpenditureService interruptions and emergenciesService interruptions and emergenciesconstant</t>
  </si>
  <si>
    <t>2027AMP2017Operating ExpenditureService interruptions and emergenciesService interruptions and emergenciesnominal</t>
  </si>
  <si>
    <t>2027AMP2021Operating ExpenditureService interruptions and emergenciesService interruptions and emergenciesnominal</t>
  </si>
  <si>
    <t>2027AMP2019Operating ExpenditureService interruptions and emergenciesService interruptions and emergenciesnominal</t>
  </si>
  <si>
    <t>2027AMP2020Operating ExpenditureService interruptions and emergenciesService interruptions and emergenciesnominal</t>
  </si>
  <si>
    <t>2027AMP2018Operating ExpenditureService interruptions and emergenciesService interruptions and emergenciesnominal</t>
  </si>
  <si>
    <t>2027AMP2018Operating ExpenditureSystem operations and network supportSystem operations and network supportconstant</t>
  </si>
  <si>
    <t>2027AMP2017Operating ExpenditureSystem operations and network supportSystem operations and network supportconstant</t>
  </si>
  <si>
    <t>2027AMP2021Operating ExpenditureSystem operations and network supportSystem operations and network supportconstant</t>
  </si>
  <si>
    <t>2027AMP2020Operating ExpenditureSystem operations and network supportSystem operations and network supportconstant</t>
  </si>
  <si>
    <t>2027AMP2019Operating ExpenditureSystem operations and network supportSystem operations and network supportconstant</t>
  </si>
  <si>
    <t>2027AMP2021Operating ExpenditureSystem operations and network supportSystem operations and network supportnominal</t>
  </si>
  <si>
    <t>2027AMP2017Operating ExpenditureSystem operations and network supportSystem operations and network supportnominal</t>
  </si>
  <si>
    <t>2027AMP2019Operating ExpenditureSystem operations and network supportSystem operations and network supportnominal</t>
  </si>
  <si>
    <t>2027AMP2020Operating ExpenditureSystem operations and network supportSystem operations and network supportnominal</t>
  </si>
  <si>
    <t>2027AMP2018Operating ExpenditureSystem operations and network supportSystem operations and network supportnominal</t>
  </si>
  <si>
    <t>2027AMP2017Operating ExpenditureTotal opexOperational expenditureconstant</t>
  </si>
  <si>
    <t>2027AMP2020Operating ExpenditureTotal opexOperational expenditureconstant</t>
  </si>
  <si>
    <t>2027AMP2021Operating ExpenditureTotal opexOperational expenditureconstant</t>
  </si>
  <si>
    <t>2027AMP2018Operating ExpenditureTotal opexOperational expenditureconstant</t>
  </si>
  <si>
    <t>2027AMP2019Operating ExpenditureTotal opexOperational expenditureconstant</t>
  </si>
  <si>
    <t>2027AMP2019Operating ExpenditureTotal opexOperational expenditurenominal</t>
  </si>
  <si>
    <t>2027AMP2018Operating ExpenditureTotal opexOperational expenditurenominal</t>
  </si>
  <si>
    <t>2027AMP2021Operating ExpenditureTotal opexOperational expenditurenominal</t>
  </si>
  <si>
    <t>2027AMP2017Operating ExpenditureTotal opexOperational expenditurenominal</t>
  </si>
  <si>
    <t>2027AMP2020Operating ExpenditureTotal opexOperational expenditurenominal</t>
  </si>
  <si>
    <t>2027AMP2020Operating ExpenditureVegetation managementVegetation managementconstant</t>
  </si>
  <si>
    <t>2027AMP2019Operating ExpenditureVegetation managementVegetation managementconstant</t>
  </si>
  <si>
    <t>2027AMP2021Operating ExpenditureVegetation managementVegetation managementconstant</t>
  </si>
  <si>
    <t>2027AMP2017Operating ExpenditureVegetation managementVegetation managementconstant</t>
  </si>
  <si>
    <t>2027AMP2018Operating ExpenditureVegetation managementVegetation managementconstant</t>
  </si>
  <si>
    <t>2027AMP2021Operating ExpenditureVegetation managementVegetation managementnominal</t>
  </si>
  <si>
    <t>2027AMP2018Operating ExpenditureVegetation managementVegetation managementnominal</t>
  </si>
  <si>
    <t>2027AMP2019Operating ExpenditureVegetation managementVegetation managementnominal</t>
  </si>
  <si>
    <t>2027AMP2017Operating ExpenditureVegetation managementVegetation managementnominal</t>
  </si>
  <si>
    <t>2027AMP2020Operating ExpenditureVegetation managementVegetation managementnominal</t>
  </si>
  <si>
    <t>2028AMP2018Capital ExpenditureAll assetsExpenditure on assetsconstant</t>
  </si>
  <si>
    <t>2028AMP2019Capital ExpenditureAll assetsExpenditure on assetsconstant</t>
  </si>
  <si>
    <t>2028AMP2021Capital ExpenditureAll assetsExpenditure on assetsconstant</t>
  </si>
  <si>
    <t>2028AMP2020Capital ExpenditureAll assetsExpenditure on assetsconstant</t>
  </si>
  <si>
    <t>2028AMP2019Capital ExpenditureAll assetsExpenditure on assetsnominal</t>
  </si>
  <si>
    <t>2028AMP2021Capital ExpenditureAll assetsExpenditure on assetsnominal</t>
  </si>
  <si>
    <t>2028AMP2018Capital ExpenditureAll assetsExpenditure on assetsnominal</t>
  </si>
  <si>
    <t>2028AMP2020Capital ExpenditureAll assetsExpenditure on assetsnominal</t>
  </si>
  <si>
    <t>2028AMP2019Capital ExpenditureAsset relocationsAsset relocationsconstant</t>
  </si>
  <si>
    <t>2028AMP2018Capital ExpenditureAsset relocationsAsset relocationsconstant</t>
  </si>
  <si>
    <t>2028AMP2020Capital ExpenditureAsset relocationsAsset relocationsconstant</t>
  </si>
  <si>
    <t>2028AMP2021Capital ExpenditureAsset relocationsAsset relocationsconstant</t>
  </si>
  <si>
    <t>2028AMP2020Capital ExpenditureAsset relocationsAsset relocationsnominal</t>
  </si>
  <si>
    <t>2028AMP2019Capital ExpenditureAsset relocationsAsset relocationsnominal</t>
  </si>
  <si>
    <t>2028AMP2018Capital ExpenditureAsset relocationsAsset relocationsnominal</t>
  </si>
  <si>
    <t>2028AMP2021Capital ExpenditureAsset relocationsAsset relocationsnominal</t>
  </si>
  <si>
    <t>2028AMP2020Capital ExpenditureAsset replacement and renewalAsset replacement and renewalconstant</t>
  </si>
  <si>
    <t>2028AMP2018Capital ExpenditureAsset replacement and renewalAsset replacement and renewalconstant</t>
  </si>
  <si>
    <t>2028AMP2021Capital ExpenditureAsset replacement and renewalAsset replacement and renewalconstant</t>
  </si>
  <si>
    <t>2028AMP2019Capital ExpenditureAsset replacement and renewalAsset replacement and renewalconstant</t>
  </si>
  <si>
    <t>2028AMP2021Capital ExpenditureAsset replacement and renewalAsset replacement and renewalnominal</t>
  </si>
  <si>
    <t>2028AMP2019Capital ExpenditureAsset replacement and renewalAsset replacement and renewalnominal</t>
  </si>
  <si>
    <t>2028AMP2018Capital ExpenditureAsset replacement and renewalAsset replacement and renewalnominal</t>
  </si>
  <si>
    <t>2028AMP2020Capital ExpenditureAsset replacement and renewalAsset replacement and renewalnominal</t>
  </si>
  <si>
    <t>2028AMP2020Capital ExpenditureAssets commissionedAssets commissionednominal</t>
  </si>
  <si>
    <t>2028AMP2019Capital ExpenditureAssets commissionedAssets commissionednominal</t>
  </si>
  <si>
    <t>2028AMP2021Capital ExpenditureAssets commissionedAssets commissionednominal</t>
  </si>
  <si>
    <t>2028AMP2018Capital ExpenditureAssets commissionedAssets commissionednominal</t>
  </si>
  <si>
    <t>2028AMP2019Capital ExpenditureCapital expenditure forecastCapital expenditure forecastnominal</t>
  </si>
  <si>
    <t>2028AMP2018Capital ExpenditureCapital expenditure forecastCapital expenditure forecastnominal</t>
  </si>
  <si>
    <t>2028AMP2020Capital ExpenditureCapital expenditure forecastCapital expenditure forecastnominal</t>
  </si>
  <si>
    <t>2028AMP2021Capital ExpenditureCapital expenditure forecastCapital expenditure forecastnominal</t>
  </si>
  <si>
    <t>2028AMP2018Capital ExpenditureConsumer connectionConsumer connectionconstant</t>
  </si>
  <si>
    <t>2028AMP2021Capital ExpenditureConsumer connectionConsumer connectionconstant</t>
  </si>
  <si>
    <t>2028AMP2020Capital ExpenditureConsumer connectionConsumer connectionconstant</t>
  </si>
  <si>
    <t>2028AMP2019Capital ExpenditureConsumer connectionConsumer connectionconstant</t>
  </si>
  <si>
    <t>2028AMP2019Capital ExpenditureConsumer connectionConsumer connectionnominal</t>
  </si>
  <si>
    <t>2028AMP2018Capital ExpenditureConsumer connectionConsumer connectionnominal</t>
  </si>
  <si>
    <t>2028AMP2021Capital ExpenditureConsumer connectionConsumer connectionnominal</t>
  </si>
  <si>
    <t>2028AMP2020Capital ExpenditureConsumer connectionConsumer connectionnominal</t>
  </si>
  <si>
    <t>2028AMP2019Capital ExpenditureCost of financingCost of financingnominal</t>
  </si>
  <si>
    <t>2028AMP2021Capital ExpenditureCost of financingCost of financingnominal</t>
  </si>
  <si>
    <t>2028AMP2020Capital ExpenditureCost of financingCost of financingnominal</t>
  </si>
  <si>
    <t>2028AMP2018Capital ExpenditureCost of financingCost of financingnominal</t>
  </si>
  <si>
    <t>2028AMP2019Capital ExpenditureExpenditure on subcomponentsEnergy efficiency and demand side management, reduction of energy lossesconstant</t>
  </si>
  <si>
    <t>2028AMP2020Capital ExpenditureExpenditure on subcomponentsEnergy efficiency and demand side management, reduction of energy lossesconstant</t>
  </si>
  <si>
    <t>2028AMP2018Capital ExpenditureExpenditure on subcomponentsEnergy efficiency and demand side management, reduction of energy lossesconstant</t>
  </si>
  <si>
    <t>2028AMP2021Capital ExpenditureExpenditure on subcomponentsEnergy efficiency and demand side management, reduction of energy lossesconstant</t>
  </si>
  <si>
    <t>2028AMP2019Capital ExpenditureExpenditure on subcomponentsOverhead to underground conversionconstant</t>
  </si>
  <si>
    <t>2028AMP2020Capital ExpenditureExpenditure on subcomponentsOverhead to underground conversionconstant</t>
  </si>
  <si>
    <t>2028AMP2018Capital ExpenditureExpenditure on subcomponentsOverhead to underground conversionconstant</t>
  </si>
  <si>
    <t>2028AMP2021Capital ExpenditureExpenditure on subcomponentsOverhead to underground conversionconstant</t>
  </si>
  <si>
    <t>2028AMP2021Capital ExpenditureExpenditure on subcomponentsResearch and developmentconstant</t>
  </si>
  <si>
    <t>2028AMP2020Capital ExpenditureExpenditure on subcomponentsResearch and developmentconstant</t>
  </si>
  <si>
    <t>2028AMP2019Capital ExpenditureExpenditure on subcomponentsResearch and developmentconstant</t>
  </si>
  <si>
    <t>2028AMP2018Capital ExpenditureExpenditure on subcomponentsResearch and developmentconstant</t>
  </si>
  <si>
    <t>2028AMP2019Capital ExpenditureNetwork assetsExpenditure on network assetsconstant</t>
  </si>
  <si>
    <t>2028AMP2018Capital ExpenditureNetwork assetsExpenditure on network assetsconstant</t>
  </si>
  <si>
    <t>2028AMP2020Capital ExpenditureNetwork assetsExpenditure on network assetsconstant</t>
  </si>
  <si>
    <t>2028AMP2021Capital ExpenditureNetwork assetsExpenditure on network assetsconstant</t>
  </si>
  <si>
    <t>2028AMP2021Capital ExpenditureNetwork assetsExpenditure on network assetsnominal</t>
  </si>
  <si>
    <t>2028AMP2019Capital ExpenditureNetwork assetsExpenditure on network assetsnominal</t>
  </si>
  <si>
    <t>2028AMP2020Capital ExpenditureNetwork assetsExpenditure on network assetsnominal</t>
  </si>
  <si>
    <t>2028AMP2018Capital ExpenditureNetwork assetsExpenditure on network assetsnominal</t>
  </si>
  <si>
    <t>2028AMP2020Capital ExpenditureNon-network assetsExpenditure on non-network assetsconstant</t>
  </si>
  <si>
    <t>2028AMP2018Capital ExpenditureNon-network assetsExpenditure on non-network assetsconstant</t>
  </si>
  <si>
    <t>2028AMP2021Capital ExpenditureNon-network assetsExpenditure on non-network assetsconstant</t>
  </si>
  <si>
    <t>2028AMP2019Capital ExpenditureNon-network assetsExpenditure on non-network assetsconstant</t>
  </si>
  <si>
    <t>2028AMP2019Capital ExpenditureNon-network assetsExpenditure on non-network assetsnominal</t>
  </si>
  <si>
    <t>2028AMP2020Capital ExpenditureNon-network assetsExpenditure on non-network assetsnominal</t>
  </si>
  <si>
    <t>2028AMP2018Capital ExpenditureNon-network assetsExpenditure on non-network assetsnominal</t>
  </si>
  <si>
    <t>2028AMP2021Capital ExpenditureNon-network assetsExpenditure on non-network assetsnominal</t>
  </si>
  <si>
    <t>2028AMP2021Capital ExpenditureReliability, safety and environmentLegislative and regulatoryconstant</t>
  </si>
  <si>
    <t>2028AMP2020Capital ExpenditureReliability, safety and environmentLegislative and regulatoryconstant</t>
  </si>
  <si>
    <t>2028AMP2019Capital ExpenditureReliability, safety and environmentLegislative and regulatoryconstant</t>
  </si>
  <si>
    <t>2028AMP2018Capital ExpenditureReliability, safety and environmentLegislative and regulatoryconstant</t>
  </si>
  <si>
    <t>2028AMP2018Capital ExpenditureReliability, safety and environmentLegislative and regulatorynominal</t>
  </si>
  <si>
    <t>2028AMP2020Capital ExpenditureReliability, safety and environmentLegislative and regulatorynominal</t>
  </si>
  <si>
    <t>2028AMP2021Capital ExpenditureReliability, safety and environmentLegislative and regulatorynominal</t>
  </si>
  <si>
    <t>2028AMP2019Capital ExpenditureReliability, safety and environmentLegislative and regulatorynominal</t>
  </si>
  <si>
    <t>2028AMP2020Capital ExpenditureReliability, safety and environmentOther reliability, safety and environmentconstant</t>
  </si>
  <si>
    <t>2028AMP2019Capital ExpenditureReliability, safety and environmentOther reliability, safety and environmentconstant</t>
  </si>
  <si>
    <t>2028AMP2018Capital ExpenditureReliability, safety and environmentOther reliability, safety and environmentconstant</t>
  </si>
  <si>
    <t>2028AMP2021Capital ExpenditureReliability, safety and environmentOther reliability, safety and environmentconstant</t>
  </si>
  <si>
    <t>2028AMP2021Capital ExpenditureReliability, safety and environmentOther reliability, safety and environmentnominal</t>
  </si>
  <si>
    <t>2028AMP2020Capital ExpenditureReliability, safety and environmentOther reliability, safety and environmentnominal</t>
  </si>
  <si>
    <t>2028AMP2019Capital ExpenditureReliability, safety and environmentOther reliability, safety and environmentnominal</t>
  </si>
  <si>
    <t>2028AMP2018Capital ExpenditureReliability, safety and environmentOther reliability, safety and environmentnominal</t>
  </si>
  <si>
    <t>2028AMP2021Capital ExpenditureReliability, safety and environmentQuality of supplyconstant</t>
  </si>
  <si>
    <t>2028AMP2018Capital ExpenditureReliability, safety and environmentQuality of supplyconstant</t>
  </si>
  <si>
    <t>2028AMP2020Capital ExpenditureReliability, safety and environmentQuality of supplyconstant</t>
  </si>
  <si>
    <t>2028AMP2019Capital ExpenditureReliability, safety and environmentQuality of supplyconstant</t>
  </si>
  <si>
    <t>2028AMP2020Capital ExpenditureReliability, safety and environmentQuality of supplynominal</t>
  </si>
  <si>
    <t>2028AMP2018Capital ExpenditureReliability, safety and environmentQuality of supplynominal</t>
  </si>
  <si>
    <t>2028AMP2021Capital ExpenditureReliability, safety and environmentQuality of supplynominal</t>
  </si>
  <si>
    <t>2028AMP2019Capital ExpenditureReliability, safety and environmentQuality of supplynominal</t>
  </si>
  <si>
    <t>2028AMP2020Capital ExpenditureReliability, safety and environmentTotal reliability, safety and environmentconstant</t>
  </si>
  <si>
    <t>2028AMP2018Capital ExpenditureReliability, safety and environmentTotal reliability, safety and environmentconstant</t>
  </si>
  <si>
    <t>2028AMP2019Capital ExpenditureReliability, safety and environmentTotal reliability, safety and environmentconstant</t>
  </si>
  <si>
    <t>2028AMP2021Capital ExpenditureReliability, safety and environmentTotal reliability, safety and environmentconstant</t>
  </si>
  <si>
    <t>2028AMP2021Capital ExpenditureReliability, safety and environmentTotal reliability, safety and environmentnominal</t>
  </si>
  <si>
    <t>2028AMP2019Capital ExpenditureReliability, safety and environmentTotal reliability, safety and environmentnominal</t>
  </si>
  <si>
    <t>2028AMP2020Capital ExpenditureReliability, safety and environmentTotal reliability, safety and environmentnominal</t>
  </si>
  <si>
    <t>2028AMP2018Capital ExpenditureReliability, safety and environmentTotal reliability, safety and environmentnominal</t>
  </si>
  <si>
    <t>2028AMP2021Capital ExpenditureSystem growthSystem growthconstant</t>
  </si>
  <si>
    <t>2028AMP2020Capital ExpenditureSystem growthSystem growthconstant</t>
  </si>
  <si>
    <t>2028AMP2019Capital ExpenditureSystem growthSystem growthconstant</t>
  </si>
  <si>
    <t>2028AMP2018Capital ExpenditureSystem growthSystem growthconstant</t>
  </si>
  <si>
    <t>2028AMP2020Capital ExpenditureSystem growthSystem growthnominal</t>
  </si>
  <si>
    <t>2028AMP2018Capital ExpenditureSystem growthSystem growthnominal</t>
  </si>
  <si>
    <t>2028AMP2021Capital ExpenditureSystem growthSystem growthnominal</t>
  </si>
  <si>
    <t>2028AMP2019Capital ExpenditureSystem growthSystem growthnominal</t>
  </si>
  <si>
    <t>2028AMP2019Capital ExpenditureValue of capital contributionsValue of capital contributionsnominal</t>
  </si>
  <si>
    <t>2028AMP2020Capital ExpenditureValue of capital contributionsValue of capital contributionsnominal</t>
  </si>
  <si>
    <t>2028AMP2018Capital ExpenditureValue of capital contributionsValue of capital contributionsnominal</t>
  </si>
  <si>
    <t>2028AMP2021Capital ExpenditureValue of capital contributionsValue of capital contributionsnominal</t>
  </si>
  <si>
    <t>2028AMP2020Capital ExpenditureValue of vested assetsValue of vested assetsnominal</t>
  </si>
  <si>
    <t>2028AMP2021Capital ExpenditureValue of vested assetsValue of vested assetsnominal</t>
  </si>
  <si>
    <t>2028AMP2018Capital ExpenditureValue of vested assetsValue of vested assetsnominal</t>
  </si>
  <si>
    <t>2028AMP2019Capital ExpenditureValue of vested assetsValue of vested assetsnominal</t>
  </si>
  <si>
    <t>2028AMP2020Operating ExpenditureAsset replacement and renewalAsset replacement and renewalconstant</t>
  </si>
  <si>
    <t>2028AMP2019Operating ExpenditureAsset replacement and renewalAsset replacement and renewalconstant</t>
  </si>
  <si>
    <t>2028AMP2021Operating ExpenditureAsset replacement and renewalAsset replacement and renewalconstant</t>
  </si>
  <si>
    <t>2028AMP2018Operating ExpenditureAsset replacement and renewalAsset replacement and renewalconstant</t>
  </si>
  <si>
    <t>2028AMP2018Operating ExpenditureAsset replacement and renewalAsset replacement and renewalnominal</t>
  </si>
  <si>
    <t>2028AMP2021Operating ExpenditureAsset replacement and renewalAsset replacement and renewalnominal</t>
  </si>
  <si>
    <t>2028AMP2020Operating ExpenditureAsset replacement and renewalAsset replacement and renewalnominal</t>
  </si>
  <si>
    <t>2028AMP2019Operating ExpenditureAsset replacement and renewalAsset replacement and renewalnominal</t>
  </si>
  <si>
    <t>2028AMP2019Operating ExpenditureBusiness supportBusiness supportconstant</t>
  </si>
  <si>
    <t>2028AMP2018Operating ExpenditureBusiness supportBusiness supportconstant</t>
  </si>
  <si>
    <t>2028AMP2020Operating ExpenditureBusiness supportBusiness supportconstant</t>
  </si>
  <si>
    <t>2028AMP2021Operating ExpenditureBusiness supportBusiness supportconstant</t>
  </si>
  <si>
    <t>2028AMP2018Operating ExpenditureBusiness supportBusiness supportnominal</t>
  </si>
  <si>
    <t>2028AMP2019Operating ExpenditureBusiness supportBusiness supportnominal</t>
  </si>
  <si>
    <t>2028AMP2020Operating ExpenditureBusiness supportBusiness supportnominal</t>
  </si>
  <si>
    <t>2028AMP2021Operating ExpenditureBusiness supportBusiness supportnominal</t>
  </si>
  <si>
    <t>2028AMP2018Operating ExpenditureExpenditure on subcomponentsDirect billing*constant</t>
  </si>
  <si>
    <t>2028AMP2019Operating ExpenditureExpenditure on subcomponentsDirect billing*constant</t>
  </si>
  <si>
    <t>2028AMP2020Operating ExpenditureExpenditure on subcomponentsDirect billing*constant</t>
  </si>
  <si>
    <t>2028AMP2021Operating ExpenditureExpenditure on subcomponentsDirect billing*constant</t>
  </si>
  <si>
    <t>2028AMP2021Operating ExpenditureExpenditure on subcomponentsEnergy efficiency and demand side management, reduction of energy lossesconstant</t>
  </si>
  <si>
    <t>2028AMP2019Operating ExpenditureExpenditure on subcomponentsEnergy efficiency and demand side management, reduction of energy lossesconstant</t>
  </si>
  <si>
    <t>2028AMP2020Operating ExpenditureExpenditure on subcomponentsEnergy efficiency and demand side management, reduction of energy lossesconstant</t>
  </si>
  <si>
    <t>2028AMP2018Operating ExpenditureExpenditure on subcomponentsEnergy efficiency and demand side management, reduction of energy lossesconstant</t>
  </si>
  <si>
    <t>2028AMP2019Operating ExpenditureExpenditure on subcomponentsInsuranceconstant</t>
  </si>
  <si>
    <t>2028AMP2018Operating ExpenditureExpenditure on subcomponentsInsuranceconstant</t>
  </si>
  <si>
    <t>2028AMP2020Operating ExpenditureExpenditure on subcomponentsInsuranceconstant</t>
  </si>
  <si>
    <t>2028AMP2021Operating ExpenditureExpenditure on subcomponentsInsuranceconstant</t>
  </si>
  <si>
    <t>2028AMP2018Operating ExpenditureExpenditure on subcomponentsResearch and Developmentconstant</t>
  </si>
  <si>
    <t>2028AMP2020Operating ExpenditureExpenditure on subcomponentsResearch and Developmentconstant</t>
  </si>
  <si>
    <t>2028AMP2019Operating ExpenditureExpenditure on subcomponentsResearch and Developmentconstant</t>
  </si>
  <si>
    <t>2028AMP2021Operating ExpenditureExpenditure on subcomponentsResearch and Developmentconstant</t>
  </si>
  <si>
    <t>2028AMP2021Operating ExpenditureNetwork OpexNetwork Opexconstant</t>
  </si>
  <si>
    <t>2028AMP2018Operating ExpenditureNetwork OpexNetwork Opexconstant</t>
  </si>
  <si>
    <t>2028AMP2019Operating ExpenditureNetwork OpexNetwork Opexconstant</t>
  </si>
  <si>
    <t>2028AMP2020Operating ExpenditureNetwork OpexNetwork Opexconstant</t>
  </si>
  <si>
    <t>2028AMP2020Operating ExpenditureNetwork OpexNetwork Opexnominal</t>
  </si>
  <si>
    <t>2028AMP2019Operating ExpenditureNetwork OpexNetwork Opexnominal</t>
  </si>
  <si>
    <t>2028AMP2018Operating ExpenditureNetwork OpexNetwork Opexnominal</t>
  </si>
  <si>
    <t>2028AMP2021Operating ExpenditureNetwork OpexNetwork Opexnominal</t>
  </si>
  <si>
    <t>2028AMP2018Operating ExpenditureNon-network opexNon-network opexconstant</t>
  </si>
  <si>
    <t>2028AMP2019Operating ExpenditureNon-network opexNon-network opexconstant</t>
  </si>
  <si>
    <t>2028AMP2021Operating ExpenditureNon-network opexNon-network opexconstant</t>
  </si>
  <si>
    <t>2028AMP2020Operating ExpenditureNon-network opexNon-network opexconstant</t>
  </si>
  <si>
    <t>2028AMP2021Operating ExpenditureNon-network opexNon-network opexnominal</t>
  </si>
  <si>
    <t>2028AMP2018Operating ExpenditureNon-network opexNon-network opexnominal</t>
  </si>
  <si>
    <t>2028AMP2020Operating ExpenditureNon-network opexNon-network opexnominal</t>
  </si>
  <si>
    <t>2028AMP2019Operating ExpenditureNon-network opexNon-network opexnominal</t>
  </si>
  <si>
    <t>2028AMP2019Operating ExpenditureRoutine &amp; Corrective Maint &amp; InspectionRoutine &amp; Corrective Maint &amp; Inspectionconstant</t>
  </si>
  <si>
    <t>2028AMP2018Operating ExpenditureRoutine &amp; Corrective Maint &amp; InspectionRoutine &amp; Corrective Maint &amp; Inspectionconstant</t>
  </si>
  <si>
    <t>2028AMP2020Operating ExpenditureRoutine &amp; Corrective Maint &amp; InspectionRoutine &amp; Corrective Maint &amp; Inspectionconstant</t>
  </si>
  <si>
    <t>2028AMP2019Operating ExpenditureRoutine &amp; Corrective Maint &amp; InspectionRoutine &amp; Corrective Maint &amp; Inspectionnominal</t>
  </si>
  <si>
    <t>2028AMP2018Operating ExpenditureRoutine &amp; Corrective Maint &amp; InspectionRoutine &amp; Corrective Maint &amp; Inspectionnominal</t>
  </si>
  <si>
    <t>2028AMP2020Operating ExpenditureRoutine &amp; Corrective Maint &amp; InspectionRoutine &amp; Corrective Maint &amp; Inspectionnominal</t>
  </si>
  <si>
    <t>2028AMP2020Operating ExpenditureRoutine and corrective maintenance and inspectionRoutine and corrective maintenance and inspectionconstant</t>
  </si>
  <si>
    <t>2028AMP2018Operating ExpenditureRoutine and corrective maintenance and inspectionRoutine and corrective maintenance and inspectionconstant</t>
  </si>
  <si>
    <t>2028AMP2021Operating ExpenditureRoutine and corrective maintenance and inspectionRoutine and corrective maintenance and inspectionconstant</t>
  </si>
  <si>
    <t>2028AMP2019Operating ExpenditureRoutine and corrective maintenance and inspectionRoutine and corrective maintenance and inspectionconstant</t>
  </si>
  <si>
    <t>2028AMP2021Operating ExpenditureRoutine and corrective maintenance and inspectionRoutine and corrective maintenance and inspectionnominal</t>
  </si>
  <si>
    <t>2028AMP2020Operating ExpenditureRoutine and corrective maintenance and inspectionRoutine and corrective maintenance and inspectionnominal</t>
  </si>
  <si>
    <t>2028AMP2019Operating ExpenditureRoutine and corrective maintenance and inspectionRoutine and corrective maintenance and inspectionnominal</t>
  </si>
  <si>
    <t>2028AMP2018Operating ExpenditureRoutine and corrective maintenance and inspectionRoutine and corrective maintenance and inspectionnominal</t>
  </si>
  <si>
    <t>2028AMP2019Operating ExpenditureService interruptions and emergenciesService interruptions and emergenciesconstant</t>
  </si>
  <si>
    <t>2028AMP2021Operating ExpenditureService interruptions and emergenciesService interruptions and emergenciesconstant</t>
  </si>
  <si>
    <t>2028AMP2018Operating ExpenditureService interruptions and emergenciesService interruptions and emergenciesconstant</t>
  </si>
  <si>
    <t>2028AMP2020Operating ExpenditureService interruptions and emergenciesService interruptions and emergenciesconstant</t>
  </si>
  <si>
    <t>2028AMP2021Operating ExpenditureService interruptions and emergenciesService interruptions and emergenciesnominal</t>
  </si>
  <si>
    <t>2028AMP2020Operating ExpenditureService interruptions and emergenciesService interruptions and emergenciesnominal</t>
  </si>
  <si>
    <t>2028AMP2018Operating ExpenditureService interruptions and emergenciesService interruptions and emergenciesnominal</t>
  </si>
  <si>
    <t>2028AMP2019Operating ExpenditureService interruptions and emergenciesService interruptions and emergenciesnominal</t>
  </si>
  <si>
    <t>2028AMP2018Operating ExpenditureSystem operations and network supportSystem operations and network supportconstant</t>
  </si>
  <si>
    <t>2028AMP2021Operating ExpenditureSystem operations and network supportSystem operations and network supportconstant</t>
  </si>
  <si>
    <t>2028AMP2019Operating ExpenditureSystem operations and network supportSystem operations and network supportconstant</t>
  </si>
  <si>
    <t>2028AMP2020Operating ExpenditureSystem operations and network supportSystem operations and network supportconstant</t>
  </si>
  <si>
    <t>2028AMP2021Operating ExpenditureSystem operations and network supportSystem operations and network supportnominal</t>
  </si>
  <si>
    <t>2028AMP2020Operating ExpenditureSystem operations and network supportSystem operations and network supportnominal</t>
  </si>
  <si>
    <t>2028AMP2019Operating ExpenditureSystem operations and network supportSystem operations and network supportnominal</t>
  </si>
  <si>
    <t>2028AMP2018Operating ExpenditureSystem operations and network supportSystem operations and network supportnominal</t>
  </si>
  <si>
    <t>2028AMP2018Operating ExpenditureTotal opexOperational expenditureconstant</t>
  </si>
  <si>
    <t>2028AMP2021Operating ExpenditureTotal opexOperational expenditureconstant</t>
  </si>
  <si>
    <t>2028AMP2020Operating ExpenditureTotal opexOperational expenditureconstant</t>
  </si>
  <si>
    <t>2028AMP2019Operating ExpenditureTotal opexOperational expenditureconstant</t>
  </si>
  <si>
    <t>2028AMP2019Operating ExpenditureTotal opexOperational expenditurenominal</t>
  </si>
  <si>
    <t>2028AMP2020Operating ExpenditureTotal opexOperational expenditurenominal</t>
  </si>
  <si>
    <t>2028AMP2021Operating ExpenditureTotal opexOperational expenditurenominal</t>
  </si>
  <si>
    <t>2028AMP2018Operating ExpenditureTotal opexOperational expenditurenominal</t>
  </si>
  <si>
    <t>2028AMP2019Operating ExpenditureVegetation managementVegetation managementconstant</t>
  </si>
  <si>
    <t>2028AMP2020Operating ExpenditureVegetation managementVegetation managementconstant</t>
  </si>
  <si>
    <t>2028AMP2021Operating ExpenditureVegetation managementVegetation managementconstant</t>
  </si>
  <si>
    <t>2028AMP2018Operating ExpenditureVegetation managementVegetation managementconstant</t>
  </si>
  <si>
    <t>2028AMP2020Operating ExpenditureVegetation managementVegetation managementnominal</t>
  </si>
  <si>
    <t>2028AMP2019Operating ExpenditureVegetation managementVegetation managementnominal</t>
  </si>
  <si>
    <t>2028AMP2021Operating ExpenditureVegetation managementVegetation managementnominal</t>
  </si>
  <si>
    <t>2028AMP2018Operating ExpenditureVegetation managementVegetation managementnominal</t>
  </si>
  <si>
    <t>2029AMP2021Capital ExpenditureAll assetsExpenditure on assetsconstant</t>
  </si>
  <si>
    <t>2029AMP2019Capital ExpenditureAll assetsExpenditure on assetsconstant</t>
  </si>
  <si>
    <t>2029AMP2020Capital ExpenditureAll assetsExpenditure on assetsconstant</t>
  </si>
  <si>
    <t>2029AMP2021Capital ExpenditureAll assetsExpenditure on assetsnominal</t>
  </si>
  <si>
    <t>2029AMP2019Capital ExpenditureAll assetsExpenditure on assetsnominal</t>
  </si>
  <si>
    <t>2029AMP2020Capital ExpenditureAll assetsExpenditure on assetsnominal</t>
  </si>
  <si>
    <t>2029AMP2019Capital ExpenditureAsset relocationsAsset relocationsconstant</t>
  </si>
  <si>
    <t>2029AMP2020Capital ExpenditureAsset relocationsAsset relocationsconstant</t>
  </si>
  <si>
    <t>2029AMP2021Capital ExpenditureAsset relocationsAsset relocationsconstant</t>
  </si>
  <si>
    <t>2029AMP2021Capital ExpenditureAsset relocationsAsset relocationsnominal</t>
  </si>
  <si>
    <t>2029AMP2020Capital ExpenditureAsset relocationsAsset relocationsnominal</t>
  </si>
  <si>
    <t>2029AMP2019Capital ExpenditureAsset relocationsAsset relocationsnominal</t>
  </si>
  <si>
    <t>2029AMP2020Capital ExpenditureAsset replacement and renewalAsset replacement and renewalconstant</t>
  </si>
  <si>
    <t>2029AMP2019Capital ExpenditureAsset replacement and renewalAsset replacement and renewalconstant</t>
  </si>
  <si>
    <t>2029AMP2021Capital ExpenditureAsset replacement and renewalAsset replacement and renewalconstant</t>
  </si>
  <si>
    <t>2029AMP2021Capital ExpenditureAsset replacement and renewalAsset replacement and renewalnominal</t>
  </si>
  <si>
    <t>2029AMP2019Capital ExpenditureAsset replacement and renewalAsset replacement and renewalnominal</t>
  </si>
  <si>
    <t>2029AMP2020Capital ExpenditureAsset replacement and renewalAsset replacement and renewalnominal</t>
  </si>
  <si>
    <t>2029AMP2019Capital ExpenditureAssets commissionedAssets commissionednominal</t>
  </si>
  <si>
    <t>2029AMP2020Capital ExpenditureAssets commissionedAssets commissionednominal</t>
  </si>
  <si>
    <t>2029AMP2021Capital ExpenditureAssets commissionedAssets commissionednominal</t>
  </si>
  <si>
    <t>2029AMP2019Capital ExpenditureCapital expenditure forecastCapital expenditure forecastnominal</t>
  </si>
  <si>
    <t>2029AMP2021Capital ExpenditureCapital expenditure forecastCapital expenditure forecastnominal</t>
  </si>
  <si>
    <t>2029AMP2020Capital ExpenditureCapital expenditure forecastCapital expenditure forecastnominal</t>
  </si>
  <si>
    <t>2029AMP2020Capital ExpenditureConsumer connectionConsumer connectionconstant</t>
  </si>
  <si>
    <t>2029AMP2021Capital ExpenditureConsumer connectionConsumer connectionconstant</t>
  </si>
  <si>
    <t>2029AMP2019Capital ExpenditureConsumer connectionConsumer connectionconstant</t>
  </si>
  <si>
    <t>2029AMP2019Capital ExpenditureConsumer connectionConsumer connectionnominal</t>
  </si>
  <si>
    <t>2029AMP2021Capital ExpenditureConsumer connectionConsumer connectionnominal</t>
  </si>
  <si>
    <t>2029AMP2020Capital ExpenditureConsumer connectionConsumer connectionnominal</t>
  </si>
  <si>
    <t>2029AMP2019Capital ExpenditureCost of financingCost of financingnominal</t>
  </si>
  <si>
    <t>2029AMP2020Capital ExpenditureCost of financingCost of financingnominal</t>
  </si>
  <si>
    <t>2029AMP2021Capital ExpenditureCost of financingCost of financingnominal</t>
  </si>
  <si>
    <t>2029AMP2019Capital ExpenditureExpenditure on subcomponentsEnergy efficiency and demand side management, reduction of energy lossesconstant</t>
  </si>
  <si>
    <t>2029AMP2020Capital ExpenditureExpenditure on subcomponentsEnergy efficiency and demand side management, reduction of energy lossesconstant</t>
  </si>
  <si>
    <t>2029AMP2021Capital ExpenditureExpenditure on subcomponentsEnergy efficiency and demand side management, reduction of energy lossesconstant</t>
  </si>
  <si>
    <t>2029AMP2021Capital ExpenditureExpenditure on subcomponentsOverhead to underground conversionconstant</t>
  </si>
  <si>
    <t>2029AMP2020Capital ExpenditureExpenditure on subcomponentsOverhead to underground conversionconstant</t>
  </si>
  <si>
    <t>2029AMP2019Capital ExpenditureExpenditure on subcomponentsOverhead to underground conversionconstant</t>
  </si>
  <si>
    <t>2029AMP2019Capital ExpenditureExpenditure on subcomponentsResearch and developmentconstant</t>
  </si>
  <si>
    <t>2029AMP2021Capital ExpenditureExpenditure on subcomponentsResearch and developmentconstant</t>
  </si>
  <si>
    <t>2029AMP2020Capital ExpenditureExpenditure on subcomponentsResearch and developmentconstant</t>
  </si>
  <si>
    <t>2029AMP2020Capital ExpenditureNetwork assetsExpenditure on network assetsconstant</t>
  </si>
  <si>
    <t>2029AMP2019Capital ExpenditureNetwork assetsExpenditure on network assetsconstant</t>
  </si>
  <si>
    <t>2029AMP2021Capital ExpenditureNetwork assetsExpenditure on network assetsconstant</t>
  </si>
  <si>
    <t>2029AMP2021Capital ExpenditureNetwork assetsExpenditure on network assetsnominal</t>
  </si>
  <si>
    <t>2029AMP2020Capital ExpenditureNetwork assetsExpenditure on network assetsnominal</t>
  </si>
  <si>
    <t>2029AMP2019Capital ExpenditureNetwork assetsExpenditure on network assetsnominal</t>
  </si>
  <si>
    <t>2029AMP2019Capital ExpenditureNon-network assetsExpenditure on non-network assetsconstant</t>
  </si>
  <si>
    <t>2029AMP2020Capital ExpenditureNon-network assetsExpenditure on non-network assetsconstant</t>
  </si>
  <si>
    <t>2029AMP2021Capital ExpenditureNon-network assetsExpenditure on non-network assetsconstant</t>
  </si>
  <si>
    <t>2029AMP2021Capital ExpenditureNon-network assetsExpenditure on non-network assetsnominal</t>
  </si>
  <si>
    <t>2029AMP2020Capital ExpenditureNon-network assetsExpenditure on non-network assetsnominal</t>
  </si>
  <si>
    <t>2029AMP2019Capital ExpenditureNon-network assetsExpenditure on non-network assetsnominal</t>
  </si>
  <si>
    <t>2029AMP2019Capital ExpenditureReliability, safety and environmentLegislative and regulatoryconstant</t>
  </si>
  <si>
    <t>2029AMP2020Capital ExpenditureReliability, safety and environmentLegislative and regulatoryconstant</t>
  </si>
  <si>
    <t>2029AMP2021Capital ExpenditureReliability, safety and environmentLegislative and regulatoryconstant</t>
  </si>
  <si>
    <t>2029AMP2021Capital ExpenditureReliability, safety and environmentLegislative and regulatorynominal</t>
  </si>
  <si>
    <t>2029AMP2019Capital ExpenditureReliability, safety and environmentLegislative and regulatorynominal</t>
  </si>
  <si>
    <t>2029AMP2020Capital ExpenditureReliability, safety and environmentLegislative and regulatorynominal</t>
  </si>
  <si>
    <t>2029AMP2019Capital ExpenditureReliability, safety and environmentOther reliability, safety and environmentconstant</t>
  </si>
  <si>
    <t>2029AMP2021Capital ExpenditureReliability, safety and environmentOther reliability, safety and environmentconstant</t>
  </si>
  <si>
    <t>2029AMP2020Capital ExpenditureReliability, safety and environmentOther reliability, safety and environmentconstant</t>
  </si>
  <si>
    <t>2029AMP2021Capital ExpenditureReliability, safety and environmentOther reliability, safety and environmentnominal</t>
  </si>
  <si>
    <t>2029AMP2020Capital ExpenditureReliability, safety and environmentOther reliability, safety and environmentnominal</t>
  </si>
  <si>
    <t>2029AMP2019Capital ExpenditureReliability, safety and environmentOther reliability, safety and environmentnominal</t>
  </si>
  <si>
    <t>2029AMP2021Capital ExpenditureReliability, safety and environmentQuality of supplyconstant</t>
  </si>
  <si>
    <t>2029AMP2020Capital ExpenditureReliability, safety and environmentQuality of supplyconstant</t>
  </si>
  <si>
    <t>2029AMP2019Capital ExpenditureReliability, safety and environmentQuality of supplyconstant</t>
  </si>
  <si>
    <t>2029AMP2019Capital ExpenditureReliability, safety and environmentQuality of supplynominal</t>
  </si>
  <si>
    <t>2029AMP2021Capital ExpenditureReliability, safety and environmentQuality of supplynominal</t>
  </si>
  <si>
    <t>2029AMP2020Capital ExpenditureReliability, safety and environmentQuality of supplynominal</t>
  </si>
  <si>
    <t>2029AMP2019Capital ExpenditureReliability, safety and environmentTotal reliability, safety and environmentconstant</t>
  </si>
  <si>
    <t>2029AMP2020Capital ExpenditureReliability, safety and environmentTotal reliability, safety and environmentconstant</t>
  </si>
  <si>
    <t>2029AMP2021Capital ExpenditureReliability, safety and environmentTotal reliability, safety and environmentconstant</t>
  </si>
  <si>
    <t>2029AMP2021Capital ExpenditureReliability, safety and environmentTotal reliability, safety and environmentnominal</t>
  </si>
  <si>
    <t>2029AMP2019Capital ExpenditureReliability, safety and environmentTotal reliability, safety and environmentnominal</t>
  </si>
  <si>
    <t>2029AMP2020Capital ExpenditureReliability, safety and environmentTotal reliability, safety and environmentnominal</t>
  </si>
  <si>
    <t>2029AMP2019Capital ExpenditureSystem growthSystem growthconstant</t>
  </si>
  <si>
    <t>2029AMP2021Capital ExpenditureSystem growthSystem growthconstant</t>
  </si>
  <si>
    <t>2029AMP2020Capital ExpenditureSystem growthSystem growthconstant</t>
  </si>
  <si>
    <t>2029AMP2021Capital ExpenditureSystem growthSystem growthnominal</t>
  </si>
  <si>
    <t>2029AMP2020Capital ExpenditureSystem growthSystem growthnominal</t>
  </si>
  <si>
    <t>2029AMP2019Capital ExpenditureSystem growthSystem growthnominal</t>
  </si>
  <si>
    <t>2029AMP2019Capital ExpenditureValue of capital contributionsValue of capital contributionsnominal</t>
  </si>
  <si>
    <t>2029AMP2021Capital ExpenditureValue of capital contributionsValue of capital contributionsnominal</t>
  </si>
  <si>
    <t>2029AMP2020Capital ExpenditureValue of capital contributionsValue of capital contributionsnominal</t>
  </si>
  <si>
    <t>2029AMP2020Capital ExpenditureValue of vested assetsValue of vested assetsnominal</t>
  </si>
  <si>
    <t>2029AMP2021Capital ExpenditureValue of vested assetsValue of vested assetsnominal</t>
  </si>
  <si>
    <t>2029AMP2019Capital ExpenditureValue of vested assetsValue of vested assetsnominal</t>
  </si>
  <si>
    <t>2029AMP2021Operating ExpenditureAsset replacement and renewalAsset replacement and renewalconstant</t>
  </si>
  <si>
    <t>2029AMP2019Operating ExpenditureAsset replacement and renewalAsset replacement and renewalconstant</t>
  </si>
  <si>
    <t>2029AMP2020Operating ExpenditureAsset replacement and renewalAsset replacement and renewalconstant</t>
  </si>
  <si>
    <t>2029AMP2020Operating ExpenditureAsset replacement and renewalAsset replacement and renewalnominal</t>
  </si>
  <si>
    <t>2029AMP2019Operating ExpenditureAsset replacement and renewalAsset replacement and renewalnominal</t>
  </si>
  <si>
    <t>2029AMP2021Operating ExpenditureAsset replacement and renewalAsset replacement and renewalnominal</t>
  </si>
  <si>
    <t>2029AMP2019Operating ExpenditureBusiness supportBusiness supportconstant</t>
  </si>
  <si>
    <t>2029AMP2020Operating ExpenditureBusiness supportBusiness supportconstant</t>
  </si>
  <si>
    <t>2029AMP2021Operating ExpenditureBusiness supportBusiness supportconstant</t>
  </si>
  <si>
    <t>2029AMP2020Operating ExpenditureBusiness supportBusiness supportnominal</t>
  </si>
  <si>
    <t>2029AMP2019Operating ExpenditureBusiness supportBusiness supportnominal</t>
  </si>
  <si>
    <t>2029AMP2021Operating ExpenditureBusiness supportBusiness supportnominal</t>
  </si>
  <si>
    <t>2029AMP2019Operating ExpenditureExpenditure on subcomponentsDirect billing*constant</t>
  </si>
  <si>
    <t>2029AMP2020Operating ExpenditureExpenditure on subcomponentsDirect billing*constant</t>
  </si>
  <si>
    <t>2029AMP2021Operating ExpenditureExpenditure on subcomponentsDirect billing*constant</t>
  </si>
  <si>
    <t>2029AMP2020Operating ExpenditureExpenditure on subcomponentsEnergy efficiency and demand side management, reduction of energy lossesconstant</t>
  </si>
  <si>
    <t>2029AMP2021Operating ExpenditureExpenditure on subcomponentsEnergy efficiency and demand side management, reduction of energy lossesconstant</t>
  </si>
  <si>
    <t>2029AMP2019Operating ExpenditureExpenditure on subcomponentsEnergy efficiency and demand side management, reduction of energy lossesconstant</t>
  </si>
  <si>
    <t>2029AMP2021Operating ExpenditureExpenditure on subcomponentsInsuranceconstant</t>
  </si>
  <si>
    <t>2029AMP2019Operating ExpenditureExpenditure on subcomponentsInsuranceconstant</t>
  </si>
  <si>
    <t>2029AMP2020Operating ExpenditureExpenditure on subcomponentsInsuranceconstant</t>
  </si>
  <si>
    <t>2029AMP2021Operating ExpenditureExpenditure on subcomponentsResearch and Developmentconstant</t>
  </si>
  <si>
    <t>2029AMP2019Operating ExpenditureExpenditure on subcomponentsResearch and Developmentconstant</t>
  </si>
  <si>
    <t>2029AMP2020Operating ExpenditureExpenditure on subcomponentsResearch and Developmentconstant</t>
  </si>
  <si>
    <t>2029AMP2021Operating ExpenditureNetwork OpexNetwork Opexconstant</t>
  </si>
  <si>
    <t>2029AMP2020Operating ExpenditureNetwork OpexNetwork Opexconstant</t>
  </si>
  <si>
    <t>2029AMP2019Operating ExpenditureNetwork OpexNetwork Opexconstant</t>
  </si>
  <si>
    <t>2029AMP2021Operating ExpenditureNetwork OpexNetwork Opexnominal</t>
  </si>
  <si>
    <t>2029AMP2020Operating ExpenditureNetwork OpexNetwork Opexnominal</t>
  </si>
  <si>
    <t>2029AMP2019Operating ExpenditureNetwork OpexNetwork Opexnominal</t>
  </si>
  <si>
    <t>2029AMP2021Operating ExpenditureNon-network opexNon-network opexconstant</t>
  </si>
  <si>
    <t>2029AMP2019Operating ExpenditureNon-network opexNon-network opexconstant</t>
  </si>
  <si>
    <t>2029AMP2020Operating ExpenditureNon-network opexNon-network opexconstant</t>
  </si>
  <si>
    <t>2029AMP2021Operating ExpenditureNon-network opexNon-network opexnominal</t>
  </si>
  <si>
    <t>2029AMP2019Operating ExpenditureNon-network opexNon-network opexnominal</t>
  </si>
  <si>
    <t>2029AMP2020Operating ExpenditureNon-network opexNon-network opexnominal</t>
  </si>
  <si>
    <t>2029AMP2019Operating ExpenditureRoutine &amp; Corrective Maint &amp; InspectionRoutine &amp; Corrective Maint &amp; Inspectionconstant</t>
  </si>
  <si>
    <t>2029AMP2020Operating ExpenditureRoutine &amp; Corrective Maint &amp; InspectionRoutine &amp; Corrective Maint &amp; Inspectionconstant</t>
  </si>
  <si>
    <t>2029AMP2019Operating ExpenditureRoutine &amp; Corrective Maint &amp; InspectionRoutine &amp; Corrective Maint &amp; Inspectionnominal</t>
  </si>
  <si>
    <t>2029AMP2020Operating ExpenditureRoutine &amp; Corrective Maint &amp; InspectionRoutine &amp; Corrective Maint &amp; Inspectionnominal</t>
  </si>
  <si>
    <t>2029AMP2019Operating ExpenditureRoutine and corrective maintenance and inspectionRoutine and corrective maintenance and inspectionconstant</t>
  </si>
  <si>
    <t>2029AMP2020Operating ExpenditureRoutine and corrective maintenance and inspectionRoutine and corrective maintenance and inspectionconstant</t>
  </si>
  <si>
    <t>2029AMP2021Operating ExpenditureRoutine and corrective maintenance and inspectionRoutine and corrective maintenance and inspectionconstant</t>
  </si>
  <si>
    <t>2029AMP2019Operating ExpenditureRoutine and corrective maintenance and inspectionRoutine and corrective maintenance and inspectionnominal</t>
  </si>
  <si>
    <t>2029AMP2020Operating ExpenditureRoutine and corrective maintenance and inspectionRoutine and corrective maintenance and inspectionnominal</t>
  </si>
  <si>
    <t>2029AMP2021Operating ExpenditureRoutine and corrective maintenance and inspectionRoutine and corrective maintenance and inspectionnominal</t>
  </si>
  <si>
    <t>2029AMP2021Operating ExpenditureService interruptions and emergenciesService interruptions and emergenciesconstant</t>
  </si>
  <si>
    <t>2029AMP2020Operating ExpenditureService interruptions and emergenciesService interruptions and emergenciesconstant</t>
  </si>
  <si>
    <t>2029AMP2019Operating ExpenditureService interruptions and emergenciesService interruptions and emergenciesconstant</t>
  </si>
  <si>
    <t>2029AMP2021Operating ExpenditureService interruptions and emergenciesService interruptions and emergenciesnominal</t>
  </si>
  <si>
    <t>2029AMP2020Operating ExpenditureService interruptions and emergenciesService interruptions and emergenciesnominal</t>
  </si>
  <si>
    <t>2029AMP2019Operating ExpenditureService interruptions and emergenciesService interruptions and emergenciesnominal</t>
  </si>
  <si>
    <t>2029AMP2020Operating ExpenditureSystem operations and network supportSystem operations and network supportconstant</t>
  </si>
  <si>
    <t>2029AMP2019Operating ExpenditureSystem operations and network supportSystem operations and network supportconstant</t>
  </si>
  <si>
    <t>2029AMP2021Operating ExpenditureSystem operations and network supportSystem operations and network supportconstant</t>
  </si>
  <si>
    <t>2029AMP2020Operating ExpenditureSystem operations and network supportSystem operations and network supportnominal</t>
  </si>
  <si>
    <t>2029AMP2021Operating ExpenditureSystem operations and network supportSystem operations and network supportnominal</t>
  </si>
  <si>
    <t>2029AMP2019Operating ExpenditureSystem operations and network supportSystem operations and network supportnominal</t>
  </si>
  <si>
    <t>2029AMP2019Operating ExpenditureTotal opexOperational expenditureconstant</t>
  </si>
  <si>
    <t>2029AMP2021Operating ExpenditureTotal opexOperational expenditureconstant</t>
  </si>
  <si>
    <t>2029AMP2020Operating ExpenditureTotal opexOperational expenditureconstant</t>
  </si>
  <si>
    <t>2029AMP2019Operating ExpenditureTotal opexOperational expenditurenominal</t>
  </si>
  <si>
    <t>2029AMP2021Operating ExpenditureTotal opexOperational expenditurenominal</t>
  </si>
  <si>
    <t>2029AMP2020Operating ExpenditureTotal opexOperational expenditurenominal</t>
  </si>
  <si>
    <t>2029AMP2019Operating ExpenditureVegetation managementVegetation managementconstant</t>
  </si>
  <si>
    <t>2029AMP2021Operating ExpenditureVegetation managementVegetation managementconstant</t>
  </si>
  <si>
    <t>2029AMP2020Operating ExpenditureVegetation managementVegetation managementconstant</t>
  </si>
  <si>
    <t>2029AMP2021Operating ExpenditureVegetation managementVegetation managementnominal</t>
  </si>
  <si>
    <t>2029AMP2019Operating ExpenditureVegetation managementVegetation managementnominal</t>
  </si>
  <si>
    <t>2029AMP2020Operating ExpenditureVegetation managementVegetation managementnominal</t>
  </si>
  <si>
    <t>2030AMP2020Capital ExpenditureAll assetsExpenditure on assetsconstant</t>
  </si>
  <si>
    <t>2030AMP2021Capital ExpenditureAll assetsExpenditure on assetsconstant</t>
  </si>
  <si>
    <t>2030AMP2021Capital ExpenditureAll assetsExpenditure on assetsnominal</t>
  </si>
  <si>
    <t>2030AMP2020Capital ExpenditureAll assetsExpenditure on assetsnominal</t>
  </si>
  <si>
    <t>2030AMP2020Capital ExpenditureAsset relocationsAsset relocationsconstant</t>
  </si>
  <si>
    <t>2030AMP2021Capital ExpenditureAsset relocationsAsset relocationsconstant</t>
  </si>
  <si>
    <t>2030AMP2020Capital ExpenditureAsset relocationsAsset relocationsnominal</t>
  </si>
  <si>
    <t>2030AMP2021Capital ExpenditureAsset relocationsAsset relocationsnominal</t>
  </si>
  <si>
    <t>2030AMP2020Capital ExpenditureAsset replacement and renewalAsset replacement and renewalconstant</t>
  </si>
  <si>
    <t>2030AMP2021Capital ExpenditureAsset replacement and renewalAsset replacement and renewalconstant</t>
  </si>
  <si>
    <t>2030AMP2020Capital ExpenditureAsset replacement and renewalAsset replacement and renewalnominal</t>
  </si>
  <si>
    <t>2030AMP2021Capital ExpenditureAsset replacement and renewalAsset replacement and renewalnominal</t>
  </si>
  <si>
    <t>2030AMP2021Capital ExpenditureAssets commissionedAssets commissionednominal</t>
  </si>
  <si>
    <t>2030AMP2020Capital ExpenditureAssets commissionedAssets commissionednominal</t>
  </si>
  <si>
    <t>2030AMP2021Capital ExpenditureCapital expenditure forecastCapital expenditure forecastnominal</t>
  </si>
  <si>
    <t>2030AMP2020Capital ExpenditureCapital expenditure forecastCapital expenditure forecastnominal</t>
  </si>
  <si>
    <t>2030AMP2020Capital ExpenditureConsumer connectionConsumer connectionconstant</t>
  </si>
  <si>
    <t>2030AMP2021Capital ExpenditureConsumer connectionConsumer connectionconstant</t>
  </si>
  <si>
    <t>2030AMP2020Capital ExpenditureConsumer connectionConsumer connectionnominal</t>
  </si>
  <si>
    <t>2030AMP2021Capital ExpenditureConsumer connectionConsumer connectionnominal</t>
  </si>
  <si>
    <t>2030AMP2020Capital ExpenditureCost of financingCost of financingnominal</t>
  </si>
  <si>
    <t>2030AMP2021Capital ExpenditureCost of financingCost of financingnominal</t>
  </si>
  <si>
    <t>2030AMP2021Capital ExpenditureExpenditure on subcomponentsEnergy efficiency and demand side management, reduction of energy lossesconstant</t>
  </si>
  <si>
    <t>2030AMP2020Capital ExpenditureExpenditure on subcomponentsEnergy efficiency and demand side management, reduction of energy lossesconstant</t>
  </si>
  <si>
    <t>2030AMP2020Capital ExpenditureExpenditure on subcomponentsOverhead to underground conversionconstant</t>
  </si>
  <si>
    <t>2030AMP2021Capital ExpenditureExpenditure on subcomponentsOverhead to underground conversionconstant</t>
  </si>
  <si>
    <t>2030AMP2021Capital ExpenditureExpenditure on subcomponentsResearch and developmentconstant</t>
  </si>
  <si>
    <t>2030AMP2020Capital ExpenditureExpenditure on subcomponentsResearch and developmentconstant</t>
  </si>
  <si>
    <t>2030AMP2020Capital ExpenditureNetwork assetsExpenditure on network assetsconstant</t>
  </si>
  <si>
    <t>2030AMP2021Capital ExpenditureNetwork assetsExpenditure on network assetsconstant</t>
  </si>
  <si>
    <t>2030AMP2021Capital ExpenditureNetwork assetsExpenditure on network assetsnominal</t>
  </si>
  <si>
    <t>2030AMP2020Capital ExpenditureNetwork assetsExpenditure on network assetsnominal</t>
  </si>
  <si>
    <t>2030AMP2020Capital ExpenditureNon-network assetsExpenditure on non-network assetsconstant</t>
  </si>
  <si>
    <t>2030AMP2021Capital ExpenditureNon-network assetsExpenditure on non-network assetsconstant</t>
  </si>
  <si>
    <t>2030AMP2021Capital ExpenditureNon-network assetsExpenditure on non-network assetsnominal</t>
  </si>
  <si>
    <t>2030AMP2020Capital ExpenditureNon-network assetsExpenditure on non-network assetsnominal</t>
  </si>
  <si>
    <t>2030AMP2020Capital ExpenditureReliability, safety and environmentLegislative and regulatoryconstant</t>
  </si>
  <si>
    <t>2030AMP2021Capital ExpenditureReliability, safety and environmentLegislative and regulatoryconstant</t>
  </si>
  <si>
    <t>2030AMP2021Capital ExpenditureReliability, safety and environmentLegislative and regulatorynominal</t>
  </si>
  <si>
    <t>2030AMP2020Capital ExpenditureReliability, safety and environmentLegislative and regulatorynominal</t>
  </si>
  <si>
    <t>2030AMP2020Capital ExpenditureReliability, safety and environmentOther reliability, safety and environmentconstant</t>
  </si>
  <si>
    <t>2030AMP2021Capital ExpenditureReliability, safety and environmentOther reliability, safety and environmentconstant</t>
  </si>
  <si>
    <t>2030AMP2021Capital ExpenditureReliability, safety and environmentOther reliability, safety and environmentnominal</t>
  </si>
  <si>
    <t>2030AMP2020Capital ExpenditureReliability, safety and environmentOther reliability, safety and environmentnominal</t>
  </si>
  <si>
    <t>2030AMP2021Capital ExpenditureReliability, safety and environmentQuality of supplyconstant</t>
  </si>
  <si>
    <t>2030AMP2020Capital ExpenditureReliability, safety and environmentQuality of supplyconstant</t>
  </si>
  <si>
    <t>2030AMP2020Capital ExpenditureReliability, safety and environmentQuality of supplynominal</t>
  </si>
  <si>
    <t>2030AMP2021Capital ExpenditureReliability, safety and environmentQuality of supplynominal</t>
  </si>
  <si>
    <t>2030AMP2020Capital ExpenditureReliability, safety and environmentTotal reliability, safety and environmentconstant</t>
  </si>
  <si>
    <t>2030AMP2021Capital ExpenditureReliability, safety and environmentTotal reliability, safety and environmentconstant</t>
  </si>
  <si>
    <t>2030AMP2020Capital ExpenditureReliability, safety and environmentTotal reliability, safety and environmentnominal</t>
  </si>
  <si>
    <t>2030AMP2021Capital ExpenditureReliability, safety and environmentTotal reliability, safety and environmentnominal</t>
  </si>
  <si>
    <t>2030AMP2020Capital ExpenditureSystem growthSystem growthconstant</t>
  </si>
  <si>
    <t>2030AMP2021Capital ExpenditureSystem growthSystem growthconstant</t>
  </si>
  <si>
    <t>2030AMP2021Capital ExpenditureSystem growthSystem growthnominal</t>
  </si>
  <si>
    <t>2030AMP2020Capital ExpenditureSystem growthSystem growthnominal</t>
  </si>
  <si>
    <t>2030AMP2020Capital ExpenditureValue of capital contributionsValue of capital contributionsnominal</t>
  </si>
  <si>
    <t>2030AMP2021Capital ExpenditureValue of capital contributionsValue of capital contributionsnominal</t>
  </si>
  <si>
    <t>2030AMP2021Capital ExpenditureValue of vested assetsValue of vested assetsnominal</t>
  </si>
  <si>
    <t>2030AMP2020Capital ExpenditureValue of vested assetsValue of vested assetsnominal</t>
  </si>
  <si>
    <t>2030AMP2021Operating ExpenditureAsset replacement and renewalAsset replacement and renewalconstant</t>
  </si>
  <si>
    <t>2030AMP2020Operating ExpenditureAsset replacement and renewalAsset replacement and renewalconstant</t>
  </si>
  <si>
    <t>2030AMP2021Operating ExpenditureAsset replacement and renewalAsset replacement and renewalnominal</t>
  </si>
  <si>
    <t>2030AMP2020Operating ExpenditureAsset replacement and renewalAsset replacement and renewalnominal</t>
  </si>
  <si>
    <t>2030AMP2020Operating ExpenditureBusiness supportBusiness supportconstant</t>
  </si>
  <si>
    <t>2030AMP2021Operating ExpenditureBusiness supportBusiness supportconstant</t>
  </si>
  <si>
    <t>2030AMP2021Operating ExpenditureBusiness supportBusiness supportnominal</t>
  </si>
  <si>
    <t>2030AMP2020Operating ExpenditureBusiness supportBusiness supportnominal</t>
  </si>
  <si>
    <t>2030AMP2020Operating ExpenditureExpenditure on subcomponentsDirect billing*constant</t>
  </si>
  <si>
    <t>2030AMP2021Operating ExpenditureExpenditure on subcomponentsDirect billing*constant</t>
  </si>
  <si>
    <t>2030AMP2021Operating ExpenditureExpenditure on subcomponentsEnergy efficiency and demand side management, reduction of energy lossesconstant</t>
  </si>
  <si>
    <t>2030AMP2020Operating ExpenditureExpenditure on subcomponentsEnergy efficiency and demand side management, reduction of energy lossesconstant</t>
  </si>
  <si>
    <t>2030AMP2020Operating ExpenditureExpenditure on subcomponentsInsuranceconstant</t>
  </si>
  <si>
    <t>2030AMP2021Operating ExpenditureExpenditure on subcomponentsInsuranceconstant</t>
  </si>
  <si>
    <t>2030AMP2021Operating ExpenditureExpenditure on subcomponentsResearch and Developmentconstant</t>
  </si>
  <si>
    <t>2030AMP2020Operating ExpenditureExpenditure on subcomponentsResearch and Developmentconstant</t>
  </si>
  <si>
    <t>2030AMP2020Operating ExpenditureNetwork OpexNetwork Opexconstant</t>
  </si>
  <si>
    <t>2030AMP2021Operating ExpenditureNetwork OpexNetwork Opexconstant</t>
  </si>
  <si>
    <t>2030AMP2020Operating ExpenditureNetwork OpexNetwork Opexnominal</t>
  </si>
  <si>
    <t>2030AMP2021Operating ExpenditureNetwork OpexNetwork Opexnominal</t>
  </si>
  <si>
    <t>2030AMP2020Operating ExpenditureNon-network opexNon-network opexconstant</t>
  </si>
  <si>
    <t>2030AMP2021Operating ExpenditureNon-network opexNon-network opexconstant</t>
  </si>
  <si>
    <t>2030AMP2021Operating ExpenditureNon-network opexNon-network opexnominal</t>
  </si>
  <si>
    <t>2030AMP2020Operating ExpenditureNon-network opexNon-network opexnominal</t>
  </si>
  <si>
    <t>2030AMP2020Operating ExpenditureRoutine &amp; Corrective Maint &amp; InspectionRoutine &amp; Corrective Maint &amp; Inspectionconstant</t>
  </si>
  <si>
    <t>2030AMP2020Operating ExpenditureRoutine &amp; Corrective Maint &amp; InspectionRoutine &amp; Corrective Maint &amp; Inspectionnominal</t>
  </si>
  <si>
    <t>2030AMP2020Operating ExpenditureRoutine and corrective maintenance and inspectionRoutine and corrective maintenance and inspectionconstant</t>
  </si>
  <si>
    <t>2030AMP2021Operating ExpenditureRoutine and corrective maintenance and inspectionRoutine and corrective maintenance and inspectionconstant</t>
  </si>
  <si>
    <t>2030AMP2021Operating ExpenditureRoutine and corrective maintenance and inspectionRoutine and corrective maintenance and inspectionnominal</t>
  </si>
  <si>
    <t>2030AMP2020Operating ExpenditureRoutine and corrective maintenance and inspectionRoutine and corrective maintenance and inspectionnominal</t>
  </si>
  <si>
    <t>2030AMP2021Operating ExpenditureService interruptions and emergenciesService interruptions and emergenciesconstant</t>
  </si>
  <si>
    <t>2030AMP2020Operating ExpenditureService interruptions and emergenciesService interruptions and emergenciesconstant</t>
  </si>
  <si>
    <t>2030AMP2021Operating ExpenditureService interruptions and emergenciesService interruptions and emergenciesnominal</t>
  </si>
  <si>
    <t>2030AMP2020Operating ExpenditureService interruptions and emergenciesService interruptions and emergenciesnominal</t>
  </si>
  <si>
    <t>2030AMP2020Operating ExpenditureSystem operations and network supportSystem operations and network supportconstant</t>
  </si>
  <si>
    <t>2030AMP2021Operating ExpenditureSystem operations and network supportSystem operations and network supportconstant</t>
  </si>
  <si>
    <t>2030AMP2020Operating ExpenditureSystem operations and network supportSystem operations and network supportnominal</t>
  </si>
  <si>
    <t>2030AMP2021Operating ExpenditureSystem operations and network supportSystem operations and network supportnominal</t>
  </si>
  <si>
    <t>2030AMP2021Operating ExpenditureTotal opexOperational expenditureconstant</t>
  </si>
  <si>
    <t>2030AMP2020Operating ExpenditureTotal opexOperational expenditureconstant</t>
  </si>
  <si>
    <t>2030AMP2021Operating ExpenditureTotal opexOperational expenditurenominal</t>
  </si>
  <si>
    <t>2030AMP2020Operating ExpenditureTotal opexOperational expenditurenominal</t>
  </si>
  <si>
    <t>2030AMP2020Operating ExpenditureVegetation managementVegetation managementconstant</t>
  </si>
  <si>
    <t>2030AMP2021Operating ExpenditureVegetation managementVegetation managementconstant</t>
  </si>
  <si>
    <t>2030AMP2020Operating ExpenditureVegetation managementVegetation managementnominal</t>
  </si>
  <si>
    <t>2030AMP2021Operating ExpenditureVegetation managementVegetation managementnominal</t>
  </si>
  <si>
    <t>2031AMP2021Capital ExpenditureAll assetsExpenditure on assetsconstant</t>
  </si>
  <si>
    <t>2031AMP2021Capital ExpenditureAll assetsExpenditure on assetsnominal</t>
  </si>
  <si>
    <t>2031AMP2021Capital ExpenditureAsset relocationsAsset relocationsconstant</t>
  </si>
  <si>
    <t>2031AMP2021Capital ExpenditureAsset relocationsAsset relocationsnominal</t>
  </si>
  <si>
    <t>2031AMP2021Capital ExpenditureAsset replacement and renewalAsset replacement and renewalconstant</t>
  </si>
  <si>
    <t>2031AMP2021Capital ExpenditureAsset replacement and renewalAsset replacement and renewalnominal</t>
  </si>
  <si>
    <t>2031AMP2021Capital ExpenditureAssets commissionedAssets commissionednominal</t>
  </si>
  <si>
    <t>2031AMP2021Capital ExpenditureCapital expenditure forecastCapital expenditure forecastnominal</t>
  </si>
  <si>
    <t>2031AMP2021Capital ExpenditureConsumer connectionConsumer connectionconstant</t>
  </si>
  <si>
    <t>2031AMP2021Capital ExpenditureConsumer connectionConsumer connectionnominal</t>
  </si>
  <si>
    <t>2031AMP2021Capital ExpenditureCost of financingCost of financingnominal</t>
  </si>
  <si>
    <t>2031AMP2021Capital ExpenditureExpenditure on subcomponentsEnergy efficiency and demand side management, reduction of energy lossesconstant</t>
  </si>
  <si>
    <t>2031AMP2021Capital ExpenditureExpenditure on subcomponentsOverhead to underground conversionconstant</t>
  </si>
  <si>
    <t>2031AMP2021Capital ExpenditureExpenditure on subcomponentsResearch and developmentconstant</t>
  </si>
  <si>
    <t>2031AMP2021Capital ExpenditureNetwork assetsExpenditure on network assetsconstant</t>
  </si>
  <si>
    <t>2031AMP2021Capital ExpenditureNetwork assetsExpenditure on network assetsnominal</t>
  </si>
  <si>
    <t>2031AMP2021Capital ExpenditureNon-network assetsExpenditure on non-network assetsconstant</t>
  </si>
  <si>
    <t>2031AMP2021Capital ExpenditureNon-network assetsExpenditure on non-network assetsnominal</t>
  </si>
  <si>
    <t>2031AMP2021Capital ExpenditureReliability, safety and environmentLegislative and regulatoryconstant</t>
  </si>
  <si>
    <t>2031AMP2021Capital ExpenditureReliability, safety and environmentLegislative and regulatorynominal</t>
  </si>
  <si>
    <t>2031AMP2021Capital ExpenditureReliability, safety and environmentOther reliability, safety and environmentconstant</t>
  </si>
  <si>
    <t>2031AMP2021Capital ExpenditureReliability, safety and environmentOther reliability, safety and environmentnominal</t>
  </si>
  <si>
    <t>2031AMP2021Capital ExpenditureReliability, safety and environmentQuality of supplyconstant</t>
  </si>
  <si>
    <t>2031AMP2021Capital ExpenditureReliability, safety and environmentQuality of supplynominal</t>
  </si>
  <si>
    <t>2031AMP2021Capital ExpenditureReliability, safety and environmentTotal reliability, safety and environmentconstant</t>
  </si>
  <si>
    <t>2031AMP2021Capital ExpenditureReliability, safety and environmentTotal reliability, safety and environmentnominal</t>
  </si>
  <si>
    <t>2031AMP2021Capital ExpenditureSystem growthSystem growthconstant</t>
  </si>
  <si>
    <t>2031AMP2021Capital ExpenditureSystem growthSystem growthnominal</t>
  </si>
  <si>
    <t>2031AMP2021Capital ExpenditureValue of capital contributionsValue of capital contributionsnominal</t>
  </si>
  <si>
    <t>2031AMP2021Capital ExpenditureValue of vested assetsValue of vested assetsnominal</t>
  </si>
  <si>
    <t>2031AMP2021Operating ExpenditureAsset replacement and renewalAsset replacement and renewalconstant</t>
  </si>
  <si>
    <t>2031AMP2021Operating ExpenditureAsset replacement and renewalAsset replacement and renewalnominal</t>
  </si>
  <si>
    <t>2031AMP2021Operating ExpenditureBusiness supportBusiness supportconstant</t>
  </si>
  <si>
    <t>2031AMP2021Operating ExpenditureBusiness supportBusiness supportnominal</t>
  </si>
  <si>
    <t>2031AMP2021Operating ExpenditureExpenditure on subcomponentsDirect billing*constant</t>
  </si>
  <si>
    <t>2031AMP2021Operating ExpenditureExpenditure on subcomponentsEnergy efficiency and demand side management, reduction of energy lossesconstant</t>
  </si>
  <si>
    <t>2031AMP2021Operating ExpenditureExpenditure on subcomponentsInsuranceconstant</t>
  </si>
  <si>
    <t>2031AMP2021Operating ExpenditureExpenditure on subcomponentsResearch and Developmentconstant</t>
  </si>
  <si>
    <t>2031AMP2021Operating ExpenditureNetwork OpexNetwork Opexconstant</t>
  </si>
  <si>
    <t>2031AMP2021Operating ExpenditureNetwork OpexNetwork Opexnominal</t>
  </si>
  <si>
    <t>2031AMP2021Operating ExpenditureNon-network opexNon-network opexconstant</t>
  </si>
  <si>
    <t>2031AMP2021Operating ExpenditureNon-network opexNon-network opexnominal</t>
  </si>
  <si>
    <t>2031AMP2021Operating ExpenditureRoutine and corrective maintenance and inspectionRoutine and corrective maintenance and inspectionconstant</t>
  </si>
  <si>
    <t>2031AMP2021Operating ExpenditureRoutine and corrective maintenance and inspectionRoutine and corrective maintenance and inspectionnominal</t>
  </si>
  <si>
    <t>2031AMP2021Operating ExpenditureService interruptions and emergenciesService interruptions and emergenciesconstant</t>
  </si>
  <si>
    <t>2031AMP2021Operating ExpenditureService interruptions and emergenciesService interruptions and emergenciesnominal</t>
  </si>
  <si>
    <t>2031AMP2021Operating ExpenditureSystem operations and network supportSystem operations and network supportconstant</t>
  </si>
  <si>
    <t>2031AMP2021Operating ExpenditureSystem operations and network supportSystem operations and network supportnominal</t>
  </si>
  <si>
    <t>2031AMP2021Operating ExpenditureTotal opexOperational expenditureconstant</t>
  </si>
  <si>
    <t>2031AMP2021Operating ExpenditureTotal opexOperational expenditurenominal</t>
  </si>
  <si>
    <t>2031AMP2021Operating ExpenditureVegetation managementVegetation managementconstant</t>
  </si>
  <si>
    <t>2031AMP2021Operating ExpenditureVegetation managementVegetation managementnominal</t>
  </si>
  <si>
    <t>EDB</t>
  </si>
  <si>
    <t>Alpine Energy</t>
  </si>
  <si>
    <t>Aurora Energy</t>
  </si>
  <si>
    <t>Buller Electricity</t>
  </si>
  <si>
    <t>Centralines</t>
  </si>
  <si>
    <t>Counties Energy</t>
  </si>
  <si>
    <t>EA Networks</t>
  </si>
  <si>
    <t>Eastland Network</t>
  </si>
  <si>
    <t>Electra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</si>
  <si>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</si>
  <si>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</si>
  <si>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</si>
  <si>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</si>
  <si>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</si>
  <si>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</si>
  <si>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</si>
  <si>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</si>
  <si>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</si>
  <si>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</si>
  <si>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</si>
  <si>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</si>
  <si>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</si>
  <si>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</si>
  <si>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</si>
  <si>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</si>
  <si>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</si>
  <si>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</si>
  <si>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</si>
  <si>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</si>
  <si>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</si>
  <si>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Year</t>
  </si>
  <si>
    <t>sub_stations</t>
  </si>
  <si>
    <t>over90</t>
  </si>
  <si>
    <t>proportion</t>
  </si>
  <si>
    <t>EDB</t>
  </si>
  <si>
    <t>Alpine Energy</t>
  </si>
  <si>
    <t>Aurora Energy</t>
  </si>
  <si>
    <t>Buller Electricity</t>
  </si>
  <si>
    <t>Centralines</t>
  </si>
  <si>
    <t>Counties Energy</t>
  </si>
  <si>
    <t>EA Networks</t>
  </si>
  <si>
    <t>Eastland Network</t>
  </si>
  <si>
    <t>Electra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</si>
  <si>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</si>
  <si>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</si>
  <si>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</si>
  <si>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</si>
  <si>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</si>
  <si>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</si>
  <si>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</si>
  <si>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</si>
  <si>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</si>
  <si>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</si>
  <si>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</si>
  <si>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</si>
  <si>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</si>
  <si>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</si>
  <si>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</si>
  <si>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</si>
  <si>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</si>
  <si>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</si>
  <si>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</si>
  <si>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</si>
  <si>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</si>
  <si>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Year</t>
  </si>
  <si>
    <t>Asset category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</si>
  <si>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</si>
  <si>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</si>
  <si>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</si>
  <si>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</si>
  <si>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</si>
  <si>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</si>
  <si>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</si>
  <si>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</si>
  <si>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</si>
  <si>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</si>
  <si>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</si>
  <si>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</si>
  <si>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</si>
  <si>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</si>
  <si>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</si>
  <si>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</si>
  <si>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</si>
  <si>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</si>
  <si>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</si>
  <si>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</si>
  <si>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</si>
  <si>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</si>
  <si>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</si>
  <si>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</si>
  <si>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</si>
  <si>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</si>
  <si>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</si>
  <si>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</si>
  <si>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</si>
  <si>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</si>
  <si>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</si>
  <si>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</si>
  <si>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</si>
  <si>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</si>
  <si>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</si>
  <si>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</si>
  <si>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</si>
  <si>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</si>
  <si>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</si>
  <si>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</si>
  <si>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</si>
  <si>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</si>
  <si>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</si>
  <si>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</si>
  <si>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</si>
  <si>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</si>
  <si>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</si>
  <si>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</si>
  <si>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</si>
  <si>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</si>
  <si>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</si>
  <si>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</si>
  <si>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</si>
  <si>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</si>
  <si>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</si>
  <si>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</si>
  <si>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</si>
  <si>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</si>
  <si>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</si>
  <si>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</si>
  <si>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</si>
  <si>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</si>
  <si>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</si>
  <si>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</si>
  <si>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</si>
  <si>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</si>
  <si>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</si>
  <si>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</si>
  <si>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</si>
  <si>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</si>
  <si>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</si>
  <si>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</si>
  <si>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</si>
  <si>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</si>
  <si>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</si>
  <si>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</si>
  <si>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</si>
  <si>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</si>
  <si>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</si>
  <si>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</si>
  <si>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</si>
  <si>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</si>
  <si>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</si>
  <si>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</si>
  <si>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</si>
  <si>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</si>
  <si>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</si>
  <si>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</si>
  <si>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</si>
  <si>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</si>
  <si>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</si>
  <si>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</si>
  <si>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</si>
  <si>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</si>
  <si>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</si>
  <si>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</si>
  <si>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</si>
  <si>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</si>
  <si>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</si>
  <si>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</si>
  <si>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</si>
  <si>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</si>
  <si>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</si>
  <si>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</si>
  <si>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</si>
  <si>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</si>
  <si>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</si>
  <si>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</si>
  <si>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</si>
  <si>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</si>
  <si>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</si>
  <si>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</si>
  <si>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</si>
  <si>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</si>
  <si>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</si>
  <si>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</si>
  <si>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</si>
  <si>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</si>
  <si>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</si>
  <si>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</si>
  <si>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</si>
  <si>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</si>
  <si>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</si>
  <si>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</si>
  <si>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</si>
  <si>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</si>
  <si>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</si>
  <si>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</si>
  <si>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</si>
  <si>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</si>
  <si>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</si>
  <si>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</si>
  <si>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</si>
  <si>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</si>
  <si>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</si>
  <si>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</si>
  <si>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</si>
  <si>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</si>
  <si>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</si>
  <si>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</si>
  <si>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</si>
  <si>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</si>
  <si>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</si>
  <si>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</si>
  <si>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</si>
  <si>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</si>
  <si>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</si>
  <si>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</si>
  <si>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</si>
  <si>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</si>
  <si>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</si>
  <si>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</si>
  <si>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</si>
  <si>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</si>
  <si>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</si>
  <si>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</si>
  <si>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</si>
  <si>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</si>
  <si>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</si>
  <si>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</si>
  <si>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</si>
  <si>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</si>
  <si>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</si>
  <si>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</si>
  <si>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</si>
  <si>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</si>
  <si>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</si>
  <si>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</si>
  <si>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</si>
  <si>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</si>
  <si>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</si>
  <si>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</si>
  <si>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</si>
  <si>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</si>
  <si>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</si>
  <si>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</si>
  <si>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</si>
  <si>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</si>
  <si>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</si>
  <si>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</si>
  <si>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</si>
  <si>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</si>
  <si>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</si>
  <si>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</si>
  <si>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</si>
  <si>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</si>
  <si>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</si>
  <si>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</si>
  <si>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</si>
  <si>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</si>
  <si>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</si>
  <si>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</si>
  <si>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</si>
  <si>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</si>
  <si>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</si>
  <si>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</si>
  <si>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</si>
  <si>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</si>
  <si>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</si>
  <si>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</si>
  <si>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</si>
  <si>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</si>
  <si>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</si>
  <si>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</si>
  <si>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</si>
  <si>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</si>
  <si>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</si>
  <si>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</si>
  <si>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</si>
  <si>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</si>
  <si>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</si>
  <si>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</si>
  <si>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</si>
  <si>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</si>
  <si>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</si>
  <si>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</si>
  <si>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</si>
  <si>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</si>
  <si>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</si>
  <si>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</si>
  <si>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</si>
  <si>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</si>
  <si>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</si>
  <si>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</si>
  <si>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</si>
  <si>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</si>
  <si>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</si>
  <si>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</si>
  <si>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</si>
  <si>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</si>
  <si>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</si>
  <si>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</si>
  <si>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</si>
  <si>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</si>
  <si>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</si>
  <si>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</si>
  <si>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</si>
  <si>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</si>
  <si>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</si>
  <si>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</si>
  <si>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</si>
  <si>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</si>
  <si>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</si>
  <si>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</si>
  <si>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</si>
  <si>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</si>
  <si>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</si>
  <si>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</si>
  <si>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</si>
  <si>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</si>
  <si>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</si>
  <si>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</si>
  <si>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</si>
  <si>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</si>
  <si>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</si>
  <si>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</si>
  <si>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</si>
  <si>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</si>
  <si>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</si>
  <si>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</si>
  <si>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</si>
  <si>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</si>
  <si>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</si>
  <si>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</si>
  <si>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</si>
  <si>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</si>
  <si>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</si>
  <si>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</si>
  <si>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</si>
  <si>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</si>
  <si>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</si>
  <si>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</si>
  <si>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</si>
  <si>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</si>
  <si>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</si>
  <si>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</si>
  <si>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</si>
  <si>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</si>
  <si>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</si>
  <si>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</si>
  <si>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</si>
  <si>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</si>
  <si>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</si>
  <si>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</si>
  <si>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</si>
  <si>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</si>
  <si>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</si>
  <si>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</si>
  <si>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</si>
  <si>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</si>
  <si>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</si>
  <si>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</si>
  <si>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</si>
  <si>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</si>
  <si>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</si>
  <si>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</si>
  <si>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</si>
  <si>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</si>
  <si>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</si>
  <si>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</si>
  <si>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</si>
  <si>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</si>
  <si>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</si>
  <si>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</si>
  <si>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</si>
  <si>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</si>
  <si>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</si>
  <si>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</si>
  <si>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</si>
  <si>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</si>
  <si>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</si>
  <si>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</si>
  <si>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</si>
  <si>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</si>
  <si>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</si>
  <si>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</si>
  <si>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</si>
  <si>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</si>
  <si>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</si>
  <si>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</si>
  <si>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</si>
  <si>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</si>
  <si>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</si>
  <si>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</si>
  <si>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</si>
  <si>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</si>
  <si>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</si>
  <si>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</si>
  <si>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</si>
  <si>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</si>
  <si>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</si>
  <si>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</si>
  <si>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</si>
  <si>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</si>
  <si>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</si>
  <si>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</si>
  <si>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Distribution cables</t>
  </si>
  <si>
    <t>Distribution lines</t>
  </si>
  <si>
    <t>Distribution poles</t>
  </si>
  <si>
    <t>Distribution substations</t>
  </si>
  <si>
    <t>Distribution switchgear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</si>
  <si>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</si>
  <si>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</si>
  <si>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</si>
  <si>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</si>
  <si>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</si>
  <si>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</si>
  <si>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</si>
  <si>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Asset class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</si>
  <si>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</si>
  <si>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</si>
  <si>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</si>
  <si>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</si>
  <si>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</si>
  <si>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</si>
  <si>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</si>
  <si>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</si>
  <si>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</si>
  <si>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</si>
  <si>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</si>
  <si>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</si>
  <si>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</si>
  <si>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</si>
  <si>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</si>
  <si>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</si>
  <si>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</si>
  <si>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</si>
  <si>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</si>
  <si>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</si>
  <si>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</si>
  <si>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</si>
  <si>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</si>
  <si>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</si>
  <si>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</si>
  <si>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</si>
  <si>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</si>
  <si>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</si>
  <si>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</si>
  <si>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</si>
  <si>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</si>
  <si>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</si>
  <si>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</si>
  <si>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</si>
  <si>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</si>
  <si>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</si>
  <si>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</si>
  <si>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</si>
  <si>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</si>
  <si>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</si>
  <si>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</si>
  <si>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</si>
  <si>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</si>
  <si>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</si>
  <si>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</si>
  <si>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</si>
  <si>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</si>
  <si>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</si>
  <si>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</si>
  <si>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</si>
  <si>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</si>
  <si>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</si>
  <si>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</si>
  <si>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</si>
  <si>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</si>
  <si>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</si>
  <si>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</si>
  <si>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</si>
  <si>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</si>
  <si>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</si>
  <si>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</si>
  <si>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</si>
  <si>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</si>
  <si>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</si>
  <si>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</si>
  <si>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</si>
  <si>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</si>
  <si>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</si>
  <si>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</si>
  <si>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</si>
  <si>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</si>
  <si>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</si>
  <si>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</si>
  <si>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</si>
  <si>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</si>
  <si>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</si>
  <si>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</si>
  <si>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</si>
  <si>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</si>
  <si>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</si>
  <si>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</si>
  <si>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</si>
  <si>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</si>
  <si>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</si>
  <si>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</si>
  <si>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</si>
  <si>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</si>
  <si>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</si>
  <si>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</si>
  <si>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</si>
  <si>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</si>
  <si>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</si>
  <si>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</si>
  <si>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</si>
  <si>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</si>
  <si>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</si>
  <si>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</si>
  <si>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</si>
  <si>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</si>
  <si>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</si>
  <si>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</si>
  <si>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</si>
  <si>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</si>
  <si>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</si>
  <si>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</si>
  <si>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</si>
  <si>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</si>
  <si>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</si>
  <si>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</si>
  <si>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</si>
  <si>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</si>
  <si>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</si>
  <si>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</si>
  <si>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</si>
  <si>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</si>
  <si>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</si>
  <si>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</si>
  <si>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</si>
  <si>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</si>
  <si>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</si>
  <si>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</si>
  <si>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</si>
  <si>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</si>
  <si>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</si>
  <si>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</si>
  <si>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</si>
  <si>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</si>
  <si>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</si>
  <si>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</si>
  <si>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</si>
  <si>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</si>
  <si>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</si>
  <si>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</si>
  <si>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</si>
  <si>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</si>
  <si>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</si>
  <si>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</si>
  <si>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</si>
  <si>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</si>
  <si>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</si>
  <si>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</si>
  <si>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</si>
  <si>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</si>
  <si>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</si>
  <si>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</si>
  <si>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</si>
  <si>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</si>
  <si>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</si>
  <si>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</si>
  <si>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</si>
  <si>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</si>
  <si>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</si>
  <si>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</si>
  <si>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</si>
  <si>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</si>
  <si>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</si>
  <si>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</si>
  <si>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</si>
  <si>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</si>
  <si>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</si>
  <si>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</si>
  <si>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</si>
  <si>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</si>
  <si>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</si>
  <si>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</si>
  <si>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</si>
  <si>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</si>
  <si>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</si>
  <si>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</si>
  <si>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</si>
  <si>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</si>
  <si>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</si>
  <si>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</si>
  <si>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</si>
  <si>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</si>
  <si>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</si>
  <si>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</si>
  <si>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</si>
  <si>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</si>
  <si>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</si>
  <si>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</si>
  <si>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</si>
  <si>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</si>
  <si>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</si>
  <si>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</si>
  <si>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</si>
  <si>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</si>
  <si>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</si>
  <si>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</si>
  <si>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</si>
  <si>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</si>
  <si>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</si>
  <si>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</si>
  <si>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</si>
  <si>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</si>
  <si>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</si>
  <si>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</si>
  <si>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</si>
  <si>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</si>
  <si>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</si>
  <si>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</si>
  <si>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</si>
  <si>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</si>
  <si>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</si>
  <si>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</si>
  <si>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</si>
  <si>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</si>
  <si>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</si>
  <si>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</si>
  <si>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</si>
  <si>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</si>
  <si>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</si>
  <si>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</si>
  <si>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</si>
  <si>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</si>
  <si>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</si>
  <si>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</si>
  <si>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</si>
  <si>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</si>
  <si>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</si>
  <si>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</si>
  <si>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</si>
  <si>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</si>
  <si>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</si>
  <si>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</si>
  <si>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</si>
  <si>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</si>
  <si>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</si>
  <si>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</si>
  <si>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</si>
  <si>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</si>
  <si>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</si>
  <si>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</si>
  <si>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</si>
  <si>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</si>
  <si>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</si>
  <si>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</si>
  <si>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</si>
  <si>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</si>
  <si>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</si>
  <si>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</si>
  <si>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</si>
  <si>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</si>
  <si>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</si>
  <si>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</si>
  <si>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</si>
  <si>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</si>
  <si>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</si>
  <si>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</si>
  <si>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</si>
  <si>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</si>
  <si>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</si>
  <si>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</si>
  <si>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</si>
  <si>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</si>
  <si>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</si>
  <si>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</si>
  <si>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</si>
  <si>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</si>
  <si>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</si>
  <si>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</si>
  <si>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</si>
  <si>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</si>
  <si>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</si>
  <si>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</si>
  <si>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</si>
  <si>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</si>
  <si>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</si>
  <si>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</si>
  <si>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</si>
  <si>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</si>
  <si>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</si>
  <si>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</si>
  <si>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</si>
  <si>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</si>
  <si>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</si>
  <si>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</si>
  <si>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</si>
  <si>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</si>
  <si>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</si>
  <si>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</si>
  <si>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</si>
  <si>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</si>
  <si>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</si>
  <si>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</si>
  <si>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</si>
  <si>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</si>
  <si>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</si>
  <si>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</si>
  <si>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</si>
  <si>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</si>
  <si>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</si>
  <si>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</si>
  <si>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</si>
  <si>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</si>
  <si>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</si>
  <si>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</si>
  <si>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</si>
  <si>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</si>
  <si>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</si>
  <si>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</si>
  <si>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</si>
  <si>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</si>
  <si>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</si>
  <si>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</si>
  <si>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</si>
  <si>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</si>
  <si>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</si>
  <si>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</si>
  <si>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</si>
  <si>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</si>
  <si>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</si>
  <si>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</si>
  <si>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</si>
  <si>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</si>
  <si>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</si>
  <si>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</si>
  <si>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</si>
  <si>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</si>
  <si>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</si>
  <si>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</si>
  <si>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</si>
  <si>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</si>
  <si>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</si>
  <si>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</si>
  <si>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</si>
  <si>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</si>
  <si>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</si>
  <si>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</si>
  <si>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</si>
  <si>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</si>
  <si>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</si>
  <si>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</si>
  <si>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</si>
  <si>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</si>
  <si>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</si>
  <si>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</si>
  <si>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</si>
  <si>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</si>
  <si>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</si>
  <si>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</si>
  <si>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</si>
  <si>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</si>
  <si>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</si>
  <si>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</si>
  <si>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</si>
  <si>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</si>
  <si>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</si>
  <si>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</si>
  <si>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</si>
  <si>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</si>
  <si>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</si>
  <si>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</si>
  <si>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</si>
  <si>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</si>
  <si>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</si>
  <si>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</si>
  <si>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</si>
  <si>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</si>
  <si>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</si>
  <si>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</si>
  <si>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</si>
  <si>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</si>
  <si>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</si>
  <si>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</si>
  <si>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</si>
  <si>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</si>
  <si>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</si>
  <si>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</si>
  <si>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</si>
  <si>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</si>
  <si>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</si>
  <si>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</si>
  <si>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</si>
  <si>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</si>
  <si>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</si>
  <si>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</si>
  <si>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</si>
  <si>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</si>
  <si>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</si>
  <si>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</si>
  <si>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</si>
  <si>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</si>
  <si>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</si>
  <si>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</si>
  <si>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</si>
  <si>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</si>
  <si>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</si>
  <si>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</si>
  <si>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</si>
  <si>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</si>
  <si>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</si>
  <si>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</si>
  <si>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</si>
  <si>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</si>
  <si>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</si>
  <si>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</si>
  <si>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</si>
  <si>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</si>
  <si>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</si>
  <si>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</si>
  <si>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</si>
  <si>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</si>
  <si>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</si>
  <si>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</si>
  <si>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</si>
  <si>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</si>
  <si>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</si>
  <si>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</si>
  <si>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</si>
  <si>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</si>
  <si>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</si>
  <si>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</si>
  <si>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</si>
  <si>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</si>
  <si>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</si>
  <si>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</si>
  <si>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</si>
  <si>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</si>
  <si>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</si>
  <si>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</si>
  <si>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</si>
  <si>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</si>
  <si>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</si>
  <si>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</si>
  <si>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</si>
  <si>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</si>
  <si>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</si>
  <si>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</si>
  <si>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</si>
  <si>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</si>
  <si>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</si>
  <si>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</si>
  <si>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</si>
  <si>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</si>
  <si>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</si>
  <si>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</si>
  <si>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</si>
  <si>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</si>
  <si>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</si>
  <si>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</si>
  <si>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</si>
  <si>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</si>
  <si>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</si>
  <si>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</si>
  <si>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</si>
  <si>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</si>
  <si>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</si>
  <si>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</si>
  <si>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</si>
  <si>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</si>
  <si>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</si>
  <si>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</si>
  <si>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</si>
  <si>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</si>
  <si>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</si>
  <si>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</si>
  <si>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</si>
  <si>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</si>
  <si>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</si>
  <si>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</si>
  <si>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</si>
  <si>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</si>
  <si>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</si>
  <si>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</si>
  <si>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</si>
  <si>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</si>
  <si>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</si>
  <si>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</si>
  <si>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</si>
  <si>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</si>
  <si>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</si>
  <si>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</si>
  <si>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</si>
  <si>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</si>
  <si>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</si>
  <si>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</si>
  <si>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</si>
  <si>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</si>
  <si>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</si>
  <si>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</si>
  <si>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</si>
  <si>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0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</si>
  <si>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</si>
  <si>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</si>
  <si>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</si>
  <si>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</si>
  <si>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</si>
  <si>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</si>
  <si>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</si>
  <si>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</si>
  <si>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</si>
  <si>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</si>
  <si>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</si>
  <si>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</si>
  <si>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</si>
  <si>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</si>
  <si>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</si>
  <si>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</si>
  <si>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</si>
  <si>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</si>
  <si>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</si>
  <si>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</si>
  <si>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</si>
  <si>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</si>
  <si>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</si>
  <si>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</si>
  <si>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</si>
  <si>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</si>
  <si>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</si>
  <si>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</si>
  <si>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</si>
  <si>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</si>
  <si>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</si>
  <si>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</si>
  <si>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</si>
  <si>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</si>
  <si>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</si>
  <si>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</si>
  <si>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</si>
  <si>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</si>
  <si>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</si>
  <si>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</si>
  <si>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</si>
  <si>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</si>
  <si>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</si>
  <si>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</si>
  <si>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</si>
  <si>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</si>
  <si>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</si>
  <si>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</si>
  <si>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</si>
  <si>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</si>
  <si>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</si>
  <si>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</si>
  <si>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</si>
  <si>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</si>
  <si>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</si>
  <si>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</si>
  <si>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</si>
  <si>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</si>
  <si>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</si>
  <si>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</si>
  <si>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</si>
  <si>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</si>
  <si>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</si>
  <si>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</si>
  <si>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</si>
  <si>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</si>
  <si>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</si>
  <si>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</si>
  <si>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</si>
  <si>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</si>
  <si>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</si>
  <si>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</si>
  <si>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</si>
  <si>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</si>
  <si>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</si>
  <si>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</si>
  <si>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</si>
  <si>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</si>
  <si>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</si>
  <si>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</si>
  <si>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</si>
  <si>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</si>
  <si>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</si>
  <si>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</si>
  <si>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</si>
  <si>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</si>
  <si>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</si>
  <si>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</si>
  <si>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</si>
  <si>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</si>
  <si>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</si>
  <si>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</si>
  <si>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</si>
  <si>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</si>
  <si>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</si>
  <si>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</si>
  <si>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</si>
  <si>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</si>
  <si>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</si>
  <si>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</si>
  <si>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</si>
  <si>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</si>
  <si>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</si>
  <si>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</si>
  <si>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</si>
  <si>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</si>
  <si>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</si>
  <si>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</si>
  <si>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</si>
  <si>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</si>
  <si>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</si>
  <si>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</si>
  <si>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</si>
  <si>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</si>
  <si>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</si>
  <si>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</si>
  <si>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</si>
  <si>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</si>
  <si>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</si>
  <si>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</si>
  <si>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</si>
  <si>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</si>
  <si>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</si>
  <si>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</si>
  <si>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</si>
  <si>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</si>
  <si>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</si>
  <si>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</si>
  <si>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</si>
  <si>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</si>
  <si>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</si>
  <si>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</si>
  <si>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</si>
  <si>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</si>
  <si>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</si>
  <si>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</si>
  <si>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</si>
  <si>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</si>
  <si>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</si>
  <si>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</si>
  <si>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</si>
  <si>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</si>
  <si>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</si>
  <si>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</si>
  <si>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</si>
  <si>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</si>
  <si>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</si>
  <si>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</si>
  <si>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</si>
  <si>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</si>
  <si>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</si>
  <si>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</si>
  <si>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</si>
  <si>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</si>
  <si>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</si>
  <si>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</si>
  <si>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</si>
  <si>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</si>
  <si>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</si>
  <si>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</si>
  <si>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</si>
  <si>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</si>
  <si>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</si>
  <si>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</si>
  <si>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</si>
  <si>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</si>
  <si>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</si>
  <si>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</si>
  <si>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</si>
  <si>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</si>
  <si>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</si>
  <si>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</si>
  <si>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</si>
  <si>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</si>
  <si>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</si>
  <si>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</si>
  <si>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</si>
  <si>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</si>
  <si>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</si>
  <si>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</si>
  <si>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</si>
  <si>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</si>
  <si>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</si>
  <si>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</si>
  <si>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</si>
  <si>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</si>
  <si>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</si>
  <si>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</si>
  <si>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</si>
  <si>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</si>
  <si>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</si>
  <si>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</si>
  <si>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</si>
  <si>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</si>
  <si>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</si>
  <si>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</si>
  <si>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</si>
  <si>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</si>
  <si>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</si>
  <si>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</si>
  <si>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</si>
  <si>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</si>
  <si>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</si>
  <si>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</si>
  <si>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</si>
  <si>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</si>
  <si>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</si>
  <si>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</si>
  <si>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</si>
  <si>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</si>
  <si>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</si>
  <si>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</si>
  <si>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</si>
  <si>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</si>
  <si>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</si>
  <si>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</si>
  <si>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</si>
  <si>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</si>
  <si>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</si>
  <si>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</si>
  <si>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</si>
  <si>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</si>
  <si>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</si>
  <si>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</si>
  <si>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</si>
  <si>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</si>
  <si>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</si>
  <si>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</si>
  <si>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</si>
  <si>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</si>
  <si>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</si>
  <si>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</si>
  <si>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</si>
  <si>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</si>
  <si>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</si>
  <si>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</si>
  <si>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</si>
  <si>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</si>
  <si>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</si>
  <si>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</si>
  <si>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</si>
  <si>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</si>
  <si>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</si>
  <si>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</si>
  <si>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</si>
  <si>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</si>
  <si>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</si>
  <si>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</si>
  <si>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</si>
  <si>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</si>
  <si>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</si>
  <si>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</si>
  <si>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</si>
  <si>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</si>
  <si>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</si>
  <si>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</si>
  <si>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</si>
  <si>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</si>
  <si>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</si>
  <si>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</si>
  <si>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</si>
  <si>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</si>
  <si>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</si>
  <si>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</si>
  <si>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</si>
  <si>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</si>
  <si>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</si>
  <si>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</si>
  <si>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</si>
  <si>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</si>
  <si>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</si>
  <si>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</si>
  <si>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</si>
  <si>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</si>
  <si>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</si>
  <si>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</si>
  <si>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</si>
  <si>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</si>
  <si>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</si>
  <si>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</si>
  <si>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</si>
  <si>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</si>
  <si>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</si>
  <si>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</si>
  <si>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</si>
  <si>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</si>
  <si>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</si>
  <si>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</si>
  <si>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</si>
  <si>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</si>
  <si>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</si>
  <si>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</si>
  <si>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</si>
  <si>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</si>
  <si>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</si>
  <si>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</si>
  <si>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</si>
  <si>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</si>
  <si>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</si>
  <si>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</si>
  <si>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</si>
  <si>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</si>
  <si>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</si>
  <si>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</si>
  <si>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</si>
  <si>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</si>
  <si>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</si>
  <si>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</si>
  <si>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</si>
  <si>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</si>
  <si>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</si>
  <si>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</si>
  <si>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</si>
  <si>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</si>
  <si>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</si>
  <si>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</si>
  <si>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</si>
  <si>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</si>
  <si>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</si>
  <si>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</si>
  <si>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</si>
  <si>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</si>
  <si>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</si>
  <si>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</si>
  <si>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</si>
  <si>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</si>
  <si>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</si>
  <si>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</si>
  <si>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</si>
  <si>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</si>
  <si>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</si>
  <si>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</si>
  <si>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</si>
  <si>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</si>
  <si>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</si>
  <si>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</si>
  <si>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</si>
  <si>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</si>
  <si>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</si>
  <si>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</si>
  <si>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</si>
  <si>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</si>
  <si>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</si>
  <si>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</si>
  <si>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</si>
  <si>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</si>
  <si>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</si>
  <si>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</si>
  <si>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</si>
  <si>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</si>
  <si>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</si>
  <si>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</si>
  <si>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</si>
  <si>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</si>
  <si>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</si>
  <si>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</si>
  <si>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</si>
  <si>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</si>
  <si>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</si>
  <si>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</si>
  <si>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</si>
  <si>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</si>
  <si>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</si>
  <si>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</si>
  <si>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</si>
  <si>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</si>
  <si>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</si>
  <si>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</si>
  <si>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</si>
  <si>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</si>
  <si>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</si>
  <si>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</si>
  <si>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</si>
  <si>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</si>
  <si>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</si>
  <si>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</si>
  <si>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</si>
  <si>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</si>
  <si>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</si>
  <si>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</si>
  <si>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</si>
  <si>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</si>
  <si>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</si>
  <si>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</si>
  <si>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</si>
  <si>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</si>
  <si>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</si>
  <si>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</si>
  <si>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</si>
  <si>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</si>
  <si>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</si>
  <si>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</si>
  <si>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</si>
  <si>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</si>
  <si>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</si>
  <si>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</si>
  <si>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</si>
  <si>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</si>
  <si>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</si>
  <si>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</si>
  <si>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</si>
  <si>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</si>
  <si>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</si>
  <si>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</si>
  <si>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</si>
  <si>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</si>
  <si>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</si>
  <si>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</si>
  <si>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</si>
  <si>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</si>
  <si>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</si>
  <si>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</si>
  <si>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</si>
  <si>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</si>
  <si>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</si>
  <si>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</si>
  <si>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</si>
  <si>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</si>
  <si>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</si>
  <si>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</si>
  <si>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</si>
  <si>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</si>
  <si>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</si>
  <si>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</si>
  <si>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</si>
  <si>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</si>
  <si>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</si>
  <si>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</si>
  <si>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</si>
  <si>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</si>
  <si>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</si>
  <si>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</si>
  <si>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</si>
  <si>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</si>
  <si>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</si>
  <si>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</si>
  <si>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</si>
  <si>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</si>
  <si>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</si>
  <si>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</si>
  <si>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</si>
  <si>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</si>
  <si>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</si>
  <si>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</si>
  <si>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</si>
  <si>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</si>
  <si>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</si>
  <si>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</si>
  <si>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</si>
  <si>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</si>
  <si>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</si>
  <si>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</si>
  <si>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</si>
  <si>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</si>
  <si>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</si>
  <si>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</si>
  <si>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</si>
  <si>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</si>
  <si>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</si>
  <si>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</si>
  <si>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</si>
  <si>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</si>
  <si>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</si>
  <si>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</si>
  <si>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</si>
  <si>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</si>
  <si>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</si>
  <si>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</si>
  <si>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</si>
  <si>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</si>
  <si>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</si>
  <si>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</si>
  <si>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</si>
  <si>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</si>
  <si>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</si>
  <si>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</si>
  <si>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</si>
  <si>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</si>
  <si>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</si>
  <si>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</si>
  <si>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</si>
  <si>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</si>
  <si>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</si>
  <si>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</si>
  <si>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</si>
  <si>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</si>
  <si>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</si>
  <si>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</si>
  <si>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</si>
  <si>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</si>
  <si>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</si>
  <si>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</si>
  <si>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</si>
  <si>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</si>
  <si>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</si>
  <si>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</si>
  <si>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</si>
  <si>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</si>
  <si>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</si>
  <si>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</si>
  <si>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</si>
  <si>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</si>
  <si>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</si>
  <si>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</si>
  <si>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</si>
  <si>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</si>
  <si>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</si>
  <si>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</si>
  <si>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</si>
  <si>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</si>
  <si>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</si>
  <si>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</si>
  <si>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</si>
  <si>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</si>
  <si>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</si>
  <si>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</si>
  <si>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</si>
  <si>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</si>
  <si>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</si>
  <si>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</si>
  <si>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</si>
  <si>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</si>
  <si>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</si>
  <si>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</si>
  <si>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</si>
  <si>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</si>
  <si>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</si>
  <si>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</si>
  <si>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</si>
  <si>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</si>
  <si>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</si>
  <si>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</si>
  <si>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</si>
  <si>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</si>
  <si>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</si>
  <si>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</si>
  <si>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</si>
  <si>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</si>
  <si>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</si>
  <si>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</si>
  <si>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</si>
  <si>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</si>
  <si>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</si>
  <si>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</si>
  <si>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</si>
  <si>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</si>
  <si>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</si>
  <si>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</si>
  <si>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</si>
  <si>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</si>
  <si>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</si>
  <si>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</si>
  <si>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</si>
  <si>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</si>
  <si>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</si>
  <si>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</si>
  <si>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</si>
  <si>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</si>
  <si>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</si>
  <si>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</si>
  <si>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</si>
  <si>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</si>
  <si>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</si>
  <si>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</si>
  <si>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</si>
  <si>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</si>
  <si>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</si>
  <si>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</si>
  <si>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</si>
  <si>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</si>
  <si>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</si>
  <si>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</si>
  <si>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</si>
  <si>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</si>
  <si>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</si>
  <si>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</si>
  <si>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</si>
  <si>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</si>
  <si>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</si>
  <si>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</si>
  <si>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</si>
  <si>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</si>
  <si>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</si>
  <si>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</si>
  <si>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</si>
  <si>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</si>
  <si>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</si>
  <si>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</si>
  <si>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</si>
  <si>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</si>
  <si>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</si>
  <si>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</si>
  <si>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</si>
  <si>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</si>
  <si>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</si>
  <si>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</si>
  <si>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</si>
  <si>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</si>
  <si>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</si>
  <si>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</si>
  <si>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</si>
  <si>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</si>
  <si>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</si>
  <si>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</si>
  <si>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</si>
  <si>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</si>
  <si>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</si>
  <si>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</si>
  <si>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</si>
  <si>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</si>
  <si>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</si>
  <si>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</si>
  <si>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</si>
  <si>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</si>
  <si>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</si>
  <si>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</si>
  <si>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</si>
  <si>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</si>
  <si>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</si>
  <si>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</si>
  <si>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</si>
  <si>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</si>
  <si>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</si>
  <si>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</si>
  <si>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</si>
  <si>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</si>
  <si>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</si>
  <si>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</si>
  <si>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</si>
  <si>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</si>
  <si>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</si>
  <si>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</si>
  <si>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</si>
  <si>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</si>
  <si>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</si>
  <si>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</si>
  <si>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</si>
  <si>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</si>
  <si>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</si>
  <si>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</si>
  <si>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</si>
  <si>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</si>
  <si>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</si>
  <si>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</si>
  <si>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</si>
  <si>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</si>
  <si>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</si>
  <si>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</si>
  <si>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</si>
  <si>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</si>
  <si>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</si>
  <si>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</si>
  <si>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</si>
  <si>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</si>
  <si>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</si>
  <si>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</si>
  <si>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</si>
  <si>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</si>
  <si>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</si>
  <si>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</si>
  <si>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</si>
  <si>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</si>
  <si>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</si>
  <si>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</si>
  <si>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</si>
  <si>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</si>
  <si>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</si>
  <si>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</si>
  <si>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</si>
  <si>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</si>
  <si>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</si>
  <si>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</si>
  <si>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Concrete poles / steel structure</t>
  </si>
  <si>
    <t>Other pole types</t>
  </si>
  <si>
    <t>Wood poles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</si>
  <si>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</si>
  <si>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</si>
  <si>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</si>
  <si>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</si>
  <si>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</si>
  <si>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</si>
  <si>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</si>
  <si>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</si>
  <si>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</si>
  <si>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</si>
  <si>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</si>
  <si>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</si>
  <si>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</si>
  <si>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</si>
  <si>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</si>
  <si>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</si>
  <si>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</si>
  <si>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</si>
  <si>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</si>
  <si>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</si>
  <si>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</si>
  <si>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</si>
  <si>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</si>
  <si>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</si>
  <si>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</si>
  <si>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</si>
  <si>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</si>
  <si>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</si>
  <si>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</si>
  <si>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</si>
  <si>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</si>
  <si>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</si>
  <si>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Units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</si>
  <si>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</si>
  <si>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</si>
  <si>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</si>
  <si>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</si>
  <si>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</si>
  <si>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</si>
  <si>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</si>
  <si>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</si>
  <si>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</si>
  <si>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</si>
  <si>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</si>
  <si>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</si>
  <si>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</si>
  <si>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</si>
  <si>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</si>
  <si>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</si>
  <si>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</si>
  <si>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</si>
  <si>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</si>
  <si>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</si>
  <si>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</si>
  <si>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</si>
  <si>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</si>
  <si>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</si>
  <si>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</si>
  <si>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</si>
  <si>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</si>
  <si>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</si>
  <si>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</si>
  <si>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</si>
  <si>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</si>
  <si>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</si>
  <si>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</si>
  <si>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</si>
  <si>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</si>
  <si>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</si>
  <si>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</si>
  <si>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</si>
  <si>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</si>
  <si>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</si>
  <si>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</si>
  <si>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</si>
  <si>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</si>
  <si>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</si>
  <si>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</si>
  <si>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</si>
  <si>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</si>
  <si>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0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</si>
  <si>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</si>
  <si>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</si>
  <si>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</si>
  <si>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</si>
  <si>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</si>
  <si>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</si>
  <si>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</si>
  <si>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</si>
  <si>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</si>
  <si>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</si>
  <si>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</si>
  <si>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</si>
  <si>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</si>
  <si>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</si>
  <si>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</si>
  <si>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</si>
  <si>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</si>
  <si>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</si>
  <si>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</si>
  <si>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</si>
  <si>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</si>
  <si>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</si>
  <si>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</si>
  <si>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</si>
  <si>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</si>
  <si>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</si>
  <si>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</si>
  <si>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</si>
  <si>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</si>
  <si>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</si>
  <si>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</si>
  <si>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</si>
  <si>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</si>
  <si>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</si>
  <si>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</si>
  <si>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</si>
  <si>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</si>
  <si>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</si>
  <si>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</si>
  <si>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</si>
  <si>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</si>
  <si>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</si>
  <si>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</si>
  <si>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</si>
  <si>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</si>
  <si>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</si>
  <si>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</si>
  <si>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</si>
  <si>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</si>
  <si>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</si>
  <si>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</si>
  <si>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</si>
  <si>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</si>
  <si>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</si>
  <si>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</si>
  <si>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</si>
  <si>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</si>
  <si>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</si>
  <si>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</si>
  <si>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</si>
  <si>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</si>
  <si>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</si>
  <si>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</si>
  <si>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</si>
  <si>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</si>
  <si>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</si>
  <si>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</si>
  <si>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km</t>
  </si>
  <si>
    <t>No.</t>
  </si>
  <si>
    <t>Quantity end</t>
  </si>
  <si>
    <t>Over ODV life</t>
  </si>
  <si>
    <t>Average age</t>
  </si>
  <si>
    <t>grade1</t>
  </si>
  <si>
    <t>grade2</t>
  </si>
  <si>
    <t>Five-year replacement</t>
  </si>
  <si>
    <t>Grade unknown (proportion)</t>
  </si>
  <si>
    <t>Year unknown</t>
  </si>
  <si>
    <t>Average grade</t>
  </si>
  <si>
    <t>ODV lives
value</t>
  </si>
  <si>
    <t>Year</t>
  </si>
  <si>
    <t>Charge</t>
  </si>
  <si>
    <t>Delivery</t>
  </si>
  <si>
    <t>Fixed</t>
  </si>
  <si>
    <t>Other</t>
  </si>
  <si>
    <t>Peak</t>
  </si>
  <si>
    <t>Delivery</t>
  </si>
  <si>
    <t>Fixed</t>
  </si>
  <si>
    <t>Other</t>
  </si>
  <si>
    <t>Peak</t>
  </si>
  <si>
    <t>Delivery</t>
  </si>
  <si>
    <t>Fixed</t>
  </si>
  <si>
    <t>Other</t>
  </si>
  <si>
    <t>Peak</t>
  </si>
  <si>
    <t>Delivery</t>
  </si>
  <si>
    <t>Fixed</t>
  </si>
  <si>
    <t>Other</t>
  </si>
  <si>
    <t>Peak</t>
  </si>
  <si>
    <t>Delivery</t>
  </si>
  <si>
    <t>Fixed</t>
  </si>
  <si>
    <t>Other</t>
  </si>
  <si>
    <t>Peak</t>
  </si>
  <si>
    <t>Delivery</t>
  </si>
  <si>
    <t>Fixed</t>
  </si>
  <si>
    <t>Other</t>
  </si>
  <si>
    <t>Peak</t>
  </si>
  <si>
    <t>Delivery</t>
  </si>
  <si>
    <t>Fixed</t>
  </si>
  <si>
    <t>Other</t>
  </si>
  <si>
    <t>Peak</t>
  </si>
  <si>
    <t>Delivery</t>
  </si>
  <si>
    <t>Fixed</t>
  </si>
  <si>
    <t>Other</t>
  </si>
  <si>
    <t>Peak</t>
  </si>
  <si>
    <t>Delivery</t>
  </si>
  <si>
    <t>Fixed</t>
  </si>
  <si>
    <t>Other</t>
  </si>
  <si>
    <t>Peak</t>
  </si>
  <si>
    <t>Alpine Energy</t>
  </si>
  <si>
    <t>Aurora Energy</t>
  </si>
  <si>
    <t>Buller Electricity</t>
  </si>
  <si>
    <t>Centralines</t>
  </si>
  <si>
    <t>Counties Energy</t>
  </si>
  <si>
    <t>EA Networks</t>
  </si>
  <si>
    <t>Eastland Network</t>
  </si>
  <si>
    <t>Electra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</si>
  <si>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</si>
  <si>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</si>
  <si>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</si>
  <si>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</si>
  <si>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</si>
  <si>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</si>
  <si>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</si>
  <si>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</si>
  <si>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</si>
  <si>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</si>
  <si>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</si>
  <si>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</si>
  <si>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</si>
  <si>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</si>
  <si>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</si>
  <si>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</si>
  <si>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</si>
  <si>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</si>
  <si>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</si>
  <si>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</si>
  <si>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</si>
  <si>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Industry</t>
  </si>
  <si>
    <t>PQ business</t>
  </si>
  <si>
    <t>ID only</t>
  </si>
  <si>
    <t>xllookup</t>
  </si>
  <si>
    <t>2013Delivery</t>
  </si>
  <si>
    <t>2013Fixed</t>
  </si>
  <si>
    <t>2013Other</t>
  </si>
  <si>
    <t>2013Peak</t>
  </si>
  <si>
    <t>2014Delivery</t>
  </si>
  <si>
    <t>2014Fixed</t>
  </si>
  <si>
    <t>2014Other</t>
  </si>
  <si>
    <t>2014Peak</t>
  </si>
  <si>
    <t>2015Delivery</t>
  </si>
  <si>
    <t>2015Fixed</t>
  </si>
  <si>
    <t>2015Other</t>
  </si>
  <si>
    <t>2015Peak</t>
  </si>
  <si>
    <t>2016Delivery</t>
  </si>
  <si>
    <t>2016Fixed</t>
  </si>
  <si>
    <t>2016Other</t>
  </si>
  <si>
    <t>2016Peak</t>
  </si>
  <si>
    <t>2017Delivery</t>
  </si>
  <si>
    <t>2017Fixed</t>
  </si>
  <si>
    <t>2017Other</t>
  </si>
  <si>
    <t>2017Peak</t>
  </si>
  <si>
    <t>2018Delivery</t>
  </si>
  <si>
    <t>2018Fixed</t>
  </si>
  <si>
    <t>2018Other</t>
  </si>
  <si>
    <t>2018Peak</t>
  </si>
  <si>
    <t>2019Delivery</t>
  </si>
  <si>
    <t>2019Fixed</t>
  </si>
  <si>
    <t>2019Other</t>
  </si>
  <si>
    <t>2019Peak</t>
  </si>
  <si>
    <t>2020Delivery</t>
  </si>
  <si>
    <t>2020Fixed</t>
  </si>
  <si>
    <t>2020Other</t>
  </si>
  <si>
    <t>2020Peak</t>
  </si>
  <si>
    <t>2021Delivery</t>
  </si>
  <si>
    <t>2021Fixed</t>
  </si>
  <si>
    <t>2021Other</t>
  </si>
  <si>
    <t>2021Peak</t>
  </si>
  <si>
    <t>2021 (self-reported)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</si>
</sst>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dd\-mmm\-yy"/>
    <numFmt numFmtId="165" formatCode="_(* #,##0.00_);_(* \(#,##0.00\);_(* &quot;–&quot;???_);_(* @_)"/>
    <numFmt numFmtId="166" formatCode="_(* #,##0%_);_(* \(#,##0%\);_(* &quot;–&quot;??_);_(* @_)"/>
    <numFmt numFmtId="167" formatCode="0.0"/>
    <numFmt numFmtId="168" formatCode="0.0\ &quot;m&quot;"/>
    <numFmt numFmtId="169" formatCode="&quot;$&quot;#,##0.00"/>
    <numFmt numFmtId="170" formatCode="_(* #,##0.00_);_(* \(#,##0.00\);_(* &quot;-&quot;??_);_(@_)"/>
    <numFmt numFmtId="171" formatCode="_(* #,##0.00%_);_(* \(#,##0.00%\);_(* &quot;–&quot;???_);_(* @_)"/>
    <numFmt numFmtId="172" formatCode="_(* #,##0_);_(* \(#,##0\);_(* &quot;–&quot;???_);_(* @_)"/>
    <numFmt numFmtId="173" formatCode="_(* #,##0.000_);_(* \(#,##0.000\);_(* &quot;–&quot;???_);_(* @_)"/>
    <numFmt numFmtId="174" formatCode="_(* #,##0.0%_);_(* \(#,##0.0%\);_(* &quot;–&quot;??_);_(* @_)"/>
    <numFmt numFmtId="175" formatCode="_(* #,##0.0_);_(* \(#,##0.0\);_(* &quot;–&quot;???_);_(* @_)"/>
    <numFmt numFmtId="176" formatCode="0.0%"/>
    <numFmt numFmtId="177" formatCode="_(* #,##0.0000_);_(* \(#,##0.0000\);_(* &quot;–&quot;??_);_(* @_)"/>
    <numFmt numFmtId="178" formatCode="_(* #,##0.0000_);_(* \(#,##0.0000\);_(* &quot;–&quot;???_);_(* @_)"/>
    <numFmt numFmtId="179" formatCode="_(* #,##0.000_);_(* \(#,##0.000\);_(* &quot;-&quot;??_);_(@_)"/>
    <numFmt numFmtId="180" formatCode="d/m/yyyy;@"/>
  </numFmts>
  <fonts count="46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 Light"/>
      <family val="1"/>
      <scheme val="major"/>
    </font>
    <font>
      <b/>
      <sz val="20"/>
      <color theme="2"/>
      <name val="Calibri"/>
      <family val="2"/>
      <scheme val="minor"/>
    </font>
    <font>
      <b/>
      <sz val="2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 tint="0.34998626667073579"/>
      <name val="Calibri"/>
      <family val="2"/>
      <scheme val="minor"/>
    </font>
    <font>
      <b/>
      <sz val="24"/>
      <color theme="2"/>
      <name val="Calibri"/>
      <family val="2"/>
      <scheme val="minor"/>
    </font>
    <font>
      <b/>
      <u/>
      <sz val="14"/>
      <color theme="2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libri"/>
      <family val="4"/>
      <scheme val="minor"/>
    </font>
    <font>
      <b/>
      <sz val="16"/>
      <name val="Calibri"/>
      <family val="2"/>
      <scheme val="minor"/>
    </font>
    <font>
      <sz val="11"/>
      <color theme="2"/>
      <name val="Calibri"/>
      <family val="2"/>
      <scheme val="minor"/>
    </font>
    <font>
      <sz val="10"/>
      <color theme="1"/>
      <name val="Calibri"/>
      <family val="4"/>
      <scheme val="minor"/>
    </font>
    <font>
      <b/>
      <sz val="14"/>
      <color theme="1"/>
      <name val="Calibri"/>
      <family val="2"/>
      <scheme val="minor"/>
    </font>
    <font>
      <sz val="10"/>
      <color rgb="FF333333"/>
      <name val="Verdana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B1D9DD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theme="7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5"/>
      </top>
      <bottom style="thin">
        <color theme="7"/>
      </bottom>
      <diagonal/>
    </border>
    <border>
      <left style="thin">
        <color rgb="FF499CA5"/>
      </left>
      <right/>
      <top style="thin">
        <color rgb="FF499CA5"/>
      </top>
      <bottom style="thin">
        <color rgb="FF499CA5"/>
      </bottom>
      <diagonal/>
    </border>
    <border>
      <left/>
      <right/>
      <top style="thin">
        <color rgb="FF499CA5"/>
      </top>
      <bottom style="thin">
        <color rgb="FF499CA5"/>
      </bottom>
      <diagonal/>
    </border>
    <border>
      <left/>
      <right style="thin">
        <color rgb="FF499CA5"/>
      </right>
      <top style="thin">
        <color rgb="FF499CA5"/>
      </top>
      <bottom style="thin">
        <color rgb="FF499CA5"/>
      </bottom>
      <diagonal/>
    </border>
    <border>
      <left style="thin">
        <color rgb="FF499CA5"/>
      </left>
      <right/>
      <top style="thin">
        <color rgb="FF499CA5"/>
      </top>
      <bottom/>
      <diagonal/>
    </border>
    <border>
      <left/>
      <right/>
      <top style="thin">
        <color rgb="FF499CA5"/>
      </top>
      <bottom/>
      <diagonal/>
    </border>
    <border>
      <left/>
      <right style="thin">
        <color rgb="FF499CA5"/>
      </right>
      <top style="thin">
        <color rgb="FF499CA5"/>
      </top>
      <bottom/>
      <diagonal/>
    </border>
    <border>
      <left style="thin">
        <color rgb="FF499CA5"/>
      </left>
      <right/>
      <top/>
      <bottom/>
      <diagonal/>
    </border>
    <border>
      <left/>
      <right style="thin">
        <color rgb="FF499CA5"/>
      </right>
      <top/>
      <bottom/>
      <diagonal/>
    </border>
    <border>
      <left style="thin">
        <color rgb="FF499CA5"/>
      </left>
      <right/>
      <top/>
      <bottom style="thin">
        <color rgb="FF499CA5"/>
      </bottom>
      <diagonal/>
    </border>
    <border>
      <left/>
      <right/>
      <top/>
      <bottom style="thin">
        <color rgb="FF499CA5"/>
      </bottom>
      <diagonal/>
    </border>
    <border>
      <left/>
      <right style="thin">
        <color rgb="FF499CA5"/>
      </right>
      <top/>
      <bottom style="thin">
        <color rgb="FF499CA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7"/>
      </top>
      <bottom/>
      <diagonal/>
    </border>
  </borders>
  <cellStyleXfs count="18">
    <xf numFmtId="0" fontId="0" fillId="0" borderId="0"/>
    <xf numFmtId="0" fontId="11" fillId="0" borderId="1" applyFont="0"/>
    <xf numFmtId="0" fontId="7" fillId="0" borderId="1"/>
    <xf numFmtId="49" fontId="13" fillId="0" borderId="1" applyFill="0" applyAlignment="0"/>
    <xf numFmtId="0" fontId="17" fillId="0" borderId="1" applyNumberFormat="0" applyFill="0" applyBorder="0" applyAlignment="0" applyProtection="0">
      <alignment vertical="top"/>
      <protection locked="0"/>
    </xf>
    <xf numFmtId="49" fontId="21" fillId="3" borderId="1" applyFill="0" applyBorder="0">
      <alignment horizontal="left"/>
    </xf>
    <xf numFmtId="165" fontId="8" fillId="0" borderId="1" applyFont="0" applyFill="0" applyBorder="0" applyAlignment="0" applyProtection="0">
      <protection locked="0"/>
    </xf>
    <xf numFmtId="166" fontId="7" fillId="0" borderId="1" applyFont="0" applyFill="0" applyBorder="0" applyAlignment="0" applyProtection="0"/>
    <xf numFmtId="0" fontId="35" fillId="5" borderId="18" applyNumberFormat="0" applyFill="0">
      <alignment horizontal="centerContinuous" wrapText="1"/>
    </xf>
    <xf numFmtId="49" fontId="36" fillId="0" borderId="1" applyFill="0" applyAlignment="0"/>
    <xf numFmtId="0" fontId="37" fillId="6" borderId="18" applyNumberFormat="0" applyFill="0" applyAlignment="0">
      <protection locked="0"/>
    </xf>
    <xf numFmtId="0" fontId="7" fillId="7" borderId="18" applyNumberFormat="0" applyFill="0" applyAlignment="0"/>
    <xf numFmtId="0" fontId="38" fillId="0" borderId="1">
      <alignment horizontal="right"/>
    </xf>
    <xf numFmtId="175" fontId="8" fillId="0" borderId="1" applyFont="0" applyFill="0" applyBorder="0" applyAlignment="0" applyProtection="0">
      <protection locked="0"/>
    </xf>
    <xf numFmtId="174" fontId="11" fillId="0" borderId="1" applyFont="0" applyFill="0" applyBorder="0" applyAlignment="0" applyProtection="0">
      <alignment horizontal="center" vertical="top" wrapText="1"/>
    </xf>
    <xf numFmtId="177" fontId="8" fillId="0" borderId="1" applyFont="0" applyFill="0" applyBorder="0" applyAlignment="0" applyProtection="0"/>
    <xf numFmtId="172" fontId="11" fillId="0" borderId="1" applyFont="0" applyFill="0" applyBorder="0" applyAlignment="0" applyProtection="0"/>
    <xf numFmtId="0" fontId="42" fillId="0" borderId="0" applyNumberFormat="0" applyFill="0" applyBorder="0" applyAlignment="0" applyProtection="0"/>
  </cellStyleXfs>
  <cellXfs count="220">
    <xf numFmtId="0" fontId="0" fillId="0" borderId="0" xfId="0"/>
    <xf numFmtId="1" fontId="0" fillId="0" borderId="1" xfId="0" applyNumberFormat="1" applyBorder="1"/>
    <xf numFmtId="0" fontId="11" fillId="0" borderId="1" xfId="1"/>
    <xf numFmtId="0" fontId="11" fillId="0" borderId="1" xfId="1" applyAlignment="1">
      <alignment horizontal="centerContinuous"/>
    </xf>
    <xf numFmtId="0" fontId="12" fillId="0" borderId="1" xfId="1" applyFont="1" applyAlignment="1">
      <alignment horizontal="centerContinuous"/>
    </xf>
    <xf numFmtId="0" fontId="7" fillId="0" borderId="1" xfId="2"/>
    <xf numFmtId="0" fontId="15" fillId="0" borderId="1" xfId="2" applyFont="1"/>
    <xf numFmtId="49" fontId="16" fillId="0" borderId="1" xfId="3" applyFont="1" applyFill="1" applyAlignment="1">
      <alignment horizontal="right" vertical="center"/>
    </xf>
    <xf numFmtId="0" fontId="17" fillId="0" borderId="1" xfId="4" applyBorder="1" applyAlignment="1" applyProtection="1">
      <alignment vertical="center"/>
    </xf>
    <xf numFmtId="0" fontId="17" fillId="0" borderId="1" xfId="4" applyFill="1" applyBorder="1" applyAlignment="1" applyProtection="1">
      <alignment vertical="center"/>
    </xf>
    <xf numFmtId="49" fontId="18" fillId="0" borderId="1" xfId="3" applyFont="1" applyAlignment="1">
      <alignment horizontal="right" vertical="center"/>
    </xf>
    <xf numFmtId="49" fontId="17" fillId="0" borderId="1" xfId="4" applyNumberFormat="1" applyFill="1" applyAlignment="1" applyProtection="1">
      <alignment vertical="center"/>
    </xf>
    <xf numFmtId="49" fontId="19" fillId="0" borderId="1" xfId="3" applyFont="1" applyFill="1" applyAlignment="1"/>
    <xf numFmtId="49" fontId="14" fillId="0" borderId="1" xfId="3" applyFont="1" applyFill="1" applyAlignment="1">
      <alignment horizontal="left" vertical="top"/>
    </xf>
    <xf numFmtId="0" fontId="17" fillId="0" borderId="1" xfId="4" applyFill="1" applyBorder="1" applyAlignment="1" applyProtection="1">
      <alignment horizontal="left" vertical="center"/>
    </xf>
    <xf numFmtId="49" fontId="14" fillId="0" borderId="1" xfId="3" applyFont="1" applyFill="1" applyAlignment="1">
      <alignment horizontal="right" vertical="top"/>
    </xf>
    <xf numFmtId="0" fontId="20" fillId="0" borderId="1" xfId="2" applyFont="1"/>
    <xf numFmtId="49" fontId="22" fillId="0" borderId="1" xfId="5" applyFont="1" applyFill="1" applyBorder="1" applyAlignment="1"/>
    <xf numFmtId="0" fontId="24" fillId="0" borderId="1" xfId="2" applyFont="1"/>
    <xf numFmtId="0" fontId="24" fillId="0" borderId="1" xfId="2" applyFont="1" applyAlignment="1">
      <alignment vertical="top"/>
    </xf>
    <xf numFmtId="0" fontId="25" fillId="0" borderId="1" xfId="2" applyFont="1" applyAlignment="1">
      <alignment vertical="top"/>
    </xf>
    <xf numFmtId="0" fontId="26" fillId="0" borderId="1" xfId="2" applyFont="1" applyAlignment="1">
      <alignment horizontal="right" vertical="top"/>
    </xf>
    <xf numFmtId="0" fontId="27" fillId="0" borderId="2" xfId="2" applyFont="1" applyBorder="1"/>
    <xf numFmtId="0" fontId="16" fillId="0" borderId="2" xfId="2" applyFont="1" applyBorder="1" applyAlignment="1">
      <alignment horizontal="right"/>
    </xf>
    <xf numFmtId="0" fontId="16" fillId="0" borderId="2" xfId="2" applyFont="1" applyBorder="1" applyAlignment="1">
      <alignment wrapText="1"/>
    </xf>
    <xf numFmtId="0" fontId="25" fillId="0" borderId="1" xfId="2" applyFont="1"/>
    <xf numFmtId="0" fontId="28" fillId="0" borderId="1" xfId="2" applyFont="1"/>
    <xf numFmtId="0" fontId="28" fillId="0" borderId="1" xfId="2" applyFont="1" applyAlignment="1">
      <alignment horizontal="right"/>
    </xf>
    <xf numFmtId="0" fontId="29" fillId="0" borderId="1" xfId="2" applyFont="1"/>
    <xf numFmtId="0" fontId="29" fillId="0" borderId="1" xfId="2" applyFont="1" applyAlignment="1">
      <alignment horizontal="right"/>
    </xf>
    <xf numFmtId="0" fontId="28" fillId="0" borderId="2" xfId="2" applyFont="1" applyBorder="1"/>
    <xf numFmtId="0" fontId="25" fillId="0" borderId="1" xfId="2" applyFont="1" applyAlignment="1">
      <alignment horizontal="right"/>
    </xf>
    <xf numFmtId="0" fontId="29" fillId="0" borderId="3" xfId="2" applyFont="1" applyBorder="1"/>
    <xf numFmtId="0" fontId="29" fillId="0" borderId="3" xfId="2" applyFont="1" applyBorder="1" applyAlignment="1">
      <alignment horizontal="right"/>
    </xf>
    <xf numFmtId="0" fontId="25" fillId="0" borderId="2" xfId="2" applyFont="1" applyBorder="1"/>
    <xf numFmtId="0" fontId="25" fillId="0" borderId="2" xfId="2" applyFont="1" applyBorder="1" applyAlignment="1">
      <alignment horizontal="right"/>
    </xf>
    <xf numFmtId="0" fontId="9" fillId="0" borderId="1" xfId="2" applyFont="1"/>
    <xf numFmtId="0" fontId="28" fillId="0" borderId="1" xfId="2" applyFont="1" applyAlignment="1">
      <alignment horizontal="left" vertical="center"/>
    </xf>
    <xf numFmtId="0" fontId="25" fillId="0" borderId="1" xfId="2" applyFont="1" applyAlignment="1">
      <alignment vertical="center"/>
    </xf>
    <xf numFmtId="0" fontId="7" fillId="0" borderId="1" xfId="2" applyAlignment="1">
      <alignment vertical="center"/>
    </xf>
    <xf numFmtId="0" fontId="28" fillId="0" borderId="1" xfId="2" applyFont="1" applyAlignment="1">
      <alignment horizontal="right" vertical="center"/>
    </xf>
    <xf numFmtId="0" fontId="30" fillId="0" borderId="1" xfId="2" applyFont="1" applyAlignment="1">
      <alignment horizontal="right" vertical="top"/>
    </xf>
    <xf numFmtId="166" fontId="25" fillId="0" borderId="1" xfId="7" applyFont="1" applyFill="1" applyBorder="1" applyAlignment="1"/>
    <xf numFmtId="167" fontId="25" fillId="0" borderId="1" xfId="2" applyNumberFormat="1" applyFont="1" applyAlignment="1">
      <alignment horizontal="center"/>
    </xf>
    <xf numFmtId="0" fontId="25" fillId="0" borderId="1" xfId="2" applyFont="1" applyAlignment="1">
      <alignment horizontal="center"/>
    </xf>
    <xf numFmtId="0" fontId="29" fillId="0" borderId="5" xfId="2" applyFont="1" applyBorder="1"/>
    <xf numFmtId="0" fontId="29" fillId="0" borderId="5" xfId="2" applyFont="1" applyBorder="1" applyAlignment="1">
      <alignment horizontal="right"/>
    </xf>
    <xf numFmtId="0" fontId="25" fillId="0" borderId="3" xfId="2" applyFont="1" applyBorder="1"/>
    <xf numFmtId="167" fontId="25" fillId="0" borderId="3" xfId="2" applyNumberFormat="1" applyFont="1" applyBorder="1" applyAlignment="1">
      <alignment horizontal="center"/>
    </xf>
    <xf numFmtId="0" fontId="25" fillId="0" borderId="3" xfId="2" applyFont="1" applyBorder="1" applyAlignment="1">
      <alignment horizontal="center"/>
    </xf>
    <xf numFmtId="0" fontId="7" fillId="0" borderId="3" xfId="2" applyBorder="1"/>
    <xf numFmtId="10" fontId="25" fillId="0" borderId="1" xfId="2" quotePrefix="1" applyNumberFormat="1" applyFont="1" applyAlignment="1">
      <alignment horizontal="right"/>
    </xf>
    <xf numFmtId="0" fontId="28" fillId="4" borderId="6" xfId="2" applyFont="1" applyFill="1" applyBorder="1"/>
    <xf numFmtId="0" fontId="25" fillId="4" borderId="7" xfId="2" applyFont="1" applyFill="1" applyBorder="1"/>
    <xf numFmtId="168" fontId="25" fillId="4" borderId="7" xfId="2" applyNumberFormat="1" applyFont="1" applyFill="1" applyBorder="1" applyAlignment="1">
      <alignment horizontal="right"/>
    </xf>
    <xf numFmtId="10" fontId="25" fillId="4" borderId="8" xfId="2" quotePrefix="1" applyNumberFormat="1" applyFont="1" applyFill="1" applyBorder="1" applyAlignment="1">
      <alignment horizontal="right"/>
    </xf>
    <xf numFmtId="0" fontId="25" fillId="4" borderId="7" xfId="2" applyFont="1" applyFill="1" applyBorder="1" applyAlignment="1">
      <alignment horizontal="right"/>
    </xf>
    <xf numFmtId="169" fontId="25" fillId="0" borderId="2" xfId="2" applyNumberFormat="1" applyFont="1" applyBorder="1"/>
    <xf numFmtId="9" fontId="25" fillId="0" borderId="2" xfId="2" applyNumberFormat="1" applyFont="1" applyBorder="1"/>
    <xf numFmtId="168" fontId="25" fillId="0" borderId="2" xfId="2" applyNumberFormat="1" applyFont="1" applyBorder="1" applyAlignment="1">
      <alignment horizontal="right"/>
    </xf>
    <xf numFmtId="0" fontId="25" fillId="0" borderId="2" xfId="2" applyFont="1" applyBorder="1" applyAlignment="1">
      <alignment horizontal="center"/>
    </xf>
    <xf numFmtId="169" fontId="25" fillId="4" borderId="15" xfId="2" applyNumberFormat="1" applyFont="1" applyFill="1" applyBorder="1" applyAlignment="1">
      <alignment vertical="top"/>
    </xf>
    <xf numFmtId="169" fontId="25" fillId="4" borderId="15" xfId="2" applyNumberFormat="1" applyFont="1" applyFill="1" applyBorder="1" applyAlignment="1">
      <alignment horizontal="right" vertical="top"/>
    </xf>
    <xf numFmtId="0" fontId="25" fillId="4" borderId="16" xfId="2" applyFont="1" applyFill="1" applyBorder="1" applyAlignment="1">
      <alignment horizontal="left" vertical="top"/>
    </xf>
    <xf numFmtId="0" fontId="29" fillId="0" borderId="1" xfId="2" applyFont="1" applyAlignment="1">
      <alignment vertical="top"/>
    </xf>
    <xf numFmtId="0" fontId="31" fillId="0" borderId="1" xfId="2" applyFont="1" applyAlignment="1">
      <alignment horizontal="right" vertical="top"/>
    </xf>
    <xf numFmtId="168" fontId="25" fillId="0" borderId="1" xfId="2" applyNumberFormat="1" applyFont="1" applyAlignment="1">
      <alignment horizontal="right"/>
    </xf>
    <xf numFmtId="168" fontId="25" fillId="0" borderId="3" xfId="2" applyNumberFormat="1" applyFont="1" applyBorder="1" applyAlignment="1">
      <alignment horizontal="right"/>
    </xf>
    <xf numFmtId="10" fontId="25" fillId="0" borderId="3" xfId="2" quotePrefix="1" applyNumberFormat="1" applyFont="1" applyBorder="1" applyAlignment="1">
      <alignment horizontal="right"/>
    </xf>
    <xf numFmtId="0" fontId="25" fillId="0" borderId="3" xfId="2" applyFont="1" applyBorder="1" applyAlignment="1">
      <alignment horizontal="right"/>
    </xf>
    <xf numFmtId="0" fontId="25" fillId="0" borderId="4" xfId="2" applyFont="1" applyBorder="1" applyAlignment="1">
      <alignment horizontal="center"/>
    </xf>
    <xf numFmtId="0" fontId="25" fillId="0" borderId="1" xfId="2" applyFont="1" applyAlignment="1">
      <alignment horizontal="center" vertical="center"/>
    </xf>
    <xf numFmtId="167" fontId="25" fillId="0" borderId="1" xfId="2" applyNumberFormat="1" applyFont="1"/>
    <xf numFmtId="167" fontId="25" fillId="0" borderId="3" xfId="2" applyNumberFormat="1" applyFont="1" applyBorder="1"/>
    <xf numFmtId="0" fontId="25" fillId="0" borderId="17" xfId="2" applyFont="1" applyBorder="1"/>
    <xf numFmtId="0" fontId="25" fillId="0" borderId="17" xfId="2" applyFont="1" applyBorder="1" applyAlignment="1">
      <alignment horizontal="right"/>
    </xf>
    <xf numFmtId="0" fontId="25" fillId="0" borderId="17" xfId="2" applyFont="1" applyBorder="1" applyAlignment="1">
      <alignment horizontal="center"/>
    </xf>
    <xf numFmtId="0" fontId="25" fillId="0" borderId="5" xfId="2" applyFont="1" applyBorder="1"/>
    <xf numFmtId="0" fontId="32" fillId="0" borderId="5" xfId="2" applyFont="1" applyBorder="1"/>
    <xf numFmtId="0" fontId="25" fillId="0" borderId="5" xfId="2" applyFont="1" applyBorder="1" applyAlignment="1">
      <alignment horizontal="right"/>
    </xf>
    <xf numFmtId="0" fontId="25" fillId="0" borderId="5" xfId="2" applyFont="1" applyBorder="1" applyAlignment="1">
      <alignment horizontal="center"/>
    </xf>
    <xf numFmtId="10" fontId="25" fillId="0" borderId="5" xfId="2" quotePrefix="1" applyNumberFormat="1" applyFont="1" applyBorder="1" applyAlignment="1">
      <alignment horizontal="right"/>
    </xf>
    <xf numFmtId="9" fontId="25" fillId="0" borderId="3" xfId="2" applyNumberFormat="1" applyFont="1" applyBorder="1" applyAlignment="1">
      <alignment horizontal="center"/>
    </xf>
    <xf numFmtId="0" fontId="28" fillId="0" borderId="1" xfId="2" applyFont="1" applyAlignment="1">
      <alignment horizontal="left" indent="1"/>
    </xf>
    <xf numFmtId="0" fontId="28" fillId="0" borderId="2" xfId="2" applyFont="1" applyBorder="1" applyAlignment="1">
      <alignment horizontal="right"/>
    </xf>
    <xf numFmtId="0" fontId="10" fillId="0" borderId="1" xfId="2" applyFont="1"/>
    <xf numFmtId="0" fontId="25" fillId="0" borderId="3" xfId="2" applyFont="1" applyBorder="1" applyAlignment="1">
      <alignment vertical="center"/>
    </xf>
    <xf numFmtId="0" fontId="25" fillId="0" borderId="3" xfId="2" applyFont="1" applyBorder="1" applyAlignment="1">
      <alignment horizontal="center" vertical="center"/>
    </xf>
    <xf numFmtId="0" fontId="10" fillId="0" borderId="2" xfId="2" applyFont="1" applyBorder="1"/>
    <xf numFmtId="0" fontId="7" fillId="0" borderId="2" xfId="2" applyBorder="1"/>
    <xf numFmtId="49" fontId="13" fillId="0" borderId="1" xfId="3" applyAlignment="1"/>
    <xf numFmtId="0" fontId="7" fillId="0" borderId="1" xfId="2" applyAlignment="1">
      <alignment horizontal="left"/>
    </xf>
    <xf numFmtId="0" fontId="35" fillId="0" borderId="18" xfId="8" applyFill="1">
      <alignment horizontal="centerContinuous" wrapText="1"/>
    </xf>
    <xf numFmtId="49" fontId="36" fillId="0" borderId="1" xfId="9" applyAlignment="1">
      <alignment horizontal="left"/>
    </xf>
    <xf numFmtId="0" fontId="35" fillId="0" borderId="18" xfId="8" applyFill="1" applyAlignment="1">
      <alignment horizontal="left" wrapText="1"/>
    </xf>
    <xf numFmtId="165" fontId="37" fillId="0" borderId="18" xfId="10" applyNumberFormat="1" applyFill="1">
      <protection locked="0"/>
    </xf>
    <xf numFmtId="0" fontId="7" fillId="0" borderId="18" xfId="11" applyFill="1"/>
    <xf numFmtId="0" fontId="38" fillId="0" borderId="1" xfId="12" applyAlignment="1"/>
    <xf numFmtId="170" fontId="7" fillId="0" borderId="1" xfId="2" applyNumberFormat="1"/>
    <xf numFmtId="171" fontId="37" fillId="0" borderId="18" xfId="10" applyNumberFormat="1" applyFill="1">
      <protection locked="0"/>
    </xf>
    <xf numFmtId="172" fontId="37" fillId="0" borderId="18" xfId="10" applyNumberFormat="1" applyFill="1">
      <protection locked="0"/>
    </xf>
    <xf numFmtId="0" fontId="37" fillId="0" borderId="18" xfId="10" applyFill="1">
      <protection locked="0"/>
    </xf>
    <xf numFmtId="165" fontId="7" fillId="0" borderId="18" xfId="11" applyNumberFormat="1" applyFill="1"/>
    <xf numFmtId="171" fontId="7" fillId="0" borderId="18" xfId="11" applyNumberFormat="1" applyFill="1"/>
    <xf numFmtId="172" fontId="0" fillId="0" borderId="1" xfId="6" applyNumberFormat="1" applyFont="1" applyProtection="1"/>
    <xf numFmtId="0" fontId="35" fillId="0" borderId="18" xfId="8" applyFill="1" applyAlignment="1">
      <alignment horizontal="left"/>
    </xf>
    <xf numFmtId="165" fontId="7" fillId="0" borderId="18" xfId="6" applyFont="1" applyFill="1" applyBorder="1" applyProtection="1"/>
    <xf numFmtId="173" fontId="7" fillId="0" borderId="18" xfId="6" applyNumberFormat="1" applyFont="1" applyFill="1" applyBorder="1" applyProtection="1"/>
    <xf numFmtId="165" fontId="7" fillId="0" borderId="1" xfId="6" applyFont="1" applyFill="1" applyBorder="1" applyProtection="1"/>
    <xf numFmtId="174" fontId="7" fillId="0" borderId="18" xfId="11" applyNumberFormat="1" applyFill="1" applyAlignment="1"/>
    <xf numFmtId="166" fontId="7" fillId="0" borderId="1" xfId="2" applyNumberFormat="1"/>
    <xf numFmtId="0" fontId="35" fillId="0" borderId="18" xfId="8" applyFill="1" applyAlignment="1">
      <alignment horizontal="right" wrapText="1"/>
    </xf>
    <xf numFmtId="0" fontId="39" fillId="2" borderId="19" xfId="2" applyFont="1" applyFill="1" applyBorder="1"/>
    <xf numFmtId="9" fontId="37" fillId="0" borderId="18" xfId="10" applyNumberFormat="1" applyFill="1">
      <protection locked="0"/>
    </xf>
    <xf numFmtId="175" fontId="37" fillId="0" borderId="18" xfId="13" applyFont="1" applyFill="1" applyBorder="1">
      <protection locked="0"/>
    </xf>
    <xf numFmtId="165" fontId="37" fillId="0" borderId="18" xfId="6" applyFont="1" applyFill="1" applyBorder="1">
      <protection locked="0"/>
    </xf>
    <xf numFmtId="49" fontId="21" fillId="0" borderId="1" xfId="5" applyFill="1" applyBorder="1">
      <alignment horizontal="left"/>
    </xf>
    <xf numFmtId="2" fontId="37" fillId="0" borderId="18" xfId="10" applyNumberFormat="1" applyFill="1">
      <protection locked="0"/>
    </xf>
    <xf numFmtId="176" fontId="7" fillId="0" borderId="18" xfId="14" applyNumberFormat="1" applyFont="1" applyFill="1" applyBorder="1" applyAlignment="1"/>
    <xf numFmtId="176" fontId="7" fillId="0" borderId="1" xfId="2" applyNumberFormat="1"/>
    <xf numFmtId="165" fontId="7" fillId="0" borderId="18" xfId="6" applyFont="1" applyFill="1" applyBorder="1" applyAlignment="1" applyProtection="1"/>
    <xf numFmtId="177" fontId="7" fillId="0" borderId="18" xfId="15" applyFont="1" applyFill="1" applyBorder="1"/>
    <xf numFmtId="166" fontId="37" fillId="0" borderId="18" xfId="10" applyNumberFormat="1" applyFill="1">
      <protection locked="0"/>
    </xf>
    <xf numFmtId="2" fontId="37" fillId="0" borderId="18" xfId="6" applyNumberFormat="1" applyFont="1" applyFill="1" applyBorder="1">
      <protection locked="0"/>
    </xf>
    <xf numFmtId="166" fontId="7" fillId="0" borderId="18" xfId="7" applyFill="1" applyBorder="1"/>
    <xf numFmtId="178" fontId="7" fillId="0" borderId="18" xfId="11" applyNumberFormat="1" applyFill="1"/>
    <xf numFmtId="166" fontId="7" fillId="0" borderId="18" xfId="11" applyNumberFormat="1" applyFill="1"/>
    <xf numFmtId="172" fontId="37" fillId="0" borderId="18" xfId="16" applyFont="1" applyFill="1" applyBorder="1" applyProtection="1">
      <protection locked="0"/>
    </xf>
    <xf numFmtId="172" fontId="37" fillId="0" borderId="18" xfId="10" applyNumberFormat="1" applyFill="1" applyAlignment="1">
      <protection locked="0"/>
    </xf>
    <xf numFmtId="174" fontId="37" fillId="0" borderId="18" xfId="10" applyNumberFormat="1" applyFill="1" applyAlignment="1">
      <protection locked="0"/>
    </xf>
    <xf numFmtId="170" fontId="7" fillId="0" borderId="18" xfId="11" applyNumberFormat="1" applyFill="1"/>
    <xf numFmtId="179" fontId="7" fillId="0" borderId="18" xfId="11" applyNumberFormat="1" applyFill="1"/>
    <xf numFmtId="172" fontId="7" fillId="0" borderId="18" xfId="11" applyNumberFormat="1" applyFill="1"/>
    <xf numFmtId="175" fontId="7" fillId="0" borderId="18" xfId="13" applyFont="1" applyFill="1" applyBorder="1" applyProtection="1"/>
    <xf numFmtId="165" fontId="7" fillId="0" borderId="1" xfId="2" applyNumberFormat="1"/>
    <xf numFmtId="9" fontId="0" fillId="0" borderId="1" xfId="7" applyNumberFormat="1" applyFont="1"/>
    <xf numFmtId="165" fontId="7" fillId="0" borderId="18" xfId="16" applyNumberFormat="1" applyFont="1" applyFill="1" applyBorder="1"/>
    <xf numFmtId="172" fontId="7" fillId="0" borderId="18" xfId="16" applyFont="1" applyFill="1" applyBorder="1"/>
    <xf numFmtId="0" fontId="38" fillId="0" borderId="1" xfId="12">
      <alignment horizontal="right"/>
    </xf>
    <xf numFmtId="0" fontId="7" fillId="0" borderId="1" xfId="2" quotePrefix="1"/>
    <xf numFmtId="0" fontId="40" fillId="0" borderId="1" xfId="2" applyFont="1"/>
    <xf numFmtId="0" fontId="41" fillId="0" borderId="1" xfId="2" applyFont="1"/>
    <xf numFmtId="0" fontId="17" fillId="0" borderId="1" xfId="4" applyAlignment="1" applyProtection="1"/>
    <xf numFmtId="0" fontId="17" fillId="0" borderId="1" xfId="4" applyAlignment="1" applyProtection="1">
      <alignment vertical="top"/>
    </xf>
    <xf numFmtId="180" fontId="7" fillId="0" borderId="1" xfId="2" applyNumberFormat="1"/>
    <xf numFmtId="0" fontId="35" fillId="0" borderId="2" xfId="8" applyFill="1" applyBorder="1">
      <alignment horizontal="centerContinuous" wrapText="1"/>
    </xf>
    <xf numFmtId="0" fontId="7" fillId="0" borderId="20" xfId="2" applyBorder="1" applyAlignment="1">
      <alignment horizontal="left"/>
    </xf>
    <xf numFmtId="0" fontId="7" fillId="0" borderId="1" xfId="2" applyFill="1"/>
    <xf numFmtId="0" fontId="6" fillId="0" borderId="1" xfId="2" applyFont="1"/>
    <xf numFmtId="178" fontId="37" fillId="0" borderId="18" xfId="10" applyNumberFormat="1" applyFill="1">
      <protection locked="0"/>
    </xf>
    <xf numFmtId="0" fontId="43" fillId="0" borderId="1" xfId="1" applyFont="1" applyAlignment="1">
      <alignment horizontal="centerContinuous"/>
    </xf>
    <xf numFmtId="0" fontId="44" fillId="0" borderId="1" xfId="1" applyFont="1" applyAlignment="1">
      <alignment horizontal="centerContinuous"/>
    </xf>
    <xf numFmtId="14" fontId="5" fillId="0" borderId="1" xfId="2" applyNumberFormat="1" applyFont="1"/>
    <xf numFmtId="0" fontId="7" fillId="0" borderId="1" xfId="2" quotePrefix="1" applyFill="1"/>
    <xf numFmtId="0" fontId="41" fillId="0" borderId="1" xfId="2" applyFont="1" applyFill="1"/>
    <xf numFmtId="0" fontId="42" fillId="0" borderId="1" xfId="17" applyFill="1" applyBorder="1" applyAlignment="1" applyProtection="1"/>
    <xf numFmtId="180" fontId="7" fillId="0" borderId="1" xfId="2" applyNumberFormat="1" applyFill="1"/>
    <xf numFmtId="14" fontId="7" fillId="0" borderId="1" xfId="2" applyNumberFormat="1" applyFill="1"/>
    <xf numFmtId="0" fontId="5" fillId="0" borderId="1" xfId="2" quotePrefix="1" applyFont="1"/>
    <xf numFmtId="0" fontId="4" fillId="0" borderId="1" xfId="2" applyFont="1"/>
    <xf numFmtId="0" fontId="45" fillId="0" borderId="1" xfId="1" applyFont="1" applyAlignment="1">
      <alignment horizontal="centerContinuous"/>
    </xf>
    <xf numFmtId="0" fontId="26" fillId="0" borderId="1" xfId="2" applyFont="1" applyAlignment="1">
      <alignment vertical="center" wrapText="1"/>
    </xf>
    <xf numFmtId="0" fontId="25" fillId="0" borderId="17" xfId="2" applyFont="1" applyFill="1" applyBorder="1"/>
    <xf numFmtId="0" fontId="25" fillId="0" borderId="1" xfId="2" applyFont="1" applyFill="1"/>
    <xf numFmtId="0" fontId="29" fillId="0" borderId="1" xfId="2" applyFont="1" applyFill="1"/>
    <xf numFmtId="0" fontId="7" fillId="0" borderId="1" xfId="2" applyFill="1" applyAlignment="1">
      <alignment horizontal="left"/>
    </xf>
    <xf numFmtId="49" fontId="36" fillId="0" borderId="1" xfId="9" applyFill="1" applyAlignment="1">
      <alignment horizontal="left"/>
    </xf>
    <xf numFmtId="0" fontId="25" fillId="0" borderId="1" xfId="2" applyFont="1" applyAlignment="1">
      <alignment horizontal="left"/>
    </xf>
    <xf numFmtId="0" fontId="3" fillId="0" borderId="1" xfId="2" applyFont="1" applyFill="1"/>
    <xf numFmtId="0" fontId="2" fillId="0" borderId="1" xfId="2" applyFont="1" applyFill="1"/>
    <xf numFmtId="0" fontId="40" fillId="0" borderId="1" xfId="2" applyFont="1" applyFill="1"/>
    <xf numFmtId="0" fontId="1" fillId="0" borderId="1" xfId="2" applyFont="1" applyFill="1"/>
    <xf numFmtId="0" fontId="1" fillId="0" borderId="1" xfId="2" applyFont="1"/>
    <xf numFmtId="0" fontId="28" fillId="0" borderId="1" xfId="2" applyFont="1" applyAlignment="1">
      <alignment horizontal="center" wrapText="1"/>
    </xf>
    <xf numFmtId="0" fontId="28" fillId="0" borderId="2" xfId="2" applyFont="1" applyBorder="1" applyAlignment="1">
      <alignment horizontal="center" wrapText="1"/>
    </xf>
    <xf numFmtId="0" fontId="16" fillId="0" borderId="10" xfId="2" applyFont="1" applyBorder="1" applyAlignment="1">
      <alignment horizontal="center" wrapText="1"/>
    </xf>
    <xf numFmtId="0" fontId="16" fillId="0" borderId="2" xfId="2" applyFont="1" applyBorder="1" applyAlignment="1">
      <alignment horizontal="center" wrapText="1"/>
    </xf>
    <xf numFmtId="10" fontId="28" fillId="0" borderId="10" xfId="2" quotePrefix="1" applyNumberFormat="1" applyFont="1" applyBorder="1" applyAlignment="1">
      <alignment horizontal="right" wrapText="1"/>
    </xf>
    <xf numFmtId="10" fontId="28" fillId="0" borderId="2" xfId="2" quotePrefix="1" applyNumberFormat="1" applyFont="1" applyBorder="1" applyAlignment="1">
      <alignment horizontal="right" wrapText="1"/>
    </xf>
    <xf numFmtId="0" fontId="25" fillId="0" borderId="1" xfId="2" applyFont="1" applyAlignment="1">
      <alignment horizontal="left" vertical="center" wrapText="1"/>
    </xf>
    <xf numFmtId="0" fontId="28" fillId="0" borderId="10" xfId="2" applyFont="1" applyBorder="1" applyAlignment="1">
      <alignment horizontal="right" wrapText="1"/>
    </xf>
    <xf numFmtId="0" fontId="28" fillId="0" borderId="2" xfId="2" applyFont="1" applyBorder="1" applyAlignment="1">
      <alignment horizontal="right" wrapText="1"/>
    </xf>
    <xf numFmtId="0" fontId="25" fillId="4" borderId="9" xfId="2" applyFont="1" applyFill="1" applyBorder="1" applyAlignment="1">
      <alignment horizontal="center" vertical="center" wrapText="1"/>
    </xf>
    <xf numFmtId="0" fontId="25" fillId="4" borderId="10" xfId="2" applyFont="1" applyFill="1" applyBorder="1" applyAlignment="1">
      <alignment horizontal="center" vertical="center" wrapText="1"/>
    </xf>
    <xf numFmtId="0" fontId="25" fillId="4" borderId="11" xfId="2" applyFont="1" applyFill="1" applyBorder="1" applyAlignment="1">
      <alignment horizontal="center" vertical="center" wrapText="1"/>
    </xf>
    <xf numFmtId="0" fontId="25" fillId="4" borderId="12" xfId="2" applyFont="1" applyFill="1" applyBorder="1" applyAlignment="1">
      <alignment horizontal="center" vertical="center" wrapText="1"/>
    </xf>
    <xf numFmtId="0" fontId="25" fillId="4" borderId="1" xfId="2" applyFont="1" applyFill="1" applyAlignment="1">
      <alignment horizontal="center" vertical="center" wrapText="1"/>
    </xf>
    <xf numFmtId="0" fontId="25" fillId="4" borderId="13" xfId="2" applyFont="1" applyFill="1" applyBorder="1" applyAlignment="1">
      <alignment horizontal="center" vertical="center" wrapText="1"/>
    </xf>
    <xf numFmtId="169" fontId="25" fillId="4" borderId="14" xfId="2" applyNumberFormat="1" applyFont="1" applyFill="1" applyBorder="1" applyAlignment="1">
      <alignment horizontal="center" vertical="top"/>
    </xf>
    <xf numFmtId="169" fontId="25" fillId="4" borderId="15" xfId="2" applyNumberFormat="1" applyFont="1" applyFill="1" applyBorder="1" applyAlignment="1">
      <alignment horizontal="center" vertical="top"/>
    </xf>
    <xf numFmtId="0" fontId="28" fillId="0" borderId="10" xfId="2" applyFont="1" applyBorder="1" applyAlignment="1">
      <alignment horizontal="left" wrapText="1"/>
    </xf>
    <xf numFmtId="0" fontId="28" fillId="0" borderId="2" xfId="2" applyFont="1" applyBorder="1" applyAlignment="1">
      <alignment horizontal="left" wrapText="1"/>
    </xf>
    <xf numFmtId="165" fontId="29" fillId="0" borderId="3" xfId="6" applyFont="1" applyFill="1" applyBorder="1" applyAlignment="1" applyProtection="1">
      <alignment horizontal="right"/>
    </xf>
    <xf numFmtId="0" fontId="29" fillId="0" borderId="3" xfId="2" applyFont="1" applyBorder="1" applyAlignment="1">
      <alignment horizontal="center"/>
    </xf>
    <xf numFmtId="165" fontId="29" fillId="0" borderId="5" xfId="6" applyFont="1" applyFill="1" applyBorder="1" applyAlignment="1" applyProtection="1">
      <alignment horizontal="center"/>
    </xf>
    <xf numFmtId="0" fontId="29" fillId="0" borderId="5" xfId="2" applyFont="1" applyBorder="1" applyAlignment="1">
      <alignment horizontal="center"/>
    </xf>
    <xf numFmtId="0" fontId="26" fillId="0" borderId="1" xfId="2" applyFont="1" applyAlignment="1">
      <alignment horizontal="left" vertical="top" wrapText="1"/>
    </xf>
    <xf numFmtId="0" fontId="28" fillId="0" borderId="1" xfId="2" applyFont="1" applyAlignment="1">
      <alignment horizontal="center" vertical="center" wrapText="1"/>
    </xf>
    <xf numFmtId="0" fontId="28" fillId="0" borderId="2" xfId="2" applyFont="1" applyBorder="1" applyAlignment="1">
      <alignment horizontal="center" vertical="center" wrapText="1"/>
    </xf>
    <xf numFmtId="165" fontId="29" fillId="0" borderId="1" xfId="6" applyFont="1" applyFill="1" applyBorder="1" applyAlignment="1" applyProtection="1">
      <alignment horizontal="right"/>
    </xf>
    <xf numFmtId="0" fontId="29" fillId="0" borderId="1" xfId="2" applyFont="1" applyAlignment="1">
      <alignment horizontal="center"/>
    </xf>
    <xf numFmtId="9" fontId="25" fillId="0" borderId="1" xfId="2" applyNumberFormat="1" applyFont="1" applyAlignment="1">
      <alignment horizontal="center"/>
    </xf>
    <xf numFmtId="165" fontId="29" fillId="0" borderId="4" xfId="6" applyFont="1" applyFill="1" applyBorder="1" applyAlignment="1" applyProtection="1">
      <alignment horizontal="right"/>
    </xf>
    <xf numFmtId="0" fontId="29" fillId="0" borderId="4" xfId="2" applyFont="1" applyBorder="1" applyAlignment="1">
      <alignment horizontal="center"/>
    </xf>
    <xf numFmtId="0" fontId="28" fillId="0" borderId="1" xfId="2" applyFont="1" applyAlignment="1">
      <alignment horizontal="left"/>
    </xf>
    <xf numFmtId="0" fontId="25" fillId="0" borderId="1" xfId="2" applyFont="1" applyAlignment="1">
      <alignment horizontal="center"/>
    </xf>
    <xf numFmtId="165" fontId="29" fillId="0" borderId="3" xfId="6" applyFont="1" applyFill="1" applyBorder="1" applyAlignment="1" applyProtection="1">
      <alignment horizontal="center"/>
    </xf>
    <xf numFmtId="0" fontId="25" fillId="0" borderId="1" xfId="2" applyFont="1" applyAlignment="1">
      <alignment horizontal="left"/>
    </xf>
    <xf numFmtId="49" fontId="14" fillId="0" borderId="1" xfId="3" applyFont="1" applyFill="1" applyAlignment="1">
      <alignment horizontal="left" vertical="top"/>
    </xf>
    <xf numFmtId="49" fontId="14" fillId="0" borderId="1" xfId="3" applyFont="1" applyFill="1" applyAlignment="1">
      <alignment horizontal="right" vertical="top"/>
    </xf>
    <xf numFmtId="0" fontId="16" fillId="0" borderId="1" xfId="2" applyFont="1" applyAlignment="1">
      <alignment horizontal="center" wrapText="1"/>
    </xf>
    <xf numFmtId="0" fontId="23" fillId="0" borderId="1" xfId="2" applyFont="1" applyAlignment="1">
      <alignment horizontal="center" wrapText="1"/>
    </xf>
    <xf numFmtId="0" fontId="23" fillId="0" borderId="2" xfId="2" applyFont="1" applyBorder="1" applyAlignment="1">
      <alignment horizontal="center" wrapText="1"/>
    </xf>
    <xf numFmtId="0" fontId="23" fillId="0" borderId="1" xfId="2" applyFont="1" applyAlignment="1">
      <alignment horizontal="center" vertical="center"/>
    </xf>
    <xf numFmtId="0" fontId="23" fillId="0" borderId="2" xfId="2" applyFont="1" applyBorder="1" applyAlignment="1">
      <alignment horizontal="center" vertical="center"/>
    </xf>
    <xf numFmtId="164" fontId="26" fillId="0" borderId="1" xfId="2" applyNumberFormat="1" applyFont="1" applyAlignment="1">
      <alignment horizontal="left" vertical="top"/>
    </xf>
    <xf numFmtId="0" fontId="28" fillId="0" borderId="1" xfId="2" applyFont="1" applyAlignment="1">
      <alignment horizontal="right" wrapText="1"/>
    </xf>
    <xf numFmtId="0" fontId="16" fillId="0" borderId="1" xfId="2" applyFont="1" applyAlignment="1">
      <alignment horizontal="right" vertical="center"/>
    </xf>
    <xf numFmtId="0" fontId="16" fillId="0" borderId="2" xfId="2" applyFont="1" applyBorder="1" applyAlignment="1">
      <alignment horizontal="right" vertical="center"/>
    </xf>
    <xf numFmtId="0" fontId="17" fillId="0" borderId="1" xfId="4" applyFill="1" applyBorder="1" applyAlignment="1" applyProtection="1">
      <alignment horizontal="left"/>
    </xf>
  </cellXfs>
  <cellStyles count="18">
    <cellStyle name="Comma [0] 2" xfId="16" xr:uid="{3E463104-ED87-41F9-A923-F90788D247A9}"/>
    <cellStyle name="Comma [1]" xfId="13" xr:uid="{9A21471C-30F9-4137-9DF1-DA2B274D0D19}"/>
    <cellStyle name="Comma [2]" xfId="6" xr:uid="{0FFE4A0D-BD31-4BF8-BF3F-F112D92C670E}"/>
    <cellStyle name="Comma [4]" xfId="15" xr:uid="{74966518-BC4A-4879-B613-B6AD5B6AF2F1}"/>
    <cellStyle name="Heading 2 2" xfId="9" xr:uid="{4EA32E4B-CF32-43B6-B886-AACDCEA4B3E0}"/>
    <cellStyle name="Heading 3 2" xfId="5" xr:uid="{FE3C0369-C49D-4492-A866-F6CCC9C43901}"/>
    <cellStyle name="Hyperlink" xfId="17" builtinId="8"/>
    <cellStyle name="Hyperlink 2" xfId="4" xr:uid="{DF612684-1BAB-432B-9D82-3B830E23B24F}"/>
    <cellStyle name="Input 2" xfId="10" xr:uid="{EBC49FBE-F808-4E6C-88CC-0ACA3F455A8F}"/>
    <cellStyle name="Label" xfId="8" xr:uid="{64AF1099-E75B-4A20-955C-4390EFBA8162}"/>
    <cellStyle name="Normal" xfId="0" builtinId="0"/>
    <cellStyle name="Normal 2" xfId="2" xr:uid="{D3D7CCA2-E0F0-4B3A-8D18-5815B15D26C4}"/>
    <cellStyle name="Normal 2 2" xfId="12" xr:uid="{6053BC1B-D004-4419-A1DD-D04791FA3CB2}"/>
    <cellStyle name="Normal 4" xfId="1" xr:uid="{E8897589-DD20-422A-9CBA-A4BC1230F943}"/>
    <cellStyle name="Output 2" xfId="11" xr:uid="{D06FE620-258C-4F5B-B367-518CAB3874BE}"/>
    <cellStyle name="Percent [0]" xfId="7" xr:uid="{65E3C1FE-E7EB-4075-ADE7-DEC9C2A32EFA}"/>
    <cellStyle name="Percent [1]" xfId="14" xr:uid="{C158F87B-257C-4704-9A96-4E180981F64A}"/>
    <cellStyle name="Title 2" xfId="3" xr:uid="{1CB94BBD-3FC9-44A8-9957-0DB8963E58F1}"/>
  </cellStyles>
  <dxfs count="4"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6.5119027799447893E-2"/>
          <c:w val="0.87487270341207346"/>
          <c:h val="0.7539792879164404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</c:strCache>
            </c:strRef>
          </c:cat>
          <c:val>
            <c:numRef>
              <c:f>Calculations!$B$27:$P$27</c:f>
              <c:numCache>
                <c:formatCode>_(* #,##0.00_);_(* \(#,##0.00\);_(* "–"???_);_(* @_)</c:formatCode>
                <c:ptCount val="15"/>
                <c:pt idx="0">
                  <c:v>879.88431249999996</c:v>
                </c:pt>
                <c:pt idx="1">
                  <c:v>992.0619375</c:v>
                </c:pt>
                <c:pt idx="2">
                  <c:v>1089.675125</c:v>
                </c:pt>
                <c:pt idx="3">
                  <c:v>1192.0029999999999</c:v>
                </c:pt>
                <c:pt idx="4">
                  <c:v>1140.7346250000001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3-4560-88F1-395617170F21}"/>
            </c:ext>
          </c:extLst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</c:strCache>
            </c:strRef>
          </c:cat>
          <c:val>
            <c:numRef>
              <c:f>Calculations!$B$28:$P$28</c:f>
              <c:numCache>
                <c:formatCode>General</c:formatCode>
                <c:ptCount val="15"/>
                <c:pt idx="5" formatCode="_(* #,##0.00_);_(* \(#,##0.00\);_(* &quot;–&quot;???_);_(* @_)">
                  <c:v>1292.665</c:v>
                </c:pt>
                <c:pt idx="6" formatCode="_(* #,##0.00_);_(* \(#,##0.00\);_(* &quot;–&quot;???_);_(* @_)">
                  <c:v>1189.1023749999999</c:v>
                </c:pt>
                <c:pt idx="7" formatCode="_(* #,##0.00_);_(* \(#,##0.00\);_(* &quot;–&quot;???_);_(* @_)">
                  <c:v>1116.1612500000001</c:v>
                </c:pt>
                <c:pt idx="8" formatCode="_(* #,##0.00_);_(* \(#,##0.00\);_(* &quot;–&quot;???_);_(* @_)">
                  <c:v>1083.9303749999999</c:v>
                </c:pt>
                <c:pt idx="9" formatCode="_(* #,##0.00_);_(* \(#,##0.00\);_(* &quot;–&quot;???_);_(* @_)">
                  <c:v>1141.575</c:v>
                </c:pt>
                <c:pt idx="10" formatCode="_(* #,##0.00_);_(* \(#,##0.00\);_(* &quot;–&quot;???_);_(* @_)">
                  <c:v>1131.20875</c:v>
                </c:pt>
                <c:pt idx="11" formatCode="_(* #,##0.00_);_(* \(#,##0.00\);_(* &quot;–&quot;???_);_(* @_)">
                  <c:v>1100.7617499999999</c:v>
                </c:pt>
                <c:pt idx="12" formatCode="_(* #,##0.00_);_(* \(#,##0.00\);_(* &quot;–&quot;???_);_(* @_)">
                  <c:v>1132.768875</c:v>
                </c:pt>
                <c:pt idx="13" formatCode="_(* #,##0.00_);_(* \(#,##0.00\);_(* &quot;–&quot;???_);_(* @_)">
                  <c:v>1126.929875</c:v>
                </c:pt>
                <c:pt idx="14" formatCode="_(* #,##0.00_);_(* \(#,##0.00\);_(* &quot;–&quot;???_);_(* @_)">
                  <c:v>1115.9266250000001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3-4560-88F1-395617170F21}"/>
            </c:ext>
          </c:extLst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</c:strCache>
            </c:strRef>
          </c:cat>
          <c:val>
            <c:numRef>
              <c:f>Calculations!$B$29:$P$29</c:f>
              <c:numCache>
                <c:formatCode>_(* #,##0.00_);_(* \(#,##0.00\);_(* "–"???_);_(* @_)</c:formatCode>
                <c:ptCount val="15"/>
                <c:pt idx="0">
                  <c:v>898.81500000000005</c:v>
                </c:pt>
                <c:pt idx="1">
                  <c:v>1025.004625</c:v>
                </c:pt>
                <c:pt idx="2">
                  <c:v>1075.8408750000001</c:v>
                </c:pt>
                <c:pt idx="3">
                  <c:v>1222.2851250000001</c:v>
                </c:pt>
                <c:pt idx="4">
                  <c:v>1227.5397499999999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3-4560-88F1-395617170F21}"/>
            </c:ext>
          </c:extLst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</c:strCache>
            </c:strRef>
          </c:cat>
          <c:val>
            <c:numRef>
              <c:f>Calculations!$B$30:$F$30</c:f>
              <c:numCache>
                <c:formatCode>_(* #,##0.00_);_(* \(#,##0.00\);_(* "–"???_);_(* @_)</c:formatCode>
                <c:ptCount val="5"/>
                <c:pt idx="0">
                  <c:v>953.33968749999997</c:v>
                </c:pt>
                <c:pt idx="1">
                  <c:v>900.31737499999997</c:v>
                </c:pt>
                <c:pt idx="2">
                  <c:v>1014.3561875</c:v>
                </c:pt>
                <c:pt idx="3">
                  <c:v>1030.5284999999999</c:v>
                </c:pt>
                <c:pt idx="4">
                  <c:v>1167.3724999999999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B3-4560-88F1-395617170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3408"/>
        <c:axId val="46949504"/>
      </c:lineChart>
      <c:catAx>
        <c:axId val="44833408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949504"/>
        <c:crosses val="autoZero"/>
        <c:auto val="1"/>
        <c:lblAlgn val="ctr"/>
        <c:lblOffset val="100"/>
        <c:noMultiLvlLbl val="0"/>
      </c:catAx>
      <c:valAx>
        <c:axId val="46949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4833408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106732885629184"/>
          <c:y val="1.3934576742478102E-3"/>
          <c:w val="0.19724567274358543"/>
          <c:h val="0.2511361191993914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879.88431249999996</c:v>
                </c:pt>
                <c:pt idx="1">
                  <c:v>992.0619375</c:v>
                </c:pt>
                <c:pt idx="2">
                  <c:v>1089.675125</c:v>
                </c:pt>
                <c:pt idx="3">
                  <c:v>1192.0029999999999</c:v>
                </c:pt>
                <c:pt idx="4">
                  <c:v>1140.7346250000001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7-46E1-9BF1-3BDC0179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344576"/>
        <c:axId val="384286720"/>
      </c:lineChart>
      <c:catAx>
        <c:axId val="3803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4286720"/>
        <c:crosses val="autoZero"/>
        <c:auto val="1"/>
        <c:lblAlgn val="ctr"/>
        <c:lblOffset val="100"/>
        <c:noMultiLvlLbl val="0"/>
      </c:catAx>
      <c:valAx>
        <c:axId val="38428672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0344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617.21743749999996</c:v>
                </c:pt>
                <c:pt idx="1">
                  <c:v>631.15525000000002</c:v>
                </c:pt>
                <c:pt idx="2">
                  <c:v>669.03756250000004</c:v>
                </c:pt>
                <c:pt idx="3">
                  <c:v>698.28318750000005</c:v>
                </c:pt>
                <c:pt idx="4">
                  <c:v>692.93124999999998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0-471D-B99A-35B22810C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714816"/>
        <c:axId val="387105152"/>
      </c:lineChart>
      <c:catAx>
        <c:axId val="38571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87105152"/>
        <c:crosses val="autoZero"/>
        <c:auto val="1"/>
        <c:lblAlgn val="ctr"/>
        <c:lblOffset val="100"/>
        <c:noMultiLvlLbl val="0"/>
      </c:catAx>
      <c:valAx>
        <c:axId val="38710515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57148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Calculations!$B$21:$F$21</c:f>
              <c:numCache>
                <c:formatCode>_(* #,##0.00_);_(* \(#,##0.00\);_(* "–"???_);_(* @_)</c:formatCode>
                <c:ptCount val="5"/>
                <c:pt idx="0">
                  <c:v>299.3037109375</c:v>
                </c:pt>
                <c:pt idx="1">
                  <c:v>286.58380889892578</c:v>
                </c:pt>
                <c:pt idx="2">
                  <c:v>229.20248413085938</c:v>
                </c:pt>
                <c:pt idx="3">
                  <c:v>209.19710540771484</c:v>
                </c:pt>
                <c:pt idx="4">
                  <c:v>210.21714019775391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C-4D0F-8660-57D6659F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646976"/>
        <c:axId val="387648512"/>
      </c:lineChart>
      <c:catAx>
        <c:axId val="38764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7648512"/>
        <c:crosses val="autoZero"/>
        <c:auto val="1"/>
        <c:lblAlgn val="ctr"/>
        <c:lblOffset val="100"/>
        <c:noMultiLvlLbl val="0"/>
      </c:catAx>
      <c:valAx>
        <c:axId val="3876485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7646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Calculations!$B$22:$F$22</c:f>
              <c:numCache>
                <c:formatCode>_(* #,##0.00_);_(* \(#,##0.00\);_(* "–"???_);_(* @_)</c:formatCode>
                <c:ptCount val="5"/>
                <c:pt idx="0">
                  <c:v>2.1484831273555756</c:v>
                </c:pt>
                <c:pt idx="1">
                  <c:v>2.3832749724388123</c:v>
                </c:pt>
                <c:pt idx="2">
                  <c:v>2.0426410138607025</c:v>
                </c:pt>
                <c:pt idx="3">
                  <c:v>2.1255821287631989</c:v>
                </c:pt>
                <c:pt idx="4">
                  <c:v>1.8941755890846252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E-496A-BEFE-9EA103C7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01856"/>
        <c:axId val="388912640"/>
      </c:lineChart>
      <c:catAx>
        <c:axId val="3882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88912640"/>
        <c:crosses val="autoZero"/>
        <c:auto val="1"/>
        <c:lblAlgn val="ctr"/>
        <c:lblOffset val="100"/>
        <c:noMultiLvlLbl val="0"/>
      </c:catAx>
      <c:valAx>
        <c:axId val="38891264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82018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Calculations!$B$20:$F$20</c:f>
              <c:numCache>
                <c:formatCode>_(* #,##0.00_);_(* \(#,##0.00\);_(* "–"???_);_(* @_)</c:formatCode>
                <c:ptCount val="5"/>
                <c:pt idx="0">
                  <c:v>153044.375</c:v>
                </c:pt>
                <c:pt idx="1">
                  <c:v>154324.3125</c:v>
                </c:pt>
                <c:pt idx="2">
                  <c:v>154852.921875</c:v>
                </c:pt>
                <c:pt idx="3">
                  <c:v>155168.609375</c:v>
                </c:pt>
                <c:pt idx="4">
                  <c:v>156043.75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D-4444-89D6-F2C76379E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9984"/>
        <c:axId val="389534080"/>
      </c:lineChart>
      <c:catAx>
        <c:axId val="38952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34080"/>
        <c:crosses val="autoZero"/>
        <c:auto val="1"/>
        <c:lblAlgn val="ctr"/>
        <c:lblOffset val="100"/>
        <c:noMultiLvlLbl val="0"/>
      </c:catAx>
      <c:valAx>
        <c:axId val="389534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95299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Calculations!$B$7:$F$7</c:f>
              <c:numCache>
                <c:formatCode>_(* #,##0.00_);_(* \(#,##0.00\);_(* "–"???_);_(* @_)</c:formatCode>
                <c:ptCount val="5"/>
                <c:pt idx="0">
                  <c:v>11813.651</c:v>
                </c:pt>
                <c:pt idx="1">
                  <c:v>12026.593000000001</c:v>
                </c:pt>
                <c:pt idx="2">
                  <c:v>12352.648999999999</c:v>
                </c:pt>
                <c:pt idx="3">
                  <c:v>13221.097</c:v>
                </c:pt>
                <c:pt idx="4">
                  <c:v>13517.964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D-4B95-B7DF-558FC90F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080192"/>
        <c:axId val="451081728"/>
      </c:lineChart>
      <c:catAx>
        <c:axId val="4510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081728"/>
        <c:crosses val="autoZero"/>
        <c:auto val="1"/>
        <c:lblAlgn val="ctr"/>
        <c:lblOffset val="100"/>
        <c:noMultiLvlLbl val="0"/>
      </c:catAx>
      <c:valAx>
        <c:axId val="45108172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10801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7.6188948732319725E-2"/>
          <c:w val="0.87487270341207346"/>
          <c:h val="0.7429093669835685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</c:strCache>
            </c:strRef>
          </c:cat>
          <c:val>
            <c:numRef>
              <c:f>Calculations!$B$48:$P$48</c:f>
              <c:numCache>
                <c:formatCode>_(* #,##0.00_);_(* \(#,##0.00\);_(* "–"???_);_(* @_)</c:formatCode>
                <c:ptCount val="15"/>
                <c:pt idx="0">
                  <c:v>617.21743749999996</c:v>
                </c:pt>
                <c:pt idx="1">
                  <c:v>631.15525000000002</c:v>
                </c:pt>
                <c:pt idx="2">
                  <c:v>669.03756250000004</c:v>
                </c:pt>
                <c:pt idx="3">
                  <c:v>698.28318750000005</c:v>
                </c:pt>
                <c:pt idx="4">
                  <c:v>692.93124999999998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0-471C-AFC2-0F26FBED4F84}"/>
            </c:ext>
          </c:extLst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</c:strCache>
            </c:strRef>
          </c:cat>
          <c:val>
            <c:numRef>
              <c:f>Calculations!$B$49:$P$49</c:f>
              <c:numCache>
                <c:formatCode>General</c:formatCode>
                <c:ptCount val="15"/>
                <c:pt idx="5" formatCode="_(* #,##0.00_);_(* \(#,##0.00\);_(* &quot;–&quot;???_);_(* @_)">
                  <c:v>726.49468750000005</c:v>
                </c:pt>
                <c:pt idx="6" formatCode="_(* #,##0.00_);_(* \(#,##0.00\);_(* &quot;–&quot;???_);_(* @_)">
                  <c:v>730.38424999999995</c:v>
                </c:pt>
                <c:pt idx="7" formatCode="_(* #,##0.00_);_(* \(#,##0.00\);_(* &quot;–&quot;???_);_(* @_)">
                  <c:v>731.60343750000004</c:v>
                </c:pt>
                <c:pt idx="8" formatCode="_(* #,##0.00_);_(* \(#,##0.00\);_(* &quot;–&quot;???_);_(* @_)">
                  <c:v>730.38512500000002</c:v>
                </c:pt>
                <c:pt idx="9" formatCode="_(* #,##0.00_);_(* \(#,##0.00\);_(* &quot;–&quot;???_);_(* @_)">
                  <c:v>732.28449999999998</c:v>
                </c:pt>
                <c:pt idx="10" formatCode="_(* #,##0.00_);_(* \(#,##0.00\);_(* &quot;–&quot;???_);_(* @_)">
                  <c:v>733.92124999999999</c:v>
                </c:pt>
                <c:pt idx="11" formatCode="_(* #,##0.00_);_(* \(#,##0.00\);_(* &quot;–&quot;???_);_(* @_)">
                  <c:v>729.67581250000001</c:v>
                </c:pt>
                <c:pt idx="12" formatCode="_(* #,##0.00_);_(* \(#,##0.00\);_(* &quot;–&quot;???_);_(* @_)">
                  <c:v>731.01206249999996</c:v>
                </c:pt>
                <c:pt idx="13" formatCode="_(* #,##0.00_);_(* \(#,##0.00\);_(* &quot;–&quot;???_);_(* @_)">
                  <c:v>733.57793749999996</c:v>
                </c:pt>
                <c:pt idx="14" formatCode="_(* #,##0.00_);_(* \(#,##0.00\);_(* &quot;–&quot;???_);_(* @_)">
                  <c:v>735.56431250000003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0-471C-AFC2-0F26FBED4F84}"/>
            </c:ext>
          </c:extLst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</c:strCache>
            </c:strRef>
          </c:cat>
          <c:val>
            <c:numRef>
              <c:f>Calculations!$B$50:$P$50</c:f>
              <c:numCache>
                <c:formatCode>_(* #,##0.00_);_(* \(#,##0.00\);_(* "–"???_);_(* @_)</c:formatCode>
                <c:ptCount val="15"/>
                <c:pt idx="0">
                  <c:v>620.00900000000001</c:v>
                </c:pt>
                <c:pt idx="1">
                  <c:v>635.75943749999999</c:v>
                </c:pt>
                <c:pt idx="2">
                  <c:v>684.07562499999995</c:v>
                </c:pt>
                <c:pt idx="3">
                  <c:v>703.54762500000004</c:v>
                </c:pt>
                <c:pt idx="4">
                  <c:v>707.30124999999998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0-471C-AFC2-0F26FBED4F84}"/>
            </c:ext>
          </c:extLst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</c:strCache>
            </c:strRef>
          </c:cat>
          <c:val>
            <c:numRef>
              <c:f>Calculations!$B$51:$F$51</c:f>
              <c:numCache>
                <c:formatCode>_(* #,##0.00_);_(* \(#,##0.00\);_(* "–"???_);_(* @_)</c:formatCode>
                <c:ptCount val="5"/>
                <c:pt idx="0">
                  <c:v>588.75543749999997</c:v>
                </c:pt>
                <c:pt idx="1">
                  <c:v>624.05806250000001</c:v>
                </c:pt>
                <c:pt idx="2">
                  <c:v>651.47749999999996</c:v>
                </c:pt>
                <c:pt idx="3">
                  <c:v>689.10193749999996</c:v>
                </c:pt>
                <c:pt idx="4">
                  <c:v>706.82912499999998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0-471C-AFC2-0F26FBED4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083200"/>
        <c:axId val="460085504"/>
      </c:lineChart>
      <c:catAx>
        <c:axId val="460083200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0085504"/>
        <c:crosses val="autoZero"/>
        <c:auto val="1"/>
        <c:lblAlgn val="ctr"/>
        <c:lblOffset val="100"/>
        <c:noMultiLvlLbl val="0"/>
      </c:catAx>
      <c:valAx>
        <c:axId val="460085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60083200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414916374671419"/>
          <c:y val="3.6945515595078874E-3"/>
          <c:w val="0.19585083453038282"/>
          <c:h val="0.2356318039925500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Calculations!$B$32:$F$32</c:f>
              <c:numCache>
                <c:formatCode>_(* #,##0.00_);_(* \(#,##0.00\);_(* "–"???_);_(* @_)</c:formatCode>
                <c:ptCount val="5"/>
                <c:pt idx="0">
                  <c:v>370.87418750000001</c:v>
                </c:pt>
                <c:pt idx="1">
                  <c:v>411.98909374999999</c:v>
                </c:pt>
                <c:pt idx="2">
                  <c:v>451.60665625000001</c:v>
                </c:pt>
                <c:pt idx="3">
                  <c:v>470.71609375000003</c:v>
                </c:pt>
                <c:pt idx="4">
                  <c:v>503.0535625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C-4820-9407-3CC2B2747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464704"/>
        <c:axId val="465875712"/>
      </c:lineChart>
      <c:catAx>
        <c:axId val="46146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75712"/>
        <c:crosses val="autoZero"/>
        <c:auto val="1"/>
        <c:lblAlgn val="ctr"/>
        <c:lblOffset val="100"/>
        <c:noMultiLvlLbl val="0"/>
      </c:catAx>
      <c:valAx>
        <c:axId val="4658757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614647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Calculations!$B$33:$F$33</c:f>
              <c:numCache>
                <c:formatCode>_(* #,##0.00_);_(* \(#,##0.00\);_(* "–"???_);_(* @_)</c:formatCode>
                <c:ptCount val="5"/>
                <c:pt idx="0">
                  <c:v>132.80178125</c:v>
                </c:pt>
                <c:pt idx="1">
                  <c:v>143.18998437499999</c:v>
                </c:pt>
                <c:pt idx="2">
                  <c:v>160.611890625</c:v>
                </c:pt>
                <c:pt idx="3">
                  <c:v>196.52350000000001</c:v>
                </c:pt>
                <c:pt idx="4">
                  <c:v>162.03609374999999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5-4178-B193-DB71113D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89472"/>
        <c:axId val="489691392"/>
      </c:lineChart>
      <c:catAx>
        <c:axId val="48968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9691392"/>
        <c:crosses val="autoZero"/>
        <c:auto val="1"/>
        <c:lblAlgn val="ctr"/>
        <c:lblOffset val="100"/>
        <c:noMultiLvlLbl val="0"/>
      </c:catAx>
      <c:valAx>
        <c:axId val="48969139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96894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Calculations!$B$34:$F$34</c:f>
              <c:numCache>
                <c:formatCode>_(* #,##0.00_);_(* \(#,##0.00\);_(* "–"???_);_(* @_)</c:formatCode>
                <c:ptCount val="5"/>
                <c:pt idx="0">
                  <c:v>216.042546875</c:v>
                </c:pt>
                <c:pt idx="1">
                  <c:v>234.58626562500001</c:v>
                </c:pt>
                <c:pt idx="2">
                  <c:v>256.25465624999998</c:v>
                </c:pt>
                <c:pt idx="3">
                  <c:v>245.22631250000001</c:v>
                </c:pt>
                <c:pt idx="4">
                  <c:v>238.19804687499999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2-4590-AB59-A6169B04F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66976"/>
        <c:axId val="47168512"/>
      </c:lineChart>
      <c:catAx>
        <c:axId val="4716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68512"/>
        <c:crosses val="autoZero"/>
        <c:auto val="1"/>
        <c:lblAlgn val="ctr"/>
        <c:lblOffset val="100"/>
        <c:noMultiLvlLbl val="0"/>
      </c:catAx>
      <c:valAx>
        <c:axId val="471685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66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Calculations!$B$8:$F$8</c:f>
              <c:numCache>
                <c:formatCode>_(* #,##0.00_);_(* \(#,##0.00\);_(* "–"???_);_(* @_)</c:formatCode>
                <c:ptCount val="5"/>
                <c:pt idx="0">
                  <c:v>819.29193750000002</c:v>
                </c:pt>
                <c:pt idx="1">
                  <c:v>707.42956249999997</c:v>
                </c:pt>
                <c:pt idx="2">
                  <c:v>730.71600000000001</c:v>
                </c:pt>
                <c:pt idx="3">
                  <c:v>785.17493750000006</c:v>
                </c:pt>
                <c:pt idx="4">
                  <c:v>493.51668749999999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C-44C6-994E-26F3644C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95104"/>
        <c:axId val="50905088"/>
      </c:lineChart>
      <c:catAx>
        <c:axId val="508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905088"/>
        <c:crosses val="autoZero"/>
        <c:auto val="1"/>
        <c:lblAlgn val="ctr"/>
        <c:lblOffset val="100"/>
        <c:noMultiLvlLbl val="0"/>
      </c:catAx>
      <c:valAx>
        <c:axId val="5090508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50895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Calculations!$B$35:$F$35</c:f>
              <c:numCache>
                <c:formatCode>_(* #,##0.00_);_(* \(#,##0.00\);_(* "–"???_);_(* @_)</c:formatCode>
                <c:ptCount val="5"/>
                <c:pt idx="0">
                  <c:v>60.697835937500003</c:v>
                </c:pt>
                <c:pt idx="1">
                  <c:v>49.003570312500003</c:v>
                </c:pt>
                <c:pt idx="2">
                  <c:v>87.694835937500002</c:v>
                </c:pt>
                <c:pt idx="3">
                  <c:v>120.282859375</c:v>
                </c:pt>
                <c:pt idx="4">
                  <c:v>97.018398437499997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C-469B-8DB4-D4AAC443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80416"/>
        <c:axId val="47182208"/>
      </c:lineChart>
      <c:catAx>
        <c:axId val="4718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82208"/>
        <c:crosses val="autoZero"/>
        <c:auto val="1"/>
        <c:lblAlgn val="ctr"/>
        <c:lblOffset val="100"/>
        <c:noMultiLvlLbl val="0"/>
      </c:catAx>
      <c:valAx>
        <c:axId val="4718220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804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Calculations!$B$36:$F$36</c:f>
              <c:numCache>
                <c:formatCode>_(* #,##0.00_);_(* \(#,##0.00\);_(* "–"???_);_(* @_)</c:formatCode>
                <c:ptCount val="5"/>
                <c:pt idx="0">
                  <c:v>48.339628906249999</c:v>
                </c:pt>
                <c:pt idx="1">
                  <c:v>100.0359453125</c:v>
                </c:pt>
                <c:pt idx="2">
                  <c:v>89.928156250000001</c:v>
                </c:pt>
                <c:pt idx="3">
                  <c:v>114.3046640625</c:v>
                </c:pt>
                <c:pt idx="4">
                  <c:v>91.027835937500001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3-4E46-A473-D1EE43FBB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89376"/>
        <c:axId val="47191168"/>
      </c:lineChart>
      <c:catAx>
        <c:axId val="471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91168"/>
        <c:crosses val="autoZero"/>
        <c:auto val="1"/>
        <c:lblAlgn val="ctr"/>
        <c:lblOffset val="100"/>
        <c:noMultiLvlLbl val="0"/>
      </c:catAx>
      <c:valAx>
        <c:axId val="4719116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893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Calculations!$B$37:$F$37</c:f>
              <c:numCache>
                <c:formatCode>_(* #,##0.00_);_(* \(#,##0.00\);_(* "–"???_);_(* @_)</c:formatCode>
                <c:ptCount val="5"/>
                <c:pt idx="0">
                  <c:v>51.128402343749997</c:v>
                </c:pt>
                <c:pt idx="1">
                  <c:v>53.256999999999998</c:v>
                </c:pt>
                <c:pt idx="2">
                  <c:v>43.578902343750002</c:v>
                </c:pt>
                <c:pt idx="3">
                  <c:v>44.94963671875</c:v>
                </c:pt>
                <c:pt idx="4">
                  <c:v>49.400746093750001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3-475E-99D4-B293C794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02688"/>
        <c:axId val="47204224"/>
      </c:lineChart>
      <c:catAx>
        <c:axId val="4720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204224"/>
        <c:crosses val="autoZero"/>
        <c:auto val="1"/>
        <c:lblAlgn val="ctr"/>
        <c:lblOffset val="100"/>
        <c:noMultiLvlLbl val="0"/>
      </c:catAx>
      <c:valAx>
        <c:axId val="4720422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026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879.88431249999996</c:v>
                </c:pt>
                <c:pt idx="1">
                  <c:v>992.0619375</c:v>
                </c:pt>
                <c:pt idx="2">
                  <c:v>1089.675125</c:v>
                </c:pt>
                <c:pt idx="3">
                  <c:v>1192.0029999999999</c:v>
                </c:pt>
                <c:pt idx="4">
                  <c:v>1140.7346250000001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8-44D7-8F0C-1E2FF4B5F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15744"/>
        <c:axId val="47217280"/>
      </c:lineChart>
      <c:catAx>
        <c:axId val="4721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217280"/>
        <c:crosses val="autoZero"/>
        <c:auto val="1"/>
        <c:lblAlgn val="ctr"/>
        <c:lblOffset val="100"/>
        <c:noMultiLvlLbl val="0"/>
      </c:catAx>
      <c:valAx>
        <c:axId val="472172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157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Calculations!$B$18:$F$18</c:f>
              <c:numCache>
                <c:formatCode>_(* #,##0.00_);_(* \(#,##0.00\);_(* "–"???_);_(* @_)</c:formatCode>
                <c:ptCount val="5"/>
                <c:pt idx="0">
                  <c:v>160.85957812500001</c:v>
                </c:pt>
                <c:pt idx="1">
                  <c:v>168.16015625</c:v>
                </c:pt>
                <c:pt idx="2">
                  <c:v>178.270359375</c:v>
                </c:pt>
                <c:pt idx="3">
                  <c:v>184.054109375</c:v>
                </c:pt>
                <c:pt idx="4">
                  <c:v>192.29176562500001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4-424D-9534-26274C6D2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28416"/>
        <c:axId val="47229952"/>
      </c:lineChart>
      <c:catAx>
        <c:axId val="4722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229952"/>
        <c:crosses val="autoZero"/>
        <c:auto val="1"/>
        <c:lblAlgn val="ctr"/>
        <c:lblOffset val="100"/>
        <c:noMultiLvlLbl val="0"/>
      </c:catAx>
      <c:valAx>
        <c:axId val="4722995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284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E6FA-4A12-8EF9-726AC69F84DA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E6FA-4A12-8EF9-726AC69F84DA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E6FA-4A12-8EF9-726AC69F84DA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E6FA-4A12-8EF9-726AC69F84DA}"/>
              </c:ext>
            </c:extLst>
          </c:dPt>
          <c:val>
            <c:numRef>
              <c:f>Calculations!$B$109:$E$109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FA-4A12-8EF9-726AC69F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E6FA-4A12-8EF9-726AC69F84DA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E6FA-4A12-8EF9-726AC69F84DA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E6FA-4A12-8EF9-726AC69F84DA}"/>
              </c:ext>
            </c:extLst>
          </c:dPt>
          <c:val>
            <c:numRef>
              <c:f>Calculations!$B$110:$E$110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1.0267917782471825</c:v>
                </c:pt>
                <c:pt idx="1">
                  <c:v>7.4999999999999997E-3</c:v>
                </c:pt>
                <c:pt idx="2" formatCode="_(* #,##0.0000_);_(* \(#,##0.0000\);_(* &quot;–&quot;??_);_(* @_)">
                  <c:v>0.46570822175281751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6FA-4A12-8EF9-726AC69F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FEC1-4D3D-B72E-BD28629174BF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FEC1-4D3D-B72E-BD28629174BF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FEC1-4D3D-B72E-BD28629174BF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FEC1-4D3D-B72E-BD28629174BF}"/>
              </c:ext>
            </c:extLst>
          </c:dPt>
          <c:val>
            <c:numRef>
              <c:f>Calculations!$B$124:$E$124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C1-4D3D-B72E-BD286291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FEC1-4D3D-B72E-BD28629174BF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FEC1-4D3D-B72E-BD28629174BF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FEC1-4D3D-B72E-BD28629174BF}"/>
              </c:ext>
            </c:extLst>
          </c:dPt>
          <c:val>
            <c:numRef>
              <c:f>Calculations!$B$125:$E$125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0.82501738786993473</c:v>
                </c:pt>
                <c:pt idx="1">
                  <c:v>7.4999999999999997E-3</c:v>
                </c:pt>
                <c:pt idx="2" formatCode="_(* #,##0.0000_);_(* \(#,##0.0000\);_(* &quot;–&quot;??_);_(* @_)">
                  <c:v>0.66748261213006532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C1-4D3D-B72E-BD286291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2F96-407B-A0E6-1719DC7CB7FA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2F96-407B-A0E6-1719DC7CB7FA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2F96-407B-A0E6-1719DC7CB7FA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2F96-407B-A0E6-1719DC7CB7FA}"/>
              </c:ext>
            </c:extLst>
          </c:dPt>
          <c:val>
            <c:numRef>
              <c:f>Calculations!$B$139:$E$139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96-407B-A0E6-1719DC7CB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2F96-407B-A0E6-1719DC7CB7FA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2F96-407B-A0E6-1719DC7CB7FA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2F96-407B-A0E6-1719DC7CB7FA}"/>
              </c:ext>
            </c:extLst>
          </c:dPt>
          <c:val>
            <c:numRef>
              <c:f>Calculations!$B$140:$E$140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0.97717312301625447</c:v>
                </c:pt>
                <c:pt idx="1">
                  <c:v>7.4999999999999997E-3</c:v>
                </c:pt>
                <c:pt idx="2" formatCode="_(* #,##0.0000_);_(* \(#,##0.0000\);_(* &quot;–&quot;??_);_(* @_)">
                  <c:v>0.51532687698374557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96-407B-A0E6-1719DC7CB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177B-4D3F-8101-7B2B3F7F50E9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177B-4D3F-8101-7B2B3F7F50E9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177B-4D3F-8101-7B2B3F7F50E9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177B-4D3F-8101-7B2B3F7F50E9}"/>
              </c:ext>
            </c:extLst>
          </c:dPt>
          <c:val>
            <c:numRef>
              <c:f>Calculations!$B$154:$E$154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7B-4D3F-8101-7B2B3F7F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177B-4D3F-8101-7B2B3F7F50E9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177B-4D3F-8101-7B2B3F7F50E9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177B-4D3F-8101-7B2B3F7F50E9}"/>
              </c:ext>
            </c:extLst>
          </c:dPt>
          <c:val>
            <c:numRef>
              <c:f>Calculations!$B$155:$E$155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0.97647063152800628</c:v>
                </c:pt>
                <c:pt idx="1">
                  <c:v>7.4999999999999997E-3</c:v>
                </c:pt>
                <c:pt idx="2" formatCode="_(* #,##0.0000_);_(* \(#,##0.0000\);_(* &quot;–&quot;??_);_(* @_)">
                  <c:v>0.51602936847199377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77B-4D3F-8101-7B2B3F7F5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5A3A-415A-AC82-B40750FE64BE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5A3A-415A-AC82-B40750FE64BE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A-415A-AC82-B40750FE6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7713664"/>
        <c:axId val="47715456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0.44543947855631505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A-415A-AC82-B40750FE64BE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3A-415A-AC82-B40750FE6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718784"/>
        <c:axId val="47716992"/>
      </c:barChart>
      <c:catAx>
        <c:axId val="47713664"/>
        <c:scaling>
          <c:orientation val="minMax"/>
        </c:scaling>
        <c:delete val="1"/>
        <c:axPos val="l"/>
        <c:majorTickMark val="out"/>
        <c:minorTickMark val="none"/>
        <c:tickLblPos val="nextTo"/>
        <c:crossAx val="47715456"/>
        <c:crosses val="autoZero"/>
        <c:auto val="1"/>
        <c:lblAlgn val="ctr"/>
        <c:lblOffset val="100"/>
        <c:noMultiLvlLbl val="0"/>
      </c:catAx>
      <c:valAx>
        <c:axId val="47715456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7713664"/>
        <c:crosses val="autoZero"/>
        <c:crossBetween val="between"/>
      </c:valAx>
      <c:valAx>
        <c:axId val="47716992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7718784"/>
        <c:crosses val="max"/>
        <c:crossBetween val="between"/>
      </c:valAx>
      <c:catAx>
        <c:axId val="47718784"/>
        <c:scaling>
          <c:orientation val="minMax"/>
        </c:scaling>
        <c:delete val="1"/>
        <c:axPos val="l"/>
        <c:majorTickMark val="out"/>
        <c:minorTickMark val="none"/>
        <c:tickLblPos val="nextTo"/>
        <c:crossAx val="477169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Calculations!$B$9:$F$9</c:f>
              <c:numCache>
                <c:formatCode>_(* #,##0.00%_);_(* \(#,##0.00%\);_(* "–"???_);_(* @_)</c:formatCode>
                <c:ptCount val="5"/>
                <c:pt idx="0">
                  <c:v>7.44590163230896E-2</c:v>
                </c:pt>
                <c:pt idx="1">
                  <c:v>6.4027465879917145E-2</c:v>
                </c:pt>
                <c:pt idx="2">
                  <c:v>6.4162515103816986E-2</c:v>
                </c:pt>
                <c:pt idx="3">
                  <c:v>6.8280979990959167E-2</c:v>
                </c:pt>
                <c:pt idx="4">
                  <c:v>4.4546939432621002E-2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A-42E5-9A68-7111C2FD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01120"/>
        <c:axId val="52103040"/>
      </c:lineChart>
      <c:catAx>
        <c:axId val="5210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103040"/>
        <c:crosses val="autoZero"/>
        <c:auto val="1"/>
        <c:lblAlgn val="ctr"/>
        <c:lblOffset val="100"/>
        <c:noMultiLvlLbl val="0"/>
      </c:catAx>
      <c:valAx>
        <c:axId val="52103040"/>
        <c:scaling>
          <c:orientation val="minMax"/>
          <c:min val="0"/>
        </c:scaling>
        <c:delete val="1"/>
        <c:axPos val="l"/>
        <c:numFmt formatCode="_(* #,##0.00%_);_(* \(#,##0.00%\);_(* &quot;–&quot;???_);_(* @_)" sourceLinked="1"/>
        <c:majorTickMark val="out"/>
        <c:minorTickMark val="none"/>
        <c:tickLblPos val="nextTo"/>
        <c:crossAx val="521011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A3A-48D5-AD6A-25E3934C3EE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A3A-48D5-AD6A-25E3934C3EE1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3A-48D5-AD6A-25E3934C3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7728896"/>
        <c:axId val="47730688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Calculations!$C$237</c:f>
              <c:numCache>
                <c:formatCode>_(* #,##0%_);_(* \(#,##0%\);_(* "–"??_);_(* @_)</c:formatCode>
                <c:ptCount val="1"/>
                <c:pt idx="0">
                  <c:v>0.54308660656213759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3A-48D5-AD6A-25E3934C3EE1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3A-48D5-AD6A-25E3934C3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733760"/>
        <c:axId val="47732224"/>
      </c:barChart>
      <c:catAx>
        <c:axId val="47728896"/>
        <c:scaling>
          <c:orientation val="minMax"/>
        </c:scaling>
        <c:delete val="1"/>
        <c:axPos val="l"/>
        <c:majorTickMark val="out"/>
        <c:minorTickMark val="none"/>
        <c:tickLblPos val="nextTo"/>
        <c:crossAx val="47730688"/>
        <c:crosses val="autoZero"/>
        <c:auto val="1"/>
        <c:lblAlgn val="ctr"/>
        <c:lblOffset val="100"/>
        <c:noMultiLvlLbl val="0"/>
      </c:catAx>
      <c:valAx>
        <c:axId val="47730688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7728896"/>
        <c:crosses val="autoZero"/>
        <c:crossBetween val="between"/>
      </c:valAx>
      <c:valAx>
        <c:axId val="47732224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7733760"/>
        <c:crosses val="max"/>
        <c:crossBetween val="between"/>
      </c:valAx>
      <c:catAx>
        <c:axId val="47733760"/>
        <c:scaling>
          <c:orientation val="minMax"/>
        </c:scaling>
        <c:delete val="1"/>
        <c:axPos val="l"/>
        <c:majorTickMark val="out"/>
        <c:minorTickMark val="none"/>
        <c:tickLblPos val="nextTo"/>
        <c:crossAx val="477322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7105-4F39-B3B3-2A97ECAB7300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7105-4F39-B3B3-2A97ECAB7300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7105-4F39-B3B3-2A97ECAB7300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7105-4F39-B3B3-2A97ECAB7300}"/>
              </c:ext>
            </c:extLst>
          </c:dPt>
          <c:val>
            <c:numRef>
              <c:f>Calculations!$B$169:$E$169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05-4F39-B3B3-2A97ECAB7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7105-4F39-B3B3-2A97ECAB7300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7105-4F39-B3B3-2A97ECAB7300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7105-4F39-B3B3-2A97ECAB7300}"/>
              </c:ext>
            </c:extLst>
          </c:dPt>
          <c:val>
            <c:numRef>
              <c:f>Calculations!$B$170:$E$170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1.0123835252862461</c:v>
                </c:pt>
                <c:pt idx="1">
                  <c:v>7.4999999999999997E-3</c:v>
                </c:pt>
                <c:pt idx="2" formatCode="_(* #,##0.0000_);_(* \(#,##0.0000\);_(* &quot;–&quot;??_);_(* @_)">
                  <c:v>0.4801164747137539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105-4F39-B3B3-2A97ECAB7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D15E-448F-8036-24223EBB94C2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D15E-448F-8036-24223EBB94C2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D15E-448F-8036-24223EBB94C2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D15E-448F-8036-24223EBB94C2}"/>
              </c:ext>
            </c:extLst>
          </c:dPt>
          <c:val>
            <c:numRef>
              <c:f>Calculations!$B$184:$E$184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5E-448F-8036-24223EBB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D15E-448F-8036-24223EBB94C2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D15E-448F-8036-24223EBB94C2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D15E-448F-8036-24223EBB94C2}"/>
              </c:ext>
            </c:extLst>
          </c:dPt>
          <c:val>
            <c:numRef>
              <c:f>Calculations!$B$185:$E$185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1.2349327068882974</c:v>
                </c:pt>
                <c:pt idx="1">
                  <c:v>7.4999999999999997E-3</c:v>
                </c:pt>
                <c:pt idx="2" formatCode="_(* #,##0.0000_);_(* \(#,##0.0000\);_(* &quot;–&quot;??_);_(* @_)">
                  <c:v>0.25756729311170262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5E-448F-8036-24223EBB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A594-4885-AC05-7026096E1498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A594-4885-AC05-7026096E1498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A594-4885-AC05-7026096E1498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A594-4885-AC05-7026096E1498}"/>
              </c:ext>
            </c:extLst>
          </c:dPt>
          <c:val>
            <c:numRef>
              <c:f>Calculations!$B$199:$E$199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94-4885-AC05-7026096E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A594-4885-AC05-7026096E1498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A594-4885-AC05-7026096E1498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A594-4885-AC05-7026096E1498}"/>
              </c:ext>
            </c:extLst>
          </c:dPt>
          <c:val>
            <c:numRef>
              <c:f>Calculations!$B$200:$E$200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1.2538583665114889</c:v>
                </c:pt>
                <c:pt idx="1">
                  <c:v>7.4999999999999997E-3</c:v>
                </c:pt>
                <c:pt idx="2" formatCode="_(* #,##0.0000_);_(* \(#,##0.0000\);_(* &quot;–&quot;??_);_(* @_)">
                  <c:v>0.23864163348851114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594-4885-AC05-7026096E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C9C3-4AC7-859B-51EA7A7799F7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C9C3-4AC7-859B-51EA7A7799F7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C9C3-4AC7-859B-51EA7A7799F7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C9C3-4AC7-859B-51EA7A7799F7}"/>
              </c:ext>
            </c:extLst>
          </c:dPt>
          <c:val>
            <c:numRef>
              <c:f>Calculations!$B$214:$E$214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C3-4AC7-859B-51EA7A779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C9C3-4AC7-859B-51EA7A7799F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C9C3-4AC7-859B-51EA7A7799F7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C9C3-4AC7-859B-51EA7A7799F7}"/>
              </c:ext>
            </c:extLst>
          </c:dPt>
          <c:val>
            <c:numRef>
              <c:f>Calculations!$B$215:$E$215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1.210981750754347</c:v>
                </c:pt>
                <c:pt idx="1">
                  <c:v>7.4999999999999997E-3</c:v>
                </c:pt>
                <c:pt idx="2" formatCode="_(* #,##0.0000_);_(* \(#,##0.0000\);_(* &quot;–&quot;??_);_(* @_)">
                  <c:v>0.281518249245653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9C3-4AC7-859B-51EA7A779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0.23986804561715033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5-40E3-8C1A-7A8B8585238E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0.58634558535036241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5-40E3-8C1A-7A8B8585238E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0.1717986065434344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15-40E3-8C1A-7A8B8585238E}"/>
            </c:ext>
          </c:extLst>
        </c:ser>
        <c:ser>
          <c:idx val="3"/>
          <c:order val="3"/>
          <c:tx>
            <c:strRef>
              <c:f>Calculations!$A$252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Calculations!$F$252</c:f>
              <c:numCache>
                <c:formatCode>_(* #,##0.0%_);_(* \(#,##0.0%\);_(* "–"??_);_(* @_)</c:formatCode>
                <c:ptCount val="1"/>
                <c:pt idx="0">
                  <c:v>1.9877624890528183E-3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15-40E3-8C1A-7A8B85852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8285952"/>
        <c:axId val="48287744"/>
      </c:barChart>
      <c:catAx>
        <c:axId val="48285952"/>
        <c:scaling>
          <c:orientation val="minMax"/>
        </c:scaling>
        <c:delete val="1"/>
        <c:axPos val="l"/>
        <c:majorTickMark val="out"/>
        <c:minorTickMark val="none"/>
        <c:tickLblPos val="nextTo"/>
        <c:crossAx val="48287744"/>
        <c:crosses val="autoZero"/>
        <c:auto val="1"/>
        <c:lblAlgn val="ctr"/>
        <c:lblOffset val="100"/>
        <c:noMultiLvlLbl val="0"/>
      </c:catAx>
      <c:valAx>
        <c:axId val="48287744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82859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065598290598293"/>
          <c:w val="1"/>
          <c:h val="0.2193440170940171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Calculations!$C$249</c:f>
              <c:numCache>
                <c:formatCode>_(* #,##0.0%_);_(* \(#,##0.0%\);_(* "–"??_);_(* @_)</c:formatCode>
                <c:ptCount val="1"/>
                <c:pt idx="0">
                  <c:v>0.20472723254641234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6-4548-B8C5-BBB65620A5EE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Calculations!$C$250</c:f>
              <c:numCache>
                <c:formatCode>_(* #,##0.0%_);_(* \(#,##0.0%\);_(* "–"??_);_(* @_)</c:formatCode>
                <c:ptCount val="1"/>
                <c:pt idx="0">
                  <c:v>0.5855033780487986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6-4548-B8C5-BBB65620A5EE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Calculations!$C$251</c:f>
              <c:numCache>
                <c:formatCode>_(* #,##0.0%_);_(* \(#,##0.0%\);_(* "–"??_);_(* @_)</c:formatCode>
                <c:ptCount val="1"/>
                <c:pt idx="0">
                  <c:v>0.20777020361357068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76-4548-B8C5-BBB65620A5EE}"/>
            </c:ext>
          </c:extLst>
        </c:ser>
        <c:ser>
          <c:idx val="3"/>
          <c:order val="3"/>
          <c:tx>
            <c:strRef>
              <c:f>Calculations!$A$252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val>
            <c:numRef>
              <c:f>Calculations!$C$252</c:f>
              <c:numCache>
                <c:formatCode>_(* #,##0.0%_);_(* \(#,##0.0%\);_(* "–"??_);_(* @_)</c:formatCode>
                <c:ptCount val="1"/>
                <c:pt idx="0">
                  <c:v>1.9991857912183384E-3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76-4548-B8C5-BBB65620A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1219968"/>
        <c:axId val="41221504"/>
      </c:barChart>
      <c:catAx>
        <c:axId val="41219968"/>
        <c:scaling>
          <c:orientation val="minMax"/>
        </c:scaling>
        <c:delete val="1"/>
        <c:axPos val="l"/>
        <c:majorTickMark val="out"/>
        <c:minorTickMark val="none"/>
        <c:tickLblPos val="nextTo"/>
        <c:crossAx val="41221504"/>
        <c:crosses val="autoZero"/>
        <c:auto val="1"/>
        <c:lblAlgn val="ctr"/>
        <c:lblOffset val="100"/>
        <c:noMultiLvlLbl val="0"/>
      </c:catAx>
      <c:valAx>
        <c:axId val="41221504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12199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F2D-4470-9886-3F28F962D94D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9F2D-4470-9886-3F28F962D94D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9F2D-4470-9886-3F28F962D94D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9F2D-4470-9886-3F28F962D94D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9F2D-4470-9886-3F28F962D94D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Calculations!$D$222:$K$222</c:f>
              <c:numCache>
                <c:formatCode>_(* #,##0.00_);_(* \(#,##0.00\);_(* "–"???_);_(* @_)</c:formatCode>
                <c:ptCount val="8"/>
                <c:pt idx="0">
                  <c:v>45.933937499999999</c:v>
                </c:pt>
                <c:pt idx="1">
                  <c:v>43.341933593749999</c:v>
                </c:pt>
                <c:pt idx="2">
                  <c:v>40.232679687500003</c:v>
                </c:pt>
                <c:pt idx="3">
                  <c:v>35.329917968750003</c:v>
                </c:pt>
                <c:pt idx="4">
                  <c:v>40.07990234375</c:v>
                </c:pt>
                <c:pt idx="5">
                  <c:v>42.721074218749997</c:v>
                </c:pt>
                <c:pt idx="6">
                  <c:v>42.55887109375</c:v>
                </c:pt>
                <c:pt idx="7">
                  <c:v>42.921390625000001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2D-4470-9886-3F28F962D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74080"/>
        <c:axId val="46975616"/>
      </c:lineChart>
      <c:catAx>
        <c:axId val="4697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975616"/>
        <c:crosses val="autoZero"/>
        <c:auto val="1"/>
        <c:lblAlgn val="ctr"/>
        <c:lblOffset val="100"/>
        <c:noMultiLvlLbl val="0"/>
      </c:catAx>
      <c:valAx>
        <c:axId val="4697561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6974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233-4262-9CF1-AB7211969BDB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2233-4262-9CF1-AB7211969BDB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233-4262-9CF1-AB7211969BDB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2233-4262-9CF1-AB7211969BDB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2233-4262-9CF1-AB7211969BDB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Calculations!$D$223:$K$223</c:f>
              <c:numCache>
                <c:formatCode>_(* #,##0.00_);_(* \(#,##0.00\);_(* "–"???_);_(* @_)</c:formatCode>
                <c:ptCount val="8"/>
                <c:pt idx="0">
                  <c:v>48.303339843750003</c:v>
                </c:pt>
                <c:pt idx="1">
                  <c:v>56.553597656249998</c:v>
                </c:pt>
                <c:pt idx="2">
                  <c:v>55.70528515625</c:v>
                </c:pt>
                <c:pt idx="3">
                  <c:v>53.656218750000001</c:v>
                </c:pt>
                <c:pt idx="4">
                  <c:v>56.006324218750002</c:v>
                </c:pt>
                <c:pt idx="5">
                  <c:v>58.335808593750002</c:v>
                </c:pt>
                <c:pt idx="6">
                  <c:v>59.13361328125</c:v>
                </c:pt>
                <c:pt idx="7">
                  <c:v>63.44332421875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33-4262-9CF1-AB7211969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20384"/>
        <c:axId val="47121920"/>
      </c:lineChart>
      <c:catAx>
        <c:axId val="4712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121920"/>
        <c:crosses val="autoZero"/>
        <c:auto val="1"/>
        <c:lblAlgn val="ctr"/>
        <c:lblOffset val="100"/>
        <c:noMultiLvlLbl val="0"/>
      </c:catAx>
      <c:valAx>
        <c:axId val="47121920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203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1D-4D71-91DC-351709205ED3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7E1D-4D71-91DC-351709205ED3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7E1D-4D71-91DC-351709205ED3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7E1D-4D71-91DC-351709205ED3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7E1D-4D71-91DC-351709205ED3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Calculations!$D$224:$K$224</c:f>
              <c:numCache>
                <c:formatCode>_(* #,##0.00_);_(* \(#,##0.00\);_(* "–"???_);_(* @_)</c:formatCode>
                <c:ptCount val="8"/>
                <c:pt idx="0">
                  <c:v>67.805679687500003</c:v>
                </c:pt>
                <c:pt idx="1">
                  <c:v>58.064398437500003</c:v>
                </c:pt>
                <c:pt idx="2">
                  <c:v>67.664421875000002</c:v>
                </c:pt>
                <c:pt idx="3">
                  <c:v>100.98346875</c:v>
                </c:pt>
                <c:pt idx="4">
                  <c:v>100.28121874999999</c:v>
                </c:pt>
                <c:pt idx="5">
                  <c:v>82.696296875000002</c:v>
                </c:pt>
                <c:pt idx="6">
                  <c:v>84.847078124999996</c:v>
                </c:pt>
                <c:pt idx="7">
                  <c:v>80.504414062500004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1D-4D71-91DC-35170920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15008"/>
        <c:axId val="48320896"/>
      </c:lineChart>
      <c:catAx>
        <c:axId val="4831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20896"/>
        <c:crosses val="autoZero"/>
        <c:auto val="1"/>
        <c:lblAlgn val="ctr"/>
        <c:lblOffset val="100"/>
        <c:noMultiLvlLbl val="0"/>
      </c:catAx>
      <c:valAx>
        <c:axId val="4832089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150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Calculations!$B$10:$F$10</c:f>
              <c:numCache>
                <c:formatCode>_(* #,##0.00_);_(* \(#,##0.00\);_(* "–"???_);_(* @_)</c:formatCode>
                <c:ptCount val="5"/>
                <c:pt idx="0">
                  <c:v>2692.5010000000002</c:v>
                </c:pt>
                <c:pt idx="1">
                  <c:v>2747.2444999999998</c:v>
                </c:pt>
                <c:pt idx="2">
                  <c:v>2723.6035000000002</c:v>
                </c:pt>
                <c:pt idx="3">
                  <c:v>2654.172</c:v>
                </c:pt>
                <c:pt idx="4">
                  <c:v>2380.0214999999998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1-4BE5-A4F3-21E9A1664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90976"/>
        <c:axId val="69998080"/>
      </c:lineChart>
      <c:catAx>
        <c:axId val="6659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69998080"/>
        <c:crosses val="autoZero"/>
        <c:auto val="1"/>
        <c:lblAlgn val="ctr"/>
        <c:lblOffset val="100"/>
        <c:noMultiLvlLbl val="0"/>
      </c:catAx>
      <c:valAx>
        <c:axId val="69998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6659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167-4352-A309-61487EEE3FA6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8167-4352-A309-61487EEE3FA6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8167-4352-A309-61487EEE3FA6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8167-4352-A309-61487EEE3FA6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8167-4352-A309-61487EEE3FA6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Calculations!$D$219:$K$219</c:f>
              <c:numCache>
                <c:formatCode>_(* #,##0.00_);_(* \(#,##0.00\);_(* "–"???_);_(* @_)</c:formatCode>
                <c:ptCount val="8"/>
                <c:pt idx="0">
                  <c:v>194.09912499999999</c:v>
                </c:pt>
                <c:pt idx="1">
                  <c:v>209.4584375</c:v>
                </c:pt>
                <c:pt idx="2">
                  <c:v>236.50209375</c:v>
                </c:pt>
                <c:pt idx="3">
                  <c:v>208.48329687500001</c:v>
                </c:pt>
                <c:pt idx="4">
                  <c:v>203.16678125000001</c:v>
                </c:pt>
                <c:pt idx="5">
                  <c:v>195.099171875</c:v>
                </c:pt>
                <c:pt idx="6">
                  <c:v>192.06321875</c:v>
                </c:pt>
                <c:pt idx="7">
                  <c:v>198.30246875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67-4352-A309-61487EEE3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34336"/>
        <c:axId val="48335872"/>
      </c:lineChart>
      <c:catAx>
        <c:axId val="4833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35872"/>
        <c:crosses val="autoZero"/>
        <c:auto val="1"/>
        <c:lblAlgn val="ctr"/>
        <c:lblOffset val="100"/>
        <c:noMultiLvlLbl val="0"/>
      </c:catAx>
      <c:valAx>
        <c:axId val="48335872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343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992-4E48-9DEE-D0BC9747BD60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8992-4E48-9DEE-D0BC9747BD60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8992-4E48-9DEE-D0BC9747BD60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8992-4E48-9DEE-D0BC9747BD60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8992-4E48-9DEE-D0BC9747BD60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Calculations!$D$220:$K$220</c:f>
              <c:numCache>
                <c:formatCode>_(* #,##0.00_);_(* \(#,##0.00\);_(* "–"???_);_(* @_)</c:formatCode>
                <c:ptCount val="8"/>
                <c:pt idx="0">
                  <c:v>39.757968750000003</c:v>
                </c:pt>
                <c:pt idx="1">
                  <c:v>46.578140625000003</c:v>
                </c:pt>
                <c:pt idx="2">
                  <c:v>46.007914062499999</c:v>
                </c:pt>
                <c:pt idx="3">
                  <c:v>54.553964843750002</c:v>
                </c:pt>
                <c:pt idx="4">
                  <c:v>52.721300781250001</c:v>
                </c:pt>
                <c:pt idx="5">
                  <c:v>56.119667968750001</c:v>
                </c:pt>
                <c:pt idx="6">
                  <c:v>54.778847656250001</c:v>
                </c:pt>
                <c:pt idx="7">
                  <c:v>59.036816406249997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92-4E48-9DEE-D0BC9747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45472"/>
        <c:axId val="48347008"/>
      </c:lineChart>
      <c:catAx>
        <c:axId val="4834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47008"/>
        <c:crosses val="autoZero"/>
        <c:auto val="1"/>
        <c:lblAlgn val="ctr"/>
        <c:lblOffset val="100"/>
        <c:noMultiLvlLbl val="0"/>
      </c:catAx>
      <c:valAx>
        <c:axId val="48347008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454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39-4D9B-9FA0-35F295BA7CEF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5C39-4D9B-9FA0-35F295BA7CEF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5C39-4D9B-9FA0-35F295BA7CEF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5C39-4D9B-9FA0-35F295BA7CEF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5C39-4D9B-9FA0-35F295BA7CEF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Calculations!$D$221:$K$221</c:f>
              <c:numCache>
                <c:formatCode>_(* #,##0.00_);_(* \(#,##0.00\);_(* "–"???_);_(* @_)</c:formatCode>
                <c:ptCount val="8"/>
                <c:pt idx="0">
                  <c:v>27.638890624999998</c:v>
                </c:pt>
                <c:pt idx="1">
                  <c:v>30.180189453124999</c:v>
                </c:pt>
                <c:pt idx="2">
                  <c:v>34.533269531249999</c:v>
                </c:pt>
                <c:pt idx="3">
                  <c:v>25.489732421875001</c:v>
                </c:pt>
                <c:pt idx="4">
                  <c:v>32.168390625000001</c:v>
                </c:pt>
                <c:pt idx="5">
                  <c:v>20.928833984375</c:v>
                </c:pt>
                <c:pt idx="6">
                  <c:v>24.049949218750001</c:v>
                </c:pt>
                <c:pt idx="7">
                  <c:v>29.881939453125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39-4D9B-9FA0-35F295BA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68640"/>
        <c:axId val="48370432"/>
      </c:lineChart>
      <c:catAx>
        <c:axId val="48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70432"/>
        <c:crosses val="autoZero"/>
        <c:auto val="1"/>
        <c:lblAlgn val="ctr"/>
        <c:lblOffset val="100"/>
        <c:noMultiLvlLbl val="0"/>
      </c:catAx>
      <c:valAx>
        <c:axId val="48370432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686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Calculations!$B$53:$F$53</c:f>
              <c:numCache>
                <c:formatCode>_(* #,##0.00_);_(* \(#,##0.00\);_(* "–"???_);_(* @_)</c:formatCode>
                <c:ptCount val="5"/>
                <c:pt idx="0">
                  <c:v>218.860765625</c:v>
                </c:pt>
                <c:pt idx="1">
                  <c:v>220.80848437500001</c:v>
                </c:pt>
                <c:pt idx="2">
                  <c:v>228.19453125000001</c:v>
                </c:pt>
                <c:pt idx="3">
                  <c:v>236.636015625</c:v>
                </c:pt>
                <c:pt idx="4">
                  <c:v>233.269953125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7-486B-A871-BB8ECAC99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82336"/>
        <c:axId val="48383872"/>
      </c:lineChart>
      <c:catAx>
        <c:axId val="4838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83872"/>
        <c:crosses val="autoZero"/>
        <c:auto val="1"/>
        <c:lblAlgn val="ctr"/>
        <c:lblOffset val="100"/>
        <c:noMultiLvlLbl val="0"/>
      </c:catAx>
      <c:valAx>
        <c:axId val="4838387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823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Calculations!$B$54:$F$54</c:f>
              <c:numCache>
                <c:formatCode>_(* #,##0.00_);_(* \(#,##0.00\);_(* "–"???_);_(* @_)</c:formatCode>
                <c:ptCount val="5"/>
                <c:pt idx="0">
                  <c:v>143.46642187500001</c:v>
                </c:pt>
                <c:pt idx="1">
                  <c:v>150.54970312500001</c:v>
                </c:pt>
                <c:pt idx="2">
                  <c:v>167.09534375000001</c:v>
                </c:pt>
                <c:pt idx="3">
                  <c:v>173.97146875000001</c:v>
                </c:pt>
                <c:pt idx="4">
                  <c:v>179.59467187499999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1-4F33-B894-34DD9A3F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95392"/>
        <c:axId val="48396928"/>
      </c:lineChart>
      <c:catAx>
        <c:axId val="4839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396928"/>
        <c:crosses val="autoZero"/>
        <c:auto val="1"/>
        <c:lblAlgn val="ctr"/>
        <c:lblOffset val="100"/>
        <c:noMultiLvlLbl val="0"/>
      </c:catAx>
      <c:valAx>
        <c:axId val="4839692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953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Calculations!$B$55:$F$55</c:f>
              <c:numCache>
                <c:formatCode>_(* #,##0.00_);_(* \(#,##0.00\);_(* "–"???_);_(* @_)</c:formatCode>
                <c:ptCount val="5"/>
                <c:pt idx="0">
                  <c:v>92.123546875000002</c:v>
                </c:pt>
                <c:pt idx="1">
                  <c:v>91.766101562499998</c:v>
                </c:pt>
                <c:pt idx="2">
                  <c:v>96.335523437500001</c:v>
                </c:pt>
                <c:pt idx="3">
                  <c:v>102.72737499999999</c:v>
                </c:pt>
                <c:pt idx="4">
                  <c:v>104.233625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6-4C3A-90EC-B34E256E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2544"/>
        <c:axId val="48414080"/>
      </c:lineChart>
      <c:catAx>
        <c:axId val="4841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14080"/>
        <c:crosses val="autoZero"/>
        <c:auto val="1"/>
        <c:lblAlgn val="ctr"/>
        <c:lblOffset val="100"/>
        <c:noMultiLvlLbl val="0"/>
      </c:catAx>
      <c:valAx>
        <c:axId val="48414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12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Calculations!$B$56:$F$56</c:f>
              <c:numCache>
                <c:formatCode>_(* #,##0.00_);_(* \(#,##0.00\);_(* "–"???_);_(* @_)</c:formatCode>
                <c:ptCount val="5"/>
                <c:pt idx="0">
                  <c:v>71.072187499999998</c:v>
                </c:pt>
                <c:pt idx="1">
                  <c:v>69.601820312499996</c:v>
                </c:pt>
                <c:pt idx="2">
                  <c:v>73.119789062500004</c:v>
                </c:pt>
                <c:pt idx="3">
                  <c:v>76.351601562499994</c:v>
                </c:pt>
                <c:pt idx="4">
                  <c:v>74.645359374999998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7-4D18-9154-A9E15DFD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9696"/>
        <c:axId val="48435584"/>
      </c:lineChart>
      <c:catAx>
        <c:axId val="4842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8435584"/>
        <c:crosses val="autoZero"/>
        <c:auto val="1"/>
        <c:lblAlgn val="ctr"/>
        <c:lblOffset val="100"/>
        <c:noMultiLvlLbl val="0"/>
      </c:catAx>
      <c:valAx>
        <c:axId val="4843558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296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Calculations!$B$57:$F$57</c:f>
              <c:numCache>
                <c:formatCode>_(* #,##0.00_);_(* \(#,##0.00\);_(* "–"???_);_(* @_)</c:formatCode>
                <c:ptCount val="5"/>
                <c:pt idx="0">
                  <c:v>45.3783828125</c:v>
                </c:pt>
                <c:pt idx="1">
                  <c:v>48.102214843749998</c:v>
                </c:pt>
                <c:pt idx="2">
                  <c:v>55.173535156249997</c:v>
                </c:pt>
                <c:pt idx="3">
                  <c:v>60.044562499999998</c:v>
                </c:pt>
                <c:pt idx="4">
                  <c:v>57.905093749999999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6-42D3-9916-AC9AF3E61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2368"/>
        <c:axId val="48448256"/>
      </c:lineChart>
      <c:catAx>
        <c:axId val="4844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8256"/>
        <c:crosses val="autoZero"/>
        <c:auto val="1"/>
        <c:lblAlgn val="ctr"/>
        <c:lblOffset val="100"/>
        <c:noMultiLvlLbl val="0"/>
      </c:catAx>
      <c:valAx>
        <c:axId val="4844825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423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Calculations!$B$58:$F$58</c:f>
              <c:numCache>
                <c:formatCode>_(* #,##0.00_);_(* \(#,##0.00\);_(* "–"???_);_(* @_)</c:formatCode>
                <c:ptCount val="5"/>
                <c:pt idx="0">
                  <c:v>46.316222656249998</c:v>
                </c:pt>
                <c:pt idx="1">
                  <c:v>50.326886718750004</c:v>
                </c:pt>
                <c:pt idx="2">
                  <c:v>49.118796875000001</c:v>
                </c:pt>
                <c:pt idx="3">
                  <c:v>48.552132812499998</c:v>
                </c:pt>
                <c:pt idx="4">
                  <c:v>43.2825390625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9-4B11-812E-08F073530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72064"/>
        <c:axId val="48473600"/>
      </c:lineChart>
      <c:catAx>
        <c:axId val="4847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73600"/>
        <c:crosses val="autoZero"/>
        <c:auto val="1"/>
        <c:lblAlgn val="ctr"/>
        <c:lblOffset val="100"/>
        <c:noMultiLvlLbl val="0"/>
      </c:catAx>
      <c:valAx>
        <c:axId val="484736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720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617.21743749999996</c:v>
                </c:pt>
                <c:pt idx="1">
                  <c:v>631.15525000000002</c:v>
                </c:pt>
                <c:pt idx="2">
                  <c:v>669.03756250000004</c:v>
                </c:pt>
                <c:pt idx="3">
                  <c:v>698.28318750000005</c:v>
                </c:pt>
                <c:pt idx="4">
                  <c:v>692.93124999999998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9-4FF7-9544-0D55F537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81024"/>
        <c:axId val="48482560"/>
      </c:lineChart>
      <c:catAx>
        <c:axId val="4848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82560"/>
        <c:crosses val="autoZero"/>
        <c:auto val="1"/>
        <c:lblAlgn val="ctr"/>
        <c:lblOffset val="100"/>
        <c:noMultiLvlLbl val="0"/>
      </c:catAx>
      <c:valAx>
        <c:axId val="4848256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810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Calculations!$B$11:$F$11</c:f>
              <c:numCache>
                <c:formatCode>_(* #,##0.00_);_(* \(#,##0.00\);_(* "–"???_);_(* @_)</c:formatCode>
                <c:ptCount val="5"/>
                <c:pt idx="0">
                  <c:v>25.690349609375001</c:v>
                </c:pt>
                <c:pt idx="1">
                  <c:v>25.656111328125</c:v>
                </c:pt>
                <c:pt idx="2">
                  <c:v>21.4745390625</c:v>
                </c:pt>
                <c:pt idx="3">
                  <c:v>21.3555234375</c:v>
                </c:pt>
                <c:pt idx="4">
                  <c:v>21.338613281250002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D-4EA4-9718-116F3A55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73952"/>
        <c:axId val="71375488"/>
      </c:lineChart>
      <c:catAx>
        <c:axId val="7137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1375488"/>
        <c:crosses val="autoZero"/>
        <c:auto val="1"/>
        <c:lblAlgn val="ctr"/>
        <c:lblOffset val="100"/>
        <c:noMultiLvlLbl val="0"/>
      </c:catAx>
      <c:valAx>
        <c:axId val="7137548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13739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Calculations!$B$19:$F$19</c:f>
              <c:numCache>
                <c:formatCode>_(* #,##0.00_);_(* \(#,##0.00\);_(* "–"???_);_(* @_)</c:formatCode>
                <c:ptCount val="5"/>
                <c:pt idx="0">
                  <c:v>3.9311499023437499</c:v>
                </c:pt>
                <c:pt idx="1">
                  <c:v>410.32332113647459</c:v>
                </c:pt>
                <c:pt idx="2">
                  <c:v>377.05407824325562</c:v>
                </c:pt>
                <c:pt idx="3">
                  <c:v>1625.4965673828124</c:v>
                </c:pt>
                <c:pt idx="4">
                  <c:v>360.79455356597902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C-43A2-ACBB-F0760510C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94784"/>
        <c:axId val="48696320"/>
      </c:lineChart>
      <c:catAx>
        <c:axId val="4869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8696320"/>
        <c:crosses val="autoZero"/>
        <c:auto val="1"/>
        <c:lblAlgn val="ctr"/>
        <c:lblOffset val="100"/>
        <c:noMultiLvlLbl val="0"/>
      </c:catAx>
      <c:valAx>
        <c:axId val="4869632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69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78-419C-8FC2-09241B16FD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78-419C-8FC2-09241B16FD91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8-419C-8FC2-09241B1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8718976"/>
        <c:axId val="48720512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Calculations!$C$240</c:f>
              <c:numCache>
                <c:formatCode>_(* #,##0%_);_(* \(#,##0%\);_(* "–"??_);_(* @_)</c:formatCode>
                <c:ptCount val="1"/>
                <c:pt idx="0">
                  <c:v>0.56697680938839268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8-419C-8FC2-09241B16FD91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8-419C-8FC2-09241B1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723840"/>
        <c:axId val="48722304"/>
      </c:barChart>
      <c:catAx>
        <c:axId val="48718976"/>
        <c:scaling>
          <c:orientation val="minMax"/>
        </c:scaling>
        <c:delete val="1"/>
        <c:axPos val="l"/>
        <c:majorTickMark val="out"/>
        <c:minorTickMark val="none"/>
        <c:tickLblPos val="nextTo"/>
        <c:crossAx val="48720512"/>
        <c:crosses val="autoZero"/>
        <c:auto val="1"/>
        <c:lblAlgn val="ctr"/>
        <c:lblOffset val="100"/>
        <c:noMultiLvlLbl val="0"/>
      </c:catAx>
      <c:valAx>
        <c:axId val="4872051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8718976"/>
        <c:crosses val="autoZero"/>
        <c:crossBetween val="between"/>
      </c:valAx>
      <c:valAx>
        <c:axId val="48722304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8723840"/>
        <c:crosses val="max"/>
        <c:crossBetween val="between"/>
      </c:valAx>
      <c:catAx>
        <c:axId val="48723840"/>
        <c:scaling>
          <c:orientation val="minMax"/>
        </c:scaling>
        <c:delete val="1"/>
        <c:axPos val="l"/>
        <c:majorTickMark val="out"/>
        <c:minorTickMark val="none"/>
        <c:tickLblPos val="nextTo"/>
        <c:crossAx val="4872230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Calculations!$B$39:$F$39</c:f>
              <c:numCache>
                <c:formatCode>_(* #,##0.00_);_(* \(#,##0.00\);_(* "–"???_);_(* @_)</c:formatCode>
                <c:ptCount val="5"/>
                <c:pt idx="0">
                  <c:v>306.255</c:v>
                </c:pt>
                <c:pt idx="1">
                  <c:v>229.73567187500001</c:v>
                </c:pt>
                <c:pt idx="2">
                  <c:v>201.6755</c:v>
                </c:pt>
                <c:pt idx="3">
                  <c:v>228.49068750000001</c:v>
                </c:pt>
                <c:pt idx="4">
                  <c:v>186.99868749999999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5-48AA-889C-F0B0626F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43552"/>
        <c:axId val="48745088"/>
      </c:lineChart>
      <c:catAx>
        <c:axId val="4874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745088"/>
        <c:crosses val="autoZero"/>
        <c:auto val="1"/>
        <c:lblAlgn val="ctr"/>
        <c:lblOffset val="100"/>
        <c:noMultiLvlLbl val="0"/>
      </c:catAx>
      <c:valAx>
        <c:axId val="48745088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743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Calculations!$B$62:$F$62</c:f>
              <c:numCache>
                <c:formatCode>_(* #,##0.00_);_(* \(#,##0.00\);_(* "–"???_);_(* @_)</c:formatCode>
                <c:ptCount val="5"/>
                <c:pt idx="0">
                  <c:v>181.05759375</c:v>
                </c:pt>
                <c:pt idx="1">
                  <c:v>173.61534374999999</c:v>
                </c:pt>
                <c:pt idx="2">
                  <c:v>153.61924999999999</c:v>
                </c:pt>
                <c:pt idx="3">
                  <c:v>160.90059375000001</c:v>
                </c:pt>
                <c:pt idx="4">
                  <c:v>159.83682812500001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E-4C33-BDEA-0863579DF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56608"/>
        <c:axId val="48758144"/>
      </c:lineChart>
      <c:catAx>
        <c:axId val="4875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8144"/>
        <c:crosses val="autoZero"/>
        <c:auto val="1"/>
        <c:lblAlgn val="ctr"/>
        <c:lblOffset val="100"/>
        <c:noMultiLvlLbl val="0"/>
      </c:catAx>
      <c:valAx>
        <c:axId val="4875814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756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85103824699959E-3"/>
          <c:y val="6.1367407110842695E-2"/>
          <c:w val="0.99210148961752997"/>
          <c:h val="0.87726518577831458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Calculations!$A$80:$A$84</c:f>
              <c:strCache>
                <c:ptCount val="5"/>
                <c:pt idx="0">
                  <c:v>Revaluations</c:v>
                </c:pt>
                <c:pt idx="1">
                  <c:v>Assets commissioned</c:v>
                </c:pt>
                <c:pt idx="2">
                  <c:v>Depreciation</c:v>
                </c:pt>
                <c:pt idx="3">
                  <c:v>Asset disposals</c:v>
                </c:pt>
                <c:pt idx="4">
                  <c:v>Other adjustments</c:v>
                </c:pt>
              </c:strCache>
            </c:strRef>
          </c:cat>
          <c:val>
            <c:numRef>
              <c:f>Calculations!$H$80:$H$84</c:f>
              <c:numCache>
                <c:formatCode>_(* #,##0.0%_);_(* \(#,##0.0%\);_(* "–"??_);_(* @_)</c:formatCode>
                <c:ptCount val="5"/>
                <c:pt idx="0">
                  <c:v>1.8171514731883942E-2</c:v>
                </c:pt>
                <c:pt idx="1">
                  <c:v>9.1736994073423839E-2</c:v>
                </c:pt>
                <c:pt idx="2">
                  <c:v>-3.9950965515802683E-2</c:v>
                </c:pt>
                <c:pt idx="3">
                  <c:v>-1.1111918577562996E-2</c:v>
                </c:pt>
                <c:pt idx="4">
                  <c:v>-1.8058516622585508E-3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874-A595-8126470A0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770048"/>
        <c:axId val="48784128"/>
      </c:barChart>
      <c:catAx>
        <c:axId val="48770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txPr>
          <a:bodyPr/>
          <a:lstStyle/>
          <a:p>
            <a:pPr>
              <a:defRPr sz="800"/>
            </a:pPr>
            <a:endParaRPr lang="en-US"/>
          </a:p>
        </c:txPr>
        <c:crossAx val="48784128"/>
        <c:crosses val="autoZero"/>
        <c:auto val="1"/>
        <c:lblAlgn val="ctr"/>
        <c:lblOffset val="100"/>
        <c:noMultiLvlLbl val="0"/>
      </c:catAx>
      <c:valAx>
        <c:axId val="4878412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87700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Calculations!$L$312:$L$316</c:f>
              <c:strCache>
                <c:ptCount val="5"/>
                <c:pt idx="0">
                  <c:v>Planned</c:v>
                </c:pt>
                <c:pt idx="1">
                  <c:v>Obstruction</c:v>
                </c:pt>
                <c:pt idx="2">
                  <c:v>Equipment &amp; human error</c:v>
                </c:pt>
                <c:pt idx="3">
                  <c:v>Weather &amp; external</c:v>
                </c:pt>
                <c:pt idx="4">
                  <c:v>Unknown</c:v>
                </c:pt>
              </c:strCache>
            </c:strRef>
          </c:cat>
          <c:val>
            <c:numRef>
              <c:f>Calculations!$M$312:$M$316</c:f>
              <c:numCache>
                <c:formatCode>0%</c:formatCode>
                <c:ptCount val="5"/>
                <c:pt idx="0">
                  <c:v>0.42064666839159531</c:v>
                </c:pt>
                <c:pt idx="1">
                  <c:v>0.20474160741470807</c:v>
                </c:pt>
                <c:pt idx="2">
                  <c:v>0.18289726953088659</c:v>
                </c:pt>
                <c:pt idx="3">
                  <c:v>0.12630049646591868</c:v>
                </c:pt>
                <c:pt idx="4">
                  <c:v>6.5413958196891359E-2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9-4BD1-9030-69425301C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48795648"/>
        <c:axId val="48797184"/>
      </c:barChart>
      <c:catAx>
        <c:axId val="48795648"/>
        <c:scaling>
          <c:orientation val="maxMin"/>
        </c:scaling>
        <c:delete val="1"/>
        <c:axPos val="l"/>
        <c:numFmt formatCode="General" sourceLinked="0"/>
        <c:majorTickMark val="none"/>
        <c:minorTickMark val="none"/>
        <c:tickLblPos val="nextTo"/>
        <c:crossAx val="48797184"/>
        <c:crosses val="autoZero"/>
        <c:auto val="1"/>
        <c:lblAlgn val="ctr"/>
        <c:lblOffset val="100"/>
        <c:noMultiLvlLbl val="0"/>
      </c:catAx>
      <c:valAx>
        <c:axId val="48797184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48795648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Planned</c:v>
                </c:pt>
                <c:pt idx="2">
                  <c:v>Obstruction</c:v>
                </c:pt>
                <c:pt idx="3">
                  <c:v>Unknown</c:v>
                </c:pt>
                <c:pt idx="4">
                  <c:v>Weather &amp; external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0.2834851733432297</c:v>
                </c:pt>
                <c:pt idx="1">
                  <c:v>0.20098724569124093</c:v>
                </c:pt>
                <c:pt idx="2">
                  <c:v>0.20012744400510643</c:v>
                </c:pt>
                <c:pt idx="3">
                  <c:v>0.1632998954577411</c:v>
                </c:pt>
                <c:pt idx="4">
                  <c:v>0.15210024150268181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F-4A7F-B00F-D0AB5C7F3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48814720"/>
        <c:axId val="48816512"/>
      </c:barChart>
      <c:catAx>
        <c:axId val="48814720"/>
        <c:scaling>
          <c:orientation val="maxMin"/>
        </c:scaling>
        <c:delete val="1"/>
        <c:axPos val="l"/>
        <c:numFmt formatCode="General" sourceLinked="0"/>
        <c:majorTickMark val="none"/>
        <c:minorTickMark val="none"/>
        <c:tickLblPos val="nextTo"/>
        <c:crossAx val="48816512"/>
        <c:crosses val="autoZero"/>
        <c:auto val="1"/>
        <c:lblAlgn val="ctr"/>
        <c:lblOffset val="100"/>
        <c:noMultiLvlLbl val="0"/>
      </c:catAx>
      <c:valAx>
        <c:axId val="48816512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48814720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1B7-4626-88DA-ABD8BE557D95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B1B7-4626-88DA-ABD8BE557D95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B7-4626-88DA-ABD8BE55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9026944"/>
        <c:axId val="49028480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0.44543947855631505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B7-4626-88DA-ABD8BE557D95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B7-4626-88DA-ABD8BE55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031808"/>
        <c:axId val="49030272"/>
      </c:barChart>
      <c:catAx>
        <c:axId val="49026944"/>
        <c:scaling>
          <c:orientation val="minMax"/>
        </c:scaling>
        <c:delete val="1"/>
        <c:axPos val="l"/>
        <c:majorTickMark val="out"/>
        <c:minorTickMark val="none"/>
        <c:tickLblPos val="nextTo"/>
        <c:crossAx val="49028480"/>
        <c:crosses val="autoZero"/>
        <c:auto val="1"/>
        <c:lblAlgn val="ctr"/>
        <c:lblOffset val="100"/>
        <c:noMultiLvlLbl val="0"/>
      </c:catAx>
      <c:valAx>
        <c:axId val="49028480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9026944"/>
        <c:crosses val="autoZero"/>
        <c:crossBetween val="between"/>
      </c:valAx>
      <c:valAx>
        <c:axId val="49030272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9031808"/>
        <c:crosses val="max"/>
        <c:crossBetween val="between"/>
      </c:valAx>
      <c:catAx>
        <c:axId val="49031808"/>
        <c:scaling>
          <c:orientation val="minMax"/>
        </c:scaling>
        <c:delete val="1"/>
        <c:axPos val="l"/>
        <c:majorTickMark val="out"/>
        <c:minorTickMark val="none"/>
        <c:tickLblPos val="nextTo"/>
        <c:crossAx val="4903027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0.23986804561715033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6-49EC-8EB1-8640C22A346E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0.58634558535036241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6-49EC-8EB1-8640C22A346E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0.1717986065434344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6-49EC-8EB1-8640C22A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9065344"/>
        <c:axId val="49169536"/>
      </c:barChart>
      <c:catAx>
        <c:axId val="49065344"/>
        <c:scaling>
          <c:orientation val="minMax"/>
        </c:scaling>
        <c:delete val="1"/>
        <c:axPos val="l"/>
        <c:majorTickMark val="out"/>
        <c:minorTickMark val="none"/>
        <c:tickLblPos val="nextTo"/>
        <c:crossAx val="49169536"/>
        <c:crosses val="autoZero"/>
        <c:auto val="1"/>
        <c:lblAlgn val="ctr"/>
        <c:lblOffset val="100"/>
        <c:noMultiLvlLbl val="0"/>
      </c:catAx>
      <c:valAx>
        <c:axId val="49169536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90653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3889545056867818E-2"/>
          <c:y val="0.74479440069991265"/>
          <c:w val="0.91999934383202098"/>
          <c:h val="0.2511515748031495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1"/>
          <c:spPr>
            <a:noFill/>
          </c:spPr>
          <c:dLbls>
            <c:dLbl>
              <c:idx val="0"/>
              <c:layout>
                <c:manualLayout>
                  <c:x val="9.6565616797900267E-2"/>
                  <c:y val="-1.325895572215272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E-4D60-A26A-B2B6A91DD063}"/>
                </c:ext>
              </c:extLst>
            </c:dLbl>
            <c:dLbl>
              <c:idx val="1"/>
              <c:layout>
                <c:manualLayout>
                  <c:x val="-1.7631889763779527E-2"/>
                  <c:y val="5.3995336918914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E-4D60-A26A-B2B6A91DD063}"/>
                </c:ext>
              </c:extLst>
            </c:dLbl>
            <c:dLbl>
              <c:idx val="2"/>
              <c:layout>
                <c:manualLayout>
                  <c:x val="-2.388713910761155E-2"/>
                  <c:y val="-2.890729418709690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E-4D60-A26A-B2B6A91DD063}"/>
                </c:ext>
              </c:extLst>
            </c:dLbl>
            <c:dLbl>
              <c:idx val="3"/>
              <c:layout>
                <c:manualLayout>
                  <c:x val="3.3333333333333361E-2"/>
                  <c:y val="2.22609159300514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E-4D60-A26A-B2B6A91DD063}"/>
                </c:ext>
              </c:extLst>
            </c:dLbl>
            <c:dLbl>
              <c:idx val="4"/>
              <c:layout>
                <c:manualLayout>
                  <c:x val="-8.9182852143482066E-2"/>
                  <c:y val="-1.23351467537552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E-4D60-A26A-B2B6A91DD0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0.20098724569124093</c:v>
                </c:pt>
                <c:pt idx="1">
                  <c:v>0.15210024150268181</c:v>
                </c:pt>
                <c:pt idx="2">
                  <c:v>0.20012744400510643</c:v>
                </c:pt>
                <c:pt idx="3">
                  <c:v>0.2834851733432297</c:v>
                </c:pt>
                <c:pt idx="4">
                  <c:v>0.1632998954577411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E-4D60-A26A-B2B6A91D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doughnutChart>
        <c:varyColors val="1"/>
        <c:ser>
          <c:idx val="0"/>
          <c:order val="0"/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0.20098724569124093</c:v>
                </c:pt>
                <c:pt idx="1">
                  <c:v>0.15210024150268181</c:v>
                </c:pt>
                <c:pt idx="2">
                  <c:v>0.20012744400510643</c:v>
                </c:pt>
                <c:pt idx="3">
                  <c:v>0.2834851733432297</c:v>
                </c:pt>
                <c:pt idx="4">
                  <c:v>0.1632998954577411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CE-4D60-A26A-B2B6A91D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Calculations!$B$12:$F$12</c:f>
              <c:numCache>
                <c:formatCode>_(* #,##0_);_(* \(#,##0\);_(* "–"???_);_(* @_)</c:formatCode>
                <c:ptCount val="5"/>
                <c:pt idx="0">
                  <c:v>2087897.375</c:v>
                </c:pt>
                <c:pt idx="1">
                  <c:v>2109747</c:v>
                </c:pt>
                <c:pt idx="2">
                  <c:v>2135309.25</c:v>
                </c:pt>
                <c:pt idx="3">
                  <c:v>2162333.25</c:v>
                </c:pt>
                <c:pt idx="4">
                  <c:v>2192367.75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A-473E-9CE7-9ADA935C9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13248"/>
        <c:axId val="79302016"/>
      </c:lineChart>
      <c:catAx>
        <c:axId val="762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79302016"/>
        <c:crosses val="autoZero"/>
        <c:auto val="1"/>
        <c:lblAlgn val="ctr"/>
        <c:lblOffset val="100"/>
        <c:noMultiLvlLbl val="0"/>
      </c:catAx>
      <c:valAx>
        <c:axId val="79302016"/>
        <c:scaling>
          <c:orientation val="minMax"/>
          <c:min val="0"/>
        </c:scaling>
        <c:delete val="1"/>
        <c:axPos val="l"/>
        <c:numFmt formatCode="_(* #,##0_);_(* \(#,##0\);_(* &quot;–&quot;???_);_(* @_)" sourceLinked="1"/>
        <c:majorTickMark val="out"/>
        <c:minorTickMark val="none"/>
        <c:tickLblPos val="nextTo"/>
        <c:crossAx val="762132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Planned</c:v>
                </c:pt>
                <c:pt idx="2">
                  <c:v>Obstruction</c:v>
                </c:pt>
                <c:pt idx="3">
                  <c:v>Unknown</c:v>
                </c:pt>
                <c:pt idx="4">
                  <c:v>Weather &amp; external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0.2834851733432297</c:v>
                </c:pt>
                <c:pt idx="1">
                  <c:v>0.20098724569124093</c:v>
                </c:pt>
                <c:pt idx="2">
                  <c:v>0.20012744400510643</c:v>
                </c:pt>
                <c:pt idx="3">
                  <c:v>0.1632998954577411</c:v>
                </c:pt>
                <c:pt idx="4">
                  <c:v>0.15210024150268181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0-4015-A95D-3E4E92EE6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9206016"/>
        <c:axId val="49207552"/>
      </c:barChart>
      <c:catAx>
        <c:axId val="492060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49207552"/>
        <c:crosses val="autoZero"/>
        <c:auto val="1"/>
        <c:lblAlgn val="ctr"/>
        <c:lblOffset val="100"/>
        <c:noMultiLvlLbl val="0"/>
      </c:catAx>
      <c:valAx>
        <c:axId val="49207552"/>
        <c:scaling>
          <c:orientation val="minMax"/>
        </c:scaling>
        <c:delete val="0"/>
        <c:axPos val="b"/>
        <c:majorGridlines>
          <c:spPr>
            <a:ln>
              <a:solidFill>
                <a:schemeClr val="accent1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crossAx val="49206016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Calculations!$B$13:$F$13</c:f>
              <c:numCache>
                <c:formatCode>_(* #,##0.00_);_(* \(#,##0.00\);_(* "–"???_);_(* @_)</c:formatCode>
                <c:ptCount val="5"/>
                <c:pt idx="0">
                  <c:v>31368.673828125</c:v>
                </c:pt>
                <c:pt idx="1">
                  <c:v>32036.15234375</c:v>
                </c:pt>
                <c:pt idx="2">
                  <c:v>32341.4375</c:v>
                </c:pt>
                <c:pt idx="3">
                  <c:v>32574.40625</c:v>
                </c:pt>
                <c:pt idx="4">
                  <c:v>32199.759765625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C-40A7-8307-14D9F2CAF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89856"/>
        <c:axId val="348148864"/>
      </c:lineChart>
      <c:catAx>
        <c:axId val="10968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48148864"/>
        <c:crosses val="autoZero"/>
        <c:auto val="1"/>
        <c:lblAlgn val="ctr"/>
        <c:lblOffset val="100"/>
        <c:noMultiLvlLbl val="0"/>
      </c:catAx>
      <c:valAx>
        <c:axId val="34814886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096898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Calculations!$B$14:$F$14</c:f>
              <c:numCache>
                <c:formatCode>_(* #,##0.00_);_(* \(#,##0.00\);_(* "–"???_);_(* @_)</c:formatCode>
                <c:ptCount val="5"/>
                <c:pt idx="0">
                  <c:v>6466.029296875</c:v>
                </c:pt>
                <c:pt idx="1">
                  <c:v>6638.31005859375</c:v>
                </c:pt>
                <c:pt idx="2">
                  <c:v>6651.13671875</c:v>
                </c:pt>
                <c:pt idx="3">
                  <c:v>6573.11865234375</c:v>
                </c:pt>
                <c:pt idx="4">
                  <c:v>6733.33349609375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A-40B3-A084-6D99B9E4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0192"/>
        <c:axId val="361482112"/>
      </c:lineChart>
      <c:catAx>
        <c:axId val="3614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361482112"/>
        <c:crosses val="autoZero"/>
        <c:auto val="1"/>
        <c:lblAlgn val="ctr"/>
        <c:lblOffset val="100"/>
        <c:noMultiLvlLbl val="0"/>
      </c:catAx>
      <c:valAx>
        <c:axId val="3614821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614801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Calculations!$B$15:$F$15</c:f>
              <c:numCache>
                <c:formatCode>_(* #,##0.00_);_(* \(#,##0.00\);_(* "–"???_);_(* @_)</c:formatCode>
                <c:ptCount val="5"/>
                <c:pt idx="0">
                  <c:v>21370.5625</c:v>
                </c:pt>
                <c:pt idx="1">
                  <c:v>21936.150390625</c:v>
                </c:pt>
                <c:pt idx="2">
                  <c:v>22297.53515625</c:v>
                </c:pt>
                <c:pt idx="3">
                  <c:v>22301.169921875</c:v>
                </c:pt>
                <c:pt idx="4">
                  <c:v>23263.953125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1-419D-B6B1-12E2062FA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38080"/>
        <c:axId val="376240000"/>
      </c:lineChart>
      <c:catAx>
        <c:axId val="37623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376240000"/>
        <c:crosses val="autoZero"/>
        <c:auto val="1"/>
        <c:lblAlgn val="ctr"/>
        <c:lblOffset val="100"/>
        <c:noMultiLvlLbl val="0"/>
      </c:catAx>
      <c:valAx>
        <c:axId val="3762400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76238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4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1999560</xdr:rowOff>
    </xdr:from>
    <xdr:to>
      <xdr:col>4</xdr:col>
      <xdr:colOff>0</xdr:colOff>
      <xdr:row>15</xdr:row>
      <xdr:rowOff>22863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DFBE7-AB72-4129-BB06-B5B9E2E46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060"/>
          <a:ext cx="8982075" cy="328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295292</xdr:colOff>
      <xdr:row>1</xdr:row>
      <xdr:rowOff>0</xdr:rowOff>
    </xdr:from>
    <xdr:to>
      <xdr:col>1</xdr:col>
      <xdr:colOff>860727</xdr:colOff>
      <xdr:row>1</xdr:row>
      <xdr:rowOff>705600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3AF236-BB90-4F7F-B2A0-B9B92C802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92" y="190500"/>
          <a:ext cx="2337085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15</xdr:col>
      <xdr:colOff>205200</xdr:colOff>
      <xdr:row>28</xdr:row>
      <xdr:rowOff>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BD3DFE-30BC-460D-B816-AF6A1210E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212506</xdr:colOff>
      <xdr:row>5</xdr:row>
      <xdr:rowOff>214313</xdr:rowOff>
    </xdr:from>
    <xdr:to>
      <xdr:col>12</xdr:col>
      <xdr:colOff>189502</xdr:colOff>
      <xdr:row>7</xdr:row>
      <xdr:rowOff>17861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2E1F45-5C22-4466-B601-0E8E5BBF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212506</xdr:colOff>
      <xdr:row>6</xdr:row>
      <xdr:rowOff>214313</xdr:rowOff>
    </xdr:from>
    <xdr:to>
      <xdr:col>12</xdr:col>
      <xdr:colOff>189502</xdr:colOff>
      <xdr:row>8</xdr:row>
      <xdr:rowOff>17861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F0BE24-DF16-420A-BE36-9EE2E6135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212506</xdr:colOff>
      <xdr:row>7</xdr:row>
      <xdr:rowOff>214312</xdr:rowOff>
    </xdr:from>
    <xdr:to>
      <xdr:col>12</xdr:col>
      <xdr:colOff>189502</xdr:colOff>
      <xdr:row>9</xdr:row>
      <xdr:rowOff>17860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79F895-D6DB-40AD-858B-0A3E600D2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212506</xdr:colOff>
      <xdr:row>8</xdr:row>
      <xdr:rowOff>214312</xdr:rowOff>
    </xdr:from>
    <xdr:to>
      <xdr:col>12</xdr:col>
      <xdr:colOff>189502</xdr:colOff>
      <xdr:row>10</xdr:row>
      <xdr:rowOff>17860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86F129-7B4C-472B-88E1-08FE5C5A8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212506</xdr:colOff>
      <xdr:row>9</xdr:row>
      <xdr:rowOff>185738</xdr:rowOff>
    </xdr:from>
    <xdr:to>
      <xdr:col>12</xdr:col>
      <xdr:colOff>189502</xdr:colOff>
      <xdr:row>11</xdr:row>
      <xdr:rowOff>17861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E0A0CA1-2072-42CA-A9A4-3EC73C482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212506</xdr:colOff>
      <xdr:row>11</xdr:row>
      <xdr:rowOff>24848</xdr:rowOff>
    </xdr:from>
    <xdr:to>
      <xdr:col>12</xdr:col>
      <xdr:colOff>189502</xdr:colOff>
      <xdr:row>12</xdr:row>
      <xdr:rowOff>17861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7450D5F-CBF7-4FC8-97F0-A4E807263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212506</xdr:colOff>
      <xdr:row>11</xdr:row>
      <xdr:rowOff>214313</xdr:rowOff>
    </xdr:from>
    <xdr:to>
      <xdr:col>12</xdr:col>
      <xdr:colOff>189502</xdr:colOff>
      <xdr:row>13</xdr:row>
      <xdr:rowOff>17861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C9A39D7-82B2-427C-AE81-72CAEA394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212506</xdr:colOff>
      <xdr:row>13</xdr:row>
      <xdr:rowOff>24848</xdr:rowOff>
    </xdr:from>
    <xdr:to>
      <xdr:col>12</xdr:col>
      <xdr:colOff>189502</xdr:colOff>
      <xdr:row>14</xdr:row>
      <xdr:rowOff>17860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595E575-5581-4144-ADC5-33603E0F8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212506</xdr:colOff>
      <xdr:row>13</xdr:row>
      <xdr:rowOff>214312</xdr:rowOff>
    </xdr:from>
    <xdr:to>
      <xdr:col>12</xdr:col>
      <xdr:colOff>189502</xdr:colOff>
      <xdr:row>15</xdr:row>
      <xdr:rowOff>17860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A8640B-C693-4357-9BB5-981165AA1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212506</xdr:colOff>
      <xdr:row>14</xdr:row>
      <xdr:rowOff>214313</xdr:rowOff>
    </xdr:from>
    <xdr:to>
      <xdr:col>12</xdr:col>
      <xdr:colOff>189502</xdr:colOff>
      <xdr:row>16</xdr:row>
      <xdr:rowOff>17861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423758B-D9E4-4984-9C09-E9FBF8C3E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212506</xdr:colOff>
      <xdr:row>18</xdr:row>
      <xdr:rowOff>214312</xdr:rowOff>
    </xdr:from>
    <xdr:to>
      <xdr:col>12</xdr:col>
      <xdr:colOff>189502</xdr:colOff>
      <xdr:row>20</xdr:row>
      <xdr:rowOff>17860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3212CE5-5581-4CCF-AB58-F90957CFB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212506</xdr:colOff>
      <xdr:row>20</xdr:row>
      <xdr:rowOff>4762</xdr:rowOff>
    </xdr:from>
    <xdr:to>
      <xdr:col>12</xdr:col>
      <xdr:colOff>189502</xdr:colOff>
      <xdr:row>21</xdr:row>
      <xdr:rowOff>17860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23FE490-9448-47E5-A659-CC9973D66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212506</xdr:colOff>
      <xdr:row>18</xdr:row>
      <xdr:rowOff>80010</xdr:rowOff>
    </xdr:from>
    <xdr:to>
      <xdr:col>12</xdr:col>
      <xdr:colOff>189502</xdr:colOff>
      <xdr:row>19</xdr:row>
      <xdr:rowOff>17861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F84FA57-B632-4B6D-9931-ADDCFD991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212506</xdr:colOff>
      <xdr:row>4</xdr:row>
      <xdr:rowOff>214313</xdr:rowOff>
    </xdr:from>
    <xdr:to>
      <xdr:col>12</xdr:col>
      <xdr:colOff>189502</xdr:colOff>
      <xdr:row>6</xdr:row>
      <xdr:rowOff>17861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21B6209-2DC5-4545-9F45-59AF66B74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0</xdr:colOff>
      <xdr:row>23</xdr:row>
      <xdr:rowOff>0</xdr:rowOff>
    </xdr:from>
    <xdr:to>
      <xdr:col>31</xdr:col>
      <xdr:colOff>201600</xdr:colOff>
      <xdr:row>27</xdr:row>
      <xdr:rowOff>219600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74D047E-793D-4C80-ABF9-B7F2859EC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87321</xdr:colOff>
      <xdr:row>33</xdr:row>
      <xdr:rowOff>218013</xdr:rowOff>
    </xdr:from>
    <xdr:to>
      <xdr:col>14</xdr:col>
      <xdr:colOff>64317</xdr:colOff>
      <xdr:row>35</xdr:row>
      <xdr:rowOff>9213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C0895A1-2AD6-415C-AD4F-9222A5038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87321</xdr:colOff>
      <xdr:row>34</xdr:row>
      <xdr:rowOff>218013</xdr:rowOff>
    </xdr:from>
    <xdr:to>
      <xdr:col>14</xdr:col>
      <xdr:colOff>64317</xdr:colOff>
      <xdr:row>36</xdr:row>
      <xdr:rowOff>9213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F4C9A51-46A3-48D4-9A39-45562164D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87321</xdr:colOff>
      <xdr:row>35</xdr:row>
      <xdr:rowOff>218013</xdr:rowOff>
    </xdr:from>
    <xdr:to>
      <xdr:col>14</xdr:col>
      <xdr:colOff>64317</xdr:colOff>
      <xdr:row>37</xdr:row>
      <xdr:rowOff>9213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F62CAA7F-D248-465C-863A-741DB1869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87321</xdr:colOff>
      <xdr:row>36</xdr:row>
      <xdr:rowOff>218013</xdr:rowOff>
    </xdr:from>
    <xdr:to>
      <xdr:col>14</xdr:col>
      <xdr:colOff>64317</xdr:colOff>
      <xdr:row>38</xdr:row>
      <xdr:rowOff>9213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BFD389F-B501-4108-833F-A69E7652A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87321</xdr:colOff>
      <xdr:row>37</xdr:row>
      <xdr:rowOff>218013</xdr:rowOff>
    </xdr:from>
    <xdr:to>
      <xdr:col>14</xdr:col>
      <xdr:colOff>64317</xdr:colOff>
      <xdr:row>39</xdr:row>
      <xdr:rowOff>9213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11137FE-6035-4FDA-98E9-671D2EBAC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87321</xdr:colOff>
      <xdr:row>38</xdr:row>
      <xdr:rowOff>189438</xdr:rowOff>
    </xdr:from>
    <xdr:to>
      <xdr:col>14</xdr:col>
      <xdr:colOff>64317</xdr:colOff>
      <xdr:row>40</xdr:row>
      <xdr:rowOff>9213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B6B0C07F-0D81-41E8-A300-923324B43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87321</xdr:colOff>
      <xdr:row>39</xdr:row>
      <xdr:rowOff>218013</xdr:rowOff>
    </xdr:from>
    <xdr:to>
      <xdr:col>14</xdr:col>
      <xdr:colOff>64317</xdr:colOff>
      <xdr:row>41</xdr:row>
      <xdr:rowOff>9213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796D2EF5-0F59-42F7-8C24-CB8EA1F9C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212506</xdr:colOff>
      <xdr:row>15</xdr:row>
      <xdr:rowOff>214313</xdr:rowOff>
    </xdr:from>
    <xdr:to>
      <xdr:col>12</xdr:col>
      <xdr:colOff>189502</xdr:colOff>
      <xdr:row>17</xdr:row>
      <xdr:rowOff>17861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4FA6FBB-7103-4B4A-9E33-D5C2F9FFC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57151</xdr:colOff>
      <xdr:row>15</xdr:row>
      <xdr:rowOff>4762</xdr:rowOff>
    </xdr:from>
    <xdr:to>
      <xdr:col>41</xdr:col>
      <xdr:colOff>638</xdr:colOff>
      <xdr:row>19</xdr:row>
      <xdr:rowOff>95259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23D44E2C-AA42-4AEA-B759-FF4957B5B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41</xdr:col>
      <xdr:colOff>63501</xdr:colOff>
      <xdr:row>15</xdr:row>
      <xdr:rowOff>4762</xdr:rowOff>
    </xdr:from>
    <xdr:to>
      <xdr:col>45</xdr:col>
      <xdr:colOff>6988</xdr:colOff>
      <xdr:row>19</xdr:row>
      <xdr:rowOff>95259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1013D27-B608-4BAC-8526-A022BEB04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45</xdr:col>
      <xdr:colOff>79376</xdr:colOff>
      <xdr:row>15</xdr:row>
      <xdr:rowOff>14287</xdr:rowOff>
    </xdr:from>
    <xdr:to>
      <xdr:col>49</xdr:col>
      <xdr:colOff>22863</xdr:colOff>
      <xdr:row>19</xdr:row>
      <xdr:rowOff>94059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838B8B2-0FA8-463C-AB44-FAC082A0C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49600</xdr:colOff>
      <xdr:row>15</xdr:row>
      <xdr:rowOff>9525</xdr:rowOff>
    </xdr:from>
    <xdr:to>
      <xdr:col>53</xdr:col>
      <xdr:colOff>27384</xdr:colOff>
      <xdr:row>19</xdr:row>
      <xdr:rowOff>100022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3015418-D2CD-4157-81B1-17A23670B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115955</xdr:colOff>
      <xdr:row>5</xdr:row>
      <xdr:rowOff>63361</xdr:rowOff>
    </xdr:from>
    <xdr:to>
      <xdr:col>37</xdr:col>
      <xdr:colOff>87380</xdr:colOff>
      <xdr:row>8</xdr:row>
      <xdr:rowOff>31861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8BDFA57-6A44-42B3-93C5-A82097570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115955</xdr:colOff>
      <xdr:row>8</xdr:row>
      <xdr:rowOff>63982</xdr:rowOff>
    </xdr:from>
    <xdr:to>
      <xdr:col>37</xdr:col>
      <xdr:colOff>87380</xdr:colOff>
      <xdr:row>11</xdr:row>
      <xdr:rowOff>32482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6BDC3D6-4E25-482F-9859-FF702F23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47626</xdr:colOff>
      <xdr:row>33</xdr:row>
      <xdr:rowOff>19050</xdr:rowOff>
    </xdr:from>
    <xdr:to>
      <xdr:col>40</xdr:col>
      <xdr:colOff>217332</xdr:colOff>
      <xdr:row>37</xdr:row>
      <xdr:rowOff>98822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632AF6E2-BF47-4163-BEC5-BE4C1607D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41</xdr:col>
      <xdr:colOff>53976</xdr:colOff>
      <xdr:row>33</xdr:row>
      <xdr:rowOff>28575</xdr:rowOff>
    </xdr:from>
    <xdr:to>
      <xdr:col>44</xdr:col>
      <xdr:colOff>223682</xdr:colOff>
      <xdr:row>37</xdr:row>
      <xdr:rowOff>108347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6F481812-43E6-46F2-AEB7-4CE1FBFB7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69851</xdr:colOff>
      <xdr:row>33</xdr:row>
      <xdr:rowOff>38100</xdr:rowOff>
    </xdr:from>
    <xdr:to>
      <xdr:col>49</xdr:col>
      <xdr:colOff>13338</xdr:colOff>
      <xdr:row>37</xdr:row>
      <xdr:rowOff>117872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B8A249D-D051-45CD-9B58-1926B370D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40075</xdr:colOff>
      <xdr:row>33</xdr:row>
      <xdr:rowOff>33338</xdr:rowOff>
    </xdr:from>
    <xdr:to>
      <xdr:col>53</xdr:col>
      <xdr:colOff>17859</xdr:colOff>
      <xdr:row>37</xdr:row>
      <xdr:rowOff>113110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DCBE9C1A-D9BE-4D4E-B6D5-DC39416C1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43543</xdr:colOff>
      <xdr:row>11</xdr:row>
      <xdr:rowOff>70757</xdr:rowOff>
    </xdr:from>
    <xdr:to>
      <xdr:col>27</xdr:col>
      <xdr:colOff>214329</xdr:colOff>
      <xdr:row>13</xdr:row>
      <xdr:rowOff>157757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6435EA6E-FAED-465D-96BD-58852629A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17</xdr:col>
      <xdr:colOff>43543</xdr:colOff>
      <xdr:row>9</xdr:row>
      <xdr:rowOff>65315</xdr:rowOff>
    </xdr:from>
    <xdr:to>
      <xdr:col>27</xdr:col>
      <xdr:colOff>214329</xdr:colOff>
      <xdr:row>11</xdr:row>
      <xdr:rowOff>152315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606928B-D59F-4EEA-B396-50639829F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50131</xdr:colOff>
      <xdr:row>48</xdr:row>
      <xdr:rowOff>25065</xdr:rowOff>
    </xdr:from>
    <xdr:to>
      <xdr:col>40</xdr:col>
      <xdr:colOff>180473</xdr:colOff>
      <xdr:row>48</xdr:row>
      <xdr:rowOff>175460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EA4B7064-567A-4086-9EFA-99C6F33BF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41</xdr:col>
      <xdr:colOff>47625</xdr:colOff>
      <xdr:row>48</xdr:row>
      <xdr:rowOff>25065</xdr:rowOff>
    </xdr:from>
    <xdr:to>
      <xdr:col>44</xdr:col>
      <xdr:colOff>177967</xdr:colOff>
      <xdr:row>48</xdr:row>
      <xdr:rowOff>175460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AF641E92-8645-431F-B682-55ECFD2BC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47</xdr:col>
      <xdr:colOff>180147</xdr:colOff>
      <xdr:row>47</xdr:row>
      <xdr:rowOff>182217</xdr:rowOff>
    </xdr:from>
    <xdr:to>
      <xdr:col>51</xdr:col>
      <xdr:colOff>78575</xdr:colOff>
      <xdr:row>48</xdr:row>
      <xdr:rowOff>183742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3BF73A42-79C4-4FF0-8ABD-5BA481A2F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47625</xdr:colOff>
      <xdr:row>30</xdr:row>
      <xdr:rowOff>12988</xdr:rowOff>
    </xdr:from>
    <xdr:to>
      <xdr:col>40</xdr:col>
      <xdr:colOff>177967</xdr:colOff>
      <xdr:row>30</xdr:row>
      <xdr:rowOff>163383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3F39FD02-1C40-4266-B32D-D5376EBB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41</xdr:col>
      <xdr:colOff>47625</xdr:colOff>
      <xdr:row>30</xdr:row>
      <xdr:rowOff>12988</xdr:rowOff>
    </xdr:from>
    <xdr:to>
      <xdr:col>44</xdr:col>
      <xdr:colOff>177967</xdr:colOff>
      <xdr:row>30</xdr:row>
      <xdr:rowOff>163383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F4231F2D-F14B-4F58-B4C1-C50B44436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45</xdr:col>
      <xdr:colOff>47625</xdr:colOff>
      <xdr:row>30</xdr:row>
      <xdr:rowOff>12988</xdr:rowOff>
    </xdr:from>
    <xdr:to>
      <xdr:col>48</xdr:col>
      <xdr:colOff>177967</xdr:colOff>
      <xdr:row>30</xdr:row>
      <xdr:rowOff>163383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3CB07CA1-E881-456F-86CB-057D78536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26</xdr:col>
      <xdr:colOff>231913</xdr:colOff>
      <xdr:row>33</xdr:row>
      <xdr:rowOff>190500</xdr:rowOff>
    </xdr:from>
    <xdr:to>
      <xdr:col>29</xdr:col>
      <xdr:colOff>208908</xdr:colOff>
      <xdr:row>35</xdr:row>
      <xdr:rowOff>10275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C87FEB66-E4E5-42F0-AB49-C7EAF9862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231913</xdr:colOff>
      <xdr:row>34</xdr:row>
      <xdr:rowOff>190500</xdr:rowOff>
    </xdr:from>
    <xdr:to>
      <xdr:col>29</xdr:col>
      <xdr:colOff>208908</xdr:colOff>
      <xdr:row>36</xdr:row>
      <xdr:rowOff>10275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45C3671D-5EA0-4C41-8AE1-48E59FA40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231913</xdr:colOff>
      <xdr:row>35</xdr:row>
      <xdr:rowOff>190500</xdr:rowOff>
    </xdr:from>
    <xdr:to>
      <xdr:col>29</xdr:col>
      <xdr:colOff>208908</xdr:colOff>
      <xdr:row>37</xdr:row>
      <xdr:rowOff>10275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A459650-9973-46CE-9499-03BC819D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26</xdr:col>
      <xdr:colOff>231913</xdr:colOff>
      <xdr:row>36</xdr:row>
      <xdr:rowOff>190500</xdr:rowOff>
    </xdr:from>
    <xdr:to>
      <xdr:col>29</xdr:col>
      <xdr:colOff>208908</xdr:colOff>
      <xdr:row>38</xdr:row>
      <xdr:rowOff>10275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125A205F-164B-490D-B6FD-071F909E0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26</xdr:col>
      <xdr:colOff>231913</xdr:colOff>
      <xdr:row>37</xdr:row>
      <xdr:rowOff>190500</xdr:rowOff>
    </xdr:from>
    <xdr:to>
      <xdr:col>29</xdr:col>
      <xdr:colOff>208908</xdr:colOff>
      <xdr:row>39</xdr:row>
      <xdr:rowOff>10275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D9CEF41-6BEF-4239-96D4-6CE42F08E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</xdr:col>
      <xdr:colOff>231913</xdr:colOff>
      <xdr:row>38</xdr:row>
      <xdr:rowOff>190500</xdr:rowOff>
    </xdr:from>
    <xdr:to>
      <xdr:col>29</xdr:col>
      <xdr:colOff>208908</xdr:colOff>
      <xdr:row>40</xdr:row>
      <xdr:rowOff>10275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6F9D8B03-5261-4E81-B072-3443E2D1A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26</xdr:col>
      <xdr:colOff>231913</xdr:colOff>
      <xdr:row>39</xdr:row>
      <xdr:rowOff>190500</xdr:rowOff>
    </xdr:from>
    <xdr:to>
      <xdr:col>29</xdr:col>
      <xdr:colOff>208908</xdr:colOff>
      <xdr:row>41</xdr:row>
      <xdr:rowOff>10275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C6588E56-99F0-4A1B-9A77-C5DC73D83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16</xdr:row>
      <xdr:rowOff>190500</xdr:rowOff>
    </xdr:from>
    <xdr:to>
      <xdr:col>12</xdr:col>
      <xdr:colOff>208909</xdr:colOff>
      <xdr:row>18</xdr:row>
      <xdr:rowOff>22623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70DDD2A3-2DDF-42F6-B701-1063514DD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28</xdr:col>
      <xdr:colOff>123892</xdr:colOff>
      <xdr:row>11</xdr:row>
      <xdr:rowOff>89037</xdr:rowOff>
    </xdr:from>
    <xdr:to>
      <xdr:col>37</xdr:col>
      <xdr:colOff>95317</xdr:colOff>
      <xdr:row>14</xdr:row>
      <xdr:rowOff>57537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8CCB145C-F6D7-4D77-B136-4A363651C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99392</xdr:colOff>
      <xdr:row>41</xdr:row>
      <xdr:rowOff>0</xdr:rowOff>
    </xdr:from>
    <xdr:to>
      <xdr:col>14</xdr:col>
      <xdr:colOff>76388</xdr:colOff>
      <xdr:row>42</xdr:row>
      <xdr:rowOff>10275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39B413E-3079-4FD1-B3A2-6B03D1519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26</xdr:col>
      <xdr:colOff>231913</xdr:colOff>
      <xdr:row>40</xdr:row>
      <xdr:rowOff>190500</xdr:rowOff>
    </xdr:from>
    <xdr:to>
      <xdr:col>29</xdr:col>
      <xdr:colOff>208908</xdr:colOff>
      <xdr:row>42</xdr:row>
      <xdr:rowOff>10275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83188EB5-33D3-4244-9213-8990E4675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</xdr:col>
      <xdr:colOff>24849</xdr:colOff>
      <xdr:row>0</xdr:row>
      <xdr:rowOff>33132</xdr:rowOff>
    </xdr:from>
    <xdr:to>
      <xdr:col>19</xdr:col>
      <xdr:colOff>179916</xdr:colOff>
      <xdr:row>2</xdr:row>
      <xdr:rowOff>42334</xdr:rowOff>
    </xdr:to>
    <xdr:sp macro="" textlink="">
      <xdr:nvSpPr>
        <xdr:cNvPr id="55" name="Left Arrow 61">
          <a:extLst>
            <a:ext uri="{FF2B5EF4-FFF2-40B4-BE49-F238E27FC236}">
              <a16:creationId xmlns:a16="http://schemas.microsoft.com/office/drawing/2014/main" id="{15754A45-D6D9-44D1-AA83-836413100B9C}"/>
            </a:ext>
          </a:extLst>
        </xdr:cNvPr>
        <xdr:cNvSpPr/>
      </xdr:nvSpPr>
      <xdr:spPr>
        <a:xfrm>
          <a:off x="3110949" y="33132"/>
          <a:ext cx="1374267" cy="42830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drop-down</a:t>
          </a:r>
          <a:r>
            <a:rPr lang="en-NZ" sz="9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to change company</a:t>
          </a:r>
          <a:endParaRPr lang="en-NZ" sz="900" b="1">
            <a:solidFill>
              <a:sysClr val="windowText" lastClr="000000"/>
            </a:solidFill>
            <a:effectLst/>
          </a:endParaRPr>
        </a:p>
        <a:p>
          <a:pPr algn="l"/>
          <a:endParaRPr lang="en-NZ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47628</xdr:colOff>
      <xdr:row>44</xdr:row>
      <xdr:rowOff>136538</xdr:rowOff>
    </xdr:from>
    <xdr:to>
      <xdr:col>11</xdr:col>
      <xdr:colOff>106363</xdr:colOff>
      <xdr:row>48</xdr:row>
      <xdr:rowOff>132496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DBF82EE-0777-4DE7-BC6B-736A94234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8" y="8413763"/>
          <a:ext cx="2459035" cy="757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223632</xdr:colOff>
      <xdr:row>17</xdr:row>
      <xdr:rowOff>99393</xdr:rowOff>
    </xdr:from>
    <xdr:to>
      <xdr:col>31</xdr:col>
      <xdr:colOff>226926</xdr:colOff>
      <xdr:row>22</xdr:row>
      <xdr:rowOff>8283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ED940557-2ABB-4683-9073-3376938DA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21</xdr:col>
      <xdr:colOff>93663</xdr:colOff>
      <xdr:row>43</xdr:row>
      <xdr:rowOff>171450</xdr:rowOff>
    </xdr:from>
    <xdr:to>
      <xdr:col>27</xdr:col>
      <xdr:colOff>152464</xdr:colOff>
      <xdr:row>49</xdr:row>
      <xdr:rowOff>30234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A3EA7735-7ADF-4BB3-B6F4-B85CD7EEE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20637</xdr:colOff>
      <xdr:row>43</xdr:row>
      <xdr:rowOff>171450</xdr:rowOff>
    </xdr:from>
    <xdr:to>
      <xdr:col>33</xdr:col>
      <xdr:colOff>77924</xdr:colOff>
      <xdr:row>49</xdr:row>
      <xdr:rowOff>30234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41526B87-55DE-4F18-BD11-46F77D11D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[1]Calculations!$L$312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53DFF6-CAE5-445C-866E-DE484002C2D6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[1]Calculations!$L$313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7144CA-CCB8-40E5-9AEC-CF4990B2CBB6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Planned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[1]Calculations!$L$314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A1101E2-7AB9-423F-A222-E4FDAFCD486A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Obstruction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[1]Calculations!$L$315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6F11EE-D000-4B8F-AD4F-B01949956C13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Equipment &amp; human error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[1]Calculations!$L$316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A707F53-9D43-4D1A-9A1E-1BF3600513A9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Unknown</a:t>
          </a:fld>
          <a:endParaRPr lang="en-NZ" sz="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[1]Calculations!$L$294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D0796DB-0563-4AAA-891A-026533518627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Obstruction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[1]Calculations!$L$295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175CF8A-8872-46D1-BA21-0E95F5EFBD7B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Planned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[1]Calculations!$L$296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E1BAD1-4F71-4300-A3A1-A1C61A67B842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[1]Calculations!$L$297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A61F824-740F-4A69-83ED-3B0EE098D8CE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Equipment &amp; human error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[1]Calculations!$L$298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31B359C-0F84-4605-A56D-98ACD510AEC8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Unknown</a:t>
          </a:fld>
          <a:endParaRPr lang="en-NZ" sz="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504263</xdr:colOff>
      <xdr:row>231</xdr:row>
      <xdr:rowOff>146798</xdr:rowOff>
    </xdr:from>
    <xdr:to>
      <xdr:col>13</xdr:col>
      <xdr:colOff>369793</xdr:colOff>
      <xdr:row>236</xdr:row>
      <xdr:rowOff>156884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59F165-6359-456E-9750-3D5F0083C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379463</xdr:colOff>
      <xdr:row>245</xdr:row>
      <xdr:rowOff>44823</xdr:rowOff>
    </xdr:from>
    <xdr:to>
      <xdr:col>13</xdr:col>
      <xdr:colOff>496692</xdr:colOff>
      <xdr:row>249</xdr:row>
      <xdr:rowOff>163347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8B8490-8E6A-4BB4-AA0D-27C645AFD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526679</xdr:colOff>
      <xdr:row>286</xdr:row>
      <xdr:rowOff>145676</xdr:rowOff>
    </xdr:from>
    <xdr:to>
      <xdr:col>25</xdr:col>
      <xdr:colOff>392208</xdr:colOff>
      <xdr:row>320</xdr:row>
      <xdr:rowOff>78440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A4E2D7-C335-40DF-9ADB-72AF0C48D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526677</xdr:colOff>
      <xdr:row>272</xdr:row>
      <xdr:rowOff>68356</xdr:rowOff>
    </xdr:from>
    <xdr:to>
      <xdr:col>25</xdr:col>
      <xdr:colOff>392206</xdr:colOff>
      <xdr:row>286</xdr:row>
      <xdr:rowOff>99732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01A8E2-7897-480E-9FF5-D8A1787EC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ation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ion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omCom">
      <a:dk1>
        <a:sysClr val="windowText" lastClr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omcom.govt.nz/regulated-industries/electricity-lines/electricity-distributor-performance-and-data/performance-accessibility-tool-for-electricity-distributors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comcom.govt.nz/regulated-industries/electricity-lines/electricity-distributor-performance-and-data/information-disclosed-by-electricity-distributors" TargetMode="External"/><Relationship Id="rId1" Type="http://schemas.openxmlformats.org/officeDocument/2006/relationships/hyperlink" Target="https://comcom.govt.nz/__data/assets/pdf_file/0028/59509/Explanatory-notes-for-electricity-distributors-performance-summaries-4-October-2017.pdf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.co.nz/" TargetMode="External"/><Relationship Id="rId13" Type="http://schemas.openxmlformats.org/officeDocument/2006/relationships/hyperlink" Target="http://www.centralines.co.nz/" TargetMode="External"/><Relationship Id="rId18" Type="http://schemas.openxmlformats.org/officeDocument/2006/relationships/hyperlink" Target="http://www.scanpower.co.nz/" TargetMode="External"/><Relationship Id="rId26" Type="http://schemas.openxmlformats.org/officeDocument/2006/relationships/hyperlink" Target="http://www.nel.co.nz/" TargetMode="External"/><Relationship Id="rId3" Type="http://schemas.openxmlformats.org/officeDocument/2006/relationships/hyperlink" Target="http://www.welectricity.co.nz/" TargetMode="External"/><Relationship Id="rId21" Type="http://schemas.openxmlformats.org/officeDocument/2006/relationships/hyperlink" Target="http://www.oriongroup.co.nz/" TargetMode="External"/><Relationship Id="rId7" Type="http://schemas.openxmlformats.org/officeDocument/2006/relationships/hyperlink" Target="http://www.bullerelectricity.co.nz/" TargetMode="External"/><Relationship Id="rId12" Type="http://schemas.openxmlformats.org/officeDocument/2006/relationships/hyperlink" Target="http://www.horizonnetworks.nz/" TargetMode="External"/><Relationship Id="rId17" Type="http://schemas.openxmlformats.org/officeDocument/2006/relationships/hyperlink" Target="http://www.westpower.co.nz/" TargetMode="External"/><Relationship Id="rId25" Type="http://schemas.openxmlformats.org/officeDocument/2006/relationships/hyperlink" Target="http://www.eanetworks.co.nz/" TargetMode="External"/><Relationship Id="rId2" Type="http://schemas.openxmlformats.org/officeDocument/2006/relationships/hyperlink" Target="http://www.eil.co.nz/" TargetMode="External"/><Relationship Id="rId16" Type="http://schemas.openxmlformats.org/officeDocument/2006/relationships/hyperlink" Target="http://www.waipanetworks.co.nz/" TargetMode="External"/><Relationship Id="rId20" Type="http://schemas.openxmlformats.org/officeDocument/2006/relationships/hyperlink" Target="http://www.otagonet.co.nz/" TargetMode="External"/><Relationship Id="rId29" Type="http://schemas.openxmlformats.org/officeDocument/2006/relationships/hyperlink" Target="http://www.northpower.com/" TargetMode="External"/><Relationship Id="rId1" Type="http://schemas.openxmlformats.org/officeDocument/2006/relationships/hyperlink" Target="http://www.alpineenergy.co.nz/" TargetMode="External"/><Relationship Id="rId6" Type="http://schemas.openxmlformats.org/officeDocument/2006/relationships/hyperlink" Target="http://www.auroraenergy.co.nz/" TargetMode="External"/><Relationship Id="rId11" Type="http://schemas.openxmlformats.org/officeDocument/2006/relationships/hyperlink" Target="http://www.mainpower.co.nz/" TargetMode="External"/><Relationship Id="rId24" Type="http://schemas.openxmlformats.org/officeDocument/2006/relationships/hyperlink" Target="http://www.electra.co.nz/" TargetMode="External"/><Relationship Id="rId5" Type="http://schemas.openxmlformats.org/officeDocument/2006/relationships/hyperlink" Target="http://www.tpcl.co.nz/" TargetMode="External"/><Relationship Id="rId15" Type="http://schemas.openxmlformats.org/officeDocument/2006/relationships/hyperlink" Target="http://www.topenergy.co.nz/" TargetMode="External"/><Relationship Id="rId23" Type="http://schemas.openxmlformats.org/officeDocument/2006/relationships/hyperlink" Target="http://www.eastland.co.nz/" TargetMode="External"/><Relationship Id="rId28" Type="http://schemas.openxmlformats.org/officeDocument/2006/relationships/hyperlink" Target="http://www.networkwaitaki.co.nz/" TargetMode="External"/><Relationship Id="rId10" Type="http://schemas.openxmlformats.org/officeDocument/2006/relationships/hyperlink" Target="http://www.marlboroughlines.co.nz/" TargetMode="External"/><Relationship Id="rId19" Type="http://schemas.openxmlformats.org/officeDocument/2006/relationships/hyperlink" Target="http://www.powerco.co.nz/" TargetMode="External"/><Relationship Id="rId4" Type="http://schemas.openxmlformats.org/officeDocument/2006/relationships/hyperlink" Target="http://www.vector.co.nz/" TargetMode="External"/><Relationship Id="rId9" Type="http://schemas.openxmlformats.org/officeDocument/2006/relationships/hyperlink" Target="http://www.wel.co.nz/" TargetMode="External"/><Relationship Id="rId14" Type="http://schemas.openxmlformats.org/officeDocument/2006/relationships/hyperlink" Target="http://www.thelinescompany.co.nz/" TargetMode="External"/><Relationship Id="rId22" Type="http://schemas.openxmlformats.org/officeDocument/2006/relationships/hyperlink" Target="https://www.countiesenergy.co.nz/" TargetMode="External"/><Relationship Id="rId27" Type="http://schemas.openxmlformats.org/officeDocument/2006/relationships/hyperlink" Target="http://www.networktasman.co.nz/" TargetMode="External"/><Relationship Id="rId30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00CF8-F386-4694-9369-2B79957538F5}">
  <sheetPr>
    <tabColor theme="0" tint="-0.24994659260841701"/>
    <pageSetUpPr fitToPage="1"/>
  </sheetPr>
  <dimension ref="A2:D17"/>
  <sheetViews>
    <sheetView showGridLines="0" view="pageBreakPreview" zoomScaleNormal="100" zoomScaleSheetLayoutView="100" workbookViewId="0">
      <selection activeCell="G3" sqref="G3"/>
    </sheetView>
  </sheetViews>
  <sheetFormatPr defaultColWidth="9.140625" defaultRowHeight="15" x14ac:dyDescent="0.25"/>
  <cols>
    <col min="1" max="1" width="26.5703125" style="2" customWidth="1"/>
    <col min="2" max="2" width="43.140625" style="2" customWidth="1"/>
    <col min="3" max="3" width="32.7109375" style="2" customWidth="1"/>
    <col min="4" max="4" width="32.28515625" style="2" customWidth="1"/>
    <col min="5" max="16384" width="9.140625" style="2"/>
  </cols>
  <sheetData>
    <row r="2" spans="1:4" ht="193.5" customHeight="1" x14ac:dyDescent="0.25"/>
    <row r="3" spans="1:4" ht="28.5" x14ac:dyDescent="0.45">
      <c r="A3" s="150" t="str">
        <f>"EDB one-pager —"&amp;latest_year</f>
        <v>EDB one-pager —2021</v>
      </c>
      <c r="B3" s="3"/>
      <c r="C3" s="3"/>
      <c r="D3" s="3"/>
    </row>
    <row r="4" spans="1:4" ht="18.75" x14ac:dyDescent="0.3">
      <c r="A4" s="160" t="str">
        <f>"Data to year ending 31 March " &amp; latest_year</f>
        <v>Data to year ending 31 March 2021</v>
      </c>
      <c r="B4" s="3"/>
      <c r="C4" s="3"/>
      <c r="D4" s="3"/>
    </row>
    <row r="5" spans="1:4" ht="23.25" x14ac:dyDescent="0.35">
      <c r="A5" s="151" t="s">
        <v>474</v>
      </c>
      <c r="B5" s="3"/>
      <c r="C5" s="3"/>
      <c r="D5" s="3"/>
    </row>
    <row r="17" spans="1:4" x14ac:dyDescent="0.25">
      <c r="A17" s="4" t="s">
        <v>480</v>
      </c>
      <c r="B17" s="3"/>
      <c r="C17" s="3"/>
      <c r="D17" s="3"/>
    </row>
  </sheetData>
  <sheetProtection formatColumns="0" formatRows="0"/>
  <pageMargins left="0.70866141732282995" right="0.70866141732282995" top="0.74803149606299002" bottom="0.74803149606299002" header="0.31496062992126" footer="0.31496062992126"/>
  <pageSetup paperSize="9" scale="97" fitToHeight="10" orientation="landscape" r:id="rId1"/>
  <headerFooter>
    <oddHeader>&amp;R&amp;D &amp;T</oddHead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12C03-C5B2-41C9-AFC3-18BE5F4B9E2D}">
  <sheetPr>
    <tabColor rgb="FF00CC99"/>
  </sheetPr>
  <dimension ref="B1:BF59"/>
  <sheetViews>
    <sheetView showGridLines="0" tabSelected="1" view="pageBreakPreview" zoomScale="115" zoomScaleNormal="110" zoomScaleSheetLayoutView="115" workbookViewId="0">
      <selection activeCell="AA4" sqref="AA4"/>
    </sheetView>
  </sheetViews>
  <sheetFormatPr defaultColWidth="9.140625" defaultRowHeight="15" x14ac:dyDescent="0.25"/>
  <cols>
    <col min="1" max="1" width="1.7109375" style="5" customWidth="1"/>
    <col min="2" max="15" width="3.42578125" style="5" customWidth="1"/>
    <col min="16" max="16" width="4.140625" style="5" customWidth="1"/>
    <col min="17" max="17" width="3.42578125" style="5" customWidth="1"/>
    <col min="18" max="18" width="3.85546875" style="5" customWidth="1"/>
    <col min="19" max="52" width="3.42578125" style="5" customWidth="1"/>
    <col min="53" max="53" width="3.7109375" style="5" customWidth="1"/>
    <col min="54" max="54" width="1.7109375" style="5" customWidth="1"/>
    <col min="55" max="67" width="3.42578125" style="5" customWidth="1"/>
    <col min="68" max="16384" width="9.140625" style="5"/>
  </cols>
  <sheetData>
    <row r="1" spans="2:53" ht="3" customHeight="1" x14ac:dyDescent="0.25"/>
    <row r="2" spans="2:53" ht="30" customHeight="1" x14ac:dyDescent="0.5">
      <c r="B2" s="208" t="s">
        <v>68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6"/>
      <c r="S2" s="6"/>
      <c r="T2" s="6"/>
      <c r="U2" s="6"/>
      <c r="V2" s="6"/>
      <c r="W2" s="6"/>
      <c r="X2" s="6"/>
      <c r="Z2" s="7"/>
      <c r="AA2" s="7" t="s">
        <v>81</v>
      </c>
      <c r="AB2" s="8" t="s">
        <v>82</v>
      </c>
      <c r="AH2" s="7" t="s">
        <v>83</v>
      </c>
      <c r="AI2" s="9" t="s">
        <v>82</v>
      </c>
      <c r="AJ2" s="9"/>
      <c r="AK2" s="9"/>
      <c r="AL2" s="9"/>
      <c r="AR2" s="10" t="s">
        <v>84</v>
      </c>
      <c r="AS2" s="11" t="s">
        <v>82</v>
      </c>
      <c r="AT2" s="12"/>
      <c r="AU2" s="12"/>
      <c r="AV2" s="209" t="s">
        <v>475</v>
      </c>
      <c r="AW2" s="209"/>
      <c r="AX2" s="209"/>
      <c r="AY2" s="209"/>
      <c r="AZ2" s="209"/>
      <c r="BA2" s="209"/>
    </row>
    <row r="3" spans="2:53" ht="3.75" customHeight="1" x14ac:dyDescent="0.5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7"/>
      <c r="AD3" s="14"/>
      <c r="AE3" s="14"/>
      <c r="AF3" s="14"/>
      <c r="AG3" s="14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5"/>
      <c r="AW3" s="15"/>
      <c r="AX3" s="15"/>
      <c r="AY3" s="15"/>
      <c r="AZ3" s="15"/>
      <c r="BA3" s="15"/>
    </row>
    <row r="4" spans="2:53" ht="15" customHeight="1" x14ac:dyDescent="0.3">
      <c r="B4" s="16" t="s">
        <v>85</v>
      </c>
      <c r="C4" s="17"/>
      <c r="D4" s="17"/>
      <c r="E4" s="17"/>
      <c r="F4" s="17"/>
      <c r="G4" s="17"/>
      <c r="I4" s="210" t="str">
        <f>latest_year&amp;"
value"</f>
        <v>2021
value</v>
      </c>
      <c r="J4" s="210"/>
      <c r="K4" s="210" t="s">
        <v>86</v>
      </c>
      <c r="L4" s="210"/>
      <c r="M4" s="210"/>
      <c r="N4" s="211" t="s">
        <v>87</v>
      </c>
      <c r="O4" s="211"/>
      <c r="P4" s="213" t="s">
        <v>88</v>
      </c>
      <c r="R4" s="16" t="s">
        <v>89</v>
      </c>
      <c r="S4" s="18"/>
      <c r="T4" s="18"/>
      <c r="U4" s="18"/>
      <c r="V4" s="18"/>
      <c r="W4" s="18"/>
      <c r="X4" s="18"/>
      <c r="Y4" s="18"/>
      <c r="Z4" s="18"/>
      <c r="AA4" s="18"/>
      <c r="AB4" s="18"/>
      <c r="AD4" s="16" t="s">
        <v>90</v>
      </c>
      <c r="AE4" s="18"/>
      <c r="AF4" s="18"/>
      <c r="AG4" s="18"/>
      <c r="AH4" s="18"/>
      <c r="AI4" s="18"/>
      <c r="AJ4" s="18"/>
      <c r="AK4" s="18"/>
      <c r="AM4" s="16" t="s">
        <v>91</v>
      </c>
      <c r="AN4" s="18"/>
      <c r="AO4" s="18"/>
      <c r="AP4" s="18"/>
      <c r="AQ4" s="18"/>
      <c r="AR4" s="18"/>
      <c r="AS4" s="18"/>
      <c r="AT4" s="18"/>
      <c r="AU4" s="19"/>
      <c r="AV4" s="20"/>
      <c r="AW4" s="20"/>
      <c r="AX4" s="21"/>
      <c r="AY4" s="215"/>
      <c r="AZ4" s="215"/>
      <c r="BA4" s="215"/>
    </row>
    <row r="5" spans="2:53" ht="15" customHeight="1" x14ac:dyDescent="0.25">
      <c r="B5" s="22"/>
      <c r="C5" s="23"/>
      <c r="D5" s="23"/>
      <c r="E5" s="23"/>
      <c r="F5" s="23"/>
      <c r="G5" s="23"/>
      <c r="H5" s="24"/>
      <c r="I5" s="176"/>
      <c r="J5" s="176"/>
      <c r="K5" s="176"/>
      <c r="L5" s="176"/>
      <c r="M5" s="176"/>
      <c r="N5" s="212"/>
      <c r="O5" s="212"/>
      <c r="P5" s="214"/>
      <c r="U5" s="216" t="s">
        <v>92</v>
      </c>
      <c r="V5" s="216"/>
      <c r="W5" s="216"/>
      <c r="X5" s="216" t="s">
        <v>93</v>
      </c>
      <c r="Y5" s="216"/>
      <c r="Z5" s="216"/>
      <c r="AA5" s="217" t="s">
        <v>88</v>
      </c>
      <c r="AB5" s="217"/>
      <c r="AD5" s="25"/>
      <c r="AE5" s="25"/>
      <c r="AF5" s="25"/>
      <c r="AG5" s="25"/>
      <c r="AH5" s="25"/>
      <c r="AI5" s="25"/>
      <c r="AJ5" s="25"/>
      <c r="AK5" s="25"/>
      <c r="AM5" s="26" t="s">
        <v>94</v>
      </c>
      <c r="AN5" s="25"/>
      <c r="AO5" s="25"/>
      <c r="AP5" s="25"/>
      <c r="AQ5" s="207" t="str">
        <f>INDEX('company details'!$A$1:$AE$13,2,MATCH(edb_name,'company details'!$A$1:$AE$1,0))</f>
        <v>-</v>
      </c>
      <c r="AR5" s="207"/>
      <c r="AS5" s="25"/>
      <c r="AT5" s="25"/>
      <c r="AU5" s="26" t="str">
        <f>IF($AQ$5="Yes","Known Breaches","")</f>
        <v/>
      </c>
    </row>
    <row r="6" spans="2:53" ht="15" customHeight="1" x14ac:dyDescent="0.25">
      <c r="B6" s="28" t="s">
        <v>95</v>
      </c>
      <c r="C6" s="29"/>
      <c r="D6" s="29"/>
      <c r="E6" s="29"/>
      <c r="F6" s="29"/>
      <c r="G6" s="29"/>
      <c r="H6" s="199" t="str">
        <f>"$"&amp;TEXT(Calculations!F7,"#,##0")&amp;"m"</f>
        <v>$13,518m</v>
      </c>
      <c r="I6" s="199"/>
      <c r="J6" s="199"/>
      <c r="K6" s="28"/>
      <c r="L6" s="28"/>
      <c r="M6" s="28"/>
      <c r="N6" s="200" t="str">
        <f>IFERROR(TEXT(Calculations!H7,"+0.0%;-0.0%"),"")</f>
        <v>+4.0%</v>
      </c>
      <c r="O6" s="200"/>
      <c r="P6" s="29" t="str">
        <f>IFERROR(INDEX(r_rank,MATCH(B6,y_rank,0),MATCH(edb_name,x_rank,0)),"")</f>
        <v/>
      </c>
      <c r="R6" s="30"/>
      <c r="S6" s="30"/>
      <c r="T6" s="30"/>
      <c r="U6" s="181"/>
      <c r="V6" s="181"/>
      <c r="W6" s="181"/>
      <c r="X6" s="181"/>
      <c r="Y6" s="181"/>
      <c r="Z6" s="181"/>
      <c r="AA6" s="218"/>
      <c r="AB6" s="218"/>
      <c r="AD6" s="205" t="str">
        <f>"Load factor: "&amp;TEXT(Calculations!F229,"0%")</f>
        <v>Load factor: 58%</v>
      </c>
      <c r="AE6" s="205"/>
      <c r="AF6" s="205"/>
      <c r="AG6" s="205"/>
      <c r="AH6" s="205"/>
      <c r="AI6" s="205"/>
      <c r="AJ6" s="205"/>
      <c r="AK6" s="205"/>
      <c r="AM6" s="25"/>
      <c r="AN6" s="25"/>
      <c r="AO6" s="25"/>
      <c r="AP6" s="25"/>
      <c r="AQ6" s="25"/>
      <c r="AR6" s="25"/>
      <c r="AS6" s="25"/>
      <c r="AT6" s="25"/>
      <c r="AU6" s="167" t="str">
        <f>IF($AQ$5="Yes","Price:","")</f>
        <v/>
      </c>
      <c r="AW6" s="207" t="str">
        <f>IF($AQ$5="Yes",INDEX('company details'!$A$1:$AE$13,3,MATCH(edb_name,'company details'!$A$1:$AE$1,0)),"")</f>
        <v/>
      </c>
      <c r="AX6" s="207"/>
      <c r="AY6" s="207"/>
      <c r="AZ6" s="207"/>
      <c r="BA6" s="207"/>
    </row>
    <row r="7" spans="2:53" ht="15" customHeight="1" x14ac:dyDescent="0.25">
      <c r="B7" s="28" t="s">
        <v>96</v>
      </c>
      <c r="C7" s="29"/>
      <c r="D7" s="29"/>
      <c r="E7" s="29"/>
      <c r="F7" s="29"/>
      <c r="G7" s="29"/>
      <c r="H7" s="199" t="str">
        <f>"$"&amp;TEXT(Calculations!F8,"#,##0.0")&amp;"m"</f>
        <v>$493.5m</v>
      </c>
      <c r="I7" s="199"/>
      <c r="J7" s="199"/>
      <c r="K7" s="28"/>
      <c r="L7" s="28"/>
      <c r="M7" s="28"/>
      <c r="N7" s="200" t="str">
        <f>IFERROR(TEXT(Calculations!H8,"+0.0%;-0.0%"),"")</f>
        <v>-11.3%</v>
      </c>
      <c r="O7" s="200"/>
      <c r="P7" s="29" t="str">
        <f t="shared" ref="P7:P21" si="0">IFERROR(INDEX(r_rank,MATCH(B7,y_rank,0),MATCH(edb_name,x_rank,0)),"")</f>
        <v/>
      </c>
      <c r="R7" s="25" t="s">
        <v>97</v>
      </c>
      <c r="S7" s="25"/>
      <c r="T7" s="25"/>
      <c r="U7" s="25"/>
      <c r="V7" s="27"/>
      <c r="W7" s="31" t="str">
        <f>TEXT(Calculations!F249,"0.0%")</f>
        <v>24.0%</v>
      </c>
      <c r="X7" s="25"/>
      <c r="Y7" s="25"/>
      <c r="Z7" s="31" t="str">
        <f>IF(Calculations!F254=0,"N/A",TEXT(Calculations!F254,"0.0")&amp;"¢/ICP")</f>
        <v>71.5¢/ICP</v>
      </c>
      <c r="AA7" s="25"/>
      <c r="AB7" s="25" t="str">
        <f>IFERROR(INDEX(r_rank,MATCH(R7,y_rank,0),MATCH(edb_name,x_rank,0)),"")</f>
        <v/>
      </c>
      <c r="AD7" s="25"/>
      <c r="AE7" s="25"/>
      <c r="AF7" s="25"/>
      <c r="AG7" s="25"/>
      <c r="AH7" s="25"/>
      <c r="AI7" s="25"/>
      <c r="AJ7" s="25"/>
      <c r="AK7" s="25"/>
      <c r="AU7" s="167" t="str">
        <f>IF($AQ$5="Yes","Quality:","")</f>
        <v/>
      </c>
      <c r="AW7" s="207" t="str">
        <f>IF($AQ$5="Yes",INDEX('company details'!$A$1:$AE$13,4,MATCH(edb_name,'company details'!$A$1:$AE$1,0)),"")</f>
        <v/>
      </c>
      <c r="AX7" s="207"/>
      <c r="AY7" s="207"/>
      <c r="AZ7" s="207"/>
      <c r="BA7" s="207"/>
    </row>
    <row r="8" spans="2:53" ht="15" customHeight="1" x14ac:dyDescent="0.25">
      <c r="B8" s="32" t="s">
        <v>44</v>
      </c>
      <c r="C8" s="33"/>
      <c r="D8" s="33"/>
      <c r="E8" s="33"/>
      <c r="F8" s="33"/>
      <c r="G8" s="33"/>
      <c r="H8" s="192" t="str">
        <f>TEXT(Calculations!F9,"0.00%")</f>
        <v>4.45%</v>
      </c>
      <c r="I8" s="192"/>
      <c r="J8" s="192"/>
      <c r="K8" s="32"/>
      <c r="L8" s="32"/>
      <c r="M8" s="32"/>
      <c r="N8" s="200" t="str">
        <f>IFERROR(TEXT(Calculations!H9,"+0.0%;-0.0%"),"")</f>
        <v>-11.4%</v>
      </c>
      <c r="O8" s="200"/>
      <c r="P8" s="33" t="str">
        <f t="shared" si="0"/>
        <v/>
      </c>
      <c r="R8" s="25" t="s">
        <v>98</v>
      </c>
      <c r="S8" s="25"/>
      <c r="T8" s="25"/>
      <c r="U8" s="25"/>
      <c r="V8" s="27"/>
      <c r="W8" s="31" t="str">
        <f>TEXT(Calculations!F250,"0.0%")</f>
        <v>58.6%</v>
      </c>
      <c r="X8" s="25"/>
      <c r="Y8" s="25"/>
      <c r="Z8" s="31" t="str">
        <f>IF(Calculations!F255=0,"N/A",TEXT(Calculations!F255,"0.0")&amp;"¢/kWh")</f>
        <v>4.3¢/kWh</v>
      </c>
      <c r="AA8" s="25"/>
      <c r="AB8" s="25" t="str">
        <f>IFERROR(INDEX(r_rank,MATCH(R8,y_rank,0),MATCH(edb_name,x_rank,0)),"")</f>
        <v/>
      </c>
      <c r="AD8" s="205"/>
      <c r="AE8" s="205"/>
      <c r="AF8" s="205"/>
      <c r="AG8" s="205"/>
      <c r="AH8" s="205"/>
      <c r="AI8" s="205"/>
      <c r="AJ8" s="205"/>
      <c r="AK8" s="205"/>
      <c r="AM8" s="204" t="str">
        <f>INDEX('company details'!$A$1:$AE$13,5,MATCH(edb_name,'company details'!$A$1:$AE$1,0))&amp;":"</f>
        <v>:</v>
      </c>
      <c r="AN8" s="204"/>
      <c r="AO8" s="204"/>
      <c r="AP8" s="204"/>
      <c r="AQ8" s="207" t="str">
        <f>INDEX('company details'!$A$1:$AE$13,6,MATCH(edb_name,'company details'!$A$1:$AE$1,0))</f>
        <v>-</v>
      </c>
      <c r="AR8" s="207"/>
      <c r="AS8" s="207"/>
      <c r="AT8" s="207"/>
      <c r="AU8" s="207"/>
      <c r="AV8" s="207"/>
      <c r="AW8" s="207"/>
      <c r="AX8" s="207"/>
      <c r="AY8" s="207"/>
      <c r="AZ8" s="207"/>
      <c r="BA8" s="207"/>
    </row>
    <row r="9" spans="2:53" ht="15" customHeight="1" x14ac:dyDescent="0.25">
      <c r="B9" s="28" t="s">
        <v>58</v>
      </c>
      <c r="C9" s="29"/>
      <c r="D9" s="29"/>
      <c r="E9" s="29"/>
      <c r="F9" s="29"/>
      <c r="G9" s="29"/>
      <c r="H9" s="202" t="str">
        <f>"$"&amp;TEXT(Calculations!F10,"#,##0.0")&amp;"m"</f>
        <v>$2,380.0m</v>
      </c>
      <c r="I9" s="202"/>
      <c r="J9" s="202"/>
      <c r="K9" s="28"/>
      <c r="L9" s="28"/>
      <c r="M9" s="28"/>
      <c r="N9" s="203" t="str">
        <f>IFERROR(TEXT(Calculations!H10,"+0.0%;-0.0%"),"")</f>
        <v>-4.7%</v>
      </c>
      <c r="O9" s="203"/>
      <c r="P9" s="29" t="str">
        <f t="shared" si="0"/>
        <v/>
      </c>
      <c r="R9" s="34" t="s">
        <v>100</v>
      </c>
      <c r="S9" s="34"/>
      <c r="T9" s="34"/>
      <c r="U9" s="34"/>
      <c r="V9" s="34"/>
      <c r="W9" s="35" t="str">
        <f>TEXT(Calculations!F251,"0.0%")</f>
        <v>17.2%</v>
      </c>
      <c r="X9" s="34"/>
      <c r="Y9" s="34"/>
      <c r="Z9" s="35" t="str">
        <f>IF(Calculations!F256=0,"N/A",TEXT(Calculations!F256,"$0")&amp;"/kW")</f>
        <v>$61/kW</v>
      </c>
      <c r="AA9" s="34"/>
      <c r="AB9" s="34" t="str">
        <f>IFERROR(INDEX(r_rank,MATCH(R9,y_rank,0),MATCH(edb_name,x_rank,0)),"")</f>
        <v/>
      </c>
      <c r="AD9" s="205" t="str">
        <f>"Loss ratio: "&amp;TEXT(Calculations!F230,"0.0%")</f>
        <v>Loss ratio: 5.6%</v>
      </c>
      <c r="AE9" s="205"/>
      <c r="AF9" s="205"/>
      <c r="AG9" s="205"/>
      <c r="AH9" s="205"/>
      <c r="AI9" s="205"/>
      <c r="AJ9" s="205"/>
      <c r="AK9" s="205"/>
      <c r="AM9" s="204" t="s">
        <v>99</v>
      </c>
      <c r="AN9" s="204"/>
      <c r="AO9" s="204"/>
      <c r="AP9" s="204"/>
      <c r="AQ9" s="207" t="str">
        <f>INDEX('company details'!$A$1:$AE$13,7,MATCH(edb_name,'company details'!$A$1:$AE$1,0))</f>
        <v>-</v>
      </c>
      <c r="AR9" s="207"/>
      <c r="AS9" s="207"/>
      <c r="AT9" s="207"/>
      <c r="AU9" s="207"/>
      <c r="AV9" s="207"/>
      <c r="AW9" s="207"/>
      <c r="AX9" s="207"/>
      <c r="AY9" s="207"/>
      <c r="AZ9" s="207"/>
      <c r="BA9" s="207"/>
    </row>
    <row r="10" spans="2:53" ht="15" customHeight="1" x14ac:dyDescent="0.25">
      <c r="B10" s="28" t="s">
        <v>101</v>
      </c>
      <c r="C10" s="29"/>
      <c r="D10" s="29"/>
      <c r="E10" s="29"/>
      <c r="F10" s="29"/>
      <c r="G10" s="29"/>
      <c r="H10" s="199" t="str">
        <f>"$"&amp;TEXT(Calculations!F11,"#,##0.0")&amp;"m"</f>
        <v>$21.3m</v>
      </c>
      <c r="I10" s="199"/>
      <c r="J10" s="199"/>
      <c r="K10" s="28"/>
      <c r="L10" s="28"/>
      <c r="M10" s="28"/>
      <c r="N10" s="200" t="str">
        <f>IFERROR(TEXT(Calculations!H11,"+0.0%;-0.0%"),"")</f>
        <v>-6.0%</v>
      </c>
      <c r="O10" s="200"/>
      <c r="P10" s="29" t="str">
        <f t="shared" si="0"/>
        <v/>
      </c>
      <c r="R10" s="204">
        <f>latest_year-3</f>
        <v>2018</v>
      </c>
      <c r="S10" s="204"/>
      <c r="T10" s="25"/>
      <c r="U10" s="25"/>
      <c r="V10" s="25"/>
      <c r="W10" s="25"/>
      <c r="X10" s="25"/>
      <c r="Y10" s="25"/>
      <c r="Z10" s="25"/>
      <c r="AA10" s="25"/>
      <c r="AB10" s="25"/>
      <c r="AD10" s="205"/>
      <c r="AE10" s="205"/>
      <c r="AF10" s="205"/>
      <c r="AG10" s="205"/>
      <c r="AH10" s="205"/>
      <c r="AI10" s="205"/>
      <c r="AJ10" s="205"/>
      <c r="AK10" s="205"/>
      <c r="AM10" s="25"/>
      <c r="AN10" s="25"/>
      <c r="AO10" s="25"/>
      <c r="AP10" s="25"/>
      <c r="AQ10" s="207" t="str">
        <f>INDEX('company details'!$A$1:$AE$13,8,MATCH(edb_name,'company details'!$A$1:$AE$1,0))</f>
        <v xml:space="preserve"> </v>
      </c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</row>
    <row r="11" spans="2:53" ht="15" customHeight="1" x14ac:dyDescent="0.25">
      <c r="B11" s="32" t="s">
        <v>102</v>
      </c>
      <c r="C11" s="33"/>
      <c r="D11" s="33"/>
      <c r="E11" s="33"/>
      <c r="F11" s="33"/>
      <c r="G11" s="33"/>
      <c r="H11" s="192" t="str">
        <f>TEXT(Calculations!F12,"#,##0")</f>
        <v>2,192,368</v>
      </c>
      <c r="I11" s="192"/>
      <c r="J11" s="192"/>
      <c r="K11" s="32"/>
      <c r="L11" s="32"/>
      <c r="M11" s="32"/>
      <c r="N11" s="193" t="str">
        <f>IFERROR(TEXT(Calculations!H12,"+0.0%;-0.0%"),"")</f>
        <v>+1.3%</v>
      </c>
      <c r="O11" s="193"/>
      <c r="P11" s="33" t="str">
        <f t="shared" si="0"/>
        <v/>
      </c>
      <c r="R11" s="25"/>
      <c r="S11" s="25"/>
      <c r="T11" s="25"/>
      <c r="U11" s="25"/>
      <c r="V11" s="31"/>
      <c r="W11" s="31"/>
      <c r="X11" s="31"/>
      <c r="Y11" s="31"/>
      <c r="Z11" s="31"/>
      <c r="AA11" s="31"/>
      <c r="AB11" s="31"/>
      <c r="AD11" s="25"/>
      <c r="AE11" s="25"/>
      <c r="AF11" s="25"/>
      <c r="AG11" s="25"/>
      <c r="AH11" s="25"/>
      <c r="AI11" s="25"/>
      <c r="AJ11" s="25"/>
      <c r="AK11" s="25"/>
      <c r="AM11" s="25"/>
      <c r="AN11" s="25"/>
      <c r="AO11" s="25"/>
      <c r="AP11" s="25"/>
      <c r="AQ11" s="207" t="str">
        <f>INDEX('company details'!$A$1:$AE$13,9,MATCH(edb_name,'company details'!$A$1:$AE$1,0))</f>
        <v xml:space="preserve"> </v>
      </c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</row>
    <row r="12" spans="2:53" ht="15" customHeight="1" x14ac:dyDescent="0.25">
      <c r="B12" s="28" t="s">
        <v>104</v>
      </c>
      <c r="C12" s="29"/>
      <c r="D12" s="29"/>
      <c r="E12" s="29"/>
      <c r="F12" s="29"/>
      <c r="G12" s="202" t="str">
        <f>TEXT(Calculations!F13,"#,##0")&amp;" GWh"</f>
        <v>32,200 GWh</v>
      </c>
      <c r="H12" s="202"/>
      <c r="I12" s="202"/>
      <c r="J12" s="202"/>
      <c r="K12" s="28"/>
      <c r="L12" s="28"/>
      <c r="M12" s="28"/>
      <c r="N12" s="203" t="str">
        <f>IFERROR(TEXT(Calculations!H13,"+0.0%;-0.0%"),"")</f>
        <v>+0.2%</v>
      </c>
      <c r="O12" s="203"/>
      <c r="P12" s="29" t="str">
        <f t="shared" si="0"/>
        <v/>
      </c>
      <c r="R12" s="204" t="str">
        <f>latest_year</f>
        <v>2021</v>
      </c>
      <c r="S12" s="204"/>
      <c r="T12" s="25"/>
      <c r="U12" s="25"/>
      <c r="V12" s="25"/>
      <c r="W12" s="25"/>
      <c r="X12" s="25"/>
      <c r="Y12" s="25"/>
      <c r="Z12" s="25"/>
      <c r="AA12" s="25"/>
      <c r="AB12" s="25"/>
      <c r="AD12" s="205" t="str">
        <f>"Interruption rate: "&amp;TEXT(Calculations!F231,"0.0")&amp;"/100km"</f>
        <v>Interruption rate: 16.7/100km</v>
      </c>
      <c r="AE12" s="205"/>
      <c r="AF12" s="205"/>
      <c r="AG12" s="205"/>
      <c r="AH12" s="205"/>
      <c r="AI12" s="205"/>
      <c r="AJ12" s="205"/>
      <c r="AK12" s="205"/>
      <c r="AM12" s="204" t="s">
        <v>103</v>
      </c>
      <c r="AN12" s="204"/>
      <c r="AO12" s="204"/>
      <c r="AP12" s="204"/>
      <c r="AQ12" s="207" t="str">
        <f>INDEX('company details'!$A$1:$AE$13,10,MATCH(edb_name,'company details'!$A$1:$AE$1,0))</f>
        <v>New Zealand</v>
      </c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</row>
    <row r="13" spans="2:53" ht="15" customHeight="1" x14ac:dyDescent="0.25">
      <c r="B13" s="28" t="s">
        <v>106</v>
      </c>
      <c r="C13" s="29"/>
      <c r="D13" s="29"/>
      <c r="E13" s="29"/>
      <c r="F13" s="29"/>
      <c r="G13" s="29"/>
      <c r="H13" s="199" t="str">
        <f>TEXT(Calculations!F14,"#,##0")&amp;" MW"</f>
        <v>6,733 MW</v>
      </c>
      <c r="I13" s="199"/>
      <c r="J13" s="199"/>
      <c r="K13" s="28"/>
      <c r="L13" s="28"/>
      <c r="M13" s="28"/>
      <c r="N13" s="200" t="str">
        <f>IFERROR(TEXT(Calculations!H14,"+0.0%;-0.0%"),"")</f>
        <v>+0.5%</v>
      </c>
      <c r="O13" s="200"/>
      <c r="P13" s="29" t="str">
        <f t="shared" si="0"/>
        <v/>
      </c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36"/>
      <c r="AD13" s="26"/>
      <c r="AE13" s="26"/>
      <c r="AF13" s="26"/>
      <c r="AG13" s="27"/>
      <c r="AH13" s="25"/>
      <c r="AI13" s="25"/>
      <c r="AJ13" s="25"/>
      <c r="AK13" s="25"/>
      <c r="AM13" s="204" t="s">
        <v>105</v>
      </c>
      <c r="AN13" s="204"/>
      <c r="AO13" s="204"/>
      <c r="AP13" s="204"/>
      <c r="AQ13" s="207" t="str">
        <f>INDEX('company details'!$A$1:$AE$13,11,MATCH(edb_name,'company details'!$A$1:$AE$1,0))</f>
        <v>-</v>
      </c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</row>
    <row r="14" spans="2:53" ht="15" customHeight="1" x14ac:dyDescent="0.25">
      <c r="B14" s="32" t="s">
        <v>108</v>
      </c>
      <c r="C14" s="33"/>
      <c r="D14" s="33"/>
      <c r="E14" s="33"/>
      <c r="F14" s="33"/>
      <c r="G14" s="206" t="str">
        <f>TEXT(Calculations!F15,"#,##0")&amp;" MVA"</f>
        <v>23,264 MVA</v>
      </c>
      <c r="H14" s="206"/>
      <c r="I14" s="206"/>
      <c r="J14" s="206"/>
      <c r="K14" s="32"/>
      <c r="L14" s="32"/>
      <c r="M14" s="32"/>
      <c r="N14" s="193" t="str">
        <f>IFERROR(TEXT(Calculations!H15,"+0.0%;-0.0%"),"")</f>
        <v>+2.0%</v>
      </c>
      <c r="O14" s="193"/>
      <c r="P14" s="33" t="str">
        <f t="shared" si="0"/>
        <v/>
      </c>
      <c r="R14" s="25"/>
      <c r="S14" s="25"/>
      <c r="T14" s="25"/>
      <c r="U14" s="27"/>
      <c r="V14" s="26"/>
      <c r="W14" s="26"/>
      <c r="X14" s="25"/>
      <c r="Y14" s="25"/>
      <c r="Z14" s="25"/>
      <c r="AA14" s="25"/>
      <c r="AB14" s="25"/>
      <c r="AM14" s="204" t="s">
        <v>107</v>
      </c>
      <c r="AN14" s="204"/>
      <c r="AO14" s="204"/>
      <c r="AP14" s="204"/>
      <c r="AQ14" s="219" t="str">
        <f>HYPERLINK(INDEX('company details'!$A$1:$AE$12,12,MATCH(edb_name,'company details'!$A$1:$AE$1,0)))</f>
        <v xml:space="preserve"> </v>
      </c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</row>
    <row r="15" spans="2:53" ht="15" customHeight="1" x14ac:dyDescent="0.3">
      <c r="B15" s="164" t="s">
        <v>52</v>
      </c>
      <c r="C15" s="29"/>
      <c r="D15" s="29"/>
      <c r="E15" s="29"/>
      <c r="F15" s="29"/>
      <c r="G15" s="29"/>
      <c r="H15" s="202" t="str">
        <f>"$"&amp;TEXT(Calculations!F16,"#,##0.0")&amp;"m"</f>
        <v>$1,140.7m</v>
      </c>
      <c r="I15" s="202"/>
      <c r="J15" s="202"/>
      <c r="K15" s="28"/>
      <c r="L15" s="28"/>
      <c r="M15" s="28"/>
      <c r="N15" s="203" t="str">
        <f>IFERROR(TEXT(Calculations!H16,"+0.0%;-0.0%"),"")</f>
        <v>+4.8%</v>
      </c>
      <c r="O15" s="203"/>
      <c r="P15" s="29" t="str">
        <f t="shared" si="0"/>
        <v/>
      </c>
      <c r="AH15" s="16" t="s">
        <v>109</v>
      </c>
      <c r="AR15" s="36"/>
    </row>
    <row r="16" spans="2:53" ht="15" customHeight="1" x14ac:dyDescent="0.3">
      <c r="B16" s="28" t="s">
        <v>110</v>
      </c>
      <c r="C16" s="29"/>
      <c r="D16" s="29"/>
      <c r="E16" s="29"/>
      <c r="F16" s="29"/>
      <c r="G16" s="29"/>
      <c r="H16" s="199" t="str">
        <f>"$"&amp;TEXT(Calculations!F17,"#,##0.0")&amp;"m"</f>
        <v>$692.9m</v>
      </c>
      <c r="I16" s="199"/>
      <c r="J16" s="199"/>
      <c r="K16" s="28"/>
      <c r="L16" s="28"/>
      <c r="M16" s="28"/>
      <c r="N16" s="200" t="str">
        <f>IFERROR(TEXT(Calculations!H17,"+0.0%;-0.0%"),"")</f>
        <v>+3.2%</v>
      </c>
      <c r="O16" s="200"/>
      <c r="P16" s="29" t="str">
        <f t="shared" si="0"/>
        <v/>
      </c>
      <c r="R16" s="16" t="str">
        <f>"Annualised RAB changes ("&amp;latest_year-2&amp;"–"&amp;latest_year&amp;")"</f>
        <v>Annualised RAB changes (2019–2021)</v>
      </c>
      <c r="S16" s="16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</row>
    <row r="17" spans="2:58" ht="15" customHeight="1" x14ac:dyDescent="0.25">
      <c r="B17" s="32" t="s">
        <v>111</v>
      </c>
      <c r="C17" s="33"/>
      <c r="D17" s="33"/>
      <c r="E17" s="33"/>
      <c r="F17" s="33"/>
      <c r="G17" s="33"/>
      <c r="H17" s="192" t="str">
        <f>"$"&amp;TEXT(Calculations!F18,"#,##0.0")&amp;"m"</f>
        <v>$192.3m</v>
      </c>
      <c r="I17" s="192"/>
      <c r="J17" s="192"/>
      <c r="K17" s="32"/>
      <c r="L17" s="32"/>
      <c r="M17" s="32"/>
      <c r="N17" s="193" t="str">
        <f>IFERROR(TEXT(Calculations!H18,"+0.0%;-0.0%"),"")</f>
        <v>+4.6%</v>
      </c>
      <c r="O17" s="193"/>
      <c r="P17" s="33" t="str">
        <f t="shared" si="0"/>
        <v/>
      </c>
      <c r="R17" s="37" t="str">
        <f>"Opening RAB: $"&amp;TEXT(Calculations!D71,"#,##0.0")&amp;"million"</f>
        <v>Opening RAB: $11,440.3million</v>
      </c>
      <c r="S17" s="37"/>
      <c r="T17" s="38"/>
      <c r="U17" s="39"/>
      <c r="V17" s="39"/>
      <c r="W17" s="39"/>
      <c r="X17" s="39"/>
      <c r="Y17" s="39"/>
      <c r="Z17" s="38"/>
      <c r="AA17" s="38"/>
      <c r="AB17" s="38"/>
      <c r="AC17" s="38"/>
      <c r="AD17" s="38"/>
      <c r="AE17" s="38"/>
      <c r="AF17" s="40" t="str">
        <f>"Closing RAB: $"&amp;TEXT(Calculations!F77,"#,##0.0")&amp;"million"</f>
        <v>Closing RAB: $13,518.0million</v>
      </c>
      <c r="AH17" s="179" t="s">
        <v>112</v>
      </c>
      <c r="AI17" s="179"/>
      <c r="AJ17" s="179"/>
      <c r="AK17" s="179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</row>
    <row r="18" spans="2:58" ht="15" customHeight="1" x14ac:dyDescent="0.25">
      <c r="B18" s="28" t="s">
        <v>45</v>
      </c>
      <c r="C18" s="29"/>
      <c r="D18" s="29"/>
      <c r="E18" s="29"/>
      <c r="F18" s="29"/>
      <c r="G18" s="29"/>
      <c r="H18" s="202" t="str">
        <f>"$"&amp;TEXT(Calculations!F19,"#,##0.0")&amp;"m"</f>
        <v>$360.8m</v>
      </c>
      <c r="I18" s="202"/>
      <c r="J18" s="202"/>
      <c r="K18" s="28"/>
      <c r="L18" s="28"/>
      <c r="M18" s="28"/>
      <c r="N18" s="203" t="str">
        <f>IFERROR(TEXT(Calculations!H19,"+0.0%;-0.0%"),"")</f>
        <v>-4.2%</v>
      </c>
      <c r="O18" s="203"/>
      <c r="P18" s="29" t="str">
        <f t="shared" si="0"/>
        <v/>
      </c>
      <c r="R18" s="2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41" t="str">
        <f>"change: $"&amp;TEXT(Calculations!H77,"#,##0.0")&amp;"m ("&amp;TEXT(Calculations!H85,"+0.0%;-0.0%")&amp;" p.a.)"</f>
        <v>change: $2,077.6m (+5.7% p.a.)</v>
      </c>
      <c r="AH18" s="179"/>
      <c r="AI18" s="179"/>
      <c r="AJ18" s="179"/>
      <c r="AK18" s="179"/>
      <c r="AL18" s="173" t="s">
        <v>113</v>
      </c>
      <c r="AM18" s="173"/>
      <c r="AN18" s="173"/>
      <c r="AO18" s="173"/>
      <c r="AP18" s="173" t="s">
        <v>114</v>
      </c>
      <c r="AQ18" s="173"/>
      <c r="AR18" s="173"/>
      <c r="AS18" s="173"/>
      <c r="AT18" s="173" t="s">
        <v>115</v>
      </c>
      <c r="AU18" s="173"/>
      <c r="AV18" s="173"/>
      <c r="AW18" s="173"/>
      <c r="AX18" s="197" t="s">
        <v>116</v>
      </c>
      <c r="AY18" s="197"/>
      <c r="AZ18" s="197"/>
      <c r="BA18" s="197"/>
    </row>
    <row r="19" spans="2:58" ht="15" customHeight="1" x14ac:dyDescent="0.25">
      <c r="B19" s="28" t="s">
        <v>117</v>
      </c>
      <c r="C19" s="29"/>
      <c r="D19" s="29"/>
      <c r="E19" s="29"/>
      <c r="F19" s="29"/>
      <c r="G19" s="29"/>
      <c r="H19" s="199" t="str">
        <f>TEXT(Calculations!F20,"#,##0")&amp;"km"</f>
        <v>156,044km</v>
      </c>
      <c r="I19" s="199"/>
      <c r="J19" s="199"/>
      <c r="K19" s="28"/>
      <c r="L19" s="28"/>
      <c r="M19" s="28"/>
      <c r="N19" s="200" t="str">
        <f>IFERROR(TEXT(Calculations!H20,"+0.0%;-0.0%"),"")</f>
        <v>+0.4%</v>
      </c>
      <c r="O19" s="200"/>
      <c r="P19" s="29" t="str">
        <f t="shared" si="0"/>
        <v/>
      </c>
      <c r="R19" s="25"/>
      <c r="S19" s="25"/>
      <c r="T19" s="25"/>
      <c r="U19" s="201"/>
      <c r="V19" s="201"/>
      <c r="W19" s="25"/>
      <c r="X19" s="25"/>
      <c r="Y19" s="25"/>
      <c r="Z19" s="201"/>
      <c r="AA19" s="201"/>
      <c r="AB19" s="25"/>
      <c r="AC19" s="25"/>
      <c r="AD19" s="25"/>
      <c r="AE19" s="42"/>
      <c r="AF19" s="42"/>
      <c r="AH19" s="34"/>
      <c r="AI19" s="34"/>
      <c r="AJ19" s="34"/>
      <c r="AK19" s="3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98"/>
      <c r="AY19" s="198"/>
      <c r="AZ19" s="198"/>
      <c r="BA19" s="198"/>
    </row>
    <row r="20" spans="2:58" ht="15" customHeight="1" x14ac:dyDescent="0.25">
      <c r="B20" s="32" t="s">
        <v>118</v>
      </c>
      <c r="C20" s="33"/>
      <c r="D20" s="33"/>
      <c r="E20" s="33"/>
      <c r="F20" s="33"/>
      <c r="G20" s="192" t="str">
        <f>TEXT(Calculations!F21,"0")&amp;" minutes"</f>
        <v>210 minutes</v>
      </c>
      <c r="H20" s="192"/>
      <c r="I20" s="192"/>
      <c r="J20" s="192"/>
      <c r="K20" s="32"/>
      <c r="L20" s="32"/>
      <c r="M20" s="32"/>
      <c r="N20" s="193" t="str">
        <f>IFERROR(TEXT(Calculations!H21,"+0.0%;-0.0%"),"")</f>
        <v>-9.8%</v>
      </c>
      <c r="O20" s="193"/>
      <c r="P20" s="33" t="str">
        <f t="shared" si="0"/>
        <v/>
      </c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H20" s="25" t="s">
        <v>119</v>
      </c>
      <c r="AI20" s="25"/>
      <c r="AJ20" s="25"/>
      <c r="AK20" s="25"/>
      <c r="AL20" s="25"/>
      <c r="AM20" s="43"/>
      <c r="AN20" s="44" t="str">
        <f>TEXT(Calculations!$B98,"#,##0")&amp;"km"</f>
        <v>98,381km</v>
      </c>
      <c r="AO20" s="44"/>
      <c r="AP20" s="44"/>
      <c r="AQ20" s="44"/>
      <c r="AR20" s="44" t="str">
        <f>TEXT(Calculations!$B113,"#,##0")&amp;"km"</f>
        <v>45,863km</v>
      </c>
      <c r="AS20" s="44"/>
      <c r="AT20" s="44"/>
      <c r="AU20" s="44"/>
      <c r="AV20" s="44" t="str">
        <f>TEXT(Calculations!$B128,"#,##0")&amp;"km"</f>
        <v>11,778km</v>
      </c>
      <c r="AW20" s="43"/>
      <c r="AX20" s="44"/>
      <c r="AY20" s="44"/>
      <c r="AZ20" s="44" t="str">
        <f>TEXT(Calculations!$B143,"#,##0")</f>
        <v>1,360,871</v>
      </c>
    </row>
    <row r="21" spans="2:58" ht="15" customHeight="1" x14ac:dyDescent="0.25">
      <c r="B21" s="45" t="s">
        <v>120</v>
      </c>
      <c r="C21" s="46"/>
      <c r="D21" s="46"/>
      <c r="E21" s="46"/>
      <c r="F21" s="46"/>
      <c r="G21" s="194" t="str">
        <f>TEXT(Calculations!F22,"0.00")&amp;" faults"</f>
        <v>1.89 faults</v>
      </c>
      <c r="H21" s="194"/>
      <c r="I21" s="194"/>
      <c r="J21" s="194"/>
      <c r="K21" s="45"/>
      <c r="L21" s="45"/>
      <c r="M21" s="45"/>
      <c r="N21" s="195" t="str">
        <f>IFERROR(TEXT(Calculations!H22,"+0.0%;-0.0%"),"")</f>
        <v>-7.4%</v>
      </c>
      <c r="O21" s="195"/>
      <c r="P21" s="46" t="str">
        <f t="shared" si="0"/>
        <v/>
      </c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H21" s="25" t="s">
        <v>121</v>
      </c>
      <c r="AI21" s="25"/>
      <c r="AJ21" s="25"/>
      <c r="AK21" s="25"/>
      <c r="AL21" s="25"/>
      <c r="AM21" s="43"/>
      <c r="AN21" s="44" t="str">
        <f>TEXT(Calculations!$B99,"$#,##0.0")&amp;"m"</f>
        <v>$2,731.5m</v>
      </c>
      <c r="AO21" s="44"/>
      <c r="AP21" s="44"/>
      <c r="AQ21" s="44"/>
      <c r="AR21" s="44" t="str">
        <f>TEXT(Calculations!$B114,"$#,##0.0")&amp;"m"</f>
        <v>$2,889.8m</v>
      </c>
      <c r="AS21" s="44"/>
      <c r="AT21" s="44"/>
      <c r="AU21" s="44"/>
      <c r="AV21" s="44" t="str">
        <f>TEXT(Calculations!$B129,"$#,##0.0")&amp;"m"</f>
        <v>$1,518.3m</v>
      </c>
      <c r="AW21" s="43"/>
      <c r="AX21" s="44"/>
      <c r="AY21" s="44"/>
      <c r="AZ21" s="44" t="s">
        <v>122</v>
      </c>
    </row>
    <row r="22" spans="2:58" ht="15" customHeight="1" x14ac:dyDescent="0.25">
      <c r="Q22" s="25"/>
      <c r="S22" s="25"/>
      <c r="U22" s="27"/>
      <c r="W22" s="25"/>
      <c r="X22" s="25"/>
      <c r="Y22" s="25"/>
      <c r="Z22" s="25"/>
      <c r="AA22" s="25"/>
      <c r="AB22" s="25"/>
      <c r="AC22" s="27"/>
      <c r="AE22" s="25"/>
      <c r="AF22" s="25"/>
      <c r="AH22" s="47" t="s">
        <v>75</v>
      </c>
      <c r="AI22" s="47"/>
      <c r="AJ22" s="47"/>
      <c r="AK22" s="47"/>
      <c r="AL22" s="47"/>
      <c r="AM22" s="48"/>
      <c r="AN22" s="49" t="str">
        <f>IFERROR(TEXT(Calculations!$B104,"0.00"),"·")</f>
        <v>3.69</v>
      </c>
      <c r="AO22" s="49"/>
      <c r="AP22" s="49"/>
      <c r="AQ22" s="49"/>
      <c r="AR22" s="49" t="str">
        <f>IFERROR(TEXT(Calculations!B119,"0.00"),"·")</f>
        <v>4.25</v>
      </c>
      <c r="AS22" s="49"/>
      <c r="AT22" s="49"/>
      <c r="AU22" s="49"/>
      <c r="AV22" s="49" t="str">
        <f>IFERROR(TEXT(Calculations!$B134,"0.00"),"·")</f>
        <v>3.74</v>
      </c>
      <c r="AW22" s="48"/>
      <c r="AX22" s="49"/>
      <c r="AY22" s="49"/>
      <c r="AZ22" s="49" t="str">
        <f>IFERROR(TEXT(Calculations!$B149,"0.00"),"·")</f>
        <v>4.12</v>
      </c>
      <c r="BA22" s="50"/>
    </row>
    <row r="23" spans="2:58" ht="15" customHeight="1" x14ac:dyDescent="0.3">
      <c r="B23" s="16" t="s">
        <v>52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R23" s="16" t="s">
        <v>110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H23" s="25" t="s">
        <v>123</v>
      </c>
      <c r="AI23" s="25"/>
      <c r="AJ23" s="25"/>
      <c r="AK23" s="25"/>
      <c r="AL23" s="25"/>
      <c r="AM23" s="43"/>
      <c r="AN23" s="44" t="str">
        <f>IFERROR(TEXT(Calculations!$B102,"0.0%")&amp;" / "&amp;TEXT(Calculations!$B103,"0.0%"),"·")</f>
        <v>1.2% / 8.9%</v>
      </c>
      <c r="AO23" s="44"/>
      <c r="AP23" s="44"/>
      <c r="AQ23" s="44"/>
      <c r="AR23" s="44" t="str">
        <f>IFERROR(TEXT(Calculations!B117,"0.0%")&amp;" / "&amp;TEXT(Calculations!B118,"0.0%"),"·")</f>
        <v>0.3% / 3.8%</v>
      </c>
      <c r="AS23" s="44"/>
      <c r="AT23" s="44"/>
      <c r="AU23" s="44"/>
      <c r="AV23" s="44" t="str">
        <f>IFERROR(TEXT(Calculations!$B132,"0.0%")&amp;" / "&amp;TEXT(Calculations!$B133,"0.0%"),"·")</f>
        <v>1.0% / 5.0%</v>
      </c>
      <c r="AW23" s="43"/>
      <c r="AX23" s="44"/>
      <c r="AY23" s="44"/>
      <c r="AZ23" s="44" t="str">
        <f>IFERROR(TEXT(Calculations!$B147,"0.0%")&amp;" / "&amp;TEXT(Calculations!$B148,"0.0%"),"·")</f>
        <v>1.4% / 3.4%</v>
      </c>
    </row>
    <row r="24" spans="2:58" ht="15" customHeight="1" x14ac:dyDescent="0.25">
      <c r="B24" s="25"/>
      <c r="C24" s="25"/>
      <c r="D24" s="25"/>
      <c r="E24" s="25"/>
      <c r="F24" s="25"/>
      <c r="G24" s="25"/>
      <c r="M24" s="25"/>
      <c r="N24" s="25"/>
      <c r="O24" s="25"/>
      <c r="P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H24" s="25" t="s">
        <v>124</v>
      </c>
      <c r="AI24" s="25"/>
      <c r="AJ24" s="25"/>
      <c r="AK24" s="25"/>
      <c r="AL24" s="25"/>
      <c r="AM24" s="43"/>
      <c r="AN24" s="44" t="str">
        <f>IFERROR(TEXT(Calculations!$B106,"0.0%"),"·")</f>
        <v>2.7%</v>
      </c>
      <c r="AO24" s="44"/>
      <c r="AP24" s="44"/>
      <c r="AQ24" s="44"/>
      <c r="AR24" s="44" t="str">
        <f>IFERROR(TEXT(Calculations!$B121,"0.0%"),"·")</f>
        <v>1.2%</v>
      </c>
      <c r="AS24" s="44"/>
      <c r="AT24" s="44"/>
      <c r="AU24" s="44"/>
      <c r="AV24" s="44" t="str">
        <f>IFERROR(TEXT(Calculations!$B136,"0.0%"),"·")</f>
        <v>1.6%</v>
      </c>
      <c r="AW24" s="43"/>
      <c r="AX24" s="44"/>
      <c r="AY24" s="44"/>
      <c r="AZ24" s="44" t="str">
        <f>IFERROR(TEXT(Calculations!$B151,"0.0%"),"·")</f>
        <v>0.7%</v>
      </c>
    </row>
    <row r="25" spans="2:58" ht="15" customHeight="1" x14ac:dyDescent="0.25">
      <c r="B25" s="25"/>
      <c r="C25" s="25"/>
      <c r="D25" s="25"/>
      <c r="E25" s="25"/>
      <c r="F25" s="25"/>
      <c r="G25" s="25"/>
      <c r="M25" s="25"/>
      <c r="N25" s="25"/>
      <c r="O25" s="25"/>
      <c r="P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H25" s="47" t="s">
        <v>74</v>
      </c>
      <c r="AI25" s="47"/>
      <c r="AJ25" s="47"/>
      <c r="AK25" s="47"/>
      <c r="AL25" s="47"/>
      <c r="AM25" s="48"/>
      <c r="AN25" s="49" t="str">
        <f>IFERROR(TEXT(Calculations!B101,"0")&amp;" years","·")</f>
        <v>39 years</v>
      </c>
      <c r="AO25" s="49"/>
      <c r="AP25" s="49"/>
      <c r="AQ25" s="49"/>
      <c r="AR25" s="49" t="str">
        <f>IFERROR(TEXT(Calculations!$B116,"0")&amp;" years","·")</f>
        <v>27 years</v>
      </c>
      <c r="AS25" s="49"/>
      <c r="AT25" s="49"/>
      <c r="AU25" s="49"/>
      <c r="AV25" s="49" t="str">
        <f>IFERROR(TEXT(Calculations!$B131,"0")&amp;" years","·")</f>
        <v>37 years</v>
      </c>
      <c r="AW25" s="48"/>
      <c r="AX25" s="49"/>
      <c r="AY25" s="49"/>
      <c r="AZ25" s="49" t="str">
        <f>IFERROR(TEXT(Calculations!$B146,"0")&amp;" years","·")</f>
        <v>34 years</v>
      </c>
      <c r="BA25" s="50"/>
    </row>
    <row r="26" spans="2:58" ht="15" customHeight="1" x14ac:dyDescent="0.25">
      <c r="B26" s="25"/>
      <c r="C26" s="25"/>
      <c r="D26" s="25"/>
      <c r="E26" s="25"/>
      <c r="F26" s="25"/>
      <c r="G26" s="25"/>
      <c r="M26" s="196" t="str">
        <f>IF(OR(edb_name="Vector Lines", edb_name="Industry"),"*Vector 2020 sale-and-leaseback excluded","")</f>
        <v>*Vector 2020 sale-and-leaseback excluded</v>
      </c>
      <c r="N26" s="196"/>
      <c r="O26" s="196"/>
      <c r="P26" s="196"/>
      <c r="Q26" s="161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H26" s="25" t="s">
        <v>125</v>
      </c>
      <c r="AI26" s="25"/>
      <c r="AJ26" s="25"/>
      <c r="AK26" s="25"/>
      <c r="AL26" s="25"/>
      <c r="AM26" s="43"/>
      <c r="AN26" s="44" t="str">
        <f>IFERROR(TEXT(Calculations!$B100,"#,##0")&amp;"km ("&amp;TEXT(Calculations!$C100,"0.0%")&amp;")","·")</f>
        <v>10,918km (11.1%)</v>
      </c>
      <c r="AO26" s="44"/>
      <c r="AP26" s="44"/>
      <c r="AQ26" s="44"/>
      <c r="AR26" s="44" t="str">
        <f>IFERROR(TEXT(Calculations!$B115,"#,##0")&amp;"km ("&amp;TEXT(Calculations!$C115,"0.0%")&amp;")","·")</f>
        <v>702km (1.5%)</v>
      </c>
      <c r="AS26" s="44"/>
      <c r="AT26" s="44"/>
      <c r="AU26" s="44"/>
      <c r="AV26" s="44" t="str">
        <f>IFERROR(TEXT(Calculations!$B130,"#,##0")&amp;"km ("&amp;TEXT(Calculations!$C130,"0.0%")&amp;")","·")</f>
        <v>1,434km (12.2%)</v>
      </c>
      <c r="AW26" s="43"/>
      <c r="AX26" s="44"/>
      <c r="AY26" s="44"/>
      <c r="AZ26" s="44" t="str">
        <f>IFERROR(TEXT(Calculations!$B145,"#,##0")&amp;" ("&amp;TEXT(Calculations!$C145,"0.0%")&amp;")","·")</f>
        <v>173,703 (12.8%)</v>
      </c>
    </row>
    <row r="27" spans="2:58" ht="15" customHeight="1" x14ac:dyDescent="0.25">
      <c r="B27" s="25"/>
      <c r="C27" s="25"/>
      <c r="D27" s="25"/>
      <c r="E27" s="25"/>
      <c r="F27" s="25"/>
      <c r="G27" s="25"/>
      <c r="M27" s="196"/>
      <c r="N27" s="196"/>
      <c r="O27" s="196"/>
      <c r="P27" s="196"/>
      <c r="Q27" s="161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H27" s="25" t="s">
        <v>126</v>
      </c>
      <c r="AI27" s="25"/>
      <c r="AJ27" s="25"/>
      <c r="AK27" s="25"/>
      <c r="AL27" s="25"/>
      <c r="AM27" s="43"/>
      <c r="AN27" s="44" t="str">
        <f>IFERROR(TEXT(Calculations!$C105,"0.0%"),"·")</f>
        <v>0.6%</v>
      </c>
      <c r="AO27" s="44"/>
      <c r="AP27" s="44"/>
      <c r="AQ27" s="44"/>
      <c r="AR27" s="44" t="str">
        <f>IFERROR(TEXT(Calculations!$C120,"0.0%"),"·")</f>
        <v>0.4%</v>
      </c>
      <c r="AS27" s="44"/>
      <c r="AT27" s="44"/>
      <c r="AU27" s="44"/>
      <c r="AV27" s="44" t="str">
        <f>IFERROR(TEXT(Calculations!$C135,"0.0%"),"·")</f>
        <v>1.1%</v>
      </c>
      <c r="AW27" s="43"/>
      <c r="AX27" s="44"/>
      <c r="AY27" s="44"/>
      <c r="AZ27" s="44" t="str">
        <f>IFERROR(TEXT(Calculations!$C150,"0.0%"),"·")</f>
        <v>0.5%</v>
      </c>
    </row>
    <row r="28" spans="2:58" ht="15" customHeight="1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31"/>
      <c r="AD28" s="25"/>
      <c r="AE28" s="25"/>
      <c r="AF28" s="51"/>
      <c r="AH28" s="47" t="s">
        <v>127</v>
      </c>
      <c r="AI28" s="47"/>
      <c r="AJ28" s="47"/>
      <c r="AK28" s="47"/>
      <c r="AL28" s="47"/>
      <c r="AM28" s="48"/>
      <c r="AN28" s="49" t="str">
        <f>IFERROR(TEXT(Calculations!$C107,"0.0%"),"·")</f>
        <v>5.7%</v>
      </c>
      <c r="AO28" s="49"/>
      <c r="AP28" s="49"/>
      <c r="AQ28" s="49"/>
      <c r="AR28" s="49" t="str">
        <f>IFERROR(TEXT(Calculations!$C122,"0.0%"),"·")</f>
        <v>2.1%</v>
      </c>
      <c r="AS28" s="49"/>
      <c r="AT28" s="49"/>
      <c r="AU28" s="49"/>
      <c r="AV28" s="49" t="str">
        <f>IFERROR(TEXT(Calculations!$C137,"0.0%"),"·")</f>
        <v>3.5%</v>
      </c>
      <c r="AW28" s="48"/>
      <c r="AX28" s="49"/>
      <c r="AY28" s="49"/>
      <c r="AZ28" s="49" t="str">
        <f>IFERROR(TEXT(Calculations!$C152,"0.0%"),"·")</f>
        <v>3.2%</v>
      </c>
      <c r="BA28" s="50"/>
      <c r="BF28" s="36"/>
    </row>
    <row r="29" spans="2:58" ht="15" customHeight="1" x14ac:dyDescent="0.25">
      <c r="B29" s="52" t="s">
        <v>128</v>
      </c>
      <c r="C29" s="53"/>
      <c r="D29" s="53"/>
      <c r="E29" s="53"/>
      <c r="F29" s="53"/>
      <c r="G29" s="53"/>
      <c r="H29" s="53"/>
      <c r="I29" s="53"/>
      <c r="J29" s="53"/>
      <c r="K29" s="54"/>
      <c r="L29" s="53"/>
      <c r="M29" s="53"/>
      <c r="N29" s="53"/>
      <c r="O29" s="53"/>
      <c r="P29" s="55"/>
      <c r="R29" s="52" t="s">
        <v>128</v>
      </c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6"/>
      <c r="AD29" s="53"/>
      <c r="AE29" s="53"/>
      <c r="AF29" s="55"/>
      <c r="AH29" s="25" t="s">
        <v>129</v>
      </c>
      <c r="AI29" s="25"/>
      <c r="AJ29" s="25"/>
      <c r="AK29" s="25"/>
      <c r="AL29" s="25"/>
      <c r="AM29" s="43"/>
      <c r="AN29" s="44" t="str">
        <f>IFERROR(TEXT(Calculations!$B107,"0.0%"),"·")</f>
        <v>4.8%</v>
      </c>
      <c r="AO29" s="44"/>
      <c r="AP29" s="44"/>
      <c r="AQ29" s="44"/>
      <c r="AR29" s="44" t="str">
        <f>IFERROR(TEXT(Calculations!$B122,"0.0%"),"·")</f>
        <v>1.4%</v>
      </c>
      <c r="AS29" s="44"/>
      <c r="AT29" s="44"/>
      <c r="AU29" s="44"/>
      <c r="AV29" s="44" t="str">
        <f>IFERROR(TEXT(Calculations!$B137,"0.0%"),"·")</f>
        <v>3.6%</v>
      </c>
      <c r="AW29" s="43"/>
      <c r="AX29" s="44"/>
      <c r="AY29" s="44"/>
      <c r="AZ29" s="44" t="str">
        <f>IFERROR(TEXT(Calculations!$B152,"0.0%"),"·")</f>
        <v>5.0%</v>
      </c>
    </row>
    <row r="30" spans="2:58" ht="15" customHeight="1" x14ac:dyDescent="0.25">
      <c r="B30" s="182" t="s">
        <v>130</v>
      </c>
      <c r="C30" s="183"/>
      <c r="D30" s="183"/>
      <c r="E30" s="183"/>
      <c r="F30" s="184"/>
      <c r="G30" s="182" t="s">
        <v>131</v>
      </c>
      <c r="H30" s="183"/>
      <c r="I30" s="183"/>
      <c r="J30" s="183"/>
      <c r="K30" s="184"/>
      <c r="L30" s="182" t="s">
        <v>132</v>
      </c>
      <c r="M30" s="183"/>
      <c r="N30" s="183"/>
      <c r="O30" s="183"/>
      <c r="P30" s="184"/>
      <c r="R30" s="182" t="s">
        <v>133</v>
      </c>
      <c r="S30" s="183"/>
      <c r="T30" s="183"/>
      <c r="U30" s="183"/>
      <c r="V30" s="184"/>
      <c r="W30" s="182" t="s">
        <v>134</v>
      </c>
      <c r="X30" s="183"/>
      <c r="Y30" s="183"/>
      <c r="Z30" s="183"/>
      <c r="AA30" s="184"/>
      <c r="AB30" s="182" t="s">
        <v>135</v>
      </c>
      <c r="AC30" s="183"/>
      <c r="AD30" s="183"/>
      <c r="AE30" s="183"/>
      <c r="AF30" s="184"/>
      <c r="AH30" s="25" t="s">
        <v>136</v>
      </c>
      <c r="AI30" s="25"/>
      <c r="AJ30" s="25"/>
      <c r="AK30" s="25"/>
      <c r="AL30" s="25"/>
      <c r="AM30" s="43"/>
      <c r="AN30" s="44" t="str">
        <f>TEXT(Calculations!$N219,"$0.0")&amp;"m  "&amp;IFERROR(TEXT(Calculations!$O219,"+0%;-0%"),"")</f>
        <v>$199.4m  -7%</v>
      </c>
      <c r="AO30" s="44"/>
      <c r="AP30" s="44"/>
      <c r="AQ30" s="44"/>
      <c r="AR30" s="44" t="str">
        <f>TEXT(Calculations!$N220,"$0.0")&amp;"m  "&amp;IFERROR(TEXT(Calculations!$O220,"+0%;-0%"),"")</f>
        <v>$55.4m  +26%</v>
      </c>
      <c r="AS30" s="44"/>
      <c r="AT30" s="44"/>
      <c r="AU30" s="44"/>
      <c r="AV30" s="44" t="str">
        <f>TEXT(Calculations!$N221,"$0.0")&amp;"m  "&amp;IFERROR(TEXT(Calculations!$O221,"+0%;-0%"),"")</f>
        <v>$26.5m  -14%</v>
      </c>
      <c r="AW30" s="43"/>
      <c r="AX30" s="44"/>
      <c r="AY30" s="44"/>
      <c r="AZ30" s="44" t="s">
        <v>122</v>
      </c>
    </row>
    <row r="31" spans="2:58" ht="15" customHeight="1" x14ac:dyDescent="0.25">
      <c r="B31" s="185"/>
      <c r="C31" s="186"/>
      <c r="D31" s="186"/>
      <c r="E31" s="186"/>
      <c r="F31" s="187"/>
      <c r="G31" s="185"/>
      <c r="H31" s="186"/>
      <c r="I31" s="186"/>
      <c r="J31" s="186"/>
      <c r="K31" s="187"/>
      <c r="L31" s="185"/>
      <c r="M31" s="186"/>
      <c r="N31" s="186"/>
      <c r="O31" s="186"/>
      <c r="P31" s="187"/>
      <c r="R31" s="185"/>
      <c r="S31" s="186"/>
      <c r="T31" s="186"/>
      <c r="U31" s="186"/>
      <c r="V31" s="187"/>
      <c r="W31" s="185"/>
      <c r="X31" s="186"/>
      <c r="Y31" s="186"/>
      <c r="Z31" s="186"/>
      <c r="AA31" s="187"/>
      <c r="AB31" s="185"/>
      <c r="AC31" s="186"/>
      <c r="AD31" s="186"/>
      <c r="AE31" s="186"/>
      <c r="AF31" s="187"/>
      <c r="AH31" s="34" t="s">
        <v>137</v>
      </c>
      <c r="AI31" s="57"/>
      <c r="AJ31" s="34"/>
      <c r="AK31" s="34"/>
      <c r="AL31" s="34"/>
      <c r="AM31" s="58"/>
      <c r="AN31" s="34"/>
      <c r="AO31" s="35"/>
      <c r="AP31" s="34"/>
      <c r="AQ31" s="34"/>
      <c r="AR31" s="59"/>
      <c r="AS31" s="57"/>
      <c r="AT31" s="59"/>
      <c r="AU31" s="34"/>
      <c r="AV31" s="34"/>
      <c r="AW31" s="58"/>
      <c r="AX31" s="34"/>
      <c r="AY31" s="34"/>
      <c r="AZ31" s="60" t="s">
        <v>122</v>
      </c>
      <c r="BA31" s="35"/>
    </row>
    <row r="32" spans="2:58" ht="15" customHeight="1" x14ac:dyDescent="0.25">
      <c r="B32" s="188" t="str">
        <f>TEXT(Calculations!H41,"0.0%")</f>
        <v>8.8%</v>
      </c>
      <c r="C32" s="189"/>
      <c r="D32" s="61"/>
      <c r="E32" s="62" t="s">
        <v>138</v>
      </c>
      <c r="F32" s="63" t="str">
        <f>IFERROR(INDEX(r_rank,MATCH(B30,y_rank,0),MATCH(edb_name,x_rank,0)),"")</f>
        <v/>
      </c>
      <c r="G32" s="188" t="str">
        <f>TEXT(Calculations!H42,"$#,##0")</f>
        <v>$527</v>
      </c>
      <c r="H32" s="189"/>
      <c r="I32" s="61"/>
      <c r="J32" s="62" t="s">
        <v>138</v>
      </c>
      <c r="K32" s="63" t="str">
        <f>IFERROR(INDEX(r_rank,MATCH(G30,y_rank,0),MATCH(edb_name,x_rank,0)),"")</f>
        <v/>
      </c>
      <c r="L32" s="188" t="str">
        <f>TEXT(Calculations!H43,"0.00")</f>
        <v>2.35</v>
      </c>
      <c r="M32" s="189"/>
      <c r="N32" s="61"/>
      <c r="O32" s="62" t="s">
        <v>138</v>
      </c>
      <c r="P32" s="63" t="str">
        <f>IFERROR(INDEX(r_rank,MATCH(L30,y_rank,0),MATCH(edb_name,x_rank,0)),"")</f>
        <v/>
      </c>
      <c r="Q32" s="64"/>
      <c r="R32" s="188" t="str">
        <f>TEXT(Calculations!H64,"$0.00")</f>
        <v>$1.81</v>
      </c>
      <c r="S32" s="189"/>
      <c r="T32" s="61"/>
      <c r="U32" s="62" t="s">
        <v>138</v>
      </c>
      <c r="V32" s="63" t="str">
        <f>IFERROR(INDEX(r_rank,MATCH(R30,y_rank,0),MATCH(edb_name,x_rank,0)),"")</f>
        <v/>
      </c>
      <c r="W32" s="188" t="str">
        <f>TEXT(Calculations!H65,"$#,##0")</f>
        <v>$188</v>
      </c>
      <c r="X32" s="189"/>
      <c r="Y32" s="61"/>
      <c r="Z32" s="62" t="s">
        <v>138</v>
      </c>
      <c r="AA32" s="63" t="str">
        <f>IFERROR(INDEX(r_rank,MATCH(W30,y_rank,0),MATCH(edb_name,x_rank,0)),"")</f>
        <v/>
      </c>
      <c r="AB32" s="188" t="str">
        <f>TEXT(Calculations!H66,"$0")</f>
        <v>$103</v>
      </c>
      <c r="AC32" s="189"/>
      <c r="AD32" s="61"/>
      <c r="AE32" s="62" t="s">
        <v>138</v>
      </c>
      <c r="AF32" s="63" t="str">
        <f>IFERROR(INDEX(r_rank,MATCH(AB30,y_rank,0),MATCH(edb_name,x_rank,0)),"")</f>
        <v/>
      </c>
      <c r="BA32" s="65" t="s">
        <v>139</v>
      </c>
    </row>
    <row r="33" spans="2:53" ht="15" customHeight="1" x14ac:dyDescent="0.3">
      <c r="B33" s="190" t="s">
        <v>140</v>
      </c>
      <c r="C33" s="190"/>
      <c r="D33" s="190"/>
      <c r="E33" s="190"/>
      <c r="F33" s="190"/>
      <c r="G33" s="180" t="str">
        <f>"Average
("&amp;latest_year-2&amp;"–"&amp;latest_year&amp;")"</f>
        <v>Average
(2019–2021)</v>
      </c>
      <c r="H33" s="180"/>
      <c r="I33" s="180"/>
      <c r="J33" s="180"/>
      <c r="K33" s="180"/>
      <c r="L33" s="175" t="s">
        <v>86</v>
      </c>
      <c r="M33" s="175"/>
      <c r="N33" s="175"/>
      <c r="O33" s="177" t="s">
        <v>141</v>
      </c>
      <c r="P33" s="177"/>
      <c r="R33" s="190" t="s">
        <v>142</v>
      </c>
      <c r="S33" s="190"/>
      <c r="T33" s="190"/>
      <c r="U33" s="190"/>
      <c r="V33" s="190"/>
      <c r="W33" s="180" t="str">
        <f>"Average
("&amp;latest_year-2&amp;"–"&amp;latest_year&amp;")"</f>
        <v>Average
(2019–2021)</v>
      </c>
      <c r="X33" s="180"/>
      <c r="Y33" s="180"/>
      <c r="Z33" s="180"/>
      <c r="AA33" s="180"/>
      <c r="AB33" s="175" t="s">
        <v>86</v>
      </c>
      <c r="AC33" s="175"/>
      <c r="AD33" s="175"/>
      <c r="AE33" s="177" t="s">
        <v>143</v>
      </c>
      <c r="AF33" s="177"/>
      <c r="AH33" s="16" t="s">
        <v>144</v>
      </c>
      <c r="AI33" s="18"/>
      <c r="AJ33" s="18"/>
      <c r="AK33" s="18"/>
      <c r="AL33" s="18"/>
      <c r="AM33" s="18"/>
      <c r="AN33" s="18"/>
      <c r="AO33" s="18"/>
      <c r="AP33" s="18"/>
      <c r="AQ33" s="18"/>
      <c r="AR33" s="36"/>
      <c r="AS33" s="18"/>
      <c r="AT33" s="18"/>
      <c r="AU33" s="18"/>
      <c r="AV33" s="18"/>
      <c r="AW33" s="18"/>
      <c r="AX33" s="18"/>
      <c r="AY33" s="18"/>
      <c r="AZ33" s="18"/>
      <c r="BA33" s="18"/>
    </row>
    <row r="34" spans="2:53" ht="15" customHeight="1" x14ac:dyDescent="0.25">
      <c r="B34" s="191"/>
      <c r="C34" s="191"/>
      <c r="D34" s="191"/>
      <c r="E34" s="191"/>
      <c r="F34" s="191"/>
      <c r="G34" s="181"/>
      <c r="H34" s="181"/>
      <c r="I34" s="181"/>
      <c r="J34" s="181"/>
      <c r="K34" s="181"/>
      <c r="L34" s="176"/>
      <c r="M34" s="176"/>
      <c r="N34" s="176"/>
      <c r="O34" s="178"/>
      <c r="P34" s="178"/>
      <c r="R34" s="191"/>
      <c r="S34" s="191"/>
      <c r="T34" s="191"/>
      <c r="U34" s="191"/>
      <c r="V34" s="191"/>
      <c r="W34" s="181"/>
      <c r="X34" s="181"/>
      <c r="Y34" s="181"/>
      <c r="Z34" s="181"/>
      <c r="AA34" s="181"/>
      <c r="AB34" s="176"/>
      <c r="AC34" s="176"/>
      <c r="AD34" s="176"/>
      <c r="AE34" s="178"/>
      <c r="AF34" s="178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</row>
    <row r="35" spans="2:53" ht="15" customHeight="1" x14ac:dyDescent="0.25">
      <c r="B35" s="163" t="str">
        <f>Calculations!A32</f>
        <v>Asset replacement &amp; renewal</v>
      </c>
      <c r="C35" s="25"/>
      <c r="D35" s="25"/>
      <c r="E35" s="25"/>
      <c r="F35" s="25"/>
      <c r="G35" s="25"/>
      <c r="H35" s="25"/>
      <c r="I35" s="25"/>
      <c r="J35" s="25"/>
      <c r="K35" s="66" t="str">
        <f>TEXT(Calculations!H32,"$0.0")&amp;"m"</f>
        <v>$475.1m</v>
      </c>
      <c r="L35" s="44"/>
      <c r="M35" s="44"/>
      <c r="N35" s="44"/>
      <c r="O35" s="25"/>
      <c r="P35" s="51" t="str">
        <f>TEXT(Calculations!I32,"0.0%")</f>
        <v>41.6%</v>
      </c>
      <c r="Q35" s="28"/>
      <c r="R35" s="25" t="str">
        <f>Calculations!A53</f>
        <v>Business support</v>
      </c>
      <c r="S35" s="25"/>
      <c r="T35" s="25"/>
      <c r="U35" s="25"/>
      <c r="V35" s="25"/>
      <c r="W35" s="25"/>
      <c r="X35" s="25"/>
      <c r="Y35" s="25"/>
      <c r="Z35" s="25"/>
      <c r="AA35" s="31" t="str">
        <f>TEXT(Calculations!H53,"$0.0")&amp;"m"</f>
        <v>$232.7m</v>
      </c>
      <c r="AB35" s="44"/>
      <c r="AC35" s="44"/>
      <c r="AD35" s="44"/>
      <c r="AE35" s="25"/>
      <c r="AF35" s="51" t="str">
        <f>TEXT(Calculations!I53,"0.0%")</f>
        <v>33.9%</v>
      </c>
      <c r="AH35" s="179" t="s">
        <v>112</v>
      </c>
      <c r="AI35" s="179"/>
      <c r="AJ35" s="179"/>
      <c r="AK35" s="179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</row>
    <row r="36" spans="2:53" ht="15" customHeight="1" x14ac:dyDescent="0.25">
      <c r="B36" s="25" t="str">
        <f>Calculations!A33</f>
        <v>System growth</v>
      </c>
      <c r="C36" s="25"/>
      <c r="D36" s="25"/>
      <c r="E36" s="25"/>
      <c r="F36" s="25"/>
      <c r="G36" s="25"/>
      <c r="H36" s="25"/>
      <c r="I36" s="25"/>
      <c r="J36" s="25"/>
      <c r="K36" s="66" t="str">
        <f>TEXT(Calculations!H33,"$0.0")&amp;"m"</f>
        <v>$173.1m</v>
      </c>
      <c r="L36" s="44"/>
      <c r="M36" s="44"/>
      <c r="N36" s="44"/>
      <c r="O36" s="25"/>
      <c r="P36" s="51" t="str">
        <f>TEXT(Calculations!I33,"0.0%")</f>
        <v>15.2%</v>
      </c>
      <c r="Q36" s="28"/>
      <c r="R36" s="25" t="str">
        <f>Calculations!A54</f>
        <v>System operations &amp; network support</v>
      </c>
      <c r="S36" s="25"/>
      <c r="T36" s="25"/>
      <c r="U36" s="25"/>
      <c r="V36" s="25"/>
      <c r="W36" s="25"/>
      <c r="X36" s="25"/>
      <c r="Y36" s="25"/>
      <c r="Z36" s="25"/>
      <c r="AA36" s="31" t="str">
        <f>TEXT(Calculations!H54,"$0.0")&amp;"m"</f>
        <v>$173.6m</v>
      </c>
      <c r="AB36" s="44"/>
      <c r="AC36" s="44"/>
      <c r="AD36" s="44"/>
      <c r="AE36" s="25"/>
      <c r="AF36" s="51" t="str">
        <f>TEXT(Calculations!I54,"0.0%")</f>
        <v>25.3%</v>
      </c>
      <c r="AH36" s="179"/>
      <c r="AI36" s="179"/>
      <c r="AJ36" s="179"/>
      <c r="AK36" s="179"/>
      <c r="AL36" s="173" t="s">
        <v>145</v>
      </c>
      <c r="AM36" s="173"/>
      <c r="AN36" s="173"/>
      <c r="AO36" s="173"/>
      <c r="AP36" s="173" t="s">
        <v>146</v>
      </c>
      <c r="AQ36" s="173"/>
      <c r="AR36" s="173"/>
      <c r="AS36" s="173"/>
      <c r="AT36" s="173" t="s">
        <v>147</v>
      </c>
      <c r="AU36" s="173"/>
      <c r="AV36" s="173"/>
      <c r="AW36" s="173"/>
      <c r="AX36" s="173" t="s">
        <v>148</v>
      </c>
      <c r="AY36" s="173"/>
      <c r="AZ36" s="173"/>
      <c r="BA36" s="173"/>
    </row>
    <row r="37" spans="2:53" ht="15" customHeight="1" x14ac:dyDescent="0.25">
      <c r="B37" s="47" t="str">
        <f>Calculations!A34</f>
        <v>Consumer connection</v>
      </c>
      <c r="C37" s="47"/>
      <c r="D37" s="47"/>
      <c r="E37" s="47"/>
      <c r="F37" s="47"/>
      <c r="G37" s="47"/>
      <c r="H37" s="47"/>
      <c r="I37" s="47"/>
      <c r="J37" s="47"/>
      <c r="K37" s="67" t="str">
        <f>TEXT(Calculations!H34,"$0.0")&amp;"m"</f>
        <v>$246.6m</v>
      </c>
      <c r="L37" s="49"/>
      <c r="M37" s="49"/>
      <c r="N37" s="49"/>
      <c r="O37" s="47"/>
      <c r="P37" s="68" t="str">
        <f>TEXT(Calculations!I34,"0.0%")</f>
        <v>21.6%</v>
      </c>
      <c r="Q37" s="28"/>
      <c r="R37" s="47" t="str">
        <f>Calculations!A55</f>
        <v>Routine &amp; corrective maintenance</v>
      </c>
      <c r="S37" s="47"/>
      <c r="T37" s="47"/>
      <c r="U37" s="47"/>
      <c r="V37" s="47"/>
      <c r="W37" s="47"/>
      <c r="X37" s="47"/>
      <c r="Y37" s="47"/>
      <c r="Z37" s="47"/>
      <c r="AA37" s="69" t="str">
        <f>TEXT(Calculations!H55,"$0.0")&amp;"m"</f>
        <v>$101.1m</v>
      </c>
      <c r="AB37" s="49"/>
      <c r="AC37" s="49"/>
      <c r="AD37" s="49"/>
      <c r="AE37" s="47"/>
      <c r="AF37" s="68" t="str">
        <f>TEXT(Calculations!I55,"0.0%")</f>
        <v>14.7%</v>
      </c>
      <c r="AH37" s="34"/>
      <c r="AI37" s="34"/>
      <c r="AJ37" s="34"/>
      <c r="AK37" s="3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</row>
    <row r="38" spans="2:53" ht="15" customHeight="1" x14ac:dyDescent="0.25">
      <c r="B38" s="25" t="str">
        <f>Calculations!A35</f>
        <v>Reliability, safety &amp; environment</v>
      </c>
      <c r="C38" s="25"/>
      <c r="D38" s="25"/>
      <c r="E38" s="25"/>
      <c r="F38" s="25"/>
      <c r="G38" s="25"/>
      <c r="H38" s="25"/>
      <c r="I38" s="25"/>
      <c r="J38" s="25"/>
      <c r="K38" s="66" t="str">
        <f>TEXT(Calculations!H35,"$0.0")&amp;"m"</f>
        <v>$101.7m</v>
      </c>
      <c r="L38" s="70"/>
      <c r="M38" s="70"/>
      <c r="N38" s="70"/>
      <c r="O38" s="25"/>
      <c r="P38" s="51" t="str">
        <f>TEXT(Calculations!I35,"0.0%")</f>
        <v>8.9%</v>
      </c>
      <c r="Q38" s="28"/>
      <c r="R38" s="25" t="str">
        <f>Calculations!A56</f>
        <v>Service interruptions &amp; emergencies</v>
      </c>
      <c r="S38" s="25"/>
      <c r="T38" s="25"/>
      <c r="U38" s="25"/>
      <c r="V38" s="25"/>
      <c r="W38" s="25"/>
      <c r="X38" s="25"/>
      <c r="Y38" s="25"/>
      <c r="Z38" s="25"/>
      <c r="AA38" s="31" t="str">
        <f>TEXT(Calculations!H56,"$0.0")&amp;"m"</f>
        <v>$74.7m</v>
      </c>
      <c r="AB38" s="70"/>
      <c r="AC38" s="70"/>
      <c r="AD38" s="70"/>
      <c r="AE38" s="25"/>
      <c r="AF38" s="51" t="str">
        <f>TEXT(Calculations!I56,"0.0%")</f>
        <v>10.9%</v>
      </c>
      <c r="AH38" s="25" t="s">
        <v>119</v>
      </c>
      <c r="AI38" s="25"/>
      <c r="AJ38" s="25"/>
      <c r="AK38" s="38"/>
      <c r="AL38" s="38"/>
      <c r="AM38" s="38"/>
      <c r="AN38" s="44" t="str">
        <f>TEXT(Calculations!$B158,"#,##0")</f>
        <v>192,727</v>
      </c>
      <c r="AO38" s="44"/>
      <c r="AP38" s="44"/>
      <c r="AQ38" s="44"/>
      <c r="AR38" s="44" t="str">
        <f>TEXT(Calculations!$B173,"#,##0")</f>
        <v>221,402</v>
      </c>
      <c r="AS38" s="44"/>
      <c r="AT38" s="71"/>
      <c r="AU38" s="71"/>
      <c r="AV38" s="44" t="str">
        <f>TEXT(Calculations!$B188,"#,##0")</f>
        <v>1,281</v>
      </c>
      <c r="AW38" s="71"/>
      <c r="AX38" s="44"/>
      <c r="AY38" s="44"/>
      <c r="AZ38" s="44" t="str">
        <f>TEXT(Calculations!$B203,"#,##0")</f>
        <v>12,335</v>
      </c>
    </row>
    <row r="39" spans="2:53" ht="15" customHeight="1" x14ac:dyDescent="0.25">
      <c r="B39" s="25" t="str">
        <f>Calculations!A36</f>
        <v>Non-network assets</v>
      </c>
      <c r="C39" s="25"/>
      <c r="D39" s="25"/>
      <c r="E39" s="25"/>
      <c r="F39" s="25"/>
      <c r="G39" s="25"/>
      <c r="H39" s="25"/>
      <c r="I39" s="25"/>
      <c r="J39" s="25"/>
      <c r="K39" s="66" t="str">
        <f>TEXT(Calculations!H36,"$0.0")&amp;"m"</f>
        <v>$98.4m</v>
      </c>
      <c r="L39" s="44"/>
      <c r="M39" s="44"/>
      <c r="N39" s="44"/>
      <c r="O39" s="25"/>
      <c r="P39" s="51" t="str">
        <f>TEXT(Calculations!I36,"0.0%")</f>
        <v>8.6%</v>
      </c>
      <c r="Q39" s="28"/>
      <c r="R39" s="25" t="str">
        <f>Calculations!A57</f>
        <v>Vegetation management</v>
      </c>
      <c r="S39" s="25"/>
      <c r="T39" s="25"/>
      <c r="U39" s="25"/>
      <c r="V39" s="25"/>
      <c r="W39" s="25"/>
      <c r="X39" s="25"/>
      <c r="Y39" s="25"/>
      <c r="Z39" s="25"/>
      <c r="AA39" s="31" t="str">
        <f>TEXT(Calculations!H57,"$0.0")&amp;"m"</f>
        <v>$57.7m</v>
      </c>
      <c r="AB39" s="44"/>
      <c r="AC39" s="44"/>
      <c r="AD39" s="44"/>
      <c r="AE39" s="25"/>
      <c r="AF39" s="51" t="str">
        <f>TEXT(Calculations!I57,"0.0%")</f>
        <v>8.4%</v>
      </c>
      <c r="AH39" s="25" t="s">
        <v>121</v>
      </c>
      <c r="AI39" s="25"/>
      <c r="AJ39" s="25"/>
      <c r="AK39" s="25"/>
      <c r="AL39" s="25"/>
      <c r="AM39" s="72"/>
      <c r="AN39" s="44" t="str">
        <f>TEXT(Calculations!$B159,"$#,##0.0")&amp;"m"</f>
        <v>$1,624.9m</v>
      </c>
      <c r="AO39" s="44"/>
      <c r="AP39" s="44"/>
      <c r="AQ39" s="44"/>
      <c r="AR39" s="44" t="str">
        <f>TEXT(Calculations!$B174,"$#,##0.0")&amp;"m"</f>
        <v>$1,053.0m</v>
      </c>
      <c r="AS39" s="44"/>
      <c r="AT39" s="44"/>
      <c r="AU39" s="44"/>
      <c r="AV39" s="44"/>
      <c r="AW39" s="43"/>
      <c r="AX39" s="44" t="str">
        <f>"&lt;----- "&amp;TEXT(Calculations!$B204,"$#,##0.0")&amp;"m"&amp;" -----&gt;"</f>
        <v>&lt;----- $1,583.8m -----&gt;</v>
      </c>
      <c r="AY39" s="44"/>
      <c r="AZ39" s="44"/>
    </row>
    <row r="40" spans="2:53" ht="15" customHeight="1" x14ac:dyDescent="0.25">
      <c r="B40" s="47" t="str">
        <f>Calculations!A37</f>
        <v>Asset relocations</v>
      </c>
      <c r="C40" s="47"/>
      <c r="D40" s="47"/>
      <c r="E40" s="47"/>
      <c r="F40" s="47"/>
      <c r="G40" s="47"/>
      <c r="H40" s="47"/>
      <c r="I40" s="47"/>
      <c r="J40" s="47"/>
      <c r="K40" s="67" t="str">
        <f>TEXT(Calculations!H37,"$0.0")&amp;"m"</f>
        <v>$46.0m</v>
      </c>
      <c r="L40" s="49"/>
      <c r="M40" s="49"/>
      <c r="N40" s="49"/>
      <c r="O40" s="47"/>
      <c r="P40" s="68" t="str">
        <f>TEXT(Calculations!I37,"0.0%")</f>
        <v>4.0%</v>
      </c>
      <c r="Q40" s="28"/>
      <c r="R40" s="47" t="str">
        <f>Calculations!A58</f>
        <v>Asset replacement &amp; renewal</v>
      </c>
      <c r="S40" s="47"/>
      <c r="T40" s="47"/>
      <c r="U40" s="47"/>
      <c r="V40" s="47"/>
      <c r="W40" s="47"/>
      <c r="X40" s="47"/>
      <c r="Y40" s="47"/>
      <c r="Z40" s="47"/>
      <c r="AA40" s="69" t="str">
        <f>TEXT(Calculations!H58,"$0.0")&amp;"m"</f>
        <v>$47.0m</v>
      </c>
      <c r="AB40" s="49"/>
      <c r="AC40" s="49"/>
      <c r="AD40" s="49"/>
      <c r="AE40" s="47"/>
      <c r="AF40" s="68" t="str">
        <f>TEXT(Calculations!I58,"0.0%")</f>
        <v>6.8%</v>
      </c>
      <c r="AH40" s="47" t="s">
        <v>75</v>
      </c>
      <c r="AI40" s="47"/>
      <c r="AJ40" s="47"/>
      <c r="AK40" s="47"/>
      <c r="AL40" s="47"/>
      <c r="AM40" s="73"/>
      <c r="AN40" s="49" t="str">
        <f>IFERROR(TEXT(Calculations!$B164,"0.00"),"·")</f>
        <v>4.01</v>
      </c>
      <c r="AO40" s="49"/>
      <c r="AP40" s="49"/>
      <c r="AQ40" s="49"/>
      <c r="AR40" s="49" t="str">
        <f>IFERROR(TEXT(Calculations!$B179,"0.00"),"·")</f>
        <v>3.95</v>
      </c>
      <c r="AS40" s="49"/>
      <c r="AT40" s="49"/>
      <c r="AU40" s="49"/>
      <c r="AV40" s="49" t="str">
        <f>IFERROR(TEXT(Calculations!$B194,"0.00"),"·")</f>
        <v>3.76</v>
      </c>
      <c r="AW40" s="48"/>
      <c r="AX40" s="49"/>
      <c r="AY40" s="49"/>
      <c r="AZ40" s="49" t="str">
        <f>IFERROR(TEXT(Calculations!$B209,"0.00"),"·")</f>
        <v>3.84</v>
      </c>
      <c r="BA40" s="50"/>
    </row>
    <row r="41" spans="2:53" ht="15" customHeight="1" x14ac:dyDescent="0.25">
      <c r="B41" s="162" t="s">
        <v>149</v>
      </c>
      <c r="C41" s="74"/>
      <c r="D41" s="74"/>
      <c r="E41" s="74"/>
      <c r="F41" s="74"/>
      <c r="G41" s="74"/>
      <c r="H41" s="74"/>
      <c r="I41" s="74"/>
      <c r="J41" s="74"/>
      <c r="K41" s="75" t="str">
        <f>"$"&amp;TEXT(Calculations!H38,"0.0")&amp;"m"</f>
        <v>$1140.8m</v>
      </c>
      <c r="L41" s="76"/>
      <c r="M41" s="76"/>
      <c r="N41" s="76"/>
      <c r="O41" s="74"/>
      <c r="P41" s="68" t="str">
        <f>TEXT(Calculations!I38,"0.0%")</f>
        <v>100.0%</v>
      </c>
      <c r="Q41" s="28"/>
      <c r="R41" s="74" t="s">
        <v>150</v>
      </c>
      <c r="S41" s="74"/>
      <c r="T41" s="74"/>
      <c r="U41" s="74"/>
      <c r="V41" s="74"/>
      <c r="W41" s="74"/>
      <c r="X41" s="74"/>
      <c r="Y41" s="74"/>
      <c r="Z41" s="74"/>
      <c r="AA41" s="75" t="str">
        <f>TEXT(Calculations!H61,"$0.0")&amp;"m"</f>
        <v>$686.8m</v>
      </c>
      <c r="AB41" s="76"/>
      <c r="AC41" s="76"/>
      <c r="AD41" s="76"/>
      <c r="AE41" s="74"/>
      <c r="AF41" s="68" t="str">
        <f>TEXT(Calculations!I61,"0.0%")</f>
        <v>100.0%</v>
      </c>
      <c r="AH41" s="25" t="s">
        <v>123</v>
      </c>
      <c r="AI41" s="25"/>
      <c r="AJ41" s="25"/>
      <c r="AK41" s="25"/>
      <c r="AL41" s="25"/>
      <c r="AM41" s="72"/>
      <c r="AN41" s="44" t="str">
        <f>IFERROR(TEXT(Calculations!$B162,"0.0%")&amp;" / "&amp;TEXT(Calculations!$B163,"0.0%"),"·")</f>
        <v>1.5% / 5.0%</v>
      </c>
      <c r="AO41" s="44"/>
      <c r="AP41" s="44"/>
      <c r="AQ41" s="44"/>
      <c r="AR41" s="44" t="str">
        <f>IFERROR(TEXT(Calculations!$B177,"0.0%")&amp;" / "&amp;TEXT(Calculations!$B178,"0.0%"),"·")</f>
        <v>4.3% / 5.5%</v>
      </c>
      <c r="AS41" s="44"/>
      <c r="AT41" s="44"/>
      <c r="AU41" s="44"/>
      <c r="AV41" s="44" t="str">
        <f>IFERROR(TEXT(Calculations!$B192,"0.0%")&amp;" / "&amp;TEXT(Calculations!$B193,"0.0%"),"·")</f>
        <v>1.3% / 7.4%</v>
      </c>
      <c r="AW41" s="43"/>
      <c r="AX41" s="44"/>
      <c r="AY41" s="44"/>
      <c r="AZ41" s="44" t="str">
        <f>IFERROR(TEXT(Calculations!$B207,"0.0%")&amp;" / "&amp;TEXT(Calculations!$B208,"0.0%"),"·")</f>
        <v>3.7% / 3.4%</v>
      </c>
    </row>
    <row r="42" spans="2:53" ht="15" customHeight="1" x14ac:dyDescent="0.25">
      <c r="B42" s="162"/>
      <c r="C42" s="78" t="s">
        <v>45</v>
      </c>
      <c r="D42" s="77"/>
      <c r="E42" s="77"/>
      <c r="F42" s="77"/>
      <c r="G42" s="77"/>
      <c r="H42" s="77"/>
      <c r="I42" s="77"/>
      <c r="J42" s="77"/>
      <c r="K42" s="79" t="str">
        <f>"$"&amp;TEXT(Calculations!H39,"0.0")&amp;"m"</f>
        <v>$205.7m</v>
      </c>
      <c r="L42" s="80"/>
      <c r="M42" s="80"/>
      <c r="N42" s="80"/>
      <c r="O42" s="77"/>
      <c r="P42" s="81" t="str">
        <f>TEXT(Calculations!I39,"0.0%")</f>
        <v>18.0%</v>
      </c>
      <c r="R42" s="77"/>
      <c r="S42" s="78" t="s">
        <v>45</v>
      </c>
      <c r="T42" s="77"/>
      <c r="U42" s="77"/>
      <c r="V42" s="77"/>
      <c r="W42" s="77"/>
      <c r="X42" s="77"/>
      <c r="Y42" s="77"/>
      <c r="Z42" s="77"/>
      <c r="AA42" s="79" t="str">
        <f>TEXT(Calculations!H62,"$0.0")&amp;"m"</f>
        <v>$158.1m</v>
      </c>
      <c r="AB42" s="80"/>
      <c r="AC42" s="80"/>
      <c r="AD42" s="80"/>
      <c r="AE42" s="77"/>
      <c r="AF42" s="81" t="str">
        <f>TEXT(Calculations!I62,"0.0%")</f>
        <v>23.0%</v>
      </c>
      <c r="AH42" s="25" t="s">
        <v>124</v>
      </c>
      <c r="AI42" s="25"/>
      <c r="AJ42" s="25"/>
      <c r="AK42" s="25"/>
      <c r="AL42" s="25"/>
      <c r="AM42" s="72"/>
      <c r="AN42" s="44" t="str">
        <f>IFERROR(TEXT(Calculations!$B166,"0.0%"),"·")</f>
        <v>1.2%</v>
      </c>
      <c r="AO42" s="44"/>
      <c r="AP42" s="44"/>
      <c r="AQ42" s="44"/>
      <c r="AR42" s="44" t="str">
        <f>IFERROR(TEXT(Calculations!$B181,"0.0%"),"·")</f>
        <v>2.2%</v>
      </c>
      <c r="AS42" s="44"/>
      <c r="AT42" s="44"/>
      <c r="AU42" s="44"/>
      <c r="AV42" s="44" t="str">
        <f>IFERROR(TEXT(Calculations!$B196,"0.0%"),"·")</f>
        <v>0.0%</v>
      </c>
      <c r="AW42" s="43"/>
      <c r="AX42" s="44"/>
      <c r="AY42" s="44"/>
      <c r="AZ42" s="44" t="str">
        <f>IFERROR(TEXT(Calculations!$B211,"0.0%"),"·")</f>
        <v>0.2%</v>
      </c>
    </row>
    <row r="43" spans="2:53" ht="15" customHeight="1" x14ac:dyDescent="0.3">
      <c r="B43" s="16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6"/>
      <c r="S43" s="16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H43" s="47" t="s">
        <v>74</v>
      </c>
      <c r="AI43" s="47"/>
      <c r="AJ43" s="47"/>
      <c r="AK43" s="47"/>
      <c r="AL43" s="47"/>
      <c r="AM43" s="47"/>
      <c r="AN43" s="49" t="str">
        <f>IFERROR(TEXT(Calculations!$B161,"0")&amp;" years","·")</f>
        <v>24 years</v>
      </c>
      <c r="AO43" s="49"/>
      <c r="AP43" s="49"/>
      <c r="AQ43" s="49"/>
      <c r="AR43" s="49" t="str">
        <f>IFERROR(TEXT(Calculations!$B176,"0")&amp;" years","·")</f>
        <v>22 years</v>
      </c>
      <c r="AS43" s="49"/>
      <c r="AT43" s="49"/>
      <c r="AU43" s="49"/>
      <c r="AV43" s="49" t="str">
        <f>IFERROR(TEXT(Calculations!$B191,"0")&amp;" years","·")</f>
        <v>30 years</v>
      </c>
      <c r="AW43" s="82"/>
      <c r="AX43" s="82"/>
      <c r="AY43" s="49"/>
      <c r="AZ43" s="49" t="str">
        <f>IFERROR(TEXT(Calculations!$B206,"0")&amp;" years","·")</f>
        <v>24 years</v>
      </c>
      <c r="BA43" s="50"/>
    </row>
    <row r="44" spans="2:53" ht="15" customHeight="1" x14ac:dyDescent="0.3">
      <c r="B44" s="16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6" t="s">
        <v>0</v>
      </c>
      <c r="V44" s="83" t="s">
        <v>151</v>
      </c>
      <c r="AB44" s="26" t="s">
        <v>152</v>
      </c>
      <c r="AC44" s="25"/>
      <c r="AD44" s="25"/>
      <c r="AE44" s="25"/>
      <c r="AF44" s="25"/>
      <c r="AH44" s="25" t="s">
        <v>125</v>
      </c>
      <c r="AI44" s="25"/>
      <c r="AJ44" s="25"/>
      <c r="AK44" s="38"/>
      <c r="AL44" s="38"/>
      <c r="AM44" s="38"/>
      <c r="AN44" s="44" t="str">
        <f>IFERROR(TEXT(Calculations!$B160,"#,##0")&amp;" ("&amp;TEXT(Calculations!$C160,"0.0%")&amp;")","·")</f>
        <v>26,781 (13.9%)</v>
      </c>
      <c r="AO44" s="44"/>
      <c r="AP44" s="44"/>
      <c r="AQ44" s="44"/>
      <c r="AR44" s="44" t="str">
        <f>IFERROR(TEXT(Calculations!$B175,"#,##0")&amp;" ("&amp;TEXT(Calculations!$C175,"0.0%")&amp;")","·")</f>
        <v>51,905 (23.4%)</v>
      </c>
      <c r="AS44" s="44"/>
      <c r="AT44" s="71"/>
      <c r="AU44" s="71"/>
      <c r="AV44" s="44" t="str">
        <f>IFERROR(TEXT(Calculations!$B190,"#,##0")&amp;" ("&amp;TEXT(Calculations!$C190,"0.0%")&amp;")","·")</f>
        <v>486 (37.9%)</v>
      </c>
      <c r="AW44" s="71"/>
      <c r="AX44" s="44"/>
      <c r="AY44" s="44"/>
      <c r="AZ44" s="44" t="str">
        <f>IFERROR(TEXT(Calculations!$B205,"#,##0")&amp;" ("&amp;TEXT(Calculations!$C205,"0.0%")&amp;")","·")</f>
        <v>3,401 (27.6%)</v>
      </c>
    </row>
    <row r="45" spans="2:53" ht="15" customHeight="1" x14ac:dyDescent="0.3">
      <c r="B45" s="16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34"/>
      <c r="N45" s="34"/>
      <c r="O45" s="34"/>
      <c r="P45" s="30"/>
      <c r="Q45" s="84" t="s">
        <v>153</v>
      </c>
      <c r="R45" s="30"/>
      <c r="S45" s="84" t="s">
        <v>154</v>
      </c>
      <c r="T45" s="84"/>
      <c r="U45" s="84" t="s">
        <v>155</v>
      </c>
      <c r="AA45" s="25"/>
      <c r="AB45" s="25"/>
      <c r="AC45" s="25"/>
      <c r="AD45" s="25"/>
      <c r="AE45" s="25"/>
      <c r="AF45" s="25"/>
      <c r="AH45" s="25" t="s">
        <v>126</v>
      </c>
      <c r="AI45" s="25"/>
      <c r="AJ45" s="25"/>
      <c r="AK45" s="38"/>
      <c r="AL45" s="38"/>
      <c r="AM45" s="38"/>
      <c r="AN45" s="44" t="str">
        <f>IFERROR(TEXT(Calculations!$C165,"0.0%"),"·")</f>
        <v>0.1%</v>
      </c>
      <c r="AO45" s="44"/>
      <c r="AP45" s="44"/>
      <c r="AQ45" s="44"/>
      <c r="AR45" s="44" t="str">
        <f>IFERROR(TEXT(Calculations!$C180,"0.0%"),"·")</f>
        <v>0.3%</v>
      </c>
      <c r="AS45" s="44"/>
      <c r="AT45" s="71"/>
      <c r="AU45" s="71"/>
      <c r="AV45" s="44" t="str">
        <f>IFERROR(TEXT(Calculations!$C195,"0.0%"),"·")</f>
        <v>0.0%</v>
      </c>
      <c r="AW45" s="71"/>
      <c r="AX45" s="44"/>
      <c r="AY45" s="44"/>
      <c r="AZ45" s="44" t="str">
        <f>IFERROR(TEXT(Calculations!$C210,"0.0%"),"·")</f>
        <v>0.1%</v>
      </c>
    </row>
    <row r="46" spans="2:53" ht="15" customHeight="1" x14ac:dyDescent="0.3">
      <c r="B46" s="16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25" t="s">
        <v>13</v>
      </c>
      <c r="N46" s="25"/>
      <c r="O46" s="25"/>
      <c r="P46" s="25"/>
      <c r="Q46" s="66" t="str">
        <f>TEXT(Calculations!F262,"#,##")</f>
        <v>13,534</v>
      </c>
      <c r="R46" s="25"/>
      <c r="S46" s="66" t="str">
        <f>TEXT(Calculations!F270,"#,##")</f>
        <v>12,587</v>
      </c>
      <c r="T46" s="25"/>
      <c r="U46" s="85">
        <f>Calculations!H278</f>
        <v>646.5</v>
      </c>
      <c r="AA46" s="25"/>
      <c r="AB46" s="25"/>
      <c r="AC46" s="25"/>
      <c r="AD46" s="25"/>
      <c r="AE46" s="25"/>
      <c r="AF46" s="25"/>
      <c r="AH46" s="47" t="s">
        <v>127</v>
      </c>
      <c r="AI46" s="47"/>
      <c r="AJ46" s="47"/>
      <c r="AK46" s="47"/>
      <c r="AL46" s="47"/>
      <c r="AM46" s="86"/>
      <c r="AN46" s="49" t="str">
        <f>IFERROR(TEXT(Calculations!$C167,"0.0%"),"·")</f>
        <v>4.0%</v>
      </c>
      <c r="AO46" s="49"/>
      <c r="AP46" s="49"/>
      <c r="AQ46" s="49"/>
      <c r="AR46" s="49" t="str">
        <f>IFERROR(TEXT(Calculations!$C182,"0.0%"),"·")</f>
        <v>7.1%</v>
      </c>
      <c r="AS46" s="49"/>
      <c r="AT46" s="87"/>
      <c r="AU46" s="87"/>
      <c r="AV46" s="49" t="str">
        <f>IFERROR(TEXT(Calculations!$C197,"0.0%"),"·")</f>
        <v>5.0%</v>
      </c>
      <c r="AW46" s="87"/>
      <c r="AX46" s="49"/>
      <c r="AY46" s="49"/>
      <c r="AZ46" s="49" t="str">
        <f>IFERROR(TEXT(Calculations!$C212,"0.0%"),"·")</f>
        <v>5.4%</v>
      </c>
      <c r="BA46" s="50"/>
    </row>
    <row r="47" spans="2:53" ht="15" customHeight="1" x14ac:dyDescent="0.3">
      <c r="B47" s="16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25" t="s">
        <v>1</v>
      </c>
      <c r="N47" s="25"/>
      <c r="O47" s="25"/>
      <c r="P47" s="25"/>
      <c r="Q47" s="66" t="str">
        <f>TEXT(Calculations!F263,"0.0")</f>
        <v>108.9</v>
      </c>
      <c r="R47" s="25"/>
      <c r="S47" s="66" t="str">
        <f>TEXT(Calculations!F271,"0.0")</f>
        <v>101.3</v>
      </c>
      <c r="T47" s="25"/>
      <c r="U47" s="85">
        <f>Calculations!H279</f>
        <v>-25.555984497070313</v>
      </c>
      <c r="AA47" s="25"/>
      <c r="AB47" s="25"/>
      <c r="AC47" s="25"/>
      <c r="AD47" s="25"/>
      <c r="AE47" s="25"/>
      <c r="AF47" s="25"/>
      <c r="AH47" s="25" t="s">
        <v>129</v>
      </c>
      <c r="AI47" s="25"/>
      <c r="AJ47" s="25"/>
      <c r="AK47" s="25"/>
      <c r="AL47" s="25"/>
      <c r="AM47" s="38"/>
      <c r="AN47" s="44" t="str">
        <f>IFERROR(TEXT(Calculations!$B167,"0.0%"),"·")</f>
        <v>4.2%</v>
      </c>
      <c r="AO47" s="44"/>
      <c r="AP47" s="44"/>
      <c r="AQ47" s="44"/>
      <c r="AR47" s="44" t="str">
        <f>IFERROR(TEXT(Calculations!$B182,"0.0%"),"·")</f>
        <v>6.2%</v>
      </c>
      <c r="AS47" s="44"/>
      <c r="AT47" s="71"/>
      <c r="AU47" s="71"/>
      <c r="AV47" s="44" t="str">
        <f>IFERROR(TEXT(Calculations!$B197,"0.0%"),"·")</f>
        <v>7.4%</v>
      </c>
      <c r="AW47" s="71"/>
      <c r="AX47" s="44"/>
      <c r="AY47" s="44"/>
      <c r="AZ47" s="44" t="str">
        <f>IFERROR(TEXT(Calculations!$B212,"0.0%"),"·")</f>
        <v>10.4%</v>
      </c>
    </row>
    <row r="48" spans="2:53" ht="15" customHeight="1" x14ac:dyDescent="0.3">
      <c r="B48" s="16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47" t="s">
        <v>2</v>
      </c>
      <c r="N48" s="47"/>
      <c r="O48" s="47"/>
      <c r="P48" s="47"/>
      <c r="Q48" s="67" t="str">
        <f>TEXT(Calculations!F264,"0.00")</f>
        <v>1.47</v>
      </c>
      <c r="R48" s="47"/>
      <c r="S48" s="67" t="str">
        <f>TEXT(Calculations!F272,"0.00")</f>
        <v>0.43</v>
      </c>
      <c r="T48" s="47"/>
      <c r="U48" s="85">
        <f>Calculations!H280</f>
        <v>-7.6630792021751409E-2</v>
      </c>
      <c r="AA48" s="25"/>
      <c r="AB48" s="25"/>
      <c r="AC48" s="25"/>
      <c r="AD48" s="25"/>
      <c r="AE48" s="25"/>
      <c r="AF48" s="25"/>
      <c r="AH48" s="25" t="s">
        <v>136</v>
      </c>
      <c r="AI48" s="25"/>
      <c r="AJ48" s="25"/>
      <c r="AK48" s="38"/>
      <c r="AL48" s="25"/>
      <c r="AM48" s="38"/>
      <c r="AN48" s="44" t="str">
        <f>TEXT(Calculations!$N222,"$0.0")&amp;"m  "&amp;IFERROR(TEXT(Calculations!$O222,"+0%;-0%"),"")</f>
        <v>$40.7m  -6%</v>
      </c>
      <c r="AO48" s="44"/>
      <c r="AP48" s="44"/>
      <c r="AQ48" s="44"/>
      <c r="AR48" s="44" t="str">
        <f>TEXT(Calculations!$N223,"$0.0")&amp;"m  "&amp;IFERROR(TEXT(Calculations!$O223,"+0%;-0%"),"")</f>
        <v>$58.1m  +9%</v>
      </c>
      <c r="AS48" s="44"/>
      <c r="AT48" s="71"/>
      <c r="AU48" s="71"/>
      <c r="AV48" s="44"/>
      <c r="AW48" s="71"/>
      <c r="AX48" s="44" t="str">
        <f>TEXT(Calculations!$N224,"$0.0")&amp;"m  "&amp;IFERROR(TEXT(Calculations!$O224,"+0%;-0%"),"")</f>
        <v>$89.9m  +39%</v>
      </c>
      <c r="AY48" s="44"/>
      <c r="AZ48" s="44"/>
    </row>
    <row r="49" spans="2:53" ht="15" customHeight="1" x14ac:dyDescent="0.3">
      <c r="B49" s="16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34" t="s">
        <v>156</v>
      </c>
      <c r="N49" s="34"/>
      <c r="O49" s="34"/>
      <c r="P49" s="34"/>
      <c r="Q49" s="59" t="str">
        <f>TEXT(Calculations!F265,"0.0")</f>
        <v>74.2</v>
      </c>
      <c r="R49" s="34"/>
      <c r="S49" s="59" t="str">
        <f>TEXT(Calculations!F273,"0.0")</f>
        <v>237.7</v>
      </c>
      <c r="T49" s="34"/>
      <c r="U49" s="88">
        <f>Calculations!H281</f>
        <v>-7.8486173077107511</v>
      </c>
      <c r="AA49" s="25"/>
      <c r="AB49" s="25"/>
      <c r="AC49" s="25"/>
      <c r="AD49" s="25"/>
      <c r="AE49" s="25"/>
      <c r="AF49" s="25"/>
      <c r="AH49" s="34" t="s">
        <v>137</v>
      </c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</row>
    <row r="50" spans="2:53" ht="3.75" customHeight="1" x14ac:dyDescent="0.3">
      <c r="B50" s="16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</row>
    <row r="51" spans="2:53" ht="18" customHeight="1" x14ac:dyDescent="0.25"/>
    <row r="52" spans="2:53" ht="18" customHeight="1" x14ac:dyDescent="0.25"/>
    <row r="53" spans="2:53" ht="18" customHeight="1" x14ac:dyDescent="0.25"/>
    <row r="54" spans="2:53" ht="18" customHeight="1" x14ac:dyDescent="0.25"/>
    <row r="55" spans="2:53" ht="18" customHeight="1" x14ac:dyDescent="0.25"/>
    <row r="56" spans="2:53" ht="18" customHeight="1" x14ac:dyDescent="0.25"/>
    <row r="57" spans="2:53" ht="18" customHeight="1" x14ac:dyDescent="0.25"/>
    <row r="58" spans="2:53" ht="18" customHeight="1" x14ac:dyDescent="0.25"/>
    <row r="59" spans="2:53" ht="18" customHeight="1" x14ac:dyDescent="0.25"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</row>
  </sheetData>
  <mergeCells count="97">
    <mergeCell ref="AQ14:BA14"/>
    <mergeCell ref="AM14:AP14"/>
    <mergeCell ref="AM13:AP13"/>
    <mergeCell ref="AM12:AP12"/>
    <mergeCell ref="AM9:AP9"/>
    <mergeCell ref="AQ13:BA13"/>
    <mergeCell ref="AQ12:BA12"/>
    <mergeCell ref="AQ11:BA11"/>
    <mergeCell ref="AQ10:BA10"/>
    <mergeCell ref="AQ9:BA9"/>
    <mergeCell ref="B2:Q2"/>
    <mergeCell ref="AV2:BA2"/>
    <mergeCell ref="I4:J5"/>
    <mergeCell ref="K4:M5"/>
    <mergeCell ref="N4:O5"/>
    <mergeCell ref="P4:P5"/>
    <mergeCell ref="AY4:BA4"/>
    <mergeCell ref="U5:W6"/>
    <mergeCell ref="X5:Z6"/>
    <mergeCell ref="AA5:AB6"/>
    <mergeCell ref="AQ5:AR5"/>
    <mergeCell ref="H6:J6"/>
    <mergeCell ref="N6:O6"/>
    <mergeCell ref="AD6:AK6"/>
    <mergeCell ref="AW6:BA6"/>
    <mergeCell ref="H7:J7"/>
    <mergeCell ref="N7:O7"/>
    <mergeCell ref="AQ8:BA8"/>
    <mergeCell ref="H8:J8"/>
    <mergeCell ref="N8:O8"/>
    <mergeCell ref="AD8:AK8"/>
    <mergeCell ref="AM8:AP8"/>
    <mergeCell ref="AW7:BA7"/>
    <mergeCell ref="H9:J9"/>
    <mergeCell ref="N9:O9"/>
    <mergeCell ref="AD9:AK9"/>
    <mergeCell ref="H10:J10"/>
    <mergeCell ref="N10:O10"/>
    <mergeCell ref="R10:S10"/>
    <mergeCell ref="AD10:AK10"/>
    <mergeCell ref="H15:J15"/>
    <mergeCell ref="N15:O15"/>
    <mergeCell ref="H11:J11"/>
    <mergeCell ref="N11:O11"/>
    <mergeCell ref="G12:J12"/>
    <mergeCell ref="N12:O12"/>
    <mergeCell ref="R12:S12"/>
    <mergeCell ref="AD12:AK12"/>
    <mergeCell ref="H13:J13"/>
    <mergeCell ref="N13:O13"/>
    <mergeCell ref="G14:J14"/>
    <mergeCell ref="N14:O14"/>
    <mergeCell ref="H16:J16"/>
    <mergeCell ref="N16:O16"/>
    <mergeCell ref="H17:J17"/>
    <mergeCell ref="N17:O17"/>
    <mergeCell ref="AH17:AK18"/>
    <mergeCell ref="H18:J18"/>
    <mergeCell ref="N18:O18"/>
    <mergeCell ref="AL18:AO19"/>
    <mergeCell ref="AP18:AS19"/>
    <mergeCell ref="AT18:AW19"/>
    <mergeCell ref="AX18:BA19"/>
    <mergeCell ref="H19:J19"/>
    <mergeCell ref="N19:O19"/>
    <mergeCell ref="U19:V19"/>
    <mergeCell ref="Z19:AA19"/>
    <mergeCell ref="G20:J20"/>
    <mergeCell ref="N20:O20"/>
    <mergeCell ref="G21:J21"/>
    <mergeCell ref="N21:O21"/>
    <mergeCell ref="B30:F31"/>
    <mergeCell ref="G30:K31"/>
    <mergeCell ref="L30:P31"/>
    <mergeCell ref="M26:P27"/>
    <mergeCell ref="W33:AA34"/>
    <mergeCell ref="R30:V31"/>
    <mergeCell ref="W30:AA31"/>
    <mergeCell ref="AB30:AF31"/>
    <mergeCell ref="B32:C32"/>
    <mergeCell ref="G32:H32"/>
    <mergeCell ref="L32:M32"/>
    <mergeCell ref="R32:S32"/>
    <mergeCell ref="W32:X32"/>
    <mergeCell ref="AB32:AC32"/>
    <mergeCell ref="B33:F34"/>
    <mergeCell ref="G33:K34"/>
    <mergeCell ref="L33:N34"/>
    <mergeCell ref="O33:P34"/>
    <mergeCell ref="R33:V34"/>
    <mergeCell ref="AX36:BA37"/>
    <mergeCell ref="AB33:AD34"/>
    <mergeCell ref="AE33:AF34"/>
    <mergeCell ref="AH35:AK36"/>
    <mergeCell ref="AL36:AO37"/>
    <mergeCell ref="AP36:AS37"/>
    <mergeCell ref="AT36:AW37"/>
  </mergeCells>
  <conditionalFormatting sqref="U46">
    <cfRule type="iconSet" priority="4">
      <iconSet iconSet="3ArrowsGray">
        <cfvo type="percent" val="0"/>
        <cfvo type="percent" val="0" gte="0"/>
        <cfvo type="num" val="0" gte="0"/>
      </iconSet>
    </cfRule>
  </conditionalFormatting>
  <conditionalFormatting sqref="U47">
    <cfRule type="iconSet" priority="3">
      <iconSet iconSet="3ArrowsGray">
        <cfvo type="percent" val="0"/>
        <cfvo type="percent" val="0" gte="0"/>
        <cfvo type="num" val="0" gte="0"/>
      </iconSet>
    </cfRule>
  </conditionalFormatting>
  <conditionalFormatting sqref="U48">
    <cfRule type="iconSet" priority="2">
      <iconSet iconSet="3ArrowsGray">
        <cfvo type="percent" val="0"/>
        <cfvo type="percent" val="0" gte="0"/>
        <cfvo type="num" val="0" gte="0"/>
      </iconSet>
    </cfRule>
  </conditionalFormatting>
  <conditionalFormatting sqref="U49">
    <cfRule type="iconSet" priority="1">
      <iconSet iconSet="3ArrowsGray">
        <cfvo type="percent" val="0"/>
        <cfvo type="percent" val="0" gte="0"/>
        <cfvo type="num" val="0" gte="0"/>
      </iconSet>
    </cfRule>
  </conditionalFormatting>
  <dataValidations count="1">
    <dataValidation type="list" allowBlank="1" showInputMessage="1" showErrorMessage="1" sqref="AV2:BA2" xr:uid="{00000000-0002-0000-0100-000000000000}">
      <formula1>"2013,2014,2015,2016,2017,2018,2019,2020,2021"</formula1>
    </dataValidation>
  </dataValidations>
  <hyperlinks>
    <hyperlink ref="AB2" r:id="rId1" tooltip="iwl:dms=COPPER&amp;&amp;lib=iManage&amp;&amp;num=1847068&amp;&amp;ver=18&amp;&amp;latest=1" xr:uid="{00000000-0004-0000-0100-000000000000}"/>
    <hyperlink ref="AI2:AL2" r:id="rId2" display="Link" xr:uid="{00000000-0004-0000-0100-000001000000}"/>
    <hyperlink ref="AS2" r:id="rId3" xr:uid="{00000000-0004-0000-0100-000002000000}"/>
  </hyperlinks>
  <pageMargins left="0" right="0" top="0.39370078740157" bottom="0.19685039370078999" header="0" footer="0"/>
  <pageSetup paperSize="8" scale="107" orientation="landscape" r:id="rId4"/>
  <colBreaks count="1" manualBreakCount="1">
    <brk id="54" min="1" max="35" man="1"/>
  </colBreaks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0C2E99-7E0B-45E6-9129-4B13FDF5F059}">
          <x14:formula1>
            <xm:f>'company details'!$B$1:$AE$1</xm:f>
          </x14:formula1>
          <xm:sqref>B2:Q2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515F9-6828-4D90-AFB9-11E6F2746712}">
  <sheetPr>
    <tabColor rgb="FFDAE63A"/>
  </sheetPr>
  <dimension ref="A1:AE391"/>
  <sheetViews>
    <sheetView showGridLines="0" zoomScale="85" zoomScaleNormal="85" workbookViewId="0">
      <selection activeCell="B27" sqref="B27"/>
    </sheetView>
  </sheetViews>
  <sheetFormatPr defaultRowHeight="15" x14ac:dyDescent="0.25"/>
  <cols>
    <col min="1" max="1" width="37" style="91" customWidth="1"/>
    <col min="2" max="2" width="12.7109375" style="5" customWidth="1"/>
    <col min="3" max="4" width="14.28515625" style="5" bestFit="1" customWidth="1"/>
    <col min="5" max="5" width="12.7109375" style="5" customWidth="1"/>
    <col min="6" max="6" width="12.85546875" style="5" customWidth="1"/>
    <col min="7" max="37" width="10" style="5" customWidth="1"/>
    <col min="38" max="16384" width="9.140625" style="5"/>
  </cols>
  <sheetData>
    <row r="1" spans="1:22" ht="26.25" x14ac:dyDescent="0.4">
      <c r="A1" s="90" t="str">
        <f>'One-pager'!B2</f>
        <v>Industry</v>
      </c>
    </row>
    <row r="2" spans="1:22" x14ac:dyDescent="0.25">
      <c r="B2" s="92">
        <v>-4</v>
      </c>
      <c r="C2" s="92">
        <v>-3</v>
      </c>
      <c r="D2" s="92">
        <v>-2</v>
      </c>
      <c r="E2" s="92">
        <v>-1</v>
      </c>
      <c r="F2" s="92">
        <v>0</v>
      </c>
      <c r="G2" s="92">
        <v>1</v>
      </c>
      <c r="H2" s="92">
        <v>2</v>
      </c>
      <c r="I2" s="92">
        <v>3</v>
      </c>
      <c r="J2" s="92">
        <v>4</v>
      </c>
      <c r="K2" s="92">
        <v>5</v>
      </c>
      <c r="L2" s="92">
        <v>6</v>
      </c>
      <c r="M2" s="92">
        <v>7</v>
      </c>
      <c r="N2" s="92">
        <v>8</v>
      </c>
      <c r="O2" s="92">
        <v>9</v>
      </c>
      <c r="P2" s="92">
        <v>10</v>
      </c>
    </row>
    <row r="3" spans="1:22" x14ac:dyDescent="0.25">
      <c r="A3" s="92"/>
      <c r="B3" s="92" t="str">
        <f t="shared" ref="B3:P3" si="0">RIGHT(TEXT(B26,0),2)</f>
        <v>17</v>
      </c>
      <c r="C3" s="92" t="str">
        <f t="shared" si="0"/>
        <v>18</v>
      </c>
      <c r="D3" s="92" t="str">
        <f t="shared" si="0"/>
        <v>19</v>
      </c>
      <c r="E3" s="92" t="str">
        <f t="shared" si="0"/>
        <v>20</v>
      </c>
      <c r="F3" s="92" t="str">
        <f t="shared" si="0"/>
        <v>21</v>
      </c>
      <c r="G3" s="92" t="str">
        <f t="shared" si="0"/>
        <v>22</v>
      </c>
      <c r="H3" s="92" t="str">
        <f t="shared" si="0"/>
        <v>23</v>
      </c>
      <c r="I3" s="92" t="str">
        <f t="shared" si="0"/>
        <v>24</v>
      </c>
      <c r="J3" s="92" t="str">
        <f t="shared" si="0"/>
        <v>25</v>
      </c>
      <c r="K3" s="92" t="str">
        <f t="shared" si="0"/>
        <v>26</v>
      </c>
      <c r="L3" s="92" t="str">
        <f t="shared" si="0"/>
        <v>27</v>
      </c>
      <c r="M3" s="92" t="str">
        <f t="shared" si="0"/>
        <v>28</v>
      </c>
      <c r="N3" s="92" t="str">
        <f t="shared" si="0"/>
        <v>29</v>
      </c>
      <c r="O3" s="92" t="str">
        <f t="shared" si="0"/>
        <v>30</v>
      </c>
      <c r="P3" s="92" t="str">
        <f t="shared" si="0"/>
        <v>31</v>
      </c>
    </row>
    <row r="5" spans="1:22" ht="21" x14ac:dyDescent="0.35">
      <c r="A5" s="93" t="s">
        <v>157</v>
      </c>
    </row>
    <row r="6" spans="1:22" x14ac:dyDescent="0.25">
      <c r="B6" s="92">
        <f>latest_year+B$2</f>
        <v>2017</v>
      </c>
      <c r="C6" s="92">
        <f>latest_year+C$2</f>
        <v>2018</v>
      </c>
      <c r="D6" s="92">
        <f>latest_year+D$2</f>
        <v>2019</v>
      </c>
      <c r="E6" s="92">
        <f>latest_year+E$2</f>
        <v>2020</v>
      </c>
      <c r="F6" s="92">
        <f>latest_year+F$2</f>
        <v>2021</v>
      </c>
      <c r="H6" s="92" t="s">
        <v>158</v>
      </c>
    </row>
    <row r="7" spans="1:22" x14ac:dyDescent="0.25">
      <c r="A7" s="94" t="s">
        <v>95</v>
      </c>
      <c r="B7" s="95">
        <f>INDEX(dataset!$A:$AO,MATCH(B$6&amp;$O7,dataset!$AO:$AO,0),MATCH($A$1,dataset!$A$1:$AO$1,0))/1000</f>
        <v>11813.651</v>
      </c>
      <c r="C7" s="95">
        <f>INDEX(dataset!$A:$AO,MATCH(C$6&amp;$O7,dataset!$AO:$AO,0),MATCH($A$1,dataset!$A$1:$AO$1,0))/1000</f>
        <v>12026.593000000001</v>
      </c>
      <c r="D7" s="95">
        <f>INDEX(dataset!$A:$AO,MATCH(D$6&amp;$O7,dataset!$AO:$AO,0),MATCH($A$1,dataset!$A$1:$AO$1,0))/1000</f>
        <v>12352.648999999999</v>
      </c>
      <c r="E7" s="95">
        <f>INDEX(dataset!$A:$AO,MATCH(E$6&amp;$O7,dataset!$AO:$AO,0),MATCH($A$1,dataset!$A$1:$AO$1,0))/1000</f>
        <v>13221.097</v>
      </c>
      <c r="F7" s="95">
        <f>INDEX(dataset!$A:$AO,MATCH(F$6&amp;$O7,dataset!$AO:$AO,0),MATCH($A$1,dataset!$A$1:$AO$1,0))/1000</f>
        <v>13517.964</v>
      </c>
      <c r="G7" s="96"/>
      <c r="H7" s="96">
        <f>(F7/C7)^(1/3)-1</f>
        <v>3.9735543210540181E-2</v>
      </c>
      <c r="O7" s="97" t="s">
        <v>159</v>
      </c>
      <c r="P7" s="97"/>
      <c r="Q7" s="97"/>
      <c r="R7" s="97"/>
      <c r="S7" s="97"/>
      <c r="T7" s="97"/>
      <c r="U7" s="97"/>
      <c r="V7" s="97"/>
    </row>
    <row r="8" spans="1:22" x14ac:dyDescent="0.25">
      <c r="A8" s="94" t="s">
        <v>96</v>
      </c>
      <c r="B8" s="95">
        <f>INDEX(dataset!$A:$AO,MATCH(B$6&amp;$O8,dataset!$AO:$AO,0),MATCH($A$1,dataset!$A$1:$AO$1,0))/1000</f>
        <v>819.29193750000002</v>
      </c>
      <c r="C8" s="95">
        <f>INDEX(dataset!$A:$AO,MATCH(C$6&amp;$O8,dataset!$AO:$AO,0),MATCH($A$1,dataset!$A$1:$AO$1,0))/1000</f>
        <v>707.42956249999997</v>
      </c>
      <c r="D8" s="95">
        <f>INDEX(dataset!$A:$AO,MATCH(D$6&amp;$O8,dataset!$AO:$AO,0),MATCH($A$1,dataset!$A$1:$AO$1,0))/1000</f>
        <v>730.71600000000001</v>
      </c>
      <c r="E8" s="95">
        <f>INDEX(dataset!$A:$AO,MATCH(E$6&amp;$O8,dataset!$AO:$AO,0),MATCH($A$1,dataset!$A$1:$AO$1,0))/1000</f>
        <v>785.17493750000006</v>
      </c>
      <c r="F8" s="95">
        <f>INDEX(dataset!$A:$AO,MATCH(F$6&amp;$O8,dataset!$AO:$AO,0),MATCH($A$1,dataset!$A$1:$AO$1,0))/1000</f>
        <v>493.51668749999999</v>
      </c>
      <c r="G8" s="96"/>
      <c r="H8" s="96">
        <f t="shared" ref="H8:H22" si="1">(F8/C8)^(1/3)-1</f>
        <v>-0.11310362610291347</v>
      </c>
      <c r="I8" s="98"/>
      <c r="O8" s="97" t="s">
        <v>160</v>
      </c>
      <c r="P8" s="97"/>
      <c r="Q8" s="97"/>
      <c r="R8" s="97"/>
      <c r="S8" s="97"/>
      <c r="T8" s="97"/>
      <c r="U8" s="97"/>
      <c r="V8" s="97"/>
    </row>
    <row r="9" spans="1:22" x14ac:dyDescent="0.25">
      <c r="A9" s="94" t="s">
        <v>44</v>
      </c>
      <c r="B9" s="99">
        <f>INDEX(dataset!$A:$AO,MATCH(B$6&amp;$O9,dataset!$AO:$AO,0),MATCH($A$1,dataset!$A$1:$AO$1,0))</f>
        <v>7.44590163230896E-2</v>
      </c>
      <c r="C9" s="99">
        <f>INDEX(dataset!$A:$AO,MATCH(C$6&amp;$O9,dataset!$AO:$AO,0),MATCH($A$1,dataset!$A$1:$AO$1,0))</f>
        <v>6.4027465879917145E-2</v>
      </c>
      <c r="D9" s="99">
        <f>INDEX(dataset!$A:$AO,MATCH(D$6&amp;$O9,dataset!$AO:$AO,0),MATCH($A$1,dataset!$A$1:$AO$1,0))</f>
        <v>6.4162515103816986E-2</v>
      </c>
      <c r="E9" s="99">
        <f>INDEX(dataset!$A:$AO,MATCH(E$6&amp;$O9,dataset!$AO:$AO,0),MATCH($A$1,dataset!$A$1:$AO$1,0))</f>
        <v>6.8280979990959167E-2</v>
      </c>
      <c r="F9" s="99">
        <f>INDEX(dataset!$A:$AO,MATCH(F$6&amp;$O9,dataset!$AO:$AO,0),MATCH($A$1,dataset!$A$1:$AO$1,0))</f>
        <v>4.4546939432621002E-2</v>
      </c>
      <c r="G9" s="96"/>
      <c r="H9" s="96">
        <f t="shared" si="1"/>
        <v>-0.11389772270055287</v>
      </c>
      <c r="O9" s="97" t="s">
        <v>161</v>
      </c>
      <c r="P9" s="97"/>
      <c r="Q9" s="97"/>
      <c r="R9" s="97"/>
      <c r="S9" s="97"/>
      <c r="T9" s="97"/>
      <c r="U9" s="97"/>
      <c r="V9" s="97"/>
    </row>
    <row r="10" spans="1:22" x14ac:dyDescent="0.25">
      <c r="A10" s="94" t="s">
        <v>58</v>
      </c>
      <c r="B10" s="95">
        <f>INDEX(dataset!$A:$AO,MATCH(B$6&amp;$O10,dataset!$AO:$AO,0),MATCH($A$1,dataset!$A$1:$AO$1,0))/1000</f>
        <v>2692.5010000000002</v>
      </c>
      <c r="C10" s="95">
        <f>INDEX(dataset!$A:$AO,MATCH(C$6&amp;$O10,dataset!$AO:$AO,0),MATCH($A$1,dataset!$A$1:$AO$1,0))/1000</f>
        <v>2747.2444999999998</v>
      </c>
      <c r="D10" s="95">
        <f>INDEX(dataset!$A:$AO,MATCH(D$6&amp;$O10,dataset!$AO:$AO,0),MATCH($A$1,dataset!$A$1:$AO$1,0))/1000</f>
        <v>2723.6035000000002</v>
      </c>
      <c r="E10" s="95">
        <f>INDEX(dataset!$A:$AO,MATCH(E$6&amp;$O10,dataset!$AO:$AO,0),MATCH($A$1,dataset!$A$1:$AO$1,0))/1000</f>
        <v>2654.172</v>
      </c>
      <c r="F10" s="95">
        <f>INDEX(dataset!$A:$AO,MATCH(F$6&amp;$O10,dataset!$AO:$AO,0),MATCH($A$1,dataset!$A$1:$AO$1,0))/1000</f>
        <v>2380.0214999999998</v>
      </c>
      <c r="G10" s="96"/>
      <c r="H10" s="96">
        <f t="shared" si="1"/>
        <v>-4.6703813077040857E-2</v>
      </c>
      <c r="O10" s="97" t="s">
        <v>162</v>
      </c>
      <c r="P10" s="97"/>
      <c r="Q10" s="97"/>
      <c r="R10" s="97"/>
      <c r="S10" s="97"/>
      <c r="T10" s="97"/>
      <c r="U10" s="97"/>
      <c r="V10" s="97"/>
    </row>
    <row r="11" spans="1:22" x14ac:dyDescent="0.25">
      <c r="A11" s="94" t="s">
        <v>101</v>
      </c>
      <c r="B11" s="95">
        <f>INDEX(dataset!$A:$AO,MATCH(B$6&amp;$O11,dataset!$AO:$AO,0),MATCH($A$1,dataset!$A$1:$AO$1,0))/1000</f>
        <v>25.690349609375001</v>
      </c>
      <c r="C11" s="95">
        <f>INDEX(dataset!$A:$AO,MATCH(C$6&amp;$O11,dataset!$AO:$AO,0),MATCH($A$1,dataset!$A$1:$AO$1,0))/1000</f>
        <v>25.656111328125</v>
      </c>
      <c r="D11" s="95">
        <f>INDEX(dataset!$A:$AO,MATCH(D$6&amp;$O11,dataset!$AO:$AO,0),MATCH($A$1,dataset!$A$1:$AO$1,0))/1000</f>
        <v>21.4745390625</v>
      </c>
      <c r="E11" s="95">
        <f>INDEX(dataset!$A:$AO,MATCH(E$6&amp;$O11,dataset!$AO:$AO,0),MATCH($A$1,dataset!$A$1:$AO$1,0))/1000</f>
        <v>21.3555234375</v>
      </c>
      <c r="F11" s="95">
        <f>INDEX(dataset!$A:$AO,MATCH(F$6&amp;$O11,dataset!$AO:$AO,0),MATCH($A$1,dataset!$A$1:$AO$1,0))/1000</f>
        <v>21.338613281250002</v>
      </c>
      <c r="G11" s="96"/>
      <c r="H11" s="96">
        <f t="shared" si="1"/>
        <v>-5.9572932725468042E-2</v>
      </c>
      <c r="O11" s="97" t="s">
        <v>163</v>
      </c>
      <c r="P11" s="97"/>
      <c r="Q11" s="97"/>
      <c r="R11" s="97"/>
      <c r="S11" s="97"/>
      <c r="T11" s="97"/>
      <c r="U11" s="97"/>
      <c r="V11" s="97"/>
    </row>
    <row r="12" spans="1:22" x14ac:dyDescent="0.25">
      <c r="A12" s="94" t="s">
        <v>164</v>
      </c>
      <c r="B12" s="100">
        <f>INDEX(dataset!$A:$AO,MATCH(B$6&amp;$O12,dataset!$AO:$AO,0),MATCH($A$1,dataset!$A$1:$AO$1,0))</f>
        <v>2087897.375</v>
      </c>
      <c r="C12" s="100">
        <f>INDEX(dataset!$A:$AO,MATCH(C$6&amp;$O12,dataset!$AO:$AO,0),MATCH($A$1,dataset!$A$1:$AO$1,0))</f>
        <v>2109747</v>
      </c>
      <c r="D12" s="100">
        <f>INDEX(dataset!$A:$AO,MATCH(D$6&amp;$O12,dataset!$AO:$AO,0),MATCH($A$1,dataset!$A$1:$AO$1,0))</f>
        <v>2135309.25</v>
      </c>
      <c r="E12" s="100">
        <f>INDEX(dataset!$A:$AO,MATCH(E$6&amp;$O12,dataset!$AO:$AO,0),MATCH($A$1,dataset!$A$1:$AO$1,0))</f>
        <v>2162333.25</v>
      </c>
      <c r="F12" s="100">
        <f>INDEX(dataset!$A:$AO,MATCH(F$6&amp;$O12,dataset!$AO:$AO,0),MATCH($A$1,dataset!$A$1:$AO$1,0))</f>
        <v>2192367.75</v>
      </c>
      <c r="G12" s="96"/>
      <c r="H12" s="96">
        <f t="shared" si="1"/>
        <v>1.2887027520734229E-2</v>
      </c>
      <c r="O12" s="97" t="s">
        <v>165</v>
      </c>
      <c r="P12" s="97"/>
      <c r="Q12" s="97"/>
      <c r="R12" s="97"/>
      <c r="S12" s="97"/>
      <c r="T12" s="97"/>
      <c r="U12" s="97"/>
      <c r="V12" s="97"/>
    </row>
    <row r="13" spans="1:22" x14ac:dyDescent="0.25">
      <c r="A13" s="94" t="s">
        <v>104</v>
      </c>
      <c r="B13" s="95">
        <f>INDEX(dataset!$A:$AO,MATCH(B$6&amp;$O13,dataset!$AO:$AO,0),MATCH($A$1,dataset!$A$1:$AO$1,0))</f>
        <v>31368.673828125</v>
      </c>
      <c r="C13" s="95">
        <f>INDEX(dataset!$A:$AO,MATCH(C$6&amp;$O13,dataset!$AO:$AO,0),MATCH($A$1,dataset!$A$1:$AO$1,0))</f>
        <v>32036.15234375</v>
      </c>
      <c r="D13" s="95">
        <f>INDEX(dataset!$A:$AO,MATCH(D$6&amp;$O13,dataset!$AO:$AO,0),MATCH($A$1,dataset!$A$1:$AO$1,0))</f>
        <v>32341.4375</v>
      </c>
      <c r="E13" s="95">
        <f>INDEX(dataset!$A:$AO,MATCH(E$6&amp;$O13,dataset!$AO:$AO,0),MATCH($A$1,dataset!$A$1:$AO$1,0))</f>
        <v>32574.40625</v>
      </c>
      <c r="F13" s="95">
        <f>INDEX(dataset!$A:$AO,MATCH(F$6&amp;$O13,dataset!$AO:$AO,0),MATCH($A$1,dataset!$A$1:$AO$1,0))</f>
        <v>32199.759765625</v>
      </c>
      <c r="G13" s="96"/>
      <c r="H13" s="96">
        <f t="shared" si="1"/>
        <v>1.6994310607429952E-3</v>
      </c>
      <c r="O13" s="97" t="s">
        <v>166</v>
      </c>
      <c r="P13" s="97"/>
      <c r="Q13" s="97"/>
      <c r="R13" s="97"/>
      <c r="S13" s="97"/>
      <c r="T13" s="97"/>
      <c r="U13" s="97"/>
      <c r="V13" s="97"/>
    </row>
    <row r="14" spans="1:22" x14ac:dyDescent="0.25">
      <c r="A14" s="94" t="s">
        <v>106</v>
      </c>
      <c r="B14" s="95">
        <f>INDEX(dataset!$A:$AO,MATCH(B$6&amp;$O14,dataset!$AO:$AO,0),MATCH($A$1,dataset!$A$1:$AO$1,0))</f>
        <v>6466.029296875</v>
      </c>
      <c r="C14" s="95">
        <f>INDEX(dataset!$A:$AO,MATCH(C$6&amp;$O14,dataset!$AO:$AO,0),MATCH($A$1,dataset!$A$1:$AO$1,0))</f>
        <v>6638.31005859375</v>
      </c>
      <c r="D14" s="95">
        <f>INDEX(dataset!$A:$AO,MATCH(D$6&amp;$O14,dataset!$AO:$AO,0),MATCH($A$1,dataset!$A$1:$AO$1,0))</f>
        <v>6651.13671875</v>
      </c>
      <c r="E14" s="95">
        <f>INDEX(dataset!$A:$AO,MATCH(E$6&amp;$O14,dataset!$AO:$AO,0),MATCH($A$1,dataset!$A$1:$AO$1,0))</f>
        <v>6573.11865234375</v>
      </c>
      <c r="F14" s="95">
        <f>INDEX(dataset!$A:$AO,MATCH(F$6&amp;$O14,dataset!$AO:$AO,0),MATCH($A$1,dataset!$A$1:$AO$1,0))</f>
        <v>6733.33349609375</v>
      </c>
      <c r="G14" s="96"/>
      <c r="H14" s="96">
        <f t="shared" si="1"/>
        <v>4.7488797118866444E-3</v>
      </c>
      <c r="O14" s="97" t="s">
        <v>167</v>
      </c>
      <c r="P14" s="97"/>
      <c r="Q14" s="97"/>
      <c r="R14" s="97"/>
      <c r="S14" s="97"/>
      <c r="T14" s="97"/>
      <c r="U14" s="97"/>
      <c r="V14" s="97"/>
    </row>
    <row r="15" spans="1:22" x14ac:dyDescent="0.25">
      <c r="A15" s="94" t="s">
        <v>108</v>
      </c>
      <c r="B15" s="95">
        <f>INDEX(dataset!$A:$AO,MATCH(B$6&amp;$O15,dataset!$AO:$AO,0),MATCH($A$1,dataset!$A$1:$AO$1,0))</f>
        <v>21370.5625</v>
      </c>
      <c r="C15" s="95">
        <f>INDEX(dataset!$A:$AO,MATCH(C$6&amp;$O15,dataset!$AO:$AO,0),MATCH($A$1,dataset!$A$1:$AO$1,0))</f>
        <v>21936.150390625</v>
      </c>
      <c r="D15" s="95">
        <f>INDEX(dataset!$A:$AO,MATCH(D$6&amp;$O15,dataset!$AO:$AO,0),MATCH($A$1,dataset!$A$1:$AO$1,0))</f>
        <v>22297.53515625</v>
      </c>
      <c r="E15" s="95">
        <f>INDEX(dataset!$A:$AO,MATCH(E$6&amp;$O15,dataset!$AO:$AO,0),MATCH($A$1,dataset!$A$1:$AO$1,0))</f>
        <v>22301.169921875</v>
      </c>
      <c r="F15" s="95">
        <f>INDEX(dataset!$A:$AO,MATCH(F$6&amp;$O15,dataset!$AO:$AO,0),MATCH($A$1,dataset!$A$1:$AO$1,0))</f>
        <v>23263.953125</v>
      </c>
      <c r="G15" s="96"/>
      <c r="H15" s="96">
        <f t="shared" si="1"/>
        <v>1.9782839914787465E-2</v>
      </c>
      <c r="O15" s="97" t="s">
        <v>168</v>
      </c>
      <c r="P15" s="97"/>
      <c r="Q15" s="97"/>
      <c r="R15" s="97"/>
      <c r="S15" s="97"/>
      <c r="T15" s="97"/>
      <c r="U15" s="97"/>
      <c r="V15" s="97"/>
    </row>
    <row r="16" spans="1:22" x14ac:dyDescent="0.25">
      <c r="A16" s="94" t="s">
        <v>52</v>
      </c>
      <c r="B16" s="95">
        <f>IF(AND(B$6=2020,OR(edb_name="Vector Lines",edb_name="Industry")),(INDEX(dataset!$A:$AO,MATCH(B$6&amp;$O16,dataset!$AO:$AO,0),MATCH($A$1,dataset!$A$1:$AO$1,0))-$X$27)/1000,INDEX(dataset!$A:$AO,MATCH(B$6&amp;$O16,dataset!$AO:$AO,0),MATCH($A$1,dataset!$A$1:$AO$1,0))/1000)</f>
        <v>879.88431249999996</v>
      </c>
      <c r="C16" s="95">
        <f>IF(AND(C$6=2020,OR(edb_name="Vector Lines",edb_name="Industry")),(INDEX(dataset!$A:$AO,MATCH(C$6&amp;$O16,dataset!$AO:$AO,0),MATCH($A$1,dataset!$A$1:$AO$1,0))-$X$27)/1000,INDEX(dataset!$A:$AO,MATCH(C$6&amp;$O16,dataset!$AO:$AO,0),MATCH($A$1,dataset!$A$1:$AO$1,0))/1000)</f>
        <v>992.0619375</v>
      </c>
      <c r="D16" s="95">
        <f>IF(AND(D$6=2020,OR(edb_name="Vector Lines",edb_name="Industry")),(INDEX(dataset!$A:$AO,MATCH(D$6&amp;$O16,dataset!$AO:$AO,0),MATCH($A$1,dataset!$A$1:$AO$1,0))-$X$27)/1000,INDEX(dataset!$A:$AO,MATCH(D$6&amp;$O16,dataset!$AO:$AO,0),MATCH($A$1,dataset!$A$1:$AO$1,0))/1000)</f>
        <v>1089.675125</v>
      </c>
      <c r="E16" s="95">
        <f>IF(AND(E$6=2020,OR(edb_name="Vector Lines",edb_name="Industry")),(INDEX(dataset!$A:$AO,MATCH(E$6&amp;$O16,dataset!$AO:$AO,0),MATCH($A$1,dataset!$A$1:$AO$1,0))-$X$27)/1000,INDEX(dataset!$A:$AO,MATCH(E$6&amp;$O16,dataset!$AO:$AO,0),MATCH($A$1,dataset!$A$1:$AO$1,0))/1000)</f>
        <v>1192.0029999999999</v>
      </c>
      <c r="F16" s="95">
        <f>IF(AND(F$6=2020,OR(edb_name="Vector Lines",edb_name="Industry")),(INDEX(dataset!$A:$AO,MATCH(F$6&amp;$O16,dataset!$AO:$AO,0),MATCH($A$1,dataset!$A$1:$AO$1,0))-$X$27)/1000,INDEX(dataset!$A:$AO,MATCH(F$6&amp;$O16,dataset!$AO:$AO,0),MATCH($A$1,dataset!$A$1:$AO$1,0))/1000)</f>
        <v>1140.7346250000001</v>
      </c>
      <c r="G16" s="96"/>
      <c r="H16" s="96">
        <f t="shared" si="1"/>
        <v>4.7647736188290768E-2</v>
      </c>
      <c r="O16" s="97" t="s">
        <v>169</v>
      </c>
      <c r="P16" s="97"/>
      <c r="Q16" s="97"/>
      <c r="R16" s="97"/>
      <c r="S16" s="97"/>
      <c r="T16" s="97"/>
      <c r="U16" s="97"/>
      <c r="V16" s="97"/>
    </row>
    <row r="17" spans="1:24" x14ac:dyDescent="0.25">
      <c r="A17" s="94" t="s">
        <v>110</v>
      </c>
      <c r="B17" s="95">
        <f>INDEX(dataset!$A:$AO,MATCH(B$6&amp;$O17,dataset!$AO:$AO,0),MATCH($A$1,dataset!$A$1:$AO$1,0))/1000</f>
        <v>617.21743749999996</v>
      </c>
      <c r="C17" s="95">
        <f>INDEX(dataset!$A:$AO,MATCH(C$6&amp;$O17,dataset!$AO:$AO,0),MATCH($A$1,dataset!$A$1:$AO$1,0))/1000</f>
        <v>631.15525000000002</v>
      </c>
      <c r="D17" s="95">
        <f>INDEX(dataset!$A:$AO,MATCH(D$6&amp;$O17,dataset!$AO:$AO,0),MATCH($A$1,dataset!$A$1:$AO$1,0))/1000</f>
        <v>669.03756250000004</v>
      </c>
      <c r="E17" s="95">
        <f>INDEX(dataset!$A:$AO,MATCH(E$6&amp;$O17,dataset!$AO:$AO,0),MATCH($A$1,dataset!$A$1:$AO$1,0))/1000</f>
        <v>698.28318750000005</v>
      </c>
      <c r="F17" s="95">
        <f>INDEX(dataset!$A:$AO,MATCH(F$6&amp;$O17,dataset!$AO:$AO,0),MATCH($A$1,dataset!$A$1:$AO$1,0))/1000</f>
        <v>692.93124999999998</v>
      </c>
      <c r="G17" s="96"/>
      <c r="H17" s="96">
        <f t="shared" si="1"/>
        <v>3.1615794787097196E-2</v>
      </c>
      <c r="O17" s="97" t="s">
        <v>170</v>
      </c>
      <c r="P17" s="97"/>
      <c r="Q17" s="97"/>
      <c r="R17" s="97"/>
      <c r="S17" s="97"/>
      <c r="T17" s="97"/>
      <c r="U17" s="97"/>
      <c r="V17" s="97"/>
    </row>
    <row r="18" spans="1:24" x14ac:dyDescent="0.25">
      <c r="A18" s="94" t="s">
        <v>51</v>
      </c>
      <c r="B18" s="95">
        <f>INDEX(dataset!$A:$AO,MATCH(B$6&amp;$O18,dataset!$AO:$AO,0),MATCH($A$1,dataset!$A$1:$AO$1,0))/1000</f>
        <v>160.85957812500001</v>
      </c>
      <c r="C18" s="95">
        <f>INDEX(dataset!$A:$AO,MATCH(C$6&amp;$O18,dataset!$AO:$AO,0),MATCH($A$1,dataset!$A$1:$AO$1,0))/1000</f>
        <v>168.16015625</v>
      </c>
      <c r="D18" s="95">
        <f>INDEX(dataset!$A:$AO,MATCH(D$6&amp;$O18,dataset!$AO:$AO,0),MATCH($A$1,dataset!$A$1:$AO$1,0))/1000</f>
        <v>178.270359375</v>
      </c>
      <c r="E18" s="95">
        <f>INDEX(dataset!$A:$AO,MATCH(E$6&amp;$O18,dataset!$AO:$AO,0),MATCH($A$1,dataset!$A$1:$AO$1,0))/1000</f>
        <v>184.054109375</v>
      </c>
      <c r="F18" s="95">
        <f>INDEX(dataset!$A:$AO,MATCH(F$6&amp;$O18,dataset!$AO:$AO,0),MATCH($A$1,dataset!$A$1:$AO$1,0))/1000</f>
        <v>192.29176562500001</v>
      </c>
      <c r="G18" s="96"/>
      <c r="H18" s="96">
        <f t="shared" si="1"/>
        <v>4.5713051130286786E-2</v>
      </c>
      <c r="O18" s="97" t="s">
        <v>171</v>
      </c>
      <c r="P18" s="97"/>
      <c r="Q18" s="97"/>
      <c r="R18" s="97"/>
      <c r="S18" s="97"/>
      <c r="T18" s="97"/>
      <c r="U18" s="97"/>
      <c r="V18" s="97"/>
    </row>
    <row r="19" spans="1:24" x14ac:dyDescent="0.25">
      <c r="A19" s="94" t="s">
        <v>45</v>
      </c>
      <c r="B19" s="95">
        <f>INDEX(dataset!$A:$AO,MATCH(B$6&amp;$S19,dataset!$AO:$AO,0),MATCH($A$1,dataset!$A$1:$AO$1,0))/1000</f>
        <v>3.9311499023437499</v>
      </c>
      <c r="C19" s="95">
        <f>INDEX(dataset!$A:$AO,MATCH(C$6&amp;$S19,dataset!$AO:$AO,0),MATCH($A$1,dataset!$A$1:$AO$1,0))/1000+INDEX(dataset!$A:$AO,MATCH(C$6&amp;$R19,dataset!$AO:$AO,0),MATCH($A$1,dataset!$A$1:$AO$1,0))/1000+INDEX(dataset!$A:$AO,MATCH(C$6&amp;$Q19,dataset!$AO:$AO,0),MATCH($A$1,dataset!$A$1:$AO$1,0))/1000+INDEX(dataset!$A:$AO,MATCH(C$6&amp;$P19,dataset!$AO:$AO,0),MATCH($A$1,dataset!$A$1:$AO$1,0))/1000+INDEX(dataset!$A:$AO,MATCH(C$6&amp;$O19,dataset!$AO:$AO,0),MATCH($A$1,dataset!$A$1:$AO$1,0))/1000</f>
        <v>410.32332113647459</v>
      </c>
      <c r="D19" s="95">
        <f>INDEX(dataset!$A:$AO,MATCH(D$6&amp;$S19,dataset!$AO:$AO,0),MATCH($A$1,dataset!$A$1:$AO$1,0))/1000+INDEX(dataset!$A:$AO,MATCH(D$6&amp;$R19,dataset!$AO:$AO,0),MATCH($A$1,dataset!$A$1:$AO$1,0))/1000+INDEX(dataset!$A:$AO,MATCH(D$6&amp;$Q19,dataset!$AO:$AO,0),MATCH($A$1,dataset!$A$1:$AO$1,0))/1000+INDEX(dataset!$A:$AO,MATCH(D$6&amp;$P19,dataset!$AO:$AO,0),MATCH($A$1,dataset!$A$1:$AO$1,0))/1000+INDEX(dataset!$A:$AO,MATCH(D$6&amp;$O19,dataset!$AO:$AO,0),MATCH($A$1,dataset!$A$1:$AO$1,0))/1000</f>
        <v>377.05407824325562</v>
      </c>
      <c r="E19" s="95">
        <f>INDEX(dataset!$A:$AO,MATCH(E$6&amp;$S19,dataset!$AO:$AO,0),MATCH($A$1,dataset!$A$1:$AO$1,0))/1000+INDEX(dataset!$A:$AO,MATCH(E$6&amp;$R19,dataset!$AO:$AO,0),MATCH($A$1,dataset!$A$1:$AO$1,0))/1000+INDEX(dataset!$A:$AO,MATCH(E$6&amp;$Q19,dataset!$AO:$AO,0),MATCH($A$1,dataset!$A$1:$AO$1,0))/1000+INDEX(dataset!$A:$AO,MATCH(E$6&amp;$P19,dataset!$AO:$AO,0),MATCH($A$1,dataset!$A$1:$AO$1,0))/1000+INDEX(dataset!$A:$AO,MATCH(E$6&amp;$O19,dataset!$AO:$AO,0),MATCH($A$1,dataset!$A$1:$AO$1,0))/1000</f>
        <v>1625.4965673828124</v>
      </c>
      <c r="F19" s="95">
        <f>INDEX(dataset!$A:$AO,MATCH(F$6&amp;$S19,dataset!$AO:$AO,0),MATCH($A$1,dataset!$A$1:$AO$1,0))/1000+INDEX(dataset!$A:$AO,MATCH(F$6&amp;$R19,dataset!$AO:$AO,0),MATCH($A$1,dataset!$A$1:$AO$1,0))/1000+INDEX(dataset!$A:$AO,MATCH(F$6&amp;$Q19,dataset!$AO:$AO,0),MATCH($A$1,dataset!$A$1:$AO$1,0))/1000+INDEX(dataset!$A:$AO,MATCH(F$6&amp;$P19,dataset!$AO:$AO,0),MATCH($A$1,dataset!$A$1:$AO$1,0))/1000+INDEX(dataset!$A:$AO,MATCH(F$6&amp;$O19,dataset!$AO:$AO,0),MATCH($A$1,dataset!$A$1:$AO$1,0))/1000</f>
        <v>360.79455356597902</v>
      </c>
      <c r="G19" s="96"/>
      <c r="H19" s="96">
        <f t="shared" si="1"/>
        <v>-4.1972614026881128E-2</v>
      </c>
      <c r="O19" s="97" t="s">
        <v>172</v>
      </c>
      <c r="P19" s="97" t="s">
        <v>173</v>
      </c>
      <c r="Q19" s="97" t="s">
        <v>174</v>
      </c>
      <c r="R19" s="97" t="s">
        <v>175</v>
      </c>
      <c r="S19" s="97" t="s">
        <v>176</v>
      </c>
      <c r="T19" s="97"/>
      <c r="U19" s="97"/>
      <c r="V19" s="97"/>
    </row>
    <row r="20" spans="1:24" x14ac:dyDescent="0.25">
      <c r="A20" s="94" t="s">
        <v>117</v>
      </c>
      <c r="B20" s="95">
        <f>INDEX(dataset!$A:$AO,MATCH(B$6&amp;$O20,dataset!$AO:$AO,0),MATCH($A$1,dataset!$A$1:$AO$1,0))</f>
        <v>153044.375</v>
      </c>
      <c r="C20" s="95">
        <f>INDEX(dataset!$A:$AO,MATCH(C$6&amp;$O20,dataset!$AO:$AO,0),MATCH($A$1,dataset!$A$1:$AO$1,0))</f>
        <v>154324.3125</v>
      </c>
      <c r="D20" s="95">
        <f>INDEX(dataset!$A:$AO,MATCH(D$6&amp;$O20,dataset!$AO:$AO,0),MATCH($A$1,dataset!$A$1:$AO$1,0))</f>
        <v>154852.921875</v>
      </c>
      <c r="E20" s="95">
        <f>INDEX(dataset!$A:$AO,MATCH(E$6&amp;$O20,dataset!$AO:$AO,0),MATCH($A$1,dataset!$A$1:$AO$1,0))</f>
        <v>155168.609375</v>
      </c>
      <c r="F20" s="95">
        <f>INDEX(dataset!$A:$AO,MATCH(F$6&amp;$O20,dataset!$AO:$AO,0),MATCH($A$1,dataset!$A$1:$AO$1,0))</f>
        <v>156043.75</v>
      </c>
      <c r="G20" s="96"/>
      <c r="H20" s="96">
        <f t="shared" si="1"/>
        <v>3.7001966417042897E-3</v>
      </c>
      <c r="O20" s="97" t="s">
        <v>177</v>
      </c>
      <c r="P20" s="97"/>
      <c r="Q20" s="97"/>
      <c r="R20" s="97"/>
      <c r="S20" s="97"/>
      <c r="T20" s="97"/>
      <c r="U20" s="97"/>
      <c r="V20" s="97"/>
    </row>
    <row r="21" spans="1:24" x14ac:dyDescent="0.25">
      <c r="A21" s="94" t="s">
        <v>118</v>
      </c>
      <c r="B21" s="95">
        <f>INDEX(dataset!$A:$AO,MATCH(B$6&amp;$P21,dataset!$AO:$AO,0),MATCH($A$1,dataset!$A$1:$AO$1,0))+INDEX(dataset!$A:$AO,MATCH(B$6&amp;$O21,dataset!$AO:$AO,0),MATCH($A$1,dataset!$A$1:$AO$1,0))</f>
        <v>299.3037109375</v>
      </c>
      <c r="C21" s="95">
        <f>INDEX(dataset!$A:$AO,MATCH(C$6&amp;$P21,dataset!$AO:$AO,0),MATCH($A$1,dataset!$A$1:$AO$1,0))+INDEX(dataset!$A:$AO,MATCH(C$6&amp;$O21,dataset!$AO:$AO,0),MATCH($A$1,dataset!$A$1:$AO$1,0))</f>
        <v>286.58380889892578</v>
      </c>
      <c r="D21" s="95">
        <f>INDEX(dataset!$A:$AO,MATCH(D$6&amp;$P21,dataset!$AO:$AO,0),MATCH($A$1,dataset!$A$1:$AO$1,0))+INDEX(dataset!$A:$AO,MATCH(D$6&amp;$O21,dataset!$AO:$AO,0),MATCH($A$1,dataset!$A$1:$AO$1,0))</f>
        <v>229.20248413085938</v>
      </c>
      <c r="E21" s="95">
        <f>INDEX(dataset!$A:$AO,MATCH(E$6&amp;$P21,dataset!$AO:$AO,0),MATCH($A$1,dataset!$A$1:$AO$1,0))+INDEX(dataset!$A:$AO,MATCH(E$6&amp;$O21,dataset!$AO:$AO,0),MATCH($A$1,dataset!$A$1:$AO$1,0))</f>
        <v>209.19710540771484</v>
      </c>
      <c r="F21" s="95">
        <f>INDEX(dataset!$A:$AO,MATCH(F$6&amp;$P21,dataset!$AO:$AO,0),MATCH($A$1,dataset!$A$1:$AO$1,0))+INDEX(dataset!$A:$AO,MATCH(F$6&amp;$O21,dataset!$AO:$AO,0),MATCH($A$1,dataset!$A$1:$AO$1,0))</f>
        <v>210.21714019775391</v>
      </c>
      <c r="G21" s="96"/>
      <c r="H21" s="96">
        <f t="shared" si="1"/>
        <v>-9.8140624627954476E-2</v>
      </c>
      <c r="O21" s="97" t="s">
        <v>178</v>
      </c>
      <c r="P21" s="97" t="s">
        <v>179</v>
      </c>
      <c r="Q21" s="97"/>
      <c r="R21" s="97"/>
      <c r="S21" s="97"/>
      <c r="T21" s="97"/>
      <c r="U21" s="97"/>
      <c r="V21" s="97"/>
    </row>
    <row r="22" spans="1:24" x14ac:dyDescent="0.25">
      <c r="A22" s="94" t="s">
        <v>120</v>
      </c>
      <c r="B22" s="95">
        <f>INDEX(dataset!$A:$AO,MATCH(B$6&amp;$P22,dataset!$AO:$AO,0),MATCH($A$1,dataset!$A$1:$AO$1,0))+INDEX(dataset!$A:$AO,MATCH(B$6&amp;$O22,dataset!$AO:$AO,0),MATCH($A$1,dataset!$A$1:$AO$1,0))</f>
        <v>2.1484831273555756</v>
      </c>
      <c r="C22" s="95">
        <f>INDEX(dataset!$A:$AO,MATCH(C$6&amp;$P22,dataset!$AO:$AO,0),MATCH($A$1,dataset!$A$1:$AO$1,0))+INDEX(dataset!$A:$AO,MATCH(C$6&amp;$O22,dataset!$AO:$AO,0),MATCH($A$1,dataset!$A$1:$AO$1,0))</f>
        <v>2.3832749724388123</v>
      </c>
      <c r="D22" s="95">
        <f>INDEX(dataset!$A:$AO,MATCH(D$6&amp;$P22,dataset!$AO:$AO,0),MATCH($A$1,dataset!$A$1:$AO$1,0))+INDEX(dataset!$A:$AO,MATCH(D$6&amp;$O22,dataset!$AO:$AO,0),MATCH($A$1,dataset!$A$1:$AO$1,0))</f>
        <v>2.0426410138607025</v>
      </c>
      <c r="E22" s="95">
        <f>INDEX(dataset!$A:$AO,MATCH(E$6&amp;$P22,dataset!$AO:$AO,0),MATCH($A$1,dataset!$A$1:$AO$1,0))+INDEX(dataset!$A:$AO,MATCH(E$6&amp;$O22,dataset!$AO:$AO,0),MATCH($A$1,dataset!$A$1:$AO$1,0))</f>
        <v>2.1255821287631989</v>
      </c>
      <c r="F22" s="95">
        <f>INDEX(dataset!$A:$AO,MATCH(F$6&amp;$P22,dataset!$AO:$AO,0),MATCH($A$1,dataset!$A$1:$AO$1,0))+INDEX(dataset!$A:$AO,MATCH(F$6&amp;$O22,dataset!$AO:$AO,0),MATCH($A$1,dataset!$A$1:$AO$1,0))</f>
        <v>1.8941755890846252</v>
      </c>
      <c r="G22" s="96"/>
      <c r="H22" s="96">
        <f t="shared" si="1"/>
        <v>-7.3706334001112039E-2</v>
      </c>
      <c r="O22" s="97" t="s">
        <v>180</v>
      </c>
      <c r="P22" s="97" t="s">
        <v>181</v>
      </c>
      <c r="Q22" s="97"/>
      <c r="R22" s="97"/>
      <c r="S22" s="97"/>
      <c r="T22" s="97"/>
      <c r="U22" s="97"/>
      <c r="V22" s="97"/>
    </row>
    <row r="23" spans="1:24" x14ac:dyDescent="0.25">
      <c r="A23" s="165"/>
      <c r="B23" s="147"/>
      <c r="C23" s="147"/>
      <c r="D23" s="147"/>
      <c r="E23" s="147"/>
      <c r="F23" s="147"/>
      <c r="G23" s="147"/>
      <c r="H23" s="147"/>
      <c r="O23" s="97" t="s">
        <v>172</v>
      </c>
      <c r="P23" s="97"/>
      <c r="Q23" s="97"/>
      <c r="R23" s="97"/>
      <c r="S23" s="97"/>
      <c r="T23" s="97"/>
      <c r="U23" s="97"/>
      <c r="V23" s="97"/>
    </row>
    <row r="24" spans="1:24" x14ac:dyDescent="0.25">
      <c r="A24" s="165"/>
      <c r="B24" s="147"/>
      <c r="C24" s="147"/>
      <c r="D24" s="147"/>
      <c r="E24" s="147"/>
      <c r="F24" s="147"/>
      <c r="G24" s="147"/>
      <c r="H24" s="147"/>
    </row>
    <row r="25" spans="1:24" ht="21" x14ac:dyDescent="0.35">
      <c r="A25" s="166" t="s">
        <v>42</v>
      </c>
      <c r="B25" s="147"/>
      <c r="C25" s="147"/>
      <c r="D25" s="147"/>
      <c r="E25" s="147"/>
      <c r="F25" s="147"/>
      <c r="G25" s="147"/>
      <c r="H25" s="147"/>
    </row>
    <row r="26" spans="1:24" x14ac:dyDescent="0.25">
      <c r="A26" s="165"/>
      <c r="B26" s="92">
        <f t="shared" ref="B26:P26" si="2">latest_year+B$2</f>
        <v>2017</v>
      </c>
      <c r="C26" s="92">
        <f t="shared" si="2"/>
        <v>2018</v>
      </c>
      <c r="D26" s="92">
        <f t="shared" si="2"/>
        <v>2019</v>
      </c>
      <c r="E26" s="92">
        <f t="shared" si="2"/>
        <v>2020</v>
      </c>
      <c r="F26" s="92">
        <f t="shared" si="2"/>
        <v>2021</v>
      </c>
      <c r="G26" s="92">
        <f t="shared" si="2"/>
        <v>2022</v>
      </c>
      <c r="H26" s="92">
        <f t="shared" si="2"/>
        <v>2023</v>
      </c>
      <c r="I26" s="92">
        <f t="shared" si="2"/>
        <v>2024</v>
      </c>
      <c r="J26" s="92">
        <f t="shared" si="2"/>
        <v>2025</v>
      </c>
      <c r="K26" s="92">
        <f t="shared" si="2"/>
        <v>2026</v>
      </c>
      <c r="L26" s="92">
        <f t="shared" si="2"/>
        <v>2027</v>
      </c>
      <c r="M26" s="92">
        <f t="shared" si="2"/>
        <v>2028</v>
      </c>
      <c r="N26" s="92">
        <f t="shared" si="2"/>
        <v>2029</v>
      </c>
      <c r="O26" s="92">
        <f t="shared" si="2"/>
        <v>2030</v>
      </c>
      <c r="P26" s="92">
        <f t="shared" si="2"/>
        <v>2031</v>
      </c>
    </row>
    <row r="27" spans="1:24" x14ac:dyDescent="0.25">
      <c r="A27" s="94" t="s">
        <v>182</v>
      </c>
      <c r="B27" s="95">
        <f>IF(AND(B$6=2020,OR(edb_name="Vector Lines",edb_name="Industry")),(INDEX(dataset!$A:$AO,MATCH(B$26&amp;$R27,dataset!$AO:$AO,0),MATCH($A$1,dataset!$A$1:$AO$1,0))-$X$27)/1000,INDEX(dataset!$A:$AO,MATCH(B$26&amp;$R27,dataset!$AO:$AO,0),MATCH($A$1,dataset!$A$1:$AO$1,0))/1000)</f>
        <v>879.88431249999996</v>
      </c>
      <c r="C27" s="95">
        <f>IF(AND(C$6=2020,OR(edb_name="Vector Lines",edb_name="Industry")),(INDEX(dataset!$A:$AO,MATCH(C$26&amp;$R27,dataset!$AO:$AO,0),MATCH($A$1,dataset!$A$1:$AO$1,0))-$X$27)/1000,INDEX(dataset!$A:$AO,MATCH(C$26&amp;$R27,dataset!$AO:$AO,0),MATCH($A$1,dataset!$A$1:$AO$1,0))/1000)</f>
        <v>992.0619375</v>
      </c>
      <c r="D27" s="95">
        <f>IF(AND(D$6=2020,OR(edb_name="Vector Lines",edb_name="Industry")),(INDEX(dataset!$A:$AO,MATCH(D$26&amp;$R27,dataset!$AO:$AO,0),MATCH($A$1,dataset!$A$1:$AO$1,0))-$X$27)/1000,INDEX(dataset!$A:$AO,MATCH(D$26&amp;$R27,dataset!$AO:$AO,0),MATCH($A$1,dataset!$A$1:$AO$1,0))/1000)</f>
        <v>1089.675125</v>
      </c>
      <c r="E27" s="95">
        <f>IF(AND(E$6=2020,OR(edb_name="Vector Lines",edb_name="Industry")),(INDEX(dataset!$A:$AO,MATCH(E$26&amp;$R27,dataset!$AO:$AO,0),MATCH($A$1,dataset!$A$1:$AO$1,0))-$X$27)/1000,INDEX(dataset!$A:$AO,MATCH(E$26&amp;$R27,dataset!$AO:$AO,0),MATCH($A$1,dataset!$A$1:$AO$1,0))/1000)</f>
        <v>1192.0029999999999</v>
      </c>
      <c r="F27" s="95">
        <f>IF(AND(F$6=2020,OR(edb_name="Vector Lines",edb_name="Industry")),(INDEX(dataset!$A:$AO,MATCH(F$26&amp;$R27,dataset!$AO:$AO,0),MATCH($A$1,dataset!$A$1:$AO$1,0))-$X$27)/1000,INDEX(dataset!$A:$AO,MATCH(F$26&amp;$R27,dataset!$AO:$AO,0),MATCH($A$1,dataset!$A$1:$AO$1,0))/1000)</f>
        <v>1140.7346250000001</v>
      </c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R27" s="97" t="s">
        <v>169</v>
      </c>
      <c r="W27" s="159" t="s">
        <v>482</v>
      </c>
      <c r="X27" s="5">
        <f>568770</f>
        <v>568770</v>
      </c>
    </row>
    <row r="28" spans="1:24" x14ac:dyDescent="0.25">
      <c r="A28" s="94" t="s">
        <v>183</v>
      </c>
      <c r="B28" s="101"/>
      <c r="C28" s="101"/>
      <c r="D28" s="101"/>
      <c r="E28" s="101"/>
      <c r="F28" s="101"/>
      <c r="G28" s="95">
        <f>INDEX(dataset!$A:$AO,MATCH(G$26&amp;$R28,dataset!$AO:$AO,0),MATCH($A$1,dataset!$A$1:$AO$1,0))/1000</f>
        <v>1292.665</v>
      </c>
      <c r="H28" s="95">
        <f>INDEX(dataset!$A:$AO,MATCH(H$26&amp;$R28,dataset!$AO:$AO,0),MATCH($A$1,dataset!$A$1:$AO$1,0))/1000</f>
        <v>1189.1023749999999</v>
      </c>
      <c r="I28" s="95">
        <f>INDEX(dataset!$A:$AO,MATCH(I$26&amp;$R28,dataset!$AO:$AO,0),MATCH($A$1,dataset!$A$1:$AO$1,0))/1000</f>
        <v>1116.1612500000001</v>
      </c>
      <c r="J28" s="95">
        <f>INDEX(dataset!$A:$AO,MATCH(J$26&amp;$R28,dataset!$AO:$AO,0),MATCH($A$1,dataset!$A$1:$AO$1,0))/1000</f>
        <v>1083.9303749999999</v>
      </c>
      <c r="K28" s="95">
        <f>INDEX(dataset!$A:$AO,MATCH(K$26&amp;$R28,dataset!$AO:$AO,0),MATCH($A$1,dataset!$A$1:$AO$1,0))/1000</f>
        <v>1141.575</v>
      </c>
      <c r="L28" s="95">
        <f>INDEX(dataset!$A:$AO,MATCH(L$26&amp;$R28,dataset!$AO:$AO,0),MATCH($A$1,dataset!$A$1:$AO$1,0))/1000</f>
        <v>1131.20875</v>
      </c>
      <c r="M28" s="95">
        <f>INDEX(dataset!$A:$AO,MATCH(M$26&amp;$R28,dataset!$AO:$AO,0),MATCH($A$1,dataset!$A$1:$AO$1,0))/1000</f>
        <v>1100.7617499999999</v>
      </c>
      <c r="N28" s="95">
        <f>INDEX(dataset!$A:$AO,MATCH(N$26&amp;$R28,dataset!$AO:$AO,0),MATCH($A$1,dataset!$A$1:$AO$1,0))/1000</f>
        <v>1132.768875</v>
      </c>
      <c r="O28" s="95">
        <f>INDEX(dataset!$A:$AO,MATCH(O$26&amp;$R28,dataset!$AO:$AO,0),MATCH($A$1,dataset!$A$1:$AO$1,0))/1000</f>
        <v>1126.929875</v>
      </c>
      <c r="P28" s="95">
        <f>INDEX(dataset!$A:$AO,MATCH(P$26&amp;$R28,dataset!$AO:$AO,0),MATCH($A$1,dataset!$A$1:$AO$1,0))/1000</f>
        <v>1115.9266250000001</v>
      </c>
      <c r="R28" s="97" t="str">
        <f>"AMP"&amp;latest_year&amp;"Capital ExpenditureAll assetsExpenditure on assetsconstant"</f>
        <v>AMP2021Capital ExpenditureAll assetsExpenditure on assetsconstant</v>
      </c>
    </row>
    <row r="29" spans="1:24" x14ac:dyDescent="0.25">
      <c r="A29" s="94" t="s">
        <v>184</v>
      </c>
      <c r="B29" s="95">
        <f>INDEX(dataset!$A:$AO,MATCH(B$26&amp;"AMP"&amp;B$26-1&amp;$R29,dataset!$AO:$AO,0),MATCH($A$1,dataset!$A$1:$AO$1,0))/1000</f>
        <v>898.81500000000005</v>
      </c>
      <c r="C29" s="95">
        <f>INDEX(dataset!$A:$AO,MATCH(C$26&amp;"AMP"&amp;C$26-1&amp;$R29,dataset!$AO:$AO,0),MATCH($A$1,dataset!$A$1:$AO$1,0))/1000</f>
        <v>1025.004625</v>
      </c>
      <c r="D29" s="95">
        <f>INDEX(dataset!$A:$AO,MATCH(D$26&amp;"AMP"&amp;D$26-1&amp;$R29,dataset!$AO:$AO,0),MATCH($A$1,dataset!$A$1:$AO$1,0))/1000</f>
        <v>1075.8408750000001</v>
      </c>
      <c r="E29" s="95">
        <f>INDEX(dataset!$A:$AO,MATCH(E$26&amp;"AMP"&amp;E$26-1&amp;$R29,dataset!$AO:$AO,0),MATCH($A$1,dataset!$A$1:$AO$1,0))/1000</f>
        <v>1222.2851250000001</v>
      </c>
      <c r="F29" s="95">
        <f>INDEX(dataset!$A:$AO,MATCH(F$26&amp;"AMP"&amp;F$26-1&amp;$R29,dataset!$AO:$AO,0),MATCH($A$1,dataset!$A$1:$AO$1,0))/1000</f>
        <v>1227.5397499999999</v>
      </c>
      <c r="G29" s="147"/>
      <c r="H29" s="147"/>
      <c r="R29" s="97" t="s">
        <v>185</v>
      </c>
    </row>
    <row r="30" spans="1:24" x14ac:dyDescent="0.25">
      <c r="A30" s="94" t="s">
        <v>186</v>
      </c>
      <c r="B30" s="95">
        <f>INDEX(dataset!$A:$AO,MATCH(B$26&amp;"AMP"&amp;B$26-2&amp;$R30,dataset!$AO:$AO,0),MATCH($A$1,dataset!$A$1:$AO$1,0))/1000</f>
        <v>953.33968749999997</v>
      </c>
      <c r="C30" s="95">
        <f>INDEX(dataset!$A:$AO,MATCH(C$26&amp;"AMP"&amp;C$26-2&amp;$R30,dataset!$AO:$AO,0),MATCH($A$1,dataset!$A$1:$AO$1,0))/1000</f>
        <v>900.31737499999997</v>
      </c>
      <c r="D30" s="95">
        <f>INDEX(dataset!$A:$AO,MATCH(D$26&amp;"AMP"&amp;D$26-2&amp;$R30,dataset!$AO:$AO,0),MATCH($A$1,dataset!$A$1:$AO$1,0))/1000</f>
        <v>1014.3561875</v>
      </c>
      <c r="E30" s="95">
        <f>INDEX(dataset!$A:$AO,MATCH(E$26&amp;"AMP"&amp;E$26-2&amp;$R30,dataset!$AO:$AO,0),MATCH($A$1,dataset!$A$1:$AO$1,0))/1000</f>
        <v>1030.5284999999999</v>
      </c>
      <c r="F30" s="95">
        <f>INDEX(dataset!$A:$AO,MATCH(F$26&amp;"AMP"&amp;F$26-2&amp;$R30,dataset!$AO:$AO,0),MATCH($A$1,dataset!$A$1:$AO$1,0))/1000</f>
        <v>1167.3724999999999</v>
      </c>
      <c r="G30" s="147"/>
      <c r="H30" s="147"/>
      <c r="R30" s="97" t="s">
        <v>185</v>
      </c>
    </row>
    <row r="31" spans="1:24" ht="15.75" customHeight="1" x14ac:dyDescent="0.25">
      <c r="A31" s="94"/>
      <c r="B31" s="147"/>
      <c r="C31" s="147"/>
      <c r="D31" s="147"/>
      <c r="E31" s="147"/>
      <c r="F31" s="147"/>
      <c r="G31" s="147"/>
      <c r="H31" s="92" t="s">
        <v>187</v>
      </c>
      <c r="I31" s="92" t="s">
        <v>188</v>
      </c>
    </row>
    <row r="32" spans="1:24" x14ac:dyDescent="0.25">
      <c r="A32" s="94" t="str">
        <f t="shared" ref="A32:A37" si="3">VLOOKUP(V32,$O$32:$R$37,4,FALSE)</f>
        <v>Asset replacement &amp; renewal</v>
      </c>
      <c r="B32" s="95">
        <f>IF(AND(B$6=2020,$A32="System growth",OR(edb_name="Vector Lines",edb_name="Industry")),(INDEX(dataset!$A:$AO,MATCH(B$26&amp;$V32,dataset!$AO:$AO,0),MATCH($A$1,dataset!$A$1:$AO$1,0))-$X$27)/1000,INDEX(dataset!$A:$AO,MATCH(B$26&amp;$V32,dataset!$AO:$AO,0),MATCH($A$1,dataset!$A$1:$AO$1,0))/1000)</f>
        <v>370.87418750000001</v>
      </c>
      <c r="C32" s="95">
        <f>IF(AND(C$6=2020,$A32="System growth",OR(edb_name="Vector Lines",edb_name="Industry")),(INDEX(dataset!$A:$AO,MATCH(C$26&amp;$V32,dataset!$AO:$AO,0),MATCH($A$1,dataset!$A$1:$AO$1,0))-$X$27)/1000,INDEX(dataset!$A:$AO,MATCH(C$26&amp;$V32,dataset!$AO:$AO,0),MATCH($A$1,dataset!$A$1:$AO$1,0))/1000)</f>
        <v>411.98909374999999</v>
      </c>
      <c r="D32" s="95">
        <f>IF(AND(D$6=2020,$A32="System growth",OR(edb_name="Vector Lines",edb_name="Industry")),(INDEX(dataset!$A:$AO,MATCH(D$26&amp;$V32,dataset!$AO:$AO,0),MATCH($A$1,dataset!$A$1:$AO$1,0))-$X$27)/1000,INDEX(dataset!$A:$AO,MATCH(D$26&amp;$V32,dataset!$AO:$AO,0),MATCH($A$1,dataset!$A$1:$AO$1,0))/1000)</f>
        <v>451.60665625000001</v>
      </c>
      <c r="E32" s="95">
        <f>IF(AND(E$6=2020,$A32="System growth",OR(edb_name="Vector Lines",edb_name="Industry")),(INDEX(dataset!$A:$AO,MATCH(E$26&amp;$V32,dataset!$AO:$AO,0),MATCH($A$1,dataset!$A$1:$AO$1,0))-$X$27)/1000,INDEX(dataset!$A:$AO,MATCH(E$26&amp;$V32,dataset!$AO:$AO,0),MATCH($A$1,dataset!$A$1:$AO$1,0))/1000)</f>
        <v>470.71609375000003</v>
      </c>
      <c r="F32" s="95">
        <f>IF(AND(F$6=2020,$A32="System growth",OR(edb_name="Vector Lines",edb_name="Industry")),(INDEX(dataset!$A:$AO,MATCH(F$26&amp;$V32,dataset!$AO:$AO,0),MATCH($A$1,dataset!$A$1:$AO$1,0))-$X$27)/1000,INDEX(dataset!$A:$AO,MATCH(F$26&amp;$V32,dataset!$AO:$AO,0),MATCH($A$1,dataset!$A$1:$AO$1,0))/1000)</f>
        <v>503.0535625</v>
      </c>
      <c r="G32" s="101"/>
      <c r="H32" s="102">
        <f t="shared" ref="H32:H39" si="4">AVERAGE(D32:F32)</f>
        <v>475.12543750000003</v>
      </c>
      <c r="I32" s="103">
        <f t="shared" ref="I32:I39" si="5">H32/$H$38</f>
        <v>0.41648287819755236</v>
      </c>
      <c r="N32" s="5">
        <f>RANK(T32,$T$32:$T$37,0)+COUNTIF($T$32:T32,T32:T37)-1</f>
        <v>6</v>
      </c>
      <c r="O32" s="97" t="s">
        <v>189</v>
      </c>
      <c r="R32" s="97" t="s">
        <v>46</v>
      </c>
      <c r="T32" s="104">
        <f>INDEX(dataset!$A:$AO,MATCH(latest_year&amp;$O32,dataset!$AO:$AO,0),MATCH($A$1,dataset!$A$1:$AO$1,0))+INDEX(dataset!$A:$AO,MATCH(latest_year-1&amp;$O32,dataset!$AO:$AO,0),MATCH($A$1,dataset!$A$1:$AO$1,0))+INDEX(dataset!$A:$AO,MATCH(latest_year-2&amp;$O32,dataset!$AO:$AO,0),MATCH($A$1,dataset!$A$1:$AO$1,0))</f>
        <v>137929.28515625</v>
      </c>
      <c r="U32" s="5">
        <v>1</v>
      </c>
      <c r="V32" s="97" t="str">
        <f t="shared" ref="V32:V37" si="6">VLOOKUP(U32,$N$32:$O$37,2,FALSE)</f>
        <v>IDCapital ExpenditureAsset replacement and renewalAsset replacement and renewalconstant</v>
      </c>
    </row>
    <row r="33" spans="1:22" x14ac:dyDescent="0.25">
      <c r="A33" s="94" t="str">
        <f t="shared" si="3"/>
        <v>System growth</v>
      </c>
      <c r="B33" s="95">
        <f>IF(AND(B$6=2020,$A33="System growth",OR(edb_name="Vector Lines",edb_name="Industry")),(INDEX(dataset!$A:$AO,MATCH(B$26&amp;$V33,dataset!$AO:$AO,0),MATCH($A$1,dataset!$A$1:$AO$1,0))-$X$27)/1000,INDEX(dataset!$A:$AO,MATCH(B$26&amp;$V33,dataset!$AO:$AO,0),MATCH($A$1,dataset!$A$1:$AO$1,0))/1000)</f>
        <v>132.80178125</v>
      </c>
      <c r="C33" s="95">
        <f>IF(AND(C$6=2020,$A33="System growth",OR(edb_name="Vector Lines",edb_name="Industry")),(INDEX(dataset!$A:$AO,MATCH(C$26&amp;$V33,dataset!$AO:$AO,0),MATCH($A$1,dataset!$A$1:$AO$1,0))-$X$27)/1000,INDEX(dataset!$A:$AO,MATCH(C$26&amp;$V33,dataset!$AO:$AO,0),MATCH($A$1,dataset!$A$1:$AO$1,0))/1000)</f>
        <v>143.18998437499999</v>
      </c>
      <c r="D33" s="95">
        <f>IF(AND(D$6=2020,$A33="System growth",OR(edb_name="Vector Lines",edb_name="Industry")),(INDEX(dataset!$A:$AO,MATCH(D$26&amp;$V33,dataset!$AO:$AO,0),MATCH($A$1,dataset!$A$1:$AO$1,0))-$X$27)/1000,INDEX(dataset!$A:$AO,MATCH(D$26&amp;$V33,dataset!$AO:$AO,0),MATCH($A$1,dataset!$A$1:$AO$1,0))/1000)</f>
        <v>160.611890625</v>
      </c>
      <c r="E33" s="95">
        <f>IF(AND(E$6=2020,$A33="System growth",OR(edb_name="Vector Lines",edb_name="Industry")),(INDEX(dataset!$A:$AO,MATCH(E$26&amp;$V33,dataset!$AO:$AO,0),MATCH($A$1,dataset!$A$1:$AO$1,0))-$X$27)/1000,INDEX(dataset!$A:$AO,MATCH(E$26&amp;$V33,dataset!$AO:$AO,0),MATCH($A$1,dataset!$A$1:$AO$1,0))/1000)</f>
        <v>196.52350000000001</v>
      </c>
      <c r="F33" s="95">
        <f>IF(AND(F$6=2020,$A33="System growth",OR(edb_name="Vector Lines",edb_name="Industry")),(INDEX(dataset!$A:$AO,MATCH(F$26&amp;$V33,dataset!$AO:$AO,0),MATCH($A$1,dataset!$A$1:$AO$1,0))-$X$27)/1000,INDEX(dataset!$A:$AO,MATCH(F$26&amp;$V33,dataset!$AO:$AO,0),MATCH($A$1,dataset!$A$1:$AO$1,0))/1000)</f>
        <v>162.03609374999999</v>
      </c>
      <c r="G33" s="101"/>
      <c r="H33" s="102">
        <f t="shared" si="4"/>
        <v>173.05716145833333</v>
      </c>
      <c r="I33" s="103">
        <f t="shared" si="5"/>
        <v>0.15169750766473156</v>
      </c>
      <c r="N33" s="5">
        <f>RANK(T33,$T$32:$T$37,0)+COUNTIF($T$32:T33,T33:T38)-1</f>
        <v>1</v>
      </c>
      <c r="O33" s="97" t="s">
        <v>190</v>
      </c>
      <c r="R33" s="97" t="s">
        <v>191</v>
      </c>
      <c r="T33" s="104">
        <f>INDEX(dataset!$A:$AO,MATCH(latest_year&amp;$O33,dataset!$AO:$AO,0),MATCH($A$1,dataset!$A$1:$AO$1,0))+INDEX(dataset!$A:$AO,MATCH(latest_year-1&amp;$O33,dataset!$AO:$AO,0),MATCH($A$1,dataset!$A$1:$AO$1,0))+INDEX(dataset!$A:$AO,MATCH(latest_year-2&amp;$O33,dataset!$AO:$AO,0),MATCH($A$1,dataset!$A$1:$AO$1,0))</f>
        <v>1425376.3125</v>
      </c>
      <c r="U33" s="5">
        <v>2</v>
      </c>
      <c r="V33" s="97" t="str">
        <f t="shared" si="6"/>
        <v>IDCapital ExpenditureSystem growthSystem growthconstant</v>
      </c>
    </row>
    <row r="34" spans="1:22" x14ac:dyDescent="0.25">
      <c r="A34" s="94" t="str">
        <f t="shared" si="3"/>
        <v>Consumer connection</v>
      </c>
      <c r="B34" s="95">
        <f>IF(AND(B$6=2020,$A34="System growth",OR(edb_name="Vector Lines",edb_name="Industry")),(INDEX(dataset!$A:$AO,MATCH(B$26&amp;$V34,dataset!$AO:$AO,0),MATCH($A$1,dataset!$A$1:$AO$1,0))-$X$27)/1000,INDEX(dataset!$A:$AO,MATCH(B$26&amp;$V34,dataset!$AO:$AO,0),MATCH($A$1,dataset!$A$1:$AO$1,0))/1000)</f>
        <v>216.042546875</v>
      </c>
      <c r="C34" s="95">
        <f>IF(AND(C$6=2020,$A34="System growth",OR(edb_name="Vector Lines",edb_name="Industry")),(INDEX(dataset!$A:$AO,MATCH(C$26&amp;$V34,dataset!$AO:$AO,0),MATCH($A$1,dataset!$A$1:$AO$1,0))-$X$27)/1000,INDEX(dataset!$A:$AO,MATCH(C$26&amp;$V34,dataset!$AO:$AO,0),MATCH($A$1,dataset!$A$1:$AO$1,0))/1000)</f>
        <v>234.58626562500001</v>
      </c>
      <c r="D34" s="95">
        <f>IF(AND(D$6=2020,$A34="System growth",OR(edb_name="Vector Lines",edb_name="Industry")),(INDEX(dataset!$A:$AO,MATCH(D$26&amp;$V34,dataset!$AO:$AO,0),MATCH($A$1,dataset!$A$1:$AO$1,0))-$X$27)/1000,INDEX(dataset!$A:$AO,MATCH(D$26&amp;$V34,dataset!$AO:$AO,0),MATCH($A$1,dataset!$A$1:$AO$1,0))/1000)</f>
        <v>256.25465624999998</v>
      </c>
      <c r="E34" s="95">
        <f>IF(AND(E$6=2020,$A34="System growth",OR(edb_name="Vector Lines",edb_name="Industry")),(INDEX(dataset!$A:$AO,MATCH(E$26&amp;$V34,dataset!$AO:$AO,0),MATCH($A$1,dataset!$A$1:$AO$1,0))-$X$27)/1000,INDEX(dataset!$A:$AO,MATCH(E$26&amp;$V34,dataset!$AO:$AO,0),MATCH($A$1,dataset!$A$1:$AO$1,0))/1000)</f>
        <v>245.22631250000001</v>
      </c>
      <c r="F34" s="95">
        <f>IF(AND(F$6=2020,$A34="System growth",OR(edb_name="Vector Lines",edb_name="Industry")),(INDEX(dataset!$A:$AO,MATCH(F$26&amp;$V34,dataset!$AO:$AO,0),MATCH($A$1,dataset!$A$1:$AO$1,0))-$X$27)/1000,INDEX(dataset!$A:$AO,MATCH(F$26&amp;$V34,dataset!$AO:$AO,0),MATCH($A$1,dataset!$A$1:$AO$1,0))/1000)</f>
        <v>238.19804687499999</v>
      </c>
      <c r="G34" s="101"/>
      <c r="H34" s="102">
        <f t="shared" si="4"/>
        <v>246.55967187499996</v>
      </c>
      <c r="I34" s="103">
        <f t="shared" si="5"/>
        <v>0.21612793945587069</v>
      </c>
      <c r="N34" s="5">
        <f>RANK(T34,$T$32:$T$37,0)+COUNTIF($T$32:T34,T34:T45)-1</f>
        <v>3</v>
      </c>
      <c r="O34" s="97" t="s">
        <v>192</v>
      </c>
      <c r="R34" s="97" t="s">
        <v>48</v>
      </c>
      <c r="T34" s="104">
        <f>INDEX(dataset!$A:$AO,MATCH(latest_year&amp;$O34,dataset!$AO:$AO,0),MATCH($A$1,dataset!$A$1:$AO$1,0))+INDEX(dataset!$A:$AO,MATCH(latest_year-1&amp;$O34,dataset!$AO:$AO,0),MATCH($A$1,dataset!$A$1:$AO$1,0))+INDEX(dataset!$A:$AO,MATCH(latest_year-2&amp;$O34,dataset!$AO:$AO,0),MATCH($A$1,dataset!$A$1:$AO$1,0))</f>
        <v>739679.015625</v>
      </c>
      <c r="U34" s="5">
        <v>3</v>
      </c>
      <c r="V34" s="97" t="str">
        <f t="shared" si="6"/>
        <v>IDCapital ExpenditureConsumer connectionConsumer connectionconstant</v>
      </c>
    </row>
    <row r="35" spans="1:22" x14ac:dyDescent="0.25">
      <c r="A35" s="94" t="str">
        <f t="shared" si="3"/>
        <v>Reliability, safety &amp; environment</v>
      </c>
      <c r="B35" s="95">
        <f>IF(AND(B$6=2020,$A35="System growth",OR(edb_name="Vector Lines",edb_name="Industry")),(INDEX(dataset!$A:$AO,MATCH(B$26&amp;$V35,dataset!$AO:$AO,0),MATCH($A$1,dataset!$A$1:$AO$1,0))-$X$27)/1000,INDEX(dataset!$A:$AO,MATCH(B$26&amp;$V35,dataset!$AO:$AO,0),MATCH($A$1,dataset!$A$1:$AO$1,0))/1000)</f>
        <v>60.697835937500003</v>
      </c>
      <c r="C35" s="95">
        <f>IF(AND(C$6=2020,$A35="System growth",OR(edb_name="Vector Lines",edb_name="Industry")),(INDEX(dataset!$A:$AO,MATCH(C$26&amp;$V35,dataset!$AO:$AO,0),MATCH($A$1,dataset!$A$1:$AO$1,0))-$X$27)/1000,INDEX(dataset!$A:$AO,MATCH(C$26&amp;$V35,dataset!$AO:$AO,0),MATCH($A$1,dataset!$A$1:$AO$1,0))/1000)</f>
        <v>49.003570312500003</v>
      </c>
      <c r="D35" s="95">
        <f>IF(AND(D$6=2020,$A35="System growth",OR(edb_name="Vector Lines",edb_name="Industry")),(INDEX(dataset!$A:$AO,MATCH(D$26&amp;$V35,dataset!$AO:$AO,0),MATCH($A$1,dataset!$A$1:$AO$1,0))-$X$27)/1000,INDEX(dataset!$A:$AO,MATCH(D$26&amp;$V35,dataset!$AO:$AO,0),MATCH($A$1,dataset!$A$1:$AO$1,0))/1000)</f>
        <v>87.694835937500002</v>
      </c>
      <c r="E35" s="95">
        <f>IF(AND(E$6=2020,$A35="System growth",OR(edb_name="Vector Lines",edb_name="Industry")),(INDEX(dataset!$A:$AO,MATCH(E$26&amp;$V35,dataset!$AO:$AO,0),MATCH($A$1,dataset!$A$1:$AO$1,0))-$X$27)/1000,INDEX(dataset!$A:$AO,MATCH(E$26&amp;$V35,dataset!$AO:$AO,0),MATCH($A$1,dataset!$A$1:$AO$1,0))/1000)</f>
        <v>120.282859375</v>
      </c>
      <c r="F35" s="95">
        <f>IF(AND(F$6=2020,$A35="System growth",OR(edb_name="Vector Lines",edb_name="Industry")),(INDEX(dataset!$A:$AO,MATCH(F$26&amp;$V35,dataset!$AO:$AO,0),MATCH($A$1,dataset!$A$1:$AO$1,0))-$X$27)/1000,INDEX(dataset!$A:$AO,MATCH(F$26&amp;$V35,dataset!$AO:$AO,0),MATCH($A$1,dataset!$A$1:$AO$1,0))/1000)</f>
        <v>97.018398437499997</v>
      </c>
      <c r="G35" s="101"/>
      <c r="H35" s="102">
        <f t="shared" si="4"/>
        <v>101.66536458333333</v>
      </c>
      <c r="I35" s="103">
        <f t="shared" si="5"/>
        <v>8.9117273698211888E-2</v>
      </c>
      <c r="N35" s="5">
        <f>RANK(T35,$T$32:$T$37,0)+COUNTIF($T$32:T35,T35:T46)-1</f>
        <v>5</v>
      </c>
      <c r="O35" s="97" t="s">
        <v>193</v>
      </c>
      <c r="R35" s="97" t="s">
        <v>49</v>
      </c>
      <c r="T35" s="104">
        <f>INDEX(dataset!$A:$AO,MATCH(latest_year&amp;$O35,dataset!$AO:$AO,0),MATCH($A$1,dataset!$A$1:$AO$1,0))+INDEX(dataset!$A:$AO,MATCH(latest_year-1&amp;$O35,dataset!$AO:$AO,0),MATCH($A$1,dataset!$A$1:$AO$1,0))+INDEX(dataset!$A:$AO,MATCH(latest_year-2&amp;$O35,dataset!$AO:$AO,0),MATCH($A$1,dataset!$A$1:$AO$1,0))</f>
        <v>295260.65625</v>
      </c>
      <c r="U35" s="5">
        <v>4</v>
      </c>
      <c r="V35" s="97" t="str">
        <f t="shared" si="6"/>
        <v>IDCapital ExpenditureReliability, safety and environmentTotal reliability, safety and environmentconstant</v>
      </c>
    </row>
    <row r="36" spans="1:22" x14ac:dyDescent="0.25">
      <c r="A36" s="94" t="str">
        <f t="shared" si="3"/>
        <v>Non-network assets</v>
      </c>
      <c r="B36" s="95">
        <f>IF(AND(B$6=2020,$A36="System growth",OR(edb_name="Vector Lines",edb_name="Industry")),(INDEX(dataset!$A:$AO,MATCH(B$26&amp;$V36,dataset!$AO:$AO,0),MATCH($A$1,dataset!$A$1:$AO$1,0))-$X$27)/1000,INDEX(dataset!$A:$AO,MATCH(B$26&amp;$V36,dataset!$AO:$AO,0),MATCH($A$1,dataset!$A$1:$AO$1,0))/1000)</f>
        <v>48.339628906249999</v>
      </c>
      <c r="C36" s="95">
        <f>IF(AND(C$6=2020,$A36="System growth",OR(edb_name="Vector Lines",edb_name="Industry")),(INDEX(dataset!$A:$AO,MATCH(C$26&amp;$V36,dataset!$AO:$AO,0),MATCH($A$1,dataset!$A$1:$AO$1,0))-$X$27)/1000,INDEX(dataset!$A:$AO,MATCH(C$26&amp;$V36,dataset!$AO:$AO,0),MATCH($A$1,dataset!$A$1:$AO$1,0))/1000)</f>
        <v>100.0359453125</v>
      </c>
      <c r="D36" s="95">
        <f>IF(AND(D$6=2020,$A36="System growth",OR(edb_name="Vector Lines",edb_name="Industry")),(INDEX(dataset!$A:$AO,MATCH(D$26&amp;$V36,dataset!$AO:$AO,0),MATCH($A$1,dataset!$A$1:$AO$1,0))-$X$27)/1000,INDEX(dataset!$A:$AO,MATCH(D$26&amp;$V36,dataset!$AO:$AO,0),MATCH($A$1,dataset!$A$1:$AO$1,0))/1000)</f>
        <v>89.928156250000001</v>
      </c>
      <c r="E36" s="95">
        <f>IF(AND(E$6=2020,$A36="System growth",OR(edb_name="Vector Lines",edb_name="Industry")),(INDEX(dataset!$A:$AO,MATCH(E$26&amp;$V36,dataset!$AO:$AO,0),MATCH($A$1,dataset!$A$1:$AO$1,0))-$X$27)/1000,INDEX(dataset!$A:$AO,MATCH(E$26&amp;$V36,dataset!$AO:$AO,0),MATCH($A$1,dataset!$A$1:$AO$1,0))/1000)</f>
        <v>114.3046640625</v>
      </c>
      <c r="F36" s="95">
        <f>IF(AND(F$6=2020,$A36="System growth",OR(edb_name="Vector Lines",edb_name="Industry")),(INDEX(dataset!$A:$AO,MATCH(F$26&amp;$V36,dataset!$AO:$AO,0),MATCH($A$1,dataset!$A$1:$AO$1,0))-$X$27)/1000,INDEX(dataset!$A:$AO,MATCH(F$26&amp;$V36,dataset!$AO:$AO,0),MATCH($A$1,dataset!$A$1:$AO$1,0))/1000)</f>
        <v>91.027835937500001</v>
      </c>
      <c r="G36" s="101"/>
      <c r="H36" s="102">
        <f t="shared" si="4"/>
        <v>98.420218750000004</v>
      </c>
      <c r="I36" s="103">
        <f t="shared" si="5"/>
        <v>8.6272661370257006E-2</v>
      </c>
      <c r="N36" s="5">
        <f>RANK(T36,$T$32:$T$37,0)+COUNTIF($T$32:T36,T36:T47)-1</f>
        <v>4</v>
      </c>
      <c r="O36" s="97" t="s">
        <v>194</v>
      </c>
      <c r="R36" s="97" t="s">
        <v>195</v>
      </c>
      <c r="T36" s="104">
        <f>INDEX(dataset!$A:$AO,MATCH(latest_year&amp;$O36,dataset!$AO:$AO,0),MATCH($A$1,dataset!$A$1:$AO$1,0))+INDEX(dataset!$A:$AO,MATCH(latest_year-1&amp;$O36,dataset!$AO:$AO,0),MATCH($A$1,dataset!$A$1:$AO$1,0))+INDEX(dataset!$A:$AO,MATCH(latest_year-2&amp;$O36,dataset!$AO:$AO,0),MATCH($A$1,dataset!$A$1:$AO$1,0))</f>
        <v>304996.09375</v>
      </c>
      <c r="U36" s="5">
        <v>5</v>
      </c>
      <c r="V36" s="97" t="str">
        <f t="shared" si="6"/>
        <v>IDCapital ExpenditureNon-network assetsExpenditure on non-network assetsconstant</v>
      </c>
    </row>
    <row r="37" spans="1:22" x14ac:dyDescent="0.25">
      <c r="A37" s="94" t="str">
        <f t="shared" si="3"/>
        <v>Asset relocations</v>
      </c>
      <c r="B37" s="95">
        <f>IF(AND(B$6=2020,$A37="System growth",OR(edb_name="Vector Lines",edb_name="Industry")),(INDEX(dataset!$A:$AO,MATCH(B$26&amp;$V37,dataset!$AO:$AO,0),MATCH($A$1,dataset!$A$1:$AO$1,0))-$X$27)/1000,INDEX(dataset!$A:$AO,MATCH(B$26&amp;$V37,dataset!$AO:$AO,0),MATCH($A$1,dataset!$A$1:$AO$1,0))/1000)</f>
        <v>51.128402343749997</v>
      </c>
      <c r="C37" s="95">
        <f>IF(AND(C$6=2020,$A37="System growth",OR(edb_name="Vector Lines",edb_name="Industry")),(INDEX(dataset!$A:$AO,MATCH(C$26&amp;$V37,dataset!$AO:$AO,0),MATCH($A$1,dataset!$A$1:$AO$1,0))-$X$27)/1000,INDEX(dataset!$A:$AO,MATCH(C$26&amp;$V37,dataset!$AO:$AO,0),MATCH($A$1,dataset!$A$1:$AO$1,0))/1000)</f>
        <v>53.256999999999998</v>
      </c>
      <c r="D37" s="95">
        <f>IF(AND(D$6=2020,$A37="System growth",OR(edb_name="Vector Lines",edb_name="Industry")),(INDEX(dataset!$A:$AO,MATCH(D$26&amp;$V37,dataset!$AO:$AO,0),MATCH($A$1,dataset!$A$1:$AO$1,0))-$X$27)/1000,INDEX(dataset!$A:$AO,MATCH(D$26&amp;$V37,dataset!$AO:$AO,0),MATCH($A$1,dataset!$A$1:$AO$1,0))/1000)</f>
        <v>43.578902343750002</v>
      </c>
      <c r="E37" s="95">
        <f>IF(AND(E$6=2020,$A37="System growth",OR(edb_name="Vector Lines",edb_name="Industry")),(INDEX(dataset!$A:$AO,MATCH(E$26&amp;$V37,dataset!$AO:$AO,0),MATCH($A$1,dataset!$A$1:$AO$1,0))-$X$27)/1000,INDEX(dataset!$A:$AO,MATCH(E$26&amp;$V37,dataset!$AO:$AO,0),MATCH($A$1,dataset!$A$1:$AO$1,0))/1000)</f>
        <v>44.94963671875</v>
      </c>
      <c r="F37" s="95">
        <f>IF(AND(F$6=2020,$A37="System growth",OR(edb_name="Vector Lines",edb_name="Industry")),(INDEX(dataset!$A:$AO,MATCH(F$26&amp;$V37,dataset!$AO:$AO,0),MATCH($A$1,dataset!$A$1:$AO$1,0))-$X$27)/1000,INDEX(dataset!$A:$AO,MATCH(F$26&amp;$V37,dataset!$AO:$AO,0),MATCH($A$1,dataset!$A$1:$AO$1,0))/1000)</f>
        <v>49.400746093750001</v>
      </c>
      <c r="G37" s="101"/>
      <c r="H37" s="102">
        <f t="shared" si="4"/>
        <v>45.976428385416661</v>
      </c>
      <c r="I37" s="103">
        <f t="shared" si="5"/>
        <v>4.0301768147705148E-2</v>
      </c>
      <c r="N37" s="5">
        <f>RANK(T37,$T$32:$T$37,0)+COUNTIF($T$32:T37,T37:T48)-1</f>
        <v>2</v>
      </c>
      <c r="O37" s="97" t="s">
        <v>196</v>
      </c>
      <c r="R37" s="97" t="s">
        <v>50</v>
      </c>
      <c r="T37" s="104">
        <f>INDEX(dataset!$A:$AO,MATCH(latest_year&amp;$O37,dataset!$AO:$AO,0),MATCH($A$1,dataset!$A$1:$AO$1,0))+INDEX(dataset!$A:$AO,MATCH(latest_year-1&amp;$O37,dataset!$AO:$AO,0),MATCH($A$1,dataset!$A$1:$AO$1,0))+INDEX(dataset!$A:$AO,MATCH(latest_year-2&amp;$O37,dataset!$AO:$AO,0),MATCH($A$1,dataset!$A$1:$AO$1,0))</f>
        <v>1087941.484375</v>
      </c>
      <c r="U37" s="5">
        <v>6</v>
      </c>
      <c r="V37" s="97" t="str">
        <f t="shared" si="6"/>
        <v>IDCapital ExpenditureAsset relocationsAsset relocationsconstant</v>
      </c>
    </row>
    <row r="38" spans="1:22" x14ac:dyDescent="0.25">
      <c r="A38" s="94" t="s">
        <v>52</v>
      </c>
      <c r="B38" s="95">
        <f>IF(AND(B$6=2020,OR(edb_name="Vector Lines",edb_name="Industry")),(INDEX(dataset!$A:$AO,MATCH(B$6&amp;$O38,dataset!$AO:$AO,0),MATCH($A$1,dataset!$A$1:$AO$1,0))-$X$27)/1000,INDEX(dataset!$A:$AO,MATCH(B$6&amp;$O38,dataset!$AO:$AO,0),MATCH($A$1,dataset!$A$1:$AO$1,0))/1000)</f>
        <v>879.88431249999996</v>
      </c>
      <c r="C38" s="95">
        <f>IF(AND(C$6=2020,OR(edb_name="Vector Lines",edb_name="Industry")),(INDEX(dataset!$A:$AO,MATCH(C$6&amp;$O38,dataset!$AO:$AO,0),MATCH($A$1,dataset!$A$1:$AO$1,0))-$X$27)/1000,INDEX(dataset!$A:$AO,MATCH(C$6&amp;$O38,dataset!$AO:$AO,0),MATCH($A$1,dataset!$A$1:$AO$1,0))/1000)</f>
        <v>992.0619375</v>
      </c>
      <c r="D38" s="95">
        <f>IF(AND(D$6=2020,OR(edb_name="Vector Lines",edb_name="Industry")),(INDEX(dataset!$A:$AO,MATCH(D$6&amp;$O38,dataset!$AO:$AO,0),MATCH($A$1,dataset!$A$1:$AO$1,0))-$X$27)/1000,INDEX(dataset!$A:$AO,MATCH(D$6&amp;$O38,dataset!$AO:$AO,0),MATCH($A$1,dataset!$A$1:$AO$1,0))/1000)</f>
        <v>1089.675125</v>
      </c>
      <c r="E38" s="95">
        <f>IF(AND(E$6=2020,OR(edb_name="Vector Lines",edb_name="Industry")),(INDEX(dataset!$A:$AO,MATCH(E$6&amp;$O38,dataset!$AO:$AO,0),MATCH($A$1,dataset!$A$1:$AO$1,0))-$X$27)/1000,INDEX(dataset!$A:$AO,MATCH(E$6&amp;$O38,dataset!$AO:$AO,0),MATCH($A$1,dataset!$A$1:$AO$1,0))/1000)</f>
        <v>1192.0029999999999</v>
      </c>
      <c r="F38" s="95">
        <f>IF(AND(F$6=2020,OR(edb_name="Vector Lines",edb_name="Industry")),(INDEX(dataset!$A:$AO,MATCH(F$6&amp;$O38,dataset!$AO:$AO,0),MATCH($A$1,dataset!$A$1:$AO$1,0))-$X$27)/1000,INDEX(dataset!$A:$AO,MATCH(F$6&amp;$O38,dataset!$AO:$AO,0),MATCH($A$1,dataset!$A$1:$AO$1,0))/1000)</f>
        <v>1140.7346250000001</v>
      </c>
      <c r="G38" s="147"/>
      <c r="H38" s="102">
        <f t="shared" si="4"/>
        <v>1140.8042499999999</v>
      </c>
      <c r="I38" s="103">
        <f t="shared" si="5"/>
        <v>1</v>
      </c>
      <c r="J38" s="5" t="b">
        <f>ROUND(SUM(I32:I37),5)=I38</f>
        <v>1</v>
      </c>
      <c r="O38" s="97" t="s">
        <v>169</v>
      </c>
    </row>
    <row r="39" spans="1:22" x14ac:dyDescent="0.25">
      <c r="A39" s="94" t="s">
        <v>197</v>
      </c>
      <c r="B39" s="95">
        <f>IF(AND(B$6=2020,OR(edb_name="Vector Lines",edb_name="Industry")),(INDEX(dataset!$A:$AO,MATCH(B$6&amp;$O39,dataset!$AO:$AO,0),MATCH($A$1,dataset!$A$1:$AO$1,0))-$X$27)/1000,INDEX(dataset!$A:$AO,MATCH(B$6&amp;$O39,dataset!$AO:$AO,0),MATCH($A$1,dataset!$A$1:$AO$1,0))/1000)</f>
        <v>306.255</v>
      </c>
      <c r="C39" s="95">
        <f>IF(AND(C$6=2020,OR(edb_name="Vector Lines",edb_name="Industry")),(INDEX(dataset!$A:$AO,MATCH(C$6&amp;$O39,dataset!$AO:$AO,0),MATCH($A$1,dataset!$A$1:$AO$1,0))-$X$27)/1000,INDEX(dataset!$A:$AO,MATCH(C$6&amp;$O39,dataset!$AO:$AO,0),MATCH($A$1,dataset!$A$1:$AO$1,0))/1000)</f>
        <v>229.73567187500001</v>
      </c>
      <c r="D39" s="95">
        <f>IF(AND(D$6=2020,OR(edb_name="Vector Lines",edb_name="Industry")),(INDEX(dataset!$A:$AO,MATCH(D$6&amp;$O39,dataset!$AO:$AO,0),MATCH($A$1,dataset!$A$1:$AO$1,0))-$X$27)/1000,INDEX(dataset!$A:$AO,MATCH(D$6&amp;$O39,dataset!$AO:$AO,0),MATCH($A$1,dataset!$A$1:$AO$1,0))/1000)</f>
        <v>201.6755</v>
      </c>
      <c r="E39" s="95">
        <f>IF(AND(E$6=2020,OR(edb_name="Vector Lines",edb_name="Industry")),(INDEX(dataset!$A:$AO,MATCH(E$6&amp;$O39,dataset!$AO:$AO,0),MATCH($A$1,dataset!$A$1:$AO$1,0))-$X$27)/1000,INDEX(dataset!$A:$AO,MATCH(E$6&amp;$O39,dataset!$AO:$AO,0),MATCH($A$1,dataset!$A$1:$AO$1,0))/1000)</f>
        <v>228.49068750000001</v>
      </c>
      <c r="F39" s="95">
        <f>IF(AND(F$6=2020,OR(edb_name="Vector Lines",edb_name="Industry")),(INDEX(dataset!$A:$AO,MATCH(F$6&amp;$O39,dataset!$AO:$AO,0),MATCH($A$1,dataset!$A$1:$AO$1,0))-$X$27)/1000,INDEX(dataset!$A:$AO,MATCH(F$6&amp;$O39,dataset!$AO:$AO,0),MATCH($A$1,dataset!$A$1:$AO$1,0))/1000)</f>
        <v>186.99868749999999</v>
      </c>
      <c r="G39" s="147"/>
      <c r="H39" s="102">
        <f t="shared" si="4"/>
        <v>205.72162499999999</v>
      </c>
      <c r="I39" s="103">
        <f t="shared" si="5"/>
        <v>0.18033034589413566</v>
      </c>
      <c r="O39" s="97" t="s">
        <v>172</v>
      </c>
    </row>
    <row r="40" spans="1:22" ht="22.5" customHeight="1" x14ac:dyDescent="0.25">
      <c r="H40" s="92" t="s">
        <v>198</v>
      </c>
    </row>
    <row r="41" spans="1:22" x14ac:dyDescent="0.25">
      <c r="A41" s="105" t="s">
        <v>130</v>
      </c>
      <c r="B41" s="106"/>
      <c r="C41" s="106"/>
      <c r="D41" s="106"/>
      <c r="E41" s="106"/>
      <c r="F41" s="106"/>
      <c r="G41" s="106"/>
      <c r="H41" s="107">
        <f>SUM(D38:F38)/SUM(D7:F7)</f>
        <v>8.7548299882507064E-2</v>
      </c>
    </row>
    <row r="42" spans="1:22" x14ac:dyDescent="0.25">
      <c r="A42" s="105" t="s">
        <v>131</v>
      </c>
      <c r="B42" s="106"/>
      <c r="C42" s="106"/>
      <c r="D42" s="106"/>
      <c r="E42" s="106"/>
      <c r="F42" s="106"/>
      <c r="G42" s="106"/>
      <c r="H42" s="106">
        <f>SUM(D38:F38)*1000000/SUM(D12:F12)</f>
        <v>527.3354922667495</v>
      </c>
    </row>
    <row r="43" spans="1:22" x14ac:dyDescent="0.25">
      <c r="A43" s="105" t="s">
        <v>132</v>
      </c>
      <c r="B43" s="106"/>
      <c r="C43" s="106"/>
      <c r="D43" s="106"/>
      <c r="E43" s="106"/>
      <c r="F43" s="106"/>
      <c r="G43" s="106"/>
      <c r="H43" s="106">
        <f>SUM(D38:F38)/-SUM(D74:F74)</f>
        <v>2.3518727059824966</v>
      </c>
    </row>
    <row r="44" spans="1:22" x14ac:dyDescent="0.25">
      <c r="A44" s="108"/>
      <c r="B44" s="108"/>
      <c r="C44" s="108"/>
      <c r="D44" s="108"/>
      <c r="E44" s="108"/>
      <c r="F44" s="108"/>
    </row>
    <row r="46" spans="1:22" ht="21" x14ac:dyDescent="0.35">
      <c r="A46" s="93" t="s">
        <v>43</v>
      </c>
    </row>
    <row r="47" spans="1:22" x14ac:dyDescent="0.25">
      <c r="B47" s="92">
        <f t="shared" ref="B47:P47" si="7">latest_year+B$2</f>
        <v>2017</v>
      </c>
      <c r="C47" s="92">
        <f t="shared" si="7"/>
        <v>2018</v>
      </c>
      <c r="D47" s="92">
        <f t="shared" si="7"/>
        <v>2019</v>
      </c>
      <c r="E47" s="92">
        <f t="shared" si="7"/>
        <v>2020</v>
      </c>
      <c r="F47" s="92">
        <f t="shared" si="7"/>
        <v>2021</v>
      </c>
      <c r="G47" s="92">
        <f t="shared" si="7"/>
        <v>2022</v>
      </c>
      <c r="H47" s="92">
        <f t="shared" si="7"/>
        <v>2023</v>
      </c>
      <c r="I47" s="92">
        <f t="shared" si="7"/>
        <v>2024</v>
      </c>
      <c r="J47" s="92">
        <f t="shared" si="7"/>
        <v>2025</v>
      </c>
      <c r="K47" s="92">
        <f t="shared" si="7"/>
        <v>2026</v>
      </c>
      <c r="L47" s="92">
        <f t="shared" si="7"/>
        <v>2027</v>
      </c>
      <c r="M47" s="92">
        <f t="shared" si="7"/>
        <v>2028</v>
      </c>
      <c r="N47" s="92">
        <f t="shared" si="7"/>
        <v>2029</v>
      </c>
      <c r="O47" s="92">
        <f t="shared" si="7"/>
        <v>2030</v>
      </c>
      <c r="P47" s="92">
        <f t="shared" si="7"/>
        <v>2031</v>
      </c>
    </row>
    <row r="48" spans="1:22" x14ac:dyDescent="0.25">
      <c r="A48" s="94" t="s">
        <v>199</v>
      </c>
      <c r="B48" s="95">
        <f>INDEX(dataset!$A:$AO,MATCH(B$26&amp;$R48,dataset!$AO:$AO,0),MATCH($A$1,dataset!$A$1:$AO$1,0))/1000</f>
        <v>617.21743749999996</v>
      </c>
      <c r="C48" s="95">
        <f>INDEX(dataset!$A:$AO,MATCH(C$26&amp;$R48,dataset!$AO:$AO,0),MATCH($A$1,dataset!$A$1:$AO$1,0))/1000</f>
        <v>631.15525000000002</v>
      </c>
      <c r="D48" s="95">
        <f>INDEX(dataset!$A:$AO,MATCH(D$26&amp;$R48,dataset!$AO:$AO,0),MATCH($A$1,dataset!$A$1:$AO$1,0))/1000</f>
        <v>669.03756250000004</v>
      </c>
      <c r="E48" s="95">
        <f>INDEX(dataset!$A:$AO,MATCH(E$26&amp;$R48,dataset!$AO:$AO,0),MATCH($A$1,dataset!$A$1:$AO$1,0))/1000</f>
        <v>698.28318750000005</v>
      </c>
      <c r="F48" s="95">
        <f>INDEX(dataset!$A:$AO,MATCH(F$26&amp;$R48,dataset!$AO:$AO,0),MATCH($A$1,dataset!$A$1:$AO$1,0))/1000</f>
        <v>692.93124999999998</v>
      </c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R48" s="97" t="s">
        <v>170</v>
      </c>
    </row>
    <row r="49" spans="1:22" x14ac:dyDescent="0.25">
      <c r="A49" s="94" t="s">
        <v>200</v>
      </c>
      <c r="B49" s="101"/>
      <c r="C49" s="101"/>
      <c r="D49" s="101"/>
      <c r="E49" s="101"/>
      <c r="F49" s="101"/>
      <c r="G49" s="95">
        <f>INDEX(dataset!$A:$AO,MATCH(G$26&amp;$R49,dataset!$AO:$AO,0),MATCH($A$1,dataset!$A$1:$AO$1,0))/1000</f>
        <v>726.49468750000005</v>
      </c>
      <c r="H49" s="95">
        <f>INDEX(dataset!$A:$AO,MATCH(H$26&amp;$R49,dataset!$AO:$AO,0),MATCH($A$1,dataset!$A$1:$AO$1,0))/1000</f>
        <v>730.38424999999995</v>
      </c>
      <c r="I49" s="95">
        <f>INDEX(dataset!$A:$AO,MATCH(I$26&amp;$R49,dataset!$AO:$AO,0),MATCH($A$1,dataset!$A$1:$AO$1,0))/1000</f>
        <v>731.60343750000004</v>
      </c>
      <c r="J49" s="95">
        <f>INDEX(dataset!$A:$AO,MATCH(J$26&amp;$R49,dataset!$AO:$AO,0),MATCH($A$1,dataset!$A$1:$AO$1,0))/1000</f>
        <v>730.38512500000002</v>
      </c>
      <c r="K49" s="95">
        <f>INDEX(dataset!$A:$AO,MATCH(K$26&amp;$R49,dataset!$AO:$AO,0),MATCH($A$1,dataset!$A$1:$AO$1,0))/1000</f>
        <v>732.28449999999998</v>
      </c>
      <c r="L49" s="95">
        <f>INDEX(dataset!$A:$AO,MATCH(L$26&amp;$R49,dataset!$AO:$AO,0),MATCH($A$1,dataset!$A$1:$AO$1,0))/1000</f>
        <v>733.92124999999999</v>
      </c>
      <c r="M49" s="95">
        <f>INDEX(dataset!$A:$AO,MATCH(M$26&amp;$R49,dataset!$AO:$AO,0),MATCH($A$1,dataset!$A$1:$AO$1,0))/1000</f>
        <v>729.67581250000001</v>
      </c>
      <c r="N49" s="95">
        <f>INDEX(dataset!$A:$AO,MATCH(N$26&amp;$R49,dataset!$AO:$AO,0),MATCH($A$1,dataset!$A$1:$AO$1,0))/1000</f>
        <v>731.01206249999996</v>
      </c>
      <c r="O49" s="95">
        <f>INDEX(dataset!$A:$AO,MATCH(O$26&amp;$R49,dataset!$AO:$AO,0),MATCH($A$1,dataset!$A$1:$AO$1,0))/1000</f>
        <v>733.57793749999996</v>
      </c>
      <c r="P49" s="95">
        <f>INDEX(dataset!$A:$AO,MATCH(P$26&amp;$R49,dataset!$AO:$AO,0),MATCH($A$1,dataset!$A$1:$AO$1,0))/1000</f>
        <v>735.56431250000003</v>
      </c>
      <c r="R49" s="97" t="str">
        <f>"AMP"&amp;latest_year&amp;"Operating ExpenditureTotal opexOperational expenditureconstant"</f>
        <v>AMP2021Operating ExpenditureTotal opexOperational expenditureconstant</v>
      </c>
    </row>
    <row r="50" spans="1:22" x14ac:dyDescent="0.25">
      <c r="A50" s="94" t="s">
        <v>201</v>
      </c>
      <c r="B50" s="95">
        <f>INDEX(dataset!$A:$AO,MATCH(B$26&amp;"AMP"&amp;B$26-1&amp;$R50,dataset!$AO:$AO,0),MATCH($A$1,dataset!$A$1:$AO$1,0))/1000</f>
        <v>620.00900000000001</v>
      </c>
      <c r="C50" s="95">
        <f>INDEX(dataset!$A:$AO,MATCH(C$26&amp;"AMP"&amp;C$26-1&amp;$R50,dataset!$AO:$AO,0),MATCH($A$1,dataset!$A$1:$AO$1,0))/1000</f>
        <v>635.75943749999999</v>
      </c>
      <c r="D50" s="95">
        <f>INDEX(dataset!$A:$AO,MATCH(D$26&amp;"AMP"&amp;D$26-1&amp;$R50,dataset!$AO:$AO,0),MATCH($A$1,dataset!$A$1:$AO$1,0))/1000</f>
        <v>684.07562499999995</v>
      </c>
      <c r="E50" s="95">
        <f>INDEX(dataset!$A:$AO,MATCH(E$26&amp;"AMP"&amp;E$26-1&amp;$R50,dataset!$AO:$AO,0),MATCH($A$1,dataset!$A$1:$AO$1,0))/1000</f>
        <v>703.54762500000004</v>
      </c>
      <c r="F50" s="95">
        <f>INDEX(dataset!$A:$AO,MATCH(F$26&amp;"AMP"&amp;F$26-1&amp;$R50,dataset!$AO:$AO,0),MATCH($A$1,dataset!$A$1:$AO$1,0))/1000</f>
        <v>707.30124999999998</v>
      </c>
      <c r="R50" s="97" t="s">
        <v>202</v>
      </c>
    </row>
    <row r="51" spans="1:22" x14ac:dyDescent="0.25">
      <c r="A51" s="94" t="s">
        <v>203</v>
      </c>
      <c r="B51" s="95">
        <f>INDEX(dataset!$A:$AO,MATCH(B$26&amp;"AMP"&amp;B$26-2&amp;$R51,dataset!$AO:$AO,0),MATCH($A$1,dataset!$A$1:$AO$1,0))/1000</f>
        <v>588.75543749999997</v>
      </c>
      <c r="C51" s="95">
        <f>INDEX(dataset!$A:$AO,MATCH(C$26&amp;"AMP"&amp;C$26-2&amp;$R51,dataset!$AO:$AO,0),MATCH($A$1,dataset!$A$1:$AO$1,0))/1000</f>
        <v>624.05806250000001</v>
      </c>
      <c r="D51" s="95">
        <f>INDEX(dataset!$A:$AO,MATCH(D$26&amp;"AMP"&amp;D$26-2&amp;$R51,dataset!$AO:$AO,0),MATCH($A$1,dataset!$A$1:$AO$1,0))/1000</f>
        <v>651.47749999999996</v>
      </c>
      <c r="E51" s="95">
        <f>INDEX(dataset!$A:$AO,MATCH(E$26&amp;"AMP"&amp;E$26-2&amp;$R51,dataset!$AO:$AO,0),MATCH($A$1,dataset!$A$1:$AO$1,0))/1000</f>
        <v>689.10193749999996</v>
      </c>
      <c r="F51" s="95">
        <f>INDEX(dataset!$A:$AO,MATCH(F$26&amp;"AMP"&amp;F$26-2&amp;$R51,dataset!$AO:$AO,0),MATCH($A$1,dataset!$A$1:$AO$1,0))/1000</f>
        <v>706.82912499999998</v>
      </c>
      <c r="R51" s="97" t="s">
        <v>202</v>
      </c>
    </row>
    <row r="52" spans="1:22" x14ac:dyDescent="0.25">
      <c r="A52" s="94"/>
      <c r="H52" s="92" t="s">
        <v>187</v>
      </c>
      <c r="I52" s="92" t="s">
        <v>204</v>
      </c>
    </row>
    <row r="53" spans="1:22" x14ac:dyDescent="0.25">
      <c r="A53" s="94" t="str">
        <f t="shared" ref="A53:A58" si="8">VLOOKUP(V53,$O$53:$R$58,4,FALSE)</f>
        <v>Business support</v>
      </c>
      <c r="B53" s="95">
        <f>INDEX(dataset!$A:$AO,MATCH(B$26&amp;$V53,dataset!$AO:$AO,0),MATCH($A$1,dataset!$A$1:$AO$1,0))/1000</f>
        <v>218.860765625</v>
      </c>
      <c r="C53" s="95">
        <f>INDEX(dataset!$A:$AO,MATCH(C$26&amp;$V53,dataset!$AO:$AO,0),MATCH($A$1,dataset!$A$1:$AO$1,0))/1000</f>
        <v>220.80848437500001</v>
      </c>
      <c r="D53" s="95">
        <f>INDEX(dataset!$A:$AO,MATCH(D$26&amp;$V53,dataset!$AO:$AO,0),MATCH($A$1,dataset!$A$1:$AO$1,0))/1000</f>
        <v>228.19453125000001</v>
      </c>
      <c r="E53" s="95">
        <f>INDEX(dataset!$A:$AO,MATCH(E$26&amp;$V53,dataset!$AO:$AO,0),MATCH($A$1,dataset!$A$1:$AO$1,0))/1000</f>
        <v>236.636015625</v>
      </c>
      <c r="F53" s="95">
        <f>INDEX(dataset!$A:$AO,MATCH(F$26&amp;$V53,dataset!$AO:$AO,0),MATCH($A$1,dataset!$A$1:$AO$1,0))/1000</f>
        <v>233.269953125</v>
      </c>
      <c r="G53" s="101"/>
      <c r="H53" s="102">
        <f>AVERAGE(D53:F53)</f>
        <v>232.70016666666666</v>
      </c>
      <c r="I53" s="103">
        <f>H53/$H$61</f>
        <v>0.33884228725418053</v>
      </c>
      <c r="N53" s="5">
        <f>RANK(T53,$T$53:$T$58,0)+COUNTIF($T$53:T53,T53:T58)-1</f>
        <v>6</v>
      </c>
      <c r="O53" s="97" t="s">
        <v>205</v>
      </c>
      <c r="R53" s="97" t="s">
        <v>191</v>
      </c>
      <c r="T53" s="104">
        <f>INDEX(dataset!$A:$AO,MATCH(latest_year&amp;$O53,dataset!$AO:$AO,0),MATCH($A$1,dataset!$A$1:$AO$1,0))+INDEX(dataset!$A:$AO,MATCH(latest_year-1&amp;$O53,dataset!$AO:$AO,0),MATCH($A$1,dataset!$A$1:$AO$1,0))+INDEX(dataset!$A:$AO,MATCH(latest_year-2&amp;$O53,dataset!$AO:$AO,0),MATCH($A$1,dataset!$A$1:$AO$1,0))</f>
        <v>140953.46875</v>
      </c>
      <c r="U53" s="5">
        <v>1</v>
      </c>
      <c r="V53" s="97" t="str">
        <f t="shared" ref="V53:V58" si="9">VLOOKUP(U53,$N$53:$O$58,2,FALSE)</f>
        <v>IDOperating ExpenditureBusiness supportBusiness supportconstant</v>
      </c>
    </row>
    <row r="54" spans="1:22" x14ac:dyDescent="0.25">
      <c r="A54" s="94" t="str">
        <f t="shared" si="8"/>
        <v>System operations &amp; network support</v>
      </c>
      <c r="B54" s="95">
        <f>INDEX(dataset!$A:$AO,MATCH(B$26&amp;$V54,dataset!$AO:$AO,0),MATCH($A$1,dataset!$A$1:$AO$1,0))/1000</f>
        <v>143.46642187500001</v>
      </c>
      <c r="C54" s="95">
        <f>INDEX(dataset!$A:$AO,MATCH(C$26&amp;$V54,dataset!$AO:$AO,0),MATCH($A$1,dataset!$A$1:$AO$1,0))/1000</f>
        <v>150.54970312500001</v>
      </c>
      <c r="D54" s="95">
        <f>INDEX(dataset!$A:$AO,MATCH(D$26&amp;$V54,dataset!$AO:$AO,0),MATCH($A$1,dataset!$A$1:$AO$1,0))/1000</f>
        <v>167.09534375000001</v>
      </c>
      <c r="E54" s="95">
        <f>INDEX(dataset!$A:$AO,MATCH(E$26&amp;$V54,dataset!$AO:$AO,0),MATCH($A$1,dataset!$A$1:$AO$1,0))/1000</f>
        <v>173.97146875000001</v>
      </c>
      <c r="F54" s="95">
        <f>INDEX(dataset!$A:$AO,MATCH(F$26&amp;$V54,dataset!$AO:$AO,0),MATCH($A$1,dataset!$A$1:$AO$1,0))/1000</f>
        <v>179.59467187499999</v>
      </c>
      <c r="G54" s="101"/>
      <c r="H54" s="102">
        <f t="shared" ref="H54:H60" si="10">AVERAGE(D54:F54)</f>
        <v>173.553828125</v>
      </c>
      <c r="I54" s="103">
        <f t="shared" ref="I54:I62" si="11">H54/$H$61</f>
        <v>0.25271737844448156</v>
      </c>
      <c r="N54" s="5">
        <f>RANK(T54,$T$53:$T$58,0)+COUNTIF($T$53:T54,T54:T59)-1</f>
        <v>1</v>
      </c>
      <c r="O54" s="97" t="s">
        <v>206</v>
      </c>
      <c r="R54" s="97" t="s">
        <v>53</v>
      </c>
      <c r="T54" s="104">
        <f>INDEX(dataset!$A:$AO,MATCH(latest_year&amp;$O54,dataset!$AO:$AO,0),MATCH($A$1,dataset!$A$1:$AO$1,0))+INDEX(dataset!$A:$AO,MATCH(latest_year-1&amp;$O54,dataset!$AO:$AO,0),MATCH($A$1,dataset!$A$1:$AO$1,0))+INDEX(dataset!$A:$AO,MATCH(latest_year-2&amp;$O54,dataset!$AO:$AO,0),MATCH($A$1,dataset!$A$1:$AO$1,0))</f>
        <v>698100.5</v>
      </c>
      <c r="U54" s="5">
        <v>2</v>
      </c>
      <c r="V54" s="97" t="str">
        <f t="shared" si="9"/>
        <v>IDOperating ExpenditureSystem operations and network supportSystem operations and network supportconstant</v>
      </c>
    </row>
    <row r="55" spans="1:22" x14ac:dyDescent="0.25">
      <c r="A55" s="94" t="str">
        <f t="shared" si="8"/>
        <v>Routine &amp; corrective maintenance</v>
      </c>
      <c r="B55" s="95">
        <f>INDEX(dataset!$A:$AO,MATCH(B$26&amp;$V55,dataset!$AO:$AO,0),MATCH($A$1,dataset!$A$1:$AO$1,0))/1000</f>
        <v>92.123546875000002</v>
      </c>
      <c r="C55" s="95">
        <f>INDEX(dataset!$A:$AO,MATCH(C$26&amp;$V55,dataset!$AO:$AO,0),MATCH($A$1,dataset!$A$1:$AO$1,0))/1000</f>
        <v>91.766101562499998</v>
      </c>
      <c r="D55" s="95">
        <f>INDEX(dataset!$A:$AO,MATCH(D$26&amp;$V55,dataset!$AO:$AO,0),MATCH($A$1,dataset!$A$1:$AO$1,0))/1000</f>
        <v>96.335523437500001</v>
      </c>
      <c r="E55" s="95">
        <f>INDEX(dataset!$A:$AO,MATCH(E$26&amp;$V55,dataset!$AO:$AO,0),MATCH($A$1,dataset!$A$1:$AO$1,0))/1000</f>
        <v>102.72737499999999</v>
      </c>
      <c r="F55" s="95">
        <f>INDEX(dataset!$A:$AO,MATCH(F$26&amp;$V55,dataset!$AO:$AO,0),MATCH($A$1,dataset!$A$1:$AO$1,0))/1000</f>
        <v>104.233625</v>
      </c>
      <c r="G55" s="101"/>
      <c r="H55" s="102">
        <f t="shared" si="10"/>
        <v>101.09884114583333</v>
      </c>
      <c r="I55" s="103">
        <f t="shared" si="11"/>
        <v>0.14721331343811339</v>
      </c>
      <c r="N55" s="5">
        <f>RANK(T55,$T$53:$T$58,0)+COUNTIF($T$53:T55,T55:T60)-1</f>
        <v>3</v>
      </c>
      <c r="O55" s="97" t="s">
        <v>207</v>
      </c>
      <c r="R55" s="97" t="s">
        <v>208</v>
      </c>
      <c r="T55" s="104">
        <f>INDEX(dataset!$A:$AO,MATCH(latest_year&amp;$O55,dataset!$AO:$AO,0),MATCH($A$1,dataset!$A$1:$AO$1,0))+INDEX(dataset!$A:$AO,MATCH(latest_year-1&amp;$O55,dataset!$AO:$AO,0),MATCH($A$1,dataset!$A$1:$AO$1,0))+INDEX(dataset!$A:$AO,MATCH(latest_year-2&amp;$O55,dataset!$AO:$AO,0),MATCH($A$1,dataset!$A$1:$AO$1,0))</f>
        <v>303296.5234375</v>
      </c>
      <c r="U55" s="5">
        <v>3</v>
      </c>
      <c r="V55" s="97" t="str">
        <f t="shared" si="9"/>
        <v>IDOperating ExpenditureRoutine and corrective maintenance and inspectionRoutine and corrective maintenance and inspectionconstant</v>
      </c>
    </row>
    <row r="56" spans="1:22" x14ac:dyDescent="0.25">
      <c r="A56" s="94" t="str">
        <f t="shared" si="8"/>
        <v>Service interruptions &amp; emergencies</v>
      </c>
      <c r="B56" s="95">
        <f>INDEX(dataset!$A:$AO,MATCH(B$26&amp;$V56,dataset!$AO:$AO,0),MATCH($A$1,dataset!$A$1:$AO$1,0))/1000</f>
        <v>71.072187499999998</v>
      </c>
      <c r="C56" s="95">
        <f>INDEX(dataset!$A:$AO,MATCH(C$26&amp;$V56,dataset!$AO:$AO,0),MATCH($A$1,dataset!$A$1:$AO$1,0))/1000</f>
        <v>69.601820312499996</v>
      </c>
      <c r="D56" s="95">
        <f>INDEX(dataset!$A:$AO,MATCH(D$26&amp;$V56,dataset!$AO:$AO,0),MATCH($A$1,dataset!$A$1:$AO$1,0))/1000</f>
        <v>73.119789062500004</v>
      </c>
      <c r="E56" s="95">
        <f>INDEX(dataset!$A:$AO,MATCH(E$26&amp;$V56,dataset!$AO:$AO,0),MATCH($A$1,dataset!$A$1:$AO$1,0))/1000</f>
        <v>76.351601562499994</v>
      </c>
      <c r="F56" s="95">
        <f>INDEX(dataset!$A:$AO,MATCH(F$26&amp;$V56,dataset!$AO:$AO,0),MATCH($A$1,dataset!$A$1:$AO$1,0))/1000</f>
        <v>74.645359374999998</v>
      </c>
      <c r="G56" s="101"/>
      <c r="H56" s="102">
        <f t="shared" si="10"/>
        <v>74.705583333333337</v>
      </c>
      <c r="I56" s="103">
        <f t="shared" si="11"/>
        <v>0.10878123161632655</v>
      </c>
      <c r="N56" s="5">
        <f>RANK(T56,$T$53:$T$58,0)+COUNTIF($T$53:T56,T56:T63)-1</f>
        <v>4</v>
      </c>
      <c r="O56" s="97" t="s">
        <v>209</v>
      </c>
      <c r="R56" s="97" t="s">
        <v>210</v>
      </c>
      <c r="T56" s="104">
        <f>INDEX(dataset!$A:$AO,MATCH(latest_year&amp;$O56,dataset!$AO:$AO,0),MATCH($A$1,dataset!$A$1:$AO$1,0))+INDEX(dataset!$A:$AO,MATCH(latest_year-1&amp;$O56,dataset!$AO:$AO,0),MATCH($A$1,dataset!$A$1:$AO$1,0))+INDEX(dataset!$A:$AO,MATCH(latest_year-2&amp;$O56,dataset!$AO:$AO,0),MATCH($A$1,dataset!$A$1:$AO$1,0))</f>
        <v>224116.75</v>
      </c>
      <c r="U56" s="5">
        <v>4</v>
      </c>
      <c r="V56" s="97" t="str">
        <f t="shared" si="9"/>
        <v>IDOperating ExpenditureService interruptions and emergenciesService interruptions and emergenciesconstant</v>
      </c>
    </row>
    <row r="57" spans="1:22" x14ac:dyDescent="0.25">
      <c r="A57" s="94" t="str">
        <f t="shared" si="8"/>
        <v>Vegetation management</v>
      </c>
      <c r="B57" s="95">
        <f>INDEX(dataset!$A:$AO,MATCH(B$26&amp;$V57,dataset!$AO:$AO,0),MATCH($A$1,dataset!$A$1:$AO$1,0))/1000</f>
        <v>45.3783828125</v>
      </c>
      <c r="C57" s="95">
        <f>INDEX(dataset!$A:$AO,MATCH(C$26&amp;$V57,dataset!$AO:$AO,0),MATCH($A$1,dataset!$A$1:$AO$1,0))/1000</f>
        <v>48.102214843749998</v>
      </c>
      <c r="D57" s="95">
        <f>INDEX(dataset!$A:$AO,MATCH(D$26&amp;$V57,dataset!$AO:$AO,0),MATCH($A$1,dataset!$A$1:$AO$1,0))/1000</f>
        <v>55.173535156249997</v>
      </c>
      <c r="E57" s="95">
        <f>INDEX(dataset!$A:$AO,MATCH(E$26&amp;$V57,dataset!$AO:$AO,0),MATCH($A$1,dataset!$A$1:$AO$1,0))/1000</f>
        <v>60.044562499999998</v>
      </c>
      <c r="F57" s="95">
        <f>INDEX(dataset!$A:$AO,MATCH(F$26&amp;$V57,dataset!$AO:$AO,0),MATCH($A$1,dataset!$A$1:$AO$1,0))/1000</f>
        <v>57.905093749999999</v>
      </c>
      <c r="G57" s="101"/>
      <c r="H57" s="102">
        <f t="shared" si="10"/>
        <v>57.707730468749993</v>
      </c>
      <c r="I57" s="103">
        <f t="shared" si="11"/>
        <v>8.4030104766916844E-2</v>
      </c>
      <c r="N57" s="5">
        <f>RANK(T57,$T$53:$T$58,0)+COUNTIF($T$53:T57,T57:T68)-1</f>
        <v>2</v>
      </c>
      <c r="O57" s="97" t="s">
        <v>211</v>
      </c>
      <c r="R57" s="97" t="s">
        <v>212</v>
      </c>
      <c r="T57" s="104">
        <f>INDEX(dataset!$A:$AO,MATCH(latest_year&amp;$O57,dataset!$AO:$AO,0),MATCH($A$1,dataset!$A$1:$AO$1,0))+INDEX(dataset!$A:$AO,MATCH(latest_year-1&amp;$O57,dataset!$AO:$AO,0),MATCH($A$1,dataset!$A$1:$AO$1,0))+INDEX(dataset!$A:$AO,MATCH(latest_year-2&amp;$O57,dataset!$AO:$AO,0),MATCH($A$1,dataset!$A$1:$AO$1,0))</f>
        <v>520661.484375</v>
      </c>
      <c r="U57" s="5">
        <v>5</v>
      </c>
      <c r="V57" s="97" t="str">
        <f t="shared" si="9"/>
        <v>IDOperating ExpenditureVegetation managementVegetation managementconstant</v>
      </c>
    </row>
    <row r="58" spans="1:22" x14ac:dyDescent="0.25">
      <c r="A58" s="94" t="str">
        <f t="shared" si="8"/>
        <v>Asset replacement &amp; renewal</v>
      </c>
      <c r="B58" s="95">
        <f>INDEX(dataset!$A:$AO,MATCH(B$26&amp;$V58,dataset!$AO:$AO,0),MATCH($A$1,dataset!$A$1:$AO$1,0))/1000</f>
        <v>46.316222656249998</v>
      </c>
      <c r="C58" s="95">
        <f>INDEX(dataset!$A:$AO,MATCH(C$26&amp;$V58,dataset!$AO:$AO,0),MATCH($A$1,dataset!$A$1:$AO$1,0))/1000</f>
        <v>50.326886718750004</v>
      </c>
      <c r="D58" s="95">
        <f>INDEX(dataset!$A:$AO,MATCH(D$26&amp;$V58,dataset!$AO:$AO,0),MATCH($A$1,dataset!$A$1:$AO$1,0))/1000</f>
        <v>49.118796875000001</v>
      </c>
      <c r="E58" s="95">
        <f>INDEX(dataset!$A:$AO,MATCH(E$26&amp;$V58,dataset!$AO:$AO,0),MATCH($A$1,dataset!$A$1:$AO$1,0))/1000</f>
        <v>48.552132812499998</v>
      </c>
      <c r="F58" s="95">
        <f>INDEX(dataset!$A:$AO,MATCH(F$26&amp;$V58,dataset!$AO:$AO,0),MATCH($A$1,dataset!$A$1:$AO$1,0))/1000</f>
        <v>43.2825390625</v>
      </c>
      <c r="G58" s="101"/>
      <c r="H58" s="102">
        <f t="shared" si="10"/>
        <v>46.984489583333335</v>
      </c>
      <c r="I58" s="103">
        <f t="shared" si="11"/>
        <v>6.8415644663856662E-2</v>
      </c>
      <c r="N58" s="97">
        <f>RANK(T58,$T$53:$T$58,0)+COUNTIF($T$53:T58,T58:T69)-1</f>
        <v>5</v>
      </c>
      <c r="O58" s="97" t="s">
        <v>213</v>
      </c>
      <c r="R58" s="97" t="s">
        <v>55</v>
      </c>
      <c r="T58" s="104">
        <f>INDEX(dataset!$A:$AO,MATCH(latest_year&amp;$O58,dataset!$AO:$AO,0),MATCH($A$1,dataset!$A$1:$AO$1,0))+INDEX(dataset!$A:$AO,MATCH(latest_year-1&amp;$O58,dataset!$AO:$AO,0),MATCH($A$1,dataset!$A$1:$AO$1,0))+INDEX(dataset!$A:$AO,MATCH(latest_year-2&amp;$O58,dataset!$AO:$AO,0),MATCH($A$1,dataset!$A$1:$AO$1,0))</f>
        <v>173123.19140625</v>
      </c>
      <c r="U58" s="5">
        <v>6</v>
      </c>
      <c r="V58" s="97" t="str">
        <f t="shared" si="9"/>
        <v>IDOperating ExpenditureAsset replacement and renewalAsset replacement and renewalconstant</v>
      </c>
    </row>
    <row r="59" spans="1:22" x14ac:dyDescent="0.25">
      <c r="A59" s="94" t="s">
        <v>56</v>
      </c>
      <c r="B59" s="95">
        <f>INDEX(dataset!$A:$AO,MATCH(B$26&amp;$O59,dataset!$AO:$AO,0),MATCH($A$1,dataset!$A$1:$AO$1,0))/1000</f>
        <v>254.89037500000001</v>
      </c>
      <c r="C59" s="95">
        <f>INDEX(dataset!$A:$AO,MATCH(C$26&amp;$O59,dataset!$AO:$AO,0),MATCH($A$1,dataset!$A$1:$AO$1,0))/1000</f>
        <v>259.79701562499997</v>
      </c>
      <c r="D59" s="95">
        <f>INDEX(dataset!$A:$AO,MATCH(D$26&amp;$O59,dataset!$AO:$AO,0),MATCH($A$1,dataset!$A$1:$AO$1,0))/1000</f>
        <v>273.74765624999998</v>
      </c>
      <c r="E59" s="95">
        <f>INDEX(dataset!$A:$AO,MATCH(E$26&amp;$O59,dataset!$AO:$AO,0),MATCH($A$1,dataset!$A$1:$AO$1,0))/1000</f>
        <v>287.67565624999997</v>
      </c>
      <c r="F59" s="95">
        <f>INDEX(dataset!$A:$AO,MATCH(F$26&amp;$O59,dataset!$AO:$AO,0),MATCH($A$1,dataset!$A$1:$AO$1,0))/1000</f>
        <v>280.06659374999998</v>
      </c>
      <c r="G59" s="101"/>
      <c r="H59" s="102">
        <f t="shared" si="10"/>
        <v>280.49663541666661</v>
      </c>
      <c r="I59" s="103">
        <f t="shared" si="11"/>
        <v>0.40844028121317189</v>
      </c>
      <c r="N59" s="97"/>
      <c r="O59" s="97" t="s">
        <v>214</v>
      </c>
    </row>
    <row r="60" spans="1:22" x14ac:dyDescent="0.25">
      <c r="A60" s="94" t="s">
        <v>54</v>
      </c>
      <c r="B60" s="95">
        <f>INDEX(dataset!$A:$AO,MATCH(B$26&amp;$O60,dataset!$AO:$AO,0),MATCH($A$1,dataset!$A$1:$AO$1,0))/1000</f>
        <v>362.32715624999997</v>
      </c>
      <c r="C60" s="95">
        <f>INDEX(dataset!$A:$AO,MATCH(C$26&amp;$O60,dataset!$AO:$AO,0),MATCH($A$1,dataset!$A$1:$AO$1,0))/1000</f>
        <v>371.35815624999998</v>
      </c>
      <c r="D60" s="95">
        <f>INDEX(dataset!$A:$AO,MATCH(D$26&amp;$O60,dataset!$AO:$AO,0),MATCH($A$1,dataset!$A$1:$AO$1,0))/1000</f>
        <v>395.28990625</v>
      </c>
      <c r="E60" s="95">
        <f>INDEX(dataset!$A:$AO,MATCH(E$26&amp;$O60,dataset!$AO:$AO,0),MATCH($A$1,dataset!$A$1:$AO$1,0))/1000</f>
        <v>410.60750000000002</v>
      </c>
      <c r="F60" s="95">
        <f>INDEX(dataset!$A:$AO,MATCH(F$26&amp;$O60,dataset!$AO:$AO,0),MATCH($A$1,dataset!$A$1:$AO$1,0))/1000</f>
        <v>412.86462499999999</v>
      </c>
      <c r="G60" s="101"/>
      <c r="H60" s="102">
        <f t="shared" si="10"/>
        <v>406.25401041666669</v>
      </c>
      <c r="I60" s="103">
        <f t="shared" si="11"/>
        <v>0.59155968845073326</v>
      </c>
      <c r="N60" s="97"/>
      <c r="O60" s="97" t="s">
        <v>215</v>
      </c>
    </row>
    <row r="61" spans="1:22" x14ac:dyDescent="0.25">
      <c r="A61" s="94" t="s">
        <v>150</v>
      </c>
      <c r="B61" s="95">
        <f>INDEX(dataset!$A:$AO,MATCH(B$26&amp;$O61,dataset!$AO:$AO,0),MATCH($A$1,dataset!$A$1:$AO$1,0))/1000</f>
        <v>617.21743749999996</v>
      </c>
      <c r="C61" s="95">
        <f>INDEX(dataset!$A:$AO,MATCH(C$26&amp;$O61,dataset!$AO:$AO,0),MATCH($A$1,dataset!$A$1:$AO$1,0))/1000</f>
        <v>631.15525000000002</v>
      </c>
      <c r="D61" s="95">
        <f>INDEX(dataset!$A:$AO,MATCH(D$26&amp;$O61,dataset!$AO:$AO,0),MATCH($A$1,dataset!$A$1:$AO$1,0))/1000</f>
        <v>669.03756250000004</v>
      </c>
      <c r="E61" s="95">
        <f>INDEX(dataset!$A:$AO,MATCH(E$26&amp;$O61,dataset!$AO:$AO,0),MATCH($A$1,dataset!$A$1:$AO$1,0))/1000</f>
        <v>698.28318750000005</v>
      </c>
      <c r="F61" s="95">
        <f>INDEX(dataset!$A:$AO,MATCH(F$26&amp;$O61,dataset!$AO:$AO,0),MATCH($A$1,dataset!$A$1:$AO$1,0))/1000</f>
        <v>692.93124999999998</v>
      </c>
      <c r="G61" s="101"/>
      <c r="H61" s="102">
        <f>AVERAGE(D61:F61)</f>
        <v>686.75066666666669</v>
      </c>
      <c r="I61" s="103">
        <f t="shared" si="11"/>
        <v>1</v>
      </c>
      <c r="J61" s="5" t="b">
        <f>ROUND(SUM(I53:I58),5)=I61</f>
        <v>1</v>
      </c>
      <c r="N61" s="97"/>
      <c r="O61" s="97" t="s">
        <v>170</v>
      </c>
    </row>
    <row r="62" spans="1:22" x14ac:dyDescent="0.25">
      <c r="A62" s="94" t="s">
        <v>216</v>
      </c>
      <c r="B62" s="95">
        <f>INDEX(dataset!$A:$AO,MATCH(B$26&amp;$O62,dataset!$AO:$AO,0),MATCH($A$1,dataset!$A$1:$AO$1,0))/1000</f>
        <v>181.05759375</v>
      </c>
      <c r="C62" s="95">
        <f>INDEX(dataset!$A:$AO,MATCH(C$26&amp;$O62,dataset!$AO:$AO,0),MATCH($A$1,dataset!$A$1:$AO$1,0))/1000</f>
        <v>173.61534374999999</v>
      </c>
      <c r="D62" s="95">
        <f>INDEX(dataset!$A:$AO,MATCH(D$26&amp;$O62,dataset!$AO:$AO,0),MATCH($A$1,dataset!$A$1:$AO$1,0))/1000</f>
        <v>153.61924999999999</v>
      </c>
      <c r="E62" s="95">
        <f>INDEX(dataset!$A:$AO,MATCH(E$26&amp;$O62,dataset!$AO:$AO,0),MATCH($A$1,dataset!$A$1:$AO$1,0))/1000</f>
        <v>160.90059375000001</v>
      </c>
      <c r="F62" s="95">
        <f>INDEX(dataset!$A:$AO,MATCH(F$26&amp;$O62,dataset!$AO:$AO,0),MATCH($A$1,dataset!$A$1:$AO$1,0))/1000</f>
        <v>159.83682812500001</v>
      </c>
      <c r="G62" s="101"/>
      <c r="H62" s="102">
        <f>AVERAGE(D62:F62)</f>
        <v>158.11889062500001</v>
      </c>
      <c r="I62" s="103">
        <f t="shared" si="11"/>
        <v>0.23024206353154858</v>
      </c>
      <c r="N62" s="97"/>
      <c r="O62" s="97" t="s">
        <v>174</v>
      </c>
    </row>
    <row r="63" spans="1:22" ht="21.75" customHeight="1" x14ac:dyDescent="0.25">
      <c r="H63" s="92" t="s">
        <v>198</v>
      </c>
      <c r="O63" s="97"/>
    </row>
    <row r="64" spans="1:22" x14ac:dyDescent="0.25">
      <c r="A64" s="94" t="s">
        <v>217</v>
      </c>
      <c r="B64" s="106"/>
      <c r="C64" s="106"/>
      <c r="D64" s="106"/>
      <c r="E64" s="106"/>
      <c r="F64" s="106"/>
      <c r="G64" s="106"/>
      <c r="H64" s="106">
        <f>SUM(D59:F59)*1000/SUM(D20:F20)</f>
        <v>1.8055193984694604</v>
      </c>
      <c r="O64" s="97"/>
    </row>
    <row r="65" spans="1:16" x14ac:dyDescent="0.25">
      <c r="A65" s="105" t="s">
        <v>218</v>
      </c>
      <c r="B65" s="106"/>
      <c r="C65" s="106"/>
      <c r="D65" s="106"/>
      <c r="E65" s="106"/>
      <c r="F65" s="106"/>
      <c r="G65" s="106"/>
      <c r="H65" s="106">
        <f>SUM(D60:F60)*1000000/SUM(D12:F12)</f>
        <v>187.79046323540089</v>
      </c>
      <c r="O65" s="97"/>
    </row>
    <row r="66" spans="1:16" x14ac:dyDescent="0.25">
      <c r="A66" s="105" t="s">
        <v>135</v>
      </c>
      <c r="B66" s="106"/>
      <c r="C66" s="106"/>
      <c r="D66" s="106"/>
      <c r="E66" s="106"/>
      <c r="F66" s="106"/>
      <c r="G66" s="106"/>
      <c r="H66" s="106">
        <f>SUM(D61:F61)*1000/SUM(D14:F14)</f>
        <v>103.23150826036324</v>
      </c>
      <c r="O66" s="97"/>
    </row>
    <row r="67" spans="1:16" x14ac:dyDescent="0.25">
      <c r="O67" s="97"/>
    </row>
    <row r="69" spans="1:16" ht="21" x14ac:dyDescent="0.35">
      <c r="A69" s="93" t="s">
        <v>219</v>
      </c>
    </row>
    <row r="70" spans="1:16" x14ac:dyDescent="0.25">
      <c r="A70" s="94"/>
      <c r="B70" s="92">
        <f>latest_year+B$2</f>
        <v>2017</v>
      </c>
      <c r="C70" s="92">
        <f>latest_year+C$2</f>
        <v>2018</v>
      </c>
      <c r="D70" s="92">
        <f>latest_year+D$2</f>
        <v>2019</v>
      </c>
      <c r="E70" s="92">
        <f>latest_year+E$2</f>
        <v>2020</v>
      </c>
      <c r="F70" s="92">
        <f>latest_year+F$2</f>
        <v>2021</v>
      </c>
    </row>
    <row r="71" spans="1:16" x14ac:dyDescent="0.25">
      <c r="A71" s="94" t="s">
        <v>220</v>
      </c>
      <c r="B71" s="95">
        <f>INDEX(dataset!$A:$AO,MATCH(B$26&amp;$O71,dataset!$AO:$AO,0),MATCH($A$1,dataset!$A$1:$AO$1,0))/1000</f>
        <v>10554.08</v>
      </c>
      <c r="C71" s="95">
        <f>INDEX(dataset!$A:$AO,MATCH(C$26&amp;$O71,dataset!$AO:$AO,0),MATCH($A$1,dataset!$A$1:$AO$1,0))/1000</f>
        <v>11062.633</v>
      </c>
      <c r="D71" s="95">
        <f>INDEX(dataset!$A:$AO,MATCH(D$26&amp;$O71,dataset!$AO:$AO,0),MATCH($A$1,dataset!$A$1:$AO$1,0))/1000</f>
        <v>11440.325000000001</v>
      </c>
      <c r="E71" s="95">
        <f>INDEX(dataset!$A:$AO,MATCH(E$26&amp;$O71,dataset!$AO:$AO,0),MATCH($A$1,dataset!$A$1:$AO$1,0))/1000</f>
        <v>11949.463</v>
      </c>
      <c r="F71" s="95">
        <f>INDEX(dataset!$A:$AO,MATCH(F$26&amp;$O71,dataset!$AO:$AO,0),MATCH($A$1,dataset!$A$1:$AO$1,0))/1000</f>
        <v>13030.348</v>
      </c>
      <c r="O71" s="97" t="s">
        <v>221</v>
      </c>
      <c r="P71" s="97"/>
    </row>
    <row r="72" spans="1:16" x14ac:dyDescent="0.25">
      <c r="A72" s="94" t="s">
        <v>222</v>
      </c>
      <c r="B72" s="95">
        <f>INDEX(dataset!$A:$AO,MATCH(B$26&amp;$O72,dataset!$AO:$AO,0),MATCH($A$1,dataset!$A$1:$AO$1,0))/1000</f>
        <v>227.41274999999999</v>
      </c>
      <c r="C72" s="95">
        <f>INDEX(dataset!$A:$AO,MATCH(C$26&amp;$O72,dataset!$AO:$AO,0),MATCH($A$1,dataset!$A$1:$AO$1,0))/1000</f>
        <v>121.125546875</v>
      </c>
      <c r="D72" s="95">
        <f>INDEX(dataset!$A:$AO,MATCH(D$26&amp;$O72,dataset!$AO:$AO,0),MATCH($A$1,dataset!$A$1:$AO$1,0))/1000</f>
        <v>169.52745312499999</v>
      </c>
      <c r="E72" s="95">
        <f>INDEX(dataset!$A:$AO,MATCH(E$26&amp;$O72,dataset!$AO:$AO,0),MATCH($A$1,dataset!$A$1:$AO$1,0))/1000</f>
        <v>294.64175</v>
      </c>
      <c r="F72" s="95">
        <f>INDEX(dataset!$A:$AO,MATCH(F$26&amp;$O72,dataset!$AO:$AO,0),MATCH($A$1,dataset!$A$1:$AO$1,0))/1000</f>
        <v>196.36276562500001</v>
      </c>
      <c r="O72" s="97" t="s">
        <v>223</v>
      </c>
      <c r="P72" s="97"/>
    </row>
    <row r="73" spans="1:16" x14ac:dyDescent="0.25">
      <c r="A73" s="94" t="s">
        <v>47</v>
      </c>
      <c r="B73" s="95">
        <f>INDEX(dataset!$A:$AO,MATCH(B$26&amp;$O73,dataset!$AO:$AO,0),MATCH($A$1,dataset!$A$1:$AO$1,0))/1000</f>
        <v>737.38231250000001</v>
      </c>
      <c r="C73" s="95">
        <f>INDEX(dataset!$A:$AO,MATCH(C$26&amp;$O73,dataset!$AO:$AO,0),MATCH($A$1,dataset!$A$1:$AO$1,0))/1000</f>
        <v>730.41762500000004</v>
      </c>
      <c r="D73" s="95">
        <f>INDEX(dataset!$A:$AO,MATCH(D$26&amp;$O73,dataset!$AO:$AO,0),MATCH($A$1,dataset!$A$1:$AO$1,0))/1000</f>
        <v>858.6796875</v>
      </c>
      <c r="E73" s="95">
        <f>INDEX(dataset!$A:$AO,MATCH(E$26&amp;$O73,dataset!$AO:$AO,0),MATCH($A$1,dataset!$A$1:$AO$1,0))/1000</f>
        <v>1574.4126249999999</v>
      </c>
      <c r="F73" s="95">
        <f>INDEX(dataset!$A:$AO,MATCH(F$26&amp;$O73,dataset!$AO:$AO,0),MATCH($A$1,dataset!$A$1:$AO$1,0))/1000</f>
        <v>905.25324999999998</v>
      </c>
      <c r="O73" s="97" t="s">
        <v>224</v>
      </c>
      <c r="P73" s="97"/>
    </row>
    <row r="74" spans="1:16" x14ac:dyDescent="0.25">
      <c r="A74" s="94" t="s">
        <v>225</v>
      </c>
      <c r="B74" s="95">
        <f>-INDEX(dataset!$A:$AO,MATCH(B$26&amp;$O74,dataset!$AO:$AO,0),MATCH($A$1,dataset!$A$1:$AO$1,0))/1000</f>
        <v>-422.33506249999999</v>
      </c>
      <c r="C74" s="95">
        <f>-INDEX(dataset!$A:$AO,MATCH(C$26&amp;$O74,dataset!$AO:$AO,0),MATCH($A$1,dataset!$A$1:$AO$1,0))/1000</f>
        <v>-447.24537500000002</v>
      </c>
      <c r="D74" s="95">
        <f>-INDEX(dataset!$A:$AO,MATCH(D$26&amp;$O74,dataset!$AO:$AO,0),MATCH($A$1,dataset!$A$1:$AO$1,0))/1000</f>
        <v>-456.50962500000003</v>
      </c>
      <c r="E74" s="95">
        <f>-INDEX(dataset!$A:$AO,MATCH(E$26&amp;$O74,dataset!$AO:$AO,0),MATCH($A$1,dataset!$A$1:$AO$1,0))/1000</f>
        <v>-476.38193749999999</v>
      </c>
      <c r="F74" s="95">
        <f>-INDEX(dataset!$A:$AO,MATCH(F$26&amp;$O74,dataset!$AO:$AO,0),MATCH($A$1,dataset!$A$1:$AO$1,0))/1000</f>
        <v>-522.29465625</v>
      </c>
      <c r="O74" s="97" t="s">
        <v>226</v>
      </c>
      <c r="P74" s="97"/>
    </row>
    <row r="75" spans="1:16" x14ac:dyDescent="0.25">
      <c r="A75" s="94" t="s">
        <v>57</v>
      </c>
      <c r="B75" s="95">
        <f>-INDEX(dataset!$A:$AO,MATCH(B$26&amp;$O75,dataset!$AO:$AO,0),MATCH($A$1,dataset!$A$1:$AO$1,0))/1000</f>
        <v>-43.521949218750002</v>
      </c>
      <c r="C75" s="95">
        <f>-INDEX(dataset!$A:$AO,MATCH(C$26&amp;$O75,dataset!$AO:$AO,0),MATCH($A$1,dataset!$A$1:$AO$1,0))/1000</f>
        <v>-28.999375000000001</v>
      </c>
      <c r="D75" s="95">
        <f>-INDEX(dataset!$A:$AO,MATCH(D$26&amp;$O75,dataset!$AO:$AO,0),MATCH($A$1,dataset!$A$1:$AO$1,0))/1000</f>
        <v>-30.495501953125</v>
      </c>
      <c r="E75" s="95">
        <f>-INDEX(dataset!$A:$AO,MATCH(E$26&amp;$O75,dataset!$AO:$AO,0),MATCH($A$1,dataset!$A$1:$AO$1,0))/1000</f>
        <v>-301.10090624999998</v>
      </c>
      <c r="F75" s="95">
        <f>-INDEX(dataset!$A:$AO,MATCH(F$26&amp;$O75,dataset!$AO:$AO,0),MATCH($A$1,dataset!$A$1:$AO$1,0))/1000</f>
        <v>-69.298289062500004</v>
      </c>
      <c r="O75" s="97" t="s">
        <v>227</v>
      </c>
    </row>
    <row r="76" spans="1:16" x14ac:dyDescent="0.25">
      <c r="A76" s="94" t="s">
        <v>228</v>
      </c>
      <c r="B76" s="95">
        <f>INDEX(dataset!$A:$AO,MATCH(B$26&amp;$P76,dataset!$AO:$AO,0),MATCH($A$1,dataset!$A$1:$AO$1,0))/1000+INDEX(dataset!$A:$AO,MATCH(B$26&amp;$O76,dataset!$AO:$AO,0),MATCH($A$1,dataset!$A$1:$AO$1,0))/1000</f>
        <v>9.6121425781249989</v>
      </c>
      <c r="C76" s="95">
        <f>INDEX(dataset!$A:$AO,MATCH(C$26&amp;$P76,dataset!$AO:$AO,0),MATCH($A$1,dataset!$A$1:$AO$1,0))/1000+INDEX(dataset!$A:$AO,MATCH(C$26&amp;$O76,dataset!$AO:$AO,0),MATCH($A$1,dataset!$A$1:$AO$1,0))/1000</f>
        <v>2.3940981445312497</v>
      </c>
      <c r="D76" s="95">
        <f>INDEX(dataset!$A:$AO,MATCH(D$26&amp;$P76,dataset!$AO:$AO,0),MATCH($A$1,dataset!$A$1:$AO$1,0))/1000+INDEX(dataset!$A:$AO,MATCH(D$26&amp;$O76,dataset!$AO:$AO,0),MATCH($A$1,dataset!$A$1:$AO$1,0))/1000</f>
        <v>-32.062566406250006</v>
      </c>
      <c r="E76" s="95">
        <f>INDEX(dataset!$A:$AO,MATCH(E$26&amp;$P76,dataset!$AO:$AO,0),MATCH($A$1,dataset!$A$1:$AO$1,0))/1000+INDEX(dataset!$A:$AO,MATCH(E$26&amp;$O76,dataset!$AO:$AO,0),MATCH($A$1,dataset!$A$1:$AO$1,0))/1000</f>
        <v>-10.68742919921875</v>
      </c>
      <c r="F76" s="95">
        <f>INDEX(dataset!$A:$AO,MATCH(F$26&amp;$P76,dataset!$AO:$AO,0),MATCH($A$1,dataset!$A$1:$AO$1,0))/1000+INDEX(dataset!$A:$AO,MATCH(F$26&amp;$O76,dataset!$AO:$AO,0),MATCH($A$1,dataset!$A$1:$AO$1,0))/1000</f>
        <v>-22.407760498046876</v>
      </c>
      <c r="O76" s="97" t="s">
        <v>229</v>
      </c>
      <c r="P76" s="97" t="s">
        <v>230</v>
      </c>
    </row>
    <row r="77" spans="1:16" x14ac:dyDescent="0.25">
      <c r="A77" s="94" t="s">
        <v>231</v>
      </c>
      <c r="B77" s="95">
        <f>INDEX(dataset!$A:$AO,MATCH(B$26&amp;$O77,dataset!$AO:$AO,0),MATCH($A$1,dataset!$A$1:$AO$1,0))/1000</f>
        <v>11062.633</v>
      </c>
      <c r="C77" s="95">
        <f>INDEX(dataset!$A:$AO,MATCH(C$26&amp;$O77,dataset!$AO:$AO,0),MATCH($A$1,dataset!$A$1:$AO$1,0))/1000</f>
        <v>11440.325000000001</v>
      </c>
      <c r="D77" s="95">
        <f>INDEX(dataset!$A:$AO,MATCH(D$26&amp;$O77,dataset!$AO:$AO,0),MATCH($A$1,dataset!$A$1:$AO$1,0))/1000</f>
        <v>11949.463</v>
      </c>
      <c r="E77" s="95">
        <f>INDEX(dataset!$A:$AO,MATCH(E$26&amp;$O77,dataset!$AO:$AO,0),MATCH($A$1,dataset!$A$1:$AO$1,0))/1000</f>
        <v>13030.348</v>
      </c>
      <c r="F77" s="95">
        <f>INDEX(dataset!$A:$AO,MATCH(F$26&amp;$O77,dataset!$AO:$AO,0),MATCH($A$1,dataset!$A$1:$AO$1,0))/1000</f>
        <v>13517.964</v>
      </c>
      <c r="G77" s="95"/>
      <c r="H77" s="102">
        <f>F77-D71</f>
        <v>2077.6389999999992</v>
      </c>
      <c r="O77" s="97" t="s">
        <v>232</v>
      </c>
      <c r="P77" s="97"/>
    </row>
    <row r="78" spans="1:16" x14ac:dyDescent="0.25">
      <c r="A78" s="94"/>
      <c r="B78" s="95"/>
      <c r="C78" s="95"/>
      <c r="D78" s="95"/>
      <c r="E78" s="95"/>
      <c r="F78" s="95"/>
      <c r="O78" s="97"/>
      <c r="P78" s="97"/>
    </row>
    <row r="79" spans="1:16" x14ac:dyDescent="0.25">
      <c r="A79" s="94"/>
      <c r="H79" s="92" t="s">
        <v>187</v>
      </c>
    </row>
    <row r="80" spans="1:16" x14ac:dyDescent="0.25">
      <c r="A80" s="94" t="s">
        <v>222</v>
      </c>
      <c r="B80" s="109">
        <f>B72/B$71+1</f>
        <v>1.0215473778860877</v>
      </c>
      <c r="C80" s="109">
        <f>C72/C$71+1</f>
        <v>1.0109490703411204</v>
      </c>
      <c r="D80" s="109">
        <f>D72/D$71+1</f>
        <v>1.0148184123374993</v>
      </c>
      <c r="E80" s="109">
        <f>E72/E$71+1</f>
        <v>1.0246573214210546</v>
      </c>
      <c r="F80" s="109">
        <f>F72/F$71+1</f>
        <v>1.015069648609922</v>
      </c>
      <c r="G80" s="109"/>
      <c r="H80" s="109">
        <f t="shared" ref="H80:H85" si="12">PRODUCT(D80:F80)^(1/3)-1</f>
        <v>1.8171514731883942E-2</v>
      </c>
      <c r="O80" s="97"/>
    </row>
    <row r="81" spans="1:8" x14ac:dyDescent="0.25">
      <c r="A81" s="94" t="s">
        <v>47</v>
      </c>
      <c r="B81" s="109">
        <f t="shared" ref="B81:F84" si="13">B73/B$71+1</f>
        <v>1.0698670383870503</v>
      </c>
      <c r="C81" s="109">
        <f t="shared" si="13"/>
        <v>1.0660256581773977</v>
      </c>
      <c r="D81" s="109">
        <f t="shared" si="13"/>
        <v>1.0750572809338896</v>
      </c>
      <c r="E81" s="109">
        <f t="shared" si="13"/>
        <v>1.1317559312079548</v>
      </c>
      <c r="F81" s="109">
        <f t="shared" si="13"/>
        <v>1.069472684075667</v>
      </c>
      <c r="G81" s="109"/>
      <c r="H81" s="109">
        <f t="shared" si="12"/>
        <v>9.1736994073423839E-2</v>
      </c>
    </row>
    <row r="82" spans="1:8" x14ac:dyDescent="0.25">
      <c r="A82" s="94" t="s">
        <v>225</v>
      </c>
      <c r="B82" s="109">
        <f t="shared" si="13"/>
        <v>0.9599837160131437</v>
      </c>
      <c r="C82" s="109">
        <f t="shared" si="13"/>
        <v>0.95957152560335324</v>
      </c>
      <c r="D82" s="109">
        <f t="shared" si="13"/>
        <v>0.96009644612368972</v>
      </c>
      <c r="E82" s="109">
        <f t="shared" si="13"/>
        <v>0.96013361123424545</v>
      </c>
      <c r="F82" s="109">
        <f t="shared" si="13"/>
        <v>0.95991706006240207</v>
      </c>
      <c r="G82" s="109"/>
      <c r="H82" s="109">
        <f t="shared" si="12"/>
        <v>-3.9950965515802683E-2</v>
      </c>
    </row>
    <row r="83" spans="1:8" x14ac:dyDescent="0.25">
      <c r="A83" s="94" t="s">
        <v>57</v>
      </c>
      <c r="B83" s="109">
        <f t="shared" si="13"/>
        <v>0.99587629151771162</v>
      </c>
      <c r="C83" s="109">
        <f t="shared" si="13"/>
        <v>0.99737861908643266</v>
      </c>
      <c r="D83" s="109">
        <f t="shared" si="13"/>
        <v>0.99733438499753069</v>
      </c>
      <c r="E83" s="109">
        <f t="shared" si="13"/>
        <v>0.97480213912123082</v>
      </c>
      <c r="F83" s="109">
        <f t="shared" si="13"/>
        <v>0.99468177756553389</v>
      </c>
      <c r="G83" s="109"/>
      <c r="H83" s="109">
        <f t="shared" si="12"/>
        <v>-1.1111918577562996E-2</v>
      </c>
    </row>
    <row r="84" spans="1:8" x14ac:dyDescent="0.25">
      <c r="A84" s="94" t="s">
        <v>228</v>
      </c>
      <c r="B84" s="109">
        <f t="shared" si="13"/>
        <v>1.0009107513471687</v>
      </c>
      <c r="C84" s="109">
        <f t="shared" si="13"/>
        <v>1.0002164130496358</v>
      </c>
      <c r="D84" s="109">
        <f t="shared" si="13"/>
        <v>0.9971974077304403</v>
      </c>
      <c r="E84" s="109">
        <f t="shared" si="13"/>
        <v>0.9991056142690915</v>
      </c>
      <c r="F84" s="109">
        <f t="shared" si="13"/>
        <v>0.99828034059427673</v>
      </c>
      <c r="G84" s="109"/>
      <c r="H84" s="109">
        <f t="shared" si="12"/>
        <v>-1.8058516622585508E-3</v>
      </c>
    </row>
    <row r="85" spans="1:8" x14ac:dyDescent="0.25">
      <c r="A85" s="94" t="s">
        <v>231</v>
      </c>
      <c r="B85" s="109">
        <f>B77/B$71</f>
        <v>1.0481854410806057</v>
      </c>
      <c r="C85" s="109">
        <f>C77/C$71</f>
        <v>1.0341412392510898</v>
      </c>
      <c r="D85" s="109">
        <f>D77/D$71</f>
        <v>1.0445038056174103</v>
      </c>
      <c r="E85" s="109">
        <f>E77/E$71</f>
        <v>1.0904546923991481</v>
      </c>
      <c r="F85" s="109">
        <f>F77/F$71</f>
        <v>1.037421563875347</v>
      </c>
      <c r="G85" s="109"/>
      <c r="H85" s="109">
        <f t="shared" si="12"/>
        <v>5.7201184655197634E-2</v>
      </c>
    </row>
    <row r="87" spans="1:8" x14ac:dyDescent="0.25">
      <c r="B87" s="110"/>
      <c r="C87" s="110"/>
    </row>
    <row r="88" spans="1:8" ht="21.75" thickBot="1" x14ac:dyDescent="0.4">
      <c r="A88" s="93" t="s">
        <v>233</v>
      </c>
      <c r="B88" s="110"/>
      <c r="C88" s="110"/>
      <c r="E88" s="36" t="s">
        <v>234</v>
      </c>
    </row>
    <row r="89" spans="1:8" ht="27.75" thickBot="1" x14ac:dyDescent="0.35">
      <c r="A89" s="110"/>
      <c r="B89" s="111" t="s">
        <v>235</v>
      </c>
      <c r="C89" s="111" t="s">
        <v>236</v>
      </c>
      <c r="E89" s="112" t="str">
        <f>IF(edb_name="Industry","*",edb_name)</f>
        <v>*</v>
      </c>
    </row>
    <row r="90" spans="1:8" x14ac:dyDescent="0.25">
      <c r="A90" s="94" t="s">
        <v>237</v>
      </c>
      <c r="B90" s="113">
        <v>1</v>
      </c>
      <c r="C90" s="114">
        <v>4</v>
      </c>
    </row>
    <row r="91" spans="1:8" x14ac:dyDescent="0.25">
      <c r="A91" s="94" t="s">
        <v>238</v>
      </c>
      <c r="B91" s="113">
        <v>0.5</v>
      </c>
      <c r="C91" s="114">
        <v>1</v>
      </c>
    </row>
    <row r="92" spans="1:8" x14ac:dyDescent="0.25">
      <c r="A92" s="94" t="s">
        <v>124</v>
      </c>
      <c r="B92" s="113">
        <v>0</v>
      </c>
      <c r="C92" s="114">
        <v>1</v>
      </c>
    </row>
    <row r="93" spans="1:8" x14ac:dyDescent="0.25">
      <c r="A93" s="94" t="s">
        <v>73</v>
      </c>
      <c r="B93" s="113">
        <v>0</v>
      </c>
      <c r="C93" s="114">
        <v>1</v>
      </c>
    </row>
    <row r="94" spans="1:8" x14ac:dyDescent="0.25">
      <c r="A94" s="94" t="s">
        <v>239</v>
      </c>
      <c r="B94" s="113"/>
      <c r="C94" s="115">
        <v>0.75</v>
      </c>
    </row>
    <row r="95" spans="1:8" x14ac:dyDescent="0.25">
      <c r="A95" s="110"/>
      <c r="B95" s="110"/>
      <c r="C95" s="110"/>
    </row>
    <row r="96" spans="1:8" x14ac:dyDescent="0.25">
      <c r="A96" s="5"/>
    </row>
    <row r="97" spans="1:5" ht="18.75" x14ac:dyDescent="0.3">
      <c r="A97" s="116" t="s">
        <v>240</v>
      </c>
    </row>
    <row r="98" spans="1:5" x14ac:dyDescent="0.25">
      <c r="A98" s="94" t="s">
        <v>241</v>
      </c>
      <c r="B98" s="117">
        <f>SUMIFS(assets!$F$1:$F$2000,assets!$A$1:$A$2000,edb_name_asset,assets!$C$1:$C$2000,"Distribution lines")+SUMIFS(assets!$F$1:$F$2000,assets!$A$1:$A$2000,edb_name_asset,assets!$C$1:$C$2000,"LV lines")</f>
        <v>98381.114802956581</v>
      </c>
      <c r="C98" s="118"/>
    </row>
    <row r="99" spans="1:5" x14ac:dyDescent="0.25">
      <c r="A99" s="94" t="s">
        <v>242</v>
      </c>
      <c r="B99" s="117">
        <f>INDEX(dataset!$A:$AO,MATCH($E99,dataset!$AO:$AO,0),MATCH($A$1,dataset!$A$1:$AO$1,0))/1000</f>
        <v>2731.5007500000002</v>
      </c>
      <c r="C99" s="118"/>
      <c r="E99" s="5" t="str">
        <f>latest_year&amp;"IDRAB valueTotal closing RAB valueDistribution and LV linesconstant"</f>
        <v>2021IDRAB valueTotal closing RAB valueDistribution and LV linesconstant</v>
      </c>
    </row>
    <row r="100" spans="1:5" x14ac:dyDescent="0.25">
      <c r="A100" s="94" t="s">
        <v>125</v>
      </c>
      <c r="B100" s="117">
        <f>SUMIFS(assets!$G$1:$G$2000,assets!$A$1:$A$2000,edb_name_asset,assets!$C$1:$C$2000,"Distribution lines")+SUMIFS(assets!$G$1:$G$2000,assets!$A$1:$A$2000,edb_name_asset,assets!$C$1:$C$2000,"LV lines")</f>
        <v>10917.510378360748</v>
      </c>
      <c r="C100" s="118">
        <f>B100/B98</f>
        <v>0.11097160669735216</v>
      </c>
    </row>
    <row r="101" spans="1:5" x14ac:dyDescent="0.25">
      <c r="A101" s="94" t="s">
        <v>74</v>
      </c>
      <c r="B101" s="117" cm="1">
        <f t="array" ref="B101">(SUM(--ISNUMBER(SEARCH(edb_name_asset,assets!$A$2:$A$1190))*--(assets!$C$2:$C$1190="Distribution lines")*assets!$F$2:$F$1190*assets!$H$2:$H$1190)+SUM(--ISNUMBER(SEARCH(edb_name_asset,assets!$A$2:$A$1190))*--(assets!$C$2:$C$1190="LV lines")*assets!$F$2:$F$1190*assets!$H$2:$H$1190))/(SUM(--ISNUMBER(SEARCH(edb_name_asset,assets!$A$2:$A$1190))*--(assets!$C$2:$C$1190="Distribution lines")*assets!$F$2:$F$1190)+SUM(--ISNUMBER(SEARCH(edb_name_asset,assets!$A$2:$A$1190))*--(assets!$C$2:$C$1190="LV lines")*assets!$F$2:$F$1190))</f>
        <v>39.466644687679008</v>
      </c>
      <c r="C101" s="119"/>
    </row>
    <row r="102" spans="1:5" x14ac:dyDescent="0.25">
      <c r="A102" s="94" t="s">
        <v>237</v>
      </c>
      <c r="B102" s="117" cm="1">
        <f t="array" ref="B102">(SUM(--ISNUMBER(SEARCH(edb_name_asset,assets!$A$2:$A$1190))*--(assets!$C$2:$C$1190="Distribution lines")*assets!$F$2:$F$1190*assets!$I$2:$I$1190)+SUM(--ISNUMBER(SEARCH(edb_name_asset,assets!$A$2:$A$1190))*--(assets!$C$2:$C$1190="LV lines")*assets!$F$2:$F$1190*assets!$I$2:$I$1190))/(SUM(--ISNUMBER(SEARCH(edb_name_asset,assets!$A$2:$A$1190))*--(assets!$C$2:$C$1190="Distribution lines")*assets!$F$2:$F$1190)+SUM(--ISNUMBER(SEARCH(edb_name_asset,assets!$A$2:$A$1190))*--(assets!$C$2:$C$1190="LV lines")*assets!$F$2:$F$1190))</f>
        <v>1.2434197360003334E-2</v>
      </c>
      <c r="C102" s="118"/>
    </row>
    <row r="103" spans="1:5" x14ac:dyDescent="0.25">
      <c r="A103" s="94" t="s">
        <v>238</v>
      </c>
      <c r="B103" s="117" cm="1">
        <f t="array" ref="B103">(SUM(--ISNUMBER(SEARCH(edb_name_asset,assets!$A$2:$A$1190))*--(assets!$C$2:$C$1190="Distribution lines")*assets!$F$2:$F$1190*assets!$J$2:$J$1190)+SUM(--ISNUMBER(SEARCH(edb_name_asset,assets!$A$2:$A$1190))*--(assets!$C$2:$C$1190="LV lines")*assets!$F$2:$F$1190*assets!$J$2:$J$1190))/(SUM(--ISNUMBER(SEARCH(edb_name_asset,assets!$A$2:$A$1190))*--(assets!$C$2:$C$1190="Distribution lines")*assets!$F$2:$F$1190)+SUM(--ISNUMBER(SEARCH(edb_name_asset,assets!$A$2:$A$1190))*--(assets!$C$2:$C$1190="LV lines")*assets!$F$2:$F$1190))</f>
        <v>8.8949630353158129E-2</v>
      </c>
      <c r="C103" s="118"/>
    </row>
    <row r="104" spans="1:5" x14ac:dyDescent="0.25">
      <c r="A104" s="94" t="s">
        <v>75</v>
      </c>
      <c r="B104" s="117" cm="1">
        <f t="array" ref="B104">(SUM(--ISNUMBER(SEARCH(edb_name_asset,assets!$A$2:$A$1190))*--(assets!$C$2:$C$1190="Distribution lines")*assets!$F$2:$F$1190*assets!$N$2:$N$1190)+SUM(--ISNUMBER(SEARCH(edb_name_asset,assets!$A$2:$A$1190))*--(assets!$C$2:$C$1190="LV lines")*assets!$F$2:$F$1190*assets!$N$2:$N$1190))/(SUM(--ISNUMBER(SEARCH(edb_name_asset,assets!$A$2:$A$1190))*--(assets!$C$2:$C$1190="Distribution lines")*assets!$F$2:$F$1190)+SUM(--ISNUMBER(SEARCH(edb_name_asset,assets!$A$2:$A$1190))*--(assets!$C$2:$C$1190="LV lines")*assets!$F$2:$F$1190))</f>
        <v>3.6932104942542989</v>
      </c>
      <c r="C104" s="118"/>
    </row>
    <row r="105" spans="1:5" x14ac:dyDescent="0.25">
      <c r="A105" s="94" t="s">
        <v>126</v>
      </c>
      <c r="B105" s="117">
        <f>SUMIFS(assets!$M$1:$M$2000,assets!$A$1:$A$2000,edb_name_asset,assets!$C$1:$C$2000,"Distribution lines")+SUMIFS(assets!$M$1:$M$2000,assets!$A$1:$A$2000,edb_name_asset,assets!$C$1:$C$2000,"LV lines")</f>
        <v>553.15465251623232</v>
      </c>
      <c r="C105" s="118">
        <f>B105/B98</f>
        <v>5.6225694700057288E-3</v>
      </c>
    </row>
    <row r="106" spans="1:5" x14ac:dyDescent="0.25">
      <c r="A106" s="94" t="s">
        <v>124</v>
      </c>
      <c r="B106" s="117" cm="1">
        <f t="array" ref="B106">(SUM(--ISNUMBER(SEARCH(edb_name_asset,assets!$A$2:$A$1190))*--(assets!$C$2:$C$1190="Distribution lines")*assets!$F$2:$F$1190*assets!$L$2:$L$1190)+SUM(--ISNUMBER(SEARCH(edb_name_asset,assets!$A$2:$A$1190))*--(assets!$C$2:$C$1190="LV lines")*assets!$F$2:$F$1190*assets!$L$2:$L$1190))/(SUM(--ISNUMBER(SEARCH(edb_name_asset,assets!$A$2:$A$1190))*--(assets!$C$2:$C$1190="Distribution lines")*assets!$F$2:$F$1190)+SUM(--ISNUMBER(SEARCH(edb_name_asset,assets!$A$2:$A$1190))*--(assets!$C$2:$C$1190="LV lines")*assets!$F$2:$F$1190))</f>
        <v>2.7133751756658941E-2</v>
      </c>
      <c r="C106" s="118"/>
    </row>
    <row r="107" spans="1:5" x14ac:dyDescent="0.25">
      <c r="A107" s="94" t="s">
        <v>243</v>
      </c>
      <c r="B107" s="117" cm="1">
        <f t="array" ref="B107">(SUM(--ISNUMBER(SEARCH(edb_name_asset,assets!$A$2:$A$1190))*--(assets!$C$2:$C$1190="Distribution lines")*assets!$F$2:$F$1190*assets!$K$2:$K$1190)+SUM(--ISNUMBER(SEARCH(edb_name_asset,assets!$A$2:$A$1190))*--(assets!$C$2:$C$1190="LV lines")*assets!$F$2:$F$1190*assets!$K$2:$K$1190))/(SUM(--ISNUMBER(SEARCH(edb_name_asset,assets!$A$2:$A$1190))*--(assets!$C$2:$C$1190="Distribution lines")*assets!$F$2:$F$1190)+SUM(--ISNUMBER(SEARCH(edb_name_asset,assets!$A$2:$A$1190))*--(assets!$C$2:$C$1190="LV lines")*assets!$F$2:$F$1190))</f>
        <v>4.7767820731173215E-2</v>
      </c>
      <c r="C107" s="118">
        <f>B102*$B$90+B103*$B$91+B106*$B$92</f>
        <v>5.6909012536582398E-2</v>
      </c>
    </row>
    <row r="108" spans="1:5" x14ac:dyDescent="0.25">
      <c r="A108" s="94"/>
      <c r="B108" s="101"/>
      <c r="C108" s="120">
        <f>C100*$C$93+B102*$C$90+B103*$C$91+B106*$C$92</f>
        <v>0.27679177824718254</v>
      </c>
    </row>
    <row r="109" spans="1:5" x14ac:dyDescent="0.25">
      <c r="A109" s="94" t="s">
        <v>244</v>
      </c>
      <c r="B109" s="96">
        <f>$E109*0.5</f>
        <v>0.375</v>
      </c>
      <c r="C109" s="96">
        <f>$E109*0.3</f>
        <v>0.22499999999999998</v>
      </c>
      <c r="D109" s="96">
        <f>$E109*0.2</f>
        <v>0.15000000000000002</v>
      </c>
      <c r="E109" s="106">
        <f>$C$94</f>
        <v>0.75</v>
      </c>
    </row>
    <row r="110" spans="1:5" x14ac:dyDescent="0.25">
      <c r="A110" s="94" t="s">
        <v>245</v>
      </c>
      <c r="B110" s="121">
        <f>MIN(C108,E109)+E109</f>
        <v>1.0267917782471825</v>
      </c>
      <c r="C110" s="122">
        <f>IF(B98=0,0,E109/100)</f>
        <v>7.4999999999999997E-3</v>
      </c>
      <c r="D110" s="121">
        <f>E109*2-B110-C110</f>
        <v>0.46570822175281751</v>
      </c>
      <c r="E110" s="96"/>
    </row>
    <row r="112" spans="1:5" ht="18.75" x14ac:dyDescent="0.3">
      <c r="A112" s="116" t="s">
        <v>246</v>
      </c>
    </row>
    <row r="113" spans="1:5" x14ac:dyDescent="0.25">
      <c r="A113" s="94" t="s">
        <v>241</v>
      </c>
      <c r="B113" s="117">
        <f>SUMIFS(assets!$F$1:$F$2000,assets!$A$1:$A$2000,edb_name_asset,assets!$C$1:$C$2000,"Distribution cables")+SUMIFS(assets!$F$1:$F$2000,assets!$A$1:$A$2000,edb_name_asset,assets!$C$1:$C$2000,"LV cables")</f>
        <v>45863.400448799133</v>
      </c>
      <c r="C113" s="118"/>
    </row>
    <row r="114" spans="1:5" x14ac:dyDescent="0.25">
      <c r="A114" s="94" t="s">
        <v>242</v>
      </c>
      <c r="B114" s="123">
        <f>INDEX(dataset!$A:$AO,MATCH($E114,dataset!$AO:$AO,0),MATCH($A$1,dataset!$A$1:$AO$1,0))/1000</f>
        <v>2889.8072499999998</v>
      </c>
      <c r="C114" s="118"/>
      <c r="E114" s="5" t="str">
        <f>latest_year&amp;"IDRAB valueTotal closing RAB valueDistribution and LV cablesconstant"</f>
        <v>2021IDRAB valueTotal closing RAB valueDistribution and LV cablesconstant</v>
      </c>
    </row>
    <row r="115" spans="1:5" x14ac:dyDescent="0.25">
      <c r="A115" s="94" t="s">
        <v>125</v>
      </c>
      <c r="B115" s="123">
        <f>SUMIFS(assets!$G$1:$G$2000,assets!$A$1:$A$2000,edb_name_asset,assets!$C$1:$C$2000,"Distribution cables")+SUMIFS(assets!$G$1:$G$2000,assets!$A$1:$A$2000,edb_name_asset,assets!$C$1:$C$2000,"LV cables")</f>
        <v>702.48394976812415</v>
      </c>
      <c r="C115" s="118">
        <f>B115/B113</f>
        <v>1.5316874520727294E-2</v>
      </c>
    </row>
    <row r="116" spans="1:5" x14ac:dyDescent="0.25">
      <c r="A116" s="94" t="s">
        <v>74</v>
      </c>
      <c r="B116" s="123" cm="1">
        <f t="array" ref="B116">(SUM(--ISNUMBER(SEARCH(edb_name_asset,assets!$A$2:$A$1190))*--(assets!$C$2:$C$1190="Distribution cables")*assets!$F$2:$F$1190*assets!$H$2:$H$1190)+SUM(--ISNUMBER(SEARCH(edb_name_asset,assets!$A$2:$A$1190))*--(assets!$C$2:$C$1190="LV cables")*assets!$F$2:$F$1190*assets!$H$2:$H$1190))/(SUM(--ISNUMBER(SEARCH(edb_name_asset,assets!$A$2:$A$1190))*--(assets!$C$2:$C$1190="Distribution cables")*assets!$F$2:$F$1190)+SUM(--ISNUMBER(SEARCH(edb_name_asset,assets!$A$2:$A$1190))*--(assets!$C$2:$C$1190="LV cables")*assets!$F$2:$F$1190))</f>
        <v>26.650473343602293</v>
      </c>
      <c r="C116" s="118"/>
    </row>
    <row r="117" spans="1:5" x14ac:dyDescent="0.25">
      <c r="A117" s="94" t="s">
        <v>237</v>
      </c>
      <c r="B117" s="123" cm="1">
        <f t="array" ref="B117">(SUM(--ISNUMBER(SEARCH(edb_name_asset,assets!$A$2:$A$1190))*--(assets!$C$2:$C$1190="Distribution cables")*assets!$F$2:$F$1190*assets!$I$2:$I$1190)+SUM(--ISNUMBER(SEARCH(edb_name_asset,assets!$A$2:$A$1190))*--(assets!$C$2:$C$1190="LV cables")*assets!$F$2:$F$1190*assets!$I$2:$I$1190))/(SUM(--ISNUMBER(SEARCH(edb_name_asset,assets!$A$2:$A$1190))*--(assets!$C$2:$C$1190="Distribution cables")*assets!$F$2:$F$1190)+SUM(--ISNUMBER(SEARCH(edb_name_asset,assets!$A$2:$A$1190))*--(assets!$C$2:$C$1190="LV cables")*assets!$F$2:$F$1190))</f>
        <v>2.5921828177753927E-3</v>
      </c>
      <c r="C117" s="118"/>
    </row>
    <row r="118" spans="1:5" x14ac:dyDescent="0.25">
      <c r="A118" s="94" t="s">
        <v>238</v>
      </c>
      <c r="B118" s="123" cm="1">
        <f t="array" ref="B118">(SUM(--ISNUMBER(SEARCH(edb_name_asset,assets!$A$2:$A$1190))*--(assets!$C$2:$C$1190="Distribution cables")*assets!$F$2:$F$1190*assets!$J$2:$J$1190)+SUM(--ISNUMBER(SEARCH(edb_name_asset,assets!$A$2:$A$1190))*--(assets!$C$2:$C$1190="LV cables")*assets!$F$2:$F$1190*assets!$J$2:$J$1190))/(SUM(--ISNUMBER(SEARCH(edb_name_asset,assets!$A$2:$A$1190))*--(assets!$C$2:$C$1190="Distribution cables")*assets!$F$2:$F$1190)+SUM(--ISNUMBER(SEARCH(edb_name_asset,assets!$A$2:$A$1190))*--(assets!$C$2:$C$1190="LV cables")*assets!$F$2:$F$1190))</f>
        <v>3.7728148629241967E-2</v>
      </c>
      <c r="C118" s="118"/>
    </row>
    <row r="119" spans="1:5" x14ac:dyDescent="0.25">
      <c r="A119" s="94" t="s">
        <v>75</v>
      </c>
      <c r="B119" s="123" cm="1">
        <f t="array" ref="B119">(SUM(--ISNUMBER(SEARCH(edb_name_asset,assets!$A$2:$A$1190))*--(assets!$C$2:$C$1190="Distribution cables")*assets!$F$2:$F$1190*assets!$N$2:$N$1190)+SUM(--ISNUMBER(SEARCH(edb_name_asset,assets!$A$2:$A$1190))*--(assets!$C$2:$C$1190="LV cables")*assets!$F$2:$F$1190*assets!$N$2:$N$1190))/(SUM(--ISNUMBER(SEARCH(edb_name_asset,assets!$A$2:$A$1190))*--(assets!$C$2:$C$1190="Distribution cables")*assets!$F$2:$F$1190)+SUM(--ISNUMBER(SEARCH(edb_name_asset,assets!$A$2:$A$1190))*--(assets!$C$2:$C$1190="LV cables")*assets!$F$2:$F$1190))</f>
        <v>4.2466920629087541</v>
      </c>
      <c r="C119" s="118"/>
    </row>
    <row r="120" spans="1:5" x14ac:dyDescent="0.25">
      <c r="A120" s="94" t="s">
        <v>126</v>
      </c>
      <c r="B120" s="117">
        <f>SUMIFS(assets!$M$1:$M$2000,assets!$A$1:$A$2000,edb_name_asset,assets!$C$1:$C$2000,"Distribution cables")+SUMIFS(assets!$M$1:$M$2000,assets!$A$1:$A$2000,edb_name_asset,assets!$C$1:$C$2000,"LV cables")</f>
        <v>179.84423057895131</v>
      </c>
      <c r="C120" s="118">
        <f>B120/B113</f>
        <v>3.9213017094038927E-3</v>
      </c>
    </row>
    <row r="121" spans="1:5" x14ac:dyDescent="0.25">
      <c r="A121" s="94" t="s">
        <v>124</v>
      </c>
      <c r="B121" s="123" cm="1">
        <f t="array" ref="B121">(SUM(--ISNUMBER(SEARCH(edb_name_asset,assets!$A$2:$A$1190))*--(assets!$C$2:$C$1190="Distribution cables")*assets!$F$2:$F$1190*assets!$L$2:$L$1190)+SUM(--ISNUMBER(SEARCH(edb_name_asset,assets!$A$2:$A$1190))*--(assets!$C$2:$C$1190="LV cables")*assets!$F$2:$F$1190*assets!$L$2:$L$1190))/(SUM(--ISNUMBER(SEARCH(edb_name_asset,assets!$A$2:$A$1190))*--(assets!$C$2:$C$1190="Distribution cables")*assets!$F$2:$F$1190)+SUM(--ISNUMBER(SEARCH(edb_name_asset,assets!$A$2:$A$1190))*--(assets!$C$2:$C$1190="LV cables")*assets!$F$2:$F$1190))</f>
        <v>1.1603633448863879E-2</v>
      </c>
      <c r="C121" s="118"/>
    </row>
    <row r="122" spans="1:5" x14ac:dyDescent="0.25">
      <c r="A122" s="94" t="s">
        <v>243</v>
      </c>
      <c r="B122" s="123" cm="1">
        <f t="array" ref="B122">(SUM(--ISNUMBER(SEARCH(edb_name_asset,assets!$A$2:$A$1190))*--(assets!$C$2:$C$1190="Distribution cables")*assets!$F$2:$F$1190*assets!$K$2:$K$1190)+SUM(--ISNUMBER(SEARCH(edb_name_asset,assets!$A$2:$A$1190))*--(assets!$C$2:$C$1190="LV cables")*assets!$F$2:$F$1190*assets!$K$2:$K$1190))/(SUM(--ISNUMBER(SEARCH(edb_name_asset,assets!$A$2:$A$1190))*--(assets!$C$2:$C$1190="Distribution cables")*assets!$F$2:$F$1190)+SUM(--ISNUMBER(SEARCH(edb_name_asset,assets!$A$2:$A$1190))*--(assets!$C$2:$C$1190="LV cables")*assets!$F$2:$F$1190))</f>
        <v>1.4016378292651779E-2</v>
      </c>
      <c r="C122" s="118">
        <f>B117*$B$90+B118*$B$91+B121*$B$92</f>
        <v>2.1456257132396378E-2</v>
      </c>
    </row>
    <row r="123" spans="1:5" x14ac:dyDescent="0.25">
      <c r="A123" s="94"/>
      <c r="B123" s="101"/>
      <c r="C123" s="120">
        <f>C115*$C$93+B117*$C$90+B118*$C$91+B121*$C$92</f>
        <v>7.5017387869934712E-2</v>
      </c>
    </row>
    <row r="124" spans="1:5" x14ac:dyDescent="0.25">
      <c r="A124" s="94" t="s">
        <v>244</v>
      </c>
      <c r="B124" s="96">
        <f>$E124*0.5</f>
        <v>0.375</v>
      </c>
      <c r="C124" s="96">
        <f>$E124*0.3</f>
        <v>0.22499999999999998</v>
      </c>
      <c r="D124" s="96">
        <f>$E124*0.2</f>
        <v>0.15000000000000002</v>
      </c>
      <c r="E124" s="106">
        <f>$C$94</f>
        <v>0.75</v>
      </c>
    </row>
    <row r="125" spans="1:5" x14ac:dyDescent="0.25">
      <c r="A125" s="94" t="s">
        <v>245</v>
      </c>
      <c r="B125" s="121">
        <f>MIN(C123,E124)+E124</f>
        <v>0.82501738786993473</v>
      </c>
      <c r="C125" s="122">
        <f>IF(B113=0,0,E124/100)</f>
        <v>7.4999999999999997E-3</v>
      </c>
      <c r="D125" s="121">
        <f>E124*2-B125-C125</f>
        <v>0.66748261213006532</v>
      </c>
      <c r="E125" s="96"/>
    </row>
    <row r="127" spans="1:5" ht="18.75" x14ac:dyDescent="0.3">
      <c r="A127" s="116" t="s">
        <v>62</v>
      </c>
    </row>
    <row r="128" spans="1:5" x14ac:dyDescent="0.25">
      <c r="A128" s="94" t="s">
        <v>241</v>
      </c>
      <c r="B128" s="117">
        <f>SUMIFS(assets!$F$1:$F$2000,assets!$A$1:$A$2000,edb_name_asset,assets!$C$1:$C$2000,"Subtransmission lines")+SUMIFS(assets!$F$1:$F$2000,assets!$A$1:$A$2000,edb_name_asset,assets!$C$1:$C$2000,"Subtransmission cables")</f>
        <v>11778.288861078676</v>
      </c>
      <c r="C128" s="118"/>
    </row>
    <row r="129" spans="1:6" x14ac:dyDescent="0.25">
      <c r="A129" s="94" t="s">
        <v>242</v>
      </c>
      <c r="B129" s="123">
        <f>INDEX(dataset!$A:$AO,MATCH($E129,dataset!$AO:$AO,0),MATCH($A$1,dataset!$A$1:$AO$1,0))/1000+INDEX(dataset!$A:$AO,MATCH($F129,dataset!$AO:$AO,0),MATCH($A$1,dataset!$A$1:$AO$1,0))/1000</f>
        <v>1518.2738750000001</v>
      </c>
      <c r="C129" s="118"/>
      <c r="E129" s="5" t="str">
        <f>latest_year&amp;"IDRAB valueTotal closing RAB valueSubtransmission linesconstant"</f>
        <v>2021IDRAB valueTotal closing RAB valueSubtransmission linesconstant</v>
      </c>
      <c r="F129" s="5" t="str">
        <f>latest_year&amp;"IDRAB valueTotal closing RAB valueSubtransmission cablesconstant"</f>
        <v>2021IDRAB valueTotal closing RAB valueSubtransmission cablesconstant</v>
      </c>
    </row>
    <row r="130" spans="1:6" x14ac:dyDescent="0.25">
      <c r="A130" s="94" t="s">
        <v>125</v>
      </c>
      <c r="B130" s="123">
        <f>SUMIFS(assets!$G$1:$G$2000,assets!$A$1:$A$2000,edb_name_asset,assets!$C$1:$C$2000,"Subtransmission lines")+SUMIFS(assets!$G$1:$G$2000,assets!$A$1:$A$2000,edb_name_asset,assets!$C$1:$C$2000,"Subtransmission cables")</f>
        <v>1433.9062825355213</v>
      </c>
      <c r="C130" s="118">
        <f>B130/B128</f>
        <v>0.12174147700468281</v>
      </c>
    </row>
    <row r="131" spans="1:6" x14ac:dyDescent="0.25">
      <c r="A131" s="94" t="s">
        <v>74</v>
      </c>
      <c r="B131" s="123" cm="1">
        <f t="array" ref="B131">(SUM(--ISNUMBER(SEARCH(edb_name_asset,assets!$A$2:$A$1190))*--(assets!$C$2:$C$1190="Subtransmission lines")*assets!$F$2:$F$1190*assets!$H$2:$H$1190)+SUM(--ISNUMBER(SEARCH(edb_name_asset,assets!$A$2:$A$1190))*--(assets!$C$2:$C$1190="Subtransmission cables")*assets!$F$2:$F$1190*assets!$H$2:$H$1190))/(SUM(--ISNUMBER(SEARCH(edb_name_asset,assets!$A$2:$A$1190))*--(assets!$C$2:$C$1190="Subtransmission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36.930901430690383</v>
      </c>
      <c r="C131" s="118"/>
      <c r="E131" s="5" t="s">
        <v>67</v>
      </c>
      <c r="F131" s="5" t="s">
        <v>66</v>
      </c>
    </row>
    <row r="132" spans="1:6" x14ac:dyDescent="0.25">
      <c r="A132" s="94" t="s">
        <v>237</v>
      </c>
      <c r="B132" s="123" cm="1">
        <f t="array" ref="B132">(SUM(--ISNUMBER(SEARCH(edb_name_asset,assets!$A$2:$A$1190))*--(assets!$C$2:$C$1190="Subtransmission lines")*assets!$F$2:$F$1190*assets!$I$2:$I$1190)+SUM(--ISNUMBER(SEARCH(edb_name_asset,assets!$A$2:$A$1190))*--(assets!$C$2:$C$1190="Subtransmission cables")*assets!$F$2:$F$1190*assets!$I$2:$I$1190))/(SUM(--ISNUMBER(SEARCH(edb_name_asset,assets!$A$2:$A$1190))*--(assets!$C$2:$C$1190="Subtransmission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1.0037128017993694E-2</v>
      </c>
      <c r="C132" s="118"/>
    </row>
    <row r="133" spans="1:6" x14ac:dyDescent="0.25">
      <c r="A133" s="94" t="s">
        <v>238</v>
      </c>
      <c r="B133" s="123" cm="1">
        <f t="array" ref="B133">(SUM(--ISNUMBER(SEARCH(edb_name_asset,assets!$A$2:$A$1190))*--(assets!$C$2:$C$1190="Subtransmission lines")*assets!$F$2:$F$1190*assets!$J$2:$J$1190)+SUM(--ISNUMBER(SEARCH(edb_name_asset,assets!$A$2:$A$1190))*--(assets!$C$2:$C$1190="Subtransmission cables")*assets!$F$2:$F$1190*assets!$J$2:$J$1190))/(SUM(--ISNUMBER(SEARCH(edb_name_asset,assets!$A$2:$A$1190))*--(assets!$C$2:$C$1190="Subtransmission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4.9577631655334069E-2</v>
      </c>
      <c r="C133" s="118"/>
    </row>
    <row r="134" spans="1:6" x14ac:dyDescent="0.25">
      <c r="A134" s="94" t="s">
        <v>75</v>
      </c>
      <c r="B134" s="123" cm="1">
        <f t="array" ref="B134">(SUM(--ISNUMBER(SEARCH(edb_name_asset,assets!$A$2:$A$1190))*--(assets!$C$2:$C$1190="Subtransmission lines")*assets!$F$2:$F$1190*assets!$N$2:$N$1190)+SUM(--ISNUMBER(SEARCH(edb_name_asset,assets!$A$2:$A$1190))*--(assets!$C$2:$C$1190="Subtransmission cables")*assets!$F$2:$F$1190*assets!$N$2:$N$1190))/(SUM(--ISNUMBER(SEARCH(edb_name_asset,assets!$A$2:$A$1190))*--(assets!$C$2:$C$1190="Subtransmission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3.7439514716726192</v>
      </c>
      <c r="C134" s="118"/>
    </row>
    <row r="135" spans="1:6" x14ac:dyDescent="0.25">
      <c r="A135" s="94" t="s">
        <v>126</v>
      </c>
      <c r="B135" s="117">
        <f>SUMIFS(assets!$M$1:$M$2000,assets!$A$1:$A$2000,edb_name_asset,assets!$C$1:$C$2000,"Subtransmission lines")+SUMIFS(assets!$M$1:$M$2000,assets!$A$1:$A$2000,edb_name_asset,assets!$C$1:$C$2000,"Subtransmission cables")</f>
        <v>132.21476037995404</v>
      </c>
      <c r="C135" s="118">
        <f>B135/B128</f>
        <v>1.1225294432781094E-2</v>
      </c>
    </row>
    <row r="136" spans="1:6" x14ac:dyDescent="0.25">
      <c r="A136" s="94" t="s">
        <v>124</v>
      </c>
      <c r="B136" s="123" cm="1">
        <f t="array" ref="B136">(SUM(--ISNUMBER(SEARCH(edb_name_asset,assets!$A$2:$A$1190))*--(assets!$C$2:$C$1190="Subtransmission lines")*assets!$F$2:$F$1190*assets!$L$2:$L$1190)+SUM(--ISNUMBER(SEARCH(edb_name_asset,assets!$A$2:$A$1190))*--(assets!$C$2:$C$1190="Subtransmission cables")*assets!$F$2:$F$1190*assets!$L$2:$L$1190))/(SUM(--ISNUMBER(SEARCH(edb_name_asset,assets!$A$2:$A$1190))*--(assets!$C$2:$C$1190="Subtransmission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1.5705502284262804E-2</v>
      </c>
      <c r="C136" s="118"/>
    </row>
    <row r="137" spans="1:6" x14ac:dyDescent="0.25">
      <c r="A137" s="94" t="s">
        <v>243</v>
      </c>
      <c r="B137" s="123" cm="1">
        <f t="array" ref="B137">(SUM(--ISNUMBER(SEARCH(edb_name_asset,assets!$A$2:$A$1190))*--(assets!$C$2:$C$1190="Subtransmission lines")*assets!$F$2:$F$1190*assets!$K$2:$K$1190)+SUM(--ISNUMBER(SEARCH(edb_name_asset,assets!$A$2:$A$1190))*--(assets!$C$2:$C$1190="Subtransmission cables")*assets!$F$2:$F$1190*assets!$K$2:$K$1190))/(SUM(--ISNUMBER(SEARCH(edb_name_asset,assets!$A$2:$A$1190))*--(assets!$C$2:$C$1190="Subtransmission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3.6186580003378925E-2</v>
      </c>
      <c r="C137" s="118">
        <f>B132*$B$90+B133*$B$91+B136*$B$92</f>
        <v>3.4825943845660727E-2</v>
      </c>
    </row>
    <row r="138" spans="1:6" x14ac:dyDescent="0.25">
      <c r="A138" s="94"/>
      <c r="B138" s="101"/>
      <c r="C138" s="120">
        <f>C130*$C$93+B132*$C$90+B133*$C$91+B136*$C$92</f>
        <v>0.22717312301625447</v>
      </c>
    </row>
    <row r="139" spans="1:6" x14ac:dyDescent="0.25">
      <c r="A139" s="94" t="s">
        <v>244</v>
      </c>
      <c r="B139" s="96">
        <f>$E139*0.5</f>
        <v>0.375</v>
      </c>
      <c r="C139" s="96">
        <f>$E139*0.3</f>
        <v>0.22499999999999998</v>
      </c>
      <c r="D139" s="96">
        <f>$E139*0.2</f>
        <v>0.15000000000000002</v>
      </c>
      <c r="E139" s="106">
        <f>$C$94</f>
        <v>0.75</v>
      </c>
    </row>
    <row r="140" spans="1:6" x14ac:dyDescent="0.25">
      <c r="A140" s="94" t="s">
        <v>245</v>
      </c>
      <c r="B140" s="121">
        <f>MIN(C138,E139)+E139</f>
        <v>0.97717312301625447</v>
      </c>
      <c r="C140" s="122">
        <f>IF(B128=0,0,E139/100)</f>
        <v>7.4999999999999997E-3</v>
      </c>
      <c r="D140" s="121">
        <f>E139*2-B140-C140</f>
        <v>0.51532687698374557</v>
      </c>
      <c r="E140" s="96"/>
    </row>
    <row r="142" spans="1:6" ht="18.75" x14ac:dyDescent="0.3">
      <c r="A142" s="116" t="s">
        <v>69</v>
      </c>
    </row>
    <row r="143" spans="1:6" x14ac:dyDescent="0.25">
      <c r="A143" s="94" t="s">
        <v>247</v>
      </c>
      <c r="B143" s="123">
        <f>SUMIFS(assets!$F$1:$F$2000,assets!$A$1:$A$2000,edb_name_asset,assets!$C$1:$C$2000,$A$142)</f>
        <v>1360871</v>
      </c>
      <c r="C143" s="118"/>
    </row>
    <row r="144" spans="1:6" x14ac:dyDescent="0.25">
      <c r="A144" s="94" t="s">
        <v>242</v>
      </c>
      <c r="B144" s="123">
        <f>INDEX(dataset!$A:$AO,MATCH($E144,dataset!$AO:$AO,0),MATCH($A$1,dataset!$A$1:$AO$1,0))/1000</f>
        <v>1624.9355</v>
      </c>
      <c r="C144" s="118"/>
      <c r="E144" s="5" t="str">
        <f>latest_year&amp;"IDRAB valueTotal closing RAB valueDistribution substations and transformersconstant"</f>
        <v>2021IDRAB valueTotal closing RAB valueDistribution substations and transformersconstant</v>
      </c>
    </row>
    <row r="145" spans="1:5" x14ac:dyDescent="0.25">
      <c r="A145" s="94" t="s">
        <v>125</v>
      </c>
      <c r="B145" s="123">
        <f>SUMIFS(assets!$G$1:$G$2000,assets!$A$1:$A$2000,edb_name_asset,assets!$C$1:$C$2000,$A$142)</f>
        <v>173703.40067598969</v>
      </c>
      <c r="C145" s="118">
        <f>B145/B143</f>
        <v>0.1276413419611335</v>
      </c>
    </row>
    <row r="146" spans="1:5" x14ac:dyDescent="0.25">
      <c r="A146" s="94" t="s">
        <v>74</v>
      </c>
      <c r="B146" s="123" cm="1">
        <f t="array" ref="B146">SUM(--ISNUMBER(SEARCH(edb_name_asset,assets!$A$2:$A$1190))*--(assets!$C$2:$C$1190=$A$142)*assets!$F$2:$F$1190*assets!$H$2:$H$1190)/SUM(--ISNUMBER(SEARCH(edb_name_asset,assets!$A$2:$A$1190))*--(assets!$C$2:$C$1190=$A$142)*assets!$F$2:$F$1190)</f>
        <v>33.80518811571585</v>
      </c>
      <c r="C146" s="118"/>
    </row>
    <row r="147" spans="1:5" x14ac:dyDescent="0.25">
      <c r="A147" s="94" t="s">
        <v>237</v>
      </c>
      <c r="B147" s="123" cm="1">
        <f t="array" ref="B147">SUM(--ISNUMBER(SEARCH(edb_name_asset,assets!$A$2:$A$1190))*--(assets!$C$2:$C$1190=$A$142)*assets!$F$2:$F$1190*assets!$I$2:$I$1190)/SUM(--ISNUMBER(SEARCH(edb_name_asset,assets!$A$2:$A$1190))*--(assets!$C$2:$C$1190=$A$142)*assets!$F$2:$F$1190)</f>
        <v>1.4408953153136842E-2</v>
      </c>
      <c r="C147" s="118"/>
    </row>
    <row r="148" spans="1:5" x14ac:dyDescent="0.25">
      <c r="A148" s="94" t="s">
        <v>238</v>
      </c>
      <c r="B148" s="123" cm="1">
        <f t="array" ref="B148">SUM(--ISNUMBER(SEARCH(edb_name_asset,assets!$A$2:$A$1190))*--(assets!$C$2:$C$1190=$A$142)*assets!$F$2:$F$1190*assets!$J$2:$J$1190)/SUM(--ISNUMBER(SEARCH(edb_name_asset,assets!$A$2:$A$1190))*--(assets!$C$2:$C$1190=$A$142)*assets!$F$2:$F$1190)</f>
        <v>3.4277832680260606E-2</v>
      </c>
      <c r="C148" s="118"/>
    </row>
    <row r="149" spans="1:5" x14ac:dyDescent="0.25">
      <c r="A149" s="94" t="s">
        <v>75</v>
      </c>
      <c r="B149" s="123" cm="1">
        <f t="array" ref="B149">SUM(--ISNUMBER(SEARCH(edb_name_asset,assets!$A$2:$A$1190))*--(assets!$C$2:$C$1190=$A$142)*assets!$F$2:$F$1190*assets!$N$2:$N$1190)/SUM(--ISNUMBER(SEARCH(edb_name_asset,assets!$A$2:$A$1190))*--(assets!$C$2:$C$1190=$A$142)*assets!$F$2:$F$1190)</f>
        <v>4.1195662325324482</v>
      </c>
      <c r="C149" s="118"/>
    </row>
    <row r="150" spans="1:5" x14ac:dyDescent="0.25">
      <c r="A150" s="94" t="s">
        <v>126</v>
      </c>
      <c r="B150" s="117">
        <f>SUMIFS(assets!$M$1:$M$2000,assets!$A$1:$A$2000,edb_name_asset,assets!$C$1:$C$2000,$A$142)</f>
        <v>7294</v>
      </c>
      <c r="C150" s="118">
        <f>B150/B143</f>
        <v>5.3598026557991167E-3</v>
      </c>
    </row>
    <row r="151" spans="1:5" x14ac:dyDescent="0.25">
      <c r="A151" s="94" t="s">
        <v>124</v>
      </c>
      <c r="B151" s="123" cm="1">
        <f t="array" ref="B151">SUM(--ISNUMBER(SEARCH(edb_name_asset,assets!$A$2:$A$1190))*--(assets!$C$2:$C$1190=$A$142)*assets!$F$2:$F$1190*assets!$L$2:$L$1190)/SUM(--ISNUMBER(SEARCH(edb_name_asset,assets!$A$2:$A$1190))*--(assets!$C$2:$C$1190=$A$142)*assets!$F$2:$F$1190)</f>
        <v>6.9156442740647738E-3</v>
      </c>
      <c r="C151" s="118"/>
    </row>
    <row r="152" spans="1:5" x14ac:dyDescent="0.25">
      <c r="A152" s="94" t="s">
        <v>243</v>
      </c>
      <c r="B152" s="123" cm="1">
        <f t="array" ref="B152">SUM(--ISNUMBER(SEARCH(edb_name_asset,assets!$A$2:$A$1190))*--(assets!$C$2:$C$1190=$A$142)*assets!$F$2:$F$1190*assets!$K$2:$K$1190)/SUM(--ISNUMBER(SEARCH(edb_name_asset,assets!$A$2:$A$1190))*--(assets!$C$2:$C$1190=$A$142)*assets!$F$2:$F$1190)</f>
        <v>5.0414694054790044E-2</v>
      </c>
      <c r="C152" s="118">
        <f>B147*$B$90+B148*$B$91+B151*$B$92</f>
        <v>3.1547869493267142E-2</v>
      </c>
    </row>
    <row r="153" spans="1:5" x14ac:dyDescent="0.25">
      <c r="A153" s="94"/>
      <c r="B153" s="101"/>
      <c r="C153" s="120">
        <f>C145*$C$93+B147*$C$90+B148*$C$91+B151*$C$92</f>
        <v>0.22647063152800626</v>
      </c>
    </row>
    <row r="154" spans="1:5" x14ac:dyDescent="0.25">
      <c r="A154" s="94" t="s">
        <v>244</v>
      </c>
      <c r="B154" s="96">
        <f>$E154*0.5</f>
        <v>0.375</v>
      </c>
      <c r="C154" s="96">
        <f>$E154*0.3</f>
        <v>0.22499999999999998</v>
      </c>
      <c r="D154" s="96">
        <f>$E154*0.2</f>
        <v>0.15000000000000002</v>
      </c>
      <c r="E154" s="106">
        <f>$C$94</f>
        <v>0.75</v>
      </c>
    </row>
    <row r="155" spans="1:5" x14ac:dyDescent="0.25">
      <c r="A155" s="94" t="s">
        <v>245</v>
      </c>
      <c r="B155" s="121">
        <f>MIN(C153,E154)+E154</f>
        <v>0.97647063152800628</v>
      </c>
      <c r="C155" s="122">
        <f>IF(B143=0,0,E154/100)</f>
        <v>7.4999999999999997E-3</v>
      </c>
      <c r="D155" s="121">
        <f>E154*2-B155-C155</f>
        <v>0.51602936847199377</v>
      </c>
      <c r="E155" s="96"/>
    </row>
    <row r="156" spans="1:5" x14ac:dyDescent="0.25">
      <c r="A156" s="5"/>
    </row>
    <row r="157" spans="1:5" ht="18.75" x14ac:dyDescent="0.3">
      <c r="A157" s="116" t="s">
        <v>70</v>
      </c>
    </row>
    <row r="158" spans="1:5" x14ac:dyDescent="0.25">
      <c r="A158" s="94" t="s">
        <v>247</v>
      </c>
      <c r="B158" s="123">
        <f>SUMIFS(assets!$F$1:$F$2000,assets!$A$1:$A$2000,edb_name_asset,assets!$C$1:$C$2000,$A$157)</f>
        <v>192727</v>
      </c>
      <c r="C158" s="118"/>
    </row>
    <row r="159" spans="1:5" x14ac:dyDescent="0.25">
      <c r="A159" s="94" t="s">
        <v>242</v>
      </c>
      <c r="B159" s="123">
        <f>INDEX(dataset!$A:$AO,MATCH($E159,dataset!$AO:$AO,0),MATCH($A$1,dataset!$A$1:$AO$1,0))/1000</f>
        <v>1624.9355</v>
      </c>
      <c r="C159" s="118"/>
      <c r="E159" s="5" t="str">
        <f>latest_year&amp;"IDRAB valueTotal closing RAB valueDistribution substations and transformersconstant"</f>
        <v>2021IDRAB valueTotal closing RAB valueDistribution substations and transformersconstant</v>
      </c>
    </row>
    <row r="160" spans="1:5" x14ac:dyDescent="0.25">
      <c r="A160" s="94" t="s">
        <v>125</v>
      </c>
      <c r="B160" s="123">
        <f>SUMIFS(assets!$G$1:$G$2000,assets!$A$1:$A$2000,edb_name_asset,assets!$C$1:$C$2000,$A$157)</f>
        <v>26780.600113272667</v>
      </c>
      <c r="C160" s="118">
        <f>B160/B158</f>
        <v>0.13895614062000999</v>
      </c>
    </row>
    <row r="161" spans="1:5" x14ac:dyDescent="0.25">
      <c r="A161" s="94" t="s">
        <v>74</v>
      </c>
      <c r="B161" s="123" cm="1">
        <f t="array" ref="B161">SUM(--ISNUMBER(SEARCH(edb_name_asset,assets!$A$2:$A$1190))*--(assets!$C$2:$C$1190=$A$157)*assets!$F$2:$F$1190*assets!$H$2:$H$1190)/SUM(--ISNUMBER(SEARCH(edb_name_asset,assets!$A$2:$A$1190))*--(assets!$C$2:$C$1190=$A$157)*assets!$F$2:$F$1190)</f>
        <v>23.789460358213951</v>
      </c>
      <c r="C161" s="118"/>
    </row>
    <row r="162" spans="1:5" x14ac:dyDescent="0.25">
      <c r="A162" s="94" t="s">
        <v>237</v>
      </c>
      <c r="B162" s="123" cm="1">
        <f t="array" ref="B162">SUM(--ISNUMBER(SEARCH(edb_name_asset,assets!$A$2:$A$1190))*--(assets!$C$2:$C$1190=$A$157)*assets!$F$2:$F$1190*assets!$I$2:$I$1190)/SUM(--ISNUMBER(SEARCH(edb_name_asset,assets!$A$2:$A$1190))*--(assets!$C$2:$C$1190=$A$157)*assets!$F$2:$F$1190)</f>
        <v>1.53659847124205E-2</v>
      </c>
      <c r="C162" s="118"/>
    </row>
    <row r="163" spans="1:5" x14ac:dyDescent="0.25">
      <c r="A163" s="94" t="s">
        <v>238</v>
      </c>
      <c r="B163" s="123" cm="1">
        <f t="array" ref="B163">SUM(--ISNUMBER(SEARCH(edb_name_asset,assets!$A$2:$A$1190))*--(assets!$C$2:$C$1190=$A$157)*assets!$F$2:$F$1190*assets!$J$2:$J$1190)/SUM(--ISNUMBER(SEARCH(edb_name_asset,assets!$A$2:$A$1190))*--(assets!$C$2:$C$1190=$A$157)*assets!$F$2:$F$1190)</f>
        <v>4.9949035947422837E-2</v>
      </c>
      <c r="C163" s="118"/>
    </row>
    <row r="164" spans="1:5" x14ac:dyDescent="0.25">
      <c r="A164" s="94" t="s">
        <v>75</v>
      </c>
      <c r="B164" s="123" cm="1">
        <f t="array" ref="B164">SUM(--ISNUMBER(SEARCH(edb_name_asset,assets!$A$2:$A$1190))*--(assets!$C$2:$C$1190=$A$157)*assets!$F$2:$F$1190*assets!$N$2:$N$1190)/SUM(--ISNUMBER(SEARCH(edb_name_asset,assets!$A$2:$A$1190))*--(assets!$C$2:$C$1190=$A$157)*assets!$F$2:$F$1190)</f>
        <v>4.0117325652598028</v>
      </c>
      <c r="C164" s="118"/>
    </row>
    <row r="165" spans="1:5" x14ac:dyDescent="0.25">
      <c r="A165" s="94" t="s">
        <v>126</v>
      </c>
      <c r="B165" s="117">
        <f>SUMIFS(assets!$M$1:$M$2000,assets!$A$1:$A$2000,edb_name_asset,assets!$C$1:$C$2000,$A$157)</f>
        <v>187</v>
      </c>
      <c r="C165" s="118">
        <f>B165/B158</f>
        <v>9.7028439191187532E-4</v>
      </c>
    </row>
    <row r="166" spans="1:5" x14ac:dyDescent="0.25">
      <c r="A166" s="94" t="s">
        <v>124</v>
      </c>
      <c r="B166" s="123" cm="1">
        <f t="array" ref="B166">SUM(--ISNUMBER(SEARCH(edb_name_asset,assets!$A$2:$A$1190))*--(assets!$C$2:$C$1190=$A$157)*assets!$F$2:$F$1190*assets!$L$2:$L$1190)/SUM(--ISNUMBER(SEARCH(edb_name_asset,assets!$A$2:$A$1190))*--(assets!$C$2:$C$1190=$A$157)*assets!$F$2:$F$1190)</f>
        <v>1.2014409869131193E-2</v>
      </c>
      <c r="C166" s="118"/>
    </row>
    <row r="167" spans="1:5" x14ac:dyDescent="0.25">
      <c r="A167" s="94" t="s">
        <v>243</v>
      </c>
      <c r="B167" s="123" cm="1">
        <f t="array" ref="B167">SUM(--ISNUMBER(SEARCH(edb_name_asset,assets!$A$2:$A$1190))*--(assets!$C$2:$C$1190=$A$157)*assets!$F$2:$F$1190*assets!$K$2:$K$1190)/SUM(--ISNUMBER(SEARCH(edb_name_asset,assets!$A$2:$A$1190))*--(assets!$C$2:$C$1190=$A$157)*assets!$F$2:$F$1190)</f>
        <v>4.1998611425679649E-2</v>
      </c>
      <c r="C167" s="118">
        <f>B162*$B$90+B163*$B$91+B166*$B$92</f>
        <v>4.0340502686131915E-2</v>
      </c>
    </row>
    <row r="168" spans="1:5" x14ac:dyDescent="0.25">
      <c r="A168" s="94"/>
      <c r="B168" s="101"/>
      <c r="C168" s="120">
        <f>C160*$C$93+B162*$C$90+B163*$C$91+B166*$C$92</f>
        <v>0.26238352528624603</v>
      </c>
    </row>
    <row r="169" spans="1:5" x14ac:dyDescent="0.25">
      <c r="A169" s="94" t="s">
        <v>244</v>
      </c>
      <c r="B169" s="96">
        <f>$E169*0.5</f>
        <v>0.375</v>
      </c>
      <c r="C169" s="96">
        <f>$E169*0.3</f>
        <v>0.22499999999999998</v>
      </c>
      <c r="D169" s="96">
        <f>$E169*0.2</f>
        <v>0.15000000000000002</v>
      </c>
      <c r="E169" s="106">
        <f>$C$94</f>
        <v>0.75</v>
      </c>
    </row>
    <row r="170" spans="1:5" x14ac:dyDescent="0.25">
      <c r="A170" s="94" t="s">
        <v>245</v>
      </c>
      <c r="B170" s="121">
        <f>MIN(C168,E169)+E169</f>
        <v>1.0123835252862461</v>
      </c>
      <c r="C170" s="122">
        <f>IF(B158=0,0,E169/100)</f>
        <v>7.4999999999999997E-3</v>
      </c>
      <c r="D170" s="121">
        <f>E169*2-B170-C170</f>
        <v>0.4801164747137539</v>
      </c>
      <c r="E170" s="96"/>
    </row>
    <row r="172" spans="1:5" ht="18.75" x14ac:dyDescent="0.3">
      <c r="A172" s="116" t="s">
        <v>61</v>
      </c>
    </row>
    <row r="173" spans="1:5" x14ac:dyDescent="0.25">
      <c r="A173" s="94" t="s">
        <v>247</v>
      </c>
      <c r="B173" s="123">
        <f>SUMIFS(assets!$F$1:$F$2000,assets!$A$1:$A$2000,edb_name_asset,assets!$C$1:$C$2000,$A$172)</f>
        <v>221402</v>
      </c>
      <c r="C173" s="118"/>
    </row>
    <row r="174" spans="1:5" x14ac:dyDescent="0.25">
      <c r="A174" s="94" t="s">
        <v>242</v>
      </c>
      <c r="B174" s="123">
        <f>INDEX(dataset!$A:$AO,MATCH($E174,dataset!$AO:$AO,0),MATCH($A$1,dataset!$A$1:$AO$1,0))/1000</f>
        <v>1052.951875</v>
      </c>
      <c r="C174" s="118"/>
      <c r="E174" s="5" t="str">
        <f>latest_year&amp;"IDRAB valueTotal closing RAB valueDistribution switchgearconstant"</f>
        <v>2021IDRAB valueTotal closing RAB valueDistribution switchgearconstant</v>
      </c>
    </row>
    <row r="175" spans="1:5" x14ac:dyDescent="0.25">
      <c r="A175" s="94" t="s">
        <v>125</v>
      </c>
      <c r="B175" s="123">
        <f>SUMIFS(assets!$G$1:$G$2000,assets!$A$1:$A$2000,edb_name_asset,assets!$C$1:$C$2000,$A$172)</f>
        <v>51905.499766416848</v>
      </c>
      <c r="C175" s="118">
        <f>B175/B173</f>
        <v>0.23444006723704774</v>
      </c>
    </row>
    <row r="176" spans="1:5" x14ac:dyDescent="0.25">
      <c r="A176" s="94" t="s">
        <v>74</v>
      </c>
      <c r="B176" s="123" cm="1">
        <f t="array" ref="B176">SUM(--ISNUMBER(SEARCH(edb_name_asset,assets!$A$2:$A$1190))*--(assets!$C$2:$C$1190=$A$172)*assets!$F$2:$F$1190*assets!$H$2:$H$1190)/SUM(--ISNUMBER(SEARCH(edb_name_asset,assets!$A$2:$A$1190))*--(assets!$C$2:$C$1190=$A$172)*assets!$F$2:$F$1190)</f>
        <v>21.968512632283829</v>
      </c>
      <c r="C176" s="118"/>
    </row>
    <row r="177" spans="1:5" x14ac:dyDescent="0.25">
      <c r="A177" s="94" t="s">
        <v>237</v>
      </c>
      <c r="B177" s="123" cm="1">
        <f t="array" ref="B177">SUM(--ISNUMBER(SEARCH(edb_name_asset,assets!$A$2:$A$1190))*--(assets!$C$2:$C$1190=$A$172)*assets!$F$2:$F$1190*assets!$I$2:$I$1190)/SUM(--ISNUMBER(SEARCH(edb_name_asset,assets!$A$2:$A$1190))*--(assets!$C$2:$C$1190=$A$172)*assets!$F$2:$F$1190)</f>
        <v>4.3440509110267575E-2</v>
      </c>
      <c r="C177" s="118"/>
    </row>
    <row r="178" spans="1:5" x14ac:dyDescent="0.25">
      <c r="A178" s="94" t="s">
        <v>238</v>
      </c>
      <c r="B178" s="123" cm="1">
        <f t="array" ref="B178">SUM(--ISNUMBER(SEARCH(edb_name_asset,assets!$A$2:$A$1190))*--(assets!$C$2:$C$1190=$A$172)*assets!$F$2:$F$1190*assets!$J$2:$J$1190)/SUM(--ISNUMBER(SEARCH(edb_name_asset,assets!$A$2:$A$1190))*--(assets!$C$2:$C$1190=$A$172)*assets!$F$2:$F$1190)</f>
        <v>5.5166057165972761E-2</v>
      </c>
      <c r="C178" s="118"/>
    </row>
    <row r="179" spans="1:5" x14ac:dyDescent="0.25">
      <c r="A179" s="94" t="s">
        <v>75</v>
      </c>
      <c r="B179" s="123" cm="1">
        <f t="array" ref="B179">SUM(--ISNUMBER(SEARCH(edb_name_asset,assets!$A$2:$A$1190))*--(assets!$C$2:$C$1190=$A$172)*assets!$F$2:$F$1190*assets!$N$2:$N$1190)/SUM(--ISNUMBER(SEARCH(edb_name_asset,assets!$A$2:$A$1190))*--(assets!$C$2:$C$1190=$A$172)*assets!$F$2:$F$1190)</f>
        <v>3.9496241826233445</v>
      </c>
      <c r="C179" s="118"/>
    </row>
    <row r="180" spans="1:5" x14ac:dyDescent="0.25">
      <c r="A180" s="94" t="s">
        <v>126</v>
      </c>
      <c r="B180" s="117">
        <f>SUMIFS(assets!$M$1:$M$2000,assets!$A$1:$A$2000,edb_name_asset,assets!$C$1:$C$2000,$A$172)</f>
        <v>664</v>
      </c>
      <c r="C180" s="118">
        <f>B180/B173</f>
        <v>2.9990695657672469E-3</v>
      </c>
    </row>
    <row r="181" spans="1:5" x14ac:dyDescent="0.25">
      <c r="A181" s="94" t="s">
        <v>124</v>
      </c>
      <c r="B181" s="123" cm="1">
        <f t="array" ref="B181">SUM(--ISNUMBER(SEARCH(edb_name_asset,assets!$A$2:$A$1190))*--(assets!$C$2:$C$1190=$A$172)*assets!$F$2:$F$1190*assets!$L$2:$L$1190)/SUM(--ISNUMBER(SEARCH(edb_name_asset,assets!$A$2:$A$1190))*--(assets!$C$2:$C$1190=$A$172)*assets!$F$2:$F$1190)</f>
        <v>2.1564546044206462E-2</v>
      </c>
      <c r="C181" s="118"/>
    </row>
    <row r="182" spans="1:5" x14ac:dyDescent="0.25">
      <c r="A182" s="94" t="s">
        <v>243</v>
      </c>
      <c r="B182" s="123" cm="1">
        <f t="array" ref="B182">SUM(--ISNUMBER(SEARCH(edb_name_asset,assets!$A$2:$A$1190))*--(assets!$C$2:$C$1190=$A$172)*assets!$F$2:$F$1190*assets!$K$2:$K$1190)/SUM(--ISNUMBER(SEARCH(edb_name_asset,assets!$A$2:$A$1190))*--(assets!$C$2:$C$1190=$A$172)*assets!$F$2:$F$1190)</f>
        <v>6.1925826883823691E-2</v>
      </c>
      <c r="C182" s="118">
        <f>B177*$B$90+B178*$B$91+B181*$B$92</f>
        <v>7.1023537693253952E-2</v>
      </c>
    </row>
    <row r="183" spans="1:5" x14ac:dyDescent="0.25">
      <c r="A183" s="94"/>
      <c r="B183" s="101"/>
      <c r="C183" s="120">
        <f>C175*$C$93+B177*$C$90+B178*$C$91+B181*$C$92</f>
        <v>0.48493270688829726</v>
      </c>
    </row>
    <row r="184" spans="1:5" x14ac:dyDescent="0.25">
      <c r="A184" s="94" t="s">
        <v>244</v>
      </c>
      <c r="B184" s="96">
        <f>$E184*0.5</f>
        <v>0.375</v>
      </c>
      <c r="C184" s="96">
        <f>$E184*0.3</f>
        <v>0.22499999999999998</v>
      </c>
      <c r="D184" s="96">
        <f>$E184*0.2</f>
        <v>0.15000000000000002</v>
      </c>
      <c r="E184" s="106">
        <f>$C$94</f>
        <v>0.75</v>
      </c>
    </row>
    <row r="185" spans="1:5" x14ac:dyDescent="0.25">
      <c r="A185" s="94" t="s">
        <v>245</v>
      </c>
      <c r="B185" s="121">
        <f>MIN(C183,E184)+E184</f>
        <v>1.2349327068882974</v>
      </c>
      <c r="C185" s="122">
        <f>IF(B173=0,0,E184/100)</f>
        <v>7.4999999999999997E-3</v>
      </c>
      <c r="D185" s="121">
        <f>E184*2-B185-C185</f>
        <v>0.25756729311170262</v>
      </c>
      <c r="E185" s="96"/>
    </row>
    <row r="187" spans="1:5" ht="18.75" x14ac:dyDescent="0.3">
      <c r="A187" s="116" t="s">
        <v>72</v>
      </c>
    </row>
    <row r="188" spans="1:5" x14ac:dyDescent="0.25">
      <c r="A188" s="94" t="s">
        <v>247</v>
      </c>
      <c r="B188" s="123">
        <f>SUMIFS(assets!$F$1:$F$2000,assets!$A$1:$A$2000,edb_name_asset,assets!$C$1:$C$2000,$A$187)</f>
        <v>1281</v>
      </c>
      <c r="C188" s="118"/>
    </row>
    <row r="189" spans="1:5" x14ac:dyDescent="0.25">
      <c r="A189" s="94" t="s">
        <v>242</v>
      </c>
      <c r="B189" s="123" t="e">
        <f>INDEX(dataset!$A:$AO,MATCH($E189,dataset!$AO:$AO,0),MATCH($A$1,dataset!$A$1:$AO$1,0))/1000</f>
        <v>#N/A</v>
      </c>
      <c r="C189" s="118"/>
    </row>
    <row r="190" spans="1:5" x14ac:dyDescent="0.25">
      <c r="A190" s="94" t="s">
        <v>125</v>
      </c>
      <c r="B190" s="123">
        <f>SUMIFS(assets!$G$1:$G$2000,assets!$A$1:$A$2000,edb_name_asset,assets!$C$1:$C$2000,$A$187)</f>
        <v>485.69999659061432</v>
      </c>
      <c r="C190" s="118">
        <f>B190/B188</f>
        <v>0.37915690600360213</v>
      </c>
    </row>
    <row r="191" spans="1:5" x14ac:dyDescent="0.25">
      <c r="A191" s="94" t="s">
        <v>74</v>
      </c>
      <c r="B191" s="123" cm="1">
        <f t="array" ref="B191">SUM(--ISNUMBER(SEARCH(edb_name_asset,assets!$A$2:$A$1191))*--(assets!$C$2:$C$1191=$A$187)*assets!$F$2:$F$1191*assets!$H$2:$H$1191)/SUM(--ISNUMBER(SEARCH(edb_name_asset,assets!$A$2:$A$1191))*--(assets!$C$2:$C$1191=$A$187)*assets!$F$2:$F$1191)</f>
        <v>30.243720586927118</v>
      </c>
      <c r="C191" s="118"/>
    </row>
    <row r="192" spans="1:5" x14ac:dyDescent="0.25">
      <c r="A192" s="94" t="s">
        <v>237</v>
      </c>
      <c r="B192" s="123" cm="1">
        <f t="array" ref="B192">SUM(--ISNUMBER(SEARCH(edb_name_asset,assets!$A$2:$A$1191))*--(assets!$C$2:$C$1191=$A$187)*assets!$F$2:$F$1191*assets!$I$2:$I$1191)/SUM(--ISNUMBER(SEARCH(edb_name_asset,assets!$A$2:$A$1191))*--(assets!$C$2:$C$1191=$A$187)*assets!$F$2:$F$1191)</f>
        <v>1.2736811144837264E-2</v>
      </c>
      <c r="C192" s="118"/>
    </row>
    <row r="193" spans="1:5" x14ac:dyDescent="0.25">
      <c r="A193" s="94" t="s">
        <v>238</v>
      </c>
      <c r="B193" s="123" cm="1">
        <f t="array" ref="B193">SUM(--ISNUMBER(SEARCH(edb_name_asset,assets!$A$2:$A$1191))*--(assets!$C$2:$C$1191=$A$187)*assets!$F$2:$F$1191*assets!$J$2:$J$1191)/SUM(--ISNUMBER(SEARCH(edb_name_asset,assets!$A$2:$A$1191))*--(assets!$C$2:$C$1191=$A$187)*assets!$F$2:$F$1191)</f>
        <v>7.3754215928537592E-2</v>
      </c>
      <c r="C193" s="118"/>
    </row>
    <row r="194" spans="1:5" x14ac:dyDescent="0.25">
      <c r="A194" s="94" t="s">
        <v>75</v>
      </c>
      <c r="B194" s="123" cm="1">
        <f t="array" ref="B194">SUM(--ISNUMBER(SEARCH(edb_name_asset,assets!$A$2:$A$1191))*--(assets!$C$2:$C$1191=$A$187)*assets!$F$2:$F$1191*assets!$N$2:$N$1191)/SUM(--ISNUMBER(SEARCH(edb_name_asset,assets!$A$2:$A$1191))*--(assets!$C$2:$C$1191=$A$187)*assets!$F$2:$F$1191)</f>
        <v>3.7623566460739721</v>
      </c>
      <c r="C194" s="118"/>
    </row>
    <row r="195" spans="1:5" x14ac:dyDescent="0.25">
      <c r="A195" s="94" t="s">
        <v>126</v>
      </c>
      <c r="B195" s="117">
        <f>SUMIFS(assets!$M$1:$M$2000,assets!$A$1:$A$2000,edb_name_asset,assets!$C$1:$C$2000,$A$187)</f>
        <v>0</v>
      </c>
      <c r="C195" s="118">
        <f>B195/B188</f>
        <v>0</v>
      </c>
    </row>
    <row r="196" spans="1:5" x14ac:dyDescent="0.25">
      <c r="A196" s="94" t="s">
        <v>124</v>
      </c>
      <c r="B196" s="123" cm="1">
        <f t="array" ref="B196">SUM(--ISNUMBER(SEARCH(edb_name_asset,assets!$A$2:$A$1191))*--(assets!$C$2:$C$1191=$A$187)*assets!$F$2:$F$1191*assets!$L$2:$L$1191)/SUM(--ISNUMBER(SEARCH(edb_name_asset,assets!$A$2:$A$1191))*--(assets!$C$2:$C$1191=$A$187)*assets!$F$2:$F$1191)</f>
        <v>0</v>
      </c>
      <c r="C196" s="118"/>
    </row>
    <row r="197" spans="1:5" x14ac:dyDescent="0.25">
      <c r="A197" s="94" t="s">
        <v>243</v>
      </c>
      <c r="B197" s="123" cm="1">
        <f t="array" ref="B197">SUM(--ISNUMBER(SEARCH(edb_name_asset,assets!$A$2:$A$1191))*--(assets!$C$2:$C$1191=$A$187)*assets!$F$2:$F$1191*assets!$K$2:$K$1191)/SUM(--ISNUMBER(SEARCH(edb_name_asset,assets!$A$2:$A$1191))*--(assets!$C$2:$C$1191=$A$187)*assets!$F$2:$F$1191)</f>
        <v>7.4150674983844075E-2</v>
      </c>
      <c r="C197" s="118">
        <f>B192*$B$90+B193*$B$91+B196*$B$92</f>
        <v>4.9613919109106064E-2</v>
      </c>
    </row>
    <row r="198" spans="1:5" x14ac:dyDescent="0.25">
      <c r="A198" s="94"/>
      <c r="B198" s="101"/>
      <c r="C198" s="120">
        <f>C190*$C$93+B192*$C$90+B193*$C$91+B196*$C$92</f>
        <v>0.50385836651148885</v>
      </c>
    </row>
    <row r="199" spans="1:5" x14ac:dyDescent="0.25">
      <c r="A199" s="94" t="s">
        <v>244</v>
      </c>
      <c r="B199" s="96">
        <f>$E199*0.5</f>
        <v>0.375</v>
      </c>
      <c r="C199" s="96">
        <f>$E199*0.3</f>
        <v>0.22499999999999998</v>
      </c>
      <c r="D199" s="96">
        <f>$E199*0.2</f>
        <v>0.15000000000000002</v>
      </c>
      <c r="E199" s="106">
        <f>$C$94</f>
        <v>0.75</v>
      </c>
    </row>
    <row r="200" spans="1:5" x14ac:dyDescent="0.25">
      <c r="A200" s="94" t="s">
        <v>245</v>
      </c>
      <c r="B200" s="121">
        <f>MIN(C198,E199)+E199</f>
        <v>1.2538583665114889</v>
      </c>
      <c r="C200" s="122">
        <f>IF(B188=0,0,E199/100)</f>
        <v>7.4999999999999997E-3</v>
      </c>
      <c r="D200" s="121">
        <f>E199*2-B200-C200</f>
        <v>0.23864163348851114</v>
      </c>
      <c r="E200" s="96"/>
    </row>
    <row r="202" spans="1:5" ht="18.75" x14ac:dyDescent="0.3">
      <c r="A202" s="116" t="s">
        <v>71</v>
      </c>
    </row>
    <row r="203" spans="1:5" x14ac:dyDescent="0.25">
      <c r="A203" s="94" t="s">
        <v>247</v>
      </c>
      <c r="B203" s="123">
        <f>SUMIFS(assets!$F$1:$F$2000,assets!$A$1:$A$2000,edb_name_asset,assets!$C$1:$C$2000,$A$202)</f>
        <v>12335</v>
      </c>
      <c r="C203" s="118"/>
    </row>
    <row r="204" spans="1:5" x14ac:dyDescent="0.25">
      <c r="A204" s="94" t="s">
        <v>242</v>
      </c>
      <c r="B204" s="123">
        <f>INDEX(dataset!$A:$AO,MATCH($E204,dataset!$AO:$AO,0),MATCH($A$1,dataset!$A$1:$AO$1,0))/1000</f>
        <v>1583.8141250000001</v>
      </c>
      <c r="C204" s="118"/>
      <c r="E204" s="5" t="str">
        <f>latest_year&amp;"IDRAB valueTotal closing RAB valueZone substationsconstant"</f>
        <v>2021IDRAB valueTotal closing RAB valueZone substationsconstant</v>
      </c>
    </row>
    <row r="205" spans="1:5" x14ac:dyDescent="0.25">
      <c r="A205" s="94" t="s">
        <v>125</v>
      </c>
      <c r="B205" s="123">
        <f>SUMIFS(assets!$G$1:$G$2000,assets!$A$1:$A$2000,edb_name_asset,assets!$C$1:$C$2000,$A$202)</f>
        <v>3400.6999800801277</v>
      </c>
      <c r="C205" s="118">
        <f>B205/B203</f>
        <v>0.27569517471261679</v>
      </c>
    </row>
    <row r="206" spans="1:5" x14ac:dyDescent="0.25">
      <c r="A206" s="94" t="s">
        <v>74</v>
      </c>
      <c r="B206" s="123" cm="1">
        <f t="array" ref="B206">SUM(--ISNUMBER(SEARCH(edb_name_asset,assets!$A$2:$A$1190))*--(assets!$C$2:$C$1190=$A$202)*assets!$F$2:$F$1190*assets!$H$2:$H$1190)/SUM(--ISNUMBER(SEARCH(edb_name_asset,assets!$A$2:$A$1190))*--(assets!$C$2:$C$1190=$A$202)*assets!$F$2:$F$1190)</f>
        <v>23.755568066056941</v>
      </c>
      <c r="C206" s="118"/>
    </row>
    <row r="207" spans="1:5" x14ac:dyDescent="0.25">
      <c r="A207" s="94" t="s">
        <v>237</v>
      </c>
      <c r="B207" s="123" cm="1">
        <f t="array" ref="B207">SUM(--ISNUMBER(SEARCH(edb_name_asset,assets!$A$2:$A$1190))*--(assets!$C$2:$C$1190=$A$202)*assets!$F$2:$F$1190*assets!$I$2:$I$1190)/SUM(--ISNUMBER(SEARCH(edb_name_asset,assets!$A$2:$A$1190))*--(assets!$C$2:$C$1190=$A$202)*assets!$F$2:$F$1190)</f>
        <v>3.7289946744491036E-2</v>
      </c>
      <c r="C207" s="118"/>
    </row>
    <row r="208" spans="1:5" x14ac:dyDescent="0.25">
      <c r="A208" s="94" t="s">
        <v>238</v>
      </c>
      <c r="B208" s="123" cm="1">
        <f t="array" ref="B208">SUM(--ISNUMBER(SEARCH(edb_name_asset,assets!$A$2:$A$1190))*--(assets!$C$2:$C$1190=$A$202)*assets!$F$2:$F$1190*assets!$J$2:$J$1190)/SUM(--ISNUMBER(SEARCH(edb_name_asset,assets!$A$2:$A$1190))*--(assets!$C$2:$C$1190=$A$202)*assets!$F$2:$F$1190)</f>
        <v>3.4179635827263861E-2</v>
      </c>
      <c r="C208" s="118"/>
    </row>
    <row r="209" spans="1:23" x14ac:dyDescent="0.25">
      <c r="A209" s="94" t="s">
        <v>75</v>
      </c>
      <c r="B209" s="123" cm="1">
        <f t="array" ref="B209">SUM(--ISNUMBER(SEARCH(edb_name_asset,assets!$A$2:$A$1190))*--(assets!$C$2:$C$1190=$A$202)*assets!$F$2:$F$1190*assets!$N$2:$N$1190)/SUM(--ISNUMBER(SEARCH(edb_name_asset,assets!$A$2:$A$1190))*--(assets!$C$2:$C$1190=$A$202)*assets!$F$2:$F$1190)</f>
        <v>3.8367353197529965</v>
      </c>
      <c r="C209" s="118"/>
    </row>
    <row r="210" spans="1:23" x14ac:dyDescent="0.25">
      <c r="A210" s="94" t="s">
        <v>126</v>
      </c>
      <c r="B210" s="117">
        <f>SUMIFS(assets!$M$1:$M$2000,assets!$A$1:$A$2000,edb_name_asset,assets!$C$1:$C$2000,$A$202)</f>
        <v>18</v>
      </c>
      <c r="C210" s="118">
        <f>B210/B203</f>
        <v>1.4592622618565059E-3</v>
      </c>
    </row>
    <row r="211" spans="1:23" x14ac:dyDescent="0.25">
      <c r="A211" s="94" t="s">
        <v>124</v>
      </c>
      <c r="B211" s="123" cm="1">
        <f t="array" ref="B211">SUM(--ISNUMBER(SEARCH(edb_name_asset,assets!$A$2:$A$1190))*--(assets!$C$2:$C$1190=$A$202)*assets!$F$2:$F$1190*assets!$L$2:$L$1190)/SUM(--ISNUMBER(SEARCH(edb_name_asset,assets!$A$2:$A$1190))*--(assets!$C$2:$C$1190=$A$202)*assets!$F$2:$F$1190)</f>
        <v>1.9471532365021994E-3</v>
      </c>
      <c r="C211" s="118"/>
    </row>
    <row r="212" spans="1:23" x14ac:dyDescent="0.25">
      <c r="A212" s="94" t="s">
        <v>243</v>
      </c>
      <c r="B212" s="123" cm="1">
        <f t="array" ref="B212">SUM(--ISNUMBER(SEARCH(edb_name_asset,assets!$A$2:$A$1190))*--(assets!$C$2:$C$1190=$A$202)*assets!$F$2:$F$1190*assets!$K$2:$K$1190)/SUM(--ISNUMBER(SEARCH(edb_name_asset,assets!$A$2:$A$1190))*--(assets!$C$2:$C$1190=$A$202)*assets!$F$2:$F$1190)</f>
        <v>0.10363904529569204</v>
      </c>
      <c r="C212" s="118">
        <f>B207*$B$90+B208*$B$91+B211*$B$92</f>
        <v>5.437976465812297E-2</v>
      </c>
    </row>
    <row r="213" spans="1:23" x14ac:dyDescent="0.25">
      <c r="A213" s="94"/>
      <c r="B213" s="101"/>
      <c r="C213" s="120">
        <f>C205*$C$93+B207*$C$90+B208*$C$91+B211*$C$92</f>
        <v>0.46098175075434694</v>
      </c>
    </row>
    <row r="214" spans="1:23" x14ac:dyDescent="0.25">
      <c r="A214" s="94" t="s">
        <v>244</v>
      </c>
      <c r="B214" s="96">
        <f>$E214*0.5</f>
        <v>0.375</v>
      </c>
      <c r="C214" s="96">
        <f>$E214*0.3</f>
        <v>0.22499999999999998</v>
      </c>
      <c r="D214" s="96">
        <f>$E214*0.2</f>
        <v>0.15000000000000002</v>
      </c>
      <c r="E214" s="106">
        <f>$C$94</f>
        <v>0.75</v>
      </c>
    </row>
    <row r="215" spans="1:23" x14ac:dyDescent="0.25">
      <c r="A215" s="94" t="s">
        <v>245</v>
      </c>
      <c r="B215" s="121">
        <f>MIN(C213,E214)+E214</f>
        <v>1.210981750754347</v>
      </c>
      <c r="C215" s="122">
        <f>IF(B203=0,0,E214/100)</f>
        <v>7.4999999999999997E-3</v>
      </c>
      <c r="D215" s="121">
        <f>E214*2-B215-C215</f>
        <v>0.281518249245653</v>
      </c>
      <c r="E215" s="96"/>
    </row>
    <row r="216" spans="1:23" x14ac:dyDescent="0.25">
      <c r="A216" s="5"/>
    </row>
    <row r="217" spans="1:23" ht="18.75" x14ac:dyDescent="0.3">
      <c r="A217" s="116" t="s">
        <v>248</v>
      </c>
    </row>
    <row r="218" spans="1:23" x14ac:dyDescent="0.25">
      <c r="B218" s="92">
        <f t="shared" ref="B218:K218" si="14">latest_year+B$2</f>
        <v>2017</v>
      </c>
      <c r="C218" s="92">
        <f t="shared" si="14"/>
        <v>2018</v>
      </c>
      <c r="D218" s="92">
        <f t="shared" si="14"/>
        <v>2019</v>
      </c>
      <c r="E218" s="92">
        <f t="shared" si="14"/>
        <v>2020</v>
      </c>
      <c r="F218" s="92">
        <f t="shared" si="14"/>
        <v>2021</v>
      </c>
      <c r="G218" s="92">
        <f t="shared" si="14"/>
        <v>2022</v>
      </c>
      <c r="H218" s="92">
        <f t="shared" si="14"/>
        <v>2023</v>
      </c>
      <c r="I218" s="92">
        <f t="shared" si="14"/>
        <v>2024</v>
      </c>
      <c r="J218" s="92">
        <f t="shared" si="14"/>
        <v>2025</v>
      </c>
      <c r="K218" s="92">
        <f t="shared" si="14"/>
        <v>2026</v>
      </c>
      <c r="M218" s="92" t="s">
        <v>249</v>
      </c>
      <c r="N218" s="92" t="s">
        <v>250</v>
      </c>
      <c r="O218" s="92" t="s">
        <v>251</v>
      </c>
    </row>
    <row r="219" spans="1:23" x14ac:dyDescent="0.25">
      <c r="A219" s="91" t="s">
        <v>60</v>
      </c>
      <c r="B219" s="95">
        <f>INDEX(dataset!$A:$AO,MATCH(B$218&amp;$V219,dataset!$AO:$AO,0),MATCH($A$1,dataset!$A$1:$AO$1,0))/1000</f>
        <v>150.5335</v>
      </c>
      <c r="C219" s="95">
        <f>INDEX(dataset!$A:$AO,MATCH(C$218&amp;$V219,dataset!$AO:$AO,0),MATCH($A$1,dataset!$A$1:$AO$1,0))/1000</f>
        <v>187.36349999999999</v>
      </c>
      <c r="D219" s="95">
        <f>INDEX(dataset!$A:$AO,MATCH(D$218&amp;$V219,dataset!$AO:$AO,0),MATCH($A$1,dataset!$A$1:$AO$1,0))/1000</f>
        <v>194.09912499999999</v>
      </c>
      <c r="E219" s="95">
        <f>INDEX(dataset!$A:$AO,MATCH(E$218&amp;$V219,dataset!$AO:$AO,0),MATCH($A$1,dataset!$A$1:$AO$1,0))/1000</f>
        <v>209.4584375</v>
      </c>
      <c r="F219" s="95">
        <f>INDEX(dataset!$A:$AO,MATCH(F$218&amp;$V219,dataset!$AO:$AO,0),MATCH($A$1,dataset!$A$1:$AO$1,0))/1000</f>
        <v>236.50209375</v>
      </c>
      <c r="G219" s="95">
        <f>INDEX(dataset!$A:$AO,MATCH(G$218&amp;$W219,dataset!$AO:$AO,0),MATCH($A$1,dataset!$A$1:$AO$1,0))/1000</f>
        <v>208.48329687500001</v>
      </c>
      <c r="H219" s="95">
        <f>INDEX(dataset!$A:$AO,MATCH(H$218&amp;$W219,dataset!$AO:$AO,0),MATCH($A$1,dataset!$A$1:$AO$1,0))/1000</f>
        <v>203.16678125000001</v>
      </c>
      <c r="I219" s="95">
        <f>INDEX(dataset!$A:$AO,MATCH(I$218&amp;$W219,dataset!$AO:$AO,0),MATCH($A$1,dataset!$A$1:$AO$1,0))/1000</f>
        <v>195.099171875</v>
      </c>
      <c r="J219" s="95">
        <f>INDEX(dataset!$A:$AO,MATCH(J$218&amp;$W219,dataset!$AO:$AO,0),MATCH($A$1,dataset!$A$1:$AO$1,0))/1000</f>
        <v>192.06321875</v>
      </c>
      <c r="K219" s="95">
        <f>INDEX(dataset!$A:$AO,MATCH(K$218&amp;$W219,dataset!$AO:$AO,0),MATCH($A$1,dataset!$A$1:$AO$1,0))/1000</f>
        <v>198.30246875</v>
      </c>
      <c r="L219" s="96"/>
      <c r="M219" s="102">
        <f t="shared" ref="M219:M224" si="15">AVERAGE(D219:F219)</f>
        <v>213.35321875</v>
      </c>
      <c r="N219" s="102">
        <f t="shared" ref="N219:N224" si="16">AVERAGE(G219:K219)</f>
        <v>199.42298750000003</v>
      </c>
      <c r="O219" s="124">
        <f t="shared" ref="O219:O224" si="17">N219/M219-1</f>
        <v>-6.5291872940163809E-2</v>
      </c>
      <c r="V219" s="5" t="s">
        <v>252</v>
      </c>
      <c r="W219" s="5" t="str">
        <f>"AMP"&amp;latest_year&amp;"Capital ExpenditureAsset replacement and renewalDistribution and LV linesconstant"</f>
        <v>AMP2021Capital ExpenditureAsset replacement and renewalDistribution and LV linesconstant</v>
      </c>
    </row>
    <row r="220" spans="1:23" x14ac:dyDescent="0.25">
      <c r="A220" s="91" t="s">
        <v>59</v>
      </c>
      <c r="B220" s="95">
        <f>INDEX(dataset!$A:$AO,MATCH(B$218&amp;$V220,dataset!$AO:$AO,0),MATCH($A$1,dataset!$A$1:$AO$1,0))/1000</f>
        <v>30.291691406249999</v>
      </c>
      <c r="C220" s="95">
        <f>INDEX(dataset!$A:$AO,MATCH(C$218&amp;$V220,dataset!$AO:$AO,0),MATCH($A$1,dataset!$A$1:$AO$1,0))/1000</f>
        <v>29.283302734374999</v>
      </c>
      <c r="D220" s="95">
        <f>INDEX(dataset!$A:$AO,MATCH(D$218&amp;$V220,dataset!$AO:$AO,0),MATCH($A$1,dataset!$A$1:$AO$1,0))/1000</f>
        <v>39.757968750000003</v>
      </c>
      <c r="E220" s="95">
        <f>INDEX(dataset!$A:$AO,MATCH(E$218&amp;$V220,dataset!$AO:$AO,0),MATCH($A$1,dataset!$A$1:$AO$1,0))/1000</f>
        <v>46.578140625000003</v>
      </c>
      <c r="F220" s="95">
        <f>INDEX(dataset!$A:$AO,MATCH(F$218&amp;$V220,dataset!$AO:$AO,0),MATCH($A$1,dataset!$A$1:$AO$1,0))/1000</f>
        <v>46.007914062499999</v>
      </c>
      <c r="G220" s="95">
        <f>INDEX(dataset!$A:$AO,MATCH(G$218&amp;$W220,dataset!$AO:$AO,0),MATCH($A$1,dataset!$A$1:$AO$1,0))/1000</f>
        <v>54.553964843750002</v>
      </c>
      <c r="H220" s="95">
        <f>INDEX(dataset!$A:$AO,MATCH(H$218&amp;$W220,dataset!$AO:$AO,0),MATCH($A$1,dataset!$A$1:$AO$1,0))/1000</f>
        <v>52.721300781250001</v>
      </c>
      <c r="I220" s="95">
        <f>INDEX(dataset!$A:$AO,MATCH(I$218&amp;$W220,dataset!$AO:$AO,0),MATCH($A$1,dataset!$A$1:$AO$1,0))/1000</f>
        <v>56.119667968750001</v>
      </c>
      <c r="J220" s="95">
        <f>INDEX(dataset!$A:$AO,MATCH(J$218&amp;$W220,dataset!$AO:$AO,0),MATCH($A$1,dataset!$A$1:$AO$1,0))/1000</f>
        <v>54.778847656250001</v>
      </c>
      <c r="K220" s="95">
        <f>INDEX(dataset!$A:$AO,MATCH(K$218&amp;$W220,dataset!$AO:$AO,0),MATCH($A$1,dataset!$A$1:$AO$1,0))/1000</f>
        <v>59.036816406249997</v>
      </c>
      <c r="L220" s="96"/>
      <c r="M220" s="102">
        <f t="shared" si="15"/>
        <v>44.114674479166666</v>
      </c>
      <c r="N220" s="102">
        <f t="shared" si="16"/>
        <v>55.44211953125</v>
      </c>
      <c r="O220" s="124">
        <f t="shared" si="17"/>
        <v>0.25677272213428126</v>
      </c>
      <c r="V220" s="5" t="s">
        <v>253</v>
      </c>
      <c r="W220" s="5" t="str">
        <f>"AMP"&amp;latest_year&amp;"Capital ExpenditureAsset replacement and renewalDistribution and LV cablesconstant"</f>
        <v>AMP2021Capital ExpenditureAsset replacement and renewalDistribution and LV cablesconstant</v>
      </c>
    </row>
    <row r="221" spans="1:23" x14ac:dyDescent="0.25">
      <c r="A221" s="91" t="s">
        <v>62</v>
      </c>
      <c r="B221" s="95">
        <f>INDEX(dataset!$A:$AO,MATCH(B$218&amp;$V221,dataset!$AO:$AO,0),MATCH($A$1,dataset!$A$1:$AO$1,0))/1000</f>
        <v>30.736132812499999</v>
      </c>
      <c r="C221" s="95">
        <f>INDEX(dataset!$A:$AO,MATCH(C$218&amp;$V221,dataset!$AO:$AO,0),MATCH($A$1,dataset!$A$1:$AO$1,0))/1000</f>
        <v>27.880605468750002</v>
      </c>
      <c r="D221" s="95">
        <f>INDEX(dataset!$A:$AO,MATCH(D$218&amp;$V221,dataset!$AO:$AO,0),MATCH($A$1,dataset!$A$1:$AO$1,0))/1000</f>
        <v>27.638890624999998</v>
      </c>
      <c r="E221" s="95">
        <f>INDEX(dataset!$A:$AO,MATCH(E$218&amp;$V221,dataset!$AO:$AO,0),MATCH($A$1,dataset!$A$1:$AO$1,0))/1000</f>
        <v>30.180189453124999</v>
      </c>
      <c r="F221" s="95">
        <f>INDEX(dataset!$A:$AO,MATCH(F$218&amp;$V221,dataset!$AO:$AO,0),MATCH($A$1,dataset!$A$1:$AO$1,0))/1000</f>
        <v>34.533269531249999</v>
      </c>
      <c r="G221" s="95">
        <f>INDEX(dataset!$A:$AO,MATCH(G$218&amp;$W221,dataset!$AO:$AO,0),MATCH($A$1,dataset!$A$1:$AO$1,0))/1000</f>
        <v>25.489732421875001</v>
      </c>
      <c r="H221" s="95">
        <f>INDEX(dataset!$A:$AO,MATCH(H$218&amp;$W221,dataset!$AO:$AO,0),MATCH($A$1,dataset!$A$1:$AO$1,0))/1000</f>
        <v>32.168390625000001</v>
      </c>
      <c r="I221" s="95">
        <f>INDEX(dataset!$A:$AO,MATCH(I$218&amp;$W221,dataset!$AO:$AO,0),MATCH($A$1,dataset!$A$1:$AO$1,0))/1000</f>
        <v>20.928833984375</v>
      </c>
      <c r="J221" s="95">
        <f>INDEX(dataset!$A:$AO,MATCH(J$218&amp;$W221,dataset!$AO:$AO,0),MATCH($A$1,dataset!$A$1:$AO$1,0))/1000</f>
        <v>24.049949218750001</v>
      </c>
      <c r="K221" s="95">
        <f>INDEX(dataset!$A:$AO,MATCH(K$218&amp;$W221,dataset!$AO:$AO,0),MATCH($A$1,dataset!$A$1:$AO$1,0))/1000</f>
        <v>29.881939453125</v>
      </c>
      <c r="L221" s="96"/>
      <c r="M221" s="102">
        <f t="shared" si="15"/>
        <v>30.784116536458331</v>
      </c>
      <c r="N221" s="102">
        <f t="shared" si="16"/>
        <v>26.503769140625003</v>
      </c>
      <c r="O221" s="124">
        <f t="shared" si="17"/>
        <v>-0.13904402261354532</v>
      </c>
      <c r="V221" s="5" t="s">
        <v>254</v>
      </c>
      <c r="W221" s="5" t="str">
        <f>"AMP"&amp;latest_year&amp;"Capital ExpenditureAsset replacement and renewalSubtransmissionconstant"</f>
        <v>AMP2021Capital ExpenditureAsset replacement and renewalSubtransmissionconstant</v>
      </c>
    </row>
    <row r="222" spans="1:23" x14ac:dyDescent="0.25">
      <c r="A222" s="5" t="s">
        <v>70</v>
      </c>
      <c r="B222" s="95">
        <f>INDEX(dataset!$A:$AO,MATCH(B$218&amp;$V222,dataset!$AO:$AO,0),MATCH($A$1,dataset!$A$1:$AO$1,0))/1000</f>
        <v>49.55158203125</v>
      </c>
      <c r="C222" s="95">
        <f>INDEX(dataset!$A:$AO,MATCH(C$218&amp;$V222,dataset!$AO:$AO,0),MATCH($A$1,dataset!$A$1:$AO$1,0))/1000</f>
        <v>45.39801953125</v>
      </c>
      <c r="D222" s="95">
        <f>INDEX(dataset!$A:$AO,MATCH(D$218&amp;$V222,dataset!$AO:$AO,0),MATCH($A$1,dataset!$A$1:$AO$1,0))/1000</f>
        <v>45.933937499999999</v>
      </c>
      <c r="E222" s="95">
        <f>INDEX(dataset!$A:$AO,MATCH(E$218&amp;$V222,dataset!$AO:$AO,0),MATCH($A$1,dataset!$A$1:$AO$1,0))/1000</f>
        <v>43.341933593749999</v>
      </c>
      <c r="F222" s="95">
        <f>INDEX(dataset!$A:$AO,MATCH(F$218&amp;$V222,dataset!$AO:$AO,0),MATCH($A$1,dataset!$A$1:$AO$1,0))/1000</f>
        <v>40.232679687500003</v>
      </c>
      <c r="G222" s="95">
        <f>INDEX(dataset!$A:$AO,MATCH(G$218&amp;$W222,dataset!$AO:$AO,0),MATCH($A$1,dataset!$A$1:$AO$1,0))/1000</f>
        <v>35.329917968750003</v>
      </c>
      <c r="H222" s="95">
        <f>INDEX(dataset!$A:$AO,MATCH(H$218&amp;$W222,dataset!$AO:$AO,0),MATCH($A$1,dataset!$A$1:$AO$1,0))/1000</f>
        <v>40.07990234375</v>
      </c>
      <c r="I222" s="95">
        <f>INDEX(dataset!$A:$AO,MATCH(I$218&amp;$W222,dataset!$AO:$AO,0),MATCH($A$1,dataset!$A$1:$AO$1,0))/1000</f>
        <v>42.721074218749997</v>
      </c>
      <c r="J222" s="95">
        <f>INDEX(dataset!$A:$AO,MATCH(J$218&amp;$W222,dataset!$AO:$AO,0),MATCH($A$1,dataset!$A$1:$AO$1,0))/1000</f>
        <v>42.55887109375</v>
      </c>
      <c r="K222" s="95">
        <f>INDEX(dataset!$A:$AO,MATCH(K$218&amp;$W222,dataset!$AO:$AO,0),MATCH($A$1,dataset!$A$1:$AO$1,0))/1000</f>
        <v>42.921390625000001</v>
      </c>
      <c r="L222" s="96"/>
      <c r="M222" s="102">
        <f t="shared" si="15"/>
        <v>43.169516927083329</v>
      </c>
      <c r="N222" s="102">
        <f t="shared" si="16"/>
        <v>40.722231250000007</v>
      </c>
      <c r="O222" s="124">
        <f t="shared" si="17"/>
        <v>-5.6690133485092664E-2</v>
      </c>
      <c r="V222" s="5" t="s">
        <v>255</v>
      </c>
      <c r="W222" s="5" t="str">
        <f>"AMP"&amp;latest_year&amp;"Capital ExpenditureAsset replacement and renewalDistribution substations and transformersconstant"</f>
        <v>AMP2021Capital ExpenditureAsset replacement and renewalDistribution substations and transformersconstant</v>
      </c>
    </row>
    <row r="223" spans="1:23" x14ac:dyDescent="0.25">
      <c r="A223" s="91" t="s">
        <v>61</v>
      </c>
      <c r="B223" s="95">
        <f>INDEX(dataset!$A:$AO,MATCH(B$218&amp;$V223,dataset!$AO:$AO,0),MATCH($A$1,dataset!$A$1:$AO$1,0))/1000</f>
        <v>40.233988281249999</v>
      </c>
      <c r="C223" s="95">
        <f>INDEX(dataset!$A:$AO,MATCH(C$218&amp;$V223,dataset!$AO:$AO,0),MATCH($A$1,dataset!$A$1:$AO$1,0))/1000</f>
        <v>40.323531250000002</v>
      </c>
      <c r="D223" s="95">
        <f>INDEX(dataset!$A:$AO,MATCH(D$218&amp;$V223,dataset!$AO:$AO,0),MATCH($A$1,dataset!$A$1:$AO$1,0))/1000</f>
        <v>48.303339843750003</v>
      </c>
      <c r="E223" s="95">
        <f>INDEX(dataset!$A:$AO,MATCH(E$218&amp;$V223,dataset!$AO:$AO,0),MATCH($A$1,dataset!$A$1:$AO$1,0))/1000</f>
        <v>56.553597656249998</v>
      </c>
      <c r="F223" s="95">
        <f>INDEX(dataset!$A:$AO,MATCH(F$218&amp;$V223,dataset!$AO:$AO,0),MATCH($A$1,dataset!$A$1:$AO$1,0))/1000</f>
        <v>55.70528515625</v>
      </c>
      <c r="G223" s="95">
        <f>INDEX(dataset!$A:$AO,MATCH(G$218&amp;$W223,dataset!$AO:$AO,0),MATCH($A$1,dataset!$A$1:$AO$1,0))/1000</f>
        <v>53.656218750000001</v>
      </c>
      <c r="H223" s="95">
        <f>INDEX(dataset!$A:$AO,MATCH(H$218&amp;$W223,dataset!$AO:$AO,0),MATCH($A$1,dataset!$A$1:$AO$1,0))/1000</f>
        <v>56.006324218750002</v>
      </c>
      <c r="I223" s="95">
        <f>INDEX(dataset!$A:$AO,MATCH(I$218&amp;$W223,dataset!$AO:$AO,0),MATCH($A$1,dataset!$A$1:$AO$1,0))/1000</f>
        <v>58.335808593750002</v>
      </c>
      <c r="J223" s="95">
        <f>INDEX(dataset!$A:$AO,MATCH(J$218&amp;$W223,dataset!$AO:$AO,0),MATCH($A$1,dataset!$A$1:$AO$1,0))/1000</f>
        <v>59.13361328125</v>
      </c>
      <c r="K223" s="95">
        <f>INDEX(dataset!$A:$AO,MATCH(K$218&amp;$W223,dataset!$AO:$AO,0),MATCH($A$1,dataset!$A$1:$AO$1,0))/1000</f>
        <v>63.44332421875</v>
      </c>
      <c r="L223" s="96"/>
      <c r="M223" s="102">
        <f t="shared" si="15"/>
        <v>53.520740885416672</v>
      </c>
      <c r="N223" s="102">
        <f t="shared" si="16"/>
        <v>58.115057812500005</v>
      </c>
      <c r="O223" s="124">
        <f t="shared" si="17"/>
        <v>8.5841803590114285E-2</v>
      </c>
      <c r="V223" s="5" t="s">
        <v>256</v>
      </c>
      <c r="W223" s="5" t="str">
        <f>"AMP"&amp;latest_year&amp;"Capital ExpenditureAsset replacement and renewalDistribution switchgearconstant"</f>
        <v>AMP2021Capital ExpenditureAsset replacement and renewalDistribution switchgearconstant</v>
      </c>
    </row>
    <row r="224" spans="1:23" x14ac:dyDescent="0.25">
      <c r="A224" s="91" t="s">
        <v>63</v>
      </c>
      <c r="B224" s="95">
        <f>INDEX(dataset!$A:$AO,MATCH(B$218&amp;$V224,dataset!$AO:$AO,0),MATCH($A$1,dataset!$A$1:$AO$1,0))/1000</f>
        <v>44.88521875</v>
      </c>
      <c r="C224" s="95">
        <f>INDEX(dataset!$A:$AO,MATCH(C$218&amp;$V224,dataset!$AO:$AO,0),MATCH($A$1,dataset!$A$1:$AO$1,0))/1000</f>
        <v>55.9645625</v>
      </c>
      <c r="D224" s="95">
        <f>INDEX(dataset!$A:$AO,MATCH(D$218&amp;$V224,dataset!$AO:$AO,0),MATCH($A$1,dataset!$A$1:$AO$1,0))/1000</f>
        <v>67.805679687500003</v>
      </c>
      <c r="E224" s="95">
        <f>INDEX(dataset!$A:$AO,MATCH(E$218&amp;$V224,dataset!$AO:$AO,0),MATCH($A$1,dataset!$A$1:$AO$1,0))/1000</f>
        <v>58.064398437500003</v>
      </c>
      <c r="F224" s="95">
        <f>INDEX(dataset!$A:$AO,MATCH(F$218&amp;$V224,dataset!$AO:$AO,0),MATCH($A$1,dataset!$A$1:$AO$1,0))/1000</f>
        <v>67.664421875000002</v>
      </c>
      <c r="G224" s="95">
        <f>INDEX(dataset!$A:$AO,MATCH(G$218&amp;$W224,dataset!$AO:$AO,0),MATCH($A$1,dataset!$A$1:$AO$1,0))/1000</f>
        <v>100.98346875</v>
      </c>
      <c r="H224" s="95">
        <f>INDEX(dataset!$A:$AO,MATCH(H$218&amp;$W224,dataset!$AO:$AO,0),MATCH($A$1,dataset!$A$1:$AO$1,0))/1000</f>
        <v>100.28121874999999</v>
      </c>
      <c r="I224" s="95">
        <f>INDEX(dataset!$A:$AO,MATCH(I$218&amp;$W224,dataset!$AO:$AO,0),MATCH($A$1,dataset!$A$1:$AO$1,0))/1000</f>
        <v>82.696296875000002</v>
      </c>
      <c r="J224" s="95">
        <f>INDEX(dataset!$A:$AO,MATCH(J$218&amp;$W224,dataset!$AO:$AO,0),MATCH($A$1,dataset!$A$1:$AO$1,0))/1000</f>
        <v>84.847078124999996</v>
      </c>
      <c r="K224" s="95">
        <f>INDEX(dataset!$A:$AO,MATCH(K$218&amp;$W224,dataset!$AO:$AO,0),MATCH($A$1,dataset!$A$1:$AO$1,0))/1000</f>
        <v>80.504414062500004</v>
      </c>
      <c r="L224" s="96"/>
      <c r="M224" s="102">
        <f t="shared" si="15"/>
        <v>64.511499999999998</v>
      </c>
      <c r="N224" s="102">
        <f t="shared" si="16"/>
        <v>89.862495312499988</v>
      </c>
      <c r="O224" s="124">
        <f t="shared" si="17"/>
        <v>0.39296862284243872</v>
      </c>
      <c r="V224" s="159" t="s">
        <v>257</v>
      </c>
      <c r="W224" s="5" t="str">
        <f>"AMP"&amp;latest_year&amp;"Capital ExpenditureAsset replacement and renewalZone substationsconstant"</f>
        <v>AMP2021Capital ExpenditureAsset replacement and renewalZone substationsconstant</v>
      </c>
    </row>
    <row r="227" spans="1:22" ht="21" x14ac:dyDescent="0.35">
      <c r="A227" s="93" t="s">
        <v>90</v>
      </c>
    </row>
    <row r="228" spans="1:22" x14ac:dyDescent="0.25">
      <c r="B228" s="92">
        <f>latest_year+B$2</f>
        <v>2017</v>
      </c>
      <c r="C228" s="92">
        <f>latest_year+C$2</f>
        <v>2018</v>
      </c>
      <c r="D228" s="92">
        <f>latest_year+D$2</f>
        <v>2019</v>
      </c>
      <c r="E228" s="92">
        <f>latest_year+E$2</f>
        <v>2020</v>
      </c>
      <c r="F228" s="92">
        <f>latest_year+F$2</f>
        <v>2021</v>
      </c>
      <c r="H228" s="92" t="s">
        <v>187</v>
      </c>
    </row>
    <row r="229" spans="1:22" x14ac:dyDescent="0.25">
      <c r="A229" s="91" t="s">
        <v>64</v>
      </c>
      <c r="B229" s="95">
        <f>INDEX(dataset!$A:$AO,MATCH(B$218&amp;$V229,dataset!$AO:$AO,0),MATCH($A$1,dataset!$A$1:$AO$1,0))</f>
        <v>0.60299474000930786</v>
      </c>
      <c r="C229" s="95">
        <f>INDEX(dataset!$A:$AO,MATCH(C$218&amp;$V229,dataset!$AO:$AO,0),MATCH($A$1,dataset!$A$1:$AO$1,0))</f>
        <v>0.59040474891662598</v>
      </c>
      <c r="D229" s="95">
        <f>INDEX(dataset!$A:$AO,MATCH(D$218&amp;$V229,dataset!$AO:$AO,0),MATCH($A$1,dataset!$A$1:$AO$1,0))</f>
        <v>0.5943564772605896</v>
      </c>
      <c r="E229" s="95">
        <f>INDEX(dataset!$A:$AO,MATCH(E$218&amp;$V229,dataset!$AO:$AO,0),MATCH($A$1,dataset!$A$1:$AO$1,0))</f>
        <v>0.6000673770904541</v>
      </c>
      <c r="F229" s="149">
        <f>INDEX(dataset!$A:$AO,MATCH(F$218&amp;$V229,dataset!$AO:$AO,0),MATCH($A$1,dataset!$A$1:$AO$1,0))</f>
        <v>0.57926368713378906</v>
      </c>
      <c r="G229" s="96"/>
      <c r="H229" s="125">
        <f>AVERAGE(D229:F229)</f>
        <v>0.59122918049494422</v>
      </c>
      <c r="V229" s="148" t="s">
        <v>258</v>
      </c>
    </row>
    <row r="230" spans="1:22" x14ac:dyDescent="0.25">
      <c r="A230" s="91" t="s">
        <v>65</v>
      </c>
      <c r="B230" s="95">
        <f>INDEX(dataset!$A:$AO,MATCH(B$218&amp;$V230,dataset!$AO:$AO,0),MATCH($A$1,dataset!$A$1:$AO$1,0))</f>
        <v>5.4968960583209991E-2</v>
      </c>
      <c r="C230" s="95">
        <f>INDEX(dataset!$A:$AO,MATCH(C$218&amp;$V230,dataset!$AO:$AO,0),MATCH($A$1,dataset!$A$1:$AO$1,0))</f>
        <v>5.6391492486000061E-2</v>
      </c>
      <c r="D230" s="95">
        <f>INDEX(dataset!$A:$AO,MATCH(D$218&amp;$V230,dataset!$AO:$AO,0),MATCH($A$1,dataset!$A$1:$AO$1,0))</f>
        <v>5.4541349411010742E-2</v>
      </c>
      <c r="E230" s="95">
        <f>INDEX(dataset!$A:$AO,MATCH(E$218&amp;$V230,dataset!$AO:$AO,0),MATCH($A$1,dataset!$A$1:$AO$1,0))</f>
        <v>5.6791983544826508E-2</v>
      </c>
      <c r="F230" s="95">
        <f>INDEX(dataset!$A:$AO,MATCH(F$218&amp;$V230,dataset!$AO:$AO,0),MATCH($A$1,dataset!$A$1:$AO$1,0))</f>
        <v>5.630866065621376E-2</v>
      </c>
      <c r="G230" s="96"/>
      <c r="H230" s="102">
        <f>AVERAGE(D230:F230)</f>
        <v>5.5880664537350334E-2</v>
      </c>
      <c r="V230" s="5" t="s">
        <v>259</v>
      </c>
    </row>
    <row r="231" spans="1:22" x14ac:dyDescent="0.25">
      <c r="A231" s="91" t="s">
        <v>3</v>
      </c>
      <c r="B231" s="95">
        <f>(B262+B270)/(B20/100)</f>
        <v>15.243291365657837</v>
      </c>
      <c r="C231" s="95">
        <f>(C262+C270)/(C20/100)</f>
        <v>16.456901436058562</v>
      </c>
      <c r="D231" s="95">
        <f>(D262+D270)/(D20/100)</f>
        <v>17.151759022951921</v>
      </c>
      <c r="E231" s="95">
        <f>(E262+E270)/(E20/100)</f>
        <v>16.935126315718456</v>
      </c>
      <c r="F231" s="95">
        <f>(F262+F270)/(F20/100)</f>
        <v>16.739536187767854</v>
      </c>
      <c r="G231" s="96"/>
      <c r="H231" s="102">
        <f>AVERAGE(D231:F231)</f>
        <v>16.942140508812745</v>
      </c>
      <c r="V231" s="5" t="s">
        <v>260</v>
      </c>
    </row>
    <row r="233" spans="1:22" x14ac:dyDescent="0.25">
      <c r="A233" s="94" t="s">
        <v>261</v>
      </c>
      <c r="B233" s="101">
        <v>0.3</v>
      </c>
      <c r="C233" s="101">
        <v>0.9</v>
      </c>
      <c r="D233" s="101">
        <v>1</v>
      </c>
    </row>
    <row r="234" spans="1:22" x14ac:dyDescent="0.25">
      <c r="A234" s="94" t="s">
        <v>262</v>
      </c>
      <c r="B234" s="121">
        <f>IF(F229&lt;B233,B233,IF(F229&gt;C233,C233,F229))</f>
        <v>0.57926368713378906</v>
      </c>
      <c r="C234" s="126">
        <f>(B234-B233)/(C233-B233)-0.02</f>
        <v>0.44543947855631505</v>
      </c>
      <c r="D234" s="122">
        <v>0.04</v>
      </c>
    </row>
    <row r="236" spans="1:22" x14ac:dyDescent="0.25">
      <c r="A236" s="94" t="s">
        <v>263</v>
      </c>
      <c r="B236" s="101">
        <v>0</v>
      </c>
      <c r="C236" s="101">
        <v>0.1</v>
      </c>
      <c r="D236" s="101">
        <v>1</v>
      </c>
    </row>
    <row r="237" spans="1:22" x14ac:dyDescent="0.25">
      <c r="A237" s="94" t="s">
        <v>264</v>
      </c>
      <c r="B237" s="121">
        <f>IF(F230&lt;B236,B236,IF(F230&gt;C236,C236,F230))</f>
        <v>5.630866065621376E-2</v>
      </c>
      <c r="C237" s="126">
        <f>(B237-B236)/(C236-B236)-0.02</f>
        <v>0.54308660656213759</v>
      </c>
      <c r="D237" s="122">
        <v>0.04</v>
      </c>
    </row>
    <row r="239" spans="1:22" x14ac:dyDescent="0.25">
      <c r="A239" s="94" t="s">
        <v>265</v>
      </c>
      <c r="B239" s="101">
        <v>5</v>
      </c>
      <c r="C239" s="101">
        <v>25</v>
      </c>
      <c r="D239" s="101">
        <v>1</v>
      </c>
    </row>
    <row r="240" spans="1:22" x14ac:dyDescent="0.25">
      <c r="A240" s="94" t="s">
        <v>266</v>
      </c>
      <c r="B240" s="121">
        <f>IF(F231&lt;B239,B239,IF(F231&gt;C239,C239,F231))</f>
        <v>16.739536187767854</v>
      </c>
      <c r="C240" s="126">
        <f>(B240-B239)/(C239-B239)-0.02</f>
        <v>0.56697680938839268</v>
      </c>
      <c r="D240" s="122">
        <v>0.04</v>
      </c>
    </row>
    <row r="243" spans="1:6" ht="21" x14ac:dyDescent="0.35">
      <c r="A243" s="93" t="s">
        <v>58</v>
      </c>
      <c r="B243" s="92">
        <f>latest_year+B$2</f>
        <v>2017</v>
      </c>
      <c r="C243" s="92">
        <f>latest_year+C$2</f>
        <v>2018</v>
      </c>
      <c r="D243" s="92">
        <f>latest_year+D$2</f>
        <v>2019</v>
      </c>
      <c r="E243" s="92">
        <f>latest_year+E$2</f>
        <v>2020</v>
      </c>
      <c r="F243" s="92">
        <f>latest_year+F$2</f>
        <v>2021</v>
      </c>
    </row>
    <row r="244" spans="1:6" x14ac:dyDescent="0.25">
      <c r="A244" s="94" t="s">
        <v>77</v>
      </c>
      <c r="B244" s="127">
        <f>INDEX('line charges'!$A$1:$AI$37,MATCH(B$243&amp;$A244,'line charges'!$AI$1:$AI$37,0),MATCH($A$1,'line charges'!$A$1:$AI$1,0))</f>
        <v>503176.6875</v>
      </c>
      <c r="C244" s="127">
        <f>INDEX('line charges'!$A$1:$AI$37,MATCH(C$243&amp;$A244,'line charges'!$AI$1:$AI$37,0),MATCH($A$1,'line charges'!$A$1:$AI$1,0))</f>
        <v>534373.9375</v>
      </c>
      <c r="D244" s="127">
        <f>INDEX('line charges'!$A$1:$AI$37,MATCH(D$243&amp;$A244,'line charges'!$AI$1:$AI$37,0),MATCH($A$1,'line charges'!$A$1:$AI$1,0))</f>
        <v>538572.75</v>
      </c>
      <c r="E244" s="127">
        <f>INDEX('line charges'!$A$1:$AI$37,MATCH(E$243&amp;$A244,'line charges'!$AI$1:$AI$37,0),MATCH($A$1,'line charges'!$A$1:$AI$1,0))</f>
        <v>534993.75</v>
      </c>
      <c r="F244" s="127">
        <f>INDEX('line charges'!$A$1:$AI$37,MATCH(F$243&amp;$A244,'line charges'!$AI$1:$AI$37,0),MATCH($A$1,'line charges'!$A$1:$AI$1,0))</f>
        <v>571886.125</v>
      </c>
    </row>
    <row r="245" spans="1:6" x14ac:dyDescent="0.25">
      <c r="A245" s="94" t="s">
        <v>76</v>
      </c>
      <c r="B245" s="127">
        <f>INDEX('line charges'!$A$1:$AI$37,MATCH(B$243&amp;$A245,'line charges'!$AI$1:$AI$37,0),MATCH($A$1,'line charges'!$A$1:$AI$1,0))</f>
        <v>1478481.125</v>
      </c>
      <c r="C245" s="127">
        <f>INDEX('line charges'!$A$1:$AI$37,MATCH(C$243&amp;$A245,'line charges'!$AI$1:$AI$37,0),MATCH($A$1,'line charges'!$A$1:$AI$1,0))</f>
        <v>1528266.375</v>
      </c>
      <c r="D245" s="127">
        <f>INDEX('line charges'!$A$1:$AI$37,MATCH(D$243&amp;$A245,'line charges'!$AI$1:$AI$37,0),MATCH($A$1,'line charges'!$A$1:$AI$1,0))</f>
        <v>1601726.625</v>
      </c>
      <c r="E245" s="127">
        <f>INDEX('line charges'!$A$1:$AI$37,MATCH(E$243&amp;$A245,'line charges'!$AI$1:$AI$37,0),MATCH($A$1,'line charges'!$A$1:$AI$1,0))</f>
        <v>1567353.625</v>
      </c>
      <c r="F245" s="127">
        <f>INDEX('line charges'!$A$1:$AI$37,MATCH(F$243&amp;$A245,'line charges'!$AI$1:$AI$37,0),MATCH($A$1,'line charges'!$A$1:$AI$1,0))</f>
        <v>1397947.375</v>
      </c>
    </row>
    <row r="246" spans="1:6" x14ac:dyDescent="0.25">
      <c r="A246" s="94" t="s">
        <v>79</v>
      </c>
      <c r="B246" s="127">
        <f>INDEX('line charges'!$A$1:$AI$37,MATCH(B$243&amp;$A246,'line charges'!$AI$1:$AI$37,0),MATCH($A$1,'line charges'!$A$1:$AI$1,0))</f>
        <v>530722.25</v>
      </c>
      <c r="C246" s="127">
        <f>INDEX('line charges'!$A$1:$AI$37,MATCH(C$243&amp;$A246,'line charges'!$AI$1:$AI$37,0),MATCH($A$1,'line charges'!$A$1:$AI$1,0))</f>
        <v>542316.625</v>
      </c>
      <c r="D246" s="127">
        <f>INDEX('line charges'!$A$1:$AI$37,MATCH(D$243&amp;$A246,'line charges'!$AI$1:$AI$37,0),MATCH($A$1,'line charges'!$A$1:$AI$1,0))</f>
        <v>544177.4375</v>
      </c>
      <c r="E246" s="127">
        <f>INDEX('line charges'!$A$1:$AI$37,MATCH(E$243&amp;$A246,'line charges'!$AI$1:$AI$37,0),MATCH($A$1,'line charges'!$A$1:$AI$1,0))</f>
        <v>453645.84375</v>
      </c>
      <c r="F246" s="127">
        <f>INDEX('line charges'!$A$1:$AI$37,MATCH(F$243&amp;$A246,'line charges'!$AI$1:$AI$37,0),MATCH($A$1,'line charges'!$A$1:$AI$1,0))</f>
        <v>409597.03125</v>
      </c>
    </row>
    <row r="247" spans="1:6" x14ac:dyDescent="0.25">
      <c r="A247" s="94" t="s">
        <v>78</v>
      </c>
      <c r="B247" s="127">
        <f>INDEX('line charges'!$A$1:$AI$37,MATCH(B$243&amp;$A247,'line charges'!$AI$1:$AI$37,0),MATCH($A$1,'line charges'!$A$1:$AI$1,0))</f>
        <v>6553.3076171875</v>
      </c>
      <c r="C247" s="127">
        <f>INDEX('line charges'!$A$1:$AI$37,MATCH(C$243&amp;$A247,'line charges'!$AI$1:$AI$37,0),MATCH($A$1,'line charges'!$A$1:$AI$1,0))</f>
        <v>5218.22509765625</v>
      </c>
      <c r="D247" s="127">
        <f>INDEX('line charges'!$A$1:$AI$37,MATCH(D$243&amp;$A247,'line charges'!$AI$1:$AI$37,0),MATCH($A$1,'line charges'!$A$1:$AI$1,0))</f>
        <v>2325.44189453125</v>
      </c>
      <c r="E247" s="127">
        <f>INDEX('line charges'!$A$1:$AI$37,MATCH(E$243&amp;$A247,'line charges'!$AI$1:$AI$37,0),MATCH($A$1,'line charges'!$A$1:$AI$1,0))</f>
        <v>59885.13671875</v>
      </c>
      <c r="F247" s="127">
        <f>INDEX('line charges'!$A$1:$AI$37,MATCH(F$243&amp;$A247,'line charges'!$AI$1:$AI$37,0),MATCH($A$1,'line charges'!$A$1:$AI$1,0))</f>
        <v>4739.1630859375</v>
      </c>
    </row>
    <row r="248" spans="1:6" x14ac:dyDescent="0.25">
      <c r="A248" s="94"/>
      <c r="B248" s="128"/>
      <c r="C248" s="129"/>
      <c r="D248" s="101"/>
      <c r="E248" s="101"/>
      <c r="F248" s="101"/>
    </row>
    <row r="249" spans="1:6" x14ac:dyDescent="0.25">
      <c r="A249" s="94" t="s">
        <v>77</v>
      </c>
      <c r="B249" s="109">
        <f>B244/SUM(B$244:B$247)</f>
        <v>0.19975783935745425</v>
      </c>
      <c r="C249" s="109">
        <f>C244/SUM(C$244:C$247)</f>
        <v>0.20472723254641234</v>
      </c>
      <c r="D249" s="109">
        <f>D244/SUM(D$244:D$247)</f>
        <v>0.20045120518977938</v>
      </c>
      <c r="E249" s="109">
        <f>E244/SUM(E$244:E$247)</f>
        <v>0.20451782434054824</v>
      </c>
      <c r="F249" s="109">
        <f>F244/SUM(F$244:F$247)</f>
        <v>0.23986804561715033</v>
      </c>
    </row>
    <row r="250" spans="1:6" x14ac:dyDescent="0.25">
      <c r="A250" s="94" t="s">
        <v>76</v>
      </c>
      <c r="B250" s="109">
        <f t="shared" ref="B250:F252" si="18">B245/SUM(B$244:B$247)</f>
        <v>0.58694729385843858</v>
      </c>
      <c r="C250" s="109">
        <f t="shared" si="18"/>
        <v>0.5855033780487986</v>
      </c>
      <c r="D250" s="109">
        <f t="shared" si="18"/>
        <v>0.59614607750913462</v>
      </c>
      <c r="E250" s="109">
        <f t="shared" si="18"/>
        <v>0.59916915544765059</v>
      </c>
      <c r="F250" s="109">
        <f t="shared" si="18"/>
        <v>0.58634558535036241</v>
      </c>
    </row>
    <row r="251" spans="1:6" x14ac:dyDescent="0.25">
      <c r="A251" s="94" t="s">
        <v>79</v>
      </c>
      <c r="B251" s="109">
        <f t="shared" si="18"/>
        <v>0.2106932467115275</v>
      </c>
      <c r="C251" s="109">
        <f t="shared" si="18"/>
        <v>0.20777020361357068</v>
      </c>
      <c r="D251" s="109">
        <f t="shared" si="18"/>
        <v>0.20253721188820051</v>
      </c>
      <c r="E251" s="109">
        <f t="shared" si="18"/>
        <v>0.17342008385122684</v>
      </c>
      <c r="F251" s="109">
        <f t="shared" si="18"/>
        <v>0.1717986065434344</v>
      </c>
    </row>
    <row r="252" spans="1:6" x14ac:dyDescent="0.25">
      <c r="A252" s="94" t="s">
        <v>78</v>
      </c>
      <c r="B252" s="109">
        <f t="shared" si="18"/>
        <v>2.6016200725796183E-3</v>
      </c>
      <c r="C252" s="109">
        <f t="shared" si="18"/>
        <v>1.9991857912183384E-3</v>
      </c>
      <c r="D252" s="109">
        <f t="shared" si="18"/>
        <v>8.6550541288543269E-4</v>
      </c>
      <c r="E252" s="109">
        <f t="shared" si="18"/>
        <v>2.2892936360574358E-2</v>
      </c>
      <c r="F252" s="109">
        <f t="shared" si="18"/>
        <v>1.9877624890528183E-3</v>
      </c>
    </row>
    <row r="253" spans="1:6" x14ac:dyDescent="0.25">
      <c r="B253" s="96"/>
      <c r="C253" s="96"/>
      <c r="D253" s="96"/>
      <c r="E253" s="96"/>
      <c r="F253" s="96"/>
    </row>
    <row r="254" spans="1:6" x14ac:dyDescent="0.25">
      <c r="A254" s="94" t="s">
        <v>267</v>
      </c>
      <c r="B254" s="130">
        <f>B244*100000/B12/365</f>
        <v>66.026533853144372</v>
      </c>
      <c r="C254" s="130">
        <f>C244*100000/C12/365</f>
        <v>69.394016672686675</v>
      </c>
      <c r="D254" s="130">
        <f>D244*100000/D12/365</f>
        <v>69.102017931216182</v>
      </c>
      <c r="E254" s="130">
        <f>E244*100000/E12/365</f>
        <v>67.784940243131487</v>
      </c>
      <c r="F254" s="130">
        <f>F244*100000/F12/365</f>
        <v>71.466627867056658</v>
      </c>
    </row>
    <row r="255" spans="1:6" x14ac:dyDescent="0.25">
      <c r="A255" s="94" t="s">
        <v>268</v>
      </c>
      <c r="B255" s="131">
        <f>B245/B13/10</f>
        <v>4.7132407735847632</v>
      </c>
      <c r="C255" s="131">
        <f>C245/C13/10</f>
        <v>4.770442962692905</v>
      </c>
      <c r="D255" s="131">
        <f>D245/D13/10</f>
        <v>4.9525523564003615</v>
      </c>
      <c r="E255" s="131">
        <f>E245/E13/10</f>
        <v>4.8116107258286558</v>
      </c>
      <c r="F255" s="131">
        <f>F245/F13/10</f>
        <v>4.3414838656417087</v>
      </c>
    </row>
    <row r="256" spans="1:6" x14ac:dyDescent="0.25">
      <c r="A256" s="94" t="s">
        <v>269</v>
      </c>
      <c r="B256" s="130">
        <f>B246/B14</f>
        <v>82.078540883892288</v>
      </c>
      <c r="C256" s="131">
        <f>C246/C14</f>
        <v>81.694982640639651</v>
      </c>
      <c r="D256" s="131">
        <f>D246/D14</f>
        <v>81.817208172240299</v>
      </c>
      <c r="E256" s="131">
        <f>E246/E14</f>
        <v>69.015313391345117</v>
      </c>
      <c r="F256" s="131">
        <f>F246/F14</f>
        <v>60.831240794418107</v>
      </c>
    </row>
    <row r="259" spans="1:15" ht="21" x14ac:dyDescent="0.35">
      <c r="A259" s="93" t="s">
        <v>0</v>
      </c>
    </row>
    <row r="260" spans="1:15" x14ac:dyDescent="0.25">
      <c r="B260" s="92">
        <f>latest_year+B$2</f>
        <v>2017</v>
      </c>
      <c r="C260" s="92">
        <f>latest_year+C$2</f>
        <v>2018</v>
      </c>
      <c r="D260" s="92">
        <f>latest_year+D$2</f>
        <v>2019</v>
      </c>
      <c r="E260" s="92">
        <f>latest_year+E$2</f>
        <v>2020</v>
      </c>
      <c r="F260" s="92">
        <f>latest_year+F$2</f>
        <v>2021</v>
      </c>
    </row>
    <row r="261" spans="1:15" ht="18.75" x14ac:dyDescent="0.3">
      <c r="A261" s="116" t="s">
        <v>270</v>
      </c>
    </row>
    <row r="262" spans="1:15" x14ac:dyDescent="0.25">
      <c r="A262" s="94" t="s">
        <v>13</v>
      </c>
      <c r="B262" s="95">
        <f>INDEX(dataset!$A:$AO,MATCH(B$260&amp;$O262,dataset!$AO:$AO,0),MATCH($A$1,dataset!$A$1:$AO$1,0))</f>
        <v>12966</v>
      </c>
      <c r="C262" s="95">
        <f>INDEX(dataset!$A:$AO,MATCH(C$260&amp;$O262,dataset!$AO:$AO,0),MATCH($A$1,dataset!$A$1:$AO$1,0))</f>
        <v>13773</v>
      </c>
      <c r="D262" s="95">
        <f>INDEX(dataset!$A:$AO,MATCH(D$260&amp;$O262,dataset!$AO:$AO,0),MATCH($A$1,dataset!$A$1:$AO$1,0))</f>
        <v>14152</v>
      </c>
      <c r="E262" s="95">
        <f>INDEX(dataset!$A:$AO,MATCH(E$260&amp;$O262,dataset!$AO:$AO,0),MATCH($A$1,dataset!$A$1:$AO$1,0))</f>
        <v>14205</v>
      </c>
      <c r="F262" s="95">
        <f>INDEX(dataset!$A:$AO,MATCH(F$260&amp;$O262,dataset!$AO:$AO,0),MATCH($A$1,dataset!$A$1:$AO$1,0))</f>
        <v>13534</v>
      </c>
      <c r="O262" s="5" t="s">
        <v>271</v>
      </c>
    </row>
    <row r="263" spans="1:15" x14ac:dyDescent="0.25">
      <c r="A263" s="94" t="s">
        <v>1</v>
      </c>
      <c r="B263" s="95">
        <f>INDEX(dataset!$A:$AO,MATCH(B$260&amp;$O263,dataset!$AO:$AO,0),MATCH($A$1,dataset!$A$1:$AO$1,0))</f>
        <v>222.88900756835938</v>
      </c>
      <c r="C263" s="95">
        <f>INDEX(dataset!$A:$AO,MATCH(C$260&amp;$O263,dataset!$AO:$AO,0),MATCH($A$1,dataset!$A$1:$AO$1,0))</f>
        <v>202.7969970703125</v>
      </c>
      <c r="D263" s="95">
        <f>INDEX(dataset!$A:$AO,MATCH(D$260&amp;$O263,dataset!$AO:$AO,0),MATCH($A$1,dataset!$A$1:$AO$1,0))</f>
        <v>136.73280334472656</v>
      </c>
      <c r="E263" s="95">
        <f>INDEX(dataset!$A:$AO,MATCH(E$260&amp;$O263,dataset!$AO:$AO,0),MATCH($A$1,dataset!$A$1:$AO$1,0))</f>
        <v>130.34732055664063</v>
      </c>
      <c r="F263" s="95">
        <f>INDEX(dataset!$A:$AO,MATCH(F$260&amp;$O263,dataset!$AO:$AO,0),MATCH($A$1,dataset!$A$1:$AO$1,0))</f>
        <v>108.87407684326172</v>
      </c>
      <c r="O263" s="5" t="s">
        <v>179</v>
      </c>
    </row>
    <row r="264" spans="1:15" x14ac:dyDescent="0.25">
      <c r="A264" s="94" t="s">
        <v>2</v>
      </c>
      <c r="B264" s="95">
        <f>INDEX(dataset!$A:$AO,MATCH(B$260&amp;$O264,dataset!$AO:$AO,0),MATCH($A$1,dataset!$A$1:$AO$1,0))</f>
        <v>1.800815224647522</v>
      </c>
      <c r="C264" s="95">
        <f>INDEX(dataset!$A:$AO,MATCH(C$260&amp;$O264,dataset!$AO:$AO,0),MATCH($A$1,dataset!$A$1:$AO$1,0))</f>
        <v>1.9964911937713623</v>
      </c>
      <c r="D264" s="95">
        <f>INDEX(dataset!$A:$AO,MATCH(D$260&amp;$O264,dataset!$AO:$AO,0),MATCH($A$1,dataset!$A$1:$AO$1,0))</f>
        <v>1.6165412664413452</v>
      </c>
      <c r="E264" s="95">
        <f>INDEX(dataset!$A:$AO,MATCH(E$260&amp;$O264,dataset!$AO:$AO,0),MATCH($A$1,dataset!$A$1:$AO$1,0))</f>
        <v>1.7598223686218262</v>
      </c>
      <c r="F264" s="95">
        <f>INDEX(dataset!$A:$AO,MATCH(F$260&amp;$O264,dataset!$AO:$AO,0),MATCH($A$1,dataset!$A$1:$AO$1,0))</f>
        <v>1.4679057598114014</v>
      </c>
      <c r="O264" s="5" t="s">
        <v>181</v>
      </c>
    </row>
    <row r="265" spans="1:15" x14ac:dyDescent="0.25">
      <c r="A265" s="94" t="s">
        <v>156</v>
      </c>
      <c r="B265" s="102">
        <f>B263/B264</f>
        <v>123.77117014433615</v>
      </c>
      <c r="C265" s="102">
        <f>C263/C264</f>
        <v>101.57670502279048</v>
      </c>
      <c r="D265" s="102">
        <f>D263/D264</f>
        <v>84.583552664714972</v>
      </c>
      <c r="E265" s="102">
        <f>E263/E264</f>
        <v>74.068453089796691</v>
      </c>
      <c r="F265" s="102">
        <f>F263/F264</f>
        <v>74.169663900801112</v>
      </c>
    </row>
    <row r="266" spans="1:15" x14ac:dyDescent="0.25">
      <c r="A266" s="94" t="s">
        <v>272</v>
      </c>
      <c r="B266" s="132">
        <f>B56*1000000/B262</f>
        <v>5481.427387012186</v>
      </c>
      <c r="C266" s="132">
        <f>C56*1000000/C262</f>
        <v>5053.4974451826038</v>
      </c>
      <c r="D266" s="132">
        <f>D56*1000000/D262</f>
        <v>5166.7459767170722</v>
      </c>
      <c r="E266" s="132">
        <f>E56*1000000/E262</f>
        <v>5374.9807506159805</v>
      </c>
      <c r="F266" s="132">
        <f>F56*1000000/F262</f>
        <v>5515.3952545441107</v>
      </c>
    </row>
    <row r="267" spans="1:15" x14ac:dyDescent="0.25">
      <c r="A267" s="94" t="s">
        <v>273</v>
      </c>
      <c r="B267" s="132">
        <f>B56*1000000/B263</f>
        <v>318868.06924833375</v>
      </c>
      <c r="C267" s="132">
        <f>C56*1000000/C263</f>
        <v>343209.32419116684</v>
      </c>
      <c r="D267" s="132">
        <f>D56*1000000/D263</f>
        <v>534764.0600781996</v>
      </c>
      <c r="E267" s="132">
        <f>E56*1000000/E263</f>
        <v>585755.05224384321</v>
      </c>
      <c r="F267" s="132">
        <f>F56*1000000/F263</f>
        <v>685611.86959556618</v>
      </c>
    </row>
    <row r="269" spans="1:15" ht="18.75" x14ac:dyDescent="0.3">
      <c r="A269" s="116" t="s">
        <v>274</v>
      </c>
    </row>
    <row r="270" spans="1:15" x14ac:dyDescent="0.25">
      <c r="A270" s="94" t="s">
        <v>13</v>
      </c>
      <c r="B270" s="95">
        <f>INDEX(dataset!$A:$AO,MATCH(B$260&amp;$O270,dataset!$AO:$AO,0),MATCH($A$1,dataset!$A$1:$AO$1,0))</f>
        <v>10363</v>
      </c>
      <c r="C270" s="95">
        <f>INDEX(dataset!$A:$AO,MATCH(C$260&amp;$O270,dataset!$AO:$AO,0),MATCH($A$1,dataset!$A$1:$AO$1,0))</f>
        <v>11624</v>
      </c>
      <c r="D270" s="95">
        <f>INDEX(dataset!$A:$AO,MATCH(D$260&amp;$O270,dataset!$AO:$AO,0),MATCH($A$1,dataset!$A$1:$AO$1,0))</f>
        <v>12408</v>
      </c>
      <c r="E270" s="95">
        <f>INDEX(dataset!$A:$AO,MATCH(E$260&amp;$O270,dataset!$AO:$AO,0),MATCH($A$1,dataset!$A$1:$AO$1,0))</f>
        <v>12073</v>
      </c>
      <c r="F270" s="95">
        <f>INDEX(dataset!$A:$AO,MATCH(F$260&amp;$O270,dataset!$AO:$AO,0),MATCH($A$1,dataset!$A$1:$AO$1,0))</f>
        <v>12587</v>
      </c>
      <c r="O270" s="5" t="s">
        <v>275</v>
      </c>
    </row>
    <row r="271" spans="1:15" x14ac:dyDescent="0.25">
      <c r="A271" s="94" t="s">
        <v>1</v>
      </c>
      <c r="B271" s="95">
        <f>INDEX(dataset!$A:$AO,MATCH(B$260&amp;$O271,dataset!$AO:$AO,0),MATCH($A$1,dataset!$A$1:$AO$1,0))</f>
        <v>76.414703369140625</v>
      </c>
      <c r="C271" s="95">
        <f>INDEX(dataset!$A:$AO,MATCH(C$260&amp;$O271,dataset!$AO:$AO,0),MATCH($A$1,dataset!$A$1:$AO$1,0))</f>
        <v>83.786811828613281</v>
      </c>
      <c r="D271" s="95">
        <f>INDEX(dataset!$A:$AO,MATCH(D$260&amp;$O271,dataset!$AO:$AO,0),MATCH($A$1,dataset!$A$1:$AO$1,0))</f>
        <v>92.469680786132813</v>
      </c>
      <c r="E271" s="95">
        <f>INDEX(dataset!$A:$AO,MATCH(E$260&amp;$O271,dataset!$AO:$AO,0),MATCH($A$1,dataset!$A$1:$AO$1,0))</f>
        <v>78.849784851074219</v>
      </c>
      <c r="F271" s="95">
        <f>INDEX(dataset!$A:$AO,MATCH(F$260&amp;$O271,dataset!$AO:$AO,0),MATCH($A$1,dataset!$A$1:$AO$1,0))</f>
        <v>101.34306335449219</v>
      </c>
      <c r="O271" s="5" t="s">
        <v>178</v>
      </c>
    </row>
    <row r="272" spans="1:15" x14ac:dyDescent="0.25">
      <c r="A272" s="94" t="s">
        <v>2</v>
      </c>
      <c r="B272" s="95">
        <f>INDEX(dataset!$A:$AO,MATCH(B$260&amp;$O272,dataset!$AO:$AO,0),MATCH($A$1,dataset!$A$1:$AO$1,0))</f>
        <v>0.34766790270805359</v>
      </c>
      <c r="C272" s="95">
        <f>INDEX(dataset!$A:$AO,MATCH(C$260&amp;$O272,dataset!$AO:$AO,0),MATCH($A$1,dataset!$A$1:$AO$1,0))</f>
        <v>0.38678377866744995</v>
      </c>
      <c r="D272" s="95">
        <f>INDEX(dataset!$A:$AO,MATCH(D$260&amp;$O272,dataset!$AO:$AO,0),MATCH($A$1,dataset!$A$1:$AO$1,0))</f>
        <v>0.4260997474193573</v>
      </c>
      <c r="E272" s="95">
        <f>INDEX(dataset!$A:$AO,MATCH(E$260&amp;$O272,dataset!$AO:$AO,0),MATCH($A$1,dataset!$A$1:$AO$1,0))</f>
        <v>0.36575976014137268</v>
      </c>
      <c r="F272" s="95">
        <f>INDEX(dataset!$A:$AO,MATCH(F$260&amp;$O272,dataset!$AO:$AO,0),MATCH($A$1,dataset!$A$1:$AO$1,0))</f>
        <v>0.42626982927322388</v>
      </c>
      <c r="O272" s="5" t="s">
        <v>180</v>
      </c>
    </row>
    <row r="273" spans="1:15" x14ac:dyDescent="0.25">
      <c r="A273" s="94" t="s">
        <v>156</v>
      </c>
      <c r="B273" s="102">
        <f>B271/B272</f>
        <v>219.79222923350557</v>
      </c>
      <c r="C273" s="102">
        <f>C271/C272</f>
        <v>216.62442028276408</v>
      </c>
      <c r="D273" s="102">
        <f>D271/D272</f>
        <v>217.01416474937812</v>
      </c>
      <c r="E273" s="102">
        <f>E271/E272</f>
        <v>215.57807458260956</v>
      </c>
      <c r="F273" s="102">
        <f>F271/F272</f>
        <v>237.74392742568432</v>
      </c>
    </row>
    <row r="274" spans="1:15" x14ac:dyDescent="0.25">
      <c r="A274" s="94" t="s">
        <v>272</v>
      </c>
      <c r="B274" s="132">
        <f>(B54+B57)*1000000/B270</f>
        <v>18222.986074254561</v>
      </c>
      <c r="C274" s="132">
        <f>(C54+C57)*1000000/C270</f>
        <v>17089.807120504989</v>
      </c>
      <c r="D274" s="132">
        <f>(D54+D57)*1000000/D270</f>
        <v>17913.352587544327</v>
      </c>
      <c r="E274" s="132">
        <f>(E54+E57)*1000000/E270</f>
        <v>19383.420131698833</v>
      </c>
      <c r="F274" s="132">
        <f>(F54+F57)*1000000/F270</f>
        <v>18868.655408357827</v>
      </c>
    </row>
    <row r="275" spans="1:15" x14ac:dyDescent="0.25">
      <c r="A275" s="94" t="s">
        <v>273</v>
      </c>
      <c r="B275" s="132">
        <f>(B54+B57)*1000000/B271</f>
        <v>2471315.026575936</v>
      </c>
      <c r="C275" s="132">
        <f>(C54+C57)*1000000/C271</f>
        <v>2370921.0749669578</v>
      </c>
      <c r="D275" s="132">
        <f>(D54+D57)*1000000/D271</f>
        <v>2403694.6706923475</v>
      </c>
      <c r="E275" s="132">
        <f>(E54+E57)*1000000/E271</f>
        <v>2967871.5254834569</v>
      </c>
      <c r="F275" s="132">
        <f>(F54+F57)*1000000/F271</f>
        <v>2343522.6621701722</v>
      </c>
    </row>
    <row r="277" spans="1:15" ht="18.75" x14ac:dyDescent="0.3">
      <c r="A277" s="116" t="s">
        <v>155</v>
      </c>
      <c r="H277" s="92" t="s">
        <v>276</v>
      </c>
      <c r="I277" s="92" t="s">
        <v>277</v>
      </c>
    </row>
    <row r="278" spans="1:15" x14ac:dyDescent="0.25">
      <c r="A278" s="94" t="s">
        <v>13</v>
      </c>
      <c r="B278" s="133">
        <f t="shared" ref="B278:F280" si="19">B262+B270</f>
        <v>23329</v>
      </c>
      <c r="C278" s="133">
        <f t="shared" si="19"/>
        <v>25397</v>
      </c>
      <c r="D278" s="133">
        <f t="shared" si="19"/>
        <v>26560</v>
      </c>
      <c r="E278" s="133">
        <f t="shared" si="19"/>
        <v>26278</v>
      </c>
      <c r="F278" s="133">
        <f t="shared" si="19"/>
        <v>26121</v>
      </c>
      <c r="H278" s="96">
        <f>SLOPE(B278:F278,$B$260:$F$260)</f>
        <v>646.5</v>
      </c>
      <c r="I278" s="126">
        <f>H278/AVERAGE(B278:F278)</f>
        <v>2.5316207855268825E-2</v>
      </c>
    </row>
    <row r="279" spans="1:15" x14ac:dyDescent="0.25">
      <c r="A279" s="94" t="s">
        <v>1</v>
      </c>
      <c r="B279" s="133">
        <f t="shared" si="19"/>
        <v>299.3037109375</v>
      </c>
      <c r="C279" s="133">
        <f t="shared" si="19"/>
        <v>286.58380889892578</v>
      </c>
      <c r="D279" s="133">
        <f t="shared" si="19"/>
        <v>229.20248413085938</v>
      </c>
      <c r="E279" s="133">
        <f t="shared" si="19"/>
        <v>209.19710540771484</v>
      </c>
      <c r="F279" s="133">
        <f t="shared" si="19"/>
        <v>210.21714019775391</v>
      </c>
      <c r="H279" s="96">
        <f>SLOPE(B279:F279,$B$260:$F$260)</f>
        <v>-25.555984497070313</v>
      </c>
      <c r="I279" s="126">
        <f>H279/AVERAGE(B279:F279)</f>
        <v>-0.1035070738149136</v>
      </c>
    </row>
    <row r="280" spans="1:15" x14ac:dyDescent="0.25">
      <c r="A280" s="94" t="s">
        <v>2</v>
      </c>
      <c r="B280" s="133">
        <f t="shared" si="19"/>
        <v>2.1484831273555756</v>
      </c>
      <c r="C280" s="133">
        <f t="shared" si="19"/>
        <v>2.3832749724388123</v>
      </c>
      <c r="D280" s="133">
        <f t="shared" si="19"/>
        <v>2.0426410138607025</v>
      </c>
      <c r="E280" s="133">
        <f t="shared" si="19"/>
        <v>2.1255821287631989</v>
      </c>
      <c r="F280" s="133">
        <f t="shared" si="19"/>
        <v>1.8941755890846252</v>
      </c>
      <c r="H280" s="96">
        <f>SLOPE(B280:F280,$B$260:$F$260)</f>
        <v>-7.6630792021751409E-2</v>
      </c>
      <c r="I280" s="126">
        <f>H280/AVERAGE(B280:F280)</f>
        <v>-3.6166536535442419E-2</v>
      </c>
    </row>
    <row r="281" spans="1:15" x14ac:dyDescent="0.25">
      <c r="A281" s="94" t="s">
        <v>156</v>
      </c>
      <c r="B281" s="133">
        <f>B279/B280</f>
        <v>139.3093141512789</v>
      </c>
      <c r="C281" s="133">
        <f>C279/C280</f>
        <v>120.24789930373151</v>
      </c>
      <c r="D281" s="133">
        <f>D279/D280</f>
        <v>112.20889161412373</v>
      </c>
      <c r="E281" s="133">
        <f>E279/E280</f>
        <v>98.418735543960963</v>
      </c>
      <c r="F281" s="133">
        <f>F279/F280</f>
        <v>110.98080949261042</v>
      </c>
      <c r="H281" s="96">
        <f>SLOPE(B281:F281,$B$260:$F$260)</f>
        <v>-7.8486173077107511</v>
      </c>
      <c r="I281" s="126">
        <f>H281/AVERAGE(B281:F281)</f>
        <v>-6.7524786661799466E-2</v>
      </c>
    </row>
    <row r="283" spans="1:15" ht="18.75" x14ac:dyDescent="0.3">
      <c r="A283" s="116" t="s">
        <v>152</v>
      </c>
    </row>
    <row r="284" spans="1:15" x14ac:dyDescent="0.25">
      <c r="A284" s="94" t="s">
        <v>7</v>
      </c>
      <c r="B284" s="95">
        <f>INDEX(dataset!$A:$AO,MATCH(B$260&amp;$O284,dataset!$AO:$AO,0),MATCH($A$1,dataset!$A$1:$AO$1,0))</f>
        <v>0.10304780304431915</v>
      </c>
      <c r="C284" s="95">
        <f>INDEX(dataset!$A:$AO,MATCH(C$260&amp;$O284,dataset!$AO:$AO,0),MATCH($A$1,dataset!$A$1:$AO$1,0))</f>
        <v>3.4191351383924484E-2</v>
      </c>
      <c r="D284" s="95">
        <f>INDEX(dataset!$A:$AO,MATCH(D$260&amp;$O284,dataset!$AO:$AO,0),MATCH($A$1,dataset!$A$1:$AO$1,0))</f>
        <v>8.2815773785114288E-3</v>
      </c>
      <c r="E284" s="95">
        <f>INDEX(dataset!$A:$AO,MATCH(E$260&amp;$O284,dataset!$AO:$AO,0),MATCH($A$1,dataset!$A$1:$AO$1,0))</f>
        <v>3.5587209276854992E-3</v>
      </c>
      <c r="F284" s="95">
        <f>INDEX(dataset!$A:$AO,MATCH(F$260&amp;$O284,dataset!$AO:$AO,0),MATCH($A$1,dataset!$A$1:$AO$1,0))</f>
        <v>5.151430144906044E-3</v>
      </c>
      <c r="H284" s="134"/>
      <c r="O284" s="5" t="s">
        <v>278</v>
      </c>
    </row>
    <row r="285" spans="1:15" x14ac:dyDescent="0.25">
      <c r="A285" s="94" t="s">
        <v>6</v>
      </c>
      <c r="B285" s="95">
        <f>INDEX(dataset!$A:$AO,MATCH(B$260&amp;$O285,dataset!$AO:$AO,0),MATCH($A$1,dataset!$A$1:$AO$1,0))</f>
        <v>0.18503481149673462</v>
      </c>
      <c r="C285" s="95">
        <f>INDEX(dataset!$A:$AO,MATCH(C$260&amp;$O285,dataset!$AO:$AO,0),MATCH($A$1,dataset!$A$1:$AO$1,0))</f>
        <v>0.25142091512680054</v>
      </c>
      <c r="D285" s="95">
        <f>INDEX(dataset!$A:$AO,MATCH(D$260&amp;$O285,dataset!$AO:$AO,0),MATCH($A$1,dataset!$A$1:$AO$1,0))</f>
        <v>0.11671631783246994</v>
      </c>
      <c r="E285" s="95">
        <f>INDEX(dataset!$A:$AO,MATCH(E$260&amp;$O285,dataset!$AO:$AO,0),MATCH($A$1,dataset!$A$1:$AO$1,0))</f>
        <v>0.10440091788768768</v>
      </c>
      <c r="F285" s="95">
        <f>INDEX(dataset!$A:$AO,MATCH(F$260&amp;$O285,dataset!$AO:$AO,0),MATCH($A$1,dataset!$A$1:$AO$1,0))</f>
        <v>7.109997421503067E-2</v>
      </c>
      <c r="O285" s="5" t="s">
        <v>279</v>
      </c>
    </row>
    <row r="286" spans="1:15" x14ac:dyDescent="0.25">
      <c r="A286" s="94" t="s">
        <v>12</v>
      </c>
      <c r="B286" s="95">
        <f>INDEX(dataset!$A:$AO,MATCH(B$260&amp;$O286,dataset!$AO:$AO,0),MATCH($A$1,dataset!$A$1:$AO$1,0))</f>
        <v>0.34568589925765991</v>
      </c>
      <c r="C286" s="95">
        <f>INDEX(dataset!$A:$AO,MATCH(C$260&amp;$O286,dataset!$AO:$AO,0),MATCH($A$1,dataset!$A$1:$AO$1,0))</f>
        <v>0.34150835871696472</v>
      </c>
      <c r="D286" s="95">
        <f>INDEX(dataset!$A:$AO,MATCH(D$260&amp;$O286,dataset!$AO:$AO,0),MATCH($A$1,dataset!$A$1:$AO$1,0))</f>
        <v>0.32385247945785522</v>
      </c>
      <c r="E286" s="95">
        <f>INDEX(dataset!$A:$AO,MATCH(E$260&amp;$O286,dataset!$AO:$AO,0),MATCH($A$1,dataset!$A$1:$AO$1,0))</f>
        <v>0.37162253260612488</v>
      </c>
      <c r="F286" s="95">
        <f>INDEX(dataset!$A:$AO,MATCH(F$260&amp;$O286,dataset!$AO:$AO,0),MATCH($A$1,dataset!$A$1:$AO$1,0))</f>
        <v>0.29424148797988892</v>
      </c>
      <c r="H286" s="134"/>
      <c r="O286" s="5" t="s">
        <v>280</v>
      </c>
    </row>
    <row r="287" spans="1:15" x14ac:dyDescent="0.25">
      <c r="A287" s="94" t="s">
        <v>11</v>
      </c>
      <c r="B287" s="95">
        <f>INDEX(dataset!$A:$AO,MATCH(B$260&amp;$O287,dataset!$AO:$AO,0),MATCH($A$1,dataset!$A$1:$AO$1,0))</f>
        <v>0.51396948099136353</v>
      </c>
      <c r="C287" s="95">
        <f>INDEX(dataset!$A:$AO,MATCH(C$260&amp;$O287,dataset!$AO:$AO,0),MATCH($A$1,dataset!$A$1:$AO$1,0))</f>
        <v>0.62497049570083618</v>
      </c>
      <c r="D287" s="95">
        <f>INDEX(dataset!$A:$AO,MATCH(D$260&amp;$O287,dataset!$AO:$AO,0),MATCH($A$1,dataset!$A$1:$AO$1,0))</f>
        <v>0.43278101086616516</v>
      </c>
      <c r="E287" s="95">
        <f>INDEX(dataset!$A:$AO,MATCH(E$260&amp;$O287,dataset!$AO:$AO,0),MATCH($A$1,dataset!$A$1:$AO$1,0))</f>
        <v>0.58349740505218506</v>
      </c>
      <c r="F287" s="95">
        <f>INDEX(dataset!$A:$AO,MATCH(F$260&amp;$O287,dataset!$AO:$AO,0),MATCH($A$1,dataset!$A$1:$AO$1,0))</f>
        <v>0.46960344910621643</v>
      </c>
      <c r="H287" s="134"/>
      <c r="O287" s="5" t="s">
        <v>281</v>
      </c>
    </row>
    <row r="288" spans="1:15" x14ac:dyDescent="0.25">
      <c r="A288" s="94" t="s">
        <v>10</v>
      </c>
      <c r="B288" s="95">
        <f>INDEX(dataset!$A:$AO,MATCH(B$260&amp;$O288,dataset!$AO:$AO,0),MATCH($A$1,dataset!$A$1:$AO$1,0))</f>
        <v>6.7114956676959991E-2</v>
      </c>
      <c r="C288" s="95">
        <f>INDEX(dataset!$A:$AO,MATCH(C$260&amp;$O288,dataset!$AO:$AO,0),MATCH($A$1,dataset!$A$1:$AO$1,0))</f>
        <v>8.8554136455059052E-2</v>
      </c>
      <c r="D288" s="95">
        <f>INDEX(dataset!$A:$AO,MATCH(D$260&amp;$O288,dataset!$AO:$AO,0),MATCH($A$1,dataset!$A$1:$AO$1,0))</f>
        <v>7.6565682888031006E-2</v>
      </c>
      <c r="E288" s="95">
        <f>INDEX(dataset!$A:$AO,MATCH(E$260&amp;$O288,dataset!$AO:$AO,0),MATCH($A$1,dataset!$A$1:$AO$1,0))</f>
        <v>6.0179766267538071E-2</v>
      </c>
      <c r="F288" s="95">
        <f>INDEX(dataset!$A:$AO,MATCH(F$260&amp;$O288,dataset!$AO:$AO,0),MATCH($A$1,dataset!$A$1:$AO$1,0))</f>
        <v>9.549964964389801E-2</v>
      </c>
      <c r="H288" s="134"/>
      <c r="O288" s="5" t="s">
        <v>282</v>
      </c>
    </row>
    <row r="289" spans="1:15" x14ac:dyDescent="0.25">
      <c r="A289" s="94" t="s">
        <v>4</v>
      </c>
      <c r="B289" s="95">
        <f>INDEX(dataset!$A:$AO,MATCH(B$260&amp;$O289,dataset!$AO:$AO,0),MATCH($A$1,dataset!$A$1:$AO$1,0))</f>
        <v>4.872715100646019E-2</v>
      </c>
      <c r="C289" s="95">
        <f>INDEX(dataset!$A:$AO,MATCH(C$260&amp;$O289,dataset!$AO:$AO,0),MATCH($A$1,dataset!$A$1:$AO$1,0))</f>
        <v>7.4260003864765167E-2</v>
      </c>
      <c r="D289" s="95">
        <f>INDEX(dataset!$A:$AO,MATCH(D$260&amp;$O289,dataset!$AO:$AO,0),MATCH($A$1,dataset!$A$1:$AO$1,0))</f>
        <v>8.2752309739589691E-2</v>
      </c>
      <c r="E289" s="95">
        <f>INDEX(dataset!$A:$AO,MATCH(E$260&amp;$O289,dataset!$AO:$AO,0),MATCH($A$1,dataset!$A$1:$AO$1,0))</f>
        <v>0.11473510414361954</v>
      </c>
      <c r="F289" s="95">
        <f>INDEX(dataset!$A:$AO,MATCH(F$260&amp;$O289,dataset!$AO:$AO,0),MATCH($A$1,dataset!$A$1:$AO$1,0))</f>
        <v>5.0336271524429321E-2</v>
      </c>
      <c r="H289" s="134"/>
      <c r="O289" s="5" t="s">
        <v>283</v>
      </c>
    </row>
    <row r="290" spans="1:15" x14ac:dyDescent="0.25">
      <c r="A290" s="94" t="s">
        <v>8</v>
      </c>
      <c r="B290" s="95">
        <f>INDEX(dataset!$A:$AO,MATCH(B$260&amp;$O290,dataset!$AO:$AO,0),MATCH($A$1,dataset!$A$1:$AO$1,0))</f>
        <v>0.22594010829925537</v>
      </c>
      <c r="C290" s="95">
        <f>INDEX(dataset!$A:$AO,MATCH(C$260&amp;$O290,dataset!$AO:$AO,0),MATCH($A$1,dataset!$A$1:$AO$1,0))</f>
        <v>0.22774384915828705</v>
      </c>
      <c r="D290" s="95">
        <f>INDEX(dataset!$A:$AO,MATCH(D$260&amp;$O290,dataset!$AO:$AO,0),MATCH($A$1,dataset!$A$1:$AO$1,0))</f>
        <v>0.20819120109081268</v>
      </c>
      <c r="E290" s="95">
        <f>INDEX(dataset!$A:$AO,MATCH(E$260&amp;$O290,dataset!$AO:$AO,0),MATCH($A$1,dataset!$A$1:$AO$1,0))</f>
        <v>0.22141742706298828</v>
      </c>
      <c r="F290" s="95">
        <f>INDEX(dataset!$A:$AO,MATCH(F$260&amp;$O290,dataset!$AO:$AO,0),MATCH($A$1,dataset!$A$1:$AO$1,0))</f>
        <v>0.20955869555473328</v>
      </c>
      <c r="H290" s="134"/>
      <c r="O290" s="5" t="s">
        <v>284</v>
      </c>
    </row>
    <row r="291" spans="1:15" x14ac:dyDescent="0.25">
      <c r="A291" s="94" t="s">
        <v>5</v>
      </c>
      <c r="B291" s="95">
        <f>INDEX(dataset!$A:$AO,MATCH(B$260&amp;$O291,dataset!$AO:$AO,0),MATCH($A$1,dataset!$A$1:$AO$1,0))</f>
        <v>0.20467285811901093</v>
      </c>
      <c r="C291" s="95">
        <f>INDEX(dataset!$A:$AO,MATCH(C$260&amp;$O291,dataset!$AO:$AO,0),MATCH($A$1,dataset!$A$1:$AO$1,0))</f>
        <v>0.23979724943637848</v>
      </c>
      <c r="D291" s="95">
        <f>INDEX(dataset!$A:$AO,MATCH(D$260&amp;$O291,dataset!$AO:$AO,0),MATCH($A$1,dataset!$A$1:$AO$1,0))</f>
        <v>0.20841401815414429</v>
      </c>
      <c r="E291" s="95">
        <f>INDEX(dataset!$A:$AO,MATCH(E$260&amp;$O291,dataset!$AO:$AO,0),MATCH($A$1,dataset!$A$1:$AO$1,0))</f>
        <v>0.20097547769546509</v>
      </c>
      <c r="F291" s="95">
        <f>INDEX(dataset!$A:$AO,MATCH(F$260&amp;$O291,dataset!$AO:$AO,0),MATCH($A$1,dataset!$A$1:$AO$1,0))</f>
        <v>0.16436149179935455</v>
      </c>
      <c r="H291" s="134"/>
      <c r="O291" s="5" t="s">
        <v>285</v>
      </c>
    </row>
    <row r="292" spans="1:15" x14ac:dyDescent="0.25">
      <c r="A292" s="94" t="s">
        <v>9</v>
      </c>
      <c r="B292" s="95">
        <f>INDEX(dataset!$A:$AO,MATCH(B$260&amp;$O292,dataset!$AO:$AO,0),MATCH($A$1,dataset!$A$1:$AO$1,0))</f>
        <v>0.11327710747718811</v>
      </c>
      <c r="C292" s="95">
        <f>INDEX(dataset!$A:$AO,MATCH(C$260&amp;$O292,dataset!$AO:$AO,0),MATCH($A$1,dataset!$A$1:$AO$1,0))</f>
        <v>0.11418312788009644</v>
      </c>
      <c r="D292" s="95">
        <f>INDEX(dataset!$A:$AO,MATCH(D$260&amp;$O292,dataset!$AO:$AO,0),MATCH($A$1,dataset!$A$1:$AO$1,0))</f>
        <v>0.15896870195865631</v>
      </c>
      <c r="E292" s="95">
        <f>INDEX(dataset!$A:$AO,MATCH(E$260&amp;$O292,dataset!$AO:$AO,0),MATCH($A$1,dataset!$A$1:$AO$1,0))</f>
        <v>9.7760915756225586E-2</v>
      </c>
      <c r="F292" s="95">
        <f>INDEX(dataset!$A:$AO,MATCH(F$260&amp;$O292,dataset!$AO:$AO,0),MATCH($A$1,dataset!$A$1:$AO$1,0))</f>
        <v>0.10807618498802185</v>
      </c>
      <c r="H292" s="134"/>
      <c r="O292" s="5" t="s">
        <v>286</v>
      </c>
    </row>
    <row r="293" spans="1:15" x14ac:dyDescent="0.25">
      <c r="A293" s="94"/>
    </row>
    <row r="294" spans="1:15" x14ac:dyDescent="0.25">
      <c r="A294" s="94" t="s">
        <v>154</v>
      </c>
      <c r="B294" s="102">
        <f>B272</f>
        <v>0.34766790270805359</v>
      </c>
      <c r="C294" s="102">
        <f>C272</f>
        <v>0.38678377866744995</v>
      </c>
      <c r="D294" s="102">
        <f>D272</f>
        <v>0.4260997474193573</v>
      </c>
      <c r="E294" s="102">
        <f>E272</f>
        <v>0.36575976014137268</v>
      </c>
      <c r="F294" s="102">
        <f>F272</f>
        <v>0.42626982927322388</v>
      </c>
      <c r="H294" s="102">
        <f>SUM(D294:F294)/SUM($D$294:$F$298)</f>
        <v>0.20098724569124093</v>
      </c>
      <c r="I294" s="96">
        <f t="shared" ref="I294:I298" si="20">RANK(H294,$H$294:$H$298)</f>
        <v>2</v>
      </c>
      <c r="K294" s="5">
        <v>1</v>
      </c>
      <c r="L294" s="5" t="str">
        <f>INDEX($A$294:$I$298,MATCH(K294,$I$294:$I$298,0),1)</f>
        <v>Equipment &amp; human error</v>
      </c>
      <c r="M294" s="135">
        <f>INDEX($A$294:$I$298,MATCH(K294,$I$294:$I$298,0),8)</f>
        <v>0.2834851733432297</v>
      </c>
    </row>
    <row r="295" spans="1:15" x14ac:dyDescent="0.25">
      <c r="A295" s="94" t="s">
        <v>287</v>
      </c>
      <c r="B295" s="102">
        <f>SUM(B285,B289,B284,B292)</f>
        <v>0.45008687302470207</v>
      </c>
      <c r="C295" s="102">
        <f>SUM(C285,C289,C284,C292)</f>
        <v>0.47405539825558662</v>
      </c>
      <c r="D295" s="102">
        <f>SUM(D285,D289,D284,D292)</f>
        <v>0.36671890690922737</v>
      </c>
      <c r="E295" s="102">
        <f>SUM(E285,E289,E284,E292)</f>
        <v>0.32045565871521831</v>
      </c>
      <c r="F295" s="102">
        <f>SUM(F285,F289,F284,F292)</f>
        <v>0.23466386087238789</v>
      </c>
      <c r="H295" s="102">
        <f t="shared" ref="H295:H298" si="21">SUM(D295:F295)/SUM($D$294:$F$298)</f>
        <v>0.15210024150268181</v>
      </c>
      <c r="I295" s="96">
        <f>RANK(H295,$H$294:$H$298)</f>
        <v>5</v>
      </c>
      <c r="K295" s="5">
        <v>2</v>
      </c>
      <c r="L295" s="5" t="str">
        <f>INDEX($A$294:$I$298,MATCH(K295,$I$294:$I$298,0),1)</f>
        <v>Planned</v>
      </c>
      <c r="M295" s="135">
        <f>INDEX($A$294:$I$298,MATCH(K295,$I$294:$I$298,0),8)</f>
        <v>0.20098724569124093</v>
      </c>
    </row>
    <row r="296" spans="1:15" x14ac:dyDescent="0.25">
      <c r="A296" s="94" t="s">
        <v>288</v>
      </c>
      <c r="B296" s="102">
        <f>SUM(B290,B291)</f>
        <v>0.4306129664182663</v>
      </c>
      <c r="C296" s="102">
        <f>SUM(C290,C291)</f>
        <v>0.46754109859466553</v>
      </c>
      <c r="D296" s="102">
        <f>SUM(D290,D291)</f>
        <v>0.41660521924495697</v>
      </c>
      <c r="E296" s="102">
        <f>SUM(E290,E291)</f>
        <v>0.42239290475845337</v>
      </c>
      <c r="F296" s="102">
        <f>SUM(F290,F291)</f>
        <v>0.37392018735408783</v>
      </c>
      <c r="H296" s="102">
        <f t="shared" si="21"/>
        <v>0.20012744400510643</v>
      </c>
      <c r="I296" s="96">
        <f t="shared" si="20"/>
        <v>3</v>
      </c>
      <c r="K296" s="5">
        <v>3</v>
      </c>
      <c r="L296" s="5" t="str">
        <f>INDEX($A$294:$I$298,MATCH(K296,$I$294:$I$298,0),1)</f>
        <v>Obstruction</v>
      </c>
      <c r="M296" s="135">
        <f>INDEX($A$294:$I$298,MATCH(K296,$I$294:$I$298,0),8)</f>
        <v>0.20012744400510643</v>
      </c>
    </row>
    <row r="297" spans="1:15" x14ac:dyDescent="0.25">
      <c r="A297" s="94" t="s">
        <v>289</v>
      </c>
      <c r="B297" s="102">
        <f>SUM(B287,B288)</f>
        <v>0.58108443766832352</v>
      </c>
      <c r="C297" s="102">
        <f>SUM(C287,C288)</f>
        <v>0.71352463215589523</v>
      </c>
      <c r="D297" s="102">
        <f>SUM(D287,D288)</f>
        <v>0.50934669375419617</v>
      </c>
      <c r="E297" s="102">
        <f>SUM(E287,E288)</f>
        <v>0.64367717131972313</v>
      </c>
      <c r="F297" s="102">
        <f>SUM(F287,F288)</f>
        <v>0.56510309875011444</v>
      </c>
      <c r="H297" s="102">
        <f t="shared" si="21"/>
        <v>0.2834851733432297</v>
      </c>
      <c r="I297" s="96">
        <f t="shared" si="20"/>
        <v>1</v>
      </c>
      <c r="K297" s="5">
        <v>4</v>
      </c>
      <c r="L297" s="5" t="str">
        <f>INDEX($A$294:$I$298,MATCH(K297,$I$294:$I$298,0),1)</f>
        <v>Unknown</v>
      </c>
      <c r="M297" s="135">
        <f>INDEX($A$294:$I$298,MATCH(K297,$I$294:$I$298,0),8)</f>
        <v>0.1632998954577411</v>
      </c>
    </row>
    <row r="298" spans="1:15" x14ac:dyDescent="0.25">
      <c r="A298" s="94" t="s">
        <v>290</v>
      </c>
      <c r="B298" s="102">
        <f>B286</f>
        <v>0.34568589925765991</v>
      </c>
      <c r="C298" s="102">
        <f>C286</f>
        <v>0.34150835871696472</v>
      </c>
      <c r="D298" s="102">
        <f>D286</f>
        <v>0.32385247945785522</v>
      </c>
      <c r="E298" s="102">
        <f>E286</f>
        <v>0.37162253260612488</v>
      </c>
      <c r="F298" s="102">
        <f>F286</f>
        <v>0.29424148797988892</v>
      </c>
      <c r="H298" s="102">
        <f t="shared" si="21"/>
        <v>0.1632998954577411</v>
      </c>
      <c r="I298" s="96">
        <f t="shared" si="20"/>
        <v>4</v>
      </c>
      <c r="K298" s="5">
        <v>5</v>
      </c>
      <c r="L298" s="5" t="str">
        <f>INDEX($A$294:$I$298,MATCH(K298,$I$294:$I$298,0),1)</f>
        <v>Weather &amp; external</v>
      </c>
      <c r="M298" s="135">
        <f>INDEX($A$294:$I$298,MATCH(K298,$I$294:$I$298,0),8)</f>
        <v>0.15210024150268181</v>
      </c>
    </row>
    <row r="299" spans="1:15" x14ac:dyDescent="0.25">
      <c r="A299" s="94"/>
      <c r="B299" s="102"/>
      <c r="C299" s="102"/>
      <c r="D299" s="102"/>
      <c r="E299" s="102"/>
      <c r="F299" s="102"/>
      <c r="H299" s="102"/>
      <c r="I299" s="96"/>
      <c r="M299" s="135"/>
    </row>
    <row r="300" spans="1:15" x14ac:dyDescent="0.25">
      <c r="H300" s="102"/>
      <c r="I300" s="96"/>
      <c r="M300" s="135"/>
    </row>
    <row r="301" spans="1:15" ht="18.75" x14ac:dyDescent="0.3">
      <c r="A301" s="116" t="s">
        <v>151</v>
      </c>
      <c r="H301" s="102"/>
      <c r="I301" s="96"/>
      <c r="M301" s="135"/>
    </row>
    <row r="302" spans="1:15" x14ac:dyDescent="0.25">
      <c r="A302" s="94" t="s">
        <v>7</v>
      </c>
      <c r="B302" s="95">
        <f>INDEX(dataset!$A:$AO,MATCH(B$260&amp;$O302,dataset!$AO:$AO,0),MATCH($A$1,dataset!$A$1:$AO$1,0))</f>
        <v>41.881679534912109</v>
      </c>
      <c r="C302" s="95">
        <f>INDEX(dataset!$A:$AO,MATCH(C$260&amp;$O302,dataset!$AO:$AO,0),MATCH($A$1,dataset!$A$1:$AO$1,0))</f>
        <v>1.9860355854034424</v>
      </c>
      <c r="D302" s="95">
        <f>INDEX(dataset!$A:$AO,MATCH(D$260&amp;$O302,dataset!$AO:$AO,0),MATCH($A$1,dataset!$A$1:$AO$1,0))</f>
        <v>0.60315001010894775</v>
      </c>
      <c r="E302" s="95">
        <f>INDEX(dataset!$A:$AO,MATCH(E$260&amp;$O302,dataset!$AO:$AO,0),MATCH($A$1,dataset!$A$1:$AO$1,0))</f>
        <v>1.0507382154464722</v>
      </c>
      <c r="F302" s="95">
        <f>INDEX(dataset!$A:$AO,MATCH(F$260&amp;$O302,dataset!$AO:$AO,0),MATCH($A$1,dataset!$A$1:$AO$1,0))</f>
        <v>0.67203420400619507</v>
      </c>
      <c r="H302" s="134"/>
      <c r="O302" s="5" t="s">
        <v>291</v>
      </c>
    </row>
    <row r="303" spans="1:15" x14ac:dyDescent="0.25">
      <c r="A303" s="94" t="s">
        <v>6</v>
      </c>
      <c r="B303" s="95">
        <f>INDEX(dataset!$A:$AO,MATCH(B$260&amp;$O303,dataset!$AO:$AO,0),MATCH($A$1,dataset!$A$1:$AO$1,0))</f>
        <v>21.088695526123047</v>
      </c>
      <c r="C303" s="95">
        <f>INDEX(dataset!$A:$AO,MATCH(C$260&amp;$O303,dataset!$AO:$AO,0),MATCH($A$1,dataset!$A$1:$AO$1,0))</f>
        <v>73.554458618164063</v>
      </c>
      <c r="D303" s="95">
        <f>INDEX(dataset!$A:$AO,MATCH(D$260&amp;$O303,dataset!$AO:$AO,0),MATCH($A$1,dataset!$A$1:$AO$1,0))</f>
        <v>20.139690399169922</v>
      </c>
      <c r="E303" s="95">
        <f>INDEX(dataset!$A:$AO,MATCH(E$260&amp;$O303,dataset!$AO:$AO,0),MATCH($A$1,dataset!$A$1:$AO$1,0))</f>
        <v>14.832379341125488</v>
      </c>
      <c r="F303" s="95">
        <f>INDEX(dataset!$A:$AO,MATCH(F$260&amp;$O303,dataset!$AO:$AO,0),MATCH($A$1,dataset!$A$1:$AO$1,0))</f>
        <v>10.314517021179199</v>
      </c>
      <c r="O303" s="5" t="s">
        <v>292</v>
      </c>
    </row>
    <row r="304" spans="1:15" x14ac:dyDescent="0.25">
      <c r="A304" s="94" t="s">
        <v>12</v>
      </c>
      <c r="B304" s="95">
        <f>INDEX(dataset!$A:$AO,MATCH(B$260&amp;$O304,dataset!$AO:$AO,0),MATCH($A$1,dataset!$A$1:$AO$1,0))</f>
        <v>14.346187591552734</v>
      </c>
      <c r="C304" s="95">
        <f>INDEX(dataset!$A:$AO,MATCH(C$260&amp;$O304,dataset!$AO:$AO,0),MATCH($A$1,dataset!$A$1:$AO$1,0))</f>
        <v>18.684961318969727</v>
      </c>
      <c r="D304" s="95">
        <f>INDEX(dataset!$A:$AO,MATCH(D$260&amp;$O304,dataset!$AO:$AO,0),MATCH($A$1,dataset!$A$1:$AO$1,0))</f>
        <v>13.044421195983887</v>
      </c>
      <c r="E304" s="95">
        <f>INDEX(dataset!$A:$AO,MATCH(E$260&amp;$O304,dataset!$AO:$AO,0),MATCH($A$1,dataset!$A$1:$AO$1,0))</f>
        <v>15.640351295471191</v>
      </c>
      <c r="F304" s="95">
        <f>INDEX(dataset!$A:$AO,MATCH(F$260&amp;$O304,dataset!$AO:$AO,0),MATCH($A$1,dataset!$A$1:$AO$1,0))</f>
        <v>13.716455459594727</v>
      </c>
      <c r="H304" s="134"/>
      <c r="O304" s="5" t="s">
        <v>293</v>
      </c>
    </row>
    <row r="305" spans="1:15" x14ac:dyDescent="0.25">
      <c r="A305" s="94" t="s">
        <v>11</v>
      </c>
      <c r="B305" s="95">
        <f>INDEX(dataset!$A:$AO,MATCH(B$260&amp;$O305,dataset!$AO:$AO,0),MATCH($A$1,dataset!$A$1:$AO$1,0))</f>
        <v>41.374855041503906</v>
      </c>
      <c r="C305" s="95">
        <f>INDEX(dataset!$A:$AO,MATCH(C$260&amp;$O305,dataset!$AO:$AO,0),MATCH($A$1,dataset!$A$1:$AO$1,0))</f>
        <v>45.029354095458984</v>
      </c>
      <c r="D305" s="95">
        <f>INDEX(dataset!$A:$AO,MATCH(D$260&amp;$O305,dataset!$AO:$AO,0),MATCH($A$1,dataset!$A$1:$AO$1,0))</f>
        <v>33.429294586181641</v>
      </c>
      <c r="E305" s="95">
        <f>INDEX(dataset!$A:$AO,MATCH(E$260&amp;$O305,dataset!$AO:$AO,0),MATCH($A$1,dataset!$A$1:$AO$1,0))</f>
        <v>43.539905548095703</v>
      </c>
      <c r="F305" s="95">
        <f>INDEX(dataset!$A:$AO,MATCH(F$260&amp;$O305,dataset!$AO:$AO,0),MATCH($A$1,dataset!$A$1:$AO$1,0))</f>
        <v>35.028579711914063</v>
      </c>
      <c r="H305" s="134"/>
      <c r="O305" s="5" t="s">
        <v>294</v>
      </c>
    </row>
    <row r="306" spans="1:15" x14ac:dyDescent="0.25">
      <c r="A306" s="94" t="s">
        <v>10</v>
      </c>
      <c r="B306" s="95">
        <f>INDEX(dataset!$A:$AO,MATCH(B$260&amp;$O306,dataset!$AO:$AO,0),MATCH($A$1,dataset!$A$1:$AO$1,0))</f>
        <v>1.4599045515060425</v>
      </c>
      <c r="C306" s="95">
        <f>INDEX(dataset!$A:$AO,MATCH(C$260&amp;$O306,dataset!$AO:$AO,0),MATCH($A$1,dataset!$A$1:$AO$1,0))</f>
        <v>2.4587817192077637</v>
      </c>
      <c r="D306" s="95">
        <f>INDEX(dataset!$A:$AO,MATCH(D$260&amp;$O306,dataset!$AO:$AO,0),MATCH($A$1,dataset!$A$1:$AO$1,0))</f>
        <v>2.0514397621154785</v>
      </c>
      <c r="E306" s="95">
        <f>INDEX(dataset!$A:$AO,MATCH(E$260&amp;$O306,dataset!$AO:$AO,0),MATCH($A$1,dataset!$A$1:$AO$1,0))</f>
        <v>2.1339199542999268</v>
      </c>
      <c r="F306" s="95">
        <f>INDEX(dataset!$A:$AO,MATCH(F$260&amp;$O306,dataset!$AO:$AO,0),MATCH($A$1,dataset!$A$1:$AO$1,0))</f>
        <v>2.3705916404724121</v>
      </c>
      <c r="H306" s="134"/>
      <c r="O306" s="5" t="s">
        <v>295</v>
      </c>
    </row>
    <row r="307" spans="1:15" x14ac:dyDescent="0.25">
      <c r="A307" s="94" t="s">
        <v>4</v>
      </c>
      <c r="B307" s="95">
        <f>INDEX(dataset!$A:$AO,MATCH(B$260&amp;$O307,dataset!$AO:$AO,0),MATCH($A$1,dataset!$A$1:$AO$1,0))</f>
        <v>2.8435328006744385</v>
      </c>
      <c r="C307" s="95">
        <f>INDEX(dataset!$A:$AO,MATCH(C$260&amp;$O307,dataset!$AO:$AO,0),MATCH($A$1,dataset!$A$1:$AO$1,0))</f>
        <v>2.7214202880859375</v>
      </c>
      <c r="D307" s="95">
        <f>INDEX(dataset!$A:$AO,MATCH(D$260&amp;$O307,dataset!$AO:$AO,0),MATCH($A$1,dataset!$A$1:$AO$1,0))</f>
        <v>5.1241068840026855</v>
      </c>
      <c r="E307" s="95">
        <f>INDEX(dataset!$A:$AO,MATCH(E$260&amp;$O307,dataset!$AO:$AO,0),MATCH($A$1,dataset!$A$1:$AO$1,0))</f>
        <v>6.8498272895812988</v>
      </c>
      <c r="F307" s="95">
        <f>INDEX(dataset!$A:$AO,MATCH(F$260&amp;$O307,dataset!$AO:$AO,0),MATCH($A$1,dataset!$A$1:$AO$1,0))</f>
        <v>4.0420141220092773</v>
      </c>
      <c r="H307" s="134"/>
      <c r="O307" s="5" t="s">
        <v>296</v>
      </c>
    </row>
    <row r="308" spans="1:15" x14ac:dyDescent="0.25">
      <c r="A308" s="94" t="s">
        <v>8</v>
      </c>
      <c r="B308" s="95">
        <f>INDEX(dataset!$A:$AO,MATCH(B$260&amp;$O308,dataset!$AO:$AO,0),MATCH($A$1,dataset!$A$1:$AO$1,0))</f>
        <v>69.892967224121094</v>
      </c>
      <c r="C308" s="95">
        <f>INDEX(dataset!$A:$AO,MATCH(C$260&amp;$O308,dataset!$AO:$AO,0),MATCH($A$1,dataset!$A$1:$AO$1,0))</f>
        <v>19.920242309570313</v>
      </c>
      <c r="D308" s="95">
        <f>INDEX(dataset!$A:$AO,MATCH(D$260&amp;$O308,dataset!$AO:$AO,0),MATCH($A$1,dataset!$A$1:$AO$1,0))</f>
        <v>19.659015655517578</v>
      </c>
      <c r="E308" s="95">
        <f>INDEX(dataset!$A:$AO,MATCH(E$260&amp;$O308,dataset!$AO:$AO,0),MATCH($A$1,dataset!$A$1:$AO$1,0))</f>
        <v>20.812847137451172</v>
      </c>
      <c r="F308" s="95">
        <f>INDEX(dataset!$A:$AO,MATCH(F$260&amp;$O308,dataset!$AO:$AO,0),MATCH($A$1,dataset!$A$1:$AO$1,0))</f>
        <v>20.643705368041992</v>
      </c>
      <c r="H308" s="134"/>
      <c r="O308" s="5" t="s">
        <v>297</v>
      </c>
    </row>
    <row r="309" spans="1:15" x14ac:dyDescent="0.25">
      <c r="A309" s="94" t="s">
        <v>5</v>
      </c>
      <c r="B309" s="95">
        <f>INDEX(dataset!$A:$AO,MATCH(B$260&amp;$O309,dataset!$AO:$AO,0),MATCH($A$1,dataset!$A$1:$AO$1,0))</f>
        <v>20.922229766845703</v>
      </c>
      <c r="C309" s="95">
        <f>INDEX(dataset!$A:$AO,MATCH(C$260&amp;$O309,dataset!$AO:$AO,0),MATCH($A$1,dataset!$A$1:$AO$1,0))</f>
        <v>32.793697357177734</v>
      </c>
      <c r="D309" s="95">
        <f>INDEX(dataset!$A:$AO,MATCH(D$260&amp;$O309,dataset!$AO:$AO,0),MATCH($A$1,dataset!$A$1:$AO$1,0))</f>
        <v>34.945926666259766</v>
      </c>
      <c r="E309" s="95">
        <f>INDEX(dataset!$A:$AO,MATCH(E$260&amp;$O309,dataset!$AO:$AO,0),MATCH($A$1,dataset!$A$1:$AO$1,0))</f>
        <v>20.077226638793945</v>
      </c>
      <c r="F309" s="95">
        <f>INDEX(dataset!$A:$AO,MATCH(F$260&amp;$O309,dataset!$AO:$AO,0),MATCH($A$1,dataset!$A$1:$AO$1,0))</f>
        <v>16.57447624206543</v>
      </c>
      <c r="H309" s="134"/>
      <c r="O309" s="5" t="s">
        <v>298</v>
      </c>
    </row>
    <row r="310" spans="1:15" x14ac:dyDescent="0.25">
      <c r="A310" s="94" t="s">
        <v>9</v>
      </c>
      <c r="B310" s="95">
        <f>INDEX(dataset!$A:$AO,MATCH(B$260&amp;$O310,dataset!$AO:$AO,0),MATCH($A$1,dataset!$A$1:$AO$1,0))</f>
        <v>9.1474494934082031</v>
      </c>
      <c r="C310" s="95">
        <f>INDEX(dataset!$A:$AO,MATCH(C$260&amp;$O310,dataset!$AO:$AO,0),MATCH($A$1,dataset!$A$1:$AO$1,0))</f>
        <v>5.6469531059265137</v>
      </c>
      <c r="D310" s="95">
        <f>INDEX(dataset!$A:$AO,MATCH(D$260&amp;$O310,dataset!$AO:$AO,0),MATCH($A$1,dataset!$A$1:$AO$1,0))</f>
        <v>7.3093619346618652</v>
      </c>
      <c r="E310" s="95">
        <f>INDEX(dataset!$A:$AO,MATCH(E$260&amp;$O310,dataset!$AO:$AO,0),MATCH($A$1,dataset!$A$1:$AO$1,0))</f>
        <v>5.4084300994873047</v>
      </c>
      <c r="F310" s="95">
        <f>INDEX(dataset!$A:$AO,MATCH(F$260&amp;$O310,dataset!$AO:$AO,0),MATCH($A$1,dataset!$A$1:$AO$1,0))</f>
        <v>5.5215396881103516</v>
      </c>
      <c r="H310" s="134"/>
      <c r="O310" s="5" t="s">
        <v>299</v>
      </c>
    </row>
    <row r="311" spans="1:15" x14ac:dyDescent="0.25">
      <c r="A311" s="94"/>
    </row>
    <row r="312" spans="1:15" x14ac:dyDescent="0.25">
      <c r="A312" s="94" t="s">
        <v>154</v>
      </c>
      <c r="B312" s="102">
        <f>B271</f>
        <v>76.414703369140625</v>
      </c>
      <c r="C312" s="102">
        <f t="shared" ref="C312:F312" si="22">C271</f>
        <v>83.786811828613281</v>
      </c>
      <c r="D312" s="102">
        <f t="shared" si="22"/>
        <v>92.469680786132813</v>
      </c>
      <c r="E312" s="102">
        <f t="shared" si="22"/>
        <v>78.849784851074219</v>
      </c>
      <c r="F312" s="102">
        <f t="shared" si="22"/>
        <v>101.34306335449219</v>
      </c>
      <c r="H312" s="102">
        <f>SUM(D312:F312)/SUM($D$312:$F$316)</f>
        <v>0.42064666839159531</v>
      </c>
      <c r="I312" s="96">
        <f t="shared" ref="I312:I316" si="23">RANK(H312,$H$312:$H$316)</f>
        <v>1</v>
      </c>
      <c r="K312" s="5">
        <v>1</v>
      </c>
      <c r="L312" s="5" t="str">
        <f>INDEX($A$312:$I$316,MATCH(K312,$I$312:$I$316,0),1)</f>
        <v>Planned</v>
      </c>
      <c r="M312" s="135">
        <f>INDEX($A$312:$I$316,MATCH(K312,$I$312:$I$316,0),8)</f>
        <v>0.42064666839159531</v>
      </c>
    </row>
    <row r="313" spans="1:15" x14ac:dyDescent="0.25">
      <c r="A313" s="94" t="s">
        <v>287</v>
      </c>
      <c r="B313" s="102">
        <f>SUM(B303,B307,B302,B310)</f>
        <v>74.961357355117798</v>
      </c>
      <c r="C313" s="102">
        <f>SUM(C303,C307,C302,C310)</f>
        <v>83.908867597579956</v>
      </c>
      <c r="D313" s="102">
        <f>SUM(D303,D307,D302,D310)</f>
        <v>33.17630922794342</v>
      </c>
      <c r="E313" s="102">
        <f>SUM(E303,E307,E302,E310)</f>
        <v>28.141374945640564</v>
      </c>
      <c r="F313" s="102">
        <f>SUM(F303,F307,F302,F310)</f>
        <v>20.550105035305023</v>
      </c>
      <c r="H313" s="102">
        <f t="shared" ref="H313:H316" si="24">SUM(D313:F313)/SUM($D$312:$F$316)</f>
        <v>0.12630049646591868</v>
      </c>
      <c r="I313" s="96">
        <f>RANK(H313,$H$312:$H$316)</f>
        <v>4</v>
      </c>
      <c r="K313" s="5">
        <v>2</v>
      </c>
      <c r="L313" s="5" t="str">
        <f t="shared" ref="L313:L316" si="25">INDEX($A$312:$I$316,MATCH(K313,$I$312:$I$316,0),1)</f>
        <v>Obstruction</v>
      </c>
      <c r="M313" s="135">
        <f t="shared" ref="M313:M316" si="26">INDEX($A$312:$I$316,MATCH(K313,$I$312:$I$316,0),8)</f>
        <v>0.20474160741470807</v>
      </c>
    </row>
    <row r="314" spans="1:15" x14ac:dyDescent="0.25">
      <c r="A314" s="94" t="s">
        <v>288</v>
      </c>
      <c r="B314" s="102">
        <f>SUM(B308,B309)</f>
        <v>90.815196990966797</v>
      </c>
      <c r="C314" s="102">
        <f>SUM(C308,C309)</f>
        <v>52.713939666748047</v>
      </c>
      <c r="D314" s="102">
        <f>SUM(D308,D309)</f>
        <v>54.604942321777344</v>
      </c>
      <c r="E314" s="102">
        <f>SUM(E308,E309)</f>
        <v>40.890073776245117</v>
      </c>
      <c r="F314" s="102">
        <f>SUM(F308,F309)</f>
        <v>37.218181610107422</v>
      </c>
      <c r="H314" s="102">
        <f t="shared" si="24"/>
        <v>0.20474160741470807</v>
      </c>
      <c r="I314" s="96">
        <f t="shared" si="23"/>
        <v>2</v>
      </c>
      <c r="K314" s="5">
        <v>3</v>
      </c>
      <c r="L314" s="5" t="str">
        <f t="shared" si="25"/>
        <v>Equipment &amp; human error</v>
      </c>
      <c r="M314" s="135">
        <f t="shared" si="26"/>
        <v>0.18289726953088659</v>
      </c>
    </row>
    <row r="315" spans="1:15" x14ac:dyDescent="0.25">
      <c r="A315" s="94" t="s">
        <v>289</v>
      </c>
      <c r="B315" s="102">
        <f>SUM(B305,B306)</f>
        <v>42.834759593009949</v>
      </c>
      <c r="C315" s="102">
        <f>SUM(C305,C306)</f>
        <v>47.488135814666748</v>
      </c>
      <c r="D315" s="102">
        <f>SUM(D305,D306)</f>
        <v>35.480734348297119</v>
      </c>
      <c r="E315" s="102">
        <f>SUM(E305,E306)</f>
        <v>45.67382550239563</v>
      </c>
      <c r="F315" s="102">
        <f>SUM(F305,F306)</f>
        <v>37.399171352386475</v>
      </c>
      <c r="H315" s="102">
        <f t="shared" si="24"/>
        <v>0.18289726953088659</v>
      </c>
      <c r="I315" s="96">
        <f t="shared" si="23"/>
        <v>3</v>
      </c>
      <c r="K315" s="5">
        <v>4</v>
      </c>
      <c r="L315" s="5" t="str">
        <f t="shared" si="25"/>
        <v>Weather &amp; external</v>
      </c>
      <c r="M315" s="135">
        <f t="shared" si="26"/>
        <v>0.12630049646591868</v>
      </c>
    </row>
    <row r="316" spans="1:15" x14ac:dyDescent="0.25">
      <c r="A316" s="94" t="s">
        <v>290</v>
      </c>
      <c r="B316" s="102">
        <f>B304</f>
        <v>14.346187591552734</v>
      </c>
      <c r="C316" s="102">
        <f>C304</f>
        <v>18.684961318969727</v>
      </c>
      <c r="D316" s="102">
        <f>D304</f>
        <v>13.044421195983887</v>
      </c>
      <c r="E316" s="102">
        <f>E304</f>
        <v>15.640351295471191</v>
      </c>
      <c r="F316" s="102">
        <f>F304</f>
        <v>13.716455459594727</v>
      </c>
      <c r="H316" s="102">
        <f t="shared" si="24"/>
        <v>6.5413958196891359E-2</v>
      </c>
      <c r="I316" s="96">
        <f t="shared" si="23"/>
        <v>5</v>
      </c>
      <c r="K316" s="5">
        <v>5</v>
      </c>
      <c r="L316" s="5" t="str">
        <f t="shared" si="25"/>
        <v>Unknown</v>
      </c>
      <c r="M316" s="135">
        <f t="shared" si="26"/>
        <v>6.5413958196891359E-2</v>
      </c>
    </row>
    <row r="317" spans="1:15" x14ac:dyDescent="0.25">
      <c r="A317" s="5"/>
    </row>
    <row r="321" spans="1:31" x14ac:dyDescent="0.25">
      <c r="A321" s="5"/>
    </row>
    <row r="322" spans="1:31" ht="18.75" x14ac:dyDescent="0.3">
      <c r="A322" s="116" t="s">
        <v>300</v>
      </c>
    </row>
    <row r="323" spans="1:31" ht="26.25" x14ac:dyDescent="0.25">
      <c r="A323" s="5"/>
      <c r="C323" s="92" t="s">
        <v>14</v>
      </c>
      <c r="D323" s="92" t="s">
        <v>15</v>
      </c>
      <c r="E323" s="92" t="s">
        <v>16</v>
      </c>
      <c r="F323" s="92" t="s">
        <v>17</v>
      </c>
      <c r="G323" s="92" t="s">
        <v>80</v>
      </c>
      <c r="H323" s="92" t="s">
        <v>19</v>
      </c>
      <c r="I323" s="92" t="s">
        <v>20</v>
      </c>
      <c r="J323" s="92" t="s">
        <v>18</v>
      </c>
      <c r="K323" s="92" t="s">
        <v>21</v>
      </c>
      <c r="L323" s="92" t="s">
        <v>22</v>
      </c>
      <c r="M323" s="92" t="s">
        <v>23</v>
      </c>
      <c r="N323" s="92" t="s">
        <v>24</v>
      </c>
      <c r="O323" s="92" t="s">
        <v>25</v>
      </c>
      <c r="P323" s="92" t="s">
        <v>26</v>
      </c>
      <c r="Q323" s="92" t="s">
        <v>27</v>
      </c>
      <c r="R323" s="92" t="s">
        <v>28</v>
      </c>
      <c r="S323" s="92" t="s">
        <v>29</v>
      </c>
      <c r="T323" s="92" t="s">
        <v>30</v>
      </c>
      <c r="U323" s="92" t="s">
        <v>31</v>
      </c>
      <c r="V323" s="92" t="s">
        <v>32</v>
      </c>
      <c r="W323" s="92" t="s">
        <v>33</v>
      </c>
      <c r="X323" s="92" t="s">
        <v>34</v>
      </c>
      <c r="Y323" s="92" t="s">
        <v>35</v>
      </c>
      <c r="Z323" s="92" t="s">
        <v>36</v>
      </c>
      <c r="AA323" s="92" t="s">
        <v>37</v>
      </c>
      <c r="AB323" s="92" t="s">
        <v>38</v>
      </c>
      <c r="AC323" s="92" t="s">
        <v>39</v>
      </c>
      <c r="AD323" s="92" t="s">
        <v>40</v>
      </c>
      <c r="AE323" s="92" t="s">
        <v>41</v>
      </c>
    </row>
    <row r="324" spans="1:31" x14ac:dyDescent="0.25">
      <c r="A324" s="94" t="s">
        <v>95</v>
      </c>
      <c r="B324" s="102">
        <f>F7</f>
        <v>13517.964</v>
      </c>
      <c r="C324" s="136">
        <f t="dataTable" ref="C324:AE348" dt2D="0" dtr="1" r1="A1"/>
        <v>210.58087499999999</v>
      </c>
      <c r="D324" s="136">
        <v>539.72206249999999</v>
      </c>
      <c r="E324" s="136">
        <v>30.897169921875001</v>
      </c>
      <c r="F324" s="136">
        <v>61.954000000000001</v>
      </c>
      <c r="G324" s="136">
        <v>330.036</v>
      </c>
      <c r="H324" s="136">
        <v>172.86990625000001</v>
      </c>
      <c r="I324" s="136">
        <v>209.17337499999999</v>
      </c>
      <c r="J324" s="136">
        <v>300.96146874999999</v>
      </c>
      <c r="K324" s="136">
        <v>91.117000000000004</v>
      </c>
      <c r="L324" s="136">
        <v>141.24726562500001</v>
      </c>
      <c r="M324" s="136">
        <v>257.03592187499999</v>
      </c>
      <c r="N324" s="136">
        <v>234.859796875</v>
      </c>
      <c r="O324" s="136">
        <v>43.163582031250002</v>
      </c>
      <c r="P324" s="136">
        <v>177.30600000000001</v>
      </c>
      <c r="Q324" s="136">
        <v>100.426</v>
      </c>
      <c r="R324" s="136">
        <v>298.43809375000001</v>
      </c>
      <c r="S324" s="136">
        <v>1177.0186249999999</v>
      </c>
      <c r="T324" s="136">
        <v>226.09856250000001</v>
      </c>
      <c r="U324" s="136">
        <v>2053.8061250000001</v>
      </c>
      <c r="V324" s="136">
        <v>44.797988281249999</v>
      </c>
      <c r="W324" s="136">
        <v>225.6593125</v>
      </c>
      <c r="X324" s="136">
        <v>420.81931250000002</v>
      </c>
      <c r="Y324" s="136">
        <v>302.1604375</v>
      </c>
      <c r="Z324" s="136">
        <v>672.13531250000005</v>
      </c>
      <c r="AA324" s="136">
        <v>3689.337</v>
      </c>
      <c r="AB324" s="136">
        <v>592.31443750000005</v>
      </c>
      <c r="AC324" s="136">
        <v>126.97903125000001</v>
      </c>
      <c r="AD324" s="136">
        <v>681.36575000000005</v>
      </c>
      <c r="AE324" s="136">
        <v>105.68300000000001</v>
      </c>
    </row>
    <row r="325" spans="1:31" x14ac:dyDescent="0.25">
      <c r="A325" s="94" t="s">
        <v>96</v>
      </c>
      <c r="B325" s="102">
        <f t="shared" ref="B325:B339" si="27">F8</f>
        <v>493.51668749999999</v>
      </c>
      <c r="C325" s="136">
        <v>11.728416015624999</v>
      </c>
      <c r="D325" s="136">
        <v>8.8369951171875005</v>
      </c>
      <c r="E325" s="136">
        <v>2.4806657714843752</v>
      </c>
      <c r="F325" s="136">
        <v>3.721688232421875</v>
      </c>
      <c r="G325" s="136">
        <v>11.626165039062499</v>
      </c>
      <c r="H325" s="136">
        <v>6.692251953125</v>
      </c>
      <c r="I325" s="136">
        <v>5.4945048828124996</v>
      </c>
      <c r="J325" s="136">
        <v>13.185498046875001</v>
      </c>
      <c r="K325" s="136">
        <v>5.0748393554687503</v>
      </c>
      <c r="L325" s="136">
        <v>9.4044892578125001</v>
      </c>
      <c r="M325" s="136">
        <v>7.1970102539062504</v>
      </c>
      <c r="N325" s="136">
        <v>8.3929550781250004</v>
      </c>
      <c r="O325" s="136">
        <v>2.306453125</v>
      </c>
      <c r="P325" s="136">
        <v>5.4773945312499999</v>
      </c>
      <c r="Q325" s="136">
        <v>4.6979199218750001</v>
      </c>
      <c r="R325" s="136">
        <v>9.1577656249999997</v>
      </c>
      <c r="S325" s="136">
        <v>56.000761718749999</v>
      </c>
      <c r="T325" s="136">
        <v>9.4523261718750007</v>
      </c>
      <c r="U325" s="136">
        <v>55.872042968750002</v>
      </c>
      <c r="V325" s="136">
        <v>1.5747039794921875</v>
      </c>
      <c r="W325" s="136">
        <v>7.8960336914062497</v>
      </c>
      <c r="X325" s="136">
        <v>13.684041015625001</v>
      </c>
      <c r="Y325" s="136">
        <v>10.861833984375</v>
      </c>
      <c r="Z325" s="136">
        <v>32.3248125</v>
      </c>
      <c r="AA325" s="136">
        <v>120.4570078125</v>
      </c>
      <c r="AB325" s="136">
        <v>31.927583984375001</v>
      </c>
      <c r="AC325" s="136">
        <v>4.1516381835937501</v>
      </c>
      <c r="AD325" s="136">
        <v>29.578242187499999</v>
      </c>
      <c r="AE325" s="136">
        <v>4.26061572265625</v>
      </c>
    </row>
    <row r="326" spans="1:31" x14ac:dyDescent="0.25">
      <c r="A326" s="94" t="s">
        <v>44</v>
      </c>
      <c r="B326" s="102">
        <f t="shared" si="27"/>
        <v>4.4546939432621002E-2</v>
      </c>
      <c r="C326" s="136">
        <v>5.9700861573219299E-2</v>
      </c>
      <c r="D326" s="136">
        <v>1.7947152256965599E-2</v>
      </c>
      <c r="E326" s="136">
        <v>8.7154164910316495E-2</v>
      </c>
      <c r="F326" s="136">
        <v>6.5624698996543898E-2</v>
      </c>
      <c r="G326" s="136">
        <v>4.0232273936271698E-2</v>
      </c>
      <c r="H326" s="136">
        <v>4.1738155484199499E-2</v>
      </c>
      <c r="I326" s="136">
        <v>2.7911821007728599E-2</v>
      </c>
      <c r="J326" s="136">
        <v>4.73286241292954E-2</v>
      </c>
      <c r="K326" s="136">
        <v>5.9815970063209503E-2</v>
      </c>
      <c r="L326" s="136">
        <v>6.8073669075965904E-2</v>
      </c>
      <c r="M326" s="136">
        <v>2.8657510876655599E-2</v>
      </c>
      <c r="N326" s="136">
        <v>3.63861411809921E-2</v>
      </c>
      <c r="O326" s="136">
        <v>5.6193324923515302E-2</v>
      </c>
      <c r="P326" s="136">
        <v>3.1551709771156303E-2</v>
      </c>
      <c r="Q326" s="136">
        <v>4.9725392460823102E-2</v>
      </c>
      <c r="R326" s="136">
        <v>3.2884046435356203E-2</v>
      </c>
      <c r="S326" s="136">
        <v>5.0683042407035798E-2</v>
      </c>
      <c r="T326" s="136">
        <v>4.76220577955246E-2</v>
      </c>
      <c r="U326" s="136">
        <v>2.8829291462898299E-2</v>
      </c>
      <c r="V326" s="136">
        <v>3.6785778403282197E-2</v>
      </c>
      <c r="W326" s="136">
        <v>3.9394280314445501E-2</v>
      </c>
      <c r="X326" s="136">
        <v>3.5010418295860303E-2</v>
      </c>
      <c r="Y326" s="136">
        <v>3.94593685865402E-2</v>
      </c>
      <c r="Z326" s="136">
        <v>5.17892271280289E-2</v>
      </c>
      <c r="AA326" s="136">
        <v>3.43410462141037E-2</v>
      </c>
      <c r="AB326" s="136">
        <v>5.6416437029838597E-2</v>
      </c>
      <c r="AC326" s="136">
        <v>3.47113221883774E-2</v>
      </c>
      <c r="AD326" s="136">
        <v>4.7017714381217997E-2</v>
      </c>
      <c r="AE326" s="136">
        <v>3.88757437467575E-2</v>
      </c>
    </row>
    <row r="327" spans="1:31" x14ac:dyDescent="0.25">
      <c r="A327" s="94" t="s">
        <v>58</v>
      </c>
      <c r="B327" s="102">
        <f t="shared" si="27"/>
        <v>2380.0214999999998</v>
      </c>
      <c r="C327" s="136">
        <v>59.34734375</v>
      </c>
      <c r="D327" s="136">
        <v>98.4091796875</v>
      </c>
      <c r="E327" s="136">
        <v>7.8903193359374999</v>
      </c>
      <c r="F327" s="136">
        <v>13.435</v>
      </c>
      <c r="G327" s="136">
        <v>50.680835937499999</v>
      </c>
      <c r="H327" s="136">
        <v>28.766708984375001</v>
      </c>
      <c r="I327" s="136">
        <v>35.337113281249998</v>
      </c>
      <c r="J327" s="136">
        <v>47.558691406249999</v>
      </c>
      <c r="K327" s="136">
        <v>19.438943359374999</v>
      </c>
      <c r="L327" s="136">
        <v>31.01557421875</v>
      </c>
      <c r="M327" s="136">
        <v>50.197867187500002</v>
      </c>
      <c r="N327" s="136">
        <v>41.052578124999997</v>
      </c>
      <c r="O327" s="136">
        <v>8.9760898437499996</v>
      </c>
      <c r="P327" s="136">
        <v>35.778550781249997</v>
      </c>
      <c r="Q327" s="136">
        <v>20.400724609375001</v>
      </c>
      <c r="R327" s="136">
        <v>63.945468750000003</v>
      </c>
      <c r="S327" s="136">
        <v>229.48989062499999</v>
      </c>
      <c r="T327" s="136">
        <v>33.947636718749997</v>
      </c>
      <c r="U327" s="136">
        <v>353.31346875000003</v>
      </c>
      <c r="V327" s="136">
        <v>8.2685146484375007</v>
      </c>
      <c r="W327" s="136">
        <v>37.495828125000003</v>
      </c>
      <c r="X327" s="136">
        <v>56.526007812499998</v>
      </c>
      <c r="Y327" s="136">
        <v>45.778871093749999</v>
      </c>
      <c r="Z327" s="136">
        <v>137.12100000000001</v>
      </c>
      <c r="AA327" s="136">
        <v>560.53300000000002</v>
      </c>
      <c r="AB327" s="136">
        <v>109.651</v>
      </c>
      <c r="AC327" s="136">
        <v>26.829933593749999</v>
      </c>
      <c r="AD327" s="136">
        <v>148.17714062499999</v>
      </c>
      <c r="AE327" s="136">
        <v>20.658000000000001</v>
      </c>
    </row>
    <row r="328" spans="1:31" x14ac:dyDescent="0.25">
      <c r="A328" s="94" t="s">
        <v>101</v>
      </c>
      <c r="B328" s="137">
        <f t="shared" si="27"/>
        <v>21.338613281250002</v>
      </c>
      <c r="C328" s="136">
        <v>0</v>
      </c>
      <c r="D328" s="136">
        <v>0.92900000000000005</v>
      </c>
      <c r="E328" s="136">
        <v>0.2811950988769531</v>
      </c>
      <c r="F328" s="136">
        <v>0.214</v>
      </c>
      <c r="G328" s="136">
        <v>0.182</v>
      </c>
      <c r="H328" s="136">
        <v>0.34646011352539063</v>
      </c>
      <c r="I328" s="136">
        <v>2.2463369140624998</v>
      </c>
      <c r="J328" s="136">
        <v>0.187</v>
      </c>
      <c r="K328" s="136">
        <v>5.6627998352050783E-2</v>
      </c>
      <c r="L328" s="136">
        <v>0.28499999999999998</v>
      </c>
      <c r="M328" s="136">
        <v>0.24828199768066406</v>
      </c>
      <c r="N328" s="136">
        <v>0.76100000000000001</v>
      </c>
      <c r="O328" s="136">
        <v>0.01</v>
      </c>
      <c r="P328" s="136">
        <v>0.16900000000000001</v>
      </c>
      <c r="Q328" s="136">
        <v>0</v>
      </c>
      <c r="R328" s="136">
        <v>0.68400000000000005</v>
      </c>
      <c r="S328" s="136">
        <v>4.0060000000000002</v>
      </c>
      <c r="T328" s="136">
        <v>0.41892800903320315</v>
      </c>
      <c r="U328" s="136">
        <v>2.355492919921875</v>
      </c>
      <c r="V328" s="136">
        <v>0.95517700195312505</v>
      </c>
      <c r="W328" s="136">
        <v>0.58220941162109374</v>
      </c>
      <c r="X328" s="136">
        <v>0.78223999023437496</v>
      </c>
      <c r="Y328" s="136">
        <v>1.2089808349609374</v>
      </c>
      <c r="Z328" s="136">
        <v>2.081</v>
      </c>
      <c r="AA328" s="136">
        <v>0</v>
      </c>
      <c r="AB328" s="136">
        <v>1.1330908203125001</v>
      </c>
      <c r="AC328" s="136">
        <v>0</v>
      </c>
      <c r="AD328" s="136">
        <v>0.68140789794921874</v>
      </c>
      <c r="AE328" s="136">
        <v>0.53418652343749995</v>
      </c>
    </row>
    <row r="329" spans="1:31" x14ac:dyDescent="0.25">
      <c r="A329" s="94" t="s">
        <v>102</v>
      </c>
      <c r="B329" s="137">
        <f t="shared" si="27"/>
        <v>2192367.75</v>
      </c>
      <c r="C329" s="136">
        <v>33699.5</v>
      </c>
      <c r="D329" s="136">
        <v>92095.65795343963</v>
      </c>
      <c r="E329" s="136">
        <v>4709</v>
      </c>
      <c r="F329" s="136">
        <v>8889</v>
      </c>
      <c r="G329" s="136">
        <v>44514</v>
      </c>
      <c r="H329" s="136">
        <v>25783</v>
      </c>
      <c r="I329" s="136">
        <v>45561.643939393944</v>
      </c>
      <c r="J329" s="136">
        <v>20001.083333333328</v>
      </c>
      <c r="K329" s="136">
        <v>17419</v>
      </c>
      <c r="L329" s="136">
        <v>25416.333333333339</v>
      </c>
      <c r="M329" s="136">
        <v>42117</v>
      </c>
      <c r="N329" s="136">
        <v>26425.5</v>
      </c>
      <c r="O329" s="136">
        <v>9271</v>
      </c>
      <c r="P329" s="136">
        <v>40596.5</v>
      </c>
      <c r="Q329" s="136">
        <v>13097</v>
      </c>
      <c r="R329" s="136">
        <v>61115</v>
      </c>
      <c r="S329" s="136">
        <v>209584</v>
      </c>
      <c r="T329" s="136">
        <v>17842</v>
      </c>
      <c r="U329" s="136">
        <v>348191</v>
      </c>
      <c r="V329" s="136">
        <v>6696.5</v>
      </c>
      <c r="W329" s="136">
        <v>23841.422831050091</v>
      </c>
      <c r="X329" s="136">
        <v>36585</v>
      </c>
      <c r="Y329" s="136">
        <v>32876.916666666657</v>
      </c>
      <c r="Z329" s="136">
        <v>115724</v>
      </c>
      <c r="AA329" s="136">
        <v>583483</v>
      </c>
      <c r="AB329" s="136">
        <v>95226</v>
      </c>
      <c r="AC329" s="136">
        <v>27552.5</v>
      </c>
      <c r="AD329" s="136">
        <v>170188.25</v>
      </c>
      <c r="AE329" s="136">
        <v>13867</v>
      </c>
    </row>
    <row r="330" spans="1:31" x14ac:dyDescent="0.25">
      <c r="A330" s="94" t="s">
        <v>104</v>
      </c>
      <c r="B330" s="102">
        <f t="shared" si="27"/>
        <v>32199.759765625</v>
      </c>
      <c r="C330" s="136">
        <v>800.5455179559948</v>
      </c>
      <c r="D330" s="136">
        <v>1305.3752898400001</v>
      </c>
      <c r="E330" s="136">
        <v>49.56091099999999</v>
      </c>
      <c r="F330" s="136">
        <v>111.34138321</v>
      </c>
      <c r="G330" s="136">
        <v>635.81100000000004</v>
      </c>
      <c r="H330" s="136">
        <v>284.26979999999998</v>
      </c>
      <c r="I330" s="136">
        <v>421.17198400000001</v>
      </c>
      <c r="J330" s="136">
        <v>627.03422250529263</v>
      </c>
      <c r="K330" s="136">
        <v>250.2509056000001</v>
      </c>
      <c r="L330" s="136">
        <v>544.60265414499997</v>
      </c>
      <c r="M330" s="136">
        <v>626.39211029999353</v>
      </c>
      <c r="N330" s="136">
        <v>398.96631200000002</v>
      </c>
      <c r="O330" s="136">
        <v>135.90968810499999</v>
      </c>
      <c r="P330" s="136">
        <v>628.52609999999993</v>
      </c>
      <c r="Q330" s="136">
        <v>290.92465683000012</v>
      </c>
      <c r="R330" s="136">
        <v>947.02871400000015</v>
      </c>
      <c r="S330" s="136">
        <v>3249.4935839999998</v>
      </c>
      <c r="T330" s="136">
        <v>443.74888937000009</v>
      </c>
      <c r="U330" s="136">
        <v>4879.8593769700001</v>
      </c>
      <c r="V330" s="136">
        <v>76.465780305396535</v>
      </c>
      <c r="W330" s="136">
        <v>366.40141416559959</v>
      </c>
      <c r="X330" s="136">
        <v>793.75793174000034</v>
      </c>
      <c r="Y330" s="136">
        <v>317.950133725</v>
      </c>
      <c r="Z330" s="136">
        <v>1633.222645978999</v>
      </c>
      <c r="AA330" s="136">
        <v>8209.9310000000005</v>
      </c>
      <c r="AB330" s="136">
        <v>1283.3927279300001</v>
      </c>
      <c r="AC330" s="136">
        <v>397.91426100000001</v>
      </c>
      <c r="AD330" s="136">
        <v>2263.9819344560929</v>
      </c>
      <c r="AE330" s="136">
        <v>225.93042299999999</v>
      </c>
    </row>
    <row r="331" spans="1:31" x14ac:dyDescent="0.25">
      <c r="A331" s="94" t="s">
        <v>106</v>
      </c>
      <c r="B331" s="102">
        <f t="shared" si="27"/>
        <v>6733.33349609375</v>
      </c>
      <c r="C331" s="136">
        <v>144.29</v>
      </c>
      <c r="D331" s="136">
        <v>298.88034299999998</v>
      </c>
      <c r="E331" s="136">
        <v>10.522</v>
      </c>
      <c r="F331" s="136">
        <v>22</v>
      </c>
      <c r="G331" s="136">
        <v>141</v>
      </c>
      <c r="H331" s="136">
        <v>62.1</v>
      </c>
      <c r="I331" s="136">
        <v>103.744</v>
      </c>
      <c r="J331" s="136">
        <v>180.643</v>
      </c>
      <c r="K331" s="136">
        <v>61.765999999999998</v>
      </c>
      <c r="L331" s="136">
        <v>101.06699999999999</v>
      </c>
      <c r="M331" s="136">
        <v>127.6</v>
      </c>
      <c r="N331" s="136">
        <v>74.667999999999992</v>
      </c>
      <c r="O331" s="136">
        <v>33.116</v>
      </c>
      <c r="P331" s="136">
        <v>129.32864000000001</v>
      </c>
      <c r="Q331" s="136">
        <v>66.540000000000006</v>
      </c>
      <c r="R331" s="136">
        <v>175</v>
      </c>
      <c r="S331" s="136">
        <v>625.14099999999996</v>
      </c>
      <c r="T331" s="136">
        <v>66.192279999999997</v>
      </c>
      <c r="U331" s="136">
        <v>944</v>
      </c>
      <c r="V331" s="136">
        <v>16.399999999999999</v>
      </c>
      <c r="W331" s="136">
        <v>74.893139999999988</v>
      </c>
      <c r="X331" s="136">
        <v>162.9179</v>
      </c>
      <c r="Y331" s="136">
        <v>75.273539999999997</v>
      </c>
      <c r="Z331" s="136">
        <v>339</v>
      </c>
      <c r="AA331" s="136">
        <v>1730</v>
      </c>
      <c r="AB331" s="136">
        <v>280.2</v>
      </c>
      <c r="AC331" s="136">
        <v>83.45</v>
      </c>
      <c r="AD331" s="136">
        <v>557</v>
      </c>
      <c r="AE331" s="136">
        <v>46.6</v>
      </c>
    </row>
    <row r="332" spans="1:31" x14ac:dyDescent="0.25">
      <c r="A332" s="94" t="s">
        <v>108</v>
      </c>
      <c r="B332" s="102">
        <f t="shared" si="27"/>
        <v>23263.953125</v>
      </c>
      <c r="C332" s="136">
        <v>618.2734999999999</v>
      </c>
      <c r="D332" s="136">
        <v>999.2595</v>
      </c>
      <c r="E332" s="136">
        <v>46.259</v>
      </c>
      <c r="F332" s="136">
        <v>113</v>
      </c>
      <c r="G332" s="136">
        <v>545.60500000000002</v>
      </c>
      <c r="H332" s="136">
        <v>272</v>
      </c>
      <c r="I332" s="136">
        <v>338.85</v>
      </c>
      <c r="J332" s="136">
        <v>612.23699999999997</v>
      </c>
      <c r="K332" s="136">
        <v>152.82</v>
      </c>
      <c r="L332" s="136">
        <v>345.23</v>
      </c>
      <c r="M332" s="136">
        <v>579.6400000000001</v>
      </c>
      <c r="N332" s="136">
        <v>364.1</v>
      </c>
      <c r="O332" s="136">
        <v>99.75</v>
      </c>
      <c r="P332" s="136">
        <v>490.12799999999999</v>
      </c>
      <c r="Q332" s="136">
        <v>249.2</v>
      </c>
      <c r="R332" s="136">
        <v>582</v>
      </c>
      <c r="S332" s="136">
        <v>2444.4050000000002</v>
      </c>
      <c r="T332" s="136">
        <v>264.44499999999999</v>
      </c>
      <c r="U332" s="136">
        <v>3465.2950000000001</v>
      </c>
      <c r="V332" s="136">
        <v>75</v>
      </c>
      <c r="W332" s="136">
        <v>260.2765</v>
      </c>
      <c r="X332" s="136">
        <v>509.38</v>
      </c>
      <c r="Y332" s="136">
        <v>323.36</v>
      </c>
      <c r="Z332" s="136">
        <v>1262</v>
      </c>
      <c r="AA332" s="136">
        <v>5328</v>
      </c>
      <c r="AB332" s="136">
        <v>993.83999999999992</v>
      </c>
      <c r="AC332" s="136">
        <v>285.59750000000003</v>
      </c>
      <c r="AD332" s="136">
        <v>1447</v>
      </c>
      <c r="AE332" s="136">
        <v>197</v>
      </c>
    </row>
    <row r="333" spans="1:31" x14ac:dyDescent="0.25">
      <c r="A333" s="94" t="s">
        <v>52</v>
      </c>
      <c r="B333" s="133">
        <f t="shared" si="27"/>
        <v>1140.7346250000001</v>
      </c>
      <c r="C333" s="136">
        <v>19.5353125</v>
      </c>
      <c r="D333" s="136">
        <v>66.144695312500005</v>
      </c>
      <c r="E333" s="136">
        <v>2.5944296874999999</v>
      </c>
      <c r="F333" s="136">
        <v>5.8860000000000001</v>
      </c>
      <c r="G333" s="136">
        <v>47.975000000000001</v>
      </c>
      <c r="H333" s="136">
        <v>9.2290439453124993</v>
      </c>
      <c r="I333" s="136">
        <v>14.258975585937501</v>
      </c>
      <c r="J333" s="136">
        <v>17.323</v>
      </c>
      <c r="K333" s="136">
        <v>4.3202221679687502</v>
      </c>
      <c r="L333" s="136">
        <v>7.9423105468750004</v>
      </c>
      <c r="M333" s="136">
        <v>26.394441406249999</v>
      </c>
      <c r="N333" s="136">
        <v>9.3239999999999998</v>
      </c>
      <c r="O333" s="136">
        <v>1.0559810791015625</v>
      </c>
      <c r="P333" s="136">
        <v>9.5969999999999995</v>
      </c>
      <c r="Q333" s="136">
        <v>9.0459999999999994</v>
      </c>
      <c r="R333" s="136">
        <v>24.608408203124998</v>
      </c>
      <c r="S333" s="136">
        <v>81.604429687500001</v>
      </c>
      <c r="T333" s="136">
        <v>21.127685546875</v>
      </c>
      <c r="U333" s="136">
        <v>241.68940624999999</v>
      </c>
      <c r="V333" s="136">
        <v>3.7741411132812499</v>
      </c>
      <c r="W333" s="136">
        <v>19.311861328125001</v>
      </c>
      <c r="X333" s="136">
        <v>25.133449218749998</v>
      </c>
      <c r="Y333" s="136">
        <v>16.670224609375001</v>
      </c>
      <c r="Z333" s="136">
        <v>52.915601562500001</v>
      </c>
      <c r="AA333" s="136">
        <v>296.49200000000002</v>
      </c>
      <c r="AB333" s="136">
        <v>42.879371093750002</v>
      </c>
      <c r="AC333" s="136">
        <v>11.5825546875</v>
      </c>
      <c r="AD333" s="136">
        <v>49.627984374999997</v>
      </c>
      <c r="AE333" s="136">
        <v>2.6911433105468752</v>
      </c>
    </row>
    <row r="334" spans="1:31" x14ac:dyDescent="0.25">
      <c r="A334" s="94" t="s">
        <v>110</v>
      </c>
      <c r="B334" s="133">
        <f t="shared" si="27"/>
        <v>692.93124999999998</v>
      </c>
      <c r="C334" s="136">
        <v>19.956601562500001</v>
      </c>
      <c r="D334" s="136">
        <v>46.25219921875</v>
      </c>
      <c r="E334" s="136">
        <v>2.79732421875</v>
      </c>
      <c r="F334" s="136">
        <v>4.7350000000000003</v>
      </c>
      <c r="G334" s="136">
        <v>17.754999999999999</v>
      </c>
      <c r="H334" s="136">
        <v>10.526230468750001</v>
      </c>
      <c r="I334" s="136">
        <v>13.3910244140625</v>
      </c>
      <c r="J334" s="136">
        <v>12.962999999999999</v>
      </c>
      <c r="K334" s="136">
        <v>4.7379482421874997</v>
      </c>
      <c r="L334" s="136">
        <v>10.412245117187499</v>
      </c>
      <c r="M334" s="136">
        <v>18.38809765625</v>
      </c>
      <c r="N334" s="136">
        <v>16.138000000000002</v>
      </c>
      <c r="O334" s="136">
        <v>2.0070000000000001</v>
      </c>
      <c r="P334" s="136">
        <v>11.454000000000001</v>
      </c>
      <c r="Q334" s="136">
        <v>7.0890000000000004</v>
      </c>
      <c r="R334" s="136">
        <v>27.399000000000001</v>
      </c>
      <c r="S334" s="136">
        <v>65.160402343749993</v>
      </c>
      <c r="T334" s="136">
        <v>8.9061611328124997</v>
      </c>
      <c r="U334" s="136">
        <v>90.945882812500003</v>
      </c>
      <c r="V334" s="136">
        <v>3.749766845703125</v>
      </c>
      <c r="W334" s="136">
        <v>14.60145703125</v>
      </c>
      <c r="X334" s="136">
        <v>16.746099609375001</v>
      </c>
      <c r="Y334" s="136">
        <v>18.297048828125</v>
      </c>
      <c r="Z334" s="136">
        <v>41.463999999999999</v>
      </c>
      <c r="AA334" s="136">
        <v>127.202</v>
      </c>
      <c r="AB334" s="136">
        <v>27.643775390624999</v>
      </c>
      <c r="AC334" s="136">
        <v>9.2929999999999993</v>
      </c>
      <c r="AD334" s="136">
        <v>33.408640624999997</v>
      </c>
      <c r="AE334" s="136">
        <v>9.5113642578125006</v>
      </c>
    </row>
    <row r="335" spans="1:31" x14ac:dyDescent="0.25">
      <c r="A335" s="94" t="s">
        <v>111</v>
      </c>
      <c r="B335" s="133">
        <f t="shared" si="27"/>
        <v>192.29176562500001</v>
      </c>
      <c r="C335" s="136">
        <v>3.9879052734374998</v>
      </c>
      <c r="D335" s="136">
        <v>8.1327050781249994</v>
      </c>
      <c r="E335" s="136">
        <v>0.14059016418457032</v>
      </c>
      <c r="F335" s="136">
        <v>1.417</v>
      </c>
      <c r="G335" s="136">
        <v>11.731999999999999</v>
      </c>
      <c r="H335" s="136">
        <v>0</v>
      </c>
      <c r="I335" s="136">
        <v>0</v>
      </c>
      <c r="J335" s="136">
        <v>0.876</v>
      </c>
      <c r="K335" s="136">
        <v>0.72303100585937496</v>
      </c>
      <c r="L335" s="136">
        <v>1.0601739883422851E-2</v>
      </c>
      <c r="M335" s="136">
        <v>5.4607001953124996</v>
      </c>
      <c r="N335" s="136">
        <v>1.0389999999999999</v>
      </c>
      <c r="O335" s="136">
        <v>0</v>
      </c>
      <c r="P335" s="136">
        <v>2.7E-2</v>
      </c>
      <c r="Q335" s="136">
        <v>2.081</v>
      </c>
      <c r="R335" s="136">
        <v>3.5819999999999999</v>
      </c>
      <c r="S335" s="136">
        <v>2.0789230957031251</v>
      </c>
      <c r="T335" s="136">
        <v>1.355885009765625</v>
      </c>
      <c r="U335" s="136">
        <v>27.363978515625</v>
      </c>
      <c r="V335" s="136">
        <v>0</v>
      </c>
      <c r="W335" s="136">
        <v>8.3000000000000004E-2</v>
      </c>
      <c r="X335" s="136">
        <v>2.0656000976562501</v>
      </c>
      <c r="Y335" s="136">
        <v>2.197123779296875</v>
      </c>
      <c r="Z335" s="136">
        <v>10.010999999999999</v>
      </c>
      <c r="AA335" s="136">
        <v>88.01</v>
      </c>
      <c r="AB335" s="136">
        <v>8.0254125976562491</v>
      </c>
      <c r="AC335" s="136">
        <v>4.5093232421874996</v>
      </c>
      <c r="AD335" s="136">
        <v>7.3819873046874998</v>
      </c>
      <c r="AE335" s="136">
        <v>0</v>
      </c>
    </row>
    <row r="336" spans="1:31" x14ac:dyDescent="0.25">
      <c r="A336" s="94" t="s">
        <v>45</v>
      </c>
      <c r="B336" s="133">
        <f t="shared" si="27"/>
        <v>360.79455356597902</v>
      </c>
      <c r="C336" s="136">
        <v>16.926488998413085</v>
      </c>
      <c r="D336" s="136">
        <v>46.494810546875001</v>
      </c>
      <c r="E336" s="136">
        <v>2.0755546743422748</v>
      </c>
      <c r="F336" s="136">
        <v>3.6349999999999998</v>
      </c>
      <c r="G336" s="136">
        <v>0</v>
      </c>
      <c r="H336" s="136">
        <v>4.2104640045166022</v>
      </c>
      <c r="I336" s="136">
        <v>0.67629619598388668</v>
      </c>
      <c r="J336" s="136">
        <v>9.7910000000000004</v>
      </c>
      <c r="K336" s="136">
        <v>7.8780000000000001</v>
      </c>
      <c r="L336" s="136">
        <v>9.7641245117187498</v>
      </c>
      <c r="M336" s="136">
        <v>0</v>
      </c>
      <c r="N336" s="136">
        <v>2.1999999999999999E-2</v>
      </c>
      <c r="O336" s="136">
        <v>0.188</v>
      </c>
      <c r="P336" s="136">
        <v>7.584394073486328E-2</v>
      </c>
      <c r="Q336" s="136">
        <v>0.47600000000000003</v>
      </c>
      <c r="R336" s="136">
        <v>24.376874999999998</v>
      </c>
      <c r="S336" s="136">
        <v>47.160013183593747</v>
      </c>
      <c r="T336" s="136">
        <v>24.904590484619142</v>
      </c>
      <c r="U336" s="136">
        <v>0.3720222473144531</v>
      </c>
      <c r="V336" s="136">
        <v>0.81599999999999995</v>
      </c>
      <c r="W336" s="136">
        <v>2.1561165771484374</v>
      </c>
      <c r="X336" s="136">
        <v>40.457429491996763</v>
      </c>
      <c r="Y336" s="136">
        <v>1.0750456542968749</v>
      </c>
      <c r="Z336" s="136">
        <v>46.814999999999998</v>
      </c>
      <c r="AA336" s="136">
        <v>24.17</v>
      </c>
      <c r="AB336" s="136">
        <v>13.60192041015625</v>
      </c>
      <c r="AC336" s="136">
        <v>9.0062499999999996</v>
      </c>
      <c r="AD336" s="136">
        <v>15.201087646484375</v>
      </c>
      <c r="AE336" s="136">
        <v>8.4685996065139779</v>
      </c>
    </row>
    <row r="337" spans="1:31" x14ac:dyDescent="0.25">
      <c r="A337" s="94" t="s">
        <v>117</v>
      </c>
      <c r="B337" s="137">
        <f t="shared" si="27"/>
        <v>156043.75</v>
      </c>
      <c r="C337" s="136">
        <v>4349.16</v>
      </c>
      <c r="D337" s="136">
        <v>6161.26</v>
      </c>
      <c r="E337" s="136">
        <v>646.19658584329795</v>
      </c>
      <c r="F337" s="136">
        <v>1827.9197430000011</v>
      </c>
      <c r="G337" s="136">
        <v>3427</v>
      </c>
      <c r="H337" s="136">
        <v>3945.081999999999</v>
      </c>
      <c r="I337" s="136">
        <v>2330.4607066454469</v>
      </c>
      <c r="J337" s="136">
        <v>3109.6901799999691</v>
      </c>
      <c r="K337" s="136">
        <v>663.96896999999967</v>
      </c>
      <c r="L337" s="136">
        <v>2604.9116600000002</v>
      </c>
      <c r="M337" s="136">
        <v>5164.5200000000004</v>
      </c>
      <c r="N337" s="136">
        <v>3391.4116292927101</v>
      </c>
      <c r="O337" s="136">
        <v>298.28019999999998</v>
      </c>
      <c r="P337" s="136">
        <v>3673.6</v>
      </c>
      <c r="Q337" s="136">
        <v>1879.2063352472519</v>
      </c>
      <c r="R337" s="136">
        <v>6112.83</v>
      </c>
      <c r="S337" s="136">
        <v>11621.94225178673</v>
      </c>
      <c r="T337" s="136">
        <v>4624.3846500000554</v>
      </c>
      <c r="U337" s="136">
        <v>28513.844142000002</v>
      </c>
      <c r="V337" s="136">
        <v>1038.373</v>
      </c>
      <c r="W337" s="136">
        <v>4358.7209999999995</v>
      </c>
      <c r="X337" s="136">
        <v>8849.7724099999341</v>
      </c>
      <c r="Y337" s="136">
        <v>4087.66</v>
      </c>
      <c r="Z337" s="136">
        <v>9346.6024969999489</v>
      </c>
      <c r="AA337" s="136">
        <v>19144.058000000001</v>
      </c>
      <c r="AB337" s="136">
        <v>5523.3362539999998</v>
      </c>
      <c r="AC337" s="136">
        <v>2271.294469999998</v>
      </c>
      <c r="AD337" s="136">
        <v>4780.2714959580389</v>
      </c>
      <c r="AE337" s="136">
        <v>2298</v>
      </c>
    </row>
    <row r="338" spans="1:31" x14ac:dyDescent="0.25">
      <c r="A338" s="94" t="s">
        <v>301</v>
      </c>
      <c r="B338" s="102">
        <f t="shared" si="27"/>
        <v>210.21714019775391</v>
      </c>
      <c r="C338" s="136">
        <v>196.22804492573005</v>
      </c>
      <c r="D338" s="136">
        <v>248.43658883425059</v>
      </c>
      <c r="E338" s="136">
        <v>457.387131023584</v>
      </c>
      <c r="F338" s="136">
        <v>156.71667120228247</v>
      </c>
      <c r="G338" s="136">
        <v>272.76189999999997</v>
      </c>
      <c r="H338" s="136">
        <v>326.32443324892495</v>
      </c>
      <c r="I338" s="136">
        <v>74.32168043538644</v>
      </c>
      <c r="J338" s="136">
        <v>175.1915052904771</v>
      </c>
      <c r="K338" s="136">
        <v>49.670006999999998</v>
      </c>
      <c r="L338" s="136">
        <v>253.44905110638629</v>
      </c>
      <c r="M338" s="136">
        <v>321.3938</v>
      </c>
      <c r="N338" s="136">
        <v>138.44062854979177</v>
      </c>
      <c r="O338" s="136">
        <v>11.082630812647171</v>
      </c>
      <c r="P338" s="136">
        <v>203.46472983900657</v>
      </c>
      <c r="Q338" s="136">
        <v>196.97</v>
      </c>
      <c r="R338" s="136">
        <v>266.34293896252598</v>
      </c>
      <c r="S338" s="136">
        <v>57.434360447362394</v>
      </c>
      <c r="T338" s="136">
        <v>326.05077400000005</v>
      </c>
      <c r="U338" s="136">
        <v>257.60971099200003</v>
      </c>
      <c r="V338" s="136">
        <v>90.9</v>
      </c>
      <c r="W338" s="136">
        <v>354.83255919852354</v>
      </c>
      <c r="X338" s="136">
        <v>314.03797600000001</v>
      </c>
      <c r="Y338" s="136">
        <v>432.82416904223118</v>
      </c>
      <c r="Z338" s="136">
        <v>189.54385871366219</v>
      </c>
      <c r="AA338" s="136">
        <v>164.1</v>
      </c>
      <c r="AB338" s="136">
        <v>86.3</v>
      </c>
      <c r="AC338" s="136">
        <v>257.34000000000003</v>
      </c>
      <c r="AD338" s="136">
        <v>36.881486939945063</v>
      </c>
      <c r="AE338" s="136">
        <v>180.26</v>
      </c>
    </row>
    <row r="339" spans="1:31" x14ac:dyDescent="0.25">
      <c r="A339" s="94" t="s">
        <v>302</v>
      </c>
      <c r="B339" s="102">
        <f t="shared" si="27"/>
        <v>1.8941755890846252</v>
      </c>
      <c r="C339" s="136">
        <v>1.2296918351904331</v>
      </c>
      <c r="D339" s="136">
        <v>2.2227505129123672</v>
      </c>
      <c r="E339" s="136">
        <v>2.4068804417073659</v>
      </c>
      <c r="F339" s="136">
        <v>1.863449749732861</v>
      </c>
      <c r="G339" s="136">
        <v>3.0390999999999999</v>
      </c>
      <c r="H339" s="136">
        <v>3.426467738810322</v>
      </c>
      <c r="I339" s="136">
        <v>0.97173690893185882</v>
      </c>
      <c r="J339" s="136">
        <v>1.4576761828708331</v>
      </c>
      <c r="K339" s="136">
        <v>0.76229999999999998</v>
      </c>
      <c r="L339" s="136">
        <v>2.3929443263249071</v>
      </c>
      <c r="M339" s="136">
        <v>2.2970000000000002</v>
      </c>
      <c r="N339" s="136">
        <v>1.7082923135176071</v>
      </c>
      <c r="O339" s="136">
        <v>3.3109844876242502E-2</v>
      </c>
      <c r="P339" s="136">
        <v>1.1819401307600277</v>
      </c>
      <c r="Q339" s="136">
        <v>1.17</v>
      </c>
      <c r="R339" s="136">
        <v>3.0137620684012489</v>
      </c>
      <c r="S339" s="136">
        <v>0.59587563936178334</v>
      </c>
      <c r="T339" s="136">
        <v>2.6637</v>
      </c>
      <c r="U339" s="136">
        <v>2.2102485031999999</v>
      </c>
      <c r="V339" s="136">
        <v>0.66</v>
      </c>
      <c r="W339" s="136">
        <v>3.1809657930079034</v>
      </c>
      <c r="X339" s="136">
        <v>3.52576</v>
      </c>
      <c r="Y339" s="136">
        <v>4.9267934287477608</v>
      </c>
      <c r="Z339" s="136">
        <v>1.7447686998734513</v>
      </c>
      <c r="AA339" s="136">
        <v>1.4500000000000002</v>
      </c>
      <c r="AB339" s="136">
        <v>1.03</v>
      </c>
      <c r="AC339" s="136">
        <v>1.7262</v>
      </c>
      <c r="AD339" s="136">
        <v>0.42967776811526059</v>
      </c>
      <c r="AE339" s="136">
        <v>1.6099999999999999</v>
      </c>
    </row>
    <row r="340" spans="1:31" x14ac:dyDescent="0.25">
      <c r="A340" s="94" t="s">
        <v>97</v>
      </c>
      <c r="B340" s="121">
        <f>F254</f>
        <v>71.466627867056658</v>
      </c>
      <c r="C340" s="136">
        <v>144.01821144555822</v>
      </c>
      <c r="D340" s="136">
        <v>20.279455842655928</v>
      </c>
      <c r="E340" s="136">
        <v>104.40673043339845</v>
      </c>
      <c r="F340" s="136">
        <v>126.79978486570288</v>
      </c>
      <c r="G340" s="136">
        <v>46.84115608003269</v>
      </c>
      <c r="H340" s="136">
        <v>116.01293257171683</v>
      </c>
      <c r="I340" s="136">
        <v>24.592743139169826</v>
      </c>
      <c r="J340" s="136">
        <v>32.155498183916869</v>
      </c>
      <c r="K340" s="136">
        <v>100.58979202760014</v>
      </c>
      <c r="L340" s="136">
        <v>173.77740957797423</v>
      </c>
      <c r="M340" s="136">
        <v>150.02891132773965</v>
      </c>
      <c r="N340" s="136">
        <v>130.26050612888702</v>
      </c>
      <c r="O340" s="136">
        <v>21.28814529026937</v>
      </c>
      <c r="P340" s="136">
        <v>71.772776284024076</v>
      </c>
      <c r="Q340" s="136">
        <v>88.887063357471803</v>
      </c>
      <c r="R340" s="136">
        <v>12.247917490283307</v>
      </c>
      <c r="S340" s="136">
        <v>19.502551137749588</v>
      </c>
      <c r="T340" s="136">
        <v>117.97247430547131</v>
      </c>
      <c r="U340" s="136">
        <v>75.204766520642522</v>
      </c>
      <c r="V340" s="136">
        <v>-2.120264823196909</v>
      </c>
      <c r="W340" s="136">
        <v>175.03462198389664</v>
      </c>
      <c r="X340" s="136">
        <v>194.84987051639925</v>
      </c>
      <c r="Y340" s="136">
        <v>77.384691558687905</v>
      </c>
      <c r="Z340" s="136">
        <v>138.45649758068677</v>
      </c>
      <c r="AA340" s="136">
        <v>65.46375181688218</v>
      </c>
      <c r="AB340" s="136">
        <v>72.973749686758168</v>
      </c>
      <c r="AC340" s="136">
        <v>52.282445996621639</v>
      </c>
      <c r="AD340" s="136">
        <v>67.021617168128216</v>
      </c>
      <c r="AE340" s="136">
        <v>23.273940003417987</v>
      </c>
    </row>
    <row r="341" spans="1:31" x14ac:dyDescent="0.25">
      <c r="A341" s="94" t="s">
        <v>98</v>
      </c>
      <c r="B341" s="121">
        <f>F255</f>
        <v>4.3414838656417087</v>
      </c>
      <c r="C341" s="136">
        <v>3.9616840358249745</v>
      </c>
      <c r="D341" s="136">
        <v>4.1180273102985456</v>
      </c>
      <c r="E341" s="136">
        <v>10.14368212386421</v>
      </c>
      <c r="F341" s="136">
        <v>8.7658332585933021</v>
      </c>
      <c r="G341" s="136">
        <v>6.2526067838948993</v>
      </c>
      <c r="H341" s="136">
        <v>6.2788832123567122</v>
      </c>
      <c r="I341" s="136">
        <v>7.4191401685801592</v>
      </c>
      <c r="J341" s="136">
        <v>3.1871509762102841</v>
      </c>
      <c r="K341" s="136">
        <v>5.2121732430555863</v>
      </c>
      <c r="L341" s="136">
        <v>2.1647663503419303</v>
      </c>
      <c r="M341" s="136">
        <v>4.3318494653859441</v>
      </c>
      <c r="N341" s="136">
        <v>5.0750652805117031</v>
      </c>
      <c r="O341" s="136">
        <v>3.004179469613113</v>
      </c>
      <c r="P341" s="136">
        <v>2.3132756166569695</v>
      </c>
      <c r="Q341" s="136">
        <v>4.6862239206288985</v>
      </c>
      <c r="R341" s="136">
        <v>5.0754961850079656</v>
      </c>
      <c r="S341" s="136">
        <v>3.0841582187133811</v>
      </c>
      <c r="T341" s="136">
        <v>4.1091361647434326</v>
      </c>
      <c r="U341" s="136">
        <v>4.8880766267717473</v>
      </c>
      <c r="V341" s="136">
        <v>10.778341803543778</v>
      </c>
      <c r="W341" s="136">
        <v>5.2681974615075822</v>
      </c>
      <c r="X341" s="136">
        <v>3.8433228151341012</v>
      </c>
      <c r="Y341" s="136">
        <v>11.477476645854491</v>
      </c>
      <c r="Z341" s="136">
        <v>4.2839841935977958</v>
      </c>
      <c r="AA341" s="136">
        <v>4.0205940829466167</v>
      </c>
      <c r="AB341" s="136">
        <v>4.484723649660519</v>
      </c>
      <c r="AC341" s="136">
        <v>5.409868111952389</v>
      </c>
      <c r="AD341" s="136">
        <v>4.0538882169591774</v>
      </c>
      <c r="AE341" s="136">
        <v>6.1390581294135851</v>
      </c>
    </row>
    <row r="342" spans="1:31" x14ac:dyDescent="0.25">
      <c r="A342" s="94" t="s">
        <v>100</v>
      </c>
      <c r="B342" s="121">
        <f>F256</f>
        <v>60.831240794418107</v>
      </c>
      <c r="C342" s="136">
        <v>68.733533324814616</v>
      </c>
      <c r="D342" s="136">
        <v>126.59428381594839</v>
      </c>
      <c r="E342" s="136">
        <v>100.97800803896003</v>
      </c>
      <c r="F342" s="136">
        <v>52.590909090909093</v>
      </c>
      <c r="G342" s="136">
        <v>23.514246730939718</v>
      </c>
      <c r="H342" s="136">
        <v>0</v>
      </c>
      <c r="I342" s="136">
        <v>0</v>
      </c>
      <c r="J342" s="136">
        <v>139.64939436831207</v>
      </c>
      <c r="K342" s="136">
        <v>0</v>
      </c>
      <c r="L342" s="136">
        <v>30.721558876939309</v>
      </c>
      <c r="M342" s="136">
        <v>0</v>
      </c>
      <c r="N342" s="136">
        <v>110.36521669255907</v>
      </c>
      <c r="O342" s="136">
        <v>126.00392842583645</v>
      </c>
      <c r="P342" s="136">
        <v>79.985440217456855</v>
      </c>
      <c r="Q342" s="136">
        <v>37.844651419728734</v>
      </c>
      <c r="R342" s="136">
        <v>61.877377232142855</v>
      </c>
      <c r="S342" s="136">
        <v>182.89872554751648</v>
      </c>
      <c r="T342" s="136">
        <v>121.32280835138555</v>
      </c>
      <c r="U342" s="136">
        <v>20.343956898834747</v>
      </c>
      <c r="V342" s="136">
        <v>4.7924120833234092</v>
      </c>
      <c r="W342" s="136">
        <v>73.388613575789464</v>
      </c>
      <c r="X342" s="136">
        <v>0</v>
      </c>
      <c r="Y342" s="136">
        <v>0</v>
      </c>
      <c r="Z342" s="136">
        <v>25.578171091445427</v>
      </c>
      <c r="AA342" s="136">
        <v>52.616184971098264</v>
      </c>
      <c r="AB342" s="136">
        <v>95.398048547912211</v>
      </c>
      <c r="AC342" s="136">
        <v>0.54434989440076864</v>
      </c>
      <c r="AD342" s="136">
        <v>22.694733926166965</v>
      </c>
      <c r="AE342" s="136">
        <v>120.38626609442059</v>
      </c>
    </row>
    <row r="343" spans="1:31" x14ac:dyDescent="0.25">
      <c r="A343" s="105" t="s">
        <v>130</v>
      </c>
      <c r="B343" s="102">
        <f>H41</f>
        <v>8.7548299882507064E-2</v>
      </c>
      <c r="C343" s="136">
        <v>-0.81833436211901311</v>
      </c>
      <c r="D343" s="136">
        <v>-0.24437968497273019</v>
      </c>
      <c r="E343" s="136">
        <v>-6.1045424939897979</v>
      </c>
      <c r="F343" s="136">
        <v>-3.0136036481668422</v>
      </c>
      <c r="G343" s="136">
        <v>-0.47587857756057872</v>
      </c>
      <c r="H343" s="136">
        <v>-1.0601955851922447</v>
      </c>
      <c r="I343" s="136">
        <v>-0.86106275494207007</v>
      </c>
      <c r="J343" s="136">
        <v>-0.57223804017996482</v>
      </c>
      <c r="K343" s="136">
        <v>-2.0465355203892623</v>
      </c>
      <c r="L343" s="136">
        <v>-1.2818240761323247</v>
      </c>
      <c r="M343" s="136">
        <v>-0.65589088948950092</v>
      </c>
      <c r="N343" s="136">
        <v>-0.75372409791461459</v>
      </c>
      <c r="O343" s="136">
        <v>-4.3213264768641366</v>
      </c>
      <c r="P343" s="136">
        <v>-1.0209265627919133</v>
      </c>
      <c r="Q343" s="136">
        <v>-1.8160899005242099</v>
      </c>
      <c r="R343" s="136">
        <v>-0.57914204411842518</v>
      </c>
      <c r="S343" s="136">
        <v>-9.7368198366491091E-2</v>
      </c>
      <c r="T343" s="136">
        <v>-0.79694816681365077</v>
      </c>
      <c r="U343" s="136">
        <v>1.7514563945602874E-2</v>
      </c>
      <c r="V343" s="136">
        <v>-4.253758435533987</v>
      </c>
      <c r="W343" s="136">
        <v>-0.78706806318446654</v>
      </c>
      <c r="X343" s="136">
        <v>-0.39929480875790108</v>
      </c>
      <c r="Y343" s="136">
        <v>-0.57777664334155943</v>
      </c>
      <c r="Z343" s="136">
        <v>-0.20449954553372943</v>
      </c>
      <c r="AA343" s="136">
        <v>8.576059660853691E-2</v>
      </c>
      <c r="AB343" s="136">
        <v>-0.24357296432703315</v>
      </c>
      <c r="AC343" s="136">
        <v>-1.4521412208619686</v>
      </c>
      <c r="AD343" s="136">
        <v>-0.20455184469879348</v>
      </c>
      <c r="AE343" s="136">
        <v>-1.7356598237728069</v>
      </c>
    </row>
    <row r="344" spans="1:31" x14ac:dyDescent="0.25">
      <c r="A344" s="105" t="s">
        <v>131</v>
      </c>
      <c r="B344" s="102">
        <f>H42</f>
        <v>527.3354922667495</v>
      </c>
      <c r="C344" s="136">
        <v>-5116.678786220873</v>
      </c>
      <c r="D344" s="136">
        <v>-1341.6044015812204</v>
      </c>
      <c r="E344" s="136">
        <v>-40041.117039129742</v>
      </c>
      <c r="F344" s="136">
        <v>-21032.767604765966</v>
      </c>
      <c r="G344" s="136">
        <v>-3287.0772464400875</v>
      </c>
      <c r="H344" s="136">
        <v>-6998.0262251867589</v>
      </c>
      <c r="I344" s="136">
        <v>-3810.3775338724295</v>
      </c>
      <c r="J344" s="136">
        <v>-8474.1638437074471</v>
      </c>
      <c r="K344" s="136">
        <v>-10613.798024446771</v>
      </c>
      <c r="L344" s="136">
        <v>-7092.0784452209655</v>
      </c>
      <c r="M344" s="136">
        <v>-4129.9868302731566</v>
      </c>
      <c r="N344" s="136">
        <v>-6831.6197385700361</v>
      </c>
      <c r="O344" s="136">
        <v>-20329.343203541834</v>
      </c>
      <c r="P344" s="136">
        <v>-4437.8229133912018</v>
      </c>
      <c r="Q344" s="136">
        <v>-13907.509445686428</v>
      </c>
      <c r="R344" s="136">
        <v>-2749.1634696970323</v>
      </c>
      <c r="S344" s="136">
        <v>-546.15934044281687</v>
      </c>
      <c r="T344" s="136">
        <v>-9890.0096909194326</v>
      </c>
      <c r="U344" s="136">
        <v>99.937421508337394</v>
      </c>
      <c r="V344" s="136">
        <v>-27952.354408862549</v>
      </c>
      <c r="W344" s="136">
        <v>-7198.4723947692655</v>
      </c>
      <c r="X344" s="136">
        <v>-4523.2276231909027</v>
      </c>
      <c r="Y344" s="136">
        <v>-5072.0039171651597</v>
      </c>
      <c r="Z344" s="136">
        <v>-1177.106335610714</v>
      </c>
      <c r="AA344" s="136">
        <v>522.04464199152073</v>
      </c>
      <c r="AB344" s="136">
        <v>-1552.8574253157747</v>
      </c>
      <c r="AC344" s="136">
        <v>-6602.4491362281533</v>
      </c>
      <c r="AD344" s="136">
        <v>-807.90640860606993</v>
      </c>
      <c r="AE344" s="136">
        <v>-13589.047023545532</v>
      </c>
    </row>
    <row r="345" spans="1:31" x14ac:dyDescent="0.25">
      <c r="A345" s="105" t="s">
        <v>132</v>
      </c>
      <c r="B345" s="102">
        <f>H43</f>
        <v>2.3518727059824966</v>
      </c>
      <c r="C345" s="136">
        <v>-13.271612897298466</v>
      </c>
      <c r="D345" s="136">
        <v>-7.0139120420503094</v>
      </c>
      <c r="E345" s="136">
        <v>-114.67239681939225</v>
      </c>
      <c r="F345" s="136">
        <v>-92.575216930184055</v>
      </c>
      <c r="G345" s="136">
        <v>-15.235410470735451</v>
      </c>
      <c r="H345" s="136">
        <v>-28.645450819118153</v>
      </c>
      <c r="I345" s="136">
        <v>-20.465645845065009</v>
      </c>
      <c r="J345" s="136">
        <v>-16.604466296001036</v>
      </c>
      <c r="K345" s="136">
        <v>-57.271051774482331</v>
      </c>
      <c r="L345" s="136">
        <v>-27.601438445633018</v>
      </c>
      <c r="M345" s="136">
        <v>-12.029777602035017</v>
      </c>
      <c r="N345" s="136">
        <v>-17.868704888731781</v>
      </c>
      <c r="O345" s="136">
        <v>-123.24899167126979</v>
      </c>
      <c r="P345" s="136">
        <v>-25.814778504813479</v>
      </c>
      <c r="Q345" s="136">
        <v>-43.323743744456131</v>
      </c>
      <c r="R345" s="136">
        <v>-16.184724589851719</v>
      </c>
      <c r="S345" s="136">
        <v>-2.6561974660027654</v>
      </c>
      <c r="T345" s="136">
        <v>-21.020431083314246</v>
      </c>
      <c r="U345" s="136">
        <v>0.4752223822368315</v>
      </c>
      <c r="V345" s="136">
        <v>-109.34439033035939</v>
      </c>
      <c r="W345" s="136">
        <v>-18.894586183895385</v>
      </c>
      <c r="X345" s="136">
        <v>-11.365392044505354</v>
      </c>
      <c r="Y345" s="136">
        <v>-16.361081639966244</v>
      </c>
      <c r="Z345" s="136">
        <v>-4.7749444418469835</v>
      </c>
      <c r="AA345" s="136">
        <v>2.554838366569407</v>
      </c>
      <c r="AB345" s="136">
        <v>-6.9982009436673236</v>
      </c>
      <c r="AC345" s="136">
        <v>-42.208365687873908</v>
      </c>
      <c r="AD345" s="136">
        <v>-5.0472416105267293</v>
      </c>
      <c r="AE345" s="136">
        <v>-39.73473209268262</v>
      </c>
    </row>
    <row r="346" spans="1:31" x14ac:dyDescent="0.25">
      <c r="A346" s="105" t="s">
        <v>303</v>
      </c>
      <c r="B346" s="102">
        <f>H64</f>
        <v>1.8055193984694604</v>
      </c>
      <c r="C346" s="136">
        <v>1.48753511791811</v>
      </c>
      <c r="D346" s="136">
        <v>2.9705819233920332</v>
      </c>
      <c r="E346" s="136">
        <v>1.329292629598591</v>
      </c>
      <c r="F346" s="136">
        <v>0.92040054443886854</v>
      </c>
      <c r="G346" s="136">
        <v>1.6007776328452721</v>
      </c>
      <c r="H346" s="136">
        <v>1.2973189220003669</v>
      </c>
      <c r="I346" s="136">
        <v>2.3149842872546991</v>
      </c>
      <c r="J346" s="136">
        <v>1.3082488674803492</v>
      </c>
      <c r="K346" s="136">
        <v>2.6810632288242497</v>
      </c>
      <c r="L346" s="136">
        <v>1.3637679854216807</v>
      </c>
      <c r="M346" s="136">
        <v>0.99544564910528133</v>
      </c>
      <c r="N346" s="136">
        <v>2.2787794483840202</v>
      </c>
      <c r="O346" s="136">
        <v>2.4251927444557801</v>
      </c>
      <c r="P346" s="136">
        <v>1.7303533262070134</v>
      </c>
      <c r="Q346" s="136">
        <v>1.3458409171620926</v>
      </c>
      <c r="R346" s="136">
        <v>1.8672576981138638</v>
      </c>
      <c r="S346" s="136">
        <v>2.4841754410137291</v>
      </c>
      <c r="T346" s="136">
        <v>1.2041183447608885</v>
      </c>
      <c r="U346" s="136">
        <v>1.476793605745393</v>
      </c>
      <c r="V346" s="136">
        <v>1.5059648094331044</v>
      </c>
      <c r="W346" s="136">
        <v>1.0081154175265776</v>
      </c>
      <c r="X346" s="136">
        <v>1.2341731742284698</v>
      </c>
      <c r="Y346" s="136">
        <v>1.4951204258567217</v>
      </c>
      <c r="Z346" s="136">
        <v>1.2522629603113238</v>
      </c>
      <c r="AA346" s="136">
        <v>2.6411820691350383</v>
      </c>
      <c r="AB346" s="136">
        <v>1.4455453071219566</v>
      </c>
      <c r="AC346" s="136">
        <v>1.7785843680049893</v>
      </c>
      <c r="AD346" s="136">
        <v>3.3718773965790252</v>
      </c>
      <c r="AE346" s="136">
        <v>2.232167223708263</v>
      </c>
    </row>
    <row r="347" spans="1:31" x14ac:dyDescent="0.25">
      <c r="A347" s="105" t="s">
        <v>218</v>
      </c>
      <c r="B347" s="102">
        <f>H65</f>
        <v>187.79046323540089</v>
      </c>
      <c r="C347" s="136">
        <v>409.81598842314656</v>
      </c>
      <c r="D347" s="136">
        <v>304.23239868813334</v>
      </c>
      <c r="E347" s="136">
        <v>372.29239902486842</v>
      </c>
      <c r="F347" s="136">
        <v>305.25902496154168</v>
      </c>
      <c r="G347" s="136">
        <v>250.6801393559069</v>
      </c>
      <c r="H347" s="136">
        <v>221.82988985549341</v>
      </c>
      <c r="I347" s="136">
        <v>169.97828656684567</v>
      </c>
      <c r="J347" s="136">
        <v>448.174099798481</v>
      </c>
      <c r="K347" s="136">
        <v>186.32194789174642</v>
      </c>
      <c r="L347" s="136">
        <v>263.56854090825311</v>
      </c>
      <c r="M347" s="136">
        <v>325.64512426792959</v>
      </c>
      <c r="N347" s="136">
        <v>324.77660306702995</v>
      </c>
      <c r="O347" s="136">
        <v>149.92777964914018</v>
      </c>
      <c r="P347" s="136">
        <v>122.11415146764945</v>
      </c>
      <c r="Q347" s="136">
        <v>328.75251701673284</v>
      </c>
      <c r="R347" s="136">
        <v>255.31910571635632</v>
      </c>
      <c r="S347" s="136">
        <v>166.23403877477611</v>
      </c>
      <c r="T347" s="136">
        <v>196.10411421516415</v>
      </c>
      <c r="U347" s="136">
        <v>142.03347372871346</v>
      </c>
      <c r="V347" s="136">
        <v>307.2323857358229</v>
      </c>
      <c r="W347" s="136">
        <v>456.02674696558296</v>
      </c>
      <c r="X347" s="136">
        <v>167.2628027725132</v>
      </c>
      <c r="Y347" s="136">
        <v>361.71357800766424</v>
      </c>
      <c r="Z347" s="136">
        <v>264.0584018322001</v>
      </c>
      <c r="AA347" s="136">
        <v>135.79605668769952</v>
      </c>
      <c r="AB347" s="136">
        <v>189.45659360710866</v>
      </c>
      <c r="AC347" s="136">
        <v>171.18560921604768</v>
      </c>
      <c r="AD347" s="136">
        <v>104.3648295451589</v>
      </c>
      <c r="AE347" s="136">
        <v>309.18382166196631</v>
      </c>
    </row>
    <row r="348" spans="1:31" x14ac:dyDescent="0.25">
      <c r="A348" s="105" t="s">
        <v>135</v>
      </c>
      <c r="B348" s="102">
        <f>H66</f>
        <v>103.23150826036324</v>
      </c>
      <c r="C348" s="136">
        <v>142.56215527127262</v>
      </c>
      <c r="D348" s="136">
        <v>157.85348608169753</v>
      </c>
      <c r="E348" s="136">
        <v>247.18448098275957</v>
      </c>
      <c r="F348" s="136">
        <v>202.89093683070485</v>
      </c>
      <c r="G348" s="136">
        <v>122.45188038552118</v>
      </c>
      <c r="H348" s="136">
        <v>180.36293761962932</v>
      </c>
      <c r="I348" s="136">
        <v>127.38519785051297</v>
      </c>
      <c r="J348" s="136">
        <v>74.842261689179082</v>
      </c>
      <c r="K348" s="136">
        <v>81.568168262153961</v>
      </c>
      <c r="L348" s="136">
        <v>106.95265239875029</v>
      </c>
      <c r="M348" s="136">
        <v>152.6870876736111</v>
      </c>
      <c r="N348" s="136">
        <v>212.45157365127156</v>
      </c>
      <c r="O348" s="136">
        <v>62.999756948593863</v>
      </c>
      <c r="P348" s="136">
        <v>83.394908653055623</v>
      </c>
      <c r="Q348" s="136">
        <v>106.43378726810379</v>
      </c>
      <c r="R348" s="136">
        <v>153.11591275047709</v>
      </c>
      <c r="S348" s="136">
        <v>104.12987309745097</v>
      </c>
      <c r="T348" s="136">
        <v>132.63018933990062</v>
      </c>
      <c r="U348" s="136">
        <v>97.959907249371184</v>
      </c>
      <c r="V348" s="136">
        <v>224.75510274083163</v>
      </c>
      <c r="W348" s="136">
        <v>201.52646783501365</v>
      </c>
      <c r="X348" s="136">
        <v>111.25746637222313</v>
      </c>
      <c r="Y348" s="136">
        <v>246.65930339574516</v>
      </c>
      <c r="Z348" s="136">
        <v>123.8545883058563</v>
      </c>
      <c r="AA348" s="136">
        <v>72.5000318655961</v>
      </c>
      <c r="AB348" s="136">
        <v>92.845324356169499</v>
      </c>
      <c r="AC348" s="136">
        <v>113.32913081660982</v>
      </c>
      <c r="AD348" s="136">
        <v>62.299653846361196</v>
      </c>
      <c r="AE348" s="136">
        <v>208.07547123474487</v>
      </c>
    </row>
    <row r="349" spans="1:31" x14ac:dyDescent="0.25">
      <c r="A349" s="146"/>
    </row>
    <row r="350" spans="1:31" x14ac:dyDescent="0.25">
      <c r="A350" s="145"/>
    </row>
    <row r="351" spans="1:31" ht="26.25" x14ac:dyDescent="0.25">
      <c r="A351" s="5"/>
      <c r="B351" s="92"/>
      <c r="C351" s="92" t="s">
        <v>14</v>
      </c>
      <c r="D351" s="92" t="s">
        <v>15</v>
      </c>
      <c r="E351" s="92" t="s">
        <v>16</v>
      </c>
      <c r="F351" s="92" t="s">
        <v>17</v>
      </c>
      <c r="G351" s="92" t="s">
        <v>80</v>
      </c>
      <c r="H351" s="92" t="s">
        <v>19</v>
      </c>
      <c r="I351" s="92" t="s">
        <v>20</v>
      </c>
      <c r="J351" s="92" t="s">
        <v>18</v>
      </c>
      <c r="K351" s="92" t="s">
        <v>21</v>
      </c>
      <c r="L351" s="92" t="s">
        <v>22</v>
      </c>
      <c r="M351" s="92" t="s">
        <v>23</v>
      </c>
      <c r="N351" s="92" t="s">
        <v>24</v>
      </c>
      <c r="O351" s="92" t="s">
        <v>25</v>
      </c>
      <c r="P351" s="92" t="s">
        <v>26</v>
      </c>
      <c r="Q351" s="92" t="s">
        <v>27</v>
      </c>
      <c r="R351" s="92" t="s">
        <v>28</v>
      </c>
      <c r="S351" s="92" t="s">
        <v>29</v>
      </c>
      <c r="T351" s="92" t="s">
        <v>30</v>
      </c>
      <c r="U351" s="92" t="s">
        <v>31</v>
      </c>
      <c r="V351" s="92" t="s">
        <v>32</v>
      </c>
      <c r="W351" s="92" t="s">
        <v>33</v>
      </c>
      <c r="X351" s="92" t="s">
        <v>34</v>
      </c>
      <c r="Y351" s="92" t="s">
        <v>35</v>
      </c>
      <c r="Z351" s="92" t="s">
        <v>36</v>
      </c>
      <c r="AA351" s="92" t="s">
        <v>37</v>
      </c>
      <c r="AB351" s="92" t="s">
        <v>38</v>
      </c>
      <c r="AC351" s="92" t="s">
        <v>39</v>
      </c>
      <c r="AD351" s="92" t="s">
        <v>40</v>
      </c>
      <c r="AE351" s="92" t="s">
        <v>41</v>
      </c>
    </row>
    <row r="352" spans="1:31" x14ac:dyDescent="0.25">
      <c r="A352" s="105" t="s">
        <v>95</v>
      </c>
      <c r="B352" s="96"/>
      <c r="C352" s="96">
        <f>RANK(C324,$C324:$AE324)</f>
        <v>17</v>
      </c>
      <c r="D352" s="96">
        <f t="shared" ref="D352:AE361" si="28">RANK(D324,$C324:$AE324)</f>
        <v>7</v>
      </c>
      <c r="E352" s="96">
        <f t="shared" si="28"/>
        <v>29</v>
      </c>
      <c r="F352" s="96">
        <f t="shared" si="28"/>
        <v>26</v>
      </c>
      <c r="G352" s="96">
        <f t="shared" si="28"/>
        <v>9</v>
      </c>
      <c r="H352" s="96">
        <f t="shared" si="28"/>
        <v>20</v>
      </c>
      <c r="I352" s="96">
        <f t="shared" si="28"/>
        <v>18</v>
      </c>
      <c r="J352" s="96">
        <f t="shared" si="28"/>
        <v>11</v>
      </c>
      <c r="K352" s="96">
        <f t="shared" si="28"/>
        <v>25</v>
      </c>
      <c r="L352" s="96">
        <f t="shared" si="28"/>
        <v>21</v>
      </c>
      <c r="M352" s="96">
        <f t="shared" si="28"/>
        <v>13</v>
      </c>
      <c r="N352" s="96">
        <f t="shared" si="28"/>
        <v>14</v>
      </c>
      <c r="O352" s="96">
        <f t="shared" si="28"/>
        <v>28</v>
      </c>
      <c r="P352" s="96">
        <f t="shared" si="28"/>
        <v>19</v>
      </c>
      <c r="Q352" s="96">
        <f t="shared" si="28"/>
        <v>24</v>
      </c>
      <c r="R352" s="96">
        <f t="shared" si="28"/>
        <v>12</v>
      </c>
      <c r="S352" s="96">
        <f t="shared" si="28"/>
        <v>3</v>
      </c>
      <c r="T352" s="96">
        <f t="shared" si="28"/>
        <v>15</v>
      </c>
      <c r="U352" s="96">
        <f t="shared" si="28"/>
        <v>2</v>
      </c>
      <c r="V352" s="96">
        <f t="shared" si="28"/>
        <v>27</v>
      </c>
      <c r="W352" s="96">
        <f t="shared" si="28"/>
        <v>16</v>
      </c>
      <c r="X352" s="96">
        <f t="shared" si="28"/>
        <v>8</v>
      </c>
      <c r="Y352" s="96">
        <f t="shared" si="28"/>
        <v>10</v>
      </c>
      <c r="Z352" s="96">
        <f t="shared" si="28"/>
        <v>5</v>
      </c>
      <c r="AA352" s="96">
        <f t="shared" si="28"/>
        <v>1</v>
      </c>
      <c r="AB352" s="96">
        <f t="shared" si="28"/>
        <v>6</v>
      </c>
      <c r="AC352" s="96">
        <f t="shared" si="28"/>
        <v>22</v>
      </c>
      <c r="AD352" s="96">
        <f t="shared" si="28"/>
        <v>4</v>
      </c>
      <c r="AE352" s="96">
        <f t="shared" si="28"/>
        <v>23</v>
      </c>
    </row>
    <row r="353" spans="1:31" x14ac:dyDescent="0.25">
      <c r="A353" s="105" t="s">
        <v>96</v>
      </c>
      <c r="B353" s="96"/>
      <c r="C353" s="96">
        <f t="shared" ref="C353:R368" si="29">RANK(C325,$C325:$AE325)</f>
        <v>9</v>
      </c>
      <c r="D353" s="96">
        <f t="shared" si="29"/>
        <v>15</v>
      </c>
      <c r="E353" s="96">
        <f t="shared" si="29"/>
        <v>27</v>
      </c>
      <c r="F353" s="96">
        <f t="shared" si="29"/>
        <v>26</v>
      </c>
      <c r="G353" s="96">
        <f t="shared" si="29"/>
        <v>10</v>
      </c>
      <c r="H353" s="96">
        <f t="shared" si="29"/>
        <v>19</v>
      </c>
      <c r="I353" s="96">
        <f t="shared" si="29"/>
        <v>20</v>
      </c>
      <c r="J353" s="96">
        <f t="shared" si="29"/>
        <v>8</v>
      </c>
      <c r="K353" s="96">
        <f t="shared" si="29"/>
        <v>22</v>
      </c>
      <c r="L353" s="96">
        <f t="shared" si="29"/>
        <v>13</v>
      </c>
      <c r="M353" s="96">
        <f t="shared" si="29"/>
        <v>18</v>
      </c>
      <c r="N353" s="96">
        <f t="shared" si="29"/>
        <v>16</v>
      </c>
      <c r="O353" s="96">
        <f t="shared" si="29"/>
        <v>28</v>
      </c>
      <c r="P353" s="96">
        <f t="shared" si="29"/>
        <v>21</v>
      </c>
      <c r="Q353" s="96">
        <f t="shared" si="29"/>
        <v>23</v>
      </c>
      <c r="R353" s="96">
        <f t="shared" si="29"/>
        <v>14</v>
      </c>
      <c r="S353" s="96">
        <f t="shared" si="28"/>
        <v>2</v>
      </c>
      <c r="T353" s="96">
        <f t="shared" si="28"/>
        <v>12</v>
      </c>
      <c r="U353" s="96">
        <f t="shared" si="28"/>
        <v>3</v>
      </c>
      <c r="V353" s="96">
        <f t="shared" si="28"/>
        <v>29</v>
      </c>
      <c r="W353" s="96">
        <f t="shared" si="28"/>
        <v>17</v>
      </c>
      <c r="X353" s="96">
        <f t="shared" si="28"/>
        <v>7</v>
      </c>
      <c r="Y353" s="96">
        <f t="shared" si="28"/>
        <v>11</v>
      </c>
      <c r="Z353" s="96">
        <f t="shared" si="28"/>
        <v>4</v>
      </c>
      <c r="AA353" s="96">
        <f t="shared" si="28"/>
        <v>1</v>
      </c>
      <c r="AB353" s="96">
        <f t="shared" si="28"/>
        <v>5</v>
      </c>
      <c r="AC353" s="96">
        <f t="shared" si="28"/>
        <v>25</v>
      </c>
      <c r="AD353" s="96">
        <f t="shared" si="28"/>
        <v>6</v>
      </c>
      <c r="AE353" s="96">
        <f t="shared" si="28"/>
        <v>24</v>
      </c>
    </row>
    <row r="354" spans="1:31" x14ac:dyDescent="0.25">
      <c r="A354" s="105" t="s">
        <v>44</v>
      </c>
      <c r="B354" s="96"/>
      <c r="C354" s="96">
        <f t="shared" si="29"/>
        <v>5</v>
      </c>
      <c r="D354" s="96">
        <f t="shared" si="28"/>
        <v>29</v>
      </c>
      <c r="E354" s="96">
        <f t="shared" si="28"/>
        <v>1</v>
      </c>
      <c r="F354" s="96">
        <f t="shared" si="28"/>
        <v>3</v>
      </c>
      <c r="G354" s="96">
        <f t="shared" si="28"/>
        <v>15</v>
      </c>
      <c r="H354" s="96">
        <f t="shared" si="28"/>
        <v>14</v>
      </c>
      <c r="I354" s="96">
        <f t="shared" si="28"/>
        <v>28</v>
      </c>
      <c r="J354" s="96">
        <f t="shared" si="28"/>
        <v>12</v>
      </c>
      <c r="K354" s="96">
        <f t="shared" si="28"/>
        <v>4</v>
      </c>
      <c r="L354" s="96">
        <f t="shared" si="28"/>
        <v>2</v>
      </c>
      <c r="M354" s="96">
        <f t="shared" si="28"/>
        <v>27</v>
      </c>
      <c r="N354" s="96">
        <f t="shared" si="28"/>
        <v>20</v>
      </c>
      <c r="O354" s="96">
        <f t="shared" si="28"/>
        <v>7</v>
      </c>
      <c r="P354" s="96">
        <f t="shared" si="28"/>
        <v>25</v>
      </c>
      <c r="Q354" s="96">
        <f t="shared" si="28"/>
        <v>10</v>
      </c>
      <c r="R354" s="96">
        <f t="shared" si="28"/>
        <v>24</v>
      </c>
      <c r="S354" s="96">
        <f t="shared" si="28"/>
        <v>9</v>
      </c>
      <c r="T354" s="96">
        <f t="shared" si="28"/>
        <v>11</v>
      </c>
      <c r="U354" s="96">
        <f t="shared" si="28"/>
        <v>26</v>
      </c>
      <c r="V354" s="96">
        <f t="shared" si="28"/>
        <v>19</v>
      </c>
      <c r="W354" s="96">
        <f t="shared" si="28"/>
        <v>17</v>
      </c>
      <c r="X354" s="96">
        <f t="shared" si="28"/>
        <v>21</v>
      </c>
      <c r="Y354" s="96">
        <f t="shared" si="28"/>
        <v>16</v>
      </c>
      <c r="Z354" s="96">
        <f t="shared" si="28"/>
        <v>8</v>
      </c>
      <c r="AA354" s="96">
        <f t="shared" si="28"/>
        <v>23</v>
      </c>
      <c r="AB354" s="96">
        <f t="shared" si="28"/>
        <v>6</v>
      </c>
      <c r="AC354" s="96">
        <f t="shared" si="28"/>
        <v>22</v>
      </c>
      <c r="AD354" s="96">
        <f t="shared" si="28"/>
        <v>13</v>
      </c>
      <c r="AE354" s="96">
        <f t="shared" si="28"/>
        <v>18</v>
      </c>
    </row>
    <row r="355" spans="1:31" x14ac:dyDescent="0.25">
      <c r="A355" s="105" t="s">
        <v>58</v>
      </c>
      <c r="B355" s="96"/>
      <c r="C355" s="96">
        <f t="shared" si="29"/>
        <v>9</v>
      </c>
      <c r="D355" s="96">
        <f t="shared" si="28"/>
        <v>7</v>
      </c>
      <c r="E355" s="96">
        <f t="shared" si="28"/>
        <v>29</v>
      </c>
      <c r="F355" s="96">
        <f t="shared" si="28"/>
        <v>26</v>
      </c>
      <c r="G355" s="96">
        <f t="shared" si="28"/>
        <v>11</v>
      </c>
      <c r="H355" s="96">
        <f t="shared" si="28"/>
        <v>21</v>
      </c>
      <c r="I355" s="96">
        <f t="shared" si="28"/>
        <v>18</v>
      </c>
      <c r="J355" s="96">
        <f t="shared" si="28"/>
        <v>13</v>
      </c>
      <c r="K355" s="96">
        <f t="shared" si="28"/>
        <v>25</v>
      </c>
      <c r="L355" s="96">
        <f t="shared" si="28"/>
        <v>20</v>
      </c>
      <c r="M355" s="96">
        <f t="shared" si="28"/>
        <v>12</v>
      </c>
      <c r="N355" s="96">
        <f t="shared" si="28"/>
        <v>15</v>
      </c>
      <c r="O355" s="96">
        <f t="shared" si="28"/>
        <v>27</v>
      </c>
      <c r="P355" s="96">
        <f t="shared" si="28"/>
        <v>17</v>
      </c>
      <c r="Q355" s="96">
        <f t="shared" si="28"/>
        <v>24</v>
      </c>
      <c r="R355" s="96">
        <f t="shared" si="28"/>
        <v>8</v>
      </c>
      <c r="S355" s="96">
        <f t="shared" si="28"/>
        <v>3</v>
      </c>
      <c r="T355" s="96">
        <f t="shared" si="28"/>
        <v>19</v>
      </c>
      <c r="U355" s="96">
        <f t="shared" si="28"/>
        <v>2</v>
      </c>
      <c r="V355" s="96">
        <f t="shared" si="28"/>
        <v>28</v>
      </c>
      <c r="W355" s="96">
        <f t="shared" si="28"/>
        <v>16</v>
      </c>
      <c r="X355" s="96">
        <f t="shared" si="28"/>
        <v>10</v>
      </c>
      <c r="Y355" s="96">
        <f t="shared" si="28"/>
        <v>14</v>
      </c>
      <c r="Z355" s="96">
        <f t="shared" si="28"/>
        <v>5</v>
      </c>
      <c r="AA355" s="96">
        <f t="shared" si="28"/>
        <v>1</v>
      </c>
      <c r="AB355" s="96">
        <f t="shared" si="28"/>
        <v>6</v>
      </c>
      <c r="AC355" s="96">
        <f t="shared" si="28"/>
        <v>22</v>
      </c>
      <c r="AD355" s="96">
        <f t="shared" si="28"/>
        <v>4</v>
      </c>
      <c r="AE355" s="96">
        <f t="shared" si="28"/>
        <v>23</v>
      </c>
    </row>
    <row r="356" spans="1:31" x14ac:dyDescent="0.25">
      <c r="A356" s="105" t="s">
        <v>101</v>
      </c>
      <c r="B356" s="96"/>
      <c r="C356" s="96">
        <f t="shared" si="29"/>
        <v>26</v>
      </c>
      <c r="D356" s="96">
        <f t="shared" si="28"/>
        <v>8</v>
      </c>
      <c r="E356" s="96">
        <f t="shared" si="28"/>
        <v>18</v>
      </c>
      <c r="F356" s="96">
        <f t="shared" si="28"/>
        <v>20</v>
      </c>
      <c r="G356" s="96">
        <f t="shared" si="28"/>
        <v>22</v>
      </c>
      <c r="H356" s="96">
        <f t="shared" si="28"/>
        <v>16</v>
      </c>
      <c r="I356" s="96">
        <f t="shared" si="28"/>
        <v>3</v>
      </c>
      <c r="J356" s="96">
        <f t="shared" si="28"/>
        <v>21</v>
      </c>
      <c r="K356" s="96">
        <f t="shared" si="28"/>
        <v>24</v>
      </c>
      <c r="L356" s="96">
        <f t="shared" si="28"/>
        <v>17</v>
      </c>
      <c r="M356" s="96">
        <f t="shared" si="28"/>
        <v>19</v>
      </c>
      <c r="N356" s="96">
        <f t="shared" si="28"/>
        <v>10</v>
      </c>
      <c r="O356" s="96">
        <f t="shared" si="28"/>
        <v>25</v>
      </c>
      <c r="P356" s="96">
        <f t="shared" si="28"/>
        <v>23</v>
      </c>
      <c r="Q356" s="96">
        <f t="shared" si="28"/>
        <v>26</v>
      </c>
      <c r="R356" s="96">
        <f t="shared" si="28"/>
        <v>11</v>
      </c>
      <c r="S356" s="96">
        <f t="shared" si="28"/>
        <v>1</v>
      </c>
      <c r="T356" s="96">
        <f t="shared" si="28"/>
        <v>15</v>
      </c>
      <c r="U356" s="96">
        <f t="shared" si="28"/>
        <v>2</v>
      </c>
      <c r="V356" s="96">
        <f t="shared" si="28"/>
        <v>7</v>
      </c>
      <c r="W356" s="96">
        <f t="shared" si="28"/>
        <v>13</v>
      </c>
      <c r="X356" s="96">
        <f t="shared" si="28"/>
        <v>9</v>
      </c>
      <c r="Y356" s="96">
        <f t="shared" si="28"/>
        <v>5</v>
      </c>
      <c r="Z356" s="96">
        <f t="shared" si="28"/>
        <v>4</v>
      </c>
      <c r="AA356" s="96">
        <f t="shared" si="28"/>
        <v>26</v>
      </c>
      <c r="AB356" s="96">
        <f t="shared" si="28"/>
        <v>6</v>
      </c>
      <c r="AC356" s="96">
        <f t="shared" si="28"/>
        <v>26</v>
      </c>
      <c r="AD356" s="96">
        <f t="shared" si="28"/>
        <v>12</v>
      </c>
      <c r="AE356" s="96">
        <f t="shared" si="28"/>
        <v>14</v>
      </c>
    </row>
    <row r="357" spans="1:31" x14ac:dyDescent="0.25">
      <c r="A357" s="105" t="s">
        <v>102</v>
      </c>
      <c r="B357" s="96"/>
      <c r="C357" s="96">
        <f t="shared" si="29"/>
        <v>14</v>
      </c>
      <c r="D357" s="96">
        <f t="shared" si="28"/>
        <v>7</v>
      </c>
      <c r="E357" s="96">
        <f t="shared" si="28"/>
        <v>29</v>
      </c>
      <c r="F357" s="96">
        <f t="shared" si="28"/>
        <v>27</v>
      </c>
      <c r="G357" s="96">
        <f t="shared" si="28"/>
        <v>10</v>
      </c>
      <c r="H357" s="96">
        <f t="shared" si="28"/>
        <v>18</v>
      </c>
      <c r="I357" s="96">
        <f t="shared" si="28"/>
        <v>9</v>
      </c>
      <c r="J357" s="96">
        <f t="shared" si="28"/>
        <v>21</v>
      </c>
      <c r="K357" s="96">
        <f t="shared" si="28"/>
        <v>23</v>
      </c>
      <c r="L357" s="96">
        <f t="shared" si="28"/>
        <v>19</v>
      </c>
      <c r="M357" s="96">
        <f t="shared" si="28"/>
        <v>11</v>
      </c>
      <c r="N357" s="96">
        <f t="shared" si="28"/>
        <v>17</v>
      </c>
      <c r="O357" s="96">
        <f t="shared" si="28"/>
        <v>26</v>
      </c>
      <c r="P357" s="96">
        <f t="shared" si="28"/>
        <v>12</v>
      </c>
      <c r="Q357" s="96">
        <f t="shared" si="28"/>
        <v>25</v>
      </c>
      <c r="R357" s="96">
        <f t="shared" si="28"/>
        <v>8</v>
      </c>
      <c r="S357" s="96">
        <f t="shared" si="28"/>
        <v>3</v>
      </c>
      <c r="T357" s="96">
        <f t="shared" si="28"/>
        <v>22</v>
      </c>
      <c r="U357" s="96">
        <f t="shared" si="28"/>
        <v>2</v>
      </c>
      <c r="V357" s="96">
        <f t="shared" si="28"/>
        <v>28</v>
      </c>
      <c r="W357" s="96">
        <f t="shared" si="28"/>
        <v>20</v>
      </c>
      <c r="X357" s="96">
        <f t="shared" si="28"/>
        <v>13</v>
      </c>
      <c r="Y357" s="96">
        <f t="shared" si="28"/>
        <v>15</v>
      </c>
      <c r="Z357" s="96">
        <f t="shared" si="28"/>
        <v>5</v>
      </c>
      <c r="AA357" s="96">
        <f t="shared" si="28"/>
        <v>1</v>
      </c>
      <c r="AB357" s="96">
        <f t="shared" si="28"/>
        <v>6</v>
      </c>
      <c r="AC357" s="96">
        <f t="shared" si="28"/>
        <v>16</v>
      </c>
      <c r="AD357" s="96">
        <f t="shared" si="28"/>
        <v>4</v>
      </c>
      <c r="AE357" s="96">
        <f t="shared" si="28"/>
        <v>24</v>
      </c>
    </row>
    <row r="358" spans="1:31" x14ac:dyDescent="0.25">
      <c r="A358" s="105" t="s">
        <v>104</v>
      </c>
      <c r="B358" s="96"/>
      <c r="C358" s="96">
        <f t="shared" si="29"/>
        <v>9</v>
      </c>
      <c r="D358" s="96">
        <f t="shared" si="28"/>
        <v>6</v>
      </c>
      <c r="E358" s="96">
        <f t="shared" si="28"/>
        <v>29</v>
      </c>
      <c r="F358" s="96">
        <f t="shared" si="28"/>
        <v>27</v>
      </c>
      <c r="G358" s="96">
        <f t="shared" si="28"/>
        <v>11</v>
      </c>
      <c r="H358" s="96">
        <f t="shared" si="28"/>
        <v>23</v>
      </c>
      <c r="I358" s="96">
        <f t="shared" si="28"/>
        <v>17</v>
      </c>
      <c r="J358" s="96">
        <f t="shared" si="28"/>
        <v>13</v>
      </c>
      <c r="K358" s="96">
        <f t="shared" si="28"/>
        <v>24</v>
      </c>
      <c r="L358" s="96">
        <f t="shared" si="28"/>
        <v>15</v>
      </c>
      <c r="M358" s="96">
        <f t="shared" si="28"/>
        <v>14</v>
      </c>
      <c r="N358" s="96">
        <f t="shared" si="28"/>
        <v>18</v>
      </c>
      <c r="O358" s="96">
        <f t="shared" si="28"/>
        <v>26</v>
      </c>
      <c r="P358" s="96">
        <f t="shared" si="28"/>
        <v>12</v>
      </c>
      <c r="Q358" s="96">
        <f t="shared" si="28"/>
        <v>22</v>
      </c>
      <c r="R358" s="96">
        <f t="shared" si="28"/>
        <v>8</v>
      </c>
      <c r="S358" s="96">
        <f t="shared" si="28"/>
        <v>3</v>
      </c>
      <c r="T358" s="96">
        <f t="shared" si="28"/>
        <v>16</v>
      </c>
      <c r="U358" s="96">
        <f t="shared" si="28"/>
        <v>2</v>
      </c>
      <c r="V358" s="96">
        <f t="shared" si="28"/>
        <v>28</v>
      </c>
      <c r="W358" s="96">
        <f t="shared" si="28"/>
        <v>20</v>
      </c>
      <c r="X358" s="96">
        <f t="shared" si="28"/>
        <v>10</v>
      </c>
      <c r="Y358" s="96">
        <f t="shared" si="28"/>
        <v>21</v>
      </c>
      <c r="Z358" s="96">
        <f t="shared" si="28"/>
        <v>5</v>
      </c>
      <c r="AA358" s="96">
        <f t="shared" si="28"/>
        <v>1</v>
      </c>
      <c r="AB358" s="96">
        <f t="shared" si="28"/>
        <v>7</v>
      </c>
      <c r="AC358" s="96">
        <f t="shared" si="28"/>
        <v>19</v>
      </c>
      <c r="AD358" s="96">
        <f t="shared" si="28"/>
        <v>4</v>
      </c>
      <c r="AE358" s="96">
        <f t="shared" si="28"/>
        <v>25</v>
      </c>
    </row>
    <row r="359" spans="1:31" x14ac:dyDescent="0.25">
      <c r="A359" s="105" t="s">
        <v>106</v>
      </c>
      <c r="B359" s="96"/>
      <c r="C359" s="96">
        <f t="shared" si="29"/>
        <v>11</v>
      </c>
      <c r="D359" s="96">
        <f t="shared" si="28"/>
        <v>6</v>
      </c>
      <c r="E359" s="96">
        <f t="shared" si="28"/>
        <v>29</v>
      </c>
      <c r="F359" s="96">
        <f t="shared" si="28"/>
        <v>27</v>
      </c>
      <c r="G359" s="96">
        <f t="shared" si="28"/>
        <v>12</v>
      </c>
      <c r="H359" s="96">
        <f t="shared" si="28"/>
        <v>23</v>
      </c>
      <c r="I359" s="96">
        <f t="shared" si="28"/>
        <v>15</v>
      </c>
      <c r="J359" s="96">
        <f t="shared" si="28"/>
        <v>8</v>
      </c>
      <c r="K359" s="96">
        <f t="shared" si="28"/>
        <v>24</v>
      </c>
      <c r="L359" s="96">
        <f t="shared" si="28"/>
        <v>16</v>
      </c>
      <c r="M359" s="96">
        <f t="shared" si="28"/>
        <v>14</v>
      </c>
      <c r="N359" s="96">
        <f t="shared" si="28"/>
        <v>20</v>
      </c>
      <c r="O359" s="96">
        <f t="shared" si="28"/>
        <v>26</v>
      </c>
      <c r="P359" s="96">
        <f t="shared" si="28"/>
        <v>13</v>
      </c>
      <c r="Q359" s="96">
        <f t="shared" si="28"/>
        <v>21</v>
      </c>
      <c r="R359" s="96">
        <f t="shared" si="28"/>
        <v>9</v>
      </c>
      <c r="S359" s="96">
        <f t="shared" si="28"/>
        <v>3</v>
      </c>
      <c r="T359" s="96">
        <f t="shared" si="28"/>
        <v>22</v>
      </c>
      <c r="U359" s="96">
        <f t="shared" si="28"/>
        <v>2</v>
      </c>
      <c r="V359" s="96">
        <f t="shared" si="28"/>
        <v>28</v>
      </c>
      <c r="W359" s="96">
        <f t="shared" si="28"/>
        <v>19</v>
      </c>
      <c r="X359" s="96">
        <f t="shared" si="28"/>
        <v>10</v>
      </c>
      <c r="Y359" s="96">
        <f t="shared" si="28"/>
        <v>18</v>
      </c>
      <c r="Z359" s="96">
        <f t="shared" si="28"/>
        <v>5</v>
      </c>
      <c r="AA359" s="96">
        <f t="shared" si="28"/>
        <v>1</v>
      </c>
      <c r="AB359" s="96">
        <f t="shared" si="28"/>
        <v>7</v>
      </c>
      <c r="AC359" s="96">
        <f t="shared" si="28"/>
        <v>17</v>
      </c>
      <c r="AD359" s="96">
        <f t="shared" si="28"/>
        <v>4</v>
      </c>
      <c r="AE359" s="96">
        <f t="shared" si="28"/>
        <v>25</v>
      </c>
    </row>
    <row r="360" spans="1:31" x14ac:dyDescent="0.25">
      <c r="A360" s="105" t="s">
        <v>108</v>
      </c>
      <c r="B360" s="96"/>
      <c r="C360" s="96">
        <f t="shared" si="29"/>
        <v>8</v>
      </c>
      <c r="D360" s="96">
        <f t="shared" si="28"/>
        <v>6</v>
      </c>
      <c r="E360" s="96">
        <f t="shared" si="28"/>
        <v>29</v>
      </c>
      <c r="F360" s="96">
        <f t="shared" si="28"/>
        <v>26</v>
      </c>
      <c r="G360" s="96">
        <f t="shared" si="28"/>
        <v>12</v>
      </c>
      <c r="H360" s="96">
        <f t="shared" si="28"/>
        <v>20</v>
      </c>
      <c r="I360" s="96">
        <f t="shared" si="28"/>
        <v>17</v>
      </c>
      <c r="J360" s="96">
        <f t="shared" si="28"/>
        <v>9</v>
      </c>
      <c r="K360" s="96">
        <f t="shared" si="28"/>
        <v>25</v>
      </c>
      <c r="L360" s="96">
        <f t="shared" si="28"/>
        <v>16</v>
      </c>
      <c r="M360" s="96">
        <f t="shared" si="28"/>
        <v>11</v>
      </c>
      <c r="N360" s="96">
        <f t="shared" si="28"/>
        <v>15</v>
      </c>
      <c r="O360" s="96">
        <f t="shared" si="28"/>
        <v>27</v>
      </c>
      <c r="P360" s="96">
        <f t="shared" si="28"/>
        <v>14</v>
      </c>
      <c r="Q360" s="96">
        <f t="shared" si="28"/>
        <v>23</v>
      </c>
      <c r="R360" s="96">
        <f t="shared" si="28"/>
        <v>10</v>
      </c>
      <c r="S360" s="96">
        <f t="shared" si="28"/>
        <v>3</v>
      </c>
      <c r="T360" s="96">
        <f t="shared" si="28"/>
        <v>21</v>
      </c>
      <c r="U360" s="96">
        <f t="shared" si="28"/>
        <v>2</v>
      </c>
      <c r="V360" s="96">
        <f t="shared" si="28"/>
        <v>28</v>
      </c>
      <c r="W360" s="96">
        <f t="shared" si="28"/>
        <v>22</v>
      </c>
      <c r="X360" s="96">
        <f t="shared" si="28"/>
        <v>13</v>
      </c>
      <c r="Y360" s="96">
        <f t="shared" si="28"/>
        <v>18</v>
      </c>
      <c r="Z360" s="96">
        <f t="shared" si="28"/>
        <v>5</v>
      </c>
      <c r="AA360" s="96">
        <f t="shared" si="28"/>
        <v>1</v>
      </c>
      <c r="AB360" s="96">
        <f t="shared" si="28"/>
        <v>7</v>
      </c>
      <c r="AC360" s="96">
        <f t="shared" si="28"/>
        <v>19</v>
      </c>
      <c r="AD360" s="96">
        <f t="shared" si="28"/>
        <v>4</v>
      </c>
      <c r="AE360" s="96">
        <f t="shared" si="28"/>
        <v>24</v>
      </c>
    </row>
    <row r="361" spans="1:31" x14ac:dyDescent="0.25">
      <c r="A361" s="105" t="s">
        <v>52</v>
      </c>
      <c r="B361" s="96"/>
      <c r="C361" s="96">
        <f t="shared" si="29"/>
        <v>13</v>
      </c>
      <c r="D361" s="96">
        <f t="shared" si="28"/>
        <v>4</v>
      </c>
      <c r="E361" s="96">
        <f t="shared" si="28"/>
        <v>28</v>
      </c>
      <c r="F361" s="96">
        <f t="shared" si="28"/>
        <v>24</v>
      </c>
      <c r="G361" s="96">
        <f t="shared" si="28"/>
        <v>7</v>
      </c>
      <c r="H361" s="96">
        <f t="shared" si="28"/>
        <v>21</v>
      </c>
      <c r="I361" s="96">
        <f t="shared" si="28"/>
        <v>17</v>
      </c>
      <c r="J361" s="96">
        <f t="shared" si="28"/>
        <v>15</v>
      </c>
      <c r="K361" s="96">
        <f t="shared" si="28"/>
        <v>25</v>
      </c>
      <c r="L361" s="96">
        <f t="shared" si="28"/>
        <v>23</v>
      </c>
      <c r="M361" s="96">
        <f t="shared" si="28"/>
        <v>9</v>
      </c>
      <c r="N361" s="96">
        <f t="shared" si="28"/>
        <v>20</v>
      </c>
      <c r="O361" s="96">
        <f t="shared" si="28"/>
        <v>29</v>
      </c>
      <c r="P361" s="96">
        <f t="shared" si="28"/>
        <v>19</v>
      </c>
      <c r="Q361" s="96">
        <f t="shared" si="28"/>
        <v>22</v>
      </c>
      <c r="R361" s="96">
        <f t="shared" si="28"/>
        <v>11</v>
      </c>
      <c r="S361" s="96">
        <f t="shared" si="28"/>
        <v>3</v>
      </c>
      <c r="T361" s="96">
        <f t="shared" si="28"/>
        <v>12</v>
      </c>
      <c r="U361" s="96">
        <f t="shared" si="28"/>
        <v>2</v>
      </c>
      <c r="V361" s="96">
        <f t="shared" ref="D361:AE370" si="30">RANK(V333,$C333:$AE333)</f>
        <v>26</v>
      </c>
      <c r="W361" s="96">
        <f t="shared" si="30"/>
        <v>14</v>
      </c>
      <c r="X361" s="96">
        <f t="shared" si="30"/>
        <v>10</v>
      </c>
      <c r="Y361" s="96">
        <f t="shared" si="30"/>
        <v>16</v>
      </c>
      <c r="Z361" s="96">
        <f t="shared" si="30"/>
        <v>5</v>
      </c>
      <c r="AA361" s="96">
        <f t="shared" si="30"/>
        <v>1</v>
      </c>
      <c r="AB361" s="96">
        <f t="shared" si="30"/>
        <v>8</v>
      </c>
      <c r="AC361" s="96">
        <f t="shared" si="30"/>
        <v>18</v>
      </c>
      <c r="AD361" s="96">
        <f t="shared" si="30"/>
        <v>6</v>
      </c>
      <c r="AE361" s="96">
        <f t="shared" si="30"/>
        <v>27</v>
      </c>
    </row>
    <row r="362" spans="1:31" x14ac:dyDescent="0.25">
      <c r="A362" s="105" t="s">
        <v>110</v>
      </c>
      <c r="B362" s="96"/>
      <c r="C362" s="96">
        <f t="shared" si="29"/>
        <v>9</v>
      </c>
      <c r="D362" s="96">
        <f t="shared" si="30"/>
        <v>4</v>
      </c>
      <c r="E362" s="96">
        <f t="shared" si="30"/>
        <v>28</v>
      </c>
      <c r="F362" s="96">
        <f t="shared" si="30"/>
        <v>26</v>
      </c>
      <c r="G362" s="96">
        <f t="shared" si="30"/>
        <v>12</v>
      </c>
      <c r="H362" s="96">
        <f t="shared" si="30"/>
        <v>19</v>
      </c>
      <c r="I362" s="96">
        <f t="shared" si="30"/>
        <v>16</v>
      </c>
      <c r="J362" s="96">
        <f t="shared" si="30"/>
        <v>17</v>
      </c>
      <c r="K362" s="96">
        <f t="shared" si="30"/>
        <v>25</v>
      </c>
      <c r="L362" s="96">
        <f t="shared" si="30"/>
        <v>20</v>
      </c>
      <c r="M362" s="96">
        <f t="shared" si="30"/>
        <v>10</v>
      </c>
      <c r="N362" s="96">
        <f t="shared" si="30"/>
        <v>14</v>
      </c>
      <c r="O362" s="96">
        <f t="shared" si="30"/>
        <v>29</v>
      </c>
      <c r="P362" s="96">
        <f t="shared" si="30"/>
        <v>18</v>
      </c>
      <c r="Q362" s="96">
        <f t="shared" si="30"/>
        <v>24</v>
      </c>
      <c r="R362" s="96">
        <f t="shared" si="30"/>
        <v>8</v>
      </c>
      <c r="S362" s="96">
        <f t="shared" si="30"/>
        <v>3</v>
      </c>
      <c r="T362" s="96">
        <f t="shared" si="30"/>
        <v>23</v>
      </c>
      <c r="U362" s="96">
        <f t="shared" si="30"/>
        <v>2</v>
      </c>
      <c r="V362" s="96">
        <f t="shared" si="30"/>
        <v>27</v>
      </c>
      <c r="W362" s="96">
        <f t="shared" si="30"/>
        <v>15</v>
      </c>
      <c r="X362" s="96">
        <f t="shared" si="30"/>
        <v>13</v>
      </c>
      <c r="Y362" s="96">
        <f t="shared" si="30"/>
        <v>11</v>
      </c>
      <c r="Z362" s="96">
        <f t="shared" si="30"/>
        <v>5</v>
      </c>
      <c r="AA362" s="96">
        <f t="shared" si="30"/>
        <v>1</v>
      </c>
      <c r="AB362" s="96">
        <f t="shared" si="30"/>
        <v>7</v>
      </c>
      <c r="AC362" s="96">
        <f t="shared" si="30"/>
        <v>22</v>
      </c>
      <c r="AD362" s="96">
        <f t="shared" si="30"/>
        <v>6</v>
      </c>
      <c r="AE362" s="96">
        <f t="shared" si="30"/>
        <v>21</v>
      </c>
    </row>
    <row r="363" spans="1:31" x14ac:dyDescent="0.25">
      <c r="A363" s="105" t="s">
        <v>111</v>
      </c>
      <c r="B363" s="96"/>
      <c r="C363" s="96">
        <f t="shared" si="29"/>
        <v>10</v>
      </c>
      <c r="D363" s="96">
        <f t="shared" si="30"/>
        <v>5</v>
      </c>
      <c r="E363" s="96">
        <f t="shared" si="30"/>
        <v>21</v>
      </c>
      <c r="F363" s="96">
        <f t="shared" si="30"/>
        <v>16</v>
      </c>
      <c r="G363" s="96">
        <f t="shared" si="30"/>
        <v>3</v>
      </c>
      <c r="H363" s="96">
        <f t="shared" si="30"/>
        <v>25</v>
      </c>
      <c r="I363" s="96">
        <f t="shared" si="30"/>
        <v>25</v>
      </c>
      <c r="J363" s="96">
        <f t="shared" si="30"/>
        <v>19</v>
      </c>
      <c r="K363" s="96">
        <f t="shared" si="30"/>
        <v>20</v>
      </c>
      <c r="L363" s="96">
        <f t="shared" si="30"/>
        <v>24</v>
      </c>
      <c r="M363" s="96">
        <f t="shared" si="30"/>
        <v>8</v>
      </c>
      <c r="N363" s="96">
        <f t="shared" si="30"/>
        <v>18</v>
      </c>
      <c r="O363" s="96">
        <f t="shared" si="30"/>
        <v>25</v>
      </c>
      <c r="P363" s="96">
        <f t="shared" si="30"/>
        <v>23</v>
      </c>
      <c r="Q363" s="96">
        <f t="shared" si="30"/>
        <v>13</v>
      </c>
      <c r="R363" s="96">
        <f t="shared" si="30"/>
        <v>11</v>
      </c>
      <c r="S363" s="96">
        <f t="shared" si="30"/>
        <v>14</v>
      </c>
      <c r="T363" s="96">
        <f t="shared" si="30"/>
        <v>17</v>
      </c>
      <c r="U363" s="96">
        <f t="shared" si="30"/>
        <v>2</v>
      </c>
      <c r="V363" s="96">
        <f t="shared" si="30"/>
        <v>25</v>
      </c>
      <c r="W363" s="96">
        <f t="shared" si="30"/>
        <v>22</v>
      </c>
      <c r="X363" s="96">
        <f t="shared" si="30"/>
        <v>15</v>
      </c>
      <c r="Y363" s="96">
        <f t="shared" si="30"/>
        <v>12</v>
      </c>
      <c r="Z363" s="96">
        <f t="shared" si="30"/>
        <v>4</v>
      </c>
      <c r="AA363" s="96">
        <f t="shared" si="30"/>
        <v>1</v>
      </c>
      <c r="AB363" s="96">
        <f t="shared" si="30"/>
        <v>6</v>
      </c>
      <c r="AC363" s="96">
        <f t="shared" si="30"/>
        <v>9</v>
      </c>
      <c r="AD363" s="96">
        <f t="shared" si="30"/>
        <v>7</v>
      </c>
      <c r="AE363" s="96">
        <f t="shared" si="30"/>
        <v>25</v>
      </c>
    </row>
    <row r="364" spans="1:31" x14ac:dyDescent="0.25">
      <c r="A364" s="105" t="s">
        <v>45</v>
      </c>
      <c r="B364" s="96"/>
      <c r="C364" s="96">
        <f t="shared" si="29"/>
        <v>8</v>
      </c>
      <c r="D364" s="96">
        <f t="shared" si="30"/>
        <v>3</v>
      </c>
      <c r="E364" s="96">
        <f t="shared" si="30"/>
        <v>19</v>
      </c>
      <c r="F364" s="96">
        <f t="shared" si="30"/>
        <v>17</v>
      </c>
      <c r="G364" s="96">
        <f t="shared" si="30"/>
        <v>28</v>
      </c>
      <c r="H364" s="96">
        <f t="shared" si="30"/>
        <v>16</v>
      </c>
      <c r="I364" s="96">
        <f t="shared" si="30"/>
        <v>22</v>
      </c>
      <c r="J364" s="96">
        <f t="shared" si="30"/>
        <v>11</v>
      </c>
      <c r="K364" s="96">
        <f t="shared" si="30"/>
        <v>15</v>
      </c>
      <c r="L364" s="96">
        <f t="shared" si="30"/>
        <v>12</v>
      </c>
      <c r="M364" s="96">
        <f t="shared" si="30"/>
        <v>28</v>
      </c>
      <c r="N364" s="96">
        <f t="shared" si="30"/>
        <v>27</v>
      </c>
      <c r="O364" s="96">
        <f t="shared" si="30"/>
        <v>25</v>
      </c>
      <c r="P364" s="96">
        <f t="shared" si="30"/>
        <v>26</v>
      </c>
      <c r="Q364" s="96">
        <f t="shared" si="30"/>
        <v>23</v>
      </c>
      <c r="R364" s="96">
        <f t="shared" si="30"/>
        <v>6</v>
      </c>
      <c r="S364" s="96">
        <f t="shared" si="30"/>
        <v>1</v>
      </c>
      <c r="T364" s="96">
        <f t="shared" si="30"/>
        <v>5</v>
      </c>
      <c r="U364" s="96">
        <f t="shared" si="30"/>
        <v>24</v>
      </c>
      <c r="V364" s="96">
        <f t="shared" si="30"/>
        <v>21</v>
      </c>
      <c r="W364" s="96">
        <f t="shared" si="30"/>
        <v>18</v>
      </c>
      <c r="X364" s="96">
        <f t="shared" si="30"/>
        <v>4</v>
      </c>
      <c r="Y364" s="96">
        <f t="shared" si="30"/>
        <v>20</v>
      </c>
      <c r="Z364" s="96">
        <f t="shared" si="30"/>
        <v>2</v>
      </c>
      <c r="AA364" s="96">
        <f t="shared" si="30"/>
        <v>7</v>
      </c>
      <c r="AB364" s="96">
        <f t="shared" si="30"/>
        <v>10</v>
      </c>
      <c r="AC364" s="96">
        <f t="shared" si="30"/>
        <v>13</v>
      </c>
      <c r="AD364" s="96">
        <f t="shared" si="30"/>
        <v>9</v>
      </c>
      <c r="AE364" s="96">
        <f t="shared" si="30"/>
        <v>14</v>
      </c>
    </row>
    <row r="365" spans="1:31" x14ac:dyDescent="0.25">
      <c r="A365" s="105" t="s">
        <v>117</v>
      </c>
      <c r="B365" s="96"/>
      <c r="C365" s="96">
        <f t="shared" si="29"/>
        <v>13</v>
      </c>
      <c r="D365" s="96">
        <f t="shared" si="30"/>
        <v>6</v>
      </c>
      <c r="E365" s="96">
        <f t="shared" si="30"/>
        <v>28</v>
      </c>
      <c r="F365" s="96">
        <f t="shared" si="30"/>
        <v>25</v>
      </c>
      <c r="G365" s="96">
        <f t="shared" si="30"/>
        <v>17</v>
      </c>
      <c r="H365" s="96">
        <f t="shared" si="30"/>
        <v>15</v>
      </c>
      <c r="I365" s="96">
        <f t="shared" si="30"/>
        <v>21</v>
      </c>
      <c r="J365" s="96">
        <f t="shared" si="30"/>
        <v>19</v>
      </c>
      <c r="K365" s="96">
        <f t="shared" si="30"/>
        <v>27</v>
      </c>
      <c r="L365" s="96">
        <f t="shared" si="30"/>
        <v>20</v>
      </c>
      <c r="M365" s="96">
        <f t="shared" si="30"/>
        <v>9</v>
      </c>
      <c r="N365" s="96">
        <f t="shared" si="30"/>
        <v>18</v>
      </c>
      <c r="O365" s="96">
        <f t="shared" si="30"/>
        <v>29</v>
      </c>
      <c r="P365" s="96">
        <f t="shared" si="30"/>
        <v>16</v>
      </c>
      <c r="Q365" s="96">
        <f t="shared" si="30"/>
        <v>24</v>
      </c>
      <c r="R365" s="96">
        <f t="shared" si="30"/>
        <v>7</v>
      </c>
      <c r="S365" s="96">
        <f t="shared" si="30"/>
        <v>3</v>
      </c>
      <c r="T365" s="96">
        <f t="shared" si="30"/>
        <v>11</v>
      </c>
      <c r="U365" s="96">
        <f t="shared" si="30"/>
        <v>1</v>
      </c>
      <c r="V365" s="96">
        <f t="shared" si="30"/>
        <v>26</v>
      </c>
      <c r="W365" s="96">
        <f t="shared" si="30"/>
        <v>12</v>
      </c>
      <c r="X365" s="96">
        <f t="shared" si="30"/>
        <v>5</v>
      </c>
      <c r="Y365" s="96">
        <f t="shared" si="30"/>
        <v>14</v>
      </c>
      <c r="Z365" s="96">
        <f t="shared" si="30"/>
        <v>4</v>
      </c>
      <c r="AA365" s="96">
        <f t="shared" si="30"/>
        <v>2</v>
      </c>
      <c r="AB365" s="96">
        <f t="shared" si="30"/>
        <v>8</v>
      </c>
      <c r="AC365" s="96">
        <f t="shared" si="30"/>
        <v>23</v>
      </c>
      <c r="AD365" s="96">
        <f t="shared" si="30"/>
        <v>10</v>
      </c>
      <c r="AE365" s="96">
        <f t="shared" si="30"/>
        <v>22</v>
      </c>
    </row>
    <row r="366" spans="1:31" x14ac:dyDescent="0.25">
      <c r="A366" s="105" t="s">
        <v>118</v>
      </c>
      <c r="B366" s="96"/>
      <c r="C366" s="96">
        <f t="shared" si="29"/>
        <v>16</v>
      </c>
      <c r="D366" s="96">
        <f t="shared" si="30"/>
        <v>13</v>
      </c>
      <c r="E366" s="96">
        <f t="shared" si="30"/>
        <v>1</v>
      </c>
      <c r="F366" s="96">
        <f t="shared" si="30"/>
        <v>21</v>
      </c>
      <c r="G366" s="96">
        <f t="shared" si="30"/>
        <v>8</v>
      </c>
      <c r="H366" s="96">
        <f t="shared" si="30"/>
        <v>4</v>
      </c>
      <c r="I366" s="96">
        <f t="shared" si="30"/>
        <v>25</v>
      </c>
      <c r="J366" s="96">
        <f t="shared" si="30"/>
        <v>19</v>
      </c>
      <c r="K366" s="96">
        <f t="shared" si="30"/>
        <v>27</v>
      </c>
      <c r="L366" s="96">
        <f t="shared" si="30"/>
        <v>12</v>
      </c>
      <c r="M366" s="96">
        <f t="shared" si="30"/>
        <v>6</v>
      </c>
      <c r="N366" s="96">
        <f t="shared" si="30"/>
        <v>22</v>
      </c>
      <c r="O366" s="96">
        <f t="shared" si="30"/>
        <v>29</v>
      </c>
      <c r="P366" s="96">
        <f t="shared" si="30"/>
        <v>14</v>
      </c>
      <c r="Q366" s="96">
        <f t="shared" si="30"/>
        <v>15</v>
      </c>
      <c r="R366" s="96">
        <f t="shared" si="30"/>
        <v>9</v>
      </c>
      <c r="S366" s="96">
        <f t="shared" si="30"/>
        <v>26</v>
      </c>
      <c r="T366" s="96">
        <f t="shared" si="30"/>
        <v>5</v>
      </c>
      <c r="U366" s="96">
        <f t="shared" si="30"/>
        <v>10</v>
      </c>
      <c r="V366" s="96">
        <f t="shared" si="30"/>
        <v>23</v>
      </c>
      <c r="W366" s="96">
        <f t="shared" si="30"/>
        <v>3</v>
      </c>
      <c r="X366" s="96">
        <f t="shared" si="30"/>
        <v>7</v>
      </c>
      <c r="Y366" s="96">
        <f t="shared" si="30"/>
        <v>2</v>
      </c>
      <c r="Z366" s="96">
        <f t="shared" si="30"/>
        <v>17</v>
      </c>
      <c r="AA366" s="96">
        <f t="shared" si="30"/>
        <v>20</v>
      </c>
      <c r="AB366" s="96">
        <f t="shared" si="30"/>
        <v>24</v>
      </c>
      <c r="AC366" s="96">
        <f t="shared" si="30"/>
        <v>11</v>
      </c>
      <c r="AD366" s="96">
        <f t="shared" si="30"/>
        <v>28</v>
      </c>
      <c r="AE366" s="96">
        <f t="shared" si="30"/>
        <v>18</v>
      </c>
    </row>
    <row r="367" spans="1:31" x14ac:dyDescent="0.25">
      <c r="A367" s="105" t="s">
        <v>120</v>
      </c>
      <c r="B367" s="96"/>
      <c r="C367" s="96">
        <f t="shared" si="29"/>
        <v>20</v>
      </c>
      <c r="D367" s="96">
        <f t="shared" si="30"/>
        <v>11</v>
      </c>
      <c r="E367" s="96">
        <f t="shared" si="30"/>
        <v>8</v>
      </c>
      <c r="F367" s="96">
        <f t="shared" si="30"/>
        <v>13</v>
      </c>
      <c r="G367" s="96">
        <f t="shared" si="30"/>
        <v>5</v>
      </c>
      <c r="H367" s="96">
        <f t="shared" si="30"/>
        <v>3</v>
      </c>
      <c r="I367" s="96">
        <f t="shared" si="30"/>
        <v>24</v>
      </c>
      <c r="J367" s="96">
        <f t="shared" si="30"/>
        <v>18</v>
      </c>
      <c r="K367" s="96">
        <f t="shared" si="30"/>
        <v>25</v>
      </c>
      <c r="L367" s="96">
        <f t="shared" si="30"/>
        <v>9</v>
      </c>
      <c r="M367" s="96">
        <f t="shared" si="30"/>
        <v>10</v>
      </c>
      <c r="N367" s="96">
        <f t="shared" si="30"/>
        <v>16</v>
      </c>
      <c r="O367" s="96">
        <f t="shared" si="30"/>
        <v>29</v>
      </c>
      <c r="P367" s="96">
        <f t="shared" si="30"/>
        <v>21</v>
      </c>
      <c r="Q367" s="96">
        <f t="shared" si="30"/>
        <v>22</v>
      </c>
      <c r="R367" s="96">
        <f t="shared" si="30"/>
        <v>6</v>
      </c>
      <c r="S367" s="96">
        <f t="shared" si="30"/>
        <v>27</v>
      </c>
      <c r="T367" s="96">
        <f t="shared" si="30"/>
        <v>7</v>
      </c>
      <c r="U367" s="96">
        <f t="shared" si="30"/>
        <v>12</v>
      </c>
      <c r="V367" s="96">
        <f t="shared" si="30"/>
        <v>26</v>
      </c>
      <c r="W367" s="96">
        <f t="shared" si="30"/>
        <v>4</v>
      </c>
      <c r="X367" s="96">
        <f t="shared" si="30"/>
        <v>2</v>
      </c>
      <c r="Y367" s="96">
        <f t="shared" si="30"/>
        <v>1</v>
      </c>
      <c r="Z367" s="96">
        <f t="shared" si="30"/>
        <v>14</v>
      </c>
      <c r="AA367" s="96">
        <f t="shared" si="30"/>
        <v>19</v>
      </c>
      <c r="AB367" s="96">
        <f t="shared" si="30"/>
        <v>23</v>
      </c>
      <c r="AC367" s="96">
        <f t="shared" si="30"/>
        <v>15</v>
      </c>
      <c r="AD367" s="96">
        <f t="shared" si="30"/>
        <v>28</v>
      </c>
      <c r="AE367" s="96">
        <f t="shared" si="30"/>
        <v>17</v>
      </c>
    </row>
    <row r="368" spans="1:31" x14ac:dyDescent="0.25">
      <c r="A368" s="105" t="s">
        <v>97</v>
      </c>
      <c r="B368" s="96"/>
      <c r="C368" s="96">
        <f t="shared" si="29"/>
        <v>5</v>
      </c>
      <c r="D368" s="96">
        <f t="shared" si="30"/>
        <v>26</v>
      </c>
      <c r="E368" s="96">
        <f t="shared" si="30"/>
        <v>11</v>
      </c>
      <c r="F368" s="96">
        <f t="shared" si="30"/>
        <v>8</v>
      </c>
      <c r="G368" s="96">
        <f t="shared" si="30"/>
        <v>21</v>
      </c>
      <c r="H368" s="96">
        <f t="shared" si="30"/>
        <v>10</v>
      </c>
      <c r="I368" s="96">
        <f t="shared" si="30"/>
        <v>23</v>
      </c>
      <c r="J368" s="96">
        <f t="shared" si="30"/>
        <v>22</v>
      </c>
      <c r="K368" s="96">
        <f t="shared" si="30"/>
        <v>12</v>
      </c>
      <c r="L368" s="96">
        <f t="shared" si="30"/>
        <v>3</v>
      </c>
      <c r="M368" s="96">
        <f t="shared" si="30"/>
        <v>4</v>
      </c>
      <c r="N368" s="96">
        <f t="shared" si="30"/>
        <v>7</v>
      </c>
      <c r="O368" s="96">
        <f t="shared" si="30"/>
        <v>25</v>
      </c>
      <c r="P368" s="96">
        <f t="shared" si="30"/>
        <v>17</v>
      </c>
      <c r="Q368" s="96">
        <f t="shared" si="30"/>
        <v>13</v>
      </c>
      <c r="R368" s="96">
        <f t="shared" si="30"/>
        <v>28</v>
      </c>
      <c r="S368" s="96">
        <f t="shared" si="30"/>
        <v>27</v>
      </c>
      <c r="T368" s="96">
        <f t="shared" si="30"/>
        <v>9</v>
      </c>
      <c r="U368" s="96">
        <f t="shared" si="30"/>
        <v>15</v>
      </c>
      <c r="V368" s="96">
        <f t="shared" si="30"/>
        <v>29</v>
      </c>
      <c r="W368" s="96">
        <f t="shared" si="30"/>
        <v>2</v>
      </c>
      <c r="X368" s="96">
        <f t="shared" si="30"/>
        <v>1</v>
      </c>
      <c r="Y368" s="96">
        <f t="shared" si="30"/>
        <v>14</v>
      </c>
      <c r="Z368" s="96">
        <f t="shared" si="30"/>
        <v>6</v>
      </c>
      <c r="AA368" s="96">
        <f t="shared" si="30"/>
        <v>19</v>
      </c>
      <c r="AB368" s="96">
        <f t="shared" si="30"/>
        <v>16</v>
      </c>
      <c r="AC368" s="96">
        <f t="shared" si="30"/>
        <v>20</v>
      </c>
      <c r="AD368" s="96">
        <f t="shared" si="30"/>
        <v>18</v>
      </c>
      <c r="AE368" s="96">
        <f t="shared" si="30"/>
        <v>24</v>
      </c>
    </row>
    <row r="369" spans="1:31" x14ac:dyDescent="0.25">
      <c r="A369" s="105" t="s">
        <v>98</v>
      </c>
      <c r="B369" s="96"/>
      <c r="C369" s="96">
        <f t="shared" ref="C369:C376" si="31">RANK(C341,$C341:$AE341)</f>
        <v>23</v>
      </c>
      <c r="D369" s="96">
        <f t="shared" si="30"/>
        <v>19</v>
      </c>
      <c r="E369" s="96">
        <f t="shared" si="30"/>
        <v>3</v>
      </c>
      <c r="F369" s="96">
        <f t="shared" si="30"/>
        <v>4</v>
      </c>
      <c r="G369" s="96">
        <f t="shared" si="30"/>
        <v>7</v>
      </c>
      <c r="H369" s="96">
        <f t="shared" si="30"/>
        <v>6</v>
      </c>
      <c r="I369" s="96">
        <f t="shared" si="30"/>
        <v>5</v>
      </c>
      <c r="J369" s="96">
        <f t="shared" si="30"/>
        <v>25</v>
      </c>
      <c r="K369" s="96">
        <f t="shared" si="30"/>
        <v>11</v>
      </c>
      <c r="L369" s="96">
        <f t="shared" si="30"/>
        <v>29</v>
      </c>
      <c r="M369" s="96">
        <f t="shared" si="30"/>
        <v>17</v>
      </c>
      <c r="N369" s="96">
        <f t="shared" si="30"/>
        <v>13</v>
      </c>
      <c r="O369" s="96">
        <f t="shared" si="30"/>
        <v>27</v>
      </c>
      <c r="P369" s="96">
        <f t="shared" si="30"/>
        <v>28</v>
      </c>
      <c r="Q369" s="96">
        <f t="shared" si="30"/>
        <v>15</v>
      </c>
      <c r="R369" s="96">
        <f t="shared" si="30"/>
        <v>12</v>
      </c>
      <c r="S369" s="96">
        <f t="shared" si="30"/>
        <v>26</v>
      </c>
      <c r="T369" s="96">
        <f t="shared" si="30"/>
        <v>20</v>
      </c>
      <c r="U369" s="96">
        <f t="shared" si="30"/>
        <v>14</v>
      </c>
      <c r="V369" s="96">
        <f t="shared" si="30"/>
        <v>2</v>
      </c>
      <c r="W369" s="96">
        <f t="shared" si="30"/>
        <v>10</v>
      </c>
      <c r="X369" s="96">
        <f t="shared" si="30"/>
        <v>24</v>
      </c>
      <c r="Y369" s="96">
        <f t="shared" si="30"/>
        <v>1</v>
      </c>
      <c r="Z369" s="96">
        <f t="shared" si="30"/>
        <v>18</v>
      </c>
      <c r="AA369" s="96">
        <f t="shared" si="30"/>
        <v>22</v>
      </c>
      <c r="AB369" s="96">
        <f t="shared" si="30"/>
        <v>16</v>
      </c>
      <c r="AC369" s="96">
        <f t="shared" si="30"/>
        <v>9</v>
      </c>
      <c r="AD369" s="96">
        <f t="shared" si="30"/>
        <v>21</v>
      </c>
      <c r="AE369" s="96">
        <f t="shared" si="30"/>
        <v>8</v>
      </c>
    </row>
    <row r="370" spans="1:31" x14ac:dyDescent="0.25">
      <c r="A370" s="105" t="s">
        <v>100</v>
      </c>
      <c r="B370" s="96"/>
      <c r="C370" s="96">
        <f t="shared" si="31"/>
        <v>12</v>
      </c>
      <c r="D370" s="96">
        <f t="shared" si="30"/>
        <v>3</v>
      </c>
      <c r="E370" s="96">
        <f t="shared" si="30"/>
        <v>8</v>
      </c>
      <c r="F370" s="96">
        <f t="shared" si="30"/>
        <v>15</v>
      </c>
      <c r="G370" s="96">
        <f t="shared" si="30"/>
        <v>19</v>
      </c>
      <c r="H370" s="96">
        <f t="shared" si="30"/>
        <v>24</v>
      </c>
      <c r="I370" s="96">
        <f t="shared" si="30"/>
        <v>24</v>
      </c>
      <c r="J370" s="96">
        <f t="shared" si="30"/>
        <v>2</v>
      </c>
      <c r="K370" s="96">
        <f t="shared" si="30"/>
        <v>24</v>
      </c>
      <c r="L370" s="96">
        <f t="shared" si="30"/>
        <v>17</v>
      </c>
      <c r="M370" s="96">
        <f t="shared" si="30"/>
        <v>24</v>
      </c>
      <c r="N370" s="96">
        <f t="shared" si="30"/>
        <v>7</v>
      </c>
      <c r="O370" s="96">
        <f t="shared" si="30"/>
        <v>4</v>
      </c>
      <c r="P370" s="96">
        <f t="shared" si="30"/>
        <v>10</v>
      </c>
      <c r="Q370" s="96">
        <f t="shared" si="30"/>
        <v>16</v>
      </c>
      <c r="R370" s="96">
        <f t="shared" si="30"/>
        <v>13</v>
      </c>
      <c r="S370" s="96">
        <f t="shared" si="30"/>
        <v>1</v>
      </c>
      <c r="T370" s="96">
        <f t="shared" si="30"/>
        <v>5</v>
      </c>
      <c r="U370" s="96">
        <f t="shared" si="30"/>
        <v>21</v>
      </c>
      <c r="V370" s="96">
        <f t="shared" si="30"/>
        <v>22</v>
      </c>
      <c r="W370" s="96">
        <f t="shared" si="30"/>
        <v>11</v>
      </c>
      <c r="X370" s="96">
        <f t="shared" si="30"/>
        <v>24</v>
      </c>
      <c r="Y370" s="96">
        <f t="shared" ref="D370:AE376" si="32">RANK(Y342,$C342:$AE342)</f>
        <v>24</v>
      </c>
      <c r="Z370" s="96">
        <f t="shared" si="32"/>
        <v>18</v>
      </c>
      <c r="AA370" s="96">
        <f t="shared" si="32"/>
        <v>14</v>
      </c>
      <c r="AB370" s="96">
        <f t="shared" si="32"/>
        <v>9</v>
      </c>
      <c r="AC370" s="96">
        <f t="shared" si="32"/>
        <v>23</v>
      </c>
      <c r="AD370" s="96">
        <f t="shared" si="32"/>
        <v>20</v>
      </c>
      <c r="AE370" s="96">
        <f t="shared" si="32"/>
        <v>6</v>
      </c>
    </row>
    <row r="371" spans="1:31" x14ac:dyDescent="0.25">
      <c r="A371" s="105" t="s">
        <v>130</v>
      </c>
      <c r="B371" s="96"/>
      <c r="C371" s="96">
        <f t="shared" si="31"/>
        <v>17</v>
      </c>
      <c r="D371" s="96">
        <f t="shared" si="32"/>
        <v>7</v>
      </c>
      <c r="E371" s="96">
        <f t="shared" si="32"/>
        <v>29</v>
      </c>
      <c r="F371" s="96">
        <f t="shared" si="32"/>
        <v>26</v>
      </c>
      <c r="G371" s="96">
        <f t="shared" si="32"/>
        <v>9</v>
      </c>
      <c r="H371" s="96">
        <f t="shared" si="32"/>
        <v>20</v>
      </c>
      <c r="I371" s="96">
        <f t="shared" si="32"/>
        <v>18</v>
      </c>
      <c r="J371" s="96">
        <f t="shared" si="32"/>
        <v>10</v>
      </c>
      <c r="K371" s="96">
        <f t="shared" si="32"/>
        <v>25</v>
      </c>
      <c r="L371" s="96">
        <f t="shared" si="32"/>
        <v>21</v>
      </c>
      <c r="M371" s="96">
        <f t="shared" si="32"/>
        <v>13</v>
      </c>
      <c r="N371" s="96">
        <f t="shared" si="32"/>
        <v>14</v>
      </c>
      <c r="O371" s="96">
        <f t="shared" si="32"/>
        <v>28</v>
      </c>
      <c r="P371" s="96">
        <f t="shared" si="32"/>
        <v>19</v>
      </c>
      <c r="Q371" s="96">
        <f t="shared" si="32"/>
        <v>24</v>
      </c>
      <c r="R371" s="96">
        <f t="shared" si="32"/>
        <v>12</v>
      </c>
      <c r="S371" s="96">
        <f t="shared" si="32"/>
        <v>3</v>
      </c>
      <c r="T371" s="96">
        <f t="shared" si="32"/>
        <v>16</v>
      </c>
      <c r="U371" s="96">
        <f t="shared" si="32"/>
        <v>2</v>
      </c>
      <c r="V371" s="96">
        <f t="shared" si="32"/>
        <v>27</v>
      </c>
      <c r="W371" s="96">
        <f t="shared" si="32"/>
        <v>15</v>
      </c>
      <c r="X371" s="96">
        <f t="shared" si="32"/>
        <v>8</v>
      </c>
      <c r="Y371" s="96">
        <f t="shared" si="32"/>
        <v>11</v>
      </c>
      <c r="Z371" s="96">
        <f t="shared" si="32"/>
        <v>4</v>
      </c>
      <c r="AA371" s="96">
        <f t="shared" si="32"/>
        <v>1</v>
      </c>
      <c r="AB371" s="96">
        <f t="shared" si="32"/>
        <v>6</v>
      </c>
      <c r="AC371" s="96">
        <f t="shared" si="32"/>
        <v>22</v>
      </c>
      <c r="AD371" s="96">
        <f t="shared" si="32"/>
        <v>5</v>
      </c>
      <c r="AE371" s="96">
        <f t="shared" si="32"/>
        <v>23</v>
      </c>
    </row>
    <row r="372" spans="1:31" x14ac:dyDescent="0.25">
      <c r="A372" s="105" t="s">
        <v>131</v>
      </c>
      <c r="B372" s="96"/>
      <c r="C372" s="96">
        <f t="shared" si="31"/>
        <v>15</v>
      </c>
      <c r="D372" s="96">
        <f t="shared" si="32"/>
        <v>6</v>
      </c>
      <c r="E372" s="96">
        <f t="shared" si="32"/>
        <v>29</v>
      </c>
      <c r="F372" s="96">
        <f t="shared" si="32"/>
        <v>27</v>
      </c>
      <c r="G372" s="96">
        <f t="shared" si="32"/>
        <v>9</v>
      </c>
      <c r="H372" s="96">
        <f t="shared" si="32"/>
        <v>18</v>
      </c>
      <c r="I372" s="96">
        <f t="shared" si="32"/>
        <v>10</v>
      </c>
      <c r="J372" s="96">
        <f t="shared" si="32"/>
        <v>21</v>
      </c>
      <c r="K372" s="96">
        <f t="shared" si="32"/>
        <v>23</v>
      </c>
      <c r="L372" s="96">
        <f t="shared" si="32"/>
        <v>19</v>
      </c>
      <c r="M372" s="96">
        <f t="shared" si="32"/>
        <v>11</v>
      </c>
      <c r="N372" s="96">
        <f t="shared" si="32"/>
        <v>17</v>
      </c>
      <c r="O372" s="96">
        <f t="shared" si="32"/>
        <v>26</v>
      </c>
      <c r="P372" s="96">
        <f t="shared" si="32"/>
        <v>12</v>
      </c>
      <c r="Q372" s="96">
        <f t="shared" si="32"/>
        <v>25</v>
      </c>
      <c r="R372" s="96">
        <f t="shared" si="32"/>
        <v>8</v>
      </c>
      <c r="S372" s="96">
        <f t="shared" si="32"/>
        <v>3</v>
      </c>
      <c r="T372" s="96">
        <f t="shared" si="32"/>
        <v>22</v>
      </c>
      <c r="U372" s="96">
        <f t="shared" si="32"/>
        <v>2</v>
      </c>
      <c r="V372" s="96">
        <f t="shared" si="32"/>
        <v>28</v>
      </c>
      <c r="W372" s="96">
        <f t="shared" si="32"/>
        <v>20</v>
      </c>
      <c r="X372" s="96">
        <f t="shared" si="32"/>
        <v>13</v>
      </c>
      <c r="Y372" s="96">
        <f t="shared" si="32"/>
        <v>14</v>
      </c>
      <c r="Z372" s="96">
        <f t="shared" si="32"/>
        <v>5</v>
      </c>
      <c r="AA372" s="96">
        <f t="shared" si="32"/>
        <v>1</v>
      </c>
      <c r="AB372" s="96">
        <f t="shared" si="32"/>
        <v>7</v>
      </c>
      <c r="AC372" s="96">
        <f t="shared" si="32"/>
        <v>16</v>
      </c>
      <c r="AD372" s="96">
        <f t="shared" si="32"/>
        <v>4</v>
      </c>
      <c r="AE372" s="96">
        <f t="shared" si="32"/>
        <v>24</v>
      </c>
    </row>
    <row r="373" spans="1:31" x14ac:dyDescent="0.25">
      <c r="A373" s="105" t="s">
        <v>132</v>
      </c>
      <c r="B373" s="96"/>
      <c r="C373" s="96">
        <f t="shared" si="31"/>
        <v>10</v>
      </c>
      <c r="D373" s="96">
        <f t="shared" si="32"/>
        <v>7</v>
      </c>
      <c r="E373" s="96">
        <f t="shared" si="32"/>
        <v>28</v>
      </c>
      <c r="F373" s="96">
        <f t="shared" si="32"/>
        <v>26</v>
      </c>
      <c r="G373" s="96">
        <f t="shared" si="32"/>
        <v>11</v>
      </c>
      <c r="H373" s="96">
        <f t="shared" si="32"/>
        <v>21</v>
      </c>
      <c r="I373" s="96">
        <f t="shared" si="32"/>
        <v>17</v>
      </c>
      <c r="J373" s="96">
        <f t="shared" si="32"/>
        <v>14</v>
      </c>
      <c r="K373" s="96">
        <f t="shared" si="32"/>
        <v>25</v>
      </c>
      <c r="L373" s="96">
        <f t="shared" si="32"/>
        <v>20</v>
      </c>
      <c r="M373" s="96">
        <f t="shared" si="32"/>
        <v>9</v>
      </c>
      <c r="N373" s="96">
        <f t="shared" si="32"/>
        <v>15</v>
      </c>
      <c r="O373" s="96">
        <f t="shared" si="32"/>
        <v>29</v>
      </c>
      <c r="P373" s="96">
        <f t="shared" si="32"/>
        <v>19</v>
      </c>
      <c r="Q373" s="96">
        <f t="shared" si="32"/>
        <v>24</v>
      </c>
      <c r="R373" s="96">
        <f t="shared" si="32"/>
        <v>12</v>
      </c>
      <c r="S373" s="96">
        <f t="shared" si="32"/>
        <v>3</v>
      </c>
      <c r="T373" s="96">
        <f t="shared" si="32"/>
        <v>18</v>
      </c>
      <c r="U373" s="96">
        <f t="shared" si="32"/>
        <v>2</v>
      </c>
      <c r="V373" s="96">
        <f t="shared" si="32"/>
        <v>27</v>
      </c>
      <c r="W373" s="96">
        <f t="shared" si="32"/>
        <v>16</v>
      </c>
      <c r="X373" s="96">
        <f t="shared" si="32"/>
        <v>8</v>
      </c>
      <c r="Y373" s="96">
        <f t="shared" si="32"/>
        <v>13</v>
      </c>
      <c r="Z373" s="96">
        <f t="shared" si="32"/>
        <v>4</v>
      </c>
      <c r="AA373" s="96">
        <f t="shared" si="32"/>
        <v>1</v>
      </c>
      <c r="AB373" s="96">
        <f t="shared" si="32"/>
        <v>6</v>
      </c>
      <c r="AC373" s="96">
        <f t="shared" si="32"/>
        <v>23</v>
      </c>
      <c r="AD373" s="96">
        <f t="shared" si="32"/>
        <v>5</v>
      </c>
      <c r="AE373" s="96">
        <f t="shared" si="32"/>
        <v>22</v>
      </c>
    </row>
    <row r="374" spans="1:31" x14ac:dyDescent="0.25">
      <c r="A374" s="105" t="s">
        <v>133</v>
      </c>
      <c r="B374" s="96"/>
      <c r="C374" s="96">
        <f t="shared" si="31"/>
        <v>16</v>
      </c>
      <c r="D374" s="96">
        <f t="shared" si="32"/>
        <v>2</v>
      </c>
      <c r="E374" s="96">
        <f t="shared" si="32"/>
        <v>21</v>
      </c>
      <c r="F374" s="96">
        <f t="shared" si="32"/>
        <v>29</v>
      </c>
      <c r="G374" s="96">
        <f t="shared" si="32"/>
        <v>13</v>
      </c>
      <c r="H374" s="96">
        <f t="shared" si="32"/>
        <v>23</v>
      </c>
      <c r="I374" s="96">
        <f t="shared" si="32"/>
        <v>7</v>
      </c>
      <c r="J374" s="96">
        <f t="shared" si="32"/>
        <v>22</v>
      </c>
      <c r="K374" s="96">
        <f t="shared" si="32"/>
        <v>3</v>
      </c>
      <c r="L374" s="96">
        <f t="shared" si="32"/>
        <v>19</v>
      </c>
      <c r="M374" s="96">
        <f t="shared" si="32"/>
        <v>28</v>
      </c>
      <c r="N374" s="96">
        <f t="shared" si="32"/>
        <v>8</v>
      </c>
      <c r="O374" s="96">
        <f t="shared" si="32"/>
        <v>6</v>
      </c>
      <c r="P374" s="96">
        <f t="shared" si="32"/>
        <v>12</v>
      </c>
      <c r="Q374" s="96">
        <f t="shared" si="32"/>
        <v>20</v>
      </c>
      <c r="R374" s="96">
        <f t="shared" si="32"/>
        <v>10</v>
      </c>
      <c r="S374" s="96">
        <f t="shared" si="32"/>
        <v>5</v>
      </c>
      <c r="T374" s="96">
        <f t="shared" si="32"/>
        <v>26</v>
      </c>
      <c r="U374" s="96">
        <f t="shared" si="32"/>
        <v>17</v>
      </c>
      <c r="V374" s="96">
        <f t="shared" si="32"/>
        <v>14</v>
      </c>
      <c r="W374" s="96">
        <f t="shared" si="32"/>
        <v>27</v>
      </c>
      <c r="X374" s="96">
        <f t="shared" si="32"/>
        <v>25</v>
      </c>
      <c r="Y374" s="96">
        <f t="shared" si="32"/>
        <v>15</v>
      </c>
      <c r="Z374" s="96">
        <f t="shared" si="32"/>
        <v>24</v>
      </c>
      <c r="AA374" s="96">
        <f t="shared" si="32"/>
        <v>4</v>
      </c>
      <c r="AB374" s="96">
        <f t="shared" si="32"/>
        <v>18</v>
      </c>
      <c r="AC374" s="96">
        <f t="shared" si="32"/>
        <v>11</v>
      </c>
      <c r="AD374" s="96">
        <f t="shared" si="32"/>
        <v>1</v>
      </c>
      <c r="AE374" s="96">
        <f t="shared" si="32"/>
        <v>9</v>
      </c>
    </row>
    <row r="375" spans="1:31" x14ac:dyDescent="0.25">
      <c r="A375" s="105" t="s">
        <v>134</v>
      </c>
      <c r="B375" s="96"/>
      <c r="C375" s="96">
        <f t="shared" si="31"/>
        <v>3</v>
      </c>
      <c r="D375" s="96">
        <f t="shared" si="32"/>
        <v>12</v>
      </c>
      <c r="E375" s="96">
        <f t="shared" si="32"/>
        <v>4</v>
      </c>
      <c r="F375" s="96">
        <f t="shared" si="32"/>
        <v>11</v>
      </c>
      <c r="G375" s="96">
        <f t="shared" si="32"/>
        <v>16</v>
      </c>
      <c r="H375" s="96">
        <f t="shared" si="32"/>
        <v>17</v>
      </c>
      <c r="I375" s="96">
        <f t="shared" si="32"/>
        <v>22</v>
      </c>
      <c r="J375" s="96">
        <f t="shared" si="32"/>
        <v>2</v>
      </c>
      <c r="K375" s="96">
        <f t="shared" si="32"/>
        <v>20</v>
      </c>
      <c r="L375" s="96">
        <f t="shared" si="32"/>
        <v>14</v>
      </c>
      <c r="M375" s="96">
        <f t="shared" si="32"/>
        <v>7</v>
      </c>
      <c r="N375" s="96">
        <f t="shared" si="32"/>
        <v>8</v>
      </c>
      <c r="O375" s="96">
        <f t="shared" si="32"/>
        <v>25</v>
      </c>
      <c r="P375" s="96">
        <f t="shared" si="32"/>
        <v>28</v>
      </c>
      <c r="Q375" s="96">
        <f t="shared" si="32"/>
        <v>6</v>
      </c>
      <c r="R375" s="96">
        <f t="shared" si="32"/>
        <v>15</v>
      </c>
      <c r="S375" s="96">
        <f t="shared" si="32"/>
        <v>24</v>
      </c>
      <c r="T375" s="96">
        <f t="shared" si="32"/>
        <v>18</v>
      </c>
      <c r="U375" s="96">
        <f t="shared" si="32"/>
        <v>26</v>
      </c>
      <c r="V375" s="96">
        <f t="shared" si="32"/>
        <v>10</v>
      </c>
      <c r="W375" s="96">
        <f t="shared" si="32"/>
        <v>1</v>
      </c>
      <c r="X375" s="96">
        <f t="shared" si="32"/>
        <v>23</v>
      </c>
      <c r="Y375" s="96">
        <f t="shared" si="32"/>
        <v>5</v>
      </c>
      <c r="Z375" s="96">
        <f t="shared" si="32"/>
        <v>13</v>
      </c>
      <c r="AA375" s="96">
        <f t="shared" si="32"/>
        <v>27</v>
      </c>
      <c r="AB375" s="96">
        <f t="shared" si="32"/>
        <v>19</v>
      </c>
      <c r="AC375" s="96">
        <f t="shared" si="32"/>
        <v>21</v>
      </c>
      <c r="AD375" s="96">
        <f t="shared" si="32"/>
        <v>29</v>
      </c>
      <c r="AE375" s="96">
        <f t="shared" si="32"/>
        <v>9</v>
      </c>
    </row>
    <row r="376" spans="1:31" x14ac:dyDescent="0.25">
      <c r="A376" s="105" t="s">
        <v>135</v>
      </c>
      <c r="B376" s="96"/>
      <c r="C376" s="96">
        <f t="shared" si="31"/>
        <v>12</v>
      </c>
      <c r="D376" s="96">
        <f t="shared" si="32"/>
        <v>9</v>
      </c>
      <c r="E376" s="96">
        <f t="shared" si="32"/>
        <v>1</v>
      </c>
      <c r="F376" s="96">
        <f t="shared" si="32"/>
        <v>6</v>
      </c>
      <c r="G376" s="96">
        <f t="shared" si="32"/>
        <v>16</v>
      </c>
      <c r="H376" s="96">
        <f t="shared" si="32"/>
        <v>8</v>
      </c>
      <c r="I376" s="96">
        <f t="shared" si="32"/>
        <v>14</v>
      </c>
      <c r="J376" s="96">
        <f t="shared" si="32"/>
        <v>26</v>
      </c>
      <c r="K376" s="96">
        <f t="shared" si="32"/>
        <v>25</v>
      </c>
      <c r="L376" s="96">
        <f t="shared" si="32"/>
        <v>19</v>
      </c>
      <c r="M376" s="96">
        <f t="shared" si="32"/>
        <v>11</v>
      </c>
      <c r="N376" s="96">
        <f t="shared" si="32"/>
        <v>4</v>
      </c>
      <c r="O376" s="96">
        <f t="shared" si="32"/>
        <v>28</v>
      </c>
      <c r="P376" s="96">
        <f t="shared" si="32"/>
        <v>24</v>
      </c>
      <c r="Q376" s="96">
        <f t="shared" si="32"/>
        <v>20</v>
      </c>
      <c r="R376" s="96">
        <f t="shared" si="32"/>
        <v>10</v>
      </c>
      <c r="S376" s="96">
        <f t="shared" si="32"/>
        <v>21</v>
      </c>
      <c r="T376" s="96">
        <f t="shared" si="32"/>
        <v>13</v>
      </c>
      <c r="U376" s="96">
        <f t="shared" si="32"/>
        <v>22</v>
      </c>
      <c r="V376" s="96">
        <f t="shared" si="32"/>
        <v>3</v>
      </c>
      <c r="W376" s="96">
        <f t="shared" si="32"/>
        <v>7</v>
      </c>
      <c r="X376" s="96">
        <f t="shared" si="32"/>
        <v>18</v>
      </c>
      <c r="Y376" s="96">
        <f t="shared" si="32"/>
        <v>2</v>
      </c>
      <c r="Z376" s="96">
        <f t="shared" si="32"/>
        <v>15</v>
      </c>
      <c r="AA376" s="96">
        <f t="shared" si="32"/>
        <v>27</v>
      </c>
      <c r="AB376" s="96">
        <f t="shared" si="32"/>
        <v>23</v>
      </c>
      <c r="AC376" s="96">
        <f t="shared" si="32"/>
        <v>17</v>
      </c>
      <c r="AD376" s="96">
        <f t="shared" si="32"/>
        <v>29</v>
      </c>
      <c r="AE376" s="96">
        <f t="shared" si="32"/>
        <v>5</v>
      </c>
    </row>
    <row r="380" spans="1:31" x14ac:dyDescent="0.25">
      <c r="A380" s="138"/>
      <c r="B380" s="138"/>
      <c r="C380" s="138"/>
      <c r="D380" s="138"/>
      <c r="E380" s="138"/>
      <c r="F380" s="138"/>
      <c r="G380" s="138"/>
    </row>
    <row r="381" spans="1:31" x14ac:dyDescent="0.25">
      <c r="A381" s="138"/>
      <c r="B381" s="138"/>
      <c r="C381" s="138"/>
      <c r="D381" s="138"/>
      <c r="E381" s="138"/>
      <c r="F381" s="138"/>
      <c r="G381" s="138"/>
    </row>
    <row r="382" spans="1:31" x14ac:dyDescent="0.25">
      <c r="A382" s="138"/>
      <c r="B382" s="138"/>
      <c r="C382" s="138"/>
      <c r="D382" s="138"/>
      <c r="E382" s="138"/>
      <c r="F382" s="138"/>
      <c r="G382" s="138"/>
    </row>
    <row r="383" spans="1:31" x14ac:dyDescent="0.25">
      <c r="A383" s="138"/>
      <c r="B383" s="138"/>
      <c r="C383" s="138"/>
      <c r="D383" s="138"/>
      <c r="E383" s="138"/>
      <c r="F383" s="138"/>
      <c r="G383" s="138"/>
    </row>
    <row r="384" spans="1:31" x14ac:dyDescent="0.25">
      <c r="A384" s="138"/>
      <c r="B384" s="138"/>
      <c r="C384" s="138"/>
      <c r="D384" s="138"/>
      <c r="E384" s="138"/>
      <c r="F384" s="138"/>
      <c r="G384" s="138"/>
    </row>
    <row r="385" spans="1:7" x14ac:dyDescent="0.25">
      <c r="A385" s="138"/>
      <c r="B385" s="138"/>
      <c r="C385" s="138"/>
      <c r="D385" s="138"/>
      <c r="E385" s="138"/>
      <c r="F385" s="138"/>
      <c r="G385" s="138"/>
    </row>
    <row r="386" spans="1:7" x14ac:dyDescent="0.25">
      <c r="A386" s="138"/>
      <c r="B386" s="138"/>
      <c r="C386" s="138"/>
      <c r="D386" s="138"/>
      <c r="E386" s="138"/>
      <c r="F386" s="138"/>
      <c r="G386" s="138"/>
    </row>
    <row r="387" spans="1:7" x14ac:dyDescent="0.25">
      <c r="A387" s="138"/>
      <c r="B387" s="138"/>
      <c r="C387" s="138"/>
      <c r="D387" s="138"/>
      <c r="E387" s="138"/>
      <c r="F387" s="138"/>
      <c r="G387" s="138"/>
    </row>
    <row r="388" spans="1:7" x14ac:dyDescent="0.25">
      <c r="A388" s="138"/>
      <c r="B388" s="138"/>
      <c r="C388" s="138"/>
      <c r="D388" s="138"/>
      <c r="E388" s="138"/>
      <c r="F388" s="138"/>
      <c r="G388" s="138"/>
    </row>
    <row r="389" spans="1:7" x14ac:dyDescent="0.25">
      <c r="A389" s="138"/>
      <c r="B389" s="138"/>
      <c r="C389" s="138"/>
      <c r="D389" s="138"/>
      <c r="E389" s="138"/>
      <c r="F389" s="138"/>
      <c r="G389" s="138"/>
    </row>
    <row r="390" spans="1:7" x14ac:dyDescent="0.25">
      <c r="A390" s="138"/>
      <c r="B390" s="138"/>
      <c r="C390" s="138"/>
      <c r="D390" s="138"/>
      <c r="E390" s="138"/>
      <c r="F390" s="138"/>
      <c r="G390" s="138"/>
    </row>
    <row r="391" spans="1:7" x14ac:dyDescent="0.25">
      <c r="A391" s="138"/>
      <c r="B391" s="138"/>
      <c r="C391" s="138"/>
      <c r="D391" s="138"/>
      <c r="E391" s="138"/>
      <c r="F391" s="138"/>
      <c r="G391" s="138"/>
    </row>
  </sheetData>
  <conditionalFormatting sqref="J38">
    <cfRule type="cellIs" dxfId="3" priority="3" operator="equal">
      <formula>FALSE</formula>
    </cfRule>
    <cfRule type="cellIs" dxfId="2" priority="4" operator="equal">
      <formula>TRUE</formula>
    </cfRule>
  </conditionalFormatting>
  <conditionalFormatting sqref="J61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191"/>
  <sheetViews>
    <sheetView workbookViewId="0">
      <pane ySplit="1" topLeftCell="A1165" activePane="bottomLeft" state="frozen"/>
      <selection activeCell="A1191" sqref="A1191"/>
      <selection pane="bottomLeft" activeCell="A1191" sqref="A1191"/>
    </sheetView>
  </sheetViews>
  <sheetFormatPr defaultRowHeight="15" x14ac:dyDescent="0.25"/>
  <cols>
    <col min="1" max="1" width="20.28515625" bestFit="1" customWidth="1"/>
    <col min="3" max="3" width="26.7109375" customWidth="1"/>
    <col min="4" max="4" width="53.42578125" customWidth="1"/>
    <col min="7" max="7" width="22.42578125" customWidth="1"/>
  </cols>
  <sheetData>
    <row r="1" spans="1:15" x14ac:dyDescent="0.25">
      <c r="A1" t="s">
        <v>21481</v>
      </c>
      <c r="B1" t="s">
        <v>21511</v>
      </c>
      <c r="C1" t="s">
        <v>21512</v>
      </c>
      <c r="D1" t="s">
        <v>21861</v>
      </c>
      <c r="E1" t="s">
        <v>23052</v>
      </c>
      <c r="F1" t="s">
        <v>23170</v>
      </c>
      <c r="G1" t="s">
        <v>23171</v>
      </c>
      <c r="H1" t="s">
        <v>23172</v>
      </c>
      <c r="I1" t="s">
        <v>23173</v>
      </c>
      <c r="J1" t="s">
        <v>23174</v>
      </c>
      <c r="K1" t="s">
        <v>23175</v>
      </c>
      <c r="L1" t="s">
        <v>23176</v>
      </c>
      <c r="M1" t="s">
        <v>23177</v>
      </c>
      <c r="N1" t="s">
        <v>23178</v>
      </c>
      <c r="O1" t="s">
        <v>23179</v>
      </c>
    </row>
    <row r="2" spans="1:15" x14ac:dyDescent="0.25">
      <c r="A2" t="s">
        <v>21482</v>
      </c>
      <c r="B2" s="1">
        <v>2021</v>
      </c>
      <c r="C2" t="s">
        <v>21513</v>
      </c>
      <c r="D2" t="s">
        <v>21862</v>
      </c>
      <c r="E2" t="s">
        <v>23053</v>
      </c>
      <c r="F2" s="1">
        <v>0</v>
      </c>
      <c r="G2" s="1">
        <v>0</v>
      </c>
      <c r="H2" s="1"/>
      <c r="I2" s="1">
        <v>0</v>
      </c>
      <c r="J2" s="1">
        <v>0</v>
      </c>
      <c r="K2" s="1">
        <v>0</v>
      </c>
      <c r="L2" s="1">
        <v>0</v>
      </c>
      <c r="M2" s="1">
        <v>0</v>
      </c>
      <c r="N2" s="1"/>
      <c r="O2" s="1">
        <v>70</v>
      </c>
    </row>
    <row r="3" spans="1:15" x14ac:dyDescent="0.25">
      <c r="A3" t="s">
        <v>21482</v>
      </c>
      <c r="B3" s="1">
        <v>2021</v>
      </c>
      <c r="C3" t="s">
        <v>21513</v>
      </c>
      <c r="D3" t="s">
        <v>21863</v>
      </c>
      <c r="E3" t="s">
        <v>23053</v>
      </c>
      <c r="F3" s="1">
        <v>143.05009460449219</v>
      </c>
      <c r="G3" s="1">
        <v>0</v>
      </c>
      <c r="H3" s="1">
        <v>37.4312744140625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4.2249999046325684</v>
      </c>
      <c r="O3" s="1">
        <v>70</v>
      </c>
    </row>
    <row r="4" spans="1:15" x14ac:dyDescent="0.25">
      <c r="A4" t="s">
        <v>21482</v>
      </c>
      <c r="B4" s="1">
        <v>2021</v>
      </c>
      <c r="C4" t="s">
        <v>21513</v>
      </c>
      <c r="D4" t="s">
        <v>21864</v>
      </c>
      <c r="E4" t="s">
        <v>23053</v>
      </c>
      <c r="F4" s="1">
        <v>295.70999145507813</v>
      </c>
      <c r="G4" s="1">
        <v>3.1400001049041748</v>
      </c>
      <c r="H4" s="1">
        <v>11.44962215423584</v>
      </c>
      <c r="I4" s="1">
        <v>2.79999990016222E-3</v>
      </c>
      <c r="J4" s="1">
        <v>3.599999938160181E-3</v>
      </c>
      <c r="K4" s="1">
        <v>5.0000000000000001E-3</v>
      </c>
      <c r="L4" s="1">
        <v>0</v>
      </c>
      <c r="M4" s="1">
        <v>0</v>
      </c>
      <c r="N4" s="1">
        <v>4.8952999114990234</v>
      </c>
      <c r="O4" s="1">
        <v>45</v>
      </c>
    </row>
    <row r="5" spans="1:15" x14ac:dyDescent="0.25">
      <c r="A5" t="s">
        <v>21482</v>
      </c>
      <c r="B5" s="1">
        <v>2021</v>
      </c>
      <c r="C5" t="s">
        <v>21514</v>
      </c>
      <c r="D5" t="s">
        <v>21865</v>
      </c>
      <c r="E5" t="s">
        <v>23053</v>
      </c>
      <c r="F5" s="1">
        <v>0</v>
      </c>
      <c r="G5" s="1">
        <v>0</v>
      </c>
      <c r="H5" s="1"/>
      <c r="I5" s="1">
        <v>0</v>
      </c>
      <c r="J5" s="1">
        <v>0</v>
      </c>
      <c r="K5" s="1">
        <v>0</v>
      </c>
      <c r="L5" s="1">
        <v>0</v>
      </c>
      <c r="M5" s="1">
        <v>0</v>
      </c>
      <c r="N5" s="1"/>
      <c r="O5" s="1">
        <v>60</v>
      </c>
    </row>
    <row r="6" spans="1:15" x14ac:dyDescent="0.25">
      <c r="A6" t="s">
        <v>21482</v>
      </c>
      <c r="B6" s="1">
        <v>2021</v>
      </c>
      <c r="C6" t="s">
        <v>21514</v>
      </c>
      <c r="D6" t="s">
        <v>21866</v>
      </c>
      <c r="E6" t="s">
        <v>23053</v>
      </c>
      <c r="F6" s="1">
        <v>2902.76171875</v>
      </c>
      <c r="G6" s="1">
        <v>899.27801513671875</v>
      </c>
      <c r="H6" s="1">
        <v>42.224761962890625</v>
      </c>
      <c r="I6" s="1">
        <v>9.9999997764825821E-3</v>
      </c>
      <c r="J6" s="1">
        <v>0.34999999403953552</v>
      </c>
      <c r="K6" s="1">
        <v>0.02</v>
      </c>
      <c r="L6" s="1">
        <v>0</v>
      </c>
      <c r="M6" s="1">
        <v>6.24</v>
      </c>
      <c r="N6" s="1">
        <v>3.3199999332427979</v>
      </c>
      <c r="O6" s="1">
        <v>60</v>
      </c>
    </row>
    <row r="7" spans="1:15" x14ac:dyDescent="0.25">
      <c r="A7" t="s">
        <v>21482</v>
      </c>
      <c r="B7" s="1">
        <v>2021</v>
      </c>
      <c r="C7" t="s">
        <v>21514</v>
      </c>
      <c r="D7" t="s">
        <v>21867</v>
      </c>
      <c r="E7" t="s">
        <v>23053</v>
      </c>
      <c r="F7" s="1">
        <v>7.483090877532959</v>
      </c>
      <c r="G7" s="1">
        <v>0</v>
      </c>
      <c r="H7" s="1">
        <v>46.000003814697266</v>
      </c>
      <c r="I7" s="1">
        <v>0</v>
      </c>
      <c r="J7" s="1">
        <v>1</v>
      </c>
      <c r="K7" s="1">
        <v>0</v>
      </c>
      <c r="L7" s="1">
        <v>0</v>
      </c>
      <c r="M7" s="1">
        <v>0</v>
      </c>
      <c r="N7" s="1">
        <v>2</v>
      </c>
      <c r="O7" s="1">
        <v>60</v>
      </c>
    </row>
    <row r="8" spans="1:15" x14ac:dyDescent="0.25">
      <c r="A8" t="s">
        <v>21482</v>
      </c>
      <c r="B8" s="1">
        <v>2021</v>
      </c>
      <c r="C8" t="s">
        <v>21515</v>
      </c>
      <c r="D8" t="s">
        <v>21868</v>
      </c>
      <c r="E8" t="s">
        <v>23054</v>
      </c>
      <c r="F8" s="1">
        <v>25049</v>
      </c>
      <c r="G8" s="1">
        <v>4211.60009765625</v>
      </c>
      <c r="H8" s="1">
        <v>37.940383911132813</v>
      </c>
      <c r="I8" s="1">
        <v>4.3000001460313797E-3</v>
      </c>
      <c r="J8" s="1">
        <v>0</v>
      </c>
      <c r="K8" s="1">
        <v>5.0000000000000001E-3</v>
      </c>
      <c r="L8" s="1">
        <v>0</v>
      </c>
      <c r="M8" s="1">
        <v>0</v>
      </c>
      <c r="N8" s="1">
        <v>4.0647997856140137</v>
      </c>
      <c r="O8" s="1">
        <v>60</v>
      </c>
    </row>
    <row r="9" spans="1:15" x14ac:dyDescent="0.25">
      <c r="A9" t="s">
        <v>21482</v>
      </c>
      <c r="B9" s="1">
        <v>2021</v>
      </c>
      <c r="C9" t="s">
        <v>21515</v>
      </c>
      <c r="D9" t="s">
        <v>21869</v>
      </c>
      <c r="E9" t="s">
        <v>23054</v>
      </c>
      <c r="F9" s="1">
        <v>244</v>
      </c>
      <c r="G9" s="1">
        <v>53.400001525878906</v>
      </c>
      <c r="H9" s="1">
        <v>45.214286804199219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/>
      <c r="O9" s="1">
        <v>60</v>
      </c>
    </row>
    <row r="10" spans="1:15" x14ac:dyDescent="0.25">
      <c r="A10" t="s">
        <v>21482</v>
      </c>
      <c r="B10" s="1">
        <v>2021</v>
      </c>
      <c r="C10" t="s">
        <v>21515</v>
      </c>
      <c r="D10" t="s">
        <v>21870</v>
      </c>
      <c r="E10" t="s">
        <v>23054</v>
      </c>
      <c r="F10" s="1">
        <v>19813</v>
      </c>
      <c r="G10" s="1">
        <v>6391.7998046875</v>
      </c>
      <c r="H10" s="1">
        <v>33.054580688476563</v>
      </c>
      <c r="I10" s="1">
        <v>5.9999998658895493E-2</v>
      </c>
      <c r="J10" s="1">
        <v>0.18999999761581421</v>
      </c>
      <c r="K10" s="1">
        <v>0.03</v>
      </c>
      <c r="L10" s="1">
        <v>0</v>
      </c>
      <c r="M10" s="1">
        <v>0</v>
      </c>
      <c r="N10" s="1">
        <v>3.4600000381469727</v>
      </c>
      <c r="O10" s="1">
        <v>45</v>
      </c>
    </row>
    <row r="11" spans="1:15" x14ac:dyDescent="0.25">
      <c r="A11" t="s">
        <v>21482</v>
      </c>
      <c r="B11" s="1">
        <v>2021</v>
      </c>
      <c r="C11" t="s">
        <v>21516</v>
      </c>
      <c r="D11" t="s">
        <v>21871</v>
      </c>
      <c r="E11" t="s">
        <v>23054</v>
      </c>
      <c r="F11" s="1">
        <v>0</v>
      </c>
      <c r="G11" s="1"/>
      <c r="H11" s="1"/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/>
      <c r="O11" s="1"/>
    </row>
    <row r="12" spans="1:15" x14ac:dyDescent="0.25">
      <c r="A12" t="s">
        <v>21482</v>
      </c>
      <c r="B12" s="1">
        <v>2021</v>
      </c>
      <c r="C12" t="s">
        <v>21517</v>
      </c>
      <c r="D12" t="s">
        <v>21872</v>
      </c>
      <c r="E12" t="s">
        <v>23054</v>
      </c>
      <c r="F12" s="1">
        <v>0</v>
      </c>
      <c r="G12" s="1">
        <v>0</v>
      </c>
      <c r="H12" s="1"/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/>
      <c r="O12" s="1">
        <v>45</v>
      </c>
    </row>
    <row r="13" spans="1:15" x14ac:dyDescent="0.25">
      <c r="A13" t="s">
        <v>21482</v>
      </c>
      <c r="B13" s="1">
        <v>2021</v>
      </c>
      <c r="C13" t="s">
        <v>21517</v>
      </c>
      <c r="D13" t="s">
        <v>21873</v>
      </c>
      <c r="E13" t="s">
        <v>23054</v>
      </c>
      <c r="F13" s="1">
        <v>62</v>
      </c>
      <c r="G13" s="1">
        <v>0</v>
      </c>
      <c r="H13" s="1">
        <v>8.8225803375244141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4.4545998573303223</v>
      </c>
      <c r="O13" s="1">
        <v>40</v>
      </c>
    </row>
    <row r="14" spans="1:15" x14ac:dyDescent="0.25">
      <c r="A14" t="s">
        <v>21482</v>
      </c>
      <c r="B14" s="1">
        <v>2021</v>
      </c>
      <c r="C14" t="s">
        <v>21517</v>
      </c>
      <c r="D14" t="s">
        <v>21874</v>
      </c>
      <c r="E14" t="s">
        <v>23054</v>
      </c>
      <c r="F14" s="1">
        <v>444</v>
      </c>
      <c r="G14" s="1">
        <v>66.400001525878906</v>
      </c>
      <c r="H14" s="1">
        <v>17.466217041015625</v>
      </c>
      <c r="I14" s="1">
        <v>1.8899999558925629E-2</v>
      </c>
      <c r="J14" s="1">
        <v>0.2004999965429306</v>
      </c>
      <c r="K14" s="1">
        <v>0.02</v>
      </c>
      <c r="L14" s="1">
        <v>0</v>
      </c>
      <c r="M14" s="1">
        <v>0</v>
      </c>
      <c r="N14" s="1">
        <v>3.6979999542236328</v>
      </c>
      <c r="O14" s="1">
        <v>40</v>
      </c>
    </row>
    <row r="15" spans="1:15" x14ac:dyDescent="0.25">
      <c r="A15" t="s">
        <v>21482</v>
      </c>
      <c r="B15" s="1">
        <v>2021</v>
      </c>
      <c r="C15" t="s">
        <v>21517</v>
      </c>
      <c r="D15" t="s">
        <v>21875</v>
      </c>
      <c r="E15" t="s">
        <v>23054</v>
      </c>
      <c r="F15" s="1">
        <v>36</v>
      </c>
      <c r="G15" s="1">
        <v>2.2000000476837158</v>
      </c>
      <c r="H15" s="1">
        <v>7.1388888359069824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4.369999885559082</v>
      </c>
      <c r="O15" s="1">
        <v>35</v>
      </c>
    </row>
    <row r="16" spans="1:15" x14ac:dyDescent="0.25">
      <c r="A16" t="s">
        <v>21482</v>
      </c>
      <c r="B16" s="1">
        <v>2021</v>
      </c>
      <c r="C16" t="s">
        <v>21517</v>
      </c>
      <c r="D16" t="s">
        <v>21876</v>
      </c>
      <c r="E16" t="s">
        <v>23054</v>
      </c>
      <c r="F16" s="1">
        <v>6892</v>
      </c>
      <c r="G16" s="1">
        <v>1550</v>
      </c>
      <c r="H16" s="1">
        <v>19.861082077026367</v>
      </c>
      <c r="I16" s="1">
        <v>0.14000000059604645</v>
      </c>
      <c r="J16" s="1">
        <v>5.4999999701976776E-2</v>
      </c>
      <c r="K16" s="1">
        <v>0.05</v>
      </c>
      <c r="L16" s="1">
        <v>0</v>
      </c>
      <c r="M16" s="1">
        <v>2</v>
      </c>
      <c r="N16" s="1">
        <v>4.0310001373291016</v>
      </c>
      <c r="O16" s="1">
        <v>35</v>
      </c>
    </row>
    <row r="17" spans="1:15" x14ac:dyDescent="0.25">
      <c r="A17" t="s">
        <v>21482</v>
      </c>
      <c r="B17" s="1">
        <v>2021</v>
      </c>
      <c r="C17" t="s">
        <v>21518</v>
      </c>
      <c r="D17" t="s">
        <v>21877</v>
      </c>
      <c r="E17" t="s">
        <v>23054</v>
      </c>
      <c r="F17" s="1">
        <v>1063</v>
      </c>
      <c r="G17" s="1">
        <v>147.60000610351563</v>
      </c>
      <c r="H17" s="1">
        <v>21.520225524902344</v>
      </c>
      <c r="I17" s="1">
        <v>3.8000000640749931E-3</v>
      </c>
      <c r="J17" s="1">
        <v>0.12229999899864197</v>
      </c>
      <c r="K17" s="1">
        <v>0.01</v>
      </c>
      <c r="L17" s="1">
        <v>0</v>
      </c>
      <c r="M17" s="1">
        <v>0</v>
      </c>
      <c r="N17" s="1">
        <v>3.8036999702453613</v>
      </c>
      <c r="O17" s="1">
        <v>45</v>
      </c>
    </row>
    <row r="18" spans="1:15" x14ac:dyDescent="0.25">
      <c r="A18" t="s">
        <v>21482</v>
      </c>
      <c r="B18" s="1">
        <v>2021</v>
      </c>
      <c r="C18" t="s">
        <v>21518</v>
      </c>
      <c r="D18" t="s">
        <v>21878</v>
      </c>
      <c r="E18" t="s">
        <v>23054</v>
      </c>
      <c r="F18" s="1">
        <v>4991</v>
      </c>
      <c r="G18" s="1">
        <v>1446.800048828125</v>
      </c>
      <c r="H18" s="1">
        <v>29.756961822509766</v>
      </c>
      <c r="I18" s="1">
        <v>8.8999997824430466E-3</v>
      </c>
      <c r="J18" s="1">
        <v>0.31330001354217529</v>
      </c>
      <c r="K18" s="1">
        <v>0.01</v>
      </c>
      <c r="L18" s="1">
        <v>0</v>
      </c>
      <c r="M18" s="1">
        <v>5</v>
      </c>
      <c r="N18" s="1">
        <v>3.3150999546051025</v>
      </c>
      <c r="O18" s="1">
        <v>45</v>
      </c>
    </row>
    <row r="19" spans="1:15" x14ac:dyDescent="0.25">
      <c r="A19" t="s">
        <v>21482</v>
      </c>
      <c r="B19" s="1">
        <v>2021</v>
      </c>
      <c r="C19" t="s">
        <v>21518</v>
      </c>
      <c r="D19" t="s">
        <v>21879</v>
      </c>
      <c r="E19" t="s">
        <v>23054</v>
      </c>
      <c r="F19" s="1">
        <v>68</v>
      </c>
      <c r="G19" s="1">
        <v>0</v>
      </c>
      <c r="H19" s="1">
        <v>10.20588207244873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4.8824000358581543</v>
      </c>
      <c r="O19" s="1">
        <v>45</v>
      </c>
    </row>
    <row r="20" spans="1:15" x14ac:dyDescent="0.25">
      <c r="A20" t="s">
        <v>21482</v>
      </c>
      <c r="B20" s="1">
        <v>2021</v>
      </c>
      <c r="C20" t="s">
        <v>21519</v>
      </c>
      <c r="D20" t="s">
        <v>21880</v>
      </c>
      <c r="E20" t="s">
        <v>23055</v>
      </c>
      <c r="F20" s="1">
        <v>360.19000244140625</v>
      </c>
      <c r="G20" s="1">
        <v>6.8000003695487976E-2</v>
      </c>
      <c r="H20" s="1">
        <v>28.656032562255859</v>
      </c>
      <c r="I20" s="1">
        <v>1.0000000474974513E-3</v>
      </c>
      <c r="J20" s="1">
        <v>3.0700000002980232E-2</v>
      </c>
      <c r="K20" s="1">
        <v>0.01</v>
      </c>
      <c r="L20" s="1">
        <v>0</v>
      </c>
      <c r="M20" s="1">
        <v>0.04</v>
      </c>
      <c r="N20" s="1">
        <v>4.0577998161315918</v>
      </c>
      <c r="O20" s="1">
        <v>70</v>
      </c>
    </row>
    <row r="21" spans="1:15" x14ac:dyDescent="0.25">
      <c r="A21" t="s">
        <v>21482</v>
      </c>
      <c r="B21" s="1">
        <v>2021</v>
      </c>
      <c r="C21" t="s">
        <v>21520</v>
      </c>
      <c r="D21" t="s">
        <v>21881</v>
      </c>
      <c r="E21" t="s">
        <v>23055</v>
      </c>
      <c r="F21" s="1">
        <v>353.989990234375</v>
      </c>
      <c r="G21" s="1">
        <v>68.991996765136719</v>
      </c>
      <c r="H21" s="1">
        <v>49.045558929443359</v>
      </c>
      <c r="I21" s="1">
        <v>0.23090000450611115</v>
      </c>
      <c r="J21" s="1">
        <v>8.8100001215934753E-2</v>
      </c>
      <c r="K21" s="1">
        <v>0.02</v>
      </c>
      <c r="L21" s="1">
        <v>0</v>
      </c>
      <c r="M21" s="1">
        <v>0.15</v>
      </c>
      <c r="N21" s="1">
        <v>2.7270998954772949</v>
      </c>
      <c r="O21" s="1">
        <v>60</v>
      </c>
    </row>
    <row r="22" spans="1:15" x14ac:dyDescent="0.25">
      <c r="A22" t="s">
        <v>21482</v>
      </c>
      <c r="B22" s="1">
        <v>2021</v>
      </c>
      <c r="C22" t="s">
        <v>21521</v>
      </c>
      <c r="D22" t="s">
        <v>21882</v>
      </c>
      <c r="E22" t="s">
        <v>23055</v>
      </c>
      <c r="F22" s="1">
        <v>0</v>
      </c>
      <c r="G22" s="1">
        <v>0</v>
      </c>
      <c r="H22" s="1"/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/>
      <c r="O22" s="1">
        <v>70</v>
      </c>
    </row>
    <row r="23" spans="1:15" x14ac:dyDescent="0.25">
      <c r="A23" t="s">
        <v>21482</v>
      </c>
      <c r="B23" s="1">
        <v>2021</v>
      </c>
      <c r="C23" t="s">
        <v>21521</v>
      </c>
      <c r="D23" t="s">
        <v>21883</v>
      </c>
      <c r="E23" t="s">
        <v>23055</v>
      </c>
      <c r="F23" s="1">
        <v>0</v>
      </c>
      <c r="G23" s="1">
        <v>0</v>
      </c>
      <c r="H23" s="1"/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/>
      <c r="O23" s="1">
        <v>70</v>
      </c>
    </row>
    <row r="24" spans="1:15" x14ac:dyDescent="0.25">
      <c r="A24" t="s">
        <v>21482</v>
      </c>
      <c r="B24" s="1">
        <v>2021</v>
      </c>
      <c r="C24" t="s">
        <v>21521</v>
      </c>
      <c r="D24" t="s">
        <v>21884</v>
      </c>
      <c r="E24" t="s">
        <v>23055</v>
      </c>
      <c r="F24" s="1">
        <v>0</v>
      </c>
      <c r="G24" s="1">
        <v>0</v>
      </c>
      <c r="H24" s="1"/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/>
      <c r="O24" s="1">
        <v>70</v>
      </c>
    </row>
    <row r="25" spans="1:15" x14ac:dyDescent="0.25">
      <c r="A25" t="s">
        <v>21482</v>
      </c>
      <c r="B25" s="1">
        <v>2021</v>
      </c>
      <c r="C25" t="s">
        <v>21521</v>
      </c>
      <c r="D25" t="s">
        <v>21885</v>
      </c>
      <c r="E25" t="s">
        <v>23055</v>
      </c>
      <c r="F25" s="1">
        <v>0</v>
      </c>
      <c r="G25" s="1">
        <v>0</v>
      </c>
      <c r="H25" s="1"/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/>
      <c r="O25" s="1">
        <v>45</v>
      </c>
    </row>
    <row r="26" spans="1:15" x14ac:dyDescent="0.25">
      <c r="A26" t="s">
        <v>21482</v>
      </c>
      <c r="B26" s="1">
        <v>2021</v>
      </c>
      <c r="C26" t="s">
        <v>21521</v>
      </c>
      <c r="D26" t="s">
        <v>21886</v>
      </c>
      <c r="E26" t="s">
        <v>23055</v>
      </c>
      <c r="F26" s="1">
        <v>0</v>
      </c>
      <c r="G26" s="1">
        <v>0</v>
      </c>
      <c r="H26" s="1"/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/>
      <c r="O26" s="1">
        <v>70</v>
      </c>
    </row>
    <row r="27" spans="1:15" x14ac:dyDescent="0.25">
      <c r="A27" t="s">
        <v>21482</v>
      </c>
      <c r="B27" s="1">
        <v>2021</v>
      </c>
      <c r="C27" t="s">
        <v>21521</v>
      </c>
      <c r="D27" t="s">
        <v>21887</v>
      </c>
      <c r="E27" t="s">
        <v>23055</v>
      </c>
      <c r="F27" s="1">
        <v>0</v>
      </c>
      <c r="G27" s="1">
        <v>0</v>
      </c>
      <c r="H27" s="1"/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/>
      <c r="O27" s="1">
        <v>70</v>
      </c>
    </row>
    <row r="28" spans="1:15" x14ac:dyDescent="0.25">
      <c r="A28" t="s">
        <v>21482</v>
      </c>
      <c r="B28" s="1">
        <v>2021</v>
      </c>
      <c r="C28" t="s">
        <v>21521</v>
      </c>
      <c r="D28" t="s">
        <v>21888</v>
      </c>
      <c r="E28" t="s">
        <v>23055</v>
      </c>
      <c r="F28" s="1">
        <v>0</v>
      </c>
      <c r="G28" s="1">
        <v>0</v>
      </c>
      <c r="H28" s="1"/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/>
      <c r="O28" s="1">
        <v>70</v>
      </c>
    </row>
    <row r="29" spans="1:15" x14ac:dyDescent="0.25">
      <c r="A29" t="s">
        <v>21482</v>
      </c>
      <c r="B29" s="1">
        <v>2021</v>
      </c>
      <c r="C29" t="s">
        <v>21521</v>
      </c>
      <c r="D29" t="s">
        <v>21889</v>
      </c>
      <c r="E29" t="s">
        <v>23055</v>
      </c>
      <c r="F29" s="1">
        <v>34.130001068115234</v>
      </c>
      <c r="G29" s="1">
        <v>1.7999999225139618E-2</v>
      </c>
      <c r="H29" s="1">
        <v>13.131938934326172</v>
      </c>
      <c r="I29" s="1">
        <v>1.0000000474974513E-3</v>
      </c>
      <c r="J29" s="1">
        <v>0</v>
      </c>
      <c r="K29" s="1">
        <v>0</v>
      </c>
      <c r="L29" s="1">
        <v>0</v>
      </c>
      <c r="M29" s="1">
        <v>0</v>
      </c>
      <c r="N29" s="1">
        <v>4.9503049850463867</v>
      </c>
      <c r="O29" s="1">
        <v>45</v>
      </c>
    </row>
    <row r="30" spans="1:15" x14ac:dyDescent="0.25">
      <c r="A30" t="s">
        <v>21482</v>
      </c>
      <c r="B30" s="1">
        <v>2021</v>
      </c>
      <c r="C30" t="s">
        <v>21521</v>
      </c>
      <c r="D30" t="s">
        <v>21890</v>
      </c>
      <c r="E30" t="s">
        <v>23055</v>
      </c>
      <c r="F30" s="1">
        <v>0</v>
      </c>
      <c r="G30" s="1">
        <v>0</v>
      </c>
      <c r="H30" s="1"/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/>
      <c r="O30" s="1">
        <v>70</v>
      </c>
    </row>
    <row r="31" spans="1:15" x14ac:dyDescent="0.25">
      <c r="A31" t="s">
        <v>21482</v>
      </c>
      <c r="B31" s="1">
        <v>2021</v>
      </c>
      <c r="C31" t="s">
        <v>21522</v>
      </c>
      <c r="D31" t="s">
        <v>21891</v>
      </c>
      <c r="E31" t="s">
        <v>23055</v>
      </c>
      <c r="F31" s="1">
        <v>2.9999999329447746E-2</v>
      </c>
      <c r="G31" s="1">
        <v>0</v>
      </c>
      <c r="H31" s="1">
        <v>5.6666522026062012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/>
      <c r="O31" s="1">
        <v>60</v>
      </c>
    </row>
    <row r="32" spans="1:15" x14ac:dyDescent="0.25">
      <c r="A32" t="s">
        <v>21482</v>
      </c>
      <c r="B32" s="1">
        <v>2021</v>
      </c>
      <c r="C32" t="s">
        <v>21522</v>
      </c>
      <c r="D32" t="s">
        <v>21892</v>
      </c>
      <c r="E32" t="s">
        <v>23055</v>
      </c>
      <c r="F32" s="1">
        <v>250.41000366210938</v>
      </c>
      <c r="G32" s="1">
        <v>8.0179996490478516</v>
      </c>
      <c r="H32" s="1">
        <v>28.507841110229492</v>
      </c>
      <c r="I32" s="1">
        <v>0</v>
      </c>
      <c r="J32" s="1">
        <v>2.2299999371170998E-2</v>
      </c>
      <c r="K32" s="1">
        <v>0</v>
      </c>
      <c r="L32" s="1">
        <v>0</v>
      </c>
      <c r="M32" s="1">
        <v>0</v>
      </c>
      <c r="N32" s="1">
        <v>4.0241999626159668</v>
      </c>
      <c r="O32" s="1">
        <v>60</v>
      </c>
    </row>
    <row r="33" spans="1:15" x14ac:dyDescent="0.25">
      <c r="A33" t="s">
        <v>21482</v>
      </c>
      <c r="B33" s="1">
        <v>2021</v>
      </c>
      <c r="C33" t="s">
        <v>21523</v>
      </c>
      <c r="D33" t="s">
        <v>21893</v>
      </c>
      <c r="E33" t="s">
        <v>23056</v>
      </c>
      <c r="F33" s="1">
        <v>7</v>
      </c>
      <c r="G33" s="1">
        <v>0</v>
      </c>
      <c r="H33" s="1">
        <v>8.5714282989501953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5</v>
      </c>
      <c r="O33" s="1">
        <v>45</v>
      </c>
    </row>
    <row r="34" spans="1:15" x14ac:dyDescent="0.25">
      <c r="A34" t="s">
        <v>21482</v>
      </c>
      <c r="B34" s="1">
        <v>2021</v>
      </c>
      <c r="C34" t="s">
        <v>21523</v>
      </c>
      <c r="D34" t="s">
        <v>21894</v>
      </c>
      <c r="E34" t="s">
        <v>23056</v>
      </c>
      <c r="F34" s="1">
        <v>25</v>
      </c>
      <c r="G34" s="1">
        <v>1.3999999761581421</v>
      </c>
      <c r="H34" s="1">
        <v>16.280000686645508</v>
      </c>
      <c r="I34" s="1">
        <v>5.000000074505806E-2</v>
      </c>
      <c r="J34" s="1">
        <v>5.000000074505806E-2</v>
      </c>
      <c r="K34" s="1">
        <v>0.05</v>
      </c>
      <c r="L34" s="1">
        <v>0</v>
      </c>
      <c r="M34" s="1">
        <v>0</v>
      </c>
      <c r="N34" s="1">
        <v>4.1700000762939453</v>
      </c>
      <c r="O34" s="1">
        <v>40</v>
      </c>
    </row>
    <row r="35" spans="1:15" x14ac:dyDescent="0.25">
      <c r="A35" t="s">
        <v>21482</v>
      </c>
      <c r="B35" s="1">
        <v>2021</v>
      </c>
      <c r="C35" t="s">
        <v>21523</v>
      </c>
      <c r="D35" t="s">
        <v>21895</v>
      </c>
      <c r="E35" t="s">
        <v>23056</v>
      </c>
      <c r="F35" s="1">
        <v>168</v>
      </c>
      <c r="G35" s="1">
        <v>22.399999618530273</v>
      </c>
      <c r="H35" s="1">
        <v>18.380952835083008</v>
      </c>
      <c r="I35" s="1">
        <v>4.8200000077486038E-2</v>
      </c>
      <c r="J35" s="1">
        <v>0</v>
      </c>
      <c r="K35" s="1">
        <v>0.05</v>
      </c>
      <c r="L35" s="1">
        <v>0</v>
      </c>
      <c r="M35" s="1">
        <v>0</v>
      </c>
      <c r="N35" s="1">
        <v>4.5300002098083496</v>
      </c>
      <c r="O35" s="1">
        <v>35</v>
      </c>
    </row>
    <row r="36" spans="1:15" x14ac:dyDescent="0.25">
      <c r="A36" t="s">
        <v>21482</v>
      </c>
      <c r="B36" s="1">
        <v>2021</v>
      </c>
      <c r="C36" t="s">
        <v>21523</v>
      </c>
      <c r="D36" t="s">
        <v>21896</v>
      </c>
      <c r="E36" t="s">
        <v>23056</v>
      </c>
      <c r="F36" s="1">
        <v>8</v>
      </c>
      <c r="G36" s="1">
        <v>0</v>
      </c>
      <c r="H36" s="1">
        <v>8.25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4.625</v>
      </c>
      <c r="O36" s="1">
        <v>35</v>
      </c>
    </row>
    <row r="37" spans="1:15" x14ac:dyDescent="0.25">
      <c r="A37" t="s">
        <v>21482</v>
      </c>
      <c r="B37" s="1">
        <v>2021</v>
      </c>
      <c r="C37" t="s">
        <v>21523</v>
      </c>
      <c r="D37" t="s">
        <v>21897</v>
      </c>
      <c r="E37" t="s">
        <v>23056</v>
      </c>
      <c r="F37" s="1">
        <v>0</v>
      </c>
      <c r="G37" s="1">
        <v>0</v>
      </c>
      <c r="H37" s="1"/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5</v>
      </c>
      <c r="O37" s="1">
        <v>40</v>
      </c>
    </row>
    <row r="38" spans="1:15" x14ac:dyDescent="0.25">
      <c r="A38" t="s">
        <v>21482</v>
      </c>
      <c r="B38" s="1">
        <v>2021</v>
      </c>
      <c r="C38" t="s">
        <v>21523</v>
      </c>
      <c r="D38" t="s">
        <v>21898</v>
      </c>
      <c r="E38" t="s">
        <v>23056</v>
      </c>
      <c r="F38" s="1">
        <v>6</v>
      </c>
      <c r="G38" s="1">
        <v>0</v>
      </c>
      <c r="H38" s="1">
        <v>9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5</v>
      </c>
      <c r="O38" s="1">
        <v>35</v>
      </c>
    </row>
    <row r="39" spans="1:15" x14ac:dyDescent="0.25">
      <c r="A39" t="s">
        <v>21482</v>
      </c>
      <c r="B39" s="1">
        <v>2021</v>
      </c>
      <c r="C39" t="s">
        <v>21523</v>
      </c>
      <c r="D39" t="s">
        <v>21899</v>
      </c>
      <c r="E39" t="s">
        <v>23056</v>
      </c>
      <c r="F39" s="1">
        <v>119</v>
      </c>
      <c r="G39" s="1">
        <v>37.200000762939453</v>
      </c>
      <c r="H39" s="1">
        <v>22.058822631835938</v>
      </c>
      <c r="I39" s="1">
        <v>7.9999998211860657E-2</v>
      </c>
      <c r="J39" s="1">
        <v>0.23999999463558197</v>
      </c>
      <c r="K39" s="1">
        <v>0.05</v>
      </c>
      <c r="L39" s="1">
        <v>0</v>
      </c>
      <c r="M39" s="1">
        <v>0</v>
      </c>
      <c r="N39" s="1">
        <v>3.619999885559082</v>
      </c>
      <c r="O39" s="1">
        <v>35</v>
      </c>
    </row>
    <row r="40" spans="1:15" x14ac:dyDescent="0.25">
      <c r="A40" t="s">
        <v>21482</v>
      </c>
      <c r="B40" s="1">
        <v>2021</v>
      </c>
      <c r="C40" t="s">
        <v>21523</v>
      </c>
      <c r="D40" t="s">
        <v>21900</v>
      </c>
      <c r="E40" t="s">
        <v>23056</v>
      </c>
      <c r="F40" s="1">
        <v>0</v>
      </c>
      <c r="G40" s="1">
        <v>0</v>
      </c>
      <c r="H40" s="1"/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/>
      <c r="O40" s="1">
        <v>35</v>
      </c>
    </row>
    <row r="41" spans="1:15" x14ac:dyDescent="0.25">
      <c r="A41" t="s">
        <v>21482</v>
      </c>
      <c r="B41" s="1">
        <v>2021</v>
      </c>
      <c r="C41" t="s">
        <v>21523</v>
      </c>
      <c r="D41" t="s">
        <v>21901</v>
      </c>
      <c r="E41" t="s">
        <v>23056</v>
      </c>
      <c r="F41" s="1">
        <v>2</v>
      </c>
      <c r="G41" s="1">
        <v>0</v>
      </c>
      <c r="H41" s="1">
        <v>7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5</v>
      </c>
      <c r="O41" s="1">
        <v>40</v>
      </c>
    </row>
    <row r="42" spans="1:15" x14ac:dyDescent="0.25">
      <c r="A42" t="s">
        <v>21482</v>
      </c>
      <c r="B42" s="1">
        <v>2021</v>
      </c>
      <c r="C42" t="s">
        <v>21524</v>
      </c>
      <c r="D42" t="s">
        <v>21902</v>
      </c>
      <c r="E42" t="s">
        <v>23056</v>
      </c>
      <c r="F42" s="1">
        <v>27</v>
      </c>
      <c r="G42" s="1">
        <v>6</v>
      </c>
      <c r="H42" s="1">
        <v>19.037036895751953</v>
      </c>
      <c r="I42" s="1">
        <v>0</v>
      </c>
      <c r="J42" s="1">
        <v>0</v>
      </c>
      <c r="K42" s="1">
        <v>0.04</v>
      </c>
      <c r="L42" s="1">
        <v>0</v>
      </c>
      <c r="M42" s="1">
        <v>0</v>
      </c>
      <c r="N42" s="1">
        <v>4.384699821472168</v>
      </c>
      <c r="O42" s="1">
        <v>40</v>
      </c>
    </row>
    <row r="43" spans="1:15" x14ac:dyDescent="0.25">
      <c r="A43" t="s">
        <v>21483</v>
      </c>
      <c r="B43" s="1">
        <v>2021</v>
      </c>
      <c r="C43" t="s">
        <v>21525</v>
      </c>
      <c r="D43" t="s">
        <v>21903</v>
      </c>
      <c r="E43" t="s">
        <v>23057</v>
      </c>
      <c r="F43" s="1">
        <v>1.440000057220459</v>
      </c>
      <c r="G43" s="1">
        <v>1.440000057220459</v>
      </c>
      <c r="H43" s="1">
        <v>76.000045776367188</v>
      </c>
      <c r="I43" s="1">
        <v>0</v>
      </c>
      <c r="J43" s="1">
        <v>1</v>
      </c>
      <c r="K43" s="1">
        <v>1</v>
      </c>
      <c r="L43" s="1">
        <v>0</v>
      </c>
      <c r="M43" s="1">
        <v>0</v>
      </c>
      <c r="N43" s="1">
        <v>2</v>
      </c>
      <c r="O43" s="1">
        <v>70</v>
      </c>
    </row>
    <row r="44" spans="1:15" x14ac:dyDescent="0.25">
      <c r="A44" t="s">
        <v>21483</v>
      </c>
      <c r="B44" s="1">
        <v>2021</v>
      </c>
      <c r="C44" t="s">
        <v>21525</v>
      </c>
      <c r="D44" t="s">
        <v>21904</v>
      </c>
      <c r="E44" t="s">
        <v>23057</v>
      </c>
      <c r="F44" s="1">
        <v>421.1099853515625</v>
      </c>
      <c r="G44" s="1">
        <v>11.730999946594238</v>
      </c>
      <c r="H44" s="1">
        <v>35.551929473876953</v>
      </c>
      <c r="I44" s="1">
        <v>5.5787400342524052E-3</v>
      </c>
      <c r="J44" s="1">
        <v>6.4449836499989033E-3</v>
      </c>
      <c r="K44" s="1">
        <v>2.0539933412789702E-2</v>
      </c>
      <c r="L44" s="1">
        <v>0</v>
      </c>
      <c r="M44" s="1">
        <v>0.17</v>
      </c>
      <c r="N44" s="1">
        <v>4.8024611473083496</v>
      </c>
      <c r="O44" s="1">
        <v>70</v>
      </c>
    </row>
    <row r="45" spans="1:15" x14ac:dyDescent="0.25">
      <c r="A45" t="s">
        <v>21483</v>
      </c>
      <c r="B45" s="1">
        <v>2021</v>
      </c>
      <c r="C45" t="s">
        <v>21525</v>
      </c>
      <c r="D45" t="s">
        <v>21905</v>
      </c>
      <c r="E45" t="s">
        <v>23057</v>
      </c>
      <c r="F45" s="1">
        <v>714.80999755859375</v>
      </c>
      <c r="G45" s="1">
        <v>3.3940000534057617</v>
      </c>
      <c r="H45" s="1">
        <v>12.469758033752441</v>
      </c>
      <c r="I45" s="1">
        <v>2.1137828007340431E-3</v>
      </c>
      <c r="J45" s="1">
        <v>2.5611985474824905E-3</v>
      </c>
      <c r="K45" s="1">
        <v>8.2782101153546003E-3</v>
      </c>
      <c r="L45" s="1">
        <v>0</v>
      </c>
      <c r="M45" s="1">
        <v>0</v>
      </c>
      <c r="N45" s="1">
        <v>4.8669700622558594</v>
      </c>
      <c r="O45" s="1">
        <v>45</v>
      </c>
    </row>
    <row r="46" spans="1:15" x14ac:dyDescent="0.25">
      <c r="A46" t="s">
        <v>21483</v>
      </c>
      <c r="B46" s="1">
        <v>2021</v>
      </c>
      <c r="C46" t="s">
        <v>21526</v>
      </c>
      <c r="D46" t="s">
        <v>21906</v>
      </c>
      <c r="E46" t="s">
        <v>23057</v>
      </c>
      <c r="F46" s="1">
        <v>0</v>
      </c>
      <c r="G46" s="1">
        <v>0</v>
      </c>
      <c r="H46" s="1"/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/>
      <c r="O46" s="1">
        <v>60</v>
      </c>
    </row>
    <row r="47" spans="1:15" x14ac:dyDescent="0.25">
      <c r="A47" t="s">
        <v>21483</v>
      </c>
      <c r="B47" s="1">
        <v>2021</v>
      </c>
      <c r="C47" t="s">
        <v>21526</v>
      </c>
      <c r="D47" t="s">
        <v>21907</v>
      </c>
      <c r="E47" t="s">
        <v>23057</v>
      </c>
      <c r="F47" s="1">
        <v>2288.659912109375</v>
      </c>
      <c r="G47" s="1">
        <v>522.52899169921875</v>
      </c>
      <c r="H47" s="1">
        <v>44.284065246582031</v>
      </c>
      <c r="I47" s="1">
        <v>2.2658936679363251E-2</v>
      </c>
      <c r="J47" s="1">
        <v>2.6312626898288727E-2</v>
      </c>
      <c r="K47" s="1">
        <v>7.3671885907058698E-2</v>
      </c>
      <c r="L47" s="1">
        <v>0</v>
      </c>
      <c r="M47" s="1">
        <v>70.81</v>
      </c>
      <c r="N47" s="1">
        <v>4.5447320938110352</v>
      </c>
      <c r="O47" s="1">
        <v>60</v>
      </c>
    </row>
    <row r="48" spans="1:15" x14ac:dyDescent="0.25">
      <c r="A48" t="s">
        <v>21483</v>
      </c>
      <c r="B48" s="1">
        <v>2021</v>
      </c>
      <c r="C48" t="s">
        <v>21526</v>
      </c>
      <c r="D48" t="s">
        <v>21908</v>
      </c>
      <c r="E48" t="s">
        <v>23057</v>
      </c>
      <c r="F48" s="1">
        <v>9.0200004577636719</v>
      </c>
      <c r="G48" s="1">
        <v>6.0079998970031738</v>
      </c>
      <c r="H48" s="1">
        <v>59.1375732421875</v>
      </c>
      <c r="I48" s="1">
        <v>0.46526718139648438</v>
      </c>
      <c r="J48" s="1">
        <v>0</v>
      </c>
      <c r="K48" s="1">
        <v>0.46526717297391917</v>
      </c>
      <c r="L48" s="1">
        <v>0</v>
      </c>
      <c r="M48" s="1">
        <v>0</v>
      </c>
      <c r="N48" s="1">
        <v>2.7028748989105225</v>
      </c>
      <c r="O48" s="1">
        <v>60</v>
      </c>
    </row>
    <row r="49" spans="1:15" x14ac:dyDescent="0.25">
      <c r="A49" t="s">
        <v>21483</v>
      </c>
      <c r="B49" s="1">
        <v>2021</v>
      </c>
      <c r="C49" t="s">
        <v>21527</v>
      </c>
      <c r="D49" t="s">
        <v>21909</v>
      </c>
      <c r="E49" t="s">
        <v>23058</v>
      </c>
      <c r="F49" s="1">
        <v>28150</v>
      </c>
      <c r="G49" s="1">
        <v>2250</v>
      </c>
      <c r="H49" s="1">
        <v>31.080142974853516</v>
      </c>
      <c r="I49" s="1">
        <v>2.1711597219109535E-4</v>
      </c>
      <c r="J49" s="1">
        <v>7.2371993155684322E-5</v>
      </c>
      <c r="K49" s="1">
        <v>2.2797177492309998E-3</v>
      </c>
      <c r="L49" s="1">
        <v>0</v>
      </c>
      <c r="M49" s="1">
        <v>0</v>
      </c>
      <c r="N49" s="1">
        <v>4.8110003471374512</v>
      </c>
      <c r="O49" s="1">
        <v>60</v>
      </c>
    </row>
    <row r="50" spans="1:15" x14ac:dyDescent="0.25">
      <c r="A50" t="s">
        <v>21483</v>
      </c>
      <c r="B50" s="1">
        <v>2021</v>
      </c>
      <c r="C50" t="s">
        <v>21527</v>
      </c>
      <c r="D50" t="s">
        <v>21910</v>
      </c>
      <c r="E50" t="s">
        <v>23058</v>
      </c>
      <c r="F50" s="1">
        <v>0</v>
      </c>
      <c r="G50" s="1">
        <v>0</v>
      </c>
      <c r="H50" s="1"/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/>
      <c r="O50" s="1">
        <v>60</v>
      </c>
    </row>
    <row r="51" spans="1:15" x14ac:dyDescent="0.25">
      <c r="A51" t="s">
        <v>21483</v>
      </c>
      <c r="B51" s="1">
        <v>2021</v>
      </c>
      <c r="C51" t="s">
        <v>21527</v>
      </c>
      <c r="D51" t="s">
        <v>21911</v>
      </c>
      <c r="E51" t="s">
        <v>23058</v>
      </c>
      <c r="F51" s="1">
        <v>25757</v>
      </c>
      <c r="G51" s="1">
        <v>12104.599609375</v>
      </c>
      <c r="H51" s="1">
        <v>40.90557861328125</v>
      </c>
      <c r="I51" s="1">
        <v>0.15541531145572662</v>
      </c>
      <c r="J51" s="1">
        <v>6.3137486577033997E-2</v>
      </c>
      <c r="K51" s="1">
        <v>0.18049674267100979</v>
      </c>
      <c r="L51" s="1">
        <v>0</v>
      </c>
      <c r="M51" s="1">
        <v>710</v>
      </c>
      <c r="N51" s="1">
        <v>3.5266520977020264</v>
      </c>
      <c r="O51" s="1">
        <v>45</v>
      </c>
    </row>
    <row r="52" spans="1:15" x14ac:dyDescent="0.25">
      <c r="A52" t="s">
        <v>21483</v>
      </c>
      <c r="B52" s="1">
        <v>2021</v>
      </c>
      <c r="C52" t="s">
        <v>21528</v>
      </c>
      <c r="D52" t="s">
        <v>21912</v>
      </c>
      <c r="E52" t="s">
        <v>23058</v>
      </c>
      <c r="F52" s="1">
        <v>354</v>
      </c>
      <c r="G52" s="1"/>
      <c r="H52" s="1">
        <v>34.483051300048828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3.5</v>
      </c>
      <c r="O52" s="1"/>
    </row>
    <row r="53" spans="1:15" x14ac:dyDescent="0.25">
      <c r="A53" t="s">
        <v>21483</v>
      </c>
      <c r="B53" s="1">
        <v>2021</v>
      </c>
      <c r="C53" t="s">
        <v>21529</v>
      </c>
      <c r="D53" t="s">
        <v>21913</v>
      </c>
      <c r="E53" t="s">
        <v>23058</v>
      </c>
      <c r="F53" s="1">
        <v>6</v>
      </c>
      <c r="G53" s="1">
        <v>4.1999998092651367</v>
      </c>
      <c r="H53" s="1">
        <v>50</v>
      </c>
      <c r="I53" s="1">
        <v>0.55555558204650879</v>
      </c>
      <c r="J53" s="1">
        <v>0</v>
      </c>
      <c r="K53" s="1">
        <v>0.55555555555555558</v>
      </c>
      <c r="L53" s="1">
        <v>0</v>
      </c>
      <c r="M53" s="1">
        <v>0</v>
      </c>
      <c r="N53" s="1">
        <v>2.7777776718139648</v>
      </c>
      <c r="O53" s="1">
        <v>45</v>
      </c>
    </row>
    <row r="54" spans="1:15" x14ac:dyDescent="0.25">
      <c r="A54" t="s">
        <v>21483</v>
      </c>
      <c r="B54" s="1">
        <v>2021</v>
      </c>
      <c r="C54" t="s">
        <v>21529</v>
      </c>
      <c r="D54" t="s">
        <v>21914</v>
      </c>
      <c r="E54" t="s">
        <v>23058</v>
      </c>
      <c r="F54" s="1">
        <v>54</v>
      </c>
      <c r="G54" s="1">
        <v>0</v>
      </c>
      <c r="H54" s="1">
        <v>9.4444446563720703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4.9795918464660645</v>
      </c>
      <c r="O54" s="1">
        <v>40</v>
      </c>
    </row>
    <row r="55" spans="1:15" x14ac:dyDescent="0.25">
      <c r="A55" t="s">
        <v>21483</v>
      </c>
      <c r="B55" s="1">
        <v>2021</v>
      </c>
      <c r="C55" t="s">
        <v>21529</v>
      </c>
      <c r="D55" t="s">
        <v>21915</v>
      </c>
      <c r="E55" t="s">
        <v>23058</v>
      </c>
      <c r="F55" s="1">
        <v>834</v>
      </c>
      <c r="G55" s="1">
        <v>42.900001525878906</v>
      </c>
      <c r="H55" s="1">
        <v>14.741006851196289</v>
      </c>
      <c r="I55" s="1">
        <v>8.1444166600704193E-2</v>
      </c>
      <c r="J55" s="1">
        <v>5.4575987160205841E-2</v>
      </c>
      <c r="K55" s="1">
        <v>0.15701091519731319</v>
      </c>
      <c r="L55" s="1">
        <v>0</v>
      </c>
      <c r="M55" s="1">
        <v>0</v>
      </c>
      <c r="N55" s="1">
        <v>4.022669792175293</v>
      </c>
      <c r="O55" s="1">
        <v>40</v>
      </c>
    </row>
    <row r="56" spans="1:15" x14ac:dyDescent="0.25">
      <c r="A56" t="s">
        <v>21483</v>
      </c>
      <c r="B56" s="1">
        <v>2021</v>
      </c>
      <c r="C56" t="s">
        <v>21529</v>
      </c>
      <c r="D56" t="s">
        <v>21916</v>
      </c>
      <c r="E56" t="s">
        <v>23058</v>
      </c>
      <c r="F56" s="1">
        <v>553</v>
      </c>
      <c r="G56" s="1">
        <v>187.60000610351563</v>
      </c>
      <c r="H56" s="1">
        <v>28.104883193969727</v>
      </c>
      <c r="I56" s="1">
        <v>9.975062683224678E-3</v>
      </c>
      <c r="J56" s="1">
        <v>0</v>
      </c>
      <c r="K56" s="1">
        <v>7.4812967581046998E-3</v>
      </c>
      <c r="L56" s="1">
        <v>0</v>
      </c>
      <c r="M56" s="1">
        <v>0</v>
      </c>
      <c r="N56" s="1">
        <v>4.9600996971130371</v>
      </c>
      <c r="O56" s="1">
        <v>35</v>
      </c>
    </row>
    <row r="57" spans="1:15" x14ac:dyDescent="0.25">
      <c r="A57" t="s">
        <v>21483</v>
      </c>
      <c r="B57" s="1">
        <v>2021</v>
      </c>
      <c r="C57" t="s">
        <v>21529</v>
      </c>
      <c r="D57" t="s">
        <v>21917</v>
      </c>
      <c r="E57" t="s">
        <v>23058</v>
      </c>
      <c r="F57" s="1">
        <v>6678</v>
      </c>
      <c r="G57" s="1">
        <v>1612</v>
      </c>
      <c r="H57" s="1">
        <v>22.621143341064453</v>
      </c>
      <c r="I57" s="1">
        <v>3.5162169486284256E-2</v>
      </c>
      <c r="J57" s="1">
        <v>3.1221581622958183E-2</v>
      </c>
      <c r="K57" s="1">
        <v>6.9414974234616594E-2</v>
      </c>
      <c r="L57" s="1">
        <v>0</v>
      </c>
      <c r="M57" s="1">
        <v>1</v>
      </c>
      <c r="N57" s="1">
        <v>4.4507427215576172</v>
      </c>
      <c r="O57" s="1">
        <v>35</v>
      </c>
    </row>
    <row r="58" spans="1:15" x14ac:dyDescent="0.25">
      <c r="A58" t="s">
        <v>21483</v>
      </c>
      <c r="B58" s="1">
        <v>2021</v>
      </c>
      <c r="C58" t="s">
        <v>21530</v>
      </c>
      <c r="D58" t="s">
        <v>21918</v>
      </c>
      <c r="E58" t="s">
        <v>23058</v>
      </c>
      <c r="F58" s="1">
        <v>3206</v>
      </c>
      <c r="G58" s="1">
        <v>141.39999389648438</v>
      </c>
      <c r="H58" s="1">
        <v>16.836868286132813</v>
      </c>
      <c r="I58" s="1">
        <v>2.2853412665426731E-3</v>
      </c>
      <c r="J58" s="1">
        <v>3.5912503954023123E-3</v>
      </c>
      <c r="K58" s="1">
        <v>1.0120796604636001E-2</v>
      </c>
      <c r="L58" s="1">
        <v>0</v>
      </c>
      <c r="M58" s="1">
        <v>0</v>
      </c>
      <c r="N58" s="1">
        <v>4.8841004371643066</v>
      </c>
      <c r="O58" s="1">
        <v>45</v>
      </c>
    </row>
    <row r="59" spans="1:15" x14ac:dyDescent="0.25">
      <c r="A59" t="s">
        <v>21483</v>
      </c>
      <c r="B59" s="1">
        <v>2021</v>
      </c>
      <c r="C59" t="s">
        <v>21530</v>
      </c>
      <c r="D59" t="s">
        <v>21919</v>
      </c>
      <c r="E59" t="s">
        <v>23058</v>
      </c>
      <c r="F59" s="1">
        <v>3987</v>
      </c>
      <c r="G59" s="1">
        <v>518</v>
      </c>
      <c r="H59" s="1">
        <v>24.504138946533203</v>
      </c>
      <c r="I59" s="1">
        <v>6.1749998480081558E-2</v>
      </c>
      <c r="J59" s="1">
        <v>4.9750000238418579E-2</v>
      </c>
      <c r="K59" s="1">
        <v>0.10725</v>
      </c>
      <c r="L59" s="1">
        <v>0</v>
      </c>
      <c r="M59" s="1">
        <v>0</v>
      </c>
      <c r="N59" s="1">
        <v>4.1475000381469727</v>
      </c>
      <c r="O59" s="1">
        <v>45</v>
      </c>
    </row>
    <row r="60" spans="1:15" x14ac:dyDescent="0.25">
      <c r="A60" t="s">
        <v>21483</v>
      </c>
      <c r="B60" s="1">
        <v>2021</v>
      </c>
      <c r="C60" t="s">
        <v>21530</v>
      </c>
      <c r="D60" t="s">
        <v>21920</v>
      </c>
      <c r="E60" t="s">
        <v>23058</v>
      </c>
      <c r="F60" s="1">
        <v>28</v>
      </c>
      <c r="G60" s="1">
        <v>0.60000002384185791</v>
      </c>
      <c r="H60" s="1">
        <v>11.071428298950195</v>
      </c>
      <c r="I60" s="1">
        <v>0</v>
      </c>
      <c r="J60" s="1">
        <v>0</v>
      </c>
      <c r="K60" s="1">
        <v>0.1071428571428571</v>
      </c>
      <c r="L60" s="1">
        <v>0</v>
      </c>
      <c r="M60" s="1">
        <v>0</v>
      </c>
      <c r="N60" s="1">
        <v>4.8571429252624512</v>
      </c>
      <c r="O60" s="1">
        <v>45</v>
      </c>
    </row>
    <row r="61" spans="1:15" x14ac:dyDescent="0.25">
      <c r="A61" t="s">
        <v>21483</v>
      </c>
      <c r="B61" s="1">
        <v>2021</v>
      </c>
      <c r="C61" t="s">
        <v>21531</v>
      </c>
      <c r="D61" t="s">
        <v>21921</v>
      </c>
      <c r="E61" t="s">
        <v>23059</v>
      </c>
      <c r="F61" s="1">
        <v>1075.6600341796875</v>
      </c>
      <c r="G61" s="1">
        <v>0.21299999952316284</v>
      </c>
      <c r="H61" s="1">
        <v>19.182807922363281</v>
      </c>
      <c r="I61" s="1">
        <v>2.7337237261235714E-3</v>
      </c>
      <c r="J61" s="1">
        <v>2.4533327668905258E-3</v>
      </c>
      <c r="K61" s="1">
        <v>6.7456471317110999E-3</v>
      </c>
      <c r="L61" s="1">
        <v>0</v>
      </c>
      <c r="M61" s="1">
        <v>0.05</v>
      </c>
      <c r="N61" s="1">
        <v>4.8931570053100586</v>
      </c>
      <c r="O61" s="1">
        <v>70</v>
      </c>
    </row>
    <row r="62" spans="1:15" x14ac:dyDescent="0.25">
      <c r="A62" t="s">
        <v>21483</v>
      </c>
      <c r="B62" s="1">
        <v>2021</v>
      </c>
      <c r="C62" t="s">
        <v>21532</v>
      </c>
      <c r="D62" t="s">
        <v>21922</v>
      </c>
      <c r="E62" t="s">
        <v>23059</v>
      </c>
      <c r="F62" s="1">
        <v>1039.81005859375</v>
      </c>
      <c r="G62" s="1">
        <v>222.22799682617188</v>
      </c>
      <c r="H62" s="1">
        <v>47.196002960205078</v>
      </c>
      <c r="I62" s="1">
        <v>6.0358613729476929E-2</v>
      </c>
      <c r="J62" s="1">
        <v>2.8850618749856949E-2</v>
      </c>
      <c r="K62" s="1">
        <v>9.88113076122666E-2</v>
      </c>
      <c r="L62" s="1">
        <v>0</v>
      </c>
      <c r="M62" s="1">
        <v>52.22</v>
      </c>
      <c r="N62" s="1">
        <v>4.3370318412780762</v>
      </c>
      <c r="O62" s="1">
        <v>60</v>
      </c>
    </row>
    <row r="63" spans="1:15" x14ac:dyDescent="0.25">
      <c r="A63" t="s">
        <v>21483</v>
      </c>
      <c r="B63" s="1">
        <v>2021</v>
      </c>
      <c r="C63" t="s">
        <v>21533</v>
      </c>
      <c r="D63" t="s">
        <v>21923</v>
      </c>
      <c r="E63" t="s">
        <v>23059</v>
      </c>
      <c r="F63" s="1">
        <v>0</v>
      </c>
      <c r="G63" s="1">
        <v>0</v>
      </c>
      <c r="H63" s="1"/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/>
      <c r="O63" s="1">
        <v>70</v>
      </c>
    </row>
    <row r="64" spans="1:15" x14ac:dyDescent="0.25">
      <c r="A64" t="s">
        <v>21483</v>
      </c>
      <c r="B64" s="1">
        <v>2021</v>
      </c>
      <c r="C64" t="s">
        <v>21533</v>
      </c>
      <c r="D64" t="s">
        <v>21924</v>
      </c>
      <c r="E64" t="s">
        <v>23059</v>
      </c>
      <c r="F64" s="1">
        <v>0</v>
      </c>
      <c r="G64" s="1">
        <v>0</v>
      </c>
      <c r="H64" s="1"/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/>
      <c r="O64" s="1">
        <v>70</v>
      </c>
    </row>
    <row r="65" spans="1:15" x14ac:dyDescent="0.25">
      <c r="A65" t="s">
        <v>21483</v>
      </c>
      <c r="B65" s="1">
        <v>2021</v>
      </c>
      <c r="C65" t="s">
        <v>21533</v>
      </c>
      <c r="D65" t="s">
        <v>21925</v>
      </c>
      <c r="E65" t="s">
        <v>23059</v>
      </c>
      <c r="F65" s="1">
        <v>0</v>
      </c>
      <c r="G65" s="1">
        <v>0</v>
      </c>
      <c r="H65" s="1"/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/>
      <c r="O65" s="1">
        <v>70</v>
      </c>
    </row>
    <row r="66" spans="1:15" x14ac:dyDescent="0.25">
      <c r="A66" t="s">
        <v>21483</v>
      </c>
      <c r="B66" s="1">
        <v>2021</v>
      </c>
      <c r="C66" t="s">
        <v>21533</v>
      </c>
      <c r="D66" t="s">
        <v>21926</v>
      </c>
      <c r="E66" t="s">
        <v>23059</v>
      </c>
      <c r="F66" s="1">
        <v>0</v>
      </c>
      <c r="G66" s="1">
        <v>0</v>
      </c>
      <c r="H66" s="1"/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/>
      <c r="O66" s="1">
        <v>45</v>
      </c>
    </row>
    <row r="67" spans="1:15" x14ac:dyDescent="0.25">
      <c r="A67" t="s">
        <v>21483</v>
      </c>
      <c r="B67" s="1">
        <v>2021</v>
      </c>
      <c r="C67" t="s">
        <v>21533</v>
      </c>
      <c r="D67" t="s">
        <v>21927</v>
      </c>
      <c r="E67" t="s">
        <v>23059</v>
      </c>
      <c r="F67" s="1">
        <v>16.129999160766602</v>
      </c>
      <c r="G67" s="1">
        <v>0</v>
      </c>
      <c r="H67" s="1">
        <v>55.999946594238281</v>
      </c>
      <c r="I67" s="1">
        <v>0.34951826930046082</v>
      </c>
      <c r="J67" s="1">
        <v>0</v>
      </c>
      <c r="K67" s="1">
        <v>0</v>
      </c>
      <c r="L67" s="1">
        <v>0</v>
      </c>
      <c r="M67" s="1">
        <v>0</v>
      </c>
      <c r="N67" s="1">
        <v>2.8593606948852539</v>
      </c>
      <c r="O67" s="1">
        <v>70</v>
      </c>
    </row>
    <row r="68" spans="1:15" x14ac:dyDescent="0.25">
      <c r="A68" t="s">
        <v>21483</v>
      </c>
      <c r="B68" s="1">
        <v>2021</v>
      </c>
      <c r="C68" t="s">
        <v>21533</v>
      </c>
      <c r="D68" t="s">
        <v>21928</v>
      </c>
      <c r="E68" t="s">
        <v>23059</v>
      </c>
      <c r="F68" s="1">
        <v>25.030000686645508</v>
      </c>
      <c r="G68" s="1">
        <v>0</v>
      </c>
      <c r="H68" s="1">
        <v>44.781364440917969</v>
      </c>
      <c r="I68" s="1">
        <v>0</v>
      </c>
      <c r="J68" s="1">
        <v>0</v>
      </c>
      <c r="K68" s="1">
        <v>0.33152684165997709</v>
      </c>
      <c r="L68" s="1">
        <v>0</v>
      </c>
      <c r="M68" s="1">
        <v>0</v>
      </c>
      <c r="N68" s="1">
        <v>3.3354122638702393</v>
      </c>
      <c r="O68" s="1">
        <v>70</v>
      </c>
    </row>
    <row r="69" spans="1:15" x14ac:dyDescent="0.25">
      <c r="A69" t="s">
        <v>21483</v>
      </c>
      <c r="B69" s="1">
        <v>2021</v>
      </c>
      <c r="C69" t="s">
        <v>21533</v>
      </c>
      <c r="D69" t="s">
        <v>21929</v>
      </c>
      <c r="E69" t="s">
        <v>23059</v>
      </c>
      <c r="F69" s="1">
        <v>11.439999580383301</v>
      </c>
      <c r="G69" s="1">
        <v>0.82999998331069946</v>
      </c>
      <c r="H69" s="1">
        <v>54.938358306884766</v>
      </c>
      <c r="I69" s="1">
        <v>0</v>
      </c>
      <c r="J69" s="1">
        <v>0.50002855062484741</v>
      </c>
      <c r="K69" s="1">
        <v>0.50002855623909281</v>
      </c>
      <c r="L69" s="1">
        <v>0</v>
      </c>
      <c r="M69" s="1">
        <v>0</v>
      </c>
      <c r="N69" s="1">
        <v>3.1701817512512207</v>
      </c>
      <c r="O69" s="1">
        <v>70</v>
      </c>
    </row>
    <row r="70" spans="1:15" x14ac:dyDescent="0.25">
      <c r="A70" t="s">
        <v>21483</v>
      </c>
      <c r="B70" s="1">
        <v>2021</v>
      </c>
      <c r="C70" t="s">
        <v>21533</v>
      </c>
      <c r="D70" t="s">
        <v>21930</v>
      </c>
      <c r="E70" t="s">
        <v>23059</v>
      </c>
      <c r="F70" s="1">
        <v>34.439998626708984</v>
      </c>
      <c r="G70" s="1">
        <v>0</v>
      </c>
      <c r="H70" s="1">
        <v>10.641775131225586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4.9818243980407715</v>
      </c>
      <c r="O70" s="1">
        <v>45</v>
      </c>
    </row>
    <row r="71" spans="1:15" x14ac:dyDescent="0.25">
      <c r="A71" t="s">
        <v>21483</v>
      </c>
      <c r="B71" s="1">
        <v>2021</v>
      </c>
      <c r="C71" t="s">
        <v>21533</v>
      </c>
      <c r="D71" t="s">
        <v>21931</v>
      </c>
      <c r="E71" t="s">
        <v>23059</v>
      </c>
      <c r="F71" s="1">
        <v>0</v>
      </c>
      <c r="G71" s="1">
        <v>0</v>
      </c>
      <c r="H71" s="1"/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/>
      <c r="O71" s="1">
        <v>70</v>
      </c>
    </row>
    <row r="72" spans="1:15" x14ac:dyDescent="0.25">
      <c r="A72" t="s">
        <v>21483</v>
      </c>
      <c r="B72" s="1">
        <v>2021</v>
      </c>
      <c r="C72" t="s">
        <v>21534</v>
      </c>
      <c r="D72" t="s">
        <v>21932</v>
      </c>
      <c r="E72" t="s">
        <v>23059</v>
      </c>
      <c r="F72" s="1">
        <v>0</v>
      </c>
      <c r="G72" s="1">
        <v>0</v>
      </c>
      <c r="H72" s="1"/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/>
      <c r="O72" s="1">
        <v>60</v>
      </c>
    </row>
    <row r="73" spans="1:15" x14ac:dyDescent="0.25">
      <c r="A73" t="s">
        <v>21483</v>
      </c>
      <c r="B73" s="1">
        <v>2021</v>
      </c>
      <c r="C73" t="s">
        <v>21534</v>
      </c>
      <c r="D73" t="s">
        <v>21933</v>
      </c>
      <c r="E73" t="s">
        <v>23059</v>
      </c>
      <c r="F73" s="1">
        <v>523.71002197265625</v>
      </c>
      <c r="G73" s="1">
        <v>147.47700500488281</v>
      </c>
      <c r="H73" s="1">
        <v>49.027877807617188</v>
      </c>
      <c r="I73" s="1">
        <v>5.5390577763319016E-3</v>
      </c>
      <c r="J73" s="1">
        <v>8.4650050848722458E-3</v>
      </c>
      <c r="K73" s="1">
        <v>0.18243694158116541</v>
      </c>
      <c r="L73" s="1">
        <v>0</v>
      </c>
      <c r="M73" s="1">
        <v>70.900000000000006</v>
      </c>
      <c r="N73" s="1">
        <v>4.4851250648498535</v>
      </c>
      <c r="O73" s="1">
        <v>60</v>
      </c>
    </row>
    <row r="74" spans="1:15" x14ac:dyDescent="0.25">
      <c r="A74" t="s">
        <v>21483</v>
      </c>
      <c r="B74" s="1">
        <v>2021</v>
      </c>
      <c r="C74" t="s">
        <v>21535</v>
      </c>
      <c r="D74" t="s">
        <v>21934</v>
      </c>
      <c r="E74" t="s">
        <v>23060</v>
      </c>
      <c r="F74" s="1">
        <v>9</v>
      </c>
      <c r="G74" s="1">
        <v>0</v>
      </c>
      <c r="H74" s="1">
        <v>18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5</v>
      </c>
      <c r="O74" s="1">
        <v>45</v>
      </c>
    </row>
    <row r="75" spans="1:15" x14ac:dyDescent="0.25">
      <c r="A75" t="s">
        <v>21483</v>
      </c>
      <c r="B75" s="1">
        <v>2021</v>
      </c>
      <c r="C75" t="s">
        <v>21535</v>
      </c>
      <c r="D75" t="s">
        <v>21935</v>
      </c>
      <c r="E75" t="s">
        <v>23060</v>
      </c>
      <c r="F75" s="1">
        <v>49</v>
      </c>
      <c r="G75" s="1">
        <v>5.6999998092651367</v>
      </c>
      <c r="H75" s="1">
        <v>20.938776016235352</v>
      </c>
      <c r="I75" s="1">
        <v>0.46000000834465027</v>
      </c>
      <c r="J75" s="1">
        <v>0</v>
      </c>
      <c r="K75" s="1">
        <v>0.22</v>
      </c>
      <c r="L75" s="1">
        <v>0</v>
      </c>
      <c r="M75" s="1">
        <v>0</v>
      </c>
      <c r="N75" s="1">
        <v>3.059999942779541</v>
      </c>
      <c r="O75" s="1">
        <v>40</v>
      </c>
    </row>
    <row r="76" spans="1:15" x14ac:dyDescent="0.25">
      <c r="A76" t="s">
        <v>21483</v>
      </c>
      <c r="B76" s="1">
        <v>2021</v>
      </c>
      <c r="C76" t="s">
        <v>21535</v>
      </c>
      <c r="D76" t="s">
        <v>21936</v>
      </c>
      <c r="E76" t="s">
        <v>23060</v>
      </c>
      <c r="F76" s="1">
        <v>334</v>
      </c>
      <c r="G76" s="1">
        <v>160.39999389648438</v>
      </c>
      <c r="H76" s="1">
        <v>32.913173675537109</v>
      </c>
      <c r="I76" s="1">
        <v>0.19154930114746094</v>
      </c>
      <c r="J76" s="1">
        <v>3.0985916033387184E-2</v>
      </c>
      <c r="K76" s="1">
        <v>0.25958702064896749</v>
      </c>
      <c r="L76" s="1">
        <v>0</v>
      </c>
      <c r="M76" s="1">
        <v>0</v>
      </c>
      <c r="N76" s="1">
        <v>3.7887322902679443</v>
      </c>
      <c r="O76" s="1">
        <v>35</v>
      </c>
    </row>
    <row r="77" spans="1:15" x14ac:dyDescent="0.25">
      <c r="A77" t="s">
        <v>21483</v>
      </c>
      <c r="B77" s="1">
        <v>2021</v>
      </c>
      <c r="C77" t="s">
        <v>21535</v>
      </c>
      <c r="D77" t="s">
        <v>21937</v>
      </c>
      <c r="E77" t="s">
        <v>23060</v>
      </c>
      <c r="F77" s="1">
        <v>22</v>
      </c>
      <c r="G77" s="1">
        <v>5</v>
      </c>
      <c r="H77" s="1">
        <v>22.409090042114258</v>
      </c>
      <c r="I77" s="1">
        <v>0.31578946113586426</v>
      </c>
      <c r="J77" s="1">
        <v>0</v>
      </c>
      <c r="K77" s="1">
        <v>0.28947368421052633</v>
      </c>
      <c r="L77" s="1">
        <v>0</v>
      </c>
      <c r="M77" s="1">
        <v>0</v>
      </c>
      <c r="N77" s="1">
        <v>3.5</v>
      </c>
      <c r="O77" s="1">
        <v>35</v>
      </c>
    </row>
    <row r="78" spans="1:15" x14ac:dyDescent="0.25">
      <c r="A78" t="s">
        <v>21483</v>
      </c>
      <c r="B78" s="1">
        <v>2021</v>
      </c>
      <c r="C78" t="s">
        <v>21535</v>
      </c>
      <c r="D78" t="s">
        <v>21938</v>
      </c>
      <c r="E78" t="s">
        <v>23060</v>
      </c>
      <c r="F78" s="1">
        <v>1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/>
      <c r="O78" s="1">
        <v>40</v>
      </c>
    </row>
    <row r="79" spans="1:15" x14ac:dyDescent="0.25">
      <c r="A79" t="s">
        <v>21483</v>
      </c>
      <c r="B79" s="1">
        <v>2021</v>
      </c>
      <c r="C79" t="s">
        <v>21535</v>
      </c>
      <c r="D79" t="s">
        <v>21939</v>
      </c>
      <c r="E79" t="s">
        <v>23060</v>
      </c>
      <c r="F79" s="1">
        <v>0</v>
      </c>
      <c r="G79" s="1">
        <v>0</v>
      </c>
      <c r="H79" s="1"/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/>
      <c r="O79" s="1">
        <v>35</v>
      </c>
    </row>
    <row r="80" spans="1:15" x14ac:dyDescent="0.25">
      <c r="A80" t="s">
        <v>21483</v>
      </c>
      <c r="B80" s="1">
        <v>2021</v>
      </c>
      <c r="C80" t="s">
        <v>21535</v>
      </c>
      <c r="D80" t="s">
        <v>21940</v>
      </c>
      <c r="E80" t="s">
        <v>23060</v>
      </c>
      <c r="F80" s="1">
        <v>144</v>
      </c>
      <c r="G80" s="1">
        <v>72.800003051757813</v>
      </c>
      <c r="H80" s="1">
        <v>37.006942749023438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/>
      <c r="O80" s="1">
        <v>35</v>
      </c>
    </row>
    <row r="81" spans="1:15" x14ac:dyDescent="0.25">
      <c r="A81" t="s">
        <v>21483</v>
      </c>
      <c r="B81" s="1">
        <v>2021</v>
      </c>
      <c r="C81" t="s">
        <v>21535</v>
      </c>
      <c r="D81" t="s">
        <v>21941</v>
      </c>
      <c r="E81" t="s">
        <v>23060</v>
      </c>
      <c r="F81" s="1">
        <v>0</v>
      </c>
      <c r="G81" s="1">
        <v>0</v>
      </c>
      <c r="H81" s="1"/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/>
      <c r="O81" s="1">
        <v>35</v>
      </c>
    </row>
    <row r="82" spans="1:15" x14ac:dyDescent="0.25">
      <c r="A82" t="s">
        <v>21483</v>
      </c>
      <c r="B82" s="1">
        <v>2021</v>
      </c>
      <c r="C82" t="s">
        <v>21535</v>
      </c>
      <c r="D82" t="s">
        <v>21942</v>
      </c>
      <c r="E82" t="s">
        <v>23060</v>
      </c>
      <c r="F82" s="1">
        <v>14</v>
      </c>
      <c r="G82" s="1">
        <v>0</v>
      </c>
      <c r="H82" s="1">
        <v>6.5714287757873535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5</v>
      </c>
      <c r="O82" s="1">
        <v>40</v>
      </c>
    </row>
    <row r="83" spans="1:15" x14ac:dyDescent="0.25">
      <c r="A83" t="s">
        <v>21483</v>
      </c>
      <c r="B83" s="1">
        <v>2021</v>
      </c>
      <c r="C83" t="s">
        <v>21536</v>
      </c>
      <c r="D83" t="s">
        <v>21943</v>
      </c>
      <c r="E83" t="s">
        <v>23060</v>
      </c>
      <c r="F83" s="1">
        <v>67</v>
      </c>
      <c r="G83" s="1">
        <v>28.600000381469727</v>
      </c>
      <c r="H83" s="1">
        <v>31.567163467407227</v>
      </c>
      <c r="I83" s="1">
        <v>0.10447761416435242</v>
      </c>
      <c r="J83" s="1">
        <v>5.9701491147279739E-2</v>
      </c>
      <c r="K83" s="1">
        <v>0.16923076923076921</v>
      </c>
      <c r="L83" s="1">
        <v>0</v>
      </c>
      <c r="M83" s="1">
        <v>0</v>
      </c>
      <c r="N83" s="1">
        <v>3.7014925479888916</v>
      </c>
      <c r="O83" s="1">
        <v>40</v>
      </c>
    </row>
    <row r="84" spans="1:15" x14ac:dyDescent="0.25">
      <c r="A84" t="s">
        <v>21484</v>
      </c>
      <c r="B84" s="1">
        <v>2021</v>
      </c>
      <c r="C84" t="s">
        <v>21537</v>
      </c>
      <c r="D84" t="s">
        <v>21944</v>
      </c>
      <c r="E84" t="s">
        <v>23061</v>
      </c>
      <c r="F84" s="1">
        <v>0</v>
      </c>
      <c r="G84" s="1">
        <v>0</v>
      </c>
      <c r="H84" s="1"/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/>
      <c r="O84" s="1">
        <v>70</v>
      </c>
    </row>
    <row r="85" spans="1:15" x14ac:dyDescent="0.25">
      <c r="A85" t="s">
        <v>21484</v>
      </c>
      <c r="B85" s="1">
        <v>2021</v>
      </c>
      <c r="C85" t="s">
        <v>21537</v>
      </c>
      <c r="D85" t="s">
        <v>21945</v>
      </c>
      <c r="E85" t="s">
        <v>23061</v>
      </c>
      <c r="F85" s="1">
        <v>0</v>
      </c>
      <c r="G85" s="1">
        <v>0</v>
      </c>
      <c r="H85" s="1"/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/>
      <c r="O85" s="1">
        <v>70</v>
      </c>
    </row>
    <row r="86" spans="1:15" x14ac:dyDescent="0.25">
      <c r="A86" t="s">
        <v>21484</v>
      </c>
      <c r="B86" s="1">
        <v>2021</v>
      </c>
      <c r="C86" t="s">
        <v>21537</v>
      </c>
      <c r="D86" t="s">
        <v>21946</v>
      </c>
      <c r="E86" t="s">
        <v>23061</v>
      </c>
      <c r="F86" s="1">
        <v>21.979999542236328</v>
      </c>
      <c r="G86" s="1">
        <v>0.75999999046325684</v>
      </c>
      <c r="H86" s="1">
        <v>16.625598907470703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/>
      <c r="O86" s="1">
        <v>45</v>
      </c>
    </row>
    <row r="87" spans="1:15" x14ac:dyDescent="0.25">
      <c r="A87" t="s">
        <v>21484</v>
      </c>
      <c r="B87" s="1">
        <v>2021</v>
      </c>
      <c r="C87" t="s">
        <v>21538</v>
      </c>
      <c r="D87" t="s">
        <v>21947</v>
      </c>
      <c r="E87" t="s">
        <v>23061</v>
      </c>
      <c r="F87" s="1">
        <v>0</v>
      </c>
      <c r="G87" s="1">
        <v>0</v>
      </c>
      <c r="H87" s="1"/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/>
      <c r="O87" s="1">
        <v>60</v>
      </c>
    </row>
    <row r="88" spans="1:15" x14ac:dyDescent="0.25">
      <c r="A88" t="s">
        <v>21484</v>
      </c>
      <c r="B88" s="1">
        <v>2021</v>
      </c>
      <c r="C88" t="s">
        <v>21538</v>
      </c>
      <c r="D88" t="s">
        <v>21948</v>
      </c>
      <c r="E88" t="s">
        <v>23061</v>
      </c>
      <c r="F88" s="1">
        <v>369.83999633789063</v>
      </c>
      <c r="G88" s="1">
        <v>11.982000350952148</v>
      </c>
      <c r="H88" s="1">
        <v>34.44091796875</v>
      </c>
      <c r="I88" s="1">
        <v>2.4999999441206455E-3</v>
      </c>
      <c r="J88" s="1">
        <v>4.6999999321997166E-3</v>
      </c>
      <c r="K88" s="1">
        <v>3.2000000000000001E-2</v>
      </c>
      <c r="L88" s="1">
        <v>5.9999999999999995E-4</v>
      </c>
      <c r="M88" s="1">
        <v>0</v>
      </c>
      <c r="N88" s="1">
        <v>3.8692214488983154</v>
      </c>
      <c r="O88" s="1">
        <v>60</v>
      </c>
    </row>
    <row r="89" spans="1:15" x14ac:dyDescent="0.25">
      <c r="A89" t="s">
        <v>21484</v>
      </c>
      <c r="B89" s="1">
        <v>2021</v>
      </c>
      <c r="C89" t="s">
        <v>21538</v>
      </c>
      <c r="D89" t="s">
        <v>21949</v>
      </c>
      <c r="E89" t="s">
        <v>23061</v>
      </c>
      <c r="F89" s="1">
        <v>0</v>
      </c>
      <c r="G89" s="1">
        <v>0</v>
      </c>
      <c r="H89" s="1"/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/>
      <c r="O89" s="1">
        <v>60</v>
      </c>
    </row>
    <row r="90" spans="1:15" x14ac:dyDescent="0.25">
      <c r="A90" t="s">
        <v>21484</v>
      </c>
      <c r="B90" s="1">
        <v>2021</v>
      </c>
      <c r="C90" t="s">
        <v>21539</v>
      </c>
      <c r="D90" t="s">
        <v>21950</v>
      </c>
      <c r="E90" t="s">
        <v>23062</v>
      </c>
      <c r="F90" s="1">
        <v>5142</v>
      </c>
      <c r="G90" s="1">
        <v>330.29998779296875</v>
      </c>
      <c r="H90" s="1">
        <v>37.931934356689453</v>
      </c>
      <c r="I90" s="1">
        <v>6.5999999642372131E-3</v>
      </c>
      <c r="J90" s="1">
        <v>1.6300000250339508E-2</v>
      </c>
      <c r="K90" s="1">
        <v>1.7399999999999999E-2</v>
      </c>
      <c r="L90" s="1">
        <v>0</v>
      </c>
      <c r="M90" s="1">
        <v>0</v>
      </c>
      <c r="N90" s="1">
        <v>3.8328166007995605</v>
      </c>
      <c r="O90" s="1">
        <v>60</v>
      </c>
    </row>
    <row r="91" spans="1:15" x14ac:dyDescent="0.25">
      <c r="A91" t="s">
        <v>21484</v>
      </c>
      <c r="B91" s="1">
        <v>2021</v>
      </c>
      <c r="C91" t="s">
        <v>21539</v>
      </c>
      <c r="D91" t="s">
        <v>21951</v>
      </c>
      <c r="E91" t="s">
        <v>23062</v>
      </c>
      <c r="F91" s="1">
        <v>213</v>
      </c>
      <c r="G91" s="1">
        <v>1.7999999523162842</v>
      </c>
      <c r="H91" s="1">
        <v>19.957746505737305</v>
      </c>
      <c r="I91" s="1">
        <v>1.3500000350177288E-2</v>
      </c>
      <c r="J91" s="1">
        <v>0</v>
      </c>
      <c r="K91" s="1">
        <v>0.17530000000000001</v>
      </c>
      <c r="L91" s="1">
        <v>0</v>
      </c>
      <c r="M91" s="1">
        <v>0</v>
      </c>
      <c r="N91" s="1">
        <v>4.0272002220153809</v>
      </c>
      <c r="O91" s="1">
        <v>60</v>
      </c>
    </row>
    <row r="92" spans="1:15" x14ac:dyDescent="0.25">
      <c r="A92" t="s">
        <v>21484</v>
      </c>
      <c r="B92" s="1">
        <v>2021</v>
      </c>
      <c r="C92" t="s">
        <v>21539</v>
      </c>
      <c r="D92" t="s">
        <v>21952</v>
      </c>
      <c r="E92" t="s">
        <v>23062</v>
      </c>
      <c r="F92" s="1">
        <v>1568</v>
      </c>
      <c r="G92" s="1">
        <v>222</v>
      </c>
      <c r="H92" s="1">
        <v>30.793367385864258</v>
      </c>
      <c r="I92" s="1">
        <v>7.0000002160668373E-3</v>
      </c>
      <c r="J92" s="1">
        <v>1.5399999916553497E-2</v>
      </c>
      <c r="K92" s="1">
        <v>3.9699999999999999E-2</v>
      </c>
      <c r="L92" s="1">
        <v>0</v>
      </c>
      <c r="M92" s="1">
        <v>0</v>
      </c>
      <c r="N92" s="1">
        <v>3.7925000190734863</v>
      </c>
      <c r="O92" s="1">
        <v>45</v>
      </c>
    </row>
    <row r="93" spans="1:15" x14ac:dyDescent="0.25">
      <c r="A93" t="s">
        <v>21484</v>
      </c>
      <c r="B93" s="1">
        <v>2021</v>
      </c>
      <c r="C93" t="s">
        <v>21540</v>
      </c>
      <c r="D93" t="s">
        <v>21953</v>
      </c>
      <c r="E93" t="s">
        <v>23062</v>
      </c>
      <c r="F93" s="1">
        <v>17</v>
      </c>
      <c r="G93" s="1"/>
      <c r="H93" s="1">
        <v>18.411764144897461</v>
      </c>
      <c r="I93" s="1">
        <v>0</v>
      </c>
      <c r="J93" s="1">
        <v>0</v>
      </c>
      <c r="K93" s="1">
        <v>5.8799999999999998E-2</v>
      </c>
      <c r="L93" s="1">
        <v>0.50009999999999999</v>
      </c>
      <c r="M93" s="1">
        <v>0</v>
      </c>
      <c r="N93" s="1">
        <v>4.5715141296386719</v>
      </c>
      <c r="O93" s="1"/>
    </row>
    <row r="94" spans="1:15" x14ac:dyDescent="0.25">
      <c r="A94" t="s">
        <v>21484</v>
      </c>
      <c r="B94" s="1">
        <v>2021</v>
      </c>
      <c r="C94" t="s">
        <v>21541</v>
      </c>
      <c r="D94" t="s">
        <v>21954</v>
      </c>
      <c r="E94" t="s">
        <v>23062</v>
      </c>
      <c r="F94" s="1">
        <v>0</v>
      </c>
      <c r="G94" s="1">
        <v>0</v>
      </c>
      <c r="H94" s="1"/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/>
      <c r="O94" s="1">
        <v>45</v>
      </c>
    </row>
    <row r="95" spans="1:15" x14ac:dyDescent="0.25">
      <c r="A95" t="s">
        <v>21484</v>
      </c>
      <c r="B95" s="1">
        <v>2021</v>
      </c>
      <c r="C95" t="s">
        <v>21541</v>
      </c>
      <c r="D95" t="s">
        <v>21955</v>
      </c>
      <c r="E95" t="s">
        <v>23062</v>
      </c>
      <c r="F95" s="1">
        <v>50</v>
      </c>
      <c r="G95" s="1">
        <v>0.10000000149011612</v>
      </c>
      <c r="H95" s="1">
        <v>17.979999542236328</v>
      </c>
      <c r="I95" s="1">
        <v>0</v>
      </c>
      <c r="J95" s="1">
        <v>3.7000000476837158E-2</v>
      </c>
      <c r="K95" s="1">
        <v>3.6999999999999998E-2</v>
      </c>
      <c r="L95" s="1">
        <v>0</v>
      </c>
      <c r="M95" s="1">
        <v>0</v>
      </c>
      <c r="N95" s="1">
        <v>3.9260001182556152</v>
      </c>
      <c r="O95" s="1">
        <v>40</v>
      </c>
    </row>
    <row r="96" spans="1:15" x14ac:dyDescent="0.25">
      <c r="A96" t="s">
        <v>21484</v>
      </c>
      <c r="B96" s="1">
        <v>2021</v>
      </c>
      <c r="C96" t="s">
        <v>21541</v>
      </c>
      <c r="D96" t="s">
        <v>21956</v>
      </c>
      <c r="E96" t="s">
        <v>23062</v>
      </c>
      <c r="F96" s="1">
        <v>11</v>
      </c>
      <c r="G96" s="1">
        <v>0</v>
      </c>
      <c r="H96" s="1">
        <v>9.8181819915771484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4</v>
      </c>
      <c r="O96" s="1">
        <v>40</v>
      </c>
    </row>
    <row r="97" spans="1:15" x14ac:dyDescent="0.25">
      <c r="A97" t="s">
        <v>21484</v>
      </c>
      <c r="B97" s="1">
        <v>2021</v>
      </c>
      <c r="C97" t="s">
        <v>21541</v>
      </c>
      <c r="D97" t="s">
        <v>21957</v>
      </c>
      <c r="E97" t="s">
        <v>23062</v>
      </c>
      <c r="F97" s="1">
        <v>0</v>
      </c>
      <c r="G97" s="1">
        <v>0</v>
      </c>
      <c r="H97" s="1"/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/>
      <c r="O97" s="1">
        <v>35</v>
      </c>
    </row>
    <row r="98" spans="1:15" x14ac:dyDescent="0.25">
      <c r="A98" t="s">
        <v>21484</v>
      </c>
      <c r="B98" s="1">
        <v>2021</v>
      </c>
      <c r="C98" t="s">
        <v>21541</v>
      </c>
      <c r="D98" t="s">
        <v>21958</v>
      </c>
      <c r="E98" t="s">
        <v>23062</v>
      </c>
      <c r="F98" s="1">
        <v>1012</v>
      </c>
      <c r="G98" s="1">
        <v>136.19999694824219</v>
      </c>
      <c r="H98" s="1">
        <v>18.779644012451172</v>
      </c>
      <c r="I98" s="1">
        <v>5.1000001840293407E-3</v>
      </c>
      <c r="J98" s="1">
        <v>1.3299999758601189E-2</v>
      </c>
      <c r="K98" s="1">
        <v>8.4599999999999995E-2</v>
      </c>
      <c r="L98" s="1">
        <v>1.8499999999999999E-2</v>
      </c>
      <c r="M98" s="1">
        <v>0</v>
      </c>
      <c r="N98" s="1">
        <v>4.0076413154602051</v>
      </c>
      <c r="O98" s="1">
        <v>35</v>
      </c>
    </row>
    <row r="99" spans="1:15" x14ac:dyDescent="0.25">
      <c r="A99" t="s">
        <v>21484</v>
      </c>
      <c r="B99" s="1">
        <v>2021</v>
      </c>
      <c r="C99" t="s">
        <v>21542</v>
      </c>
      <c r="D99" t="s">
        <v>21959</v>
      </c>
      <c r="E99" t="s">
        <v>23062</v>
      </c>
      <c r="F99" s="1">
        <v>82</v>
      </c>
      <c r="G99" s="1">
        <v>9.1999998092651367</v>
      </c>
      <c r="H99" s="1">
        <v>26.195121765136719</v>
      </c>
      <c r="I99" s="1">
        <v>0</v>
      </c>
      <c r="J99" s="1">
        <v>4.8200000077486038E-2</v>
      </c>
      <c r="K99" s="1">
        <v>6.0999999999999999E-2</v>
      </c>
      <c r="L99" s="1">
        <v>1.2200000000000001E-2</v>
      </c>
      <c r="M99" s="1">
        <v>0</v>
      </c>
      <c r="N99" s="1">
        <v>4.060943603515625</v>
      </c>
      <c r="O99" s="1">
        <v>45</v>
      </c>
    </row>
    <row r="100" spans="1:15" x14ac:dyDescent="0.25">
      <c r="A100" t="s">
        <v>21484</v>
      </c>
      <c r="B100" s="1">
        <v>2021</v>
      </c>
      <c r="C100" t="s">
        <v>21542</v>
      </c>
      <c r="D100" t="s">
        <v>21960</v>
      </c>
      <c r="E100" t="s">
        <v>23062</v>
      </c>
      <c r="F100" s="1">
        <v>718</v>
      </c>
      <c r="G100" s="1">
        <v>150</v>
      </c>
      <c r="H100" s="1">
        <v>29.742340087890625</v>
      </c>
      <c r="I100" s="1">
        <v>7.3000001721084118E-3</v>
      </c>
      <c r="J100" s="1">
        <v>1.6000000759959221E-2</v>
      </c>
      <c r="K100" s="1">
        <v>0.13059999999999999</v>
      </c>
      <c r="L100" s="1">
        <v>4.4000000000000003E-3</v>
      </c>
      <c r="M100" s="1">
        <v>2</v>
      </c>
      <c r="N100" s="1">
        <v>3.8769586086273193</v>
      </c>
      <c r="O100" s="1">
        <v>45</v>
      </c>
    </row>
    <row r="101" spans="1:15" x14ac:dyDescent="0.25">
      <c r="A101" t="s">
        <v>21484</v>
      </c>
      <c r="B101" s="1">
        <v>2021</v>
      </c>
      <c r="C101" t="s">
        <v>21542</v>
      </c>
      <c r="D101" t="s">
        <v>21961</v>
      </c>
      <c r="E101" t="s">
        <v>23062</v>
      </c>
      <c r="F101" s="1">
        <v>9</v>
      </c>
      <c r="G101" s="1">
        <v>2.4000000953674316</v>
      </c>
      <c r="H101" s="1">
        <v>25</v>
      </c>
      <c r="I101" s="1">
        <v>0.2856999933719635</v>
      </c>
      <c r="J101" s="1">
        <v>0</v>
      </c>
      <c r="K101" s="1">
        <v>0</v>
      </c>
      <c r="L101" s="1">
        <v>0</v>
      </c>
      <c r="M101" s="1">
        <v>0</v>
      </c>
      <c r="N101" s="1">
        <v>3.4286000728607178</v>
      </c>
      <c r="O101" s="1">
        <v>45</v>
      </c>
    </row>
    <row r="102" spans="1:15" x14ac:dyDescent="0.25">
      <c r="A102" t="s">
        <v>21484</v>
      </c>
      <c r="B102" s="1">
        <v>2021</v>
      </c>
      <c r="C102" t="s">
        <v>21543</v>
      </c>
      <c r="D102" t="s">
        <v>21962</v>
      </c>
      <c r="E102" t="s">
        <v>23063</v>
      </c>
      <c r="F102" s="1">
        <v>35.25</v>
      </c>
      <c r="G102" s="1">
        <v>0</v>
      </c>
      <c r="H102" s="1">
        <v>16.943479537963867</v>
      </c>
      <c r="I102" s="1">
        <v>0</v>
      </c>
      <c r="J102" s="1">
        <v>1.0999999940395355E-3</v>
      </c>
      <c r="K102" s="1">
        <v>0</v>
      </c>
      <c r="L102" s="1">
        <v>4.1000000000000003E-3</v>
      </c>
      <c r="M102" s="1">
        <v>0</v>
      </c>
      <c r="N102" s="1">
        <v>4.0754094123840332</v>
      </c>
      <c r="O102" s="1">
        <v>70</v>
      </c>
    </row>
    <row r="103" spans="1:15" x14ac:dyDescent="0.25">
      <c r="A103" t="s">
        <v>21484</v>
      </c>
      <c r="B103" s="1">
        <v>2021</v>
      </c>
      <c r="C103" t="s">
        <v>21544</v>
      </c>
      <c r="D103" t="s">
        <v>21963</v>
      </c>
      <c r="E103" t="s">
        <v>23063</v>
      </c>
      <c r="F103" s="1">
        <v>112.04000091552734</v>
      </c>
      <c r="G103" s="1">
        <v>7.1810002326965332</v>
      </c>
      <c r="H103" s="1">
        <v>37.009361267089844</v>
      </c>
      <c r="I103" s="1">
        <v>2.4999999441206455E-3</v>
      </c>
      <c r="J103" s="1">
        <v>1.0599999688565731E-2</v>
      </c>
      <c r="K103" s="1">
        <v>2.7E-2</v>
      </c>
      <c r="L103" s="1">
        <v>5.9999999999999995E-4</v>
      </c>
      <c r="M103" s="1">
        <v>0</v>
      </c>
      <c r="N103" s="1">
        <v>3.8275966644287109</v>
      </c>
      <c r="O103" s="1">
        <v>60</v>
      </c>
    </row>
    <row r="104" spans="1:15" x14ac:dyDescent="0.25">
      <c r="A104" t="s">
        <v>21484</v>
      </c>
      <c r="B104" s="1">
        <v>2021</v>
      </c>
      <c r="C104" t="s">
        <v>21545</v>
      </c>
      <c r="D104" t="s">
        <v>21964</v>
      </c>
      <c r="E104" t="s">
        <v>23063</v>
      </c>
      <c r="F104" s="1">
        <v>0</v>
      </c>
      <c r="G104" s="1">
        <v>0</v>
      </c>
      <c r="H104" s="1"/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/>
      <c r="O104" s="1">
        <v>70</v>
      </c>
    </row>
    <row r="105" spans="1:15" x14ac:dyDescent="0.25">
      <c r="A105" t="s">
        <v>21484</v>
      </c>
      <c r="B105" s="1">
        <v>2021</v>
      </c>
      <c r="C105" t="s">
        <v>21545</v>
      </c>
      <c r="D105" t="s">
        <v>21965</v>
      </c>
      <c r="E105" t="s">
        <v>23063</v>
      </c>
      <c r="F105" s="1">
        <v>0</v>
      </c>
      <c r="G105" s="1">
        <v>0</v>
      </c>
      <c r="H105" s="1"/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/>
      <c r="O105" s="1">
        <v>70</v>
      </c>
    </row>
    <row r="106" spans="1:15" x14ac:dyDescent="0.25">
      <c r="A106" t="s">
        <v>21484</v>
      </c>
      <c r="B106" s="1">
        <v>2021</v>
      </c>
      <c r="C106" t="s">
        <v>21545</v>
      </c>
      <c r="D106" t="s">
        <v>21966</v>
      </c>
      <c r="E106" t="s">
        <v>23063</v>
      </c>
      <c r="F106" s="1">
        <v>0</v>
      </c>
      <c r="G106" s="1">
        <v>0</v>
      </c>
      <c r="H106" s="1"/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/>
      <c r="O106" s="1">
        <v>70</v>
      </c>
    </row>
    <row r="107" spans="1:15" x14ac:dyDescent="0.25">
      <c r="A107" t="s">
        <v>21484</v>
      </c>
      <c r="B107" s="1">
        <v>2021</v>
      </c>
      <c r="C107" t="s">
        <v>21545</v>
      </c>
      <c r="D107" t="s">
        <v>21967</v>
      </c>
      <c r="E107" t="s">
        <v>23063</v>
      </c>
      <c r="F107" s="1">
        <v>0</v>
      </c>
      <c r="G107" s="1">
        <v>0</v>
      </c>
      <c r="H107" s="1"/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/>
      <c r="O107" s="1">
        <v>45</v>
      </c>
    </row>
    <row r="108" spans="1:15" x14ac:dyDescent="0.25">
      <c r="A108" t="s">
        <v>21484</v>
      </c>
      <c r="B108" s="1">
        <v>2021</v>
      </c>
      <c r="C108" t="s">
        <v>21545</v>
      </c>
      <c r="D108" t="s">
        <v>21968</v>
      </c>
      <c r="E108" t="s">
        <v>23063</v>
      </c>
      <c r="F108" s="1">
        <v>0</v>
      </c>
      <c r="G108" s="1">
        <v>0</v>
      </c>
      <c r="H108" s="1"/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/>
      <c r="O108" s="1">
        <v>70</v>
      </c>
    </row>
    <row r="109" spans="1:15" x14ac:dyDescent="0.25">
      <c r="A109" t="s">
        <v>21484</v>
      </c>
      <c r="B109" s="1">
        <v>2021</v>
      </c>
      <c r="C109" t="s">
        <v>21545</v>
      </c>
      <c r="D109" t="s">
        <v>21969</v>
      </c>
      <c r="E109" t="s">
        <v>23063</v>
      </c>
      <c r="F109" s="1">
        <v>0</v>
      </c>
      <c r="G109" s="1">
        <v>0</v>
      </c>
      <c r="H109" s="1"/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/>
      <c r="O109" s="1">
        <v>70</v>
      </c>
    </row>
    <row r="110" spans="1:15" x14ac:dyDescent="0.25">
      <c r="A110" t="s">
        <v>21484</v>
      </c>
      <c r="B110" s="1">
        <v>2021</v>
      </c>
      <c r="C110" t="s">
        <v>21545</v>
      </c>
      <c r="D110" t="s">
        <v>21970</v>
      </c>
      <c r="E110" t="s">
        <v>23063</v>
      </c>
      <c r="F110" s="1">
        <v>0</v>
      </c>
      <c r="G110" s="1">
        <v>0</v>
      </c>
      <c r="H110" s="1"/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/>
      <c r="O110" s="1">
        <v>70</v>
      </c>
    </row>
    <row r="111" spans="1:15" x14ac:dyDescent="0.25">
      <c r="A111" t="s">
        <v>21484</v>
      </c>
      <c r="B111" s="1">
        <v>2021</v>
      </c>
      <c r="C111" t="s">
        <v>21545</v>
      </c>
      <c r="D111" t="s">
        <v>21971</v>
      </c>
      <c r="E111" t="s">
        <v>23063</v>
      </c>
      <c r="F111" s="1">
        <v>0.81000000238418579</v>
      </c>
      <c r="G111" s="1">
        <v>0</v>
      </c>
      <c r="H111" s="1">
        <v>15.209955215454102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4.3646001815795898</v>
      </c>
      <c r="O111" s="1">
        <v>45</v>
      </c>
    </row>
    <row r="112" spans="1:15" x14ac:dyDescent="0.25">
      <c r="A112" t="s">
        <v>21484</v>
      </c>
      <c r="B112" s="1">
        <v>2021</v>
      </c>
      <c r="C112" t="s">
        <v>21545</v>
      </c>
      <c r="D112" t="s">
        <v>21972</v>
      </c>
      <c r="E112" t="s">
        <v>23063</v>
      </c>
      <c r="F112" s="1">
        <v>0</v>
      </c>
      <c r="G112" s="1">
        <v>0</v>
      </c>
      <c r="H112" s="1"/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/>
      <c r="O112" s="1">
        <v>70</v>
      </c>
    </row>
    <row r="113" spans="1:15" x14ac:dyDescent="0.25">
      <c r="A113" t="s">
        <v>21484</v>
      </c>
      <c r="B113" s="1">
        <v>2021</v>
      </c>
      <c r="C113" t="s">
        <v>21546</v>
      </c>
      <c r="D113" t="s">
        <v>21973</v>
      </c>
      <c r="E113" t="s">
        <v>23063</v>
      </c>
      <c r="F113" s="1">
        <v>1.0800000429153442</v>
      </c>
      <c r="G113" s="1">
        <v>0</v>
      </c>
      <c r="H113" s="1">
        <v>17.000017166137695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4</v>
      </c>
      <c r="O113" s="1">
        <v>60</v>
      </c>
    </row>
    <row r="114" spans="1:15" x14ac:dyDescent="0.25">
      <c r="A114" t="s">
        <v>21484</v>
      </c>
      <c r="B114" s="1">
        <v>2021</v>
      </c>
      <c r="C114" t="s">
        <v>21546</v>
      </c>
      <c r="D114" t="s">
        <v>21974</v>
      </c>
      <c r="E114" t="s">
        <v>23063</v>
      </c>
      <c r="F114" s="1">
        <v>105.19999694824219</v>
      </c>
      <c r="G114" s="1">
        <v>1.8229999542236328</v>
      </c>
      <c r="H114" s="1">
        <v>37.178363800048828</v>
      </c>
      <c r="I114" s="1">
        <v>7.9999997979030013E-4</v>
      </c>
      <c r="J114" s="1">
        <v>1.9000000320374966E-3</v>
      </c>
      <c r="K114" s="1">
        <v>0</v>
      </c>
      <c r="L114" s="1">
        <v>0</v>
      </c>
      <c r="M114" s="1">
        <v>0</v>
      </c>
      <c r="N114" s="1">
        <v>3.8515000343322754</v>
      </c>
      <c r="O114" s="1">
        <v>60</v>
      </c>
    </row>
    <row r="115" spans="1:15" x14ac:dyDescent="0.25">
      <c r="A115" t="s">
        <v>21484</v>
      </c>
      <c r="B115" s="1">
        <v>2021</v>
      </c>
      <c r="C115" t="s">
        <v>21547</v>
      </c>
      <c r="D115" t="s">
        <v>21975</v>
      </c>
      <c r="E115" t="s">
        <v>23064</v>
      </c>
      <c r="F115" s="1">
        <v>0</v>
      </c>
      <c r="G115" s="1">
        <v>0</v>
      </c>
      <c r="H115" s="1"/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/>
      <c r="O115" s="1">
        <v>45</v>
      </c>
    </row>
    <row r="116" spans="1:15" x14ac:dyDescent="0.25">
      <c r="A116" t="s">
        <v>21484</v>
      </c>
      <c r="B116" s="1">
        <v>2021</v>
      </c>
      <c r="C116" t="s">
        <v>21547</v>
      </c>
      <c r="D116" t="s">
        <v>21976</v>
      </c>
      <c r="E116" t="s">
        <v>23064</v>
      </c>
      <c r="F116" s="1">
        <v>16</v>
      </c>
      <c r="G116" s="1">
        <v>0</v>
      </c>
      <c r="H116" s="1">
        <v>17.5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/>
      <c r="O116" s="1">
        <v>40</v>
      </c>
    </row>
    <row r="117" spans="1:15" x14ac:dyDescent="0.25">
      <c r="A117" t="s">
        <v>21484</v>
      </c>
      <c r="B117" s="1">
        <v>2021</v>
      </c>
      <c r="C117" t="s">
        <v>21547</v>
      </c>
      <c r="D117" t="s">
        <v>21977</v>
      </c>
      <c r="E117" t="s">
        <v>23064</v>
      </c>
      <c r="F117" s="1">
        <v>0</v>
      </c>
      <c r="G117" s="1">
        <v>0</v>
      </c>
      <c r="H117" s="1"/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/>
      <c r="O117" s="1">
        <v>35</v>
      </c>
    </row>
    <row r="118" spans="1:15" x14ac:dyDescent="0.25">
      <c r="A118" t="s">
        <v>21484</v>
      </c>
      <c r="B118" s="1">
        <v>2021</v>
      </c>
      <c r="C118" t="s">
        <v>21547</v>
      </c>
      <c r="D118" t="s">
        <v>21978</v>
      </c>
      <c r="E118" t="s">
        <v>23064</v>
      </c>
      <c r="F118" s="1">
        <v>25</v>
      </c>
      <c r="G118" s="1">
        <v>0</v>
      </c>
      <c r="H118" s="1">
        <v>25.159999847412109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4</v>
      </c>
      <c r="O118" s="1">
        <v>35</v>
      </c>
    </row>
    <row r="119" spans="1:15" x14ac:dyDescent="0.25">
      <c r="A119" t="s">
        <v>21484</v>
      </c>
      <c r="B119" s="1">
        <v>2021</v>
      </c>
      <c r="C119" t="s">
        <v>21547</v>
      </c>
      <c r="D119" t="s">
        <v>21979</v>
      </c>
      <c r="E119" t="s">
        <v>23064</v>
      </c>
      <c r="F119" s="1">
        <v>0</v>
      </c>
      <c r="G119" s="1">
        <v>0</v>
      </c>
      <c r="H119" s="1"/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/>
      <c r="O119" s="1">
        <v>40</v>
      </c>
    </row>
    <row r="120" spans="1:15" x14ac:dyDescent="0.25">
      <c r="A120" t="s">
        <v>21484</v>
      </c>
      <c r="B120" s="1">
        <v>2021</v>
      </c>
      <c r="C120" t="s">
        <v>21547</v>
      </c>
      <c r="D120" t="s">
        <v>21980</v>
      </c>
      <c r="E120" t="s">
        <v>23064</v>
      </c>
      <c r="F120" s="1">
        <v>0</v>
      </c>
      <c r="G120" s="1">
        <v>0</v>
      </c>
      <c r="H120" s="1"/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/>
      <c r="O120" s="1">
        <v>35</v>
      </c>
    </row>
    <row r="121" spans="1:15" x14ac:dyDescent="0.25">
      <c r="A121" t="s">
        <v>21484</v>
      </c>
      <c r="B121" s="1">
        <v>2021</v>
      </c>
      <c r="C121" t="s">
        <v>21547</v>
      </c>
      <c r="D121" t="s">
        <v>21981</v>
      </c>
      <c r="E121" t="s">
        <v>23064</v>
      </c>
      <c r="F121" s="1">
        <v>33</v>
      </c>
      <c r="G121" s="1">
        <v>0.60000002384185791</v>
      </c>
      <c r="H121" s="1">
        <v>14.515151977539063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4</v>
      </c>
      <c r="O121" s="1">
        <v>35</v>
      </c>
    </row>
    <row r="122" spans="1:15" x14ac:dyDescent="0.25">
      <c r="A122" t="s">
        <v>21484</v>
      </c>
      <c r="B122" s="1">
        <v>2021</v>
      </c>
      <c r="C122" t="s">
        <v>21547</v>
      </c>
      <c r="D122" t="s">
        <v>21982</v>
      </c>
      <c r="E122" t="s">
        <v>23064</v>
      </c>
      <c r="F122" s="1">
        <v>1</v>
      </c>
      <c r="G122" s="1">
        <v>0</v>
      </c>
      <c r="H122" s="1"/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/>
      <c r="O122" s="1">
        <v>35</v>
      </c>
    </row>
    <row r="123" spans="1:15" x14ac:dyDescent="0.25">
      <c r="A123" t="s">
        <v>21484</v>
      </c>
      <c r="B123" s="1">
        <v>2021</v>
      </c>
      <c r="C123" t="s">
        <v>21547</v>
      </c>
      <c r="D123" t="s">
        <v>21983</v>
      </c>
      <c r="E123" t="s">
        <v>23064</v>
      </c>
      <c r="F123" s="1">
        <v>2</v>
      </c>
      <c r="G123" s="1">
        <v>0</v>
      </c>
      <c r="H123" s="1">
        <v>17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4</v>
      </c>
      <c r="O123" s="1">
        <v>40</v>
      </c>
    </row>
    <row r="124" spans="1:15" x14ac:dyDescent="0.25">
      <c r="A124" t="s">
        <v>21484</v>
      </c>
      <c r="B124" s="1">
        <v>2021</v>
      </c>
      <c r="C124" t="s">
        <v>21548</v>
      </c>
      <c r="D124" t="s">
        <v>21984</v>
      </c>
      <c r="E124" t="s">
        <v>23064</v>
      </c>
      <c r="F124" s="1">
        <v>14</v>
      </c>
      <c r="G124" s="1">
        <v>5.3000001907348633</v>
      </c>
      <c r="H124" s="1">
        <v>29.142856597900391</v>
      </c>
      <c r="I124" s="1">
        <v>0</v>
      </c>
      <c r="J124" s="1">
        <v>0.125</v>
      </c>
      <c r="K124" s="1">
        <v>0.125</v>
      </c>
      <c r="L124" s="1">
        <v>0</v>
      </c>
      <c r="M124" s="1">
        <v>0</v>
      </c>
      <c r="N124" s="1">
        <v>3.625</v>
      </c>
      <c r="O124" s="1">
        <v>40</v>
      </c>
    </row>
    <row r="125" spans="1:15" x14ac:dyDescent="0.25">
      <c r="A125" t="s">
        <v>21485</v>
      </c>
      <c r="B125" s="1">
        <v>2021</v>
      </c>
      <c r="C125" t="s">
        <v>21549</v>
      </c>
      <c r="D125" t="s">
        <v>21985</v>
      </c>
      <c r="E125" t="s">
        <v>23065</v>
      </c>
      <c r="F125" s="1">
        <v>0</v>
      </c>
      <c r="G125" s="1">
        <v>0</v>
      </c>
      <c r="H125" s="1"/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/>
      <c r="O125" s="1">
        <v>70</v>
      </c>
    </row>
    <row r="126" spans="1:15" x14ac:dyDescent="0.25">
      <c r="A126" t="s">
        <v>21485</v>
      </c>
      <c r="B126" s="1">
        <v>2021</v>
      </c>
      <c r="C126" t="s">
        <v>21549</v>
      </c>
      <c r="D126" t="s">
        <v>21986</v>
      </c>
      <c r="E126" t="s">
        <v>23065</v>
      </c>
      <c r="F126" s="1">
        <v>2.7393460273742676</v>
      </c>
      <c r="G126" s="1">
        <v>0</v>
      </c>
      <c r="H126" s="1">
        <v>31.09759521484375</v>
      </c>
      <c r="I126" s="1">
        <v>0</v>
      </c>
      <c r="J126" s="1">
        <v>0</v>
      </c>
      <c r="K126" s="1">
        <v>5.0000000000000001E-3</v>
      </c>
      <c r="L126" s="1">
        <v>0</v>
      </c>
      <c r="M126" s="1">
        <v>0</v>
      </c>
      <c r="N126" s="1">
        <v>4.9250001907348633</v>
      </c>
      <c r="O126" s="1">
        <v>70</v>
      </c>
    </row>
    <row r="127" spans="1:15" x14ac:dyDescent="0.25">
      <c r="A127" t="s">
        <v>21485</v>
      </c>
      <c r="B127" s="1">
        <v>2021</v>
      </c>
      <c r="C127" t="s">
        <v>21549</v>
      </c>
      <c r="D127" t="s">
        <v>21987</v>
      </c>
      <c r="E127" t="s">
        <v>23065</v>
      </c>
      <c r="F127" s="1">
        <v>36.567813873291016</v>
      </c>
      <c r="G127" s="1">
        <v>0.79268378019332886</v>
      </c>
      <c r="H127" s="1">
        <v>18.631616592407227</v>
      </c>
      <c r="I127" s="1">
        <v>0</v>
      </c>
      <c r="J127" s="1">
        <v>0</v>
      </c>
      <c r="K127" s="1">
        <v>5.0000000000000001E-3</v>
      </c>
      <c r="L127" s="1">
        <v>0</v>
      </c>
      <c r="M127" s="1">
        <v>0</v>
      </c>
      <c r="N127" s="1">
        <v>4.9250001907348633</v>
      </c>
      <c r="O127" s="1">
        <v>45</v>
      </c>
    </row>
    <row r="128" spans="1:15" x14ac:dyDescent="0.25">
      <c r="A128" t="s">
        <v>21485</v>
      </c>
      <c r="B128" s="1">
        <v>2021</v>
      </c>
      <c r="C128" t="s">
        <v>21550</v>
      </c>
      <c r="D128" t="s">
        <v>21988</v>
      </c>
      <c r="E128" t="s">
        <v>23065</v>
      </c>
      <c r="F128" s="1">
        <v>0</v>
      </c>
      <c r="G128" s="1">
        <v>0</v>
      </c>
      <c r="H128" s="1"/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/>
      <c r="O128" s="1">
        <v>60</v>
      </c>
    </row>
    <row r="129" spans="1:15" x14ac:dyDescent="0.25">
      <c r="A129" t="s">
        <v>21485</v>
      </c>
      <c r="B129" s="1">
        <v>2021</v>
      </c>
      <c r="C129" t="s">
        <v>21550</v>
      </c>
      <c r="D129" t="s">
        <v>21989</v>
      </c>
      <c r="E129" t="s">
        <v>23065</v>
      </c>
      <c r="F129" s="1">
        <v>1403.146240234375</v>
      </c>
      <c r="G129" s="1">
        <v>510.95675659179688</v>
      </c>
      <c r="H129" s="1">
        <v>45.827392578125</v>
      </c>
      <c r="I129" s="1">
        <v>4.999999888241291E-3</v>
      </c>
      <c r="J129" s="1">
        <v>2.500000037252903E-2</v>
      </c>
      <c r="K129" s="1">
        <v>0.02</v>
      </c>
      <c r="L129" s="1">
        <v>0</v>
      </c>
      <c r="M129" s="1">
        <v>1.214083</v>
      </c>
      <c r="N129" s="1">
        <v>3.5252525806427002</v>
      </c>
      <c r="O129" s="1">
        <v>60</v>
      </c>
    </row>
    <row r="130" spans="1:15" x14ac:dyDescent="0.25">
      <c r="A130" t="s">
        <v>21485</v>
      </c>
      <c r="B130" s="1">
        <v>2021</v>
      </c>
      <c r="C130" t="s">
        <v>21550</v>
      </c>
      <c r="D130" t="s">
        <v>21990</v>
      </c>
      <c r="E130" t="s">
        <v>23065</v>
      </c>
      <c r="F130" s="1">
        <v>0</v>
      </c>
      <c r="G130" s="1">
        <v>0</v>
      </c>
      <c r="H130" s="1"/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/>
      <c r="O130" s="1">
        <v>60</v>
      </c>
    </row>
    <row r="131" spans="1:15" x14ac:dyDescent="0.25">
      <c r="A131" t="s">
        <v>21485</v>
      </c>
      <c r="B131" s="1">
        <v>2021</v>
      </c>
      <c r="C131" t="s">
        <v>21551</v>
      </c>
      <c r="D131" t="s">
        <v>21991</v>
      </c>
      <c r="E131" t="s">
        <v>23066</v>
      </c>
      <c r="F131" s="1">
        <v>19793</v>
      </c>
      <c r="G131" s="1">
        <v>5967.7001953125</v>
      </c>
      <c r="H131" s="1">
        <v>42.23175048828125</v>
      </c>
      <c r="I131" s="1">
        <v>4.999999888241291E-3</v>
      </c>
      <c r="J131" s="1">
        <v>5.000000074505806E-2</v>
      </c>
      <c r="K131" s="1">
        <v>0.02</v>
      </c>
      <c r="L131" s="1">
        <v>0</v>
      </c>
      <c r="M131" s="1">
        <v>33</v>
      </c>
      <c r="N131" s="1">
        <v>3.932499885559082</v>
      </c>
      <c r="O131" s="1">
        <v>60</v>
      </c>
    </row>
    <row r="132" spans="1:15" x14ac:dyDescent="0.25">
      <c r="A132" t="s">
        <v>21485</v>
      </c>
      <c r="B132" s="1">
        <v>2021</v>
      </c>
      <c r="C132" t="s">
        <v>21551</v>
      </c>
      <c r="D132" t="s">
        <v>21992</v>
      </c>
      <c r="E132" t="s">
        <v>23066</v>
      </c>
      <c r="F132" s="1">
        <v>0</v>
      </c>
      <c r="G132" s="1">
        <v>0</v>
      </c>
      <c r="H132" s="1"/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/>
      <c r="O132" s="1">
        <v>60</v>
      </c>
    </row>
    <row r="133" spans="1:15" x14ac:dyDescent="0.25">
      <c r="A133" t="s">
        <v>21485</v>
      </c>
      <c r="B133" s="1">
        <v>2021</v>
      </c>
      <c r="C133" t="s">
        <v>21551</v>
      </c>
      <c r="D133" t="s">
        <v>21993</v>
      </c>
      <c r="E133" t="s">
        <v>23066</v>
      </c>
      <c r="F133" s="1">
        <v>85</v>
      </c>
      <c r="G133" s="1">
        <v>36</v>
      </c>
      <c r="H133" s="1">
        <v>44.470588684082031</v>
      </c>
      <c r="I133" s="1">
        <v>0</v>
      </c>
      <c r="J133" s="1">
        <v>0.18000000715255737</v>
      </c>
      <c r="K133" s="1">
        <v>0.2</v>
      </c>
      <c r="L133" s="1">
        <v>0</v>
      </c>
      <c r="M133" s="1">
        <v>6</v>
      </c>
      <c r="N133" s="1">
        <v>3.3199999332427979</v>
      </c>
      <c r="O133" s="1">
        <v>45</v>
      </c>
    </row>
    <row r="134" spans="1:15" x14ac:dyDescent="0.25">
      <c r="A134" t="s">
        <v>21485</v>
      </c>
      <c r="B134" s="1">
        <v>2021</v>
      </c>
      <c r="C134" t="s">
        <v>21552</v>
      </c>
      <c r="D134" t="s">
        <v>21994</v>
      </c>
      <c r="E134" t="s">
        <v>23066</v>
      </c>
      <c r="F134" s="1">
        <v>13</v>
      </c>
      <c r="G134" s="1"/>
      <c r="H134" s="1">
        <v>31.538461685180664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5</v>
      </c>
      <c r="O134" s="1"/>
    </row>
    <row r="135" spans="1:15" x14ac:dyDescent="0.25">
      <c r="A135" t="s">
        <v>21485</v>
      </c>
      <c r="B135" s="1">
        <v>2021</v>
      </c>
      <c r="C135" t="s">
        <v>21553</v>
      </c>
      <c r="D135" t="s">
        <v>21995</v>
      </c>
      <c r="E135" t="s">
        <v>23066</v>
      </c>
      <c r="F135" s="1">
        <v>0</v>
      </c>
      <c r="G135" s="1">
        <v>0</v>
      </c>
      <c r="H135" s="1"/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/>
      <c r="O135" s="1">
        <v>45</v>
      </c>
    </row>
    <row r="136" spans="1:15" x14ac:dyDescent="0.25">
      <c r="A136" t="s">
        <v>21485</v>
      </c>
      <c r="B136" s="1">
        <v>2021</v>
      </c>
      <c r="C136" t="s">
        <v>21553</v>
      </c>
      <c r="D136" t="s">
        <v>21996</v>
      </c>
      <c r="E136" t="s">
        <v>23066</v>
      </c>
      <c r="F136" s="1">
        <v>96</v>
      </c>
      <c r="G136" s="1">
        <v>5</v>
      </c>
      <c r="H136" s="1">
        <v>10.854166984558105</v>
      </c>
      <c r="I136" s="1">
        <v>0</v>
      </c>
      <c r="J136" s="1">
        <v>2.9999999329447746E-2</v>
      </c>
      <c r="K136" s="1">
        <v>0.05</v>
      </c>
      <c r="L136" s="1">
        <v>0</v>
      </c>
      <c r="M136" s="1">
        <v>0</v>
      </c>
      <c r="N136" s="1">
        <v>4.2350001335144043</v>
      </c>
      <c r="O136" s="1">
        <v>40</v>
      </c>
    </row>
    <row r="137" spans="1:15" x14ac:dyDescent="0.25">
      <c r="A137" t="s">
        <v>21485</v>
      </c>
      <c r="B137" s="1">
        <v>2021</v>
      </c>
      <c r="C137" t="s">
        <v>21553</v>
      </c>
      <c r="D137" t="s">
        <v>21997</v>
      </c>
      <c r="E137" t="s">
        <v>23066</v>
      </c>
      <c r="F137" s="1">
        <v>20</v>
      </c>
      <c r="G137" s="1">
        <v>0</v>
      </c>
      <c r="H137" s="1">
        <v>12.350000381469727</v>
      </c>
      <c r="I137" s="1">
        <v>0</v>
      </c>
      <c r="J137" s="1">
        <v>5.000000074505806E-2</v>
      </c>
      <c r="K137" s="1">
        <v>0</v>
      </c>
      <c r="L137" s="1">
        <v>0</v>
      </c>
      <c r="M137" s="1">
        <v>0</v>
      </c>
      <c r="N137" s="1">
        <v>3.8499999046325684</v>
      </c>
      <c r="O137" s="1">
        <v>40</v>
      </c>
    </row>
    <row r="138" spans="1:15" x14ac:dyDescent="0.25">
      <c r="A138" t="s">
        <v>21485</v>
      </c>
      <c r="B138" s="1">
        <v>2021</v>
      </c>
      <c r="C138" t="s">
        <v>21553</v>
      </c>
      <c r="D138" t="s">
        <v>21998</v>
      </c>
      <c r="E138" t="s">
        <v>23066</v>
      </c>
      <c r="F138" s="1">
        <v>6</v>
      </c>
      <c r="G138" s="1">
        <v>0</v>
      </c>
      <c r="H138" s="1">
        <v>13.166666984558105</v>
      </c>
      <c r="I138" s="1">
        <v>0</v>
      </c>
      <c r="J138" s="1">
        <v>5.000000074505806E-2</v>
      </c>
      <c r="K138" s="1">
        <v>0</v>
      </c>
      <c r="L138" s="1">
        <v>0</v>
      </c>
      <c r="M138" s="1">
        <v>0</v>
      </c>
      <c r="N138" s="1">
        <v>3.8499999046325684</v>
      </c>
      <c r="O138" s="1">
        <v>35</v>
      </c>
    </row>
    <row r="139" spans="1:15" x14ac:dyDescent="0.25">
      <c r="A139" t="s">
        <v>21485</v>
      </c>
      <c r="B139" s="1">
        <v>2021</v>
      </c>
      <c r="C139" t="s">
        <v>21553</v>
      </c>
      <c r="D139" t="s">
        <v>21999</v>
      </c>
      <c r="E139" t="s">
        <v>23066</v>
      </c>
      <c r="F139" s="1">
        <v>3387</v>
      </c>
      <c r="G139" s="1">
        <v>1087.199951171875</v>
      </c>
      <c r="H139" s="1">
        <v>24.981103897094727</v>
      </c>
      <c r="I139" s="1">
        <v>1.9999999552965164E-2</v>
      </c>
      <c r="J139" s="1">
        <v>0.10999999940395355</v>
      </c>
      <c r="K139" s="1">
        <v>0.02</v>
      </c>
      <c r="L139" s="1">
        <v>0</v>
      </c>
      <c r="M139" s="1">
        <v>0</v>
      </c>
      <c r="N139" s="1">
        <v>4</v>
      </c>
      <c r="O139" s="1">
        <v>35</v>
      </c>
    </row>
    <row r="140" spans="1:15" x14ac:dyDescent="0.25">
      <c r="A140" t="s">
        <v>21485</v>
      </c>
      <c r="B140" s="1">
        <v>2021</v>
      </c>
      <c r="C140" t="s">
        <v>21554</v>
      </c>
      <c r="D140" t="s">
        <v>22000</v>
      </c>
      <c r="E140" t="s">
        <v>23066</v>
      </c>
      <c r="F140" s="1">
        <v>190</v>
      </c>
      <c r="G140" s="1">
        <v>18.799999237060547</v>
      </c>
      <c r="H140" s="1">
        <v>18.852632522583008</v>
      </c>
      <c r="I140" s="1">
        <v>0</v>
      </c>
      <c r="J140" s="1">
        <v>9.9999997764825821E-3</v>
      </c>
      <c r="K140" s="1">
        <v>0.01</v>
      </c>
      <c r="L140" s="1">
        <v>0</v>
      </c>
      <c r="M140" s="1">
        <v>0</v>
      </c>
      <c r="N140" s="1">
        <v>4.6700000762939453</v>
      </c>
      <c r="O140" s="1">
        <v>45</v>
      </c>
    </row>
    <row r="141" spans="1:15" x14ac:dyDescent="0.25">
      <c r="A141" t="s">
        <v>21485</v>
      </c>
      <c r="B141" s="1">
        <v>2021</v>
      </c>
      <c r="C141" t="s">
        <v>21554</v>
      </c>
      <c r="D141" t="s">
        <v>22001</v>
      </c>
      <c r="E141" t="s">
        <v>23066</v>
      </c>
      <c r="F141" s="1">
        <v>2234</v>
      </c>
      <c r="G141" s="1">
        <v>649.5999755859375</v>
      </c>
      <c r="H141" s="1">
        <v>32.062667846679688</v>
      </c>
      <c r="I141" s="1">
        <v>9.9999997764825821E-3</v>
      </c>
      <c r="J141" s="1">
        <v>5.000000074505806E-2</v>
      </c>
      <c r="K141" s="1">
        <v>1.4999999999999999E-2</v>
      </c>
      <c r="L141" s="1">
        <v>0</v>
      </c>
      <c r="M141" s="1">
        <v>1</v>
      </c>
      <c r="N141" s="1">
        <v>3.8399999141693115</v>
      </c>
      <c r="O141" s="1">
        <v>45</v>
      </c>
    </row>
    <row r="142" spans="1:15" x14ac:dyDescent="0.25">
      <c r="A142" t="s">
        <v>21485</v>
      </c>
      <c r="B142" s="1">
        <v>2021</v>
      </c>
      <c r="C142" t="s">
        <v>21554</v>
      </c>
      <c r="D142" t="s">
        <v>22002</v>
      </c>
      <c r="E142" t="s">
        <v>23066</v>
      </c>
      <c r="F142" s="1">
        <v>5</v>
      </c>
      <c r="G142" s="1">
        <v>0</v>
      </c>
      <c r="H142" s="1">
        <v>10.399999618530273</v>
      </c>
      <c r="I142" s="1">
        <v>0</v>
      </c>
      <c r="J142" s="1">
        <v>0</v>
      </c>
      <c r="K142" s="1">
        <v>0.02</v>
      </c>
      <c r="L142" s="1">
        <v>0</v>
      </c>
      <c r="M142" s="1">
        <v>0</v>
      </c>
      <c r="N142" s="1">
        <v>4.5</v>
      </c>
      <c r="O142" s="1">
        <v>45</v>
      </c>
    </row>
    <row r="143" spans="1:15" x14ac:dyDescent="0.25">
      <c r="A143" t="s">
        <v>21485</v>
      </c>
      <c r="B143" s="1">
        <v>2021</v>
      </c>
      <c r="C143" t="s">
        <v>21555</v>
      </c>
      <c r="D143" t="s">
        <v>22003</v>
      </c>
      <c r="E143" t="s">
        <v>23067</v>
      </c>
      <c r="F143" s="1">
        <v>87.659408569335938</v>
      </c>
      <c r="G143" s="1">
        <v>0</v>
      </c>
      <c r="H143" s="1">
        <v>23.070383071899414</v>
      </c>
      <c r="I143" s="1">
        <v>4.999999888241291E-3</v>
      </c>
      <c r="J143" s="1">
        <v>5.4999999701976776E-2</v>
      </c>
      <c r="K143" s="1">
        <v>5.0000000000000001E-3</v>
      </c>
      <c r="L143" s="1">
        <v>0</v>
      </c>
      <c r="M143" s="1">
        <v>0</v>
      </c>
      <c r="N143" s="1">
        <v>4.1100001335144043</v>
      </c>
      <c r="O143" s="1">
        <v>70</v>
      </c>
    </row>
    <row r="144" spans="1:15" x14ac:dyDescent="0.25">
      <c r="A144" t="s">
        <v>21485</v>
      </c>
      <c r="B144" s="1">
        <v>2021</v>
      </c>
      <c r="C144" t="s">
        <v>21556</v>
      </c>
      <c r="D144" t="s">
        <v>22004</v>
      </c>
      <c r="E144" t="s">
        <v>23067</v>
      </c>
      <c r="F144" s="1">
        <v>201.72381591796875</v>
      </c>
      <c r="G144" s="1">
        <v>46.434394836425781</v>
      </c>
      <c r="H144" s="1">
        <v>44.674259185791016</v>
      </c>
      <c r="I144" s="1">
        <v>4.999999888241291E-3</v>
      </c>
      <c r="J144" s="1">
        <v>1.9999999552965164E-2</v>
      </c>
      <c r="K144" s="1">
        <v>0.01</v>
      </c>
      <c r="L144" s="1">
        <v>0</v>
      </c>
      <c r="M144" s="1">
        <v>0.48076400000000002</v>
      </c>
      <c r="N144" s="1">
        <v>3.6175000667572021</v>
      </c>
      <c r="O144" s="1">
        <v>60</v>
      </c>
    </row>
    <row r="145" spans="1:15" x14ac:dyDescent="0.25">
      <c r="A145" t="s">
        <v>21485</v>
      </c>
      <c r="B145" s="1">
        <v>2021</v>
      </c>
      <c r="C145" t="s">
        <v>21557</v>
      </c>
      <c r="D145" t="s">
        <v>22005</v>
      </c>
      <c r="E145" t="s">
        <v>23067</v>
      </c>
      <c r="F145" s="1">
        <v>0</v>
      </c>
      <c r="G145" s="1">
        <v>0</v>
      </c>
      <c r="H145" s="1"/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/>
      <c r="O145" s="1">
        <v>70</v>
      </c>
    </row>
    <row r="146" spans="1:15" x14ac:dyDescent="0.25">
      <c r="A146" t="s">
        <v>21485</v>
      </c>
      <c r="B146" s="1">
        <v>2021</v>
      </c>
      <c r="C146" t="s">
        <v>21557</v>
      </c>
      <c r="D146" t="s">
        <v>22006</v>
      </c>
      <c r="E146" t="s">
        <v>23067</v>
      </c>
      <c r="F146" s="1">
        <v>0</v>
      </c>
      <c r="G146" s="1">
        <v>0</v>
      </c>
      <c r="H146" s="1"/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/>
      <c r="O146" s="1">
        <v>70</v>
      </c>
    </row>
    <row r="147" spans="1:15" x14ac:dyDescent="0.25">
      <c r="A147" t="s">
        <v>21485</v>
      </c>
      <c r="B147" s="1">
        <v>2021</v>
      </c>
      <c r="C147" t="s">
        <v>21557</v>
      </c>
      <c r="D147" t="s">
        <v>22007</v>
      </c>
      <c r="E147" t="s">
        <v>23067</v>
      </c>
      <c r="F147" s="1">
        <v>0</v>
      </c>
      <c r="G147" s="1">
        <v>0</v>
      </c>
      <c r="H147" s="1"/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/>
      <c r="O147" s="1">
        <v>70</v>
      </c>
    </row>
    <row r="148" spans="1:15" x14ac:dyDescent="0.25">
      <c r="A148" t="s">
        <v>21485</v>
      </c>
      <c r="B148" s="1">
        <v>2021</v>
      </c>
      <c r="C148" t="s">
        <v>21557</v>
      </c>
      <c r="D148" t="s">
        <v>22008</v>
      </c>
      <c r="E148" t="s">
        <v>23067</v>
      </c>
      <c r="F148" s="1">
        <v>0</v>
      </c>
      <c r="G148" s="1">
        <v>0</v>
      </c>
      <c r="H148" s="1"/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/>
      <c r="O148" s="1">
        <v>45</v>
      </c>
    </row>
    <row r="149" spans="1:15" x14ac:dyDescent="0.25">
      <c r="A149" t="s">
        <v>21485</v>
      </c>
      <c r="B149" s="1">
        <v>2021</v>
      </c>
      <c r="C149" t="s">
        <v>21557</v>
      </c>
      <c r="D149" t="s">
        <v>22009</v>
      </c>
      <c r="E149" t="s">
        <v>23067</v>
      </c>
      <c r="F149" s="1">
        <v>0</v>
      </c>
      <c r="G149" s="1">
        <v>0</v>
      </c>
      <c r="H149" s="1"/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/>
      <c r="O149" s="1">
        <v>70</v>
      </c>
    </row>
    <row r="150" spans="1:15" x14ac:dyDescent="0.25">
      <c r="A150" t="s">
        <v>21485</v>
      </c>
      <c r="B150" s="1">
        <v>2021</v>
      </c>
      <c r="C150" t="s">
        <v>21557</v>
      </c>
      <c r="D150" t="s">
        <v>22010</v>
      </c>
      <c r="E150" t="s">
        <v>23067</v>
      </c>
      <c r="F150" s="1">
        <v>0</v>
      </c>
      <c r="G150" s="1">
        <v>0</v>
      </c>
      <c r="H150" s="1"/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/>
      <c r="O150" s="1">
        <v>70</v>
      </c>
    </row>
    <row r="151" spans="1:15" x14ac:dyDescent="0.25">
      <c r="A151" t="s">
        <v>21485</v>
      </c>
      <c r="B151" s="1">
        <v>2021</v>
      </c>
      <c r="C151" t="s">
        <v>21557</v>
      </c>
      <c r="D151" t="s">
        <v>22011</v>
      </c>
      <c r="E151" t="s">
        <v>23067</v>
      </c>
      <c r="F151" s="1">
        <v>0</v>
      </c>
      <c r="G151" s="1">
        <v>0</v>
      </c>
      <c r="H151" s="1"/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/>
      <c r="O151" s="1">
        <v>70</v>
      </c>
    </row>
    <row r="152" spans="1:15" x14ac:dyDescent="0.25">
      <c r="A152" t="s">
        <v>21485</v>
      </c>
      <c r="B152" s="1">
        <v>2021</v>
      </c>
      <c r="C152" t="s">
        <v>21557</v>
      </c>
      <c r="D152" t="s">
        <v>22012</v>
      </c>
      <c r="E152" t="s">
        <v>23067</v>
      </c>
      <c r="F152" s="1">
        <v>1.7958489656448364</v>
      </c>
      <c r="G152" s="1">
        <v>0</v>
      </c>
      <c r="H152" s="1">
        <v>12.814582824707031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5</v>
      </c>
      <c r="O152" s="1">
        <v>45</v>
      </c>
    </row>
    <row r="153" spans="1:15" x14ac:dyDescent="0.25">
      <c r="A153" t="s">
        <v>21485</v>
      </c>
      <c r="B153" s="1">
        <v>2021</v>
      </c>
      <c r="C153" t="s">
        <v>21557</v>
      </c>
      <c r="D153" t="s">
        <v>22013</v>
      </c>
      <c r="E153" t="s">
        <v>23067</v>
      </c>
      <c r="F153" s="1">
        <v>0</v>
      </c>
      <c r="G153" s="1">
        <v>0</v>
      </c>
      <c r="H153" s="1"/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/>
      <c r="O153" s="1">
        <v>70</v>
      </c>
    </row>
    <row r="154" spans="1:15" x14ac:dyDescent="0.25">
      <c r="A154" t="s">
        <v>21485</v>
      </c>
      <c r="B154" s="1">
        <v>2021</v>
      </c>
      <c r="C154" t="s">
        <v>21558</v>
      </c>
      <c r="D154" t="s">
        <v>22014</v>
      </c>
      <c r="E154" t="s">
        <v>23067</v>
      </c>
      <c r="F154" s="1">
        <v>0</v>
      </c>
      <c r="G154" s="1">
        <v>0</v>
      </c>
      <c r="H154" s="1"/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/>
      <c r="O154" s="1">
        <v>60</v>
      </c>
    </row>
    <row r="155" spans="1:15" x14ac:dyDescent="0.25">
      <c r="A155" t="s">
        <v>21485</v>
      </c>
      <c r="B155" s="1">
        <v>2021</v>
      </c>
      <c r="C155" t="s">
        <v>21558</v>
      </c>
      <c r="D155" t="s">
        <v>22015</v>
      </c>
      <c r="E155" t="s">
        <v>23067</v>
      </c>
      <c r="F155" s="1">
        <v>94.077423095703125</v>
      </c>
      <c r="G155" s="1">
        <v>16.790283203125</v>
      </c>
      <c r="H155" s="1">
        <v>51.874530792236328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3.5899999141693115</v>
      </c>
      <c r="O155" s="1">
        <v>60</v>
      </c>
    </row>
    <row r="156" spans="1:15" x14ac:dyDescent="0.25">
      <c r="A156" t="s">
        <v>21485</v>
      </c>
      <c r="B156" s="1">
        <v>2021</v>
      </c>
      <c r="C156" t="s">
        <v>21559</v>
      </c>
      <c r="D156" t="s">
        <v>22016</v>
      </c>
      <c r="E156" t="s">
        <v>23068</v>
      </c>
      <c r="F156" s="1">
        <v>0</v>
      </c>
      <c r="G156" s="1">
        <v>0</v>
      </c>
      <c r="H156" s="1"/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/>
      <c r="O156" s="1">
        <v>45</v>
      </c>
    </row>
    <row r="157" spans="1:15" x14ac:dyDescent="0.25">
      <c r="A157" t="s">
        <v>21485</v>
      </c>
      <c r="B157" s="1">
        <v>2021</v>
      </c>
      <c r="C157" t="s">
        <v>21559</v>
      </c>
      <c r="D157" t="s">
        <v>22017</v>
      </c>
      <c r="E157" t="s">
        <v>23068</v>
      </c>
      <c r="F157" s="1">
        <v>11</v>
      </c>
      <c r="G157" s="1">
        <v>0</v>
      </c>
      <c r="H157" s="1">
        <v>12.272727012634277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5</v>
      </c>
      <c r="O157" s="1">
        <v>40</v>
      </c>
    </row>
    <row r="158" spans="1:15" x14ac:dyDescent="0.25">
      <c r="A158" t="s">
        <v>21485</v>
      </c>
      <c r="B158" s="1">
        <v>2021</v>
      </c>
      <c r="C158" t="s">
        <v>21559</v>
      </c>
      <c r="D158" t="s">
        <v>22018</v>
      </c>
      <c r="E158" t="s">
        <v>23068</v>
      </c>
      <c r="F158" s="1">
        <v>27</v>
      </c>
      <c r="G158" s="1">
        <v>18</v>
      </c>
      <c r="H158" s="1">
        <v>34.333332061767578</v>
      </c>
      <c r="I158" s="1">
        <v>0</v>
      </c>
      <c r="J158" s="1">
        <v>3.7000000476837158E-2</v>
      </c>
      <c r="K158" s="1">
        <v>0.33300000000000002</v>
      </c>
      <c r="L158" s="1">
        <v>0</v>
      </c>
      <c r="M158" s="1">
        <v>0</v>
      </c>
      <c r="N158" s="1">
        <v>3.8159999847412109</v>
      </c>
      <c r="O158" s="1">
        <v>35</v>
      </c>
    </row>
    <row r="159" spans="1:15" x14ac:dyDescent="0.25">
      <c r="A159" t="s">
        <v>21485</v>
      </c>
      <c r="B159" s="1">
        <v>2021</v>
      </c>
      <c r="C159" t="s">
        <v>21559</v>
      </c>
      <c r="D159" t="s">
        <v>22019</v>
      </c>
      <c r="E159" t="s">
        <v>23068</v>
      </c>
      <c r="F159" s="1">
        <v>2</v>
      </c>
      <c r="G159" s="1">
        <v>0</v>
      </c>
      <c r="H159" s="1">
        <v>8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5</v>
      </c>
      <c r="O159" s="1">
        <v>35</v>
      </c>
    </row>
    <row r="160" spans="1:15" x14ac:dyDescent="0.25">
      <c r="A160" t="s">
        <v>21485</v>
      </c>
      <c r="B160" s="1">
        <v>2021</v>
      </c>
      <c r="C160" t="s">
        <v>21559</v>
      </c>
      <c r="D160" t="s">
        <v>22020</v>
      </c>
      <c r="E160" t="s">
        <v>23068</v>
      </c>
      <c r="F160" s="1">
        <v>0</v>
      </c>
      <c r="G160" s="1">
        <v>0</v>
      </c>
      <c r="H160" s="1"/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/>
      <c r="O160" s="1">
        <v>40</v>
      </c>
    </row>
    <row r="161" spans="1:15" x14ac:dyDescent="0.25">
      <c r="A161" t="s">
        <v>21485</v>
      </c>
      <c r="B161" s="1">
        <v>2021</v>
      </c>
      <c r="C161" t="s">
        <v>21559</v>
      </c>
      <c r="D161" t="s">
        <v>22021</v>
      </c>
      <c r="E161" t="s">
        <v>23068</v>
      </c>
      <c r="F161" s="1">
        <v>0</v>
      </c>
      <c r="G161" s="1">
        <v>0</v>
      </c>
      <c r="H161" s="1"/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/>
      <c r="O161" s="1">
        <v>35</v>
      </c>
    </row>
    <row r="162" spans="1:15" x14ac:dyDescent="0.25">
      <c r="A162" t="s">
        <v>21485</v>
      </c>
      <c r="B162" s="1">
        <v>2021</v>
      </c>
      <c r="C162" t="s">
        <v>21559</v>
      </c>
      <c r="D162" t="s">
        <v>22022</v>
      </c>
      <c r="E162" t="s">
        <v>23068</v>
      </c>
      <c r="F162" s="1">
        <v>24</v>
      </c>
      <c r="G162" s="1">
        <v>11.199999809265137</v>
      </c>
      <c r="H162" s="1">
        <v>31.875</v>
      </c>
      <c r="I162" s="1">
        <v>0</v>
      </c>
      <c r="J162" s="1">
        <v>5.000000074505806E-2</v>
      </c>
      <c r="K162" s="1">
        <v>0</v>
      </c>
      <c r="L162" s="1">
        <v>0</v>
      </c>
      <c r="M162" s="1">
        <v>0</v>
      </c>
      <c r="N162" s="1">
        <v>4.25</v>
      </c>
      <c r="O162" s="1">
        <v>35</v>
      </c>
    </row>
    <row r="163" spans="1:15" x14ac:dyDescent="0.25">
      <c r="A163" t="s">
        <v>21485</v>
      </c>
      <c r="B163" s="1">
        <v>2021</v>
      </c>
      <c r="C163" t="s">
        <v>21559</v>
      </c>
      <c r="D163" t="s">
        <v>22023</v>
      </c>
      <c r="E163" t="s">
        <v>23068</v>
      </c>
      <c r="F163" s="1">
        <v>0</v>
      </c>
      <c r="G163" s="1">
        <v>0</v>
      </c>
      <c r="H163" s="1"/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/>
      <c r="O163" s="1">
        <v>35</v>
      </c>
    </row>
    <row r="164" spans="1:15" x14ac:dyDescent="0.25">
      <c r="A164" t="s">
        <v>21485</v>
      </c>
      <c r="B164" s="1">
        <v>2021</v>
      </c>
      <c r="C164" t="s">
        <v>21559</v>
      </c>
      <c r="D164" t="s">
        <v>22024</v>
      </c>
      <c r="E164" t="s">
        <v>23068</v>
      </c>
      <c r="F164" s="1">
        <v>0</v>
      </c>
      <c r="G164" s="1">
        <v>0</v>
      </c>
      <c r="H164" s="1"/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/>
      <c r="O164" s="1">
        <v>40</v>
      </c>
    </row>
    <row r="165" spans="1:15" x14ac:dyDescent="0.25">
      <c r="A165" t="s">
        <v>21485</v>
      </c>
      <c r="B165" s="1">
        <v>2021</v>
      </c>
      <c r="C165" t="s">
        <v>21560</v>
      </c>
      <c r="D165" t="s">
        <v>22025</v>
      </c>
      <c r="E165" t="s">
        <v>23068</v>
      </c>
      <c r="F165" s="1">
        <v>7</v>
      </c>
      <c r="G165" s="1">
        <v>4</v>
      </c>
      <c r="H165" s="1">
        <v>36.571430206298828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4.7140002250671387</v>
      </c>
      <c r="O165" s="1">
        <v>40</v>
      </c>
    </row>
    <row r="166" spans="1:15" x14ac:dyDescent="0.25">
      <c r="A166" t="s">
        <v>21486</v>
      </c>
      <c r="B166" s="1">
        <v>2021</v>
      </c>
      <c r="C166" t="s">
        <v>21561</v>
      </c>
      <c r="D166" t="s">
        <v>22026</v>
      </c>
      <c r="E166" t="s">
        <v>23069</v>
      </c>
      <c r="F166" s="1">
        <v>2</v>
      </c>
      <c r="G166" s="1">
        <v>0</v>
      </c>
      <c r="H166" s="1">
        <v>12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4.6593313217163086</v>
      </c>
      <c r="O166" s="1">
        <v>70</v>
      </c>
    </row>
    <row r="167" spans="1:15" x14ac:dyDescent="0.25">
      <c r="A167" t="s">
        <v>21486</v>
      </c>
      <c r="B167" s="1">
        <v>2021</v>
      </c>
      <c r="C167" t="s">
        <v>21561</v>
      </c>
      <c r="D167" t="s">
        <v>22027</v>
      </c>
      <c r="E167" t="s">
        <v>23069</v>
      </c>
      <c r="F167" s="1">
        <v>14</v>
      </c>
      <c r="G167" s="1">
        <v>0</v>
      </c>
      <c r="H167" s="1">
        <v>33.285713195800781</v>
      </c>
      <c r="I167" s="1">
        <v>0</v>
      </c>
      <c r="J167" s="1">
        <v>0.21679246425628662</v>
      </c>
      <c r="K167" s="1">
        <v>0.55800000000000005</v>
      </c>
      <c r="L167" s="1">
        <v>0</v>
      </c>
      <c r="M167" s="1">
        <v>0</v>
      </c>
      <c r="N167" s="1">
        <v>3.3507544994354248</v>
      </c>
      <c r="O167" s="1">
        <v>70</v>
      </c>
    </row>
    <row r="168" spans="1:15" x14ac:dyDescent="0.25">
      <c r="A168" t="s">
        <v>21486</v>
      </c>
      <c r="B168" s="1">
        <v>2021</v>
      </c>
      <c r="C168" t="s">
        <v>21561</v>
      </c>
      <c r="D168" t="s">
        <v>22028</v>
      </c>
      <c r="E168" t="s">
        <v>23069</v>
      </c>
      <c r="F168" s="1">
        <v>242</v>
      </c>
      <c r="G168" s="1">
        <v>0</v>
      </c>
      <c r="H168" s="1">
        <v>10.260330200195313</v>
      </c>
      <c r="I168" s="1">
        <v>2.4035465903580189E-3</v>
      </c>
      <c r="J168" s="1">
        <v>0</v>
      </c>
      <c r="K168" s="1">
        <v>1.2999999999999999E-3</v>
      </c>
      <c r="L168" s="1">
        <v>3.9149645216759999E-4</v>
      </c>
      <c r="M168" s="1">
        <v>0</v>
      </c>
      <c r="N168" s="1">
        <v>4.7231707572937012</v>
      </c>
      <c r="O168" s="1">
        <v>45</v>
      </c>
    </row>
    <row r="169" spans="1:15" x14ac:dyDescent="0.25">
      <c r="A169" t="s">
        <v>21486</v>
      </c>
      <c r="B169" s="1">
        <v>2021</v>
      </c>
      <c r="C169" t="s">
        <v>21562</v>
      </c>
      <c r="D169" t="s">
        <v>22029</v>
      </c>
      <c r="E169" t="s">
        <v>23069</v>
      </c>
      <c r="F169" s="1">
        <v>0</v>
      </c>
      <c r="G169" s="1">
        <v>0</v>
      </c>
      <c r="H169" s="1"/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/>
      <c r="O169" s="1">
        <v>60</v>
      </c>
    </row>
    <row r="170" spans="1:15" x14ac:dyDescent="0.25">
      <c r="A170" t="s">
        <v>21486</v>
      </c>
      <c r="B170" s="1">
        <v>2021</v>
      </c>
      <c r="C170" t="s">
        <v>21562</v>
      </c>
      <c r="D170" t="s">
        <v>22030</v>
      </c>
      <c r="E170" t="s">
        <v>23069</v>
      </c>
      <c r="F170" s="1">
        <v>1454</v>
      </c>
      <c r="G170" s="1">
        <v>170.80000305175781</v>
      </c>
      <c r="H170" s="1">
        <v>37.392021179199219</v>
      </c>
      <c r="I170" s="1">
        <v>2.1923530846834183E-2</v>
      </c>
      <c r="J170" s="1">
        <v>0.10049723088741302</v>
      </c>
      <c r="K170" s="1">
        <v>4.1000000000000002E-2</v>
      </c>
      <c r="L170" s="1">
        <v>0</v>
      </c>
      <c r="M170" s="1">
        <v>32</v>
      </c>
      <c r="N170" s="1">
        <v>3.5960226058959961</v>
      </c>
      <c r="O170" s="1">
        <v>60</v>
      </c>
    </row>
    <row r="171" spans="1:15" x14ac:dyDescent="0.25">
      <c r="A171" t="s">
        <v>21486</v>
      </c>
      <c r="B171" s="1">
        <v>2021</v>
      </c>
      <c r="C171" t="s">
        <v>21562</v>
      </c>
      <c r="D171" t="s">
        <v>22031</v>
      </c>
      <c r="E171" t="s">
        <v>23069</v>
      </c>
      <c r="F171" s="1">
        <v>0</v>
      </c>
      <c r="G171" s="1">
        <v>0</v>
      </c>
      <c r="H171" s="1"/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/>
      <c r="O171" s="1">
        <v>60</v>
      </c>
    </row>
    <row r="172" spans="1:15" x14ac:dyDescent="0.25">
      <c r="A172" t="s">
        <v>21486</v>
      </c>
      <c r="B172" s="1">
        <v>2021</v>
      </c>
      <c r="C172" t="s">
        <v>21563</v>
      </c>
      <c r="D172" t="s">
        <v>22032</v>
      </c>
      <c r="E172" t="s">
        <v>23070</v>
      </c>
      <c r="F172" s="1">
        <v>26000</v>
      </c>
      <c r="G172" s="1">
        <v>414.60000610351563</v>
      </c>
      <c r="H172" s="1">
        <v>29.000307083129883</v>
      </c>
      <c r="I172" s="1">
        <v>6.5249099861830473E-4</v>
      </c>
      <c r="J172" s="1">
        <v>4.6211715787649155E-2</v>
      </c>
      <c r="K172" s="1">
        <v>3.95E-2</v>
      </c>
      <c r="L172" s="1">
        <v>3.8381822368899998E-5</v>
      </c>
      <c r="M172" s="1">
        <v>17</v>
      </c>
      <c r="N172" s="1">
        <v>4.1164164543151855</v>
      </c>
      <c r="O172" s="1">
        <v>60</v>
      </c>
    </row>
    <row r="173" spans="1:15" x14ac:dyDescent="0.25">
      <c r="A173" t="s">
        <v>21486</v>
      </c>
      <c r="B173" s="1">
        <v>2021</v>
      </c>
      <c r="C173" t="s">
        <v>21563</v>
      </c>
      <c r="D173" t="s">
        <v>22033</v>
      </c>
      <c r="E173" t="s">
        <v>23070</v>
      </c>
      <c r="F173" s="1">
        <v>61</v>
      </c>
      <c r="G173" s="1">
        <v>6.4000000953674316</v>
      </c>
      <c r="H173" s="1">
        <v>26.819671630859375</v>
      </c>
      <c r="I173" s="1">
        <v>0</v>
      </c>
      <c r="J173" s="1">
        <v>0.30985915660858154</v>
      </c>
      <c r="K173" s="1">
        <v>0</v>
      </c>
      <c r="L173" s="1">
        <v>8.4507042253521097E-2</v>
      </c>
      <c r="M173" s="1">
        <v>0</v>
      </c>
      <c r="N173" s="1">
        <v>3.7384614944458008</v>
      </c>
      <c r="O173" s="1">
        <v>60</v>
      </c>
    </row>
    <row r="174" spans="1:15" x14ac:dyDescent="0.25">
      <c r="A174" t="s">
        <v>21486</v>
      </c>
      <c r="B174" s="1">
        <v>2021</v>
      </c>
      <c r="C174" t="s">
        <v>21563</v>
      </c>
      <c r="D174" t="s">
        <v>22034</v>
      </c>
      <c r="E174" t="s">
        <v>23070</v>
      </c>
      <c r="F174" s="1">
        <v>1832</v>
      </c>
      <c r="G174" s="1">
        <v>118</v>
      </c>
      <c r="H174" s="1">
        <v>15.888646125793457</v>
      </c>
      <c r="I174" s="1">
        <v>8.9334055781364441E-2</v>
      </c>
      <c r="J174" s="1">
        <v>9.6913911402225494E-2</v>
      </c>
      <c r="K174" s="1">
        <v>9.9000000000000005E-2</v>
      </c>
      <c r="L174" s="1">
        <v>5.4141851651330001E-4</v>
      </c>
      <c r="M174" s="1">
        <v>0</v>
      </c>
      <c r="N174" s="1">
        <v>3.8645720481872559</v>
      </c>
      <c r="O174" s="1">
        <v>45</v>
      </c>
    </row>
    <row r="175" spans="1:15" x14ac:dyDescent="0.25">
      <c r="A175" t="s">
        <v>21486</v>
      </c>
      <c r="B175" s="1">
        <v>2021</v>
      </c>
      <c r="C175" t="s">
        <v>21564</v>
      </c>
      <c r="D175" t="s">
        <v>22035</v>
      </c>
      <c r="E175" t="s">
        <v>23070</v>
      </c>
      <c r="F175" s="1">
        <v>927</v>
      </c>
      <c r="G175" s="1"/>
      <c r="H175" s="1">
        <v>12.543784141540527</v>
      </c>
      <c r="I175" s="1">
        <v>1.1061946861445904E-2</v>
      </c>
      <c r="J175" s="1">
        <v>2.4336284026503563E-2</v>
      </c>
      <c r="K175" s="1">
        <v>0</v>
      </c>
      <c r="L175" s="1">
        <v>8.8495575221239006E-3</v>
      </c>
      <c r="M175" s="1">
        <v>0</v>
      </c>
      <c r="N175" s="1">
        <v>3.859375</v>
      </c>
      <c r="O175" s="1"/>
    </row>
    <row r="176" spans="1:15" x14ac:dyDescent="0.25">
      <c r="A176" t="s">
        <v>21486</v>
      </c>
      <c r="B176" s="1">
        <v>2021</v>
      </c>
      <c r="C176" t="s">
        <v>21565</v>
      </c>
      <c r="D176" t="s">
        <v>22036</v>
      </c>
      <c r="E176" t="s">
        <v>23070</v>
      </c>
      <c r="F176" s="1">
        <v>0</v>
      </c>
      <c r="G176" s="1">
        <v>0</v>
      </c>
      <c r="H176" s="1"/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/>
      <c r="O176" s="1">
        <v>45</v>
      </c>
    </row>
    <row r="177" spans="1:15" x14ac:dyDescent="0.25">
      <c r="A177" t="s">
        <v>21486</v>
      </c>
      <c r="B177" s="1">
        <v>2021</v>
      </c>
      <c r="C177" t="s">
        <v>21565</v>
      </c>
      <c r="D177" t="s">
        <v>22037</v>
      </c>
      <c r="E177" t="s">
        <v>23070</v>
      </c>
      <c r="F177" s="1">
        <v>41</v>
      </c>
      <c r="G177" s="1">
        <v>0.30000001192092896</v>
      </c>
      <c r="H177" s="1">
        <v>11.560976028442383</v>
      </c>
      <c r="I177" s="1">
        <v>0</v>
      </c>
      <c r="J177" s="1">
        <v>7.6923079788684845E-2</v>
      </c>
      <c r="K177" s="1">
        <v>0</v>
      </c>
      <c r="L177" s="1">
        <v>0</v>
      </c>
      <c r="M177" s="1">
        <v>0</v>
      </c>
      <c r="N177" s="1">
        <v>3.8974359035491943</v>
      </c>
      <c r="O177" s="1">
        <v>40</v>
      </c>
    </row>
    <row r="178" spans="1:15" x14ac:dyDescent="0.25">
      <c r="A178" t="s">
        <v>21486</v>
      </c>
      <c r="B178" s="1">
        <v>2021</v>
      </c>
      <c r="C178" t="s">
        <v>21565</v>
      </c>
      <c r="D178" t="s">
        <v>22038</v>
      </c>
      <c r="E178" t="s">
        <v>23070</v>
      </c>
      <c r="F178" s="1">
        <v>318</v>
      </c>
      <c r="G178" s="1">
        <v>6.6999998092651367</v>
      </c>
      <c r="H178" s="1">
        <v>8.2830190658569336</v>
      </c>
      <c r="I178" s="1">
        <v>3.1358886510133743E-2</v>
      </c>
      <c r="J178" s="1">
        <v>4.8780485987663269E-2</v>
      </c>
      <c r="K178" s="1">
        <v>6.6199999999999995E-2</v>
      </c>
      <c r="L178" s="1">
        <v>6.9686411149826001E-3</v>
      </c>
      <c r="M178" s="1">
        <v>0</v>
      </c>
      <c r="N178" s="1">
        <v>4.1263155937194824</v>
      </c>
      <c r="O178" s="1">
        <v>40</v>
      </c>
    </row>
    <row r="179" spans="1:15" x14ac:dyDescent="0.25">
      <c r="A179" t="s">
        <v>21486</v>
      </c>
      <c r="B179" s="1">
        <v>2021</v>
      </c>
      <c r="C179" t="s">
        <v>21565</v>
      </c>
      <c r="D179" t="s">
        <v>22039</v>
      </c>
      <c r="E179" t="s">
        <v>23070</v>
      </c>
      <c r="F179" s="1">
        <v>0</v>
      </c>
      <c r="G179" s="1">
        <v>0</v>
      </c>
      <c r="H179" s="1"/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/>
      <c r="O179" s="1">
        <v>35</v>
      </c>
    </row>
    <row r="180" spans="1:15" x14ac:dyDescent="0.25">
      <c r="A180" t="s">
        <v>21486</v>
      </c>
      <c r="B180" s="1">
        <v>2021</v>
      </c>
      <c r="C180" t="s">
        <v>21565</v>
      </c>
      <c r="D180" t="s">
        <v>22040</v>
      </c>
      <c r="E180" t="s">
        <v>23070</v>
      </c>
      <c r="F180" s="1">
        <v>5042</v>
      </c>
      <c r="G180" s="1">
        <v>546.5999755859375</v>
      </c>
      <c r="H180" s="1">
        <v>18.5716552734375</v>
      </c>
      <c r="I180" s="1">
        <v>0.10587769746780396</v>
      </c>
      <c r="J180" s="1">
        <v>0.12705323100090027</v>
      </c>
      <c r="K180" s="1">
        <v>6.5500000000000003E-2</v>
      </c>
      <c r="L180" s="1">
        <v>4.1559469622007E-3</v>
      </c>
      <c r="M180" s="1">
        <v>0</v>
      </c>
      <c r="N180" s="1">
        <v>3.5705485343933105</v>
      </c>
      <c r="O180" s="1">
        <v>35</v>
      </c>
    </row>
    <row r="181" spans="1:15" x14ac:dyDescent="0.25">
      <c r="A181" t="s">
        <v>21486</v>
      </c>
      <c r="B181" s="1">
        <v>2021</v>
      </c>
      <c r="C181" t="s">
        <v>21566</v>
      </c>
      <c r="D181" t="s">
        <v>22041</v>
      </c>
      <c r="E181" t="s">
        <v>23070</v>
      </c>
      <c r="F181" s="1">
        <v>951</v>
      </c>
      <c r="G181" s="1">
        <v>7.1999998092651367</v>
      </c>
      <c r="H181" s="1">
        <v>12.602739334106445</v>
      </c>
      <c r="I181" s="1">
        <v>9.6878362819552422E-3</v>
      </c>
      <c r="J181" s="1">
        <v>3.5522066056728363E-2</v>
      </c>
      <c r="K181" s="1">
        <v>3.49E-2</v>
      </c>
      <c r="L181" s="1">
        <v>8.6114101184069005E-3</v>
      </c>
      <c r="M181" s="1">
        <v>0</v>
      </c>
      <c r="N181" s="1">
        <v>3.8512487411499023</v>
      </c>
      <c r="O181" s="1">
        <v>45</v>
      </c>
    </row>
    <row r="182" spans="1:15" x14ac:dyDescent="0.25">
      <c r="A182" t="s">
        <v>21486</v>
      </c>
      <c r="B182" s="1">
        <v>2021</v>
      </c>
      <c r="C182" t="s">
        <v>21566</v>
      </c>
      <c r="D182" t="s">
        <v>22042</v>
      </c>
      <c r="E182" t="s">
        <v>23070</v>
      </c>
      <c r="F182" s="1">
        <v>3180</v>
      </c>
      <c r="G182" s="1">
        <v>102.80000305175781</v>
      </c>
      <c r="H182" s="1">
        <v>16.786905288696289</v>
      </c>
      <c r="I182" s="1">
        <v>3.2389938831329346E-2</v>
      </c>
      <c r="J182" s="1">
        <v>0.11572326719760895</v>
      </c>
      <c r="K182" s="1">
        <v>7.4999999999999997E-2</v>
      </c>
      <c r="L182" s="1">
        <v>3.7735849056603999E-3</v>
      </c>
      <c r="M182" s="1">
        <v>0</v>
      </c>
      <c r="N182" s="1">
        <v>3.490530252456665</v>
      </c>
      <c r="O182" s="1">
        <v>45</v>
      </c>
    </row>
    <row r="183" spans="1:15" x14ac:dyDescent="0.25">
      <c r="A183" t="s">
        <v>21486</v>
      </c>
      <c r="B183" s="1">
        <v>2021</v>
      </c>
      <c r="C183" t="s">
        <v>21566</v>
      </c>
      <c r="D183" t="s">
        <v>22043</v>
      </c>
      <c r="E183" t="s">
        <v>23070</v>
      </c>
      <c r="F183" s="1">
        <v>15</v>
      </c>
      <c r="G183" s="1">
        <v>0</v>
      </c>
      <c r="H183" s="1">
        <v>4</v>
      </c>
      <c r="I183" s="1">
        <v>0</v>
      </c>
      <c r="J183" s="1">
        <v>0</v>
      </c>
      <c r="K183" s="1">
        <v>0</v>
      </c>
      <c r="L183" s="1">
        <v>0.1111111111111111</v>
      </c>
      <c r="M183" s="1">
        <v>0</v>
      </c>
      <c r="N183" s="1">
        <v>4.75</v>
      </c>
      <c r="O183" s="1">
        <v>45</v>
      </c>
    </row>
    <row r="184" spans="1:15" x14ac:dyDescent="0.25">
      <c r="A184" t="s">
        <v>21486</v>
      </c>
      <c r="B184" s="1">
        <v>2021</v>
      </c>
      <c r="C184" t="s">
        <v>21567</v>
      </c>
      <c r="D184" t="s">
        <v>22044</v>
      </c>
      <c r="E184" t="s">
        <v>23071</v>
      </c>
      <c r="F184" s="1">
        <v>830.0018310546875</v>
      </c>
      <c r="G184" s="1">
        <v>0</v>
      </c>
      <c r="H184" s="1">
        <v>14.620268821716309</v>
      </c>
      <c r="I184" s="1">
        <v>2.5088726542890072E-3</v>
      </c>
      <c r="J184" s="1">
        <v>1.0530559346079826E-2</v>
      </c>
      <c r="K184" s="1">
        <v>0</v>
      </c>
      <c r="L184" s="1">
        <v>1.44171141127486E-2</v>
      </c>
      <c r="M184" s="1">
        <v>0</v>
      </c>
      <c r="N184" s="1">
        <v>4.4982953071594238</v>
      </c>
      <c r="O184" s="1">
        <v>70</v>
      </c>
    </row>
    <row r="185" spans="1:15" x14ac:dyDescent="0.25">
      <c r="A185" t="s">
        <v>21486</v>
      </c>
      <c r="B185" s="1">
        <v>2021</v>
      </c>
      <c r="C185" t="s">
        <v>21568</v>
      </c>
      <c r="D185" t="s">
        <v>22045</v>
      </c>
      <c r="E185" t="s">
        <v>23071</v>
      </c>
      <c r="F185" s="1">
        <v>713.46826171875</v>
      </c>
      <c r="G185" s="1">
        <v>1.2000000476837158</v>
      </c>
      <c r="H185" s="1">
        <v>25.426366806030273</v>
      </c>
      <c r="I185" s="1">
        <v>0</v>
      </c>
      <c r="J185" s="1">
        <v>1.1544685112312436E-3</v>
      </c>
      <c r="K185" s="1">
        <v>8.3400000000000002E-2</v>
      </c>
      <c r="L185" s="1">
        <v>8.0804277744979999E-4</v>
      </c>
      <c r="M185" s="1">
        <v>0</v>
      </c>
      <c r="N185" s="1">
        <v>4.0526871681213379</v>
      </c>
      <c r="O185" s="1">
        <v>60</v>
      </c>
    </row>
    <row r="186" spans="1:15" x14ac:dyDescent="0.25">
      <c r="A186" t="s">
        <v>21486</v>
      </c>
      <c r="B186" s="1">
        <v>2021</v>
      </c>
      <c r="C186" t="s">
        <v>21569</v>
      </c>
      <c r="D186" t="s">
        <v>22046</v>
      </c>
      <c r="E186" t="s">
        <v>23071</v>
      </c>
      <c r="F186" s="1">
        <v>0</v>
      </c>
      <c r="G186" s="1">
        <v>0</v>
      </c>
      <c r="H186" s="1"/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/>
      <c r="O186" s="1">
        <v>70</v>
      </c>
    </row>
    <row r="187" spans="1:15" x14ac:dyDescent="0.25">
      <c r="A187" t="s">
        <v>21486</v>
      </c>
      <c r="B187" s="1">
        <v>2021</v>
      </c>
      <c r="C187" t="s">
        <v>21569</v>
      </c>
      <c r="D187" t="s">
        <v>22047</v>
      </c>
      <c r="E187" t="s">
        <v>23071</v>
      </c>
      <c r="F187" s="1">
        <v>0</v>
      </c>
      <c r="G187" s="1">
        <v>0</v>
      </c>
      <c r="H187" s="1"/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/>
      <c r="O187" s="1">
        <v>70</v>
      </c>
    </row>
    <row r="188" spans="1:15" x14ac:dyDescent="0.25">
      <c r="A188" t="s">
        <v>21486</v>
      </c>
      <c r="B188" s="1">
        <v>2021</v>
      </c>
      <c r="C188" t="s">
        <v>21569</v>
      </c>
      <c r="D188" t="s">
        <v>22048</v>
      </c>
      <c r="E188" t="s">
        <v>23071</v>
      </c>
      <c r="F188" s="1">
        <v>0</v>
      </c>
      <c r="G188" s="1">
        <v>0</v>
      </c>
      <c r="H188" s="1"/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/>
      <c r="O188" s="1">
        <v>70</v>
      </c>
    </row>
    <row r="189" spans="1:15" x14ac:dyDescent="0.25">
      <c r="A189" t="s">
        <v>21486</v>
      </c>
      <c r="B189" s="1">
        <v>2021</v>
      </c>
      <c r="C189" t="s">
        <v>21569</v>
      </c>
      <c r="D189" t="s">
        <v>22049</v>
      </c>
      <c r="E189" t="s">
        <v>23071</v>
      </c>
      <c r="F189" s="1">
        <v>0</v>
      </c>
      <c r="G189" s="1">
        <v>0</v>
      </c>
      <c r="H189" s="1"/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/>
      <c r="O189" s="1">
        <v>45</v>
      </c>
    </row>
    <row r="190" spans="1:15" x14ac:dyDescent="0.25">
      <c r="A190" t="s">
        <v>21486</v>
      </c>
      <c r="B190" s="1">
        <v>2021</v>
      </c>
      <c r="C190" t="s">
        <v>21569</v>
      </c>
      <c r="D190" t="s">
        <v>22050</v>
      </c>
      <c r="E190" t="s">
        <v>23071</v>
      </c>
      <c r="F190" s="1">
        <v>0</v>
      </c>
      <c r="G190" s="1">
        <v>0</v>
      </c>
      <c r="H190" s="1"/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/>
      <c r="O190" s="1">
        <v>70</v>
      </c>
    </row>
    <row r="191" spans="1:15" x14ac:dyDescent="0.25">
      <c r="A191" t="s">
        <v>21486</v>
      </c>
      <c r="B191" s="1">
        <v>2021</v>
      </c>
      <c r="C191" t="s">
        <v>21569</v>
      </c>
      <c r="D191" t="s">
        <v>22051</v>
      </c>
      <c r="E191" t="s">
        <v>23071</v>
      </c>
      <c r="F191" s="1">
        <v>0</v>
      </c>
      <c r="G191" s="1">
        <v>0</v>
      </c>
      <c r="H191" s="1"/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/>
      <c r="O191" s="1">
        <v>70</v>
      </c>
    </row>
    <row r="192" spans="1:15" x14ac:dyDescent="0.25">
      <c r="A192" t="s">
        <v>21486</v>
      </c>
      <c r="B192" s="1">
        <v>2021</v>
      </c>
      <c r="C192" t="s">
        <v>21569</v>
      </c>
      <c r="D192" t="s">
        <v>22052</v>
      </c>
      <c r="E192" t="s">
        <v>23071</v>
      </c>
      <c r="F192" s="1">
        <v>0</v>
      </c>
      <c r="G192" s="1">
        <v>0</v>
      </c>
      <c r="H192" s="1"/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/>
      <c r="O192" s="1">
        <v>70</v>
      </c>
    </row>
    <row r="193" spans="1:15" x14ac:dyDescent="0.25">
      <c r="A193" t="s">
        <v>21486</v>
      </c>
      <c r="B193" s="1">
        <v>2021</v>
      </c>
      <c r="C193" t="s">
        <v>21569</v>
      </c>
      <c r="D193" t="s">
        <v>22053</v>
      </c>
      <c r="E193" t="s">
        <v>23071</v>
      </c>
      <c r="F193" s="1">
        <v>0</v>
      </c>
      <c r="G193" s="1">
        <v>0</v>
      </c>
      <c r="H193" s="1"/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4.6644234657287598</v>
      </c>
      <c r="O193" s="1">
        <v>45</v>
      </c>
    </row>
    <row r="194" spans="1:15" x14ac:dyDescent="0.25">
      <c r="A194" t="s">
        <v>21486</v>
      </c>
      <c r="B194" s="1">
        <v>2021</v>
      </c>
      <c r="C194" t="s">
        <v>21569</v>
      </c>
      <c r="D194" t="s">
        <v>22054</v>
      </c>
      <c r="E194" t="s">
        <v>23071</v>
      </c>
      <c r="F194" s="1">
        <v>0</v>
      </c>
      <c r="G194" s="1">
        <v>0</v>
      </c>
      <c r="H194" s="1"/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/>
      <c r="O194" s="1">
        <v>70</v>
      </c>
    </row>
    <row r="195" spans="1:15" x14ac:dyDescent="0.25">
      <c r="A195" t="s">
        <v>21486</v>
      </c>
      <c r="B195" s="1">
        <v>2021</v>
      </c>
      <c r="C195" t="s">
        <v>21570</v>
      </c>
      <c r="D195" t="s">
        <v>22055</v>
      </c>
      <c r="E195" t="s">
        <v>23071</v>
      </c>
      <c r="F195" s="1">
        <v>65</v>
      </c>
      <c r="G195" s="1">
        <v>0</v>
      </c>
      <c r="H195" s="1">
        <v>16.184616088867188</v>
      </c>
      <c r="I195" s="1">
        <v>0</v>
      </c>
      <c r="J195" s="1">
        <v>0</v>
      </c>
      <c r="K195" s="1">
        <v>5.16E-2</v>
      </c>
      <c r="L195" s="1">
        <v>0</v>
      </c>
      <c r="M195" s="1">
        <v>0</v>
      </c>
      <c r="N195" s="1">
        <v>4.7232756614685059</v>
      </c>
      <c r="O195" s="1">
        <v>60</v>
      </c>
    </row>
    <row r="196" spans="1:15" x14ac:dyDescent="0.25">
      <c r="A196" t="s">
        <v>21486</v>
      </c>
      <c r="B196" s="1">
        <v>2021</v>
      </c>
      <c r="C196" t="s">
        <v>21570</v>
      </c>
      <c r="D196" t="s">
        <v>22056</v>
      </c>
      <c r="E196" t="s">
        <v>23071</v>
      </c>
      <c r="F196" s="1">
        <v>71</v>
      </c>
      <c r="G196" s="1">
        <v>4.5999999046325684</v>
      </c>
      <c r="H196" s="1">
        <v>42.859153747558594</v>
      </c>
      <c r="I196" s="1">
        <v>4.7091305255889893E-2</v>
      </c>
      <c r="J196" s="1">
        <v>0</v>
      </c>
      <c r="K196" s="1">
        <v>4.7399999999999998E-2</v>
      </c>
      <c r="L196" s="1">
        <v>0</v>
      </c>
      <c r="M196" s="1">
        <v>3</v>
      </c>
      <c r="N196" s="1">
        <v>3.4139907360076904</v>
      </c>
      <c r="O196" s="1">
        <v>60</v>
      </c>
    </row>
    <row r="197" spans="1:15" x14ac:dyDescent="0.25">
      <c r="A197" t="s">
        <v>21486</v>
      </c>
      <c r="B197" s="1">
        <v>2021</v>
      </c>
      <c r="C197" t="s">
        <v>21571</v>
      </c>
      <c r="D197" t="s">
        <v>22057</v>
      </c>
      <c r="E197" t="s">
        <v>23072</v>
      </c>
      <c r="F197" s="1">
        <v>0</v>
      </c>
      <c r="G197" s="1">
        <v>0</v>
      </c>
      <c r="H197" s="1"/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/>
      <c r="O197" s="1">
        <v>45</v>
      </c>
    </row>
    <row r="198" spans="1:15" x14ac:dyDescent="0.25">
      <c r="A198" t="s">
        <v>21486</v>
      </c>
      <c r="B198" s="1">
        <v>2021</v>
      </c>
      <c r="C198" t="s">
        <v>21571</v>
      </c>
      <c r="D198" t="s">
        <v>22058</v>
      </c>
      <c r="E198" t="s">
        <v>23072</v>
      </c>
      <c r="F198" s="1">
        <v>12</v>
      </c>
      <c r="G198" s="1">
        <v>12</v>
      </c>
      <c r="H198" s="1">
        <v>62.666667938232422</v>
      </c>
      <c r="I198" s="1">
        <v>1</v>
      </c>
      <c r="J198" s="1">
        <v>0</v>
      </c>
      <c r="K198" s="1">
        <v>0.33329999999999999</v>
      </c>
      <c r="L198" s="1">
        <v>0</v>
      </c>
      <c r="M198" s="1">
        <v>0</v>
      </c>
      <c r="N198" s="1">
        <v>1</v>
      </c>
      <c r="O198" s="1">
        <v>40</v>
      </c>
    </row>
    <row r="199" spans="1:15" x14ac:dyDescent="0.25">
      <c r="A199" t="s">
        <v>21486</v>
      </c>
      <c r="B199" s="1">
        <v>2021</v>
      </c>
      <c r="C199" t="s">
        <v>21571</v>
      </c>
      <c r="D199" t="s">
        <v>22059</v>
      </c>
      <c r="E199" t="s">
        <v>23072</v>
      </c>
      <c r="F199" s="1">
        <v>93</v>
      </c>
      <c r="G199" s="1">
        <v>15</v>
      </c>
      <c r="H199" s="1">
        <v>18.322580337524414</v>
      </c>
      <c r="I199" s="1">
        <v>0.15217390656471252</v>
      </c>
      <c r="J199" s="1">
        <v>0</v>
      </c>
      <c r="K199" s="1">
        <v>0.26250000000000001</v>
      </c>
      <c r="L199" s="1">
        <v>3.2608695652173898E-2</v>
      </c>
      <c r="M199" s="1">
        <v>0</v>
      </c>
      <c r="N199" s="1">
        <v>3.5168540477752686</v>
      </c>
      <c r="O199" s="1">
        <v>35</v>
      </c>
    </row>
    <row r="200" spans="1:15" x14ac:dyDescent="0.25">
      <c r="A200" t="s">
        <v>21486</v>
      </c>
      <c r="B200" s="1">
        <v>2021</v>
      </c>
      <c r="C200" t="s">
        <v>21571</v>
      </c>
      <c r="D200" t="s">
        <v>22060</v>
      </c>
      <c r="E200" t="s">
        <v>23072</v>
      </c>
      <c r="F200" s="1">
        <v>0</v>
      </c>
      <c r="G200" s="1">
        <v>0</v>
      </c>
      <c r="H200" s="1"/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/>
      <c r="O200" s="1">
        <v>35</v>
      </c>
    </row>
    <row r="201" spans="1:15" x14ac:dyDescent="0.25">
      <c r="A201" t="s">
        <v>21486</v>
      </c>
      <c r="B201" s="1">
        <v>2021</v>
      </c>
      <c r="C201" t="s">
        <v>21571</v>
      </c>
      <c r="D201" t="s">
        <v>22061</v>
      </c>
      <c r="E201" t="s">
        <v>23072</v>
      </c>
      <c r="F201" s="1">
        <v>0</v>
      </c>
      <c r="G201" s="1">
        <v>0</v>
      </c>
      <c r="H201" s="1"/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/>
      <c r="O201" s="1">
        <v>40</v>
      </c>
    </row>
    <row r="202" spans="1:15" x14ac:dyDescent="0.25">
      <c r="A202" t="s">
        <v>21486</v>
      </c>
      <c r="B202" s="1">
        <v>2021</v>
      </c>
      <c r="C202" t="s">
        <v>21571</v>
      </c>
      <c r="D202" t="s">
        <v>22062</v>
      </c>
      <c r="E202" t="s">
        <v>23072</v>
      </c>
      <c r="F202" s="1">
        <v>0</v>
      </c>
      <c r="G202" s="1">
        <v>0</v>
      </c>
      <c r="H202" s="1"/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/>
      <c r="O202" s="1">
        <v>35</v>
      </c>
    </row>
    <row r="203" spans="1:15" x14ac:dyDescent="0.25">
      <c r="A203" t="s">
        <v>21486</v>
      </c>
      <c r="B203" s="1">
        <v>2021</v>
      </c>
      <c r="C203" t="s">
        <v>21571</v>
      </c>
      <c r="D203" t="s">
        <v>22063</v>
      </c>
      <c r="E203" t="s">
        <v>23072</v>
      </c>
      <c r="F203" s="1">
        <v>31</v>
      </c>
      <c r="G203" s="1">
        <v>23.600000381469727</v>
      </c>
      <c r="H203" s="1">
        <v>51.580646514892578</v>
      </c>
      <c r="I203" s="1">
        <v>0.74193549156188965</v>
      </c>
      <c r="J203" s="1">
        <v>6.4516127109527588E-2</v>
      </c>
      <c r="K203" s="1">
        <v>0.27589999999999998</v>
      </c>
      <c r="L203" s="1">
        <v>0</v>
      </c>
      <c r="M203" s="1">
        <v>0</v>
      </c>
      <c r="N203" s="1">
        <v>1.5483870506286621</v>
      </c>
      <c r="O203" s="1">
        <v>35</v>
      </c>
    </row>
    <row r="204" spans="1:15" x14ac:dyDescent="0.25">
      <c r="A204" t="s">
        <v>21486</v>
      </c>
      <c r="B204" s="1">
        <v>2021</v>
      </c>
      <c r="C204" t="s">
        <v>21571</v>
      </c>
      <c r="D204" t="s">
        <v>22064</v>
      </c>
      <c r="E204" t="s">
        <v>23072</v>
      </c>
      <c r="F204" s="1">
        <v>0</v>
      </c>
      <c r="G204" s="1">
        <v>0</v>
      </c>
      <c r="H204" s="1"/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/>
      <c r="O204" s="1">
        <v>35</v>
      </c>
    </row>
    <row r="205" spans="1:15" x14ac:dyDescent="0.25">
      <c r="A205" t="s">
        <v>21486</v>
      </c>
      <c r="B205" s="1">
        <v>2021</v>
      </c>
      <c r="C205" t="s">
        <v>21571</v>
      </c>
      <c r="D205" t="s">
        <v>22065</v>
      </c>
      <c r="E205" t="s">
        <v>23072</v>
      </c>
      <c r="F205" s="1">
        <v>19</v>
      </c>
      <c r="G205" s="1">
        <v>0</v>
      </c>
      <c r="H205" s="1">
        <v>14.789473533630371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3.7894737720489502</v>
      </c>
      <c r="O205" s="1">
        <v>40</v>
      </c>
    </row>
    <row r="206" spans="1:15" x14ac:dyDescent="0.25">
      <c r="A206" t="s">
        <v>21486</v>
      </c>
      <c r="B206" s="1">
        <v>2021</v>
      </c>
      <c r="C206" t="s">
        <v>21572</v>
      </c>
      <c r="D206" t="s">
        <v>22066</v>
      </c>
      <c r="E206" t="s">
        <v>23072</v>
      </c>
      <c r="F206" s="1">
        <v>17</v>
      </c>
      <c r="G206" s="1">
        <v>7.1999998092651367</v>
      </c>
      <c r="H206" s="1">
        <v>31.470588684082031</v>
      </c>
      <c r="I206" s="1">
        <v>0</v>
      </c>
      <c r="J206" s="1">
        <v>0.4117647111415863</v>
      </c>
      <c r="K206" s="1">
        <v>0.23530000000000001</v>
      </c>
      <c r="L206" s="1">
        <v>0</v>
      </c>
      <c r="M206" s="1">
        <v>0</v>
      </c>
      <c r="N206" s="1">
        <v>3.2941176891326904</v>
      </c>
      <c r="O206" s="1">
        <v>40</v>
      </c>
    </row>
    <row r="207" spans="1:15" x14ac:dyDescent="0.25">
      <c r="A207" t="s">
        <v>21487</v>
      </c>
      <c r="B207" s="1">
        <v>2021</v>
      </c>
      <c r="C207" t="s">
        <v>21573</v>
      </c>
      <c r="D207" t="s">
        <v>22067</v>
      </c>
      <c r="E207" t="s">
        <v>23073</v>
      </c>
      <c r="F207" s="1">
        <v>0</v>
      </c>
      <c r="G207" s="1">
        <v>0</v>
      </c>
      <c r="H207" s="1"/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/>
      <c r="O207" s="1">
        <v>70</v>
      </c>
    </row>
    <row r="208" spans="1:15" x14ac:dyDescent="0.25">
      <c r="A208" t="s">
        <v>21487</v>
      </c>
      <c r="B208" s="1">
        <v>2021</v>
      </c>
      <c r="C208" t="s">
        <v>21573</v>
      </c>
      <c r="D208" t="s">
        <v>22068</v>
      </c>
      <c r="E208" t="s">
        <v>23073</v>
      </c>
      <c r="F208" s="1">
        <v>4.6553201675415039</v>
      </c>
      <c r="G208" s="1">
        <v>0</v>
      </c>
      <c r="H208" s="1">
        <v>43.961956024169922</v>
      </c>
      <c r="I208" s="1">
        <v>0</v>
      </c>
      <c r="J208" s="1">
        <v>3.8919486105442047E-2</v>
      </c>
      <c r="K208" s="1">
        <v>3.89194847464523E-2</v>
      </c>
      <c r="L208" s="1">
        <v>0</v>
      </c>
      <c r="M208" s="1">
        <v>0</v>
      </c>
      <c r="N208" s="1">
        <v>3.1015017032623291</v>
      </c>
      <c r="O208" s="1">
        <v>70</v>
      </c>
    </row>
    <row r="209" spans="1:15" x14ac:dyDescent="0.25">
      <c r="A209" t="s">
        <v>21487</v>
      </c>
      <c r="B209" s="1">
        <v>2021</v>
      </c>
      <c r="C209" t="s">
        <v>21573</v>
      </c>
      <c r="D209" t="s">
        <v>22069</v>
      </c>
      <c r="E209" t="s">
        <v>23073</v>
      </c>
      <c r="F209" s="1">
        <v>300.352294921875</v>
      </c>
      <c r="G209" s="1">
        <v>0.45130398869514465</v>
      </c>
      <c r="H209" s="1">
        <v>12.746029853820801</v>
      </c>
      <c r="I209" s="1">
        <v>6.1379934777505696E-5</v>
      </c>
      <c r="J209" s="1">
        <v>7.6977019489277154E-5</v>
      </c>
      <c r="K209" s="1">
        <v>1.3835695469080001E-4</v>
      </c>
      <c r="L209" s="1">
        <v>0</v>
      </c>
      <c r="M209" s="1">
        <v>0</v>
      </c>
      <c r="N209" s="1">
        <v>4.7436299324035645</v>
      </c>
      <c r="O209" s="1">
        <v>45</v>
      </c>
    </row>
    <row r="210" spans="1:15" x14ac:dyDescent="0.25">
      <c r="A210" t="s">
        <v>21487</v>
      </c>
      <c r="B210" s="1">
        <v>2021</v>
      </c>
      <c r="C210" t="s">
        <v>21574</v>
      </c>
      <c r="D210" t="s">
        <v>22070</v>
      </c>
      <c r="E210" t="s">
        <v>23073</v>
      </c>
      <c r="F210" s="1">
        <v>0</v>
      </c>
      <c r="G210" s="1">
        <v>0</v>
      </c>
      <c r="H210" s="1"/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/>
      <c r="O210" s="1">
        <v>60</v>
      </c>
    </row>
    <row r="211" spans="1:15" x14ac:dyDescent="0.25">
      <c r="A211" t="s">
        <v>21487</v>
      </c>
      <c r="B211" s="1">
        <v>2021</v>
      </c>
      <c r="C211" t="s">
        <v>21574</v>
      </c>
      <c r="D211" t="s">
        <v>22071</v>
      </c>
      <c r="E211" t="s">
        <v>23073</v>
      </c>
      <c r="F211" s="1">
        <v>1938.8040771484375</v>
      </c>
      <c r="G211" s="1">
        <v>26.348526000976563</v>
      </c>
      <c r="H211" s="1">
        <v>23.717214584350586</v>
      </c>
      <c r="I211" s="1">
        <v>1.2812690809369087E-2</v>
      </c>
      <c r="J211" s="1">
        <v>3.0998533591628075E-2</v>
      </c>
      <c r="K211" s="1">
        <v>4.3811224365979701E-2</v>
      </c>
      <c r="L211" s="1">
        <v>0</v>
      </c>
      <c r="M211" s="1">
        <v>0</v>
      </c>
      <c r="N211" s="1">
        <v>4.1508846282958984</v>
      </c>
      <c r="O211" s="1">
        <v>60</v>
      </c>
    </row>
    <row r="212" spans="1:15" x14ac:dyDescent="0.25">
      <c r="A212" t="s">
        <v>21487</v>
      </c>
      <c r="B212" s="1">
        <v>2021</v>
      </c>
      <c r="C212" t="s">
        <v>21574</v>
      </c>
      <c r="D212" t="s">
        <v>22072</v>
      </c>
      <c r="E212" t="s">
        <v>23073</v>
      </c>
      <c r="F212" s="1">
        <v>0</v>
      </c>
      <c r="G212" s="1">
        <v>0</v>
      </c>
      <c r="H212" s="1"/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/>
      <c r="O212" s="1">
        <v>60</v>
      </c>
    </row>
    <row r="213" spans="1:15" x14ac:dyDescent="0.25">
      <c r="A213" t="s">
        <v>21487</v>
      </c>
      <c r="B213" s="1">
        <v>2021</v>
      </c>
      <c r="C213" t="s">
        <v>21575</v>
      </c>
      <c r="D213" t="s">
        <v>22073</v>
      </c>
      <c r="E213" t="s">
        <v>23074</v>
      </c>
      <c r="F213" s="1">
        <v>2336</v>
      </c>
      <c r="G213" s="1">
        <v>15.399999618530273</v>
      </c>
      <c r="H213" s="1">
        <v>28.021831512451172</v>
      </c>
      <c r="I213" s="1">
        <v>0</v>
      </c>
      <c r="J213" s="1">
        <v>3.9028620813041925E-3</v>
      </c>
      <c r="K213" s="1">
        <v>3.9028620988725E-3</v>
      </c>
      <c r="L213" s="1">
        <v>0</v>
      </c>
      <c r="M213" s="1">
        <v>0</v>
      </c>
      <c r="N213" s="1">
        <v>4.4158716201782227</v>
      </c>
      <c r="O213" s="1">
        <v>60</v>
      </c>
    </row>
    <row r="214" spans="1:15" x14ac:dyDescent="0.25">
      <c r="A214" t="s">
        <v>21487</v>
      </c>
      <c r="B214" s="1">
        <v>2021</v>
      </c>
      <c r="C214" t="s">
        <v>21575</v>
      </c>
      <c r="D214" t="s">
        <v>22074</v>
      </c>
      <c r="E214" t="s">
        <v>23074</v>
      </c>
      <c r="F214" s="1">
        <v>0</v>
      </c>
      <c r="G214" s="1">
        <v>0</v>
      </c>
      <c r="H214" s="1"/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4.5</v>
      </c>
      <c r="O214" s="1">
        <v>60</v>
      </c>
    </row>
    <row r="215" spans="1:15" x14ac:dyDescent="0.25">
      <c r="A215" t="s">
        <v>21487</v>
      </c>
      <c r="B215" s="1">
        <v>2021</v>
      </c>
      <c r="C215" t="s">
        <v>21575</v>
      </c>
      <c r="D215" t="s">
        <v>22075</v>
      </c>
      <c r="E215" t="s">
        <v>23074</v>
      </c>
      <c r="F215" s="1">
        <v>26310</v>
      </c>
      <c r="G215" s="1">
        <v>1093.4000244140625</v>
      </c>
      <c r="H215" s="1">
        <v>20.672975540161133</v>
      </c>
      <c r="I215" s="1">
        <v>1.4642146416008472E-2</v>
      </c>
      <c r="J215" s="1">
        <v>1.7765803262591362E-2</v>
      </c>
      <c r="K215" s="1">
        <v>3.2407949709109402E-2</v>
      </c>
      <c r="L215" s="1">
        <v>0</v>
      </c>
      <c r="M215" s="1">
        <v>0</v>
      </c>
      <c r="N215" s="1">
        <v>4.3254461288452148</v>
      </c>
      <c r="O215" s="1">
        <v>45</v>
      </c>
    </row>
    <row r="216" spans="1:15" x14ac:dyDescent="0.25">
      <c r="A216" t="s">
        <v>21487</v>
      </c>
      <c r="B216" s="1">
        <v>2021</v>
      </c>
      <c r="C216" t="s">
        <v>21576</v>
      </c>
      <c r="D216" t="s">
        <v>22076</v>
      </c>
      <c r="E216" t="s">
        <v>23074</v>
      </c>
      <c r="F216" s="1">
        <v>540</v>
      </c>
      <c r="G216" s="1"/>
      <c r="H216" s="1">
        <v>19.292593002319336</v>
      </c>
      <c r="I216" s="1">
        <v>1.5384615398943424E-2</v>
      </c>
      <c r="J216" s="1">
        <v>5.000000074505806E-2</v>
      </c>
      <c r="K216" s="1">
        <v>6.5384615384615402E-2</v>
      </c>
      <c r="L216" s="1">
        <v>0</v>
      </c>
      <c r="M216" s="1">
        <v>0</v>
      </c>
      <c r="N216" s="1">
        <v>4.269230842590332</v>
      </c>
      <c r="O216" s="1"/>
    </row>
    <row r="217" spans="1:15" x14ac:dyDescent="0.25">
      <c r="A217" t="s">
        <v>21487</v>
      </c>
      <c r="B217" s="1">
        <v>2021</v>
      </c>
      <c r="C217" t="s">
        <v>21577</v>
      </c>
      <c r="D217" t="s">
        <v>22077</v>
      </c>
      <c r="E217" t="s">
        <v>23074</v>
      </c>
      <c r="F217" s="1">
        <v>0</v>
      </c>
      <c r="G217" s="1">
        <v>0</v>
      </c>
      <c r="H217" s="1"/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/>
      <c r="O217" s="1">
        <v>45</v>
      </c>
    </row>
    <row r="218" spans="1:15" x14ac:dyDescent="0.25">
      <c r="A218" t="s">
        <v>21487</v>
      </c>
      <c r="B218" s="1">
        <v>2021</v>
      </c>
      <c r="C218" t="s">
        <v>21577</v>
      </c>
      <c r="D218" t="s">
        <v>22078</v>
      </c>
      <c r="E218" t="s">
        <v>23074</v>
      </c>
      <c r="F218" s="1">
        <v>21</v>
      </c>
      <c r="G218" s="1">
        <v>0.20000000298023224</v>
      </c>
      <c r="H218" s="1">
        <v>19.619047164916992</v>
      </c>
      <c r="I218" s="1">
        <v>0</v>
      </c>
      <c r="J218" s="1">
        <v>0</v>
      </c>
      <c r="K218" s="1">
        <v>0.15</v>
      </c>
      <c r="L218" s="1">
        <v>0</v>
      </c>
      <c r="M218" s="1">
        <v>0</v>
      </c>
      <c r="N218" s="1">
        <v>4.0909090042114258</v>
      </c>
      <c r="O218" s="1">
        <v>40</v>
      </c>
    </row>
    <row r="219" spans="1:15" x14ac:dyDescent="0.25">
      <c r="A219" t="s">
        <v>21487</v>
      </c>
      <c r="B219" s="1">
        <v>2021</v>
      </c>
      <c r="C219" t="s">
        <v>21577</v>
      </c>
      <c r="D219" t="s">
        <v>22079</v>
      </c>
      <c r="E219" t="s">
        <v>23074</v>
      </c>
      <c r="F219" s="1">
        <v>507</v>
      </c>
      <c r="G219" s="1">
        <v>25.100000381469727</v>
      </c>
      <c r="H219" s="1">
        <v>16.818540573120117</v>
      </c>
      <c r="I219" s="1">
        <v>4.790419340133667E-2</v>
      </c>
      <c r="J219" s="1">
        <v>9.1816365718841553E-2</v>
      </c>
      <c r="K219" s="1">
        <v>0.01</v>
      </c>
      <c r="L219" s="1">
        <v>0</v>
      </c>
      <c r="M219" s="1">
        <v>0</v>
      </c>
      <c r="N219" s="1">
        <v>3.9880239963531494</v>
      </c>
      <c r="O219" s="1">
        <v>40</v>
      </c>
    </row>
    <row r="220" spans="1:15" x14ac:dyDescent="0.25">
      <c r="A220" t="s">
        <v>21487</v>
      </c>
      <c r="B220" s="1">
        <v>2021</v>
      </c>
      <c r="C220" t="s">
        <v>21577</v>
      </c>
      <c r="D220" t="s">
        <v>22080</v>
      </c>
      <c r="E220" t="s">
        <v>23074</v>
      </c>
      <c r="F220" s="1">
        <v>0</v>
      </c>
      <c r="G220" s="1">
        <v>0</v>
      </c>
      <c r="H220" s="1"/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/>
      <c r="O220" s="1">
        <v>35</v>
      </c>
    </row>
    <row r="221" spans="1:15" x14ac:dyDescent="0.25">
      <c r="A221" t="s">
        <v>21487</v>
      </c>
      <c r="B221" s="1">
        <v>2021</v>
      </c>
      <c r="C221" t="s">
        <v>21577</v>
      </c>
      <c r="D221" t="s">
        <v>22081</v>
      </c>
      <c r="E221" t="s">
        <v>23074</v>
      </c>
      <c r="F221" s="1">
        <v>7793</v>
      </c>
      <c r="G221" s="1">
        <v>381</v>
      </c>
      <c r="H221" s="1">
        <v>14.74514102935791</v>
      </c>
      <c r="I221" s="1">
        <v>1.5323322440963238E-4</v>
      </c>
      <c r="J221" s="1">
        <v>1.685565453954041E-3</v>
      </c>
      <c r="K221" s="1">
        <v>1.8387986515476999E-3</v>
      </c>
      <c r="L221" s="1">
        <v>0</v>
      </c>
      <c r="M221" s="1">
        <v>0</v>
      </c>
      <c r="N221" s="1">
        <v>4.5499539375305176</v>
      </c>
      <c r="O221" s="1">
        <v>35</v>
      </c>
    </row>
    <row r="222" spans="1:15" x14ac:dyDescent="0.25">
      <c r="A222" t="s">
        <v>21487</v>
      </c>
      <c r="B222" s="1">
        <v>2021</v>
      </c>
      <c r="C222" t="s">
        <v>21578</v>
      </c>
      <c r="D222" t="s">
        <v>22082</v>
      </c>
      <c r="E222" t="s">
        <v>23074</v>
      </c>
      <c r="F222" s="1">
        <v>6093</v>
      </c>
      <c r="G222" s="1">
        <v>641.20001220703125</v>
      </c>
      <c r="H222" s="1">
        <v>19.886590957641602</v>
      </c>
      <c r="I222" s="1">
        <v>8.539709378965199E-4</v>
      </c>
      <c r="J222" s="1">
        <v>4.5260462909936905E-2</v>
      </c>
      <c r="K222" s="1">
        <v>0.01</v>
      </c>
      <c r="L222" s="1">
        <v>0</v>
      </c>
      <c r="M222" s="1">
        <v>1</v>
      </c>
      <c r="N222" s="1">
        <v>4.4030742645263672</v>
      </c>
      <c r="O222" s="1">
        <v>45</v>
      </c>
    </row>
    <row r="223" spans="1:15" x14ac:dyDescent="0.25">
      <c r="A223" t="s">
        <v>21487</v>
      </c>
      <c r="B223" s="1">
        <v>2021</v>
      </c>
      <c r="C223" t="s">
        <v>21578</v>
      </c>
      <c r="D223" t="s">
        <v>22083</v>
      </c>
      <c r="E223" t="s">
        <v>23074</v>
      </c>
      <c r="F223" s="1">
        <v>1147</v>
      </c>
      <c r="G223" s="1">
        <v>83.599998474121094</v>
      </c>
      <c r="H223" s="1">
        <v>16.604185104370117</v>
      </c>
      <c r="I223" s="1">
        <v>2.7079302817583084E-3</v>
      </c>
      <c r="J223" s="1">
        <v>6.7504838109016418E-2</v>
      </c>
      <c r="K223" s="1">
        <v>0.05</v>
      </c>
      <c r="L223" s="1">
        <v>0</v>
      </c>
      <c r="M223" s="1">
        <v>0</v>
      </c>
      <c r="N223" s="1">
        <v>4.1264991760253906</v>
      </c>
      <c r="O223" s="1">
        <v>45</v>
      </c>
    </row>
    <row r="224" spans="1:15" x14ac:dyDescent="0.25">
      <c r="A224" t="s">
        <v>21487</v>
      </c>
      <c r="B224" s="1">
        <v>2021</v>
      </c>
      <c r="C224" t="s">
        <v>21578</v>
      </c>
      <c r="D224" t="s">
        <v>22084</v>
      </c>
      <c r="E224" t="s">
        <v>23074</v>
      </c>
      <c r="F224" s="1">
        <v>1</v>
      </c>
      <c r="G224" s="1">
        <v>0.60000002384185791</v>
      </c>
      <c r="H224" s="1">
        <v>46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3</v>
      </c>
      <c r="O224" s="1">
        <v>45</v>
      </c>
    </row>
    <row r="225" spans="1:15" x14ac:dyDescent="0.25">
      <c r="A225" t="s">
        <v>21487</v>
      </c>
      <c r="B225" s="1">
        <v>2021</v>
      </c>
      <c r="C225" t="s">
        <v>21579</v>
      </c>
      <c r="D225" t="s">
        <v>22085</v>
      </c>
      <c r="E225" t="s">
        <v>23075</v>
      </c>
      <c r="F225" s="1">
        <v>407.99905395507813</v>
      </c>
      <c r="G225" s="1">
        <v>2.3829999845474958E-3</v>
      </c>
      <c r="H225" s="1">
        <v>18.830068588256836</v>
      </c>
      <c r="I225" s="1">
        <v>1.8880578863900155E-4</v>
      </c>
      <c r="J225" s="1">
        <v>1.3161382637917995E-2</v>
      </c>
      <c r="K225" s="1">
        <v>1.3350188115892401E-2</v>
      </c>
      <c r="L225" s="1">
        <v>0</v>
      </c>
      <c r="M225" s="1">
        <v>0</v>
      </c>
      <c r="N225" s="1">
        <v>4.4726872444152832</v>
      </c>
      <c r="O225" s="1">
        <v>70</v>
      </c>
    </row>
    <row r="226" spans="1:15" x14ac:dyDescent="0.25">
      <c r="A226" t="s">
        <v>21487</v>
      </c>
      <c r="B226" s="1">
        <v>2021</v>
      </c>
      <c r="C226" t="s">
        <v>21580</v>
      </c>
      <c r="D226" t="s">
        <v>22086</v>
      </c>
      <c r="E226" t="s">
        <v>23075</v>
      </c>
      <c r="F226" s="1">
        <v>60.535659790039063</v>
      </c>
      <c r="G226" s="1">
        <v>3.6970219612121582</v>
      </c>
      <c r="H226" s="1">
        <v>33.624134063720703</v>
      </c>
      <c r="I226" s="1">
        <v>6.8424999713897705E-2</v>
      </c>
      <c r="J226" s="1">
        <v>0.1253674179315567</v>
      </c>
      <c r="K226" s="1">
        <v>0.19379241478530931</v>
      </c>
      <c r="L226" s="1">
        <v>0</v>
      </c>
      <c r="M226" s="1">
        <v>0</v>
      </c>
      <c r="N226" s="1">
        <v>3.542839527130127</v>
      </c>
      <c r="O226" s="1">
        <v>60</v>
      </c>
    </row>
    <row r="227" spans="1:15" x14ac:dyDescent="0.25">
      <c r="A227" t="s">
        <v>21487</v>
      </c>
      <c r="B227" s="1">
        <v>2021</v>
      </c>
      <c r="C227" t="s">
        <v>21581</v>
      </c>
      <c r="D227" t="s">
        <v>22087</v>
      </c>
      <c r="E227" t="s">
        <v>23075</v>
      </c>
      <c r="F227" s="1">
        <v>0</v>
      </c>
      <c r="G227" s="1">
        <v>0</v>
      </c>
      <c r="H227" s="1"/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/>
      <c r="O227" s="1">
        <v>70</v>
      </c>
    </row>
    <row r="228" spans="1:15" x14ac:dyDescent="0.25">
      <c r="A228" t="s">
        <v>21487</v>
      </c>
      <c r="B228" s="1">
        <v>2021</v>
      </c>
      <c r="C228" t="s">
        <v>21581</v>
      </c>
      <c r="D228" t="s">
        <v>22088</v>
      </c>
      <c r="E228" t="s">
        <v>23075</v>
      </c>
      <c r="F228" s="1">
        <v>0</v>
      </c>
      <c r="G228" s="1">
        <v>0</v>
      </c>
      <c r="H228" s="1"/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/>
      <c r="O228" s="1">
        <v>70</v>
      </c>
    </row>
    <row r="229" spans="1:15" x14ac:dyDescent="0.25">
      <c r="A229" t="s">
        <v>21487</v>
      </c>
      <c r="B229" s="1">
        <v>2021</v>
      </c>
      <c r="C229" t="s">
        <v>21581</v>
      </c>
      <c r="D229" t="s">
        <v>22089</v>
      </c>
      <c r="E229" t="s">
        <v>23075</v>
      </c>
      <c r="F229" s="1">
        <v>0</v>
      </c>
      <c r="G229" s="1">
        <v>0</v>
      </c>
      <c r="H229" s="1"/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/>
      <c r="O229" s="1">
        <v>70</v>
      </c>
    </row>
    <row r="230" spans="1:15" x14ac:dyDescent="0.25">
      <c r="A230" t="s">
        <v>21487</v>
      </c>
      <c r="B230" s="1">
        <v>2021</v>
      </c>
      <c r="C230" t="s">
        <v>21581</v>
      </c>
      <c r="D230" t="s">
        <v>22090</v>
      </c>
      <c r="E230" t="s">
        <v>23075</v>
      </c>
      <c r="F230" s="1">
        <v>0</v>
      </c>
      <c r="G230" s="1">
        <v>0</v>
      </c>
      <c r="H230" s="1"/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/>
      <c r="O230" s="1">
        <v>45</v>
      </c>
    </row>
    <row r="231" spans="1:15" x14ac:dyDescent="0.25">
      <c r="A231" t="s">
        <v>21487</v>
      </c>
      <c r="B231" s="1">
        <v>2021</v>
      </c>
      <c r="C231" t="s">
        <v>21581</v>
      </c>
      <c r="D231" t="s">
        <v>22091</v>
      </c>
      <c r="E231" t="s">
        <v>23075</v>
      </c>
      <c r="F231" s="1">
        <v>0</v>
      </c>
      <c r="G231" s="1">
        <v>0</v>
      </c>
      <c r="H231" s="1"/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/>
      <c r="O231" s="1">
        <v>70</v>
      </c>
    </row>
    <row r="232" spans="1:15" x14ac:dyDescent="0.25">
      <c r="A232" t="s">
        <v>21487</v>
      </c>
      <c r="B232" s="1">
        <v>2021</v>
      </c>
      <c r="C232" t="s">
        <v>21581</v>
      </c>
      <c r="D232" t="s">
        <v>22092</v>
      </c>
      <c r="E232" t="s">
        <v>23075</v>
      </c>
      <c r="F232" s="1">
        <v>0</v>
      </c>
      <c r="G232" s="1">
        <v>0</v>
      </c>
      <c r="H232" s="1"/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/>
      <c r="O232" s="1">
        <v>70</v>
      </c>
    </row>
    <row r="233" spans="1:15" x14ac:dyDescent="0.25">
      <c r="A233" t="s">
        <v>21487</v>
      </c>
      <c r="B233" s="1">
        <v>2021</v>
      </c>
      <c r="C233" t="s">
        <v>21581</v>
      </c>
      <c r="D233" t="s">
        <v>22093</v>
      </c>
      <c r="E233" t="s">
        <v>23075</v>
      </c>
      <c r="F233" s="1">
        <v>0</v>
      </c>
      <c r="G233" s="1">
        <v>0</v>
      </c>
      <c r="H233" s="1"/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/>
      <c r="O233" s="1">
        <v>70</v>
      </c>
    </row>
    <row r="234" spans="1:15" x14ac:dyDescent="0.25">
      <c r="A234" t="s">
        <v>21487</v>
      </c>
      <c r="B234" s="1">
        <v>2021</v>
      </c>
      <c r="C234" t="s">
        <v>21581</v>
      </c>
      <c r="D234" t="s">
        <v>22094</v>
      </c>
      <c r="E234" t="s">
        <v>23075</v>
      </c>
      <c r="F234" s="1">
        <v>8.4263200759887695</v>
      </c>
      <c r="G234" s="1">
        <v>0</v>
      </c>
      <c r="H234" s="1">
        <v>19.946964263916016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4.458582878112793</v>
      </c>
      <c r="O234" s="1">
        <v>45</v>
      </c>
    </row>
    <row r="235" spans="1:15" x14ac:dyDescent="0.25">
      <c r="A235" t="s">
        <v>21487</v>
      </c>
      <c r="B235" s="1">
        <v>2021</v>
      </c>
      <c r="C235" t="s">
        <v>21581</v>
      </c>
      <c r="D235" t="s">
        <v>22095</v>
      </c>
      <c r="E235" t="s">
        <v>23075</v>
      </c>
      <c r="F235" s="1">
        <v>0</v>
      </c>
      <c r="G235" s="1">
        <v>0</v>
      </c>
      <c r="H235" s="1"/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/>
      <c r="O235" s="1">
        <v>70</v>
      </c>
    </row>
    <row r="236" spans="1:15" x14ac:dyDescent="0.25">
      <c r="A236" t="s">
        <v>21487</v>
      </c>
      <c r="B236" s="1">
        <v>2021</v>
      </c>
      <c r="C236" t="s">
        <v>21582</v>
      </c>
      <c r="D236" t="s">
        <v>22096</v>
      </c>
      <c r="E236" t="s">
        <v>23075</v>
      </c>
      <c r="F236" s="1">
        <v>0</v>
      </c>
      <c r="G236" s="1">
        <v>0</v>
      </c>
      <c r="H236" s="1"/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/>
      <c r="O236" s="1">
        <v>60</v>
      </c>
    </row>
    <row r="237" spans="1:15" x14ac:dyDescent="0.25">
      <c r="A237" t="s">
        <v>21487</v>
      </c>
      <c r="B237" s="1">
        <v>2021</v>
      </c>
      <c r="C237" t="s">
        <v>21582</v>
      </c>
      <c r="D237" t="s">
        <v>22097</v>
      </c>
      <c r="E237" t="s">
        <v>23075</v>
      </c>
      <c r="F237" s="1">
        <v>389.54013061523438</v>
      </c>
      <c r="G237" s="1">
        <v>2.1803999319672585E-2</v>
      </c>
      <c r="H237" s="1">
        <v>18.365514755249023</v>
      </c>
      <c r="I237" s="1">
        <v>0</v>
      </c>
      <c r="J237" s="1">
        <v>2.31347163207829E-3</v>
      </c>
      <c r="K237" s="1">
        <v>0.05</v>
      </c>
      <c r="L237" s="1">
        <v>0</v>
      </c>
      <c r="M237" s="1">
        <v>0</v>
      </c>
      <c r="N237" s="1">
        <v>4.4778308868408203</v>
      </c>
      <c r="O237" s="1">
        <v>60</v>
      </c>
    </row>
    <row r="238" spans="1:15" x14ac:dyDescent="0.25">
      <c r="A238" t="s">
        <v>21487</v>
      </c>
      <c r="B238" s="1">
        <v>2021</v>
      </c>
      <c r="C238" t="s">
        <v>21583</v>
      </c>
      <c r="D238" t="s">
        <v>22098</v>
      </c>
      <c r="E238" t="s">
        <v>23076</v>
      </c>
      <c r="F238" s="1">
        <v>0</v>
      </c>
      <c r="G238" s="1">
        <v>0</v>
      </c>
      <c r="H238" s="1"/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/>
      <c r="O238" s="1">
        <v>45</v>
      </c>
    </row>
    <row r="239" spans="1:15" x14ac:dyDescent="0.25">
      <c r="A239" t="s">
        <v>21487</v>
      </c>
      <c r="B239" s="1">
        <v>2021</v>
      </c>
      <c r="C239" t="s">
        <v>21583</v>
      </c>
      <c r="D239" t="s">
        <v>22099</v>
      </c>
      <c r="E239" t="s">
        <v>23076</v>
      </c>
      <c r="F239" s="1">
        <v>21</v>
      </c>
      <c r="G239" s="1">
        <v>12</v>
      </c>
      <c r="H239" s="1">
        <v>45.523811340332031</v>
      </c>
      <c r="I239" s="1">
        <v>0</v>
      </c>
      <c r="J239" s="1">
        <v>5.8823529630899429E-2</v>
      </c>
      <c r="K239" s="1">
        <v>5.8823529411764698E-2</v>
      </c>
      <c r="L239" s="1">
        <v>0</v>
      </c>
      <c r="M239" s="1">
        <v>0</v>
      </c>
      <c r="N239" s="1">
        <v>3.2941176891326904</v>
      </c>
      <c r="O239" s="1">
        <v>40</v>
      </c>
    </row>
    <row r="240" spans="1:15" x14ac:dyDescent="0.25">
      <c r="A240" t="s">
        <v>21487</v>
      </c>
      <c r="B240" s="1">
        <v>2021</v>
      </c>
      <c r="C240" t="s">
        <v>21583</v>
      </c>
      <c r="D240" t="s">
        <v>22100</v>
      </c>
      <c r="E240" t="s">
        <v>23076</v>
      </c>
      <c r="F240" s="1">
        <v>189</v>
      </c>
      <c r="G240" s="1">
        <v>14.600000381469727</v>
      </c>
      <c r="H240" s="1">
        <v>14.788359642028809</v>
      </c>
      <c r="I240" s="1">
        <v>0</v>
      </c>
      <c r="J240" s="1">
        <v>3.1914893537759781E-2</v>
      </c>
      <c r="K240" s="1">
        <v>3.1914893617021302E-2</v>
      </c>
      <c r="L240" s="1">
        <v>0</v>
      </c>
      <c r="M240" s="1">
        <v>0</v>
      </c>
      <c r="N240" s="1">
        <v>4.5478725433349609</v>
      </c>
      <c r="O240" s="1">
        <v>35</v>
      </c>
    </row>
    <row r="241" spans="1:15" x14ac:dyDescent="0.25">
      <c r="A241" t="s">
        <v>21487</v>
      </c>
      <c r="B241" s="1">
        <v>2021</v>
      </c>
      <c r="C241" t="s">
        <v>21583</v>
      </c>
      <c r="D241" t="s">
        <v>22101</v>
      </c>
      <c r="E241" t="s">
        <v>23076</v>
      </c>
      <c r="F241" s="1">
        <v>2</v>
      </c>
      <c r="G241" s="1">
        <v>0</v>
      </c>
      <c r="H241" s="1">
        <v>17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/>
      <c r="O241" s="1">
        <v>35</v>
      </c>
    </row>
    <row r="242" spans="1:15" x14ac:dyDescent="0.25">
      <c r="A242" t="s">
        <v>21487</v>
      </c>
      <c r="B242" s="1">
        <v>2021</v>
      </c>
      <c r="C242" t="s">
        <v>21583</v>
      </c>
      <c r="D242" t="s">
        <v>22102</v>
      </c>
      <c r="E242" t="s">
        <v>23076</v>
      </c>
      <c r="F242" s="1">
        <v>0</v>
      </c>
      <c r="G242" s="1">
        <v>0</v>
      </c>
      <c r="H242" s="1"/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/>
      <c r="O242" s="1">
        <v>40</v>
      </c>
    </row>
    <row r="243" spans="1:15" x14ac:dyDescent="0.25">
      <c r="A243" t="s">
        <v>21487</v>
      </c>
      <c r="B243" s="1">
        <v>2021</v>
      </c>
      <c r="C243" t="s">
        <v>21583</v>
      </c>
      <c r="D243" t="s">
        <v>22103</v>
      </c>
      <c r="E243" t="s">
        <v>23076</v>
      </c>
      <c r="F243" s="1">
        <v>37</v>
      </c>
      <c r="G243" s="1">
        <v>32.200000762939453</v>
      </c>
      <c r="H243" s="1">
        <v>45.189189910888672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/>
      <c r="O243" s="1">
        <v>35</v>
      </c>
    </row>
    <row r="244" spans="1:15" x14ac:dyDescent="0.25">
      <c r="A244" t="s">
        <v>21487</v>
      </c>
      <c r="B244" s="1">
        <v>2021</v>
      </c>
      <c r="C244" t="s">
        <v>21583</v>
      </c>
      <c r="D244" t="s">
        <v>22104</v>
      </c>
      <c r="E244" t="s">
        <v>23076</v>
      </c>
      <c r="F244" s="1">
        <v>165</v>
      </c>
      <c r="G244" s="1">
        <v>39</v>
      </c>
      <c r="H244" s="1">
        <v>22.654544830322266</v>
      </c>
      <c r="I244" s="1">
        <v>0</v>
      </c>
      <c r="J244" s="1">
        <v>2.054794505238533E-2</v>
      </c>
      <c r="K244" s="1">
        <v>2.0547945205479499E-2</v>
      </c>
      <c r="L244" s="1">
        <v>0</v>
      </c>
      <c r="M244" s="1">
        <v>0</v>
      </c>
      <c r="N244" s="1">
        <v>3.8904109001159668</v>
      </c>
      <c r="O244" s="1">
        <v>35</v>
      </c>
    </row>
    <row r="245" spans="1:15" x14ac:dyDescent="0.25">
      <c r="A245" t="s">
        <v>21487</v>
      </c>
      <c r="B245" s="1">
        <v>2021</v>
      </c>
      <c r="C245" t="s">
        <v>21583</v>
      </c>
      <c r="D245" t="s">
        <v>22105</v>
      </c>
      <c r="E245" t="s">
        <v>23076</v>
      </c>
      <c r="F245" s="1">
        <v>0</v>
      </c>
      <c r="G245" s="1">
        <v>0</v>
      </c>
      <c r="H245" s="1"/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/>
      <c r="O245" s="1">
        <v>35</v>
      </c>
    </row>
    <row r="246" spans="1:15" x14ac:dyDescent="0.25">
      <c r="A246" t="s">
        <v>21487</v>
      </c>
      <c r="B246" s="1">
        <v>2021</v>
      </c>
      <c r="C246" t="s">
        <v>21583</v>
      </c>
      <c r="D246" t="s">
        <v>22106</v>
      </c>
      <c r="E246" t="s">
        <v>23076</v>
      </c>
      <c r="F246" s="1">
        <v>75</v>
      </c>
      <c r="G246" s="1">
        <v>0</v>
      </c>
      <c r="H246" s="1">
        <v>12.199999809265137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4.1999998092651367</v>
      </c>
      <c r="O246" s="1">
        <v>40</v>
      </c>
    </row>
    <row r="247" spans="1:15" x14ac:dyDescent="0.25">
      <c r="A247" t="s">
        <v>21487</v>
      </c>
      <c r="B247" s="1">
        <v>2021</v>
      </c>
      <c r="C247" t="s">
        <v>21584</v>
      </c>
      <c r="D247" t="s">
        <v>22107</v>
      </c>
      <c r="E247" t="s">
        <v>23076</v>
      </c>
      <c r="F247" s="1">
        <v>35</v>
      </c>
      <c r="G247" s="1">
        <v>3.4000000953674316</v>
      </c>
      <c r="H247" s="1">
        <v>19.628570556640625</v>
      </c>
      <c r="I247" s="1">
        <v>0</v>
      </c>
      <c r="J247" s="1">
        <v>0.13513512909412384</v>
      </c>
      <c r="K247" s="1">
        <v>0.13513513513513509</v>
      </c>
      <c r="L247" s="1">
        <v>0</v>
      </c>
      <c r="M247" s="1">
        <v>0</v>
      </c>
      <c r="N247" s="1">
        <v>3.9189188480377197</v>
      </c>
      <c r="O247" s="1">
        <v>40</v>
      </c>
    </row>
    <row r="248" spans="1:15" x14ac:dyDescent="0.25">
      <c r="A248" t="s">
        <v>21488</v>
      </c>
      <c r="B248" s="1">
        <v>2021</v>
      </c>
      <c r="C248" t="s">
        <v>21585</v>
      </c>
      <c r="D248" t="s">
        <v>22108</v>
      </c>
      <c r="E248" t="s">
        <v>23077</v>
      </c>
      <c r="F248" s="1">
        <v>0</v>
      </c>
      <c r="G248" s="1">
        <v>0</v>
      </c>
      <c r="H248" s="1"/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/>
      <c r="O248" s="1">
        <v>70</v>
      </c>
    </row>
    <row r="249" spans="1:15" x14ac:dyDescent="0.25">
      <c r="A249" t="s">
        <v>21488</v>
      </c>
      <c r="B249" s="1">
        <v>2021</v>
      </c>
      <c r="C249" t="s">
        <v>21585</v>
      </c>
      <c r="D249" t="s">
        <v>22109</v>
      </c>
      <c r="E249" t="s">
        <v>23077</v>
      </c>
      <c r="F249" s="1">
        <v>102</v>
      </c>
      <c r="G249" s="1">
        <v>0.12770000100135803</v>
      </c>
      <c r="H249" s="1">
        <v>31.269477844238281</v>
      </c>
      <c r="I249" s="1">
        <v>0</v>
      </c>
      <c r="J249" s="1">
        <v>0</v>
      </c>
      <c r="K249" s="1">
        <v>0.02</v>
      </c>
      <c r="L249" s="1">
        <v>0</v>
      </c>
      <c r="M249" s="1">
        <v>0</v>
      </c>
      <c r="N249" s="1">
        <v>4.9482760429382324</v>
      </c>
      <c r="O249" s="1">
        <v>70</v>
      </c>
    </row>
    <row r="250" spans="1:15" x14ac:dyDescent="0.25">
      <c r="A250" t="s">
        <v>21488</v>
      </c>
      <c r="B250" s="1">
        <v>2021</v>
      </c>
      <c r="C250" t="s">
        <v>21585</v>
      </c>
      <c r="D250" t="s">
        <v>22110</v>
      </c>
      <c r="E250" t="s">
        <v>23077</v>
      </c>
      <c r="F250" s="1">
        <v>39.490001678466797</v>
      </c>
      <c r="G250" s="1">
        <v>2.6487998962402344</v>
      </c>
      <c r="H250" s="1">
        <v>18.963407516479492</v>
      </c>
      <c r="I250" s="1">
        <v>1.3000000268220901E-2</v>
      </c>
      <c r="J250" s="1">
        <v>1.8999999389052391E-2</v>
      </c>
      <c r="K250" s="1">
        <v>0.06</v>
      </c>
      <c r="L250" s="1">
        <v>0</v>
      </c>
      <c r="M250" s="1">
        <v>0</v>
      </c>
      <c r="N250" s="1">
        <v>4.3681192398071289</v>
      </c>
      <c r="O250" s="1">
        <v>45</v>
      </c>
    </row>
    <row r="251" spans="1:15" x14ac:dyDescent="0.25">
      <c r="A251" t="s">
        <v>21488</v>
      </c>
      <c r="B251" s="1">
        <v>2021</v>
      </c>
      <c r="C251" t="s">
        <v>21586</v>
      </c>
      <c r="D251" t="s">
        <v>22111</v>
      </c>
      <c r="E251" t="s">
        <v>23077</v>
      </c>
      <c r="F251" s="1">
        <v>0</v>
      </c>
      <c r="G251" s="1">
        <v>0</v>
      </c>
      <c r="H251" s="1"/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/>
      <c r="O251" s="1">
        <v>60</v>
      </c>
    </row>
    <row r="252" spans="1:15" x14ac:dyDescent="0.25">
      <c r="A252" t="s">
        <v>21488</v>
      </c>
      <c r="B252" s="1">
        <v>2021</v>
      </c>
      <c r="C252" t="s">
        <v>21586</v>
      </c>
      <c r="D252" t="s">
        <v>22112</v>
      </c>
      <c r="E252" t="s">
        <v>23077</v>
      </c>
      <c r="F252" s="1">
        <v>2379.075927734375</v>
      </c>
      <c r="G252" s="1">
        <v>753.80462646484375</v>
      </c>
      <c r="H252" s="1">
        <v>52.426643371582031</v>
      </c>
      <c r="I252" s="1">
        <v>0</v>
      </c>
      <c r="J252" s="1">
        <v>0</v>
      </c>
      <c r="K252" s="1">
        <v>0.03</v>
      </c>
      <c r="L252" s="1">
        <v>0</v>
      </c>
      <c r="M252" s="1">
        <v>62.688999999999993</v>
      </c>
      <c r="N252" s="1">
        <v>4.6785712242126465</v>
      </c>
      <c r="O252" s="1">
        <v>60</v>
      </c>
    </row>
    <row r="253" spans="1:15" x14ac:dyDescent="0.25">
      <c r="A253" t="s">
        <v>21488</v>
      </c>
      <c r="B253" s="1">
        <v>2021</v>
      </c>
      <c r="C253" t="s">
        <v>21586</v>
      </c>
      <c r="D253" t="s">
        <v>22113</v>
      </c>
      <c r="E253" t="s">
        <v>23077</v>
      </c>
      <c r="F253" s="1">
        <v>1</v>
      </c>
      <c r="G253" s="1">
        <v>0</v>
      </c>
      <c r="H253" s="1">
        <v>35.999996185302734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3.5</v>
      </c>
      <c r="O253" s="1">
        <v>60</v>
      </c>
    </row>
    <row r="254" spans="1:15" x14ac:dyDescent="0.25">
      <c r="A254" t="s">
        <v>21488</v>
      </c>
      <c r="B254" s="1">
        <v>2021</v>
      </c>
      <c r="C254" t="s">
        <v>21587</v>
      </c>
      <c r="D254" t="s">
        <v>22114</v>
      </c>
      <c r="E254" t="s">
        <v>23078</v>
      </c>
      <c r="F254" s="1">
        <v>17365</v>
      </c>
      <c r="G254" s="1">
        <v>124.80000305175781</v>
      </c>
      <c r="H254" s="1">
        <v>23.720129013061523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4.625</v>
      </c>
      <c r="O254" s="1">
        <v>60</v>
      </c>
    </row>
    <row r="255" spans="1:15" x14ac:dyDescent="0.25">
      <c r="A255" t="s">
        <v>21488</v>
      </c>
      <c r="B255" s="1">
        <v>2021</v>
      </c>
      <c r="C255" t="s">
        <v>21587</v>
      </c>
      <c r="D255" t="s">
        <v>22115</v>
      </c>
      <c r="E255" t="s">
        <v>23078</v>
      </c>
      <c r="F255" s="1">
        <v>2</v>
      </c>
      <c r="G255" s="1">
        <v>0</v>
      </c>
      <c r="H255" s="1">
        <v>0.5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/>
      <c r="O255" s="1">
        <v>60</v>
      </c>
    </row>
    <row r="256" spans="1:15" x14ac:dyDescent="0.25">
      <c r="A256" t="s">
        <v>21488</v>
      </c>
      <c r="B256" s="1">
        <v>2021</v>
      </c>
      <c r="C256" t="s">
        <v>21587</v>
      </c>
      <c r="D256" t="s">
        <v>22116</v>
      </c>
      <c r="E256" t="s">
        <v>23078</v>
      </c>
      <c r="F256" s="1">
        <v>17740</v>
      </c>
      <c r="G256" s="1">
        <v>7558.2001953125</v>
      </c>
      <c r="H256" s="1">
        <v>37.455146789550781</v>
      </c>
      <c r="I256" s="1">
        <v>1.9999999552965164E-2</v>
      </c>
      <c r="J256" s="1">
        <v>1.9999999552965164E-2</v>
      </c>
      <c r="K256" s="1">
        <v>0.16300000000000001</v>
      </c>
      <c r="L256" s="1">
        <v>0</v>
      </c>
      <c r="M256" s="1">
        <v>0</v>
      </c>
      <c r="N256" s="1">
        <v>3.7272727489471436</v>
      </c>
      <c r="O256" s="1">
        <v>45</v>
      </c>
    </row>
    <row r="257" spans="1:15" x14ac:dyDescent="0.25">
      <c r="A257" t="s">
        <v>21488</v>
      </c>
      <c r="B257" s="1">
        <v>2021</v>
      </c>
      <c r="C257" t="s">
        <v>21588</v>
      </c>
      <c r="D257" t="s">
        <v>22117</v>
      </c>
      <c r="E257" t="s">
        <v>23078</v>
      </c>
      <c r="F257" s="1">
        <v>0</v>
      </c>
      <c r="G257" s="1"/>
      <c r="H257" s="1"/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/>
      <c r="O257" s="1"/>
    </row>
    <row r="258" spans="1:15" x14ac:dyDescent="0.25">
      <c r="A258" t="s">
        <v>21488</v>
      </c>
      <c r="B258" s="1">
        <v>2021</v>
      </c>
      <c r="C258" t="s">
        <v>21589</v>
      </c>
      <c r="D258" t="s">
        <v>22118</v>
      </c>
      <c r="E258" t="s">
        <v>23078</v>
      </c>
      <c r="F258" s="1">
        <v>15</v>
      </c>
      <c r="G258" s="1">
        <v>4.1999998092651367</v>
      </c>
      <c r="H258" s="1">
        <v>31.600000381469727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4.5</v>
      </c>
      <c r="O258" s="1">
        <v>45</v>
      </c>
    </row>
    <row r="259" spans="1:15" x14ac:dyDescent="0.25">
      <c r="A259" t="s">
        <v>21488</v>
      </c>
      <c r="B259" s="1">
        <v>2021</v>
      </c>
      <c r="C259" t="s">
        <v>21589</v>
      </c>
      <c r="D259" t="s">
        <v>22119</v>
      </c>
      <c r="E259" t="s">
        <v>23078</v>
      </c>
      <c r="F259" s="1">
        <v>82</v>
      </c>
      <c r="G259" s="1">
        <v>12.300000190734863</v>
      </c>
      <c r="H259" s="1">
        <v>21.55555534362793</v>
      </c>
      <c r="I259" s="1">
        <v>5.000000074505806E-2</v>
      </c>
      <c r="J259" s="1">
        <v>0.15000000596046448</v>
      </c>
      <c r="K259" s="1">
        <v>0.25</v>
      </c>
      <c r="L259" s="1">
        <v>0</v>
      </c>
      <c r="M259" s="1">
        <v>0</v>
      </c>
      <c r="N259" s="1">
        <v>3.4462366104125977</v>
      </c>
      <c r="O259" s="1">
        <v>40</v>
      </c>
    </row>
    <row r="260" spans="1:15" x14ac:dyDescent="0.25">
      <c r="A260" t="s">
        <v>21488</v>
      </c>
      <c r="B260" s="1">
        <v>2021</v>
      </c>
      <c r="C260" t="s">
        <v>21589</v>
      </c>
      <c r="D260" t="s">
        <v>22120</v>
      </c>
      <c r="E260" t="s">
        <v>23078</v>
      </c>
      <c r="F260" s="1">
        <v>287</v>
      </c>
      <c r="G260" s="1">
        <v>12.300000190734863</v>
      </c>
      <c r="H260" s="1">
        <v>17.524648666381836</v>
      </c>
      <c r="I260" s="1">
        <v>3.9999999105930328E-2</v>
      </c>
      <c r="J260" s="1">
        <v>0</v>
      </c>
      <c r="K260" s="1">
        <v>0.06</v>
      </c>
      <c r="L260" s="1">
        <v>0</v>
      </c>
      <c r="M260" s="1">
        <v>0</v>
      </c>
      <c r="N260" s="1">
        <v>2.0833332538604736</v>
      </c>
      <c r="O260" s="1">
        <v>40</v>
      </c>
    </row>
    <row r="261" spans="1:15" x14ac:dyDescent="0.25">
      <c r="A261" t="s">
        <v>21488</v>
      </c>
      <c r="B261" s="1">
        <v>2021</v>
      </c>
      <c r="C261" t="s">
        <v>21589</v>
      </c>
      <c r="D261" t="s">
        <v>22121</v>
      </c>
      <c r="E261" t="s">
        <v>23078</v>
      </c>
      <c r="F261" s="1">
        <v>73</v>
      </c>
      <c r="G261" s="1">
        <v>15.800000190734863</v>
      </c>
      <c r="H261" s="1">
        <v>25.847221374511719</v>
      </c>
      <c r="I261" s="1">
        <v>0.12999999523162842</v>
      </c>
      <c r="J261" s="1">
        <v>2.9999999329447746E-2</v>
      </c>
      <c r="K261" s="1">
        <v>0</v>
      </c>
      <c r="L261" s="1">
        <v>0</v>
      </c>
      <c r="M261" s="1">
        <v>0</v>
      </c>
      <c r="N261" s="1">
        <v>2.380000114440918</v>
      </c>
      <c r="O261" s="1">
        <v>35</v>
      </c>
    </row>
    <row r="262" spans="1:15" x14ac:dyDescent="0.25">
      <c r="A262" t="s">
        <v>21488</v>
      </c>
      <c r="B262" s="1">
        <v>2021</v>
      </c>
      <c r="C262" t="s">
        <v>21589</v>
      </c>
      <c r="D262" t="s">
        <v>22122</v>
      </c>
      <c r="E262" t="s">
        <v>23078</v>
      </c>
      <c r="F262" s="1">
        <v>4410</v>
      </c>
      <c r="G262" s="1">
        <v>1945</v>
      </c>
      <c r="H262" s="1">
        <v>31.37060546875</v>
      </c>
      <c r="I262" s="1">
        <v>0.34000000357627869</v>
      </c>
      <c r="J262" s="1">
        <v>0.10999999940395355</v>
      </c>
      <c r="K262" s="1">
        <v>0.05</v>
      </c>
      <c r="L262" s="1">
        <v>0</v>
      </c>
      <c r="M262" s="1">
        <v>0</v>
      </c>
      <c r="N262" s="1">
        <v>2.720238208770752</v>
      </c>
      <c r="O262" s="1">
        <v>35</v>
      </c>
    </row>
    <row r="263" spans="1:15" x14ac:dyDescent="0.25">
      <c r="A263" t="s">
        <v>21488</v>
      </c>
      <c r="B263" s="1">
        <v>2021</v>
      </c>
      <c r="C263" t="s">
        <v>21590</v>
      </c>
      <c r="D263" t="s">
        <v>22123</v>
      </c>
      <c r="E263" t="s">
        <v>23078</v>
      </c>
      <c r="F263" s="1">
        <v>556</v>
      </c>
      <c r="G263" s="1">
        <v>47.599998474121094</v>
      </c>
      <c r="H263" s="1">
        <v>19.505813598632813</v>
      </c>
      <c r="I263" s="1">
        <v>4.0000001899898052E-3</v>
      </c>
      <c r="J263" s="1">
        <v>0</v>
      </c>
      <c r="K263" s="1">
        <v>7.2999999999999995E-2</v>
      </c>
      <c r="L263" s="1">
        <v>0</v>
      </c>
      <c r="M263" s="1">
        <v>0</v>
      </c>
      <c r="N263" s="1">
        <v>4.153846263885498</v>
      </c>
      <c r="O263" s="1">
        <v>45</v>
      </c>
    </row>
    <row r="264" spans="1:15" x14ac:dyDescent="0.25">
      <c r="A264" t="s">
        <v>21488</v>
      </c>
      <c r="B264" s="1">
        <v>2021</v>
      </c>
      <c r="C264" t="s">
        <v>21590</v>
      </c>
      <c r="D264" t="s">
        <v>22124</v>
      </c>
      <c r="E264" t="s">
        <v>23078</v>
      </c>
      <c r="F264" s="1">
        <v>3047</v>
      </c>
      <c r="G264" s="1">
        <v>938.5999755859375</v>
      </c>
      <c r="H264" s="1">
        <v>31.539455413818359</v>
      </c>
      <c r="I264" s="1">
        <v>0</v>
      </c>
      <c r="J264" s="1">
        <v>0.31400001049041748</v>
      </c>
      <c r="K264" s="1">
        <v>0.05</v>
      </c>
      <c r="L264" s="1">
        <v>0</v>
      </c>
      <c r="M264" s="1">
        <v>0</v>
      </c>
      <c r="N264" s="1">
        <v>3.3723020553588867</v>
      </c>
      <c r="O264" s="1">
        <v>45</v>
      </c>
    </row>
    <row r="265" spans="1:15" x14ac:dyDescent="0.25">
      <c r="A265" t="s">
        <v>21488</v>
      </c>
      <c r="B265" s="1">
        <v>2021</v>
      </c>
      <c r="C265" t="s">
        <v>21590</v>
      </c>
      <c r="D265" t="s">
        <v>22125</v>
      </c>
      <c r="E265" t="s">
        <v>23078</v>
      </c>
      <c r="F265" s="1">
        <v>11</v>
      </c>
      <c r="G265" s="1">
        <v>3</v>
      </c>
      <c r="H265" s="1">
        <v>34.666667938232422</v>
      </c>
      <c r="I265" s="1">
        <v>0</v>
      </c>
      <c r="J265" s="1">
        <v>0.27000001072883606</v>
      </c>
      <c r="K265" s="1">
        <v>0</v>
      </c>
      <c r="L265" s="1">
        <v>0</v>
      </c>
      <c r="M265" s="1">
        <v>0</v>
      </c>
      <c r="N265" s="1">
        <v>2.75</v>
      </c>
      <c r="O265" s="1">
        <v>45</v>
      </c>
    </row>
    <row r="266" spans="1:15" x14ac:dyDescent="0.25">
      <c r="A266" t="s">
        <v>21488</v>
      </c>
      <c r="B266" s="1">
        <v>2021</v>
      </c>
      <c r="C266" t="s">
        <v>21591</v>
      </c>
      <c r="D266" t="s">
        <v>22126</v>
      </c>
      <c r="E266" t="s">
        <v>23079</v>
      </c>
      <c r="F266" s="1">
        <v>274</v>
      </c>
      <c r="G266" s="1">
        <v>0.27970001101493835</v>
      </c>
      <c r="H266" s="1">
        <v>29.559011459350586</v>
      </c>
      <c r="I266" s="1">
        <v>1.3000000268220901E-2</v>
      </c>
      <c r="J266" s="1">
        <v>0.10100000351667404</v>
      </c>
      <c r="K266" s="1">
        <v>0</v>
      </c>
      <c r="L266" s="1">
        <v>0</v>
      </c>
      <c r="M266" s="1">
        <v>2.1000000000000001E-2</v>
      </c>
      <c r="N266" s="1">
        <v>4.1506457328796387</v>
      </c>
      <c r="O266" s="1">
        <v>70</v>
      </c>
    </row>
    <row r="267" spans="1:15" x14ac:dyDescent="0.25">
      <c r="A267" t="s">
        <v>21488</v>
      </c>
      <c r="B267" s="1">
        <v>2021</v>
      </c>
      <c r="C267" t="s">
        <v>21592</v>
      </c>
      <c r="D267" t="s">
        <v>22127</v>
      </c>
      <c r="E267" t="s">
        <v>23079</v>
      </c>
      <c r="F267" s="1">
        <v>504.17300415039063</v>
      </c>
      <c r="G267" s="1">
        <v>167.08450317382813</v>
      </c>
      <c r="H267" s="1">
        <v>51.947845458984375</v>
      </c>
      <c r="I267" s="1">
        <v>0</v>
      </c>
      <c r="J267" s="1">
        <v>0</v>
      </c>
      <c r="K267" s="1">
        <v>0.01</v>
      </c>
      <c r="L267" s="1">
        <v>0</v>
      </c>
      <c r="M267" s="1">
        <v>7.1960000000000006</v>
      </c>
      <c r="N267" s="1">
        <v>3.7006757259368896</v>
      </c>
      <c r="O267" s="1">
        <v>60</v>
      </c>
    </row>
    <row r="268" spans="1:15" x14ac:dyDescent="0.25">
      <c r="A268" t="s">
        <v>21488</v>
      </c>
      <c r="B268" s="1">
        <v>2021</v>
      </c>
      <c r="C268" t="s">
        <v>21593</v>
      </c>
      <c r="D268" t="s">
        <v>22128</v>
      </c>
      <c r="E268" t="s">
        <v>23079</v>
      </c>
      <c r="F268" s="1">
        <v>0</v>
      </c>
      <c r="G268" s="1">
        <v>0</v>
      </c>
      <c r="H268" s="1"/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/>
      <c r="O268" s="1">
        <v>70</v>
      </c>
    </row>
    <row r="269" spans="1:15" x14ac:dyDescent="0.25">
      <c r="A269" t="s">
        <v>21488</v>
      </c>
      <c r="B269" s="1">
        <v>2021</v>
      </c>
      <c r="C269" t="s">
        <v>21593</v>
      </c>
      <c r="D269" t="s">
        <v>22129</v>
      </c>
      <c r="E269" t="s">
        <v>23079</v>
      </c>
      <c r="F269" s="1">
        <v>0</v>
      </c>
      <c r="G269" s="1">
        <v>0</v>
      </c>
      <c r="H269" s="1"/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/>
      <c r="O269" s="1">
        <v>70</v>
      </c>
    </row>
    <row r="270" spans="1:15" x14ac:dyDescent="0.25">
      <c r="A270" t="s">
        <v>21488</v>
      </c>
      <c r="B270" s="1">
        <v>2021</v>
      </c>
      <c r="C270" t="s">
        <v>21593</v>
      </c>
      <c r="D270" t="s">
        <v>22130</v>
      </c>
      <c r="E270" t="s">
        <v>23079</v>
      </c>
      <c r="F270" s="1">
        <v>0</v>
      </c>
      <c r="G270" s="1">
        <v>0</v>
      </c>
      <c r="H270" s="1"/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/>
      <c r="O270" s="1">
        <v>70</v>
      </c>
    </row>
    <row r="271" spans="1:15" x14ac:dyDescent="0.25">
      <c r="A271" t="s">
        <v>21488</v>
      </c>
      <c r="B271" s="1">
        <v>2021</v>
      </c>
      <c r="C271" t="s">
        <v>21593</v>
      </c>
      <c r="D271" t="s">
        <v>22131</v>
      </c>
      <c r="E271" t="s">
        <v>23079</v>
      </c>
      <c r="F271" s="1">
        <v>0</v>
      </c>
      <c r="G271" s="1">
        <v>0</v>
      </c>
      <c r="H271" s="1"/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/>
      <c r="O271" s="1">
        <v>45</v>
      </c>
    </row>
    <row r="272" spans="1:15" x14ac:dyDescent="0.25">
      <c r="A272" t="s">
        <v>21488</v>
      </c>
      <c r="B272" s="1">
        <v>2021</v>
      </c>
      <c r="C272" t="s">
        <v>21593</v>
      </c>
      <c r="D272" t="s">
        <v>22132</v>
      </c>
      <c r="E272" t="s">
        <v>23079</v>
      </c>
      <c r="F272" s="1">
        <v>0</v>
      </c>
      <c r="G272" s="1">
        <v>0</v>
      </c>
      <c r="H272" s="1"/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/>
      <c r="O272" s="1">
        <v>70</v>
      </c>
    </row>
    <row r="273" spans="1:15" x14ac:dyDescent="0.25">
      <c r="A273" t="s">
        <v>21488</v>
      </c>
      <c r="B273" s="1">
        <v>2021</v>
      </c>
      <c r="C273" t="s">
        <v>21593</v>
      </c>
      <c r="D273" t="s">
        <v>22133</v>
      </c>
      <c r="E273" t="s">
        <v>23079</v>
      </c>
      <c r="F273" s="1">
        <v>0</v>
      </c>
      <c r="G273" s="1">
        <v>0</v>
      </c>
      <c r="H273" s="1"/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/>
      <c r="O273" s="1">
        <v>70</v>
      </c>
    </row>
    <row r="274" spans="1:15" x14ac:dyDescent="0.25">
      <c r="A274" t="s">
        <v>21488</v>
      </c>
      <c r="B274" s="1">
        <v>2021</v>
      </c>
      <c r="C274" t="s">
        <v>21593</v>
      </c>
      <c r="D274" t="s">
        <v>22134</v>
      </c>
      <c r="E274" t="s">
        <v>23079</v>
      </c>
      <c r="F274" s="1">
        <v>0</v>
      </c>
      <c r="G274" s="1">
        <v>0</v>
      </c>
      <c r="H274" s="1"/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/>
      <c r="O274" s="1">
        <v>70</v>
      </c>
    </row>
    <row r="275" spans="1:15" x14ac:dyDescent="0.25">
      <c r="A275" t="s">
        <v>21488</v>
      </c>
      <c r="B275" s="1">
        <v>2021</v>
      </c>
      <c r="C275" t="s">
        <v>21593</v>
      </c>
      <c r="D275" t="s">
        <v>22135</v>
      </c>
      <c r="E275" t="s">
        <v>23079</v>
      </c>
      <c r="F275" s="1">
        <v>1.4049999713897705</v>
      </c>
      <c r="G275" s="1">
        <v>0</v>
      </c>
      <c r="H275" s="1">
        <v>15.808539390563965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5</v>
      </c>
      <c r="O275" s="1">
        <v>45</v>
      </c>
    </row>
    <row r="276" spans="1:15" x14ac:dyDescent="0.25">
      <c r="A276" t="s">
        <v>21488</v>
      </c>
      <c r="B276" s="1">
        <v>2021</v>
      </c>
      <c r="C276" t="s">
        <v>21593</v>
      </c>
      <c r="D276" t="s">
        <v>22136</v>
      </c>
      <c r="E276" t="s">
        <v>23079</v>
      </c>
      <c r="F276" s="1">
        <v>0</v>
      </c>
      <c r="G276" s="1">
        <v>0</v>
      </c>
      <c r="H276" s="1"/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/>
      <c r="O276" s="1">
        <v>70</v>
      </c>
    </row>
    <row r="277" spans="1:15" x14ac:dyDescent="0.25">
      <c r="A277" t="s">
        <v>21488</v>
      </c>
      <c r="B277" s="1">
        <v>2021</v>
      </c>
      <c r="C277" t="s">
        <v>21594</v>
      </c>
      <c r="D277" t="s">
        <v>22137</v>
      </c>
      <c r="E277" t="s">
        <v>23079</v>
      </c>
      <c r="F277" s="1">
        <v>307.0889892578125</v>
      </c>
      <c r="G277" s="1">
        <v>109.70480346679688</v>
      </c>
      <c r="H277" s="1">
        <v>54.246807098388672</v>
      </c>
      <c r="I277" s="1">
        <v>0</v>
      </c>
      <c r="J277" s="1">
        <v>0</v>
      </c>
      <c r="K277" s="1">
        <v>0</v>
      </c>
      <c r="L277" s="1">
        <v>0</v>
      </c>
      <c r="M277" s="1">
        <v>0.47299999999999998</v>
      </c>
      <c r="N277" s="1">
        <v>3.8673470020294189</v>
      </c>
      <c r="O277" s="1">
        <v>60</v>
      </c>
    </row>
    <row r="278" spans="1:15" x14ac:dyDescent="0.25">
      <c r="A278" t="s">
        <v>21488</v>
      </c>
      <c r="B278" s="1">
        <v>2021</v>
      </c>
      <c r="C278" t="s">
        <v>21594</v>
      </c>
      <c r="D278" t="s">
        <v>22138</v>
      </c>
      <c r="E278" t="s">
        <v>23079</v>
      </c>
      <c r="F278" s="1">
        <v>336.10400390625</v>
      </c>
      <c r="G278" s="1">
        <v>83.752403259277344</v>
      </c>
      <c r="H278" s="1">
        <v>49.441177368164063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4.0199999809265137</v>
      </c>
      <c r="O278" s="1">
        <v>60</v>
      </c>
    </row>
    <row r="279" spans="1:15" x14ac:dyDescent="0.25">
      <c r="A279" t="s">
        <v>21488</v>
      </c>
      <c r="B279" s="1">
        <v>2021</v>
      </c>
      <c r="C279" t="s">
        <v>21595</v>
      </c>
      <c r="D279" t="s">
        <v>22139</v>
      </c>
      <c r="E279" t="s">
        <v>23080</v>
      </c>
      <c r="F279" s="1">
        <v>0</v>
      </c>
      <c r="G279" s="1">
        <v>0</v>
      </c>
      <c r="H279" s="1"/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/>
      <c r="O279" s="1">
        <v>45</v>
      </c>
    </row>
    <row r="280" spans="1:15" x14ac:dyDescent="0.25">
      <c r="A280" t="s">
        <v>21488</v>
      </c>
      <c r="B280" s="1">
        <v>2021</v>
      </c>
      <c r="C280" t="s">
        <v>21595</v>
      </c>
      <c r="D280" t="s">
        <v>22140</v>
      </c>
      <c r="E280" t="s">
        <v>23080</v>
      </c>
      <c r="F280" s="1">
        <v>1</v>
      </c>
      <c r="G280" s="1">
        <v>0</v>
      </c>
      <c r="H280" s="1">
        <v>16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/>
      <c r="O280" s="1">
        <v>40</v>
      </c>
    </row>
    <row r="281" spans="1:15" x14ac:dyDescent="0.25">
      <c r="A281" t="s">
        <v>21488</v>
      </c>
      <c r="B281" s="1">
        <v>2021</v>
      </c>
      <c r="C281" t="s">
        <v>21595</v>
      </c>
      <c r="D281" t="s">
        <v>22141</v>
      </c>
      <c r="E281" t="s">
        <v>23080</v>
      </c>
      <c r="F281" s="1">
        <v>112</v>
      </c>
      <c r="G281" s="1">
        <v>27.200000762939453</v>
      </c>
      <c r="H281" s="1">
        <v>23.964284896850586</v>
      </c>
      <c r="I281" s="1">
        <v>7.799999788403511E-3</v>
      </c>
      <c r="J281" s="1">
        <v>2.3399999365210533E-2</v>
      </c>
      <c r="K281" s="1">
        <v>0.15</v>
      </c>
      <c r="L281" s="1">
        <v>0</v>
      </c>
      <c r="M281" s="1">
        <v>0</v>
      </c>
      <c r="N281" s="1">
        <v>3.6749289035797119</v>
      </c>
      <c r="O281" s="1">
        <v>35</v>
      </c>
    </row>
    <row r="282" spans="1:15" x14ac:dyDescent="0.25">
      <c r="A282" t="s">
        <v>21488</v>
      </c>
      <c r="B282" s="1">
        <v>2021</v>
      </c>
      <c r="C282" t="s">
        <v>21595</v>
      </c>
      <c r="D282" t="s">
        <v>22142</v>
      </c>
      <c r="E282" t="s">
        <v>23080</v>
      </c>
      <c r="F282" s="1">
        <v>7</v>
      </c>
      <c r="G282" s="1">
        <v>0</v>
      </c>
      <c r="H282" s="1">
        <v>16.285715103149414</v>
      </c>
      <c r="I282" s="1">
        <v>0</v>
      </c>
      <c r="J282" s="1">
        <v>0.28571429848670959</v>
      </c>
      <c r="K282" s="1">
        <v>0</v>
      </c>
      <c r="L282" s="1">
        <v>0</v>
      </c>
      <c r="M282" s="1">
        <v>0</v>
      </c>
      <c r="N282" s="1">
        <v>2.75</v>
      </c>
      <c r="O282" s="1">
        <v>35</v>
      </c>
    </row>
    <row r="283" spans="1:15" x14ac:dyDescent="0.25">
      <c r="A283" t="s">
        <v>21488</v>
      </c>
      <c r="B283" s="1">
        <v>2021</v>
      </c>
      <c r="C283" t="s">
        <v>21595</v>
      </c>
      <c r="D283" t="s">
        <v>22143</v>
      </c>
      <c r="E283" t="s">
        <v>23080</v>
      </c>
      <c r="F283" s="1">
        <v>0</v>
      </c>
      <c r="G283" s="1">
        <v>0</v>
      </c>
      <c r="H283" s="1"/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/>
      <c r="O283" s="1">
        <v>40</v>
      </c>
    </row>
    <row r="284" spans="1:15" x14ac:dyDescent="0.25">
      <c r="A284" t="s">
        <v>21488</v>
      </c>
      <c r="B284" s="1">
        <v>2021</v>
      </c>
      <c r="C284" t="s">
        <v>21595</v>
      </c>
      <c r="D284" t="s">
        <v>22144</v>
      </c>
      <c r="E284" t="s">
        <v>23080</v>
      </c>
      <c r="F284" s="1">
        <v>0</v>
      </c>
      <c r="G284" s="1">
        <v>0</v>
      </c>
      <c r="H284" s="1"/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/>
      <c r="O284" s="1">
        <v>35</v>
      </c>
    </row>
    <row r="285" spans="1:15" x14ac:dyDescent="0.25">
      <c r="A285" t="s">
        <v>21488</v>
      </c>
      <c r="B285" s="1">
        <v>2021</v>
      </c>
      <c r="C285" t="s">
        <v>21595</v>
      </c>
      <c r="D285" t="s">
        <v>22145</v>
      </c>
      <c r="E285" t="s">
        <v>23080</v>
      </c>
      <c r="F285" s="1">
        <v>2</v>
      </c>
      <c r="G285" s="1">
        <v>0</v>
      </c>
      <c r="H285" s="1">
        <v>20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5</v>
      </c>
      <c r="O285" s="1">
        <v>35</v>
      </c>
    </row>
    <row r="286" spans="1:15" x14ac:dyDescent="0.25">
      <c r="A286" t="s">
        <v>21488</v>
      </c>
      <c r="B286" s="1">
        <v>2021</v>
      </c>
      <c r="C286" t="s">
        <v>21595</v>
      </c>
      <c r="D286" t="s">
        <v>22146</v>
      </c>
      <c r="E286" t="s">
        <v>23080</v>
      </c>
      <c r="F286" s="1">
        <v>0</v>
      </c>
      <c r="G286" s="1">
        <v>0</v>
      </c>
      <c r="H286" s="1"/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/>
      <c r="O286" s="1">
        <v>35</v>
      </c>
    </row>
    <row r="287" spans="1:15" x14ac:dyDescent="0.25">
      <c r="A287" t="s">
        <v>21488</v>
      </c>
      <c r="B287" s="1">
        <v>2021</v>
      </c>
      <c r="C287" t="s">
        <v>21595</v>
      </c>
      <c r="D287" t="s">
        <v>22147</v>
      </c>
      <c r="E287" t="s">
        <v>23080</v>
      </c>
      <c r="F287" s="1">
        <v>47</v>
      </c>
      <c r="G287" s="1">
        <v>0.40000000596046448</v>
      </c>
      <c r="H287" s="1">
        <v>15.680850982666016</v>
      </c>
      <c r="I287" s="1">
        <v>0</v>
      </c>
      <c r="J287" s="1">
        <v>2.1299999207258224E-2</v>
      </c>
      <c r="K287" s="1">
        <v>2.1999999999999999E-2</v>
      </c>
      <c r="L287" s="1">
        <v>0</v>
      </c>
      <c r="M287" s="1">
        <v>0</v>
      </c>
      <c r="N287" s="1">
        <v>3.7999999523162842</v>
      </c>
      <c r="O287" s="1">
        <v>40</v>
      </c>
    </row>
    <row r="288" spans="1:15" x14ac:dyDescent="0.25">
      <c r="A288" t="s">
        <v>21488</v>
      </c>
      <c r="B288" s="1">
        <v>2021</v>
      </c>
      <c r="C288" t="s">
        <v>21596</v>
      </c>
      <c r="D288" t="s">
        <v>22148</v>
      </c>
      <c r="E288" t="s">
        <v>23080</v>
      </c>
      <c r="F288" s="1">
        <v>39</v>
      </c>
      <c r="G288" s="1">
        <v>14.399999618530273</v>
      </c>
      <c r="H288" s="1">
        <v>36.648647308349609</v>
      </c>
      <c r="I288" s="1">
        <v>0</v>
      </c>
      <c r="J288" s="1">
        <v>0</v>
      </c>
      <c r="K288" s="1"/>
      <c r="L288" s="1">
        <v>0</v>
      </c>
      <c r="M288" s="1">
        <v>0</v>
      </c>
      <c r="N288" s="1"/>
      <c r="O288" s="1">
        <v>40</v>
      </c>
    </row>
    <row r="289" spans="1:15" x14ac:dyDescent="0.25">
      <c r="A289" t="s">
        <v>21489</v>
      </c>
      <c r="B289" s="1">
        <v>2021</v>
      </c>
      <c r="C289" t="s">
        <v>21597</v>
      </c>
      <c r="D289" t="s">
        <v>22149</v>
      </c>
      <c r="E289" t="s">
        <v>23081</v>
      </c>
      <c r="F289" s="1">
        <v>0</v>
      </c>
      <c r="G289" s="1">
        <v>0</v>
      </c>
      <c r="H289" s="1"/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/>
      <c r="O289" s="1">
        <v>70</v>
      </c>
    </row>
    <row r="290" spans="1:15" x14ac:dyDescent="0.25">
      <c r="A290" t="s">
        <v>21489</v>
      </c>
      <c r="B290" s="1">
        <v>2021</v>
      </c>
      <c r="C290" t="s">
        <v>21597</v>
      </c>
      <c r="D290" t="s">
        <v>22150</v>
      </c>
      <c r="E290" t="s">
        <v>23081</v>
      </c>
      <c r="F290" s="1">
        <v>117.41518402099609</v>
      </c>
      <c r="G290" s="1">
        <v>0</v>
      </c>
      <c r="H290" s="1">
        <v>42.551933288574219</v>
      </c>
      <c r="I290" s="1">
        <v>0</v>
      </c>
      <c r="J290" s="1">
        <v>0</v>
      </c>
      <c r="K290" s="1">
        <v>0.02</v>
      </c>
      <c r="L290" s="1">
        <v>0</v>
      </c>
      <c r="M290" s="1">
        <v>0</v>
      </c>
      <c r="N290" s="1">
        <v>3.9800000190734863</v>
      </c>
      <c r="O290" s="1">
        <v>70</v>
      </c>
    </row>
    <row r="291" spans="1:15" x14ac:dyDescent="0.25">
      <c r="A291" t="s">
        <v>21489</v>
      </c>
      <c r="B291" s="1">
        <v>2021</v>
      </c>
      <c r="C291" t="s">
        <v>21597</v>
      </c>
      <c r="D291" t="s">
        <v>22151</v>
      </c>
      <c r="E291" t="s">
        <v>23081</v>
      </c>
      <c r="F291" s="1">
        <v>127.81787109375</v>
      </c>
      <c r="G291" s="1">
        <v>0.54704660177230835</v>
      </c>
      <c r="H291" s="1">
        <v>14.310542106628418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4.1662001609802246</v>
      </c>
      <c r="O291" s="1">
        <v>45</v>
      </c>
    </row>
    <row r="292" spans="1:15" x14ac:dyDescent="0.25">
      <c r="A292" t="s">
        <v>21489</v>
      </c>
      <c r="B292" s="1">
        <v>2021</v>
      </c>
      <c r="C292" t="s">
        <v>21598</v>
      </c>
      <c r="D292" t="s">
        <v>22152</v>
      </c>
      <c r="E292" t="s">
        <v>23081</v>
      </c>
      <c r="F292" s="1">
        <v>0</v>
      </c>
      <c r="G292" s="1">
        <v>0</v>
      </c>
      <c r="H292" s="1"/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/>
      <c r="O292" s="1">
        <v>60</v>
      </c>
    </row>
    <row r="293" spans="1:15" x14ac:dyDescent="0.25">
      <c r="A293" t="s">
        <v>21489</v>
      </c>
      <c r="B293" s="1">
        <v>2021</v>
      </c>
      <c r="C293" t="s">
        <v>21598</v>
      </c>
      <c r="D293" t="s">
        <v>22153</v>
      </c>
      <c r="E293" t="s">
        <v>23081</v>
      </c>
      <c r="F293" s="1">
        <v>847.503662109375</v>
      </c>
      <c r="G293" s="1">
        <v>65.967979431152344</v>
      </c>
      <c r="H293" s="1">
        <v>37.303970336914063</v>
      </c>
      <c r="I293" s="1">
        <v>0</v>
      </c>
      <c r="J293" s="1">
        <v>0</v>
      </c>
      <c r="K293" s="1">
        <v>7.0000000000000007E-2</v>
      </c>
      <c r="L293" s="1">
        <v>0</v>
      </c>
      <c r="M293" s="1">
        <v>0</v>
      </c>
      <c r="N293" s="1">
        <v>4.1399998664855957</v>
      </c>
      <c r="O293" s="1">
        <v>60</v>
      </c>
    </row>
    <row r="294" spans="1:15" x14ac:dyDescent="0.25">
      <c r="A294" t="s">
        <v>21489</v>
      </c>
      <c r="B294" s="1">
        <v>2021</v>
      </c>
      <c r="C294" t="s">
        <v>21598</v>
      </c>
      <c r="D294" t="s">
        <v>22154</v>
      </c>
      <c r="E294" t="s">
        <v>23081</v>
      </c>
      <c r="F294" s="1">
        <v>0</v>
      </c>
      <c r="G294" s="1">
        <v>0</v>
      </c>
      <c r="H294" s="1"/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/>
      <c r="O294" s="1">
        <v>60</v>
      </c>
    </row>
    <row r="295" spans="1:15" x14ac:dyDescent="0.25">
      <c r="A295" t="s">
        <v>21489</v>
      </c>
      <c r="B295" s="1">
        <v>2021</v>
      </c>
      <c r="C295" t="s">
        <v>21599</v>
      </c>
      <c r="D295" t="s">
        <v>22155</v>
      </c>
      <c r="E295" t="s">
        <v>23082</v>
      </c>
      <c r="F295" s="1">
        <v>20326</v>
      </c>
      <c r="G295" s="1">
        <v>1940.699951171875</v>
      </c>
      <c r="H295" s="1">
        <v>40.478923797607422</v>
      </c>
      <c r="I295" s="1">
        <v>0</v>
      </c>
      <c r="J295" s="1">
        <v>0</v>
      </c>
      <c r="K295" s="1">
        <v>0.02</v>
      </c>
      <c r="L295" s="1">
        <v>0</v>
      </c>
      <c r="M295" s="1">
        <v>0</v>
      </c>
      <c r="N295" s="1">
        <v>4.0166001319885254</v>
      </c>
      <c r="O295" s="1">
        <v>60</v>
      </c>
    </row>
    <row r="296" spans="1:15" x14ac:dyDescent="0.25">
      <c r="A296" t="s">
        <v>21489</v>
      </c>
      <c r="B296" s="1">
        <v>2021</v>
      </c>
      <c r="C296" t="s">
        <v>21599</v>
      </c>
      <c r="D296" t="s">
        <v>22156</v>
      </c>
      <c r="E296" t="s">
        <v>23082</v>
      </c>
      <c r="F296" s="1">
        <v>244</v>
      </c>
      <c r="G296" s="1">
        <v>0</v>
      </c>
      <c r="H296" s="1"/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/>
      <c r="O296" s="1">
        <v>60</v>
      </c>
    </row>
    <row r="297" spans="1:15" x14ac:dyDescent="0.25">
      <c r="A297" t="s">
        <v>21489</v>
      </c>
      <c r="B297" s="1">
        <v>2021</v>
      </c>
      <c r="C297" t="s">
        <v>21599</v>
      </c>
      <c r="D297" t="s">
        <v>22157</v>
      </c>
      <c r="E297" t="s">
        <v>23082</v>
      </c>
      <c r="F297" s="1">
        <v>1129</v>
      </c>
      <c r="G297" s="1">
        <v>51</v>
      </c>
      <c r="H297" s="1">
        <v>26.325750350952148</v>
      </c>
      <c r="I297" s="1">
        <v>0</v>
      </c>
      <c r="J297" s="1">
        <v>0</v>
      </c>
      <c r="K297" s="1">
        <v>0.06</v>
      </c>
      <c r="L297" s="1">
        <v>0</v>
      </c>
      <c r="M297" s="1">
        <v>0</v>
      </c>
      <c r="N297" s="1">
        <v>3.951756477355957</v>
      </c>
      <c r="O297" s="1">
        <v>45</v>
      </c>
    </row>
    <row r="298" spans="1:15" x14ac:dyDescent="0.25">
      <c r="A298" t="s">
        <v>21489</v>
      </c>
      <c r="B298" s="1">
        <v>2021</v>
      </c>
      <c r="C298" t="s">
        <v>21600</v>
      </c>
      <c r="D298" t="s">
        <v>22158</v>
      </c>
      <c r="E298" t="s">
        <v>23082</v>
      </c>
      <c r="F298" s="1">
        <v>0</v>
      </c>
      <c r="G298" s="1"/>
      <c r="H298" s="1"/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/>
      <c r="O298" s="1"/>
    </row>
    <row r="299" spans="1:15" x14ac:dyDescent="0.25">
      <c r="A299" t="s">
        <v>21489</v>
      </c>
      <c r="B299" s="1">
        <v>2021</v>
      </c>
      <c r="C299" t="s">
        <v>21601</v>
      </c>
      <c r="D299" t="s">
        <v>22159</v>
      </c>
      <c r="E299" t="s">
        <v>23082</v>
      </c>
      <c r="F299" s="1">
        <v>0</v>
      </c>
      <c r="G299" s="1">
        <v>0</v>
      </c>
      <c r="H299" s="1"/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/>
      <c r="O299" s="1">
        <v>45</v>
      </c>
    </row>
    <row r="300" spans="1:15" x14ac:dyDescent="0.25">
      <c r="A300" t="s">
        <v>21489</v>
      </c>
      <c r="B300" s="1">
        <v>2021</v>
      </c>
      <c r="C300" t="s">
        <v>21601</v>
      </c>
      <c r="D300" t="s">
        <v>22160</v>
      </c>
      <c r="E300" t="s">
        <v>23082</v>
      </c>
      <c r="F300" s="1">
        <v>65</v>
      </c>
      <c r="G300" s="1">
        <v>0</v>
      </c>
      <c r="H300" s="1">
        <v>11.741379737854004</v>
      </c>
      <c r="I300" s="1">
        <v>0</v>
      </c>
      <c r="J300" s="1">
        <v>0</v>
      </c>
      <c r="K300" s="1">
        <v>2.5000000000000001E-2</v>
      </c>
      <c r="L300" s="1">
        <v>0</v>
      </c>
      <c r="M300" s="1">
        <v>0</v>
      </c>
      <c r="N300" s="1">
        <v>4.3249998092651367</v>
      </c>
      <c r="O300" s="1">
        <v>40</v>
      </c>
    </row>
    <row r="301" spans="1:15" x14ac:dyDescent="0.25">
      <c r="A301" t="s">
        <v>21489</v>
      </c>
      <c r="B301" s="1">
        <v>2021</v>
      </c>
      <c r="C301" t="s">
        <v>21601</v>
      </c>
      <c r="D301" t="s">
        <v>22161</v>
      </c>
      <c r="E301" t="s">
        <v>23082</v>
      </c>
      <c r="F301" s="1">
        <v>156</v>
      </c>
      <c r="G301" s="1">
        <v>1.2000000476837158</v>
      </c>
      <c r="H301" s="1">
        <v>8.0516128540039063</v>
      </c>
      <c r="I301" s="1">
        <v>0</v>
      </c>
      <c r="J301" s="1">
        <v>0</v>
      </c>
      <c r="K301" s="1">
        <v>7.0000000000000007E-2</v>
      </c>
      <c r="L301" s="1">
        <v>0</v>
      </c>
      <c r="M301" s="1">
        <v>0</v>
      </c>
      <c r="N301" s="1">
        <v>4.2437191009521484</v>
      </c>
      <c r="O301" s="1">
        <v>40</v>
      </c>
    </row>
    <row r="302" spans="1:15" x14ac:dyDescent="0.25">
      <c r="A302" t="s">
        <v>21489</v>
      </c>
      <c r="B302" s="1">
        <v>2021</v>
      </c>
      <c r="C302" t="s">
        <v>21601</v>
      </c>
      <c r="D302" t="s">
        <v>22162</v>
      </c>
      <c r="E302" t="s">
        <v>23082</v>
      </c>
      <c r="F302" s="1">
        <v>0</v>
      </c>
      <c r="G302" s="1">
        <v>0</v>
      </c>
      <c r="H302" s="1"/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/>
      <c r="O302" s="1">
        <v>35</v>
      </c>
    </row>
    <row r="303" spans="1:15" x14ac:dyDescent="0.25">
      <c r="A303" t="s">
        <v>21489</v>
      </c>
      <c r="B303" s="1">
        <v>2021</v>
      </c>
      <c r="C303" t="s">
        <v>21601</v>
      </c>
      <c r="D303" t="s">
        <v>22163</v>
      </c>
      <c r="E303" t="s">
        <v>23082</v>
      </c>
      <c r="F303" s="1">
        <v>2929</v>
      </c>
      <c r="G303" s="1">
        <v>744.4000244140625</v>
      </c>
      <c r="H303" s="1">
        <v>24.040925979614258</v>
      </c>
      <c r="I303" s="1">
        <v>0</v>
      </c>
      <c r="J303" s="1">
        <v>0</v>
      </c>
      <c r="K303" s="1">
        <v>8.3199999999999996E-2</v>
      </c>
      <c r="L303" s="1">
        <v>0</v>
      </c>
      <c r="M303" s="1">
        <v>1</v>
      </c>
      <c r="N303" s="1">
        <v>4.0631155967712402</v>
      </c>
      <c r="O303" s="1">
        <v>35</v>
      </c>
    </row>
    <row r="304" spans="1:15" x14ac:dyDescent="0.25">
      <c r="A304" t="s">
        <v>21489</v>
      </c>
      <c r="B304" s="1">
        <v>2021</v>
      </c>
      <c r="C304" t="s">
        <v>21602</v>
      </c>
      <c r="D304" t="s">
        <v>22164</v>
      </c>
      <c r="E304" t="s">
        <v>23082</v>
      </c>
      <c r="F304" s="1">
        <v>961</v>
      </c>
      <c r="G304" s="1">
        <v>89.599998474121094</v>
      </c>
      <c r="H304" s="1">
        <v>20.796875</v>
      </c>
      <c r="I304" s="1">
        <v>0</v>
      </c>
      <c r="J304" s="1">
        <v>0</v>
      </c>
      <c r="K304" s="1">
        <v>0.05</v>
      </c>
      <c r="L304" s="1">
        <v>0</v>
      </c>
      <c r="M304" s="1">
        <v>0</v>
      </c>
      <c r="N304" s="1">
        <v>4.369999885559082</v>
      </c>
      <c r="O304" s="1">
        <v>45</v>
      </c>
    </row>
    <row r="305" spans="1:15" x14ac:dyDescent="0.25">
      <c r="A305" t="s">
        <v>21489</v>
      </c>
      <c r="B305" s="1">
        <v>2021</v>
      </c>
      <c r="C305" t="s">
        <v>21602</v>
      </c>
      <c r="D305" t="s">
        <v>22165</v>
      </c>
      <c r="E305" t="s">
        <v>23082</v>
      </c>
      <c r="F305" s="1">
        <v>1611</v>
      </c>
      <c r="G305" s="1">
        <v>188.39999389648438</v>
      </c>
      <c r="H305" s="1">
        <v>22.159727096557617</v>
      </c>
      <c r="I305" s="1">
        <v>0</v>
      </c>
      <c r="J305" s="1">
        <v>0</v>
      </c>
      <c r="K305" s="1">
        <v>0.05</v>
      </c>
      <c r="L305" s="1">
        <v>0</v>
      </c>
      <c r="M305" s="1">
        <v>2</v>
      </c>
      <c r="N305" s="1">
        <v>4.179999828338623</v>
      </c>
      <c r="O305" s="1">
        <v>45</v>
      </c>
    </row>
    <row r="306" spans="1:15" x14ac:dyDescent="0.25">
      <c r="A306" t="s">
        <v>21489</v>
      </c>
      <c r="B306" s="1">
        <v>2021</v>
      </c>
      <c r="C306" t="s">
        <v>21602</v>
      </c>
      <c r="D306" t="s">
        <v>22166</v>
      </c>
      <c r="E306" t="s">
        <v>23082</v>
      </c>
      <c r="F306" s="1">
        <v>0</v>
      </c>
      <c r="G306" s="1">
        <v>0</v>
      </c>
      <c r="H306" s="1"/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/>
      <c r="O306" s="1">
        <v>45</v>
      </c>
    </row>
    <row r="307" spans="1:15" x14ac:dyDescent="0.25">
      <c r="A307" t="s">
        <v>21489</v>
      </c>
      <c r="B307" s="1">
        <v>2021</v>
      </c>
      <c r="C307" t="s">
        <v>21603</v>
      </c>
      <c r="D307" t="s">
        <v>22167</v>
      </c>
      <c r="E307" t="s">
        <v>23083</v>
      </c>
      <c r="F307" s="1">
        <v>498.9776611328125</v>
      </c>
      <c r="G307" s="1">
        <v>0</v>
      </c>
      <c r="H307" s="1">
        <v>26.952850341796875</v>
      </c>
      <c r="I307" s="1">
        <v>0</v>
      </c>
      <c r="J307" s="1">
        <v>0</v>
      </c>
      <c r="K307" s="1">
        <v>0.02</v>
      </c>
      <c r="L307" s="1">
        <v>0.56000000000000005</v>
      </c>
      <c r="M307" s="1">
        <v>0</v>
      </c>
      <c r="N307" s="1">
        <v>4.2045454978942871</v>
      </c>
      <c r="O307" s="1">
        <v>70</v>
      </c>
    </row>
    <row r="308" spans="1:15" x14ac:dyDescent="0.25">
      <c r="A308" t="s">
        <v>21489</v>
      </c>
      <c r="B308" s="1">
        <v>2021</v>
      </c>
      <c r="C308" t="s">
        <v>21604</v>
      </c>
      <c r="D308" t="s">
        <v>22168</v>
      </c>
      <c r="E308" t="s">
        <v>23083</v>
      </c>
      <c r="F308" s="1">
        <v>522.0804443359375</v>
      </c>
      <c r="G308" s="1">
        <v>130.47004699707031</v>
      </c>
      <c r="H308" s="1">
        <v>49.435501098632813</v>
      </c>
      <c r="I308" s="1">
        <v>0</v>
      </c>
      <c r="J308" s="1">
        <v>0</v>
      </c>
      <c r="K308" s="1">
        <v>0.05</v>
      </c>
      <c r="L308" s="1">
        <v>0.9</v>
      </c>
      <c r="M308" s="1">
        <v>0</v>
      </c>
      <c r="N308" s="1">
        <v>4</v>
      </c>
      <c r="O308" s="1">
        <v>60</v>
      </c>
    </row>
    <row r="309" spans="1:15" x14ac:dyDescent="0.25">
      <c r="A309" t="s">
        <v>21489</v>
      </c>
      <c r="B309" s="1">
        <v>2021</v>
      </c>
      <c r="C309" t="s">
        <v>21605</v>
      </c>
      <c r="D309" t="s">
        <v>22169</v>
      </c>
      <c r="E309" t="s">
        <v>23083</v>
      </c>
      <c r="F309" s="1">
        <v>0</v>
      </c>
      <c r="G309" s="1">
        <v>0</v>
      </c>
      <c r="H309" s="1"/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/>
      <c r="O309" s="1">
        <v>70</v>
      </c>
    </row>
    <row r="310" spans="1:15" x14ac:dyDescent="0.25">
      <c r="A310" t="s">
        <v>21489</v>
      </c>
      <c r="B310" s="1">
        <v>2021</v>
      </c>
      <c r="C310" t="s">
        <v>21605</v>
      </c>
      <c r="D310" t="s">
        <v>22170</v>
      </c>
      <c r="E310" t="s">
        <v>23083</v>
      </c>
      <c r="F310" s="1">
        <v>0</v>
      </c>
      <c r="G310" s="1">
        <v>0</v>
      </c>
      <c r="H310" s="1"/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/>
      <c r="O310" s="1">
        <v>70</v>
      </c>
    </row>
    <row r="311" spans="1:15" x14ac:dyDescent="0.25">
      <c r="A311" t="s">
        <v>21489</v>
      </c>
      <c r="B311" s="1">
        <v>2021</v>
      </c>
      <c r="C311" t="s">
        <v>21605</v>
      </c>
      <c r="D311" t="s">
        <v>22171</v>
      </c>
      <c r="E311" t="s">
        <v>23083</v>
      </c>
      <c r="F311" s="1">
        <v>0</v>
      </c>
      <c r="G311" s="1">
        <v>0</v>
      </c>
      <c r="H311" s="1"/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/>
      <c r="O311" s="1">
        <v>70</v>
      </c>
    </row>
    <row r="312" spans="1:15" x14ac:dyDescent="0.25">
      <c r="A312" t="s">
        <v>21489</v>
      </c>
      <c r="B312" s="1">
        <v>2021</v>
      </c>
      <c r="C312" t="s">
        <v>21605</v>
      </c>
      <c r="D312" t="s">
        <v>22172</v>
      </c>
      <c r="E312" t="s">
        <v>23083</v>
      </c>
      <c r="F312" s="1">
        <v>0</v>
      </c>
      <c r="G312" s="1">
        <v>0</v>
      </c>
      <c r="H312" s="1"/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/>
      <c r="O312" s="1">
        <v>45</v>
      </c>
    </row>
    <row r="313" spans="1:15" x14ac:dyDescent="0.25">
      <c r="A313" t="s">
        <v>21489</v>
      </c>
      <c r="B313" s="1">
        <v>2021</v>
      </c>
      <c r="C313" t="s">
        <v>21605</v>
      </c>
      <c r="D313" t="s">
        <v>22173</v>
      </c>
      <c r="E313" t="s">
        <v>23083</v>
      </c>
      <c r="F313" s="1">
        <v>0</v>
      </c>
      <c r="G313" s="1">
        <v>0</v>
      </c>
      <c r="H313" s="1"/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/>
      <c r="O313" s="1">
        <v>70</v>
      </c>
    </row>
    <row r="314" spans="1:15" x14ac:dyDescent="0.25">
      <c r="A314" t="s">
        <v>21489</v>
      </c>
      <c r="B314" s="1">
        <v>2021</v>
      </c>
      <c r="C314" t="s">
        <v>21605</v>
      </c>
      <c r="D314" t="s">
        <v>22174</v>
      </c>
      <c r="E314" t="s">
        <v>23083</v>
      </c>
      <c r="F314" s="1">
        <v>0</v>
      </c>
      <c r="G314" s="1">
        <v>0</v>
      </c>
      <c r="H314" s="1"/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/>
      <c r="O314" s="1">
        <v>70</v>
      </c>
    </row>
    <row r="315" spans="1:15" x14ac:dyDescent="0.25">
      <c r="A315" t="s">
        <v>21489</v>
      </c>
      <c r="B315" s="1">
        <v>2021</v>
      </c>
      <c r="C315" t="s">
        <v>21605</v>
      </c>
      <c r="D315" t="s">
        <v>22175</v>
      </c>
      <c r="E315" t="s">
        <v>23083</v>
      </c>
      <c r="F315" s="1">
        <v>0</v>
      </c>
      <c r="G315" s="1">
        <v>0</v>
      </c>
      <c r="H315" s="1"/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/>
      <c r="O315" s="1">
        <v>70</v>
      </c>
    </row>
    <row r="316" spans="1:15" x14ac:dyDescent="0.25">
      <c r="A316" t="s">
        <v>21489</v>
      </c>
      <c r="B316" s="1">
        <v>2021</v>
      </c>
      <c r="C316" t="s">
        <v>21605</v>
      </c>
      <c r="D316" t="s">
        <v>22176</v>
      </c>
      <c r="E316" t="s">
        <v>23083</v>
      </c>
      <c r="F316" s="1">
        <v>30.843555450439453</v>
      </c>
      <c r="G316" s="1">
        <v>0</v>
      </c>
      <c r="H316" s="1">
        <v>17.67982292175293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4.309999942779541</v>
      </c>
      <c r="O316" s="1">
        <v>45</v>
      </c>
    </row>
    <row r="317" spans="1:15" x14ac:dyDescent="0.25">
      <c r="A317" t="s">
        <v>21489</v>
      </c>
      <c r="B317" s="1">
        <v>2021</v>
      </c>
      <c r="C317" t="s">
        <v>21605</v>
      </c>
      <c r="D317" t="s">
        <v>22177</v>
      </c>
      <c r="E317" t="s">
        <v>23083</v>
      </c>
      <c r="F317" s="1">
        <v>0</v>
      </c>
      <c r="G317" s="1">
        <v>0</v>
      </c>
      <c r="H317" s="1"/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/>
      <c r="O317" s="1">
        <v>70</v>
      </c>
    </row>
    <row r="318" spans="1:15" x14ac:dyDescent="0.25">
      <c r="A318" t="s">
        <v>21489</v>
      </c>
      <c r="B318" s="1">
        <v>2021</v>
      </c>
      <c r="C318" t="s">
        <v>21606</v>
      </c>
      <c r="D318" t="s">
        <v>22178</v>
      </c>
      <c r="E318" t="s">
        <v>23083</v>
      </c>
      <c r="F318" s="1">
        <v>32</v>
      </c>
      <c r="G318" s="1">
        <v>0</v>
      </c>
      <c r="H318" s="1"/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/>
      <c r="O318" s="1">
        <v>60</v>
      </c>
    </row>
    <row r="319" spans="1:15" x14ac:dyDescent="0.25">
      <c r="A319" t="s">
        <v>21489</v>
      </c>
      <c r="B319" s="1">
        <v>2021</v>
      </c>
      <c r="C319" t="s">
        <v>21606</v>
      </c>
      <c r="D319" t="s">
        <v>22179</v>
      </c>
      <c r="E319" t="s">
        <v>23083</v>
      </c>
      <c r="F319" s="1">
        <v>185.82234191894531</v>
      </c>
      <c r="G319" s="1">
        <v>25.122234344482422</v>
      </c>
      <c r="H319" s="1">
        <v>34.49993896484375</v>
      </c>
      <c r="I319" s="1">
        <v>0</v>
      </c>
      <c r="J319" s="1">
        <v>0</v>
      </c>
      <c r="K319" s="1">
        <v>0.15</v>
      </c>
      <c r="L319" s="1">
        <v>0</v>
      </c>
      <c r="M319" s="1">
        <v>0</v>
      </c>
      <c r="N319" s="1">
        <v>3.9062297344207764</v>
      </c>
      <c r="O319" s="1">
        <v>60</v>
      </c>
    </row>
    <row r="320" spans="1:15" x14ac:dyDescent="0.25">
      <c r="A320" t="s">
        <v>21489</v>
      </c>
      <c r="B320" s="1">
        <v>2021</v>
      </c>
      <c r="C320" t="s">
        <v>21607</v>
      </c>
      <c r="D320" t="s">
        <v>22180</v>
      </c>
      <c r="E320" t="s">
        <v>23084</v>
      </c>
      <c r="F320" s="1">
        <v>39</v>
      </c>
      <c r="G320" s="1">
        <v>0</v>
      </c>
      <c r="H320" s="1">
        <v>16.871795654296875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4.5</v>
      </c>
      <c r="O320" s="1">
        <v>45</v>
      </c>
    </row>
    <row r="321" spans="1:15" x14ac:dyDescent="0.25">
      <c r="A321" t="s">
        <v>21489</v>
      </c>
      <c r="B321" s="1">
        <v>2021</v>
      </c>
      <c r="C321" t="s">
        <v>21607</v>
      </c>
      <c r="D321" t="s">
        <v>22181</v>
      </c>
      <c r="E321" t="s">
        <v>23084</v>
      </c>
      <c r="F321" s="1">
        <v>18</v>
      </c>
      <c r="G321" s="1">
        <v>0.10000000149011612</v>
      </c>
      <c r="H321" s="1">
        <v>14.888889312744141</v>
      </c>
      <c r="I321" s="1">
        <v>0</v>
      </c>
      <c r="J321" s="1">
        <v>0</v>
      </c>
      <c r="K321" s="1">
        <v>0.41</v>
      </c>
      <c r="L321" s="1">
        <v>0</v>
      </c>
      <c r="M321" s="1">
        <v>0</v>
      </c>
      <c r="N321" s="1">
        <v>3.690000057220459</v>
      </c>
      <c r="O321" s="1">
        <v>40</v>
      </c>
    </row>
    <row r="322" spans="1:15" x14ac:dyDescent="0.25">
      <c r="A322" t="s">
        <v>21489</v>
      </c>
      <c r="B322" s="1">
        <v>2021</v>
      </c>
      <c r="C322" t="s">
        <v>21607</v>
      </c>
      <c r="D322" t="s">
        <v>22182</v>
      </c>
      <c r="E322" t="s">
        <v>23084</v>
      </c>
      <c r="F322" s="1">
        <v>79</v>
      </c>
      <c r="G322" s="1">
        <v>6.5999999046325684</v>
      </c>
      <c r="H322" s="1">
        <v>18.936708450317383</v>
      </c>
      <c r="I322" s="1">
        <v>0</v>
      </c>
      <c r="J322" s="1">
        <v>0</v>
      </c>
      <c r="K322" s="1">
        <v>0.05</v>
      </c>
      <c r="L322" s="1">
        <v>0</v>
      </c>
      <c r="M322" s="1">
        <v>0</v>
      </c>
      <c r="N322" s="1">
        <v>4.1500000953674316</v>
      </c>
      <c r="O322" s="1">
        <v>35</v>
      </c>
    </row>
    <row r="323" spans="1:15" x14ac:dyDescent="0.25">
      <c r="A323" t="s">
        <v>21489</v>
      </c>
      <c r="B323" s="1">
        <v>2021</v>
      </c>
      <c r="C323" t="s">
        <v>21607</v>
      </c>
      <c r="D323" t="s">
        <v>22183</v>
      </c>
      <c r="E323" t="s">
        <v>23084</v>
      </c>
      <c r="F323" s="1">
        <v>0</v>
      </c>
      <c r="G323" s="1">
        <v>0</v>
      </c>
      <c r="H323" s="1"/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/>
      <c r="O323" s="1">
        <v>35</v>
      </c>
    </row>
    <row r="324" spans="1:15" x14ac:dyDescent="0.25">
      <c r="A324" t="s">
        <v>21489</v>
      </c>
      <c r="B324" s="1">
        <v>2021</v>
      </c>
      <c r="C324" t="s">
        <v>21607</v>
      </c>
      <c r="D324" t="s">
        <v>22184</v>
      </c>
      <c r="E324" t="s">
        <v>23084</v>
      </c>
      <c r="F324" s="1">
        <v>0</v>
      </c>
      <c r="G324" s="1">
        <v>0</v>
      </c>
      <c r="H324" s="1"/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/>
      <c r="O324" s="1">
        <v>40</v>
      </c>
    </row>
    <row r="325" spans="1:15" x14ac:dyDescent="0.25">
      <c r="A325" t="s">
        <v>21489</v>
      </c>
      <c r="B325" s="1">
        <v>2021</v>
      </c>
      <c r="C325" t="s">
        <v>21607</v>
      </c>
      <c r="D325" t="s">
        <v>22185</v>
      </c>
      <c r="E325" t="s">
        <v>23084</v>
      </c>
      <c r="F325" s="1">
        <v>0</v>
      </c>
      <c r="G325" s="1">
        <v>0</v>
      </c>
      <c r="H325" s="1"/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/>
      <c r="O325" s="1">
        <v>35</v>
      </c>
    </row>
    <row r="326" spans="1:15" x14ac:dyDescent="0.25">
      <c r="A326" t="s">
        <v>21489</v>
      </c>
      <c r="B326" s="1">
        <v>2021</v>
      </c>
      <c r="C326" t="s">
        <v>21607</v>
      </c>
      <c r="D326" t="s">
        <v>22186</v>
      </c>
      <c r="E326" t="s">
        <v>23084</v>
      </c>
      <c r="F326" s="1">
        <v>71</v>
      </c>
      <c r="G326" s="1">
        <v>24.200000762939453</v>
      </c>
      <c r="H326" s="1">
        <v>29.394365310668945</v>
      </c>
      <c r="I326" s="1">
        <v>0</v>
      </c>
      <c r="J326" s="1">
        <v>0</v>
      </c>
      <c r="K326" s="1">
        <v>0.38</v>
      </c>
      <c r="L326" s="1">
        <v>0</v>
      </c>
      <c r="M326" s="1">
        <v>0</v>
      </c>
      <c r="N326" s="1">
        <v>3.7149999141693115</v>
      </c>
      <c r="O326" s="1">
        <v>35</v>
      </c>
    </row>
    <row r="327" spans="1:15" x14ac:dyDescent="0.25">
      <c r="A327" t="s">
        <v>21489</v>
      </c>
      <c r="B327" s="1">
        <v>2021</v>
      </c>
      <c r="C327" t="s">
        <v>21607</v>
      </c>
      <c r="D327" t="s">
        <v>22187</v>
      </c>
      <c r="E327" t="s">
        <v>23084</v>
      </c>
      <c r="F327" s="1">
        <v>0</v>
      </c>
      <c r="G327" s="1">
        <v>0</v>
      </c>
      <c r="H327" s="1"/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/>
      <c r="O327" s="1">
        <v>35</v>
      </c>
    </row>
    <row r="328" spans="1:15" x14ac:dyDescent="0.25">
      <c r="A328" t="s">
        <v>21489</v>
      </c>
      <c r="B328" s="1">
        <v>2021</v>
      </c>
      <c r="C328" t="s">
        <v>21607</v>
      </c>
      <c r="D328" t="s">
        <v>22188</v>
      </c>
      <c r="E328" t="s">
        <v>23084</v>
      </c>
      <c r="F328" s="1">
        <v>0</v>
      </c>
      <c r="G328" s="1">
        <v>0</v>
      </c>
      <c r="H328" s="1"/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/>
      <c r="O328" s="1">
        <v>40</v>
      </c>
    </row>
    <row r="329" spans="1:15" x14ac:dyDescent="0.25">
      <c r="A329" t="s">
        <v>21489</v>
      </c>
      <c r="B329" s="1">
        <v>2021</v>
      </c>
      <c r="C329" t="s">
        <v>21608</v>
      </c>
      <c r="D329" t="s">
        <v>22189</v>
      </c>
      <c r="E329" t="s">
        <v>23084</v>
      </c>
      <c r="F329" s="1">
        <v>19</v>
      </c>
      <c r="G329" s="1">
        <v>9.1000003814697266</v>
      </c>
      <c r="H329" s="1">
        <v>32.842105865478516</v>
      </c>
      <c r="I329" s="1">
        <v>0</v>
      </c>
      <c r="J329" s="1">
        <v>0</v>
      </c>
      <c r="K329" s="1">
        <v>0.1052</v>
      </c>
      <c r="L329" s="1">
        <v>0</v>
      </c>
      <c r="M329" s="1">
        <v>0</v>
      </c>
      <c r="N329" s="1">
        <v>3.9997999668121338</v>
      </c>
      <c r="O329" s="1">
        <v>40</v>
      </c>
    </row>
    <row r="330" spans="1:15" x14ac:dyDescent="0.25">
      <c r="A330" t="s">
        <v>21490</v>
      </c>
      <c r="B330" s="1">
        <v>2021</v>
      </c>
      <c r="C330" t="s">
        <v>21609</v>
      </c>
      <c r="D330" t="s">
        <v>22190</v>
      </c>
      <c r="E330" t="s">
        <v>23085</v>
      </c>
      <c r="F330" s="1">
        <v>0</v>
      </c>
      <c r="G330" s="1">
        <v>0</v>
      </c>
      <c r="H330" s="1"/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/>
      <c r="O330" s="1">
        <v>70</v>
      </c>
    </row>
    <row r="331" spans="1:15" x14ac:dyDescent="0.25">
      <c r="A331" t="s">
        <v>21490</v>
      </c>
      <c r="B331" s="1">
        <v>2021</v>
      </c>
      <c r="C331" t="s">
        <v>21609</v>
      </c>
      <c r="D331" t="s">
        <v>22191</v>
      </c>
      <c r="E331" t="s">
        <v>23085</v>
      </c>
      <c r="F331" s="1">
        <v>95.771270751953125</v>
      </c>
      <c r="G331" s="1">
        <v>6.4873002469539642E-2</v>
      </c>
      <c r="H331" s="1">
        <v>38.058368682861328</v>
      </c>
      <c r="I331" s="1">
        <v>1.9999999552965164E-2</v>
      </c>
      <c r="J331" s="1">
        <v>5.9999998658895493E-2</v>
      </c>
      <c r="K331" s="1">
        <v>1.4999999999999999E-2</v>
      </c>
      <c r="L331" s="1">
        <v>0</v>
      </c>
      <c r="M331" s="1">
        <v>4.9939999999999998E-2</v>
      </c>
      <c r="N331" s="1">
        <v>3.1600000858306885</v>
      </c>
      <c r="O331" s="1">
        <v>70</v>
      </c>
    </row>
    <row r="332" spans="1:15" x14ac:dyDescent="0.25">
      <c r="A332" t="s">
        <v>21490</v>
      </c>
      <c r="B332" s="1">
        <v>2021</v>
      </c>
      <c r="C332" t="s">
        <v>21609</v>
      </c>
      <c r="D332" t="s">
        <v>22192</v>
      </c>
      <c r="E332" t="s">
        <v>23085</v>
      </c>
      <c r="F332" s="1">
        <v>62.622890472412109</v>
      </c>
      <c r="G332" s="1">
        <v>0.61698400974273682</v>
      </c>
      <c r="H332" s="1">
        <v>14.698038101196289</v>
      </c>
      <c r="I332" s="1">
        <v>1.2017243541777134E-2</v>
      </c>
      <c r="J332" s="1">
        <v>1.9999999552965164E-2</v>
      </c>
      <c r="K332" s="1">
        <v>5.0000000000000001E-3</v>
      </c>
      <c r="L332" s="1">
        <v>0</v>
      </c>
      <c r="M332" s="1">
        <v>0</v>
      </c>
      <c r="N332" s="1">
        <v>3.9219310283660889</v>
      </c>
      <c r="O332" s="1">
        <v>45</v>
      </c>
    </row>
    <row r="333" spans="1:15" x14ac:dyDescent="0.25">
      <c r="A333" t="s">
        <v>21490</v>
      </c>
      <c r="B333" s="1">
        <v>2021</v>
      </c>
      <c r="C333" t="s">
        <v>21610</v>
      </c>
      <c r="D333" t="s">
        <v>22193</v>
      </c>
      <c r="E333" t="s">
        <v>23085</v>
      </c>
      <c r="F333" s="1">
        <v>0</v>
      </c>
      <c r="G333" s="1">
        <v>0</v>
      </c>
      <c r="H333" s="1"/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/>
      <c r="O333" s="1">
        <v>60</v>
      </c>
    </row>
    <row r="334" spans="1:15" x14ac:dyDescent="0.25">
      <c r="A334" t="s">
        <v>21490</v>
      </c>
      <c r="B334" s="1">
        <v>2021</v>
      </c>
      <c r="C334" t="s">
        <v>21610</v>
      </c>
      <c r="D334" t="s">
        <v>22194</v>
      </c>
      <c r="E334" t="s">
        <v>23085</v>
      </c>
      <c r="F334" s="1">
        <v>23.179359436035156</v>
      </c>
      <c r="G334" s="1">
        <v>1.7160099744796753</v>
      </c>
      <c r="H334" s="1">
        <v>45.935867309570313</v>
      </c>
      <c r="I334" s="1">
        <v>0.23000000417232513</v>
      </c>
      <c r="J334" s="1">
        <v>0.28999999165534973</v>
      </c>
      <c r="K334" s="1">
        <v>0.19</v>
      </c>
      <c r="L334" s="1">
        <v>0</v>
      </c>
      <c r="M334" s="1">
        <v>0.12322</v>
      </c>
      <c r="N334" s="1">
        <v>2.3599998950958252</v>
      </c>
      <c r="O334" s="1">
        <v>60</v>
      </c>
    </row>
    <row r="335" spans="1:15" x14ac:dyDescent="0.25">
      <c r="A335" t="s">
        <v>21490</v>
      </c>
      <c r="B335" s="1">
        <v>2021</v>
      </c>
      <c r="C335" t="s">
        <v>21610</v>
      </c>
      <c r="D335" t="s">
        <v>22195</v>
      </c>
      <c r="E335" t="s">
        <v>23085</v>
      </c>
      <c r="F335" s="1">
        <v>0</v>
      </c>
      <c r="G335" s="1">
        <v>0</v>
      </c>
      <c r="H335" s="1"/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/>
      <c r="O335" s="1">
        <v>60</v>
      </c>
    </row>
    <row r="336" spans="1:15" x14ac:dyDescent="0.25">
      <c r="A336" t="s">
        <v>21490</v>
      </c>
      <c r="B336" s="1">
        <v>2021</v>
      </c>
      <c r="C336" t="s">
        <v>21611</v>
      </c>
      <c r="D336" t="s">
        <v>22196</v>
      </c>
      <c r="E336" t="s">
        <v>23086</v>
      </c>
      <c r="F336" s="1">
        <v>736</v>
      </c>
      <c r="G336" s="1">
        <v>34.099998474121094</v>
      </c>
      <c r="H336" s="1">
        <v>31.148906707763672</v>
      </c>
      <c r="I336" s="1">
        <v>0</v>
      </c>
      <c r="J336" s="1">
        <v>1.3368984218686819E-3</v>
      </c>
      <c r="K336" s="1">
        <v>0.01</v>
      </c>
      <c r="L336" s="1">
        <v>0</v>
      </c>
      <c r="M336" s="1">
        <v>0</v>
      </c>
      <c r="N336" s="1">
        <v>3.9959893226623535</v>
      </c>
      <c r="O336" s="1">
        <v>60</v>
      </c>
    </row>
    <row r="337" spans="1:15" x14ac:dyDescent="0.25">
      <c r="A337" t="s">
        <v>21490</v>
      </c>
      <c r="B337" s="1">
        <v>2021</v>
      </c>
      <c r="C337" t="s">
        <v>21611</v>
      </c>
      <c r="D337" t="s">
        <v>22197</v>
      </c>
      <c r="E337" t="s">
        <v>23086</v>
      </c>
      <c r="F337" s="1">
        <v>0</v>
      </c>
      <c r="G337" s="1">
        <v>0</v>
      </c>
      <c r="H337" s="1"/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/>
      <c r="O337" s="1">
        <v>60</v>
      </c>
    </row>
    <row r="338" spans="1:15" x14ac:dyDescent="0.25">
      <c r="A338" t="s">
        <v>21490</v>
      </c>
      <c r="B338" s="1">
        <v>2021</v>
      </c>
      <c r="C338" t="s">
        <v>21611</v>
      </c>
      <c r="D338" t="s">
        <v>22198</v>
      </c>
      <c r="E338" t="s">
        <v>23086</v>
      </c>
      <c r="F338" s="1">
        <v>216</v>
      </c>
      <c r="G338" s="1">
        <v>161.60000610351563</v>
      </c>
      <c r="H338" s="1">
        <v>46.79534912109375</v>
      </c>
      <c r="I338" s="1">
        <v>1.0000000474974513E-3</v>
      </c>
      <c r="J338" s="1">
        <v>7.0000000298023224E-2</v>
      </c>
      <c r="K338" s="1">
        <v>0.09</v>
      </c>
      <c r="L338" s="1">
        <v>0</v>
      </c>
      <c r="M338" s="1">
        <v>0</v>
      </c>
      <c r="N338" s="1">
        <v>3.3259999752044678</v>
      </c>
      <c r="O338" s="1">
        <v>45</v>
      </c>
    </row>
    <row r="339" spans="1:15" x14ac:dyDescent="0.25">
      <c r="A339" t="s">
        <v>21490</v>
      </c>
      <c r="B339" s="1">
        <v>2021</v>
      </c>
      <c r="C339" t="s">
        <v>21612</v>
      </c>
      <c r="D339" t="s">
        <v>22199</v>
      </c>
      <c r="E339" t="s">
        <v>23086</v>
      </c>
      <c r="F339" s="1">
        <v>41</v>
      </c>
      <c r="G339" s="1"/>
      <c r="H339" s="1">
        <v>35.170730590820313</v>
      </c>
      <c r="I339" s="1">
        <v>0.10999999940395355</v>
      </c>
      <c r="J339" s="1">
        <v>0.49000000953674316</v>
      </c>
      <c r="K339" s="1">
        <v>0.06</v>
      </c>
      <c r="L339" s="1">
        <v>0</v>
      </c>
      <c r="M339" s="1">
        <v>0</v>
      </c>
      <c r="N339" s="1">
        <v>2.2899999618530273</v>
      </c>
      <c r="O339" s="1"/>
    </row>
    <row r="340" spans="1:15" x14ac:dyDescent="0.25">
      <c r="A340" t="s">
        <v>21490</v>
      </c>
      <c r="B340" s="1">
        <v>2021</v>
      </c>
      <c r="C340" t="s">
        <v>21613</v>
      </c>
      <c r="D340" t="s">
        <v>22200</v>
      </c>
      <c r="E340" t="s">
        <v>23086</v>
      </c>
      <c r="F340" s="1">
        <v>51</v>
      </c>
      <c r="G340" s="1">
        <v>6.5999999046325684</v>
      </c>
      <c r="H340" s="1">
        <v>12.078431129455566</v>
      </c>
      <c r="I340" s="1">
        <v>0.21135593950748444</v>
      </c>
      <c r="J340" s="1">
        <v>0.67000001668930054</v>
      </c>
      <c r="K340" s="1">
        <v>0.33</v>
      </c>
      <c r="L340" s="1">
        <v>0</v>
      </c>
      <c r="M340" s="1">
        <v>0</v>
      </c>
      <c r="N340" s="1">
        <v>2.1445763111114502</v>
      </c>
      <c r="O340" s="1">
        <v>45</v>
      </c>
    </row>
    <row r="341" spans="1:15" x14ac:dyDescent="0.25">
      <c r="A341" t="s">
        <v>21490</v>
      </c>
      <c r="B341" s="1">
        <v>2021</v>
      </c>
      <c r="C341" t="s">
        <v>21613</v>
      </c>
      <c r="D341" t="s">
        <v>22201</v>
      </c>
      <c r="E341" t="s">
        <v>23086</v>
      </c>
      <c r="F341" s="1">
        <v>2</v>
      </c>
      <c r="G341" s="1">
        <v>0</v>
      </c>
      <c r="H341" s="1">
        <v>6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3.5</v>
      </c>
      <c r="O341" s="1">
        <v>40</v>
      </c>
    </row>
    <row r="342" spans="1:15" x14ac:dyDescent="0.25">
      <c r="A342" t="s">
        <v>21490</v>
      </c>
      <c r="B342" s="1">
        <v>2021</v>
      </c>
      <c r="C342" t="s">
        <v>21613</v>
      </c>
      <c r="D342" t="s">
        <v>22202</v>
      </c>
      <c r="E342" t="s">
        <v>23086</v>
      </c>
      <c r="F342" s="1">
        <v>447</v>
      </c>
      <c r="G342" s="1">
        <v>60.799999237060547</v>
      </c>
      <c r="H342" s="1">
        <v>23.995525360107422</v>
      </c>
      <c r="I342" s="1">
        <v>0.15105144679546356</v>
      </c>
      <c r="J342" s="1">
        <v>0.31000000238418579</v>
      </c>
      <c r="K342" s="1">
        <v>0.12</v>
      </c>
      <c r="L342" s="1">
        <v>0</v>
      </c>
      <c r="M342" s="1">
        <v>0</v>
      </c>
      <c r="N342" s="1">
        <v>2.895794153213501</v>
      </c>
      <c r="O342" s="1">
        <v>40</v>
      </c>
    </row>
    <row r="343" spans="1:15" x14ac:dyDescent="0.25">
      <c r="A343" t="s">
        <v>21490</v>
      </c>
      <c r="B343" s="1">
        <v>2021</v>
      </c>
      <c r="C343" t="s">
        <v>21613</v>
      </c>
      <c r="D343" t="s">
        <v>22203</v>
      </c>
      <c r="E343" t="s">
        <v>23086</v>
      </c>
      <c r="F343" s="1">
        <v>0</v>
      </c>
      <c r="G343" s="1">
        <v>0</v>
      </c>
      <c r="H343" s="1"/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/>
      <c r="O343" s="1">
        <v>35</v>
      </c>
    </row>
    <row r="344" spans="1:15" x14ac:dyDescent="0.25">
      <c r="A344" t="s">
        <v>21490</v>
      </c>
      <c r="B344" s="1">
        <v>2021</v>
      </c>
      <c r="C344" t="s">
        <v>21613</v>
      </c>
      <c r="D344" t="s">
        <v>22204</v>
      </c>
      <c r="E344" t="s">
        <v>23086</v>
      </c>
      <c r="F344" s="1">
        <v>50</v>
      </c>
      <c r="G344" s="1">
        <v>12.800000190734863</v>
      </c>
      <c r="H344" s="1">
        <v>20.173913955688477</v>
      </c>
      <c r="I344" s="1">
        <v>0.38999998569488525</v>
      </c>
      <c r="J344" s="1">
        <v>1.9999999552965164E-2</v>
      </c>
      <c r="K344" s="1">
        <v>0.39</v>
      </c>
      <c r="L344" s="1">
        <v>0</v>
      </c>
      <c r="M344" s="1">
        <v>0</v>
      </c>
      <c r="N344" s="1">
        <v>2.9200000762939453</v>
      </c>
      <c r="O344" s="1">
        <v>35</v>
      </c>
    </row>
    <row r="345" spans="1:15" x14ac:dyDescent="0.25">
      <c r="A345" t="s">
        <v>21490</v>
      </c>
      <c r="B345" s="1">
        <v>2021</v>
      </c>
      <c r="C345" t="s">
        <v>21614</v>
      </c>
      <c r="D345" t="s">
        <v>22205</v>
      </c>
      <c r="E345" t="s">
        <v>23086</v>
      </c>
      <c r="F345" s="1">
        <v>418</v>
      </c>
      <c r="G345" s="1">
        <v>52.400001525878906</v>
      </c>
      <c r="H345" s="1">
        <v>23.923444747924805</v>
      </c>
      <c r="I345" s="1">
        <v>5.2771084010601044E-2</v>
      </c>
      <c r="J345" s="1">
        <v>0.15000000596046448</v>
      </c>
      <c r="K345" s="1">
        <v>0.05</v>
      </c>
      <c r="L345" s="1">
        <v>0</v>
      </c>
      <c r="M345" s="1">
        <v>0</v>
      </c>
      <c r="N345" s="1">
        <v>3.2289156913757324</v>
      </c>
      <c r="O345" s="1">
        <v>45</v>
      </c>
    </row>
    <row r="346" spans="1:15" x14ac:dyDescent="0.25">
      <c r="A346" t="s">
        <v>21490</v>
      </c>
      <c r="B346" s="1">
        <v>2021</v>
      </c>
      <c r="C346" t="s">
        <v>21614</v>
      </c>
      <c r="D346" t="s">
        <v>22206</v>
      </c>
      <c r="E346" t="s">
        <v>23086</v>
      </c>
      <c r="F346" s="1">
        <v>9</v>
      </c>
      <c r="G346" s="1">
        <v>3.5999999046325684</v>
      </c>
      <c r="H346" s="1">
        <v>33.666667938232422</v>
      </c>
      <c r="I346" s="1">
        <v>0.18999999761581421</v>
      </c>
      <c r="J346" s="1">
        <v>0.12999999523162842</v>
      </c>
      <c r="K346" s="1">
        <v>0.15</v>
      </c>
      <c r="L346" s="1">
        <v>0</v>
      </c>
      <c r="M346" s="1">
        <v>0</v>
      </c>
      <c r="N346" s="1">
        <v>3.0899999141693115</v>
      </c>
      <c r="O346" s="1">
        <v>45</v>
      </c>
    </row>
    <row r="347" spans="1:15" x14ac:dyDescent="0.25">
      <c r="A347" t="s">
        <v>21490</v>
      </c>
      <c r="B347" s="1">
        <v>2021</v>
      </c>
      <c r="C347" t="s">
        <v>21614</v>
      </c>
      <c r="D347" t="s">
        <v>22207</v>
      </c>
      <c r="E347" t="s">
        <v>23086</v>
      </c>
      <c r="F347" s="1">
        <v>0</v>
      </c>
      <c r="G347" s="1">
        <v>0</v>
      </c>
      <c r="H347" s="1"/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/>
      <c r="O347" s="1">
        <v>45</v>
      </c>
    </row>
    <row r="348" spans="1:15" x14ac:dyDescent="0.25">
      <c r="A348" t="s">
        <v>21490</v>
      </c>
      <c r="B348" s="1">
        <v>2021</v>
      </c>
      <c r="C348" t="s">
        <v>21615</v>
      </c>
      <c r="D348" t="s">
        <v>22208</v>
      </c>
      <c r="E348" t="s">
        <v>23087</v>
      </c>
      <c r="F348" s="1">
        <v>423.58367919921875</v>
      </c>
      <c r="G348" s="1">
        <v>1.7883950471878052</v>
      </c>
      <c r="H348" s="1">
        <v>33.486892700195313</v>
      </c>
      <c r="I348" s="1">
        <v>7.6305014081299305E-3</v>
      </c>
      <c r="J348" s="1">
        <v>0.15000000596046448</v>
      </c>
      <c r="K348" s="1">
        <v>5.0000000000000001E-3</v>
      </c>
      <c r="L348" s="1">
        <v>0</v>
      </c>
      <c r="M348" s="1">
        <v>0.88647999999999993</v>
      </c>
      <c r="N348" s="1">
        <v>3.099478006362915</v>
      </c>
      <c r="O348" s="1">
        <v>70</v>
      </c>
    </row>
    <row r="349" spans="1:15" x14ac:dyDescent="0.25">
      <c r="A349" t="s">
        <v>21490</v>
      </c>
      <c r="B349" s="1">
        <v>2021</v>
      </c>
      <c r="C349" t="s">
        <v>21616</v>
      </c>
      <c r="D349" t="s">
        <v>22209</v>
      </c>
      <c r="E349" t="s">
        <v>23087</v>
      </c>
      <c r="F349" s="1">
        <v>29.884279251098633</v>
      </c>
      <c r="G349" s="1">
        <v>0.75550997257232666</v>
      </c>
      <c r="H349" s="1">
        <v>25.267684936523438</v>
      </c>
      <c r="I349" s="1">
        <v>7.9999998211860657E-2</v>
      </c>
      <c r="J349" s="1">
        <v>0.10999999940395355</v>
      </c>
      <c r="K349" s="1">
        <v>0.1</v>
      </c>
      <c r="L349" s="1">
        <v>0</v>
      </c>
      <c r="M349" s="1">
        <v>0</v>
      </c>
      <c r="N349" s="1">
        <v>2.9800000190734863</v>
      </c>
      <c r="O349" s="1">
        <v>60</v>
      </c>
    </row>
    <row r="350" spans="1:15" x14ac:dyDescent="0.25">
      <c r="A350" t="s">
        <v>21490</v>
      </c>
      <c r="B350" s="1">
        <v>2021</v>
      </c>
      <c r="C350" t="s">
        <v>21617</v>
      </c>
      <c r="D350" t="s">
        <v>22210</v>
      </c>
      <c r="E350" t="s">
        <v>23087</v>
      </c>
      <c r="F350" s="1">
        <v>0</v>
      </c>
      <c r="G350" s="1">
        <v>0</v>
      </c>
      <c r="H350" s="1"/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/>
      <c r="O350" s="1">
        <v>70</v>
      </c>
    </row>
    <row r="351" spans="1:15" x14ac:dyDescent="0.25">
      <c r="A351" t="s">
        <v>21490</v>
      </c>
      <c r="B351" s="1">
        <v>2021</v>
      </c>
      <c r="C351" t="s">
        <v>21617</v>
      </c>
      <c r="D351" t="s">
        <v>22211</v>
      </c>
      <c r="E351" t="s">
        <v>23087</v>
      </c>
      <c r="F351" s="1">
        <v>0</v>
      </c>
      <c r="G351" s="1">
        <v>0</v>
      </c>
      <c r="H351" s="1"/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/>
      <c r="O351" s="1">
        <v>70</v>
      </c>
    </row>
    <row r="352" spans="1:15" x14ac:dyDescent="0.25">
      <c r="A352" t="s">
        <v>21490</v>
      </c>
      <c r="B352" s="1">
        <v>2021</v>
      </c>
      <c r="C352" t="s">
        <v>21617</v>
      </c>
      <c r="D352" t="s">
        <v>22212</v>
      </c>
      <c r="E352" t="s">
        <v>23087</v>
      </c>
      <c r="F352" s="1">
        <v>0</v>
      </c>
      <c r="G352" s="1">
        <v>0</v>
      </c>
      <c r="H352" s="1"/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/>
      <c r="O352" s="1">
        <v>70</v>
      </c>
    </row>
    <row r="353" spans="1:15" x14ac:dyDescent="0.25">
      <c r="A353" t="s">
        <v>21490</v>
      </c>
      <c r="B353" s="1">
        <v>2021</v>
      </c>
      <c r="C353" t="s">
        <v>21617</v>
      </c>
      <c r="D353" t="s">
        <v>22213</v>
      </c>
      <c r="E353" t="s">
        <v>23087</v>
      </c>
      <c r="F353" s="1">
        <v>0</v>
      </c>
      <c r="G353" s="1">
        <v>0</v>
      </c>
      <c r="H353" s="1"/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/>
      <c r="O353" s="1">
        <v>45</v>
      </c>
    </row>
    <row r="354" spans="1:15" x14ac:dyDescent="0.25">
      <c r="A354" t="s">
        <v>21490</v>
      </c>
      <c r="B354" s="1">
        <v>2021</v>
      </c>
      <c r="C354" t="s">
        <v>21617</v>
      </c>
      <c r="D354" t="s">
        <v>22214</v>
      </c>
      <c r="E354" t="s">
        <v>23087</v>
      </c>
      <c r="F354" s="1">
        <v>0</v>
      </c>
      <c r="G354" s="1">
        <v>0</v>
      </c>
      <c r="H354" s="1"/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/>
      <c r="O354" s="1">
        <v>70</v>
      </c>
    </row>
    <row r="355" spans="1:15" x14ac:dyDescent="0.25">
      <c r="A355" t="s">
        <v>21490</v>
      </c>
      <c r="B355" s="1">
        <v>2021</v>
      </c>
      <c r="C355" t="s">
        <v>21617</v>
      </c>
      <c r="D355" t="s">
        <v>22215</v>
      </c>
      <c r="E355" t="s">
        <v>23087</v>
      </c>
      <c r="F355" s="1">
        <v>11.680609703063965</v>
      </c>
      <c r="G355" s="1">
        <v>0</v>
      </c>
      <c r="H355" s="1">
        <v>50.010475158691406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3</v>
      </c>
      <c r="O355" s="1">
        <v>70</v>
      </c>
    </row>
    <row r="356" spans="1:15" x14ac:dyDescent="0.25">
      <c r="A356" t="s">
        <v>21490</v>
      </c>
      <c r="B356" s="1">
        <v>2021</v>
      </c>
      <c r="C356" t="s">
        <v>21617</v>
      </c>
      <c r="D356" t="s">
        <v>22216</v>
      </c>
      <c r="E356" t="s">
        <v>23087</v>
      </c>
      <c r="F356" s="1">
        <v>0</v>
      </c>
      <c r="G356" s="1">
        <v>0</v>
      </c>
      <c r="H356" s="1"/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/>
      <c r="O356" s="1">
        <v>70</v>
      </c>
    </row>
    <row r="357" spans="1:15" x14ac:dyDescent="0.25">
      <c r="A357" t="s">
        <v>21490</v>
      </c>
      <c r="B357" s="1">
        <v>2021</v>
      </c>
      <c r="C357" t="s">
        <v>21617</v>
      </c>
      <c r="D357" t="s">
        <v>22217</v>
      </c>
      <c r="E357" t="s">
        <v>23087</v>
      </c>
      <c r="F357" s="1">
        <v>15.240189552307129</v>
      </c>
      <c r="G357" s="1">
        <v>0</v>
      </c>
      <c r="H357" s="1">
        <v>21.869552612304688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3.5999999046325684</v>
      </c>
      <c r="O357" s="1">
        <v>45</v>
      </c>
    </row>
    <row r="358" spans="1:15" x14ac:dyDescent="0.25">
      <c r="A358" t="s">
        <v>21490</v>
      </c>
      <c r="B358" s="1">
        <v>2021</v>
      </c>
      <c r="C358" t="s">
        <v>21617</v>
      </c>
      <c r="D358" t="s">
        <v>22218</v>
      </c>
      <c r="E358" t="s">
        <v>23087</v>
      </c>
      <c r="F358" s="1">
        <v>0</v>
      </c>
      <c r="G358" s="1">
        <v>0</v>
      </c>
      <c r="H358" s="1"/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/>
      <c r="O358" s="1">
        <v>70</v>
      </c>
    </row>
    <row r="359" spans="1:15" x14ac:dyDescent="0.25">
      <c r="A359" t="s">
        <v>21490</v>
      </c>
      <c r="B359" s="1">
        <v>2021</v>
      </c>
      <c r="C359" t="s">
        <v>21618</v>
      </c>
      <c r="D359" t="s">
        <v>22219</v>
      </c>
      <c r="E359" t="s">
        <v>23087</v>
      </c>
      <c r="F359" s="1">
        <v>0</v>
      </c>
      <c r="G359" s="1">
        <v>0</v>
      </c>
      <c r="H359" s="1"/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/>
      <c r="O359" s="1">
        <v>60</v>
      </c>
    </row>
    <row r="360" spans="1:15" x14ac:dyDescent="0.25">
      <c r="A360" t="s">
        <v>21490</v>
      </c>
      <c r="B360" s="1">
        <v>2021</v>
      </c>
      <c r="C360" t="s">
        <v>21618</v>
      </c>
      <c r="D360" t="s">
        <v>22220</v>
      </c>
      <c r="E360" t="s">
        <v>23087</v>
      </c>
      <c r="F360" s="1">
        <v>1.3917700052261353</v>
      </c>
      <c r="G360" s="1">
        <v>0</v>
      </c>
      <c r="H360" s="1">
        <v>24.934715270996094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4</v>
      </c>
      <c r="O360" s="1">
        <v>60</v>
      </c>
    </row>
    <row r="361" spans="1:15" x14ac:dyDescent="0.25">
      <c r="A361" t="s">
        <v>21490</v>
      </c>
      <c r="B361" s="1">
        <v>2021</v>
      </c>
      <c r="C361" t="s">
        <v>21619</v>
      </c>
      <c r="D361" t="s">
        <v>22221</v>
      </c>
      <c r="E361" t="s">
        <v>23088</v>
      </c>
      <c r="F361" s="1">
        <v>6</v>
      </c>
      <c r="G361" s="1">
        <v>0</v>
      </c>
      <c r="H361" s="1">
        <v>21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/>
      <c r="O361" s="1">
        <v>45</v>
      </c>
    </row>
    <row r="362" spans="1:15" x14ac:dyDescent="0.25">
      <c r="A362" t="s">
        <v>21490</v>
      </c>
      <c r="B362" s="1">
        <v>2021</v>
      </c>
      <c r="C362" t="s">
        <v>21619</v>
      </c>
      <c r="D362" t="s">
        <v>22222</v>
      </c>
      <c r="E362" t="s">
        <v>23088</v>
      </c>
      <c r="F362" s="1">
        <v>0</v>
      </c>
      <c r="G362" s="1">
        <v>0</v>
      </c>
      <c r="H362" s="1"/>
      <c r="I362" s="1">
        <v>0</v>
      </c>
      <c r="J362" s="1">
        <v>0</v>
      </c>
      <c r="K362" s="1">
        <v>1</v>
      </c>
      <c r="L362" s="1">
        <v>0</v>
      </c>
      <c r="M362" s="1">
        <v>0</v>
      </c>
      <c r="N362" s="1"/>
      <c r="O362" s="1">
        <v>40</v>
      </c>
    </row>
    <row r="363" spans="1:15" x14ac:dyDescent="0.25">
      <c r="A363" t="s">
        <v>21490</v>
      </c>
      <c r="B363" s="1">
        <v>2021</v>
      </c>
      <c r="C363" t="s">
        <v>21619</v>
      </c>
      <c r="D363" t="s">
        <v>22223</v>
      </c>
      <c r="E363" t="s">
        <v>23088</v>
      </c>
      <c r="F363" s="1">
        <v>40</v>
      </c>
      <c r="G363" s="1">
        <v>17.600000381469727</v>
      </c>
      <c r="H363" s="1">
        <v>25.575000762939453</v>
      </c>
      <c r="I363" s="1">
        <v>0.12999999523162842</v>
      </c>
      <c r="J363" s="1">
        <v>0.14000000059604645</v>
      </c>
      <c r="K363" s="1">
        <v>0.27</v>
      </c>
      <c r="L363" s="1">
        <v>0</v>
      </c>
      <c r="M363" s="1">
        <v>0</v>
      </c>
      <c r="N363" s="1">
        <v>3.2200000286102295</v>
      </c>
      <c r="O363" s="1">
        <v>35</v>
      </c>
    </row>
    <row r="364" spans="1:15" x14ac:dyDescent="0.25">
      <c r="A364" t="s">
        <v>21490</v>
      </c>
      <c r="B364" s="1">
        <v>2021</v>
      </c>
      <c r="C364" t="s">
        <v>21619</v>
      </c>
      <c r="D364" t="s">
        <v>22224</v>
      </c>
      <c r="E364" t="s">
        <v>23088</v>
      </c>
      <c r="F364" s="1">
        <v>0</v>
      </c>
      <c r="G364" s="1">
        <v>0</v>
      </c>
      <c r="H364" s="1"/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/>
      <c r="O364" s="1">
        <v>35</v>
      </c>
    </row>
    <row r="365" spans="1:15" x14ac:dyDescent="0.25">
      <c r="A365" t="s">
        <v>21490</v>
      </c>
      <c r="B365" s="1">
        <v>2021</v>
      </c>
      <c r="C365" t="s">
        <v>21619</v>
      </c>
      <c r="D365" t="s">
        <v>22225</v>
      </c>
      <c r="E365" t="s">
        <v>23088</v>
      </c>
      <c r="F365" s="1">
        <v>0</v>
      </c>
      <c r="G365" s="1">
        <v>0</v>
      </c>
      <c r="H365" s="1"/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/>
      <c r="O365" s="1">
        <v>40</v>
      </c>
    </row>
    <row r="366" spans="1:15" x14ac:dyDescent="0.25">
      <c r="A366" t="s">
        <v>21490</v>
      </c>
      <c r="B366" s="1">
        <v>2021</v>
      </c>
      <c r="C366" t="s">
        <v>21619</v>
      </c>
      <c r="D366" t="s">
        <v>22226</v>
      </c>
      <c r="E366" t="s">
        <v>23088</v>
      </c>
      <c r="F366" s="1">
        <v>2</v>
      </c>
      <c r="G366" s="1">
        <v>0</v>
      </c>
      <c r="H366" s="1">
        <v>21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/>
      <c r="O366" s="1">
        <v>35</v>
      </c>
    </row>
    <row r="367" spans="1:15" x14ac:dyDescent="0.25">
      <c r="A367" t="s">
        <v>21490</v>
      </c>
      <c r="B367" s="1">
        <v>2021</v>
      </c>
      <c r="C367" t="s">
        <v>21619</v>
      </c>
      <c r="D367" t="s">
        <v>22227</v>
      </c>
      <c r="E367" t="s">
        <v>23088</v>
      </c>
      <c r="F367" s="1">
        <v>6</v>
      </c>
      <c r="G367" s="1">
        <v>1</v>
      </c>
      <c r="H367" s="1">
        <v>17.5</v>
      </c>
      <c r="I367" s="1">
        <v>0.44999998807907104</v>
      </c>
      <c r="J367" s="1">
        <v>9.0000003576278687E-2</v>
      </c>
      <c r="K367" s="1">
        <v>0.45</v>
      </c>
      <c r="L367" s="1">
        <v>0</v>
      </c>
      <c r="M367" s="1">
        <v>0</v>
      </c>
      <c r="N367" s="1">
        <v>2.2899999618530273</v>
      </c>
      <c r="O367" s="1">
        <v>35</v>
      </c>
    </row>
    <row r="368" spans="1:15" x14ac:dyDescent="0.25">
      <c r="A368" t="s">
        <v>21490</v>
      </c>
      <c r="B368" s="1">
        <v>2021</v>
      </c>
      <c r="C368" t="s">
        <v>21619</v>
      </c>
      <c r="D368" t="s">
        <v>22228</v>
      </c>
      <c r="E368" t="s">
        <v>23088</v>
      </c>
      <c r="F368" s="1">
        <v>0</v>
      </c>
      <c r="G368" s="1">
        <v>0</v>
      </c>
      <c r="H368" s="1"/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/>
      <c r="O368" s="1">
        <v>35</v>
      </c>
    </row>
    <row r="369" spans="1:15" x14ac:dyDescent="0.25">
      <c r="A369" t="s">
        <v>21490</v>
      </c>
      <c r="B369" s="1">
        <v>2021</v>
      </c>
      <c r="C369" t="s">
        <v>21619</v>
      </c>
      <c r="D369" t="s">
        <v>22229</v>
      </c>
      <c r="E369" t="s">
        <v>23088</v>
      </c>
      <c r="F369" s="1">
        <v>0</v>
      </c>
      <c r="G369" s="1">
        <v>0</v>
      </c>
      <c r="H369" s="1"/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/>
      <c r="O369" s="1">
        <v>40</v>
      </c>
    </row>
    <row r="370" spans="1:15" x14ac:dyDescent="0.25">
      <c r="A370" t="s">
        <v>21490</v>
      </c>
      <c r="B370" s="1">
        <v>2021</v>
      </c>
      <c r="C370" t="s">
        <v>21620</v>
      </c>
      <c r="D370" t="s">
        <v>22230</v>
      </c>
      <c r="E370" t="s">
        <v>23088</v>
      </c>
      <c r="F370" s="1">
        <v>6</v>
      </c>
      <c r="G370" s="1">
        <v>1.1000000238418579</v>
      </c>
      <c r="H370" s="1">
        <v>18.833333969116211</v>
      </c>
      <c r="I370" s="1">
        <v>0</v>
      </c>
      <c r="J370" s="1">
        <v>0.17000000178813934</v>
      </c>
      <c r="K370" s="1">
        <v>0</v>
      </c>
      <c r="L370" s="1">
        <v>0</v>
      </c>
      <c r="M370" s="1">
        <v>0</v>
      </c>
      <c r="N370" s="1">
        <v>3.6600000858306885</v>
      </c>
      <c r="O370" s="1">
        <v>40</v>
      </c>
    </row>
    <row r="371" spans="1:15" x14ac:dyDescent="0.25">
      <c r="A371" t="s">
        <v>21491</v>
      </c>
      <c r="B371" s="1">
        <v>2021</v>
      </c>
      <c r="C371" t="s">
        <v>21621</v>
      </c>
      <c r="D371" t="s">
        <v>22231</v>
      </c>
      <c r="E371" t="s">
        <v>23089</v>
      </c>
      <c r="F371" s="1">
        <v>0</v>
      </c>
      <c r="G371" s="1">
        <v>0</v>
      </c>
      <c r="H371" s="1"/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/>
      <c r="O371" s="1">
        <v>70</v>
      </c>
    </row>
    <row r="372" spans="1:15" x14ac:dyDescent="0.25">
      <c r="A372" t="s">
        <v>21491</v>
      </c>
      <c r="B372" s="1">
        <v>2021</v>
      </c>
      <c r="C372" t="s">
        <v>21621</v>
      </c>
      <c r="D372" t="s">
        <v>22232</v>
      </c>
      <c r="E372" t="s">
        <v>23089</v>
      </c>
      <c r="F372" s="1">
        <v>31.181859970092773</v>
      </c>
      <c r="G372" s="1">
        <v>0</v>
      </c>
      <c r="H372" s="1">
        <v>38.530994415283203</v>
      </c>
      <c r="I372" s="1">
        <v>7.3049976490437984E-3</v>
      </c>
      <c r="J372" s="1">
        <v>0</v>
      </c>
      <c r="K372" s="1">
        <v>2.0208801810192001E-3</v>
      </c>
      <c r="L372" s="1">
        <v>0</v>
      </c>
      <c r="M372" s="1">
        <v>0</v>
      </c>
      <c r="N372" s="1">
        <v>3.97818922996521</v>
      </c>
      <c r="O372" s="1">
        <v>70</v>
      </c>
    </row>
    <row r="373" spans="1:15" x14ac:dyDescent="0.25">
      <c r="A373" t="s">
        <v>21491</v>
      </c>
      <c r="B373" s="1">
        <v>2021</v>
      </c>
      <c r="C373" t="s">
        <v>21621</v>
      </c>
      <c r="D373" t="s">
        <v>22233</v>
      </c>
      <c r="E373" t="s">
        <v>23089</v>
      </c>
      <c r="F373" s="1">
        <v>189.57601928710938</v>
      </c>
      <c r="G373" s="1">
        <v>7.6998977661132813</v>
      </c>
      <c r="H373" s="1">
        <v>18.967893600463867</v>
      </c>
      <c r="I373" s="1">
        <v>1.450663898140192E-2</v>
      </c>
      <c r="J373" s="1">
        <v>9.4188414514064789E-3</v>
      </c>
      <c r="K373" s="1">
        <v>6.6188288938480002E-3</v>
      </c>
      <c r="L373" s="1">
        <v>0</v>
      </c>
      <c r="M373" s="1">
        <v>1.9290000000000002E-2</v>
      </c>
      <c r="N373" s="1">
        <v>4.2256813049316406</v>
      </c>
      <c r="O373" s="1">
        <v>45</v>
      </c>
    </row>
    <row r="374" spans="1:15" x14ac:dyDescent="0.25">
      <c r="A374" t="s">
        <v>21491</v>
      </c>
      <c r="B374" s="1">
        <v>2021</v>
      </c>
      <c r="C374" t="s">
        <v>21622</v>
      </c>
      <c r="D374" t="s">
        <v>22234</v>
      </c>
      <c r="E374" t="s">
        <v>23089</v>
      </c>
      <c r="F374" s="1">
        <v>0</v>
      </c>
      <c r="G374" s="1">
        <v>0</v>
      </c>
      <c r="H374" s="1"/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/>
      <c r="O374" s="1">
        <v>60</v>
      </c>
    </row>
    <row r="375" spans="1:15" x14ac:dyDescent="0.25">
      <c r="A375" t="s">
        <v>21491</v>
      </c>
      <c r="B375" s="1">
        <v>2021</v>
      </c>
      <c r="C375" t="s">
        <v>21622</v>
      </c>
      <c r="D375" t="s">
        <v>22235</v>
      </c>
      <c r="E375" t="s">
        <v>23089</v>
      </c>
      <c r="F375" s="1">
        <v>1432.289306640625</v>
      </c>
      <c r="G375" s="1">
        <v>61.153224945068359</v>
      </c>
      <c r="H375" s="1">
        <v>36.517349243164063</v>
      </c>
      <c r="I375" s="1">
        <v>6.3548320904374123E-3</v>
      </c>
      <c r="J375" s="1">
        <v>3.3820077776908875E-2</v>
      </c>
      <c r="K375" s="1">
        <v>9.7676285962918399E-2</v>
      </c>
      <c r="L375" s="1">
        <v>1.1874586557965E-2</v>
      </c>
      <c r="M375" s="1">
        <v>1.0622</v>
      </c>
      <c r="N375" s="1">
        <v>3.7801265716552734</v>
      </c>
      <c r="O375" s="1">
        <v>60</v>
      </c>
    </row>
    <row r="376" spans="1:15" x14ac:dyDescent="0.25">
      <c r="A376" t="s">
        <v>21491</v>
      </c>
      <c r="B376" s="1">
        <v>2021</v>
      </c>
      <c r="C376" t="s">
        <v>21622</v>
      </c>
      <c r="D376" t="s">
        <v>22236</v>
      </c>
      <c r="E376" t="s">
        <v>23089</v>
      </c>
      <c r="F376" s="1">
        <v>63.605991363525391</v>
      </c>
      <c r="G376" s="1">
        <v>3.998136043548584</v>
      </c>
      <c r="H376" s="1">
        <v>44.944156646728516</v>
      </c>
      <c r="I376" s="1">
        <v>0</v>
      </c>
      <c r="J376" s="1">
        <v>0</v>
      </c>
      <c r="K376" s="1">
        <v>0</v>
      </c>
      <c r="L376" s="1">
        <v>1.2297583922520301E-2</v>
      </c>
      <c r="M376" s="1">
        <v>0</v>
      </c>
      <c r="N376" s="1">
        <v>3.4235925674438477</v>
      </c>
      <c r="O376" s="1">
        <v>60</v>
      </c>
    </row>
    <row r="377" spans="1:15" x14ac:dyDescent="0.25">
      <c r="A377" t="s">
        <v>21491</v>
      </c>
      <c r="B377" s="1">
        <v>2021</v>
      </c>
      <c r="C377" t="s">
        <v>21623</v>
      </c>
      <c r="D377" t="s">
        <v>22237</v>
      </c>
      <c r="E377" t="s">
        <v>23090</v>
      </c>
      <c r="F377" s="1">
        <v>18551</v>
      </c>
      <c r="G377" s="1">
        <v>941.70001220703125</v>
      </c>
      <c r="H377" s="1">
        <v>39.906219482421875</v>
      </c>
      <c r="I377" s="1">
        <v>9.9999997473787516E-5</v>
      </c>
      <c r="J377" s="1">
        <v>1.1800000444054604E-2</v>
      </c>
      <c r="K377" s="1">
        <v>3.1658872550417799E-2</v>
      </c>
      <c r="L377" s="1">
        <v>6.0000000000000001E-3</v>
      </c>
      <c r="M377" s="1">
        <v>0</v>
      </c>
      <c r="N377" s="1">
        <v>3.8236417770385742</v>
      </c>
      <c r="O377" s="1">
        <v>60</v>
      </c>
    </row>
    <row r="378" spans="1:15" x14ac:dyDescent="0.25">
      <c r="A378" t="s">
        <v>21491</v>
      </c>
      <c r="B378" s="1">
        <v>2021</v>
      </c>
      <c r="C378" t="s">
        <v>21623</v>
      </c>
      <c r="D378" t="s">
        <v>22238</v>
      </c>
      <c r="E378" t="s">
        <v>23090</v>
      </c>
      <c r="F378" s="1">
        <v>31</v>
      </c>
      <c r="G378" s="1">
        <v>5</v>
      </c>
      <c r="H378" s="1">
        <v>50.285713195800781</v>
      </c>
      <c r="I378" s="1">
        <v>0</v>
      </c>
      <c r="J378" s="1">
        <v>0</v>
      </c>
      <c r="K378" s="1">
        <v>0</v>
      </c>
      <c r="L378" s="1">
        <v>0.91669999999999996</v>
      </c>
      <c r="M378" s="1">
        <v>0</v>
      </c>
      <c r="N378" s="1">
        <v>4</v>
      </c>
      <c r="O378" s="1">
        <v>60</v>
      </c>
    </row>
    <row r="379" spans="1:15" x14ac:dyDescent="0.25">
      <c r="A379" t="s">
        <v>21491</v>
      </c>
      <c r="B379" s="1">
        <v>2021</v>
      </c>
      <c r="C379" t="s">
        <v>21623</v>
      </c>
      <c r="D379" t="s">
        <v>22239</v>
      </c>
      <c r="E379" t="s">
        <v>23090</v>
      </c>
      <c r="F379" s="1">
        <v>1764</v>
      </c>
      <c r="G379" s="1">
        <v>187.19999694824219</v>
      </c>
      <c r="H379" s="1">
        <v>28.307424545288086</v>
      </c>
      <c r="I379" s="1">
        <v>7.1900002658367157E-2</v>
      </c>
      <c r="J379" s="1">
        <v>6.3500002026557922E-2</v>
      </c>
      <c r="K379" s="1">
        <v>0.36149999999999999</v>
      </c>
      <c r="L379" s="1">
        <v>2.7E-2</v>
      </c>
      <c r="M379" s="1">
        <v>0</v>
      </c>
      <c r="N379" s="1">
        <v>3.2027750015258789</v>
      </c>
      <c r="O379" s="1">
        <v>45</v>
      </c>
    </row>
    <row r="380" spans="1:15" x14ac:dyDescent="0.25">
      <c r="A380" t="s">
        <v>21491</v>
      </c>
      <c r="B380" s="1">
        <v>2021</v>
      </c>
      <c r="C380" t="s">
        <v>21624</v>
      </c>
      <c r="D380" t="s">
        <v>22240</v>
      </c>
      <c r="E380" t="s">
        <v>23090</v>
      </c>
      <c r="F380" s="1">
        <v>839</v>
      </c>
      <c r="G380" s="1"/>
      <c r="H380" s="1">
        <v>22.412698745727539</v>
      </c>
      <c r="I380" s="1">
        <v>0.10606060922145844</v>
      </c>
      <c r="J380" s="1">
        <v>8.7878786027431488E-2</v>
      </c>
      <c r="K380" s="1">
        <v>0.19393939393939391</v>
      </c>
      <c r="L380" s="1">
        <v>0</v>
      </c>
      <c r="M380" s="1">
        <v>1</v>
      </c>
      <c r="N380" s="1">
        <v>3.6202020645141602</v>
      </c>
      <c r="O380" s="1"/>
    </row>
    <row r="381" spans="1:15" x14ac:dyDescent="0.25">
      <c r="A381" t="s">
        <v>21491</v>
      </c>
      <c r="B381" s="1">
        <v>2021</v>
      </c>
      <c r="C381" t="s">
        <v>21625</v>
      </c>
      <c r="D381" t="s">
        <v>22241</v>
      </c>
      <c r="E381" t="s">
        <v>23090</v>
      </c>
      <c r="F381" s="1">
        <v>0</v>
      </c>
      <c r="G381" s="1">
        <v>0</v>
      </c>
      <c r="H381" s="1"/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/>
      <c r="O381" s="1">
        <v>45</v>
      </c>
    </row>
    <row r="382" spans="1:15" x14ac:dyDescent="0.25">
      <c r="A382" t="s">
        <v>21491</v>
      </c>
      <c r="B382" s="1">
        <v>2021</v>
      </c>
      <c r="C382" t="s">
        <v>21625</v>
      </c>
      <c r="D382" t="s">
        <v>22242</v>
      </c>
      <c r="E382" t="s">
        <v>23090</v>
      </c>
      <c r="F382" s="1">
        <v>96</v>
      </c>
      <c r="G382" s="1">
        <v>0.30000001192092896</v>
      </c>
      <c r="H382" s="1">
        <v>8.7555551528930664</v>
      </c>
      <c r="I382" s="1">
        <v>0</v>
      </c>
      <c r="J382" s="1">
        <v>0</v>
      </c>
      <c r="K382" s="1">
        <v>0</v>
      </c>
      <c r="L382" s="1">
        <v>1.84049079754601E-2</v>
      </c>
      <c r="M382" s="1">
        <v>0</v>
      </c>
      <c r="N382" s="1">
        <v>4.5562500953674316</v>
      </c>
      <c r="O382" s="1">
        <v>40</v>
      </c>
    </row>
    <row r="383" spans="1:15" x14ac:dyDescent="0.25">
      <c r="A383" t="s">
        <v>21491</v>
      </c>
      <c r="B383" s="1">
        <v>2021</v>
      </c>
      <c r="C383" t="s">
        <v>21625</v>
      </c>
      <c r="D383" t="s">
        <v>22243</v>
      </c>
      <c r="E383" t="s">
        <v>23090</v>
      </c>
      <c r="F383" s="1">
        <v>307</v>
      </c>
      <c r="G383" s="1">
        <v>8.1000003814697266</v>
      </c>
      <c r="H383" s="1">
        <v>10.608552932739258</v>
      </c>
      <c r="I383" s="1">
        <v>7.0921983569860458E-3</v>
      </c>
      <c r="J383" s="1">
        <v>2.8368793427944183E-2</v>
      </c>
      <c r="K383" s="1">
        <v>4.9645390070922002E-2</v>
      </c>
      <c r="L383" s="1">
        <v>3.5460992907801001E-3</v>
      </c>
      <c r="M383" s="1">
        <v>0</v>
      </c>
      <c r="N383" s="1">
        <v>4.2918148040771484</v>
      </c>
      <c r="O383" s="1">
        <v>40</v>
      </c>
    </row>
    <row r="384" spans="1:15" x14ac:dyDescent="0.25">
      <c r="A384" t="s">
        <v>21491</v>
      </c>
      <c r="B384" s="1">
        <v>2021</v>
      </c>
      <c r="C384" t="s">
        <v>21625</v>
      </c>
      <c r="D384" t="s">
        <v>22244</v>
      </c>
      <c r="E384" t="s">
        <v>23090</v>
      </c>
      <c r="F384" s="1">
        <v>0</v>
      </c>
      <c r="G384" s="1">
        <v>0</v>
      </c>
      <c r="H384" s="1"/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/>
      <c r="O384" s="1">
        <v>35</v>
      </c>
    </row>
    <row r="385" spans="1:15" x14ac:dyDescent="0.25">
      <c r="A385" t="s">
        <v>21491</v>
      </c>
      <c r="B385" s="1">
        <v>2021</v>
      </c>
      <c r="C385" t="s">
        <v>21625</v>
      </c>
      <c r="D385" t="s">
        <v>22245</v>
      </c>
      <c r="E385" t="s">
        <v>23090</v>
      </c>
      <c r="F385" s="1">
        <v>4161</v>
      </c>
      <c r="G385" s="1">
        <v>140.80000305175781</v>
      </c>
      <c r="H385" s="1">
        <v>9.7926063537597656</v>
      </c>
      <c r="I385" s="1">
        <v>6.5004453063011169E-2</v>
      </c>
      <c r="J385" s="1">
        <v>7.1237757802009583E-2</v>
      </c>
      <c r="K385" s="1">
        <v>4.71950133570792E-2</v>
      </c>
      <c r="L385" s="1">
        <v>5.6099732858414998E-2</v>
      </c>
      <c r="M385" s="1">
        <v>0</v>
      </c>
      <c r="N385" s="1">
        <v>3.6896226406097412</v>
      </c>
      <c r="O385" s="1">
        <v>35</v>
      </c>
    </row>
    <row r="386" spans="1:15" x14ac:dyDescent="0.25">
      <c r="A386" t="s">
        <v>21491</v>
      </c>
      <c r="B386" s="1">
        <v>2021</v>
      </c>
      <c r="C386" t="s">
        <v>21626</v>
      </c>
      <c r="D386" t="s">
        <v>22246</v>
      </c>
      <c r="E386" t="s">
        <v>23090</v>
      </c>
      <c r="F386" s="1">
        <v>844</v>
      </c>
      <c r="G386" s="1">
        <v>108.19999694824219</v>
      </c>
      <c r="H386" s="1">
        <v>22.29963493347168</v>
      </c>
      <c r="I386" s="1">
        <v>3.8600724190473557E-2</v>
      </c>
      <c r="J386" s="1">
        <v>3.8600724190473557E-2</v>
      </c>
      <c r="K386" s="1">
        <v>8.1079145804760097E-2</v>
      </c>
      <c r="L386" s="1">
        <v>6.0313630880579E-3</v>
      </c>
      <c r="M386" s="1">
        <v>5</v>
      </c>
      <c r="N386" s="1">
        <v>3.8228154182434082</v>
      </c>
      <c r="O386" s="1">
        <v>45</v>
      </c>
    </row>
    <row r="387" spans="1:15" x14ac:dyDescent="0.25">
      <c r="A387" t="s">
        <v>21491</v>
      </c>
      <c r="B387" s="1">
        <v>2021</v>
      </c>
      <c r="C387" t="s">
        <v>21626</v>
      </c>
      <c r="D387" t="s">
        <v>22247</v>
      </c>
      <c r="E387" t="s">
        <v>23090</v>
      </c>
      <c r="F387" s="1">
        <v>2588</v>
      </c>
      <c r="G387" s="1">
        <v>515.4000244140625</v>
      </c>
      <c r="H387" s="1">
        <v>26.886962890625</v>
      </c>
      <c r="I387" s="1">
        <v>8.9738583192229271E-3</v>
      </c>
      <c r="J387" s="1">
        <v>5.1502145826816559E-2</v>
      </c>
      <c r="K387" s="1">
        <v>6.3513612223119006E-2</v>
      </c>
      <c r="L387" s="1">
        <v>3.9016777214199999E-4</v>
      </c>
      <c r="M387" s="1">
        <v>15</v>
      </c>
      <c r="N387" s="1">
        <v>3.787665843963623</v>
      </c>
      <c r="O387" s="1">
        <v>45</v>
      </c>
    </row>
    <row r="388" spans="1:15" x14ac:dyDescent="0.25">
      <c r="A388" t="s">
        <v>21491</v>
      </c>
      <c r="B388" s="1">
        <v>2021</v>
      </c>
      <c r="C388" t="s">
        <v>21626</v>
      </c>
      <c r="D388" t="s">
        <v>22248</v>
      </c>
      <c r="E388" t="s">
        <v>23090</v>
      </c>
      <c r="F388" s="1">
        <v>1</v>
      </c>
      <c r="G388" s="1">
        <v>0</v>
      </c>
      <c r="H388" s="1">
        <v>10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/>
      <c r="O388" s="1">
        <v>45</v>
      </c>
    </row>
    <row r="389" spans="1:15" x14ac:dyDescent="0.25">
      <c r="A389" t="s">
        <v>21491</v>
      </c>
      <c r="B389" s="1">
        <v>2021</v>
      </c>
      <c r="C389" t="s">
        <v>21627</v>
      </c>
      <c r="D389" t="s">
        <v>22249</v>
      </c>
      <c r="E389" t="s">
        <v>23091</v>
      </c>
      <c r="F389" s="1">
        <v>378.4393310546875</v>
      </c>
      <c r="G389" s="1">
        <v>2.3070001043379307E-3</v>
      </c>
      <c r="H389" s="1">
        <v>27.036458969116211</v>
      </c>
      <c r="I389" s="1">
        <v>2.5052974000573158E-2</v>
      </c>
      <c r="J389" s="1">
        <v>0.13402871787548065</v>
      </c>
      <c r="K389" s="1">
        <v>7.9540847533336498E-2</v>
      </c>
      <c r="L389" s="1">
        <v>7.8965723474036797E-2</v>
      </c>
      <c r="M389" s="1">
        <v>0</v>
      </c>
      <c r="N389" s="1">
        <v>3.6339268684387207</v>
      </c>
      <c r="O389" s="1">
        <v>70</v>
      </c>
    </row>
    <row r="390" spans="1:15" x14ac:dyDescent="0.25">
      <c r="A390" t="s">
        <v>21491</v>
      </c>
      <c r="B390" s="1">
        <v>2021</v>
      </c>
      <c r="C390" t="s">
        <v>21628</v>
      </c>
      <c r="D390" t="s">
        <v>22250</v>
      </c>
      <c r="E390" t="s">
        <v>23091</v>
      </c>
      <c r="F390" s="1">
        <v>261.06158447265625</v>
      </c>
      <c r="G390" s="1">
        <v>1.4050079584121704</v>
      </c>
      <c r="H390" s="1">
        <v>27.924198150634766</v>
      </c>
      <c r="I390" s="1">
        <v>0</v>
      </c>
      <c r="J390" s="1">
        <v>3.3510501962155104E-3</v>
      </c>
      <c r="K390" s="1">
        <v>9.4533762057877793E-2</v>
      </c>
      <c r="L390" s="1">
        <v>0.24644034765770481</v>
      </c>
      <c r="M390" s="1">
        <v>0</v>
      </c>
      <c r="N390" s="1">
        <v>3.8909704685211182</v>
      </c>
      <c r="O390" s="1">
        <v>60</v>
      </c>
    </row>
    <row r="391" spans="1:15" x14ac:dyDescent="0.25">
      <c r="A391" t="s">
        <v>21491</v>
      </c>
      <c r="B391" s="1">
        <v>2021</v>
      </c>
      <c r="C391" t="s">
        <v>21629</v>
      </c>
      <c r="D391" t="s">
        <v>22251</v>
      </c>
      <c r="E391" t="s">
        <v>23091</v>
      </c>
      <c r="F391" s="1">
        <v>0</v>
      </c>
      <c r="G391" s="1">
        <v>0</v>
      </c>
      <c r="H391" s="1"/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/>
      <c r="O391" s="1">
        <v>70</v>
      </c>
    </row>
    <row r="392" spans="1:15" x14ac:dyDescent="0.25">
      <c r="A392" t="s">
        <v>21491</v>
      </c>
      <c r="B392" s="1">
        <v>2021</v>
      </c>
      <c r="C392" t="s">
        <v>21629</v>
      </c>
      <c r="D392" t="s">
        <v>22252</v>
      </c>
      <c r="E392" t="s">
        <v>23091</v>
      </c>
      <c r="F392" s="1">
        <v>0</v>
      </c>
      <c r="G392" s="1">
        <v>0</v>
      </c>
      <c r="H392" s="1"/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/>
      <c r="O392" s="1">
        <v>70</v>
      </c>
    </row>
    <row r="393" spans="1:15" x14ac:dyDescent="0.25">
      <c r="A393" t="s">
        <v>21491</v>
      </c>
      <c r="B393" s="1">
        <v>2021</v>
      </c>
      <c r="C393" t="s">
        <v>21629</v>
      </c>
      <c r="D393" t="s">
        <v>22253</v>
      </c>
      <c r="E393" t="s">
        <v>23091</v>
      </c>
      <c r="F393" s="1">
        <v>0</v>
      </c>
      <c r="G393" s="1">
        <v>0</v>
      </c>
      <c r="H393" s="1"/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/>
      <c r="O393" s="1">
        <v>70</v>
      </c>
    </row>
    <row r="394" spans="1:15" x14ac:dyDescent="0.25">
      <c r="A394" t="s">
        <v>21491</v>
      </c>
      <c r="B394" s="1">
        <v>2021</v>
      </c>
      <c r="C394" t="s">
        <v>21629</v>
      </c>
      <c r="D394" t="s">
        <v>22254</v>
      </c>
      <c r="E394" t="s">
        <v>23091</v>
      </c>
      <c r="F394" s="1">
        <v>0</v>
      </c>
      <c r="G394" s="1">
        <v>0</v>
      </c>
      <c r="H394" s="1"/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/>
      <c r="O394" s="1">
        <v>45</v>
      </c>
    </row>
    <row r="395" spans="1:15" x14ac:dyDescent="0.25">
      <c r="A395" t="s">
        <v>21491</v>
      </c>
      <c r="B395" s="1">
        <v>2021</v>
      </c>
      <c r="C395" t="s">
        <v>21629</v>
      </c>
      <c r="D395" t="s">
        <v>22255</v>
      </c>
      <c r="E395" t="s">
        <v>23091</v>
      </c>
      <c r="F395" s="1">
        <v>0</v>
      </c>
      <c r="G395" s="1">
        <v>0</v>
      </c>
      <c r="H395" s="1"/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/>
      <c r="O395" s="1">
        <v>70</v>
      </c>
    </row>
    <row r="396" spans="1:15" x14ac:dyDescent="0.25">
      <c r="A396" t="s">
        <v>21491</v>
      </c>
      <c r="B396" s="1">
        <v>2021</v>
      </c>
      <c r="C396" t="s">
        <v>21629</v>
      </c>
      <c r="D396" t="s">
        <v>22256</v>
      </c>
      <c r="E396" t="s">
        <v>23091</v>
      </c>
      <c r="F396" s="1">
        <v>0</v>
      </c>
      <c r="G396" s="1">
        <v>0</v>
      </c>
      <c r="H396" s="1"/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/>
      <c r="O396" s="1">
        <v>70</v>
      </c>
    </row>
    <row r="397" spans="1:15" x14ac:dyDescent="0.25">
      <c r="A397" t="s">
        <v>21491</v>
      </c>
      <c r="B397" s="1">
        <v>2021</v>
      </c>
      <c r="C397" t="s">
        <v>21629</v>
      </c>
      <c r="D397" t="s">
        <v>22257</v>
      </c>
      <c r="E397" t="s">
        <v>23091</v>
      </c>
      <c r="F397" s="1">
        <v>0</v>
      </c>
      <c r="G397" s="1">
        <v>0</v>
      </c>
      <c r="H397" s="1"/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/>
      <c r="O397" s="1">
        <v>70</v>
      </c>
    </row>
    <row r="398" spans="1:15" x14ac:dyDescent="0.25">
      <c r="A398" t="s">
        <v>21491</v>
      </c>
      <c r="B398" s="1">
        <v>2021</v>
      </c>
      <c r="C398" t="s">
        <v>21629</v>
      </c>
      <c r="D398" t="s">
        <v>22258</v>
      </c>
      <c r="E398" t="s">
        <v>23091</v>
      </c>
      <c r="F398" s="1">
        <v>4.2073302268981934</v>
      </c>
      <c r="G398" s="1">
        <v>0</v>
      </c>
      <c r="H398" s="1">
        <v>17.069761276245117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4.412592887878418</v>
      </c>
      <c r="O398" s="1">
        <v>45</v>
      </c>
    </row>
    <row r="399" spans="1:15" x14ac:dyDescent="0.25">
      <c r="A399" t="s">
        <v>21491</v>
      </c>
      <c r="B399" s="1">
        <v>2021</v>
      </c>
      <c r="C399" t="s">
        <v>21629</v>
      </c>
      <c r="D399" t="s">
        <v>22259</v>
      </c>
      <c r="E399" t="s">
        <v>23091</v>
      </c>
      <c r="F399" s="1">
        <v>0</v>
      </c>
      <c r="G399" s="1">
        <v>0</v>
      </c>
      <c r="H399" s="1"/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/>
      <c r="O399" s="1">
        <v>70</v>
      </c>
    </row>
    <row r="400" spans="1:15" x14ac:dyDescent="0.25">
      <c r="A400" t="s">
        <v>21491</v>
      </c>
      <c r="B400" s="1">
        <v>2021</v>
      </c>
      <c r="C400" t="s">
        <v>21630</v>
      </c>
      <c r="D400" t="s">
        <v>22260</v>
      </c>
      <c r="E400" t="s">
        <v>23091</v>
      </c>
      <c r="F400" s="1">
        <v>0</v>
      </c>
      <c r="G400" s="1">
        <v>0</v>
      </c>
      <c r="H400" s="1"/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/>
      <c r="O400" s="1">
        <v>60</v>
      </c>
    </row>
    <row r="401" spans="1:15" x14ac:dyDescent="0.25">
      <c r="A401" t="s">
        <v>21491</v>
      </c>
      <c r="B401" s="1">
        <v>2021</v>
      </c>
      <c r="C401" t="s">
        <v>21630</v>
      </c>
      <c r="D401" t="s">
        <v>22261</v>
      </c>
      <c r="E401" t="s">
        <v>23091</v>
      </c>
      <c r="F401" s="1">
        <v>244.55021667480469</v>
      </c>
      <c r="G401" s="1">
        <v>3.0844368934631348</v>
      </c>
      <c r="H401" s="1">
        <v>39.765148162841797</v>
      </c>
      <c r="I401" s="1">
        <v>0</v>
      </c>
      <c r="J401" s="1">
        <v>4.3131664395332336E-2</v>
      </c>
      <c r="K401" s="1">
        <v>7.51E-2</v>
      </c>
      <c r="L401" s="1">
        <v>0</v>
      </c>
      <c r="M401" s="1">
        <v>0</v>
      </c>
      <c r="N401" s="1">
        <v>3.5630509853363037</v>
      </c>
      <c r="O401" s="1">
        <v>60</v>
      </c>
    </row>
    <row r="402" spans="1:15" x14ac:dyDescent="0.25">
      <c r="A402" t="s">
        <v>21491</v>
      </c>
      <c r="B402" s="1">
        <v>2021</v>
      </c>
      <c r="C402" t="s">
        <v>21631</v>
      </c>
      <c r="D402" t="s">
        <v>22262</v>
      </c>
      <c r="E402" t="s">
        <v>23092</v>
      </c>
      <c r="F402" s="1">
        <v>15</v>
      </c>
      <c r="G402" s="1">
        <v>0</v>
      </c>
      <c r="H402" s="1">
        <v>7.4000000953674316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5</v>
      </c>
      <c r="O402" s="1">
        <v>45</v>
      </c>
    </row>
    <row r="403" spans="1:15" x14ac:dyDescent="0.25">
      <c r="A403" t="s">
        <v>21491</v>
      </c>
      <c r="B403" s="1">
        <v>2021</v>
      </c>
      <c r="C403" t="s">
        <v>21631</v>
      </c>
      <c r="D403" t="s">
        <v>22263</v>
      </c>
      <c r="E403" t="s">
        <v>23092</v>
      </c>
      <c r="F403" s="1">
        <v>10</v>
      </c>
      <c r="G403" s="1">
        <v>0</v>
      </c>
      <c r="H403" s="1">
        <v>3.7142856121063232</v>
      </c>
      <c r="I403" s="1">
        <v>0</v>
      </c>
      <c r="J403" s="1">
        <v>0</v>
      </c>
      <c r="K403" s="1">
        <v>0.1111111111111111</v>
      </c>
      <c r="L403" s="1">
        <v>0</v>
      </c>
      <c r="M403" s="1">
        <v>0</v>
      </c>
      <c r="N403" s="1">
        <v>4.4444446563720703</v>
      </c>
      <c r="O403" s="1">
        <v>40</v>
      </c>
    </row>
    <row r="404" spans="1:15" x14ac:dyDescent="0.25">
      <c r="A404" t="s">
        <v>21491</v>
      </c>
      <c r="B404" s="1">
        <v>2021</v>
      </c>
      <c r="C404" t="s">
        <v>21631</v>
      </c>
      <c r="D404" t="s">
        <v>22264</v>
      </c>
      <c r="E404" t="s">
        <v>23092</v>
      </c>
      <c r="F404" s="1">
        <v>64</v>
      </c>
      <c r="G404" s="1">
        <v>4.8000001907348633</v>
      </c>
      <c r="H404" s="1">
        <v>19.4375</v>
      </c>
      <c r="I404" s="1">
        <v>0</v>
      </c>
      <c r="J404" s="1">
        <v>0.10769230872392654</v>
      </c>
      <c r="K404" s="1">
        <v>0.2461538461538462</v>
      </c>
      <c r="L404" s="1">
        <v>0</v>
      </c>
      <c r="M404" s="1">
        <v>0</v>
      </c>
      <c r="N404" s="1">
        <v>4.0153846740722656</v>
      </c>
      <c r="O404" s="1">
        <v>35</v>
      </c>
    </row>
    <row r="405" spans="1:15" x14ac:dyDescent="0.25">
      <c r="A405" t="s">
        <v>21491</v>
      </c>
      <c r="B405" s="1">
        <v>2021</v>
      </c>
      <c r="C405" t="s">
        <v>21631</v>
      </c>
      <c r="D405" t="s">
        <v>22265</v>
      </c>
      <c r="E405" t="s">
        <v>23092</v>
      </c>
      <c r="F405" s="1">
        <v>3</v>
      </c>
      <c r="G405" s="1">
        <v>0</v>
      </c>
      <c r="H405" s="1">
        <v>6</v>
      </c>
      <c r="I405" s="1">
        <v>0</v>
      </c>
      <c r="J405" s="1">
        <v>0</v>
      </c>
      <c r="K405" s="1">
        <v>0.66666666666666663</v>
      </c>
      <c r="L405" s="1">
        <v>0</v>
      </c>
      <c r="M405" s="1">
        <v>0</v>
      </c>
      <c r="N405" s="1">
        <v>4.6666665077209473</v>
      </c>
      <c r="O405" s="1">
        <v>35</v>
      </c>
    </row>
    <row r="406" spans="1:15" x14ac:dyDescent="0.25">
      <c r="A406" t="s">
        <v>21491</v>
      </c>
      <c r="B406" s="1">
        <v>2021</v>
      </c>
      <c r="C406" t="s">
        <v>21631</v>
      </c>
      <c r="D406" t="s">
        <v>22266</v>
      </c>
      <c r="E406" t="s">
        <v>23092</v>
      </c>
      <c r="F406" s="1">
        <v>0</v>
      </c>
      <c r="G406" s="1">
        <v>0</v>
      </c>
      <c r="H406" s="1"/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/>
      <c r="O406" s="1">
        <v>40</v>
      </c>
    </row>
    <row r="407" spans="1:15" x14ac:dyDescent="0.25">
      <c r="A407" t="s">
        <v>21491</v>
      </c>
      <c r="B407" s="1">
        <v>2021</v>
      </c>
      <c r="C407" t="s">
        <v>21631</v>
      </c>
      <c r="D407" t="s">
        <v>22267</v>
      </c>
      <c r="E407" t="s">
        <v>23092</v>
      </c>
      <c r="F407" s="1">
        <v>7</v>
      </c>
      <c r="G407" s="1">
        <v>0</v>
      </c>
      <c r="H407" s="1">
        <v>3.4285714626312256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/>
      <c r="O407" s="1">
        <v>35</v>
      </c>
    </row>
    <row r="408" spans="1:15" x14ac:dyDescent="0.25">
      <c r="A408" t="s">
        <v>21491</v>
      </c>
      <c r="B408" s="1">
        <v>2021</v>
      </c>
      <c r="C408" t="s">
        <v>21631</v>
      </c>
      <c r="D408" t="s">
        <v>22268</v>
      </c>
      <c r="E408" t="s">
        <v>23092</v>
      </c>
      <c r="F408" s="1">
        <v>8</v>
      </c>
      <c r="G408" s="1">
        <v>0</v>
      </c>
      <c r="H408" s="1">
        <v>16.5</v>
      </c>
      <c r="I408" s="1">
        <v>0</v>
      </c>
      <c r="J408" s="1">
        <v>7.6923079788684845E-2</v>
      </c>
      <c r="K408" s="1">
        <v>0.23076923076923081</v>
      </c>
      <c r="L408" s="1">
        <v>0</v>
      </c>
      <c r="M408" s="1">
        <v>0</v>
      </c>
      <c r="N408" s="1">
        <v>4.3076925277709961</v>
      </c>
      <c r="O408" s="1">
        <v>35</v>
      </c>
    </row>
    <row r="409" spans="1:15" x14ac:dyDescent="0.25">
      <c r="A409" t="s">
        <v>21491</v>
      </c>
      <c r="B409" s="1">
        <v>2021</v>
      </c>
      <c r="C409" t="s">
        <v>21631</v>
      </c>
      <c r="D409" t="s">
        <v>22269</v>
      </c>
      <c r="E409" t="s">
        <v>23092</v>
      </c>
      <c r="F409" s="1">
        <v>0</v>
      </c>
      <c r="G409" s="1">
        <v>0</v>
      </c>
      <c r="H409" s="1"/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/>
      <c r="O409" s="1">
        <v>35</v>
      </c>
    </row>
    <row r="410" spans="1:15" x14ac:dyDescent="0.25">
      <c r="A410" t="s">
        <v>21491</v>
      </c>
      <c r="B410" s="1">
        <v>2021</v>
      </c>
      <c r="C410" t="s">
        <v>21631</v>
      </c>
      <c r="D410" t="s">
        <v>22270</v>
      </c>
      <c r="E410" t="s">
        <v>23092</v>
      </c>
      <c r="F410" s="1">
        <v>1</v>
      </c>
      <c r="G410" s="1">
        <v>0</v>
      </c>
      <c r="H410" s="1"/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4</v>
      </c>
      <c r="O410" s="1">
        <v>40</v>
      </c>
    </row>
    <row r="411" spans="1:15" x14ac:dyDescent="0.25">
      <c r="A411" t="s">
        <v>21491</v>
      </c>
      <c r="B411" s="1">
        <v>2021</v>
      </c>
      <c r="C411" t="s">
        <v>21632</v>
      </c>
      <c r="D411" t="s">
        <v>22271</v>
      </c>
      <c r="E411" t="s">
        <v>23092</v>
      </c>
      <c r="F411" s="1">
        <v>14</v>
      </c>
      <c r="G411" s="1">
        <v>5.3000001907348633</v>
      </c>
      <c r="H411" s="1">
        <v>38.636363983154297</v>
      </c>
      <c r="I411" s="1">
        <v>0</v>
      </c>
      <c r="J411" s="1">
        <v>0.26666668057441711</v>
      </c>
      <c r="K411" s="1">
        <v>0.26666666666666672</v>
      </c>
      <c r="L411" s="1">
        <v>0</v>
      </c>
      <c r="M411" s="1">
        <v>0</v>
      </c>
      <c r="N411" s="1">
        <v>3.4666666984558105</v>
      </c>
      <c r="O411" s="1">
        <v>40</v>
      </c>
    </row>
    <row r="412" spans="1:15" x14ac:dyDescent="0.25">
      <c r="A412" t="s">
        <v>21492</v>
      </c>
      <c r="B412" s="1">
        <v>2021</v>
      </c>
      <c r="C412" t="s">
        <v>21633</v>
      </c>
      <c r="D412" t="s">
        <v>22272</v>
      </c>
      <c r="E412" t="s">
        <v>23093</v>
      </c>
      <c r="F412" s="1">
        <v>0</v>
      </c>
      <c r="G412" s="1">
        <v>0</v>
      </c>
      <c r="H412" s="1"/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/>
      <c r="O412" s="1">
        <v>70</v>
      </c>
    </row>
    <row r="413" spans="1:15" x14ac:dyDescent="0.25">
      <c r="A413" t="s">
        <v>21492</v>
      </c>
      <c r="B413" s="1">
        <v>2021</v>
      </c>
      <c r="C413" t="s">
        <v>21633</v>
      </c>
      <c r="D413" t="s">
        <v>22273</v>
      </c>
      <c r="E413" t="s">
        <v>23093</v>
      </c>
      <c r="F413" s="1">
        <v>54.921180725097656</v>
      </c>
      <c r="G413" s="1">
        <v>0.57592898607254028</v>
      </c>
      <c r="H413" s="1">
        <v>37.898403167724609</v>
      </c>
      <c r="I413" s="1">
        <v>0</v>
      </c>
      <c r="J413" s="1">
        <v>2.199999988079071E-2</v>
      </c>
      <c r="K413" s="1">
        <v>0</v>
      </c>
      <c r="L413" s="1">
        <v>0</v>
      </c>
      <c r="M413" s="1">
        <v>0.57592900000000002</v>
      </c>
      <c r="N413" s="1">
        <v>4.2220001220703125</v>
      </c>
      <c r="O413" s="1">
        <v>70</v>
      </c>
    </row>
    <row r="414" spans="1:15" x14ac:dyDescent="0.25">
      <c r="A414" t="s">
        <v>21492</v>
      </c>
      <c r="B414" s="1">
        <v>2021</v>
      </c>
      <c r="C414" t="s">
        <v>21633</v>
      </c>
      <c r="D414" t="s">
        <v>22274</v>
      </c>
      <c r="E414" t="s">
        <v>23093</v>
      </c>
      <c r="F414" s="1">
        <v>296.61740112304688</v>
      </c>
      <c r="G414" s="1">
        <v>14.382170677185059</v>
      </c>
      <c r="H414" s="1">
        <v>16.761560440063477</v>
      </c>
      <c r="I414" s="1">
        <v>1.0000000474974513E-3</v>
      </c>
      <c r="J414" s="1">
        <v>5.2000001072883606E-2</v>
      </c>
      <c r="K414" s="1">
        <v>5.0000000000000001E-3</v>
      </c>
      <c r="L414" s="1">
        <v>0</v>
      </c>
      <c r="M414" s="1">
        <v>12.142863000000011</v>
      </c>
      <c r="N414" s="1">
        <v>4.4039998054504395</v>
      </c>
      <c r="O414" s="1">
        <v>45</v>
      </c>
    </row>
    <row r="415" spans="1:15" x14ac:dyDescent="0.25">
      <c r="A415" t="s">
        <v>21492</v>
      </c>
      <c r="B415" s="1">
        <v>2021</v>
      </c>
      <c r="C415" t="s">
        <v>21634</v>
      </c>
      <c r="D415" t="s">
        <v>22275</v>
      </c>
      <c r="E415" t="s">
        <v>23093</v>
      </c>
      <c r="F415" s="1">
        <v>0</v>
      </c>
      <c r="G415" s="1">
        <v>0</v>
      </c>
      <c r="H415" s="1"/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/>
      <c r="O415" s="1">
        <v>60</v>
      </c>
    </row>
    <row r="416" spans="1:15" x14ac:dyDescent="0.25">
      <c r="A416" t="s">
        <v>21492</v>
      </c>
      <c r="B416" s="1">
        <v>2021</v>
      </c>
      <c r="C416" t="s">
        <v>21634</v>
      </c>
      <c r="D416" t="s">
        <v>22276</v>
      </c>
      <c r="E416" t="s">
        <v>23093</v>
      </c>
      <c r="F416" s="1">
        <v>3356.263916015625</v>
      </c>
      <c r="G416" s="1">
        <v>110.56645202636719</v>
      </c>
      <c r="H416" s="1">
        <v>33.112525939941406</v>
      </c>
      <c r="I416" s="1">
        <v>0</v>
      </c>
      <c r="J416" s="1">
        <v>3.4000001847743988E-2</v>
      </c>
      <c r="K416" s="1">
        <v>0</v>
      </c>
      <c r="L416" s="1">
        <v>0</v>
      </c>
      <c r="M416" s="1">
        <v>76.162289000000001</v>
      </c>
      <c r="N416" s="1">
        <v>4.3460001945495605</v>
      </c>
      <c r="O416" s="1">
        <v>60</v>
      </c>
    </row>
    <row r="417" spans="1:15" x14ac:dyDescent="0.25">
      <c r="A417" t="s">
        <v>21492</v>
      </c>
      <c r="B417" s="1">
        <v>2021</v>
      </c>
      <c r="C417" t="s">
        <v>21634</v>
      </c>
      <c r="D417" t="s">
        <v>22277</v>
      </c>
      <c r="E417" t="s">
        <v>23093</v>
      </c>
      <c r="F417" s="1">
        <v>118.63802337646484</v>
      </c>
      <c r="G417" s="1">
        <v>1.8118965625762939</v>
      </c>
      <c r="H417" s="1">
        <v>40.338890075683594</v>
      </c>
      <c r="I417" s="1">
        <v>0</v>
      </c>
      <c r="J417" s="1">
        <v>3.2000001519918442E-2</v>
      </c>
      <c r="K417" s="1">
        <v>0</v>
      </c>
      <c r="L417" s="1">
        <v>0</v>
      </c>
      <c r="M417" s="1">
        <v>0.108</v>
      </c>
      <c r="N417" s="1">
        <v>3.7090001106262207</v>
      </c>
      <c r="O417" s="1">
        <v>60</v>
      </c>
    </row>
    <row r="418" spans="1:15" x14ac:dyDescent="0.25">
      <c r="A418" t="s">
        <v>21492</v>
      </c>
      <c r="B418" s="1">
        <v>2021</v>
      </c>
      <c r="C418" t="s">
        <v>21635</v>
      </c>
      <c r="D418" t="s">
        <v>22278</v>
      </c>
      <c r="E418" t="s">
        <v>23094</v>
      </c>
      <c r="F418" s="1">
        <v>9047</v>
      </c>
      <c r="G418" s="1">
        <v>724.70001220703125</v>
      </c>
      <c r="H418" s="1">
        <v>23.745220184326172</v>
      </c>
      <c r="I418" s="1">
        <v>0</v>
      </c>
      <c r="J418" s="1">
        <v>3.7000000476837158E-2</v>
      </c>
      <c r="K418" s="1">
        <v>0.02</v>
      </c>
      <c r="L418" s="1">
        <v>0</v>
      </c>
      <c r="M418" s="1">
        <v>309</v>
      </c>
      <c r="N418" s="1">
        <v>4.500999927520752</v>
      </c>
      <c r="O418" s="1">
        <v>60</v>
      </c>
    </row>
    <row r="419" spans="1:15" x14ac:dyDescent="0.25">
      <c r="A419" t="s">
        <v>21492</v>
      </c>
      <c r="B419" s="1">
        <v>2021</v>
      </c>
      <c r="C419" t="s">
        <v>21635</v>
      </c>
      <c r="D419" t="s">
        <v>22279</v>
      </c>
      <c r="E419" t="s">
        <v>23094</v>
      </c>
      <c r="F419" s="1">
        <v>0</v>
      </c>
      <c r="G419" s="1">
        <v>0</v>
      </c>
      <c r="H419" s="1"/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/>
      <c r="O419" s="1">
        <v>60</v>
      </c>
    </row>
    <row r="420" spans="1:15" x14ac:dyDescent="0.25">
      <c r="A420" t="s">
        <v>21492</v>
      </c>
      <c r="B420" s="1">
        <v>2021</v>
      </c>
      <c r="C420" t="s">
        <v>21635</v>
      </c>
      <c r="D420" t="s">
        <v>22280</v>
      </c>
      <c r="E420" t="s">
        <v>23094</v>
      </c>
      <c r="F420" s="1">
        <v>47886</v>
      </c>
      <c r="G420" s="1">
        <v>10520.400390625</v>
      </c>
      <c r="H420" s="1">
        <v>31.19036865234375</v>
      </c>
      <c r="I420" s="1">
        <v>8.999999612569809E-3</v>
      </c>
      <c r="J420" s="1">
        <v>0.14699999988079071</v>
      </c>
      <c r="K420" s="1">
        <v>7.0000000000000007E-2</v>
      </c>
      <c r="L420" s="1">
        <v>0</v>
      </c>
      <c r="M420" s="1">
        <v>1281</v>
      </c>
      <c r="N420" s="1">
        <v>3.9140000343322754</v>
      </c>
      <c r="O420" s="1">
        <v>45</v>
      </c>
    </row>
    <row r="421" spans="1:15" x14ac:dyDescent="0.25">
      <c r="A421" t="s">
        <v>21492</v>
      </c>
      <c r="B421" s="1">
        <v>2021</v>
      </c>
      <c r="C421" t="s">
        <v>21636</v>
      </c>
      <c r="D421" t="s">
        <v>22281</v>
      </c>
      <c r="E421" t="s">
        <v>23094</v>
      </c>
      <c r="F421" s="1">
        <v>824</v>
      </c>
      <c r="G421" s="1"/>
      <c r="H421" s="1">
        <v>26.469659805297852</v>
      </c>
      <c r="I421" s="1">
        <v>6.0000000521540642E-3</v>
      </c>
      <c r="J421" s="1">
        <v>0.19799999892711639</v>
      </c>
      <c r="K421" s="1">
        <v>0.03</v>
      </c>
      <c r="L421" s="1">
        <v>0</v>
      </c>
      <c r="M421" s="1">
        <v>25</v>
      </c>
      <c r="N421" s="1">
        <v>3.6070001125335693</v>
      </c>
      <c r="O421" s="1"/>
    </row>
    <row r="422" spans="1:15" x14ac:dyDescent="0.25">
      <c r="A422" t="s">
        <v>21492</v>
      </c>
      <c r="B422" s="1">
        <v>2021</v>
      </c>
      <c r="C422" t="s">
        <v>21637</v>
      </c>
      <c r="D422" t="s">
        <v>22282</v>
      </c>
      <c r="E422" t="s">
        <v>23094</v>
      </c>
      <c r="F422" s="1">
        <v>45</v>
      </c>
      <c r="G422" s="1">
        <v>2.4000000953674316</v>
      </c>
      <c r="H422" s="1">
        <v>16.799999237060547</v>
      </c>
      <c r="I422" s="1">
        <v>0</v>
      </c>
      <c r="J422" s="1">
        <v>8.9000001549720764E-2</v>
      </c>
      <c r="K422" s="1">
        <v>0.05</v>
      </c>
      <c r="L422" s="1">
        <v>0</v>
      </c>
      <c r="M422" s="1">
        <v>0</v>
      </c>
      <c r="N422" s="1">
        <v>3.999000072479248</v>
      </c>
      <c r="O422" s="1">
        <v>45</v>
      </c>
    </row>
    <row r="423" spans="1:15" x14ac:dyDescent="0.25">
      <c r="A423" t="s">
        <v>21492</v>
      </c>
      <c r="B423" s="1">
        <v>2021</v>
      </c>
      <c r="C423" t="s">
        <v>21637</v>
      </c>
      <c r="D423" t="s">
        <v>22283</v>
      </c>
      <c r="E423" t="s">
        <v>23094</v>
      </c>
      <c r="F423" s="1">
        <v>81</v>
      </c>
      <c r="G423" s="1">
        <v>1.6000000238418579</v>
      </c>
      <c r="H423" s="1">
        <v>12.283950805664063</v>
      </c>
      <c r="I423" s="1">
        <v>1.2000000104308128E-2</v>
      </c>
      <c r="J423" s="1">
        <v>0</v>
      </c>
      <c r="K423" s="1">
        <v>0.05</v>
      </c>
      <c r="L423" s="1">
        <v>0</v>
      </c>
      <c r="M423" s="1">
        <v>0</v>
      </c>
      <c r="N423" s="1">
        <v>4.1609997749328613</v>
      </c>
      <c r="O423" s="1">
        <v>40</v>
      </c>
    </row>
    <row r="424" spans="1:15" x14ac:dyDescent="0.25">
      <c r="A424" t="s">
        <v>21492</v>
      </c>
      <c r="B424" s="1">
        <v>2021</v>
      </c>
      <c r="C424" t="s">
        <v>21637</v>
      </c>
      <c r="D424" t="s">
        <v>22284</v>
      </c>
      <c r="E424" t="s">
        <v>23094</v>
      </c>
      <c r="F424" s="1">
        <v>387</v>
      </c>
      <c r="G424" s="1">
        <v>16</v>
      </c>
      <c r="H424" s="1">
        <v>15.431524276733398</v>
      </c>
      <c r="I424" s="1">
        <v>2.3000000044703484E-2</v>
      </c>
      <c r="J424" s="1">
        <v>3.2999999821186066E-2</v>
      </c>
      <c r="K424" s="1">
        <v>0.12</v>
      </c>
      <c r="L424" s="1">
        <v>0</v>
      </c>
      <c r="M424" s="1">
        <v>2</v>
      </c>
      <c r="N424" s="1">
        <v>3.9619998931884766</v>
      </c>
      <c r="O424" s="1">
        <v>40</v>
      </c>
    </row>
    <row r="425" spans="1:15" x14ac:dyDescent="0.25">
      <c r="A425" t="s">
        <v>21492</v>
      </c>
      <c r="B425" s="1">
        <v>2021</v>
      </c>
      <c r="C425" t="s">
        <v>21637</v>
      </c>
      <c r="D425" t="s">
        <v>22285</v>
      </c>
      <c r="E425" t="s">
        <v>23094</v>
      </c>
      <c r="F425" s="1">
        <v>0</v>
      </c>
      <c r="G425" s="1">
        <v>0</v>
      </c>
      <c r="H425" s="1"/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/>
      <c r="O425" s="1">
        <v>35</v>
      </c>
    </row>
    <row r="426" spans="1:15" x14ac:dyDescent="0.25">
      <c r="A426" t="s">
        <v>21492</v>
      </c>
      <c r="B426" s="1">
        <v>2021</v>
      </c>
      <c r="C426" t="s">
        <v>21637</v>
      </c>
      <c r="D426" t="s">
        <v>22286</v>
      </c>
      <c r="E426" t="s">
        <v>23094</v>
      </c>
      <c r="F426" s="1">
        <v>9792</v>
      </c>
      <c r="G426" s="1">
        <v>3564.800048828125</v>
      </c>
      <c r="H426" s="1">
        <v>29.955472946166992</v>
      </c>
      <c r="I426" s="1">
        <v>2.3000000044703484E-2</v>
      </c>
      <c r="J426" s="1">
        <v>0.23100000619888306</v>
      </c>
      <c r="K426" s="1">
        <v>0.05</v>
      </c>
      <c r="L426" s="1">
        <v>0</v>
      </c>
      <c r="M426" s="1">
        <v>603</v>
      </c>
      <c r="N426" s="1">
        <v>3.4630000591278076</v>
      </c>
      <c r="O426" s="1">
        <v>35</v>
      </c>
    </row>
    <row r="427" spans="1:15" x14ac:dyDescent="0.25">
      <c r="A427" t="s">
        <v>21492</v>
      </c>
      <c r="B427" s="1">
        <v>2021</v>
      </c>
      <c r="C427" t="s">
        <v>21638</v>
      </c>
      <c r="D427" t="s">
        <v>22287</v>
      </c>
      <c r="E427" t="s">
        <v>23094</v>
      </c>
      <c r="F427" s="1">
        <v>831</v>
      </c>
      <c r="G427" s="1">
        <v>75.199996948242188</v>
      </c>
      <c r="H427" s="1">
        <v>19.701564788818359</v>
      </c>
      <c r="I427" s="1">
        <v>2.0000000949949026E-3</v>
      </c>
      <c r="J427" s="1">
        <v>2.9999999329447746E-2</v>
      </c>
      <c r="K427" s="1">
        <v>0.05</v>
      </c>
      <c r="L427" s="1">
        <v>0</v>
      </c>
      <c r="M427" s="1">
        <v>1</v>
      </c>
      <c r="N427" s="1">
        <v>3.937999963760376</v>
      </c>
      <c r="O427" s="1">
        <v>45</v>
      </c>
    </row>
    <row r="428" spans="1:15" x14ac:dyDescent="0.25">
      <c r="A428" t="s">
        <v>21492</v>
      </c>
      <c r="B428" s="1">
        <v>2021</v>
      </c>
      <c r="C428" t="s">
        <v>21638</v>
      </c>
      <c r="D428" t="s">
        <v>22288</v>
      </c>
      <c r="E428" t="s">
        <v>23094</v>
      </c>
      <c r="F428" s="1">
        <v>7508</v>
      </c>
      <c r="G428" s="1">
        <v>1223.4000244140625</v>
      </c>
      <c r="H428" s="1">
        <v>25.153436660766602</v>
      </c>
      <c r="I428" s="1">
        <v>2.0000000949949026E-3</v>
      </c>
      <c r="J428" s="1">
        <v>6.1999998986721039E-2</v>
      </c>
      <c r="K428" s="1">
        <v>0.05</v>
      </c>
      <c r="L428" s="1">
        <v>0</v>
      </c>
      <c r="M428" s="1">
        <v>1</v>
      </c>
      <c r="N428" s="1">
        <v>3.6340000629425049</v>
      </c>
      <c r="O428" s="1">
        <v>45</v>
      </c>
    </row>
    <row r="429" spans="1:15" x14ac:dyDescent="0.25">
      <c r="A429" t="s">
        <v>21492</v>
      </c>
      <c r="B429" s="1">
        <v>2021</v>
      </c>
      <c r="C429" t="s">
        <v>21638</v>
      </c>
      <c r="D429" t="s">
        <v>22289</v>
      </c>
      <c r="E429" t="s">
        <v>23094</v>
      </c>
      <c r="F429" s="1">
        <v>22</v>
      </c>
      <c r="G429" s="1">
        <v>0.60000002384185791</v>
      </c>
      <c r="H429" s="1">
        <v>10.772727012634277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4.4099998474121094</v>
      </c>
      <c r="O429" s="1">
        <v>45</v>
      </c>
    </row>
    <row r="430" spans="1:15" x14ac:dyDescent="0.25">
      <c r="A430" t="s">
        <v>21492</v>
      </c>
      <c r="B430" s="1">
        <v>2021</v>
      </c>
      <c r="C430" t="s">
        <v>21639</v>
      </c>
      <c r="D430" t="s">
        <v>22290</v>
      </c>
      <c r="E430" t="s">
        <v>23095</v>
      </c>
      <c r="F430" s="1">
        <v>715.40484619140625</v>
      </c>
      <c r="G430" s="1">
        <v>35.952335357666016</v>
      </c>
      <c r="H430" s="1">
        <v>24.140443801879883</v>
      </c>
      <c r="I430" s="1">
        <v>0</v>
      </c>
      <c r="J430" s="1">
        <v>4.6000000089406967E-2</v>
      </c>
      <c r="K430" s="1">
        <v>0</v>
      </c>
      <c r="L430" s="1">
        <v>0</v>
      </c>
      <c r="M430" s="1">
        <v>35.952337000000007</v>
      </c>
      <c r="N430" s="1">
        <v>4.369999885559082</v>
      </c>
      <c r="O430" s="1">
        <v>70</v>
      </c>
    </row>
    <row r="431" spans="1:15" x14ac:dyDescent="0.25">
      <c r="A431" t="s">
        <v>21492</v>
      </c>
      <c r="B431" s="1">
        <v>2021</v>
      </c>
      <c r="C431" t="s">
        <v>21640</v>
      </c>
      <c r="D431" t="s">
        <v>22291</v>
      </c>
      <c r="E431" t="s">
        <v>23095</v>
      </c>
      <c r="F431" s="1">
        <v>235.15870666503906</v>
      </c>
      <c r="G431" s="1">
        <v>6.8505144119262695</v>
      </c>
      <c r="H431" s="1">
        <v>39.610069274902344</v>
      </c>
      <c r="I431" s="1">
        <v>0</v>
      </c>
      <c r="J431" s="1">
        <v>8.6000002920627594E-2</v>
      </c>
      <c r="K431" s="1">
        <v>0</v>
      </c>
      <c r="L431" s="1">
        <v>0</v>
      </c>
      <c r="M431" s="1">
        <v>3.4681739999999999</v>
      </c>
      <c r="N431" s="1">
        <v>3.1840000152587891</v>
      </c>
      <c r="O431" s="1">
        <v>60</v>
      </c>
    </row>
    <row r="432" spans="1:15" x14ac:dyDescent="0.25">
      <c r="A432" t="s">
        <v>21492</v>
      </c>
      <c r="B432" s="1">
        <v>2021</v>
      </c>
      <c r="C432" t="s">
        <v>21641</v>
      </c>
      <c r="D432" t="s">
        <v>22292</v>
      </c>
      <c r="E432" t="s">
        <v>23095</v>
      </c>
      <c r="F432" s="1">
        <v>0</v>
      </c>
      <c r="G432" s="1">
        <v>0</v>
      </c>
      <c r="H432" s="1"/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/>
      <c r="O432" s="1">
        <v>70</v>
      </c>
    </row>
    <row r="433" spans="1:15" x14ac:dyDescent="0.25">
      <c r="A433" t="s">
        <v>21492</v>
      </c>
      <c r="B433" s="1">
        <v>2021</v>
      </c>
      <c r="C433" t="s">
        <v>21641</v>
      </c>
      <c r="D433" t="s">
        <v>22293</v>
      </c>
      <c r="E433" t="s">
        <v>23095</v>
      </c>
      <c r="F433" s="1">
        <v>0</v>
      </c>
      <c r="G433" s="1">
        <v>0</v>
      </c>
      <c r="H433" s="1"/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/>
      <c r="O433" s="1">
        <v>70</v>
      </c>
    </row>
    <row r="434" spans="1:15" x14ac:dyDescent="0.25">
      <c r="A434" t="s">
        <v>21492</v>
      </c>
      <c r="B434" s="1">
        <v>2021</v>
      </c>
      <c r="C434" t="s">
        <v>21641</v>
      </c>
      <c r="D434" t="s">
        <v>22294</v>
      </c>
      <c r="E434" t="s">
        <v>23095</v>
      </c>
      <c r="F434" s="1">
        <v>0</v>
      </c>
      <c r="G434" s="1">
        <v>0</v>
      </c>
      <c r="H434" s="1"/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/>
      <c r="O434" s="1">
        <v>70</v>
      </c>
    </row>
    <row r="435" spans="1:15" x14ac:dyDescent="0.25">
      <c r="A435" t="s">
        <v>21492</v>
      </c>
      <c r="B435" s="1">
        <v>2021</v>
      </c>
      <c r="C435" t="s">
        <v>21641</v>
      </c>
      <c r="D435" t="s">
        <v>22295</v>
      </c>
      <c r="E435" t="s">
        <v>23095</v>
      </c>
      <c r="F435" s="1">
        <v>0</v>
      </c>
      <c r="G435" s="1">
        <v>0</v>
      </c>
      <c r="H435" s="1"/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/>
      <c r="O435" s="1">
        <v>45</v>
      </c>
    </row>
    <row r="436" spans="1:15" x14ac:dyDescent="0.25">
      <c r="A436" t="s">
        <v>21492</v>
      </c>
      <c r="B436" s="1">
        <v>2021</v>
      </c>
      <c r="C436" t="s">
        <v>21641</v>
      </c>
      <c r="D436" t="s">
        <v>22296</v>
      </c>
      <c r="E436" t="s">
        <v>23095</v>
      </c>
      <c r="F436" s="1">
        <v>0</v>
      </c>
      <c r="G436" s="1">
        <v>0</v>
      </c>
      <c r="H436" s="1"/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/>
      <c r="O436" s="1">
        <v>70</v>
      </c>
    </row>
    <row r="437" spans="1:15" x14ac:dyDescent="0.25">
      <c r="A437" t="s">
        <v>21492</v>
      </c>
      <c r="B437" s="1">
        <v>2021</v>
      </c>
      <c r="C437" t="s">
        <v>21641</v>
      </c>
      <c r="D437" t="s">
        <v>22297</v>
      </c>
      <c r="E437" t="s">
        <v>23095</v>
      </c>
      <c r="F437" s="1">
        <v>0</v>
      </c>
      <c r="G437" s="1">
        <v>0</v>
      </c>
      <c r="H437" s="1"/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/>
      <c r="O437" s="1">
        <v>70</v>
      </c>
    </row>
    <row r="438" spans="1:15" x14ac:dyDescent="0.25">
      <c r="A438" t="s">
        <v>21492</v>
      </c>
      <c r="B438" s="1">
        <v>2021</v>
      </c>
      <c r="C438" t="s">
        <v>21641</v>
      </c>
      <c r="D438" t="s">
        <v>22298</v>
      </c>
      <c r="E438" t="s">
        <v>23095</v>
      </c>
      <c r="F438" s="1">
        <v>0</v>
      </c>
      <c r="G438" s="1">
        <v>0</v>
      </c>
      <c r="H438" s="1"/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/>
      <c r="O438" s="1">
        <v>70</v>
      </c>
    </row>
    <row r="439" spans="1:15" x14ac:dyDescent="0.25">
      <c r="A439" t="s">
        <v>21492</v>
      </c>
      <c r="B439" s="1">
        <v>2021</v>
      </c>
      <c r="C439" t="s">
        <v>21641</v>
      </c>
      <c r="D439" t="s">
        <v>22299</v>
      </c>
      <c r="E439" t="s">
        <v>23095</v>
      </c>
      <c r="F439" s="1">
        <v>4.6049981117248535</v>
      </c>
      <c r="G439" s="1">
        <v>0.25036740303039551</v>
      </c>
      <c r="H439" s="1">
        <v>23.40400505065918</v>
      </c>
      <c r="I439" s="1">
        <v>0</v>
      </c>
      <c r="J439" s="1">
        <v>7.8000001609325409E-2</v>
      </c>
      <c r="K439" s="1">
        <v>0</v>
      </c>
      <c r="L439" s="1">
        <v>0</v>
      </c>
      <c r="M439" s="1">
        <v>5.5745999999999997E-2</v>
      </c>
      <c r="N439" s="1">
        <v>4.2150001525878906</v>
      </c>
      <c r="O439" s="1">
        <v>45</v>
      </c>
    </row>
    <row r="440" spans="1:15" x14ac:dyDescent="0.25">
      <c r="A440" t="s">
        <v>21492</v>
      </c>
      <c r="B440" s="1">
        <v>2021</v>
      </c>
      <c r="C440" t="s">
        <v>21641</v>
      </c>
      <c r="D440" t="s">
        <v>22300</v>
      </c>
      <c r="E440" t="s">
        <v>23095</v>
      </c>
      <c r="F440" s="1">
        <v>0</v>
      </c>
      <c r="G440" s="1">
        <v>0</v>
      </c>
      <c r="H440" s="1"/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/>
      <c r="O440" s="1">
        <v>70</v>
      </c>
    </row>
    <row r="441" spans="1:15" x14ac:dyDescent="0.25">
      <c r="A441" t="s">
        <v>21492</v>
      </c>
      <c r="B441" s="1">
        <v>2021</v>
      </c>
      <c r="C441" t="s">
        <v>21642</v>
      </c>
      <c r="D441" t="s">
        <v>22301</v>
      </c>
      <c r="E441" t="s">
        <v>23095</v>
      </c>
      <c r="F441" s="1">
        <v>0</v>
      </c>
      <c r="G441" s="1">
        <v>0</v>
      </c>
      <c r="H441" s="1"/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/>
      <c r="O441" s="1">
        <v>60</v>
      </c>
    </row>
    <row r="442" spans="1:15" x14ac:dyDescent="0.25">
      <c r="A442" t="s">
        <v>21492</v>
      </c>
      <c r="B442" s="1">
        <v>2021</v>
      </c>
      <c r="C442" t="s">
        <v>21642</v>
      </c>
      <c r="D442" t="s">
        <v>22302</v>
      </c>
      <c r="E442" t="s">
        <v>23095</v>
      </c>
      <c r="F442" s="1">
        <v>384.94949340820313</v>
      </c>
      <c r="G442" s="1">
        <v>9.3298330307006836</v>
      </c>
      <c r="H442" s="1">
        <v>30.033130645751953</v>
      </c>
      <c r="I442" s="1">
        <v>0</v>
      </c>
      <c r="J442" s="1">
        <v>0.10400000214576721</v>
      </c>
      <c r="K442" s="1">
        <v>4.0000000000000001E-3</v>
      </c>
      <c r="L442" s="1">
        <v>0</v>
      </c>
      <c r="M442" s="1">
        <v>5.0307649999999997</v>
      </c>
      <c r="N442" s="1">
        <v>3.6400001049041748</v>
      </c>
      <c r="O442" s="1">
        <v>60</v>
      </c>
    </row>
    <row r="443" spans="1:15" x14ac:dyDescent="0.25">
      <c r="A443" t="s">
        <v>21492</v>
      </c>
      <c r="B443" s="1">
        <v>2021</v>
      </c>
      <c r="C443" t="s">
        <v>21643</v>
      </c>
      <c r="D443" t="s">
        <v>22303</v>
      </c>
      <c r="E443" t="s">
        <v>23096</v>
      </c>
      <c r="F443" s="1">
        <v>31</v>
      </c>
      <c r="G443" s="1">
        <v>0</v>
      </c>
      <c r="H443" s="1">
        <v>13.258064270019531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4.7100000381469727</v>
      </c>
      <c r="O443" s="1">
        <v>45</v>
      </c>
    </row>
    <row r="444" spans="1:15" x14ac:dyDescent="0.25">
      <c r="A444" t="s">
        <v>21492</v>
      </c>
      <c r="B444" s="1">
        <v>2021</v>
      </c>
      <c r="C444" t="s">
        <v>21643</v>
      </c>
      <c r="D444" t="s">
        <v>22304</v>
      </c>
      <c r="E444" t="s">
        <v>23096</v>
      </c>
      <c r="F444" s="1">
        <v>19</v>
      </c>
      <c r="G444" s="1">
        <v>4.1999998092651367</v>
      </c>
      <c r="H444" s="1">
        <v>22.894737243652344</v>
      </c>
      <c r="I444" s="1">
        <v>0</v>
      </c>
      <c r="J444" s="1">
        <v>0.210999995470047</v>
      </c>
      <c r="K444" s="1">
        <v>7.0000000000000007E-2</v>
      </c>
      <c r="L444" s="1">
        <v>0</v>
      </c>
      <c r="M444" s="1">
        <v>0</v>
      </c>
      <c r="N444" s="1">
        <v>4.0520000457763672</v>
      </c>
      <c r="O444" s="1">
        <v>40</v>
      </c>
    </row>
    <row r="445" spans="1:15" x14ac:dyDescent="0.25">
      <c r="A445" t="s">
        <v>21492</v>
      </c>
      <c r="B445" s="1">
        <v>2021</v>
      </c>
      <c r="C445" t="s">
        <v>21643</v>
      </c>
      <c r="D445" t="s">
        <v>22305</v>
      </c>
      <c r="E445" t="s">
        <v>23096</v>
      </c>
      <c r="F445" s="1">
        <v>17</v>
      </c>
      <c r="G445" s="1">
        <v>3.2000000476837158</v>
      </c>
      <c r="H445" s="1">
        <v>29.529411315917969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3.8819999694824219</v>
      </c>
      <c r="O445" s="1">
        <v>35</v>
      </c>
    </row>
    <row r="446" spans="1:15" x14ac:dyDescent="0.25">
      <c r="A446" t="s">
        <v>21492</v>
      </c>
      <c r="B446" s="1">
        <v>2021</v>
      </c>
      <c r="C446" t="s">
        <v>21643</v>
      </c>
      <c r="D446" t="s">
        <v>22306</v>
      </c>
      <c r="E446" t="s">
        <v>23096</v>
      </c>
      <c r="F446" s="1">
        <v>21</v>
      </c>
      <c r="G446" s="1">
        <v>0.60000002384185791</v>
      </c>
      <c r="H446" s="1">
        <v>13.666666984558105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4.2369999885559082</v>
      </c>
      <c r="O446" s="1">
        <v>35</v>
      </c>
    </row>
    <row r="447" spans="1:15" x14ac:dyDescent="0.25">
      <c r="A447" t="s">
        <v>21492</v>
      </c>
      <c r="B447" s="1">
        <v>2021</v>
      </c>
      <c r="C447" t="s">
        <v>21643</v>
      </c>
      <c r="D447" t="s">
        <v>22307</v>
      </c>
      <c r="E447" t="s">
        <v>23096</v>
      </c>
      <c r="F447" s="1">
        <v>0</v>
      </c>
      <c r="G447" s="1">
        <v>0</v>
      </c>
      <c r="H447" s="1"/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/>
      <c r="O447" s="1">
        <v>40</v>
      </c>
    </row>
    <row r="448" spans="1:15" x14ac:dyDescent="0.25">
      <c r="A448" t="s">
        <v>21492</v>
      </c>
      <c r="B448" s="1">
        <v>2021</v>
      </c>
      <c r="C448" t="s">
        <v>21643</v>
      </c>
      <c r="D448" t="s">
        <v>22308</v>
      </c>
      <c r="E448" t="s">
        <v>23096</v>
      </c>
      <c r="F448" s="1">
        <v>0</v>
      </c>
      <c r="G448" s="1">
        <v>0</v>
      </c>
      <c r="H448" s="1"/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/>
      <c r="O448" s="1">
        <v>35</v>
      </c>
    </row>
    <row r="449" spans="1:15" x14ac:dyDescent="0.25">
      <c r="A449" t="s">
        <v>21492</v>
      </c>
      <c r="B449" s="1">
        <v>2021</v>
      </c>
      <c r="C449" t="s">
        <v>21643</v>
      </c>
      <c r="D449" t="s">
        <v>22309</v>
      </c>
      <c r="E449" t="s">
        <v>23096</v>
      </c>
      <c r="F449" s="1">
        <v>54</v>
      </c>
      <c r="G449" s="1">
        <v>33</v>
      </c>
      <c r="H449" s="1">
        <v>33.333332061767578</v>
      </c>
      <c r="I449" s="1">
        <v>0</v>
      </c>
      <c r="J449" s="1">
        <v>3.7000000476837158E-2</v>
      </c>
      <c r="K449" s="1">
        <v>0</v>
      </c>
      <c r="L449" s="1">
        <v>0</v>
      </c>
      <c r="M449" s="1">
        <v>0</v>
      </c>
      <c r="N449" s="1">
        <v>3.5739998817443848</v>
      </c>
      <c r="O449" s="1">
        <v>35</v>
      </c>
    </row>
    <row r="450" spans="1:15" x14ac:dyDescent="0.25">
      <c r="A450" t="s">
        <v>21492</v>
      </c>
      <c r="B450" s="1">
        <v>2021</v>
      </c>
      <c r="C450" t="s">
        <v>21643</v>
      </c>
      <c r="D450" t="s">
        <v>22310</v>
      </c>
      <c r="E450" t="s">
        <v>23096</v>
      </c>
      <c r="F450" s="1">
        <v>0</v>
      </c>
      <c r="G450" s="1">
        <v>0</v>
      </c>
      <c r="H450" s="1"/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/>
      <c r="O450" s="1">
        <v>35</v>
      </c>
    </row>
    <row r="451" spans="1:15" x14ac:dyDescent="0.25">
      <c r="A451" t="s">
        <v>21492</v>
      </c>
      <c r="B451" s="1">
        <v>2021</v>
      </c>
      <c r="C451" t="s">
        <v>21643</v>
      </c>
      <c r="D451" t="s">
        <v>22311</v>
      </c>
      <c r="E451" t="s">
        <v>23096</v>
      </c>
      <c r="F451" s="1">
        <v>13</v>
      </c>
      <c r="G451" s="1">
        <v>0</v>
      </c>
      <c r="H451" s="1">
        <v>11.538461685180664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4.6149997711181641</v>
      </c>
      <c r="O451" s="1">
        <v>40</v>
      </c>
    </row>
    <row r="452" spans="1:15" x14ac:dyDescent="0.25">
      <c r="A452" t="s">
        <v>21492</v>
      </c>
      <c r="B452" s="1">
        <v>2021</v>
      </c>
      <c r="C452" t="s">
        <v>21644</v>
      </c>
      <c r="D452" t="s">
        <v>22312</v>
      </c>
      <c r="E452" t="s">
        <v>23096</v>
      </c>
      <c r="F452" s="1">
        <v>26</v>
      </c>
      <c r="G452" s="1">
        <v>7.3000001907348633</v>
      </c>
      <c r="H452" s="1">
        <v>26.346153259277344</v>
      </c>
      <c r="I452" s="1">
        <v>0</v>
      </c>
      <c r="J452" s="1">
        <v>7.6999999582767487E-2</v>
      </c>
      <c r="K452" s="1">
        <v>0</v>
      </c>
      <c r="L452" s="1">
        <v>0</v>
      </c>
      <c r="M452" s="1">
        <v>0</v>
      </c>
      <c r="N452" s="1">
        <v>4.0770001411437988</v>
      </c>
      <c r="O452" s="1">
        <v>40</v>
      </c>
    </row>
    <row r="453" spans="1:15" x14ac:dyDescent="0.25">
      <c r="A453" t="s">
        <v>21493</v>
      </c>
      <c r="B453" s="1">
        <v>2021</v>
      </c>
      <c r="C453" t="s">
        <v>21645</v>
      </c>
      <c r="D453" t="s">
        <v>22313</v>
      </c>
      <c r="E453" t="s">
        <v>23097</v>
      </c>
      <c r="F453" s="1">
        <v>0</v>
      </c>
      <c r="G453" s="1">
        <v>0</v>
      </c>
      <c r="H453" s="1"/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/>
      <c r="O453" s="1">
        <v>70</v>
      </c>
    </row>
    <row r="454" spans="1:15" x14ac:dyDescent="0.25">
      <c r="A454" t="s">
        <v>21493</v>
      </c>
      <c r="B454" s="1">
        <v>2021</v>
      </c>
      <c r="C454" t="s">
        <v>21645</v>
      </c>
      <c r="D454" t="s">
        <v>22314</v>
      </c>
      <c r="E454" t="s">
        <v>23097</v>
      </c>
      <c r="F454" s="1">
        <v>10.001079559326172</v>
      </c>
      <c r="G454" s="1">
        <v>0</v>
      </c>
      <c r="H454" s="1">
        <v>44.135295867919922</v>
      </c>
      <c r="I454" s="1">
        <v>0</v>
      </c>
      <c r="J454" s="1">
        <v>0</v>
      </c>
      <c r="K454" s="1">
        <v>0</v>
      </c>
      <c r="L454" s="1">
        <v>2.0999999999999999E-3</v>
      </c>
      <c r="M454" s="1">
        <v>0</v>
      </c>
      <c r="N454" s="1">
        <v>4.1497001647949219</v>
      </c>
      <c r="O454" s="1">
        <v>70</v>
      </c>
    </row>
    <row r="455" spans="1:15" x14ac:dyDescent="0.25">
      <c r="A455" t="s">
        <v>21493</v>
      </c>
      <c r="B455" s="1">
        <v>2021</v>
      </c>
      <c r="C455" t="s">
        <v>21645</v>
      </c>
      <c r="D455" t="s">
        <v>22315</v>
      </c>
      <c r="E455" t="s">
        <v>23097</v>
      </c>
      <c r="F455" s="1">
        <v>186.61843872070313</v>
      </c>
      <c r="G455" s="1">
        <v>3.6702859401702881</v>
      </c>
      <c r="H455" s="1">
        <v>14.575093269348145</v>
      </c>
      <c r="I455" s="1">
        <v>8.2999998703598976E-3</v>
      </c>
      <c r="J455" s="1">
        <v>1.119999960064888E-2</v>
      </c>
      <c r="K455" s="1">
        <v>0.01</v>
      </c>
      <c r="L455" s="1">
        <v>1.11E-2</v>
      </c>
      <c r="M455" s="1">
        <v>0</v>
      </c>
      <c r="N455" s="1">
        <v>4.6662001609802246</v>
      </c>
      <c r="O455" s="1">
        <v>45</v>
      </c>
    </row>
    <row r="456" spans="1:15" x14ac:dyDescent="0.25">
      <c r="A456" t="s">
        <v>21493</v>
      </c>
      <c r="B456" s="1">
        <v>2021</v>
      </c>
      <c r="C456" t="s">
        <v>21646</v>
      </c>
      <c r="D456" t="s">
        <v>22316</v>
      </c>
      <c r="E456" t="s">
        <v>23097</v>
      </c>
      <c r="F456" s="1">
        <v>2</v>
      </c>
      <c r="G456" s="1">
        <v>0</v>
      </c>
      <c r="H456" s="1">
        <v>6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5</v>
      </c>
      <c r="O456" s="1">
        <v>60</v>
      </c>
    </row>
    <row r="457" spans="1:15" x14ac:dyDescent="0.25">
      <c r="A457" t="s">
        <v>21493</v>
      </c>
      <c r="B457" s="1">
        <v>2021</v>
      </c>
      <c r="C457" t="s">
        <v>21646</v>
      </c>
      <c r="D457" t="s">
        <v>22317</v>
      </c>
      <c r="E457" t="s">
        <v>23097</v>
      </c>
      <c r="F457" s="1">
        <v>1589.9901123046875</v>
      </c>
      <c r="G457" s="1">
        <v>207.77632141113281</v>
      </c>
      <c r="H457" s="1">
        <v>37.482955932617188</v>
      </c>
      <c r="I457" s="1">
        <v>2.7000000700354576E-2</v>
      </c>
      <c r="J457" s="1">
        <v>0.16200000047683716</v>
      </c>
      <c r="K457" s="1">
        <v>7.0000000000000007E-2</v>
      </c>
      <c r="L457" s="1">
        <v>2E-3</v>
      </c>
      <c r="M457" s="1">
        <v>17.266033660399959</v>
      </c>
      <c r="N457" s="1">
        <v>3.5399999618530273</v>
      </c>
      <c r="O457" s="1">
        <v>60</v>
      </c>
    </row>
    <row r="458" spans="1:15" x14ac:dyDescent="0.25">
      <c r="A458" t="s">
        <v>21493</v>
      </c>
      <c r="B458" s="1">
        <v>2021</v>
      </c>
      <c r="C458" t="s">
        <v>21646</v>
      </c>
      <c r="D458" t="s">
        <v>22318</v>
      </c>
      <c r="E458" t="s">
        <v>23097</v>
      </c>
      <c r="F458" s="1">
        <v>538.356689453125</v>
      </c>
      <c r="G458" s="1">
        <v>21.516923904418945</v>
      </c>
      <c r="H458" s="1">
        <v>42.811710357666016</v>
      </c>
      <c r="I458" s="1">
        <v>0</v>
      </c>
      <c r="J458" s="1">
        <v>0.13699999451637268</v>
      </c>
      <c r="K458" s="1">
        <v>0</v>
      </c>
      <c r="L458" s="1">
        <v>0</v>
      </c>
      <c r="M458" s="1">
        <v>0</v>
      </c>
      <c r="N458" s="1">
        <v>3.1779999732971191</v>
      </c>
      <c r="O458" s="1">
        <v>60</v>
      </c>
    </row>
    <row r="459" spans="1:15" x14ac:dyDescent="0.25">
      <c r="A459" t="s">
        <v>21493</v>
      </c>
      <c r="B459" s="1">
        <v>2021</v>
      </c>
      <c r="C459" t="s">
        <v>21647</v>
      </c>
      <c r="D459" t="s">
        <v>22319</v>
      </c>
      <c r="E459" t="s">
        <v>23098</v>
      </c>
      <c r="F459" s="1">
        <v>19919</v>
      </c>
      <c r="G459" s="1">
        <v>5194.39990234375</v>
      </c>
      <c r="H459" s="1">
        <v>42.005195617675781</v>
      </c>
      <c r="I459" s="1">
        <v>2.0911313593387604E-2</v>
      </c>
      <c r="J459" s="1">
        <v>7.1617506444454193E-2</v>
      </c>
      <c r="K459" s="1">
        <v>0.03</v>
      </c>
      <c r="L459" s="1">
        <v>0</v>
      </c>
      <c r="M459" s="1">
        <v>1627</v>
      </c>
      <c r="N459" s="1">
        <v>3.8878076076507568</v>
      </c>
      <c r="O459" s="1">
        <v>60</v>
      </c>
    </row>
    <row r="460" spans="1:15" x14ac:dyDescent="0.25">
      <c r="A460" t="s">
        <v>21493</v>
      </c>
      <c r="B460" s="1">
        <v>2021</v>
      </c>
      <c r="C460" t="s">
        <v>21647</v>
      </c>
      <c r="D460" t="s">
        <v>22320</v>
      </c>
      <c r="E460" t="s">
        <v>23098</v>
      </c>
      <c r="F460" s="1">
        <v>184</v>
      </c>
      <c r="G460" s="1">
        <v>10.300000190734863</v>
      </c>
      <c r="H460" s="1">
        <v>37.036144256591797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/>
      <c r="O460" s="1">
        <v>60</v>
      </c>
    </row>
    <row r="461" spans="1:15" x14ac:dyDescent="0.25">
      <c r="A461" t="s">
        <v>21493</v>
      </c>
      <c r="B461" s="1">
        <v>2021</v>
      </c>
      <c r="C461" t="s">
        <v>21647</v>
      </c>
      <c r="D461" t="s">
        <v>22321</v>
      </c>
      <c r="E461" t="s">
        <v>23098</v>
      </c>
      <c r="F461" s="1">
        <v>10441</v>
      </c>
      <c r="G461" s="1">
        <v>4196.39990234375</v>
      </c>
      <c r="H461" s="1">
        <v>39.185214996337891</v>
      </c>
      <c r="I461" s="1">
        <v>4.07911017537117E-2</v>
      </c>
      <c r="J461" s="1">
        <v>0.63059806823730469</v>
      </c>
      <c r="K461" s="1">
        <v>0.05</v>
      </c>
      <c r="L461" s="1">
        <v>0</v>
      </c>
      <c r="M461" s="1">
        <v>35</v>
      </c>
      <c r="N461" s="1">
        <v>2.3999240398406982</v>
      </c>
      <c r="O461" s="1">
        <v>45</v>
      </c>
    </row>
    <row r="462" spans="1:15" x14ac:dyDescent="0.25">
      <c r="A462" t="s">
        <v>21493</v>
      </c>
      <c r="B462" s="1">
        <v>2021</v>
      </c>
      <c r="C462" t="s">
        <v>21648</v>
      </c>
      <c r="D462" t="s">
        <v>22322</v>
      </c>
      <c r="E462" t="s">
        <v>23098</v>
      </c>
      <c r="F462" s="1">
        <v>0</v>
      </c>
      <c r="G462" s="1"/>
      <c r="H462" s="1"/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/>
      <c r="O462" s="1"/>
    </row>
    <row r="463" spans="1:15" x14ac:dyDescent="0.25">
      <c r="A463" t="s">
        <v>21493</v>
      </c>
      <c r="B463" s="1">
        <v>2021</v>
      </c>
      <c r="C463" t="s">
        <v>21649</v>
      </c>
      <c r="D463" t="s">
        <v>22323</v>
      </c>
      <c r="E463" t="s">
        <v>23098</v>
      </c>
      <c r="F463" s="1">
        <v>22</v>
      </c>
      <c r="G463" s="1">
        <v>1.7999999523162842</v>
      </c>
      <c r="H463" s="1">
        <v>17</v>
      </c>
      <c r="I463" s="1">
        <v>0</v>
      </c>
      <c r="J463" s="1">
        <v>0</v>
      </c>
      <c r="K463" s="1">
        <v>0.2</v>
      </c>
      <c r="L463" s="1">
        <v>0</v>
      </c>
      <c r="M463" s="1">
        <v>0</v>
      </c>
      <c r="N463" s="1">
        <v>3.952380895614624</v>
      </c>
      <c r="O463" s="1">
        <v>45</v>
      </c>
    </row>
    <row r="464" spans="1:15" x14ac:dyDescent="0.25">
      <c r="A464" t="s">
        <v>21493</v>
      </c>
      <c r="B464" s="1">
        <v>2021</v>
      </c>
      <c r="C464" t="s">
        <v>21649</v>
      </c>
      <c r="D464" t="s">
        <v>22324</v>
      </c>
      <c r="E464" t="s">
        <v>23098</v>
      </c>
      <c r="F464" s="1">
        <v>105</v>
      </c>
      <c r="G464" s="1">
        <v>0.30000001192092896</v>
      </c>
      <c r="H464" s="1">
        <v>10.69523811340332</v>
      </c>
      <c r="I464" s="1">
        <v>0</v>
      </c>
      <c r="J464" s="1">
        <v>3.880000114440918E-2</v>
      </c>
      <c r="K464" s="1">
        <v>0.04</v>
      </c>
      <c r="L464" s="1">
        <v>0</v>
      </c>
      <c r="M464" s="1">
        <v>0</v>
      </c>
      <c r="N464" s="1">
        <v>4.4467000961303711</v>
      </c>
      <c r="O464" s="1">
        <v>40</v>
      </c>
    </row>
    <row r="465" spans="1:15" x14ac:dyDescent="0.25">
      <c r="A465" t="s">
        <v>21493</v>
      </c>
      <c r="B465" s="1">
        <v>2021</v>
      </c>
      <c r="C465" t="s">
        <v>21649</v>
      </c>
      <c r="D465" t="s">
        <v>22325</v>
      </c>
      <c r="E465" t="s">
        <v>23098</v>
      </c>
      <c r="F465" s="1">
        <v>170</v>
      </c>
      <c r="G465" s="1">
        <v>0</v>
      </c>
      <c r="H465" s="1">
        <v>12.929411888122559</v>
      </c>
      <c r="I465" s="1">
        <v>0</v>
      </c>
      <c r="J465" s="1">
        <v>4.6999998390674591E-2</v>
      </c>
      <c r="K465" s="1">
        <v>0.04</v>
      </c>
      <c r="L465" s="1">
        <v>0</v>
      </c>
      <c r="M465" s="1">
        <v>0</v>
      </c>
      <c r="N465" s="1">
        <v>3.8529999256134033</v>
      </c>
      <c r="O465" s="1">
        <v>40</v>
      </c>
    </row>
    <row r="466" spans="1:15" x14ac:dyDescent="0.25">
      <c r="A466" t="s">
        <v>21493</v>
      </c>
      <c r="B466" s="1">
        <v>2021</v>
      </c>
      <c r="C466" t="s">
        <v>21649</v>
      </c>
      <c r="D466" t="s">
        <v>22326</v>
      </c>
      <c r="E466" t="s">
        <v>23098</v>
      </c>
      <c r="F466" s="1">
        <v>55</v>
      </c>
      <c r="G466" s="1">
        <v>0</v>
      </c>
      <c r="H466" s="1">
        <v>17.690908432006836</v>
      </c>
      <c r="I466" s="1">
        <v>0</v>
      </c>
      <c r="J466" s="1">
        <v>3.7999998778104782E-2</v>
      </c>
      <c r="K466" s="1">
        <v>0.04</v>
      </c>
      <c r="L466" s="1">
        <v>0</v>
      </c>
      <c r="M466" s="1">
        <v>0</v>
      </c>
      <c r="N466" s="1">
        <v>3.4140000343322754</v>
      </c>
      <c r="O466" s="1">
        <v>35</v>
      </c>
    </row>
    <row r="467" spans="1:15" x14ac:dyDescent="0.25">
      <c r="A467" t="s">
        <v>21493</v>
      </c>
      <c r="B467" s="1">
        <v>2021</v>
      </c>
      <c r="C467" t="s">
        <v>21649</v>
      </c>
      <c r="D467" t="s">
        <v>22327</v>
      </c>
      <c r="E467" t="s">
        <v>23098</v>
      </c>
      <c r="F467" s="1">
        <v>2451</v>
      </c>
      <c r="G467" s="1">
        <v>131.39999389648438</v>
      </c>
      <c r="H467" s="1">
        <v>14.930705070495605</v>
      </c>
      <c r="I467" s="1">
        <v>2.0300000905990601E-2</v>
      </c>
      <c r="J467" s="1">
        <v>6.1799999326467514E-2</v>
      </c>
      <c r="K467" s="1">
        <v>0.02</v>
      </c>
      <c r="L467" s="1">
        <v>0.02</v>
      </c>
      <c r="M467" s="1">
        <v>0</v>
      </c>
      <c r="N467" s="1">
        <v>3.9096000194549561</v>
      </c>
      <c r="O467" s="1">
        <v>35</v>
      </c>
    </row>
    <row r="468" spans="1:15" x14ac:dyDescent="0.25">
      <c r="A468" t="s">
        <v>21493</v>
      </c>
      <c r="B468" s="1">
        <v>2021</v>
      </c>
      <c r="C468" t="s">
        <v>21650</v>
      </c>
      <c r="D468" t="s">
        <v>22328</v>
      </c>
      <c r="E468" t="s">
        <v>23098</v>
      </c>
      <c r="F468" s="1">
        <v>508</v>
      </c>
      <c r="G468" s="1">
        <v>11.399999618530273</v>
      </c>
      <c r="H468" s="1">
        <v>15.817460060119629</v>
      </c>
      <c r="I468" s="1">
        <v>0</v>
      </c>
      <c r="J468" s="1">
        <v>2.8000000864267349E-2</v>
      </c>
      <c r="K468" s="1">
        <v>0.02</v>
      </c>
      <c r="L468" s="1">
        <v>8.0000000000000002E-3</v>
      </c>
      <c r="M468" s="1">
        <v>0</v>
      </c>
      <c r="N468" s="1">
        <v>3.9140000343322754</v>
      </c>
      <c r="O468" s="1">
        <v>45</v>
      </c>
    </row>
    <row r="469" spans="1:15" x14ac:dyDescent="0.25">
      <c r="A469" t="s">
        <v>21493</v>
      </c>
      <c r="B469" s="1">
        <v>2021</v>
      </c>
      <c r="C469" t="s">
        <v>21650</v>
      </c>
      <c r="D469" t="s">
        <v>22329</v>
      </c>
      <c r="E469" t="s">
        <v>23098</v>
      </c>
      <c r="F469" s="1">
        <v>3493</v>
      </c>
      <c r="G469" s="1">
        <v>354</v>
      </c>
      <c r="H469" s="1">
        <v>23.765687942504883</v>
      </c>
      <c r="I469" s="1">
        <v>0</v>
      </c>
      <c r="J469" s="1">
        <v>0.12099999934434891</v>
      </c>
      <c r="K469" s="1">
        <v>0.02</v>
      </c>
      <c r="L469" s="1">
        <v>5.0000000000000001E-3</v>
      </c>
      <c r="M469" s="1">
        <v>0</v>
      </c>
      <c r="N469" s="1">
        <v>3.4869999885559082</v>
      </c>
      <c r="O469" s="1">
        <v>45</v>
      </c>
    </row>
    <row r="470" spans="1:15" x14ac:dyDescent="0.25">
      <c r="A470" t="s">
        <v>21493</v>
      </c>
      <c r="B470" s="1">
        <v>2021</v>
      </c>
      <c r="C470" t="s">
        <v>21650</v>
      </c>
      <c r="D470" t="s">
        <v>22330</v>
      </c>
      <c r="E470" t="s">
        <v>23098</v>
      </c>
      <c r="F470" s="1">
        <v>30</v>
      </c>
      <c r="G470" s="1">
        <v>0</v>
      </c>
      <c r="H470" s="1">
        <v>12.066666603088379</v>
      </c>
      <c r="I470" s="1">
        <v>0</v>
      </c>
      <c r="J470" s="1">
        <v>0</v>
      </c>
      <c r="K470" s="1">
        <v>0.03</v>
      </c>
      <c r="L470" s="1">
        <v>0</v>
      </c>
      <c r="M470" s="1">
        <v>0</v>
      </c>
      <c r="N470" s="1">
        <v>4.2333998680114746</v>
      </c>
      <c r="O470" s="1">
        <v>45</v>
      </c>
    </row>
    <row r="471" spans="1:15" x14ac:dyDescent="0.25">
      <c r="A471" t="s">
        <v>21493</v>
      </c>
      <c r="B471" s="1">
        <v>2021</v>
      </c>
      <c r="C471" t="s">
        <v>21651</v>
      </c>
      <c r="D471" t="s">
        <v>22331</v>
      </c>
      <c r="E471" t="s">
        <v>23099</v>
      </c>
      <c r="F471" s="1">
        <v>350.43112182617188</v>
      </c>
      <c r="G471" s="1">
        <v>7.4055410921573639E-2</v>
      </c>
      <c r="H471" s="1">
        <v>19.538789749145508</v>
      </c>
      <c r="I471" s="1">
        <v>0</v>
      </c>
      <c r="J471" s="1">
        <v>9.9999997764825821E-3</v>
      </c>
      <c r="K471" s="1">
        <v>0.01</v>
      </c>
      <c r="L471" s="1">
        <v>2.5000000000000001E-2</v>
      </c>
      <c r="M471" s="1">
        <v>7.4055412299999901E-2</v>
      </c>
      <c r="N471" s="1">
        <v>4.5489997863769531</v>
      </c>
      <c r="O471" s="1">
        <v>70</v>
      </c>
    </row>
    <row r="472" spans="1:15" x14ac:dyDescent="0.25">
      <c r="A472" t="s">
        <v>21493</v>
      </c>
      <c r="B472" s="1">
        <v>2021</v>
      </c>
      <c r="C472" t="s">
        <v>21652</v>
      </c>
      <c r="D472" t="s">
        <v>22332</v>
      </c>
      <c r="E472" t="s">
        <v>23099</v>
      </c>
      <c r="F472" s="1">
        <v>411.14178466796875</v>
      </c>
      <c r="G472" s="1">
        <v>76.41387939453125</v>
      </c>
      <c r="H472" s="1">
        <v>50.609466552734375</v>
      </c>
      <c r="I472" s="1">
        <v>9.6000000834465027E-2</v>
      </c>
      <c r="J472" s="1">
        <v>0.20000000298023224</v>
      </c>
      <c r="K472" s="1">
        <v>0</v>
      </c>
      <c r="L472" s="1">
        <v>0.29799999999999999</v>
      </c>
      <c r="M472" s="1">
        <v>24.360472999849978</v>
      </c>
      <c r="N472" s="1">
        <v>2.9119999408721924</v>
      </c>
      <c r="O472" s="1">
        <v>60</v>
      </c>
    </row>
    <row r="473" spans="1:15" x14ac:dyDescent="0.25">
      <c r="A473" t="s">
        <v>21493</v>
      </c>
      <c r="B473" s="1">
        <v>2021</v>
      </c>
      <c r="C473" t="s">
        <v>21653</v>
      </c>
      <c r="D473" t="s">
        <v>22333</v>
      </c>
      <c r="E473" t="s">
        <v>23099</v>
      </c>
      <c r="F473" s="1">
        <v>0</v>
      </c>
      <c r="G473" s="1">
        <v>0</v>
      </c>
      <c r="H473" s="1"/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/>
      <c r="O473" s="1">
        <v>70</v>
      </c>
    </row>
    <row r="474" spans="1:15" x14ac:dyDescent="0.25">
      <c r="A474" t="s">
        <v>21493</v>
      </c>
      <c r="B474" s="1">
        <v>2021</v>
      </c>
      <c r="C474" t="s">
        <v>21653</v>
      </c>
      <c r="D474" t="s">
        <v>22334</v>
      </c>
      <c r="E474" t="s">
        <v>23099</v>
      </c>
      <c r="F474" s="1">
        <v>0</v>
      </c>
      <c r="G474" s="1">
        <v>0</v>
      </c>
      <c r="H474" s="1"/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/>
      <c r="O474" s="1">
        <v>70</v>
      </c>
    </row>
    <row r="475" spans="1:15" x14ac:dyDescent="0.25">
      <c r="A475" t="s">
        <v>21493</v>
      </c>
      <c r="B475" s="1">
        <v>2021</v>
      </c>
      <c r="C475" t="s">
        <v>21653</v>
      </c>
      <c r="D475" t="s">
        <v>22335</v>
      </c>
      <c r="E475" t="s">
        <v>23099</v>
      </c>
      <c r="F475" s="1">
        <v>0</v>
      </c>
      <c r="G475" s="1">
        <v>0</v>
      </c>
      <c r="H475" s="1"/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/>
      <c r="O475" s="1">
        <v>70</v>
      </c>
    </row>
    <row r="476" spans="1:15" x14ac:dyDescent="0.25">
      <c r="A476" t="s">
        <v>21493</v>
      </c>
      <c r="B476" s="1">
        <v>2021</v>
      </c>
      <c r="C476" t="s">
        <v>21653</v>
      </c>
      <c r="D476" t="s">
        <v>22336</v>
      </c>
      <c r="E476" t="s">
        <v>23099</v>
      </c>
      <c r="F476" s="1">
        <v>0</v>
      </c>
      <c r="G476" s="1">
        <v>0</v>
      </c>
      <c r="H476" s="1"/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/>
      <c r="O476" s="1">
        <v>45</v>
      </c>
    </row>
    <row r="477" spans="1:15" x14ac:dyDescent="0.25">
      <c r="A477" t="s">
        <v>21493</v>
      </c>
      <c r="B477" s="1">
        <v>2021</v>
      </c>
      <c r="C477" t="s">
        <v>21653</v>
      </c>
      <c r="D477" t="s">
        <v>22337</v>
      </c>
      <c r="E477" t="s">
        <v>23099</v>
      </c>
      <c r="F477" s="1">
        <v>0</v>
      </c>
      <c r="G477" s="1">
        <v>0</v>
      </c>
      <c r="H477" s="1"/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/>
      <c r="O477" s="1">
        <v>70</v>
      </c>
    </row>
    <row r="478" spans="1:15" x14ac:dyDescent="0.25">
      <c r="A478" t="s">
        <v>21493</v>
      </c>
      <c r="B478" s="1">
        <v>2021</v>
      </c>
      <c r="C478" t="s">
        <v>21653</v>
      </c>
      <c r="D478" t="s">
        <v>22338</v>
      </c>
      <c r="E478" t="s">
        <v>23099</v>
      </c>
      <c r="F478" s="1">
        <v>0</v>
      </c>
      <c r="G478" s="1">
        <v>0</v>
      </c>
      <c r="H478" s="1"/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/>
      <c r="O478" s="1">
        <v>70</v>
      </c>
    </row>
    <row r="479" spans="1:15" x14ac:dyDescent="0.25">
      <c r="A479" t="s">
        <v>21493</v>
      </c>
      <c r="B479" s="1">
        <v>2021</v>
      </c>
      <c r="C479" t="s">
        <v>21653</v>
      </c>
      <c r="D479" t="s">
        <v>22339</v>
      </c>
      <c r="E479" t="s">
        <v>23099</v>
      </c>
      <c r="F479" s="1">
        <v>5.6440331041812897E-2</v>
      </c>
      <c r="G479" s="1">
        <v>0</v>
      </c>
      <c r="H479" s="1">
        <v>15.000083923339844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5</v>
      </c>
      <c r="O479" s="1">
        <v>70</v>
      </c>
    </row>
    <row r="480" spans="1:15" x14ac:dyDescent="0.25">
      <c r="A480" t="s">
        <v>21493</v>
      </c>
      <c r="B480" s="1">
        <v>2021</v>
      </c>
      <c r="C480" t="s">
        <v>21653</v>
      </c>
      <c r="D480" t="s">
        <v>22340</v>
      </c>
      <c r="E480" t="s">
        <v>23099</v>
      </c>
      <c r="F480" s="1">
        <v>25.701173782348633</v>
      </c>
      <c r="G480" s="1">
        <v>3.3985830377787352E-3</v>
      </c>
      <c r="H480" s="1">
        <v>10.808792114257813</v>
      </c>
      <c r="I480" s="1">
        <v>1.9999999494757503E-4</v>
      </c>
      <c r="J480" s="1">
        <v>0</v>
      </c>
      <c r="K480" s="1">
        <v>0</v>
      </c>
      <c r="L480" s="1">
        <v>0</v>
      </c>
      <c r="M480" s="1">
        <v>0</v>
      </c>
      <c r="N480" s="1">
        <v>4.9482002258300781</v>
      </c>
      <c r="O480" s="1">
        <v>45</v>
      </c>
    </row>
    <row r="481" spans="1:15" x14ac:dyDescent="0.25">
      <c r="A481" t="s">
        <v>21493</v>
      </c>
      <c r="B481" s="1">
        <v>2021</v>
      </c>
      <c r="C481" t="s">
        <v>21653</v>
      </c>
      <c r="D481" t="s">
        <v>22341</v>
      </c>
      <c r="E481" t="s">
        <v>23099</v>
      </c>
      <c r="F481" s="1">
        <v>0</v>
      </c>
      <c r="G481" s="1">
        <v>0</v>
      </c>
      <c r="H481" s="1"/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/>
      <c r="O481" s="1">
        <v>70</v>
      </c>
    </row>
    <row r="482" spans="1:15" x14ac:dyDescent="0.25">
      <c r="A482" t="s">
        <v>21493</v>
      </c>
      <c r="B482" s="1">
        <v>2021</v>
      </c>
      <c r="C482" t="s">
        <v>21654</v>
      </c>
      <c r="D482" t="s">
        <v>22342</v>
      </c>
      <c r="E482" t="s">
        <v>23099</v>
      </c>
      <c r="F482" s="1">
        <v>0</v>
      </c>
      <c r="G482" s="1">
        <v>0</v>
      </c>
      <c r="H482" s="1"/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/>
      <c r="O482" s="1">
        <v>60</v>
      </c>
    </row>
    <row r="483" spans="1:15" x14ac:dyDescent="0.25">
      <c r="A483" t="s">
        <v>21493</v>
      </c>
      <c r="B483" s="1">
        <v>2021</v>
      </c>
      <c r="C483" t="s">
        <v>21654</v>
      </c>
      <c r="D483" t="s">
        <v>22343</v>
      </c>
      <c r="E483" t="s">
        <v>23099</v>
      </c>
      <c r="F483" s="1">
        <v>277.17117309570313</v>
      </c>
      <c r="G483" s="1">
        <v>24.674564361572266</v>
      </c>
      <c r="H483" s="1">
        <v>36.286483764648438</v>
      </c>
      <c r="I483" s="1">
        <v>6.4000003039836884E-2</v>
      </c>
      <c r="J483" s="1">
        <v>3.9000000804662704E-2</v>
      </c>
      <c r="K483" s="1">
        <v>0.04</v>
      </c>
      <c r="L483" s="1">
        <v>0</v>
      </c>
      <c r="M483" s="1">
        <v>17.405346939989961</v>
      </c>
      <c r="N483" s="1">
        <v>3.6819999217987061</v>
      </c>
      <c r="O483" s="1">
        <v>60</v>
      </c>
    </row>
    <row r="484" spans="1:15" x14ac:dyDescent="0.25">
      <c r="A484" t="s">
        <v>21493</v>
      </c>
      <c r="B484" s="1">
        <v>2021</v>
      </c>
      <c r="C484" t="s">
        <v>21655</v>
      </c>
      <c r="D484" t="s">
        <v>22344</v>
      </c>
      <c r="E484" t="s">
        <v>23100</v>
      </c>
      <c r="F484" s="1"/>
      <c r="G484" s="1"/>
      <c r="H484" s="1"/>
      <c r="I484" s="1">
        <v>0</v>
      </c>
      <c r="J484" s="1">
        <v>0</v>
      </c>
      <c r="K484" s="1">
        <v>0</v>
      </c>
      <c r="L484" s="1">
        <v>0</v>
      </c>
      <c r="M484" s="1"/>
      <c r="N484" s="1">
        <v>4.7741999626159668</v>
      </c>
      <c r="O484" s="1"/>
    </row>
    <row r="485" spans="1:15" x14ac:dyDescent="0.25">
      <c r="A485" t="s">
        <v>21493</v>
      </c>
      <c r="B485" s="1">
        <v>2021</v>
      </c>
      <c r="C485" t="s">
        <v>21655</v>
      </c>
      <c r="D485" t="s">
        <v>22345</v>
      </c>
      <c r="E485" t="s">
        <v>23101</v>
      </c>
      <c r="F485" s="1">
        <v>94</v>
      </c>
      <c r="G485" s="1">
        <v>0</v>
      </c>
      <c r="H485" s="1">
        <v>6.6914892196655273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5</v>
      </c>
      <c r="O485" s="1">
        <v>45</v>
      </c>
    </row>
    <row r="486" spans="1:15" x14ac:dyDescent="0.25">
      <c r="A486" t="s">
        <v>21493</v>
      </c>
      <c r="B486" s="1">
        <v>2021</v>
      </c>
      <c r="C486" t="s">
        <v>21655</v>
      </c>
      <c r="D486" t="s">
        <v>22346</v>
      </c>
      <c r="E486" t="s">
        <v>23101</v>
      </c>
      <c r="F486" s="1">
        <v>15</v>
      </c>
      <c r="G486" s="1">
        <v>0</v>
      </c>
      <c r="H486" s="1">
        <v>12.933333396911621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4.75</v>
      </c>
      <c r="O486" s="1">
        <v>40</v>
      </c>
    </row>
    <row r="487" spans="1:15" x14ac:dyDescent="0.25">
      <c r="A487" t="s">
        <v>21493</v>
      </c>
      <c r="B487" s="1">
        <v>2021</v>
      </c>
      <c r="C487" t="s">
        <v>21655</v>
      </c>
      <c r="D487" t="s">
        <v>22347</v>
      </c>
      <c r="E487" t="s">
        <v>23101</v>
      </c>
      <c r="F487" s="1">
        <v>110</v>
      </c>
      <c r="G487" s="1">
        <v>0</v>
      </c>
      <c r="H487" s="1">
        <v>11.300000190734863</v>
      </c>
      <c r="I487" s="1">
        <v>0</v>
      </c>
      <c r="J487" s="1">
        <v>0</v>
      </c>
      <c r="K487" s="1"/>
      <c r="L487" s="1">
        <v>0</v>
      </c>
      <c r="M487" s="1">
        <v>0</v>
      </c>
      <c r="N487" s="1"/>
      <c r="O487" s="1">
        <v>35</v>
      </c>
    </row>
    <row r="488" spans="1:15" x14ac:dyDescent="0.25">
      <c r="A488" t="s">
        <v>21493</v>
      </c>
      <c r="B488" s="1">
        <v>2021</v>
      </c>
      <c r="C488" t="s">
        <v>21655</v>
      </c>
      <c r="D488" t="s">
        <v>22348</v>
      </c>
      <c r="E488" t="s">
        <v>23101</v>
      </c>
      <c r="F488" s="1">
        <v>12</v>
      </c>
      <c r="G488" s="1">
        <v>0</v>
      </c>
      <c r="H488" s="1">
        <v>10.416666984558105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4.9166998863220215</v>
      </c>
      <c r="O488" s="1">
        <v>35</v>
      </c>
    </row>
    <row r="489" spans="1:15" x14ac:dyDescent="0.25">
      <c r="A489" t="s">
        <v>21493</v>
      </c>
      <c r="B489" s="1">
        <v>2021</v>
      </c>
      <c r="C489" t="s">
        <v>21655</v>
      </c>
      <c r="D489" t="s">
        <v>22349</v>
      </c>
      <c r="E489" t="s">
        <v>23101</v>
      </c>
      <c r="F489" s="1">
        <v>1</v>
      </c>
      <c r="G489" s="1">
        <v>0</v>
      </c>
      <c r="H489" s="1">
        <v>9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/>
      <c r="O489" s="1">
        <v>40</v>
      </c>
    </row>
    <row r="490" spans="1:15" x14ac:dyDescent="0.25">
      <c r="A490" t="s">
        <v>21493</v>
      </c>
      <c r="B490" s="1">
        <v>2021</v>
      </c>
      <c r="C490" t="s">
        <v>21655</v>
      </c>
      <c r="D490" t="s">
        <v>22350</v>
      </c>
      <c r="E490" t="s">
        <v>23101</v>
      </c>
      <c r="F490" s="1">
        <v>0</v>
      </c>
      <c r="G490" s="1">
        <v>0</v>
      </c>
      <c r="H490" s="1"/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/>
      <c r="O490" s="1">
        <v>35</v>
      </c>
    </row>
    <row r="491" spans="1:15" x14ac:dyDescent="0.25">
      <c r="A491" t="s">
        <v>21493</v>
      </c>
      <c r="B491" s="1">
        <v>2021</v>
      </c>
      <c r="C491" t="s">
        <v>21655</v>
      </c>
      <c r="D491" t="s">
        <v>22351</v>
      </c>
      <c r="E491" t="s">
        <v>23101</v>
      </c>
      <c r="F491" s="1">
        <v>58</v>
      </c>
      <c r="G491" s="1">
        <v>2.7999999523162842</v>
      </c>
      <c r="H491" s="1">
        <v>12.396552085876465</v>
      </c>
      <c r="I491" s="1">
        <v>0</v>
      </c>
      <c r="J491" s="1">
        <v>6.756756454706192E-2</v>
      </c>
      <c r="K491" s="1">
        <v>0</v>
      </c>
      <c r="L491" s="1">
        <v>0</v>
      </c>
      <c r="M491" s="1">
        <v>0</v>
      </c>
      <c r="N491" s="1">
        <v>4.4594593048095703</v>
      </c>
      <c r="O491" s="1">
        <v>35</v>
      </c>
    </row>
    <row r="492" spans="1:15" x14ac:dyDescent="0.25">
      <c r="A492" t="s">
        <v>21493</v>
      </c>
      <c r="B492" s="1">
        <v>2021</v>
      </c>
      <c r="C492" t="s">
        <v>21655</v>
      </c>
      <c r="D492" t="s">
        <v>22352</v>
      </c>
      <c r="E492" t="s">
        <v>23101</v>
      </c>
      <c r="F492" s="1">
        <v>0</v>
      </c>
      <c r="G492" s="1">
        <v>0</v>
      </c>
      <c r="H492" s="1"/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/>
      <c r="O492" s="1">
        <v>35</v>
      </c>
    </row>
    <row r="493" spans="1:15" x14ac:dyDescent="0.25">
      <c r="A493" t="s">
        <v>21493</v>
      </c>
      <c r="B493" s="1">
        <v>2021</v>
      </c>
      <c r="C493" t="s">
        <v>21655</v>
      </c>
      <c r="D493" t="s">
        <v>22353</v>
      </c>
      <c r="E493" t="s">
        <v>23101</v>
      </c>
      <c r="F493" s="1">
        <v>0</v>
      </c>
      <c r="G493" s="1">
        <v>0</v>
      </c>
      <c r="H493" s="1"/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/>
      <c r="O493" s="1">
        <v>40</v>
      </c>
    </row>
    <row r="494" spans="1:15" x14ac:dyDescent="0.25">
      <c r="A494" t="s">
        <v>21493</v>
      </c>
      <c r="B494" s="1">
        <v>2021</v>
      </c>
      <c r="C494" t="s">
        <v>21656</v>
      </c>
      <c r="D494" t="s">
        <v>22354</v>
      </c>
      <c r="E494" t="s">
        <v>23101</v>
      </c>
      <c r="F494" s="1">
        <v>31</v>
      </c>
      <c r="G494" s="1">
        <v>2.4000000953674316</v>
      </c>
      <c r="H494" s="1">
        <v>16.096775054931641</v>
      </c>
      <c r="I494" s="1">
        <v>0</v>
      </c>
      <c r="J494" s="1">
        <v>6.4999997615814209E-2</v>
      </c>
      <c r="K494" s="1">
        <v>6.5000000000000002E-2</v>
      </c>
      <c r="L494" s="1">
        <v>0</v>
      </c>
      <c r="M494" s="1">
        <v>0</v>
      </c>
      <c r="N494" s="1">
        <v>4.3850002288818359</v>
      </c>
      <c r="O494" s="1">
        <v>40</v>
      </c>
    </row>
    <row r="495" spans="1:15" x14ac:dyDescent="0.25">
      <c r="A495" t="s">
        <v>21494</v>
      </c>
      <c r="B495" s="1">
        <v>2021</v>
      </c>
      <c r="C495" t="s">
        <v>21657</v>
      </c>
      <c r="D495" t="s">
        <v>22355</v>
      </c>
      <c r="E495" t="s">
        <v>23102</v>
      </c>
      <c r="F495" s="1">
        <v>0</v>
      </c>
      <c r="G495" s="1">
        <v>0</v>
      </c>
      <c r="H495" s="1"/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/>
      <c r="O495" s="1">
        <v>70</v>
      </c>
    </row>
    <row r="496" spans="1:15" x14ac:dyDescent="0.25">
      <c r="A496" t="s">
        <v>21494</v>
      </c>
      <c r="B496" s="1">
        <v>2021</v>
      </c>
      <c r="C496" t="s">
        <v>21657</v>
      </c>
      <c r="D496" t="s">
        <v>22356</v>
      </c>
      <c r="E496" t="s">
        <v>23102</v>
      </c>
      <c r="F496" s="1">
        <v>53</v>
      </c>
      <c r="G496" s="1">
        <v>1</v>
      </c>
      <c r="H496" s="1">
        <v>31.490566253662109</v>
      </c>
      <c r="I496" s="1">
        <v>0</v>
      </c>
      <c r="J496" s="1">
        <v>1.9999999552965164E-2</v>
      </c>
      <c r="K496" s="1">
        <v>0.01</v>
      </c>
      <c r="L496" s="1">
        <v>0</v>
      </c>
      <c r="M496" s="1">
        <v>1</v>
      </c>
      <c r="N496" s="1">
        <v>3.380000114440918</v>
      </c>
      <c r="O496" s="1">
        <v>70</v>
      </c>
    </row>
    <row r="497" spans="1:15" x14ac:dyDescent="0.25">
      <c r="A497" t="s">
        <v>21494</v>
      </c>
      <c r="B497" s="1">
        <v>2021</v>
      </c>
      <c r="C497" t="s">
        <v>21657</v>
      </c>
      <c r="D497" t="s">
        <v>22357</v>
      </c>
      <c r="E497" t="s">
        <v>23102</v>
      </c>
      <c r="F497" s="1">
        <v>24</v>
      </c>
      <c r="G497" s="1">
        <v>1.7999999523162842</v>
      </c>
      <c r="H497" s="1">
        <v>29.75</v>
      </c>
      <c r="I497" s="1">
        <v>0</v>
      </c>
      <c r="J497" s="1">
        <v>0.10000000149011612</v>
      </c>
      <c r="K497" s="1">
        <v>0.1</v>
      </c>
      <c r="L497" s="1">
        <v>0</v>
      </c>
      <c r="M497" s="1">
        <v>0</v>
      </c>
      <c r="N497" s="1">
        <v>3.8499999046325684</v>
      </c>
      <c r="O497" s="1">
        <v>45</v>
      </c>
    </row>
    <row r="498" spans="1:15" x14ac:dyDescent="0.25">
      <c r="A498" t="s">
        <v>21494</v>
      </c>
      <c r="B498" s="1">
        <v>2021</v>
      </c>
      <c r="C498" t="s">
        <v>21658</v>
      </c>
      <c r="D498" t="s">
        <v>22358</v>
      </c>
      <c r="E498" t="s">
        <v>23102</v>
      </c>
      <c r="F498" s="1">
        <v>0</v>
      </c>
      <c r="G498" s="1">
        <v>0</v>
      </c>
      <c r="H498" s="1"/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/>
      <c r="O498" s="1">
        <v>60</v>
      </c>
    </row>
    <row r="499" spans="1:15" x14ac:dyDescent="0.25">
      <c r="A499" t="s">
        <v>21494</v>
      </c>
      <c r="B499" s="1">
        <v>2021</v>
      </c>
      <c r="C499" t="s">
        <v>21658</v>
      </c>
      <c r="D499" t="s">
        <v>22359</v>
      </c>
      <c r="E499" t="s">
        <v>23102</v>
      </c>
      <c r="F499" s="1">
        <v>7</v>
      </c>
      <c r="G499" s="1">
        <v>1.2999999523162842</v>
      </c>
      <c r="H499" s="1">
        <v>46.857143402099609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4.2199997901916504</v>
      </c>
      <c r="O499" s="1">
        <v>60</v>
      </c>
    </row>
    <row r="500" spans="1:15" x14ac:dyDescent="0.25">
      <c r="A500" t="s">
        <v>21494</v>
      </c>
      <c r="B500" s="1">
        <v>2021</v>
      </c>
      <c r="C500" t="s">
        <v>21658</v>
      </c>
      <c r="D500" t="s">
        <v>22360</v>
      </c>
      <c r="E500" t="s">
        <v>23102</v>
      </c>
      <c r="F500" s="1">
        <v>0</v>
      </c>
      <c r="G500" s="1">
        <v>0</v>
      </c>
      <c r="H500" s="1"/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/>
      <c r="O500" s="1">
        <v>60</v>
      </c>
    </row>
    <row r="501" spans="1:15" x14ac:dyDescent="0.25">
      <c r="A501" t="s">
        <v>21494</v>
      </c>
      <c r="B501" s="1">
        <v>2021</v>
      </c>
      <c r="C501" t="s">
        <v>21659</v>
      </c>
      <c r="D501" t="s">
        <v>22361</v>
      </c>
      <c r="E501" t="s">
        <v>23103</v>
      </c>
      <c r="F501" s="1">
        <v>716</v>
      </c>
      <c r="G501" s="1">
        <v>89.199996948242188</v>
      </c>
      <c r="H501" s="1">
        <v>42.307693481445313</v>
      </c>
      <c r="I501" s="1">
        <v>0</v>
      </c>
      <c r="J501" s="1">
        <v>0</v>
      </c>
      <c r="K501" s="1">
        <v>0.01</v>
      </c>
      <c r="L501" s="1">
        <v>0</v>
      </c>
      <c r="M501" s="1">
        <v>21</v>
      </c>
      <c r="N501" s="1">
        <v>4.1500000953674316</v>
      </c>
      <c r="O501" s="1">
        <v>60</v>
      </c>
    </row>
    <row r="502" spans="1:15" x14ac:dyDescent="0.25">
      <c r="A502" t="s">
        <v>21494</v>
      </c>
      <c r="B502" s="1">
        <v>2021</v>
      </c>
      <c r="C502" t="s">
        <v>21659</v>
      </c>
      <c r="D502" t="s">
        <v>22362</v>
      </c>
      <c r="E502" t="s">
        <v>23103</v>
      </c>
      <c r="F502" s="1">
        <v>8</v>
      </c>
      <c r="G502" s="1">
        <v>0</v>
      </c>
      <c r="H502" s="1">
        <v>1.5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/>
      <c r="O502" s="1">
        <v>60</v>
      </c>
    </row>
    <row r="503" spans="1:15" x14ac:dyDescent="0.25">
      <c r="A503" t="s">
        <v>21494</v>
      </c>
      <c r="B503" s="1">
        <v>2021</v>
      </c>
      <c r="C503" t="s">
        <v>21659</v>
      </c>
      <c r="D503" t="s">
        <v>22363</v>
      </c>
      <c r="E503" t="s">
        <v>23103</v>
      </c>
      <c r="F503" s="1">
        <v>108</v>
      </c>
      <c r="G503" s="1">
        <v>1.7999999523162842</v>
      </c>
      <c r="H503" s="1">
        <v>14.207792282104492</v>
      </c>
      <c r="I503" s="1">
        <v>0</v>
      </c>
      <c r="J503" s="1">
        <v>0</v>
      </c>
      <c r="K503" s="1">
        <v>0.01</v>
      </c>
      <c r="L503" s="1">
        <v>0</v>
      </c>
      <c r="M503" s="1">
        <v>0</v>
      </c>
      <c r="N503" s="1">
        <v>3.8499999046325684</v>
      </c>
      <c r="O503" s="1">
        <v>45</v>
      </c>
    </row>
    <row r="504" spans="1:15" x14ac:dyDescent="0.25">
      <c r="A504" t="s">
        <v>21494</v>
      </c>
      <c r="B504" s="1">
        <v>2021</v>
      </c>
      <c r="C504" t="s">
        <v>21660</v>
      </c>
      <c r="D504" t="s">
        <v>22364</v>
      </c>
      <c r="E504" t="s">
        <v>23103</v>
      </c>
      <c r="F504" s="1">
        <v>191</v>
      </c>
      <c r="G504" s="1"/>
      <c r="H504" s="1">
        <v>34.057590484619141</v>
      </c>
      <c r="I504" s="1">
        <v>0</v>
      </c>
      <c r="J504" s="1">
        <v>0</v>
      </c>
      <c r="K504" s="1">
        <v>0</v>
      </c>
      <c r="L504" s="1">
        <v>0</v>
      </c>
      <c r="M504" s="1">
        <v>4</v>
      </c>
      <c r="N504" s="1">
        <v>4.1999998092651367</v>
      </c>
      <c r="O504" s="1"/>
    </row>
    <row r="505" spans="1:15" x14ac:dyDescent="0.25">
      <c r="A505" t="s">
        <v>21494</v>
      </c>
      <c r="B505" s="1">
        <v>2021</v>
      </c>
      <c r="C505" t="s">
        <v>21661</v>
      </c>
      <c r="D505" t="s">
        <v>22365</v>
      </c>
      <c r="E505" t="s">
        <v>23103</v>
      </c>
      <c r="F505" s="1">
        <v>42</v>
      </c>
      <c r="G505" s="1">
        <v>7</v>
      </c>
      <c r="H505" s="1">
        <v>21.976190567016602</v>
      </c>
      <c r="I505" s="1">
        <v>0</v>
      </c>
      <c r="J505" s="1">
        <v>0</v>
      </c>
      <c r="K505" s="1">
        <v>0.16</v>
      </c>
      <c r="L505" s="1">
        <v>0</v>
      </c>
      <c r="M505" s="1">
        <v>7</v>
      </c>
      <c r="N505" s="1">
        <v>4.679999828338623</v>
      </c>
      <c r="O505" s="1">
        <v>45</v>
      </c>
    </row>
    <row r="506" spans="1:15" x14ac:dyDescent="0.25">
      <c r="A506" t="s">
        <v>21494</v>
      </c>
      <c r="B506" s="1">
        <v>2021</v>
      </c>
      <c r="C506" t="s">
        <v>21661</v>
      </c>
      <c r="D506" t="s">
        <v>22366</v>
      </c>
      <c r="E506" t="s">
        <v>23103</v>
      </c>
      <c r="F506" s="1">
        <v>1</v>
      </c>
      <c r="G506" s="1">
        <v>0</v>
      </c>
      <c r="H506" s="1">
        <v>15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4</v>
      </c>
      <c r="O506" s="1">
        <v>40</v>
      </c>
    </row>
    <row r="507" spans="1:15" x14ac:dyDescent="0.25">
      <c r="A507" t="s">
        <v>21494</v>
      </c>
      <c r="B507" s="1">
        <v>2021</v>
      </c>
      <c r="C507" t="s">
        <v>21661</v>
      </c>
      <c r="D507" t="s">
        <v>22367</v>
      </c>
      <c r="E507" t="s">
        <v>23103</v>
      </c>
      <c r="F507" s="1">
        <v>252</v>
      </c>
      <c r="G507" s="1">
        <v>44.400001525878906</v>
      </c>
      <c r="H507" s="1">
        <v>22.083333969116211</v>
      </c>
      <c r="I507" s="1">
        <v>0</v>
      </c>
      <c r="J507" s="1">
        <v>5.000000074505806E-2</v>
      </c>
      <c r="K507" s="1">
        <v>0.05</v>
      </c>
      <c r="L507" s="1">
        <v>0</v>
      </c>
      <c r="M507" s="1">
        <v>0</v>
      </c>
      <c r="N507" s="1">
        <v>4.3499999046325684</v>
      </c>
      <c r="O507" s="1">
        <v>40</v>
      </c>
    </row>
    <row r="508" spans="1:15" x14ac:dyDescent="0.25">
      <c r="A508" t="s">
        <v>21494</v>
      </c>
      <c r="B508" s="1">
        <v>2021</v>
      </c>
      <c r="C508" t="s">
        <v>21661</v>
      </c>
      <c r="D508" t="s">
        <v>22368</v>
      </c>
      <c r="E508" t="s">
        <v>23103</v>
      </c>
      <c r="F508" s="1">
        <v>6</v>
      </c>
      <c r="G508" s="1">
        <v>0</v>
      </c>
      <c r="H508" s="1">
        <v>2.3333332538604736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4</v>
      </c>
      <c r="O508" s="1">
        <v>35</v>
      </c>
    </row>
    <row r="509" spans="1:15" x14ac:dyDescent="0.25">
      <c r="A509" t="s">
        <v>21494</v>
      </c>
      <c r="B509" s="1">
        <v>2021</v>
      </c>
      <c r="C509" t="s">
        <v>21661</v>
      </c>
      <c r="D509" t="s">
        <v>22369</v>
      </c>
      <c r="E509" t="s">
        <v>23103</v>
      </c>
      <c r="F509" s="1">
        <v>15</v>
      </c>
      <c r="G509" s="1">
        <v>4.1999998092651367</v>
      </c>
      <c r="H509" s="1">
        <v>27.428571701049805</v>
      </c>
      <c r="I509" s="1">
        <v>0</v>
      </c>
      <c r="J509" s="1">
        <v>0</v>
      </c>
      <c r="K509" s="1">
        <v>0.4</v>
      </c>
      <c r="L509" s="1">
        <v>0</v>
      </c>
      <c r="M509" s="1">
        <v>0</v>
      </c>
      <c r="N509" s="1">
        <v>4</v>
      </c>
      <c r="O509" s="1">
        <v>35</v>
      </c>
    </row>
    <row r="510" spans="1:15" x14ac:dyDescent="0.25">
      <c r="A510" t="s">
        <v>21494</v>
      </c>
      <c r="B510" s="1">
        <v>2021</v>
      </c>
      <c r="C510" t="s">
        <v>21662</v>
      </c>
      <c r="D510" t="s">
        <v>22370</v>
      </c>
      <c r="E510" t="s">
        <v>23103</v>
      </c>
      <c r="F510" s="1">
        <v>189</v>
      </c>
      <c r="G510" s="1">
        <v>7.5999999046325684</v>
      </c>
      <c r="H510" s="1">
        <v>19.957672119140625</v>
      </c>
      <c r="I510" s="1">
        <v>0</v>
      </c>
      <c r="J510" s="1">
        <v>0</v>
      </c>
      <c r="K510" s="1">
        <v>0.01</v>
      </c>
      <c r="L510" s="1">
        <v>0</v>
      </c>
      <c r="M510" s="1">
        <v>0</v>
      </c>
      <c r="N510" s="1">
        <v>4.0799999237060547</v>
      </c>
      <c r="O510" s="1">
        <v>45</v>
      </c>
    </row>
    <row r="511" spans="1:15" x14ac:dyDescent="0.25">
      <c r="A511" t="s">
        <v>21494</v>
      </c>
      <c r="B511" s="1">
        <v>2021</v>
      </c>
      <c r="C511" t="s">
        <v>21662</v>
      </c>
      <c r="D511" t="s">
        <v>22371</v>
      </c>
      <c r="E511" t="s">
        <v>23103</v>
      </c>
      <c r="F511" s="1">
        <v>10</v>
      </c>
      <c r="G511" s="1">
        <v>1.2000000476837158</v>
      </c>
      <c r="H511" s="1">
        <v>23</v>
      </c>
      <c r="I511" s="1">
        <v>0</v>
      </c>
      <c r="J511" s="1">
        <v>0</v>
      </c>
      <c r="K511" s="1">
        <v>0.01</v>
      </c>
      <c r="L511" s="1">
        <v>0</v>
      </c>
      <c r="M511" s="1">
        <v>0</v>
      </c>
      <c r="N511" s="1">
        <v>3.9600000381469727</v>
      </c>
      <c r="O511" s="1">
        <v>45</v>
      </c>
    </row>
    <row r="512" spans="1:15" x14ac:dyDescent="0.25">
      <c r="A512" t="s">
        <v>21494</v>
      </c>
      <c r="B512" s="1">
        <v>2021</v>
      </c>
      <c r="C512" t="s">
        <v>21662</v>
      </c>
      <c r="D512" t="s">
        <v>22372</v>
      </c>
      <c r="E512" t="s">
        <v>23103</v>
      </c>
      <c r="F512" s="1">
        <v>0</v>
      </c>
      <c r="G512" s="1">
        <v>0</v>
      </c>
      <c r="H512" s="1"/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/>
      <c r="O512" s="1">
        <v>45</v>
      </c>
    </row>
    <row r="513" spans="1:15" x14ac:dyDescent="0.25">
      <c r="A513" t="s">
        <v>21494</v>
      </c>
      <c r="B513" s="1">
        <v>2021</v>
      </c>
      <c r="C513" t="s">
        <v>21663</v>
      </c>
      <c r="D513" t="s">
        <v>22373</v>
      </c>
      <c r="E513" t="s">
        <v>23104</v>
      </c>
      <c r="F513" s="1">
        <v>175</v>
      </c>
      <c r="G513" s="1">
        <v>0</v>
      </c>
      <c r="H513" s="1">
        <v>34.797386169433594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4</v>
      </c>
      <c r="O513" s="1">
        <v>70</v>
      </c>
    </row>
    <row r="514" spans="1:15" x14ac:dyDescent="0.25">
      <c r="A514" t="s">
        <v>21494</v>
      </c>
      <c r="B514" s="1">
        <v>2021</v>
      </c>
      <c r="C514" t="s">
        <v>21664</v>
      </c>
      <c r="D514" t="s">
        <v>22374</v>
      </c>
      <c r="E514" t="s">
        <v>23104</v>
      </c>
      <c r="F514" s="1">
        <v>21</v>
      </c>
      <c r="G514" s="1">
        <v>2</v>
      </c>
      <c r="H514" s="1">
        <v>49.75</v>
      </c>
      <c r="I514" s="1">
        <v>0</v>
      </c>
      <c r="J514" s="1">
        <v>0</v>
      </c>
      <c r="K514" s="1">
        <v>0</v>
      </c>
      <c r="L514" s="1">
        <v>0</v>
      </c>
      <c r="M514" s="1">
        <v>1</v>
      </c>
      <c r="N514" s="1">
        <v>4</v>
      </c>
      <c r="O514" s="1">
        <v>60</v>
      </c>
    </row>
    <row r="515" spans="1:15" x14ac:dyDescent="0.25">
      <c r="A515" t="s">
        <v>21494</v>
      </c>
      <c r="B515" s="1">
        <v>2021</v>
      </c>
      <c r="C515" t="s">
        <v>21665</v>
      </c>
      <c r="D515" t="s">
        <v>22375</v>
      </c>
      <c r="E515" t="s">
        <v>23104</v>
      </c>
      <c r="F515" s="1">
        <v>0</v>
      </c>
      <c r="G515" s="1">
        <v>0</v>
      </c>
      <c r="H515" s="1"/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/>
      <c r="O515" s="1">
        <v>70</v>
      </c>
    </row>
    <row r="516" spans="1:15" x14ac:dyDescent="0.25">
      <c r="A516" t="s">
        <v>21494</v>
      </c>
      <c r="B516" s="1">
        <v>2021</v>
      </c>
      <c r="C516" t="s">
        <v>21665</v>
      </c>
      <c r="D516" t="s">
        <v>22376</v>
      </c>
      <c r="E516" t="s">
        <v>23104</v>
      </c>
      <c r="F516" s="1">
        <v>0</v>
      </c>
      <c r="G516" s="1">
        <v>0</v>
      </c>
      <c r="H516" s="1"/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/>
      <c r="O516" s="1">
        <v>70</v>
      </c>
    </row>
    <row r="517" spans="1:15" x14ac:dyDescent="0.25">
      <c r="A517" t="s">
        <v>21494</v>
      </c>
      <c r="B517" s="1">
        <v>2021</v>
      </c>
      <c r="C517" t="s">
        <v>21665</v>
      </c>
      <c r="D517" t="s">
        <v>22377</v>
      </c>
      <c r="E517" t="s">
        <v>23104</v>
      </c>
      <c r="F517" s="1">
        <v>0</v>
      </c>
      <c r="G517" s="1">
        <v>0</v>
      </c>
      <c r="H517" s="1"/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/>
      <c r="O517" s="1">
        <v>70</v>
      </c>
    </row>
    <row r="518" spans="1:15" x14ac:dyDescent="0.25">
      <c r="A518" t="s">
        <v>21494</v>
      </c>
      <c r="B518" s="1">
        <v>2021</v>
      </c>
      <c r="C518" t="s">
        <v>21665</v>
      </c>
      <c r="D518" t="s">
        <v>22378</v>
      </c>
      <c r="E518" t="s">
        <v>23104</v>
      </c>
      <c r="F518" s="1">
        <v>0</v>
      </c>
      <c r="G518" s="1">
        <v>0</v>
      </c>
      <c r="H518" s="1"/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/>
      <c r="O518" s="1">
        <v>45</v>
      </c>
    </row>
    <row r="519" spans="1:15" x14ac:dyDescent="0.25">
      <c r="A519" t="s">
        <v>21494</v>
      </c>
      <c r="B519" s="1">
        <v>2021</v>
      </c>
      <c r="C519" t="s">
        <v>21665</v>
      </c>
      <c r="D519" t="s">
        <v>22379</v>
      </c>
      <c r="E519" t="s">
        <v>23104</v>
      </c>
      <c r="F519" s="1">
        <v>0</v>
      </c>
      <c r="G519" s="1">
        <v>0</v>
      </c>
      <c r="H519" s="1"/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/>
      <c r="O519" s="1">
        <v>70</v>
      </c>
    </row>
    <row r="520" spans="1:15" x14ac:dyDescent="0.25">
      <c r="A520" t="s">
        <v>21494</v>
      </c>
      <c r="B520" s="1">
        <v>2021</v>
      </c>
      <c r="C520" t="s">
        <v>21665</v>
      </c>
      <c r="D520" t="s">
        <v>22380</v>
      </c>
      <c r="E520" t="s">
        <v>23104</v>
      </c>
      <c r="F520" s="1">
        <v>0</v>
      </c>
      <c r="G520" s="1">
        <v>0</v>
      </c>
      <c r="H520" s="1"/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/>
      <c r="O520" s="1">
        <v>70</v>
      </c>
    </row>
    <row r="521" spans="1:15" x14ac:dyDescent="0.25">
      <c r="A521" t="s">
        <v>21494</v>
      </c>
      <c r="B521" s="1">
        <v>2021</v>
      </c>
      <c r="C521" t="s">
        <v>21665</v>
      </c>
      <c r="D521" t="s">
        <v>22381</v>
      </c>
      <c r="E521" t="s">
        <v>23104</v>
      </c>
      <c r="F521" s="1">
        <v>6</v>
      </c>
      <c r="G521" s="1">
        <v>0</v>
      </c>
      <c r="H521" s="1">
        <v>41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3.5</v>
      </c>
      <c r="O521" s="1">
        <v>70</v>
      </c>
    </row>
    <row r="522" spans="1:15" x14ac:dyDescent="0.25">
      <c r="A522" t="s">
        <v>21494</v>
      </c>
      <c r="B522" s="1">
        <v>2021</v>
      </c>
      <c r="C522" t="s">
        <v>21665</v>
      </c>
      <c r="D522" t="s">
        <v>22382</v>
      </c>
      <c r="E522" t="s">
        <v>23104</v>
      </c>
      <c r="F522" s="1">
        <v>12</v>
      </c>
      <c r="G522" s="1">
        <v>0</v>
      </c>
      <c r="H522" s="1">
        <v>16.666666030883789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4</v>
      </c>
      <c r="O522" s="1">
        <v>45</v>
      </c>
    </row>
    <row r="523" spans="1:15" x14ac:dyDescent="0.25">
      <c r="A523" t="s">
        <v>21494</v>
      </c>
      <c r="B523" s="1">
        <v>2021</v>
      </c>
      <c r="C523" t="s">
        <v>21665</v>
      </c>
      <c r="D523" t="s">
        <v>22383</v>
      </c>
      <c r="E523" t="s">
        <v>23104</v>
      </c>
      <c r="F523" s="1">
        <v>0</v>
      </c>
      <c r="G523" s="1">
        <v>0</v>
      </c>
      <c r="H523" s="1"/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/>
      <c r="O523" s="1">
        <v>70</v>
      </c>
    </row>
    <row r="524" spans="1:15" x14ac:dyDescent="0.25">
      <c r="A524" t="s">
        <v>21494</v>
      </c>
      <c r="B524" s="1">
        <v>2021</v>
      </c>
      <c r="C524" t="s">
        <v>21666</v>
      </c>
      <c r="D524" t="s">
        <v>22384</v>
      </c>
      <c r="E524" t="s">
        <v>23104</v>
      </c>
      <c r="F524" s="1">
        <v>0</v>
      </c>
      <c r="G524" s="1">
        <v>0</v>
      </c>
      <c r="H524" s="1"/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/>
      <c r="O524" s="1">
        <v>60</v>
      </c>
    </row>
    <row r="525" spans="1:15" x14ac:dyDescent="0.25">
      <c r="A525" t="s">
        <v>21494</v>
      </c>
      <c r="B525" s="1">
        <v>2021</v>
      </c>
      <c r="C525" t="s">
        <v>21666</v>
      </c>
      <c r="D525" t="s">
        <v>22385</v>
      </c>
      <c r="E525" t="s">
        <v>23104</v>
      </c>
      <c r="F525" s="1">
        <v>0</v>
      </c>
      <c r="G525" s="1">
        <v>0</v>
      </c>
      <c r="H525" s="1"/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/>
      <c r="O525" s="1">
        <v>60</v>
      </c>
    </row>
    <row r="526" spans="1:15" x14ac:dyDescent="0.25">
      <c r="A526" t="s">
        <v>21494</v>
      </c>
      <c r="B526" s="1">
        <v>2021</v>
      </c>
      <c r="C526" t="s">
        <v>21667</v>
      </c>
      <c r="D526" t="s">
        <v>22386</v>
      </c>
      <c r="E526" t="s">
        <v>23105</v>
      </c>
      <c r="F526" s="1">
        <v>10</v>
      </c>
      <c r="G526" s="1">
        <v>0</v>
      </c>
      <c r="H526" s="1">
        <v>8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5</v>
      </c>
      <c r="O526" s="1">
        <v>45</v>
      </c>
    </row>
    <row r="527" spans="1:15" x14ac:dyDescent="0.25">
      <c r="A527" t="s">
        <v>21494</v>
      </c>
      <c r="B527" s="1">
        <v>2021</v>
      </c>
      <c r="C527" t="s">
        <v>21667</v>
      </c>
      <c r="D527" t="s">
        <v>22387</v>
      </c>
      <c r="E527" t="s">
        <v>23105</v>
      </c>
      <c r="F527" s="1">
        <v>0</v>
      </c>
      <c r="G527" s="1">
        <v>0</v>
      </c>
      <c r="H527" s="1"/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/>
      <c r="O527" s="1">
        <v>40</v>
      </c>
    </row>
    <row r="528" spans="1:15" x14ac:dyDescent="0.25">
      <c r="A528" t="s">
        <v>21494</v>
      </c>
      <c r="B528" s="1">
        <v>2021</v>
      </c>
      <c r="C528" t="s">
        <v>21667</v>
      </c>
      <c r="D528" t="s">
        <v>22388</v>
      </c>
      <c r="E528" t="s">
        <v>23105</v>
      </c>
      <c r="F528" s="1">
        <v>26</v>
      </c>
      <c r="G528" s="1">
        <v>0</v>
      </c>
      <c r="H528" s="1">
        <v>8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5</v>
      </c>
      <c r="O528" s="1">
        <v>35</v>
      </c>
    </row>
    <row r="529" spans="1:15" x14ac:dyDescent="0.25">
      <c r="A529" t="s">
        <v>21494</v>
      </c>
      <c r="B529" s="1">
        <v>2021</v>
      </c>
      <c r="C529" t="s">
        <v>21667</v>
      </c>
      <c r="D529" t="s">
        <v>22389</v>
      </c>
      <c r="E529" t="s">
        <v>23105</v>
      </c>
      <c r="F529" s="1">
        <v>0</v>
      </c>
      <c r="G529" s="1">
        <v>0</v>
      </c>
      <c r="H529" s="1"/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/>
      <c r="O529" s="1">
        <v>35</v>
      </c>
    </row>
    <row r="530" spans="1:15" x14ac:dyDescent="0.25">
      <c r="A530" t="s">
        <v>21494</v>
      </c>
      <c r="B530" s="1">
        <v>2021</v>
      </c>
      <c r="C530" t="s">
        <v>21667</v>
      </c>
      <c r="D530" t="s">
        <v>22390</v>
      </c>
      <c r="E530" t="s">
        <v>23105</v>
      </c>
      <c r="F530" s="1">
        <v>0</v>
      </c>
      <c r="G530" s="1">
        <v>0</v>
      </c>
      <c r="H530" s="1"/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/>
      <c r="O530" s="1">
        <v>40</v>
      </c>
    </row>
    <row r="531" spans="1:15" x14ac:dyDescent="0.25">
      <c r="A531" t="s">
        <v>21494</v>
      </c>
      <c r="B531" s="1">
        <v>2021</v>
      </c>
      <c r="C531" t="s">
        <v>21667</v>
      </c>
      <c r="D531" t="s">
        <v>22391</v>
      </c>
      <c r="E531" t="s">
        <v>23105</v>
      </c>
      <c r="F531" s="1">
        <v>0</v>
      </c>
      <c r="G531" s="1">
        <v>0</v>
      </c>
      <c r="H531" s="1"/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/>
      <c r="O531" s="1">
        <v>35</v>
      </c>
    </row>
    <row r="532" spans="1:15" x14ac:dyDescent="0.25">
      <c r="A532" t="s">
        <v>21494</v>
      </c>
      <c r="B532" s="1">
        <v>2021</v>
      </c>
      <c r="C532" t="s">
        <v>21667</v>
      </c>
      <c r="D532" t="s">
        <v>22392</v>
      </c>
      <c r="E532" t="s">
        <v>23105</v>
      </c>
      <c r="F532" s="1">
        <v>0</v>
      </c>
      <c r="G532" s="1">
        <v>0</v>
      </c>
      <c r="H532" s="1"/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/>
      <c r="O532" s="1">
        <v>35</v>
      </c>
    </row>
    <row r="533" spans="1:15" x14ac:dyDescent="0.25">
      <c r="A533" t="s">
        <v>21494</v>
      </c>
      <c r="B533" s="1">
        <v>2021</v>
      </c>
      <c r="C533" t="s">
        <v>21667</v>
      </c>
      <c r="D533" t="s">
        <v>22393</v>
      </c>
      <c r="E533" t="s">
        <v>23105</v>
      </c>
      <c r="F533" s="1">
        <v>0</v>
      </c>
      <c r="G533" s="1">
        <v>0</v>
      </c>
      <c r="H533" s="1"/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/>
      <c r="O533" s="1">
        <v>35</v>
      </c>
    </row>
    <row r="534" spans="1:15" x14ac:dyDescent="0.25">
      <c r="A534" t="s">
        <v>21494</v>
      </c>
      <c r="B534" s="1">
        <v>2021</v>
      </c>
      <c r="C534" t="s">
        <v>21667</v>
      </c>
      <c r="D534" t="s">
        <v>22394</v>
      </c>
      <c r="E534" t="s">
        <v>23105</v>
      </c>
      <c r="F534" s="1">
        <v>0</v>
      </c>
      <c r="G534" s="1">
        <v>0</v>
      </c>
      <c r="H534" s="1"/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/>
      <c r="O534" s="1">
        <v>40</v>
      </c>
    </row>
    <row r="535" spans="1:15" x14ac:dyDescent="0.25">
      <c r="A535" t="s">
        <v>21494</v>
      </c>
      <c r="B535" s="1">
        <v>2021</v>
      </c>
      <c r="C535" t="s">
        <v>21668</v>
      </c>
      <c r="D535" t="s">
        <v>22395</v>
      </c>
      <c r="E535" t="s">
        <v>23105</v>
      </c>
      <c r="F535" s="1">
        <v>3</v>
      </c>
      <c r="G535" s="1">
        <v>0</v>
      </c>
      <c r="H535" s="1">
        <v>8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5</v>
      </c>
      <c r="O535" s="1">
        <v>40</v>
      </c>
    </row>
    <row r="536" spans="1:15" x14ac:dyDescent="0.25">
      <c r="A536" t="s">
        <v>21495</v>
      </c>
      <c r="B536" s="1">
        <v>2021</v>
      </c>
      <c r="C536" t="s">
        <v>21669</v>
      </c>
      <c r="D536" t="s">
        <v>22396</v>
      </c>
      <c r="E536" t="s">
        <v>23106</v>
      </c>
      <c r="F536" s="1">
        <v>0</v>
      </c>
      <c r="G536" s="1">
        <v>0</v>
      </c>
      <c r="H536" s="1"/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3.5999999046325684</v>
      </c>
      <c r="O536" s="1">
        <v>70</v>
      </c>
    </row>
    <row r="537" spans="1:15" x14ac:dyDescent="0.25">
      <c r="A537" t="s">
        <v>21495</v>
      </c>
      <c r="B537" s="1">
        <v>2021</v>
      </c>
      <c r="C537" t="s">
        <v>21669</v>
      </c>
      <c r="D537" t="s">
        <v>22397</v>
      </c>
      <c r="E537" t="s">
        <v>23106</v>
      </c>
      <c r="F537" s="1">
        <v>135</v>
      </c>
      <c r="G537" s="1">
        <v>0</v>
      </c>
      <c r="H537" s="1">
        <v>29.36296272277832</v>
      </c>
      <c r="I537" s="1">
        <v>0</v>
      </c>
      <c r="J537" s="1">
        <v>2.9999999329447746E-2</v>
      </c>
      <c r="K537" s="1">
        <v>0.06</v>
      </c>
      <c r="L537" s="1">
        <v>0</v>
      </c>
      <c r="M537" s="1">
        <v>0</v>
      </c>
      <c r="N537" s="1">
        <v>3.8199999332427979</v>
      </c>
      <c r="O537" s="1">
        <v>70</v>
      </c>
    </row>
    <row r="538" spans="1:15" x14ac:dyDescent="0.25">
      <c r="A538" t="s">
        <v>21495</v>
      </c>
      <c r="B538" s="1">
        <v>2021</v>
      </c>
      <c r="C538" t="s">
        <v>21669</v>
      </c>
      <c r="D538" t="s">
        <v>22398</v>
      </c>
      <c r="E538" t="s">
        <v>23106</v>
      </c>
      <c r="F538" s="1">
        <v>147</v>
      </c>
      <c r="G538" s="1">
        <v>0</v>
      </c>
      <c r="H538" s="1">
        <v>13.251700401306152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4</v>
      </c>
      <c r="O538" s="1">
        <v>45</v>
      </c>
    </row>
    <row r="539" spans="1:15" x14ac:dyDescent="0.25">
      <c r="A539" t="s">
        <v>21495</v>
      </c>
      <c r="B539" s="1">
        <v>2021</v>
      </c>
      <c r="C539" t="s">
        <v>21670</v>
      </c>
      <c r="D539" t="s">
        <v>22399</v>
      </c>
      <c r="E539" t="s">
        <v>23106</v>
      </c>
      <c r="F539" s="1">
        <v>0</v>
      </c>
      <c r="G539" s="1">
        <v>0</v>
      </c>
      <c r="H539" s="1"/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/>
      <c r="O539" s="1">
        <v>60</v>
      </c>
    </row>
    <row r="540" spans="1:15" x14ac:dyDescent="0.25">
      <c r="A540" t="s">
        <v>21495</v>
      </c>
      <c r="B540" s="1">
        <v>2021</v>
      </c>
      <c r="C540" t="s">
        <v>21670</v>
      </c>
      <c r="D540" t="s">
        <v>22400</v>
      </c>
      <c r="E540" t="s">
        <v>23106</v>
      </c>
      <c r="F540" s="1">
        <v>1889</v>
      </c>
      <c r="G540" s="1">
        <v>646.5999755859375</v>
      </c>
      <c r="H540" s="1">
        <v>48.819480895996094</v>
      </c>
      <c r="I540" s="1">
        <v>0</v>
      </c>
      <c r="J540" s="1">
        <v>3.9999999105930328E-2</v>
      </c>
      <c r="K540" s="1">
        <v>0.04</v>
      </c>
      <c r="L540" s="1">
        <v>0</v>
      </c>
      <c r="M540" s="1">
        <v>51</v>
      </c>
      <c r="N540" s="1">
        <v>3.7999999523162842</v>
      </c>
      <c r="O540" s="1">
        <v>60</v>
      </c>
    </row>
    <row r="541" spans="1:15" x14ac:dyDescent="0.25">
      <c r="A541" t="s">
        <v>21495</v>
      </c>
      <c r="B541" s="1">
        <v>2021</v>
      </c>
      <c r="C541" t="s">
        <v>21670</v>
      </c>
      <c r="D541" t="s">
        <v>22401</v>
      </c>
      <c r="E541" t="s">
        <v>23106</v>
      </c>
      <c r="F541" s="1">
        <v>0</v>
      </c>
      <c r="G541" s="1">
        <v>0</v>
      </c>
      <c r="H541" s="1"/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/>
      <c r="O541" s="1">
        <v>60</v>
      </c>
    </row>
    <row r="542" spans="1:15" x14ac:dyDescent="0.25">
      <c r="A542" t="s">
        <v>21495</v>
      </c>
      <c r="B542" s="1">
        <v>2021</v>
      </c>
      <c r="C542" t="s">
        <v>21671</v>
      </c>
      <c r="D542" t="s">
        <v>22402</v>
      </c>
      <c r="E542" t="s">
        <v>23107</v>
      </c>
      <c r="F542" s="1">
        <v>26579</v>
      </c>
      <c r="G542" s="1">
        <v>11205.5</v>
      </c>
      <c r="H542" s="1">
        <v>53.206027984619141</v>
      </c>
      <c r="I542" s="1">
        <v>0</v>
      </c>
      <c r="J542" s="1">
        <v>9.9999997764825821E-3</v>
      </c>
      <c r="K542" s="1">
        <v>0.01</v>
      </c>
      <c r="L542" s="1">
        <v>0</v>
      </c>
      <c r="M542" s="1">
        <v>2487</v>
      </c>
      <c r="N542" s="1">
        <v>3.8900001049041748</v>
      </c>
      <c r="O542" s="1">
        <v>60</v>
      </c>
    </row>
    <row r="543" spans="1:15" x14ac:dyDescent="0.25">
      <c r="A543" t="s">
        <v>21495</v>
      </c>
      <c r="B543" s="1">
        <v>2021</v>
      </c>
      <c r="C543" t="s">
        <v>21671</v>
      </c>
      <c r="D543" t="s">
        <v>22403</v>
      </c>
      <c r="E543" t="s">
        <v>23107</v>
      </c>
      <c r="F543" s="1">
        <v>437</v>
      </c>
      <c r="G543" s="1">
        <v>68.900001525878906</v>
      </c>
      <c r="H543" s="1">
        <v>46.23834228515625</v>
      </c>
      <c r="I543" s="1">
        <v>0</v>
      </c>
      <c r="J543" s="1">
        <v>0.60000002384185791</v>
      </c>
      <c r="K543" s="1">
        <v>1</v>
      </c>
      <c r="L543" s="1">
        <v>0</v>
      </c>
      <c r="M543" s="1">
        <v>0</v>
      </c>
      <c r="N543" s="1">
        <v>2.4000000953674316</v>
      </c>
      <c r="O543" s="1">
        <v>60</v>
      </c>
    </row>
    <row r="544" spans="1:15" x14ac:dyDescent="0.25">
      <c r="A544" t="s">
        <v>21495</v>
      </c>
      <c r="B544" s="1">
        <v>2021</v>
      </c>
      <c r="C544" t="s">
        <v>21671</v>
      </c>
      <c r="D544" t="s">
        <v>22404</v>
      </c>
      <c r="E544" t="s">
        <v>23107</v>
      </c>
      <c r="F544" s="1">
        <v>1692</v>
      </c>
      <c r="G544" s="1">
        <v>549</v>
      </c>
      <c r="H544" s="1">
        <v>35.299930572509766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3.5</v>
      </c>
      <c r="O544" s="1">
        <v>45</v>
      </c>
    </row>
    <row r="545" spans="1:15" x14ac:dyDescent="0.25">
      <c r="A545" t="s">
        <v>21495</v>
      </c>
      <c r="B545" s="1">
        <v>2021</v>
      </c>
      <c r="C545" t="s">
        <v>21672</v>
      </c>
      <c r="D545" t="s">
        <v>22405</v>
      </c>
      <c r="E545" t="s">
        <v>23107</v>
      </c>
      <c r="F545" s="1">
        <v>25</v>
      </c>
      <c r="G545" s="1"/>
      <c r="H545" s="1">
        <v>42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4</v>
      </c>
      <c r="O545" s="1"/>
    </row>
    <row r="546" spans="1:15" x14ac:dyDescent="0.25">
      <c r="A546" t="s">
        <v>21495</v>
      </c>
      <c r="B546" s="1">
        <v>2021</v>
      </c>
      <c r="C546" t="s">
        <v>21673</v>
      </c>
      <c r="D546" t="s">
        <v>22406</v>
      </c>
      <c r="E546" t="s">
        <v>23107</v>
      </c>
      <c r="F546" s="1">
        <v>0</v>
      </c>
      <c r="G546" s="1">
        <v>0</v>
      </c>
      <c r="H546" s="1"/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/>
      <c r="O546" s="1">
        <v>45</v>
      </c>
    </row>
    <row r="547" spans="1:15" x14ac:dyDescent="0.25">
      <c r="A547" t="s">
        <v>21495</v>
      </c>
      <c r="B547" s="1">
        <v>2021</v>
      </c>
      <c r="C547" t="s">
        <v>21673</v>
      </c>
      <c r="D547" t="s">
        <v>22407</v>
      </c>
      <c r="E547" t="s">
        <v>23107</v>
      </c>
      <c r="F547" s="1">
        <v>73</v>
      </c>
      <c r="G547" s="1">
        <v>0</v>
      </c>
      <c r="H547" s="1">
        <v>7.6712327003479004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4.0900001525878906</v>
      </c>
      <c r="O547" s="1">
        <v>40</v>
      </c>
    </row>
    <row r="548" spans="1:15" x14ac:dyDescent="0.25">
      <c r="A548" t="s">
        <v>21495</v>
      </c>
      <c r="B548" s="1">
        <v>2021</v>
      </c>
      <c r="C548" t="s">
        <v>21673</v>
      </c>
      <c r="D548" t="s">
        <v>22408</v>
      </c>
      <c r="E548" t="s">
        <v>23107</v>
      </c>
      <c r="F548" s="1">
        <v>140</v>
      </c>
      <c r="G548" s="1">
        <v>1</v>
      </c>
      <c r="H548" s="1">
        <v>6.5492959022521973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4.0500001907348633</v>
      </c>
      <c r="O548" s="1">
        <v>40</v>
      </c>
    </row>
    <row r="549" spans="1:15" x14ac:dyDescent="0.25">
      <c r="A549" t="s">
        <v>21495</v>
      </c>
      <c r="B549" s="1">
        <v>2021</v>
      </c>
      <c r="C549" t="s">
        <v>21673</v>
      </c>
      <c r="D549" t="s">
        <v>22409</v>
      </c>
      <c r="E549" t="s">
        <v>23107</v>
      </c>
      <c r="F549" s="1">
        <v>202</v>
      </c>
      <c r="G549" s="1">
        <v>0.60000002384185791</v>
      </c>
      <c r="H549" s="1">
        <v>8.5647668838500977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4</v>
      </c>
      <c r="O549" s="1">
        <v>35</v>
      </c>
    </row>
    <row r="550" spans="1:15" x14ac:dyDescent="0.25">
      <c r="A550" t="s">
        <v>21495</v>
      </c>
      <c r="B550" s="1">
        <v>2021</v>
      </c>
      <c r="C550" t="s">
        <v>21673</v>
      </c>
      <c r="D550" t="s">
        <v>22410</v>
      </c>
      <c r="E550" t="s">
        <v>23107</v>
      </c>
      <c r="F550" s="1">
        <v>1323</v>
      </c>
      <c r="G550" s="1">
        <v>13.199999809265137</v>
      </c>
      <c r="H550" s="1">
        <v>12.852320671081543</v>
      </c>
      <c r="I550" s="1">
        <v>0</v>
      </c>
      <c r="J550" s="1">
        <v>0.10000000149011612</v>
      </c>
      <c r="K550" s="1">
        <v>0.1</v>
      </c>
      <c r="L550" s="1">
        <v>0</v>
      </c>
      <c r="M550" s="1">
        <v>0</v>
      </c>
      <c r="N550" s="1">
        <v>3.5999999046325684</v>
      </c>
      <c r="O550" s="1">
        <v>35</v>
      </c>
    </row>
    <row r="551" spans="1:15" x14ac:dyDescent="0.25">
      <c r="A551" t="s">
        <v>21495</v>
      </c>
      <c r="B551" s="1">
        <v>2021</v>
      </c>
      <c r="C551" t="s">
        <v>21674</v>
      </c>
      <c r="D551" t="s">
        <v>22411</v>
      </c>
      <c r="E551" t="s">
        <v>23107</v>
      </c>
      <c r="F551" s="1">
        <v>789</v>
      </c>
      <c r="G551" s="1">
        <v>62.200000762939453</v>
      </c>
      <c r="H551" s="1">
        <v>18.503168106079102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3.8599998950958252</v>
      </c>
      <c r="O551" s="1">
        <v>45</v>
      </c>
    </row>
    <row r="552" spans="1:15" x14ac:dyDescent="0.25">
      <c r="A552" t="s">
        <v>21495</v>
      </c>
      <c r="B552" s="1">
        <v>2021</v>
      </c>
      <c r="C552" t="s">
        <v>21674</v>
      </c>
      <c r="D552" t="s">
        <v>22412</v>
      </c>
      <c r="E552" t="s">
        <v>23107</v>
      </c>
      <c r="F552" s="1">
        <v>3822</v>
      </c>
      <c r="G552" s="1">
        <v>982.4000244140625</v>
      </c>
      <c r="H552" s="1">
        <v>32.555110931396484</v>
      </c>
      <c r="I552" s="1">
        <v>0</v>
      </c>
      <c r="J552" s="1">
        <v>2.9999999329447746E-2</v>
      </c>
      <c r="K552" s="1">
        <v>0.03</v>
      </c>
      <c r="L552" s="1">
        <v>0</v>
      </c>
      <c r="M552" s="1">
        <v>13</v>
      </c>
      <c r="N552" s="1">
        <v>3.630000114440918</v>
      </c>
      <c r="O552" s="1">
        <v>45</v>
      </c>
    </row>
    <row r="553" spans="1:15" x14ac:dyDescent="0.25">
      <c r="A553" t="s">
        <v>21495</v>
      </c>
      <c r="B553" s="1">
        <v>2021</v>
      </c>
      <c r="C553" t="s">
        <v>21674</v>
      </c>
      <c r="D553" t="s">
        <v>22413</v>
      </c>
      <c r="E553" t="s">
        <v>23107</v>
      </c>
      <c r="F553" s="1">
        <v>11</v>
      </c>
      <c r="G553" s="1">
        <v>0</v>
      </c>
      <c r="H553" s="1">
        <v>19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4</v>
      </c>
      <c r="O553" s="1">
        <v>45</v>
      </c>
    </row>
    <row r="554" spans="1:15" x14ac:dyDescent="0.25">
      <c r="A554" t="s">
        <v>21495</v>
      </c>
      <c r="B554" s="1">
        <v>2021</v>
      </c>
      <c r="C554" t="s">
        <v>21675</v>
      </c>
      <c r="D554" t="s">
        <v>22414</v>
      </c>
      <c r="E554" t="s">
        <v>23108</v>
      </c>
      <c r="F554" s="1">
        <v>681</v>
      </c>
      <c r="G554" s="1">
        <v>0.32699999213218689</v>
      </c>
      <c r="H554" s="1">
        <v>23.575599670410156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3.9000000953674316</v>
      </c>
      <c r="O554" s="1">
        <v>70</v>
      </c>
    </row>
    <row r="555" spans="1:15" x14ac:dyDescent="0.25">
      <c r="A555" t="s">
        <v>21495</v>
      </c>
      <c r="B555" s="1">
        <v>2021</v>
      </c>
      <c r="C555" t="s">
        <v>21676</v>
      </c>
      <c r="D555" t="s">
        <v>22415</v>
      </c>
      <c r="E555" t="s">
        <v>23108</v>
      </c>
      <c r="F555" s="1">
        <v>492</v>
      </c>
      <c r="G555" s="1">
        <v>177.80000305175781</v>
      </c>
      <c r="H555" s="1">
        <v>48.848979949951172</v>
      </c>
      <c r="I555" s="1">
        <v>0</v>
      </c>
      <c r="J555" s="1">
        <v>5.000000074505806E-2</v>
      </c>
      <c r="K555" s="1">
        <v>0.05</v>
      </c>
      <c r="L555" s="1">
        <v>0</v>
      </c>
      <c r="M555" s="1">
        <v>0</v>
      </c>
      <c r="N555" s="1">
        <v>3.5499999523162842</v>
      </c>
      <c r="O555" s="1">
        <v>60</v>
      </c>
    </row>
    <row r="556" spans="1:15" x14ac:dyDescent="0.25">
      <c r="A556" t="s">
        <v>21495</v>
      </c>
      <c r="B556" s="1">
        <v>2021</v>
      </c>
      <c r="C556" t="s">
        <v>21677</v>
      </c>
      <c r="D556" t="s">
        <v>22416</v>
      </c>
      <c r="E556" t="s">
        <v>23108</v>
      </c>
      <c r="F556" s="1">
        <v>0</v>
      </c>
      <c r="G556" s="1">
        <v>0</v>
      </c>
      <c r="H556" s="1"/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/>
      <c r="O556" s="1">
        <v>70</v>
      </c>
    </row>
    <row r="557" spans="1:15" x14ac:dyDescent="0.25">
      <c r="A557" t="s">
        <v>21495</v>
      </c>
      <c r="B557" s="1">
        <v>2021</v>
      </c>
      <c r="C557" t="s">
        <v>21677</v>
      </c>
      <c r="D557" t="s">
        <v>22417</v>
      </c>
      <c r="E557" t="s">
        <v>23108</v>
      </c>
      <c r="F557" s="1">
        <v>0</v>
      </c>
      <c r="G557" s="1">
        <v>0</v>
      </c>
      <c r="H557" s="1"/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/>
      <c r="O557" s="1">
        <v>70</v>
      </c>
    </row>
    <row r="558" spans="1:15" x14ac:dyDescent="0.25">
      <c r="A558" t="s">
        <v>21495</v>
      </c>
      <c r="B558" s="1">
        <v>2021</v>
      </c>
      <c r="C558" t="s">
        <v>21677</v>
      </c>
      <c r="D558" t="s">
        <v>22418</v>
      </c>
      <c r="E558" t="s">
        <v>23108</v>
      </c>
      <c r="F558" s="1">
        <v>0</v>
      </c>
      <c r="G558" s="1">
        <v>0</v>
      </c>
      <c r="H558" s="1"/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/>
      <c r="O558" s="1">
        <v>70</v>
      </c>
    </row>
    <row r="559" spans="1:15" x14ac:dyDescent="0.25">
      <c r="A559" t="s">
        <v>21495</v>
      </c>
      <c r="B559" s="1">
        <v>2021</v>
      </c>
      <c r="C559" t="s">
        <v>21677</v>
      </c>
      <c r="D559" t="s">
        <v>22419</v>
      </c>
      <c r="E559" t="s">
        <v>23108</v>
      </c>
      <c r="F559" s="1">
        <v>0</v>
      </c>
      <c r="G559" s="1">
        <v>0</v>
      </c>
      <c r="H559" s="1"/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/>
      <c r="O559" s="1">
        <v>45</v>
      </c>
    </row>
    <row r="560" spans="1:15" x14ac:dyDescent="0.25">
      <c r="A560" t="s">
        <v>21495</v>
      </c>
      <c r="B560" s="1">
        <v>2021</v>
      </c>
      <c r="C560" t="s">
        <v>21677</v>
      </c>
      <c r="D560" t="s">
        <v>22420</v>
      </c>
      <c r="E560" t="s">
        <v>23108</v>
      </c>
      <c r="F560" s="1">
        <v>0</v>
      </c>
      <c r="G560" s="1">
        <v>0</v>
      </c>
      <c r="H560" s="1"/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/>
      <c r="O560" s="1">
        <v>70</v>
      </c>
    </row>
    <row r="561" spans="1:15" x14ac:dyDescent="0.25">
      <c r="A561" t="s">
        <v>21495</v>
      </c>
      <c r="B561" s="1">
        <v>2021</v>
      </c>
      <c r="C561" t="s">
        <v>21677</v>
      </c>
      <c r="D561" t="s">
        <v>22421</v>
      </c>
      <c r="E561" t="s">
        <v>23108</v>
      </c>
      <c r="F561" s="1">
        <v>0</v>
      </c>
      <c r="G561" s="1">
        <v>0</v>
      </c>
      <c r="H561" s="1"/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/>
      <c r="O561" s="1">
        <v>70</v>
      </c>
    </row>
    <row r="562" spans="1:15" x14ac:dyDescent="0.25">
      <c r="A562" t="s">
        <v>21495</v>
      </c>
      <c r="B562" s="1">
        <v>2021</v>
      </c>
      <c r="C562" t="s">
        <v>21677</v>
      </c>
      <c r="D562" t="s">
        <v>22422</v>
      </c>
      <c r="E562" t="s">
        <v>23108</v>
      </c>
      <c r="F562" s="1">
        <v>3</v>
      </c>
      <c r="G562" s="1">
        <v>0</v>
      </c>
      <c r="H562" s="1">
        <v>29.333333969116211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4</v>
      </c>
      <c r="O562" s="1">
        <v>70</v>
      </c>
    </row>
    <row r="563" spans="1:15" x14ac:dyDescent="0.25">
      <c r="A563" t="s">
        <v>21495</v>
      </c>
      <c r="B563" s="1">
        <v>2021</v>
      </c>
      <c r="C563" t="s">
        <v>21677</v>
      </c>
      <c r="D563" t="s">
        <v>22423</v>
      </c>
      <c r="E563" t="s">
        <v>23108</v>
      </c>
      <c r="F563" s="1">
        <v>34</v>
      </c>
      <c r="G563" s="1">
        <v>0</v>
      </c>
      <c r="H563" s="1">
        <v>12.088234901428223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4.1999998092651367</v>
      </c>
      <c r="O563" s="1">
        <v>45</v>
      </c>
    </row>
    <row r="564" spans="1:15" x14ac:dyDescent="0.25">
      <c r="A564" t="s">
        <v>21495</v>
      </c>
      <c r="B564" s="1">
        <v>2021</v>
      </c>
      <c r="C564" t="s">
        <v>21677</v>
      </c>
      <c r="D564" t="s">
        <v>22424</v>
      </c>
      <c r="E564" t="s">
        <v>23108</v>
      </c>
      <c r="F564" s="1">
        <v>0</v>
      </c>
      <c r="G564" s="1">
        <v>0</v>
      </c>
      <c r="H564" s="1"/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/>
      <c r="O564" s="1">
        <v>70</v>
      </c>
    </row>
    <row r="565" spans="1:15" x14ac:dyDescent="0.25">
      <c r="A565" t="s">
        <v>21495</v>
      </c>
      <c r="B565" s="1">
        <v>2021</v>
      </c>
      <c r="C565" t="s">
        <v>21678</v>
      </c>
      <c r="D565" t="s">
        <v>22425</v>
      </c>
      <c r="E565" t="s">
        <v>23108</v>
      </c>
      <c r="F565" s="1">
        <v>0</v>
      </c>
      <c r="G565" s="1">
        <v>0</v>
      </c>
      <c r="H565" s="1"/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/>
      <c r="O565" s="1">
        <v>60</v>
      </c>
    </row>
    <row r="566" spans="1:15" x14ac:dyDescent="0.25">
      <c r="A566" t="s">
        <v>21495</v>
      </c>
      <c r="B566" s="1">
        <v>2021</v>
      </c>
      <c r="C566" t="s">
        <v>21678</v>
      </c>
      <c r="D566" t="s">
        <v>22426</v>
      </c>
      <c r="E566" t="s">
        <v>23108</v>
      </c>
      <c r="F566" s="1">
        <v>281</v>
      </c>
      <c r="G566" s="1">
        <v>194.19999694824219</v>
      </c>
      <c r="H566" s="1">
        <v>59.790035247802734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3.9000000953674316</v>
      </c>
      <c r="O566" s="1">
        <v>60</v>
      </c>
    </row>
    <row r="567" spans="1:15" x14ac:dyDescent="0.25">
      <c r="A567" t="s">
        <v>21495</v>
      </c>
      <c r="B567" s="1">
        <v>2021</v>
      </c>
      <c r="C567" t="s">
        <v>21679</v>
      </c>
      <c r="D567" t="s">
        <v>22427</v>
      </c>
      <c r="E567" t="s">
        <v>23109</v>
      </c>
      <c r="F567" s="1">
        <v>9</v>
      </c>
      <c r="G567" s="1">
        <v>0</v>
      </c>
      <c r="H567" s="1">
        <v>14.44444465637207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5</v>
      </c>
      <c r="O567" s="1">
        <v>45</v>
      </c>
    </row>
    <row r="568" spans="1:15" x14ac:dyDescent="0.25">
      <c r="A568" t="s">
        <v>21495</v>
      </c>
      <c r="B568" s="1">
        <v>2021</v>
      </c>
      <c r="C568" t="s">
        <v>21679</v>
      </c>
      <c r="D568" t="s">
        <v>22428</v>
      </c>
      <c r="E568" t="s">
        <v>23109</v>
      </c>
      <c r="F568" s="1">
        <v>22</v>
      </c>
      <c r="G568" s="1">
        <v>5</v>
      </c>
      <c r="H568" s="1">
        <v>29.818181991577148</v>
      </c>
      <c r="I568" s="1">
        <v>0</v>
      </c>
      <c r="J568" s="1">
        <v>0</v>
      </c>
      <c r="K568" s="1">
        <v>0.1</v>
      </c>
      <c r="L568" s="1">
        <v>0</v>
      </c>
      <c r="M568" s="1">
        <v>0</v>
      </c>
      <c r="N568" s="1">
        <v>3.9000000953674316</v>
      </c>
      <c r="O568" s="1">
        <v>40</v>
      </c>
    </row>
    <row r="569" spans="1:15" x14ac:dyDescent="0.25">
      <c r="A569" t="s">
        <v>21495</v>
      </c>
      <c r="B569" s="1">
        <v>2021</v>
      </c>
      <c r="C569" t="s">
        <v>21679</v>
      </c>
      <c r="D569" t="s">
        <v>22429</v>
      </c>
      <c r="E569" t="s">
        <v>23109</v>
      </c>
      <c r="F569" s="1">
        <v>95</v>
      </c>
      <c r="G569" s="1">
        <v>6</v>
      </c>
      <c r="H569" s="1">
        <v>18.589473724365234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4.869999885559082</v>
      </c>
      <c r="O569" s="1">
        <v>35</v>
      </c>
    </row>
    <row r="570" spans="1:15" x14ac:dyDescent="0.25">
      <c r="A570" t="s">
        <v>21495</v>
      </c>
      <c r="B570" s="1">
        <v>2021</v>
      </c>
      <c r="C570" t="s">
        <v>21679</v>
      </c>
      <c r="D570" t="s">
        <v>22430</v>
      </c>
      <c r="E570" t="s">
        <v>23109</v>
      </c>
      <c r="F570" s="1">
        <v>8</v>
      </c>
      <c r="G570" s="1">
        <v>0</v>
      </c>
      <c r="H570" s="1">
        <v>16.5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4.5</v>
      </c>
      <c r="O570" s="1">
        <v>35</v>
      </c>
    </row>
    <row r="571" spans="1:15" x14ac:dyDescent="0.25">
      <c r="A571" t="s">
        <v>21495</v>
      </c>
      <c r="B571" s="1">
        <v>2021</v>
      </c>
      <c r="C571" t="s">
        <v>21679</v>
      </c>
      <c r="D571" t="s">
        <v>22431</v>
      </c>
      <c r="E571" t="s">
        <v>23109</v>
      </c>
      <c r="F571" s="1">
        <v>0</v>
      </c>
      <c r="G571" s="1">
        <v>0</v>
      </c>
      <c r="H571" s="1"/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/>
      <c r="O571" s="1">
        <v>40</v>
      </c>
    </row>
    <row r="572" spans="1:15" x14ac:dyDescent="0.25">
      <c r="A572" t="s">
        <v>21495</v>
      </c>
      <c r="B572" s="1">
        <v>2021</v>
      </c>
      <c r="C572" t="s">
        <v>21679</v>
      </c>
      <c r="D572" t="s">
        <v>22432</v>
      </c>
      <c r="E572" t="s">
        <v>23109</v>
      </c>
      <c r="F572" s="1">
        <v>0</v>
      </c>
      <c r="G572" s="1">
        <v>0</v>
      </c>
      <c r="H572" s="1"/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/>
      <c r="O572" s="1">
        <v>35</v>
      </c>
    </row>
    <row r="573" spans="1:15" x14ac:dyDescent="0.25">
      <c r="A573" t="s">
        <v>21495</v>
      </c>
      <c r="B573" s="1">
        <v>2021</v>
      </c>
      <c r="C573" t="s">
        <v>21679</v>
      </c>
      <c r="D573" t="s">
        <v>22433</v>
      </c>
      <c r="E573" t="s">
        <v>23109</v>
      </c>
      <c r="F573" s="1">
        <v>104</v>
      </c>
      <c r="G573" s="1">
        <v>33</v>
      </c>
      <c r="H573" s="1">
        <v>34.231884002685547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4</v>
      </c>
      <c r="O573" s="1">
        <v>35</v>
      </c>
    </row>
    <row r="574" spans="1:15" x14ac:dyDescent="0.25">
      <c r="A574" t="s">
        <v>21495</v>
      </c>
      <c r="B574" s="1">
        <v>2021</v>
      </c>
      <c r="C574" t="s">
        <v>21679</v>
      </c>
      <c r="D574" t="s">
        <v>22434</v>
      </c>
      <c r="E574" t="s">
        <v>23109</v>
      </c>
      <c r="F574" s="1">
        <v>0</v>
      </c>
      <c r="G574" s="1">
        <v>0</v>
      </c>
      <c r="H574" s="1"/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/>
      <c r="O574" s="1">
        <v>35</v>
      </c>
    </row>
    <row r="575" spans="1:15" x14ac:dyDescent="0.25">
      <c r="A575" t="s">
        <v>21495</v>
      </c>
      <c r="B575" s="1">
        <v>2021</v>
      </c>
      <c r="C575" t="s">
        <v>21679</v>
      </c>
      <c r="D575" t="s">
        <v>22435</v>
      </c>
      <c r="E575" t="s">
        <v>23109</v>
      </c>
      <c r="F575" s="1">
        <v>9</v>
      </c>
      <c r="G575" s="1">
        <v>0</v>
      </c>
      <c r="H575" s="1">
        <v>20.44444465637207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4.1100001335144043</v>
      </c>
      <c r="O575" s="1">
        <v>40</v>
      </c>
    </row>
    <row r="576" spans="1:15" x14ac:dyDescent="0.25">
      <c r="A576" t="s">
        <v>21495</v>
      </c>
      <c r="B576" s="1">
        <v>2021</v>
      </c>
      <c r="C576" t="s">
        <v>21680</v>
      </c>
      <c r="D576" t="s">
        <v>22436</v>
      </c>
      <c r="E576" t="s">
        <v>23109</v>
      </c>
      <c r="F576" s="1">
        <v>25</v>
      </c>
      <c r="G576" s="1">
        <v>10.5</v>
      </c>
      <c r="H576" s="1">
        <v>34.159999847412109</v>
      </c>
      <c r="I576" s="1">
        <v>0</v>
      </c>
      <c r="J576" s="1">
        <v>0</v>
      </c>
      <c r="K576" s="1">
        <v>0.04</v>
      </c>
      <c r="L576" s="1">
        <v>0</v>
      </c>
      <c r="M576" s="1">
        <v>0</v>
      </c>
      <c r="N576" s="1">
        <v>4.1599998474121094</v>
      </c>
      <c r="O576" s="1">
        <v>40</v>
      </c>
    </row>
    <row r="577" spans="1:15" x14ac:dyDescent="0.25">
      <c r="A577" t="s">
        <v>21496</v>
      </c>
      <c r="B577" s="1">
        <v>2021</v>
      </c>
      <c r="C577" t="s">
        <v>21681</v>
      </c>
      <c r="D577" t="s">
        <v>22437</v>
      </c>
      <c r="E577" t="s">
        <v>23110</v>
      </c>
      <c r="F577" s="1">
        <v>0</v>
      </c>
      <c r="G577" s="1">
        <v>0</v>
      </c>
      <c r="H577" s="1"/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/>
      <c r="O577" s="1">
        <v>70</v>
      </c>
    </row>
    <row r="578" spans="1:15" x14ac:dyDescent="0.25">
      <c r="A578" t="s">
        <v>21496</v>
      </c>
      <c r="B578" s="1">
        <v>2021</v>
      </c>
      <c r="C578" t="s">
        <v>21681</v>
      </c>
      <c r="D578" t="s">
        <v>22438</v>
      </c>
      <c r="E578" t="s">
        <v>23110</v>
      </c>
      <c r="F578" s="1">
        <v>11.011481285095215</v>
      </c>
      <c r="G578" s="1">
        <v>3.1311936676502228E-2</v>
      </c>
      <c r="H578" s="1">
        <v>46.332897186279297</v>
      </c>
      <c r="I578" s="1">
        <v>2.9999999329447746E-2</v>
      </c>
      <c r="J578" s="1">
        <v>0.20000000298023224</v>
      </c>
      <c r="K578" s="1">
        <v>0.03</v>
      </c>
      <c r="L578" s="1">
        <v>0</v>
      </c>
      <c r="M578" s="1">
        <v>0</v>
      </c>
      <c r="N578" s="1">
        <v>2.7400000095367432</v>
      </c>
      <c r="O578" s="1">
        <v>70</v>
      </c>
    </row>
    <row r="579" spans="1:15" x14ac:dyDescent="0.25">
      <c r="A579" t="s">
        <v>21496</v>
      </c>
      <c r="B579" s="1">
        <v>2021</v>
      </c>
      <c r="C579" t="s">
        <v>21681</v>
      </c>
      <c r="D579" t="s">
        <v>22439</v>
      </c>
      <c r="E579" t="s">
        <v>23110</v>
      </c>
      <c r="F579" s="1">
        <v>70.214866638183594</v>
      </c>
      <c r="G579" s="1">
        <v>0</v>
      </c>
      <c r="H579" s="1">
        <v>11.028041839599609</v>
      </c>
      <c r="I579" s="1">
        <v>0</v>
      </c>
      <c r="J579" s="1">
        <v>0.10000000149011612</v>
      </c>
      <c r="K579" s="1">
        <v>0</v>
      </c>
      <c r="L579" s="1">
        <v>0</v>
      </c>
      <c r="M579" s="1">
        <v>0</v>
      </c>
      <c r="N579" s="1">
        <v>2.9300000667572021</v>
      </c>
      <c r="O579" s="1">
        <v>45</v>
      </c>
    </row>
    <row r="580" spans="1:15" x14ac:dyDescent="0.25">
      <c r="A580" t="s">
        <v>21496</v>
      </c>
      <c r="B580" s="1">
        <v>2021</v>
      </c>
      <c r="C580" t="s">
        <v>21682</v>
      </c>
      <c r="D580" t="s">
        <v>22440</v>
      </c>
      <c r="E580" t="s">
        <v>23110</v>
      </c>
      <c r="F580" s="1">
        <v>0</v>
      </c>
      <c r="G580" s="1">
        <v>0</v>
      </c>
      <c r="H580" s="1"/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/>
      <c r="O580" s="1">
        <v>60</v>
      </c>
    </row>
    <row r="581" spans="1:15" x14ac:dyDescent="0.25">
      <c r="A581" t="s">
        <v>21496</v>
      </c>
      <c r="B581" s="1">
        <v>2021</v>
      </c>
      <c r="C581" t="s">
        <v>21682</v>
      </c>
      <c r="D581" t="s">
        <v>22441</v>
      </c>
      <c r="E581" t="s">
        <v>23110</v>
      </c>
      <c r="F581" s="1">
        <v>1255.1097412109375</v>
      </c>
      <c r="G581" s="1">
        <v>116.19103240966797</v>
      </c>
      <c r="H581" s="1">
        <v>35.967010498046875</v>
      </c>
      <c r="I581" s="1">
        <v>5.000000074505806E-2</v>
      </c>
      <c r="J581" s="1">
        <v>0.10000000149011612</v>
      </c>
      <c r="K581" s="1">
        <v>0.05</v>
      </c>
      <c r="L581" s="1">
        <v>0</v>
      </c>
      <c r="M581" s="1">
        <v>17.757269609738461</v>
      </c>
      <c r="N581" s="1">
        <v>2.869999885559082</v>
      </c>
      <c r="O581" s="1">
        <v>60</v>
      </c>
    </row>
    <row r="582" spans="1:15" x14ac:dyDescent="0.25">
      <c r="A582" t="s">
        <v>21496</v>
      </c>
      <c r="B582" s="1">
        <v>2021</v>
      </c>
      <c r="C582" t="s">
        <v>21682</v>
      </c>
      <c r="D582" t="s">
        <v>22442</v>
      </c>
      <c r="E582" t="s">
        <v>23110</v>
      </c>
      <c r="F582" s="1">
        <v>0</v>
      </c>
      <c r="G582" s="1">
        <v>0</v>
      </c>
      <c r="H582" s="1"/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/>
      <c r="O582" s="1">
        <v>60</v>
      </c>
    </row>
    <row r="583" spans="1:15" x14ac:dyDescent="0.25">
      <c r="A583" t="s">
        <v>21496</v>
      </c>
      <c r="B583" s="1">
        <v>2021</v>
      </c>
      <c r="C583" t="s">
        <v>21683</v>
      </c>
      <c r="D583" t="s">
        <v>22443</v>
      </c>
      <c r="E583" t="s">
        <v>23111</v>
      </c>
      <c r="F583" s="1">
        <v>9066</v>
      </c>
      <c r="G583" s="1">
        <v>466</v>
      </c>
      <c r="H583" s="1">
        <v>39.470237731933594</v>
      </c>
      <c r="I583" s="1">
        <v>4.999999888241291E-3</v>
      </c>
      <c r="J583" s="1">
        <v>5.000000074505806E-2</v>
      </c>
      <c r="K583" s="1">
        <v>0.05</v>
      </c>
      <c r="L583" s="1">
        <v>0</v>
      </c>
      <c r="M583" s="1">
        <v>0</v>
      </c>
      <c r="N583" s="1">
        <v>2.940000057220459</v>
      </c>
      <c r="O583" s="1">
        <v>60</v>
      </c>
    </row>
    <row r="584" spans="1:15" x14ac:dyDescent="0.25">
      <c r="A584" t="s">
        <v>21496</v>
      </c>
      <c r="B584" s="1">
        <v>2021</v>
      </c>
      <c r="C584" t="s">
        <v>21683</v>
      </c>
      <c r="D584" t="s">
        <v>22444</v>
      </c>
      <c r="E584" t="s">
        <v>23111</v>
      </c>
      <c r="F584" s="1">
        <v>4</v>
      </c>
      <c r="G584" s="1">
        <v>0.10000000149011612</v>
      </c>
      <c r="H584" s="1">
        <v>46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/>
      <c r="O584" s="1">
        <v>60</v>
      </c>
    </row>
    <row r="585" spans="1:15" x14ac:dyDescent="0.25">
      <c r="A585" t="s">
        <v>21496</v>
      </c>
      <c r="B585" s="1">
        <v>2021</v>
      </c>
      <c r="C585" t="s">
        <v>21683</v>
      </c>
      <c r="D585" t="s">
        <v>22445</v>
      </c>
      <c r="E585" t="s">
        <v>23111</v>
      </c>
      <c r="F585" s="1">
        <v>12582</v>
      </c>
      <c r="G585" s="1">
        <v>3511.199951171875</v>
      </c>
      <c r="H585" s="1">
        <v>29.131998062133789</v>
      </c>
      <c r="I585" s="1">
        <v>9.9999997764825821E-3</v>
      </c>
      <c r="J585" s="1">
        <v>7.9999998211860657E-2</v>
      </c>
      <c r="K585" s="1">
        <v>0.1</v>
      </c>
      <c r="L585" s="1">
        <v>0</v>
      </c>
      <c r="M585" s="1">
        <v>0</v>
      </c>
      <c r="N585" s="1">
        <v>2.9000000953674316</v>
      </c>
      <c r="O585" s="1">
        <v>45</v>
      </c>
    </row>
    <row r="586" spans="1:15" x14ac:dyDescent="0.25">
      <c r="A586" t="s">
        <v>21496</v>
      </c>
      <c r="B586" s="1">
        <v>2021</v>
      </c>
      <c r="C586" t="s">
        <v>21684</v>
      </c>
      <c r="D586" t="s">
        <v>22446</v>
      </c>
      <c r="E586" t="s">
        <v>23111</v>
      </c>
      <c r="F586" s="1">
        <v>0</v>
      </c>
      <c r="G586" s="1"/>
      <c r="H586" s="1"/>
      <c r="I586" s="1">
        <v>0</v>
      </c>
      <c r="J586" s="1">
        <v>0.30000001192092896</v>
      </c>
      <c r="K586" s="1">
        <v>0</v>
      </c>
      <c r="L586" s="1">
        <v>0</v>
      </c>
      <c r="M586" s="1">
        <v>0</v>
      </c>
      <c r="N586" s="1">
        <v>2.7000000476837158</v>
      </c>
      <c r="O586" s="1"/>
    </row>
    <row r="587" spans="1:15" x14ac:dyDescent="0.25">
      <c r="A587" t="s">
        <v>21496</v>
      </c>
      <c r="B587" s="1">
        <v>2021</v>
      </c>
      <c r="C587" t="s">
        <v>21685</v>
      </c>
      <c r="D587" t="s">
        <v>22447</v>
      </c>
      <c r="E587" t="s">
        <v>23111</v>
      </c>
      <c r="F587" s="1">
        <v>0</v>
      </c>
      <c r="G587" s="1">
        <v>0</v>
      </c>
      <c r="H587" s="1"/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/>
      <c r="O587" s="1">
        <v>45</v>
      </c>
    </row>
    <row r="588" spans="1:15" x14ac:dyDescent="0.25">
      <c r="A588" t="s">
        <v>21496</v>
      </c>
      <c r="B588" s="1">
        <v>2021</v>
      </c>
      <c r="C588" t="s">
        <v>21685</v>
      </c>
      <c r="D588" t="s">
        <v>22448</v>
      </c>
      <c r="E588" t="s">
        <v>23111</v>
      </c>
      <c r="F588" s="1">
        <v>58</v>
      </c>
      <c r="G588" s="1">
        <v>1</v>
      </c>
      <c r="H588" s="1">
        <v>11.491228103637695</v>
      </c>
      <c r="I588" s="1">
        <v>0</v>
      </c>
      <c r="J588" s="1">
        <v>5.000000074505806E-2</v>
      </c>
      <c r="K588" s="1">
        <v>0.02</v>
      </c>
      <c r="L588" s="1">
        <v>0</v>
      </c>
      <c r="M588" s="1">
        <v>0</v>
      </c>
      <c r="N588" s="1">
        <v>3.1500000953674316</v>
      </c>
      <c r="O588" s="1">
        <v>40</v>
      </c>
    </row>
    <row r="589" spans="1:15" x14ac:dyDescent="0.25">
      <c r="A589" t="s">
        <v>21496</v>
      </c>
      <c r="B589" s="1">
        <v>2021</v>
      </c>
      <c r="C589" t="s">
        <v>21685</v>
      </c>
      <c r="D589" t="s">
        <v>22449</v>
      </c>
      <c r="E589" t="s">
        <v>23111</v>
      </c>
      <c r="F589" s="1">
        <v>189</v>
      </c>
      <c r="G589" s="1">
        <v>0.60000002384185791</v>
      </c>
      <c r="H589" s="1">
        <v>12.420454978942871</v>
      </c>
      <c r="I589" s="1">
        <v>0</v>
      </c>
      <c r="J589" s="1">
        <v>5.000000074505806E-2</v>
      </c>
      <c r="K589" s="1">
        <v>0.05</v>
      </c>
      <c r="L589" s="1">
        <v>0</v>
      </c>
      <c r="M589" s="1">
        <v>0</v>
      </c>
      <c r="N589" s="1">
        <v>3.1500000953674316</v>
      </c>
      <c r="O589" s="1">
        <v>40</v>
      </c>
    </row>
    <row r="590" spans="1:15" x14ac:dyDescent="0.25">
      <c r="A590" t="s">
        <v>21496</v>
      </c>
      <c r="B590" s="1">
        <v>2021</v>
      </c>
      <c r="C590" t="s">
        <v>21685</v>
      </c>
      <c r="D590" t="s">
        <v>22450</v>
      </c>
      <c r="E590" t="s">
        <v>23111</v>
      </c>
      <c r="F590" s="1">
        <v>0</v>
      </c>
      <c r="G590" s="1">
        <v>0</v>
      </c>
      <c r="H590" s="1"/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/>
      <c r="O590" s="1">
        <v>35</v>
      </c>
    </row>
    <row r="591" spans="1:15" x14ac:dyDescent="0.25">
      <c r="A591" t="s">
        <v>21496</v>
      </c>
      <c r="B591" s="1">
        <v>2021</v>
      </c>
      <c r="C591" t="s">
        <v>21685</v>
      </c>
      <c r="D591" t="s">
        <v>22451</v>
      </c>
      <c r="E591" t="s">
        <v>23111</v>
      </c>
      <c r="F591" s="1">
        <v>4000</v>
      </c>
      <c r="G591" s="1">
        <v>665.4000244140625</v>
      </c>
      <c r="H591" s="1">
        <v>17.803121566772461</v>
      </c>
      <c r="I591" s="1">
        <v>0.10000000149011612</v>
      </c>
      <c r="J591" s="1">
        <v>0.10000000149011612</v>
      </c>
      <c r="K591" s="1">
        <v>0.15</v>
      </c>
      <c r="L591" s="1">
        <v>0</v>
      </c>
      <c r="M591" s="1">
        <v>0</v>
      </c>
      <c r="N591" s="1">
        <v>2.9000000953674316</v>
      </c>
      <c r="O591" s="1">
        <v>35</v>
      </c>
    </row>
    <row r="592" spans="1:15" x14ac:dyDescent="0.25">
      <c r="A592" t="s">
        <v>21496</v>
      </c>
      <c r="B592" s="1">
        <v>2021</v>
      </c>
      <c r="C592" t="s">
        <v>21686</v>
      </c>
      <c r="D592" t="s">
        <v>22452</v>
      </c>
      <c r="E592" t="s">
        <v>23111</v>
      </c>
      <c r="F592" s="1">
        <v>549</v>
      </c>
      <c r="G592" s="1">
        <v>32.200000762939453</v>
      </c>
      <c r="H592" s="1">
        <v>16.992565155029297</v>
      </c>
      <c r="I592" s="1">
        <v>9.9999997764825821E-3</v>
      </c>
      <c r="J592" s="1">
        <v>9.9999997764825821E-3</v>
      </c>
      <c r="K592" s="1">
        <v>0.02</v>
      </c>
      <c r="L592" s="1">
        <v>0</v>
      </c>
      <c r="M592" s="1">
        <v>0</v>
      </c>
      <c r="N592" s="1">
        <v>3.0350000858306885</v>
      </c>
      <c r="O592" s="1">
        <v>45</v>
      </c>
    </row>
    <row r="593" spans="1:15" x14ac:dyDescent="0.25">
      <c r="A593" t="s">
        <v>21496</v>
      </c>
      <c r="B593" s="1">
        <v>2021</v>
      </c>
      <c r="C593" t="s">
        <v>21686</v>
      </c>
      <c r="D593" t="s">
        <v>22453</v>
      </c>
      <c r="E593" t="s">
        <v>23111</v>
      </c>
      <c r="F593" s="1">
        <v>2386</v>
      </c>
      <c r="G593" s="1">
        <v>313.39999389648438</v>
      </c>
      <c r="H593" s="1">
        <v>24.423593521118164</v>
      </c>
      <c r="I593" s="1">
        <v>1.9999999552965164E-2</v>
      </c>
      <c r="J593" s="1">
        <v>2.9999999329447746E-2</v>
      </c>
      <c r="K593" s="1">
        <v>0.05</v>
      </c>
      <c r="L593" s="1">
        <v>0</v>
      </c>
      <c r="M593" s="1">
        <v>0</v>
      </c>
      <c r="N593" s="1">
        <v>3</v>
      </c>
      <c r="O593" s="1">
        <v>45</v>
      </c>
    </row>
    <row r="594" spans="1:15" x14ac:dyDescent="0.25">
      <c r="A594" t="s">
        <v>21496</v>
      </c>
      <c r="B594" s="1">
        <v>2021</v>
      </c>
      <c r="C594" t="s">
        <v>21686</v>
      </c>
      <c r="D594" t="s">
        <v>22454</v>
      </c>
      <c r="E594" t="s">
        <v>23111</v>
      </c>
      <c r="F594" s="1">
        <v>38</v>
      </c>
      <c r="G594" s="1">
        <v>0</v>
      </c>
      <c r="H594" s="1">
        <v>6.236842155456543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3.7000000476837158</v>
      </c>
      <c r="O594" s="1">
        <v>45</v>
      </c>
    </row>
    <row r="595" spans="1:15" x14ac:dyDescent="0.25">
      <c r="A595" t="s">
        <v>21496</v>
      </c>
      <c r="B595" s="1">
        <v>2021</v>
      </c>
      <c r="C595" t="s">
        <v>21687</v>
      </c>
      <c r="D595" t="s">
        <v>22455</v>
      </c>
      <c r="E595" t="s">
        <v>23112</v>
      </c>
      <c r="F595" s="1">
        <v>102.00518798828125</v>
      </c>
      <c r="G595" s="1">
        <v>0</v>
      </c>
      <c r="H595" s="1">
        <v>22.958057403564453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3</v>
      </c>
      <c r="O595" s="1">
        <v>70</v>
      </c>
    </row>
    <row r="596" spans="1:15" x14ac:dyDescent="0.25">
      <c r="A596" t="s">
        <v>21496</v>
      </c>
      <c r="B596" s="1">
        <v>2021</v>
      </c>
      <c r="C596" t="s">
        <v>21688</v>
      </c>
      <c r="D596" t="s">
        <v>22456</v>
      </c>
      <c r="E596" t="s">
        <v>23112</v>
      </c>
      <c r="F596" s="1">
        <v>219.09152221679688</v>
      </c>
      <c r="G596" s="1">
        <v>12.517840385437012</v>
      </c>
      <c r="H596" s="1">
        <v>48.7857666015625</v>
      </c>
      <c r="I596" s="1">
        <v>0</v>
      </c>
      <c r="J596" s="1">
        <v>3.9999999105930328E-2</v>
      </c>
      <c r="K596" s="1">
        <v>0.04</v>
      </c>
      <c r="L596" s="1">
        <v>0</v>
      </c>
      <c r="M596" s="1">
        <v>0</v>
      </c>
      <c r="N596" s="1">
        <v>2.9600000381469727</v>
      </c>
      <c r="O596" s="1">
        <v>60</v>
      </c>
    </row>
    <row r="597" spans="1:15" x14ac:dyDescent="0.25">
      <c r="A597" t="s">
        <v>21496</v>
      </c>
      <c r="B597" s="1">
        <v>2021</v>
      </c>
      <c r="C597" t="s">
        <v>21689</v>
      </c>
      <c r="D597" t="s">
        <v>22457</v>
      </c>
      <c r="E597" t="s">
        <v>23112</v>
      </c>
      <c r="F597" s="1">
        <v>0</v>
      </c>
      <c r="G597" s="1">
        <v>0</v>
      </c>
      <c r="H597" s="1"/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/>
      <c r="O597" s="1">
        <v>70</v>
      </c>
    </row>
    <row r="598" spans="1:15" x14ac:dyDescent="0.25">
      <c r="A598" t="s">
        <v>21496</v>
      </c>
      <c r="B598" s="1">
        <v>2021</v>
      </c>
      <c r="C598" t="s">
        <v>21689</v>
      </c>
      <c r="D598" t="s">
        <v>22458</v>
      </c>
      <c r="E598" t="s">
        <v>23112</v>
      </c>
      <c r="F598" s="1">
        <v>0</v>
      </c>
      <c r="G598" s="1">
        <v>0</v>
      </c>
      <c r="H598" s="1"/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/>
      <c r="O598" s="1">
        <v>70</v>
      </c>
    </row>
    <row r="599" spans="1:15" x14ac:dyDescent="0.25">
      <c r="A599" t="s">
        <v>21496</v>
      </c>
      <c r="B599" s="1">
        <v>2021</v>
      </c>
      <c r="C599" t="s">
        <v>21689</v>
      </c>
      <c r="D599" t="s">
        <v>22459</v>
      </c>
      <c r="E599" t="s">
        <v>23112</v>
      </c>
      <c r="F599" s="1">
        <v>0</v>
      </c>
      <c r="G599" s="1">
        <v>0</v>
      </c>
      <c r="H599" s="1"/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/>
      <c r="O599" s="1">
        <v>70</v>
      </c>
    </row>
    <row r="600" spans="1:15" x14ac:dyDescent="0.25">
      <c r="A600" t="s">
        <v>21496</v>
      </c>
      <c r="B600" s="1">
        <v>2021</v>
      </c>
      <c r="C600" t="s">
        <v>21689</v>
      </c>
      <c r="D600" t="s">
        <v>22460</v>
      </c>
      <c r="E600" t="s">
        <v>23112</v>
      </c>
      <c r="F600" s="1">
        <v>0</v>
      </c>
      <c r="G600" s="1">
        <v>0</v>
      </c>
      <c r="H600" s="1"/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/>
      <c r="O600" s="1">
        <v>45</v>
      </c>
    </row>
    <row r="601" spans="1:15" x14ac:dyDescent="0.25">
      <c r="A601" t="s">
        <v>21496</v>
      </c>
      <c r="B601" s="1">
        <v>2021</v>
      </c>
      <c r="C601" t="s">
        <v>21689</v>
      </c>
      <c r="D601" t="s">
        <v>22461</v>
      </c>
      <c r="E601" t="s">
        <v>23112</v>
      </c>
      <c r="F601" s="1">
        <v>0</v>
      </c>
      <c r="G601" s="1">
        <v>0</v>
      </c>
      <c r="H601" s="1"/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/>
      <c r="O601" s="1">
        <v>70</v>
      </c>
    </row>
    <row r="602" spans="1:15" x14ac:dyDescent="0.25">
      <c r="A602" t="s">
        <v>21496</v>
      </c>
      <c r="B602" s="1">
        <v>2021</v>
      </c>
      <c r="C602" t="s">
        <v>21689</v>
      </c>
      <c r="D602" t="s">
        <v>22462</v>
      </c>
      <c r="E602" t="s">
        <v>23112</v>
      </c>
      <c r="F602" s="1">
        <v>0</v>
      </c>
      <c r="G602" s="1">
        <v>0</v>
      </c>
      <c r="H602" s="1"/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/>
      <c r="O602" s="1">
        <v>70</v>
      </c>
    </row>
    <row r="603" spans="1:15" x14ac:dyDescent="0.25">
      <c r="A603" t="s">
        <v>21496</v>
      </c>
      <c r="B603" s="1">
        <v>2021</v>
      </c>
      <c r="C603" t="s">
        <v>21689</v>
      </c>
      <c r="D603" t="s">
        <v>22463</v>
      </c>
      <c r="E603" t="s">
        <v>23112</v>
      </c>
      <c r="F603" s="1">
        <v>0</v>
      </c>
      <c r="G603" s="1">
        <v>0</v>
      </c>
      <c r="H603" s="1"/>
      <c r="I603" s="1">
        <v>0</v>
      </c>
      <c r="J603" s="1">
        <v>0.30000001192092896</v>
      </c>
      <c r="K603" s="1">
        <v>0</v>
      </c>
      <c r="L603" s="1">
        <v>0</v>
      </c>
      <c r="M603" s="1">
        <v>0</v>
      </c>
      <c r="N603" s="1">
        <v>2.7000000476837158</v>
      </c>
      <c r="O603" s="1">
        <v>70</v>
      </c>
    </row>
    <row r="604" spans="1:15" x14ac:dyDescent="0.25">
      <c r="A604" t="s">
        <v>21496</v>
      </c>
      <c r="B604" s="1">
        <v>2021</v>
      </c>
      <c r="C604" t="s">
        <v>21689</v>
      </c>
      <c r="D604" t="s">
        <v>22464</v>
      </c>
      <c r="E604" t="s">
        <v>23112</v>
      </c>
      <c r="F604" s="1">
        <v>4.1338787078857422</v>
      </c>
      <c r="G604" s="1">
        <v>3.0291784554719925E-2</v>
      </c>
      <c r="H604" s="1">
        <v>13.32419490814209</v>
      </c>
      <c r="I604" s="1">
        <v>0</v>
      </c>
      <c r="J604" s="1">
        <v>0.10000000149011612</v>
      </c>
      <c r="K604" s="1">
        <v>0</v>
      </c>
      <c r="L604" s="1">
        <v>0</v>
      </c>
      <c r="M604" s="1">
        <v>0</v>
      </c>
      <c r="N604" s="1">
        <v>2.9000000953674316</v>
      </c>
      <c r="O604" s="1">
        <v>45</v>
      </c>
    </row>
    <row r="605" spans="1:15" x14ac:dyDescent="0.25">
      <c r="A605" t="s">
        <v>21496</v>
      </c>
      <c r="B605" s="1">
        <v>2021</v>
      </c>
      <c r="C605" t="s">
        <v>21689</v>
      </c>
      <c r="D605" t="s">
        <v>22465</v>
      </c>
      <c r="E605" t="s">
        <v>23112</v>
      </c>
      <c r="F605" s="1">
        <v>0</v>
      </c>
      <c r="G605" s="1">
        <v>0</v>
      </c>
      <c r="H605" s="1"/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/>
      <c r="O605" s="1">
        <v>70</v>
      </c>
    </row>
    <row r="606" spans="1:15" x14ac:dyDescent="0.25">
      <c r="A606" t="s">
        <v>21496</v>
      </c>
      <c r="B606" s="1">
        <v>2021</v>
      </c>
      <c r="C606" t="s">
        <v>21690</v>
      </c>
      <c r="D606" t="s">
        <v>22466</v>
      </c>
      <c r="E606" t="s">
        <v>23112</v>
      </c>
      <c r="F606" s="1">
        <v>0</v>
      </c>
      <c r="G606" s="1">
        <v>0</v>
      </c>
      <c r="H606" s="1"/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/>
      <c r="O606" s="1">
        <v>60</v>
      </c>
    </row>
    <row r="607" spans="1:15" x14ac:dyDescent="0.25">
      <c r="A607" t="s">
        <v>21496</v>
      </c>
      <c r="B607" s="1">
        <v>2021</v>
      </c>
      <c r="C607" t="s">
        <v>21690</v>
      </c>
      <c r="D607" t="s">
        <v>22467</v>
      </c>
      <c r="E607" t="s">
        <v>23112</v>
      </c>
      <c r="F607" s="1">
        <v>217.63970947265625</v>
      </c>
      <c r="G607" s="1">
        <v>6.6206378936767578</v>
      </c>
      <c r="H607" s="1">
        <v>28.362430572509766</v>
      </c>
      <c r="I607" s="1">
        <v>0</v>
      </c>
      <c r="J607" s="1">
        <v>0.20000000298023224</v>
      </c>
      <c r="K607" s="1">
        <v>0.06</v>
      </c>
      <c r="L607" s="1">
        <v>0</v>
      </c>
      <c r="M607" s="1">
        <v>0</v>
      </c>
      <c r="N607" s="1">
        <v>3.0499999523162842</v>
      </c>
      <c r="O607" s="1">
        <v>60</v>
      </c>
    </row>
    <row r="608" spans="1:15" x14ac:dyDescent="0.25">
      <c r="A608" t="s">
        <v>21496</v>
      </c>
      <c r="B608" s="1">
        <v>2021</v>
      </c>
      <c r="C608" t="s">
        <v>21691</v>
      </c>
      <c r="D608" t="s">
        <v>22468</v>
      </c>
      <c r="E608" t="s">
        <v>23113</v>
      </c>
      <c r="F608" s="1">
        <v>11</v>
      </c>
      <c r="G608" s="1">
        <v>0</v>
      </c>
      <c r="H608" s="1">
        <v>14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4</v>
      </c>
      <c r="O608" s="1">
        <v>45</v>
      </c>
    </row>
    <row r="609" spans="1:15" x14ac:dyDescent="0.25">
      <c r="A609" t="s">
        <v>21496</v>
      </c>
      <c r="B609" s="1">
        <v>2021</v>
      </c>
      <c r="C609" t="s">
        <v>21691</v>
      </c>
      <c r="D609" t="s">
        <v>22469</v>
      </c>
      <c r="E609" t="s">
        <v>23113</v>
      </c>
      <c r="F609" s="1">
        <v>46</v>
      </c>
      <c r="G609" s="1">
        <v>0.10000000149011612</v>
      </c>
      <c r="H609" s="1">
        <v>10.956521987915039</v>
      </c>
      <c r="I609" s="1">
        <v>0</v>
      </c>
      <c r="J609" s="1">
        <v>5.000000074505806E-2</v>
      </c>
      <c r="K609" s="1">
        <v>0.02</v>
      </c>
      <c r="L609" s="1">
        <v>0</v>
      </c>
      <c r="M609" s="1">
        <v>0</v>
      </c>
      <c r="N609" s="1">
        <v>3.4500000476837158</v>
      </c>
      <c r="O609" s="1">
        <v>40</v>
      </c>
    </row>
    <row r="610" spans="1:15" x14ac:dyDescent="0.25">
      <c r="A610" t="s">
        <v>21496</v>
      </c>
      <c r="B610" s="1">
        <v>2021</v>
      </c>
      <c r="C610" t="s">
        <v>21691</v>
      </c>
      <c r="D610" t="s">
        <v>22470</v>
      </c>
      <c r="E610" t="s">
        <v>23113</v>
      </c>
      <c r="F610" s="1">
        <v>84</v>
      </c>
      <c r="G610" s="1">
        <v>14.199999809265137</v>
      </c>
      <c r="H610" s="1">
        <v>14.75</v>
      </c>
      <c r="I610" s="1">
        <v>0</v>
      </c>
      <c r="J610" s="1">
        <v>0.10000000149011612</v>
      </c>
      <c r="K610" s="1">
        <v>0.2</v>
      </c>
      <c r="L610" s="1">
        <v>0</v>
      </c>
      <c r="M610" s="1">
        <v>0</v>
      </c>
      <c r="N610" s="1">
        <v>2.9500000476837158</v>
      </c>
      <c r="O610" s="1">
        <v>35</v>
      </c>
    </row>
    <row r="611" spans="1:15" x14ac:dyDescent="0.25">
      <c r="A611" t="s">
        <v>21496</v>
      </c>
      <c r="B611" s="1">
        <v>2021</v>
      </c>
      <c r="C611" t="s">
        <v>21691</v>
      </c>
      <c r="D611" t="s">
        <v>22471</v>
      </c>
      <c r="E611" t="s">
        <v>23113</v>
      </c>
      <c r="F611" s="1">
        <v>4</v>
      </c>
      <c r="G611" s="1">
        <v>0</v>
      </c>
      <c r="H611" s="1">
        <v>20.25</v>
      </c>
      <c r="I611" s="1">
        <v>0</v>
      </c>
      <c r="J611" s="1">
        <v>0.10000000149011612</v>
      </c>
      <c r="K611" s="1">
        <v>0</v>
      </c>
      <c r="L611" s="1">
        <v>0</v>
      </c>
      <c r="M611" s="1">
        <v>0</v>
      </c>
      <c r="N611" s="1">
        <v>2.9000000953674316</v>
      </c>
      <c r="O611" s="1">
        <v>35</v>
      </c>
    </row>
    <row r="612" spans="1:15" x14ac:dyDescent="0.25">
      <c r="A612" t="s">
        <v>21496</v>
      </c>
      <c r="B612" s="1">
        <v>2021</v>
      </c>
      <c r="C612" t="s">
        <v>21691</v>
      </c>
      <c r="D612" t="s">
        <v>22472</v>
      </c>
      <c r="E612" t="s">
        <v>23113</v>
      </c>
      <c r="F612" s="1">
        <v>0</v>
      </c>
      <c r="G612" s="1">
        <v>0</v>
      </c>
      <c r="H612" s="1"/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/>
      <c r="O612" s="1">
        <v>40</v>
      </c>
    </row>
    <row r="613" spans="1:15" x14ac:dyDescent="0.25">
      <c r="A613" t="s">
        <v>21496</v>
      </c>
      <c r="B613" s="1">
        <v>2021</v>
      </c>
      <c r="C613" t="s">
        <v>21691</v>
      </c>
      <c r="D613" t="s">
        <v>22473</v>
      </c>
      <c r="E613" t="s">
        <v>23113</v>
      </c>
      <c r="F613" s="1">
        <v>0</v>
      </c>
      <c r="G613" s="1">
        <v>0</v>
      </c>
      <c r="H613" s="1"/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/>
      <c r="O613" s="1">
        <v>35</v>
      </c>
    </row>
    <row r="614" spans="1:15" x14ac:dyDescent="0.25">
      <c r="A614" t="s">
        <v>21496</v>
      </c>
      <c r="B614" s="1">
        <v>2021</v>
      </c>
      <c r="C614" t="s">
        <v>21691</v>
      </c>
      <c r="D614" t="s">
        <v>22474</v>
      </c>
      <c r="E614" t="s">
        <v>23113</v>
      </c>
      <c r="F614" s="1">
        <v>94</v>
      </c>
      <c r="G614" s="1">
        <v>8.6000003814697266</v>
      </c>
      <c r="H614" s="1">
        <v>14.735631942749023</v>
      </c>
      <c r="I614" s="1">
        <v>0</v>
      </c>
      <c r="J614" s="1">
        <v>0.10000000149011612</v>
      </c>
      <c r="K614" s="1">
        <v>0.1</v>
      </c>
      <c r="L614" s="1">
        <v>0</v>
      </c>
      <c r="M614" s="1">
        <v>0</v>
      </c>
      <c r="N614" s="1">
        <v>2.9000000953674316</v>
      </c>
      <c r="O614" s="1">
        <v>35</v>
      </c>
    </row>
    <row r="615" spans="1:15" x14ac:dyDescent="0.25">
      <c r="A615" t="s">
        <v>21496</v>
      </c>
      <c r="B615" s="1">
        <v>2021</v>
      </c>
      <c r="C615" t="s">
        <v>21691</v>
      </c>
      <c r="D615" t="s">
        <v>22475</v>
      </c>
      <c r="E615" t="s">
        <v>23113</v>
      </c>
      <c r="F615" s="1">
        <v>0</v>
      </c>
      <c r="G615" s="1">
        <v>0</v>
      </c>
      <c r="H615" s="1"/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/>
      <c r="O615" s="1">
        <v>35</v>
      </c>
    </row>
    <row r="616" spans="1:15" x14ac:dyDescent="0.25">
      <c r="A616" t="s">
        <v>21496</v>
      </c>
      <c r="B616" s="1">
        <v>2021</v>
      </c>
      <c r="C616" t="s">
        <v>21691</v>
      </c>
      <c r="D616" t="s">
        <v>22476</v>
      </c>
      <c r="E616" t="s">
        <v>23113</v>
      </c>
      <c r="F616" s="1">
        <v>1</v>
      </c>
      <c r="G616" s="1">
        <v>0</v>
      </c>
      <c r="H616" s="1">
        <v>16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3</v>
      </c>
      <c r="O616" s="1">
        <v>40</v>
      </c>
    </row>
    <row r="617" spans="1:15" x14ac:dyDescent="0.25">
      <c r="A617" t="s">
        <v>21496</v>
      </c>
      <c r="B617" s="1">
        <v>2021</v>
      </c>
      <c r="C617" t="s">
        <v>21692</v>
      </c>
      <c r="D617" t="s">
        <v>22477</v>
      </c>
      <c r="E617" t="s">
        <v>23113</v>
      </c>
      <c r="F617" s="1">
        <v>23</v>
      </c>
      <c r="G617" s="1">
        <v>11</v>
      </c>
      <c r="H617" s="1">
        <v>32.347827911376953</v>
      </c>
      <c r="I617" s="1">
        <v>5.000000074505806E-2</v>
      </c>
      <c r="J617" s="1">
        <v>5.000000074505806E-2</v>
      </c>
      <c r="K617" s="1">
        <v>0.1</v>
      </c>
      <c r="L617" s="1">
        <v>0</v>
      </c>
      <c r="M617" s="1">
        <v>0</v>
      </c>
      <c r="N617" s="1">
        <v>3.5799999237060547</v>
      </c>
      <c r="O617" s="1">
        <v>40</v>
      </c>
    </row>
    <row r="618" spans="1:15" x14ac:dyDescent="0.25">
      <c r="A618" t="s">
        <v>21497</v>
      </c>
      <c r="B618" s="1">
        <v>2021</v>
      </c>
      <c r="C618" t="s">
        <v>21693</v>
      </c>
      <c r="D618" t="s">
        <v>22478</v>
      </c>
      <c r="E618" t="s">
        <v>23114</v>
      </c>
      <c r="F618" s="1">
        <v>1.5142999887466431</v>
      </c>
      <c r="G618" s="1">
        <v>0</v>
      </c>
      <c r="H618" s="1">
        <v>46.000030517578125</v>
      </c>
      <c r="I618" s="1">
        <v>0</v>
      </c>
      <c r="J618" s="1">
        <v>1</v>
      </c>
      <c r="K618" s="1">
        <v>0</v>
      </c>
      <c r="L618" s="1">
        <v>0</v>
      </c>
      <c r="M618" s="1">
        <v>0</v>
      </c>
      <c r="N618" s="1">
        <v>2</v>
      </c>
      <c r="O618" s="1">
        <v>70</v>
      </c>
    </row>
    <row r="619" spans="1:15" x14ac:dyDescent="0.25">
      <c r="A619" t="s">
        <v>21497</v>
      </c>
      <c r="B619" s="1">
        <v>2021</v>
      </c>
      <c r="C619" t="s">
        <v>21693</v>
      </c>
      <c r="D619" t="s">
        <v>22479</v>
      </c>
      <c r="E619" t="s">
        <v>23114</v>
      </c>
      <c r="F619" s="1">
        <v>39.089950561523438</v>
      </c>
      <c r="G619" s="1">
        <v>0</v>
      </c>
      <c r="H619" s="1">
        <v>37.990509033203125</v>
      </c>
      <c r="I619" s="1">
        <v>0</v>
      </c>
      <c r="J619" s="1">
        <v>0</v>
      </c>
      <c r="K619" s="1">
        <v>7.4000000000000003E-3</v>
      </c>
      <c r="L619" s="1">
        <v>0</v>
      </c>
      <c r="M619" s="1">
        <v>0</v>
      </c>
      <c r="N619" s="1">
        <v>3.7631020545959473</v>
      </c>
      <c r="O619" s="1">
        <v>70</v>
      </c>
    </row>
    <row r="620" spans="1:15" x14ac:dyDescent="0.25">
      <c r="A620" t="s">
        <v>21497</v>
      </c>
      <c r="B620" s="1">
        <v>2021</v>
      </c>
      <c r="C620" t="s">
        <v>21693</v>
      </c>
      <c r="D620" t="s">
        <v>22480</v>
      </c>
      <c r="E620" t="s">
        <v>23114</v>
      </c>
      <c r="F620" s="1">
        <v>254.19525146484375</v>
      </c>
      <c r="G620" s="1">
        <v>1.1249120235443115</v>
      </c>
      <c r="H620" s="1">
        <v>15.085262298583984</v>
      </c>
      <c r="I620" s="1">
        <v>4.3436097912490368E-3</v>
      </c>
      <c r="J620" s="1">
        <v>4.3790077324956656E-4</v>
      </c>
      <c r="K620" s="1">
        <v>4.0000000000000001E-3</v>
      </c>
      <c r="L620" s="1">
        <v>0</v>
      </c>
      <c r="M620" s="1">
        <v>0</v>
      </c>
      <c r="N620" s="1">
        <v>4.068171501159668</v>
      </c>
      <c r="O620" s="1">
        <v>45</v>
      </c>
    </row>
    <row r="621" spans="1:15" x14ac:dyDescent="0.25">
      <c r="A621" t="s">
        <v>21497</v>
      </c>
      <c r="B621" s="1">
        <v>2021</v>
      </c>
      <c r="C621" t="s">
        <v>21694</v>
      </c>
      <c r="D621" t="s">
        <v>22481</v>
      </c>
      <c r="E621" t="s">
        <v>23114</v>
      </c>
      <c r="F621" s="1">
        <v>0</v>
      </c>
      <c r="G621" s="1">
        <v>0</v>
      </c>
      <c r="H621" s="1"/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/>
      <c r="O621" s="1">
        <v>60</v>
      </c>
    </row>
    <row r="622" spans="1:15" x14ac:dyDescent="0.25">
      <c r="A622" t="s">
        <v>21497</v>
      </c>
      <c r="B622" s="1">
        <v>2021</v>
      </c>
      <c r="C622" t="s">
        <v>21694</v>
      </c>
      <c r="D622" t="s">
        <v>22482</v>
      </c>
      <c r="E622" t="s">
        <v>23114</v>
      </c>
      <c r="F622" s="1">
        <v>3500.02294921875</v>
      </c>
      <c r="G622" s="1">
        <v>172.78855895996094</v>
      </c>
      <c r="H622" s="1">
        <v>34.478736877441406</v>
      </c>
      <c r="I622" s="1">
        <v>2.563251368701458E-2</v>
      </c>
      <c r="J622" s="1">
        <v>3.1137280166149139E-2</v>
      </c>
      <c r="K622" s="1">
        <v>0.12</v>
      </c>
      <c r="L622" s="1">
        <v>0</v>
      </c>
      <c r="M622" s="1">
        <v>13.33301</v>
      </c>
      <c r="N622" s="1">
        <v>3.5830886363983154</v>
      </c>
      <c r="O622" s="1">
        <v>60</v>
      </c>
    </row>
    <row r="623" spans="1:15" x14ac:dyDescent="0.25">
      <c r="A623" t="s">
        <v>21497</v>
      </c>
      <c r="B623" s="1">
        <v>2021</v>
      </c>
      <c r="C623" t="s">
        <v>21694</v>
      </c>
      <c r="D623" t="s">
        <v>22483</v>
      </c>
      <c r="E623" t="s">
        <v>23114</v>
      </c>
      <c r="F623" s="1">
        <v>0</v>
      </c>
      <c r="G623" s="1">
        <v>0</v>
      </c>
      <c r="H623" s="1"/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/>
      <c r="O623" s="1">
        <v>60</v>
      </c>
    </row>
    <row r="624" spans="1:15" x14ac:dyDescent="0.25">
      <c r="A624" t="s">
        <v>21497</v>
      </c>
      <c r="B624" s="1">
        <v>2021</v>
      </c>
      <c r="C624" t="s">
        <v>21695</v>
      </c>
      <c r="D624" t="s">
        <v>22484</v>
      </c>
      <c r="E624" t="s">
        <v>23115</v>
      </c>
      <c r="F624" s="1">
        <v>53419</v>
      </c>
      <c r="G624" s="1">
        <v>2772.5</v>
      </c>
      <c r="H624" s="1">
        <v>35.661449432373047</v>
      </c>
      <c r="I624" s="1">
        <v>2.3242736235260963E-2</v>
      </c>
      <c r="J624" s="1">
        <v>4.5623242855072021E-2</v>
      </c>
      <c r="K624" s="1">
        <v>0.02</v>
      </c>
      <c r="L624" s="1">
        <v>0</v>
      </c>
      <c r="M624" s="1">
        <v>153</v>
      </c>
      <c r="N624" s="1">
        <v>3.5077600479125977</v>
      </c>
      <c r="O624" s="1">
        <v>60</v>
      </c>
    </row>
    <row r="625" spans="1:15" x14ac:dyDescent="0.25">
      <c r="A625" t="s">
        <v>21497</v>
      </c>
      <c r="B625" s="1">
        <v>2021</v>
      </c>
      <c r="C625" t="s">
        <v>21695</v>
      </c>
      <c r="D625" t="s">
        <v>22485</v>
      </c>
      <c r="E625" t="s">
        <v>23115</v>
      </c>
      <c r="F625" s="1">
        <v>48</v>
      </c>
      <c r="G625" s="1">
        <v>2.5</v>
      </c>
      <c r="H625" s="1">
        <v>39.458332061767578</v>
      </c>
      <c r="I625" s="1">
        <v>0.2916666567325592</v>
      </c>
      <c r="J625" s="1">
        <v>0.1875</v>
      </c>
      <c r="K625" s="1">
        <v>0.3</v>
      </c>
      <c r="L625" s="1">
        <v>0</v>
      </c>
      <c r="M625" s="1">
        <v>0</v>
      </c>
      <c r="N625" s="1">
        <v>2.375</v>
      </c>
      <c r="O625" s="1">
        <v>60</v>
      </c>
    </row>
    <row r="626" spans="1:15" x14ac:dyDescent="0.25">
      <c r="A626" t="s">
        <v>21497</v>
      </c>
      <c r="B626" s="1">
        <v>2021</v>
      </c>
      <c r="C626" t="s">
        <v>21695</v>
      </c>
      <c r="D626" t="s">
        <v>22486</v>
      </c>
      <c r="E626" t="s">
        <v>23115</v>
      </c>
      <c r="F626" s="1">
        <v>1210</v>
      </c>
      <c r="G626" s="1">
        <v>173.19999694824219</v>
      </c>
      <c r="H626" s="1">
        <v>32.523967742919922</v>
      </c>
      <c r="I626" s="1">
        <v>0.11038430035114288</v>
      </c>
      <c r="J626" s="1">
        <v>5.3147997707128525E-2</v>
      </c>
      <c r="K626" s="1">
        <v>0.08</v>
      </c>
      <c r="L626" s="1">
        <v>0</v>
      </c>
      <c r="M626" s="1">
        <v>1</v>
      </c>
      <c r="N626" s="1">
        <v>3.1741619110107422</v>
      </c>
      <c r="O626" s="1">
        <v>45</v>
      </c>
    </row>
    <row r="627" spans="1:15" x14ac:dyDescent="0.25">
      <c r="A627" t="s">
        <v>21497</v>
      </c>
      <c r="B627" s="1">
        <v>2021</v>
      </c>
      <c r="C627" t="s">
        <v>21696</v>
      </c>
      <c r="D627" t="s">
        <v>22487</v>
      </c>
      <c r="E627" t="s">
        <v>23115</v>
      </c>
      <c r="F627" s="1">
        <v>118</v>
      </c>
      <c r="G627" s="1"/>
      <c r="H627" s="1">
        <v>32.406780242919922</v>
      </c>
      <c r="I627" s="1">
        <v>0.14406779408454895</v>
      </c>
      <c r="J627" s="1">
        <v>0.11864406615495682</v>
      </c>
      <c r="K627" s="1">
        <v>4.2000000000000003E-2</v>
      </c>
      <c r="L627" s="1">
        <v>0</v>
      </c>
      <c r="M627" s="1">
        <v>0</v>
      </c>
      <c r="N627" s="1">
        <v>3.0932202339172363</v>
      </c>
      <c r="O627" s="1"/>
    </row>
    <row r="628" spans="1:15" x14ac:dyDescent="0.25">
      <c r="A628" t="s">
        <v>21497</v>
      </c>
      <c r="B628" s="1">
        <v>2021</v>
      </c>
      <c r="C628" t="s">
        <v>21697</v>
      </c>
      <c r="D628" t="s">
        <v>22488</v>
      </c>
      <c r="E628" t="s">
        <v>23115</v>
      </c>
      <c r="F628" s="1">
        <v>0</v>
      </c>
      <c r="G628" s="1">
        <v>0</v>
      </c>
      <c r="H628" s="1"/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/>
      <c r="O628" s="1">
        <v>45</v>
      </c>
    </row>
    <row r="629" spans="1:15" x14ac:dyDescent="0.25">
      <c r="A629" t="s">
        <v>21497</v>
      </c>
      <c r="B629" s="1">
        <v>2021</v>
      </c>
      <c r="C629" t="s">
        <v>21697</v>
      </c>
      <c r="D629" t="s">
        <v>22489</v>
      </c>
      <c r="E629" t="s">
        <v>23115</v>
      </c>
      <c r="F629" s="1">
        <v>32</v>
      </c>
      <c r="G629" s="1">
        <v>0</v>
      </c>
      <c r="H629" s="1">
        <v>11.5625</v>
      </c>
      <c r="I629" s="1">
        <v>9.375E-2</v>
      </c>
      <c r="J629" s="1">
        <v>0</v>
      </c>
      <c r="K629" s="1">
        <v>9.3799999999999994E-2</v>
      </c>
      <c r="L629" s="1">
        <v>0</v>
      </c>
      <c r="M629" s="1">
        <v>0</v>
      </c>
      <c r="N629" s="1">
        <v>3.8125</v>
      </c>
      <c r="O629" s="1">
        <v>40</v>
      </c>
    </row>
    <row r="630" spans="1:15" x14ac:dyDescent="0.25">
      <c r="A630" t="s">
        <v>21497</v>
      </c>
      <c r="B630" s="1">
        <v>2021</v>
      </c>
      <c r="C630" t="s">
        <v>21697</v>
      </c>
      <c r="D630" t="s">
        <v>22490</v>
      </c>
      <c r="E630" t="s">
        <v>23115</v>
      </c>
      <c r="F630" s="1">
        <v>219</v>
      </c>
      <c r="G630" s="1">
        <v>3.7999999523162842</v>
      </c>
      <c r="H630" s="1">
        <v>13.246575355529785</v>
      </c>
      <c r="I630" s="1">
        <v>9.1324197128415108E-3</v>
      </c>
      <c r="J630" s="1">
        <v>9.1324197128415108E-3</v>
      </c>
      <c r="K630" s="1">
        <v>7.2999999999999995E-2</v>
      </c>
      <c r="L630" s="1">
        <v>0</v>
      </c>
      <c r="M630" s="1">
        <v>0</v>
      </c>
      <c r="N630" s="1">
        <v>4.0091323852539063</v>
      </c>
      <c r="O630" s="1">
        <v>40</v>
      </c>
    </row>
    <row r="631" spans="1:15" x14ac:dyDescent="0.25">
      <c r="A631" t="s">
        <v>21497</v>
      </c>
      <c r="B631" s="1">
        <v>2021</v>
      </c>
      <c r="C631" t="s">
        <v>21697</v>
      </c>
      <c r="D631" t="s">
        <v>22491</v>
      </c>
      <c r="E631" t="s">
        <v>23115</v>
      </c>
      <c r="F631" s="1">
        <v>15</v>
      </c>
      <c r="G631" s="1">
        <v>8.8000001907348633</v>
      </c>
      <c r="H631" s="1">
        <v>32</v>
      </c>
      <c r="I631" s="1">
        <v>0.20000000298023224</v>
      </c>
      <c r="J631" s="1">
        <v>0.26666668057441711</v>
      </c>
      <c r="K631" s="1">
        <v>0.66666666666666663</v>
      </c>
      <c r="L631" s="1">
        <v>0</v>
      </c>
      <c r="M631" s="1">
        <v>0</v>
      </c>
      <c r="N631" s="1">
        <v>2.7333333492279053</v>
      </c>
      <c r="O631" s="1">
        <v>35</v>
      </c>
    </row>
    <row r="632" spans="1:15" x14ac:dyDescent="0.25">
      <c r="A632" t="s">
        <v>21497</v>
      </c>
      <c r="B632" s="1">
        <v>2021</v>
      </c>
      <c r="C632" t="s">
        <v>21697</v>
      </c>
      <c r="D632" t="s">
        <v>22492</v>
      </c>
      <c r="E632" t="s">
        <v>23115</v>
      </c>
      <c r="F632" s="1">
        <v>8498</v>
      </c>
      <c r="G632" s="1">
        <v>800.20001220703125</v>
      </c>
      <c r="H632" s="1">
        <v>15.952223777770996</v>
      </c>
      <c r="I632" s="1">
        <v>6.4561732113361359E-2</v>
      </c>
      <c r="J632" s="1">
        <v>2.9335532337427139E-2</v>
      </c>
      <c r="K632" s="1">
        <v>5.8373346274673298E-2</v>
      </c>
      <c r="L632" s="1">
        <v>0</v>
      </c>
      <c r="M632" s="1">
        <v>7</v>
      </c>
      <c r="N632" s="1">
        <v>3.7254948616027832</v>
      </c>
      <c r="O632" s="1">
        <v>35</v>
      </c>
    </row>
    <row r="633" spans="1:15" x14ac:dyDescent="0.25">
      <c r="A633" t="s">
        <v>21497</v>
      </c>
      <c r="B633" s="1">
        <v>2021</v>
      </c>
      <c r="C633" t="s">
        <v>21698</v>
      </c>
      <c r="D633" t="s">
        <v>22493</v>
      </c>
      <c r="E633" t="s">
        <v>23115</v>
      </c>
      <c r="F633" s="1">
        <v>1480</v>
      </c>
      <c r="G633" s="1">
        <v>287.79998779296875</v>
      </c>
      <c r="H633" s="1">
        <v>25.471622467041016</v>
      </c>
      <c r="I633" s="1">
        <v>2.8474576771259308E-2</v>
      </c>
      <c r="J633" s="1">
        <v>6.7796610295772552E-2</v>
      </c>
      <c r="K633" s="1">
        <v>0.04</v>
      </c>
      <c r="L633" s="1">
        <v>0</v>
      </c>
      <c r="M633" s="1">
        <v>3</v>
      </c>
      <c r="N633" s="1">
        <v>3.6969492435455322</v>
      </c>
      <c r="O633" s="1">
        <v>45</v>
      </c>
    </row>
    <row r="634" spans="1:15" x14ac:dyDescent="0.25">
      <c r="A634" t="s">
        <v>21497</v>
      </c>
      <c r="B634" s="1">
        <v>2021</v>
      </c>
      <c r="C634" t="s">
        <v>21698</v>
      </c>
      <c r="D634" t="s">
        <v>22494</v>
      </c>
      <c r="E634" t="s">
        <v>23115</v>
      </c>
      <c r="F634" s="1">
        <v>5979</v>
      </c>
      <c r="G634" s="1">
        <v>1154.5999755859375</v>
      </c>
      <c r="H634" s="1">
        <v>26.0469970703125</v>
      </c>
      <c r="I634" s="1">
        <v>6.33673295378685E-2</v>
      </c>
      <c r="J634" s="1">
        <v>3.4776791930198669E-2</v>
      </c>
      <c r="K634" s="1">
        <v>0.01</v>
      </c>
      <c r="L634" s="1">
        <v>0</v>
      </c>
      <c r="M634" s="1">
        <v>79</v>
      </c>
      <c r="N634" s="1">
        <v>3.697709321975708</v>
      </c>
      <c r="O634" s="1">
        <v>45</v>
      </c>
    </row>
    <row r="635" spans="1:15" x14ac:dyDescent="0.25">
      <c r="A635" t="s">
        <v>21497</v>
      </c>
      <c r="B635" s="1">
        <v>2021</v>
      </c>
      <c r="C635" t="s">
        <v>21698</v>
      </c>
      <c r="D635" t="s">
        <v>22495</v>
      </c>
      <c r="E635" t="s">
        <v>23115</v>
      </c>
      <c r="F635" s="1">
        <v>12</v>
      </c>
      <c r="G635" s="1">
        <v>1.2000000476837158</v>
      </c>
      <c r="H635" s="1">
        <v>18.083333969116211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4</v>
      </c>
      <c r="O635" s="1">
        <v>45</v>
      </c>
    </row>
    <row r="636" spans="1:15" x14ac:dyDescent="0.25">
      <c r="A636" t="s">
        <v>21497</v>
      </c>
      <c r="B636" s="1">
        <v>2021</v>
      </c>
      <c r="C636" t="s">
        <v>21699</v>
      </c>
      <c r="D636" t="s">
        <v>22496</v>
      </c>
      <c r="E636" t="s">
        <v>23116</v>
      </c>
      <c r="F636" s="1">
        <v>787.54010009765625</v>
      </c>
      <c r="G636" s="1">
        <v>0.198512002825737</v>
      </c>
      <c r="H636" s="1">
        <v>19.546363830566406</v>
      </c>
      <c r="I636" s="1">
        <v>4.4364566565491259E-4</v>
      </c>
      <c r="J636" s="1">
        <v>2.4772270116955042E-3</v>
      </c>
      <c r="K636" s="1">
        <v>0</v>
      </c>
      <c r="L636" s="1">
        <v>0</v>
      </c>
      <c r="M636" s="1">
        <v>0.18195</v>
      </c>
      <c r="N636" s="1">
        <v>4.0576591491699219</v>
      </c>
      <c r="O636" s="1">
        <v>70</v>
      </c>
    </row>
    <row r="637" spans="1:15" x14ac:dyDescent="0.25">
      <c r="A637" t="s">
        <v>21497</v>
      </c>
      <c r="B637" s="1">
        <v>2021</v>
      </c>
      <c r="C637" t="s">
        <v>21700</v>
      </c>
      <c r="D637" t="s">
        <v>22497</v>
      </c>
      <c r="E637" t="s">
        <v>23116</v>
      </c>
      <c r="F637" s="1">
        <v>1181.946044921875</v>
      </c>
      <c r="G637" s="1">
        <v>38.391460418701172</v>
      </c>
      <c r="H637" s="1">
        <v>36.000343322753906</v>
      </c>
      <c r="I637" s="1">
        <v>1.0147222317755222E-2</v>
      </c>
      <c r="J637" s="1">
        <v>2.7073029428720474E-2</v>
      </c>
      <c r="K637" s="1">
        <v>1.0800000000000001E-2</v>
      </c>
      <c r="L637" s="1">
        <v>0</v>
      </c>
      <c r="M637" s="1">
        <v>0.90258000000000005</v>
      </c>
      <c r="N637" s="1">
        <v>3.4851138591766357</v>
      </c>
      <c r="O637" s="1">
        <v>60</v>
      </c>
    </row>
    <row r="638" spans="1:15" x14ac:dyDescent="0.25">
      <c r="A638" t="s">
        <v>21497</v>
      </c>
      <c r="B638" s="1">
        <v>2021</v>
      </c>
      <c r="C638" t="s">
        <v>21701</v>
      </c>
      <c r="D638" t="s">
        <v>22498</v>
      </c>
      <c r="E638" t="s">
        <v>23116</v>
      </c>
      <c r="F638" s="1">
        <v>0</v>
      </c>
      <c r="G638" s="1">
        <v>0</v>
      </c>
      <c r="H638" s="1"/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/>
      <c r="O638" s="1">
        <v>70</v>
      </c>
    </row>
    <row r="639" spans="1:15" x14ac:dyDescent="0.25">
      <c r="A639" t="s">
        <v>21497</v>
      </c>
      <c r="B639" s="1">
        <v>2021</v>
      </c>
      <c r="C639" t="s">
        <v>21701</v>
      </c>
      <c r="D639" t="s">
        <v>22499</v>
      </c>
      <c r="E639" t="s">
        <v>23116</v>
      </c>
      <c r="F639" s="1">
        <v>0</v>
      </c>
      <c r="G639" s="1">
        <v>0</v>
      </c>
      <c r="H639" s="1"/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/>
      <c r="O639" s="1">
        <v>70</v>
      </c>
    </row>
    <row r="640" spans="1:15" x14ac:dyDescent="0.25">
      <c r="A640" t="s">
        <v>21497</v>
      </c>
      <c r="B640" s="1">
        <v>2021</v>
      </c>
      <c r="C640" t="s">
        <v>21701</v>
      </c>
      <c r="D640" t="s">
        <v>22500</v>
      </c>
      <c r="E640" t="s">
        <v>23116</v>
      </c>
      <c r="F640" s="1">
        <v>0</v>
      </c>
      <c r="G640" s="1">
        <v>0</v>
      </c>
      <c r="H640" s="1"/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/>
      <c r="O640" s="1">
        <v>70</v>
      </c>
    </row>
    <row r="641" spans="1:15" x14ac:dyDescent="0.25">
      <c r="A641" t="s">
        <v>21497</v>
      </c>
      <c r="B641" s="1">
        <v>2021</v>
      </c>
      <c r="C641" t="s">
        <v>21701</v>
      </c>
      <c r="D641" t="s">
        <v>22501</v>
      </c>
      <c r="E641" t="s">
        <v>23116</v>
      </c>
      <c r="F641" s="1">
        <v>0.2180200070142746</v>
      </c>
      <c r="G641" s="1">
        <v>0</v>
      </c>
      <c r="H641" s="1">
        <v>16.263238906860352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4</v>
      </c>
      <c r="O641" s="1">
        <v>45</v>
      </c>
    </row>
    <row r="642" spans="1:15" x14ac:dyDescent="0.25">
      <c r="A642" t="s">
        <v>21497</v>
      </c>
      <c r="B642" s="1">
        <v>2021</v>
      </c>
      <c r="C642" t="s">
        <v>21701</v>
      </c>
      <c r="D642" t="s">
        <v>22502</v>
      </c>
      <c r="E642" t="s">
        <v>23116</v>
      </c>
      <c r="F642" s="1">
        <v>0</v>
      </c>
      <c r="G642" s="1">
        <v>0</v>
      </c>
      <c r="H642" s="1"/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/>
      <c r="O642" s="1">
        <v>70</v>
      </c>
    </row>
    <row r="643" spans="1:15" x14ac:dyDescent="0.25">
      <c r="A643" t="s">
        <v>21497</v>
      </c>
      <c r="B643" s="1">
        <v>2021</v>
      </c>
      <c r="C643" t="s">
        <v>21701</v>
      </c>
      <c r="D643" t="s">
        <v>22503</v>
      </c>
      <c r="E643" t="s">
        <v>23116</v>
      </c>
      <c r="F643" s="1">
        <v>8.4707403182983398</v>
      </c>
      <c r="G643" s="1">
        <v>0</v>
      </c>
      <c r="H643" s="1">
        <v>52.206024169921875</v>
      </c>
      <c r="I643" s="1">
        <v>0</v>
      </c>
      <c r="J643" s="1">
        <v>0</v>
      </c>
      <c r="K643" s="1">
        <v>0.26500000000000001</v>
      </c>
      <c r="L643" s="1">
        <v>0</v>
      </c>
      <c r="M643" s="1">
        <v>0</v>
      </c>
      <c r="N643" s="1">
        <v>3.0113308429718018</v>
      </c>
      <c r="O643" s="1">
        <v>70</v>
      </c>
    </row>
    <row r="644" spans="1:15" x14ac:dyDescent="0.25">
      <c r="A644" t="s">
        <v>21497</v>
      </c>
      <c r="B644" s="1">
        <v>2021</v>
      </c>
      <c r="C644" t="s">
        <v>21701</v>
      </c>
      <c r="D644" t="s">
        <v>22504</v>
      </c>
      <c r="E644" t="s">
        <v>23116</v>
      </c>
      <c r="F644" s="1">
        <v>2.9635601043701172</v>
      </c>
      <c r="G644" s="1">
        <v>0</v>
      </c>
      <c r="H644" s="1">
        <v>36.000102996826172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4</v>
      </c>
      <c r="O644" s="1">
        <v>70</v>
      </c>
    </row>
    <row r="645" spans="1:15" x14ac:dyDescent="0.25">
      <c r="A645" t="s">
        <v>21497</v>
      </c>
      <c r="B645" s="1">
        <v>2021</v>
      </c>
      <c r="C645" t="s">
        <v>21701</v>
      </c>
      <c r="D645" t="s">
        <v>22505</v>
      </c>
      <c r="E645" t="s">
        <v>23116</v>
      </c>
      <c r="F645" s="1">
        <v>11.60945987701416</v>
      </c>
      <c r="G645" s="1">
        <v>0</v>
      </c>
      <c r="H645" s="1">
        <v>14.258786201477051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4.0255684852600098</v>
      </c>
      <c r="O645" s="1">
        <v>45</v>
      </c>
    </row>
    <row r="646" spans="1:15" x14ac:dyDescent="0.25">
      <c r="A646" t="s">
        <v>21497</v>
      </c>
      <c r="B646" s="1">
        <v>2021</v>
      </c>
      <c r="C646" t="s">
        <v>21701</v>
      </c>
      <c r="D646" t="s">
        <v>22506</v>
      </c>
      <c r="E646" t="s">
        <v>23116</v>
      </c>
      <c r="F646" s="1">
        <v>0.52376997470855713</v>
      </c>
      <c r="G646" s="1">
        <v>0</v>
      </c>
      <c r="H646" s="1">
        <v>25.999917984008789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4</v>
      </c>
      <c r="O646" s="1">
        <v>70</v>
      </c>
    </row>
    <row r="647" spans="1:15" x14ac:dyDescent="0.25">
      <c r="A647" t="s">
        <v>21497</v>
      </c>
      <c r="B647" s="1">
        <v>2021</v>
      </c>
      <c r="C647" t="s">
        <v>21702</v>
      </c>
      <c r="D647" t="s">
        <v>22507</v>
      </c>
      <c r="E647" t="s">
        <v>23116</v>
      </c>
      <c r="F647" s="1">
        <v>28.121070861816406</v>
      </c>
      <c r="G647" s="1">
        <v>0</v>
      </c>
      <c r="H647" s="1">
        <v>46.00006103515625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3</v>
      </c>
      <c r="O647" s="1">
        <v>60</v>
      </c>
    </row>
    <row r="648" spans="1:15" x14ac:dyDescent="0.25">
      <c r="A648" t="s">
        <v>21497</v>
      </c>
      <c r="B648" s="1">
        <v>2021</v>
      </c>
      <c r="C648" t="s">
        <v>21702</v>
      </c>
      <c r="D648" t="s">
        <v>22508</v>
      </c>
      <c r="E648" t="s">
        <v>23116</v>
      </c>
      <c r="F648" s="1">
        <v>296.60906982421875</v>
      </c>
      <c r="G648" s="1">
        <v>81.254188537597656</v>
      </c>
      <c r="H648" s="1">
        <v>48.865203857421875</v>
      </c>
      <c r="I648" s="1">
        <v>1.0249488987028599E-2</v>
      </c>
      <c r="J648" s="1">
        <v>0.2302236407995224</v>
      </c>
      <c r="K648" s="1">
        <v>9.8000000000000004E-2</v>
      </c>
      <c r="L648" s="1">
        <v>0</v>
      </c>
      <c r="M648" s="1">
        <v>0</v>
      </c>
      <c r="N648" s="1">
        <v>3.0834391117095947</v>
      </c>
      <c r="O648" s="1">
        <v>60</v>
      </c>
    </row>
    <row r="649" spans="1:15" x14ac:dyDescent="0.25">
      <c r="A649" t="s">
        <v>21497</v>
      </c>
      <c r="B649" s="1">
        <v>2021</v>
      </c>
      <c r="C649" t="s">
        <v>21703</v>
      </c>
      <c r="D649" t="s">
        <v>22509</v>
      </c>
      <c r="E649" t="s">
        <v>23117</v>
      </c>
      <c r="F649" s="1">
        <v>35</v>
      </c>
      <c r="G649" s="1">
        <v>0</v>
      </c>
      <c r="H649" s="1">
        <v>24.342857360839844</v>
      </c>
      <c r="I649" s="1">
        <v>0</v>
      </c>
      <c r="J649" s="1">
        <v>0</v>
      </c>
      <c r="K649" s="1">
        <v>0.25</v>
      </c>
      <c r="L649" s="1">
        <v>0</v>
      </c>
      <c r="M649" s="1">
        <v>0</v>
      </c>
      <c r="N649" s="1">
        <v>3.4375</v>
      </c>
      <c r="O649" s="1">
        <v>45</v>
      </c>
    </row>
    <row r="650" spans="1:15" x14ac:dyDescent="0.25">
      <c r="A650" t="s">
        <v>21497</v>
      </c>
      <c r="B650" s="1">
        <v>2021</v>
      </c>
      <c r="C650" t="s">
        <v>21703</v>
      </c>
      <c r="D650" t="s">
        <v>22510</v>
      </c>
      <c r="E650" t="s">
        <v>23117</v>
      </c>
      <c r="F650" s="1">
        <v>60</v>
      </c>
      <c r="G650" s="1">
        <v>0.60000002384185791</v>
      </c>
      <c r="H650" s="1">
        <v>20.316667556762695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3.8333332538604736</v>
      </c>
      <c r="O650" s="1">
        <v>40</v>
      </c>
    </row>
    <row r="651" spans="1:15" x14ac:dyDescent="0.25">
      <c r="A651" t="s">
        <v>21497</v>
      </c>
      <c r="B651" s="1">
        <v>2021</v>
      </c>
      <c r="C651" t="s">
        <v>21703</v>
      </c>
      <c r="D651" t="s">
        <v>22511</v>
      </c>
      <c r="E651" t="s">
        <v>23117</v>
      </c>
      <c r="F651" s="1">
        <v>154</v>
      </c>
      <c r="G651" s="1">
        <v>49</v>
      </c>
      <c r="H651" s="1">
        <v>24.201297760009766</v>
      </c>
      <c r="I651" s="1">
        <v>0.10457516461610794</v>
      </c>
      <c r="J651" s="1">
        <v>0.10457516461610794</v>
      </c>
      <c r="K651" s="1">
        <v>0.222</v>
      </c>
      <c r="L651" s="1">
        <v>0</v>
      </c>
      <c r="M651" s="1">
        <v>0</v>
      </c>
      <c r="N651" s="1">
        <v>3.4248366355895996</v>
      </c>
      <c r="O651" s="1">
        <v>35</v>
      </c>
    </row>
    <row r="652" spans="1:15" x14ac:dyDescent="0.25">
      <c r="A652" t="s">
        <v>21497</v>
      </c>
      <c r="B652" s="1">
        <v>2021</v>
      </c>
      <c r="C652" t="s">
        <v>21703</v>
      </c>
      <c r="D652" t="s">
        <v>22512</v>
      </c>
      <c r="E652" t="s">
        <v>23117</v>
      </c>
      <c r="F652" s="1">
        <v>0</v>
      </c>
      <c r="G652" s="1">
        <v>0</v>
      </c>
      <c r="H652" s="1"/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/>
      <c r="O652" s="1">
        <v>35</v>
      </c>
    </row>
    <row r="653" spans="1:15" x14ac:dyDescent="0.25">
      <c r="A653" t="s">
        <v>21497</v>
      </c>
      <c r="B653" s="1">
        <v>2021</v>
      </c>
      <c r="C653" t="s">
        <v>21703</v>
      </c>
      <c r="D653" t="s">
        <v>22513</v>
      </c>
      <c r="E653" t="s">
        <v>23117</v>
      </c>
      <c r="F653" s="1">
        <v>4</v>
      </c>
      <c r="G653" s="1">
        <v>0</v>
      </c>
      <c r="H653" s="1">
        <v>20.5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4</v>
      </c>
      <c r="O653" s="1">
        <v>40</v>
      </c>
    </row>
    <row r="654" spans="1:15" x14ac:dyDescent="0.25">
      <c r="A654" t="s">
        <v>21497</v>
      </c>
      <c r="B654" s="1">
        <v>2021</v>
      </c>
      <c r="C654" t="s">
        <v>21703</v>
      </c>
      <c r="D654" t="s">
        <v>22514</v>
      </c>
      <c r="E654" t="s">
        <v>23117</v>
      </c>
      <c r="F654" s="1">
        <v>29</v>
      </c>
      <c r="G654" s="1">
        <v>0</v>
      </c>
      <c r="H654" s="1">
        <v>13.241379737854004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3.4193549156188965</v>
      </c>
      <c r="O654" s="1">
        <v>35</v>
      </c>
    </row>
    <row r="655" spans="1:15" x14ac:dyDescent="0.25">
      <c r="A655" t="s">
        <v>21497</v>
      </c>
      <c r="B655" s="1">
        <v>2021</v>
      </c>
      <c r="C655" t="s">
        <v>21703</v>
      </c>
      <c r="D655" t="s">
        <v>22515</v>
      </c>
      <c r="E655" t="s">
        <v>23117</v>
      </c>
      <c r="F655" s="1">
        <v>178</v>
      </c>
      <c r="G655" s="1">
        <v>95.400001525878906</v>
      </c>
      <c r="H655" s="1">
        <v>36.224720001220703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3.4831459522247314</v>
      </c>
      <c r="O655" s="1">
        <v>35</v>
      </c>
    </row>
    <row r="656" spans="1:15" x14ac:dyDescent="0.25">
      <c r="A656" t="s">
        <v>21497</v>
      </c>
      <c r="B656" s="1">
        <v>2021</v>
      </c>
      <c r="C656" t="s">
        <v>21703</v>
      </c>
      <c r="D656" t="s">
        <v>22516</v>
      </c>
      <c r="E656" t="s">
        <v>23117</v>
      </c>
      <c r="F656" s="1">
        <v>0</v>
      </c>
      <c r="G656" s="1">
        <v>0</v>
      </c>
      <c r="H656" s="1"/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/>
      <c r="O656" s="1">
        <v>35</v>
      </c>
    </row>
    <row r="657" spans="1:15" x14ac:dyDescent="0.25">
      <c r="A657" t="s">
        <v>21497</v>
      </c>
      <c r="B657" s="1">
        <v>2021</v>
      </c>
      <c r="C657" t="s">
        <v>21703</v>
      </c>
      <c r="D657" t="s">
        <v>22517</v>
      </c>
      <c r="E657" t="s">
        <v>23117</v>
      </c>
      <c r="F657" s="1">
        <v>20</v>
      </c>
      <c r="G657" s="1">
        <v>12</v>
      </c>
      <c r="H657" s="1">
        <v>52.049999237060547</v>
      </c>
      <c r="I657" s="1">
        <v>0</v>
      </c>
      <c r="J657" s="1">
        <v>0</v>
      </c>
      <c r="K657" s="1">
        <v>0</v>
      </c>
      <c r="L657" s="1">
        <v>0</v>
      </c>
      <c r="M657" s="1">
        <v>2</v>
      </c>
      <c r="N657" s="1">
        <v>3.4000000953674316</v>
      </c>
      <c r="O657" s="1">
        <v>40</v>
      </c>
    </row>
    <row r="658" spans="1:15" x14ac:dyDescent="0.25">
      <c r="A658" t="s">
        <v>21497</v>
      </c>
      <c r="B658" s="1">
        <v>2021</v>
      </c>
      <c r="C658" t="s">
        <v>21704</v>
      </c>
      <c r="D658" t="s">
        <v>22518</v>
      </c>
      <c r="E658" t="s">
        <v>23117</v>
      </c>
      <c r="F658" s="1">
        <v>41</v>
      </c>
      <c r="G658" s="1">
        <v>23.399999618530273</v>
      </c>
      <c r="H658" s="1">
        <v>38.292682647705078</v>
      </c>
      <c r="I658" s="1">
        <v>2.4390242993831635E-2</v>
      </c>
      <c r="J658" s="1">
        <v>0.14634145796298981</v>
      </c>
      <c r="K658" s="1">
        <v>0.36599999999999999</v>
      </c>
      <c r="L658" s="1">
        <v>0</v>
      </c>
      <c r="M658" s="1">
        <v>0</v>
      </c>
      <c r="N658" s="1">
        <v>3.3414633274078369</v>
      </c>
      <c r="O658" s="1">
        <v>40</v>
      </c>
    </row>
    <row r="659" spans="1:15" x14ac:dyDescent="0.25">
      <c r="A659" t="s">
        <v>21498</v>
      </c>
      <c r="B659" s="1">
        <v>2021</v>
      </c>
      <c r="C659" t="s">
        <v>21705</v>
      </c>
      <c r="D659" t="s">
        <v>22519</v>
      </c>
      <c r="E659" t="s">
        <v>23118</v>
      </c>
      <c r="F659" s="1">
        <v>0</v>
      </c>
      <c r="G659" s="1">
        <v>0</v>
      </c>
      <c r="H659" s="1"/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/>
      <c r="O659" s="1">
        <v>70</v>
      </c>
    </row>
    <row r="660" spans="1:15" x14ac:dyDescent="0.25">
      <c r="A660" t="s">
        <v>21498</v>
      </c>
      <c r="B660" s="1">
        <v>2021</v>
      </c>
      <c r="C660" t="s">
        <v>21705</v>
      </c>
      <c r="D660" t="s">
        <v>22520</v>
      </c>
      <c r="E660" t="s">
        <v>23118</v>
      </c>
      <c r="F660" s="1">
        <v>1530.2860107421875</v>
      </c>
      <c r="G660" s="1">
        <v>79.82708740234375</v>
      </c>
      <c r="H660" s="1">
        <v>46.420742034912109</v>
      </c>
      <c r="I660" s="1">
        <v>0</v>
      </c>
      <c r="J660" s="1">
        <v>0</v>
      </c>
      <c r="K660" s="1">
        <v>0</v>
      </c>
      <c r="L660" s="1">
        <v>7.9139981467414005E-3</v>
      </c>
      <c r="M660" s="1">
        <v>29.344799999999999</v>
      </c>
      <c r="N660" s="1">
        <v>4.1264634132385254</v>
      </c>
      <c r="O660" s="1">
        <v>70</v>
      </c>
    </row>
    <row r="661" spans="1:15" x14ac:dyDescent="0.25">
      <c r="A661" t="s">
        <v>21498</v>
      </c>
      <c r="B661" s="1">
        <v>2021</v>
      </c>
      <c r="C661" t="s">
        <v>21705</v>
      </c>
      <c r="D661" t="s">
        <v>22521</v>
      </c>
      <c r="E661" t="s">
        <v>23118</v>
      </c>
      <c r="F661" s="1">
        <v>1234.5037841796875</v>
      </c>
      <c r="G661" s="1">
        <v>3.8831799030303955</v>
      </c>
      <c r="H661" s="1">
        <v>10.84172248840332</v>
      </c>
      <c r="I661" s="1">
        <v>0</v>
      </c>
      <c r="J661" s="1">
        <v>0</v>
      </c>
      <c r="K661" s="1">
        <v>0</v>
      </c>
      <c r="L661" s="1">
        <v>0</v>
      </c>
      <c r="M661" s="1">
        <v>0.95899999999999996</v>
      </c>
      <c r="N661" s="1">
        <v>4.991295337677002</v>
      </c>
      <c r="O661" s="1">
        <v>45</v>
      </c>
    </row>
    <row r="662" spans="1:15" x14ac:dyDescent="0.25">
      <c r="A662" t="s">
        <v>21498</v>
      </c>
      <c r="B662" s="1">
        <v>2021</v>
      </c>
      <c r="C662" t="s">
        <v>21706</v>
      </c>
      <c r="D662" t="s">
        <v>22522</v>
      </c>
      <c r="E662" t="s">
        <v>23118</v>
      </c>
      <c r="F662" s="1">
        <v>0</v>
      </c>
      <c r="G662" s="1">
        <v>0</v>
      </c>
      <c r="H662" s="1"/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/>
      <c r="O662" s="1">
        <v>60</v>
      </c>
    </row>
    <row r="663" spans="1:15" x14ac:dyDescent="0.25">
      <c r="A663" t="s">
        <v>21498</v>
      </c>
      <c r="B663" s="1">
        <v>2021</v>
      </c>
      <c r="C663" t="s">
        <v>21706</v>
      </c>
      <c r="D663" t="s">
        <v>22523</v>
      </c>
      <c r="E663" t="s">
        <v>23118</v>
      </c>
      <c r="F663" s="1">
        <v>3059.17529296875</v>
      </c>
      <c r="G663" s="1">
        <v>42.231788635253906</v>
      </c>
      <c r="H663" s="1">
        <v>29.222011566162109</v>
      </c>
      <c r="I663" s="1">
        <v>0</v>
      </c>
      <c r="J663" s="1">
        <v>0</v>
      </c>
      <c r="K663" s="1">
        <v>8.5000000000000006E-2</v>
      </c>
      <c r="L663" s="1">
        <v>0</v>
      </c>
      <c r="M663" s="1">
        <v>0</v>
      </c>
      <c r="N663" s="1">
        <v>4.4922657012939453</v>
      </c>
      <c r="O663" s="1">
        <v>60</v>
      </c>
    </row>
    <row r="664" spans="1:15" x14ac:dyDescent="0.25">
      <c r="A664" t="s">
        <v>21498</v>
      </c>
      <c r="B664" s="1">
        <v>2021</v>
      </c>
      <c r="C664" t="s">
        <v>21706</v>
      </c>
      <c r="D664" t="s">
        <v>22524</v>
      </c>
      <c r="E664" t="s">
        <v>23118</v>
      </c>
      <c r="F664" s="1">
        <v>86.321800231933594</v>
      </c>
      <c r="G664" s="1">
        <v>1.1966300010681152</v>
      </c>
      <c r="H664" s="1">
        <v>28.990165710449219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4.5124802589416504</v>
      </c>
      <c r="O664" s="1">
        <v>60</v>
      </c>
    </row>
    <row r="665" spans="1:15" x14ac:dyDescent="0.25">
      <c r="A665" t="s">
        <v>21498</v>
      </c>
      <c r="B665" s="1">
        <v>2021</v>
      </c>
      <c r="C665" t="s">
        <v>21707</v>
      </c>
      <c r="D665" t="s">
        <v>22525</v>
      </c>
      <c r="E665" t="s">
        <v>23119</v>
      </c>
      <c r="F665" s="1">
        <v>28487</v>
      </c>
      <c r="G665" s="1">
        <v>3149.800048828125</v>
      </c>
      <c r="H665" s="1">
        <v>45.632991790771484</v>
      </c>
      <c r="I665" s="1">
        <v>1.7408865096513182E-4</v>
      </c>
      <c r="J665" s="1">
        <v>7.6250825077295303E-3</v>
      </c>
      <c r="K665" s="1">
        <v>5.4315657532815996E-3</v>
      </c>
      <c r="L665" s="1">
        <v>0</v>
      </c>
      <c r="M665" s="1">
        <v>0</v>
      </c>
      <c r="N665" s="1">
        <v>4.2862715721130371</v>
      </c>
      <c r="O665" s="1">
        <v>60</v>
      </c>
    </row>
    <row r="666" spans="1:15" x14ac:dyDescent="0.25">
      <c r="A666" t="s">
        <v>21498</v>
      </c>
      <c r="B666" s="1">
        <v>2021</v>
      </c>
      <c r="C666" t="s">
        <v>21707</v>
      </c>
      <c r="D666" t="s">
        <v>22526</v>
      </c>
      <c r="E666" t="s">
        <v>23119</v>
      </c>
      <c r="F666" s="1">
        <v>0</v>
      </c>
      <c r="G666" s="1">
        <v>0</v>
      </c>
      <c r="H666" s="1"/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/>
      <c r="O666" s="1">
        <v>60</v>
      </c>
    </row>
    <row r="667" spans="1:15" x14ac:dyDescent="0.25">
      <c r="A667" t="s">
        <v>21498</v>
      </c>
      <c r="B667" s="1">
        <v>2021</v>
      </c>
      <c r="C667" t="s">
        <v>21707</v>
      </c>
      <c r="D667" t="s">
        <v>22527</v>
      </c>
      <c r="E667" t="s">
        <v>23119</v>
      </c>
      <c r="F667" s="1">
        <v>59740</v>
      </c>
      <c r="G667" s="1">
        <v>10960</v>
      </c>
      <c r="H667" s="1">
        <v>25.360630035400391</v>
      </c>
      <c r="I667" s="1">
        <v>1.6644151881337166E-2</v>
      </c>
      <c r="J667" s="1">
        <v>4.6079952269792557E-2</v>
      </c>
      <c r="K667" s="1">
        <v>0.1173095845632995</v>
      </c>
      <c r="L667" s="1">
        <v>0</v>
      </c>
      <c r="M667" s="1">
        <v>9</v>
      </c>
      <c r="N667" s="1">
        <v>4.1908740997314453</v>
      </c>
      <c r="O667" s="1">
        <v>45</v>
      </c>
    </row>
    <row r="668" spans="1:15" x14ac:dyDescent="0.25">
      <c r="A668" t="s">
        <v>21498</v>
      </c>
      <c r="B668" s="1">
        <v>2021</v>
      </c>
      <c r="C668" t="s">
        <v>21708</v>
      </c>
      <c r="D668" t="s">
        <v>22528</v>
      </c>
      <c r="E668" t="s">
        <v>23119</v>
      </c>
      <c r="F668" s="1">
        <v>4816</v>
      </c>
      <c r="G668" s="1"/>
      <c r="H668" s="1">
        <v>28.882890701293945</v>
      </c>
      <c r="I668" s="1">
        <v>2.7055151294916868E-3</v>
      </c>
      <c r="J668" s="1">
        <v>6.6597294062376022E-3</v>
      </c>
      <c r="K668" s="1">
        <v>0.01</v>
      </c>
      <c r="L668" s="1">
        <v>0</v>
      </c>
      <c r="M668" s="1">
        <v>38</v>
      </c>
      <c r="N668" s="1">
        <v>4.2045783996582031</v>
      </c>
      <c r="O668" s="1"/>
    </row>
    <row r="669" spans="1:15" x14ac:dyDescent="0.25">
      <c r="A669" t="s">
        <v>21498</v>
      </c>
      <c r="B669" s="1">
        <v>2021</v>
      </c>
      <c r="C669" t="s">
        <v>21709</v>
      </c>
      <c r="D669" t="s">
        <v>22529</v>
      </c>
      <c r="E669" t="s">
        <v>23119</v>
      </c>
      <c r="F669" s="1">
        <v>771</v>
      </c>
      <c r="G669" s="1">
        <v>222.39999389648438</v>
      </c>
      <c r="H669" s="1">
        <v>34.163425445556641</v>
      </c>
      <c r="I669" s="1">
        <v>0</v>
      </c>
      <c r="J669" s="1">
        <v>0</v>
      </c>
      <c r="K669" s="1">
        <v>0.235595390524968</v>
      </c>
      <c r="L669" s="1">
        <v>0</v>
      </c>
      <c r="M669" s="1">
        <v>0</v>
      </c>
      <c r="N669" s="1">
        <v>3.825864315032959</v>
      </c>
      <c r="O669" s="1">
        <v>45</v>
      </c>
    </row>
    <row r="670" spans="1:15" x14ac:dyDescent="0.25">
      <c r="A670" t="s">
        <v>21498</v>
      </c>
      <c r="B670" s="1">
        <v>2021</v>
      </c>
      <c r="C670" t="s">
        <v>21709</v>
      </c>
      <c r="D670" t="s">
        <v>22530</v>
      </c>
      <c r="E670" t="s">
        <v>23119</v>
      </c>
      <c r="F670" s="1">
        <v>60</v>
      </c>
      <c r="G670" s="1">
        <v>0.10000000149011612</v>
      </c>
      <c r="H670" s="1">
        <v>11.75</v>
      </c>
      <c r="I670" s="1">
        <v>1.0410958901047707E-2</v>
      </c>
      <c r="J670" s="1">
        <v>3.0136985704302788E-2</v>
      </c>
      <c r="K670" s="1">
        <v>0</v>
      </c>
      <c r="L670" s="1">
        <v>0</v>
      </c>
      <c r="M670" s="1">
        <v>0</v>
      </c>
      <c r="N670" s="1">
        <v>4.2059922218322754</v>
      </c>
      <c r="O670" s="1">
        <v>40</v>
      </c>
    </row>
    <row r="671" spans="1:15" x14ac:dyDescent="0.25">
      <c r="A671" t="s">
        <v>21498</v>
      </c>
      <c r="B671" s="1">
        <v>2021</v>
      </c>
      <c r="C671" t="s">
        <v>21709</v>
      </c>
      <c r="D671" t="s">
        <v>22531</v>
      </c>
      <c r="E671" t="s">
        <v>23119</v>
      </c>
      <c r="F671" s="1">
        <v>4762</v>
      </c>
      <c r="G671" s="1">
        <v>1162.4000244140625</v>
      </c>
      <c r="H671" s="1">
        <v>24.279924392700195</v>
      </c>
      <c r="I671" s="1">
        <v>0</v>
      </c>
      <c r="J671" s="1">
        <v>6.3184497412294149E-4</v>
      </c>
      <c r="K671" s="1">
        <v>0.1000421229991575</v>
      </c>
      <c r="L671" s="1">
        <v>1.11625947767481E-2</v>
      </c>
      <c r="M671" s="1">
        <v>3</v>
      </c>
      <c r="N671" s="1">
        <v>4.2212991714477539</v>
      </c>
      <c r="O671" s="1">
        <v>40</v>
      </c>
    </row>
    <row r="672" spans="1:15" x14ac:dyDescent="0.25">
      <c r="A672" t="s">
        <v>21498</v>
      </c>
      <c r="B672" s="1">
        <v>2021</v>
      </c>
      <c r="C672" t="s">
        <v>21709</v>
      </c>
      <c r="D672" t="s">
        <v>22532</v>
      </c>
      <c r="E672" t="s">
        <v>23119</v>
      </c>
      <c r="F672" s="1">
        <v>0</v>
      </c>
      <c r="G672" s="1">
        <v>0</v>
      </c>
      <c r="H672" s="1"/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/>
      <c r="O672" s="1">
        <v>35</v>
      </c>
    </row>
    <row r="673" spans="1:15" x14ac:dyDescent="0.25">
      <c r="A673" t="s">
        <v>21498</v>
      </c>
      <c r="B673" s="1">
        <v>2021</v>
      </c>
      <c r="C673" t="s">
        <v>21709</v>
      </c>
      <c r="D673" t="s">
        <v>22533</v>
      </c>
      <c r="E673" t="s">
        <v>23119</v>
      </c>
      <c r="F673" s="1">
        <v>9239</v>
      </c>
      <c r="G673" s="1">
        <v>861.4000244140625</v>
      </c>
      <c r="H673" s="1">
        <v>19.055200576782227</v>
      </c>
      <c r="I673" s="1">
        <v>9.1540748253464699E-3</v>
      </c>
      <c r="J673" s="1">
        <v>2.9116576537489891E-2</v>
      </c>
      <c r="K673" s="1">
        <v>5.4152420866879901E-2</v>
      </c>
      <c r="L673" s="1">
        <v>9.9261056578800011E-4</v>
      </c>
      <c r="M673" s="1">
        <v>0</v>
      </c>
      <c r="N673" s="1">
        <v>4.159306526184082</v>
      </c>
      <c r="O673" s="1">
        <v>35</v>
      </c>
    </row>
    <row r="674" spans="1:15" x14ac:dyDescent="0.25">
      <c r="A674" t="s">
        <v>21498</v>
      </c>
      <c r="B674" s="1">
        <v>2021</v>
      </c>
      <c r="C674" t="s">
        <v>21710</v>
      </c>
      <c r="D674" t="s">
        <v>22534</v>
      </c>
      <c r="E674" t="s">
        <v>23119</v>
      </c>
      <c r="F674" s="1">
        <v>5553</v>
      </c>
      <c r="G674" s="1">
        <v>1398.5999755859375</v>
      </c>
      <c r="H674" s="1">
        <v>28.966323852539063</v>
      </c>
      <c r="I674" s="1">
        <v>0</v>
      </c>
      <c r="J674" s="1">
        <v>0</v>
      </c>
      <c r="K674" s="1">
        <v>5.1755338400289501E-2</v>
      </c>
      <c r="L674" s="1">
        <v>0</v>
      </c>
      <c r="M674" s="1">
        <v>7</v>
      </c>
      <c r="N674" s="1">
        <v>4.3360476493835449</v>
      </c>
      <c r="O674" s="1">
        <v>45</v>
      </c>
    </row>
    <row r="675" spans="1:15" x14ac:dyDescent="0.25">
      <c r="A675" t="s">
        <v>21498</v>
      </c>
      <c r="B675" s="1">
        <v>2021</v>
      </c>
      <c r="C675" t="s">
        <v>21710</v>
      </c>
      <c r="D675" t="s">
        <v>22535</v>
      </c>
      <c r="E675" t="s">
        <v>23119</v>
      </c>
      <c r="F675" s="1">
        <v>6313</v>
      </c>
      <c r="G675" s="1">
        <v>1149.800048828125</v>
      </c>
      <c r="H675" s="1">
        <v>28.065578460693359</v>
      </c>
      <c r="I675" s="1">
        <v>0</v>
      </c>
      <c r="J675" s="1">
        <v>8.7301591411232948E-3</v>
      </c>
      <c r="K675" s="1">
        <v>7.1269841269841303E-2</v>
      </c>
      <c r="L675" s="1">
        <v>0</v>
      </c>
      <c r="M675" s="1">
        <v>8</v>
      </c>
      <c r="N675" s="1">
        <v>4.4901585578918457</v>
      </c>
      <c r="O675" s="1">
        <v>45</v>
      </c>
    </row>
    <row r="676" spans="1:15" x14ac:dyDescent="0.25">
      <c r="A676" t="s">
        <v>21498</v>
      </c>
      <c r="B676" s="1">
        <v>2021</v>
      </c>
      <c r="C676" t="s">
        <v>21710</v>
      </c>
      <c r="D676" t="s">
        <v>22536</v>
      </c>
      <c r="E676" t="s">
        <v>23119</v>
      </c>
      <c r="F676" s="1">
        <v>15</v>
      </c>
      <c r="G676" s="1">
        <v>3.5999999046325684</v>
      </c>
      <c r="H676" s="1">
        <v>28.533332824707031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4.4666666984558105</v>
      </c>
      <c r="O676" s="1">
        <v>45</v>
      </c>
    </row>
    <row r="677" spans="1:15" x14ac:dyDescent="0.25">
      <c r="A677" t="s">
        <v>21498</v>
      </c>
      <c r="B677" s="1">
        <v>2021</v>
      </c>
      <c r="C677" t="s">
        <v>21711</v>
      </c>
      <c r="D677" t="s">
        <v>22537</v>
      </c>
      <c r="E677" t="s">
        <v>23120</v>
      </c>
      <c r="F677" s="1">
        <v>3328.952880859375</v>
      </c>
      <c r="G677" s="1">
        <v>12.163719177246094</v>
      </c>
      <c r="H677" s="1">
        <v>25.568336486816406</v>
      </c>
      <c r="I677" s="1">
        <v>0</v>
      </c>
      <c r="J677" s="1">
        <v>0</v>
      </c>
      <c r="K677" s="1">
        <v>1E-3</v>
      </c>
      <c r="L677" s="1">
        <v>2.3676402495E-4</v>
      </c>
      <c r="M677" s="1">
        <v>8.8780636227200098</v>
      </c>
      <c r="N677" s="1">
        <v>4.868135929107666</v>
      </c>
      <c r="O677" s="1">
        <v>70</v>
      </c>
    </row>
    <row r="678" spans="1:15" x14ac:dyDescent="0.25">
      <c r="A678" t="s">
        <v>21498</v>
      </c>
      <c r="B678" s="1">
        <v>2021</v>
      </c>
      <c r="C678" t="s">
        <v>21712</v>
      </c>
      <c r="D678" t="s">
        <v>22538</v>
      </c>
      <c r="E678" t="s">
        <v>23120</v>
      </c>
      <c r="F678" s="1">
        <v>1747.6405029296875</v>
      </c>
      <c r="G678" s="1">
        <v>57.524871826171875</v>
      </c>
      <c r="H678" s="1">
        <v>42.68768310546875</v>
      </c>
      <c r="I678" s="1">
        <v>0</v>
      </c>
      <c r="J678" s="1">
        <v>2.0843259990215302E-3</v>
      </c>
      <c r="K678" s="1">
        <v>0</v>
      </c>
      <c r="L678" s="1">
        <v>1.0841764246012999E-3</v>
      </c>
      <c r="M678" s="1">
        <v>3.1504517823999998</v>
      </c>
      <c r="N678" s="1">
        <v>4.2166428565979004</v>
      </c>
      <c r="O678" s="1">
        <v>60</v>
      </c>
    </row>
    <row r="679" spans="1:15" x14ac:dyDescent="0.25">
      <c r="A679" t="s">
        <v>21498</v>
      </c>
      <c r="B679" s="1">
        <v>2021</v>
      </c>
      <c r="C679" t="s">
        <v>21713</v>
      </c>
      <c r="D679" t="s">
        <v>22539</v>
      </c>
      <c r="E679" t="s">
        <v>23120</v>
      </c>
      <c r="F679" s="1">
        <v>0</v>
      </c>
      <c r="G679" s="1">
        <v>0</v>
      </c>
      <c r="H679" s="1"/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/>
      <c r="O679" s="1">
        <v>70</v>
      </c>
    </row>
    <row r="680" spans="1:15" x14ac:dyDescent="0.25">
      <c r="A680" t="s">
        <v>21498</v>
      </c>
      <c r="B680" s="1">
        <v>2021</v>
      </c>
      <c r="C680" t="s">
        <v>21713</v>
      </c>
      <c r="D680" t="s">
        <v>22540</v>
      </c>
      <c r="E680" t="s">
        <v>23120</v>
      </c>
      <c r="F680" s="1">
        <v>0</v>
      </c>
      <c r="G680" s="1">
        <v>0</v>
      </c>
      <c r="H680" s="1"/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/>
      <c r="O680" s="1">
        <v>70</v>
      </c>
    </row>
    <row r="681" spans="1:15" x14ac:dyDescent="0.25">
      <c r="A681" t="s">
        <v>21498</v>
      </c>
      <c r="B681" s="1">
        <v>2021</v>
      </c>
      <c r="C681" t="s">
        <v>21713</v>
      </c>
      <c r="D681" t="s">
        <v>22541</v>
      </c>
      <c r="E681" t="s">
        <v>23120</v>
      </c>
      <c r="F681" s="1">
        <v>0</v>
      </c>
      <c r="G681" s="1">
        <v>0</v>
      </c>
      <c r="H681" s="1"/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/>
      <c r="O681" s="1">
        <v>70</v>
      </c>
    </row>
    <row r="682" spans="1:15" x14ac:dyDescent="0.25">
      <c r="A682" t="s">
        <v>21498</v>
      </c>
      <c r="B682" s="1">
        <v>2021</v>
      </c>
      <c r="C682" t="s">
        <v>21713</v>
      </c>
      <c r="D682" t="s">
        <v>22542</v>
      </c>
      <c r="E682" t="s">
        <v>23120</v>
      </c>
      <c r="F682" s="1">
        <v>0</v>
      </c>
      <c r="G682" s="1">
        <v>0</v>
      </c>
      <c r="H682" s="1"/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/>
      <c r="O682" s="1">
        <v>45</v>
      </c>
    </row>
    <row r="683" spans="1:15" x14ac:dyDescent="0.25">
      <c r="A683" t="s">
        <v>21498</v>
      </c>
      <c r="B683" s="1">
        <v>2021</v>
      </c>
      <c r="C683" t="s">
        <v>21713</v>
      </c>
      <c r="D683" t="s">
        <v>22543</v>
      </c>
      <c r="E683" t="s">
        <v>23120</v>
      </c>
      <c r="F683" s="1">
        <v>0</v>
      </c>
      <c r="G683" s="1">
        <v>0</v>
      </c>
      <c r="H683" s="1"/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/>
      <c r="O683" s="1">
        <v>70</v>
      </c>
    </row>
    <row r="684" spans="1:15" x14ac:dyDescent="0.25">
      <c r="A684" t="s">
        <v>21498</v>
      </c>
      <c r="B684" s="1">
        <v>2021</v>
      </c>
      <c r="C684" t="s">
        <v>21713</v>
      </c>
      <c r="D684" t="s">
        <v>22544</v>
      </c>
      <c r="E684" t="s">
        <v>23120</v>
      </c>
      <c r="F684" s="1">
        <v>40.262599945068359</v>
      </c>
      <c r="G684" s="1">
        <v>0</v>
      </c>
      <c r="H684" s="1">
        <v>44.994743347167969</v>
      </c>
      <c r="I684" s="1">
        <v>0</v>
      </c>
      <c r="J684" s="1">
        <v>0</v>
      </c>
      <c r="K684" s="1">
        <v>0.13</v>
      </c>
      <c r="L684" s="1">
        <v>0</v>
      </c>
      <c r="M684" s="1">
        <v>0</v>
      </c>
      <c r="N684" s="1">
        <v>3.8739328384399414</v>
      </c>
      <c r="O684" s="1">
        <v>70</v>
      </c>
    </row>
    <row r="685" spans="1:15" x14ac:dyDescent="0.25">
      <c r="A685" t="s">
        <v>21498</v>
      </c>
      <c r="B685" s="1">
        <v>2021</v>
      </c>
      <c r="C685" t="s">
        <v>21713</v>
      </c>
      <c r="D685" t="s">
        <v>22545</v>
      </c>
      <c r="E685" t="s">
        <v>23120</v>
      </c>
      <c r="F685" s="1">
        <v>2.0169999599456787</v>
      </c>
      <c r="G685" s="1">
        <v>0</v>
      </c>
      <c r="H685" s="1">
        <v>44.388679504394531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4.8901100158691406</v>
      </c>
      <c r="O685" s="1">
        <v>70</v>
      </c>
    </row>
    <row r="686" spans="1:15" x14ac:dyDescent="0.25">
      <c r="A686" t="s">
        <v>21498</v>
      </c>
      <c r="B686" s="1">
        <v>2021</v>
      </c>
      <c r="C686" t="s">
        <v>21713</v>
      </c>
      <c r="D686" t="s">
        <v>22546</v>
      </c>
      <c r="E686" t="s">
        <v>23120</v>
      </c>
      <c r="F686" s="1">
        <v>86.731399536132813</v>
      </c>
      <c r="G686" s="1">
        <v>0</v>
      </c>
      <c r="H686" s="1">
        <v>10.048649787902832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5</v>
      </c>
      <c r="O686" s="1">
        <v>45</v>
      </c>
    </row>
    <row r="687" spans="1:15" x14ac:dyDescent="0.25">
      <c r="A687" t="s">
        <v>21498</v>
      </c>
      <c r="B687" s="1">
        <v>2021</v>
      </c>
      <c r="C687" t="s">
        <v>21713</v>
      </c>
      <c r="D687" t="s">
        <v>22547</v>
      </c>
      <c r="E687" t="s">
        <v>23120</v>
      </c>
      <c r="F687" s="1">
        <v>0</v>
      </c>
      <c r="G687" s="1">
        <v>0</v>
      </c>
      <c r="H687" s="1"/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/>
      <c r="O687" s="1">
        <v>70</v>
      </c>
    </row>
    <row r="688" spans="1:15" x14ac:dyDescent="0.25">
      <c r="A688" t="s">
        <v>21498</v>
      </c>
      <c r="B688" s="1">
        <v>2021</v>
      </c>
      <c r="C688" t="s">
        <v>21714</v>
      </c>
      <c r="D688" t="s">
        <v>22548</v>
      </c>
      <c r="E688" t="s">
        <v>23120</v>
      </c>
      <c r="F688" s="1">
        <v>0</v>
      </c>
      <c r="G688" s="1">
        <v>0</v>
      </c>
      <c r="H688" s="1"/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/>
      <c r="O688" s="1">
        <v>60</v>
      </c>
    </row>
    <row r="689" spans="1:15" x14ac:dyDescent="0.25">
      <c r="A689" t="s">
        <v>21498</v>
      </c>
      <c r="B689" s="1">
        <v>2021</v>
      </c>
      <c r="C689" t="s">
        <v>21714</v>
      </c>
      <c r="D689" t="s">
        <v>22549</v>
      </c>
      <c r="E689" t="s">
        <v>23120</v>
      </c>
      <c r="F689" s="1">
        <v>506.04812622070313</v>
      </c>
      <c r="G689" s="1">
        <v>64.13525390625</v>
      </c>
      <c r="H689" s="1">
        <v>37.893405914306641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4.2792453765869141</v>
      </c>
      <c r="O689" s="1">
        <v>60</v>
      </c>
    </row>
    <row r="690" spans="1:15" x14ac:dyDescent="0.25">
      <c r="A690" t="s">
        <v>21498</v>
      </c>
      <c r="B690" s="1">
        <v>2021</v>
      </c>
      <c r="C690" t="s">
        <v>21715</v>
      </c>
      <c r="D690" t="s">
        <v>22550</v>
      </c>
      <c r="E690" t="s">
        <v>23121</v>
      </c>
      <c r="F690" s="1">
        <v>49</v>
      </c>
      <c r="G690" s="1">
        <v>0</v>
      </c>
      <c r="H690" s="1">
        <v>10.326530456542969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5</v>
      </c>
      <c r="O690" s="1">
        <v>45</v>
      </c>
    </row>
    <row r="691" spans="1:15" x14ac:dyDescent="0.25">
      <c r="A691" t="s">
        <v>21498</v>
      </c>
      <c r="B691" s="1">
        <v>2021</v>
      </c>
      <c r="C691" t="s">
        <v>21715</v>
      </c>
      <c r="D691" t="s">
        <v>22551</v>
      </c>
      <c r="E691" t="s">
        <v>23121</v>
      </c>
      <c r="F691" s="1">
        <v>27</v>
      </c>
      <c r="G691" s="1">
        <v>12.300000190734863</v>
      </c>
      <c r="H691" s="1">
        <v>39.259258270263672</v>
      </c>
      <c r="I691" s="1">
        <v>0</v>
      </c>
      <c r="J691" s="1">
        <v>3.5714287310838699E-2</v>
      </c>
      <c r="K691" s="1">
        <v>0.2142857142857143</v>
      </c>
      <c r="L691" s="1">
        <v>0</v>
      </c>
      <c r="M691" s="1">
        <v>0</v>
      </c>
      <c r="N691" s="1">
        <v>3.5714285373687744</v>
      </c>
      <c r="O691" s="1">
        <v>40</v>
      </c>
    </row>
    <row r="692" spans="1:15" x14ac:dyDescent="0.25">
      <c r="A692" t="s">
        <v>21498</v>
      </c>
      <c r="B692" s="1">
        <v>2021</v>
      </c>
      <c r="C692" t="s">
        <v>21715</v>
      </c>
      <c r="D692" t="s">
        <v>22552</v>
      </c>
      <c r="E692" t="s">
        <v>23121</v>
      </c>
      <c r="F692" s="1">
        <v>693</v>
      </c>
      <c r="G692" s="1">
        <v>194.80000305175781</v>
      </c>
      <c r="H692" s="1">
        <v>22.959596633911133</v>
      </c>
      <c r="I692" s="1">
        <v>0</v>
      </c>
      <c r="J692" s="1">
        <v>0</v>
      </c>
      <c r="K692" s="1">
        <v>0.18992805755395681</v>
      </c>
      <c r="L692" s="1">
        <v>0</v>
      </c>
      <c r="M692" s="1">
        <v>0</v>
      </c>
      <c r="N692" s="1">
        <v>4.3683452606201172</v>
      </c>
      <c r="O692" s="1">
        <v>35</v>
      </c>
    </row>
    <row r="693" spans="1:15" x14ac:dyDescent="0.25">
      <c r="A693" t="s">
        <v>21498</v>
      </c>
      <c r="B693" s="1">
        <v>2021</v>
      </c>
      <c r="C693" t="s">
        <v>21715</v>
      </c>
      <c r="D693" t="s">
        <v>22553</v>
      </c>
      <c r="E693" t="s">
        <v>23121</v>
      </c>
      <c r="F693" s="1">
        <v>0</v>
      </c>
      <c r="G693" s="1">
        <v>0</v>
      </c>
      <c r="H693" s="1"/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/>
      <c r="O693" s="1">
        <v>35</v>
      </c>
    </row>
    <row r="694" spans="1:15" x14ac:dyDescent="0.25">
      <c r="A694" t="s">
        <v>21498</v>
      </c>
      <c r="B694" s="1">
        <v>2021</v>
      </c>
      <c r="C694" t="s">
        <v>21715</v>
      </c>
      <c r="D694" t="s">
        <v>22554</v>
      </c>
      <c r="E694" t="s">
        <v>23121</v>
      </c>
      <c r="F694" s="1">
        <v>0</v>
      </c>
      <c r="G694" s="1">
        <v>0</v>
      </c>
      <c r="H694" s="1"/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/>
      <c r="O694" s="1">
        <v>40</v>
      </c>
    </row>
    <row r="695" spans="1:15" x14ac:dyDescent="0.25">
      <c r="A695" t="s">
        <v>21498</v>
      </c>
      <c r="B695" s="1">
        <v>2021</v>
      </c>
      <c r="C695" t="s">
        <v>21715</v>
      </c>
      <c r="D695" t="s">
        <v>22555</v>
      </c>
      <c r="E695" t="s">
        <v>23121</v>
      </c>
      <c r="F695" s="1">
        <v>0</v>
      </c>
      <c r="G695" s="1">
        <v>0</v>
      </c>
      <c r="H695" s="1"/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/>
      <c r="O695" s="1">
        <v>35</v>
      </c>
    </row>
    <row r="696" spans="1:15" x14ac:dyDescent="0.25">
      <c r="A696" t="s">
        <v>21498</v>
      </c>
      <c r="B696" s="1">
        <v>2021</v>
      </c>
      <c r="C696" t="s">
        <v>21715</v>
      </c>
      <c r="D696" t="s">
        <v>22556</v>
      </c>
      <c r="E696" t="s">
        <v>23121</v>
      </c>
      <c r="F696" s="1">
        <v>332</v>
      </c>
      <c r="G696" s="1">
        <v>145.19999694824219</v>
      </c>
      <c r="H696" s="1">
        <v>30.436746597290039</v>
      </c>
      <c r="I696" s="1">
        <v>0</v>
      </c>
      <c r="J696" s="1">
        <v>0</v>
      </c>
      <c r="K696" s="1">
        <v>0.17375886524822701</v>
      </c>
      <c r="L696" s="1">
        <v>0</v>
      </c>
      <c r="M696" s="1">
        <v>16</v>
      </c>
      <c r="N696" s="1">
        <v>4.1453900337219238</v>
      </c>
      <c r="O696" s="1">
        <v>35</v>
      </c>
    </row>
    <row r="697" spans="1:15" x14ac:dyDescent="0.25">
      <c r="A697" t="s">
        <v>21498</v>
      </c>
      <c r="B697" s="1">
        <v>2021</v>
      </c>
      <c r="C697" t="s">
        <v>21715</v>
      </c>
      <c r="D697" t="s">
        <v>22557</v>
      </c>
      <c r="E697" t="s">
        <v>23121</v>
      </c>
      <c r="F697" s="1">
        <v>0</v>
      </c>
      <c r="G697" s="1">
        <v>0</v>
      </c>
      <c r="H697" s="1"/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/>
      <c r="O697" s="1">
        <v>35</v>
      </c>
    </row>
    <row r="698" spans="1:15" x14ac:dyDescent="0.25">
      <c r="A698" t="s">
        <v>21498</v>
      </c>
      <c r="B698" s="1">
        <v>2021</v>
      </c>
      <c r="C698" t="s">
        <v>21715</v>
      </c>
      <c r="D698" t="s">
        <v>22558</v>
      </c>
      <c r="E698" t="s">
        <v>23121</v>
      </c>
      <c r="F698" s="1">
        <v>113</v>
      </c>
      <c r="G698" s="1">
        <v>10.100000381469727</v>
      </c>
      <c r="H698" s="1">
        <v>15.150442123413086</v>
      </c>
      <c r="I698" s="1">
        <v>0</v>
      </c>
      <c r="J698" s="1">
        <v>0</v>
      </c>
      <c r="K698" s="1">
        <v>6.1946902654867297E-2</v>
      </c>
      <c r="L698" s="1">
        <v>0</v>
      </c>
      <c r="M698" s="1">
        <v>0</v>
      </c>
      <c r="N698" s="1">
        <v>4.8141593933105469</v>
      </c>
      <c r="O698" s="1">
        <v>40</v>
      </c>
    </row>
    <row r="699" spans="1:15" x14ac:dyDescent="0.25">
      <c r="A699" t="s">
        <v>21498</v>
      </c>
      <c r="B699" s="1">
        <v>2021</v>
      </c>
      <c r="C699" t="s">
        <v>21716</v>
      </c>
      <c r="D699" t="s">
        <v>22559</v>
      </c>
      <c r="E699" t="s">
        <v>23121</v>
      </c>
      <c r="F699" s="1">
        <v>81</v>
      </c>
      <c r="G699" s="1">
        <v>33.599998474121094</v>
      </c>
      <c r="H699" s="1">
        <v>32.7283935546875</v>
      </c>
      <c r="I699" s="1">
        <v>0</v>
      </c>
      <c r="J699" s="1">
        <v>1.2048192322254181E-2</v>
      </c>
      <c r="K699" s="1">
        <v>3.5999999999999997E-2</v>
      </c>
      <c r="L699" s="1">
        <v>0</v>
      </c>
      <c r="M699" s="1">
        <v>0</v>
      </c>
      <c r="N699" s="1">
        <v>4.3132529258728027</v>
      </c>
      <c r="O699" s="1">
        <v>40</v>
      </c>
    </row>
    <row r="700" spans="1:15" x14ac:dyDescent="0.25">
      <c r="A700" t="s">
        <v>21499</v>
      </c>
      <c r="B700" s="1">
        <v>2021</v>
      </c>
      <c r="C700" t="s">
        <v>21717</v>
      </c>
      <c r="D700" t="s">
        <v>22560</v>
      </c>
      <c r="E700" t="s">
        <v>23122</v>
      </c>
      <c r="F700" s="1">
        <v>0</v>
      </c>
      <c r="G700" s="1">
        <v>0</v>
      </c>
      <c r="H700" s="1"/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/>
      <c r="O700" s="1">
        <v>70</v>
      </c>
    </row>
    <row r="701" spans="1:15" x14ac:dyDescent="0.25">
      <c r="A701" t="s">
        <v>21499</v>
      </c>
      <c r="B701" s="1">
        <v>2021</v>
      </c>
      <c r="C701" t="s">
        <v>21717</v>
      </c>
      <c r="D701" t="s">
        <v>22561</v>
      </c>
      <c r="E701" t="s">
        <v>23122</v>
      </c>
      <c r="F701" s="1">
        <v>3.8248600959777832</v>
      </c>
      <c r="G701" s="1">
        <v>0</v>
      </c>
      <c r="H701" s="1">
        <v>22.47906494140625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4.7946805953979492</v>
      </c>
      <c r="O701" s="1">
        <v>70</v>
      </c>
    </row>
    <row r="702" spans="1:15" x14ac:dyDescent="0.25">
      <c r="A702" t="s">
        <v>21499</v>
      </c>
      <c r="B702" s="1">
        <v>2021</v>
      </c>
      <c r="C702" t="s">
        <v>21717</v>
      </c>
      <c r="D702" t="s">
        <v>22562</v>
      </c>
      <c r="E702" t="s">
        <v>23122</v>
      </c>
      <c r="F702" s="1">
        <v>84.660499572753906</v>
      </c>
      <c r="G702" s="1">
        <v>0.32716000080108643</v>
      </c>
      <c r="H702" s="1">
        <v>8.5766735076904297</v>
      </c>
      <c r="I702" s="1">
        <v>0</v>
      </c>
      <c r="J702" s="1">
        <v>3.7575146416202188E-4</v>
      </c>
      <c r="K702" s="1">
        <v>0</v>
      </c>
      <c r="L702" s="1">
        <v>3.52279855775849E-2</v>
      </c>
      <c r="M702" s="1">
        <v>0</v>
      </c>
      <c r="N702" s="1">
        <v>4.9236350059509277</v>
      </c>
      <c r="O702" s="1">
        <v>45</v>
      </c>
    </row>
    <row r="703" spans="1:15" x14ac:dyDescent="0.25">
      <c r="A703" t="s">
        <v>21499</v>
      </c>
      <c r="B703" s="1">
        <v>2021</v>
      </c>
      <c r="C703" t="s">
        <v>21718</v>
      </c>
      <c r="D703" t="s">
        <v>22563</v>
      </c>
      <c r="E703" t="s">
        <v>23122</v>
      </c>
      <c r="F703" s="1">
        <v>0</v>
      </c>
      <c r="G703" s="1">
        <v>0</v>
      </c>
      <c r="H703" s="1"/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/>
      <c r="O703" s="1">
        <v>60</v>
      </c>
    </row>
    <row r="704" spans="1:15" x14ac:dyDescent="0.25">
      <c r="A704" t="s">
        <v>21499</v>
      </c>
      <c r="B704" s="1">
        <v>2021</v>
      </c>
      <c r="C704" t="s">
        <v>21718</v>
      </c>
      <c r="D704" t="s">
        <v>22564</v>
      </c>
      <c r="E704" t="s">
        <v>23122</v>
      </c>
      <c r="F704" s="1">
        <v>2340.220947265625</v>
      </c>
      <c r="G704" s="1">
        <v>215.49771118164063</v>
      </c>
      <c r="H704" s="1">
        <v>30.466232299804688</v>
      </c>
      <c r="I704" s="1">
        <v>1.6853307606652379E-3</v>
      </c>
      <c r="J704" s="1">
        <v>6.3582926988601685E-2</v>
      </c>
      <c r="K704" s="1">
        <v>0.05</v>
      </c>
      <c r="L704" s="1">
        <v>1.7921572872216799E-2</v>
      </c>
      <c r="M704" s="1">
        <v>3.9495800000000001</v>
      </c>
      <c r="N704" s="1">
        <v>4.1038899421691895</v>
      </c>
      <c r="O704" s="1">
        <v>60</v>
      </c>
    </row>
    <row r="705" spans="1:15" x14ac:dyDescent="0.25">
      <c r="A705" t="s">
        <v>21499</v>
      </c>
      <c r="B705" s="1">
        <v>2021</v>
      </c>
      <c r="C705" t="s">
        <v>21718</v>
      </c>
      <c r="D705" t="s">
        <v>22565</v>
      </c>
      <c r="E705" t="s">
        <v>23122</v>
      </c>
      <c r="F705" s="1">
        <v>901.63494873046875</v>
      </c>
      <c r="G705" s="1">
        <v>203.458251953125</v>
      </c>
      <c r="H705" s="1">
        <v>38.094627380371094</v>
      </c>
      <c r="I705" s="1">
        <v>0</v>
      </c>
      <c r="J705" s="1">
        <v>0.20025153458118439</v>
      </c>
      <c r="K705" s="1">
        <v>0.1</v>
      </c>
      <c r="L705" s="1">
        <v>4.1751422993761E-3</v>
      </c>
      <c r="M705" s="1">
        <v>0</v>
      </c>
      <c r="N705" s="1">
        <v>3.6579046249389648</v>
      </c>
      <c r="O705" s="1">
        <v>60</v>
      </c>
    </row>
    <row r="706" spans="1:15" x14ac:dyDescent="0.25">
      <c r="A706" t="s">
        <v>21499</v>
      </c>
      <c r="B706" s="1">
        <v>2021</v>
      </c>
      <c r="C706" t="s">
        <v>21719</v>
      </c>
      <c r="D706" t="s">
        <v>22566</v>
      </c>
      <c r="E706" t="s">
        <v>23123</v>
      </c>
      <c r="F706" s="1">
        <v>34997</v>
      </c>
      <c r="G706" s="1">
        <v>5857.5</v>
      </c>
      <c r="H706" s="1">
        <v>35.162445068359375</v>
      </c>
      <c r="I706" s="1">
        <v>0</v>
      </c>
      <c r="J706" s="1">
        <v>6.7955786362290382E-3</v>
      </c>
      <c r="K706" s="1">
        <v>7.4999999999999997E-3</v>
      </c>
      <c r="L706" s="1">
        <v>1.9103450287280901E-2</v>
      </c>
      <c r="M706" s="1">
        <v>256</v>
      </c>
      <c r="N706" s="1">
        <v>4.3464260101318359</v>
      </c>
      <c r="O706" s="1">
        <v>60</v>
      </c>
    </row>
    <row r="707" spans="1:15" x14ac:dyDescent="0.25">
      <c r="A707" t="s">
        <v>21499</v>
      </c>
      <c r="B707" s="1">
        <v>2021</v>
      </c>
      <c r="C707" t="s">
        <v>21719</v>
      </c>
      <c r="D707" t="s">
        <v>22567</v>
      </c>
      <c r="E707" t="s">
        <v>23123</v>
      </c>
      <c r="F707" s="1">
        <v>0</v>
      </c>
      <c r="G707" s="1">
        <v>0</v>
      </c>
      <c r="H707" s="1"/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/>
      <c r="O707" s="1">
        <v>60</v>
      </c>
    </row>
    <row r="708" spans="1:15" x14ac:dyDescent="0.25">
      <c r="A708" t="s">
        <v>21499</v>
      </c>
      <c r="B708" s="1">
        <v>2021</v>
      </c>
      <c r="C708" t="s">
        <v>21719</v>
      </c>
      <c r="D708" t="s">
        <v>22568</v>
      </c>
      <c r="E708" t="s">
        <v>23123</v>
      </c>
      <c r="F708" s="1">
        <v>15129</v>
      </c>
      <c r="G708" s="1">
        <v>3858.60009765625</v>
      </c>
      <c r="H708" s="1">
        <v>32.054462432861328</v>
      </c>
      <c r="I708" s="1">
        <v>0.16131584346294403</v>
      </c>
      <c r="J708" s="1">
        <v>9.0579472482204437E-2</v>
      </c>
      <c r="K708" s="1">
        <v>8.3333000000000004E-2</v>
      </c>
      <c r="L708" s="1">
        <v>3.7774408332783997E-2</v>
      </c>
      <c r="M708" s="1">
        <v>21</v>
      </c>
      <c r="N708" s="1">
        <v>2.9219648838043213</v>
      </c>
      <c r="O708" s="1">
        <v>45</v>
      </c>
    </row>
    <row r="709" spans="1:15" x14ac:dyDescent="0.25">
      <c r="A709" t="s">
        <v>21499</v>
      </c>
      <c r="B709" s="1">
        <v>2021</v>
      </c>
      <c r="C709" t="s">
        <v>21720</v>
      </c>
      <c r="D709" t="s">
        <v>22569</v>
      </c>
      <c r="E709" t="s">
        <v>23123</v>
      </c>
      <c r="F709" s="1">
        <v>16</v>
      </c>
      <c r="G709" s="1"/>
      <c r="H709" s="1">
        <v>29.125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/>
      <c r="O709" s="1"/>
    </row>
    <row r="710" spans="1:15" x14ac:dyDescent="0.25">
      <c r="A710" t="s">
        <v>21499</v>
      </c>
      <c r="B710" s="1">
        <v>2021</v>
      </c>
      <c r="C710" t="s">
        <v>21721</v>
      </c>
      <c r="D710" t="s">
        <v>22570</v>
      </c>
      <c r="E710" t="s">
        <v>23123</v>
      </c>
      <c r="F710" s="1">
        <v>0</v>
      </c>
      <c r="G710" s="1">
        <v>0</v>
      </c>
      <c r="H710" s="1"/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/>
      <c r="O710" s="1">
        <v>45</v>
      </c>
    </row>
    <row r="711" spans="1:15" x14ac:dyDescent="0.25">
      <c r="A711" t="s">
        <v>21499</v>
      </c>
      <c r="B711" s="1">
        <v>2021</v>
      </c>
      <c r="C711" t="s">
        <v>21721</v>
      </c>
      <c r="D711" t="s">
        <v>22571</v>
      </c>
      <c r="E711" t="s">
        <v>23123</v>
      </c>
      <c r="F711" s="1">
        <v>32</v>
      </c>
      <c r="G711" s="1">
        <v>0.10000000149011612</v>
      </c>
      <c r="H711" s="1">
        <v>5.9375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4.6666665077209473</v>
      </c>
      <c r="O711" s="1">
        <v>40</v>
      </c>
    </row>
    <row r="712" spans="1:15" x14ac:dyDescent="0.25">
      <c r="A712" t="s">
        <v>21499</v>
      </c>
      <c r="B712" s="1">
        <v>2021</v>
      </c>
      <c r="C712" t="s">
        <v>21721</v>
      </c>
      <c r="D712" t="s">
        <v>22572</v>
      </c>
      <c r="E712" t="s">
        <v>23123</v>
      </c>
      <c r="F712" s="1">
        <v>90</v>
      </c>
      <c r="G712" s="1">
        <v>0</v>
      </c>
      <c r="H712" s="1">
        <v>6.3888888359069824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4.5930233001708984</v>
      </c>
      <c r="O712" s="1">
        <v>40</v>
      </c>
    </row>
    <row r="713" spans="1:15" x14ac:dyDescent="0.25">
      <c r="A713" t="s">
        <v>21499</v>
      </c>
      <c r="B713" s="1">
        <v>2021</v>
      </c>
      <c r="C713" t="s">
        <v>21721</v>
      </c>
      <c r="D713" t="s">
        <v>22573</v>
      </c>
      <c r="E713" t="s">
        <v>23123</v>
      </c>
      <c r="F713" s="1">
        <v>0</v>
      </c>
      <c r="G713" s="1">
        <v>0</v>
      </c>
      <c r="H713" s="1"/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/>
      <c r="O713" s="1">
        <v>35</v>
      </c>
    </row>
    <row r="714" spans="1:15" x14ac:dyDescent="0.25">
      <c r="A714" t="s">
        <v>21499</v>
      </c>
      <c r="B714" s="1">
        <v>2021</v>
      </c>
      <c r="C714" t="s">
        <v>21721</v>
      </c>
      <c r="D714" t="s">
        <v>22574</v>
      </c>
      <c r="E714" t="s">
        <v>23123</v>
      </c>
      <c r="F714" s="1">
        <v>5058</v>
      </c>
      <c r="G714" s="1">
        <v>2538.60009765625</v>
      </c>
      <c r="H714" s="1">
        <v>35.102287292480469</v>
      </c>
      <c r="I714" s="1">
        <v>0.14620797336101532</v>
      </c>
      <c r="J714" s="1">
        <v>0.11767005175352097</v>
      </c>
      <c r="K714" s="1">
        <v>7.8186082877247806E-2</v>
      </c>
      <c r="L714" s="1">
        <v>0.1786551993745113</v>
      </c>
      <c r="M714" s="1">
        <v>0</v>
      </c>
      <c r="N714" s="1">
        <v>3.637791633605957</v>
      </c>
      <c r="O714" s="1">
        <v>35</v>
      </c>
    </row>
    <row r="715" spans="1:15" x14ac:dyDescent="0.25">
      <c r="A715" t="s">
        <v>21499</v>
      </c>
      <c r="B715" s="1">
        <v>2021</v>
      </c>
      <c r="C715" t="s">
        <v>21722</v>
      </c>
      <c r="D715" t="s">
        <v>22575</v>
      </c>
      <c r="E715" t="s">
        <v>23123</v>
      </c>
      <c r="F715" s="1">
        <v>339</v>
      </c>
      <c r="G715" s="1">
        <v>21.200000762939453</v>
      </c>
      <c r="H715" s="1">
        <v>14.074184417724609</v>
      </c>
      <c r="I715" s="1">
        <v>3.1746032182127237E-3</v>
      </c>
      <c r="J715" s="1">
        <v>0.11428571492433548</v>
      </c>
      <c r="K715" s="1">
        <v>2.5000000000000001E-2</v>
      </c>
      <c r="L715" s="1">
        <v>3.1746031746032002E-3</v>
      </c>
      <c r="M715" s="1">
        <v>0</v>
      </c>
      <c r="N715" s="1">
        <v>3.9522292613983154</v>
      </c>
      <c r="O715" s="1">
        <v>45</v>
      </c>
    </row>
    <row r="716" spans="1:15" x14ac:dyDescent="0.25">
      <c r="A716" t="s">
        <v>21499</v>
      </c>
      <c r="B716" s="1">
        <v>2021</v>
      </c>
      <c r="C716" t="s">
        <v>21722</v>
      </c>
      <c r="D716" t="s">
        <v>22576</v>
      </c>
      <c r="E716" t="s">
        <v>23123</v>
      </c>
      <c r="F716" s="1">
        <v>4024</v>
      </c>
      <c r="G716" s="1">
        <v>1604.5999755859375</v>
      </c>
      <c r="H716" s="1">
        <v>36.336563110351563</v>
      </c>
      <c r="I716" s="1">
        <v>1.884453184902668E-2</v>
      </c>
      <c r="J716" s="1">
        <v>0.42548972368240356</v>
      </c>
      <c r="K716" s="1">
        <v>2.5000000000000001E-2</v>
      </c>
      <c r="L716" s="1">
        <v>4.9590875278949999E-4</v>
      </c>
      <c r="M716" s="1">
        <v>0</v>
      </c>
      <c r="N716" s="1">
        <v>2.888613224029541</v>
      </c>
      <c r="O716" s="1">
        <v>45</v>
      </c>
    </row>
    <row r="717" spans="1:15" x14ac:dyDescent="0.25">
      <c r="A717" t="s">
        <v>21499</v>
      </c>
      <c r="B717" s="1">
        <v>2021</v>
      </c>
      <c r="C717" t="s">
        <v>21722</v>
      </c>
      <c r="D717" t="s">
        <v>22577</v>
      </c>
      <c r="E717" t="s">
        <v>23123</v>
      </c>
      <c r="F717" s="1">
        <v>42</v>
      </c>
      <c r="G717" s="1">
        <v>0</v>
      </c>
      <c r="H717" s="1">
        <v>10.238095283508301</v>
      </c>
      <c r="I717" s="1">
        <v>0</v>
      </c>
      <c r="J717" s="1">
        <v>0</v>
      </c>
      <c r="K717" s="1">
        <v>2.32558139534884E-2</v>
      </c>
      <c r="L717" s="1">
        <v>0</v>
      </c>
      <c r="M717" s="1">
        <v>0</v>
      </c>
      <c r="N717" s="1">
        <v>4.6744184494018555</v>
      </c>
      <c r="O717" s="1">
        <v>45</v>
      </c>
    </row>
    <row r="718" spans="1:15" x14ac:dyDescent="0.25">
      <c r="A718" t="s">
        <v>21499</v>
      </c>
      <c r="B718" s="1">
        <v>2021</v>
      </c>
      <c r="C718" t="s">
        <v>21723</v>
      </c>
      <c r="D718" t="s">
        <v>22578</v>
      </c>
      <c r="E718" t="s">
        <v>23124</v>
      </c>
      <c r="F718" s="1">
        <v>114.21884155273438</v>
      </c>
      <c r="G718" s="1">
        <v>9.4520002603530884E-3</v>
      </c>
      <c r="H718" s="1">
        <v>10.369279861450195</v>
      </c>
      <c r="I718" s="1">
        <v>3.8311438402161002E-4</v>
      </c>
      <c r="J718" s="1">
        <v>1.4050844125449657E-2</v>
      </c>
      <c r="K718" s="1">
        <v>0</v>
      </c>
      <c r="L718" s="1">
        <v>8.6542462823883101E-2</v>
      </c>
      <c r="M718" s="1">
        <v>0</v>
      </c>
      <c r="N718" s="1">
        <v>4.8159885406494141</v>
      </c>
      <c r="O718" s="1">
        <v>70</v>
      </c>
    </row>
    <row r="719" spans="1:15" x14ac:dyDescent="0.25">
      <c r="A719" t="s">
        <v>21499</v>
      </c>
      <c r="B719" s="1">
        <v>2021</v>
      </c>
      <c r="C719" t="s">
        <v>21724</v>
      </c>
      <c r="D719" t="s">
        <v>22579</v>
      </c>
      <c r="E719" t="s">
        <v>23124</v>
      </c>
      <c r="F719" s="1">
        <v>468.33059692382813</v>
      </c>
      <c r="G719" s="1">
        <v>167.15841674804688</v>
      </c>
      <c r="H719" s="1">
        <v>47.979091644287109</v>
      </c>
      <c r="I719" s="1">
        <v>1.8714753678068519E-3</v>
      </c>
      <c r="J719" s="1">
        <v>0.41871583461761475</v>
      </c>
      <c r="K719" s="1">
        <v>0.05</v>
      </c>
      <c r="L719" s="1">
        <v>0.13436922946989591</v>
      </c>
      <c r="M719" s="1">
        <v>0.67396</v>
      </c>
      <c r="N719" s="1">
        <v>2.882164478302002</v>
      </c>
      <c r="O719" s="1">
        <v>60</v>
      </c>
    </row>
    <row r="720" spans="1:15" x14ac:dyDescent="0.25">
      <c r="A720" t="s">
        <v>21499</v>
      </c>
      <c r="B720" s="1">
        <v>2021</v>
      </c>
      <c r="C720" t="s">
        <v>21725</v>
      </c>
      <c r="D720" t="s">
        <v>22580</v>
      </c>
      <c r="E720" t="s">
        <v>23124</v>
      </c>
      <c r="F720" s="1">
        <v>0</v>
      </c>
      <c r="G720" s="1">
        <v>0</v>
      </c>
      <c r="H720" s="1"/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/>
      <c r="O720" s="1">
        <v>70</v>
      </c>
    </row>
    <row r="721" spans="1:15" x14ac:dyDescent="0.25">
      <c r="A721" t="s">
        <v>21499</v>
      </c>
      <c r="B721" s="1">
        <v>2021</v>
      </c>
      <c r="C721" t="s">
        <v>21725</v>
      </c>
      <c r="D721" t="s">
        <v>22581</v>
      </c>
      <c r="E721" t="s">
        <v>23124</v>
      </c>
      <c r="F721" s="1">
        <v>0</v>
      </c>
      <c r="G721" s="1">
        <v>0</v>
      </c>
      <c r="H721" s="1"/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/>
      <c r="O721" s="1">
        <v>70</v>
      </c>
    </row>
    <row r="722" spans="1:15" x14ac:dyDescent="0.25">
      <c r="A722" t="s">
        <v>21499</v>
      </c>
      <c r="B722" s="1">
        <v>2021</v>
      </c>
      <c r="C722" t="s">
        <v>21725</v>
      </c>
      <c r="D722" t="s">
        <v>22582</v>
      </c>
      <c r="E722" t="s">
        <v>23124</v>
      </c>
      <c r="F722" s="1">
        <v>0</v>
      </c>
      <c r="G722" s="1">
        <v>0</v>
      </c>
      <c r="H722" s="1"/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/>
      <c r="O722" s="1">
        <v>70</v>
      </c>
    </row>
    <row r="723" spans="1:15" x14ac:dyDescent="0.25">
      <c r="A723" t="s">
        <v>21499</v>
      </c>
      <c r="B723" s="1">
        <v>2021</v>
      </c>
      <c r="C723" t="s">
        <v>21725</v>
      </c>
      <c r="D723" t="s">
        <v>22583</v>
      </c>
      <c r="E723" t="s">
        <v>23124</v>
      </c>
      <c r="F723" s="1">
        <v>0</v>
      </c>
      <c r="G723" s="1">
        <v>0</v>
      </c>
      <c r="H723" s="1"/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/>
      <c r="O723" s="1">
        <v>45</v>
      </c>
    </row>
    <row r="724" spans="1:15" x14ac:dyDescent="0.25">
      <c r="A724" t="s">
        <v>21499</v>
      </c>
      <c r="B724" s="1">
        <v>2021</v>
      </c>
      <c r="C724" t="s">
        <v>21725</v>
      </c>
      <c r="D724" t="s">
        <v>22584</v>
      </c>
      <c r="E724" t="s">
        <v>23124</v>
      </c>
      <c r="F724" s="1">
        <v>0</v>
      </c>
      <c r="G724" s="1">
        <v>0</v>
      </c>
      <c r="H724" s="1"/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/>
      <c r="O724" s="1">
        <v>70</v>
      </c>
    </row>
    <row r="725" spans="1:15" x14ac:dyDescent="0.25">
      <c r="A725" t="s">
        <v>21499</v>
      </c>
      <c r="B725" s="1">
        <v>2021</v>
      </c>
      <c r="C725" t="s">
        <v>21725</v>
      </c>
      <c r="D725" t="s">
        <v>22585</v>
      </c>
      <c r="E725" t="s">
        <v>23124</v>
      </c>
      <c r="F725" s="1">
        <v>0</v>
      </c>
      <c r="G725" s="1">
        <v>0</v>
      </c>
      <c r="H725" s="1"/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/>
      <c r="O725" s="1">
        <v>70</v>
      </c>
    </row>
    <row r="726" spans="1:15" x14ac:dyDescent="0.25">
      <c r="A726" t="s">
        <v>21499</v>
      </c>
      <c r="B726" s="1">
        <v>2021</v>
      </c>
      <c r="C726" t="s">
        <v>21725</v>
      </c>
      <c r="D726" t="s">
        <v>22586</v>
      </c>
      <c r="E726" t="s">
        <v>23124</v>
      </c>
      <c r="F726" s="1">
        <v>0</v>
      </c>
      <c r="G726" s="1">
        <v>0</v>
      </c>
      <c r="H726" s="1"/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/>
      <c r="O726" s="1">
        <v>70</v>
      </c>
    </row>
    <row r="727" spans="1:15" x14ac:dyDescent="0.25">
      <c r="A727" t="s">
        <v>21499</v>
      </c>
      <c r="B727" s="1">
        <v>2021</v>
      </c>
      <c r="C727" t="s">
        <v>21725</v>
      </c>
      <c r="D727" t="s">
        <v>22587</v>
      </c>
      <c r="E727" t="s">
        <v>23124</v>
      </c>
      <c r="F727" s="1">
        <v>17.581060409545898</v>
      </c>
      <c r="G727" s="1">
        <v>6.2693998217582703E-2</v>
      </c>
      <c r="H727" s="1">
        <v>7.2640867233276367</v>
      </c>
      <c r="I727" s="1">
        <v>1.0237612761557102E-2</v>
      </c>
      <c r="J727" s="1">
        <v>0</v>
      </c>
      <c r="K727" s="1">
        <v>0</v>
      </c>
      <c r="L727" s="1">
        <v>0</v>
      </c>
      <c r="M727" s="1">
        <v>0</v>
      </c>
      <c r="N727" s="1">
        <v>4.9142804145812988</v>
      </c>
      <c r="O727" s="1">
        <v>45</v>
      </c>
    </row>
    <row r="728" spans="1:15" x14ac:dyDescent="0.25">
      <c r="A728" t="s">
        <v>21499</v>
      </c>
      <c r="B728" s="1">
        <v>2021</v>
      </c>
      <c r="C728" t="s">
        <v>21725</v>
      </c>
      <c r="D728" t="s">
        <v>22588</v>
      </c>
      <c r="E728" t="s">
        <v>23124</v>
      </c>
      <c r="F728" s="1">
        <v>0</v>
      </c>
      <c r="G728" s="1">
        <v>0</v>
      </c>
      <c r="H728" s="1"/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/>
      <c r="O728" s="1">
        <v>70</v>
      </c>
    </row>
    <row r="729" spans="1:15" x14ac:dyDescent="0.25">
      <c r="A729" t="s">
        <v>21499</v>
      </c>
      <c r="B729" s="1">
        <v>2021</v>
      </c>
      <c r="C729" t="s">
        <v>21726</v>
      </c>
      <c r="D729" t="s">
        <v>22589</v>
      </c>
      <c r="E729" t="s">
        <v>23124</v>
      </c>
      <c r="F729" s="1">
        <v>0</v>
      </c>
      <c r="G729" s="1">
        <v>0</v>
      </c>
      <c r="H729" s="1"/>
      <c r="I729" s="1">
        <v>0</v>
      </c>
      <c r="J729" s="1">
        <v>1</v>
      </c>
      <c r="K729" s="1">
        <v>0</v>
      </c>
      <c r="L729" s="1">
        <v>0</v>
      </c>
      <c r="M729" s="1">
        <v>0</v>
      </c>
      <c r="N729" s="1">
        <v>2</v>
      </c>
      <c r="O729" s="1">
        <v>60</v>
      </c>
    </row>
    <row r="730" spans="1:15" x14ac:dyDescent="0.25">
      <c r="A730" t="s">
        <v>21499</v>
      </c>
      <c r="B730" s="1">
        <v>2021</v>
      </c>
      <c r="C730" t="s">
        <v>21726</v>
      </c>
      <c r="D730" t="s">
        <v>22590</v>
      </c>
      <c r="E730" t="s">
        <v>23124</v>
      </c>
      <c r="F730" s="1">
        <v>697.3477783203125</v>
      </c>
      <c r="G730" s="1">
        <v>91.838851928710938</v>
      </c>
      <c r="H730" s="1">
        <v>42.017280578613281</v>
      </c>
      <c r="I730" s="1">
        <v>0.1016852930188179</v>
      </c>
      <c r="J730" s="1">
        <v>0.23235063254833221</v>
      </c>
      <c r="K730" s="1">
        <v>7.4999999999999997E-2</v>
      </c>
      <c r="L730" s="1">
        <v>3.7811310742634999E-3</v>
      </c>
      <c r="M730" s="1">
        <v>0</v>
      </c>
      <c r="N730" s="1">
        <v>3.0222415924072266</v>
      </c>
      <c r="O730" s="1">
        <v>60</v>
      </c>
    </row>
    <row r="731" spans="1:15" x14ac:dyDescent="0.25">
      <c r="A731" t="s">
        <v>21499</v>
      </c>
      <c r="B731" s="1">
        <v>2021</v>
      </c>
      <c r="C731" t="s">
        <v>21727</v>
      </c>
      <c r="D731" t="s">
        <v>22591</v>
      </c>
      <c r="E731" t="s">
        <v>23125</v>
      </c>
      <c r="F731" s="1">
        <v>7</v>
      </c>
      <c r="G731" s="1">
        <v>0</v>
      </c>
      <c r="H731" s="1">
        <v>13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5</v>
      </c>
      <c r="O731" s="1">
        <v>45</v>
      </c>
    </row>
    <row r="732" spans="1:15" x14ac:dyDescent="0.25">
      <c r="A732" t="s">
        <v>21499</v>
      </c>
      <c r="B732" s="1">
        <v>2021</v>
      </c>
      <c r="C732" t="s">
        <v>21727</v>
      </c>
      <c r="D732" t="s">
        <v>22592</v>
      </c>
      <c r="E732" t="s">
        <v>23125</v>
      </c>
      <c r="F732" s="1">
        <v>35</v>
      </c>
      <c r="G732" s="1">
        <v>4.0999999046325684</v>
      </c>
      <c r="H732" s="1">
        <v>23.171428680419922</v>
      </c>
      <c r="I732" s="1">
        <v>5.2631579339504242E-2</v>
      </c>
      <c r="J732" s="1">
        <v>0.18421052396297455</v>
      </c>
      <c r="K732" s="1">
        <v>0.10526315789473679</v>
      </c>
      <c r="L732" s="1">
        <v>2.6315789473684199E-2</v>
      </c>
      <c r="M732" s="1">
        <v>0</v>
      </c>
      <c r="N732" s="1">
        <v>3.5945944786071777</v>
      </c>
      <c r="O732" s="1">
        <v>40</v>
      </c>
    </row>
    <row r="733" spans="1:15" x14ac:dyDescent="0.25">
      <c r="A733" t="s">
        <v>21499</v>
      </c>
      <c r="B733" s="1">
        <v>2021</v>
      </c>
      <c r="C733" t="s">
        <v>21727</v>
      </c>
      <c r="D733" t="s">
        <v>22593</v>
      </c>
      <c r="E733" t="s">
        <v>23125</v>
      </c>
      <c r="F733" s="1">
        <v>116</v>
      </c>
      <c r="G733" s="1">
        <v>16.799999237060547</v>
      </c>
      <c r="H733" s="1">
        <v>21.810344696044922</v>
      </c>
      <c r="I733" s="1">
        <v>3.7735849618911743E-2</v>
      </c>
      <c r="J733" s="1">
        <v>0</v>
      </c>
      <c r="K733" s="1">
        <v>3.77358490566038E-2</v>
      </c>
      <c r="L733" s="1">
        <v>0</v>
      </c>
      <c r="M733" s="1">
        <v>0</v>
      </c>
      <c r="N733" s="1">
        <v>3.6981132030487061</v>
      </c>
      <c r="O733" s="1">
        <v>35</v>
      </c>
    </row>
    <row r="734" spans="1:15" x14ac:dyDescent="0.25">
      <c r="A734" t="s">
        <v>21499</v>
      </c>
      <c r="B734" s="1">
        <v>2021</v>
      </c>
      <c r="C734" t="s">
        <v>21727</v>
      </c>
      <c r="D734" t="s">
        <v>22594</v>
      </c>
      <c r="E734" t="s">
        <v>23125</v>
      </c>
      <c r="F734" s="1">
        <v>3</v>
      </c>
      <c r="G734" s="1">
        <v>0</v>
      </c>
      <c r="H734" s="1">
        <v>10.333333015441895</v>
      </c>
      <c r="I734" s="1">
        <v>0.10294117778539658</v>
      </c>
      <c r="J734" s="1">
        <v>0.25</v>
      </c>
      <c r="K734" s="1">
        <v>0.16176470588235289</v>
      </c>
      <c r="L734" s="1">
        <v>0</v>
      </c>
      <c r="M734" s="1">
        <v>0</v>
      </c>
      <c r="N734" s="1">
        <v>2.6911764144897461</v>
      </c>
      <c r="O734" s="1">
        <v>35</v>
      </c>
    </row>
    <row r="735" spans="1:15" x14ac:dyDescent="0.25">
      <c r="A735" t="s">
        <v>21499</v>
      </c>
      <c r="B735" s="1">
        <v>2021</v>
      </c>
      <c r="C735" t="s">
        <v>21727</v>
      </c>
      <c r="D735" t="s">
        <v>22595</v>
      </c>
      <c r="E735" t="s">
        <v>23125</v>
      </c>
      <c r="F735" s="1">
        <v>0</v>
      </c>
      <c r="G735" s="1">
        <v>0</v>
      </c>
      <c r="H735" s="1"/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5</v>
      </c>
      <c r="O735" s="1">
        <v>40</v>
      </c>
    </row>
    <row r="736" spans="1:15" x14ac:dyDescent="0.25">
      <c r="A736" t="s">
        <v>21499</v>
      </c>
      <c r="B736" s="1">
        <v>2021</v>
      </c>
      <c r="C736" t="s">
        <v>21727</v>
      </c>
      <c r="D736" t="s">
        <v>22596</v>
      </c>
      <c r="E736" t="s">
        <v>23125</v>
      </c>
      <c r="F736" s="1">
        <v>0</v>
      </c>
      <c r="G736" s="1">
        <v>0</v>
      </c>
      <c r="H736" s="1"/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/>
      <c r="O736" s="1">
        <v>35</v>
      </c>
    </row>
    <row r="737" spans="1:15" x14ac:dyDescent="0.25">
      <c r="A737" t="s">
        <v>21499</v>
      </c>
      <c r="B737" s="1">
        <v>2021</v>
      </c>
      <c r="C737" t="s">
        <v>21727</v>
      </c>
      <c r="D737" t="s">
        <v>22597</v>
      </c>
      <c r="E737" t="s">
        <v>23125</v>
      </c>
      <c r="F737" s="1">
        <v>215</v>
      </c>
      <c r="G737" s="1">
        <v>91.400001525878906</v>
      </c>
      <c r="H737" s="1">
        <v>31.218009948730469</v>
      </c>
      <c r="I737" s="1">
        <v>0.20168067514896393</v>
      </c>
      <c r="J737" s="1">
        <v>0.21008403599262238</v>
      </c>
      <c r="K737" s="1">
        <v>0.13445378151260501</v>
      </c>
      <c r="L737" s="1">
        <v>8.4033613445377991E-3</v>
      </c>
      <c r="M737" s="1">
        <v>0</v>
      </c>
      <c r="N737" s="1">
        <v>2.9067797660827637</v>
      </c>
      <c r="O737" s="1">
        <v>35</v>
      </c>
    </row>
    <row r="738" spans="1:15" x14ac:dyDescent="0.25">
      <c r="A738" t="s">
        <v>21499</v>
      </c>
      <c r="B738" s="1">
        <v>2021</v>
      </c>
      <c r="C738" t="s">
        <v>21727</v>
      </c>
      <c r="D738" t="s">
        <v>22598</v>
      </c>
      <c r="E738" t="s">
        <v>23125</v>
      </c>
      <c r="F738" s="1">
        <v>0</v>
      </c>
      <c r="G738" s="1">
        <v>0</v>
      </c>
      <c r="H738" s="1"/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/>
      <c r="O738" s="1">
        <v>35</v>
      </c>
    </row>
    <row r="739" spans="1:15" x14ac:dyDescent="0.25">
      <c r="A739" t="s">
        <v>21499</v>
      </c>
      <c r="B739" s="1">
        <v>2021</v>
      </c>
      <c r="C739" t="s">
        <v>21727</v>
      </c>
      <c r="D739" t="s">
        <v>22599</v>
      </c>
      <c r="E739" t="s">
        <v>23125</v>
      </c>
      <c r="F739" s="1">
        <v>7</v>
      </c>
      <c r="G739" s="1">
        <v>0.60000002384185791</v>
      </c>
      <c r="H739" s="1">
        <v>34.571430206298828</v>
      </c>
      <c r="I739" s="1">
        <v>0</v>
      </c>
      <c r="J739" s="1">
        <v>0.125</v>
      </c>
      <c r="K739" s="1">
        <v>0.125</v>
      </c>
      <c r="L739" s="1">
        <v>0</v>
      </c>
      <c r="M739" s="1">
        <v>0</v>
      </c>
      <c r="N739" s="1">
        <v>2.875</v>
      </c>
      <c r="O739" s="1">
        <v>40</v>
      </c>
    </row>
    <row r="740" spans="1:15" x14ac:dyDescent="0.25">
      <c r="A740" t="s">
        <v>21499</v>
      </c>
      <c r="B740" s="1">
        <v>2021</v>
      </c>
      <c r="C740" t="s">
        <v>21728</v>
      </c>
      <c r="D740" t="s">
        <v>22600</v>
      </c>
      <c r="E740" t="s">
        <v>23125</v>
      </c>
      <c r="F740" s="1">
        <v>44</v>
      </c>
      <c r="G740" s="1">
        <v>16.700000762939453</v>
      </c>
      <c r="H740" s="1">
        <v>30.909090042114258</v>
      </c>
      <c r="I740" s="1">
        <v>0</v>
      </c>
      <c r="J740" s="1">
        <v>0.27272728085517883</v>
      </c>
      <c r="K740" s="1">
        <v>2.27272727272727E-2</v>
      </c>
      <c r="L740" s="1">
        <v>0</v>
      </c>
      <c r="M740" s="1">
        <v>0</v>
      </c>
      <c r="N740" s="1">
        <v>3.5454545021057129</v>
      </c>
      <c r="O740" s="1">
        <v>40</v>
      </c>
    </row>
    <row r="741" spans="1:15" x14ac:dyDescent="0.25">
      <c r="A741" t="s">
        <v>21500</v>
      </c>
      <c r="B741" s="1">
        <v>2021</v>
      </c>
      <c r="C741" t="s">
        <v>21729</v>
      </c>
      <c r="D741" t="s">
        <v>22601</v>
      </c>
      <c r="E741" t="s">
        <v>23126</v>
      </c>
      <c r="F741" s="1">
        <v>11.012294769287109</v>
      </c>
      <c r="G741" s="1">
        <v>0</v>
      </c>
      <c r="H741" s="1">
        <v>26.0452880859375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5</v>
      </c>
      <c r="O741" s="1">
        <v>70</v>
      </c>
    </row>
    <row r="742" spans="1:15" x14ac:dyDescent="0.25">
      <c r="A742" t="s">
        <v>21500</v>
      </c>
      <c r="B742" s="1">
        <v>2021</v>
      </c>
      <c r="C742" t="s">
        <v>21729</v>
      </c>
      <c r="D742" t="s">
        <v>22602</v>
      </c>
      <c r="E742" t="s">
        <v>23126</v>
      </c>
      <c r="F742" s="1">
        <v>193.33717346191406</v>
      </c>
      <c r="G742" s="1">
        <v>7.5576603412628174E-2</v>
      </c>
      <c r="H742" s="1">
        <v>39.901752471923828</v>
      </c>
      <c r="I742" s="1">
        <v>0</v>
      </c>
      <c r="J742" s="1">
        <v>4.0379990241490304E-4</v>
      </c>
      <c r="K742" s="1">
        <v>6.7059391580736004E-3</v>
      </c>
      <c r="L742" s="1">
        <v>0</v>
      </c>
      <c r="M742" s="1">
        <v>0</v>
      </c>
      <c r="N742" s="1">
        <v>4.8862409591674805</v>
      </c>
      <c r="O742" s="1">
        <v>70</v>
      </c>
    </row>
    <row r="743" spans="1:15" x14ac:dyDescent="0.25">
      <c r="A743" t="s">
        <v>21500</v>
      </c>
      <c r="B743" s="1">
        <v>2021</v>
      </c>
      <c r="C743" t="s">
        <v>21729</v>
      </c>
      <c r="D743" t="s">
        <v>22603</v>
      </c>
      <c r="E743" t="s">
        <v>23126</v>
      </c>
      <c r="F743" s="1">
        <v>1980.6715087890625</v>
      </c>
      <c r="G743" s="1">
        <v>173.73316955566406</v>
      </c>
      <c r="H743" s="1">
        <v>22.608430862426758</v>
      </c>
      <c r="I743" s="1">
        <v>0</v>
      </c>
      <c r="J743" s="1">
        <v>0</v>
      </c>
      <c r="K743" s="1">
        <v>2.1340590988943801E-2</v>
      </c>
      <c r="L743" s="1">
        <v>0</v>
      </c>
      <c r="M743" s="1">
        <v>0</v>
      </c>
      <c r="N743" s="1">
        <v>4.7829546928405762</v>
      </c>
      <c r="O743" s="1">
        <v>45</v>
      </c>
    </row>
    <row r="744" spans="1:15" x14ac:dyDescent="0.25">
      <c r="A744" t="s">
        <v>21500</v>
      </c>
      <c r="B744" s="1">
        <v>2021</v>
      </c>
      <c r="C744" t="s">
        <v>21730</v>
      </c>
      <c r="D744" t="s">
        <v>22604</v>
      </c>
      <c r="E744" t="s">
        <v>23126</v>
      </c>
      <c r="F744" s="1">
        <v>0</v>
      </c>
      <c r="G744" s="1">
        <v>0</v>
      </c>
      <c r="H744" s="1"/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/>
      <c r="O744" s="1">
        <v>60</v>
      </c>
    </row>
    <row r="745" spans="1:15" x14ac:dyDescent="0.25">
      <c r="A745" t="s">
        <v>21500</v>
      </c>
      <c r="B745" s="1">
        <v>2021</v>
      </c>
      <c r="C745" t="s">
        <v>21730</v>
      </c>
      <c r="D745" t="s">
        <v>22605</v>
      </c>
      <c r="E745" t="s">
        <v>23126</v>
      </c>
      <c r="F745" s="1">
        <v>14697.0908203125</v>
      </c>
      <c r="G745" s="1">
        <v>1754.4447021484375</v>
      </c>
      <c r="H745" s="1">
        <v>40.837516784667969</v>
      </c>
      <c r="I745" s="1">
        <v>3.0000000260770321E-3</v>
      </c>
      <c r="J745" s="1">
        <v>0.15399999916553497</v>
      </c>
      <c r="K745" s="1">
        <v>7.2442250589865698E-2</v>
      </c>
      <c r="L745" s="1">
        <v>0</v>
      </c>
      <c r="M745" s="1">
        <v>79.672833999999995</v>
      </c>
      <c r="N745" s="1">
        <v>3.5420000553131104</v>
      </c>
      <c r="O745" s="1">
        <v>60</v>
      </c>
    </row>
    <row r="746" spans="1:15" x14ac:dyDescent="0.25">
      <c r="A746" t="s">
        <v>21500</v>
      </c>
      <c r="B746" s="1">
        <v>2021</v>
      </c>
      <c r="C746" t="s">
        <v>21730</v>
      </c>
      <c r="D746" t="s">
        <v>22606</v>
      </c>
      <c r="E746" t="s">
        <v>23126</v>
      </c>
      <c r="F746" s="1">
        <v>78.556678771972656</v>
      </c>
      <c r="G746" s="1">
        <v>1.6951677799224854</v>
      </c>
      <c r="H746" s="1">
        <v>37.519306182861328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3.7999999523162842</v>
      </c>
      <c r="O746" s="1">
        <v>60</v>
      </c>
    </row>
    <row r="747" spans="1:15" x14ac:dyDescent="0.25">
      <c r="A747" t="s">
        <v>21500</v>
      </c>
      <c r="B747" s="1">
        <v>2021</v>
      </c>
      <c r="C747" t="s">
        <v>21731</v>
      </c>
      <c r="D747" t="s">
        <v>22607</v>
      </c>
      <c r="E747" t="s">
        <v>23127</v>
      </c>
      <c r="F747" s="1">
        <v>230010</v>
      </c>
      <c r="G747" s="1">
        <v>8461.900390625</v>
      </c>
      <c r="H747" s="1">
        <v>33.240188598632813</v>
      </c>
      <c r="I747" s="1">
        <v>4.714425653219223E-3</v>
      </c>
      <c r="J747" s="1">
        <v>9.7329411655664444E-3</v>
      </c>
      <c r="K747" s="1">
        <v>2.4584660031488698E-2</v>
      </c>
      <c r="L747" s="1">
        <v>0</v>
      </c>
      <c r="M747" s="1">
        <v>22</v>
      </c>
      <c r="N747" s="1">
        <v>4.8170337677001953</v>
      </c>
      <c r="O747" s="1">
        <v>60</v>
      </c>
    </row>
    <row r="748" spans="1:15" x14ac:dyDescent="0.25">
      <c r="A748" t="s">
        <v>21500</v>
      </c>
      <c r="B748" s="1">
        <v>2021</v>
      </c>
      <c r="C748" t="s">
        <v>21731</v>
      </c>
      <c r="D748" t="s">
        <v>22608</v>
      </c>
      <c r="E748" t="s">
        <v>23127</v>
      </c>
      <c r="F748" s="1">
        <v>3703</v>
      </c>
      <c r="G748" s="1">
        <v>7.6999998092651367</v>
      </c>
      <c r="H748" s="1">
        <v>39.203121185302734</v>
      </c>
      <c r="I748" s="1">
        <v>0</v>
      </c>
      <c r="J748" s="1">
        <v>0</v>
      </c>
      <c r="K748" s="1">
        <v>0</v>
      </c>
      <c r="L748" s="1">
        <v>0.60250000000000004</v>
      </c>
      <c r="M748" s="1">
        <v>0</v>
      </c>
      <c r="N748" s="1">
        <v>5</v>
      </c>
      <c r="O748" s="1">
        <v>60</v>
      </c>
    </row>
    <row r="749" spans="1:15" x14ac:dyDescent="0.25">
      <c r="A749" t="s">
        <v>21500</v>
      </c>
      <c r="B749" s="1">
        <v>2021</v>
      </c>
      <c r="C749" t="s">
        <v>21731</v>
      </c>
      <c r="D749" t="s">
        <v>22609</v>
      </c>
      <c r="E749" t="s">
        <v>23127</v>
      </c>
      <c r="F749" s="1">
        <v>30998</v>
      </c>
      <c r="G749" s="1">
        <v>10577</v>
      </c>
      <c r="H749" s="1">
        <v>38.512954711914063</v>
      </c>
      <c r="I749" s="1">
        <v>6.5089777112007141E-2</v>
      </c>
      <c r="J749" s="1">
        <v>0.10823780298233032</v>
      </c>
      <c r="K749" s="1">
        <v>0.23127435043778891</v>
      </c>
      <c r="L749" s="1">
        <v>0</v>
      </c>
      <c r="M749" s="1">
        <v>27</v>
      </c>
      <c r="N749" s="1">
        <v>3.543886661529541</v>
      </c>
      <c r="O749" s="1">
        <v>45</v>
      </c>
    </row>
    <row r="750" spans="1:15" x14ac:dyDescent="0.25">
      <c r="A750" t="s">
        <v>21500</v>
      </c>
      <c r="B750" s="1">
        <v>2021</v>
      </c>
      <c r="C750" t="s">
        <v>21732</v>
      </c>
      <c r="D750" t="s">
        <v>22610</v>
      </c>
      <c r="E750" t="s">
        <v>23127</v>
      </c>
      <c r="F750" s="1">
        <v>4039</v>
      </c>
      <c r="G750" s="1"/>
      <c r="H750" s="1">
        <v>32.683834075927734</v>
      </c>
      <c r="I750" s="1">
        <v>1.4885887503623962E-2</v>
      </c>
      <c r="J750" s="1">
        <v>1.5453562140464783E-2</v>
      </c>
      <c r="K750" s="1">
        <v>3.5165398583274901E-2</v>
      </c>
      <c r="L750" s="1">
        <v>0</v>
      </c>
      <c r="M750" s="1">
        <v>2</v>
      </c>
      <c r="N750" s="1">
        <v>4.6751885414123535</v>
      </c>
      <c r="O750" s="1"/>
    </row>
    <row r="751" spans="1:15" x14ac:dyDescent="0.25">
      <c r="A751" t="s">
        <v>21500</v>
      </c>
      <c r="B751" s="1">
        <v>2021</v>
      </c>
      <c r="C751" t="s">
        <v>21733</v>
      </c>
      <c r="D751" t="s">
        <v>22611</v>
      </c>
      <c r="E751" t="s">
        <v>23127</v>
      </c>
      <c r="F751" s="1">
        <v>421</v>
      </c>
      <c r="G751" s="1">
        <v>153.19999694824219</v>
      </c>
      <c r="H751" s="1">
        <v>36.377674102783203</v>
      </c>
      <c r="I751" s="1">
        <v>5.5865921080112457E-2</v>
      </c>
      <c r="J751" s="1">
        <v>0.56983238458633423</v>
      </c>
      <c r="K751" s="1">
        <v>0.75418994413407825</v>
      </c>
      <c r="L751" s="1">
        <v>0</v>
      </c>
      <c r="M751" s="1">
        <v>0</v>
      </c>
      <c r="N751" s="1">
        <v>2.9664804935455322</v>
      </c>
      <c r="O751" s="1">
        <v>45</v>
      </c>
    </row>
    <row r="752" spans="1:15" x14ac:dyDescent="0.25">
      <c r="A752" t="s">
        <v>21500</v>
      </c>
      <c r="B752" s="1">
        <v>2021</v>
      </c>
      <c r="C752" t="s">
        <v>21733</v>
      </c>
      <c r="D752" t="s">
        <v>22612</v>
      </c>
      <c r="E752" t="s">
        <v>23127</v>
      </c>
      <c r="F752" s="1">
        <v>789</v>
      </c>
      <c r="G752" s="1">
        <v>20.200000762939453</v>
      </c>
      <c r="H752" s="1">
        <v>9.7463674545288086</v>
      </c>
      <c r="I752" s="1">
        <v>4.7318614087998867E-3</v>
      </c>
      <c r="J752" s="1">
        <v>6.3091483898460865E-3</v>
      </c>
      <c r="K752" s="1">
        <v>8.3596214511041003E-2</v>
      </c>
      <c r="L752" s="1">
        <v>0</v>
      </c>
      <c r="M752" s="1">
        <v>0</v>
      </c>
      <c r="N752" s="1">
        <v>4.8990535736083984</v>
      </c>
      <c r="O752" s="1">
        <v>40</v>
      </c>
    </row>
    <row r="753" spans="1:15" x14ac:dyDescent="0.25">
      <c r="A753" t="s">
        <v>21500</v>
      </c>
      <c r="B753" s="1">
        <v>2021</v>
      </c>
      <c r="C753" t="s">
        <v>21733</v>
      </c>
      <c r="D753" t="s">
        <v>22613</v>
      </c>
      <c r="E753" t="s">
        <v>23127</v>
      </c>
      <c r="F753" s="1">
        <v>2770</v>
      </c>
      <c r="G753" s="1">
        <v>327.89999389648438</v>
      </c>
      <c r="H753" s="1">
        <v>17.358880996704102</v>
      </c>
      <c r="I753" s="1">
        <v>2.3965762928128242E-2</v>
      </c>
      <c r="J753" s="1">
        <v>2.4251069873571396E-2</v>
      </c>
      <c r="K753" s="1">
        <v>5.67760342368046E-2</v>
      </c>
      <c r="L753" s="1">
        <v>0</v>
      </c>
      <c r="M753" s="1">
        <v>0</v>
      </c>
      <c r="N753" s="1">
        <v>4.4562053680419922</v>
      </c>
      <c r="O753" s="1">
        <v>40</v>
      </c>
    </row>
    <row r="754" spans="1:15" x14ac:dyDescent="0.25">
      <c r="A754" t="s">
        <v>21500</v>
      </c>
      <c r="B754" s="1">
        <v>2021</v>
      </c>
      <c r="C754" t="s">
        <v>21733</v>
      </c>
      <c r="D754" t="s">
        <v>22614</v>
      </c>
      <c r="E754" t="s">
        <v>23127</v>
      </c>
      <c r="F754" s="1">
        <v>1736</v>
      </c>
      <c r="G754" s="1">
        <v>484.79998779296875</v>
      </c>
      <c r="H754" s="1">
        <v>24.080257415771484</v>
      </c>
      <c r="I754" s="1">
        <v>0.13983327150344849</v>
      </c>
      <c r="J754" s="1">
        <v>4.055376723408699E-2</v>
      </c>
      <c r="K754" s="1">
        <v>0.13233334201689831</v>
      </c>
      <c r="L754" s="1">
        <v>0</v>
      </c>
      <c r="M754" s="1">
        <v>0</v>
      </c>
      <c r="N754" s="1">
        <v>3.7597904205322266</v>
      </c>
      <c r="O754" s="1">
        <v>35</v>
      </c>
    </row>
    <row r="755" spans="1:15" x14ac:dyDescent="0.25">
      <c r="A755" t="s">
        <v>21500</v>
      </c>
      <c r="B755" s="1">
        <v>2021</v>
      </c>
      <c r="C755" t="s">
        <v>21733</v>
      </c>
      <c r="D755" t="s">
        <v>22615</v>
      </c>
      <c r="E755" t="s">
        <v>23127</v>
      </c>
      <c r="F755" s="1">
        <v>39910</v>
      </c>
      <c r="G755" s="1">
        <v>12119.599609375</v>
      </c>
      <c r="H755" s="1">
        <v>23.843847274780273</v>
      </c>
      <c r="I755" s="1">
        <v>3.7516217678785324E-2</v>
      </c>
      <c r="J755" s="1">
        <v>2.7609163895249367E-2</v>
      </c>
      <c r="K755" s="1">
        <v>7.1568731438269001E-2</v>
      </c>
      <c r="L755" s="1">
        <v>0</v>
      </c>
      <c r="M755" s="1">
        <v>12</v>
      </c>
      <c r="N755" s="1">
        <v>4.3473110198974609</v>
      </c>
      <c r="O755" s="1">
        <v>35</v>
      </c>
    </row>
    <row r="756" spans="1:15" x14ac:dyDescent="0.25">
      <c r="A756" t="s">
        <v>21500</v>
      </c>
      <c r="B756" s="1">
        <v>2021</v>
      </c>
      <c r="C756" t="s">
        <v>21734</v>
      </c>
      <c r="D756" t="s">
        <v>22616</v>
      </c>
      <c r="E756" t="s">
        <v>23127</v>
      </c>
      <c r="F756" s="1">
        <v>9095</v>
      </c>
      <c r="G756" s="1">
        <v>588</v>
      </c>
      <c r="H756" s="1">
        <v>20.336908340454102</v>
      </c>
      <c r="I756" s="1">
        <v>2.2245638538151979E-3</v>
      </c>
      <c r="J756" s="1">
        <v>1.135698426514864E-2</v>
      </c>
      <c r="K756" s="1">
        <v>4.4022948132537203E-2</v>
      </c>
      <c r="L756" s="1">
        <v>0</v>
      </c>
      <c r="M756" s="1">
        <v>0</v>
      </c>
      <c r="N756" s="1">
        <v>4.6006321907043457</v>
      </c>
      <c r="O756" s="1">
        <v>45</v>
      </c>
    </row>
    <row r="757" spans="1:15" x14ac:dyDescent="0.25">
      <c r="A757" t="s">
        <v>21500</v>
      </c>
      <c r="B757" s="1">
        <v>2021</v>
      </c>
      <c r="C757" t="s">
        <v>21734</v>
      </c>
      <c r="D757" t="s">
        <v>22617</v>
      </c>
      <c r="E757" t="s">
        <v>23127</v>
      </c>
      <c r="F757" s="1">
        <v>27787</v>
      </c>
      <c r="G757" s="1">
        <v>2221.60009765625</v>
      </c>
      <c r="H757" s="1">
        <v>21.730712890625</v>
      </c>
      <c r="I757" s="1">
        <v>3.023083321750164E-2</v>
      </c>
      <c r="J757" s="1">
        <v>1.9097734242677689E-2</v>
      </c>
      <c r="K757" s="1">
        <v>5.4373451091705098E-2</v>
      </c>
      <c r="L757" s="1">
        <v>0</v>
      </c>
      <c r="M757" s="1">
        <v>0</v>
      </c>
      <c r="N757" s="1">
        <v>4.5613007545471191</v>
      </c>
      <c r="O757" s="1">
        <v>45</v>
      </c>
    </row>
    <row r="758" spans="1:15" x14ac:dyDescent="0.25">
      <c r="A758" t="s">
        <v>21500</v>
      </c>
      <c r="B758" s="1">
        <v>2021</v>
      </c>
      <c r="C758" t="s">
        <v>21734</v>
      </c>
      <c r="D758" t="s">
        <v>22618</v>
      </c>
      <c r="E758" t="s">
        <v>23127</v>
      </c>
      <c r="F758" s="1">
        <v>133</v>
      </c>
      <c r="G758" s="1">
        <v>1.2000000476837158</v>
      </c>
      <c r="H758" s="1">
        <v>9.1349210739135742</v>
      </c>
      <c r="I758" s="1">
        <v>0</v>
      </c>
      <c r="J758" s="1">
        <v>1.5906931832432747E-2</v>
      </c>
      <c r="K758" s="1">
        <v>3.4188034188034198E-2</v>
      </c>
      <c r="L758" s="1">
        <v>0</v>
      </c>
      <c r="M758" s="1">
        <v>0</v>
      </c>
      <c r="N758" s="1">
        <v>4.9204654693603516</v>
      </c>
      <c r="O758" s="1">
        <v>45</v>
      </c>
    </row>
    <row r="759" spans="1:15" x14ac:dyDescent="0.25">
      <c r="A759" t="s">
        <v>21500</v>
      </c>
      <c r="B759" s="1">
        <v>2021</v>
      </c>
      <c r="C759" t="s">
        <v>21735</v>
      </c>
      <c r="D759" t="s">
        <v>22619</v>
      </c>
      <c r="E759" t="s">
        <v>23128</v>
      </c>
      <c r="F759" s="1">
        <v>4451.71533203125</v>
      </c>
      <c r="G759" s="1">
        <v>1.2187703847885132</v>
      </c>
      <c r="H759" s="1">
        <v>28.545774459838867</v>
      </c>
      <c r="I759" s="1">
        <v>2.1405117586255074E-3</v>
      </c>
      <c r="J759" s="1">
        <v>3.4860146697610617E-3</v>
      </c>
      <c r="K759" s="1">
        <v>1.18979985571744E-2</v>
      </c>
      <c r="L759" s="1">
        <v>0</v>
      </c>
      <c r="M759" s="1">
        <v>4.6491999999999999E-2</v>
      </c>
      <c r="N759" s="1">
        <v>4.6277241706848145</v>
      </c>
      <c r="O759" s="1">
        <v>70</v>
      </c>
    </row>
    <row r="760" spans="1:15" x14ac:dyDescent="0.25">
      <c r="A760" t="s">
        <v>21500</v>
      </c>
      <c r="B760" s="1">
        <v>2021</v>
      </c>
      <c r="C760" t="s">
        <v>21736</v>
      </c>
      <c r="D760" t="s">
        <v>22620</v>
      </c>
      <c r="E760" t="s">
        <v>23128</v>
      </c>
      <c r="F760" s="1">
        <v>5353.3818359375</v>
      </c>
      <c r="G760" s="1">
        <v>478.54647827148438</v>
      </c>
      <c r="H760" s="1">
        <v>42.96343994140625</v>
      </c>
      <c r="I760" s="1">
        <v>6.0000002849847078E-4</v>
      </c>
      <c r="J760" s="1">
        <v>0.13420000672340393</v>
      </c>
      <c r="K760" s="1">
        <v>6.7111341476778899E-2</v>
      </c>
      <c r="L760" s="1">
        <v>0</v>
      </c>
      <c r="M760" s="1">
        <v>0.964086</v>
      </c>
      <c r="N760" s="1">
        <v>3.6779000759124756</v>
      </c>
      <c r="O760" s="1">
        <v>60</v>
      </c>
    </row>
    <row r="761" spans="1:15" x14ac:dyDescent="0.25">
      <c r="A761" t="s">
        <v>21500</v>
      </c>
      <c r="B761" s="1">
        <v>2021</v>
      </c>
      <c r="C761" t="s">
        <v>21737</v>
      </c>
      <c r="D761" t="s">
        <v>22621</v>
      </c>
      <c r="E761" t="s">
        <v>23128</v>
      </c>
      <c r="F761" s="1">
        <v>0</v>
      </c>
      <c r="G761" s="1">
        <v>0</v>
      </c>
      <c r="H761" s="1"/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/>
      <c r="O761" s="1">
        <v>70</v>
      </c>
    </row>
    <row r="762" spans="1:15" x14ac:dyDescent="0.25">
      <c r="A762" t="s">
        <v>21500</v>
      </c>
      <c r="B762" s="1">
        <v>2021</v>
      </c>
      <c r="C762" t="s">
        <v>21737</v>
      </c>
      <c r="D762" t="s">
        <v>22622</v>
      </c>
      <c r="E762" t="s">
        <v>23128</v>
      </c>
      <c r="F762" s="1">
        <v>0</v>
      </c>
      <c r="G762" s="1">
        <v>0</v>
      </c>
      <c r="H762" s="1"/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/>
      <c r="O762" s="1">
        <v>70</v>
      </c>
    </row>
    <row r="763" spans="1:15" x14ac:dyDescent="0.25">
      <c r="A763" t="s">
        <v>21500</v>
      </c>
      <c r="B763" s="1">
        <v>2021</v>
      </c>
      <c r="C763" t="s">
        <v>21737</v>
      </c>
      <c r="D763" t="s">
        <v>22623</v>
      </c>
      <c r="E763" t="s">
        <v>23128</v>
      </c>
      <c r="F763" s="1">
        <v>0</v>
      </c>
      <c r="G763" s="1">
        <v>0</v>
      </c>
      <c r="H763" s="1"/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/>
      <c r="O763" s="1">
        <v>70</v>
      </c>
    </row>
    <row r="764" spans="1:15" x14ac:dyDescent="0.25">
      <c r="A764" t="s">
        <v>21500</v>
      </c>
      <c r="B764" s="1">
        <v>2021</v>
      </c>
      <c r="C764" t="s">
        <v>21737</v>
      </c>
      <c r="D764" t="s">
        <v>22624</v>
      </c>
      <c r="E764" t="s">
        <v>23128</v>
      </c>
      <c r="F764" s="1">
        <v>0</v>
      </c>
      <c r="G764" s="1">
        <v>0</v>
      </c>
      <c r="H764" s="1"/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/>
      <c r="O764" s="1">
        <v>45</v>
      </c>
    </row>
    <row r="765" spans="1:15" x14ac:dyDescent="0.25">
      <c r="A765" t="s">
        <v>21500</v>
      </c>
      <c r="B765" s="1">
        <v>2021</v>
      </c>
      <c r="C765" t="s">
        <v>21737</v>
      </c>
      <c r="D765" t="s">
        <v>22625</v>
      </c>
      <c r="E765" t="s">
        <v>23128</v>
      </c>
      <c r="F765" s="1">
        <v>0</v>
      </c>
      <c r="G765" s="1">
        <v>0</v>
      </c>
      <c r="H765" s="1"/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/>
      <c r="O765" s="1">
        <v>70</v>
      </c>
    </row>
    <row r="766" spans="1:15" x14ac:dyDescent="0.25">
      <c r="A766" t="s">
        <v>21500</v>
      </c>
      <c r="B766" s="1">
        <v>2021</v>
      </c>
      <c r="C766" t="s">
        <v>21737</v>
      </c>
      <c r="D766" t="s">
        <v>22626</v>
      </c>
      <c r="E766" t="s">
        <v>23128</v>
      </c>
      <c r="F766" s="1">
        <v>12.927036285400391</v>
      </c>
      <c r="G766" s="1">
        <v>0</v>
      </c>
      <c r="H766" s="1">
        <v>55.946617126464844</v>
      </c>
      <c r="I766" s="1">
        <v>0</v>
      </c>
      <c r="J766" s="1">
        <v>0.44278666377067566</v>
      </c>
      <c r="K766" s="1">
        <v>0</v>
      </c>
      <c r="L766" s="1">
        <v>0</v>
      </c>
      <c r="M766" s="1">
        <v>0</v>
      </c>
      <c r="N766" s="1">
        <v>2.557213306427002</v>
      </c>
      <c r="O766" s="1">
        <v>70</v>
      </c>
    </row>
    <row r="767" spans="1:15" x14ac:dyDescent="0.25">
      <c r="A767" t="s">
        <v>21500</v>
      </c>
      <c r="B767" s="1">
        <v>2021</v>
      </c>
      <c r="C767" t="s">
        <v>21737</v>
      </c>
      <c r="D767" t="s">
        <v>22627</v>
      </c>
      <c r="E767" t="s">
        <v>23128</v>
      </c>
      <c r="F767" s="1">
        <v>1.1172020435333252</v>
      </c>
      <c r="G767" s="1">
        <v>0</v>
      </c>
      <c r="H767" s="1">
        <v>43.655986785888672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4.9004421234130859</v>
      </c>
      <c r="O767" s="1">
        <v>70</v>
      </c>
    </row>
    <row r="768" spans="1:15" x14ac:dyDescent="0.25">
      <c r="A768" t="s">
        <v>21500</v>
      </c>
      <c r="B768" s="1">
        <v>2021</v>
      </c>
      <c r="C768" t="s">
        <v>21737</v>
      </c>
      <c r="D768" t="s">
        <v>22628</v>
      </c>
      <c r="E768" t="s">
        <v>23128</v>
      </c>
      <c r="F768" s="1">
        <v>239.94436645507813</v>
      </c>
      <c r="G768" s="1">
        <v>14.266120910644531</v>
      </c>
      <c r="H768" s="1">
        <v>13.218960762023926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4.8473649024963379</v>
      </c>
      <c r="O768" s="1">
        <v>45</v>
      </c>
    </row>
    <row r="769" spans="1:15" x14ac:dyDescent="0.25">
      <c r="A769" t="s">
        <v>21500</v>
      </c>
      <c r="B769" s="1">
        <v>2021</v>
      </c>
      <c r="C769" t="s">
        <v>21737</v>
      </c>
      <c r="D769" t="s">
        <v>22629</v>
      </c>
      <c r="E769" t="s">
        <v>23128</v>
      </c>
      <c r="F769" s="1">
        <v>0</v>
      </c>
      <c r="G769" s="1">
        <v>0</v>
      </c>
      <c r="H769" s="1"/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/>
      <c r="O769" s="1">
        <v>70</v>
      </c>
    </row>
    <row r="770" spans="1:15" x14ac:dyDescent="0.25">
      <c r="A770" t="s">
        <v>21500</v>
      </c>
      <c r="B770" s="1">
        <v>2021</v>
      </c>
      <c r="C770" t="s">
        <v>21738</v>
      </c>
      <c r="D770" t="s">
        <v>22630</v>
      </c>
      <c r="E770" t="s">
        <v>23128</v>
      </c>
      <c r="F770" s="1">
        <v>0</v>
      </c>
      <c r="G770" s="1">
        <v>0</v>
      </c>
      <c r="H770" s="1"/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/>
      <c r="O770" s="1">
        <v>60</v>
      </c>
    </row>
    <row r="771" spans="1:15" x14ac:dyDescent="0.25">
      <c r="A771" t="s">
        <v>21500</v>
      </c>
      <c r="B771" s="1">
        <v>2021</v>
      </c>
      <c r="C771" t="s">
        <v>21738</v>
      </c>
      <c r="D771" t="s">
        <v>22631</v>
      </c>
      <c r="E771" t="s">
        <v>23128</v>
      </c>
      <c r="F771" s="1">
        <v>1494.0902099609375</v>
      </c>
      <c r="G771" s="1">
        <v>114.579345703125</v>
      </c>
      <c r="H771" s="1">
        <v>38.778133392333984</v>
      </c>
      <c r="I771" s="1">
        <v>3.0000000260770321E-3</v>
      </c>
      <c r="J771" s="1">
        <v>3.9000000804662704E-2</v>
      </c>
      <c r="K771" s="1">
        <v>4.61229946524064E-2</v>
      </c>
      <c r="L771" s="1">
        <v>0</v>
      </c>
      <c r="M771" s="1">
        <v>0</v>
      </c>
      <c r="N771" s="1">
        <v>3.9230000972747803</v>
      </c>
      <c r="O771" s="1">
        <v>60</v>
      </c>
    </row>
    <row r="772" spans="1:15" x14ac:dyDescent="0.25">
      <c r="A772" t="s">
        <v>21500</v>
      </c>
      <c r="B772" s="1">
        <v>2021</v>
      </c>
      <c r="C772" t="s">
        <v>21739</v>
      </c>
      <c r="D772" t="s">
        <v>22632</v>
      </c>
      <c r="E772" t="s">
        <v>23129</v>
      </c>
      <c r="F772" s="1">
        <v>141</v>
      </c>
      <c r="G772" s="1">
        <v>0</v>
      </c>
      <c r="H772" s="1">
        <v>11.717556953430176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4.9810128211975098</v>
      </c>
      <c r="O772" s="1">
        <v>45</v>
      </c>
    </row>
    <row r="773" spans="1:15" x14ac:dyDescent="0.25">
      <c r="A773" t="s">
        <v>21500</v>
      </c>
      <c r="B773" s="1">
        <v>2021</v>
      </c>
      <c r="C773" t="s">
        <v>21739</v>
      </c>
      <c r="D773" t="s">
        <v>22633</v>
      </c>
      <c r="E773" t="s">
        <v>23129</v>
      </c>
      <c r="F773" s="1">
        <v>183</v>
      </c>
      <c r="G773" s="1">
        <v>38.5</v>
      </c>
      <c r="H773" s="1">
        <v>24.316667556762695</v>
      </c>
      <c r="I773" s="1">
        <v>0</v>
      </c>
      <c r="J773" s="1">
        <v>1.1904762126505375E-2</v>
      </c>
      <c r="K773" s="1">
        <v>0.29166666666666669</v>
      </c>
      <c r="L773" s="1">
        <v>0</v>
      </c>
      <c r="M773" s="1">
        <v>0</v>
      </c>
      <c r="N773" s="1">
        <v>4.3035712242126465</v>
      </c>
      <c r="O773" s="1">
        <v>40</v>
      </c>
    </row>
    <row r="774" spans="1:15" x14ac:dyDescent="0.25">
      <c r="A774" t="s">
        <v>21500</v>
      </c>
      <c r="B774" s="1">
        <v>2021</v>
      </c>
      <c r="C774" t="s">
        <v>21739</v>
      </c>
      <c r="D774" t="s">
        <v>22634</v>
      </c>
      <c r="E774" t="s">
        <v>23129</v>
      </c>
      <c r="F774" s="1">
        <v>850</v>
      </c>
      <c r="G774" s="1">
        <v>280.79998779296875</v>
      </c>
      <c r="H774" s="1">
        <v>25.534116744995117</v>
      </c>
      <c r="I774" s="1">
        <v>0</v>
      </c>
      <c r="J774" s="1">
        <v>0</v>
      </c>
      <c r="K774" s="1">
        <v>0.20261437908496729</v>
      </c>
      <c r="L774" s="1">
        <v>0</v>
      </c>
      <c r="M774" s="1">
        <v>0</v>
      </c>
      <c r="N774" s="1">
        <v>4.374727725982666</v>
      </c>
      <c r="O774" s="1">
        <v>35</v>
      </c>
    </row>
    <row r="775" spans="1:15" x14ac:dyDescent="0.25">
      <c r="A775" t="s">
        <v>21500</v>
      </c>
      <c r="B775" s="1">
        <v>2021</v>
      </c>
      <c r="C775" t="s">
        <v>21739</v>
      </c>
      <c r="D775" t="s">
        <v>22635</v>
      </c>
      <c r="E775" t="s">
        <v>23129</v>
      </c>
      <c r="F775" s="1">
        <v>41</v>
      </c>
      <c r="G775" s="1">
        <v>0.60000002384185791</v>
      </c>
      <c r="H775" s="1">
        <v>10.585366249084473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4.8490567207336426</v>
      </c>
      <c r="O775" s="1">
        <v>35</v>
      </c>
    </row>
    <row r="776" spans="1:15" x14ac:dyDescent="0.25">
      <c r="A776" t="s">
        <v>21500</v>
      </c>
      <c r="B776" s="1">
        <v>2021</v>
      </c>
      <c r="C776" t="s">
        <v>21739</v>
      </c>
      <c r="D776" t="s">
        <v>22636</v>
      </c>
      <c r="E776" t="s">
        <v>23129</v>
      </c>
      <c r="F776" s="1">
        <v>1</v>
      </c>
      <c r="G776" s="1">
        <v>0</v>
      </c>
      <c r="H776" s="1">
        <v>14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4</v>
      </c>
      <c r="O776" s="1">
        <v>40</v>
      </c>
    </row>
    <row r="777" spans="1:15" x14ac:dyDescent="0.25">
      <c r="A777" t="s">
        <v>21500</v>
      </c>
      <c r="B777" s="1">
        <v>2021</v>
      </c>
      <c r="C777" t="s">
        <v>21739</v>
      </c>
      <c r="D777" t="s">
        <v>22637</v>
      </c>
      <c r="E777" t="s">
        <v>23129</v>
      </c>
      <c r="F777" s="1">
        <v>30</v>
      </c>
      <c r="G777" s="1">
        <v>1.2000000476837158</v>
      </c>
      <c r="H777" s="1">
        <v>10.300000190734863</v>
      </c>
      <c r="I777" s="1">
        <v>0</v>
      </c>
      <c r="J777" s="1">
        <v>0</v>
      </c>
      <c r="K777" s="1">
        <v>0</v>
      </c>
      <c r="L777" s="1">
        <v>8.6999999999999994E-2</v>
      </c>
      <c r="M777" s="1">
        <v>0</v>
      </c>
      <c r="N777" s="1">
        <v>5</v>
      </c>
      <c r="O777" s="1">
        <v>35</v>
      </c>
    </row>
    <row r="778" spans="1:15" x14ac:dyDescent="0.25">
      <c r="A778" t="s">
        <v>21500</v>
      </c>
      <c r="B778" s="1">
        <v>2021</v>
      </c>
      <c r="C778" t="s">
        <v>21739</v>
      </c>
      <c r="D778" t="s">
        <v>22638</v>
      </c>
      <c r="E778" t="s">
        <v>23129</v>
      </c>
      <c r="F778" s="1">
        <v>822</v>
      </c>
      <c r="G778" s="1">
        <v>371</v>
      </c>
      <c r="H778" s="1">
        <v>30.485958099365234</v>
      </c>
      <c r="I778" s="1">
        <v>0.21688972413539886</v>
      </c>
      <c r="J778" s="1">
        <v>4.1057880967855453E-2</v>
      </c>
      <c r="K778" s="1">
        <v>0.1122565864833906</v>
      </c>
      <c r="L778" s="1">
        <v>0</v>
      </c>
      <c r="M778" s="1">
        <v>0</v>
      </c>
      <c r="N778" s="1">
        <v>3.5542795658111572</v>
      </c>
      <c r="O778" s="1">
        <v>35</v>
      </c>
    </row>
    <row r="779" spans="1:15" x14ac:dyDescent="0.25">
      <c r="A779" t="s">
        <v>21500</v>
      </c>
      <c r="B779" s="1">
        <v>2021</v>
      </c>
      <c r="C779" t="s">
        <v>21739</v>
      </c>
      <c r="D779" t="s">
        <v>22639</v>
      </c>
      <c r="E779" t="s">
        <v>23129</v>
      </c>
      <c r="F779" s="1">
        <v>0</v>
      </c>
      <c r="G779" s="1">
        <v>0</v>
      </c>
      <c r="H779" s="1"/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/>
      <c r="O779" s="1">
        <v>35</v>
      </c>
    </row>
    <row r="780" spans="1:15" x14ac:dyDescent="0.25">
      <c r="A780" t="s">
        <v>21500</v>
      </c>
      <c r="B780" s="1">
        <v>2021</v>
      </c>
      <c r="C780" t="s">
        <v>21739</v>
      </c>
      <c r="D780" t="s">
        <v>22640</v>
      </c>
      <c r="E780" t="s">
        <v>23129</v>
      </c>
      <c r="F780" s="1">
        <v>19</v>
      </c>
      <c r="G780" s="1">
        <v>2.4000000953674316</v>
      </c>
      <c r="H780" s="1">
        <v>20.684209823608398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4.3684210777282715</v>
      </c>
      <c r="O780" s="1">
        <v>40</v>
      </c>
    </row>
    <row r="781" spans="1:15" x14ac:dyDescent="0.25">
      <c r="A781" t="s">
        <v>21500</v>
      </c>
      <c r="B781" s="1">
        <v>2021</v>
      </c>
      <c r="C781" t="s">
        <v>21740</v>
      </c>
      <c r="D781" t="s">
        <v>22641</v>
      </c>
      <c r="E781" t="s">
        <v>23129</v>
      </c>
      <c r="F781" s="1">
        <v>216</v>
      </c>
      <c r="G781" s="1">
        <v>57.099998474121094</v>
      </c>
      <c r="H781" s="1">
        <v>24.5</v>
      </c>
      <c r="I781" s="1">
        <v>2.590673603117466E-2</v>
      </c>
      <c r="J781" s="1">
        <v>7.2538860142230988E-2</v>
      </c>
      <c r="K781" s="1">
        <v>7.2538860103626895E-2</v>
      </c>
      <c r="L781" s="1">
        <v>0</v>
      </c>
      <c r="M781" s="1">
        <v>0</v>
      </c>
      <c r="N781" s="1">
        <v>3.9067356586456299</v>
      </c>
      <c r="O781" s="1">
        <v>40</v>
      </c>
    </row>
    <row r="782" spans="1:15" x14ac:dyDescent="0.25">
      <c r="A782" t="s">
        <v>21501</v>
      </c>
      <c r="B782" s="1">
        <v>2021</v>
      </c>
      <c r="C782" t="s">
        <v>21741</v>
      </c>
      <c r="D782" t="s">
        <v>22642</v>
      </c>
      <c r="E782" t="s">
        <v>23130</v>
      </c>
      <c r="F782" s="1">
        <v>0</v>
      </c>
      <c r="G782" s="1">
        <v>0</v>
      </c>
      <c r="H782" s="1"/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/>
      <c r="O782" s="1">
        <v>70</v>
      </c>
    </row>
    <row r="783" spans="1:15" x14ac:dyDescent="0.25">
      <c r="A783" t="s">
        <v>21501</v>
      </c>
      <c r="B783" s="1">
        <v>2021</v>
      </c>
      <c r="C783" t="s">
        <v>21741</v>
      </c>
      <c r="D783" t="s">
        <v>22643</v>
      </c>
      <c r="E783" t="s">
        <v>23130</v>
      </c>
      <c r="F783" s="1">
        <v>2</v>
      </c>
      <c r="G783" s="1">
        <v>0</v>
      </c>
      <c r="H783" s="1">
        <v>41</v>
      </c>
      <c r="I783" s="1">
        <v>0</v>
      </c>
      <c r="J783" s="1">
        <v>0.15250000357627869</v>
      </c>
      <c r="K783" s="1">
        <v>0.05</v>
      </c>
      <c r="L783" s="1">
        <v>0</v>
      </c>
      <c r="M783" s="1">
        <v>0</v>
      </c>
      <c r="N783" s="1">
        <v>3.4777998924255371</v>
      </c>
      <c r="O783" s="1">
        <v>70</v>
      </c>
    </row>
    <row r="784" spans="1:15" x14ac:dyDescent="0.25">
      <c r="A784" t="s">
        <v>21501</v>
      </c>
      <c r="B784" s="1">
        <v>2021</v>
      </c>
      <c r="C784" t="s">
        <v>21741</v>
      </c>
      <c r="D784" t="s">
        <v>22644</v>
      </c>
      <c r="E784" t="s">
        <v>23130</v>
      </c>
      <c r="F784" s="1">
        <v>16</v>
      </c>
      <c r="G784" s="1">
        <v>0.60000002384185791</v>
      </c>
      <c r="H784" s="1">
        <v>15.5</v>
      </c>
      <c r="I784" s="1">
        <v>0</v>
      </c>
      <c r="J784" s="1">
        <v>9.9999997764825821E-3</v>
      </c>
      <c r="K784" s="1">
        <v>0</v>
      </c>
      <c r="L784" s="1">
        <v>0</v>
      </c>
      <c r="M784" s="1">
        <v>0</v>
      </c>
      <c r="N784" s="1">
        <v>4.1700000762939453</v>
      </c>
      <c r="O784" s="1">
        <v>45</v>
      </c>
    </row>
    <row r="785" spans="1:15" x14ac:dyDescent="0.25">
      <c r="A785" t="s">
        <v>21501</v>
      </c>
      <c r="B785" s="1">
        <v>2021</v>
      </c>
      <c r="C785" t="s">
        <v>21742</v>
      </c>
      <c r="D785" t="s">
        <v>22645</v>
      </c>
      <c r="E785" t="s">
        <v>23130</v>
      </c>
      <c r="F785" s="1">
        <v>0</v>
      </c>
      <c r="G785" s="1">
        <v>0</v>
      </c>
      <c r="H785" s="1"/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/>
      <c r="O785" s="1">
        <v>60</v>
      </c>
    </row>
    <row r="786" spans="1:15" x14ac:dyDescent="0.25">
      <c r="A786" t="s">
        <v>21501</v>
      </c>
      <c r="B786" s="1">
        <v>2021</v>
      </c>
      <c r="C786" t="s">
        <v>21742</v>
      </c>
      <c r="D786" t="s">
        <v>22646</v>
      </c>
      <c r="E786" t="s">
        <v>23130</v>
      </c>
      <c r="F786" s="1">
        <v>834</v>
      </c>
      <c r="G786" s="1">
        <v>9.8000001907348633</v>
      </c>
      <c r="H786" s="1">
        <v>30.106796264648438</v>
      </c>
      <c r="I786" s="1">
        <v>0</v>
      </c>
      <c r="J786" s="1">
        <v>0.12399999797344208</v>
      </c>
      <c r="K786" s="1">
        <v>7.0000000000000007E-2</v>
      </c>
      <c r="L786" s="1">
        <v>0</v>
      </c>
      <c r="M786" s="1">
        <v>0</v>
      </c>
      <c r="N786" s="1">
        <v>3.7999999523162842</v>
      </c>
      <c r="O786" s="1">
        <v>60</v>
      </c>
    </row>
    <row r="787" spans="1:15" x14ac:dyDescent="0.25">
      <c r="A787" t="s">
        <v>21501</v>
      </c>
      <c r="B787" s="1">
        <v>2021</v>
      </c>
      <c r="C787" t="s">
        <v>21742</v>
      </c>
      <c r="D787" t="s">
        <v>22647</v>
      </c>
      <c r="E787" t="s">
        <v>23130</v>
      </c>
      <c r="F787" s="1">
        <v>0</v>
      </c>
      <c r="G787" s="1">
        <v>0</v>
      </c>
      <c r="H787" s="1"/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/>
      <c r="O787" s="1">
        <v>60</v>
      </c>
    </row>
    <row r="788" spans="1:15" x14ac:dyDescent="0.25">
      <c r="A788" t="s">
        <v>21501</v>
      </c>
      <c r="B788" s="1">
        <v>2021</v>
      </c>
      <c r="C788" t="s">
        <v>21743</v>
      </c>
      <c r="D788" t="s">
        <v>22648</v>
      </c>
      <c r="E788" t="s">
        <v>23131</v>
      </c>
      <c r="F788" s="1">
        <v>8694</v>
      </c>
      <c r="G788" s="1">
        <v>0</v>
      </c>
      <c r="H788" s="1">
        <v>20.780546188354492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4.5</v>
      </c>
      <c r="O788" s="1">
        <v>60</v>
      </c>
    </row>
    <row r="789" spans="1:15" x14ac:dyDescent="0.25">
      <c r="A789" t="s">
        <v>21501</v>
      </c>
      <c r="B789" s="1">
        <v>2021</v>
      </c>
      <c r="C789" t="s">
        <v>21743</v>
      </c>
      <c r="D789" t="s">
        <v>22649</v>
      </c>
      <c r="E789" t="s">
        <v>23131</v>
      </c>
      <c r="F789" s="1">
        <v>0</v>
      </c>
      <c r="G789" s="1">
        <v>0</v>
      </c>
      <c r="H789" s="1"/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/>
      <c r="O789" s="1">
        <v>60</v>
      </c>
    </row>
    <row r="790" spans="1:15" x14ac:dyDescent="0.25">
      <c r="A790" t="s">
        <v>21501</v>
      </c>
      <c r="B790" s="1">
        <v>2021</v>
      </c>
      <c r="C790" t="s">
        <v>21743</v>
      </c>
      <c r="D790" t="s">
        <v>22650</v>
      </c>
      <c r="E790" t="s">
        <v>23131</v>
      </c>
      <c r="F790" s="1">
        <v>2419</v>
      </c>
      <c r="G790" s="1">
        <v>672.20001220703125</v>
      </c>
      <c r="H790" s="1">
        <v>38.466072082519531</v>
      </c>
      <c r="I790" s="1">
        <v>0</v>
      </c>
      <c r="J790" s="1">
        <v>0.12770000100135803</v>
      </c>
      <c r="K790" s="1">
        <v>0.28000000000000003</v>
      </c>
      <c r="L790" s="1">
        <v>0</v>
      </c>
      <c r="M790" s="1">
        <v>0</v>
      </c>
      <c r="N790" s="1">
        <v>3.3078999519348145</v>
      </c>
      <c r="O790" s="1">
        <v>45</v>
      </c>
    </row>
    <row r="791" spans="1:15" x14ac:dyDescent="0.25">
      <c r="A791" t="s">
        <v>21501</v>
      </c>
      <c r="B791" s="1">
        <v>2021</v>
      </c>
      <c r="C791" t="s">
        <v>21744</v>
      </c>
      <c r="D791" t="s">
        <v>22651</v>
      </c>
      <c r="E791" t="s">
        <v>23131</v>
      </c>
      <c r="F791" s="1">
        <v>40</v>
      </c>
      <c r="G791" s="1"/>
      <c r="H791" s="1">
        <v>31.649999618530273</v>
      </c>
      <c r="I791" s="1">
        <v>0</v>
      </c>
      <c r="J791" s="1">
        <v>0.33000001311302185</v>
      </c>
      <c r="K791" s="1">
        <v>0.15</v>
      </c>
      <c r="L791" s="1">
        <v>0</v>
      </c>
      <c r="M791" s="1">
        <v>0</v>
      </c>
      <c r="N791" s="1">
        <v>3.0099999904632568</v>
      </c>
      <c r="O791" s="1"/>
    </row>
    <row r="792" spans="1:15" x14ac:dyDescent="0.25">
      <c r="A792" t="s">
        <v>21501</v>
      </c>
      <c r="B792" s="1">
        <v>2021</v>
      </c>
      <c r="C792" t="s">
        <v>21745</v>
      </c>
      <c r="D792" t="s">
        <v>22652</v>
      </c>
      <c r="E792" t="s">
        <v>23131</v>
      </c>
      <c r="F792" s="1">
        <v>0</v>
      </c>
      <c r="G792" s="1">
        <v>0</v>
      </c>
      <c r="H792" s="1"/>
      <c r="I792" s="1">
        <v>0</v>
      </c>
      <c r="J792" s="1">
        <v>0</v>
      </c>
      <c r="K792" s="1">
        <v>1</v>
      </c>
      <c r="L792" s="1">
        <v>0</v>
      </c>
      <c r="M792" s="1">
        <v>0</v>
      </c>
      <c r="N792" s="1">
        <v>3</v>
      </c>
      <c r="O792" s="1">
        <v>45</v>
      </c>
    </row>
    <row r="793" spans="1:15" x14ac:dyDescent="0.25">
      <c r="A793" t="s">
        <v>21501</v>
      </c>
      <c r="B793" s="1">
        <v>2021</v>
      </c>
      <c r="C793" t="s">
        <v>21745</v>
      </c>
      <c r="D793" t="s">
        <v>22653</v>
      </c>
      <c r="E793" t="s">
        <v>23131</v>
      </c>
      <c r="F793" s="1">
        <v>43</v>
      </c>
      <c r="G793" s="1">
        <v>0</v>
      </c>
      <c r="H793" s="1">
        <v>10.674418449401855</v>
      </c>
      <c r="I793" s="1">
        <v>0</v>
      </c>
      <c r="J793" s="1">
        <v>0</v>
      </c>
      <c r="K793" s="1">
        <v>0.15</v>
      </c>
      <c r="L793" s="1">
        <v>0</v>
      </c>
      <c r="M793" s="1">
        <v>0</v>
      </c>
      <c r="N793" s="1">
        <v>4.5</v>
      </c>
      <c r="O793" s="1">
        <v>40</v>
      </c>
    </row>
    <row r="794" spans="1:15" x14ac:dyDescent="0.25">
      <c r="A794" t="s">
        <v>21501</v>
      </c>
      <c r="B794" s="1">
        <v>2021</v>
      </c>
      <c r="C794" t="s">
        <v>21745</v>
      </c>
      <c r="D794" t="s">
        <v>22654</v>
      </c>
      <c r="E794" t="s">
        <v>23131</v>
      </c>
      <c r="F794" s="1">
        <v>16</v>
      </c>
      <c r="G794" s="1">
        <v>0</v>
      </c>
      <c r="H794" s="1">
        <v>6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4.5</v>
      </c>
      <c r="O794" s="1">
        <v>40</v>
      </c>
    </row>
    <row r="795" spans="1:15" x14ac:dyDescent="0.25">
      <c r="A795" t="s">
        <v>21501</v>
      </c>
      <c r="B795" s="1">
        <v>2021</v>
      </c>
      <c r="C795" t="s">
        <v>21745</v>
      </c>
      <c r="D795" t="s">
        <v>22655</v>
      </c>
      <c r="E795" t="s">
        <v>23131</v>
      </c>
      <c r="F795" s="1">
        <v>0</v>
      </c>
      <c r="G795" s="1">
        <v>0</v>
      </c>
      <c r="H795" s="1"/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/>
      <c r="O795" s="1">
        <v>35</v>
      </c>
    </row>
    <row r="796" spans="1:15" x14ac:dyDescent="0.25">
      <c r="A796" t="s">
        <v>21501</v>
      </c>
      <c r="B796" s="1">
        <v>2021</v>
      </c>
      <c r="C796" t="s">
        <v>21745</v>
      </c>
      <c r="D796" t="s">
        <v>22656</v>
      </c>
      <c r="E796" t="s">
        <v>23131</v>
      </c>
      <c r="F796" s="1">
        <v>1693</v>
      </c>
      <c r="G796" s="1">
        <v>305.60000610351563</v>
      </c>
      <c r="H796" s="1">
        <v>20.590667724609375</v>
      </c>
      <c r="I796" s="1">
        <v>0</v>
      </c>
      <c r="J796" s="1">
        <v>9.9999997764825821E-3</v>
      </c>
      <c r="K796" s="1">
        <v>0.05</v>
      </c>
      <c r="L796" s="1">
        <v>0</v>
      </c>
      <c r="M796" s="1">
        <v>0</v>
      </c>
      <c r="N796" s="1">
        <v>4.2600002288818359</v>
      </c>
      <c r="O796" s="1">
        <v>35</v>
      </c>
    </row>
    <row r="797" spans="1:15" x14ac:dyDescent="0.25">
      <c r="A797" t="s">
        <v>21501</v>
      </c>
      <c r="B797" s="1">
        <v>2021</v>
      </c>
      <c r="C797" t="s">
        <v>21746</v>
      </c>
      <c r="D797" t="s">
        <v>22657</v>
      </c>
      <c r="E797" t="s">
        <v>23131</v>
      </c>
      <c r="F797" s="1">
        <v>120</v>
      </c>
      <c r="G797" s="1">
        <v>21.200000762939453</v>
      </c>
      <c r="H797" s="1">
        <v>27.033332824707031</v>
      </c>
      <c r="I797" s="1">
        <v>0</v>
      </c>
      <c r="J797" s="1">
        <v>7.9999998211860657E-2</v>
      </c>
      <c r="K797" s="1">
        <v>0.1</v>
      </c>
      <c r="L797" s="1">
        <v>0</v>
      </c>
      <c r="M797" s="1">
        <v>0</v>
      </c>
      <c r="N797" s="1">
        <v>4.1700000762939453</v>
      </c>
      <c r="O797" s="1">
        <v>45</v>
      </c>
    </row>
    <row r="798" spans="1:15" x14ac:dyDescent="0.25">
      <c r="A798" t="s">
        <v>21501</v>
      </c>
      <c r="B798" s="1">
        <v>2021</v>
      </c>
      <c r="C798" t="s">
        <v>21746</v>
      </c>
      <c r="D798" t="s">
        <v>22658</v>
      </c>
      <c r="E798" t="s">
        <v>23131</v>
      </c>
      <c r="F798" s="1">
        <v>1344</v>
      </c>
      <c r="G798" s="1">
        <v>416</v>
      </c>
      <c r="H798" s="1">
        <v>29.903274536132813</v>
      </c>
      <c r="I798" s="1">
        <v>0</v>
      </c>
      <c r="J798" s="1">
        <v>0.18999999761581421</v>
      </c>
      <c r="K798" s="1">
        <v>0.1</v>
      </c>
      <c r="L798" s="1">
        <v>0</v>
      </c>
      <c r="M798" s="1">
        <v>0</v>
      </c>
      <c r="N798" s="1">
        <v>3.4500000476837158</v>
      </c>
      <c r="O798" s="1">
        <v>45</v>
      </c>
    </row>
    <row r="799" spans="1:15" x14ac:dyDescent="0.25">
      <c r="A799" t="s">
        <v>21501</v>
      </c>
      <c r="B799" s="1">
        <v>2021</v>
      </c>
      <c r="C799" t="s">
        <v>21746</v>
      </c>
      <c r="D799" t="s">
        <v>22659</v>
      </c>
      <c r="E799" t="s">
        <v>23131</v>
      </c>
      <c r="F799" s="1">
        <v>1</v>
      </c>
      <c r="G799" s="1">
        <v>0</v>
      </c>
      <c r="H799" s="1">
        <v>19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4</v>
      </c>
      <c r="O799" s="1">
        <v>45</v>
      </c>
    </row>
    <row r="800" spans="1:15" x14ac:dyDescent="0.25">
      <c r="A800" t="s">
        <v>21501</v>
      </c>
      <c r="B800" s="1">
        <v>2021</v>
      </c>
      <c r="C800" t="s">
        <v>21747</v>
      </c>
      <c r="D800" t="s">
        <v>22660</v>
      </c>
      <c r="E800" t="s">
        <v>23132</v>
      </c>
      <c r="F800" s="1">
        <v>78</v>
      </c>
      <c r="G800" s="1">
        <v>0</v>
      </c>
      <c r="H800" s="1">
        <v>24.115385055541992</v>
      </c>
      <c r="I800" s="1">
        <v>0</v>
      </c>
      <c r="J800" s="1">
        <v>9.9999997764825821E-3</v>
      </c>
      <c r="K800" s="1">
        <v>0.05</v>
      </c>
      <c r="L800" s="1">
        <v>0</v>
      </c>
      <c r="M800" s="1">
        <v>0</v>
      </c>
      <c r="N800" s="1">
        <v>4.2199997901916504</v>
      </c>
      <c r="O800" s="1">
        <v>70</v>
      </c>
    </row>
    <row r="801" spans="1:15" x14ac:dyDescent="0.25">
      <c r="A801" t="s">
        <v>21501</v>
      </c>
      <c r="B801" s="1">
        <v>2021</v>
      </c>
      <c r="C801" t="s">
        <v>21748</v>
      </c>
      <c r="D801" t="s">
        <v>22661</v>
      </c>
      <c r="E801" t="s">
        <v>23132</v>
      </c>
      <c r="F801" s="1">
        <v>108</v>
      </c>
      <c r="G801" s="1">
        <v>0.69999998807907104</v>
      </c>
      <c r="H801" s="1">
        <v>31.527778625488281</v>
      </c>
      <c r="I801" s="1">
        <v>0</v>
      </c>
      <c r="J801" s="1">
        <v>7.9999998211860657E-2</v>
      </c>
      <c r="K801" s="1">
        <v>0.1</v>
      </c>
      <c r="L801" s="1">
        <v>0</v>
      </c>
      <c r="M801" s="1">
        <v>0</v>
      </c>
      <c r="N801" s="1">
        <v>3.4900000095367432</v>
      </c>
      <c r="O801" s="1">
        <v>60</v>
      </c>
    </row>
    <row r="802" spans="1:15" x14ac:dyDescent="0.25">
      <c r="A802" t="s">
        <v>21501</v>
      </c>
      <c r="B802" s="1">
        <v>2021</v>
      </c>
      <c r="C802" t="s">
        <v>21749</v>
      </c>
      <c r="D802" t="s">
        <v>22662</v>
      </c>
      <c r="E802" t="s">
        <v>23132</v>
      </c>
      <c r="F802" s="1">
        <v>0</v>
      </c>
      <c r="G802" s="1">
        <v>0</v>
      </c>
      <c r="H802" s="1"/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/>
      <c r="O802" s="1">
        <v>70</v>
      </c>
    </row>
    <row r="803" spans="1:15" x14ac:dyDescent="0.25">
      <c r="A803" t="s">
        <v>21501</v>
      </c>
      <c r="B803" s="1">
        <v>2021</v>
      </c>
      <c r="C803" t="s">
        <v>21749</v>
      </c>
      <c r="D803" t="s">
        <v>22663</v>
      </c>
      <c r="E803" t="s">
        <v>23132</v>
      </c>
      <c r="F803" s="1">
        <v>0</v>
      </c>
      <c r="G803" s="1">
        <v>0</v>
      </c>
      <c r="H803" s="1"/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/>
      <c r="O803" s="1">
        <v>70</v>
      </c>
    </row>
    <row r="804" spans="1:15" x14ac:dyDescent="0.25">
      <c r="A804" t="s">
        <v>21501</v>
      </c>
      <c r="B804" s="1">
        <v>2021</v>
      </c>
      <c r="C804" t="s">
        <v>21749</v>
      </c>
      <c r="D804" t="s">
        <v>22664</v>
      </c>
      <c r="E804" t="s">
        <v>23132</v>
      </c>
      <c r="F804" s="1">
        <v>0</v>
      </c>
      <c r="G804" s="1">
        <v>0</v>
      </c>
      <c r="H804" s="1"/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/>
      <c r="O804" s="1">
        <v>70</v>
      </c>
    </row>
    <row r="805" spans="1:15" x14ac:dyDescent="0.25">
      <c r="A805" t="s">
        <v>21501</v>
      </c>
      <c r="B805" s="1">
        <v>2021</v>
      </c>
      <c r="C805" t="s">
        <v>21749</v>
      </c>
      <c r="D805" t="s">
        <v>22665</v>
      </c>
      <c r="E805" t="s">
        <v>23132</v>
      </c>
      <c r="F805" s="1">
        <v>0</v>
      </c>
      <c r="G805" s="1">
        <v>0</v>
      </c>
      <c r="H805" s="1"/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/>
      <c r="O805" s="1">
        <v>45</v>
      </c>
    </row>
    <row r="806" spans="1:15" x14ac:dyDescent="0.25">
      <c r="A806" t="s">
        <v>21501</v>
      </c>
      <c r="B806" s="1">
        <v>2021</v>
      </c>
      <c r="C806" t="s">
        <v>21749</v>
      </c>
      <c r="D806" t="s">
        <v>22666</v>
      </c>
      <c r="E806" t="s">
        <v>23132</v>
      </c>
      <c r="F806" s="1">
        <v>0</v>
      </c>
      <c r="G806" s="1">
        <v>0</v>
      </c>
      <c r="H806" s="1"/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/>
      <c r="O806" s="1">
        <v>70</v>
      </c>
    </row>
    <row r="807" spans="1:15" x14ac:dyDescent="0.25">
      <c r="A807" t="s">
        <v>21501</v>
      </c>
      <c r="B807" s="1">
        <v>2021</v>
      </c>
      <c r="C807" t="s">
        <v>21749</v>
      </c>
      <c r="D807" t="s">
        <v>22667</v>
      </c>
      <c r="E807" t="s">
        <v>23132</v>
      </c>
      <c r="F807" s="1">
        <v>0</v>
      </c>
      <c r="G807" s="1">
        <v>0</v>
      </c>
      <c r="H807" s="1"/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/>
      <c r="O807" s="1">
        <v>70</v>
      </c>
    </row>
    <row r="808" spans="1:15" x14ac:dyDescent="0.25">
      <c r="A808" t="s">
        <v>21501</v>
      </c>
      <c r="B808" s="1">
        <v>2021</v>
      </c>
      <c r="C808" t="s">
        <v>21749</v>
      </c>
      <c r="D808" t="s">
        <v>22668</v>
      </c>
      <c r="E808" t="s">
        <v>23132</v>
      </c>
      <c r="F808" s="1">
        <v>0</v>
      </c>
      <c r="G808" s="1">
        <v>0</v>
      </c>
      <c r="H808" s="1"/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/>
      <c r="O808" s="1">
        <v>70</v>
      </c>
    </row>
    <row r="809" spans="1:15" x14ac:dyDescent="0.25">
      <c r="A809" t="s">
        <v>21501</v>
      </c>
      <c r="B809" s="1">
        <v>2021</v>
      </c>
      <c r="C809" t="s">
        <v>21749</v>
      </c>
      <c r="D809" t="s">
        <v>22669</v>
      </c>
      <c r="E809" t="s">
        <v>23132</v>
      </c>
      <c r="F809" s="1">
        <v>0</v>
      </c>
      <c r="G809" s="1">
        <v>0</v>
      </c>
      <c r="H809" s="1"/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/>
      <c r="O809" s="1">
        <v>45</v>
      </c>
    </row>
    <row r="810" spans="1:15" x14ac:dyDescent="0.25">
      <c r="A810" t="s">
        <v>21501</v>
      </c>
      <c r="B810" s="1">
        <v>2021</v>
      </c>
      <c r="C810" t="s">
        <v>21749</v>
      </c>
      <c r="D810" t="s">
        <v>22670</v>
      </c>
      <c r="E810" t="s">
        <v>23132</v>
      </c>
      <c r="F810" s="1">
        <v>0</v>
      </c>
      <c r="G810" s="1">
        <v>0</v>
      </c>
      <c r="H810" s="1"/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/>
      <c r="O810" s="1">
        <v>70</v>
      </c>
    </row>
    <row r="811" spans="1:15" x14ac:dyDescent="0.25">
      <c r="A811" t="s">
        <v>21501</v>
      </c>
      <c r="B811" s="1">
        <v>2021</v>
      </c>
      <c r="C811" t="s">
        <v>21750</v>
      </c>
      <c r="D811" t="s">
        <v>22671</v>
      </c>
      <c r="E811" t="s">
        <v>23132</v>
      </c>
      <c r="F811" s="1">
        <v>0</v>
      </c>
      <c r="G811" s="1">
        <v>0</v>
      </c>
      <c r="H811" s="1"/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/>
      <c r="O811" s="1">
        <v>60</v>
      </c>
    </row>
    <row r="812" spans="1:15" x14ac:dyDescent="0.25">
      <c r="A812" t="s">
        <v>21501</v>
      </c>
      <c r="B812" s="1">
        <v>2021</v>
      </c>
      <c r="C812" t="s">
        <v>21750</v>
      </c>
      <c r="D812" t="s">
        <v>22672</v>
      </c>
      <c r="E812" t="s">
        <v>23132</v>
      </c>
      <c r="F812" s="1">
        <v>0</v>
      </c>
      <c r="G812" s="1">
        <v>0</v>
      </c>
      <c r="H812" s="1"/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/>
      <c r="O812" s="1">
        <v>60</v>
      </c>
    </row>
    <row r="813" spans="1:15" x14ac:dyDescent="0.25">
      <c r="A813" t="s">
        <v>21501</v>
      </c>
      <c r="B813" s="1">
        <v>2021</v>
      </c>
      <c r="C813" t="s">
        <v>21751</v>
      </c>
      <c r="D813" t="s">
        <v>22673</v>
      </c>
      <c r="E813" t="s">
        <v>23133</v>
      </c>
      <c r="F813" s="1">
        <v>0</v>
      </c>
      <c r="G813" s="1">
        <v>0</v>
      </c>
      <c r="H813" s="1"/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/>
      <c r="O813" s="1">
        <v>45</v>
      </c>
    </row>
    <row r="814" spans="1:15" x14ac:dyDescent="0.25">
      <c r="A814" t="s">
        <v>21501</v>
      </c>
      <c r="B814" s="1">
        <v>2021</v>
      </c>
      <c r="C814" t="s">
        <v>21751</v>
      </c>
      <c r="D814" t="s">
        <v>22674</v>
      </c>
      <c r="E814" t="s">
        <v>23133</v>
      </c>
      <c r="F814" s="1">
        <v>0</v>
      </c>
      <c r="G814" s="1">
        <v>0</v>
      </c>
      <c r="H814" s="1"/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/>
      <c r="O814" s="1">
        <v>40</v>
      </c>
    </row>
    <row r="815" spans="1:15" x14ac:dyDescent="0.25">
      <c r="A815" t="s">
        <v>21501</v>
      </c>
      <c r="B815" s="1">
        <v>2021</v>
      </c>
      <c r="C815" t="s">
        <v>21751</v>
      </c>
      <c r="D815" t="s">
        <v>22675</v>
      </c>
      <c r="E815" t="s">
        <v>23133</v>
      </c>
      <c r="F815" s="1">
        <v>0</v>
      </c>
      <c r="G815" s="1">
        <v>0</v>
      </c>
      <c r="H815" s="1"/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/>
      <c r="O815" s="1">
        <v>35</v>
      </c>
    </row>
    <row r="816" spans="1:15" x14ac:dyDescent="0.25">
      <c r="A816" t="s">
        <v>21501</v>
      </c>
      <c r="B816" s="1">
        <v>2021</v>
      </c>
      <c r="C816" t="s">
        <v>21751</v>
      </c>
      <c r="D816" t="s">
        <v>22676</v>
      </c>
      <c r="E816" t="s">
        <v>23133</v>
      </c>
      <c r="F816" s="1">
        <v>0</v>
      </c>
      <c r="G816" s="1">
        <v>0</v>
      </c>
      <c r="H816" s="1"/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/>
      <c r="O816" s="1">
        <v>35</v>
      </c>
    </row>
    <row r="817" spans="1:15" x14ac:dyDescent="0.25">
      <c r="A817" t="s">
        <v>21501</v>
      </c>
      <c r="B817" s="1">
        <v>2021</v>
      </c>
      <c r="C817" t="s">
        <v>21751</v>
      </c>
      <c r="D817" t="s">
        <v>22677</v>
      </c>
      <c r="E817" t="s">
        <v>23133</v>
      </c>
      <c r="F817" s="1">
        <v>0</v>
      </c>
      <c r="G817" s="1">
        <v>0</v>
      </c>
      <c r="H817" s="1"/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/>
      <c r="O817" s="1">
        <v>40</v>
      </c>
    </row>
    <row r="818" spans="1:15" x14ac:dyDescent="0.25">
      <c r="A818" t="s">
        <v>21501</v>
      </c>
      <c r="B818" s="1">
        <v>2021</v>
      </c>
      <c r="C818" t="s">
        <v>21751</v>
      </c>
      <c r="D818" t="s">
        <v>22678</v>
      </c>
      <c r="E818" t="s">
        <v>23133</v>
      </c>
      <c r="F818" s="1">
        <v>0</v>
      </c>
      <c r="G818" s="1">
        <v>0</v>
      </c>
      <c r="H818" s="1"/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/>
      <c r="O818" s="1">
        <v>35</v>
      </c>
    </row>
    <row r="819" spans="1:15" x14ac:dyDescent="0.25">
      <c r="A819" t="s">
        <v>21501</v>
      </c>
      <c r="B819" s="1">
        <v>2021</v>
      </c>
      <c r="C819" t="s">
        <v>21751</v>
      </c>
      <c r="D819" t="s">
        <v>22679</v>
      </c>
      <c r="E819" t="s">
        <v>23133</v>
      </c>
      <c r="F819" s="1">
        <v>0</v>
      </c>
      <c r="G819" s="1">
        <v>0</v>
      </c>
      <c r="H819" s="1"/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/>
      <c r="O819" s="1">
        <v>35</v>
      </c>
    </row>
    <row r="820" spans="1:15" x14ac:dyDescent="0.25">
      <c r="A820" t="s">
        <v>21501</v>
      </c>
      <c r="B820" s="1">
        <v>2021</v>
      </c>
      <c r="C820" t="s">
        <v>21751</v>
      </c>
      <c r="D820" t="s">
        <v>22680</v>
      </c>
      <c r="E820" t="s">
        <v>23133</v>
      </c>
      <c r="F820" s="1">
        <v>0</v>
      </c>
      <c r="G820" s="1">
        <v>0</v>
      </c>
      <c r="H820" s="1"/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/>
      <c r="O820" s="1">
        <v>35</v>
      </c>
    </row>
    <row r="821" spans="1:15" x14ac:dyDescent="0.25">
      <c r="A821" t="s">
        <v>21501</v>
      </c>
      <c r="B821" s="1">
        <v>2021</v>
      </c>
      <c r="C821" t="s">
        <v>21751</v>
      </c>
      <c r="D821" t="s">
        <v>22681</v>
      </c>
      <c r="E821" t="s">
        <v>23133</v>
      </c>
      <c r="F821" s="1">
        <v>0</v>
      </c>
      <c r="G821" s="1">
        <v>0</v>
      </c>
      <c r="H821" s="1"/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/>
      <c r="O821" s="1">
        <v>40</v>
      </c>
    </row>
    <row r="822" spans="1:15" x14ac:dyDescent="0.25">
      <c r="A822" t="s">
        <v>21501</v>
      </c>
      <c r="B822" s="1">
        <v>2021</v>
      </c>
      <c r="C822" t="s">
        <v>21752</v>
      </c>
      <c r="D822" t="s">
        <v>22682</v>
      </c>
      <c r="E822" t="s">
        <v>23133</v>
      </c>
      <c r="F822" s="1">
        <v>0</v>
      </c>
      <c r="G822" s="1">
        <v>0</v>
      </c>
      <c r="H822" s="1"/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/>
      <c r="O822" s="1">
        <v>40</v>
      </c>
    </row>
    <row r="823" spans="1:15" x14ac:dyDescent="0.25">
      <c r="A823" t="s">
        <v>21502</v>
      </c>
      <c r="B823" s="1">
        <v>2021</v>
      </c>
      <c r="C823" t="s">
        <v>21753</v>
      </c>
      <c r="D823" t="s">
        <v>22683</v>
      </c>
      <c r="E823" t="s">
        <v>23134</v>
      </c>
      <c r="F823" s="1">
        <v>0</v>
      </c>
      <c r="G823" s="1">
        <v>0</v>
      </c>
      <c r="H823" s="1"/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/>
      <c r="O823" s="1">
        <v>70</v>
      </c>
    </row>
    <row r="824" spans="1:15" x14ac:dyDescent="0.25">
      <c r="A824" t="s">
        <v>21502</v>
      </c>
      <c r="B824" s="1">
        <v>2021</v>
      </c>
      <c r="C824" t="s">
        <v>21753</v>
      </c>
      <c r="D824" t="s">
        <v>22684</v>
      </c>
      <c r="E824" t="s">
        <v>23134</v>
      </c>
      <c r="F824" s="1">
        <v>0</v>
      </c>
      <c r="G824" s="1">
        <v>0</v>
      </c>
      <c r="H824" s="1"/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/>
      <c r="O824" s="1">
        <v>70</v>
      </c>
    </row>
    <row r="825" spans="1:15" x14ac:dyDescent="0.25">
      <c r="A825" t="s">
        <v>21502</v>
      </c>
      <c r="B825" s="1">
        <v>2021</v>
      </c>
      <c r="C825" t="s">
        <v>21753</v>
      </c>
      <c r="D825" t="s">
        <v>22685</v>
      </c>
      <c r="E825" t="s">
        <v>23134</v>
      </c>
      <c r="F825" s="1">
        <v>132.6859130859375</v>
      </c>
      <c r="G825" s="1">
        <v>18.049400329589844</v>
      </c>
      <c r="H825" s="1">
        <v>25.460830688476563</v>
      </c>
      <c r="I825" s="1">
        <v>6.8809119984507561E-3</v>
      </c>
      <c r="J825" s="1">
        <v>0</v>
      </c>
      <c r="K825" s="1">
        <v>6.8809120550629996E-3</v>
      </c>
      <c r="L825" s="1">
        <v>0</v>
      </c>
      <c r="M825" s="1">
        <v>0</v>
      </c>
      <c r="N825" s="1">
        <v>4.3002715110778809</v>
      </c>
      <c r="O825" s="1">
        <v>45</v>
      </c>
    </row>
    <row r="826" spans="1:15" x14ac:dyDescent="0.25">
      <c r="A826" t="s">
        <v>21502</v>
      </c>
      <c r="B826" s="1">
        <v>2021</v>
      </c>
      <c r="C826" t="s">
        <v>21754</v>
      </c>
      <c r="D826" t="s">
        <v>22686</v>
      </c>
      <c r="E826" t="s">
        <v>23134</v>
      </c>
      <c r="F826" s="1">
        <v>0</v>
      </c>
      <c r="G826" s="1">
        <v>0</v>
      </c>
      <c r="H826" s="1"/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/>
      <c r="O826" s="1">
        <v>60</v>
      </c>
    </row>
    <row r="827" spans="1:15" x14ac:dyDescent="0.25">
      <c r="A827" t="s">
        <v>21502</v>
      </c>
      <c r="B827" s="1">
        <v>2021</v>
      </c>
      <c r="C827" t="s">
        <v>21754</v>
      </c>
      <c r="D827" t="s">
        <v>22687</v>
      </c>
      <c r="E827" t="s">
        <v>23134</v>
      </c>
      <c r="F827" s="1">
        <v>2135.0380859375</v>
      </c>
      <c r="G827" s="1">
        <v>392.06149291992188</v>
      </c>
      <c r="H827" s="1">
        <v>45.349395751953125</v>
      </c>
      <c r="I827" s="1">
        <v>1.372985914349556E-2</v>
      </c>
      <c r="J827" s="1">
        <v>3.0973445624113083E-2</v>
      </c>
      <c r="K827" s="1">
        <v>4.4703304092023201E-2</v>
      </c>
      <c r="L827" s="1">
        <v>1.62658709231874E-2</v>
      </c>
      <c r="M827" s="1">
        <v>1.2010000000000001</v>
      </c>
      <c r="N827" s="1">
        <v>3.9279406070709229</v>
      </c>
      <c r="O827" s="1">
        <v>60</v>
      </c>
    </row>
    <row r="828" spans="1:15" x14ac:dyDescent="0.25">
      <c r="A828" t="s">
        <v>21502</v>
      </c>
      <c r="B828" s="1">
        <v>2021</v>
      </c>
      <c r="C828" t="s">
        <v>21754</v>
      </c>
      <c r="D828" t="s">
        <v>22688</v>
      </c>
      <c r="E828" t="s">
        <v>23134</v>
      </c>
      <c r="F828" s="1">
        <v>948.7745361328125</v>
      </c>
      <c r="G828" s="1">
        <v>375.29098510742188</v>
      </c>
      <c r="H828" s="1">
        <v>52.697273254394531</v>
      </c>
      <c r="I828" s="1">
        <v>1.4995961682870984E-3</v>
      </c>
      <c r="J828" s="1">
        <v>0.17221677303314209</v>
      </c>
      <c r="K828" s="1">
        <v>0.1737163713897949</v>
      </c>
      <c r="L828" s="1">
        <v>2.52379571162821E-2</v>
      </c>
      <c r="M828" s="1">
        <v>1.1339999999999999</v>
      </c>
      <c r="N828" s="1">
        <v>3.5319314002990723</v>
      </c>
      <c r="O828" s="1">
        <v>60</v>
      </c>
    </row>
    <row r="829" spans="1:15" x14ac:dyDescent="0.25">
      <c r="A829" t="s">
        <v>21502</v>
      </c>
      <c r="B829" s="1">
        <v>2021</v>
      </c>
      <c r="C829" t="s">
        <v>21755</v>
      </c>
      <c r="D829" t="s">
        <v>22689</v>
      </c>
      <c r="E829" t="s">
        <v>23135</v>
      </c>
      <c r="F829" s="1">
        <v>23727</v>
      </c>
      <c r="G829" s="1">
        <v>3899.10009765625</v>
      </c>
      <c r="H829" s="1">
        <v>36.665866851806641</v>
      </c>
      <c r="I829" s="1">
        <v>2.9123302083462477E-3</v>
      </c>
      <c r="J829" s="1">
        <v>7.4521391652524471E-3</v>
      </c>
      <c r="K829" s="1">
        <v>1.0364469570431301E-2</v>
      </c>
      <c r="L829" s="1">
        <v>1.19919482633089E-2</v>
      </c>
      <c r="M829" s="1">
        <v>10</v>
      </c>
      <c r="N829" s="1">
        <v>4.1088471412658691</v>
      </c>
      <c r="O829" s="1">
        <v>60</v>
      </c>
    </row>
    <row r="830" spans="1:15" x14ac:dyDescent="0.25">
      <c r="A830" t="s">
        <v>21502</v>
      </c>
      <c r="B830" s="1">
        <v>2021</v>
      </c>
      <c r="C830" t="s">
        <v>21755</v>
      </c>
      <c r="D830" t="s">
        <v>22690</v>
      </c>
      <c r="E830" t="s">
        <v>23135</v>
      </c>
      <c r="F830" s="1">
        <v>0</v>
      </c>
      <c r="G830" s="1">
        <v>0</v>
      </c>
      <c r="H830" s="1"/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/>
      <c r="O830" s="1">
        <v>60</v>
      </c>
    </row>
    <row r="831" spans="1:15" x14ac:dyDescent="0.25">
      <c r="A831" t="s">
        <v>21502</v>
      </c>
      <c r="B831" s="1">
        <v>2021</v>
      </c>
      <c r="C831" t="s">
        <v>21755</v>
      </c>
      <c r="D831" t="s">
        <v>22691</v>
      </c>
      <c r="E831" t="s">
        <v>23135</v>
      </c>
      <c r="F831" s="1">
        <v>10590</v>
      </c>
      <c r="G831" s="1">
        <v>3931.800048828125</v>
      </c>
      <c r="H831" s="1">
        <v>37.635128021240234</v>
      </c>
      <c r="I831" s="1">
        <v>0.10599415004253387</v>
      </c>
      <c r="J831" s="1">
        <v>3.7646200507879257E-2</v>
      </c>
      <c r="K831" s="1">
        <v>0.14364035087719301</v>
      </c>
      <c r="L831" s="1">
        <v>9.9049707602339193E-2</v>
      </c>
      <c r="M831" s="1">
        <v>2</v>
      </c>
      <c r="N831" s="1">
        <v>3.5859026908874512</v>
      </c>
      <c r="O831" s="1">
        <v>45</v>
      </c>
    </row>
    <row r="832" spans="1:15" x14ac:dyDescent="0.25">
      <c r="A832" t="s">
        <v>21502</v>
      </c>
      <c r="B832" s="1">
        <v>2021</v>
      </c>
      <c r="C832" t="s">
        <v>21756</v>
      </c>
      <c r="D832" t="s">
        <v>22692</v>
      </c>
      <c r="E832" t="s">
        <v>23135</v>
      </c>
      <c r="F832" s="1">
        <v>0</v>
      </c>
      <c r="G832" s="1"/>
      <c r="H832" s="1"/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/>
      <c r="O832" s="1"/>
    </row>
    <row r="833" spans="1:15" x14ac:dyDescent="0.25">
      <c r="A833" t="s">
        <v>21502</v>
      </c>
      <c r="B833" s="1">
        <v>2021</v>
      </c>
      <c r="C833" t="s">
        <v>21757</v>
      </c>
      <c r="D833" t="s">
        <v>22693</v>
      </c>
      <c r="E833" t="s">
        <v>23135</v>
      </c>
      <c r="F833" s="1">
        <v>4</v>
      </c>
      <c r="G833" s="1">
        <v>0</v>
      </c>
      <c r="H833" s="1">
        <v>6.75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5</v>
      </c>
      <c r="O833" s="1">
        <v>45</v>
      </c>
    </row>
    <row r="834" spans="1:15" x14ac:dyDescent="0.25">
      <c r="A834" t="s">
        <v>21502</v>
      </c>
      <c r="B834" s="1">
        <v>2021</v>
      </c>
      <c r="C834" t="s">
        <v>21757</v>
      </c>
      <c r="D834" t="s">
        <v>22694</v>
      </c>
      <c r="E834" t="s">
        <v>23135</v>
      </c>
      <c r="F834" s="1">
        <v>290</v>
      </c>
      <c r="G834" s="1">
        <v>69.300003051757813</v>
      </c>
      <c r="H834" s="1">
        <v>19.155172348022461</v>
      </c>
      <c r="I834" s="1">
        <v>0.13247863948345184</v>
      </c>
      <c r="J834" s="1">
        <v>4.7008547931909561E-2</v>
      </c>
      <c r="K834" s="1">
        <v>0.13247863247863251</v>
      </c>
      <c r="L834" s="1">
        <v>0</v>
      </c>
      <c r="M834" s="1">
        <v>0</v>
      </c>
      <c r="N834" s="1">
        <v>4.1495728492736816</v>
      </c>
      <c r="O834" s="1">
        <v>40</v>
      </c>
    </row>
    <row r="835" spans="1:15" x14ac:dyDescent="0.25">
      <c r="A835" t="s">
        <v>21502</v>
      </c>
      <c r="B835" s="1">
        <v>2021</v>
      </c>
      <c r="C835" t="s">
        <v>21757</v>
      </c>
      <c r="D835" t="s">
        <v>22695</v>
      </c>
      <c r="E835" t="s">
        <v>23135</v>
      </c>
      <c r="F835" s="1">
        <v>348</v>
      </c>
      <c r="G835" s="1">
        <v>22.100000381469727</v>
      </c>
      <c r="H835" s="1">
        <v>11.410919189453125</v>
      </c>
      <c r="I835" s="1">
        <v>5.7228915393352509E-2</v>
      </c>
      <c r="J835" s="1">
        <v>5.7228915393352509E-2</v>
      </c>
      <c r="K835" s="1">
        <v>5.7228915662650599E-2</v>
      </c>
      <c r="L835" s="1">
        <v>0</v>
      </c>
      <c r="M835" s="1">
        <v>0</v>
      </c>
      <c r="N835" s="1">
        <v>4.4638552665710449</v>
      </c>
      <c r="O835" s="1">
        <v>40</v>
      </c>
    </row>
    <row r="836" spans="1:15" x14ac:dyDescent="0.25">
      <c r="A836" t="s">
        <v>21502</v>
      </c>
      <c r="B836" s="1">
        <v>2021</v>
      </c>
      <c r="C836" t="s">
        <v>21757</v>
      </c>
      <c r="D836" t="s">
        <v>22696</v>
      </c>
      <c r="E836" t="s">
        <v>23135</v>
      </c>
      <c r="F836" s="1">
        <v>72</v>
      </c>
      <c r="G836" s="1">
        <v>10.600000381469727</v>
      </c>
      <c r="H836" s="1">
        <v>16.763889312744141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4.8055553436279297</v>
      </c>
      <c r="O836" s="1">
        <v>35</v>
      </c>
    </row>
    <row r="837" spans="1:15" x14ac:dyDescent="0.25">
      <c r="A837" t="s">
        <v>21502</v>
      </c>
      <c r="B837" s="1">
        <v>2021</v>
      </c>
      <c r="C837" t="s">
        <v>21757</v>
      </c>
      <c r="D837" t="s">
        <v>22697</v>
      </c>
      <c r="E837" t="s">
        <v>23135</v>
      </c>
      <c r="F837" s="1">
        <v>7888</v>
      </c>
      <c r="G837" s="1">
        <v>3070.800048828125</v>
      </c>
      <c r="H837" s="1">
        <v>26.86384391784668</v>
      </c>
      <c r="I837" s="1">
        <v>1.5559240244328976E-2</v>
      </c>
      <c r="J837" s="1">
        <v>2.4614207446575165E-2</v>
      </c>
      <c r="K837" s="1">
        <v>1.5559239892870801E-2</v>
      </c>
      <c r="L837" s="1">
        <v>0</v>
      </c>
      <c r="M837" s="1">
        <v>0</v>
      </c>
      <c r="N837" s="1">
        <v>4.2535390853881836</v>
      </c>
      <c r="O837" s="1">
        <v>35</v>
      </c>
    </row>
    <row r="838" spans="1:15" x14ac:dyDescent="0.25">
      <c r="A838" t="s">
        <v>21502</v>
      </c>
      <c r="B838" s="1">
        <v>2021</v>
      </c>
      <c r="C838" t="s">
        <v>21758</v>
      </c>
      <c r="D838" t="s">
        <v>22698</v>
      </c>
      <c r="E838" t="s">
        <v>23135</v>
      </c>
      <c r="F838" s="1">
        <v>582</v>
      </c>
      <c r="G838" s="1">
        <v>44</v>
      </c>
      <c r="H838" s="1">
        <v>20.140893936157227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4.6186914443969727</v>
      </c>
      <c r="O838" s="1">
        <v>45</v>
      </c>
    </row>
    <row r="839" spans="1:15" x14ac:dyDescent="0.25">
      <c r="A839" t="s">
        <v>21502</v>
      </c>
      <c r="B839" s="1">
        <v>2021</v>
      </c>
      <c r="C839" t="s">
        <v>21758</v>
      </c>
      <c r="D839" t="s">
        <v>22699</v>
      </c>
      <c r="E839" t="s">
        <v>23135</v>
      </c>
      <c r="F839" s="1">
        <v>4945</v>
      </c>
      <c r="G839" s="1">
        <v>462.39999389648438</v>
      </c>
      <c r="H839" s="1">
        <v>24.222850799560547</v>
      </c>
      <c r="I839" s="1">
        <v>7.6271188445389271E-3</v>
      </c>
      <c r="J839" s="1">
        <v>6.7796609364449978E-3</v>
      </c>
      <c r="K839" s="1">
        <v>7.6271186440678004E-3</v>
      </c>
      <c r="L839" s="1">
        <v>0</v>
      </c>
      <c r="M839" s="1">
        <v>0</v>
      </c>
      <c r="N839" s="1">
        <v>4.375847339630127</v>
      </c>
      <c r="O839" s="1">
        <v>45</v>
      </c>
    </row>
    <row r="840" spans="1:15" x14ac:dyDescent="0.25">
      <c r="A840" t="s">
        <v>21502</v>
      </c>
      <c r="B840" s="1">
        <v>2021</v>
      </c>
      <c r="C840" t="s">
        <v>21758</v>
      </c>
      <c r="D840" t="s">
        <v>22700</v>
      </c>
      <c r="E840" t="s">
        <v>23135</v>
      </c>
      <c r="F840" s="1">
        <v>40</v>
      </c>
      <c r="G840" s="1">
        <v>3</v>
      </c>
      <c r="H840" s="1">
        <v>13.524999618530273</v>
      </c>
      <c r="I840" s="1">
        <v>5.0505049526691437E-2</v>
      </c>
      <c r="J840" s="1">
        <v>3.0303031206130981E-2</v>
      </c>
      <c r="K840" s="1">
        <v>5.0505050505050497E-2</v>
      </c>
      <c r="L840" s="1">
        <v>0</v>
      </c>
      <c r="M840" s="1">
        <v>0</v>
      </c>
      <c r="N840" s="1">
        <v>4.4141411781311035</v>
      </c>
      <c r="O840" s="1">
        <v>45</v>
      </c>
    </row>
    <row r="841" spans="1:15" x14ac:dyDescent="0.25">
      <c r="A841" t="s">
        <v>21502</v>
      </c>
      <c r="B841" s="1">
        <v>2021</v>
      </c>
      <c r="C841" t="s">
        <v>21759</v>
      </c>
      <c r="D841" t="s">
        <v>22701</v>
      </c>
      <c r="E841" t="s">
        <v>23136</v>
      </c>
      <c r="F841" s="1">
        <v>181.90109252929688</v>
      </c>
      <c r="G841" s="1">
        <v>0.25900000333786011</v>
      </c>
      <c r="H841" s="1">
        <v>37.295131683349609</v>
      </c>
      <c r="I841" s="1">
        <v>1.7706241458654404E-2</v>
      </c>
      <c r="J841" s="1">
        <v>1.6436174046248198E-3</v>
      </c>
      <c r="K841" s="1">
        <v>1.7706242234841501E-2</v>
      </c>
      <c r="L841" s="1">
        <v>0</v>
      </c>
      <c r="M841" s="1">
        <v>0</v>
      </c>
      <c r="N841" s="1">
        <v>4.1689348220825195</v>
      </c>
      <c r="O841" s="1">
        <v>70</v>
      </c>
    </row>
    <row r="842" spans="1:15" x14ac:dyDescent="0.25">
      <c r="A842" t="s">
        <v>21502</v>
      </c>
      <c r="B842" s="1">
        <v>2021</v>
      </c>
      <c r="C842" t="s">
        <v>21760</v>
      </c>
      <c r="D842" t="s">
        <v>22702</v>
      </c>
      <c r="E842" t="s">
        <v>23136</v>
      </c>
      <c r="F842" s="1">
        <v>498.93832397460938</v>
      </c>
      <c r="G842" s="1">
        <v>55.093257904052734</v>
      </c>
      <c r="H842" s="1">
        <v>34.527023315429688</v>
      </c>
      <c r="I842" s="1">
        <v>4.6195145696401596E-3</v>
      </c>
      <c r="J842" s="1">
        <v>6.0485832393169403E-2</v>
      </c>
      <c r="K842" s="1">
        <v>6.5105347417983406E-2</v>
      </c>
      <c r="L842" s="1">
        <v>2.00655942913169E-2</v>
      </c>
      <c r="M842" s="1">
        <v>0</v>
      </c>
      <c r="N842" s="1">
        <v>3.8772928714752197</v>
      </c>
      <c r="O842" s="1">
        <v>60</v>
      </c>
    </row>
    <row r="843" spans="1:15" x14ac:dyDescent="0.25">
      <c r="A843" t="s">
        <v>21502</v>
      </c>
      <c r="B843" s="1">
        <v>2021</v>
      </c>
      <c r="C843" t="s">
        <v>21761</v>
      </c>
      <c r="D843" t="s">
        <v>22703</v>
      </c>
      <c r="E843" t="s">
        <v>23136</v>
      </c>
      <c r="F843" s="1">
        <v>0</v>
      </c>
      <c r="G843" s="1">
        <v>0</v>
      </c>
      <c r="H843" s="1"/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/>
      <c r="O843" s="1">
        <v>70</v>
      </c>
    </row>
    <row r="844" spans="1:15" x14ac:dyDescent="0.25">
      <c r="A844" t="s">
        <v>21502</v>
      </c>
      <c r="B844" s="1">
        <v>2021</v>
      </c>
      <c r="C844" t="s">
        <v>21761</v>
      </c>
      <c r="D844" t="s">
        <v>22704</v>
      </c>
      <c r="E844" t="s">
        <v>23136</v>
      </c>
      <c r="F844" s="1">
        <v>0</v>
      </c>
      <c r="G844" s="1">
        <v>0</v>
      </c>
      <c r="H844" s="1"/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/>
      <c r="O844" s="1">
        <v>70</v>
      </c>
    </row>
    <row r="845" spans="1:15" x14ac:dyDescent="0.25">
      <c r="A845" t="s">
        <v>21502</v>
      </c>
      <c r="B845" s="1">
        <v>2021</v>
      </c>
      <c r="C845" t="s">
        <v>21761</v>
      </c>
      <c r="D845" t="s">
        <v>22705</v>
      </c>
      <c r="E845" t="s">
        <v>23136</v>
      </c>
      <c r="F845" s="1">
        <v>0</v>
      </c>
      <c r="G845" s="1">
        <v>0</v>
      </c>
      <c r="H845" s="1"/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/>
      <c r="O845" s="1">
        <v>70</v>
      </c>
    </row>
    <row r="846" spans="1:15" x14ac:dyDescent="0.25">
      <c r="A846" t="s">
        <v>21502</v>
      </c>
      <c r="B846" s="1">
        <v>2021</v>
      </c>
      <c r="C846" t="s">
        <v>21761</v>
      </c>
      <c r="D846" t="s">
        <v>22706</v>
      </c>
      <c r="E846" t="s">
        <v>23136</v>
      </c>
      <c r="F846" s="1">
        <v>0</v>
      </c>
      <c r="G846" s="1">
        <v>0</v>
      </c>
      <c r="H846" s="1"/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/>
      <c r="O846" s="1">
        <v>45</v>
      </c>
    </row>
    <row r="847" spans="1:15" x14ac:dyDescent="0.25">
      <c r="A847" t="s">
        <v>21502</v>
      </c>
      <c r="B847" s="1">
        <v>2021</v>
      </c>
      <c r="C847" t="s">
        <v>21761</v>
      </c>
      <c r="D847" t="s">
        <v>22707</v>
      </c>
      <c r="E847" t="s">
        <v>23136</v>
      </c>
      <c r="F847" s="1">
        <v>0</v>
      </c>
      <c r="G847" s="1">
        <v>0</v>
      </c>
      <c r="H847" s="1"/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/>
      <c r="O847" s="1">
        <v>70</v>
      </c>
    </row>
    <row r="848" spans="1:15" x14ac:dyDescent="0.25">
      <c r="A848" t="s">
        <v>21502</v>
      </c>
      <c r="B848" s="1">
        <v>2021</v>
      </c>
      <c r="C848" t="s">
        <v>21761</v>
      </c>
      <c r="D848" t="s">
        <v>22708</v>
      </c>
      <c r="E848" t="s">
        <v>23136</v>
      </c>
      <c r="F848" s="1">
        <v>0</v>
      </c>
      <c r="G848" s="1">
        <v>0</v>
      </c>
      <c r="H848" s="1"/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/>
      <c r="O848" s="1">
        <v>70</v>
      </c>
    </row>
    <row r="849" spans="1:15" x14ac:dyDescent="0.25">
      <c r="A849" t="s">
        <v>21502</v>
      </c>
      <c r="B849" s="1">
        <v>2021</v>
      </c>
      <c r="C849" t="s">
        <v>21761</v>
      </c>
      <c r="D849" t="s">
        <v>22709</v>
      </c>
      <c r="E849" t="s">
        <v>23136</v>
      </c>
      <c r="F849" s="1">
        <v>0</v>
      </c>
      <c r="G849" s="1">
        <v>0</v>
      </c>
      <c r="H849" s="1"/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/>
      <c r="O849" s="1">
        <v>70</v>
      </c>
    </row>
    <row r="850" spans="1:15" x14ac:dyDescent="0.25">
      <c r="A850" t="s">
        <v>21502</v>
      </c>
      <c r="B850" s="1">
        <v>2021</v>
      </c>
      <c r="C850" t="s">
        <v>21761</v>
      </c>
      <c r="D850" t="s">
        <v>22710</v>
      </c>
      <c r="E850" t="s">
        <v>23136</v>
      </c>
      <c r="F850" s="1">
        <v>10.85099983215332</v>
      </c>
      <c r="G850" s="1">
        <v>0.2460000067949295</v>
      </c>
      <c r="H850" s="1">
        <v>6.5677952766418457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4.921837329864502</v>
      </c>
      <c r="O850" s="1">
        <v>45</v>
      </c>
    </row>
    <row r="851" spans="1:15" x14ac:dyDescent="0.25">
      <c r="A851" t="s">
        <v>21502</v>
      </c>
      <c r="B851" s="1">
        <v>2021</v>
      </c>
      <c r="C851" t="s">
        <v>21761</v>
      </c>
      <c r="D851" t="s">
        <v>22711</v>
      </c>
      <c r="E851" t="s">
        <v>23136</v>
      </c>
      <c r="F851" s="1">
        <v>0</v>
      </c>
      <c r="G851" s="1">
        <v>0</v>
      </c>
      <c r="H851" s="1"/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/>
      <c r="O851" s="1">
        <v>70</v>
      </c>
    </row>
    <row r="852" spans="1:15" x14ac:dyDescent="0.25">
      <c r="A852" t="s">
        <v>21502</v>
      </c>
      <c r="B852" s="1">
        <v>2021</v>
      </c>
      <c r="C852" t="s">
        <v>21762</v>
      </c>
      <c r="D852" t="s">
        <v>22712</v>
      </c>
      <c r="E852" t="s">
        <v>23136</v>
      </c>
      <c r="F852" s="1">
        <v>0</v>
      </c>
      <c r="G852" s="1">
        <v>0</v>
      </c>
      <c r="H852" s="1"/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/>
      <c r="O852" s="1">
        <v>60</v>
      </c>
    </row>
    <row r="853" spans="1:15" x14ac:dyDescent="0.25">
      <c r="A853" t="s">
        <v>21502</v>
      </c>
      <c r="B853" s="1">
        <v>2021</v>
      </c>
      <c r="C853" t="s">
        <v>21762</v>
      </c>
      <c r="D853" t="s">
        <v>22713</v>
      </c>
      <c r="E853" t="s">
        <v>23136</v>
      </c>
      <c r="F853" s="1">
        <v>451.37423706054688</v>
      </c>
      <c r="G853" s="1">
        <v>149.21772766113281</v>
      </c>
      <c r="H853" s="1">
        <v>50.377403259277344</v>
      </c>
      <c r="I853" s="1">
        <v>0</v>
      </c>
      <c r="J853" s="1">
        <v>3.2005134969949722E-2</v>
      </c>
      <c r="K853" s="1">
        <v>3.20051365184214E-2</v>
      </c>
      <c r="L853" s="1">
        <v>2.8779396222702501E-2</v>
      </c>
      <c r="M853" s="1">
        <v>0</v>
      </c>
      <c r="N853" s="1">
        <v>3.7063915729522705</v>
      </c>
      <c r="O853" s="1">
        <v>60</v>
      </c>
    </row>
    <row r="854" spans="1:15" x14ac:dyDescent="0.25">
      <c r="A854" t="s">
        <v>21502</v>
      </c>
      <c r="B854" s="1">
        <v>2021</v>
      </c>
      <c r="C854" t="s">
        <v>21763</v>
      </c>
      <c r="D854" t="s">
        <v>22714</v>
      </c>
      <c r="E854" t="s">
        <v>23137</v>
      </c>
      <c r="F854" s="1">
        <v>0</v>
      </c>
      <c r="G854" s="1">
        <v>0</v>
      </c>
      <c r="H854" s="1"/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/>
      <c r="O854" s="1">
        <v>45</v>
      </c>
    </row>
    <row r="855" spans="1:15" x14ac:dyDescent="0.25">
      <c r="A855" t="s">
        <v>21502</v>
      </c>
      <c r="B855" s="1">
        <v>2021</v>
      </c>
      <c r="C855" t="s">
        <v>21763</v>
      </c>
      <c r="D855" t="s">
        <v>22715</v>
      </c>
      <c r="E855" t="s">
        <v>23137</v>
      </c>
      <c r="F855" s="1">
        <v>77</v>
      </c>
      <c r="G855" s="1">
        <v>7</v>
      </c>
      <c r="H855" s="1">
        <v>12.571428298950195</v>
      </c>
      <c r="I855" s="1">
        <v>1.5151515603065491E-2</v>
      </c>
      <c r="J855" s="1">
        <v>0</v>
      </c>
      <c r="K855" s="1">
        <v>1.5151515151515201E-2</v>
      </c>
      <c r="L855" s="1">
        <v>0</v>
      </c>
      <c r="M855" s="1">
        <v>0</v>
      </c>
      <c r="N855" s="1">
        <v>4.8636364936828613</v>
      </c>
      <c r="O855" s="1">
        <v>40</v>
      </c>
    </row>
    <row r="856" spans="1:15" x14ac:dyDescent="0.25">
      <c r="A856" t="s">
        <v>21502</v>
      </c>
      <c r="B856" s="1">
        <v>2021</v>
      </c>
      <c r="C856" t="s">
        <v>21763</v>
      </c>
      <c r="D856" t="s">
        <v>22716</v>
      </c>
      <c r="E856" t="s">
        <v>23137</v>
      </c>
      <c r="F856" s="1">
        <v>70</v>
      </c>
      <c r="G856" s="1">
        <v>29.600000381469727</v>
      </c>
      <c r="H856" s="1">
        <v>29.5</v>
      </c>
      <c r="I856" s="1">
        <v>0.31343284249305725</v>
      </c>
      <c r="J856" s="1">
        <v>0.11940298229455948</v>
      </c>
      <c r="K856" s="1">
        <v>0.31343283582089548</v>
      </c>
      <c r="L856" s="1">
        <v>0</v>
      </c>
      <c r="M856" s="1">
        <v>0</v>
      </c>
      <c r="N856" s="1">
        <v>3.1492538452148438</v>
      </c>
      <c r="O856" s="1">
        <v>35</v>
      </c>
    </row>
    <row r="857" spans="1:15" x14ac:dyDescent="0.25">
      <c r="A857" t="s">
        <v>21502</v>
      </c>
      <c r="B857" s="1">
        <v>2021</v>
      </c>
      <c r="C857" t="s">
        <v>21763</v>
      </c>
      <c r="D857" t="s">
        <v>22717</v>
      </c>
      <c r="E857" t="s">
        <v>23137</v>
      </c>
      <c r="F857" s="1">
        <v>65</v>
      </c>
      <c r="G857" s="1">
        <v>12.800000190734863</v>
      </c>
      <c r="H857" s="1">
        <v>22.276922225952148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4.4761905670166016</v>
      </c>
      <c r="O857" s="1">
        <v>35</v>
      </c>
    </row>
    <row r="858" spans="1:15" x14ac:dyDescent="0.25">
      <c r="A858" t="s">
        <v>21502</v>
      </c>
      <c r="B858" s="1">
        <v>2021</v>
      </c>
      <c r="C858" t="s">
        <v>21763</v>
      </c>
      <c r="D858" t="s">
        <v>22718</v>
      </c>
      <c r="E858" t="s">
        <v>23137</v>
      </c>
      <c r="F858" s="1">
        <v>7</v>
      </c>
      <c r="G858" s="1">
        <v>0</v>
      </c>
      <c r="H858" s="1">
        <v>1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5</v>
      </c>
      <c r="O858" s="1">
        <v>40</v>
      </c>
    </row>
    <row r="859" spans="1:15" x14ac:dyDescent="0.25">
      <c r="A859" t="s">
        <v>21502</v>
      </c>
      <c r="B859" s="1">
        <v>2021</v>
      </c>
      <c r="C859" t="s">
        <v>21763</v>
      </c>
      <c r="D859" t="s">
        <v>22719</v>
      </c>
      <c r="E859" t="s">
        <v>23137</v>
      </c>
      <c r="F859" s="1">
        <v>0</v>
      </c>
      <c r="G859" s="1">
        <v>0</v>
      </c>
      <c r="H859" s="1"/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/>
      <c r="O859" s="1">
        <v>35</v>
      </c>
    </row>
    <row r="860" spans="1:15" x14ac:dyDescent="0.25">
      <c r="A860" t="s">
        <v>21502</v>
      </c>
      <c r="B860" s="1">
        <v>2021</v>
      </c>
      <c r="C860" t="s">
        <v>21763</v>
      </c>
      <c r="D860" t="s">
        <v>22720</v>
      </c>
      <c r="E860" t="s">
        <v>23137</v>
      </c>
      <c r="F860" s="1">
        <v>212</v>
      </c>
      <c r="G860" s="1">
        <v>73</v>
      </c>
      <c r="H860" s="1">
        <v>26.297170639038086</v>
      </c>
      <c r="I860" s="1">
        <v>0.10047847032546997</v>
      </c>
      <c r="J860" s="1">
        <v>2.8708133846521378E-2</v>
      </c>
      <c r="K860" s="1">
        <v>0.1004784688995215</v>
      </c>
      <c r="L860" s="1">
        <v>0</v>
      </c>
      <c r="M860" s="1">
        <v>0</v>
      </c>
      <c r="N860" s="1">
        <v>4.0622010231018066</v>
      </c>
      <c r="O860" s="1">
        <v>35</v>
      </c>
    </row>
    <row r="861" spans="1:15" x14ac:dyDescent="0.25">
      <c r="A861" t="s">
        <v>21502</v>
      </c>
      <c r="B861" s="1">
        <v>2021</v>
      </c>
      <c r="C861" t="s">
        <v>21763</v>
      </c>
      <c r="D861" t="s">
        <v>22721</v>
      </c>
      <c r="E861" t="s">
        <v>23137</v>
      </c>
      <c r="F861" s="1">
        <v>0</v>
      </c>
      <c r="G861" s="1">
        <v>0</v>
      </c>
      <c r="H861" s="1"/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/>
      <c r="O861" s="1">
        <v>35</v>
      </c>
    </row>
    <row r="862" spans="1:15" x14ac:dyDescent="0.25">
      <c r="A862" t="s">
        <v>21502</v>
      </c>
      <c r="B862" s="1">
        <v>2021</v>
      </c>
      <c r="C862" t="s">
        <v>21763</v>
      </c>
      <c r="D862" t="s">
        <v>22722</v>
      </c>
      <c r="E862" t="s">
        <v>23137</v>
      </c>
      <c r="F862" s="1">
        <v>1</v>
      </c>
      <c r="G862" s="1">
        <v>0</v>
      </c>
      <c r="H862" s="1">
        <v>2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5</v>
      </c>
      <c r="O862" s="1">
        <v>40</v>
      </c>
    </row>
    <row r="863" spans="1:15" x14ac:dyDescent="0.25">
      <c r="A863" t="s">
        <v>21502</v>
      </c>
      <c r="B863" s="1">
        <v>2021</v>
      </c>
      <c r="C863" t="s">
        <v>21764</v>
      </c>
      <c r="D863" t="s">
        <v>22723</v>
      </c>
      <c r="E863" t="s">
        <v>23137</v>
      </c>
      <c r="F863" s="1">
        <v>46</v>
      </c>
      <c r="G863" s="1">
        <v>21.100000381469727</v>
      </c>
      <c r="H863" s="1">
        <v>32.326087951660156</v>
      </c>
      <c r="I863" s="1">
        <v>0</v>
      </c>
      <c r="J863" s="1">
        <v>2.5641025975346565E-2</v>
      </c>
      <c r="K863" s="1">
        <v>2.5641025641025599E-2</v>
      </c>
      <c r="L863" s="1">
        <v>0</v>
      </c>
      <c r="M863" s="1">
        <v>0</v>
      </c>
      <c r="N863" s="1">
        <v>3.9487178325653076</v>
      </c>
      <c r="O863" s="1">
        <v>40</v>
      </c>
    </row>
    <row r="864" spans="1:15" x14ac:dyDescent="0.25">
      <c r="A864" t="s">
        <v>21503</v>
      </c>
      <c r="B864" s="1">
        <v>2021</v>
      </c>
      <c r="C864" t="s">
        <v>21765</v>
      </c>
      <c r="D864" t="s">
        <v>22724</v>
      </c>
      <c r="E864" t="s">
        <v>23138</v>
      </c>
      <c r="F864" s="1">
        <v>0</v>
      </c>
      <c r="G864" s="1">
        <v>0</v>
      </c>
      <c r="H864" s="1"/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/>
      <c r="O864" s="1">
        <v>70</v>
      </c>
    </row>
    <row r="865" spans="1:15" x14ac:dyDescent="0.25">
      <c r="A865" t="s">
        <v>21503</v>
      </c>
      <c r="B865" s="1">
        <v>2021</v>
      </c>
      <c r="C865" t="s">
        <v>21765</v>
      </c>
      <c r="D865" t="s">
        <v>22725</v>
      </c>
      <c r="E865" t="s">
        <v>23138</v>
      </c>
      <c r="F865" s="1">
        <v>37.135848999023438</v>
      </c>
      <c r="G865" s="1">
        <v>0</v>
      </c>
      <c r="H865" s="1">
        <v>31.935018539428711</v>
      </c>
      <c r="I865" s="1">
        <v>0</v>
      </c>
      <c r="J865" s="1">
        <v>1.9999999552965164E-2</v>
      </c>
      <c r="K865" s="1">
        <v>0.04</v>
      </c>
      <c r="L865" s="1">
        <v>0.2</v>
      </c>
      <c r="M865" s="1">
        <v>0</v>
      </c>
      <c r="N865" s="1">
        <v>3.9124999046325684</v>
      </c>
      <c r="O865" s="1">
        <v>70</v>
      </c>
    </row>
    <row r="866" spans="1:15" x14ac:dyDescent="0.25">
      <c r="A866" t="s">
        <v>21503</v>
      </c>
      <c r="B866" s="1">
        <v>2021</v>
      </c>
      <c r="C866" t="s">
        <v>21765</v>
      </c>
      <c r="D866" t="s">
        <v>22726</v>
      </c>
      <c r="E866" t="s">
        <v>23138</v>
      </c>
      <c r="F866" s="1">
        <v>117.77072143554688</v>
      </c>
      <c r="G866" s="1">
        <v>9.5169458389282227</v>
      </c>
      <c r="H866" s="1">
        <v>17.781265258789063</v>
      </c>
      <c r="I866" s="1">
        <v>0</v>
      </c>
      <c r="J866" s="1">
        <v>0</v>
      </c>
      <c r="K866" s="1">
        <v>4.7041736983223998E-3</v>
      </c>
      <c r="L866" s="1">
        <v>0.2</v>
      </c>
      <c r="M866" s="1">
        <v>0</v>
      </c>
      <c r="N866" s="1">
        <v>4</v>
      </c>
      <c r="O866" s="1">
        <v>45</v>
      </c>
    </row>
    <row r="867" spans="1:15" x14ac:dyDescent="0.25">
      <c r="A867" t="s">
        <v>21503</v>
      </c>
      <c r="B867" s="1">
        <v>2021</v>
      </c>
      <c r="C867" t="s">
        <v>21766</v>
      </c>
      <c r="D867" t="s">
        <v>22727</v>
      </c>
      <c r="E867" t="s">
        <v>23138</v>
      </c>
      <c r="F867" s="1">
        <v>0</v>
      </c>
      <c r="G867" s="1">
        <v>0</v>
      </c>
      <c r="H867" s="1"/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/>
      <c r="O867" s="1">
        <v>60</v>
      </c>
    </row>
    <row r="868" spans="1:15" x14ac:dyDescent="0.25">
      <c r="A868" t="s">
        <v>21503</v>
      </c>
      <c r="B868" s="1">
        <v>2021</v>
      </c>
      <c r="C868" t="s">
        <v>21766</v>
      </c>
      <c r="D868" t="s">
        <v>22728</v>
      </c>
      <c r="E868" t="s">
        <v>23138</v>
      </c>
      <c r="F868" s="1">
        <v>6716.82177734375</v>
      </c>
      <c r="G868" s="1">
        <v>267.32424926757813</v>
      </c>
      <c r="H868" s="1">
        <v>39.595703125</v>
      </c>
      <c r="I868" s="1">
        <v>9.9999997764825821E-3</v>
      </c>
      <c r="J868" s="1">
        <v>3.9999999105930328E-2</v>
      </c>
      <c r="K868" s="1">
        <v>3.6140730015012099E-2</v>
      </c>
      <c r="L868" s="1">
        <v>0.2</v>
      </c>
      <c r="M868" s="1">
        <v>2.8864799999999988</v>
      </c>
      <c r="N868" s="1">
        <v>3.6124999523162842</v>
      </c>
      <c r="O868" s="1">
        <v>60</v>
      </c>
    </row>
    <row r="869" spans="1:15" x14ac:dyDescent="0.25">
      <c r="A869" t="s">
        <v>21503</v>
      </c>
      <c r="B869" s="1">
        <v>2021</v>
      </c>
      <c r="C869" t="s">
        <v>21766</v>
      </c>
      <c r="D869" t="s">
        <v>22729</v>
      </c>
      <c r="E869" t="s">
        <v>23138</v>
      </c>
      <c r="F869" s="1">
        <v>8.8585901260375977</v>
      </c>
      <c r="G869" s="1">
        <v>0.36542999744415283</v>
      </c>
      <c r="H869" s="1">
        <v>35.712558746337891</v>
      </c>
      <c r="I869" s="1">
        <v>9.9999997764825821E-3</v>
      </c>
      <c r="J869" s="1">
        <v>3.9999999105930328E-2</v>
      </c>
      <c r="K869" s="1">
        <v>0</v>
      </c>
      <c r="L869" s="1">
        <v>0.2</v>
      </c>
      <c r="M869" s="1">
        <v>0</v>
      </c>
      <c r="N869" s="1">
        <v>3.5499999523162842</v>
      </c>
      <c r="O869" s="1">
        <v>60</v>
      </c>
    </row>
    <row r="870" spans="1:15" x14ac:dyDescent="0.25">
      <c r="A870" t="s">
        <v>21503</v>
      </c>
      <c r="B870" s="1">
        <v>2021</v>
      </c>
      <c r="C870" t="s">
        <v>21767</v>
      </c>
      <c r="D870" t="s">
        <v>22730</v>
      </c>
      <c r="E870" t="s">
        <v>23139</v>
      </c>
      <c r="F870" s="1">
        <v>91507</v>
      </c>
      <c r="G870" s="1">
        <v>5821.89990234375</v>
      </c>
      <c r="H870" s="1">
        <v>40.745254516601563</v>
      </c>
      <c r="I870" s="1">
        <v>1.0999999940395355E-3</v>
      </c>
      <c r="J870" s="1">
        <v>4.1000000201165676E-3</v>
      </c>
      <c r="K870" s="1">
        <v>6.4765953792336002E-3</v>
      </c>
      <c r="L870" s="1">
        <v>0</v>
      </c>
      <c r="M870" s="1">
        <v>0</v>
      </c>
      <c r="N870" s="1">
        <v>4.0268368721008301</v>
      </c>
      <c r="O870" s="1">
        <v>60</v>
      </c>
    </row>
    <row r="871" spans="1:15" x14ac:dyDescent="0.25">
      <c r="A871" t="s">
        <v>21503</v>
      </c>
      <c r="B871" s="1">
        <v>2021</v>
      </c>
      <c r="C871" t="s">
        <v>21767</v>
      </c>
      <c r="D871" t="s">
        <v>22731</v>
      </c>
      <c r="E871" t="s">
        <v>23139</v>
      </c>
      <c r="F871" s="1">
        <v>0</v>
      </c>
      <c r="G871" s="1">
        <v>0</v>
      </c>
      <c r="H871" s="1"/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/>
      <c r="O871" s="1">
        <v>60</v>
      </c>
    </row>
    <row r="872" spans="1:15" x14ac:dyDescent="0.25">
      <c r="A872" t="s">
        <v>21503</v>
      </c>
      <c r="B872" s="1">
        <v>2021</v>
      </c>
      <c r="C872" t="s">
        <v>21767</v>
      </c>
      <c r="D872" t="s">
        <v>22732</v>
      </c>
      <c r="E872" t="s">
        <v>23139</v>
      </c>
      <c r="F872" s="1">
        <v>18236</v>
      </c>
      <c r="G872" s="1">
        <v>4527</v>
      </c>
      <c r="H872" s="1">
        <v>30.873292922973633</v>
      </c>
      <c r="I872" s="1">
        <v>0.12335678935050964</v>
      </c>
      <c r="J872" s="1">
        <v>0.12479548156261444</v>
      </c>
      <c r="K872" s="1">
        <v>7.3787125029894707E-2</v>
      </c>
      <c r="L872" s="1">
        <v>0</v>
      </c>
      <c r="M872" s="1">
        <v>0</v>
      </c>
      <c r="N872" s="1">
        <v>3.3478319644927979</v>
      </c>
      <c r="O872" s="1">
        <v>45</v>
      </c>
    </row>
    <row r="873" spans="1:15" x14ac:dyDescent="0.25">
      <c r="A873" t="s">
        <v>21503</v>
      </c>
      <c r="B873" s="1">
        <v>2021</v>
      </c>
      <c r="C873" t="s">
        <v>21768</v>
      </c>
      <c r="D873" t="s">
        <v>22733</v>
      </c>
      <c r="E873" t="s">
        <v>23139</v>
      </c>
      <c r="F873" s="1">
        <v>7</v>
      </c>
      <c r="G873" s="1"/>
      <c r="H873" s="1">
        <v>33.428569793701172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/>
      <c r="O873" s="1"/>
    </row>
    <row r="874" spans="1:15" x14ac:dyDescent="0.25">
      <c r="A874" t="s">
        <v>21503</v>
      </c>
      <c r="B874" s="1">
        <v>2021</v>
      </c>
      <c r="C874" t="s">
        <v>21769</v>
      </c>
      <c r="D874" t="s">
        <v>22734</v>
      </c>
      <c r="E874" t="s">
        <v>23139</v>
      </c>
      <c r="F874" s="1">
        <v>20</v>
      </c>
      <c r="G874" s="1">
        <v>0</v>
      </c>
      <c r="H874" s="1">
        <v>3.4500000476837158</v>
      </c>
      <c r="I874" s="1">
        <v>0</v>
      </c>
      <c r="J874" s="1">
        <v>0</v>
      </c>
      <c r="K874" s="1">
        <v>0</v>
      </c>
      <c r="L874" s="1">
        <v>6.6666666666666693E-2</v>
      </c>
      <c r="M874" s="1">
        <v>0</v>
      </c>
      <c r="N874" s="1">
        <v>4.5</v>
      </c>
      <c r="O874" s="1">
        <v>45</v>
      </c>
    </row>
    <row r="875" spans="1:15" x14ac:dyDescent="0.25">
      <c r="A875" t="s">
        <v>21503</v>
      </c>
      <c r="B875" s="1">
        <v>2021</v>
      </c>
      <c r="C875" t="s">
        <v>21769</v>
      </c>
      <c r="D875" t="s">
        <v>22735</v>
      </c>
      <c r="E875" t="s">
        <v>23139</v>
      </c>
      <c r="F875" s="1">
        <v>30</v>
      </c>
      <c r="G875" s="1">
        <v>1.1000000238418579</v>
      </c>
      <c r="H875" s="1">
        <v>10.866666793823242</v>
      </c>
      <c r="I875" s="1">
        <v>0</v>
      </c>
      <c r="J875" s="1">
        <v>9.9999997764825821E-3</v>
      </c>
      <c r="K875" s="1">
        <v>0</v>
      </c>
      <c r="L875" s="1">
        <v>0</v>
      </c>
      <c r="M875" s="1">
        <v>0</v>
      </c>
      <c r="N875" s="1">
        <v>4.0537500381469727</v>
      </c>
      <c r="O875" s="1">
        <v>40</v>
      </c>
    </row>
    <row r="876" spans="1:15" x14ac:dyDescent="0.25">
      <c r="A876" t="s">
        <v>21503</v>
      </c>
      <c r="B876" s="1">
        <v>2021</v>
      </c>
      <c r="C876" t="s">
        <v>21769</v>
      </c>
      <c r="D876" t="s">
        <v>22736</v>
      </c>
      <c r="E876" t="s">
        <v>23139</v>
      </c>
      <c r="F876" s="1">
        <v>111</v>
      </c>
      <c r="G876" s="1">
        <v>1.2000000476837158</v>
      </c>
      <c r="H876" s="1">
        <v>10.198198318481445</v>
      </c>
      <c r="I876" s="1">
        <v>0</v>
      </c>
      <c r="J876" s="1">
        <v>2.9999999329447746E-2</v>
      </c>
      <c r="K876" s="1">
        <v>9.0909090909090898E-2</v>
      </c>
      <c r="L876" s="1">
        <v>0</v>
      </c>
      <c r="M876" s="1">
        <v>0</v>
      </c>
      <c r="N876" s="1">
        <v>3.899411678314209</v>
      </c>
      <c r="O876" s="1">
        <v>40</v>
      </c>
    </row>
    <row r="877" spans="1:15" x14ac:dyDescent="0.25">
      <c r="A877" t="s">
        <v>21503</v>
      </c>
      <c r="B877" s="1">
        <v>2021</v>
      </c>
      <c r="C877" t="s">
        <v>21769</v>
      </c>
      <c r="D877" t="s">
        <v>22737</v>
      </c>
      <c r="E877" t="s">
        <v>23139</v>
      </c>
      <c r="F877" s="1">
        <v>0</v>
      </c>
      <c r="G877" s="1">
        <v>0</v>
      </c>
      <c r="H877" s="1"/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/>
      <c r="O877" s="1">
        <v>35</v>
      </c>
    </row>
    <row r="878" spans="1:15" x14ac:dyDescent="0.25">
      <c r="A878" t="s">
        <v>21503</v>
      </c>
      <c r="B878" s="1">
        <v>2021</v>
      </c>
      <c r="C878" t="s">
        <v>21769</v>
      </c>
      <c r="D878" t="s">
        <v>22738</v>
      </c>
      <c r="E878" t="s">
        <v>23139</v>
      </c>
      <c r="F878" s="1">
        <v>13858</v>
      </c>
      <c r="G878" s="1">
        <v>3034.199951171875</v>
      </c>
      <c r="H878" s="1">
        <v>22.080472946166992</v>
      </c>
      <c r="I878" s="1">
        <v>9.9999997764825821E-3</v>
      </c>
      <c r="J878" s="1">
        <v>5.9999998658895493E-2</v>
      </c>
      <c r="K878" s="1">
        <v>0.03</v>
      </c>
      <c r="L878" s="1">
        <v>0.25</v>
      </c>
      <c r="M878" s="1">
        <v>9</v>
      </c>
      <c r="N878" s="1">
        <v>3.6680958271026611</v>
      </c>
      <c r="O878" s="1">
        <v>35</v>
      </c>
    </row>
    <row r="879" spans="1:15" x14ac:dyDescent="0.25">
      <c r="A879" t="s">
        <v>21503</v>
      </c>
      <c r="B879" s="1">
        <v>2021</v>
      </c>
      <c r="C879" t="s">
        <v>21770</v>
      </c>
      <c r="D879" t="s">
        <v>22739</v>
      </c>
      <c r="E879" t="s">
        <v>23139</v>
      </c>
      <c r="F879" s="1">
        <v>689</v>
      </c>
      <c r="G879" s="1">
        <v>59.200000762939453</v>
      </c>
      <c r="H879" s="1">
        <v>19.586006164550781</v>
      </c>
      <c r="I879" s="1">
        <v>0</v>
      </c>
      <c r="J879" s="1">
        <v>9.9999997764825821E-3</v>
      </c>
      <c r="K879" s="1">
        <v>4.9865763124847799E-2</v>
      </c>
      <c r="L879" s="1">
        <v>0</v>
      </c>
      <c r="M879" s="1">
        <v>0</v>
      </c>
      <c r="N879" s="1">
        <v>3.9469449520111084</v>
      </c>
      <c r="O879" s="1">
        <v>45</v>
      </c>
    </row>
    <row r="880" spans="1:15" x14ac:dyDescent="0.25">
      <c r="A880" t="s">
        <v>21503</v>
      </c>
      <c r="B880" s="1">
        <v>2021</v>
      </c>
      <c r="C880" t="s">
        <v>21770</v>
      </c>
      <c r="D880" t="s">
        <v>22740</v>
      </c>
      <c r="E880" t="s">
        <v>23139</v>
      </c>
      <c r="F880" s="1">
        <v>10575</v>
      </c>
      <c r="G880" s="1">
        <v>976.5999755859375</v>
      </c>
      <c r="H880" s="1">
        <v>22.915187835693359</v>
      </c>
      <c r="I880" s="1">
        <v>0</v>
      </c>
      <c r="J880" s="1">
        <v>1.2097125872969627E-2</v>
      </c>
      <c r="K880" s="1">
        <v>2.7845853143727901E-2</v>
      </c>
      <c r="L880" s="1">
        <v>0.2</v>
      </c>
      <c r="M880" s="1">
        <v>8</v>
      </c>
      <c r="N880" s="1">
        <v>3.8546357154846191</v>
      </c>
      <c r="O880" s="1">
        <v>45</v>
      </c>
    </row>
    <row r="881" spans="1:15" x14ac:dyDescent="0.25">
      <c r="A881" t="s">
        <v>21503</v>
      </c>
      <c r="B881" s="1">
        <v>2021</v>
      </c>
      <c r="C881" t="s">
        <v>21770</v>
      </c>
      <c r="D881" t="s">
        <v>22741</v>
      </c>
      <c r="E881" t="s">
        <v>23139</v>
      </c>
      <c r="F881" s="1">
        <v>72</v>
      </c>
      <c r="G881" s="1">
        <v>0</v>
      </c>
      <c r="H881" s="1">
        <v>12.375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4.1904168128967285</v>
      </c>
      <c r="O881" s="1">
        <v>45</v>
      </c>
    </row>
    <row r="882" spans="1:15" x14ac:dyDescent="0.25">
      <c r="A882" t="s">
        <v>21503</v>
      </c>
      <c r="B882" s="1">
        <v>2021</v>
      </c>
      <c r="C882" t="s">
        <v>21771</v>
      </c>
      <c r="D882" t="s">
        <v>22742</v>
      </c>
      <c r="E882" t="s">
        <v>23140</v>
      </c>
      <c r="F882" s="1">
        <v>215.7347412109375</v>
      </c>
      <c r="G882" s="1">
        <v>2.2499999031424522E-3</v>
      </c>
      <c r="H882" s="1">
        <v>28.574375152587891</v>
      </c>
      <c r="I882" s="1">
        <v>9.9999997764825821E-3</v>
      </c>
      <c r="J882" s="1">
        <v>3.9999999105930328E-2</v>
      </c>
      <c r="K882" s="1">
        <v>6.4055826505514E-3</v>
      </c>
      <c r="L882" s="1">
        <v>0.2</v>
      </c>
      <c r="M882" s="1">
        <v>0</v>
      </c>
      <c r="N882" s="1">
        <v>3.7999999523162842</v>
      </c>
      <c r="O882" s="1">
        <v>70</v>
      </c>
    </row>
    <row r="883" spans="1:15" x14ac:dyDescent="0.25">
      <c r="A883" t="s">
        <v>21503</v>
      </c>
      <c r="B883" s="1">
        <v>2021</v>
      </c>
      <c r="C883" t="s">
        <v>21772</v>
      </c>
      <c r="D883" t="s">
        <v>22743</v>
      </c>
      <c r="E883" t="s">
        <v>23140</v>
      </c>
      <c r="F883" s="1">
        <v>848.44024658203125</v>
      </c>
      <c r="G883" s="1">
        <v>26.350099563598633</v>
      </c>
      <c r="H883" s="1">
        <v>40.236637115478516</v>
      </c>
      <c r="I883" s="1">
        <v>9.9999997764825821E-3</v>
      </c>
      <c r="J883" s="1">
        <v>3.9999999105930328E-2</v>
      </c>
      <c r="K883" s="1">
        <v>1.45492587797941E-2</v>
      </c>
      <c r="L883" s="1">
        <v>0.2</v>
      </c>
      <c r="M883" s="1">
        <v>0</v>
      </c>
      <c r="N883" s="1">
        <v>3.5863730907440186</v>
      </c>
      <c r="O883" s="1">
        <v>60</v>
      </c>
    </row>
    <row r="884" spans="1:15" x14ac:dyDescent="0.25">
      <c r="A884" t="s">
        <v>21503</v>
      </c>
      <c r="B884" s="1">
        <v>2021</v>
      </c>
      <c r="C884" t="s">
        <v>21773</v>
      </c>
      <c r="D884" t="s">
        <v>22744</v>
      </c>
      <c r="E884" t="s">
        <v>23140</v>
      </c>
      <c r="F884" s="1">
        <v>0</v>
      </c>
      <c r="G884" s="1">
        <v>0</v>
      </c>
      <c r="H884" s="1"/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/>
      <c r="O884" s="1">
        <v>70</v>
      </c>
    </row>
    <row r="885" spans="1:15" x14ac:dyDescent="0.25">
      <c r="A885" t="s">
        <v>21503</v>
      </c>
      <c r="B885" s="1">
        <v>2021</v>
      </c>
      <c r="C885" t="s">
        <v>21773</v>
      </c>
      <c r="D885" t="s">
        <v>22745</v>
      </c>
      <c r="E885" t="s">
        <v>23140</v>
      </c>
      <c r="F885" s="1">
        <v>0</v>
      </c>
      <c r="G885" s="1">
        <v>0</v>
      </c>
      <c r="H885" s="1"/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/>
      <c r="O885" s="1">
        <v>70</v>
      </c>
    </row>
    <row r="886" spans="1:15" x14ac:dyDescent="0.25">
      <c r="A886" t="s">
        <v>21503</v>
      </c>
      <c r="B886" s="1">
        <v>2021</v>
      </c>
      <c r="C886" t="s">
        <v>21773</v>
      </c>
      <c r="D886" t="s">
        <v>22746</v>
      </c>
      <c r="E886" t="s">
        <v>23140</v>
      </c>
      <c r="F886" s="1">
        <v>0</v>
      </c>
      <c r="G886" s="1">
        <v>0</v>
      </c>
      <c r="H886" s="1"/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/>
      <c r="O886" s="1">
        <v>70</v>
      </c>
    </row>
    <row r="887" spans="1:15" x14ac:dyDescent="0.25">
      <c r="A887" t="s">
        <v>21503</v>
      </c>
      <c r="B887" s="1">
        <v>2021</v>
      </c>
      <c r="C887" t="s">
        <v>21773</v>
      </c>
      <c r="D887" t="s">
        <v>22747</v>
      </c>
      <c r="E887" t="s">
        <v>23140</v>
      </c>
      <c r="F887" s="1">
        <v>0</v>
      </c>
      <c r="G887" s="1">
        <v>0</v>
      </c>
      <c r="H887" s="1"/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/>
      <c r="O887" s="1">
        <v>45</v>
      </c>
    </row>
    <row r="888" spans="1:15" x14ac:dyDescent="0.25">
      <c r="A888" t="s">
        <v>21503</v>
      </c>
      <c r="B888" s="1">
        <v>2021</v>
      </c>
      <c r="C888" t="s">
        <v>21773</v>
      </c>
      <c r="D888" t="s">
        <v>22748</v>
      </c>
      <c r="E888" t="s">
        <v>23140</v>
      </c>
      <c r="F888" s="1">
        <v>0</v>
      </c>
      <c r="G888" s="1">
        <v>0</v>
      </c>
      <c r="H888" s="1"/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/>
      <c r="O888" s="1">
        <v>70</v>
      </c>
    </row>
    <row r="889" spans="1:15" x14ac:dyDescent="0.25">
      <c r="A889" t="s">
        <v>21503</v>
      </c>
      <c r="B889" s="1">
        <v>2021</v>
      </c>
      <c r="C889" t="s">
        <v>21773</v>
      </c>
      <c r="D889" t="s">
        <v>22749</v>
      </c>
      <c r="E889" t="s">
        <v>23140</v>
      </c>
      <c r="F889" s="1">
        <v>0</v>
      </c>
      <c r="G889" s="1">
        <v>0</v>
      </c>
      <c r="H889" s="1"/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/>
      <c r="O889" s="1">
        <v>70</v>
      </c>
    </row>
    <row r="890" spans="1:15" x14ac:dyDescent="0.25">
      <c r="A890" t="s">
        <v>21503</v>
      </c>
      <c r="B890" s="1">
        <v>2021</v>
      </c>
      <c r="C890" t="s">
        <v>21773</v>
      </c>
      <c r="D890" t="s">
        <v>22750</v>
      </c>
      <c r="E890" t="s">
        <v>23140</v>
      </c>
      <c r="F890" s="1">
        <v>0.81256997585296631</v>
      </c>
      <c r="G890" s="1">
        <v>0</v>
      </c>
      <c r="H890" s="1">
        <v>35.840335845947266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4</v>
      </c>
      <c r="O890" s="1">
        <v>70</v>
      </c>
    </row>
    <row r="891" spans="1:15" x14ac:dyDescent="0.25">
      <c r="A891" t="s">
        <v>21503</v>
      </c>
      <c r="B891" s="1">
        <v>2021</v>
      </c>
      <c r="C891" t="s">
        <v>21773</v>
      </c>
      <c r="D891" t="s">
        <v>22751</v>
      </c>
      <c r="E891" t="s">
        <v>23140</v>
      </c>
      <c r="F891" s="1">
        <v>12.846019744873047</v>
      </c>
      <c r="G891" s="1">
        <v>0</v>
      </c>
      <c r="H891" s="1">
        <v>10.299099922180176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4.2159466743469238</v>
      </c>
      <c r="O891" s="1">
        <v>45</v>
      </c>
    </row>
    <row r="892" spans="1:15" x14ac:dyDescent="0.25">
      <c r="A892" t="s">
        <v>21503</v>
      </c>
      <c r="B892" s="1">
        <v>2021</v>
      </c>
      <c r="C892" t="s">
        <v>21773</v>
      </c>
      <c r="D892" t="s">
        <v>22752</v>
      </c>
      <c r="E892" t="s">
        <v>23140</v>
      </c>
      <c r="F892" s="1">
        <v>0</v>
      </c>
      <c r="G892" s="1">
        <v>0</v>
      </c>
      <c r="H892" s="1"/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/>
      <c r="O892" s="1">
        <v>70</v>
      </c>
    </row>
    <row r="893" spans="1:15" x14ac:dyDescent="0.25">
      <c r="A893" t="s">
        <v>21503</v>
      </c>
      <c r="B893" s="1">
        <v>2021</v>
      </c>
      <c r="C893" t="s">
        <v>21774</v>
      </c>
      <c r="D893" t="s">
        <v>22753</v>
      </c>
      <c r="E893" t="s">
        <v>23140</v>
      </c>
      <c r="F893" s="1">
        <v>0</v>
      </c>
      <c r="G893" s="1">
        <v>0</v>
      </c>
      <c r="H893" s="1"/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/>
      <c r="O893" s="1">
        <v>60</v>
      </c>
    </row>
    <row r="894" spans="1:15" x14ac:dyDescent="0.25">
      <c r="A894" t="s">
        <v>21503</v>
      </c>
      <c r="B894" s="1">
        <v>2021</v>
      </c>
      <c r="C894" t="s">
        <v>21774</v>
      </c>
      <c r="D894" t="s">
        <v>22754</v>
      </c>
      <c r="E894" t="s">
        <v>23140</v>
      </c>
      <c r="F894" s="1">
        <v>891.35211181640625</v>
      </c>
      <c r="G894" s="1">
        <v>141.05329895019531</v>
      </c>
      <c r="H894" s="1">
        <v>37.462303161621094</v>
      </c>
      <c r="I894" s="1">
        <v>0</v>
      </c>
      <c r="J894" s="1">
        <v>5.000000074505806E-2</v>
      </c>
      <c r="K894" s="1">
        <v>0</v>
      </c>
      <c r="L894" s="1">
        <v>0.19</v>
      </c>
      <c r="M894" s="1">
        <v>0</v>
      </c>
      <c r="N894" s="1">
        <v>3.6666667461395264</v>
      </c>
      <c r="O894" s="1">
        <v>60</v>
      </c>
    </row>
    <row r="895" spans="1:15" x14ac:dyDescent="0.25">
      <c r="A895" t="s">
        <v>21503</v>
      </c>
      <c r="B895" s="1">
        <v>2021</v>
      </c>
      <c r="C895" t="s">
        <v>21775</v>
      </c>
      <c r="D895" t="s">
        <v>22755</v>
      </c>
      <c r="E895" t="s">
        <v>23141</v>
      </c>
      <c r="F895" s="1">
        <v>21</v>
      </c>
      <c r="G895" s="1">
        <v>0</v>
      </c>
      <c r="H895" s="1">
        <v>12.190476417541504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4</v>
      </c>
      <c r="O895" s="1">
        <v>45</v>
      </c>
    </row>
    <row r="896" spans="1:15" x14ac:dyDescent="0.25">
      <c r="A896" t="s">
        <v>21503</v>
      </c>
      <c r="B896" s="1">
        <v>2021</v>
      </c>
      <c r="C896" t="s">
        <v>21775</v>
      </c>
      <c r="D896" t="s">
        <v>22756</v>
      </c>
      <c r="E896" t="s">
        <v>23141</v>
      </c>
      <c r="F896" s="1">
        <v>32</v>
      </c>
      <c r="G896" s="1">
        <v>3.2999999523162842</v>
      </c>
      <c r="H896" s="1">
        <v>19.875</v>
      </c>
      <c r="I896" s="1">
        <v>0</v>
      </c>
      <c r="J896" s="1">
        <v>5.000000074505806E-2</v>
      </c>
      <c r="K896" s="1">
        <v>0.33</v>
      </c>
      <c r="L896" s="1">
        <v>0</v>
      </c>
      <c r="M896" s="1">
        <v>0</v>
      </c>
      <c r="N896" s="1">
        <v>3.7804877758026123</v>
      </c>
      <c r="O896" s="1">
        <v>40</v>
      </c>
    </row>
    <row r="897" spans="1:15" x14ac:dyDescent="0.25">
      <c r="A897" t="s">
        <v>21503</v>
      </c>
      <c r="B897" s="1">
        <v>2021</v>
      </c>
      <c r="C897" t="s">
        <v>21775</v>
      </c>
      <c r="D897" t="s">
        <v>22757</v>
      </c>
      <c r="E897" t="s">
        <v>23141</v>
      </c>
      <c r="F897" s="1">
        <v>163</v>
      </c>
      <c r="G897" s="1">
        <v>8.3999996185302734</v>
      </c>
      <c r="H897" s="1">
        <v>14.920245170593262</v>
      </c>
      <c r="I897" s="1">
        <v>0</v>
      </c>
      <c r="J897" s="1">
        <v>7.0000000298023224E-2</v>
      </c>
      <c r="K897" s="1">
        <v>0.09</v>
      </c>
      <c r="L897" s="1">
        <v>0</v>
      </c>
      <c r="M897" s="1">
        <v>0</v>
      </c>
      <c r="N897" s="1">
        <v>3.8399999141693115</v>
      </c>
      <c r="O897" s="1">
        <v>35</v>
      </c>
    </row>
    <row r="898" spans="1:15" x14ac:dyDescent="0.25">
      <c r="A898" t="s">
        <v>21503</v>
      </c>
      <c r="B898" s="1">
        <v>2021</v>
      </c>
      <c r="C898" t="s">
        <v>21775</v>
      </c>
      <c r="D898" t="s">
        <v>22758</v>
      </c>
      <c r="E898" t="s">
        <v>23141</v>
      </c>
      <c r="F898" s="1">
        <v>45</v>
      </c>
      <c r="G898" s="1">
        <v>1.7999999523162842</v>
      </c>
      <c r="H898" s="1">
        <v>19.577777862548828</v>
      </c>
      <c r="I898" s="1">
        <v>0</v>
      </c>
      <c r="J898" s="1">
        <v>1.9999999552965164E-2</v>
      </c>
      <c r="K898" s="1">
        <v>0.08</v>
      </c>
      <c r="L898" s="1">
        <v>0</v>
      </c>
      <c r="M898" s="1">
        <v>0</v>
      </c>
      <c r="N898" s="1">
        <v>3.8299999237060547</v>
      </c>
      <c r="O898" s="1">
        <v>35</v>
      </c>
    </row>
    <row r="899" spans="1:15" x14ac:dyDescent="0.25">
      <c r="A899" t="s">
        <v>21503</v>
      </c>
      <c r="B899" s="1">
        <v>2021</v>
      </c>
      <c r="C899" t="s">
        <v>21775</v>
      </c>
      <c r="D899" t="s">
        <v>22759</v>
      </c>
      <c r="E899" t="s">
        <v>23141</v>
      </c>
      <c r="F899" s="1">
        <v>0</v>
      </c>
      <c r="G899" s="1">
        <v>0</v>
      </c>
      <c r="H899" s="1"/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/>
      <c r="O899" s="1">
        <v>40</v>
      </c>
    </row>
    <row r="900" spans="1:15" x14ac:dyDescent="0.25">
      <c r="A900" t="s">
        <v>21503</v>
      </c>
      <c r="B900" s="1">
        <v>2021</v>
      </c>
      <c r="C900" t="s">
        <v>21775</v>
      </c>
      <c r="D900" t="s">
        <v>22760</v>
      </c>
      <c r="E900" t="s">
        <v>23141</v>
      </c>
      <c r="F900" s="1">
        <v>9</v>
      </c>
      <c r="G900" s="1">
        <v>0</v>
      </c>
      <c r="H900" s="1">
        <v>5.5555553436279297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/>
      <c r="O900" s="1">
        <v>35</v>
      </c>
    </row>
    <row r="901" spans="1:15" x14ac:dyDescent="0.25">
      <c r="A901" t="s">
        <v>21503</v>
      </c>
      <c r="B901" s="1">
        <v>2021</v>
      </c>
      <c r="C901" t="s">
        <v>21775</v>
      </c>
      <c r="D901" t="s">
        <v>22761</v>
      </c>
      <c r="E901" t="s">
        <v>23141</v>
      </c>
      <c r="F901" s="1">
        <v>294</v>
      </c>
      <c r="G901" s="1">
        <v>59.799999237060547</v>
      </c>
      <c r="H901" s="1">
        <v>24.52447509765625</v>
      </c>
      <c r="I901" s="1">
        <v>0</v>
      </c>
      <c r="J901" s="1">
        <v>1.9999999552965164E-2</v>
      </c>
      <c r="K901" s="1">
        <v>0</v>
      </c>
      <c r="L901" s="1">
        <v>0</v>
      </c>
      <c r="M901" s="1">
        <v>0</v>
      </c>
      <c r="N901" s="1">
        <v>3.7899999618530273</v>
      </c>
      <c r="O901" s="1">
        <v>35</v>
      </c>
    </row>
    <row r="902" spans="1:15" x14ac:dyDescent="0.25">
      <c r="A902" t="s">
        <v>21503</v>
      </c>
      <c r="B902" s="1">
        <v>2021</v>
      </c>
      <c r="C902" t="s">
        <v>21775</v>
      </c>
      <c r="D902" t="s">
        <v>22762</v>
      </c>
      <c r="E902" t="s">
        <v>23141</v>
      </c>
      <c r="F902" s="1">
        <v>0</v>
      </c>
      <c r="G902" s="1">
        <v>0</v>
      </c>
      <c r="H902" s="1"/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/>
      <c r="O902" s="1">
        <v>35</v>
      </c>
    </row>
    <row r="903" spans="1:15" x14ac:dyDescent="0.25">
      <c r="A903" t="s">
        <v>21503</v>
      </c>
      <c r="B903" s="1">
        <v>2021</v>
      </c>
      <c r="C903" t="s">
        <v>21775</v>
      </c>
      <c r="D903" t="s">
        <v>22763</v>
      </c>
      <c r="E903" t="s">
        <v>23141</v>
      </c>
      <c r="F903" s="1">
        <v>59</v>
      </c>
      <c r="G903" s="1">
        <v>0</v>
      </c>
      <c r="H903" s="1">
        <v>14.372880935668945</v>
      </c>
      <c r="I903" s="1">
        <v>0</v>
      </c>
      <c r="J903" s="1">
        <v>1.9999999552965164E-2</v>
      </c>
      <c r="K903" s="1">
        <v>0</v>
      </c>
      <c r="L903" s="1">
        <v>0</v>
      </c>
      <c r="M903" s="1">
        <v>0</v>
      </c>
      <c r="N903" s="1">
        <v>3.9600000381469727</v>
      </c>
      <c r="O903" s="1">
        <v>40</v>
      </c>
    </row>
    <row r="904" spans="1:15" x14ac:dyDescent="0.25">
      <c r="A904" t="s">
        <v>21503</v>
      </c>
      <c r="B904" s="1">
        <v>2021</v>
      </c>
      <c r="C904" t="s">
        <v>21776</v>
      </c>
      <c r="D904" t="s">
        <v>22764</v>
      </c>
      <c r="E904" t="s">
        <v>23141</v>
      </c>
      <c r="F904" s="1">
        <v>61</v>
      </c>
      <c r="G904" s="1">
        <v>14.800000190734863</v>
      </c>
      <c r="H904" s="1">
        <v>23.475410461425781</v>
      </c>
      <c r="I904" s="1">
        <v>9.9999997764825821E-3</v>
      </c>
      <c r="J904" s="1">
        <v>5.9999998658895493E-2</v>
      </c>
      <c r="K904" s="1">
        <v>0</v>
      </c>
      <c r="L904" s="1">
        <v>0</v>
      </c>
      <c r="M904" s="1">
        <v>0</v>
      </c>
      <c r="N904" s="1">
        <v>3.809999942779541</v>
      </c>
      <c r="O904" s="1">
        <v>40</v>
      </c>
    </row>
    <row r="905" spans="1:15" x14ac:dyDescent="0.25">
      <c r="A905" t="s">
        <v>21504</v>
      </c>
      <c r="B905" s="1">
        <v>2021</v>
      </c>
      <c r="C905" t="s">
        <v>21777</v>
      </c>
      <c r="D905" t="s">
        <v>22765</v>
      </c>
      <c r="E905" t="s">
        <v>23142</v>
      </c>
      <c r="F905" s="1">
        <v>3.6600000858306885</v>
      </c>
      <c r="G905" s="1">
        <v>0</v>
      </c>
      <c r="H905" s="1">
        <v>40.142139434814453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3</v>
      </c>
      <c r="O905" s="1">
        <v>70</v>
      </c>
    </row>
    <row r="906" spans="1:15" x14ac:dyDescent="0.25">
      <c r="A906" t="s">
        <v>21504</v>
      </c>
      <c r="B906" s="1">
        <v>2021</v>
      </c>
      <c r="C906" t="s">
        <v>21777</v>
      </c>
      <c r="D906" t="s">
        <v>22766</v>
      </c>
      <c r="E906" t="s">
        <v>23142</v>
      </c>
      <c r="F906" s="1">
        <v>31.959999084472656</v>
      </c>
      <c r="G906" s="1">
        <v>0</v>
      </c>
      <c r="H906" s="1">
        <v>26.367494583129883</v>
      </c>
      <c r="I906" s="1">
        <v>0</v>
      </c>
      <c r="J906" s="1">
        <v>3.599999938160181E-3</v>
      </c>
      <c r="K906" s="1">
        <v>0</v>
      </c>
      <c r="L906" s="1">
        <v>0</v>
      </c>
      <c r="M906" s="1">
        <v>0</v>
      </c>
      <c r="N906" s="1">
        <v>4.0847997665405273</v>
      </c>
      <c r="O906" s="1">
        <v>70</v>
      </c>
    </row>
    <row r="907" spans="1:15" x14ac:dyDescent="0.25">
      <c r="A907" t="s">
        <v>21504</v>
      </c>
      <c r="B907" s="1">
        <v>2021</v>
      </c>
      <c r="C907" t="s">
        <v>21777</v>
      </c>
      <c r="D907" t="s">
        <v>22767</v>
      </c>
      <c r="E907" t="s">
        <v>23142</v>
      </c>
      <c r="F907" s="1">
        <v>188.67999267578125</v>
      </c>
      <c r="G907" s="1">
        <v>0.56599998474121094</v>
      </c>
      <c r="H907" s="1">
        <v>14.514238357543945</v>
      </c>
      <c r="I907" s="1">
        <v>0</v>
      </c>
      <c r="J907" s="1">
        <v>2.3000000510364771E-3</v>
      </c>
      <c r="K907" s="1">
        <v>0</v>
      </c>
      <c r="L907" s="1">
        <v>0</v>
      </c>
      <c r="M907" s="1">
        <v>0</v>
      </c>
      <c r="N907" s="1">
        <v>4.7590999603271484</v>
      </c>
      <c r="O907" s="1">
        <v>45</v>
      </c>
    </row>
    <row r="908" spans="1:15" x14ac:dyDescent="0.25">
      <c r="A908" t="s">
        <v>21504</v>
      </c>
      <c r="B908" s="1">
        <v>2021</v>
      </c>
      <c r="C908" t="s">
        <v>21778</v>
      </c>
      <c r="D908" t="s">
        <v>22768</v>
      </c>
      <c r="E908" t="s">
        <v>23142</v>
      </c>
      <c r="F908" s="1">
        <v>0</v>
      </c>
      <c r="G908" s="1">
        <v>0</v>
      </c>
      <c r="H908" s="1"/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/>
      <c r="O908" s="1">
        <v>60</v>
      </c>
    </row>
    <row r="909" spans="1:15" x14ac:dyDescent="0.25">
      <c r="A909" t="s">
        <v>21504</v>
      </c>
      <c r="B909" s="1">
        <v>2021</v>
      </c>
      <c r="C909" t="s">
        <v>21778</v>
      </c>
      <c r="D909" t="s">
        <v>22769</v>
      </c>
      <c r="E909" t="s">
        <v>23142</v>
      </c>
      <c r="F909" s="1">
        <v>2132.219970703125</v>
      </c>
      <c r="G909" s="1">
        <v>213.05799865722656</v>
      </c>
      <c r="H909" s="1">
        <v>39.650016784667969</v>
      </c>
      <c r="I909" s="1">
        <v>0.10458121448755264</v>
      </c>
      <c r="J909" s="1">
        <v>0.18926422297954559</v>
      </c>
      <c r="K909" s="1">
        <v>2.8199999999999999E-2</v>
      </c>
      <c r="L909" s="1">
        <v>0</v>
      </c>
      <c r="M909" s="1">
        <v>1.95</v>
      </c>
      <c r="N909" s="1">
        <v>3.2161035537719727</v>
      </c>
      <c r="O909" s="1">
        <v>60</v>
      </c>
    </row>
    <row r="910" spans="1:15" x14ac:dyDescent="0.25">
      <c r="A910" t="s">
        <v>21504</v>
      </c>
      <c r="B910" s="1">
        <v>2021</v>
      </c>
      <c r="C910" t="s">
        <v>21778</v>
      </c>
      <c r="D910" t="s">
        <v>22770</v>
      </c>
      <c r="E910" t="s">
        <v>23142</v>
      </c>
      <c r="F910" s="1">
        <v>452.08999633789063</v>
      </c>
      <c r="G910" s="1">
        <v>161.27799987792969</v>
      </c>
      <c r="H910" s="1">
        <v>48.506244659423828</v>
      </c>
      <c r="I910" s="1">
        <v>0.39524838328361511</v>
      </c>
      <c r="J910" s="1">
        <v>0.1879049688577652</v>
      </c>
      <c r="K910" s="1">
        <v>4.4299999999999999E-2</v>
      </c>
      <c r="L910" s="1">
        <v>0</v>
      </c>
      <c r="M910" s="1">
        <v>0</v>
      </c>
      <c r="N910" s="1">
        <v>2.4773218631744385</v>
      </c>
      <c r="O910" s="1">
        <v>60</v>
      </c>
    </row>
    <row r="911" spans="1:15" x14ac:dyDescent="0.25">
      <c r="A911" t="s">
        <v>21504</v>
      </c>
      <c r="B911" s="1">
        <v>2021</v>
      </c>
      <c r="C911" t="s">
        <v>21779</v>
      </c>
      <c r="D911" t="s">
        <v>22771</v>
      </c>
      <c r="E911" t="s">
        <v>23143</v>
      </c>
      <c r="F911" s="1">
        <v>35363</v>
      </c>
      <c r="G911" s="1">
        <v>1269</v>
      </c>
      <c r="H911" s="1">
        <v>34.505641937255859</v>
      </c>
      <c r="I911" s="1">
        <v>5.751258140662685E-5</v>
      </c>
      <c r="J911" s="1">
        <v>2.6110712438821793E-2</v>
      </c>
      <c r="K911" s="1">
        <v>2.6168224299065401E-2</v>
      </c>
      <c r="L911" s="1">
        <v>5.7517658930373403E-2</v>
      </c>
      <c r="M911" s="1">
        <v>2</v>
      </c>
      <c r="N911" s="1">
        <v>3.9019789695739746</v>
      </c>
      <c r="O911" s="1">
        <v>60</v>
      </c>
    </row>
    <row r="912" spans="1:15" x14ac:dyDescent="0.25">
      <c r="A912" t="s">
        <v>21504</v>
      </c>
      <c r="B912" s="1">
        <v>2021</v>
      </c>
      <c r="C912" t="s">
        <v>21779</v>
      </c>
      <c r="D912" t="s">
        <v>22772</v>
      </c>
      <c r="E912" t="s">
        <v>23143</v>
      </c>
      <c r="F912" s="1">
        <v>10</v>
      </c>
      <c r="G912" s="1">
        <v>0</v>
      </c>
      <c r="H912" s="1">
        <v>3.5999999046325684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4.25</v>
      </c>
      <c r="O912" s="1">
        <v>60</v>
      </c>
    </row>
    <row r="913" spans="1:15" x14ac:dyDescent="0.25">
      <c r="A913" t="s">
        <v>21504</v>
      </c>
      <c r="B913" s="1">
        <v>2021</v>
      </c>
      <c r="C913" t="s">
        <v>21779</v>
      </c>
      <c r="D913" t="s">
        <v>22773</v>
      </c>
      <c r="E913" t="s">
        <v>23143</v>
      </c>
      <c r="F913" s="1">
        <v>1186</v>
      </c>
      <c r="G913" s="1">
        <v>498</v>
      </c>
      <c r="H913" s="1">
        <v>39.094436645507813</v>
      </c>
      <c r="I913" s="1">
        <v>0</v>
      </c>
      <c r="J913" s="1">
        <v>0.170840784907341</v>
      </c>
      <c r="K913" s="1">
        <v>0.1708407871198569</v>
      </c>
      <c r="L913" s="1">
        <v>9.8389982110911999E-3</v>
      </c>
      <c r="M913" s="1">
        <v>0</v>
      </c>
      <c r="N913" s="1">
        <v>2.8897922039031982</v>
      </c>
      <c r="O913" s="1">
        <v>45</v>
      </c>
    </row>
    <row r="914" spans="1:15" x14ac:dyDescent="0.25">
      <c r="A914" t="s">
        <v>21504</v>
      </c>
      <c r="B914" s="1">
        <v>2021</v>
      </c>
      <c r="C914" t="s">
        <v>21780</v>
      </c>
      <c r="D914" t="s">
        <v>22774</v>
      </c>
      <c r="E914" t="s">
        <v>23143</v>
      </c>
      <c r="F914" s="1">
        <v>23</v>
      </c>
      <c r="G914" s="1"/>
      <c r="H914" s="1">
        <v>32.695652008056641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3.5999999046325684</v>
      </c>
      <c r="O914" s="1"/>
    </row>
    <row r="915" spans="1:15" x14ac:dyDescent="0.25">
      <c r="A915" t="s">
        <v>21504</v>
      </c>
      <c r="B915" s="1">
        <v>2021</v>
      </c>
      <c r="C915" t="s">
        <v>21781</v>
      </c>
      <c r="D915" t="s">
        <v>22775</v>
      </c>
      <c r="E915" t="s">
        <v>23143</v>
      </c>
      <c r="F915" s="1">
        <v>0</v>
      </c>
      <c r="G915" s="1">
        <v>0</v>
      </c>
      <c r="H915" s="1"/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/>
      <c r="O915" s="1">
        <v>45</v>
      </c>
    </row>
    <row r="916" spans="1:15" x14ac:dyDescent="0.25">
      <c r="A916" t="s">
        <v>21504</v>
      </c>
      <c r="B916" s="1">
        <v>2021</v>
      </c>
      <c r="C916" t="s">
        <v>21781</v>
      </c>
      <c r="D916" t="s">
        <v>22776</v>
      </c>
      <c r="E916" t="s">
        <v>23143</v>
      </c>
      <c r="F916" s="1">
        <v>353</v>
      </c>
      <c r="G916" s="1">
        <v>14.100000381469727</v>
      </c>
      <c r="H916" s="1">
        <v>12.881019592285156</v>
      </c>
      <c r="I916" s="1">
        <v>8.241758681833744E-3</v>
      </c>
      <c r="J916" s="1">
        <v>2.7472528163343668E-3</v>
      </c>
      <c r="K916" s="1">
        <v>1.0989010989011E-2</v>
      </c>
      <c r="L916" s="1">
        <v>1.37362637362637E-2</v>
      </c>
      <c r="M916" s="1">
        <v>2</v>
      </c>
      <c r="N916" s="1">
        <v>4.0362114906311035</v>
      </c>
      <c r="O916" s="1">
        <v>40</v>
      </c>
    </row>
    <row r="917" spans="1:15" x14ac:dyDescent="0.25">
      <c r="A917" t="s">
        <v>21504</v>
      </c>
      <c r="B917" s="1">
        <v>2021</v>
      </c>
      <c r="C917" t="s">
        <v>21781</v>
      </c>
      <c r="D917" t="s">
        <v>22777</v>
      </c>
      <c r="E917" t="s">
        <v>23143</v>
      </c>
      <c r="F917" s="1">
        <v>205</v>
      </c>
      <c r="G917" s="1">
        <v>0</v>
      </c>
      <c r="H917" s="1">
        <v>10.629268646240234</v>
      </c>
      <c r="I917" s="1">
        <v>0</v>
      </c>
      <c r="J917" s="1">
        <v>3.2573288772255182E-3</v>
      </c>
      <c r="K917" s="1">
        <v>3.2573289902280002E-3</v>
      </c>
      <c r="L917" s="1">
        <v>1.30293159609121E-2</v>
      </c>
      <c r="M917" s="1">
        <v>0</v>
      </c>
      <c r="N917" s="1">
        <v>4.0561056137084961</v>
      </c>
      <c r="O917" s="1">
        <v>40</v>
      </c>
    </row>
    <row r="918" spans="1:15" x14ac:dyDescent="0.25">
      <c r="A918" t="s">
        <v>21504</v>
      </c>
      <c r="B918" s="1">
        <v>2021</v>
      </c>
      <c r="C918" t="s">
        <v>21781</v>
      </c>
      <c r="D918" t="s">
        <v>22778</v>
      </c>
      <c r="E918" t="s">
        <v>23143</v>
      </c>
      <c r="F918" s="1">
        <v>12</v>
      </c>
      <c r="G918" s="1">
        <v>0</v>
      </c>
      <c r="H918" s="1">
        <v>15.166666984558105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/>
      <c r="O918" s="1">
        <v>35</v>
      </c>
    </row>
    <row r="919" spans="1:15" x14ac:dyDescent="0.25">
      <c r="A919" t="s">
        <v>21504</v>
      </c>
      <c r="B919" s="1">
        <v>2021</v>
      </c>
      <c r="C919" t="s">
        <v>21781</v>
      </c>
      <c r="D919" t="s">
        <v>22779</v>
      </c>
      <c r="E919" t="s">
        <v>23143</v>
      </c>
      <c r="F919" s="1">
        <v>1423</v>
      </c>
      <c r="G919" s="1">
        <v>323.39999389648438</v>
      </c>
      <c r="H919" s="1">
        <v>19.833450317382813</v>
      </c>
      <c r="I919" s="1">
        <v>8.7776228785514832E-2</v>
      </c>
      <c r="J919" s="1">
        <v>0.1296553909778595</v>
      </c>
      <c r="K919" s="1">
        <v>8.7800000000000003E-2</v>
      </c>
      <c r="L919" s="1">
        <v>5.5632823365786002E-3</v>
      </c>
      <c r="M919" s="1">
        <v>0</v>
      </c>
      <c r="N919" s="1">
        <v>3.6794095039367676</v>
      </c>
      <c r="O919" s="1">
        <v>35</v>
      </c>
    </row>
    <row r="920" spans="1:15" x14ac:dyDescent="0.25">
      <c r="A920" t="s">
        <v>21504</v>
      </c>
      <c r="B920" s="1">
        <v>2021</v>
      </c>
      <c r="C920" t="s">
        <v>21782</v>
      </c>
      <c r="D920" t="s">
        <v>22780</v>
      </c>
      <c r="E920" t="s">
        <v>23143</v>
      </c>
      <c r="F920" s="1">
        <v>885</v>
      </c>
      <c r="G920" s="1">
        <v>20.799999237060547</v>
      </c>
      <c r="H920" s="1">
        <v>16.537853240966797</v>
      </c>
      <c r="I920" s="1">
        <v>2.3612750228494406E-3</v>
      </c>
      <c r="J920" s="1">
        <v>1.1806375114247203E-3</v>
      </c>
      <c r="K920" s="1">
        <v>3.5419126328216999E-3</v>
      </c>
      <c r="L920" s="1">
        <v>4.8406139315230197E-2</v>
      </c>
      <c r="M920" s="1">
        <v>0</v>
      </c>
      <c r="N920" s="1">
        <v>4.0694789886474609</v>
      </c>
      <c r="O920" s="1">
        <v>45</v>
      </c>
    </row>
    <row r="921" spans="1:15" x14ac:dyDescent="0.25">
      <c r="A921" t="s">
        <v>21504</v>
      </c>
      <c r="B921" s="1">
        <v>2021</v>
      </c>
      <c r="C921" t="s">
        <v>21782</v>
      </c>
      <c r="D921" t="s">
        <v>22781</v>
      </c>
      <c r="E921" t="s">
        <v>23143</v>
      </c>
      <c r="F921" s="1">
        <v>5127</v>
      </c>
      <c r="G921" s="1">
        <v>597.4000244140625</v>
      </c>
      <c r="H921" s="1">
        <v>22.707626342773438</v>
      </c>
      <c r="I921" s="1">
        <v>1.9688914471771568E-4</v>
      </c>
      <c r="J921" s="1">
        <v>4.3315612711012363E-3</v>
      </c>
      <c r="K921" s="1">
        <v>4.5284504823784001E-3</v>
      </c>
      <c r="L921" s="1">
        <v>1.9688915140775701E-2</v>
      </c>
      <c r="M921" s="1">
        <v>10</v>
      </c>
      <c r="N921" s="1">
        <v>3.9634463787078857</v>
      </c>
      <c r="O921" s="1">
        <v>45</v>
      </c>
    </row>
    <row r="922" spans="1:15" x14ac:dyDescent="0.25">
      <c r="A922" t="s">
        <v>21504</v>
      </c>
      <c r="B922" s="1">
        <v>2021</v>
      </c>
      <c r="C922" t="s">
        <v>21782</v>
      </c>
      <c r="D922" t="s">
        <v>22782</v>
      </c>
      <c r="E922" t="s">
        <v>23143</v>
      </c>
      <c r="F922" s="1">
        <v>11</v>
      </c>
      <c r="G922" s="1">
        <v>0</v>
      </c>
      <c r="H922" s="1">
        <v>7.4545454978942871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3.6666667461395264</v>
      </c>
      <c r="O922" s="1">
        <v>45</v>
      </c>
    </row>
    <row r="923" spans="1:15" x14ac:dyDescent="0.25">
      <c r="A923" t="s">
        <v>21504</v>
      </c>
      <c r="B923" s="1">
        <v>2021</v>
      </c>
      <c r="C923" t="s">
        <v>21783</v>
      </c>
      <c r="D923" t="s">
        <v>22783</v>
      </c>
      <c r="E923" t="s">
        <v>23144</v>
      </c>
      <c r="F923" s="1">
        <v>673.75</v>
      </c>
      <c r="G923" s="1">
        <v>0</v>
      </c>
      <c r="H923" s="1">
        <v>27.293130874633789</v>
      </c>
      <c r="I923" s="1">
        <v>0</v>
      </c>
      <c r="J923" s="1">
        <v>6.1403509229421616E-2</v>
      </c>
      <c r="K923" s="1">
        <v>0</v>
      </c>
      <c r="L923" s="1">
        <v>0</v>
      </c>
      <c r="M923" s="1">
        <v>0</v>
      </c>
      <c r="N923" s="1">
        <v>4.0891814231872559</v>
      </c>
      <c r="O923" s="1">
        <v>70</v>
      </c>
    </row>
    <row r="924" spans="1:15" x14ac:dyDescent="0.25">
      <c r="A924" t="s">
        <v>21504</v>
      </c>
      <c r="B924" s="1">
        <v>2021</v>
      </c>
      <c r="C924" t="s">
        <v>21784</v>
      </c>
      <c r="D924" t="s">
        <v>22784</v>
      </c>
      <c r="E924" t="s">
        <v>23144</v>
      </c>
      <c r="F924" s="1">
        <v>218.02999877929688</v>
      </c>
      <c r="G924" s="1">
        <v>16.440000534057617</v>
      </c>
      <c r="H924" s="1">
        <v>39.2373046875</v>
      </c>
      <c r="I924" s="1">
        <v>6.5420560538768768E-2</v>
      </c>
      <c r="J924" s="1">
        <v>0.21962617337703705</v>
      </c>
      <c r="K924" s="1">
        <v>0</v>
      </c>
      <c r="L924" s="1">
        <v>0</v>
      </c>
      <c r="M924" s="1">
        <v>0</v>
      </c>
      <c r="N924" s="1">
        <v>2.9719626903533936</v>
      </c>
      <c r="O924" s="1">
        <v>60</v>
      </c>
    </row>
    <row r="925" spans="1:15" x14ac:dyDescent="0.25">
      <c r="A925" t="s">
        <v>21504</v>
      </c>
      <c r="B925" s="1">
        <v>2021</v>
      </c>
      <c r="C925" t="s">
        <v>21785</v>
      </c>
      <c r="D925" t="s">
        <v>22785</v>
      </c>
      <c r="E925" t="s">
        <v>23144</v>
      </c>
      <c r="F925" s="1">
        <v>0</v>
      </c>
      <c r="G925" s="1">
        <v>0</v>
      </c>
      <c r="H925" s="1"/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/>
      <c r="O925" s="1">
        <v>70</v>
      </c>
    </row>
    <row r="926" spans="1:15" x14ac:dyDescent="0.25">
      <c r="A926" t="s">
        <v>21504</v>
      </c>
      <c r="B926" s="1">
        <v>2021</v>
      </c>
      <c r="C926" t="s">
        <v>21785</v>
      </c>
      <c r="D926" t="s">
        <v>22786</v>
      </c>
      <c r="E926" t="s">
        <v>23144</v>
      </c>
      <c r="F926" s="1">
        <v>0</v>
      </c>
      <c r="G926" s="1">
        <v>0</v>
      </c>
      <c r="H926" s="1"/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/>
      <c r="O926" s="1">
        <v>70</v>
      </c>
    </row>
    <row r="927" spans="1:15" x14ac:dyDescent="0.25">
      <c r="A927" t="s">
        <v>21504</v>
      </c>
      <c r="B927" s="1">
        <v>2021</v>
      </c>
      <c r="C927" t="s">
        <v>21785</v>
      </c>
      <c r="D927" t="s">
        <v>22787</v>
      </c>
      <c r="E927" t="s">
        <v>23144</v>
      </c>
      <c r="F927" s="1">
        <v>0</v>
      </c>
      <c r="G927" s="1">
        <v>0</v>
      </c>
      <c r="H927" s="1"/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/>
      <c r="O927" s="1">
        <v>70</v>
      </c>
    </row>
    <row r="928" spans="1:15" x14ac:dyDescent="0.25">
      <c r="A928" t="s">
        <v>21504</v>
      </c>
      <c r="B928" s="1">
        <v>2021</v>
      </c>
      <c r="C928" t="s">
        <v>21785</v>
      </c>
      <c r="D928" t="s">
        <v>22788</v>
      </c>
      <c r="E928" t="s">
        <v>23144</v>
      </c>
      <c r="F928" s="1">
        <v>0</v>
      </c>
      <c r="G928" s="1">
        <v>0</v>
      </c>
      <c r="H928" s="1"/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/>
      <c r="O928" s="1">
        <v>45</v>
      </c>
    </row>
    <row r="929" spans="1:15" x14ac:dyDescent="0.25">
      <c r="A929" t="s">
        <v>21504</v>
      </c>
      <c r="B929" s="1">
        <v>2021</v>
      </c>
      <c r="C929" t="s">
        <v>21785</v>
      </c>
      <c r="D929" t="s">
        <v>22789</v>
      </c>
      <c r="E929" t="s">
        <v>23144</v>
      </c>
      <c r="F929" s="1">
        <v>0</v>
      </c>
      <c r="G929" s="1">
        <v>0</v>
      </c>
      <c r="H929" s="1"/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/>
      <c r="O929" s="1">
        <v>70</v>
      </c>
    </row>
    <row r="930" spans="1:15" x14ac:dyDescent="0.25">
      <c r="A930" t="s">
        <v>21504</v>
      </c>
      <c r="B930" s="1">
        <v>2021</v>
      </c>
      <c r="C930" t="s">
        <v>21785</v>
      </c>
      <c r="D930" t="s">
        <v>22790</v>
      </c>
      <c r="E930" t="s">
        <v>23144</v>
      </c>
      <c r="F930" s="1">
        <v>0</v>
      </c>
      <c r="G930" s="1">
        <v>0</v>
      </c>
      <c r="H930" s="1"/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/>
      <c r="O930" s="1">
        <v>70</v>
      </c>
    </row>
    <row r="931" spans="1:15" x14ac:dyDescent="0.25">
      <c r="A931" t="s">
        <v>21504</v>
      </c>
      <c r="B931" s="1">
        <v>2021</v>
      </c>
      <c r="C931" t="s">
        <v>21785</v>
      </c>
      <c r="D931" t="s">
        <v>22791</v>
      </c>
      <c r="E931" t="s">
        <v>23144</v>
      </c>
      <c r="F931" s="1">
        <v>0</v>
      </c>
      <c r="G931" s="1">
        <v>0</v>
      </c>
      <c r="H931" s="1"/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/>
      <c r="O931" s="1">
        <v>70</v>
      </c>
    </row>
    <row r="932" spans="1:15" x14ac:dyDescent="0.25">
      <c r="A932" t="s">
        <v>21504</v>
      </c>
      <c r="B932" s="1">
        <v>2021</v>
      </c>
      <c r="C932" t="s">
        <v>21785</v>
      </c>
      <c r="D932" t="s">
        <v>22792</v>
      </c>
      <c r="E932" t="s">
        <v>23144</v>
      </c>
      <c r="F932" s="1">
        <v>21.909999847412109</v>
      </c>
      <c r="G932" s="1">
        <v>0</v>
      </c>
      <c r="H932" s="1">
        <v>7.4455986022949219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5</v>
      </c>
      <c r="O932" s="1">
        <v>45</v>
      </c>
    </row>
    <row r="933" spans="1:15" x14ac:dyDescent="0.25">
      <c r="A933" t="s">
        <v>21504</v>
      </c>
      <c r="B933" s="1">
        <v>2021</v>
      </c>
      <c r="C933" t="s">
        <v>21785</v>
      </c>
      <c r="D933" t="s">
        <v>22793</v>
      </c>
      <c r="E933" t="s">
        <v>23144</v>
      </c>
      <c r="F933" s="1">
        <v>0</v>
      </c>
      <c r="G933" s="1">
        <v>0</v>
      </c>
      <c r="H933" s="1"/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/>
      <c r="O933" s="1">
        <v>70</v>
      </c>
    </row>
    <row r="934" spans="1:15" x14ac:dyDescent="0.25">
      <c r="A934" t="s">
        <v>21504</v>
      </c>
      <c r="B934" s="1">
        <v>2021</v>
      </c>
      <c r="C934" t="s">
        <v>21786</v>
      </c>
      <c r="D934" t="s">
        <v>22794</v>
      </c>
      <c r="E934" t="s">
        <v>23144</v>
      </c>
      <c r="F934" s="1">
        <v>65.959999084472656</v>
      </c>
      <c r="G934" s="1">
        <v>0</v>
      </c>
      <c r="H934" s="1">
        <v>30.726747512817383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4.1641793251037598</v>
      </c>
      <c r="O934" s="1">
        <v>60</v>
      </c>
    </row>
    <row r="935" spans="1:15" x14ac:dyDescent="0.25">
      <c r="A935" t="s">
        <v>21504</v>
      </c>
      <c r="B935" s="1">
        <v>2021</v>
      </c>
      <c r="C935" t="s">
        <v>21786</v>
      </c>
      <c r="D935" t="s">
        <v>22795</v>
      </c>
      <c r="E935" t="s">
        <v>23144</v>
      </c>
      <c r="F935" s="1">
        <v>313.82000732421875</v>
      </c>
      <c r="G935" s="1">
        <v>6.3220000267028809</v>
      </c>
      <c r="H935" s="1">
        <v>32.410640716552734</v>
      </c>
      <c r="I935" s="1">
        <v>1.5243902802467346E-2</v>
      </c>
      <c r="J935" s="1">
        <v>0.17073170840740204</v>
      </c>
      <c r="K935" s="1">
        <v>0</v>
      </c>
      <c r="L935" s="1">
        <v>0</v>
      </c>
      <c r="M935" s="1">
        <v>0</v>
      </c>
      <c r="N935" s="1">
        <v>3.6036584377288818</v>
      </c>
      <c r="O935" s="1">
        <v>60</v>
      </c>
    </row>
    <row r="936" spans="1:15" x14ac:dyDescent="0.25">
      <c r="A936" t="s">
        <v>21504</v>
      </c>
      <c r="B936" s="1">
        <v>2021</v>
      </c>
      <c r="C936" t="s">
        <v>21787</v>
      </c>
      <c r="D936" t="s">
        <v>22796</v>
      </c>
      <c r="E936" t="s">
        <v>23145</v>
      </c>
      <c r="F936" s="1">
        <v>48</v>
      </c>
      <c r="G936" s="1">
        <v>0</v>
      </c>
      <c r="H936" s="1">
        <v>6.4166665077209473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5</v>
      </c>
      <c r="O936" s="1">
        <v>45</v>
      </c>
    </row>
    <row r="937" spans="1:15" x14ac:dyDescent="0.25">
      <c r="A937" t="s">
        <v>21504</v>
      </c>
      <c r="B937" s="1">
        <v>2021</v>
      </c>
      <c r="C937" t="s">
        <v>21787</v>
      </c>
      <c r="D937" t="s">
        <v>22797</v>
      </c>
      <c r="E937" t="s">
        <v>23145</v>
      </c>
      <c r="F937" s="1">
        <v>45</v>
      </c>
      <c r="G937" s="1">
        <v>2</v>
      </c>
      <c r="H937" s="1">
        <v>15.600000381469727</v>
      </c>
      <c r="I937" s="1">
        <v>0</v>
      </c>
      <c r="J937" s="1">
        <v>0</v>
      </c>
      <c r="K937" s="1">
        <v>0</v>
      </c>
      <c r="L937" s="1">
        <v>0.25641025641025639</v>
      </c>
      <c r="M937" s="1">
        <v>0</v>
      </c>
      <c r="N937" s="1">
        <v>4.8620691299438477</v>
      </c>
      <c r="O937" s="1">
        <v>40</v>
      </c>
    </row>
    <row r="938" spans="1:15" x14ac:dyDescent="0.25">
      <c r="A938" t="s">
        <v>21504</v>
      </c>
      <c r="B938" s="1">
        <v>2021</v>
      </c>
      <c r="C938" t="s">
        <v>21787</v>
      </c>
      <c r="D938" t="s">
        <v>22798</v>
      </c>
      <c r="E938" t="s">
        <v>23145</v>
      </c>
      <c r="F938" s="1">
        <v>114</v>
      </c>
      <c r="G938" s="1">
        <v>36.799999237060547</v>
      </c>
      <c r="H938" s="1">
        <v>21.973684310913086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4.2023811340332031</v>
      </c>
      <c r="O938" s="1">
        <v>35</v>
      </c>
    </row>
    <row r="939" spans="1:15" x14ac:dyDescent="0.25">
      <c r="A939" t="s">
        <v>21504</v>
      </c>
      <c r="B939" s="1">
        <v>2021</v>
      </c>
      <c r="C939" t="s">
        <v>21787</v>
      </c>
      <c r="D939" t="s">
        <v>22799</v>
      </c>
      <c r="E939" t="s">
        <v>23145</v>
      </c>
      <c r="F939" s="1">
        <v>0</v>
      </c>
      <c r="G939" s="1">
        <v>0</v>
      </c>
      <c r="H939" s="1"/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4.2916665077209473</v>
      </c>
      <c r="O939" s="1">
        <v>35</v>
      </c>
    </row>
    <row r="940" spans="1:15" x14ac:dyDescent="0.25">
      <c r="A940" t="s">
        <v>21504</v>
      </c>
      <c r="B940" s="1">
        <v>2021</v>
      </c>
      <c r="C940" t="s">
        <v>21787</v>
      </c>
      <c r="D940" t="s">
        <v>22800</v>
      </c>
      <c r="E940" t="s">
        <v>23145</v>
      </c>
      <c r="F940" s="1">
        <v>0</v>
      </c>
      <c r="G940" s="1">
        <v>0</v>
      </c>
      <c r="H940" s="1"/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/>
      <c r="O940" s="1">
        <v>40</v>
      </c>
    </row>
    <row r="941" spans="1:15" x14ac:dyDescent="0.25">
      <c r="A941" t="s">
        <v>21504</v>
      </c>
      <c r="B941" s="1">
        <v>2021</v>
      </c>
      <c r="C941" t="s">
        <v>21787</v>
      </c>
      <c r="D941" t="s">
        <v>22801</v>
      </c>
      <c r="E941" t="s">
        <v>23145</v>
      </c>
      <c r="F941" s="1">
        <v>48</v>
      </c>
      <c r="G941" s="1">
        <v>0</v>
      </c>
      <c r="H941" s="1">
        <v>1.4375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/>
      <c r="O941" s="1">
        <v>35</v>
      </c>
    </row>
    <row r="942" spans="1:15" x14ac:dyDescent="0.25">
      <c r="A942" t="s">
        <v>21504</v>
      </c>
      <c r="B942" s="1">
        <v>2021</v>
      </c>
      <c r="C942" t="s">
        <v>21787</v>
      </c>
      <c r="D942" t="s">
        <v>22802</v>
      </c>
      <c r="E942" t="s">
        <v>23145</v>
      </c>
      <c r="F942" s="1">
        <v>188</v>
      </c>
      <c r="G942" s="1">
        <v>48.599998474121094</v>
      </c>
      <c r="H942" s="1">
        <v>20.164894104003906</v>
      </c>
      <c r="I942" s="1">
        <v>5.4644807241857052E-3</v>
      </c>
      <c r="J942" s="1">
        <v>0</v>
      </c>
      <c r="K942" s="1">
        <v>5.4999999999999997E-3</v>
      </c>
      <c r="L942" s="1">
        <v>2.1857923497267801E-2</v>
      </c>
      <c r="M942" s="1">
        <v>0</v>
      </c>
      <c r="N942" s="1">
        <v>4.3966479301452637</v>
      </c>
      <c r="O942" s="1">
        <v>35</v>
      </c>
    </row>
    <row r="943" spans="1:15" x14ac:dyDescent="0.25">
      <c r="A943" t="s">
        <v>21504</v>
      </c>
      <c r="B943" s="1">
        <v>2021</v>
      </c>
      <c r="C943" t="s">
        <v>21787</v>
      </c>
      <c r="D943" t="s">
        <v>22803</v>
      </c>
      <c r="E943" t="s">
        <v>23145</v>
      </c>
      <c r="F943" s="1">
        <v>0</v>
      </c>
      <c r="G943" s="1">
        <v>0</v>
      </c>
      <c r="H943" s="1"/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/>
      <c r="O943" s="1">
        <v>35</v>
      </c>
    </row>
    <row r="944" spans="1:15" x14ac:dyDescent="0.25">
      <c r="A944" t="s">
        <v>21504</v>
      </c>
      <c r="B944" s="1">
        <v>2021</v>
      </c>
      <c r="C944" t="s">
        <v>21787</v>
      </c>
      <c r="D944" t="s">
        <v>22804</v>
      </c>
      <c r="E944" t="s">
        <v>23145</v>
      </c>
      <c r="F944" s="1">
        <v>7</v>
      </c>
      <c r="G944" s="1">
        <v>0.20000000298023224</v>
      </c>
      <c r="H944" s="1">
        <v>17.142856597900391</v>
      </c>
      <c r="I944" s="1">
        <v>0</v>
      </c>
      <c r="J944" s="1">
        <v>0.28571429848670959</v>
      </c>
      <c r="K944" s="1">
        <v>0.28571428571428598</v>
      </c>
      <c r="L944" s="1">
        <v>0</v>
      </c>
      <c r="M944" s="1">
        <v>0</v>
      </c>
      <c r="N944" s="1">
        <v>4.1428570747375488</v>
      </c>
      <c r="O944" s="1">
        <v>40</v>
      </c>
    </row>
    <row r="945" spans="1:15" x14ac:dyDescent="0.25">
      <c r="A945" t="s">
        <v>21504</v>
      </c>
      <c r="B945" s="1">
        <v>2021</v>
      </c>
      <c r="C945" t="s">
        <v>21788</v>
      </c>
      <c r="D945" t="s">
        <v>22805</v>
      </c>
      <c r="E945" t="s">
        <v>23145</v>
      </c>
      <c r="F945" s="1">
        <v>33</v>
      </c>
      <c r="G945" s="1">
        <v>11.699999809265137</v>
      </c>
      <c r="H945" s="1">
        <v>27.606060028076172</v>
      </c>
      <c r="I945" s="1">
        <v>0</v>
      </c>
      <c r="J945" s="1">
        <v>3.3333335071802139E-2</v>
      </c>
      <c r="K945" s="1">
        <v>3.3333333333333298E-2</v>
      </c>
      <c r="L945" s="1">
        <v>0</v>
      </c>
      <c r="M945" s="1">
        <v>0</v>
      </c>
      <c r="N945" s="1">
        <v>4</v>
      </c>
      <c r="O945" s="1">
        <v>40</v>
      </c>
    </row>
    <row r="946" spans="1:15" x14ac:dyDescent="0.25">
      <c r="A946" t="s">
        <v>21505</v>
      </c>
      <c r="B946" s="1">
        <v>2021</v>
      </c>
      <c r="C946" t="s">
        <v>21789</v>
      </c>
      <c r="D946" t="s">
        <v>22806</v>
      </c>
      <c r="E946" t="s">
        <v>23146</v>
      </c>
      <c r="F946" s="1">
        <v>0</v>
      </c>
      <c r="G946" s="1">
        <v>0</v>
      </c>
      <c r="H946" s="1"/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/>
      <c r="O946" s="1">
        <v>70</v>
      </c>
    </row>
    <row r="947" spans="1:15" x14ac:dyDescent="0.25">
      <c r="A947" t="s">
        <v>21505</v>
      </c>
      <c r="B947" s="1">
        <v>2021</v>
      </c>
      <c r="C947" t="s">
        <v>21789</v>
      </c>
      <c r="D947" t="s">
        <v>22807</v>
      </c>
      <c r="E947" t="s">
        <v>23146</v>
      </c>
      <c r="F947" s="1">
        <v>298.94854736328125</v>
      </c>
      <c r="G947" s="1">
        <v>6.0514540672302246</v>
      </c>
      <c r="H947" s="1">
        <v>31.503383636474609</v>
      </c>
      <c r="I947" s="1">
        <v>0</v>
      </c>
      <c r="J947" s="1">
        <v>0</v>
      </c>
      <c r="K947" s="1">
        <v>2.5000000000000001E-3</v>
      </c>
      <c r="L947" s="1">
        <v>0</v>
      </c>
      <c r="M947" s="1">
        <v>4.6210059999999986</v>
      </c>
      <c r="N947" s="1">
        <v>4.941889762878418</v>
      </c>
      <c r="O947" s="1">
        <v>70</v>
      </c>
    </row>
    <row r="948" spans="1:15" x14ac:dyDescent="0.25">
      <c r="A948" t="s">
        <v>21505</v>
      </c>
      <c r="B948" s="1">
        <v>2021</v>
      </c>
      <c r="C948" t="s">
        <v>21789</v>
      </c>
      <c r="D948" t="s">
        <v>22808</v>
      </c>
      <c r="E948" t="s">
        <v>23146</v>
      </c>
      <c r="F948" s="1">
        <v>559.9615478515625</v>
      </c>
      <c r="G948" s="1">
        <v>17.872358322143555</v>
      </c>
      <c r="H948" s="1">
        <v>18.175422668457031</v>
      </c>
      <c r="I948" s="1">
        <v>9.9999997764825821E-3</v>
      </c>
      <c r="J948" s="1">
        <v>1.9999999552965164E-2</v>
      </c>
      <c r="K948" s="1">
        <v>1.7500000000000002E-2</v>
      </c>
      <c r="L948" s="1">
        <v>0</v>
      </c>
      <c r="M948" s="1">
        <v>3.9307000000000002E-2</v>
      </c>
      <c r="N948" s="1">
        <v>4.4187870025634766</v>
      </c>
      <c r="O948" s="1">
        <v>45</v>
      </c>
    </row>
    <row r="949" spans="1:15" x14ac:dyDescent="0.25">
      <c r="A949" t="s">
        <v>21505</v>
      </c>
      <c r="B949" s="1">
        <v>2021</v>
      </c>
      <c r="C949" t="s">
        <v>21790</v>
      </c>
      <c r="D949" t="s">
        <v>22809</v>
      </c>
      <c r="E949" t="s">
        <v>23146</v>
      </c>
      <c r="F949" s="1">
        <v>11.620805740356445</v>
      </c>
      <c r="G949" s="1">
        <v>2.0550980567932129</v>
      </c>
      <c r="H949" s="1">
        <v>48.192108154296875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5</v>
      </c>
      <c r="O949" s="1">
        <v>60</v>
      </c>
    </row>
    <row r="950" spans="1:15" x14ac:dyDescent="0.25">
      <c r="A950" t="s">
        <v>21505</v>
      </c>
      <c r="B950" s="1">
        <v>2021</v>
      </c>
      <c r="C950" t="s">
        <v>21790</v>
      </c>
      <c r="D950" t="s">
        <v>22810</v>
      </c>
      <c r="E950" t="s">
        <v>23146</v>
      </c>
      <c r="F950" s="1">
        <v>3776.82373046875</v>
      </c>
      <c r="G950" s="1">
        <v>481.6033935546875</v>
      </c>
      <c r="H950" s="1">
        <v>39.263877868652344</v>
      </c>
      <c r="I950" s="1">
        <v>1.9161099568009377E-2</v>
      </c>
      <c r="J950" s="1">
        <v>0.27938100695610046</v>
      </c>
      <c r="K950" s="1">
        <v>7.0000000000000007E-2</v>
      </c>
      <c r="L950" s="1">
        <v>0</v>
      </c>
      <c r="M950" s="1">
        <v>10.572112000000001</v>
      </c>
      <c r="N950" s="1">
        <v>3.3398902416229248</v>
      </c>
      <c r="O950" s="1">
        <v>60</v>
      </c>
    </row>
    <row r="951" spans="1:15" x14ac:dyDescent="0.25">
      <c r="A951" t="s">
        <v>21505</v>
      </c>
      <c r="B951" s="1">
        <v>2021</v>
      </c>
      <c r="C951" t="s">
        <v>21790</v>
      </c>
      <c r="D951" t="s">
        <v>22811</v>
      </c>
      <c r="E951" t="s">
        <v>23146</v>
      </c>
      <c r="F951" s="1">
        <v>110.91271209716797</v>
      </c>
      <c r="G951" s="1">
        <v>6.0253582000732422</v>
      </c>
      <c r="H951" s="1">
        <v>48.425445556640625</v>
      </c>
      <c r="I951" s="1">
        <v>0</v>
      </c>
      <c r="J951" s="1">
        <v>0.10000000149011612</v>
      </c>
      <c r="K951" s="1">
        <v>0</v>
      </c>
      <c r="L951" s="1">
        <v>0</v>
      </c>
      <c r="M951" s="1">
        <v>0</v>
      </c>
      <c r="N951" s="1">
        <v>3.5999999046325684</v>
      </c>
      <c r="O951" s="1">
        <v>60</v>
      </c>
    </row>
    <row r="952" spans="1:15" x14ac:dyDescent="0.25">
      <c r="A952" t="s">
        <v>21505</v>
      </c>
      <c r="B952" s="1">
        <v>2021</v>
      </c>
      <c r="C952" t="s">
        <v>21791</v>
      </c>
      <c r="D952" t="s">
        <v>22812</v>
      </c>
      <c r="E952" t="s">
        <v>23147</v>
      </c>
      <c r="F952" s="1">
        <v>40826</v>
      </c>
      <c r="G952" s="1">
        <v>456.60000610351563</v>
      </c>
      <c r="H952" s="1">
        <v>25.543575286865234</v>
      </c>
      <c r="I952" s="1">
        <v>0</v>
      </c>
      <c r="J952" s="1">
        <v>0</v>
      </c>
      <c r="K952" s="1">
        <v>1E-3</v>
      </c>
      <c r="L952" s="1">
        <v>0</v>
      </c>
      <c r="M952" s="1">
        <v>66</v>
      </c>
      <c r="N952" s="1">
        <v>4.299560546875</v>
      </c>
      <c r="O952" s="1">
        <v>60</v>
      </c>
    </row>
    <row r="953" spans="1:15" x14ac:dyDescent="0.25">
      <c r="A953" t="s">
        <v>21505</v>
      </c>
      <c r="B953" s="1">
        <v>2021</v>
      </c>
      <c r="C953" t="s">
        <v>21791</v>
      </c>
      <c r="D953" t="s">
        <v>22813</v>
      </c>
      <c r="E953" t="s">
        <v>23147</v>
      </c>
      <c r="F953" s="1">
        <v>6</v>
      </c>
      <c r="G953" s="1">
        <v>0</v>
      </c>
      <c r="H953" s="1">
        <v>10.5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5</v>
      </c>
      <c r="O953" s="1">
        <v>60</v>
      </c>
    </row>
    <row r="954" spans="1:15" x14ac:dyDescent="0.25">
      <c r="A954" t="s">
        <v>21505</v>
      </c>
      <c r="B954" s="1">
        <v>2021</v>
      </c>
      <c r="C954" t="s">
        <v>21791</v>
      </c>
      <c r="D954" t="s">
        <v>22814</v>
      </c>
      <c r="E954" t="s">
        <v>23147</v>
      </c>
      <c r="F954" s="1">
        <v>25484</v>
      </c>
      <c r="G954" s="1">
        <v>10648.2001953125</v>
      </c>
      <c r="H954" s="1">
        <v>39.733322143554688</v>
      </c>
      <c r="I954" s="1">
        <v>0</v>
      </c>
      <c r="J954" s="1">
        <v>1.6979154897853732E-3</v>
      </c>
      <c r="K954" s="1">
        <v>0.05</v>
      </c>
      <c r="L954" s="1">
        <v>0</v>
      </c>
      <c r="M954" s="1">
        <v>19</v>
      </c>
      <c r="N954" s="1">
        <v>3.8851752281188965</v>
      </c>
      <c r="O954" s="1">
        <v>45</v>
      </c>
    </row>
    <row r="955" spans="1:15" x14ac:dyDescent="0.25">
      <c r="A955" t="s">
        <v>21505</v>
      </c>
      <c r="B955" s="1">
        <v>2021</v>
      </c>
      <c r="C955" t="s">
        <v>21792</v>
      </c>
      <c r="D955" t="s">
        <v>22815</v>
      </c>
      <c r="E955" t="s">
        <v>23147</v>
      </c>
      <c r="F955" s="1">
        <v>102</v>
      </c>
      <c r="G955" s="1"/>
      <c r="H955" s="1">
        <v>35.705883026123047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4</v>
      </c>
      <c r="O955" s="1"/>
    </row>
    <row r="956" spans="1:15" x14ac:dyDescent="0.25">
      <c r="A956" t="s">
        <v>21505</v>
      </c>
      <c r="B956" s="1">
        <v>2021</v>
      </c>
      <c r="C956" t="s">
        <v>21793</v>
      </c>
      <c r="D956" t="s">
        <v>22816</v>
      </c>
      <c r="E956" t="s">
        <v>23147</v>
      </c>
      <c r="F956" s="1">
        <v>8</v>
      </c>
      <c r="G956" s="1">
        <v>1.2000000476837158</v>
      </c>
      <c r="H956" s="1">
        <v>37.25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/>
      <c r="O956" s="1">
        <v>45</v>
      </c>
    </row>
    <row r="957" spans="1:15" x14ac:dyDescent="0.25">
      <c r="A957" t="s">
        <v>21505</v>
      </c>
      <c r="B957" s="1">
        <v>2021</v>
      </c>
      <c r="C957" t="s">
        <v>21793</v>
      </c>
      <c r="D957" t="s">
        <v>22817</v>
      </c>
      <c r="E957" t="s">
        <v>23147</v>
      </c>
      <c r="F957" s="1">
        <v>325</v>
      </c>
      <c r="G957" s="1">
        <v>4.3000001907348633</v>
      </c>
      <c r="H957" s="1">
        <v>8.4584617614746094</v>
      </c>
      <c r="I957" s="1">
        <v>0</v>
      </c>
      <c r="J957" s="1">
        <v>6.3670411705970764E-2</v>
      </c>
      <c r="K957" s="1">
        <v>7.4999999999999997E-2</v>
      </c>
      <c r="L957" s="1">
        <v>0</v>
      </c>
      <c r="M957" s="1">
        <v>0</v>
      </c>
      <c r="N957" s="1">
        <v>4.7265915870666504</v>
      </c>
      <c r="O957" s="1">
        <v>40</v>
      </c>
    </row>
    <row r="958" spans="1:15" x14ac:dyDescent="0.25">
      <c r="A958" t="s">
        <v>21505</v>
      </c>
      <c r="B958" s="1">
        <v>2021</v>
      </c>
      <c r="C958" t="s">
        <v>21793</v>
      </c>
      <c r="D958" t="s">
        <v>22818</v>
      </c>
      <c r="E958" t="s">
        <v>23147</v>
      </c>
      <c r="F958" s="1">
        <v>1156</v>
      </c>
      <c r="G958" s="1">
        <v>7.6999998092651367</v>
      </c>
      <c r="H958" s="1">
        <v>12.492214202880859</v>
      </c>
      <c r="I958" s="1">
        <v>0</v>
      </c>
      <c r="J958" s="1">
        <v>3.0511811375617981E-2</v>
      </c>
      <c r="K958" s="1">
        <v>0.09</v>
      </c>
      <c r="L958" s="1">
        <v>0</v>
      </c>
      <c r="M958" s="1">
        <v>0</v>
      </c>
      <c r="N958" s="1">
        <v>4.8070979118347168</v>
      </c>
      <c r="O958" s="1">
        <v>40</v>
      </c>
    </row>
    <row r="959" spans="1:15" x14ac:dyDescent="0.25">
      <c r="A959" t="s">
        <v>21505</v>
      </c>
      <c r="B959" s="1">
        <v>2021</v>
      </c>
      <c r="C959" t="s">
        <v>21793</v>
      </c>
      <c r="D959" t="s">
        <v>22819</v>
      </c>
      <c r="E959" t="s">
        <v>23147</v>
      </c>
      <c r="F959" s="1">
        <v>321</v>
      </c>
      <c r="G959" s="1">
        <v>33.599998474121094</v>
      </c>
      <c r="H959" s="1">
        <v>20.616823196411133</v>
      </c>
      <c r="I959" s="1">
        <v>0</v>
      </c>
      <c r="J959" s="1">
        <v>2.7000000700354576E-2</v>
      </c>
      <c r="K959" s="1">
        <v>0.09</v>
      </c>
      <c r="L959" s="1">
        <v>0</v>
      </c>
      <c r="M959" s="1">
        <v>0</v>
      </c>
      <c r="N959" s="1">
        <v>4.82830810546875</v>
      </c>
      <c r="O959" s="1">
        <v>35</v>
      </c>
    </row>
    <row r="960" spans="1:15" x14ac:dyDescent="0.25">
      <c r="A960" t="s">
        <v>21505</v>
      </c>
      <c r="B960" s="1">
        <v>2021</v>
      </c>
      <c r="C960" t="s">
        <v>21793</v>
      </c>
      <c r="D960" t="s">
        <v>22820</v>
      </c>
      <c r="E960" t="s">
        <v>23147</v>
      </c>
      <c r="F960" s="1">
        <v>10935</v>
      </c>
      <c r="G960" s="1">
        <v>2379.800048828125</v>
      </c>
      <c r="H960" s="1">
        <v>21.51124382019043</v>
      </c>
      <c r="I960" s="1">
        <v>5.8986175805330276E-2</v>
      </c>
      <c r="J960" s="1">
        <v>0.1264721006155014</v>
      </c>
      <c r="K960" s="1">
        <v>0.06</v>
      </c>
      <c r="L960" s="1">
        <v>0</v>
      </c>
      <c r="M960" s="1">
        <v>0</v>
      </c>
      <c r="N960" s="1">
        <v>3.4576549530029297</v>
      </c>
      <c r="O960" s="1">
        <v>35</v>
      </c>
    </row>
    <row r="961" spans="1:15" x14ac:dyDescent="0.25">
      <c r="A961" t="s">
        <v>21505</v>
      </c>
      <c r="B961" s="1">
        <v>2021</v>
      </c>
      <c r="C961" t="s">
        <v>21794</v>
      </c>
      <c r="D961" t="s">
        <v>22821</v>
      </c>
      <c r="E961" t="s">
        <v>23147</v>
      </c>
      <c r="F961" s="1">
        <v>3035</v>
      </c>
      <c r="G961" s="1">
        <v>407</v>
      </c>
      <c r="H961" s="1">
        <v>25.102470397949219</v>
      </c>
      <c r="I961" s="1">
        <v>0</v>
      </c>
      <c r="J961" s="1">
        <v>2.3043036460876465E-2</v>
      </c>
      <c r="K961" s="1">
        <v>0.01</v>
      </c>
      <c r="L961" s="1">
        <v>0</v>
      </c>
      <c r="M961" s="1">
        <v>0</v>
      </c>
      <c r="N961" s="1">
        <v>4.6997494697570801</v>
      </c>
      <c r="O961" s="1">
        <v>45</v>
      </c>
    </row>
    <row r="962" spans="1:15" x14ac:dyDescent="0.25">
      <c r="A962" t="s">
        <v>21505</v>
      </c>
      <c r="B962" s="1">
        <v>2021</v>
      </c>
      <c r="C962" t="s">
        <v>21794</v>
      </c>
      <c r="D962" t="s">
        <v>22822</v>
      </c>
      <c r="E962" t="s">
        <v>23147</v>
      </c>
      <c r="F962" s="1">
        <v>7039</v>
      </c>
      <c r="G962" s="1">
        <v>1242.5999755859375</v>
      </c>
      <c r="H962" s="1">
        <v>25.739593505859375</v>
      </c>
      <c r="I962" s="1">
        <v>0</v>
      </c>
      <c r="J962" s="1">
        <v>5.000000074505806E-2</v>
      </c>
      <c r="K962" s="1">
        <v>0.02</v>
      </c>
      <c r="L962" s="1">
        <v>0</v>
      </c>
      <c r="M962" s="1">
        <v>1</v>
      </c>
      <c r="N962" s="1">
        <v>4.6119036674499512</v>
      </c>
      <c r="O962" s="1">
        <v>45</v>
      </c>
    </row>
    <row r="963" spans="1:15" x14ac:dyDescent="0.25">
      <c r="A963" t="s">
        <v>21505</v>
      </c>
      <c r="B963" s="1">
        <v>2021</v>
      </c>
      <c r="C963" t="s">
        <v>21794</v>
      </c>
      <c r="D963" t="s">
        <v>22823</v>
      </c>
      <c r="E963" t="s">
        <v>23147</v>
      </c>
      <c r="F963" s="1">
        <v>36</v>
      </c>
      <c r="G963" s="1">
        <v>0.60000002384185791</v>
      </c>
      <c r="H963" s="1">
        <v>12.30555534362793</v>
      </c>
      <c r="I963" s="1">
        <v>0</v>
      </c>
      <c r="J963" s="1">
        <v>2.9411764815449715E-2</v>
      </c>
      <c r="K963" s="1">
        <v>0</v>
      </c>
      <c r="L963" s="1">
        <v>0</v>
      </c>
      <c r="M963" s="1">
        <v>0</v>
      </c>
      <c r="N963" s="1">
        <v>4.6470589637756348</v>
      </c>
      <c r="O963" s="1">
        <v>45</v>
      </c>
    </row>
    <row r="964" spans="1:15" x14ac:dyDescent="0.25">
      <c r="A964" t="s">
        <v>21505</v>
      </c>
      <c r="B964" s="1">
        <v>2021</v>
      </c>
      <c r="C964" t="s">
        <v>21795</v>
      </c>
      <c r="D964" t="s">
        <v>22824</v>
      </c>
      <c r="E964" t="s">
        <v>23148</v>
      </c>
      <c r="F964" s="1">
        <v>2859.1953125</v>
      </c>
      <c r="G964" s="1">
        <v>5.9462518692016602</v>
      </c>
      <c r="H964" s="1">
        <v>33.162212371826172</v>
      </c>
      <c r="I964" s="1">
        <v>1.9701209384948015E-3</v>
      </c>
      <c r="J964" s="1">
        <v>0.29582241177558899</v>
      </c>
      <c r="K964" s="1">
        <v>5.0000000000000001E-3</v>
      </c>
      <c r="L964" s="1">
        <v>0</v>
      </c>
      <c r="M964" s="1">
        <v>4.1950550000000018</v>
      </c>
      <c r="N964" s="1">
        <v>3.225426197052002</v>
      </c>
      <c r="O964" s="1">
        <v>70</v>
      </c>
    </row>
    <row r="965" spans="1:15" x14ac:dyDescent="0.25">
      <c r="A965" t="s">
        <v>21505</v>
      </c>
      <c r="B965" s="1">
        <v>2021</v>
      </c>
      <c r="C965" t="s">
        <v>21796</v>
      </c>
      <c r="D965" t="s">
        <v>22825</v>
      </c>
      <c r="E965" t="s">
        <v>23148</v>
      </c>
      <c r="F965" s="1">
        <v>1231.2574462890625</v>
      </c>
      <c r="G965" s="1">
        <v>41.8502197265625</v>
      </c>
      <c r="H965" s="1">
        <v>38.674121856689453</v>
      </c>
      <c r="I965" s="1">
        <v>1.3011237606406212E-3</v>
      </c>
      <c r="J965" s="1">
        <v>0.16029974818229675</v>
      </c>
      <c r="K965" s="1">
        <v>5.0000000000000001E-3</v>
      </c>
      <c r="L965" s="1">
        <v>0</v>
      </c>
      <c r="M965" s="1">
        <v>0.112334</v>
      </c>
      <c r="N965" s="1">
        <v>3.5262660980224609</v>
      </c>
      <c r="O965" s="1">
        <v>60</v>
      </c>
    </row>
    <row r="966" spans="1:15" x14ac:dyDescent="0.25">
      <c r="A966" t="s">
        <v>21505</v>
      </c>
      <c r="B966" s="1">
        <v>2021</v>
      </c>
      <c r="C966" t="s">
        <v>21797</v>
      </c>
      <c r="D966" t="s">
        <v>22826</v>
      </c>
      <c r="E966" t="s">
        <v>23148</v>
      </c>
      <c r="F966" s="1">
        <v>0</v>
      </c>
      <c r="G966" s="1">
        <v>0</v>
      </c>
      <c r="H966" s="1"/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/>
      <c r="O966" s="1">
        <v>70</v>
      </c>
    </row>
    <row r="967" spans="1:15" x14ac:dyDescent="0.25">
      <c r="A967" t="s">
        <v>21505</v>
      </c>
      <c r="B967" s="1">
        <v>2021</v>
      </c>
      <c r="C967" t="s">
        <v>21797</v>
      </c>
      <c r="D967" t="s">
        <v>22827</v>
      </c>
      <c r="E967" t="s">
        <v>23148</v>
      </c>
      <c r="F967" s="1">
        <v>0</v>
      </c>
      <c r="G967" s="1">
        <v>0</v>
      </c>
      <c r="H967" s="1"/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/>
      <c r="O967" s="1">
        <v>70</v>
      </c>
    </row>
    <row r="968" spans="1:15" x14ac:dyDescent="0.25">
      <c r="A968" t="s">
        <v>21505</v>
      </c>
      <c r="B968" s="1">
        <v>2021</v>
      </c>
      <c r="C968" t="s">
        <v>21797</v>
      </c>
      <c r="D968" t="s">
        <v>22828</v>
      </c>
      <c r="E968" t="s">
        <v>23148</v>
      </c>
      <c r="F968" s="1">
        <v>0</v>
      </c>
      <c r="G968" s="1">
        <v>0</v>
      </c>
      <c r="H968" s="1"/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/>
      <c r="O968" s="1">
        <v>70</v>
      </c>
    </row>
    <row r="969" spans="1:15" x14ac:dyDescent="0.25">
      <c r="A969" t="s">
        <v>21505</v>
      </c>
      <c r="B969" s="1">
        <v>2021</v>
      </c>
      <c r="C969" t="s">
        <v>21797</v>
      </c>
      <c r="D969" t="s">
        <v>22829</v>
      </c>
      <c r="E969" t="s">
        <v>23148</v>
      </c>
      <c r="F969" s="1">
        <v>0</v>
      </c>
      <c r="G969" s="1">
        <v>0</v>
      </c>
      <c r="H969" s="1"/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/>
      <c r="O969" s="1">
        <v>45</v>
      </c>
    </row>
    <row r="970" spans="1:15" x14ac:dyDescent="0.25">
      <c r="A970" t="s">
        <v>21505</v>
      </c>
      <c r="B970" s="1">
        <v>2021</v>
      </c>
      <c r="C970" t="s">
        <v>21797</v>
      </c>
      <c r="D970" t="s">
        <v>22830</v>
      </c>
      <c r="E970" t="s">
        <v>23148</v>
      </c>
      <c r="F970" s="1">
        <v>0</v>
      </c>
      <c r="G970" s="1">
        <v>0</v>
      </c>
      <c r="H970" s="1"/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/>
      <c r="O970" s="1">
        <v>70</v>
      </c>
    </row>
    <row r="971" spans="1:15" x14ac:dyDescent="0.25">
      <c r="A971" t="s">
        <v>21505</v>
      </c>
      <c r="B971" s="1">
        <v>2021</v>
      </c>
      <c r="C971" t="s">
        <v>21797</v>
      </c>
      <c r="D971" t="s">
        <v>22831</v>
      </c>
      <c r="E971" t="s">
        <v>23148</v>
      </c>
      <c r="F971" s="1">
        <v>0</v>
      </c>
      <c r="G971" s="1">
        <v>0</v>
      </c>
      <c r="H971" s="1"/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/>
      <c r="O971" s="1">
        <v>70</v>
      </c>
    </row>
    <row r="972" spans="1:15" x14ac:dyDescent="0.25">
      <c r="A972" t="s">
        <v>21505</v>
      </c>
      <c r="B972" s="1">
        <v>2021</v>
      </c>
      <c r="C972" t="s">
        <v>21797</v>
      </c>
      <c r="D972" t="s">
        <v>22832</v>
      </c>
      <c r="E972" t="s">
        <v>23148</v>
      </c>
      <c r="F972" s="1">
        <v>8.4578685760498047</v>
      </c>
      <c r="G972" s="1">
        <v>0</v>
      </c>
      <c r="H972" s="1">
        <v>43.436897277832031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4</v>
      </c>
      <c r="O972" s="1">
        <v>70</v>
      </c>
    </row>
    <row r="973" spans="1:15" x14ac:dyDescent="0.25">
      <c r="A973" t="s">
        <v>21505</v>
      </c>
      <c r="B973" s="1">
        <v>2021</v>
      </c>
      <c r="C973" t="s">
        <v>21797</v>
      </c>
      <c r="D973" t="s">
        <v>22833</v>
      </c>
      <c r="E973" t="s">
        <v>23148</v>
      </c>
      <c r="F973" s="1">
        <v>63.21295166015625</v>
      </c>
      <c r="G973" s="1">
        <v>0.3601624071598053</v>
      </c>
      <c r="H973" s="1">
        <v>14.404197692871094</v>
      </c>
      <c r="I973" s="1">
        <v>0</v>
      </c>
      <c r="J973" s="1">
        <v>0</v>
      </c>
      <c r="K973" s="1">
        <v>0.05</v>
      </c>
      <c r="L973" s="1">
        <v>0</v>
      </c>
      <c r="M973" s="1">
        <v>0</v>
      </c>
      <c r="N973" s="1">
        <v>4.4800000190734863</v>
      </c>
      <c r="O973" s="1">
        <v>45</v>
      </c>
    </row>
    <row r="974" spans="1:15" x14ac:dyDescent="0.25">
      <c r="A974" t="s">
        <v>21505</v>
      </c>
      <c r="B974" s="1">
        <v>2021</v>
      </c>
      <c r="C974" t="s">
        <v>21797</v>
      </c>
      <c r="D974" t="s">
        <v>22834</v>
      </c>
      <c r="E974" t="s">
        <v>23148</v>
      </c>
      <c r="F974" s="1">
        <v>0</v>
      </c>
      <c r="G974" s="1">
        <v>0</v>
      </c>
      <c r="H974" s="1"/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/>
      <c r="O974" s="1">
        <v>70</v>
      </c>
    </row>
    <row r="975" spans="1:15" x14ac:dyDescent="0.25">
      <c r="A975" t="s">
        <v>21505</v>
      </c>
      <c r="B975" s="1">
        <v>2021</v>
      </c>
      <c r="C975" t="s">
        <v>21798</v>
      </c>
      <c r="D975" t="s">
        <v>22835</v>
      </c>
      <c r="E975" t="s">
        <v>23148</v>
      </c>
      <c r="F975" s="1">
        <v>0</v>
      </c>
      <c r="G975" s="1">
        <v>0</v>
      </c>
      <c r="H975" s="1"/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/>
      <c r="O975" s="1">
        <v>60</v>
      </c>
    </row>
    <row r="976" spans="1:15" x14ac:dyDescent="0.25">
      <c r="A976" t="s">
        <v>21505</v>
      </c>
      <c r="B976" s="1">
        <v>2021</v>
      </c>
      <c r="C976" t="s">
        <v>21798</v>
      </c>
      <c r="D976" t="s">
        <v>22836</v>
      </c>
      <c r="E976" t="s">
        <v>23148</v>
      </c>
      <c r="F976" s="1">
        <v>425.49151611328125</v>
      </c>
      <c r="G976" s="1">
        <v>49.414394378662109</v>
      </c>
      <c r="H976" s="1">
        <v>44.545051574707031</v>
      </c>
      <c r="I976" s="1">
        <v>0</v>
      </c>
      <c r="J976" s="1">
        <v>6.1376702040433884E-2</v>
      </c>
      <c r="K976" s="1">
        <v>0.01</v>
      </c>
      <c r="L976" s="1">
        <v>0</v>
      </c>
      <c r="M976" s="1">
        <v>13.044518</v>
      </c>
      <c r="N976" s="1">
        <v>3.4305787086486816</v>
      </c>
      <c r="O976" s="1">
        <v>60</v>
      </c>
    </row>
    <row r="977" spans="1:15" x14ac:dyDescent="0.25">
      <c r="A977" t="s">
        <v>21505</v>
      </c>
      <c r="B977" s="1">
        <v>2021</v>
      </c>
      <c r="C977" t="s">
        <v>21799</v>
      </c>
      <c r="D977" t="s">
        <v>22837</v>
      </c>
      <c r="E977" t="s">
        <v>23149</v>
      </c>
      <c r="F977" s="1">
        <v>45</v>
      </c>
      <c r="G977" s="1">
        <v>0</v>
      </c>
      <c r="H977" s="1">
        <v>13.333333015441895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5</v>
      </c>
      <c r="O977" s="1">
        <v>45</v>
      </c>
    </row>
    <row r="978" spans="1:15" x14ac:dyDescent="0.25">
      <c r="A978" t="s">
        <v>21505</v>
      </c>
      <c r="B978" s="1">
        <v>2021</v>
      </c>
      <c r="C978" t="s">
        <v>21799</v>
      </c>
      <c r="D978" t="s">
        <v>22838</v>
      </c>
      <c r="E978" t="s">
        <v>23149</v>
      </c>
      <c r="F978" s="1">
        <v>86</v>
      </c>
      <c r="G978" s="1">
        <v>11.199999809265137</v>
      </c>
      <c r="H978" s="1">
        <v>20.058139801025391</v>
      </c>
      <c r="I978" s="1">
        <v>0</v>
      </c>
      <c r="J978" s="1">
        <v>5.000000074505806E-2</v>
      </c>
      <c r="K978" s="1">
        <v>0.1</v>
      </c>
      <c r="L978" s="1">
        <v>0</v>
      </c>
      <c r="M978" s="1">
        <v>0</v>
      </c>
      <c r="N978" s="1">
        <v>4.5250000953674316</v>
      </c>
      <c r="O978" s="1">
        <v>40</v>
      </c>
    </row>
    <row r="979" spans="1:15" x14ac:dyDescent="0.25">
      <c r="A979" t="s">
        <v>21505</v>
      </c>
      <c r="B979" s="1">
        <v>2021</v>
      </c>
      <c r="C979" t="s">
        <v>21799</v>
      </c>
      <c r="D979" t="s">
        <v>22839</v>
      </c>
      <c r="E979" t="s">
        <v>23149</v>
      </c>
      <c r="F979" s="1">
        <v>288</v>
      </c>
      <c r="G979" s="1">
        <v>34.799999237060547</v>
      </c>
      <c r="H979" s="1">
        <v>16.260416030883789</v>
      </c>
      <c r="I979" s="1">
        <v>0</v>
      </c>
      <c r="J979" s="1">
        <v>4.2253520339727402E-2</v>
      </c>
      <c r="K979" s="1">
        <v>0.12</v>
      </c>
      <c r="L979" s="1">
        <v>0</v>
      </c>
      <c r="M979" s="1">
        <v>0</v>
      </c>
      <c r="N979" s="1">
        <v>4.7323942184448242</v>
      </c>
      <c r="O979" s="1">
        <v>35</v>
      </c>
    </row>
    <row r="980" spans="1:15" x14ac:dyDescent="0.25">
      <c r="A980" t="s">
        <v>21505</v>
      </c>
      <c r="B980" s="1">
        <v>2021</v>
      </c>
      <c r="C980" t="s">
        <v>21799</v>
      </c>
      <c r="D980" t="s">
        <v>22840</v>
      </c>
      <c r="E980" t="s">
        <v>23149</v>
      </c>
      <c r="F980" s="1">
        <v>16</v>
      </c>
      <c r="G980" s="1">
        <v>0</v>
      </c>
      <c r="H980" s="1">
        <v>4.75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4.8000001907348633</v>
      </c>
      <c r="O980" s="1">
        <v>35</v>
      </c>
    </row>
    <row r="981" spans="1:15" x14ac:dyDescent="0.25">
      <c r="A981" t="s">
        <v>21505</v>
      </c>
      <c r="B981" s="1">
        <v>2021</v>
      </c>
      <c r="C981" t="s">
        <v>21799</v>
      </c>
      <c r="D981" t="s">
        <v>22841</v>
      </c>
      <c r="E981" t="s">
        <v>23149</v>
      </c>
      <c r="F981" s="1">
        <v>0</v>
      </c>
      <c r="G981" s="1">
        <v>0</v>
      </c>
      <c r="H981" s="1"/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/>
      <c r="O981" s="1">
        <v>40</v>
      </c>
    </row>
    <row r="982" spans="1:15" x14ac:dyDescent="0.25">
      <c r="A982" t="s">
        <v>21505</v>
      </c>
      <c r="B982" s="1">
        <v>2021</v>
      </c>
      <c r="C982" t="s">
        <v>21799</v>
      </c>
      <c r="D982" t="s">
        <v>22842</v>
      </c>
      <c r="E982" t="s">
        <v>23149</v>
      </c>
      <c r="F982" s="1">
        <v>0</v>
      </c>
      <c r="G982" s="1">
        <v>0</v>
      </c>
      <c r="H982" s="1"/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/>
      <c r="O982" s="1">
        <v>35</v>
      </c>
    </row>
    <row r="983" spans="1:15" x14ac:dyDescent="0.25">
      <c r="A983" t="s">
        <v>21505</v>
      </c>
      <c r="B983" s="1">
        <v>2021</v>
      </c>
      <c r="C983" t="s">
        <v>21799</v>
      </c>
      <c r="D983" t="s">
        <v>22843</v>
      </c>
      <c r="E983" t="s">
        <v>23149</v>
      </c>
      <c r="F983" s="1">
        <v>235</v>
      </c>
      <c r="G983" s="1">
        <v>108.80000305175781</v>
      </c>
      <c r="H983" s="1">
        <v>29.697872161865234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/>
      <c r="O983" s="1">
        <v>35</v>
      </c>
    </row>
    <row r="984" spans="1:15" x14ac:dyDescent="0.25">
      <c r="A984" t="s">
        <v>21505</v>
      </c>
      <c r="B984" s="1">
        <v>2021</v>
      </c>
      <c r="C984" t="s">
        <v>21799</v>
      </c>
      <c r="D984" t="s">
        <v>22844</v>
      </c>
      <c r="E984" t="s">
        <v>23149</v>
      </c>
      <c r="F984" s="1">
        <v>0</v>
      </c>
      <c r="G984" s="1">
        <v>0</v>
      </c>
      <c r="H984" s="1"/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/>
      <c r="O984" s="1">
        <v>35</v>
      </c>
    </row>
    <row r="985" spans="1:15" x14ac:dyDescent="0.25">
      <c r="A985" t="s">
        <v>21505</v>
      </c>
      <c r="B985" s="1">
        <v>2021</v>
      </c>
      <c r="C985" t="s">
        <v>21799</v>
      </c>
      <c r="D985" t="s">
        <v>22845</v>
      </c>
      <c r="E985" t="s">
        <v>23149</v>
      </c>
      <c r="F985" s="1">
        <v>0</v>
      </c>
      <c r="G985" s="1">
        <v>0</v>
      </c>
      <c r="H985" s="1"/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/>
      <c r="O985" s="1">
        <v>40</v>
      </c>
    </row>
    <row r="986" spans="1:15" x14ac:dyDescent="0.25">
      <c r="A986" t="s">
        <v>21505</v>
      </c>
      <c r="B986" s="1">
        <v>2021</v>
      </c>
      <c r="C986" t="s">
        <v>21800</v>
      </c>
      <c r="D986" t="s">
        <v>22846</v>
      </c>
      <c r="E986" t="s">
        <v>23149</v>
      </c>
      <c r="F986" s="1">
        <v>61</v>
      </c>
      <c r="G986" s="1">
        <v>28.600000381469727</v>
      </c>
      <c r="H986" s="1">
        <v>33.704917907714844</v>
      </c>
      <c r="I986" s="1">
        <v>0</v>
      </c>
      <c r="J986" s="1">
        <v>0.10769230872392654</v>
      </c>
      <c r="K986" s="1">
        <v>7.0000000000000007E-2</v>
      </c>
      <c r="L986" s="1">
        <v>0</v>
      </c>
      <c r="M986" s="1">
        <v>0</v>
      </c>
      <c r="N986" s="1">
        <v>4.1692309379577637</v>
      </c>
      <c r="O986" s="1">
        <v>40</v>
      </c>
    </row>
    <row r="987" spans="1:15" x14ac:dyDescent="0.25">
      <c r="A987" t="s">
        <v>21506</v>
      </c>
      <c r="B987" s="1">
        <v>2021</v>
      </c>
      <c r="C987" t="s">
        <v>21801</v>
      </c>
      <c r="D987" t="s">
        <v>22847</v>
      </c>
      <c r="E987" t="s">
        <v>23150</v>
      </c>
      <c r="F987" s="1">
        <v>8.1410045623779297</v>
      </c>
      <c r="G987" s="1">
        <v>0.60040032863616943</v>
      </c>
      <c r="H987" s="1">
        <v>58.181747436523438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3.1389107704162598</v>
      </c>
      <c r="O987" s="1">
        <v>70</v>
      </c>
    </row>
    <row r="988" spans="1:15" x14ac:dyDescent="0.25">
      <c r="A988" t="s">
        <v>21506</v>
      </c>
      <c r="B988" s="1">
        <v>2021</v>
      </c>
      <c r="C988" t="s">
        <v>21801</v>
      </c>
      <c r="D988" t="s">
        <v>22848</v>
      </c>
      <c r="E988" t="s">
        <v>23150</v>
      </c>
      <c r="F988" s="1">
        <v>2177.607177734375</v>
      </c>
      <c r="G988" s="1">
        <v>18.166744232177734</v>
      </c>
      <c r="H988" s="1">
        <v>38.037261962890625</v>
      </c>
      <c r="I988" s="1">
        <v>3.0302314553409815E-3</v>
      </c>
      <c r="J988" s="1">
        <v>1.1964473873376846E-2</v>
      </c>
      <c r="K988" s="1">
        <v>1.49947055908068E-2</v>
      </c>
      <c r="L988" s="1">
        <v>0</v>
      </c>
      <c r="M988" s="1">
        <v>13.055316018711601</v>
      </c>
      <c r="N988" s="1">
        <v>4.1425895690917969</v>
      </c>
      <c r="O988" s="1">
        <v>70</v>
      </c>
    </row>
    <row r="989" spans="1:15" x14ac:dyDescent="0.25">
      <c r="A989" t="s">
        <v>21506</v>
      </c>
      <c r="B989" s="1">
        <v>2021</v>
      </c>
      <c r="C989" t="s">
        <v>21801</v>
      </c>
      <c r="D989" t="s">
        <v>22849</v>
      </c>
      <c r="E989" t="s">
        <v>23150</v>
      </c>
      <c r="F989" s="1">
        <v>1622.6580810546875</v>
      </c>
      <c r="G989" s="1">
        <v>13.532390594482422</v>
      </c>
      <c r="H989" s="1">
        <v>12.64088249206543</v>
      </c>
      <c r="I989" s="1">
        <v>4.6366164460778236E-3</v>
      </c>
      <c r="J989" s="1">
        <v>4.5708243851549923E-4</v>
      </c>
      <c r="K989" s="1">
        <v>8.3857442348008009E-3</v>
      </c>
      <c r="L989" s="1">
        <v>0</v>
      </c>
      <c r="M989" s="1">
        <v>0.21499500495916399</v>
      </c>
      <c r="N989" s="1">
        <v>4.7680778503417969</v>
      </c>
      <c r="O989" s="1">
        <v>45</v>
      </c>
    </row>
    <row r="990" spans="1:15" x14ac:dyDescent="0.25">
      <c r="A990" t="s">
        <v>21506</v>
      </c>
      <c r="B990" s="1">
        <v>2021</v>
      </c>
      <c r="C990" t="s">
        <v>21802</v>
      </c>
      <c r="D990" t="s">
        <v>22850</v>
      </c>
      <c r="E990" t="s">
        <v>23150</v>
      </c>
      <c r="F990" s="1">
        <v>0</v>
      </c>
      <c r="G990" s="1">
        <v>0</v>
      </c>
      <c r="H990" s="1"/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/>
      <c r="O990" s="1">
        <v>60</v>
      </c>
    </row>
    <row r="991" spans="1:15" x14ac:dyDescent="0.25">
      <c r="A991" t="s">
        <v>21506</v>
      </c>
      <c r="B991" s="1">
        <v>2021</v>
      </c>
      <c r="C991" t="s">
        <v>21802</v>
      </c>
      <c r="D991" t="s">
        <v>22851</v>
      </c>
      <c r="E991" t="s">
        <v>23150</v>
      </c>
      <c r="F991" s="1">
        <v>3738.111083984375</v>
      </c>
      <c r="G991" s="1">
        <v>200.75167846679688</v>
      </c>
      <c r="H991" s="1">
        <v>39.73065185546875</v>
      </c>
      <c r="I991" s="1">
        <v>0</v>
      </c>
      <c r="J991" s="1">
        <v>0</v>
      </c>
      <c r="K991" s="1">
        <v>1.6077619531574501E-2</v>
      </c>
      <c r="L991" s="1">
        <v>0</v>
      </c>
      <c r="M991" s="1">
        <v>0.54991599999999996</v>
      </c>
      <c r="N991" s="1">
        <v>3.2085151672363281</v>
      </c>
      <c r="O991" s="1">
        <v>60</v>
      </c>
    </row>
    <row r="992" spans="1:15" x14ac:dyDescent="0.25">
      <c r="A992" t="s">
        <v>21506</v>
      </c>
      <c r="B992" s="1">
        <v>2021</v>
      </c>
      <c r="C992" t="s">
        <v>21802</v>
      </c>
      <c r="D992" t="s">
        <v>22852</v>
      </c>
      <c r="E992" t="s">
        <v>23150</v>
      </c>
      <c r="F992" s="1">
        <v>0</v>
      </c>
      <c r="G992" s="1">
        <v>0</v>
      </c>
      <c r="H992" s="1"/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/>
      <c r="O992" s="1">
        <v>60</v>
      </c>
    </row>
    <row r="993" spans="1:15" x14ac:dyDescent="0.25">
      <c r="A993" t="s">
        <v>21506</v>
      </c>
      <c r="B993" s="1">
        <v>2021</v>
      </c>
      <c r="C993" t="s">
        <v>21803</v>
      </c>
      <c r="D993" t="s">
        <v>22853</v>
      </c>
      <c r="E993" t="s">
        <v>23151</v>
      </c>
      <c r="F993" s="1">
        <v>118014</v>
      </c>
      <c r="G993" s="1">
        <v>6700.39990234375</v>
      </c>
      <c r="H993" s="1">
        <v>29.025449752807617</v>
      </c>
      <c r="I993" s="1">
        <v>0</v>
      </c>
      <c r="J993" s="1">
        <v>1.3067236868664622E-3</v>
      </c>
      <c r="K993" s="1">
        <v>6.3299999999999995E-2</v>
      </c>
      <c r="L993" s="1">
        <v>0</v>
      </c>
      <c r="M993" s="1">
        <v>13</v>
      </c>
      <c r="N993" s="1">
        <v>4.2076926231384277</v>
      </c>
      <c r="O993" s="1">
        <v>60</v>
      </c>
    </row>
    <row r="994" spans="1:15" x14ac:dyDescent="0.25">
      <c r="A994" t="s">
        <v>21506</v>
      </c>
      <c r="B994" s="1">
        <v>2021</v>
      </c>
      <c r="C994" t="s">
        <v>21803</v>
      </c>
      <c r="D994" t="s">
        <v>22854</v>
      </c>
      <c r="E994" t="s">
        <v>23151</v>
      </c>
      <c r="F994" s="1">
        <v>1022</v>
      </c>
      <c r="G994" s="1">
        <v>0</v>
      </c>
      <c r="H994" s="1">
        <v>2.6810598373413086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4.9928646087646484</v>
      </c>
      <c r="O994" s="1">
        <v>60</v>
      </c>
    </row>
    <row r="995" spans="1:15" x14ac:dyDescent="0.25">
      <c r="A995" t="s">
        <v>21506</v>
      </c>
      <c r="B995" s="1">
        <v>2021</v>
      </c>
      <c r="C995" t="s">
        <v>21803</v>
      </c>
      <c r="D995" t="s">
        <v>22855</v>
      </c>
      <c r="E995" t="s">
        <v>23151</v>
      </c>
      <c r="F995" s="1">
        <v>5714</v>
      </c>
      <c r="G995" s="1">
        <v>810.20001220703125</v>
      </c>
      <c r="H995" s="1">
        <v>31.009767532348633</v>
      </c>
      <c r="I995" s="1">
        <v>5.1795580657199025E-4</v>
      </c>
      <c r="J995" s="1">
        <v>3.4875690937042236E-2</v>
      </c>
      <c r="K995" s="1">
        <v>0.33279999999999998</v>
      </c>
      <c r="L995" s="1">
        <v>0</v>
      </c>
      <c r="M995" s="1">
        <v>4</v>
      </c>
      <c r="N995" s="1">
        <v>3.1553866863250732</v>
      </c>
      <c r="O995" s="1">
        <v>45</v>
      </c>
    </row>
    <row r="996" spans="1:15" x14ac:dyDescent="0.25">
      <c r="A996" t="s">
        <v>21506</v>
      </c>
      <c r="B996" s="1">
        <v>2021</v>
      </c>
      <c r="C996" t="s">
        <v>21804</v>
      </c>
      <c r="D996" t="s">
        <v>22856</v>
      </c>
      <c r="E996" t="s">
        <v>23151</v>
      </c>
      <c r="F996" s="1">
        <v>13218</v>
      </c>
      <c r="G996" s="1"/>
      <c r="H996" s="1">
        <v>33.00335693359375</v>
      </c>
      <c r="I996" s="1">
        <v>1.1600576341152191E-2</v>
      </c>
      <c r="J996" s="1">
        <v>7.4304342269897461E-3</v>
      </c>
      <c r="K996" s="1">
        <v>1.9031010690727101E-2</v>
      </c>
      <c r="L996" s="1">
        <v>0</v>
      </c>
      <c r="M996" s="1">
        <v>11</v>
      </c>
      <c r="N996" s="1">
        <v>3.3021457195281982</v>
      </c>
      <c r="O996" s="1"/>
    </row>
    <row r="997" spans="1:15" x14ac:dyDescent="0.25">
      <c r="A997" t="s">
        <v>21506</v>
      </c>
      <c r="B997" s="1">
        <v>2021</v>
      </c>
      <c r="C997" t="s">
        <v>21805</v>
      </c>
      <c r="D997" t="s">
        <v>22857</v>
      </c>
      <c r="E997" t="s">
        <v>23151</v>
      </c>
      <c r="F997" s="1">
        <v>314</v>
      </c>
      <c r="G997" s="1">
        <v>4.4000000953674316</v>
      </c>
      <c r="H997" s="1">
        <v>7.9113473892211914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4.6472492218017578</v>
      </c>
      <c r="O997" s="1">
        <v>45</v>
      </c>
    </row>
    <row r="998" spans="1:15" x14ac:dyDescent="0.25">
      <c r="A998" t="s">
        <v>21506</v>
      </c>
      <c r="B998" s="1">
        <v>2021</v>
      </c>
      <c r="C998" t="s">
        <v>21805</v>
      </c>
      <c r="D998" t="s">
        <v>22858</v>
      </c>
      <c r="E998" t="s">
        <v>23151</v>
      </c>
      <c r="F998" s="1">
        <v>301</v>
      </c>
      <c r="G998" s="1">
        <v>0</v>
      </c>
      <c r="H998" s="1">
        <v>9.4684381484985352</v>
      </c>
      <c r="I998" s="1">
        <v>0</v>
      </c>
      <c r="J998" s="1">
        <v>2.958579920232296E-3</v>
      </c>
      <c r="K998" s="1">
        <v>0.1136363636363636</v>
      </c>
      <c r="L998" s="1">
        <v>0</v>
      </c>
      <c r="M998" s="1">
        <v>0</v>
      </c>
      <c r="N998" s="1">
        <v>4.3875741958618164</v>
      </c>
      <c r="O998" s="1">
        <v>40</v>
      </c>
    </row>
    <row r="999" spans="1:15" x14ac:dyDescent="0.25">
      <c r="A999" t="s">
        <v>21506</v>
      </c>
      <c r="B999" s="1">
        <v>2021</v>
      </c>
      <c r="C999" t="s">
        <v>21805</v>
      </c>
      <c r="D999" t="s">
        <v>22859</v>
      </c>
      <c r="E999" t="s">
        <v>23151</v>
      </c>
      <c r="F999" s="1">
        <v>6072</v>
      </c>
      <c r="G999" s="1">
        <v>1087.4000244140625</v>
      </c>
      <c r="H999" s="1">
        <v>21.089170455932617</v>
      </c>
      <c r="I999" s="1">
        <v>4.7885077074170113E-3</v>
      </c>
      <c r="J999" s="1">
        <v>1.2130886316299438E-2</v>
      </c>
      <c r="K999" s="1">
        <v>7.9808459696727896E-2</v>
      </c>
      <c r="L999" s="1">
        <v>0</v>
      </c>
      <c r="M999" s="1">
        <v>4</v>
      </c>
      <c r="N999" s="1">
        <v>3.8090982437133789</v>
      </c>
      <c r="O999" s="1">
        <v>40</v>
      </c>
    </row>
    <row r="1000" spans="1:15" x14ac:dyDescent="0.25">
      <c r="A1000" t="s">
        <v>21506</v>
      </c>
      <c r="B1000" s="1">
        <v>2021</v>
      </c>
      <c r="C1000" t="s">
        <v>21805</v>
      </c>
      <c r="D1000" t="s">
        <v>22860</v>
      </c>
      <c r="E1000" t="s">
        <v>23151</v>
      </c>
      <c r="F1000" s="1">
        <v>3186</v>
      </c>
      <c r="G1000" s="1">
        <v>1549.199951171875</v>
      </c>
      <c r="H1000" s="1">
        <v>32.596851348876953</v>
      </c>
      <c r="I1000" s="1">
        <v>6.3519611954689026E-2</v>
      </c>
      <c r="J1000" s="1">
        <v>1.0760152712464333E-2</v>
      </c>
      <c r="K1000" s="1">
        <v>8.0244814688881297E-2</v>
      </c>
      <c r="L1000" s="1">
        <v>0</v>
      </c>
      <c r="M1000" s="1">
        <v>7</v>
      </c>
      <c r="N1000" s="1">
        <v>3.0715029239654541</v>
      </c>
      <c r="O1000" s="1">
        <v>35</v>
      </c>
    </row>
    <row r="1001" spans="1:15" x14ac:dyDescent="0.25">
      <c r="A1001" t="s">
        <v>21506</v>
      </c>
      <c r="B1001" s="1">
        <v>2021</v>
      </c>
      <c r="C1001" t="s">
        <v>21805</v>
      </c>
      <c r="D1001" t="s">
        <v>22861</v>
      </c>
      <c r="E1001" t="s">
        <v>23151</v>
      </c>
      <c r="F1001" s="1">
        <v>10848</v>
      </c>
      <c r="G1001" s="1">
        <v>2079.199951171875</v>
      </c>
      <c r="H1001" s="1">
        <v>18.313127517700195</v>
      </c>
      <c r="I1001" s="1">
        <v>2.4424219503998756E-2</v>
      </c>
      <c r="J1001" s="1">
        <v>1.7273401841521263E-2</v>
      </c>
      <c r="K1001" s="1">
        <v>9.1268457156144595E-2</v>
      </c>
      <c r="L1001" s="1">
        <v>0</v>
      </c>
      <c r="M1001" s="1">
        <v>0</v>
      </c>
      <c r="N1001" s="1">
        <v>3.8087852001190186</v>
      </c>
      <c r="O1001" s="1">
        <v>35</v>
      </c>
    </row>
    <row r="1002" spans="1:15" x14ac:dyDescent="0.25">
      <c r="A1002" t="s">
        <v>21506</v>
      </c>
      <c r="B1002" s="1">
        <v>2021</v>
      </c>
      <c r="C1002" t="s">
        <v>21806</v>
      </c>
      <c r="D1002" t="s">
        <v>22862</v>
      </c>
      <c r="E1002" t="s">
        <v>23151</v>
      </c>
      <c r="F1002" s="1">
        <v>14721</v>
      </c>
      <c r="G1002" s="1">
        <v>2103</v>
      </c>
      <c r="H1002" s="1">
        <v>23.940824508666992</v>
      </c>
      <c r="I1002" s="1">
        <v>5.226743221282959E-2</v>
      </c>
      <c r="J1002" s="1">
        <v>1.212494820356369E-2</v>
      </c>
      <c r="K1002" s="1">
        <v>6.4392382518153199E-2</v>
      </c>
      <c r="L1002" s="1">
        <v>0</v>
      </c>
      <c r="M1002" s="1">
        <v>6</v>
      </c>
      <c r="N1002" s="1">
        <v>3.79750657081604</v>
      </c>
      <c r="O1002" s="1">
        <v>45</v>
      </c>
    </row>
    <row r="1003" spans="1:15" x14ac:dyDescent="0.25">
      <c r="A1003" t="s">
        <v>21506</v>
      </c>
      <c r="B1003" s="1">
        <v>2021</v>
      </c>
      <c r="C1003" t="s">
        <v>21806</v>
      </c>
      <c r="D1003" t="s">
        <v>22863</v>
      </c>
      <c r="E1003" t="s">
        <v>23151</v>
      </c>
      <c r="F1003" s="1">
        <v>7604</v>
      </c>
      <c r="G1003" s="1">
        <v>759.79998779296875</v>
      </c>
      <c r="H1003" s="1">
        <v>22.112251281738281</v>
      </c>
      <c r="I1003" s="1">
        <v>2.2040385752916336E-2</v>
      </c>
      <c r="J1003" s="1">
        <v>2.9959086328744888E-2</v>
      </c>
      <c r="K1003" s="1">
        <v>5.1999472086577798E-2</v>
      </c>
      <c r="L1003" s="1">
        <v>0</v>
      </c>
      <c r="M1003" s="1">
        <v>11</v>
      </c>
      <c r="N1003" s="1">
        <v>3.6620035171508789</v>
      </c>
      <c r="O1003" s="1">
        <v>45</v>
      </c>
    </row>
    <row r="1004" spans="1:15" x14ac:dyDescent="0.25">
      <c r="A1004" t="s">
        <v>21506</v>
      </c>
      <c r="B1004" s="1">
        <v>2021</v>
      </c>
      <c r="C1004" t="s">
        <v>21806</v>
      </c>
      <c r="D1004" t="s">
        <v>22864</v>
      </c>
      <c r="E1004" t="s">
        <v>23151</v>
      </c>
      <c r="F1004" s="1">
        <v>12</v>
      </c>
      <c r="G1004" s="1">
        <v>0</v>
      </c>
      <c r="H1004" s="1">
        <v>8.9166669845581055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4.6666665077209473</v>
      </c>
      <c r="O1004" s="1">
        <v>45</v>
      </c>
    </row>
    <row r="1005" spans="1:15" x14ac:dyDescent="0.25">
      <c r="A1005" t="s">
        <v>21506</v>
      </c>
      <c r="B1005" s="1">
        <v>2021</v>
      </c>
      <c r="C1005" t="s">
        <v>21807</v>
      </c>
      <c r="D1005" t="s">
        <v>22865</v>
      </c>
      <c r="E1005" t="s">
        <v>23152</v>
      </c>
      <c r="F1005" s="1">
        <v>6439.033203125</v>
      </c>
      <c r="G1005" s="1">
        <v>28.657854080200195</v>
      </c>
      <c r="H1005" s="1">
        <v>27.179723739624023</v>
      </c>
      <c r="I1005" s="1">
        <v>4.9689947627484798E-3</v>
      </c>
      <c r="J1005" s="1">
        <v>4.228128120303154E-2</v>
      </c>
      <c r="K1005" s="1">
        <v>4.7250277588781302E-2</v>
      </c>
      <c r="L1005" s="1">
        <v>0</v>
      </c>
      <c r="M1005" s="1">
        <v>4.8534585150624103</v>
      </c>
      <c r="N1005" s="1">
        <v>4.0435085296630859</v>
      </c>
      <c r="O1005" s="1">
        <v>70</v>
      </c>
    </row>
    <row r="1006" spans="1:15" x14ac:dyDescent="0.25">
      <c r="A1006" t="s">
        <v>21506</v>
      </c>
      <c r="B1006" s="1">
        <v>2021</v>
      </c>
      <c r="C1006" t="s">
        <v>21808</v>
      </c>
      <c r="D1006" t="s">
        <v>22866</v>
      </c>
      <c r="E1006" t="s">
        <v>23152</v>
      </c>
      <c r="F1006" s="1">
        <v>4153.82177734375</v>
      </c>
      <c r="G1006" s="1">
        <v>169.68608093261719</v>
      </c>
      <c r="H1006" s="1">
        <v>38.755146026611328</v>
      </c>
      <c r="I1006" s="1">
        <v>0</v>
      </c>
      <c r="J1006" s="1">
        <v>0</v>
      </c>
      <c r="K1006" s="1">
        <v>2.2953529178803998E-3</v>
      </c>
      <c r="L1006" s="1">
        <v>0</v>
      </c>
      <c r="M1006" s="1">
        <v>8.8787000000000005E-2</v>
      </c>
      <c r="N1006" s="1">
        <v>3.2065811157226563</v>
      </c>
      <c r="O1006" s="1">
        <v>60</v>
      </c>
    </row>
    <row r="1007" spans="1:15" x14ac:dyDescent="0.25">
      <c r="A1007" t="s">
        <v>21506</v>
      </c>
      <c r="B1007" s="1">
        <v>2021</v>
      </c>
      <c r="C1007" t="s">
        <v>21809</v>
      </c>
      <c r="D1007" t="s">
        <v>22867</v>
      </c>
      <c r="E1007" t="s">
        <v>23152</v>
      </c>
      <c r="F1007" s="1">
        <v>0</v>
      </c>
      <c r="G1007" s="1">
        <v>0</v>
      </c>
      <c r="H1007" s="1"/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/>
      <c r="O1007" s="1">
        <v>70</v>
      </c>
    </row>
    <row r="1008" spans="1:15" x14ac:dyDescent="0.25">
      <c r="A1008" t="s">
        <v>21506</v>
      </c>
      <c r="B1008" s="1">
        <v>2021</v>
      </c>
      <c r="C1008" t="s">
        <v>21809</v>
      </c>
      <c r="D1008" t="s">
        <v>22868</v>
      </c>
      <c r="E1008" t="s">
        <v>23152</v>
      </c>
      <c r="F1008" s="1">
        <v>17.472000122070313</v>
      </c>
      <c r="G1008" s="1">
        <v>0</v>
      </c>
      <c r="H1008" s="1">
        <v>47.366107940673828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4.0790615081787109</v>
      </c>
      <c r="O1008" s="1">
        <v>70</v>
      </c>
    </row>
    <row r="1009" spans="1:15" x14ac:dyDescent="0.25">
      <c r="A1009" t="s">
        <v>21506</v>
      </c>
      <c r="B1009" s="1">
        <v>2021</v>
      </c>
      <c r="C1009" t="s">
        <v>21809</v>
      </c>
      <c r="D1009" t="s">
        <v>22869</v>
      </c>
      <c r="E1009" t="s">
        <v>23152</v>
      </c>
      <c r="F1009" s="1">
        <v>4.0000001899898052E-3</v>
      </c>
      <c r="G1009" s="1">
        <v>0</v>
      </c>
      <c r="H1009" s="1">
        <v>38.70074462890625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/>
      <c r="O1009" s="1">
        <v>70</v>
      </c>
    </row>
    <row r="1010" spans="1:15" x14ac:dyDescent="0.25">
      <c r="A1010" t="s">
        <v>21506</v>
      </c>
      <c r="B1010" s="1">
        <v>2021</v>
      </c>
      <c r="C1010" t="s">
        <v>21809</v>
      </c>
      <c r="D1010" t="s">
        <v>22870</v>
      </c>
      <c r="E1010" t="s">
        <v>23152</v>
      </c>
      <c r="F1010" s="1">
        <v>31.416000366210938</v>
      </c>
      <c r="G1010" s="1">
        <v>0</v>
      </c>
      <c r="H1010" s="1">
        <v>19.322677612304688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4.1420412063598633</v>
      </c>
      <c r="O1010" s="1">
        <v>45</v>
      </c>
    </row>
    <row r="1011" spans="1:15" x14ac:dyDescent="0.25">
      <c r="A1011" t="s">
        <v>21506</v>
      </c>
      <c r="B1011" s="1">
        <v>2021</v>
      </c>
      <c r="C1011" t="s">
        <v>21809</v>
      </c>
      <c r="D1011" t="s">
        <v>22871</v>
      </c>
      <c r="E1011" t="s">
        <v>23152</v>
      </c>
      <c r="F1011" s="1">
        <v>0</v>
      </c>
      <c r="G1011" s="1">
        <v>0</v>
      </c>
      <c r="H1011" s="1"/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/>
      <c r="O1011" s="1">
        <v>70</v>
      </c>
    </row>
    <row r="1012" spans="1:15" x14ac:dyDescent="0.25">
      <c r="A1012" t="s">
        <v>21506</v>
      </c>
      <c r="B1012" s="1">
        <v>2021</v>
      </c>
      <c r="C1012" t="s">
        <v>21809</v>
      </c>
      <c r="D1012" t="s">
        <v>22872</v>
      </c>
      <c r="E1012" t="s">
        <v>23152</v>
      </c>
      <c r="F1012" s="1">
        <v>147.00100708007813</v>
      </c>
      <c r="G1012" s="1">
        <v>0</v>
      </c>
      <c r="H1012" s="1">
        <v>45.516510009765625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4.0450053215026855</v>
      </c>
      <c r="O1012" s="1">
        <v>70</v>
      </c>
    </row>
    <row r="1013" spans="1:15" x14ac:dyDescent="0.25">
      <c r="A1013" t="s">
        <v>21506</v>
      </c>
      <c r="B1013" s="1">
        <v>2021</v>
      </c>
      <c r="C1013" t="s">
        <v>21809</v>
      </c>
      <c r="D1013" t="s">
        <v>22873</v>
      </c>
      <c r="E1013" t="s">
        <v>23152</v>
      </c>
      <c r="F1013" s="1">
        <v>29.245071411132813</v>
      </c>
      <c r="G1013" s="1">
        <v>10.245948791503906</v>
      </c>
      <c r="H1013" s="1">
        <v>62.544387817382813</v>
      </c>
      <c r="I1013" s="1">
        <v>0</v>
      </c>
      <c r="J1013" s="1">
        <v>0.38589769601821899</v>
      </c>
      <c r="K1013" s="1">
        <v>0.7866649324518088</v>
      </c>
      <c r="L1013" s="1">
        <v>0</v>
      </c>
      <c r="M1013" s="1">
        <v>7.4132674399640601</v>
      </c>
      <c r="N1013" s="1">
        <v>2.9755234718322754</v>
      </c>
      <c r="O1013" s="1">
        <v>70</v>
      </c>
    </row>
    <row r="1014" spans="1:15" x14ac:dyDescent="0.25">
      <c r="A1014" t="s">
        <v>21506</v>
      </c>
      <c r="B1014" s="1">
        <v>2021</v>
      </c>
      <c r="C1014" t="s">
        <v>21809</v>
      </c>
      <c r="D1014" t="s">
        <v>22874</v>
      </c>
      <c r="E1014" t="s">
        <v>23152</v>
      </c>
      <c r="F1014" s="1">
        <v>375.9124755859375</v>
      </c>
      <c r="G1014" s="1">
        <v>11.763032913208008</v>
      </c>
      <c r="H1014" s="1">
        <v>16.450433731079102</v>
      </c>
      <c r="I1014" s="1">
        <v>0</v>
      </c>
      <c r="J1014" s="1">
        <v>5.6465631350874901E-3</v>
      </c>
      <c r="K1014" s="1">
        <v>5.6465633056088996E-3</v>
      </c>
      <c r="L1014" s="1">
        <v>0</v>
      </c>
      <c r="M1014" s="1">
        <v>0</v>
      </c>
      <c r="N1014" s="1">
        <v>4.4912490844726563</v>
      </c>
      <c r="O1014" s="1">
        <v>45</v>
      </c>
    </row>
    <row r="1015" spans="1:15" x14ac:dyDescent="0.25">
      <c r="A1015" t="s">
        <v>21506</v>
      </c>
      <c r="B1015" s="1">
        <v>2021</v>
      </c>
      <c r="C1015" t="s">
        <v>21809</v>
      </c>
      <c r="D1015" t="s">
        <v>22875</v>
      </c>
      <c r="E1015" t="s">
        <v>23152</v>
      </c>
      <c r="F1015" s="1">
        <v>11.637019157409668</v>
      </c>
      <c r="G1015" s="1">
        <v>0</v>
      </c>
      <c r="H1015" s="1">
        <v>36.472183227539063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3.9502017498016357</v>
      </c>
      <c r="O1015" s="1">
        <v>70</v>
      </c>
    </row>
    <row r="1016" spans="1:15" x14ac:dyDescent="0.25">
      <c r="A1016" t="s">
        <v>21506</v>
      </c>
      <c r="B1016" s="1">
        <v>2021</v>
      </c>
      <c r="C1016" t="s">
        <v>21810</v>
      </c>
      <c r="D1016" t="s">
        <v>22876</v>
      </c>
      <c r="E1016" t="s">
        <v>23152</v>
      </c>
      <c r="F1016" s="1">
        <v>26.605751037597656</v>
      </c>
      <c r="G1016" s="1">
        <v>0.70673000812530518</v>
      </c>
      <c r="H1016" s="1">
        <v>39.698013305664063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3.2959644794464111</v>
      </c>
      <c r="O1016" s="1">
        <v>60</v>
      </c>
    </row>
    <row r="1017" spans="1:15" x14ac:dyDescent="0.25">
      <c r="A1017" t="s">
        <v>21506</v>
      </c>
      <c r="B1017" s="1">
        <v>2021</v>
      </c>
      <c r="C1017" t="s">
        <v>21810</v>
      </c>
      <c r="D1017" t="s">
        <v>22877</v>
      </c>
      <c r="E1017" t="s">
        <v>23152</v>
      </c>
      <c r="F1017" s="1">
        <v>365.04998779296875</v>
      </c>
      <c r="G1017" s="1">
        <v>34.632431030273438</v>
      </c>
      <c r="H1017" s="1">
        <v>44.641914367675781</v>
      </c>
      <c r="I1017" s="1">
        <v>0</v>
      </c>
      <c r="J1017" s="1">
        <v>0</v>
      </c>
      <c r="K1017" s="1">
        <v>0</v>
      </c>
      <c r="L1017" s="1">
        <v>0</v>
      </c>
      <c r="M1017" s="1">
        <v>1.6071169999999999</v>
      </c>
      <c r="N1017" s="1">
        <v>3.1583836078643799</v>
      </c>
      <c r="O1017" s="1">
        <v>60</v>
      </c>
    </row>
    <row r="1018" spans="1:15" x14ac:dyDescent="0.25">
      <c r="A1018" t="s">
        <v>21506</v>
      </c>
      <c r="B1018" s="1">
        <v>2021</v>
      </c>
      <c r="C1018" t="s">
        <v>21811</v>
      </c>
      <c r="D1018" t="s">
        <v>22878</v>
      </c>
      <c r="E1018" t="s">
        <v>23153</v>
      </c>
      <c r="F1018" s="1">
        <v>257</v>
      </c>
      <c r="G1018" s="1">
        <v>7.8000001907348633</v>
      </c>
      <c r="H1018" s="1">
        <v>12.879377365112305</v>
      </c>
      <c r="I1018" s="1">
        <v>0</v>
      </c>
      <c r="J1018" s="1">
        <v>0</v>
      </c>
      <c r="K1018" s="1">
        <v>4.0160642570280999E-3</v>
      </c>
      <c r="L1018" s="1">
        <v>0</v>
      </c>
      <c r="M1018" s="1">
        <v>0</v>
      </c>
      <c r="N1018" s="1">
        <v>4.7068271636962891</v>
      </c>
      <c r="O1018" s="1">
        <v>45</v>
      </c>
    </row>
    <row r="1019" spans="1:15" x14ac:dyDescent="0.25">
      <c r="A1019" t="s">
        <v>21506</v>
      </c>
      <c r="B1019" s="1">
        <v>2021</v>
      </c>
      <c r="C1019" t="s">
        <v>21811</v>
      </c>
      <c r="D1019" t="s">
        <v>22879</v>
      </c>
      <c r="E1019" t="s">
        <v>23153</v>
      </c>
      <c r="F1019" s="1">
        <v>121</v>
      </c>
      <c r="G1019" s="1">
        <v>48.5</v>
      </c>
      <c r="H1019" s="1">
        <v>33.436973571777344</v>
      </c>
      <c r="I1019" s="1">
        <v>0</v>
      </c>
      <c r="J1019" s="1">
        <v>7.3770493268966675E-2</v>
      </c>
      <c r="K1019" s="1">
        <v>0.1229508196721311</v>
      </c>
      <c r="L1019" s="1">
        <v>0</v>
      </c>
      <c r="M1019" s="1">
        <v>0</v>
      </c>
      <c r="N1019" s="1">
        <v>3.6393442153930664</v>
      </c>
      <c r="O1019" s="1">
        <v>40</v>
      </c>
    </row>
    <row r="1020" spans="1:15" x14ac:dyDescent="0.25">
      <c r="A1020" t="s">
        <v>21506</v>
      </c>
      <c r="B1020" s="1">
        <v>2021</v>
      </c>
      <c r="C1020" t="s">
        <v>21811</v>
      </c>
      <c r="D1020" t="s">
        <v>22880</v>
      </c>
      <c r="E1020" t="s">
        <v>23153</v>
      </c>
      <c r="F1020" s="1">
        <v>1478</v>
      </c>
      <c r="G1020" s="1">
        <v>468.79998779296875</v>
      </c>
      <c r="H1020" s="1">
        <v>22.902570724487305</v>
      </c>
      <c r="I1020" s="1">
        <v>0</v>
      </c>
      <c r="J1020" s="1">
        <v>7.8280888497829437E-2</v>
      </c>
      <c r="K1020" s="1">
        <v>0.13507290867229471</v>
      </c>
      <c r="L1020" s="1">
        <v>0</v>
      </c>
      <c r="M1020" s="1">
        <v>0</v>
      </c>
      <c r="N1020" s="1">
        <v>4.1312355995178223</v>
      </c>
      <c r="O1020" s="1">
        <v>35</v>
      </c>
    </row>
    <row r="1021" spans="1:15" x14ac:dyDescent="0.25">
      <c r="A1021" t="s">
        <v>21506</v>
      </c>
      <c r="B1021" s="1">
        <v>2021</v>
      </c>
      <c r="C1021" t="s">
        <v>21811</v>
      </c>
      <c r="D1021" t="s">
        <v>22881</v>
      </c>
      <c r="E1021" t="s">
        <v>23153</v>
      </c>
      <c r="F1021" s="1">
        <v>0</v>
      </c>
      <c r="G1021" s="1">
        <v>0</v>
      </c>
      <c r="H1021" s="1"/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/>
      <c r="O1021" s="1">
        <v>35</v>
      </c>
    </row>
    <row r="1022" spans="1:15" x14ac:dyDescent="0.25">
      <c r="A1022" t="s">
        <v>21506</v>
      </c>
      <c r="B1022" s="1">
        <v>2021</v>
      </c>
      <c r="C1022" t="s">
        <v>21811</v>
      </c>
      <c r="D1022" t="s">
        <v>22882</v>
      </c>
      <c r="E1022" t="s">
        <v>23153</v>
      </c>
      <c r="F1022" s="1">
        <v>7</v>
      </c>
      <c r="G1022" s="1">
        <v>0</v>
      </c>
      <c r="H1022" s="1">
        <v>16.714284896850586</v>
      </c>
      <c r="I1022" s="1">
        <v>0</v>
      </c>
      <c r="J1022" s="1">
        <v>0.30769231915473938</v>
      </c>
      <c r="K1022" s="1">
        <v>0.30769230769230771</v>
      </c>
      <c r="L1022" s="1">
        <v>0</v>
      </c>
      <c r="M1022" s="1">
        <v>0</v>
      </c>
      <c r="N1022" s="1">
        <v>3.384615421295166</v>
      </c>
      <c r="O1022" s="1">
        <v>40</v>
      </c>
    </row>
    <row r="1023" spans="1:15" x14ac:dyDescent="0.25">
      <c r="A1023" t="s">
        <v>21506</v>
      </c>
      <c r="B1023" s="1">
        <v>2021</v>
      </c>
      <c r="C1023" t="s">
        <v>21811</v>
      </c>
      <c r="D1023" t="s">
        <v>22883</v>
      </c>
      <c r="E1023" t="s">
        <v>23153</v>
      </c>
      <c r="F1023" s="1">
        <v>0</v>
      </c>
      <c r="G1023" s="1">
        <v>0</v>
      </c>
      <c r="H1023" s="1"/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/>
      <c r="O1023" s="1">
        <v>35</v>
      </c>
    </row>
    <row r="1024" spans="1:15" x14ac:dyDescent="0.25">
      <c r="A1024" t="s">
        <v>21506</v>
      </c>
      <c r="B1024" s="1">
        <v>2021</v>
      </c>
      <c r="C1024" t="s">
        <v>21811</v>
      </c>
      <c r="D1024" t="s">
        <v>22884</v>
      </c>
      <c r="E1024" t="s">
        <v>23153</v>
      </c>
      <c r="F1024" s="1">
        <v>184</v>
      </c>
      <c r="G1024" s="1">
        <v>158.80000305175781</v>
      </c>
      <c r="H1024" s="1">
        <v>49.375</v>
      </c>
      <c r="I1024" s="1">
        <v>0</v>
      </c>
      <c r="J1024" s="1">
        <v>0.12087912112474442</v>
      </c>
      <c r="K1024" s="1">
        <v>0.17032967032967031</v>
      </c>
      <c r="L1024" s="1">
        <v>0</v>
      </c>
      <c r="M1024" s="1">
        <v>0</v>
      </c>
      <c r="N1024" s="1">
        <v>2.9780218601226807</v>
      </c>
      <c r="O1024" s="1">
        <v>35</v>
      </c>
    </row>
    <row r="1025" spans="1:15" x14ac:dyDescent="0.25">
      <c r="A1025" t="s">
        <v>21506</v>
      </c>
      <c r="B1025" s="1">
        <v>2021</v>
      </c>
      <c r="C1025" t="s">
        <v>21811</v>
      </c>
      <c r="D1025" t="s">
        <v>22885</v>
      </c>
      <c r="E1025" t="s">
        <v>23153</v>
      </c>
      <c r="F1025" s="1">
        <v>20</v>
      </c>
      <c r="G1025" s="1">
        <v>0</v>
      </c>
      <c r="H1025" s="1">
        <v>15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4.5500001907348633</v>
      </c>
      <c r="O1025" s="1">
        <v>35</v>
      </c>
    </row>
    <row r="1026" spans="1:15" x14ac:dyDescent="0.25">
      <c r="A1026" t="s">
        <v>21506</v>
      </c>
      <c r="B1026" s="1">
        <v>2021</v>
      </c>
      <c r="C1026" t="s">
        <v>21811</v>
      </c>
      <c r="D1026" t="s">
        <v>22886</v>
      </c>
      <c r="E1026" t="s">
        <v>23153</v>
      </c>
      <c r="F1026" s="1">
        <v>2</v>
      </c>
      <c r="G1026" s="1">
        <v>0</v>
      </c>
      <c r="H1026" s="1">
        <v>26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3</v>
      </c>
      <c r="O1026" s="1">
        <v>40</v>
      </c>
    </row>
    <row r="1027" spans="1:15" x14ac:dyDescent="0.25">
      <c r="A1027" t="s">
        <v>21506</v>
      </c>
      <c r="B1027" s="1">
        <v>2021</v>
      </c>
      <c r="C1027" t="s">
        <v>21812</v>
      </c>
      <c r="D1027" t="s">
        <v>22887</v>
      </c>
      <c r="E1027" t="s">
        <v>23153</v>
      </c>
      <c r="F1027" s="1">
        <v>219</v>
      </c>
      <c r="G1027" s="1">
        <v>95.5</v>
      </c>
      <c r="H1027" s="1">
        <v>33.045661926269531</v>
      </c>
      <c r="I1027" s="1">
        <v>0</v>
      </c>
      <c r="J1027" s="1">
        <v>7.2727270424365997E-2</v>
      </c>
      <c r="K1027" s="1">
        <v>5.9090909090909097E-2</v>
      </c>
      <c r="L1027" s="1">
        <v>0</v>
      </c>
      <c r="M1027" s="1">
        <v>0</v>
      </c>
      <c r="N1027" s="1">
        <v>3.6227271556854248</v>
      </c>
      <c r="O1027" s="1">
        <v>40</v>
      </c>
    </row>
    <row r="1028" spans="1:15" x14ac:dyDescent="0.25">
      <c r="A1028" t="s">
        <v>21507</v>
      </c>
      <c r="B1028" s="1">
        <v>2021</v>
      </c>
      <c r="C1028" t="s">
        <v>21813</v>
      </c>
      <c r="D1028" t="s">
        <v>22888</v>
      </c>
      <c r="E1028" t="s">
        <v>23154</v>
      </c>
      <c r="F1028" s="1">
        <v>0</v>
      </c>
      <c r="G1028" s="1">
        <v>0</v>
      </c>
      <c r="H1028" s="1"/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/>
      <c r="O1028" s="1">
        <v>70</v>
      </c>
    </row>
    <row r="1029" spans="1:15" x14ac:dyDescent="0.25">
      <c r="A1029" t="s">
        <v>21507</v>
      </c>
      <c r="B1029" s="1">
        <v>2021</v>
      </c>
      <c r="C1029" t="s">
        <v>21813</v>
      </c>
      <c r="D1029" t="s">
        <v>22889</v>
      </c>
      <c r="E1029" t="s">
        <v>23154</v>
      </c>
      <c r="F1029" s="1">
        <v>108.85820007324219</v>
      </c>
      <c r="G1029" s="1">
        <v>0</v>
      </c>
      <c r="H1029" s="1">
        <v>42.411685943603516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4.5274004936218262</v>
      </c>
      <c r="O1029" s="1">
        <v>70</v>
      </c>
    </row>
    <row r="1030" spans="1:15" x14ac:dyDescent="0.25">
      <c r="A1030" t="s">
        <v>21507</v>
      </c>
      <c r="B1030" s="1">
        <v>2021</v>
      </c>
      <c r="C1030" t="s">
        <v>21813</v>
      </c>
      <c r="D1030" t="s">
        <v>22890</v>
      </c>
      <c r="E1030" t="s">
        <v>23154</v>
      </c>
      <c r="F1030" s="1">
        <v>623.27410888671875</v>
      </c>
      <c r="G1030" s="1">
        <v>76.159797668457031</v>
      </c>
      <c r="H1030" s="1">
        <v>19.172306060791016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4.6283392906188965</v>
      </c>
      <c r="O1030" s="1">
        <v>45</v>
      </c>
    </row>
    <row r="1031" spans="1:15" x14ac:dyDescent="0.25">
      <c r="A1031" t="s">
        <v>21507</v>
      </c>
      <c r="B1031" s="1">
        <v>2021</v>
      </c>
      <c r="C1031" t="s">
        <v>21814</v>
      </c>
      <c r="D1031" t="s">
        <v>22891</v>
      </c>
      <c r="E1031" t="s">
        <v>23154</v>
      </c>
      <c r="F1031" s="1">
        <v>0</v>
      </c>
      <c r="G1031" s="1">
        <v>0</v>
      </c>
      <c r="H1031" s="1"/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/>
      <c r="O1031" s="1">
        <v>60</v>
      </c>
    </row>
    <row r="1032" spans="1:15" x14ac:dyDescent="0.25">
      <c r="A1032" t="s">
        <v>21507</v>
      </c>
      <c r="B1032" s="1">
        <v>2021</v>
      </c>
      <c r="C1032" t="s">
        <v>21814</v>
      </c>
      <c r="D1032" t="s">
        <v>22892</v>
      </c>
      <c r="E1032" t="s">
        <v>23154</v>
      </c>
      <c r="F1032" s="1">
        <v>1924.192626953125</v>
      </c>
      <c r="G1032" s="1">
        <v>11.958680152893066</v>
      </c>
      <c r="H1032" s="1">
        <v>37.388038635253906</v>
      </c>
      <c r="I1032" s="1">
        <v>0</v>
      </c>
      <c r="J1032" s="1">
        <v>9.0758418082259595E-5</v>
      </c>
      <c r="K1032" s="1">
        <v>2.9749657706621899E-2</v>
      </c>
      <c r="L1032" s="1">
        <v>0</v>
      </c>
      <c r="M1032" s="1">
        <v>0</v>
      </c>
      <c r="N1032" s="1">
        <v>4.8380308151245117</v>
      </c>
      <c r="O1032" s="1">
        <v>60</v>
      </c>
    </row>
    <row r="1033" spans="1:15" x14ac:dyDescent="0.25">
      <c r="A1033" t="s">
        <v>21507</v>
      </c>
      <c r="B1033" s="1">
        <v>2021</v>
      </c>
      <c r="C1033" t="s">
        <v>21814</v>
      </c>
      <c r="D1033" t="s">
        <v>22893</v>
      </c>
      <c r="E1033" t="s">
        <v>23154</v>
      </c>
      <c r="F1033" s="1">
        <v>0</v>
      </c>
      <c r="G1033" s="1">
        <v>0</v>
      </c>
      <c r="H1033" s="1"/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/>
      <c r="O1033" s="1">
        <v>60</v>
      </c>
    </row>
    <row r="1034" spans="1:15" x14ac:dyDescent="0.25">
      <c r="A1034" t="s">
        <v>21507</v>
      </c>
      <c r="B1034" s="1">
        <v>2021</v>
      </c>
      <c r="C1034" t="s">
        <v>21815</v>
      </c>
      <c r="D1034" t="s">
        <v>22894</v>
      </c>
      <c r="E1034" t="s">
        <v>23155</v>
      </c>
      <c r="F1034" s="1">
        <v>37397</v>
      </c>
      <c r="G1034" s="1">
        <v>173.30000305175781</v>
      </c>
      <c r="H1034" s="1">
        <v>34.226581573486328</v>
      </c>
      <c r="I1034" s="1">
        <v>1.8705574620980769E-4</v>
      </c>
      <c r="J1034" s="1">
        <v>1.1757789179682732E-3</v>
      </c>
      <c r="K1034" s="1">
        <v>0.16692212157818789</v>
      </c>
      <c r="L1034" s="1">
        <v>5.20549409438298E-2</v>
      </c>
      <c r="M1034" s="1">
        <v>3</v>
      </c>
      <c r="N1034" s="1">
        <v>4.8945708274841309</v>
      </c>
      <c r="O1034" s="1">
        <v>60</v>
      </c>
    </row>
    <row r="1035" spans="1:15" x14ac:dyDescent="0.25">
      <c r="A1035" t="s">
        <v>21507</v>
      </c>
      <c r="B1035" s="1">
        <v>2021</v>
      </c>
      <c r="C1035" t="s">
        <v>21815</v>
      </c>
      <c r="D1035" t="s">
        <v>22895</v>
      </c>
      <c r="E1035" t="s">
        <v>23155</v>
      </c>
      <c r="F1035" s="1">
        <v>16</v>
      </c>
      <c r="G1035" s="1">
        <v>1.1000000238418579</v>
      </c>
      <c r="H1035" s="1">
        <v>16.5625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/>
      <c r="O1035" s="1">
        <v>60</v>
      </c>
    </row>
    <row r="1036" spans="1:15" x14ac:dyDescent="0.25">
      <c r="A1036" t="s">
        <v>21507</v>
      </c>
      <c r="B1036" s="1">
        <v>2021</v>
      </c>
      <c r="C1036" t="s">
        <v>21815</v>
      </c>
      <c r="D1036" t="s">
        <v>22896</v>
      </c>
      <c r="E1036" t="s">
        <v>23155</v>
      </c>
      <c r="F1036" s="1">
        <v>1781</v>
      </c>
      <c r="G1036" s="1">
        <v>349.79998779296875</v>
      </c>
      <c r="H1036" s="1">
        <v>33.233707427978516</v>
      </c>
      <c r="I1036" s="1">
        <v>1.1068069143220782E-3</v>
      </c>
      <c r="J1036" s="1">
        <v>6.6408412531018257E-3</v>
      </c>
      <c r="K1036" s="1">
        <v>0.4108055969207593</v>
      </c>
      <c r="L1036" s="1">
        <v>3.9845047039291599E-2</v>
      </c>
      <c r="M1036" s="1">
        <v>0</v>
      </c>
      <c r="N1036" s="1">
        <v>4.785590648651123</v>
      </c>
      <c r="O1036" s="1">
        <v>45</v>
      </c>
    </row>
    <row r="1037" spans="1:15" x14ac:dyDescent="0.25">
      <c r="A1037" t="s">
        <v>21507</v>
      </c>
      <c r="B1037" s="1">
        <v>2021</v>
      </c>
      <c r="C1037" t="s">
        <v>21816</v>
      </c>
      <c r="D1037" t="s">
        <v>22897</v>
      </c>
      <c r="E1037" t="s">
        <v>23155</v>
      </c>
      <c r="F1037" s="1">
        <v>0</v>
      </c>
      <c r="G1037" s="1"/>
      <c r="H1037" s="1"/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/>
      <c r="O1037" s="1"/>
    </row>
    <row r="1038" spans="1:15" x14ac:dyDescent="0.25">
      <c r="A1038" t="s">
        <v>21507</v>
      </c>
      <c r="B1038" s="1">
        <v>2021</v>
      </c>
      <c r="C1038" t="s">
        <v>21817</v>
      </c>
      <c r="D1038" t="s">
        <v>22898</v>
      </c>
      <c r="E1038" t="s">
        <v>23155</v>
      </c>
      <c r="F1038" s="1">
        <v>403</v>
      </c>
      <c r="G1038" s="1">
        <v>76.199996948242188</v>
      </c>
      <c r="H1038" s="1">
        <v>24.526054382324219</v>
      </c>
      <c r="I1038" s="1">
        <v>0</v>
      </c>
      <c r="J1038" s="1">
        <v>1.5909090638160706E-2</v>
      </c>
      <c r="K1038" s="1">
        <v>0.1108557037981257</v>
      </c>
      <c r="L1038" s="1">
        <v>0</v>
      </c>
      <c r="M1038" s="1">
        <v>0</v>
      </c>
      <c r="N1038" s="1">
        <v>4.6795454025268555</v>
      </c>
      <c r="O1038" s="1">
        <v>45</v>
      </c>
    </row>
    <row r="1039" spans="1:15" x14ac:dyDescent="0.25">
      <c r="A1039" t="s">
        <v>21507</v>
      </c>
      <c r="B1039" s="1">
        <v>2021</v>
      </c>
      <c r="C1039" t="s">
        <v>21817</v>
      </c>
      <c r="D1039" t="s">
        <v>22899</v>
      </c>
      <c r="E1039" t="s">
        <v>23155</v>
      </c>
      <c r="F1039" s="1">
        <v>224</v>
      </c>
      <c r="G1039" s="1">
        <v>3.0999999046325684</v>
      </c>
      <c r="H1039" s="1">
        <v>7.625</v>
      </c>
      <c r="I1039" s="1">
        <v>0</v>
      </c>
      <c r="J1039" s="1">
        <v>0</v>
      </c>
      <c r="K1039" s="1">
        <v>0.35197480156973832</v>
      </c>
      <c r="L1039" s="1">
        <v>0</v>
      </c>
      <c r="M1039" s="1">
        <v>0</v>
      </c>
      <c r="N1039" s="1">
        <v>4.9942855834960938</v>
      </c>
      <c r="O1039" s="1">
        <v>40</v>
      </c>
    </row>
    <row r="1040" spans="1:15" x14ac:dyDescent="0.25">
      <c r="A1040" t="s">
        <v>21507</v>
      </c>
      <c r="B1040" s="1">
        <v>2021</v>
      </c>
      <c r="C1040" t="s">
        <v>21817</v>
      </c>
      <c r="D1040" t="s">
        <v>22900</v>
      </c>
      <c r="E1040" t="s">
        <v>23155</v>
      </c>
      <c r="F1040" s="1">
        <v>1132</v>
      </c>
      <c r="G1040" s="1">
        <v>173.80000305175781</v>
      </c>
      <c r="H1040" s="1">
        <v>16.681697845458984</v>
      </c>
      <c r="I1040" s="1">
        <v>0</v>
      </c>
      <c r="J1040" s="1">
        <v>0</v>
      </c>
      <c r="K1040" s="1">
        <v>3.55174802234225E-2</v>
      </c>
      <c r="L1040" s="1">
        <v>0</v>
      </c>
      <c r="M1040" s="1">
        <v>1</v>
      </c>
      <c r="N1040" s="1">
        <v>4.824582576751709</v>
      </c>
      <c r="O1040" s="1">
        <v>40</v>
      </c>
    </row>
    <row r="1041" spans="1:15" x14ac:dyDescent="0.25">
      <c r="A1041" t="s">
        <v>21507</v>
      </c>
      <c r="B1041" s="1">
        <v>2021</v>
      </c>
      <c r="C1041" t="s">
        <v>21817</v>
      </c>
      <c r="D1041" t="s">
        <v>22901</v>
      </c>
      <c r="E1041" t="s">
        <v>23155</v>
      </c>
      <c r="F1041" s="1">
        <v>0</v>
      </c>
      <c r="G1041" s="1">
        <v>0</v>
      </c>
      <c r="H1041" s="1"/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/>
      <c r="O1041" s="1">
        <v>35</v>
      </c>
    </row>
    <row r="1042" spans="1:15" x14ac:dyDescent="0.25">
      <c r="A1042" t="s">
        <v>21507</v>
      </c>
      <c r="B1042" s="1">
        <v>2021</v>
      </c>
      <c r="C1042" t="s">
        <v>21817</v>
      </c>
      <c r="D1042" t="s">
        <v>22902</v>
      </c>
      <c r="E1042" t="s">
        <v>23155</v>
      </c>
      <c r="F1042" s="1">
        <v>6302</v>
      </c>
      <c r="G1042" s="1">
        <v>1509.800048828125</v>
      </c>
      <c r="H1042" s="1">
        <v>19.890476226806641</v>
      </c>
      <c r="I1042" s="1">
        <v>1.6074585437308997E-4</v>
      </c>
      <c r="J1042" s="1">
        <v>9.6447515534237027E-4</v>
      </c>
      <c r="K1042" s="1">
        <v>1.3868261614196201E-2</v>
      </c>
      <c r="L1042" s="1">
        <v>0</v>
      </c>
      <c r="M1042" s="1">
        <v>0</v>
      </c>
      <c r="N1042" s="1">
        <v>4.8796043395996094</v>
      </c>
      <c r="O1042" s="1">
        <v>35</v>
      </c>
    </row>
    <row r="1043" spans="1:15" x14ac:dyDescent="0.25">
      <c r="A1043" t="s">
        <v>21507</v>
      </c>
      <c r="B1043" s="1">
        <v>2021</v>
      </c>
      <c r="C1043" t="s">
        <v>21818</v>
      </c>
      <c r="D1043" t="s">
        <v>22903</v>
      </c>
      <c r="E1043" t="s">
        <v>23155</v>
      </c>
      <c r="F1043" s="1">
        <v>2058</v>
      </c>
      <c r="G1043" s="1">
        <v>174.39999389648438</v>
      </c>
      <c r="H1043" s="1">
        <v>19.534984588623047</v>
      </c>
      <c r="I1043" s="1">
        <v>0</v>
      </c>
      <c r="J1043" s="1">
        <v>1.506780507043004E-3</v>
      </c>
      <c r="K1043" s="1">
        <v>4.8482065877341898E-2</v>
      </c>
      <c r="L1043" s="1">
        <v>0</v>
      </c>
      <c r="M1043" s="1">
        <v>3</v>
      </c>
      <c r="N1043" s="1">
        <v>4.6840782165527344</v>
      </c>
      <c r="O1043" s="1">
        <v>45</v>
      </c>
    </row>
    <row r="1044" spans="1:15" x14ac:dyDescent="0.25">
      <c r="A1044" t="s">
        <v>21507</v>
      </c>
      <c r="B1044" s="1">
        <v>2021</v>
      </c>
      <c r="C1044" t="s">
        <v>21818</v>
      </c>
      <c r="D1044" t="s">
        <v>22904</v>
      </c>
      <c r="E1044" t="s">
        <v>23155</v>
      </c>
      <c r="F1044" s="1">
        <v>4211</v>
      </c>
      <c r="G1044" s="1">
        <v>258.20001220703125</v>
      </c>
      <c r="H1044" s="1">
        <v>18.486331939697266</v>
      </c>
      <c r="I1044" s="1">
        <v>0</v>
      </c>
      <c r="J1044" s="1">
        <v>1.7404276877641678E-3</v>
      </c>
      <c r="K1044" s="1">
        <v>5.48916767782291E-2</v>
      </c>
      <c r="L1044" s="1">
        <v>0</v>
      </c>
      <c r="M1044" s="1">
        <v>3</v>
      </c>
      <c r="N1044" s="1">
        <v>4.718299388885498</v>
      </c>
      <c r="O1044" s="1">
        <v>45</v>
      </c>
    </row>
    <row r="1045" spans="1:15" x14ac:dyDescent="0.25">
      <c r="A1045" t="s">
        <v>21507</v>
      </c>
      <c r="B1045" s="1">
        <v>2021</v>
      </c>
      <c r="C1045" t="s">
        <v>21818</v>
      </c>
      <c r="D1045" t="s">
        <v>22905</v>
      </c>
      <c r="E1045" t="s">
        <v>23155</v>
      </c>
      <c r="F1045" s="1">
        <v>24</v>
      </c>
      <c r="G1045" s="1">
        <v>0.60000002384185791</v>
      </c>
      <c r="H1045" s="1">
        <v>11.083333015441895</v>
      </c>
      <c r="I1045" s="1">
        <v>0</v>
      </c>
      <c r="J1045" s="1">
        <v>0</v>
      </c>
      <c r="K1045" s="1">
        <v>9.0909090909090898E-2</v>
      </c>
      <c r="L1045" s="1">
        <v>0</v>
      </c>
      <c r="M1045" s="1">
        <v>0</v>
      </c>
      <c r="N1045" s="1">
        <v>5</v>
      </c>
      <c r="O1045" s="1">
        <v>45</v>
      </c>
    </row>
    <row r="1046" spans="1:15" x14ac:dyDescent="0.25">
      <c r="A1046" t="s">
        <v>21507</v>
      </c>
      <c r="B1046" s="1">
        <v>2021</v>
      </c>
      <c r="C1046" t="s">
        <v>21819</v>
      </c>
      <c r="D1046" t="s">
        <v>22906</v>
      </c>
      <c r="E1046" t="s">
        <v>23156</v>
      </c>
      <c r="F1046" s="1">
        <v>1449.80322265625</v>
      </c>
      <c r="G1046" s="1">
        <v>4.2369999885559082</v>
      </c>
      <c r="H1046" s="1">
        <v>22.982990264892578</v>
      </c>
      <c r="I1046" s="1">
        <v>0</v>
      </c>
      <c r="J1046" s="1">
        <v>0</v>
      </c>
      <c r="K1046" s="1">
        <v>0</v>
      </c>
      <c r="L1046" s="1">
        <v>0</v>
      </c>
      <c r="M1046" s="1">
        <v>2.9100000000000001E-2</v>
      </c>
      <c r="N1046" s="1">
        <v>4.2086086273193359</v>
      </c>
      <c r="O1046" s="1">
        <v>70</v>
      </c>
    </row>
    <row r="1047" spans="1:15" x14ac:dyDescent="0.25">
      <c r="A1047" t="s">
        <v>21507</v>
      </c>
      <c r="B1047" s="1">
        <v>2021</v>
      </c>
      <c r="C1047" t="s">
        <v>21820</v>
      </c>
      <c r="D1047" t="s">
        <v>22907</v>
      </c>
      <c r="E1047" t="s">
        <v>23156</v>
      </c>
      <c r="F1047" s="1">
        <v>970.796875</v>
      </c>
      <c r="G1047" s="1">
        <v>4.2139601707458496</v>
      </c>
      <c r="H1047" s="1">
        <v>36.974498748779297</v>
      </c>
      <c r="I1047" s="1">
        <v>0</v>
      </c>
      <c r="J1047" s="1">
        <v>4.9331923946738243E-4</v>
      </c>
      <c r="K1047" s="1">
        <v>0</v>
      </c>
      <c r="L1047" s="1">
        <v>0</v>
      </c>
      <c r="M1047" s="1">
        <v>0</v>
      </c>
      <c r="N1047" s="1">
        <v>4.8586735725402832</v>
      </c>
      <c r="O1047" s="1">
        <v>60</v>
      </c>
    </row>
    <row r="1048" spans="1:15" x14ac:dyDescent="0.25">
      <c r="A1048" t="s">
        <v>21507</v>
      </c>
      <c r="B1048" s="1">
        <v>2021</v>
      </c>
      <c r="C1048" t="s">
        <v>21821</v>
      </c>
      <c r="D1048" t="s">
        <v>22908</v>
      </c>
      <c r="E1048" t="s">
        <v>23156</v>
      </c>
      <c r="F1048" s="1">
        <v>0</v>
      </c>
      <c r="G1048" s="1">
        <v>0</v>
      </c>
      <c r="H1048" s="1"/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/>
      <c r="O1048" s="1">
        <v>70</v>
      </c>
    </row>
    <row r="1049" spans="1:15" x14ac:dyDescent="0.25">
      <c r="A1049" t="s">
        <v>21507</v>
      </c>
      <c r="B1049" s="1">
        <v>2021</v>
      </c>
      <c r="C1049" t="s">
        <v>21821</v>
      </c>
      <c r="D1049" t="s">
        <v>22909</v>
      </c>
      <c r="E1049" t="s">
        <v>23156</v>
      </c>
      <c r="F1049" s="1">
        <v>0</v>
      </c>
      <c r="G1049" s="1">
        <v>0</v>
      </c>
      <c r="H1049" s="1"/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/>
      <c r="O1049" s="1">
        <v>70</v>
      </c>
    </row>
    <row r="1050" spans="1:15" x14ac:dyDescent="0.25">
      <c r="A1050" t="s">
        <v>21507</v>
      </c>
      <c r="B1050" s="1">
        <v>2021</v>
      </c>
      <c r="C1050" t="s">
        <v>21821</v>
      </c>
      <c r="D1050" t="s">
        <v>22910</v>
      </c>
      <c r="E1050" t="s">
        <v>23156</v>
      </c>
      <c r="F1050" s="1">
        <v>0</v>
      </c>
      <c r="G1050" s="1">
        <v>0</v>
      </c>
      <c r="H1050" s="1"/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/>
      <c r="O1050" s="1">
        <v>70</v>
      </c>
    </row>
    <row r="1051" spans="1:15" x14ac:dyDescent="0.25">
      <c r="A1051" t="s">
        <v>21507</v>
      </c>
      <c r="B1051" s="1">
        <v>2021</v>
      </c>
      <c r="C1051" t="s">
        <v>21821</v>
      </c>
      <c r="D1051" t="s">
        <v>22911</v>
      </c>
      <c r="E1051" t="s">
        <v>23156</v>
      </c>
      <c r="F1051" s="1">
        <v>0</v>
      </c>
      <c r="G1051" s="1">
        <v>0</v>
      </c>
      <c r="H1051" s="1"/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/>
      <c r="O1051" s="1">
        <v>45</v>
      </c>
    </row>
    <row r="1052" spans="1:15" x14ac:dyDescent="0.25">
      <c r="A1052" t="s">
        <v>21507</v>
      </c>
      <c r="B1052" s="1">
        <v>2021</v>
      </c>
      <c r="C1052" t="s">
        <v>21821</v>
      </c>
      <c r="D1052" t="s">
        <v>22912</v>
      </c>
      <c r="E1052" t="s">
        <v>23156</v>
      </c>
      <c r="F1052" s="1">
        <v>0</v>
      </c>
      <c r="G1052" s="1">
        <v>0</v>
      </c>
      <c r="H1052" s="1"/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/>
      <c r="O1052" s="1">
        <v>70</v>
      </c>
    </row>
    <row r="1053" spans="1:15" x14ac:dyDescent="0.25">
      <c r="A1053" t="s">
        <v>21507</v>
      </c>
      <c r="B1053" s="1">
        <v>2021</v>
      </c>
      <c r="C1053" t="s">
        <v>21821</v>
      </c>
      <c r="D1053" t="s">
        <v>22913</v>
      </c>
      <c r="E1053" t="s">
        <v>23156</v>
      </c>
      <c r="F1053" s="1">
        <v>0</v>
      </c>
      <c r="G1053" s="1">
        <v>0</v>
      </c>
      <c r="H1053" s="1"/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/>
      <c r="O1053" s="1">
        <v>70</v>
      </c>
    </row>
    <row r="1054" spans="1:15" x14ac:dyDescent="0.25">
      <c r="A1054" t="s">
        <v>21507</v>
      </c>
      <c r="B1054" s="1">
        <v>2021</v>
      </c>
      <c r="C1054" t="s">
        <v>21821</v>
      </c>
      <c r="D1054" t="s">
        <v>22914</v>
      </c>
      <c r="E1054" t="s">
        <v>23156</v>
      </c>
      <c r="F1054" s="1">
        <v>14.684700012207031</v>
      </c>
      <c r="G1054" s="1">
        <v>0</v>
      </c>
      <c r="H1054" s="1">
        <v>45.706546783447266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4.9657235145568848</v>
      </c>
      <c r="O1054" s="1">
        <v>70</v>
      </c>
    </row>
    <row r="1055" spans="1:15" x14ac:dyDescent="0.25">
      <c r="A1055" t="s">
        <v>21507</v>
      </c>
      <c r="B1055" s="1">
        <v>2021</v>
      </c>
      <c r="C1055" t="s">
        <v>21821</v>
      </c>
      <c r="D1055" t="s">
        <v>22915</v>
      </c>
      <c r="E1055" t="s">
        <v>23156</v>
      </c>
      <c r="F1055" s="1">
        <v>244.52510070800781</v>
      </c>
      <c r="G1055" s="1">
        <v>7.5490798950195313</v>
      </c>
      <c r="H1055" s="1">
        <v>14.467754364013672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4.8484621047973633</v>
      </c>
      <c r="O1055" s="1">
        <v>45</v>
      </c>
    </row>
    <row r="1056" spans="1:15" x14ac:dyDescent="0.25">
      <c r="A1056" t="s">
        <v>21507</v>
      </c>
      <c r="B1056" s="1">
        <v>2021</v>
      </c>
      <c r="C1056" t="s">
        <v>21821</v>
      </c>
      <c r="D1056" t="s">
        <v>22916</v>
      </c>
      <c r="E1056" t="s">
        <v>23156</v>
      </c>
      <c r="F1056" s="1">
        <v>0</v>
      </c>
      <c r="G1056" s="1">
        <v>0</v>
      </c>
      <c r="H1056" s="1"/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/>
      <c r="O1056" s="1">
        <v>70</v>
      </c>
    </row>
    <row r="1057" spans="1:15" x14ac:dyDescent="0.25">
      <c r="A1057" t="s">
        <v>21507</v>
      </c>
      <c r="B1057" s="1">
        <v>2021</v>
      </c>
      <c r="C1057" t="s">
        <v>21822</v>
      </c>
      <c r="D1057" t="s">
        <v>22917</v>
      </c>
      <c r="E1057" t="s">
        <v>23156</v>
      </c>
      <c r="F1057" s="1">
        <v>0</v>
      </c>
      <c r="G1057" s="1">
        <v>0</v>
      </c>
      <c r="H1057" s="1"/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/>
      <c r="O1057" s="1">
        <v>60</v>
      </c>
    </row>
    <row r="1058" spans="1:15" x14ac:dyDescent="0.25">
      <c r="A1058" t="s">
        <v>21507</v>
      </c>
      <c r="B1058" s="1">
        <v>2021</v>
      </c>
      <c r="C1058" t="s">
        <v>21822</v>
      </c>
      <c r="D1058" t="s">
        <v>22918</v>
      </c>
      <c r="E1058" t="s">
        <v>23156</v>
      </c>
      <c r="F1058" s="1">
        <v>186.88429260253906</v>
      </c>
      <c r="G1058" s="1">
        <v>0.45225998759269714</v>
      </c>
      <c r="H1058" s="1">
        <v>30.425409317016602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4.4381508827209473</v>
      </c>
      <c r="O1058" s="1">
        <v>60</v>
      </c>
    </row>
    <row r="1059" spans="1:15" x14ac:dyDescent="0.25">
      <c r="A1059" t="s">
        <v>21507</v>
      </c>
      <c r="B1059" s="1">
        <v>2021</v>
      </c>
      <c r="C1059" t="s">
        <v>21823</v>
      </c>
      <c r="D1059" t="s">
        <v>22919</v>
      </c>
      <c r="E1059" t="s">
        <v>23157</v>
      </c>
      <c r="F1059" s="1">
        <v>110</v>
      </c>
      <c r="G1059" s="1">
        <v>0</v>
      </c>
      <c r="H1059" s="1">
        <v>14.081818580627441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5</v>
      </c>
      <c r="O1059" s="1">
        <v>45</v>
      </c>
    </row>
    <row r="1060" spans="1:15" x14ac:dyDescent="0.25">
      <c r="A1060" t="s">
        <v>21507</v>
      </c>
      <c r="B1060" s="1">
        <v>2021</v>
      </c>
      <c r="C1060" t="s">
        <v>21823</v>
      </c>
      <c r="D1060" t="s">
        <v>22920</v>
      </c>
      <c r="E1060" t="s">
        <v>23157</v>
      </c>
      <c r="F1060" s="1">
        <v>28</v>
      </c>
      <c r="G1060" s="1">
        <v>6.8000001907348633</v>
      </c>
      <c r="H1060" s="1">
        <v>28.214284896850586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4.8181819915771484</v>
      </c>
      <c r="O1060" s="1">
        <v>40</v>
      </c>
    </row>
    <row r="1061" spans="1:15" x14ac:dyDescent="0.25">
      <c r="A1061" t="s">
        <v>21507</v>
      </c>
      <c r="B1061" s="1">
        <v>2021</v>
      </c>
      <c r="C1061" t="s">
        <v>21823</v>
      </c>
      <c r="D1061" t="s">
        <v>22921</v>
      </c>
      <c r="E1061" t="s">
        <v>23157</v>
      </c>
      <c r="F1061" s="1">
        <v>0</v>
      </c>
      <c r="G1061" s="1">
        <v>0</v>
      </c>
      <c r="H1061" s="1"/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/>
      <c r="O1061" s="1">
        <v>35</v>
      </c>
    </row>
    <row r="1062" spans="1:15" x14ac:dyDescent="0.25">
      <c r="A1062" t="s">
        <v>21507</v>
      </c>
      <c r="B1062" s="1">
        <v>2021</v>
      </c>
      <c r="C1062" t="s">
        <v>21823</v>
      </c>
      <c r="D1062" t="s">
        <v>22922</v>
      </c>
      <c r="E1062" t="s">
        <v>23157</v>
      </c>
      <c r="F1062" s="1">
        <v>0</v>
      </c>
      <c r="G1062" s="1">
        <v>0</v>
      </c>
      <c r="H1062" s="1"/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/>
      <c r="O1062" s="1">
        <v>35</v>
      </c>
    </row>
    <row r="1063" spans="1:15" x14ac:dyDescent="0.25">
      <c r="A1063" t="s">
        <v>21507</v>
      </c>
      <c r="B1063" s="1">
        <v>2021</v>
      </c>
      <c r="C1063" t="s">
        <v>21823</v>
      </c>
      <c r="D1063" t="s">
        <v>22923</v>
      </c>
      <c r="E1063" t="s">
        <v>23157</v>
      </c>
      <c r="F1063" s="1">
        <v>9</v>
      </c>
      <c r="G1063" s="1">
        <v>0</v>
      </c>
      <c r="H1063" s="1">
        <v>9.6666669845581055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4.8333334922790527</v>
      </c>
      <c r="O1063" s="1">
        <v>40</v>
      </c>
    </row>
    <row r="1064" spans="1:15" x14ac:dyDescent="0.25">
      <c r="A1064" t="s">
        <v>21507</v>
      </c>
      <c r="B1064" s="1">
        <v>2021</v>
      </c>
      <c r="C1064" t="s">
        <v>21823</v>
      </c>
      <c r="D1064" t="s">
        <v>22924</v>
      </c>
      <c r="E1064" t="s">
        <v>23157</v>
      </c>
      <c r="F1064" s="1">
        <v>0</v>
      </c>
      <c r="G1064" s="1">
        <v>0</v>
      </c>
      <c r="H1064" s="1"/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/>
      <c r="O1064" s="1">
        <v>35</v>
      </c>
    </row>
    <row r="1065" spans="1:15" x14ac:dyDescent="0.25">
      <c r="A1065" t="s">
        <v>21507</v>
      </c>
      <c r="B1065" s="1">
        <v>2021</v>
      </c>
      <c r="C1065" t="s">
        <v>21823</v>
      </c>
      <c r="D1065" t="s">
        <v>22925</v>
      </c>
      <c r="E1065" t="s">
        <v>23157</v>
      </c>
      <c r="F1065" s="1">
        <v>52</v>
      </c>
      <c r="G1065" s="1">
        <v>38.599998474121094</v>
      </c>
      <c r="H1065" s="1">
        <v>38.557693481445313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5</v>
      </c>
      <c r="O1065" s="1">
        <v>35</v>
      </c>
    </row>
    <row r="1066" spans="1:15" x14ac:dyDescent="0.25">
      <c r="A1066" t="s">
        <v>21507</v>
      </c>
      <c r="B1066" s="1">
        <v>2021</v>
      </c>
      <c r="C1066" t="s">
        <v>21823</v>
      </c>
      <c r="D1066" t="s">
        <v>22926</v>
      </c>
      <c r="E1066" t="s">
        <v>23157</v>
      </c>
      <c r="F1066" s="1">
        <v>0</v>
      </c>
      <c r="G1066" s="1">
        <v>0</v>
      </c>
      <c r="H1066" s="1"/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/>
      <c r="O1066" s="1">
        <v>35</v>
      </c>
    </row>
    <row r="1067" spans="1:15" x14ac:dyDescent="0.25">
      <c r="A1067" t="s">
        <v>21507</v>
      </c>
      <c r="B1067" s="1">
        <v>2021</v>
      </c>
      <c r="C1067" t="s">
        <v>21823</v>
      </c>
      <c r="D1067" t="s">
        <v>22927</v>
      </c>
      <c r="E1067" t="s">
        <v>23157</v>
      </c>
      <c r="F1067" s="1">
        <v>0</v>
      </c>
      <c r="G1067" s="1">
        <v>0</v>
      </c>
      <c r="H1067" s="1"/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/>
      <c r="O1067" s="1">
        <v>40</v>
      </c>
    </row>
    <row r="1068" spans="1:15" x14ac:dyDescent="0.25">
      <c r="A1068" t="s">
        <v>21507</v>
      </c>
      <c r="B1068" s="1">
        <v>2021</v>
      </c>
      <c r="C1068" t="s">
        <v>21824</v>
      </c>
      <c r="D1068" t="s">
        <v>22928</v>
      </c>
      <c r="E1068" t="s">
        <v>23157</v>
      </c>
      <c r="F1068" s="1">
        <v>50</v>
      </c>
      <c r="G1068" s="1">
        <v>16.299999237060547</v>
      </c>
      <c r="H1068" s="1">
        <v>26.219999313354492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4.8163266181945801</v>
      </c>
      <c r="O1068" s="1">
        <v>40</v>
      </c>
    </row>
    <row r="1069" spans="1:15" x14ac:dyDescent="0.25">
      <c r="A1069" t="s">
        <v>21508</v>
      </c>
      <c r="B1069" s="1">
        <v>2021</v>
      </c>
      <c r="C1069" t="s">
        <v>21825</v>
      </c>
      <c r="D1069" t="s">
        <v>22929</v>
      </c>
      <c r="E1069" t="s">
        <v>23158</v>
      </c>
      <c r="F1069" s="1">
        <v>0</v>
      </c>
      <c r="G1069" s="1">
        <v>0</v>
      </c>
      <c r="H1069" s="1"/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/>
      <c r="O1069" s="1">
        <v>70</v>
      </c>
    </row>
    <row r="1070" spans="1:15" x14ac:dyDescent="0.25">
      <c r="A1070" t="s">
        <v>21508</v>
      </c>
      <c r="B1070" s="1">
        <v>2021</v>
      </c>
      <c r="C1070" t="s">
        <v>21825</v>
      </c>
      <c r="D1070" t="s">
        <v>22930</v>
      </c>
      <c r="E1070" t="s">
        <v>23158</v>
      </c>
      <c r="F1070" s="1">
        <v>1.0953899621963501</v>
      </c>
      <c r="G1070" s="1">
        <v>0</v>
      </c>
      <c r="H1070" s="1">
        <v>44.659286499023438</v>
      </c>
      <c r="I1070" s="1">
        <v>0</v>
      </c>
      <c r="J1070" s="1">
        <v>0</v>
      </c>
      <c r="K1070" s="1">
        <v>1.4999999999999999E-2</v>
      </c>
      <c r="L1070" s="1">
        <v>0</v>
      </c>
      <c r="M1070" s="1">
        <v>0</v>
      </c>
      <c r="N1070" s="1">
        <v>3.4040000438690186</v>
      </c>
      <c r="O1070" s="1">
        <v>70</v>
      </c>
    </row>
    <row r="1071" spans="1:15" x14ac:dyDescent="0.25">
      <c r="A1071" t="s">
        <v>21508</v>
      </c>
      <c r="B1071" s="1">
        <v>2021</v>
      </c>
      <c r="C1071" t="s">
        <v>21825</v>
      </c>
      <c r="D1071" t="s">
        <v>22931</v>
      </c>
      <c r="E1071" t="s">
        <v>23158</v>
      </c>
      <c r="F1071" s="1">
        <v>146.87408447265625</v>
      </c>
      <c r="G1071" s="1">
        <v>7.676300048828125</v>
      </c>
      <c r="H1071" s="1">
        <v>19.13432502746582</v>
      </c>
      <c r="I1071" s="1">
        <v>2.4000000208616257E-2</v>
      </c>
      <c r="J1071" s="1">
        <v>6.3000001013278961E-2</v>
      </c>
      <c r="K1071" s="1">
        <v>1.4999999999999999E-2</v>
      </c>
      <c r="L1071" s="1">
        <v>0</v>
      </c>
      <c r="M1071" s="1">
        <v>0.28199999999999997</v>
      </c>
      <c r="N1071" s="1">
        <v>4.2049999237060547</v>
      </c>
      <c r="O1071" s="1">
        <v>45</v>
      </c>
    </row>
    <row r="1072" spans="1:15" x14ac:dyDescent="0.25">
      <c r="A1072" t="s">
        <v>21508</v>
      </c>
      <c r="B1072" s="1">
        <v>2021</v>
      </c>
      <c r="C1072" t="s">
        <v>21826</v>
      </c>
      <c r="D1072" t="s">
        <v>22932</v>
      </c>
      <c r="E1072" t="s">
        <v>23158</v>
      </c>
      <c r="F1072" s="1">
        <v>0</v>
      </c>
      <c r="G1072" s="1">
        <v>0</v>
      </c>
      <c r="H1072" s="1"/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/>
      <c r="O1072" s="1">
        <v>60</v>
      </c>
    </row>
    <row r="1073" spans="1:15" x14ac:dyDescent="0.25">
      <c r="A1073" t="s">
        <v>21508</v>
      </c>
      <c r="B1073" s="1">
        <v>2021</v>
      </c>
      <c r="C1073" t="s">
        <v>21826</v>
      </c>
      <c r="D1073" t="s">
        <v>22933</v>
      </c>
      <c r="E1073" t="s">
        <v>23158</v>
      </c>
      <c r="F1073" s="1">
        <v>1228.6881103515625</v>
      </c>
      <c r="G1073" s="1">
        <v>0.33936500549316406</v>
      </c>
      <c r="H1073" s="1">
        <v>33.483005523681641</v>
      </c>
      <c r="I1073" s="1">
        <v>4.999999888241291E-3</v>
      </c>
      <c r="J1073" s="1">
        <v>4.1999999433755875E-2</v>
      </c>
      <c r="K1073" s="1">
        <v>5.0000000000000001E-3</v>
      </c>
      <c r="L1073" s="1">
        <v>0</v>
      </c>
      <c r="M1073" s="1">
        <v>0.33452999999999999</v>
      </c>
      <c r="N1073" s="1">
        <v>3.1819999217987061</v>
      </c>
      <c r="O1073" s="1">
        <v>60</v>
      </c>
    </row>
    <row r="1074" spans="1:15" x14ac:dyDescent="0.25">
      <c r="A1074" t="s">
        <v>21508</v>
      </c>
      <c r="B1074" s="1">
        <v>2021</v>
      </c>
      <c r="C1074" t="s">
        <v>21826</v>
      </c>
      <c r="D1074" t="s">
        <v>22934</v>
      </c>
      <c r="E1074" t="s">
        <v>23158</v>
      </c>
      <c r="F1074" s="1">
        <v>0</v>
      </c>
      <c r="G1074" s="1">
        <v>0</v>
      </c>
      <c r="H1074" s="1"/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/>
      <c r="O1074" s="1">
        <v>60</v>
      </c>
    </row>
    <row r="1075" spans="1:15" x14ac:dyDescent="0.25">
      <c r="A1075" t="s">
        <v>21508</v>
      </c>
      <c r="B1075" s="1">
        <v>2021</v>
      </c>
      <c r="C1075" t="s">
        <v>21827</v>
      </c>
      <c r="D1075" t="s">
        <v>22935</v>
      </c>
      <c r="E1075" t="s">
        <v>23159</v>
      </c>
      <c r="F1075" s="1">
        <v>20876</v>
      </c>
      <c r="G1075" s="1">
        <v>177.5</v>
      </c>
      <c r="H1075" s="1">
        <v>32.561603546142578</v>
      </c>
      <c r="I1075" s="1">
        <v>0</v>
      </c>
      <c r="J1075" s="1">
        <v>8.0000003799796104E-3</v>
      </c>
      <c r="K1075" s="1">
        <v>4.9000000000000002E-2</v>
      </c>
      <c r="L1075" s="1">
        <v>0</v>
      </c>
      <c r="M1075" s="1">
        <v>0</v>
      </c>
      <c r="N1075" s="1">
        <v>4.375</v>
      </c>
      <c r="O1075" s="1">
        <v>60</v>
      </c>
    </row>
    <row r="1076" spans="1:15" x14ac:dyDescent="0.25">
      <c r="A1076" t="s">
        <v>21508</v>
      </c>
      <c r="B1076" s="1">
        <v>2021</v>
      </c>
      <c r="C1076" t="s">
        <v>21827</v>
      </c>
      <c r="D1076" t="s">
        <v>22936</v>
      </c>
      <c r="E1076" t="s">
        <v>23159</v>
      </c>
      <c r="F1076" s="1">
        <v>3</v>
      </c>
      <c r="G1076" s="1">
        <v>0</v>
      </c>
      <c r="H1076" s="1">
        <v>19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/>
      <c r="O1076" s="1">
        <v>60</v>
      </c>
    </row>
    <row r="1077" spans="1:15" x14ac:dyDescent="0.25">
      <c r="A1077" t="s">
        <v>21508</v>
      </c>
      <c r="B1077" s="1">
        <v>2021</v>
      </c>
      <c r="C1077" t="s">
        <v>21827</v>
      </c>
      <c r="D1077" t="s">
        <v>22937</v>
      </c>
      <c r="E1077" t="s">
        <v>23159</v>
      </c>
      <c r="F1077" s="1">
        <v>1581</v>
      </c>
      <c r="G1077" s="1">
        <v>396.60000610351563</v>
      </c>
      <c r="H1077" s="1">
        <v>35.779884338378906</v>
      </c>
      <c r="I1077" s="1">
        <v>2.0000000949949026E-3</v>
      </c>
      <c r="J1077" s="1">
        <v>0.34799998998641968</v>
      </c>
      <c r="K1077" s="1">
        <v>1.7000000000000001E-2</v>
      </c>
      <c r="L1077" s="1">
        <v>0</v>
      </c>
      <c r="M1077" s="1">
        <v>0</v>
      </c>
      <c r="N1077" s="1">
        <v>2.7669999599456787</v>
      </c>
      <c r="O1077" s="1">
        <v>45</v>
      </c>
    </row>
    <row r="1078" spans="1:15" x14ac:dyDescent="0.25">
      <c r="A1078" t="s">
        <v>21508</v>
      </c>
      <c r="B1078" s="1">
        <v>2021</v>
      </c>
      <c r="C1078" t="s">
        <v>21828</v>
      </c>
      <c r="D1078" t="s">
        <v>22938</v>
      </c>
      <c r="E1078" t="s">
        <v>23159</v>
      </c>
      <c r="F1078" s="1">
        <v>0</v>
      </c>
      <c r="G1078" s="1"/>
      <c r="H1078" s="1"/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/>
      <c r="O1078" s="1"/>
    </row>
    <row r="1079" spans="1:15" x14ac:dyDescent="0.25">
      <c r="A1079" t="s">
        <v>21508</v>
      </c>
      <c r="B1079" s="1">
        <v>2021</v>
      </c>
      <c r="C1079" t="s">
        <v>21829</v>
      </c>
      <c r="D1079" t="s">
        <v>22939</v>
      </c>
      <c r="E1079" t="s">
        <v>23159</v>
      </c>
      <c r="F1079" s="1">
        <v>0</v>
      </c>
      <c r="G1079" s="1">
        <v>0</v>
      </c>
      <c r="H1079" s="1"/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/>
      <c r="O1079" s="1">
        <v>45</v>
      </c>
    </row>
    <row r="1080" spans="1:15" x14ac:dyDescent="0.25">
      <c r="A1080" t="s">
        <v>21508</v>
      </c>
      <c r="B1080" s="1">
        <v>2021</v>
      </c>
      <c r="C1080" t="s">
        <v>21829</v>
      </c>
      <c r="D1080" t="s">
        <v>22940</v>
      </c>
      <c r="E1080" t="s">
        <v>23159</v>
      </c>
      <c r="F1080" s="1">
        <v>119</v>
      </c>
      <c r="G1080" s="1">
        <v>1.1000000238418579</v>
      </c>
      <c r="H1080" s="1">
        <v>10.714285850524902</v>
      </c>
      <c r="I1080" s="1">
        <v>0</v>
      </c>
      <c r="J1080" s="1">
        <v>2.7000000700354576E-2</v>
      </c>
      <c r="K1080" s="1">
        <v>2.7E-2</v>
      </c>
      <c r="L1080" s="1">
        <v>0</v>
      </c>
      <c r="M1080" s="1">
        <v>0</v>
      </c>
      <c r="N1080" s="1">
        <v>4.2259998321533203</v>
      </c>
      <c r="O1080" s="1">
        <v>40</v>
      </c>
    </row>
    <row r="1081" spans="1:15" x14ac:dyDescent="0.25">
      <c r="A1081" t="s">
        <v>21508</v>
      </c>
      <c r="B1081" s="1">
        <v>2021</v>
      </c>
      <c r="C1081" t="s">
        <v>21829</v>
      </c>
      <c r="D1081" t="s">
        <v>22941</v>
      </c>
      <c r="E1081" t="s">
        <v>23159</v>
      </c>
      <c r="F1081" s="1">
        <v>119</v>
      </c>
      <c r="G1081" s="1">
        <v>1</v>
      </c>
      <c r="H1081" s="1">
        <v>9.4789915084838867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5</v>
      </c>
      <c r="O1081" s="1">
        <v>40</v>
      </c>
    </row>
    <row r="1082" spans="1:15" x14ac:dyDescent="0.25">
      <c r="A1082" t="s">
        <v>21508</v>
      </c>
      <c r="B1082" s="1">
        <v>2021</v>
      </c>
      <c r="C1082" t="s">
        <v>21829</v>
      </c>
      <c r="D1082" t="s">
        <v>22942</v>
      </c>
      <c r="E1082" t="s">
        <v>23159</v>
      </c>
      <c r="F1082" s="1">
        <v>0</v>
      </c>
      <c r="G1082" s="1">
        <v>0</v>
      </c>
      <c r="H1082" s="1"/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/>
      <c r="O1082" s="1">
        <v>35</v>
      </c>
    </row>
    <row r="1083" spans="1:15" x14ac:dyDescent="0.25">
      <c r="A1083" t="s">
        <v>21508</v>
      </c>
      <c r="B1083" s="1">
        <v>2021</v>
      </c>
      <c r="C1083" t="s">
        <v>21829</v>
      </c>
      <c r="D1083" t="s">
        <v>22943</v>
      </c>
      <c r="E1083" t="s">
        <v>23159</v>
      </c>
      <c r="F1083" s="1">
        <v>5347</v>
      </c>
      <c r="G1083" s="1">
        <v>1714</v>
      </c>
      <c r="H1083" s="1">
        <v>24.38545036315918</v>
      </c>
      <c r="I1083" s="1">
        <v>3.5999998450279236E-2</v>
      </c>
      <c r="J1083" s="1">
        <v>6.3000001013278961E-2</v>
      </c>
      <c r="K1083" s="1">
        <v>3.5999999999999997E-2</v>
      </c>
      <c r="L1083" s="1">
        <v>0</v>
      </c>
      <c r="M1083" s="1">
        <v>1</v>
      </c>
      <c r="N1083" s="1">
        <v>3.6940000057220459</v>
      </c>
      <c r="O1083" s="1">
        <v>35</v>
      </c>
    </row>
    <row r="1084" spans="1:15" x14ac:dyDescent="0.25">
      <c r="A1084" t="s">
        <v>21508</v>
      </c>
      <c r="B1084" s="1">
        <v>2021</v>
      </c>
      <c r="C1084" t="s">
        <v>21830</v>
      </c>
      <c r="D1084" t="s">
        <v>22944</v>
      </c>
      <c r="E1084" t="s">
        <v>23159</v>
      </c>
      <c r="F1084" s="1">
        <v>817</v>
      </c>
      <c r="G1084" s="1">
        <v>32.400001525878906</v>
      </c>
      <c r="H1084" s="1">
        <v>15.898408889770508</v>
      </c>
      <c r="I1084" s="1">
        <v>0</v>
      </c>
      <c r="J1084" s="1">
        <v>1.0999999940395355E-2</v>
      </c>
      <c r="K1084" s="1">
        <v>1.0999999999999999E-2</v>
      </c>
      <c r="L1084" s="1">
        <v>0</v>
      </c>
      <c r="M1084" s="1">
        <v>0</v>
      </c>
      <c r="N1084" s="1">
        <v>4.4889998435974121</v>
      </c>
      <c r="O1084" s="1">
        <v>45</v>
      </c>
    </row>
    <row r="1085" spans="1:15" x14ac:dyDescent="0.25">
      <c r="A1085" t="s">
        <v>21508</v>
      </c>
      <c r="B1085" s="1">
        <v>2021</v>
      </c>
      <c r="C1085" t="s">
        <v>21830</v>
      </c>
      <c r="D1085" t="s">
        <v>22945</v>
      </c>
      <c r="E1085" t="s">
        <v>23159</v>
      </c>
      <c r="F1085" s="1">
        <v>2779</v>
      </c>
      <c r="G1085" s="1">
        <v>398.60000610351563</v>
      </c>
      <c r="H1085" s="1">
        <v>24.449441909790039</v>
      </c>
      <c r="I1085" s="1">
        <v>0</v>
      </c>
      <c r="J1085" s="1">
        <v>0.125</v>
      </c>
      <c r="K1085" s="1">
        <v>4.2000000000000003E-2</v>
      </c>
      <c r="L1085" s="1">
        <v>0</v>
      </c>
      <c r="M1085" s="1">
        <v>1</v>
      </c>
      <c r="N1085" s="1">
        <v>3.8629999160766602</v>
      </c>
      <c r="O1085" s="1">
        <v>45</v>
      </c>
    </row>
    <row r="1086" spans="1:15" x14ac:dyDescent="0.25">
      <c r="A1086" t="s">
        <v>21508</v>
      </c>
      <c r="B1086" s="1">
        <v>2021</v>
      </c>
      <c r="C1086" t="s">
        <v>21830</v>
      </c>
      <c r="D1086" t="s">
        <v>22946</v>
      </c>
      <c r="E1086" t="s">
        <v>23159</v>
      </c>
      <c r="F1086" s="1">
        <v>60</v>
      </c>
      <c r="G1086" s="1">
        <v>3.5999999046325684</v>
      </c>
      <c r="H1086" s="1">
        <v>17.533332824707031</v>
      </c>
      <c r="I1086" s="1">
        <v>0</v>
      </c>
      <c r="J1086" s="1">
        <v>0.15999999642372131</v>
      </c>
      <c r="K1086" s="1">
        <v>6.3799999999999996E-2</v>
      </c>
      <c r="L1086" s="1">
        <v>0</v>
      </c>
      <c r="M1086" s="1">
        <v>0</v>
      </c>
      <c r="N1086" s="1">
        <v>3.5199999809265137</v>
      </c>
      <c r="O1086" s="1">
        <v>45</v>
      </c>
    </row>
    <row r="1087" spans="1:15" x14ac:dyDescent="0.25">
      <c r="A1087" t="s">
        <v>21508</v>
      </c>
      <c r="B1087" s="1">
        <v>2021</v>
      </c>
      <c r="C1087" t="s">
        <v>21831</v>
      </c>
      <c r="D1087" t="s">
        <v>22947</v>
      </c>
      <c r="E1087" t="s">
        <v>23160</v>
      </c>
      <c r="F1087" s="1">
        <v>326.25689697265625</v>
      </c>
      <c r="G1087" s="1">
        <v>0</v>
      </c>
      <c r="H1087" s="1">
        <v>20.456842422485352</v>
      </c>
      <c r="I1087" s="1">
        <v>1.3000000268220901E-2</v>
      </c>
      <c r="J1087" s="1">
        <v>0.10400000214576721</v>
      </c>
      <c r="K1087" s="1">
        <v>0</v>
      </c>
      <c r="L1087" s="1">
        <v>0</v>
      </c>
      <c r="M1087" s="1">
        <v>0</v>
      </c>
      <c r="N1087" s="1">
        <v>4.1009998321533203</v>
      </c>
      <c r="O1087" s="1">
        <v>70</v>
      </c>
    </row>
    <row r="1088" spans="1:15" x14ac:dyDescent="0.25">
      <c r="A1088" t="s">
        <v>21508</v>
      </c>
      <c r="B1088" s="1">
        <v>2021</v>
      </c>
      <c r="C1088" t="s">
        <v>21832</v>
      </c>
      <c r="D1088" t="s">
        <v>22948</v>
      </c>
      <c r="E1088" t="s">
        <v>23160</v>
      </c>
      <c r="F1088" s="1">
        <v>507.24356079101563</v>
      </c>
      <c r="G1088" s="1">
        <v>6.5540000796318054E-2</v>
      </c>
      <c r="H1088" s="1">
        <v>33.835548400878906</v>
      </c>
      <c r="I1088" s="1">
        <v>0</v>
      </c>
      <c r="J1088" s="1">
        <v>1.9999999552965164E-2</v>
      </c>
      <c r="K1088" s="1">
        <v>5.0000000000000001E-3</v>
      </c>
      <c r="L1088" s="1">
        <v>0</v>
      </c>
      <c r="M1088" s="1">
        <v>6.5540000000000001E-2</v>
      </c>
      <c r="N1088" s="1">
        <v>3.190000057220459</v>
      </c>
      <c r="O1088" s="1">
        <v>60</v>
      </c>
    </row>
    <row r="1089" spans="1:15" x14ac:dyDescent="0.25">
      <c r="A1089" t="s">
        <v>21508</v>
      </c>
      <c r="B1089" s="1">
        <v>2021</v>
      </c>
      <c r="C1089" t="s">
        <v>21833</v>
      </c>
      <c r="D1089" t="s">
        <v>22949</v>
      </c>
      <c r="E1089" t="s">
        <v>23160</v>
      </c>
      <c r="F1089" s="1">
        <v>0</v>
      </c>
      <c r="G1089" s="1">
        <v>0</v>
      </c>
      <c r="H1089" s="1"/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/>
      <c r="O1089" s="1">
        <v>70</v>
      </c>
    </row>
    <row r="1090" spans="1:15" x14ac:dyDescent="0.25">
      <c r="A1090" t="s">
        <v>21508</v>
      </c>
      <c r="B1090" s="1">
        <v>2021</v>
      </c>
      <c r="C1090" t="s">
        <v>21833</v>
      </c>
      <c r="D1090" t="s">
        <v>22950</v>
      </c>
      <c r="E1090" t="s">
        <v>23160</v>
      </c>
      <c r="F1090" s="1">
        <v>0</v>
      </c>
      <c r="G1090" s="1">
        <v>0</v>
      </c>
      <c r="H1090" s="1"/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/>
      <c r="O1090" s="1">
        <v>70</v>
      </c>
    </row>
    <row r="1091" spans="1:15" x14ac:dyDescent="0.25">
      <c r="A1091" t="s">
        <v>21508</v>
      </c>
      <c r="B1091" s="1">
        <v>2021</v>
      </c>
      <c r="C1091" t="s">
        <v>21833</v>
      </c>
      <c r="D1091" t="s">
        <v>22951</v>
      </c>
      <c r="E1091" t="s">
        <v>23160</v>
      </c>
      <c r="F1091" s="1">
        <v>0</v>
      </c>
      <c r="G1091" s="1">
        <v>0</v>
      </c>
      <c r="H1091" s="1"/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/>
      <c r="O1091" s="1">
        <v>70</v>
      </c>
    </row>
    <row r="1092" spans="1:15" x14ac:dyDescent="0.25">
      <c r="A1092" t="s">
        <v>21508</v>
      </c>
      <c r="B1092" s="1">
        <v>2021</v>
      </c>
      <c r="C1092" t="s">
        <v>21833</v>
      </c>
      <c r="D1092" t="s">
        <v>22952</v>
      </c>
      <c r="E1092" t="s">
        <v>23160</v>
      </c>
      <c r="F1092" s="1">
        <v>0</v>
      </c>
      <c r="G1092" s="1">
        <v>0</v>
      </c>
      <c r="H1092" s="1"/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/>
      <c r="O1092" s="1">
        <v>45</v>
      </c>
    </row>
    <row r="1093" spans="1:15" x14ac:dyDescent="0.25">
      <c r="A1093" t="s">
        <v>21508</v>
      </c>
      <c r="B1093" s="1">
        <v>2021</v>
      </c>
      <c r="C1093" t="s">
        <v>21833</v>
      </c>
      <c r="D1093" t="s">
        <v>22953</v>
      </c>
      <c r="E1093" t="s">
        <v>23160</v>
      </c>
      <c r="F1093" s="1">
        <v>0</v>
      </c>
      <c r="G1093" s="1">
        <v>0</v>
      </c>
      <c r="H1093" s="1"/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/>
      <c r="O1093" s="1">
        <v>70</v>
      </c>
    </row>
    <row r="1094" spans="1:15" x14ac:dyDescent="0.25">
      <c r="A1094" t="s">
        <v>21508</v>
      </c>
      <c r="B1094" s="1">
        <v>2021</v>
      </c>
      <c r="C1094" t="s">
        <v>21833</v>
      </c>
      <c r="D1094" t="s">
        <v>22954</v>
      </c>
      <c r="E1094" t="s">
        <v>23160</v>
      </c>
      <c r="F1094" s="1">
        <v>0</v>
      </c>
      <c r="G1094" s="1">
        <v>0</v>
      </c>
      <c r="H1094" s="1"/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/>
      <c r="O1094" s="1">
        <v>70</v>
      </c>
    </row>
    <row r="1095" spans="1:15" x14ac:dyDescent="0.25">
      <c r="A1095" t="s">
        <v>21508</v>
      </c>
      <c r="B1095" s="1">
        <v>2021</v>
      </c>
      <c r="C1095" t="s">
        <v>21833</v>
      </c>
      <c r="D1095" t="s">
        <v>22955</v>
      </c>
      <c r="E1095" t="s">
        <v>23160</v>
      </c>
      <c r="F1095" s="1">
        <v>0</v>
      </c>
      <c r="G1095" s="1">
        <v>0</v>
      </c>
      <c r="H1095" s="1"/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/>
      <c r="O1095" s="1">
        <v>70</v>
      </c>
    </row>
    <row r="1096" spans="1:15" x14ac:dyDescent="0.25">
      <c r="A1096" t="s">
        <v>21508</v>
      </c>
      <c r="B1096" s="1">
        <v>2021</v>
      </c>
      <c r="C1096" t="s">
        <v>21833</v>
      </c>
      <c r="D1096" t="s">
        <v>22956</v>
      </c>
      <c r="E1096" t="s">
        <v>23160</v>
      </c>
      <c r="F1096" s="1">
        <v>0</v>
      </c>
      <c r="G1096" s="1">
        <v>0</v>
      </c>
      <c r="H1096" s="1"/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/>
      <c r="O1096" s="1">
        <v>45</v>
      </c>
    </row>
    <row r="1097" spans="1:15" x14ac:dyDescent="0.25">
      <c r="A1097" t="s">
        <v>21508</v>
      </c>
      <c r="B1097" s="1">
        <v>2021</v>
      </c>
      <c r="C1097" t="s">
        <v>21833</v>
      </c>
      <c r="D1097" t="s">
        <v>22957</v>
      </c>
      <c r="E1097" t="s">
        <v>23160</v>
      </c>
      <c r="F1097" s="1">
        <v>0</v>
      </c>
      <c r="G1097" s="1">
        <v>0</v>
      </c>
      <c r="H1097" s="1"/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/>
      <c r="O1097" s="1">
        <v>70</v>
      </c>
    </row>
    <row r="1098" spans="1:15" x14ac:dyDescent="0.25">
      <c r="A1098" t="s">
        <v>21508</v>
      </c>
      <c r="B1098" s="1">
        <v>2021</v>
      </c>
      <c r="C1098" t="s">
        <v>21834</v>
      </c>
      <c r="D1098" t="s">
        <v>22958</v>
      </c>
      <c r="E1098" t="s">
        <v>23160</v>
      </c>
      <c r="F1098" s="1">
        <v>36.061740875244141</v>
      </c>
      <c r="G1098" s="1">
        <v>0</v>
      </c>
      <c r="H1098" s="1">
        <v>5.4138107299804688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4.9749999046325684</v>
      </c>
      <c r="O1098" s="1">
        <v>60</v>
      </c>
    </row>
    <row r="1099" spans="1:15" x14ac:dyDescent="0.25">
      <c r="A1099" t="s">
        <v>21508</v>
      </c>
      <c r="B1099" s="1">
        <v>2021</v>
      </c>
      <c r="C1099" t="s">
        <v>21834</v>
      </c>
      <c r="D1099" t="s">
        <v>22959</v>
      </c>
      <c r="E1099" t="s">
        <v>23160</v>
      </c>
      <c r="F1099" s="1">
        <v>0</v>
      </c>
      <c r="G1099" s="1">
        <v>0</v>
      </c>
      <c r="H1099" s="1"/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/>
      <c r="O1099" s="1">
        <v>60</v>
      </c>
    </row>
    <row r="1100" spans="1:15" x14ac:dyDescent="0.25">
      <c r="A1100" t="s">
        <v>21508</v>
      </c>
      <c r="B1100" s="1">
        <v>2021</v>
      </c>
      <c r="C1100" t="s">
        <v>21835</v>
      </c>
      <c r="D1100" t="s">
        <v>22960</v>
      </c>
      <c r="E1100" t="s">
        <v>23161</v>
      </c>
      <c r="F1100" s="1">
        <v>0</v>
      </c>
      <c r="G1100" s="1">
        <v>0</v>
      </c>
      <c r="H1100" s="1"/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/>
      <c r="O1100" s="1">
        <v>45</v>
      </c>
    </row>
    <row r="1101" spans="1:15" x14ac:dyDescent="0.25">
      <c r="A1101" t="s">
        <v>21508</v>
      </c>
      <c r="B1101" s="1">
        <v>2021</v>
      </c>
      <c r="C1101" t="s">
        <v>21835</v>
      </c>
      <c r="D1101" t="s">
        <v>22961</v>
      </c>
      <c r="E1101" t="s">
        <v>23161</v>
      </c>
      <c r="F1101" s="1">
        <v>0</v>
      </c>
      <c r="G1101" s="1">
        <v>0</v>
      </c>
      <c r="H1101" s="1"/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/>
      <c r="O1101" s="1">
        <v>40</v>
      </c>
    </row>
    <row r="1102" spans="1:15" x14ac:dyDescent="0.25">
      <c r="A1102" t="s">
        <v>21508</v>
      </c>
      <c r="B1102" s="1">
        <v>2021</v>
      </c>
      <c r="C1102" t="s">
        <v>21835</v>
      </c>
      <c r="D1102" t="s">
        <v>22962</v>
      </c>
      <c r="E1102" t="s">
        <v>23161</v>
      </c>
      <c r="F1102" s="1">
        <v>0</v>
      </c>
      <c r="G1102" s="1">
        <v>0</v>
      </c>
      <c r="H1102" s="1"/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/>
      <c r="O1102" s="1">
        <v>35</v>
      </c>
    </row>
    <row r="1103" spans="1:15" x14ac:dyDescent="0.25">
      <c r="A1103" t="s">
        <v>21508</v>
      </c>
      <c r="B1103" s="1">
        <v>2021</v>
      </c>
      <c r="C1103" t="s">
        <v>21835</v>
      </c>
      <c r="D1103" t="s">
        <v>22963</v>
      </c>
      <c r="E1103" t="s">
        <v>23161</v>
      </c>
      <c r="F1103" s="1">
        <v>0</v>
      </c>
      <c r="G1103" s="1">
        <v>0</v>
      </c>
      <c r="H1103" s="1"/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/>
      <c r="O1103" s="1">
        <v>35</v>
      </c>
    </row>
    <row r="1104" spans="1:15" x14ac:dyDescent="0.25">
      <c r="A1104" t="s">
        <v>21508</v>
      </c>
      <c r="B1104" s="1">
        <v>2021</v>
      </c>
      <c r="C1104" t="s">
        <v>21835</v>
      </c>
      <c r="D1104" t="s">
        <v>22964</v>
      </c>
      <c r="E1104" t="s">
        <v>23161</v>
      </c>
      <c r="F1104" s="1">
        <v>0</v>
      </c>
      <c r="G1104" s="1">
        <v>0</v>
      </c>
      <c r="H1104" s="1"/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/>
      <c r="O1104" s="1">
        <v>40</v>
      </c>
    </row>
    <row r="1105" spans="1:15" x14ac:dyDescent="0.25">
      <c r="A1105" t="s">
        <v>21508</v>
      </c>
      <c r="B1105" s="1">
        <v>2021</v>
      </c>
      <c r="C1105" t="s">
        <v>21835</v>
      </c>
      <c r="D1105" t="s">
        <v>22965</v>
      </c>
      <c r="E1105" t="s">
        <v>23161</v>
      </c>
      <c r="F1105" s="1">
        <v>0</v>
      </c>
      <c r="G1105" s="1">
        <v>0</v>
      </c>
      <c r="H1105" s="1"/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/>
      <c r="O1105" s="1">
        <v>35</v>
      </c>
    </row>
    <row r="1106" spans="1:15" x14ac:dyDescent="0.25">
      <c r="A1106" t="s">
        <v>21508</v>
      </c>
      <c r="B1106" s="1">
        <v>2021</v>
      </c>
      <c r="C1106" t="s">
        <v>21835</v>
      </c>
      <c r="D1106" t="s">
        <v>22966</v>
      </c>
      <c r="E1106" t="s">
        <v>23161</v>
      </c>
      <c r="F1106" s="1">
        <v>0</v>
      </c>
      <c r="G1106" s="1">
        <v>0</v>
      </c>
      <c r="H1106" s="1"/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/>
      <c r="O1106" s="1">
        <v>35</v>
      </c>
    </row>
    <row r="1107" spans="1:15" x14ac:dyDescent="0.25">
      <c r="A1107" t="s">
        <v>21508</v>
      </c>
      <c r="B1107" s="1">
        <v>2021</v>
      </c>
      <c r="C1107" t="s">
        <v>21835</v>
      </c>
      <c r="D1107" t="s">
        <v>22967</v>
      </c>
      <c r="E1107" t="s">
        <v>23161</v>
      </c>
      <c r="F1107" s="1">
        <v>0</v>
      </c>
      <c r="G1107" s="1">
        <v>0</v>
      </c>
      <c r="H1107" s="1"/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/>
      <c r="O1107" s="1">
        <v>35</v>
      </c>
    </row>
    <row r="1108" spans="1:15" x14ac:dyDescent="0.25">
      <c r="A1108" t="s">
        <v>21508</v>
      </c>
      <c r="B1108" s="1">
        <v>2021</v>
      </c>
      <c r="C1108" t="s">
        <v>21835</v>
      </c>
      <c r="D1108" t="s">
        <v>22968</v>
      </c>
      <c r="E1108" t="s">
        <v>23161</v>
      </c>
      <c r="F1108" s="1">
        <v>0</v>
      </c>
      <c r="G1108" s="1">
        <v>0</v>
      </c>
      <c r="H1108" s="1"/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/>
      <c r="O1108" s="1">
        <v>40</v>
      </c>
    </row>
    <row r="1109" spans="1:15" x14ac:dyDescent="0.25">
      <c r="A1109" t="s">
        <v>21508</v>
      </c>
      <c r="B1109" s="1">
        <v>2021</v>
      </c>
      <c r="C1109" t="s">
        <v>21836</v>
      </c>
      <c r="D1109" t="s">
        <v>22969</v>
      </c>
      <c r="E1109" t="s">
        <v>23161</v>
      </c>
      <c r="F1109" s="1">
        <v>0</v>
      </c>
      <c r="G1109" s="1">
        <v>0</v>
      </c>
      <c r="H1109" s="1"/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/>
      <c r="O1109" s="1">
        <v>40</v>
      </c>
    </row>
    <row r="1110" spans="1:15" x14ac:dyDescent="0.25">
      <c r="A1110" t="s">
        <v>21509</v>
      </c>
      <c r="B1110" s="1">
        <v>2021</v>
      </c>
      <c r="C1110" t="s">
        <v>21837</v>
      </c>
      <c r="D1110" t="s">
        <v>22970</v>
      </c>
      <c r="E1110" t="s">
        <v>23162</v>
      </c>
      <c r="F1110" s="1">
        <v>0.39513969421386719</v>
      </c>
      <c r="G1110" s="1">
        <v>0</v>
      </c>
      <c r="H1110" s="1">
        <v>26.000101089477539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3</v>
      </c>
      <c r="O1110" s="1">
        <v>70</v>
      </c>
    </row>
    <row r="1111" spans="1:15" x14ac:dyDescent="0.25">
      <c r="A1111" t="s">
        <v>21509</v>
      </c>
      <c r="B1111" s="1">
        <v>2021</v>
      </c>
      <c r="C1111" t="s">
        <v>21837</v>
      </c>
      <c r="D1111" t="s">
        <v>22971</v>
      </c>
      <c r="E1111" t="s">
        <v>23162</v>
      </c>
      <c r="F1111" s="1">
        <v>1031.0234375</v>
      </c>
      <c r="G1111" s="1">
        <v>88.194923400878906</v>
      </c>
      <c r="H1111" s="1">
        <v>48.906131744384766</v>
      </c>
      <c r="I1111" s="1">
        <v>3.0000001424923539E-4</v>
      </c>
      <c r="J1111" s="1">
        <v>3.9500001817941666E-2</v>
      </c>
      <c r="K1111" s="1">
        <v>4.7999999999999996E-3</v>
      </c>
      <c r="L1111" s="1">
        <v>0</v>
      </c>
      <c r="M1111" s="1">
        <v>54.81253116853005</v>
      </c>
      <c r="N1111" s="1">
        <v>3.1928000450134277</v>
      </c>
      <c r="O1111" s="1">
        <v>70</v>
      </c>
    </row>
    <row r="1112" spans="1:15" x14ac:dyDescent="0.25">
      <c r="A1112" t="s">
        <v>21509</v>
      </c>
      <c r="B1112" s="1">
        <v>2021</v>
      </c>
      <c r="C1112" t="s">
        <v>21837</v>
      </c>
      <c r="D1112" t="s">
        <v>22972</v>
      </c>
      <c r="E1112" t="s">
        <v>23162</v>
      </c>
      <c r="F1112" s="1">
        <v>160.9541015625</v>
      </c>
      <c r="G1112" s="1">
        <v>1.0373842716217041</v>
      </c>
      <c r="H1112" s="1">
        <v>10.584278106689453</v>
      </c>
      <c r="I1112" s="1">
        <v>0</v>
      </c>
      <c r="J1112" s="1">
        <v>4.4999998062849045E-3</v>
      </c>
      <c r="K1112" s="1">
        <v>0</v>
      </c>
      <c r="L1112" s="1">
        <v>0</v>
      </c>
      <c r="M1112" s="1">
        <v>0</v>
      </c>
      <c r="N1112" s="1">
        <v>4.5630002021789551</v>
      </c>
      <c r="O1112" s="1">
        <v>45</v>
      </c>
    </row>
    <row r="1113" spans="1:15" x14ac:dyDescent="0.25">
      <c r="A1113" t="s">
        <v>21509</v>
      </c>
      <c r="B1113" s="1">
        <v>2021</v>
      </c>
      <c r="C1113" t="s">
        <v>21838</v>
      </c>
      <c r="D1113" t="s">
        <v>22973</v>
      </c>
      <c r="E1113" t="s">
        <v>23162</v>
      </c>
      <c r="F1113" s="1">
        <v>2.0134830474853516</v>
      </c>
      <c r="G1113" s="1">
        <v>6.9088339805603027E-2</v>
      </c>
      <c r="H1113" s="1">
        <v>32.941848754882813</v>
      </c>
      <c r="I1113" s="1">
        <v>0</v>
      </c>
      <c r="J1113" s="1">
        <v>0.45820000767707825</v>
      </c>
      <c r="K1113" s="1">
        <v>0</v>
      </c>
      <c r="L1113" s="1">
        <v>0</v>
      </c>
      <c r="M1113" s="1">
        <v>0</v>
      </c>
      <c r="N1113" s="1">
        <v>2.5427000522613525</v>
      </c>
      <c r="O1113" s="1">
        <v>60</v>
      </c>
    </row>
    <row r="1114" spans="1:15" x14ac:dyDescent="0.25">
      <c r="A1114" t="s">
        <v>21509</v>
      </c>
      <c r="B1114" s="1">
        <v>2021</v>
      </c>
      <c r="C1114" t="s">
        <v>21838</v>
      </c>
      <c r="D1114" t="s">
        <v>22974</v>
      </c>
      <c r="E1114" t="s">
        <v>23162</v>
      </c>
      <c r="F1114" s="1">
        <v>586.46148681640625</v>
      </c>
      <c r="G1114" s="1">
        <v>25.657613754272461</v>
      </c>
      <c r="H1114" s="1">
        <v>41.539455413818359</v>
      </c>
      <c r="I1114" s="1">
        <v>1.9999999494757503E-4</v>
      </c>
      <c r="J1114" s="1">
        <v>0.1648000031709671</v>
      </c>
      <c r="K1114" s="1">
        <v>3.39E-2</v>
      </c>
      <c r="L1114" s="1">
        <v>0</v>
      </c>
      <c r="M1114" s="1">
        <v>0</v>
      </c>
      <c r="N1114" s="1">
        <v>3.063499927520752</v>
      </c>
      <c r="O1114" s="1">
        <v>60</v>
      </c>
    </row>
    <row r="1115" spans="1:15" x14ac:dyDescent="0.25">
      <c r="A1115" t="s">
        <v>21509</v>
      </c>
      <c r="B1115" s="1">
        <v>2021</v>
      </c>
      <c r="C1115" t="s">
        <v>21838</v>
      </c>
      <c r="D1115" t="s">
        <v>22975</v>
      </c>
      <c r="E1115" t="s">
        <v>23162</v>
      </c>
      <c r="F1115" s="1">
        <v>1.1547675132751465</v>
      </c>
      <c r="G1115" s="1">
        <v>0.11547674238681793</v>
      </c>
      <c r="H1115" s="1">
        <v>56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3</v>
      </c>
      <c r="O1115" s="1">
        <v>60</v>
      </c>
    </row>
    <row r="1116" spans="1:15" x14ac:dyDescent="0.25">
      <c r="A1116" t="s">
        <v>21509</v>
      </c>
      <c r="B1116" s="1">
        <v>2021</v>
      </c>
      <c r="C1116" t="s">
        <v>21839</v>
      </c>
      <c r="D1116" t="s">
        <v>22976</v>
      </c>
      <c r="E1116" t="s">
        <v>23163</v>
      </c>
      <c r="F1116" s="1">
        <v>31082</v>
      </c>
      <c r="G1116" s="1">
        <v>2152.300048828125</v>
      </c>
      <c r="H1116" s="1">
        <v>27.749502182006836</v>
      </c>
      <c r="I1116" s="1">
        <v>1.9999999494757503E-4</v>
      </c>
      <c r="J1116" s="1">
        <v>6.8000000901520252E-3</v>
      </c>
      <c r="K1116" s="1">
        <v>1.35E-2</v>
      </c>
      <c r="L1116" s="1">
        <v>3.2000000000000002E-3</v>
      </c>
      <c r="M1116" s="1">
        <v>60</v>
      </c>
      <c r="N1116" s="1">
        <v>3.6988000869750977</v>
      </c>
      <c r="O1116" s="1">
        <v>60</v>
      </c>
    </row>
    <row r="1117" spans="1:15" x14ac:dyDescent="0.25">
      <c r="A1117" t="s">
        <v>21509</v>
      </c>
      <c r="B1117" s="1">
        <v>2021</v>
      </c>
      <c r="C1117" t="s">
        <v>21839</v>
      </c>
      <c r="D1117" t="s">
        <v>22977</v>
      </c>
      <c r="E1117" t="s">
        <v>23163</v>
      </c>
      <c r="F1117" s="1">
        <v>221</v>
      </c>
      <c r="G1117" s="1">
        <v>9.1000003814697266</v>
      </c>
      <c r="H1117" s="1">
        <v>22.303167343139648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4.9744000434875488</v>
      </c>
      <c r="O1117" s="1">
        <v>60</v>
      </c>
    </row>
    <row r="1118" spans="1:15" x14ac:dyDescent="0.25">
      <c r="A1118" t="s">
        <v>21509</v>
      </c>
      <c r="B1118" s="1">
        <v>2021</v>
      </c>
      <c r="C1118" t="s">
        <v>21839</v>
      </c>
      <c r="D1118" t="s">
        <v>22978</v>
      </c>
      <c r="E1118" t="s">
        <v>23163</v>
      </c>
      <c r="F1118" s="1">
        <v>8122</v>
      </c>
      <c r="G1118" s="1">
        <v>3671.39990234375</v>
      </c>
      <c r="H1118" s="1">
        <v>39.175449371337891</v>
      </c>
      <c r="I1118" s="1">
        <v>4.1000000201165676E-3</v>
      </c>
      <c r="J1118" s="1">
        <v>7.6899997889995575E-2</v>
      </c>
      <c r="K1118" s="1">
        <v>0.1822</v>
      </c>
      <c r="L1118" s="1">
        <v>2.4199999999999999E-2</v>
      </c>
      <c r="M1118" s="1">
        <v>20</v>
      </c>
      <c r="N1118" s="1">
        <v>3.000499963760376</v>
      </c>
      <c r="O1118" s="1">
        <v>45</v>
      </c>
    </row>
    <row r="1119" spans="1:15" x14ac:dyDescent="0.25">
      <c r="A1119" t="s">
        <v>21509</v>
      </c>
      <c r="B1119" s="1">
        <v>2021</v>
      </c>
      <c r="C1119" t="s">
        <v>21840</v>
      </c>
      <c r="D1119" t="s">
        <v>22979</v>
      </c>
      <c r="E1119" t="s">
        <v>23163</v>
      </c>
      <c r="F1119" s="1">
        <v>525</v>
      </c>
      <c r="G1119" s="1"/>
      <c r="H1119" s="1">
        <v>43.405715942382813</v>
      </c>
      <c r="I1119" s="1">
        <v>5.59999980032444E-3</v>
      </c>
      <c r="J1119" s="1">
        <v>2.239999920129776E-2</v>
      </c>
      <c r="K1119" s="1">
        <v>4.02E-2</v>
      </c>
      <c r="L1119" s="1">
        <v>0</v>
      </c>
      <c r="M1119" s="1">
        <v>4</v>
      </c>
      <c r="N1119" s="1">
        <v>3.5181999206542969</v>
      </c>
      <c r="O1119" s="1"/>
    </row>
    <row r="1120" spans="1:15" x14ac:dyDescent="0.25">
      <c r="A1120" t="s">
        <v>21509</v>
      </c>
      <c r="B1120" s="1">
        <v>2021</v>
      </c>
      <c r="C1120" t="s">
        <v>21841</v>
      </c>
      <c r="D1120" t="s">
        <v>22980</v>
      </c>
      <c r="E1120" t="s">
        <v>23163</v>
      </c>
      <c r="F1120" s="1">
        <v>1005</v>
      </c>
      <c r="G1120" s="1">
        <v>292.39999389648438</v>
      </c>
      <c r="H1120" s="1">
        <v>30.218906402587891</v>
      </c>
      <c r="I1120" s="1">
        <v>3.5100001841783524E-2</v>
      </c>
      <c r="J1120" s="1">
        <v>2.5299999862909317E-2</v>
      </c>
      <c r="K1120" s="1">
        <v>6.9400000000000003E-2</v>
      </c>
      <c r="L1120" s="1">
        <v>0</v>
      </c>
      <c r="M1120" s="1">
        <v>0</v>
      </c>
      <c r="N1120" s="1">
        <v>3.4221000671386719</v>
      </c>
      <c r="O1120" s="1">
        <v>45</v>
      </c>
    </row>
    <row r="1121" spans="1:15" x14ac:dyDescent="0.25">
      <c r="A1121" t="s">
        <v>21509</v>
      </c>
      <c r="B1121" s="1">
        <v>2021</v>
      </c>
      <c r="C1121" t="s">
        <v>21841</v>
      </c>
      <c r="D1121" t="s">
        <v>22981</v>
      </c>
      <c r="E1121" t="s">
        <v>23163</v>
      </c>
      <c r="F1121" s="1">
        <v>17</v>
      </c>
      <c r="G1121" s="1">
        <v>1</v>
      </c>
      <c r="H1121" s="1">
        <v>9.0588235855102539</v>
      </c>
      <c r="I1121" s="1">
        <v>0</v>
      </c>
      <c r="J1121" s="1">
        <v>3.8499999791383743E-2</v>
      </c>
      <c r="K1121" s="1">
        <v>3.85E-2</v>
      </c>
      <c r="L1121" s="1">
        <v>0</v>
      </c>
      <c r="M1121" s="1">
        <v>0</v>
      </c>
      <c r="N1121" s="1">
        <v>4.2307000160217285</v>
      </c>
      <c r="O1121" s="1">
        <v>40</v>
      </c>
    </row>
    <row r="1122" spans="1:15" x14ac:dyDescent="0.25">
      <c r="A1122" t="s">
        <v>21509</v>
      </c>
      <c r="B1122" s="1">
        <v>2021</v>
      </c>
      <c r="C1122" t="s">
        <v>21841</v>
      </c>
      <c r="D1122" t="s">
        <v>22982</v>
      </c>
      <c r="E1122" t="s">
        <v>23163</v>
      </c>
      <c r="F1122" s="1">
        <v>2033</v>
      </c>
      <c r="G1122" s="1">
        <v>575</v>
      </c>
      <c r="H1122" s="1">
        <v>24.803737640380859</v>
      </c>
      <c r="I1122" s="1">
        <v>2.0000000949949026E-3</v>
      </c>
      <c r="J1122" s="1">
        <v>2.2299999371170998E-2</v>
      </c>
      <c r="K1122" s="1">
        <v>9.1199999999999996E-3</v>
      </c>
      <c r="L1122" s="1">
        <v>0</v>
      </c>
      <c r="M1122" s="1">
        <v>0</v>
      </c>
      <c r="N1122" s="1">
        <v>3.5836999416351318</v>
      </c>
      <c r="O1122" s="1">
        <v>40</v>
      </c>
    </row>
    <row r="1123" spans="1:15" x14ac:dyDescent="0.25">
      <c r="A1123" t="s">
        <v>21509</v>
      </c>
      <c r="B1123" s="1">
        <v>2021</v>
      </c>
      <c r="C1123" t="s">
        <v>21841</v>
      </c>
      <c r="D1123" t="s">
        <v>22983</v>
      </c>
      <c r="E1123" t="s">
        <v>23163</v>
      </c>
      <c r="F1123" s="1">
        <v>614</v>
      </c>
      <c r="G1123" s="1">
        <v>381</v>
      </c>
      <c r="H1123" s="1">
        <v>36.728012084960938</v>
      </c>
      <c r="I1123" s="1">
        <v>0.11749999970197678</v>
      </c>
      <c r="J1123" s="1">
        <v>0.26660001277923584</v>
      </c>
      <c r="K1123" s="1">
        <v>0.27479999999999999</v>
      </c>
      <c r="L1123" s="1">
        <v>0</v>
      </c>
      <c r="M1123" s="1">
        <v>0</v>
      </c>
      <c r="N1123" s="1">
        <v>2.5968999862670898</v>
      </c>
      <c r="O1123" s="1">
        <v>35</v>
      </c>
    </row>
    <row r="1124" spans="1:15" x14ac:dyDescent="0.25">
      <c r="A1124" t="s">
        <v>21509</v>
      </c>
      <c r="B1124" s="1">
        <v>2021</v>
      </c>
      <c r="C1124" t="s">
        <v>21841</v>
      </c>
      <c r="D1124" t="s">
        <v>22984</v>
      </c>
      <c r="E1124" t="s">
        <v>23163</v>
      </c>
      <c r="F1124" s="1">
        <v>2622</v>
      </c>
      <c r="G1124" s="1">
        <v>1369.5999755859375</v>
      </c>
      <c r="H1124" s="1">
        <v>34.303585052490234</v>
      </c>
      <c r="I1124" s="1">
        <v>7.9999997979030013E-4</v>
      </c>
      <c r="J1124" s="1">
        <v>5.4999999701976776E-2</v>
      </c>
      <c r="K1124" s="1">
        <v>8.1000000000000003E-2</v>
      </c>
      <c r="L1124" s="1">
        <v>0</v>
      </c>
      <c r="M1124" s="1">
        <v>2</v>
      </c>
      <c r="N1124" s="1">
        <v>3.2750000953674316</v>
      </c>
      <c r="O1124" s="1">
        <v>35</v>
      </c>
    </row>
    <row r="1125" spans="1:15" x14ac:dyDescent="0.25">
      <c r="A1125" t="s">
        <v>21509</v>
      </c>
      <c r="B1125" s="1">
        <v>2021</v>
      </c>
      <c r="C1125" t="s">
        <v>21842</v>
      </c>
      <c r="D1125" t="s">
        <v>22985</v>
      </c>
      <c r="E1125" t="s">
        <v>23163</v>
      </c>
      <c r="F1125" s="1">
        <v>2621</v>
      </c>
      <c r="G1125" s="1">
        <v>819.4000244140625</v>
      </c>
      <c r="H1125" s="1">
        <v>29.806943893432617</v>
      </c>
      <c r="I1125" s="1">
        <v>3.8000000640749931E-3</v>
      </c>
      <c r="J1125" s="1">
        <v>1.5699999406933784E-2</v>
      </c>
      <c r="K1125" s="1">
        <v>4.65E-2</v>
      </c>
      <c r="L1125" s="1">
        <v>0</v>
      </c>
      <c r="M1125" s="1">
        <v>0</v>
      </c>
      <c r="N1125" s="1">
        <v>3.6473000049591064</v>
      </c>
      <c r="O1125" s="1">
        <v>45</v>
      </c>
    </row>
    <row r="1126" spans="1:15" x14ac:dyDescent="0.25">
      <c r="A1126" t="s">
        <v>21509</v>
      </c>
      <c r="B1126" s="1">
        <v>2021</v>
      </c>
      <c r="C1126" t="s">
        <v>21842</v>
      </c>
      <c r="D1126" t="s">
        <v>22986</v>
      </c>
      <c r="E1126" t="s">
        <v>23163</v>
      </c>
      <c r="F1126" s="1">
        <v>1820</v>
      </c>
      <c r="G1126" s="1">
        <v>519.79998779296875</v>
      </c>
      <c r="H1126" s="1">
        <v>26.840110778808594</v>
      </c>
      <c r="I1126" s="1">
        <v>4.999999888241291E-3</v>
      </c>
      <c r="J1126" s="1">
        <v>4.1499998420476913E-2</v>
      </c>
      <c r="K1126" s="1">
        <v>0.1113</v>
      </c>
      <c r="L1126" s="1">
        <v>0</v>
      </c>
      <c r="M1126" s="1">
        <v>0</v>
      </c>
      <c r="N1126" s="1">
        <v>3.7430999279022217</v>
      </c>
      <c r="O1126" s="1">
        <v>45</v>
      </c>
    </row>
    <row r="1127" spans="1:15" x14ac:dyDescent="0.25">
      <c r="A1127" t="s">
        <v>21509</v>
      </c>
      <c r="B1127" s="1">
        <v>2021</v>
      </c>
      <c r="C1127" t="s">
        <v>21842</v>
      </c>
      <c r="D1127" t="s">
        <v>22987</v>
      </c>
      <c r="E1127" t="s">
        <v>23163</v>
      </c>
      <c r="F1127" s="1">
        <v>0</v>
      </c>
      <c r="G1127" s="1">
        <v>0</v>
      </c>
      <c r="H1127" s="1"/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/>
      <c r="O1127" s="1">
        <v>45</v>
      </c>
    </row>
    <row r="1128" spans="1:15" x14ac:dyDescent="0.25">
      <c r="A1128" t="s">
        <v>21509</v>
      </c>
      <c r="B1128" s="1">
        <v>2021</v>
      </c>
      <c r="C1128" t="s">
        <v>21843</v>
      </c>
      <c r="D1128" t="s">
        <v>22988</v>
      </c>
      <c r="E1128" t="s">
        <v>23164</v>
      </c>
      <c r="F1128" s="1">
        <v>1729.3763427734375</v>
      </c>
      <c r="G1128" s="1">
        <v>37.633293151855469</v>
      </c>
      <c r="H1128" s="1">
        <v>39.059074401855469</v>
      </c>
      <c r="I1128" s="1">
        <v>1.9999999494757503E-4</v>
      </c>
      <c r="J1128" s="1">
        <v>8.6099997162818909E-2</v>
      </c>
      <c r="K1128" s="1">
        <v>0.02</v>
      </c>
      <c r="L1128" s="1">
        <v>0</v>
      </c>
      <c r="M1128" s="1">
        <v>7.3492618366680551</v>
      </c>
      <c r="N1128" s="1">
        <v>3.2126998901367188</v>
      </c>
      <c r="O1128" s="1">
        <v>70</v>
      </c>
    </row>
    <row r="1129" spans="1:15" x14ac:dyDescent="0.25">
      <c r="A1129" t="s">
        <v>21509</v>
      </c>
      <c r="B1129" s="1">
        <v>2021</v>
      </c>
      <c r="C1129" t="s">
        <v>21844</v>
      </c>
      <c r="D1129" t="s">
        <v>22989</v>
      </c>
      <c r="E1129" t="s">
        <v>23164</v>
      </c>
      <c r="F1129" s="1">
        <v>1074.009521484375</v>
      </c>
      <c r="G1129" s="1">
        <v>218.86918640136719</v>
      </c>
      <c r="H1129" s="1">
        <v>51.111289978027344</v>
      </c>
      <c r="I1129" s="1">
        <v>2.099999925121665E-3</v>
      </c>
      <c r="J1129" s="1">
        <v>0.14180000126361847</v>
      </c>
      <c r="K1129" s="1">
        <v>0.01</v>
      </c>
      <c r="L1129" s="1">
        <v>0</v>
      </c>
      <c r="M1129" s="1">
        <v>5.3989454638438321</v>
      </c>
      <c r="N1129" s="1">
        <v>2.894399881362915</v>
      </c>
      <c r="O1129" s="1">
        <v>60</v>
      </c>
    </row>
    <row r="1130" spans="1:15" x14ac:dyDescent="0.25">
      <c r="A1130" t="s">
        <v>21509</v>
      </c>
      <c r="B1130" s="1">
        <v>2021</v>
      </c>
      <c r="C1130" t="s">
        <v>21845</v>
      </c>
      <c r="D1130" t="s">
        <v>22990</v>
      </c>
      <c r="E1130" t="s">
        <v>23164</v>
      </c>
      <c r="F1130" s="1">
        <v>0</v>
      </c>
      <c r="G1130" s="1">
        <v>0</v>
      </c>
      <c r="H1130" s="1"/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/>
      <c r="O1130" s="1">
        <v>70</v>
      </c>
    </row>
    <row r="1131" spans="1:15" x14ac:dyDescent="0.25">
      <c r="A1131" t="s">
        <v>21509</v>
      </c>
      <c r="B1131" s="1">
        <v>2021</v>
      </c>
      <c r="C1131" t="s">
        <v>21845</v>
      </c>
      <c r="D1131" t="s">
        <v>22991</v>
      </c>
      <c r="E1131" t="s">
        <v>23164</v>
      </c>
      <c r="F1131" s="1">
        <v>0</v>
      </c>
      <c r="G1131" s="1">
        <v>0</v>
      </c>
      <c r="H1131" s="1"/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/>
      <c r="O1131" s="1">
        <v>70</v>
      </c>
    </row>
    <row r="1132" spans="1:15" x14ac:dyDescent="0.25">
      <c r="A1132" t="s">
        <v>21509</v>
      </c>
      <c r="B1132" s="1">
        <v>2021</v>
      </c>
      <c r="C1132" t="s">
        <v>21845</v>
      </c>
      <c r="D1132" t="s">
        <v>22992</v>
      </c>
      <c r="E1132" t="s">
        <v>23164</v>
      </c>
      <c r="F1132" s="1">
        <v>0</v>
      </c>
      <c r="G1132" s="1">
        <v>0</v>
      </c>
      <c r="H1132" s="1"/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/>
      <c r="O1132" s="1">
        <v>70</v>
      </c>
    </row>
    <row r="1133" spans="1:15" x14ac:dyDescent="0.25">
      <c r="A1133" t="s">
        <v>21509</v>
      </c>
      <c r="B1133" s="1">
        <v>2021</v>
      </c>
      <c r="C1133" t="s">
        <v>21845</v>
      </c>
      <c r="D1133" t="s">
        <v>22993</v>
      </c>
      <c r="E1133" t="s">
        <v>23164</v>
      </c>
      <c r="F1133" s="1">
        <v>0</v>
      </c>
      <c r="G1133" s="1">
        <v>0</v>
      </c>
      <c r="H1133" s="1"/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/>
      <c r="O1133" s="1">
        <v>45</v>
      </c>
    </row>
    <row r="1134" spans="1:15" x14ac:dyDescent="0.25">
      <c r="A1134" t="s">
        <v>21509</v>
      </c>
      <c r="B1134" s="1">
        <v>2021</v>
      </c>
      <c r="C1134" t="s">
        <v>21845</v>
      </c>
      <c r="D1134" t="s">
        <v>22994</v>
      </c>
      <c r="E1134" t="s">
        <v>23164</v>
      </c>
      <c r="F1134" s="1">
        <v>48.142932891845703</v>
      </c>
      <c r="G1134" s="1">
        <v>1.0131434202194214</v>
      </c>
      <c r="H1134" s="1">
        <v>55.390888214111328</v>
      </c>
      <c r="I1134" s="1">
        <v>0.10550935566425323</v>
      </c>
      <c r="J1134" s="1">
        <v>0.12698544561862946</v>
      </c>
      <c r="K1134" s="1">
        <v>0.17069999999999999</v>
      </c>
      <c r="L1134" s="1">
        <v>0</v>
      </c>
      <c r="M1134" s="1">
        <v>0</v>
      </c>
      <c r="N1134" s="1">
        <v>2.6619958877563477</v>
      </c>
      <c r="O1134" s="1">
        <v>70</v>
      </c>
    </row>
    <row r="1135" spans="1:15" x14ac:dyDescent="0.25">
      <c r="A1135" t="s">
        <v>21509</v>
      </c>
      <c r="B1135" s="1">
        <v>2021</v>
      </c>
      <c r="C1135" t="s">
        <v>21845</v>
      </c>
      <c r="D1135" t="s">
        <v>22995</v>
      </c>
      <c r="E1135" t="s">
        <v>23164</v>
      </c>
      <c r="F1135" s="1">
        <v>50.325695037841797</v>
      </c>
      <c r="G1135" s="1">
        <v>0</v>
      </c>
      <c r="H1135" s="1">
        <v>47.947113037109375</v>
      </c>
      <c r="I1135" s="1">
        <v>0</v>
      </c>
      <c r="J1135" s="1">
        <v>6.1471171677112579E-2</v>
      </c>
      <c r="K1135" s="1">
        <v>6.1471172962226601E-2</v>
      </c>
      <c r="L1135" s="1">
        <v>0</v>
      </c>
      <c r="M1135" s="1">
        <v>0</v>
      </c>
      <c r="N1135" s="1">
        <v>2.9385287761688232</v>
      </c>
      <c r="O1135" s="1">
        <v>70</v>
      </c>
    </row>
    <row r="1136" spans="1:15" x14ac:dyDescent="0.25">
      <c r="A1136" t="s">
        <v>21509</v>
      </c>
      <c r="B1136" s="1">
        <v>2021</v>
      </c>
      <c r="C1136" t="s">
        <v>21845</v>
      </c>
      <c r="D1136" t="s">
        <v>22996</v>
      </c>
      <c r="E1136" t="s">
        <v>23164</v>
      </c>
      <c r="F1136" s="1">
        <v>7.5474872589111328</v>
      </c>
      <c r="G1136" s="1">
        <v>0</v>
      </c>
      <c r="H1136" s="1">
        <v>47.299484252929688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3</v>
      </c>
      <c r="O1136" s="1">
        <v>70</v>
      </c>
    </row>
    <row r="1137" spans="1:15" x14ac:dyDescent="0.25">
      <c r="A1137" t="s">
        <v>21509</v>
      </c>
      <c r="B1137" s="1">
        <v>2021</v>
      </c>
      <c r="C1137" t="s">
        <v>21845</v>
      </c>
      <c r="D1137" t="s">
        <v>22997</v>
      </c>
      <c r="E1137" t="s">
        <v>23164</v>
      </c>
      <c r="F1137" s="1">
        <v>32.389194488525391</v>
      </c>
      <c r="G1137" s="1">
        <v>0.48377490043640137</v>
      </c>
      <c r="H1137" s="1">
        <v>12.585684776306152</v>
      </c>
      <c r="I1137" s="1">
        <v>0</v>
      </c>
      <c r="J1137" s="1">
        <v>7.6300002634525299E-2</v>
      </c>
      <c r="K1137" s="1">
        <v>7.6300000000000007E-2</v>
      </c>
      <c r="L1137" s="1">
        <v>0</v>
      </c>
      <c r="M1137" s="1">
        <v>0</v>
      </c>
      <c r="N1137" s="1">
        <v>4.3014001846313477</v>
      </c>
      <c r="O1137" s="1">
        <v>45</v>
      </c>
    </row>
    <row r="1138" spans="1:15" x14ac:dyDescent="0.25">
      <c r="A1138" t="s">
        <v>21509</v>
      </c>
      <c r="B1138" s="1">
        <v>2021</v>
      </c>
      <c r="C1138" t="s">
        <v>21845</v>
      </c>
      <c r="D1138" t="s">
        <v>22998</v>
      </c>
      <c r="E1138" t="s">
        <v>23164</v>
      </c>
      <c r="F1138" s="1">
        <v>0</v>
      </c>
      <c r="G1138" s="1">
        <v>0</v>
      </c>
      <c r="H1138" s="1"/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/>
      <c r="O1138" s="1">
        <v>70</v>
      </c>
    </row>
    <row r="1139" spans="1:15" x14ac:dyDescent="0.25">
      <c r="A1139" t="s">
        <v>21509</v>
      </c>
      <c r="B1139" s="1">
        <v>2021</v>
      </c>
      <c r="C1139" t="s">
        <v>21846</v>
      </c>
      <c r="D1139" t="s">
        <v>22999</v>
      </c>
      <c r="E1139" t="s">
        <v>23164</v>
      </c>
      <c r="F1139" s="1">
        <v>0</v>
      </c>
      <c r="G1139" s="1">
        <v>0</v>
      </c>
      <c r="H1139" s="1"/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/>
      <c r="O1139" s="1">
        <v>60</v>
      </c>
    </row>
    <row r="1140" spans="1:15" x14ac:dyDescent="0.25">
      <c r="A1140" t="s">
        <v>21509</v>
      </c>
      <c r="B1140" s="1">
        <v>2021</v>
      </c>
      <c r="C1140" t="s">
        <v>21846</v>
      </c>
      <c r="D1140" t="s">
        <v>23000</v>
      </c>
      <c r="E1140" t="s">
        <v>23164</v>
      </c>
      <c r="F1140" s="1">
        <v>56.873035430908203</v>
      </c>
      <c r="G1140" s="1">
        <v>1.6795839071273804</v>
      </c>
      <c r="H1140" s="1">
        <v>42.351570129394531</v>
      </c>
      <c r="I1140" s="1">
        <v>0</v>
      </c>
      <c r="J1140" s="1">
        <v>5.8100000023841858E-2</v>
      </c>
      <c r="K1140" s="1">
        <v>0</v>
      </c>
      <c r="L1140" s="1">
        <v>0</v>
      </c>
      <c r="M1140" s="1">
        <v>0</v>
      </c>
      <c r="N1140" s="1">
        <v>3.0617001056671143</v>
      </c>
      <c r="O1140" s="1">
        <v>60</v>
      </c>
    </row>
    <row r="1141" spans="1:15" x14ac:dyDescent="0.25">
      <c r="A1141" t="s">
        <v>21509</v>
      </c>
      <c r="B1141" s="1">
        <v>2021</v>
      </c>
      <c r="C1141" t="s">
        <v>21847</v>
      </c>
      <c r="D1141" t="s">
        <v>23001</v>
      </c>
      <c r="E1141" t="s">
        <v>23165</v>
      </c>
      <c r="F1141" s="1">
        <v>0</v>
      </c>
      <c r="G1141" s="1">
        <v>0</v>
      </c>
      <c r="H1141" s="1"/>
      <c r="I1141" s="1">
        <v>0</v>
      </c>
      <c r="J1141" s="1">
        <v>1</v>
      </c>
      <c r="K1141" s="1">
        <v>1</v>
      </c>
      <c r="L1141" s="1">
        <v>0</v>
      </c>
      <c r="M1141" s="1">
        <v>0</v>
      </c>
      <c r="N1141" s="1">
        <v>2</v>
      </c>
      <c r="O1141" s="1">
        <v>45</v>
      </c>
    </row>
    <row r="1142" spans="1:15" x14ac:dyDescent="0.25">
      <c r="A1142" t="s">
        <v>21509</v>
      </c>
      <c r="B1142" s="1">
        <v>2021</v>
      </c>
      <c r="C1142" t="s">
        <v>21847</v>
      </c>
      <c r="D1142" t="s">
        <v>23002</v>
      </c>
      <c r="E1142" t="s">
        <v>23165</v>
      </c>
      <c r="F1142" s="1">
        <v>2</v>
      </c>
      <c r="G1142" s="1">
        <v>0</v>
      </c>
      <c r="H1142" s="1">
        <v>26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/>
      <c r="O1142" s="1">
        <v>40</v>
      </c>
    </row>
    <row r="1143" spans="1:15" x14ac:dyDescent="0.25">
      <c r="A1143" t="s">
        <v>21509</v>
      </c>
      <c r="B1143" s="1">
        <v>2021</v>
      </c>
      <c r="C1143" t="s">
        <v>21847</v>
      </c>
      <c r="D1143" t="s">
        <v>23003</v>
      </c>
      <c r="E1143" t="s">
        <v>23165</v>
      </c>
      <c r="F1143" s="1">
        <v>354</v>
      </c>
      <c r="G1143" s="1">
        <v>229</v>
      </c>
      <c r="H1143" s="1">
        <v>38.38983154296875</v>
      </c>
      <c r="I1143" s="1">
        <v>0</v>
      </c>
      <c r="J1143" s="1">
        <v>2.1900000050663948E-2</v>
      </c>
      <c r="K1143" s="1">
        <v>3.2800000000000003E-2</v>
      </c>
      <c r="L1143" s="1">
        <v>0</v>
      </c>
      <c r="M1143" s="1">
        <v>0</v>
      </c>
      <c r="N1143" s="1">
        <v>3.4070000648498535</v>
      </c>
      <c r="O1143" s="1">
        <v>35</v>
      </c>
    </row>
    <row r="1144" spans="1:15" x14ac:dyDescent="0.25">
      <c r="A1144" t="s">
        <v>21509</v>
      </c>
      <c r="B1144" s="1">
        <v>2021</v>
      </c>
      <c r="C1144" t="s">
        <v>21847</v>
      </c>
      <c r="D1144" t="s">
        <v>23004</v>
      </c>
      <c r="E1144" t="s">
        <v>23165</v>
      </c>
      <c r="F1144" s="1">
        <v>0</v>
      </c>
      <c r="G1144" s="1">
        <v>0</v>
      </c>
      <c r="H1144" s="1"/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/>
      <c r="O1144" s="1">
        <v>35</v>
      </c>
    </row>
    <row r="1145" spans="1:15" x14ac:dyDescent="0.25">
      <c r="A1145" t="s">
        <v>21509</v>
      </c>
      <c r="B1145" s="1">
        <v>2021</v>
      </c>
      <c r="C1145" t="s">
        <v>21847</v>
      </c>
      <c r="D1145" t="s">
        <v>23005</v>
      </c>
      <c r="E1145" t="s">
        <v>23165</v>
      </c>
      <c r="F1145" s="1">
        <v>0</v>
      </c>
      <c r="G1145" s="1">
        <v>0</v>
      </c>
      <c r="H1145" s="1"/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/>
      <c r="O1145" s="1">
        <v>40</v>
      </c>
    </row>
    <row r="1146" spans="1:15" x14ac:dyDescent="0.25">
      <c r="A1146" t="s">
        <v>21509</v>
      </c>
      <c r="B1146" s="1">
        <v>2021</v>
      </c>
      <c r="C1146" t="s">
        <v>21847</v>
      </c>
      <c r="D1146" t="s">
        <v>23006</v>
      </c>
      <c r="E1146" t="s">
        <v>23165</v>
      </c>
      <c r="F1146" s="1">
        <v>0</v>
      </c>
      <c r="G1146" s="1">
        <v>0</v>
      </c>
      <c r="H1146" s="1"/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/>
      <c r="O1146" s="1">
        <v>35</v>
      </c>
    </row>
    <row r="1147" spans="1:15" x14ac:dyDescent="0.25">
      <c r="A1147" t="s">
        <v>21509</v>
      </c>
      <c r="B1147" s="1">
        <v>2021</v>
      </c>
      <c r="C1147" t="s">
        <v>21847</v>
      </c>
      <c r="D1147" t="s">
        <v>23007</v>
      </c>
      <c r="E1147" t="s">
        <v>23165</v>
      </c>
      <c r="F1147" s="1">
        <v>0</v>
      </c>
      <c r="G1147" s="1">
        <v>0</v>
      </c>
      <c r="H1147" s="1"/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3</v>
      </c>
      <c r="O1147" s="1">
        <v>35</v>
      </c>
    </row>
    <row r="1148" spans="1:15" x14ac:dyDescent="0.25">
      <c r="A1148" t="s">
        <v>21509</v>
      </c>
      <c r="B1148" s="1">
        <v>2021</v>
      </c>
      <c r="C1148" t="s">
        <v>21847</v>
      </c>
      <c r="D1148" t="s">
        <v>23008</v>
      </c>
      <c r="E1148" t="s">
        <v>23165</v>
      </c>
      <c r="F1148" s="1">
        <v>0</v>
      </c>
      <c r="G1148" s="1">
        <v>0</v>
      </c>
      <c r="H1148" s="1"/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/>
      <c r="O1148" s="1">
        <v>35</v>
      </c>
    </row>
    <row r="1149" spans="1:15" x14ac:dyDescent="0.25">
      <c r="A1149" t="s">
        <v>21509</v>
      </c>
      <c r="B1149" s="1">
        <v>2021</v>
      </c>
      <c r="C1149" t="s">
        <v>21847</v>
      </c>
      <c r="D1149" t="s">
        <v>23009</v>
      </c>
      <c r="E1149" t="s">
        <v>23165</v>
      </c>
      <c r="F1149" s="1">
        <v>0</v>
      </c>
      <c r="G1149" s="1">
        <v>0</v>
      </c>
      <c r="H1149" s="1"/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/>
      <c r="O1149" s="1">
        <v>40</v>
      </c>
    </row>
    <row r="1150" spans="1:15" x14ac:dyDescent="0.25">
      <c r="A1150" t="s">
        <v>21509</v>
      </c>
      <c r="B1150" s="1">
        <v>2021</v>
      </c>
      <c r="C1150" t="s">
        <v>21848</v>
      </c>
      <c r="D1150" t="s">
        <v>23010</v>
      </c>
      <c r="E1150" t="s">
        <v>23165</v>
      </c>
      <c r="F1150" s="1">
        <v>52</v>
      </c>
      <c r="G1150" s="1">
        <v>44.599998474121094</v>
      </c>
      <c r="H1150" s="1">
        <v>50.115383148193359</v>
      </c>
      <c r="I1150" s="1">
        <v>0</v>
      </c>
      <c r="J1150" s="1">
        <v>7.6899997889995575E-2</v>
      </c>
      <c r="K1150" s="1">
        <v>0.1154</v>
      </c>
      <c r="L1150" s="1">
        <v>0</v>
      </c>
      <c r="M1150" s="1">
        <v>0</v>
      </c>
      <c r="N1150" s="1">
        <v>3.1345999240875244</v>
      </c>
      <c r="O1150" s="1">
        <v>40</v>
      </c>
    </row>
    <row r="1151" spans="1:15" x14ac:dyDescent="0.25">
      <c r="A1151" t="s">
        <v>21510</v>
      </c>
      <c r="B1151" s="1">
        <v>2021</v>
      </c>
      <c r="C1151" t="s">
        <v>21849</v>
      </c>
      <c r="D1151" t="s">
        <v>23011</v>
      </c>
      <c r="E1151" t="s">
        <v>23166</v>
      </c>
      <c r="F1151" s="1">
        <v>0</v>
      </c>
      <c r="G1151" s="1">
        <v>0</v>
      </c>
      <c r="H1151" s="1"/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/>
      <c r="O1151" s="1">
        <v>70</v>
      </c>
    </row>
    <row r="1152" spans="1:15" x14ac:dyDescent="0.25">
      <c r="A1152" t="s">
        <v>21510</v>
      </c>
      <c r="B1152" s="1">
        <v>2021</v>
      </c>
      <c r="C1152" t="s">
        <v>21849</v>
      </c>
      <c r="D1152" t="s">
        <v>23012</v>
      </c>
      <c r="E1152" t="s">
        <v>23166</v>
      </c>
      <c r="F1152" s="1">
        <v>7.4479999542236328</v>
      </c>
      <c r="G1152" s="1">
        <v>2.4999999441206455E-3</v>
      </c>
      <c r="H1152" s="1">
        <v>39.028110504150391</v>
      </c>
      <c r="I1152" s="1">
        <v>0</v>
      </c>
      <c r="J1152" s="1">
        <v>3.9799999445676804E-2</v>
      </c>
      <c r="K1152" s="1">
        <v>0</v>
      </c>
      <c r="L1152" s="1">
        <v>7.4200000000000002E-2</v>
      </c>
      <c r="M1152" s="1">
        <v>0</v>
      </c>
      <c r="N1152" s="1">
        <v>2.9797582626342773</v>
      </c>
      <c r="O1152" s="1">
        <v>70</v>
      </c>
    </row>
    <row r="1153" spans="1:15" x14ac:dyDescent="0.25">
      <c r="A1153" t="s">
        <v>21510</v>
      </c>
      <c r="B1153" s="1">
        <v>2021</v>
      </c>
      <c r="C1153" t="s">
        <v>21849</v>
      </c>
      <c r="D1153" t="s">
        <v>23013</v>
      </c>
      <c r="E1153" t="s">
        <v>23166</v>
      </c>
      <c r="F1153" s="1">
        <v>65</v>
      </c>
      <c r="G1153" s="1">
        <v>1.5789999961853027</v>
      </c>
      <c r="H1153" s="1">
        <v>20.425010681152344</v>
      </c>
      <c r="I1153" s="1">
        <v>0</v>
      </c>
      <c r="J1153" s="1">
        <v>5.59999980032444E-3</v>
      </c>
      <c r="K1153" s="1">
        <v>0</v>
      </c>
      <c r="L1153" s="1">
        <v>0.49859999999999999</v>
      </c>
      <c r="M1153" s="1">
        <v>0</v>
      </c>
      <c r="N1153" s="1">
        <v>3.7959713935852051</v>
      </c>
      <c r="O1153" s="1">
        <v>45</v>
      </c>
    </row>
    <row r="1154" spans="1:15" x14ac:dyDescent="0.25">
      <c r="A1154" t="s">
        <v>21510</v>
      </c>
      <c r="B1154" s="1">
        <v>2021</v>
      </c>
      <c r="C1154" t="s">
        <v>21850</v>
      </c>
      <c r="D1154" t="s">
        <v>23014</v>
      </c>
      <c r="E1154" t="s">
        <v>23166</v>
      </c>
      <c r="F1154" s="1">
        <v>1.1000000238418579</v>
      </c>
      <c r="G1154" s="1">
        <v>0</v>
      </c>
      <c r="H1154" s="1">
        <v>14.000087738037109</v>
      </c>
      <c r="I1154" s="1">
        <v>0</v>
      </c>
      <c r="J1154" s="1">
        <v>1</v>
      </c>
      <c r="K1154" s="1">
        <v>0</v>
      </c>
      <c r="L1154" s="1">
        <v>0</v>
      </c>
      <c r="M1154" s="1">
        <v>0</v>
      </c>
      <c r="N1154" s="1">
        <v>2</v>
      </c>
      <c r="O1154" s="1">
        <v>60</v>
      </c>
    </row>
    <row r="1155" spans="1:15" x14ac:dyDescent="0.25">
      <c r="A1155" t="s">
        <v>21510</v>
      </c>
      <c r="B1155" s="1">
        <v>2021</v>
      </c>
      <c r="C1155" t="s">
        <v>21850</v>
      </c>
      <c r="D1155" t="s">
        <v>23015</v>
      </c>
      <c r="E1155" t="s">
        <v>23166</v>
      </c>
      <c r="F1155" s="1">
        <v>1498</v>
      </c>
      <c r="G1155" s="1">
        <v>36.36199951171875</v>
      </c>
      <c r="H1155" s="1">
        <v>29.869649887084961</v>
      </c>
      <c r="I1155" s="1">
        <v>3.9999998989515007E-4</v>
      </c>
      <c r="J1155" s="1">
        <v>3.9400000125169754E-2</v>
      </c>
      <c r="K1155" s="1">
        <v>0</v>
      </c>
      <c r="L1155" s="1">
        <v>0.17100000000000001</v>
      </c>
      <c r="M1155" s="1">
        <v>0.74</v>
      </c>
      <c r="N1155" s="1">
        <v>3.5693607330322266</v>
      </c>
      <c r="O1155" s="1">
        <v>60</v>
      </c>
    </row>
    <row r="1156" spans="1:15" x14ac:dyDescent="0.25">
      <c r="A1156" t="s">
        <v>21510</v>
      </c>
      <c r="B1156" s="1">
        <v>2021</v>
      </c>
      <c r="C1156" t="s">
        <v>21850</v>
      </c>
      <c r="D1156" t="s">
        <v>23016</v>
      </c>
      <c r="E1156" t="s">
        <v>23166</v>
      </c>
      <c r="F1156" s="1">
        <v>0</v>
      </c>
      <c r="G1156" s="1">
        <v>0</v>
      </c>
      <c r="H1156" s="1"/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/>
      <c r="O1156" s="1">
        <v>60</v>
      </c>
    </row>
    <row r="1157" spans="1:15" x14ac:dyDescent="0.25">
      <c r="A1157" t="s">
        <v>21510</v>
      </c>
      <c r="B1157" s="1">
        <v>2021</v>
      </c>
      <c r="C1157" t="s">
        <v>21851</v>
      </c>
      <c r="D1157" t="s">
        <v>23017</v>
      </c>
      <c r="E1157" t="s">
        <v>23167</v>
      </c>
      <c r="F1157" s="1">
        <v>14514</v>
      </c>
      <c r="G1157" s="1">
        <v>154.39999389648438</v>
      </c>
      <c r="H1157" s="1">
        <v>25.455301284790039</v>
      </c>
      <c r="I1157" s="1">
        <v>3.9000000106170774E-4</v>
      </c>
      <c r="J1157" s="1">
        <v>6.8000000901520252E-3</v>
      </c>
      <c r="K1157" s="1">
        <v>0</v>
      </c>
      <c r="L1157" s="1">
        <v>3.16E-3</v>
      </c>
      <c r="M1157" s="1">
        <v>54</v>
      </c>
      <c r="N1157" s="1">
        <v>3.8027667999267578</v>
      </c>
      <c r="O1157" s="1">
        <v>60</v>
      </c>
    </row>
    <row r="1158" spans="1:15" x14ac:dyDescent="0.25">
      <c r="A1158" t="s">
        <v>21510</v>
      </c>
      <c r="B1158" s="1">
        <v>2021</v>
      </c>
      <c r="C1158" t="s">
        <v>21851</v>
      </c>
      <c r="D1158" t="s">
        <v>23018</v>
      </c>
      <c r="E1158" t="s">
        <v>23167</v>
      </c>
      <c r="F1158" s="1">
        <v>0</v>
      </c>
      <c r="G1158" s="1">
        <v>0</v>
      </c>
      <c r="H1158" s="1"/>
      <c r="I1158" s="1">
        <v>0</v>
      </c>
      <c r="J1158" s="1">
        <v>2.3809999227523804E-2</v>
      </c>
      <c r="K1158" s="1">
        <v>0</v>
      </c>
      <c r="L1158" s="1">
        <v>0</v>
      </c>
      <c r="M1158" s="1">
        <v>0</v>
      </c>
      <c r="N1158" s="1">
        <v>3.1510701179504395</v>
      </c>
      <c r="O1158" s="1">
        <v>60</v>
      </c>
    </row>
    <row r="1159" spans="1:15" x14ac:dyDescent="0.25">
      <c r="A1159" t="s">
        <v>21510</v>
      </c>
      <c r="B1159" s="1">
        <v>2021</v>
      </c>
      <c r="C1159" t="s">
        <v>21851</v>
      </c>
      <c r="D1159" t="s">
        <v>23019</v>
      </c>
      <c r="E1159" t="s">
        <v>23167</v>
      </c>
      <c r="F1159" s="1">
        <v>5613</v>
      </c>
      <c r="G1159" s="1">
        <v>803.5999755859375</v>
      </c>
      <c r="H1159" s="1">
        <v>28.450929641723633</v>
      </c>
      <c r="I1159" s="1">
        <v>2.2649999707937241E-2</v>
      </c>
      <c r="J1159" s="1">
        <v>0.13274000585079193</v>
      </c>
      <c r="K1159" s="1">
        <v>0</v>
      </c>
      <c r="L1159" s="1">
        <v>1.25E-3</v>
      </c>
      <c r="M1159" s="1">
        <v>26</v>
      </c>
      <c r="N1159" s="1">
        <v>3.3541827201843262</v>
      </c>
      <c r="O1159" s="1">
        <v>45</v>
      </c>
    </row>
    <row r="1160" spans="1:15" x14ac:dyDescent="0.25">
      <c r="A1160" t="s">
        <v>21510</v>
      </c>
      <c r="B1160" s="1">
        <v>2021</v>
      </c>
      <c r="C1160" t="s">
        <v>21852</v>
      </c>
      <c r="D1160" t="s">
        <v>23020</v>
      </c>
      <c r="E1160" t="s">
        <v>23167</v>
      </c>
      <c r="F1160" s="1">
        <v>0</v>
      </c>
      <c r="G1160" s="1"/>
      <c r="H1160" s="1"/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/>
      <c r="O1160" s="1"/>
    </row>
    <row r="1161" spans="1:15" x14ac:dyDescent="0.25">
      <c r="A1161" t="s">
        <v>21510</v>
      </c>
      <c r="B1161" s="1">
        <v>2021</v>
      </c>
      <c r="C1161" t="s">
        <v>21853</v>
      </c>
      <c r="D1161" t="s">
        <v>23021</v>
      </c>
      <c r="E1161" t="s">
        <v>23167</v>
      </c>
      <c r="F1161" s="1">
        <v>0</v>
      </c>
      <c r="G1161" s="1">
        <v>0</v>
      </c>
      <c r="H1161" s="1"/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/>
      <c r="O1161" s="1">
        <v>45</v>
      </c>
    </row>
    <row r="1162" spans="1:15" x14ac:dyDescent="0.25">
      <c r="A1162" t="s">
        <v>21510</v>
      </c>
      <c r="B1162" s="1">
        <v>2021</v>
      </c>
      <c r="C1162" t="s">
        <v>21853</v>
      </c>
      <c r="D1162" t="s">
        <v>23022</v>
      </c>
      <c r="E1162" t="s">
        <v>23167</v>
      </c>
      <c r="F1162" s="1">
        <v>77</v>
      </c>
      <c r="G1162" s="1">
        <v>0</v>
      </c>
      <c r="H1162" s="1">
        <v>11.636363983154297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3.7999999523162842</v>
      </c>
      <c r="O1162" s="1">
        <v>40</v>
      </c>
    </row>
    <row r="1163" spans="1:15" x14ac:dyDescent="0.25">
      <c r="A1163" t="s">
        <v>21510</v>
      </c>
      <c r="B1163" s="1">
        <v>2021</v>
      </c>
      <c r="C1163" t="s">
        <v>21853</v>
      </c>
      <c r="D1163" t="s">
        <v>23023</v>
      </c>
      <c r="E1163" t="s">
        <v>23167</v>
      </c>
      <c r="F1163" s="1">
        <v>52</v>
      </c>
      <c r="G1163" s="1">
        <v>0</v>
      </c>
      <c r="H1163" s="1">
        <v>12.826923370361328</v>
      </c>
      <c r="I1163" s="1">
        <v>0</v>
      </c>
      <c r="J1163" s="1">
        <v>2.9999999329447746E-2</v>
      </c>
      <c r="K1163" s="1">
        <v>0</v>
      </c>
      <c r="L1163" s="1">
        <v>0</v>
      </c>
      <c r="M1163" s="1">
        <v>0</v>
      </c>
      <c r="N1163" s="1">
        <v>3.3299999237060547</v>
      </c>
      <c r="O1163" s="1">
        <v>40</v>
      </c>
    </row>
    <row r="1164" spans="1:15" x14ac:dyDescent="0.25">
      <c r="A1164" t="s">
        <v>21510</v>
      </c>
      <c r="B1164" s="1">
        <v>2021</v>
      </c>
      <c r="C1164" t="s">
        <v>21853</v>
      </c>
      <c r="D1164" t="s">
        <v>23024</v>
      </c>
      <c r="E1164" t="s">
        <v>23167</v>
      </c>
      <c r="F1164" s="1">
        <v>0</v>
      </c>
      <c r="G1164" s="1">
        <v>0</v>
      </c>
      <c r="H1164" s="1"/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/>
      <c r="O1164" s="1">
        <v>35</v>
      </c>
    </row>
    <row r="1165" spans="1:15" x14ac:dyDescent="0.25">
      <c r="A1165" t="s">
        <v>21510</v>
      </c>
      <c r="B1165" s="1">
        <v>2021</v>
      </c>
      <c r="C1165" t="s">
        <v>21853</v>
      </c>
      <c r="D1165" t="s">
        <v>23025</v>
      </c>
      <c r="E1165" t="s">
        <v>23167</v>
      </c>
      <c r="F1165" s="1">
        <v>699</v>
      </c>
      <c r="G1165" s="1">
        <v>30.799999237060547</v>
      </c>
      <c r="H1165" s="1">
        <v>15.5765380859375</v>
      </c>
      <c r="I1165" s="1">
        <v>0</v>
      </c>
      <c r="J1165" s="1">
        <v>7.0000000298023224E-2</v>
      </c>
      <c r="K1165" s="1">
        <v>0</v>
      </c>
      <c r="L1165" s="1">
        <v>0</v>
      </c>
      <c r="M1165" s="1">
        <v>0</v>
      </c>
      <c r="N1165" s="1">
        <v>3.380000114440918</v>
      </c>
      <c r="O1165" s="1">
        <v>35</v>
      </c>
    </row>
    <row r="1166" spans="1:15" x14ac:dyDescent="0.25">
      <c r="A1166" t="s">
        <v>21510</v>
      </c>
      <c r="B1166" s="1">
        <v>2021</v>
      </c>
      <c r="C1166" t="s">
        <v>21854</v>
      </c>
      <c r="D1166" t="s">
        <v>23026</v>
      </c>
      <c r="E1166" t="s">
        <v>23167</v>
      </c>
      <c r="F1166" s="1">
        <v>313</v>
      </c>
      <c r="G1166" s="1">
        <v>11.600000381469727</v>
      </c>
      <c r="H1166" s="1">
        <v>18.631229400634766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/>
      <c r="O1166" s="1">
        <v>45</v>
      </c>
    </row>
    <row r="1167" spans="1:15" x14ac:dyDescent="0.25">
      <c r="A1167" t="s">
        <v>21510</v>
      </c>
      <c r="B1167" s="1">
        <v>2021</v>
      </c>
      <c r="C1167" t="s">
        <v>21854</v>
      </c>
      <c r="D1167" t="s">
        <v>23027</v>
      </c>
      <c r="E1167" t="s">
        <v>23167</v>
      </c>
      <c r="F1167" s="1">
        <v>2210</v>
      </c>
      <c r="G1167" s="1">
        <v>85</v>
      </c>
      <c r="H1167" s="1">
        <v>17.121362686157227</v>
      </c>
      <c r="I1167" s="1">
        <v>0</v>
      </c>
      <c r="J1167" s="1">
        <v>0</v>
      </c>
      <c r="K1167" s="1">
        <v>0</v>
      </c>
      <c r="L1167" s="1">
        <v>0</v>
      </c>
      <c r="M1167" s="1">
        <v>1</v>
      </c>
      <c r="N1167" s="1"/>
      <c r="O1167" s="1">
        <v>45</v>
      </c>
    </row>
    <row r="1168" spans="1:15" x14ac:dyDescent="0.25">
      <c r="A1168" t="s">
        <v>21510</v>
      </c>
      <c r="B1168" s="1">
        <v>2021</v>
      </c>
      <c r="C1168" t="s">
        <v>21854</v>
      </c>
      <c r="D1168" t="s">
        <v>23028</v>
      </c>
      <c r="E1168" t="s">
        <v>23167</v>
      </c>
      <c r="F1168" s="1">
        <v>4</v>
      </c>
      <c r="G1168" s="1">
        <v>1</v>
      </c>
      <c r="H1168" s="1">
        <v>29.75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3.75</v>
      </c>
      <c r="O1168" s="1">
        <v>45</v>
      </c>
    </row>
    <row r="1169" spans="1:15" x14ac:dyDescent="0.25">
      <c r="A1169" t="s">
        <v>21510</v>
      </c>
      <c r="B1169" s="1">
        <v>2021</v>
      </c>
      <c r="C1169" t="s">
        <v>21855</v>
      </c>
      <c r="D1169" t="s">
        <v>23029</v>
      </c>
      <c r="E1169" t="s">
        <v>23168</v>
      </c>
      <c r="F1169" s="1">
        <v>202.41900634765625</v>
      </c>
      <c r="G1169" s="1">
        <v>0</v>
      </c>
      <c r="H1169" s="1">
        <v>17.065023422241211</v>
      </c>
      <c r="I1169" s="1">
        <v>0</v>
      </c>
      <c r="J1169" s="1">
        <v>7.3999998858198524E-4</v>
      </c>
      <c r="K1169" s="1">
        <v>0</v>
      </c>
      <c r="L1169" s="1">
        <v>0.33078000000000002</v>
      </c>
      <c r="M1169" s="1">
        <v>0</v>
      </c>
      <c r="N1169" s="1">
        <v>3.4861104488372803</v>
      </c>
      <c r="O1169" s="1">
        <v>70</v>
      </c>
    </row>
    <row r="1170" spans="1:15" x14ac:dyDescent="0.25">
      <c r="A1170" t="s">
        <v>21510</v>
      </c>
      <c r="B1170" s="1">
        <v>2021</v>
      </c>
      <c r="C1170" t="s">
        <v>21856</v>
      </c>
      <c r="D1170" t="s">
        <v>23030</v>
      </c>
      <c r="E1170" t="s">
        <v>23168</v>
      </c>
      <c r="F1170" s="1">
        <v>195.48599243164063</v>
      </c>
      <c r="G1170" s="1">
        <v>1.8574999570846558</v>
      </c>
      <c r="H1170" s="1">
        <v>27.601078033447266</v>
      </c>
      <c r="I1170" s="1">
        <v>0</v>
      </c>
      <c r="J1170" s="1">
        <v>2.5550000369548798E-2</v>
      </c>
      <c r="K1170" s="1">
        <v>0</v>
      </c>
      <c r="L1170" s="1">
        <v>0.20813999999999999</v>
      </c>
      <c r="M1170" s="1">
        <v>0.16700000000000001</v>
      </c>
      <c r="N1170" s="1">
        <v>3.5187280178070068</v>
      </c>
      <c r="O1170" s="1">
        <v>60</v>
      </c>
    </row>
    <row r="1171" spans="1:15" x14ac:dyDescent="0.25">
      <c r="A1171" t="s">
        <v>21510</v>
      </c>
      <c r="B1171" s="1">
        <v>2021</v>
      </c>
      <c r="C1171" t="s">
        <v>21857</v>
      </c>
      <c r="D1171" t="s">
        <v>23031</v>
      </c>
      <c r="E1171" t="s">
        <v>23168</v>
      </c>
      <c r="F1171" s="1">
        <v>0</v>
      </c>
      <c r="G1171" s="1">
        <v>0</v>
      </c>
      <c r="H1171" s="1"/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/>
      <c r="O1171" s="1">
        <v>70</v>
      </c>
    </row>
    <row r="1172" spans="1:15" x14ac:dyDescent="0.25">
      <c r="A1172" t="s">
        <v>21510</v>
      </c>
      <c r="B1172" s="1">
        <v>2021</v>
      </c>
      <c r="C1172" t="s">
        <v>21857</v>
      </c>
      <c r="D1172" t="s">
        <v>23032</v>
      </c>
      <c r="E1172" t="s">
        <v>23168</v>
      </c>
      <c r="F1172" s="1">
        <v>0</v>
      </c>
      <c r="G1172" s="1">
        <v>0</v>
      </c>
      <c r="H1172" s="1"/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/>
      <c r="O1172" s="1">
        <v>70</v>
      </c>
    </row>
    <row r="1173" spans="1:15" x14ac:dyDescent="0.25">
      <c r="A1173" t="s">
        <v>21510</v>
      </c>
      <c r="B1173" s="1">
        <v>2021</v>
      </c>
      <c r="C1173" t="s">
        <v>21857</v>
      </c>
      <c r="D1173" t="s">
        <v>23033</v>
      </c>
      <c r="E1173" t="s">
        <v>23168</v>
      </c>
      <c r="F1173" s="1">
        <v>0</v>
      </c>
      <c r="G1173" s="1">
        <v>0</v>
      </c>
      <c r="H1173" s="1"/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/>
      <c r="O1173" s="1">
        <v>70</v>
      </c>
    </row>
    <row r="1174" spans="1:15" x14ac:dyDescent="0.25">
      <c r="A1174" t="s">
        <v>21510</v>
      </c>
      <c r="B1174" s="1">
        <v>2021</v>
      </c>
      <c r="C1174" t="s">
        <v>21857</v>
      </c>
      <c r="D1174" t="s">
        <v>23034</v>
      </c>
      <c r="E1174" t="s">
        <v>23168</v>
      </c>
      <c r="F1174" s="1">
        <v>0</v>
      </c>
      <c r="G1174" s="1">
        <v>0</v>
      </c>
      <c r="H1174" s="1"/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/>
      <c r="O1174" s="1">
        <v>45</v>
      </c>
    </row>
    <row r="1175" spans="1:15" x14ac:dyDescent="0.25">
      <c r="A1175" t="s">
        <v>21510</v>
      </c>
      <c r="B1175" s="1">
        <v>2021</v>
      </c>
      <c r="C1175" t="s">
        <v>21857</v>
      </c>
      <c r="D1175" t="s">
        <v>23035</v>
      </c>
      <c r="E1175" t="s">
        <v>23168</v>
      </c>
      <c r="F1175" s="1">
        <v>0</v>
      </c>
      <c r="G1175" s="1">
        <v>0</v>
      </c>
      <c r="H1175" s="1"/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/>
      <c r="O1175" s="1">
        <v>70</v>
      </c>
    </row>
    <row r="1176" spans="1:15" x14ac:dyDescent="0.25">
      <c r="A1176" t="s">
        <v>21510</v>
      </c>
      <c r="B1176" s="1">
        <v>2021</v>
      </c>
      <c r="C1176" t="s">
        <v>21857</v>
      </c>
      <c r="D1176" t="s">
        <v>23036</v>
      </c>
      <c r="E1176" t="s">
        <v>23168</v>
      </c>
      <c r="F1176" s="1">
        <v>0</v>
      </c>
      <c r="G1176" s="1">
        <v>0</v>
      </c>
      <c r="H1176" s="1"/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/>
      <c r="O1176" s="1">
        <v>70</v>
      </c>
    </row>
    <row r="1177" spans="1:15" x14ac:dyDescent="0.25">
      <c r="A1177" t="s">
        <v>21510</v>
      </c>
      <c r="B1177" s="1">
        <v>2021</v>
      </c>
      <c r="C1177" t="s">
        <v>21857</v>
      </c>
      <c r="D1177" t="s">
        <v>23037</v>
      </c>
      <c r="E1177" t="s">
        <v>23168</v>
      </c>
      <c r="F1177" s="1">
        <v>0</v>
      </c>
      <c r="G1177" s="1">
        <v>0</v>
      </c>
      <c r="H1177" s="1"/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/>
      <c r="O1177" s="1">
        <v>70</v>
      </c>
    </row>
    <row r="1178" spans="1:15" x14ac:dyDescent="0.25">
      <c r="A1178" t="s">
        <v>21510</v>
      </c>
      <c r="B1178" s="1">
        <v>2021</v>
      </c>
      <c r="C1178" t="s">
        <v>21857</v>
      </c>
      <c r="D1178" t="s">
        <v>23038</v>
      </c>
      <c r="E1178" t="s">
        <v>23168</v>
      </c>
      <c r="F1178" s="1">
        <v>1</v>
      </c>
      <c r="G1178" s="1">
        <v>0</v>
      </c>
      <c r="H1178" s="1"/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/>
      <c r="O1178" s="1">
        <v>45</v>
      </c>
    </row>
    <row r="1179" spans="1:15" x14ac:dyDescent="0.25">
      <c r="A1179" t="s">
        <v>21510</v>
      </c>
      <c r="B1179" s="1">
        <v>2021</v>
      </c>
      <c r="C1179" t="s">
        <v>21857</v>
      </c>
      <c r="D1179" t="s">
        <v>23039</v>
      </c>
      <c r="E1179" t="s">
        <v>23168</v>
      </c>
      <c r="F1179" s="1">
        <v>0</v>
      </c>
      <c r="G1179" s="1">
        <v>0</v>
      </c>
      <c r="H1179" s="1"/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/>
      <c r="O1179" s="1">
        <v>70</v>
      </c>
    </row>
    <row r="1180" spans="1:15" x14ac:dyDescent="0.25">
      <c r="A1180" t="s">
        <v>21510</v>
      </c>
      <c r="B1180" s="1">
        <v>2021</v>
      </c>
      <c r="C1180" t="s">
        <v>21858</v>
      </c>
      <c r="D1180" t="s">
        <v>23040</v>
      </c>
      <c r="E1180" t="s">
        <v>23168</v>
      </c>
      <c r="F1180" s="1">
        <v>9</v>
      </c>
      <c r="G1180" s="1">
        <v>0</v>
      </c>
      <c r="H1180" s="1">
        <v>13.999814033508301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/>
      <c r="O1180" s="1">
        <v>60</v>
      </c>
    </row>
    <row r="1181" spans="1:15" x14ac:dyDescent="0.25">
      <c r="A1181" t="s">
        <v>21510</v>
      </c>
      <c r="B1181" s="1">
        <v>2021</v>
      </c>
      <c r="C1181" t="s">
        <v>21858</v>
      </c>
      <c r="D1181" t="s">
        <v>23041</v>
      </c>
      <c r="E1181" t="s">
        <v>23168</v>
      </c>
      <c r="F1181" s="1">
        <v>321</v>
      </c>
      <c r="G1181" s="1">
        <v>16.279199600219727</v>
      </c>
      <c r="H1181" s="1">
        <v>32.201988220214844</v>
      </c>
      <c r="I1181" s="1">
        <v>0</v>
      </c>
      <c r="J1181" s="1">
        <v>0</v>
      </c>
      <c r="K1181" s="1">
        <v>0</v>
      </c>
      <c r="L1181" s="1">
        <v>0</v>
      </c>
      <c r="M1181" s="1">
        <v>13.285</v>
      </c>
      <c r="N1181" s="1"/>
      <c r="O1181" s="1">
        <v>60</v>
      </c>
    </row>
    <row r="1182" spans="1:15" x14ac:dyDescent="0.25">
      <c r="A1182" t="s">
        <v>21510</v>
      </c>
      <c r="B1182" s="1">
        <v>2021</v>
      </c>
      <c r="C1182" t="s">
        <v>21859</v>
      </c>
      <c r="D1182" t="s">
        <v>23042</v>
      </c>
      <c r="E1182" t="s">
        <v>23169</v>
      </c>
      <c r="F1182" s="1">
        <v>1</v>
      </c>
      <c r="G1182" s="1">
        <v>0</v>
      </c>
      <c r="H1182" s="1">
        <v>15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4</v>
      </c>
      <c r="O1182" s="1">
        <v>45</v>
      </c>
    </row>
    <row r="1183" spans="1:15" x14ac:dyDescent="0.25">
      <c r="A1183" t="s">
        <v>21510</v>
      </c>
      <c r="B1183" s="1">
        <v>2021</v>
      </c>
      <c r="C1183" t="s">
        <v>21859</v>
      </c>
      <c r="D1183" t="s">
        <v>23043</v>
      </c>
      <c r="E1183" t="s">
        <v>23169</v>
      </c>
      <c r="F1183" s="1">
        <v>25</v>
      </c>
      <c r="G1183" s="1">
        <v>0</v>
      </c>
      <c r="H1183" s="1">
        <v>20.879999160766602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3</v>
      </c>
      <c r="O1183" s="1">
        <v>40</v>
      </c>
    </row>
    <row r="1184" spans="1:15" x14ac:dyDescent="0.25">
      <c r="A1184" t="s">
        <v>21510</v>
      </c>
      <c r="B1184" s="1">
        <v>2021</v>
      </c>
      <c r="C1184" t="s">
        <v>21859</v>
      </c>
      <c r="D1184" t="s">
        <v>23044</v>
      </c>
      <c r="E1184" t="s">
        <v>23169</v>
      </c>
      <c r="F1184" s="1">
        <v>53</v>
      </c>
      <c r="G1184" s="1">
        <v>0</v>
      </c>
      <c r="H1184" s="1">
        <v>14.981132507324219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3.4800000190734863</v>
      </c>
      <c r="O1184" s="1">
        <v>35</v>
      </c>
    </row>
    <row r="1185" spans="1:15" x14ac:dyDescent="0.25">
      <c r="A1185" t="s">
        <v>21510</v>
      </c>
      <c r="B1185" s="1">
        <v>2021</v>
      </c>
      <c r="C1185" t="s">
        <v>21859</v>
      </c>
      <c r="D1185" t="s">
        <v>23045</v>
      </c>
      <c r="E1185" t="s">
        <v>23169</v>
      </c>
      <c r="F1185" s="1">
        <v>16</v>
      </c>
      <c r="G1185" s="1">
        <v>0</v>
      </c>
      <c r="H1185" s="1">
        <v>12.375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3.7999999523162842</v>
      </c>
      <c r="O1185" s="1">
        <v>35</v>
      </c>
    </row>
    <row r="1186" spans="1:15" x14ac:dyDescent="0.25">
      <c r="A1186" t="s">
        <v>21510</v>
      </c>
      <c r="B1186" s="1">
        <v>2021</v>
      </c>
      <c r="C1186" t="s">
        <v>21859</v>
      </c>
      <c r="D1186" t="s">
        <v>23046</v>
      </c>
      <c r="E1186" t="s">
        <v>23169</v>
      </c>
      <c r="F1186" s="1">
        <v>0</v>
      </c>
      <c r="G1186" s="1">
        <v>0</v>
      </c>
      <c r="H1186" s="1"/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/>
      <c r="O1186" s="1">
        <v>40</v>
      </c>
    </row>
    <row r="1187" spans="1:15" x14ac:dyDescent="0.25">
      <c r="A1187" t="s">
        <v>21510</v>
      </c>
      <c r="B1187" s="1">
        <v>2021</v>
      </c>
      <c r="C1187" t="s">
        <v>21859</v>
      </c>
      <c r="D1187" t="s">
        <v>23047</v>
      </c>
      <c r="E1187" t="s">
        <v>23169</v>
      </c>
      <c r="F1187" s="1">
        <v>0</v>
      </c>
      <c r="G1187" s="1">
        <v>0</v>
      </c>
      <c r="H1187" s="1"/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/>
      <c r="O1187" s="1">
        <v>35</v>
      </c>
    </row>
    <row r="1188" spans="1:15" x14ac:dyDescent="0.25">
      <c r="A1188" t="s">
        <v>21510</v>
      </c>
      <c r="B1188" s="1">
        <v>2021</v>
      </c>
      <c r="C1188" t="s">
        <v>21859</v>
      </c>
      <c r="D1188" t="s">
        <v>23048</v>
      </c>
      <c r="E1188" t="s">
        <v>23169</v>
      </c>
      <c r="F1188" s="1">
        <v>64</v>
      </c>
      <c r="G1188" s="1">
        <v>1.7999999523162842</v>
      </c>
      <c r="H1188" s="1">
        <v>20.65625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3</v>
      </c>
      <c r="O1188" s="1">
        <v>35</v>
      </c>
    </row>
    <row r="1189" spans="1:15" x14ac:dyDescent="0.25">
      <c r="A1189" t="s">
        <v>21510</v>
      </c>
      <c r="B1189" s="1">
        <v>2021</v>
      </c>
      <c r="C1189" t="s">
        <v>21859</v>
      </c>
      <c r="D1189" t="s">
        <v>23049</v>
      </c>
      <c r="E1189" t="s">
        <v>23169</v>
      </c>
      <c r="F1189" s="1">
        <v>0</v>
      </c>
      <c r="G1189" s="1">
        <v>0</v>
      </c>
      <c r="H1189" s="1"/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/>
      <c r="O1189" s="1">
        <v>35</v>
      </c>
    </row>
    <row r="1190" spans="1:15" x14ac:dyDescent="0.25">
      <c r="A1190" t="s">
        <v>21510</v>
      </c>
      <c r="B1190" s="1">
        <v>2021</v>
      </c>
      <c r="C1190" t="s">
        <v>21859</v>
      </c>
      <c r="D1190" t="s">
        <v>23050</v>
      </c>
      <c r="E1190" t="s">
        <v>23169</v>
      </c>
      <c r="F1190" s="1">
        <v>14</v>
      </c>
      <c r="G1190" s="1">
        <v>0</v>
      </c>
      <c r="H1190" s="1">
        <v>17.428571701049805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3</v>
      </c>
      <c r="O1190" s="1">
        <v>40</v>
      </c>
    </row>
    <row r="1191" spans="1:15" x14ac:dyDescent="0.25">
      <c r="A1191" t="s">
        <v>21510</v>
      </c>
      <c r="B1191" s="1">
        <v>2021</v>
      </c>
      <c r="C1191" t="s">
        <v>21860</v>
      </c>
      <c r="D1191" t="s">
        <v>23051</v>
      </c>
      <c r="E1191" t="s">
        <v>23169</v>
      </c>
      <c r="F1191" s="1">
        <v>24</v>
      </c>
      <c r="G1191" s="1">
        <v>6.6999998092651367</v>
      </c>
      <c r="H1191" s="1">
        <v>33.375</v>
      </c>
      <c r="I1191" s="1">
        <v>3.9999999105930328E-2</v>
      </c>
      <c r="J1191" s="1">
        <v>0</v>
      </c>
      <c r="K1191" s="1">
        <v>0.04</v>
      </c>
      <c r="L1191" s="1">
        <v>0</v>
      </c>
      <c r="M1191" s="1">
        <v>0</v>
      </c>
      <c r="N1191" s="1">
        <v>4.2800002098083496</v>
      </c>
      <c r="O1191" s="1">
        <v>40</v>
      </c>
    </row>
  </sheetData>
  <autoFilter ref="A1:O1191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O8636"/>
  <sheetViews>
    <sheetView topLeftCell="V1" workbookViewId="0">
      <pane ySplit="1" topLeftCell="A2" activePane="bottomLeft" state="frozen"/>
      <selection activeCell="A1191" sqref="A1191"/>
      <selection pane="bottomLeft" activeCell="A1191" sqref="A1191"/>
    </sheetView>
  </sheetViews>
  <sheetFormatPr defaultRowHeight="15" x14ac:dyDescent="0.25"/>
  <sheetData>
    <row r="1" spans="1:41" x14ac:dyDescent="0.25">
      <c r="A1" t="s">
        <v>487</v>
      </c>
      <c r="B1" t="s">
        <v>488</v>
      </c>
      <c r="C1" t="s">
        <v>6939</v>
      </c>
      <c r="D1" t="s">
        <v>7170</v>
      </c>
      <c r="E1" t="s">
        <v>7268</v>
      </c>
      <c r="F1" t="s">
        <v>8265</v>
      </c>
      <c r="G1" t="s">
        <v>10431</v>
      </c>
      <c r="H1" t="s">
        <v>12585</v>
      </c>
      <c r="I1" t="s">
        <v>12779</v>
      </c>
      <c r="J1" t="s">
        <v>12780</v>
      </c>
      <c r="K1" t="s">
        <v>12781</v>
      </c>
      <c r="L1" t="s">
        <v>12782</v>
      </c>
      <c r="M1" t="s">
        <v>12783</v>
      </c>
      <c r="N1" t="s">
        <v>12784</v>
      </c>
      <c r="O1" t="s">
        <v>12785</v>
      </c>
      <c r="P1" t="s">
        <v>12786</v>
      </c>
      <c r="Q1" t="s">
        <v>12787</v>
      </c>
      <c r="R1" t="s">
        <v>12788</v>
      </c>
      <c r="S1" t="s">
        <v>12789</v>
      </c>
      <c r="T1" t="s">
        <v>12790</v>
      </c>
      <c r="U1" t="s">
        <v>12791</v>
      </c>
      <c r="V1" t="s">
        <v>12792</v>
      </c>
      <c r="W1" t="s">
        <v>12793</v>
      </c>
      <c r="X1" t="s">
        <v>12794</v>
      </c>
      <c r="Y1" t="s">
        <v>12795</v>
      </c>
      <c r="Z1" t="s">
        <v>12796</v>
      </c>
      <c r="AA1" t="s">
        <v>12797</v>
      </c>
      <c r="AB1" t="s">
        <v>12798</v>
      </c>
      <c r="AC1" t="s">
        <v>12799</v>
      </c>
      <c r="AD1" t="s">
        <v>12800</v>
      </c>
      <c r="AE1" t="s">
        <v>12801</v>
      </c>
      <c r="AF1" t="s">
        <v>12802</v>
      </c>
      <c r="AG1" t="s">
        <v>12803</v>
      </c>
      <c r="AH1" t="s">
        <v>12804</v>
      </c>
      <c r="AI1" t="s">
        <v>12805</v>
      </c>
      <c r="AJ1" t="s">
        <v>12806</v>
      </c>
      <c r="AK1" t="s">
        <v>12807</v>
      </c>
      <c r="AL1" t="s">
        <v>12808</v>
      </c>
      <c r="AM1" t="s">
        <v>12809</v>
      </c>
      <c r="AN1" t="s">
        <v>12810</v>
      </c>
      <c r="AO1" t="s">
        <v>12811</v>
      </c>
    </row>
    <row r="2" spans="1:41" x14ac:dyDescent="0.25">
      <c r="A2" s="1">
        <v>2011</v>
      </c>
      <c r="B2" t="s">
        <v>489</v>
      </c>
      <c r="C2" t="s">
        <v>6940</v>
      </c>
      <c r="D2" t="s">
        <v>7171</v>
      </c>
      <c r="E2" t="s">
        <v>7269</v>
      </c>
      <c r="F2" t="s">
        <v>8266</v>
      </c>
      <c r="G2" t="s">
        <v>10432</v>
      </c>
      <c r="H2" t="s">
        <v>12586</v>
      </c>
      <c r="I2" s="1"/>
      <c r="J2" s="1"/>
      <c r="K2" s="1"/>
      <c r="L2" s="1"/>
      <c r="M2" s="1"/>
      <c r="N2" s="1">
        <v>0</v>
      </c>
      <c r="O2" s="1">
        <v>9.5157814830203302E-2</v>
      </c>
      <c r="P2" s="1"/>
      <c r="Q2" s="1"/>
      <c r="R2" s="1">
        <v>0</v>
      </c>
      <c r="S2" s="1"/>
      <c r="T2" s="1"/>
      <c r="U2" s="1"/>
      <c r="V2" s="1"/>
      <c r="W2" s="1"/>
      <c r="X2" s="1"/>
      <c r="Y2" s="1"/>
      <c r="Z2" s="1">
        <v>0</v>
      </c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>
        <v>3.2813041470944881E-3</v>
      </c>
      <c r="AM2" s="1">
        <v>0</v>
      </c>
      <c r="AN2" s="1">
        <v>7.9298177734017372E-3</v>
      </c>
      <c r="AO2" t="s">
        <v>12812</v>
      </c>
    </row>
    <row r="3" spans="1:41" x14ac:dyDescent="0.25">
      <c r="A3" s="1">
        <v>2011</v>
      </c>
      <c r="B3" t="s">
        <v>489</v>
      </c>
      <c r="C3" t="s">
        <v>6940</v>
      </c>
      <c r="D3" t="s">
        <v>7171</v>
      </c>
      <c r="E3" t="s">
        <v>7269</v>
      </c>
      <c r="F3" t="s">
        <v>8267</v>
      </c>
      <c r="G3" t="s">
        <v>10432</v>
      </c>
      <c r="H3" t="s">
        <v>12586</v>
      </c>
      <c r="I3" s="1"/>
      <c r="J3" s="1"/>
      <c r="K3" s="1"/>
      <c r="L3" s="1"/>
      <c r="M3" s="1"/>
      <c r="N3" s="1">
        <v>0</v>
      </c>
      <c r="O3" s="1">
        <v>0.1045258548302033</v>
      </c>
      <c r="P3" s="1"/>
      <c r="Q3" s="1"/>
      <c r="R3" s="1">
        <v>0</v>
      </c>
      <c r="S3" s="1"/>
      <c r="T3" s="1"/>
      <c r="U3" s="1"/>
      <c r="V3" s="1"/>
      <c r="W3" s="1"/>
      <c r="X3" s="1"/>
      <c r="Y3" s="1"/>
      <c r="Z3" s="1">
        <v>0</v>
      </c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>
        <v>3.6043399013578892E-3</v>
      </c>
      <c r="AM3" s="1">
        <v>0</v>
      </c>
      <c r="AN3" s="1">
        <v>8.7104877457022667E-3</v>
      </c>
      <c r="AO3" t="s">
        <v>12813</v>
      </c>
    </row>
    <row r="4" spans="1:41" x14ac:dyDescent="0.25">
      <c r="A4" s="1">
        <v>2012</v>
      </c>
      <c r="B4" t="s">
        <v>489</v>
      </c>
      <c r="C4" t="s">
        <v>6941</v>
      </c>
      <c r="D4" t="s">
        <v>7172</v>
      </c>
      <c r="E4" t="s">
        <v>7270</v>
      </c>
      <c r="F4" t="s">
        <v>8268</v>
      </c>
      <c r="G4" t="s">
        <v>10432</v>
      </c>
      <c r="H4" t="s">
        <v>12587</v>
      </c>
      <c r="I4" s="1">
        <v>31021</v>
      </c>
      <c r="J4" s="1">
        <v>82656</v>
      </c>
      <c r="K4" s="1">
        <v>4489</v>
      </c>
      <c r="L4" s="1">
        <v>8275</v>
      </c>
      <c r="M4" s="1">
        <v>37058</v>
      </c>
      <c r="N4" s="1">
        <v>17412.916666666672</v>
      </c>
      <c r="O4" s="1">
        <v>25554</v>
      </c>
      <c r="P4" s="1">
        <v>115315.174</v>
      </c>
      <c r="Q4" s="1">
        <v>17272.230276833339</v>
      </c>
      <c r="R4" s="1">
        <v>23871.43494493455</v>
      </c>
      <c r="S4" s="1">
        <v>36049</v>
      </c>
      <c r="T4" s="1">
        <v>24342</v>
      </c>
      <c r="U4" s="1">
        <v>9066.5</v>
      </c>
      <c r="V4" s="1">
        <v>36881</v>
      </c>
      <c r="W4" s="1">
        <v>12262</v>
      </c>
      <c r="X4" s="1">
        <v>53728</v>
      </c>
      <c r="Y4" s="1">
        <v>192146</v>
      </c>
      <c r="Z4" s="1">
        <v>14819.58333333333</v>
      </c>
      <c r="AA4" s="1">
        <v>320887.00000000012</v>
      </c>
      <c r="AB4" s="1">
        <v>6805</v>
      </c>
      <c r="AC4" s="1">
        <v>23526</v>
      </c>
      <c r="AD4" s="1">
        <v>34544.916666666657</v>
      </c>
      <c r="AE4" s="1">
        <v>30487</v>
      </c>
      <c r="AF4" s="1">
        <v>109114</v>
      </c>
      <c r="AG4" s="1">
        <v>533093.50757575734</v>
      </c>
      <c r="AH4" s="1">
        <v>83909</v>
      </c>
      <c r="AI4" s="1">
        <v>23556</v>
      </c>
      <c r="AJ4" s="1">
        <v>164446.5</v>
      </c>
      <c r="AK4" s="1">
        <v>12992</v>
      </c>
      <c r="AL4" s="1">
        <v>2085579.625</v>
      </c>
      <c r="AM4" s="1">
        <v>1730290.875</v>
      </c>
      <c r="AN4" s="1">
        <v>355288.9375</v>
      </c>
      <c r="AO4" t="s">
        <v>12814</v>
      </c>
    </row>
    <row r="5" spans="1:41" x14ac:dyDescent="0.25">
      <c r="A5" s="1">
        <v>2012</v>
      </c>
      <c r="B5" t="s">
        <v>489</v>
      </c>
      <c r="C5" t="s">
        <v>6942</v>
      </c>
      <c r="D5" t="s">
        <v>7173</v>
      </c>
      <c r="E5" t="s">
        <v>7271</v>
      </c>
      <c r="F5" t="s">
        <v>8269</v>
      </c>
      <c r="G5" t="s">
        <v>10433</v>
      </c>
      <c r="H5" t="s">
        <v>12588</v>
      </c>
      <c r="I5" s="1">
        <v>9112.6826171875</v>
      </c>
      <c r="J5" s="1"/>
      <c r="K5" s="1">
        <v>1503.5487060546875</v>
      </c>
      <c r="L5" s="1">
        <v>707.08148193359375</v>
      </c>
      <c r="M5" s="1">
        <v>5061.01953125</v>
      </c>
      <c r="N5" s="1">
        <v>18480.70703125</v>
      </c>
      <c r="O5" s="1">
        <v>1785.659423828125</v>
      </c>
      <c r="P5" s="1">
        <v>5915.4609375</v>
      </c>
      <c r="Q5" s="1">
        <v>4368.7978515625</v>
      </c>
      <c r="R5" s="1">
        <v>4612.203125</v>
      </c>
      <c r="S5" s="1">
        <v>6.1916065216064453</v>
      </c>
      <c r="T5" s="1"/>
      <c r="U5" s="1"/>
      <c r="V5" s="1">
        <v>0</v>
      </c>
      <c r="W5" s="1">
        <v>2049.421875</v>
      </c>
      <c r="X5" s="1">
        <v>12285.3857421875</v>
      </c>
      <c r="Y5" s="1">
        <v>22572.12109375</v>
      </c>
      <c r="Z5" s="1">
        <v>4906.22900390625</v>
      </c>
      <c r="AA5" s="1">
        <v>685.301025390625</v>
      </c>
      <c r="AB5" s="1">
        <v>1703.93017578125</v>
      </c>
      <c r="AC5" s="1">
        <v>6237.302734375</v>
      </c>
      <c r="AD5" s="1">
        <v>20667.583984375</v>
      </c>
      <c r="AE5" s="1">
        <v>14339.7607421875</v>
      </c>
      <c r="AF5" s="1">
        <v>11411.130859375</v>
      </c>
      <c r="AG5" s="1">
        <v>0</v>
      </c>
      <c r="AH5" s="1">
        <v>-309.580322265625</v>
      </c>
      <c r="AI5" s="1">
        <v>5993.07275390625</v>
      </c>
      <c r="AJ5" s="1"/>
      <c r="AK5" s="1">
        <v>4383.65771484375</v>
      </c>
      <c r="AL5" s="1">
        <v>158478.671875</v>
      </c>
      <c r="AM5" s="1">
        <v>103348.7734375</v>
      </c>
      <c r="AN5" s="1">
        <v>55129.890625</v>
      </c>
      <c r="AO5" t="s">
        <v>12815</v>
      </c>
    </row>
    <row r="6" spans="1:41" x14ac:dyDescent="0.25">
      <c r="A6" s="1">
        <v>2012</v>
      </c>
      <c r="B6" t="s">
        <v>489</v>
      </c>
      <c r="C6" t="s">
        <v>6942</v>
      </c>
      <c r="D6" t="s">
        <v>7173</v>
      </c>
      <c r="E6" t="s">
        <v>7271</v>
      </c>
      <c r="F6" t="s">
        <v>8269</v>
      </c>
      <c r="G6" t="s">
        <v>10434</v>
      </c>
      <c r="H6" t="s">
        <v>12588</v>
      </c>
      <c r="I6" s="1">
        <v>7358.89990234375</v>
      </c>
      <c r="J6" s="1"/>
      <c r="K6" s="1">
        <v>1214.1829833984375</v>
      </c>
      <c r="L6" s="1">
        <v>571</v>
      </c>
      <c r="M6" s="1">
        <v>4087</v>
      </c>
      <c r="N6" s="1">
        <v>14924</v>
      </c>
      <c r="O6" s="1">
        <v>1442</v>
      </c>
      <c r="P6" s="1">
        <v>4777</v>
      </c>
      <c r="Q6" s="1">
        <v>3528</v>
      </c>
      <c r="R6" s="1">
        <v>3724.560791015625</v>
      </c>
      <c r="S6" s="1">
        <v>5</v>
      </c>
      <c r="T6" s="1"/>
      <c r="U6" s="1"/>
      <c r="V6" s="1">
        <v>0</v>
      </c>
      <c r="W6" s="1">
        <v>1655</v>
      </c>
      <c r="X6" s="1">
        <v>9921</v>
      </c>
      <c r="Y6" s="1">
        <v>18228</v>
      </c>
      <c r="Z6" s="1">
        <v>3962</v>
      </c>
      <c r="AA6" s="1">
        <v>553.41131591796875</v>
      </c>
      <c r="AB6" s="1">
        <v>1376</v>
      </c>
      <c r="AC6" s="1">
        <v>5036.9013671875</v>
      </c>
      <c r="AD6" s="1">
        <v>16690</v>
      </c>
      <c r="AE6" s="1">
        <v>11580</v>
      </c>
      <c r="AF6" s="1">
        <v>9215</v>
      </c>
      <c r="AG6" s="1">
        <v>0</v>
      </c>
      <c r="AH6" s="1">
        <v>-250</v>
      </c>
      <c r="AI6" s="1">
        <v>4839.6748046875</v>
      </c>
      <c r="AJ6" s="1"/>
      <c r="AK6" s="1">
        <v>3540</v>
      </c>
      <c r="AL6" s="1">
        <v>127978.625</v>
      </c>
      <c r="AM6" s="1">
        <v>83458.7734375</v>
      </c>
      <c r="AN6" s="1">
        <v>44519.859375</v>
      </c>
      <c r="AO6" t="s">
        <v>12816</v>
      </c>
    </row>
    <row r="7" spans="1:41" x14ac:dyDescent="0.25">
      <c r="A7" s="1">
        <v>2012</v>
      </c>
      <c r="B7" t="s">
        <v>489</v>
      </c>
      <c r="C7" t="s">
        <v>6942</v>
      </c>
      <c r="D7" t="s">
        <v>7173</v>
      </c>
      <c r="E7" t="s">
        <v>7271</v>
      </c>
      <c r="F7" t="s">
        <v>8270</v>
      </c>
      <c r="G7" t="s">
        <v>10435</v>
      </c>
      <c r="H7" t="s">
        <v>12588</v>
      </c>
      <c r="I7" s="1">
        <v>0</v>
      </c>
      <c r="J7" s="1"/>
      <c r="K7" s="1"/>
      <c r="L7" s="1"/>
      <c r="M7" s="1"/>
      <c r="N7" s="1">
        <v>0</v>
      </c>
      <c r="O7" s="1"/>
      <c r="P7" s="1">
        <v>0</v>
      </c>
      <c r="Q7" s="1">
        <v>0</v>
      </c>
      <c r="R7" s="1">
        <v>0</v>
      </c>
      <c r="S7" s="1"/>
      <c r="T7" s="1"/>
      <c r="U7" s="1"/>
      <c r="V7" s="1">
        <v>0</v>
      </c>
      <c r="W7" s="1"/>
      <c r="X7" s="1"/>
      <c r="Y7" s="1">
        <v>0</v>
      </c>
      <c r="Z7" s="1">
        <v>0</v>
      </c>
      <c r="AA7" s="1">
        <v>0</v>
      </c>
      <c r="AB7" s="1"/>
      <c r="AC7" s="1"/>
      <c r="AD7" s="1">
        <v>0</v>
      </c>
      <c r="AE7" s="1"/>
      <c r="AF7" s="1">
        <v>0</v>
      </c>
      <c r="AG7" s="1">
        <v>0</v>
      </c>
      <c r="AH7" s="1"/>
      <c r="AI7" s="1"/>
      <c r="AJ7" s="1"/>
      <c r="AK7" s="1"/>
      <c r="AL7" s="1">
        <v>0</v>
      </c>
      <c r="AM7" s="1">
        <v>0</v>
      </c>
      <c r="AN7" s="1">
        <v>0</v>
      </c>
      <c r="AO7" t="s">
        <v>12817</v>
      </c>
    </row>
    <row r="8" spans="1:41" x14ac:dyDescent="0.25">
      <c r="A8" s="1">
        <v>2012</v>
      </c>
      <c r="B8" t="s">
        <v>489</v>
      </c>
      <c r="C8" t="s">
        <v>6942</v>
      </c>
      <c r="D8" t="s">
        <v>7173</v>
      </c>
      <c r="E8" t="s">
        <v>7271</v>
      </c>
      <c r="F8" t="s">
        <v>8270</v>
      </c>
      <c r="G8" t="s">
        <v>10436</v>
      </c>
      <c r="H8" t="s">
        <v>12588</v>
      </c>
      <c r="I8" s="1">
        <v>0</v>
      </c>
      <c r="J8" s="1"/>
      <c r="K8" s="1"/>
      <c r="L8" s="1"/>
      <c r="M8" s="1"/>
      <c r="N8" s="1">
        <v>0</v>
      </c>
      <c r="O8" s="1"/>
      <c r="P8" s="1">
        <v>0</v>
      </c>
      <c r="Q8" s="1">
        <v>0</v>
      </c>
      <c r="R8" s="1">
        <v>0</v>
      </c>
      <c r="S8" s="1"/>
      <c r="T8" s="1"/>
      <c r="U8" s="1"/>
      <c r="V8" s="1">
        <v>0</v>
      </c>
      <c r="W8" s="1"/>
      <c r="X8" s="1"/>
      <c r="Y8" s="1">
        <v>0</v>
      </c>
      <c r="Z8" s="1">
        <v>0</v>
      </c>
      <c r="AA8" s="1">
        <v>0</v>
      </c>
      <c r="AB8" s="1"/>
      <c r="AC8" s="1"/>
      <c r="AD8" s="1">
        <v>0</v>
      </c>
      <c r="AE8" s="1"/>
      <c r="AF8" s="1">
        <v>0</v>
      </c>
      <c r="AG8" s="1">
        <v>0</v>
      </c>
      <c r="AH8" s="1"/>
      <c r="AI8" s="1"/>
      <c r="AJ8" s="1"/>
      <c r="AK8" s="1"/>
      <c r="AL8" s="1">
        <v>0</v>
      </c>
      <c r="AM8" s="1">
        <v>0</v>
      </c>
      <c r="AN8" s="1">
        <v>0</v>
      </c>
      <c r="AO8" t="s">
        <v>12818</v>
      </c>
    </row>
    <row r="9" spans="1:41" x14ac:dyDescent="0.25">
      <c r="A9" s="1">
        <v>2012</v>
      </c>
      <c r="B9" t="s">
        <v>489</v>
      </c>
      <c r="C9" t="s">
        <v>6942</v>
      </c>
      <c r="D9" t="s">
        <v>7173</v>
      </c>
      <c r="E9" t="s">
        <v>7271</v>
      </c>
      <c r="F9" t="s">
        <v>8271</v>
      </c>
      <c r="G9" t="s">
        <v>10437</v>
      </c>
      <c r="H9" t="s">
        <v>12588</v>
      </c>
      <c r="I9" s="1">
        <v>6153.39599609375</v>
      </c>
      <c r="J9" s="1"/>
      <c r="K9" s="1"/>
      <c r="L9" s="1"/>
      <c r="M9" s="1">
        <v>2496.693359375</v>
      </c>
      <c r="N9" s="1">
        <v>2881.817626953125</v>
      </c>
      <c r="O9" s="1"/>
      <c r="P9" s="1">
        <v>7016.4990234375</v>
      </c>
      <c r="Q9" s="1">
        <v>1762.777099609375</v>
      </c>
      <c r="R9" s="1">
        <v>2833.41552734375</v>
      </c>
      <c r="S9" s="1">
        <v>23.072998046875</v>
      </c>
      <c r="T9" s="1"/>
      <c r="U9" s="1">
        <v>501.53085327148438</v>
      </c>
      <c r="V9" s="1">
        <v>0</v>
      </c>
      <c r="W9" s="1">
        <v>1512.43505859375</v>
      </c>
      <c r="X9" s="1"/>
      <c r="Y9" s="1">
        <v>24891.150390625</v>
      </c>
      <c r="Z9" s="1">
        <v>3327.12646484375</v>
      </c>
      <c r="AA9" s="1">
        <v>0</v>
      </c>
      <c r="AB9" s="1">
        <v>1011.7509765625</v>
      </c>
      <c r="AC9" s="1">
        <v>1905.881103515625</v>
      </c>
      <c r="AD9" s="1">
        <v>4322.72607421875</v>
      </c>
      <c r="AE9" s="1"/>
      <c r="AF9" s="1">
        <v>9673.3544921875</v>
      </c>
      <c r="AG9" s="1">
        <v>0</v>
      </c>
      <c r="AH9" s="1"/>
      <c r="AI9" s="1">
        <v>2546.474365234375</v>
      </c>
      <c r="AJ9" s="1"/>
      <c r="AK9" s="1">
        <v>7922.1142578125</v>
      </c>
      <c r="AL9" s="1">
        <v>80782.21875</v>
      </c>
      <c r="AM9" s="1">
        <v>60946.94921875</v>
      </c>
      <c r="AN9" s="1">
        <v>19835.265625</v>
      </c>
      <c r="AO9" t="s">
        <v>12819</v>
      </c>
    </row>
    <row r="10" spans="1:41" x14ac:dyDescent="0.25">
      <c r="A10" s="1">
        <v>2012</v>
      </c>
      <c r="B10" t="s">
        <v>489</v>
      </c>
      <c r="C10" t="s">
        <v>6942</v>
      </c>
      <c r="D10" t="s">
        <v>7173</v>
      </c>
      <c r="E10" t="s">
        <v>7271</v>
      </c>
      <c r="F10" t="s">
        <v>8271</v>
      </c>
      <c r="G10" t="s">
        <v>10438</v>
      </c>
      <c r="H10" t="s">
        <v>12588</v>
      </c>
      <c r="I10" s="1">
        <v>5333.85009765625</v>
      </c>
      <c r="J10" s="1"/>
      <c r="K10" s="1"/>
      <c r="L10" s="1"/>
      <c r="M10" s="1">
        <v>2164.1689453125</v>
      </c>
      <c r="N10" s="1">
        <v>2498</v>
      </c>
      <c r="O10" s="1"/>
      <c r="P10" s="1">
        <v>6082</v>
      </c>
      <c r="Q10" s="1">
        <v>1528</v>
      </c>
      <c r="R10" s="1">
        <v>2456.04443359375</v>
      </c>
      <c r="S10" s="1">
        <v>20</v>
      </c>
      <c r="T10" s="1"/>
      <c r="U10" s="1">
        <v>434.7340087890625</v>
      </c>
      <c r="V10" s="1">
        <v>0</v>
      </c>
      <c r="W10" s="1">
        <v>1311</v>
      </c>
      <c r="X10" s="1"/>
      <c r="Y10" s="1">
        <v>21576</v>
      </c>
      <c r="Z10" s="1">
        <v>2884</v>
      </c>
      <c r="AA10" s="1">
        <v>0</v>
      </c>
      <c r="AB10" s="1">
        <v>877</v>
      </c>
      <c r="AC10" s="1">
        <v>1652.0445556640625</v>
      </c>
      <c r="AD10" s="1">
        <v>3747</v>
      </c>
      <c r="AE10" s="1"/>
      <c r="AF10" s="1">
        <v>8385</v>
      </c>
      <c r="AG10" s="1">
        <v>0</v>
      </c>
      <c r="AH10" s="1"/>
      <c r="AI10" s="1">
        <v>2207.31982421875</v>
      </c>
      <c r="AJ10" s="1"/>
      <c r="AK10" s="1">
        <v>6867</v>
      </c>
      <c r="AL10" s="1">
        <v>70023.15625</v>
      </c>
      <c r="AM10" s="1">
        <v>52829.671875</v>
      </c>
      <c r="AN10" s="1">
        <v>17193.48828125</v>
      </c>
      <c r="AO10" t="s">
        <v>12820</v>
      </c>
    </row>
    <row r="11" spans="1:41" x14ac:dyDescent="0.25">
      <c r="A11" s="1">
        <v>2012</v>
      </c>
      <c r="B11" t="s">
        <v>489</v>
      </c>
      <c r="C11" t="s">
        <v>6942</v>
      </c>
      <c r="D11" t="s">
        <v>7173</v>
      </c>
      <c r="E11" t="s">
        <v>7271</v>
      </c>
      <c r="F11" t="s">
        <v>8272</v>
      </c>
      <c r="G11" t="s">
        <v>10439</v>
      </c>
      <c r="H11" t="s">
        <v>12588</v>
      </c>
      <c r="I11" s="1">
        <v>0</v>
      </c>
      <c r="J11" s="1"/>
      <c r="K11" s="1"/>
      <c r="L11" s="1"/>
      <c r="M11" s="1"/>
      <c r="N11" s="1">
        <v>0</v>
      </c>
      <c r="O11" s="1"/>
      <c r="P11" s="1">
        <v>-694.71112060546875</v>
      </c>
      <c r="Q11" s="1">
        <v>0</v>
      </c>
      <c r="R11" s="1">
        <v>0</v>
      </c>
      <c r="S11" s="1">
        <v>510.42282104492188</v>
      </c>
      <c r="T11" s="1"/>
      <c r="U11" s="1">
        <v>16.753484725952148</v>
      </c>
      <c r="V11" s="1">
        <v>0</v>
      </c>
      <c r="W11" s="1"/>
      <c r="X11" s="1"/>
      <c r="Y11" s="1">
        <v>0</v>
      </c>
      <c r="Z11" s="1">
        <v>1896.494384765625</v>
      </c>
      <c r="AA11" s="1">
        <v>0</v>
      </c>
      <c r="AB11" s="1"/>
      <c r="AC11" s="1"/>
      <c r="AD11" s="1">
        <v>0</v>
      </c>
      <c r="AE11" s="1"/>
      <c r="AF11" s="1">
        <v>0</v>
      </c>
      <c r="AG11" s="1">
        <v>0</v>
      </c>
      <c r="AH11" s="1"/>
      <c r="AI11" s="1"/>
      <c r="AJ11" s="1"/>
      <c r="AK11" s="1"/>
      <c r="AL11" s="1">
        <v>1728.9595947265625</v>
      </c>
      <c r="AM11" s="1">
        <v>1218.5367431640625</v>
      </c>
      <c r="AN11" s="1">
        <v>510.42282104492188</v>
      </c>
      <c r="AO11" t="s">
        <v>12821</v>
      </c>
    </row>
    <row r="12" spans="1:41" x14ac:dyDescent="0.25">
      <c r="A12" s="1">
        <v>2012</v>
      </c>
      <c r="B12" t="s">
        <v>489</v>
      </c>
      <c r="C12" t="s">
        <v>6942</v>
      </c>
      <c r="D12" t="s">
        <v>7173</v>
      </c>
      <c r="E12" t="s">
        <v>7271</v>
      </c>
      <c r="F12" t="s">
        <v>8272</v>
      </c>
      <c r="G12" t="s">
        <v>10440</v>
      </c>
      <c r="H12" t="s">
        <v>12588</v>
      </c>
      <c r="I12" s="1">
        <v>0</v>
      </c>
      <c r="J12" s="1"/>
      <c r="K12" s="1"/>
      <c r="L12" s="1"/>
      <c r="M12" s="1"/>
      <c r="N12" s="1">
        <v>0</v>
      </c>
      <c r="O12" s="1"/>
      <c r="P12" s="1">
        <v>-622</v>
      </c>
      <c r="Q12" s="1">
        <v>0</v>
      </c>
      <c r="R12" s="1">
        <v>0</v>
      </c>
      <c r="S12" s="1">
        <v>457</v>
      </c>
      <c r="T12" s="1"/>
      <c r="U12" s="1">
        <v>15</v>
      </c>
      <c r="V12" s="1">
        <v>0</v>
      </c>
      <c r="W12" s="1"/>
      <c r="X12" s="1"/>
      <c r="Y12" s="1">
        <v>0</v>
      </c>
      <c r="Z12" s="1">
        <v>1698</v>
      </c>
      <c r="AA12" s="1">
        <v>0</v>
      </c>
      <c r="AB12" s="1"/>
      <c r="AC12" s="1"/>
      <c r="AD12" s="1">
        <v>0</v>
      </c>
      <c r="AE12" s="1"/>
      <c r="AF12" s="1">
        <v>0</v>
      </c>
      <c r="AG12" s="1">
        <v>0</v>
      </c>
      <c r="AH12" s="1"/>
      <c r="AI12" s="1"/>
      <c r="AJ12" s="1"/>
      <c r="AK12" s="1"/>
      <c r="AL12" s="1">
        <v>1548</v>
      </c>
      <c r="AM12" s="1">
        <v>1091</v>
      </c>
      <c r="AN12" s="1">
        <v>457</v>
      </c>
      <c r="AO12" t="s">
        <v>12822</v>
      </c>
    </row>
    <row r="13" spans="1:41" x14ac:dyDescent="0.25">
      <c r="A13" s="1">
        <v>2012</v>
      </c>
      <c r="B13" t="s">
        <v>489</v>
      </c>
      <c r="C13" t="s">
        <v>6942</v>
      </c>
      <c r="D13" t="s">
        <v>7173</v>
      </c>
      <c r="E13" t="s">
        <v>7271</v>
      </c>
      <c r="F13" t="s">
        <v>8273</v>
      </c>
      <c r="G13" t="s">
        <v>10441</v>
      </c>
      <c r="H13" t="s">
        <v>12588</v>
      </c>
      <c r="I13" s="1">
        <v>0</v>
      </c>
      <c r="J13" s="1"/>
      <c r="K13" s="1"/>
      <c r="L13" s="1"/>
      <c r="M13" s="1"/>
      <c r="N13" s="1">
        <v>0</v>
      </c>
      <c r="O13" s="1"/>
      <c r="P13" s="1">
        <v>0</v>
      </c>
      <c r="Q13" s="1">
        <v>0</v>
      </c>
      <c r="R13" s="1">
        <v>0</v>
      </c>
      <c r="S13" s="1"/>
      <c r="T13" s="1">
        <v>460.71633911132813</v>
      </c>
      <c r="U13" s="1"/>
      <c r="V13" s="1">
        <v>189.87281799316406</v>
      </c>
      <c r="W13" s="1"/>
      <c r="X13" s="1"/>
      <c r="Y13" s="1">
        <v>183.17143249511719</v>
      </c>
      <c r="Z13" s="1">
        <v>-132.91098022460938</v>
      </c>
      <c r="AA13" s="1">
        <v>0</v>
      </c>
      <c r="AB13" s="1"/>
      <c r="AC13" s="1">
        <v>64.15045166015625</v>
      </c>
      <c r="AD13" s="1">
        <v>0</v>
      </c>
      <c r="AE13" s="1"/>
      <c r="AF13" s="1">
        <v>0</v>
      </c>
      <c r="AG13" s="1">
        <v>0</v>
      </c>
      <c r="AH13" s="1"/>
      <c r="AI13" s="1">
        <v>0</v>
      </c>
      <c r="AJ13" s="1"/>
      <c r="AK13" s="1"/>
      <c r="AL13" s="1">
        <v>765.00006103515625</v>
      </c>
      <c r="AM13" s="1">
        <v>304.28372192382813</v>
      </c>
      <c r="AN13" s="1">
        <v>460.71633911132813</v>
      </c>
      <c r="AO13" t="s">
        <v>12823</v>
      </c>
    </row>
    <row r="14" spans="1:41" x14ac:dyDescent="0.25">
      <c r="A14" s="1">
        <v>2012</v>
      </c>
      <c r="B14" t="s">
        <v>489</v>
      </c>
      <c r="C14" t="s">
        <v>6942</v>
      </c>
      <c r="D14" t="s">
        <v>7173</v>
      </c>
      <c r="E14" t="s">
        <v>7271</v>
      </c>
      <c r="F14" t="s">
        <v>8273</v>
      </c>
      <c r="G14" t="s">
        <v>10442</v>
      </c>
      <c r="H14" t="s">
        <v>12588</v>
      </c>
      <c r="I14" s="1">
        <v>0</v>
      </c>
      <c r="J14" s="1"/>
      <c r="K14" s="1"/>
      <c r="L14" s="1"/>
      <c r="M14" s="1"/>
      <c r="N14" s="1">
        <v>0</v>
      </c>
      <c r="O14" s="1"/>
      <c r="P14" s="1">
        <v>0</v>
      </c>
      <c r="Q14" s="1">
        <v>0</v>
      </c>
      <c r="R14" s="1">
        <v>0</v>
      </c>
      <c r="S14" s="1"/>
      <c r="T14" s="1">
        <v>412.49600219726563</v>
      </c>
      <c r="U14" s="1"/>
      <c r="V14" s="1">
        <v>170</v>
      </c>
      <c r="W14" s="1"/>
      <c r="X14" s="1"/>
      <c r="Y14" s="1">
        <v>164</v>
      </c>
      <c r="Z14" s="1">
        <v>-119</v>
      </c>
      <c r="AA14" s="1">
        <v>0</v>
      </c>
      <c r="AB14" s="1"/>
      <c r="AC14" s="1">
        <v>57.43621826171875</v>
      </c>
      <c r="AD14" s="1">
        <v>0</v>
      </c>
      <c r="AE14" s="1"/>
      <c r="AF14" s="1">
        <v>0</v>
      </c>
      <c r="AG14" s="1">
        <v>0</v>
      </c>
      <c r="AH14" s="1"/>
      <c r="AI14" s="1">
        <v>0</v>
      </c>
      <c r="AJ14" s="1"/>
      <c r="AK14" s="1"/>
      <c r="AL14" s="1">
        <v>684.93218994140625</v>
      </c>
      <c r="AM14" s="1">
        <v>272.43621826171875</v>
      </c>
      <c r="AN14" s="1">
        <v>412.49600219726563</v>
      </c>
      <c r="AO14" t="s">
        <v>12824</v>
      </c>
    </row>
    <row r="15" spans="1:41" x14ac:dyDescent="0.25">
      <c r="A15" s="1">
        <v>2012</v>
      </c>
      <c r="B15" t="s">
        <v>489</v>
      </c>
      <c r="C15" t="s">
        <v>6943</v>
      </c>
      <c r="D15" t="s">
        <v>7174</v>
      </c>
      <c r="E15" t="s">
        <v>7272</v>
      </c>
      <c r="F15" t="s">
        <v>8274</v>
      </c>
      <c r="G15" t="s">
        <v>10443</v>
      </c>
      <c r="H15" t="s">
        <v>12589</v>
      </c>
      <c r="I15" s="1">
        <v>1.9680929557157299E-2</v>
      </c>
      <c r="J15" s="1"/>
      <c r="K15" s="1">
        <v>1.6023240497858599E-2</v>
      </c>
      <c r="L15" s="1">
        <v>2.3801893768165199E-2</v>
      </c>
      <c r="M15" s="1">
        <v>6.5422568042343907E-2</v>
      </c>
      <c r="N15" s="1">
        <v>3.9483266982494401E-2</v>
      </c>
      <c r="O15" s="1">
        <v>7.0444817423256798E-2</v>
      </c>
      <c r="P15" s="1">
        <v>7.0999999999999994E-2</v>
      </c>
      <c r="Q15" s="1">
        <v>5.54836749157359E-2</v>
      </c>
      <c r="R15" s="1">
        <v>6.5147358377728906E-2</v>
      </c>
      <c r="S15" s="1">
        <v>5.6099999999999997E-2</v>
      </c>
      <c r="T15" s="1">
        <v>8.3000000000000001E-3</v>
      </c>
      <c r="U15" s="1">
        <v>9.8546120322011002E-2</v>
      </c>
      <c r="V15" s="1">
        <v>7.77689398541212E-2</v>
      </c>
      <c r="W15" s="1">
        <v>2.7799999999999998E-2</v>
      </c>
      <c r="X15" s="1">
        <v>5.50284892134658E-2</v>
      </c>
      <c r="Y15" s="1">
        <v>6.1199999999999997E-2</v>
      </c>
      <c r="Z15" s="1">
        <v>6.4299999999999996E-2</v>
      </c>
      <c r="AA15" s="1">
        <v>5.0981445416776197E-2</v>
      </c>
      <c r="AB15" s="1">
        <v>5.8299999999999998E-2</v>
      </c>
      <c r="AC15" s="1">
        <v>3.6452061962425099E-2</v>
      </c>
      <c r="AD15" s="1">
        <v>3.7164380841497799E-2</v>
      </c>
      <c r="AE15" s="1">
        <v>4.0562081161164797E-2</v>
      </c>
      <c r="AF15" s="1">
        <v>5.09553333635481E-2</v>
      </c>
      <c r="AG15" s="1">
        <v>7.3400000000000007E-2</v>
      </c>
      <c r="AH15" s="1">
        <v>6.2655872257050299E-2</v>
      </c>
      <c r="AI15" s="1">
        <v>6.1473504923419402E-2</v>
      </c>
      <c r="AJ15" s="1">
        <v>6.3672403330201105E-2</v>
      </c>
      <c r="AK15" s="1">
        <v>3.04E-2</v>
      </c>
      <c r="AL15" s="1">
        <v>4.9708567559719086E-2</v>
      </c>
      <c r="AM15" s="1">
        <v>5.2496213465929031E-2</v>
      </c>
      <c r="AN15" s="1">
        <v>4.5759405940771103E-2</v>
      </c>
      <c r="AO15" t="s">
        <v>12825</v>
      </c>
    </row>
    <row r="16" spans="1:41" x14ac:dyDescent="0.25">
      <c r="A16" s="1">
        <v>2012</v>
      </c>
      <c r="B16" t="s">
        <v>489</v>
      </c>
      <c r="C16" t="s">
        <v>6943</v>
      </c>
      <c r="D16" t="s">
        <v>7174</v>
      </c>
      <c r="E16" t="s">
        <v>7272</v>
      </c>
      <c r="F16" t="s">
        <v>8275</v>
      </c>
      <c r="G16" t="s">
        <v>10443</v>
      </c>
      <c r="H16" t="s">
        <v>12589</v>
      </c>
      <c r="I16" s="1">
        <v>2.7947649557157301E-2</v>
      </c>
      <c r="J16" s="1"/>
      <c r="K16" s="1">
        <v>2.4289960497858601E-2</v>
      </c>
      <c r="L16" s="1">
        <v>3.16866937681652E-2</v>
      </c>
      <c r="M16" s="1">
        <v>7.3689288042343898E-2</v>
      </c>
      <c r="N16" s="1">
        <v>4.7746693523242699E-2</v>
      </c>
      <c r="O16" s="1">
        <v>7.8711537423256803E-2</v>
      </c>
      <c r="P16" s="1">
        <v>7.9200000000000007E-2</v>
      </c>
      <c r="Q16" s="1">
        <v>6.3750394915735906E-2</v>
      </c>
      <c r="R16" s="1">
        <v>7.2982878377728905E-2</v>
      </c>
      <c r="S16" s="1">
        <v>6.4299999999999996E-2</v>
      </c>
      <c r="T16" s="1">
        <v>1.66E-2</v>
      </c>
      <c r="U16" s="1">
        <v>0.10681284032201099</v>
      </c>
      <c r="V16" s="1">
        <v>8.6035659854121205E-2</v>
      </c>
      <c r="W16" s="1">
        <v>3.61E-2</v>
      </c>
      <c r="X16" s="1">
        <v>6.2864009213465799E-2</v>
      </c>
      <c r="Y16" s="1">
        <v>6.9500000000000006E-2</v>
      </c>
      <c r="Z16" s="1">
        <v>7.2599999999999998E-2</v>
      </c>
      <c r="AA16" s="1">
        <v>5.9248165416776202E-2</v>
      </c>
      <c r="AB16" s="1">
        <v>6.6600000000000006E-2</v>
      </c>
      <c r="AC16" s="1">
        <v>4.4718781962425097E-2</v>
      </c>
      <c r="AD16" s="1">
        <v>4.5431100841497797E-2</v>
      </c>
      <c r="AE16" s="1">
        <v>4.8828801161164802E-2</v>
      </c>
      <c r="AF16" s="1">
        <v>5.9222053363548098E-2</v>
      </c>
      <c r="AG16" s="1">
        <v>8.1699999999999995E-2</v>
      </c>
      <c r="AH16" s="1">
        <v>7.0491392257050298E-2</v>
      </c>
      <c r="AI16" s="1">
        <v>6.97402249234194E-2</v>
      </c>
      <c r="AJ16" s="1">
        <v>7.1939123330201096E-2</v>
      </c>
      <c r="AK16" s="1">
        <v>3.8300000000000001E-2</v>
      </c>
      <c r="AL16" s="1">
        <v>5.7621978223323822E-2</v>
      </c>
      <c r="AM16" s="1">
        <v>6.0230579227209091E-2</v>
      </c>
      <c r="AN16" s="1">
        <v>5.3926456719636917E-2</v>
      </c>
      <c r="AO16" t="s">
        <v>12826</v>
      </c>
    </row>
    <row r="17" spans="1:41" x14ac:dyDescent="0.25">
      <c r="A17" s="1">
        <v>2012</v>
      </c>
      <c r="B17" t="s">
        <v>489</v>
      </c>
      <c r="C17" t="s">
        <v>6944</v>
      </c>
      <c r="D17" t="s">
        <v>7174</v>
      </c>
      <c r="E17" t="s">
        <v>7273</v>
      </c>
      <c r="F17" t="s">
        <v>8276</v>
      </c>
      <c r="G17" t="s">
        <v>10444</v>
      </c>
      <c r="H17" t="s">
        <v>12590</v>
      </c>
      <c r="I17" s="1">
        <v>13303.853515625</v>
      </c>
      <c r="J17" s="1">
        <v>21260.171875</v>
      </c>
      <c r="K17" s="1">
        <v>5206.34375</v>
      </c>
      <c r="L17" s="1">
        <v>3791.871826171875</v>
      </c>
      <c r="M17" s="1">
        <v>10120.4248046875</v>
      </c>
      <c r="N17" s="1">
        <v>7706.6025390625</v>
      </c>
      <c r="O17" s="1">
        <v>6471.3125</v>
      </c>
      <c r="P17" s="1">
        <v>10555.8115234375</v>
      </c>
      <c r="Q17" s="1">
        <v>5253.892578125</v>
      </c>
      <c r="R17" s="1">
        <v>7492.98583984375</v>
      </c>
      <c r="S17" s="1">
        <v>10880.8291015625</v>
      </c>
      <c r="T17" s="1">
        <v>14230.4091796875</v>
      </c>
      <c r="U17" s="1">
        <v>2222.62890625</v>
      </c>
      <c r="V17" s="1">
        <v>9331.6904296875</v>
      </c>
      <c r="W17" s="1">
        <v>3173.10986328125</v>
      </c>
      <c r="X17" s="1">
        <v>16323.478515625</v>
      </c>
      <c r="Y17" s="1">
        <v>60668.83203125</v>
      </c>
      <c r="Z17" s="1">
        <v>6539.443359375</v>
      </c>
      <c r="AA17" s="1">
        <v>71627.9375</v>
      </c>
      <c r="AB17" s="1">
        <v>2243.849853515625</v>
      </c>
      <c r="AC17" s="1">
        <v>10979.4150390625</v>
      </c>
      <c r="AD17" s="1">
        <v>13008.5224609375</v>
      </c>
      <c r="AE17" s="1">
        <v>16008.1044921875</v>
      </c>
      <c r="AF17" s="1">
        <v>32729.78515625</v>
      </c>
      <c r="AG17" s="1">
        <v>105419.625</v>
      </c>
      <c r="AH17" s="1">
        <v>18405.79296875</v>
      </c>
      <c r="AI17" s="1">
        <v>5070.72119140625</v>
      </c>
      <c r="AJ17" s="1">
        <v>31897.78125</v>
      </c>
      <c r="AK17" s="1">
        <v>8822.384765625</v>
      </c>
      <c r="AL17" s="1">
        <v>530747.5625</v>
      </c>
      <c r="AM17" s="1">
        <v>416790.4375</v>
      </c>
      <c r="AN17" s="1">
        <v>113957.1796875</v>
      </c>
      <c r="AO17" t="s">
        <v>12827</v>
      </c>
    </row>
    <row r="18" spans="1:41" x14ac:dyDescent="0.25">
      <c r="A18" s="1">
        <v>2012</v>
      </c>
      <c r="B18" t="s">
        <v>489</v>
      </c>
      <c r="C18" t="s">
        <v>6944</v>
      </c>
      <c r="D18" t="s">
        <v>7174</v>
      </c>
      <c r="E18" t="s">
        <v>7273</v>
      </c>
      <c r="F18" t="s">
        <v>8276</v>
      </c>
      <c r="G18" t="s">
        <v>10445</v>
      </c>
      <c r="H18" t="s">
        <v>12590</v>
      </c>
      <c r="I18" s="1">
        <v>11911.4208984375</v>
      </c>
      <c r="J18" s="1">
        <v>19035</v>
      </c>
      <c r="K18" s="1">
        <v>4661.427734375</v>
      </c>
      <c r="L18" s="1">
        <v>3395</v>
      </c>
      <c r="M18" s="1">
        <v>9061.1826171875</v>
      </c>
      <c r="N18" s="1">
        <v>6900</v>
      </c>
      <c r="O18" s="1">
        <v>5794</v>
      </c>
      <c r="P18" s="1">
        <v>9451</v>
      </c>
      <c r="Q18" s="1">
        <v>4704</v>
      </c>
      <c r="R18" s="1">
        <v>6708.7412109375</v>
      </c>
      <c r="S18" s="1">
        <v>9742</v>
      </c>
      <c r="T18" s="1">
        <v>12741</v>
      </c>
      <c r="U18" s="1">
        <v>1990</v>
      </c>
      <c r="V18" s="1">
        <v>8355</v>
      </c>
      <c r="W18" s="1">
        <v>2841</v>
      </c>
      <c r="X18" s="1">
        <v>14615</v>
      </c>
      <c r="Y18" s="1">
        <v>54319</v>
      </c>
      <c r="Z18" s="1">
        <v>5855</v>
      </c>
      <c r="AA18" s="1">
        <v>64131.08203125</v>
      </c>
      <c r="AB18" s="1">
        <v>2009</v>
      </c>
      <c r="AC18" s="1">
        <v>9830.267578125</v>
      </c>
      <c r="AD18" s="1">
        <v>11647</v>
      </c>
      <c r="AE18" s="1">
        <v>14332.634765625</v>
      </c>
      <c r="AF18" s="1">
        <v>29304.16015625</v>
      </c>
      <c r="AG18" s="1">
        <v>94386</v>
      </c>
      <c r="AH18" s="1">
        <v>16479.37109375</v>
      </c>
      <c r="AI18" s="1">
        <v>4540</v>
      </c>
      <c r="AJ18" s="1">
        <v>28559.236328125</v>
      </c>
      <c r="AK18" s="1">
        <v>7899</v>
      </c>
      <c r="AL18" s="1">
        <v>475197.53125</v>
      </c>
      <c r="AM18" s="1">
        <v>373167.5625</v>
      </c>
      <c r="AN18" s="1">
        <v>102029.984375</v>
      </c>
      <c r="AO18" t="s">
        <v>12828</v>
      </c>
    </row>
    <row r="19" spans="1:41" x14ac:dyDescent="0.25">
      <c r="A19" s="1">
        <v>2012</v>
      </c>
      <c r="B19" t="s">
        <v>489</v>
      </c>
      <c r="C19" t="s">
        <v>6944</v>
      </c>
      <c r="D19" t="s">
        <v>7174</v>
      </c>
      <c r="E19" t="s">
        <v>7273</v>
      </c>
      <c r="F19" t="s">
        <v>8277</v>
      </c>
      <c r="G19" t="s">
        <v>10446</v>
      </c>
      <c r="H19" t="s">
        <v>12590</v>
      </c>
      <c r="I19" s="1">
        <v>11025.7734375</v>
      </c>
      <c r="J19" s="1">
        <v>28173.775390625</v>
      </c>
      <c r="K19" s="1">
        <v>60.143653869628906</v>
      </c>
      <c r="L19" s="1">
        <v>2651.51806640625</v>
      </c>
      <c r="M19" s="1">
        <v>9650.0380859375</v>
      </c>
      <c r="N19" s="1">
        <v>5390.154296875</v>
      </c>
      <c r="O19" s="1">
        <v>10951.74609375</v>
      </c>
      <c r="P19" s="1">
        <v>8569.638671875</v>
      </c>
      <c r="Q19" s="1">
        <v>5334.90087890625</v>
      </c>
      <c r="R19" s="1">
        <v>9012.37109375</v>
      </c>
      <c r="S19" s="1">
        <v>10876.3623046875</v>
      </c>
      <c r="T19" s="1">
        <v>6023.39111328125</v>
      </c>
      <c r="U19" s="1">
        <v>2764.324951171875</v>
      </c>
      <c r="V19" s="1">
        <v>11943</v>
      </c>
      <c r="W19" s="1">
        <v>4279.43994140625</v>
      </c>
      <c r="X19" s="1">
        <v>18005.52734375</v>
      </c>
      <c r="Y19" s="1">
        <v>64596.19140625</v>
      </c>
      <c r="Z19" s="1">
        <v>7149.20654296875</v>
      </c>
      <c r="AA19" s="1">
        <v>90387.65625</v>
      </c>
      <c r="AB19" s="1">
        <v>2261.720458984375</v>
      </c>
      <c r="AC19" s="1">
        <v>6073.35791015625</v>
      </c>
      <c r="AD19" s="1">
        <v>11952.1689453125</v>
      </c>
      <c r="AE19" s="1">
        <v>8468.328125</v>
      </c>
      <c r="AF19" s="1">
        <v>32149.599609375</v>
      </c>
      <c r="AG19" s="1">
        <v>167118.234375</v>
      </c>
      <c r="AH19" s="1">
        <v>24287.326171875</v>
      </c>
      <c r="AI19" s="1">
        <v>6603.1064453125</v>
      </c>
      <c r="AJ19" s="1">
        <v>56536.921875</v>
      </c>
      <c r="AK19" s="1">
        <v>4544.66162109375</v>
      </c>
      <c r="AL19" s="1">
        <v>626840.5625</v>
      </c>
      <c r="AM19" s="1">
        <v>517345</v>
      </c>
      <c r="AN19" s="1">
        <v>109495.640625</v>
      </c>
      <c r="AO19" t="s">
        <v>12829</v>
      </c>
    </row>
    <row r="20" spans="1:41" x14ac:dyDescent="0.25">
      <c r="A20" s="1">
        <v>2012</v>
      </c>
      <c r="B20" t="s">
        <v>489</v>
      </c>
      <c r="C20" t="s">
        <v>6944</v>
      </c>
      <c r="D20" t="s">
        <v>7174</v>
      </c>
      <c r="E20" t="s">
        <v>7273</v>
      </c>
      <c r="F20" t="s">
        <v>8277</v>
      </c>
      <c r="G20" t="s">
        <v>10447</v>
      </c>
      <c r="H20" t="s">
        <v>12590</v>
      </c>
      <c r="I20" s="1">
        <v>9871.7734375</v>
      </c>
      <c r="J20" s="1">
        <v>25225</v>
      </c>
      <c r="K20" s="1">
        <v>53.848789215087891</v>
      </c>
      <c r="L20" s="1">
        <v>2374</v>
      </c>
      <c r="M20" s="1">
        <v>8640.0283203125</v>
      </c>
      <c r="N20" s="1">
        <v>4826</v>
      </c>
      <c r="O20" s="1">
        <v>9805.494140625</v>
      </c>
      <c r="P20" s="1">
        <v>7672.70751953125</v>
      </c>
      <c r="Q20" s="1">
        <v>4776.52978515625</v>
      </c>
      <c r="R20" s="1">
        <v>8069.10205078125</v>
      </c>
      <c r="S20" s="1">
        <v>9738</v>
      </c>
      <c r="T20" s="1">
        <v>5392.9599609375</v>
      </c>
      <c r="U20" s="1">
        <v>2475</v>
      </c>
      <c r="V20" s="1">
        <v>10693</v>
      </c>
      <c r="W20" s="1">
        <v>3831.537109375</v>
      </c>
      <c r="X20" s="1">
        <v>16121</v>
      </c>
      <c r="Y20" s="1">
        <v>57835.3046875</v>
      </c>
      <c r="Z20" s="1">
        <v>6400.94287109375</v>
      </c>
      <c r="AA20" s="1">
        <v>80927.3359375</v>
      </c>
      <c r="AB20" s="1">
        <v>2025</v>
      </c>
      <c r="AC20" s="1">
        <v>5437.69677734375</v>
      </c>
      <c r="AD20" s="1">
        <v>10701.208984375</v>
      </c>
      <c r="AE20" s="1">
        <v>7582</v>
      </c>
      <c r="AF20" s="1">
        <v>28784.69921875</v>
      </c>
      <c r="AG20" s="1">
        <v>149627</v>
      </c>
      <c r="AH20" s="1">
        <v>21745.3203125</v>
      </c>
      <c r="AI20" s="1">
        <v>5912</v>
      </c>
      <c r="AJ20" s="1">
        <v>50619.55078125</v>
      </c>
      <c r="AK20" s="1">
        <v>4069</v>
      </c>
      <c r="AL20" s="1">
        <v>561233</v>
      </c>
      <c r="AM20" s="1">
        <v>463197.65625</v>
      </c>
      <c r="AN20" s="1">
        <v>98035.3984375</v>
      </c>
      <c r="AO20" t="s">
        <v>12830</v>
      </c>
    </row>
    <row r="21" spans="1:41" x14ac:dyDescent="0.25">
      <c r="A21" s="1">
        <v>2012</v>
      </c>
      <c r="B21" t="s">
        <v>489</v>
      </c>
      <c r="C21" t="s">
        <v>6944</v>
      </c>
      <c r="D21" t="s">
        <v>7174</v>
      </c>
      <c r="E21" t="s">
        <v>7274</v>
      </c>
      <c r="F21" t="s">
        <v>8278</v>
      </c>
      <c r="G21" t="s">
        <v>10448</v>
      </c>
      <c r="H21" t="s">
        <v>12590</v>
      </c>
      <c r="I21" s="1">
        <v>13285.0439453125</v>
      </c>
      <c r="J21" s="1">
        <v>38228.1015625</v>
      </c>
      <c r="K21" s="1">
        <v>2013.7308349609375</v>
      </c>
      <c r="L21" s="1">
        <v>4734.53466796875</v>
      </c>
      <c r="M21" s="1">
        <v>22718.44921875</v>
      </c>
      <c r="N21" s="1">
        <v>20303.267578125</v>
      </c>
      <c r="O21" s="1">
        <v>16261.3857421875</v>
      </c>
      <c r="P21" s="1">
        <v>16928.919921875</v>
      </c>
      <c r="Q21" s="1">
        <v>8091.318359375</v>
      </c>
      <c r="R21" s="1">
        <v>15919.74609375</v>
      </c>
      <c r="S21" s="1">
        <v>21742.671875</v>
      </c>
      <c r="T21" s="1">
        <v>10950.3916015625</v>
      </c>
      <c r="U21" s="1">
        <v>5465.125</v>
      </c>
      <c r="V21" s="1">
        <v>19182.740234375</v>
      </c>
      <c r="W21" s="1">
        <v>5665.40673828125</v>
      </c>
      <c r="X21" s="1">
        <v>25702.078125</v>
      </c>
      <c r="Y21" s="1">
        <v>105183.1171875</v>
      </c>
      <c r="Z21" s="1">
        <v>19411.767578125</v>
      </c>
      <c r="AA21" s="1">
        <v>169310.453125</v>
      </c>
      <c r="AB21" s="1">
        <v>3186.658203125</v>
      </c>
      <c r="AC21" s="1">
        <v>19794.578125</v>
      </c>
      <c r="AD21" s="1">
        <v>28336.4375</v>
      </c>
      <c r="AE21" s="1">
        <v>13986.615234375</v>
      </c>
      <c r="AF21" s="1">
        <v>58327.2890625</v>
      </c>
      <c r="AG21" s="1">
        <v>358147.0625</v>
      </c>
      <c r="AH21" s="1">
        <v>52260.015625</v>
      </c>
      <c r="AI21" s="1">
        <v>10230.6845703125</v>
      </c>
      <c r="AJ21" s="1">
        <v>82041.328125</v>
      </c>
      <c r="AK21" s="1">
        <v>8485.0810546875</v>
      </c>
      <c r="AL21" s="1">
        <v>1175894.125</v>
      </c>
      <c r="AM21" s="1">
        <v>968341</v>
      </c>
      <c r="AN21" s="1">
        <v>207553</v>
      </c>
      <c r="AO21" t="s">
        <v>12831</v>
      </c>
    </row>
    <row r="22" spans="1:41" x14ac:dyDescent="0.25">
      <c r="A22" s="1">
        <v>2012</v>
      </c>
      <c r="B22" t="s">
        <v>489</v>
      </c>
      <c r="C22" t="s">
        <v>6944</v>
      </c>
      <c r="D22" t="s">
        <v>7174</v>
      </c>
      <c r="E22" t="s">
        <v>7274</v>
      </c>
      <c r="F22" t="s">
        <v>8278</v>
      </c>
      <c r="G22" t="s">
        <v>10449</v>
      </c>
      <c r="H22" t="s">
        <v>12590</v>
      </c>
      <c r="I22" s="1">
        <v>11894.580078125</v>
      </c>
      <c r="J22" s="1">
        <v>34227</v>
      </c>
      <c r="K22" s="1">
        <v>1802.966064453125</v>
      </c>
      <c r="L22" s="1">
        <v>4239</v>
      </c>
      <c r="M22" s="1">
        <v>20340.6484375</v>
      </c>
      <c r="N22" s="1">
        <v>18178.25</v>
      </c>
      <c r="O22" s="1">
        <v>14559.40625</v>
      </c>
      <c r="P22" s="1">
        <v>15157.07421875</v>
      </c>
      <c r="Q22" s="1">
        <v>7244.44970703125</v>
      </c>
      <c r="R22" s="1">
        <v>14253.5244140625</v>
      </c>
      <c r="S22" s="1">
        <v>19467</v>
      </c>
      <c r="T22" s="1">
        <v>9804.28125</v>
      </c>
      <c r="U22" s="1">
        <v>4893.1240234375</v>
      </c>
      <c r="V22" s="1">
        <v>17175</v>
      </c>
      <c r="W22" s="1">
        <v>5072.443359375</v>
      </c>
      <c r="X22" s="1">
        <v>23012</v>
      </c>
      <c r="Y22" s="1">
        <v>94174.25</v>
      </c>
      <c r="Z22" s="1">
        <v>17380.056640625</v>
      </c>
      <c r="AA22" s="1">
        <v>151589.765625</v>
      </c>
      <c r="AB22" s="1">
        <v>2853.13037109375</v>
      </c>
      <c r="AC22" s="1">
        <v>17722.80078125</v>
      </c>
      <c r="AD22" s="1">
        <v>25370.63671875</v>
      </c>
      <c r="AE22" s="1">
        <v>12522.72265625</v>
      </c>
      <c r="AF22" s="1">
        <v>52222.53125</v>
      </c>
      <c r="AG22" s="1">
        <v>320662</v>
      </c>
      <c r="AH22" s="1">
        <v>46790.28125</v>
      </c>
      <c r="AI22" s="1">
        <v>9159.9013671875</v>
      </c>
      <c r="AJ22" s="1">
        <v>73454.5703125</v>
      </c>
      <c r="AK22" s="1">
        <v>7597</v>
      </c>
      <c r="AL22" s="1">
        <v>1052820.25</v>
      </c>
      <c r="AM22" s="1">
        <v>866990.6875</v>
      </c>
      <c r="AN22" s="1">
        <v>185829.703125</v>
      </c>
      <c r="AO22" t="s">
        <v>12832</v>
      </c>
    </row>
    <row r="23" spans="1:41" x14ac:dyDescent="0.25">
      <c r="A23" s="1">
        <v>2012</v>
      </c>
      <c r="B23" t="s">
        <v>489</v>
      </c>
      <c r="C23" t="s">
        <v>6944</v>
      </c>
      <c r="D23" t="s">
        <v>7174</v>
      </c>
      <c r="E23" t="s">
        <v>7275</v>
      </c>
      <c r="F23" t="s">
        <v>8279</v>
      </c>
      <c r="G23" t="s">
        <v>10450</v>
      </c>
      <c r="H23" t="s">
        <v>12590</v>
      </c>
      <c r="I23" s="1">
        <v>4251.560546875</v>
      </c>
      <c r="J23" s="1">
        <v>23530.826171875</v>
      </c>
      <c r="K23" s="1">
        <v>858.83782958984375</v>
      </c>
      <c r="L23" s="1">
        <v>2216.640380859375</v>
      </c>
      <c r="M23" s="1">
        <v>16662.0546875</v>
      </c>
      <c r="N23" s="1">
        <v>13152.453125</v>
      </c>
      <c r="O23" s="1">
        <v>10012.8369140625</v>
      </c>
      <c r="P23" s="1">
        <v>12181.322265625</v>
      </c>
      <c r="Q23" s="1">
        <v>4674.2802734375</v>
      </c>
      <c r="R23" s="1">
        <v>8794.1826171875</v>
      </c>
      <c r="S23" s="1">
        <v>14242.6953125</v>
      </c>
      <c r="T23" s="1">
        <v>3787.90966796875</v>
      </c>
      <c r="U23" s="1">
        <v>3434.08447265625</v>
      </c>
      <c r="V23" s="1">
        <v>14077.1357421875</v>
      </c>
      <c r="W23" s="1">
        <v>3182.36083984375</v>
      </c>
      <c r="X23" s="1">
        <v>16344.6650390625</v>
      </c>
      <c r="Y23" s="1">
        <v>67478.390625</v>
      </c>
      <c r="Z23" s="1">
        <v>11507.7880859375</v>
      </c>
      <c r="AA23" s="1">
        <v>100602.671875</v>
      </c>
      <c r="AB23" s="1">
        <v>2412.592041015625</v>
      </c>
      <c r="AC23" s="1">
        <v>9286.8349609375</v>
      </c>
      <c r="AD23" s="1">
        <v>16465.97265625</v>
      </c>
      <c r="AE23" s="1">
        <v>8741.7705078125</v>
      </c>
      <c r="AF23" s="1">
        <v>34656.10546875</v>
      </c>
      <c r="AG23" s="1">
        <v>225329.359375</v>
      </c>
      <c r="AH23" s="1">
        <v>33942.85546875</v>
      </c>
      <c r="AI23" s="1">
        <v>6930.29443359375</v>
      </c>
      <c r="AJ23" s="1">
        <v>46336.28125</v>
      </c>
      <c r="AK23" s="1">
        <v>5324.49951171875</v>
      </c>
      <c r="AL23" s="1">
        <v>720419.25</v>
      </c>
      <c r="AM23" s="1">
        <v>590251.625</v>
      </c>
      <c r="AN23" s="1">
        <v>130167.578125</v>
      </c>
      <c r="AO23" t="s">
        <v>12833</v>
      </c>
    </row>
    <row r="24" spans="1:41" x14ac:dyDescent="0.25">
      <c r="A24" s="1">
        <v>2012</v>
      </c>
      <c r="B24" t="s">
        <v>489</v>
      </c>
      <c r="C24" t="s">
        <v>6944</v>
      </c>
      <c r="D24" t="s">
        <v>7174</v>
      </c>
      <c r="E24" t="s">
        <v>7275</v>
      </c>
      <c r="F24" t="s">
        <v>8279</v>
      </c>
      <c r="G24" t="s">
        <v>10451</v>
      </c>
      <c r="H24" t="s">
        <v>12590</v>
      </c>
      <c r="I24" s="1">
        <v>3806.575927734375</v>
      </c>
      <c r="J24" s="1">
        <v>21068</v>
      </c>
      <c r="K24" s="1">
        <v>768.94854736328125</v>
      </c>
      <c r="L24" s="1">
        <v>1984.63818359375</v>
      </c>
      <c r="M24" s="1">
        <v>14918.1396484375</v>
      </c>
      <c r="N24" s="1">
        <v>11775.8671875</v>
      </c>
      <c r="O24" s="1">
        <v>8964.8544921875</v>
      </c>
      <c r="P24" s="1">
        <v>10906.3779296875</v>
      </c>
      <c r="Q24" s="1">
        <v>4185.05224609375</v>
      </c>
      <c r="R24" s="1">
        <v>7873.74951171875</v>
      </c>
      <c r="S24" s="1">
        <v>12752</v>
      </c>
      <c r="T24" s="1">
        <v>3391.452392578125</v>
      </c>
      <c r="U24" s="1">
        <v>3074.659912109375</v>
      </c>
      <c r="V24" s="1">
        <v>12603.7685546875</v>
      </c>
      <c r="W24" s="1">
        <v>2849.28271484375</v>
      </c>
      <c r="X24" s="1">
        <v>14633.9697265625</v>
      </c>
      <c r="Y24" s="1">
        <v>60415.84375</v>
      </c>
      <c r="Z24" s="1">
        <v>10303.3388671875</v>
      </c>
      <c r="AA24" s="1">
        <v>90073.2109375</v>
      </c>
      <c r="AB24" s="1">
        <v>2160.080810546875</v>
      </c>
      <c r="AC24" s="1">
        <v>8314.8388671875</v>
      </c>
      <c r="AD24" s="1">
        <v>14742.580078125</v>
      </c>
      <c r="AE24" s="1">
        <v>7826.8232421875</v>
      </c>
      <c r="AF24" s="1">
        <v>31028.86328125</v>
      </c>
      <c r="AG24" s="1">
        <v>201745.515625</v>
      </c>
      <c r="AH24" s="1">
        <v>30390.265625</v>
      </c>
      <c r="AI24" s="1">
        <v>6204.943359375</v>
      </c>
      <c r="AJ24" s="1">
        <v>41486.546875</v>
      </c>
      <c r="AK24" s="1">
        <v>4767.216796875</v>
      </c>
      <c r="AL24" s="1">
        <v>645017.4375</v>
      </c>
      <c r="AM24" s="1">
        <v>528473.6875</v>
      </c>
      <c r="AN24" s="1">
        <v>116543.734375</v>
      </c>
      <c r="AO24" t="s">
        <v>12834</v>
      </c>
    </row>
    <row r="25" spans="1:41" x14ac:dyDescent="0.25">
      <c r="A25" s="1">
        <v>2012</v>
      </c>
      <c r="B25" t="s">
        <v>489</v>
      </c>
      <c r="C25" t="s">
        <v>6944</v>
      </c>
      <c r="D25" t="s">
        <v>7174</v>
      </c>
      <c r="E25" t="s">
        <v>7276</v>
      </c>
      <c r="F25" t="s">
        <v>8280</v>
      </c>
      <c r="G25" t="s">
        <v>10452</v>
      </c>
      <c r="H25" t="s">
        <v>12590</v>
      </c>
      <c r="I25" s="1">
        <v>5581.86767578125</v>
      </c>
      <c r="J25" s="1">
        <v>31430.65234375</v>
      </c>
      <c r="K25" s="1">
        <v>1119.3099365234375</v>
      </c>
      <c r="L25" s="1">
        <v>3045.2060546875</v>
      </c>
      <c r="M25" s="1">
        <v>19362.484375</v>
      </c>
      <c r="N25" s="1">
        <v>15491.66796875</v>
      </c>
      <c r="O25" s="1">
        <v>13081.6806640625</v>
      </c>
      <c r="P25" s="1">
        <v>13442.5634765625</v>
      </c>
      <c r="Q25" s="1">
        <v>6323.26708984375</v>
      </c>
      <c r="R25" s="1">
        <v>12674.4365234375</v>
      </c>
      <c r="S25" s="1">
        <v>14583.349609375</v>
      </c>
      <c r="T25" s="1">
        <v>4366.7099609375</v>
      </c>
      <c r="U25" s="1">
        <v>4721.26416015625</v>
      </c>
      <c r="V25" s="1">
        <v>14901.1708984375</v>
      </c>
      <c r="W25" s="1">
        <v>3617.01416015625</v>
      </c>
      <c r="X25" s="1">
        <v>20381.67578125</v>
      </c>
      <c r="Y25" s="1">
        <v>83355.96875</v>
      </c>
      <c r="Z25" s="1">
        <v>14910.7158203125</v>
      </c>
      <c r="AA25" s="1">
        <v>128214.796875</v>
      </c>
      <c r="AB25" s="1">
        <v>2612.572265625</v>
      </c>
      <c r="AC25" s="1">
        <v>12617.3671875</v>
      </c>
      <c r="AD25" s="1">
        <v>19803.330078125</v>
      </c>
      <c r="AE25" s="1">
        <v>9712.0693359375</v>
      </c>
      <c r="AF25" s="1">
        <v>44999.71484375</v>
      </c>
      <c r="AG25" s="1">
        <v>302552.8125</v>
      </c>
      <c r="AH25" s="1">
        <v>42962.66015625</v>
      </c>
      <c r="AI25" s="1">
        <v>8239.677734375</v>
      </c>
      <c r="AJ25" s="1">
        <v>60516.32421875</v>
      </c>
      <c r="AK25" s="1">
        <v>6138.46533203125</v>
      </c>
      <c r="AL25" s="1">
        <v>920760.8125</v>
      </c>
      <c r="AM25" s="1">
        <v>764491.8125</v>
      </c>
      <c r="AN25" s="1">
        <v>156268.9375</v>
      </c>
      <c r="AO25" t="s">
        <v>12835</v>
      </c>
    </row>
    <row r="26" spans="1:41" x14ac:dyDescent="0.25">
      <c r="A26" s="1">
        <v>2012</v>
      </c>
      <c r="B26" t="s">
        <v>489</v>
      </c>
      <c r="C26" t="s">
        <v>6944</v>
      </c>
      <c r="D26" t="s">
        <v>7174</v>
      </c>
      <c r="E26" t="s">
        <v>7276</v>
      </c>
      <c r="F26" t="s">
        <v>8280</v>
      </c>
      <c r="G26" t="s">
        <v>10453</v>
      </c>
      <c r="H26" t="s">
        <v>12590</v>
      </c>
      <c r="I26" s="1">
        <v>4997.64794921875</v>
      </c>
      <c r="J26" s="1">
        <v>28141</v>
      </c>
      <c r="K26" s="1">
        <v>1002.15869140625</v>
      </c>
      <c r="L26" s="1">
        <v>2726.483154296875</v>
      </c>
      <c r="M26" s="1">
        <v>17335.931640625</v>
      </c>
      <c r="N26" s="1">
        <v>13870.25</v>
      </c>
      <c r="O26" s="1">
        <v>11712.501953125</v>
      </c>
      <c r="P26" s="1">
        <v>12035.61328125</v>
      </c>
      <c r="Q26" s="1">
        <v>5661.44970703125</v>
      </c>
      <c r="R26" s="1">
        <v>11347.880859375</v>
      </c>
      <c r="S26" s="1">
        <v>13057</v>
      </c>
      <c r="T26" s="1">
        <v>3909.673095703125</v>
      </c>
      <c r="U26" s="1">
        <v>4227.11865234375</v>
      </c>
      <c r="V26" s="1">
        <v>13341.556640625</v>
      </c>
      <c r="W26" s="1">
        <v>3238.443603515625</v>
      </c>
      <c r="X26" s="1">
        <v>18248.451171875</v>
      </c>
      <c r="Y26" s="1">
        <v>74631.609375</v>
      </c>
      <c r="Z26" s="1">
        <v>13350.1025390625</v>
      </c>
      <c r="AA26" s="1">
        <v>114795.34375</v>
      </c>
      <c r="AB26" s="1">
        <v>2339.13037109375</v>
      </c>
      <c r="AC26" s="1">
        <v>11296.78515625</v>
      </c>
      <c r="AD26" s="1">
        <v>17730.63671875</v>
      </c>
      <c r="AE26" s="1">
        <v>8695.56640625</v>
      </c>
      <c r="AF26" s="1">
        <v>40289.87109375</v>
      </c>
      <c r="AG26" s="1">
        <v>270886.46875</v>
      </c>
      <c r="AH26" s="1">
        <v>38466.0234375</v>
      </c>
      <c r="AI26" s="1">
        <v>7377.28125</v>
      </c>
      <c r="AJ26" s="1">
        <v>54182.453125</v>
      </c>
      <c r="AK26" s="1">
        <v>5495.98974609375</v>
      </c>
      <c r="AL26" s="1">
        <v>824390.4375</v>
      </c>
      <c r="AM26" s="1">
        <v>684477.1875</v>
      </c>
      <c r="AN26" s="1">
        <v>139913.234375</v>
      </c>
      <c r="AO26" t="s">
        <v>12836</v>
      </c>
    </row>
    <row r="27" spans="1:41" x14ac:dyDescent="0.25">
      <c r="A27" s="1">
        <v>2012</v>
      </c>
      <c r="B27" t="s">
        <v>489</v>
      </c>
      <c r="C27" t="s">
        <v>6944</v>
      </c>
      <c r="D27" t="s">
        <v>7174</v>
      </c>
      <c r="E27" t="s">
        <v>7277</v>
      </c>
      <c r="F27" t="s">
        <v>8281</v>
      </c>
      <c r="G27" t="s">
        <v>10454</v>
      </c>
      <c r="H27" t="s">
        <v>12590</v>
      </c>
      <c r="I27" s="1">
        <v>1330.30712890625</v>
      </c>
      <c r="J27" s="1">
        <v>7899.826171875</v>
      </c>
      <c r="K27" s="1">
        <v>260.47216796875</v>
      </c>
      <c r="L27" s="1">
        <v>828.56585693359375</v>
      </c>
      <c r="M27" s="1">
        <v>2700.43017578125</v>
      </c>
      <c r="N27" s="1">
        <v>2339.214599609375</v>
      </c>
      <c r="O27" s="1">
        <v>3068.845458984375</v>
      </c>
      <c r="P27" s="1">
        <v>1261.241943359375</v>
      </c>
      <c r="Q27" s="1">
        <v>1648.9869384765625</v>
      </c>
      <c r="R27" s="1">
        <v>3880.253173828125</v>
      </c>
      <c r="S27" s="1">
        <v>340.6541748046875</v>
      </c>
      <c r="T27" s="1">
        <v>578.80010986328125</v>
      </c>
      <c r="U27" s="1">
        <v>1287.179931640625</v>
      </c>
      <c r="V27" s="1">
        <v>824.03515625</v>
      </c>
      <c r="W27" s="1">
        <v>434.65325927734375</v>
      </c>
      <c r="X27" s="1">
        <v>4037.0107421875</v>
      </c>
      <c r="Y27" s="1">
        <v>15877.576171875</v>
      </c>
      <c r="Z27" s="1">
        <v>3402.92626953125</v>
      </c>
      <c r="AA27" s="1">
        <v>27612.123046875</v>
      </c>
      <c r="AB27" s="1">
        <v>199.98019409179688</v>
      </c>
      <c r="AC27" s="1">
        <v>3330.533203125</v>
      </c>
      <c r="AD27" s="1">
        <v>3337.35693359375</v>
      </c>
      <c r="AE27" s="1">
        <v>970.29864501953125</v>
      </c>
      <c r="AF27" s="1">
        <v>10343.6123046875</v>
      </c>
      <c r="AG27" s="1">
        <v>77223.46875</v>
      </c>
      <c r="AH27" s="1">
        <v>9019.8046875</v>
      </c>
      <c r="AI27" s="1">
        <v>1309.3826904296875</v>
      </c>
      <c r="AJ27" s="1">
        <v>14180.044921875</v>
      </c>
      <c r="AK27" s="1">
        <v>813.96551513671875</v>
      </c>
      <c r="AL27" s="1">
        <v>200341.546875</v>
      </c>
      <c r="AM27" s="1">
        <v>174240.1875</v>
      </c>
      <c r="AN27" s="1">
        <v>26101.357421875</v>
      </c>
      <c r="AO27" t="s">
        <v>12837</v>
      </c>
    </row>
    <row r="28" spans="1:41" x14ac:dyDescent="0.25">
      <c r="A28" s="1">
        <v>2012</v>
      </c>
      <c r="B28" t="s">
        <v>489</v>
      </c>
      <c r="C28" t="s">
        <v>6944</v>
      </c>
      <c r="D28" t="s">
        <v>7174</v>
      </c>
      <c r="E28" t="s">
        <v>7277</v>
      </c>
      <c r="F28" t="s">
        <v>8281</v>
      </c>
      <c r="G28" t="s">
        <v>10455</v>
      </c>
      <c r="H28" t="s">
        <v>12590</v>
      </c>
      <c r="I28" s="1">
        <v>1191.072021484375</v>
      </c>
      <c r="J28" s="1">
        <v>7073</v>
      </c>
      <c r="K28" s="1">
        <v>233.21014404296875</v>
      </c>
      <c r="L28" s="1">
        <v>741.844970703125</v>
      </c>
      <c r="M28" s="1">
        <v>2417.792724609375</v>
      </c>
      <c r="N28" s="1">
        <v>2094.38330078125</v>
      </c>
      <c r="O28" s="1">
        <v>2747.648193359375</v>
      </c>
      <c r="P28" s="1">
        <v>1129.2354736328125</v>
      </c>
      <c r="Q28" s="1">
        <v>1476.3975830078125</v>
      </c>
      <c r="R28" s="1">
        <v>3474.130859375</v>
      </c>
      <c r="S28" s="1">
        <v>305</v>
      </c>
      <c r="T28" s="1">
        <v>518.22064208984375</v>
      </c>
      <c r="U28" s="1">
        <v>1152.458740234375</v>
      </c>
      <c r="V28" s="1">
        <v>737.7884521484375</v>
      </c>
      <c r="W28" s="1">
        <v>389.1607666015625</v>
      </c>
      <c r="X28" s="1">
        <v>3614.481689453125</v>
      </c>
      <c r="Y28" s="1">
        <v>14215.767578125</v>
      </c>
      <c r="Z28" s="1">
        <v>3046.762939453125</v>
      </c>
      <c r="AA28" s="1">
        <v>24722.1328125</v>
      </c>
      <c r="AB28" s="1">
        <v>179.04949951171875</v>
      </c>
      <c r="AC28" s="1">
        <v>2981.94677734375</v>
      </c>
      <c r="AD28" s="1">
        <v>2988.056396484375</v>
      </c>
      <c r="AE28" s="1">
        <v>868.74346923828125</v>
      </c>
      <c r="AF28" s="1">
        <v>9261.009765625</v>
      </c>
      <c r="AG28" s="1">
        <v>69140.9609375</v>
      </c>
      <c r="AH28" s="1">
        <v>8075.7568359375</v>
      </c>
      <c r="AI28" s="1">
        <v>1172.337646484375</v>
      </c>
      <c r="AJ28" s="1">
        <v>12695.9072265625</v>
      </c>
      <c r="AK28" s="1">
        <v>728.77276611328125</v>
      </c>
      <c r="AL28" s="1">
        <v>179373.015625</v>
      </c>
      <c r="AM28" s="1">
        <v>156003.53125</v>
      </c>
      <c r="AN28" s="1">
        <v>23369.490234375</v>
      </c>
      <c r="AO28" t="s">
        <v>12838</v>
      </c>
    </row>
    <row r="29" spans="1:41" x14ac:dyDescent="0.25">
      <c r="A29" s="1">
        <v>2012</v>
      </c>
      <c r="B29" t="s">
        <v>489</v>
      </c>
      <c r="C29" t="s">
        <v>6944</v>
      </c>
      <c r="D29" t="s">
        <v>7174</v>
      </c>
      <c r="E29" t="s">
        <v>7278</v>
      </c>
      <c r="F29" t="s">
        <v>8282</v>
      </c>
      <c r="G29" t="s">
        <v>10456</v>
      </c>
      <c r="H29" t="s">
        <v>12590</v>
      </c>
      <c r="I29" s="1">
        <v>0</v>
      </c>
      <c r="J29" s="1">
        <v>0</v>
      </c>
      <c r="K29" s="1">
        <v>0</v>
      </c>
      <c r="L29" s="1"/>
      <c r="M29" s="1"/>
      <c r="N29" s="1">
        <v>0</v>
      </c>
      <c r="O29" s="1"/>
      <c r="P29" s="1">
        <v>0</v>
      </c>
      <c r="Q29" s="1">
        <v>0</v>
      </c>
      <c r="R29" s="1">
        <v>0</v>
      </c>
      <c r="S29" s="1">
        <v>0</v>
      </c>
      <c r="T29" s="1"/>
      <c r="U29" s="1"/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2.7449300289154053</v>
      </c>
      <c r="AD29" s="1">
        <v>0</v>
      </c>
      <c r="AE29" s="1">
        <v>0</v>
      </c>
      <c r="AF29" s="1">
        <v>8.8457830250263214E-2</v>
      </c>
      <c r="AG29" s="1">
        <v>561.2640380859375</v>
      </c>
      <c r="AH29" s="1">
        <v>0</v>
      </c>
      <c r="AI29" s="1">
        <v>0</v>
      </c>
      <c r="AJ29" s="1">
        <v>0</v>
      </c>
      <c r="AK29" s="1"/>
      <c r="AL29" s="1">
        <v>564.097412109375</v>
      </c>
      <c r="AM29" s="1">
        <v>564.097412109375</v>
      </c>
      <c r="AN29" s="1">
        <v>0</v>
      </c>
      <c r="AO29" t="s">
        <v>12839</v>
      </c>
    </row>
    <row r="30" spans="1:41" x14ac:dyDescent="0.25">
      <c r="A30" s="1">
        <v>2012</v>
      </c>
      <c r="B30" t="s">
        <v>489</v>
      </c>
      <c r="C30" t="s">
        <v>6944</v>
      </c>
      <c r="D30" t="s">
        <v>7174</v>
      </c>
      <c r="E30" t="s">
        <v>7278</v>
      </c>
      <c r="F30" t="s">
        <v>8282</v>
      </c>
      <c r="G30" t="s">
        <v>10457</v>
      </c>
      <c r="H30" t="s">
        <v>12590</v>
      </c>
      <c r="I30" s="1">
        <v>0</v>
      </c>
      <c r="J30" s="1">
        <v>0</v>
      </c>
      <c r="K30" s="1">
        <v>0</v>
      </c>
      <c r="L30" s="1"/>
      <c r="M30" s="1"/>
      <c r="N30" s="1">
        <v>0</v>
      </c>
      <c r="O30" s="1"/>
      <c r="P30" s="1">
        <v>0</v>
      </c>
      <c r="Q30" s="1">
        <v>0</v>
      </c>
      <c r="R30" s="1">
        <v>0</v>
      </c>
      <c r="S30" s="1">
        <v>0</v>
      </c>
      <c r="T30" s="1"/>
      <c r="U30" s="1"/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2.4576351642608643</v>
      </c>
      <c r="AD30" s="1">
        <v>0</v>
      </c>
      <c r="AE30" s="1">
        <v>0</v>
      </c>
      <c r="AF30" s="1">
        <v>7.9199492931365967E-2</v>
      </c>
      <c r="AG30" s="1">
        <v>502.51998901367188</v>
      </c>
      <c r="AH30" s="1">
        <v>0</v>
      </c>
      <c r="AI30" s="1">
        <v>0</v>
      </c>
      <c r="AJ30" s="1">
        <v>0</v>
      </c>
      <c r="AK30" s="1"/>
      <c r="AL30" s="1">
        <v>505.05682373046875</v>
      </c>
      <c r="AM30" s="1">
        <v>505.05682373046875</v>
      </c>
      <c r="AN30" s="1">
        <v>0</v>
      </c>
      <c r="AO30" t="s">
        <v>12840</v>
      </c>
    </row>
    <row r="31" spans="1:41" x14ac:dyDescent="0.25">
      <c r="A31" s="1">
        <v>2012</v>
      </c>
      <c r="B31" t="s">
        <v>489</v>
      </c>
      <c r="C31" t="s">
        <v>6944</v>
      </c>
      <c r="D31" t="s">
        <v>7174</v>
      </c>
      <c r="E31" t="s">
        <v>7279</v>
      </c>
      <c r="F31" t="s">
        <v>8283</v>
      </c>
      <c r="G31" t="s">
        <v>10458</v>
      </c>
      <c r="H31" t="s">
        <v>12590</v>
      </c>
      <c r="I31" s="1">
        <v>-144.59812927246094</v>
      </c>
      <c r="J31" s="1">
        <v>-17.870382308959961</v>
      </c>
      <c r="K31" s="1">
        <v>-155.96153259277344</v>
      </c>
      <c r="L31" s="1">
        <v>41.325260162353516</v>
      </c>
      <c r="M31" s="1">
        <v>-193.56436157226563</v>
      </c>
      <c r="N31" s="1">
        <v>-1370.43505859375</v>
      </c>
      <c r="O31" s="1">
        <v>-325.017578125</v>
      </c>
      <c r="P31" s="1">
        <v>-168.6517333984375</v>
      </c>
      <c r="Q31" s="1">
        <v>-486.96792602539063</v>
      </c>
      <c r="R31" s="1">
        <v>27.441089630126953</v>
      </c>
      <c r="S31" s="1"/>
      <c r="T31" s="1">
        <v>-1203.285400390625</v>
      </c>
      <c r="U31" s="1"/>
      <c r="V31" s="1">
        <v>-298.21200561523438</v>
      </c>
      <c r="W31" s="1">
        <v>0</v>
      </c>
      <c r="X31" s="1">
        <v>0</v>
      </c>
      <c r="Y31" s="1">
        <v>598.6578369140625</v>
      </c>
      <c r="Z31" s="1">
        <v>0</v>
      </c>
      <c r="AA31" s="1">
        <v>-10606.8095703125</v>
      </c>
      <c r="AB31" s="1">
        <v>13.402787208557129</v>
      </c>
      <c r="AC31" s="1">
        <v>13.553322792053223</v>
      </c>
      <c r="AD31" s="1">
        <v>-768.42645263671875</v>
      </c>
      <c r="AE31" s="1">
        <v>0</v>
      </c>
      <c r="AF31" s="1">
        <v>-128.51873779296875</v>
      </c>
      <c r="AG31" s="1">
        <v>-5643.6904296875</v>
      </c>
      <c r="AH31" s="1">
        <v>-3980.6279296875</v>
      </c>
      <c r="AI31" s="1">
        <v>-144.02394104003906</v>
      </c>
      <c r="AJ31" s="1">
        <v>0</v>
      </c>
      <c r="AK31" s="1">
        <v>-394.26531982421875</v>
      </c>
      <c r="AL31" s="1">
        <v>-25336.546875</v>
      </c>
      <c r="AM31" s="1">
        <v>-18184.775390625</v>
      </c>
      <c r="AN31" s="1">
        <v>-7151.76953125</v>
      </c>
      <c r="AO31" t="s">
        <v>12841</v>
      </c>
    </row>
    <row r="32" spans="1:41" x14ac:dyDescent="0.25">
      <c r="A32" s="1">
        <v>2012</v>
      </c>
      <c r="B32" t="s">
        <v>489</v>
      </c>
      <c r="C32" t="s">
        <v>6944</v>
      </c>
      <c r="D32" t="s">
        <v>7174</v>
      </c>
      <c r="E32" t="s">
        <v>7279</v>
      </c>
      <c r="F32" t="s">
        <v>8283</v>
      </c>
      <c r="G32" t="s">
        <v>10459</v>
      </c>
      <c r="H32" t="s">
        <v>12590</v>
      </c>
      <c r="I32" s="1">
        <v>-129.46392822265625</v>
      </c>
      <c r="J32" s="1">
        <v>-16</v>
      </c>
      <c r="K32" s="1">
        <v>-139.63800048828125</v>
      </c>
      <c r="L32" s="1">
        <v>37</v>
      </c>
      <c r="M32" s="1">
        <v>-173.30517578125</v>
      </c>
      <c r="N32" s="1">
        <v>-1227</v>
      </c>
      <c r="O32" s="1">
        <v>-291</v>
      </c>
      <c r="P32" s="1">
        <v>-151</v>
      </c>
      <c r="Q32" s="1">
        <v>-436</v>
      </c>
      <c r="R32" s="1">
        <v>24.569000244140625</v>
      </c>
      <c r="S32" s="1"/>
      <c r="T32" s="1">
        <v>-1077.344970703125</v>
      </c>
      <c r="U32" s="1"/>
      <c r="V32" s="1">
        <v>-267</v>
      </c>
      <c r="W32" s="1">
        <v>0</v>
      </c>
      <c r="X32" s="1">
        <v>0</v>
      </c>
      <c r="Y32" s="1">
        <v>536</v>
      </c>
      <c r="Z32" s="1">
        <v>0</v>
      </c>
      <c r="AA32" s="1">
        <v>-9496.66015625</v>
      </c>
      <c r="AB32" s="1">
        <v>12</v>
      </c>
      <c r="AC32" s="1">
        <v>12.134779930114746</v>
      </c>
      <c r="AD32" s="1">
        <v>-688</v>
      </c>
      <c r="AE32" s="1">
        <v>0</v>
      </c>
      <c r="AF32" s="1">
        <v>-115.06746673583984</v>
      </c>
      <c r="AG32" s="1">
        <v>-5053</v>
      </c>
      <c r="AH32" s="1">
        <v>-3564</v>
      </c>
      <c r="AI32" s="1">
        <v>-128.94984436035156</v>
      </c>
      <c r="AJ32" s="1">
        <v>0</v>
      </c>
      <c r="AK32" s="1">
        <v>-353</v>
      </c>
      <c r="AL32" s="1">
        <v>-22684.7265625</v>
      </c>
      <c r="AM32" s="1">
        <v>-16281.4873046875</v>
      </c>
      <c r="AN32" s="1">
        <v>-6403.23779296875</v>
      </c>
      <c r="AO32" t="s">
        <v>12842</v>
      </c>
    </row>
    <row r="33" spans="1:41" x14ac:dyDescent="0.25">
      <c r="A33" s="1">
        <v>2012</v>
      </c>
      <c r="B33" t="s">
        <v>489</v>
      </c>
      <c r="C33" t="s">
        <v>6944</v>
      </c>
      <c r="D33" t="s">
        <v>7174</v>
      </c>
      <c r="E33" t="s">
        <v>7279</v>
      </c>
      <c r="F33" t="s">
        <v>8284</v>
      </c>
      <c r="G33" t="s">
        <v>10460</v>
      </c>
      <c r="H33" t="s">
        <v>12590</v>
      </c>
      <c r="I33" s="1">
        <v>37747.89453125</v>
      </c>
      <c r="J33" s="1">
        <v>85447.234375</v>
      </c>
      <c r="K33" s="1">
        <v>7346.2294921875</v>
      </c>
      <c r="L33" s="1">
        <v>10878.595703125</v>
      </c>
      <c r="M33" s="1">
        <v>42365.52734375</v>
      </c>
      <c r="N33" s="1">
        <v>34208.66015625</v>
      </c>
      <c r="O33" s="1">
        <v>33786.08203125</v>
      </c>
      <c r="P33" s="1">
        <v>34986.16015625</v>
      </c>
      <c r="Q33" s="1">
        <v>19075.49609375</v>
      </c>
      <c r="R33" s="1">
        <v>32394.447265625</v>
      </c>
      <c r="S33" s="1">
        <v>42709.09765625</v>
      </c>
      <c r="T33" s="1">
        <v>31452.896484375</v>
      </c>
      <c r="U33" s="1">
        <v>10184.0234375</v>
      </c>
      <c r="V33" s="1">
        <v>39448.87109375</v>
      </c>
      <c r="W33" s="1">
        <v>12838.7314453125</v>
      </c>
      <c r="X33" s="1">
        <v>59449.1796875</v>
      </c>
      <c r="Y33" s="1">
        <v>204253.515625</v>
      </c>
      <c r="Z33" s="1">
        <v>32077.337890625</v>
      </c>
      <c r="AA33" s="1">
        <v>341329.90625</v>
      </c>
      <c r="AB33" s="1">
        <v>7524.69384765625</v>
      </c>
      <c r="AC33" s="1">
        <v>36833.796875</v>
      </c>
      <c r="AD33" s="1">
        <v>53275.22265625</v>
      </c>
      <c r="AE33" s="1">
        <v>38350.2421875</v>
      </c>
      <c r="AF33" s="1">
        <v>122527.7734375</v>
      </c>
      <c r="AG33" s="1">
        <v>629324.5</v>
      </c>
      <c r="AH33" s="1">
        <v>93114.671875</v>
      </c>
      <c r="AI33" s="1">
        <v>22048.537109375</v>
      </c>
      <c r="AJ33" s="1">
        <v>169692.0625</v>
      </c>
      <c r="AK33" s="1">
        <v>21652.203125</v>
      </c>
      <c r="AL33" s="1">
        <v>2306323.5</v>
      </c>
      <c r="AM33" s="1">
        <v>1878760.5</v>
      </c>
      <c r="AN33" s="1">
        <v>427563.0625</v>
      </c>
      <c r="AO33" t="s">
        <v>12843</v>
      </c>
    </row>
    <row r="34" spans="1:41" x14ac:dyDescent="0.25">
      <c r="A34" s="1">
        <v>2012</v>
      </c>
      <c r="B34" t="s">
        <v>489</v>
      </c>
      <c r="C34" t="s">
        <v>6944</v>
      </c>
      <c r="D34" t="s">
        <v>7174</v>
      </c>
      <c r="E34" t="s">
        <v>7279</v>
      </c>
      <c r="F34" t="s">
        <v>8284</v>
      </c>
      <c r="G34" t="s">
        <v>10461</v>
      </c>
      <c r="H34" t="s">
        <v>12590</v>
      </c>
      <c r="I34" s="1">
        <v>33797.0546875</v>
      </c>
      <c r="J34" s="1">
        <v>76504</v>
      </c>
      <c r="K34" s="1">
        <v>6577.3447265625</v>
      </c>
      <c r="L34" s="1">
        <v>9740</v>
      </c>
      <c r="M34" s="1">
        <v>37931.38671875</v>
      </c>
      <c r="N34" s="1">
        <v>30628.25</v>
      </c>
      <c r="O34" s="1">
        <v>30249.900390625</v>
      </c>
      <c r="P34" s="1">
        <v>31324.375</v>
      </c>
      <c r="Q34" s="1">
        <v>17078.98046875</v>
      </c>
      <c r="R34" s="1">
        <v>29003.919921875</v>
      </c>
      <c r="S34" s="1">
        <v>38239</v>
      </c>
      <c r="T34" s="1">
        <v>28160.916015625</v>
      </c>
      <c r="U34" s="1">
        <v>9118.1240234375</v>
      </c>
      <c r="V34" s="1">
        <v>35320</v>
      </c>
      <c r="W34" s="1">
        <v>11494.98046875</v>
      </c>
      <c r="X34" s="1">
        <v>53227</v>
      </c>
      <c r="Y34" s="1">
        <v>182875.5625</v>
      </c>
      <c r="Z34" s="1">
        <v>28720</v>
      </c>
      <c r="AA34" s="1">
        <v>305605</v>
      </c>
      <c r="AB34" s="1">
        <v>6737.13037109375</v>
      </c>
      <c r="AC34" s="1">
        <v>32978.62890625</v>
      </c>
      <c r="AD34" s="1">
        <v>47699.234375</v>
      </c>
      <c r="AE34" s="1">
        <v>34336.359375</v>
      </c>
      <c r="AF34" s="1">
        <v>109703.546875</v>
      </c>
      <c r="AG34" s="1">
        <v>563457</v>
      </c>
      <c r="AH34" s="1">
        <v>83368.9296875</v>
      </c>
      <c r="AI34" s="1">
        <v>19740.8515625</v>
      </c>
      <c r="AJ34" s="1">
        <v>151931.4375</v>
      </c>
      <c r="AK34" s="1">
        <v>19386</v>
      </c>
      <c r="AL34" s="1">
        <v>2064934.75</v>
      </c>
      <c r="AM34" s="1">
        <v>1682122.25</v>
      </c>
      <c r="AN34" s="1">
        <v>382812.65625</v>
      </c>
      <c r="AO34" t="s">
        <v>12844</v>
      </c>
    </row>
    <row r="35" spans="1:41" x14ac:dyDescent="0.25">
      <c r="A35" s="1">
        <v>2012</v>
      </c>
      <c r="B35" t="s">
        <v>489</v>
      </c>
      <c r="C35" t="s">
        <v>6944</v>
      </c>
      <c r="D35" t="s">
        <v>7174</v>
      </c>
      <c r="E35" t="s">
        <v>7279</v>
      </c>
      <c r="F35" t="s">
        <v>8285</v>
      </c>
      <c r="G35" t="s">
        <v>10462</v>
      </c>
      <c r="H35" t="s">
        <v>12590</v>
      </c>
      <c r="I35" s="1">
        <v>11.371294021606445</v>
      </c>
      <c r="J35" s="1">
        <v>2232.680908203125</v>
      </c>
      <c r="K35" s="1">
        <v>89.950515747070313</v>
      </c>
      <c r="L35" s="1">
        <v>258.003662109375</v>
      </c>
      <c r="M35" s="1">
        <v>316.95022583007813</v>
      </c>
      <c r="N35" s="1">
        <v>561.8001708984375</v>
      </c>
      <c r="O35" s="1">
        <v>223.37979125976563</v>
      </c>
      <c r="P35" s="1">
        <v>1236.860595703125</v>
      </c>
      <c r="Q35" s="1">
        <v>91.585716247558594</v>
      </c>
      <c r="R35" s="1">
        <v>3.2144351005554199</v>
      </c>
      <c r="S35" s="1">
        <v>790.76446533203125</v>
      </c>
      <c r="T35" s="1">
        <v>954.58001708984375</v>
      </c>
      <c r="U35" s="1">
        <v>268.05575561523438</v>
      </c>
      <c r="V35" s="1">
        <v>1306.771728515625</v>
      </c>
      <c r="W35" s="1">
        <v>279.2247314453125</v>
      </c>
      <c r="X35" s="1">
        <v>581.90435791015625</v>
      </c>
      <c r="Y35" s="1">
        <v>25595.97265625</v>
      </c>
      <c r="Z35" s="1">
        <v>1023.0794067382813</v>
      </c>
      <c r="AA35" s="1">
        <v>602.9576416015625</v>
      </c>
      <c r="AB35" s="1">
        <v>154.13204956054688</v>
      </c>
      <c r="AC35" s="1"/>
      <c r="AD35" s="1">
        <v>790.33111572265625</v>
      </c>
      <c r="AE35" s="1">
        <v>112.80679321289063</v>
      </c>
      <c r="AF35" s="1">
        <v>807.4140625</v>
      </c>
      <c r="AG35" s="1">
        <v>7004.0732421875</v>
      </c>
      <c r="AH35" s="1">
        <v>5819.09130859375</v>
      </c>
      <c r="AI35" s="1">
        <v>0</v>
      </c>
      <c r="AJ35" s="1">
        <v>783.970458984375</v>
      </c>
      <c r="AK35" s="1">
        <v>594.19024658203125</v>
      </c>
      <c r="AL35" s="1">
        <v>52495.1171875</v>
      </c>
      <c r="AM35" s="1">
        <v>41900.62109375</v>
      </c>
      <c r="AN35" s="1">
        <v>10594.4990234375</v>
      </c>
      <c r="AO35" t="s">
        <v>12845</v>
      </c>
    </row>
    <row r="36" spans="1:41" x14ac:dyDescent="0.25">
      <c r="A36" s="1">
        <v>2012</v>
      </c>
      <c r="B36" t="s">
        <v>489</v>
      </c>
      <c r="C36" t="s">
        <v>6944</v>
      </c>
      <c r="D36" t="s">
        <v>7174</v>
      </c>
      <c r="E36" t="s">
        <v>7279</v>
      </c>
      <c r="F36" t="s">
        <v>8285</v>
      </c>
      <c r="G36" t="s">
        <v>10463</v>
      </c>
      <c r="H36" t="s">
        <v>12590</v>
      </c>
      <c r="I36" s="1">
        <v>10.181130409240723</v>
      </c>
      <c r="J36" s="1">
        <v>1999</v>
      </c>
      <c r="K36" s="1">
        <v>80.53594970703125</v>
      </c>
      <c r="L36" s="1">
        <v>231</v>
      </c>
      <c r="M36" s="1">
        <v>283.77700805664063</v>
      </c>
      <c r="N36" s="1">
        <v>503</v>
      </c>
      <c r="O36" s="1">
        <v>200</v>
      </c>
      <c r="P36" s="1">
        <v>1107.406005859375</v>
      </c>
      <c r="Q36" s="1">
        <v>82</v>
      </c>
      <c r="R36" s="1">
        <v>2.878000020980835</v>
      </c>
      <c r="S36" s="1">
        <v>708</v>
      </c>
      <c r="T36" s="1">
        <v>854.66998291015625</v>
      </c>
      <c r="U36" s="1">
        <v>240</v>
      </c>
      <c r="V36" s="1">
        <v>1170</v>
      </c>
      <c r="W36" s="1">
        <v>250</v>
      </c>
      <c r="X36" s="1">
        <v>521</v>
      </c>
      <c r="Y36" s="1">
        <v>22917</v>
      </c>
      <c r="Z36" s="1">
        <v>916</v>
      </c>
      <c r="AA36" s="1">
        <v>539.84979248046875</v>
      </c>
      <c r="AB36" s="1">
        <v>138</v>
      </c>
      <c r="AC36" s="1"/>
      <c r="AD36" s="1">
        <v>707.61199951171875</v>
      </c>
      <c r="AE36" s="1">
        <v>101</v>
      </c>
      <c r="AF36" s="1">
        <v>722.906982421875</v>
      </c>
      <c r="AG36" s="1">
        <v>6271</v>
      </c>
      <c r="AH36" s="1">
        <v>5210.04296875</v>
      </c>
      <c r="AI36" s="1">
        <v>0</v>
      </c>
      <c r="AJ36" s="1">
        <v>701.9171142578125</v>
      </c>
      <c r="AK36" s="1">
        <v>532</v>
      </c>
      <c r="AL36" s="1">
        <v>47000.77734375</v>
      </c>
      <c r="AM36" s="1">
        <v>37515.13671875</v>
      </c>
      <c r="AN36" s="1">
        <v>9485.6376953125</v>
      </c>
      <c r="AO36" t="s">
        <v>12846</v>
      </c>
    </row>
    <row r="37" spans="1:41" x14ac:dyDescent="0.25">
      <c r="A37" s="1">
        <v>2012</v>
      </c>
      <c r="B37" t="s">
        <v>489</v>
      </c>
      <c r="C37" t="s">
        <v>6944</v>
      </c>
      <c r="D37" t="s">
        <v>7174</v>
      </c>
      <c r="E37" t="s">
        <v>7279</v>
      </c>
      <c r="F37" t="s">
        <v>8286</v>
      </c>
      <c r="G37" t="s">
        <v>10464</v>
      </c>
      <c r="H37" t="s">
        <v>12590</v>
      </c>
      <c r="I37" s="1">
        <v>37614.66796875</v>
      </c>
      <c r="J37" s="1">
        <v>87662.046875</v>
      </c>
      <c r="K37" s="1">
        <v>7280.21826171875</v>
      </c>
      <c r="L37" s="1">
        <v>11177.9248046875</v>
      </c>
      <c r="M37" s="1">
        <v>42488.9140625</v>
      </c>
      <c r="N37" s="1">
        <v>33400.0234375</v>
      </c>
      <c r="O37" s="1">
        <v>33684.4453125</v>
      </c>
      <c r="P37" s="1">
        <v>36054.37109375</v>
      </c>
      <c r="Q37" s="1">
        <v>18680.11328125</v>
      </c>
      <c r="R37" s="1">
        <v>32425.103515625</v>
      </c>
      <c r="S37" s="1">
        <v>43499.86328125</v>
      </c>
      <c r="T37" s="1">
        <v>31204.19140625</v>
      </c>
      <c r="U37" s="1">
        <v>10452.0791015625</v>
      </c>
      <c r="V37" s="1">
        <v>40457.4296875</v>
      </c>
      <c r="W37" s="1">
        <v>13117.9560546875</v>
      </c>
      <c r="X37" s="1">
        <v>60031.0859375</v>
      </c>
      <c r="Y37" s="1">
        <v>230448.15625</v>
      </c>
      <c r="Z37" s="1">
        <v>33100.41796875</v>
      </c>
      <c r="AA37" s="1">
        <v>331326.03125</v>
      </c>
      <c r="AB37" s="1">
        <v>7692.228515625</v>
      </c>
      <c r="AC37" s="1">
        <v>36847.3515625</v>
      </c>
      <c r="AD37" s="1">
        <v>53297.12890625</v>
      </c>
      <c r="AE37" s="1">
        <v>38463.05078125</v>
      </c>
      <c r="AF37" s="1">
        <v>123206.671875</v>
      </c>
      <c r="AG37" s="1">
        <v>630684.9375</v>
      </c>
      <c r="AH37" s="1">
        <v>94953.140625</v>
      </c>
      <c r="AI37" s="1">
        <v>21904.51171875</v>
      </c>
      <c r="AJ37" s="1">
        <v>170476.03125</v>
      </c>
      <c r="AK37" s="1">
        <v>21852.126953125</v>
      </c>
      <c r="AL37" s="1">
        <v>2333482.5</v>
      </c>
      <c r="AM37" s="1">
        <v>1902476.5</v>
      </c>
      <c r="AN37" s="1">
        <v>431005.8125</v>
      </c>
      <c r="AO37" t="s">
        <v>12847</v>
      </c>
    </row>
    <row r="38" spans="1:41" x14ac:dyDescent="0.25">
      <c r="A38" s="1">
        <v>2012</v>
      </c>
      <c r="B38" t="s">
        <v>489</v>
      </c>
      <c r="C38" t="s">
        <v>6944</v>
      </c>
      <c r="D38" t="s">
        <v>7174</v>
      </c>
      <c r="E38" t="s">
        <v>7279</v>
      </c>
      <c r="F38" t="s">
        <v>8286</v>
      </c>
      <c r="G38" t="s">
        <v>10465</v>
      </c>
      <c r="H38" t="s">
        <v>12590</v>
      </c>
      <c r="I38" s="1">
        <v>33677.7734375</v>
      </c>
      <c r="J38" s="1">
        <v>78487</v>
      </c>
      <c r="K38" s="1">
        <v>6518.24267578125</v>
      </c>
      <c r="L38" s="1">
        <v>10008</v>
      </c>
      <c r="M38" s="1">
        <v>38041.859375</v>
      </c>
      <c r="N38" s="1">
        <v>29904.25</v>
      </c>
      <c r="O38" s="1">
        <v>30158.900390625</v>
      </c>
      <c r="P38" s="1">
        <v>32280.78125</v>
      </c>
      <c r="Q38" s="1">
        <v>16724.98046875</v>
      </c>
      <c r="R38" s="1">
        <v>29031.3671875</v>
      </c>
      <c r="S38" s="1">
        <v>38947</v>
      </c>
      <c r="T38" s="1">
        <v>27938.240234375</v>
      </c>
      <c r="U38" s="1">
        <v>9358.1240234375</v>
      </c>
      <c r="V38" s="1">
        <v>36223</v>
      </c>
      <c r="W38" s="1">
        <v>11744.98046875</v>
      </c>
      <c r="X38" s="1">
        <v>53748</v>
      </c>
      <c r="Y38" s="1">
        <v>206328.5625</v>
      </c>
      <c r="Z38" s="1">
        <v>29636</v>
      </c>
      <c r="AA38" s="1">
        <v>296648.1875</v>
      </c>
      <c r="AB38" s="1">
        <v>6887.13037109375</v>
      </c>
      <c r="AC38" s="1">
        <v>32990.765625</v>
      </c>
      <c r="AD38" s="1">
        <v>47718.84765625</v>
      </c>
      <c r="AE38" s="1">
        <v>34437.359375</v>
      </c>
      <c r="AF38" s="1">
        <v>110311.390625</v>
      </c>
      <c r="AG38" s="1">
        <v>564675</v>
      </c>
      <c r="AH38" s="1">
        <v>85014.9765625</v>
      </c>
      <c r="AI38" s="1">
        <v>19611.900390625</v>
      </c>
      <c r="AJ38" s="1">
        <v>152633.359375</v>
      </c>
      <c r="AK38" s="1">
        <v>19565</v>
      </c>
      <c r="AL38" s="1">
        <v>2089251</v>
      </c>
      <c r="AM38" s="1">
        <v>1703355.875</v>
      </c>
      <c r="AN38" s="1">
        <v>385895.0625</v>
      </c>
      <c r="AO38" t="s">
        <v>12848</v>
      </c>
    </row>
    <row r="39" spans="1:41" x14ac:dyDescent="0.25">
      <c r="A39" s="1">
        <v>2013</v>
      </c>
      <c r="B39" t="s">
        <v>490</v>
      </c>
      <c r="C39" t="s">
        <v>6945</v>
      </c>
      <c r="D39" t="s">
        <v>7175</v>
      </c>
      <c r="E39" t="s">
        <v>7280</v>
      </c>
      <c r="F39" t="s">
        <v>8287</v>
      </c>
      <c r="G39" t="s">
        <v>10466</v>
      </c>
      <c r="H39" t="s">
        <v>12590</v>
      </c>
      <c r="I39" s="1">
        <v>20927.517962561582</v>
      </c>
      <c r="J39" s="1">
        <v>21833.518886658421</v>
      </c>
      <c r="K39" s="1">
        <v>2477.710240324368</v>
      </c>
      <c r="L39" s="1">
        <v>5326.8931193514982</v>
      </c>
      <c r="M39" s="1">
        <v>15218.300609137168</v>
      </c>
      <c r="N39" s="1">
        <v>24176.659179170219</v>
      </c>
      <c r="O39" s="1">
        <v>7178.3102986814556</v>
      </c>
      <c r="P39" s="1">
        <v>9703.0369604389944</v>
      </c>
      <c r="Q39" s="1">
        <v>6580.7628448146497</v>
      </c>
      <c r="R39" s="1">
        <v>12573.113981286389</v>
      </c>
      <c r="S39" s="1">
        <v>26934.831261715171</v>
      </c>
      <c r="T39" s="1">
        <v>16332.536279862063</v>
      </c>
      <c r="U39" s="1">
        <v>6460.9267523549815</v>
      </c>
      <c r="V39" s="1">
        <v>8124.5847415287408</v>
      </c>
      <c r="W39" s="1">
        <v>6989.9381173722822</v>
      </c>
      <c r="X39" s="1">
        <v>17248.999736957874</v>
      </c>
      <c r="Y39" s="1">
        <v>89913.542318351872</v>
      </c>
      <c r="Z39" s="1">
        <v>12160.518492715193</v>
      </c>
      <c r="AA39" s="1">
        <v>124373.76846827299</v>
      </c>
      <c r="AB39" s="1">
        <v>0</v>
      </c>
      <c r="AC39" s="1">
        <v>10002.951740302666</v>
      </c>
      <c r="AD39" s="1">
        <v>26709.194551328157</v>
      </c>
      <c r="AE39" s="1">
        <v>28030.859443234214</v>
      </c>
      <c r="AF39" s="1">
        <v>42685.847354396101</v>
      </c>
      <c r="AG39" s="1">
        <v>233438.03294991812</v>
      </c>
      <c r="AH39" s="1">
        <v>61782.564464501578</v>
      </c>
      <c r="AI39" s="1">
        <v>10880.592965303693</v>
      </c>
      <c r="AJ39" s="1">
        <v>35971.679197031051</v>
      </c>
      <c r="AK39" s="1">
        <v>7309.3065080721826</v>
      </c>
      <c r="AL39" s="1">
        <v>891346.5</v>
      </c>
      <c r="AM39" s="1">
        <v>692284.25</v>
      </c>
      <c r="AN39" s="1">
        <v>199062.296875</v>
      </c>
      <c r="AO39" t="s">
        <v>12849</v>
      </c>
    </row>
    <row r="40" spans="1:41" x14ac:dyDescent="0.25">
      <c r="A40" s="1">
        <v>2013</v>
      </c>
      <c r="B40" t="s">
        <v>490</v>
      </c>
      <c r="C40" t="s">
        <v>6945</v>
      </c>
      <c r="D40" t="s">
        <v>7175</v>
      </c>
      <c r="E40" t="s">
        <v>7280</v>
      </c>
      <c r="F40" t="s">
        <v>8287</v>
      </c>
      <c r="G40" t="s">
        <v>10467</v>
      </c>
      <c r="H40" t="s">
        <v>12590</v>
      </c>
      <c r="I40" s="1">
        <v>17070</v>
      </c>
      <c r="J40" s="1">
        <v>18076.134999999998</v>
      </c>
      <c r="K40" s="1">
        <v>1736</v>
      </c>
      <c r="L40" s="1">
        <v>4345</v>
      </c>
      <c r="M40" s="1">
        <v>12413.148652539679</v>
      </c>
      <c r="N40" s="1">
        <v>20866.368999999999</v>
      </c>
      <c r="O40" s="1">
        <v>5855.15</v>
      </c>
      <c r="P40" s="1">
        <v>8334.5</v>
      </c>
      <c r="Q40" s="1">
        <v>5367.7470000000012</v>
      </c>
      <c r="R40" s="1">
        <v>10255.542776</v>
      </c>
      <c r="S40" s="1">
        <v>17539</v>
      </c>
      <c r="T40" s="1">
        <v>13322</v>
      </c>
      <c r="U40" s="1">
        <v>5270</v>
      </c>
      <c r="V40" s="1">
        <v>6627</v>
      </c>
      <c r="W40" s="1">
        <v>5701.5</v>
      </c>
      <c r="X40" s="1">
        <v>14069</v>
      </c>
      <c r="Y40" s="1">
        <v>73340</v>
      </c>
      <c r="Z40" s="1">
        <v>9919</v>
      </c>
      <c r="AA40" s="1">
        <v>101448.25734</v>
      </c>
      <c r="AB40" s="1">
        <v>0</v>
      </c>
      <c r="AC40" s="1">
        <v>8159.1322254474471</v>
      </c>
      <c r="AD40" s="1">
        <v>21785.95435</v>
      </c>
      <c r="AE40" s="1">
        <v>22864</v>
      </c>
      <c r="AF40" s="1">
        <v>34817.67</v>
      </c>
      <c r="AG40" s="1">
        <v>190408.97394443589</v>
      </c>
      <c r="AH40" s="1">
        <v>50394.336170000002</v>
      </c>
      <c r="AI40" s="1">
        <v>8875</v>
      </c>
      <c r="AJ40" s="1">
        <v>29340.90138173486</v>
      </c>
      <c r="AK40" s="1">
        <v>5962</v>
      </c>
      <c r="AL40" s="1">
        <v>724163.25</v>
      </c>
      <c r="AM40" s="1">
        <v>566510.1875</v>
      </c>
      <c r="AN40" s="1">
        <v>157653.09375</v>
      </c>
      <c r="AO40" t="s">
        <v>12850</v>
      </c>
    </row>
    <row r="41" spans="1:41" x14ac:dyDescent="0.25">
      <c r="A41" s="1">
        <v>2013</v>
      </c>
      <c r="B41" t="s">
        <v>490</v>
      </c>
      <c r="C41" t="s">
        <v>6945</v>
      </c>
      <c r="D41" t="s">
        <v>7175</v>
      </c>
      <c r="E41" t="s">
        <v>7281</v>
      </c>
      <c r="F41" t="s">
        <v>8288</v>
      </c>
      <c r="G41" t="s">
        <v>10468</v>
      </c>
      <c r="H41" t="s">
        <v>12590</v>
      </c>
      <c r="I41" s="1">
        <v>0</v>
      </c>
      <c r="J41" s="1">
        <v>2727.810630738109</v>
      </c>
      <c r="K41" s="1">
        <v>171.63752283295966</v>
      </c>
      <c r="L41" s="1">
        <v>144.66591210206602</v>
      </c>
      <c r="M41" s="1">
        <v>216.46089485742522</v>
      </c>
      <c r="N41" s="1">
        <v>0</v>
      </c>
      <c r="O41" s="1">
        <v>64.364071062359869</v>
      </c>
      <c r="P41" s="1">
        <v>551.69203767737031</v>
      </c>
      <c r="Q41" s="1">
        <v>383.67312421865182</v>
      </c>
      <c r="R41" s="1">
        <v>22.067681507094814</v>
      </c>
      <c r="S41" s="1">
        <v>0</v>
      </c>
      <c r="T41" s="1">
        <v>490.39292237988479</v>
      </c>
      <c r="U41" s="1">
        <v>0</v>
      </c>
      <c r="V41" s="1">
        <v>104.20849600572551</v>
      </c>
      <c r="W41" s="1">
        <v>0</v>
      </c>
      <c r="X41" s="1">
        <v>410.70407249315349</v>
      </c>
      <c r="Y41" s="1">
        <v>2819.7593036843373</v>
      </c>
      <c r="Z41" s="1">
        <v>441.3536301418963</v>
      </c>
      <c r="AA41" s="1">
        <v>3369.942414599368</v>
      </c>
      <c r="AB41" s="1">
        <v>0</v>
      </c>
      <c r="AC41" s="1">
        <v>15.902263504966333</v>
      </c>
      <c r="AD41" s="1">
        <v>105.74097388816266</v>
      </c>
      <c r="AE41" s="1">
        <v>0</v>
      </c>
      <c r="AF41" s="1">
        <v>1840.1994412305176</v>
      </c>
      <c r="AG41" s="1">
        <v>30428.337218581364</v>
      </c>
      <c r="AH41" s="1">
        <v>2924.3456054030803</v>
      </c>
      <c r="AI41" s="1">
        <v>843.47582649340177</v>
      </c>
      <c r="AJ41" s="1">
        <v>1146.7893601844864</v>
      </c>
      <c r="AK41" s="1">
        <v>0</v>
      </c>
      <c r="AL41" s="1">
        <v>49223.5234375</v>
      </c>
      <c r="AM41" s="1">
        <v>43996.40234375</v>
      </c>
      <c r="AN41" s="1">
        <v>5227.12158203125</v>
      </c>
      <c r="AO41" t="s">
        <v>12851</v>
      </c>
    </row>
    <row r="42" spans="1:41" x14ac:dyDescent="0.25">
      <c r="A42" s="1">
        <v>2013</v>
      </c>
      <c r="B42" t="s">
        <v>490</v>
      </c>
      <c r="C42" t="s">
        <v>6945</v>
      </c>
      <c r="D42" t="s">
        <v>7175</v>
      </c>
      <c r="E42" t="s">
        <v>7281</v>
      </c>
      <c r="F42" t="s">
        <v>8288</v>
      </c>
      <c r="G42" t="s">
        <v>10469</v>
      </c>
      <c r="H42" t="s">
        <v>12590</v>
      </c>
      <c r="I42" s="1">
        <v>0</v>
      </c>
      <c r="J42" s="1">
        <v>2258.375</v>
      </c>
      <c r="K42" s="1">
        <v>140</v>
      </c>
      <c r="L42" s="1">
        <v>118</v>
      </c>
      <c r="M42" s="1">
        <v>176.56119000000001</v>
      </c>
      <c r="N42" s="1">
        <v>0</v>
      </c>
      <c r="O42" s="1">
        <v>52.5</v>
      </c>
      <c r="P42" s="1">
        <v>450</v>
      </c>
      <c r="Q42" s="1">
        <v>312.95159999999998</v>
      </c>
      <c r="R42" s="1">
        <v>18</v>
      </c>
      <c r="S42" s="1">
        <v>0</v>
      </c>
      <c r="T42" s="1">
        <v>400</v>
      </c>
      <c r="U42" s="1"/>
      <c r="V42" s="1">
        <v>85</v>
      </c>
      <c r="W42" s="1">
        <v>0</v>
      </c>
      <c r="X42" s="1">
        <v>335</v>
      </c>
      <c r="Y42" s="1">
        <v>2300</v>
      </c>
      <c r="Z42" s="1">
        <v>360</v>
      </c>
      <c r="AA42" s="1">
        <v>2748.7692099999999</v>
      </c>
      <c r="AB42" s="1"/>
      <c r="AC42" s="1">
        <v>12.97103834842672</v>
      </c>
      <c r="AD42" s="1">
        <v>86.25</v>
      </c>
      <c r="AE42" s="1">
        <v>0</v>
      </c>
      <c r="AF42" s="1">
        <v>1501</v>
      </c>
      <c r="AG42" s="1">
        <v>24819.556588143361</v>
      </c>
      <c r="AH42" s="1">
        <v>2385.308165714288</v>
      </c>
      <c r="AI42" s="1">
        <v>688</v>
      </c>
      <c r="AJ42" s="1">
        <v>935.40449533333322</v>
      </c>
      <c r="AK42" s="1">
        <v>0</v>
      </c>
      <c r="AL42" s="1">
        <v>40183.6484375</v>
      </c>
      <c r="AM42" s="1">
        <v>35920.02734375</v>
      </c>
      <c r="AN42" s="1">
        <v>4263.619140625</v>
      </c>
      <c r="AO42" t="s">
        <v>12852</v>
      </c>
    </row>
    <row r="43" spans="1:41" x14ac:dyDescent="0.25">
      <c r="A43" s="1">
        <v>2013</v>
      </c>
      <c r="B43" t="s">
        <v>490</v>
      </c>
      <c r="C43" t="s">
        <v>6945</v>
      </c>
      <c r="D43" t="s">
        <v>7175</v>
      </c>
      <c r="E43" t="s">
        <v>7282</v>
      </c>
      <c r="F43" t="s">
        <v>8289</v>
      </c>
      <c r="G43" t="s">
        <v>10470</v>
      </c>
      <c r="H43" t="s">
        <v>12590</v>
      </c>
      <c r="I43" s="1">
        <v>2850.40886133308</v>
      </c>
      <c r="J43" s="1">
        <v>11380.793746131176</v>
      </c>
      <c r="K43" s="1">
        <v>913.35681793253536</v>
      </c>
      <c r="L43" s="1">
        <v>2044.9384863241194</v>
      </c>
      <c r="M43" s="1">
        <v>4565.4959605622344</v>
      </c>
      <c r="N43" s="1">
        <v>739.86683583528577</v>
      </c>
      <c r="O43" s="1">
        <v>5464.5096331943532</v>
      </c>
      <c r="P43" s="1">
        <v>4835.8872058186389</v>
      </c>
      <c r="Q43" s="1">
        <v>2077.0278375929697</v>
      </c>
      <c r="R43" s="1">
        <v>4379.7778500254826</v>
      </c>
      <c r="S43" s="1">
        <v>1593.7769977346254</v>
      </c>
      <c r="T43" s="1">
        <v>6448.6669292954848</v>
      </c>
      <c r="U43" s="1">
        <v>1799.7420251341771</v>
      </c>
      <c r="V43" s="1">
        <v>1711.4712991057979</v>
      </c>
      <c r="W43" s="1">
        <v>1796.064078216328</v>
      </c>
      <c r="X43" s="1">
        <v>11657.865747275811</v>
      </c>
      <c r="Y43" s="1">
        <v>26228.665453488138</v>
      </c>
      <c r="Z43" s="1">
        <v>7512.819570859835</v>
      </c>
      <c r="AA43" s="1">
        <v>36821.167416183482</v>
      </c>
      <c r="AB43" s="1">
        <v>0</v>
      </c>
      <c r="AC43" s="1">
        <v>6281.3252731771972</v>
      </c>
      <c r="AD43" s="1">
        <v>9700.9758389862327</v>
      </c>
      <c r="AE43" s="1">
        <v>3677.9469178491358</v>
      </c>
      <c r="AF43" s="1">
        <v>11166.246842589977</v>
      </c>
      <c r="AG43" s="1">
        <v>80539.714649898175</v>
      </c>
      <c r="AH43" s="1">
        <v>12860.634094005707</v>
      </c>
      <c r="AI43" s="1">
        <v>1164.6831906522264</v>
      </c>
      <c r="AJ43" s="1">
        <v>21782.419658826933</v>
      </c>
      <c r="AK43" s="1">
        <v>2959.5212865626045</v>
      </c>
      <c r="AL43" s="1">
        <v>284955.8125</v>
      </c>
      <c r="AM43" s="1">
        <v>225830.21875</v>
      </c>
      <c r="AN43" s="1">
        <v>59125.546875</v>
      </c>
      <c r="AO43" t="s">
        <v>12853</v>
      </c>
    </row>
    <row r="44" spans="1:41" x14ac:dyDescent="0.25">
      <c r="A44" s="1">
        <v>2013</v>
      </c>
      <c r="B44" t="s">
        <v>490</v>
      </c>
      <c r="C44" t="s">
        <v>6945</v>
      </c>
      <c r="D44" t="s">
        <v>7175</v>
      </c>
      <c r="E44" t="s">
        <v>7282</v>
      </c>
      <c r="F44" t="s">
        <v>8289</v>
      </c>
      <c r="G44" t="s">
        <v>10471</v>
      </c>
      <c r="H44" t="s">
        <v>12590</v>
      </c>
      <c r="I44" s="1">
        <v>2325</v>
      </c>
      <c r="J44" s="1">
        <v>9422.244999999999</v>
      </c>
      <c r="K44" s="1">
        <v>745</v>
      </c>
      <c r="L44" s="1">
        <v>1668</v>
      </c>
      <c r="M44" s="1">
        <v>3723.949308571428</v>
      </c>
      <c r="N44" s="1">
        <v>603.48900000000003</v>
      </c>
      <c r="O44" s="1">
        <v>4457.25</v>
      </c>
      <c r="P44" s="1">
        <v>3944.5</v>
      </c>
      <c r="Q44" s="1">
        <v>1694.1744000000001</v>
      </c>
      <c r="R44" s="1">
        <v>3572.4641609999999</v>
      </c>
      <c r="S44" s="1">
        <v>1300</v>
      </c>
      <c r="T44" s="1">
        <v>5260</v>
      </c>
      <c r="U44" s="1">
        <v>1468</v>
      </c>
      <c r="V44" s="1">
        <v>1396</v>
      </c>
      <c r="W44" s="1">
        <v>1465</v>
      </c>
      <c r="X44" s="1">
        <v>9509</v>
      </c>
      <c r="Y44" s="1">
        <v>21394</v>
      </c>
      <c r="Z44" s="1">
        <v>6128</v>
      </c>
      <c r="AA44" s="1">
        <v>30034.012104000001</v>
      </c>
      <c r="AB44" s="1"/>
      <c r="AC44" s="1">
        <v>5123.5040201590382</v>
      </c>
      <c r="AD44" s="1">
        <v>7912.8188</v>
      </c>
      <c r="AE44" s="1">
        <v>3000</v>
      </c>
      <c r="AF44" s="1">
        <v>9108</v>
      </c>
      <c r="AG44" s="1">
        <v>65694.026952132699</v>
      </c>
      <c r="AH44" s="1">
        <v>10490.065012841411</v>
      </c>
      <c r="AI44" s="1">
        <v>950</v>
      </c>
      <c r="AJ44" s="1">
        <v>17767.31976727274</v>
      </c>
      <c r="AK44" s="1">
        <v>2414</v>
      </c>
      <c r="AL44" s="1">
        <v>232569.8125</v>
      </c>
      <c r="AM44" s="1">
        <v>184342.734375</v>
      </c>
      <c r="AN44" s="1">
        <v>48227.0859375</v>
      </c>
      <c r="AO44" t="s">
        <v>12854</v>
      </c>
    </row>
    <row r="45" spans="1:41" x14ac:dyDescent="0.25">
      <c r="A45" s="1">
        <v>2013</v>
      </c>
      <c r="B45" t="s">
        <v>490</v>
      </c>
      <c r="C45" t="s">
        <v>6945</v>
      </c>
      <c r="D45" t="s">
        <v>7175</v>
      </c>
      <c r="E45" t="s">
        <v>7283</v>
      </c>
      <c r="F45" t="s">
        <v>8290</v>
      </c>
      <c r="G45" t="s">
        <v>10471</v>
      </c>
      <c r="H45" t="s">
        <v>12590</v>
      </c>
      <c r="I45" s="1">
        <v>16430</v>
      </c>
      <c r="J45" s="1"/>
      <c r="K45" s="1">
        <v>1499</v>
      </c>
      <c r="L45" s="1">
        <v>4657</v>
      </c>
      <c r="M45" s="1">
        <v>12413.148652539679</v>
      </c>
      <c r="N45" s="1">
        <v>20466.368999999999</v>
      </c>
      <c r="O45" s="1">
        <v>5646</v>
      </c>
      <c r="P45" s="1"/>
      <c r="Q45" s="1"/>
      <c r="R45" s="1">
        <v>8055.5427759999984</v>
      </c>
      <c r="S45" s="1">
        <v>10311</v>
      </c>
      <c r="T45" s="1">
        <v>13157</v>
      </c>
      <c r="U45" s="1">
        <v>5072</v>
      </c>
      <c r="V45" s="1">
        <v>3141</v>
      </c>
      <c r="W45" s="1">
        <v>5358</v>
      </c>
      <c r="X45" s="1">
        <v>13396.7006</v>
      </c>
      <c r="Y45" s="1">
        <v>77100</v>
      </c>
      <c r="Z45" s="1">
        <v>8924.5</v>
      </c>
      <c r="AA45" s="1">
        <v>96688.658219999998</v>
      </c>
      <c r="AB45" s="1"/>
      <c r="AC45" s="1">
        <v>7992.6020001444049</v>
      </c>
      <c r="AD45" s="1">
        <v>12112.185058749999</v>
      </c>
      <c r="AE45" s="1">
        <v>19714</v>
      </c>
      <c r="AF45" s="1">
        <v>5144</v>
      </c>
      <c r="AG45" s="1">
        <v>166918.20427353491</v>
      </c>
      <c r="AH45" s="1">
        <v>51554.233801224662</v>
      </c>
      <c r="AI45" s="1">
        <v>7425</v>
      </c>
      <c r="AJ45" s="1">
        <v>24578.631358247239</v>
      </c>
      <c r="AK45" s="1">
        <v>4712</v>
      </c>
      <c r="AL45" s="1">
        <v>602466.75</v>
      </c>
      <c r="AM45" s="1">
        <v>464882.53125</v>
      </c>
      <c r="AN45" s="1">
        <v>137584.265625</v>
      </c>
      <c r="AO45" t="s">
        <v>12855</v>
      </c>
    </row>
    <row r="46" spans="1:41" x14ac:dyDescent="0.25">
      <c r="A46" s="1">
        <v>2013</v>
      </c>
      <c r="B46" t="s">
        <v>490</v>
      </c>
      <c r="C46" t="s">
        <v>6945</v>
      </c>
      <c r="D46" t="s">
        <v>7175</v>
      </c>
      <c r="E46" t="s">
        <v>7284</v>
      </c>
      <c r="F46" t="s">
        <v>8291</v>
      </c>
      <c r="G46" t="s">
        <v>10471</v>
      </c>
      <c r="H46" t="s">
        <v>12590</v>
      </c>
      <c r="I46" s="1">
        <v>15370</v>
      </c>
      <c r="J46" s="1">
        <v>13229.135</v>
      </c>
      <c r="K46" s="1">
        <v>1499</v>
      </c>
      <c r="L46" s="1">
        <v>4102</v>
      </c>
      <c r="M46" s="1">
        <v>10969.773139065081</v>
      </c>
      <c r="N46" s="1">
        <v>20466.368999999999</v>
      </c>
      <c r="O46" s="1">
        <v>6002.1399999999994</v>
      </c>
      <c r="P46" s="1">
        <v>8975.7999999999993</v>
      </c>
      <c r="Q46" s="1">
        <v>5414.0186750000021</v>
      </c>
      <c r="R46" s="1">
        <v>9330.5427759999984</v>
      </c>
      <c r="S46" s="1">
        <v>13748</v>
      </c>
      <c r="T46" s="1">
        <v>13657</v>
      </c>
      <c r="U46" s="1">
        <v>5072</v>
      </c>
      <c r="V46" s="1">
        <v>6600</v>
      </c>
      <c r="W46" s="1">
        <v>5641.1239999999998</v>
      </c>
      <c r="X46" s="1">
        <v>13264.06</v>
      </c>
      <c r="Y46" s="1">
        <v>72655</v>
      </c>
      <c r="Z46" s="1">
        <v>8924.5</v>
      </c>
      <c r="AA46" s="1">
        <v>86688.658219999998</v>
      </c>
      <c r="AB46" s="1">
        <v>0</v>
      </c>
      <c r="AC46" s="1">
        <v>8243.0062254474469</v>
      </c>
      <c r="AD46" s="1">
        <v>20207.473208750002</v>
      </c>
      <c r="AE46" s="1">
        <v>22564</v>
      </c>
      <c r="AF46" s="1">
        <v>43491.13465</v>
      </c>
      <c r="AG46" s="1">
        <v>166918.20427353491</v>
      </c>
      <c r="AH46" s="1">
        <v>45865.09236602686</v>
      </c>
      <c r="AI46" s="1">
        <v>8035.5555555555557</v>
      </c>
      <c r="AJ46" s="1">
        <v>25085.540262651521</v>
      </c>
      <c r="AK46" s="1">
        <v>4712</v>
      </c>
      <c r="AL46" s="1">
        <v>666731.125</v>
      </c>
      <c r="AM46" s="1">
        <v>523129.90625</v>
      </c>
      <c r="AN46" s="1">
        <v>143601.21875</v>
      </c>
      <c r="AO46" t="s">
        <v>12856</v>
      </c>
    </row>
    <row r="47" spans="1:41" x14ac:dyDescent="0.25">
      <c r="A47" s="1">
        <v>2013</v>
      </c>
      <c r="B47" t="s">
        <v>490</v>
      </c>
      <c r="C47" t="s">
        <v>6945</v>
      </c>
      <c r="D47" t="s">
        <v>7175</v>
      </c>
      <c r="E47" t="s">
        <v>7285</v>
      </c>
      <c r="F47" t="s">
        <v>8292</v>
      </c>
      <c r="G47" t="s">
        <v>10472</v>
      </c>
      <c r="H47" t="s">
        <v>12590</v>
      </c>
      <c r="I47" s="1">
        <v>2758.4601883868518</v>
      </c>
      <c r="J47" s="1">
        <v>6463.3787169668813</v>
      </c>
      <c r="K47" s="1">
        <v>441.3536301418963</v>
      </c>
      <c r="L47" s="1">
        <v>441.3536301418963</v>
      </c>
      <c r="M47" s="1">
        <v>3628.9664721780337</v>
      </c>
      <c r="N47" s="1">
        <v>3635.2091746637288</v>
      </c>
      <c r="O47" s="1">
        <v>116.46831906522263</v>
      </c>
      <c r="P47" s="1">
        <v>61.299115297485599</v>
      </c>
      <c r="Q47" s="1">
        <v>235.38982872465064</v>
      </c>
      <c r="R47" s="1">
        <v>882.70726028379261</v>
      </c>
      <c r="S47" s="1">
        <v>11702.001110290001</v>
      </c>
      <c r="T47" s="1">
        <v>165.50761130321112</v>
      </c>
      <c r="U47" s="1">
        <v>6.1299115297485596</v>
      </c>
      <c r="V47" s="1">
        <v>717.19964898058151</v>
      </c>
      <c r="W47" s="1">
        <v>698.80991439133584</v>
      </c>
      <c r="X47" s="1">
        <v>551.69203767737031</v>
      </c>
      <c r="Y47" s="1">
        <v>11830.72925241472</v>
      </c>
      <c r="Z47" s="1">
        <v>1851.2332819840649</v>
      </c>
      <c r="AA47" s="1">
        <v>22069.973051921992</v>
      </c>
      <c r="AB47" s="1">
        <v>0</v>
      </c>
      <c r="AC47" s="1">
        <v>806.71786590993054</v>
      </c>
      <c r="AD47" s="1">
        <v>3827.8232547514881</v>
      </c>
      <c r="AE47" s="1">
        <v>1281.151509717449</v>
      </c>
      <c r="AF47" s="1">
        <v>13099.620939072673</v>
      </c>
      <c r="AG47" s="1">
        <v>30451.148371900694</v>
      </c>
      <c r="AH47" s="1">
        <v>11493.539752786139</v>
      </c>
      <c r="AI47" s="1">
        <v>2331.818345916352</v>
      </c>
      <c r="AJ47" s="1">
        <v>6519.3193512000753</v>
      </c>
      <c r="AK47" s="1">
        <v>612.99115297485594</v>
      </c>
      <c r="AL47" s="1">
        <v>138681.96875</v>
      </c>
      <c r="AM47" s="1">
        <v>103111.0234375</v>
      </c>
      <c r="AN47" s="1">
        <v>35570.97265625</v>
      </c>
      <c r="AO47" t="s">
        <v>12857</v>
      </c>
    </row>
    <row r="48" spans="1:41" x14ac:dyDescent="0.25">
      <c r="A48" s="1">
        <v>2013</v>
      </c>
      <c r="B48" t="s">
        <v>490</v>
      </c>
      <c r="C48" t="s">
        <v>6945</v>
      </c>
      <c r="D48" t="s">
        <v>7175</v>
      </c>
      <c r="E48" t="s">
        <v>7285</v>
      </c>
      <c r="F48" t="s">
        <v>8292</v>
      </c>
      <c r="G48" t="s">
        <v>10473</v>
      </c>
      <c r="H48" t="s">
        <v>12590</v>
      </c>
      <c r="I48" s="1">
        <v>2250</v>
      </c>
      <c r="J48" s="1">
        <v>5351.08</v>
      </c>
      <c r="K48" s="1">
        <v>360</v>
      </c>
      <c r="L48" s="1">
        <v>360</v>
      </c>
      <c r="M48" s="1">
        <v>2960.0479995238111</v>
      </c>
      <c r="N48" s="1">
        <v>2965.14</v>
      </c>
      <c r="O48" s="1">
        <v>95</v>
      </c>
      <c r="P48" s="1">
        <v>50</v>
      </c>
      <c r="Q48" s="1">
        <v>192.001</v>
      </c>
      <c r="R48" s="1">
        <v>720</v>
      </c>
      <c r="S48" s="1">
        <v>8568</v>
      </c>
      <c r="T48" s="1">
        <v>135</v>
      </c>
      <c r="U48" s="1">
        <v>5</v>
      </c>
      <c r="V48" s="1">
        <v>585</v>
      </c>
      <c r="W48" s="1">
        <v>570</v>
      </c>
      <c r="X48" s="1">
        <v>450</v>
      </c>
      <c r="Y48" s="1">
        <v>9650</v>
      </c>
      <c r="Z48" s="1">
        <v>1510</v>
      </c>
      <c r="AA48" s="1">
        <v>18001.86915000001</v>
      </c>
      <c r="AB48" s="1"/>
      <c r="AC48" s="1">
        <v>658.01754396855131</v>
      </c>
      <c r="AD48" s="1">
        <v>3122.25</v>
      </c>
      <c r="AE48" s="1">
        <v>1045</v>
      </c>
      <c r="AF48" s="1">
        <v>10685</v>
      </c>
      <c r="AG48" s="1">
        <v>24838.163017623319</v>
      </c>
      <c r="AH48" s="1">
        <v>9374.9638122897904</v>
      </c>
      <c r="AI48" s="1">
        <v>1902</v>
      </c>
      <c r="AJ48" s="1">
        <v>5317.6292345833344</v>
      </c>
      <c r="AK48" s="1">
        <v>500</v>
      </c>
      <c r="AL48" s="1">
        <v>112221.1640625</v>
      </c>
      <c r="AM48" s="1">
        <v>84183.8984375</v>
      </c>
      <c r="AN48" s="1">
        <v>28037.26171875</v>
      </c>
      <c r="AO48" t="s">
        <v>12858</v>
      </c>
    </row>
    <row r="49" spans="1:41" x14ac:dyDescent="0.25">
      <c r="A49" s="1">
        <v>2013</v>
      </c>
      <c r="B49" t="s">
        <v>490</v>
      </c>
      <c r="C49" t="s">
        <v>6945</v>
      </c>
      <c r="D49" t="s">
        <v>7175</v>
      </c>
      <c r="E49" t="s">
        <v>7286</v>
      </c>
      <c r="F49" t="s">
        <v>8293</v>
      </c>
      <c r="G49" t="s">
        <v>10473</v>
      </c>
      <c r="H49" t="s">
        <v>12590</v>
      </c>
      <c r="I49" s="1">
        <v>0</v>
      </c>
      <c r="J49" s="1"/>
      <c r="K49" s="1">
        <v>0</v>
      </c>
      <c r="L49" s="1"/>
      <c r="M49" s="1">
        <v>124.1314865253968</v>
      </c>
      <c r="N49" s="1">
        <v>0</v>
      </c>
      <c r="O49" s="1">
        <v>85.79</v>
      </c>
      <c r="P49" s="1">
        <v>641.29999999999995</v>
      </c>
      <c r="Q49" s="1">
        <v>134.19367500000001</v>
      </c>
      <c r="R49" s="1">
        <v>75</v>
      </c>
      <c r="S49" s="1">
        <v>0</v>
      </c>
      <c r="T49" s="1">
        <v>20</v>
      </c>
      <c r="U49" s="1"/>
      <c r="V49" s="1">
        <v>0</v>
      </c>
      <c r="W49" s="1">
        <v>386.34199999999998</v>
      </c>
      <c r="X49" s="1">
        <v>140.69</v>
      </c>
      <c r="Y49" s="1">
        <v>1515</v>
      </c>
      <c r="Z49" s="1">
        <v>0</v>
      </c>
      <c r="AA49" s="1">
        <v>0</v>
      </c>
      <c r="AB49" s="1"/>
      <c r="AC49" s="1">
        <v>153.661</v>
      </c>
      <c r="AD49" s="1">
        <v>544.64885875000004</v>
      </c>
      <c r="AE49" s="1"/>
      <c r="AF49" s="1">
        <v>16214.20184</v>
      </c>
      <c r="AG49" s="1">
        <v>1631.2492471253729</v>
      </c>
      <c r="AH49" s="1">
        <v>289.86553941657542</v>
      </c>
      <c r="AI49" s="1">
        <v>0</v>
      </c>
      <c r="AJ49" s="1">
        <v>308.81124749999998</v>
      </c>
      <c r="AK49" s="1"/>
      <c r="AL49" s="1">
        <v>22264.884765625</v>
      </c>
      <c r="AM49" s="1">
        <v>20673.416015625</v>
      </c>
      <c r="AN49" s="1">
        <v>1591.4677734375</v>
      </c>
      <c r="AO49" t="s">
        <v>12859</v>
      </c>
    </row>
    <row r="50" spans="1:41" x14ac:dyDescent="0.25">
      <c r="A50" s="1">
        <v>2013</v>
      </c>
      <c r="B50" t="s">
        <v>490</v>
      </c>
      <c r="C50" t="s">
        <v>6945</v>
      </c>
      <c r="D50" t="s">
        <v>7175</v>
      </c>
      <c r="E50" t="s">
        <v>7287</v>
      </c>
      <c r="F50" t="s">
        <v>8294</v>
      </c>
      <c r="G50" t="s">
        <v>10474</v>
      </c>
      <c r="H50" t="s">
        <v>12590</v>
      </c>
      <c r="I50" s="1"/>
      <c r="J50" s="1"/>
      <c r="K50" s="1"/>
      <c r="L50" s="1"/>
      <c r="M50" s="1"/>
      <c r="N50" s="1">
        <v>0</v>
      </c>
      <c r="O50" s="1"/>
      <c r="P50" s="1"/>
      <c r="Q50" s="1">
        <v>0</v>
      </c>
      <c r="R50" s="1">
        <v>0</v>
      </c>
      <c r="S50" s="1">
        <v>0</v>
      </c>
      <c r="T50" s="1"/>
      <c r="U50" s="1"/>
      <c r="V50" s="1">
        <v>0</v>
      </c>
      <c r="W50" s="1"/>
      <c r="X50" s="1"/>
      <c r="Y50" s="1"/>
      <c r="Z50" s="1"/>
      <c r="AA50" s="1">
        <v>2942.3575342793088</v>
      </c>
      <c r="AB50" s="1"/>
      <c r="AC50" s="1"/>
      <c r="AD50" s="1"/>
      <c r="AE50" s="1"/>
      <c r="AF50" s="1"/>
      <c r="AG50" s="1">
        <v>0</v>
      </c>
      <c r="AH50" s="1">
        <v>7935.7684414357263</v>
      </c>
      <c r="AI50" s="1"/>
      <c r="AJ50" s="1"/>
      <c r="AK50" s="1"/>
      <c r="AL50" s="1">
        <v>10878.1259765625</v>
      </c>
      <c r="AM50" s="1">
        <v>2942.357421875</v>
      </c>
      <c r="AN50" s="1">
        <v>7935.7685546875</v>
      </c>
      <c r="AO50" t="s">
        <v>12860</v>
      </c>
    </row>
    <row r="51" spans="1:41" x14ac:dyDescent="0.25">
      <c r="A51" s="1">
        <v>2013</v>
      </c>
      <c r="B51" t="s">
        <v>490</v>
      </c>
      <c r="C51" t="s">
        <v>6945</v>
      </c>
      <c r="D51" t="s">
        <v>7175</v>
      </c>
      <c r="E51" t="s">
        <v>7287</v>
      </c>
      <c r="F51" t="s">
        <v>8295</v>
      </c>
      <c r="G51" t="s">
        <v>10474</v>
      </c>
      <c r="H51" t="s">
        <v>12590</v>
      </c>
      <c r="I51" s="1">
        <v>0</v>
      </c>
      <c r="J51" s="1"/>
      <c r="K51" s="1">
        <v>98.078584475976953</v>
      </c>
      <c r="L51" s="1"/>
      <c r="M51" s="1">
        <v>717.68188800609732</v>
      </c>
      <c r="N51" s="1">
        <v>3828.7427414809504</v>
      </c>
      <c r="O51" s="1">
        <v>193.09221318707964</v>
      </c>
      <c r="P51" s="1"/>
      <c r="Q51" s="1">
        <v>0</v>
      </c>
      <c r="R51" s="1">
        <v>0</v>
      </c>
      <c r="S51" s="1">
        <v>307.72155879337771</v>
      </c>
      <c r="T51" s="1"/>
      <c r="U51" s="1"/>
      <c r="V51" s="1">
        <v>0</v>
      </c>
      <c r="W51" s="1">
        <v>91.948672946228399</v>
      </c>
      <c r="X51" s="1"/>
      <c r="Y51" s="1"/>
      <c r="Z51" s="1">
        <v>367.7946917849136</v>
      </c>
      <c r="AA51" s="1">
        <v>367.7946917849136</v>
      </c>
      <c r="AB51" s="1"/>
      <c r="AC51" s="1"/>
      <c r="AD51" s="1"/>
      <c r="AE51" s="1"/>
      <c r="AF51" s="1">
        <v>2205.5421684035318</v>
      </c>
      <c r="AG51" s="1">
        <v>16828.582657764138</v>
      </c>
      <c r="AH51" s="1">
        <v>1367.0546368430478</v>
      </c>
      <c r="AI51" s="1">
        <v>398.44424943365635</v>
      </c>
      <c r="AJ51" s="1"/>
      <c r="AK51" s="1">
        <v>12.259823059497119</v>
      </c>
      <c r="AL51" s="1">
        <v>26784.73828125</v>
      </c>
      <c r="AM51" s="1">
        <v>23598.45703125</v>
      </c>
      <c r="AN51" s="1">
        <v>3186.28173828125</v>
      </c>
      <c r="AO51" t="s">
        <v>12861</v>
      </c>
    </row>
    <row r="52" spans="1:41" x14ac:dyDescent="0.25">
      <c r="A52" s="1">
        <v>2013</v>
      </c>
      <c r="B52" t="s">
        <v>490</v>
      </c>
      <c r="C52" t="s">
        <v>6945</v>
      </c>
      <c r="D52" t="s">
        <v>7175</v>
      </c>
      <c r="E52" t="s">
        <v>7287</v>
      </c>
      <c r="F52" t="s">
        <v>8296</v>
      </c>
      <c r="G52" t="s">
        <v>10474</v>
      </c>
      <c r="H52" t="s">
        <v>12590</v>
      </c>
      <c r="I52" s="1"/>
      <c r="J52" s="1"/>
      <c r="K52" s="1"/>
      <c r="L52" s="1"/>
      <c r="M52" s="1"/>
      <c r="N52" s="1">
        <v>0</v>
      </c>
      <c r="O52" s="1"/>
      <c r="P52" s="1"/>
      <c r="Q52" s="1">
        <v>0</v>
      </c>
      <c r="R52" s="1">
        <v>0</v>
      </c>
      <c r="S52" s="1">
        <v>0</v>
      </c>
      <c r="T52" s="1"/>
      <c r="U52" s="1"/>
      <c r="V52" s="1">
        <v>0</v>
      </c>
      <c r="W52" s="1"/>
      <c r="X52" s="1"/>
      <c r="Y52" s="1"/>
      <c r="Z52" s="1"/>
      <c r="AA52" s="1">
        <v>0</v>
      </c>
      <c r="AB52" s="1"/>
      <c r="AC52" s="1"/>
      <c r="AD52" s="1"/>
      <c r="AE52" s="1"/>
      <c r="AF52" s="1"/>
      <c r="AG52" s="1">
        <v>2197.4278800572361</v>
      </c>
      <c r="AH52" s="1"/>
      <c r="AI52" s="1"/>
      <c r="AJ52" s="1"/>
      <c r="AK52" s="1"/>
      <c r="AL52" s="1">
        <v>2197.427978515625</v>
      </c>
      <c r="AM52" s="1">
        <v>2197.427978515625</v>
      </c>
      <c r="AN52" s="1">
        <v>0</v>
      </c>
      <c r="AO52" t="s">
        <v>12862</v>
      </c>
    </row>
    <row r="53" spans="1:41" x14ac:dyDescent="0.25">
      <c r="A53" s="1">
        <v>2013</v>
      </c>
      <c r="B53" t="s">
        <v>490</v>
      </c>
      <c r="C53" t="s">
        <v>6945</v>
      </c>
      <c r="D53" t="s">
        <v>7175</v>
      </c>
      <c r="E53" t="s">
        <v>7288</v>
      </c>
      <c r="F53" t="s">
        <v>8297</v>
      </c>
      <c r="G53" t="s">
        <v>10474</v>
      </c>
      <c r="H53" t="s">
        <v>12590</v>
      </c>
      <c r="I53" s="1">
        <v>20142.889286753765</v>
      </c>
      <c r="J53" s="1">
        <v>21833.518886658421</v>
      </c>
      <c r="K53" s="1">
        <v>2447.0606826756248</v>
      </c>
      <c r="L53" s="1">
        <v>5089.0525519972543</v>
      </c>
      <c r="M53" s="1">
        <v>15096.586311784777</v>
      </c>
      <c r="N53" s="1">
        <v>17151.331856554392</v>
      </c>
      <c r="O53" s="1">
        <v>7159.92056409221</v>
      </c>
      <c r="P53" s="1">
        <v>9703.0369604389944</v>
      </c>
      <c r="Q53" s="1">
        <v>6046.9652448749212</v>
      </c>
      <c r="R53" s="1">
        <v>9973.5999469013059</v>
      </c>
      <c r="S53" s="1">
        <v>22700.288376964865</v>
      </c>
      <c r="T53" s="1">
        <v>14877.295282699753</v>
      </c>
      <c r="U53" s="1">
        <v>6382.4638847741999</v>
      </c>
      <c r="V53" s="1">
        <v>7726.1404920950845</v>
      </c>
      <c r="W53" s="1">
        <v>6869.7918513892109</v>
      </c>
      <c r="X53" s="1">
        <v>16562.449645626035</v>
      </c>
      <c r="Y53" s="1">
        <v>65357.116730179143</v>
      </c>
      <c r="Z53" s="1">
        <v>12160.518492715193</v>
      </c>
      <c r="AA53" s="1">
        <v>116636.23614859101</v>
      </c>
      <c r="AB53" s="1">
        <v>0</v>
      </c>
      <c r="AC53" s="1">
        <v>9766.1331897072014</v>
      </c>
      <c r="AD53" s="1">
        <v>25947.325011047989</v>
      </c>
      <c r="AE53" s="1">
        <v>27540.46652085433</v>
      </c>
      <c r="AF53" s="1">
        <v>36769.661320043757</v>
      </c>
      <c r="AG53" s="1">
        <v>217732.88132249707</v>
      </c>
      <c r="AH53" s="1">
        <v>44417.241221508455</v>
      </c>
      <c r="AI53" s="1">
        <v>9799.2765714560464</v>
      </c>
      <c r="AJ53" s="1">
        <v>35263.01168710606</v>
      </c>
      <c r="AK53" s="1">
        <v>7309.3065080721826</v>
      </c>
      <c r="AL53" s="1">
        <v>798461.5625</v>
      </c>
      <c r="AM53" s="1">
        <v>625275</v>
      </c>
      <c r="AN53" s="1">
        <v>173186.5625</v>
      </c>
      <c r="AO53" t="s">
        <v>12863</v>
      </c>
    </row>
    <row r="54" spans="1:41" x14ac:dyDescent="0.25">
      <c r="A54" s="1">
        <v>2013</v>
      </c>
      <c r="B54" t="s">
        <v>490</v>
      </c>
      <c r="C54" t="s">
        <v>6945</v>
      </c>
      <c r="D54" t="s">
        <v>7175</v>
      </c>
      <c r="E54" t="s">
        <v>7288</v>
      </c>
      <c r="F54" t="s">
        <v>8297</v>
      </c>
      <c r="G54" t="s">
        <v>10475</v>
      </c>
      <c r="H54" t="s">
        <v>12590</v>
      </c>
      <c r="I54" s="1">
        <v>16430</v>
      </c>
      <c r="J54" s="1">
        <v>18076.134999999998</v>
      </c>
      <c r="K54" s="1">
        <v>1711</v>
      </c>
      <c r="L54" s="1">
        <v>4151</v>
      </c>
      <c r="M54" s="1">
        <v>12313.869652539681</v>
      </c>
      <c r="N54" s="1">
        <v>13989.869000000001</v>
      </c>
      <c r="O54" s="1">
        <v>5840.15</v>
      </c>
      <c r="P54" s="1">
        <v>7914.5</v>
      </c>
      <c r="Q54" s="1">
        <v>4932.3430000000008</v>
      </c>
      <c r="R54" s="1">
        <v>8135.1907760000004</v>
      </c>
      <c r="S54" s="1">
        <v>17539</v>
      </c>
      <c r="T54" s="1">
        <v>12135</v>
      </c>
      <c r="U54" s="1">
        <v>5206</v>
      </c>
      <c r="V54" s="1">
        <v>6302</v>
      </c>
      <c r="W54" s="1">
        <v>5603.5</v>
      </c>
      <c r="X54" s="1">
        <v>13509</v>
      </c>
      <c r="Y54" s="1">
        <v>53310</v>
      </c>
      <c r="Z54" s="1">
        <v>9919</v>
      </c>
      <c r="AA54" s="1">
        <v>95136.965339999995</v>
      </c>
      <c r="AB54" s="1">
        <v>0</v>
      </c>
      <c r="AC54" s="1">
        <v>7965.9658563683988</v>
      </c>
      <c r="AD54" s="1">
        <v>21164.518349999998</v>
      </c>
      <c r="AE54" s="1">
        <v>22464</v>
      </c>
      <c r="AF54" s="1">
        <v>29992</v>
      </c>
      <c r="AG54" s="1">
        <v>177598.7143255134</v>
      </c>
      <c r="AH54" s="1">
        <v>36229.920290000002</v>
      </c>
      <c r="AI54" s="1">
        <v>7993</v>
      </c>
      <c r="AJ54" s="1">
        <v>28763.067391734861</v>
      </c>
      <c r="AK54" s="1">
        <v>5962</v>
      </c>
      <c r="AL54" s="1">
        <v>650287.75</v>
      </c>
      <c r="AM54" s="1">
        <v>510286.75</v>
      </c>
      <c r="AN54" s="1">
        <v>140000.953125</v>
      </c>
      <c r="AO54" t="s">
        <v>12864</v>
      </c>
    </row>
    <row r="55" spans="1:41" x14ac:dyDescent="0.25">
      <c r="A55" s="1">
        <v>2013</v>
      </c>
      <c r="B55" t="s">
        <v>490</v>
      </c>
      <c r="C55" t="s">
        <v>6945</v>
      </c>
      <c r="D55" t="s">
        <v>7175</v>
      </c>
      <c r="E55" t="s">
        <v>7289</v>
      </c>
      <c r="F55" t="s">
        <v>8298</v>
      </c>
      <c r="G55" t="s">
        <v>10476</v>
      </c>
      <c r="H55" t="s">
        <v>12590</v>
      </c>
      <c r="I55" s="1">
        <v>784.62867580781563</v>
      </c>
      <c r="J55" s="1">
        <v>0</v>
      </c>
      <c r="K55" s="1">
        <v>30.6495576487428</v>
      </c>
      <c r="L55" s="1">
        <v>237.84056735424411</v>
      </c>
      <c r="M55" s="1">
        <v>121.71429735238145</v>
      </c>
      <c r="N55" s="1">
        <v>7025.3273226158271</v>
      </c>
      <c r="O55" s="1">
        <v>18.38973458924568</v>
      </c>
      <c r="P55" s="1">
        <v>0</v>
      </c>
      <c r="Q55" s="1">
        <v>533.79759993972834</v>
      </c>
      <c r="R55" s="1">
        <v>2599.5140343850835</v>
      </c>
      <c r="S55" s="1">
        <v>4234.5428847503053</v>
      </c>
      <c r="T55" s="1">
        <v>1455.2409971623081</v>
      </c>
      <c r="U55" s="1">
        <v>78.462867580781563</v>
      </c>
      <c r="V55" s="1">
        <v>398.44424943365635</v>
      </c>
      <c r="W55" s="1">
        <v>120.14626598307177</v>
      </c>
      <c r="X55" s="1">
        <v>686.55009133183864</v>
      </c>
      <c r="Y55" s="1">
        <v>24556.425588172729</v>
      </c>
      <c r="Z55" s="1">
        <v>0</v>
      </c>
      <c r="AA55" s="1">
        <v>7737.53231968197</v>
      </c>
      <c r="AB55" s="1">
        <v>0</v>
      </c>
      <c r="AC55" s="1">
        <v>236.81855059546487</v>
      </c>
      <c r="AD55" s="1">
        <v>761.8695402801651</v>
      </c>
      <c r="AE55" s="1">
        <v>490.39292237988479</v>
      </c>
      <c r="AF55" s="1">
        <v>5916.1860343523467</v>
      </c>
      <c r="AG55" s="1">
        <v>15705.151627421084</v>
      </c>
      <c r="AH55" s="1">
        <v>17365.323242993119</v>
      </c>
      <c r="AI55" s="1">
        <v>1081.3163938476459</v>
      </c>
      <c r="AJ55" s="1">
        <v>708.66750992498191</v>
      </c>
      <c r="AK55" s="1">
        <v>0</v>
      </c>
      <c r="AL55" s="1">
        <v>92884.921875</v>
      </c>
      <c r="AM55" s="1">
        <v>67009.1875</v>
      </c>
      <c r="AN55" s="1">
        <v>25875.744140625</v>
      </c>
      <c r="AO55" t="s">
        <v>12865</v>
      </c>
    </row>
    <row r="56" spans="1:41" x14ac:dyDescent="0.25">
      <c r="A56" s="1">
        <v>2013</v>
      </c>
      <c r="B56" t="s">
        <v>490</v>
      </c>
      <c r="C56" t="s">
        <v>6945</v>
      </c>
      <c r="D56" t="s">
        <v>7175</v>
      </c>
      <c r="E56" t="s">
        <v>7289</v>
      </c>
      <c r="F56" t="s">
        <v>8298</v>
      </c>
      <c r="G56" t="s">
        <v>10477</v>
      </c>
      <c r="H56" t="s">
        <v>12590</v>
      </c>
      <c r="I56" s="1">
        <v>640</v>
      </c>
      <c r="J56" s="1"/>
      <c r="K56" s="1">
        <v>25</v>
      </c>
      <c r="L56" s="1">
        <v>194</v>
      </c>
      <c r="M56" s="1">
        <v>99.278999999999996</v>
      </c>
      <c r="N56" s="1">
        <v>6876.5</v>
      </c>
      <c r="O56" s="1">
        <v>15</v>
      </c>
      <c r="P56" s="1">
        <v>420</v>
      </c>
      <c r="Q56" s="1">
        <v>435.404</v>
      </c>
      <c r="R56" s="1">
        <v>2120.3519999999999</v>
      </c>
      <c r="S56" s="1">
        <v>0</v>
      </c>
      <c r="T56" s="1">
        <v>1187</v>
      </c>
      <c r="U56" s="1">
        <v>64</v>
      </c>
      <c r="V56" s="1">
        <v>325</v>
      </c>
      <c r="W56" s="1">
        <v>98</v>
      </c>
      <c r="X56" s="1">
        <v>560</v>
      </c>
      <c r="Y56" s="1">
        <v>20030</v>
      </c>
      <c r="Z56" s="1">
        <v>0</v>
      </c>
      <c r="AA56" s="1">
        <v>6311.2920000000004</v>
      </c>
      <c r="AB56" s="1"/>
      <c r="AC56" s="1">
        <v>193.16636907904839</v>
      </c>
      <c r="AD56" s="1">
        <v>621.43599999999992</v>
      </c>
      <c r="AE56" s="1">
        <v>400</v>
      </c>
      <c r="AF56" s="1">
        <v>4825.67</v>
      </c>
      <c r="AG56" s="1">
        <v>12810.259618922501</v>
      </c>
      <c r="AH56" s="1">
        <v>14164.41588</v>
      </c>
      <c r="AI56" s="1">
        <v>882</v>
      </c>
      <c r="AJ56" s="1">
        <v>577.83398999999997</v>
      </c>
      <c r="AK56" s="1"/>
      <c r="AL56" s="1">
        <v>73875.6171875</v>
      </c>
      <c r="AM56" s="1">
        <v>56223.48046875</v>
      </c>
      <c r="AN56" s="1">
        <v>17652.130859375</v>
      </c>
      <c r="AO56" t="s">
        <v>12866</v>
      </c>
    </row>
    <row r="57" spans="1:41" x14ac:dyDescent="0.25">
      <c r="A57" s="1">
        <v>2013</v>
      </c>
      <c r="B57" t="s">
        <v>490</v>
      </c>
      <c r="C57" t="s">
        <v>6945</v>
      </c>
      <c r="D57" t="s">
        <v>7175</v>
      </c>
      <c r="E57" t="s">
        <v>7290</v>
      </c>
      <c r="F57" t="s">
        <v>8299</v>
      </c>
      <c r="G57" t="s">
        <v>10478</v>
      </c>
      <c r="H57" t="s">
        <v>12590</v>
      </c>
      <c r="I57" s="1">
        <v>0</v>
      </c>
      <c r="J57" s="1">
        <v>0</v>
      </c>
      <c r="K57" s="1">
        <v>42.909380708239915</v>
      </c>
      <c r="L57" s="1">
        <v>0</v>
      </c>
      <c r="M57" s="1">
        <v>36.580103748624744</v>
      </c>
      <c r="N57" s="1">
        <v>0</v>
      </c>
      <c r="O57" s="1">
        <v>0</v>
      </c>
      <c r="P57" s="1">
        <v>67.429026827234154</v>
      </c>
      <c r="Q57" s="1">
        <v>0</v>
      </c>
      <c r="R57" s="1">
        <v>0</v>
      </c>
      <c r="S57" s="1">
        <v>0</v>
      </c>
      <c r="T57" s="1">
        <v>85.81876141647983</v>
      </c>
      <c r="U57" s="1">
        <v>0</v>
      </c>
      <c r="V57" s="1">
        <v>0</v>
      </c>
      <c r="W57" s="1">
        <v>30.6495576487428</v>
      </c>
      <c r="X57" s="1">
        <v>280.74994806248401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694.33770148598535</v>
      </c>
      <c r="AI57" s="1">
        <v>0</v>
      </c>
      <c r="AJ57" s="1">
        <v>0</v>
      </c>
      <c r="AK57" s="1">
        <v>0</v>
      </c>
      <c r="AL57" s="1">
        <v>1238.4744873046875</v>
      </c>
      <c r="AM57" s="1">
        <v>67.429023742675781</v>
      </c>
      <c r="AN57" s="1">
        <v>1171.04541015625</v>
      </c>
      <c r="AO57" t="s">
        <v>12867</v>
      </c>
    </row>
    <row r="58" spans="1:41" x14ac:dyDescent="0.25">
      <c r="A58" s="1">
        <v>2013</v>
      </c>
      <c r="B58" t="s">
        <v>490</v>
      </c>
      <c r="C58" t="s">
        <v>6945</v>
      </c>
      <c r="D58" t="s">
        <v>7175</v>
      </c>
      <c r="E58" t="s">
        <v>7290</v>
      </c>
      <c r="F58" t="s">
        <v>8299</v>
      </c>
      <c r="G58" t="s">
        <v>10479</v>
      </c>
      <c r="H58" t="s">
        <v>12590</v>
      </c>
      <c r="I58" s="1"/>
      <c r="J58" s="1">
        <v>0</v>
      </c>
      <c r="K58" s="1">
        <v>50</v>
      </c>
      <c r="L58" s="1">
        <v>0</v>
      </c>
      <c r="M58" s="1">
        <v>29.83738310993634</v>
      </c>
      <c r="N58" s="1">
        <v>0</v>
      </c>
      <c r="O58" s="1">
        <v>0</v>
      </c>
      <c r="P58" s="1">
        <v>55</v>
      </c>
      <c r="Q58" s="1">
        <v>0</v>
      </c>
      <c r="R58" s="1">
        <v>0</v>
      </c>
      <c r="S58" s="1">
        <v>0</v>
      </c>
      <c r="T58" s="1">
        <v>70</v>
      </c>
      <c r="U58" s="1"/>
      <c r="V58" s="1">
        <v>0</v>
      </c>
      <c r="W58" s="1">
        <v>25</v>
      </c>
      <c r="X58" s="1">
        <v>229</v>
      </c>
      <c r="Y58" s="1">
        <v>0</v>
      </c>
      <c r="Z58" s="1">
        <v>0</v>
      </c>
      <c r="AA58" s="1">
        <v>0</v>
      </c>
      <c r="AB58" s="1"/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566.35213911028995</v>
      </c>
      <c r="AI58" s="1">
        <v>0</v>
      </c>
      <c r="AJ58" s="1"/>
      <c r="AK58" s="1"/>
      <c r="AL58" s="1">
        <v>1025.189453125</v>
      </c>
      <c r="AM58" s="1">
        <v>55</v>
      </c>
      <c r="AN58" s="1">
        <v>970.18951416015625</v>
      </c>
      <c r="AO58" t="s">
        <v>12868</v>
      </c>
    </row>
    <row r="59" spans="1:41" x14ac:dyDescent="0.25">
      <c r="A59" s="1">
        <v>2013</v>
      </c>
      <c r="B59" t="s">
        <v>490</v>
      </c>
      <c r="C59" t="s">
        <v>6945</v>
      </c>
      <c r="D59" t="s">
        <v>7175</v>
      </c>
      <c r="E59" t="s">
        <v>7290</v>
      </c>
      <c r="F59" t="s">
        <v>8300</v>
      </c>
      <c r="G59" t="s">
        <v>10480</v>
      </c>
      <c r="H59" t="s">
        <v>12590</v>
      </c>
      <c r="I59" s="1">
        <v>0</v>
      </c>
      <c r="J59" s="1">
        <v>190.02725742220534</v>
      </c>
      <c r="K59" s="1">
        <v>510.00863927508016</v>
      </c>
      <c r="L59" s="1">
        <v>2292.5869121259611</v>
      </c>
      <c r="M59" s="1">
        <v>1538.6697487398758</v>
      </c>
      <c r="N59" s="1">
        <v>0</v>
      </c>
      <c r="O59" s="1">
        <v>70.800478168595859</v>
      </c>
      <c r="P59" s="1">
        <v>36.779469178491361</v>
      </c>
      <c r="Q59" s="1">
        <v>75.765706507692187</v>
      </c>
      <c r="R59" s="1">
        <v>0</v>
      </c>
      <c r="S59" s="1">
        <v>650.99660445929703</v>
      </c>
      <c r="T59" s="1">
        <v>355.53486872541646</v>
      </c>
      <c r="U59" s="1">
        <v>68.655009133183867</v>
      </c>
      <c r="V59" s="1">
        <v>4.9039292237988477</v>
      </c>
      <c r="W59" s="1">
        <v>0</v>
      </c>
      <c r="X59" s="1">
        <v>487.04231273772422</v>
      </c>
      <c r="Y59" s="1">
        <v>2606.4383824490874</v>
      </c>
      <c r="Z59" s="1">
        <v>134.85805365446831</v>
      </c>
      <c r="AA59" s="1">
        <v>5968.9404852643847</v>
      </c>
      <c r="AB59" s="1">
        <v>0</v>
      </c>
      <c r="AC59" s="1">
        <v>0</v>
      </c>
      <c r="AD59" s="1">
        <v>243.48621587314253</v>
      </c>
      <c r="AE59" s="1">
        <v>0</v>
      </c>
      <c r="AF59" s="1">
        <v>0</v>
      </c>
      <c r="AG59" s="1">
        <v>0</v>
      </c>
      <c r="AH59" s="1">
        <v>2485.7468874658844</v>
      </c>
      <c r="AI59" s="1">
        <v>1498.150377870548</v>
      </c>
      <c r="AJ59" s="1">
        <v>609.90888188170436</v>
      </c>
      <c r="AK59" s="1">
        <v>2514.4897095028591</v>
      </c>
      <c r="AL59" s="1">
        <v>22343.7890625</v>
      </c>
      <c r="AM59" s="1">
        <v>11988.8642578125</v>
      </c>
      <c r="AN59" s="1">
        <v>10354.92578125</v>
      </c>
      <c r="AO59" t="s">
        <v>12869</v>
      </c>
    </row>
    <row r="60" spans="1:41" x14ac:dyDescent="0.25">
      <c r="A60" s="1">
        <v>2013</v>
      </c>
      <c r="B60" t="s">
        <v>490</v>
      </c>
      <c r="C60" t="s">
        <v>6945</v>
      </c>
      <c r="D60" t="s">
        <v>7175</v>
      </c>
      <c r="E60" t="s">
        <v>7290</v>
      </c>
      <c r="F60" t="s">
        <v>8300</v>
      </c>
      <c r="G60" t="s">
        <v>10481</v>
      </c>
      <c r="H60" t="s">
        <v>12590</v>
      </c>
      <c r="I60" s="1"/>
      <c r="J60" s="1">
        <v>157.32499999999999</v>
      </c>
      <c r="K60" s="1">
        <v>50</v>
      </c>
      <c r="L60" s="1">
        <v>1870</v>
      </c>
      <c r="M60" s="1">
        <v>1255.050534801919</v>
      </c>
      <c r="N60" s="1">
        <v>0</v>
      </c>
      <c r="O60" s="1">
        <v>57.75</v>
      </c>
      <c r="P60" s="1">
        <v>30</v>
      </c>
      <c r="Q60" s="1">
        <v>61.8</v>
      </c>
      <c r="R60" s="1">
        <v>0</v>
      </c>
      <c r="S60" s="1">
        <v>531</v>
      </c>
      <c r="T60" s="1">
        <v>290</v>
      </c>
      <c r="U60" s="1">
        <v>56</v>
      </c>
      <c r="V60" s="1">
        <v>4</v>
      </c>
      <c r="W60" s="1">
        <v>0</v>
      </c>
      <c r="X60" s="1">
        <v>397</v>
      </c>
      <c r="Y60" s="1">
        <v>2126</v>
      </c>
      <c r="Z60" s="1">
        <v>110</v>
      </c>
      <c r="AA60" s="1">
        <v>4868.7003526046174</v>
      </c>
      <c r="AB60" s="1"/>
      <c r="AC60" s="1">
        <v>0</v>
      </c>
      <c r="AD60" s="1">
        <v>198.60499999999999</v>
      </c>
      <c r="AE60" s="1">
        <v>0</v>
      </c>
      <c r="AF60" s="1">
        <v>0</v>
      </c>
      <c r="AG60" s="1">
        <v>0</v>
      </c>
      <c r="AH60" s="1">
        <v>2027.5552717217161</v>
      </c>
      <c r="AI60" s="1">
        <v>1222</v>
      </c>
      <c r="AJ60" s="1">
        <v>497.48587636363641</v>
      </c>
      <c r="AK60" s="1">
        <v>2051</v>
      </c>
      <c r="AL60" s="1">
        <v>17861.2734375</v>
      </c>
      <c r="AM60" s="1">
        <v>9781.3115234375</v>
      </c>
      <c r="AN60" s="1">
        <v>8079.9609375</v>
      </c>
      <c r="AO60" t="s">
        <v>12870</v>
      </c>
    </row>
    <row r="61" spans="1:41" x14ac:dyDescent="0.25">
      <c r="A61" s="1">
        <v>2013</v>
      </c>
      <c r="B61" t="s">
        <v>490</v>
      </c>
      <c r="C61" t="s">
        <v>6945</v>
      </c>
      <c r="D61" t="s">
        <v>7175</v>
      </c>
      <c r="E61" t="s">
        <v>7290</v>
      </c>
      <c r="F61" t="s">
        <v>8301</v>
      </c>
      <c r="G61" t="s">
        <v>10482</v>
      </c>
      <c r="H61" t="s">
        <v>12590</v>
      </c>
      <c r="I61" s="1">
        <v>6762.5183996186106</v>
      </c>
      <c r="J61" s="1">
        <v>495.29685160368359</v>
      </c>
      <c r="K61" s="1">
        <v>147.11787671396544</v>
      </c>
      <c r="L61" s="1">
        <v>49.039292237988477</v>
      </c>
      <c r="M61" s="1">
        <v>718.6637114371589</v>
      </c>
      <c r="N61" s="1">
        <v>5380.6034041751554</v>
      </c>
      <c r="O61" s="1">
        <v>212.40143450578759</v>
      </c>
      <c r="P61" s="1">
        <v>3837.3246176225985</v>
      </c>
      <c r="Q61" s="1">
        <v>9.0918847809230634</v>
      </c>
      <c r="R61" s="1">
        <v>3817.2391594769656</v>
      </c>
      <c r="S61" s="1">
        <v>641.18874601169932</v>
      </c>
      <c r="T61" s="1">
        <v>2139.3391238822473</v>
      </c>
      <c r="U61" s="1">
        <v>0</v>
      </c>
      <c r="V61" s="1">
        <v>3403.3268813164004</v>
      </c>
      <c r="W61" s="1">
        <v>2063.9412120663401</v>
      </c>
      <c r="X61" s="1">
        <v>872.8994018361949</v>
      </c>
      <c r="Y61" s="1">
        <v>0</v>
      </c>
      <c r="Z61" s="1">
        <v>836.11993265770354</v>
      </c>
      <c r="AA61" s="1">
        <v>17494.989559980317</v>
      </c>
      <c r="AB61" s="1">
        <v>0</v>
      </c>
      <c r="AC61" s="1">
        <v>1869.7415261612962</v>
      </c>
      <c r="AD61" s="1">
        <v>814.22946689293371</v>
      </c>
      <c r="AE61" s="1">
        <v>8087.8052723502497</v>
      </c>
      <c r="AF61" s="1">
        <v>7391.4473225708134</v>
      </c>
      <c r="AG61" s="1">
        <v>8469.7414261116592</v>
      </c>
      <c r="AH61" s="1">
        <v>492.99580401482672</v>
      </c>
      <c r="AI61" s="1">
        <v>3243.9491815429378</v>
      </c>
      <c r="AJ61" s="1">
        <v>589.40165740232715</v>
      </c>
      <c r="AK61" s="1">
        <v>598.27936530345937</v>
      </c>
      <c r="AL61" s="1">
        <v>80438.6796875</v>
      </c>
      <c r="AM61" s="1">
        <v>68493.6796875</v>
      </c>
      <c r="AN61" s="1">
        <v>11945.0048828125</v>
      </c>
      <c r="AO61" t="s">
        <v>12871</v>
      </c>
    </row>
    <row r="62" spans="1:41" x14ac:dyDescent="0.25">
      <c r="A62" s="1">
        <v>2013</v>
      </c>
      <c r="B62" t="s">
        <v>490</v>
      </c>
      <c r="C62" t="s">
        <v>6945</v>
      </c>
      <c r="D62" t="s">
        <v>7175</v>
      </c>
      <c r="E62" t="s">
        <v>7290</v>
      </c>
      <c r="F62" t="s">
        <v>8301</v>
      </c>
      <c r="G62" t="s">
        <v>10483</v>
      </c>
      <c r="H62" t="s">
        <v>12590</v>
      </c>
      <c r="I62" s="1">
        <v>5516</v>
      </c>
      <c r="J62" s="1">
        <v>410.06</v>
      </c>
      <c r="K62" s="1">
        <v>186</v>
      </c>
      <c r="L62" s="1">
        <v>40</v>
      </c>
      <c r="M62" s="1">
        <v>586.19419542147727</v>
      </c>
      <c r="N62" s="1">
        <v>4388.8100000000004</v>
      </c>
      <c r="O62" s="1">
        <v>173.25</v>
      </c>
      <c r="P62" s="1">
        <v>3130</v>
      </c>
      <c r="Q62" s="1">
        <v>7.4160000000000004</v>
      </c>
      <c r="R62" s="1">
        <v>3113.6168449999991</v>
      </c>
      <c r="S62" s="1">
        <v>523</v>
      </c>
      <c r="T62" s="1">
        <v>1745</v>
      </c>
      <c r="U62" s="1"/>
      <c r="V62" s="1">
        <v>2776</v>
      </c>
      <c r="W62" s="1">
        <v>1683.5</v>
      </c>
      <c r="X62" s="1">
        <v>712</v>
      </c>
      <c r="Y62" s="1">
        <v>0</v>
      </c>
      <c r="Z62" s="1">
        <v>682</v>
      </c>
      <c r="AA62" s="1">
        <v>14270.181123395379</v>
      </c>
      <c r="AB62" s="1"/>
      <c r="AC62" s="1">
        <v>1525.096665006836</v>
      </c>
      <c r="AD62" s="1">
        <v>664.14454999999998</v>
      </c>
      <c r="AE62" s="1">
        <v>6597</v>
      </c>
      <c r="AF62" s="1">
        <v>6029</v>
      </c>
      <c r="AG62" s="1">
        <v>6908.5348010390253</v>
      </c>
      <c r="AH62" s="1">
        <v>402.12309885902113</v>
      </c>
      <c r="AI62" s="1">
        <v>2646</v>
      </c>
      <c r="AJ62" s="1">
        <v>480.7586981818182</v>
      </c>
      <c r="AK62" s="1">
        <v>488</v>
      </c>
      <c r="AL62" s="1">
        <v>65683.6875</v>
      </c>
      <c r="AM62" s="1">
        <v>55874.47265625</v>
      </c>
      <c r="AN62" s="1">
        <v>9809.2119140625</v>
      </c>
      <c r="AO62" t="s">
        <v>12872</v>
      </c>
    </row>
    <row r="63" spans="1:41" x14ac:dyDescent="0.25">
      <c r="A63" s="1">
        <v>2013</v>
      </c>
      <c r="B63" t="s">
        <v>490</v>
      </c>
      <c r="C63" t="s">
        <v>6945</v>
      </c>
      <c r="D63" t="s">
        <v>7175</v>
      </c>
      <c r="E63" t="s">
        <v>7290</v>
      </c>
      <c r="F63" t="s">
        <v>8302</v>
      </c>
      <c r="G63" t="s">
        <v>10484</v>
      </c>
      <c r="H63" t="s">
        <v>12590</v>
      </c>
      <c r="I63" s="1">
        <v>6762.5183996186106</v>
      </c>
      <c r="J63" s="1">
        <v>685.32410902588902</v>
      </c>
      <c r="K63" s="1">
        <v>700.03589669728547</v>
      </c>
      <c r="L63" s="1">
        <v>2341.6262043639499</v>
      </c>
      <c r="M63" s="1">
        <v>2293.9135639256597</v>
      </c>
      <c r="N63" s="1">
        <v>5380.6034041751554</v>
      </c>
      <c r="O63" s="1">
        <v>283.20191267438344</v>
      </c>
      <c r="P63" s="1">
        <v>3941.5331136283239</v>
      </c>
      <c r="Q63" s="1">
        <v>84.857591288615254</v>
      </c>
      <c r="R63" s="1">
        <v>3817.2391594769656</v>
      </c>
      <c r="S63" s="1">
        <v>1292.1853504709964</v>
      </c>
      <c r="T63" s="1">
        <v>2580.6927540241436</v>
      </c>
      <c r="U63" s="1">
        <v>68.655009133183867</v>
      </c>
      <c r="V63" s="1">
        <v>3408.2308105401989</v>
      </c>
      <c r="W63" s="1">
        <v>2094.5907697150828</v>
      </c>
      <c r="X63" s="1">
        <v>1640.6916626364032</v>
      </c>
      <c r="Y63" s="1">
        <v>2606.4383824490874</v>
      </c>
      <c r="Z63" s="1">
        <v>970.97798631217188</v>
      </c>
      <c r="AA63" s="1">
        <v>23463.930045244706</v>
      </c>
      <c r="AB63" s="1">
        <v>0</v>
      </c>
      <c r="AC63" s="1">
        <v>1869.7415261612962</v>
      </c>
      <c r="AD63" s="1">
        <v>1057.7156827660763</v>
      </c>
      <c r="AE63" s="1">
        <v>8087.8052723502497</v>
      </c>
      <c r="AF63" s="1">
        <v>7391.4473225708134</v>
      </c>
      <c r="AG63" s="1">
        <v>8469.7414261116592</v>
      </c>
      <c r="AH63" s="1">
        <v>3673.0803929666959</v>
      </c>
      <c r="AI63" s="1">
        <v>4742.0995594134856</v>
      </c>
      <c r="AJ63" s="1">
        <v>1199.3105392840314</v>
      </c>
      <c r="AK63" s="1">
        <v>3112.7690748063187</v>
      </c>
      <c r="AL63" s="1">
        <v>104020.953125</v>
      </c>
      <c r="AM63" s="1">
        <v>80549.984375</v>
      </c>
      <c r="AN63" s="1">
        <v>23470.9765625</v>
      </c>
      <c r="AO63" t="s">
        <v>12873</v>
      </c>
    </row>
    <row r="64" spans="1:41" x14ac:dyDescent="0.25">
      <c r="A64" s="1">
        <v>2013</v>
      </c>
      <c r="B64" t="s">
        <v>490</v>
      </c>
      <c r="C64" t="s">
        <v>6945</v>
      </c>
      <c r="D64" t="s">
        <v>7175</v>
      </c>
      <c r="E64" t="s">
        <v>7290</v>
      </c>
      <c r="F64" t="s">
        <v>8302</v>
      </c>
      <c r="G64" t="s">
        <v>10485</v>
      </c>
      <c r="H64" t="s">
        <v>12590</v>
      </c>
      <c r="I64" s="1">
        <v>5516</v>
      </c>
      <c r="J64" s="1">
        <v>567.38499999999999</v>
      </c>
      <c r="K64" s="1">
        <v>286</v>
      </c>
      <c r="L64" s="1">
        <v>1910</v>
      </c>
      <c r="M64" s="1">
        <v>1871.0821133333329</v>
      </c>
      <c r="N64" s="1">
        <v>4388.8100000000004</v>
      </c>
      <c r="O64" s="1">
        <v>231</v>
      </c>
      <c r="P64" s="1">
        <v>3215</v>
      </c>
      <c r="Q64" s="1">
        <v>69.215999999999994</v>
      </c>
      <c r="R64" s="1">
        <v>3113.6168449999991</v>
      </c>
      <c r="S64" s="1">
        <v>1054</v>
      </c>
      <c r="T64" s="1">
        <v>2105</v>
      </c>
      <c r="U64" s="1">
        <v>56</v>
      </c>
      <c r="V64" s="1">
        <v>2780</v>
      </c>
      <c r="W64" s="1">
        <v>1708.5</v>
      </c>
      <c r="X64" s="1">
        <v>1338</v>
      </c>
      <c r="Y64" s="1">
        <v>2126</v>
      </c>
      <c r="Z64" s="1">
        <v>792</v>
      </c>
      <c r="AA64" s="1">
        <v>19138.881475999999</v>
      </c>
      <c r="AB64" s="1">
        <v>0</v>
      </c>
      <c r="AC64" s="1">
        <v>1525.096665006836</v>
      </c>
      <c r="AD64" s="1">
        <v>862.74955</v>
      </c>
      <c r="AE64" s="1">
        <v>6597</v>
      </c>
      <c r="AF64" s="1">
        <v>6029</v>
      </c>
      <c r="AG64" s="1">
        <v>6908.5348010390253</v>
      </c>
      <c r="AH64" s="1">
        <v>2996.030509691027</v>
      </c>
      <c r="AI64" s="1">
        <v>3868</v>
      </c>
      <c r="AJ64" s="1">
        <v>978.24457454545461</v>
      </c>
      <c r="AK64" s="1">
        <v>2539</v>
      </c>
      <c r="AL64" s="1">
        <v>84570.1484375</v>
      </c>
      <c r="AM64" s="1">
        <v>65710.7890625</v>
      </c>
      <c r="AN64" s="1">
        <v>18859.36328125</v>
      </c>
      <c r="AO64" t="s">
        <v>12874</v>
      </c>
    </row>
    <row r="65" spans="1:41" x14ac:dyDescent="0.25">
      <c r="A65" s="1">
        <v>2013</v>
      </c>
      <c r="B65" t="s">
        <v>490</v>
      </c>
      <c r="C65" t="s">
        <v>6945</v>
      </c>
      <c r="D65" t="s">
        <v>7175</v>
      </c>
      <c r="E65" t="s">
        <v>7291</v>
      </c>
      <c r="F65" t="s">
        <v>8303</v>
      </c>
      <c r="G65" t="s">
        <v>10486</v>
      </c>
      <c r="H65" t="s">
        <v>12590</v>
      </c>
      <c r="I65" s="1">
        <v>7771.5018374152241</v>
      </c>
      <c r="J65" s="1">
        <v>576.21168379636458</v>
      </c>
      <c r="K65" s="1">
        <v>220.67681507094815</v>
      </c>
      <c r="L65" s="1">
        <v>116.46831906522263</v>
      </c>
      <c r="M65" s="1">
        <v>4391.7494202614253</v>
      </c>
      <c r="N65" s="1">
        <v>7395.652441880221</v>
      </c>
      <c r="O65" s="1">
        <v>1231.3766280958905</v>
      </c>
      <c r="P65" s="1">
        <v>312.62548801717656</v>
      </c>
      <c r="Q65" s="1">
        <v>3266.0168630500325</v>
      </c>
      <c r="R65" s="1">
        <v>871.80799560796936</v>
      </c>
      <c r="S65" s="1">
        <v>8112.324918469244</v>
      </c>
      <c r="T65" s="1">
        <v>5192.0350656970304</v>
      </c>
      <c r="U65" s="1">
        <v>4507.9369389770909</v>
      </c>
      <c r="V65" s="1">
        <v>1785.0302374627806</v>
      </c>
      <c r="W65" s="1">
        <v>2280.3270890664639</v>
      </c>
      <c r="X65" s="1">
        <v>2301.4961255432977</v>
      </c>
      <c r="Y65" s="1">
        <v>21871.524338142859</v>
      </c>
      <c r="Z65" s="1">
        <v>1384.1340234172249</v>
      </c>
      <c r="AA65" s="1">
        <v>30911.223220641474</v>
      </c>
      <c r="AB65" s="1">
        <v>0</v>
      </c>
      <c r="AC65" s="1">
        <v>792.44626095381113</v>
      </c>
      <c r="AD65" s="1">
        <v>11255.069260656031</v>
      </c>
      <c r="AE65" s="1">
        <v>14493.562820937494</v>
      </c>
      <c r="AF65" s="1">
        <v>3272.1467745797813</v>
      </c>
      <c r="AG65" s="1">
        <v>67843.939656005168</v>
      </c>
      <c r="AH65" s="1">
        <v>13465.641376346828</v>
      </c>
      <c r="AI65" s="1">
        <v>717.19964898058151</v>
      </c>
      <c r="AJ65" s="1">
        <v>4615.1727776105445</v>
      </c>
      <c r="AK65" s="1">
        <v>624.02499372840339</v>
      </c>
      <c r="AL65" s="1">
        <v>221579.328125</v>
      </c>
      <c r="AM65" s="1">
        <v>171787.40625</v>
      </c>
      <c r="AN65" s="1">
        <v>49791.91796875</v>
      </c>
      <c r="AO65" t="s">
        <v>12875</v>
      </c>
    </row>
    <row r="66" spans="1:41" x14ac:dyDescent="0.25">
      <c r="A66" s="1">
        <v>2013</v>
      </c>
      <c r="B66" t="s">
        <v>490</v>
      </c>
      <c r="C66" t="s">
        <v>6945</v>
      </c>
      <c r="D66" t="s">
        <v>7175</v>
      </c>
      <c r="E66" t="s">
        <v>7291</v>
      </c>
      <c r="F66" t="s">
        <v>8303</v>
      </c>
      <c r="G66" t="s">
        <v>10487</v>
      </c>
      <c r="H66" t="s">
        <v>12590</v>
      </c>
      <c r="I66" s="1">
        <v>6339</v>
      </c>
      <c r="J66" s="1">
        <v>477.05</v>
      </c>
      <c r="K66" s="1">
        <v>180</v>
      </c>
      <c r="L66" s="1">
        <v>95</v>
      </c>
      <c r="M66" s="1">
        <v>3582.2290411111112</v>
      </c>
      <c r="N66" s="1">
        <v>6032.43</v>
      </c>
      <c r="O66" s="1">
        <v>1004.4</v>
      </c>
      <c r="P66" s="1">
        <v>255</v>
      </c>
      <c r="Q66" s="1">
        <v>2664</v>
      </c>
      <c r="R66" s="1">
        <v>711.10977000000003</v>
      </c>
      <c r="S66" s="1">
        <v>6617</v>
      </c>
      <c r="T66" s="1">
        <v>4235</v>
      </c>
      <c r="U66" s="1">
        <v>3677</v>
      </c>
      <c r="V66" s="1">
        <v>1456</v>
      </c>
      <c r="W66" s="1">
        <v>1860</v>
      </c>
      <c r="X66" s="1">
        <v>1877</v>
      </c>
      <c r="Y66" s="1">
        <v>17840</v>
      </c>
      <c r="Z66" s="1">
        <v>1129</v>
      </c>
      <c r="AA66" s="1">
        <v>25213.433399999991</v>
      </c>
      <c r="AB66" s="1"/>
      <c r="AC66" s="1">
        <v>646.37658888554643</v>
      </c>
      <c r="AD66" s="1">
        <v>9180.4499999999989</v>
      </c>
      <c r="AE66" s="1">
        <v>11822</v>
      </c>
      <c r="AF66" s="1">
        <v>2669</v>
      </c>
      <c r="AG66" s="1">
        <v>55338.432966574997</v>
      </c>
      <c r="AH66" s="1">
        <v>10983.55278946348</v>
      </c>
      <c r="AI66" s="1">
        <v>585</v>
      </c>
      <c r="AJ66" s="1">
        <v>3764.4693200000002</v>
      </c>
      <c r="AK66" s="1">
        <v>509</v>
      </c>
      <c r="AL66" s="1">
        <v>180742.921875</v>
      </c>
      <c r="AM66" s="1">
        <v>140129.296875</v>
      </c>
      <c r="AN66" s="1">
        <v>40613.6328125</v>
      </c>
      <c r="AO66" t="s">
        <v>12876</v>
      </c>
    </row>
    <row r="67" spans="1:41" x14ac:dyDescent="0.25">
      <c r="A67" s="1">
        <v>2013</v>
      </c>
      <c r="B67" t="s">
        <v>490</v>
      </c>
      <c r="C67" t="s">
        <v>6945</v>
      </c>
      <c r="D67" t="s">
        <v>7175</v>
      </c>
      <c r="E67" t="s">
        <v>7292</v>
      </c>
      <c r="F67" t="s">
        <v>8304</v>
      </c>
      <c r="G67" t="s">
        <v>10487</v>
      </c>
      <c r="H67" t="s">
        <v>12590</v>
      </c>
      <c r="I67" s="1">
        <v>1700</v>
      </c>
      <c r="J67" s="1">
        <v>4847</v>
      </c>
      <c r="K67" s="1">
        <v>305</v>
      </c>
      <c r="L67" s="1">
        <v>243</v>
      </c>
      <c r="M67" s="1">
        <v>1567.5070000000001</v>
      </c>
      <c r="N67" s="1">
        <v>400</v>
      </c>
      <c r="O67" s="1">
        <v>538.79999999999995</v>
      </c>
      <c r="P67" s="1">
        <v>0</v>
      </c>
      <c r="Q67" s="1">
        <v>87.921999999999997</v>
      </c>
      <c r="R67" s="1">
        <v>1000</v>
      </c>
      <c r="S67" s="1">
        <v>6295</v>
      </c>
      <c r="T67" s="1">
        <v>185</v>
      </c>
      <c r="U67" s="1">
        <v>198</v>
      </c>
      <c r="V67" s="1">
        <v>97</v>
      </c>
      <c r="W67" s="1">
        <v>1046.7180000000001</v>
      </c>
      <c r="X67" s="1">
        <v>1080.72</v>
      </c>
      <c r="Y67" s="1">
        <v>2200</v>
      </c>
      <c r="Z67" s="1">
        <v>994.5</v>
      </c>
      <c r="AA67" s="1">
        <v>14759.599120000001</v>
      </c>
      <c r="AB67" s="1"/>
      <c r="AC67" s="1">
        <v>69.787000000000006</v>
      </c>
      <c r="AD67" s="1">
        <v>2123.13</v>
      </c>
      <c r="AE67" s="1">
        <v>800</v>
      </c>
      <c r="AF67" s="1">
        <v>7540.7371900000007</v>
      </c>
      <c r="AG67" s="1">
        <v>25122.018918026421</v>
      </c>
      <c r="AH67" s="1">
        <v>4819.1093433897122</v>
      </c>
      <c r="AI67" s="1">
        <v>839.44444444444446</v>
      </c>
      <c r="AJ67" s="1">
        <v>4564.1723665833333</v>
      </c>
      <c r="AK67" s="1">
        <v>1250</v>
      </c>
      <c r="AL67" s="1">
        <v>84674.1640625</v>
      </c>
      <c r="AM67" s="1">
        <v>64623.73828125</v>
      </c>
      <c r="AN67" s="1">
        <v>20050.427734375</v>
      </c>
      <c r="AO67" t="s">
        <v>12877</v>
      </c>
    </row>
    <row r="68" spans="1:41" x14ac:dyDescent="0.25">
      <c r="A68" s="1">
        <v>2013</v>
      </c>
      <c r="B68" t="s">
        <v>490</v>
      </c>
      <c r="C68" t="s">
        <v>6945</v>
      </c>
      <c r="D68" t="s">
        <v>7175</v>
      </c>
      <c r="E68" t="s">
        <v>7293</v>
      </c>
      <c r="F68" t="s">
        <v>8305</v>
      </c>
      <c r="G68" t="s">
        <v>10487</v>
      </c>
      <c r="H68" t="s">
        <v>12590</v>
      </c>
      <c r="I68" s="1"/>
      <c r="J68" s="1"/>
      <c r="K68" s="1">
        <v>68</v>
      </c>
      <c r="L68" s="1"/>
      <c r="M68" s="1">
        <v>0</v>
      </c>
      <c r="N68" s="1">
        <v>0</v>
      </c>
      <c r="O68" s="1">
        <v>600</v>
      </c>
      <c r="P68" s="1">
        <v>0</v>
      </c>
      <c r="Q68" s="1">
        <v>0</v>
      </c>
      <c r="R68" s="1">
        <v>0</v>
      </c>
      <c r="S68" s="1">
        <v>2504</v>
      </c>
      <c r="T68" s="1">
        <v>500</v>
      </c>
      <c r="U68" s="1"/>
      <c r="V68" s="1">
        <v>70</v>
      </c>
      <c r="W68" s="1">
        <v>600</v>
      </c>
      <c r="X68" s="1">
        <v>135.09</v>
      </c>
      <c r="Y68" s="1">
        <v>0</v>
      </c>
      <c r="Z68" s="1">
        <v>0</v>
      </c>
      <c r="AA68" s="1">
        <v>0</v>
      </c>
      <c r="AB68" s="1"/>
      <c r="AC68" s="1">
        <v>0</v>
      </c>
      <c r="AD68" s="1">
        <v>0</v>
      </c>
      <c r="AE68" s="1">
        <v>500</v>
      </c>
      <c r="AF68" s="1"/>
      <c r="AG68" s="1">
        <v>0</v>
      </c>
      <c r="AH68" s="1">
        <v>0</v>
      </c>
      <c r="AI68" s="1">
        <v>0</v>
      </c>
      <c r="AJ68" s="1">
        <v>0</v>
      </c>
      <c r="AK68" s="1"/>
      <c r="AL68" s="1">
        <v>4977.08984375</v>
      </c>
      <c r="AM68" s="1">
        <v>570</v>
      </c>
      <c r="AN68" s="1">
        <v>4407.08984375</v>
      </c>
      <c r="AO68" t="s">
        <v>12878</v>
      </c>
    </row>
    <row r="69" spans="1:41" x14ac:dyDescent="0.25">
      <c r="A69" s="1">
        <v>2013</v>
      </c>
      <c r="B69" t="s">
        <v>490</v>
      </c>
      <c r="C69" t="s">
        <v>6946</v>
      </c>
      <c r="D69" t="s">
        <v>7175</v>
      </c>
      <c r="E69" t="s">
        <v>7294</v>
      </c>
      <c r="F69" t="s">
        <v>8306</v>
      </c>
      <c r="G69" t="s">
        <v>10488</v>
      </c>
      <c r="H69" t="s">
        <v>12590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>
        <v>67843.939656005168</v>
      </c>
      <c r="AH69" s="1"/>
      <c r="AI69" s="1"/>
      <c r="AJ69" s="1"/>
      <c r="AK69" s="1"/>
      <c r="AL69" s="1">
        <v>67843.9375</v>
      </c>
      <c r="AM69" s="1">
        <v>67843.9375</v>
      </c>
      <c r="AN69" s="1">
        <v>0</v>
      </c>
      <c r="AO69" t="s">
        <v>12879</v>
      </c>
    </row>
    <row r="70" spans="1:41" x14ac:dyDescent="0.25">
      <c r="A70" s="1">
        <v>2013</v>
      </c>
      <c r="B70" t="s">
        <v>490</v>
      </c>
      <c r="C70" t="s">
        <v>6946</v>
      </c>
      <c r="D70" t="s">
        <v>7175</v>
      </c>
      <c r="E70" t="s">
        <v>7294</v>
      </c>
      <c r="F70" t="s">
        <v>8307</v>
      </c>
      <c r="G70" t="s">
        <v>10488</v>
      </c>
      <c r="H70" t="s">
        <v>12590</v>
      </c>
      <c r="I70" s="1">
        <v>804.11157173498964</v>
      </c>
      <c r="J70" s="1"/>
      <c r="K70" s="1">
        <v>79.688849886731276</v>
      </c>
      <c r="L70" s="1"/>
      <c r="M70" s="1">
        <v>704.93982592108432</v>
      </c>
      <c r="N70" s="1">
        <v>0</v>
      </c>
      <c r="O70" s="1">
        <v>551.69203767737031</v>
      </c>
      <c r="P70" s="1">
        <v>0</v>
      </c>
      <c r="Q70" s="1"/>
      <c r="R70" s="1">
        <v>0</v>
      </c>
      <c r="S70" s="1">
        <v>0</v>
      </c>
      <c r="T70" s="1"/>
      <c r="U70" s="1"/>
      <c r="V70" s="1">
        <v>0</v>
      </c>
      <c r="W70" s="1"/>
      <c r="X70" s="1">
        <v>218.64213192661327</v>
      </c>
      <c r="Y70" s="1"/>
      <c r="Z70" s="1">
        <v>0</v>
      </c>
      <c r="AA70" s="1">
        <v>0</v>
      </c>
      <c r="AB70" s="1">
        <v>0</v>
      </c>
      <c r="AC70" s="1"/>
      <c r="AD70" s="1">
        <v>0</v>
      </c>
      <c r="AE70" s="1"/>
      <c r="AF70" s="1"/>
      <c r="AG70" s="1">
        <v>1228.7311626722214</v>
      </c>
      <c r="AH70" s="1">
        <v>0</v>
      </c>
      <c r="AI70" s="1">
        <v>0</v>
      </c>
      <c r="AJ70" s="1"/>
      <c r="AK70" s="1">
        <v>429.09380708239917</v>
      </c>
      <c r="AL70" s="1">
        <v>4016.8994140625</v>
      </c>
      <c r="AM70" s="1">
        <v>2032.8427734375</v>
      </c>
      <c r="AN70" s="1">
        <v>1984.0565185546875</v>
      </c>
      <c r="AO70" t="s">
        <v>12880</v>
      </c>
    </row>
    <row r="71" spans="1:41" x14ac:dyDescent="0.25">
      <c r="A71" s="1">
        <v>2013</v>
      </c>
      <c r="B71" t="s">
        <v>490</v>
      </c>
      <c r="C71" t="s">
        <v>6946</v>
      </c>
      <c r="D71" t="s">
        <v>7175</v>
      </c>
      <c r="E71" t="s">
        <v>7294</v>
      </c>
      <c r="F71" t="s">
        <v>8308</v>
      </c>
      <c r="G71" t="s">
        <v>10488</v>
      </c>
      <c r="H71" t="s">
        <v>12590</v>
      </c>
      <c r="I71" s="1">
        <v>274.88455708774973</v>
      </c>
      <c r="J71" s="1">
        <v>0</v>
      </c>
      <c r="K71" s="1"/>
      <c r="L71" s="1"/>
      <c r="M71" s="1">
        <v>697.23205958960671</v>
      </c>
      <c r="N71" s="1">
        <v>500.24982011972048</v>
      </c>
      <c r="O71" s="1">
        <v>231.71065582449555</v>
      </c>
      <c r="P71" s="1">
        <v>147.11787671396544</v>
      </c>
      <c r="Q71" s="1">
        <v>64.731865754144792</v>
      </c>
      <c r="R71" s="1">
        <v>0</v>
      </c>
      <c r="S71" s="1">
        <v>1056.7967477286518</v>
      </c>
      <c r="T71" s="1">
        <v>1262.7617751282032</v>
      </c>
      <c r="U71" s="1"/>
      <c r="V71" s="1">
        <v>704.93982592108432</v>
      </c>
      <c r="W71" s="1">
        <v>0</v>
      </c>
      <c r="X71" s="1">
        <v>373.92460331466214</v>
      </c>
      <c r="Y71" s="1">
        <v>3405.7788459282997</v>
      </c>
      <c r="Z71" s="1">
        <v>0</v>
      </c>
      <c r="AA71" s="1">
        <v>2236.201387685227</v>
      </c>
      <c r="AB71" s="1"/>
      <c r="AC71" s="1">
        <v>0</v>
      </c>
      <c r="AD71" s="1">
        <v>7011.3315086111033</v>
      </c>
      <c r="AE71" s="1"/>
      <c r="AF71" s="1"/>
      <c r="AG71" s="1"/>
      <c r="AH71" s="1">
        <v>437.41965324781609</v>
      </c>
      <c r="AI71" s="1">
        <v>0</v>
      </c>
      <c r="AJ71" s="1">
        <v>1158.3416564042234</v>
      </c>
      <c r="AK71" s="1">
        <v>0</v>
      </c>
      <c r="AL71" s="1">
        <v>19563.423828125</v>
      </c>
      <c r="AM71" s="1">
        <v>8492.2451171875</v>
      </c>
      <c r="AN71" s="1">
        <v>11071.1767578125</v>
      </c>
      <c r="AO71" t="s">
        <v>12881</v>
      </c>
    </row>
    <row r="72" spans="1:41" x14ac:dyDescent="0.25">
      <c r="A72" s="1">
        <v>2013</v>
      </c>
      <c r="B72" t="s">
        <v>490</v>
      </c>
      <c r="C72" t="s">
        <v>6946</v>
      </c>
      <c r="D72" t="s">
        <v>7175</v>
      </c>
      <c r="E72" t="s">
        <v>7294</v>
      </c>
      <c r="F72" t="s">
        <v>8309</v>
      </c>
      <c r="G72" t="s">
        <v>10488</v>
      </c>
      <c r="H72" t="s">
        <v>12590</v>
      </c>
      <c r="I72" s="1">
        <v>1131.3217552642698</v>
      </c>
      <c r="J72" s="1">
        <v>0</v>
      </c>
      <c r="K72" s="1">
        <v>220.67681507094815</v>
      </c>
      <c r="L72" s="1"/>
      <c r="M72" s="1">
        <v>3149.121894762196</v>
      </c>
      <c r="N72" s="1">
        <v>645.07510992155983</v>
      </c>
      <c r="O72" s="1">
        <v>167.34658476213568</v>
      </c>
      <c r="P72" s="1">
        <v>122.5982305949712</v>
      </c>
      <c r="Q72" s="1">
        <v>0</v>
      </c>
      <c r="R72" s="1">
        <v>0</v>
      </c>
      <c r="S72" s="1">
        <v>1056.7967477286518</v>
      </c>
      <c r="T72" s="1">
        <v>12.259823059497119</v>
      </c>
      <c r="U72" s="1"/>
      <c r="V72" s="1">
        <v>209.64297431740073</v>
      </c>
      <c r="W72" s="1">
        <v>521.04248002862755</v>
      </c>
      <c r="X72" s="1">
        <v>493.17222426747276</v>
      </c>
      <c r="Y72" s="1">
        <v>974.65593323002099</v>
      </c>
      <c r="Z72" s="1">
        <v>0</v>
      </c>
      <c r="AA72" s="1">
        <v>1257.211273776079</v>
      </c>
      <c r="AB72" s="1"/>
      <c r="AC72" s="1">
        <v>0</v>
      </c>
      <c r="AD72" s="1">
        <v>4032.2558042686023</v>
      </c>
      <c r="AE72" s="1">
        <v>3299.118385310675</v>
      </c>
      <c r="AF72" s="1"/>
      <c r="AG72" s="1"/>
      <c r="AH72" s="1">
        <v>1384.4769365564766</v>
      </c>
      <c r="AI72" s="1">
        <v>0</v>
      </c>
      <c r="AJ72" s="1">
        <v>0</v>
      </c>
      <c r="AK72" s="1">
        <v>0</v>
      </c>
      <c r="AL72" s="1">
        <v>18676.7734375</v>
      </c>
      <c r="AM72" s="1">
        <v>7639.62353515625</v>
      </c>
      <c r="AN72" s="1">
        <v>11037.1494140625</v>
      </c>
      <c r="AO72" t="s">
        <v>12882</v>
      </c>
    </row>
    <row r="73" spans="1:41" x14ac:dyDescent="0.25">
      <c r="A73" s="1">
        <v>2013</v>
      </c>
      <c r="B73" t="s">
        <v>490</v>
      </c>
      <c r="C73" t="s">
        <v>6946</v>
      </c>
      <c r="D73" t="s">
        <v>7175</v>
      </c>
      <c r="E73" t="s">
        <v>7294</v>
      </c>
      <c r="F73" t="s">
        <v>8310</v>
      </c>
      <c r="G73" t="s">
        <v>10488</v>
      </c>
      <c r="H73" t="s">
        <v>12590</v>
      </c>
      <c r="I73" s="1">
        <v>335.01555395069494</v>
      </c>
      <c r="J73" s="1">
        <v>281.97593036843375</v>
      </c>
      <c r="K73" s="1"/>
      <c r="L73" s="1"/>
      <c r="M73" s="1">
        <v>91.515791738716743</v>
      </c>
      <c r="N73" s="1">
        <v>5710.5520221754005</v>
      </c>
      <c r="O73" s="1">
        <v>280.62734983188909</v>
      </c>
      <c r="P73" s="1"/>
      <c r="Q73" s="1">
        <v>0</v>
      </c>
      <c r="R73" s="1">
        <v>0</v>
      </c>
      <c r="S73" s="1">
        <v>1281.151509717449</v>
      </c>
      <c r="T73" s="1">
        <v>0</v>
      </c>
      <c r="U73" s="1"/>
      <c r="V73" s="1">
        <v>0</v>
      </c>
      <c r="W73" s="1">
        <v>159.37769977346255</v>
      </c>
      <c r="X73" s="1">
        <v>183.8973458924568</v>
      </c>
      <c r="Y73" s="1">
        <v>304.04361187552854</v>
      </c>
      <c r="Z73" s="1">
        <v>0</v>
      </c>
      <c r="AA73" s="1">
        <v>2257.6481444811402</v>
      </c>
      <c r="AB73" s="1"/>
      <c r="AC73" s="1">
        <v>326.23394959699283</v>
      </c>
      <c r="AD73" s="1">
        <v>112.7903721473735</v>
      </c>
      <c r="AE73" s="1"/>
      <c r="AF73" s="1"/>
      <c r="AG73" s="1"/>
      <c r="AH73" s="1">
        <v>925.11751341784282</v>
      </c>
      <c r="AI73" s="1">
        <v>239.06654966019383</v>
      </c>
      <c r="AJ73" s="1">
        <v>151.6154000529088</v>
      </c>
      <c r="AK73" s="1">
        <v>624.02499372840339</v>
      </c>
      <c r="AL73" s="1">
        <v>13264.654296875</v>
      </c>
      <c r="AM73" s="1">
        <v>9367.0849609375</v>
      </c>
      <c r="AN73" s="1">
        <v>3897.569091796875</v>
      </c>
      <c r="AO73" t="s">
        <v>12883</v>
      </c>
    </row>
    <row r="74" spans="1:41" x14ac:dyDescent="0.25">
      <c r="A74" s="1">
        <v>2013</v>
      </c>
      <c r="B74" t="s">
        <v>490</v>
      </c>
      <c r="C74" t="s">
        <v>6946</v>
      </c>
      <c r="D74" t="s">
        <v>7175</v>
      </c>
      <c r="E74" t="s">
        <v>7294</v>
      </c>
      <c r="F74" t="s">
        <v>8311</v>
      </c>
      <c r="G74" t="s">
        <v>10488</v>
      </c>
      <c r="H74" t="s">
        <v>12590</v>
      </c>
      <c r="I74" s="1">
        <v>171.80284817984352</v>
      </c>
      <c r="J74" s="1">
        <v>24.519646118994238</v>
      </c>
      <c r="K74" s="1"/>
      <c r="L74" s="1">
        <v>116.46831906522263</v>
      </c>
      <c r="M74" s="1">
        <v>127.41941818100079</v>
      </c>
      <c r="N74" s="1">
        <v>7.5765706507692192</v>
      </c>
      <c r="O74" s="1">
        <v>0</v>
      </c>
      <c r="P74" s="1"/>
      <c r="Q74" s="1">
        <v>0</v>
      </c>
      <c r="R74" s="1">
        <v>0</v>
      </c>
      <c r="S74" s="1">
        <v>185.12332819840651</v>
      </c>
      <c r="T74" s="1">
        <v>0</v>
      </c>
      <c r="U74" s="1"/>
      <c r="V74" s="1">
        <v>55.169203767737038</v>
      </c>
      <c r="W74" s="1">
        <v>73.558938356982722</v>
      </c>
      <c r="X74" s="1">
        <v>159.37769977346255</v>
      </c>
      <c r="Y74" s="1">
        <v>4324.0395930846344</v>
      </c>
      <c r="Z74" s="1">
        <v>0</v>
      </c>
      <c r="AA74" s="1">
        <v>19.862908615616654</v>
      </c>
      <c r="AB74" s="1"/>
      <c r="AC74" s="1">
        <v>0</v>
      </c>
      <c r="AD74" s="1">
        <v>28.197593036843376</v>
      </c>
      <c r="AE74" s="1"/>
      <c r="AF74" s="1"/>
      <c r="AG74" s="1"/>
      <c r="AH74" s="1">
        <v>51.929737287567534</v>
      </c>
      <c r="AI74" s="1">
        <v>0</v>
      </c>
      <c r="AJ74" s="1">
        <v>0</v>
      </c>
      <c r="AK74" s="1">
        <v>0</v>
      </c>
      <c r="AL74" s="1">
        <v>5345.0458984375</v>
      </c>
      <c r="AM74" s="1">
        <v>4719.43896484375</v>
      </c>
      <c r="AN74" s="1">
        <v>625.606689453125</v>
      </c>
      <c r="AO74" t="s">
        <v>12884</v>
      </c>
    </row>
    <row r="75" spans="1:41" x14ac:dyDescent="0.25">
      <c r="A75" s="1">
        <v>2013</v>
      </c>
      <c r="B75" t="s">
        <v>490</v>
      </c>
      <c r="C75" t="s">
        <v>6946</v>
      </c>
      <c r="D75" t="s">
        <v>7175</v>
      </c>
      <c r="E75" t="s">
        <v>7294</v>
      </c>
      <c r="F75" t="s">
        <v>8312</v>
      </c>
      <c r="G75" t="s">
        <v>10488</v>
      </c>
      <c r="H75" t="s">
        <v>12590</v>
      </c>
      <c r="I75" s="1">
        <v>231.93384504278885</v>
      </c>
      <c r="J75" s="1"/>
      <c r="K75" s="1"/>
      <c r="L75" s="1"/>
      <c r="M75" s="1">
        <v>9.9191347944370847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229.25869121259612</v>
      </c>
      <c r="T75" s="1">
        <v>0</v>
      </c>
      <c r="U75" s="1"/>
      <c r="V75" s="1">
        <v>257.45628424943948</v>
      </c>
      <c r="W75" s="1">
        <v>0</v>
      </c>
      <c r="X75" s="1">
        <v>0</v>
      </c>
      <c r="Y75" s="1">
        <v>0</v>
      </c>
      <c r="Z75" s="1">
        <v>1384.1340234172249</v>
      </c>
      <c r="AA75" s="1">
        <v>90.162507753238089</v>
      </c>
      <c r="AB75" s="1"/>
      <c r="AC75" s="1">
        <v>447.36944319203002</v>
      </c>
      <c r="AD75" s="1">
        <v>70.493982592108424</v>
      </c>
      <c r="AE75" s="1"/>
      <c r="AF75" s="1"/>
      <c r="AG75" s="1"/>
      <c r="AH75" s="1">
        <v>7935.7684414357263</v>
      </c>
      <c r="AI75" s="1">
        <v>478.13309932038766</v>
      </c>
      <c r="AJ75" s="1">
        <v>0</v>
      </c>
      <c r="AK75" s="1">
        <v>0</v>
      </c>
      <c r="AL75" s="1">
        <v>11134.62890625</v>
      </c>
      <c r="AM75" s="1">
        <v>2411.05615234375</v>
      </c>
      <c r="AN75" s="1">
        <v>8723.5732421875</v>
      </c>
      <c r="AO75" t="s">
        <v>12885</v>
      </c>
    </row>
    <row r="76" spans="1:41" x14ac:dyDescent="0.25">
      <c r="A76" s="1">
        <v>2013</v>
      </c>
      <c r="B76" t="s">
        <v>490</v>
      </c>
      <c r="C76" t="s">
        <v>6946</v>
      </c>
      <c r="D76" t="s">
        <v>7175</v>
      </c>
      <c r="E76" t="s">
        <v>7294</v>
      </c>
      <c r="F76" t="s">
        <v>8313</v>
      </c>
      <c r="G76" t="s">
        <v>10488</v>
      </c>
      <c r="H76" t="s">
        <v>12590</v>
      </c>
      <c r="I76" s="1">
        <v>3006.5498431472624</v>
      </c>
      <c r="J76" s="1">
        <v>208.41699201145101</v>
      </c>
      <c r="K76" s="1">
        <v>0</v>
      </c>
      <c r="L76" s="1"/>
      <c r="M76" s="1">
        <v>135.27603450400838</v>
      </c>
      <c r="N76" s="1">
        <v>135.06647064647976</v>
      </c>
      <c r="O76" s="1">
        <v>551.69203767737031</v>
      </c>
      <c r="P76" s="1">
        <v>36.779469178491361</v>
      </c>
      <c r="Q76" s="1">
        <v>1927.2441849529471</v>
      </c>
      <c r="R76" s="1">
        <v>871.80799560796936</v>
      </c>
      <c r="S76" s="1">
        <v>2093.9777785621081</v>
      </c>
      <c r="T76" s="1">
        <v>122.5982305949712</v>
      </c>
      <c r="U76" s="1">
        <v>3246.4011461548371</v>
      </c>
      <c r="V76" s="1">
        <v>0</v>
      </c>
      <c r="W76" s="1">
        <v>202.28708048170247</v>
      </c>
      <c r="X76" s="1">
        <v>122.5982305949712</v>
      </c>
      <c r="Y76" s="1">
        <v>9636.2209247647352</v>
      </c>
      <c r="Z76" s="1">
        <v>0</v>
      </c>
      <c r="AA76" s="1">
        <v>3940.4061012411653</v>
      </c>
      <c r="AB76" s="1">
        <v>0</v>
      </c>
      <c r="AC76" s="1">
        <v>0</v>
      </c>
      <c r="AD76" s="1">
        <v>0</v>
      </c>
      <c r="AE76" s="1">
        <v>5461.7511730059668</v>
      </c>
      <c r="AF76" s="1"/>
      <c r="AG76" s="1"/>
      <c r="AH76" s="1">
        <v>955.08427169150661</v>
      </c>
      <c r="AI76" s="1">
        <v>0</v>
      </c>
      <c r="AJ76" s="1">
        <v>0</v>
      </c>
      <c r="AK76" s="1">
        <v>0</v>
      </c>
      <c r="AL76" s="1">
        <v>32654.16015625</v>
      </c>
      <c r="AM76" s="1">
        <v>28470.646484375</v>
      </c>
      <c r="AN76" s="1">
        <v>4183.513671875</v>
      </c>
      <c r="AO76" t="s">
        <v>12886</v>
      </c>
    </row>
    <row r="77" spans="1:41" x14ac:dyDescent="0.25">
      <c r="A77" s="1">
        <v>2013</v>
      </c>
      <c r="B77" t="s">
        <v>490</v>
      </c>
      <c r="C77" t="s">
        <v>6946</v>
      </c>
      <c r="D77" t="s">
        <v>7175</v>
      </c>
      <c r="E77" t="s">
        <v>7294</v>
      </c>
      <c r="F77" t="s">
        <v>8314</v>
      </c>
      <c r="G77" t="s">
        <v>10488</v>
      </c>
      <c r="H77" t="s">
        <v>12590</v>
      </c>
      <c r="I77" s="1">
        <v>7771.5018374152241</v>
      </c>
      <c r="J77" s="1">
        <v>576.21168379636458</v>
      </c>
      <c r="K77" s="1">
        <v>220.67681507094815</v>
      </c>
      <c r="L77" s="1">
        <v>116.46831906522263</v>
      </c>
      <c r="M77" s="1">
        <v>4391.7494202614253</v>
      </c>
      <c r="N77" s="1">
        <v>7395.652441880221</v>
      </c>
      <c r="O77" s="1">
        <v>1231.3766280958905</v>
      </c>
      <c r="P77" s="1">
        <v>312.62548801717656</v>
      </c>
      <c r="Q77" s="1">
        <v>3266.0168630500325</v>
      </c>
      <c r="R77" s="1">
        <v>871.80799560796936</v>
      </c>
      <c r="S77" s="1">
        <v>8112.324918469244</v>
      </c>
      <c r="T77" s="1">
        <v>5192.0350656970304</v>
      </c>
      <c r="U77" s="1">
        <v>4507.9369389770909</v>
      </c>
      <c r="V77" s="1">
        <v>1785.0302374627806</v>
      </c>
      <c r="W77" s="1">
        <v>2280.3270890664639</v>
      </c>
      <c r="X77" s="1">
        <v>2301.4961255432977</v>
      </c>
      <c r="Y77" s="1">
        <v>21871.524338142859</v>
      </c>
      <c r="Z77" s="1">
        <v>1384.1340234172249</v>
      </c>
      <c r="AA77" s="1">
        <v>30911.223220641474</v>
      </c>
      <c r="AB77" s="1">
        <v>0</v>
      </c>
      <c r="AC77" s="1">
        <v>792.44626095381113</v>
      </c>
      <c r="AD77" s="1">
        <v>11255.069260656031</v>
      </c>
      <c r="AE77" s="1">
        <v>14493.562820937494</v>
      </c>
      <c r="AF77" s="1">
        <v>0</v>
      </c>
      <c r="AG77" s="1">
        <v>67843.939656005168</v>
      </c>
      <c r="AH77" s="1">
        <v>13465.641376346828</v>
      </c>
      <c r="AI77" s="1">
        <v>717.19964898058151</v>
      </c>
      <c r="AJ77" s="1">
        <v>4615.1727776105445</v>
      </c>
      <c r="AK77" s="1">
        <v>624.02499372840339</v>
      </c>
      <c r="AL77" s="1">
        <v>218307.1875</v>
      </c>
      <c r="AM77" s="1">
        <v>168515.25</v>
      </c>
      <c r="AN77" s="1">
        <v>49791.91796875</v>
      </c>
      <c r="AO77" t="s">
        <v>12887</v>
      </c>
    </row>
    <row r="78" spans="1:41" x14ac:dyDescent="0.25">
      <c r="A78" s="1">
        <v>2013</v>
      </c>
      <c r="B78" t="s">
        <v>490</v>
      </c>
      <c r="C78" t="s">
        <v>6946</v>
      </c>
      <c r="D78" t="s">
        <v>7175</v>
      </c>
      <c r="E78" t="s">
        <v>7294</v>
      </c>
      <c r="F78" t="s">
        <v>8315</v>
      </c>
      <c r="G78" t="s">
        <v>10488</v>
      </c>
      <c r="H78" t="s">
        <v>12590</v>
      </c>
      <c r="I78" s="1">
        <v>6967.3902656802347</v>
      </c>
      <c r="J78" s="1">
        <v>576.21168379636458</v>
      </c>
      <c r="K78" s="1">
        <v>140.98796518421688</v>
      </c>
      <c r="L78" s="1">
        <v>116.46831906522263</v>
      </c>
      <c r="M78" s="1">
        <v>3686.8095943403409</v>
      </c>
      <c r="N78" s="1">
        <v>7395.652441880221</v>
      </c>
      <c r="O78" s="1">
        <v>679.6845904185202</v>
      </c>
      <c r="P78" s="1">
        <v>312.62548801717656</v>
      </c>
      <c r="Q78" s="1">
        <v>3266.0168630500325</v>
      </c>
      <c r="R78" s="1">
        <v>871.80799560796936</v>
      </c>
      <c r="S78" s="1">
        <v>8112.324918469244</v>
      </c>
      <c r="T78" s="1">
        <v>5192.0350656970304</v>
      </c>
      <c r="U78" s="1">
        <v>4507.9369389770909</v>
      </c>
      <c r="V78" s="1">
        <v>1785.0302374627806</v>
      </c>
      <c r="W78" s="1">
        <v>2280.3270890664639</v>
      </c>
      <c r="X78" s="1">
        <v>2082.8539936166844</v>
      </c>
      <c r="Y78" s="1">
        <v>21871.524338142859</v>
      </c>
      <c r="Z78" s="1">
        <v>1384.1340234172249</v>
      </c>
      <c r="AA78" s="1">
        <v>30911.223220641474</v>
      </c>
      <c r="AB78" s="1">
        <v>0</v>
      </c>
      <c r="AC78" s="1">
        <v>792.44626095381113</v>
      </c>
      <c r="AD78" s="1">
        <v>11255.069260656031</v>
      </c>
      <c r="AE78" s="1">
        <v>14493.562820937494</v>
      </c>
      <c r="AF78" s="1">
        <v>0</v>
      </c>
      <c r="AG78" s="1">
        <v>66615.208493332961</v>
      </c>
      <c r="AH78" s="1">
        <v>13465.641376346828</v>
      </c>
      <c r="AI78" s="1">
        <v>717.19964898058151</v>
      </c>
      <c r="AJ78" s="1">
        <v>4615.1727776105445</v>
      </c>
      <c r="AK78" s="1">
        <v>194.93118664600419</v>
      </c>
      <c r="AL78" s="1">
        <v>214290.296875</v>
      </c>
      <c r="AM78" s="1">
        <v>166482.40625</v>
      </c>
      <c r="AN78" s="1">
        <v>47807.859375</v>
      </c>
      <c r="AO78" t="s">
        <v>12888</v>
      </c>
    </row>
    <row r="79" spans="1:41" x14ac:dyDescent="0.25">
      <c r="A79" s="1">
        <v>2013</v>
      </c>
      <c r="B79" t="s">
        <v>490</v>
      </c>
      <c r="C79" t="s">
        <v>6946</v>
      </c>
      <c r="D79" t="s">
        <v>7175</v>
      </c>
      <c r="E79" t="s">
        <v>7294</v>
      </c>
      <c r="F79" t="s">
        <v>8316</v>
      </c>
      <c r="G79" t="s">
        <v>10488</v>
      </c>
      <c r="H79" t="s">
        <v>12590</v>
      </c>
      <c r="I79" s="1">
        <v>2619.9934347426142</v>
      </c>
      <c r="J79" s="1">
        <v>61.299115297485599</v>
      </c>
      <c r="K79" s="1">
        <v>0</v>
      </c>
      <c r="L79" s="1"/>
      <c r="M79" s="1">
        <v>181.26508669145912</v>
      </c>
      <c r="N79" s="1">
        <v>397.13244836629019</v>
      </c>
      <c r="O79" s="1">
        <v>0</v>
      </c>
      <c r="P79" s="1">
        <v>6.1299115297485596</v>
      </c>
      <c r="Q79" s="1">
        <v>1274.0408123429406</v>
      </c>
      <c r="R79" s="1">
        <v>0</v>
      </c>
      <c r="S79" s="1">
        <v>2209.2201153213809</v>
      </c>
      <c r="T79" s="1">
        <v>3794.4152369143585</v>
      </c>
      <c r="U79" s="1">
        <v>1261.5357928222536</v>
      </c>
      <c r="V79" s="1">
        <v>557.82194920711891</v>
      </c>
      <c r="W79" s="1">
        <v>1324.060890425689</v>
      </c>
      <c r="X79" s="1">
        <v>968.52602170027239</v>
      </c>
      <c r="Y79" s="1">
        <v>3226.7854292596417</v>
      </c>
      <c r="Z79" s="1">
        <v>0</v>
      </c>
      <c r="AA79" s="1">
        <v>21109.730897089023</v>
      </c>
      <c r="AB79" s="1">
        <v>0</v>
      </c>
      <c r="AC79" s="1">
        <v>18.842868164788296</v>
      </c>
      <c r="AD79" s="1">
        <v>0</v>
      </c>
      <c r="AE79" s="1">
        <v>5732.6932626208527</v>
      </c>
      <c r="AF79" s="1"/>
      <c r="AG79" s="1"/>
      <c r="AH79" s="1">
        <v>1775.8448227098929</v>
      </c>
      <c r="AI79" s="1">
        <v>0</v>
      </c>
      <c r="AJ79" s="1">
        <v>3305.2157211534118</v>
      </c>
      <c r="AK79" s="1">
        <v>0</v>
      </c>
      <c r="AL79" s="1">
        <v>49824.55078125</v>
      </c>
      <c r="AM79" s="1">
        <v>39571.21875</v>
      </c>
      <c r="AN79" s="1">
        <v>10253.33203125</v>
      </c>
      <c r="AO79" t="s">
        <v>12889</v>
      </c>
    </row>
    <row r="80" spans="1:41" x14ac:dyDescent="0.25">
      <c r="A80" s="1">
        <v>2013</v>
      </c>
      <c r="B80" t="s">
        <v>490</v>
      </c>
      <c r="C80" t="s">
        <v>6947</v>
      </c>
      <c r="D80" t="s">
        <v>7175</v>
      </c>
      <c r="E80" t="s">
        <v>7295</v>
      </c>
      <c r="F80" t="s">
        <v>8317</v>
      </c>
      <c r="G80" t="s">
        <v>10488</v>
      </c>
      <c r="H80" t="s">
        <v>12590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>
        <v>80539.714649898175</v>
      </c>
      <c r="AH80" s="1"/>
      <c r="AI80" s="1"/>
      <c r="AJ80" s="1"/>
      <c r="AK80" s="1"/>
      <c r="AL80" s="1">
        <v>80539.7109375</v>
      </c>
      <c r="AM80" s="1">
        <v>80539.7109375</v>
      </c>
      <c r="AN80" s="1">
        <v>0</v>
      </c>
      <c r="AO80" t="s">
        <v>12890</v>
      </c>
    </row>
    <row r="81" spans="1:41" x14ac:dyDescent="0.25">
      <c r="A81" s="1">
        <v>2013</v>
      </c>
      <c r="B81" t="s">
        <v>490</v>
      </c>
      <c r="C81" t="s">
        <v>6947</v>
      </c>
      <c r="D81" t="s">
        <v>7175</v>
      </c>
      <c r="E81" t="s">
        <v>7295</v>
      </c>
      <c r="F81" t="s">
        <v>8318</v>
      </c>
      <c r="G81" t="s">
        <v>10488</v>
      </c>
      <c r="H81" t="s">
        <v>12590</v>
      </c>
      <c r="I81" s="1">
        <v>2850.40886133308</v>
      </c>
      <c r="J81" s="1">
        <v>11380.793746131176</v>
      </c>
      <c r="K81" s="1">
        <v>913.35681793253536</v>
      </c>
      <c r="L81" s="1">
        <v>2044.9384863241194</v>
      </c>
      <c r="M81" s="1">
        <v>4565.4959605622344</v>
      </c>
      <c r="N81" s="1">
        <v>739.86683583528577</v>
      </c>
      <c r="O81" s="1">
        <v>5464.5096331943532</v>
      </c>
      <c r="P81" s="1">
        <v>4835.8872058186389</v>
      </c>
      <c r="Q81" s="1">
        <v>2077.0278375929697</v>
      </c>
      <c r="R81" s="1">
        <v>4379.7778500254826</v>
      </c>
      <c r="S81" s="1">
        <v>1593.7769977346254</v>
      </c>
      <c r="T81" s="1">
        <v>6448.6669292954848</v>
      </c>
      <c r="U81" s="1">
        <v>1799.7420251341771</v>
      </c>
      <c r="V81" s="1">
        <v>1711.4712991057979</v>
      </c>
      <c r="W81" s="1">
        <v>1796.064078216328</v>
      </c>
      <c r="X81" s="1">
        <v>11657.865747275811</v>
      </c>
      <c r="Y81" s="1">
        <v>26228.665453488138</v>
      </c>
      <c r="Z81" s="1">
        <v>7512.819570859835</v>
      </c>
      <c r="AA81" s="1">
        <v>36821.167416183482</v>
      </c>
      <c r="AB81" s="1">
        <v>0</v>
      </c>
      <c r="AC81" s="1">
        <v>6281.3252731771972</v>
      </c>
      <c r="AD81" s="1">
        <v>9700.9758389862327</v>
      </c>
      <c r="AE81" s="1">
        <v>3677.9469178491358</v>
      </c>
      <c r="AF81" s="1">
        <v>0</v>
      </c>
      <c r="AG81" s="1">
        <v>80539.714649898175</v>
      </c>
      <c r="AH81" s="1">
        <v>12860.634094005707</v>
      </c>
      <c r="AI81" s="1">
        <v>1164.6831906522264</v>
      </c>
      <c r="AJ81" s="1">
        <v>21782.419658826933</v>
      </c>
      <c r="AK81" s="1">
        <v>2959.5212865626045</v>
      </c>
      <c r="AL81" s="1">
        <v>273789.5625</v>
      </c>
      <c r="AM81" s="1">
        <v>214663.96875</v>
      </c>
      <c r="AN81" s="1">
        <v>59125.546875</v>
      </c>
      <c r="AO81" t="s">
        <v>12891</v>
      </c>
    </row>
    <row r="82" spans="1:41" x14ac:dyDescent="0.25">
      <c r="A82" s="1">
        <v>2013</v>
      </c>
      <c r="B82" t="s">
        <v>490</v>
      </c>
      <c r="C82" t="s">
        <v>6947</v>
      </c>
      <c r="D82" t="s">
        <v>7175</v>
      </c>
      <c r="E82" t="s">
        <v>7295</v>
      </c>
      <c r="F82" t="s">
        <v>8319</v>
      </c>
      <c r="G82" t="s">
        <v>10488</v>
      </c>
      <c r="H82" t="s">
        <v>12590</v>
      </c>
      <c r="I82" s="1">
        <v>2555.4791556564987</v>
      </c>
      <c r="J82" s="1">
        <v>11380.793746131176</v>
      </c>
      <c r="K82" s="1">
        <v>913.35681793253536</v>
      </c>
      <c r="L82" s="1">
        <v>2044.9384863241194</v>
      </c>
      <c r="M82" s="1">
        <v>4565.4959605622344</v>
      </c>
      <c r="N82" s="1">
        <v>739.86683583528577</v>
      </c>
      <c r="O82" s="1">
        <v>5464.5096331943532</v>
      </c>
      <c r="P82" s="1">
        <v>4835.8872058186389</v>
      </c>
      <c r="Q82" s="1">
        <v>2077.0278375929697</v>
      </c>
      <c r="R82" s="1">
        <v>4379.7778500254826</v>
      </c>
      <c r="S82" s="1">
        <v>1593.7769977346254</v>
      </c>
      <c r="T82" s="1">
        <v>6448.6669292954848</v>
      </c>
      <c r="U82" s="1">
        <v>1556.9975285561341</v>
      </c>
      <c r="V82" s="1">
        <v>1625.652537689318</v>
      </c>
      <c r="W82" s="1">
        <v>1796.064078216328</v>
      </c>
      <c r="X82" s="1">
        <v>10550.368501284609</v>
      </c>
      <c r="Y82" s="1">
        <v>26228.665453488138</v>
      </c>
      <c r="Z82" s="1">
        <v>7512.819570859835</v>
      </c>
      <c r="AA82" s="1">
        <v>36821.167416183482</v>
      </c>
      <c r="AB82" s="1">
        <v>0</v>
      </c>
      <c r="AC82" s="1">
        <v>6281.3252731771972</v>
      </c>
      <c r="AD82" s="1">
        <v>9700.9758389862327</v>
      </c>
      <c r="AE82" s="1">
        <v>3677.9469178491358</v>
      </c>
      <c r="AF82" s="1">
        <v>0</v>
      </c>
      <c r="AG82" s="1">
        <v>80347.232657517932</v>
      </c>
      <c r="AH82" s="1">
        <v>12572.87578941589</v>
      </c>
      <c r="AI82" s="1">
        <v>934.19851713368053</v>
      </c>
      <c r="AJ82" s="1">
        <v>21782.419658826933</v>
      </c>
      <c r="AK82" s="1">
        <v>2959.5212865626045</v>
      </c>
      <c r="AL82" s="1">
        <v>271347.8125</v>
      </c>
      <c r="AM82" s="1">
        <v>213848</v>
      </c>
      <c r="AN82" s="1">
        <v>57499.80859375</v>
      </c>
      <c r="AO82" t="s">
        <v>12892</v>
      </c>
    </row>
    <row r="83" spans="1:41" x14ac:dyDescent="0.25">
      <c r="A83" s="1">
        <v>2013</v>
      </c>
      <c r="B83" t="s">
        <v>490</v>
      </c>
      <c r="C83" t="s">
        <v>6947</v>
      </c>
      <c r="D83" t="s">
        <v>7175</v>
      </c>
      <c r="E83" t="s">
        <v>7295</v>
      </c>
      <c r="F83" t="s">
        <v>8320</v>
      </c>
      <c r="G83" t="s">
        <v>10488</v>
      </c>
      <c r="H83" t="s">
        <v>12590</v>
      </c>
      <c r="I83" s="1">
        <v>294.9297056765817</v>
      </c>
      <c r="J83" s="1"/>
      <c r="K83" s="1">
        <v>0</v>
      </c>
      <c r="L83" s="1"/>
      <c r="M83" s="1">
        <v>0</v>
      </c>
      <c r="N83" s="1">
        <v>0</v>
      </c>
      <c r="O83" s="1">
        <v>0</v>
      </c>
      <c r="P83" s="1">
        <v>0</v>
      </c>
      <c r="Q83" s="1"/>
      <c r="R83" s="1">
        <v>0</v>
      </c>
      <c r="S83" s="1"/>
      <c r="T83" s="1"/>
      <c r="U83" s="1">
        <v>242.74449657804297</v>
      </c>
      <c r="V83" s="1">
        <v>85.81876141647983</v>
      </c>
      <c r="W83" s="1"/>
      <c r="X83" s="1">
        <v>1107.4972459912021</v>
      </c>
      <c r="Y83" s="1"/>
      <c r="Z83" s="1">
        <v>0</v>
      </c>
      <c r="AA83" s="1">
        <v>0</v>
      </c>
      <c r="AB83" s="1"/>
      <c r="AC83" s="1"/>
      <c r="AD83" s="1">
        <v>0</v>
      </c>
      <c r="AE83" s="1"/>
      <c r="AF83" s="1"/>
      <c r="AG83" s="1">
        <v>192.48199238024802</v>
      </c>
      <c r="AH83" s="1">
        <v>287.75830458981739</v>
      </c>
      <c r="AI83" s="1">
        <v>230.48467351854583</v>
      </c>
      <c r="AJ83" s="1"/>
      <c r="AK83" s="1"/>
      <c r="AL83" s="1">
        <v>2441.715087890625</v>
      </c>
      <c r="AM83" s="1">
        <v>815.9749755859375</v>
      </c>
      <c r="AN83" s="1">
        <v>1625.7401123046875</v>
      </c>
      <c r="AO83" t="s">
        <v>12893</v>
      </c>
    </row>
    <row r="84" spans="1:41" x14ac:dyDescent="0.25">
      <c r="A84" s="1">
        <v>2013</v>
      </c>
      <c r="B84" t="s">
        <v>490</v>
      </c>
      <c r="C84" t="s">
        <v>6947</v>
      </c>
      <c r="D84" t="s">
        <v>7175</v>
      </c>
      <c r="E84" t="s">
        <v>7295</v>
      </c>
      <c r="F84" t="s">
        <v>8321</v>
      </c>
      <c r="G84" t="s">
        <v>10488</v>
      </c>
      <c r="H84" t="s">
        <v>12590</v>
      </c>
      <c r="I84" s="1">
        <v>0</v>
      </c>
      <c r="J84" s="1">
        <v>183.8973458924568</v>
      </c>
      <c r="K84" s="1">
        <v>73.558938356982722</v>
      </c>
      <c r="L84" s="1"/>
      <c r="M84" s="1">
        <v>279.92652868134945</v>
      </c>
      <c r="N84" s="1">
        <v>0</v>
      </c>
      <c r="O84" s="1">
        <v>508.47616139264301</v>
      </c>
      <c r="P84" s="1">
        <v>392.31433790390781</v>
      </c>
      <c r="Q84" s="1">
        <v>548.89679801980503</v>
      </c>
      <c r="R84" s="1">
        <v>0</v>
      </c>
      <c r="S84" s="1">
        <v>500.20078082748245</v>
      </c>
      <c r="T84" s="1">
        <v>1471.1787671396544</v>
      </c>
      <c r="U84" s="1">
        <v>1525.1219886014417</v>
      </c>
      <c r="V84" s="1">
        <v>79.688849886731276</v>
      </c>
      <c r="W84" s="1">
        <v>0</v>
      </c>
      <c r="X84" s="1">
        <v>263.58619577918807</v>
      </c>
      <c r="Y84" s="1">
        <v>2451.9646118994237</v>
      </c>
      <c r="Z84" s="1">
        <v>0</v>
      </c>
      <c r="AA84" s="1">
        <v>4196.4697644723174</v>
      </c>
      <c r="AB84" s="1"/>
      <c r="AC84" s="1">
        <v>27.128439177974236</v>
      </c>
      <c r="AD84" s="1">
        <v>169.11506423846814</v>
      </c>
      <c r="AE84" s="1">
        <v>0</v>
      </c>
      <c r="AF84" s="1"/>
      <c r="AG84" s="1"/>
      <c r="AH84" s="1">
        <v>398.87929437384025</v>
      </c>
      <c r="AI84" s="1">
        <v>0</v>
      </c>
      <c r="AJ84" s="1">
        <v>856.53306846517046</v>
      </c>
      <c r="AK84" s="1">
        <v>61.299115297485599</v>
      </c>
      <c r="AL84" s="1">
        <v>13988.236328125</v>
      </c>
      <c r="AM84" s="1">
        <v>10262.0166015625</v>
      </c>
      <c r="AN84" s="1">
        <v>3726.220703125</v>
      </c>
      <c r="AO84" t="s">
        <v>12894</v>
      </c>
    </row>
    <row r="85" spans="1:41" x14ac:dyDescent="0.25">
      <c r="A85" s="1">
        <v>2013</v>
      </c>
      <c r="B85" t="s">
        <v>490</v>
      </c>
      <c r="C85" t="s">
        <v>6947</v>
      </c>
      <c r="D85" t="s">
        <v>7175</v>
      </c>
      <c r="E85" t="s">
        <v>7295</v>
      </c>
      <c r="F85" t="s">
        <v>8322</v>
      </c>
      <c r="G85" t="s">
        <v>10488</v>
      </c>
      <c r="H85" t="s">
        <v>12590</v>
      </c>
      <c r="I85" s="1">
        <v>542.74243642295596</v>
      </c>
      <c r="J85" s="1">
        <v>3677.9469178491358</v>
      </c>
      <c r="K85" s="1">
        <v>370.24665639681302</v>
      </c>
      <c r="L85" s="1">
        <v>1199.0106952188182</v>
      </c>
      <c r="M85" s="1">
        <v>1534.0269181540566</v>
      </c>
      <c r="N85" s="1">
        <v>739.86683583528577</v>
      </c>
      <c r="O85" s="1">
        <v>3037.9841541433861</v>
      </c>
      <c r="P85" s="1">
        <v>1091.1242522952437</v>
      </c>
      <c r="Q85" s="1">
        <v>300.12046849648948</v>
      </c>
      <c r="R85" s="1">
        <v>0</v>
      </c>
      <c r="S85" s="1">
        <v>500.20078082748245</v>
      </c>
      <c r="T85" s="1">
        <v>3604.3879794921531</v>
      </c>
      <c r="U85" s="1">
        <v>26.971610730893662</v>
      </c>
      <c r="V85" s="1">
        <v>801.79242809111156</v>
      </c>
      <c r="W85" s="1">
        <v>772.36885274831855</v>
      </c>
      <c r="X85" s="1">
        <v>6893.6985063552302</v>
      </c>
      <c r="Y85" s="1">
        <v>3218.2035531179936</v>
      </c>
      <c r="Z85" s="1">
        <v>0</v>
      </c>
      <c r="AA85" s="1">
        <v>16687.509234333436</v>
      </c>
      <c r="AB85" s="1"/>
      <c r="AC85" s="1">
        <v>71.285844936009795</v>
      </c>
      <c r="AD85" s="1">
        <v>3415.8373871079066</v>
      </c>
      <c r="AE85" s="1">
        <v>3425.3945628234951</v>
      </c>
      <c r="AF85" s="1"/>
      <c r="AG85" s="1"/>
      <c r="AH85" s="1">
        <v>9467.1357066784676</v>
      </c>
      <c r="AI85" s="1">
        <v>398.44424943365635</v>
      </c>
      <c r="AJ85" s="1">
        <v>5139.1984107910239</v>
      </c>
      <c r="AK85" s="1">
        <v>655.90053368309589</v>
      </c>
      <c r="AL85" s="1">
        <v>67571.3984375</v>
      </c>
      <c r="AM85" s="1">
        <v>36921.1640625</v>
      </c>
      <c r="AN85" s="1">
        <v>30650.23046875</v>
      </c>
      <c r="AO85" t="s">
        <v>12895</v>
      </c>
    </row>
    <row r="86" spans="1:41" x14ac:dyDescent="0.25">
      <c r="A86" s="1">
        <v>2013</v>
      </c>
      <c r="B86" t="s">
        <v>490</v>
      </c>
      <c r="C86" t="s">
        <v>6947</v>
      </c>
      <c r="D86" t="s">
        <v>7175</v>
      </c>
      <c r="E86" t="s">
        <v>7295</v>
      </c>
      <c r="F86" t="s">
        <v>8323</v>
      </c>
      <c r="G86" t="s">
        <v>10488</v>
      </c>
      <c r="H86" t="s">
        <v>12590</v>
      </c>
      <c r="I86" s="1">
        <v>525.75645853192464</v>
      </c>
      <c r="J86" s="1">
        <v>453.61345320139338</v>
      </c>
      <c r="K86" s="1">
        <v>205.96502739955162</v>
      </c>
      <c r="L86" s="1"/>
      <c r="M86" s="1">
        <v>2282.3613902480979</v>
      </c>
      <c r="N86" s="1">
        <v>0</v>
      </c>
      <c r="O86" s="1">
        <v>456.98490454275509</v>
      </c>
      <c r="P86" s="1">
        <v>2243.5476198879728</v>
      </c>
      <c r="Q86" s="1">
        <v>1177.7374502459788</v>
      </c>
      <c r="R86" s="1">
        <v>0</v>
      </c>
      <c r="S86" s="1">
        <v>19.615716895195391</v>
      </c>
      <c r="T86" s="1">
        <v>0</v>
      </c>
      <c r="U86" s="1">
        <v>242.74449657804297</v>
      </c>
      <c r="V86" s="1">
        <v>100.53054908787638</v>
      </c>
      <c r="W86" s="1">
        <v>257.45628424943948</v>
      </c>
      <c r="X86" s="1">
        <v>717.19964898058151</v>
      </c>
      <c r="Y86" s="1">
        <v>2611.3423116728864</v>
      </c>
      <c r="Z86" s="1">
        <v>0</v>
      </c>
      <c r="AA86" s="1">
        <v>4507.3506350014723</v>
      </c>
      <c r="AB86" s="1"/>
      <c r="AC86" s="1">
        <v>531.71735657961369</v>
      </c>
      <c r="AD86" s="1">
        <v>1945.5634255596008</v>
      </c>
      <c r="AE86" s="1">
        <v>0</v>
      </c>
      <c r="AF86" s="1"/>
      <c r="AG86" s="1"/>
      <c r="AH86" s="1">
        <v>760.55622547698658</v>
      </c>
      <c r="AI86" s="1">
        <v>319.98138185287479</v>
      </c>
      <c r="AJ86" s="1">
        <v>1870.0971994822889</v>
      </c>
      <c r="AK86" s="1">
        <v>36.779469178491361</v>
      </c>
      <c r="AL86" s="1">
        <v>21266.900390625</v>
      </c>
      <c r="AM86" s="1">
        <v>14264.4384765625</v>
      </c>
      <c r="AN86" s="1">
        <v>7002.46337890625</v>
      </c>
      <c r="AO86" t="s">
        <v>12896</v>
      </c>
    </row>
    <row r="87" spans="1:41" x14ac:dyDescent="0.25">
      <c r="A87" s="1">
        <v>2013</v>
      </c>
      <c r="B87" t="s">
        <v>490</v>
      </c>
      <c r="C87" t="s">
        <v>6947</v>
      </c>
      <c r="D87" t="s">
        <v>7175</v>
      </c>
      <c r="E87" t="s">
        <v>7295</v>
      </c>
      <c r="F87" t="s">
        <v>8324</v>
      </c>
      <c r="G87" t="s">
        <v>10488</v>
      </c>
      <c r="H87" t="s">
        <v>12590</v>
      </c>
      <c r="I87" s="1">
        <v>578.33210438511708</v>
      </c>
      <c r="J87" s="1">
        <v>326.11129338262339</v>
      </c>
      <c r="K87" s="1">
        <v>61.299115297485599</v>
      </c>
      <c r="L87" s="1">
        <v>196.15716895195391</v>
      </c>
      <c r="M87" s="1">
        <v>111.76522821331076</v>
      </c>
      <c r="N87" s="1">
        <v>0</v>
      </c>
      <c r="O87" s="1">
        <v>392.62083348039522</v>
      </c>
      <c r="P87" s="1">
        <v>186.34931050435623</v>
      </c>
      <c r="Q87" s="1">
        <v>0</v>
      </c>
      <c r="R87" s="1">
        <v>0</v>
      </c>
      <c r="S87" s="1">
        <v>321.20736415882453</v>
      </c>
      <c r="T87" s="1">
        <v>85.81876141647983</v>
      </c>
      <c r="U87" s="1">
        <v>0</v>
      </c>
      <c r="V87" s="1">
        <v>562.72587843091776</v>
      </c>
      <c r="W87" s="1">
        <v>220.67681507094815</v>
      </c>
      <c r="X87" s="1">
        <v>1494.4724309526989</v>
      </c>
      <c r="Y87" s="1">
        <v>10468.66291050459</v>
      </c>
      <c r="Z87" s="1">
        <v>0</v>
      </c>
      <c r="AA87" s="1">
        <v>2575.871757473948</v>
      </c>
      <c r="AB87" s="1"/>
      <c r="AC87" s="1">
        <v>502.85936588358629</v>
      </c>
      <c r="AD87" s="1">
        <v>800.38233389236586</v>
      </c>
      <c r="AE87" s="1">
        <v>0</v>
      </c>
      <c r="AF87" s="1"/>
      <c r="AG87" s="1"/>
      <c r="AH87" s="1">
        <v>1238.1976557665282</v>
      </c>
      <c r="AI87" s="1">
        <v>143.4399297961163</v>
      </c>
      <c r="AJ87" s="1">
        <v>7180.6022239663453</v>
      </c>
      <c r="AK87" s="1">
        <v>150.79582363181456</v>
      </c>
      <c r="AL87" s="1">
        <v>27598.345703125</v>
      </c>
      <c r="AM87" s="1">
        <v>22577.671875</v>
      </c>
      <c r="AN87" s="1">
        <v>5020.67626953125</v>
      </c>
      <c r="AO87" t="s">
        <v>12897</v>
      </c>
    </row>
    <row r="88" spans="1:41" x14ac:dyDescent="0.25">
      <c r="A88" s="1">
        <v>2013</v>
      </c>
      <c r="B88" t="s">
        <v>490</v>
      </c>
      <c r="C88" t="s">
        <v>6947</v>
      </c>
      <c r="D88" t="s">
        <v>7175</v>
      </c>
      <c r="E88" t="s">
        <v>7295</v>
      </c>
      <c r="F88" t="s">
        <v>8325</v>
      </c>
      <c r="G88" t="s">
        <v>10488</v>
      </c>
      <c r="H88" t="s">
        <v>12590</v>
      </c>
      <c r="I88" s="1">
        <v>687.5276765417475</v>
      </c>
      <c r="J88" s="1">
        <v>734.36340126387745</v>
      </c>
      <c r="K88" s="1">
        <v>0</v>
      </c>
      <c r="L88" s="1">
        <v>343.27504566591932</v>
      </c>
      <c r="M88" s="1">
        <v>262.78519673745683</v>
      </c>
      <c r="N88" s="1">
        <v>0</v>
      </c>
      <c r="O88" s="1">
        <v>205.96502739955162</v>
      </c>
      <c r="P88" s="1">
        <v>530.23734732325045</v>
      </c>
      <c r="Q88" s="1">
        <v>0</v>
      </c>
      <c r="R88" s="1">
        <v>0</v>
      </c>
      <c r="S88" s="1">
        <v>14.711787671396543</v>
      </c>
      <c r="T88" s="1">
        <v>98.078584475976953</v>
      </c>
      <c r="U88" s="1">
        <v>4.9039292237988477</v>
      </c>
      <c r="V88" s="1">
        <v>78.462867580781563</v>
      </c>
      <c r="W88" s="1">
        <v>0</v>
      </c>
      <c r="X88" s="1">
        <v>514.91256849887895</v>
      </c>
      <c r="Y88" s="1">
        <v>7000.3589669728553</v>
      </c>
      <c r="Z88" s="1">
        <v>7512.819570859835</v>
      </c>
      <c r="AA88" s="1">
        <v>1314.3537037283388</v>
      </c>
      <c r="AB88" s="1"/>
      <c r="AC88" s="1">
        <v>5097.8143534449218</v>
      </c>
      <c r="AD88" s="1">
        <v>0</v>
      </c>
      <c r="AE88" s="1"/>
      <c r="AF88" s="1"/>
      <c r="AG88" s="1"/>
      <c r="AH88" s="1">
        <v>843.02314573060255</v>
      </c>
      <c r="AI88" s="1">
        <v>302.81762956957886</v>
      </c>
      <c r="AJ88" s="1">
        <v>2881.5899480288349</v>
      </c>
      <c r="AK88" s="1">
        <v>73.558938356982722</v>
      </c>
      <c r="AL88" s="1">
        <v>28501.560546875</v>
      </c>
      <c r="AM88" s="1">
        <v>26185.70703125</v>
      </c>
      <c r="AN88" s="1">
        <v>2315.852783203125</v>
      </c>
      <c r="AO88" t="s">
        <v>12898</v>
      </c>
    </row>
    <row r="89" spans="1:41" x14ac:dyDescent="0.25">
      <c r="A89" s="1">
        <v>2013</v>
      </c>
      <c r="B89" t="s">
        <v>490</v>
      </c>
      <c r="C89" t="s">
        <v>6947</v>
      </c>
      <c r="D89" t="s">
        <v>7175</v>
      </c>
      <c r="E89" t="s">
        <v>7295</v>
      </c>
      <c r="F89" t="s">
        <v>8326</v>
      </c>
      <c r="G89" t="s">
        <v>10488</v>
      </c>
      <c r="H89" t="s">
        <v>12590</v>
      </c>
      <c r="I89" s="1"/>
      <c r="J89" s="1">
        <v>3383.711164421205</v>
      </c>
      <c r="K89" s="1">
        <v>98.078584475976953</v>
      </c>
      <c r="L89" s="1">
        <v>183.8973458924568</v>
      </c>
      <c r="M89" s="1">
        <v>28.088428368796574</v>
      </c>
      <c r="N89" s="1">
        <v>0</v>
      </c>
      <c r="O89" s="1">
        <v>566.40382534876687</v>
      </c>
      <c r="P89" s="1">
        <v>61.299115297485599</v>
      </c>
      <c r="Q89" s="1">
        <v>0</v>
      </c>
      <c r="R89" s="1">
        <v>4379.7778500254826</v>
      </c>
      <c r="S89" s="1">
        <v>181.44538128055737</v>
      </c>
      <c r="T89" s="1">
        <v>1189.2028367712205</v>
      </c>
      <c r="U89" s="1">
        <v>0</v>
      </c>
      <c r="V89" s="1">
        <v>0</v>
      </c>
      <c r="W89" s="1">
        <v>337.14513413617078</v>
      </c>
      <c r="X89" s="1">
        <v>804.24439270301104</v>
      </c>
      <c r="Y89" s="1">
        <v>478.13309932038766</v>
      </c>
      <c r="Z89" s="1">
        <v>0</v>
      </c>
      <c r="AA89" s="1">
        <v>3065.1146808316817</v>
      </c>
      <c r="AB89" s="1">
        <v>0</v>
      </c>
      <c r="AC89" s="1">
        <v>26.990405997525716</v>
      </c>
      <c r="AD89" s="1">
        <v>845.92779110530125</v>
      </c>
      <c r="AE89" s="1">
        <v>252.55235502564065</v>
      </c>
      <c r="AF89" s="1"/>
      <c r="AG89" s="1"/>
      <c r="AH89" s="1">
        <v>2.4974396226927729</v>
      </c>
      <c r="AI89" s="1">
        <v>0</v>
      </c>
      <c r="AJ89" s="1">
        <v>713.77755705430866</v>
      </c>
      <c r="AK89" s="1">
        <v>1162.2312260403269</v>
      </c>
      <c r="AL89" s="1">
        <v>17760.517578125</v>
      </c>
      <c r="AM89" s="1">
        <v>12545.2529296875</v>
      </c>
      <c r="AN89" s="1">
        <v>5215.26513671875</v>
      </c>
      <c r="AO89" t="s">
        <v>12899</v>
      </c>
    </row>
    <row r="90" spans="1:41" x14ac:dyDescent="0.25">
      <c r="A90" s="1">
        <v>2013</v>
      </c>
      <c r="B90" t="s">
        <v>490</v>
      </c>
      <c r="C90" t="s">
        <v>6947</v>
      </c>
      <c r="D90" t="s">
        <v>7175</v>
      </c>
      <c r="E90" t="s">
        <v>7295</v>
      </c>
      <c r="F90" t="s">
        <v>8327</v>
      </c>
      <c r="G90" t="s">
        <v>10488</v>
      </c>
      <c r="H90" t="s">
        <v>12590</v>
      </c>
      <c r="I90" s="1">
        <v>516.05018545133521</v>
      </c>
      <c r="J90" s="1">
        <v>2621.1501701204843</v>
      </c>
      <c r="K90" s="1">
        <v>104.20849600572551</v>
      </c>
      <c r="L90" s="1">
        <v>122.5982305949712</v>
      </c>
      <c r="M90" s="1">
        <v>66.54227015916706</v>
      </c>
      <c r="N90" s="1">
        <v>0</v>
      </c>
      <c r="O90" s="1">
        <v>296.07472688685544</v>
      </c>
      <c r="P90" s="1">
        <v>331.01522260642224</v>
      </c>
      <c r="Q90" s="1">
        <v>50.273120830696264</v>
      </c>
      <c r="R90" s="1">
        <v>0</v>
      </c>
      <c r="S90" s="1">
        <v>56.395186073686752</v>
      </c>
      <c r="T90" s="1">
        <v>0</v>
      </c>
      <c r="U90" s="1">
        <v>0</v>
      </c>
      <c r="V90" s="1">
        <v>88.270726028379258</v>
      </c>
      <c r="W90" s="1">
        <v>208.41699201145101</v>
      </c>
      <c r="X90" s="1">
        <v>969.75200400622214</v>
      </c>
      <c r="Y90" s="1"/>
      <c r="Z90" s="1">
        <v>0</v>
      </c>
      <c r="AA90" s="1">
        <v>4474.4976403422806</v>
      </c>
      <c r="AB90" s="1">
        <v>0</v>
      </c>
      <c r="AC90" s="1">
        <v>23.529507157565238</v>
      </c>
      <c r="AD90" s="1">
        <v>2524.1498370825898</v>
      </c>
      <c r="AE90" s="1">
        <v>0</v>
      </c>
      <c r="AF90" s="1"/>
      <c r="AG90" s="1"/>
      <c r="AH90" s="1">
        <v>150.34462635659352</v>
      </c>
      <c r="AI90" s="1">
        <v>0</v>
      </c>
      <c r="AJ90" s="1">
        <v>3140.6212510389573</v>
      </c>
      <c r="AK90" s="1">
        <v>818.95618037440761</v>
      </c>
      <c r="AL90" s="1">
        <v>16562.845703125</v>
      </c>
      <c r="AM90" s="1">
        <v>11368.005859375</v>
      </c>
      <c r="AN90" s="1">
        <v>5194.84033203125</v>
      </c>
      <c r="AO90" t="s">
        <v>12900</v>
      </c>
    </row>
    <row r="91" spans="1:41" x14ac:dyDescent="0.25">
      <c r="A91" s="1">
        <v>2013</v>
      </c>
      <c r="B91" t="s">
        <v>491</v>
      </c>
      <c r="C91" t="s">
        <v>6948</v>
      </c>
      <c r="D91" t="s">
        <v>7175</v>
      </c>
      <c r="E91" t="s">
        <v>7296</v>
      </c>
      <c r="F91" t="s">
        <v>8328</v>
      </c>
      <c r="G91" t="s">
        <v>10488</v>
      </c>
      <c r="H91" t="s">
        <v>12590</v>
      </c>
      <c r="I91" s="1">
        <v>35379.19140625</v>
      </c>
      <c r="J91" s="1">
        <v>21628.779296875</v>
      </c>
      <c r="K91" s="1">
        <v>2354.831298828125</v>
      </c>
      <c r="L91" s="1">
        <v>4049.870849609375</v>
      </c>
      <c r="M91" s="1">
        <v>16072.998046875</v>
      </c>
      <c r="N91" s="1">
        <v>30571.095703125</v>
      </c>
      <c r="O91" s="1">
        <v>5605.32373046875</v>
      </c>
      <c r="P91" s="1">
        <v>7887.72509765625</v>
      </c>
      <c r="Q91" s="1">
        <v>4877.62353515625</v>
      </c>
      <c r="R91" s="1">
        <v>8432.2197265625</v>
      </c>
      <c r="S91" s="1">
        <v>29082.568359375</v>
      </c>
      <c r="T91" s="1">
        <v>17191.93359375</v>
      </c>
      <c r="U91" s="1">
        <v>6079.646484375</v>
      </c>
      <c r="V91" s="1">
        <v>8639.4970703125</v>
      </c>
      <c r="W91" s="1">
        <v>6037.4443359375</v>
      </c>
      <c r="X91" s="1">
        <v>13343.591796875</v>
      </c>
      <c r="Y91" s="1">
        <v>79625.1015625</v>
      </c>
      <c r="Z91" s="1">
        <v>11837.7685546875</v>
      </c>
      <c r="AA91" s="1">
        <v>120032.453125</v>
      </c>
      <c r="AB91" s="1">
        <v>1966.4755859375</v>
      </c>
      <c r="AC91" s="1">
        <v>10002.9521484375</v>
      </c>
      <c r="AD91" s="1">
        <v>26642.013671875</v>
      </c>
      <c r="AE91" s="1">
        <v>38693.88671875</v>
      </c>
      <c r="AF91" s="1">
        <v>36723.56640625</v>
      </c>
      <c r="AG91" s="1">
        <v>181729.8125</v>
      </c>
      <c r="AH91" s="1">
        <v>61782.56640625</v>
      </c>
      <c r="AI91" s="1">
        <v>7387.56396484375</v>
      </c>
      <c r="AJ91" s="1">
        <v>34191.4140625</v>
      </c>
      <c r="AK91" s="1">
        <v>5264.3681640625</v>
      </c>
      <c r="AL91" s="1">
        <v>833114.3125</v>
      </c>
      <c r="AM91" s="1">
        <v>640382.5625</v>
      </c>
      <c r="AN91" s="1">
        <v>192731.6875</v>
      </c>
      <c r="AO91" t="s">
        <v>12901</v>
      </c>
    </row>
    <row r="92" spans="1:41" x14ac:dyDescent="0.25">
      <c r="A92" s="1">
        <v>2013</v>
      </c>
      <c r="B92" t="s">
        <v>491</v>
      </c>
      <c r="C92" t="s">
        <v>6948</v>
      </c>
      <c r="D92" t="s">
        <v>7175</v>
      </c>
      <c r="E92" t="s">
        <v>7296</v>
      </c>
      <c r="F92" t="s">
        <v>8328</v>
      </c>
      <c r="G92" t="s">
        <v>10489</v>
      </c>
      <c r="H92" t="s">
        <v>12590</v>
      </c>
      <c r="I92" s="1">
        <v>28857.831458388919</v>
      </c>
      <c r="J92" s="1">
        <v>17642</v>
      </c>
      <c r="K92" s="1">
        <v>1920.7709937853811</v>
      </c>
      <c r="L92" s="1">
        <v>3303.3681200000001</v>
      </c>
      <c r="M92" s="1">
        <v>13110.30219</v>
      </c>
      <c r="N92" s="1">
        <v>24936</v>
      </c>
      <c r="O92" s="1">
        <v>4572.108227894737</v>
      </c>
      <c r="P92" s="1">
        <v>6433.7999999999993</v>
      </c>
      <c r="Q92" s="1">
        <v>3978.5430000000001</v>
      </c>
      <c r="R92" s="1">
        <v>6877.9291700000003</v>
      </c>
      <c r="S92" s="1">
        <v>23721.850669665211</v>
      </c>
      <c r="T92" s="1">
        <v>14022.986000000001</v>
      </c>
      <c r="U92" s="1">
        <v>4959</v>
      </c>
      <c r="V92" s="1">
        <v>7047</v>
      </c>
      <c r="W92" s="1">
        <v>4924.5770000000002</v>
      </c>
      <c r="X92" s="1">
        <v>10884</v>
      </c>
      <c r="Y92" s="1">
        <v>64948</v>
      </c>
      <c r="Z92" s="1">
        <v>9655.7419999999984</v>
      </c>
      <c r="AA92" s="1">
        <v>97907.165017342442</v>
      </c>
      <c r="AB92" s="1">
        <v>1604</v>
      </c>
      <c r="AC92" s="1">
        <v>8159.1322254474471</v>
      </c>
      <c r="AD92" s="1">
        <v>21731.155999999999</v>
      </c>
      <c r="AE92" s="1">
        <v>31561.53661289814</v>
      </c>
      <c r="AF92" s="1">
        <v>29954.402999999998</v>
      </c>
      <c r="AG92" s="1">
        <v>148232</v>
      </c>
      <c r="AH92" s="1">
        <v>50394.336170000002</v>
      </c>
      <c r="AI92" s="1">
        <v>6025.8324823210014</v>
      </c>
      <c r="AJ92" s="1">
        <v>27888.994139999999</v>
      </c>
      <c r="AK92" s="1">
        <v>4294</v>
      </c>
      <c r="AL92" s="1">
        <v>679548.3125</v>
      </c>
      <c r="AM92" s="1">
        <v>522342.4375</v>
      </c>
      <c r="AN92" s="1">
        <v>157205.921875</v>
      </c>
      <c r="AO92" t="s">
        <v>12902</v>
      </c>
    </row>
    <row r="93" spans="1:41" x14ac:dyDescent="0.25">
      <c r="A93" s="1">
        <v>2013</v>
      </c>
      <c r="B93" t="s">
        <v>491</v>
      </c>
      <c r="C93" t="s">
        <v>6948</v>
      </c>
      <c r="D93" t="s">
        <v>7175</v>
      </c>
      <c r="E93" t="s">
        <v>7297</v>
      </c>
      <c r="F93" t="s">
        <v>8329</v>
      </c>
      <c r="G93" t="s">
        <v>10490</v>
      </c>
      <c r="H93" t="s">
        <v>12590</v>
      </c>
      <c r="I93" s="1">
        <v>2.8331601619720459</v>
      </c>
      <c r="J93" s="1">
        <v>562.72589111328125</v>
      </c>
      <c r="K93" s="1">
        <v>73.470733642578125</v>
      </c>
      <c r="L93" s="1">
        <v>132.40608215332031</v>
      </c>
      <c r="M93" s="1">
        <v>244.4268798828125</v>
      </c>
      <c r="N93" s="1">
        <v>0</v>
      </c>
      <c r="O93" s="1">
        <v>34.121307373046875</v>
      </c>
      <c r="P93" s="1">
        <v>517.36456298828125</v>
      </c>
      <c r="Q93" s="1">
        <v>494.79541015625</v>
      </c>
      <c r="R93" s="1">
        <v>11.745709419250488</v>
      </c>
      <c r="S93" s="1">
        <v>8.6002655029296875</v>
      </c>
      <c r="T93" s="1">
        <v>136.08403015136719</v>
      </c>
      <c r="U93" s="1">
        <v>0</v>
      </c>
      <c r="V93" s="1">
        <v>11.033841133117676</v>
      </c>
      <c r="W93" s="1">
        <v>0</v>
      </c>
      <c r="X93" s="1">
        <v>129.95411682128906</v>
      </c>
      <c r="Y93" s="1">
        <v>3908.431640625</v>
      </c>
      <c r="Z93" s="1">
        <v>0</v>
      </c>
      <c r="AA93" s="1">
        <v>3461.643310546875</v>
      </c>
      <c r="AB93" s="1">
        <v>635.058837890625</v>
      </c>
      <c r="AC93" s="1">
        <v>15.902263641357422</v>
      </c>
      <c r="AD93" s="1">
        <v>20.841699600219727</v>
      </c>
      <c r="AE93" s="1">
        <v>10.995872497558594</v>
      </c>
      <c r="AF93" s="1">
        <v>1857.321533203125</v>
      </c>
      <c r="AG93" s="1">
        <v>22294.48828125</v>
      </c>
      <c r="AH93" s="1">
        <v>2924.345703125</v>
      </c>
      <c r="AI93" s="1">
        <v>44.405139923095703</v>
      </c>
      <c r="AJ93" s="1">
        <v>1167.6390380859375</v>
      </c>
      <c r="AK93" s="1">
        <v>2.4519646167755127</v>
      </c>
      <c r="AL93" s="1">
        <v>38703.09375</v>
      </c>
      <c r="AM93" s="1">
        <v>34449.328125</v>
      </c>
      <c r="AN93" s="1">
        <v>4253.7607421875</v>
      </c>
      <c r="AO93" t="s">
        <v>12903</v>
      </c>
    </row>
    <row r="94" spans="1:41" x14ac:dyDescent="0.25">
      <c r="A94" s="1">
        <v>2013</v>
      </c>
      <c r="B94" t="s">
        <v>491</v>
      </c>
      <c r="C94" t="s">
        <v>6948</v>
      </c>
      <c r="D94" t="s">
        <v>7175</v>
      </c>
      <c r="E94" t="s">
        <v>7297</v>
      </c>
      <c r="F94" t="s">
        <v>8329</v>
      </c>
      <c r="G94" t="s">
        <v>10491</v>
      </c>
      <c r="H94" t="s">
        <v>12590</v>
      </c>
      <c r="I94" s="1">
        <v>2.3109307827331991</v>
      </c>
      <c r="J94" s="1">
        <v>459</v>
      </c>
      <c r="K94" s="1">
        <v>59.928055006103882</v>
      </c>
      <c r="L94" s="1">
        <v>108</v>
      </c>
      <c r="M94" s="1">
        <v>199.37226999999999</v>
      </c>
      <c r="N94" s="1">
        <v>0</v>
      </c>
      <c r="O94" s="1">
        <v>27.831810000000001</v>
      </c>
      <c r="P94" s="1">
        <v>422</v>
      </c>
      <c r="Q94" s="1">
        <v>403.59100000000001</v>
      </c>
      <c r="R94" s="1">
        <v>9.5806515360644813</v>
      </c>
      <c r="S94" s="1">
        <v>7.0149999999999997</v>
      </c>
      <c r="T94" s="1">
        <v>111</v>
      </c>
      <c r="U94" s="1">
        <v>0</v>
      </c>
      <c r="V94" s="1">
        <v>9</v>
      </c>
      <c r="W94" s="1">
        <v>0</v>
      </c>
      <c r="X94" s="1">
        <v>106</v>
      </c>
      <c r="Y94" s="1">
        <v>3188</v>
      </c>
      <c r="Z94" s="1">
        <v>0</v>
      </c>
      <c r="AA94" s="1">
        <v>2823.5671699999998</v>
      </c>
      <c r="AB94" s="1">
        <v>518</v>
      </c>
      <c r="AC94" s="1">
        <v>12.97103834842672</v>
      </c>
      <c r="AD94" s="1">
        <v>17</v>
      </c>
      <c r="AE94" s="1">
        <v>8.9690300000000001</v>
      </c>
      <c r="AF94" s="1">
        <v>1514.9659999999999</v>
      </c>
      <c r="AG94" s="1">
        <v>18185</v>
      </c>
      <c r="AH94" s="1">
        <v>2385.308165714288</v>
      </c>
      <c r="AI94" s="1">
        <v>36.220049695</v>
      </c>
      <c r="AJ94" s="1">
        <v>952.41096000000005</v>
      </c>
      <c r="AK94" s="1">
        <v>2</v>
      </c>
      <c r="AL94" s="1">
        <v>31569.041015625</v>
      </c>
      <c r="AM94" s="1">
        <v>28099.3671875</v>
      </c>
      <c r="AN94" s="1">
        <v>3469.67529296875</v>
      </c>
      <c r="AO94" t="s">
        <v>12904</v>
      </c>
    </row>
    <row r="95" spans="1:41" x14ac:dyDescent="0.25">
      <c r="A95" s="1">
        <v>2013</v>
      </c>
      <c r="B95" t="s">
        <v>491</v>
      </c>
      <c r="C95" t="s">
        <v>6948</v>
      </c>
      <c r="D95" t="s">
        <v>7175</v>
      </c>
      <c r="E95" t="s">
        <v>7298</v>
      </c>
      <c r="F95" t="s">
        <v>8330</v>
      </c>
      <c r="G95" t="s">
        <v>10492</v>
      </c>
      <c r="H95" t="s">
        <v>12590</v>
      </c>
      <c r="I95" s="1">
        <v>2571.02685546875</v>
      </c>
      <c r="J95" s="1">
        <v>7814.4111328125</v>
      </c>
      <c r="K95" s="1">
        <v>1043.896728515625</v>
      </c>
      <c r="L95" s="1">
        <v>1357.162353515625</v>
      </c>
      <c r="M95" s="1">
        <v>4414.4951171875</v>
      </c>
      <c r="N95" s="1">
        <v>4799.720703125</v>
      </c>
      <c r="O95" s="1">
        <v>4686.2646484375</v>
      </c>
      <c r="P95" s="1">
        <v>4717.2119140625</v>
      </c>
      <c r="Q95" s="1">
        <v>2046.056640625</v>
      </c>
      <c r="R95" s="1">
        <v>4061.828125</v>
      </c>
      <c r="S95" s="1">
        <v>1870.7174072265625</v>
      </c>
      <c r="T95" s="1">
        <v>6594.55859375</v>
      </c>
      <c r="U95" s="1">
        <v>1521.444091796875</v>
      </c>
      <c r="V95" s="1">
        <v>1921.1142578125</v>
      </c>
      <c r="W95" s="1">
        <v>2094.040283203125</v>
      </c>
      <c r="X95" s="1">
        <v>11340.3359375</v>
      </c>
      <c r="Y95" s="1">
        <v>13227.123046875</v>
      </c>
      <c r="Z95" s="1">
        <v>6210.29052734375</v>
      </c>
      <c r="AA95" s="1">
        <v>37201.40234375</v>
      </c>
      <c r="AB95" s="1">
        <v>522.2684326171875</v>
      </c>
      <c r="AC95" s="1">
        <v>6281.3251953125</v>
      </c>
      <c r="AD95" s="1">
        <v>11373.365234375</v>
      </c>
      <c r="AE95" s="1">
        <v>2982.29833984375</v>
      </c>
      <c r="AF95" s="1">
        <v>8522.4208984375</v>
      </c>
      <c r="AG95" s="1">
        <v>71576.5234375</v>
      </c>
      <c r="AH95" s="1">
        <v>12860.6337890625</v>
      </c>
      <c r="AI95" s="1">
        <v>1035.972412109375</v>
      </c>
      <c r="AJ95" s="1">
        <v>20661.70703125</v>
      </c>
      <c r="AK95" s="1">
        <v>2138.113037109375</v>
      </c>
      <c r="AL95" s="1">
        <v>257447.703125</v>
      </c>
      <c r="AM95" s="1">
        <v>197473.046875</v>
      </c>
      <c r="AN95" s="1">
        <v>59974.6640625</v>
      </c>
      <c r="AO95" t="s">
        <v>12905</v>
      </c>
    </row>
    <row r="96" spans="1:41" x14ac:dyDescent="0.25">
      <c r="A96" s="1">
        <v>2013</v>
      </c>
      <c r="B96" t="s">
        <v>491</v>
      </c>
      <c r="C96" t="s">
        <v>6948</v>
      </c>
      <c r="D96" t="s">
        <v>7175</v>
      </c>
      <c r="E96" t="s">
        <v>7298</v>
      </c>
      <c r="F96" t="s">
        <v>8330</v>
      </c>
      <c r="G96" t="s">
        <v>10493</v>
      </c>
      <c r="H96" t="s">
        <v>12590</v>
      </c>
      <c r="I96" s="1">
        <v>2097.1157609252969</v>
      </c>
      <c r="J96" s="1">
        <v>6374</v>
      </c>
      <c r="K96" s="1">
        <v>851.47778154505932</v>
      </c>
      <c r="L96" s="1">
        <v>1107</v>
      </c>
      <c r="M96" s="1">
        <v>3600.7819300000001</v>
      </c>
      <c r="N96" s="1">
        <v>3915</v>
      </c>
      <c r="O96" s="1">
        <v>3822.4569999999999</v>
      </c>
      <c r="P96" s="1">
        <v>3847.7</v>
      </c>
      <c r="Q96" s="1">
        <v>1668.912</v>
      </c>
      <c r="R96" s="1">
        <v>3313.121246976471</v>
      </c>
      <c r="S96" s="1">
        <v>1525.892669665214</v>
      </c>
      <c r="T96" s="1">
        <v>5379</v>
      </c>
      <c r="U96" s="1">
        <v>1241</v>
      </c>
      <c r="V96" s="1">
        <v>1567</v>
      </c>
      <c r="W96" s="1">
        <v>1708.0509999999999</v>
      </c>
      <c r="X96" s="1">
        <v>9250</v>
      </c>
      <c r="Y96" s="1">
        <v>10789</v>
      </c>
      <c r="Z96" s="1">
        <v>5065.5630000000001</v>
      </c>
      <c r="AA96" s="1">
        <v>30344.160059999998</v>
      </c>
      <c r="AB96" s="1">
        <v>426</v>
      </c>
      <c r="AC96" s="1">
        <v>5123.5040201590382</v>
      </c>
      <c r="AD96" s="1">
        <v>9276.9410000000007</v>
      </c>
      <c r="AE96" s="1">
        <v>2432.5786100000032</v>
      </c>
      <c r="AF96" s="1">
        <v>6951.5039999999999</v>
      </c>
      <c r="AG96" s="1">
        <v>58383</v>
      </c>
      <c r="AH96" s="1">
        <v>10490.065012841411</v>
      </c>
      <c r="AI96" s="1">
        <v>845.01420571835979</v>
      </c>
      <c r="AJ96" s="1">
        <v>16853.184590000001</v>
      </c>
      <c r="AK96" s="1">
        <v>1744</v>
      </c>
      <c r="AL96" s="1">
        <v>209993.015625</v>
      </c>
      <c r="AM96" s="1">
        <v>161073.34375</v>
      </c>
      <c r="AN96" s="1">
        <v>48919.68359375</v>
      </c>
      <c r="AO96" t="s">
        <v>12906</v>
      </c>
    </row>
    <row r="97" spans="1:41" x14ac:dyDescent="0.25">
      <c r="A97" s="1">
        <v>2013</v>
      </c>
      <c r="B97" t="s">
        <v>491</v>
      </c>
      <c r="C97" t="s">
        <v>6948</v>
      </c>
      <c r="D97" t="s">
        <v>7175</v>
      </c>
      <c r="E97" t="s">
        <v>7299</v>
      </c>
      <c r="F97" t="s">
        <v>8331</v>
      </c>
      <c r="G97" t="s">
        <v>10494</v>
      </c>
      <c r="H97" t="s">
        <v>12590</v>
      </c>
      <c r="I97" s="1">
        <v>34633.79296875</v>
      </c>
      <c r="J97" s="1">
        <v>17898.115234375</v>
      </c>
      <c r="K97" s="1">
        <v>1612.888671875</v>
      </c>
      <c r="L97" s="1">
        <v>3750.731201171875</v>
      </c>
      <c r="M97" s="1">
        <v>13142.66015625</v>
      </c>
      <c r="N97" s="1">
        <v>30148.130859375</v>
      </c>
      <c r="O97" s="1">
        <v>5456.1044921875</v>
      </c>
      <c r="P97" s="1">
        <v>7963.61328125</v>
      </c>
      <c r="Q97" s="1">
        <v>4685.13427734375</v>
      </c>
      <c r="R97" s="1">
        <v>7380.76416015625</v>
      </c>
      <c r="S97" s="1">
        <v>22159.447265625</v>
      </c>
      <c r="T97" s="1">
        <v>16086.0966796875</v>
      </c>
      <c r="U97" s="1">
        <v>5843.03173828125</v>
      </c>
      <c r="V97" s="1">
        <v>8579.423828125</v>
      </c>
      <c r="W97" s="1">
        <v>4655.76220703125</v>
      </c>
      <c r="X97" s="1">
        <v>12135.9990234375</v>
      </c>
      <c r="Y97" s="1">
        <v>74425.7109375</v>
      </c>
      <c r="Z97" s="1">
        <v>10567.2578125</v>
      </c>
      <c r="AA97" s="1">
        <v>102311.9921875</v>
      </c>
      <c r="AB97" s="1">
        <v>1966.4755859375</v>
      </c>
      <c r="AC97" s="1">
        <v>10105.779296875</v>
      </c>
      <c r="AD97" s="1">
        <v>24345.025390625</v>
      </c>
      <c r="AE97" s="1">
        <v>38267.31640625</v>
      </c>
      <c r="AF97" s="1">
        <v>27913.515625</v>
      </c>
      <c r="AG97" s="1">
        <v>155579.609375</v>
      </c>
      <c r="AH97" s="1">
        <v>56229.79296875</v>
      </c>
      <c r="AI97" s="1">
        <v>6623.423828125</v>
      </c>
      <c r="AJ97" s="1">
        <v>28683.884765625</v>
      </c>
      <c r="AK97" s="1">
        <v>4458.8974609375</v>
      </c>
      <c r="AL97" s="1">
        <v>737610.375</v>
      </c>
      <c r="AM97" s="1">
        <v>568737.8125</v>
      </c>
      <c r="AN97" s="1">
        <v>168872.5625</v>
      </c>
      <c r="AO97" t="s">
        <v>12907</v>
      </c>
    </row>
    <row r="98" spans="1:41" x14ac:dyDescent="0.25">
      <c r="A98" s="1">
        <v>2013</v>
      </c>
      <c r="B98" t="s">
        <v>491</v>
      </c>
      <c r="C98" t="s">
        <v>6948</v>
      </c>
      <c r="D98" t="s">
        <v>7175</v>
      </c>
      <c r="E98" t="s">
        <v>7299</v>
      </c>
      <c r="F98" t="s">
        <v>8331</v>
      </c>
      <c r="G98" t="s">
        <v>10495</v>
      </c>
      <c r="H98" t="s">
        <v>12590</v>
      </c>
      <c r="I98" s="1">
        <v>28249.831458388919</v>
      </c>
      <c r="J98" s="1">
        <v>14599</v>
      </c>
      <c r="K98" s="1">
        <v>1315.588913785381</v>
      </c>
      <c r="L98" s="1">
        <v>3059.3681200000001</v>
      </c>
      <c r="M98" s="1">
        <v>10720.10569</v>
      </c>
      <c r="N98" s="1">
        <v>24591</v>
      </c>
      <c r="O98" s="1">
        <v>4450.3940778947372</v>
      </c>
      <c r="P98" s="1">
        <v>6495.6999999999989</v>
      </c>
      <c r="Q98" s="1">
        <v>3821.5349999999999</v>
      </c>
      <c r="R98" s="1">
        <v>6020.28593</v>
      </c>
      <c r="S98" s="1">
        <v>18074.850669665211</v>
      </c>
      <c r="T98" s="1">
        <v>13120.986000000001</v>
      </c>
      <c r="U98" s="1">
        <v>4766</v>
      </c>
      <c r="V98" s="1">
        <v>6998</v>
      </c>
      <c r="W98" s="1">
        <v>3797.5770000000002</v>
      </c>
      <c r="X98" s="1">
        <v>9899</v>
      </c>
      <c r="Y98" s="1">
        <v>60707</v>
      </c>
      <c r="Z98" s="1">
        <v>8619.4209999999985</v>
      </c>
      <c r="AA98" s="1">
        <v>83453.072627342437</v>
      </c>
      <c r="AB98" s="1">
        <v>1604</v>
      </c>
      <c r="AC98" s="1">
        <v>8243.0062254474469</v>
      </c>
      <c r="AD98" s="1">
        <v>19857.565999999999</v>
      </c>
      <c r="AE98" s="1">
        <v>31213.596300000008</v>
      </c>
      <c r="AF98" s="1">
        <v>22768.286</v>
      </c>
      <c r="AG98" s="1">
        <v>126902</v>
      </c>
      <c r="AH98" s="1">
        <v>45865.09236602686</v>
      </c>
      <c r="AI98" s="1">
        <v>5402.5443605710007</v>
      </c>
      <c r="AJ98" s="1">
        <v>23396.655558434781</v>
      </c>
      <c r="AK98" s="1">
        <v>3637</v>
      </c>
      <c r="AL98" s="1">
        <v>601648.4375</v>
      </c>
      <c r="AM98" s="1">
        <v>463903.75</v>
      </c>
      <c r="AN98" s="1">
        <v>137744.703125</v>
      </c>
      <c r="AO98" t="s">
        <v>12908</v>
      </c>
    </row>
    <row r="99" spans="1:41" x14ac:dyDescent="0.25">
      <c r="A99" s="1">
        <v>2013</v>
      </c>
      <c r="B99" t="s">
        <v>491</v>
      </c>
      <c r="C99" t="s">
        <v>6948</v>
      </c>
      <c r="D99" t="s">
        <v>7175</v>
      </c>
      <c r="E99" t="s">
        <v>7300</v>
      </c>
      <c r="F99" t="s">
        <v>8332</v>
      </c>
      <c r="G99" t="s">
        <v>10496</v>
      </c>
      <c r="H99" t="s">
        <v>12590</v>
      </c>
      <c r="I99" s="1">
        <v>8551.3291015625</v>
      </c>
      <c r="J99" s="1">
        <v>8178.52783203125</v>
      </c>
      <c r="K99" s="1">
        <v>933.92608642578125</v>
      </c>
      <c r="L99" s="1">
        <v>269.71609497070313</v>
      </c>
      <c r="M99" s="1">
        <v>3645.69677734375</v>
      </c>
      <c r="N99" s="1">
        <v>5754.7607421875</v>
      </c>
      <c r="O99" s="1">
        <v>92.983352661132813</v>
      </c>
      <c r="P99" s="1">
        <v>0</v>
      </c>
      <c r="Q99" s="1">
        <v>397.385009765625</v>
      </c>
      <c r="R99" s="1">
        <v>965.7415771484375</v>
      </c>
      <c r="S99" s="1">
        <v>12665.009765625</v>
      </c>
      <c r="T99" s="1">
        <v>46.587326049804688</v>
      </c>
      <c r="U99" s="1">
        <v>6.1299114227294922</v>
      </c>
      <c r="V99" s="1">
        <v>668.16033935546875</v>
      </c>
      <c r="W99" s="1">
        <v>558.84320068359375</v>
      </c>
      <c r="X99" s="1">
        <v>207.19100952148438</v>
      </c>
      <c r="Y99" s="1">
        <v>8393.0751953125</v>
      </c>
      <c r="Z99" s="1">
        <v>2517.81591796875</v>
      </c>
      <c r="AA99" s="1">
        <v>21966.08984375</v>
      </c>
      <c r="AB99" s="1">
        <v>132.40608215332031</v>
      </c>
      <c r="AC99" s="1">
        <v>806.7178955078125</v>
      </c>
      <c r="AD99" s="1">
        <v>3321.37744140625</v>
      </c>
      <c r="AE99" s="1">
        <v>736.17822265625</v>
      </c>
      <c r="AF99" s="1">
        <v>12929.19140625</v>
      </c>
      <c r="AG99" s="1">
        <v>25170.642578125</v>
      </c>
      <c r="AH99" s="1">
        <v>11493.5400390625</v>
      </c>
      <c r="AI99" s="1">
        <v>2454.941162109375</v>
      </c>
      <c r="AJ99" s="1">
        <v>6170.7607421875</v>
      </c>
      <c r="AK99" s="1">
        <v>555.3699951171875</v>
      </c>
      <c r="AL99" s="1">
        <v>139590.109375</v>
      </c>
      <c r="AM99" s="1">
        <v>103482.2265625</v>
      </c>
      <c r="AN99" s="1">
        <v>36107.875</v>
      </c>
      <c r="AO99" t="s">
        <v>12909</v>
      </c>
    </row>
    <row r="100" spans="1:41" x14ac:dyDescent="0.25">
      <c r="A100" s="1">
        <v>2013</v>
      </c>
      <c r="B100" t="s">
        <v>491</v>
      </c>
      <c r="C100" t="s">
        <v>6948</v>
      </c>
      <c r="D100" t="s">
        <v>7175</v>
      </c>
      <c r="E100" t="s">
        <v>7300</v>
      </c>
      <c r="F100" t="s">
        <v>8332</v>
      </c>
      <c r="G100" t="s">
        <v>10497</v>
      </c>
      <c r="H100" t="s">
        <v>12590</v>
      </c>
      <c r="I100" s="1">
        <v>6975.0837517999753</v>
      </c>
      <c r="J100" s="1">
        <v>6671</v>
      </c>
      <c r="K100" s="1">
        <v>761.77777613528201</v>
      </c>
      <c r="L100" s="1">
        <v>220</v>
      </c>
      <c r="M100" s="1">
        <v>2973.69436</v>
      </c>
      <c r="N100" s="1">
        <v>4694</v>
      </c>
      <c r="O100" s="1">
        <v>75.843957894736832</v>
      </c>
      <c r="P100" s="1">
        <v>0</v>
      </c>
      <c r="Q100" s="1">
        <v>324.13600000000002</v>
      </c>
      <c r="R100" s="1">
        <v>787.72882268740148</v>
      </c>
      <c r="S100" s="1">
        <v>10330.5</v>
      </c>
      <c r="T100" s="1">
        <v>38</v>
      </c>
      <c r="U100" s="1">
        <v>5</v>
      </c>
      <c r="V100" s="1">
        <v>545</v>
      </c>
      <c r="W100" s="1">
        <v>455.83300000000003</v>
      </c>
      <c r="X100" s="1">
        <v>169</v>
      </c>
      <c r="Y100" s="1">
        <v>6846</v>
      </c>
      <c r="Z100" s="1">
        <v>2053.7130000000002</v>
      </c>
      <c r="AA100" s="1">
        <v>17917.134139999998</v>
      </c>
      <c r="AB100" s="1">
        <v>108</v>
      </c>
      <c r="AC100" s="1">
        <v>658.01754396855131</v>
      </c>
      <c r="AD100" s="1">
        <v>2709.1559999999999</v>
      </c>
      <c r="AE100" s="1">
        <v>600.48031000000003</v>
      </c>
      <c r="AF100" s="1">
        <v>10545.985000000001</v>
      </c>
      <c r="AG100" s="1">
        <v>20531</v>
      </c>
      <c r="AH100" s="1">
        <v>9374.9638122897904</v>
      </c>
      <c r="AI100" s="1">
        <v>2002.4279724466401</v>
      </c>
      <c r="AJ100" s="1">
        <v>5033.3194500000009</v>
      </c>
      <c r="AK100" s="1">
        <v>453</v>
      </c>
      <c r="AL100" s="1">
        <v>113859.7890625</v>
      </c>
      <c r="AM100" s="1">
        <v>84407.6015625</v>
      </c>
      <c r="AN100" s="1">
        <v>29452.1953125</v>
      </c>
      <c r="AO100" t="s">
        <v>12910</v>
      </c>
    </row>
    <row r="101" spans="1:41" x14ac:dyDescent="0.25">
      <c r="A101" s="1">
        <v>2013</v>
      </c>
      <c r="B101" t="s">
        <v>491</v>
      </c>
      <c r="C101" t="s">
        <v>6948</v>
      </c>
      <c r="D101" t="s">
        <v>7175</v>
      </c>
      <c r="E101" t="s">
        <v>7301</v>
      </c>
      <c r="F101" t="s">
        <v>8333</v>
      </c>
      <c r="G101" t="s">
        <v>10498</v>
      </c>
      <c r="H101" t="s">
        <v>12590</v>
      </c>
      <c r="I101" s="1">
        <v>0</v>
      </c>
      <c r="J101" s="1"/>
      <c r="K101" s="1">
        <v>0</v>
      </c>
      <c r="L101" s="1"/>
      <c r="M101" s="1"/>
      <c r="N101" s="1">
        <v>232.9366455078125</v>
      </c>
      <c r="O101" s="1"/>
      <c r="P101" s="1">
        <v>0</v>
      </c>
      <c r="Q101" s="1">
        <v>0</v>
      </c>
      <c r="R101" s="1">
        <v>0</v>
      </c>
      <c r="S101" s="1"/>
      <c r="T101" s="1"/>
      <c r="U101" s="1"/>
      <c r="V101" s="1"/>
      <c r="W101" s="1">
        <v>0</v>
      </c>
      <c r="X101" s="1"/>
      <c r="Y101" s="1">
        <v>0</v>
      </c>
      <c r="Z101" s="1">
        <v>0</v>
      </c>
      <c r="AA101" s="1">
        <v>0</v>
      </c>
      <c r="AB101" s="1"/>
      <c r="AC101" s="1">
        <v>188.38566589355469</v>
      </c>
      <c r="AD101" s="1">
        <v>0</v>
      </c>
      <c r="AE101" s="1">
        <v>299.6817626953125</v>
      </c>
      <c r="AF101" s="1">
        <v>370.10321044921875</v>
      </c>
      <c r="AG101" s="1">
        <v>3137.288818359375</v>
      </c>
      <c r="AH101" s="1">
        <v>355.37002563476563</v>
      </c>
      <c r="AI101" s="1"/>
      <c r="AJ101" s="1">
        <v>423.25180053710938</v>
      </c>
      <c r="AK101" s="1"/>
      <c r="AL101" s="1">
        <v>5007.01806640625</v>
      </c>
      <c r="AM101" s="1">
        <v>4651.64794921875</v>
      </c>
      <c r="AN101" s="1">
        <v>355.37002563476563</v>
      </c>
      <c r="AO101" t="s">
        <v>12911</v>
      </c>
    </row>
    <row r="102" spans="1:41" x14ac:dyDescent="0.25">
      <c r="A102" s="1">
        <v>2013</v>
      </c>
      <c r="B102" t="s">
        <v>491</v>
      </c>
      <c r="C102" t="s">
        <v>6948</v>
      </c>
      <c r="D102" t="s">
        <v>7175</v>
      </c>
      <c r="E102" t="s">
        <v>7301</v>
      </c>
      <c r="F102" t="s">
        <v>8333</v>
      </c>
      <c r="G102" t="s">
        <v>10499</v>
      </c>
      <c r="H102" t="s">
        <v>12590</v>
      </c>
      <c r="I102" s="1">
        <v>0</v>
      </c>
      <c r="J102" s="1"/>
      <c r="K102" s="1">
        <v>0</v>
      </c>
      <c r="L102" s="1"/>
      <c r="M102" s="1"/>
      <c r="N102" s="1">
        <v>190</v>
      </c>
      <c r="O102" s="1"/>
      <c r="P102" s="1">
        <v>0</v>
      </c>
      <c r="Q102" s="1">
        <v>0</v>
      </c>
      <c r="R102" s="1">
        <v>0</v>
      </c>
      <c r="S102" s="1"/>
      <c r="T102" s="1"/>
      <c r="U102" s="1"/>
      <c r="V102" s="1"/>
      <c r="W102" s="1">
        <v>0</v>
      </c>
      <c r="X102" s="1"/>
      <c r="Y102" s="1">
        <v>0</v>
      </c>
      <c r="Z102" s="1">
        <v>0</v>
      </c>
      <c r="AA102" s="1">
        <v>0</v>
      </c>
      <c r="AB102" s="1"/>
      <c r="AC102" s="1">
        <v>153.661</v>
      </c>
      <c r="AD102" s="1">
        <v>0</v>
      </c>
      <c r="AE102" s="1">
        <v>244.44216710186541</v>
      </c>
      <c r="AF102" s="1">
        <v>301.88299999999998</v>
      </c>
      <c r="AG102" s="1">
        <v>2559</v>
      </c>
      <c r="AH102" s="1">
        <v>289.86553941657542</v>
      </c>
      <c r="AI102" s="1"/>
      <c r="AJ102" s="1">
        <v>345.23483843478277</v>
      </c>
      <c r="AK102" s="1"/>
      <c r="AL102" s="1">
        <v>4084.08642578125</v>
      </c>
      <c r="AM102" s="1">
        <v>3794.220947265625</v>
      </c>
      <c r="AN102" s="1">
        <v>289.86553955078125</v>
      </c>
      <c r="AO102" t="s">
        <v>12912</v>
      </c>
    </row>
    <row r="103" spans="1:41" x14ac:dyDescent="0.25">
      <c r="A103" s="1">
        <v>2013</v>
      </c>
      <c r="B103" t="s">
        <v>491</v>
      </c>
      <c r="C103" t="s">
        <v>6948</v>
      </c>
      <c r="D103" t="s">
        <v>7175</v>
      </c>
      <c r="E103" t="s">
        <v>7302</v>
      </c>
      <c r="F103" t="s">
        <v>8334</v>
      </c>
      <c r="G103" t="s">
        <v>10500</v>
      </c>
      <c r="H103" t="s">
        <v>12590</v>
      </c>
      <c r="I103" s="1">
        <v>34831.17578125</v>
      </c>
      <c r="J103" s="1">
        <v>21628.779296875</v>
      </c>
      <c r="K103" s="1">
        <v>2354.831298828125</v>
      </c>
      <c r="L103" s="1">
        <v>3783.38134765625</v>
      </c>
      <c r="M103" s="1">
        <v>15092.212890625</v>
      </c>
      <c r="N103" s="1">
        <v>18176.4140625</v>
      </c>
      <c r="O103" s="1">
        <v>5603.67431640625</v>
      </c>
      <c r="P103" s="1">
        <v>6994.3515625</v>
      </c>
      <c r="Q103" s="1">
        <v>4714.31396484375</v>
      </c>
      <c r="R103" s="1">
        <v>7703.7001953125</v>
      </c>
      <c r="S103" s="1">
        <v>24849.251953125</v>
      </c>
      <c r="T103" s="1">
        <v>14876.0693359375</v>
      </c>
      <c r="U103" s="1">
        <v>6001.18359375</v>
      </c>
      <c r="V103" s="1">
        <v>8424.9501953125</v>
      </c>
      <c r="W103" s="1">
        <v>5587.5087890625</v>
      </c>
      <c r="X103" s="1">
        <v>13072.6494140625</v>
      </c>
      <c r="Y103" s="1">
        <v>57832.0390625</v>
      </c>
      <c r="Z103" s="1">
        <v>11837.7685546875</v>
      </c>
      <c r="AA103" s="1">
        <v>112385.75</v>
      </c>
      <c r="AB103" s="1">
        <v>1946.85986328125</v>
      </c>
      <c r="AC103" s="1">
        <v>9766.1328125</v>
      </c>
      <c r="AD103" s="1">
        <v>26313.44921875</v>
      </c>
      <c r="AE103" s="1">
        <v>34700.89453125</v>
      </c>
      <c r="AF103" s="1">
        <v>30810.630859375</v>
      </c>
      <c r="AG103" s="1">
        <v>169276.28125</v>
      </c>
      <c r="AH103" s="1">
        <v>44417.2421875</v>
      </c>
      <c r="AI103" s="1">
        <v>7371.62646484375</v>
      </c>
      <c r="AJ103" s="1">
        <v>33582.125</v>
      </c>
      <c r="AK103" s="1">
        <v>5264.3681640625</v>
      </c>
      <c r="AL103" s="1">
        <v>739199.625</v>
      </c>
      <c r="AM103" s="1">
        <v>572449.875</v>
      </c>
      <c r="AN103" s="1">
        <v>166749.75</v>
      </c>
      <c r="AO103" t="s">
        <v>12913</v>
      </c>
    </row>
    <row r="104" spans="1:41" x14ac:dyDescent="0.25">
      <c r="A104" s="1">
        <v>2013</v>
      </c>
      <c r="B104" t="s">
        <v>491</v>
      </c>
      <c r="C104" t="s">
        <v>6948</v>
      </c>
      <c r="D104" t="s">
        <v>7175</v>
      </c>
      <c r="E104" t="s">
        <v>7302</v>
      </c>
      <c r="F104" t="s">
        <v>8334</v>
      </c>
      <c r="G104" t="s">
        <v>10501</v>
      </c>
      <c r="H104" t="s">
        <v>12590</v>
      </c>
      <c r="I104" s="1">
        <v>28410.831458388919</v>
      </c>
      <c r="J104" s="1">
        <v>17642</v>
      </c>
      <c r="K104" s="1">
        <v>1920.7709937853811</v>
      </c>
      <c r="L104" s="1">
        <v>3086</v>
      </c>
      <c r="M104" s="1">
        <v>12310.30219</v>
      </c>
      <c r="N104" s="1">
        <v>14826</v>
      </c>
      <c r="O104" s="1">
        <v>4570.7629678947369</v>
      </c>
      <c r="P104" s="1">
        <v>5705.1</v>
      </c>
      <c r="Q104" s="1">
        <v>3845.3359999999998</v>
      </c>
      <c r="R104" s="1">
        <v>6283.6962100000001</v>
      </c>
      <c r="S104" s="1">
        <v>20268.850669665211</v>
      </c>
      <c r="T104" s="1">
        <v>12134</v>
      </c>
      <c r="U104" s="1">
        <v>4895</v>
      </c>
      <c r="V104" s="1">
        <v>6872</v>
      </c>
      <c r="W104" s="1">
        <v>4557.5770000000002</v>
      </c>
      <c r="X104" s="1">
        <v>10663</v>
      </c>
      <c r="Y104" s="1">
        <v>47172</v>
      </c>
      <c r="Z104" s="1">
        <v>9655.7419999999984</v>
      </c>
      <c r="AA104" s="1">
        <v>91669.963979999986</v>
      </c>
      <c r="AB104" s="1">
        <v>1588</v>
      </c>
      <c r="AC104" s="1">
        <v>7965.9658563683988</v>
      </c>
      <c r="AD104" s="1">
        <v>21463.155999999999</v>
      </c>
      <c r="AE104" s="1">
        <v>28304.56530289814</v>
      </c>
      <c r="AF104" s="1">
        <v>25131.383000000002</v>
      </c>
      <c r="AG104" s="1">
        <v>138074</v>
      </c>
      <c r="AH104" s="1">
        <v>36229.920290000002</v>
      </c>
      <c r="AI104" s="1">
        <v>6012.8324823210014</v>
      </c>
      <c r="AJ104" s="1">
        <v>27392.014660000001</v>
      </c>
      <c r="AK104" s="1">
        <v>4294</v>
      </c>
      <c r="AL104" s="1">
        <v>602944.75</v>
      </c>
      <c r="AM104" s="1">
        <v>466931.59375</v>
      </c>
      <c r="AN104" s="1">
        <v>136013.171875</v>
      </c>
      <c r="AO104" t="s">
        <v>12914</v>
      </c>
    </row>
    <row r="105" spans="1:41" x14ac:dyDescent="0.25">
      <c r="A105" s="1">
        <v>2013</v>
      </c>
      <c r="B105" t="s">
        <v>491</v>
      </c>
      <c r="C105" t="s">
        <v>6948</v>
      </c>
      <c r="D105" t="s">
        <v>7175</v>
      </c>
      <c r="E105" t="s">
        <v>7303</v>
      </c>
      <c r="F105" t="s">
        <v>8335</v>
      </c>
      <c r="G105" t="s">
        <v>10502</v>
      </c>
      <c r="H105" t="s">
        <v>12590</v>
      </c>
      <c r="I105" s="1">
        <v>548.01409912109375</v>
      </c>
      <c r="J105" s="1">
        <v>0</v>
      </c>
      <c r="K105" s="1">
        <v>0</v>
      </c>
      <c r="L105" s="1">
        <v>266.48947143554688</v>
      </c>
      <c r="M105" s="1">
        <v>980.78582763671875</v>
      </c>
      <c r="N105" s="1">
        <v>12394.6806640625</v>
      </c>
      <c r="O105" s="1">
        <v>1.649264931678772</v>
      </c>
      <c r="P105" s="1">
        <v>893.373291015625</v>
      </c>
      <c r="Q105" s="1">
        <v>163.30941772460938</v>
      </c>
      <c r="R105" s="1">
        <v>728.51910400390625</v>
      </c>
      <c r="S105" s="1">
        <v>4233.31689453125</v>
      </c>
      <c r="T105" s="1">
        <v>2315.863525390625</v>
      </c>
      <c r="U105" s="1">
        <v>78.462867736816406</v>
      </c>
      <c r="V105" s="1">
        <v>214.54690551757813</v>
      </c>
      <c r="W105" s="1">
        <v>449.93551635742188</v>
      </c>
      <c r="X105" s="1">
        <v>270.94207763671875</v>
      </c>
      <c r="Y105" s="1">
        <v>21793.060546875</v>
      </c>
      <c r="Z105" s="1">
        <v>0</v>
      </c>
      <c r="AA105" s="1">
        <v>7646.6982421875</v>
      </c>
      <c r="AB105" s="1">
        <v>19.615716934204102</v>
      </c>
      <c r="AC105" s="1">
        <v>236.81855773925781</v>
      </c>
      <c r="AD105" s="1">
        <v>328.56326293945313</v>
      </c>
      <c r="AE105" s="1">
        <v>3992.9892578125</v>
      </c>
      <c r="AF105" s="1">
        <v>5912.93701171875</v>
      </c>
      <c r="AG105" s="1">
        <v>12453.5283203125</v>
      </c>
      <c r="AH105" s="1">
        <v>17365.32421875</v>
      </c>
      <c r="AI105" s="1">
        <v>15.937769889831543</v>
      </c>
      <c r="AJ105" s="1">
        <v>609.28802490234375</v>
      </c>
      <c r="AK105" s="1">
        <v>0</v>
      </c>
      <c r="AL105" s="1">
        <v>93914.6484375</v>
      </c>
      <c r="AM105" s="1">
        <v>67932.71875</v>
      </c>
      <c r="AN105" s="1">
        <v>25981.93359375</v>
      </c>
      <c r="AO105" t="s">
        <v>12915</v>
      </c>
    </row>
    <row r="106" spans="1:41" x14ac:dyDescent="0.25">
      <c r="A106" s="1">
        <v>2013</v>
      </c>
      <c r="B106" t="s">
        <v>491</v>
      </c>
      <c r="C106" t="s">
        <v>6948</v>
      </c>
      <c r="D106" t="s">
        <v>7175</v>
      </c>
      <c r="E106" t="s">
        <v>7303</v>
      </c>
      <c r="F106" t="s">
        <v>8335</v>
      </c>
      <c r="G106" t="s">
        <v>10503</v>
      </c>
      <c r="H106" t="s">
        <v>12590</v>
      </c>
      <c r="I106" s="1">
        <v>447</v>
      </c>
      <c r="J106" s="1">
        <v>0</v>
      </c>
      <c r="K106" s="1">
        <v>0</v>
      </c>
      <c r="L106" s="1">
        <v>217.36812</v>
      </c>
      <c r="M106" s="1">
        <v>800</v>
      </c>
      <c r="N106" s="1">
        <v>10110</v>
      </c>
      <c r="O106" s="1">
        <v>1.3452599999999999</v>
      </c>
      <c r="P106" s="1">
        <v>728.7</v>
      </c>
      <c r="Q106" s="1">
        <v>133.20699999999999</v>
      </c>
      <c r="R106" s="1">
        <v>594.23295999999993</v>
      </c>
      <c r="S106" s="1">
        <v>3453</v>
      </c>
      <c r="T106" s="1">
        <v>1888.9860000000001</v>
      </c>
      <c r="U106" s="1">
        <v>64</v>
      </c>
      <c r="V106" s="1">
        <v>175</v>
      </c>
      <c r="W106" s="1">
        <v>367</v>
      </c>
      <c r="X106" s="1">
        <v>221</v>
      </c>
      <c r="Y106" s="1">
        <v>17776</v>
      </c>
      <c r="Z106" s="1">
        <v>0</v>
      </c>
      <c r="AA106" s="1">
        <v>6237.2010373424628</v>
      </c>
      <c r="AB106" s="1">
        <v>16</v>
      </c>
      <c r="AC106" s="1">
        <v>193.16636907904839</v>
      </c>
      <c r="AD106" s="1">
        <v>268</v>
      </c>
      <c r="AE106" s="1">
        <v>3256.9713099999999</v>
      </c>
      <c r="AF106" s="1">
        <v>4823.0200000000004</v>
      </c>
      <c r="AG106" s="1">
        <v>10158</v>
      </c>
      <c r="AH106" s="1">
        <v>14164.41588</v>
      </c>
      <c r="AI106" s="1">
        <v>13</v>
      </c>
      <c r="AJ106" s="1">
        <v>496.97948000000002</v>
      </c>
      <c r="AK106" s="1">
        <v>0</v>
      </c>
      <c r="AL106" s="1">
        <v>76603.59375</v>
      </c>
      <c r="AM106" s="1">
        <v>55410.84765625</v>
      </c>
      <c r="AN106" s="1">
        <v>21192.74609375</v>
      </c>
      <c r="AO106" t="s">
        <v>12916</v>
      </c>
    </row>
    <row r="107" spans="1:41" x14ac:dyDescent="0.25">
      <c r="A107" s="1">
        <v>2013</v>
      </c>
      <c r="B107" t="s">
        <v>491</v>
      </c>
      <c r="C107" t="s">
        <v>6948</v>
      </c>
      <c r="D107" t="s">
        <v>7175</v>
      </c>
      <c r="E107" t="s">
        <v>7304</v>
      </c>
      <c r="F107" t="s">
        <v>8336</v>
      </c>
      <c r="G107" t="s">
        <v>10504</v>
      </c>
      <c r="H107" t="s">
        <v>12590</v>
      </c>
      <c r="I107" s="1">
        <v>0</v>
      </c>
      <c r="J107" s="1">
        <v>0</v>
      </c>
      <c r="K107" s="1">
        <v>0</v>
      </c>
      <c r="L107" s="1">
        <v>0</v>
      </c>
      <c r="M107" s="1">
        <v>37.466106414794922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36.779468536376953</v>
      </c>
      <c r="U107" s="1">
        <v>0</v>
      </c>
      <c r="V107" s="1">
        <v>0</v>
      </c>
      <c r="W107" s="1">
        <v>20.841699600219727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694.33770751953125</v>
      </c>
      <c r="AI107" s="1">
        <v>0</v>
      </c>
      <c r="AJ107" s="1">
        <v>0</v>
      </c>
      <c r="AK107" s="1">
        <v>0</v>
      </c>
      <c r="AL107" s="1">
        <v>789.42498779296875</v>
      </c>
      <c r="AM107" s="1">
        <v>0</v>
      </c>
      <c r="AN107" s="1">
        <v>789.42498779296875</v>
      </c>
      <c r="AO107" t="s">
        <v>12917</v>
      </c>
    </row>
    <row r="108" spans="1:41" x14ac:dyDescent="0.25">
      <c r="A108" s="1">
        <v>2013</v>
      </c>
      <c r="B108" t="s">
        <v>491</v>
      </c>
      <c r="C108" t="s">
        <v>6948</v>
      </c>
      <c r="D108" t="s">
        <v>7175</v>
      </c>
      <c r="E108" t="s">
        <v>7304</v>
      </c>
      <c r="F108" t="s">
        <v>8336</v>
      </c>
      <c r="G108" t="s">
        <v>10505</v>
      </c>
      <c r="H108" t="s">
        <v>12590</v>
      </c>
      <c r="I108" s="1">
        <v>0</v>
      </c>
      <c r="J108" s="1">
        <v>0</v>
      </c>
      <c r="K108" s="1">
        <v>0</v>
      </c>
      <c r="L108" s="1">
        <v>0</v>
      </c>
      <c r="M108" s="1">
        <v>30.56007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30</v>
      </c>
      <c r="U108" s="1">
        <v>0</v>
      </c>
      <c r="V108" s="1">
        <v>0</v>
      </c>
      <c r="W108" s="1">
        <v>17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566.35213911028995</v>
      </c>
      <c r="AI108" s="1">
        <v>0</v>
      </c>
      <c r="AJ108" s="1">
        <v>0</v>
      </c>
      <c r="AK108" s="1">
        <v>0</v>
      </c>
      <c r="AL108" s="1">
        <v>643.9122314453125</v>
      </c>
      <c r="AM108" s="1">
        <v>0</v>
      </c>
      <c r="AN108" s="1">
        <v>643.9122314453125</v>
      </c>
      <c r="AO108" t="s">
        <v>12918</v>
      </c>
    </row>
    <row r="109" spans="1:41" x14ac:dyDescent="0.25">
      <c r="A109" s="1">
        <v>2013</v>
      </c>
      <c r="B109" t="s">
        <v>491</v>
      </c>
      <c r="C109" t="s">
        <v>6948</v>
      </c>
      <c r="D109" t="s">
        <v>7175</v>
      </c>
      <c r="E109" t="s">
        <v>7304</v>
      </c>
      <c r="F109" t="s">
        <v>8337</v>
      </c>
      <c r="G109" t="s">
        <v>10506</v>
      </c>
      <c r="H109" t="s">
        <v>12590</v>
      </c>
      <c r="I109" s="1">
        <v>0</v>
      </c>
      <c r="J109" s="1">
        <v>1545.9637451171875</v>
      </c>
      <c r="K109" s="1">
        <v>0</v>
      </c>
      <c r="L109" s="1">
        <v>1983.639404296875</v>
      </c>
      <c r="M109" s="1">
        <v>1555.802001953125</v>
      </c>
      <c r="N109" s="1">
        <v>128.7281494140625</v>
      </c>
      <c r="O109" s="1">
        <v>0</v>
      </c>
      <c r="P109" s="1">
        <v>1308.00048828125</v>
      </c>
      <c r="Q109" s="1">
        <v>0</v>
      </c>
      <c r="R109" s="1">
        <v>0</v>
      </c>
      <c r="S109" s="1">
        <v>0</v>
      </c>
      <c r="T109" s="1">
        <v>105.43447875976563</v>
      </c>
      <c r="U109" s="1">
        <v>68.655006408691406</v>
      </c>
      <c r="V109" s="1">
        <v>0</v>
      </c>
      <c r="W109" s="1">
        <v>0</v>
      </c>
      <c r="X109" s="1">
        <v>0</v>
      </c>
      <c r="Y109" s="1">
        <v>2824.663330078125</v>
      </c>
      <c r="Z109" s="1">
        <v>0</v>
      </c>
      <c r="AA109" s="1">
        <v>0</v>
      </c>
      <c r="AB109" s="1">
        <v>491.618896484375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2485.746826171875</v>
      </c>
      <c r="AI109" s="1">
        <v>1157.387939453125</v>
      </c>
      <c r="AJ109" s="1">
        <v>0</v>
      </c>
      <c r="AK109" s="1">
        <v>0</v>
      </c>
      <c r="AL109" s="1">
        <v>13655.640625</v>
      </c>
      <c r="AM109" s="1">
        <v>7859.6494140625</v>
      </c>
      <c r="AN109" s="1">
        <v>5795.990234375</v>
      </c>
      <c r="AO109" t="s">
        <v>12919</v>
      </c>
    </row>
    <row r="110" spans="1:41" x14ac:dyDescent="0.25">
      <c r="A110" s="1">
        <v>2013</v>
      </c>
      <c r="B110" t="s">
        <v>491</v>
      </c>
      <c r="C110" t="s">
        <v>6948</v>
      </c>
      <c r="D110" t="s">
        <v>7175</v>
      </c>
      <c r="E110" t="s">
        <v>7304</v>
      </c>
      <c r="F110" t="s">
        <v>8337</v>
      </c>
      <c r="G110" t="s">
        <v>10507</v>
      </c>
      <c r="H110" t="s">
        <v>12590</v>
      </c>
      <c r="I110" s="1">
        <v>0</v>
      </c>
      <c r="J110" s="1">
        <v>1261</v>
      </c>
      <c r="K110" s="1">
        <v>0</v>
      </c>
      <c r="L110" s="1">
        <v>1618</v>
      </c>
      <c r="M110" s="1">
        <v>1269.0248899999999</v>
      </c>
      <c r="N110" s="1">
        <v>105</v>
      </c>
      <c r="O110" s="1">
        <v>0</v>
      </c>
      <c r="P110" s="1">
        <v>1066.9000000000001</v>
      </c>
      <c r="Q110" s="1">
        <v>0</v>
      </c>
      <c r="R110" s="1">
        <v>0</v>
      </c>
      <c r="S110" s="1">
        <v>0</v>
      </c>
      <c r="T110" s="1">
        <v>86</v>
      </c>
      <c r="U110" s="1">
        <v>56</v>
      </c>
      <c r="V110" s="1">
        <v>0</v>
      </c>
      <c r="W110" s="1">
        <v>0</v>
      </c>
      <c r="X110" s="1">
        <v>0</v>
      </c>
      <c r="Y110" s="1">
        <v>2304</v>
      </c>
      <c r="Z110" s="1">
        <v>0</v>
      </c>
      <c r="AA110" s="1">
        <v>0</v>
      </c>
      <c r="AB110" s="1">
        <v>401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2027.5552717217161</v>
      </c>
      <c r="AI110" s="1">
        <v>944.0494492859998</v>
      </c>
      <c r="AJ110" s="1">
        <v>0</v>
      </c>
      <c r="AK110" s="1">
        <v>0</v>
      </c>
      <c r="AL110" s="1">
        <v>11138.5302734375</v>
      </c>
      <c r="AM110" s="1">
        <v>6410.89990234375</v>
      </c>
      <c r="AN110" s="1">
        <v>4727.62939453125</v>
      </c>
      <c r="AO110" t="s">
        <v>12920</v>
      </c>
    </row>
    <row r="111" spans="1:41" x14ac:dyDescent="0.25">
      <c r="A111" s="1">
        <v>2013</v>
      </c>
      <c r="B111" t="s">
        <v>491</v>
      </c>
      <c r="C111" t="s">
        <v>6948</v>
      </c>
      <c r="D111" t="s">
        <v>7175</v>
      </c>
      <c r="E111" t="s">
        <v>7304</v>
      </c>
      <c r="F111" t="s">
        <v>8338</v>
      </c>
      <c r="G111" t="s">
        <v>10508</v>
      </c>
      <c r="H111" t="s">
        <v>12590</v>
      </c>
      <c r="I111" s="1">
        <v>2795.2197265625</v>
      </c>
      <c r="J111" s="1">
        <v>888.837158203125</v>
      </c>
      <c r="K111" s="1">
        <v>303.53775024414063</v>
      </c>
      <c r="L111" s="1">
        <v>0</v>
      </c>
      <c r="M111" s="1">
        <v>650.39947509765625</v>
      </c>
      <c r="N111" s="1">
        <v>0</v>
      </c>
      <c r="O111" s="1">
        <v>119.118896484375</v>
      </c>
      <c r="P111" s="1">
        <v>344.99142456054688</v>
      </c>
      <c r="Q111" s="1">
        <v>43.507659912109375</v>
      </c>
      <c r="R111" s="1">
        <v>2205.170166015625</v>
      </c>
      <c r="S111" s="1">
        <v>4142.59423828125</v>
      </c>
      <c r="T111" s="1">
        <v>2765.816162109375</v>
      </c>
      <c r="U111" s="1">
        <v>0</v>
      </c>
      <c r="V111" s="1">
        <v>0</v>
      </c>
      <c r="W111" s="1">
        <v>767.1866455078125</v>
      </c>
      <c r="X111" s="1">
        <v>854.5096435546875</v>
      </c>
      <c r="Y111" s="1">
        <v>0</v>
      </c>
      <c r="Z111" s="1">
        <v>747.713134765625</v>
      </c>
      <c r="AA111" s="1">
        <v>19249.802734375</v>
      </c>
      <c r="AB111" s="1">
        <v>143.43992614746094</v>
      </c>
      <c r="AC111" s="1">
        <v>1869.7415771484375</v>
      </c>
      <c r="AD111" s="1">
        <v>642.41473388671875</v>
      </c>
      <c r="AE111" s="1">
        <v>4442.14404296875</v>
      </c>
      <c r="AF111" s="1">
        <v>4343.02880859375</v>
      </c>
      <c r="AG111" s="1">
        <v>446.257568359375</v>
      </c>
      <c r="AH111" s="1">
        <v>492.99581909179688</v>
      </c>
      <c r="AI111" s="1">
        <v>2643.37646484375</v>
      </c>
      <c r="AJ111" s="1">
        <v>1020.767822265625</v>
      </c>
      <c r="AK111" s="1">
        <v>1707.7933349609375</v>
      </c>
      <c r="AL111" s="1">
        <v>53630.3671875</v>
      </c>
      <c r="AM111" s="1">
        <v>38397.18359375</v>
      </c>
      <c r="AN111" s="1">
        <v>15233.18359375</v>
      </c>
      <c r="AO111" t="s">
        <v>12921</v>
      </c>
    </row>
    <row r="112" spans="1:41" x14ac:dyDescent="0.25">
      <c r="A112" s="1">
        <v>2013</v>
      </c>
      <c r="B112" t="s">
        <v>491</v>
      </c>
      <c r="C112" t="s">
        <v>6948</v>
      </c>
      <c r="D112" t="s">
        <v>7175</v>
      </c>
      <c r="E112" t="s">
        <v>7304</v>
      </c>
      <c r="F112" t="s">
        <v>8338</v>
      </c>
      <c r="G112" t="s">
        <v>10509</v>
      </c>
      <c r="H112" t="s">
        <v>12590</v>
      </c>
      <c r="I112" s="1">
        <v>2279.983784289816</v>
      </c>
      <c r="J112" s="1">
        <v>725</v>
      </c>
      <c r="K112" s="1">
        <v>247.58738109893551</v>
      </c>
      <c r="L112" s="1">
        <v>0</v>
      </c>
      <c r="M112" s="1">
        <v>530.51294000000007</v>
      </c>
      <c r="N112" s="1">
        <v>0</v>
      </c>
      <c r="O112" s="1">
        <v>97.162000000000006</v>
      </c>
      <c r="P112" s="1">
        <v>281.39999999999998</v>
      </c>
      <c r="Q112" s="1">
        <v>35.488</v>
      </c>
      <c r="R112" s="1">
        <v>1798.6965595606721</v>
      </c>
      <c r="S112" s="1">
        <v>3379</v>
      </c>
      <c r="T112" s="1">
        <v>2256</v>
      </c>
      <c r="U112" s="1">
        <v>0</v>
      </c>
      <c r="V112" s="1">
        <v>0</v>
      </c>
      <c r="W112" s="1">
        <v>625.77300000000002</v>
      </c>
      <c r="X112" s="1">
        <v>697</v>
      </c>
      <c r="Y112" s="1">
        <v>0</v>
      </c>
      <c r="Z112" s="1">
        <v>609.88900000000001</v>
      </c>
      <c r="AA112" s="1">
        <v>15701.53435</v>
      </c>
      <c r="AB112" s="1">
        <v>117</v>
      </c>
      <c r="AC112" s="1">
        <v>1525.096665006836</v>
      </c>
      <c r="AD112" s="1">
        <v>524</v>
      </c>
      <c r="AE112" s="1">
        <v>3623.3345101923801</v>
      </c>
      <c r="AF112" s="1">
        <v>3542.489</v>
      </c>
      <c r="AG112" s="1">
        <v>364</v>
      </c>
      <c r="AH112" s="1">
        <v>402.12309885902113</v>
      </c>
      <c r="AI112" s="1">
        <v>2156.1292830000002</v>
      </c>
      <c r="AJ112" s="1">
        <v>832.61218999999994</v>
      </c>
      <c r="AK112" s="1">
        <v>1393</v>
      </c>
      <c r="AL112" s="1">
        <v>43744.8125</v>
      </c>
      <c r="AM112" s="1">
        <v>31319.521484375</v>
      </c>
      <c r="AN112" s="1">
        <v>12425.287109375</v>
      </c>
      <c r="AO112" t="s">
        <v>12922</v>
      </c>
    </row>
    <row r="113" spans="1:41" x14ac:dyDescent="0.25">
      <c r="A113" s="1">
        <v>2013</v>
      </c>
      <c r="B113" t="s">
        <v>491</v>
      </c>
      <c r="C113" t="s">
        <v>6948</v>
      </c>
      <c r="D113" t="s">
        <v>7175</v>
      </c>
      <c r="E113" t="s">
        <v>7304</v>
      </c>
      <c r="F113" t="s">
        <v>8339</v>
      </c>
      <c r="G113" t="s">
        <v>10510</v>
      </c>
      <c r="H113" t="s">
        <v>12590</v>
      </c>
      <c r="I113" s="1">
        <v>2795.2197265625</v>
      </c>
      <c r="J113" s="1">
        <v>2434.80078125</v>
      </c>
      <c r="K113" s="1">
        <v>303.53775024414063</v>
      </c>
      <c r="L113" s="1">
        <v>1983.639404296875</v>
      </c>
      <c r="M113" s="1">
        <v>2243.667724609375</v>
      </c>
      <c r="N113" s="1">
        <v>128.7281494140625</v>
      </c>
      <c r="O113" s="1">
        <v>119.118896484375</v>
      </c>
      <c r="P113" s="1">
        <v>1652.991943359375</v>
      </c>
      <c r="Q113" s="1">
        <v>43.507659912109375</v>
      </c>
      <c r="R113" s="1">
        <v>2205.170166015625</v>
      </c>
      <c r="S113" s="1">
        <v>4142.59423828125</v>
      </c>
      <c r="T113" s="1">
        <v>2908.030029296875</v>
      </c>
      <c r="U113" s="1">
        <v>68.655006408691406</v>
      </c>
      <c r="V113" s="1">
        <v>4342.42919921875</v>
      </c>
      <c r="W113" s="1">
        <v>788.0283203125</v>
      </c>
      <c r="X113" s="1">
        <v>854.5096435546875</v>
      </c>
      <c r="Y113" s="1">
        <v>2824.663330078125</v>
      </c>
      <c r="Z113" s="1">
        <v>747.713134765625</v>
      </c>
      <c r="AA113" s="1">
        <v>19249.802734375</v>
      </c>
      <c r="AB113" s="1">
        <v>635.058837890625</v>
      </c>
      <c r="AC113" s="1">
        <v>1869.7415771484375</v>
      </c>
      <c r="AD113" s="1">
        <v>642.41473388671875</v>
      </c>
      <c r="AE113" s="1">
        <v>4442.14404296875</v>
      </c>
      <c r="AF113" s="1">
        <v>4343.02880859375</v>
      </c>
      <c r="AG113" s="1">
        <v>446.257568359375</v>
      </c>
      <c r="AH113" s="1">
        <v>3673.080322265625</v>
      </c>
      <c r="AI113" s="1">
        <v>3800.76416015625</v>
      </c>
      <c r="AJ113" s="1">
        <v>1020.767822265625</v>
      </c>
      <c r="AK113" s="1">
        <v>1707.7933349609375</v>
      </c>
      <c r="AL113" s="1">
        <v>72417.859375</v>
      </c>
      <c r="AM113" s="1">
        <v>50599.26171875</v>
      </c>
      <c r="AN113" s="1">
        <v>21818.59765625</v>
      </c>
      <c r="AO113" t="s">
        <v>12923</v>
      </c>
    </row>
    <row r="114" spans="1:41" x14ac:dyDescent="0.25">
      <c r="A114" s="1">
        <v>2013</v>
      </c>
      <c r="B114" t="s">
        <v>491</v>
      </c>
      <c r="C114" t="s">
        <v>6948</v>
      </c>
      <c r="D114" t="s">
        <v>7175</v>
      </c>
      <c r="E114" t="s">
        <v>7304</v>
      </c>
      <c r="F114" t="s">
        <v>8339</v>
      </c>
      <c r="G114" t="s">
        <v>10511</v>
      </c>
      <c r="H114" t="s">
        <v>12590</v>
      </c>
      <c r="I114" s="1">
        <v>2279.983784289816</v>
      </c>
      <c r="J114" s="1">
        <v>1986</v>
      </c>
      <c r="K114" s="1">
        <v>247.58738109893551</v>
      </c>
      <c r="L114" s="1">
        <v>1618</v>
      </c>
      <c r="M114" s="1">
        <v>1830.0979</v>
      </c>
      <c r="N114" s="1">
        <v>105</v>
      </c>
      <c r="O114" s="1">
        <v>97.162000000000006</v>
      </c>
      <c r="P114" s="1">
        <v>1348.3</v>
      </c>
      <c r="Q114" s="1">
        <v>35.488</v>
      </c>
      <c r="R114" s="1">
        <v>1798.6965595606721</v>
      </c>
      <c r="S114" s="1">
        <v>3379</v>
      </c>
      <c r="T114" s="1">
        <v>2372</v>
      </c>
      <c r="U114" s="1">
        <v>56</v>
      </c>
      <c r="V114" s="1">
        <v>3542</v>
      </c>
      <c r="W114" s="1">
        <v>642.77300000000002</v>
      </c>
      <c r="X114" s="1">
        <v>697</v>
      </c>
      <c r="Y114" s="1">
        <v>2304</v>
      </c>
      <c r="Z114" s="1">
        <v>609.88900000000001</v>
      </c>
      <c r="AA114" s="1">
        <v>15701.53435</v>
      </c>
      <c r="AB114" s="1">
        <v>518</v>
      </c>
      <c r="AC114" s="1">
        <v>1525.096665006836</v>
      </c>
      <c r="AD114" s="1">
        <v>524</v>
      </c>
      <c r="AE114" s="1">
        <v>3623.3345101923801</v>
      </c>
      <c r="AF114" s="1">
        <v>3542.489</v>
      </c>
      <c r="AG114" s="1">
        <v>364</v>
      </c>
      <c r="AH114" s="1">
        <v>2996.030509691027</v>
      </c>
      <c r="AI114" s="1">
        <v>3100.178732286</v>
      </c>
      <c r="AJ114" s="1">
        <v>832.61218999999994</v>
      </c>
      <c r="AK114" s="1">
        <v>1393</v>
      </c>
      <c r="AL114" s="1">
        <v>59069.2578125</v>
      </c>
      <c r="AM114" s="1">
        <v>41272.42578125</v>
      </c>
      <c r="AN114" s="1">
        <v>17796.830078125</v>
      </c>
      <c r="AO114" t="s">
        <v>12924</v>
      </c>
    </row>
    <row r="115" spans="1:41" x14ac:dyDescent="0.25">
      <c r="A115" s="1">
        <v>2013</v>
      </c>
      <c r="B115" t="s">
        <v>491</v>
      </c>
      <c r="C115" t="s">
        <v>6948</v>
      </c>
      <c r="D115" t="s">
        <v>7175</v>
      </c>
      <c r="E115" t="s">
        <v>7305</v>
      </c>
      <c r="F115" t="s">
        <v>8340</v>
      </c>
      <c r="G115" t="s">
        <v>10512</v>
      </c>
      <c r="H115" t="s">
        <v>12590</v>
      </c>
      <c r="I115" s="1">
        <v>20910.767578125</v>
      </c>
      <c r="J115" s="1">
        <v>2638.31396484375</v>
      </c>
      <c r="K115" s="1">
        <v>0</v>
      </c>
      <c r="L115" s="1">
        <v>40.457416534423828</v>
      </c>
      <c r="M115" s="1">
        <v>4543.9267578125</v>
      </c>
      <c r="N115" s="1">
        <v>7493.20361328125</v>
      </c>
      <c r="O115" s="1">
        <v>671.18634033203125</v>
      </c>
      <c r="P115" s="1">
        <v>106.78305816650391</v>
      </c>
      <c r="Q115" s="1">
        <v>1732.5692138671875</v>
      </c>
      <c r="R115" s="1">
        <v>459.21487426757813</v>
      </c>
      <c r="S115" s="1">
        <v>6162.330078125</v>
      </c>
      <c r="T115" s="1">
        <v>5190.80908203125</v>
      </c>
      <c r="U115" s="1">
        <v>4404.95458984375</v>
      </c>
      <c r="V115" s="1">
        <v>1482.212646484375</v>
      </c>
      <c r="W115" s="1">
        <v>2146.596923828125</v>
      </c>
      <c r="X115" s="1">
        <v>540.658203125</v>
      </c>
      <c r="Y115" s="1">
        <v>29478.744140625</v>
      </c>
      <c r="Z115" s="1">
        <v>2361.94921875</v>
      </c>
      <c r="AA115" s="1">
        <v>30506.814453125</v>
      </c>
      <c r="AB115" s="1">
        <v>22.067682266235352</v>
      </c>
      <c r="AC115" s="1">
        <v>792.4462890625</v>
      </c>
      <c r="AD115" s="1">
        <v>10955.4501953125</v>
      </c>
      <c r="AE115" s="1">
        <v>26529.279296875</v>
      </c>
      <c r="AF115" s="1">
        <v>3158.668701171875</v>
      </c>
      <c r="AG115" s="1">
        <v>49788.3671875</v>
      </c>
      <c r="AH115" s="1">
        <v>13465.6416015625</v>
      </c>
      <c r="AI115" s="1">
        <v>35.543094635009766</v>
      </c>
      <c r="AJ115" s="1">
        <v>4561.251953125</v>
      </c>
      <c r="AK115" s="1">
        <v>860.63958740234375</v>
      </c>
      <c r="AL115" s="1">
        <v>231040.859375</v>
      </c>
      <c r="AM115" s="1">
        <v>186446</v>
      </c>
      <c r="AN115" s="1">
        <v>44594.8515625</v>
      </c>
      <c r="AO115" t="s">
        <v>12925</v>
      </c>
    </row>
    <row r="116" spans="1:41" x14ac:dyDescent="0.25">
      <c r="A116" s="1">
        <v>2013</v>
      </c>
      <c r="B116" t="s">
        <v>491</v>
      </c>
      <c r="C116" t="s">
        <v>6948</v>
      </c>
      <c r="D116" t="s">
        <v>7175</v>
      </c>
      <c r="E116" t="s">
        <v>7305</v>
      </c>
      <c r="F116" t="s">
        <v>8340</v>
      </c>
      <c r="G116" t="s">
        <v>10513</v>
      </c>
      <c r="H116" t="s">
        <v>12590</v>
      </c>
      <c r="I116" s="1">
        <v>17056.3372305911</v>
      </c>
      <c r="J116" s="1">
        <v>2152</v>
      </c>
      <c r="K116" s="1">
        <v>0</v>
      </c>
      <c r="L116" s="1">
        <v>33</v>
      </c>
      <c r="M116" s="1">
        <v>3706.3557300000002</v>
      </c>
      <c r="N116" s="1">
        <v>6112</v>
      </c>
      <c r="O116" s="1">
        <v>547.46820000000002</v>
      </c>
      <c r="P116" s="1">
        <v>87.1</v>
      </c>
      <c r="Q116" s="1">
        <v>1413.2090000000001</v>
      </c>
      <c r="R116" s="1">
        <v>374.56892923939228</v>
      </c>
      <c r="S116" s="1">
        <v>5026.4429999999993</v>
      </c>
      <c r="T116" s="1">
        <v>4234</v>
      </c>
      <c r="U116" s="1">
        <v>3593</v>
      </c>
      <c r="V116" s="1">
        <v>1209</v>
      </c>
      <c r="W116" s="1">
        <v>1750.92</v>
      </c>
      <c r="X116" s="1">
        <v>441</v>
      </c>
      <c r="Y116" s="1">
        <v>24045</v>
      </c>
      <c r="Z116" s="1">
        <v>1926.577</v>
      </c>
      <c r="AA116" s="1">
        <v>24883.56826</v>
      </c>
      <c r="AB116" s="1">
        <v>18</v>
      </c>
      <c r="AC116" s="1">
        <v>646.37658888554643</v>
      </c>
      <c r="AD116" s="1">
        <v>8936.0589999999993</v>
      </c>
      <c r="AE116" s="1">
        <v>21639.202842705759</v>
      </c>
      <c r="AF116" s="1">
        <v>2576.4389999999999</v>
      </c>
      <c r="AG116" s="1">
        <v>40611</v>
      </c>
      <c r="AH116" s="1">
        <v>10983.55278946348</v>
      </c>
      <c r="AI116" s="1">
        <v>28.991522175</v>
      </c>
      <c r="AJ116" s="1">
        <v>3720.4874699999991</v>
      </c>
      <c r="AK116" s="1">
        <v>702</v>
      </c>
      <c r="AL116" s="1">
        <v>188453.65625</v>
      </c>
      <c r="AM116" s="1">
        <v>152078.859375</v>
      </c>
      <c r="AN116" s="1">
        <v>36374.79296875</v>
      </c>
      <c r="AO116" t="s">
        <v>12926</v>
      </c>
    </row>
    <row r="117" spans="1:41" x14ac:dyDescent="0.25">
      <c r="A117" s="1">
        <v>2013</v>
      </c>
      <c r="B117" t="s">
        <v>491</v>
      </c>
      <c r="C117" t="s">
        <v>6948</v>
      </c>
      <c r="D117" t="s">
        <v>7175</v>
      </c>
      <c r="E117" t="s">
        <v>7306</v>
      </c>
      <c r="F117" t="s">
        <v>8341</v>
      </c>
      <c r="G117" t="s">
        <v>10514</v>
      </c>
      <c r="H117" t="s">
        <v>12590</v>
      </c>
      <c r="I117" s="1">
        <v>745.397216796875</v>
      </c>
      <c r="J117" s="1">
        <v>3730.6640625</v>
      </c>
      <c r="K117" s="1">
        <v>741.9425048828125</v>
      </c>
      <c r="L117" s="1">
        <v>299.13967895507813</v>
      </c>
      <c r="M117" s="1">
        <v>2930.338623046875</v>
      </c>
      <c r="N117" s="1">
        <v>655.9005126953125</v>
      </c>
      <c r="O117" s="1">
        <v>149.21939086914063</v>
      </c>
      <c r="P117" s="1">
        <v>0</v>
      </c>
      <c r="Q117" s="1">
        <v>192.48902893066406</v>
      </c>
      <c r="R117" s="1">
        <v>1051.4554443359375</v>
      </c>
      <c r="S117" s="1">
        <v>6923.1220703125</v>
      </c>
      <c r="T117" s="1">
        <v>1105.8360595703125</v>
      </c>
      <c r="U117" s="1">
        <v>236.61457824707031</v>
      </c>
      <c r="V117" s="1">
        <v>125.05019378662109</v>
      </c>
      <c r="W117" s="1">
        <v>1381.6820068359375</v>
      </c>
      <c r="X117" s="1">
        <v>1347.3546142578125</v>
      </c>
      <c r="Y117" s="1">
        <v>5199.39111328125</v>
      </c>
      <c r="Z117" s="1">
        <v>1270.51123046875</v>
      </c>
      <c r="AA117" s="1">
        <v>17720.4609375</v>
      </c>
      <c r="AB117" s="1">
        <v>0</v>
      </c>
      <c r="AC117" s="1">
        <v>85.557624816894531</v>
      </c>
      <c r="AD117" s="1">
        <v>2296.98828125</v>
      </c>
      <c r="AE117" s="1">
        <v>736.17822265625</v>
      </c>
      <c r="AF117" s="1">
        <v>9180.1552734375</v>
      </c>
      <c r="AG117" s="1">
        <v>29287.4921875</v>
      </c>
      <c r="AH117" s="1">
        <v>5908.142578125</v>
      </c>
      <c r="AI117" s="1">
        <v>764.14019775390625</v>
      </c>
      <c r="AJ117" s="1">
        <v>5930.779296875</v>
      </c>
      <c r="AK117" s="1">
        <v>805.47039794921875</v>
      </c>
      <c r="AL117" s="1">
        <v>100801.4765625</v>
      </c>
      <c r="AM117" s="1">
        <v>76447.234375</v>
      </c>
      <c r="AN117" s="1">
        <v>24354.23828125</v>
      </c>
      <c r="AO117" t="s">
        <v>12927</v>
      </c>
    </row>
    <row r="118" spans="1:41" x14ac:dyDescent="0.25">
      <c r="A118" s="1">
        <v>2013</v>
      </c>
      <c r="B118" t="s">
        <v>491</v>
      </c>
      <c r="C118" t="s">
        <v>6948</v>
      </c>
      <c r="D118" t="s">
        <v>7175</v>
      </c>
      <c r="E118" t="s">
        <v>7306</v>
      </c>
      <c r="F118" t="s">
        <v>8341</v>
      </c>
      <c r="G118" t="s">
        <v>10515</v>
      </c>
      <c r="H118" t="s">
        <v>12590</v>
      </c>
      <c r="I118" s="1">
        <v>608</v>
      </c>
      <c r="J118" s="1">
        <v>3043</v>
      </c>
      <c r="K118" s="1">
        <v>605.18207999999993</v>
      </c>
      <c r="L118" s="1">
        <v>244</v>
      </c>
      <c r="M118" s="1">
        <v>2390.1965</v>
      </c>
      <c r="N118" s="1">
        <v>535</v>
      </c>
      <c r="O118" s="1">
        <v>121.71415</v>
      </c>
      <c r="P118" s="1">
        <v>0</v>
      </c>
      <c r="Q118" s="1">
        <v>157.00800000000001</v>
      </c>
      <c r="R118" s="1">
        <v>857.64323999999999</v>
      </c>
      <c r="S118" s="1">
        <v>5647</v>
      </c>
      <c r="T118" s="1">
        <v>902</v>
      </c>
      <c r="U118" s="1">
        <v>193</v>
      </c>
      <c r="V118" s="1">
        <v>102</v>
      </c>
      <c r="W118" s="1">
        <v>1127</v>
      </c>
      <c r="X118" s="1">
        <v>1099</v>
      </c>
      <c r="Y118" s="1">
        <v>4241</v>
      </c>
      <c r="Z118" s="1">
        <v>1036.3209999999999</v>
      </c>
      <c r="AA118" s="1">
        <v>14454.09239</v>
      </c>
      <c r="AB118" s="1">
        <v>0</v>
      </c>
      <c r="AC118" s="1">
        <v>69.787000000000006</v>
      </c>
      <c r="AD118" s="1">
        <v>1873.59</v>
      </c>
      <c r="AE118" s="1">
        <v>600.48031000000003</v>
      </c>
      <c r="AF118" s="1">
        <v>7488</v>
      </c>
      <c r="AG118" s="1">
        <v>23889</v>
      </c>
      <c r="AH118" s="1">
        <v>4819.1093433897122</v>
      </c>
      <c r="AI118" s="1">
        <v>623.28812175000019</v>
      </c>
      <c r="AJ118" s="1">
        <v>4837.5734200000006</v>
      </c>
      <c r="AK118" s="1">
        <v>657</v>
      </c>
      <c r="AL118" s="1">
        <v>82220.984375</v>
      </c>
      <c r="AM118" s="1">
        <v>62355.90625</v>
      </c>
      <c r="AN118" s="1">
        <v>19865.080078125</v>
      </c>
      <c r="AO118" t="s">
        <v>12928</v>
      </c>
    </row>
    <row r="119" spans="1:41" x14ac:dyDescent="0.25">
      <c r="A119" s="1">
        <v>2013</v>
      </c>
      <c r="B119" t="s">
        <v>491</v>
      </c>
      <c r="C119" t="s">
        <v>6948</v>
      </c>
      <c r="D119" t="s">
        <v>7175</v>
      </c>
      <c r="E119" t="s">
        <v>7307</v>
      </c>
      <c r="F119" t="s">
        <v>8342</v>
      </c>
      <c r="G119" t="s">
        <v>10516</v>
      </c>
      <c r="H119" t="s">
        <v>12590</v>
      </c>
      <c r="I119" s="1">
        <v>0</v>
      </c>
      <c r="J119" s="1">
        <v>0</v>
      </c>
      <c r="K119" s="1"/>
      <c r="L119" s="1"/>
      <c r="M119" s="1">
        <v>0</v>
      </c>
      <c r="N119" s="1">
        <v>0</v>
      </c>
      <c r="O119" s="1"/>
      <c r="P119" s="1">
        <v>75.8883056640625</v>
      </c>
      <c r="Q119" s="1">
        <v>0</v>
      </c>
      <c r="R119" s="1">
        <v>0</v>
      </c>
      <c r="S119" s="1"/>
      <c r="T119" s="1">
        <v>0</v>
      </c>
      <c r="U119" s="1">
        <v>0</v>
      </c>
      <c r="V119" s="1">
        <v>64.977058410644531</v>
      </c>
      <c r="W119" s="1">
        <v>0</v>
      </c>
      <c r="X119" s="1">
        <v>139.76197814941406</v>
      </c>
      <c r="Y119" s="1">
        <v>0</v>
      </c>
      <c r="Z119" s="1">
        <v>0</v>
      </c>
      <c r="AA119" s="1">
        <v>0</v>
      </c>
      <c r="AB119" s="1"/>
      <c r="AC119" s="1">
        <v>0</v>
      </c>
      <c r="AD119" s="1">
        <v>0</v>
      </c>
      <c r="AE119" s="1">
        <v>9.9277963638305664</v>
      </c>
      <c r="AF119" s="1"/>
      <c r="AG119" s="1">
        <v>0</v>
      </c>
      <c r="AH119" s="1">
        <v>0</v>
      </c>
      <c r="AI119" s="1"/>
      <c r="AJ119" s="1">
        <v>0</v>
      </c>
      <c r="AK119" s="1"/>
      <c r="AL119" s="1">
        <v>290.55511474609375</v>
      </c>
      <c r="AM119" s="1">
        <v>150.79315185546875</v>
      </c>
      <c r="AN119" s="1">
        <v>139.76197814941406</v>
      </c>
      <c r="AO119" t="s">
        <v>12929</v>
      </c>
    </row>
    <row r="120" spans="1:41" x14ac:dyDescent="0.25">
      <c r="A120" s="1">
        <v>2013</v>
      </c>
      <c r="B120" t="s">
        <v>491</v>
      </c>
      <c r="C120" t="s">
        <v>6948</v>
      </c>
      <c r="D120" t="s">
        <v>7175</v>
      </c>
      <c r="E120" t="s">
        <v>7307</v>
      </c>
      <c r="F120" t="s">
        <v>8342</v>
      </c>
      <c r="G120" t="s">
        <v>10517</v>
      </c>
      <c r="H120" t="s">
        <v>12590</v>
      </c>
      <c r="I120" s="1">
        <v>0</v>
      </c>
      <c r="J120" s="1">
        <v>0</v>
      </c>
      <c r="K120" s="1"/>
      <c r="L120" s="1"/>
      <c r="M120" s="1">
        <v>0</v>
      </c>
      <c r="N120" s="1">
        <v>0</v>
      </c>
      <c r="O120" s="1"/>
      <c r="P120" s="1">
        <v>61.9</v>
      </c>
      <c r="Q120" s="1">
        <v>0</v>
      </c>
      <c r="R120" s="1">
        <v>0</v>
      </c>
      <c r="S120" s="1"/>
      <c r="T120" s="1">
        <v>0</v>
      </c>
      <c r="U120" s="1">
        <v>0</v>
      </c>
      <c r="V120" s="1">
        <v>53</v>
      </c>
      <c r="W120" s="1">
        <v>0</v>
      </c>
      <c r="X120" s="1">
        <v>114</v>
      </c>
      <c r="Y120" s="1">
        <v>0</v>
      </c>
      <c r="Z120" s="1">
        <v>0</v>
      </c>
      <c r="AA120" s="1">
        <v>0</v>
      </c>
      <c r="AB120" s="1"/>
      <c r="AC120" s="1">
        <v>0</v>
      </c>
      <c r="AD120" s="1">
        <v>0</v>
      </c>
      <c r="AE120" s="1">
        <v>8.0978300000000001</v>
      </c>
      <c r="AF120" s="1"/>
      <c r="AG120" s="1">
        <v>0</v>
      </c>
      <c r="AH120" s="1">
        <v>0</v>
      </c>
      <c r="AI120" s="1"/>
      <c r="AJ120" s="1">
        <v>0</v>
      </c>
      <c r="AK120" s="1"/>
      <c r="AL120" s="1">
        <v>236.99781799316406</v>
      </c>
      <c r="AM120" s="1">
        <v>122.99783325195313</v>
      </c>
      <c r="AN120" s="1">
        <v>114</v>
      </c>
      <c r="AO120" t="s">
        <v>12930</v>
      </c>
    </row>
    <row r="121" spans="1:41" x14ac:dyDescent="0.25">
      <c r="A121" s="1">
        <v>2013</v>
      </c>
      <c r="B121" t="s">
        <v>491</v>
      </c>
      <c r="C121" t="s">
        <v>6949</v>
      </c>
      <c r="D121" t="s">
        <v>7175</v>
      </c>
      <c r="E121" t="s">
        <v>7308</v>
      </c>
      <c r="F121" t="s">
        <v>8343</v>
      </c>
      <c r="G121" t="s">
        <v>10518</v>
      </c>
      <c r="H121" t="s">
        <v>12590</v>
      </c>
      <c r="I121" s="1">
        <v>0</v>
      </c>
      <c r="J121" s="1">
        <v>7814.4111328125</v>
      </c>
      <c r="K121" s="1">
        <v>0</v>
      </c>
      <c r="L121" s="1">
        <v>1357.162353515625</v>
      </c>
      <c r="M121" s="1">
        <v>4414.4951171875</v>
      </c>
      <c r="N121" s="1">
        <v>4799.720703125</v>
      </c>
      <c r="O121" s="1">
        <v>4686.2646484375</v>
      </c>
      <c r="P121" s="1">
        <v>4717.2119140625</v>
      </c>
      <c r="Q121" s="1">
        <v>2046.056640625</v>
      </c>
      <c r="R121" s="1">
        <v>0</v>
      </c>
      <c r="S121" s="1">
        <v>1870.7174072265625</v>
      </c>
      <c r="T121" s="1">
        <v>6594.55859375</v>
      </c>
      <c r="U121" s="1">
        <v>1521.444091796875</v>
      </c>
      <c r="V121" s="1">
        <v>0</v>
      </c>
      <c r="W121" s="1">
        <v>2094.040283203125</v>
      </c>
      <c r="X121" s="1">
        <v>11340.3359375</v>
      </c>
      <c r="Y121" s="1">
        <v>13227.123046875</v>
      </c>
      <c r="Z121" s="1">
        <v>6210.29052734375</v>
      </c>
      <c r="AA121" s="1">
        <v>37201.40234375</v>
      </c>
      <c r="AB121" s="1">
        <v>0</v>
      </c>
      <c r="AC121" s="1">
        <v>6281.3251953125</v>
      </c>
      <c r="AD121" s="1">
        <v>11373.365234375</v>
      </c>
      <c r="AE121" s="1">
        <v>2982.29833984375</v>
      </c>
      <c r="AF121" s="1">
        <v>8522.4208984375</v>
      </c>
      <c r="AG121" s="1">
        <v>0</v>
      </c>
      <c r="AH121" s="1">
        <v>12860.6337890625</v>
      </c>
      <c r="AI121" s="1">
        <v>1035.972412109375</v>
      </c>
      <c r="AJ121" s="1">
        <v>20661.70703125</v>
      </c>
      <c r="AK121" s="1">
        <v>0</v>
      </c>
      <c r="AL121" s="1">
        <v>173612.953125</v>
      </c>
      <c r="AM121" s="1">
        <v>117342.578125</v>
      </c>
      <c r="AN121" s="1">
        <v>56270.3828125</v>
      </c>
      <c r="AO121" t="s">
        <v>12931</v>
      </c>
    </row>
    <row r="122" spans="1:41" x14ac:dyDescent="0.25">
      <c r="A122" s="1">
        <v>2013</v>
      </c>
      <c r="B122" t="s">
        <v>491</v>
      </c>
      <c r="C122" t="s">
        <v>6949</v>
      </c>
      <c r="D122" t="s">
        <v>7175</v>
      </c>
      <c r="E122" t="s">
        <v>7308</v>
      </c>
      <c r="F122" t="s">
        <v>8343</v>
      </c>
      <c r="G122" t="s">
        <v>10519</v>
      </c>
      <c r="H122" t="s">
        <v>12590</v>
      </c>
      <c r="I122" s="1">
        <v>0</v>
      </c>
      <c r="J122" s="1">
        <v>6374</v>
      </c>
      <c r="K122" s="1">
        <v>0</v>
      </c>
      <c r="L122" s="1">
        <v>1107</v>
      </c>
      <c r="M122" s="1">
        <v>3600.7819300000001</v>
      </c>
      <c r="N122" s="1">
        <v>3915</v>
      </c>
      <c r="O122" s="1">
        <v>3822.4569999999999</v>
      </c>
      <c r="P122" s="1">
        <v>3847.7</v>
      </c>
      <c r="Q122" s="1">
        <v>1668.912</v>
      </c>
      <c r="R122" s="1">
        <v>0</v>
      </c>
      <c r="S122" s="1">
        <v>1525.892669665214</v>
      </c>
      <c r="T122" s="1">
        <v>5379</v>
      </c>
      <c r="U122" s="1">
        <v>1241</v>
      </c>
      <c r="V122" s="1">
        <v>0</v>
      </c>
      <c r="W122" s="1">
        <v>1708.0509999999999</v>
      </c>
      <c r="X122" s="1">
        <v>9250</v>
      </c>
      <c r="Y122" s="1">
        <v>10789</v>
      </c>
      <c r="Z122" s="1">
        <v>5065.5630000000001</v>
      </c>
      <c r="AA122" s="1">
        <v>30344.160059999998</v>
      </c>
      <c r="AB122" s="1">
        <v>0</v>
      </c>
      <c r="AC122" s="1">
        <v>5123.5040201590382</v>
      </c>
      <c r="AD122" s="1">
        <v>9276.9410000000007</v>
      </c>
      <c r="AE122" s="1">
        <v>2432.5786100000032</v>
      </c>
      <c r="AF122" s="1">
        <v>6951.5039999999999</v>
      </c>
      <c r="AG122" s="1">
        <v>0</v>
      </c>
      <c r="AH122" s="1">
        <v>10490.065012841411</v>
      </c>
      <c r="AI122" s="1">
        <v>845.01420571835979</v>
      </c>
      <c r="AJ122" s="1">
        <v>16853.184590000001</v>
      </c>
      <c r="AK122" s="1">
        <v>0</v>
      </c>
      <c r="AL122" s="1">
        <v>141611.3125</v>
      </c>
      <c r="AM122" s="1">
        <v>95713.1171875</v>
      </c>
      <c r="AN122" s="1">
        <v>45898.20703125</v>
      </c>
      <c r="AO122" t="s">
        <v>12932</v>
      </c>
    </row>
    <row r="123" spans="1:41" x14ac:dyDescent="0.25">
      <c r="A123" s="1">
        <v>2013</v>
      </c>
      <c r="B123" t="s">
        <v>491</v>
      </c>
      <c r="C123" t="s">
        <v>6949</v>
      </c>
      <c r="D123" t="s">
        <v>7175</v>
      </c>
      <c r="E123" t="s">
        <v>7308</v>
      </c>
      <c r="F123" t="s">
        <v>8344</v>
      </c>
      <c r="G123" t="s">
        <v>10520</v>
      </c>
      <c r="H123" t="s">
        <v>12590</v>
      </c>
      <c r="I123" s="1">
        <v>0</v>
      </c>
      <c r="J123" s="1">
        <v>7814.4111328125</v>
      </c>
      <c r="K123" s="1">
        <v>0</v>
      </c>
      <c r="L123" s="1">
        <v>1357.162353515625</v>
      </c>
      <c r="M123" s="1">
        <v>4414.4951171875</v>
      </c>
      <c r="N123" s="1">
        <v>4799.720703125</v>
      </c>
      <c r="O123" s="1">
        <v>4686.2646484375</v>
      </c>
      <c r="P123" s="1">
        <v>4717.2119140625</v>
      </c>
      <c r="Q123" s="1">
        <v>2046.056640625</v>
      </c>
      <c r="R123" s="1">
        <v>0</v>
      </c>
      <c r="S123" s="1">
        <v>1870.7174072265625</v>
      </c>
      <c r="T123" s="1">
        <v>5535.31005859375</v>
      </c>
      <c r="U123" s="1">
        <v>1284.8294677734375</v>
      </c>
      <c r="V123" s="1">
        <v>0</v>
      </c>
      <c r="W123" s="1">
        <v>2094.040283203125</v>
      </c>
      <c r="X123" s="1">
        <v>9992.9814453125</v>
      </c>
      <c r="Y123" s="1">
        <v>13227.123046875</v>
      </c>
      <c r="Z123" s="1">
        <v>6036.9892578125</v>
      </c>
      <c r="AA123" s="1">
        <v>37201.40234375</v>
      </c>
      <c r="AB123" s="1">
        <v>0</v>
      </c>
      <c r="AC123" s="1">
        <v>6281.3251953125</v>
      </c>
      <c r="AD123" s="1">
        <v>11331.0517578125</v>
      </c>
      <c r="AE123" s="1">
        <v>2982.29833984375</v>
      </c>
      <c r="AF123" s="1">
        <v>8522.4208984375</v>
      </c>
      <c r="AG123" s="1">
        <v>0</v>
      </c>
      <c r="AH123" s="1">
        <v>12572.8759765625</v>
      </c>
      <c r="AI123" s="1">
        <v>1035.972412109375</v>
      </c>
      <c r="AJ123" s="1">
        <v>20486.564453125</v>
      </c>
      <c r="AK123" s="1">
        <v>0</v>
      </c>
      <c r="AL123" s="1">
        <v>170291.21875</v>
      </c>
      <c r="AM123" s="1">
        <v>116757.515625</v>
      </c>
      <c r="AN123" s="1">
        <v>53533.70703125</v>
      </c>
      <c r="AO123" t="s">
        <v>12933</v>
      </c>
    </row>
    <row r="124" spans="1:41" x14ac:dyDescent="0.25">
      <c r="A124" s="1">
        <v>2013</v>
      </c>
      <c r="B124" t="s">
        <v>491</v>
      </c>
      <c r="C124" t="s">
        <v>6949</v>
      </c>
      <c r="D124" t="s">
        <v>7175</v>
      </c>
      <c r="E124" t="s">
        <v>7308</v>
      </c>
      <c r="F124" t="s">
        <v>8344</v>
      </c>
      <c r="G124" t="s">
        <v>10521</v>
      </c>
      <c r="H124" t="s">
        <v>12590</v>
      </c>
      <c r="I124" s="1">
        <v>0</v>
      </c>
      <c r="J124" s="1">
        <v>6374</v>
      </c>
      <c r="K124" s="1">
        <v>0</v>
      </c>
      <c r="L124" s="1">
        <v>1107</v>
      </c>
      <c r="M124" s="1">
        <v>3600.7819300000001</v>
      </c>
      <c r="N124" s="1">
        <v>3915</v>
      </c>
      <c r="O124" s="1">
        <v>3822.4569999999999</v>
      </c>
      <c r="P124" s="1">
        <v>3847.7</v>
      </c>
      <c r="Q124" s="1">
        <v>1668.912</v>
      </c>
      <c r="R124" s="1">
        <v>0</v>
      </c>
      <c r="S124" s="1">
        <v>1525.892669665214</v>
      </c>
      <c r="T124" s="1">
        <v>4515</v>
      </c>
      <c r="U124" s="1">
        <v>1048</v>
      </c>
      <c r="V124" s="1">
        <v>0</v>
      </c>
      <c r="W124" s="1">
        <v>1708.0509999999999</v>
      </c>
      <c r="X124" s="1">
        <v>8151</v>
      </c>
      <c r="Y124" s="1">
        <v>10789</v>
      </c>
      <c r="Z124" s="1">
        <v>4924.2060000000001</v>
      </c>
      <c r="AA124" s="1">
        <v>30344.160059999998</v>
      </c>
      <c r="AB124" s="1">
        <v>0</v>
      </c>
      <c r="AC124" s="1">
        <v>5123.5040201590382</v>
      </c>
      <c r="AD124" s="1">
        <v>9242.4270000000015</v>
      </c>
      <c r="AE124" s="1">
        <v>2432.5786100000032</v>
      </c>
      <c r="AF124" s="1">
        <v>6951.5039999999999</v>
      </c>
      <c r="AG124" s="1">
        <v>0</v>
      </c>
      <c r="AH124" s="1">
        <v>10255.348489451701</v>
      </c>
      <c r="AI124" s="1">
        <v>845.01420571835979</v>
      </c>
      <c r="AJ124" s="1">
        <v>16710.327052700821</v>
      </c>
      <c r="AK124" s="1">
        <v>0</v>
      </c>
      <c r="AL124" s="1">
        <v>138901.875</v>
      </c>
      <c r="AM124" s="1">
        <v>95235.8984375</v>
      </c>
      <c r="AN124" s="1">
        <v>43665.9765625</v>
      </c>
      <c r="AO124" t="s">
        <v>12934</v>
      </c>
    </row>
    <row r="125" spans="1:41" x14ac:dyDescent="0.25">
      <c r="A125" s="1">
        <v>2013</v>
      </c>
      <c r="B125" t="s">
        <v>491</v>
      </c>
      <c r="C125" t="s">
        <v>6949</v>
      </c>
      <c r="D125" t="s">
        <v>7175</v>
      </c>
      <c r="E125" t="s">
        <v>7308</v>
      </c>
      <c r="F125" t="s">
        <v>8345</v>
      </c>
      <c r="G125" t="s">
        <v>10522</v>
      </c>
      <c r="H125" t="s">
        <v>12590</v>
      </c>
      <c r="I125" s="1"/>
      <c r="J125" s="1">
        <v>0</v>
      </c>
      <c r="K125" s="1"/>
      <c r="L125" s="1"/>
      <c r="M125" s="1"/>
      <c r="N125" s="1">
        <v>0</v>
      </c>
      <c r="O125" s="1"/>
      <c r="P125" s="1">
        <v>0</v>
      </c>
      <c r="Q125" s="1">
        <v>0</v>
      </c>
      <c r="R125" s="1"/>
      <c r="S125" s="1"/>
      <c r="T125" s="1">
        <v>1059.2486572265625</v>
      </c>
      <c r="U125" s="1">
        <v>236.61457824707031</v>
      </c>
      <c r="V125" s="1"/>
      <c r="W125" s="1"/>
      <c r="X125" s="1">
        <v>1347.3546142578125</v>
      </c>
      <c r="Y125" s="1"/>
      <c r="Z125" s="1">
        <v>173.30117797851563</v>
      </c>
      <c r="AA125" s="1"/>
      <c r="AB125" s="1"/>
      <c r="AC125" s="1">
        <v>0</v>
      </c>
      <c r="AD125" s="1">
        <v>42.313552856445313</v>
      </c>
      <c r="AE125" s="1">
        <v>0</v>
      </c>
      <c r="AF125" s="1"/>
      <c r="AG125" s="1"/>
      <c r="AH125" s="1">
        <v>287.75830078125</v>
      </c>
      <c r="AI125" s="1">
        <v>0</v>
      </c>
      <c r="AJ125" s="1">
        <v>175.14080810546875</v>
      </c>
      <c r="AK125" s="1"/>
      <c r="AL125" s="1">
        <v>3321.731689453125</v>
      </c>
      <c r="AM125" s="1">
        <v>585.05657958984375</v>
      </c>
      <c r="AN125" s="1">
        <v>2736.675048828125</v>
      </c>
      <c r="AO125" t="s">
        <v>12935</v>
      </c>
    </row>
    <row r="126" spans="1:41" x14ac:dyDescent="0.25">
      <c r="A126" s="1">
        <v>2013</v>
      </c>
      <c r="B126" t="s">
        <v>491</v>
      </c>
      <c r="C126" t="s">
        <v>6949</v>
      </c>
      <c r="D126" t="s">
        <v>7175</v>
      </c>
      <c r="E126" t="s">
        <v>7308</v>
      </c>
      <c r="F126" t="s">
        <v>8345</v>
      </c>
      <c r="G126" t="s">
        <v>10523</v>
      </c>
      <c r="H126" t="s">
        <v>12590</v>
      </c>
      <c r="I126" s="1"/>
      <c r="J126" s="1">
        <v>0</v>
      </c>
      <c r="K126" s="1"/>
      <c r="L126" s="1"/>
      <c r="M126" s="1"/>
      <c r="N126" s="1">
        <v>0</v>
      </c>
      <c r="O126" s="1"/>
      <c r="P126" s="1">
        <v>0</v>
      </c>
      <c r="Q126" s="1">
        <v>0</v>
      </c>
      <c r="R126" s="1"/>
      <c r="S126" s="1"/>
      <c r="T126" s="1">
        <v>864</v>
      </c>
      <c r="U126" s="1">
        <v>193</v>
      </c>
      <c r="V126" s="1"/>
      <c r="W126" s="1"/>
      <c r="X126" s="1">
        <v>1099</v>
      </c>
      <c r="Y126" s="1"/>
      <c r="Z126" s="1">
        <v>141.357</v>
      </c>
      <c r="AA126" s="1"/>
      <c r="AB126" s="1"/>
      <c r="AC126" s="1">
        <v>0</v>
      </c>
      <c r="AD126" s="1">
        <v>34.514000000000003</v>
      </c>
      <c r="AE126" s="1">
        <v>0</v>
      </c>
      <c r="AF126" s="1"/>
      <c r="AG126" s="1"/>
      <c r="AH126" s="1">
        <v>234.716523389711</v>
      </c>
      <c r="AI126" s="1">
        <v>0</v>
      </c>
      <c r="AJ126" s="1">
        <v>142.85753729918409</v>
      </c>
      <c r="AK126" s="1"/>
      <c r="AL126" s="1">
        <v>2709.44482421875</v>
      </c>
      <c r="AM126" s="1">
        <v>477.21453857421875</v>
      </c>
      <c r="AN126" s="1">
        <v>2232.23046875</v>
      </c>
      <c r="AO126" t="s">
        <v>12936</v>
      </c>
    </row>
    <row r="127" spans="1:41" x14ac:dyDescent="0.25">
      <c r="A127" s="1">
        <v>2013</v>
      </c>
      <c r="B127" t="s">
        <v>491</v>
      </c>
      <c r="C127" t="s">
        <v>6949</v>
      </c>
      <c r="D127" t="s">
        <v>7175</v>
      </c>
      <c r="E127" t="s">
        <v>7308</v>
      </c>
      <c r="F127" t="s">
        <v>8346</v>
      </c>
      <c r="G127" t="s">
        <v>10524</v>
      </c>
      <c r="H127" t="s">
        <v>12590</v>
      </c>
      <c r="I127" s="1"/>
      <c r="J127" s="1">
        <v>1174.4910888671875</v>
      </c>
      <c r="K127" s="1"/>
      <c r="L127" s="1">
        <v>3.6779468059539795</v>
      </c>
      <c r="M127" s="1">
        <v>285.65142822265625</v>
      </c>
      <c r="N127" s="1">
        <v>4428.248046875</v>
      </c>
      <c r="O127" s="1">
        <v>432.77175903320313</v>
      </c>
      <c r="P127" s="1">
        <v>955.40802001953125</v>
      </c>
      <c r="Q127" s="1"/>
      <c r="R127" s="1"/>
      <c r="S127" s="1"/>
      <c r="T127" s="1">
        <v>1173.2650146484375</v>
      </c>
      <c r="U127" s="1">
        <v>1324.0609130859375</v>
      </c>
      <c r="V127" s="1"/>
      <c r="W127" s="1"/>
      <c r="X127" s="1">
        <v>294.23574829101563</v>
      </c>
      <c r="Y127" s="1">
        <v>266.03814697265625</v>
      </c>
      <c r="Z127" s="1"/>
      <c r="AA127" s="1">
        <v>0</v>
      </c>
      <c r="AB127" s="1"/>
      <c r="AC127" s="1">
        <v>27.128438949584961</v>
      </c>
      <c r="AD127" s="1"/>
      <c r="AE127" s="1">
        <v>177.03512573242188</v>
      </c>
      <c r="AF127" s="1"/>
      <c r="AG127" s="1"/>
      <c r="AH127" s="1">
        <v>398.87930297851563</v>
      </c>
      <c r="AI127" s="1">
        <v>131.88497924804688</v>
      </c>
      <c r="AJ127" s="1">
        <v>0</v>
      </c>
      <c r="AK127" s="1"/>
      <c r="AL127" s="1">
        <v>11072.775390625</v>
      </c>
      <c r="AM127" s="1">
        <v>8356.087890625</v>
      </c>
      <c r="AN127" s="1">
        <v>2716.6884765625</v>
      </c>
      <c r="AO127" t="s">
        <v>12937</v>
      </c>
    </row>
    <row r="128" spans="1:41" x14ac:dyDescent="0.25">
      <c r="A128" s="1">
        <v>2013</v>
      </c>
      <c r="B128" t="s">
        <v>491</v>
      </c>
      <c r="C128" t="s">
        <v>6949</v>
      </c>
      <c r="D128" t="s">
        <v>7175</v>
      </c>
      <c r="E128" t="s">
        <v>7308</v>
      </c>
      <c r="F128" t="s">
        <v>8346</v>
      </c>
      <c r="G128" t="s">
        <v>10525</v>
      </c>
      <c r="H128" t="s">
        <v>12590</v>
      </c>
      <c r="I128" s="1"/>
      <c r="J128" s="1">
        <v>958</v>
      </c>
      <c r="K128" s="1"/>
      <c r="L128" s="1">
        <v>3</v>
      </c>
      <c r="M128" s="1">
        <v>232.99800999999999</v>
      </c>
      <c r="N128" s="1">
        <v>3612</v>
      </c>
      <c r="O128" s="1">
        <v>353</v>
      </c>
      <c r="P128" s="1">
        <v>779.3</v>
      </c>
      <c r="Q128" s="1"/>
      <c r="R128" s="1"/>
      <c r="S128" s="1"/>
      <c r="T128" s="1">
        <v>957</v>
      </c>
      <c r="U128" s="1">
        <v>1080</v>
      </c>
      <c r="V128" s="1"/>
      <c r="W128" s="1"/>
      <c r="X128" s="1">
        <v>240</v>
      </c>
      <c r="Y128" s="1">
        <v>217</v>
      </c>
      <c r="Z128" s="1"/>
      <c r="AA128" s="1">
        <v>0</v>
      </c>
      <c r="AB128" s="1"/>
      <c r="AC128" s="1">
        <v>22.127920644791921</v>
      </c>
      <c r="AD128" s="1"/>
      <c r="AE128" s="1">
        <v>144.40267</v>
      </c>
      <c r="AF128" s="1"/>
      <c r="AG128" s="1"/>
      <c r="AH128" s="1">
        <v>325.35485417536012</v>
      </c>
      <c r="AI128" s="1">
        <v>107.57494703</v>
      </c>
      <c r="AJ128" s="1">
        <v>0</v>
      </c>
      <c r="AK128" s="1"/>
      <c r="AL128" s="1">
        <v>9031.7578125</v>
      </c>
      <c r="AM128" s="1">
        <v>6815.83056640625</v>
      </c>
      <c r="AN128" s="1">
        <v>2215.927734375</v>
      </c>
      <c r="AO128" t="s">
        <v>12938</v>
      </c>
    </row>
    <row r="129" spans="1:41" x14ac:dyDescent="0.25">
      <c r="A129" s="1">
        <v>2013</v>
      </c>
      <c r="B129" t="s">
        <v>491</v>
      </c>
      <c r="C129" t="s">
        <v>6949</v>
      </c>
      <c r="D129" t="s">
        <v>7175</v>
      </c>
      <c r="E129" t="s">
        <v>7308</v>
      </c>
      <c r="F129" t="s">
        <v>8347</v>
      </c>
      <c r="G129" t="s">
        <v>10526</v>
      </c>
      <c r="H129" t="s">
        <v>12590</v>
      </c>
      <c r="I129" s="1"/>
      <c r="J129" s="1">
        <v>2931.32373046875</v>
      </c>
      <c r="K129" s="1"/>
      <c r="L129" s="1">
        <v>898.64501953125</v>
      </c>
      <c r="M129" s="1">
        <v>1588.64208984375</v>
      </c>
      <c r="N129" s="1">
        <v>365.34271240234375</v>
      </c>
      <c r="O129" s="1">
        <v>2749.87841796875</v>
      </c>
      <c r="P129" s="1">
        <v>1083.1553955078125</v>
      </c>
      <c r="Q129" s="1"/>
      <c r="R129" s="1"/>
      <c r="S129" s="1"/>
      <c r="T129" s="1">
        <v>3627.681640625</v>
      </c>
      <c r="U129" s="1">
        <v>26.971611022949219</v>
      </c>
      <c r="V129" s="1"/>
      <c r="W129" s="1">
        <v>1571.4102783203125</v>
      </c>
      <c r="X129" s="1">
        <v>8709.3779296875</v>
      </c>
      <c r="Y129" s="1">
        <v>3100.50927734375</v>
      </c>
      <c r="Z129" s="1"/>
      <c r="AA129" s="1">
        <v>0</v>
      </c>
      <c r="AB129" s="1"/>
      <c r="AC129" s="1">
        <v>71.285842895507813</v>
      </c>
      <c r="AD129" s="1"/>
      <c r="AE129" s="1">
        <v>1475.986083984375</v>
      </c>
      <c r="AF129" s="1"/>
      <c r="AG129" s="1"/>
      <c r="AH129" s="1">
        <v>9467.1357421875</v>
      </c>
      <c r="AI129" s="1">
        <v>162.62910461425781</v>
      </c>
      <c r="AJ129" s="1">
        <v>0</v>
      </c>
      <c r="AK129" s="1"/>
      <c r="AL129" s="1">
        <v>37829.9765625</v>
      </c>
      <c r="AM129" s="1">
        <v>9953.2197265625</v>
      </c>
      <c r="AN129" s="1">
        <v>27876.75390625</v>
      </c>
      <c r="AO129" t="s">
        <v>12939</v>
      </c>
    </row>
    <row r="130" spans="1:41" x14ac:dyDescent="0.25">
      <c r="A130" s="1">
        <v>2013</v>
      </c>
      <c r="B130" t="s">
        <v>491</v>
      </c>
      <c r="C130" t="s">
        <v>6949</v>
      </c>
      <c r="D130" t="s">
        <v>7175</v>
      </c>
      <c r="E130" t="s">
        <v>7308</v>
      </c>
      <c r="F130" t="s">
        <v>8347</v>
      </c>
      <c r="G130" t="s">
        <v>10527</v>
      </c>
      <c r="H130" t="s">
        <v>12590</v>
      </c>
      <c r="I130" s="1"/>
      <c r="J130" s="1">
        <v>2391</v>
      </c>
      <c r="K130" s="1"/>
      <c r="L130" s="1">
        <v>733</v>
      </c>
      <c r="M130" s="1">
        <v>1295.8115499999999</v>
      </c>
      <c r="N130" s="1">
        <v>298</v>
      </c>
      <c r="O130" s="1">
        <v>2243</v>
      </c>
      <c r="P130" s="1">
        <v>883.5</v>
      </c>
      <c r="Q130" s="1"/>
      <c r="R130" s="1"/>
      <c r="S130" s="1"/>
      <c r="T130" s="1">
        <v>2959</v>
      </c>
      <c r="U130" s="1">
        <v>22</v>
      </c>
      <c r="V130" s="1"/>
      <c r="W130" s="1">
        <v>1281.7561000000001</v>
      </c>
      <c r="X130" s="1">
        <v>7104</v>
      </c>
      <c r="Y130" s="1">
        <v>2529</v>
      </c>
      <c r="Z130" s="1"/>
      <c r="AA130" s="1">
        <v>0</v>
      </c>
      <c r="AB130" s="1"/>
      <c r="AC130" s="1">
        <v>58.145900303828562</v>
      </c>
      <c r="AD130" s="1"/>
      <c r="AE130" s="1">
        <v>1203.9211500000031</v>
      </c>
      <c r="AF130" s="1"/>
      <c r="AG130" s="1"/>
      <c r="AH130" s="1">
        <v>7722.0818446843032</v>
      </c>
      <c r="AI130" s="1">
        <v>132.65207878999999</v>
      </c>
      <c r="AJ130" s="1">
        <v>0</v>
      </c>
      <c r="AK130" s="1"/>
      <c r="AL130" s="1">
        <v>30856.869140625</v>
      </c>
      <c r="AM130" s="1">
        <v>8118.5673828125</v>
      </c>
      <c r="AN130" s="1">
        <v>22738.30078125</v>
      </c>
      <c r="AO130" t="s">
        <v>12940</v>
      </c>
    </row>
    <row r="131" spans="1:41" x14ac:dyDescent="0.25">
      <c r="A131" s="1">
        <v>2013</v>
      </c>
      <c r="B131" t="s">
        <v>491</v>
      </c>
      <c r="C131" t="s">
        <v>6949</v>
      </c>
      <c r="D131" t="s">
        <v>7175</v>
      </c>
      <c r="E131" t="s">
        <v>7308</v>
      </c>
      <c r="F131" t="s">
        <v>8348</v>
      </c>
      <c r="G131" t="s">
        <v>10528</v>
      </c>
      <c r="H131" t="s">
        <v>12590</v>
      </c>
      <c r="I131" s="1"/>
      <c r="J131" s="1">
        <v>344.50103759765625</v>
      </c>
      <c r="K131" s="1"/>
      <c r="L131" s="1">
        <v>147.11787414550781</v>
      </c>
      <c r="M131" s="1">
        <v>2088.396240234375</v>
      </c>
      <c r="N131" s="1">
        <v>6.1299114227294922</v>
      </c>
      <c r="O131" s="1">
        <v>475.68112182617188</v>
      </c>
      <c r="P131" s="1">
        <v>1843.5096435546875</v>
      </c>
      <c r="Q131" s="1"/>
      <c r="R131" s="1"/>
      <c r="S131" s="1"/>
      <c r="T131" s="1">
        <v>110.33840942382813</v>
      </c>
      <c r="U131" s="1">
        <v>165.50761413574219</v>
      </c>
      <c r="V131" s="1"/>
      <c r="W131" s="1">
        <v>244.7318115234375</v>
      </c>
      <c r="X131" s="1">
        <v>250.10038757324219</v>
      </c>
      <c r="Y131" s="1">
        <v>1430.7213134765625</v>
      </c>
      <c r="Z131" s="1"/>
      <c r="AA131" s="1">
        <v>0</v>
      </c>
      <c r="AB131" s="1"/>
      <c r="AC131" s="1">
        <v>531.71734619140625</v>
      </c>
      <c r="AD131" s="1"/>
      <c r="AE131" s="1">
        <v>860.28302001953125</v>
      </c>
      <c r="AF131" s="1"/>
      <c r="AG131" s="1"/>
      <c r="AH131" s="1">
        <v>760.55621337890625</v>
      </c>
      <c r="AI131" s="1">
        <v>158.43402099609375</v>
      </c>
      <c r="AJ131" s="1">
        <v>0</v>
      </c>
      <c r="AK131" s="1"/>
      <c r="AL131" s="1">
        <v>9417.7265625</v>
      </c>
      <c r="AM131" s="1">
        <v>5329.48779296875</v>
      </c>
      <c r="AN131" s="1">
        <v>4088.238037109375</v>
      </c>
      <c r="AO131" t="s">
        <v>12941</v>
      </c>
    </row>
    <row r="132" spans="1:41" x14ac:dyDescent="0.25">
      <c r="A132" s="1">
        <v>2013</v>
      </c>
      <c r="B132" t="s">
        <v>491</v>
      </c>
      <c r="C132" t="s">
        <v>6949</v>
      </c>
      <c r="D132" t="s">
        <v>7175</v>
      </c>
      <c r="E132" t="s">
        <v>7308</v>
      </c>
      <c r="F132" t="s">
        <v>8348</v>
      </c>
      <c r="G132" t="s">
        <v>10529</v>
      </c>
      <c r="H132" t="s">
        <v>12590</v>
      </c>
      <c r="I132" s="1"/>
      <c r="J132" s="1">
        <v>281</v>
      </c>
      <c r="K132" s="1"/>
      <c r="L132" s="1">
        <v>120</v>
      </c>
      <c r="M132" s="1">
        <v>1703.44733</v>
      </c>
      <c r="N132" s="1">
        <v>5</v>
      </c>
      <c r="O132" s="1">
        <v>388</v>
      </c>
      <c r="P132" s="1">
        <v>1503.7</v>
      </c>
      <c r="Q132" s="1"/>
      <c r="R132" s="1"/>
      <c r="S132" s="1"/>
      <c r="T132" s="1">
        <v>90</v>
      </c>
      <c r="U132" s="1">
        <v>135</v>
      </c>
      <c r="V132" s="1"/>
      <c r="W132" s="1">
        <v>199.62100000000001</v>
      </c>
      <c r="X132" s="1">
        <v>204</v>
      </c>
      <c r="Y132" s="1">
        <v>1167</v>
      </c>
      <c r="Z132" s="1"/>
      <c r="AA132" s="1">
        <v>0</v>
      </c>
      <c r="AB132" s="1"/>
      <c r="AC132" s="1">
        <v>433.70720278684348</v>
      </c>
      <c r="AD132" s="1"/>
      <c r="AE132" s="1">
        <v>701.70915999999966</v>
      </c>
      <c r="AF132" s="1"/>
      <c r="AG132" s="1"/>
      <c r="AH132" s="1">
        <v>620.36476528739036</v>
      </c>
      <c r="AI132" s="1">
        <v>129.2302645133598</v>
      </c>
      <c r="AJ132" s="1">
        <v>0</v>
      </c>
      <c r="AK132" s="1"/>
      <c r="AL132" s="1">
        <v>7681.77978515625</v>
      </c>
      <c r="AM132" s="1">
        <v>4347.1162109375</v>
      </c>
      <c r="AN132" s="1">
        <v>3334.663330078125</v>
      </c>
      <c r="AO132" t="s">
        <v>12942</v>
      </c>
    </row>
    <row r="133" spans="1:41" x14ac:dyDescent="0.25">
      <c r="A133" s="1">
        <v>2013</v>
      </c>
      <c r="B133" t="s">
        <v>491</v>
      </c>
      <c r="C133" t="s">
        <v>6949</v>
      </c>
      <c r="D133" t="s">
        <v>7175</v>
      </c>
      <c r="E133" t="s">
        <v>7308</v>
      </c>
      <c r="F133" t="s">
        <v>8349</v>
      </c>
      <c r="G133" t="s">
        <v>10530</v>
      </c>
      <c r="H133" t="s">
        <v>12590</v>
      </c>
      <c r="I133" s="1"/>
      <c r="J133" s="1">
        <v>323.65933227539063</v>
      </c>
      <c r="K133" s="1"/>
      <c r="L133" s="1">
        <v>4.9039292335510254</v>
      </c>
      <c r="M133" s="1">
        <v>74.216865539550781</v>
      </c>
      <c r="N133" s="1">
        <v>0</v>
      </c>
      <c r="O133" s="1">
        <v>234.722900390625</v>
      </c>
      <c r="P133" s="1">
        <v>483.77261352539063</v>
      </c>
      <c r="Q133" s="1"/>
      <c r="R133" s="1"/>
      <c r="S133" s="1"/>
      <c r="T133" s="1">
        <v>234.16261291503906</v>
      </c>
      <c r="U133" s="1">
        <v>0</v>
      </c>
      <c r="V133" s="1"/>
      <c r="W133" s="1">
        <v>203.25315856933594</v>
      </c>
      <c r="X133" s="1">
        <v>1180.6209716796875</v>
      </c>
      <c r="Y133" s="1">
        <v>3150.7744140625</v>
      </c>
      <c r="Z133" s="1"/>
      <c r="AA133" s="1">
        <v>0</v>
      </c>
      <c r="AB133" s="1"/>
      <c r="AC133" s="1">
        <v>502.859375</v>
      </c>
      <c r="AD133" s="1"/>
      <c r="AE133" s="1">
        <v>90.969520568847656</v>
      </c>
      <c r="AF133" s="1"/>
      <c r="AG133" s="1"/>
      <c r="AH133" s="1">
        <v>1238.1976318359375</v>
      </c>
      <c r="AI133" s="1">
        <v>222.24398803710938</v>
      </c>
      <c r="AJ133" s="1">
        <v>0</v>
      </c>
      <c r="AK133" s="1"/>
      <c r="AL133" s="1">
        <v>7944.35791015625</v>
      </c>
      <c r="AM133" s="1">
        <v>4556.939453125</v>
      </c>
      <c r="AN133" s="1">
        <v>3387.418212890625</v>
      </c>
      <c r="AO133" t="s">
        <v>12943</v>
      </c>
    </row>
    <row r="134" spans="1:41" x14ac:dyDescent="0.25">
      <c r="A134" s="1">
        <v>2013</v>
      </c>
      <c r="B134" t="s">
        <v>491</v>
      </c>
      <c r="C134" t="s">
        <v>6949</v>
      </c>
      <c r="D134" t="s">
        <v>7175</v>
      </c>
      <c r="E134" t="s">
        <v>7308</v>
      </c>
      <c r="F134" t="s">
        <v>8349</v>
      </c>
      <c r="G134" t="s">
        <v>10531</v>
      </c>
      <c r="H134" t="s">
        <v>12590</v>
      </c>
      <c r="I134" s="1"/>
      <c r="J134" s="1">
        <v>264</v>
      </c>
      <c r="K134" s="1"/>
      <c r="L134" s="1">
        <v>4</v>
      </c>
      <c r="M134" s="1">
        <v>60.536650000000009</v>
      </c>
      <c r="N134" s="1">
        <v>0</v>
      </c>
      <c r="O134" s="1">
        <v>191.45699999999999</v>
      </c>
      <c r="P134" s="1">
        <v>394.6</v>
      </c>
      <c r="Q134" s="1"/>
      <c r="R134" s="1"/>
      <c r="S134" s="1"/>
      <c r="T134" s="1">
        <v>191</v>
      </c>
      <c r="U134" s="1">
        <v>0</v>
      </c>
      <c r="V134" s="1"/>
      <c r="W134" s="1">
        <v>165.78800000000001</v>
      </c>
      <c r="X134" s="1">
        <v>963</v>
      </c>
      <c r="Y134" s="1">
        <v>2570</v>
      </c>
      <c r="Z134" s="1"/>
      <c r="AA134" s="1">
        <v>0</v>
      </c>
      <c r="AB134" s="1"/>
      <c r="AC134" s="1">
        <v>410.1685346054357</v>
      </c>
      <c r="AD134" s="1"/>
      <c r="AE134" s="1">
        <v>74.201329999999984</v>
      </c>
      <c r="AF134" s="1"/>
      <c r="AG134" s="1"/>
      <c r="AH134" s="1">
        <v>1009.963724400862</v>
      </c>
      <c r="AI134" s="1">
        <v>181.27829531500001</v>
      </c>
      <c r="AJ134" s="1">
        <v>0</v>
      </c>
      <c r="AK134" s="1"/>
      <c r="AL134" s="1">
        <v>6479.99365234375</v>
      </c>
      <c r="AM134" s="1">
        <v>3716.969970703125</v>
      </c>
      <c r="AN134" s="1">
        <v>2763.023681640625</v>
      </c>
      <c r="AO134" t="s">
        <v>12944</v>
      </c>
    </row>
    <row r="135" spans="1:41" x14ac:dyDescent="0.25">
      <c r="A135" s="1">
        <v>2013</v>
      </c>
      <c r="B135" t="s">
        <v>491</v>
      </c>
      <c r="C135" t="s">
        <v>6949</v>
      </c>
      <c r="D135" t="s">
        <v>7175</v>
      </c>
      <c r="E135" t="s">
        <v>7308</v>
      </c>
      <c r="F135" t="s">
        <v>8350</v>
      </c>
      <c r="G135" t="s">
        <v>10532</v>
      </c>
      <c r="H135" t="s">
        <v>12590</v>
      </c>
      <c r="I135" s="1"/>
      <c r="J135" s="1">
        <v>132.40608215332031</v>
      </c>
      <c r="K135" s="1"/>
      <c r="L135" s="1">
        <v>94.400634765625</v>
      </c>
      <c r="M135" s="1">
        <v>296.63409423828125</v>
      </c>
      <c r="N135" s="1">
        <v>0</v>
      </c>
      <c r="O135" s="1">
        <v>188.80126953125</v>
      </c>
      <c r="P135" s="1">
        <v>0</v>
      </c>
      <c r="Q135" s="1">
        <v>2046.056640625</v>
      </c>
      <c r="R135" s="1"/>
      <c r="S135" s="1"/>
      <c r="T135" s="1">
        <v>170.41154479980469</v>
      </c>
      <c r="U135" s="1">
        <v>4.9039292335510254</v>
      </c>
      <c r="V135" s="1"/>
      <c r="W135" s="1"/>
      <c r="X135" s="1">
        <v>253.77833557128906</v>
      </c>
      <c r="Y135" s="1">
        <v>4320.36181640625</v>
      </c>
      <c r="Z135" s="1">
        <v>6210.29052734375</v>
      </c>
      <c r="AA135" s="1">
        <v>37201.40234375</v>
      </c>
      <c r="AB135" s="1"/>
      <c r="AC135" s="1">
        <v>5097.814453125</v>
      </c>
      <c r="AD135" s="1">
        <v>11373.365234375</v>
      </c>
      <c r="AE135" s="1">
        <v>109.50162506103516</v>
      </c>
      <c r="AF135" s="1"/>
      <c r="AG135" s="1"/>
      <c r="AH135" s="1">
        <v>843.02313232421875</v>
      </c>
      <c r="AI135" s="1">
        <v>360.7803955078125</v>
      </c>
      <c r="AJ135" s="1">
        <v>20661.70703125</v>
      </c>
      <c r="AK135" s="1"/>
      <c r="AL135" s="1">
        <v>89365.640625</v>
      </c>
      <c r="AM135" s="1">
        <v>75878.84375</v>
      </c>
      <c r="AN135" s="1">
        <v>13486.7939453125</v>
      </c>
      <c r="AO135" t="s">
        <v>12945</v>
      </c>
    </row>
    <row r="136" spans="1:41" x14ac:dyDescent="0.25">
      <c r="A136" s="1">
        <v>2013</v>
      </c>
      <c r="B136" t="s">
        <v>491</v>
      </c>
      <c r="C136" t="s">
        <v>6949</v>
      </c>
      <c r="D136" t="s">
        <v>7175</v>
      </c>
      <c r="E136" t="s">
        <v>7308</v>
      </c>
      <c r="F136" t="s">
        <v>8350</v>
      </c>
      <c r="G136" t="s">
        <v>10533</v>
      </c>
      <c r="H136" t="s">
        <v>12590</v>
      </c>
      <c r="I136" s="1"/>
      <c r="J136" s="1">
        <v>108</v>
      </c>
      <c r="K136" s="1"/>
      <c r="L136" s="1">
        <v>77</v>
      </c>
      <c r="M136" s="1">
        <v>241.95625999999999</v>
      </c>
      <c r="N136" s="1">
        <v>0</v>
      </c>
      <c r="O136" s="1">
        <v>154</v>
      </c>
      <c r="P136" s="1">
        <v>0</v>
      </c>
      <c r="Q136" s="1">
        <v>1668.912</v>
      </c>
      <c r="R136" s="1"/>
      <c r="S136" s="1"/>
      <c r="T136" s="1">
        <v>139</v>
      </c>
      <c r="U136" s="1">
        <v>4</v>
      </c>
      <c r="V136" s="1"/>
      <c r="W136" s="1"/>
      <c r="X136" s="1">
        <v>207</v>
      </c>
      <c r="Y136" s="1">
        <v>3524</v>
      </c>
      <c r="Z136" s="1">
        <v>5065.5630000000001</v>
      </c>
      <c r="AA136" s="1">
        <v>30344.160059999998</v>
      </c>
      <c r="AB136" s="1"/>
      <c r="AC136" s="1">
        <v>4158.1467601164768</v>
      </c>
      <c r="AD136" s="1">
        <v>9276.9410000000007</v>
      </c>
      <c r="AE136" s="1">
        <v>89.317460000000025</v>
      </c>
      <c r="AF136" s="1"/>
      <c r="AG136" s="1"/>
      <c r="AH136" s="1">
        <v>687.63076076987215</v>
      </c>
      <c r="AI136" s="1">
        <v>294.27862006999999</v>
      </c>
      <c r="AJ136" s="1">
        <v>16853.184590000001</v>
      </c>
      <c r="AK136" s="1"/>
      <c r="AL136" s="1">
        <v>72893.0859375</v>
      </c>
      <c r="AM136" s="1">
        <v>61892.28515625</v>
      </c>
      <c r="AN136" s="1">
        <v>11000.806640625</v>
      </c>
      <c r="AO136" t="s">
        <v>12946</v>
      </c>
    </row>
    <row r="137" spans="1:41" x14ac:dyDescent="0.25">
      <c r="A137" s="1">
        <v>2013</v>
      </c>
      <c r="B137" t="s">
        <v>491</v>
      </c>
      <c r="C137" t="s">
        <v>6949</v>
      </c>
      <c r="D137" t="s">
        <v>7175</v>
      </c>
      <c r="E137" t="s">
        <v>7308</v>
      </c>
      <c r="F137" t="s">
        <v>8351</v>
      </c>
      <c r="G137" t="s">
        <v>10534</v>
      </c>
      <c r="H137" t="s">
        <v>12590</v>
      </c>
      <c r="I137" s="1"/>
      <c r="J137" s="1">
        <v>664.482421875</v>
      </c>
      <c r="K137" s="1"/>
      <c r="L137" s="1">
        <v>208.4169921875</v>
      </c>
      <c r="M137" s="1">
        <v>22.977483749389648</v>
      </c>
      <c r="N137" s="1">
        <v>0</v>
      </c>
      <c r="O137" s="1">
        <v>329.78924560546875</v>
      </c>
      <c r="P137" s="1">
        <v>78.585464477539063</v>
      </c>
      <c r="Q137" s="1"/>
      <c r="R137" s="1"/>
      <c r="S137" s="1"/>
      <c r="T137" s="1">
        <v>1091.124267578125</v>
      </c>
      <c r="U137" s="1"/>
      <c r="V137" s="1"/>
      <c r="W137" s="1">
        <v>74.645034790039063</v>
      </c>
      <c r="X137" s="1">
        <v>40.457416534423828</v>
      </c>
      <c r="Y137" s="1">
        <v>958.7181396484375</v>
      </c>
      <c r="Z137" s="1"/>
      <c r="AA137" s="1">
        <v>0</v>
      </c>
      <c r="AB137" s="1"/>
      <c r="AC137" s="1">
        <v>26.990406036376953</v>
      </c>
      <c r="AD137" s="1"/>
      <c r="AE137" s="1">
        <v>244.30393981933594</v>
      </c>
      <c r="AF137" s="1"/>
      <c r="AG137" s="1"/>
      <c r="AH137" s="1">
        <v>2.4974396228790283</v>
      </c>
      <c r="AI137" s="1">
        <v>0</v>
      </c>
      <c r="AJ137" s="1">
        <v>0</v>
      </c>
      <c r="AK137" s="1"/>
      <c r="AL137" s="1">
        <v>3742.98876953125</v>
      </c>
      <c r="AM137" s="1">
        <v>2181.497314453125</v>
      </c>
      <c r="AN137" s="1">
        <v>1561.4908447265625</v>
      </c>
      <c r="AO137" t="s">
        <v>12947</v>
      </c>
    </row>
    <row r="138" spans="1:41" x14ac:dyDescent="0.25">
      <c r="A138" s="1">
        <v>2013</v>
      </c>
      <c r="B138" t="s">
        <v>491</v>
      </c>
      <c r="C138" t="s">
        <v>6949</v>
      </c>
      <c r="D138" t="s">
        <v>7175</v>
      </c>
      <c r="E138" t="s">
        <v>7308</v>
      </c>
      <c r="F138" t="s">
        <v>8351</v>
      </c>
      <c r="G138" t="s">
        <v>10535</v>
      </c>
      <c r="H138" t="s">
        <v>12590</v>
      </c>
      <c r="I138" s="1"/>
      <c r="J138" s="1">
        <v>542</v>
      </c>
      <c r="K138" s="1"/>
      <c r="L138" s="1">
        <v>170</v>
      </c>
      <c r="M138" s="1">
        <v>18.742100000000001</v>
      </c>
      <c r="N138" s="1">
        <v>0</v>
      </c>
      <c r="O138" s="1">
        <v>269</v>
      </c>
      <c r="P138" s="1">
        <v>64.099999999999994</v>
      </c>
      <c r="Q138" s="1"/>
      <c r="R138" s="1"/>
      <c r="S138" s="1"/>
      <c r="T138" s="1">
        <v>890</v>
      </c>
      <c r="U138" s="1"/>
      <c r="V138" s="1"/>
      <c r="W138" s="1">
        <v>60.885900000000007</v>
      </c>
      <c r="X138" s="1">
        <v>33</v>
      </c>
      <c r="Y138" s="1">
        <v>782</v>
      </c>
      <c r="Z138" s="1"/>
      <c r="AA138" s="1">
        <v>0</v>
      </c>
      <c r="AB138" s="1"/>
      <c r="AC138" s="1">
        <v>22.015330781317839</v>
      </c>
      <c r="AD138" s="1"/>
      <c r="AE138" s="1">
        <v>199.27198999999999</v>
      </c>
      <c r="AF138" s="1"/>
      <c r="AG138" s="1"/>
      <c r="AH138" s="1">
        <v>2.0370927137958339</v>
      </c>
      <c r="AI138" s="1">
        <v>0</v>
      </c>
      <c r="AJ138" s="1">
        <v>0</v>
      </c>
      <c r="AK138" s="1"/>
      <c r="AL138" s="1">
        <v>3053.052490234375</v>
      </c>
      <c r="AM138" s="1">
        <v>1779.3873291015625</v>
      </c>
      <c r="AN138" s="1">
        <v>1273.6650390625</v>
      </c>
      <c r="AO138" t="s">
        <v>12948</v>
      </c>
    </row>
    <row r="139" spans="1:41" x14ac:dyDescent="0.25">
      <c r="A139" s="1">
        <v>2013</v>
      </c>
      <c r="B139" t="s">
        <v>491</v>
      </c>
      <c r="C139" t="s">
        <v>6949</v>
      </c>
      <c r="D139" t="s">
        <v>7175</v>
      </c>
      <c r="E139" t="s">
        <v>7308</v>
      </c>
      <c r="F139" t="s">
        <v>8352</v>
      </c>
      <c r="G139" t="s">
        <v>10536</v>
      </c>
      <c r="H139" t="s">
        <v>12590</v>
      </c>
      <c r="I139" s="1"/>
      <c r="J139" s="1">
        <v>2243.547607421875</v>
      </c>
      <c r="K139" s="1"/>
      <c r="L139" s="1"/>
      <c r="M139" s="1">
        <v>57.976741790771484</v>
      </c>
      <c r="N139" s="1">
        <v>0</v>
      </c>
      <c r="O139" s="1">
        <v>274.62002563476563</v>
      </c>
      <c r="P139" s="1">
        <v>272.78106689453125</v>
      </c>
      <c r="Q139" s="1"/>
      <c r="R139" s="1"/>
      <c r="S139" s="1"/>
      <c r="T139" s="1">
        <v>187.57528686523438</v>
      </c>
      <c r="U139" s="1"/>
      <c r="V139" s="1"/>
      <c r="W139" s="1"/>
      <c r="X139" s="1">
        <v>611.76519775390625</v>
      </c>
      <c r="Y139" s="1">
        <v>0</v>
      </c>
      <c r="Z139" s="1"/>
      <c r="AA139" s="1">
        <v>0</v>
      </c>
      <c r="AB139" s="1"/>
      <c r="AC139" s="1">
        <v>23.529506683349609</v>
      </c>
      <c r="AD139" s="1"/>
      <c r="AE139" s="1">
        <v>24.219097137451172</v>
      </c>
      <c r="AF139" s="1"/>
      <c r="AG139" s="1"/>
      <c r="AH139" s="1">
        <v>150.34461975097656</v>
      </c>
      <c r="AI139" s="1">
        <v>0</v>
      </c>
      <c r="AJ139" s="1">
        <v>0</v>
      </c>
      <c r="AK139" s="1"/>
      <c r="AL139" s="1">
        <v>3846.359130859375</v>
      </c>
      <c r="AM139" s="1">
        <v>2564.0771484375</v>
      </c>
      <c r="AN139" s="1">
        <v>1282.2818603515625</v>
      </c>
      <c r="AO139" t="s">
        <v>12949</v>
      </c>
    </row>
    <row r="140" spans="1:41" x14ac:dyDescent="0.25">
      <c r="A140" s="1">
        <v>2013</v>
      </c>
      <c r="B140" t="s">
        <v>491</v>
      </c>
      <c r="C140" t="s">
        <v>6949</v>
      </c>
      <c r="D140" t="s">
        <v>7175</v>
      </c>
      <c r="E140" t="s">
        <v>7308</v>
      </c>
      <c r="F140" t="s">
        <v>8352</v>
      </c>
      <c r="G140" t="s">
        <v>10537</v>
      </c>
      <c r="H140" t="s">
        <v>12590</v>
      </c>
      <c r="I140" s="1"/>
      <c r="J140" s="1">
        <v>1830</v>
      </c>
      <c r="K140" s="1"/>
      <c r="L140" s="1"/>
      <c r="M140" s="1">
        <v>47.290030000000002</v>
      </c>
      <c r="N140" s="1">
        <v>0</v>
      </c>
      <c r="O140" s="1">
        <v>224</v>
      </c>
      <c r="P140" s="1">
        <v>222.5</v>
      </c>
      <c r="Q140" s="1"/>
      <c r="R140" s="1"/>
      <c r="S140" s="1"/>
      <c r="T140" s="1">
        <v>153</v>
      </c>
      <c r="U140" s="1"/>
      <c r="V140" s="1"/>
      <c r="W140" s="1"/>
      <c r="X140" s="1">
        <v>499</v>
      </c>
      <c r="Y140" s="1">
        <v>0</v>
      </c>
      <c r="Z140" s="1"/>
      <c r="AA140" s="1">
        <v>0</v>
      </c>
      <c r="AB140" s="1"/>
      <c r="AC140" s="1">
        <v>19.192370920343759</v>
      </c>
      <c r="AD140" s="1"/>
      <c r="AE140" s="1">
        <v>19.754850000000001</v>
      </c>
      <c r="AF140" s="1"/>
      <c r="AG140" s="1"/>
      <c r="AH140" s="1">
        <v>122.63197080983031</v>
      </c>
      <c r="AI140" s="1">
        <v>0</v>
      </c>
      <c r="AJ140" s="1">
        <v>0</v>
      </c>
      <c r="AK140" s="1"/>
      <c r="AL140" s="1">
        <v>3137.369384765625</v>
      </c>
      <c r="AM140" s="1">
        <v>2091.447265625</v>
      </c>
      <c r="AN140" s="1">
        <v>1045.9219970703125</v>
      </c>
      <c r="AO140" t="s">
        <v>12950</v>
      </c>
    </row>
    <row r="141" spans="1:41" x14ac:dyDescent="0.25">
      <c r="A141" s="1">
        <v>2013</v>
      </c>
      <c r="B141" t="s">
        <v>491</v>
      </c>
      <c r="C141" t="s">
        <v>6949</v>
      </c>
      <c r="D141" t="s">
        <v>7175</v>
      </c>
      <c r="E141" t="s">
        <v>7309</v>
      </c>
      <c r="F141" t="s">
        <v>8353</v>
      </c>
      <c r="G141" t="s">
        <v>10538</v>
      </c>
      <c r="H141" t="s">
        <v>12590</v>
      </c>
      <c r="I141" s="1"/>
      <c r="J141" s="1">
        <v>23.293663024902344</v>
      </c>
      <c r="K141" s="1"/>
      <c r="L141" s="1"/>
      <c r="M141" s="1"/>
      <c r="N141" s="1">
        <v>0</v>
      </c>
      <c r="O141" s="1">
        <v>107.90474700927734</v>
      </c>
      <c r="P141" s="1">
        <v>0</v>
      </c>
      <c r="Q141" s="1">
        <v>0</v>
      </c>
      <c r="R141" s="1"/>
      <c r="S141" s="1"/>
      <c r="T141" s="1">
        <v>46.587326049804688</v>
      </c>
      <c r="U141" s="1"/>
      <c r="V141" s="1"/>
      <c r="W141" s="1">
        <v>1320.3829345703125</v>
      </c>
      <c r="X141" s="1"/>
      <c r="Y141" s="1"/>
      <c r="Z141" s="1">
        <v>0</v>
      </c>
      <c r="AA141" s="1"/>
      <c r="AB141" s="1"/>
      <c r="AC141" s="1">
        <v>0</v>
      </c>
      <c r="AD141" s="1">
        <v>0</v>
      </c>
      <c r="AE141" s="1"/>
      <c r="AF141" s="1"/>
      <c r="AG141" s="1"/>
      <c r="AH141" s="1">
        <v>0</v>
      </c>
      <c r="AI141" s="1">
        <v>27.545112609863281</v>
      </c>
      <c r="AJ141" s="1">
        <v>0</v>
      </c>
      <c r="AK141" s="1"/>
      <c r="AL141" s="1">
        <v>1525.7138671875</v>
      </c>
      <c r="AM141" s="1">
        <v>23.293663024902344</v>
      </c>
      <c r="AN141" s="1">
        <v>1502.420166015625</v>
      </c>
      <c r="AO141" t="s">
        <v>12951</v>
      </c>
    </row>
    <row r="142" spans="1:41" x14ac:dyDescent="0.25">
      <c r="A142" s="1">
        <v>2013</v>
      </c>
      <c r="B142" t="s">
        <v>491</v>
      </c>
      <c r="C142" t="s">
        <v>6949</v>
      </c>
      <c r="D142" t="s">
        <v>7175</v>
      </c>
      <c r="E142" t="s">
        <v>7309</v>
      </c>
      <c r="F142" t="s">
        <v>8353</v>
      </c>
      <c r="G142" t="s">
        <v>10539</v>
      </c>
      <c r="H142" t="s">
        <v>12590</v>
      </c>
      <c r="I142" s="1"/>
      <c r="J142" s="1">
        <v>19</v>
      </c>
      <c r="K142" s="1"/>
      <c r="L142" s="1"/>
      <c r="M142" s="1"/>
      <c r="N142" s="1">
        <v>0</v>
      </c>
      <c r="O142" s="1">
        <v>88.014930000000007</v>
      </c>
      <c r="P142" s="1">
        <v>0</v>
      </c>
      <c r="Q142" s="1">
        <v>0</v>
      </c>
      <c r="R142" s="1"/>
      <c r="S142" s="1"/>
      <c r="T142" s="1">
        <v>38</v>
      </c>
      <c r="U142" s="1"/>
      <c r="V142" s="1"/>
      <c r="W142" s="1">
        <v>1077</v>
      </c>
      <c r="X142" s="1"/>
      <c r="Y142" s="1"/>
      <c r="Z142" s="1">
        <v>0</v>
      </c>
      <c r="AA142" s="1"/>
      <c r="AB142" s="1"/>
      <c r="AC142" s="1">
        <v>0</v>
      </c>
      <c r="AD142" s="1">
        <v>0</v>
      </c>
      <c r="AE142" s="1"/>
      <c r="AF142" s="1"/>
      <c r="AG142" s="1"/>
      <c r="AH142" s="1">
        <v>0</v>
      </c>
      <c r="AI142" s="1">
        <v>22.467790000000001</v>
      </c>
      <c r="AJ142" s="1">
        <v>0</v>
      </c>
      <c r="AK142" s="1"/>
      <c r="AL142" s="1">
        <v>1244.482666015625</v>
      </c>
      <c r="AM142" s="1">
        <v>19</v>
      </c>
      <c r="AN142" s="1">
        <v>1225.482666015625</v>
      </c>
      <c r="AO142" t="s">
        <v>12952</v>
      </c>
    </row>
    <row r="143" spans="1:41" x14ac:dyDescent="0.25">
      <c r="A143" s="1">
        <v>2013</v>
      </c>
      <c r="B143" t="s">
        <v>491</v>
      </c>
      <c r="C143" t="s">
        <v>6949</v>
      </c>
      <c r="D143" t="s">
        <v>7175</v>
      </c>
      <c r="E143" t="s">
        <v>7309</v>
      </c>
      <c r="F143" t="s">
        <v>8354</v>
      </c>
      <c r="G143" t="s">
        <v>10540</v>
      </c>
      <c r="H143" t="s">
        <v>12590</v>
      </c>
      <c r="I143" s="1"/>
      <c r="J143" s="1">
        <v>560.27392578125</v>
      </c>
      <c r="K143" s="1"/>
      <c r="L143" s="1"/>
      <c r="M143" s="1">
        <v>596.85870361328125</v>
      </c>
      <c r="N143" s="1">
        <v>719.651611328125</v>
      </c>
      <c r="O143" s="1">
        <v>33.101520538330078</v>
      </c>
      <c r="P143" s="1">
        <v>0</v>
      </c>
      <c r="Q143" s="1"/>
      <c r="R143" s="1"/>
      <c r="S143" s="1"/>
      <c r="T143" s="1">
        <v>1225.9822998046875</v>
      </c>
      <c r="U143" s="1"/>
      <c r="V143" s="1"/>
      <c r="W143" s="1"/>
      <c r="X143" s="1">
        <v>85.818763732910156</v>
      </c>
      <c r="Y143" s="1">
        <v>1261.5357666015625</v>
      </c>
      <c r="Z143" s="1"/>
      <c r="AA143" s="1">
        <v>0</v>
      </c>
      <c r="AB143" s="1"/>
      <c r="AC143" s="1">
        <v>0</v>
      </c>
      <c r="AD143" s="1"/>
      <c r="AE143" s="1">
        <v>990.70831298828125</v>
      </c>
      <c r="AF143" s="1"/>
      <c r="AG143" s="1"/>
      <c r="AH143" s="1">
        <v>437.41964721679688</v>
      </c>
      <c r="AI143" s="1">
        <v>6.7969703674316406</v>
      </c>
      <c r="AJ143" s="1">
        <v>0</v>
      </c>
      <c r="AK143" s="1"/>
      <c r="AL143" s="1">
        <v>5918.1474609375</v>
      </c>
      <c r="AM143" s="1">
        <v>3532.169677734375</v>
      </c>
      <c r="AN143" s="1">
        <v>2385.977783203125</v>
      </c>
      <c r="AO143" t="s">
        <v>12953</v>
      </c>
    </row>
    <row r="144" spans="1:41" x14ac:dyDescent="0.25">
      <c r="A144" s="1">
        <v>2013</v>
      </c>
      <c r="B144" t="s">
        <v>491</v>
      </c>
      <c r="C144" t="s">
        <v>6949</v>
      </c>
      <c r="D144" t="s">
        <v>7175</v>
      </c>
      <c r="E144" t="s">
        <v>7309</v>
      </c>
      <c r="F144" t="s">
        <v>8354</v>
      </c>
      <c r="G144" t="s">
        <v>10541</v>
      </c>
      <c r="H144" t="s">
        <v>12590</v>
      </c>
      <c r="I144" s="1"/>
      <c r="J144" s="1">
        <v>457</v>
      </c>
      <c r="K144" s="1"/>
      <c r="L144" s="1"/>
      <c r="M144" s="1">
        <v>486.84123</v>
      </c>
      <c r="N144" s="1">
        <v>587</v>
      </c>
      <c r="O144" s="1">
        <v>27</v>
      </c>
      <c r="P144" s="1">
        <v>0</v>
      </c>
      <c r="Q144" s="1"/>
      <c r="R144" s="1"/>
      <c r="S144" s="1"/>
      <c r="T144" s="1">
        <v>1000</v>
      </c>
      <c r="U144" s="1"/>
      <c r="V144" s="1"/>
      <c r="W144" s="1"/>
      <c r="X144" s="1">
        <v>70</v>
      </c>
      <c r="Y144" s="1">
        <v>1029</v>
      </c>
      <c r="Z144" s="1"/>
      <c r="AA144" s="1">
        <v>0</v>
      </c>
      <c r="AB144" s="1"/>
      <c r="AC144" s="1">
        <v>0</v>
      </c>
      <c r="AD144" s="1"/>
      <c r="AE144" s="1">
        <v>808.09349565112109</v>
      </c>
      <c r="AF144" s="1"/>
      <c r="AG144" s="1"/>
      <c r="AH144" s="1">
        <v>356.79116340016611</v>
      </c>
      <c r="AI144" s="1">
        <v>5.5441014600000003</v>
      </c>
      <c r="AJ144" s="1">
        <v>0</v>
      </c>
      <c r="AK144" s="1"/>
      <c r="AL144" s="1">
        <v>4827.26953125</v>
      </c>
      <c r="AM144" s="1">
        <v>2881.093505859375</v>
      </c>
      <c r="AN144" s="1">
        <v>1946.1763916015625</v>
      </c>
      <c r="AO144" t="s">
        <v>12954</v>
      </c>
    </row>
    <row r="145" spans="1:41" x14ac:dyDescent="0.25">
      <c r="A145" s="1">
        <v>2013</v>
      </c>
      <c r="B145" t="s">
        <v>491</v>
      </c>
      <c r="C145" t="s">
        <v>6949</v>
      </c>
      <c r="D145" t="s">
        <v>7175</v>
      </c>
      <c r="E145" t="s">
        <v>7309</v>
      </c>
      <c r="F145" t="s">
        <v>8355</v>
      </c>
      <c r="G145" t="s">
        <v>10542</v>
      </c>
      <c r="H145" t="s">
        <v>12590</v>
      </c>
      <c r="I145" s="1"/>
      <c r="J145" s="1">
        <v>186.34930419921875</v>
      </c>
      <c r="K145" s="1"/>
      <c r="L145" s="1"/>
      <c r="M145" s="1">
        <v>3139.534423828125</v>
      </c>
      <c r="N145" s="1">
        <v>2651.7998046875</v>
      </c>
      <c r="O145" s="1">
        <v>247.64842224121094</v>
      </c>
      <c r="P145" s="1">
        <v>0</v>
      </c>
      <c r="Q145" s="1"/>
      <c r="R145" s="1"/>
      <c r="S145" s="1"/>
      <c r="T145" s="1"/>
      <c r="U145" s="1"/>
      <c r="V145" s="1"/>
      <c r="W145" s="1">
        <v>148.20777893066406</v>
      </c>
      <c r="X145" s="1"/>
      <c r="Y145" s="1">
        <v>3600.7099609375</v>
      </c>
      <c r="Z145" s="1"/>
      <c r="AA145" s="1">
        <v>0</v>
      </c>
      <c r="AB145" s="1"/>
      <c r="AC145" s="1">
        <v>0</v>
      </c>
      <c r="AD145" s="1"/>
      <c r="AE145" s="1">
        <v>2972.422607421875</v>
      </c>
      <c r="AF145" s="1"/>
      <c r="AG145" s="1"/>
      <c r="AH145" s="1">
        <v>1384.4769287109375</v>
      </c>
      <c r="AI145" s="1">
        <v>5.4556045532226563</v>
      </c>
      <c r="AJ145" s="1">
        <v>0</v>
      </c>
      <c r="AK145" s="1"/>
      <c r="AL145" s="1">
        <v>14336.60546875</v>
      </c>
      <c r="AM145" s="1">
        <v>9411.2822265625</v>
      </c>
      <c r="AN145" s="1">
        <v>4925.3232421875</v>
      </c>
      <c r="AO145" t="s">
        <v>12955</v>
      </c>
    </row>
    <row r="146" spans="1:41" x14ac:dyDescent="0.25">
      <c r="A146" s="1">
        <v>2013</v>
      </c>
      <c r="B146" t="s">
        <v>491</v>
      </c>
      <c r="C146" t="s">
        <v>6949</v>
      </c>
      <c r="D146" t="s">
        <v>7175</v>
      </c>
      <c r="E146" t="s">
        <v>7309</v>
      </c>
      <c r="F146" t="s">
        <v>8355</v>
      </c>
      <c r="G146" t="s">
        <v>10543</v>
      </c>
      <c r="H146" t="s">
        <v>12590</v>
      </c>
      <c r="I146" s="1"/>
      <c r="J146" s="1">
        <v>152</v>
      </c>
      <c r="K146" s="1"/>
      <c r="L146" s="1"/>
      <c r="M146" s="1">
        <v>2560.8317699999998</v>
      </c>
      <c r="N146" s="1">
        <v>2163</v>
      </c>
      <c r="O146" s="1">
        <v>202</v>
      </c>
      <c r="P146" s="1">
        <v>0</v>
      </c>
      <c r="Q146" s="1"/>
      <c r="R146" s="1"/>
      <c r="S146" s="1"/>
      <c r="T146" s="1"/>
      <c r="U146" s="1"/>
      <c r="V146" s="1"/>
      <c r="W146" s="1">
        <v>120.889</v>
      </c>
      <c r="X146" s="1"/>
      <c r="Y146" s="1">
        <v>2937</v>
      </c>
      <c r="Z146" s="1"/>
      <c r="AA146" s="1">
        <v>0</v>
      </c>
      <c r="AB146" s="1"/>
      <c r="AC146" s="1">
        <v>0</v>
      </c>
      <c r="AD146" s="1"/>
      <c r="AE146" s="1">
        <v>2424.5232077976889</v>
      </c>
      <c r="AF146" s="1"/>
      <c r="AG146" s="1"/>
      <c r="AH146" s="1">
        <v>1129.2797048029061</v>
      </c>
      <c r="AI146" s="1">
        <v>4.4499865200000004</v>
      </c>
      <c r="AJ146" s="1">
        <v>0</v>
      </c>
      <c r="AK146" s="1"/>
      <c r="AL146" s="1">
        <v>11693.9736328125</v>
      </c>
      <c r="AM146" s="1">
        <v>7676.5234375</v>
      </c>
      <c r="AN146" s="1">
        <v>4017.450439453125</v>
      </c>
      <c r="AO146" t="s">
        <v>12956</v>
      </c>
    </row>
    <row r="147" spans="1:41" x14ac:dyDescent="0.25">
      <c r="A147" s="1">
        <v>2013</v>
      </c>
      <c r="B147" t="s">
        <v>491</v>
      </c>
      <c r="C147" t="s">
        <v>6949</v>
      </c>
      <c r="D147" t="s">
        <v>7175</v>
      </c>
      <c r="E147" t="s">
        <v>7309</v>
      </c>
      <c r="F147" t="s">
        <v>8356</v>
      </c>
      <c r="G147" t="s">
        <v>10544</v>
      </c>
      <c r="H147" t="s">
        <v>12590</v>
      </c>
      <c r="I147" s="1"/>
      <c r="J147" s="1">
        <v>250.10038757324219</v>
      </c>
      <c r="K147" s="1"/>
      <c r="L147" s="1">
        <v>40.457416534423828</v>
      </c>
      <c r="M147" s="1">
        <v>280.79232788085938</v>
      </c>
      <c r="N147" s="1">
        <v>2030.2266845703125</v>
      </c>
      <c r="O147" s="1">
        <v>375.15057373046875</v>
      </c>
      <c r="P147" s="1">
        <v>0</v>
      </c>
      <c r="Q147" s="1"/>
      <c r="R147" s="1"/>
      <c r="S147" s="1"/>
      <c r="T147" s="1"/>
      <c r="U147" s="1"/>
      <c r="V147" s="1"/>
      <c r="W147" s="1">
        <v>278.77365112304688</v>
      </c>
      <c r="X147" s="1">
        <v>7.355893611907959</v>
      </c>
      <c r="Y147" s="1">
        <v>132.40608215332031</v>
      </c>
      <c r="Z147" s="1"/>
      <c r="AA147" s="1">
        <v>0</v>
      </c>
      <c r="AB147" s="1"/>
      <c r="AC147" s="1">
        <v>326.23394775390625</v>
      </c>
      <c r="AD147" s="1"/>
      <c r="AE147" s="1">
        <v>558.501953125</v>
      </c>
      <c r="AF147" s="1"/>
      <c r="AG147" s="1"/>
      <c r="AH147" s="1">
        <v>925.11749267578125</v>
      </c>
      <c r="AI147" s="1">
        <v>0</v>
      </c>
      <c r="AJ147" s="1">
        <v>0</v>
      </c>
      <c r="AK147" s="1"/>
      <c r="AL147" s="1">
        <v>5205.11669921875</v>
      </c>
      <c r="AM147" s="1">
        <v>3337.92626953125</v>
      </c>
      <c r="AN147" s="1">
        <v>1867.18994140625</v>
      </c>
      <c r="AO147" t="s">
        <v>12957</v>
      </c>
    </row>
    <row r="148" spans="1:41" x14ac:dyDescent="0.25">
      <c r="A148" s="1">
        <v>2013</v>
      </c>
      <c r="B148" t="s">
        <v>491</v>
      </c>
      <c r="C148" t="s">
        <v>6949</v>
      </c>
      <c r="D148" t="s">
        <v>7175</v>
      </c>
      <c r="E148" t="s">
        <v>7309</v>
      </c>
      <c r="F148" t="s">
        <v>8356</v>
      </c>
      <c r="G148" t="s">
        <v>10545</v>
      </c>
      <c r="H148" t="s">
        <v>12590</v>
      </c>
      <c r="I148" s="1"/>
      <c r="J148" s="1">
        <v>204</v>
      </c>
      <c r="K148" s="1"/>
      <c r="L148" s="1">
        <v>33</v>
      </c>
      <c r="M148" s="1">
        <v>229.03457</v>
      </c>
      <c r="N148" s="1">
        <v>1656</v>
      </c>
      <c r="O148" s="1">
        <v>306</v>
      </c>
      <c r="P148" s="1">
        <v>0</v>
      </c>
      <c r="Q148" s="1"/>
      <c r="R148" s="1"/>
      <c r="S148" s="1"/>
      <c r="T148" s="1"/>
      <c r="U148" s="1"/>
      <c r="V148" s="1"/>
      <c r="W148" s="1">
        <v>227.38800000000001</v>
      </c>
      <c r="X148" s="1">
        <v>6</v>
      </c>
      <c r="Y148" s="1">
        <v>108</v>
      </c>
      <c r="Z148" s="1"/>
      <c r="AA148" s="1">
        <v>0</v>
      </c>
      <c r="AB148" s="1"/>
      <c r="AC148" s="1">
        <v>266.10004729576781</v>
      </c>
      <c r="AD148" s="1"/>
      <c r="AE148" s="1">
        <v>455.55464000000001</v>
      </c>
      <c r="AF148" s="1"/>
      <c r="AG148" s="1"/>
      <c r="AH148" s="1">
        <v>754.59287538509534</v>
      </c>
      <c r="AI148" s="1">
        <v>0</v>
      </c>
      <c r="AJ148" s="1">
        <v>0</v>
      </c>
      <c r="AK148" s="1"/>
      <c r="AL148" s="1">
        <v>4245.67041015625</v>
      </c>
      <c r="AM148" s="1">
        <v>2722.65478515625</v>
      </c>
      <c r="AN148" s="1">
        <v>1523.015380859375</v>
      </c>
      <c r="AO148" t="s">
        <v>12958</v>
      </c>
    </row>
    <row r="149" spans="1:41" x14ac:dyDescent="0.25">
      <c r="A149" s="1">
        <v>2013</v>
      </c>
      <c r="B149" t="s">
        <v>491</v>
      </c>
      <c r="C149" t="s">
        <v>6949</v>
      </c>
      <c r="D149" t="s">
        <v>7175</v>
      </c>
      <c r="E149" t="s">
        <v>7309</v>
      </c>
      <c r="F149" t="s">
        <v>8357</v>
      </c>
      <c r="G149" t="s">
        <v>10546</v>
      </c>
      <c r="H149" t="s">
        <v>12590</v>
      </c>
      <c r="I149" s="1"/>
      <c r="J149" s="1">
        <v>199.83511352539063</v>
      </c>
      <c r="K149" s="1"/>
      <c r="L149" s="1"/>
      <c r="M149" s="1">
        <v>109.96828460693359</v>
      </c>
      <c r="N149" s="1">
        <v>2076.81396484375</v>
      </c>
      <c r="O149" s="1">
        <v>15.285792350769043</v>
      </c>
      <c r="P149" s="1">
        <v>7.478492259979248</v>
      </c>
      <c r="Q149" s="1"/>
      <c r="R149" s="1"/>
      <c r="S149" s="1"/>
      <c r="T149" s="1"/>
      <c r="U149" s="1"/>
      <c r="V149" s="1"/>
      <c r="W149" s="1">
        <v>76.339469909667969</v>
      </c>
      <c r="X149" s="1"/>
      <c r="Y149" s="1">
        <v>0</v>
      </c>
      <c r="Z149" s="1"/>
      <c r="AA149" s="1">
        <v>0</v>
      </c>
      <c r="AB149" s="1"/>
      <c r="AC149" s="1">
        <v>0</v>
      </c>
      <c r="AD149" s="1"/>
      <c r="AE149" s="1">
        <v>51.940284729003906</v>
      </c>
      <c r="AF149" s="1"/>
      <c r="AG149" s="1"/>
      <c r="AH149" s="1">
        <v>51.929737091064453</v>
      </c>
      <c r="AI149" s="1">
        <v>23.290517807006836</v>
      </c>
      <c r="AJ149" s="1">
        <v>0</v>
      </c>
      <c r="AK149" s="1"/>
      <c r="AL149" s="1">
        <v>2612.881591796875</v>
      </c>
      <c r="AM149" s="1">
        <v>2336.06787109375</v>
      </c>
      <c r="AN149" s="1">
        <v>276.81378173828125</v>
      </c>
      <c r="AO149" t="s">
        <v>12959</v>
      </c>
    </row>
    <row r="150" spans="1:41" x14ac:dyDescent="0.25">
      <c r="A150" s="1">
        <v>2013</v>
      </c>
      <c r="B150" t="s">
        <v>491</v>
      </c>
      <c r="C150" t="s">
        <v>6949</v>
      </c>
      <c r="D150" t="s">
        <v>7175</v>
      </c>
      <c r="E150" t="s">
        <v>7309</v>
      </c>
      <c r="F150" t="s">
        <v>8357</v>
      </c>
      <c r="G150" t="s">
        <v>10547</v>
      </c>
      <c r="H150" t="s">
        <v>12590</v>
      </c>
      <c r="I150" s="1"/>
      <c r="J150" s="1">
        <v>163</v>
      </c>
      <c r="K150" s="1"/>
      <c r="L150" s="1"/>
      <c r="M150" s="1">
        <v>89.698100000000011</v>
      </c>
      <c r="N150" s="1">
        <v>1694</v>
      </c>
      <c r="O150" s="1">
        <v>12.4682</v>
      </c>
      <c r="P150" s="1">
        <v>6.1</v>
      </c>
      <c r="Q150" s="1"/>
      <c r="R150" s="1"/>
      <c r="S150" s="1"/>
      <c r="T150" s="1"/>
      <c r="U150" s="1"/>
      <c r="V150" s="1"/>
      <c r="W150" s="1">
        <v>62.268000000000001</v>
      </c>
      <c r="X150" s="1"/>
      <c r="Y150" s="1">
        <v>0</v>
      </c>
      <c r="Z150" s="1"/>
      <c r="AA150" s="1">
        <v>0</v>
      </c>
      <c r="AB150" s="1"/>
      <c r="AC150" s="1">
        <v>0</v>
      </c>
      <c r="AD150" s="1"/>
      <c r="AE150" s="1">
        <v>42.366259999999997</v>
      </c>
      <c r="AF150" s="1"/>
      <c r="AG150" s="1"/>
      <c r="AH150" s="1">
        <v>42.357656416044243</v>
      </c>
      <c r="AI150" s="1">
        <v>18.997434195</v>
      </c>
      <c r="AJ150" s="1">
        <v>0</v>
      </c>
      <c r="AK150" s="1"/>
      <c r="AL150" s="1">
        <v>2131.25537109375</v>
      </c>
      <c r="AM150" s="1">
        <v>1905.4661865234375</v>
      </c>
      <c r="AN150" s="1">
        <v>225.78938293457031</v>
      </c>
      <c r="AO150" t="s">
        <v>12960</v>
      </c>
    </row>
    <row r="151" spans="1:41" x14ac:dyDescent="0.25">
      <c r="A151" s="1">
        <v>2013</v>
      </c>
      <c r="B151" t="s">
        <v>491</v>
      </c>
      <c r="C151" t="s">
        <v>6949</v>
      </c>
      <c r="D151" t="s">
        <v>7175</v>
      </c>
      <c r="E151" t="s">
        <v>7309</v>
      </c>
      <c r="F151" t="s">
        <v>8358</v>
      </c>
      <c r="G151" t="s">
        <v>10548</v>
      </c>
      <c r="H151" t="s">
        <v>12590</v>
      </c>
      <c r="I151" s="1"/>
      <c r="J151" s="1">
        <v>28.197593688964844</v>
      </c>
      <c r="K151" s="1"/>
      <c r="L151" s="1"/>
      <c r="M151" s="1">
        <v>9.5467243194580078</v>
      </c>
      <c r="N151" s="1">
        <v>14.711787223815918</v>
      </c>
      <c r="O151" s="1"/>
      <c r="P151" s="1">
        <v>0</v>
      </c>
      <c r="Q151" s="1">
        <v>1732.5692138671875</v>
      </c>
      <c r="R151" s="1"/>
      <c r="S151" s="1"/>
      <c r="T151" s="1"/>
      <c r="U151" s="1"/>
      <c r="V151" s="1"/>
      <c r="W151" s="1"/>
      <c r="X151" s="1">
        <v>47.813308715820313</v>
      </c>
      <c r="Y151" s="1">
        <v>3297.892333984375</v>
      </c>
      <c r="Z151" s="1">
        <v>2361.94921875</v>
      </c>
      <c r="AA151" s="1">
        <v>30506.814453125</v>
      </c>
      <c r="AB151" s="1"/>
      <c r="AC151" s="1">
        <v>447.36944580078125</v>
      </c>
      <c r="AD151" s="1">
        <v>10955.4501953125</v>
      </c>
      <c r="AE151" s="1">
        <v>410.08999633789063</v>
      </c>
      <c r="AF151" s="1"/>
      <c r="AG151" s="1"/>
      <c r="AH151" s="1">
        <v>7935.7685546875</v>
      </c>
      <c r="AI151" s="1">
        <v>0</v>
      </c>
      <c r="AJ151" s="1">
        <v>4561.251953125</v>
      </c>
      <c r="AK151" s="1"/>
      <c r="AL151" s="1">
        <v>62309.4296875</v>
      </c>
      <c r="AM151" s="1">
        <v>43360.84375</v>
      </c>
      <c r="AN151" s="1">
        <v>18948.578125</v>
      </c>
      <c r="AO151" t="s">
        <v>12961</v>
      </c>
    </row>
    <row r="152" spans="1:41" x14ac:dyDescent="0.25">
      <c r="A152" s="1">
        <v>2013</v>
      </c>
      <c r="B152" t="s">
        <v>491</v>
      </c>
      <c r="C152" t="s">
        <v>6949</v>
      </c>
      <c r="D152" t="s">
        <v>7175</v>
      </c>
      <c r="E152" t="s">
        <v>7309</v>
      </c>
      <c r="F152" t="s">
        <v>8358</v>
      </c>
      <c r="G152" t="s">
        <v>10549</v>
      </c>
      <c r="H152" t="s">
        <v>12590</v>
      </c>
      <c r="I152" s="1"/>
      <c r="J152" s="1">
        <v>23</v>
      </c>
      <c r="K152" s="1"/>
      <c r="L152" s="1"/>
      <c r="M152" s="1">
        <v>7.7869999999999999</v>
      </c>
      <c r="N152" s="1">
        <v>12</v>
      </c>
      <c r="O152" s="1"/>
      <c r="P152" s="1">
        <v>0</v>
      </c>
      <c r="Q152" s="1">
        <v>1413.2090000000001</v>
      </c>
      <c r="R152" s="1"/>
      <c r="S152" s="1"/>
      <c r="T152" s="1"/>
      <c r="U152" s="1"/>
      <c r="V152" s="1"/>
      <c r="W152" s="1"/>
      <c r="X152" s="1">
        <v>39</v>
      </c>
      <c r="Y152" s="1">
        <v>2690</v>
      </c>
      <c r="Z152" s="1">
        <v>1926.577</v>
      </c>
      <c r="AA152" s="1">
        <v>24883.56826</v>
      </c>
      <c r="AB152" s="1"/>
      <c r="AC152" s="1">
        <v>364.90693301276769</v>
      </c>
      <c r="AD152" s="1">
        <v>8936.0589999999993</v>
      </c>
      <c r="AE152" s="1">
        <v>334.49911000000009</v>
      </c>
      <c r="AF152" s="1"/>
      <c r="AG152" s="1"/>
      <c r="AH152" s="1">
        <v>6472.9877445402872</v>
      </c>
      <c r="AI152" s="1">
        <v>0</v>
      </c>
      <c r="AJ152" s="1">
        <v>3720.4874699999991</v>
      </c>
      <c r="AK152" s="1"/>
      <c r="AL152" s="1">
        <v>50824.08203125</v>
      </c>
      <c r="AM152" s="1">
        <v>35368.24609375</v>
      </c>
      <c r="AN152" s="1">
        <v>15455.8330078125</v>
      </c>
      <c r="AO152" t="s">
        <v>12962</v>
      </c>
    </row>
    <row r="153" spans="1:41" x14ac:dyDescent="0.25">
      <c r="A153" s="1">
        <v>2013</v>
      </c>
      <c r="B153" t="s">
        <v>491</v>
      </c>
      <c r="C153" t="s">
        <v>6949</v>
      </c>
      <c r="D153" t="s">
        <v>7175</v>
      </c>
      <c r="E153" t="s">
        <v>7309</v>
      </c>
      <c r="F153" t="s">
        <v>8359</v>
      </c>
      <c r="G153" t="s">
        <v>10550</v>
      </c>
      <c r="H153" t="s">
        <v>12590</v>
      </c>
      <c r="I153" s="1"/>
      <c r="J153" s="1">
        <v>66.203041076660156</v>
      </c>
      <c r="K153" s="1"/>
      <c r="L153" s="1"/>
      <c r="M153" s="1">
        <v>252.09872436523438</v>
      </c>
      <c r="N153" s="1">
        <v>0</v>
      </c>
      <c r="O153" s="1"/>
      <c r="P153" s="1">
        <v>0</v>
      </c>
      <c r="Q153" s="1"/>
      <c r="R153" s="1"/>
      <c r="S153" s="1"/>
      <c r="T153" s="1">
        <v>8.5818758010864258</v>
      </c>
      <c r="U153" s="1">
        <v>3240.271240234375</v>
      </c>
      <c r="V153" s="1"/>
      <c r="W153" s="1"/>
      <c r="X153" s="1">
        <v>328.56326293945313</v>
      </c>
      <c r="Y153" s="1">
        <v>14842.9677734375</v>
      </c>
      <c r="Z153" s="1"/>
      <c r="AA153" s="1">
        <v>0</v>
      </c>
      <c r="AB153" s="1"/>
      <c r="AC153" s="1">
        <v>0</v>
      </c>
      <c r="AD153" s="1"/>
      <c r="AE153" s="1">
        <v>15228.01171875</v>
      </c>
      <c r="AF153" s="1"/>
      <c r="AG153" s="1"/>
      <c r="AH153" s="1">
        <v>955.08428955078125</v>
      </c>
      <c r="AI153" s="1">
        <v>0</v>
      </c>
      <c r="AJ153" s="1">
        <v>0</v>
      </c>
      <c r="AK153" s="1"/>
      <c r="AL153" s="1">
        <v>34921.78125</v>
      </c>
      <c r="AM153" s="1">
        <v>33377.453125</v>
      </c>
      <c r="AN153" s="1">
        <v>1544.328125</v>
      </c>
      <c r="AO153" t="s">
        <v>12963</v>
      </c>
    </row>
    <row r="154" spans="1:41" x14ac:dyDescent="0.25">
      <c r="A154" s="1">
        <v>2013</v>
      </c>
      <c r="B154" t="s">
        <v>491</v>
      </c>
      <c r="C154" t="s">
        <v>6949</v>
      </c>
      <c r="D154" t="s">
        <v>7175</v>
      </c>
      <c r="E154" t="s">
        <v>7309</v>
      </c>
      <c r="F154" t="s">
        <v>8359</v>
      </c>
      <c r="G154" t="s">
        <v>10551</v>
      </c>
      <c r="H154" t="s">
        <v>12590</v>
      </c>
      <c r="I154" s="1"/>
      <c r="J154" s="1">
        <v>54</v>
      </c>
      <c r="K154" s="1"/>
      <c r="L154" s="1"/>
      <c r="M154" s="1">
        <v>205.62997999999999</v>
      </c>
      <c r="N154" s="1">
        <v>0</v>
      </c>
      <c r="O154" s="1"/>
      <c r="P154" s="1">
        <v>0</v>
      </c>
      <c r="Q154" s="1"/>
      <c r="R154" s="1"/>
      <c r="S154" s="1"/>
      <c r="T154" s="1">
        <v>7</v>
      </c>
      <c r="U154" s="1">
        <v>2643</v>
      </c>
      <c r="V154" s="1"/>
      <c r="W154" s="1"/>
      <c r="X154" s="1">
        <v>268</v>
      </c>
      <c r="Y154" s="1">
        <v>12107</v>
      </c>
      <c r="Z154" s="1"/>
      <c r="AA154" s="1">
        <v>0</v>
      </c>
      <c r="AB154" s="1"/>
      <c r="AC154" s="1">
        <v>0</v>
      </c>
      <c r="AD154" s="1"/>
      <c r="AE154" s="1">
        <v>12421.06985509337</v>
      </c>
      <c r="AF154" s="1"/>
      <c r="AG154" s="1"/>
      <c r="AH154" s="1">
        <v>779.03593474103764</v>
      </c>
      <c r="AI154" s="1">
        <v>0</v>
      </c>
      <c r="AJ154" s="1">
        <v>0</v>
      </c>
      <c r="AK154" s="1"/>
      <c r="AL154" s="1">
        <v>28484.734375</v>
      </c>
      <c r="AM154" s="1">
        <v>27225.0703125</v>
      </c>
      <c r="AN154" s="1">
        <v>1259.6658935546875</v>
      </c>
      <c r="AO154" t="s">
        <v>12964</v>
      </c>
    </row>
    <row r="155" spans="1:41" x14ac:dyDescent="0.25">
      <c r="A155" s="1">
        <v>2013</v>
      </c>
      <c r="B155" t="s">
        <v>491</v>
      </c>
      <c r="C155" t="s">
        <v>6949</v>
      </c>
      <c r="D155" t="s">
        <v>7175</v>
      </c>
      <c r="E155" t="s">
        <v>7309</v>
      </c>
      <c r="F155" t="s">
        <v>8360</v>
      </c>
      <c r="G155" t="s">
        <v>10552</v>
      </c>
      <c r="H155" t="s">
        <v>12590</v>
      </c>
      <c r="I155" s="1">
        <v>0</v>
      </c>
      <c r="J155" s="1">
        <v>2638.31396484375</v>
      </c>
      <c r="K155" s="1">
        <v>0</v>
      </c>
      <c r="L155" s="1">
        <v>40.457416534423828</v>
      </c>
      <c r="M155" s="1">
        <v>4543.9267578125</v>
      </c>
      <c r="N155" s="1">
        <v>7493.20361328125</v>
      </c>
      <c r="O155" s="1">
        <v>671.18634033203125</v>
      </c>
      <c r="P155" s="1">
        <v>106.78305816650391</v>
      </c>
      <c r="Q155" s="1">
        <v>1732.5692138671875</v>
      </c>
      <c r="R155" s="1">
        <v>0</v>
      </c>
      <c r="S155" s="1">
        <v>6162.330078125</v>
      </c>
      <c r="T155" s="1">
        <v>5190.80908203125</v>
      </c>
      <c r="U155" s="1">
        <v>4404.95458984375</v>
      </c>
      <c r="V155" s="1">
        <v>0</v>
      </c>
      <c r="W155" s="1">
        <v>2146.596923828125</v>
      </c>
      <c r="X155" s="1">
        <v>540.658203125</v>
      </c>
      <c r="Y155" s="1">
        <v>29478.744140625</v>
      </c>
      <c r="Z155" s="1">
        <v>2361.94921875</v>
      </c>
      <c r="AA155" s="1">
        <v>30506.814453125</v>
      </c>
      <c r="AB155" s="1">
        <v>0</v>
      </c>
      <c r="AC155" s="1">
        <v>792.4462890625</v>
      </c>
      <c r="AD155" s="1">
        <v>10955.4501953125</v>
      </c>
      <c r="AE155" s="1">
        <v>26529.279296875</v>
      </c>
      <c r="AF155" s="1">
        <v>3158.668701171875</v>
      </c>
      <c r="AG155" s="1">
        <v>0</v>
      </c>
      <c r="AH155" s="1">
        <v>13465.6416015625</v>
      </c>
      <c r="AI155" s="1">
        <v>35.543094635009766</v>
      </c>
      <c r="AJ155" s="1">
        <v>4561.251953125</v>
      </c>
      <c r="AK155" s="1">
        <v>0</v>
      </c>
      <c r="AL155" s="1">
        <v>157517.578125</v>
      </c>
      <c r="AM155" s="1">
        <v>113805.4375</v>
      </c>
      <c r="AN155" s="1">
        <v>43712.140625</v>
      </c>
      <c r="AO155" t="s">
        <v>12965</v>
      </c>
    </row>
    <row r="156" spans="1:41" x14ac:dyDescent="0.25">
      <c r="A156" s="1">
        <v>2013</v>
      </c>
      <c r="B156" t="s">
        <v>491</v>
      </c>
      <c r="C156" t="s">
        <v>6949</v>
      </c>
      <c r="D156" t="s">
        <v>7175</v>
      </c>
      <c r="E156" t="s">
        <v>7309</v>
      </c>
      <c r="F156" t="s">
        <v>8360</v>
      </c>
      <c r="G156" t="s">
        <v>10553</v>
      </c>
      <c r="H156" t="s">
        <v>12590</v>
      </c>
      <c r="I156" s="1">
        <v>0</v>
      </c>
      <c r="J156" s="1">
        <v>2152</v>
      </c>
      <c r="K156" s="1">
        <v>0</v>
      </c>
      <c r="L156" s="1">
        <v>33</v>
      </c>
      <c r="M156" s="1">
        <v>3706.3557300000002</v>
      </c>
      <c r="N156" s="1">
        <v>6112</v>
      </c>
      <c r="O156" s="1">
        <v>547.46820000000002</v>
      </c>
      <c r="P156" s="1">
        <v>87.1</v>
      </c>
      <c r="Q156" s="1">
        <v>1413.2090000000001</v>
      </c>
      <c r="R156" s="1">
        <v>0</v>
      </c>
      <c r="S156" s="1">
        <v>5026.4429999999993</v>
      </c>
      <c r="T156" s="1">
        <v>4234</v>
      </c>
      <c r="U156" s="1">
        <v>3593</v>
      </c>
      <c r="V156" s="1">
        <v>0</v>
      </c>
      <c r="W156" s="1">
        <v>1750.92</v>
      </c>
      <c r="X156" s="1">
        <v>441</v>
      </c>
      <c r="Y156" s="1">
        <v>24045</v>
      </c>
      <c r="Z156" s="1">
        <v>1926.577</v>
      </c>
      <c r="AA156" s="1">
        <v>24883.56826</v>
      </c>
      <c r="AB156" s="1">
        <v>0</v>
      </c>
      <c r="AC156" s="1">
        <v>646.37658888554643</v>
      </c>
      <c r="AD156" s="1">
        <v>8936.0589999999993</v>
      </c>
      <c r="AE156" s="1">
        <v>21639.202842705759</v>
      </c>
      <c r="AF156" s="1">
        <v>2576.4389999999999</v>
      </c>
      <c r="AG156" s="1">
        <v>0</v>
      </c>
      <c r="AH156" s="1">
        <v>10983.55278946348</v>
      </c>
      <c r="AI156" s="1">
        <v>28.991522175</v>
      </c>
      <c r="AJ156" s="1">
        <v>3720.4874699999991</v>
      </c>
      <c r="AK156" s="1">
        <v>0</v>
      </c>
      <c r="AL156" s="1">
        <v>128482.75</v>
      </c>
      <c r="AM156" s="1">
        <v>92827.953125</v>
      </c>
      <c r="AN156" s="1">
        <v>35654.79296875</v>
      </c>
      <c r="AO156" t="s">
        <v>12966</v>
      </c>
    </row>
    <row r="157" spans="1:41" x14ac:dyDescent="0.25">
      <c r="A157" s="1">
        <v>2013</v>
      </c>
      <c r="B157" t="s">
        <v>491</v>
      </c>
      <c r="C157" t="s">
        <v>6949</v>
      </c>
      <c r="D157" t="s">
        <v>7175</v>
      </c>
      <c r="E157" t="s">
        <v>7309</v>
      </c>
      <c r="F157" t="s">
        <v>8361</v>
      </c>
      <c r="G157" t="s">
        <v>10554</v>
      </c>
      <c r="H157" t="s">
        <v>12590</v>
      </c>
      <c r="I157" s="1">
        <v>0</v>
      </c>
      <c r="J157" s="1">
        <v>2615.020263671875</v>
      </c>
      <c r="K157" s="1">
        <v>0</v>
      </c>
      <c r="L157" s="1">
        <v>40.457416534423828</v>
      </c>
      <c r="M157" s="1">
        <v>4543.9267578125</v>
      </c>
      <c r="N157" s="1">
        <v>7493.20361328125</v>
      </c>
      <c r="O157" s="1">
        <v>563.28155517578125</v>
      </c>
      <c r="P157" s="1">
        <v>106.78305816650391</v>
      </c>
      <c r="Q157" s="1">
        <v>1732.5692138671875</v>
      </c>
      <c r="R157" s="1">
        <v>0</v>
      </c>
      <c r="S157" s="1">
        <v>6162.330078125</v>
      </c>
      <c r="T157" s="1">
        <v>5144.2216796875</v>
      </c>
      <c r="U157" s="1">
        <v>4404.95458984375</v>
      </c>
      <c r="V157" s="1">
        <v>0</v>
      </c>
      <c r="W157" s="1">
        <v>826.2139892578125</v>
      </c>
      <c r="X157" s="1">
        <v>540.658203125</v>
      </c>
      <c r="Y157" s="1">
        <v>29478.744140625</v>
      </c>
      <c r="Z157" s="1">
        <v>2361.94921875</v>
      </c>
      <c r="AA157" s="1">
        <v>30506.814453125</v>
      </c>
      <c r="AB157" s="1">
        <v>0</v>
      </c>
      <c r="AC157" s="1">
        <v>792.4462890625</v>
      </c>
      <c r="AD157" s="1">
        <v>10955.4501953125</v>
      </c>
      <c r="AE157" s="1">
        <v>26529.279296875</v>
      </c>
      <c r="AF157" s="1">
        <v>3158.668701171875</v>
      </c>
      <c r="AG157" s="1">
        <v>0</v>
      </c>
      <c r="AH157" s="1">
        <v>13465.6416015625</v>
      </c>
      <c r="AI157" s="1">
        <v>7.9979801177978516</v>
      </c>
      <c r="AJ157" s="1">
        <v>4561.251953125</v>
      </c>
      <c r="AK157" s="1">
        <v>0</v>
      </c>
      <c r="AL157" s="1">
        <v>155991.859375</v>
      </c>
      <c r="AM157" s="1">
        <v>113782.1484375</v>
      </c>
      <c r="AN157" s="1">
        <v>42209.72265625</v>
      </c>
      <c r="AO157" t="s">
        <v>12967</v>
      </c>
    </row>
    <row r="158" spans="1:41" x14ac:dyDescent="0.25">
      <c r="A158" s="1">
        <v>2013</v>
      </c>
      <c r="B158" t="s">
        <v>491</v>
      </c>
      <c r="C158" t="s">
        <v>6949</v>
      </c>
      <c r="D158" t="s">
        <v>7175</v>
      </c>
      <c r="E158" t="s">
        <v>7309</v>
      </c>
      <c r="F158" t="s">
        <v>8361</v>
      </c>
      <c r="G158" t="s">
        <v>10555</v>
      </c>
      <c r="H158" t="s">
        <v>12590</v>
      </c>
      <c r="I158" s="1">
        <v>0</v>
      </c>
      <c r="J158" s="1">
        <v>2133</v>
      </c>
      <c r="K158" s="1">
        <v>0</v>
      </c>
      <c r="L158" s="1">
        <v>33</v>
      </c>
      <c r="M158" s="1">
        <v>3706.3557300000002</v>
      </c>
      <c r="N158" s="1">
        <v>6112</v>
      </c>
      <c r="O158" s="1">
        <v>459.45326999999997</v>
      </c>
      <c r="P158" s="1">
        <v>87.1</v>
      </c>
      <c r="Q158" s="1">
        <v>1413.2090000000001</v>
      </c>
      <c r="R158" s="1">
        <v>0</v>
      </c>
      <c r="S158" s="1">
        <v>5026.4429999999993</v>
      </c>
      <c r="T158" s="1">
        <v>4196</v>
      </c>
      <c r="U158" s="1">
        <v>3593</v>
      </c>
      <c r="V158" s="1">
        <v>0</v>
      </c>
      <c r="W158" s="1">
        <v>673.91999999999985</v>
      </c>
      <c r="X158" s="1">
        <v>441</v>
      </c>
      <c r="Y158" s="1">
        <v>24045</v>
      </c>
      <c r="Z158" s="1">
        <v>1926.577</v>
      </c>
      <c r="AA158" s="1">
        <v>24883.56826</v>
      </c>
      <c r="AB158" s="1">
        <v>0</v>
      </c>
      <c r="AC158" s="1">
        <v>646.37658888554643</v>
      </c>
      <c r="AD158" s="1">
        <v>8936.0589999999993</v>
      </c>
      <c r="AE158" s="1">
        <v>21639.202842705759</v>
      </c>
      <c r="AF158" s="1">
        <v>2576.4389999999999</v>
      </c>
      <c r="AG158" s="1">
        <v>0</v>
      </c>
      <c r="AH158" s="1">
        <v>10983.55278946348</v>
      </c>
      <c r="AI158" s="1">
        <v>6.5237321750000028</v>
      </c>
      <c r="AJ158" s="1">
        <v>3720.4874699999991</v>
      </c>
      <c r="AK158" s="1">
        <v>0</v>
      </c>
      <c r="AL158" s="1">
        <v>127238.265625</v>
      </c>
      <c r="AM158" s="1">
        <v>92808.953125</v>
      </c>
      <c r="AN158" s="1">
        <v>34429.30859375</v>
      </c>
      <c r="AO158" t="s">
        <v>12968</v>
      </c>
    </row>
    <row r="159" spans="1:41" x14ac:dyDescent="0.25">
      <c r="A159" s="1">
        <v>2013</v>
      </c>
      <c r="B159" t="s">
        <v>491</v>
      </c>
      <c r="C159" t="s">
        <v>6949</v>
      </c>
      <c r="D159" t="s">
        <v>7175</v>
      </c>
      <c r="E159" t="s">
        <v>7309</v>
      </c>
      <c r="F159" t="s">
        <v>8362</v>
      </c>
      <c r="G159" t="s">
        <v>10556</v>
      </c>
      <c r="H159" t="s">
        <v>12590</v>
      </c>
      <c r="I159" s="1"/>
      <c r="J159" s="1">
        <v>1347.3546142578125</v>
      </c>
      <c r="K159" s="1"/>
      <c r="L159" s="1"/>
      <c r="M159" s="1">
        <v>155.1273193359375</v>
      </c>
      <c r="N159" s="1">
        <v>0</v>
      </c>
      <c r="O159" s="1"/>
      <c r="P159" s="1">
        <v>99.3045654296875</v>
      </c>
      <c r="Q159" s="1"/>
      <c r="R159" s="1"/>
      <c r="S159" s="1"/>
      <c r="T159" s="1">
        <v>3956.244873046875</v>
      </c>
      <c r="U159" s="1">
        <v>1164.6832275390625</v>
      </c>
      <c r="V159" s="1"/>
      <c r="W159" s="1">
        <v>1643.2760009765625</v>
      </c>
      <c r="X159" s="1">
        <v>71.106971740722656</v>
      </c>
      <c r="Y159" s="1">
        <v>6343.232421875</v>
      </c>
      <c r="Z159" s="1"/>
      <c r="AA159" s="1">
        <v>0</v>
      </c>
      <c r="AB159" s="1"/>
      <c r="AC159" s="1">
        <v>18.842868804931641</v>
      </c>
      <c r="AD159" s="1"/>
      <c r="AE159" s="1">
        <v>6317.60498046875</v>
      </c>
      <c r="AF159" s="1"/>
      <c r="AG159" s="1"/>
      <c r="AH159" s="1">
        <v>1775.8448486328125</v>
      </c>
      <c r="AI159" s="1">
        <v>0</v>
      </c>
      <c r="AJ159" s="1">
        <v>0</v>
      </c>
      <c r="AK159" s="1"/>
      <c r="AL159" s="1">
        <v>22892.623046875</v>
      </c>
      <c r="AM159" s="1">
        <v>15291.021484375</v>
      </c>
      <c r="AN159" s="1">
        <v>7601.599609375</v>
      </c>
      <c r="AO159" t="s">
        <v>12969</v>
      </c>
    </row>
    <row r="160" spans="1:41" x14ac:dyDescent="0.25">
      <c r="A160" s="1">
        <v>2013</v>
      </c>
      <c r="B160" t="s">
        <v>491</v>
      </c>
      <c r="C160" t="s">
        <v>6949</v>
      </c>
      <c r="D160" t="s">
        <v>7175</v>
      </c>
      <c r="E160" t="s">
        <v>7309</v>
      </c>
      <c r="F160" t="s">
        <v>8362</v>
      </c>
      <c r="G160" t="s">
        <v>10557</v>
      </c>
      <c r="H160" t="s">
        <v>12590</v>
      </c>
      <c r="I160" s="1"/>
      <c r="J160" s="1">
        <v>1099</v>
      </c>
      <c r="K160" s="1"/>
      <c r="L160" s="1"/>
      <c r="M160" s="1">
        <v>126.53308</v>
      </c>
      <c r="N160" s="1">
        <v>0</v>
      </c>
      <c r="O160" s="1"/>
      <c r="P160" s="1">
        <v>81</v>
      </c>
      <c r="Q160" s="1"/>
      <c r="R160" s="1"/>
      <c r="S160" s="1"/>
      <c r="T160" s="1">
        <v>3227</v>
      </c>
      <c r="U160" s="1">
        <v>950</v>
      </c>
      <c r="V160" s="1"/>
      <c r="W160" s="1">
        <v>1340.375</v>
      </c>
      <c r="X160" s="1">
        <v>58</v>
      </c>
      <c r="Y160" s="1">
        <v>5174</v>
      </c>
      <c r="Z160" s="1"/>
      <c r="AA160" s="1">
        <v>0</v>
      </c>
      <c r="AB160" s="1"/>
      <c r="AC160" s="1">
        <v>15.369608577010901</v>
      </c>
      <c r="AD160" s="1"/>
      <c r="AE160" s="1">
        <v>5153.0962741635731</v>
      </c>
      <c r="AF160" s="1"/>
      <c r="AG160" s="1"/>
      <c r="AH160" s="1">
        <v>1448.5077101779441</v>
      </c>
      <c r="AI160" s="1">
        <v>0</v>
      </c>
      <c r="AJ160" s="1">
        <v>0</v>
      </c>
      <c r="AK160" s="1"/>
      <c r="AL160" s="1">
        <v>18672.880859375</v>
      </c>
      <c r="AM160" s="1">
        <v>12472.4658203125</v>
      </c>
      <c r="AN160" s="1">
        <v>6200.416015625</v>
      </c>
      <c r="AO160" t="s">
        <v>12970</v>
      </c>
    </row>
    <row r="161" spans="1:41" x14ac:dyDescent="0.25">
      <c r="A161" s="1">
        <v>2013</v>
      </c>
      <c r="B161" t="s">
        <v>492</v>
      </c>
      <c r="C161" t="s">
        <v>6950</v>
      </c>
      <c r="D161" t="s">
        <v>7176</v>
      </c>
      <c r="E161" t="s">
        <v>7310</v>
      </c>
      <c r="F161" t="s">
        <v>8363</v>
      </c>
      <c r="G161" t="s">
        <v>10558</v>
      </c>
      <c r="H161" t="s">
        <v>12591</v>
      </c>
      <c r="I161" s="1">
        <v>730.28642933654999</v>
      </c>
      <c r="J161" s="1">
        <v>1346</v>
      </c>
      <c r="K161" s="1">
        <v>64.599999999999994</v>
      </c>
      <c r="L161" s="1">
        <v>112</v>
      </c>
      <c r="M161" s="1">
        <v>527.98</v>
      </c>
      <c r="N161" s="1">
        <v>545.11955716999989</v>
      </c>
      <c r="O161" s="1">
        <v>306</v>
      </c>
      <c r="P161" s="1">
        <v>444</v>
      </c>
      <c r="Q161" s="1">
        <v>284</v>
      </c>
      <c r="R161" s="1">
        <v>557</v>
      </c>
      <c r="S161" s="1">
        <v>569.9</v>
      </c>
      <c r="T161" s="1">
        <v>391</v>
      </c>
      <c r="U161" s="1">
        <v>149.5</v>
      </c>
      <c r="V161" s="1">
        <v>632.4</v>
      </c>
      <c r="W161" s="1">
        <v>227.3</v>
      </c>
      <c r="X161" s="1">
        <v>1020</v>
      </c>
      <c r="Y161" s="1">
        <v>3120</v>
      </c>
      <c r="Z161" s="1">
        <v>422.5</v>
      </c>
      <c r="AA161" s="1">
        <v>4804.5377382856414</v>
      </c>
      <c r="AB161" s="1">
        <v>87</v>
      </c>
      <c r="AC161" s="1">
        <v>333.24580204999972</v>
      </c>
      <c r="AD161" s="1">
        <v>770</v>
      </c>
      <c r="AE161" s="1">
        <v>368.64080552616048</v>
      </c>
      <c r="AF161" s="1">
        <v>1661</v>
      </c>
      <c r="AG161" s="1">
        <v>8768.1245680595348</v>
      </c>
      <c r="AH161" s="1">
        <v>1253.1768721378201</v>
      </c>
      <c r="AI161" s="1">
        <v>376.29518274370002</v>
      </c>
      <c r="AJ161" s="1">
        <v>2537.8328463778098</v>
      </c>
      <c r="AK161" s="1">
        <v>284</v>
      </c>
      <c r="AL161" s="1">
        <v>32693.439453125</v>
      </c>
      <c r="AM161" s="1">
        <v>26816.1875</v>
      </c>
      <c r="AN161" s="1">
        <v>5877.25244140625</v>
      </c>
      <c r="AO161" t="s">
        <v>12971</v>
      </c>
    </row>
    <row r="162" spans="1:41" x14ac:dyDescent="0.25">
      <c r="A162" s="1">
        <v>2013</v>
      </c>
      <c r="B162" t="s">
        <v>492</v>
      </c>
      <c r="C162" t="s">
        <v>6950</v>
      </c>
      <c r="D162" t="s">
        <v>7176</v>
      </c>
      <c r="E162" t="s">
        <v>7310</v>
      </c>
      <c r="F162" t="s">
        <v>8364</v>
      </c>
      <c r="G162" t="s">
        <v>10558</v>
      </c>
      <c r="H162" t="s">
        <v>12592</v>
      </c>
      <c r="I162" s="1">
        <v>0.66587774083827789</v>
      </c>
      <c r="J162" s="1">
        <v>0.53913322118080587</v>
      </c>
      <c r="K162" s="1">
        <v>0.67040265670402654</v>
      </c>
      <c r="L162" s="1">
        <v>0.63926940639269403</v>
      </c>
      <c r="M162" s="1">
        <v>0.61798102632745711</v>
      </c>
      <c r="N162" s="1">
        <v>0.40579792449140351</v>
      </c>
      <c r="O162" s="1">
        <v>0.61283345349675555</v>
      </c>
      <c r="P162" s="1">
        <v>0.54499926351450867</v>
      </c>
      <c r="Q162" s="1">
        <v>0.49622588761531999</v>
      </c>
      <c r="R162" s="1">
        <v>0.67571174161365299</v>
      </c>
      <c r="S162" s="1">
        <v>0.64604843719534033</v>
      </c>
      <c r="T162" s="1">
        <v>0.6242615831656928</v>
      </c>
      <c r="U162" s="1">
        <v>0.53265324736773101</v>
      </c>
      <c r="V162" s="1">
        <v>0.60680659680522664</v>
      </c>
      <c r="W162" s="1">
        <v>0.55921311604471735</v>
      </c>
      <c r="X162" s="1">
        <v>0.69308545335942595</v>
      </c>
      <c r="Y162" s="1">
        <v>0.61780465492045766</v>
      </c>
      <c r="Z162" s="1">
        <v>0.79326634222542702</v>
      </c>
      <c r="AA162" s="1">
        <v>0.63250509128642518</v>
      </c>
      <c r="AB162" s="1">
        <v>0.58420628525382756</v>
      </c>
      <c r="AC162" s="1">
        <v>0.58973655763241295</v>
      </c>
      <c r="AD162" s="1">
        <v>0.60055029125129256</v>
      </c>
      <c r="AE162" s="1">
        <v>0.65042169607207212</v>
      </c>
      <c r="AF162" s="1">
        <v>0.70750698561984593</v>
      </c>
      <c r="AG162" s="1">
        <v>0.58502568344090911</v>
      </c>
      <c r="AH162" s="1">
        <v>0.59521454412027242</v>
      </c>
      <c r="AI162" s="1">
        <v>0.60807051162239256</v>
      </c>
      <c r="AJ162" s="1">
        <v>0.5248314237926448</v>
      </c>
      <c r="AK162" s="1">
        <v>0.64840182648401823</v>
      </c>
      <c r="AL162" s="1">
        <v>0.60923600196838379</v>
      </c>
      <c r="AM162" s="1">
        <v>0.60044550895690918</v>
      </c>
      <c r="AN162" s="1">
        <v>0.6216890811920166</v>
      </c>
      <c r="AO162" t="s">
        <v>12972</v>
      </c>
    </row>
    <row r="163" spans="1:41" x14ac:dyDescent="0.25">
      <c r="A163" s="1">
        <v>2013</v>
      </c>
      <c r="B163" t="s">
        <v>492</v>
      </c>
      <c r="C163" t="s">
        <v>6950</v>
      </c>
      <c r="D163" t="s">
        <v>7176</v>
      </c>
      <c r="E163" t="s">
        <v>7310</v>
      </c>
      <c r="F163" t="s">
        <v>8365</v>
      </c>
      <c r="G163" t="s">
        <v>10558</v>
      </c>
      <c r="H163" t="s">
        <v>12592</v>
      </c>
      <c r="I163" s="1">
        <v>4.4486372398156698E-2</v>
      </c>
      <c r="J163" s="1">
        <v>6.0178306092124802E-2</v>
      </c>
      <c r="K163" s="1">
        <v>5.7275541795665602E-2</v>
      </c>
      <c r="L163" s="1">
        <v>8.9285714285714302E-2</v>
      </c>
      <c r="M163" s="1">
        <v>5.9907572256524898E-2</v>
      </c>
      <c r="N163" s="1">
        <v>5.80000000000001E-2</v>
      </c>
      <c r="O163" s="1">
        <v>6.5098039215689995E-4</v>
      </c>
      <c r="P163" s="1">
        <v>7.4324324324324301E-2</v>
      </c>
      <c r="Q163" s="1">
        <v>4.69483568075117E-2</v>
      </c>
      <c r="R163" s="1">
        <v>4.1292639138240599E-2</v>
      </c>
      <c r="S163" s="1">
        <v>5.5974732409194601E-2</v>
      </c>
      <c r="T163" s="1">
        <v>5.6265984654731503E-2</v>
      </c>
      <c r="U163" s="1">
        <v>3.67892976588629E-2</v>
      </c>
      <c r="V163" s="1">
        <v>5.5762175838077202E-2</v>
      </c>
      <c r="W163" s="1">
        <v>3.38759348878135E-2</v>
      </c>
      <c r="X163" s="1">
        <v>3.4313725490196102E-2</v>
      </c>
      <c r="Y163" s="1">
        <v>3.3759664743589803E-2</v>
      </c>
      <c r="Z163" s="1">
        <v>6.9585798816567193E-2</v>
      </c>
      <c r="AA163" s="1">
        <v>5.9999999999996403E-2</v>
      </c>
      <c r="AB163" s="1">
        <v>1</v>
      </c>
      <c r="AC163" s="1">
        <v>9.0584611847175103E-2</v>
      </c>
      <c r="AD163" s="1">
        <v>6.4935064935064901E-2</v>
      </c>
      <c r="AE163" s="1">
        <v>8.99999999999999E-2</v>
      </c>
      <c r="AF163" s="1">
        <v>4.0939193257074097E-2</v>
      </c>
      <c r="AG163" s="1">
        <v>4.0520268336468303E-2</v>
      </c>
      <c r="AH163" s="1">
        <v>4.2801063776670902E-2</v>
      </c>
      <c r="AI163" s="1">
        <v>6.4604588248896394E-2</v>
      </c>
      <c r="AJ163" s="1">
        <v>4.9999999999999899E-2</v>
      </c>
      <c r="AK163" s="1">
        <v>4.92957746478873E-2</v>
      </c>
      <c r="AL163" s="1">
        <v>8.6288183927536011E-2</v>
      </c>
      <c r="AM163" s="1">
        <v>5.7791572064161301E-2</v>
      </c>
      <c r="AN163" s="1">
        <v>0.12665842473506927</v>
      </c>
      <c r="AO163" t="s">
        <v>12973</v>
      </c>
    </row>
    <row r="164" spans="1:41" x14ac:dyDescent="0.25">
      <c r="A164" s="1">
        <v>2013</v>
      </c>
      <c r="B164" t="s">
        <v>492</v>
      </c>
      <c r="C164" t="s">
        <v>6950</v>
      </c>
      <c r="D164" t="s">
        <v>7176</v>
      </c>
      <c r="E164" t="s">
        <v>7310</v>
      </c>
      <c r="F164" t="s">
        <v>8366</v>
      </c>
      <c r="G164" t="s">
        <v>10558</v>
      </c>
      <c r="H164" t="s">
        <v>12593</v>
      </c>
      <c r="I164" s="1">
        <v>697.79863528376404</v>
      </c>
      <c r="J164" s="1">
        <v>1265</v>
      </c>
      <c r="K164" s="1">
        <v>60.9</v>
      </c>
      <c r="L164" s="1">
        <v>102</v>
      </c>
      <c r="M164" s="1">
        <v>496.35</v>
      </c>
      <c r="N164" s="1">
        <v>513.50262285413987</v>
      </c>
      <c r="O164" s="1">
        <v>305.80079999999998</v>
      </c>
      <c r="P164" s="1">
        <v>411</v>
      </c>
      <c r="Q164" s="1">
        <v>270.66666666666669</v>
      </c>
      <c r="R164" s="1">
        <v>534</v>
      </c>
      <c r="S164" s="1">
        <v>538</v>
      </c>
      <c r="T164" s="1">
        <v>369</v>
      </c>
      <c r="U164" s="1">
        <v>144</v>
      </c>
      <c r="V164" s="1">
        <v>597.13599999999997</v>
      </c>
      <c r="W164" s="1">
        <v>219.6</v>
      </c>
      <c r="X164" s="1">
        <v>985</v>
      </c>
      <c r="Y164" s="1">
        <v>3014.6698459999998</v>
      </c>
      <c r="Z164" s="1">
        <v>393.10000000000042</v>
      </c>
      <c r="AA164" s="1">
        <v>4516.2654739885202</v>
      </c>
      <c r="AB164" s="1"/>
      <c r="AC164" s="1">
        <v>303.0588604216</v>
      </c>
      <c r="AD164" s="1">
        <v>720</v>
      </c>
      <c r="AE164" s="1">
        <v>335.46313302880611</v>
      </c>
      <c r="AF164" s="1">
        <v>1593</v>
      </c>
      <c r="AG164" s="1">
        <v>8412.837807754182</v>
      </c>
      <c r="AH164" s="1">
        <v>1199.5395689100001</v>
      </c>
      <c r="AI164" s="1">
        <v>351.98478740249999</v>
      </c>
      <c r="AJ164" s="1">
        <v>2410.94120405892</v>
      </c>
      <c r="AK164" s="1">
        <v>270</v>
      </c>
      <c r="AL164" s="1">
        <v>31030.61328125</v>
      </c>
      <c r="AM164" s="1">
        <v>25514.439453125</v>
      </c>
      <c r="AN164" s="1">
        <v>5516.17529296875</v>
      </c>
      <c r="AO164" t="s">
        <v>12974</v>
      </c>
    </row>
    <row r="165" spans="1:41" x14ac:dyDescent="0.25">
      <c r="A165" s="1">
        <v>2013</v>
      </c>
      <c r="B165" t="s">
        <v>492</v>
      </c>
      <c r="C165" t="s">
        <v>6950</v>
      </c>
      <c r="D165" t="s">
        <v>7176</v>
      </c>
      <c r="E165" t="s">
        <v>7311</v>
      </c>
      <c r="F165" t="s">
        <v>8367</v>
      </c>
      <c r="G165" t="s">
        <v>10558</v>
      </c>
      <c r="H165" t="s">
        <v>12594</v>
      </c>
      <c r="I165" s="1">
        <v>119.65519999999999</v>
      </c>
      <c r="J165" s="1">
        <v>239</v>
      </c>
      <c r="K165" s="1">
        <v>11</v>
      </c>
      <c r="L165" s="1">
        <v>20</v>
      </c>
      <c r="M165" s="1">
        <v>93.74</v>
      </c>
      <c r="N165" s="1">
        <v>151.6148</v>
      </c>
      <c r="O165" s="1">
        <v>52</v>
      </c>
      <c r="P165" s="1">
        <v>93</v>
      </c>
      <c r="Q165" s="1">
        <v>63.333333333333343</v>
      </c>
      <c r="R165" s="1">
        <v>88</v>
      </c>
      <c r="S165" s="1">
        <v>99.7</v>
      </c>
      <c r="T165" s="1">
        <v>70</v>
      </c>
      <c r="U165" s="1">
        <v>32.04</v>
      </c>
      <c r="V165" s="1">
        <v>150</v>
      </c>
      <c r="W165" s="1">
        <v>46.4</v>
      </c>
      <c r="X165" s="1">
        <v>163</v>
      </c>
      <c r="Y165" s="1">
        <v>577</v>
      </c>
      <c r="Z165" s="1">
        <v>54.799999999999962</v>
      </c>
      <c r="AA165" s="1">
        <v>736.53426666666678</v>
      </c>
      <c r="AB165" s="1">
        <v>17</v>
      </c>
      <c r="AC165" s="1">
        <v>47.57407318984972</v>
      </c>
      <c r="AD165" s="1">
        <v>146.26499999999999</v>
      </c>
      <c r="AE165" s="1">
        <v>39.700000000000003</v>
      </c>
      <c r="AF165" s="1">
        <v>233</v>
      </c>
      <c r="AG165" s="1">
        <v>1697.818</v>
      </c>
      <c r="AH165" s="1">
        <v>239.97082</v>
      </c>
      <c r="AI165" s="1">
        <v>71.310240000000007</v>
      </c>
      <c r="AJ165" s="1">
        <v>550</v>
      </c>
      <c r="AK165" s="1">
        <v>32</v>
      </c>
      <c r="AL165" s="1">
        <v>5935.455078125</v>
      </c>
      <c r="AM165" s="1">
        <v>4893.0693359375</v>
      </c>
      <c r="AN165" s="1">
        <v>1042.385986328125</v>
      </c>
      <c r="AO165" t="s">
        <v>12975</v>
      </c>
    </row>
    <row r="166" spans="1:41" x14ac:dyDescent="0.25">
      <c r="A166" s="1">
        <v>2013</v>
      </c>
      <c r="B166" t="s">
        <v>492</v>
      </c>
      <c r="C166" t="s">
        <v>6950</v>
      </c>
      <c r="D166" t="s">
        <v>7176</v>
      </c>
      <c r="E166" t="s">
        <v>7311</v>
      </c>
      <c r="F166" t="s">
        <v>8368</v>
      </c>
      <c r="G166" t="s">
        <v>10558</v>
      </c>
      <c r="H166" t="s">
        <v>12594</v>
      </c>
      <c r="I166" s="1">
        <v>125.7152</v>
      </c>
      <c r="J166" s="1">
        <v>285</v>
      </c>
      <c r="K166" s="1">
        <v>11</v>
      </c>
      <c r="L166" s="1">
        <v>20</v>
      </c>
      <c r="M166" s="1">
        <v>97.53</v>
      </c>
      <c r="N166" s="1">
        <v>153.09074000000001</v>
      </c>
      <c r="O166" s="1">
        <v>57</v>
      </c>
      <c r="P166" s="1">
        <v>93</v>
      </c>
      <c r="Q166" s="1">
        <v>63.333333333333343</v>
      </c>
      <c r="R166" s="1">
        <v>94.1</v>
      </c>
      <c r="S166" s="1">
        <v>99.7</v>
      </c>
      <c r="T166" s="1">
        <v>71.5</v>
      </c>
      <c r="U166" s="1">
        <v>32.04</v>
      </c>
      <c r="V166" s="1">
        <v>150.4</v>
      </c>
      <c r="W166" s="1">
        <v>46.4</v>
      </c>
      <c r="X166" s="1">
        <v>168</v>
      </c>
      <c r="Y166" s="1">
        <v>577.5</v>
      </c>
      <c r="Z166" s="1">
        <v>60.799999999999962</v>
      </c>
      <c r="AA166" s="1">
        <v>867.12853333333351</v>
      </c>
      <c r="AB166" s="1">
        <v>17</v>
      </c>
      <c r="AC166" s="1">
        <v>64.545073189849717</v>
      </c>
      <c r="AD166" s="1">
        <v>148.36500000000001</v>
      </c>
      <c r="AE166" s="1">
        <v>64.7</v>
      </c>
      <c r="AF166" s="1">
        <v>268</v>
      </c>
      <c r="AG166" s="1">
        <v>1710.912</v>
      </c>
      <c r="AH166" s="1">
        <v>240.34479999999999</v>
      </c>
      <c r="AI166" s="1">
        <v>71.310240000000007</v>
      </c>
      <c r="AJ166" s="1">
        <v>552</v>
      </c>
      <c r="AK166" s="1">
        <v>50</v>
      </c>
      <c r="AL166" s="1">
        <v>6260.41455078125</v>
      </c>
      <c r="AM166" s="1">
        <v>5182.2646484375</v>
      </c>
      <c r="AN166" s="1">
        <v>1078.1500244140625</v>
      </c>
      <c r="AO166" t="s">
        <v>12976</v>
      </c>
    </row>
    <row r="167" spans="1:41" x14ac:dyDescent="0.25">
      <c r="A167" s="1">
        <v>2013</v>
      </c>
      <c r="B167" t="s">
        <v>493</v>
      </c>
      <c r="C167" t="s">
        <v>6951</v>
      </c>
      <c r="D167" t="s">
        <v>7176</v>
      </c>
      <c r="E167" t="s">
        <v>7312</v>
      </c>
      <c r="F167" t="s">
        <v>8369</v>
      </c>
      <c r="G167" t="s">
        <v>10558</v>
      </c>
      <c r="H167" t="s">
        <v>12595</v>
      </c>
      <c r="I167" s="1">
        <v>31216</v>
      </c>
      <c r="J167" s="1">
        <v>83305</v>
      </c>
      <c r="K167" s="1">
        <v>4578</v>
      </c>
      <c r="L167" s="1">
        <v>8328</v>
      </c>
      <c r="M167" s="1">
        <v>37511</v>
      </c>
      <c r="N167" s="1">
        <v>17727.333333333328</v>
      </c>
      <c r="O167" s="1">
        <v>25556</v>
      </c>
      <c r="P167" s="1">
        <v>42810</v>
      </c>
      <c r="Q167" s="1">
        <v>17247.138081583329</v>
      </c>
      <c r="R167" s="1">
        <v>24734.05961758085</v>
      </c>
      <c r="S167" s="1">
        <v>36718</v>
      </c>
      <c r="T167" s="1">
        <v>24445</v>
      </c>
      <c r="U167" s="1">
        <v>9102.5</v>
      </c>
      <c r="V167" s="1">
        <v>37293</v>
      </c>
      <c r="W167" s="1">
        <v>12335</v>
      </c>
      <c r="X167" s="1">
        <v>54143</v>
      </c>
      <c r="Y167" s="1">
        <v>189968</v>
      </c>
      <c r="Z167" s="1">
        <v>14801.27272727273</v>
      </c>
      <c r="AA167" s="1">
        <v>322161.5</v>
      </c>
      <c r="AB167" s="1">
        <v>6770</v>
      </c>
      <c r="AC167" s="1">
        <v>23508</v>
      </c>
      <c r="AD167" s="1">
        <v>34578</v>
      </c>
      <c r="AE167" s="1">
        <v>30606</v>
      </c>
      <c r="AF167" s="1">
        <v>109315.5833333333</v>
      </c>
      <c r="AG167" s="1">
        <v>536085.83333333349</v>
      </c>
      <c r="AH167" s="1">
        <v>84710.5</v>
      </c>
      <c r="AI167" s="1">
        <v>23832</v>
      </c>
      <c r="AJ167" s="1">
        <v>164804.16666666669</v>
      </c>
      <c r="AK167" s="1">
        <v>13092</v>
      </c>
      <c r="AL167" s="1">
        <v>2021281.875</v>
      </c>
      <c r="AM167" s="1">
        <v>1663013.375</v>
      </c>
      <c r="AN167" s="1">
        <v>358268.5</v>
      </c>
      <c r="AO167" t="s">
        <v>12977</v>
      </c>
    </row>
    <row r="168" spans="1:41" x14ac:dyDescent="0.25">
      <c r="A168" s="1">
        <v>2013</v>
      </c>
      <c r="B168" t="s">
        <v>493</v>
      </c>
      <c r="C168" t="s">
        <v>6952</v>
      </c>
      <c r="D168" t="s">
        <v>7176</v>
      </c>
      <c r="E168" t="s">
        <v>7313</v>
      </c>
      <c r="F168" t="s">
        <v>8370</v>
      </c>
      <c r="G168" t="s">
        <v>10558</v>
      </c>
      <c r="H168" t="s">
        <v>12596</v>
      </c>
      <c r="I168" s="1">
        <v>3489</v>
      </c>
      <c r="J168" s="1">
        <v>3897.6011396079821</v>
      </c>
      <c r="K168" s="1">
        <v>590.29999999999995</v>
      </c>
      <c r="L168" s="1">
        <v>1640.997065028218</v>
      </c>
      <c r="M168" s="1">
        <v>2398.6550000000002</v>
      </c>
      <c r="N168" s="1">
        <v>2490.54</v>
      </c>
      <c r="O168" s="1">
        <v>3259</v>
      </c>
      <c r="P168" s="1">
        <v>1545</v>
      </c>
      <c r="Q168" s="1">
        <v>54.123860000000001</v>
      </c>
      <c r="R168" s="1">
        <v>1916.83</v>
      </c>
      <c r="S168" s="1">
        <v>3975.2</v>
      </c>
      <c r="T168" s="1">
        <v>2857.2820000000002</v>
      </c>
      <c r="U168" s="1">
        <v>38.79</v>
      </c>
      <c r="V168" s="1">
        <v>2547</v>
      </c>
      <c r="W168" s="1">
        <v>1652</v>
      </c>
      <c r="X168" s="1">
        <v>4916.1000000000004</v>
      </c>
      <c r="Y168" s="1">
        <v>5795.9217653058349</v>
      </c>
      <c r="Z168" s="1">
        <v>4340.6131599999999</v>
      </c>
      <c r="AA168" s="1">
        <v>22275.815471801059</v>
      </c>
      <c r="AB168" s="1">
        <v>966</v>
      </c>
      <c r="AC168" s="1">
        <v>4040.8038900000101</v>
      </c>
      <c r="AD168" s="1">
        <v>8346.9747200000002</v>
      </c>
      <c r="AE168" s="1">
        <v>3114.23</v>
      </c>
      <c r="AF168" s="1">
        <v>5499.7138670003733</v>
      </c>
      <c r="AG168" s="1">
        <v>8432.3335470000275</v>
      </c>
      <c r="AH168" s="1">
        <v>3209.1021899010002</v>
      </c>
      <c r="AI168" s="1">
        <v>1724.762129999998</v>
      </c>
      <c r="AJ168" s="1">
        <v>1750.928040826605</v>
      </c>
      <c r="AK168" s="1">
        <v>1993</v>
      </c>
      <c r="AL168" s="1">
        <v>108758.6171875</v>
      </c>
      <c r="AM168" s="1">
        <v>72870.25</v>
      </c>
      <c r="AN168" s="1">
        <v>35888.375</v>
      </c>
      <c r="AO168" t="s">
        <v>12978</v>
      </c>
    </row>
    <row r="169" spans="1:41" x14ac:dyDescent="0.25">
      <c r="A169" s="1">
        <v>2013</v>
      </c>
      <c r="B169" t="s">
        <v>493</v>
      </c>
      <c r="C169" t="s">
        <v>6952</v>
      </c>
      <c r="D169" t="s">
        <v>7176</v>
      </c>
      <c r="E169" t="s">
        <v>7313</v>
      </c>
      <c r="F169" t="s">
        <v>8371</v>
      </c>
      <c r="G169" t="s">
        <v>10558</v>
      </c>
      <c r="H169" t="s">
        <v>12596</v>
      </c>
      <c r="I169" s="1">
        <v>4126</v>
      </c>
      <c r="J169" s="1">
        <v>5542.6422050359388</v>
      </c>
      <c r="K169" s="1">
        <v>633.9</v>
      </c>
      <c r="L169" s="1">
        <v>1723.1432398116219</v>
      </c>
      <c r="M169" s="1">
        <v>3062.4989999999998</v>
      </c>
      <c r="N169" s="1">
        <v>2963.9630000000002</v>
      </c>
      <c r="O169" s="1">
        <v>3645.3530000000001</v>
      </c>
      <c r="P169" s="1">
        <v>2256</v>
      </c>
      <c r="Q169" s="1">
        <v>657.01634000000001</v>
      </c>
      <c r="R169" s="1">
        <v>2372.63</v>
      </c>
      <c r="S169" s="1">
        <v>4812.0000000000009</v>
      </c>
      <c r="T169" s="1">
        <v>3300.125</v>
      </c>
      <c r="U169" s="1">
        <v>256.75</v>
      </c>
      <c r="V169" s="1">
        <v>3374</v>
      </c>
      <c r="W169" s="1">
        <v>1743.258</v>
      </c>
      <c r="X169" s="1">
        <v>5771.2999999999993</v>
      </c>
      <c r="Y169" s="1">
        <v>10906.607389519389</v>
      </c>
      <c r="Z169" s="1">
        <v>4394.06484</v>
      </c>
      <c r="AA169" s="1">
        <v>28879.355304661309</v>
      </c>
      <c r="AB169" s="1">
        <v>1046</v>
      </c>
      <c r="AC169" s="1">
        <v>4340.0304100000103</v>
      </c>
      <c r="AD169" s="1">
        <v>8690.079380000001</v>
      </c>
      <c r="AE169" s="1">
        <v>3922.54</v>
      </c>
      <c r="AF169" s="1">
        <v>8035.9585540003454</v>
      </c>
      <c r="AG169" s="1">
        <v>17848.91422799998</v>
      </c>
      <c r="AH169" s="1">
        <v>5199.2606590290006</v>
      </c>
      <c r="AI169" s="1">
        <v>2076.4400399999981</v>
      </c>
      <c r="AJ169" s="1">
        <v>4628.6880571315642</v>
      </c>
      <c r="AK169" s="1">
        <v>2224</v>
      </c>
      <c r="AL169" s="1">
        <v>148432.53125</v>
      </c>
      <c r="AM169" s="1">
        <v>106228.3046875</v>
      </c>
      <c r="AN169" s="1">
        <v>42204.21875</v>
      </c>
      <c r="AO169" t="s">
        <v>12979</v>
      </c>
    </row>
    <row r="170" spans="1:41" x14ac:dyDescent="0.25">
      <c r="A170" s="1">
        <v>2013</v>
      </c>
      <c r="B170" t="s">
        <v>493</v>
      </c>
      <c r="C170" t="s">
        <v>6952</v>
      </c>
      <c r="D170" t="s">
        <v>7176</v>
      </c>
      <c r="E170" t="s">
        <v>7313</v>
      </c>
      <c r="F170" t="s">
        <v>8372</v>
      </c>
      <c r="G170" t="s">
        <v>10558</v>
      </c>
      <c r="H170" t="s">
        <v>12596</v>
      </c>
      <c r="I170" s="1">
        <v>637</v>
      </c>
      <c r="J170" s="1">
        <v>1645.0410654279569</v>
      </c>
      <c r="K170" s="1">
        <v>43.6</v>
      </c>
      <c r="L170" s="1">
        <v>82.146174783403254</v>
      </c>
      <c r="M170" s="1">
        <v>663.84400000000005</v>
      </c>
      <c r="N170" s="1">
        <v>473.42300000000012</v>
      </c>
      <c r="O170" s="1">
        <v>386.35300000000001</v>
      </c>
      <c r="P170" s="1">
        <v>711</v>
      </c>
      <c r="Q170" s="1">
        <v>602.89247999999998</v>
      </c>
      <c r="R170" s="1">
        <v>455.8</v>
      </c>
      <c r="S170" s="1">
        <v>836.8</v>
      </c>
      <c r="T170" s="1">
        <v>442.84300000000002</v>
      </c>
      <c r="U170" s="1">
        <v>217.96</v>
      </c>
      <c r="V170" s="1">
        <v>827</v>
      </c>
      <c r="W170" s="1">
        <v>91.25800000000001</v>
      </c>
      <c r="X170" s="1">
        <v>855.19999999999993</v>
      </c>
      <c r="Y170" s="1">
        <v>5110.6856242135518</v>
      </c>
      <c r="Z170" s="1">
        <v>53.451680000000003</v>
      </c>
      <c r="AA170" s="1">
        <v>6603.5398328602496</v>
      </c>
      <c r="AB170" s="1">
        <v>80</v>
      </c>
      <c r="AC170" s="1">
        <v>299.22651999999999</v>
      </c>
      <c r="AD170" s="1">
        <v>343.10466000000002</v>
      </c>
      <c r="AE170" s="1">
        <v>808.31</v>
      </c>
      <c r="AF170" s="1">
        <v>2536.2446869999721</v>
      </c>
      <c r="AG170" s="1">
        <v>9416.5806809999503</v>
      </c>
      <c r="AH170" s="1">
        <v>1990.158469128</v>
      </c>
      <c r="AI170" s="1">
        <v>351.67791000000011</v>
      </c>
      <c r="AJ170" s="1">
        <v>2877.7600163049592</v>
      </c>
      <c r="AK170" s="1">
        <v>231</v>
      </c>
      <c r="AL170" s="1">
        <v>39673.90625</v>
      </c>
      <c r="AM170" s="1">
        <v>33358.0625</v>
      </c>
      <c r="AN170" s="1">
        <v>6315.8388671875</v>
      </c>
      <c r="AO170" t="s">
        <v>12980</v>
      </c>
    </row>
    <row r="171" spans="1:41" x14ac:dyDescent="0.25">
      <c r="A171" s="1">
        <v>2013</v>
      </c>
      <c r="B171" t="s">
        <v>493</v>
      </c>
      <c r="C171" t="s">
        <v>6953</v>
      </c>
      <c r="D171" t="s">
        <v>7176</v>
      </c>
      <c r="E171" t="s">
        <v>7314</v>
      </c>
      <c r="F171" t="s">
        <v>8373</v>
      </c>
      <c r="G171" t="s">
        <v>10558</v>
      </c>
      <c r="H171" t="s">
        <v>12597</v>
      </c>
      <c r="I171" s="1">
        <v>750.31387500000005</v>
      </c>
      <c r="J171" s="1">
        <v>1329.9203513274999</v>
      </c>
      <c r="K171" s="1">
        <v>64.099999999999994</v>
      </c>
      <c r="L171" s="1">
        <v>116</v>
      </c>
      <c r="M171" s="1">
        <v>535.79261381999981</v>
      </c>
      <c r="N171" s="1">
        <v>588.79094099999998</v>
      </c>
      <c r="O171" s="1">
        <v>307</v>
      </c>
      <c r="P171" s="1">
        <v>442</v>
      </c>
      <c r="Q171" s="1">
        <v>278.575829</v>
      </c>
      <c r="R171" s="1">
        <v>552.93444567000006</v>
      </c>
      <c r="S171" s="1">
        <v>587.59667000000002</v>
      </c>
      <c r="T171" s="1">
        <v>390.29735899999997</v>
      </c>
      <c r="U171" s="1">
        <v>149.06399999999999</v>
      </c>
      <c r="V171" s="1">
        <v>632.20707372000004</v>
      </c>
      <c r="W171" s="1">
        <v>245.2</v>
      </c>
      <c r="X171" s="1">
        <v>1008</v>
      </c>
      <c r="Y171" s="1">
        <v>3159.9002130600002</v>
      </c>
      <c r="Z171" s="1">
        <v>421.97719429</v>
      </c>
      <c r="AA171" s="1">
        <v>4802.5587940000287</v>
      </c>
      <c r="AB171" s="1">
        <v>87.432000000000002</v>
      </c>
      <c r="AC171" s="1">
        <v>333.44580204999971</v>
      </c>
      <c r="AD171" s="1">
        <v>754.80673202000003</v>
      </c>
      <c r="AE171" s="1">
        <v>363.84972680999999</v>
      </c>
      <c r="AF171" s="1">
        <v>1665.18197706</v>
      </c>
      <c r="AG171" s="1">
        <v>8689.9555530000016</v>
      </c>
      <c r="AH171" s="1">
        <v>1253.1768721378201</v>
      </c>
      <c r="AI171" s="1">
        <v>375.97962207</v>
      </c>
      <c r="AJ171" s="1">
        <v>2510.749221</v>
      </c>
      <c r="AK171" s="1">
        <v>283</v>
      </c>
      <c r="AL171" s="1">
        <v>32679.80859375</v>
      </c>
      <c r="AM171" s="1">
        <v>26787.42578125</v>
      </c>
      <c r="AN171" s="1">
        <v>5892.38134765625</v>
      </c>
      <c r="AO171" t="s">
        <v>12981</v>
      </c>
    </row>
    <row r="172" spans="1:41" x14ac:dyDescent="0.25">
      <c r="A172" s="1">
        <v>2013</v>
      </c>
      <c r="B172" t="s">
        <v>493</v>
      </c>
      <c r="C172" t="s">
        <v>6953</v>
      </c>
      <c r="D172" t="s">
        <v>7176</v>
      </c>
      <c r="E172" t="s">
        <v>7314</v>
      </c>
      <c r="F172" t="s">
        <v>8374</v>
      </c>
      <c r="G172" t="s">
        <v>10558</v>
      </c>
      <c r="H172" t="s">
        <v>12598</v>
      </c>
      <c r="I172" s="1">
        <v>0.67693249692259905</v>
      </c>
      <c r="J172" s="1">
        <v>0.53437635674529749</v>
      </c>
      <c r="K172" s="1">
        <v>0.63629144331943621</v>
      </c>
      <c r="L172" s="1">
        <v>0.66210045662100458</v>
      </c>
      <c r="M172" s="1">
        <v>0.61762999713025613</v>
      </c>
      <c r="N172" s="1">
        <v>0.43917313699633848</v>
      </c>
      <c r="O172" s="1">
        <v>0.61709887306891265</v>
      </c>
      <c r="P172" s="1">
        <v>0.54254431187705598</v>
      </c>
      <c r="Q172" s="1">
        <v>0.512504330724596</v>
      </c>
      <c r="R172" s="1">
        <v>0.75283109715989194</v>
      </c>
      <c r="S172" s="1">
        <v>0.71625462289151043</v>
      </c>
      <c r="T172" s="1">
        <v>0.61141303182292739</v>
      </c>
      <c r="U172" s="1">
        <v>0.53109982385032417</v>
      </c>
      <c r="V172" s="1">
        <v>0.60694288203362823</v>
      </c>
      <c r="W172" s="1">
        <v>0.55767587623343717</v>
      </c>
      <c r="X172" s="1">
        <v>0.72828160221952487</v>
      </c>
      <c r="Y172" s="1">
        <v>0.61307808027565724</v>
      </c>
      <c r="Z172" s="1">
        <v>0.79333800714011504</v>
      </c>
      <c r="AA172" s="1">
        <v>0.66227432049763213</v>
      </c>
      <c r="AB172" s="1">
        <v>0.61014927972907551</v>
      </c>
      <c r="AC172" s="1">
        <v>0.58973655763241295</v>
      </c>
      <c r="AD172" s="1">
        <v>0.62443040841421582</v>
      </c>
      <c r="AE172" s="1">
        <v>0.58559722285044336</v>
      </c>
      <c r="AF172" s="1">
        <v>0.63788344559621213</v>
      </c>
      <c r="AG172" s="1">
        <v>0.57978027969704504</v>
      </c>
      <c r="AH172" s="1">
        <v>0.59521454412027242</v>
      </c>
      <c r="AI172" s="1">
        <v>0.6323209361272133</v>
      </c>
      <c r="AJ172" s="1">
        <v>0.51784951700666404</v>
      </c>
      <c r="AK172" s="1">
        <v>0.64758225736282715</v>
      </c>
      <c r="AL172" s="1">
        <v>0.61490988731384277</v>
      </c>
      <c r="AM172" s="1">
        <v>0.60223782062530518</v>
      </c>
      <c r="AN172" s="1">
        <v>0.63286185264587402</v>
      </c>
      <c r="AO172" t="s">
        <v>12982</v>
      </c>
    </row>
    <row r="173" spans="1:41" x14ac:dyDescent="0.25">
      <c r="A173" s="1">
        <v>2013</v>
      </c>
      <c r="B173" t="s">
        <v>493</v>
      </c>
      <c r="C173" t="s">
        <v>6953</v>
      </c>
      <c r="D173" t="s">
        <v>7176</v>
      </c>
      <c r="E173" t="s">
        <v>7314</v>
      </c>
      <c r="F173" t="s">
        <v>8375</v>
      </c>
      <c r="G173" t="s">
        <v>10558</v>
      </c>
      <c r="H173" t="s">
        <v>12598</v>
      </c>
      <c r="I173" s="1">
        <v>6.0430869947593703E-2</v>
      </c>
      <c r="J173" s="1">
        <v>5.6060314629428599E-2</v>
      </c>
      <c r="K173" s="1">
        <v>5.4586583463338501E-2</v>
      </c>
      <c r="L173" s="1">
        <v>8.1243581162068701E-2</v>
      </c>
      <c r="M173" s="1">
        <v>5.8703670791487798E-2</v>
      </c>
      <c r="N173" s="1">
        <v>7.5214889810949107E-2</v>
      </c>
      <c r="O173" s="1">
        <v>7.1012338762215396E-2</v>
      </c>
      <c r="P173" s="1">
        <v>7.4449380090497994E-2</v>
      </c>
      <c r="Q173" s="1">
        <v>5.3894112182288498E-2</v>
      </c>
      <c r="R173" s="1">
        <v>5.0920625364739798E-2</v>
      </c>
      <c r="S173" s="1">
        <v>6.1204686541195E-2</v>
      </c>
      <c r="T173" s="1">
        <v>4.8124740193284297E-2</v>
      </c>
      <c r="U173" s="1">
        <v>4.2079909020729701E-2</v>
      </c>
      <c r="V173" s="1">
        <v>5.3338342345028301E-2</v>
      </c>
      <c r="W173" s="1">
        <v>3.04880019989552E-2</v>
      </c>
      <c r="X173" s="1">
        <v>3.5448412698412701E-2</v>
      </c>
      <c r="Y173" s="1">
        <v>4.1981023170202497E-2</v>
      </c>
      <c r="Z173" s="1">
        <v>5.0879578571241001E-2</v>
      </c>
      <c r="AA173" s="1">
        <v>6.2012091007006297E-2</v>
      </c>
      <c r="AB173" s="1">
        <v>7.2903971086101194E-2</v>
      </c>
      <c r="AC173" s="1">
        <v>9.0530279412164502E-2</v>
      </c>
      <c r="AD173" s="1">
        <v>7.2439264773477702E-2</v>
      </c>
      <c r="AE173" s="1">
        <v>9.5393343168376804E-2</v>
      </c>
      <c r="AF173" s="1">
        <v>4.7802974869868502E-2</v>
      </c>
      <c r="AG173" s="1">
        <v>3.5500179198107697E-2</v>
      </c>
      <c r="AH173" s="1">
        <v>4.2801063776670902E-2</v>
      </c>
      <c r="AI173" s="1">
        <v>6.0055441158447E-2</v>
      </c>
      <c r="AJ173" s="1">
        <v>4.1054134798944299E-2</v>
      </c>
      <c r="AK173" s="1">
        <v>4.3650176678445299E-2</v>
      </c>
      <c r="AL173" s="1">
        <v>5.7386342436075211E-2</v>
      </c>
      <c r="AM173" s="1">
        <v>5.9575628489255905E-2</v>
      </c>
      <c r="AN173" s="1">
        <v>5.4284859448671341E-2</v>
      </c>
      <c r="AO173" t="s">
        <v>12983</v>
      </c>
    </row>
    <row r="174" spans="1:41" x14ac:dyDescent="0.25">
      <c r="A174" s="1">
        <v>2013</v>
      </c>
      <c r="B174" t="s">
        <v>493</v>
      </c>
      <c r="C174" t="s">
        <v>6953</v>
      </c>
      <c r="D174" t="s">
        <v>7176</v>
      </c>
      <c r="E174" t="s">
        <v>7314</v>
      </c>
      <c r="F174" t="s">
        <v>8376</v>
      </c>
      <c r="G174" t="s">
        <v>10558</v>
      </c>
      <c r="H174" t="s">
        <v>12599</v>
      </c>
      <c r="I174" s="1">
        <v>704.97175479999999</v>
      </c>
      <c r="J174" s="1">
        <v>1255.3645979999999</v>
      </c>
      <c r="K174" s="1">
        <v>60.600999999999999</v>
      </c>
      <c r="L174" s="1">
        <v>106.5757445852</v>
      </c>
      <c r="M174" s="1">
        <v>504.33962060579978</v>
      </c>
      <c r="N174" s="1">
        <v>544.50509525099994</v>
      </c>
      <c r="O174" s="1">
        <v>285.19921199999987</v>
      </c>
      <c r="P174" s="1">
        <v>409.09337399999993</v>
      </c>
      <c r="Q174" s="1">
        <v>263.56223202059999</v>
      </c>
      <c r="R174" s="1">
        <v>524.7786779107779</v>
      </c>
      <c r="S174" s="1">
        <v>551.63300000000004</v>
      </c>
      <c r="T174" s="1">
        <v>371.51440000000002</v>
      </c>
      <c r="U174" s="1">
        <v>142.79140044173391</v>
      </c>
      <c r="V174" s="1">
        <v>598.48619638897412</v>
      </c>
      <c r="W174" s="1">
        <v>237.72434190985621</v>
      </c>
      <c r="X174" s="1">
        <v>972.26800000000003</v>
      </c>
      <c r="Y174" s="1">
        <v>3027.244369</v>
      </c>
      <c r="Z174" s="1">
        <v>400.50717247785008</v>
      </c>
      <c r="AA174" s="1">
        <v>4504.7420810000003</v>
      </c>
      <c r="AB174" s="1">
        <v>81.057860000000005</v>
      </c>
      <c r="AC174" s="1">
        <v>303.25886042159988</v>
      </c>
      <c r="AD174" s="1">
        <v>700.12908730639981</v>
      </c>
      <c r="AE174" s="1">
        <v>329.1408849586935</v>
      </c>
      <c r="AF174" s="1">
        <v>1585.5813248568429</v>
      </c>
      <c r="AG174" s="1">
        <v>8381.4605736449103</v>
      </c>
      <c r="AH174" s="1">
        <v>1199.5395689100001</v>
      </c>
      <c r="AI174" s="1">
        <v>353.4</v>
      </c>
      <c r="AJ174" s="1">
        <v>2407.6725840347221</v>
      </c>
      <c r="AK174" s="1">
        <v>270.64699999999999</v>
      </c>
      <c r="AL174" s="1">
        <v>31077.7890625</v>
      </c>
      <c r="AM174" s="1">
        <v>25489.734375</v>
      </c>
      <c r="AN174" s="1">
        <v>5588.05322265625</v>
      </c>
      <c r="AO174" t="s">
        <v>12984</v>
      </c>
    </row>
    <row r="175" spans="1:41" x14ac:dyDescent="0.25">
      <c r="A175" s="1">
        <v>2013</v>
      </c>
      <c r="B175" t="s">
        <v>493</v>
      </c>
      <c r="C175" t="s">
        <v>6953</v>
      </c>
      <c r="D175" t="s">
        <v>7176</v>
      </c>
      <c r="E175" t="s">
        <v>7315</v>
      </c>
      <c r="F175" t="s">
        <v>8377</v>
      </c>
      <c r="G175" t="s">
        <v>10558</v>
      </c>
      <c r="H175" t="s">
        <v>12600</v>
      </c>
      <c r="I175" s="1">
        <v>119.79</v>
      </c>
      <c r="J175" s="1">
        <v>231.298</v>
      </c>
      <c r="K175" s="1">
        <v>11.5</v>
      </c>
      <c r="L175" s="1">
        <v>20</v>
      </c>
      <c r="M175" s="1">
        <v>93.744</v>
      </c>
      <c r="N175" s="1">
        <v>151.59</v>
      </c>
      <c r="O175" s="1">
        <v>51.515999999999998</v>
      </c>
      <c r="P175" s="1">
        <v>93</v>
      </c>
      <c r="Q175" s="1">
        <v>64.394000000000005</v>
      </c>
      <c r="R175" s="1">
        <v>80.444000000000003</v>
      </c>
      <c r="S175" s="1">
        <v>93.382000000000005</v>
      </c>
      <c r="T175" s="1">
        <v>70.885999999999996</v>
      </c>
      <c r="U175" s="1">
        <v>32.04</v>
      </c>
      <c r="V175" s="1">
        <v>149.92599999999999</v>
      </c>
      <c r="W175" s="1">
        <v>50.192</v>
      </c>
      <c r="X175" s="1">
        <v>150</v>
      </c>
      <c r="Y175" s="1">
        <v>587.42999999999995</v>
      </c>
      <c r="Z175" s="1">
        <v>48.225999999999999</v>
      </c>
      <c r="AA175" s="1">
        <v>682.58600000000001</v>
      </c>
      <c r="AB175" s="1">
        <v>16.358000000000001</v>
      </c>
      <c r="AC175" s="1">
        <v>47.57407318984972</v>
      </c>
      <c r="AD175" s="1">
        <v>93.421999999999997</v>
      </c>
      <c r="AE175" s="1">
        <v>47.031999999999996</v>
      </c>
      <c r="AF175" s="1">
        <v>233</v>
      </c>
      <c r="AG175" s="1">
        <v>1698</v>
      </c>
      <c r="AH175" s="1">
        <v>239.97082</v>
      </c>
      <c r="AI175" s="1">
        <v>68.164000000000001</v>
      </c>
      <c r="AJ175" s="1">
        <v>551.65</v>
      </c>
      <c r="AK175" s="1">
        <v>32.055999999999997</v>
      </c>
      <c r="AL175" s="1">
        <v>5809.1708984375</v>
      </c>
      <c r="AM175" s="1">
        <v>4837.97998046875</v>
      </c>
      <c r="AN175" s="1">
        <v>971.1907958984375</v>
      </c>
      <c r="AO175" t="s">
        <v>12985</v>
      </c>
    </row>
    <row r="176" spans="1:41" x14ac:dyDescent="0.25">
      <c r="A176" s="1">
        <v>2013</v>
      </c>
      <c r="B176" t="s">
        <v>493</v>
      </c>
      <c r="C176" t="s">
        <v>6953</v>
      </c>
      <c r="D176" t="s">
        <v>7176</v>
      </c>
      <c r="E176" t="s">
        <v>7315</v>
      </c>
      <c r="F176" t="s">
        <v>8378</v>
      </c>
      <c r="G176" t="s">
        <v>10558</v>
      </c>
      <c r="H176" t="s">
        <v>12600</v>
      </c>
      <c r="I176" s="1">
        <v>126.53</v>
      </c>
      <c r="J176" s="1">
        <v>283.97399999999999</v>
      </c>
      <c r="K176" s="1">
        <v>11.5</v>
      </c>
      <c r="L176" s="1">
        <v>20</v>
      </c>
      <c r="M176" s="1">
        <v>99.029420000000002</v>
      </c>
      <c r="N176" s="1">
        <v>153.06594000000001</v>
      </c>
      <c r="O176" s="1">
        <v>56.790999999999997</v>
      </c>
      <c r="P176" s="1">
        <v>93</v>
      </c>
      <c r="Q176" s="1">
        <v>64.394000000000005</v>
      </c>
      <c r="R176" s="1">
        <v>83.844000000000008</v>
      </c>
      <c r="S176" s="1">
        <v>93.382000000000005</v>
      </c>
      <c r="T176" s="1">
        <v>72.871349999999993</v>
      </c>
      <c r="U176" s="1">
        <v>32.04</v>
      </c>
      <c r="V176" s="1">
        <v>150.3374</v>
      </c>
      <c r="W176" s="1">
        <v>50.192</v>
      </c>
      <c r="X176" s="1">
        <v>158</v>
      </c>
      <c r="Y176" s="1">
        <v>589.32399999999996</v>
      </c>
      <c r="Z176" s="1">
        <v>60.719279999999998</v>
      </c>
      <c r="AA176" s="1">
        <v>827.81</v>
      </c>
      <c r="AB176" s="1">
        <v>16.358000000000001</v>
      </c>
      <c r="AC176" s="1">
        <v>64.545073189849717</v>
      </c>
      <c r="AD176" s="1">
        <v>135.64599999999999</v>
      </c>
      <c r="AE176" s="1">
        <v>70.928200000000004</v>
      </c>
      <c r="AF176" s="1">
        <v>298</v>
      </c>
      <c r="AG176" s="1">
        <v>1711</v>
      </c>
      <c r="AH176" s="1">
        <v>240.34479999999999</v>
      </c>
      <c r="AI176" s="1">
        <v>68.164000000000001</v>
      </c>
      <c r="AJ176" s="1">
        <v>553.47199999999998</v>
      </c>
      <c r="AK176" s="1">
        <v>49.887</v>
      </c>
      <c r="AL176" s="1">
        <v>6235.14990234375</v>
      </c>
      <c r="AM176" s="1">
        <v>5182.98388671875</v>
      </c>
      <c r="AN176" s="1">
        <v>1052.16552734375</v>
      </c>
      <c r="AO176" t="s">
        <v>12986</v>
      </c>
    </row>
    <row r="177" spans="1:41" x14ac:dyDescent="0.25">
      <c r="A177" s="1">
        <v>2013</v>
      </c>
      <c r="B177" t="s">
        <v>494</v>
      </c>
      <c r="C177" t="s">
        <v>6954</v>
      </c>
      <c r="D177" t="s">
        <v>7177</v>
      </c>
      <c r="E177" t="s">
        <v>7316</v>
      </c>
      <c r="F177" t="s">
        <v>8379</v>
      </c>
      <c r="G177" t="s">
        <v>10559</v>
      </c>
      <c r="H177" t="s">
        <v>12601</v>
      </c>
      <c r="I177" s="1">
        <v>1753.4655929023445</v>
      </c>
      <c r="J177" s="1">
        <v>1343.2574450350003</v>
      </c>
      <c r="K177" s="1">
        <v>644.72503591818668</v>
      </c>
      <c r="L177" s="1">
        <v>1017.8909754354977</v>
      </c>
      <c r="M177" s="1">
        <v>1366.6254397585913</v>
      </c>
      <c r="N177" s="1">
        <v>707.37499523885856</v>
      </c>
      <c r="O177" s="1">
        <v>318.9452474506931</v>
      </c>
      <c r="P177" s="1">
        <v>1372.6036542074469</v>
      </c>
      <c r="Q177" s="1">
        <v>230.81384103904978</v>
      </c>
      <c r="R177" s="1">
        <v>980.14836176038602</v>
      </c>
      <c r="S177" s="1">
        <v>33.147635767355581</v>
      </c>
      <c r="T177" s="1">
        <v>1366.9082033601132</v>
      </c>
      <c r="U177" s="1">
        <v>111.63083660774258</v>
      </c>
      <c r="V177" s="1">
        <v>1615.2298603038671</v>
      </c>
      <c r="W177" s="1">
        <v>837.23127455806934</v>
      </c>
      <c r="X177" s="1">
        <v>2410.3147985916662</v>
      </c>
      <c r="Y177" s="1">
        <v>3610.9158372096322</v>
      </c>
      <c r="Z177" s="1">
        <v>691.42773286632394</v>
      </c>
      <c r="AA177" s="1">
        <v>9619.6292350986241</v>
      </c>
      <c r="AB177" s="1"/>
      <c r="AC177" s="1">
        <v>73.209085982693139</v>
      </c>
      <c r="AD177" s="1">
        <v>58.663143727538191</v>
      </c>
      <c r="AE177" s="1">
        <v>1036.5720542147526</v>
      </c>
      <c r="AF177" s="1">
        <v>1363.4909328517128</v>
      </c>
      <c r="AG177" s="1">
        <v>12116.785134973356</v>
      </c>
      <c r="AH177" s="1">
        <v>1562.3235084269834</v>
      </c>
      <c r="AI177" s="1">
        <v>247.18256677428712</v>
      </c>
      <c r="AJ177" s="1">
        <v>711.93135591672558</v>
      </c>
      <c r="AK177" s="1">
        <v>683.45410168005662</v>
      </c>
      <c r="AL177" s="1">
        <v>47885.89453125</v>
      </c>
      <c r="AM177" s="1">
        <v>38356.375</v>
      </c>
      <c r="AN177" s="1">
        <v>9529.521484375</v>
      </c>
      <c r="AO177" t="s">
        <v>12987</v>
      </c>
    </row>
    <row r="178" spans="1:41" x14ac:dyDescent="0.25">
      <c r="A178" s="1">
        <v>2013</v>
      </c>
      <c r="B178" t="s">
        <v>494</v>
      </c>
      <c r="C178" t="s">
        <v>6954</v>
      </c>
      <c r="D178" t="s">
        <v>7177</v>
      </c>
      <c r="E178" t="s">
        <v>7316</v>
      </c>
      <c r="F178" t="s">
        <v>8379</v>
      </c>
      <c r="G178" t="s">
        <v>10560</v>
      </c>
      <c r="H178" t="s">
        <v>12601</v>
      </c>
      <c r="I178" s="1">
        <v>1539.356268629014</v>
      </c>
      <c r="J178" s="1">
        <v>1161.81</v>
      </c>
      <c r="K178" s="1">
        <v>566</v>
      </c>
      <c r="L178" s="1">
        <v>893.6</v>
      </c>
      <c r="M178" s="1">
        <v>1199.7517636363641</v>
      </c>
      <c r="N178" s="1">
        <v>621</v>
      </c>
      <c r="O178" s="1">
        <v>280</v>
      </c>
      <c r="P178" s="1">
        <v>1205</v>
      </c>
      <c r="Q178" s="1">
        <v>202.63</v>
      </c>
      <c r="R178" s="1">
        <v>860.46600000000001</v>
      </c>
      <c r="S178" s="1">
        <v>29.10009818</v>
      </c>
      <c r="T178" s="1">
        <v>1200</v>
      </c>
      <c r="U178" s="1">
        <v>98</v>
      </c>
      <c r="V178" s="1">
        <v>1418</v>
      </c>
      <c r="W178" s="1">
        <v>735</v>
      </c>
      <c r="X178" s="1">
        <v>2116</v>
      </c>
      <c r="Y178" s="1">
        <v>3170</v>
      </c>
      <c r="Z178" s="1">
        <v>607</v>
      </c>
      <c r="AA178" s="1">
        <v>8445.0111966130244</v>
      </c>
      <c r="AB178" s="1"/>
      <c r="AC178" s="1">
        <v>64.26979</v>
      </c>
      <c r="AD178" s="1">
        <v>51.5</v>
      </c>
      <c r="AE178" s="1">
        <v>910</v>
      </c>
      <c r="AF178" s="1">
        <v>1197</v>
      </c>
      <c r="AG178" s="1">
        <v>10637.24844596416</v>
      </c>
      <c r="AH178" s="1">
        <v>1371.55385087587</v>
      </c>
      <c r="AI178" s="1">
        <v>217</v>
      </c>
      <c r="AJ178" s="1">
        <v>625</v>
      </c>
      <c r="AK178" s="1">
        <v>600</v>
      </c>
      <c r="AL178" s="1">
        <v>42021.30078125</v>
      </c>
      <c r="AM178" s="1">
        <v>33655.390625</v>
      </c>
      <c r="AN178" s="1">
        <v>8365.9052734375</v>
      </c>
      <c r="AO178" t="s">
        <v>12988</v>
      </c>
    </row>
    <row r="179" spans="1:41" x14ac:dyDescent="0.25">
      <c r="A179" s="1">
        <v>2013</v>
      </c>
      <c r="B179" t="s">
        <v>494</v>
      </c>
      <c r="C179" t="s">
        <v>6954</v>
      </c>
      <c r="D179" t="s">
        <v>7177</v>
      </c>
      <c r="E179" t="s">
        <v>7317</v>
      </c>
      <c r="F179" t="s">
        <v>8380</v>
      </c>
      <c r="G179" t="s">
        <v>10561</v>
      </c>
      <c r="H179" t="s">
        <v>12601</v>
      </c>
      <c r="I179" s="1">
        <v>5070.6519978647038</v>
      </c>
      <c r="J179" s="1">
        <v>344.00523117896182</v>
      </c>
      <c r="K179" s="1"/>
      <c r="L179" s="1">
        <v>1174.4019647202306</v>
      </c>
      <c r="M179" s="1">
        <v>4557.3756072080387</v>
      </c>
      <c r="N179" s="1">
        <v>2696.2264311278232</v>
      </c>
      <c r="O179" s="1">
        <v>4050.6046426238022</v>
      </c>
      <c r="P179" s="1">
        <v>315.52797694229281</v>
      </c>
      <c r="Q179" s="1">
        <v>0</v>
      </c>
      <c r="R179" s="1">
        <v>5048.447631076685</v>
      </c>
      <c r="S179" s="1">
        <v>9775.6718343637422</v>
      </c>
      <c r="T179" s="1">
        <v>3872.9065761869874</v>
      </c>
      <c r="U179" s="1">
        <v>1477.3999497983889</v>
      </c>
      <c r="V179" s="1">
        <v>2565.2310616391455</v>
      </c>
      <c r="W179" s="1">
        <v>934.05393896274404</v>
      </c>
      <c r="X179" s="1">
        <v>4650.4714419598586</v>
      </c>
      <c r="Y179" s="1">
        <v>24067.836190663194</v>
      </c>
      <c r="Z179" s="1">
        <v>1621.883853827896</v>
      </c>
      <c r="AA179" s="1">
        <v>27207.611981487586</v>
      </c>
      <c r="AB179" s="1"/>
      <c r="AC179" s="1">
        <v>4733.0035185090283</v>
      </c>
      <c r="AD179" s="1">
        <v>2827.0429634598945</v>
      </c>
      <c r="AE179" s="1">
        <v>5198.5990799452848</v>
      </c>
      <c r="AF179" s="1">
        <v>19404.401036866275</v>
      </c>
      <c r="AG179" s="1">
        <v>34021.902683108143</v>
      </c>
      <c r="AH179" s="1">
        <v>8601.6166314729035</v>
      </c>
      <c r="AI179" s="1">
        <v>1888.6115009758896</v>
      </c>
      <c r="AJ179" s="1">
        <v>14822.969888488997</v>
      </c>
      <c r="AK179" s="1">
        <v>1668.7670982688048</v>
      </c>
      <c r="AL179" s="1">
        <v>192597.203125</v>
      </c>
      <c r="AM179" s="1">
        <v>149770.09375</v>
      </c>
      <c r="AN179" s="1">
        <v>42827.12109375</v>
      </c>
      <c r="AO179" t="s">
        <v>12989</v>
      </c>
    </row>
    <row r="180" spans="1:41" x14ac:dyDescent="0.25">
      <c r="A180" s="1">
        <v>2013</v>
      </c>
      <c r="B180" t="s">
        <v>494</v>
      </c>
      <c r="C180" t="s">
        <v>6954</v>
      </c>
      <c r="D180" t="s">
        <v>7177</v>
      </c>
      <c r="E180" t="s">
        <v>7317</v>
      </c>
      <c r="F180" t="s">
        <v>8380</v>
      </c>
      <c r="G180" t="s">
        <v>10562</v>
      </c>
      <c r="H180" t="s">
        <v>12601</v>
      </c>
      <c r="I180" s="1">
        <v>4451.4930720878874</v>
      </c>
      <c r="J180" s="1">
        <v>315</v>
      </c>
      <c r="K180" s="1"/>
      <c r="L180" s="1">
        <v>1031</v>
      </c>
      <c r="M180" s="1">
        <v>4000.8910000000001</v>
      </c>
      <c r="N180" s="1">
        <v>2367</v>
      </c>
      <c r="O180" s="1">
        <v>3556</v>
      </c>
      <c r="P180" s="1">
        <v>277</v>
      </c>
      <c r="Q180" s="1">
        <v>0</v>
      </c>
      <c r="R180" s="1">
        <v>4432</v>
      </c>
      <c r="S180" s="1">
        <v>8582</v>
      </c>
      <c r="T180" s="1">
        <v>3400</v>
      </c>
      <c r="U180" s="1">
        <v>1297</v>
      </c>
      <c r="V180" s="1">
        <v>2252</v>
      </c>
      <c r="W180" s="1">
        <v>820</v>
      </c>
      <c r="X180" s="1">
        <v>4082.61924</v>
      </c>
      <c r="Y180" s="1">
        <v>21129</v>
      </c>
      <c r="Z180" s="1">
        <v>1423.8414985067809</v>
      </c>
      <c r="AA180" s="1">
        <v>23885.389156000008</v>
      </c>
      <c r="AB180" s="1"/>
      <c r="AC180" s="1">
        <v>4155.0736239999997</v>
      </c>
      <c r="AD180" s="1">
        <v>2481.8429999999998</v>
      </c>
      <c r="AE180" s="1">
        <v>4563.817</v>
      </c>
      <c r="AF180" s="1">
        <v>17035</v>
      </c>
      <c r="AG180" s="1">
        <v>29867.61153336502</v>
      </c>
      <c r="AH180" s="1">
        <v>7551.3044200000013</v>
      </c>
      <c r="AI180" s="1">
        <v>1658</v>
      </c>
      <c r="AJ180" s="1">
        <v>13012.99079372095</v>
      </c>
      <c r="AK180" s="1">
        <v>1465</v>
      </c>
      <c r="AL180" s="1">
        <v>169092.859375</v>
      </c>
      <c r="AM180" s="1">
        <v>131495.21875</v>
      </c>
      <c r="AN180" s="1">
        <v>37597.65625</v>
      </c>
      <c r="AO180" t="s">
        <v>12990</v>
      </c>
    </row>
    <row r="181" spans="1:41" x14ac:dyDescent="0.25">
      <c r="A181" s="1">
        <v>2013</v>
      </c>
      <c r="B181" t="s">
        <v>494</v>
      </c>
      <c r="C181" t="s">
        <v>6954</v>
      </c>
      <c r="D181" t="s">
        <v>7177</v>
      </c>
      <c r="E181" t="s">
        <v>7318</v>
      </c>
      <c r="F181" t="s">
        <v>8381</v>
      </c>
      <c r="G181" t="s">
        <v>10563</v>
      </c>
      <c r="H181" t="s">
        <v>12601</v>
      </c>
      <c r="I181" s="1"/>
      <c r="J181" s="1"/>
      <c r="K181" s="1"/>
      <c r="L181" s="1"/>
      <c r="M181" s="1"/>
      <c r="N181" s="1"/>
      <c r="O181" s="1"/>
      <c r="P181" s="1"/>
      <c r="Q181" s="1">
        <v>0</v>
      </c>
      <c r="R181" s="1"/>
      <c r="S181" s="1">
        <v>0</v>
      </c>
      <c r="T181" s="1">
        <v>0</v>
      </c>
      <c r="U181" s="1"/>
      <c r="V181" s="1"/>
      <c r="W181" s="1"/>
      <c r="X181" s="1"/>
      <c r="Y181" s="1"/>
      <c r="Z181" s="1"/>
      <c r="AA181" s="1">
        <v>0</v>
      </c>
      <c r="AB181" s="1"/>
      <c r="AC181" s="1">
        <v>1221.8534881548737</v>
      </c>
      <c r="AD181" s="1"/>
      <c r="AE181" s="1"/>
      <c r="AF181" s="1"/>
      <c r="AG181" s="1"/>
      <c r="AH181" s="1"/>
      <c r="AI181" s="1">
        <v>0</v>
      </c>
      <c r="AJ181" s="1"/>
      <c r="AK181" s="1"/>
      <c r="AL181" s="1">
        <v>1221.853515625</v>
      </c>
      <c r="AM181" s="1">
        <v>1221.853515625</v>
      </c>
      <c r="AN181" s="1">
        <v>0</v>
      </c>
      <c r="AO181" t="s">
        <v>12991</v>
      </c>
    </row>
    <row r="182" spans="1:41" x14ac:dyDescent="0.25">
      <c r="A182" s="1">
        <v>2013</v>
      </c>
      <c r="B182" t="s">
        <v>494</v>
      </c>
      <c r="C182" t="s">
        <v>6954</v>
      </c>
      <c r="D182" t="s">
        <v>7177</v>
      </c>
      <c r="E182" t="s">
        <v>7318</v>
      </c>
      <c r="F182" t="s">
        <v>8382</v>
      </c>
      <c r="G182" t="s">
        <v>10563</v>
      </c>
      <c r="H182" t="s">
        <v>12601</v>
      </c>
      <c r="I182" s="1"/>
      <c r="J182" s="1"/>
      <c r="K182" s="1"/>
      <c r="L182" s="1"/>
      <c r="M182" s="1"/>
      <c r="N182" s="1"/>
      <c r="O182" s="1">
        <v>0</v>
      </c>
      <c r="P182" s="1">
        <v>22.78180338933522</v>
      </c>
      <c r="Q182" s="1">
        <v>193.64532880934937</v>
      </c>
      <c r="R182" s="1"/>
      <c r="S182" s="1">
        <v>130.99536948867751</v>
      </c>
      <c r="T182" s="1"/>
      <c r="U182" s="1"/>
      <c r="V182" s="1"/>
      <c r="W182" s="1"/>
      <c r="X182" s="1"/>
      <c r="Y182" s="1"/>
      <c r="Z182" s="1"/>
      <c r="AA182" s="1">
        <v>212.5542256224976</v>
      </c>
      <c r="AB182" s="1"/>
      <c r="AC182" s="1">
        <v>312.45918715034742</v>
      </c>
      <c r="AD182" s="1"/>
      <c r="AE182" s="1"/>
      <c r="AF182" s="1"/>
      <c r="AG182" s="1"/>
      <c r="AH182" s="1">
        <v>740.21482813376497</v>
      </c>
      <c r="AI182" s="1">
        <v>0</v>
      </c>
      <c r="AJ182" s="1"/>
      <c r="AK182" s="1"/>
      <c r="AL182" s="1">
        <v>1612.6507568359375</v>
      </c>
      <c r="AM182" s="1">
        <v>741.4405517578125</v>
      </c>
      <c r="AN182" s="1">
        <v>871.210205078125</v>
      </c>
      <c r="AO182" t="s">
        <v>12992</v>
      </c>
    </row>
    <row r="183" spans="1:41" x14ac:dyDescent="0.25">
      <c r="A183" s="1">
        <v>2013</v>
      </c>
      <c r="B183" t="s">
        <v>494</v>
      </c>
      <c r="C183" t="s">
        <v>6954</v>
      </c>
      <c r="D183" t="s">
        <v>7177</v>
      </c>
      <c r="E183" t="s">
        <v>7318</v>
      </c>
      <c r="F183" t="s">
        <v>8383</v>
      </c>
      <c r="G183" t="s">
        <v>10563</v>
      </c>
      <c r="H183" t="s">
        <v>12601</v>
      </c>
      <c r="I183" s="1">
        <v>196.24513460789706</v>
      </c>
      <c r="J183" s="1"/>
      <c r="K183" s="1"/>
      <c r="L183" s="1"/>
      <c r="M183" s="1">
        <v>288.18981287509052</v>
      </c>
      <c r="N183" s="1"/>
      <c r="O183" s="1">
        <v>198.20168948721641</v>
      </c>
      <c r="P183" s="1">
        <v>232.37439457121923</v>
      </c>
      <c r="Q183" s="1">
        <v>146.94832731205949</v>
      </c>
      <c r="R183" s="1"/>
      <c r="S183" s="1">
        <v>857.73489760847099</v>
      </c>
      <c r="T183" s="1"/>
      <c r="U183" s="1">
        <v>164.02898440321357</v>
      </c>
      <c r="V183" s="1">
        <v>248.32165694375391</v>
      </c>
      <c r="W183" s="1">
        <v>128.48937111585064</v>
      </c>
      <c r="X183" s="1">
        <v>126.59278598368849</v>
      </c>
      <c r="Y183" s="1">
        <v>2246.2858141884526</v>
      </c>
      <c r="Z183" s="1">
        <v>179600.3470198242</v>
      </c>
      <c r="AA183" s="1">
        <v>1057.6906919793507</v>
      </c>
      <c r="AB183" s="1"/>
      <c r="AC183" s="1">
        <v>228.49967342439231</v>
      </c>
      <c r="AD183" s="1"/>
      <c r="AE183" s="1">
        <v>208.52298551275473</v>
      </c>
      <c r="AF183" s="1">
        <v>2463.2755658036403</v>
      </c>
      <c r="AG183" s="1">
        <v>3812.5347972052491</v>
      </c>
      <c r="AH183" s="1">
        <v>518.15006530474875</v>
      </c>
      <c r="AI183" s="1">
        <v>0</v>
      </c>
      <c r="AJ183" s="1">
        <v>1254.8427511697987</v>
      </c>
      <c r="AK183" s="1"/>
      <c r="AL183" s="1">
        <v>193977.28125</v>
      </c>
      <c r="AM183" s="1">
        <v>191859.90625</v>
      </c>
      <c r="AN183" s="1">
        <v>2117.358642578125</v>
      </c>
      <c r="AO183" t="s">
        <v>12993</v>
      </c>
    </row>
    <row r="184" spans="1:41" x14ac:dyDescent="0.25">
      <c r="A184" s="1">
        <v>2013</v>
      </c>
      <c r="B184" t="s">
        <v>494</v>
      </c>
      <c r="C184" t="s">
        <v>6954</v>
      </c>
      <c r="D184" t="s">
        <v>7177</v>
      </c>
      <c r="E184" t="s">
        <v>7318</v>
      </c>
      <c r="F184" t="s">
        <v>8384</v>
      </c>
      <c r="G184" t="s">
        <v>10563</v>
      </c>
      <c r="H184" t="s">
        <v>12601</v>
      </c>
      <c r="I184" s="1"/>
      <c r="J184" s="1"/>
      <c r="K184" s="1"/>
      <c r="L184" s="1"/>
      <c r="M184" s="1"/>
      <c r="N184" s="1"/>
      <c r="O184" s="1"/>
      <c r="P184" s="1">
        <v>22.78180338933522</v>
      </c>
      <c r="Q184" s="1">
        <v>0</v>
      </c>
      <c r="R184" s="1"/>
      <c r="S184" s="1">
        <v>0</v>
      </c>
      <c r="T184" s="1"/>
      <c r="U184" s="1"/>
      <c r="V184" s="1"/>
      <c r="W184" s="1"/>
      <c r="X184" s="1">
        <v>93.063666845434369</v>
      </c>
      <c r="Y184" s="1"/>
      <c r="Z184" s="1"/>
      <c r="AA184" s="1">
        <v>508.22672182081527</v>
      </c>
      <c r="AB184" s="1"/>
      <c r="AC184" s="1"/>
      <c r="AD184" s="1"/>
      <c r="AE184" s="1"/>
      <c r="AF184" s="1">
        <v>205.03623050401697</v>
      </c>
      <c r="AG184" s="1"/>
      <c r="AH184" s="1">
        <v>198.62530573033942</v>
      </c>
      <c r="AI184" s="1">
        <v>0</v>
      </c>
      <c r="AJ184" s="1"/>
      <c r="AK184" s="1"/>
      <c r="AL184" s="1">
        <v>1027.7337646484375</v>
      </c>
      <c r="AM184" s="1">
        <v>736.0447998046875</v>
      </c>
      <c r="AN184" s="1">
        <v>291.68896484375</v>
      </c>
      <c r="AO184" t="s">
        <v>12994</v>
      </c>
    </row>
    <row r="185" spans="1:41" x14ac:dyDescent="0.25">
      <c r="A185" s="1">
        <v>2013</v>
      </c>
      <c r="B185" t="s">
        <v>494</v>
      </c>
      <c r="C185" t="s">
        <v>6954</v>
      </c>
      <c r="D185" t="s">
        <v>7177</v>
      </c>
      <c r="E185" t="s">
        <v>7319</v>
      </c>
      <c r="F185" t="s">
        <v>8385</v>
      </c>
      <c r="G185" t="s">
        <v>10563</v>
      </c>
      <c r="H185" t="s">
        <v>12601</v>
      </c>
      <c r="I185" s="1">
        <v>5974.4337503572515</v>
      </c>
      <c r="J185" s="1">
        <v>11078.95977861503</v>
      </c>
      <c r="K185" s="1">
        <v>1458.0354169174541</v>
      </c>
      <c r="L185" s="1">
        <v>2309.7331366277513</v>
      </c>
      <c r="M185" s="1">
        <v>4248.8424804548567</v>
      </c>
      <c r="N185" s="1">
        <v>2066.3095674127044</v>
      </c>
      <c r="O185" s="1">
        <v>3285.1360487421389</v>
      </c>
      <c r="P185" s="1">
        <v>5330.9419931044413</v>
      </c>
      <c r="Q185" s="1">
        <v>1919.0286257711607</v>
      </c>
      <c r="R185" s="1">
        <v>2956.2226915638521</v>
      </c>
      <c r="S185" s="1">
        <v>3379.4304752686448</v>
      </c>
      <c r="T185" s="1">
        <v>6264.9959320671851</v>
      </c>
      <c r="U185" s="1">
        <v>749.52133150912869</v>
      </c>
      <c r="V185" s="1">
        <v>4366.1326195660949</v>
      </c>
      <c r="W185" s="1">
        <v>2026.2500443328975</v>
      </c>
      <c r="X185" s="1">
        <v>7017.9345340847149</v>
      </c>
      <c r="Y185" s="1">
        <v>26347.155619766181</v>
      </c>
      <c r="Z185" s="1">
        <v>4033.5182900818008</v>
      </c>
      <c r="AA185" s="1">
        <v>31723.741149606485</v>
      </c>
      <c r="AB185" s="1">
        <v>0</v>
      </c>
      <c r="AC185" s="1">
        <v>2641.5553086354935</v>
      </c>
      <c r="AD185" s="1">
        <v>233.92355720169405</v>
      </c>
      <c r="AE185" s="1">
        <v>6714.9365490065557</v>
      </c>
      <c r="AF185" s="1">
        <v>10010.324409273895</v>
      </c>
      <c r="AG185" s="1">
        <v>41790.28150623972</v>
      </c>
      <c r="AH185" s="1">
        <v>7708.2066485832129</v>
      </c>
      <c r="AI185" s="1">
        <v>2422.8447904558006</v>
      </c>
      <c r="AJ185" s="1">
        <v>13865.750928008716</v>
      </c>
      <c r="AK185" s="1">
        <v>5719.3717408926068</v>
      </c>
      <c r="AL185" s="1">
        <v>217643.5</v>
      </c>
      <c r="AM185" s="1">
        <v>173878.546875</v>
      </c>
      <c r="AN185" s="1">
        <v>43764.96875</v>
      </c>
      <c r="AO185" t="s">
        <v>12995</v>
      </c>
    </row>
    <row r="186" spans="1:41" x14ac:dyDescent="0.25">
      <c r="A186" s="1">
        <v>2013</v>
      </c>
      <c r="B186" t="s">
        <v>494</v>
      </c>
      <c r="C186" t="s">
        <v>6954</v>
      </c>
      <c r="D186" t="s">
        <v>7177</v>
      </c>
      <c r="E186" t="s">
        <v>7319</v>
      </c>
      <c r="F186" t="s">
        <v>8385</v>
      </c>
      <c r="G186" t="s">
        <v>10564</v>
      </c>
      <c r="H186" t="s">
        <v>12601</v>
      </c>
      <c r="I186" s="1">
        <v>5244.9173125197331</v>
      </c>
      <c r="J186" s="1">
        <v>9582.4119999999984</v>
      </c>
      <c r="K186" s="1">
        <v>1076</v>
      </c>
      <c r="L186" s="1">
        <v>2027.7</v>
      </c>
      <c r="M186" s="1">
        <v>3730.0317344006712</v>
      </c>
      <c r="N186" s="1">
        <v>1814</v>
      </c>
      <c r="O186" s="1">
        <v>2884</v>
      </c>
      <c r="P186" s="1">
        <v>4680</v>
      </c>
      <c r="Q186" s="1">
        <v>1684.703</v>
      </c>
      <c r="R186" s="1">
        <v>2595.2490600000001</v>
      </c>
      <c r="S186" s="1">
        <v>2966.78047608</v>
      </c>
      <c r="T186" s="1">
        <v>5500</v>
      </c>
      <c r="U186" s="1">
        <v>658</v>
      </c>
      <c r="V186" s="1">
        <v>3833</v>
      </c>
      <c r="W186" s="1">
        <v>1778.8320000000001</v>
      </c>
      <c r="X186" s="1">
        <v>6161</v>
      </c>
      <c r="Y186" s="1">
        <v>23130</v>
      </c>
      <c r="Z186" s="1">
        <v>3541</v>
      </c>
      <c r="AA186" s="1">
        <v>27850.070169999999</v>
      </c>
      <c r="AB186" s="1">
        <v>0</v>
      </c>
      <c r="AC186" s="1">
        <v>2319.0045700000001</v>
      </c>
      <c r="AD186" s="1">
        <v>205.36</v>
      </c>
      <c r="AE186" s="1">
        <v>5895</v>
      </c>
      <c r="AF186" s="1">
        <v>8788</v>
      </c>
      <c r="AG186" s="1">
        <v>36687.421791905101</v>
      </c>
      <c r="AH186" s="1">
        <v>6766.98549</v>
      </c>
      <c r="AI186" s="1">
        <v>2127</v>
      </c>
      <c r="AJ186" s="1">
        <v>12172.65436896857</v>
      </c>
      <c r="AK186" s="1">
        <v>5021</v>
      </c>
      <c r="AL186" s="1">
        <v>190720.125</v>
      </c>
      <c r="AM186" s="1">
        <v>152503.140625</v>
      </c>
      <c r="AN186" s="1">
        <v>38216.9921875</v>
      </c>
      <c r="AO186" t="s">
        <v>12996</v>
      </c>
    </row>
    <row r="187" spans="1:41" x14ac:dyDescent="0.25">
      <c r="A187" s="1">
        <v>2013</v>
      </c>
      <c r="B187" t="s">
        <v>494</v>
      </c>
      <c r="C187" t="s">
        <v>6954</v>
      </c>
      <c r="D187" t="s">
        <v>7177</v>
      </c>
      <c r="E187" t="s">
        <v>7320</v>
      </c>
      <c r="F187" t="s">
        <v>8386</v>
      </c>
      <c r="G187" t="s">
        <v>10565</v>
      </c>
      <c r="H187" t="s">
        <v>12601</v>
      </c>
      <c r="I187" s="1">
        <v>11557.263707917944</v>
      </c>
      <c r="J187" s="1">
        <v>981.89572608034803</v>
      </c>
      <c r="K187" s="1">
        <v>0</v>
      </c>
      <c r="L187" s="1">
        <v>1333.874588445577</v>
      </c>
      <c r="M187" s="1">
        <v>6601.7173029343239</v>
      </c>
      <c r="N187" s="1">
        <v>6678.4856635836195</v>
      </c>
      <c r="O187" s="1">
        <v>5096.2894181942884</v>
      </c>
      <c r="P187" s="1">
        <v>2328.3003063900596</v>
      </c>
      <c r="Q187" s="1">
        <v>0</v>
      </c>
      <c r="R187" s="1">
        <v>7121.5917395061897</v>
      </c>
      <c r="S187" s="1">
        <v>11803.252336014577</v>
      </c>
      <c r="T187" s="1">
        <v>6948.4500337472418</v>
      </c>
      <c r="U187" s="1">
        <v>1975.1823538553635</v>
      </c>
      <c r="V187" s="1">
        <v>5646.4699700467345</v>
      </c>
      <c r="W187" s="1">
        <v>2192.7485762235151</v>
      </c>
      <c r="X187" s="1">
        <v>9918.5425947688673</v>
      </c>
      <c r="Y187" s="1">
        <v>39443.275298125533</v>
      </c>
      <c r="Z187" s="1">
        <v>3060.2853447402476</v>
      </c>
      <c r="AA187" s="1">
        <v>43597.136005315835</v>
      </c>
      <c r="AB187" s="1">
        <v>0</v>
      </c>
      <c r="AC187" s="1">
        <v>8449.2914044357549</v>
      </c>
      <c r="AD187" s="1">
        <v>11046.678908543272</v>
      </c>
      <c r="AE187" s="1">
        <v>8517.8360710907509</v>
      </c>
      <c r="AF187" s="1">
        <v>26854.050745178891</v>
      </c>
      <c r="AG187" s="1">
        <v>76135.226272771004</v>
      </c>
      <c r="AH187" s="1">
        <v>13272.960157980278</v>
      </c>
      <c r="AI187" s="1">
        <v>3126.8025151862589</v>
      </c>
      <c r="AJ187" s="1">
        <v>19342.504806848781</v>
      </c>
      <c r="AK187" s="1">
        <v>3436.635041281218</v>
      </c>
      <c r="AL187" s="1">
        <v>336466.75</v>
      </c>
      <c r="AM187" s="1">
        <v>263022.65625</v>
      </c>
      <c r="AN187" s="1">
        <v>73444.078125</v>
      </c>
      <c r="AO187" t="s">
        <v>12997</v>
      </c>
    </row>
    <row r="188" spans="1:41" x14ac:dyDescent="0.25">
      <c r="A188" s="1">
        <v>2013</v>
      </c>
      <c r="B188" t="s">
        <v>494</v>
      </c>
      <c r="C188" t="s">
        <v>6954</v>
      </c>
      <c r="D188" t="s">
        <v>7177</v>
      </c>
      <c r="E188" t="s">
        <v>7320</v>
      </c>
      <c r="F188" t="s">
        <v>8386</v>
      </c>
      <c r="G188" t="s">
        <v>10566</v>
      </c>
      <c r="H188" t="s">
        <v>12601</v>
      </c>
      <c r="I188" s="1">
        <v>10146.04815115577</v>
      </c>
      <c r="J188" s="1">
        <v>900</v>
      </c>
      <c r="K188" s="1">
        <v>0</v>
      </c>
      <c r="L188" s="1">
        <v>1171</v>
      </c>
      <c r="M188" s="1">
        <v>5795.6055454545503</v>
      </c>
      <c r="N188" s="1">
        <v>5863</v>
      </c>
      <c r="O188" s="1">
        <v>4474</v>
      </c>
      <c r="P188" s="1">
        <v>2044</v>
      </c>
      <c r="Q188" s="1">
        <v>0</v>
      </c>
      <c r="R188" s="1">
        <v>6252</v>
      </c>
      <c r="S188" s="1">
        <v>10362</v>
      </c>
      <c r="T188" s="1">
        <v>6100</v>
      </c>
      <c r="U188" s="1">
        <v>1734</v>
      </c>
      <c r="V188" s="1">
        <v>4957</v>
      </c>
      <c r="W188" s="1">
        <v>1925</v>
      </c>
      <c r="X188" s="1">
        <v>8707.42533</v>
      </c>
      <c r="Y188" s="1">
        <v>34627</v>
      </c>
      <c r="Z188" s="1">
        <v>2686.605</v>
      </c>
      <c r="AA188" s="1">
        <v>38273.647841000013</v>
      </c>
      <c r="AB188" s="1">
        <v>0</v>
      </c>
      <c r="AC188" s="1">
        <v>7417.5790739999948</v>
      </c>
      <c r="AD188" s="1">
        <v>9697.8090099000001</v>
      </c>
      <c r="AE188" s="1">
        <v>7477.7540000000008</v>
      </c>
      <c r="AF188" s="1">
        <v>23575</v>
      </c>
      <c r="AG188" s="1">
        <v>66838.629911459924</v>
      </c>
      <c r="AH188" s="1">
        <v>11652.24713</v>
      </c>
      <c r="AI188" s="1">
        <v>2745</v>
      </c>
      <c r="AJ188" s="1">
        <v>16980.661694151509</v>
      </c>
      <c r="AK188" s="1">
        <v>3017</v>
      </c>
      <c r="AL188" s="1">
        <v>295420</v>
      </c>
      <c r="AM188" s="1">
        <v>230943.90625</v>
      </c>
      <c r="AN188" s="1">
        <v>64476.0859375</v>
      </c>
      <c r="AO188" t="s">
        <v>12998</v>
      </c>
    </row>
    <row r="189" spans="1:41" x14ac:dyDescent="0.25">
      <c r="A189" s="1">
        <v>2013</v>
      </c>
      <c r="B189" t="s">
        <v>494</v>
      </c>
      <c r="C189" t="s">
        <v>6954</v>
      </c>
      <c r="D189" t="s">
        <v>7177</v>
      </c>
      <c r="E189" t="s">
        <v>7321</v>
      </c>
      <c r="F189" t="s">
        <v>8387</v>
      </c>
      <c r="G189" t="s">
        <v>10567</v>
      </c>
      <c r="H189" t="s">
        <v>12601</v>
      </c>
      <c r="I189" s="1">
        <v>2819.3029049839406</v>
      </c>
      <c r="J189" s="1">
        <v>3699.3047121722802</v>
      </c>
      <c r="K189" s="1">
        <v>243.76529626588686</v>
      </c>
      <c r="L189" s="1">
        <v>216.88276826647129</v>
      </c>
      <c r="M189" s="1">
        <v>198.57378675304744</v>
      </c>
      <c r="N189" s="1">
        <v>420.32427253323482</v>
      </c>
      <c r="O189" s="1">
        <v>873.68215998100573</v>
      </c>
      <c r="P189" s="1">
        <v>905.57668472607497</v>
      </c>
      <c r="Q189" s="1">
        <v>1072.1036938709292</v>
      </c>
      <c r="R189" s="1">
        <v>1204.8077669592171</v>
      </c>
      <c r="S189" s="1">
        <v>1018.8695159714838</v>
      </c>
      <c r="T189" s="1">
        <v>2050.3623050401698</v>
      </c>
      <c r="U189" s="1">
        <v>471.58333015923904</v>
      </c>
      <c r="V189" s="1">
        <v>849.76126642220368</v>
      </c>
      <c r="W189" s="1">
        <v>625.98700263045839</v>
      </c>
      <c r="X189" s="1">
        <v>1520.6853762381259</v>
      </c>
      <c r="Y189" s="1">
        <v>14164.586257319173</v>
      </c>
      <c r="Z189" s="1">
        <v>731.29588879766061</v>
      </c>
      <c r="AA189" s="1">
        <v>9482.4436122292973</v>
      </c>
      <c r="AB189" s="1"/>
      <c r="AC189" s="1">
        <v>1077.6081192968434</v>
      </c>
      <c r="AD189" s="1">
        <v>34.172705084002828</v>
      </c>
      <c r="AE189" s="1">
        <v>1571.9444338641301</v>
      </c>
      <c r="AF189" s="1">
        <v>3142.7497775587935</v>
      </c>
      <c r="AG189" s="1">
        <v>11236.926502986144</v>
      </c>
      <c r="AH189" s="1">
        <v>1723.2031443387589</v>
      </c>
      <c r="AI189" s="1">
        <v>938.61029964061106</v>
      </c>
      <c r="AJ189" s="1">
        <v>7581.0121676245544</v>
      </c>
      <c r="AK189" s="1">
        <v>3848.9856826281853</v>
      </c>
      <c r="AL189" s="1">
        <v>73725.109375</v>
      </c>
      <c r="AM189" s="1">
        <v>60648.21484375</v>
      </c>
      <c r="AN189" s="1">
        <v>13076.8974609375</v>
      </c>
      <c r="AO189" t="s">
        <v>12999</v>
      </c>
    </row>
    <row r="190" spans="1:41" x14ac:dyDescent="0.25">
      <c r="A190" s="1">
        <v>2013</v>
      </c>
      <c r="B190" t="s">
        <v>494</v>
      </c>
      <c r="C190" t="s">
        <v>6954</v>
      </c>
      <c r="D190" t="s">
        <v>7177</v>
      </c>
      <c r="E190" t="s">
        <v>7321</v>
      </c>
      <c r="F190" t="s">
        <v>8387</v>
      </c>
      <c r="G190" t="s">
        <v>10568</v>
      </c>
      <c r="H190" t="s">
        <v>12601</v>
      </c>
      <c r="I190" s="1">
        <v>2475.0480519937528</v>
      </c>
      <c r="J190" s="1">
        <v>3199.6019999999999</v>
      </c>
      <c r="K190" s="1">
        <v>185</v>
      </c>
      <c r="L190" s="1">
        <v>190.4</v>
      </c>
      <c r="M190" s="1">
        <v>174.3266618181818</v>
      </c>
      <c r="N190" s="1">
        <v>369</v>
      </c>
      <c r="O190" s="1">
        <v>767</v>
      </c>
      <c r="P190" s="1">
        <v>795</v>
      </c>
      <c r="Q190" s="1">
        <v>941.19299999999998</v>
      </c>
      <c r="R190" s="1">
        <v>1057.6930600000001</v>
      </c>
      <c r="S190" s="1">
        <v>894.45905449999998</v>
      </c>
      <c r="T190" s="1">
        <v>1800</v>
      </c>
      <c r="U190" s="1">
        <v>414</v>
      </c>
      <c r="V190" s="1">
        <v>746</v>
      </c>
      <c r="W190" s="1">
        <v>549.54999999999995</v>
      </c>
      <c r="X190" s="1">
        <v>1335</v>
      </c>
      <c r="Y190" s="1">
        <v>12435</v>
      </c>
      <c r="Z190" s="1">
        <v>642</v>
      </c>
      <c r="AA190" s="1">
        <v>8324.5768126225576</v>
      </c>
      <c r="AB190" s="1"/>
      <c r="AC190" s="1">
        <v>946.02530000000002</v>
      </c>
      <c r="AD190" s="1">
        <v>30</v>
      </c>
      <c r="AE190" s="1">
        <v>1380</v>
      </c>
      <c r="AF190" s="1">
        <v>2759</v>
      </c>
      <c r="AG190" s="1">
        <v>9864.8261605544831</v>
      </c>
      <c r="AH190" s="1">
        <v>1512.7890579070111</v>
      </c>
      <c r="AI190" s="1">
        <v>824</v>
      </c>
      <c r="AJ190" s="1">
        <v>6655.3222658162631</v>
      </c>
      <c r="AK190" s="1">
        <v>3379</v>
      </c>
      <c r="AL190" s="1">
        <v>64645.80859375</v>
      </c>
      <c r="AM190" s="1">
        <v>53194.6875</v>
      </c>
      <c r="AN190" s="1">
        <v>11451.125</v>
      </c>
      <c r="AO190" t="s">
        <v>13000</v>
      </c>
    </row>
    <row r="191" spans="1:41" x14ac:dyDescent="0.25">
      <c r="A191" s="1">
        <v>2013</v>
      </c>
      <c r="B191" t="s">
        <v>494</v>
      </c>
      <c r="C191" t="s">
        <v>6954</v>
      </c>
      <c r="D191" t="s">
        <v>7177</v>
      </c>
      <c r="E191" t="s">
        <v>7322</v>
      </c>
      <c r="F191" t="s">
        <v>8388</v>
      </c>
      <c r="G191" t="s">
        <v>10569</v>
      </c>
      <c r="H191" t="s">
        <v>12601</v>
      </c>
      <c r="I191" s="1">
        <v>1284.1942980966355</v>
      </c>
      <c r="J191" s="1">
        <v>4556.4916732365327</v>
      </c>
      <c r="K191" s="1">
        <v>292.7461735529576</v>
      </c>
      <c r="L191" s="1">
        <v>324.41288026413355</v>
      </c>
      <c r="M191" s="1">
        <v>1727.9688038284669</v>
      </c>
      <c r="N191" s="1">
        <v>706.23590506939183</v>
      </c>
      <c r="O191" s="1">
        <v>1067.3274887903551</v>
      </c>
      <c r="P191" s="1">
        <v>1685.8534508108062</v>
      </c>
      <c r="Q191" s="1">
        <v>612.69382035278136</v>
      </c>
      <c r="R191" s="1">
        <v>771.26656284424928</v>
      </c>
      <c r="S191" s="1">
        <v>1586.4857024323198</v>
      </c>
      <c r="T191" s="1">
        <v>1139.0901694667609</v>
      </c>
      <c r="U191" s="1">
        <v>132.13445965814427</v>
      </c>
      <c r="V191" s="1">
        <v>710.79226574725885</v>
      </c>
      <c r="W191" s="1">
        <v>296.48466748914745</v>
      </c>
      <c r="X191" s="1">
        <v>1455.7572365785206</v>
      </c>
      <c r="Y191" s="1">
        <v>5610.0190846237974</v>
      </c>
      <c r="Z191" s="1">
        <v>1642.5680243710694</v>
      </c>
      <c r="AA191" s="1">
        <v>7087.560215382734</v>
      </c>
      <c r="AB191" s="1"/>
      <c r="AC191" s="1">
        <v>751.46858337202877</v>
      </c>
      <c r="AD191" s="1">
        <v>72.742298222147355</v>
      </c>
      <c r="AE191" s="1">
        <v>1623.2034914901344</v>
      </c>
      <c r="AF191" s="1">
        <v>4002.7628555061983</v>
      </c>
      <c r="AG191" s="1">
        <v>13162.691244639926</v>
      </c>
      <c r="AH191" s="1">
        <v>3129.3673147800432</v>
      </c>
      <c r="AI191" s="1">
        <v>666.36774913805516</v>
      </c>
      <c r="AJ191" s="1">
        <v>4289.8860649577891</v>
      </c>
      <c r="AK191" s="1">
        <v>616.24778168151772</v>
      </c>
      <c r="AL191" s="1">
        <v>61004.81640625</v>
      </c>
      <c r="AM191" s="1">
        <v>48954.234375</v>
      </c>
      <c r="AN191" s="1">
        <v>12050.5869140625</v>
      </c>
      <c r="AO191" t="s">
        <v>13001</v>
      </c>
    </row>
    <row r="192" spans="1:41" x14ac:dyDescent="0.25">
      <c r="A192" s="1">
        <v>2013</v>
      </c>
      <c r="B192" t="s">
        <v>494</v>
      </c>
      <c r="C192" t="s">
        <v>6954</v>
      </c>
      <c r="D192" t="s">
        <v>7177</v>
      </c>
      <c r="E192" t="s">
        <v>7322</v>
      </c>
      <c r="F192" t="s">
        <v>8388</v>
      </c>
      <c r="G192" t="s">
        <v>10570</v>
      </c>
      <c r="H192" t="s">
        <v>12601</v>
      </c>
      <c r="I192" s="1">
        <v>1127.3859897305599</v>
      </c>
      <c r="J192" s="1">
        <v>3941</v>
      </c>
      <c r="K192" s="1">
        <v>244</v>
      </c>
      <c r="L192" s="1">
        <v>284.8</v>
      </c>
      <c r="M192" s="1">
        <v>1516.9728</v>
      </c>
      <c r="N192" s="1">
        <v>620</v>
      </c>
      <c r="O192" s="1">
        <v>937</v>
      </c>
      <c r="P192" s="1">
        <v>1480</v>
      </c>
      <c r="Q192" s="1">
        <v>537.88</v>
      </c>
      <c r="R192" s="1">
        <v>677.09</v>
      </c>
      <c r="S192" s="1">
        <v>1392.7656870000001</v>
      </c>
      <c r="T192" s="1">
        <v>1000</v>
      </c>
      <c r="U192" s="1">
        <v>116</v>
      </c>
      <c r="V192" s="1">
        <v>624</v>
      </c>
      <c r="W192" s="1">
        <v>260.28199999999998</v>
      </c>
      <c r="X192" s="1">
        <v>1278</v>
      </c>
      <c r="Y192" s="1">
        <v>4925</v>
      </c>
      <c r="Z192" s="1">
        <v>1442</v>
      </c>
      <c r="AA192" s="1">
        <v>6222.1239418654741</v>
      </c>
      <c r="AB192" s="1"/>
      <c r="AC192" s="1">
        <v>659.70947999999999</v>
      </c>
      <c r="AD192" s="1">
        <v>63.86</v>
      </c>
      <c r="AE192" s="1">
        <v>1425</v>
      </c>
      <c r="AF192" s="1">
        <v>3514</v>
      </c>
      <c r="AG192" s="1">
        <v>11555.442753756481</v>
      </c>
      <c r="AH192" s="1">
        <v>2747.2516212171199</v>
      </c>
      <c r="AI192" s="1">
        <v>585</v>
      </c>
      <c r="AJ192" s="1">
        <v>3766.0636356523041</v>
      </c>
      <c r="AK192" s="1">
        <v>541</v>
      </c>
      <c r="AL192" s="1">
        <v>53483.62109375</v>
      </c>
      <c r="AM192" s="1">
        <v>42917.4921875</v>
      </c>
      <c r="AN192" s="1">
        <v>10566.1318359375</v>
      </c>
      <c r="AO192" t="s">
        <v>13002</v>
      </c>
    </row>
    <row r="193" spans="1:41" x14ac:dyDescent="0.25">
      <c r="A193" s="1">
        <v>2013</v>
      </c>
      <c r="B193" t="s">
        <v>494</v>
      </c>
      <c r="C193" t="s">
        <v>6954</v>
      </c>
      <c r="D193" t="s">
        <v>7177</v>
      </c>
      <c r="E193" t="s">
        <v>7323</v>
      </c>
      <c r="F193" t="s">
        <v>8389</v>
      </c>
      <c r="G193" t="s">
        <v>10571</v>
      </c>
      <c r="H193" t="s">
        <v>12601</v>
      </c>
      <c r="I193" s="1">
        <v>6486.6117100532338</v>
      </c>
      <c r="J193" s="1">
        <v>637.89049490138621</v>
      </c>
      <c r="K193" s="1">
        <v>0</v>
      </c>
      <c r="L193" s="1">
        <v>159.47262372534655</v>
      </c>
      <c r="M193" s="1">
        <v>2044.3416957262843</v>
      </c>
      <c r="N193" s="1">
        <v>3982.2592324557963</v>
      </c>
      <c r="O193" s="1">
        <v>1045.6847755704866</v>
      </c>
      <c r="P193" s="1">
        <v>2012.7723294477667</v>
      </c>
      <c r="Q193" s="1">
        <v>0</v>
      </c>
      <c r="R193" s="1">
        <v>2073.1441084295052</v>
      </c>
      <c r="S193" s="1">
        <v>2027.5805016508345</v>
      </c>
      <c r="T193" s="1">
        <v>3075.5434575602549</v>
      </c>
      <c r="U193" s="1">
        <v>497.78240405697454</v>
      </c>
      <c r="V193" s="1">
        <v>3081.2389084075885</v>
      </c>
      <c r="W193" s="1">
        <v>1258.6946372607708</v>
      </c>
      <c r="X193" s="1">
        <v>5268.0711528090087</v>
      </c>
      <c r="Y193" s="1">
        <v>15375.43910746234</v>
      </c>
      <c r="Z193" s="1">
        <v>1438.4014909123514</v>
      </c>
      <c r="AA193" s="1">
        <v>16389.524023828246</v>
      </c>
      <c r="AB193" s="1"/>
      <c r="AC193" s="1">
        <v>3716.2878859267257</v>
      </c>
      <c r="AD193" s="1">
        <v>8219.6359450833788</v>
      </c>
      <c r="AE193" s="1">
        <v>3319.2369911454648</v>
      </c>
      <c r="AF193" s="1">
        <v>7449.6497083126169</v>
      </c>
      <c r="AG193" s="1">
        <v>42113.323589662854</v>
      </c>
      <c r="AH193" s="1">
        <v>4671.3435265073804</v>
      </c>
      <c r="AI193" s="1">
        <v>1238.1910142103693</v>
      </c>
      <c r="AJ193" s="1">
        <v>4519.5349183597837</v>
      </c>
      <c r="AK193" s="1">
        <v>1767.867943012413</v>
      </c>
      <c r="AL193" s="1">
        <v>143869.515625</v>
      </c>
      <c r="AM193" s="1">
        <v>113252.5625</v>
      </c>
      <c r="AN193" s="1">
        <v>30616.955078125</v>
      </c>
      <c r="AO193" t="s">
        <v>13003</v>
      </c>
    </row>
    <row r="194" spans="1:41" x14ac:dyDescent="0.25">
      <c r="A194" s="1">
        <v>2013</v>
      </c>
      <c r="B194" t="s">
        <v>494</v>
      </c>
      <c r="C194" t="s">
        <v>6954</v>
      </c>
      <c r="D194" t="s">
        <v>7177</v>
      </c>
      <c r="E194" t="s">
        <v>7323</v>
      </c>
      <c r="F194" t="s">
        <v>8389</v>
      </c>
      <c r="G194" t="s">
        <v>10572</v>
      </c>
      <c r="H194" t="s">
        <v>12601</v>
      </c>
      <c r="I194" s="1">
        <v>5694.5550790678781</v>
      </c>
      <c r="J194" s="1">
        <v>585</v>
      </c>
      <c r="K194" s="1"/>
      <c r="L194" s="1">
        <v>140</v>
      </c>
      <c r="M194" s="1">
        <v>1794.71454545455</v>
      </c>
      <c r="N194" s="1">
        <v>3496</v>
      </c>
      <c r="O194" s="1">
        <v>918</v>
      </c>
      <c r="P194" s="1">
        <v>1767</v>
      </c>
      <c r="Q194" s="1">
        <v>0</v>
      </c>
      <c r="R194" s="1">
        <v>1820</v>
      </c>
      <c r="S194" s="1">
        <v>1780</v>
      </c>
      <c r="T194" s="1">
        <v>2700</v>
      </c>
      <c r="U194" s="1">
        <v>437</v>
      </c>
      <c r="V194" s="1">
        <v>2705</v>
      </c>
      <c r="W194" s="1">
        <v>1105</v>
      </c>
      <c r="X194" s="1">
        <v>4624.80609</v>
      </c>
      <c r="Y194" s="1">
        <v>13498</v>
      </c>
      <c r="Z194" s="1">
        <v>1262.7635014932191</v>
      </c>
      <c r="AA194" s="1">
        <v>14388.258685000001</v>
      </c>
      <c r="AB194" s="1"/>
      <c r="AC194" s="1">
        <v>3262.5054499999951</v>
      </c>
      <c r="AD194" s="1">
        <v>7215.9660099000002</v>
      </c>
      <c r="AE194" s="1">
        <v>2913.9369999999999</v>
      </c>
      <c r="AF194" s="1">
        <v>6540</v>
      </c>
      <c r="AG194" s="1">
        <v>36971.018378094901</v>
      </c>
      <c r="AH194" s="1">
        <v>4100.9427100000021</v>
      </c>
      <c r="AI194" s="1">
        <v>1087</v>
      </c>
      <c r="AJ194" s="1">
        <v>3967.6709004305608</v>
      </c>
      <c r="AK194" s="1">
        <v>1552</v>
      </c>
      <c r="AL194" s="1">
        <v>126327.140625</v>
      </c>
      <c r="AM194" s="1">
        <v>99448.7109375</v>
      </c>
      <c r="AN194" s="1">
        <v>26878.4296875</v>
      </c>
      <c r="AO194" t="s">
        <v>13004</v>
      </c>
    </row>
    <row r="195" spans="1:41" x14ac:dyDescent="0.25">
      <c r="A195" s="1">
        <v>2013</v>
      </c>
      <c r="B195" t="s">
        <v>494</v>
      </c>
      <c r="C195" t="s">
        <v>6954</v>
      </c>
      <c r="D195" t="s">
        <v>7177</v>
      </c>
      <c r="E195" t="s">
        <v>7324</v>
      </c>
      <c r="F195" t="s">
        <v>8390</v>
      </c>
      <c r="G195" t="s">
        <v>10573</v>
      </c>
      <c r="H195" t="s">
        <v>12601</v>
      </c>
      <c r="I195" s="1">
        <v>17531.69745827519</v>
      </c>
      <c r="J195" s="1">
        <v>12060.855504695377</v>
      </c>
      <c r="K195" s="1">
        <v>1458.0354169174541</v>
      </c>
      <c r="L195" s="1">
        <v>3643.6077250733283</v>
      </c>
      <c r="M195" s="1">
        <v>10850.559783389181</v>
      </c>
      <c r="N195" s="1">
        <v>8744.7952309963239</v>
      </c>
      <c r="O195" s="1">
        <v>8381.4254669364273</v>
      </c>
      <c r="P195" s="1">
        <v>7659.2422994945009</v>
      </c>
      <c r="Q195" s="1">
        <v>1919.0286257711607</v>
      </c>
      <c r="R195" s="1">
        <v>10077.814431070043</v>
      </c>
      <c r="S195" s="1">
        <v>15182.682811283223</v>
      </c>
      <c r="T195" s="1">
        <v>13213.445965814428</v>
      </c>
      <c r="U195" s="1">
        <v>2724.7036853644922</v>
      </c>
      <c r="V195" s="1">
        <v>10012.602589612829</v>
      </c>
      <c r="W195" s="1">
        <v>4218.9986205564119</v>
      </c>
      <c r="X195" s="1">
        <v>16936.477128853581</v>
      </c>
      <c r="Y195" s="1">
        <v>65790.430917891717</v>
      </c>
      <c r="Z195" s="1">
        <v>7093.8036348220476</v>
      </c>
      <c r="AA195" s="1">
        <v>75320.877154922317</v>
      </c>
      <c r="AB195" s="1">
        <v>0</v>
      </c>
      <c r="AC195" s="1">
        <v>11090.846713071247</v>
      </c>
      <c r="AD195" s="1">
        <v>11280.602465744967</v>
      </c>
      <c r="AE195" s="1">
        <v>15232.772620097307</v>
      </c>
      <c r="AF195" s="1">
        <v>36864.375154452784</v>
      </c>
      <c r="AG195" s="1">
        <v>117925.50777901069</v>
      </c>
      <c r="AH195" s="1">
        <v>20981.166806563491</v>
      </c>
      <c r="AI195" s="1">
        <v>5549.6473056420591</v>
      </c>
      <c r="AJ195" s="1">
        <v>33208.255734857499</v>
      </c>
      <c r="AK195" s="1">
        <v>9156.0067821738248</v>
      </c>
      <c r="AL195" s="1">
        <v>554110.25</v>
      </c>
      <c r="AM195" s="1">
        <v>436901.1875</v>
      </c>
      <c r="AN195" s="1">
        <v>117209.046875</v>
      </c>
      <c r="AO195" t="s">
        <v>13005</v>
      </c>
    </row>
    <row r="196" spans="1:41" x14ac:dyDescent="0.25">
      <c r="A196" s="1">
        <v>2013</v>
      </c>
      <c r="B196" t="s">
        <v>494</v>
      </c>
      <c r="C196" t="s">
        <v>6954</v>
      </c>
      <c r="D196" t="s">
        <v>7177</v>
      </c>
      <c r="E196" t="s">
        <v>7324</v>
      </c>
      <c r="F196" t="s">
        <v>8390</v>
      </c>
      <c r="G196" t="s">
        <v>10574</v>
      </c>
      <c r="H196" t="s">
        <v>12601</v>
      </c>
      <c r="I196" s="1">
        <v>15390.9654636755</v>
      </c>
      <c r="J196" s="1">
        <v>10482.412</v>
      </c>
      <c r="K196" s="1">
        <v>1076</v>
      </c>
      <c r="L196" s="1">
        <v>3198.7</v>
      </c>
      <c r="M196" s="1">
        <v>9525.637279855222</v>
      </c>
      <c r="N196" s="1">
        <v>7677</v>
      </c>
      <c r="O196" s="1">
        <v>7358</v>
      </c>
      <c r="P196" s="1">
        <v>6724</v>
      </c>
      <c r="Q196" s="1">
        <v>1684.703</v>
      </c>
      <c r="R196" s="1">
        <v>8847.2490600000001</v>
      </c>
      <c r="S196" s="1">
        <v>13328.780476080001</v>
      </c>
      <c r="T196" s="1">
        <v>11600</v>
      </c>
      <c r="U196" s="1">
        <v>2392</v>
      </c>
      <c r="V196" s="1">
        <v>8790</v>
      </c>
      <c r="W196" s="1">
        <v>3703.8319999999999</v>
      </c>
      <c r="X196" s="1">
        <v>14868.42533</v>
      </c>
      <c r="Y196" s="1">
        <v>57757</v>
      </c>
      <c r="Z196" s="1">
        <v>6227.6049999999996</v>
      </c>
      <c r="AA196" s="1">
        <v>66123.718011000004</v>
      </c>
      <c r="AB196" s="1">
        <v>0</v>
      </c>
      <c r="AC196" s="1">
        <v>9736.5836439999948</v>
      </c>
      <c r="AD196" s="1">
        <v>9903.1690099000007</v>
      </c>
      <c r="AE196" s="1">
        <v>13372.754000000001</v>
      </c>
      <c r="AF196" s="1">
        <v>32363</v>
      </c>
      <c r="AG196" s="1">
        <v>103526.051703365</v>
      </c>
      <c r="AH196" s="1">
        <v>18419.232619999999</v>
      </c>
      <c r="AI196" s="1">
        <v>4872</v>
      </c>
      <c r="AJ196" s="1">
        <v>29153.316063120081</v>
      </c>
      <c r="AK196" s="1">
        <v>8038</v>
      </c>
      <c r="AL196" s="1">
        <v>486140.09375</v>
      </c>
      <c r="AM196" s="1">
        <v>383447.03125</v>
      </c>
      <c r="AN196" s="1">
        <v>102693.078125</v>
      </c>
      <c r="AO196" t="s">
        <v>13006</v>
      </c>
    </row>
    <row r="197" spans="1:41" x14ac:dyDescent="0.25">
      <c r="A197" s="1">
        <v>2013</v>
      </c>
      <c r="B197" t="s">
        <v>494</v>
      </c>
      <c r="C197" t="s">
        <v>6954</v>
      </c>
      <c r="D197" t="s">
        <v>7177</v>
      </c>
      <c r="E197" t="s">
        <v>7325</v>
      </c>
      <c r="F197" t="s">
        <v>8391</v>
      </c>
      <c r="G197" t="s">
        <v>10575</v>
      </c>
      <c r="H197" t="s">
        <v>12601</v>
      </c>
      <c r="I197" s="1">
        <v>117.47095437433089</v>
      </c>
      <c r="J197" s="1">
        <v>1479.9059481712159</v>
      </c>
      <c r="K197" s="1">
        <v>276.79891118042292</v>
      </c>
      <c r="L197" s="1">
        <v>750.54651266164876</v>
      </c>
      <c r="M197" s="1">
        <v>955.67445011475195</v>
      </c>
      <c r="N197" s="1">
        <v>232.37439457121923</v>
      </c>
      <c r="O197" s="1">
        <v>1025.1811525200849</v>
      </c>
      <c r="P197" s="1">
        <v>1366.9082033601132</v>
      </c>
      <c r="Q197" s="1">
        <v>3.417270508400283</v>
      </c>
      <c r="R197" s="1">
        <v>0</v>
      </c>
      <c r="S197" s="1">
        <v>740.92762109748583</v>
      </c>
      <c r="T197" s="1">
        <v>1708.6352542001414</v>
      </c>
      <c r="U197" s="1">
        <v>34.172705084002828</v>
      </c>
      <c r="V197" s="1">
        <v>1190.3492270927652</v>
      </c>
      <c r="W197" s="1">
        <v>266.5470996552221</v>
      </c>
      <c r="X197" s="1">
        <v>1631.1771226764017</v>
      </c>
      <c r="Y197" s="1">
        <v>2961.6344406135786</v>
      </c>
      <c r="Z197" s="1">
        <v>968.22664404674686</v>
      </c>
      <c r="AA197" s="1">
        <v>5534.1080868958315</v>
      </c>
      <c r="AB197" s="1"/>
      <c r="AC197" s="1">
        <v>739.26951998392792</v>
      </c>
      <c r="AD197" s="1">
        <v>68.345410168005657</v>
      </c>
      <c r="AE197" s="1">
        <v>2483.216569437539</v>
      </c>
      <c r="AF197" s="1">
        <v>1501.3208433571911</v>
      </c>
      <c r="AG197" s="1">
        <v>5273.8786236402966</v>
      </c>
      <c r="AH197" s="1">
        <v>1293.3126810374283</v>
      </c>
      <c r="AI197" s="1">
        <v>570.6841749028473</v>
      </c>
      <c r="AJ197" s="1">
        <v>1282.9213395096442</v>
      </c>
      <c r="AK197" s="1">
        <v>570.6841749028473</v>
      </c>
      <c r="AL197" s="1">
        <v>35027.69140625</v>
      </c>
      <c r="AM197" s="1">
        <v>25919.72265625</v>
      </c>
      <c r="AN197" s="1">
        <v>9107.96875</v>
      </c>
      <c r="AO197" t="s">
        <v>13007</v>
      </c>
    </row>
    <row r="198" spans="1:41" x14ac:dyDescent="0.25">
      <c r="A198" s="1">
        <v>2013</v>
      </c>
      <c r="B198" t="s">
        <v>494</v>
      </c>
      <c r="C198" t="s">
        <v>6954</v>
      </c>
      <c r="D198" t="s">
        <v>7177</v>
      </c>
      <c r="E198" t="s">
        <v>7325</v>
      </c>
      <c r="F198" t="s">
        <v>8391</v>
      </c>
      <c r="G198" t="s">
        <v>10576</v>
      </c>
      <c r="H198" t="s">
        <v>12601</v>
      </c>
      <c r="I198" s="1">
        <v>103.1270021664064</v>
      </c>
      <c r="J198" s="1">
        <v>1280</v>
      </c>
      <c r="K198" s="1">
        <v>81</v>
      </c>
      <c r="L198" s="1">
        <v>658.9</v>
      </c>
      <c r="M198" s="1">
        <v>838.98050894612595</v>
      </c>
      <c r="N198" s="1">
        <v>204</v>
      </c>
      <c r="O198" s="1">
        <v>900</v>
      </c>
      <c r="P198" s="1">
        <v>1200</v>
      </c>
      <c r="Q198" s="1">
        <v>3</v>
      </c>
      <c r="R198" s="1">
        <v>0</v>
      </c>
      <c r="S198" s="1">
        <v>650.4556364</v>
      </c>
      <c r="T198" s="1">
        <v>1500</v>
      </c>
      <c r="U198" s="1">
        <v>30</v>
      </c>
      <c r="V198" s="1">
        <v>1045</v>
      </c>
      <c r="W198" s="1">
        <v>234</v>
      </c>
      <c r="X198" s="1">
        <v>1432</v>
      </c>
      <c r="Y198" s="1">
        <v>2600</v>
      </c>
      <c r="Z198" s="1">
        <v>850</v>
      </c>
      <c r="AA198" s="1">
        <v>4858.3582188989458</v>
      </c>
      <c r="AB198" s="1"/>
      <c r="AC198" s="1">
        <v>649</v>
      </c>
      <c r="AD198" s="1">
        <v>60</v>
      </c>
      <c r="AE198" s="1">
        <v>2180</v>
      </c>
      <c r="AF198" s="1">
        <v>1318</v>
      </c>
      <c r="AG198" s="1">
        <v>4629.904431629976</v>
      </c>
      <c r="AH198" s="1">
        <v>1135.39096</v>
      </c>
      <c r="AI198" s="1">
        <v>501</v>
      </c>
      <c r="AJ198" s="1">
        <v>1126.2684675</v>
      </c>
      <c r="AK198" s="1">
        <v>501</v>
      </c>
      <c r="AL198" s="1">
        <v>30569.3828125</v>
      </c>
      <c r="AM198" s="1">
        <v>22735.556640625</v>
      </c>
      <c r="AN198" s="1">
        <v>7833.8271484375</v>
      </c>
      <c r="AO198" t="s">
        <v>13008</v>
      </c>
    </row>
    <row r="199" spans="1:41" x14ac:dyDescent="0.25">
      <c r="A199" s="1">
        <v>2013</v>
      </c>
      <c r="B199" t="s">
        <v>495</v>
      </c>
      <c r="C199" t="s">
        <v>6955</v>
      </c>
      <c r="D199" t="s">
        <v>7177</v>
      </c>
      <c r="E199" t="s">
        <v>7326</v>
      </c>
      <c r="F199" t="s">
        <v>8392</v>
      </c>
      <c r="G199" t="s">
        <v>10577</v>
      </c>
      <c r="H199" t="s">
        <v>12601</v>
      </c>
      <c r="I199" s="1">
        <v>430.28262329101563</v>
      </c>
      <c r="J199" s="1">
        <v>1516.1290283203125</v>
      </c>
      <c r="K199" s="1">
        <v>605.1644287109375</v>
      </c>
      <c r="L199" s="1">
        <v>1041.12841796875</v>
      </c>
      <c r="M199" s="1">
        <v>1340.322998046875</v>
      </c>
      <c r="N199" s="1">
        <v>788.25042724609375</v>
      </c>
      <c r="O199" s="1">
        <v>624.41680908203125</v>
      </c>
      <c r="P199" s="1">
        <v>465.88787841796875</v>
      </c>
      <c r="Q199" s="1">
        <v>238.21792602539063</v>
      </c>
      <c r="R199" s="1">
        <v>852.08233642578125</v>
      </c>
      <c r="S199" s="1">
        <v>201.44126892089844</v>
      </c>
      <c r="T199" s="1">
        <v>1391.9681396484375</v>
      </c>
      <c r="U199" s="1">
        <v>111.60235595703125</v>
      </c>
      <c r="V199" s="1">
        <v>1830.5179443359375</v>
      </c>
      <c r="W199" s="1">
        <v>717.6268310546875</v>
      </c>
      <c r="X199" s="1">
        <v>3779.577880859375</v>
      </c>
      <c r="Y199" s="1">
        <v>1869.2469482421875</v>
      </c>
      <c r="Z199" s="1">
        <v>487.78573608398438</v>
      </c>
      <c r="AA199" s="1">
        <v>8831.5029296875</v>
      </c>
      <c r="AB199" s="1">
        <v>427.1588134765625</v>
      </c>
      <c r="AC199" s="1">
        <v>73.209083557128906</v>
      </c>
      <c r="AD199" s="1">
        <v>1023.6115112304688</v>
      </c>
      <c r="AE199" s="1">
        <v>1097.8233642578125</v>
      </c>
      <c r="AF199" s="1">
        <v>1083.7030029296875</v>
      </c>
      <c r="AG199" s="1">
        <v>11207.5078125</v>
      </c>
      <c r="AH199" s="1">
        <v>1562.323486328125</v>
      </c>
      <c r="AI199" s="1">
        <v>415.76791381835938</v>
      </c>
      <c r="AJ199" s="1">
        <v>699.4013671875</v>
      </c>
      <c r="AK199" s="1">
        <v>377.03884887695313</v>
      </c>
      <c r="AL199" s="1">
        <v>45090.69921875</v>
      </c>
      <c r="AM199" s="1">
        <v>32624.28125</v>
      </c>
      <c r="AN199" s="1">
        <v>12466.4189453125</v>
      </c>
      <c r="AO199" t="s">
        <v>13009</v>
      </c>
    </row>
    <row r="200" spans="1:41" x14ac:dyDescent="0.25">
      <c r="A200" s="1">
        <v>2013</v>
      </c>
      <c r="B200" t="s">
        <v>495</v>
      </c>
      <c r="C200" t="s">
        <v>6955</v>
      </c>
      <c r="D200" t="s">
        <v>7177</v>
      </c>
      <c r="E200" t="s">
        <v>7326</v>
      </c>
      <c r="F200" t="s">
        <v>8392</v>
      </c>
      <c r="G200" t="s">
        <v>10578</v>
      </c>
      <c r="H200" t="s">
        <v>12601</v>
      </c>
      <c r="I200" s="1">
        <v>377.74238000000003</v>
      </c>
      <c r="J200" s="1">
        <v>1331</v>
      </c>
      <c r="K200" s="1">
        <v>531.27</v>
      </c>
      <c r="L200" s="1">
        <v>914</v>
      </c>
      <c r="M200" s="1">
        <v>1176.66103</v>
      </c>
      <c r="N200" s="1">
        <v>692</v>
      </c>
      <c r="O200" s="1">
        <v>548.17151439885629</v>
      </c>
      <c r="P200" s="1">
        <v>409</v>
      </c>
      <c r="Q200" s="1">
        <v>209.13</v>
      </c>
      <c r="R200" s="1">
        <v>748.03763559293611</v>
      </c>
      <c r="S200" s="1">
        <v>176.84399999999999</v>
      </c>
      <c r="T200" s="1">
        <v>1222</v>
      </c>
      <c r="U200" s="1">
        <v>97.974999999999994</v>
      </c>
      <c r="V200" s="1">
        <v>1607</v>
      </c>
      <c r="W200" s="1">
        <v>630</v>
      </c>
      <c r="X200" s="1">
        <v>3318.06736</v>
      </c>
      <c r="Y200" s="1">
        <v>1641</v>
      </c>
      <c r="Z200" s="1">
        <v>428.22399999999999</v>
      </c>
      <c r="AA200" s="1">
        <v>7753.1203400000004</v>
      </c>
      <c r="AB200" s="1">
        <v>375</v>
      </c>
      <c r="AC200" s="1">
        <v>64.26979</v>
      </c>
      <c r="AD200" s="1">
        <v>898.62199999999996</v>
      </c>
      <c r="AE200" s="1">
        <v>963.77209000000028</v>
      </c>
      <c r="AF200" s="1">
        <v>951.37599999999998</v>
      </c>
      <c r="AG200" s="1">
        <v>9839</v>
      </c>
      <c r="AH200" s="1">
        <v>1371.55385087587</v>
      </c>
      <c r="AI200" s="1">
        <v>365</v>
      </c>
      <c r="AJ200" s="1">
        <v>614</v>
      </c>
      <c r="AK200" s="1">
        <v>331</v>
      </c>
      <c r="AL200" s="1">
        <v>39584.8359375</v>
      </c>
      <c r="AM200" s="1">
        <v>28640.6484375</v>
      </c>
      <c r="AN200" s="1">
        <v>10944.189453125</v>
      </c>
      <c r="AO200" t="s">
        <v>13010</v>
      </c>
    </row>
    <row r="201" spans="1:41" x14ac:dyDescent="0.25">
      <c r="A201" s="1">
        <v>2013</v>
      </c>
      <c r="B201" t="s">
        <v>495</v>
      </c>
      <c r="C201" t="s">
        <v>6955</v>
      </c>
      <c r="D201" t="s">
        <v>7177</v>
      </c>
      <c r="E201" t="s">
        <v>7327</v>
      </c>
      <c r="F201" t="s">
        <v>8393</v>
      </c>
      <c r="G201" t="s">
        <v>10579</v>
      </c>
      <c r="H201" t="s">
        <v>12601</v>
      </c>
      <c r="I201" s="1">
        <v>3760.217041015625</v>
      </c>
      <c r="J201" s="1">
        <v>4797.84765625</v>
      </c>
      <c r="K201" s="1">
        <v>2464.695068359375</v>
      </c>
      <c r="L201" s="1">
        <v>1984.2950439453125</v>
      </c>
      <c r="M201" s="1">
        <v>4405.41064453125</v>
      </c>
      <c r="N201" s="1">
        <v>3862.65478515625</v>
      </c>
      <c r="O201" s="1">
        <v>3462.755615234375</v>
      </c>
      <c r="P201" s="1">
        <v>4958.45947265625</v>
      </c>
      <c r="Q201" s="1">
        <v>2930.51904296875</v>
      </c>
      <c r="R201" s="1">
        <v>3057.820556640625</v>
      </c>
      <c r="S201" s="1">
        <v>4884.41845703125</v>
      </c>
      <c r="T201" s="1">
        <v>3825.064697265625</v>
      </c>
      <c r="U201" s="1">
        <v>1399.468017578125</v>
      </c>
      <c r="V201" s="1">
        <v>2488.912109375</v>
      </c>
      <c r="W201" s="1">
        <v>707.9251708984375</v>
      </c>
      <c r="X201" s="1">
        <v>5936.57177734375</v>
      </c>
      <c r="Y201" s="1">
        <v>17814.23046875</v>
      </c>
      <c r="Z201" s="1">
        <v>2921.434814453125</v>
      </c>
      <c r="AA201" s="1">
        <v>30964.884765625</v>
      </c>
      <c r="AB201" s="1">
        <v>1085.552978515625</v>
      </c>
      <c r="AC201" s="1">
        <v>4733.00341796875</v>
      </c>
      <c r="AD201" s="1">
        <v>4322.9736328125</v>
      </c>
      <c r="AE201" s="1">
        <v>4778.39404296875</v>
      </c>
      <c r="AF201" s="1">
        <v>21377.166015625</v>
      </c>
      <c r="AG201" s="1">
        <v>30512.80859375</v>
      </c>
      <c r="AH201" s="1">
        <v>8601.6162109375</v>
      </c>
      <c r="AI201" s="1">
        <v>1896.5850830078125</v>
      </c>
      <c r="AJ201" s="1">
        <v>14345.5244140625</v>
      </c>
      <c r="AK201" s="1">
        <v>1723.4434814453125</v>
      </c>
      <c r="AL201" s="1">
        <v>200004.640625</v>
      </c>
      <c r="AM201" s="1">
        <v>156687.640625</v>
      </c>
      <c r="AN201" s="1">
        <v>43317.015625</v>
      </c>
      <c r="AO201" t="s">
        <v>13011</v>
      </c>
    </row>
    <row r="202" spans="1:41" x14ac:dyDescent="0.25">
      <c r="A202" s="1">
        <v>2013</v>
      </c>
      <c r="B202" t="s">
        <v>495</v>
      </c>
      <c r="C202" t="s">
        <v>6955</v>
      </c>
      <c r="D202" t="s">
        <v>7177</v>
      </c>
      <c r="E202" t="s">
        <v>7327</v>
      </c>
      <c r="F202" t="s">
        <v>8393</v>
      </c>
      <c r="G202" t="s">
        <v>10580</v>
      </c>
      <c r="H202" t="s">
        <v>12601</v>
      </c>
      <c r="I202" s="1">
        <v>3301.070659999999</v>
      </c>
      <c r="J202" s="1">
        <v>4212</v>
      </c>
      <c r="K202" s="1">
        <v>2163.7399999999998</v>
      </c>
      <c r="L202" s="1">
        <v>1742</v>
      </c>
      <c r="M202" s="1">
        <v>3867.482</v>
      </c>
      <c r="N202" s="1">
        <v>3391</v>
      </c>
      <c r="O202" s="1">
        <v>3039.931011912252</v>
      </c>
      <c r="P202" s="1">
        <v>4353</v>
      </c>
      <c r="Q202" s="1">
        <v>2572.6840000000002</v>
      </c>
      <c r="R202" s="1">
        <v>2684.4411714183129</v>
      </c>
      <c r="S202" s="1">
        <v>4288</v>
      </c>
      <c r="T202" s="1">
        <v>3358</v>
      </c>
      <c r="U202" s="1">
        <v>1228.5840000000001</v>
      </c>
      <c r="V202" s="1">
        <v>2185</v>
      </c>
      <c r="W202" s="1">
        <v>621.48297650000018</v>
      </c>
      <c r="X202" s="1">
        <v>5211.6786176004252</v>
      </c>
      <c r="Y202" s="1">
        <v>15639</v>
      </c>
      <c r="Z202" s="1">
        <v>2564.7089999999998</v>
      </c>
      <c r="AA202" s="1">
        <v>27183.874763354808</v>
      </c>
      <c r="AB202" s="1">
        <v>953</v>
      </c>
      <c r="AC202" s="1">
        <v>4155.0736239999997</v>
      </c>
      <c r="AD202" s="1">
        <v>3795.1109999999999</v>
      </c>
      <c r="AE202" s="1">
        <v>4194.9217268331722</v>
      </c>
      <c r="AF202" s="1">
        <v>18766.877</v>
      </c>
      <c r="AG202" s="1">
        <v>26787</v>
      </c>
      <c r="AH202" s="1">
        <v>7551.3044200000013</v>
      </c>
      <c r="AI202" s="1">
        <v>1665</v>
      </c>
      <c r="AJ202" s="1">
        <v>12593.84458272727</v>
      </c>
      <c r="AK202" s="1">
        <v>1513</v>
      </c>
      <c r="AL202" s="1">
        <v>175582.796875</v>
      </c>
      <c r="AM202" s="1">
        <v>137555.078125</v>
      </c>
      <c r="AN202" s="1">
        <v>38027.7265625</v>
      </c>
      <c r="AO202" t="s">
        <v>13012</v>
      </c>
    </row>
    <row r="203" spans="1:41" x14ac:dyDescent="0.25">
      <c r="A203" s="1">
        <v>2013</v>
      </c>
      <c r="B203" t="s">
        <v>495</v>
      </c>
      <c r="C203" t="s">
        <v>6955</v>
      </c>
      <c r="D203" t="s">
        <v>7177</v>
      </c>
      <c r="E203" t="s">
        <v>7328</v>
      </c>
      <c r="F203" t="s">
        <v>8394</v>
      </c>
      <c r="G203" t="s">
        <v>10581</v>
      </c>
      <c r="H203" t="s">
        <v>12601</v>
      </c>
      <c r="I203" s="1">
        <v>4559.796875</v>
      </c>
      <c r="J203" s="1">
        <v>10284.8447265625</v>
      </c>
      <c r="K203" s="1">
        <v>977.46551513671875</v>
      </c>
      <c r="L203" s="1">
        <v>2283.875732421875</v>
      </c>
      <c r="M203" s="1">
        <v>4207.2880859375</v>
      </c>
      <c r="N203" s="1">
        <v>1988.8514404296875</v>
      </c>
      <c r="O203" s="1">
        <v>3232.87890625</v>
      </c>
      <c r="P203" s="1">
        <v>3582.4384765625</v>
      </c>
      <c r="Q203" s="1">
        <v>1919.0286865234375</v>
      </c>
      <c r="R203" s="1">
        <v>2823.466796875</v>
      </c>
      <c r="S203" s="1">
        <v>3804.398193359375</v>
      </c>
      <c r="T203" s="1">
        <v>6288.9169921875</v>
      </c>
      <c r="U203" s="1">
        <v>750.0863037109375</v>
      </c>
      <c r="V203" s="1">
        <v>4506.24072265625</v>
      </c>
      <c r="W203" s="1">
        <v>1770.1461181640625</v>
      </c>
      <c r="X203" s="1">
        <v>8394.685546875</v>
      </c>
      <c r="Y203" s="1">
        <v>22146.19140625</v>
      </c>
      <c r="Z203" s="1">
        <v>3985.96923828125</v>
      </c>
      <c r="AA203" s="1">
        <v>32642.666015625</v>
      </c>
      <c r="AB203" s="1">
        <v>1071.8837890625</v>
      </c>
      <c r="AC203" s="1">
        <v>2641.555419921875</v>
      </c>
      <c r="AD203" s="1">
        <v>8078.22802734375</v>
      </c>
      <c r="AE203" s="1">
        <v>6105.31103515625</v>
      </c>
      <c r="AF203" s="1">
        <v>8100.4599609375</v>
      </c>
      <c r="AG203" s="1">
        <v>36572.76953125</v>
      </c>
      <c r="AH203" s="1">
        <v>7708.20654296875</v>
      </c>
      <c r="AI203" s="1">
        <v>2426.261962890625</v>
      </c>
      <c r="AJ203" s="1">
        <v>13768.5888671875</v>
      </c>
      <c r="AK203" s="1">
        <v>5447.12939453125</v>
      </c>
      <c r="AL203" s="1">
        <v>212069.609375</v>
      </c>
      <c r="AM203" s="1">
        <v>158662.140625</v>
      </c>
      <c r="AN203" s="1">
        <v>53407.48828125</v>
      </c>
      <c r="AO203" t="s">
        <v>13013</v>
      </c>
    </row>
    <row r="204" spans="1:41" x14ac:dyDescent="0.25">
      <c r="A204" s="1">
        <v>2013</v>
      </c>
      <c r="B204" t="s">
        <v>495</v>
      </c>
      <c r="C204" t="s">
        <v>6955</v>
      </c>
      <c r="D204" t="s">
        <v>7177</v>
      </c>
      <c r="E204" t="s">
        <v>7328</v>
      </c>
      <c r="F204" t="s">
        <v>8394</v>
      </c>
      <c r="G204" t="s">
        <v>10582</v>
      </c>
      <c r="H204" t="s">
        <v>12601</v>
      </c>
      <c r="I204" s="1">
        <v>4003.0167299999998</v>
      </c>
      <c r="J204" s="1">
        <v>9029</v>
      </c>
      <c r="K204" s="1">
        <v>858.11077027575993</v>
      </c>
      <c r="L204" s="1">
        <v>2005</v>
      </c>
      <c r="M204" s="1">
        <v>3693.55161</v>
      </c>
      <c r="N204" s="1">
        <v>1746</v>
      </c>
      <c r="O204" s="1">
        <v>2838.1238499999999</v>
      </c>
      <c r="P204" s="1">
        <v>3145</v>
      </c>
      <c r="Q204" s="1">
        <v>1684.703</v>
      </c>
      <c r="R204" s="1">
        <v>2478.7035325661918</v>
      </c>
      <c r="S204" s="1">
        <v>3339.857</v>
      </c>
      <c r="T204" s="1">
        <v>5521</v>
      </c>
      <c r="U204" s="1">
        <v>658.49599999999998</v>
      </c>
      <c r="V204" s="1">
        <v>3956</v>
      </c>
      <c r="W204" s="1">
        <v>1554</v>
      </c>
      <c r="X204" s="1">
        <v>7369.6408300000003</v>
      </c>
      <c r="Y204" s="1">
        <v>19442</v>
      </c>
      <c r="Z204" s="1">
        <v>3499.2570000000001</v>
      </c>
      <c r="AA204" s="1">
        <v>28656.789059999999</v>
      </c>
      <c r="AB204" s="1">
        <v>941</v>
      </c>
      <c r="AC204" s="1">
        <v>2319.0045700000001</v>
      </c>
      <c r="AD204" s="1">
        <v>7091.8249999999998</v>
      </c>
      <c r="AE204" s="1">
        <v>5359.8136900000009</v>
      </c>
      <c r="AF204" s="1">
        <v>7111.3420000000006</v>
      </c>
      <c r="AG204" s="1">
        <v>32107</v>
      </c>
      <c r="AH204" s="1">
        <v>6766.98549</v>
      </c>
      <c r="AI204" s="1">
        <v>2130</v>
      </c>
      <c r="AJ204" s="1">
        <v>12087.35635181818</v>
      </c>
      <c r="AK204" s="1">
        <v>4782</v>
      </c>
      <c r="AL204" s="1">
        <v>186174.59375</v>
      </c>
      <c r="AM204" s="1">
        <v>139288.484375</v>
      </c>
      <c r="AN204" s="1">
        <v>46886.09375</v>
      </c>
      <c r="AO204" t="s">
        <v>13014</v>
      </c>
    </row>
    <row r="205" spans="1:41" x14ac:dyDescent="0.25">
      <c r="A205" s="1">
        <v>2013</v>
      </c>
      <c r="B205" t="s">
        <v>495</v>
      </c>
      <c r="C205" t="s">
        <v>6955</v>
      </c>
      <c r="D205" t="s">
        <v>7177</v>
      </c>
      <c r="E205" t="s">
        <v>7329</v>
      </c>
      <c r="F205" t="s">
        <v>8395</v>
      </c>
      <c r="G205" t="s">
        <v>10583</v>
      </c>
      <c r="H205" t="s">
        <v>12601</v>
      </c>
      <c r="I205" s="1">
        <v>9452.505859375</v>
      </c>
      <c r="J205" s="1">
        <v>10948.9345703125</v>
      </c>
      <c r="K205" s="1">
        <v>3911.339599609375</v>
      </c>
      <c r="L205" s="1">
        <v>2394.367431640625</v>
      </c>
      <c r="M205" s="1">
        <v>6516.40673828125</v>
      </c>
      <c r="N205" s="1">
        <v>6742.27490234375</v>
      </c>
      <c r="O205" s="1">
        <v>5247.87451171875</v>
      </c>
      <c r="P205" s="1">
        <v>6114.63623046875</v>
      </c>
      <c r="Q205" s="1">
        <v>4204.02197265625</v>
      </c>
      <c r="R205" s="1">
        <v>5141.43505859375</v>
      </c>
      <c r="S205" s="1">
        <v>8366.6171875</v>
      </c>
      <c r="T205" s="1">
        <v>6894.91259765625</v>
      </c>
      <c r="U205" s="1">
        <v>1897.2537841796875</v>
      </c>
      <c r="V205" s="1">
        <v>5095.150390625</v>
      </c>
      <c r="W205" s="1">
        <v>2260.505126953125</v>
      </c>
      <c r="X205" s="1">
        <v>9006.48046875</v>
      </c>
      <c r="Y205" s="1">
        <v>32495.96484375</v>
      </c>
      <c r="Z205" s="1">
        <v>3141.566162109375</v>
      </c>
      <c r="AA205" s="1">
        <v>41802.9375</v>
      </c>
      <c r="AB205" s="1">
        <v>1567.3880615234375</v>
      </c>
      <c r="AC205" s="1">
        <v>8449.291015625</v>
      </c>
      <c r="AD205" s="1">
        <v>7259.28173828125</v>
      </c>
      <c r="AE205" s="1">
        <v>8433.07421875</v>
      </c>
      <c r="AF205" s="1">
        <v>28605.78125</v>
      </c>
      <c r="AG205" s="1">
        <v>71768.375</v>
      </c>
      <c r="AH205" s="1">
        <v>13272.9599609375</v>
      </c>
      <c r="AI205" s="1">
        <v>2987.83349609375</v>
      </c>
      <c r="AJ205" s="1">
        <v>18465.796875</v>
      </c>
      <c r="AK205" s="1">
        <v>3435.495849609375</v>
      </c>
      <c r="AL205" s="1">
        <v>335880.5</v>
      </c>
      <c r="AM205" s="1">
        <v>265153.375</v>
      </c>
      <c r="AN205" s="1">
        <v>70727.09375</v>
      </c>
      <c r="AO205" t="s">
        <v>13015</v>
      </c>
    </row>
    <row r="206" spans="1:41" x14ac:dyDescent="0.25">
      <c r="A206" s="1">
        <v>2013</v>
      </c>
      <c r="B206" t="s">
        <v>495</v>
      </c>
      <c r="C206" t="s">
        <v>6955</v>
      </c>
      <c r="D206" t="s">
        <v>7177</v>
      </c>
      <c r="E206" t="s">
        <v>7329</v>
      </c>
      <c r="F206" t="s">
        <v>8395</v>
      </c>
      <c r="G206" t="s">
        <v>10584</v>
      </c>
      <c r="H206" t="s">
        <v>12601</v>
      </c>
      <c r="I206" s="1">
        <v>8298.2944700000007</v>
      </c>
      <c r="J206" s="1">
        <v>9612</v>
      </c>
      <c r="K206" s="1">
        <v>3433.74</v>
      </c>
      <c r="L206" s="1">
        <v>2102</v>
      </c>
      <c r="M206" s="1">
        <v>5720.7120000000004</v>
      </c>
      <c r="N206" s="1">
        <v>5919</v>
      </c>
      <c r="O206" s="1">
        <v>4607.0755999999992</v>
      </c>
      <c r="P206" s="1">
        <v>5368</v>
      </c>
      <c r="Q206" s="1">
        <v>3690.6840000000002</v>
      </c>
      <c r="R206" s="1">
        <v>4513.6332414183153</v>
      </c>
      <c r="S206" s="1">
        <v>7345</v>
      </c>
      <c r="T206" s="1">
        <v>6053</v>
      </c>
      <c r="U206" s="1">
        <v>1665.587</v>
      </c>
      <c r="V206" s="1">
        <v>4473</v>
      </c>
      <c r="W206" s="1">
        <v>1984.4829764999999</v>
      </c>
      <c r="X206" s="1">
        <v>7906.7315276004247</v>
      </c>
      <c r="Y206" s="1">
        <v>28528</v>
      </c>
      <c r="Z206" s="1">
        <v>2757.9609999999998</v>
      </c>
      <c r="AA206" s="1">
        <v>36698.530713354812</v>
      </c>
      <c r="AB206" s="1">
        <v>1376</v>
      </c>
      <c r="AC206" s="1">
        <v>7417.5790739999948</v>
      </c>
      <c r="AD206" s="1">
        <v>6372.8770000000004</v>
      </c>
      <c r="AE206" s="1">
        <v>7403.3424846592588</v>
      </c>
      <c r="AF206" s="1">
        <v>25112.832999999999</v>
      </c>
      <c r="AG206" s="1">
        <v>63005</v>
      </c>
      <c r="AH206" s="1">
        <v>11652.24713</v>
      </c>
      <c r="AI206" s="1">
        <v>2623</v>
      </c>
      <c r="AJ206" s="1">
        <v>16211.00488818182</v>
      </c>
      <c r="AK206" s="1">
        <v>3016</v>
      </c>
      <c r="AL206" s="1">
        <v>294867.3125</v>
      </c>
      <c r="AM206" s="1">
        <v>232776.453125</v>
      </c>
      <c r="AN206" s="1">
        <v>62090.8671875</v>
      </c>
      <c r="AO206" t="s">
        <v>13016</v>
      </c>
    </row>
    <row r="207" spans="1:41" x14ac:dyDescent="0.25">
      <c r="A207" s="1">
        <v>2013</v>
      </c>
      <c r="B207" t="s">
        <v>495</v>
      </c>
      <c r="C207" t="s">
        <v>6955</v>
      </c>
      <c r="D207" t="s">
        <v>7177</v>
      </c>
      <c r="E207" t="s">
        <v>7330</v>
      </c>
      <c r="F207" t="s">
        <v>8396</v>
      </c>
      <c r="G207" t="s">
        <v>10585</v>
      </c>
      <c r="H207" t="s">
        <v>12601</v>
      </c>
      <c r="I207" s="1">
        <v>2644.779541015625</v>
      </c>
      <c r="J207" s="1">
        <v>2490.051025390625</v>
      </c>
      <c r="K207" s="1">
        <v>157.49813842773438</v>
      </c>
      <c r="L207" s="1">
        <v>893.04669189453125</v>
      </c>
      <c r="M207" s="1">
        <v>206.17532348632813</v>
      </c>
      <c r="N207" s="1">
        <v>399.82064819335938</v>
      </c>
      <c r="O207" s="1">
        <v>731.8599853515625</v>
      </c>
      <c r="P207" s="1">
        <v>706.23590087890625</v>
      </c>
      <c r="Q207" s="1">
        <v>1068.1168212890625</v>
      </c>
      <c r="R207" s="1">
        <v>730.4019775390625</v>
      </c>
      <c r="S207" s="1">
        <v>1264.583740234375</v>
      </c>
      <c r="T207" s="1">
        <v>2032.1368408203125</v>
      </c>
      <c r="U207" s="1">
        <v>472.05606079101563</v>
      </c>
      <c r="V207" s="1">
        <v>735.85223388671875</v>
      </c>
      <c r="W207" s="1">
        <v>552.458740234375</v>
      </c>
      <c r="X207" s="1">
        <v>2651.19140625</v>
      </c>
      <c r="Y207" s="1">
        <v>10028.5498046875</v>
      </c>
      <c r="Z207" s="1">
        <v>710.2967529296875</v>
      </c>
      <c r="AA207" s="1">
        <v>11427.841796875</v>
      </c>
      <c r="AB207" s="1">
        <v>218.70530700683594</v>
      </c>
      <c r="AC207" s="1">
        <v>1077.608154296875</v>
      </c>
      <c r="AD207" s="1">
        <v>4366.72509765625</v>
      </c>
      <c r="AE207" s="1">
        <v>1413.1702880859375</v>
      </c>
      <c r="AF207" s="1">
        <v>3845.788330078125</v>
      </c>
      <c r="AG207" s="1">
        <v>16339.109375</v>
      </c>
      <c r="AH207" s="1">
        <v>1723.203125</v>
      </c>
      <c r="AI207" s="1">
        <v>763.1904296875</v>
      </c>
      <c r="AJ207" s="1">
        <v>9545.9619140625</v>
      </c>
      <c r="AK207" s="1">
        <v>4025.544677734375</v>
      </c>
      <c r="AL207" s="1">
        <v>83221.9609375</v>
      </c>
      <c r="AM207" s="1">
        <v>64528.6875</v>
      </c>
      <c r="AN207" s="1">
        <v>18693.271484375</v>
      </c>
      <c r="AO207" t="s">
        <v>13017</v>
      </c>
    </row>
    <row r="208" spans="1:41" x14ac:dyDescent="0.25">
      <c r="A208" s="1">
        <v>2013</v>
      </c>
      <c r="B208" t="s">
        <v>495</v>
      </c>
      <c r="C208" t="s">
        <v>6955</v>
      </c>
      <c r="D208" t="s">
        <v>7177</v>
      </c>
      <c r="E208" t="s">
        <v>7330</v>
      </c>
      <c r="F208" t="s">
        <v>8396</v>
      </c>
      <c r="G208" t="s">
        <v>10586</v>
      </c>
      <c r="H208" t="s">
        <v>12601</v>
      </c>
      <c r="I208" s="1">
        <v>2321.83511</v>
      </c>
      <c r="J208" s="1">
        <v>2186</v>
      </c>
      <c r="K208" s="1">
        <v>138.26661737216</v>
      </c>
      <c r="L208" s="1">
        <v>784</v>
      </c>
      <c r="M208" s="1">
        <v>181</v>
      </c>
      <c r="N208" s="1">
        <v>351</v>
      </c>
      <c r="O208" s="1">
        <v>642.49523464276751</v>
      </c>
      <c r="P208" s="1">
        <v>620</v>
      </c>
      <c r="Q208" s="1">
        <v>937.69299999999998</v>
      </c>
      <c r="R208" s="1">
        <v>641.2152421759688</v>
      </c>
      <c r="S208" s="1">
        <v>1110.17</v>
      </c>
      <c r="T208" s="1">
        <v>1784</v>
      </c>
      <c r="U208" s="1">
        <v>414.41500000000002</v>
      </c>
      <c r="V208" s="1">
        <v>646</v>
      </c>
      <c r="W208" s="1">
        <v>485</v>
      </c>
      <c r="X208" s="1">
        <v>2327.4640100000001</v>
      </c>
      <c r="Y208" s="1">
        <v>8804</v>
      </c>
      <c r="Z208" s="1">
        <v>623.56500000000005</v>
      </c>
      <c r="AA208" s="1">
        <v>10032.42985</v>
      </c>
      <c r="AB208" s="1">
        <v>192</v>
      </c>
      <c r="AC208" s="1">
        <v>946.02530000000002</v>
      </c>
      <c r="AD208" s="1">
        <v>3833.52</v>
      </c>
      <c r="AE208" s="1">
        <v>1240.6131399999999</v>
      </c>
      <c r="AF208" s="1">
        <v>3376.1930000000002</v>
      </c>
      <c r="AG208" s="1">
        <v>14344</v>
      </c>
      <c r="AH208" s="1">
        <v>1512.7890579070111</v>
      </c>
      <c r="AI208" s="1">
        <v>670</v>
      </c>
      <c r="AJ208" s="1">
        <v>8380.3393118181812</v>
      </c>
      <c r="AK208" s="1">
        <v>3534</v>
      </c>
      <c r="AL208" s="1">
        <v>73060.0234375</v>
      </c>
      <c r="AM208" s="1">
        <v>56649.32421875</v>
      </c>
      <c r="AN208" s="1">
        <v>16410.703125</v>
      </c>
      <c r="AO208" t="s">
        <v>13018</v>
      </c>
    </row>
    <row r="209" spans="1:41" x14ac:dyDescent="0.25">
      <c r="A209" s="1">
        <v>2013</v>
      </c>
      <c r="B209" t="s">
        <v>495</v>
      </c>
      <c r="C209" t="s">
        <v>6955</v>
      </c>
      <c r="D209" t="s">
        <v>7177</v>
      </c>
      <c r="E209" t="s">
        <v>7331</v>
      </c>
      <c r="F209" t="s">
        <v>8397</v>
      </c>
      <c r="G209" t="s">
        <v>10587</v>
      </c>
      <c r="H209" t="s">
        <v>12601</v>
      </c>
      <c r="I209" s="1">
        <v>1376.2193603515625</v>
      </c>
      <c r="J209" s="1">
        <v>4851.38525390625</v>
      </c>
      <c r="K209" s="1">
        <v>214.80296325683594</v>
      </c>
      <c r="L209" s="1">
        <v>349.70068359375</v>
      </c>
      <c r="M209" s="1">
        <v>1715.4698486328125</v>
      </c>
      <c r="N209" s="1">
        <v>577.51873779296875</v>
      </c>
      <c r="O209" s="1">
        <v>859.7454833984375</v>
      </c>
      <c r="P209" s="1">
        <v>1354.378173828125</v>
      </c>
      <c r="Q209" s="1">
        <v>612.69384765625</v>
      </c>
      <c r="R209" s="1">
        <v>818.84893798828125</v>
      </c>
      <c r="S209" s="1">
        <v>1590.918212890625</v>
      </c>
      <c r="T209" s="1">
        <v>1091.2484130859375</v>
      </c>
      <c r="U209" s="1">
        <v>132.30076599121094</v>
      </c>
      <c r="V209" s="1">
        <v>754.07769775390625</v>
      </c>
      <c r="W209" s="1">
        <v>217.56622314453125</v>
      </c>
      <c r="X209" s="1">
        <v>1963.9161376953125</v>
      </c>
      <c r="Y209" s="1">
        <v>7946.29296875</v>
      </c>
      <c r="Z209" s="1">
        <v>1984.829345703125</v>
      </c>
      <c r="AA209" s="1">
        <v>6100.0146484375</v>
      </c>
      <c r="AB209" s="1">
        <v>426.01971435546875</v>
      </c>
      <c r="AC209" s="1">
        <v>751.46856689453125</v>
      </c>
      <c r="AD209" s="1">
        <v>2687.8916015625</v>
      </c>
      <c r="AE209" s="1">
        <v>1290.0965576171875</v>
      </c>
      <c r="AF209" s="1">
        <v>3170.968505859375</v>
      </c>
      <c r="AG209" s="1">
        <v>9026.150390625</v>
      </c>
      <c r="AH209" s="1">
        <v>3129.367431640625</v>
      </c>
      <c r="AI209" s="1">
        <v>741.5477294921875</v>
      </c>
      <c r="AJ209" s="1">
        <v>3523.225341796875</v>
      </c>
      <c r="AK209" s="1">
        <v>1044.545654296875</v>
      </c>
      <c r="AL209" s="1">
        <v>60303.2109375</v>
      </c>
      <c r="AM209" s="1">
        <v>44620.171875</v>
      </c>
      <c r="AN209" s="1">
        <v>15683.0390625</v>
      </c>
      <c r="AO209" t="s">
        <v>13019</v>
      </c>
    </row>
    <row r="210" spans="1:41" x14ac:dyDescent="0.25">
      <c r="A210" s="1">
        <v>2013</v>
      </c>
      <c r="B210" t="s">
        <v>495</v>
      </c>
      <c r="C210" t="s">
        <v>6955</v>
      </c>
      <c r="D210" t="s">
        <v>7177</v>
      </c>
      <c r="E210" t="s">
        <v>7331</v>
      </c>
      <c r="F210" t="s">
        <v>8397</v>
      </c>
      <c r="G210" t="s">
        <v>10588</v>
      </c>
      <c r="H210" t="s">
        <v>12601</v>
      </c>
      <c r="I210" s="1">
        <v>1208.1741999999999</v>
      </c>
      <c r="J210" s="1">
        <v>4259</v>
      </c>
      <c r="K210" s="1">
        <v>188.57415290360001</v>
      </c>
      <c r="L210" s="1">
        <v>307</v>
      </c>
      <c r="M210" s="1">
        <v>1506</v>
      </c>
      <c r="N210" s="1">
        <v>507</v>
      </c>
      <c r="O210" s="1">
        <v>754.76510095837625</v>
      </c>
      <c r="P210" s="1">
        <v>1189</v>
      </c>
      <c r="Q210" s="1">
        <v>537.88</v>
      </c>
      <c r="R210" s="1">
        <v>718.86225531731759</v>
      </c>
      <c r="S210" s="1">
        <v>1396.6569999999999</v>
      </c>
      <c r="T210" s="1">
        <v>958</v>
      </c>
      <c r="U210" s="1">
        <v>116.146</v>
      </c>
      <c r="V210" s="1">
        <v>662</v>
      </c>
      <c r="W210" s="1">
        <v>191</v>
      </c>
      <c r="X210" s="1">
        <v>1724.1094599999999</v>
      </c>
      <c r="Y210" s="1">
        <v>6976</v>
      </c>
      <c r="Z210" s="1">
        <v>1742.4690000000001</v>
      </c>
      <c r="AA210" s="1">
        <v>5355.1640200000002</v>
      </c>
      <c r="AB210" s="1">
        <v>374</v>
      </c>
      <c r="AC210" s="1">
        <v>659.70947999999999</v>
      </c>
      <c r="AD210" s="1">
        <v>2359.683</v>
      </c>
      <c r="AE210" s="1">
        <v>1132.5675000000001</v>
      </c>
      <c r="AF210" s="1">
        <v>2783.7730000000001</v>
      </c>
      <c r="AG210" s="1">
        <v>7924</v>
      </c>
      <c r="AH210" s="1">
        <v>2747.2516212171199</v>
      </c>
      <c r="AI210" s="1">
        <v>651</v>
      </c>
      <c r="AJ210" s="1">
        <v>3093.0170400000002</v>
      </c>
      <c r="AK210" s="1">
        <v>917</v>
      </c>
      <c r="AL210" s="1">
        <v>52939.796875</v>
      </c>
      <c r="AM210" s="1">
        <v>39171.76171875</v>
      </c>
      <c r="AN210" s="1">
        <v>13768.0400390625</v>
      </c>
      <c r="AO210" t="s">
        <v>13020</v>
      </c>
    </row>
    <row r="211" spans="1:41" x14ac:dyDescent="0.25">
      <c r="A211" s="1">
        <v>2013</v>
      </c>
      <c r="B211" t="s">
        <v>495</v>
      </c>
      <c r="C211" t="s">
        <v>6955</v>
      </c>
      <c r="D211" t="s">
        <v>7177</v>
      </c>
      <c r="E211" t="s">
        <v>7332</v>
      </c>
      <c r="F211" t="s">
        <v>8398</v>
      </c>
      <c r="G211" t="s">
        <v>10589</v>
      </c>
      <c r="H211" t="s">
        <v>12601</v>
      </c>
      <c r="I211" s="1">
        <v>5692.28857421875</v>
      </c>
      <c r="J211" s="1">
        <v>6151.0869140625</v>
      </c>
      <c r="K211" s="1">
        <v>1446.64453125</v>
      </c>
      <c r="L211" s="1">
        <v>410.07244873046875</v>
      </c>
      <c r="M211" s="1">
        <v>2110.99609375</v>
      </c>
      <c r="N211" s="1">
        <v>2879.619873046875</v>
      </c>
      <c r="O211" s="1">
        <v>1785.1190185546875</v>
      </c>
      <c r="P211" s="1">
        <v>1156.176513671875</v>
      </c>
      <c r="Q211" s="1">
        <v>1273.5028076171875</v>
      </c>
      <c r="R211" s="1">
        <v>2083.61474609375</v>
      </c>
      <c r="S211" s="1">
        <v>3482.19873046875</v>
      </c>
      <c r="T211" s="1">
        <v>3069.847900390625</v>
      </c>
      <c r="U211" s="1">
        <v>497.78582763671875</v>
      </c>
      <c r="V211" s="1">
        <v>2606.23828125</v>
      </c>
      <c r="W211" s="1">
        <v>1552.5799560546875</v>
      </c>
      <c r="X211" s="1">
        <v>3069.908203125</v>
      </c>
      <c r="Y211" s="1">
        <v>14681.7333984375</v>
      </c>
      <c r="Z211" s="1">
        <v>220.13145446777344</v>
      </c>
      <c r="AA211" s="1">
        <v>10838.05078125</v>
      </c>
      <c r="AB211" s="1">
        <v>481.83514404296875</v>
      </c>
      <c r="AC211" s="1">
        <v>3716.287841796875</v>
      </c>
      <c r="AD211" s="1">
        <v>2936.307861328125</v>
      </c>
      <c r="AE211" s="1">
        <v>3654.6806640625</v>
      </c>
      <c r="AF211" s="1">
        <v>7228.6162109375</v>
      </c>
      <c r="AG211" s="1">
        <v>41255.56640625</v>
      </c>
      <c r="AH211" s="1">
        <v>4671.34375</v>
      </c>
      <c r="AI211" s="1">
        <v>1091.2484130859375</v>
      </c>
      <c r="AJ211" s="1">
        <v>4120.27197265625</v>
      </c>
      <c r="AK211" s="1">
        <v>1712.052490234375</v>
      </c>
      <c r="AL211" s="1">
        <v>135875.78125</v>
      </c>
      <c r="AM211" s="1">
        <v>108465.7265625</v>
      </c>
      <c r="AN211" s="1">
        <v>27410.083984375</v>
      </c>
      <c r="AO211" t="s">
        <v>13021</v>
      </c>
    </row>
    <row r="212" spans="1:41" x14ac:dyDescent="0.25">
      <c r="A212" s="1">
        <v>2013</v>
      </c>
      <c r="B212" t="s">
        <v>495</v>
      </c>
      <c r="C212" t="s">
        <v>6955</v>
      </c>
      <c r="D212" t="s">
        <v>7177</v>
      </c>
      <c r="E212" t="s">
        <v>7332</v>
      </c>
      <c r="F212" t="s">
        <v>8398</v>
      </c>
      <c r="G212" t="s">
        <v>10590</v>
      </c>
      <c r="H212" t="s">
        <v>12601</v>
      </c>
      <c r="I212" s="1">
        <v>4997.2238100000022</v>
      </c>
      <c r="J212" s="1">
        <v>5400</v>
      </c>
      <c r="K212" s="1">
        <v>1270</v>
      </c>
      <c r="L212" s="1">
        <v>360</v>
      </c>
      <c r="M212" s="1">
        <v>1853.23</v>
      </c>
      <c r="N212" s="1">
        <v>2528</v>
      </c>
      <c r="O212" s="1">
        <v>1567.144588087747</v>
      </c>
      <c r="P212" s="1">
        <v>1015</v>
      </c>
      <c r="Q212" s="1">
        <v>1118</v>
      </c>
      <c r="R212" s="1">
        <v>1829.192070000003</v>
      </c>
      <c r="S212" s="1">
        <v>3057</v>
      </c>
      <c r="T212" s="1">
        <v>2695</v>
      </c>
      <c r="U212" s="1">
        <v>437.00299999999999</v>
      </c>
      <c r="V212" s="1">
        <v>2288</v>
      </c>
      <c r="W212" s="1">
        <v>1363</v>
      </c>
      <c r="X212" s="1">
        <v>2695.0529099999999</v>
      </c>
      <c r="Y212" s="1">
        <v>12889</v>
      </c>
      <c r="Z212" s="1">
        <v>193.25200000000001</v>
      </c>
      <c r="AA212" s="1">
        <v>9514.6559500000021</v>
      </c>
      <c r="AB212" s="1">
        <v>423</v>
      </c>
      <c r="AC212" s="1">
        <v>3262.5054499999951</v>
      </c>
      <c r="AD212" s="1">
        <v>2577.7660000000001</v>
      </c>
      <c r="AE212" s="1">
        <v>3208.4207578260871</v>
      </c>
      <c r="AF212" s="1">
        <v>6345.9560000000001</v>
      </c>
      <c r="AG212" s="1">
        <v>36218</v>
      </c>
      <c r="AH212" s="1">
        <v>4100.9427100000021</v>
      </c>
      <c r="AI212" s="1">
        <v>958</v>
      </c>
      <c r="AJ212" s="1">
        <v>3617.1603054545458</v>
      </c>
      <c r="AK212" s="1">
        <v>1503</v>
      </c>
      <c r="AL212" s="1">
        <v>119284.5078125</v>
      </c>
      <c r="AM212" s="1">
        <v>95221.3828125</v>
      </c>
      <c r="AN212" s="1">
        <v>24063.13671875</v>
      </c>
      <c r="AO212" t="s">
        <v>13022</v>
      </c>
    </row>
    <row r="213" spans="1:41" x14ac:dyDescent="0.25">
      <c r="A213" s="1">
        <v>2013</v>
      </c>
      <c r="B213" t="s">
        <v>495</v>
      </c>
      <c r="C213" t="s">
        <v>6955</v>
      </c>
      <c r="D213" t="s">
        <v>7177</v>
      </c>
      <c r="E213" t="s">
        <v>7333</v>
      </c>
      <c r="F213" t="s">
        <v>8399</v>
      </c>
      <c r="G213" t="s">
        <v>10591</v>
      </c>
      <c r="H213" t="s">
        <v>12601</v>
      </c>
      <c r="I213" s="1">
        <v>14012.302734375</v>
      </c>
      <c r="J213" s="1">
        <v>21233.779296875</v>
      </c>
      <c r="K213" s="1">
        <v>4888.80517578125</v>
      </c>
      <c r="L213" s="1">
        <v>4678.2431640625</v>
      </c>
      <c r="M213" s="1">
        <v>10723.6953125</v>
      </c>
      <c r="N213" s="1">
        <v>8731.1259765625</v>
      </c>
      <c r="O213" s="1">
        <v>8480.75390625</v>
      </c>
      <c r="P213" s="1">
        <v>9697.07421875</v>
      </c>
      <c r="Q213" s="1">
        <v>6123.05029296875</v>
      </c>
      <c r="R213" s="1">
        <v>7964.90185546875</v>
      </c>
      <c r="S213" s="1">
        <v>12171.015625</v>
      </c>
      <c r="T213" s="1">
        <v>13183.830078125</v>
      </c>
      <c r="U213" s="1">
        <v>2647.340087890625</v>
      </c>
      <c r="V213" s="1">
        <v>9601.390625</v>
      </c>
      <c r="W213" s="1">
        <v>4030.651123046875</v>
      </c>
      <c r="X213" s="1">
        <v>17401.166015625</v>
      </c>
      <c r="Y213" s="1">
        <v>54642.15625</v>
      </c>
      <c r="Z213" s="1">
        <v>7127.53564453125</v>
      </c>
      <c r="AA213" s="1">
        <v>74445.6015625</v>
      </c>
      <c r="AB213" s="1">
        <v>2639.27197265625</v>
      </c>
      <c r="AC213" s="1">
        <v>11090.8466796875</v>
      </c>
      <c r="AD213" s="1">
        <v>15337.509765625</v>
      </c>
      <c r="AE213" s="1">
        <v>14538.3857421875</v>
      </c>
      <c r="AF213" s="1">
        <v>36706.2421875</v>
      </c>
      <c r="AG213" s="1">
        <v>108341.140625</v>
      </c>
      <c r="AH213" s="1">
        <v>20981.166015625</v>
      </c>
      <c r="AI213" s="1">
        <v>5414.095703125</v>
      </c>
      <c r="AJ213" s="1">
        <v>32234.384765625</v>
      </c>
      <c r="AK213" s="1">
        <v>8882.625</v>
      </c>
      <c r="AL213" s="1">
        <v>547950.0625</v>
      </c>
      <c r="AM213" s="1">
        <v>423815.5</v>
      </c>
      <c r="AN213" s="1">
        <v>124134.5859375</v>
      </c>
      <c r="AO213" t="s">
        <v>13023</v>
      </c>
    </row>
    <row r="214" spans="1:41" x14ac:dyDescent="0.25">
      <c r="A214" s="1">
        <v>2013</v>
      </c>
      <c r="B214" t="s">
        <v>495</v>
      </c>
      <c r="C214" t="s">
        <v>6955</v>
      </c>
      <c r="D214" t="s">
        <v>7177</v>
      </c>
      <c r="E214" t="s">
        <v>7333</v>
      </c>
      <c r="F214" t="s">
        <v>8399</v>
      </c>
      <c r="G214" t="s">
        <v>10592</v>
      </c>
      <c r="H214" t="s">
        <v>12601</v>
      </c>
      <c r="I214" s="1">
        <v>12301.3112</v>
      </c>
      <c r="J214" s="1">
        <v>18641</v>
      </c>
      <c r="K214" s="1">
        <v>4291.8507702757597</v>
      </c>
      <c r="L214" s="1">
        <v>4107</v>
      </c>
      <c r="M214" s="1">
        <v>9414.26361</v>
      </c>
      <c r="N214" s="1">
        <v>7665</v>
      </c>
      <c r="O214" s="1">
        <v>7445.1994499999992</v>
      </c>
      <c r="P214" s="1">
        <v>8513</v>
      </c>
      <c r="Q214" s="1">
        <v>5375.3869999999997</v>
      </c>
      <c r="R214" s="1">
        <v>6992.3367739845071</v>
      </c>
      <c r="S214" s="1">
        <v>10684.857</v>
      </c>
      <c r="T214" s="1">
        <v>11574</v>
      </c>
      <c r="U214" s="1">
        <v>2324.0830000000001</v>
      </c>
      <c r="V214" s="1">
        <v>8429</v>
      </c>
      <c r="W214" s="1">
        <v>3538.4829764999999</v>
      </c>
      <c r="X214" s="1">
        <v>15276.37235760043</v>
      </c>
      <c r="Y214" s="1">
        <v>47970</v>
      </c>
      <c r="Z214" s="1">
        <v>6257.2179999999998</v>
      </c>
      <c r="AA214" s="1">
        <v>65355.319773354822</v>
      </c>
      <c r="AB214" s="1">
        <v>2317</v>
      </c>
      <c r="AC214" s="1">
        <v>9736.5836439999948</v>
      </c>
      <c r="AD214" s="1">
        <v>13464.701999999999</v>
      </c>
      <c r="AE214" s="1">
        <v>12763.15617465926</v>
      </c>
      <c r="AF214" s="1">
        <v>32224.174999999999</v>
      </c>
      <c r="AG214" s="1">
        <v>95112</v>
      </c>
      <c r="AH214" s="1">
        <v>18419.232619999999</v>
      </c>
      <c r="AI214" s="1">
        <v>4753</v>
      </c>
      <c r="AJ214" s="1">
        <v>28298.361239999998</v>
      </c>
      <c r="AK214" s="1">
        <v>7798</v>
      </c>
      <c r="AL214" s="1">
        <v>481041.90625</v>
      </c>
      <c r="AM214" s="1">
        <v>372064.9375</v>
      </c>
      <c r="AN214" s="1">
        <v>108976.9609375</v>
      </c>
      <c r="AO214" t="s">
        <v>13024</v>
      </c>
    </row>
    <row r="215" spans="1:41" x14ac:dyDescent="0.25">
      <c r="A215" s="1">
        <v>2013</v>
      </c>
      <c r="B215" t="s">
        <v>495</v>
      </c>
      <c r="C215" t="s">
        <v>6955</v>
      </c>
      <c r="D215" t="s">
        <v>7177</v>
      </c>
      <c r="E215" t="s">
        <v>7334</v>
      </c>
      <c r="F215" t="s">
        <v>8400</v>
      </c>
      <c r="G215" t="s">
        <v>10593</v>
      </c>
      <c r="H215" t="s">
        <v>12601</v>
      </c>
      <c r="I215" s="1">
        <v>108.51547241210938</v>
      </c>
      <c r="J215" s="1">
        <v>1427.280029296875</v>
      </c>
      <c r="K215" s="1">
        <v>0</v>
      </c>
      <c r="L215" s="1"/>
      <c r="M215" s="1">
        <v>945.3201904296875</v>
      </c>
      <c r="N215" s="1">
        <v>223.26167297363281</v>
      </c>
      <c r="O215" s="1">
        <v>1016.856689453125</v>
      </c>
      <c r="P215" s="1">
        <v>1055.9366455078125</v>
      </c>
      <c r="Q215" s="1">
        <v>0</v>
      </c>
      <c r="R215" s="1">
        <v>422.13360595703125</v>
      </c>
      <c r="S215" s="1">
        <v>747.45501708984375</v>
      </c>
      <c r="T215" s="1">
        <v>1773.5633544921875</v>
      </c>
      <c r="U215" s="1">
        <v>34.127140045166016</v>
      </c>
      <c r="V215" s="1">
        <v>1185.7928466796875</v>
      </c>
      <c r="W215" s="1">
        <v>282.49435424804688</v>
      </c>
      <c r="X215" s="1">
        <v>0</v>
      </c>
      <c r="Y215" s="1">
        <v>2302.101318359375</v>
      </c>
      <c r="Z215" s="1">
        <v>803.05743408203125</v>
      </c>
      <c r="AA215" s="1">
        <v>6283.306640625</v>
      </c>
      <c r="AB215" s="1">
        <v>0</v>
      </c>
      <c r="AC215" s="1">
        <v>739.26953125</v>
      </c>
      <c r="AD215" s="1"/>
      <c r="AE215" s="1">
        <v>2304.220947265625</v>
      </c>
      <c r="AF215" s="1">
        <v>0</v>
      </c>
      <c r="AG215" s="1">
        <v>0</v>
      </c>
      <c r="AH215" s="1">
        <v>1293.3126220703125</v>
      </c>
      <c r="AI215" s="1">
        <v>505.75604248046875</v>
      </c>
      <c r="AJ215" s="1"/>
      <c r="AK215" s="1"/>
      <c r="AL215" s="1">
        <v>23453.76171875</v>
      </c>
      <c r="AM215" s="1">
        <v>16889.00390625</v>
      </c>
      <c r="AN215" s="1">
        <v>6564.7578125</v>
      </c>
      <c r="AO215" t="s">
        <v>13025</v>
      </c>
    </row>
    <row r="216" spans="1:41" x14ac:dyDescent="0.25">
      <c r="A216" s="1">
        <v>2013</v>
      </c>
      <c r="B216" t="s">
        <v>495</v>
      </c>
      <c r="C216" t="s">
        <v>6955</v>
      </c>
      <c r="D216" t="s">
        <v>7177</v>
      </c>
      <c r="E216" t="s">
        <v>7334</v>
      </c>
      <c r="F216" t="s">
        <v>8400</v>
      </c>
      <c r="G216" t="s">
        <v>10594</v>
      </c>
      <c r="H216" t="s">
        <v>12601</v>
      </c>
      <c r="I216" s="1">
        <v>95.265040000000027</v>
      </c>
      <c r="J216" s="1">
        <v>1253</v>
      </c>
      <c r="K216" s="1">
        <v>0</v>
      </c>
      <c r="L216" s="1"/>
      <c r="M216" s="1">
        <v>829.89058</v>
      </c>
      <c r="N216" s="1">
        <v>196</v>
      </c>
      <c r="O216" s="1">
        <v>892.69200000000001</v>
      </c>
      <c r="P216" s="1">
        <v>927</v>
      </c>
      <c r="Q216" s="1">
        <v>0</v>
      </c>
      <c r="R216" s="1">
        <v>370.58839947996978</v>
      </c>
      <c r="S216" s="1">
        <v>656.18600000000004</v>
      </c>
      <c r="T216" s="1">
        <v>1557</v>
      </c>
      <c r="U216" s="1">
        <v>29.96</v>
      </c>
      <c r="V216" s="1">
        <v>1041</v>
      </c>
      <c r="W216" s="1">
        <v>248</v>
      </c>
      <c r="X216" s="1">
        <v>0</v>
      </c>
      <c r="Y216" s="1">
        <v>2021</v>
      </c>
      <c r="Z216" s="1">
        <v>704.99900000000002</v>
      </c>
      <c r="AA216" s="1">
        <v>5516.0748500000009</v>
      </c>
      <c r="AB216" s="1">
        <v>0</v>
      </c>
      <c r="AC216" s="1">
        <v>649</v>
      </c>
      <c r="AD216" s="1"/>
      <c r="AE216" s="1">
        <v>2022.86096</v>
      </c>
      <c r="AF216" s="1">
        <v>0</v>
      </c>
      <c r="AG216" s="1">
        <v>0</v>
      </c>
      <c r="AH216" s="1">
        <v>1135.39096</v>
      </c>
      <c r="AI216" s="1">
        <v>444</v>
      </c>
      <c r="AJ216" s="1"/>
      <c r="AK216" s="1"/>
      <c r="AL216" s="1">
        <v>20589.908203125</v>
      </c>
      <c r="AM216" s="1">
        <v>14826.7490234375</v>
      </c>
      <c r="AN216" s="1">
        <v>5763.15966796875</v>
      </c>
      <c r="AO216" t="s">
        <v>13026</v>
      </c>
    </row>
    <row r="217" spans="1:41" x14ac:dyDescent="0.25">
      <c r="A217" s="1">
        <v>2013</v>
      </c>
      <c r="B217" t="s">
        <v>495</v>
      </c>
      <c r="C217" t="s">
        <v>6956</v>
      </c>
      <c r="D217" t="s">
        <v>7178</v>
      </c>
      <c r="E217" t="s">
        <v>7335</v>
      </c>
      <c r="F217" t="s">
        <v>8401</v>
      </c>
      <c r="G217" t="s">
        <v>10595</v>
      </c>
      <c r="H217" t="s">
        <v>12601</v>
      </c>
      <c r="I217" s="1">
        <v>12157.357421875</v>
      </c>
      <c r="J217" s="1">
        <v>14254.49609375</v>
      </c>
      <c r="K217" s="1">
        <v>2354.831298828125</v>
      </c>
      <c r="L217" s="1">
        <v>2532.87939453125</v>
      </c>
      <c r="M217" s="1">
        <v>5516.14697265625</v>
      </c>
      <c r="N217" s="1">
        <v>12800.4814453125</v>
      </c>
      <c r="O217" s="1">
        <v>2009.739990234375</v>
      </c>
      <c r="P217" s="1">
        <v>6855.5458984375</v>
      </c>
      <c r="Q217" s="1">
        <v>4713.90185546875</v>
      </c>
      <c r="R217" s="1">
        <v>7703.70068359375</v>
      </c>
      <c r="S217" s="1"/>
      <c r="T217" s="1"/>
      <c r="U217" s="1">
        <v>2243.9033203125</v>
      </c>
      <c r="V217" s="1"/>
      <c r="W217" s="1">
        <v>2466.57421875</v>
      </c>
      <c r="X217" s="1">
        <v>12661.0830078125</v>
      </c>
      <c r="Y217" s="1">
        <v>15870.3408203125</v>
      </c>
      <c r="Z217" s="1">
        <v>5918.0283203125</v>
      </c>
      <c r="AA217" s="1">
        <v>240.29252624511719</v>
      </c>
      <c r="AB217" s="1">
        <v>1946.85986328125</v>
      </c>
      <c r="AC217" s="1">
        <v>6172.455078125</v>
      </c>
      <c r="AD217" s="1">
        <v>26313.2578125</v>
      </c>
      <c r="AE217" s="1">
        <v>17309.64453125</v>
      </c>
      <c r="AF217" s="1">
        <v>1933.3741455078125</v>
      </c>
      <c r="AG217" s="1">
        <v>0</v>
      </c>
      <c r="AH217" s="1">
        <v>-306.49557495117188</v>
      </c>
      <c r="AI217" s="1">
        <v>6194.888671875</v>
      </c>
      <c r="AJ217" s="1"/>
      <c r="AK217" s="1">
        <v>5131.9619140625</v>
      </c>
      <c r="AL217" s="1">
        <v>174995.25</v>
      </c>
      <c r="AM217" s="1">
        <v>110706.40625</v>
      </c>
      <c r="AN217" s="1">
        <v>64288.84375</v>
      </c>
      <c r="AO217" t="s">
        <v>13027</v>
      </c>
    </row>
    <row r="218" spans="1:41" x14ac:dyDescent="0.25">
      <c r="A218" s="1">
        <v>2013</v>
      </c>
      <c r="B218" t="s">
        <v>495</v>
      </c>
      <c r="C218" t="s">
        <v>6956</v>
      </c>
      <c r="D218" t="s">
        <v>7178</v>
      </c>
      <c r="E218" t="s">
        <v>7335</v>
      </c>
      <c r="F218" t="s">
        <v>8401</v>
      </c>
      <c r="G218" t="s">
        <v>10596</v>
      </c>
      <c r="H218" t="s">
        <v>12601</v>
      </c>
      <c r="I218" s="1">
        <v>9916.421875</v>
      </c>
      <c r="J218" s="1">
        <v>11627</v>
      </c>
      <c r="K218" s="1">
        <v>1920.77099609375</v>
      </c>
      <c r="L218" s="1">
        <v>2066</v>
      </c>
      <c r="M218" s="1">
        <v>4499.369140625</v>
      </c>
      <c r="N218" s="1">
        <v>10441</v>
      </c>
      <c r="O218" s="1">
        <v>1639.28955078125</v>
      </c>
      <c r="P218" s="1">
        <v>5591.8798828125</v>
      </c>
      <c r="Q218" s="1">
        <v>3845</v>
      </c>
      <c r="R218" s="1">
        <v>6283.6962890625</v>
      </c>
      <c r="S218" s="1"/>
      <c r="T218" s="1"/>
      <c r="U218" s="1">
        <v>1830.2900390625</v>
      </c>
      <c r="V218" s="1"/>
      <c r="W218" s="1">
        <v>2011.916748046875</v>
      </c>
      <c r="X218" s="1">
        <v>10327.296875</v>
      </c>
      <c r="Y218" s="1">
        <v>12945</v>
      </c>
      <c r="Z218" s="1">
        <v>4827.1728515625</v>
      </c>
      <c r="AA218" s="1">
        <v>196</v>
      </c>
      <c r="AB218" s="1">
        <v>1588</v>
      </c>
      <c r="AC218" s="1">
        <v>5034.70166015625</v>
      </c>
      <c r="AD218" s="1">
        <v>21463</v>
      </c>
      <c r="AE218" s="1">
        <v>14119</v>
      </c>
      <c r="AF218" s="1">
        <v>1577</v>
      </c>
      <c r="AG218" s="1">
        <v>0</v>
      </c>
      <c r="AH218" s="1">
        <v>-250</v>
      </c>
      <c r="AI218" s="1">
        <v>5053</v>
      </c>
      <c r="AJ218" s="1"/>
      <c r="AK218" s="1">
        <v>4186</v>
      </c>
      <c r="AL218" s="1">
        <v>142738.8125</v>
      </c>
      <c r="AM218" s="1">
        <v>90300.1640625</v>
      </c>
      <c r="AN218" s="1">
        <v>52438.64453125</v>
      </c>
      <c r="AO218" t="s">
        <v>13028</v>
      </c>
    </row>
    <row r="219" spans="1:41" x14ac:dyDescent="0.25">
      <c r="A219" s="1">
        <v>2013</v>
      </c>
      <c r="B219" t="s">
        <v>495</v>
      </c>
      <c r="C219" t="s">
        <v>6956</v>
      </c>
      <c r="D219" t="s">
        <v>7178</v>
      </c>
      <c r="E219" t="s">
        <v>7335</v>
      </c>
      <c r="F219" t="s">
        <v>8402</v>
      </c>
      <c r="G219" t="s">
        <v>10597</v>
      </c>
      <c r="H219" t="s">
        <v>12601</v>
      </c>
      <c r="I219" s="1">
        <v>0</v>
      </c>
      <c r="J219" s="1">
        <v>0</v>
      </c>
      <c r="K219" s="1">
        <v>0</v>
      </c>
      <c r="L219" s="1"/>
      <c r="M219" s="1"/>
      <c r="N219" s="1">
        <v>0</v>
      </c>
      <c r="O219" s="1">
        <v>20.497079849243164</v>
      </c>
      <c r="P219" s="1">
        <v>0</v>
      </c>
      <c r="Q219" s="1">
        <v>0</v>
      </c>
      <c r="R219" s="1">
        <v>0</v>
      </c>
      <c r="S219" s="1"/>
      <c r="T219" s="1"/>
      <c r="U219" s="1"/>
      <c r="V219" s="1"/>
      <c r="W219" s="1">
        <v>0</v>
      </c>
      <c r="X219" s="1"/>
      <c r="Y219" s="1"/>
      <c r="Z219" s="1">
        <v>0</v>
      </c>
      <c r="AA219" s="1">
        <v>0</v>
      </c>
      <c r="AB219" s="1"/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/>
      <c r="AI219" s="1"/>
      <c r="AJ219" s="1"/>
      <c r="AK219" s="1"/>
      <c r="AL219" s="1">
        <v>20.497079849243164</v>
      </c>
      <c r="AM219" s="1">
        <v>0</v>
      </c>
      <c r="AN219" s="1">
        <v>20.497079849243164</v>
      </c>
      <c r="AO219" t="s">
        <v>13029</v>
      </c>
    </row>
    <row r="220" spans="1:41" x14ac:dyDescent="0.25">
      <c r="A220" s="1">
        <v>2013</v>
      </c>
      <c r="B220" t="s">
        <v>495</v>
      </c>
      <c r="C220" t="s">
        <v>6956</v>
      </c>
      <c r="D220" t="s">
        <v>7178</v>
      </c>
      <c r="E220" t="s">
        <v>7335</v>
      </c>
      <c r="F220" t="s">
        <v>8402</v>
      </c>
      <c r="G220" t="s">
        <v>10598</v>
      </c>
      <c r="H220" t="s">
        <v>12601</v>
      </c>
      <c r="I220" s="1">
        <v>0</v>
      </c>
      <c r="J220" s="1">
        <v>0</v>
      </c>
      <c r="K220" s="1">
        <v>0</v>
      </c>
      <c r="L220" s="1"/>
      <c r="M220" s="1"/>
      <c r="N220" s="1">
        <v>0</v>
      </c>
      <c r="O220" s="1">
        <v>18.513900756835938</v>
      </c>
      <c r="P220" s="1">
        <v>0</v>
      </c>
      <c r="Q220" s="1">
        <v>0</v>
      </c>
      <c r="R220" s="1">
        <v>0</v>
      </c>
      <c r="S220" s="1"/>
      <c r="T220" s="1"/>
      <c r="U220" s="1"/>
      <c r="V220" s="1"/>
      <c r="W220" s="1">
        <v>0</v>
      </c>
      <c r="X220" s="1"/>
      <c r="Y220" s="1"/>
      <c r="Z220" s="1">
        <v>0</v>
      </c>
      <c r="AA220" s="1">
        <v>0</v>
      </c>
      <c r="AB220" s="1"/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/>
      <c r="AI220" s="1"/>
      <c r="AJ220" s="1"/>
      <c r="AK220" s="1"/>
      <c r="AL220" s="1">
        <v>18.513900756835938</v>
      </c>
      <c r="AM220" s="1">
        <v>0</v>
      </c>
      <c r="AN220" s="1">
        <v>18.513900756835938</v>
      </c>
      <c r="AO220" t="s">
        <v>13030</v>
      </c>
    </row>
    <row r="221" spans="1:41" x14ac:dyDescent="0.25">
      <c r="A221" s="1">
        <v>2013</v>
      </c>
      <c r="B221" t="s">
        <v>495</v>
      </c>
      <c r="C221" t="s">
        <v>6956</v>
      </c>
      <c r="D221" t="s">
        <v>7178</v>
      </c>
      <c r="E221" t="s">
        <v>7335</v>
      </c>
      <c r="F221" t="s">
        <v>8403</v>
      </c>
      <c r="G221" t="s">
        <v>10599</v>
      </c>
      <c r="H221" t="s">
        <v>12601</v>
      </c>
      <c r="I221" s="1">
        <v>5298.70947265625</v>
      </c>
      <c r="J221" s="1">
        <v>20111.775390625</v>
      </c>
      <c r="K221" s="1">
        <v>977.908935546875</v>
      </c>
      <c r="L221" s="1">
        <v>55.815418243408203</v>
      </c>
      <c r="M221" s="1">
        <v>3000.459228515625</v>
      </c>
      <c r="N221" s="1">
        <v>2794.188232421875</v>
      </c>
      <c r="O221" s="1">
        <v>7082.4970703125</v>
      </c>
      <c r="P221" s="1">
        <v>3233.990966796875</v>
      </c>
      <c r="Q221" s="1">
        <v>2171.10595703125</v>
      </c>
      <c r="R221" s="1">
        <v>3029.1865234375</v>
      </c>
      <c r="S221" s="1"/>
      <c r="T221" s="1">
        <v>86.570854187011719</v>
      </c>
      <c r="U221" s="1">
        <v>495.20123291015625</v>
      </c>
      <c r="V221" s="1"/>
      <c r="W221" s="1">
        <v>1132.255615234375</v>
      </c>
      <c r="X221" s="1">
        <v>9283.7666015625</v>
      </c>
      <c r="Y221" s="1">
        <v>14211.2890625</v>
      </c>
      <c r="Z221" s="1">
        <v>3285.135986328125</v>
      </c>
      <c r="AA221" s="1">
        <v>0</v>
      </c>
      <c r="AB221" s="1">
        <v>1071.8837890625</v>
      </c>
      <c r="AC221" s="1">
        <v>960.730224609375</v>
      </c>
      <c r="AD221" s="1">
        <v>4532.43994140625</v>
      </c>
      <c r="AE221" s="1">
        <v>8840.478515625</v>
      </c>
      <c r="AF221" s="1">
        <v>2630.945068359375</v>
      </c>
      <c r="AG221" s="1">
        <v>11860.20703125</v>
      </c>
      <c r="AH221" s="1"/>
      <c r="AI221" s="1">
        <v>2711.03466796875</v>
      </c>
      <c r="AJ221" s="1">
        <v>15091.4091796875</v>
      </c>
      <c r="AK221" s="1">
        <v>7569.25439453125</v>
      </c>
      <c r="AL221" s="1">
        <v>131518.21875</v>
      </c>
      <c r="AM221" s="1">
        <v>94070.171875</v>
      </c>
      <c r="AN221" s="1">
        <v>37448.07421875</v>
      </c>
      <c r="AO221" t="s">
        <v>13031</v>
      </c>
    </row>
    <row r="222" spans="1:41" x14ac:dyDescent="0.25">
      <c r="A222" s="1">
        <v>2013</v>
      </c>
      <c r="B222" t="s">
        <v>495</v>
      </c>
      <c r="C222" t="s">
        <v>6956</v>
      </c>
      <c r="D222" t="s">
        <v>7178</v>
      </c>
      <c r="E222" t="s">
        <v>7335</v>
      </c>
      <c r="F222" t="s">
        <v>8403</v>
      </c>
      <c r="G222" t="s">
        <v>10600</v>
      </c>
      <c r="H222" t="s">
        <v>12601</v>
      </c>
      <c r="I222" s="1">
        <v>4651.703125</v>
      </c>
      <c r="J222" s="1">
        <v>17656</v>
      </c>
      <c r="K222" s="1">
        <v>858.5</v>
      </c>
      <c r="L222" s="1">
        <v>49</v>
      </c>
      <c r="M222" s="1">
        <v>2634.083984375</v>
      </c>
      <c r="N222" s="1">
        <v>2453</v>
      </c>
      <c r="O222" s="1">
        <v>6217.67919921875</v>
      </c>
      <c r="P222" s="1">
        <v>2839.10009765625</v>
      </c>
      <c r="Q222" s="1">
        <v>1906</v>
      </c>
      <c r="R222" s="1">
        <v>2659.303466796875</v>
      </c>
      <c r="S222" s="1"/>
      <c r="T222" s="1">
        <v>76</v>
      </c>
      <c r="U222" s="1">
        <v>434.7340087890625</v>
      </c>
      <c r="V222" s="1"/>
      <c r="W222" s="1">
        <v>994</v>
      </c>
      <c r="X222" s="1">
        <v>8150.1591796875</v>
      </c>
      <c r="Y222" s="1">
        <v>12476</v>
      </c>
      <c r="Z222" s="1">
        <v>2884</v>
      </c>
      <c r="AA222" s="1">
        <v>0</v>
      </c>
      <c r="AB222" s="1">
        <v>941</v>
      </c>
      <c r="AC222" s="1">
        <v>843.4189453125</v>
      </c>
      <c r="AD222" s="1">
        <v>3979</v>
      </c>
      <c r="AE222" s="1">
        <v>7761</v>
      </c>
      <c r="AF222" s="1">
        <v>2309.68994140625</v>
      </c>
      <c r="AG222" s="1">
        <v>10412</v>
      </c>
      <c r="AH222" s="1"/>
      <c r="AI222" s="1">
        <v>2380</v>
      </c>
      <c r="AJ222" s="1">
        <v>13248.65234375</v>
      </c>
      <c r="AK222" s="1">
        <v>6645</v>
      </c>
      <c r="AL222" s="1">
        <v>115459.03125</v>
      </c>
      <c r="AM222" s="1">
        <v>82583.609375</v>
      </c>
      <c r="AN222" s="1">
        <v>32875.421875</v>
      </c>
      <c r="AO222" t="s">
        <v>13032</v>
      </c>
    </row>
    <row r="223" spans="1:41" x14ac:dyDescent="0.25">
      <c r="A223" s="1">
        <v>2013</v>
      </c>
      <c r="B223" t="s">
        <v>495</v>
      </c>
      <c r="C223" t="s">
        <v>6956</v>
      </c>
      <c r="D223" t="s">
        <v>7178</v>
      </c>
      <c r="E223" t="s">
        <v>7335</v>
      </c>
      <c r="F223" t="s">
        <v>8404</v>
      </c>
      <c r="G223" t="s">
        <v>10601</v>
      </c>
      <c r="H223" t="s">
        <v>12601</v>
      </c>
      <c r="I223" s="1">
        <v>0</v>
      </c>
      <c r="J223" s="1">
        <v>0</v>
      </c>
      <c r="K223" s="1"/>
      <c r="L223" s="1">
        <v>1124.832275390625</v>
      </c>
      <c r="M223" s="1"/>
      <c r="N223" s="1">
        <v>0</v>
      </c>
      <c r="O223" s="1"/>
      <c r="P223" s="1">
        <v>-827.01739501953125</v>
      </c>
      <c r="Q223" s="1">
        <v>0</v>
      </c>
      <c r="R223" s="1">
        <v>0</v>
      </c>
      <c r="S223" s="1">
        <v>381.95584106445313</v>
      </c>
      <c r="T223" s="1"/>
      <c r="U223" s="1">
        <v>16.606775283813477</v>
      </c>
      <c r="V223" s="1"/>
      <c r="W223" s="1">
        <v>0</v>
      </c>
      <c r="X223" s="1"/>
      <c r="Y223" s="1"/>
      <c r="Z223" s="1">
        <v>2703.5830078125</v>
      </c>
      <c r="AA223" s="1">
        <v>0</v>
      </c>
      <c r="AB223" s="1"/>
      <c r="AC223" s="1">
        <v>0</v>
      </c>
      <c r="AD223" s="1">
        <v>0</v>
      </c>
      <c r="AE223" s="1">
        <v>136.17555236816406</v>
      </c>
      <c r="AF223" s="1">
        <v>0</v>
      </c>
      <c r="AG223" s="1">
        <v>0</v>
      </c>
      <c r="AH223" s="1"/>
      <c r="AI223" s="1"/>
      <c r="AJ223" s="1"/>
      <c r="AK223" s="1">
        <v>636.593017578125</v>
      </c>
      <c r="AL223" s="1">
        <v>4172.72900390625</v>
      </c>
      <c r="AM223" s="1">
        <v>3154.18017578125</v>
      </c>
      <c r="AN223" s="1">
        <v>1018.548828125</v>
      </c>
      <c r="AO223" t="s">
        <v>13033</v>
      </c>
    </row>
    <row r="224" spans="1:41" x14ac:dyDescent="0.25">
      <c r="A224" s="1">
        <v>2013</v>
      </c>
      <c r="B224" t="s">
        <v>495</v>
      </c>
      <c r="C224" t="s">
        <v>6956</v>
      </c>
      <c r="D224" t="s">
        <v>7178</v>
      </c>
      <c r="E224" t="s">
        <v>7335</v>
      </c>
      <c r="F224" t="s">
        <v>8404</v>
      </c>
      <c r="G224" t="s">
        <v>10602</v>
      </c>
      <c r="H224" t="s">
        <v>12601</v>
      </c>
      <c r="I224" s="1">
        <v>0</v>
      </c>
      <c r="J224" s="1">
        <v>0</v>
      </c>
      <c r="K224" s="1"/>
      <c r="L224" s="1">
        <v>1016</v>
      </c>
      <c r="M224" s="1"/>
      <c r="N224" s="1">
        <v>0</v>
      </c>
      <c r="O224" s="1"/>
      <c r="P224" s="1">
        <v>-747</v>
      </c>
      <c r="Q224" s="1">
        <v>0</v>
      </c>
      <c r="R224" s="1">
        <v>0</v>
      </c>
      <c r="S224" s="1">
        <v>345</v>
      </c>
      <c r="T224" s="1"/>
      <c r="U224" s="1">
        <v>15</v>
      </c>
      <c r="V224" s="1"/>
      <c r="W224" s="1">
        <v>0</v>
      </c>
      <c r="X224" s="1"/>
      <c r="Y224" s="1"/>
      <c r="Z224" s="1">
        <v>2442</v>
      </c>
      <c r="AA224" s="1">
        <v>0</v>
      </c>
      <c r="AB224" s="1"/>
      <c r="AC224" s="1">
        <v>0</v>
      </c>
      <c r="AD224" s="1">
        <v>0</v>
      </c>
      <c r="AE224" s="1">
        <v>123</v>
      </c>
      <c r="AF224" s="1">
        <v>0</v>
      </c>
      <c r="AG224" s="1">
        <v>0</v>
      </c>
      <c r="AH224" s="1"/>
      <c r="AI224" s="1"/>
      <c r="AJ224" s="1"/>
      <c r="AK224" s="1">
        <v>575</v>
      </c>
      <c r="AL224" s="1">
        <v>3769</v>
      </c>
      <c r="AM224" s="1">
        <v>2849</v>
      </c>
      <c r="AN224" s="1">
        <v>920</v>
      </c>
      <c r="AO224" t="s">
        <v>13034</v>
      </c>
    </row>
    <row r="225" spans="1:41" x14ac:dyDescent="0.25">
      <c r="A225" s="1">
        <v>2013</v>
      </c>
      <c r="B225" t="s">
        <v>495</v>
      </c>
      <c r="C225" t="s">
        <v>6956</v>
      </c>
      <c r="D225" t="s">
        <v>7178</v>
      </c>
      <c r="E225" t="s">
        <v>7335</v>
      </c>
      <c r="F225" t="s">
        <v>8405</v>
      </c>
      <c r="G225" t="s">
        <v>10603</v>
      </c>
      <c r="H225" t="s">
        <v>12601</v>
      </c>
      <c r="I225" s="1">
        <v>0</v>
      </c>
      <c r="J225" s="1">
        <v>55.355918884277344</v>
      </c>
      <c r="K225" s="1">
        <v>1393.1981201171875</v>
      </c>
      <c r="L225" s="1"/>
      <c r="M225" s="1"/>
      <c r="N225" s="1">
        <v>1.1071183681488037</v>
      </c>
      <c r="O225" s="1">
        <v>313.31448364257813</v>
      </c>
      <c r="P225" s="1">
        <v>0</v>
      </c>
      <c r="Q225" s="1">
        <v>0</v>
      </c>
      <c r="R225" s="1">
        <v>0</v>
      </c>
      <c r="S225" s="1"/>
      <c r="T225" s="1">
        <v>456.13275146484375</v>
      </c>
      <c r="U225" s="1">
        <v>7.35015869140625</v>
      </c>
      <c r="V225" s="1">
        <v>267.92263793945313</v>
      </c>
      <c r="W225" s="1">
        <v>0</v>
      </c>
      <c r="X225" s="1"/>
      <c r="Y225" s="1">
        <v>156.10368347167969</v>
      </c>
      <c r="Z225" s="1">
        <v>-143.92538452148438</v>
      </c>
      <c r="AA225" s="1">
        <v>0</v>
      </c>
      <c r="AB225" s="1"/>
      <c r="AC225" s="1">
        <v>62.924266815185547</v>
      </c>
      <c r="AD225" s="1">
        <v>0</v>
      </c>
      <c r="AE225" s="1">
        <v>389.70565795898438</v>
      </c>
      <c r="AF225" s="1">
        <v>0</v>
      </c>
      <c r="AG225" s="1">
        <v>0</v>
      </c>
      <c r="AH225" s="1"/>
      <c r="AI225" s="1">
        <v>0</v>
      </c>
      <c r="AJ225" s="1"/>
      <c r="AK225" s="1"/>
      <c r="AL225" s="1">
        <v>2959.189453125</v>
      </c>
      <c r="AM225" s="1">
        <v>796.5440673828125</v>
      </c>
      <c r="AN225" s="1">
        <v>2162.645263671875</v>
      </c>
      <c r="AO225" t="s">
        <v>13035</v>
      </c>
    </row>
    <row r="226" spans="1:41" x14ac:dyDescent="0.25">
      <c r="A226" s="1">
        <v>2013</v>
      </c>
      <c r="B226" t="s">
        <v>495</v>
      </c>
      <c r="C226" t="s">
        <v>6956</v>
      </c>
      <c r="D226" t="s">
        <v>7178</v>
      </c>
      <c r="E226" t="s">
        <v>7335</v>
      </c>
      <c r="F226" t="s">
        <v>8405</v>
      </c>
      <c r="G226" t="s">
        <v>10604</v>
      </c>
      <c r="H226" t="s">
        <v>12601</v>
      </c>
      <c r="I226" s="1">
        <v>0</v>
      </c>
      <c r="J226" s="1">
        <v>50</v>
      </c>
      <c r="K226" s="1">
        <v>1258.400390625</v>
      </c>
      <c r="L226" s="1"/>
      <c r="M226" s="1"/>
      <c r="N226" s="1">
        <v>1</v>
      </c>
      <c r="O226" s="1">
        <v>283</v>
      </c>
      <c r="P226" s="1">
        <v>0</v>
      </c>
      <c r="Q226" s="1">
        <v>0</v>
      </c>
      <c r="R226" s="1">
        <v>0</v>
      </c>
      <c r="S226" s="1"/>
      <c r="T226" s="1">
        <v>412</v>
      </c>
      <c r="U226" s="1">
        <v>6.6389999389648438</v>
      </c>
      <c r="V226" s="1">
        <v>242</v>
      </c>
      <c r="W226" s="1">
        <v>0</v>
      </c>
      <c r="X226" s="1"/>
      <c r="Y226" s="1">
        <v>141</v>
      </c>
      <c r="Z226" s="1">
        <v>-130</v>
      </c>
      <c r="AA226" s="1">
        <v>0</v>
      </c>
      <c r="AB226" s="1"/>
      <c r="AC226" s="1">
        <v>56.836078643798828</v>
      </c>
      <c r="AD226" s="1">
        <v>0</v>
      </c>
      <c r="AE226" s="1">
        <v>352</v>
      </c>
      <c r="AF226" s="1">
        <v>0</v>
      </c>
      <c r="AG226" s="1">
        <v>0</v>
      </c>
      <c r="AH226" s="1"/>
      <c r="AI226" s="1">
        <v>0</v>
      </c>
      <c r="AJ226" s="1"/>
      <c r="AK226" s="1"/>
      <c r="AL226" s="1">
        <v>2672.875732421875</v>
      </c>
      <c r="AM226" s="1">
        <v>719.47509765625</v>
      </c>
      <c r="AN226" s="1">
        <v>1953.400390625</v>
      </c>
      <c r="AO226" t="s">
        <v>13036</v>
      </c>
    </row>
    <row r="227" spans="1:41" x14ac:dyDescent="0.25">
      <c r="A227" s="1">
        <v>2013</v>
      </c>
      <c r="B227" t="s">
        <v>495</v>
      </c>
      <c r="C227" t="s">
        <v>6957</v>
      </c>
      <c r="D227" t="s">
        <v>7178</v>
      </c>
      <c r="E227" t="s">
        <v>7336</v>
      </c>
      <c r="F227" t="s">
        <v>8406</v>
      </c>
      <c r="G227" t="s">
        <v>10605</v>
      </c>
      <c r="H227" t="s">
        <v>12602</v>
      </c>
      <c r="I227" s="1">
        <v>485.48700000000002</v>
      </c>
      <c r="J227" s="1">
        <v>894</v>
      </c>
      <c r="K227" s="1">
        <v>45</v>
      </c>
      <c r="L227" s="1">
        <v>94.19</v>
      </c>
      <c r="M227" s="1">
        <v>314.726</v>
      </c>
      <c r="N227" s="1">
        <v>509.45699999999999</v>
      </c>
      <c r="O227" s="1">
        <v>247.9</v>
      </c>
      <c r="P227" s="1">
        <v>323</v>
      </c>
      <c r="Q227" s="1">
        <v>150.01</v>
      </c>
      <c r="R227" s="1">
        <v>303.8</v>
      </c>
      <c r="S227" s="1">
        <v>469.3</v>
      </c>
      <c r="T227" s="1">
        <v>320.43900000000002</v>
      </c>
      <c r="U227" s="1">
        <v>93</v>
      </c>
      <c r="V227" s="1">
        <v>414.33300000000003</v>
      </c>
      <c r="W227" s="1">
        <v>191</v>
      </c>
      <c r="X227" s="1">
        <v>507</v>
      </c>
      <c r="Y227" s="1">
        <v>2041.4680000000001</v>
      </c>
      <c r="Z227" s="1">
        <v>204.79</v>
      </c>
      <c r="AA227" s="1">
        <v>3057.422</v>
      </c>
      <c r="AB227" s="1">
        <v>66.653000000000006</v>
      </c>
      <c r="AC227" s="1">
        <v>250.535</v>
      </c>
      <c r="AD227" s="1">
        <v>459.505</v>
      </c>
      <c r="AE227" s="1">
        <v>303.21350000000001</v>
      </c>
      <c r="AF227" s="1">
        <v>1080</v>
      </c>
      <c r="AG227" s="1">
        <v>4511</v>
      </c>
      <c r="AH227" s="1">
        <v>814.9375</v>
      </c>
      <c r="AI227" s="1">
        <v>266.48050000000001</v>
      </c>
      <c r="AJ227" s="1">
        <v>1349.998</v>
      </c>
      <c r="AK227" s="1">
        <v>185</v>
      </c>
      <c r="AL227" s="1">
        <v>19953.646484375</v>
      </c>
      <c r="AM227" s="1">
        <v>16065.7041015625</v>
      </c>
      <c r="AN227" s="1">
        <v>3887.94091796875</v>
      </c>
      <c r="AO227" t="s">
        <v>13037</v>
      </c>
    </row>
    <row r="228" spans="1:41" x14ac:dyDescent="0.25">
      <c r="A228" s="1">
        <v>2013</v>
      </c>
      <c r="B228" t="s">
        <v>495</v>
      </c>
      <c r="C228" t="s">
        <v>6958</v>
      </c>
      <c r="D228" t="s">
        <v>7179</v>
      </c>
      <c r="E228" t="s">
        <v>7337</v>
      </c>
      <c r="F228" t="s">
        <v>8407</v>
      </c>
      <c r="G228" t="s">
        <v>10606</v>
      </c>
      <c r="H228" t="s">
        <v>12603</v>
      </c>
      <c r="I228" s="1">
        <v>45572.876676233922</v>
      </c>
      <c r="J228" s="1">
        <v>127301</v>
      </c>
      <c r="K228" s="1">
        <v>2072.06348843348</v>
      </c>
      <c r="L228" s="1">
        <v>4333.7604124562258</v>
      </c>
      <c r="M228" s="1">
        <v>41187.931621339478</v>
      </c>
      <c r="N228" s="1">
        <v>46012</v>
      </c>
      <c r="O228" s="1">
        <v>21071</v>
      </c>
      <c r="P228" s="1">
        <v>36364.64041</v>
      </c>
      <c r="Q228" s="1">
        <v>37433</v>
      </c>
      <c r="R228" s="1">
        <v>22189.838098010499</v>
      </c>
      <c r="S228" s="1">
        <v>44847</v>
      </c>
      <c r="T228" s="1">
        <v>45098</v>
      </c>
      <c r="U228" s="1">
        <v>16503.95444845107</v>
      </c>
      <c r="V228" s="1">
        <v>52688</v>
      </c>
      <c r="W228" s="1">
        <v>7447.9130024954338</v>
      </c>
      <c r="X228" s="1">
        <v>51197.358160796357</v>
      </c>
      <c r="Y228" s="1">
        <v>300470.84898884001</v>
      </c>
      <c r="Z228" s="1">
        <v>1884</v>
      </c>
      <c r="AA228" s="1">
        <v>320740.86621561809</v>
      </c>
      <c r="AB228" s="1">
        <v>5497.0106584378818</v>
      </c>
      <c r="AC228" s="1">
        <v>20358.569989999909</v>
      </c>
      <c r="AD228" s="1">
        <v>18721</v>
      </c>
      <c r="AE228" s="1">
        <v>37048.11809996079</v>
      </c>
      <c r="AF228" s="1">
        <v>130093.2877599999</v>
      </c>
      <c r="AG228" s="1">
        <v>728362</v>
      </c>
      <c r="AH228" s="1">
        <v>131047.72702337769</v>
      </c>
      <c r="AI228" s="1">
        <v>18492.10281452271</v>
      </c>
      <c r="AJ228" s="1">
        <v>222244.22621973971</v>
      </c>
      <c r="AK228" s="1">
        <v>6778</v>
      </c>
      <c r="AL228" s="1">
        <v>2543058</v>
      </c>
      <c r="AM228" s="1">
        <v>2149601</v>
      </c>
      <c r="AN228" s="1">
        <v>393457.09375</v>
      </c>
      <c r="AO228" t="s">
        <v>13038</v>
      </c>
    </row>
    <row r="229" spans="1:41" x14ac:dyDescent="0.25">
      <c r="A229" s="1">
        <v>2013</v>
      </c>
      <c r="B229" t="s">
        <v>495</v>
      </c>
      <c r="C229" t="s">
        <v>6958</v>
      </c>
      <c r="D229" t="s">
        <v>7179</v>
      </c>
      <c r="E229" t="s">
        <v>7337</v>
      </c>
      <c r="F229" t="s">
        <v>8408</v>
      </c>
      <c r="G229" t="s">
        <v>10606</v>
      </c>
      <c r="H229" t="s">
        <v>12603</v>
      </c>
      <c r="I229" s="1">
        <v>41018.48881486625</v>
      </c>
      <c r="J229" s="1">
        <v>45867</v>
      </c>
      <c r="K229" s="1">
        <v>6489.0794772448598</v>
      </c>
      <c r="L229" s="1">
        <v>25832.953698221489</v>
      </c>
      <c r="M229" s="1">
        <v>65811.498300419655</v>
      </c>
      <c r="N229" s="1">
        <v>48366</v>
      </c>
      <c r="O229" s="1">
        <v>45689</v>
      </c>
      <c r="P229" s="1">
        <v>25810.674879999999</v>
      </c>
      <c r="Q229" s="1">
        <v>1554</v>
      </c>
      <c r="R229" s="1">
        <v>34547.780041093611</v>
      </c>
      <c r="S229" s="1">
        <v>52371</v>
      </c>
      <c r="T229" s="1">
        <v>47363</v>
      </c>
      <c r="U229" s="1">
        <v>532.57936857133325</v>
      </c>
      <c r="V229" s="1">
        <v>25435</v>
      </c>
      <c r="W229" s="1">
        <v>25388.209984622539</v>
      </c>
      <c r="X229" s="1">
        <v>90358.777820029354</v>
      </c>
      <c r="Y229" s="1">
        <v>116548.5797972999</v>
      </c>
      <c r="Z229" s="1">
        <v>75537</v>
      </c>
      <c r="AA229" s="1">
        <v>362285.70015354297</v>
      </c>
      <c r="AB229" s="1">
        <v>14452.384150994971</v>
      </c>
      <c r="AC229" s="1">
        <v>45599.062411237632</v>
      </c>
      <c r="AD229" s="1">
        <v>125213</v>
      </c>
      <c r="AE229" s="1">
        <v>48170.830623460381</v>
      </c>
      <c r="AF229" s="1">
        <v>101578.65664</v>
      </c>
      <c r="AG229" s="1">
        <v>264808</v>
      </c>
      <c r="AH229" s="1">
        <v>49932.933188203933</v>
      </c>
      <c r="AI229" s="1">
        <v>31194.035715608072</v>
      </c>
      <c r="AJ229" s="1">
        <v>113184.32706971149</v>
      </c>
      <c r="AK229" s="1">
        <v>34753</v>
      </c>
      <c r="AL229" s="1">
        <v>1965692.5</v>
      </c>
      <c r="AM229" s="1">
        <v>1376676.625</v>
      </c>
      <c r="AN229" s="1">
        <v>589015.9375</v>
      </c>
      <c r="AO229" t="s">
        <v>13039</v>
      </c>
    </row>
    <row r="230" spans="1:41" x14ac:dyDescent="0.25">
      <c r="A230" s="1">
        <v>2013</v>
      </c>
      <c r="B230" t="s">
        <v>495</v>
      </c>
      <c r="C230" t="s">
        <v>6958</v>
      </c>
      <c r="D230" t="s">
        <v>7179</v>
      </c>
      <c r="E230" t="s">
        <v>7337</v>
      </c>
      <c r="F230" t="s">
        <v>8409</v>
      </c>
      <c r="G230" t="s">
        <v>10606</v>
      </c>
      <c r="H230" t="s">
        <v>12603</v>
      </c>
      <c r="I230" s="1">
        <v>22709.731135439051</v>
      </c>
      <c r="J230" s="1">
        <v>51679</v>
      </c>
      <c r="K230" s="1">
        <v>3008.5672928723002</v>
      </c>
      <c r="L230" s="1">
        <v>7331.8520783411823</v>
      </c>
      <c r="M230" s="1">
        <v>34543.462606217487</v>
      </c>
      <c r="N230" s="1">
        <v>29603</v>
      </c>
      <c r="O230" s="1">
        <v>14044</v>
      </c>
      <c r="P230" s="1">
        <v>21954.454519999908</v>
      </c>
      <c r="Q230" s="1">
        <v>8813</v>
      </c>
      <c r="R230" s="1">
        <v>16952.503850909299</v>
      </c>
      <c r="S230" s="1">
        <v>38075</v>
      </c>
      <c r="T230" s="1">
        <v>24095</v>
      </c>
      <c r="U230" s="1">
        <v>3372.3449935684639</v>
      </c>
      <c r="V230" s="1">
        <v>22086</v>
      </c>
      <c r="W230" s="1">
        <v>16368.9401984944</v>
      </c>
      <c r="X230" s="1">
        <v>29191.448084102249</v>
      </c>
      <c r="Y230" s="1">
        <v>107946.94664703999</v>
      </c>
      <c r="Z230" s="1">
        <v>18063</v>
      </c>
      <c r="AA230" s="1">
        <v>238449.278200648</v>
      </c>
      <c r="AB230" s="1">
        <v>5669.9164289108467</v>
      </c>
      <c r="AC230" s="1">
        <v>28753.06598340967</v>
      </c>
      <c r="AD230" s="1">
        <v>51826</v>
      </c>
      <c r="AE230" s="1">
        <v>27350.24394381278</v>
      </c>
      <c r="AF230" s="1">
        <v>89751.990570000751</v>
      </c>
      <c r="AG230" s="1">
        <v>248515</v>
      </c>
      <c r="AH230" s="1">
        <v>47478.452688432153</v>
      </c>
      <c r="AI230" s="1">
        <v>22323.33890729789</v>
      </c>
      <c r="AJ230" s="1">
        <v>72750.943542533685</v>
      </c>
      <c r="AK230" s="1">
        <v>14419</v>
      </c>
      <c r="AL230" s="1">
        <v>1317125.625</v>
      </c>
      <c r="AM230" s="1">
        <v>1016082.375</v>
      </c>
      <c r="AN230" s="1">
        <v>301043.125</v>
      </c>
      <c r="AO230" t="s">
        <v>13040</v>
      </c>
    </row>
    <row r="231" spans="1:41" x14ac:dyDescent="0.25">
      <c r="A231" s="1">
        <v>2013</v>
      </c>
      <c r="B231" t="s">
        <v>495</v>
      </c>
      <c r="C231" t="s">
        <v>6958</v>
      </c>
      <c r="D231" t="s">
        <v>7179</v>
      </c>
      <c r="E231" t="s">
        <v>7337</v>
      </c>
      <c r="F231" t="s">
        <v>8410</v>
      </c>
      <c r="G231" t="s">
        <v>10606</v>
      </c>
      <c r="H231" t="s">
        <v>12603</v>
      </c>
      <c r="I231" s="1">
        <v>3951.3124494120311</v>
      </c>
      <c r="J231" s="1">
        <v>19938</v>
      </c>
      <c r="K231" s="1">
        <v>2386.5903580646</v>
      </c>
      <c r="L231" s="1">
        <v>3464.624384543306</v>
      </c>
      <c r="M231" s="1">
        <v>10046.450652552419</v>
      </c>
      <c r="N231" s="1">
        <v>39141</v>
      </c>
      <c r="O231" s="1">
        <v>11229</v>
      </c>
      <c r="P231" s="1">
        <v>7163.8910399999304</v>
      </c>
      <c r="Q231" s="1">
        <v>4138</v>
      </c>
      <c r="R231" s="1">
        <v>8571.1828857881992</v>
      </c>
      <c r="S231" s="1">
        <v>10781</v>
      </c>
      <c r="T231" s="1">
        <v>15959</v>
      </c>
      <c r="U231" s="1">
        <v>2423.0173704885228</v>
      </c>
      <c r="V231" s="1">
        <v>7444</v>
      </c>
      <c r="W231" s="1">
        <v>7244.5399427051289</v>
      </c>
      <c r="X231" s="1">
        <v>6832.2496736127332</v>
      </c>
      <c r="Y231" s="1">
        <v>97275.17109999989</v>
      </c>
      <c r="Z231" s="1">
        <v>5959</v>
      </c>
      <c r="AA231" s="1">
        <v>99748.506225244011</v>
      </c>
      <c r="AB231" s="1">
        <v>2334.4359932230241</v>
      </c>
      <c r="AC231" s="1">
        <v>13040.19169187853</v>
      </c>
      <c r="AD231" s="1">
        <v>6311</v>
      </c>
      <c r="AE231" s="1">
        <v>13043.86736410049</v>
      </c>
      <c r="AF231" s="1">
        <v>39560.269119999837</v>
      </c>
      <c r="AG231" s="1">
        <v>136838</v>
      </c>
      <c r="AH231" s="1">
        <v>22960.19492014483</v>
      </c>
      <c r="AI231" s="1">
        <v>11027.563979057481</v>
      </c>
      <c r="AJ231" s="1">
        <v>34254.609823408769</v>
      </c>
      <c r="AK231" s="1">
        <v>5776</v>
      </c>
      <c r="AL231" s="1">
        <v>648842.6875</v>
      </c>
      <c r="AM231" s="1">
        <v>535954.625</v>
      </c>
      <c r="AN231" s="1">
        <v>112888.0234375</v>
      </c>
      <c r="AO231" t="s">
        <v>13041</v>
      </c>
    </row>
    <row r="232" spans="1:41" x14ac:dyDescent="0.25">
      <c r="A232" s="1">
        <v>2013</v>
      </c>
      <c r="B232" t="s">
        <v>495</v>
      </c>
      <c r="C232" t="s">
        <v>6958</v>
      </c>
      <c r="D232" t="s">
        <v>7179</v>
      </c>
      <c r="E232" t="s">
        <v>7337</v>
      </c>
      <c r="F232" t="s">
        <v>8411</v>
      </c>
      <c r="G232" t="s">
        <v>10606</v>
      </c>
      <c r="H232" t="s">
        <v>12603</v>
      </c>
      <c r="I232" s="1">
        <v>759.76230504407408</v>
      </c>
      <c r="J232" s="1">
        <v>0</v>
      </c>
      <c r="K232" s="1">
        <v>2201.6999999999998</v>
      </c>
      <c r="L232" s="1">
        <v>1992.06593</v>
      </c>
      <c r="M232" s="1">
        <v>20549.491950344502</v>
      </c>
      <c r="N232" s="1">
        <v>15859.874570446729</v>
      </c>
      <c r="O232" s="1">
        <v>3244</v>
      </c>
      <c r="P232" s="1">
        <v>1225.92671</v>
      </c>
      <c r="Q232" s="1">
        <v>625</v>
      </c>
      <c r="R232" s="1">
        <v>3441.4768965552598</v>
      </c>
      <c r="S232" s="1">
        <v>11638</v>
      </c>
      <c r="T232" s="1">
        <v>13780</v>
      </c>
      <c r="U232" s="1">
        <v>267.86664000000002</v>
      </c>
      <c r="V232" s="1">
        <v>2785</v>
      </c>
      <c r="W232" s="1">
        <v>708.81089196606058</v>
      </c>
      <c r="X232" s="1">
        <v>10576.7995899016</v>
      </c>
      <c r="Y232" s="1">
        <v>32769.77240153389</v>
      </c>
      <c r="Z232" s="1">
        <v>2163</v>
      </c>
      <c r="AA232" s="1">
        <v>28387.026205620001</v>
      </c>
      <c r="AB232" s="1">
        <v>1623.6773849718561</v>
      </c>
      <c r="AC232" s="1">
        <v>1333.55573794985</v>
      </c>
      <c r="AD232" s="1">
        <v>1290</v>
      </c>
      <c r="AE232" s="1">
        <v>5832</v>
      </c>
      <c r="AF232" s="1">
        <v>29364.6305499999</v>
      </c>
      <c r="AG232" s="1">
        <v>28838</v>
      </c>
      <c r="AH232" s="1">
        <v>26372.01492081357</v>
      </c>
      <c r="AI232" s="1">
        <v>2157</v>
      </c>
      <c r="AJ232" s="1">
        <v>11780.86718891989</v>
      </c>
      <c r="AK232" s="1">
        <v>479</v>
      </c>
      <c r="AL232" s="1">
        <v>262046.328125</v>
      </c>
      <c r="AM232" s="1">
        <v>167425.84375</v>
      </c>
      <c r="AN232" s="1">
        <v>94620.5</v>
      </c>
      <c r="AO232" t="s">
        <v>13042</v>
      </c>
    </row>
    <row r="233" spans="1:41" x14ac:dyDescent="0.25">
      <c r="A233" s="1">
        <v>2013</v>
      </c>
      <c r="B233" t="s">
        <v>495</v>
      </c>
      <c r="C233" t="s">
        <v>6958</v>
      </c>
      <c r="D233" t="s">
        <v>7179</v>
      </c>
      <c r="E233" t="s">
        <v>7337</v>
      </c>
      <c r="F233" t="s">
        <v>8412</v>
      </c>
      <c r="G233" t="s">
        <v>10606</v>
      </c>
      <c r="H233" t="s">
        <v>12603</v>
      </c>
      <c r="I233" s="1">
        <v>4354.4177175587047</v>
      </c>
      <c r="J233" s="1">
        <v>3681</v>
      </c>
      <c r="K233" s="1">
        <v>2085.32851312613</v>
      </c>
      <c r="L233" s="1">
        <v>1465.0980602567799</v>
      </c>
      <c r="M233" s="1">
        <v>4095.0222470335329</v>
      </c>
      <c r="N233" s="1">
        <v>688</v>
      </c>
      <c r="O233" s="1">
        <v>4310</v>
      </c>
      <c r="P233" s="1">
        <v>10926.68711000011</v>
      </c>
      <c r="Q233" s="1">
        <v>2462</v>
      </c>
      <c r="R233" s="1">
        <v>5473.422043448345</v>
      </c>
      <c r="S233" s="1">
        <v>9744</v>
      </c>
      <c r="T233" s="1">
        <v>5455</v>
      </c>
      <c r="U233" s="1">
        <v>3378.078597246375</v>
      </c>
      <c r="V233" s="1">
        <v>13463</v>
      </c>
      <c r="W233" s="1">
        <v>1428.252361102851</v>
      </c>
      <c r="X233" s="1">
        <v>5217.5869112245946</v>
      </c>
      <c r="Y233" s="1">
        <v>16749.368910000008</v>
      </c>
      <c r="Z233" s="1">
        <v>1305</v>
      </c>
      <c r="AA233" s="1">
        <v>115843.3716169218</v>
      </c>
      <c r="AB233" s="1">
        <v>2909.5727410532272</v>
      </c>
      <c r="AC233" s="1">
        <v>38752.638484391202</v>
      </c>
      <c r="AD233" s="1">
        <v>5953</v>
      </c>
      <c r="AE233" s="1">
        <v>2449.2733248049581</v>
      </c>
      <c r="AF233" s="1">
        <v>19189.482350000009</v>
      </c>
      <c r="AG233" s="1">
        <v>431637</v>
      </c>
      <c r="AH233" s="1">
        <v>14405.63991910852</v>
      </c>
      <c r="AI233" s="1">
        <v>4589.3712454551514</v>
      </c>
      <c r="AJ233" s="1">
        <v>8387.7968960611215</v>
      </c>
      <c r="AK233" s="1">
        <v>5555</v>
      </c>
      <c r="AL233" s="1">
        <v>745953.4375</v>
      </c>
      <c r="AM233" s="1">
        <v>680205.625</v>
      </c>
      <c r="AN233" s="1">
        <v>65747.7734375</v>
      </c>
      <c r="AO233" t="s">
        <v>13043</v>
      </c>
    </row>
    <row r="234" spans="1:41" x14ac:dyDescent="0.25">
      <c r="A234" s="1">
        <v>2013</v>
      </c>
      <c r="B234" t="s">
        <v>495</v>
      </c>
      <c r="C234" t="s">
        <v>6958</v>
      </c>
      <c r="D234" t="s">
        <v>7179</v>
      </c>
      <c r="E234" t="s">
        <v>7337</v>
      </c>
      <c r="F234" t="s">
        <v>8413</v>
      </c>
      <c r="G234" t="s">
        <v>10606</v>
      </c>
      <c r="H234" t="s">
        <v>12603</v>
      </c>
      <c r="I234" s="1">
        <v>609.26441153034352</v>
      </c>
      <c r="J234" s="1">
        <v>7617</v>
      </c>
      <c r="K234" s="1">
        <v>0</v>
      </c>
      <c r="L234" s="1">
        <v>385.75452068019882</v>
      </c>
      <c r="M234" s="1">
        <v>251.200026021052</v>
      </c>
      <c r="N234" s="1">
        <v>883</v>
      </c>
      <c r="O234" s="1">
        <v>1577</v>
      </c>
      <c r="P234" s="1">
        <v>6436.7532300000003</v>
      </c>
      <c r="Q234" s="1">
        <v>3703</v>
      </c>
      <c r="R234" s="1">
        <v>693.85663664436061</v>
      </c>
      <c r="S234" s="1">
        <v>837</v>
      </c>
      <c r="T234" s="1">
        <v>6708</v>
      </c>
      <c r="U234" s="1">
        <v>2053.249485981125</v>
      </c>
      <c r="V234" s="1">
        <v>5595</v>
      </c>
      <c r="W234" s="1">
        <v>785.77481024305587</v>
      </c>
      <c r="X234" s="1">
        <v>7737.9989640760614</v>
      </c>
      <c r="Y234" s="1">
        <v>39296.28282696</v>
      </c>
      <c r="Z234" s="1">
        <v>179</v>
      </c>
      <c r="AA234" s="1">
        <v>27651.741447133001</v>
      </c>
      <c r="AB234" s="1">
        <v>0</v>
      </c>
      <c r="AC234" s="1">
        <v>308.57366000000002</v>
      </c>
      <c r="AD234" s="1">
        <v>1252</v>
      </c>
      <c r="AE234" s="1">
        <v>3606.3919653971461</v>
      </c>
      <c r="AF234" s="1">
        <v>13125.86744</v>
      </c>
      <c r="AG234" s="1">
        <v>411331</v>
      </c>
      <c r="AH234" s="1">
        <v>52026.129348576651</v>
      </c>
      <c r="AI234" s="1">
        <v>0</v>
      </c>
      <c r="AJ234" s="1">
        <v>51130.842889457512</v>
      </c>
      <c r="AK234" s="1">
        <v>0</v>
      </c>
      <c r="AL234" s="1">
        <v>645781.625</v>
      </c>
      <c r="AM234" s="1">
        <v>574606.5625</v>
      </c>
      <c r="AN234" s="1">
        <v>71175.1015625</v>
      </c>
      <c r="AO234" t="s">
        <v>13044</v>
      </c>
    </row>
    <row r="235" spans="1:41" x14ac:dyDescent="0.25">
      <c r="A235" s="1">
        <v>2013</v>
      </c>
      <c r="B235" t="s">
        <v>495</v>
      </c>
      <c r="C235" t="s">
        <v>6958</v>
      </c>
      <c r="D235" t="s">
        <v>7179</v>
      </c>
      <c r="E235" t="s">
        <v>7337</v>
      </c>
      <c r="F235" t="s">
        <v>8414</v>
      </c>
      <c r="G235" t="s">
        <v>10606</v>
      </c>
      <c r="H235" t="s">
        <v>12603</v>
      </c>
      <c r="I235" s="1">
        <v>8400.7540419051275</v>
      </c>
      <c r="J235" s="1">
        <v>14041</v>
      </c>
      <c r="K235" s="1">
        <v>2204.8194732869001</v>
      </c>
      <c r="L235" s="1">
        <v>2169.7981751921529</v>
      </c>
      <c r="M235" s="1">
        <v>11593.346488618599</v>
      </c>
      <c r="N235" s="1">
        <v>9886</v>
      </c>
      <c r="O235" s="1">
        <v>10084</v>
      </c>
      <c r="P235" s="1">
        <v>6376.6660099999999</v>
      </c>
      <c r="Q235" s="1">
        <v>77</v>
      </c>
      <c r="R235" s="1">
        <v>5490.9060369116896</v>
      </c>
      <c r="S235" s="1">
        <v>14737</v>
      </c>
      <c r="T235" s="1">
        <v>16406</v>
      </c>
      <c r="U235" s="1">
        <v>39.484336179507231</v>
      </c>
      <c r="V235" s="1">
        <v>3597</v>
      </c>
      <c r="W235" s="1">
        <v>4546.1919651546277</v>
      </c>
      <c r="X235" s="1">
        <v>6322.8876048683396</v>
      </c>
      <c r="Y235" s="1">
        <v>53016.304133199999</v>
      </c>
      <c r="Z235" s="1">
        <v>16399</v>
      </c>
      <c r="AA235" s="1">
        <v>60432.675830237007</v>
      </c>
      <c r="AB235" s="1">
        <v>0</v>
      </c>
      <c r="AC235" s="1">
        <v>10469.532043587031</v>
      </c>
      <c r="AD235" s="1">
        <v>42345</v>
      </c>
      <c r="AE235" s="1">
        <v>27320.74058299973</v>
      </c>
      <c r="AF235" s="1">
        <v>20715.479380000012</v>
      </c>
      <c r="AG235" s="1">
        <v>83671</v>
      </c>
      <c r="AH235" s="1">
        <v>12329.019857729339</v>
      </c>
      <c r="AI235" s="1">
        <v>0</v>
      </c>
      <c r="AJ235" s="1">
        <v>2134.4749188529222</v>
      </c>
      <c r="AK235" s="1">
        <v>17124</v>
      </c>
      <c r="AL235" s="1">
        <v>461930.09375</v>
      </c>
      <c r="AM235" s="1">
        <v>324237.8125</v>
      </c>
      <c r="AN235" s="1">
        <v>137692.265625</v>
      </c>
      <c r="AO235" t="s">
        <v>13045</v>
      </c>
    </row>
    <row r="236" spans="1:41" x14ac:dyDescent="0.25">
      <c r="A236" s="1">
        <v>2013</v>
      </c>
      <c r="B236" t="s">
        <v>495</v>
      </c>
      <c r="C236" t="s">
        <v>6958</v>
      </c>
      <c r="D236" t="s">
        <v>7179</v>
      </c>
      <c r="E236" t="s">
        <v>7337</v>
      </c>
      <c r="F236" t="s">
        <v>8415</v>
      </c>
      <c r="G236" t="s">
        <v>10606</v>
      </c>
      <c r="H236" t="s">
        <v>12603</v>
      </c>
      <c r="I236" s="1">
        <v>153233.2190546873</v>
      </c>
      <c r="J236" s="1">
        <v>322424</v>
      </c>
      <c r="K236" s="1">
        <v>27682.52512382617</v>
      </c>
      <c r="L236" s="1">
        <v>54463.925752121897</v>
      </c>
      <c r="M236" s="1">
        <v>200785.872873204</v>
      </c>
      <c r="N236" s="1">
        <v>207828.8745704467</v>
      </c>
      <c r="O236" s="1">
        <v>120373.50456666161</v>
      </c>
      <c r="P236" s="1">
        <v>143366.0924299999</v>
      </c>
      <c r="Q236" s="1">
        <v>65348</v>
      </c>
      <c r="R236" s="1">
        <v>104498.3564009705</v>
      </c>
      <c r="S236" s="1">
        <v>202799</v>
      </c>
      <c r="T236" s="1">
        <v>207971</v>
      </c>
      <c r="U236" s="1">
        <v>30349.064260983581</v>
      </c>
      <c r="V236" s="1">
        <v>150493</v>
      </c>
      <c r="W236" s="1">
        <v>73882.681540372912</v>
      </c>
      <c r="X236" s="1">
        <v>232434.816605625</v>
      </c>
      <c r="Y236" s="1">
        <v>864648.71981153358</v>
      </c>
      <c r="Z236" s="1">
        <v>144589</v>
      </c>
      <c r="AA236" s="1">
        <v>1385118.546292061</v>
      </c>
      <c r="AB236" s="1">
        <v>32486.997357591808</v>
      </c>
      <c r="AC236" s="1">
        <v>173378.6395504442</v>
      </c>
      <c r="AD236" s="1">
        <v>306568</v>
      </c>
      <c r="AE236" s="1">
        <v>183788.37054169361</v>
      </c>
      <c r="AF236" s="1">
        <v>491717.80441000051</v>
      </c>
      <c r="AG236" s="1">
        <v>2536404</v>
      </c>
      <c r="AH236" s="1">
        <v>459970.22971620387</v>
      </c>
      <c r="AI236" s="1">
        <v>89783.4126619413</v>
      </c>
      <c r="AJ236" s="1">
        <v>555989.83835691749</v>
      </c>
      <c r="AK236" s="1">
        <v>114505</v>
      </c>
      <c r="AL236" s="1">
        <v>9636882</v>
      </c>
      <c r="AM236" s="1">
        <v>7567639.5</v>
      </c>
      <c r="AN236" s="1">
        <v>2069243</v>
      </c>
      <c r="AO236" t="s">
        <v>13046</v>
      </c>
    </row>
    <row r="237" spans="1:41" x14ac:dyDescent="0.25">
      <c r="A237" s="1">
        <v>2013</v>
      </c>
      <c r="B237" t="s">
        <v>495</v>
      </c>
      <c r="C237" t="s">
        <v>6958</v>
      </c>
      <c r="D237" t="s">
        <v>7179</v>
      </c>
      <c r="E237" t="s">
        <v>7337</v>
      </c>
      <c r="F237" t="s">
        <v>8416</v>
      </c>
      <c r="G237" t="s">
        <v>10606</v>
      </c>
      <c r="H237" t="s">
        <v>12603</v>
      </c>
      <c r="I237" s="1">
        <v>25856.61150269783</v>
      </c>
      <c r="J237" s="1">
        <v>52300</v>
      </c>
      <c r="K237" s="1">
        <v>7233.8765207979004</v>
      </c>
      <c r="L237" s="1">
        <v>7489.0184924305604</v>
      </c>
      <c r="M237" s="1">
        <v>12707.468980657301</v>
      </c>
      <c r="N237" s="1">
        <v>17390</v>
      </c>
      <c r="O237" s="1">
        <v>9126</v>
      </c>
      <c r="P237" s="1">
        <v>27106.398519999999</v>
      </c>
      <c r="Q237" s="1">
        <v>6543</v>
      </c>
      <c r="R237" s="1">
        <v>7137.3899116092598</v>
      </c>
      <c r="S237" s="1">
        <v>19769</v>
      </c>
      <c r="T237" s="1">
        <v>33107</v>
      </c>
      <c r="U237" s="1">
        <v>1778.48902049718</v>
      </c>
      <c r="V237" s="1">
        <v>17400</v>
      </c>
      <c r="W237" s="1">
        <v>9964.0483835888099</v>
      </c>
      <c r="X237" s="1">
        <v>24999.70979701366</v>
      </c>
      <c r="Y237" s="1">
        <v>100575.44500666</v>
      </c>
      <c r="Z237" s="1">
        <v>23100</v>
      </c>
      <c r="AA237" s="1">
        <v>131579.38039709601</v>
      </c>
      <c r="AB237" s="1">
        <v>0</v>
      </c>
      <c r="AC237" s="1">
        <v>14762.44954799044</v>
      </c>
      <c r="AD237" s="1">
        <v>53657</v>
      </c>
      <c r="AE237" s="1">
        <v>18966.904637157259</v>
      </c>
      <c r="AF237" s="1">
        <v>48338.140600000159</v>
      </c>
      <c r="AG237" s="1">
        <v>202404</v>
      </c>
      <c r="AH237" s="1">
        <v>103418.11784981719</v>
      </c>
      <c r="AI237" s="1">
        <v>0</v>
      </c>
      <c r="AJ237" s="1">
        <v>40121.749808232336</v>
      </c>
      <c r="AK237" s="1">
        <v>29621</v>
      </c>
      <c r="AL237" s="1">
        <v>1046452.125</v>
      </c>
      <c r="AM237" s="1">
        <v>742848.9375</v>
      </c>
      <c r="AN237" s="1">
        <v>303603.21875</v>
      </c>
      <c r="AO237" t="s">
        <v>13047</v>
      </c>
    </row>
    <row r="238" spans="1:41" x14ac:dyDescent="0.25">
      <c r="A238" s="1">
        <v>2013</v>
      </c>
      <c r="B238" t="s">
        <v>495</v>
      </c>
      <c r="C238" t="s">
        <v>6959</v>
      </c>
      <c r="D238" t="s">
        <v>7180</v>
      </c>
      <c r="E238" t="s">
        <v>7338</v>
      </c>
      <c r="F238" t="s">
        <v>8417</v>
      </c>
      <c r="G238" t="s">
        <v>10607</v>
      </c>
      <c r="H238" t="s">
        <v>12604</v>
      </c>
      <c r="I238" s="1">
        <v>7.9738245273873014</v>
      </c>
      <c r="J238" s="1">
        <v>12.683481523690411</v>
      </c>
      <c r="K238" s="1">
        <v>13.72456223379082</v>
      </c>
      <c r="L238" s="1">
        <v>15.494939354501319</v>
      </c>
      <c r="M238" s="1">
        <v>10.285717644315961</v>
      </c>
      <c r="N238" s="1">
        <v>12.95562731383624</v>
      </c>
      <c r="O238" s="1">
        <v>11.52151794352975</v>
      </c>
      <c r="P238" s="1">
        <v>5.5407801418439719</v>
      </c>
      <c r="Q238" s="1">
        <v>3.196267538795154</v>
      </c>
      <c r="R238" s="1">
        <v>11.084745619839589</v>
      </c>
      <c r="S238" s="1">
        <v>10.577722360764749</v>
      </c>
      <c r="T238" s="1">
        <v>15.878186432332109</v>
      </c>
      <c r="U238" s="1">
        <v>8.179162609542356</v>
      </c>
      <c r="V238" s="1">
        <v>9.0989922940130405</v>
      </c>
      <c r="W238" s="1">
        <v>8.3177590465668292</v>
      </c>
      <c r="X238" s="1">
        <v>10.0670559492662</v>
      </c>
      <c r="Y238" s="1">
        <v>11.42426746925293</v>
      </c>
      <c r="Z238" s="1">
        <v>15.407146336056339</v>
      </c>
      <c r="AA238" s="1">
        <v>13.1685765138468</v>
      </c>
      <c r="AB238" s="1">
        <v>15.29636711281071</v>
      </c>
      <c r="AC238" s="1">
        <v>26.082766549094231</v>
      </c>
      <c r="AD238" s="1">
        <v>14.14256356309601</v>
      </c>
      <c r="AE238" s="1">
        <v>13.69010896001061</v>
      </c>
      <c r="AF238" s="1">
        <v>9.3330496288665632</v>
      </c>
      <c r="AG238" s="1">
        <v>12.045550628660919</v>
      </c>
      <c r="AH238" s="1">
        <v>17.98332611726795</v>
      </c>
      <c r="AI238" s="1">
        <v>9.1502762583984936</v>
      </c>
      <c r="AJ238" s="1">
        <v>7.0646368034281526</v>
      </c>
      <c r="AK238" s="1">
        <v>10.476618705035969</v>
      </c>
      <c r="AL238" s="1">
        <v>341.84561157226563</v>
      </c>
      <c r="AM238" s="1">
        <v>194.42391967773438</v>
      </c>
      <c r="AN238" s="1">
        <v>147.42167663574219</v>
      </c>
      <c r="AO238" t="s">
        <v>13048</v>
      </c>
    </row>
    <row r="239" spans="1:41" x14ac:dyDescent="0.25">
      <c r="A239" s="1">
        <v>2013</v>
      </c>
      <c r="B239" t="s">
        <v>495</v>
      </c>
      <c r="C239" t="s">
        <v>6960</v>
      </c>
      <c r="D239" t="s">
        <v>7180</v>
      </c>
      <c r="E239" t="s">
        <v>7339</v>
      </c>
      <c r="F239" t="s">
        <v>8418</v>
      </c>
      <c r="G239" t="s">
        <v>10607</v>
      </c>
      <c r="H239" t="s">
        <v>12604</v>
      </c>
      <c r="I239" s="1">
        <v>176</v>
      </c>
      <c r="J239" s="1">
        <v>346</v>
      </c>
      <c r="K239" s="1">
        <v>40</v>
      </c>
      <c r="L239" s="1">
        <v>168</v>
      </c>
      <c r="M239" s="1">
        <v>182</v>
      </c>
      <c r="N239" s="1">
        <v>143</v>
      </c>
      <c r="O239" s="1">
        <v>204</v>
      </c>
      <c r="P239" s="1">
        <v>41</v>
      </c>
      <c r="Q239" s="1">
        <v>6</v>
      </c>
      <c r="R239" s="1">
        <v>118</v>
      </c>
      <c r="S239" s="1">
        <v>346</v>
      </c>
      <c r="T239" s="1">
        <v>221</v>
      </c>
      <c r="U239" s="1">
        <v>13</v>
      </c>
      <c r="V239" s="1">
        <v>168</v>
      </c>
      <c r="W239" s="1">
        <v>71</v>
      </c>
      <c r="X239" s="1">
        <v>366</v>
      </c>
      <c r="Y239" s="1">
        <v>391</v>
      </c>
      <c r="Z239" s="1">
        <v>520</v>
      </c>
      <c r="AA239" s="1">
        <v>1461</v>
      </c>
      <c r="AB239" s="1">
        <v>68</v>
      </c>
      <c r="AC239" s="1">
        <v>343</v>
      </c>
      <c r="AD239" s="1">
        <v>730</v>
      </c>
      <c r="AE239" s="1">
        <v>256</v>
      </c>
      <c r="AF239" s="1">
        <v>456</v>
      </c>
      <c r="AG239" s="1">
        <v>998</v>
      </c>
      <c r="AH239" s="1">
        <v>380</v>
      </c>
      <c r="AI239" s="1">
        <v>91</v>
      </c>
      <c r="AJ239" s="1">
        <v>111</v>
      </c>
      <c r="AK239" s="1">
        <v>94</v>
      </c>
      <c r="AL239" s="1">
        <v>8508</v>
      </c>
      <c r="AM239" s="1">
        <v>5715</v>
      </c>
      <c r="AN239" s="1">
        <v>2793</v>
      </c>
      <c r="AO239" t="s">
        <v>13049</v>
      </c>
    </row>
    <row r="240" spans="1:41" x14ac:dyDescent="0.25">
      <c r="A240" s="1">
        <v>2013</v>
      </c>
      <c r="B240" t="s">
        <v>495</v>
      </c>
      <c r="C240" t="s">
        <v>6960</v>
      </c>
      <c r="D240" t="s">
        <v>7180</v>
      </c>
      <c r="E240" t="s">
        <v>7339</v>
      </c>
      <c r="F240" t="s">
        <v>8419</v>
      </c>
      <c r="G240" t="s">
        <v>10607</v>
      </c>
      <c r="H240" t="s">
        <v>12604</v>
      </c>
      <c r="I240" s="1">
        <v>148</v>
      </c>
      <c r="J240" s="1">
        <v>357</v>
      </c>
      <c r="K240" s="1">
        <v>45</v>
      </c>
      <c r="L240" s="1">
        <v>96</v>
      </c>
      <c r="M240" s="1">
        <v>133</v>
      </c>
      <c r="N240" s="1">
        <v>240</v>
      </c>
      <c r="O240" s="1">
        <v>214</v>
      </c>
      <c r="P240" s="1">
        <v>84</v>
      </c>
      <c r="Q240" s="1">
        <v>15</v>
      </c>
      <c r="R240" s="1">
        <v>128</v>
      </c>
      <c r="S240" s="1">
        <v>163</v>
      </c>
      <c r="T240" s="1">
        <v>303</v>
      </c>
      <c r="U240" s="1">
        <v>8</v>
      </c>
      <c r="V240" s="1">
        <v>136</v>
      </c>
      <c r="W240" s="1">
        <v>73</v>
      </c>
      <c r="X240" s="1">
        <v>215</v>
      </c>
      <c r="Y240" s="1">
        <v>851</v>
      </c>
      <c r="Z240" s="1">
        <v>156</v>
      </c>
      <c r="AA240" s="1">
        <v>1882</v>
      </c>
      <c r="AB240" s="1">
        <v>92</v>
      </c>
      <c r="AC240" s="1">
        <v>690</v>
      </c>
      <c r="AD240" s="1">
        <v>498</v>
      </c>
      <c r="AE240" s="1">
        <v>281</v>
      </c>
      <c r="AF240" s="1">
        <v>289</v>
      </c>
      <c r="AG240" s="1">
        <v>1144</v>
      </c>
      <c r="AH240" s="1">
        <v>555</v>
      </c>
      <c r="AI240" s="1">
        <v>90</v>
      </c>
      <c r="AJ240" s="1">
        <v>216</v>
      </c>
      <c r="AK240" s="1">
        <v>137</v>
      </c>
      <c r="AL240" s="1">
        <v>9239</v>
      </c>
      <c r="AM240" s="1">
        <v>6721</v>
      </c>
      <c r="AN240" s="1">
        <v>2518</v>
      </c>
      <c r="AO240" t="s">
        <v>13050</v>
      </c>
    </row>
    <row r="241" spans="1:41" x14ac:dyDescent="0.25">
      <c r="A241" s="1">
        <v>2013</v>
      </c>
      <c r="B241" t="s">
        <v>495</v>
      </c>
      <c r="C241" t="s">
        <v>6960</v>
      </c>
      <c r="D241" t="s">
        <v>7180</v>
      </c>
      <c r="E241" t="s">
        <v>7340</v>
      </c>
      <c r="F241" t="s">
        <v>8420</v>
      </c>
      <c r="G241" t="s">
        <v>10607</v>
      </c>
      <c r="H241" t="s">
        <v>12605</v>
      </c>
      <c r="I241" s="1">
        <v>38.31666666666667</v>
      </c>
      <c r="J241" s="1">
        <v>21.81</v>
      </c>
      <c r="K241" s="1">
        <v>72.040000000000006</v>
      </c>
      <c r="L241" s="1">
        <v>82.593722</v>
      </c>
      <c r="M241" s="1">
        <v>42.965000000000003</v>
      </c>
      <c r="N241" s="1">
        <v>48.380028421512897</v>
      </c>
      <c r="O241" s="1">
        <v>90.17</v>
      </c>
      <c r="P241" s="1">
        <v>7.9489999999999998</v>
      </c>
      <c r="Q241" s="1">
        <v>8.2539999999999996</v>
      </c>
      <c r="R241" s="1">
        <v>32.059743262152459</v>
      </c>
      <c r="S241" s="1">
        <v>67.462000000000003</v>
      </c>
      <c r="T241" s="1">
        <v>68.451359999999994</v>
      </c>
      <c r="U241" s="1">
        <v>10.24</v>
      </c>
      <c r="V241" s="1">
        <v>36.982235986587511</v>
      </c>
      <c r="W241" s="1">
        <v>4.8444354183590574</v>
      </c>
      <c r="X241" s="1">
        <v>55.602733518226501</v>
      </c>
      <c r="Y241" s="1">
        <v>11.34</v>
      </c>
      <c r="Z241" s="1">
        <v>130.52000000000001</v>
      </c>
      <c r="AA241" s="1">
        <v>60.015460344698553</v>
      </c>
      <c r="AB241" s="1">
        <v>25.24</v>
      </c>
      <c r="AC241" s="1">
        <v>83.012499999999989</v>
      </c>
      <c r="AD241" s="1">
        <v>81.021000000000001</v>
      </c>
      <c r="AE241" s="1">
        <v>144.3907616676243</v>
      </c>
      <c r="AF241" s="1">
        <v>33.718194000000061</v>
      </c>
      <c r="AG241" s="1">
        <v>20.100000000000001</v>
      </c>
      <c r="AH241" s="1">
        <v>14.715274006588469</v>
      </c>
      <c r="AI241" s="1">
        <v>52.05</v>
      </c>
      <c r="AJ241" s="1">
        <v>1.406471662525137</v>
      </c>
      <c r="AK241" s="1">
        <v>65.599999999999994</v>
      </c>
      <c r="AL241" s="1">
        <v>48.663814544677734</v>
      </c>
      <c r="AM241" s="1">
        <v>45.358161926269531</v>
      </c>
      <c r="AN241" s="1">
        <v>53.346813201904297</v>
      </c>
      <c r="AO241" t="s">
        <v>13051</v>
      </c>
    </row>
    <row r="242" spans="1:41" x14ac:dyDescent="0.25">
      <c r="A242" s="1">
        <v>2013</v>
      </c>
      <c r="B242" t="s">
        <v>495</v>
      </c>
      <c r="C242" t="s">
        <v>6960</v>
      </c>
      <c r="D242" t="s">
        <v>7180</v>
      </c>
      <c r="E242" t="s">
        <v>7340</v>
      </c>
      <c r="F242" t="s">
        <v>8421</v>
      </c>
      <c r="G242" t="s">
        <v>10607</v>
      </c>
      <c r="H242" t="s">
        <v>12605</v>
      </c>
      <c r="I242" s="1">
        <v>109.95</v>
      </c>
      <c r="J242" s="1">
        <v>53.8</v>
      </c>
      <c r="K242" s="1">
        <v>111.59</v>
      </c>
      <c r="L242" s="1">
        <v>41.254711999999998</v>
      </c>
      <c r="M242" s="1">
        <v>83.582099999999997</v>
      </c>
      <c r="N242" s="1">
        <v>114.507050721469</v>
      </c>
      <c r="O242" s="1">
        <v>196.99</v>
      </c>
      <c r="P242" s="1">
        <v>50.1</v>
      </c>
      <c r="Q242" s="1">
        <v>23.536999999999999</v>
      </c>
      <c r="R242" s="1">
        <v>159.54314453164611</v>
      </c>
      <c r="S242" s="1">
        <v>186.62</v>
      </c>
      <c r="T242" s="1">
        <v>70.928259999999995</v>
      </c>
      <c r="U242" s="1">
        <v>33.4</v>
      </c>
      <c r="V242" s="1">
        <v>93.546447867667624</v>
      </c>
      <c r="W242" s="1">
        <v>49.884484159220143</v>
      </c>
      <c r="X242" s="1">
        <v>61.357985752352</v>
      </c>
      <c r="Y242" s="1">
        <v>82.44</v>
      </c>
      <c r="Z242" s="1">
        <v>122.49</v>
      </c>
      <c r="AA242" s="1">
        <v>115.7691334382495</v>
      </c>
      <c r="AB242" s="1">
        <v>63.3</v>
      </c>
      <c r="AC242" s="1">
        <v>116.55259000000009</v>
      </c>
      <c r="AD242" s="1">
        <v>110.376</v>
      </c>
      <c r="AE242" s="1">
        <v>250.91409691629951</v>
      </c>
      <c r="AF242" s="1">
        <v>55.519331999999999</v>
      </c>
      <c r="AG242" s="1">
        <v>75.7</v>
      </c>
      <c r="AH242" s="1">
        <v>60.39667792128067</v>
      </c>
      <c r="AI242" s="1">
        <v>100.03</v>
      </c>
      <c r="AJ242" s="1">
        <v>41.883669987459463</v>
      </c>
      <c r="AK242" s="1">
        <v>147.30000000000001</v>
      </c>
      <c r="AL242" s="1">
        <v>95.974586486816406</v>
      </c>
      <c r="AM242" s="1">
        <v>90.641586303710938</v>
      </c>
      <c r="AN242" s="1">
        <v>103.52962493896484</v>
      </c>
      <c r="AO242" t="s">
        <v>13052</v>
      </c>
    </row>
    <row r="243" spans="1:41" x14ac:dyDescent="0.25">
      <c r="A243" s="1">
        <v>2013</v>
      </c>
      <c r="B243" t="s">
        <v>495</v>
      </c>
      <c r="C243" t="s">
        <v>6960</v>
      </c>
      <c r="D243" t="s">
        <v>7180</v>
      </c>
      <c r="E243" t="s">
        <v>7341</v>
      </c>
      <c r="F243" t="s">
        <v>8422</v>
      </c>
      <c r="G243" t="s">
        <v>10607</v>
      </c>
      <c r="H243" t="s">
        <v>12605</v>
      </c>
      <c r="I243" s="1">
        <v>0.1544567819896836</v>
      </c>
      <c r="J243" s="1">
        <v>0.12</v>
      </c>
      <c r="K243" s="1">
        <v>0.48599999999999999</v>
      </c>
      <c r="L243" s="1">
        <v>0.39268999999999998</v>
      </c>
      <c r="M243" s="1">
        <v>0.17419999999999999</v>
      </c>
      <c r="N243" s="1">
        <v>0.18107783121993901</v>
      </c>
      <c r="O243" s="1">
        <v>0.55000000000000004</v>
      </c>
      <c r="P243" s="1">
        <v>2.4E-2</v>
      </c>
      <c r="Q243" s="1">
        <v>2.47E-2</v>
      </c>
      <c r="R243" s="1">
        <v>0.16904950213948211</v>
      </c>
      <c r="S243" s="1">
        <v>0.27339999999999998</v>
      </c>
      <c r="T243" s="1">
        <v>0.29975000000000002</v>
      </c>
      <c r="U243" s="1">
        <v>0.05</v>
      </c>
      <c r="V243" s="1">
        <v>0.3348751156336725</v>
      </c>
      <c r="W243" s="1">
        <v>8.8708367181153505E-2</v>
      </c>
      <c r="X243" s="1">
        <v>0.26191382529410701</v>
      </c>
      <c r="Y243" s="1">
        <v>3.6999999999999998E-2</v>
      </c>
      <c r="Z243" s="1">
        <v>0.55000000000000004</v>
      </c>
      <c r="AA243" s="1">
        <v>0.2256690733233595</v>
      </c>
      <c r="AB243" s="1">
        <v>0.13</v>
      </c>
      <c r="AC243" s="1">
        <v>0.54119702040668249</v>
      </c>
      <c r="AD243" s="1">
        <v>0.36959999999999998</v>
      </c>
      <c r="AE243" s="1">
        <v>0.64400000000000013</v>
      </c>
      <c r="AF243" s="1">
        <v>0.31893599999999989</v>
      </c>
      <c r="AG243" s="1">
        <v>0.14000000000000001</v>
      </c>
      <c r="AH243" s="1">
        <v>0.15331784289188449</v>
      </c>
      <c r="AI243" s="1">
        <v>0.16139999999999999</v>
      </c>
      <c r="AJ243" s="1">
        <v>1.24245915205188E-2</v>
      </c>
      <c r="AK243" s="1">
        <v>0.23</v>
      </c>
      <c r="AL243" s="1">
        <v>0.24477121233940125</v>
      </c>
      <c r="AM243" s="1">
        <v>0.23059272766113281</v>
      </c>
      <c r="AN243" s="1">
        <v>0.26485753059387207</v>
      </c>
      <c r="AO243" t="s">
        <v>13053</v>
      </c>
    </row>
    <row r="244" spans="1:41" x14ac:dyDescent="0.25">
      <c r="A244" s="1">
        <v>2013</v>
      </c>
      <c r="B244" t="s">
        <v>495</v>
      </c>
      <c r="C244" t="s">
        <v>6960</v>
      </c>
      <c r="D244" t="s">
        <v>7180</v>
      </c>
      <c r="E244" t="s">
        <v>7341</v>
      </c>
      <c r="F244" t="s">
        <v>8423</v>
      </c>
      <c r="G244" t="s">
        <v>10607</v>
      </c>
      <c r="H244" t="s">
        <v>12605</v>
      </c>
      <c r="I244" s="1">
        <v>1.1434815445678199</v>
      </c>
      <c r="J244" s="1">
        <v>0.93</v>
      </c>
      <c r="K244" s="1">
        <v>1.24</v>
      </c>
      <c r="L244" s="1">
        <v>2.3035459999999999</v>
      </c>
      <c r="M244" s="1">
        <v>1.6238999999999999</v>
      </c>
      <c r="N244" s="1">
        <v>1.5971250546567599</v>
      </c>
      <c r="O244" s="1">
        <v>3.27</v>
      </c>
      <c r="P244" s="1">
        <v>0.90900000000000003</v>
      </c>
      <c r="Q244" s="1">
        <v>0.30990000000000001</v>
      </c>
      <c r="R244" s="1">
        <v>2.1265032142929572</v>
      </c>
      <c r="S244" s="1">
        <v>1.5223</v>
      </c>
      <c r="T244" s="1">
        <v>1.06498</v>
      </c>
      <c r="U244" s="1">
        <v>0.51</v>
      </c>
      <c r="V244" s="1">
        <v>1.1547815361514431</v>
      </c>
      <c r="W244" s="1">
        <v>1.3218521527213649</v>
      </c>
      <c r="X244" s="1">
        <v>1.5669512570921</v>
      </c>
      <c r="Y244" s="1">
        <v>0.93300000000000005</v>
      </c>
      <c r="Z244" s="1">
        <v>1.75</v>
      </c>
      <c r="AA244" s="1">
        <v>1.634873138358969</v>
      </c>
      <c r="AB244" s="1">
        <v>1.29</v>
      </c>
      <c r="AC244" s="1">
        <v>1.776171751298147</v>
      </c>
      <c r="AD244" s="1">
        <v>2.2166999999999999</v>
      </c>
      <c r="AE244" s="1">
        <v>4.0269999999999904</v>
      </c>
      <c r="AF244" s="1">
        <v>1.318103</v>
      </c>
      <c r="AG244" s="1">
        <v>0.87</v>
      </c>
      <c r="AH244" s="1">
        <v>1.2843482161830331</v>
      </c>
      <c r="AI244" s="1">
        <v>1.3396999999999999</v>
      </c>
      <c r="AJ244" s="1">
        <v>0.56086400383750634</v>
      </c>
      <c r="AK244" s="1">
        <v>2.89</v>
      </c>
      <c r="AL244" s="1">
        <v>1.5339683294296265</v>
      </c>
      <c r="AM244" s="1">
        <v>1.403197169303894</v>
      </c>
      <c r="AN244" s="1">
        <v>1.7192274332046509</v>
      </c>
      <c r="AO244" t="s">
        <v>13054</v>
      </c>
    </row>
    <row r="245" spans="1:41" x14ac:dyDescent="0.25">
      <c r="A245" s="1">
        <v>2013</v>
      </c>
      <c r="B245" t="s">
        <v>495</v>
      </c>
      <c r="C245" t="s">
        <v>6961</v>
      </c>
      <c r="D245" t="s">
        <v>7180</v>
      </c>
      <c r="E245" t="s">
        <v>7342</v>
      </c>
      <c r="F245" t="s">
        <v>8424</v>
      </c>
      <c r="G245" t="s">
        <v>10607</v>
      </c>
      <c r="H245" t="s">
        <v>12605</v>
      </c>
      <c r="I245" s="1">
        <v>3.9666666666666668</v>
      </c>
      <c r="J245" s="1">
        <v>2.1800000000000002</v>
      </c>
      <c r="K245" s="1"/>
      <c r="L245" s="1">
        <v>2.9824959999999998</v>
      </c>
      <c r="M245" s="1">
        <v>0</v>
      </c>
      <c r="N245" s="1">
        <v>4.13297988631395</v>
      </c>
      <c r="O245" s="1">
        <v>0.56196568656220047</v>
      </c>
      <c r="P245" s="1">
        <v>0</v>
      </c>
      <c r="Q245" s="1">
        <v>0</v>
      </c>
      <c r="R245" s="1">
        <v>0</v>
      </c>
      <c r="S245" s="1">
        <v>1.88</v>
      </c>
      <c r="T245" s="1">
        <v>0</v>
      </c>
      <c r="U245" s="1">
        <v>0</v>
      </c>
      <c r="V245" s="1">
        <v>0</v>
      </c>
      <c r="W245" s="1">
        <v>0</v>
      </c>
      <c r="X245" s="1">
        <v>2.9365381500000001E-3</v>
      </c>
      <c r="Y245" s="1">
        <v>0.4</v>
      </c>
      <c r="Z245" s="1">
        <v>0</v>
      </c>
      <c r="AA245" s="1">
        <v>2.4087260446608002E-3</v>
      </c>
      <c r="AB245" s="1">
        <v>0</v>
      </c>
      <c r="AC245" s="1">
        <v>0</v>
      </c>
      <c r="AD245" s="1">
        <v>1.5289999999999999</v>
      </c>
      <c r="AE245" s="1">
        <v>0</v>
      </c>
      <c r="AF245" s="1">
        <v>0</v>
      </c>
      <c r="AG245" s="1"/>
      <c r="AH245" s="1">
        <v>0</v>
      </c>
      <c r="AI245" s="1">
        <v>0</v>
      </c>
      <c r="AJ245" s="1">
        <v>0</v>
      </c>
      <c r="AK245" s="1">
        <v>33.6</v>
      </c>
      <c r="AL245" s="1">
        <v>1.7668431997299194</v>
      </c>
      <c r="AM245" s="1">
        <v>0.80379718542098999</v>
      </c>
      <c r="AN245" s="1">
        <v>3.1311585903167725</v>
      </c>
      <c r="AO245" t="s">
        <v>13055</v>
      </c>
    </row>
    <row r="246" spans="1:41" x14ac:dyDescent="0.25">
      <c r="A246" s="1">
        <v>2013</v>
      </c>
      <c r="B246" t="s">
        <v>495</v>
      </c>
      <c r="C246" t="s">
        <v>6961</v>
      </c>
      <c r="D246" t="s">
        <v>7180</v>
      </c>
      <c r="E246" t="s">
        <v>7342</v>
      </c>
      <c r="F246" t="s">
        <v>8425</v>
      </c>
      <c r="G246" t="s">
        <v>10607</v>
      </c>
      <c r="H246" t="s">
        <v>12605</v>
      </c>
      <c r="I246" s="1">
        <v>19.95</v>
      </c>
      <c r="J246" s="1">
        <v>4.68</v>
      </c>
      <c r="K246" s="1">
        <v>14.65</v>
      </c>
      <c r="L246" s="1">
        <v>3.0857000000000001</v>
      </c>
      <c r="M246" s="1">
        <v>17.552099999999999</v>
      </c>
      <c r="N246" s="1">
        <v>12.2134346305203</v>
      </c>
      <c r="O246" s="1">
        <v>17.4795860476945</v>
      </c>
      <c r="P246" s="1">
        <v>9.5399999999999991</v>
      </c>
      <c r="Q246" s="1">
        <v>0</v>
      </c>
      <c r="R246" s="1">
        <v>13.539737583906231</v>
      </c>
      <c r="S246" s="1">
        <v>147.69999999999999</v>
      </c>
      <c r="T246" s="1">
        <v>3.2748701155000002</v>
      </c>
      <c r="U246" s="1">
        <v>0</v>
      </c>
      <c r="V246" s="1">
        <v>21.131319631561009</v>
      </c>
      <c r="W246" s="1">
        <v>1.6341998375304629</v>
      </c>
      <c r="X246" s="1">
        <v>1.114796889E-2</v>
      </c>
      <c r="Y246" s="1">
        <v>22.3</v>
      </c>
      <c r="Z246" s="1">
        <v>19.768000000000001</v>
      </c>
      <c r="AA246" s="1">
        <v>4.990540115604297</v>
      </c>
      <c r="AB246" s="1">
        <v>0</v>
      </c>
      <c r="AC246" s="1">
        <v>15.64446</v>
      </c>
      <c r="AD246" s="1">
        <v>1.667</v>
      </c>
      <c r="AE246" s="1">
        <v>39.924950520334548</v>
      </c>
      <c r="AF246" s="1">
        <v>5.6871480000000014</v>
      </c>
      <c r="AG246" s="1">
        <v>5.4</v>
      </c>
      <c r="AH246" s="1">
        <v>3.8040752721176778</v>
      </c>
      <c r="AI246" s="1">
        <v>2.4500000000000002</v>
      </c>
      <c r="AJ246" s="1">
        <v>9.98</v>
      </c>
      <c r="AK246" s="1">
        <v>15.2</v>
      </c>
      <c r="AL246" s="1">
        <v>14.939940452575684</v>
      </c>
      <c r="AM246" s="1">
        <v>12.225605010986328</v>
      </c>
      <c r="AN246" s="1">
        <v>18.785249710083008</v>
      </c>
      <c r="AO246" t="s">
        <v>13056</v>
      </c>
    </row>
    <row r="247" spans="1:41" x14ac:dyDescent="0.25">
      <c r="A247" s="1">
        <v>2013</v>
      </c>
      <c r="B247" t="s">
        <v>495</v>
      </c>
      <c r="C247" t="s">
        <v>6961</v>
      </c>
      <c r="D247" t="s">
        <v>7180</v>
      </c>
      <c r="E247" t="s">
        <v>7342</v>
      </c>
      <c r="F247" t="s">
        <v>8426</v>
      </c>
      <c r="G247" t="s">
        <v>10607</v>
      </c>
      <c r="H247" t="s">
        <v>12605</v>
      </c>
      <c r="I247" s="1">
        <v>12.31666666666667</v>
      </c>
      <c r="J247" s="1">
        <v>9.01</v>
      </c>
      <c r="K247" s="1">
        <v>3.99</v>
      </c>
      <c r="L247" s="1">
        <v>2.9049510000000001</v>
      </c>
      <c r="M247" s="1">
        <v>2.6244000000000001</v>
      </c>
      <c r="N247" s="1">
        <v>21.206055968517699</v>
      </c>
      <c r="O247" s="1">
        <v>32.295674628792767</v>
      </c>
      <c r="P247" s="1">
        <v>4.62</v>
      </c>
      <c r="Q247" s="1">
        <v>0</v>
      </c>
      <c r="R247" s="1">
        <v>22.95751455050598</v>
      </c>
      <c r="S247" s="1">
        <v>0.56999999999999995</v>
      </c>
      <c r="T247" s="1">
        <v>19.675369059822</v>
      </c>
      <c r="U247" s="1">
        <v>0</v>
      </c>
      <c r="V247" s="1">
        <v>16.10998940863378</v>
      </c>
      <c r="W247" s="1">
        <v>3.1942323314378549</v>
      </c>
      <c r="X247" s="1">
        <v>5.2390015770299998</v>
      </c>
      <c r="Y247" s="1">
        <v>11.1</v>
      </c>
      <c r="Z247" s="1">
        <v>12.72</v>
      </c>
      <c r="AA247" s="1">
        <v>18.529451234559112</v>
      </c>
      <c r="AB247" s="1">
        <v>2.57</v>
      </c>
      <c r="AC247" s="1">
        <v>10.624739999999999</v>
      </c>
      <c r="AD247" s="1">
        <v>10.292999999999999</v>
      </c>
      <c r="AE247" s="1">
        <v>39.791738491987502</v>
      </c>
      <c r="AF247" s="1">
        <v>7.2575080000000014</v>
      </c>
      <c r="AG247" s="1">
        <v>9.8000000000000007</v>
      </c>
      <c r="AH247" s="1">
        <v>4.2842301607914399E-2</v>
      </c>
      <c r="AI247" s="1">
        <v>5.31</v>
      </c>
      <c r="AJ247" s="1">
        <v>3.15</v>
      </c>
      <c r="AK247" s="1">
        <v>10</v>
      </c>
      <c r="AL247" s="1">
        <v>10.272521018981934</v>
      </c>
      <c r="AM247" s="1">
        <v>11.888153076171875</v>
      </c>
      <c r="AN247" s="1">
        <v>7.9837093353271484</v>
      </c>
      <c r="AO247" t="s">
        <v>13057</v>
      </c>
    </row>
    <row r="248" spans="1:41" x14ac:dyDescent="0.25">
      <c r="A248" s="1">
        <v>2013</v>
      </c>
      <c r="B248" t="s">
        <v>495</v>
      </c>
      <c r="C248" t="s">
        <v>6961</v>
      </c>
      <c r="D248" t="s">
        <v>7180</v>
      </c>
      <c r="E248" t="s">
        <v>7342</v>
      </c>
      <c r="F248" t="s">
        <v>8427</v>
      </c>
      <c r="G248" t="s">
        <v>10607</v>
      </c>
      <c r="H248" t="s">
        <v>12605</v>
      </c>
      <c r="I248" s="1">
        <v>33.083333333333343</v>
      </c>
      <c r="J248" s="1">
        <v>11.17</v>
      </c>
      <c r="K248" s="1">
        <v>18.27</v>
      </c>
      <c r="L248" s="1">
        <v>15.22986</v>
      </c>
      <c r="M248" s="1">
        <v>23.828099999999999</v>
      </c>
      <c r="N248" s="1">
        <v>27.351060341058201</v>
      </c>
      <c r="O248" s="1">
        <v>52.697380519201047</v>
      </c>
      <c r="P248" s="1">
        <v>17.513000000000002</v>
      </c>
      <c r="Q248" s="1">
        <v>21.747</v>
      </c>
      <c r="R248" s="1">
        <v>68.075236762588474</v>
      </c>
      <c r="S248" s="1">
        <v>11.84</v>
      </c>
      <c r="T248" s="1">
        <v>23.684167282600001</v>
      </c>
      <c r="U248" s="1">
        <v>28.7</v>
      </c>
      <c r="V248" s="1">
        <v>21.607529260231491</v>
      </c>
      <c r="W248" s="1">
        <v>24.937367993501219</v>
      </c>
      <c r="X248" s="1">
        <v>18.233509163090002</v>
      </c>
      <c r="Y248" s="1">
        <v>20.8</v>
      </c>
      <c r="Z248" s="1">
        <v>37.4</v>
      </c>
      <c r="AA248" s="1">
        <v>54.661382862469779</v>
      </c>
      <c r="AB248" s="1">
        <v>19.36</v>
      </c>
      <c r="AC248" s="1">
        <v>54.374599999999987</v>
      </c>
      <c r="AD248" s="1">
        <v>55.287999999999997</v>
      </c>
      <c r="AE248" s="1">
        <v>91.869182149013582</v>
      </c>
      <c r="AF248" s="1">
        <v>12.915288</v>
      </c>
      <c r="AG248" s="1">
        <v>32.200000000000003</v>
      </c>
      <c r="AH248" s="1">
        <v>35.38562793662787</v>
      </c>
      <c r="AI248" s="1">
        <v>10.29</v>
      </c>
      <c r="AJ248" s="1">
        <v>19.66</v>
      </c>
      <c r="AK248" s="1">
        <v>21.1</v>
      </c>
      <c r="AL248" s="1">
        <v>30.4576416015625</v>
      </c>
      <c r="AM248" s="1">
        <v>33.432788848876953</v>
      </c>
      <c r="AN248" s="1">
        <v>26.24284553527832</v>
      </c>
      <c r="AO248" t="s">
        <v>13058</v>
      </c>
    </row>
    <row r="249" spans="1:41" x14ac:dyDescent="0.25">
      <c r="A249" s="1">
        <v>2013</v>
      </c>
      <c r="B249" t="s">
        <v>495</v>
      </c>
      <c r="C249" t="s">
        <v>6961</v>
      </c>
      <c r="D249" t="s">
        <v>7180</v>
      </c>
      <c r="E249" t="s">
        <v>7342</v>
      </c>
      <c r="F249" t="s">
        <v>8428</v>
      </c>
      <c r="G249" t="s">
        <v>10607</v>
      </c>
      <c r="H249" t="s">
        <v>12605</v>
      </c>
      <c r="I249" s="1">
        <v>2.416666666666667</v>
      </c>
      <c r="J249" s="1">
        <v>3.28</v>
      </c>
      <c r="K249" s="1">
        <v>60.12</v>
      </c>
      <c r="L249" s="1">
        <v>3.3557169999999998</v>
      </c>
      <c r="M249" s="1">
        <v>0</v>
      </c>
      <c r="N249" s="1">
        <v>7.7447529514648004</v>
      </c>
      <c r="O249" s="1">
        <v>6.0326701488741516</v>
      </c>
      <c r="P249" s="1">
        <v>0.14000000000000001</v>
      </c>
      <c r="Q249" s="1">
        <v>0</v>
      </c>
      <c r="R249" s="1">
        <v>1.017055018150109</v>
      </c>
      <c r="S249" s="1">
        <v>0.76</v>
      </c>
      <c r="T249" s="1">
        <v>3.3412858299999999</v>
      </c>
      <c r="U249" s="1">
        <v>0.1</v>
      </c>
      <c r="V249" s="1">
        <v>1.37553794795479E-2</v>
      </c>
      <c r="W249" s="1">
        <v>0.27782290820471162</v>
      </c>
      <c r="X249" s="1">
        <v>1.8247684304</v>
      </c>
      <c r="Y249" s="1">
        <v>2.1</v>
      </c>
      <c r="Z249" s="1">
        <v>1.1779999999999999</v>
      </c>
      <c r="AA249" s="1">
        <v>1.3140792058486761</v>
      </c>
      <c r="AB249" s="1">
        <v>1.41</v>
      </c>
      <c r="AC249" s="1">
        <v>1.98566</v>
      </c>
      <c r="AD249" s="1">
        <v>0.26700000000000002</v>
      </c>
      <c r="AE249" s="1">
        <v>0.63183936666028218</v>
      </c>
      <c r="AF249" s="1">
        <v>1.488723</v>
      </c>
      <c r="AG249" s="1">
        <v>0.1</v>
      </c>
      <c r="AH249" s="1">
        <v>0.81823011356928677</v>
      </c>
      <c r="AI249" s="1">
        <v>0.21</v>
      </c>
      <c r="AJ249" s="1">
        <v>0.54</v>
      </c>
      <c r="AK249" s="1">
        <v>0.1</v>
      </c>
      <c r="AL249" s="1">
        <v>3.5368280410766602</v>
      </c>
      <c r="AM249" s="1">
        <v>1.6121324300765991</v>
      </c>
      <c r="AN249" s="1">
        <v>6.263481616973877</v>
      </c>
      <c r="AO249" t="s">
        <v>13059</v>
      </c>
    </row>
    <row r="250" spans="1:41" x14ac:dyDescent="0.25">
      <c r="A250" s="1">
        <v>2013</v>
      </c>
      <c r="B250" t="s">
        <v>495</v>
      </c>
      <c r="C250" t="s">
        <v>6961</v>
      </c>
      <c r="D250" t="s">
        <v>7180</v>
      </c>
      <c r="E250" t="s">
        <v>7342</v>
      </c>
      <c r="F250" t="s">
        <v>8429</v>
      </c>
      <c r="G250" t="s">
        <v>10607</v>
      </c>
      <c r="H250" t="s">
        <v>12605</v>
      </c>
      <c r="I250" s="1">
        <v>2.166666666666667</v>
      </c>
      <c r="J250" s="1">
        <v>0.39</v>
      </c>
      <c r="K250" s="1">
        <v>2.2400000000000002</v>
      </c>
      <c r="L250" s="1">
        <v>0.41595100000000002</v>
      </c>
      <c r="M250" s="1">
        <v>0</v>
      </c>
      <c r="N250" s="1">
        <v>0.910034980323568</v>
      </c>
      <c r="O250" s="1">
        <v>0</v>
      </c>
      <c r="P250" s="1">
        <v>0.126</v>
      </c>
      <c r="Q250" s="1">
        <v>4.0000000000000001E-3</v>
      </c>
      <c r="R250" s="1">
        <v>0.27855853663482788</v>
      </c>
      <c r="S250" s="1">
        <v>0.33</v>
      </c>
      <c r="T250" s="1">
        <v>6.2987274681000001</v>
      </c>
      <c r="U250" s="1">
        <v>0</v>
      </c>
      <c r="V250" s="1">
        <v>18.8570700773606</v>
      </c>
      <c r="W250" s="1">
        <v>5.310722989439479</v>
      </c>
      <c r="X250" s="1">
        <v>3.0452988199999999E-2</v>
      </c>
      <c r="Y250" s="1">
        <v>1.3</v>
      </c>
      <c r="Z250" s="1">
        <v>0.05</v>
      </c>
      <c r="AA250" s="1">
        <v>1.5340953210708741</v>
      </c>
      <c r="AB250" s="1">
        <v>0</v>
      </c>
      <c r="AC250" s="1">
        <v>2.9449299999999989</v>
      </c>
      <c r="AD250" s="1">
        <v>0.79400000000000004</v>
      </c>
      <c r="AE250" s="1">
        <v>2.8109876779671841</v>
      </c>
      <c r="AF250" s="1">
        <v>0.57168999999999992</v>
      </c>
      <c r="AG250" s="1">
        <v>0.6</v>
      </c>
      <c r="AH250" s="1">
        <v>1.8217363586995019</v>
      </c>
      <c r="AI250" s="1">
        <v>0.38</v>
      </c>
      <c r="AJ250" s="1">
        <v>0.1</v>
      </c>
      <c r="AK250" s="1">
        <v>16.399999999999999</v>
      </c>
      <c r="AL250" s="1">
        <v>2.2988145351409912</v>
      </c>
      <c r="AM250" s="1">
        <v>1.9447046518325806</v>
      </c>
      <c r="AN250" s="1">
        <v>2.8004701137542725</v>
      </c>
      <c r="AO250" t="s">
        <v>13060</v>
      </c>
    </row>
    <row r="251" spans="1:41" x14ac:dyDescent="0.25">
      <c r="A251" s="1">
        <v>2013</v>
      </c>
      <c r="B251" t="s">
        <v>495</v>
      </c>
      <c r="C251" t="s">
        <v>6961</v>
      </c>
      <c r="D251" t="s">
        <v>7180</v>
      </c>
      <c r="E251" t="s">
        <v>7342</v>
      </c>
      <c r="F251" t="s">
        <v>8430</v>
      </c>
      <c r="G251" t="s">
        <v>10607</v>
      </c>
      <c r="H251" t="s">
        <v>12605</v>
      </c>
      <c r="I251" s="1">
        <v>18.083333333333329</v>
      </c>
      <c r="J251" s="1">
        <v>6.26</v>
      </c>
      <c r="K251" s="1">
        <v>2.36</v>
      </c>
      <c r="L251" s="1">
        <v>3.8485170000000002</v>
      </c>
      <c r="M251" s="1">
        <v>27.5183</v>
      </c>
      <c r="N251" s="1">
        <v>5.5895824223874104</v>
      </c>
      <c r="O251" s="1">
        <v>27.040006260148289</v>
      </c>
      <c r="P251" s="1">
        <v>13.67</v>
      </c>
      <c r="Q251" s="1">
        <v>1.7849999999999999</v>
      </c>
      <c r="R251" s="1">
        <v>34.768712863255672</v>
      </c>
      <c r="S251" s="1">
        <v>20.9</v>
      </c>
      <c r="T251" s="1">
        <v>4.2165568866000003</v>
      </c>
      <c r="U251" s="1">
        <v>2.38</v>
      </c>
      <c r="V251" s="1">
        <v>13.19489468970915</v>
      </c>
      <c r="W251" s="1">
        <v>2.0767668562144599</v>
      </c>
      <c r="X251" s="1">
        <v>20.98314209582</v>
      </c>
      <c r="Y251" s="1">
        <v>11.2</v>
      </c>
      <c r="Z251" s="1">
        <v>43.05</v>
      </c>
      <c r="AA251" s="1">
        <v>14.85379439669652</v>
      </c>
      <c r="AB251" s="1">
        <v>0.14000000000000001</v>
      </c>
      <c r="AC251" s="1">
        <v>11.824529999999999</v>
      </c>
      <c r="AD251" s="1">
        <v>30.003</v>
      </c>
      <c r="AE251" s="1">
        <v>33.099565855838613</v>
      </c>
      <c r="AF251" s="1">
        <v>10.310629</v>
      </c>
      <c r="AG251" s="1">
        <v>12.9</v>
      </c>
      <c r="AH251" s="1">
        <v>11.58574363091163</v>
      </c>
      <c r="AI251" s="1">
        <v>35.6</v>
      </c>
      <c r="AJ251" s="1">
        <v>6.97</v>
      </c>
      <c r="AK251" s="1">
        <v>21.5</v>
      </c>
      <c r="AL251" s="1">
        <v>15.438347816467285</v>
      </c>
      <c r="AM251" s="1">
        <v>14.34050178527832</v>
      </c>
      <c r="AN251" s="1">
        <v>16.993627548217773</v>
      </c>
      <c r="AO251" t="s">
        <v>13061</v>
      </c>
    </row>
    <row r="252" spans="1:41" x14ac:dyDescent="0.25">
      <c r="A252" s="1">
        <v>2013</v>
      </c>
      <c r="B252" t="s">
        <v>495</v>
      </c>
      <c r="C252" t="s">
        <v>6961</v>
      </c>
      <c r="D252" t="s">
        <v>7180</v>
      </c>
      <c r="E252" t="s">
        <v>7342</v>
      </c>
      <c r="F252" t="s">
        <v>8431</v>
      </c>
      <c r="G252" t="s">
        <v>10607</v>
      </c>
      <c r="H252" t="s">
        <v>12605</v>
      </c>
      <c r="I252" s="1">
        <v>1.6</v>
      </c>
      <c r="J252" s="1">
        <v>15.39</v>
      </c>
      <c r="K252" s="1">
        <v>9.9499999999999993</v>
      </c>
      <c r="L252" s="1">
        <v>7.0129169999999998</v>
      </c>
      <c r="M252" s="1">
        <v>8.0120000000000005</v>
      </c>
      <c r="N252" s="1">
        <v>35.359149540883301</v>
      </c>
      <c r="O252" s="1">
        <v>60.886006612281633</v>
      </c>
      <c r="P252" s="1">
        <v>4.53</v>
      </c>
      <c r="Q252" s="1">
        <v>0</v>
      </c>
      <c r="R252" s="1">
        <v>18.90632921660481</v>
      </c>
      <c r="S252" s="1">
        <v>1.56</v>
      </c>
      <c r="T252" s="1">
        <v>9.5365000000000002</v>
      </c>
      <c r="U252" s="1">
        <v>2.2200000000000002</v>
      </c>
      <c r="V252" s="1">
        <v>9.8674067221708198E-2</v>
      </c>
      <c r="W252" s="1">
        <v>6.7715678310316818</v>
      </c>
      <c r="X252" s="1">
        <v>8.5117189624199998</v>
      </c>
      <c r="Y252" s="1">
        <v>7.1</v>
      </c>
      <c r="Z252" s="1">
        <v>8.3130000000000006</v>
      </c>
      <c r="AA252" s="1">
        <v>13.49090895042203</v>
      </c>
      <c r="AB252" s="1">
        <v>33.79</v>
      </c>
      <c r="AC252" s="1">
        <v>11.244260000000001</v>
      </c>
      <c r="AD252" s="1">
        <v>10.531000000000001</v>
      </c>
      <c r="AE252" s="1">
        <v>39.422620187703501</v>
      </c>
      <c r="AF252" s="1">
        <v>14.80989599999999</v>
      </c>
      <c r="AG252" s="1">
        <v>11</v>
      </c>
      <c r="AH252" s="1">
        <v>1.737137865086299</v>
      </c>
      <c r="AI252" s="1">
        <v>35.5</v>
      </c>
      <c r="AJ252" s="1">
        <v>1.18</v>
      </c>
      <c r="AK252" s="1">
        <v>25.5</v>
      </c>
      <c r="AL252" s="1">
        <v>13.929781913757324</v>
      </c>
      <c r="AM252" s="1">
        <v>11.275160789489746</v>
      </c>
      <c r="AN252" s="1">
        <v>17.690494537353516</v>
      </c>
      <c r="AO252" t="s">
        <v>13062</v>
      </c>
    </row>
    <row r="253" spans="1:41" x14ac:dyDescent="0.25">
      <c r="A253" s="1">
        <v>2013</v>
      </c>
      <c r="B253" t="s">
        <v>495</v>
      </c>
      <c r="C253" t="s">
        <v>6961</v>
      </c>
      <c r="D253" t="s">
        <v>7180</v>
      </c>
      <c r="E253" t="s">
        <v>7342</v>
      </c>
      <c r="F253" t="s">
        <v>8432</v>
      </c>
      <c r="G253" t="s">
        <v>10607</v>
      </c>
      <c r="H253" t="s">
        <v>12605</v>
      </c>
      <c r="I253" s="1">
        <v>16.366666666666671</v>
      </c>
      <c r="J253" s="1">
        <v>1.47</v>
      </c>
      <c r="K253" s="1"/>
      <c r="L253" s="1">
        <v>2.4186030000000001</v>
      </c>
      <c r="M253" s="1">
        <v>4.0472999999999999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1.07</v>
      </c>
      <c r="T253" s="1">
        <v>0.90076500000000004</v>
      </c>
      <c r="U253" s="1">
        <v>0</v>
      </c>
      <c r="V253" s="1">
        <v>2.533215353470351</v>
      </c>
      <c r="W253" s="1">
        <v>5.681803411860276</v>
      </c>
      <c r="X253" s="1">
        <v>6.52130802835</v>
      </c>
      <c r="Y253" s="1">
        <v>6.1</v>
      </c>
      <c r="Z253" s="1">
        <v>0</v>
      </c>
      <c r="AA253" s="1">
        <v>6.3924726255335127</v>
      </c>
      <c r="AB253" s="1">
        <v>6.04</v>
      </c>
      <c r="AC253" s="1">
        <v>7.9094100000000003</v>
      </c>
      <c r="AD253" s="1">
        <v>0</v>
      </c>
      <c r="AE253" s="1">
        <v>3.363212666794356</v>
      </c>
      <c r="AF253" s="1">
        <v>2.2642519999999999</v>
      </c>
      <c r="AG253" s="1">
        <v>3.7</v>
      </c>
      <c r="AH253" s="1">
        <v>5.2012844426604969</v>
      </c>
      <c r="AI253" s="1">
        <v>10.3</v>
      </c>
      <c r="AJ253" s="1">
        <v>0.3</v>
      </c>
      <c r="AK253" s="1">
        <v>4</v>
      </c>
      <c r="AL253" s="1">
        <v>3.330355167388916</v>
      </c>
      <c r="AM253" s="1">
        <v>3.106931209564209</v>
      </c>
      <c r="AN253" s="1">
        <v>3.64687180519104</v>
      </c>
      <c r="AO253" t="s">
        <v>13063</v>
      </c>
    </row>
    <row r="254" spans="1:41" x14ac:dyDescent="0.25">
      <c r="A254" s="1">
        <v>2013</v>
      </c>
      <c r="B254" t="s">
        <v>495</v>
      </c>
      <c r="C254" t="s">
        <v>6961</v>
      </c>
      <c r="D254" t="s">
        <v>7180</v>
      </c>
      <c r="E254" t="s">
        <v>7343</v>
      </c>
      <c r="F254" t="s">
        <v>8433</v>
      </c>
      <c r="G254" t="s">
        <v>10607</v>
      </c>
      <c r="H254" t="s">
        <v>12605</v>
      </c>
      <c r="I254" s="1">
        <v>1.7258279635551401E-2</v>
      </c>
      <c r="J254" s="1">
        <v>0.03</v>
      </c>
      <c r="K254" s="1"/>
      <c r="L254" s="1">
        <v>5.0990000000000001E-2</v>
      </c>
      <c r="M254" s="1">
        <v>0</v>
      </c>
      <c r="N254" s="1">
        <v>3.0061215566243998E-2</v>
      </c>
      <c r="O254" s="1">
        <v>4.1473482403113996E-3</v>
      </c>
      <c r="P254" s="1">
        <v>0</v>
      </c>
      <c r="Q254" s="1">
        <v>0</v>
      </c>
      <c r="R254" s="1">
        <v>0</v>
      </c>
      <c r="S254" s="1">
        <v>0.03</v>
      </c>
      <c r="T254" s="1">
        <v>0</v>
      </c>
      <c r="U254" s="1">
        <v>0</v>
      </c>
      <c r="V254" s="1">
        <v>0</v>
      </c>
      <c r="W254" s="1">
        <v>0</v>
      </c>
      <c r="X254" s="1">
        <v>1.8126779999999999E-5</v>
      </c>
      <c r="Y254" s="1">
        <v>1E-3</v>
      </c>
      <c r="Z254" s="1">
        <v>0</v>
      </c>
      <c r="AA254" s="1">
        <v>3.1040284080700001E-6</v>
      </c>
      <c r="AB254" s="1">
        <v>0</v>
      </c>
      <c r="AC254" s="1">
        <v>0</v>
      </c>
      <c r="AD254" s="1">
        <v>2.7E-2</v>
      </c>
      <c r="AE254" s="1">
        <v>0</v>
      </c>
      <c r="AF254" s="1">
        <v>0</v>
      </c>
      <c r="AG254" s="1"/>
      <c r="AH254" s="1">
        <v>0</v>
      </c>
      <c r="AI254" s="1">
        <v>0</v>
      </c>
      <c r="AJ254" s="1">
        <v>0</v>
      </c>
      <c r="AK254" s="1">
        <v>0.76</v>
      </c>
      <c r="AL254" s="1">
        <v>3.2775107771158218E-2</v>
      </c>
      <c r="AM254" s="1">
        <v>7.6066236943006516E-3</v>
      </c>
      <c r="AN254" s="1">
        <v>6.843046098947525E-2</v>
      </c>
      <c r="AO254" t="s">
        <v>13064</v>
      </c>
    </row>
    <row r="255" spans="1:41" x14ac:dyDescent="0.25">
      <c r="A255" s="1">
        <v>2013</v>
      </c>
      <c r="B255" t="s">
        <v>495</v>
      </c>
      <c r="C255" t="s">
        <v>6961</v>
      </c>
      <c r="D255" t="s">
        <v>7180</v>
      </c>
      <c r="E255" t="s">
        <v>7343</v>
      </c>
      <c r="F255" t="s">
        <v>8434</v>
      </c>
      <c r="G255" t="s">
        <v>10607</v>
      </c>
      <c r="H255" t="s">
        <v>12605</v>
      </c>
      <c r="I255" s="1">
        <v>0.2115665825713873</v>
      </c>
      <c r="J255" s="1">
        <v>0.02</v>
      </c>
      <c r="K255" s="1">
        <v>0.26400000000000001</v>
      </c>
      <c r="L255" s="1">
        <v>0.112058</v>
      </c>
      <c r="M255" s="1">
        <v>0.20519999999999999</v>
      </c>
      <c r="N255" s="1">
        <v>0.15112592916484499</v>
      </c>
      <c r="O255" s="1">
        <v>0.1566602108887454</v>
      </c>
      <c r="P255" s="1">
        <v>0.20799999999999999</v>
      </c>
      <c r="Q255" s="1">
        <v>0</v>
      </c>
      <c r="R255" s="1">
        <v>0.1427267749589341</v>
      </c>
      <c r="S255" s="1">
        <v>0.74</v>
      </c>
      <c r="T255" s="1">
        <v>9.4938003846600002E-3</v>
      </c>
      <c r="U255" s="1">
        <v>0</v>
      </c>
      <c r="V255" s="1">
        <v>0.18396814543699469</v>
      </c>
      <c r="W255" s="1">
        <v>4.8009748172217703E-2</v>
      </c>
      <c r="X255" s="1">
        <v>9.0633890000000006E-5</v>
      </c>
      <c r="Y255" s="1">
        <v>0.14799999999999999</v>
      </c>
      <c r="Z255" s="1">
        <v>0.30299999999999999</v>
      </c>
      <c r="AA255" s="1">
        <v>7.3661698151861493E-2</v>
      </c>
      <c r="AB255" s="1">
        <v>0</v>
      </c>
      <c r="AC255" s="1">
        <v>7.5097317603960795E-2</v>
      </c>
      <c r="AD255" s="1">
        <v>3.7499999999999999E-2</v>
      </c>
      <c r="AE255" s="1">
        <v>0.23799999999999999</v>
      </c>
      <c r="AF255" s="1">
        <v>5.3733999999999997E-2</v>
      </c>
      <c r="AG255" s="1">
        <v>0.03</v>
      </c>
      <c r="AH255" s="1">
        <v>0.13666092130427601</v>
      </c>
      <c r="AI255" s="1">
        <v>0.1066</v>
      </c>
      <c r="AJ255" s="1">
        <v>6.5535351082238E-2</v>
      </c>
      <c r="AK255" s="1">
        <v>0.4</v>
      </c>
      <c r="AL255" s="1">
        <v>0.14209270477294922</v>
      </c>
      <c r="AM255" s="1">
        <v>0.11861610412597656</v>
      </c>
      <c r="AN255" s="1">
        <v>0.17535127699375153</v>
      </c>
      <c r="AO255" t="s">
        <v>13065</v>
      </c>
    </row>
    <row r="256" spans="1:41" x14ac:dyDescent="0.25">
      <c r="A256" s="1">
        <v>2013</v>
      </c>
      <c r="B256" t="s">
        <v>495</v>
      </c>
      <c r="C256" t="s">
        <v>6961</v>
      </c>
      <c r="D256" t="s">
        <v>7180</v>
      </c>
      <c r="E256" t="s">
        <v>7343</v>
      </c>
      <c r="F256" t="s">
        <v>8435</v>
      </c>
      <c r="G256" t="s">
        <v>10607</v>
      </c>
      <c r="H256" t="s">
        <v>12605</v>
      </c>
      <c r="I256" s="1">
        <v>0.14275843229258731</v>
      </c>
      <c r="J256" s="1">
        <v>0.35</v>
      </c>
      <c r="K256" s="1">
        <v>0.158</v>
      </c>
      <c r="L256" s="1">
        <v>0.81331899999999979</v>
      </c>
      <c r="M256" s="1">
        <v>0.19650000000000001</v>
      </c>
      <c r="N256" s="1">
        <v>0.27459554000874498</v>
      </c>
      <c r="O256" s="1">
        <v>1.2062914490286989</v>
      </c>
      <c r="P256" s="1">
        <v>0.16700000000000001</v>
      </c>
      <c r="Q256" s="1">
        <v>0</v>
      </c>
      <c r="R256" s="1">
        <v>0.3699783009876092</v>
      </c>
      <c r="S256" s="1">
        <v>0.01</v>
      </c>
      <c r="T256" s="1">
        <v>0.33461554199999999</v>
      </c>
      <c r="U256" s="1">
        <v>0</v>
      </c>
      <c r="V256" s="1">
        <v>0.23727359262089581</v>
      </c>
      <c r="W256" s="1">
        <v>8.8545897644191698E-2</v>
      </c>
      <c r="X256" s="1">
        <v>0.43609404172999999</v>
      </c>
      <c r="Y256" s="1">
        <v>0.10100000000000001</v>
      </c>
      <c r="Z256" s="1">
        <v>0.38979999999999998</v>
      </c>
      <c r="AA256" s="1">
        <v>0.34023565783674059</v>
      </c>
      <c r="AB256" s="1">
        <v>0.16</v>
      </c>
      <c r="AC256" s="1">
        <v>0.57759773352144084</v>
      </c>
      <c r="AD256" s="1">
        <v>0.39760000000000001</v>
      </c>
      <c r="AE256" s="1">
        <v>1.03</v>
      </c>
      <c r="AF256" s="1">
        <v>0.26003499999999991</v>
      </c>
      <c r="AG256" s="1">
        <v>0.11</v>
      </c>
      <c r="AH256" s="1">
        <v>4.5333270370457998E-3</v>
      </c>
      <c r="AI256" s="1">
        <v>0.16700000000000001</v>
      </c>
      <c r="AJ256" s="1">
        <v>4.9530979630248002E-2</v>
      </c>
      <c r="AK256" s="1">
        <v>0.43</v>
      </c>
      <c r="AL256" s="1">
        <v>0.30352774262428284</v>
      </c>
      <c r="AM256" s="1">
        <v>0.30665439367294312</v>
      </c>
      <c r="AN256" s="1">
        <v>0.29909837245941162</v>
      </c>
      <c r="AO256" t="s">
        <v>13066</v>
      </c>
    </row>
    <row r="257" spans="1:41" x14ac:dyDescent="0.25">
      <c r="A257" s="1">
        <v>2013</v>
      </c>
      <c r="B257" t="s">
        <v>495</v>
      </c>
      <c r="C257" t="s">
        <v>6961</v>
      </c>
      <c r="D257" t="s">
        <v>7180</v>
      </c>
      <c r="E257" t="s">
        <v>7343</v>
      </c>
      <c r="F257" t="s">
        <v>8436</v>
      </c>
      <c r="G257" t="s">
        <v>10607</v>
      </c>
      <c r="H257" t="s">
        <v>12605</v>
      </c>
      <c r="I257" s="1">
        <v>0.28452057656152069</v>
      </c>
      <c r="J257" s="1">
        <v>0.15</v>
      </c>
      <c r="K257" s="1">
        <v>0.223</v>
      </c>
      <c r="L257" s="1">
        <v>0.70833999999999986</v>
      </c>
      <c r="M257" s="1">
        <v>0.51839999999999997</v>
      </c>
      <c r="N257" s="1">
        <v>0.465238303454307</v>
      </c>
      <c r="O257" s="1">
        <v>0.79922530664945124</v>
      </c>
      <c r="P257" s="1">
        <v>0.32100000000000001</v>
      </c>
      <c r="Q257" s="1">
        <v>0.25900000000000001</v>
      </c>
      <c r="R257" s="1">
        <v>0.72243515645596312</v>
      </c>
      <c r="S257" s="1">
        <v>0.23</v>
      </c>
      <c r="T257" s="1">
        <v>0.33449277734580002</v>
      </c>
      <c r="U257" s="1">
        <v>0.45</v>
      </c>
      <c r="V257" s="1">
        <v>0.28213275415946049</v>
      </c>
      <c r="W257" s="1">
        <v>0.45385865150284321</v>
      </c>
      <c r="X257" s="1">
        <v>0.42248083093</v>
      </c>
      <c r="Y257" s="1">
        <v>0.29199999999999998</v>
      </c>
      <c r="Z257" s="1">
        <v>0.47699999999999998</v>
      </c>
      <c r="AA257" s="1">
        <v>0.70136763491659482</v>
      </c>
      <c r="AB257" s="1">
        <v>0.44</v>
      </c>
      <c r="AC257" s="1">
        <v>0.6139334319739832</v>
      </c>
      <c r="AD257" s="1">
        <v>1.044</v>
      </c>
      <c r="AE257" s="1">
        <v>1.448</v>
      </c>
      <c r="AF257" s="1">
        <v>0.33926499999999993</v>
      </c>
      <c r="AG257" s="1">
        <v>0.36</v>
      </c>
      <c r="AH257" s="1">
        <v>0.74162396996670832</v>
      </c>
      <c r="AI257" s="1">
        <v>0.1734</v>
      </c>
      <c r="AJ257" s="1">
        <v>0.27507968792689957</v>
      </c>
      <c r="AK257" s="1">
        <v>0.43</v>
      </c>
      <c r="AL257" s="1">
        <v>0.4813721776008606</v>
      </c>
      <c r="AM257" s="1">
        <v>0.4793713390827179</v>
      </c>
      <c r="AN257" s="1">
        <v>0.48420676589012146</v>
      </c>
      <c r="AO257" t="s">
        <v>13067</v>
      </c>
    </row>
    <row r="258" spans="1:41" x14ac:dyDescent="0.25">
      <c r="A258" s="1">
        <v>2013</v>
      </c>
      <c r="B258" t="s">
        <v>495</v>
      </c>
      <c r="C258" t="s">
        <v>6961</v>
      </c>
      <c r="D258" t="s">
        <v>7180</v>
      </c>
      <c r="E258" t="s">
        <v>7343</v>
      </c>
      <c r="F258" t="s">
        <v>8437</v>
      </c>
      <c r="G258" t="s">
        <v>10607</v>
      </c>
      <c r="H258" t="s">
        <v>12605</v>
      </c>
      <c r="I258" s="1">
        <v>7.7774742491684201E-2</v>
      </c>
      <c r="J258" s="1">
        <v>0.14000000000000001</v>
      </c>
      <c r="K258" s="1">
        <v>0.40799999999999997</v>
      </c>
      <c r="L258" s="1">
        <v>0.11133800000000001</v>
      </c>
      <c r="M258" s="1">
        <v>0</v>
      </c>
      <c r="N258" s="1">
        <v>0.112975513773502</v>
      </c>
      <c r="O258" s="1">
        <v>0.23608584228338911</v>
      </c>
      <c r="P258" s="1">
        <v>2.3E-2</v>
      </c>
      <c r="Q258" s="1">
        <v>0</v>
      </c>
      <c r="R258" s="1">
        <v>0.15225811685019569</v>
      </c>
      <c r="S258" s="1">
        <v>0.08</v>
      </c>
      <c r="T258" s="1">
        <v>0.15239186399999999</v>
      </c>
      <c r="U258" s="1">
        <v>0.03</v>
      </c>
      <c r="V258" s="1">
        <v>2.4132244700959999E-4</v>
      </c>
      <c r="W258" s="1">
        <v>2.9244516653127999E-3</v>
      </c>
      <c r="X258" s="1">
        <v>7.2398354090000006E-2</v>
      </c>
      <c r="Y258" s="1">
        <v>6.5000000000000002E-2</v>
      </c>
      <c r="Z258" s="1">
        <v>0.11700000000000001</v>
      </c>
      <c r="AA258" s="1">
        <v>8.1648363245820393E-2</v>
      </c>
      <c r="AB258" s="1">
        <v>0.11</v>
      </c>
      <c r="AC258" s="1">
        <v>5.8643664322199996E-3</v>
      </c>
      <c r="AD258" s="1">
        <v>4.48E-2</v>
      </c>
      <c r="AE258" s="1">
        <v>0.16700000000000001</v>
      </c>
      <c r="AF258" s="1">
        <v>9.4353000000000006E-2</v>
      </c>
      <c r="AG258" s="1">
        <v>0.03</v>
      </c>
      <c r="AH258" s="1">
        <v>3.7128420654971302E-2</v>
      </c>
      <c r="AI258" s="1">
        <v>7.1999999999999998E-3</v>
      </c>
      <c r="AJ258" s="1">
        <v>2.9215870799307899E-2</v>
      </c>
      <c r="AK258" s="1">
        <v>0</v>
      </c>
      <c r="AL258" s="1">
        <v>8.2365453243255615E-2</v>
      </c>
      <c r="AM258" s="1">
        <v>7.2804063558578491E-2</v>
      </c>
      <c r="AN258" s="1">
        <v>9.5910750329494476E-2</v>
      </c>
      <c r="AO258" t="s">
        <v>13068</v>
      </c>
    </row>
    <row r="259" spans="1:41" x14ac:dyDescent="0.25">
      <c r="A259" s="1">
        <v>2013</v>
      </c>
      <c r="B259" t="s">
        <v>495</v>
      </c>
      <c r="C259" t="s">
        <v>6961</v>
      </c>
      <c r="D259" t="s">
        <v>7180</v>
      </c>
      <c r="E259" t="s">
        <v>7343</v>
      </c>
      <c r="F259" t="s">
        <v>8438</v>
      </c>
      <c r="G259" t="s">
        <v>10607</v>
      </c>
      <c r="H259" t="s">
        <v>12605</v>
      </c>
      <c r="I259" s="1">
        <v>1.7965322749112202E-2</v>
      </c>
      <c r="J259" s="1">
        <v>0.01</v>
      </c>
      <c r="K259" s="1">
        <v>6.8000000000000005E-2</v>
      </c>
      <c r="L259" s="1">
        <v>4.2111999999999997E-2</v>
      </c>
      <c r="M259" s="1">
        <v>0</v>
      </c>
      <c r="N259" s="1">
        <v>1.5467861827721901E-2</v>
      </c>
      <c r="O259" s="1">
        <v>0</v>
      </c>
      <c r="P259" s="1">
        <v>7.0000000000000001E-3</v>
      </c>
      <c r="Q259" s="1">
        <v>0</v>
      </c>
      <c r="R259" s="1">
        <v>4.8670681997930001E-4</v>
      </c>
      <c r="S259" s="1">
        <v>0.01</v>
      </c>
      <c r="T259" s="1">
        <v>9.4324180499999993E-2</v>
      </c>
      <c r="U259" s="1">
        <v>0</v>
      </c>
      <c r="V259" s="1">
        <v>0.23606698038584781</v>
      </c>
      <c r="W259" s="1">
        <v>0.13785540211210401</v>
      </c>
      <c r="X259" s="1">
        <v>8.5359000850000005E-2</v>
      </c>
      <c r="Y259" s="1">
        <v>1.7000000000000001E-2</v>
      </c>
      <c r="Z259" s="1">
        <v>0</v>
      </c>
      <c r="AA259" s="1">
        <v>1.4356131387314499E-2</v>
      </c>
      <c r="AB259" s="1">
        <v>0</v>
      </c>
      <c r="AC259" s="1">
        <v>3.1139075975838801E-2</v>
      </c>
      <c r="AD259" s="1">
        <v>1.6799999999999999E-2</v>
      </c>
      <c r="AE259" s="1">
        <v>6.4000000000000001E-2</v>
      </c>
      <c r="AF259" s="1">
        <v>1.7606E-2</v>
      </c>
      <c r="AG259" s="1">
        <v>0.01</v>
      </c>
      <c r="AH259" s="1">
        <v>2.9596486671546299E-2</v>
      </c>
      <c r="AI259" s="1">
        <v>6.6E-3</v>
      </c>
      <c r="AJ259" s="1">
        <v>1E-3</v>
      </c>
      <c r="AK259" s="1">
        <v>0.48</v>
      </c>
      <c r="AL259" s="1">
        <v>4.8715006560087204E-2</v>
      </c>
      <c r="AM259" s="1">
        <v>2.8482357040047646E-2</v>
      </c>
      <c r="AN259" s="1">
        <v>7.7377922832965851E-2</v>
      </c>
      <c r="AO259" t="s">
        <v>13069</v>
      </c>
    </row>
    <row r="260" spans="1:41" x14ac:dyDescent="0.25">
      <c r="A260" s="1">
        <v>2013</v>
      </c>
      <c r="B260" t="s">
        <v>495</v>
      </c>
      <c r="C260" t="s">
        <v>6961</v>
      </c>
      <c r="D260" t="s">
        <v>7180</v>
      </c>
      <c r="E260" t="s">
        <v>7343</v>
      </c>
      <c r="F260" t="s">
        <v>8439</v>
      </c>
      <c r="G260" t="s">
        <v>10607</v>
      </c>
      <c r="H260" t="s">
        <v>12605</v>
      </c>
      <c r="I260" s="1">
        <v>0.1975864119168903</v>
      </c>
      <c r="J260" s="1">
        <v>0.09</v>
      </c>
      <c r="K260" s="1">
        <v>1.0999999999999999E-2</v>
      </c>
      <c r="L260" s="1">
        <v>8.6383000000000001E-2</v>
      </c>
      <c r="M260" s="1">
        <v>0.39290000000000003</v>
      </c>
      <c r="N260" s="1">
        <v>8.6193703541757802E-2</v>
      </c>
      <c r="O260" s="1">
        <v>0.51254964101962164</v>
      </c>
      <c r="P260" s="1">
        <v>9.4E-2</v>
      </c>
      <c r="Q260" s="1">
        <v>0.05</v>
      </c>
      <c r="R260" s="1">
        <v>0.44371438421447551</v>
      </c>
      <c r="S260" s="1">
        <v>0.37</v>
      </c>
      <c r="T260" s="1">
        <v>5.3116176289999997E-2</v>
      </c>
      <c r="U260" s="1">
        <v>0.03</v>
      </c>
      <c r="V260" s="1">
        <v>0.1810722760728794</v>
      </c>
      <c r="W260" s="1">
        <v>6.01137286758733E-2</v>
      </c>
      <c r="X260" s="1">
        <v>0.29097105153000002</v>
      </c>
      <c r="Y260" s="1">
        <v>0.192</v>
      </c>
      <c r="Z260" s="1">
        <v>0.40799999999999997</v>
      </c>
      <c r="AA260" s="1">
        <v>0.16050930898119589</v>
      </c>
      <c r="AB260" s="1">
        <v>1E-3</v>
      </c>
      <c r="AC260" s="1">
        <v>0.19293619963230629</v>
      </c>
      <c r="AD260" s="1">
        <v>0.48220000000000002</v>
      </c>
      <c r="AE260" s="1">
        <v>0.39500000000000002</v>
      </c>
      <c r="AF260" s="1">
        <v>0.17349000000000001</v>
      </c>
      <c r="AG260" s="1">
        <v>0.16</v>
      </c>
      <c r="AH260" s="1">
        <v>0.14248105210964979</v>
      </c>
      <c r="AI260" s="1">
        <v>0.20860000000000001</v>
      </c>
      <c r="AJ260" s="1">
        <v>0.1165605522118726</v>
      </c>
      <c r="AK260" s="1">
        <v>0.12</v>
      </c>
      <c r="AL260" s="1">
        <v>0.19663366675376892</v>
      </c>
      <c r="AM260" s="1">
        <v>0.17984974384307861</v>
      </c>
      <c r="AN260" s="1">
        <v>0.22041098773479462</v>
      </c>
      <c r="AO260" t="s">
        <v>13070</v>
      </c>
    </row>
    <row r="261" spans="1:41" x14ac:dyDescent="0.25">
      <c r="A261" s="1">
        <v>2013</v>
      </c>
      <c r="B261" t="s">
        <v>495</v>
      </c>
      <c r="C261" t="s">
        <v>6961</v>
      </c>
      <c r="D261" t="s">
        <v>7180</v>
      </c>
      <c r="E261" t="s">
        <v>7343</v>
      </c>
      <c r="F261" t="s">
        <v>8440</v>
      </c>
      <c r="G261" t="s">
        <v>10607</v>
      </c>
      <c r="H261" t="s">
        <v>12605</v>
      </c>
      <c r="I261" s="1">
        <v>2.1757644903665399E-2</v>
      </c>
      <c r="J261" s="1">
        <v>0.13</v>
      </c>
      <c r="K261" s="1">
        <v>0.108</v>
      </c>
      <c r="L261" s="1">
        <v>0.23791300000000001</v>
      </c>
      <c r="M261" s="1">
        <v>0.1847</v>
      </c>
      <c r="N261" s="1">
        <v>0.46146698731963298</v>
      </c>
      <c r="O261" s="1">
        <v>0.35076393372067999</v>
      </c>
      <c r="P261" s="1">
        <v>8.4000000000000005E-2</v>
      </c>
      <c r="Q261" s="1">
        <v>0</v>
      </c>
      <c r="R261" s="1">
        <v>0.29490377400579992</v>
      </c>
      <c r="S261" s="1">
        <v>0.02</v>
      </c>
      <c r="T261" s="1">
        <v>6.2732700000000002E-2</v>
      </c>
      <c r="U261" s="1">
        <v>4.0000000000000002E-4</v>
      </c>
      <c r="V261" s="1">
        <v>1.3138666559411999E-3</v>
      </c>
      <c r="W261" s="1">
        <v>9.9431356620633696E-2</v>
      </c>
      <c r="X261" s="1">
        <v>0.14782388022000001</v>
      </c>
      <c r="Y261" s="1">
        <v>7.8E-2</v>
      </c>
      <c r="Z261" s="1">
        <v>0.05</v>
      </c>
      <c r="AA261" s="1">
        <v>0.16114563480484981</v>
      </c>
      <c r="AB261" s="1">
        <v>0.52</v>
      </c>
      <c r="AC261" s="1">
        <v>9.0694095655392798E-2</v>
      </c>
      <c r="AD261" s="1">
        <v>0.1656</v>
      </c>
      <c r="AE261" s="1">
        <v>0.54900000000000015</v>
      </c>
      <c r="AF261" s="1">
        <v>0.3115</v>
      </c>
      <c r="AG261" s="1">
        <v>0.11</v>
      </c>
      <c r="AH261" s="1">
        <v>5.4470757679503198E-2</v>
      </c>
      <c r="AI261" s="1">
        <v>0.42099999999999999</v>
      </c>
      <c r="AJ261" s="1">
        <v>1.8912601317507102E-2</v>
      </c>
      <c r="AK261" s="1">
        <v>0.2</v>
      </c>
      <c r="AL261" s="1">
        <v>0.17019069194793701</v>
      </c>
      <c r="AM261" s="1">
        <v>0.15300044417381287</v>
      </c>
      <c r="AN261" s="1">
        <v>0.19454354047775269</v>
      </c>
      <c r="AO261" t="s">
        <v>13071</v>
      </c>
    </row>
    <row r="262" spans="1:41" x14ac:dyDescent="0.25">
      <c r="A262" s="1">
        <v>2013</v>
      </c>
      <c r="B262" t="s">
        <v>495</v>
      </c>
      <c r="C262" t="s">
        <v>6961</v>
      </c>
      <c r="D262" t="s">
        <v>7180</v>
      </c>
      <c r="E262" t="s">
        <v>7343</v>
      </c>
      <c r="F262" t="s">
        <v>8441</v>
      </c>
      <c r="G262" t="s">
        <v>10607</v>
      </c>
      <c r="H262" t="s">
        <v>12605</v>
      </c>
      <c r="I262" s="1">
        <v>0.17229355144542111</v>
      </c>
      <c r="J262" s="1">
        <v>0.02</v>
      </c>
      <c r="K262" s="1"/>
      <c r="L262" s="1">
        <v>0.141093</v>
      </c>
      <c r="M262" s="1">
        <v>0.12620000000000001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0.03</v>
      </c>
      <c r="T262" s="1">
        <v>2.3816339999999998E-2</v>
      </c>
      <c r="U262" s="1">
        <v>0</v>
      </c>
      <c r="V262" s="1">
        <v>3.2712598372414199E-2</v>
      </c>
      <c r="W262" s="1">
        <v>0.43111291632818849</v>
      </c>
      <c r="X262" s="1">
        <v>0.11171533707</v>
      </c>
      <c r="Y262" s="1">
        <v>0.04</v>
      </c>
      <c r="Z262" s="1">
        <v>0</v>
      </c>
      <c r="AA262" s="1">
        <v>0.101945605006177</v>
      </c>
      <c r="AB262" s="1">
        <v>0.06</v>
      </c>
      <c r="AC262" s="1">
        <v>0.1889095305030066</v>
      </c>
      <c r="AD262" s="1">
        <v>0</v>
      </c>
      <c r="AE262" s="1">
        <v>0.13600000000000001</v>
      </c>
      <c r="AF262" s="1">
        <v>6.0664000000000003E-2</v>
      </c>
      <c r="AG262" s="1">
        <v>0.06</v>
      </c>
      <c r="AH262" s="1">
        <v>0.13785328075933229</v>
      </c>
      <c r="AI262" s="1">
        <v>0.2495</v>
      </c>
      <c r="AJ262" s="1">
        <v>1.7971524847455E-3</v>
      </c>
      <c r="AK262" s="1">
        <v>0.06</v>
      </c>
      <c r="AL262" s="1">
        <v>7.536596804857254E-2</v>
      </c>
      <c r="AM262" s="1">
        <v>5.6200902909040451E-2</v>
      </c>
      <c r="AN262" s="1">
        <v>0.10251647979021072</v>
      </c>
      <c r="AO262" t="s">
        <v>13072</v>
      </c>
    </row>
    <row r="263" spans="1:41" x14ac:dyDescent="0.25">
      <c r="A263" s="1">
        <v>2013</v>
      </c>
      <c r="B263" t="s">
        <v>496</v>
      </c>
      <c r="C263" t="s">
        <v>6962</v>
      </c>
      <c r="D263" t="s">
        <v>7180</v>
      </c>
      <c r="E263" t="s">
        <v>7344</v>
      </c>
      <c r="F263" t="s">
        <v>8442</v>
      </c>
      <c r="G263" t="s">
        <v>10607</v>
      </c>
      <c r="H263" t="s">
        <v>12605</v>
      </c>
      <c r="I263" s="1">
        <v>52</v>
      </c>
      <c r="J263" s="1">
        <v>14</v>
      </c>
      <c r="K263" s="1">
        <v>166.2</v>
      </c>
      <c r="L263" s="1">
        <v>72.5</v>
      </c>
      <c r="M263" s="1">
        <v>27</v>
      </c>
      <c r="N263" s="1">
        <v>52</v>
      </c>
      <c r="O263" s="1">
        <v>60</v>
      </c>
      <c r="P263" s="1">
        <v>0</v>
      </c>
      <c r="Q263" s="1">
        <v>4.79</v>
      </c>
      <c r="R263" s="1">
        <v>45</v>
      </c>
      <c r="S263" s="1">
        <v>72</v>
      </c>
      <c r="T263" s="1">
        <v>65</v>
      </c>
      <c r="U263" s="1">
        <v>9</v>
      </c>
      <c r="V263" s="1">
        <v>37</v>
      </c>
      <c r="W263" s="1">
        <v>20.27</v>
      </c>
      <c r="X263" s="1">
        <v>30.2</v>
      </c>
      <c r="Y263" s="1">
        <v>10.148999999999999</v>
      </c>
      <c r="Z263" s="1">
        <v>149</v>
      </c>
      <c r="AA263" s="1">
        <v>40</v>
      </c>
      <c r="AB263" s="1">
        <v>24.57</v>
      </c>
      <c r="AC263" s="1">
        <v>71.7</v>
      </c>
      <c r="AD263" s="1">
        <v>58.16</v>
      </c>
      <c r="AE263" s="1">
        <v>76</v>
      </c>
      <c r="AF263" s="1">
        <v>28.665575</v>
      </c>
      <c r="AG263" s="1">
        <v>19.510000000000002</v>
      </c>
      <c r="AH263" s="1">
        <v>14.71527400658846</v>
      </c>
      <c r="AI263" s="1">
        <v>38</v>
      </c>
      <c r="AJ263" s="1">
        <v>1.4</v>
      </c>
      <c r="AK263" s="1">
        <v>49</v>
      </c>
      <c r="AL263" s="1">
        <v>45.097583770751953</v>
      </c>
      <c r="AM263" s="1">
        <v>40.159683227539063</v>
      </c>
      <c r="AN263" s="1">
        <v>52.092941284179688</v>
      </c>
      <c r="AO263" t="s">
        <v>13073</v>
      </c>
    </row>
    <row r="264" spans="1:41" x14ac:dyDescent="0.25">
      <c r="A264" s="1">
        <v>2013</v>
      </c>
      <c r="B264" t="s">
        <v>496</v>
      </c>
      <c r="C264" t="s">
        <v>6962</v>
      </c>
      <c r="D264" t="s">
        <v>7180</v>
      </c>
      <c r="E264" t="s">
        <v>7344</v>
      </c>
      <c r="F264" t="s">
        <v>8443</v>
      </c>
      <c r="G264" t="s">
        <v>10607</v>
      </c>
      <c r="H264" t="s">
        <v>12605</v>
      </c>
      <c r="I264" s="1">
        <v>112</v>
      </c>
      <c r="J264" s="1">
        <v>70</v>
      </c>
      <c r="K264" s="1">
        <v>135</v>
      </c>
      <c r="L264" s="1">
        <v>53.9</v>
      </c>
      <c r="M264" s="1">
        <v>70</v>
      </c>
      <c r="N264" s="1">
        <v>120</v>
      </c>
      <c r="O264" s="1">
        <v>242</v>
      </c>
      <c r="P264" s="1">
        <v>83</v>
      </c>
      <c r="Q264" s="1">
        <v>35.270000000000003</v>
      </c>
      <c r="R264" s="1">
        <v>100</v>
      </c>
      <c r="S264" s="1">
        <v>185</v>
      </c>
      <c r="T264" s="1">
        <v>15</v>
      </c>
      <c r="U264" s="1">
        <v>54</v>
      </c>
      <c r="V264" s="1">
        <v>97</v>
      </c>
      <c r="W264" s="1">
        <v>60.8</v>
      </c>
      <c r="X264" s="1">
        <v>102.26</v>
      </c>
      <c r="Y264" s="1">
        <v>49.551000000000002</v>
      </c>
      <c r="Z264" s="1">
        <v>177</v>
      </c>
      <c r="AA264" s="1">
        <v>170</v>
      </c>
      <c r="AB264" s="1">
        <v>62.43</v>
      </c>
      <c r="AC264" s="1">
        <v>252.82</v>
      </c>
      <c r="AD264" s="1">
        <v>162</v>
      </c>
      <c r="AE264" s="1">
        <v>326</v>
      </c>
      <c r="AF264" s="1">
        <v>85.996724999999998</v>
      </c>
      <c r="AG264" s="1">
        <v>75.83</v>
      </c>
      <c r="AH264" s="1">
        <v>60.39667792128067</v>
      </c>
      <c r="AI264" s="1">
        <v>133</v>
      </c>
      <c r="AJ264" s="1">
        <v>41.76</v>
      </c>
      <c r="AK264" s="1">
        <v>128</v>
      </c>
      <c r="AL264" s="1">
        <v>112.414306640625</v>
      </c>
      <c r="AM264" s="1">
        <v>112.00750732421875</v>
      </c>
      <c r="AN264" s="1">
        <v>112.99056243896484</v>
      </c>
      <c r="AO264" t="s">
        <v>13074</v>
      </c>
    </row>
    <row r="265" spans="1:41" x14ac:dyDescent="0.25">
      <c r="A265" s="1">
        <v>2013</v>
      </c>
      <c r="B265" t="s">
        <v>496</v>
      </c>
      <c r="C265" t="s">
        <v>6962</v>
      </c>
      <c r="D265" t="s">
        <v>7180</v>
      </c>
      <c r="E265" t="s">
        <v>7345</v>
      </c>
      <c r="F265" t="s">
        <v>8444</v>
      </c>
      <c r="G265" t="s">
        <v>10607</v>
      </c>
      <c r="H265" t="s">
        <v>12605</v>
      </c>
      <c r="I265" s="1">
        <v>0.3</v>
      </c>
      <c r="J265" s="1">
        <v>0.12</v>
      </c>
      <c r="K265" s="1">
        <v>0.63</v>
      </c>
      <c r="L265" s="1">
        <v>0.33</v>
      </c>
      <c r="M265" s="1">
        <v>0.27</v>
      </c>
      <c r="N265" s="1">
        <v>0.19</v>
      </c>
      <c r="O265" s="1">
        <v>0.2</v>
      </c>
      <c r="P265" s="1">
        <v>0</v>
      </c>
      <c r="Q265" s="1">
        <v>0.02</v>
      </c>
      <c r="R265" s="1">
        <v>0.3</v>
      </c>
      <c r="S265" s="1">
        <v>0.3</v>
      </c>
      <c r="T265" s="1">
        <v>0.4</v>
      </c>
      <c r="U265" s="1">
        <v>0.05</v>
      </c>
      <c r="V265" s="1">
        <v>0.35</v>
      </c>
      <c r="W265" s="1">
        <v>0.09</v>
      </c>
      <c r="X265" s="1">
        <v>0.24</v>
      </c>
      <c r="Y265" s="1">
        <v>5.4600000000000003E-2</v>
      </c>
      <c r="Z265" s="1">
        <v>0.64</v>
      </c>
      <c r="AA265" s="1">
        <v>0.2</v>
      </c>
      <c r="AB265" s="1">
        <v>0.13</v>
      </c>
      <c r="AC265" s="1">
        <v>0.5</v>
      </c>
      <c r="AD265" s="1">
        <v>0.31</v>
      </c>
      <c r="AE265" s="1">
        <v>0.5</v>
      </c>
      <c r="AF265" s="1">
        <v>0.27420899999999998</v>
      </c>
      <c r="AG265" s="1">
        <v>0.13600000000000001</v>
      </c>
      <c r="AH265" s="1">
        <v>0.15331784289188491</v>
      </c>
      <c r="AI265" s="1">
        <v>0.13</v>
      </c>
      <c r="AJ265" s="1">
        <v>0.01</v>
      </c>
      <c r="AK265" s="1">
        <v>0.22</v>
      </c>
      <c r="AL265" s="1">
        <v>0.24303886294364929</v>
      </c>
      <c r="AM265" s="1">
        <v>0.23381228744983673</v>
      </c>
      <c r="AN265" s="1">
        <v>0.25610983371734619</v>
      </c>
      <c r="AO265" t="s">
        <v>13075</v>
      </c>
    </row>
    <row r="266" spans="1:41" x14ac:dyDescent="0.25">
      <c r="A266" s="1">
        <v>2013</v>
      </c>
      <c r="B266" t="s">
        <v>496</v>
      </c>
      <c r="C266" t="s">
        <v>6962</v>
      </c>
      <c r="D266" t="s">
        <v>7180</v>
      </c>
      <c r="E266" t="s">
        <v>7345</v>
      </c>
      <c r="F266" t="s">
        <v>8445</v>
      </c>
      <c r="G266" t="s">
        <v>10607</v>
      </c>
      <c r="H266" t="s">
        <v>12605</v>
      </c>
      <c r="I266" s="1">
        <v>1.39</v>
      </c>
      <c r="J266" s="1">
        <v>1.27</v>
      </c>
      <c r="K266" s="1">
        <v>1.17</v>
      </c>
      <c r="L266" s="1">
        <v>2.46</v>
      </c>
      <c r="M266" s="1">
        <v>2.2999999999999998</v>
      </c>
      <c r="N266" s="1">
        <v>1.61</v>
      </c>
      <c r="O266" s="1">
        <v>3.8</v>
      </c>
      <c r="P266" s="1">
        <v>1.66</v>
      </c>
      <c r="Q266" s="1">
        <v>0.75</v>
      </c>
      <c r="R266" s="1">
        <v>1.5</v>
      </c>
      <c r="S266" s="1">
        <v>1.4</v>
      </c>
      <c r="T266" s="1">
        <v>1.4</v>
      </c>
      <c r="U266" s="1">
        <v>1.05</v>
      </c>
      <c r="V266" s="1">
        <v>1.2</v>
      </c>
      <c r="W266" s="1">
        <v>0.81</v>
      </c>
      <c r="X266" s="1">
        <v>2.31</v>
      </c>
      <c r="Y266" s="1">
        <v>0.72540000000000004</v>
      </c>
      <c r="Z266" s="1">
        <v>2.09</v>
      </c>
      <c r="AA266" s="1">
        <v>2.6</v>
      </c>
      <c r="AB266" s="1">
        <v>1.1299999999999999</v>
      </c>
      <c r="AC266" s="1">
        <v>3.48</v>
      </c>
      <c r="AD266" s="1">
        <v>3</v>
      </c>
      <c r="AE266" s="1">
        <v>4.5</v>
      </c>
      <c r="AF266" s="1">
        <v>1.835091</v>
      </c>
      <c r="AG266" s="1">
        <v>0.872</v>
      </c>
      <c r="AH266" s="1">
        <v>1.2843482161830331</v>
      </c>
      <c r="AI266" s="1">
        <v>2.31</v>
      </c>
      <c r="AJ266" s="1">
        <v>0.55000000000000004</v>
      </c>
      <c r="AK266" s="1">
        <v>2.11</v>
      </c>
      <c r="AL266" s="1">
        <v>1.8126497268676758</v>
      </c>
      <c r="AM266" s="1">
        <v>1.7377935647964478</v>
      </c>
      <c r="AN266" s="1">
        <v>1.9186955690383911</v>
      </c>
      <c r="AO266" t="s">
        <v>13076</v>
      </c>
    </row>
    <row r="267" spans="1:41" x14ac:dyDescent="0.25">
      <c r="A267" s="1">
        <v>2013</v>
      </c>
      <c r="B267" t="s">
        <v>497</v>
      </c>
      <c r="C267" t="s">
        <v>6963</v>
      </c>
      <c r="D267" t="s">
        <v>7181</v>
      </c>
      <c r="E267" t="s">
        <v>7346</v>
      </c>
      <c r="F267" t="s">
        <v>8446</v>
      </c>
      <c r="G267" t="s">
        <v>10607</v>
      </c>
      <c r="H267" t="s">
        <v>12606</v>
      </c>
      <c r="I267" s="1">
        <v>2.0985383799020398E-2</v>
      </c>
      <c r="J267" s="1">
        <v>6.2170684806799999E-2</v>
      </c>
      <c r="K267" s="1">
        <v>3.36106286525064E-2</v>
      </c>
      <c r="L267" s="1">
        <v>1.81288185324835E-2</v>
      </c>
      <c r="M267" s="1">
        <v>5.8630565882889403E-2</v>
      </c>
      <c r="N267" s="1">
        <v>5.0334377131910697E-2</v>
      </c>
      <c r="O267" s="1">
        <v>5.5041243637807602E-2</v>
      </c>
      <c r="P267" s="1">
        <v>7.8446260035524198E-2</v>
      </c>
      <c r="Q267" s="1">
        <v>4.5808844044951301E-2</v>
      </c>
      <c r="R267" s="1">
        <v>5.6667848288463697E-2</v>
      </c>
      <c r="S267" s="1">
        <v>6.4303840264852599E-2</v>
      </c>
      <c r="T267" s="1">
        <v>1.5791746831652201E-2</v>
      </c>
      <c r="U267" s="1">
        <v>8.6055841801714106E-2</v>
      </c>
      <c r="V267" s="1">
        <v>8.1286147869267203E-2</v>
      </c>
      <c r="W267" s="1">
        <v>1.4565010083763499E-2</v>
      </c>
      <c r="X267" s="1">
        <v>5.28819862415362E-2</v>
      </c>
      <c r="Y267" s="1">
        <v>4.6503968952289698E-2</v>
      </c>
      <c r="Z267" s="1">
        <v>6.2159131805608503E-2</v>
      </c>
      <c r="AA267" s="1">
        <v>5.6656162642709298E-2</v>
      </c>
      <c r="AB267" s="1">
        <v>5.7078399038885702E-2</v>
      </c>
      <c r="AC267" s="1">
        <v>3.4048821447127897E-2</v>
      </c>
      <c r="AD267" s="1">
        <v>3.0060718809192599E-2</v>
      </c>
      <c r="AE267" s="1">
        <v>2.9150457845275899E-2</v>
      </c>
      <c r="AF267" s="1">
        <v>4.8659537710759898E-2</v>
      </c>
      <c r="AG267" s="1">
        <v>6.8879729779423193E-2</v>
      </c>
      <c r="AH267" s="1">
        <v>5.2315225331154701E-2</v>
      </c>
      <c r="AI267" s="1">
        <v>5.8033323703647E-2</v>
      </c>
      <c r="AJ267" s="1">
        <v>6.0140382732316998E-2</v>
      </c>
      <c r="AK267" s="1">
        <v>2.3701686675404999E-2</v>
      </c>
      <c r="AL267" s="1">
        <v>4.9037821590900421E-2</v>
      </c>
      <c r="AM267" s="1">
        <v>5.3298968821763992E-2</v>
      </c>
      <c r="AN267" s="1">
        <v>4.3001193553209305E-2</v>
      </c>
      <c r="AO267" t="s">
        <v>13077</v>
      </c>
    </row>
    <row r="268" spans="1:41" x14ac:dyDescent="0.25">
      <c r="A268" s="1">
        <v>2013</v>
      </c>
      <c r="B268" t="s">
        <v>497</v>
      </c>
      <c r="C268" t="s">
        <v>6963</v>
      </c>
      <c r="D268" t="s">
        <v>7181</v>
      </c>
      <c r="E268" t="s">
        <v>7346</v>
      </c>
      <c r="F268" t="s">
        <v>8447</v>
      </c>
      <c r="G268" t="s">
        <v>10607</v>
      </c>
      <c r="H268" t="s">
        <v>12606</v>
      </c>
      <c r="I268" s="1">
        <v>2.8759303799020398E-2</v>
      </c>
      <c r="J268" s="1">
        <v>6.9944604806799995E-2</v>
      </c>
      <c r="K268" s="1">
        <v>4.1384548652506403E-2</v>
      </c>
      <c r="L268" s="1">
        <v>2.59027385324835E-2</v>
      </c>
      <c r="M268" s="1">
        <v>6.64044858828894E-2</v>
      </c>
      <c r="N268" s="1">
        <v>5.8108297131910701E-2</v>
      </c>
      <c r="O268" s="1">
        <v>6.2815163637807606E-2</v>
      </c>
      <c r="P268" s="1">
        <v>8.6220180035524202E-2</v>
      </c>
      <c r="Q268" s="1">
        <v>5.3582764044951298E-2</v>
      </c>
      <c r="R268" s="1">
        <v>6.4010568288463701E-2</v>
      </c>
      <c r="S268" s="1">
        <v>7.2077760264852603E-2</v>
      </c>
      <c r="T268" s="1">
        <v>2.3565666831652201E-2</v>
      </c>
      <c r="U268" s="1">
        <v>9.3829761801714096E-2</v>
      </c>
      <c r="V268" s="1">
        <v>8.9060067869267207E-2</v>
      </c>
      <c r="W268" s="1">
        <v>2.23389300837635E-2</v>
      </c>
      <c r="X268" s="1">
        <v>6.0224706241536197E-2</v>
      </c>
      <c r="Y268" s="1">
        <v>5.4277888952289702E-2</v>
      </c>
      <c r="Z268" s="1">
        <v>6.9933051805608507E-2</v>
      </c>
      <c r="AA268" s="1">
        <v>6.4430082642709302E-2</v>
      </c>
      <c r="AB268" s="1">
        <v>6.4852319038885706E-2</v>
      </c>
      <c r="AC268" s="1">
        <v>4.1822741447127901E-2</v>
      </c>
      <c r="AD268" s="1">
        <v>3.7834638809192599E-2</v>
      </c>
      <c r="AE268" s="1">
        <v>3.6924377845275899E-2</v>
      </c>
      <c r="AF268" s="1">
        <v>5.6433457710759902E-2</v>
      </c>
      <c r="AG268" s="1">
        <v>7.6653649779423197E-2</v>
      </c>
      <c r="AH268" s="1">
        <v>6.0089145331154697E-2</v>
      </c>
      <c r="AI268" s="1">
        <v>6.5807243703647003E-2</v>
      </c>
      <c r="AJ268" s="1">
        <v>6.7914302732316995E-2</v>
      </c>
      <c r="AK268" s="1">
        <v>3.1044406675404999E-2</v>
      </c>
      <c r="AL268" s="1">
        <v>5.676712840795517E-2</v>
      </c>
      <c r="AM268" s="1">
        <v>6.1047513037919998E-2</v>
      </c>
      <c r="AN268" s="1">
        <v>5.0703253597021103E-2</v>
      </c>
      <c r="AO268" t="s">
        <v>13078</v>
      </c>
    </row>
    <row r="269" spans="1:41" x14ac:dyDescent="0.25">
      <c r="A269" s="1">
        <v>2013</v>
      </c>
      <c r="B269" t="s">
        <v>497</v>
      </c>
      <c r="C269" t="s">
        <v>6964</v>
      </c>
      <c r="D269" t="s">
        <v>7181</v>
      </c>
      <c r="E269" t="s">
        <v>7347</v>
      </c>
      <c r="F269" t="s">
        <v>8448</v>
      </c>
      <c r="G269" t="s">
        <v>10608</v>
      </c>
      <c r="H269" t="s">
        <v>12607</v>
      </c>
      <c r="I269" s="1">
        <v>13619.0078125</v>
      </c>
      <c r="J269" s="1">
        <v>20637.79296875</v>
      </c>
      <c r="K269" s="1">
        <v>4751.58642578125</v>
      </c>
      <c r="L269" s="1">
        <v>4546.93505859375</v>
      </c>
      <c r="M269" s="1">
        <v>10422.7041015625</v>
      </c>
      <c r="N269" s="1">
        <v>8486.0625</v>
      </c>
      <c r="O269" s="1">
        <v>8242.716796875</v>
      </c>
      <c r="P269" s="1">
        <v>9424.8984375</v>
      </c>
      <c r="Q269" s="1">
        <v>5951.18994140625</v>
      </c>
      <c r="R269" s="1">
        <v>7741.34423828125</v>
      </c>
      <c r="S269" s="1">
        <v>11829.4013671875</v>
      </c>
      <c r="T269" s="1">
        <v>12813.7880859375</v>
      </c>
      <c r="U269" s="1">
        <v>2573.034912109375</v>
      </c>
      <c r="V269" s="1">
        <v>9331.900390625</v>
      </c>
      <c r="W269" s="1">
        <v>3917.519287109375</v>
      </c>
      <c r="X269" s="1">
        <v>16912.751953125</v>
      </c>
      <c r="Y269" s="1">
        <v>53108.46875</v>
      </c>
      <c r="Z269" s="1">
        <v>6927.48046875</v>
      </c>
      <c r="AA269" s="1">
        <v>72356.0703125</v>
      </c>
      <c r="AB269" s="1">
        <v>2565.193115234375</v>
      </c>
      <c r="AC269" s="1">
        <v>10779.55078125</v>
      </c>
      <c r="AD269" s="1">
        <v>14907.0185546875</v>
      </c>
      <c r="AE269" s="1">
        <v>14130.32421875</v>
      </c>
      <c r="AF269" s="1">
        <v>35675.9765625</v>
      </c>
      <c r="AG269" s="1">
        <v>105300.2421875</v>
      </c>
      <c r="AH269" s="1">
        <v>20392.26953125</v>
      </c>
      <c r="AI269" s="1">
        <v>5262.13330078125</v>
      </c>
      <c r="AJ269" s="1">
        <v>31329.634765625</v>
      </c>
      <c r="AK269" s="1">
        <v>8633.30859375</v>
      </c>
      <c r="AL269" s="1">
        <v>532570.3125</v>
      </c>
      <c r="AM269" s="1">
        <v>411919.90625</v>
      </c>
      <c r="AN269" s="1">
        <v>120650.390625</v>
      </c>
      <c r="AO269" t="s">
        <v>13079</v>
      </c>
    </row>
    <row r="270" spans="1:41" x14ac:dyDescent="0.25">
      <c r="A270" s="1">
        <v>2013</v>
      </c>
      <c r="B270" t="s">
        <v>497</v>
      </c>
      <c r="C270" t="s">
        <v>6964</v>
      </c>
      <c r="D270" t="s">
        <v>7181</v>
      </c>
      <c r="E270" t="s">
        <v>7347</v>
      </c>
      <c r="F270" t="s">
        <v>8448</v>
      </c>
      <c r="G270" t="s">
        <v>10609</v>
      </c>
      <c r="H270" t="s">
        <v>12607</v>
      </c>
      <c r="I270" s="1">
        <v>12301.3115234375</v>
      </c>
      <c r="J270" s="1">
        <v>18641</v>
      </c>
      <c r="K270" s="1">
        <v>4291.8505859375</v>
      </c>
      <c r="L270" s="1">
        <v>4107</v>
      </c>
      <c r="M270" s="1">
        <v>9414.263671875</v>
      </c>
      <c r="N270" s="1">
        <v>7665</v>
      </c>
      <c r="O270" s="1">
        <v>7445.19921875</v>
      </c>
      <c r="P270" s="1">
        <v>8513</v>
      </c>
      <c r="Q270" s="1">
        <v>5375.38720703125</v>
      </c>
      <c r="R270" s="1">
        <v>6992.3369140625</v>
      </c>
      <c r="S270" s="1">
        <v>10684.857421875</v>
      </c>
      <c r="T270" s="1">
        <v>11574</v>
      </c>
      <c r="U270" s="1">
        <v>2324.0830078125</v>
      </c>
      <c r="V270" s="1">
        <v>8429</v>
      </c>
      <c r="W270" s="1">
        <v>3538.48291015625</v>
      </c>
      <c r="X270" s="1">
        <v>15276.3720703125</v>
      </c>
      <c r="Y270" s="1">
        <v>47970</v>
      </c>
      <c r="Z270" s="1">
        <v>6257.2177734375</v>
      </c>
      <c r="AA270" s="1">
        <v>65355.3203125</v>
      </c>
      <c r="AB270" s="1">
        <v>2317</v>
      </c>
      <c r="AC270" s="1">
        <v>9736.583984375</v>
      </c>
      <c r="AD270" s="1">
        <v>13464.7021484375</v>
      </c>
      <c r="AE270" s="1">
        <v>12763.15625</v>
      </c>
      <c r="AF270" s="1">
        <v>32224.17578125</v>
      </c>
      <c r="AG270" s="1">
        <v>95112</v>
      </c>
      <c r="AH270" s="1">
        <v>18419.232421875</v>
      </c>
      <c r="AI270" s="1">
        <v>4753</v>
      </c>
      <c r="AJ270" s="1">
        <v>28298.361328125</v>
      </c>
      <c r="AK270" s="1">
        <v>7798</v>
      </c>
      <c r="AL270" s="1">
        <v>481041.90625</v>
      </c>
      <c r="AM270" s="1">
        <v>372064.9375</v>
      </c>
      <c r="AN270" s="1">
        <v>108976.9609375</v>
      </c>
      <c r="AO270" t="s">
        <v>13080</v>
      </c>
    </row>
    <row r="271" spans="1:41" x14ac:dyDescent="0.25">
      <c r="A271" s="1">
        <v>2013</v>
      </c>
      <c r="B271" t="s">
        <v>497</v>
      </c>
      <c r="C271" t="s">
        <v>6964</v>
      </c>
      <c r="D271" t="s">
        <v>7181</v>
      </c>
      <c r="E271" t="s">
        <v>7347</v>
      </c>
      <c r="F271" t="s">
        <v>8449</v>
      </c>
      <c r="G271" t="s">
        <v>10610</v>
      </c>
      <c r="H271" t="s">
        <v>12607</v>
      </c>
      <c r="I271" s="1">
        <v>14110.06640625</v>
      </c>
      <c r="J271" s="1">
        <v>34749.125</v>
      </c>
      <c r="K271" s="1">
        <v>54.352603912353516</v>
      </c>
      <c r="L271" s="1">
        <v>2963.755859375</v>
      </c>
      <c r="M271" s="1">
        <v>10862.1259765625</v>
      </c>
      <c r="N271" s="1">
        <v>7423.228515625</v>
      </c>
      <c r="O271" s="1">
        <v>11945.0185546875</v>
      </c>
      <c r="P271" s="1">
        <v>9315.876953125</v>
      </c>
      <c r="Q271" s="1">
        <v>6355.18896484375</v>
      </c>
      <c r="R271" s="1">
        <v>9940.1953125</v>
      </c>
      <c r="S271" s="1">
        <v>13540.0576171875</v>
      </c>
      <c r="T271" s="1">
        <v>6288.27294921875</v>
      </c>
      <c r="U271" s="1">
        <v>3057.77001953125</v>
      </c>
      <c r="V271" s="1">
        <v>12698.9892578125</v>
      </c>
      <c r="W271" s="1">
        <v>5649.625</v>
      </c>
      <c r="X271" s="1">
        <v>21408.34765625</v>
      </c>
      <c r="Y271" s="1">
        <v>76442.1953125</v>
      </c>
      <c r="Z271" s="1">
        <v>8072.44384765625</v>
      </c>
      <c r="AA271" s="1">
        <v>104783.0078125</v>
      </c>
      <c r="AB271" s="1">
        <v>2574.2958984375</v>
      </c>
      <c r="AC271" s="1">
        <v>6920.56982421875</v>
      </c>
      <c r="AD271" s="1">
        <v>14613.9716796875</v>
      </c>
      <c r="AE271" s="1">
        <v>9549.0087890625</v>
      </c>
      <c r="AF271" s="1">
        <v>37500.14453125</v>
      </c>
      <c r="AG271" s="1">
        <v>209223.21875</v>
      </c>
      <c r="AH271" s="1">
        <v>28457.2265625</v>
      </c>
      <c r="AI271" s="1">
        <v>7930.5126953125</v>
      </c>
      <c r="AJ271" s="1">
        <v>66526.203125</v>
      </c>
      <c r="AK271" s="1">
        <v>4411.86669921875</v>
      </c>
      <c r="AL271" s="1">
        <v>747366.625</v>
      </c>
      <c r="AM271" s="1">
        <v>619630.9375</v>
      </c>
      <c r="AN271" s="1">
        <v>127735.671875</v>
      </c>
      <c r="AO271" t="s">
        <v>13081</v>
      </c>
    </row>
    <row r="272" spans="1:41" x14ac:dyDescent="0.25">
      <c r="A272" s="1">
        <v>2013</v>
      </c>
      <c r="B272" t="s">
        <v>497</v>
      </c>
      <c r="C272" t="s">
        <v>6964</v>
      </c>
      <c r="D272" t="s">
        <v>7181</v>
      </c>
      <c r="E272" t="s">
        <v>7347</v>
      </c>
      <c r="F272" t="s">
        <v>8449</v>
      </c>
      <c r="G272" t="s">
        <v>10611</v>
      </c>
      <c r="H272" t="s">
        <v>12607</v>
      </c>
      <c r="I272" s="1">
        <v>12744.8583984375</v>
      </c>
      <c r="J272" s="1">
        <v>31387</v>
      </c>
      <c r="K272" s="1">
        <v>49.093761444091797</v>
      </c>
      <c r="L272" s="1">
        <v>2677</v>
      </c>
      <c r="M272" s="1">
        <v>9811.169921875</v>
      </c>
      <c r="N272" s="1">
        <v>6705</v>
      </c>
      <c r="O272" s="1">
        <v>10789.2880859375</v>
      </c>
      <c r="P272" s="1">
        <v>8414.5263671875</v>
      </c>
      <c r="Q272" s="1">
        <v>5740.2978515625</v>
      </c>
      <c r="R272" s="1">
        <v>8978.439453125</v>
      </c>
      <c r="S272" s="1">
        <v>12230</v>
      </c>
      <c r="T272" s="1">
        <v>5679.85595703125</v>
      </c>
      <c r="U272" s="1">
        <v>2761.91796875</v>
      </c>
      <c r="V272" s="1">
        <v>11470.30859375</v>
      </c>
      <c r="W272" s="1">
        <v>5103</v>
      </c>
      <c r="X272" s="1">
        <v>19337</v>
      </c>
      <c r="Y272" s="1">
        <v>69046.09375</v>
      </c>
      <c r="Z272" s="1">
        <v>7291.40087890625</v>
      </c>
      <c r="AA272" s="1">
        <v>94644.8125</v>
      </c>
      <c r="AB272" s="1">
        <v>2325.221923828125</v>
      </c>
      <c r="AC272" s="1">
        <v>6250.9755859375</v>
      </c>
      <c r="AD272" s="1">
        <v>13200.0087890625</v>
      </c>
      <c r="AE272" s="1">
        <v>8625.1025390625</v>
      </c>
      <c r="AF272" s="1">
        <v>33871.84765625</v>
      </c>
      <c r="AG272" s="1">
        <v>188980</v>
      </c>
      <c r="AH272" s="1">
        <v>25703.87109375</v>
      </c>
      <c r="AI272" s="1">
        <v>7163.2021484375</v>
      </c>
      <c r="AJ272" s="1">
        <v>60089.515625</v>
      </c>
      <c r="AK272" s="1">
        <v>3985</v>
      </c>
      <c r="AL272" s="1">
        <v>675055.75</v>
      </c>
      <c r="AM272" s="1">
        <v>559679.125</v>
      </c>
      <c r="AN272" s="1">
        <v>115376.71875</v>
      </c>
      <c r="AO272" t="s">
        <v>13082</v>
      </c>
    </row>
    <row r="273" spans="1:41" x14ac:dyDescent="0.25">
      <c r="A273" s="1">
        <v>2013</v>
      </c>
      <c r="B273" t="s">
        <v>497</v>
      </c>
      <c r="C273" t="s">
        <v>6964</v>
      </c>
      <c r="D273" t="s">
        <v>7181</v>
      </c>
      <c r="E273" t="s">
        <v>7348</v>
      </c>
      <c r="F273" t="s">
        <v>8450</v>
      </c>
      <c r="G273" t="s">
        <v>10612</v>
      </c>
      <c r="H273" t="s">
        <v>12607</v>
      </c>
      <c r="I273" s="1">
        <v>14742.921875</v>
      </c>
      <c r="J273" s="1">
        <v>41932.10546875</v>
      </c>
      <c r="K273" s="1">
        <v>2915.453369140625</v>
      </c>
      <c r="L273" s="1">
        <v>4547.84814453125</v>
      </c>
      <c r="M273" s="1">
        <v>22930.90625</v>
      </c>
      <c r="N273" s="1">
        <v>21122.1015625</v>
      </c>
      <c r="O273" s="1">
        <v>15097.9541015625</v>
      </c>
      <c r="P273" s="1">
        <v>18921.5</v>
      </c>
      <c r="Q273" s="1">
        <v>7869.52294921875</v>
      </c>
      <c r="R273" s="1">
        <v>15739.2158203125</v>
      </c>
      <c r="S273" s="1">
        <v>25932.19140625</v>
      </c>
      <c r="T273" s="1">
        <v>14367.1943359375</v>
      </c>
      <c r="U273" s="1">
        <v>5234.47314453125</v>
      </c>
      <c r="V273" s="1">
        <v>20899.6171875</v>
      </c>
      <c r="W273" s="1">
        <v>5599.27001953125</v>
      </c>
      <c r="X273" s="1">
        <v>26839.45703125</v>
      </c>
      <c r="Y273" s="1">
        <v>101580.6328125</v>
      </c>
      <c r="Z273" s="1">
        <v>20321.048828125</v>
      </c>
      <c r="AA273" s="1">
        <v>180921.203125</v>
      </c>
      <c r="AB273" s="1">
        <v>3402.87158203125</v>
      </c>
      <c r="AC273" s="1">
        <v>21003.46484375</v>
      </c>
      <c r="AD273" s="1">
        <v>27804.20703125</v>
      </c>
      <c r="AE273" s="1">
        <v>16958.8671875</v>
      </c>
      <c r="AF273" s="1">
        <v>59350.99609375</v>
      </c>
      <c r="AG273" s="1">
        <v>361622.5</v>
      </c>
      <c r="AH273" s="1">
        <v>55657.7578125</v>
      </c>
      <c r="AI273" s="1">
        <v>10609.998046875</v>
      </c>
      <c r="AJ273" s="1">
        <v>80095.7421875</v>
      </c>
      <c r="AK273" s="1">
        <v>8778.341796875</v>
      </c>
      <c r="AL273" s="1">
        <v>1212799.375</v>
      </c>
      <c r="AM273" s="1">
        <v>992863.75</v>
      </c>
      <c r="AN273" s="1">
        <v>219935.59375</v>
      </c>
      <c r="AO273" t="s">
        <v>13083</v>
      </c>
    </row>
    <row r="274" spans="1:41" x14ac:dyDescent="0.25">
      <c r="A274" s="1">
        <v>2013</v>
      </c>
      <c r="B274" t="s">
        <v>497</v>
      </c>
      <c r="C274" t="s">
        <v>6964</v>
      </c>
      <c r="D274" t="s">
        <v>7181</v>
      </c>
      <c r="E274" t="s">
        <v>7348</v>
      </c>
      <c r="F274" t="s">
        <v>8450</v>
      </c>
      <c r="G274" t="s">
        <v>10613</v>
      </c>
      <c r="H274" t="s">
        <v>12607</v>
      </c>
      <c r="I274" s="1">
        <v>13316.482421875</v>
      </c>
      <c r="J274" s="1">
        <v>37875</v>
      </c>
      <c r="K274" s="1">
        <v>2633.37109375</v>
      </c>
      <c r="L274" s="1">
        <v>4107.82470703125</v>
      </c>
      <c r="M274" s="1">
        <v>20712.244140625</v>
      </c>
      <c r="N274" s="1">
        <v>19078.44921875</v>
      </c>
      <c r="O274" s="1">
        <v>13637.1640625</v>
      </c>
      <c r="P274" s="1">
        <v>17090.765625</v>
      </c>
      <c r="Q274" s="1">
        <v>7108.11376953125</v>
      </c>
      <c r="R274" s="1">
        <v>14216.380859375</v>
      </c>
      <c r="S274" s="1">
        <v>23423.142578125</v>
      </c>
      <c r="T274" s="1">
        <v>12977.1083984375</v>
      </c>
      <c r="U274" s="1">
        <v>4728.01611328125</v>
      </c>
      <c r="V274" s="1">
        <v>18877.4921875</v>
      </c>
      <c r="W274" s="1">
        <v>5057.51708984375</v>
      </c>
      <c r="X274" s="1">
        <v>24242.626953125</v>
      </c>
      <c r="Y274" s="1">
        <v>91752.28125</v>
      </c>
      <c r="Z274" s="1">
        <v>18354.90234375</v>
      </c>
      <c r="AA274" s="1">
        <v>163416.3125</v>
      </c>
      <c r="AB274" s="1">
        <v>3073.62939453125</v>
      </c>
      <c r="AC274" s="1">
        <v>18971.291015625</v>
      </c>
      <c r="AD274" s="1">
        <v>25114.033203125</v>
      </c>
      <c r="AE274" s="1">
        <v>15318.0263671875</v>
      </c>
      <c r="AF274" s="1">
        <v>53608.5390625</v>
      </c>
      <c r="AG274" s="1">
        <v>326634</v>
      </c>
      <c r="AH274" s="1">
        <v>50272.63671875</v>
      </c>
      <c r="AI274" s="1">
        <v>9583.4365234375</v>
      </c>
      <c r="AJ274" s="1">
        <v>72346.140625</v>
      </c>
      <c r="AK274" s="1">
        <v>7929</v>
      </c>
      <c r="AL274" s="1">
        <v>1095456</v>
      </c>
      <c r="AM274" s="1">
        <v>896800</v>
      </c>
      <c r="AN274" s="1">
        <v>198655.90625</v>
      </c>
      <c r="AO274" t="s">
        <v>13084</v>
      </c>
    </row>
    <row r="275" spans="1:41" x14ac:dyDescent="0.25">
      <c r="A275" s="1">
        <v>2013</v>
      </c>
      <c r="B275" t="s">
        <v>497</v>
      </c>
      <c r="C275" t="s">
        <v>6964</v>
      </c>
      <c r="D275" t="s">
        <v>7181</v>
      </c>
      <c r="E275" t="s">
        <v>7349</v>
      </c>
      <c r="F275" t="s">
        <v>8451</v>
      </c>
      <c r="G275" t="s">
        <v>10614</v>
      </c>
      <c r="H275" t="s">
        <v>12607</v>
      </c>
      <c r="I275" s="1">
        <v>5191.888671875</v>
      </c>
      <c r="J275" s="1">
        <v>24323.173828125</v>
      </c>
      <c r="K275" s="1">
        <v>1334.573974609375</v>
      </c>
      <c r="L275" s="1">
        <v>1880.1912841796875</v>
      </c>
      <c r="M275" s="1">
        <v>15377.82421875</v>
      </c>
      <c r="N275" s="1">
        <v>13249.638671875</v>
      </c>
      <c r="O275" s="1">
        <v>8394.2314453125</v>
      </c>
      <c r="P275" s="1">
        <v>13452.5390625</v>
      </c>
      <c r="Q275" s="1">
        <v>4110.08154296875</v>
      </c>
      <c r="R275" s="1">
        <v>7877.1298828125</v>
      </c>
      <c r="S275" s="1">
        <v>16007.478515625</v>
      </c>
      <c r="T275" s="1">
        <v>5549.84814453125</v>
      </c>
      <c r="U275" s="1">
        <v>3072.330078125</v>
      </c>
      <c r="V275" s="1">
        <v>14265.68359375</v>
      </c>
      <c r="W275" s="1">
        <v>2582.875</v>
      </c>
      <c r="X275" s="1">
        <v>15817.9921875</v>
      </c>
      <c r="Y275" s="1">
        <v>53982.0390625</v>
      </c>
      <c r="Z275" s="1">
        <v>11122.2265625</v>
      </c>
      <c r="AA275" s="1">
        <v>100499.8203125</v>
      </c>
      <c r="AB275" s="1">
        <v>2372.085205078125</v>
      </c>
      <c r="AC275" s="1">
        <v>8956.923828125</v>
      </c>
      <c r="AD275" s="1">
        <v>14262.8544921875</v>
      </c>
      <c r="AE275" s="1">
        <v>8004.556640625</v>
      </c>
      <c r="AF275" s="1">
        <v>31762.412109375</v>
      </c>
      <c r="AG275" s="1">
        <v>215571.40625</v>
      </c>
      <c r="AH275" s="1">
        <v>32970.328125</v>
      </c>
      <c r="AI275" s="1">
        <v>6635.705078125</v>
      </c>
      <c r="AJ275" s="1">
        <v>42848.25390625</v>
      </c>
      <c r="AK275" s="1">
        <v>4455.8447265625</v>
      </c>
      <c r="AL275" s="1">
        <v>685931.875</v>
      </c>
      <c r="AM275" s="1">
        <v>560170.25</v>
      </c>
      <c r="AN275" s="1">
        <v>125761.6328125</v>
      </c>
      <c r="AO275" t="s">
        <v>13085</v>
      </c>
    </row>
    <row r="276" spans="1:41" x14ac:dyDescent="0.25">
      <c r="A276" s="1">
        <v>2013</v>
      </c>
      <c r="B276" t="s">
        <v>497</v>
      </c>
      <c r="C276" t="s">
        <v>6964</v>
      </c>
      <c r="D276" t="s">
        <v>7181</v>
      </c>
      <c r="E276" t="s">
        <v>7349</v>
      </c>
      <c r="F276" t="s">
        <v>8451</v>
      </c>
      <c r="G276" t="s">
        <v>10615</v>
      </c>
      <c r="H276" t="s">
        <v>12607</v>
      </c>
      <c r="I276" s="1">
        <v>4689.5517578125</v>
      </c>
      <c r="J276" s="1">
        <v>21969.8046875</v>
      </c>
      <c r="K276" s="1">
        <v>1205.4483642578125</v>
      </c>
      <c r="L276" s="1">
        <v>1698.27490234375</v>
      </c>
      <c r="M276" s="1">
        <v>13889.955078125</v>
      </c>
      <c r="N276" s="1">
        <v>11967.6806640625</v>
      </c>
      <c r="O276" s="1">
        <v>7582.05419921875</v>
      </c>
      <c r="P276" s="1">
        <v>12150.94921875</v>
      </c>
      <c r="Q276" s="1">
        <v>3712.4140625</v>
      </c>
      <c r="R276" s="1">
        <v>7114.984375</v>
      </c>
      <c r="S276" s="1">
        <v>14458.6875</v>
      </c>
      <c r="T276" s="1">
        <v>5012.876953125</v>
      </c>
      <c r="U276" s="1">
        <v>2775.0693359375</v>
      </c>
      <c r="V276" s="1">
        <v>12885.4189453125</v>
      </c>
      <c r="W276" s="1">
        <v>2332.970947265625</v>
      </c>
      <c r="X276" s="1">
        <v>14287.53515625</v>
      </c>
      <c r="Y276" s="1">
        <v>48759.05078125</v>
      </c>
      <c r="Z276" s="1">
        <v>10046.1044921875</v>
      </c>
      <c r="AA276" s="1">
        <v>90776.0390625</v>
      </c>
      <c r="AB276" s="1">
        <v>2142.575927734375</v>
      </c>
      <c r="AC276" s="1">
        <v>8090.30419921875</v>
      </c>
      <c r="AD276" s="1">
        <v>12882.86328125</v>
      </c>
      <c r="AE276" s="1">
        <v>7230.08203125</v>
      </c>
      <c r="AF276" s="1">
        <v>28689.265625</v>
      </c>
      <c r="AG276" s="1">
        <v>194713.96875</v>
      </c>
      <c r="AH276" s="1">
        <v>29780.310546875</v>
      </c>
      <c r="AI276" s="1">
        <v>5993.6728515625</v>
      </c>
      <c r="AJ276" s="1">
        <v>38702.50390625</v>
      </c>
      <c r="AK276" s="1">
        <v>4024.72314453125</v>
      </c>
      <c r="AL276" s="1">
        <v>619565.25</v>
      </c>
      <c r="AM276" s="1">
        <v>505971.46875</v>
      </c>
      <c r="AN276" s="1">
        <v>113593.6796875</v>
      </c>
      <c r="AO276" t="s">
        <v>13086</v>
      </c>
    </row>
    <row r="277" spans="1:41" x14ac:dyDescent="0.25">
      <c r="A277" s="1">
        <v>2013</v>
      </c>
      <c r="B277" t="s">
        <v>497</v>
      </c>
      <c r="C277" t="s">
        <v>6964</v>
      </c>
      <c r="D277" t="s">
        <v>7181</v>
      </c>
      <c r="E277" t="s">
        <v>7350</v>
      </c>
      <c r="F277" t="s">
        <v>8452</v>
      </c>
      <c r="G277" t="s">
        <v>10616</v>
      </c>
      <c r="H277" t="s">
        <v>12607</v>
      </c>
      <c r="I277" s="1">
        <v>7067.5791015625</v>
      </c>
      <c r="J277" s="1">
        <v>32484.201171875</v>
      </c>
      <c r="K277" s="1">
        <v>1800.703369140625</v>
      </c>
      <c r="L277" s="1">
        <v>2301.932373046875</v>
      </c>
      <c r="M277" s="1">
        <v>17798.013671875</v>
      </c>
      <c r="N277" s="1">
        <v>15549.0068359375</v>
      </c>
      <c r="O277" s="1">
        <v>10989.998046875</v>
      </c>
      <c r="P277" s="1">
        <v>14417.9677734375</v>
      </c>
      <c r="Q277" s="1">
        <v>5591.802734375</v>
      </c>
      <c r="R277" s="1">
        <v>11855.892578125</v>
      </c>
      <c r="S277" s="1">
        <v>16892.48046875</v>
      </c>
      <c r="T277" s="1">
        <v>6820.39013671875</v>
      </c>
      <c r="U277" s="1">
        <v>4230.8212890625</v>
      </c>
      <c r="V277" s="1">
        <v>15192.716796875</v>
      </c>
      <c r="W277" s="1">
        <v>2908.271240234375</v>
      </c>
      <c r="X277" s="1">
        <v>19549.083984375</v>
      </c>
      <c r="Y277" s="1">
        <v>72545.359375</v>
      </c>
      <c r="Z277" s="1">
        <v>14557.017578125</v>
      </c>
      <c r="AA277" s="1">
        <v>129280.078125</v>
      </c>
      <c r="AB277" s="1">
        <v>2551.369140625</v>
      </c>
      <c r="AC277" s="1">
        <v>12300.509765625</v>
      </c>
      <c r="AD277" s="1">
        <v>16711.513671875</v>
      </c>
      <c r="AE277" s="1">
        <v>10911.4296875</v>
      </c>
      <c r="AF277" s="1">
        <v>41392.25390625</v>
      </c>
      <c r="AG277" s="1">
        <v>290898.90625</v>
      </c>
      <c r="AH277" s="1">
        <v>42081.23046875</v>
      </c>
      <c r="AI277" s="1">
        <v>7880.79833984375</v>
      </c>
      <c r="AJ277" s="1">
        <v>56493.80078125</v>
      </c>
      <c r="AK277" s="1">
        <v>5405.3291015625</v>
      </c>
      <c r="AL277" s="1">
        <v>888460.4375</v>
      </c>
      <c r="AM277" s="1">
        <v>737071.3125</v>
      </c>
      <c r="AN277" s="1">
        <v>151389.171875</v>
      </c>
      <c r="AO277" t="s">
        <v>13087</v>
      </c>
    </row>
    <row r="278" spans="1:41" x14ac:dyDescent="0.25">
      <c r="A278" s="1">
        <v>2013</v>
      </c>
      <c r="B278" t="s">
        <v>497</v>
      </c>
      <c r="C278" t="s">
        <v>6964</v>
      </c>
      <c r="D278" t="s">
        <v>7181</v>
      </c>
      <c r="E278" t="s">
        <v>7350</v>
      </c>
      <c r="F278" t="s">
        <v>8452</v>
      </c>
      <c r="G278" t="s">
        <v>10617</v>
      </c>
      <c r="H278" t="s">
        <v>12607</v>
      </c>
      <c r="I278" s="1">
        <v>6383.76123046875</v>
      </c>
      <c r="J278" s="1">
        <v>29341.21875</v>
      </c>
      <c r="K278" s="1">
        <v>1626.477783203125</v>
      </c>
      <c r="L278" s="1">
        <v>2079.210693359375</v>
      </c>
      <c r="M278" s="1">
        <v>16075.98046875</v>
      </c>
      <c r="N278" s="1">
        <v>14044.5751953125</v>
      </c>
      <c r="O278" s="1">
        <v>9926.669921875</v>
      </c>
      <c r="P278" s="1">
        <v>13022.96875</v>
      </c>
      <c r="Q278" s="1">
        <v>5050.7724609375</v>
      </c>
      <c r="R278" s="1">
        <v>10708.78515625</v>
      </c>
      <c r="S278" s="1">
        <v>15258.0615234375</v>
      </c>
      <c r="T278" s="1">
        <v>6160.48876953125</v>
      </c>
      <c r="U278" s="1">
        <v>3821.4716796875</v>
      </c>
      <c r="V278" s="1">
        <v>13722.7578125</v>
      </c>
      <c r="W278" s="1">
        <v>2626.8837890625</v>
      </c>
      <c r="X278" s="1">
        <v>17657.62890625</v>
      </c>
      <c r="Y278" s="1">
        <v>65526.2890625</v>
      </c>
      <c r="Z278" s="1">
        <v>13148.5654296875</v>
      </c>
      <c r="AA278" s="1">
        <v>116771.6875</v>
      </c>
      <c r="AB278" s="1">
        <v>2304.513427734375</v>
      </c>
      <c r="AC278" s="1">
        <v>11110.3837890625</v>
      </c>
      <c r="AD278" s="1">
        <v>15094.6044921875</v>
      </c>
      <c r="AE278" s="1">
        <v>9855.703125</v>
      </c>
      <c r="AF278" s="1">
        <v>37387.37890625</v>
      </c>
      <c r="AG278" s="1">
        <v>262753.21875</v>
      </c>
      <c r="AH278" s="1">
        <v>38009.6953125</v>
      </c>
      <c r="AI278" s="1">
        <v>7118.2978515625</v>
      </c>
      <c r="AJ278" s="1">
        <v>51027.7890625</v>
      </c>
      <c r="AK278" s="1">
        <v>4882.3408203125</v>
      </c>
      <c r="AL278" s="1">
        <v>802498.125</v>
      </c>
      <c r="AM278" s="1">
        <v>665756.5625</v>
      </c>
      <c r="AN278" s="1">
        <v>136741.640625</v>
      </c>
      <c r="AO278" t="s">
        <v>13088</v>
      </c>
    </row>
    <row r="279" spans="1:41" x14ac:dyDescent="0.25">
      <c r="A279" s="1">
        <v>2013</v>
      </c>
      <c r="B279" t="s">
        <v>497</v>
      </c>
      <c r="C279" t="s">
        <v>6964</v>
      </c>
      <c r="D279" t="s">
        <v>7181</v>
      </c>
      <c r="E279" t="s">
        <v>7351</v>
      </c>
      <c r="F279" t="s">
        <v>8453</v>
      </c>
      <c r="G279" t="s">
        <v>10618</v>
      </c>
      <c r="H279" t="s">
        <v>12607</v>
      </c>
      <c r="I279" s="1">
        <v>1875.6900634765625</v>
      </c>
      <c r="J279" s="1">
        <v>8161.02685546875</v>
      </c>
      <c r="K279" s="1">
        <v>466.12936401367188</v>
      </c>
      <c r="L279" s="1">
        <v>421.74099731445313</v>
      </c>
      <c r="M279" s="1">
        <v>2420.18896484375</v>
      </c>
      <c r="N279" s="1">
        <v>2299.367919921875</v>
      </c>
      <c r="O279" s="1">
        <v>2595.766845703125</v>
      </c>
      <c r="P279" s="1">
        <v>965.42822265625</v>
      </c>
      <c r="Q279" s="1">
        <v>1481.7208251953125</v>
      </c>
      <c r="R279" s="1">
        <v>3978.76318359375</v>
      </c>
      <c r="S279" s="1">
        <v>885.00164794921875</v>
      </c>
      <c r="T279" s="1">
        <v>1270.542236328125</v>
      </c>
      <c r="U279" s="1">
        <v>1158.4910888671875</v>
      </c>
      <c r="V279" s="1">
        <v>927.03277587890625</v>
      </c>
      <c r="W279" s="1">
        <v>325.39633178710938</v>
      </c>
      <c r="X279" s="1">
        <v>3731.092529296875</v>
      </c>
      <c r="Y279" s="1">
        <v>18563.31640625</v>
      </c>
      <c r="Z279" s="1">
        <v>3434.79150390625</v>
      </c>
      <c r="AA279" s="1">
        <v>28780.263671875</v>
      </c>
      <c r="AB279" s="1">
        <v>179.2838134765625</v>
      </c>
      <c r="AC279" s="1">
        <v>3343.585205078125</v>
      </c>
      <c r="AD279" s="1">
        <v>2448.6591796875</v>
      </c>
      <c r="AE279" s="1">
        <v>2906.873779296875</v>
      </c>
      <c r="AF279" s="1">
        <v>9629.8408203125</v>
      </c>
      <c r="AG279" s="1">
        <v>75327.4921875</v>
      </c>
      <c r="AH279" s="1">
        <v>9110.90234375</v>
      </c>
      <c r="AI279" s="1">
        <v>1245.0931396484375</v>
      </c>
      <c r="AJ279" s="1">
        <v>13645.5478515625</v>
      </c>
      <c r="AK279" s="1">
        <v>949.48406982421875</v>
      </c>
      <c r="AL279" s="1">
        <v>202528.515625</v>
      </c>
      <c r="AM279" s="1">
        <v>176900.984375</v>
      </c>
      <c r="AN279" s="1">
        <v>25627.54296875</v>
      </c>
      <c r="AO279" t="s">
        <v>13089</v>
      </c>
    </row>
    <row r="280" spans="1:41" x14ac:dyDescent="0.25">
      <c r="A280" s="1">
        <v>2013</v>
      </c>
      <c r="B280" t="s">
        <v>497</v>
      </c>
      <c r="C280" t="s">
        <v>6964</v>
      </c>
      <c r="D280" t="s">
        <v>7181</v>
      </c>
      <c r="E280" t="s">
        <v>7351</v>
      </c>
      <c r="F280" t="s">
        <v>8453</v>
      </c>
      <c r="G280" t="s">
        <v>10619</v>
      </c>
      <c r="H280" t="s">
        <v>12607</v>
      </c>
      <c r="I280" s="1">
        <v>1694.209228515625</v>
      </c>
      <c r="J280" s="1">
        <v>7371.4130859375</v>
      </c>
      <c r="K280" s="1">
        <v>421.02938842773438</v>
      </c>
      <c r="L280" s="1">
        <v>380.935791015625</v>
      </c>
      <c r="M280" s="1">
        <v>2186.025634765625</v>
      </c>
      <c r="N280" s="1">
        <v>2076.89453125</v>
      </c>
      <c r="O280" s="1">
        <v>2344.615478515625</v>
      </c>
      <c r="P280" s="1">
        <v>872.01898193359375</v>
      </c>
      <c r="Q280" s="1">
        <v>1338.358154296875</v>
      </c>
      <c r="R280" s="1">
        <v>3593.80126953125</v>
      </c>
      <c r="S280" s="1">
        <v>799.3740234375</v>
      </c>
      <c r="T280" s="1">
        <v>1147.6119384765625</v>
      </c>
      <c r="U280" s="1">
        <v>1046.4022216796875</v>
      </c>
      <c r="V280" s="1">
        <v>837.33843994140625</v>
      </c>
      <c r="W280" s="1">
        <v>293.91287231445313</v>
      </c>
      <c r="X280" s="1">
        <v>3370.09375</v>
      </c>
      <c r="Y280" s="1">
        <v>16767.23828125</v>
      </c>
      <c r="Z280" s="1">
        <v>3102.4609375</v>
      </c>
      <c r="AA280" s="1">
        <v>25995.65234375</v>
      </c>
      <c r="AB280" s="1">
        <v>161.93734741210938</v>
      </c>
      <c r="AC280" s="1">
        <v>3020.079345703125</v>
      </c>
      <c r="AD280" s="1">
        <v>2211.7412109375</v>
      </c>
      <c r="AE280" s="1">
        <v>2625.62158203125</v>
      </c>
      <c r="AF280" s="1">
        <v>8698.11328125</v>
      </c>
      <c r="AG280" s="1">
        <v>68039.2421875</v>
      </c>
      <c r="AH280" s="1">
        <v>8229.384765625</v>
      </c>
      <c r="AI280" s="1">
        <v>1124.6251220703125</v>
      </c>
      <c r="AJ280" s="1">
        <v>12325.2841796875</v>
      </c>
      <c r="AK280" s="1">
        <v>857.61749267578125</v>
      </c>
      <c r="AL280" s="1">
        <v>182933.046875</v>
      </c>
      <c r="AM280" s="1">
        <v>159785.0625</v>
      </c>
      <c r="AN280" s="1">
        <v>23147.96875</v>
      </c>
      <c r="AO280" t="s">
        <v>13090</v>
      </c>
    </row>
    <row r="281" spans="1:41" x14ac:dyDescent="0.25">
      <c r="A281" s="1">
        <v>2013</v>
      </c>
      <c r="B281" t="s">
        <v>497</v>
      </c>
      <c r="C281" t="s">
        <v>6964</v>
      </c>
      <c r="D281" t="s">
        <v>7181</v>
      </c>
      <c r="E281" t="s">
        <v>7352</v>
      </c>
      <c r="F281" t="s">
        <v>8454</v>
      </c>
      <c r="G281" t="s">
        <v>10620</v>
      </c>
      <c r="H281" t="s">
        <v>12607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/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2.7375295162200928</v>
      </c>
      <c r="AD281" s="1">
        <v>0</v>
      </c>
      <c r="AE281" s="1">
        <v>0</v>
      </c>
      <c r="AF281" s="1">
        <v>9.0121455490589142E-2</v>
      </c>
      <c r="AG281" s="1">
        <v>555.16448974609375</v>
      </c>
      <c r="AH281" s="1">
        <v>0</v>
      </c>
      <c r="AI281" s="1">
        <v>0</v>
      </c>
      <c r="AJ281" s="1">
        <v>0</v>
      </c>
      <c r="AK281" s="1">
        <v>0</v>
      </c>
      <c r="AL281" s="1">
        <v>557.99212646484375</v>
      </c>
      <c r="AM281" s="1">
        <v>557.99212646484375</v>
      </c>
      <c r="AN281" s="1">
        <v>0</v>
      </c>
      <c r="AO281" t="s">
        <v>13091</v>
      </c>
    </row>
    <row r="282" spans="1:41" x14ac:dyDescent="0.25">
      <c r="A282" s="1">
        <v>2013</v>
      </c>
      <c r="B282" t="s">
        <v>497</v>
      </c>
      <c r="C282" t="s">
        <v>6964</v>
      </c>
      <c r="D282" t="s">
        <v>7181</v>
      </c>
      <c r="E282" t="s">
        <v>7352</v>
      </c>
      <c r="F282" t="s">
        <v>8454</v>
      </c>
      <c r="G282" t="s">
        <v>10621</v>
      </c>
      <c r="H282" t="s">
        <v>12607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/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2.4726619720458984</v>
      </c>
      <c r="AD282" s="1">
        <v>0</v>
      </c>
      <c r="AE282" s="1">
        <v>0</v>
      </c>
      <c r="AF282" s="1">
        <v>8.1401824951171875E-2</v>
      </c>
      <c r="AG282" s="1">
        <v>501.45001220703125</v>
      </c>
      <c r="AH282" s="1">
        <v>0</v>
      </c>
      <c r="AI282" s="1">
        <v>0</v>
      </c>
      <c r="AJ282" s="1">
        <v>0</v>
      </c>
      <c r="AK282" s="1">
        <v>0</v>
      </c>
      <c r="AL282" s="1">
        <v>504.00408935546875</v>
      </c>
      <c r="AM282" s="1">
        <v>504.00408935546875</v>
      </c>
      <c r="AN282" s="1">
        <v>0</v>
      </c>
      <c r="AO282" t="s">
        <v>13092</v>
      </c>
    </row>
    <row r="283" spans="1:41" x14ac:dyDescent="0.25">
      <c r="A283" s="1">
        <v>2013</v>
      </c>
      <c r="B283" t="s">
        <v>497</v>
      </c>
      <c r="C283" t="s">
        <v>6964</v>
      </c>
      <c r="D283" t="s">
        <v>7181</v>
      </c>
      <c r="E283" t="s">
        <v>7353</v>
      </c>
      <c r="F283" t="s">
        <v>8455</v>
      </c>
      <c r="G283" t="s">
        <v>10622</v>
      </c>
      <c r="H283" t="s">
        <v>12607</v>
      </c>
      <c r="I283" s="1">
        <v>-596.52117919921875</v>
      </c>
      <c r="J283" s="1">
        <v>-89.676582336425781</v>
      </c>
      <c r="K283" s="1">
        <v>-364.34487915039063</v>
      </c>
      <c r="L283" s="1">
        <v>24.356603622436523</v>
      </c>
      <c r="M283" s="1">
        <v>-396.5550537109375</v>
      </c>
      <c r="N283" s="1">
        <v>-1668.4273681640625</v>
      </c>
      <c r="O283" s="1">
        <v>-287.00894165039063</v>
      </c>
      <c r="P283" s="1">
        <v>-1107.986328125</v>
      </c>
      <c r="Q283" s="1">
        <v>-76.391166687011719</v>
      </c>
      <c r="R283" s="1">
        <v>18.155633926391602</v>
      </c>
      <c r="S283" s="1"/>
      <c r="T283" s="1">
        <v>-552.08782958984375</v>
      </c>
      <c r="U283" s="1">
        <v>8.3731365203857422</v>
      </c>
      <c r="V283" s="1">
        <v>-179.53274536132813</v>
      </c>
      <c r="W283" s="1">
        <v>-129.53285217285156</v>
      </c>
      <c r="X283" s="1">
        <v>0</v>
      </c>
      <c r="Y283" s="1">
        <v>256.13885498046875</v>
      </c>
      <c r="Z283" s="1">
        <v>-6.6762447357177734</v>
      </c>
      <c r="AA283" s="1">
        <v>-8979.8369140625</v>
      </c>
      <c r="AB283" s="1">
        <v>0</v>
      </c>
      <c r="AC283" s="1">
        <v>0.56934994459152222</v>
      </c>
      <c r="AD283" s="1">
        <v>-468.31106567382813</v>
      </c>
      <c r="AE283" s="1">
        <v>0</v>
      </c>
      <c r="AF283" s="1">
        <v>-361.49627685546875</v>
      </c>
      <c r="AG283" s="1">
        <v>-3330.2119140625</v>
      </c>
      <c r="AH283" s="1">
        <v>-2215.691162109375</v>
      </c>
      <c r="AI283" s="1">
        <v>-141.43699645996094</v>
      </c>
      <c r="AJ283" s="1">
        <v>0</v>
      </c>
      <c r="AK283" s="1">
        <v>-239.13755798339844</v>
      </c>
      <c r="AL283" s="1">
        <v>-20883.26953125</v>
      </c>
      <c r="AM283" s="1">
        <v>-16089.1630859375</v>
      </c>
      <c r="AN283" s="1">
        <v>-4794.1064453125</v>
      </c>
      <c r="AO283" t="s">
        <v>13093</v>
      </c>
    </row>
    <row r="284" spans="1:41" x14ac:dyDescent="0.25">
      <c r="A284" s="1">
        <v>2013</v>
      </c>
      <c r="B284" t="s">
        <v>497</v>
      </c>
      <c r="C284" t="s">
        <v>6964</v>
      </c>
      <c r="D284" t="s">
        <v>7181</v>
      </c>
      <c r="E284" t="s">
        <v>7353</v>
      </c>
      <c r="F284" t="s">
        <v>8455</v>
      </c>
      <c r="G284" t="s">
        <v>10623</v>
      </c>
      <c r="H284" t="s">
        <v>12607</v>
      </c>
      <c r="I284" s="1">
        <v>-538.80523681640625</v>
      </c>
      <c r="J284" s="1">
        <v>-81</v>
      </c>
      <c r="K284" s="1">
        <v>-329.09298706054688</v>
      </c>
      <c r="L284" s="1">
        <v>22</v>
      </c>
      <c r="M284" s="1">
        <v>-358.18667602539063</v>
      </c>
      <c r="N284" s="1">
        <v>-1507</v>
      </c>
      <c r="O284" s="1">
        <v>-259.2396240234375</v>
      </c>
      <c r="P284" s="1">
        <v>-1000.7839965820313</v>
      </c>
      <c r="Q284" s="1">
        <v>-69</v>
      </c>
      <c r="R284" s="1">
        <v>16.39900016784668</v>
      </c>
      <c r="S284" s="1"/>
      <c r="T284" s="1">
        <v>-498.67098999023438</v>
      </c>
      <c r="U284" s="1">
        <v>7.5630002021789551</v>
      </c>
      <c r="V284" s="1">
        <v>-162.16220092773438</v>
      </c>
      <c r="W284" s="1">
        <v>-117</v>
      </c>
      <c r="X284" s="1">
        <v>0</v>
      </c>
      <c r="Y284" s="1">
        <v>231.35635375976563</v>
      </c>
      <c r="Z284" s="1">
        <v>-6.0302901268005371</v>
      </c>
      <c r="AA284" s="1">
        <v>-8111</v>
      </c>
      <c r="AB284" s="1">
        <v>0</v>
      </c>
      <c r="AC284" s="1">
        <v>0.51426297426223755</v>
      </c>
      <c r="AD284" s="1">
        <v>-423</v>
      </c>
      <c r="AE284" s="1">
        <v>0</v>
      </c>
      <c r="AF284" s="1">
        <v>-326.51998901367188</v>
      </c>
      <c r="AG284" s="1">
        <v>-3008</v>
      </c>
      <c r="AH284" s="1">
        <v>-2001.313720703125</v>
      </c>
      <c r="AI284" s="1">
        <v>-127.75238037109375</v>
      </c>
      <c r="AJ284" s="1">
        <v>0</v>
      </c>
      <c r="AK284" s="1">
        <v>-216</v>
      </c>
      <c r="AL284" s="1">
        <v>-18862.724609375</v>
      </c>
      <c r="AM284" s="1">
        <v>-14532.4677734375</v>
      </c>
      <c r="AN284" s="1">
        <v>-4330.25634765625</v>
      </c>
      <c r="AO284" t="s">
        <v>13094</v>
      </c>
    </row>
    <row r="285" spans="1:41" x14ac:dyDescent="0.25">
      <c r="A285" s="1">
        <v>2013</v>
      </c>
      <c r="B285" t="s">
        <v>497</v>
      </c>
      <c r="C285" t="s">
        <v>6964</v>
      </c>
      <c r="D285" t="s">
        <v>7181</v>
      </c>
      <c r="E285" t="s">
        <v>7353</v>
      </c>
      <c r="F285" t="s">
        <v>8456</v>
      </c>
      <c r="G285" t="s">
        <v>10624</v>
      </c>
      <c r="H285" t="s">
        <v>12607</v>
      </c>
      <c r="I285" s="1">
        <v>43036.8671875</v>
      </c>
      <c r="J285" s="1">
        <v>94099.5234375</v>
      </c>
      <c r="K285" s="1">
        <v>7891.4482421875</v>
      </c>
      <c r="L285" s="1">
        <v>11772.9013671875</v>
      </c>
      <c r="M285" s="1">
        <v>44199.51953125</v>
      </c>
      <c r="N285" s="1">
        <v>38343.328125</v>
      </c>
      <c r="O285" s="1">
        <v>35136.171875</v>
      </c>
      <c r="P285" s="1">
        <v>37556.38671875</v>
      </c>
      <c r="Q285" s="1">
        <v>20188.021484375</v>
      </c>
      <c r="R285" s="1">
        <v>33353.08203125</v>
      </c>
      <c r="S285" s="1">
        <v>50432.5625</v>
      </c>
      <c r="T285" s="1">
        <v>33397.90625</v>
      </c>
      <c r="U285" s="1">
        <v>10536.4453125</v>
      </c>
      <c r="V285" s="1">
        <v>41384.04296875</v>
      </c>
      <c r="W285" s="1">
        <v>14907.3486328125</v>
      </c>
      <c r="X285" s="1">
        <v>64644.640625</v>
      </c>
      <c r="Y285" s="1">
        <v>226561.828125</v>
      </c>
      <c r="Z285" s="1">
        <v>33980.3203125</v>
      </c>
      <c r="AA285" s="1">
        <v>366806.53125</v>
      </c>
      <c r="AB285" s="1">
        <v>8327.580078125</v>
      </c>
      <c r="AC285" s="1">
        <v>38703.015625</v>
      </c>
      <c r="AD285" s="1">
        <v>57024.34375</v>
      </c>
      <c r="AE285" s="1">
        <v>39818.4921875</v>
      </c>
      <c r="AF285" s="1">
        <v>132080.5</v>
      </c>
      <c r="AG285" s="1">
        <v>672733.8125</v>
      </c>
      <c r="AH285" s="1">
        <v>100329.703125</v>
      </c>
      <c r="AI285" s="1">
        <v>23942.541015625</v>
      </c>
      <c r="AJ285" s="1">
        <v>177200.484375</v>
      </c>
      <c r="AK285" s="1">
        <v>21531.23828125</v>
      </c>
      <c r="AL285" s="1">
        <v>2479920.75</v>
      </c>
      <c r="AM285" s="1">
        <v>2018155.5</v>
      </c>
      <c r="AN285" s="1">
        <v>461764.96875</v>
      </c>
      <c r="AO285" t="s">
        <v>13095</v>
      </c>
    </row>
    <row r="286" spans="1:41" x14ac:dyDescent="0.25">
      <c r="A286" s="1">
        <v>2013</v>
      </c>
      <c r="B286" t="s">
        <v>497</v>
      </c>
      <c r="C286" t="s">
        <v>6964</v>
      </c>
      <c r="D286" t="s">
        <v>7181</v>
      </c>
      <c r="E286" t="s">
        <v>7353</v>
      </c>
      <c r="F286" t="s">
        <v>8456</v>
      </c>
      <c r="G286" t="s">
        <v>10625</v>
      </c>
      <c r="H286" t="s">
        <v>12607</v>
      </c>
      <c r="I286" s="1">
        <v>38872.87109375</v>
      </c>
      <c r="J286" s="1">
        <v>84995</v>
      </c>
      <c r="K286" s="1">
        <v>7127.91748046875</v>
      </c>
      <c r="L286" s="1">
        <v>10633.82421875</v>
      </c>
      <c r="M286" s="1">
        <v>39923.03125</v>
      </c>
      <c r="N286" s="1">
        <v>34633.44921875</v>
      </c>
      <c r="O286" s="1">
        <v>31736.599609375</v>
      </c>
      <c r="P286" s="1">
        <v>33922.6484375</v>
      </c>
      <c r="Q286" s="1">
        <v>18234.74609375</v>
      </c>
      <c r="R286" s="1">
        <v>30126.033203125</v>
      </c>
      <c r="S286" s="1">
        <v>45553</v>
      </c>
      <c r="T286" s="1">
        <v>30166.517578125</v>
      </c>
      <c r="U286" s="1">
        <v>9517</v>
      </c>
      <c r="V286" s="1">
        <v>37379.96484375</v>
      </c>
      <c r="W286" s="1">
        <v>13465</v>
      </c>
      <c r="X286" s="1">
        <v>58390</v>
      </c>
      <c r="Y286" s="1">
        <v>204641.015625</v>
      </c>
      <c r="Z286" s="1">
        <v>30692.580078125</v>
      </c>
      <c r="AA286" s="1">
        <v>331316.46875</v>
      </c>
      <c r="AB286" s="1">
        <v>7521.8515625</v>
      </c>
      <c r="AC286" s="1">
        <v>34958.3359375</v>
      </c>
      <c r="AD286" s="1">
        <v>51507</v>
      </c>
      <c r="AE286" s="1">
        <v>35965.88671875</v>
      </c>
      <c r="AF286" s="1">
        <v>119301.1640625</v>
      </c>
      <c r="AG286" s="1">
        <v>607644</v>
      </c>
      <c r="AH286" s="1">
        <v>90622.3828125</v>
      </c>
      <c r="AI286" s="1">
        <v>21626</v>
      </c>
      <c r="AJ286" s="1">
        <v>160055.59375</v>
      </c>
      <c r="AK286" s="1">
        <v>19448</v>
      </c>
      <c r="AL286" s="1">
        <v>2239977.75</v>
      </c>
      <c r="AM286" s="1">
        <v>1822890.625</v>
      </c>
      <c r="AN286" s="1">
        <v>417087.28125</v>
      </c>
      <c r="AO286" t="s">
        <v>13096</v>
      </c>
    </row>
    <row r="287" spans="1:41" x14ac:dyDescent="0.25">
      <c r="A287" s="1">
        <v>2013</v>
      </c>
      <c r="B287" t="s">
        <v>497</v>
      </c>
      <c r="C287" t="s">
        <v>6964</v>
      </c>
      <c r="D287" t="s">
        <v>7181</v>
      </c>
      <c r="E287" t="s">
        <v>7353</v>
      </c>
      <c r="F287" t="s">
        <v>8457</v>
      </c>
      <c r="G287" t="s">
        <v>10626</v>
      </c>
      <c r="H287" t="s">
        <v>12607</v>
      </c>
      <c r="I287" s="1">
        <v>31.646236419677734</v>
      </c>
      <c r="J287" s="1">
        <v>3309.1767578125</v>
      </c>
      <c r="K287" s="1">
        <v>194.289306640625</v>
      </c>
      <c r="L287" s="1">
        <v>261.27993774414063</v>
      </c>
      <c r="M287" s="1">
        <v>412.7724609375</v>
      </c>
      <c r="N287" s="1">
        <v>356.49209594726563</v>
      </c>
      <c r="O287" s="1">
        <v>436.52630615234375</v>
      </c>
      <c r="P287" s="1">
        <v>1213.872314453125</v>
      </c>
      <c r="Q287" s="1">
        <v>64.27154541015625</v>
      </c>
      <c r="R287" s="1">
        <v>49.515811920166016</v>
      </c>
      <c r="S287" s="1">
        <v>869.087890625</v>
      </c>
      <c r="T287" s="1">
        <v>623.4371337890625</v>
      </c>
      <c r="U287" s="1">
        <v>320.4598388671875</v>
      </c>
      <c r="V287" s="1">
        <v>1725.9974365234375</v>
      </c>
      <c r="W287" s="1">
        <v>388.59854125976563</v>
      </c>
      <c r="X287" s="1">
        <v>515.91717529296875</v>
      </c>
      <c r="Y287" s="1">
        <v>4313.3330078125</v>
      </c>
      <c r="Z287" s="1">
        <v>1347.330810546875</v>
      </c>
      <c r="AA287" s="1">
        <v>233.60102844238281</v>
      </c>
      <c r="AB287" s="1">
        <v>214.78096008300781</v>
      </c>
      <c r="AC287" s="1">
        <v>0</v>
      </c>
      <c r="AD287" s="1">
        <v>769.1649169921875</v>
      </c>
      <c r="AE287" s="1">
        <v>819.70770263671875</v>
      </c>
      <c r="AF287" s="1">
        <v>808.10675048828125</v>
      </c>
      <c r="AG287" s="1">
        <v>6742.3505859375</v>
      </c>
      <c r="AH287" s="1">
        <v>6393.2451171875</v>
      </c>
      <c r="AI287" s="1">
        <v>1.5400016307830811</v>
      </c>
      <c r="AJ287" s="1">
        <v>751.09918212890625</v>
      </c>
      <c r="AK287" s="1">
        <v>531.41680908203125</v>
      </c>
      <c r="AL287" s="1">
        <v>33699.015625</v>
      </c>
      <c r="AM287" s="1">
        <v>22348.240234375</v>
      </c>
      <c r="AN287" s="1">
        <v>11350.77734375</v>
      </c>
      <c r="AO287" t="s">
        <v>13097</v>
      </c>
    </row>
    <row r="288" spans="1:41" x14ac:dyDescent="0.25">
      <c r="A288" s="1">
        <v>2013</v>
      </c>
      <c r="B288" t="s">
        <v>497</v>
      </c>
      <c r="C288" t="s">
        <v>6964</v>
      </c>
      <c r="D288" t="s">
        <v>7181</v>
      </c>
      <c r="E288" t="s">
        <v>7353</v>
      </c>
      <c r="F288" t="s">
        <v>8457</v>
      </c>
      <c r="G288" t="s">
        <v>10627</v>
      </c>
      <c r="H288" t="s">
        <v>12607</v>
      </c>
      <c r="I288" s="1">
        <v>28.584329605102539</v>
      </c>
      <c r="J288" s="1">
        <v>2989</v>
      </c>
      <c r="K288" s="1">
        <v>175.49099731445313</v>
      </c>
      <c r="L288" s="1">
        <v>236</v>
      </c>
      <c r="M288" s="1">
        <v>372.83499145507813</v>
      </c>
      <c r="N288" s="1">
        <v>322</v>
      </c>
      <c r="O288" s="1">
        <v>394.29055786132813</v>
      </c>
      <c r="P288" s="1">
        <v>1096.425048828125</v>
      </c>
      <c r="Q288" s="1">
        <v>58.053001403808594</v>
      </c>
      <c r="R288" s="1">
        <v>44.724948883056641</v>
      </c>
      <c r="S288" s="1">
        <v>785</v>
      </c>
      <c r="T288" s="1">
        <v>563.11700439453125</v>
      </c>
      <c r="U288" s="1">
        <v>289.45401000976563</v>
      </c>
      <c r="V288" s="1">
        <v>1559</v>
      </c>
      <c r="W288" s="1">
        <v>351</v>
      </c>
      <c r="X288" s="1">
        <v>466</v>
      </c>
      <c r="Y288" s="1">
        <v>3896</v>
      </c>
      <c r="Z288" s="1">
        <v>1216.970947265625</v>
      </c>
      <c r="AA288" s="1">
        <v>210.9991455078125</v>
      </c>
      <c r="AB288" s="1">
        <v>194</v>
      </c>
      <c r="AC288" s="1">
        <v>0</v>
      </c>
      <c r="AD288" s="1">
        <v>694.7449951171875</v>
      </c>
      <c r="AE288" s="1">
        <v>740.39752197265625</v>
      </c>
      <c r="AF288" s="1">
        <v>729.91900634765625</v>
      </c>
      <c r="AG288" s="1">
        <v>6090</v>
      </c>
      <c r="AH288" s="1">
        <v>5774.671875</v>
      </c>
      <c r="AI288" s="1">
        <v>1.3910000324249268</v>
      </c>
      <c r="AJ288" s="1">
        <v>678.42718505859375</v>
      </c>
      <c r="AK288" s="1">
        <v>480</v>
      </c>
      <c r="AL288" s="1">
        <v>30438.498046875</v>
      </c>
      <c r="AM288" s="1">
        <v>20185.955078125</v>
      </c>
      <c r="AN288" s="1">
        <v>10252.541015625</v>
      </c>
      <c r="AO288" t="s">
        <v>13098</v>
      </c>
    </row>
    <row r="289" spans="1:41" x14ac:dyDescent="0.25">
      <c r="A289" s="1">
        <v>2013</v>
      </c>
      <c r="B289" t="s">
        <v>497</v>
      </c>
      <c r="C289" t="s">
        <v>6964</v>
      </c>
      <c r="D289" t="s">
        <v>7181</v>
      </c>
      <c r="E289" t="s">
        <v>7353</v>
      </c>
      <c r="F289" t="s">
        <v>8458</v>
      </c>
      <c r="G289" t="s">
        <v>10628</v>
      </c>
      <c r="H289" t="s">
        <v>12607</v>
      </c>
      <c r="I289" s="1">
        <v>42471.99609375</v>
      </c>
      <c r="J289" s="1">
        <v>97319.0234375</v>
      </c>
      <c r="K289" s="1">
        <v>7721.392578125</v>
      </c>
      <c r="L289" s="1">
        <v>12058.5380859375</v>
      </c>
      <c r="M289" s="1">
        <v>44215.73828125</v>
      </c>
      <c r="N289" s="1">
        <v>37031.390625</v>
      </c>
      <c r="O289" s="1">
        <v>35285.6875</v>
      </c>
      <c r="P289" s="1">
        <v>37662.2734375</v>
      </c>
      <c r="Q289" s="1">
        <v>20175.90234375</v>
      </c>
      <c r="R289" s="1">
        <v>33420.75390625</v>
      </c>
      <c r="S289" s="1">
        <v>51301.6484375</v>
      </c>
      <c r="T289" s="1">
        <v>33469.25390625</v>
      </c>
      <c r="U289" s="1">
        <v>10865.27734375</v>
      </c>
      <c r="V289" s="1">
        <v>42930.5078125</v>
      </c>
      <c r="W289" s="1">
        <v>15166.4140625</v>
      </c>
      <c r="X289" s="1">
        <v>65160.55859375</v>
      </c>
      <c r="Y289" s="1">
        <v>231131.296875</v>
      </c>
      <c r="Z289" s="1">
        <v>35320.97265625</v>
      </c>
      <c r="AA289" s="1">
        <v>358060.3125</v>
      </c>
      <c r="AB289" s="1">
        <v>8542.3603515625</v>
      </c>
      <c r="AC289" s="1">
        <v>38703.58203125</v>
      </c>
      <c r="AD289" s="1">
        <v>57325.19921875</v>
      </c>
      <c r="AE289" s="1">
        <v>40638.203125</v>
      </c>
      <c r="AF289" s="1">
        <v>132527.109375</v>
      </c>
      <c r="AG289" s="1">
        <v>676145.9375</v>
      </c>
      <c r="AH289" s="1">
        <v>104507.2578125</v>
      </c>
      <c r="AI289" s="1">
        <v>23802.64453125</v>
      </c>
      <c r="AJ289" s="1">
        <v>177951.578125</v>
      </c>
      <c r="AK289" s="1">
        <v>21823.517578125</v>
      </c>
      <c r="AL289" s="1">
        <v>2492736.5</v>
      </c>
      <c r="AM289" s="1">
        <v>2024414.625</v>
      </c>
      <c r="AN289" s="1">
        <v>468321.6875</v>
      </c>
      <c r="AO289" t="s">
        <v>13099</v>
      </c>
    </row>
    <row r="290" spans="1:41" x14ac:dyDescent="0.25">
      <c r="A290" s="1">
        <v>2013</v>
      </c>
      <c r="B290" t="s">
        <v>497</v>
      </c>
      <c r="C290" t="s">
        <v>6964</v>
      </c>
      <c r="D290" t="s">
        <v>7181</v>
      </c>
      <c r="E290" t="s">
        <v>7353</v>
      </c>
      <c r="F290" t="s">
        <v>8458</v>
      </c>
      <c r="G290" t="s">
        <v>10629</v>
      </c>
      <c r="H290" t="s">
        <v>12607</v>
      </c>
      <c r="I290" s="1">
        <v>38362.65234375</v>
      </c>
      <c r="J290" s="1">
        <v>87903</v>
      </c>
      <c r="K290" s="1">
        <v>6974.3154296875</v>
      </c>
      <c r="L290" s="1">
        <v>10891.82421875</v>
      </c>
      <c r="M290" s="1">
        <v>39937.6796875</v>
      </c>
      <c r="N290" s="1">
        <v>33448.44921875</v>
      </c>
      <c r="O290" s="1">
        <v>31871.650390625</v>
      </c>
      <c r="P290" s="1">
        <v>34018.2890625</v>
      </c>
      <c r="Q290" s="1">
        <v>18223.798828125</v>
      </c>
      <c r="R290" s="1">
        <v>30187.15625</v>
      </c>
      <c r="S290" s="1">
        <v>46338</v>
      </c>
      <c r="T290" s="1">
        <v>30230.96484375</v>
      </c>
      <c r="U290" s="1">
        <v>9814.0166015625</v>
      </c>
      <c r="V290" s="1">
        <v>38776.80078125</v>
      </c>
      <c r="W290" s="1">
        <v>13699</v>
      </c>
      <c r="X290" s="1">
        <v>58856</v>
      </c>
      <c r="Y290" s="1">
        <v>208768.375</v>
      </c>
      <c r="Z290" s="1">
        <v>31903.51953125</v>
      </c>
      <c r="AA290" s="1">
        <v>323416.46875</v>
      </c>
      <c r="AB290" s="1">
        <v>7715.8515625</v>
      </c>
      <c r="AC290" s="1">
        <v>34958.84765625</v>
      </c>
      <c r="AD290" s="1">
        <v>51778.74609375</v>
      </c>
      <c r="AE290" s="1">
        <v>36706.28515625</v>
      </c>
      <c r="AF290" s="1">
        <v>119704.5625</v>
      </c>
      <c r="AG290" s="1">
        <v>610726</v>
      </c>
      <c r="AH290" s="1">
        <v>94395.7421875</v>
      </c>
      <c r="AI290" s="1">
        <v>21499.638671875</v>
      </c>
      <c r="AJ290" s="1">
        <v>160734.015625</v>
      </c>
      <c r="AK290" s="1">
        <v>19712</v>
      </c>
      <c r="AL290" s="1">
        <v>2251553.75</v>
      </c>
      <c r="AM290" s="1">
        <v>1828544.125</v>
      </c>
      <c r="AN290" s="1">
        <v>423009.59375</v>
      </c>
      <c r="AO290" t="s">
        <v>13100</v>
      </c>
    </row>
    <row r="291" spans="1:41" x14ac:dyDescent="0.25">
      <c r="A291" s="1">
        <v>2014</v>
      </c>
      <c r="B291" t="s">
        <v>498</v>
      </c>
      <c r="C291" t="s">
        <v>6965</v>
      </c>
      <c r="D291" t="s">
        <v>7182</v>
      </c>
      <c r="E291" t="s">
        <v>7354</v>
      </c>
      <c r="F291" t="s">
        <v>8459</v>
      </c>
      <c r="G291" t="s">
        <v>10630</v>
      </c>
      <c r="H291" t="s">
        <v>12607</v>
      </c>
      <c r="I291" s="1">
        <v>27361.379800996026</v>
      </c>
      <c r="J291" s="1">
        <v>21790.741092569391</v>
      </c>
      <c r="K291" s="1">
        <v>1452.3385116225118</v>
      </c>
      <c r="L291" s="1">
        <v>3571.54245649836</v>
      </c>
      <c r="M291" s="1">
        <v>22748.529350694036</v>
      </c>
      <c r="N291" s="1">
        <v>19015.693245142847</v>
      </c>
      <c r="O291" s="1">
        <v>7201.1784534616208</v>
      </c>
      <c r="P291" s="1">
        <v>10524.007939844625</v>
      </c>
      <c r="Q291" s="1">
        <v>5575.5426746449839</v>
      </c>
      <c r="R291" s="1">
        <v>10834.545339532948</v>
      </c>
      <c r="S291" s="1">
        <v>48206.021088056499</v>
      </c>
      <c r="T291" s="1">
        <v>16363.013897613631</v>
      </c>
      <c r="U291" s="1">
        <v>11845.030844374602</v>
      </c>
      <c r="V291" s="1">
        <v>6827.2012867188241</v>
      </c>
      <c r="W291" s="1">
        <v>5996.6806611659122</v>
      </c>
      <c r="X291" s="1">
        <v>14858.633255991313</v>
      </c>
      <c r="Y291" s="1">
        <v>98988.97238800436</v>
      </c>
      <c r="Z291" s="1">
        <v>11855.92338321177</v>
      </c>
      <c r="AA291" s="1">
        <v>128196.47988265789</v>
      </c>
      <c r="AB291" s="1">
        <v>10247.458481589838</v>
      </c>
      <c r="AC291" s="1">
        <v>12956.069805765823</v>
      </c>
      <c r="AD291" s="1">
        <v>24033.33287444005</v>
      </c>
      <c r="AE291" s="1">
        <v>21332.432171548659</v>
      </c>
      <c r="AF291" s="1">
        <v>54402.845730750472</v>
      </c>
      <c r="AG291" s="1">
        <v>222021.4088359194</v>
      </c>
      <c r="AH291" s="1">
        <v>61008.952349134714</v>
      </c>
      <c r="AI291" s="1">
        <v>10292.238919031533</v>
      </c>
      <c r="AJ291" s="1">
        <v>41480.885270965548</v>
      </c>
      <c r="AK291" s="1">
        <v>3291.9672930110264</v>
      </c>
      <c r="AL291" s="1">
        <v>934281.0625</v>
      </c>
      <c r="AM291" s="1">
        <v>708580.6875</v>
      </c>
      <c r="AN291" s="1">
        <v>225700.34375</v>
      </c>
      <c r="AO291" t="s">
        <v>13101</v>
      </c>
    </row>
    <row r="292" spans="1:41" x14ac:dyDescent="0.25">
      <c r="A292" s="1">
        <v>2014</v>
      </c>
      <c r="B292" t="s">
        <v>499</v>
      </c>
      <c r="C292" t="s">
        <v>6965</v>
      </c>
      <c r="D292" t="s">
        <v>7182</v>
      </c>
      <c r="E292" t="s">
        <v>7354</v>
      </c>
      <c r="F292" t="s">
        <v>8459</v>
      </c>
      <c r="G292" t="s">
        <v>10630</v>
      </c>
      <c r="H292" t="s">
        <v>12607</v>
      </c>
      <c r="I292" s="1">
        <v>27429.515122165878</v>
      </c>
      <c r="J292" s="1">
        <v>32711.659887350212</v>
      </c>
      <c r="K292" s="1">
        <v>1471.1787671396544</v>
      </c>
      <c r="L292" s="1">
        <v>4321.5876284727347</v>
      </c>
      <c r="M292" s="1">
        <v>20056.457534184312</v>
      </c>
      <c r="N292" s="1">
        <v>18585.829261459858</v>
      </c>
      <c r="O292" s="1">
        <v>7462.4316980853009</v>
      </c>
      <c r="P292" s="1">
        <v>10354.033564898293</v>
      </c>
      <c r="Q292" s="1">
        <v>9474.4467973778337</v>
      </c>
      <c r="R292" s="1">
        <v>12121.53822252998</v>
      </c>
      <c r="S292" s="1">
        <v>41498.367022764738</v>
      </c>
      <c r="T292" s="1">
        <v>15883.826755884467</v>
      </c>
      <c r="U292" s="1">
        <v>12118.675716613128</v>
      </c>
      <c r="V292" s="1">
        <v>11336.658383116986</v>
      </c>
      <c r="W292" s="1">
        <v>6383.7512515238159</v>
      </c>
      <c r="X292" s="1">
        <v>15250.083174264724</v>
      </c>
      <c r="Y292" s="1">
        <v>118176.11241741058</v>
      </c>
      <c r="Z292" s="1">
        <v>16966.246533807469</v>
      </c>
      <c r="AA292" s="1">
        <v>135481.10448955832</v>
      </c>
      <c r="AB292" s="1">
        <v>3614.1958379397506</v>
      </c>
      <c r="AC292" s="1">
        <v>13123.309528565933</v>
      </c>
      <c r="AD292" s="1">
        <v>24843.087081313548</v>
      </c>
      <c r="AE292" s="1">
        <v>30583.006639241838</v>
      </c>
      <c r="AF292" s="1">
        <v>50414.461494162701</v>
      </c>
      <c r="AG292" s="1">
        <v>201234.60922905835</v>
      </c>
      <c r="AH292" s="1">
        <v>73780.71856034876</v>
      </c>
      <c r="AI292" s="1">
        <v>10564.289530368667</v>
      </c>
      <c r="AJ292" s="1">
        <v>43012.476087636293</v>
      </c>
      <c r="AK292" s="1">
        <v>3295.4404383928259</v>
      </c>
      <c r="AL292" s="1">
        <v>971549</v>
      </c>
      <c r="AM292" s="1">
        <v>747445.25</v>
      </c>
      <c r="AN292" s="1">
        <v>224103.84375</v>
      </c>
      <c r="AO292" t="s">
        <v>13102</v>
      </c>
    </row>
    <row r="293" spans="1:41" x14ac:dyDescent="0.25">
      <c r="A293" s="1">
        <v>2014</v>
      </c>
      <c r="B293" t="s">
        <v>500</v>
      </c>
      <c r="C293" t="s">
        <v>6965</v>
      </c>
      <c r="D293" t="s">
        <v>7182</v>
      </c>
      <c r="E293" t="s">
        <v>7354</v>
      </c>
      <c r="F293" t="s">
        <v>8459</v>
      </c>
      <c r="G293" t="s">
        <v>10631</v>
      </c>
      <c r="H293" t="s">
        <v>12607</v>
      </c>
      <c r="I293" s="1">
        <v>22607.439999999999</v>
      </c>
      <c r="J293" s="1">
        <v>18096.400000000001</v>
      </c>
      <c r="K293" s="1">
        <v>1200</v>
      </c>
      <c r="L293" s="1">
        <v>2951</v>
      </c>
      <c r="M293" s="1">
        <v>18839.255466666669</v>
      </c>
      <c r="N293" s="1">
        <v>15711.786</v>
      </c>
      <c r="O293" s="1">
        <v>5950</v>
      </c>
      <c r="P293" s="1">
        <v>8695.5</v>
      </c>
      <c r="Q293" s="1">
        <v>4606.8124999999991</v>
      </c>
      <c r="R293" s="1">
        <v>8952.0826607528834</v>
      </c>
      <c r="S293" s="1">
        <v>39830.400999999998</v>
      </c>
      <c r="T293" s="1">
        <v>13520</v>
      </c>
      <c r="U293" s="1">
        <v>9787</v>
      </c>
      <c r="V293" s="1">
        <v>5641</v>
      </c>
      <c r="W293" s="1">
        <v>4954.7792995999998</v>
      </c>
      <c r="X293" s="1">
        <v>12277</v>
      </c>
      <c r="Y293" s="1">
        <v>81790</v>
      </c>
      <c r="Z293" s="1">
        <v>9796</v>
      </c>
      <c r="AA293" s="1">
        <v>105922.98974999999</v>
      </c>
      <c r="AB293" s="1">
        <v>0</v>
      </c>
      <c r="AC293" s="1">
        <v>10966</v>
      </c>
      <c r="AD293" s="1">
        <v>19857.629070999999</v>
      </c>
      <c r="AE293" s="1">
        <v>17626</v>
      </c>
      <c r="AF293" s="1">
        <v>44950.561000000009</v>
      </c>
      <c r="AG293" s="1">
        <v>183446</v>
      </c>
      <c r="AH293" s="1">
        <v>50408.869718102207</v>
      </c>
      <c r="AI293" s="1">
        <v>8504</v>
      </c>
      <c r="AJ293" s="1">
        <v>34274.146591627017</v>
      </c>
      <c r="AK293" s="1">
        <v>2720</v>
      </c>
      <c r="AL293" s="1">
        <v>763882.625</v>
      </c>
      <c r="AM293" s="1">
        <v>585820.75</v>
      </c>
      <c r="AN293" s="1">
        <v>178061.9375</v>
      </c>
      <c r="AO293" t="s">
        <v>13103</v>
      </c>
    </row>
    <row r="294" spans="1:41" x14ac:dyDescent="0.25">
      <c r="A294" s="1">
        <v>2014</v>
      </c>
      <c r="B294" t="s">
        <v>501</v>
      </c>
      <c r="C294" t="s">
        <v>6965</v>
      </c>
      <c r="D294" t="s">
        <v>7182</v>
      </c>
      <c r="E294" t="s">
        <v>7354</v>
      </c>
      <c r="F294" t="s">
        <v>8459</v>
      </c>
      <c r="G294" t="s">
        <v>10631</v>
      </c>
      <c r="H294" t="s">
        <v>12607</v>
      </c>
      <c r="I294" s="1">
        <v>22607.439999999999</v>
      </c>
      <c r="J294" s="1">
        <v>27188.957999999999</v>
      </c>
      <c r="K294" s="1">
        <v>1200</v>
      </c>
      <c r="L294" s="1">
        <v>3595.5000000000009</v>
      </c>
      <c r="M294" s="1">
        <v>16359.5</v>
      </c>
      <c r="N294" s="1">
        <v>15447.988054571841</v>
      </c>
      <c r="O294" s="1">
        <v>6239.0724999999993</v>
      </c>
      <c r="P294" s="1">
        <v>9543.5</v>
      </c>
      <c r="Q294" s="1">
        <v>7728.0452999999998</v>
      </c>
      <c r="R294" s="1">
        <v>9887.2048672349993</v>
      </c>
      <c r="S294" s="1">
        <v>33851</v>
      </c>
      <c r="T294" s="1">
        <v>12956</v>
      </c>
      <c r="U294" s="1">
        <v>9747</v>
      </c>
      <c r="V294" s="1">
        <v>9247</v>
      </c>
      <c r="W294" s="1">
        <v>5207.0500695999999</v>
      </c>
      <c r="X294" s="1">
        <v>12959.545</v>
      </c>
      <c r="Y294" s="1">
        <v>96345</v>
      </c>
      <c r="Z294" s="1">
        <v>13838.9</v>
      </c>
      <c r="AA294" s="1">
        <v>112696.76783038001</v>
      </c>
      <c r="AB294" s="1">
        <v>2492</v>
      </c>
      <c r="AC294" s="1">
        <v>10971.93014</v>
      </c>
      <c r="AD294" s="1">
        <v>20263.821884500001</v>
      </c>
      <c r="AE294" s="1">
        <v>24945.716174550002</v>
      </c>
      <c r="AF294" s="1">
        <v>41944.385620000001</v>
      </c>
      <c r="AG294" s="1">
        <v>166303.17696223661</v>
      </c>
      <c r="AH294" s="1">
        <v>61593.665291019352</v>
      </c>
      <c r="AI294" s="1">
        <v>8617</v>
      </c>
      <c r="AJ294" s="1">
        <v>35873.69147663076</v>
      </c>
      <c r="AK294" s="1">
        <v>2720</v>
      </c>
      <c r="AL294" s="1">
        <v>802370.9375</v>
      </c>
      <c r="AM294" s="1">
        <v>617912.1875</v>
      </c>
      <c r="AN294" s="1">
        <v>184458.65625</v>
      </c>
      <c r="AO294" t="s">
        <v>13104</v>
      </c>
    </row>
    <row r="295" spans="1:41" x14ac:dyDescent="0.25">
      <c r="A295" s="1">
        <v>2014</v>
      </c>
      <c r="B295" t="s">
        <v>501</v>
      </c>
      <c r="C295" t="s">
        <v>6965</v>
      </c>
      <c r="D295" t="s">
        <v>7182</v>
      </c>
      <c r="E295" t="s">
        <v>7355</v>
      </c>
      <c r="F295" t="s">
        <v>8460</v>
      </c>
      <c r="G295" t="s">
        <v>10632</v>
      </c>
      <c r="H295" t="s">
        <v>12607</v>
      </c>
      <c r="I295" s="1">
        <v>0</v>
      </c>
      <c r="J295" s="1">
        <v>4022.4479458210049</v>
      </c>
      <c r="K295" s="1">
        <v>98.078584475976953</v>
      </c>
      <c r="L295" s="1">
        <v>147.11787671396544</v>
      </c>
      <c r="M295" s="1">
        <v>214.54690354119958</v>
      </c>
      <c r="N295" s="1">
        <v>245.1964611899424</v>
      </c>
      <c r="O295" s="1">
        <v>64.364071062359869</v>
      </c>
      <c r="P295" s="1">
        <v>245.1964611899424</v>
      </c>
      <c r="Q295" s="1">
        <v>192.26810788102023</v>
      </c>
      <c r="R295" s="1">
        <v>24.083233197545319</v>
      </c>
      <c r="S295" s="1">
        <v>147.11787671396544</v>
      </c>
      <c r="T295" s="1">
        <v>1127.903721473735</v>
      </c>
      <c r="U295" s="1">
        <v>0</v>
      </c>
      <c r="V295" s="1">
        <v>1838.9734589245679</v>
      </c>
      <c r="W295" s="1">
        <v>61.299115297485599</v>
      </c>
      <c r="X295" s="1">
        <v>334.69316952427135</v>
      </c>
      <c r="Y295" s="1">
        <v>8054.7037500896076</v>
      </c>
      <c r="Z295" s="1">
        <v>98.078584475976953</v>
      </c>
      <c r="AA295" s="1">
        <v>2765.9782825421958</v>
      </c>
      <c r="AB295" s="1">
        <v>723.32956051033</v>
      </c>
      <c r="AC295" s="1">
        <v>64.29330736366046</v>
      </c>
      <c r="AD295" s="1">
        <v>70.493982592108424</v>
      </c>
      <c r="AE295" s="1">
        <v>0</v>
      </c>
      <c r="AF295" s="1">
        <v>1599.7867149206538</v>
      </c>
      <c r="AG295" s="1">
        <v>25113.277306251588</v>
      </c>
      <c r="AH295" s="1">
        <v>3187.5539954692508</v>
      </c>
      <c r="AI295" s="1">
        <v>1211.2705182783154</v>
      </c>
      <c r="AJ295" s="1">
        <v>1146.4137147149565</v>
      </c>
      <c r="AK295" s="1">
        <v>0</v>
      </c>
      <c r="AL295" s="1">
        <v>52798.46484375</v>
      </c>
      <c r="AM295" s="1">
        <v>45557.8125</v>
      </c>
      <c r="AN295" s="1">
        <v>7240.6513671875</v>
      </c>
      <c r="AO295" t="s">
        <v>13105</v>
      </c>
    </row>
    <row r="296" spans="1:41" x14ac:dyDescent="0.25">
      <c r="A296" s="1">
        <v>2014</v>
      </c>
      <c r="B296" t="s">
        <v>502</v>
      </c>
      <c r="C296" t="s">
        <v>6965</v>
      </c>
      <c r="D296" t="s">
        <v>7182</v>
      </c>
      <c r="E296" t="s">
        <v>7355</v>
      </c>
      <c r="F296" t="s">
        <v>8460</v>
      </c>
      <c r="G296" t="s">
        <v>10632</v>
      </c>
      <c r="H296" t="s">
        <v>12607</v>
      </c>
      <c r="I296" s="1">
        <v>0</v>
      </c>
      <c r="J296" s="1">
        <v>3720.4070329114579</v>
      </c>
      <c r="K296" s="1">
        <v>96.82256744150078</v>
      </c>
      <c r="L296" s="1">
        <v>0</v>
      </c>
      <c r="M296" s="1">
        <v>211.79936627828295</v>
      </c>
      <c r="N296" s="1">
        <v>0</v>
      </c>
      <c r="O296" s="1">
        <v>64.144950929994266</v>
      </c>
      <c r="P296" s="1">
        <v>544.62694185844191</v>
      </c>
      <c r="Q296" s="1">
        <v>43.146556616118787</v>
      </c>
      <c r="R296" s="1">
        <v>85.536675913935781</v>
      </c>
      <c r="S296" s="1">
        <v>0</v>
      </c>
      <c r="T296" s="1">
        <v>472.01001627731631</v>
      </c>
      <c r="U296" s="1">
        <v>0</v>
      </c>
      <c r="V296" s="1">
        <v>430.86042511467849</v>
      </c>
      <c r="W296" s="1">
        <v>60.514104650937988</v>
      </c>
      <c r="X296" s="1">
        <v>169.43949302262635</v>
      </c>
      <c r="Y296" s="1">
        <v>4403.0062544022476</v>
      </c>
      <c r="Z296" s="1">
        <v>53.252412092825431</v>
      </c>
      <c r="AA296" s="1">
        <v>2836.9108598814332</v>
      </c>
      <c r="AB296" s="1">
        <v>167.01892883658886</v>
      </c>
      <c r="AC296" s="1">
        <v>61.72438674395675</v>
      </c>
      <c r="AD296" s="1">
        <v>63.539809883484885</v>
      </c>
      <c r="AE296" s="1">
        <v>0</v>
      </c>
      <c r="AF296" s="1">
        <v>770.94969325294994</v>
      </c>
      <c r="AG296" s="1">
        <v>27169.622706178139</v>
      </c>
      <c r="AH296" s="1">
        <v>4756.3648376337651</v>
      </c>
      <c r="AI296" s="1">
        <v>1058.9968313914148</v>
      </c>
      <c r="AJ296" s="1">
        <v>831.16819310420681</v>
      </c>
      <c r="AK296" s="1">
        <v>0</v>
      </c>
      <c r="AL296" s="1">
        <v>48071.859375</v>
      </c>
      <c r="AM296" s="1">
        <v>40951.2109375</v>
      </c>
      <c r="AN296" s="1">
        <v>7120.65087890625</v>
      </c>
      <c r="AO296" t="s">
        <v>13106</v>
      </c>
    </row>
    <row r="297" spans="1:41" x14ac:dyDescent="0.25">
      <c r="A297" s="1">
        <v>2014</v>
      </c>
      <c r="B297" t="s">
        <v>503</v>
      </c>
      <c r="C297" t="s">
        <v>6965</v>
      </c>
      <c r="D297" t="s">
        <v>7182</v>
      </c>
      <c r="E297" t="s">
        <v>7355</v>
      </c>
      <c r="F297" t="s">
        <v>8460</v>
      </c>
      <c r="G297" t="s">
        <v>10633</v>
      </c>
      <c r="H297" t="s">
        <v>12607</v>
      </c>
      <c r="I297" s="1">
        <v>0</v>
      </c>
      <c r="J297" s="1">
        <v>3343.3389999999999</v>
      </c>
      <c r="K297" s="1">
        <v>80</v>
      </c>
      <c r="L297" s="1">
        <v>122.4</v>
      </c>
      <c r="M297" s="1">
        <v>175</v>
      </c>
      <c r="N297" s="1">
        <v>203.8</v>
      </c>
      <c r="O297" s="1">
        <v>53.812499999999993</v>
      </c>
      <c r="P297" s="1">
        <v>200</v>
      </c>
      <c r="Q297" s="1">
        <v>156.8278</v>
      </c>
      <c r="R297" s="1">
        <v>19.644030000000001</v>
      </c>
      <c r="S297" s="1">
        <v>120</v>
      </c>
      <c r="T297" s="1">
        <v>920</v>
      </c>
      <c r="U297" s="1"/>
      <c r="V297" s="1">
        <v>1500</v>
      </c>
      <c r="W297" s="1">
        <v>50</v>
      </c>
      <c r="X297" s="1">
        <v>280</v>
      </c>
      <c r="Y297" s="1">
        <v>6570</v>
      </c>
      <c r="Z297" s="1">
        <v>80</v>
      </c>
      <c r="AA297" s="1">
        <v>2300.8129463105001</v>
      </c>
      <c r="AB297" s="1">
        <v>134</v>
      </c>
      <c r="AC297" s="1">
        <v>53.753309999999999</v>
      </c>
      <c r="AD297" s="1">
        <v>57.499999999999993</v>
      </c>
      <c r="AE297" s="1">
        <v>0</v>
      </c>
      <c r="AF297" s="1">
        <v>1331</v>
      </c>
      <c r="AG297" s="1">
        <v>20756.90075112438</v>
      </c>
      <c r="AH297" s="1">
        <v>2658.5</v>
      </c>
      <c r="AI297" s="1">
        <v>988</v>
      </c>
      <c r="AJ297" s="1">
        <v>956.13779873273756</v>
      </c>
      <c r="AK297" s="1">
        <v>0</v>
      </c>
      <c r="AL297" s="1">
        <v>43111.42578125</v>
      </c>
      <c r="AM297" s="1">
        <v>37594.61328125</v>
      </c>
      <c r="AN297" s="1">
        <v>5516.8125</v>
      </c>
      <c r="AO297" t="s">
        <v>13107</v>
      </c>
    </row>
    <row r="298" spans="1:41" x14ac:dyDescent="0.25">
      <c r="A298" s="1">
        <v>2014</v>
      </c>
      <c r="B298" t="s">
        <v>504</v>
      </c>
      <c r="C298" t="s">
        <v>6965</v>
      </c>
      <c r="D298" t="s">
        <v>7182</v>
      </c>
      <c r="E298" t="s">
        <v>7355</v>
      </c>
      <c r="F298" t="s">
        <v>8460</v>
      </c>
      <c r="G298" t="s">
        <v>10633</v>
      </c>
      <c r="H298" t="s">
        <v>12607</v>
      </c>
      <c r="I298" s="1">
        <v>0</v>
      </c>
      <c r="J298" s="1">
        <v>3073.72</v>
      </c>
      <c r="K298" s="1">
        <v>80</v>
      </c>
      <c r="L298" s="1">
        <v>0</v>
      </c>
      <c r="M298" s="1">
        <v>175</v>
      </c>
      <c r="N298" s="1">
        <v>0</v>
      </c>
      <c r="O298" s="1">
        <v>53</v>
      </c>
      <c r="P298" s="1">
        <v>450</v>
      </c>
      <c r="Q298" s="1">
        <v>35.65</v>
      </c>
      <c r="R298" s="1">
        <v>70.674990902810904</v>
      </c>
      <c r="S298" s="1">
        <v>0</v>
      </c>
      <c r="T298" s="1">
        <v>390</v>
      </c>
      <c r="U298" s="1"/>
      <c r="V298" s="1">
        <v>356</v>
      </c>
      <c r="W298" s="1">
        <v>50</v>
      </c>
      <c r="X298" s="1">
        <v>140</v>
      </c>
      <c r="Y298" s="1">
        <v>3638</v>
      </c>
      <c r="Z298" s="1">
        <v>44</v>
      </c>
      <c r="AA298" s="1">
        <v>2344.0079599999999</v>
      </c>
      <c r="AB298" s="1"/>
      <c r="AC298" s="1">
        <v>54</v>
      </c>
      <c r="AD298" s="1">
        <v>52.5</v>
      </c>
      <c r="AE298" s="1">
        <v>0</v>
      </c>
      <c r="AF298" s="1">
        <v>637.11510279976619</v>
      </c>
      <c r="AG298" s="1">
        <v>22449</v>
      </c>
      <c r="AH298" s="1">
        <v>3929.9638200629311</v>
      </c>
      <c r="AI298" s="1">
        <v>875</v>
      </c>
      <c r="AJ298" s="1">
        <v>686.75575545454546</v>
      </c>
      <c r="AK298" s="1">
        <v>0</v>
      </c>
      <c r="AL298" s="1">
        <v>39584.38671875</v>
      </c>
      <c r="AM298" s="1">
        <v>33838.921875</v>
      </c>
      <c r="AN298" s="1">
        <v>5745.4638671875</v>
      </c>
      <c r="AO298" t="s">
        <v>13108</v>
      </c>
    </row>
    <row r="299" spans="1:41" x14ac:dyDescent="0.25">
      <c r="A299" s="1">
        <v>2014</v>
      </c>
      <c r="B299" t="s">
        <v>504</v>
      </c>
      <c r="C299" t="s">
        <v>6965</v>
      </c>
      <c r="D299" t="s">
        <v>7182</v>
      </c>
      <c r="E299" t="s">
        <v>7356</v>
      </c>
      <c r="F299" t="s">
        <v>8461</v>
      </c>
      <c r="G299" t="s">
        <v>10634</v>
      </c>
      <c r="H299" t="s">
        <v>12607</v>
      </c>
      <c r="I299" s="1">
        <v>4265.0340957981098</v>
      </c>
      <c r="J299" s="1">
        <v>8201.7428654020896</v>
      </c>
      <c r="K299" s="1">
        <v>671.70656162541161</v>
      </c>
      <c r="L299" s="1">
        <v>1670.1892883658884</v>
      </c>
      <c r="M299" s="1">
        <v>4390.90343347206</v>
      </c>
      <c r="N299" s="1">
        <v>4407.694887230602</v>
      </c>
      <c r="O299" s="1">
        <v>5523.7274725376192</v>
      </c>
      <c r="P299" s="1">
        <v>7046.8674866017282</v>
      </c>
      <c r="Q299" s="1">
        <v>1678.046137143243</v>
      </c>
      <c r="R299" s="1">
        <v>6913.6800699059304</v>
      </c>
      <c r="S299" s="1">
        <v>2653.6185264333976</v>
      </c>
      <c r="T299" s="1">
        <v>6172.4386743956748</v>
      </c>
      <c r="U299" s="1">
        <v>756.42630813672486</v>
      </c>
      <c r="V299" s="1">
        <v>1829.9465246443647</v>
      </c>
      <c r="W299" s="1">
        <v>1743.5323832028253</v>
      </c>
      <c r="X299" s="1">
        <v>10351.542741589452</v>
      </c>
      <c r="Y299" s="1">
        <v>18202.642679002147</v>
      </c>
      <c r="Z299" s="1">
        <v>5670.1716057928897</v>
      </c>
      <c r="AA299" s="1">
        <v>47467.653411132516</v>
      </c>
      <c r="AB299" s="1">
        <v>622.08499581164256</v>
      </c>
      <c r="AC299" s="1">
        <v>8789.0685595022333</v>
      </c>
      <c r="AD299" s="1">
        <v>8899.2421977264821</v>
      </c>
      <c r="AE299" s="1">
        <v>3489.2432741730845</v>
      </c>
      <c r="AF299" s="1">
        <v>14904.623975526027</v>
      </c>
      <c r="AG299" s="1">
        <v>72596.350785544259</v>
      </c>
      <c r="AH299" s="1">
        <v>15880.683290338262</v>
      </c>
      <c r="AI299" s="1">
        <v>1061.4173955774522</v>
      </c>
      <c r="AJ299" s="1">
        <v>24664.438404194851</v>
      </c>
      <c r="AK299" s="1">
        <v>1879.5680904581338</v>
      </c>
      <c r="AL299" s="1">
        <v>292404.25</v>
      </c>
      <c r="AM299" s="1">
        <v>232553.8125</v>
      </c>
      <c r="AN299" s="1">
        <v>59850.46875</v>
      </c>
      <c r="AO299" t="s">
        <v>13109</v>
      </c>
    </row>
    <row r="300" spans="1:41" x14ac:dyDescent="0.25">
      <c r="A300" s="1">
        <v>2014</v>
      </c>
      <c r="B300" t="s">
        <v>505</v>
      </c>
      <c r="C300" t="s">
        <v>6965</v>
      </c>
      <c r="D300" t="s">
        <v>7182</v>
      </c>
      <c r="E300" t="s">
        <v>7356</v>
      </c>
      <c r="F300" t="s">
        <v>8461</v>
      </c>
      <c r="G300" t="s">
        <v>10634</v>
      </c>
      <c r="H300" t="s">
        <v>12607</v>
      </c>
      <c r="I300" s="1">
        <v>4320.3616461667843</v>
      </c>
      <c r="J300" s="1">
        <v>8887.145735829461</v>
      </c>
      <c r="K300" s="1">
        <v>680.42017980209016</v>
      </c>
      <c r="L300" s="1">
        <v>1933.3740964826957</v>
      </c>
      <c r="M300" s="1">
        <v>4447.8638059855548</v>
      </c>
      <c r="N300" s="1">
        <v>2338.4141307223617</v>
      </c>
      <c r="O300" s="1">
        <v>5618.9834037440169</v>
      </c>
      <c r="P300" s="1">
        <v>7138.281976392198</v>
      </c>
      <c r="Q300" s="1">
        <v>1971.7871870838651</v>
      </c>
      <c r="R300" s="1">
        <v>5787.1380533723459</v>
      </c>
      <c r="S300" s="1">
        <v>3891.2678390843857</v>
      </c>
      <c r="T300" s="1">
        <v>7018.7487015621009</v>
      </c>
      <c r="U300" s="1">
        <v>773.90133063075564</v>
      </c>
      <c r="V300" s="1">
        <v>2429.8969303923291</v>
      </c>
      <c r="W300" s="1">
        <v>1858.0987828973832</v>
      </c>
      <c r="X300" s="1">
        <v>10942.838348497518</v>
      </c>
      <c r="Y300" s="1">
        <v>27931.554876452286</v>
      </c>
      <c r="Z300" s="1">
        <v>8647.9565879386719</v>
      </c>
      <c r="AA300" s="1">
        <v>46622.163812943865</v>
      </c>
      <c r="AB300" s="1">
        <v>723.32956051033</v>
      </c>
      <c r="AC300" s="1">
        <v>8901.6670794094534</v>
      </c>
      <c r="AD300" s="1">
        <v>6882.8633170316352</v>
      </c>
      <c r="AE300" s="1">
        <v>10046.924997257889</v>
      </c>
      <c r="AF300" s="1">
        <v>18329.3439268369</v>
      </c>
      <c r="AG300" s="1">
        <v>69118.945994934737</v>
      </c>
      <c r="AH300" s="1">
        <v>15207.436379922034</v>
      </c>
      <c r="AI300" s="1">
        <v>1075.1864823178973</v>
      </c>
      <c r="AJ300" s="1">
        <v>21340.416546559911</v>
      </c>
      <c r="AK300" s="1">
        <v>1872.0749811852102</v>
      </c>
      <c r="AL300" s="1">
        <v>306738.375</v>
      </c>
      <c r="AM300" s="1">
        <v>246519.28125</v>
      </c>
      <c r="AN300" s="1">
        <v>60219.11328125</v>
      </c>
      <c r="AO300" t="s">
        <v>13110</v>
      </c>
    </row>
    <row r="301" spans="1:41" x14ac:dyDescent="0.25">
      <c r="A301" s="1">
        <v>2014</v>
      </c>
      <c r="B301" t="s">
        <v>506</v>
      </c>
      <c r="C301" t="s">
        <v>6965</v>
      </c>
      <c r="D301" t="s">
        <v>7182</v>
      </c>
      <c r="E301" t="s">
        <v>7356</v>
      </c>
      <c r="F301" t="s">
        <v>8461</v>
      </c>
      <c r="G301" t="s">
        <v>10635</v>
      </c>
      <c r="H301" t="s">
        <v>12607</v>
      </c>
      <c r="I301" s="1">
        <v>3524</v>
      </c>
      <c r="J301" s="1">
        <v>6776.72</v>
      </c>
      <c r="K301" s="1">
        <v>555</v>
      </c>
      <c r="L301" s="1">
        <v>1380</v>
      </c>
      <c r="M301" s="1">
        <v>3641.2</v>
      </c>
      <c r="N301" s="1">
        <v>3641.8739999999998</v>
      </c>
      <c r="O301" s="1">
        <v>4564</v>
      </c>
      <c r="P301" s="1">
        <v>5822.5</v>
      </c>
      <c r="Q301" s="1">
        <v>1386.4917499999999</v>
      </c>
      <c r="R301" s="1">
        <v>5712.4534104783834</v>
      </c>
      <c r="S301" s="1">
        <v>2192.5619999999999</v>
      </c>
      <c r="T301" s="1">
        <v>5100</v>
      </c>
      <c r="U301" s="1">
        <v>625</v>
      </c>
      <c r="V301" s="1">
        <v>1512</v>
      </c>
      <c r="W301" s="1">
        <v>1440.6</v>
      </c>
      <c r="X301" s="1">
        <v>8553</v>
      </c>
      <c r="Y301" s="1">
        <v>15040</v>
      </c>
      <c r="Z301" s="1">
        <v>4685</v>
      </c>
      <c r="AA301" s="1">
        <v>39220.322009999989</v>
      </c>
      <c r="AB301" s="1"/>
      <c r="AC301" s="1">
        <v>7442</v>
      </c>
      <c r="AD301" s="1">
        <v>7353.0313710000009</v>
      </c>
      <c r="AE301" s="1">
        <v>2883</v>
      </c>
      <c r="AF301" s="1">
        <v>12315.17580194443</v>
      </c>
      <c r="AG301" s="1">
        <v>59983</v>
      </c>
      <c r="AH301" s="1">
        <v>13121.47257399115</v>
      </c>
      <c r="AI301" s="1">
        <v>877</v>
      </c>
      <c r="AJ301" s="1">
        <v>20379.08204011869</v>
      </c>
      <c r="AK301" s="1">
        <v>1553</v>
      </c>
      <c r="AL301" s="1">
        <v>241279.46875</v>
      </c>
      <c r="AM301" s="1">
        <v>192328.609375</v>
      </c>
      <c r="AN301" s="1">
        <v>48950.8671875</v>
      </c>
      <c r="AO301" t="s">
        <v>13111</v>
      </c>
    </row>
    <row r="302" spans="1:41" x14ac:dyDescent="0.25">
      <c r="A302" s="1">
        <v>2014</v>
      </c>
      <c r="B302" t="s">
        <v>507</v>
      </c>
      <c r="C302" t="s">
        <v>6965</v>
      </c>
      <c r="D302" t="s">
        <v>7182</v>
      </c>
      <c r="E302" t="s">
        <v>7356</v>
      </c>
      <c r="F302" t="s">
        <v>8461</v>
      </c>
      <c r="G302" t="s">
        <v>10635</v>
      </c>
      <c r="H302" t="s">
        <v>12607</v>
      </c>
      <c r="I302" s="1">
        <v>3524</v>
      </c>
      <c r="J302" s="1">
        <v>7386.7309999999998</v>
      </c>
      <c r="K302" s="1">
        <v>555</v>
      </c>
      <c r="L302" s="1">
        <v>1608.54</v>
      </c>
      <c r="M302" s="1">
        <v>3628</v>
      </c>
      <c r="N302" s="1">
        <v>1943.62022</v>
      </c>
      <c r="O302" s="1">
        <v>4697.8312499999993</v>
      </c>
      <c r="P302" s="1">
        <v>5822.5</v>
      </c>
      <c r="Q302" s="1">
        <v>1608.3325</v>
      </c>
      <c r="R302" s="1">
        <v>4720.4091162549994</v>
      </c>
      <c r="S302" s="1">
        <v>3174</v>
      </c>
      <c r="T302" s="1">
        <v>5725</v>
      </c>
      <c r="U302" s="1">
        <v>625</v>
      </c>
      <c r="V302" s="1">
        <v>1982</v>
      </c>
      <c r="W302" s="1">
        <v>1515.6</v>
      </c>
      <c r="X302" s="1">
        <v>9193.5450000000001</v>
      </c>
      <c r="Y302" s="1">
        <v>22783</v>
      </c>
      <c r="Z302" s="1">
        <v>7053.9</v>
      </c>
      <c r="AA302" s="1">
        <v>38781.533015956993</v>
      </c>
      <c r="AB302" s="1">
        <v>590</v>
      </c>
      <c r="AC302" s="1">
        <v>7442.3657499999999</v>
      </c>
      <c r="AD302" s="1">
        <v>5614.1620345000001</v>
      </c>
      <c r="AE302" s="1">
        <v>8195</v>
      </c>
      <c r="AF302" s="1">
        <v>15250.02</v>
      </c>
      <c r="AG302" s="1">
        <v>57111.798813135392</v>
      </c>
      <c r="AH302" s="1">
        <v>12683.3834575</v>
      </c>
      <c r="AI302" s="1">
        <v>877</v>
      </c>
      <c r="AJ302" s="1">
        <v>17798.44277765014</v>
      </c>
      <c r="AK302" s="1">
        <v>1553</v>
      </c>
      <c r="AL302" s="1">
        <v>253443.703125</v>
      </c>
      <c r="AM302" s="1">
        <v>203637.1875</v>
      </c>
      <c r="AN302" s="1">
        <v>49806.51953125</v>
      </c>
      <c r="AO302" t="s">
        <v>13112</v>
      </c>
    </row>
    <row r="303" spans="1:41" x14ac:dyDescent="0.25">
      <c r="A303" s="1">
        <v>2014</v>
      </c>
      <c r="B303" t="s">
        <v>508</v>
      </c>
      <c r="C303" t="s">
        <v>6965</v>
      </c>
      <c r="D303" t="s">
        <v>7182</v>
      </c>
      <c r="E303" t="s">
        <v>7357</v>
      </c>
      <c r="F303" t="s">
        <v>8462</v>
      </c>
      <c r="G303" t="s">
        <v>10635</v>
      </c>
      <c r="H303" t="s">
        <v>12607</v>
      </c>
      <c r="I303" s="1">
        <v>21295.439999999999</v>
      </c>
      <c r="J303" s="1"/>
      <c r="K303" s="1">
        <v>1505</v>
      </c>
      <c r="L303" s="1">
        <v>2150</v>
      </c>
      <c r="M303" s="1">
        <v>18839.255466666669</v>
      </c>
      <c r="N303" s="1">
        <v>15247.151</v>
      </c>
      <c r="O303" s="1">
        <v>5822</v>
      </c>
      <c r="P303" s="1"/>
      <c r="Q303" s="1">
        <v>2147.6312837499991</v>
      </c>
      <c r="R303" s="1">
        <v>8206</v>
      </c>
      <c r="S303" s="1">
        <v>30468.799999999999</v>
      </c>
      <c r="T303" s="1">
        <v>13370</v>
      </c>
      <c r="U303" s="1">
        <v>9787</v>
      </c>
      <c r="V303" s="1">
        <v>8314</v>
      </c>
      <c r="W303" s="1"/>
      <c r="X303" s="1">
        <v>11576.78</v>
      </c>
      <c r="Y303" s="1">
        <v>73121</v>
      </c>
      <c r="Z303" s="1">
        <v>9223</v>
      </c>
      <c r="AA303" s="1">
        <v>107383.56075000011</v>
      </c>
      <c r="AB303" s="1"/>
      <c r="AC303" s="1">
        <v>10720</v>
      </c>
      <c r="AD303" s="1">
        <v>15469.923071000001</v>
      </c>
      <c r="AE303" s="1">
        <v>14156</v>
      </c>
      <c r="AF303" s="1">
        <v>39185</v>
      </c>
      <c r="AG303" s="1">
        <v>143869.50899999999</v>
      </c>
      <c r="AH303" s="1">
        <v>41661.066778262903</v>
      </c>
      <c r="AI303" s="1">
        <v>4810</v>
      </c>
      <c r="AJ303" s="1">
        <v>28164.72739000458</v>
      </c>
      <c r="AK303" s="1">
        <v>2720</v>
      </c>
      <c r="AL303" s="1">
        <v>639212.875</v>
      </c>
      <c r="AM303" s="1">
        <v>492970</v>
      </c>
      <c r="AN303" s="1">
        <v>146242.828125</v>
      </c>
      <c r="AO303" t="s">
        <v>13113</v>
      </c>
    </row>
    <row r="304" spans="1:41" x14ac:dyDescent="0.25">
      <c r="A304" s="1">
        <v>2014</v>
      </c>
      <c r="B304" t="s">
        <v>509</v>
      </c>
      <c r="C304" t="s">
        <v>6965</v>
      </c>
      <c r="D304" t="s">
        <v>7182</v>
      </c>
      <c r="E304" t="s">
        <v>7357</v>
      </c>
      <c r="F304" t="s">
        <v>8462</v>
      </c>
      <c r="G304" t="s">
        <v>10635</v>
      </c>
      <c r="H304" t="s">
        <v>12607</v>
      </c>
      <c r="I304" s="1">
        <v>21295.439999999999</v>
      </c>
      <c r="J304" s="1"/>
      <c r="K304" s="1">
        <v>1050</v>
      </c>
      <c r="L304" s="1">
        <v>3596</v>
      </c>
      <c r="M304" s="1">
        <v>16359.5</v>
      </c>
      <c r="N304" s="1">
        <v>14998.329858759949</v>
      </c>
      <c r="O304" s="1">
        <v>6224</v>
      </c>
      <c r="P304" s="1"/>
      <c r="Q304" s="1"/>
      <c r="R304" s="1">
        <v>9237.7048672349993</v>
      </c>
      <c r="S304" s="1">
        <v>23950</v>
      </c>
      <c r="T304" s="1">
        <v>12826.5</v>
      </c>
      <c r="U304" s="1">
        <v>9747</v>
      </c>
      <c r="V304" s="1">
        <v>12347</v>
      </c>
      <c r="W304" s="1">
        <v>6418</v>
      </c>
      <c r="X304" s="1">
        <v>12341.687223000001</v>
      </c>
      <c r="Y304" s="1">
        <v>106400</v>
      </c>
      <c r="Z304" s="1">
        <v>12844.4</v>
      </c>
      <c r="AA304" s="1">
        <v>98771.375756376015</v>
      </c>
      <c r="AB304" s="1">
        <v>2492</v>
      </c>
      <c r="AC304" s="1">
        <v>10720.173360000001</v>
      </c>
      <c r="AD304" s="1">
        <v>26732.205581612499</v>
      </c>
      <c r="AE304" s="1">
        <v>21495.879000000001</v>
      </c>
      <c r="AF304" s="1">
        <v>33456</v>
      </c>
      <c r="AG304" s="1">
        <v>154029.34933868569</v>
      </c>
      <c r="AH304" s="1">
        <v>34946.018638429763</v>
      </c>
      <c r="AI304" s="1">
        <v>5805</v>
      </c>
      <c r="AJ304" s="1">
        <v>34239.270640628747</v>
      </c>
      <c r="AK304" s="1">
        <v>2720</v>
      </c>
      <c r="AL304" s="1">
        <v>695042.8125</v>
      </c>
      <c r="AM304" s="1">
        <v>543177.9375</v>
      </c>
      <c r="AN304" s="1">
        <v>151864.90625</v>
      </c>
      <c r="AO304" t="s">
        <v>13114</v>
      </c>
    </row>
    <row r="305" spans="1:41" x14ac:dyDescent="0.25">
      <c r="A305" s="1">
        <v>2014</v>
      </c>
      <c r="B305" t="s">
        <v>509</v>
      </c>
      <c r="C305" t="s">
        <v>6965</v>
      </c>
      <c r="D305" t="s">
        <v>7182</v>
      </c>
      <c r="E305" t="s">
        <v>7358</v>
      </c>
      <c r="F305" t="s">
        <v>8463</v>
      </c>
      <c r="G305" t="s">
        <v>10635</v>
      </c>
      <c r="H305" t="s">
        <v>12607</v>
      </c>
      <c r="I305" s="1">
        <v>20683.12</v>
      </c>
      <c r="J305" s="1">
        <v>22092.957999999999</v>
      </c>
      <c r="K305" s="1">
        <v>1050</v>
      </c>
      <c r="L305" s="1">
        <v>3345.5000000000009</v>
      </c>
      <c r="M305" s="1">
        <v>15923.094999999999</v>
      </c>
      <c r="N305" s="1">
        <v>14998.329858759949</v>
      </c>
      <c r="O305" s="1">
        <v>6057.6324999999997</v>
      </c>
      <c r="P305" s="1">
        <v>10161.633</v>
      </c>
      <c r="Q305" s="1">
        <v>7855.2464325000001</v>
      </c>
      <c r="R305" s="1">
        <v>9312.7048672349993</v>
      </c>
      <c r="S305" s="1">
        <v>27351</v>
      </c>
      <c r="T305" s="1">
        <v>13339</v>
      </c>
      <c r="U305" s="1">
        <v>9747</v>
      </c>
      <c r="V305" s="1">
        <v>9247</v>
      </c>
      <c r="W305" s="1">
        <v>5318.7314743328006</v>
      </c>
      <c r="X305" s="1">
        <v>12219.4923</v>
      </c>
      <c r="Y305" s="1">
        <v>90767</v>
      </c>
      <c r="Z305" s="1">
        <v>12844.4</v>
      </c>
      <c r="AA305" s="1">
        <v>98873.872828122418</v>
      </c>
      <c r="AB305" s="1">
        <v>2492</v>
      </c>
      <c r="AC305" s="1">
        <v>10998.608173799999</v>
      </c>
      <c r="AD305" s="1">
        <v>18878.417431612499</v>
      </c>
      <c r="AE305" s="1">
        <v>24854.90617455</v>
      </c>
      <c r="AF305" s="1">
        <v>51019.769489999999</v>
      </c>
      <c r="AG305" s="1">
        <v>142945.55946886941</v>
      </c>
      <c r="AH305" s="1">
        <v>58558.905783939437</v>
      </c>
      <c r="AI305" s="1">
        <v>7384</v>
      </c>
      <c r="AJ305" s="1">
        <v>32054.177604475419</v>
      </c>
      <c r="AK305" s="1">
        <v>2720</v>
      </c>
      <c r="AL305" s="1">
        <v>743094</v>
      </c>
      <c r="AM305" s="1">
        <v>571801.8125</v>
      </c>
      <c r="AN305" s="1">
        <v>171292.265625</v>
      </c>
      <c r="AO305" t="s">
        <v>13115</v>
      </c>
    </row>
    <row r="306" spans="1:41" x14ac:dyDescent="0.25">
      <c r="A306" s="1">
        <v>2014</v>
      </c>
      <c r="B306" t="s">
        <v>510</v>
      </c>
      <c r="C306" t="s">
        <v>6965</v>
      </c>
      <c r="D306" t="s">
        <v>7182</v>
      </c>
      <c r="E306" t="s">
        <v>7358</v>
      </c>
      <c r="F306" t="s">
        <v>8463</v>
      </c>
      <c r="G306" t="s">
        <v>10635</v>
      </c>
      <c r="H306" t="s">
        <v>12607</v>
      </c>
      <c r="I306" s="1">
        <v>18459.439999999999</v>
      </c>
      <c r="J306" s="1">
        <v>12185.821</v>
      </c>
      <c r="K306" s="1">
        <v>895</v>
      </c>
      <c r="L306" s="1">
        <v>2611</v>
      </c>
      <c r="M306" s="1">
        <v>17497.648021333331</v>
      </c>
      <c r="N306" s="1">
        <v>15247.151</v>
      </c>
      <c r="O306" s="1">
        <v>6199</v>
      </c>
      <c r="P306" s="1">
        <v>9313.6329999999998</v>
      </c>
      <c r="Q306" s="1">
        <v>4905.8064062499989</v>
      </c>
      <c r="R306" s="1">
        <v>8791.0954353426696</v>
      </c>
      <c r="S306" s="1">
        <v>34830.400999999998</v>
      </c>
      <c r="T306" s="1">
        <v>13882.5</v>
      </c>
      <c r="U306" s="1">
        <v>9787</v>
      </c>
      <c r="V306" s="1">
        <v>5611</v>
      </c>
      <c r="W306" s="1">
        <v>3945.7709849452799</v>
      </c>
      <c r="X306" s="1">
        <v>11576.78</v>
      </c>
      <c r="Y306" s="1">
        <v>77224</v>
      </c>
      <c r="Z306" s="1">
        <v>9223</v>
      </c>
      <c r="AA306" s="1">
        <v>94883.560750000048</v>
      </c>
      <c r="AB306" s="1">
        <v>0</v>
      </c>
      <c r="AC306" s="1">
        <v>10993</v>
      </c>
      <c r="AD306" s="1">
        <v>18891.934233839998</v>
      </c>
      <c r="AE306" s="1">
        <v>17410</v>
      </c>
      <c r="AF306" s="1">
        <v>40832.214927000008</v>
      </c>
      <c r="AG306" s="1">
        <v>157417</v>
      </c>
      <c r="AH306" s="1">
        <v>45052.824137313997</v>
      </c>
      <c r="AI306" s="1">
        <v>7384</v>
      </c>
      <c r="AJ306" s="1">
        <v>30468.475453451279</v>
      </c>
      <c r="AK306" s="1">
        <v>2720</v>
      </c>
      <c r="AL306" s="1">
        <v>688239.0625</v>
      </c>
      <c r="AM306" s="1">
        <v>525363.1875</v>
      </c>
      <c r="AN306" s="1">
        <v>162875.859375</v>
      </c>
      <c r="AO306" t="s">
        <v>13116</v>
      </c>
    </row>
    <row r="307" spans="1:41" x14ac:dyDescent="0.25">
      <c r="A307" s="1">
        <v>2014</v>
      </c>
      <c r="B307" t="s">
        <v>510</v>
      </c>
      <c r="C307" t="s">
        <v>6965</v>
      </c>
      <c r="D307" t="s">
        <v>7182</v>
      </c>
      <c r="E307" t="s">
        <v>7359</v>
      </c>
      <c r="F307" t="s">
        <v>8464</v>
      </c>
      <c r="G307" t="s">
        <v>10636</v>
      </c>
      <c r="H307" t="s">
        <v>12607</v>
      </c>
      <c r="I307" s="1">
        <v>3271.3924974297074</v>
      </c>
      <c r="J307" s="1">
        <v>7502.4897024041666</v>
      </c>
      <c r="K307" s="1">
        <v>121.02820930187598</v>
      </c>
      <c r="L307" s="1">
        <v>308.62193371978373</v>
      </c>
      <c r="M307" s="1">
        <v>3253.3053963478528</v>
      </c>
      <c r="N307" s="1">
        <v>5413.6051151759357</v>
      </c>
      <c r="O307" s="1">
        <v>114.97679883678218</v>
      </c>
      <c r="P307" s="1">
        <v>121.02820930187598</v>
      </c>
      <c r="Q307" s="1">
        <v>284.49169243380362</v>
      </c>
      <c r="R307" s="1">
        <v>170.00253088298101</v>
      </c>
      <c r="S307" s="1">
        <v>10832.024732517899</v>
      </c>
      <c r="T307" s="1">
        <v>472.01001627731631</v>
      </c>
      <c r="U307" s="1">
        <v>0</v>
      </c>
      <c r="V307" s="1">
        <v>1324.0486097625233</v>
      </c>
      <c r="W307" s="1">
        <v>490.1642476725977</v>
      </c>
      <c r="X307" s="1">
        <v>2311.6387976658311</v>
      </c>
      <c r="Y307" s="1">
        <v>17740.314919468979</v>
      </c>
      <c r="Z307" s="1">
        <v>994.85188046142048</v>
      </c>
      <c r="AA307" s="1">
        <v>21135.90070751898</v>
      </c>
      <c r="AB307" s="1">
        <v>8128.2545367139901</v>
      </c>
      <c r="AC307" s="1">
        <v>738.27207674144347</v>
      </c>
      <c r="AD307" s="1">
        <v>3039.1091067270818</v>
      </c>
      <c r="AE307" s="1">
        <v>1373.6701755762924</v>
      </c>
      <c r="AF307" s="1">
        <v>9579.6723183416543</v>
      </c>
      <c r="AG307" s="1">
        <v>36209.219658935253</v>
      </c>
      <c r="AH307" s="1">
        <v>13670.278218699352</v>
      </c>
      <c r="AI307" s="1">
        <v>1988.4934788298222</v>
      </c>
      <c r="AJ307" s="1">
        <v>6787.6214695648032</v>
      </c>
      <c r="AK307" s="1">
        <v>108.92538837168837</v>
      </c>
      <c r="AL307" s="1">
        <v>157485.4375</v>
      </c>
      <c r="AM307" s="1">
        <v>112955.2109375</v>
      </c>
      <c r="AN307" s="1">
        <v>44530.20703125</v>
      </c>
      <c r="AO307" t="s">
        <v>13117</v>
      </c>
    </row>
    <row r="308" spans="1:41" x14ac:dyDescent="0.25">
      <c r="A308" s="1">
        <v>2014</v>
      </c>
      <c r="B308" t="s">
        <v>511</v>
      </c>
      <c r="C308" t="s">
        <v>6965</v>
      </c>
      <c r="D308" t="s">
        <v>7182</v>
      </c>
      <c r="E308" t="s">
        <v>7359</v>
      </c>
      <c r="F308" t="s">
        <v>8464</v>
      </c>
      <c r="G308" t="s">
        <v>10636</v>
      </c>
      <c r="H308" t="s">
        <v>12607</v>
      </c>
      <c r="I308" s="1">
        <v>3248.8531107667368</v>
      </c>
      <c r="J308" s="1">
        <v>8260.6687774891598</v>
      </c>
      <c r="K308" s="1">
        <v>122.5982305949712</v>
      </c>
      <c r="L308" s="1">
        <v>306.49557648742797</v>
      </c>
      <c r="M308" s="1">
        <v>3187.5539954692508</v>
      </c>
      <c r="N308" s="1">
        <v>5382.0623231192349</v>
      </c>
      <c r="O308" s="1">
        <v>116.46831906522263</v>
      </c>
      <c r="P308" s="1">
        <v>122.5982305949712</v>
      </c>
      <c r="Q308" s="1">
        <v>232.63014255395782</v>
      </c>
      <c r="R308" s="1">
        <v>963.32932790181269</v>
      </c>
      <c r="S308" s="1">
        <v>9464.5834019317754</v>
      </c>
      <c r="T308" s="1">
        <v>269.71610730893661</v>
      </c>
      <c r="U308" s="1">
        <v>0</v>
      </c>
      <c r="V308" s="1">
        <v>1113.1919338023383</v>
      </c>
      <c r="W308" s="1">
        <v>496.52283390963333</v>
      </c>
      <c r="X308" s="1">
        <v>952.21926675705777</v>
      </c>
      <c r="Y308" s="1">
        <v>15728.127003028854</v>
      </c>
      <c r="Z308" s="1">
        <v>1777.6743436270822</v>
      </c>
      <c r="AA308" s="1">
        <v>20798.7074303259</v>
      </c>
      <c r="AB308" s="1">
        <v>140.98796518421688</v>
      </c>
      <c r="AC308" s="1">
        <v>747.4276648732465</v>
      </c>
      <c r="AD308" s="1">
        <v>3334.3653766067291</v>
      </c>
      <c r="AE308" s="1">
        <v>1281.151509717449</v>
      </c>
      <c r="AF308" s="1">
        <v>8317.448585462751</v>
      </c>
      <c r="AG308" s="1">
        <v>28289.21650616626</v>
      </c>
      <c r="AH308" s="1">
        <v>9997.8203192969158</v>
      </c>
      <c r="AI308" s="1">
        <v>2014.2889286753766</v>
      </c>
      <c r="AJ308" s="1">
        <v>7495.0336917283903</v>
      </c>
      <c r="AK308" s="1">
        <v>109.11242522952436</v>
      </c>
      <c r="AL308" s="1">
        <v>134270.859375</v>
      </c>
      <c r="AM308" s="1">
        <v>104064.6171875</v>
      </c>
      <c r="AN308" s="1">
        <v>30206.23828125</v>
      </c>
      <c r="AO308" t="s">
        <v>13118</v>
      </c>
    </row>
    <row r="309" spans="1:41" x14ac:dyDescent="0.25">
      <c r="A309" s="1">
        <v>2014</v>
      </c>
      <c r="B309" t="s">
        <v>512</v>
      </c>
      <c r="C309" t="s">
        <v>6965</v>
      </c>
      <c r="D309" t="s">
        <v>7182</v>
      </c>
      <c r="E309" t="s">
        <v>7359</v>
      </c>
      <c r="F309" t="s">
        <v>8464</v>
      </c>
      <c r="G309" t="s">
        <v>10637</v>
      </c>
      <c r="H309" t="s">
        <v>12607</v>
      </c>
      <c r="I309" s="1">
        <v>2703</v>
      </c>
      <c r="J309" s="1">
        <v>6198.96</v>
      </c>
      <c r="K309" s="1">
        <v>100</v>
      </c>
      <c r="L309" s="1">
        <v>255</v>
      </c>
      <c r="M309" s="1">
        <v>2688.0554666666671</v>
      </c>
      <c r="N309" s="1">
        <v>4473.0110000000004</v>
      </c>
      <c r="O309" s="1">
        <v>95</v>
      </c>
      <c r="P309" s="1">
        <v>100</v>
      </c>
      <c r="Q309" s="1">
        <v>235.06229999999999</v>
      </c>
      <c r="R309" s="1">
        <v>140.46521208865471</v>
      </c>
      <c r="S309" s="1">
        <v>8950</v>
      </c>
      <c r="T309" s="1">
        <v>390</v>
      </c>
      <c r="U309" s="1"/>
      <c r="V309" s="1">
        <v>1094</v>
      </c>
      <c r="W309" s="1">
        <v>405</v>
      </c>
      <c r="X309" s="1">
        <v>1910</v>
      </c>
      <c r="Y309" s="1">
        <v>14658</v>
      </c>
      <c r="Z309" s="1">
        <v>822</v>
      </c>
      <c r="AA309" s="1">
        <v>17463.61516000003</v>
      </c>
      <c r="AB309" s="1"/>
      <c r="AC309" s="1">
        <v>625</v>
      </c>
      <c r="AD309" s="1">
        <v>2511.0749999999998</v>
      </c>
      <c r="AE309" s="1">
        <v>1135</v>
      </c>
      <c r="AF309" s="1">
        <v>7915.2392434787234</v>
      </c>
      <c r="AG309" s="1">
        <v>29918</v>
      </c>
      <c r="AH309" s="1">
        <v>11295.117309884419</v>
      </c>
      <c r="AI309" s="1">
        <v>1643</v>
      </c>
      <c r="AJ309" s="1">
        <v>5608.2970315083339</v>
      </c>
      <c r="AK309" s="1">
        <v>90</v>
      </c>
      <c r="AL309" s="1">
        <v>123421.8984375</v>
      </c>
      <c r="AM309" s="1">
        <v>93344.6484375</v>
      </c>
      <c r="AN309" s="1">
        <v>30077.248046875</v>
      </c>
      <c r="AO309" t="s">
        <v>13119</v>
      </c>
    </row>
    <row r="310" spans="1:41" x14ac:dyDescent="0.25">
      <c r="A310" s="1">
        <v>2014</v>
      </c>
      <c r="B310" t="s">
        <v>513</v>
      </c>
      <c r="C310" t="s">
        <v>6965</v>
      </c>
      <c r="D310" t="s">
        <v>7182</v>
      </c>
      <c r="E310" t="s">
        <v>7359</v>
      </c>
      <c r="F310" t="s">
        <v>8464</v>
      </c>
      <c r="G310" t="s">
        <v>10637</v>
      </c>
      <c r="H310" t="s">
        <v>12607</v>
      </c>
      <c r="I310" s="1">
        <v>2703</v>
      </c>
      <c r="J310" s="1">
        <v>6866.021999999999</v>
      </c>
      <c r="K310" s="1">
        <v>100</v>
      </c>
      <c r="L310" s="1">
        <v>255</v>
      </c>
      <c r="M310" s="1">
        <v>2600</v>
      </c>
      <c r="N310" s="1">
        <v>4473.41</v>
      </c>
      <c r="O310" s="1">
        <v>97.374999999999986</v>
      </c>
      <c r="P310" s="1">
        <v>100</v>
      </c>
      <c r="Q310" s="1">
        <v>189.75</v>
      </c>
      <c r="R310" s="1">
        <v>785.76119999999992</v>
      </c>
      <c r="S310" s="1">
        <v>7720</v>
      </c>
      <c r="T310" s="1">
        <v>220</v>
      </c>
      <c r="U310" s="1"/>
      <c r="V310" s="1">
        <v>908</v>
      </c>
      <c r="W310" s="1">
        <v>405</v>
      </c>
      <c r="X310" s="1">
        <v>800</v>
      </c>
      <c r="Y310" s="1">
        <v>12829</v>
      </c>
      <c r="Z310" s="1">
        <v>1450</v>
      </c>
      <c r="AA310" s="1">
        <v>17300.907828616771</v>
      </c>
      <c r="AB310" s="1">
        <v>115</v>
      </c>
      <c r="AC310" s="1">
        <v>624.89756000000011</v>
      </c>
      <c r="AD310" s="1">
        <v>2719.75</v>
      </c>
      <c r="AE310" s="1">
        <v>1045</v>
      </c>
      <c r="AF310" s="1">
        <v>6920</v>
      </c>
      <c r="AG310" s="1">
        <v>23383.405886891109</v>
      </c>
      <c r="AH310" s="1">
        <v>8338.4329666666672</v>
      </c>
      <c r="AI310" s="1">
        <v>1643</v>
      </c>
      <c r="AJ310" s="1">
        <v>6251.0461306010338</v>
      </c>
      <c r="AK310" s="1">
        <v>90</v>
      </c>
      <c r="AL310" s="1">
        <v>110933.7578125</v>
      </c>
      <c r="AM310" s="1">
        <v>86085.203125</v>
      </c>
      <c r="AN310" s="1">
        <v>24848.55859375</v>
      </c>
      <c r="AO310" t="s">
        <v>13120</v>
      </c>
    </row>
    <row r="311" spans="1:41" x14ac:dyDescent="0.25">
      <c r="A311" s="1">
        <v>2014</v>
      </c>
      <c r="B311" t="s">
        <v>514</v>
      </c>
      <c r="C311" t="s">
        <v>6965</v>
      </c>
      <c r="D311" t="s">
        <v>7182</v>
      </c>
      <c r="E311" t="s">
        <v>7360</v>
      </c>
      <c r="F311" t="s">
        <v>8465</v>
      </c>
      <c r="G311" t="s">
        <v>10637</v>
      </c>
      <c r="H311" t="s">
        <v>12607</v>
      </c>
      <c r="I311" s="1">
        <v>0</v>
      </c>
      <c r="J311" s="1"/>
      <c r="K311" s="1"/>
      <c r="L311" s="1">
        <v>0</v>
      </c>
      <c r="M311" s="1">
        <v>188.39255466666671</v>
      </c>
      <c r="N311" s="1">
        <v>0</v>
      </c>
      <c r="O311" s="1">
        <v>85</v>
      </c>
      <c r="P311" s="1">
        <v>618.13300000000004</v>
      </c>
      <c r="Q311" s="1">
        <v>333.9939062499999</v>
      </c>
      <c r="R311" s="1">
        <v>104.0270745897875</v>
      </c>
      <c r="S311" s="1">
        <v>0</v>
      </c>
      <c r="T311" s="1">
        <v>0</v>
      </c>
      <c r="U311" s="1"/>
      <c r="V311" s="1">
        <v>0</v>
      </c>
      <c r="W311" s="1">
        <v>369.99168534528002</v>
      </c>
      <c r="X311" s="1">
        <v>122.77</v>
      </c>
      <c r="Y311" s="1">
        <v>0</v>
      </c>
      <c r="Z311" s="1"/>
      <c r="AA311" s="1">
        <v>3110.3830100000009</v>
      </c>
      <c r="AB311" s="1"/>
      <c r="AC311" s="1">
        <v>188</v>
      </c>
      <c r="AD311" s="1">
        <v>794.30516283999998</v>
      </c>
      <c r="AE311" s="1">
        <v>209</v>
      </c>
      <c r="AF311" s="1">
        <v>314.65392700000012</v>
      </c>
      <c r="AG311" s="1">
        <v>3570</v>
      </c>
      <c r="AH311" s="1">
        <v>184.15941921178981</v>
      </c>
      <c r="AI311" s="1">
        <v>0</v>
      </c>
      <c r="AJ311" s="1">
        <v>360</v>
      </c>
      <c r="AK311" s="1"/>
      <c r="AL311" s="1">
        <v>10552.8095703125</v>
      </c>
      <c r="AM311" s="1">
        <v>8808.19140625</v>
      </c>
      <c r="AN311" s="1">
        <v>1744.6187744140625</v>
      </c>
      <c r="AO311" t="s">
        <v>13121</v>
      </c>
    </row>
    <row r="312" spans="1:41" x14ac:dyDescent="0.25">
      <c r="A312" s="1">
        <v>2014</v>
      </c>
      <c r="B312" t="s">
        <v>515</v>
      </c>
      <c r="C312" t="s">
        <v>6965</v>
      </c>
      <c r="D312" t="s">
        <v>7182</v>
      </c>
      <c r="E312" t="s">
        <v>7360</v>
      </c>
      <c r="F312" t="s">
        <v>8465</v>
      </c>
      <c r="G312" t="s">
        <v>10637</v>
      </c>
      <c r="H312" t="s">
        <v>12607</v>
      </c>
      <c r="I312" s="1">
        <v>0</v>
      </c>
      <c r="J312" s="1"/>
      <c r="K312" s="1">
        <v>0</v>
      </c>
      <c r="L312" s="1"/>
      <c r="M312" s="1">
        <v>163.595</v>
      </c>
      <c r="N312" s="1">
        <v>444.34180418811309</v>
      </c>
      <c r="O312" s="1">
        <v>85.06</v>
      </c>
      <c r="P312" s="1">
        <v>618.13300000000004</v>
      </c>
      <c r="Q312" s="1">
        <v>193.2011325</v>
      </c>
      <c r="R312" s="1">
        <v>75</v>
      </c>
      <c r="S312" s="1">
        <v>0</v>
      </c>
      <c r="T312" s="1">
        <v>20.5</v>
      </c>
      <c r="U312" s="1"/>
      <c r="V312" s="1">
        <v>0</v>
      </c>
      <c r="W312" s="1">
        <v>421.50140473279998</v>
      </c>
      <c r="X312" s="1">
        <v>129.59545</v>
      </c>
      <c r="Y312" s="1">
        <v>1495</v>
      </c>
      <c r="Z312" s="1">
        <v>0</v>
      </c>
      <c r="AA312" s="1">
        <v>1074.4127866871081</v>
      </c>
      <c r="AB312" s="1">
        <v>0</v>
      </c>
      <c r="AC312" s="1">
        <v>187.60303379999999</v>
      </c>
      <c r="AD312" s="1">
        <v>506.59554711250013</v>
      </c>
      <c r="AE312" s="1">
        <v>209.19</v>
      </c>
      <c r="AF312" s="1">
        <v>14417.334999999999</v>
      </c>
      <c r="AG312" s="1">
        <v>3265.256160906747</v>
      </c>
      <c r="AH312" s="1">
        <v>348.5184929200849</v>
      </c>
      <c r="AI312" s="1">
        <v>0</v>
      </c>
      <c r="AJ312" s="1">
        <v>368.1</v>
      </c>
      <c r="AK312" s="1"/>
      <c r="AL312" s="1">
        <v>24022.9375</v>
      </c>
      <c r="AM312" s="1">
        <v>22347.572265625</v>
      </c>
      <c r="AN312" s="1">
        <v>1675.3658447265625</v>
      </c>
      <c r="AO312" t="s">
        <v>13122</v>
      </c>
    </row>
    <row r="313" spans="1:41" x14ac:dyDescent="0.25">
      <c r="A313" s="1">
        <v>2014</v>
      </c>
      <c r="B313" t="s">
        <v>516</v>
      </c>
      <c r="C313" t="s">
        <v>6965</v>
      </c>
      <c r="D313" t="s">
        <v>7182</v>
      </c>
      <c r="E313" t="s">
        <v>7361</v>
      </c>
      <c r="F313" t="s">
        <v>8466</v>
      </c>
      <c r="G313" t="s">
        <v>10638</v>
      </c>
      <c r="H313" t="s">
        <v>12607</v>
      </c>
      <c r="I313" s="1">
        <v>0</v>
      </c>
      <c r="J313" s="1"/>
      <c r="K313" s="1"/>
      <c r="L313" s="1"/>
      <c r="M313" s="1"/>
      <c r="N313" s="1"/>
      <c r="O313" s="1">
        <v>0</v>
      </c>
      <c r="P313" s="1"/>
      <c r="Q313" s="1">
        <v>0</v>
      </c>
      <c r="R313" s="1"/>
      <c r="S313" s="1">
        <v>0</v>
      </c>
      <c r="T313" s="1"/>
      <c r="U313" s="1"/>
      <c r="V313" s="1">
        <v>0</v>
      </c>
      <c r="W313" s="1">
        <v>0</v>
      </c>
      <c r="X313" s="1">
        <v>0</v>
      </c>
      <c r="Y313" s="1"/>
      <c r="Z313" s="1"/>
      <c r="AA313" s="1">
        <v>1694.3949302262636</v>
      </c>
      <c r="AB313" s="1"/>
      <c r="AC313" s="1"/>
      <c r="AD313" s="1"/>
      <c r="AE313" s="1"/>
      <c r="AF313" s="1">
        <v>0</v>
      </c>
      <c r="AG313" s="1">
        <v>4612.3850564944933</v>
      </c>
      <c r="AH313" s="1">
        <v>8869.8367349798409</v>
      </c>
      <c r="AI313" s="1"/>
      <c r="AJ313" s="1">
        <v>0</v>
      </c>
      <c r="AK313" s="1"/>
      <c r="AL313" s="1">
        <v>15176.6162109375</v>
      </c>
      <c r="AM313" s="1">
        <v>6306.77978515625</v>
      </c>
      <c r="AN313" s="1">
        <v>8869.8369140625</v>
      </c>
      <c r="AO313" t="s">
        <v>13123</v>
      </c>
    </row>
    <row r="314" spans="1:41" x14ac:dyDescent="0.25">
      <c r="A314" s="1">
        <v>2014</v>
      </c>
      <c r="B314" t="s">
        <v>517</v>
      </c>
      <c r="C314" t="s">
        <v>6965</v>
      </c>
      <c r="D314" t="s">
        <v>7182</v>
      </c>
      <c r="E314" t="s">
        <v>7361</v>
      </c>
      <c r="F314" t="s">
        <v>8466</v>
      </c>
      <c r="G314" t="s">
        <v>10638</v>
      </c>
      <c r="H314" t="s">
        <v>12607</v>
      </c>
      <c r="I314" s="1"/>
      <c r="J314" s="1"/>
      <c r="K314" s="1"/>
      <c r="L314" s="1"/>
      <c r="M314" s="1"/>
      <c r="N314" s="1">
        <v>0</v>
      </c>
      <c r="O314" s="1"/>
      <c r="P314" s="1"/>
      <c r="Q314" s="1">
        <v>0</v>
      </c>
      <c r="R314" s="1">
        <v>0</v>
      </c>
      <c r="S314" s="1">
        <v>0</v>
      </c>
      <c r="T314" s="1"/>
      <c r="U314" s="1"/>
      <c r="V314" s="1">
        <v>0</v>
      </c>
      <c r="W314" s="1"/>
      <c r="X314" s="1"/>
      <c r="Y314" s="1"/>
      <c r="Z314" s="1"/>
      <c r="AA314" s="1">
        <v>2942.3575342793088</v>
      </c>
      <c r="AB314" s="1"/>
      <c r="AC314" s="1"/>
      <c r="AD314" s="1"/>
      <c r="AE314" s="1"/>
      <c r="AF314" s="1"/>
      <c r="AG314" s="1">
        <v>0</v>
      </c>
      <c r="AH314" s="1">
        <v>17845.828773499732</v>
      </c>
      <c r="AI314" s="1"/>
      <c r="AJ314" s="1"/>
      <c r="AK314" s="1"/>
      <c r="AL314" s="1">
        <v>20788.185546875</v>
      </c>
      <c r="AM314" s="1">
        <v>2942.357421875</v>
      </c>
      <c r="AN314" s="1">
        <v>17845.828125</v>
      </c>
      <c r="AO314" t="s">
        <v>13124</v>
      </c>
    </row>
    <row r="315" spans="1:41" x14ac:dyDescent="0.25">
      <c r="A315" s="1">
        <v>2014</v>
      </c>
      <c r="B315" t="s">
        <v>518</v>
      </c>
      <c r="C315" t="s">
        <v>6965</v>
      </c>
      <c r="D315" t="s">
        <v>7182</v>
      </c>
      <c r="E315" t="s">
        <v>7361</v>
      </c>
      <c r="F315" t="s">
        <v>8467</v>
      </c>
      <c r="G315" t="s">
        <v>10638</v>
      </c>
      <c r="H315" t="s">
        <v>12607</v>
      </c>
      <c r="I315" s="1">
        <v>0</v>
      </c>
      <c r="J315" s="1"/>
      <c r="K315" s="1">
        <v>96.82256744150078</v>
      </c>
      <c r="L315" s="1">
        <v>181.54231395281397</v>
      </c>
      <c r="M315" s="1">
        <v>1579.4181313894815</v>
      </c>
      <c r="N315" s="1">
        <v>3487.7655197375084</v>
      </c>
      <c r="O315" s="1">
        <v>190.01428860394529</v>
      </c>
      <c r="P315" s="1"/>
      <c r="Q315" s="1">
        <v>0</v>
      </c>
      <c r="R315" s="1">
        <v>360.66406371959039</v>
      </c>
      <c r="S315" s="1">
        <v>121.02820930187598</v>
      </c>
      <c r="T315" s="1"/>
      <c r="U315" s="1"/>
      <c r="V315" s="1">
        <v>430.86042511467849</v>
      </c>
      <c r="W315" s="1">
        <v>0</v>
      </c>
      <c r="X315" s="1">
        <v>0</v>
      </c>
      <c r="Y315" s="1">
        <v>4403.0062544022476</v>
      </c>
      <c r="Z315" s="1"/>
      <c r="AA315" s="1">
        <v>363.08462790562794</v>
      </c>
      <c r="AB315" s="1"/>
      <c r="AC315" s="1"/>
      <c r="AD315" s="1"/>
      <c r="AE315" s="1"/>
      <c r="AF315" s="1">
        <v>2443.0435501392863</v>
      </c>
      <c r="AG315" s="1">
        <v>16801.136015286422</v>
      </c>
      <c r="AH315" s="1">
        <v>2084.5782447821966</v>
      </c>
      <c r="AI315" s="1">
        <v>236.00500813865816</v>
      </c>
      <c r="AJ315" s="1">
        <v>0</v>
      </c>
      <c r="AK315" s="1">
        <v>60.514104650937988</v>
      </c>
      <c r="AL315" s="1">
        <v>32839.484375</v>
      </c>
      <c r="AM315" s="1">
        <v>28471.103515625</v>
      </c>
      <c r="AN315" s="1">
        <v>4368.38037109375</v>
      </c>
      <c r="AO315" t="s">
        <v>13125</v>
      </c>
    </row>
    <row r="316" spans="1:41" x14ac:dyDescent="0.25">
      <c r="A316" s="1">
        <v>2014</v>
      </c>
      <c r="B316" t="s">
        <v>519</v>
      </c>
      <c r="C316" t="s">
        <v>6965</v>
      </c>
      <c r="D316" t="s">
        <v>7182</v>
      </c>
      <c r="E316" t="s">
        <v>7361</v>
      </c>
      <c r="F316" t="s">
        <v>8467</v>
      </c>
      <c r="G316" t="s">
        <v>10638</v>
      </c>
      <c r="H316" t="s">
        <v>12607</v>
      </c>
      <c r="I316" s="1">
        <v>0</v>
      </c>
      <c r="J316" s="1"/>
      <c r="K316" s="1">
        <v>98.078584475976953</v>
      </c>
      <c r="L316" s="1"/>
      <c r="M316" s="1">
        <v>1048.2148715870037</v>
      </c>
      <c r="N316" s="1">
        <v>3286.000374637013</v>
      </c>
      <c r="O316" s="1">
        <v>193.09221318707964</v>
      </c>
      <c r="P316" s="1"/>
      <c r="Q316" s="1">
        <v>0</v>
      </c>
      <c r="R316" s="1">
        <v>365.26237016277071</v>
      </c>
      <c r="S316" s="1">
        <v>306.49557648742797</v>
      </c>
      <c r="T316" s="1"/>
      <c r="U316" s="1"/>
      <c r="V316" s="1">
        <v>0</v>
      </c>
      <c r="W316" s="1"/>
      <c r="X316" s="1"/>
      <c r="Y316" s="1"/>
      <c r="Z316" s="1"/>
      <c r="AA316" s="1">
        <v>367.7946917849136</v>
      </c>
      <c r="AB316" s="1"/>
      <c r="AC316" s="1"/>
      <c r="AD316" s="1">
        <v>0</v>
      </c>
      <c r="AE316" s="1"/>
      <c r="AF316" s="1">
        <v>2221.4799383808781</v>
      </c>
      <c r="AG316" s="1">
        <v>15742.860443621572</v>
      </c>
      <c r="AH316" s="1">
        <v>1225.9823059497119</v>
      </c>
      <c r="AI316" s="1">
        <v>239.06654966019383</v>
      </c>
      <c r="AJ316" s="1"/>
      <c r="AK316" s="1">
        <v>61.299115297485599</v>
      </c>
      <c r="AL316" s="1">
        <v>25155.626953125</v>
      </c>
      <c r="AM316" s="1">
        <v>21983.3984375</v>
      </c>
      <c r="AN316" s="1">
        <v>3172.229248046875</v>
      </c>
      <c r="AO316" t="s">
        <v>13126</v>
      </c>
    </row>
    <row r="317" spans="1:41" x14ac:dyDescent="0.25">
      <c r="A317" s="1">
        <v>2014</v>
      </c>
      <c r="B317" t="s">
        <v>520</v>
      </c>
      <c r="C317" t="s">
        <v>6965</v>
      </c>
      <c r="D317" t="s">
        <v>7182</v>
      </c>
      <c r="E317" t="s">
        <v>7361</v>
      </c>
      <c r="F317" t="s">
        <v>8468</v>
      </c>
      <c r="G317" t="s">
        <v>10638</v>
      </c>
      <c r="H317" t="s">
        <v>12607</v>
      </c>
      <c r="I317" s="1">
        <v>0</v>
      </c>
      <c r="J317" s="1"/>
      <c r="K317" s="1"/>
      <c r="L317" s="1"/>
      <c r="M317" s="1"/>
      <c r="N317" s="1"/>
      <c r="O317" s="1">
        <v>0</v>
      </c>
      <c r="P317" s="1"/>
      <c r="Q317" s="1">
        <v>0</v>
      </c>
      <c r="R317" s="1"/>
      <c r="S317" s="1">
        <v>0</v>
      </c>
      <c r="T317" s="1"/>
      <c r="U317" s="1"/>
      <c r="V317" s="1">
        <v>0</v>
      </c>
      <c r="W317" s="1">
        <v>0</v>
      </c>
      <c r="X317" s="1">
        <v>60.514104650937988</v>
      </c>
      <c r="Y317" s="1"/>
      <c r="Z317" s="1"/>
      <c r="AA317" s="1">
        <v>0</v>
      </c>
      <c r="AB317" s="1"/>
      <c r="AC317" s="1"/>
      <c r="AD317" s="1"/>
      <c r="AE317" s="1"/>
      <c r="AF317" s="1">
        <v>475.84734929671799</v>
      </c>
      <c r="AG317" s="1">
        <v>515.58017162599162</v>
      </c>
      <c r="AH317" s="1">
        <v>0</v>
      </c>
      <c r="AI317" s="1"/>
      <c r="AJ317" s="1">
        <v>0</v>
      </c>
      <c r="AK317" s="1"/>
      <c r="AL317" s="1">
        <v>1051.941650390625</v>
      </c>
      <c r="AM317" s="1">
        <v>991.42755126953125</v>
      </c>
      <c r="AN317" s="1">
        <v>60.514102935791016</v>
      </c>
      <c r="AO317" t="s">
        <v>13127</v>
      </c>
    </row>
    <row r="318" spans="1:41" x14ac:dyDescent="0.25">
      <c r="A318" s="1">
        <v>2014</v>
      </c>
      <c r="B318" t="s">
        <v>521</v>
      </c>
      <c r="C318" t="s">
        <v>6965</v>
      </c>
      <c r="D318" t="s">
        <v>7182</v>
      </c>
      <c r="E318" t="s">
        <v>7361</v>
      </c>
      <c r="F318" t="s">
        <v>8468</v>
      </c>
      <c r="G318" t="s">
        <v>10638</v>
      </c>
      <c r="H318" t="s">
        <v>12607</v>
      </c>
      <c r="I318" s="1"/>
      <c r="J318" s="1"/>
      <c r="K318" s="1"/>
      <c r="L318" s="1"/>
      <c r="M318" s="1"/>
      <c r="N318" s="1">
        <v>0</v>
      </c>
      <c r="O318" s="1"/>
      <c r="P318" s="1"/>
      <c r="Q318" s="1">
        <v>0</v>
      </c>
      <c r="R318" s="1">
        <v>0</v>
      </c>
      <c r="S318" s="1">
        <v>0</v>
      </c>
      <c r="T318" s="1"/>
      <c r="U318" s="1"/>
      <c r="V318" s="1">
        <v>0</v>
      </c>
      <c r="W318" s="1"/>
      <c r="X318" s="1"/>
      <c r="Y318" s="1"/>
      <c r="Z318" s="1"/>
      <c r="AA318" s="1">
        <v>0</v>
      </c>
      <c r="AB318" s="1"/>
      <c r="AC318" s="1"/>
      <c r="AD318" s="1"/>
      <c r="AE318" s="1"/>
      <c r="AF318" s="1">
        <v>183.8973458924568</v>
      </c>
      <c r="AG318" s="1">
        <v>2928.1649592636027</v>
      </c>
      <c r="AH318" s="1"/>
      <c r="AI318" s="1"/>
      <c r="AJ318" s="1"/>
      <c r="AK318" s="1"/>
      <c r="AL318" s="1">
        <v>3112.062255859375</v>
      </c>
      <c r="AM318" s="1">
        <v>3112.062255859375</v>
      </c>
      <c r="AN318" s="1">
        <v>0</v>
      </c>
      <c r="AO318" t="s">
        <v>13128</v>
      </c>
    </row>
    <row r="319" spans="1:41" x14ac:dyDescent="0.25">
      <c r="A319" s="1">
        <v>2014</v>
      </c>
      <c r="B319" t="s">
        <v>522</v>
      </c>
      <c r="C319" t="s">
        <v>6965</v>
      </c>
      <c r="D319" t="s">
        <v>7182</v>
      </c>
      <c r="E319" t="s">
        <v>7362</v>
      </c>
      <c r="F319" t="s">
        <v>8469</v>
      </c>
      <c r="G319" t="s">
        <v>10638</v>
      </c>
      <c r="H319" t="s">
        <v>12607</v>
      </c>
      <c r="I319" s="1">
        <v>25773.489694955417</v>
      </c>
      <c r="J319" s="1">
        <v>21790.741092569391</v>
      </c>
      <c r="K319" s="1">
        <v>1270.7961976696977</v>
      </c>
      <c r="L319" s="1">
        <v>2898.6256127799297</v>
      </c>
      <c r="M319" s="1">
        <v>21780.303676279029</v>
      </c>
      <c r="N319" s="1">
        <v>17830.115430206788</v>
      </c>
      <c r="O319" s="1">
        <v>7195.1270429965271</v>
      </c>
      <c r="P319" s="1">
        <v>10524.007939844625</v>
      </c>
      <c r="Q319" s="1">
        <v>5335.9068202272692</v>
      </c>
      <c r="R319" s="1">
        <v>9684.7773511651249</v>
      </c>
      <c r="S319" s="1">
        <v>25941.6717048834</v>
      </c>
      <c r="T319" s="1">
        <v>13942.449711576111</v>
      </c>
      <c r="U319" s="1">
        <v>11777.25504716555</v>
      </c>
      <c r="V319" s="1">
        <v>6448.3829916039522</v>
      </c>
      <c r="W319" s="1">
        <v>5830.6550955628109</v>
      </c>
      <c r="X319" s="1">
        <v>14229.286567621559</v>
      </c>
      <c r="Y319" s="1">
        <v>91642.560083380493</v>
      </c>
      <c r="Z319" s="1">
        <v>11855.92338321177</v>
      </c>
      <c r="AA319" s="1">
        <v>119509.89801079252</v>
      </c>
      <c r="AB319" s="1">
        <v>10247.458481589838</v>
      </c>
      <c r="AC319" s="1">
        <v>12658.340410883207</v>
      </c>
      <c r="AD319" s="1">
        <v>23186.135409326918</v>
      </c>
      <c r="AE319" s="1">
        <v>21150.889857595845</v>
      </c>
      <c r="AF319" s="1">
        <v>40713.053298630868</v>
      </c>
      <c r="AG319" s="1">
        <v>207620.26221108917</v>
      </c>
      <c r="AH319" s="1">
        <v>56455.937680713279</v>
      </c>
      <c r="AI319" s="1">
        <v>9224.7701129889865</v>
      </c>
      <c r="AJ319" s="1">
        <v>39263.368598821173</v>
      </c>
      <c r="AK319" s="1">
        <v>3291.9672930110264</v>
      </c>
      <c r="AL319" s="1">
        <v>849074.125</v>
      </c>
      <c r="AM319" s="1">
        <v>656477.625</v>
      </c>
      <c r="AN319" s="1">
        <v>192596.5625</v>
      </c>
      <c r="AO319" t="s">
        <v>13129</v>
      </c>
    </row>
    <row r="320" spans="1:41" x14ac:dyDescent="0.25">
      <c r="A320" s="1">
        <v>2014</v>
      </c>
      <c r="B320" t="s">
        <v>523</v>
      </c>
      <c r="C320" t="s">
        <v>6965</v>
      </c>
      <c r="D320" t="s">
        <v>7182</v>
      </c>
      <c r="E320" t="s">
        <v>7362</v>
      </c>
      <c r="F320" t="s">
        <v>8469</v>
      </c>
      <c r="G320" t="s">
        <v>10638</v>
      </c>
      <c r="H320" t="s">
        <v>12607</v>
      </c>
      <c r="I320" s="1">
        <v>25821.026336759856</v>
      </c>
      <c r="J320" s="1">
        <v>32711.659887350212</v>
      </c>
      <c r="K320" s="1">
        <v>1287.2814212471976</v>
      </c>
      <c r="L320" s="1">
        <v>3318.7341022058699</v>
      </c>
      <c r="M320" s="1">
        <v>19784.902453416449</v>
      </c>
      <c r="N320" s="1">
        <v>16784.861254019732</v>
      </c>
      <c r="O320" s="1">
        <v>7307.9579275356373</v>
      </c>
      <c r="P320" s="1">
        <v>10354.033564898293</v>
      </c>
      <c r="Q320" s="1">
        <v>8194.1105658938413</v>
      </c>
      <c r="R320" s="1">
        <v>11069.645404025126</v>
      </c>
      <c r="S320" s="1">
        <v>28635.36066874037</v>
      </c>
      <c r="T320" s="1">
        <v>14583.059529271823</v>
      </c>
      <c r="U320" s="1">
        <v>12049.334157388612</v>
      </c>
      <c r="V320" s="1">
        <v>10905.112611422688</v>
      </c>
      <c r="W320" s="1">
        <v>5906.2311433564028</v>
      </c>
      <c r="X320" s="1">
        <v>14612.572375170874</v>
      </c>
      <c r="Y320" s="1">
        <v>108337.60441216415</v>
      </c>
      <c r="Z320" s="1">
        <v>16353.255380832612</v>
      </c>
      <c r="AA320" s="1">
        <v>129136.02832912216</v>
      </c>
      <c r="AB320" s="1">
        <v>3614.1958379397506</v>
      </c>
      <c r="AC320" s="1">
        <v>12822.188204894335</v>
      </c>
      <c r="AD320" s="1">
        <v>23864.918708776979</v>
      </c>
      <c r="AE320" s="1">
        <v>30092.613716861953</v>
      </c>
      <c r="AF320" s="1">
        <v>42178.642152032837</v>
      </c>
      <c r="AG320" s="1">
        <v>186633.57836221682</v>
      </c>
      <c r="AH320" s="1">
        <v>64737.057793430205</v>
      </c>
      <c r="AI320" s="1">
        <v>9482.9731365210209</v>
      </c>
      <c r="AJ320" s="1">
        <v>40787.392746777776</v>
      </c>
      <c r="AK320" s="1">
        <v>3295.4404383928259</v>
      </c>
      <c r="AL320" s="1">
        <v>894661.6875</v>
      </c>
      <c r="AM320" s="1">
        <v>697549.8125</v>
      </c>
      <c r="AN320" s="1">
        <v>197111.953125</v>
      </c>
      <c r="AO320" t="s">
        <v>13130</v>
      </c>
    </row>
    <row r="321" spans="1:41" x14ac:dyDescent="0.25">
      <c r="A321" s="1">
        <v>2014</v>
      </c>
      <c r="B321" t="s">
        <v>524</v>
      </c>
      <c r="C321" t="s">
        <v>6965</v>
      </c>
      <c r="D321" t="s">
        <v>7182</v>
      </c>
      <c r="E321" t="s">
        <v>7362</v>
      </c>
      <c r="F321" t="s">
        <v>8469</v>
      </c>
      <c r="G321" t="s">
        <v>10639</v>
      </c>
      <c r="H321" t="s">
        <v>12607</v>
      </c>
      <c r="I321" s="1">
        <v>21295.439999999999</v>
      </c>
      <c r="J321" s="1">
        <v>18096.400000000001</v>
      </c>
      <c r="K321" s="1">
        <v>1050</v>
      </c>
      <c r="L321" s="1">
        <v>2395</v>
      </c>
      <c r="M321" s="1">
        <v>18039.255466666669</v>
      </c>
      <c r="N321" s="1">
        <v>14732.198</v>
      </c>
      <c r="O321" s="1">
        <v>5945</v>
      </c>
      <c r="P321" s="1">
        <v>8695.5</v>
      </c>
      <c r="Q321" s="1">
        <v>4408.8124999999991</v>
      </c>
      <c r="R321" s="1">
        <v>8002.0826607528834</v>
      </c>
      <c r="S321" s="1">
        <v>21434.401000000002</v>
      </c>
      <c r="T321" s="1">
        <v>11520</v>
      </c>
      <c r="U321" s="1">
        <v>9731</v>
      </c>
      <c r="V321" s="1">
        <v>5328</v>
      </c>
      <c r="W321" s="1">
        <v>4817.6000696000001</v>
      </c>
      <c r="X321" s="1">
        <v>11757</v>
      </c>
      <c r="Y321" s="1">
        <v>75720</v>
      </c>
      <c r="Z321" s="1">
        <v>9796</v>
      </c>
      <c r="AA321" s="1">
        <v>98745.669750000045</v>
      </c>
      <c r="AB321" s="1">
        <v>0</v>
      </c>
      <c r="AC321" s="1">
        <v>10720</v>
      </c>
      <c r="AD321" s="1">
        <v>19157.629070999999</v>
      </c>
      <c r="AE321" s="1">
        <v>17476</v>
      </c>
      <c r="AF321" s="1">
        <v>33639.320000000007</v>
      </c>
      <c r="AG321" s="1">
        <v>171547</v>
      </c>
      <c r="AH321" s="1">
        <v>46646.924718102222</v>
      </c>
      <c r="AI321" s="1">
        <v>7622</v>
      </c>
      <c r="AJ321" s="1">
        <v>32441.91534162702</v>
      </c>
      <c r="AK321" s="1">
        <v>2720</v>
      </c>
      <c r="AL321" s="1">
        <v>693480.125</v>
      </c>
      <c r="AM321" s="1">
        <v>542770.3125</v>
      </c>
      <c r="AN321" s="1">
        <v>150709.8125</v>
      </c>
      <c r="AO321" t="s">
        <v>13131</v>
      </c>
    </row>
    <row r="322" spans="1:41" x14ac:dyDescent="0.25">
      <c r="A322" s="1">
        <v>2014</v>
      </c>
      <c r="B322" t="s">
        <v>525</v>
      </c>
      <c r="C322" t="s">
        <v>6965</v>
      </c>
      <c r="D322" t="s">
        <v>7182</v>
      </c>
      <c r="E322" t="s">
        <v>7362</v>
      </c>
      <c r="F322" t="s">
        <v>8469</v>
      </c>
      <c r="G322" t="s">
        <v>10639</v>
      </c>
      <c r="H322" t="s">
        <v>12607</v>
      </c>
      <c r="I322" s="1">
        <v>21295.439999999999</v>
      </c>
      <c r="J322" s="1">
        <v>27188.957999999999</v>
      </c>
      <c r="K322" s="1">
        <v>1050</v>
      </c>
      <c r="L322" s="1">
        <v>2761.14</v>
      </c>
      <c r="M322" s="1">
        <v>16138</v>
      </c>
      <c r="N322" s="1">
        <v>13951.077054571841</v>
      </c>
      <c r="O322" s="1">
        <v>6109.9224999999997</v>
      </c>
      <c r="P322" s="1">
        <v>8445.5</v>
      </c>
      <c r="Q322" s="1">
        <v>6683.7102999999997</v>
      </c>
      <c r="R322" s="1">
        <v>9029.2048672349993</v>
      </c>
      <c r="S322" s="1">
        <v>23359</v>
      </c>
      <c r="T322" s="1">
        <v>11895</v>
      </c>
      <c r="U322" s="1">
        <v>9731</v>
      </c>
      <c r="V322" s="1">
        <v>8895</v>
      </c>
      <c r="W322" s="1">
        <v>4817.5500695999999</v>
      </c>
      <c r="X322" s="1">
        <v>12423.545</v>
      </c>
      <c r="Y322" s="1">
        <v>88368</v>
      </c>
      <c r="Z322" s="1">
        <v>13338.9</v>
      </c>
      <c r="AA322" s="1">
        <v>107418.7196949661</v>
      </c>
      <c r="AB322" s="1">
        <v>2492</v>
      </c>
      <c r="AC322" s="1">
        <v>10720.173360000001</v>
      </c>
      <c r="AD322" s="1">
        <v>19465.956884499999</v>
      </c>
      <c r="AE322" s="1">
        <v>24545.716174550002</v>
      </c>
      <c r="AF322" s="1">
        <v>35092.300000000003</v>
      </c>
      <c r="AG322" s="1">
        <v>154239.48599288781</v>
      </c>
      <c r="AH322" s="1">
        <v>53992.330291019352</v>
      </c>
      <c r="AI322" s="1">
        <v>7735</v>
      </c>
      <c r="AJ322" s="1">
        <v>34017.708804755763</v>
      </c>
      <c r="AK322" s="1">
        <v>2720</v>
      </c>
      <c r="AL322" s="1">
        <v>737920.375</v>
      </c>
      <c r="AM322" s="1">
        <v>575722.0625</v>
      </c>
      <c r="AN322" s="1">
        <v>162198.296875</v>
      </c>
      <c r="AO322" t="s">
        <v>13132</v>
      </c>
    </row>
    <row r="323" spans="1:41" x14ac:dyDescent="0.25">
      <c r="A323" s="1">
        <v>2014</v>
      </c>
      <c r="B323" t="s">
        <v>525</v>
      </c>
      <c r="C323" t="s">
        <v>6965</v>
      </c>
      <c r="D323" t="s">
        <v>7182</v>
      </c>
      <c r="E323" t="s">
        <v>7363</v>
      </c>
      <c r="F323" t="s">
        <v>8470</v>
      </c>
      <c r="G323" t="s">
        <v>10640</v>
      </c>
      <c r="H323" t="s">
        <v>12607</v>
      </c>
      <c r="I323" s="1">
        <v>1608.4887854060221</v>
      </c>
      <c r="J323" s="1">
        <v>0</v>
      </c>
      <c r="K323" s="1">
        <v>183.8973458924568</v>
      </c>
      <c r="L323" s="1">
        <v>1002.8535262668644</v>
      </c>
      <c r="M323" s="1">
        <v>271.55508076786117</v>
      </c>
      <c r="N323" s="1">
        <v>1800.9680074401267</v>
      </c>
      <c r="O323" s="1">
        <v>154.4737705496637</v>
      </c>
      <c r="P323" s="1">
        <v>0</v>
      </c>
      <c r="Q323" s="1">
        <v>1280.3362314839924</v>
      </c>
      <c r="R323" s="1">
        <v>1051.8928185048528</v>
      </c>
      <c r="S323" s="1">
        <v>12863.006354024377</v>
      </c>
      <c r="T323" s="1">
        <v>1300.7672266126444</v>
      </c>
      <c r="U323" s="1">
        <v>69.341559224515706</v>
      </c>
      <c r="V323" s="1">
        <v>431.54577169429859</v>
      </c>
      <c r="W323" s="1">
        <v>477.52010816741279</v>
      </c>
      <c r="X323" s="1">
        <v>637.51079909385021</v>
      </c>
      <c r="Y323" s="1">
        <v>9838.5080052464382</v>
      </c>
      <c r="Z323" s="1">
        <v>612.99115297485594</v>
      </c>
      <c r="AA323" s="1">
        <v>6345.0761604361896</v>
      </c>
      <c r="AB323" s="1">
        <v>0</v>
      </c>
      <c r="AC323" s="1">
        <v>301.12132367159762</v>
      </c>
      <c r="AD323" s="1">
        <v>978.16837253656695</v>
      </c>
      <c r="AE323" s="1">
        <v>490.39292237988479</v>
      </c>
      <c r="AF323" s="1">
        <v>8235.8193421298638</v>
      </c>
      <c r="AG323" s="1">
        <v>14601.030866841593</v>
      </c>
      <c r="AH323" s="1">
        <v>9043.6607669185323</v>
      </c>
      <c r="AI323" s="1">
        <v>1081.3163938476459</v>
      </c>
      <c r="AJ323" s="1">
        <v>2225.0833408585208</v>
      </c>
      <c r="AK323" s="1">
        <v>0</v>
      </c>
      <c r="AL323" s="1">
        <v>76887.328125</v>
      </c>
      <c r="AM323" s="1">
        <v>49895.44921875</v>
      </c>
      <c r="AN323" s="1">
        <v>26991.876953125</v>
      </c>
      <c r="AO323" t="s">
        <v>13133</v>
      </c>
    </row>
    <row r="324" spans="1:41" x14ac:dyDescent="0.25">
      <c r="A324" s="1">
        <v>2014</v>
      </c>
      <c r="B324" t="s">
        <v>526</v>
      </c>
      <c r="C324" t="s">
        <v>6965</v>
      </c>
      <c r="D324" t="s">
        <v>7182</v>
      </c>
      <c r="E324" t="s">
        <v>7363</v>
      </c>
      <c r="F324" t="s">
        <v>8470</v>
      </c>
      <c r="G324" t="s">
        <v>10640</v>
      </c>
      <c r="H324" t="s">
        <v>12607</v>
      </c>
      <c r="I324" s="1">
        <v>1587.8901060406129</v>
      </c>
      <c r="J324" s="1">
        <v>0</v>
      </c>
      <c r="K324" s="1">
        <v>181.54231395281397</v>
      </c>
      <c r="L324" s="1">
        <v>672.91684371843041</v>
      </c>
      <c r="M324" s="1">
        <v>968.2256744150078</v>
      </c>
      <c r="N324" s="1">
        <v>1185.5778149360608</v>
      </c>
      <c r="O324" s="1">
        <v>6.0514104650937988</v>
      </c>
      <c r="P324" s="1">
        <v>0</v>
      </c>
      <c r="Q324" s="1">
        <v>239.63585441771443</v>
      </c>
      <c r="R324" s="1">
        <v>1149.7679883678218</v>
      </c>
      <c r="S324" s="1">
        <v>22264.349383173103</v>
      </c>
      <c r="T324" s="1">
        <v>2420.5641860375194</v>
      </c>
      <c r="U324" s="1">
        <v>67.775797209050552</v>
      </c>
      <c r="V324" s="1">
        <v>378.81829511487177</v>
      </c>
      <c r="W324" s="1">
        <v>166.02556560310182</v>
      </c>
      <c r="X324" s="1">
        <v>629.34668836975504</v>
      </c>
      <c r="Y324" s="1">
        <v>7346.4123046238719</v>
      </c>
      <c r="Z324" s="1">
        <v>0</v>
      </c>
      <c r="AA324" s="1">
        <v>8686.5818718654045</v>
      </c>
      <c r="AB324" s="1">
        <v>0</v>
      </c>
      <c r="AC324" s="1">
        <v>297.72939488261488</v>
      </c>
      <c r="AD324" s="1">
        <v>847.19746511313178</v>
      </c>
      <c r="AE324" s="1">
        <v>181.54231395281397</v>
      </c>
      <c r="AF324" s="1">
        <v>13689.79243211961</v>
      </c>
      <c r="AG324" s="1">
        <v>14401.146624830222</v>
      </c>
      <c r="AH324" s="1">
        <v>4553.0146684214587</v>
      </c>
      <c r="AI324" s="1">
        <v>1067.468806042546</v>
      </c>
      <c r="AJ324" s="1">
        <v>2217.5166721443784</v>
      </c>
      <c r="AK324" s="1">
        <v>0</v>
      </c>
      <c r="AL324" s="1">
        <v>85206.8984375</v>
      </c>
      <c r="AM324" s="1">
        <v>52103.10546875</v>
      </c>
      <c r="AN324" s="1">
        <v>33103.7890625</v>
      </c>
      <c r="AO324" t="s">
        <v>13134</v>
      </c>
    </row>
    <row r="325" spans="1:41" x14ac:dyDescent="0.25">
      <c r="A325" s="1">
        <v>2014</v>
      </c>
      <c r="B325" t="s">
        <v>527</v>
      </c>
      <c r="C325" t="s">
        <v>6965</v>
      </c>
      <c r="D325" t="s">
        <v>7182</v>
      </c>
      <c r="E325" t="s">
        <v>7363</v>
      </c>
      <c r="F325" t="s">
        <v>8470</v>
      </c>
      <c r="G325" t="s">
        <v>10641</v>
      </c>
      <c r="H325" t="s">
        <v>12607</v>
      </c>
      <c r="I325" s="1">
        <v>1312</v>
      </c>
      <c r="J325" s="1"/>
      <c r="K325" s="1">
        <v>150</v>
      </c>
      <c r="L325" s="1">
        <v>834.36</v>
      </c>
      <c r="M325" s="1">
        <v>221.5</v>
      </c>
      <c r="N325" s="1">
        <v>1496.9110000000001</v>
      </c>
      <c r="O325" s="1">
        <v>129.15</v>
      </c>
      <c r="P325" s="1">
        <v>1098</v>
      </c>
      <c r="Q325" s="1">
        <v>1044.335</v>
      </c>
      <c r="R325" s="1">
        <v>858</v>
      </c>
      <c r="S325" s="1">
        <v>10492</v>
      </c>
      <c r="T325" s="1">
        <v>1061</v>
      </c>
      <c r="U325" s="1">
        <v>16</v>
      </c>
      <c r="V325" s="1">
        <v>352</v>
      </c>
      <c r="W325" s="1">
        <v>389.5</v>
      </c>
      <c r="X325" s="1">
        <v>536</v>
      </c>
      <c r="Y325" s="1">
        <v>7977</v>
      </c>
      <c r="Z325" s="1">
        <v>500</v>
      </c>
      <c r="AA325" s="1">
        <v>5278.048135413912</v>
      </c>
      <c r="AB325" s="1"/>
      <c r="AC325" s="1">
        <v>251.75677999999999</v>
      </c>
      <c r="AD325" s="1">
        <v>797.86500000000001</v>
      </c>
      <c r="AE325" s="1">
        <v>400</v>
      </c>
      <c r="AF325" s="1">
        <v>6852.0856199999998</v>
      </c>
      <c r="AG325" s="1">
        <v>12063.690969348751</v>
      </c>
      <c r="AH325" s="1">
        <v>7601.335</v>
      </c>
      <c r="AI325" s="1">
        <v>882</v>
      </c>
      <c r="AJ325" s="1">
        <v>1855.9826718750001</v>
      </c>
      <c r="AK325" s="1"/>
      <c r="AL325" s="1">
        <v>64450.5234375</v>
      </c>
      <c r="AM325" s="1">
        <v>42190.171875</v>
      </c>
      <c r="AN325" s="1">
        <v>22260.3515625</v>
      </c>
      <c r="AO325" t="s">
        <v>13135</v>
      </c>
    </row>
    <row r="326" spans="1:41" x14ac:dyDescent="0.25">
      <c r="A326" s="1">
        <v>2014</v>
      </c>
      <c r="B326" t="s">
        <v>528</v>
      </c>
      <c r="C326" t="s">
        <v>6965</v>
      </c>
      <c r="D326" t="s">
        <v>7182</v>
      </c>
      <c r="E326" t="s">
        <v>7363</v>
      </c>
      <c r="F326" t="s">
        <v>8470</v>
      </c>
      <c r="G326" t="s">
        <v>10641</v>
      </c>
      <c r="H326" t="s">
        <v>12607</v>
      </c>
      <c r="I326" s="1">
        <v>1312</v>
      </c>
      <c r="J326" s="1"/>
      <c r="K326" s="1">
        <v>150</v>
      </c>
      <c r="L326" s="1">
        <v>556</v>
      </c>
      <c r="M326" s="1">
        <v>800</v>
      </c>
      <c r="N326" s="1">
        <v>979.58799999999997</v>
      </c>
      <c r="O326" s="1">
        <v>5</v>
      </c>
      <c r="P326" s="1">
        <v>0</v>
      </c>
      <c r="Q326" s="1">
        <v>198</v>
      </c>
      <c r="R326" s="1">
        <v>950</v>
      </c>
      <c r="S326" s="1">
        <v>18396</v>
      </c>
      <c r="T326" s="1">
        <v>2000</v>
      </c>
      <c r="U326" s="1">
        <v>56</v>
      </c>
      <c r="V326" s="1">
        <v>313</v>
      </c>
      <c r="W326" s="1">
        <v>137.17922999999999</v>
      </c>
      <c r="X326" s="1">
        <v>520</v>
      </c>
      <c r="Y326" s="1">
        <v>6070</v>
      </c>
      <c r="Z326" s="1">
        <v>0</v>
      </c>
      <c r="AA326" s="1">
        <v>7177.32</v>
      </c>
      <c r="AB326" s="1"/>
      <c r="AC326" s="1">
        <v>246</v>
      </c>
      <c r="AD326" s="1">
        <v>700</v>
      </c>
      <c r="AE326" s="1">
        <v>150</v>
      </c>
      <c r="AF326" s="1">
        <v>11311.241</v>
      </c>
      <c r="AG326" s="1">
        <v>11899</v>
      </c>
      <c r="AH326" s="1">
        <v>3761.9450000000002</v>
      </c>
      <c r="AI326" s="1">
        <v>882</v>
      </c>
      <c r="AJ326" s="1">
        <v>1832.23125</v>
      </c>
      <c r="AK326" s="1"/>
      <c r="AL326" s="1">
        <v>70402.5078125</v>
      </c>
      <c r="AM326" s="1">
        <v>43050.37890625</v>
      </c>
      <c r="AN326" s="1">
        <v>27352.125</v>
      </c>
      <c r="AO326" t="s">
        <v>13136</v>
      </c>
    </row>
    <row r="327" spans="1:41" x14ac:dyDescent="0.25">
      <c r="A327" s="1">
        <v>2014</v>
      </c>
      <c r="B327" t="s">
        <v>528</v>
      </c>
      <c r="C327" t="s">
        <v>6965</v>
      </c>
      <c r="D327" t="s">
        <v>7182</v>
      </c>
      <c r="E327" t="s">
        <v>7364</v>
      </c>
      <c r="F327" t="s">
        <v>8471</v>
      </c>
      <c r="G327" t="s">
        <v>10642</v>
      </c>
      <c r="H327" t="s">
        <v>12607</v>
      </c>
      <c r="I327" s="1">
        <v>0</v>
      </c>
      <c r="J327" s="1">
        <v>0</v>
      </c>
      <c r="K327" s="1">
        <v>42.359873255656588</v>
      </c>
      <c r="L327" s="1">
        <v>0</v>
      </c>
      <c r="M327" s="1">
        <v>108.92538837168837</v>
      </c>
      <c r="N327" s="1">
        <v>0</v>
      </c>
      <c r="O327" s="1">
        <v>0</v>
      </c>
      <c r="P327" s="1">
        <v>42.359873255656588</v>
      </c>
      <c r="Q327" s="1">
        <v>0</v>
      </c>
      <c r="R327" s="1">
        <v>345.40074532138425</v>
      </c>
      <c r="S327" s="1">
        <v>0</v>
      </c>
      <c r="T327" s="1">
        <v>60.514104650937988</v>
      </c>
      <c r="U327" s="1">
        <v>0</v>
      </c>
      <c r="V327" s="1">
        <v>60.514104650937988</v>
      </c>
      <c r="W327" s="1">
        <v>60.514104650937988</v>
      </c>
      <c r="X327" s="1">
        <v>108.92538837168837</v>
      </c>
      <c r="Y327" s="1">
        <v>0</v>
      </c>
      <c r="Z327" s="1">
        <v>0</v>
      </c>
      <c r="AA327" s="1">
        <v>0</v>
      </c>
      <c r="AB327" s="1">
        <v>119.81792720885721</v>
      </c>
      <c r="AC327" s="1">
        <v>0</v>
      </c>
      <c r="AD327" s="1">
        <v>0</v>
      </c>
      <c r="AE327" s="1">
        <v>0</v>
      </c>
      <c r="AF327" s="1">
        <v>0</v>
      </c>
      <c r="AG327" s="1">
        <v>2667.4617330133465</v>
      </c>
      <c r="AH327" s="1">
        <v>458.61535197894705</v>
      </c>
      <c r="AI327" s="1">
        <v>0</v>
      </c>
      <c r="AJ327" s="1">
        <v>0</v>
      </c>
      <c r="AK327" s="1">
        <v>0</v>
      </c>
      <c r="AL327" s="1">
        <v>4075.408447265625</v>
      </c>
      <c r="AM327" s="1">
        <v>3115.736572265625</v>
      </c>
      <c r="AN327" s="1">
        <v>959.672119140625</v>
      </c>
      <c r="AO327" t="s">
        <v>13137</v>
      </c>
    </row>
    <row r="328" spans="1:41" x14ac:dyDescent="0.25">
      <c r="A328" s="1">
        <v>2014</v>
      </c>
      <c r="B328" t="s">
        <v>529</v>
      </c>
      <c r="C328" t="s">
        <v>6965</v>
      </c>
      <c r="D328" t="s">
        <v>7182</v>
      </c>
      <c r="E328" t="s">
        <v>7364</v>
      </c>
      <c r="F328" t="s">
        <v>8471</v>
      </c>
      <c r="G328" t="s">
        <v>10642</v>
      </c>
      <c r="H328" t="s">
        <v>12607</v>
      </c>
      <c r="I328" s="1">
        <v>0</v>
      </c>
      <c r="J328" s="1">
        <v>0</v>
      </c>
      <c r="K328" s="1">
        <v>42.909380708239915</v>
      </c>
      <c r="L328" s="1">
        <v>0</v>
      </c>
      <c r="M328" s="1">
        <v>110.33840753547408</v>
      </c>
      <c r="N328" s="1">
        <v>13.485805365446831</v>
      </c>
      <c r="O328" s="1">
        <v>0</v>
      </c>
      <c r="P328" s="1">
        <v>42.909380708239915</v>
      </c>
      <c r="Q328" s="1">
        <v>0</v>
      </c>
      <c r="R328" s="1">
        <v>107.03659198909028</v>
      </c>
      <c r="S328" s="1">
        <v>0</v>
      </c>
      <c r="T328" s="1">
        <v>257.45628424943948</v>
      </c>
      <c r="U328" s="1">
        <v>0</v>
      </c>
      <c r="V328" s="1">
        <v>245.1964611899424</v>
      </c>
      <c r="W328" s="1">
        <v>61.299115297485599</v>
      </c>
      <c r="X328" s="1">
        <v>178.54111251694829</v>
      </c>
      <c r="Y328" s="1">
        <v>0</v>
      </c>
      <c r="Z328" s="1">
        <v>0</v>
      </c>
      <c r="AA328" s="1">
        <v>0</v>
      </c>
      <c r="AB328" s="1">
        <v>247.6484258018418</v>
      </c>
      <c r="AC328" s="1">
        <v>0</v>
      </c>
      <c r="AD328" s="1">
        <v>0</v>
      </c>
      <c r="AE328" s="1">
        <v>0</v>
      </c>
      <c r="AF328" s="1">
        <v>858.18761416479833</v>
      </c>
      <c r="AG328" s="1">
        <v>3564.5179121529504</v>
      </c>
      <c r="AH328" s="1">
        <v>809.1483219268099</v>
      </c>
      <c r="AI328" s="1">
        <v>0</v>
      </c>
      <c r="AJ328" s="1">
        <v>0</v>
      </c>
      <c r="AK328" s="1">
        <v>0</v>
      </c>
      <c r="AL328" s="1">
        <v>6538.6748046875</v>
      </c>
      <c r="AM328" s="1">
        <v>4831.33349609375</v>
      </c>
      <c r="AN328" s="1">
        <v>1707.341064453125</v>
      </c>
      <c r="AO328" t="s">
        <v>13138</v>
      </c>
    </row>
    <row r="329" spans="1:41" x14ac:dyDescent="0.25">
      <c r="A329" s="1">
        <v>2014</v>
      </c>
      <c r="B329" t="s">
        <v>530</v>
      </c>
      <c r="C329" t="s">
        <v>6965</v>
      </c>
      <c r="D329" t="s">
        <v>7182</v>
      </c>
      <c r="E329" t="s">
        <v>7364</v>
      </c>
      <c r="F329" t="s">
        <v>8471</v>
      </c>
      <c r="G329" t="s">
        <v>10643</v>
      </c>
      <c r="H329" t="s">
        <v>12607</v>
      </c>
      <c r="I329" s="1">
        <v>0</v>
      </c>
      <c r="J329" s="1"/>
      <c r="K329" s="1">
        <v>35</v>
      </c>
      <c r="L329" s="1">
        <v>0</v>
      </c>
      <c r="M329" s="1">
        <v>90</v>
      </c>
      <c r="N329" s="1">
        <v>0</v>
      </c>
      <c r="O329" s="1">
        <v>0</v>
      </c>
      <c r="P329" s="1">
        <v>35</v>
      </c>
      <c r="Q329" s="1">
        <v>0</v>
      </c>
      <c r="R329" s="1">
        <v>285.38862742310312</v>
      </c>
      <c r="S329" s="1">
        <v>0</v>
      </c>
      <c r="T329" s="1">
        <v>50</v>
      </c>
      <c r="U329" s="1"/>
      <c r="V329" s="1">
        <v>50</v>
      </c>
      <c r="W329" s="1">
        <v>50</v>
      </c>
      <c r="X329" s="1">
        <v>90</v>
      </c>
      <c r="Y329" s="1">
        <v>0</v>
      </c>
      <c r="Z329" s="1">
        <v>0</v>
      </c>
      <c r="AA329" s="1">
        <v>0</v>
      </c>
      <c r="AB329" s="1"/>
      <c r="AC329" s="1"/>
      <c r="AD329" s="1">
        <v>0</v>
      </c>
      <c r="AE329" s="1">
        <v>0</v>
      </c>
      <c r="AF329" s="1">
        <v>0</v>
      </c>
      <c r="AG329" s="1">
        <v>2204</v>
      </c>
      <c r="AH329" s="1">
        <v>378.93260969848819</v>
      </c>
      <c r="AI329" s="1">
        <v>0</v>
      </c>
      <c r="AJ329" s="1">
        <v>0</v>
      </c>
      <c r="AK329" s="1"/>
      <c r="AL329" s="1">
        <v>3268.3212890625</v>
      </c>
      <c r="AM329" s="1">
        <v>2574.388671875</v>
      </c>
      <c r="AN329" s="1">
        <v>693.9326171875</v>
      </c>
      <c r="AO329" t="s">
        <v>13139</v>
      </c>
    </row>
    <row r="330" spans="1:41" x14ac:dyDescent="0.25">
      <c r="A330" s="1">
        <v>2014</v>
      </c>
      <c r="B330" t="s">
        <v>531</v>
      </c>
      <c r="C330" t="s">
        <v>6965</v>
      </c>
      <c r="D330" t="s">
        <v>7182</v>
      </c>
      <c r="E330" t="s">
        <v>7364</v>
      </c>
      <c r="F330" t="s">
        <v>8471</v>
      </c>
      <c r="G330" t="s">
        <v>10643</v>
      </c>
      <c r="H330" t="s">
        <v>12607</v>
      </c>
      <c r="I330" s="1"/>
      <c r="J330" s="1">
        <v>0</v>
      </c>
      <c r="K330" s="1">
        <v>35</v>
      </c>
      <c r="L330" s="1">
        <v>0</v>
      </c>
      <c r="M330" s="1">
        <v>90</v>
      </c>
      <c r="N330" s="1">
        <v>11.209</v>
      </c>
      <c r="O330" s="1">
        <v>0</v>
      </c>
      <c r="P330" s="1">
        <v>35</v>
      </c>
      <c r="Q330" s="1">
        <v>0</v>
      </c>
      <c r="R330" s="1">
        <v>87.306799999999981</v>
      </c>
      <c r="S330" s="1">
        <v>0</v>
      </c>
      <c r="T330" s="1">
        <v>210</v>
      </c>
      <c r="U330" s="1"/>
      <c r="V330" s="1">
        <v>200</v>
      </c>
      <c r="W330" s="1">
        <v>50</v>
      </c>
      <c r="X330" s="1">
        <v>150</v>
      </c>
      <c r="Y330" s="1">
        <v>0</v>
      </c>
      <c r="Z330" s="1">
        <v>0</v>
      </c>
      <c r="AA330" s="1">
        <v>0</v>
      </c>
      <c r="AB330" s="1">
        <v>202</v>
      </c>
      <c r="AC330" s="1"/>
      <c r="AD330" s="1">
        <v>0</v>
      </c>
      <c r="AE330" s="1">
        <v>0</v>
      </c>
      <c r="AF330" s="1">
        <v>714</v>
      </c>
      <c r="AG330" s="1">
        <v>2953.1599746517409</v>
      </c>
      <c r="AH330" s="1">
        <v>674.85</v>
      </c>
      <c r="AI330" s="1">
        <v>0</v>
      </c>
      <c r="AJ330" s="1">
        <v>0</v>
      </c>
      <c r="AK330" s="1"/>
      <c r="AL330" s="1">
        <v>5412.52587890625</v>
      </c>
      <c r="AM330" s="1">
        <v>4000.67578125</v>
      </c>
      <c r="AN330" s="1">
        <v>1411.8499755859375</v>
      </c>
      <c r="AO330" t="s">
        <v>13140</v>
      </c>
    </row>
    <row r="331" spans="1:41" x14ac:dyDescent="0.25">
      <c r="A331" s="1">
        <v>2014</v>
      </c>
      <c r="B331" t="s">
        <v>531</v>
      </c>
      <c r="C331" t="s">
        <v>6965</v>
      </c>
      <c r="D331" t="s">
        <v>7182</v>
      </c>
      <c r="E331" t="s">
        <v>7364</v>
      </c>
      <c r="F331" t="s">
        <v>8472</v>
      </c>
      <c r="G331" t="s">
        <v>10644</v>
      </c>
      <c r="H331" t="s">
        <v>12607</v>
      </c>
      <c r="I331" s="1">
        <v>0</v>
      </c>
      <c r="J331" s="1">
        <v>870.44743722429541</v>
      </c>
      <c r="K331" s="1">
        <v>61.299115297485599</v>
      </c>
      <c r="L331" s="1">
        <v>588.47150685586178</v>
      </c>
      <c r="M331" s="1">
        <v>901.09699487303828</v>
      </c>
      <c r="N331" s="1">
        <v>686.55009133183864</v>
      </c>
      <c r="O331" s="1">
        <v>96.546106593539818</v>
      </c>
      <c r="P331" s="1">
        <v>36.779469178491361</v>
      </c>
      <c r="Q331" s="1">
        <v>324.27231992369866</v>
      </c>
      <c r="R331" s="1">
        <v>42.397194086878677</v>
      </c>
      <c r="S331" s="1">
        <v>429.09380708239917</v>
      </c>
      <c r="T331" s="1">
        <v>876.57734875404401</v>
      </c>
      <c r="U331" s="1">
        <v>142.39784483605905</v>
      </c>
      <c r="V331" s="1">
        <v>147.11787671396544</v>
      </c>
      <c r="W331" s="1">
        <v>0</v>
      </c>
      <c r="X331" s="1">
        <v>1244.419651502295</v>
      </c>
      <c r="Y331" s="1">
        <v>4097.232866483937</v>
      </c>
      <c r="Z331" s="1">
        <v>4114.3966187672331</v>
      </c>
      <c r="AA331" s="1">
        <v>9085.153200026607</v>
      </c>
      <c r="AB331" s="1">
        <v>560.27391381901839</v>
      </c>
      <c r="AC331" s="1">
        <v>0</v>
      </c>
      <c r="AD331" s="1">
        <v>1133.5432400811037</v>
      </c>
      <c r="AE331" s="1">
        <v>122.5982305949712</v>
      </c>
      <c r="AF331" s="1">
        <v>2567.2069486586965</v>
      </c>
      <c r="AG331" s="1">
        <v>2096.431071321505</v>
      </c>
      <c r="AH331" s="1">
        <v>4768.4753427436881</v>
      </c>
      <c r="AI331" s="1">
        <v>682.87214441398953</v>
      </c>
      <c r="AJ331" s="1">
        <v>517.954522263076</v>
      </c>
      <c r="AK331" s="1">
        <v>218.22485045904872</v>
      </c>
      <c r="AL331" s="1">
        <v>36411.828125</v>
      </c>
      <c r="AM331" s="1">
        <v>25439.408203125</v>
      </c>
      <c r="AN331" s="1">
        <v>10972.421875</v>
      </c>
      <c r="AO331" t="s">
        <v>13141</v>
      </c>
    </row>
    <row r="332" spans="1:41" x14ac:dyDescent="0.25">
      <c r="A332" s="1">
        <v>2014</v>
      </c>
      <c r="B332" t="s">
        <v>532</v>
      </c>
      <c r="C332" t="s">
        <v>6965</v>
      </c>
      <c r="D332" t="s">
        <v>7182</v>
      </c>
      <c r="E332" t="s">
        <v>7364</v>
      </c>
      <c r="F332" t="s">
        <v>8472</v>
      </c>
      <c r="G332" t="s">
        <v>10644</v>
      </c>
      <c r="H332" t="s">
        <v>12607</v>
      </c>
      <c r="I332" s="1">
        <v>0</v>
      </c>
      <c r="J332" s="1">
        <v>656.9411200905829</v>
      </c>
      <c r="K332" s="1">
        <v>60.514104650937988</v>
      </c>
      <c r="L332" s="1">
        <v>629.34668836975504</v>
      </c>
      <c r="M332" s="1">
        <v>3068.065105802556</v>
      </c>
      <c r="N332" s="1">
        <v>323.01218780577676</v>
      </c>
      <c r="O332" s="1">
        <v>95.612285348482018</v>
      </c>
      <c r="P332" s="1">
        <v>36.308462790562793</v>
      </c>
      <c r="Q332" s="1">
        <v>125.26419662744163</v>
      </c>
      <c r="R332" s="1">
        <v>15.609631448940849</v>
      </c>
      <c r="S332" s="1">
        <v>121.02820930187598</v>
      </c>
      <c r="T332" s="1">
        <v>665.65515116031781</v>
      </c>
      <c r="U332" s="1">
        <v>139.18244069715738</v>
      </c>
      <c r="V332" s="1">
        <v>1.2102820930187597</v>
      </c>
      <c r="W332" s="1">
        <v>0</v>
      </c>
      <c r="X332" s="1">
        <v>570.0428658118359</v>
      </c>
      <c r="Y332" s="1">
        <v>1973.9700937135972</v>
      </c>
      <c r="Z332" s="1">
        <v>841.14605464803799</v>
      </c>
      <c r="AA332" s="1">
        <v>8063.3269326629052</v>
      </c>
      <c r="AB332" s="1">
        <v>357.03321744053414</v>
      </c>
      <c r="AC332" s="1">
        <v>0</v>
      </c>
      <c r="AD332" s="1">
        <v>856.51663722937633</v>
      </c>
      <c r="AE332" s="1">
        <v>1492.2778206921307</v>
      </c>
      <c r="AF332" s="1">
        <v>1435.1123466289646</v>
      </c>
      <c r="AG332" s="1">
        <v>3969.7252651015319</v>
      </c>
      <c r="AH332" s="1">
        <v>3975.8583527900582</v>
      </c>
      <c r="AI332" s="1">
        <v>674.12712581144922</v>
      </c>
      <c r="AJ332" s="1">
        <v>458.69474684916355</v>
      </c>
      <c r="AK332" s="1">
        <v>216.64049465035799</v>
      </c>
      <c r="AL332" s="1">
        <v>30822.22265625</v>
      </c>
      <c r="AM332" s="1">
        <v>20161.12890625</v>
      </c>
      <c r="AN332" s="1">
        <v>10661.0927734375</v>
      </c>
      <c r="AO332" t="s">
        <v>13142</v>
      </c>
    </row>
    <row r="333" spans="1:41" x14ac:dyDescent="0.25">
      <c r="A333" s="1">
        <v>2014</v>
      </c>
      <c r="B333" t="s">
        <v>533</v>
      </c>
      <c r="C333" t="s">
        <v>6965</v>
      </c>
      <c r="D333" t="s">
        <v>7182</v>
      </c>
      <c r="E333" t="s">
        <v>7364</v>
      </c>
      <c r="F333" t="s">
        <v>8472</v>
      </c>
      <c r="G333" t="s">
        <v>10645</v>
      </c>
      <c r="H333" t="s">
        <v>12607</v>
      </c>
      <c r="I333" s="1"/>
      <c r="J333" s="1">
        <v>723.4899999999999</v>
      </c>
      <c r="K333" s="1">
        <v>50</v>
      </c>
      <c r="L333" s="1">
        <v>489.6</v>
      </c>
      <c r="M333" s="1">
        <v>735</v>
      </c>
      <c r="N333" s="1">
        <v>570.64</v>
      </c>
      <c r="O333" s="1">
        <v>80.71875</v>
      </c>
      <c r="P333" s="1">
        <v>30</v>
      </c>
      <c r="Q333" s="1">
        <v>264.49999999999989</v>
      </c>
      <c r="R333" s="1">
        <v>34.582223480000003</v>
      </c>
      <c r="S333" s="1">
        <v>350</v>
      </c>
      <c r="T333" s="1">
        <v>715</v>
      </c>
      <c r="U333" s="1">
        <v>115</v>
      </c>
      <c r="V333" s="1">
        <v>120</v>
      </c>
      <c r="W333" s="1">
        <v>0</v>
      </c>
      <c r="X333" s="1">
        <v>1195</v>
      </c>
      <c r="Y333" s="1">
        <v>3342</v>
      </c>
      <c r="Z333" s="1">
        <v>3356</v>
      </c>
      <c r="AA333" s="1">
        <v>7557.2676162241733</v>
      </c>
      <c r="AB333" s="1">
        <v>457</v>
      </c>
      <c r="AC333" s="1"/>
      <c r="AD333" s="1">
        <v>924.6</v>
      </c>
      <c r="AE333" s="1">
        <v>100</v>
      </c>
      <c r="AF333" s="1">
        <v>2135.88</v>
      </c>
      <c r="AG333" s="1">
        <v>1731.1759945273629</v>
      </c>
      <c r="AH333" s="1">
        <v>3977.028065</v>
      </c>
      <c r="AI333" s="1">
        <v>557</v>
      </c>
      <c r="AJ333" s="1">
        <v>431.98706575437228</v>
      </c>
      <c r="AK333" s="1">
        <v>179</v>
      </c>
      <c r="AL333" s="1">
        <v>30222.46875</v>
      </c>
      <c r="AM333" s="1">
        <v>21002.123046875</v>
      </c>
      <c r="AN333" s="1">
        <v>9220.3466796875</v>
      </c>
      <c r="AO333" t="s">
        <v>13143</v>
      </c>
    </row>
    <row r="334" spans="1:41" x14ac:dyDescent="0.25">
      <c r="A334" s="1">
        <v>2014</v>
      </c>
      <c r="B334" t="s">
        <v>534</v>
      </c>
      <c r="C334" t="s">
        <v>6965</v>
      </c>
      <c r="D334" t="s">
        <v>7182</v>
      </c>
      <c r="E334" t="s">
        <v>7364</v>
      </c>
      <c r="F334" t="s">
        <v>8472</v>
      </c>
      <c r="G334" t="s">
        <v>10645</v>
      </c>
      <c r="H334" t="s">
        <v>12607</v>
      </c>
      <c r="I334" s="1">
        <v>0</v>
      </c>
      <c r="J334" s="1">
        <v>542.80000000000007</v>
      </c>
      <c r="K334" s="1">
        <v>50</v>
      </c>
      <c r="L334" s="1">
        <v>520</v>
      </c>
      <c r="M334" s="1">
        <v>2535</v>
      </c>
      <c r="N334" s="1">
        <v>266.89</v>
      </c>
      <c r="O334" s="1">
        <v>79</v>
      </c>
      <c r="P334" s="1">
        <v>30</v>
      </c>
      <c r="Q334" s="1">
        <v>103.5</v>
      </c>
      <c r="R334" s="1">
        <v>12.897515</v>
      </c>
      <c r="S334" s="1">
        <v>100</v>
      </c>
      <c r="T334" s="1">
        <v>550</v>
      </c>
      <c r="U334" s="1">
        <v>115</v>
      </c>
      <c r="V334" s="1">
        <v>1</v>
      </c>
      <c r="W334" s="1">
        <v>0</v>
      </c>
      <c r="X334" s="1">
        <v>471</v>
      </c>
      <c r="Y334" s="1">
        <v>1631</v>
      </c>
      <c r="Z334" s="1">
        <v>695</v>
      </c>
      <c r="AA334" s="1">
        <v>6662.3533300000008</v>
      </c>
      <c r="AB334" s="1"/>
      <c r="AC334" s="1"/>
      <c r="AD334" s="1">
        <v>707.7</v>
      </c>
      <c r="AE334" s="1">
        <v>1233</v>
      </c>
      <c r="AF334" s="1">
        <v>1185.7668182542629</v>
      </c>
      <c r="AG334" s="1">
        <v>3280</v>
      </c>
      <c r="AH334" s="1">
        <v>3285.067486104193</v>
      </c>
      <c r="AI334" s="1">
        <v>557</v>
      </c>
      <c r="AJ334" s="1">
        <v>379.44719090909092</v>
      </c>
      <c r="AK334" s="1">
        <v>179</v>
      </c>
      <c r="AL334" s="1">
        <v>25172.423828125</v>
      </c>
      <c r="AM334" s="1">
        <v>16658.654296875</v>
      </c>
      <c r="AN334" s="1">
        <v>8513.767578125</v>
      </c>
      <c r="AO334" t="s">
        <v>13144</v>
      </c>
    </row>
    <row r="335" spans="1:41" x14ac:dyDescent="0.25">
      <c r="A335" s="1">
        <v>2014</v>
      </c>
      <c r="B335" t="s">
        <v>534</v>
      </c>
      <c r="C335" t="s">
        <v>6965</v>
      </c>
      <c r="D335" t="s">
        <v>7182</v>
      </c>
      <c r="E335" t="s">
        <v>7364</v>
      </c>
      <c r="F335" t="s">
        <v>8473</v>
      </c>
      <c r="G335" t="s">
        <v>10646</v>
      </c>
      <c r="H335" t="s">
        <v>12607</v>
      </c>
      <c r="I335" s="1">
        <v>7068.6525642760662</v>
      </c>
      <c r="J335" s="1">
        <v>189.28811934813402</v>
      </c>
      <c r="K335" s="1">
        <v>108.92538837168837</v>
      </c>
      <c r="L335" s="1">
        <v>48.41128372075039</v>
      </c>
      <c r="M335" s="1">
        <v>544.62694185844191</v>
      </c>
      <c r="N335" s="1">
        <v>5012.1751197171943</v>
      </c>
      <c r="O335" s="1">
        <v>180.33203185979519</v>
      </c>
      <c r="P335" s="1">
        <v>1522.5348730175997</v>
      </c>
      <c r="Q335" s="1">
        <v>20.877366104573607</v>
      </c>
      <c r="R335" s="1">
        <v>2038.7249083826662</v>
      </c>
      <c r="S335" s="1">
        <v>870.83427438978822</v>
      </c>
      <c r="T335" s="1">
        <v>3183.0419046393381</v>
      </c>
      <c r="U335" s="1">
        <v>0</v>
      </c>
      <c r="V335" s="1">
        <v>1728.282828830789</v>
      </c>
      <c r="W335" s="1">
        <v>1822.6849163218858</v>
      </c>
      <c r="X335" s="1">
        <v>499.84650441674779</v>
      </c>
      <c r="Y335" s="1">
        <v>0</v>
      </c>
      <c r="Z335" s="1">
        <v>4164.5806820775524</v>
      </c>
      <c r="AA335" s="1">
        <v>6390.9404739797083</v>
      </c>
      <c r="AB335" s="1">
        <v>647.50091976503643</v>
      </c>
      <c r="AC335" s="1">
        <v>2504.073650455814</v>
      </c>
      <c r="AD335" s="1">
        <v>289.74153306869107</v>
      </c>
      <c r="AE335" s="1">
        <v>4073.8095251011455</v>
      </c>
      <c r="AF335" s="1">
        <v>10743.674139727531</v>
      </c>
      <c r="AG335" s="1">
        <v>4613.5953385875118</v>
      </c>
      <c r="AH335" s="1">
        <v>703.85062520028998</v>
      </c>
      <c r="AI335" s="1">
        <v>4205.7302732401904</v>
      </c>
      <c r="AJ335" s="1">
        <v>997.37094950700885</v>
      </c>
      <c r="AK335" s="1">
        <v>525.26242837014172</v>
      </c>
      <c r="AL335" s="1">
        <v>64699.3671875</v>
      </c>
      <c r="AM335" s="1">
        <v>51116.9921875</v>
      </c>
      <c r="AN335" s="1">
        <v>13582.37890625</v>
      </c>
      <c r="AO335" t="s">
        <v>13145</v>
      </c>
    </row>
    <row r="336" spans="1:41" x14ac:dyDescent="0.25">
      <c r="A336" s="1">
        <v>2014</v>
      </c>
      <c r="B336" t="s">
        <v>535</v>
      </c>
      <c r="C336" t="s">
        <v>6965</v>
      </c>
      <c r="D336" t="s">
        <v>7182</v>
      </c>
      <c r="E336" t="s">
        <v>7364</v>
      </c>
      <c r="F336" t="s">
        <v>8473</v>
      </c>
      <c r="G336" t="s">
        <v>10646</v>
      </c>
      <c r="H336" t="s">
        <v>12607</v>
      </c>
      <c r="I336" s="1">
        <v>7160.3496578992927</v>
      </c>
      <c r="J336" s="1">
        <v>2157.7288584714929</v>
      </c>
      <c r="K336" s="1">
        <v>110.33840753547408</v>
      </c>
      <c r="L336" s="1">
        <v>49.039292237988477</v>
      </c>
      <c r="M336" s="1">
        <v>551.69203767737031</v>
      </c>
      <c r="N336" s="1">
        <v>4657.5914014418886</v>
      </c>
      <c r="O336" s="1">
        <v>180.21939897460766</v>
      </c>
      <c r="P336" s="1">
        <v>1542.2857408847376</v>
      </c>
      <c r="Q336" s="1">
        <v>15.508676170263856</v>
      </c>
      <c r="R336" s="1">
        <v>3556.9597475374576</v>
      </c>
      <c r="S336" s="1">
        <v>796.98044754025898</v>
      </c>
      <c r="T336" s="1">
        <v>3659.5571832598903</v>
      </c>
      <c r="U336" s="1">
        <v>0</v>
      </c>
      <c r="V336" s="1">
        <v>1642.816289972614</v>
      </c>
      <c r="W336" s="1">
        <v>1846.2681389733373</v>
      </c>
      <c r="X336" s="1">
        <v>507.55667466318073</v>
      </c>
      <c r="Y336" s="1">
        <v>0</v>
      </c>
      <c r="Z336" s="1">
        <v>275.84601883868515</v>
      </c>
      <c r="AA336" s="1">
        <v>22306.740248898477</v>
      </c>
      <c r="AB336" s="1">
        <v>1016.3393316323112</v>
      </c>
      <c r="AC336" s="1">
        <v>2536.9359866058544</v>
      </c>
      <c r="AD336" s="1">
        <v>321.45256062001442</v>
      </c>
      <c r="AE336" s="1">
        <v>7092.8313483589345</v>
      </c>
      <c r="AF336" s="1">
        <v>4072.713220364943</v>
      </c>
      <c r="AG336" s="1">
        <v>1357.7419363521774</v>
      </c>
      <c r="AH336" s="1">
        <v>735.58938356982719</v>
      </c>
      <c r="AI336" s="1">
        <v>4260.2885131752491</v>
      </c>
      <c r="AJ336" s="1">
        <v>487.18295456657052</v>
      </c>
      <c r="AK336" s="1">
        <v>529.62435617027552</v>
      </c>
      <c r="AL336" s="1">
        <v>73428.171875</v>
      </c>
      <c r="AM336" s="1">
        <v>58912.27734375</v>
      </c>
      <c r="AN336" s="1">
        <v>14515.9052734375</v>
      </c>
      <c r="AO336" t="s">
        <v>13146</v>
      </c>
    </row>
    <row r="337" spans="1:41" x14ac:dyDescent="0.25">
      <c r="A337" s="1">
        <v>2014</v>
      </c>
      <c r="B337" t="s">
        <v>536</v>
      </c>
      <c r="C337" t="s">
        <v>6965</v>
      </c>
      <c r="D337" t="s">
        <v>7182</v>
      </c>
      <c r="E337" t="s">
        <v>7364</v>
      </c>
      <c r="F337" t="s">
        <v>8473</v>
      </c>
      <c r="G337" t="s">
        <v>10647</v>
      </c>
      <c r="H337" t="s">
        <v>12607</v>
      </c>
      <c r="I337" s="1">
        <v>5840.5</v>
      </c>
      <c r="J337" s="1">
        <v>248.4</v>
      </c>
      <c r="K337" s="1">
        <v>90</v>
      </c>
      <c r="L337" s="1">
        <v>40</v>
      </c>
      <c r="M337" s="1">
        <v>450</v>
      </c>
      <c r="N337" s="1">
        <v>4141.3280000000004</v>
      </c>
      <c r="O337" s="1">
        <v>149</v>
      </c>
      <c r="P337" s="1">
        <v>1258</v>
      </c>
      <c r="Q337" s="1">
        <v>17.25</v>
      </c>
      <c r="R337" s="1">
        <v>1684.5039021419821</v>
      </c>
      <c r="S337" s="1">
        <v>719.53</v>
      </c>
      <c r="T337" s="1">
        <v>2630</v>
      </c>
      <c r="U337" s="1"/>
      <c r="V337" s="1">
        <v>1428</v>
      </c>
      <c r="W337" s="1">
        <v>1506.0000696</v>
      </c>
      <c r="X337" s="1">
        <v>413</v>
      </c>
      <c r="Y337" s="1">
        <v>0</v>
      </c>
      <c r="Z337" s="1">
        <v>3441</v>
      </c>
      <c r="AA337" s="1">
        <v>5280.5379100000009</v>
      </c>
      <c r="AB337" s="1"/>
      <c r="AC337" s="1">
        <v>2121</v>
      </c>
      <c r="AD337" s="1">
        <v>239.4</v>
      </c>
      <c r="AE337" s="1">
        <v>3366</v>
      </c>
      <c r="AF337" s="1">
        <v>8876.7200998778098</v>
      </c>
      <c r="AG337" s="1">
        <v>3812</v>
      </c>
      <c r="AH337" s="1">
        <v>581.55914993727015</v>
      </c>
      <c r="AI337" s="1">
        <v>3475</v>
      </c>
      <c r="AJ337" s="1">
        <v>824.04631363636349</v>
      </c>
      <c r="AK337" s="1">
        <v>434</v>
      </c>
      <c r="AL337" s="1">
        <v>53066.7734375</v>
      </c>
      <c r="AM337" s="1">
        <v>42379.28515625</v>
      </c>
      <c r="AN337" s="1">
        <v>10687.4892578125</v>
      </c>
      <c r="AO337" t="s">
        <v>13147</v>
      </c>
    </row>
    <row r="338" spans="1:41" x14ac:dyDescent="0.25">
      <c r="A338" s="1">
        <v>2014</v>
      </c>
      <c r="B338" t="s">
        <v>537</v>
      </c>
      <c r="C338" t="s">
        <v>6965</v>
      </c>
      <c r="D338" t="s">
        <v>7182</v>
      </c>
      <c r="E338" t="s">
        <v>7364</v>
      </c>
      <c r="F338" t="s">
        <v>8473</v>
      </c>
      <c r="G338" t="s">
        <v>10647</v>
      </c>
      <c r="H338" t="s">
        <v>12607</v>
      </c>
      <c r="I338" s="1">
        <v>5840.5</v>
      </c>
      <c r="J338" s="1">
        <v>1793.44</v>
      </c>
      <c r="K338" s="1">
        <v>90</v>
      </c>
      <c r="L338" s="1">
        <v>40.799999999999997</v>
      </c>
      <c r="M338" s="1">
        <v>450</v>
      </c>
      <c r="N338" s="1">
        <v>3871.2513345718398</v>
      </c>
      <c r="O338" s="1">
        <v>150.67500000000001</v>
      </c>
      <c r="P338" s="1">
        <v>1258</v>
      </c>
      <c r="Q338" s="1">
        <v>12.65</v>
      </c>
      <c r="R338" s="1">
        <v>2901.3140975000001</v>
      </c>
      <c r="S338" s="1">
        <v>650</v>
      </c>
      <c r="T338" s="1">
        <v>2985</v>
      </c>
      <c r="U338" s="1"/>
      <c r="V338" s="1">
        <v>1340</v>
      </c>
      <c r="W338" s="1">
        <v>1505.9500696</v>
      </c>
      <c r="X338" s="1">
        <v>425</v>
      </c>
      <c r="Y338" s="1">
        <v>0</v>
      </c>
      <c r="Z338" s="1">
        <v>225</v>
      </c>
      <c r="AA338" s="1">
        <v>18555.328897043921</v>
      </c>
      <c r="AB338" s="1">
        <v>829</v>
      </c>
      <c r="AC338" s="1">
        <v>2121.0415400000002</v>
      </c>
      <c r="AD338" s="1">
        <v>262.2</v>
      </c>
      <c r="AE338" s="1">
        <v>5785.4271745499991</v>
      </c>
      <c r="AF338" s="1">
        <v>3388.44</v>
      </c>
      <c r="AG338" s="1">
        <v>1123.8024268656709</v>
      </c>
      <c r="AH338" s="1">
        <v>613.5</v>
      </c>
      <c r="AI338" s="1">
        <v>3475</v>
      </c>
      <c r="AJ338" s="1">
        <v>406.32280631361039</v>
      </c>
      <c r="AK338" s="1">
        <v>434</v>
      </c>
      <c r="AL338" s="1">
        <v>60533.64453125</v>
      </c>
      <c r="AM338" s="1">
        <v>48663.3203125</v>
      </c>
      <c r="AN338" s="1">
        <v>11870.3251953125</v>
      </c>
      <c r="AO338" t="s">
        <v>13148</v>
      </c>
    </row>
    <row r="339" spans="1:41" x14ac:dyDescent="0.25">
      <c r="A339" s="1">
        <v>2014</v>
      </c>
      <c r="B339" t="s">
        <v>538</v>
      </c>
      <c r="C339" t="s">
        <v>6965</v>
      </c>
      <c r="D339" t="s">
        <v>7182</v>
      </c>
      <c r="E339" t="s">
        <v>7364</v>
      </c>
      <c r="F339" t="s">
        <v>8474</v>
      </c>
      <c r="G339" t="s">
        <v>10648</v>
      </c>
      <c r="H339" t="s">
        <v>12607</v>
      </c>
      <c r="I339" s="1">
        <v>7068.6525642760662</v>
      </c>
      <c r="J339" s="1">
        <v>846.22923943871683</v>
      </c>
      <c r="K339" s="1">
        <v>211.79936627828295</v>
      </c>
      <c r="L339" s="1">
        <v>677.7579720905054</v>
      </c>
      <c r="M339" s="1">
        <v>3721.6174360326863</v>
      </c>
      <c r="N339" s="1">
        <v>5335.1873075229723</v>
      </c>
      <c r="O339" s="1">
        <v>275.9443172082772</v>
      </c>
      <c r="P339" s="1">
        <v>1601.203209063819</v>
      </c>
      <c r="Q339" s="1">
        <v>146.14156273201525</v>
      </c>
      <c r="R339" s="1">
        <v>2399.7352851529909</v>
      </c>
      <c r="S339" s="1">
        <v>991.86248369166412</v>
      </c>
      <c r="T339" s="1">
        <v>3909.211160450594</v>
      </c>
      <c r="U339" s="1">
        <v>139.18244069715738</v>
      </c>
      <c r="V339" s="1">
        <v>1790.0072155747457</v>
      </c>
      <c r="W339" s="1">
        <v>1883.1990209728237</v>
      </c>
      <c r="X339" s="1">
        <v>1178.8147586002719</v>
      </c>
      <c r="Y339" s="1">
        <v>1973.9700937135972</v>
      </c>
      <c r="Z339" s="1">
        <v>5005.7267367255899</v>
      </c>
      <c r="AA339" s="1">
        <v>14454.267406642612</v>
      </c>
      <c r="AB339" s="1">
        <v>1124.3520644144278</v>
      </c>
      <c r="AC339" s="1">
        <v>2504.073650455814</v>
      </c>
      <c r="AD339" s="1">
        <v>1146.2581702980674</v>
      </c>
      <c r="AE339" s="1">
        <v>5566.0873457932757</v>
      </c>
      <c r="AF339" s="1">
        <v>12178.786486356492</v>
      </c>
      <c r="AG339" s="1">
        <v>11250.78233670239</v>
      </c>
      <c r="AH339" s="1">
        <v>5138.3243299692958</v>
      </c>
      <c r="AI339" s="1">
        <v>4879.8573990516397</v>
      </c>
      <c r="AJ339" s="1">
        <v>1456.0656963561723</v>
      </c>
      <c r="AK339" s="1">
        <v>741.90292302049977</v>
      </c>
      <c r="AL339" s="1">
        <v>99597</v>
      </c>
      <c r="AM339" s="1">
        <v>74393.8515625</v>
      </c>
      <c r="AN339" s="1">
        <v>25203.142578125</v>
      </c>
      <c r="AO339" t="s">
        <v>13149</v>
      </c>
    </row>
    <row r="340" spans="1:41" x14ac:dyDescent="0.25">
      <c r="A340" s="1">
        <v>2014</v>
      </c>
      <c r="B340" t="s">
        <v>539</v>
      </c>
      <c r="C340" t="s">
        <v>6965</v>
      </c>
      <c r="D340" t="s">
        <v>7182</v>
      </c>
      <c r="E340" t="s">
        <v>7364</v>
      </c>
      <c r="F340" t="s">
        <v>8474</v>
      </c>
      <c r="G340" t="s">
        <v>10648</v>
      </c>
      <c r="H340" t="s">
        <v>12607</v>
      </c>
      <c r="I340" s="1">
        <v>7160.3496578992927</v>
      </c>
      <c r="J340" s="1">
        <v>3028.1762956957882</v>
      </c>
      <c r="K340" s="1">
        <v>214.54690354119958</v>
      </c>
      <c r="L340" s="1">
        <v>637.51079909385021</v>
      </c>
      <c r="M340" s="1">
        <v>1563.1274400858827</v>
      </c>
      <c r="N340" s="1">
        <v>5357.6272981391739</v>
      </c>
      <c r="O340" s="1">
        <v>276.76550556814749</v>
      </c>
      <c r="P340" s="1">
        <v>1621.9745907714689</v>
      </c>
      <c r="Q340" s="1">
        <v>339.78099609396259</v>
      </c>
      <c r="R340" s="1">
        <v>3706.3935336134264</v>
      </c>
      <c r="S340" s="1">
        <v>1226.0742546226581</v>
      </c>
      <c r="T340" s="1">
        <v>4793.5908162633732</v>
      </c>
      <c r="U340" s="1">
        <v>142.39784483605905</v>
      </c>
      <c r="V340" s="1">
        <v>2035.1306278765219</v>
      </c>
      <c r="W340" s="1">
        <v>1907.5672542708228</v>
      </c>
      <c r="X340" s="1">
        <v>1930.517438682424</v>
      </c>
      <c r="Y340" s="1">
        <v>4097.232866483937</v>
      </c>
      <c r="Z340" s="1">
        <v>4390.2426376059184</v>
      </c>
      <c r="AA340" s="1">
        <v>31391.893448925079</v>
      </c>
      <c r="AB340" s="1">
        <v>1824.2616712531712</v>
      </c>
      <c r="AC340" s="1">
        <v>2536.9359866058544</v>
      </c>
      <c r="AD340" s="1">
        <v>1454.995800701118</v>
      </c>
      <c r="AE340" s="1">
        <v>7215.4295789539055</v>
      </c>
      <c r="AF340" s="1">
        <v>7498.1077831884377</v>
      </c>
      <c r="AG340" s="1">
        <v>7018.690919826633</v>
      </c>
      <c r="AH340" s="1">
        <v>6313.2130482403254</v>
      </c>
      <c r="AI340" s="1">
        <v>4943.1606575892383</v>
      </c>
      <c r="AJ340" s="1">
        <v>1005.1374768296464</v>
      </c>
      <c r="AK340" s="1">
        <v>747.84920662932427</v>
      </c>
      <c r="AL340" s="1">
        <v>116378.6796875</v>
      </c>
      <c r="AM340" s="1">
        <v>89183.015625</v>
      </c>
      <c r="AN340" s="1">
        <v>27195.669921875</v>
      </c>
      <c r="AO340" t="s">
        <v>13150</v>
      </c>
    </row>
    <row r="341" spans="1:41" x14ac:dyDescent="0.25">
      <c r="A341" s="1">
        <v>2014</v>
      </c>
      <c r="B341" t="s">
        <v>540</v>
      </c>
      <c r="C341" t="s">
        <v>6965</v>
      </c>
      <c r="D341" t="s">
        <v>7182</v>
      </c>
      <c r="E341" t="s">
        <v>7364</v>
      </c>
      <c r="F341" t="s">
        <v>8474</v>
      </c>
      <c r="G341" t="s">
        <v>10649</v>
      </c>
      <c r="H341" t="s">
        <v>12607</v>
      </c>
      <c r="I341" s="1">
        <v>5840.5</v>
      </c>
      <c r="J341" s="1">
        <v>791.2</v>
      </c>
      <c r="K341" s="1">
        <v>175</v>
      </c>
      <c r="L341" s="1">
        <v>560</v>
      </c>
      <c r="M341" s="1">
        <v>3075</v>
      </c>
      <c r="N341" s="1">
        <v>4408.2180000000008</v>
      </c>
      <c r="O341" s="1">
        <v>228</v>
      </c>
      <c r="P341" s="1">
        <v>1323</v>
      </c>
      <c r="Q341" s="1">
        <v>120.75</v>
      </c>
      <c r="R341" s="1">
        <v>1982.7900445650851</v>
      </c>
      <c r="S341" s="1">
        <v>819.53</v>
      </c>
      <c r="T341" s="1">
        <v>3230</v>
      </c>
      <c r="U341" s="1">
        <v>115</v>
      </c>
      <c r="V341" s="1">
        <v>1479</v>
      </c>
      <c r="W341" s="1">
        <v>1556.0000696</v>
      </c>
      <c r="X341" s="1">
        <v>974</v>
      </c>
      <c r="Y341" s="1">
        <v>1631</v>
      </c>
      <c r="Z341" s="1">
        <v>4136</v>
      </c>
      <c r="AA341" s="1">
        <v>11942.891240000001</v>
      </c>
      <c r="AB341" s="1">
        <v>0</v>
      </c>
      <c r="AC341" s="1">
        <v>2121</v>
      </c>
      <c r="AD341" s="1">
        <v>947.1</v>
      </c>
      <c r="AE341" s="1">
        <v>4599</v>
      </c>
      <c r="AF341" s="1">
        <v>10062.48691813207</v>
      </c>
      <c r="AG341" s="1">
        <v>9296</v>
      </c>
      <c r="AH341" s="1">
        <v>4245.5592457399516</v>
      </c>
      <c r="AI341" s="1">
        <v>4032</v>
      </c>
      <c r="AJ341" s="1">
        <v>1203.4935045454549</v>
      </c>
      <c r="AK341" s="1">
        <v>613</v>
      </c>
      <c r="AL341" s="1">
        <v>81507.5234375</v>
      </c>
      <c r="AM341" s="1">
        <v>61612.328125</v>
      </c>
      <c r="AN341" s="1">
        <v>19895.189453125</v>
      </c>
      <c r="AO341" t="s">
        <v>13151</v>
      </c>
    </row>
    <row r="342" spans="1:41" x14ac:dyDescent="0.25">
      <c r="A342" s="1">
        <v>2014</v>
      </c>
      <c r="B342" t="s">
        <v>541</v>
      </c>
      <c r="C342" t="s">
        <v>6965</v>
      </c>
      <c r="D342" t="s">
        <v>7182</v>
      </c>
      <c r="E342" t="s">
        <v>7364</v>
      </c>
      <c r="F342" t="s">
        <v>8474</v>
      </c>
      <c r="G342" t="s">
        <v>10649</v>
      </c>
      <c r="H342" t="s">
        <v>12607</v>
      </c>
      <c r="I342" s="1">
        <v>5840.5</v>
      </c>
      <c r="J342" s="1">
        <v>2516.9299999999998</v>
      </c>
      <c r="K342" s="1">
        <v>175</v>
      </c>
      <c r="L342" s="1">
        <v>530.4</v>
      </c>
      <c r="M342" s="1">
        <v>1275</v>
      </c>
      <c r="N342" s="1">
        <v>4453.10033457184</v>
      </c>
      <c r="O342" s="1">
        <v>231.39375000000001</v>
      </c>
      <c r="P342" s="1">
        <v>1323</v>
      </c>
      <c r="Q342" s="1">
        <v>277.14999999999992</v>
      </c>
      <c r="R342" s="1">
        <v>3023.2031209800002</v>
      </c>
      <c r="S342" s="1">
        <v>1000</v>
      </c>
      <c r="T342" s="1">
        <v>3910</v>
      </c>
      <c r="U342" s="1">
        <v>115</v>
      </c>
      <c r="V342" s="1">
        <v>1660</v>
      </c>
      <c r="W342" s="1">
        <v>1555.9500696</v>
      </c>
      <c r="X342" s="1">
        <v>1770</v>
      </c>
      <c r="Y342" s="1">
        <v>3342</v>
      </c>
      <c r="Z342" s="1">
        <v>3581</v>
      </c>
      <c r="AA342" s="1">
        <v>26112.596513268101</v>
      </c>
      <c r="AB342" s="1">
        <v>1488</v>
      </c>
      <c r="AC342" s="1">
        <v>2121.0415400000002</v>
      </c>
      <c r="AD342" s="1">
        <v>1186.8</v>
      </c>
      <c r="AE342" s="1">
        <v>5885.4271745499991</v>
      </c>
      <c r="AF342" s="1">
        <v>6238.3200000000006</v>
      </c>
      <c r="AG342" s="1">
        <v>5808.1383960447774</v>
      </c>
      <c r="AH342" s="1">
        <v>5265.3780649999999</v>
      </c>
      <c r="AI342" s="1">
        <v>4032</v>
      </c>
      <c r="AJ342" s="1">
        <v>838.30987206798272</v>
      </c>
      <c r="AK342" s="1">
        <v>613</v>
      </c>
      <c r="AL342" s="1">
        <v>96168.640625</v>
      </c>
      <c r="AM342" s="1">
        <v>73666.1171875</v>
      </c>
      <c r="AN342" s="1">
        <v>22502.521484375</v>
      </c>
      <c r="AO342" t="s">
        <v>13152</v>
      </c>
    </row>
    <row r="343" spans="1:41" x14ac:dyDescent="0.25">
      <c r="A343" s="1">
        <v>2014</v>
      </c>
      <c r="B343" t="s">
        <v>542</v>
      </c>
      <c r="C343" t="s">
        <v>6965</v>
      </c>
      <c r="D343" t="s">
        <v>7182</v>
      </c>
      <c r="E343" t="s">
        <v>7365</v>
      </c>
      <c r="F343" t="s">
        <v>8475</v>
      </c>
      <c r="G343" t="s">
        <v>10650</v>
      </c>
      <c r="H343" t="s">
        <v>12607</v>
      </c>
      <c r="I343" s="1">
        <v>11168.410537451533</v>
      </c>
      <c r="J343" s="1">
        <v>1519.8722524129585</v>
      </c>
      <c r="K343" s="1">
        <v>169.43949302262635</v>
      </c>
      <c r="L343" s="1">
        <v>242.05641860375195</v>
      </c>
      <c r="M343" s="1">
        <v>10202.678044148144</v>
      </c>
      <c r="N343" s="1">
        <v>2673.6281202772766</v>
      </c>
      <c r="O343" s="1">
        <v>1216.3335034838535</v>
      </c>
      <c r="P343" s="1">
        <v>1210.2820930187597</v>
      </c>
      <c r="Q343" s="1">
        <v>3184.0808713020901</v>
      </c>
      <c r="R343" s="1">
        <v>115.82278930928695</v>
      </c>
      <c r="S343" s="1">
        <v>11464.165962240435</v>
      </c>
      <c r="T343" s="1">
        <v>2916.7798441752111</v>
      </c>
      <c r="U343" s="1">
        <v>10881.646298331669</v>
      </c>
      <c r="V343" s="1">
        <v>1073.5202165076398</v>
      </c>
      <c r="W343" s="1">
        <v>1653.2453390636258</v>
      </c>
      <c r="X343" s="1">
        <v>217.85077674337674</v>
      </c>
      <c r="Y343" s="1">
        <v>49322.626136793515</v>
      </c>
      <c r="Z343" s="1">
        <v>131.9207481390448</v>
      </c>
      <c r="AA343" s="1">
        <v>33615.165625616981</v>
      </c>
      <c r="AB343" s="1">
        <v>205.74795581318915</v>
      </c>
      <c r="AC343" s="1">
        <v>565.20173743976079</v>
      </c>
      <c r="AD343" s="1">
        <v>10037.986124691804</v>
      </c>
      <c r="AE343" s="1">
        <v>10721.889062053193</v>
      </c>
      <c r="AF343" s="1">
        <v>3279.0208251537474</v>
      </c>
      <c r="AG343" s="1">
        <v>60394.286723729128</v>
      </c>
      <c r="AH343" s="1">
        <v>17010.287004072605</v>
      </c>
      <c r="AI343" s="1">
        <v>236.00500813865816</v>
      </c>
      <c r="AJ343" s="1">
        <v>5524.0748356011372</v>
      </c>
      <c r="AK343" s="1">
        <v>561.57089116070449</v>
      </c>
      <c r="AL343" s="1">
        <v>251515.59375</v>
      </c>
      <c r="AM343" s="1">
        <v>195623.515625</v>
      </c>
      <c r="AN343" s="1">
        <v>55892.0859375</v>
      </c>
      <c r="AO343" t="s">
        <v>13153</v>
      </c>
    </row>
    <row r="344" spans="1:41" x14ac:dyDescent="0.25">
      <c r="A344" s="1">
        <v>2014</v>
      </c>
      <c r="B344" t="s">
        <v>543</v>
      </c>
      <c r="C344" t="s">
        <v>6965</v>
      </c>
      <c r="D344" t="s">
        <v>7182</v>
      </c>
      <c r="E344" t="s">
        <v>7365</v>
      </c>
      <c r="F344" t="s">
        <v>8475</v>
      </c>
      <c r="G344" t="s">
        <v>10650</v>
      </c>
      <c r="H344" t="s">
        <v>12607</v>
      </c>
      <c r="I344" s="1">
        <v>11091.461921927044</v>
      </c>
      <c r="J344" s="1">
        <v>8513.2211325148</v>
      </c>
      <c r="K344" s="1">
        <v>171.63752283295966</v>
      </c>
      <c r="L344" s="1">
        <v>294.23575342793089</v>
      </c>
      <c r="M344" s="1">
        <v>10371.810308334563</v>
      </c>
      <c r="N344" s="1">
        <v>3461.5610408490115</v>
      </c>
      <c r="O344" s="1">
        <v>1231.3766280958905</v>
      </c>
      <c r="P344" s="1">
        <v>1225.9823059497119</v>
      </c>
      <c r="Q344" s="1">
        <v>5457.6441322810342</v>
      </c>
      <c r="R344" s="1">
        <v>588.7012559399966</v>
      </c>
      <c r="S344" s="1">
        <v>13906.317296387582</v>
      </c>
      <c r="T344" s="1">
        <v>1373.1001826636773</v>
      </c>
      <c r="U344" s="1">
        <v>11133.034981921799</v>
      </c>
      <c r="V344" s="1">
        <v>3487.9196604269305</v>
      </c>
      <c r="W344" s="1">
        <v>1582.7431569810781</v>
      </c>
      <c r="X344" s="1">
        <v>452.30415170960254</v>
      </c>
      <c r="Y344" s="1">
        <v>52525.985916109457</v>
      </c>
      <c r="Z344" s="1">
        <v>1439.3032271849618</v>
      </c>
      <c r="AA344" s="1">
        <v>27557.285354385116</v>
      </c>
      <c r="AB344" s="1">
        <v>202.28708048170247</v>
      </c>
      <c r="AC344" s="1">
        <v>571.86416664212106</v>
      </c>
      <c r="AD344" s="1">
        <v>12122.200231845389</v>
      </c>
      <c r="AE344" s="1">
        <v>11549.107630932707</v>
      </c>
      <c r="AF344" s="1">
        <v>6433.9551416240884</v>
      </c>
      <c r="AG344" s="1">
        <v>57093.447635037512</v>
      </c>
      <c r="AH344" s="1">
        <v>30031.03405050169</v>
      </c>
      <c r="AI344" s="1">
        <v>239.06654966019383</v>
      </c>
      <c r="AJ344" s="1">
        <v>9800.391316944877</v>
      </c>
      <c r="AK344" s="1">
        <v>566.40382534876687</v>
      </c>
      <c r="AL344" s="1">
        <v>284475.40625</v>
      </c>
      <c r="AM344" s="1">
        <v>212225.109375</v>
      </c>
      <c r="AN344" s="1">
        <v>72250.2890625</v>
      </c>
      <c r="AO344" t="s">
        <v>13154</v>
      </c>
    </row>
    <row r="345" spans="1:41" x14ac:dyDescent="0.25">
      <c r="A345" s="1">
        <v>2014</v>
      </c>
      <c r="B345" t="s">
        <v>543</v>
      </c>
      <c r="C345" t="s">
        <v>6965</v>
      </c>
      <c r="D345" t="s">
        <v>7182</v>
      </c>
      <c r="E345" t="s">
        <v>7365</v>
      </c>
      <c r="F345" t="s">
        <v>8475</v>
      </c>
      <c r="G345" t="s">
        <v>10651</v>
      </c>
      <c r="H345" t="s">
        <v>12607</v>
      </c>
      <c r="I345" s="1">
        <v>9227.94</v>
      </c>
      <c r="J345" s="1">
        <v>7075.9359999999997</v>
      </c>
      <c r="K345" s="1">
        <v>140</v>
      </c>
      <c r="L345" s="1">
        <v>244.8</v>
      </c>
      <c r="M345" s="1">
        <v>8460</v>
      </c>
      <c r="N345" s="1">
        <v>2877.1464999999998</v>
      </c>
      <c r="O345" s="1">
        <v>1029.51</v>
      </c>
      <c r="P345" s="1">
        <v>1000</v>
      </c>
      <c r="Q345" s="1">
        <v>4451.6499999999996</v>
      </c>
      <c r="R345" s="1">
        <v>480.18739999999991</v>
      </c>
      <c r="S345" s="1">
        <v>11345</v>
      </c>
      <c r="T345" s="1">
        <v>1120</v>
      </c>
      <c r="U345" s="1">
        <v>8991</v>
      </c>
      <c r="V345" s="1">
        <v>2845</v>
      </c>
      <c r="W345" s="1">
        <v>1291</v>
      </c>
      <c r="X345" s="1">
        <v>380</v>
      </c>
      <c r="Y345" s="1">
        <v>42844</v>
      </c>
      <c r="Z345" s="1">
        <v>1174</v>
      </c>
      <c r="AA345" s="1">
        <v>22922.869390813728</v>
      </c>
      <c r="AB345" s="1">
        <v>165</v>
      </c>
      <c r="AC345" s="1">
        <v>478.11520000000002</v>
      </c>
      <c r="AD345" s="1">
        <v>9887.7448499999991</v>
      </c>
      <c r="AE345" s="1">
        <v>9420.2890000000007</v>
      </c>
      <c r="AF345" s="1">
        <v>5352.96</v>
      </c>
      <c r="AG345" s="1">
        <v>47179.242145692173</v>
      </c>
      <c r="AH345" s="1">
        <v>25046.635801852692</v>
      </c>
      <c r="AI345" s="1">
        <v>195</v>
      </c>
      <c r="AJ345" s="1">
        <v>8173.7722257038677</v>
      </c>
      <c r="AK345" s="1">
        <v>464</v>
      </c>
      <c r="AL345" s="1">
        <v>234262.78125</v>
      </c>
      <c r="AM345" s="1">
        <v>174738.890625</v>
      </c>
      <c r="AN345" s="1">
        <v>59523.890625</v>
      </c>
      <c r="AO345" t="s">
        <v>13155</v>
      </c>
    </row>
    <row r="346" spans="1:41" x14ac:dyDescent="0.25">
      <c r="A346" s="1">
        <v>2014</v>
      </c>
      <c r="B346" t="s">
        <v>544</v>
      </c>
      <c r="C346" t="s">
        <v>6965</v>
      </c>
      <c r="D346" t="s">
        <v>7182</v>
      </c>
      <c r="E346" t="s">
        <v>7365</v>
      </c>
      <c r="F346" t="s">
        <v>8475</v>
      </c>
      <c r="G346" t="s">
        <v>10651</v>
      </c>
      <c r="H346" t="s">
        <v>12607</v>
      </c>
      <c r="I346" s="1">
        <v>9227.9399999999987</v>
      </c>
      <c r="J346" s="1">
        <v>1255.8</v>
      </c>
      <c r="K346" s="1">
        <v>140</v>
      </c>
      <c r="L346" s="1">
        <v>200</v>
      </c>
      <c r="M346" s="1">
        <v>8460</v>
      </c>
      <c r="N346" s="1">
        <v>2209.0949999999998</v>
      </c>
      <c r="O346" s="1">
        <v>1005</v>
      </c>
      <c r="P346" s="1">
        <v>1000</v>
      </c>
      <c r="Q346" s="1">
        <v>2630.8584500000002</v>
      </c>
      <c r="R346" s="1">
        <v>95.699002717948716</v>
      </c>
      <c r="S346" s="1">
        <v>9472.3089999999993</v>
      </c>
      <c r="T346" s="1">
        <v>2410</v>
      </c>
      <c r="U346" s="1">
        <v>8991</v>
      </c>
      <c r="V346" s="1">
        <v>887</v>
      </c>
      <c r="W346" s="1">
        <v>1366</v>
      </c>
      <c r="X346" s="1">
        <v>180</v>
      </c>
      <c r="Y346" s="1">
        <v>40753</v>
      </c>
      <c r="Z346" s="1">
        <v>109</v>
      </c>
      <c r="AA346" s="1">
        <v>27774.833380000018</v>
      </c>
      <c r="AB346" s="1"/>
      <c r="AC346" s="1">
        <v>478</v>
      </c>
      <c r="AD346" s="1">
        <v>8293.922700000001</v>
      </c>
      <c r="AE346" s="1">
        <v>8859</v>
      </c>
      <c r="AF346" s="1">
        <v>2709.302933645009</v>
      </c>
      <c r="AG346" s="1">
        <v>49901</v>
      </c>
      <c r="AH346" s="1">
        <v>14054.81176842376</v>
      </c>
      <c r="AI346" s="1">
        <v>195</v>
      </c>
      <c r="AJ346" s="1">
        <v>4564.28701</v>
      </c>
      <c r="AK346" s="1">
        <v>464</v>
      </c>
      <c r="AL346" s="1">
        <v>207686.859375</v>
      </c>
      <c r="AM346" s="1">
        <v>161645.8125</v>
      </c>
      <c r="AN346" s="1">
        <v>46041.04296875</v>
      </c>
      <c r="AO346" t="s">
        <v>13156</v>
      </c>
    </row>
    <row r="347" spans="1:41" x14ac:dyDescent="0.25">
      <c r="A347" s="1">
        <v>2014</v>
      </c>
      <c r="B347" t="s">
        <v>545</v>
      </c>
      <c r="C347" t="s">
        <v>6965</v>
      </c>
      <c r="D347" t="s">
        <v>7182</v>
      </c>
      <c r="E347" t="s">
        <v>7366</v>
      </c>
      <c r="F347" t="s">
        <v>8476</v>
      </c>
      <c r="G347" t="s">
        <v>10651</v>
      </c>
      <c r="H347" t="s">
        <v>12607</v>
      </c>
      <c r="I347" s="1">
        <v>1924.32</v>
      </c>
      <c r="J347" s="1">
        <v>5096</v>
      </c>
      <c r="K347" s="1">
        <v>200</v>
      </c>
      <c r="L347" s="1">
        <v>250</v>
      </c>
      <c r="M347" s="1">
        <v>600</v>
      </c>
      <c r="N347" s="1">
        <v>894</v>
      </c>
      <c r="O347" s="1">
        <v>522.75</v>
      </c>
      <c r="P347" s="1">
        <v>0</v>
      </c>
      <c r="Q347" s="1">
        <v>66</v>
      </c>
      <c r="R347" s="1">
        <v>649.5</v>
      </c>
      <c r="S347" s="1">
        <v>6500</v>
      </c>
      <c r="T347" s="1">
        <v>150</v>
      </c>
      <c r="U347" s="1">
        <v>47.5</v>
      </c>
      <c r="V347" s="1">
        <v>100</v>
      </c>
      <c r="W347" s="1">
        <v>919.82</v>
      </c>
      <c r="X347" s="1">
        <v>993.8836</v>
      </c>
      <c r="Y347" s="1">
        <v>7073</v>
      </c>
      <c r="Z347" s="1">
        <v>994.5</v>
      </c>
      <c r="AA347" s="1">
        <v>14897.307788944699</v>
      </c>
      <c r="AB347" s="1">
        <v>0</v>
      </c>
      <c r="AC347" s="1">
        <v>160.92500000000001</v>
      </c>
      <c r="AD347" s="1">
        <v>1892</v>
      </c>
      <c r="AE347" s="1">
        <v>800</v>
      </c>
      <c r="AF347" s="1">
        <v>5341.9511300000004</v>
      </c>
      <c r="AG347" s="1">
        <v>26622.87365427395</v>
      </c>
      <c r="AH347" s="1">
        <v>3383.2779999999998</v>
      </c>
      <c r="AI347" s="1">
        <v>1233</v>
      </c>
      <c r="AJ347" s="1">
        <v>4187.6138721553361</v>
      </c>
      <c r="AK347" s="1"/>
      <c r="AL347" s="1">
        <v>85500.2265625</v>
      </c>
      <c r="AM347" s="1">
        <v>69105.4921875</v>
      </c>
      <c r="AN347" s="1">
        <v>16394.732421875</v>
      </c>
      <c r="AO347" t="s">
        <v>13157</v>
      </c>
    </row>
    <row r="348" spans="1:41" x14ac:dyDescent="0.25">
      <c r="A348" s="1">
        <v>2014</v>
      </c>
      <c r="B348" t="s">
        <v>546</v>
      </c>
      <c r="C348" t="s">
        <v>6965</v>
      </c>
      <c r="D348" t="s">
        <v>7182</v>
      </c>
      <c r="E348" t="s">
        <v>7366</v>
      </c>
      <c r="F348" t="s">
        <v>8476</v>
      </c>
      <c r="G348" t="s">
        <v>10651</v>
      </c>
      <c r="H348" t="s">
        <v>12607</v>
      </c>
      <c r="I348" s="1">
        <v>4148</v>
      </c>
      <c r="J348" s="1">
        <v>5910.5789999999997</v>
      </c>
      <c r="K348" s="1">
        <v>305</v>
      </c>
      <c r="L348" s="1">
        <v>340</v>
      </c>
      <c r="M348" s="1">
        <v>1530</v>
      </c>
      <c r="N348" s="1">
        <v>464.63499999999999</v>
      </c>
      <c r="O348" s="1">
        <v>22</v>
      </c>
      <c r="P348" s="1">
        <v>0</v>
      </c>
      <c r="Q348" s="1">
        <v>35</v>
      </c>
      <c r="R348" s="1">
        <v>265.01429999999999</v>
      </c>
      <c r="S348" s="1">
        <v>5000</v>
      </c>
      <c r="T348" s="1">
        <v>150</v>
      </c>
      <c r="U348" s="1">
        <v>48</v>
      </c>
      <c r="V348" s="1">
        <v>149</v>
      </c>
      <c r="W348" s="1">
        <v>1379</v>
      </c>
      <c r="X348" s="1">
        <v>940.56000000000006</v>
      </c>
      <c r="Y348" s="1">
        <v>4566</v>
      </c>
      <c r="Z348" s="1">
        <v>573</v>
      </c>
      <c r="AA348" s="1">
        <v>14149.81201</v>
      </c>
      <c r="AB348" s="1"/>
      <c r="AC348" s="1">
        <v>161</v>
      </c>
      <c r="AD348" s="1">
        <v>1760</v>
      </c>
      <c r="AE348" s="1">
        <v>450</v>
      </c>
      <c r="AF348" s="1">
        <v>4433</v>
      </c>
      <c r="AG348" s="1">
        <v>29599</v>
      </c>
      <c r="AH348" s="1">
        <v>5540.2049999999999</v>
      </c>
      <c r="AI348" s="1">
        <v>1120</v>
      </c>
      <c r="AJ348" s="1">
        <v>4165.6711381757459</v>
      </c>
      <c r="AK348" s="1"/>
      <c r="AL348" s="1">
        <v>87204.4765625</v>
      </c>
      <c r="AM348" s="1">
        <v>69457.7109375</v>
      </c>
      <c r="AN348" s="1">
        <v>17746.763671875</v>
      </c>
      <c r="AO348" t="s">
        <v>13158</v>
      </c>
    </row>
    <row r="349" spans="1:41" x14ac:dyDescent="0.25">
      <c r="A349" s="1">
        <v>2014</v>
      </c>
      <c r="B349" t="s">
        <v>546</v>
      </c>
      <c r="C349" t="s">
        <v>6965</v>
      </c>
      <c r="D349" t="s">
        <v>7182</v>
      </c>
      <c r="E349" t="s">
        <v>7367</v>
      </c>
      <c r="F349" t="s">
        <v>8477</v>
      </c>
      <c r="G349" t="s">
        <v>10651</v>
      </c>
      <c r="H349" t="s">
        <v>12607</v>
      </c>
      <c r="I349" s="1">
        <v>0</v>
      </c>
      <c r="J349" s="1"/>
      <c r="K349" s="1"/>
      <c r="L349" s="1">
        <v>0</v>
      </c>
      <c r="M349" s="1">
        <v>0</v>
      </c>
      <c r="N349" s="1">
        <v>0</v>
      </c>
      <c r="O349" s="1">
        <v>186</v>
      </c>
      <c r="P349" s="1">
        <v>0</v>
      </c>
      <c r="Q349" s="1">
        <v>0</v>
      </c>
      <c r="R349" s="1"/>
      <c r="S349" s="1">
        <v>0</v>
      </c>
      <c r="T349" s="1">
        <v>512.5</v>
      </c>
      <c r="U349" s="1">
        <v>48</v>
      </c>
      <c r="V349" s="1">
        <v>119</v>
      </c>
      <c r="W349" s="1"/>
      <c r="X349" s="1">
        <v>117.57</v>
      </c>
      <c r="Y349" s="1">
        <v>0</v>
      </c>
      <c r="Z349" s="1"/>
      <c r="AA349" s="1">
        <v>0</v>
      </c>
      <c r="AB349" s="1"/>
      <c r="AC349" s="1"/>
      <c r="AD349" s="1">
        <v>0</v>
      </c>
      <c r="AE349" s="1">
        <v>25</v>
      </c>
      <c r="AF349" s="1"/>
      <c r="AG349" s="1">
        <v>0</v>
      </c>
      <c r="AH349" s="1">
        <v>0</v>
      </c>
      <c r="AI349" s="1">
        <v>0</v>
      </c>
      <c r="AJ349" s="1">
        <v>0</v>
      </c>
      <c r="AK349" s="1"/>
      <c r="AL349" s="1">
        <v>1008.0700073242188</v>
      </c>
      <c r="AM349" s="1">
        <v>192</v>
      </c>
      <c r="AN349" s="1">
        <v>816.07000732421875</v>
      </c>
      <c r="AO349" t="s">
        <v>13159</v>
      </c>
    </row>
    <row r="350" spans="1:41" x14ac:dyDescent="0.25">
      <c r="A350" s="1">
        <v>2014</v>
      </c>
      <c r="B350" t="s">
        <v>547</v>
      </c>
      <c r="C350" t="s">
        <v>6965</v>
      </c>
      <c r="D350" t="s">
        <v>7182</v>
      </c>
      <c r="E350" t="s">
        <v>7367</v>
      </c>
      <c r="F350" t="s">
        <v>8477</v>
      </c>
      <c r="G350" t="s">
        <v>10651</v>
      </c>
      <c r="H350" t="s">
        <v>12607</v>
      </c>
      <c r="I350" s="1"/>
      <c r="J350" s="1"/>
      <c r="K350" s="1">
        <v>50</v>
      </c>
      <c r="L350" s="1"/>
      <c r="M350" s="1">
        <v>0</v>
      </c>
      <c r="N350" s="1">
        <v>0</v>
      </c>
      <c r="O350" s="1">
        <v>256.25</v>
      </c>
      <c r="P350" s="1">
        <v>0</v>
      </c>
      <c r="Q350" s="1">
        <v>0</v>
      </c>
      <c r="R350" s="1">
        <v>0</v>
      </c>
      <c r="S350" s="1">
        <v>0</v>
      </c>
      <c r="T350" s="1">
        <v>512.5</v>
      </c>
      <c r="U350" s="1">
        <v>47.5</v>
      </c>
      <c r="V350" s="1">
        <v>100</v>
      </c>
      <c r="W350" s="1">
        <v>610</v>
      </c>
      <c r="X350" s="1">
        <v>124.23545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500</v>
      </c>
      <c r="AF350" s="1"/>
      <c r="AG350" s="1">
        <v>0</v>
      </c>
      <c r="AH350" s="1">
        <v>0</v>
      </c>
      <c r="AI350" s="1">
        <v>0</v>
      </c>
      <c r="AJ350" s="1">
        <v>0</v>
      </c>
      <c r="AK350" s="1"/>
      <c r="AL350" s="1">
        <v>2200.4853515625</v>
      </c>
      <c r="AM350" s="1">
        <v>647.5</v>
      </c>
      <c r="AN350" s="1">
        <v>1552.9854736328125</v>
      </c>
      <c r="AO350" t="s">
        <v>13160</v>
      </c>
    </row>
    <row r="351" spans="1:41" x14ac:dyDescent="0.25">
      <c r="A351" s="1">
        <v>2014</v>
      </c>
      <c r="B351" t="s">
        <v>547</v>
      </c>
      <c r="C351" t="s">
        <v>6966</v>
      </c>
      <c r="D351" t="s">
        <v>7182</v>
      </c>
      <c r="E351" t="s">
        <v>7368</v>
      </c>
      <c r="F351" t="s">
        <v>8478</v>
      </c>
      <c r="G351" t="s">
        <v>10652</v>
      </c>
      <c r="H351" t="s">
        <v>12607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>
        <v>0</v>
      </c>
      <c r="AM351" s="1">
        <v>0</v>
      </c>
      <c r="AN351" s="1">
        <v>0</v>
      </c>
      <c r="AO351" t="s">
        <v>13161</v>
      </c>
    </row>
    <row r="352" spans="1:41" x14ac:dyDescent="0.25">
      <c r="A352" s="1">
        <v>2014</v>
      </c>
      <c r="B352" t="s">
        <v>548</v>
      </c>
      <c r="C352" t="s">
        <v>6966</v>
      </c>
      <c r="D352" t="s">
        <v>7182</v>
      </c>
      <c r="E352" t="s">
        <v>7368</v>
      </c>
      <c r="F352" t="s">
        <v>8479</v>
      </c>
      <c r="G352" t="s">
        <v>10652</v>
      </c>
      <c r="H352" t="s">
        <v>12607</v>
      </c>
      <c r="I352" s="1">
        <v>2175.4219170559031</v>
      </c>
      <c r="J352" s="1"/>
      <c r="K352" s="1">
        <v>54.462694185844185</v>
      </c>
      <c r="L352" s="1"/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/>
      <c r="S352" s="1">
        <v>72.616925581125585</v>
      </c>
      <c r="T352" s="1"/>
      <c r="U352" s="1"/>
      <c r="V352" s="1">
        <v>85.930028604331937</v>
      </c>
      <c r="W352" s="1"/>
      <c r="X352" s="1"/>
      <c r="Y352" s="1">
        <v>590.61766139315478</v>
      </c>
      <c r="Z352" s="1"/>
      <c r="AA352" s="1">
        <v>0</v>
      </c>
      <c r="AB352" s="1"/>
      <c r="AC352" s="1"/>
      <c r="AD352" s="1">
        <v>0</v>
      </c>
      <c r="AE352" s="1"/>
      <c r="AF352" s="1"/>
      <c r="AG352" s="1">
        <v>3915.2625709156878</v>
      </c>
      <c r="AH352" s="1">
        <v>0</v>
      </c>
      <c r="AI352" s="1">
        <v>0</v>
      </c>
      <c r="AJ352" s="1">
        <v>0</v>
      </c>
      <c r="AK352" s="1"/>
      <c r="AL352" s="1">
        <v>6894.3115234375</v>
      </c>
      <c r="AM352" s="1">
        <v>6767.23193359375</v>
      </c>
      <c r="AN352" s="1">
        <v>127.07962036132813</v>
      </c>
      <c r="AO352" t="s">
        <v>13162</v>
      </c>
    </row>
    <row r="353" spans="1:41" x14ac:dyDescent="0.25">
      <c r="A353" s="1">
        <v>2014</v>
      </c>
      <c r="B353" t="s">
        <v>549</v>
      </c>
      <c r="C353" t="s">
        <v>6966</v>
      </c>
      <c r="D353" t="s">
        <v>7182</v>
      </c>
      <c r="E353" t="s">
        <v>7368</v>
      </c>
      <c r="F353" t="s">
        <v>8479</v>
      </c>
      <c r="G353" t="s">
        <v>10652</v>
      </c>
      <c r="H353" t="s">
        <v>12607</v>
      </c>
      <c r="I353" s="1">
        <v>1013.3904045582055</v>
      </c>
      <c r="J353" s="1"/>
      <c r="K353" s="1">
        <v>55.169203767737038</v>
      </c>
      <c r="L353" s="1"/>
      <c r="M353" s="1">
        <v>0</v>
      </c>
      <c r="N353" s="1">
        <v>0</v>
      </c>
      <c r="O353" s="1">
        <v>551.69203767737031</v>
      </c>
      <c r="P353" s="1">
        <v>0</v>
      </c>
      <c r="Q353" s="1"/>
      <c r="R353" s="1">
        <v>0</v>
      </c>
      <c r="S353" s="1">
        <v>0</v>
      </c>
      <c r="T353" s="1"/>
      <c r="U353" s="1"/>
      <c r="V353" s="1">
        <v>0</v>
      </c>
      <c r="W353" s="1"/>
      <c r="X353" s="1">
        <v>42.968894412412233</v>
      </c>
      <c r="Y353" s="1"/>
      <c r="Z353" s="1">
        <v>0</v>
      </c>
      <c r="AA353" s="1">
        <v>0</v>
      </c>
      <c r="AB353" s="1">
        <v>0</v>
      </c>
      <c r="AC353" s="1"/>
      <c r="AD353" s="1">
        <v>0</v>
      </c>
      <c r="AE353" s="1"/>
      <c r="AF353" s="1"/>
      <c r="AG353" s="1">
        <v>0</v>
      </c>
      <c r="AH353" s="1">
        <v>0</v>
      </c>
      <c r="AI353" s="1">
        <v>0</v>
      </c>
      <c r="AJ353" s="1"/>
      <c r="AK353" s="1"/>
      <c r="AL353" s="1">
        <v>1663.220458984375</v>
      </c>
      <c r="AM353" s="1">
        <v>1013.390380859375</v>
      </c>
      <c r="AN353" s="1">
        <v>649.83013916015625</v>
      </c>
      <c r="AO353" t="s">
        <v>13163</v>
      </c>
    </row>
    <row r="354" spans="1:41" x14ac:dyDescent="0.25">
      <c r="A354" s="1">
        <v>2014</v>
      </c>
      <c r="B354" t="s">
        <v>549</v>
      </c>
      <c r="C354" t="s">
        <v>6966</v>
      </c>
      <c r="D354" t="s">
        <v>7182</v>
      </c>
      <c r="E354" t="s">
        <v>7368</v>
      </c>
      <c r="F354" t="s">
        <v>8480</v>
      </c>
      <c r="G354" t="s">
        <v>10652</v>
      </c>
      <c r="H354" t="s">
        <v>12607</v>
      </c>
      <c r="I354" s="1">
        <v>392.31433790390781</v>
      </c>
      <c r="J354" s="1">
        <v>551.69203767737031</v>
      </c>
      <c r="K354" s="1"/>
      <c r="L354" s="1"/>
      <c r="M354" s="1">
        <v>1863.4931050435621</v>
      </c>
      <c r="N354" s="1">
        <v>367.7946917849136</v>
      </c>
      <c r="O354" s="1">
        <v>231.71065582449555</v>
      </c>
      <c r="P354" s="1">
        <v>0</v>
      </c>
      <c r="Q354" s="1">
        <v>176.23495648027108</v>
      </c>
      <c r="R354" s="1">
        <v>107.03659198909028</v>
      </c>
      <c r="S354" s="1">
        <v>1449.1110856325595</v>
      </c>
      <c r="T354" s="1">
        <v>0</v>
      </c>
      <c r="U354" s="1">
        <v>0</v>
      </c>
      <c r="V354" s="1">
        <v>2623.6021347323835</v>
      </c>
      <c r="W354" s="1">
        <v>0</v>
      </c>
      <c r="X354" s="1">
        <v>0</v>
      </c>
      <c r="Y354" s="1">
        <v>7670.9712883273478</v>
      </c>
      <c r="Z354" s="1">
        <v>8.4592779110530127</v>
      </c>
      <c r="AA354" s="1">
        <v>1960.8096161750461</v>
      </c>
      <c r="AB354" s="1"/>
      <c r="AC354" s="1">
        <v>0</v>
      </c>
      <c r="AD354" s="1">
        <v>0</v>
      </c>
      <c r="AE354" s="1">
        <v>12.259823059497119</v>
      </c>
      <c r="AF354" s="1"/>
      <c r="AG354" s="1">
        <v>18826.570188710961</v>
      </c>
      <c r="AH354" s="1">
        <v>295.70440303391405</v>
      </c>
      <c r="AI354" s="1">
        <v>0</v>
      </c>
      <c r="AJ354" s="1">
        <v>2459.756559180646</v>
      </c>
      <c r="AK354" s="1">
        <v>61.299115297485599</v>
      </c>
      <c r="AL354" s="1">
        <v>39058.8203125</v>
      </c>
      <c r="AM354" s="1">
        <v>35157.5</v>
      </c>
      <c r="AN354" s="1">
        <v>3901.318359375</v>
      </c>
      <c r="AO354" t="s">
        <v>13164</v>
      </c>
    </row>
    <row r="355" spans="1:41" x14ac:dyDescent="0.25">
      <c r="A355" s="1">
        <v>2014</v>
      </c>
      <c r="B355" t="s">
        <v>550</v>
      </c>
      <c r="C355" t="s">
        <v>6966</v>
      </c>
      <c r="D355" t="s">
        <v>7182</v>
      </c>
      <c r="E355" t="s">
        <v>7368</v>
      </c>
      <c r="F355" t="s">
        <v>8480</v>
      </c>
      <c r="G355" t="s">
        <v>10652</v>
      </c>
      <c r="H355" t="s">
        <v>12607</v>
      </c>
      <c r="I355" s="1">
        <v>395.03607516132314</v>
      </c>
      <c r="J355" s="1">
        <v>0</v>
      </c>
      <c r="K355" s="1"/>
      <c r="L355" s="1"/>
      <c r="M355" s="1">
        <v>1839.6287813885149</v>
      </c>
      <c r="N355" s="1">
        <v>148.81749643967973</v>
      </c>
      <c r="O355" s="1">
        <v>279.5751634873335</v>
      </c>
      <c r="P355" s="1">
        <v>0</v>
      </c>
      <c r="Q355" s="1">
        <v>0</v>
      </c>
      <c r="R355" s="1"/>
      <c r="S355" s="1">
        <v>1255.1332714487908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2419.3539039445009</v>
      </c>
      <c r="Z355" s="1"/>
      <c r="AA355" s="1">
        <v>2359.3881159945281</v>
      </c>
      <c r="AB355" s="1"/>
      <c r="AC355" s="1">
        <v>0</v>
      </c>
      <c r="AD355" s="1">
        <v>0</v>
      </c>
      <c r="AE355" s="1">
        <v>9.6822567441500773</v>
      </c>
      <c r="AF355" s="1">
        <v>0</v>
      </c>
      <c r="AG355" s="1">
        <v>14186.926694365902</v>
      </c>
      <c r="AH355" s="1">
        <v>469.22664529063974</v>
      </c>
      <c r="AI355" s="1">
        <v>0</v>
      </c>
      <c r="AJ355" s="1">
        <v>1247.662732612707</v>
      </c>
      <c r="AK355" s="1">
        <v>60.514104650937988</v>
      </c>
      <c r="AL355" s="1">
        <v>24670.943359375</v>
      </c>
      <c r="AM355" s="1">
        <v>20766.8671875</v>
      </c>
      <c r="AN355" s="1">
        <v>3904.077880859375</v>
      </c>
      <c r="AO355" t="s">
        <v>13165</v>
      </c>
    </row>
    <row r="356" spans="1:41" x14ac:dyDescent="0.25">
      <c r="A356" s="1">
        <v>2014</v>
      </c>
      <c r="B356" t="s">
        <v>550</v>
      </c>
      <c r="C356" t="s">
        <v>6966</v>
      </c>
      <c r="D356" t="s">
        <v>7182</v>
      </c>
      <c r="E356" t="s">
        <v>7368</v>
      </c>
      <c r="F356" t="s">
        <v>8481</v>
      </c>
      <c r="G356" t="s">
        <v>10652</v>
      </c>
      <c r="H356" t="s">
        <v>12607</v>
      </c>
      <c r="I356" s="1">
        <v>1625.8203468358206</v>
      </c>
      <c r="J356" s="1">
        <v>0</v>
      </c>
      <c r="K356" s="1">
        <v>139.18244069715738</v>
      </c>
      <c r="L356" s="1"/>
      <c r="M356" s="1">
        <v>1948.5541697602032</v>
      </c>
      <c r="N356" s="1">
        <v>81.063484308303515</v>
      </c>
      <c r="O356" s="1">
        <v>114.97679883678218</v>
      </c>
      <c r="P356" s="1">
        <v>0</v>
      </c>
      <c r="Q356" s="1">
        <v>0</v>
      </c>
      <c r="R356" s="1"/>
      <c r="S356" s="1">
        <v>1255.1332714487908</v>
      </c>
      <c r="T356" s="1">
        <v>193.64513488300156</v>
      </c>
      <c r="U356" s="1">
        <v>0</v>
      </c>
      <c r="V356" s="1">
        <v>48.41128372075039</v>
      </c>
      <c r="W356" s="1">
        <v>1234.4877348791349</v>
      </c>
      <c r="X356" s="1">
        <v>12.102820930187598</v>
      </c>
      <c r="Y356" s="1">
        <v>3603.0097909168476</v>
      </c>
      <c r="Z356" s="1">
        <v>52.042129999806669</v>
      </c>
      <c r="AA356" s="1">
        <v>4480.5951216216517</v>
      </c>
      <c r="AB356" s="1"/>
      <c r="AC356" s="1">
        <v>0</v>
      </c>
      <c r="AD356" s="1">
        <v>0</v>
      </c>
      <c r="AE356" s="1">
        <v>1999.3860176669912</v>
      </c>
      <c r="AF356" s="1">
        <v>0</v>
      </c>
      <c r="AG356" s="1">
        <v>1493.4881027851495</v>
      </c>
      <c r="AH356" s="1">
        <v>1137.3143699373713</v>
      </c>
      <c r="AI356" s="1">
        <v>0</v>
      </c>
      <c r="AJ356" s="1">
        <v>235.49804517553446</v>
      </c>
      <c r="AK356" s="1"/>
      <c r="AL356" s="1">
        <v>19654.7109375</v>
      </c>
      <c r="AM356" s="1">
        <v>13619.3134765625</v>
      </c>
      <c r="AN356" s="1">
        <v>6035.39697265625</v>
      </c>
      <c r="AO356" t="s">
        <v>13166</v>
      </c>
    </row>
    <row r="357" spans="1:41" x14ac:dyDescent="0.25">
      <c r="A357" s="1">
        <v>2014</v>
      </c>
      <c r="B357" t="s">
        <v>551</v>
      </c>
      <c r="C357" t="s">
        <v>6966</v>
      </c>
      <c r="D357" t="s">
        <v>7182</v>
      </c>
      <c r="E357" t="s">
        <v>7368</v>
      </c>
      <c r="F357" t="s">
        <v>8481</v>
      </c>
      <c r="G357" t="s">
        <v>10652</v>
      </c>
      <c r="H357" t="s">
        <v>12607</v>
      </c>
      <c r="I357" s="1">
        <v>1614.6186969357707</v>
      </c>
      <c r="J357" s="1">
        <v>321.20736415882453</v>
      </c>
      <c r="K357" s="1">
        <v>140.98796518421688</v>
      </c>
      <c r="L357" s="1"/>
      <c r="M357" s="1">
        <v>2010.6109817575275</v>
      </c>
      <c r="N357" s="1">
        <v>514.91256849887895</v>
      </c>
      <c r="O357" s="1">
        <v>167.34658476213568</v>
      </c>
      <c r="P357" s="1">
        <v>0</v>
      </c>
      <c r="Q357" s="1">
        <v>0</v>
      </c>
      <c r="R357" s="1">
        <v>0</v>
      </c>
      <c r="S357" s="1">
        <v>1449.1110856325595</v>
      </c>
      <c r="T357" s="1">
        <v>269.71610730893661</v>
      </c>
      <c r="U357" s="1">
        <v>0</v>
      </c>
      <c r="V357" s="1">
        <v>0</v>
      </c>
      <c r="W357" s="1">
        <v>1158.5532791224778</v>
      </c>
      <c r="X357" s="1">
        <v>95.221926675705774</v>
      </c>
      <c r="Y357" s="1">
        <v>1641.5903076666643</v>
      </c>
      <c r="Z357" s="1">
        <v>643.76330885419372</v>
      </c>
      <c r="AA357" s="1">
        <v>3693.4070278661757</v>
      </c>
      <c r="AB357" s="1"/>
      <c r="AC357" s="1">
        <v>0</v>
      </c>
      <c r="AD357" s="1">
        <v>0</v>
      </c>
      <c r="AE357" s="1">
        <v>1789.9341666865794</v>
      </c>
      <c r="AF357" s="1">
        <v>25.745628424943952</v>
      </c>
      <c r="AG357" s="1">
        <v>714.31989894358412</v>
      </c>
      <c r="AH357" s="1">
        <v>2972.1906648814324</v>
      </c>
      <c r="AI357" s="1">
        <v>0</v>
      </c>
      <c r="AJ357" s="1">
        <v>0</v>
      </c>
      <c r="AK357" s="1"/>
      <c r="AL357" s="1">
        <v>19223.240234375</v>
      </c>
      <c r="AM357" s="1">
        <v>10959.5</v>
      </c>
      <c r="AN357" s="1">
        <v>8263.7392578125</v>
      </c>
      <c r="AO357" t="s">
        <v>13167</v>
      </c>
    </row>
    <row r="358" spans="1:41" x14ac:dyDescent="0.25">
      <c r="A358" s="1">
        <v>2014</v>
      </c>
      <c r="B358" t="s">
        <v>552</v>
      </c>
      <c r="C358" t="s">
        <v>6966</v>
      </c>
      <c r="D358" t="s">
        <v>7182</v>
      </c>
      <c r="E358" t="s">
        <v>7368</v>
      </c>
      <c r="F358" t="s">
        <v>8482</v>
      </c>
      <c r="G358" t="s">
        <v>10652</v>
      </c>
      <c r="H358" t="s">
        <v>12607</v>
      </c>
      <c r="I358" s="1">
        <v>481.45021660286267</v>
      </c>
      <c r="J358" s="1">
        <v>757.15247739253607</v>
      </c>
      <c r="K358" s="1">
        <v>18.154231395281396</v>
      </c>
      <c r="L358" s="1"/>
      <c r="M358" s="1">
        <v>423.59873255656589</v>
      </c>
      <c r="N358" s="1">
        <v>3.0910604655699121</v>
      </c>
      <c r="O358" s="1">
        <v>277.154599301296</v>
      </c>
      <c r="P358" s="1"/>
      <c r="Q358" s="1">
        <v>0</v>
      </c>
      <c r="R358" s="1"/>
      <c r="S358" s="1">
        <v>1565.3741995244059</v>
      </c>
      <c r="T358" s="1">
        <v>0</v>
      </c>
      <c r="U358" s="1">
        <v>199.69654534809536</v>
      </c>
      <c r="V358" s="1">
        <v>108.92538837168837</v>
      </c>
      <c r="W358" s="1">
        <v>157.33667209243876</v>
      </c>
      <c r="X358" s="1">
        <v>24.205641860375195</v>
      </c>
      <c r="Y358" s="1">
        <v>140.39272279017612</v>
      </c>
      <c r="Z358" s="1"/>
      <c r="AA358" s="1">
        <v>1617.0411344313643</v>
      </c>
      <c r="AB358" s="1">
        <v>205.74795581318915</v>
      </c>
      <c r="AC358" s="1">
        <v>0</v>
      </c>
      <c r="AD358" s="1">
        <v>0</v>
      </c>
      <c r="AE358" s="1"/>
      <c r="AF358" s="1">
        <v>0</v>
      </c>
      <c r="AG358" s="1">
        <v>1425.712305576099</v>
      </c>
      <c r="AH358" s="1">
        <v>289.60351362537637</v>
      </c>
      <c r="AI358" s="1">
        <v>236.00500813865816</v>
      </c>
      <c r="AJ358" s="1">
        <v>0</v>
      </c>
      <c r="AK358" s="1">
        <v>501.05678650976654</v>
      </c>
      <c r="AL358" s="1">
        <v>8431.69921875</v>
      </c>
      <c r="AM358" s="1">
        <v>4733.4619140625</v>
      </c>
      <c r="AN358" s="1">
        <v>3698.237548828125</v>
      </c>
      <c r="AO358" t="s">
        <v>13168</v>
      </c>
    </row>
    <row r="359" spans="1:41" x14ac:dyDescent="0.25">
      <c r="A359" s="1">
        <v>2014</v>
      </c>
      <c r="B359" t="s">
        <v>553</v>
      </c>
      <c r="C359" t="s">
        <v>6966</v>
      </c>
      <c r="D359" t="s">
        <v>7182</v>
      </c>
      <c r="E359" t="s">
        <v>7368</v>
      </c>
      <c r="F359" t="s">
        <v>8482</v>
      </c>
      <c r="G359" t="s">
        <v>10652</v>
      </c>
      <c r="H359" t="s">
        <v>12607</v>
      </c>
      <c r="I359" s="1">
        <v>478.13309932038766</v>
      </c>
      <c r="J359" s="1">
        <v>848.37975571720062</v>
      </c>
      <c r="K359" s="1">
        <v>18.38973458924568</v>
      </c>
      <c r="L359" s="1"/>
      <c r="M359" s="1">
        <v>429.09380708239917</v>
      </c>
      <c r="N359" s="1">
        <v>959.94414555862443</v>
      </c>
      <c r="O359" s="1">
        <v>280.62734983188909</v>
      </c>
      <c r="P359" s="1"/>
      <c r="Q359" s="1">
        <v>0</v>
      </c>
      <c r="R359" s="1">
        <v>0</v>
      </c>
      <c r="S359" s="1">
        <v>1554.5455639442348</v>
      </c>
      <c r="T359" s="1">
        <v>0</v>
      </c>
      <c r="U359" s="1">
        <v>204.30995128651949</v>
      </c>
      <c r="V359" s="1">
        <v>242.74449657804297</v>
      </c>
      <c r="W359" s="1">
        <v>159.37769977346255</v>
      </c>
      <c r="X359" s="1">
        <v>178.54111251694837</v>
      </c>
      <c r="Y359" s="1">
        <v>1800.9680074401267</v>
      </c>
      <c r="Z359" s="1">
        <v>51.491256849887904</v>
      </c>
      <c r="AA359" s="1">
        <v>1132.1034715293092</v>
      </c>
      <c r="AB359" s="1">
        <v>202.28708048170247</v>
      </c>
      <c r="AC359" s="1">
        <v>0</v>
      </c>
      <c r="AD359" s="1">
        <v>0</v>
      </c>
      <c r="AE359" s="1"/>
      <c r="AF359" s="1">
        <v>2145.4690354119957</v>
      </c>
      <c r="AG359" s="1">
        <v>912.24099752229358</v>
      </c>
      <c r="AH359" s="1">
        <v>615.52584521258268</v>
      </c>
      <c r="AI359" s="1">
        <v>239.06654966019383</v>
      </c>
      <c r="AJ359" s="1">
        <v>321.95766481422072</v>
      </c>
      <c r="AK359" s="1">
        <v>505.1047100512813</v>
      </c>
      <c r="AL359" s="1">
        <v>13280.30078125</v>
      </c>
      <c r="AM359" s="1">
        <v>9097.7421875</v>
      </c>
      <c r="AN359" s="1">
        <v>4182.5595703125</v>
      </c>
      <c r="AO359" t="s">
        <v>13169</v>
      </c>
    </row>
    <row r="360" spans="1:41" x14ac:dyDescent="0.25">
      <c r="A360" s="1">
        <v>2014</v>
      </c>
      <c r="B360" t="s">
        <v>554</v>
      </c>
      <c r="C360" t="s">
        <v>6966</v>
      </c>
      <c r="D360" t="s">
        <v>7182</v>
      </c>
      <c r="E360" t="s">
        <v>7368</v>
      </c>
      <c r="F360" t="s">
        <v>8483</v>
      </c>
      <c r="G360" t="s">
        <v>10652</v>
      </c>
      <c r="H360" t="s">
        <v>12607</v>
      </c>
      <c r="I360" s="1">
        <v>246.897546975827</v>
      </c>
      <c r="J360" s="1">
        <v>0</v>
      </c>
      <c r="K360" s="1">
        <v>12.102820930187598</v>
      </c>
      <c r="L360" s="1">
        <v>242.05641860375195</v>
      </c>
      <c r="M360" s="1">
        <v>0</v>
      </c>
      <c r="N360" s="1">
        <v>133.87414343717708</v>
      </c>
      <c r="O360" s="1">
        <v>0</v>
      </c>
      <c r="P360" s="1"/>
      <c r="Q360" s="1">
        <v>0</v>
      </c>
      <c r="R360" s="1"/>
      <c r="S360" s="1">
        <v>217.89040137910217</v>
      </c>
      <c r="T360" s="1">
        <v>0</v>
      </c>
      <c r="U360" s="1">
        <v>0</v>
      </c>
      <c r="V360" s="1">
        <v>84.719746511313176</v>
      </c>
      <c r="W360" s="1">
        <v>36.308462790562793</v>
      </c>
      <c r="X360" s="1">
        <v>0</v>
      </c>
      <c r="Y360" s="1">
        <v>0</v>
      </c>
      <c r="Z360" s="1"/>
      <c r="AA360" s="1">
        <v>107.74194347381687</v>
      </c>
      <c r="AB360" s="1"/>
      <c r="AC360" s="1">
        <v>245.68726488280822</v>
      </c>
      <c r="AD360" s="1">
        <v>0</v>
      </c>
      <c r="AE360" s="1"/>
      <c r="AF360" s="1">
        <v>0</v>
      </c>
      <c r="AG360" s="1">
        <v>2282.5920274333807</v>
      </c>
      <c r="AH360" s="1">
        <v>88.260118438209958</v>
      </c>
      <c r="AI360" s="1">
        <v>0</v>
      </c>
      <c r="AJ360" s="1">
        <v>0</v>
      </c>
      <c r="AK360" s="1"/>
      <c r="AL360" s="1">
        <v>3698.130615234375</v>
      </c>
      <c r="AM360" s="1">
        <v>3343.569091796875</v>
      </c>
      <c r="AN360" s="1">
        <v>354.56182861328125</v>
      </c>
      <c r="AO360" t="s">
        <v>13170</v>
      </c>
    </row>
    <row r="361" spans="1:41" x14ac:dyDescent="0.25">
      <c r="A361" s="1">
        <v>2014</v>
      </c>
      <c r="B361" t="s">
        <v>555</v>
      </c>
      <c r="C361" t="s">
        <v>6966</v>
      </c>
      <c r="D361" t="s">
        <v>7182</v>
      </c>
      <c r="E361" t="s">
        <v>7368</v>
      </c>
      <c r="F361" t="s">
        <v>8483</v>
      </c>
      <c r="G361" t="s">
        <v>10652</v>
      </c>
      <c r="H361" t="s">
        <v>12607</v>
      </c>
      <c r="I361" s="1">
        <v>245.1964611899424</v>
      </c>
      <c r="J361" s="1">
        <v>0</v>
      </c>
      <c r="K361" s="1">
        <v>12.259823059497119</v>
      </c>
      <c r="L361" s="1">
        <v>294.23575342793089</v>
      </c>
      <c r="M361" s="1">
        <v>0</v>
      </c>
      <c r="N361" s="1">
        <v>460.96934703709167</v>
      </c>
      <c r="O361" s="1">
        <v>0</v>
      </c>
      <c r="P361" s="1"/>
      <c r="Q361" s="1">
        <v>0</v>
      </c>
      <c r="R361" s="1">
        <v>0</v>
      </c>
      <c r="S361" s="1">
        <v>286.87985959223261</v>
      </c>
      <c r="T361" s="1">
        <v>0</v>
      </c>
      <c r="U361" s="1">
        <v>0</v>
      </c>
      <c r="V361" s="1">
        <v>229.25869121259612</v>
      </c>
      <c r="W361" s="1">
        <v>36.779469178491361</v>
      </c>
      <c r="X361" s="1">
        <v>0</v>
      </c>
      <c r="Y361" s="1">
        <v>253.77833733159036</v>
      </c>
      <c r="Z361" s="1">
        <v>0</v>
      </c>
      <c r="AA361" s="1">
        <v>75.627504979750626</v>
      </c>
      <c r="AB361" s="1"/>
      <c r="AC361" s="1">
        <v>248.37420732696404</v>
      </c>
      <c r="AD361" s="1">
        <v>0</v>
      </c>
      <c r="AE361" s="1"/>
      <c r="AF361" s="1">
        <v>579.88963071421369</v>
      </c>
      <c r="AG361" s="1">
        <v>1841.1251004405196</v>
      </c>
      <c r="AH361" s="1">
        <v>124.14437083917339</v>
      </c>
      <c r="AI361" s="1">
        <v>0</v>
      </c>
      <c r="AJ361" s="1">
        <v>0</v>
      </c>
      <c r="AK361" s="1"/>
      <c r="AL361" s="1">
        <v>4688.5185546875</v>
      </c>
      <c r="AM361" s="1">
        <v>4228.455078125</v>
      </c>
      <c r="AN361" s="1">
        <v>460.06353759765625</v>
      </c>
      <c r="AO361" t="s">
        <v>13171</v>
      </c>
    </row>
    <row r="362" spans="1:41" x14ac:dyDescent="0.25">
      <c r="A362" s="1">
        <v>2014</v>
      </c>
      <c r="B362" t="s">
        <v>556</v>
      </c>
      <c r="C362" t="s">
        <v>6966</v>
      </c>
      <c r="D362" t="s">
        <v>7182</v>
      </c>
      <c r="E362" t="s">
        <v>7368</v>
      </c>
      <c r="F362" t="s">
        <v>8484</v>
      </c>
      <c r="G362" t="s">
        <v>10652</v>
      </c>
      <c r="H362" t="s">
        <v>12607</v>
      </c>
      <c r="I362" s="1">
        <v>333.31168841736638</v>
      </c>
      <c r="J362" s="1">
        <v>0</v>
      </c>
      <c r="K362" s="1"/>
      <c r="L362" s="1"/>
      <c r="M362" s="1">
        <v>1833.5773709234211</v>
      </c>
      <c r="N362" s="1"/>
      <c r="O362" s="1">
        <v>0</v>
      </c>
      <c r="P362" s="1">
        <v>0</v>
      </c>
      <c r="Q362" s="1">
        <v>0</v>
      </c>
      <c r="R362" s="1"/>
      <c r="S362" s="1">
        <v>114.97679883678218</v>
      </c>
      <c r="T362" s="1">
        <v>0</v>
      </c>
      <c r="U362" s="1">
        <v>60.514104650937988</v>
      </c>
      <c r="V362" s="1">
        <v>68.9860793020693</v>
      </c>
      <c r="W362" s="1">
        <v>225.11246930148931</v>
      </c>
      <c r="X362" s="1">
        <v>0</v>
      </c>
      <c r="Y362" s="1">
        <v>1393.0346890645924</v>
      </c>
      <c r="Z362" s="1"/>
      <c r="AA362" s="1">
        <v>5.5956887677341642</v>
      </c>
      <c r="AB362" s="1"/>
      <c r="AC362" s="1">
        <v>0</v>
      </c>
      <c r="AD362" s="1">
        <v>0</v>
      </c>
      <c r="AE362" s="1"/>
      <c r="AF362" s="1">
        <v>3279.0208251537474</v>
      </c>
      <c r="AG362" s="1">
        <v>7265.3234043916145</v>
      </c>
      <c r="AH362" s="1">
        <v>8869.8367349798409</v>
      </c>
      <c r="AI362" s="1">
        <v>0</v>
      </c>
      <c r="AJ362" s="1">
        <v>129.03934484044854</v>
      </c>
      <c r="AK362" s="1"/>
      <c r="AL362" s="1">
        <v>23578.328125</v>
      </c>
      <c r="AM362" s="1">
        <v>12534.8251953125</v>
      </c>
      <c r="AN362" s="1">
        <v>11043.50390625</v>
      </c>
      <c r="AO362" t="s">
        <v>13172</v>
      </c>
    </row>
    <row r="363" spans="1:41" x14ac:dyDescent="0.25">
      <c r="A363" s="1">
        <v>2014</v>
      </c>
      <c r="B363" t="s">
        <v>557</v>
      </c>
      <c r="C363" t="s">
        <v>6966</v>
      </c>
      <c r="D363" t="s">
        <v>7182</v>
      </c>
      <c r="E363" t="s">
        <v>7368</v>
      </c>
      <c r="F363" t="s">
        <v>8484</v>
      </c>
      <c r="G363" t="s">
        <v>10652</v>
      </c>
      <c r="H363" t="s">
        <v>12607</v>
      </c>
      <c r="I363" s="1">
        <v>331.01522260642224</v>
      </c>
      <c r="J363" s="1"/>
      <c r="K363" s="1"/>
      <c r="L363" s="1"/>
      <c r="M363" s="1">
        <v>1857.3631935138135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123.8242129009209</v>
      </c>
      <c r="T363" s="1">
        <v>0</v>
      </c>
      <c r="U363" s="1">
        <v>61.912106450460449</v>
      </c>
      <c r="V363" s="1">
        <v>24.519646118994238</v>
      </c>
      <c r="W363" s="1">
        <v>228.03270890664641</v>
      </c>
      <c r="X363" s="1">
        <v>0</v>
      </c>
      <c r="Y363" s="1">
        <v>3609.2919087159521</v>
      </c>
      <c r="Z363" s="1">
        <v>0</v>
      </c>
      <c r="AA363" s="1">
        <v>4.5070300641007837</v>
      </c>
      <c r="AB363" s="1"/>
      <c r="AC363" s="1">
        <v>0</v>
      </c>
      <c r="AD363" s="1">
        <v>0</v>
      </c>
      <c r="AE363" s="1"/>
      <c r="AF363" s="1">
        <v>3560.2526164779633</v>
      </c>
      <c r="AG363" s="1">
        <v>412.03937045109592</v>
      </c>
      <c r="AH363" s="1">
        <v>17845.892682639264</v>
      </c>
      <c r="AI363" s="1">
        <v>0</v>
      </c>
      <c r="AJ363" s="1">
        <v>0</v>
      </c>
      <c r="AK363" s="1"/>
      <c r="AL363" s="1">
        <v>28058.650390625</v>
      </c>
      <c r="AM363" s="1">
        <v>8003.5380859375</v>
      </c>
      <c r="AN363" s="1">
        <v>20055.11328125</v>
      </c>
      <c r="AO363" t="s">
        <v>13173</v>
      </c>
    </row>
    <row r="364" spans="1:41" x14ac:dyDescent="0.25">
      <c r="A364" s="1">
        <v>2014</v>
      </c>
      <c r="B364" t="s">
        <v>558</v>
      </c>
      <c r="C364" t="s">
        <v>6966</v>
      </c>
      <c r="D364" t="s">
        <v>7182</v>
      </c>
      <c r="E364" t="s">
        <v>7368</v>
      </c>
      <c r="F364" t="s">
        <v>8485</v>
      </c>
      <c r="G364" t="s">
        <v>10652</v>
      </c>
      <c r="H364" t="s">
        <v>12607</v>
      </c>
      <c r="I364" s="1">
        <v>4320.7070720769734</v>
      </c>
      <c r="J364" s="1">
        <v>133.61514306927108</v>
      </c>
      <c r="K364" s="1"/>
      <c r="L364" s="1"/>
      <c r="M364" s="1">
        <v>2214.8162302243304</v>
      </c>
      <c r="N364" s="1">
        <v>1482.2784700396098</v>
      </c>
      <c r="O364" s="1">
        <v>544.62694185844191</v>
      </c>
      <c r="P364" s="1">
        <v>1210.2820930187597</v>
      </c>
      <c r="Q364" s="1">
        <v>445.38381023090358</v>
      </c>
      <c r="R364" s="1">
        <v>115.82278930928695</v>
      </c>
      <c r="S364" s="1">
        <v>1307.1046604602604</v>
      </c>
      <c r="T364" s="1">
        <v>605.14104650937986</v>
      </c>
      <c r="U364" s="1">
        <v>1452.3385116225118</v>
      </c>
      <c r="V364" s="1">
        <v>260.21064999903336</v>
      </c>
      <c r="W364" s="1">
        <v>0</v>
      </c>
      <c r="X364" s="1">
        <v>0</v>
      </c>
      <c r="Y364" s="1">
        <v>41759.573337519287</v>
      </c>
      <c r="Z364" s="1">
        <v>78.66833604621938</v>
      </c>
      <c r="AA364" s="1">
        <v>9750.8623278759533</v>
      </c>
      <c r="AB364" s="1"/>
      <c r="AC364" s="1">
        <v>42.359873255656588</v>
      </c>
      <c r="AD364" s="1">
        <v>3890.0075539665609</v>
      </c>
      <c r="AE364" s="1">
        <v>4504.6699502158235</v>
      </c>
      <c r="AF364" s="1">
        <v>0</v>
      </c>
      <c r="AG364" s="1">
        <v>5814.1951748621223</v>
      </c>
      <c r="AH364" s="1">
        <v>2304.7902562866502</v>
      </c>
      <c r="AI364" s="1">
        <v>0</v>
      </c>
      <c r="AJ364" s="1">
        <v>3697.5242656872151</v>
      </c>
      <c r="AK364" s="1"/>
      <c r="AL364" s="1">
        <v>85934.9765625</v>
      </c>
      <c r="AM364" s="1">
        <v>75068.4921875</v>
      </c>
      <c r="AN364" s="1">
        <v>10866.486328125</v>
      </c>
      <c r="AO364" t="s">
        <v>13174</v>
      </c>
    </row>
    <row r="365" spans="1:41" x14ac:dyDescent="0.25">
      <c r="A365" s="1">
        <v>2014</v>
      </c>
      <c r="B365" t="s">
        <v>559</v>
      </c>
      <c r="C365" t="s">
        <v>6966</v>
      </c>
      <c r="D365" t="s">
        <v>7182</v>
      </c>
      <c r="E365" t="s">
        <v>7368</v>
      </c>
      <c r="F365" t="s">
        <v>8485</v>
      </c>
      <c r="G365" t="s">
        <v>10652</v>
      </c>
      <c r="H365" t="s">
        <v>12607</v>
      </c>
      <c r="I365" s="1">
        <v>4290.9380708239914</v>
      </c>
      <c r="J365" s="1">
        <v>147.11787671396544</v>
      </c>
      <c r="K365" s="1">
        <v>0</v>
      </c>
      <c r="L365" s="1"/>
      <c r="M365" s="1">
        <v>2243.5476198879728</v>
      </c>
      <c r="N365" s="1">
        <v>95.013628711102669</v>
      </c>
      <c r="O365" s="1">
        <v>551.69203767737031</v>
      </c>
      <c r="P365" s="1">
        <v>1225.9823059497119</v>
      </c>
      <c r="Q365" s="1">
        <v>1791.9570374913965</v>
      </c>
      <c r="R365" s="1">
        <v>0</v>
      </c>
      <c r="S365" s="1">
        <v>2249.6775314177212</v>
      </c>
      <c r="T365" s="1">
        <v>1103.3840753547406</v>
      </c>
      <c r="U365" s="1">
        <v>1857.3631935138135</v>
      </c>
      <c r="V365" s="1">
        <v>183.8973458924568</v>
      </c>
      <c r="W365" s="1">
        <v>0</v>
      </c>
      <c r="X365" s="1">
        <v>0</v>
      </c>
      <c r="Y365" s="1">
        <v>27625.059299964858</v>
      </c>
      <c r="Z365" s="1">
        <v>735.58938356982719</v>
      </c>
      <c r="AA365" s="1">
        <v>8368.140571370328</v>
      </c>
      <c r="AB365" s="1">
        <v>0</v>
      </c>
      <c r="AC365" s="1">
        <v>42.862609483267931</v>
      </c>
      <c r="AD365" s="1">
        <v>4118.7913975393712</v>
      </c>
      <c r="AE365" s="1">
        <v>6034.5963093901928</v>
      </c>
      <c r="AF365" s="1">
        <v>122.5982305949712</v>
      </c>
      <c r="AG365" s="1">
        <v>8710.069937315242</v>
      </c>
      <c r="AH365" s="1">
        <v>2790.210929470567</v>
      </c>
      <c r="AI365" s="1">
        <v>0</v>
      </c>
      <c r="AJ365" s="1">
        <v>0</v>
      </c>
      <c r="AK365" s="1"/>
      <c r="AL365" s="1">
        <v>74288.4921875</v>
      </c>
      <c r="AM365" s="1">
        <v>61231.1875</v>
      </c>
      <c r="AN365" s="1">
        <v>13057.3037109375</v>
      </c>
      <c r="AO365" t="s">
        <v>13175</v>
      </c>
    </row>
    <row r="366" spans="1:41" x14ac:dyDescent="0.25">
      <c r="A366" s="1">
        <v>2014</v>
      </c>
      <c r="B366" t="s">
        <v>559</v>
      </c>
      <c r="C366" t="s">
        <v>6966</v>
      </c>
      <c r="D366" t="s">
        <v>7182</v>
      </c>
      <c r="E366" t="s">
        <v>7368</v>
      </c>
      <c r="F366" t="s">
        <v>8486</v>
      </c>
      <c r="G366" t="s">
        <v>10652</v>
      </c>
      <c r="H366" t="s">
        <v>12607</v>
      </c>
      <c r="I366" s="1">
        <v>11091.461921927044</v>
      </c>
      <c r="J366" s="1">
        <v>8513.2211325148</v>
      </c>
      <c r="K366" s="1">
        <v>171.63752283295966</v>
      </c>
      <c r="L366" s="1">
        <v>294.23575342793089</v>
      </c>
      <c r="M366" s="1">
        <v>10371.810308334563</v>
      </c>
      <c r="N366" s="1">
        <v>3461.5610408490115</v>
      </c>
      <c r="O366" s="1">
        <v>1231.3766280958905</v>
      </c>
      <c r="P366" s="1">
        <v>1225.9823059497119</v>
      </c>
      <c r="Q366" s="1">
        <v>5457.6441322810342</v>
      </c>
      <c r="R366" s="1">
        <v>588.7012559399966</v>
      </c>
      <c r="S366" s="1">
        <v>13906.317296387582</v>
      </c>
      <c r="T366" s="1">
        <v>1373.1001826636773</v>
      </c>
      <c r="U366" s="1">
        <v>11133.034981921799</v>
      </c>
      <c r="V366" s="1">
        <v>3487.9196604269305</v>
      </c>
      <c r="W366" s="1">
        <v>1582.7431569810781</v>
      </c>
      <c r="X366" s="1">
        <v>452.30415170960254</v>
      </c>
      <c r="Y366" s="1">
        <v>52525.985916109457</v>
      </c>
      <c r="Z366" s="1">
        <v>1439.3032271849618</v>
      </c>
      <c r="AA366" s="1">
        <v>27557.285354385116</v>
      </c>
      <c r="AB366" s="1">
        <v>202.28708048170247</v>
      </c>
      <c r="AC366" s="1">
        <v>571.86416664212106</v>
      </c>
      <c r="AD366" s="1">
        <v>12122.200231845389</v>
      </c>
      <c r="AE366" s="1">
        <v>11549.107630932707</v>
      </c>
      <c r="AF366" s="1">
        <v>6433.9551416240884</v>
      </c>
      <c r="AG366" s="1">
        <v>57093.447635037512</v>
      </c>
      <c r="AH366" s="1">
        <v>30031.03405050169</v>
      </c>
      <c r="AI366" s="1">
        <v>239.06654966019383</v>
      </c>
      <c r="AJ366" s="1">
        <v>9800.391316944877</v>
      </c>
      <c r="AK366" s="1">
        <v>566.40382534876687</v>
      </c>
      <c r="AL366" s="1">
        <v>284475.40625</v>
      </c>
      <c r="AM366" s="1">
        <v>212225.109375</v>
      </c>
      <c r="AN366" s="1">
        <v>72250.2890625</v>
      </c>
      <c r="AO366" t="s">
        <v>13176</v>
      </c>
    </row>
    <row r="367" spans="1:41" x14ac:dyDescent="0.25">
      <c r="A367" s="1">
        <v>2014</v>
      </c>
      <c r="B367" t="s">
        <v>560</v>
      </c>
      <c r="C367" t="s">
        <v>6966</v>
      </c>
      <c r="D367" t="s">
        <v>7182</v>
      </c>
      <c r="E367" t="s">
        <v>7368</v>
      </c>
      <c r="F367" t="s">
        <v>8486</v>
      </c>
      <c r="G367" t="s">
        <v>10652</v>
      </c>
      <c r="H367" t="s">
        <v>12607</v>
      </c>
      <c r="I367" s="1">
        <v>11168.410537451533</v>
      </c>
      <c r="J367" s="1">
        <v>1519.8722524129585</v>
      </c>
      <c r="K367" s="1">
        <v>169.43949302262635</v>
      </c>
      <c r="L367" s="1">
        <v>242.05641860375195</v>
      </c>
      <c r="M367" s="1">
        <v>10202.678044148144</v>
      </c>
      <c r="N367" s="1">
        <v>2673.6281202772766</v>
      </c>
      <c r="O367" s="1">
        <v>1216.3335034838535</v>
      </c>
      <c r="P367" s="1">
        <v>1210.2820930187597</v>
      </c>
      <c r="Q367" s="1">
        <v>3184.0808713020901</v>
      </c>
      <c r="R367" s="1">
        <v>115.82278930928695</v>
      </c>
      <c r="S367" s="1">
        <v>11464.165962240435</v>
      </c>
      <c r="T367" s="1">
        <v>2916.7798441752111</v>
      </c>
      <c r="U367" s="1">
        <v>10881.646298331669</v>
      </c>
      <c r="V367" s="1">
        <v>1073.5202165076398</v>
      </c>
      <c r="W367" s="1">
        <v>1653.2453390636258</v>
      </c>
      <c r="X367" s="1">
        <v>217.85077674337674</v>
      </c>
      <c r="Y367" s="1">
        <v>49322.626136793515</v>
      </c>
      <c r="Z367" s="1">
        <v>131.9207481390448</v>
      </c>
      <c r="AA367" s="1">
        <v>33615.165625616981</v>
      </c>
      <c r="AB367" s="1">
        <v>205.74795581318915</v>
      </c>
      <c r="AC367" s="1">
        <v>565.20173743976079</v>
      </c>
      <c r="AD367" s="1">
        <v>10037.986124691804</v>
      </c>
      <c r="AE367" s="1">
        <v>10721.889062053193</v>
      </c>
      <c r="AF367" s="1">
        <v>3279.0208251537474</v>
      </c>
      <c r="AG367" s="1">
        <v>60394.286723729128</v>
      </c>
      <c r="AH367" s="1">
        <v>17010.287004072605</v>
      </c>
      <c r="AI367" s="1">
        <v>236.00500813865816</v>
      </c>
      <c r="AJ367" s="1">
        <v>5524.0748356011372</v>
      </c>
      <c r="AK367" s="1">
        <v>561.57089116070449</v>
      </c>
      <c r="AL367" s="1">
        <v>251515.59375</v>
      </c>
      <c r="AM367" s="1">
        <v>195623.515625</v>
      </c>
      <c r="AN367" s="1">
        <v>55892.0859375</v>
      </c>
      <c r="AO367" t="s">
        <v>13177</v>
      </c>
    </row>
    <row r="368" spans="1:41" x14ac:dyDescent="0.25">
      <c r="A368" s="1">
        <v>2014</v>
      </c>
      <c r="B368" t="s">
        <v>560</v>
      </c>
      <c r="C368" t="s">
        <v>6966</v>
      </c>
      <c r="D368" t="s">
        <v>7182</v>
      </c>
      <c r="E368" t="s">
        <v>7368</v>
      </c>
      <c r="F368" t="s">
        <v>8487</v>
      </c>
      <c r="G368" t="s">
        <v>10652</v>
      </c>
      <c r="H368" t="s">
        <v>12607</v>
      </c>
      <c r="I368" s="1">
        <v>8992.9886203956285</v>
      </c>
      <c r="J368" s="1">
        <v>1519.8722524129585</v>
      </c>
      <c r="K368" s="1">
        <v>114.97679883678218</v>
      </c>
      <c r="L368" s="1">
        <v>242.05641860375195</v>
      </c>
      <c r="M368" s="1">
        <v>10202.678044148144</v>
      </c>
      <c r="N368" s="1">
        <v>2673.6281202772766</v>
      </c>
      <c r="O368" s="1">
        <v>1216.3335034838535</v>
      </c>
      <c r="P368" s="1">
        <v>1210.2820930187597</v>
      </c>
      <c r="Q368" s="1">
        <v>3184.0808713020901</v>
      </c>
      <c r="R368" s="1">
        <v>115.82278930928695</v>
      </c>
      <c r="S368" s="1">
        <v>11391.549036659309</v>
      </c>
      <c r="T368" s="1">
        <v>2916.7798441752111</v>
      </c>
      <c r="U368" s="1">
        <v>10881.646298331669</v>
      </c>
      <c r="V368" s="1">
        <v>987.59018790330799</v>
      </c>
      <c r="W368" s="1">
        <v>1653.2453390636258</v>
      </c>
      <c r="X368" s="1">
        <v>217.85077674337674</v>
      </c>
      <c r="Y368" s="1">
        <v>48732.008475400362</v>
      </c>
      <c r="Z368" s="1">
        <v>131.9207481390448</v>
      </c>
      <c r="AA368" s="1">
        <v>33615.165625616981</v>
      </c>
      <c r="AB368" s="1">
        <v>205.74795581318915</v>
      </c>
      <c r="AC368" s="1">
        <v>565.20173743976079</v>
      </c>
      <c r="AD368" s="1">
        <v>10037.986124691804</v>
      </c>
      <c r="AE368" s="1">
        <v>10721.889062053193</v>
      </c>
      <c r="AF368" s="1">
        <v>3279.0208251537474</v>
      </c>
      <c r="AG368" s="1">
        <v>56479.024152813443</v>
      </c>
      <c r="AH368" s="1">
        <v>17010.287004072605</v>
      </c>
      <c r="AI368" s="1">
        <v>236.00500813865816</v>
      </c>
      <c r="AJ368" s="1">
        <v>5524.0748356011372</v>
      </c>
      <c r="AK368" s="1">
        <v>561.57089116070449</v>
      </c>
      <c r="AL368" s="1">
        <v>244621.296875</v>
      </c>
      <c r="AM368" s="1">
        <v>188856.28125</v>
      </c>
      <c r="AN368" s="1">
        <v>55765.0078125</v>
      </c>
      <c r="AO368" t="s">
        <v>13178</v>
      </c>
    </row>
    <row r="369" spans="1:41" x14ac:dyDescent="0.25">
      <c r="A369" s="1">
        <v>2014</v>
      </c>
      <c r="B369" t="s">
        <v>561</v>
      </c>
      <c r="C369" t="s">
        <v>6966</v>
      </c>
      <c r="D369" t="s">
        <v>7182</v>
      </c>
      <c r="E369" t="s">
        <v>7368</v>
      </c>
      <c r="F369" t="s">
        <v>8487</v>
      </c>
      <c r="G369" t="s">
        <v>10652</v>
      </c>
      <c r="H369" t="s">
        <v>12607</v>
      </c>
      <c r="I369" s="1">
        <v>10078.071517368837</v>
      </c>
      <c r="J369" s="1">
        <v>8513.2211325148</v>
      </c>
      <c r="K369" s="1">
        <v>116.46831906522263</v>
      </c>
      <c r="L369" s="1">
        <v>294.23575342793089</v>
      </c>
      <c r="M369" s="1">
        <v>10371.810308334563</v>
      </c>
      <c r="N369" s="1">
        <v>3461.5610408490115</v>
      </c>
      <c r="O369" s="1">
        <v>679.6845904185202</v>
      </c>
      <c r="P369" s="1">
        <v>1225.9823059497119</v>
      </c>
      <c r="Q369" s="1">
        <v>5457.6441322810342</v>
      </c>
      <c r="R369" s="1">
        <v>588.7012559399966</v>
      </c>
      <c r="S369" s="1">
        <v>13906.317296387582</v>
      </c>
      <c r="T369" s="1">
        <v>1373.1001826636773</v>
      </c>
      <c r="U369" s="1">
        <v>11133.034981921799</v>
      </c>
      <c r="V369" s="1">
        <v>3487.9196604269305</v>
      </c>
      <c r="W369" s="1">
        <v>1582.7431569810781</v>
      </c>
      <c r="X369" s="1">
        <v>409.33525729719025</v>
      </c>
      <c r="Y369" s="1">
        <v>52525.985916109457</v>
      </c>
      <c r="Z369" s="1">
        <v>1439.3032271849618</v>
      </c>
      <c r="AA369" s="1">
        <v>27557.285354385116</v>
      </c>
      <c r="AB369" s="1">
        <v>202.28708048170247</v>
      </c>
      <c r="AC369" s="1">
        <v>571.86416664212106</v>
      </c>
      <c r="AD369" s="1">
        <v>12122.200231845389</v>
      </c>
      <c r="AE369" s="1">
        <v>11549.107630932707</v>
      </c>
      <c r="AF369" s="1">
        <v>6433.9551416240884</v>
      </c>
      <c r="AG369" s="1">
        <v>57093.447635037512</v>
      </c>
      <c r="AH369" s="1">
        <v>30031.03405050169</v>
      </c>
      <c r="AI369" s="1">
        <v>239.06654966019383</v>
      </c>
      <c r="AJ369" s="1">
        <v>9800.391316944877</v>
      </c>
      <c r="AK369" s="1">
        <v>566.40382534876687</v>
      </c>
      <c r="AL369" s="1">
        <v>282812.1875</v>
      </c>
      <c r="AM369" s="1">
        <v>211211.71875</v>
      </c>
      <c r="AN369" s="1">
        <v>71600.453125</v>
      </c>
      <c r="AO369" t="s">
        <v>13179</v>
      </c>
    </row>
    <row r="370" spans="1:41" x14ac:dyDescent="0.25">
      <c r="A370" s="1">
        <v>2014</v>
      </c>
      <c r="B370" t="s">
        <v>561</v>
      </c>
      <c r="C370" t="s">
        <v>6966</v>
      </c>
      <c r="D370" t="s">
        <v>7182</v>
      </c>
      <c r="E370" t="s">
        <v>7368</v>
      </c>
      <c r="F370" t="s">
        <v>8488</v>
      </c>
      <c r="G370" t="s">
        <v>10652</v>
      </c>
      <c r="H370" t="s">
        <v>12607</v>
      </c>
      <c r="I370" s="1">
        <v>3739.2460331466214</v>
      </c>
      <c r="J370" s="1">
        <v>6644.824098247439</v>
      </c>
      <c r="K370" s="1">
        <v>0</v>
      </c>
      <c r="L370" s="1"/>
      <c r="M370" s="1">
        <v>1967.7016010492875</v>
      </c>
      <c r="N370" s="1">
        <v>1062.9266592584002</v>
      </c>
      <c r="O370" s="1">
        <v>0</v>
      </c>
      <c r="P370" s="1">
        <v>0</v>
      </c>
      <c r="Q370" s="1">
        <v>3489.4521383093675</v>
      </c>
      <c r="R370" s="1">
        <v>481.6646639509064</v>
      </c>
      <c r="S370" s="1">
        <v>6793.1679572673538</v>
      </c>
      <c r="T370" s="1">
        <v>0</v>
      </c>
      <c r="U370" s="1">
        <v>9009.4497306710055</v>
      </c>
      <c r="V370" s="1">
        <v>183.8973458924568</v>
      </c>
      <c r="W370" s="1">
        <v>0</v>
      </c>
      <c r="X370" s="1">
        <v>178.54111251694837</v>
      </c>
      <c r="Y370" s="1">
        <v>9924.3267666629181</v>
      </c>
      <c r="Z370" s="1">
        <v>0</v>
      </c>
      <c r="AA370" s="1">
        <v>12322.690132400396</v>
      </c>
      <c r="AB370" s="1">
        <v>0</v>
      </c>
      <c r="AC370" s="1">
        <v>280.62734983188909</v>
      </c>
      <c r="AD370" s="1">
        <v>8003.4088343060184</v>
      </c>
      <c r="AE370" s="1">
        <v>3712.3173317964356</v>
      </c>
      <c r="AF370" s="1"/>
      <c r="AG370" s="1">
        <v>25677.082141653813</v>
      </c>
      <c r="AH370" s="1">
        <v>5387.3651544247596</v>
      </c>
      <c r="AI370" s="1">
        <v>0</v>
      </c>
      <c r="AJ370" s="1">
        <v>7018.6770929500108</v>
      </c>
      <c r="AK370" s="1"/>
      <c r="AL370" s="1">
        <v>105877.3828125</v>
      </c>
      <c r="AM370" s="1">
        <v>83547.1875</v>
      </c>
      <c r="AN370" s="1">
        <v>22330.18359375</v>
      </c>
      <c r="AO370" t="s">
        <v>13180</v>
      </c>
    </row>
    <row r="371" spans="1:41" x14ac:dyDescent="0.25">
      <c r="A371" s="1">
        <v>2014</v>
      </c>
      <c r="B371" t="s">
        <v>562</v>
      </c>
      <c r="C371" t="s">
        <v>6966</v>
      </c>
      <c r="D371" t="s">
        <v>7182</v>
      </c>
      <c r="E371" t="s">
        <v>7368</v>
      </c>
      <c r="F371" t="s">
        <v>8488</v>
      </c>
      <c r="G371" t="s">
        <v>10652</v>
      </c>
      <c r="H371" t="s">
        <v>12607</v>
      </c>
      <c r="I371" s="1">
        <v>3765.1875913813615</v>
      </c>
      <c r="J371" s="1">
        <v>629.10463195115142</v>
      </c>
      <c r="K371" s="1"/>
      <c r="L371" s="1"/>
      <c r="M371" s="1">
        <v>1942.5027592951094</v>
      </c>
      <c r="N371" s="1">
        <v>824.50346558693707</v>
      </c>
      <c r="O371" s="1">
        <v>0</v>
      </c>
      <c r="P371" s="1">
        <v>0</v>
      </c>
      <c r="Q371" s="1">
        <v>2738.6970610711869</v>
      </c>
      <c r="R371" s="1"/>
      <c r="S371" s="1">
        <v>5748.5533591423018</v>
      </c>
      <c r="T371" s="1">
        <v>2117.9936627828297</v>
      </c>
      <c r="U371" s="1">
        <v>9169.0971367101247</v>
      </c>
      <c r="V371" s="1">
        <v>502.26706860278529</v>
      </c>
      <c r="W371" s="1">
        <v>0</v>
      </c>
      <c r="X371" s="1">
        <v>181.54231395281397</v>
      </c>
      <c r="Y371" s="1">
        <v>7.2616925581125589</v>
      </c>
      <c r="Z371" s="1">
        <v>1.2102820930187597</v>
      </c>
      <c r="AA371" s="1">
        <v>15293.941293451931</v>
      </c>
      <c r="AB371" s="1"/>
      <c r="AC371" s="1">
        <v>277.154599301296</v>
      </c>
      <c r="AD371" s="1">
        <v>6147.9785707252431</v>
      </c>
      <c r="AE371" s="1">
        <v>4208.1508374262276</v>
      </c>
      <c r="AF371" s="1">
        <v>0</v>
      </c>
      <c r="AG371" s="1">
        <v>27926.049014314864</v>
      </c>
      <c r="AH371" s="1">
        <v>3851.2553655145111</v>
      </c>
      <c r="AI371" s="1">
        <v>0</v>
      </c>
      <c r="AJ371" s="1">
        <v>214.35044728523164</v>
      </c>
      <c r="AK371" s="1"/>
      <c r="AL371" s="1">
        <v>85546.8125</v>
      </c>
      <c r="AM371" s="1">
        <v>65556.9765625</v>
      </c>
      <c r="AN371" s="1">
        <v>19989.826171875</v>
      </c>
      <c r="AO371" t="s">
        <v>13181</v>
      </c>
    </row>
    <row r="372" spans="1:41" x14ac:dyDescent="0.25">
      <c r="A372" s="1">
        <v>2014</v>
      </c>
      <c r="B372" t="s">
        <v>563</v>
      </c>
      <c r="C372" t="s">
        <v>6967</v>
      </c>
      <c r="D372" t="s">
        <v>7182</v>
      </c>
      <c r="E372" t="s">
        <v>7369</v>
      </c>
      <c r="F372" t="s">
        <v>8489</v>
      </c>
      <c r="G372" t="s">
        <v>10652</v>
      </c>
      <c r="H372" t="s">
        <v>12607</v>
      </c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>
        <v>0</v>
      </c>
      <c r="AM372" s="1">
        <v>0</v>
      </c>
      <c r="AN372" s="1">
        <v>0</v>
      </c>
      <c r="AO372" t="s">
        <v>13182</v>
      </c>
    </row>
    <row r="373" spans="1:41" x14ac:dyDescent="0.25">
      <c r="A373" s="1">
        <v>2014</v>
      </c>
      <c r="B373" t="s">
        <v>563</v>
      </c>
      <c r="C373" t="s">
        <v>6967</v>
      </c>
      <c r="D373" t="s">
        <v>7182</v>
      </c>
      <c r="E373" t="s">
        <v>7369</v>
      </c>
      <c r="F373" t="s">
        <v>8490</v>
      </c>
      <c r="G373" t="s">
        <v>10652</v>
      </c>
      <c r="H373" t="s">
        <v>12607</v>
      </c>
      <c r="I373" s="1">
        <v>4320.3616461667843</v>
      </c>
      <c r="J373" s="1">
        <v>8887.145735829461</v>
      </c>
      <c r="K373" s="1">
        <v>680.42017980209016</v>
      </c>
      <c r="L373" s="1">
        <v>1933.3740964826957</v>
      </c>
      <c r="M373" s="1">
        <v>4447.8638059855548</v>
      </c>
      <c r="N373" s="1">
        <v>2338.4141307223617</v>
      </c>
      <c r="O373" s="1">
        <v>5618.9834037440169</v>
      </c>
      <c r="P373" s="1">
        <v>7138.281976392198</v>
      </c>
      <c r="Q373" s="1">
        <v>1971.7871870838651</v>
      </c>
      <c r="R373" s="1">
        <v>5787.1380533723459</v>
      </c>
      <c r="S373" s="1">
        <v>3891.2678390843857</v>
      </c>
      <c r="T373" s="1">
        <v>7018.7487015621009</v>
      </c>
      <c r="U373" s="1">
        <v>773.90133063075564</v>
      </c>
      <c r="V373" s="1">
        <v>2429.8969303923291</v>
      </c>
      <c r="W373" s="1">
        <v>1858.0987828973832</v>
      </c>
      <c r="X373" s="1">
        <v>10942.838348497518</v>
      </c>
      <c r="Y373" s="1">
        <v>27931.554876452286</v>
      </c>
      <c r="Z373" s="1">
        <v>8647.9565879386719</v>
      </c>
      <c r="AA373" s="1">
        <v>46622.163812943865</v>
      </c>
      <c r="AB373" s="1">
        <v>723.32956051033</v>
      </c>
      <c r="AC373" s="1">
        <v>8901.6670794094534</v>
      </c>
      <c r="AD373" s="1">
        <v>6882.8633170316352</v>
      </c>
      <c r="AE373" s="1">
        <v>10046.924997257889</v>
      </c>
      <c r="AF373" s="1">
        <v>18329.3439268369</v>
      </c>
      <c r="AG373" s="1">
        <v>69118.945994934737</v>
      </c>
      <c r="AH373" s="1">
        <v>15207.436379922034</v>
      </c>
      <c r="AI373" s="1">
        <v>1075.1864823178973</v>
      </c>
      <c r="AJ373" s="1">
        <v>21340.416546559911</v>
      </c>
      <c r="AK373" s="1">
        <v>1872.0749811852102</v>
      </c>
      <c r="AL373" s="1">
        <v>306738.375</v>
      </c>
      <c r="AM373" s="1">
        <v>246519.28125</v>
      </c>
      <c r="AN373" s="1">
        <v>60219.11328125</v>
      </c>
      <c r="AO373" t="s">
        <v>13183</v>
      </c>
    </row>
    <row r="374" spans="1:41" x14ac:dyDescent="0.25">
      <c r="A374" s="1">
        <v>2014</v>
      </c>
      <c r="B374" t="s">
        <v>564</v>
      </c>
      <c r="C374" t="s">
        <v>6967</v>
      </c>
      <c r="D374" t="s">
        <v>7182</v>
      </c>
      <c r="E374" t="s">
        <v>7369</v>
      </c>
      <c r="F374" t="s">
        <v>8490</v>
      </c>
      <c r="G374" t="s">
        <v>10652</v>
      </c>
      <c r="H374" t="s">
        <v>12607</v>
      </c>
      <c r="I374" s="1">
        <v>4265.0340957981098</v>
      </c>
      <c r="J374" s="1">
        <v>8201.7428654020896</v>
      </c>
      <c r="K374" s="1">
        <v>671.70656162541161</v>
      </c>
      <c r="L374" s="1">
        <v>1670.1892883658884</v>
      </c>
      <c r="M374" s="1">
        <v>4390.90343347206</v>
      </c>
      <c r="N374" s="1">
        <v>4407.694887230602</v>
      </c>
      <c r="O374" s="1">
        <v>5523.7274725376192</v>
      </c>
      <c r="P374" s="1">
        <v>7046.8674866017282</v>
      </c>
      <c r="Q374" s="1">
        <v>1678.046137143243</v>
      </c>
      <c r="R374" s="1">
        <v>6913.6800699059304</v>
      </c>
      <c r="S374" s="1">
        <v>2653.6185264333976</v>
      </c>
      <c r="T374" s="1">
        <v>6172.4386743956748</v>
      </c>
      <c r="U374" s="1">
        <v>756.42630813672486</v>
      </c>
      <c r="V374" s="1">
        <v>1829.9465246443647</v>
      </c>
      <c r="W374" s="1">
        <v>1743.5323832028253</v>
      </c>
      <c r="X374" s="1">
        <v>10351.542741589452</v>
      </c>
      <c r="Y374" s="1">
        <v>18202.642679002147</v>
      </c>
      <c r="Z374" s="1">
        <v>5670.1716057928897</v>
      </c>
      <c r="AA374" s="1">
        <v>47467.653411132516</v>
      </c>
      <c r="AB374" s="1">
        <v>622.08499581164256</v>
      </c>
      <c r="AC374" s="1">
        <v>8789.0685595022333</v>
      </c>
      <c r="AD374" s="1">
        <v>8899.2421977264821</v>
      </c>
      <c r="AE374" s="1">
        <v>3489.2432741730845</v>
      </c>
      <c r="AF374" s="1">
        <v>14904.623975526027</v>
      </c>
      <c r="AG374" s="1">
        <v>72596.350785544259</v>
      </c>
      <c r="AH374" s="1">
        <v>15880.683290338262</v>
      </c>
      <c r="AI374" s="1">
        <v>1061.4173955774522</v>
      </c>
      <c r="AJ374" s="1">
        <v>24664.438404194851</v>
      </c>
      <c r="AK374" s="1">
        <v>1879.5680904581338</v>
      </c>
      <c r="AL374" s="1">
        <v>292404.25</v>
      </c>
      <c r="AM374" s="1">
        <v>232553.8125</v>
      </c>
      <c r="AN374" s="1">
        <v>59850.46875</v>
      </c>
      <c r="AO374" t="s">
        <v>13184</v>
      </c>
    </row>
    <row r="375" spans="1:41" x14ac:dyDescent="0.25">
      <c r="A375" s="1">
        <v>2014</v>
      </c>
      <c r="B375" t="s">
        <v>564</v>
      </c>
      <c r="C375" t="s">
        <v>6967</v>
      </c>
      <c r="D375" t="s">
        <v>7182</v>
      </c>
      <c r="E375" t="s">
        <v>7369</v>
      </c>
      <c r="F375" t="s">
        <v>8491</v>
      </c>
      <c r="G375" t="s">
        <v>10652</v>
      </c>
      <c r="H375" t="s">
        <v>12607</v>
      </c>
      <c r="I375" s="1">
        <v>3434.2758945413825</v>
      </c>
      <c r="J375" s="1">
        <v>8201.7428654020896</v>
      </c>
      <c r="K375" s="1">
        <v>671.70656162541161</v>
      </c>
      <c r="L375" s="1">
        <v>1670.1892883658884</v>
      </c>
      <c r="M375" s="1">
        <v>4390.90343347206</v>
      </c>
      <c r="N375" s="1">
        <v>4407.694887230602</v>
      </c>
      <c r="O375" s="1">
        <v>5523.7274725376192</v>
      </c>
      <c r="P375" s="1">
        <v>7046.8674866017282</v>
      </c>
      <c r="Q375" s="1">
        <v>1678.046137143243</v>
      </c>
      <c r="R375" s="1">
        <v>6913.6800699059304</v>
      </c>
      <c r="S375" s="1">
        <v>2653.6185264333976</v>
      </c>
      <c r="T375" s="1">
        <v>6172.4386743956748</v>
      </c>
      <c r="U375" s="1">
        <v>756.42630813672486</v>
      </c>
      <c r="V375" s="1">
        <v>1796.0586260398395</v>
      </c>
      <c r="W375" s="1">
        <v>1743.5323832028253</v>
      </c>
      <c r="X375" s="1">
        <v>10351.542741589452</v>
      </c>
      <c r="Y375" s="1">
        <v>18202.642679002147</v>
      </c>
      <c r="Z375" s="1">
        <v>5658.0687848627022</v>
      </c>
      <c r="AA375" s="1">
        <v>47467.653411132516</v>
      </c>
      <c r="AB375" s="1">
        <v>622.08499581164256</v>
      </c>
      <c r="AC375" s="1">
        <v>8789.0685595022333</v>
      </c>
      <c r="AD375" s="1">
        <v>8899.2421977264821</v>
      </c>
      <c r="AE375" s="1">
        <v>3489.2432741730845</v>
      </c>
      <c r="AF375" s="1">
        <v>14904.623975526027</v>
      </c>
      <c r="AG375" s="1">
        <v>72596.350785544259</v>
      </c>
      <c r="AH375" s="1">
        <v>15880.683290338262</v>
      </c>
      <c r="AI375" s="1">
        <v>1061.4173955774522</v>
      </c>
      <c r="AJ375" s="1">
        <v>24664.438404194851</v>
      </c>
      <c r="AK375" s="1">
        <v>1879.5680904581338</v>
      </c>
      <c r="AL375" s="1">
        <v>291527.5</v>
      </c>
      <c r="AM375" s="1">
        <v>231677.0625</v>
      </c>
      <c r="AN375" s="1">
        <v>59850.46875</v>
      </c>
      <c r="AO375" t="s">
        <v>13185</v>
      </c>
    </row>
    <row r="376" spans="1:41" x14ac:dyDescent="0.25">
      <c r="A376" s="1">
        <v>2014</v>
      </c>
      <c r="B376" t="s">
        <v>565</v>
      </c>
      <c r="C376" t="s">
        <v>6967</v>
      </c>
      <c r="D376" t="s">
        <v>7182</v>
      </c>
      <c r="E376" t="s">
        <v>7369</v>
      </c>
      <c r="F376" t="s">
        <v>8491</v>
      </c>
      <c r="G376" t="s">
        <v>10652</v>
      </c>
      <c r="H376" t="s">
        <v>12607</v>
      </c>
      <c r="I376" s="1">
        <v>3925.6244088877847</v>
      </c>
      <c r="J376" s="1">
        <v>8887.145735829461</v>
      </c>
      <c r="K376" s="1">
        <v>680.42017980209016</v>
      </c>
      <c r="L376" s="1">
        <v>1933.3740964826957</v>
      </c>
      <c r="M376" s="1">
        <v>4447.8638059855548</v>
      </c>
      <c r="N376" s="1">
        <v>2338.4141307223617</v>
      </c>
      <c r="O376" s="1">
        <v>5618.9834037440169</v>
      </c>
      <c r="P376" s="1">
        <v>7138.281976392198</v>
      </c>
      <c r="Q376" s="1">
        <v>1971.7871870838651</v>
      </c>
      <c r="R376" s="1">
        <v>5787.1380533723459</v>
      </c>
      <c r="S376" s="1">
        <v>3891.2678390843857</v>
      </c>
      <c r="T376" s="1">
        <v>7018.7487015621009</v>
      </c>
      <c r="U376" s="1">
        <v>773.90133063075564</v>
      </c>
      <c r="V376" s="1">
        <v>2344.0781689758492</v>
      </c>
      <c r="W376" s="1">
        <v>1858.0987828973832</v>
      </c>
      <c r="X376" s="1">
        <v>9903.2687053902537</v>
      </c>
      <c r="Y376" s="1">
        <v>27931.554876452286</v>
      </c>
      <c r="Z376" s="1">
        <v>8647.9565879386719</v>
      </c>
      <c r="AA376" s="1">
        <v>46622.163812943865</v>
      </c>
      <c r="AB376" s="1">
        <v>723.32956051033</v>
      </c>
      <c r="AC376" s="1">
        <v>8901.6670794094534</v>
      </c>
      <c r="AD376" s="1">
        <v>6882.8633170316352</v>
      </c>
      <c r="AE376" s="1">
        <v>10046.924997257889</v>
      </c>
      <c r="AF376" s="1">
        <v>18329.3439268369</v>
      </c>
      <c r="AG376" s="1">
        <v>69118.945994934737</v>
      </c>
      <c r="AH376" s="1">
        <v>14863.514015598574</v>
      </c>
      <c r="AI376" s="1">
        <v>476.90711701443792</v>
      </c>
      <c r="AJ376" s="1">
        <v>21340.416546559911</v>
      </c>
      <c r="AK376" s="1">
        <v>1872.0749811852102</v>
      </c>
      <c r="AL376" s="1">
        <v>304276</v>
      </c>
      <c r="AM376" s="1">
        <v>246038.734375</v>
      </c>
      <c r="AN376" s="1">
        <v>58237.33984375</v>
      </c>
      <c r="AO376" t="s">
        <v>13186</v>
      </c>
    </row>
    <row r="377" spans="1:41" x14ac:dyDescent="0.25">
      <c r="A377" s="1">
        <v>2014</v>
      </c>
      <c r="B377" t="s">
        <v>565</v>
      </c>
      <c r="C377" t="s">
        <v>6967</v>
      </c>
      <c r="D377" t="s">
        <v>7182</v>
      </c>
      <c r="E377" t="s">
        <v>7369</v>
      </c>
      <c r="F377" t="s">
        <v>8492</v>
      </c>
      <c r="G377" t="s">
        <v>10652</v>
      </c>
      <c r="H377" t="s">
        <v>12607</v>
      </c>
      <c r="I377" s="1">
        <v>394.7372372790004</v>
      </c>
      <c r="J377" s="1"/>
      <c r="K377" s="1">
        <v>0</v>
      </c>
      <c r="L377" s="1"/>
      <c r="M377" s="1">
        <v>0</v>
      </c>
      <c r="N377" s="1">
        <v>0</v>
      </c>
      <c r="O377" s="1">
        <v>0</v>
      </c>
      <c r="P377" s="1">
        <v>0</v>
      </c>
      <c r="Q377" s="1"/>
      <c r="R377" s="1">
        <v>0</v>
      </c>
      <c r="S377" s="1"/>
      <c r="T377" s="1"/>
      <c r="U377" s="1"/>
      <c r="V377" s="1">
        <v>85.81876141647983</v>
      </c>
      <c r="W377" s="1"/>
      <c r="X377" s="1">
        <v>1039.5696431072643</v>
      </c>
      <c r="Y377" s="1"/>
      <c r="Z377" s="1"/>
      <c r="AA377" s="1">
        <v>0</v>
      </c>
      <c r="AB377" s="1">
        <v>0</v>
      </c>
      <c r="AC377" s="1"/>
      <c r="AD377" s="1">
        <v>0</v>
      </c>
      <c r="AE377" s="1"/>
      <c r="AF377" s="1"/>
      <c r="AG377" s="1">
        <v>0</v>
      </c>
      <c r="AH377" s="1">
        <v>343.92236432346078</v>
      </c>
      <c r="AI377" s="1">
        <v>598.27936530345937</v>
      </c>
      <c r="AJ377" s="1"/>
      <c r="AK377" s="1"/>
      <c r="AL377" s="1">
        <v>2462.327392578125</v>
      </c>
      <c r="AM377" s="1">
        <v>480.55599975585938</v>
      </c>
      <c r="AN377" s="1">
        <v>1981.771484375</v>
      </c>
      <c r="AO377" t="s">
        <v>13187</v>
      </c>
    </row>
    <row r="378" spans="1:41" x14ac:dyDescent="0.25">
      <c r="A378" s="1">
        <v>2014</v>
      </c>
      <c r="B378" t="s">
        <v>566</v>
      </c>
      <c r="C378" t="s">
        <v>6967</v>
      </c>
      <c r="D378" t="s">
        <v>7182</v>
      </c>
      <c r="E378" t="s">
        <v>7369</v>
      </c>
      <c r="F378" t="s">
        <v>8492</v>
      </c>
      <c r="G378" t="s">
        <v>10652</v>
      </c>
      <c r="H378" t="s">
        <v>12607</v>
      </c>
      <c r="I378" s="1">
        <v>830.75820125672715</v>
      </c>
      <c r="J378" s="1"/>
      <c r="K378" s="1"/>
      <c r="L378" s="1"/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/>
      <c r="S378" s="1">
        <v>0</v>
      </c>
      <c r="T378" s="1"/>
      <c r="U378" s="1"/>
      <c r="V378" s="1">
        <v>33.887898604525276</v>
      </c>
      <c r="W378" s="1"/>
      <c r="X378" s="1"/>
      <c r="Y378" s="1"/>
      <c r="Z378" s="1">
        <v>12.102820930187598</v>
      </c>
      <c r="AA378" s="1">
        <v>0</v>
      </c>
      <c r="AB378" s="1"/>
      <c r="AC378" s="1"/>
      <c r="AD378" s="1">
        <v>0</v>
      </c>
      <c r="AE378" s="1"/>
      <c r="AF378" s="1"/>
      <c r="AG378" s="1">
        <v>0</v>
      </c>
      <c r="AH378" s="1">
        <v>0</v>
      </c>
      <c r="AI378" s="1">
        <v>0</v>
      </c>
      <c r="AJ378" s="1">
        <v>0</v>
      </c>
      <c r="AK378" s="1"/>
      <c r="AL378" s="1">
        <v>876.7489013671875</v>
      </c>
      <c r="AM378" s="1">
        <v>876.7489013671875</v>
      </c>
      <c r="AN378" s="1">
        <v>0</v>
      </c>
      <c r="AO378" t="s">
        <v>13188</v>
      </c>
    </row>
    <row r="379" spans="1:41" x14ac:dyDescent="0.25">
      <c r="A379" s="1">
        <v>2014</v>
      </c>
      <c r="B379" t="s">
        <v>567</v>
      </c>
      <c r="C379" t="s">
        <v>6967</v>
      </c>
      <c r="D379" t="s">
        <v>7182</v>
      </c>
      <c r="E379" t="s">
        <v>7369</v>
      </c>
      <c r="F379" t="s">
        <v>8493</v>
      </c>
      <c r="G379" t="s">
        <v>10652</v>
      </c>
      <c r="H379" t="s">
        <v>12607</v>
      </c>
      <c r="I379" s="1"/>
      <c r="J379" s="1">
        <v>183.8973458924568</v>
      </c>
      <c r="K379" s="1">
        <v>0</v>
      </c>
      <c r="L379" s="1">
        <v>183.8973458924568</v>
      </c>
      <c r="M379" s="1">
        <v>441.3536301418963</v>
      </c>
      <c r="N379" s="1">
        <v>0</v>
      </c>
      <c r="O379" s="1">
        <v>476.2941258614631</v>
      </c>
      <c r="P379" s="1">
        <v>429.09380708239917</v>
      </c>
      <c r="Q379" s="1">
        <v>451.16148858949401</v>
      </c>
      <c r="R379" s="1">
        <v>474.89165600131656</v>
      </c>
      <c r="S379" s="1">
        <v>1268.8916866579518</v>
      </c>
      <c r="T379" s="1">
        <v>312.62548801717656</v>
      </c>
      <c r="U379" s="1">
        <v>674.84196031001898</v>
      </c>
      <c r="V379" s="1">
        <v>796.88849886731271</v>
      </c>
      <c r="W379" s="1">
        <v>110.33840753547408</v>
      </c>
      <c r="X379" s="1">
        <v>380.8877067028231</v>
      </c>
      <c r="Y379" s="1">
        <v>2742.5224184095055</v>
      </c>
      <c r="Z379" s="1">
        <v>11.033840753547407</v>
      </c>
      <c r="AA379" s="1">
        <v>6300.2963688444852</v>
      </c>
      <c r="AB379" s="1">
        <v>0</v>
      </c>
      <c r="AC379" s="1">
        <v>0</v>
      </c>
      <c r="AD379" s="1">
        <v>0</v>
      </c>
      <c r="AE379" s="1">
        <v>245.44165765113232</v>
      </c>
      <c r="AF379" s="1">
        <v>2375.7673596200375</v>
      </c>
      <c r="AG379" s="1">
        <v>10169.454563107289</v>
      </c>
      <c r="AH379" s="1">
        <v>134.49942203505265</v>
      </c>
      <c r="AI379" s="1">
        <v>0</v>
      </c>
      <c r="AJ379" s="1">
        <v>839.15252544235659</v>
      </c>
      <c r="AK379" s="1">
        <v>122.5982305949712</v>
      </c>
      <c r="AL379" s="1">
        <v>29125.828125</v>
      </c>
      <c r="AM379" s="1">
        <v>25878.33984375</v>
      </c>
      <c r="AN379" s="1">
        <v>3247.48876953125</v>
      </c>
      <c r="AO379" t="s">
        <v>13189</v>
      </c>
    </row>
    <row r="380" spans="1:41" x14ac:dyDescent="0.25">
      <c r="A380" s="1">
        <v>2014</v>
      </c>
      <c r="B380" t="s">
        <v>568</v>
      </c>
      <c r="C380" t="s">
        <v>6967</v>
      </c>
      <c r="D380" t="s">
        <v>7182</v>
      </c>
      <c r="E380" t="s">
        <v>7369</v>
      </c>
      <c r="F380" t="s">
        <v>8493</v>
      </c>
      <c r="G380" t="s">
        <v>10652</v>
      </c>
      <c r="H380" t="s">
        <v>12607</v>
      </c>
      <c r="I380" s="1">
        <v>0</v>
      </c>
      <c r="J380" s="1">
        <v>167.01892883658886</v>
      </c>
      <c r="K380" s="1">
        <v>0</v>
      </c>
      <c r="L380" s="1">
        <v>181.54231395281397</v>
      </c>
      <c r="M380" s="1">
        <v>556.7297627886295</v>
      </c>
      <c r="N380" s="1">
        <v>10.876805169959594</v>
      </c>
      <c r="O380" s="1">
        <v>521.63158209108542</v>
      </c>
      <c r="P380" s="1">
        <v>423.59873255656589</v>
      </c>
      <c r="Q380" s="1">
        <v>388.47906935187081</v>
      </c>
      <c r="R380" s="1"/>
      <c r="S380" s="1">
        <v>899.72789552618781</v>
      </c>
      <c r="T380" s="1">
        <v>1633.8808255753256</v>
      </c>
      <c r="U380" s="1">
        <v>659.60374069522402</v>
      </c>
      <c r="V380" s="1">
        <v>0</v>
      </c>
      <c r="W380" s="1">
        <v>0</v>
      </c>
      <c r="X380" s="1">
        <v>266.26206046412716</v>
      </c>
      <c r="Y380" s="1">
        <v>542.20637767240441</v>
      </c>
      <c r="Z380" s="1"/>
      <c r="AA380" s="1">
        <v>6468.2494081054801</v>
      </c>
      <c r="AB380" s="1"/>
      <c r="AC380" s="1">
        <v>0</v>
      </c>
      <c r="AD380" s="1">
        <v>250.34685094093044</v>
      </c>
      <c r="AE380" s="1">
        <v>194.85541697602031</v>
      </c>
      <c r="AF380" s="1">
        <v>0</v>
      </c>
      <c r="AG380" s="1">
        <v>6496.7942753247025</v>
      </c>
      <c r="AH380" s="1">
        <v>265.04382709290422</v>
      </c>
      <c r="AI380" s="1">
        <v>0</v>
      </c>
      <c r="AJ380" s="1">
        <v>278.64420129830609</v>
      </c>
      <c r="AK380" s="1">
        <v>121.02820930187598</v>
      </c>
      <c r="AL380" s="1">
        <v>20326.51953125</v>
      </c>
      <c r="AM380" s="1">
        <v>15811.869140625</v>
      </c>
      <c r="AN380" s="1">
        <v>4514.65087890625</v>
      </c>
      <c r="AO380" t="s">
        <v>13190</v>
      </c>
    </row>
    <row r="381" spans="1:41" x14ac:dyDescent="0.25">
      <c r="A381" s="1">
        <v>2014</v>
      </c>
      <c r="B381" t="s">
        <v>568</v>
      </c>
      <c r="C381" t="s">
        <v>6967</v>
      </c>
      <c r="D381" t="s">
        <v>7182</v>
      </c>
      <c r="E381" t="s">
        <v>7369</v>
      </c>
      <c r="F381" t="s">
        <v>8494</v>
      </c>
      <c r="G381" t="s">
        <v>10652</v>
      </c>
      <c r="H381" t="s">
        <v>12607</v>
      </c>
      <c r="I381" s="1">
        <v>812.09928441558782</v>
      </c>
      <c r="J381" s="1">
        <v>3340.3785767317768</v>
      </c>
      <c r="K381" s="1">
        <v>170.64977511564513</v>
      </c>
      <c r="L381" s="1">
        <v>1065.0482418565086</v>
      </c>
      <c r="M381" s="1">
        <v>1724.6519825517325</v>
      </c>
      <c r="N381" s="1">
        <v>1158.8487349117415</v>
      </c>
      <c r="O381" s="1">
        <v>3063.2239774304808</v>
      </c>
      <c r="P381" s="1">
        <v>2251.1246930148932</v>
      </c>
      <c r="Q381" s="1">
        <v>384.1435363241543</v>
      </c>
      <c r="R381" s="1"/>
      <c r="S381" s="1">
        <v>899.72789552618781</v>
      </c>
      <c r="T381" s="1">
        <v>1815.4231395281397</v>
      </c>
      <c r="U381" s="1">
        <v>0</v>
      </c>
      <c r="V381" s="1">
        <v>786.68336046219383</v>
      </c>
      <c r="W381" s="1">
        <v>689.86079302069311</v>
      </c>
      <c r="X381" s="1">
        <v>6985.7482409042814</v>
      </c>
      <c r="Y381" s="1">
        <v>3115.2661074302878</v>
      </c>
      <c r="Z381" s="1">
        <v>4463.5203590531855</v>
      </c>
      <c r="AA381" s="1">
        <v>19237.087260011096</v>
      </c>
      <c r="AB381" s="1">
        <v>226.32275139450806</v>
      </c>
      <c r="AC381" s="1">
        <v>5546.7228323049758</v>
      </c>
      <c r="AD381" s="1">
        <v>3364.7506323799421</v>
      </c>
      <c r="AE381" s="1">
        <v>1299.8429679021481</v>
      </c>
      <c r="AF381" s="1">
        <v>0</v>
      </c>
      <c r="AG381" s="1">
        <v>21225.927347363009</v>
      </c>
      <c r="AH381" s="1">
        <v>10561.055057600955</v>
      </c>
      <c r="AI381" s="1">
        <v>236.00500813865816</v>
      </c>
      <c r="AJ381" s="1">
        <v>14106.693797094755</v>
      </c>
      <c r="AK381" s="1">
        <v>492.58481185863519</v>
      </c>
      <c r="AL381" s="1">
        <v>109023.3984375</v>
      </c>
      <c r="AM381" s="1">
        <v>78793.3828125</v>
      </c>
      <c r="AN381" s="1">
        <v>30230.00390625</v>
      </c>
      <c r="AO381" t="s">
        <v>13191</v>
      </c>
    </row>
    <row r="382" spans="1:41" x14ac:dyDescent="0.25">
      <c r="A382" s="1">
        <v>2014</v>
      </c>
      <c r="B382" t="s">
        <v>569</v>
      </c>
      <c r="C382" t="s">
        <v>6967</v>
      </c>
      <c r="D382" t="s">
        <v>7182</v>
      </c>
      <c r="E382" t="s">
        <v>7369</v>
      </c>
      <c r="F382" t="s">
        <v>8494</v>
      </c>
      <c r="G382" t="s">
        <v>10652</v>
      </c>
      <c r="H382" t="s">
        <v>12607</v>
      </c>
      <c r="I382" s="1">
        <v>822.63412729225672</v>
      </c>
      <c r="J382" s="1">
        <v>3677.9469178491358</v>
      </c>
      <c r="K382" s="1">
        <v>172.86350513890937</v>
      </c>
      <c r="L382" s="1">
        <v>707.3917905329838</v>
      </c>
      <c r="M382" s="1">
        <v>1869.6230165733107</v>
      </c>
      <c r="N382" s="1">
        <v>751.26969726292396</v>
      </c>
      <c r="O382" s="1">
        <v>3102.3482252057461</v>
      </c>
      <c r="P382" s="1">
        <v>2280.3270890664639</v>
      </c>
      <c r="Q382" s="1">
        <v>217.12146638369398</v>
      </c>
      <c r="R382" s="1">
        <v>538.81711983496109</v>
      </c>
      <c r="S382" s="1">
        <v>1268.8916866579518</v>
      </c>
      <c r="T382" s="1">
        <v>2856.5387728628289</v>
      </c>
      <c r="U382" s="1">
        <v>0</v>
      </c>
      <c r="V382" s="1">
        <v>729.45947204007859</v>
      </c>
      <c r="W382" s="1">
        <v>864.31752569454693</v>
      </c>
      <c r="X382" s="1">
        <v>7430.0895706898982</v>
      </c>
      <c r="Y382" s="1">
        <v>3643.619413282544</v>
      </c>
      <c r="Z382" s="1">
        <v>5707.4380271182881</v>
      </c>
      <c r="AA382" s="1">
        <v>18862.675068774814</v>
      </c>
      <c r="AB382" s="1">
        <v>378.82853253846099</v>
      </c>
      <c r="AC382" s="1">
        <v>5618.475074700501</v>
      </c>
      <c r="AD382" s="1">
        <v>1348.1974170740739</v>
      </c>
      <c r="AE382" s="1">
        <v>2050.5780049314881</v>
      </c>
      <c r="AF382" s="1">
        <v>4857.0966997115693</v>
      </c>
      <c r="AG382" s="1">
        <v>20734.372514938073</v>
      </c>
      <c r="AH382" s="1">
        <v>8184.6578745202769</v>
      </c>
      <c r="AI382" s="1">
        <v>239.06654966019383</v>
      </c>
      <c r="AJ382" s="1">
        <v>5034.91515265414</v>
      </c>
      <c r="AK382" s="1">
        <v>498.97479852153276</v>
      </c>
      <c r="AL382" s="1">
        <v>104448.546875</v>
      </c>
      <c r="AM382" s="1">
        <v>76234.140625</v>
      </c>
      <c r="AN382" s="1">
        <v>28214.396484375</v>
      </c>
      <c r="AO382" t="s">
        <v>13192</v>
      </c>
    </row>
    <row r="383" spans="1:41" x14ac:dyDescent="0.25">
      <c r="A383" s="1">
        <v>2014</v>
      </c>
      <c r="B383" t="s">
        <v>569</v>
      </c>
      <c r="C383" t="s">
        <v>6967</v>
      </c>
      <c r="D383" t="s">
        <v>7182</v>
      </c>
      <c r="E383" t="s">
        <v>7369</v>
      </c>
      <c r="F383" t="s">
        <v>8495</v>
      </c>
      <c r="G383" t="s">
        <v>10652</v>
      </c>
      <c r="H383" t="s">
        <v>12607</v>
      </c>
      <c r="I383" s="1">
        <v>796.88849886731271</v>
      </c>
      <c r="J383" s="1">
        <v>453.61345320139338</v>
      </c>
      <c r="K383" s="1">
        <v>133.63207134851859</v>
      </c>
      <c r="L383" s="1"/>
      <c r="M383" s="1">
        <v>1444.2071564087607</v>
      </c>
      <c r="N383" s="1">
        <v>67.735522403721589</v>
      </c>
      <c r="O383" s="1">
        <v>456.98490454275509</v>
      </c>
      <c r="P383" s="1">
        <v>2353.8860274234471</v>
      </c>
      <c r="Q383" s="1">
        <v>806.45116085372047</v>
      </c>
      <c r="R383" s="1">
        <v>768.26182878869497</v>
      </c>
      <c r="S383" s="1">
        <v>63.75107990938502</v>
      </c>
      <c r="T383" s="1">
        <v>1103.3840753547406</v>
      </c>
      <c r="U383" s="1">
        <v>0</v>
      </c>
      <c r="V383" s="1">
        <v>310.17352340527714</v>
      </c>
      <c r="W383" s="1">
        <v>245.1964611899424</v>
      </c>
      <c r="X383" s="1">
        <v>863.94258935826144</v>
      </c>
      <c r="Y383" s="1">
        <v>3625.229678693298</v>
      </c>
      <c r="Z383" s="1">
        <v>153.24778824371398</v>
      </c>
      <c r="AA383" s="1">
        <v>6231.6462155873169</v>
      </c>
      <c r="AB383" s="1">
        <v>294.23575342793089</v>
      </c>
      <c r="AC383" s="1">
        <v>428.61932741035048</v>
      </c>
      <c r="AD383" s="1">
        <v>248.13881872422169</v>
      </c>
      <c r="AE383" s="1">
        <v>1577.3488348348992</v>
      </c>
      <c r="AF383" s="1">
        <v>358.10084969176921</v>
      </c>
      <c r="AG383" s="1">
        <v>4839.6767635979486</v>
      </c>
      <c r="AH383" s="1">
        <v>1024.9212077739592</v>
      </c>
      <c r="AI383" s="1">
        <v>389.86237329200839</v>
      </c>
      <c r="AJ383" s="1">
        <v>1832.1496805491456</v>
      </c>
      <c r="AK383" s="1">
        <v>36.779469178491361</v>
      </c>
      <c r="AL383" s="1">
        <v>30908.0703125</v>
      </c>
      <c r="AM383" s="1">
        <v>24603.03125</v>
      </c>
      <c r="AN383" s="1">
        <v>6305.03564453125</v>
      </c>
      <c r="AO383" t="s">
        <v>13193</v>
      </c>
    </row>
    <row r="384" spans="1:41" x14ac:dyDescent="0.25">
      <c r="A384" s="1">
        <v>2014</v>
      </c>
      <c r="B384" t="s">
        <v>570</v>
      </c>
      <c r="C384" t="s">
        <v>6967</v>
      </c>
      <c r="D384" t="s">
        <v>7182</v>
      </c>
      <c r="E384" t="s">
        <v>7369</v>
      </c>
      <c r="F384" t="s">
        <v>8495</v>
      </c>
      <c r="G384" t="s">
        <v>10652</v>
      </c>
      <c r="H384" t="s">
        <v>12607</v>
      </c>
      <c r="I384" s="1">
        <v>786.68336046219383</v>
      </c>
      <c r="J384" s="1">
        <v>411.98002446358578</v>
      </c>
      <c r="K384" s="1">
        <v>131.9207481390448</v>
      </c>
      <c r="L384" s="1"/>
      <c r="M384" s="1">
        <v>1425.712305576099</v>
      </c>
      <c r="N384" s="1">
        <v>1794.6280726058912</v>
      </c>
      <c r="O384" s="1">
        <v>451.43522069599737</v>
      </c>
      <c r="P384" s="1">
        <v>2323.7416185960187</v>
      </c>
      <c r="Q384" s="1">
        <v>782.10232171190842</v>
      </c>
      <c r="R384" s="1"/>
      <c r="S384" s="1">
        <v>37.662816863934502</v>
      </c>
      <c r="T384" s="1">
        <v>302.57052325468993</v>
      </c>
      <c r="U384" s="1"/>
      <c r="V384" s="1">
        <v>384.86970557996563</v>
      </c>
      <c r="W384" s="1">
        <v>242.05641860375195</v>
      </c>
      <c r="X384" s="1">
        <v>479.27170883542885</v>
      </c>
      <c r="Y384" s="1">
        <v>2626.3121418507085</v>
      </c>
      <c r="Z384" s="1"/>
      <c r="AA384" s="1">
        <v>6320.3797491741616</v>
      </c>
      <c r="AB384" s="1">
        <v>296.51911278959614</v>
      </c>
      <c r="AC384" s="1">
        <v>423.59873255656589</v>
      </c>
      <c r="AD384" s="1">
        <v>1593.0078443850473</v>
      </c>
      <c r="AE384" s="1">
        <v>887.13677418275086</v>
      </c>
      <c r="AF384" s="1">
        <v>0</v>
      </c>
      <c r="AG384" s="1">
        <v>6551.2569695105467</v>
      </c>
      <c r="AH384" s="1">
        <v>1300.6501026109395</v>
      </c>
      <c r="AI384" s="1">
        <v>384.86970557996563</v>
      </c>
      <c r="AJ384" s="1">
        <v>2417.5942715086908</v>
      </c>
      <c r="AK384" s="1">
        <v>36.308462790562793</v>
      </c>
      <c r="AL384" s="1">
        <v>32392.26953125</v>
      </c>
      <c r="AM384" s="1">
        <v>25710.28515625</v>
      </c>
      <c r="AN384" s="1">
        <v>6681.98486328125</v>
      </c>
      <c r="AO384" t="s">
        <v>13194</v>
      </c>
    </row>
    <row r="385" spans="1:41" x14ac:dyDescent="0.25">
      <c r="A385" s="1">
        <v>2014</v>
      </c>
      <c r="B385" t="s">
        <v>570</v>
      </c>
      <c r="C385" t="s">
        <v>6967</v>
      </c>
      <c r="D385" t="s">
        <v>7182</v>
      </c>
      <c r="E385" t="s">
        <v>7369</v>
      </c>
      <c r="F385" t="s">
        <v>8496</v>
      </c>
      <c r="G385" t="s">
        <v>10652</v>
      </c>
      <c r="H385" t="s">
        <v>12607</v>
      </c>
      <c r="I385" s="1">
        <v>865.35169650841317</v>
      </c>
      <c r="J385" s="1">
        <v>329.58401957086863</v>
      </c>
      <c r="K385" s="1">
        <v>48.41128372075039</v>
      </c>
      <c r="L385" s="1">
        <v>242.05641860375195</v>
      </c>
      <c r="M385" s="1">
        <v>0</v>
      </c>
      <c r="N385" s="1">
        <v>26.407144987576316</v>
      </c>
      <c r="O385" s="1">
        <v>273.5237530222397</v>
      </c>
      <c r="P385" s="1">
        <v>281.39058662686165</v>
      </c>
      <c r="Q385" s="1">
        <v>112.21027551445523</v>
      </c>
      <c r="R385" s="1"/>
      <c r="S385" s="1">
        <v>449.30033149519602</v>
      </c>
      <c r="T385" s="1">
        <v>0</v>
      </c>
      <c r="U385" s="1">
        <v>36.308462790562793</v>
      </c>
      <c r="V385" s="1">
        <v>231.16387976658311</v>
      </c>
      <c r="W385" s="1">
        <v>278.36488139431475</v>
      </c>
      <c r="X385" s="1">
        <v>1258.6933767395101</v>
      </c>
      <c r="Y385" s="1">
        <v>6139.7610578841686</v>
      </c>
      <c r="Z385" s="1"/>
      <c r="AA385" s="1">
        <v>3547.448500354084</v>
      </c>
      <c r="AB385" s="1">
        <v>99.243131627538304</v>
      </c>
      <c r="AC385" s="1">
        <v>112.55623465074466</v>
      </c>
      <c r="AD385" s="1">
        <v>1205.032494440291</v>
      </c>
      <c r="AE385" s="1">
        <v>194.85541697602031</v>
      </c>
      <c r="AF385" s="1">
        <v>0</v>
      </c>
      <c r="AG385" s="1">
        <v>6971.2248557880557</v>
      </c>
      <c r="AH385" s="1">
        <v>1431.3405210065828</v>
      </c>
      <c r="AI385" s="1">
        <v>141.6030048831949</v>
      </c>
      <c r="AJ385" s="1">
        <v>4805.5849869090662</v>
      </c>
      <c r="AK385" s="1">
        <v>45.990719534712873</v>
      </c>
      <c r="AL385" s="1">
        <v>29127.408203125</v>
      </c>
      <c r="AM385" s="1">
        <v>23895.904296875</v>
      </c>
      <c r="AN385" s="1">
        <v>5231.50341796875</v>
      </c>
      <c r="AO385" t="s">
        <v>13195</v>
      </c>
    </row>
    <row r="386" spans="1:41" x14ac:dyDescent="0.25">
      <c r="A386" s="1">
        <v>2014</v>
      </c>
      <c r="B386" t="s">
        <v>571</v>
      </c>
      <c r="C386" t="s">
        <v>6967</v>
      </c>
      <c r="D386" t="s">
        <v>7182</v>
      </c>
      <c r="E386" t="s">
        <v>7369</v>
      </c>
      <c r="F386" t="s">
        <v>8496</v>
      </c>
      <c r="G386" t="s">
        <v>10652</v>
      </c>
      <c r="H386" t="s">
        <v>12607</v>
      </c>
      <c r="I386" s="1">
        <v>876.57734875404401</v>
      </c>
      <c r="J386" s="1">
        <v>448.70952397759459</v>
      </c>
      <c r="K386" s="1">
        <v>49.039292237988477</v>
      </c>
      <c r="L386" s="1">
        <v>490.39292237988479</v>
      </c>
      <c r="M386" s="1">
        <v>0</v>
      </c>
      <c r="N386" s="1">
        <v>16.967595114344014</v>
      </c>
      <c r="O386" s="1">
        <v>328.25676241803535</v>
      </c>
      <c r="P386" s="1">
        <v>285.04088613330799</v>
      </c>
      <c r="Q386" s="1">
        <v>98.69157562895181</v>
      </c>
      <c r="R386" s="1">
        <v>492.07397252184541</v>
      </c>
      <c r="S386" s="1">
        <v>723.32956051033</v>
      </c>
      <c r="T386" s="1">
        <v>0</v>
      </c>
      <c r="U386" s="1">
        <v>37.147263870276269</v>
      </c>
      <c r="V386" s="1">
        <v>519.81649772267781</v>
      </c>
      <c r="W386" s="1">
        <v>98.078584475976953</v>
      </c>
      <c r="X386" s="1">
        <v>1083.1494159361532</v>
      </c>
      <c r="Y386" s="1">
        <v>9789.4687130084494</v>
      </c>
      <c r="Z386" s="1">
        <v>196.15716895195391</v>
      </c>
      <c r="AA386" s="1">
        <v>3491.3441358678424</v>
      </c>
      <c r="AB386" s="1">
        <v>50.26527454393819</v>
      </c>
      <c r="AC386" s="1">
        <v>114.29830586404553</v>
      </c>
      <c r="AD386" s="1">
        <v>449.39913902469112</v>
      </c>
      <c r="AE386" s="1">
        <v>245.44165765113232</v>
      </c>
      <c r="AF386" s="1">
        <v>590.92347146776115</v>
      </c>
      <c r="AG386" s="1">
        <v>6619.7792612099192</v>
      </c>
      <c r="AH386" s="1">
        <v>1379.2300941934259</v>
      </c>
      <c r="AI386" s="1">
        <v>143.4399297961163</v>
      </c>
      <c r="AJ386" s="1">
        <v>7034.8953382917562</v>
      </c>
      <c r="AK386" s="1">
        <v>46.587327626089056</v>
      </c>
      <c r="AL386" s="1">
        <v>35698.5</v>
      </c>
      <c r="AM386" s="1">
        <v>31347.724609375</v>
      </c>
      <c r="AN386" s="1">
        <v>4350.77587890625</v>
      </c>
      <c r="AO386" t="s">
        <v>13196</v>
      </c>
    </row>
    <row r="387" spans="1:41" x14ac:dyDescent="0.25">
      <c r="A387" s="1">
        <v>2014</v>
      </c>
      <c r="B387" t="s">
        <v>571</v>
      </c>
      <c r="C387" t="s">
        <v>6967</v>
      </c>
      <c r="D387" t="s">
        <v>7182</v>
      </c>
      <c r="E387" t="s">
        <v>7369</v>
      </c>
      <c r="F387" t="s">
        <v>8497</v>
      </c>
      <c r="G387" t="s">
        <v>10652</v>
      </c>
      <c r="H387" t="s">
        <v>12607</v>
      </c>
      <c r="I387" s="1">
        <v>1042.0849600572551</v>
      </c>
      <c r="J387" s="1">
        <v>1548.4156524144862</v>
      </c>
      <c r="K387" s="1">
        <v>140.98796518421688</v>
      </c>
      <c r="L387" s="1">
        <v>367.7946917849136</v>
      </c>
      <c r="M387" s="1">
        <v>692.68000286158724</v>
      </c>
      <c r="N387" s="1">
        <v>0</v>
      </c>
      <c r="O387" s="1">
        <v>135.16454923095574</v>
      </c>
      <c r="P387" s="1">
        <v>435.22371861214771</v>
      </c>
      <c r="Q387" s="1">
        <v>0</v>
      </c>
      <c r="R387" s="1">
        <v>902.05087898805812</v>
      </c>
      <c r="S387" s="1">
        <v>53.943221461787324</v>
      </c>
      <c r="T387" s="1">
        <v>110.33840753547408</v>
      </c>
      <c r="U387" s="1">
        <v>61.912106450460449</v>
      </c>
      <c r="V387" s="1">
        <v>73.558938356982722</v>
      </c>
      <c r="W387" s="1">
        <v>183.8973458924568</v>
      </c>
      <c r="X387" s="1">
        <v>148.78426043079031</v>
      </c>
      <c r="Y387" s="1">
        <v>7664.841376797599</v>
      </c>
      <c r="Z387" s="1">
        <v>7.3558938356982715</v>
      </c>
      <c r="AA387" s="1">
        <v>632.2016965047244</v>
      </c>
      <c r="AB387" s="1"/>
      <c r="AC387" s="1">
        <v>1268.5659186396147</v>
      </c>
      <c r="AD387" s="1">
        <v>225.58074429474701</v>
      </c>
      <c r="AE387" s="1"/>
      <c r="AF387" s="1"/>
      <c r="AG387" s="1">
        <v>973.81966140764428</v>
      </c>
      <c r="AH387" s="1">
        <v>1207.5925713604663</v>
      </c>
      <c r="AI387" s="1">
        <v>302.81762956957886</v>
      </c>
      <c r="AJ387" s="1">
        <v>2823.1174851319065</v>
      </c>
      <c r="AK387" s="1">
        <v>42.909380708239915</v>
      </c>
      <c r="AL387" s="1">
        <v>21045.640625</v>
      </c>
      <c r="AM387" s="1">
        <v>17800.943359375</v>
      </c>
      <c r="AN387" s="1">
        <v>3244.696044921875</v>
      </c>
      <c r="AO387" t="s">
        <v>13197</v>
      </c>
    </row>
    <row r="388" spans="1:41" x14ac:dyDescent="0.25">
      <c r="A388" s="1">
        <v>2014</v>
      </c>
      <c r="B388" t="s">
        <v>572</v>
      </c>
      <c r="C388" t="s">
        <v>6967</v>
      </c>
      <c r="D388" t="s">
        <v>7182</v>
      </c>
      <c r="E388" t="s">
        <v>7369</v>
      </c>
      <c r="F388" t="s">
        <v>8497</v>
      </c>
      <c r="G388" t="s">
        <v>10652</v>
      </c>
      <c r="H388" t="s">
        <v>12607</v>
      </c>
      <c r="I388" s="1">
        <v>1028.7397790659459</v>
      </c>
      <c r="J388" s="1">
        <v>3841.4353632415437</v>
      </c>
      <c r="K388" s="1">
        <v>139.18244069715738</v>
      </c>
      <c r="L388" s="1"/>
      <c r="M388" s="1">
        <v>683.8093825555992</v>
      </c>
      <c r="N388" s="1">
        <v>0</v>
      </c>
      <c r="O388" s="1">
        <v>273.5237530222397</v>
      </c>
      <c r="P388" s="1">
        <v>429.65014302165969</v>
      </c>
      <c r="Q388" s="1">
        <v>0</v>
      </c>
      <c r="R388" s="1"/>
      <c r="S388" s="1">
        <v>34.856124278940278</v>
      </c>
      <c r="T388" s="1">
        <v>121.02820930187598</v>
      </c>
      <c r="U388" s="1">
        <v>60.514104650937988</v>
      </c>
      <c r="V388" s="1">
        <v>186.38344232488899</v>
      </c>
      <c r="W388" s="1">
        <v>181.54231395281397</v>
      </c>
      <c r="X388" s="1">
        <v>389.71083395204062</v>
      </c>
      <c r="Y388" s="1">
        <v>2488.3399832465702</v>
      </c>
      <c r="Z388" s="1"/>
      <c r="AA388" s="1">
        <v>647.44976073498788</v>
      </c>
      <c r="AB388" s="1"/>
      <c r="AC388" s="1">
        <v>1252.6419662744163</v>
      </c>
      <c r="AD388" s="1">
        <v>0</v>
      </c>
      <c r="AE388" s="1">
        <v>19.364513488300155</v>
      </c>
      <c r="AF388" s="1">
        <v>14904.623975526027</v>
      </c>
      <c r="AG388" s="1">
        <v>8111.3105874117282</v>
      </c>
      <c r="AH388" s="1">
        <v>888.70602244439033</v>
      </c>
      <c r="AI388" s="1">
        <v>298.93967697563363</v>
      </c>
      <c r="AJ388" s="1">
        <v>721.47655643506869</v>
      </c>
      <c r="AK388" s="1">
        <v>42.359873255656588</v>
      </c>
      <c r="AL388" s="1">
        <v>36745.59375</v>
      </c>
      <c r="AM388" s="1">
        <v>33691.9296875</v>
      </c>
      <c r="AN388" s="1">
        <v>3053.65869140625</v>
      </c>
      <c r="AO388" t="s">
        <v>13198</v>
      </c>
    </row>
    <row r="389" spans="1:41" x14ac:dyDescent="0.25">
      <c r="A389" s="1">
        <v>2014</v>
      </c>
      <c r="B389" t="s">
        <v>572</v>
      </c>
      <c r="C389" t="s">
        <v>6967</v>
      </c>
      <c r="D389" t="s">
        <v>7182</v>
      </c>
      <c r="E389" t="s">
        <v>7369</v>
      </c>
      <c r="F389" t="s">
        <v>8498</v>
      </c>
      <c r="G389" t="s">
        <v>10652</v>
      </c>
      <c r="H389" t="s">
        <v>12607</v>
      </c>
      <c r="I389" s="1">
        <v>0</v>
      </c>
      <c r="J389" s="1">
        <v>111.34595255772589</v>
      </c>
      <c r="K389" s="1">
        <v>96.82256744150078</v>
      </c>
      <c r="L389" s="1">
        <v>181.54231395281397</v>
      </c>
      <c r="M389" s="1">
        <v>0</v>
      </c>
      <c r="N389" s="1">
        <v>1325.716378486703</v>
      </c>
      <c r="O389" s="1">
        <v>559.150326974667</v>
      </c>
      <c r="P389" s="1">
        <v>60.514104650937988</v>
      </c>
      <c r="Q389" s="1">
        <v>0</v>
      </c>
      <c r="R389" s="1">
        <v>6913.6800699059304</v>
      </c>
      <c r="S389" s="1">
        <v>208.41057641783041</v>
      </c>
      <c r="T389" s="1">
        <v>2057.4795581318917</v>
      </c>
      <c r="U389" s="1">
        <v>0</v>
      </c>
      <c r="V389" s="1">
        <v>240.8461365107332</v>
      </c>
      <c r="W389" s="1">
        <v>60.514104650937988</v>
      </c>
      <c r="X389" s="1"/>
      <c r="Y389" s="1">
        <v>1259.9036588325289</v>
      </c>
      <c r="Z389" s="1">
        <v>942.80975046161382</v>
      </c>
      <c r="AA389" s="1">
        <v>7762.5139425631805</v>
      </c>
      <c r="AB389" s="1"/>
      <c r="AC389" s="1">
        <v>1226.0157602280037</v>
      </c>
      <c r="AD389" s="1">
        <v>133.43362617124222</v>
      </c>
      <c r="AE389" s="1">
        <v>629.34668836975504</v>
      </c>
      <c r="AF389" s="1">
        <v>0</v>
      </c>
      <c r="AG389" s="1">
        <v>2147.0404330152796</v>
      </c>
      <c r="AH389" s="1">
        <v>0</v>
      </c>
      <c r="AI389" s="1">
        <v>0</v>
      </c>
      <c r="AJ389" s="1">
        <v>102.328503767271</v>
      </c>
      <c r="AK389" s="1">
        <v>229.95359767356436</v>
      </c>
      <c r="AL389" s="1">
        <v>26249.3671875</v>
      </c>
      <c r="AM389" s="1">
        <v>22903.603515625</v>
      </c>
      <c r="AN389" s="1">
        <v>3345.764404296875</v>
      </c>
      <c r="AO389" t="s">
        <v>13199</v>
      </c>
    </row>
    <row r="390" spans="1:41" x14ac:dyDescent="0.25">
      <c r="A390" s="1">
        <v>2014</v>
      </c>
      <c r="B390" t="s">
        <v>573</v>
      </c>
      <c r="C390" t="s">
        <v>6967</v>
      </c>
      <c r="D390" t="s">
        <v>7182</v>
      </c>
      <c r="E390" t="s">
        <v>7369</v>
      </c>
      <c r="F390" t="s">
        <v>8498</v>
      </c>
      <c r="G390" t="s">
        <v>10652</v>
      </c>
      <c r="H390" t="s">
        <v>12607</v>
      </c>
      <c r="I390" s="1"/>
      <c r="J390" s="1">
        <v>2574.5628424943952</v>
      </c>
      <c r="K390" s="1">
        <v>98.078584475976953</v>
      </c>
      <c r="L390" s="1">
        <v>183.8973458924568</v>
      </c>
      <c r="M390" s="1">
        <v>0</v>
      </c>
      <c r="N390" s="1">
        <v>1331.4167842613872</v>
      </c>
      <c r="O390" s="1">
        <v>566.40382534876687</v>
      </c>
      <c r="P390" s="1">
        <v>61.299115297485599</v>
      </c>
      <c r="Q390" s="1">
        <v>0</v>
      </c>
      <c r="R390" s="1">
        <v>138.48394271548503</v>
      </c>
      <c r="S390" s="1">
        <v>485.48899315608594</v>
      </c>
      <c r="T390" s="1">
        <v>2525.5235502564065</v>
      </c>
      <c r="U390" s="1">
        <v>0</v>
      </c>
      <c r="V390" s="1">
        <v>0</v>
      </c>
      <c r="W390" s="1">
        <v>61.299115297485599</v>
      </c>
      <c r="X390" s="1">
        <v>392.79044753728635</v>
      </c>
      <c r="Y390" s="1">
        <v>465.87327626089052</v>
      </c>
      <c r="Z390" s="1">
        <v>1567.4183781567067</v>
      </c>
      <c r="AA390" s="1">
        <v>7704.6789261827716</v>
      </c>
      <c r="AB390" s="1">
        <v>0</v>
      </c>
      <c r="AC390" s="1">
        <v>1241.5026289518823</v>
      </c>
      <c r="AD390" s="1">
        <v>3249.7725974961991</v>
      </c>
      <c r="AE390" s="1">
        <v>981.03104122095954</v>
      </c>
      <c r="AF390" s="1">
        <v>4385.3387083821199</v>
      </c>
      <c r="AG390" s="1">
        <v>4930.912074040948</v>
      </c>
      <c r="AH390" s="1">
        <v>39.463203450897396</v>
      </c>
      <c r="AI390" s="1">
        <v>0</v>
      </c>
      <c r="AJ390" s="1">
        <v>699.29377120196386</v>
      </c>
      <c r="AK390" s="1">
        <v>232.93663813044526</v>
      </c>
      <c r="AL390" s="1">
        <v>33917.46484375</v>
      </c>
      <c r="AM390" s="1">
        <v>26265.708984375</v>
      </c>
      <c r="AN390" s="1">
        <v>7651.7568359375</v>
      </c>
      <c r="AO390" t="s">
        <v>13200</v>
      </c>
    </row>
    <row r="391" spans="1:41" x14ac:dyDescent="0.25">
      <c r="A391" s="1">
        <v>2014</v>
      </c>
      <c r="B391" t="s">
        <v>573</v>
      </c>
      <c r="C391" t="s">
        <v>6967</v>
      </c>
      <c r="D391" t="s">
        <v>7182</v>
      </c>
      <c r="E391" t="s">
        <v>7369</v>
      </c>
      <c r="F391" t="s">
        <v>8499</v>
      </c>
      <c r="G391" t="s">
        <v>10652</v>
      </c>
      <c r="H391" t="s">
        <v>12607</v>
      </c>
      <c r="I391" s="1">
        <v>782.17671119591625</v>
      </c>
      <c r="J391" s="1">
        <v>0</v>
      </c>
      <c r="K391" s="1">
        <v>85.81876141647983</v>
      </c>
      <c r="L391" s="1"/>
      <c r="M391" s="1">
        <v>0</v>
      </c>
      <c r="N391" s="1">
        <v>171.02453167998482</v>
      </c>
      <c r="O391" s="1">
        <v>553.53101113629498</v>
      </c>
      <c r="P391" s="1">
        <v>1293.411332776946</v>
      </c>
      <c r="Q391" s="1">
        <v>398.36149562800477</v>
      </c>
      <c r="R391" s="1">
        <v>2472.5586545219849</v>
      </c>
      <c r="S391" s="1">
        <v>26.971610730893662</v>
      </c>
      <c r="T391" s="1">
        <v>110.33840753547408</v>
      </c>
      <c r="U391" s="1">
        <v>0</v>
      </c>
      <c r="V391" s="1">
        <v>0</v>
      </c>
      <c r="W391" s="1">
        <v>294.97134281150068</v>
      </c>
      <c r="X391" s="1">
        <v>643.19435784230632</v>
      </c>
      <c r="Y391" s="1"/>
      <c r="Z391" s="1">
        <v>1005.3054908787637</v>
      </c>
      <c r="AA391" s="1">
        <v>3399.3214011818968</v>
      </c>
      <c r="AB391" s="1">
        <v>0</v>
      </c>
      <c r="AC391" s="1">
        <v>230.20582384305757</v>
      </c>
      <c r="AD391" s="1">
        <v>1361.7746004177036</v>
      </c>
      <c r="AE391" s="1">
        <v>4947.0838009682775</v>
      </c>
      <c r="AF391" s="1">
        <v>5762.1168379636456</v>
      </c>
      <c r="AG391" s="1">
        <v>20850.931156632923</v>
      </c>
      <c r="AH391" s="1">
        <v>3237.0720065879559</v>
      </c>
      <c r="AI391" s="1">
        <v>0</v>
      </c>
      <c r="AJ391" s="1">
        <v>3076.89259328864</v>
      </c>
      <c r="AK391" s="1">
        <v>891.28913642544057</v>
      </c>
      <c r="AL391" s="1">
        <v>51594.3515625</v>
      </c>
      <c r="AM391" s="1">
        <v>44389.390625</v>
      </c>
      <c r="AN391" s="1">
        <v>7204.9609375</v>
      </c>
      <c r="AO391" t="s">
        <v>13201</v>
      </c>
    </row>
    <row r="392" spans="1:41" x14ac:dyDescent="0.25">
      <c r="A392" s="1">
        <v>2014</v>
      </c>
      <c r="B392" t="s">
        <v>574</v>
      </c>
      <c r="C392" t="s">
        <v>6967</v>
      </c>
      <c r="D392" t="s">
        <v>7182</v>
      </c>
      <c r="E392" t="s">
        <v>7369</v>
      </c>
      <c r="F392" t="s">
        <v>8499</v>
      </c>
      <c r="G392" t="s">
        <v>10652</v>
      </c>
      <c r="H392" t="s">
        <v>12607</v>
      </c>
      <c r="I392" s="1">
        <v>772.15997534596875</v>
      </c>
      <c r="J392" s="1">
        <v>0</v>
      </c>
      <c r="K392" s="1">
        <v>84.719746511313176</v>
      </c>
      <c r="L392" s="1"/>
      <c r="M392" s="1">
        <v>0</v>
      </c>
      <c r="N392" s="1">
        <v>91.217751068730905</v>
      </c>
      <c r="O392" s="1">
        <v>381.23885930090933</v>
      </c>
      <c r="P392" s="1">
        <v>1276.8476081347915</v>
      </c>
      <c r="Q392" s="1">
        <v>11.110934240854071</v>
      </c>
      <c r="R392" s="1"/>
      <c r="S392" s="1">
        <v>123.932886325121</v>
      </c>
      <c r="T392" s="1">
        <v>242.05641860375195</v>
      </c>
      <c r="U392" s="1">
        <v>0</v>
      </c>
      <c r="V392" s="1">
        <v>0</v>
      </c>
      <c r="W392" s="1">
        <v>291.19387158031361</v>
      </c>
      <c r="X392" s="1">
        <v>971.8565206940641</v>
      </c>
      <c r="Y392" s="1">
        <v>2030.8533520854789</v>
      </c>
      <c r="Z392" s="1">
        <v>263.84149627808961</v>
      </c>
      <c r="AA392" s="1">
        <v>3484.5247901895364</v>
      </c>
      <c r="AB392" s="1"/>
      <c r="AC392" s="1">
        <v>227.53303348752684</v>
      </c>
      <c r="AD392" s="1">
        <v>2352.6707494090274</v>
      </c>
      <c r="AE392" s="1">
        <v>263.84149627808961</v>
      </c>
      <c r="AF392" s="1">
        <v>0</v>
      </c>
      <c r="AG392" s="1">
        <v>21092.796317130946</v>
      </c>
      <c r="AH392" s="1">
        <v>1433.8877595824852</v>
      </c>
      <c r="AI392" s="1">
        <v>0</v>
      </c>
      <c r="AJ392" s="1">
        <v>2232.1160871816869</v>
      </c>
      <c r="AK392" s="1">
        <v>911.34241604312604</v>
      </c>
      <c r="AL392" s="1">
        <v>38539.7421875</v>
      </c>
      <c r="AM392" s="1">
        <v>31746.841796875</v>
      </c>
      <c r="AN392" s="1">
        <v>6792.89892578125</v>
      </c>
      <c r="AO392" t="s">
        <v>13202</v>
      </c>
    </row>
    <row r="393" spans="1:41" x14ac:dyDescent="0.25">
      <c r="A393" s="1">
        <v>2014</v>
      </c>
      <c r="B393" t="s">
        <v>575</v>
      </c>
      <c r="C393" t="s">
        <v>6968</v>
      </c>
      <c r="D393" t="s">
        <v>7182</v>
      </c>
      <c r="E393" t="s">
        <v>7370</v>
      </c>
      <c r="F393" t="s">
        <v>8500</v>
      </c>
      <c r="G393" t="s">
        <v>10652</v>
      </c>
      <c r="H393" t="s">
        <v>12607</v>
      </c>
      <c r="I393" s="1">
        <v>23337.65625</v>
      </c>
      <c r="J393" s="1">
        <v>19266.48046875</v>
      </c>
      <c r="K393" s="1">
        <v>2359.382080078125</v>
      </c>
      <c r="L393" s="1">
        <v>3175.7802734375</v>
      </c>
      <c r="M393" s="1">
        <v>20448.92578125</v>
      </c>
      <c r="N393" s="1">
        <v>20365.416015625</v>
      </c>
      <c r="O393" s="1">
        <v>6504.1337890625</v>
      </c>
      <c r="P393" s="1">
        <v>9105.3203125</v>
      </c>
      <c r="Q393" s="1">
        <v>5462.83349609375</v>
      </c>
      <c r="R393" s="1">
        <v>10858.7861328125</v>
      </c>
      <c r="S393" s="1">
        <v>45891.48828125</v>
      </c>
      <c r="T393" s="1">
        <v>15648.56640625</v>
      </c>
      <c r="U393" s="1">
        <v>15204.9794921875</v>
      </c>
      <c r="V393" s="1">
        <v>6763.775390625</v>
      </c>
      <c r="W393" s="1">
        <v>6286.205078125</v>
      </c>
      <c r="X393" s="1">
        <v>21032.28125</v>
      </c>
      <c r="Y393" s="1">
        <v>98988.96875</v>
      </c>
      <c r="Z393" s="1">
        <v>12083.958984375</v>
      </c>
      <c r="AA393" s="1">
        <v>130643.65625</v>
      </c>
      <c r="AB393" s="1">
        <v>3280.047119140625</v>
      </c>
      <c r="AC393" s="1">
        <v>11421.431640625</v>
      </c>
      <c r="AD393" s="1">
        <v>27235.03125</v>
      </c>
      <c r="AE393" s="1">
        <v>22872.87109375</v>
      </c>
      <c r="AF393" s="1">
        <v>52797.6796875</v>
      </c>
      <c r="AG393" s="1">
        <v>210908.59375</v>
      </c>
      <c r="AH393" s="1">
        <v>61751.96875</v>
      </c>
      <c r="AI393" s="1">
        <v>9436.3486328125</v>
      </c>
      <c r="AJ393" s="1">
        <v>43154.09375</v>
      </c>
      <c r="AK393" s="1">
        <v>3155.205322265625</v>
      </c>
      <c r="AL393" s="1">
        <v>919441.9375</v>
      </c>
      <c r="AM393" s="1">
        <v>696412.375</v>
      </c>
      <c r="AN393" s="1">
        <v>223029.578125</v>
      </c>
      <c r="AO393" t="s">
        <v>13203</v>
      </c>
    </row>
    <row r="394" spans="1:41" x14ac:dyDescent="0.25">
      <c r="A394" s="1">
        <v>2014</v>
      </c>
      <c r="B394" t="s">
        <v>575</v>
      </c>
      <c r="C394" t="s">
        <v>6968</v>
      </c>
      <c r="D394" t="s">
        <v>7182</v>
      </c>
      <c r="E394" t="s">
        <v>7370</v>
      </c>
      <c r="F394" t="s">
        <v>8500</v>
      </c>
      <c r="G394" t="s">
        <v>10653</v>
      </c>
      <c r="H394" t="s">
        <v>12607</v>
      </c>
      <c r="I394" s="1">
        <v>19282.823479999999</v>
      </c>
      <c r="J394" s="1">
        <v>15919</v>
      </c>
      <c r="K394" s="1">
        <v>1949.4480000000001</v>
      </c>
      <c r="L394" s="1">
        <v>2624</v>
      </c>
      <c r="M394" s="1">
        <v>16896</v>
      </c>
      <c r="N394" s="1">
        <v>16827</v>
      </c>
      <c r="O394" s="1">
        <v>5374.0643910000008</v>
      </c>
      <c r="P394" s="1">
        <v>7523.3040999999994</v>
      </c>
      <c r="Q394" s="1">
        <v>4513.6859999999997</v>
      </c>
      <c r="R394" s="1">
        <v>8972.1120349358316</v>
      </c>
      <c r="S394" s="1">
        <v>37918.010999999999</v>
      </c>
      <c r="T394" s="1">
        <v>12929.684999999999</v>
      </c>
      <c r="U394" s="1">
        <v>12563.17006</v>
      </c>
      <c r="V394" s="1">
        <v>5588.5941400000002</v>
      </c>
      <c r="W394" s="1">
        <v>5194</v>
      </c>
      <c r="X394" s="1">
        <v>17378</v>
      </c>
      <c r="Y394" s="1">
        <v>81790</v>
      </c>
      <c r="Z394" s="1">
        <v>9984.4149999999991</v>
      </c>
      <c r="AA394" s="1">
        <v>107944.7996342659</v>
      </c>
      <c r="AB394" s="1">
        <v>2710.1509999999998</v>
      </c>
      <c r="AC394" s="1">
        <v>9437</v>
      </c>
      <c r="AD394" s="1">
        <v>22503.044000000002</v>
      </c>
      <c r="AE394" s="1">
        <v>18898.7932</v>
      </c>
      <c r="AF394" s="1">
        <v>43624.274548761277</v>
      </c>
      <c r="AG394" s="1">
        <v>174264</v>
      </c>
      <c r="AH394" s="1">
        <v>51022.789349999999</v>
      </c>
      <c r="AI394" s="1">
        <v>7796.81743465</v>
      </c>
      <c r="AJ394" s="1">
        <v>35656.227539999993</v>
      </c>
      <c r="AK394" s="1">
        <v>2607</v>
      </c>
      <c r="AL394" s="1">
        <v>759692.25</v>
      </c>
      <c r="AM394" s="1">
        <v>575413.25</v>
      </c>
      <c r="AN394" s="1">
        <v>184279.015625</v>
      </c>
      <c r="AO394" t="s">
        <v>13204</v>
      </c>
    </row>
    <row r="395" spans="1:41" x14ac:dyDescent="0.25">
      <c r="A395" s="1">
        <v>2014</v>
      </c>
      <c r="B395" t="s">
        <v>575</v>
      </c>
      <c r="C395" t="s">
        <v>6968</v>
      </c>
      <c r="D395" t="s">
        <v>7182</v>
      </c>
      <c r="E395" t="s">
        <v>7371</v>
      </c>
      <c r="F395" t="s">
        <v>8501</v>
      </c>
      <c r="G395" t="s">
        <v>10654</v>
      </c>
      <c r="H395" t="s">
        <v>12607</v>
      </c>
      <c r="I395" s="1">
        <v>320.65475463867188</v>
      </c>
      <c r="J395" s="1">
        <v>647.50091552734375</v>
      </c>
      <c r="K395" s="1">
        <v>256.57980346679688</v>
      </c>
      <c r="L395" s="1">
        <v>0</v>
      </c>
      <c r="M395" s="1">
        <v>83.509468078613281</v>
      </c>
      <c r="N395" s="1">
        <v>18.154232025146484</v>
      </c>
      <c r="O395" s="1">
        <v>6.571617603302002</v>
      </c>
      <c r="P395" s="1">
        <v>254.439697265625</v>
      </c>
      <c r="Q395" s="1">
        <v>43.570156097412109</v>
      </c>
      <c r="R395" s="1">
        <v>65.213630676269531</v>
      </c>
      <c r="S395" s="1">
        <v>130.16099548339844</v>
      </c>
      <c r="T395" s="1">
        <v>383.8724365234375</v>
      </c>
      <c r="U395" s="1">
        <v>45.441421508789063</v>
      </c>
      <c r="V395" s="1">
        <v>239.63584899902344</v>
      </c>
      <c r="W395" s="1">
        <v>0</v>
      </c>
      <c r="X395" s="1">
        <v>174.28062438964844</v>
      </c>
      <c r="Y395" s="1">
        <v>4403.00634765625</v>
      </c>
      <c r="Z395" s="1">
        <v>0</v>
      </c>
      <c r="AA395" s="1">
        <v>1670.85400390625</v>
      </c>
      <c r="AB395" s="1">
        <v>116.63246154785156</v>
      </c>
      <c r="AC395" s="1">
        <v>3.6308462619781494</v>
      </c>
      <c r="AD395" s="1">
        <v>52.088119506835938</v>
      </c>
      <c r="AE395" s="1">
        <v>0</v>
      </c>
      <c r="AF395" s="1">
        <v>516.4989013671875</v>
      </c>
      <c r="AG395" s="1">
        <v>25872.201171875</v>
      </c>
      <c r="AH395" s="1">
        <v>4697.048828125</v>
      </c>
      <c r="AI395" s="1">
        <v>2172.6474609375</v>
      </c>
      <c r="AJ395" s="1">
        <v>925.6104736328125</v>
      </c>
      <c r="AK395" s="1">
        <v>0</v>
      </c>
      <c r="AL395" s="1">
        <v>43099.8046875</v>
      </c>
      <c r="AM395" s="1">
        <v>35026.41015625</v>
      </c>
      <c r="AN395" s="1">
        <v>8073.3916015625</v>
      </c>
      <c r="AO395" t="s">
        <v>13205</v>
      </c>
    </row>
    <row r="396" spans="1:41" x14ac:dyDescent="0.25">
      <c r="A396" s="1">
        <v>2014</v>
      </c>
      <c r="B396" t="s">
        <v>575</v>
      </c>
      <c r="C396" t="s">
        <v>6968</v>
      </c>
      <c r="D396" t="s">
        <v>7182</v>
      </c>
      <c r="E396" t="s">
        <v>7371</v>
      </c>
      <c r="F396" t="s">
        <v>8501</v>
      </c>
      <c r="G396" t="s">
        <v>10655</v>
      </c>
      <c r="H396" t="s">
        <v>12607</v>
      </c>
      <c r="I396" s="1">
        <v>264.94215000000003</v>
      </c>
      <c r="J396" s="1">
        <v>535</v>
      </c>
      <c r="K396" s="1">
        <v>212</v>
      </c>
      <c r="L396" s="1">
        <v>0</v>
      </c>
      <c r="M396" s="1">
        <v>69</v>
      </c>
      <c r="N396" s="1">
        <v>15</v>
      </c>
      <c r="O396" s="1">
        <v>5.4298229999999998</v>
      </c>
      <c r="P396" s="1">
        <v>210.23173</v>
      </c>
      <c r="Q396" s="1">
        <v>36</v>
      </c>
      <c r="R396" s="1">
        <v>53.883000000000003</v>
      </c>
      <c r="S396" s="1">
        <v>107.54600000000001</v>
      </c>
      <c r="T396" s="1">
        <v>317.17599999999999</v>
      </c>
      <c r="U396" s="1">
        <v>37.546140000000001</v>
      </c>
      <c r="V396" s="1">
        <v>198</v>
      </c>
      <c r="W396" s="1">
        <v>0</v>
      </c>
      <c r="X396" s="1">
        <v>144</v>
      </c>
      <c r="Y396" s="1">
        <v>3638</v>
      </c>
      <c r="Z396" s="1">
        <v>0</v>
      </c>
      <c r="AA396" s="1">
        <v>1380.54919</v>
      </c>
      <c r="AB396" s="1">
        <v>96.367999999999995</v>
      </c>
      <c r="AC396" s="1">
        <v>3</v>
      </c>
      <c r="AD396" s="1">
        <v>43.037999999999997</v>
      </c>
      <c r="AE396" s="1">
        <v>0</v>
      </c>
      <c r="AF396" s="1">
        <v>426.75910876127699</v>
      </c>
      <c r="AG396" s="1">
        <v>21377</v>
      </c>
      <c r="AH396" s="1">
        <v>3880.953903166218</v>
      </c>
      <c r="AI396" s="1">
        <v>1795.1578744150011</v>
      </c>
      <c r="AJ396" s="1">
        <v>764.78901999999994</v>
      </c>
      <c r="AK396" s="1">
        <v>0</v>
      </c>
      <c r="AL396" s="1">
        <v>35611.3671875</v>
      </c>
      <c r="AM396" s="1">
        <v>28940.701171875</v>
      </c>
      <c r="AN396" s="1">
        <v>6670.66943359375</v>
      </c>
      <c r="AO396" t="s">
        <v>13206</v>
      </c>
    </row>
    <row r="397" spans="1:41" x14ac:dyDescent="0.25">
      <c r="A397" s="1">
        <v>2014</v>
      </c>
      <c r="B397" t="s">
        <v>575</v>
      </c>
      <c r="C397" t="s">
        <v>6968</v>
      </c>
      <c r="D397" t="s">
        <v>7182</v>
      </c>
      <c r="E397" t="s">
        <v>7372</v>
      </c>
      <c r="F397" t="s">
        <v>8502</v>
      </c>
      <c r="G397" t="s">
        <v>10656</v>
      </c>
      <c r="H397" t="s">
        <v>12607</v>
      </c>
      <c r="I397" s="1">
        <v>3253.41015625</v>
      </c>
      <c r="J397" s="1">
        <v>9392.9990234375</v>
      </c>
      <c r="K397" s="1">
        <v>1260.5838623046875</v>
      </c>
      <c r="L397" s="1">
        <v>1555.2125244140625</v>
      </c>
      <c r="M397" s="1">
        <v>4889.53955078125</v>
      </c>
      <c r="N397" s="1">
        <v>3283.495361328125</v>
      </c>
      <c r="O397" s="1">
        <v>4946.3017578125</v>
      </c>
      <c r="P397" s="1">
        <v>4465.2236328125</v>
      </c>
      <c r="Q397" s="1">
        <v>1707.7794189453125</v>
      </c>
      <c r="R397" s="1">
        <v>6926.92138671875</v>
      </c>
      <c r="S397" s="1">
        <v>2773.39404296875</v>
      </c>
      <c r="T397" s="1">
        <v>5844.97607421875</v>
      </c>
      <c r="U397" s="1">
        <v>512.37152099609375</v>
      </c>
      <c r="V397" s="1">
        <v>1689.5538330078125</v>
      </c>
      <c r="W397" s="1">
        <v>1095.3052978515625</v>
      </c>
      <c r="X397" s="1">
        <v>11783.306640625</v>
      </c>
      <c r="Y397" s="1">
        <v>18202.642578125</v>
      </c>
      <c r="Z397" s="1">
        <v>5532.416015625</v>
      </c>
      <c r="AA397" s="1">
        <v>51686.4140625</v>
      </c>
      <c r="AB397" s="1">
        <v>863.607666015625</v>
      </c>
      <c r="AC397" s="1">
        <v>7260.482421875</v>
      </c>
      <c r="AD397" s="1">
        <v>9579.6357421875</v>
      </c>
      <c r="AE397" s="1">
        <v>4045.56005859375</v>
      </c>
      <c r="AF397" s="1">
        <v>15626.1337890625</v>
      </c>
      <c r="AG397" s="1">
        <v>70692.578125</v>
      </c>
      <c r="AH397" s="1">
        <v>15645.083984375</v>
      </c>
      <c r="AI397" s="1">
        <v>572.2779541015625</v>
      </c>
      <c r="AJ397" s="1">
        <v>23323.3203125</v>
      </c>
      <c r="AK397" s="1">
        <v>1937.66162109375</v>
      </c>
      <c r="AL397" s="1">
        <v>290348.1875</v>
      </c>
      <c r="AM397" s="1">
        <v>229156.53125</v>
      </c>
      <c r="AN397" s="1">
        <v>61191.671875</v>
      </c>
      <c r="AO397" t="s">
        <v>13207</v>
      </c>
    </row>
    <row r="398" spans="1:41" x14ac:dyDescent="0.25">
      <c r="A398" s="1">
        <v>2014</v>
      </c>
      <c r="B398" t="s">
        <v>575</v>
      </c>
      <c r="C398" t="s">
        <v>6968</v>
      </c>
      <c r="D398" t="s">
        <v>7182</v>
      </c>
      <c r="E398" t="s">
        <v>7372</v>
      </c>
      <c r="F398" t="s">
        <v>8502</v>
      </c>
      <c r="G398" t="s">
        <v>10657</v>
      </c>
      <c r="H398" t="s">
        <v>12607</v>
      </c>
      <c r="I398" s="1">
        <v>2688.1420600000001</v>
      </c>
      <c r="J398" s="1">
        <v>7761</v>
      </c>
      <c r="K398" s="1">
        <v>1041.5619999999999</v>
      </c>
      <c r="L398" s="1">
        <v>1285</v>
      </c>
      <c r="M398" s="1">
        <v>4040</v>
      </c>
      <c r="N398" s="1">
        <v>2713</v>
      </c>
      <c r="O398" s="1">
        <v>4086.9000620000011</v>
      </c>
      <c r="P398" s="1">
        <v>3689.4074300000002</v>
      </c>
      <c r="Q398" s="1">
        <v>1411.059</v>
      </c>
      <c r="R398" s="1">
        <v>5723.3939999999993</v>
      </c>
      <c r="S398" s="1">
        <v>2291.527</v>
      </c>
      <c r="T398" s="1">
        <v>4829.433</v>
      </c>
      <c r="U398" s="1">
        <v>423.34881999999988</v>
      </c>
      <c r="V398" s="1">
        <v>1396</v>
      </c>
      <c r="W398" s="1">
        <v>905</v>
      </c>
      <c r="X398" s="1">
        <v>9736</v>
      </c>
      <c r="Y398" s="1">
        <v>15040</v>
      </c>
      <c r="Z398" s="1">
        <v>4571.1790000000001</v>
      </c>
      <c r="AA398" s="1">
        <v>42706.086960000001</v>
      </c>
      <c r="AB398" s="1">
        <v>713.55899999999997</v>
      </c>
      <c r="AC398" s="1">
        <v>5999</v>
      </c>
      <c r="AD398" s="1">
        <v>7915.2090000000007</v>
      </c>
      <c r="AE398" s="1">
        <v>3342.6587100000002</v>
      </c>
      <c r="AF398" s="1">
        <v>12911.15</v>
      </c>
      <c r="AG398" s="1">
        <v>58410</v>
      </c>
      <c r="AH398" s="1">
        <v>12926.80741679689</v>
      </c>
      <c r="AI398" s="1">
        <v>472.84673047000001</v>
      </c>
      <c r="AJ398" s="1">
        <v>19270.978050000002</v>
      </c>
      <c r="AK398" s="1">
        <v>1601</v>
      </c>
      <c r="AL398" s="1">
        <v>239901.265625</v>
      </c>
      <c r="AM398" s="1">
        <v>189341.40625</v>
      </c>
      <c r="AN398" s="1">
        <v>50559.84765625</v>
      </c>
      <c r="AO398" t="s">
        <v>13208</v>
      </c>
    </row>
    <row r="399" spans="1:41" x14ac:dyDescent="0.25">
      <c r="A399" s="1">
        <v>2014</v>
      </c>
      <c r="B399" t="s">
        <v>575</v>
      </c>
      <c r="C399" t="s">
        <v>6968</v>
      </c>
      <c r="D399" t="s">
        <v>7182</v>
      </c>
      <c r="E399" t="s">
        <v>7373</v>
      </c>
      <c r="F399" t="s">
        <v>8503</v>
      </c>
      <c r="G399" t="s">
        <v>10658</v>
      </c>
      <c r="H399" t="s">
        <v>12607</v>
      </c>
      <c r="I399" s="1">
        <v>17220.677734375</v>
      </c>
      <c r="J399" s="1">
        <v>14320.0576171875</v>
      </c>
      <c r="K399" s="1">
        <v>2105.22265625</v>
      </c>
      <c r="L399" s="1">
        <v>2766.704833984375</v>
      </c>
      <c r="M399" s="1">
        <v>18163.9140625</v>
      </c>
      <c r="N399" s="1">
        <v>19503.6953125</v>
      </c>
      <c r="O399" s="1">
        <v>5833.34130859375</v>
      </c>
      <c r="P399" s="1">
        <v>9203.353515625</v>
      </c>
      <c r="Q399" s="1">
        <v>5385.8388671875</v>
      </c>
      <c r="R399" s="1">
        <v>10993.400390625</v>
      </c>
      <c r="S399" s="1">
        <v>39173.21484375</v>
      </c>
      <c r="T399" s="1">
        <v>15410.806640625</v>
      </c>
      <c r="U399" s="1">
        <v>15202.755859375</v>
      </c>
      <c r="V399" s="1">
        <v>6779.50927734375</v>
      </c>
      <c r="W399" s="1">
        <v>4519.193359375</v>
      </c>
      <c r="X399" s="1">
        <v>18953.017578125</v>
      </c>
      <c r="Y399" s="1">
        <v>93462.828125</v>
      </c>
      <c r="Z399" s="1">
        <v>11486.6376953125</v>
      </c>
      <c r="AA399" s="1">
        <v>119439.328125</v>
      </c>
      <c r="AB399" s="1">
        <v>3280.047119140625</v>
      </c>
      <c r="AC399" s="1">
        <v>11406.9091796875</v>
      </c>
      <c r="AD399" s="1">
        <v>24923.75390625</v>
      </c>
      <c r="AE399" s="1">
        <v>22881.716796875</v>
      </c>
      <c r="AF399" s="1">
        <v>47623.109375</v>
      </c>
      <c r="AG399" s="1">
        <v>180588.609375</v>
      </c>
      <c r="AH399" s="1">
        <v>55058.67578125</v>
      </c>
      <c r="AI399" s="1">
        <v>6455.63525390625</v>
      </c>
      <c r="AJ399" s="1">
        <v>38221.3515625</v>
      </c>
      <c r="AK399" s="1">
        <v>2959.1396484375</v>
      </c>
      <c r="AL399" s="1">
        <v>823322.4375</v>
      </c>
      <c r="AM399" s="1">
        <v>626486.5</v>
      </c>
      <c r="AN399" s="1">
        <v>196835.96875</v>
      </c>
      <c r="AO399" t="s">
        <v>13209</v>
      </c>
    </row>
    <row r="400" spans="1:41" x14ac:dyDescent="0.25">
      <c r="A400" s="1">
        <v>2014</v>
      </c>
      <c r="B400" t="s">
        <v>575</v>
      </c>
      <c r="C400" t="s">
        <v>6968</v>
      </c>
      <c r="D400" t="s">
        <v>7182</v>
      </c>
      <c r="E400" t="s">
        <v>7373</v>
      </c>
      <c r="F400" t="s">
        <v>8503</v>
      </c>
      <c r="G400" t="s">
        <v>10659</v>
      </c>
      <c r="H400" t="s">
        <v>12607</v>
      </c>
      <c r="I400" s="1">
        <v>14228.6486205</v>
      </c>
      <c r="J400" s="1">
        <v>11832</v>
      </c>
      <c r="K400" s="1">
        <v>1739.4480000000001</v>
      </c>
      <c r="L400" s="1">
        <v>2286</v>
      </c>
      <c r="M400" s="1">
        <v>15008</v>
      </c>
      <c r="N400" s="1">
        <v>16115</v>
      </c>
      <c r="O400" s="1">
        <v>4819.8193810000012</v>
      </c>
      <c r="P400" s="1">
        <v>7604.3040999999994</v>
      </c>
      <c r="Q400" s="1">
        <v>4450.0690000000004</v>
      </c>
      <c r="R400" s="1">
        <v>9083.3370349358302</v>
      </c>
      <c r="S400" s="1">
        <v>32367.010999999999</v>
      </c>
      <c r="T400" s="1">
        <v>12733.235000000001</v>
      </c>
      <c r="U400" s="1">
        <v>12561.332850000001</v>
      </c>
      <c r="V400" s="1">
        <v>5601.5941400000002</v>
      </c>
      <c r="W400" s="1">
        <v>3734</v>
      </c>
      <c r="X400" s="1">
        <v>15660</v>
      </c>
      <c r="Y400" s="1">
        <v>77224</v>
      </c>
      <c r="Z400" s="1">
        <v>9490.8759999999984</v>
      </c>
      <c r="AA400" s="1">
        <v>98687.179644265925</v>
      </c>
      <c r="AB400" s="1">
        <v>2710.1509999999998</v>
      </c>
      <c r="AC400" s="1">
        <v>9425</v>
      </c>
      <c r="AD400" s="1">
        <v>20593.342000000001</v>
      </c>
      <c r="AE400" s="1">
        <v>18906.102559999999</v>
      </c>
      <c r="AF400" s="1">
        <v>39348.766588761282</v>
      </c>
      <c r="AG400" s="1">
        <v>149212</v>
      </c>
      <c r="AH400" s="1">
        <v>45492.43311460461</v>
      </c>
      <c r="AI400" s="1">
        <v>5333.9923520800003</v>
      </c>
      <c r="AJ400" s="1">
        <v>31580.532907743371</v>
      </c>
      <c r="AK400" s="1">
        <v>2445</v>
      </c>
      <c r="AL400" s="1">
        <v>680273.25</v>
      </c>
      <c r="AM400" s="1">
        <v>517636.75</v>
      </c>
      <c r="AN400" s="1">
        <v>162636.4375</v>
      </c>
      <c r="AO400" t="s">
        <v>13210</v>
      </c>
    </row>
    <row r="401" spans="1:41" x14ac:dyDescent="0.25">
      <c r="A401" s="1">
        <v>2014</v>
      </c>
      <c r="B401" t="s">
        <v>575</v>
      </c>
      <c r="C401" t="s">
        <v>6968</v>
      </c>
      <c r="D401" t="s">
        <v>7182</v>
      </c>
      <c r="E401" t="s">
        <v>7374</v>
      </c>
      <c r="F401" t="s">
        <v>8504</v>
      </c>
      <c r="G401" t="s">
        <v>10660</v>
      </c>
      <c r="H401" t="s">
        <v>12607</v>
      </c>
      <c r="I401" s="1">
        <v>4478.99853515625</v>
      </c>
      <c r="J401" s="1">
        <v>5716.162109375</v>
      </c>
      <c r="K401" s="1">
        <v>269.27325439453125</v>
      </c>
      <c r="L401" s="1">
        <v>474.43057250976563</v>
      </c>
      <c r="M401" s="1">
        <v>3846.276611328125</v>
      </c>
      <c r="N401" s="1">
        <v>5411.17138671875</v>
      </c>
      <c r="O401" s="1">
        <v>75.981727600097656</v>
      </c>
      <c r="P401" s="1">
        <v>0</v>
      </c>
      <c r="Q401" s="1">
        <v>280.78424072265625</v>
      </c>
      <c r="R401" s="1">
        <v>208.16851806640625</v>
      </c>
      <c r="S401" s="1">
        <v>10881.3798828125</v>
      </c>
      <c r="T401" s="1">
        <v>330.51837158203125</v>
      </c>
      <c r="U401" s="1">
        <v>0</v>
      </c>
      <c r="V401" s="1">
        <v>1115.880126953125</v>
      </c>
      <c r="W401" s="1">
        <v>919.81439208984375</v>
      </c>
      <c r="X401" s="1">
        <v>2310.428466796875</v>
      </c>
      <c r="Y401" s="1">
        <v>17740.314453125</v>
      </c>
      <c r="Z401" s="1">
        <v>997.3402099609375</v>
      </c>
      <c r="AA401" s="1">
        <v>19920.974609375</v>
      </c>
      <c r="AB401" s="1">
        <v>2.4931812286376953</v>
      </c>
      <c r="AC401" s="1">
        <v>761.2674560546875</v>
      </c>
      <c r="AD401" s="1">
        <v>3949.398681640625</v>
      </c>
      <c r="AE401" s="1">
        <v>1785.3887939453125</v>
      </c>
      <c r="AF401" s="1">
        <v>8869.80859375</v>
      </c>
      <c r="AG401" s="1">
        <v>38380.46484375</v>
      </c>
      <c r="AH401" s="1">
        <v>14282.8525390625</v>
      </c>
      <c r="AI401" s="1">
        <v>3221.69287109375</v>
      </c>
      <c r="AJ401" s="1">
        <v>7320.04833984375</v>
      </c>
      <c r="AK401" s="1">
        <v>183.96287536621094</v>
      </c>
      <c r="AL401" s="1">
        <v>153735.28125</v>
      </c>
      <c r="AM401" s="1">
        <v>113461.203125</v>
      </c>
      <c r="AN401" s="1">
        <v>40274.0703125</v>
      </c>
      <c r="AO401" t="s">
        <v>13211</v>
      </c>
    </row>
    <row r="402" spans="1:41" x14ac:dyDescent="0.25">
      <c r="A402" s="1">
        <v>2014</v>
      </c>
      <c r="B402" t="s">
        <v>575</v>
      </c>
      <c r="C402" t="s">
        <v>6968</v>
      </c>
      <c r="D402" t="s">
        <v>7182</v>
      </c>
      <c r="E402" t="s">
        <v>7374</v>
      </c>
      <c r="F402" t="s">
        <v>8504</v>
      </c>
      <c r="G402" t="s">
        <v>10661</v>
      </c>
      <c r="H402" t="s">
        <v>12607</v>
      </c>
      <c r="I402" s="1">
        <v>3700.7888600000028</v>
      </c>
      <c r="J402" s="1">
        <v>4723</v>
      </c>
      <c r="K402" s="1">
        <v>222.488</v>
      </c>
      <c r="L402" s="1">
        <v>392</v>
      </c>
      <c r="M402" s="1">
        <v>3178</v>
      </c>
      <c r="N402" s="1">
        <v>4471</v>
      </c>
      <c r="O402" s="1">
        <v>62.780177000000002</v>
      </c>
      <c r="P402" s="1">
        <v>0</v>
      </c>
      <c r="Q402" s="1">
        <v>231.999</v>
      </c>
      <c r="R402" s="1">
        <v>172</v>
      </c>
      <c r="S402" s="1">
        <v>8990.7800000000007</v>
      </c>
      <c r="T402" s="1">
        <v>273.09199999999998</v>
      </c>
      <c r="U402" s="1">
        <v>0</v>
      </c>
      <c r="V402" s="1">
        <v>922</v>
      </c>
      <c r="W402" s="1">
        <v>760</v>
      </c>
      <c r="X402" s="1">
        <v>1909</v>
      </c>
      <c r="Y402" s="1">
        <v>14658</v>
      </c>
      <c r="Z402" s="1">
        <v>824.05600000000004</v>
      </c>
      <c r="AA402" s="1">
        <v>16459.778720000009</v>
      </c>
      <c r="AB402" s="1">
        <v>2.06</v>
      </c>
      <c r="AC402" s="1">
        <v>629</v>
      </c>
      <c r="AD402" s="1">
        <v>3263.2049999999999</v>
      </c>
      <c r="AE402" s="1">
        <v>1475.18399</v>
      </c>
      <c r="AF402" s="1">
        <v>7328.7120000000004</v>
      </c>
      <c r="AG402" s="1">
        <v>31712</v>
      </c>
      <c r="AH402" s="1">
        <v>11801.259088223391</v>
      </c>
      <c r="AI402" s="1">
        <v>2661.9355453849998</v>
      </c>
      <c r="AJ402" s="1">
        <v>6048.2166700000007</v>
      </c>
      <c r="AK402" s="1">
        <v>152</v>
      </c>
      <c r="AL402" s="1">
        <v>127024.3359375</v>
      </c>
      <c r="AM402" s="1">
        <v>93747.734375</v>
      </c>
      <c r="AN402" s="1">
        <v>33276.59765625</v>
      </c>
      <c r="AO402" t="s">
        <v>13212</v>
      </c>
    </row>
    <row r="403" spans="1:41" x14ac:dyDescent="0.25">
      <c r="A403" s="1">
        <v>2014</v>
      </c>
      <c r="B403" t="s">
        <v>575</v>
      </c>
      <c r="C403" t="s">
        <v>6968</v>
      </c>
      <c r="D403" t="s">
        <v>7182</v>
      </c>
      <c r="E403" t="s">
        <v>7375</v>
      </c>
      <c r="F403" t="s">
        <v>8505</v>
      </c>
      <c r="G403" t="s">
        <v>10662</v>
      </c>
      <c r="H403" t="s">
        <v>12607</v>
      </c>
      <c r="I403" s="1">
        <v>0</v>
      </c>
      <c r="J403" s="1">
        <v>0</v>
      </c>
      <c r="K403" s="1"/>
      <c r="L403" s="1"/>
      <c r="M403" s="1"/>
      <c r="N403" s="1">
        <v>0</v>
      </c>
      <c r="O403" s="1"/>
      <c r="P403" s="1">
        <v>0</v>
      </c>
      <c r="Q403" s="1">
        <v>0</v>
      </c>
      <c r="R403" s="1">
        <v>161.00746154785156</v>
      </c>
      <c r="S403" s="1">
        <v>411.49591064453125</v>
      </c>
      <c r="T403" s="1"/>
      <c r="U403" s="1">
        <v>200.13587951660156</v>
      </c>
      <c r="V403" s="1">
        <v>0</v>
      </c>
      <c r="W403" s="1"/>
      <c r="X403" s="1"/>
      <c r="Y403" s="1">
        <v>0</v>
      </c>
      <c r="Z403" s="1">
        <v>0</v>
      </c>
      <c r="AA403" s="1">
        <v>3643.308349609375</v>
      </c>
      <c r="AB403" s="1">
        <v>0</v>
      </c>
      <c r="AC403" s="1">
        <v>203.327392578125</v>
      </c>
      <c r="AD403" s="1">
        <v>0</v>
      </c>
      <c r="AE403" s="1">
        <v>600.67431640625</v>
      </c>
      <c r="AF403" s="1">
        <v>363.80117797851563</v>
      </c>
      <c r="AG403" s="1">
        <v>5098.91845703125</v>
      </c>
      <c r="AH403" s="1">
        <v>209.18669128417969</v>
      </c>
      <c r="AI403" s="1"/>
      <c r="AJ403" s="1">
        <v>530.8804931640625</v>
      </c>
      <c r="AK403" s="1"/>
      <c r="AL403" s="1">
        <v>11422.7373046875</v>
      </c>
      <c r="AM403" s="1">
        <v>10802.0546875</v>
      </c>
      <c r="AN403" s="1">
        <v>620.6826171875</v>
      </c>
      <c r="AO403" t="s">
        <v>13213</v>
      </c>
    </row>
    <row r="404" spans="1:41" x14ac:dyDescent="0.25">
      <c r="A404" s="1">
        <v>2014</v>
      </c>
      <c r="B404" t="s">
        <v>575</v>
      </c>
      <c r="C404" t="s">
        <v>6968</v>
      </c>
      <c r="D404" t="s">
        <v>7182</v>
      </c>
      <c r="E404" t="s">
        <v>7375</v>
      </c>
      <c r="F404" t="s">
        <v>8505</v>
      </c>
      <c r="G404" t="s">
        <v>10663</v>
      </c>
      <c r="H404" t="s">
        <v>12607</v>
      </c>
      <c r="I404" s="1">
        <v>0</v>
      </c>
      <c r="J404" s="1">
        <v>0</v>
      </c>
      <c r="K404" s="1"/>
      <c r="L404" s="1"/>
      <c r="M404" s="1"/>
      <c r="N404" s="1">
        <v>0</v>
      </c>
      <c r="O404" s="1"/>
      <c r="P404" s="1">
        <v>0</v>
      </c>
      <c r="Q404" s="1">
        <v>0</v>
      </c>
      <c r="R404" s="1">
        <v>133.03299999999999</v>
      </c>
      <c r="S404" s="1">
        <v>340</v>
      </c>
      <c r="T404" s="1"/>
      <c r="U404" s="1">
        <v>165.363</v>
      </c>
      <c r="V404" s="1">
        <v>0</v>
      </c>
      <c r="W404" s="1"/>
      <c r="X404" s="1"/>
      <c r="Y404" s="1">
        <v>0</v>
      </c>
      <c r="Z404" s="1">
        <v>0</v>
      </c>
      <c r="AA404" s="1">
        <v>3010.296859999999</v>
      </c>
      <c r="AB404" s="1">
        <v>0</v>
      </c>
      <c r="AC404" s="1">
        <v>168</v>
      </c>
      <c r="AD404" s="1">
        <v>0</v>
      </c>
      <c r="AE404" s="1">
        <v>496.30936000000003</v>
      </c>
      <c r="AF404" s="1">
        <v>300.59204000000011</v>
      </c>
      <c r="AG404" s="1">
        <v>4213</v>
      </c>
      <c r="AH404" s="1">
        <v>172.84126460461189</v>
      </c>
      <c r="AI404" s="1"/>
      <c r="AJ404" s="1">
        <v>438.6419677434032</v>
      </c>
      <c r="AK404" s="1"/>
      <c r="AL404" s="1">
        <v>9438.076171875</v>
      </c>
      <c r="AM404" s="1">
        <v>8925.2353515625</v>
      </c>
      <c r="AN404" s="1">
        <v>512.84124755859375</v>
      </c>
      <c r="AO404" t="s">
        <v>13214</v>
      </c>
    </row>
    <row r="405" spans="1:41" x14ac:dyDescent="0.25">
      <c r="A405" s="1">
        <v>2014</v>
      </c>
      <c r="B405" t="s">
        <v>575</v>
      </c>
      <c r="C405" t="s">
        <v>6968</v>
      </c>
      <c r="D405" t="s">
        <v>7182</v>
      </c>
      <c r="E405" t="s">
        <v>7376</v>
      </c>
      <c r="F405" t="s">
        <v>8506</v>
      </c>
      <c r="G405" t="s">
        <v>10664</v>
      </c>
      <c r="H405" t="s">
        <v>12607</v>
      </c>
      <c r="I405" s="1">
        <v>21802.6953125</v>
      </c>
      <c r="J405" s="1">
        <v>19266.48046875</v>
      </c>
      <c r="K405" s="1">
        <v>1880.1103515625</v>
      </c>
      <c r="L405" s="1">
        <v>2449.61083984375</v>
      </c>
      <c r="M405" s="1">
        <v>19141.822265625</v>
      </c>
      <c r="N405" s="1">
        <v>18416.86328125</v>
      </c>
      <c r="O405" s="1">
        <v>6422.98583984375</v>
      </c>
      <c r="P405" s="1">
        <v>8128.47119140625</v>
      </c>
      <c r="Q405" s="1">
        <v>5462.83349609375</v>
      </c>
      <c r="R405" s="1">
        <v>9990.1123046875</v>
      </c>
      <c r="S405" s="1">
        <v>24862.837890625</v>
      </c>
      <c r="T405" s="1">
        <v>12123.0146484375</v>
      </c>
      <c r="U405" s="1">
        <v>15115.8134765625</v>
      </c>
      <c r="V405" s="1">
        <v>6513.2470703125</v>
      </c>
      <c r="W405" s="1">
        <v>5067.451171875</v>
      </c>
      <c r="X405" s="1">
        <v>20879.787109375</v>
      </c>
      <c r="Y405" s="1">
        <v>91642.5625</v>
      </c>
      <c r="Z405" s="1">
        <v>11978.0634765625</v>
      </c>
      <c r="AA405" s="1">
        <v>123398.0859375</v>
      </c>
      <c r="AB405" s="1">
        <v>2348.489501953125</v>
      </c>
      <c r="AC405" s="1">
        <v>10525.8232421875</v>
      </c>
      <c r="AD405" s="1">
        <v>27235.03125</v>
      </c>
      <c r="AE405" s="1">
        <v>22229.328125</v>
      </c>
      <c r="AF405" s="1">
        <v>38521.9765625</v>
      </c>
      <c r="AG405" s="1">
        <v>198534.671875</v>
      </c>
      <c r="AH405" s="1">
        <v>57250.80078125</v>
      </c>
      <c r="AI405" s="1">
        <v>9327.4228515625</v>
      </c>
      <c r="AJ405" s="1">
        <v>41769.6484375</v>
      </c>
      <c r="AK405" s="1">
        <v>3097.11181640625</v>
      </c>
      <c r="AL405" s="1">
        <v>835383.1875</v>
      </c>
      <c r="AM405" s="1">
        <v>645746.25</v>
      </c>
      <c r="AN405" s="1">
        <v>189636.875</v>
      </c>
      <c r="AO405" t="s">
        <v>13215</v>
      </c>
    </row>
    <row r="406" spans="1:41" x14ac:dyDescent="0.25">
      <c r="A406" s="1">
        <v>2014</v>
      </c>
      <c r="B406" t="s">
        <v>575</v>
      </c>
      <c r="C406" t="s">
        <v>6968</v>
      </c>
      <c r="D406" t="s">
        <v>7182</v>
      </c>
      <c r="E406" t="s">
        <v>7376</v>
      </c>
      <c r="F406" t="s">
        <v>8506</v>
      </c>
      <c r="G406" t="s">
        <v>10665</v>
      </c>
      <c r="H406" t="s">
        <v>12607</v>
      </c>
      <c r="I406" s="1">
        <v>18014.556939999999</v>
      </c>
      <c r="J406" s="1">
        <v>15919</v>
      </c>
      <c r="K406" s="1">
        <v>1553.4480000000001</v>
      </c>
      <c r="L406" s="1">
        <v>2024</v>
      </c>
      <c r="M406" s="1">
        <v>15816</v>
      </c>
      <c r="N406" s="1">
        <v>15217</v>
      </c>
      <c r="O406" s="1">
        <v>5307.0156410000009</v>
      </c>
      <c r="P406" s="1">
        <v>6716.1789500000004</v>
      </c>
      <c r="Q406" s="1">
        <v>4513.6859999999997</v>
      </c>
      <c r="R406" s="1">
        <v>8254.3669999999984</v>
      </c>
      <c r="S406" s="1">
        <v>20543.010999999999</v>
      </c>
      <c r="T406" s="1">
        <v>10016.684999999999</v>
      </c>
      <c r="U406" s="1">
        <v>12489.496499999999</v>
      </c>
      <c r="V406" s="1">
        <v>5381.5941400000002</v>
      </c>
      <c r="W406" s="1">
        <v>4187</v>
      </c>
      <c r="X406" s="1">
        <v>17252</v>
      </c>
      <c r="Y406" s="1">
        <v>75720</v>
      </c>
      <c r="Z406" s="1">
        <v>9896.9189999999999</v>
      </c>
      <c r="AA406" s="1">
        <v>101958.11727</v>
      </c>
      <c r="AB406" s="1">
        <v>1940.4480000000001</v>
      </c>
      <c r="AC406" s="1">
        <v>8697</v>
      </c>
      <c r="AD406" s="1">
        <v>22503.044000000002</v>
      </c>
      <c r="AE406" s="1">
        <v>18367.064109999999</v>
      </c>
      <c r="AF406" s="1">
        <v>31828.92477876128</v>
      </c>
      <c r="AG406" s="1">
        <v>164040</v>
      </c>
      <c r="AH406" s="1">
        <v>47303.682119999998</v>
      </c>
      <c r="AI406" s="1">
        <v>7706.81743465</v>
      </c>
      <c r="AJ406" s="1">
        <v>34512.323640000002</v>
      </c>
      <c r="AK406" s="1">
        <v>2559</v>
      </c>
      <c r="AL406" s="1">
        <v>690238.3125</v>
      </c>
      <c r="AM406" s="1">
        <v>533550.25</v>
      </c>
      <c r="AN406" s="1">
        <v>156688.140625</v>
      </c>
      <c r="AO406" t="s">
        <v>13216</v>
      </c>
    </row>
    <row r="407" spans="1:41" x14ac:dyDescent="0.25">
      <c r="A407" s="1">
        <v>2014</v>
      </c>
      <c r="B407" t="s">
        <v>575</v>
      </c>
      <c r="C407" t="s">
        <v>6968</v>
      </c>
      <c r="D407" t="s">
        <v>7182</v>
      </c>
      <c r="E407" t="s">
        <v>7377</v>
      </c>
      <c r="F407" t="s">
        <v>8507</v>
      </c>
      <c r="G407" t="s">
        <v>10666</v>
      </c>
      <c r="H407" t="s">
        <v>12607</v>
      </c>
      <c r="I407" s="1">
        <v>1534.9603271484375</v>
      </c>
      <c r="J407" s="1">
        <v>0</v>
      </c>
      <c r="K407" s="1">
        <v>479.27169799804688</v>
      </c>
      <c r="L407" s="1">
        <v>726.16925048828125</v>
      </c>
      <c r="M407" s="1">
        <v>1307.1046142578125</v>
      </c>
      <c r="N407" s="1">
        <v>1948.55419921875</v>
      </c>
      <c r="O407" s="1">
        <v>81.147903442382813</v>
      </c>
      <c r="P407" s="1">
        <v>976.84912109375</v>
      </c>
      <c r="Q407" s="1">
        <v>0</v>
      </c>
      <c r="R407" s="1">
        <v>868.6739501953125</v>
      </c>
      <c r="S407" s="1">
        <v>21028.650390625</v>
      </c>
      <c r="T407" s="1">
        <v>3525.5517578125</v>
      </c>
      <c r="U407" s="1">
        <v>89.165786743164063</v>
      </c>
      <c r="V407" s="1">
        <v>250.52839660644531</v>
      </c>
      <c r="W407" s="1">
        <v>1218.7540283203125</v>
      </c>
      <c r="X407" s="1">
        <v>152.49554443359375</v>
      </c>
      <c r="Y407" s="1">
        <v>7346.412109375</v>
      </c>
      <c r="Z407" s="1">
        <v>105.89484405517578</v>
      </c>
      <c r="AA407" s="1">
        <v>7245.57421875</v>
      </c>
      <c r="AB407" s="1">
        <v>931.5577392578125</v>
      </c>
      <c r="AC407" s="1">
        <v>895.6087646484375</v>
      </c>
      <c r="AD407" s="1">
        <v>0</v>
      </c>
      <c r="AE407" s="1">
        <v>643.54217529296875</v>
      </c>
      <c r="AF407" s="1">
        <v>14275.7001953125</v>
      </c>
      <c r="AG407" s="1">
        <v>12373.923828125</v>
      </c>
      <c r="AH407" s="1">
        <v>4501.1689453125</v>
      </c>
      <c r="AI407" s="1">
        <v>108.92539215087891</v>
      </c>
      <c r="AJ407" s="1">
        <v>1384.4464111328125</v>
      </c>
      <c r="AK407" s="1">
        <v>58.093540191650391</v>
      </c>
      <c r="AL407" s="1">
        <v>84058.7265625</v>
      </c>
      <c r="AM407" s="1">
        <v>50666</v>
      </c>
      <c r="AN407" s="1">
        <v>33392.72265625</v>
      </c>
      <c r="AO407" t="s">
        <v>13217</v>
      </c>
    </row>
    <row r="408" spans="1:41" x14ac:dyDescent="0.25">
      <c r="A408" s="1">
        <v>2014</v>
      </c>
      <c r="B408" t="s">
        <v>575</v>
      </c>
      <c r="C408" t="s">
        <v>6968</v>
      </c>
      <c r="D408" t="s">
        <v>7182</v>
      </c>
      <c r="E408" t="s">
        <v>7377</v>
      </c>
      <c r="F408" t="s">
        <v>8507</v>
      </c>
      <c r="G408" t="s">
        <v>10667</v>
      </c>
      <c r="H408" t="s">
        <v>12607</v>
      </c>
      <c r="I408" s="1">
        <v>1268.2665400000001</v>
      </c>
      <c r="J408" s="1">
        <v>0</v>
      </c>
      <c r="K408" s="1">
        <v>396</v>
      </c>
      <c r="L408" s="1">
        <v>600</v>
      </c>
      <c r="M408" s="1">
        <v>1080</v>
      </c>
      <c r="N408" s="1">
        <v>1610</v>
      </c>
      <c r="O408" s="1">
        <v>67.048749999999998</v>
      </c>
      <c r="P408" s="1">
        <v>807.12514999999996</v>
      </c>
      <c r="Q408" s="1">
        <v>0</v>
      </c>
      <c r="R408" s="1">
        <v>717.74503493583416</v>
      </c>
      <c r="S408" s="1">
        <v>17375</v>
      </c>
      <c r="T408" s="1">
        <v>2913</v>
      </c>
      <c r="U408" s="1">
        <v>73.673560000000009</v>
      </c>
      <c r="V408" s="1">
        <v>207</v>
      </c>
      <c r="W408" s="1">
        <v>1007</v>
      </c>
      <c r="X408" s="1">
        <v>126</v>
      </c>
      <c r="Y408" s="1">
        <v>6070</v>
      </c>
      <c r="Z408" s="1">
        <v>87.495999999999995</v>
      </c>
      <c r="AA408" s="1">
        <v>5986.6823642658946</v>
      </c>
      <c r="AB408" s="1">
        <v>769.70299999999997</v>
      </c>
      <c r="AC408" s="1">
        <v>740</v>
      </c>
      <c r="AD408" s="1">
        <v>0</v>
      </c>
      <c r="AE408" s="1">
        <v>531.72909000000004</v>
      </c>
      <c r="AF408" s="1">
        <v>11795.349770000001</v>
      </c>
      <c r="AG408" s="1">
        <v>10224</v>
      </c>
      <c r="AH408" s="1">
        <v>3719.1072300000001</v>
      </c>
      <c r="AI408" s="1">
        <v>90</v>
      </c>
      <c r="AJ408" s="1">
        <v>1143.9039</v>
      </c>
      <c r="AK408" s="1">
        <v>48</v>
      </c>
      <c r="AL408" s="1">
        <v>69453.8359375</v>
      </c>
      <c r="AM408" s="1">
        <v>41862.96875</v>
      </c>
      <c r="AN408" s="1">
        <v>27590.859375</v>
      </c>
      <c r="AO408" t="s">
        <v>13218</v>
      </c>
    </row>
    <row r="409" spans="1:41" x14ac:dyDescent="0.25">
      <c r="A409" s="1">
        <v>2014</v>
      </c>
      <c r="B409" t="s">
        <v>575</v>
      </c>
      <c r="C409" t="s">
        <v>6968</v>
      </c>
      <c r="D409" t="s">
        <v>7182</v>
      </c>
      <c r="E409" t="s">
        <v>7378</v>
      </c>
      <c r="F409" t="s">
        <v>8508</v>
      </c>
      <c r="G409" t="s">
        <v>10668</v>
      </c>
      <c r="H409" t="s">
        <v>12607</v>
      </c>
      <c r="I409" s="1">
        <v>0</v>
      </c>
      <c r="J409" s="1">
        <v>0</v>
      </c>
      <c r="K409" s="1">
        <v>12.102821350097656</v>
      </c>
      <c r="L409" s="1">
        <v>0</v>
      </c>
      <c r="M409" s="1">
        <v>118.60764312744141</v>
      </c>
      <c r="N409" s="1">
        <v>0</v>
      </c>
      <c r="O409" s="1">
        <v>0</v>
      </c>
      <c r="P409" s="1">
        <v>0</v>
      </c>
      <c r="Q409" s="1">
        <v>0</v>
      </c>
      <c r="R409" s="1">
        <v>539.24237060546875</v>
      </c>
      <c r="S409" s="1">
        <v>0</v>
      </c>
      <c r="T409" s="1">
        <v>54.083877563476563</v>
      </c>
      <c r="U409" s="1">
        <v>0</v>
      </c>
      <c r="V409" s="1">
        <v>0</v>
      </c>
      <c r="W409" s="1">
        <v>49.621566772460938</v>
      </c>
      <c r="X409" s="1">
        <v>88.350593566894531</v>
      </c>
      <c r="Y409" s="1">
        <v>0</v>
      </c>
      <c r="Z409" s="1">
        <v>0</v>
      </c>
      <c r="AA409" s="1">
        <v>0</v>
      </c>
      <c r="AB409" s="1">
        <v>317.68817138671875</v>
      </c>
      <c r="AC409" s="1">
        <v>0</v>
      </c>
      <c r="AD409" s="1">
        <v>0</v>
      </c>
      <c r="AE409" s="1">
        <v>0</v>
      </c>
      <c r="AF409" s="1">
        <v>0</v>
      </c>
      <c r="AG409" s="1">
        <v>2662.62060546875</v>
      </c>
      <c r="AH409" s="1">
        <v>429.62176513671875</v>
      </c>
      <c r="AI409" s="1">
        <v>0</v>
      </c>
      <c r="AJ409" s="1">
        <v>0</v>
      </c>
      <c r="AK409" s="1">
        <v>0</v>
      </c>
      <c r="AL409" s="1">
        <v>4271.939453125</v>
      </c>
      <c r="AM409" s="1">
        <v>3201.863037109375</v>
      </c>
      <c r="AN409" s="1">
        <v>1070.076416015625</v>
      </c>
      <c r="AO409" t="s">
        <v>13219</v>
      </c>
    </row>
    <row r="410" spans="1:41" x14ac:dyDescent="0.25">
      <c r="A410" s="1">
        <v>2014</v>
      </c>
      <c r="B410" t="s">
        <v>575</v>
      </c>
      <c r="C410" t="s">
        <v>6968</v>
      </c>
      <c r="D410" t="s">
        <v>7182</v>
      </c>
      <c r="E410" t="s">
        <v>7378</v>
      </c>
      <c r="F410" t="s">
        <v>8508</v>
      </c>
      <c r="G410" t="s">
        <v>10669</v>
      </c>
      <c r="H410" t="s">
        <v>12607</v>
      </c>
      <c r="I410" s="1">
        <v>0</v>
      </c>
      <c r="J410" s="1">
        <v>0</v>
      </c>
      <c r="K410" s="1">
        <v>10</v>
      </c>
      <c r="L410" s="1">
        <v>0</v>
      </c>
      <c r="M410" s="1">
        <v>98</v>
      </c>
      <c r="N410" s="1">
        <v>0</v>
      </c>
      <c r="O410" s="1">
        <v>0</v>
      </c>
      <c r="P410" s="1">
        <v>0</v>
      </c>
      <c r="Q410" s="1">
        <v>0</v>
      </c>
      <c r="R410" s="1">
        <v>445.55099999999999</v>
      </c>
      <c r="S410" s="1">
        <v>0</v>
      </c>
      <c r="T410" s="1">
        <v>44.686999999999998</v>
      </c>
      <c r="U410" s="1">
        <v>0</v>
      </c>
      <c r="V410" s="1">
        <v>0</v>
      </c>
      <c r="W410" s="1">
        <v>41</v>
      </c>
      <c r="X410" s="1">
        <v>73</v>
      </c>
      <c r="Y410" s="1">
        <v>0</v>
      </c>
      <c r="Z410" s="1">
        <v>0</v>
      </c>
      <c r="AA410" s="1">
        <v>0</v>
      </c>
      <c r="AB410" s="1">
        <v>262.49099999999999</v>
      </c>
      <c r="AC410" s="1">
        <v>0</v>
      </c>
      <c r="AD410" s="1">
        <v>0</v>
      </c>
      <c r="AE410" s="1">
        <v>0</v>
      </c>
      <c r="AF410" s="1">
        <v>0</v>
      </c>
      <c r="AG410" s="1">
        <v>2200</v>
      </c>
      <c r="AH410" s="1">
        <v>354.97655200950271</v>
      </c>
      <c r="AI410" s="1">
        <v>0</v>
      </c>
      <c r="AJ410" s="1">
        <v>0</v>
      </c>
      <c r="AK410" s="1">
        <v>0</v>
      </c>
      <c r="AL410" s="1">
        <v>3529.70556640625</v>
      </c>
      <c r="AM410" s="1">
        <v>2645.551025390625</v>
      </c>
      <c r="AN410" s="1">
        <v>884.15460205078125</v>
      </c>
      <c r="AO410" t="s">
        <v>13220</v>
      </c>
    </row>
    <row r="411" spans="1:41" x14ac:dyDescent="0.25">
      <c r="A411" s="1">
        <v>2014</v>
      </c>
      <c r="B411" t="s">
        <v>575</v>
      </c>
      <c r="C411" t="s">
        <v>6968</v>
      </c>
      <c r="D411" t="s">
        <v>7182</v>
      </c>
      <c r="E411" t="s">
        <v>7378</v>
      </c>
      <c r="F411" t="s">
        <v>8509</v>
      </c>
      <c r="G411" t="s">
        <v>10670</v>
      </c>
      <c r="H411" t="s">
        <v>12607</v>
      </c>
      <c r="I411" s="1">
        <v>3024.349609375</v>
      </c>
      <c r="J411" s="1">
        <v>257.79010009765625</v>
      </c>
      <c r="K411" s="1">
        <v>26.626205444335938</v>
      </c>
      <c r="L411" s="1">
        <v>261.42092895507813</v>
      </c>
      <c r="M411" s="1">
        <v>807.2581787109375</v>
      </c>
      <c r="N411" s="1">
        <v>174.28062438964844</v>
      </c>
      <c r="O411" s="1">
        <v>65.709030151367188</v>
      </c>
      <c r="P411" s="1">
        <v>582.617919921875</v>
      </c>
      <c r="Q411" s="1">
        <v>147.29254150390625</v>
      </c>
      <c r="R411" s="1">
        <v>13.098882675170898</v>
      </c>
      <c r="S411" s="1">
        <v>103.18017578125</v>
      </c>
      <c r="T411" s="1">
        <v>798.44366455078125</v>
      </c>
      <c r="U411" s="1">
        <v>0.18154230713844299</v>
      </c>
      <c r="V411" s="1">
        <v>0</v>
      </c>
      <c r="W411" s="1">
        <v>25.415924072265625</v>
      </c>
      <c r="X411" s="1">
        <v>272.3134765625</v>
      </c>
      <c r="Y411" s="1">
        <v>1973.9700927734375</v>
      </c>
      <c r="Z411" s="1">
        <v>4426.083984375</v>
      </c>
      <c r="AA411" s="1">
        <v>8812.7890625</v>
      </c>
      <c r="AB411" s="1">
        <v>260.1077880859375</v>
      </c>
      <c r="AC411" s="1">
        <v>73.82720947265625</v>
      </c>
      <c r="AD411" s="1">
        <v>997.28094482421875</v>
      </c>
      <c r="AE411" s="1">
        <v>1580.198974609375</v>
      </c>
      <c r="AF411" s="1">
        <v>884.8162841796875</v>
      </c>
      <c r="AG411" s="1">
        <v>0</v>
      </c>
      <c r="AH411" s="1">
        <v>3917.11572265625</v>
      </c>
      <c r="AI411" s="1">
        <v>645.0911865234375</v>
      </c>
      <c r="AJ411" s="1">
        <v>354.53848266601563</v>
      </c>
      <c r="AK411" s="1">
        <v>93.191719055175781</v>
      </c>
      <c r="AL411" s="1">
        <v>30578.9921875</v>
      </c>
      <c r="AM411" s="1">
        <v>22567.2578125</v>
      </c>
      <c r="AN411" s="1">
        <v>8011.734375</v>
      </c>
      <c r="AO411" t="s">
        <v>13221</v>
      </c>
    </row>
    <row r="412" spans="1:41" x14ac:dyDescent="0.25">
      <c r="A412" s="1">
        <v>2014</v>
      </c>
      <c r="B412" t="s">
        <v>575</v>
      </c>
      <c r="C412" t="s">
        <v>6968</v>
      </c>
      <c r="D412" t="s">
        <v>7182</v>
      </c>
      <c r="E412" t="s">
        <v>7378</v>
      </c>
      <c r="F412" t="s">
        <v>8509</v>
      </c>
      <c r="G412" t="s">
        <v>10671</v>
      </c>
      <c r="H412" t="s">
        <v>12607</v>
      </c>
      <c r="I412" s="1">
        <v>2498.8799199999999</v>
      </c>
      <c r="J412" s="1">
        <v>213</v>
      </c>
      <c r="K412" s="1">
        <v>22</v>
      </c>
      <c r="L412" s="1">
        <v>216</v>
      </c>
      <c r="M412" s="1">
        <v>667</v>
      </c>
      <c r="N412" s="1">
        <v>144</v>
      </c>
      <c r="O412" s="1">
        <v>54.292329000000002</v>
      </c>
      <c r="P412" s="1">
        <v>481.39017999999999</v>
      </c>
      <c r="Q412" s="1">
        <v>121.70099999999999</v>
      </c>
      <c r="R412" s="1">
        <v>10.823</v>
      </c>
      <c r="S412" s="1">
        <v>85.253000000000014</v>
      </c>
      <c r="T412" s="1">
        <v>659.71699999999998</v>
      </c>
      <c r="U412" s="1">
        <v>0.15</v>
      </c>
      <c r="V412" s="1">
        <v>0</v>
      </c>
      <c r="W412" s="1">
        <v>21</v>
      </c>
      <c r="X412" s="1">
        <v>225</v>
      </c>
      <c r="Y412" s="1">
        <v>1631</v>
      </c>
      <c r="Z412" s="1">
        <v>3657.0680000000002</v>
      </c>
      <c r="AA412" s="1">
        <v>7281.5988399999969</v>
      </c>
      <c r="AB412" s="1">
        <v>214.91499999999999</v>
      </c>
      <c r="AC412" s="1">
        <v>61</v>
      </c>
      <c r="AD412" s="1">
        <v>824.00699999999995</v>
      </c>
      <c r="AE412" s="1">
        <v>1305.6451300000001</v>
      </c>
      <c r="AF412" s="1">
        <v>731.08267000000001</v>
      </c>
      <c r="AG412" s="1">
        <v>0</v>
      </c>
      <c r="AH412" s="1">
        <v>3236.5312206185249</v>
      </c>
      <c r="AI412" s="1">
        <v>533.00892628999998</v>
      </c>
      <c r="AJ412" s="1">
        <v>292.93871999999999</v>
      </c>
      <c r="AK412" s="1">
        <v>77</v>
      </c>
      <c r="AL412" s="1">
        <v>25266.001953125</v>
      </c>
      <c r="AM412" s="1">
        <v>18646.27734375</v>
      </c>
      <c r="AN412" s="1">
        <v>6619.72412109375</v>
      </c>
      <c r="AO412" t="s">
        <v>13222</v>
      </c>
    </row>
    <row r="413" spans="1:41" x14ac:dyDescent="0.25">
      <c r="A413" s="1">
        <v>2014</v>
      </c>
      <c r="B413" t="s">
        <v>575</v>
      </c>
      <c r="C413" t="s">
        <v>6968</v>
      </c>
      <c r="D413" t="s">
        <v>7182</v>
      </c>
      <c r="E413" t="s">
        <v>7378</v>
      </c>
      <c r="F413" t="s">
        <v>8510</v>
      </c>
      <c r="G413" t="s">
        <v>10672</v>
      </c>
      <c r="H413" t="s">
        <v>12607</v>
      </c>
      <c r="I413" s="1">
        <v>104.59906768798828</v>
      </c>
      <c r="J413" s="1">
        <v>2828.42919921875</v>
      </c>
      <c r="K413" s="1">
        <v>0</v>
      </c>
      <c r="L413" s="1">
        <v>0</v>
      </c>
      <c r="M413" s="1">
        <v>566.41204833984375</v>
      </c>
      <c r="N413" s="1">
        <v>3235.083984375</v>
      </c>
      <c r="O413" s="1">
        <v>44.657302856445313</v>
      </c>
      <c r="P413" s="1">
        <v>2756.5078125</v>
      </c>
      <c r="Q413" s="1">
        <v>0</v>
      </c>
      <c r="R413" s="1">
        <v>2225.3359375</v>
      </c>
      <c r="S413" s="1">
        <v>798.5816650390625</v>
      </c>
      <c r="T413" s="1">
        <v>2908.899658203125</v>
      </c>
      <c r="U413" s="1">
        <v>4.4417352676391602</v>
      </c>
      <c r="V413" s="1">
        <v>2240.232177734375</v>
      </c>
      <c r="W413" s="1">
        <v>1033.5809326171875</v>
      </c>
      <c r="X413" s="1">
        <v>445.38381958007813</v>
      </c>
      <c r="Y413" s="1">
        <v>0</v>
      </c>
      <c r="Z413" s="1">
        <v>0</v>
      </c>
      <c r="AA413" s="1">
        <v>4420.95849609375</v>
      </c>
      <c r="AB413" s="1">
        <v>525.3289794921875</v>
      </c>
      <c r="AC413" s="1">
        <v>2226.9189453125</v>
      </c>
      <c r="AD413" s="1">
        <v>332.451171875</v>
      </c>
      <c r="AE413" s="1">
        <v>4807.13525390625</v>
      </c>
      <c r="AF413" s="1">
        <v>9634.8984375</v>
      </c>
      <c r="AG413" s="1">
        <v>4807.240234375</v>
      </c>
      <c r="AH413" s="1">
        <v>779.24468994140625</v>
      </c>
      <c r="AI413" s="1">
        <v>2650.668701171875</v>
      </c>
      <c r="AJ413" s="1">
        <v>1096.817626953125</v>
      </c>
      <c r="AK413" s="1">
        <v>462.3277587890625</v>
      </c>
      <c r="AL413" s="1">
        <v>50936.13671875</v>
      </c>
      <c r="AM413" s="1">
        <v>40388.59765625</v>
      </c>
      <c r="AN413" s="1">
        <v>10547.537109375</v>
      </c>
      <c r="AO413" t="s">
        <v>13223</v>
      </c>
    </row>
    <row r="414" spans="1:41" x14ac:dyDescent="0.25">
      <c r="A414" s="1">
        <v>2014</v>
      </c>
      <c r="B414" t="s">
        <v>575</v>
      </c>
      <c r="C414" t="s">
        <v>6968</v>
      </c>
      <c r="D414" t="s">
        <v>7182</v>
      </c>
      <c r="E414" t="s">
        <v>7378</v>
      </c>
      <c r="F414" t="s">
        <v>8510</v>
      </c>
      <c r="G414" t="s">
        <v>10673</v>
      </c>
      <c r="H414" t="s">
        <v>12607</v>
      </c>
      <c r="I414" s="1">
        <v>86.425359999999998</v>
      </c>
      <c r="J414" s="1">
        <v>2337</v>
      </c>
      <c r="K414" s="1">
        <v>0</v>
      </c>
      <c r="L414" s="1">
        <v>0</v>
      </c>
      <c r="M414" s="1">
        <v>468</v>
      </c>
      <c r="N414" s="1">
        <v>2673</v>
      </c>
      <c r="O414" s="1">
        <v>36.898260000000001</v>
      </c>
      <c r="P414" s="1">
        <v>2277.5746300000001</v>
      </c>
      <c r="Q414" s="1">
        <v>0</v>
      </c>
      <c r="R414" s="1">
        <v>1838.692</v>
      </c>
      <c r="S414" s="1">
        <v>659.83100000000013</v>
      </c>
      <c r="T414" s="1">
        <v>2403.489</v>
      </c>
      <c r="U414" s="1">
        <v>3.67</v>
      </c>
      <c r="V414" s="1">
        <v>1851</v>
      </c>
      <c r="W414" s="1">
        <v>854</v>
      </c>
      <c r="X414" s="1">
        <v>368</v>
      </c>
      <c r="Y414" s="1">
        <v>0</v>
      </c>
      <c r="Z414" s="1">
        <v>0</v>
      </c>
      <c r="AA414" s="1">
        <v>3652.8330200000009</v>
      </c>
      <c r="AB414" s="1">
        <v>434.05500000000001</v>
      </c>
      <c r="AC414" s="1">
        <v>1840</v>
      </c>
      <c r="AD414" s="1">
        <v>274.68900000000002</v>
      </c>
      <c r="AE414" s="1">
        <v>3971.9132</v>
      </c>
      <c r="AF414" s="1">
        <v>7960.87</v>
      </c>
      <c r="AG414" s="1">
        <v>3972</v>
      </c>
      <c r="AH414" s="1">
        <v>643.85379437026916</v>
      </c>
      <c r="AI414" s="1">
        <v>2190.1246731800002</v>
      </c>
      <c r="AJ414" s="1">
        <v>906.24954000000002</v>
      </c>
      <c r="AK414" s="1">
        <v>382</v>
      </c>
      <c r="AL414" s="1">
        <v>42086.171875</v>
      </c>
      <c r="AM414" s="1">
        <v>33371.2265625</v>
      </c>
      <c r="AN414" s="1">
        <v>8714.94140625</v>
      </c>
      <c r="AO414" t="s">
        <v>13224</v>
      </c>
    </row>
    <row r="415" spans="1:41" x14ac:dyDescent="0.25">
      <c r="A415" s="1">
        <v>2014</v>
      </c>
      <c r="B415" t="s">
        <v>575</v>
      </c>
      <c r="C415" t="s">
        <v>6968</v>
      </c>
      <c r="D415" t="s">
        <v>7182</v>
      </c>
      <c r="E415" t="s">
        <v>7378</v>
      </c>
      <c r="F415" t="s">
        <v>8511</v>
      </c>
      <c r="G415" t="s">
        <v>10674</v>
      </c>
      <c r="H415" t="s">
        <v>12607</v>
      </c>
      <c r="I415" s="1">
        <v>3128.94873046875</v>
      </c>
      <c r="J415" s="1">
        <v>3086.21923828125</v>
      </c>
      <c r="K415" s="1">
        <v>38.729026794433594</v>
      </c>
      <c r="L415" s="1">
        <v>261.42092895507813</v>
      </c>
      <c r="M415" s="1">
        <v>1492.27783203125</v>
      </c>
      <c r="N415" s="1">
        <v>3409.36474609375</v>
      </c>
      <c r="O415" s="1">
        <v>110.36634063720703</v>
      </c>
      <c r="P415" s="1">
        <v>3339.125732421875</v>
      </c>
      <c r="Q415" s="1">
        <v>147.29254150390625</v>
      </c>
      <c r="R415" s="1">
        <v>2777.67724609375</v>
      </c>
      <c r="S415" s="1">
        <v>901.7618408203125</v>
      </c>
      <c r="T415" s="1">
        <v>3761.42724609375</v>
      </c>
      <c r="U415" s="1">
        <v>4.6232776641845703</v>
      </c>
      <c r="V415" s="1">
        <v>2240.232177734375</v>
      </c>
      <c r="W415" s="1">
        <v>1108.618408203125</v>
      </c>
      <c r="X415" s="1">
        <v>806.0478515625</v>
      </c>
      <c r="Y415" s="1">
        <v>1973.9700927734375</v>
      </c>
      <c r="Z415" s="1">
        <v>4426.083984375</v>
      </c>
      <c r="AA415" s="1">
        <v>13233.7470703125</v>
      </c>
      <c r="AB415" s="1">
        <v>1103.1248779296875</v>
      </c>
      <c r="AC415" s="1">
        <v>2300.746337890625</v>
      </c>
      <c r="AD415" s="1">
        <v>1329.7320556640625</v>
      </c>
      <c r="AE415" s="1">
        <v>6387.33447265625</v>
      </c>
      <c r="AF415" s="1">
        <v>10519.71484375</v>
      </c>
      <c r="AG415" s="1">
        <v>7469.86083984375</v>
      </c>
      <c r="AH415" s="1">
        <v>5125.982421875</v>
      </c>
      <c r="AI415" s="1">
        <v>3295.759765625</v>
      </c>
      <c r="AJ415" s="1">
        <v>1451.3560791015625</v>
      </c>
      <c r="AK415" s="1">
        <v>555.51947021484375</v>
      </c>
      <c r="AL415" s="1">
        <v>85787.0703125</v>
      </c>
      <c r="AM415" s="1">
        <v>66157.71875</v>
      </c>
      <c r="AN415" s="1">
        <v>19629.34765625</v>
      </c>
      <c r="AO415" t="s">
        <v>13225</v>
      </c>
    </row>
    <row r="416" spans="1:41" x14ac:dyDescent="0.25">
      <c r="A416" s="1">
        <v>2014</v>
      </c>
      <c r="B416" t="s">
        <v>575</v>
      </c>
      <c r="C416" t="s">
        <v>6968</v>
      </c>
      <c r="D416" t="s">
        <v>7182</v>
      </c>
      <c r="E416" t="s">
        <v>7378</v>
      </c>
      <c r="F416" t="s">
        <v>8511</v>
      </c>
      <c r="G416" t="s">
        <v>10675</v>
      </c>
      <c r="H416" t="s">
        <v>12607</v>
      </c>
      <c r="I416" s="1">
        <v>2585.3052800000009</v>
      </c>
      <c r="J416" s="1">
        <v>2550</v>
      </c>
      <c r="K416" s="1">
        <v>32</v>
      </c>
      <c r="L416" s="1">
        <v>216</v>
      </c>
      <c r="M416" s="1">
        <v>1233</v>
      </c>
      <c r="N416" s="1">
        <v>2817</v>
      </c>
      <c r="O416" s="1">
        <v>91.190589000000003</v>
      </c>
      <c r="P416" s="1">
        <v>2758.9648099999999</v>
      </c>
      <c r="Q416" s="1">
        <v>121.70099999999999</v>
      </c>
      <c r="R416" s="1">
        <v>2295.0659999999998</v>
      </c>
      <c r="S416" s="1">
        <v>745.08400000000017</v>
      </c>
      <c r="T416" s="1">
        <v>3107.893</v>
      </c>
      <c r="U416" s="1">
        <v>3.82</v>
      </c>
      <c r="V416" s="1">
        <v>1851</v>
      </c>
      <c r="W416" s="1">
        <v>916</v>
      </c>
      <c r="X416" s="1">
        <v>666</v>
      </c>
      <c r="Y416" s="1">
        <v>1631</v>
      </c>
      <c r="Z416" s="1">
        <v>3657.0680000000002</v>
      </c>
      <c r="AA416" s="1">
        <v>10934.431860000001</v>
      </c>
      <c r="AB416" s="1">
        <v>911.46100000000001</v>
      </c>
      <c r="AC416" s="1">
        <v>1901</v>
      </c>
      <c r="AD416" s="1">
        <v>1098.6959999999999</v>
      </c>
      <c r="AE416" s="1">
        <v>5277.5583300000008</v>
      </c>
      <c r="AF416" s="1">
        <v>8691.9526700000006</v>
      </c>
      <c r="AG416" s="1">
        <v>6172</v>
      </c>
      <c r="AH416" s="1">
        <v>4235.3615669982973</v>
      </c>
      <c r="AI416" s="1">
        <v>2723.1335994699998</v>
      </c>
      <c r="AJ416" s="1">
        <v>1199.1882599999999</v>
      </c>
      <c r="AK416" s="1">
        <v>459</v>
      </c>
      <c r="AL416" s="1">
        <v>70881.875</v>
      </c>
      <c r="AM416" s="1">
        <v>54663.05859375</v>
      </c>
      <c r="AN416" s="1">
        <v>16218.8193359375</v>
      </c>
      <c r="AO416" t="s">
        <v>13226</v>
      </c>
    </row>
    <row r="417" spans="1:41" x14ac:dyDescent="0.25">
      <c r="A417" s="1">
        <v>2014</v>
      </c>
      <c r="B417" t="s">
        <v>575</v>
      </c>
      <c r="C417" t="s">
        <v>6968</v>
      </c>
      <c r="D417" t="s">
        <v>7182</v>
      </c>
      <c r="E417" t="s">
        <v>7379</v>
      </c>
      <c r="F417" t="s">
        <v>8512</v>
      </c>
      <c r="G417" t="s">
        <v>10676</v>
      </c>
      <c r="H417" t="s">
        <v>12607</v>
      </c>
      <c r="I417" s="1">
        <v>10620.68359375</v>
      </c>
      <c r="J417" s="1">
        <v>423.59872436523438</v>
      </c>
      <c r="K417" s="1">
        <v>54.944385528564453</v>
      </c>
      <c r="L417" s="1">
        <v>158.54695129394531</v>
      </c>
      <c r="M417" s="1">
        <v>8830.2177734375</v>
      </c>
      <c r="N417" s="1">
        <v>6294.67724609375</v>
      </c>
      <c r="O417" s="1">
        <v>1283.764404296875</v>
      </c>
      <c r="P417" s="1">
        <v>69.681968688964844</v>
      </c>
      <c r="Q417" s="1">
        <v>3283.406982421875</v>
      </c>
      <c r="R417" s="1">
        <v>12.131867408752441</v>
      </c>
      <c r="S417" s="1">
        <v>10176.1416015625</v>
      </c>
      <c r="T417" s="1">
        <v>1802.22021484375</v>
      </c>
      <c r="U417" s="1">
        <v>14553.3779296875</v>
      </c>
      <c r="V417" s="1">
        <v>1227.945068359375</v>
      </c>
      <c r="W417" s="1">
        <v>1943.7130126953125</v>
      </c>
      <c r="X417" s="1">
        <v>5805.72314453125</v>
      </c>
      <c r="Y417" s="1">
        <v>49322.625</v>
      </c>
      <c r="Z417" s="1">
        <v>1022.2236328125</v>
      </c>
      <c r="AA417" s="1">
        <v>36886.09375</v>
      </c>
      <c r="AB417" s="1">
        <v>262.6312255859375</v>
      </c>
      <c r="AC417" s="1">
        <v>199.69654846191406</v>
      </c>
      <c r="AD417" s="1">
        <v>12324.1767578125</v>
      </c>
      <c r="AE417" s="1">
        <v>10011.0458984375</v>
      </c>
      <c r="AF417" s="1">
        <v>2989.821533203125</v>
      </c>
      <c r="AG417" s="1">
        <v>56119.5703125</v>
      </c>
      <c r="AH417" s="1">
        <v>17499.83203125</v>
      </c>
      <c r="AI417" s="1">
        <v>65.045021057128906</v>
      </c>
      <c r="AJ417" s="1">
        <v>8749.3125</v>
      </c>
      <c r="AK417" s="1">
        <v>419.9678955078125</v>
      </c>
      <c r="AL417" s="1">
        <v>262412.8125</v>
      </c>
      <c r="AM417" s="1">
        <v>201944.4375</v>
      </c>
      <c r="AN417" s="1">
        <v>60468.37890625</v>
      </c>
      <c r="AO417" t="s">
        <v>13227</v>
      </c>
    </row>
    <row r="418" spans="1:41" x14ac:dyDescent="0.25">
      <c r="A418" s="1">
        <v>2014</v>
      </c>
      <c r="B418" t="s">
        <v>575</v>
      </c>
      <c r="C418" t="s">
        <v>6968</v>
      </c>
      <c r="D418" t="s">
        <v>7182</v>
      </c>
      <c r="E418" t="s">
        <v>7379</v>
      </c>
      <c r="F418" t="s">
        <v>8512</v>
      </c>
      <c r="G418" t="s">
        <v>10677</v>
      </c>
      <c r="H418" t="s">
        <v>12607</v>
      </c>
      <c r="I418" s="1">
        <v>8775.3785900000003</v>
      </c>
      <c r="J418" s="1">
        <v>350</v>
      </c>
      <c r="K418" s="1">
        <v>45.398000000000003</v>
      </c>
      <c r="L418" s="1">
        <v>131</v>
      </c>
      <c r="M418" s="1">
        <v>7296</v>
      </c>
      <c r="N418" s="1">
        <v>5201</v>
      </c>
      <c r="O418" s="1">
        <v>1060.7149899999999</v>
      </c>
      <c r="P418" s="1">
        <v>57.574979999999996</v>
      </c>
      <c r="Q418" s="1">
        <v>2712.9270000000001</v>
      </c>
      <c r="R418" s="1">
        <v>10.023999999999999</v>
      </c>
      <c r="S418" s="1">
        <v>8408.0739999999987</v>
      </c>
      <c r="T418" s="1">
        <v>1489.0909999999999</v>
      </c>
      <c r="U418" s="1">
        <v>12024.78154</v>
      </c>
      <c r="V418" s="1">
        <v>1014.59414</v>
      </c>
      <c r="W418" s="1">
        <v>1606</v>
      </c>
      <c r="X418" s="1">
        <v>4797</v>
      </c>
      <c r="Y418" s="1">
        <v>40753</v>
      </c>
      <c r="Z418" s="1">
        <v>844.6160000000001</v>
      </c>
      <c r="AA418" s="1">
        <v>30477.270540000009</v>
      </c>
      <c r="AB418" s="1">
        <v>217</v>
      </c>
      <c r="AC418" s="1">
        <v>165</v>
      </c>
      <c r="AD418" s="1">
        <v>10182.896000000001</v>
      </c>
      <c r="AE418" s="1">
        <v>8271.6630799999984</v>
      </c>
      <c r="AF418" s="1">
        <v>2470.3510000000001</v>
      </c>
      <c r="AG418" s="1">
        <v>46369</v>
      </c>
      <c r="AH418" s="1">
        <v>14459.300144815201</v>
      </c>
      <c r="AI418" s="1">
        <v>53.743684910000013</v>
      </c>
      <c r="AJ418" s="1">
        <v>7229.1516399999991</v>
      </c>
      <c r="AK418" s="1">
        <v>347</v>
      </c>
      <c r="AL418" s="1">
        <v>216819.546875</v>
      </c>
      <c r="AM418" s="1">
        <v>166857.34375</v>
      </c>
      <c r="AN418" s="1">
        <v>49962.21875</v>
      </c>
      <c r="AO418" t="s">
        <v>13228</v>
      </c>
    </row>
    <row r="419" spans="1:41" x14ac:dyDescent="0.25">
      <c r="A419" s="1">
        <v>2014</v>
      </c>
      <c r="B419" t="s">
        <v>575</v>
      </c>
      <c r="C419" t="s">
        <v>6968</v>
      </c>
      <c r="D419" t="s">
        <v>7182</v>
      </c>
      <c r="E419" t="s">
        <v>7380</v>
      </c>
      <c r="F419" t="s">
        <v>8513</v>
      </c>
      <c r="G419" t="s">
        <v>10678</v>
      </c>
      <c r="H419" t="s">
        <v>12607</v>
      </c>
      <c r="I419" s="1">
        <v>6116.9775390625</v>
      </c>
      <c r="J419" s="1">
        <v>4946.4228515625</v>
      </c>
      <c r="K419" s="1">
        <v>254.15924072265625</v>
      </c>
      <c r="L419" s="1">
        <v>409.07534790039063</v>
      </c>
      <c r="M419" s="1">
        <v>2285.0126953125</v>
      </c>
      <c r="N419" s="1">
        <v>861.7208251953125</v>
      </c>
      <c r="O419" s="1">
        <v>670.79278564453125</v>
      </c>
      <c r="P419" s="1">
        <v>0</v>
      </c>
      <c r="Q419" s="1">
        <v>76.994514465332031</v>
      </c>
      <c r="R419" s="1">
        <v>26.393831253051758</v>
      </c>
      <c r="S419" s="1">
        <v>7129.77197265625</v>
      </c>
      <c r="T419" s="1">
        <v>237.75991821289063</v>
      </c>
      <c r="U419" s="1">
        <v>202.35942077636719</v>
      </c>
      <c r="V419" s="1">
        <v>141.60301208496094</v>
      </c>
      <c r="W419" s="1">
        <v>1767.0118408203125</v>
      </c>
      <c r="X419" s="1">
        <v>2443.5595703125</v>
      </c>
      <c r="Y419" s="1">
        <v>5526.14794921875</v>
      </c>
      <c r="Z419" s="1">
        <v>597.3214111328125</v>
      </c>
      <c r="AA419" s="1">
        <v>14847.6396484375</v>
      </c>
      <c r="AB419" s="1">
        <v>0</v>
      </c>
      <c r="AC419" s="1">
        <v>217.85078430175781</v>
      </c>
      <c r="AD419" s="1">
        <v>2311.278076171875</v>
      </c>
      <c r="AE419" s="1">
        <v>591.82794189453125</v>
      </c>
      <c r="AF419" s="1">
        <v>5538.3720703125</v>
      </c>
      <c r="AG419" s="1">
        <v>35418.90625</v>
      </c>
      <c r="AH419" s="1">
        <v>6902.47802734375</v>
      </c>
      <c r="AI419" s="1">
        <v>2980.713134765625</v>
      </c>
      <c r="AJ419" s="1">
        <v>5463.62060546875</v>
      </c>
      <c r="AK419" s="1">
        <v>196.06570434570313</v>
      </c>
      <c r="AL419" s="1">
        <v>108161.8203125</v>
      </c>
      <c r="AM419" s="1">
        <v>80983.2265625</v>
      </c>
      <c r="AN419" s="1">
        <v>27178.603515625</v>
      </c>
      <c r="AO419" t="s">
        <v>13229</v>
      </c>
    </row>
    <row r="420" spans="1:41" x14ac:dyDescent="0.25">
      <c r="A420" s="1">
        <v>2014</v>
      </c>
      <c r="B420" t="s">
        <v>575</v>
      </c>
      <c r="C420" t="s">
        <v>6968</v>
      </c>
      <c r="D420" t="s">
        <v>7182</v>
      </c>
      <c r="E420" t="s">
        <v>7380</v>
      </c>
      <c r="F420" t="s">
        <v>8513</v>
      </c>
      <c r="G420" t="s">
        <v>10679</v>
      </c>
      <c r="H420" t="s">
        <v>12607</v>
      </c>
      <c r="I420" s="1">
        <v>5054.1748595000008</v>
      </c>
      <c r="J420" s="1">
        <v>4087</v>
      </c>
      <c r="K420" s="1">
        <v>210</v>
      </c>
      <c r="L420" s="1">
        <v>338</v>
      </c>
      <c r="M420" s="1">
        <v>1888</v>
      </c>
      <c r="N420" s="1">
        <v>712</v>
      </c>
      <c r="O420" s="1">
        <v>554.24500999999987</v>
      </c>
      <c r="P420" s="1">
        <v>0</v>
      </c>
      <c r="Q420" s="1">
        <v>63.616999999999997</v>
      </c>
      <c r="R420" s="1">
        <v>21.808</v>
      </c>
      <c r="S420" s="1">
        <v>5891</v>
      </c>
      <c r="T420" s="1">
        <v>196.45</v>
      </c>
      <c r="U420" s="1">
        <v>167.20021</v>
      </c>
      <c r="V420" s="1">
        <v>117</v>
      </c>
      <c r="W420" s="1">
        <v>1460</v>
      </c>
      <c r="X420" s="1">
        <v>2019</v>
      </c>
      <c r="Y420" s="1">
        <v>4566</v>
      </c>
      <c r="Z420" s="1">
        <v>493.53899999999999</v>
      </c>
      <c r="AA420" s="1">
        <v>12267.91685</v>
      </c>
      <c r="AB420" s="1">
        <v>0</v>
      </c>
      <c r="AC420" s="1">
        <v>180</v>
      </c>
      <c r="AD420" s="1">
        <v>1909.702</v>
      </c>
      <c r="AE420" s="1">
        <v>489</v>
      </c>
      <c r="AF420" s="1">
        <v>4576.1000000000004</v>
      </c>
      <c r="AG420" s="1">
        <v>29265</v>
      </c>
      <c r="AH420" s="1">
        <v>5703.1974999999993</v>
      </c>
      <c r="AI420" s="1">
        <v>2462.8250825700002</v>
      </c>
      <c r="AJ420" s="1">
        <v>4514.3366000000233</v>
      </c>
      <c r="AK420" s="1">
        <v>162</v>
      </c>
      <c r="AL420" s="1">
        <v>89369.109375</v>
      </c>
      <c r="AM420" s="1">
        <v>66912.6953125</v>
      </c>
      <c r="AN420" s="1">
        <v>22456.419921875</v>
      </c>
      <c r="AO420" t="s">
        <v>13230</v>
      </c>
    </row>
    <row r="421" spans="1:41" x14ac:dyDescent="0.25">
      <c r="A421" s="1">
        <v>2014</v>
      </c>
      <c r="B421" t="s">
        <v>575</v>
      </c>
      <c r="C421" t="s">
        <v>6968</v>
      </c>
      <c r="D421" t="s">
        <v>7182</v>
      </c>
      <c r="E421" t="s">
        <v>7381</v>
      </c>
      <c r="F421" t="s">
        <v>8514</v>
      </c>
      <c r="G421" t="s">
        <v>10680</v>
      </c>
      <c r="H421" t="s">
        <v>12607</v>
      </c>
      <c r="I421" s="1">
        <v>0</v>
      </c>
      <c r="J421" s="1">
        <v>0</v>
      </c>
      <c r="K421" s="1"/>
      <c r="L421" s="1"/>
      <c r="M421" s="1"/>
      <c r="N421" s="1">
        <v>0</v>
      </c>
      <c r="O421" s="1"/>
      <c r="P421" s="1">
        <v>98.032852172851563</v>
      </c>
      <c r="Q421" s="1">
        <v>0</v>
      </c>
      <c r="R421" s="1">
        <v>0</v>
      </c>
      <c r="S421" s="1"/>
      <c r="T421" s="1"/>
      <c r="U421" s="1"/>
      <c r="V421" s="1">
        <v>157.336669921875</v>
      </c>
      <c r="W421" s="1"/>
      <c r="X421" s="1">
        <v>364.294921875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/>
      <c r="AG421" s="1">
        <v>0</v>
      </c>
      <c r="AH421" s="1">
        <v>0</v>
      </c>
      <c r="AI421" s="1"/>
      <c r="AJ421" s="1">
        <v>0</v>
      </c>
      <c r="AK421" s="1"/>
      <c r="AL421" s="1">
        <v>619.6644287109375</v>
      </c>
      <c r="AM421" s="1">
        <v>255.36952209472656</v>
      </c>
      <c r="AN421" s="1">
        <v>364.294921875</v>
      </c>
      <c r="AO421" t="s">
        <v>13231</v>
      </c>
    </row>
    <row r="422" spans="1:41" x14ac:dyDescent="0.25">
      <c r="A422" s="1">
        <v>2014</v>
      </c>
      <c r="B422" t="s">
        <v>575</v>
      </c>
      <c r="C422" t="s">
        <v>6968</v>
      </c>
      <c r="D422" t="s">
        <v>7182</v>
      </c>
      <c r="E422" t="s">
        <v>7381</v>
      </c>
      <c r="F422" t="s">
        <v>8514</v>
      </c>
      <c r="G422" t="s">
        <v>10681</v>
      </c>
      <c r="H422" t="s">
        <v>12607</v>
      </c>
      <c r="I422" s="1">
        <v>0</v>
      </c>
      <c r="J422" s="1">
        <v>0</v>
      </c>
      <c r="K422" s="1"/>
      <c r="L422" s="1"/>
      <c r="M422" s="1"/>
      <c r="N422" s="1">
        <v>0</v>
      </c>
      <c r="O422" s="1"/>
      <c r="P422" s="1">
        <v>81</v>
      </c>
      <c r="Q422" s="1">
        <v>0</v>
      </c>
      <c r="R422" s="1">
        <v>0</v>
      </c>
      <c r="S422" s="1"/>
      <c r="T422" s="1"/>
      <c r="U422" s="1"/>
      <c r="V422" s="1">
        <v>130</v>
      </c>
      <c r="W422" s="1"/>
      <c r="X422" s="1">
        <v>301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/>
      <c r="AG422" s="1">
        <v>0</v>
      </c>
      <c r="AH422" s="1">
        <v>0</v>
      </c>
      <c r="AI422" s="1"/>
      <c r="AJ422" s="1">
        <v>0</v>
      </c>
      <c r="AK422" s="1"/>
      <c r="AL422" s="1">
        <v>512</v>
      </c>
      <c r="AM422" s="1">
        <v>211</v>
      </c>
      <c r="AN422" s="1">
        <v>301</v>
      </c>
      <c r="AO422" t="s">
        <v>13232</v>
      </c>
    </row>
    <row r="423" spans="1:41" x14ac:dyDescent="0.25">
      <c r="A423" s="1">
        <v>2014</v>
      </c>
      <c r="B423" t="s">
        <v>575</v>
      </c>
      <c r="C423" t="s">
        <v>6969</v>
      </c>
      <c r="D423" t="s">
        <v>7182</v>
      </c>
      <c r="E423" t="s">
        <v>7382</v>
      </c>
      <c r="F423" t="s">
        <v>8515</v>
      </c>
      <c r="G423" t="s">
        <v>10682</v>
      </c>
      <c r="H423" t="s">
        <v>12607</v>
      </c>
      <c r="I423" s="1">
        <v>3253.41015625</v>
      </c>
      <c r="J423" s="1">
        <v>9392.9990234375</v>
      </c>
      <c r="K423" s="1">
        <v>1260.5838623046875</v>
      </c>
      <c r="L423" s="1">
        <v>1555.2125244140625</v>
      </c>
      <c r="M423" s="1">
        <v>4889.53955078125</v>
      </c>
      <c r="N423" s="1">
        <v>3283.495361328125</v>
      </c>
      <c r="O423" s="1">
        <v>4946.3017578125</v>
      </c>
      <c r="P423" s="1">
        <v>4465.2236328125</v>
      </c>
      <c r="Q423" s="1">
        <v>1707.7794189453125</v>
      </c>
      <c r="R423" s="1">
        <v>6926.92138671875</v>
      </c>
      <c r="S423" s="1">
        <v>2773.39404296875</v>
      </c>
      <c r="T423" s="1">
        <v>5844.97607421875</v>
      </c>
      <c r="U423" s="1">
        <v>512.37152099609375</v>
      </c>
      <c r="V423" s="1">
        <v>1689.5538330078125</v>
      </c>
      <c r="W423" s="1">
        <v>1095.3052978515625</v>
      </c>
      <c r="X423" s="1">
        <v>11783.306640625</v>
      </c>
      <c r="Y423" s="1">
        <v>18202.642578125</v>
      </c>
      <c r="Z423" s="1">
        <v>5532.416015625</v>
      </c>
      <c r="AA423" s="1">
        <v>51686.4140625</v>
      </c>
      <c r="AB423" s="1">
        <v>863.607666015625</v>
      </c>
      <c r="AC423" s="1">
        <v>7260.482421875</v>
      </c>
      <c r="AD423" s="1">
        <v>9579.6357421875</v>
      </c>
      <c r="AE423" s="1">
        <v>4045.56005859375</v>
      </c>
      <c r="AF423" s="1">
        <v>15626.1337890625</v>
      </c>
      <c r="AG423" s="1">
        <v>70692.578125</v>
      </c>
      <c r="AH423" s="1">
        <v>15645.083984375</v>
      </c>
      <c r="AI423" s="1">
        <v>572.2779541015625</v>
      </c>
      <c r="AJ423" s="1">
        <v>23323.3203125</v>
      </c>
      <c r="AK423" s="1">
        <v>1937.66162109375</v>
      </c>
      <c r="AL423" s="1">
        <v>290348.1875</v>
      </c>
      <c r="AM423" s="1">
        <v>229156.53125</v>
      </c>
      <c r="AN423" s="1">
        <v>61191.671875</v>
      </c>
      <c r="AO423" t="s">
        <v>13233</v>
      </c>
    </row>
    <row r="424" spans="1:41" x14ac:dyDescent="0.25">
      <c r="A424" s="1">
        <v>2014</v>
      </c>
      <c r="B424" t="s">
        <v>575</v>
      </c>
      <c r="C424" t="s">
        <v>6969</v>
      </c>
      <c r="D424" t="s">
        <v>7182</v>
      </c>
      <c r="E424" t="s">
        <v>7382</v>
      </c>
      <c r="F424" t="s">
        <v>8515</v>
      </c>
      <c r="G424" t="s">
        <v>10683</v>
      </c>
      <c r="H424" t="s">
        <v>12607</v>
      </c>
      <c r="I424" s="1">
        <v>2688.1420600000001</v>
      </c>
      <c r="J424" s="1">
        <v>7761</v>
      </c>
      <c r="K424" s="1">
        <v>1041.5619999999999</v>
      </c>
      <c r="L424" s="1">
        <v>1285</v>
      </c>
      <c r="M424" s="1">
        <v>4040</v>
      </c>
      <c r="N424" s="1">
        <v>2713</v>
      </c>
      <c r="O424" s="1">
        <v>4086.9000620000011</v>
      </c>
      <c r="P424" s="1">
        <v>3689.4074300000002</v>
      </c>
      <c r="Q424" s="1">
        <v>1411.059</v>
      </c>
      <c r="R424" s="1">
        <v>5723.3939999999993</v>
      </c>
      <c r="S424" s="1">
        <v>2291.527</v>
      </c>
      <c r="T424" s="1">
        <v>4829.433</v>
      </c>
      <c r="U424" s="1">
        <v>423.34881999999988</v>
      </c>
      <c r="V424" s="1">
        <v>1396</v>
      </c>
      <c r="W424" s="1">
        <v>905</v>
      </c>
      <c r="X424" s="1">
        <v>9736</v>
      </c>
      <c r="Y424" s="1">
        <v>15040</v>
      </c>
      <c r="Z424" s="1">
        <v>4571.1790000000001</v>
      </c>
      <c r="AA424" s="1">
        <v>42706.086960000001</v>
      </c>
      <c r="AB424" s="1">
        <v>713.55899999999997</v>
      </c>
      <c r="AC424" s="1">
        <v>5999</v>
      </c>
      <c r="AD424" s="1">
        <v>7915.2090000000007</v>
      </c>
      <c r="AE424" s="1">
        <v>3342.6587100000002</v>
      </c>
      <c r="AF424" s="1">
        <v>12911.15</v>
      </c>
      <c r="AG424" s="1">
        <v>58410</v>
      </c>
      <c r="AH424" s="1">
        <v>12926.80741679689</v>
      </c>
      <c r="AI424" s="1">
        <v>472.84673047000001</v>
      </c>
      <c r="AJ424" s="1">
        <v>19270.978050000002</v>
      </c>
      <c r="AK424" s="1">
        <v>1601</v>
      </c>
      <c r="AL424" s="1">
        <v>239901.265625</v>
      </c>
      <c r="AM424" s="1">
        <v>189341.40625</v>
      </c>
      <c r="AN424" s="1">
        <v>50559.84765625</v>
      </c>
      <c r="AO424" t="s">
        <v>13234</v>
      </c>
    </row>
    <row r="425" spans="1:41" x14ac:dyDescent="0.25">
      <c r="A425" s="1">
        <v>2014</v>
      </c>
      <c r="B425" t="s">
        <v>575</v>
      </c>
      <c r="C425" t="s">
        <v>6969</v>
      </c>
      <c r="D425" t="s">
        <v>7182</v>
      </c>
      <c r="E425" t="s">
        <v>7382</v>
      </c>
      <c r="F425" t="s">
        <v>8516</v>
      </c>
      <c r="G425" t="s">
        <v>10684</v>
      </c>
      <c r="H425" t="s">
        <v>12607</v>
      </c>
      <c r="I425" s="1">
        <v>2340.512451171875</v>
      </c>
      <c r="J425" s="1">
        <v>8648.67578125</v>
      </c>
      <c r="K425" s="1">
        <v>1166.181884765625</v>
      </c>
      <c r="L425" s="1">
        <v>1555.2125244140625</v>
      </c>
      <c r="M425" s="1">
        <v>4889.53955078125</v>
      </c>
      <c r="N425" s="1">
        <v>3282.28515625</v>
      </c>
      <c r="O425" s="1">
        <v>4933.07568359375</v>
      </c>
      <c r="P425" s="1">
        <v>4465.2236328125</v>
      </c>
      <c r="Q425" s="1">
        <v>1683.55078125</v>
      </c>
      <c r="R425" s="1">
        <v>6926.92138671875</v>
      </c>
      <c r="S425" s="1">
        <v>2767.3427734375</v>
      </c>
      <c r="T425" s="1">
        <v>5829.52099609375</v>
      </c>
      <c r="U425" s="1">
        <v>512.37152099609375</v>
      </c>
      <c r="V425" s="1">
        <v>1572.156494140625</v>
      </c>
      <c r="W425" s="1">
        <v>1095.3052978515625</v>
      </c>
      <c r="X425" s="1">
        <v>9339.7470703125</v>
      </c>
      <c r="Y425" s="1">
        <v>18202.642578125</v>
      </c>
      <c r="Z425" s="1">
        <v>5532.416015625</v>
      </c>
      <c r="AA425" s="1">
        <v>51686.4140625</v>
      </c>
      <c r="AB425" s="1">
        <v>863.607666015625</v>
      </c>
      <c r="AC425" s="1">
        <v>7043.841796875</v>
      </c>
      <c r="AD425" s="1">
        <v>9538.943359375</v>
      </c>
      <c r="AE425" s="1">
        <v>4045.56005859375</v>
      </c>
      <c r="AF425" s="1">
        <v>15626.1337890625</v>
      </c>
      <c r="AG425" s="1">
        <v>70650.21875</v>
      </c>
      <c r="AH425" s="1">
        <v>15313.65625</v>
      </c>
      <c r="AI425" s="1">
        <v>572.2779541015625</v>
      </c>
      <c r="AJ425" s="1">
        <v>23323.3203125</v>
      </c>
      <c r="AK425" s="1">
        <v>1741.595947265625</v>
      </c>
      <c r="AL425" s="1">
        <v>285148.25</v>
      </c>
      <c r="AM425" s="1">
        <v>227097.46875</v>
      </c>
      <c r="AN425" s="1">
        <v>58050.79296875</v>
      </c>
      <c r="AO425" t="s">
        <v>13235</v>
      </c>
    </row>
    <row r="426" spans="1:41" x14ac:dyDescent="0.25">
      <c r="A426" s="1">
        <v>2014</v>
      </c>
      <c r="B426" t="s">
        <v>575</v>
      </c>
      <c r="C426" t="s">
        <v>6969</v>
      </c>
      <c r="D426" t="s">
        <v>7182</v>
      </c>
      <c r="E426" t="s">
        <v>7382</v>
      </c>
      <c r="F426" t="s">
        <v>8516</v>
      </c>
      <c r="G426" t="s">
        <v>10685</v>
      </c>
      <c r="H426" t="s">
        <v>12607</v>
      </c>
      <c r="I426" s="1">
        <v>1933.8570295</v>
      </c>
      <c r="J426" s="1">
        <v>7146</v>
      </c>
      <c r="K426" s="1">
        <v>963.56200000000013</v>
      </c>
      <c r="L426" s="1">
        <v>1285</v>
      </c>
      <c r="M426" s="1">
        <v>4040</v>
      </c>
      <c r="N426" s="1">
        <v>2712</v>
      </c>
      <c r="O426" s="1">
        <v>4075.971732</v>
      </c>
      <c r="P426" s="1">
        <v>3689.4074300000002</v>
      </c>
      <c r="Q426" s="1">
        <v>1391.04</v>
      </c>
      <c r="R426" s="1">
        <v>5723.3939999999993</v>
      </c>
      <c r="S426" s="1">
        <v>2286.527</v>
      </c>
      <c r="T426" s="1">
        <v>4816.6629999999996</v>
      </c>
      <c r="U426" s="1">
        <v>423.34881999999988</v>
      </c>
      <c r="V426" s="1">
        <v>1299</v>
      </c>
      <c r="W426" s="1">
        <v>905</v>
      </c>
      <c r="X426" s="1">
        <v>7717</v>
      </c>
      <c r="Y426" s="1">
        <v>15040</v>
      </c>
      <c r="Z426" s="1">
        <v>4571.1790000000001</v>
      </c>
      <c r="AA426" s="1">
        <v>42706.086960000001</v>
      </c>
      <c r="AB426" s="1">
        <v>713.55899999999997</v>
      </c>
      <c r="AC426" s="1">
        <v>5820</v>
      </c>
      <c r="AD426" s="1">
        <v>7881.5870000000004</v>
      </c>
      <c r="AE426" s="1">
        <v>3342.6587100000002</v>
      </c>
      <c r="AF426" s="1">
        <v>12911.15</v>
      </c>
      <c r="AG426" s="1">
        <v>58375</v>
      </c>
      <c r="AH426" s="1">
        <v>12652.964046796889</v>
      </c>
      <c r="AI426" s="1">
        <v>472.84673047000001</v>
      </c>
      <c r="AJ426" s="1">
        <v>19270.978050000002</v>
      </c>
      <c r="AK426" s="1">
        <v>1439</v>
      </c>
      <c r="AL426" s="1">
        <v>235604.78125</v>
      </c>
      <c r="AM426" s="1">
        <v>187640.109375</v>
      </c>
      <c r="AN426" s="1">
        <v>47964.68359375</v>
      </c>
      <c r="AO426" t="s">
        <v>13236</v>
      </c>
    </row>
    <row r="427" spans="1:41" x14ac:dyDescent="0.25">
      <c r="A427" s="1">
        <v>2014</v>
      </c>
      <c r="B427" t="s">
        <v>575</v>
      </c>
      <c r="C427" t="s">
        <v>6969</v>
      </c>
      <c r="D427" t="s">
        <v>7182</v>
      </c>
      <c r="E427" t="s">
        <v>7382</v>
      </c>
      <c r="F427" t="s">
        <v>8517</v>
      </c>
      <c r="G427" t="s">
        <v>10686</v>
      </c>
      <c r="H427" t="s">
        <v>12607</v>
      </c>
      <c r="I427" s="1">
        <v>912.89764404296875</v>
      </c>
      <c r="J427" s="1">
        <v>744.323486328125</v>
      </c>
      <c r="K427" s="1">
        <v>94.402000427246094</v>
      </c>
      <c r="L427" s="1"/>
      <c r="M427" s="1"/>
      <c r="N427" s="1">
        <v>1.2102820873260498</v>
      </c>
      <c r="O427" s="1">
        <v>13.226362228393555</v>
      </c>
      <c r="P427" s="1">
        <v>0</v>
      </c>
      <c r="Q427" s="1">
        <v>24.2286376953125</v>
      </c>
      <c r="R427" s="1">
        <v>0</v>
      </c>
      <c r="S427" s="1">
        <v>6.0514106750488281</v>
      </c>
      <c r="T427" s="1">
        <v>15.455302238464355</v>
      </c>
      <c r="U427" s="1"/>
      <c r="V427" s="1">
        <v>117.39736175537109</v>
      </c>
      <c r="W427" s="1">
        <v>0</v>
      </c>
      <c r="X427" s="1">
        <v>2443.5595703125</v>
      </c>
      <c r="Y427" s="1">
        <v>0</v>
      </c>
      <c r="Z427" s="1"/>
      <c r="AA427" s="1">
        <v>0</v>
      </c>
      <c r="AB427" s="1"/>
      <c r="AC427" s="1">
        <v>216.64048767089844</v>
      </c>
      <c r="AD427" s="1">
        <v>40.692104339599609</v>
      </c>
      <c r="AE427" s="1"/>
      <c r="AF427" s="1"/>
      <c r="AG427" s="1">
        <v>42.359874725341797</v>
      </c>
      <c r="AH427" s="1">
        <v>331.427734375</v>
      </c>
      <c r="AI427" s="1">
        <v>0</v>
      </c>
      <c r="AJ427" s="1">
        <v>0</v>
      </c>
      <c r="AK427" s="1">
        <v>196.06570434570313</v>
      </c>
      <c r="AL427" s="1">
        <v>5199.93798828125</v>
      </c>
      <c r="AM427" s="1">
        <v>2059.057861328125</v>
      </c>
      <c r="AN427" s="1">
        <v>3140.880126953125</v>
      </c>
      <c r="AO427" t="s">
        <v>13237</v>
      </c>
    </row>
    <row r="428" spans="1:41" x14ac:dyDescent="0.25">
      <c r="A428" s="1">
        <v>2014</v>
      </c>
      <c r="B428" t="s">
        <v>575</v>
      </c>
      <c r="C428" t="s">
        <v>6969</v>
      </c>
      <c r="D428" t="s">
        <v>7182</v>
      </c>
      <c r="E428" t="s">
        <v>7382</v>
      </c>
      <c r="F428" t="s">
        <v>8517</v>
      </c>
      <c r="G428" t="s">
        <v>10687</v>
      </c>
      <c r="H428" t="s">
        <v>12607</v>
      </c>
      <c r="I428" s="1">
        <v>754.28503049999995</v>
      </c>
      <c r="J428" s="1">
        <v>615</v>
      </c>
      <c r="K428" s="1">
        <v>78</v>
      </c>
      <c r="L428" s="1"/>
      <c r="M428" s="1"/>
      <c r="N428" s="1">
        <v>1</v>
      </c>
      <c r="O428" s="1">
        <v>10.928330000000001</v>
      </c>
      <c r="P428" s="1">
        <v>0</v>
      </c>
      <c r="Q428" s="1">
        <v>20.018999999999998</v>
      </c>
      <c r="R428" s="1">
        <v>0</v>
      </c>
      <c r="S428" s="1">
        <v>5</v>
      </c>
      <c r="T428" s="1">
        <v>12.77</v>
      </c>
      <c r="U428" s="1"/>
      <c r="V428" s="1">
        <v>97</v>
      </c>
      <c r="W428" s="1">
        <v>0</v>
      </c>
      <c r="X428" s="1">
        <v>2019</v>
      </c>
      <c r="Y428" s="1">
        <v>0</v>
      </c>
      <c r="Z428" s="1"/>
      <c r="AA428" s="1">
        <v>0</v>
      </c>
      <c r="AB428" s="1"/>
      <c r="AC428" s="1">
        <v>179</v>
      </c>
      <c r="AD428" s="1">
        <v>33.622</v>
      </c>
      <c r="AE428" s="1"/>
      <c r="AF428" s="1"/>
      <c r="AG428" s="1">
        <v>35</v>
      </c>
      <c r="AH428" s="1">
        <v>273.84337000000011</v>
      </c>
      <c r="AI428" s="1">
        <v>0</v>
      </c>
      <c r="AJ428" s="1">
        <v>0</v>
      </c>
      <c r="AK428" s="1">
        <v>162</v>
      </c>
      <c r="AL428" s="1">
        <v>4296.4677734375</v>
      </c>
      <c r="AM428" s="1">
        <v>1701.3040771484375</v>
      </c>
      <c r="AN428" s="1">
        <v>2595.16357421875</v>
      </c>
      <c r="AO428" t="s">
        <v>13238</v>
      </c>
    </row>
    <row r="429" spans="1:41" x14ac:dyDescent="0.25">
      <c r="A429" s="1">
        <v>2014</v>
      </c>
      <c r="B429" t="s">
        <v>575</v>
      </c>
      <c r="C429" t="s">
        <v>6969</v>
      </c>
      <c r="D429" t="s">
        <v>7182</v>
      </c>
      <c r="E429" t="s">
        <v>7382</v>
      </c>
      <c r="F429" t="s">
        <v>8518</v>
      </c>
      <c r="G429" t="s">
        <v>10688</v>
      </c>
      <c r="H429" t="s">
        <v>12607</v>
      </c>
      <c r="I429" s="1">
        <v>154.06504821777344</v>
      </c>
      <c r="J429" s="1">
        <v>566.41204833984375</v>
      </c>
      <c r="K429" s="1">
        <v>18.531839370727539</v>
      </c>
      <c r="L429" s="1">
        <v>226.32275390625</v>
      </c>
      <c r="M429" s="1">
        <v>785.47308349609375</v>
      </c>
      <c r="N429" s="1">
        <v>29.046770095825195</v>
      </c>
      <c r="O429" s="1">
        <v>362.64129638671875</v>
      </c>
      <c r="P429" s="1">
        <v>489.9163818359375</v>
      </c>
      <c r="Q429" s="1">
        <v>412.60452270507813</v>
      </c>
      <c r="R429" s="1">
        <v>1792.1131591796875</v>
      </c>
      <c r="S429" s="1">
        <v>174.5615234375</v>
      </c>
      <c r="T429" s="1">
        <v>563.79296875</v>
      </c>
      <c r="U429" s="1">
        <v>359.66244506835938</v>
      </c>
      <c r="V429" s="1">
        <v>15.733667373657227</v>
      </c>
      <c r="W429" s="1">
        <v>117.39736175537109</v>
      </c>
      <c r="X429" s="1">
        <v>3705.8837890625</v>
      </c>
      <c r="Y429" s="1">
        <v>542.20635986328125</v>
      </c>
      <c r="Z429" s="1"/>
      <c r="AA429" s="1">
        <v>3581.362548828125</v>
      </c>
      <c r="AB429" s="1">
        <v>0</v>
      </c>
      <c r="AC429" s="1">
        <v>75.037490844726563</v>
      </c>
      <c r="AD429" s="1">
        <v>0</v>
      </c>
      <c r="AE429" s="1">
        <v>197.80635070800781</v>
      </c>
      <c r="AF429" s="1">
        <v>5581.20361328125</v>
      </c>
      <c r="AG429" s="1">
        <v>6415.70556640625</v>
      </c>
      <c r="AH429" s="1">
        <v>271.29315185546875</v>
      </c>
      <c r="AI429" s="1">
        <v>59.407554626464844</v>
      </c>
      <c r="AJ429" s="1">
        <v>256.84112548828125</v>
      </c>
      <c r="AK429" s="1"/>
      <c r="AL429" s="1">
        <v>26755.0234375</v>
      </c>
      <c r="AM429" s="1">
        <v>20696.0390625</v>
      </c>
      <c r="AN429" s="1">
        <v>6058.982421875</v>
      </c>
      <c r="AO429" t="s">
        <v>13239</v>
      </c>
    </row>
    <row r="430" spans="1:41" x14ac:dyDescent="0.25">
      <c r="A430" s="1">
        <v>2014</v>
      </c>
      <c r="B430" t="s">
        <v>575</v>
      </c>
      <c r="C430" t="s">
        <v>6969</v>
      </c>
      <c r="D430" t="s">
        <v>7182</v>
      </c>
      <c r="E430" t="s">
        <v>7382</v>
      </c>
      <c r="F430" t="s">
        <v>8518</v>
      </c>
      <c r="G430" t="s">
        <v>10689</v>
      </c>
      <c r="H430" t="s">
        <v>12607</v>
      </c>
      <c r="I430" s="1">
        <v>127.29680999999999</v>
      </c>
      <c r="J430" s="1">
        <v>468</v>
      </c>
      <c r="K430" s="1">
        <v>15.311999999999999</v>
      </c>
      <c r="L430" s="1">
        <v>187</v>
      </c>
      <c r="M430" s="1">
        <v>649</v>
      </c>
      <c r="N430" s="1">
        <v>24</v>
      </c>
      <c r="O430" s="1">
        <v>299.63368450000002</v>
      </c>
      <c r="P430" s="1">
        <v>404.79521</v>
      </c>
      <c r="Q430" s="1">
        <v>340.916</v>
      </c>
      <c r="R430" s="1">
        <v>1480.74</v>
      </c>
      <c r="S430" s="1">
        <v>144.23209431263041</v>
      </c>
      <c r="T430" s="1">
        <v>465.83600000000001</v>
      </c>
      <c r="U430" s="1">
        <v>297.1724099999999</v>
      </c>
      <c r="V430" s="1">
        <v>13</v>
      </c>
      <c r="W430" s="1">
        <v>97</v>
      </c>
      <c r="X430" s="1">
        <v>3062</v>
      </c>
      <c r="Y430" s="1">
        <v>448</v>
      </c>
      <c r="Z430" s="1"/>
      <c r="AA430" s="1">
        <v>2959.11393</v>
      </c>
      <c r="AB430" s="1">
        <v>0</v>
      </c>
      <c r="AC430" s="1">
        <v>62</v>
      </c>
      <c r="AD430" s="1">
        <v>0</v>
      </c>
      <c r="AE430" s="1">
        <v>163.43821688873379</v>
      </c>
      <c r="AF430" s="1">
        <v>4611.49</v>
      </c>
      <c r="AG430" s="1">
        <v>5301</v>
      </c>
      <c r="AH430" s="1">
        <v>224.15694656719711</v>
      </c>
      <c r="AI430" s="1">
        <v>49.085708519999997</v>
      </c>
      <c r="AJ430" s="1">
        <v>212.21591000000001</v>
      </c>
      <c r="AK430" s="1"/>
      <c r="AL430" s="1">
        <v>22106.435546875</v>
      </c>
      <c r="AM430" s="1">
        <v>17100.177734375</v>
      </c>
      <c r="AN430" s="1">
        <v>5006.25634765625</v>
      </c>
      <c r="AO430" t="s">
        <v>13240</v>
      </c>
    </row>
    <row r="431" spans="1:41" x14ac:dyDescent="0.25">
      <c r="A431" s="1">
        <v>2014</v>
      </c>
      <c r="B431" t="s">
        <v>575</v>
      </c>
      <c r="C431" t="s">
        <v>6969</v>
      </c>
      <c r="D431" t="s">
        <v>7182</v>
      </c>
      <c r="E431" t="s">
        <v>7382</v>
      </c>
      <c r="F431" t="s">
        <v>8519</v>
      </c>
      <c r="G431" t="s">
        <v>10690</v>
      </c>
      <c r="H431" t="s">
        <v>12607</v>
      </c>
      <c r="I431" s="1">
        <v>1049.8363037109375</v>
      </c>
      <c r="J431" s="1">
        <v>1915.8765869140625</v>
      </c>
      <c r="K431" s="1">
        <v>658.34381103515625</v>
      </c>
      <c r="L431" s="1">
        <v>868.9825439453125</v>
      </c>
      <c r="M431" s="1">
        <v>1636.3013916015625</v>
      </c>
      <c r="N431" s="1">
        <v>645.08038330078125</v>
      </c>
      <c r="O431" s="1">
        <v>2811.832275390625</v>
      </c>
      <c r="P431" s="1">
        <v>1500.2049560546875</v>
      </c>
      <c r="Q431" s="1">
        <v>353.00662231445313</v>
      </c>
      <c r="R431" s="1">
        <v>141.15519714355469</v>
      </c>
      <c r="S431" s="1">
        <v>1847.192626953125</v>
      </c>
      <c r="T431" s="1">
        <v>2159.6552734375</v>
      </c>
      <c r="U431" s="1">
        <v>10.960799217224121</v>
      </c>
      <c r="V431" s="1">
        <v>1098.9361572265625</v>
      </c>
      <c r="W431" s="1">
        <v>657.18316650390625</v>
      </c>
      <c r="X431" s="1">
        <v>5550.353515625</v>
      </c>
      <c r="Y431" s="1">
        <v>3115.26611328125</v>
      </c>
      <c r="Z431" s="1">
        <v>3889.37109375</v>
      </c>
      <c r="AA431" s="1">
        <v>28075.58984375</v>
      </c>
      <c r="AB431" s="1">
        <v>612.03118896484375</v>
      </c>
      <c r="AC431" s="1">
        <v>5348.236328125</v>
      </c>
      <c r="AD431" s="1">
        <v>5458.8154296875</v>
      </c>
      <c r="AE431" s="1">
        <v>1614.8292236328125</v>
      </c>
      <c r="AF431" s="1">
        <v>4217.36572265625</v>
      </c>
      <c r="AG431" s="1">
        <v>21459.51171875</v>
      </c>
      <c r="AH431" s="1">
        <v>10310.8994140625</v>
      </c>
      <c r="AI431" s="1">
        <v>73.420852661132813</v>
      </c>
      <c r="AJ431" s="1">
        <v>8623.65234375</v>
      </c>
      <c r="AK431" s="1">
        <v>491.37454223632813</v>
      </c>
      <c r="AL431" s="1">
        <v>116195.265625</v>
      </c>
      <c r="AM431" s="1">
        <v>83927.859375</v>
      </c>
      <c r="AN431" s="1">
        <v>32267.404296875</v>
      </c>
      <c r="AO431" t="s">
        <v>13241</v>
      </c>
    </row>
    <row r="432" spans="1:41" x14ac:dyDescent="0.25">
      <c r="A432" s="1">
        <v>2014</v>
      </c>
      <c r="B432" t="s">
        <v>575</v>
      </c>
      <c r="C432" t="s">
        <v>6969</v>
      </c>
      <c r="D432" t="s">
        <v>7182</v>
      </c>
      <c r="E432" t="s">
        <v>7382</v>
      </c>
      <c r="F432" t="s">
        <v>8519</v>
      </c>
      <c r="G432" t="s">
        <v>10691</v>
      </c>
      <c r="H432" t="s">
        <v>12607</v>
      </c>
      <c r="I432" s="1">
        <v>867.43106</v>
      </c>
      <c r="J432" s="1">
        <v>1583</v>
      </c>
      <c r="K432" s="1">
        <v>543.95899999999995</v>
      </c>
      <c r="L432" s="1">
        <v>718</v>
      </c>
      <c r="M432" s="1">
        <v>1352</v>
      </c>
      <c r="N432" s="1">
        <v>533</v>
      </c>
      <c r="O432" s="1">
        <v>2323.2867185000009</v>
      </c>
      <c r="P432" s="1">
        <v>1239.54981</v>
      </c>
      <c r="Q432" s="1">
        <v>291.673</v>
      </c>
      <c r="R432" s="1">
        <v>116.63</v>
      </c>
      <c r="S432" s="1">
        <v>1526.2496217715211</v>
      </c>
      <c r="T432" s="1">
        <v>1784.423</v>
      </c>
      <c r="U432" s="1">
        <v>9.0564</v>
      </c>
      <c r="V432" s="1">
        <v>908</v>
      </c>
      <c r="W432" s="1">
        <v>543</v>
      </c>
      <c r="X432" s="1">
        <v>4586</v>
      </c>
      <c r="Y432" s="1">
        <v>2574</v>
      </c>
      <c r="Z432" s="1">
        <v>3213.607</v>
      </c>
      <c r="AA432" s="1">
        <v>23197.55875</v>
      </c>
      <c r="AB432" s="1">
        <v>505.69299999999998</v>
      </c>
      <c r="AC432" s="1">
        <v>4419</v>
      </c>
      <c r="AD432" s="1">
        <v>4510.3660000000009</v>
      </c>
      <c r="AE432" s="1">
        <v>1334.258552726214</v>
      </c>
      <c r="AF432" s="1">
        <v>3484.614</v>
      </c>
      <c r="AG432" s="1">
        <v>17731</v>
      </c>
      <c r="AH432" s="1">
        <v>8519.4181968332396</v>
      </c>
      <c r="AI432" s="1">
        <v>60.664250410000001</v>
      </c>
      <c r="AJ432" s="1">
        <v>7125.3239800000001</v>
      </c>
      <c r="AK432" s="1">
        <v>406</v>
      </c>
      <c r="AL432" s="1">
        <v>96006.765625</v>
      </c>
      <c r="AM432" s="1">
        <v>69345.703125</v>
      </c>
      <c r="AN432" s="1">
        <v>26661.05859375</v>
      </c>
      <c r="AO432" t="s">
        <v>13242</v>
      </c>
    </row>
    <row r="433" spans="1:41" x14ac:dyDescent="0.25">
      <c r="A433" s="1">
        <v>2014</v>
      </c>
      <c r="B433" t="s">
        <v>575</v>
      </c>
      <c r="C433" t="s">
        <v>6969</v>
      </c>
      <c r="D433" t="s">
        <v>7182</v>
      </c>
      <c r="E433" t="s">
        <v>7382</v>
      </c>
      <c r="F433" t="s">
        <v>8520</v>
      </c>
      <c r="G433" t="s">
        <v>10692</v>
      </c>
      <c r="H433" t="s">
        <v>12607</v>
      </c>
      <c r="I433" s="1">
        <v>303.86285400390625</v>
      </c>
      <c r="J433" s="1">
        <v>361.87435913085938</v>
      </c>
      <c r="K433" s="1">
        <v>155.6785888671875</v>
      </c>
      <c r="L433" s="1">
        <v>47.201000213623047</v>
      </c>
      <c r="M433" s="1">
        <v>1704.0771484375</v>
      </c>
      <c r="N433" s="1">
        <v>1236.9083251953125</v>
      </c>
      <c r="O433" s="1">
        <v>472.55447387695313</v>
      </c>
      <c r="P433" s="1">
        <v>1712.5545654296875</v>
      </c>
      <c r="Q433" s="1">
        <v>726.25518798828125</v>
      </c>
      <c r="R433" s="1">
        <v>1096.8931884765625</v>
      </c>
      <c r="S433" s="1">
        <v>156.66867065429688</v>
      </c>
      <c r="T433" s="1">
        <v>405.52197265625</v>
      </c>
      <c r="U433" s="1">
        <v>60.809436798095703</v>
      </c>
      <c r="V433" s="1">
        <v>392.13140869140625</v>
      </c>
      <c r="W433" s="1">
        <v>122.84363555908203</v>
      </c>
      <c r="X433" s="1">
        <v>1292.581298828125</v>
      </c>
      <c r="Y433" s="1">
        <v>2626.312255859375</v>
      </c>
      <c r="Z433" s="1"/>
      <c r="AA433" s="1">
        <v>6758.2001953125</v>
      </c>
      <c r="AB433" s="1">
        <v>110.30873870849609</v>
      </c>
      <c r="AC433" s="1">
        <v>191.22456359863281</v>
      </c>
      <c r="AD433" s="1">
        <v>1454.88134765625</v>
      </c>
      <c r="AE433" s="1">
        <v>1267.348876953125</v>
      </c>
      <c r="AF433" s="1">
        <v>1763.5491943359375</v>
      </c>
      <c r="AG433" s="1">
        <v>6955.4912109375</v>
      </c>
      <c r="AH433" s="1">
        <v>1285.1007080078125</v>
      </c>
      <c r="AI433" s="1">
        <v>0</v>
      </c>
      <c r="AJ433" s="1">
        <v>2109.56298828125</v>
      </c>
      <c r="AK433" s="1">
        <v>36.308464050292969</v>
      </c>
      <c r="AL433" s="1">
        <v>34806.70703125</v>
      </c>
      <c r="AM433" s="1">
        <v>27610.1796875</v>
      </c>
      <c r="AN433" s="1">
        <v>7196.52490234375</v>
      </c>
      <c r="AO433" t="s">
        <v>13243</v>
      </c>
    </row>
    <row r="434" spans="1:41" x14ac:dyDescent="0.25">
      <c r="A434" s="1">
        <v>2014</v>
      </c>
      <c r="B434" t="s">
        <v>575</v>
      </c>
      <c r="C434" t="s">
        <v>6969</v>
      </c>
      <c r="D434" t="s">
        <v>7182</v>
      </c>
      <c r="E434" t="s">
        <v>7382</v>
      </c>
      <c r="F434" t="s">
        <v>8520</v>
      </c>
      <c r="G434" t="s">
        <v>10693</v>
      </c>
      <c r="H434" t="s">
        <v>12607</v>
      </c>
      <c r="I434" s="1">
        <v>251.06780000000001</v>
      </c>
      <c r="J434" s="1">
        <v>299</v>
      </c>
      <c r="K434" s="1">
        <v>128.63</v>
      </c>
      <c r="L434" s="1">
        <v>39</v>
      </c>
      <c r="M434" s="1">
        <v>1408</v>
      </c>
      <c r="N434" s="1">
        <v>1022</v>
      </c>
      <c r="O434" s="1">
        <v>390.4498605</v>
      </c>
      <c r="P434" s="1">
        <v>1415.00443</v>
      </c>
      <c r="Q434" s="1">
        <v>600.07100000000003</v>
      </c>
      <c r="R434" s="1">
        <v>906.31200000000001</v>
      </c>
      <c r="S434" s="1">
        <v>129.4480641333077</v>
      </c>
      <c r="T434" s="1">
        <v>335.06400000000002</v>
      </c>
      <c r="U434" s="1">
        <v>50.244020000000013</v>
      </c>
      <c r="V434" s="1">
        <v>324</v>
      </c>
      <c r="W434" s="1">
        <v>101.5</v>
      </c>
      <c r="X434" s="1">
        <v>1068</v>
      </c>
      <c r="Y434" s="1">
        <v>2170</v>
      </c>
      <c r="Z434" s="1"/>
      <c r="AA434" s="1">
        <v>5583.9877300000007</v>
      </c>
      <c r="AB434" s="1">
        <v>91.143000000000001</v>
      </c>
      <c r="AC434" s="1">
        <v>158</v>
      </c>
      <c r="AD434" s="1">
        <v>1202.1010000000001</v>
      </c>
      <c r="AE434" s="1">
        <v>1047.1516810534979</v>
      </c>
      <c r="AF434" s="1">
        <v>1457.1389999999999</v>
      </c>
      <c r="AG434" s="1">
        <v>5747</v>
      </c>
      <c r="AH434" s="1">
        <v>1061.819139447229</v>
      </c>
      <c r="AI434" s="1">
        <v>0</v>
      </c>
      <c r="AJ434" s="1">
        <v>1743.03414</v>
      </c>
      <c r="AK434" s="1">
        <v>30</v>
      </c>
      <c r="AL434" s="1">
        <v>28759.166015625</v>
      </c>
      <c r="AM434" s="1">
        <v>22813.009765625</v>
      </c>
      <c r="AN434" s="1">
        <v>5946.1552734375</v>
      </c>
      <c r="AO434" t="s">
        <v>13244</v>
      </c>
    </row>
    <row r="435" spans="1:41" x14ac:dyDescent="0.25">
      <c r="A435" s="1">
        <v>2014</v>
      </c>
      <c r="B435" t="s">
        <v>575</v>
      </c>
      <c r="C435" t="s">
        <v>6969</v>
      </c>
      <c r="D435" t="s">
        <v>7182</v>
      </c>
      <c r="E435" t="s">
        <v>7382</v>
      </c>
      <c r="F435" t="s">
        <v>8521</v>
      </c>
      <c r="G435" t="s">
        <v>10694</v>
      </c>
      <c r="H435" t="s">
        <v>12607</v>
      </c>
      <c r="I435" s="1">
        <v>382.41204833984375</v>
      </c>
      <c r="J435" s="1">
        <v>426.019287109375</v>
      </c>
      <c r="K435" s="1">
        <v>167.80319213867188</v>
      </c>
      <c r="L435" s="1">
        <v>204.53767395019531</v>
      </c>
      <c r="M435" s="1">
        <v>61.724388122558594</v>
      </c>
      <c r="N435" s="1">
        <v>608.77191162109375</v>
      </c>
      <c r="O435" s="1">
        <v>264.66876220703125</v>
      </c>
      <c r="P435" s="1">
        <v>675.57659912109375</v>
      </c>
      <c r="Q435" s="1">
        <v>112.07575225830078</v>
      </c>
      <c r="R435" s="1">
        <v>1590.30224609375</v>
      </c>
      <c r="S435" s="1">
        <v>457.7244873046875</v>
      </c>
      <c r="T435" s="1">
        <v>272.02178955078125</v>
      </c>
      <c r="U435" s="1">
        <v>6.0833497047424316</v>
      </c>
      <c r="V435" s="1">
        <v>106.50482177734375</v>
      </c>
      <c r="W435" s="1"/>
      <c r="X435" s="1">
        <v>38.729026794433594</v>
      </c>
      <c r="Y435" s="1">
        <v>6139.76123046875</v>
      </c>
      <c r="Z435" s="1">
        <v>277.77911376953125</v>
      </c>
      <c r="AA435" s="1">
        <v>4505.01611328125</v>
      </c>
      <c r="AB435" s="1">
        <v>141.26776123046875</v>
      </c>
      <c r="AC435" s="1">
        <v>56.883258819580078</v>
      </c>
      <c r="AD435" s="1">
        <v>180.09844970703125</v>
      </c>
      <c r="AE435" s="1">
        <v>172.96644592285156</v>
      </c>
      <c r="AF435" s="1">
        <v>1306.0601806640625</v>
      </c>
      <c r="AG435" s="1">
        <v>6401.18212890625</v>
      </c>
      <c r="AH435" s="1">
        <v>1416.6195068359375</v>
      </c>
      <c r="AI435" s="1">
        <v>140.71934509277344</v>
      </c>
      <c r="AJ435" s="1">
        <v>4609.9814453125</v>
      </c>
      <c r="AK435" s="1">
        <v>56.883258819580078</v>
      </c>
      <c r="AL435" s="1">
        <v>30780.171875</v>
      </c>
      <c r="AM435" s="1">
        <v>27581.9140625</v>
      </c>
      <c r="AN435" s="1">
        <v>3198.259765625</v>
      </c>
      <c r="AO435" t="s">
        <v>13245</v>
      </c>
    </row>
    <row r="436" spans="1:41" x14ac:dyDescent="0.25">
      <c r="A436" s="1">
        <v>2014</v>
      </c>
      <c r="B436" t="s">
        <v>575</v>
      </c>
      <c r="C436" t="s">
        <v>6969</v>
      </c>
      <c r="D436" t="s">
        <v>7182</v>
      </c>
      <c r="E436" t="s">
        <v>7382</v>
      </c>
      <c r="F436" t="s">
        <v>8521</v>
      </c>
      <c r="G436" t="s">
        <v>10695</v>
      </c>
      <c r="H436" t="s">
        <v>12607</v>
      </c>
      <c r="I436" s="1">
        <v>315.96935000000002</v>
      </c>
      <c r="J436" s="1">
        <v>352</v>
      </c>
      <c r="K436" s="1">
        <v>138.648</v>
      </c>
      <c r="L436" s="1">
        <v>169</v>
      </c>
      <c r="M436" s="1">
        <v>51</v>
      </c>
      <c r="N436" s="1">
        <v>503</v>
      </c>
      <c r="O436" s="1">
        <v>218.68352300000001</v>
      </c>
      <c r="P436" s="1">
        <v>558.19761000000005</v>
      </c>
      <c r="Q436" s="1">
        <v>92.602999999999994</v>
      </c>
      <c r="R436" s="1">
        <v>1313.9929999999999</v>
      </c>
      <c r="S436" s="1">
        <v>378.19654093001782</v>
      </c>
      <c r="T436" s="1">
        <v>224.75899999999999</v>
      </c>
      <c r="U436" s="1">
        <v>5.0263900000000001</v>
      </c>
      <c r="V436" s="1">
        <v>88</v>
      </c>
      <c r="W436" s="1"/>
      <c r="X436" s="1">
        <v>32</v>
      </c>
      <c r="Y436" s="1">
        <v>5073</v>
      </c>
      <c r="Z436" s="1">
        <v>229.51599999999999</v>
      </c>
      <c r="AA436" s="1">
        <v>3722.2859600000002</v>
      </c>
      <c r="AB436" s="1">
        <v>116.723</v>
      </c>
      <c r="AC436" s="1">
        <v>47</v>
      </c>
      <c r="AD436" s="1">
        <v>148.80699999999999</v>
      </c>
      <c r="AE436" s="1">
        <v>142.91415411095019</v>
      </c>
      <c r="AF436" s="1">
        <v>1079.1369999999999</v>
      </c>
      <c r="AG436" s="1">
        <v>5289</v>
      </c>
      <c r="AH436" s="1">
        <v>1170.487005875648</v>
      </c>
      <c r="AI436" s="1">
        <v>116.26987541</v>
      </c>
      <c r="AJ436" s="1">
        <v>3809.0138900000011</v>
      </c>
      <c r="AK436" s="1">
        <v>47</v>
      </c>
      <c r="AL436" s="1">
        <v>25432.2265625</v>
      </c>
      <c r="AM436" s="1">
        <v>22789.654296875</v>
      </c>
      <c r="AN436" s="1">
        <v>2642.573974609375</v>
      </c>
      <c r="AO436" t="s">
        <v>13246</v>
      </c>
    </row>
    <row r="437" spans="1:41" x14ac:dyDescent="0.25">
      <c r="A437" s="1">
        <v>2014</v>
      </c>
      <c r="B437" t="s">
        <v>575</v>
      </c>
      <c r="C437" t="s">
        <v>6969</v>
      </c>
      <c r="D437" t="s">
        <v>7182</v>
      </c>
      <c r="E437" t="s">
        <v>7382</v>
      </c>
      <c r="F437" t="s">
        <v>8522</v>
      </c>
      <c r="G437" t="s">
        <v>10696</v>
      </c>
      <c r="H437" t="s">
        <v>12607</v>
      </c>
      <c r="I437" s="1">
        <v>420.24176025390625</v>
      </c>
      <c r="J437" s="1">
        <v>151.28526306152344</v>
      </c>
      <c r="K437" s="1">
        <v>47.249412536621094</v>
      </c>
      <c r="L437" s="1">
        <v>32.677616119384766</v>
      </c>
      <c r="M437" s="1">
        <v>688.6505126953125</v>
      </c>
      <c r="N437" s="1">
        <v>0</v>
      </c>
      <c r="O437" s="1">
        <v>139.04428100585938</v>
      </c>
      <c r="P437" s="1">
        <v>0</v>
      </c>
      <c r="Q437" s="1">
        <v>0</v>
      </c>
      <c r="R437" s="1">
        <v>1052.215576171875</v>
      </c>
      <c r="S437" s="1">
        <v>78.820053100585938</v>
      </c>
      <c r="T437" s="1">
        <v>123.41609954833984</v>
      </c>
      <c r="U437" s="1">
        <v>74.855461120605469</v>
      </c>
      <c r="V437" s="1">
        <v>76.247772216796875</v>
      </c>
      <c r="W437" s="1">
        <v>138.57730102539063</v>
      </c>
      <c r="X437" s="1">
        <v>369.13604736328125</v>
      </c>
      <c r="Y437" s="1">
        <v>2488.340087890625</v>
      </c>
      <c r="Z437" s="1"/>
      <c r="AA437" s="1">
        <v>1134.18994140625</v>
      </c>
      <c r="AB437" s="1">
        <v>0</v>
      </c>
      <c r="AC437" s="1">
        <v>507.10818481445313</v>
      </c>
      <c r="AD437" s="1">
        <v>0</v>
      </c>
      <c r="AE437" s="1">
        <v>21.972030639648438</v>
      </c>
      <c r="AF437" s="1">
        <v>0.97306680679321289</v>
      </c>
      <c r="AG437" s="1">
        <v>8030.2216796875</v>
      </c>
      <c r="AH437" s="1">
        <v>899.927001953125</v>
      </c>
      <c r="AI437" s="1">
        <v>298.73016357421875</v>
      </c>
      <c r="AJ437" s="1">
        <v>745.87823486328125</v>
      </c>
      <c r="AK437" s="1">
        <v>162.17779541015625</v>
      </c>
      <c r="AL437" s="1">
        <v>17681.9375</v>
      </c>
      <c r="AM437" s="1">
        <v>14736.2060546875</v>
      </c>
      <c r="AN437" s="1">
        <v>2945.728759765625</v>
      </c>
      <c r="AO437" t="s">
        <v>13247</v>
      </c>
    </row>
    <row r="438" spans="1:41" x14ac:dyDescent="0.25">
      <c r="A438" s="1">
        <v>2014</v>
      </c>
      <c r="B438" t="s">
        <v>575</v>
      </c>
      <c r="C438" t="s">
        <v>6969</v>
      </c>
      <c r="D438" t="s">
        <v>7182</v>
      </c>
      <c r="E438" t="s">
        <v>7382</v>
      </c>
      <c r="F438" t="s">
        <v>8522</v>
      </c>
      <c r="G438" t="s">
        <v>10697</v>
      </c>
      <c r="H438" t="s">
        <v>12607</v>
      </c>
      <c r="I438" s="1">
        <v>347.22629000000001</v>
      </c>
      <c r="J438" s="1">
        <v>125</v>
      </c>
      <c r="K438" s="1">
        <v>39.04</v>
      </c>
      <c r="L438" s="1">
        <v>27</v>
      </c>
      <c r="M438" s="1">
        <v>569</v>
      </c>
      <c r="N438" s="1">
        <v>0</v>
      </c>
      <c r="O438" s="1">
        <v>114.8858445</v>
      </c>
      <c r="P438" s="1">
        <v>0</v>
      </c>
      <c r="Q438" s="1">
        <v>0</v>
      </c>
      <c r="R438" s="1">
        <v>869.39700000000005</v>
      </c>
      <c r="S438" s="1">
        <v>65.125359034020974</v>
      </c>
      <c r="T438" s="1">
        <v>101.973</v>
      </c>
      <c r="U438" s="1">
        <v>61.849600000000002</v>
      </c>
      <c r="V438" s="1">
        <v>63</v>
      </c>
      <c r="W438" s="1">
        <v>114.5</v>
      </c>
      <c r="X438" s="1">
        <v>305</v>
      </c>
      <c r="Y438" s="1">
        <v>2056</v>
      </c>
      <c r="Z438" s="1"/>
      <c r="AA438" s="1">
        <v>937.12854000000004</v>
      </c>
      <c r="AB438" s="1">
        <v>0</v>
      </c>
      <c r="AC438" s="1">
        <v>419</v>
      </c>
      <c r="AD438" s="1">
        <v>0</v>
      </c>
      <c r="AE438" s="1">
        <v>18.154470725491009</v>
      </c>
      <c r="AF438" s="1">
        <v>0.80400000000000005</v>
      </c>
      <c r="AG438" s="1">
        <v>6635</v>
      </c>
      <c r="AH438" s="1">
        <v>743.56796533247632</v>
      </c>
      <c r="AI438" s="1">
        <v>246.82689612999999</v>
      </c>
      <c r="AJ438" s="1">
        <v>616.28463000000011</v>
      </c>
      <c r="AK438" s="1">
        <v>134</v>
      </c>
      <c r="AL438" s="1">
        <v>14609.763671875</v>
      </c>
      <c r="AM438" s="1">
        <v>12175.8447265625</v>
      </c>
      <c r="AN438" s="1">
        <v>2433.9189453125</v>
      </c>
      <c r="AO438" t="s">
        <v>13248</v>
      </c>
    </row>
    <row r="439" spans="1:41" x14ac:dyDescent="0.25">
      <c r="A439" s="1">
        <v>2014</v>
      </c>
      <c r="B439" t="s">
        <v>575</v>
      </c>
      <c r="C439" t="s">
        <v>6969</v>
      </c>
      <c r="D439" t="s">
        <v>7182</v>
      </c>
      <c r="E439" t="s">
        <v>7382</v>
      </c>
      <c r="F439" t="s">
        <v>8523</v>
      </c>
      <c r="G439" t="s">
        <v>10698</v>
      </c>
      <c r="H439" t="s">
        <v>12607</v>
      </c>
      <c r="I439" s="1">
        <v>429.72097778320313</v>
      </c>
      <c r="J439" s="1">
        <v>2504.07373046875</v>
      </c>
      <c r="K439" s="1">
        <v>191.43394470214844</v>
      </c>
      <c r="L439" s="1">
        <v>174.28062438964844</v>
      </c>
      <c r="M439" s="1"/>
      <c r="N439" s="1">
        <v>716.48699951171875</v>
      </c>
      <c r="O439" s="1">
        <v>433.02728271484375</v>
      </c>
      <c r="P439" s="1">
        <v>23.591920852661133</v>
      </c>
      <c r="Q439" s="1">
        <v>0</v>
      </c>
      <c r="R439" s="1">
        <v>36.399234771728516</v>
      </c>
      <c r="S439" s="1">
        <v>2.8216586112976074</v>
      </c>
      <c r="T439" s="1">
        <v>2227.028076171875</v>
      </c>
      <c r="U439" s="1">
        <v>0</v>
      </c>
      <c r="V439" s="1">
        <v>0</v>
      </c>
      <c r="W439" s="1">
        <v>59.303821563720703</v>
      </c>
      <c r="X439" s="1">
        <v>323.14532470703125</v>
      </c>
      <c r="Y439" s="1">
        <v>1259.9036865234375</v>
      </c>
      <c r="Z439" s="1">
        <v>1356.9586181640625</v>
      </c>
      <c r="AA439" s="1">
        <v>4165.51806640625</v>
      </c>
      <c r="AB439" s="1">
        <v>0</v>
      </c>
      <c r="AC439" s="1">
        <v>572.46343994140625</v>
      </c>
      <c r="AD439" s="1">
        <v>110.82674407958984</v>
      </c>
      <c r="AE439" s="1">
        <v>725.4857177734375</v>
      </c>
      <c r="AF439" s="1">
        <v>974.7696533203125</v>
      </c>
      <c r="AG439" s="1">
        <v>1104.987548828125</v>
      </c>
      <c r="AH439" s="1">
        <v>0</v>
      </c>
      <c r="AI439" s="1">
        <v>0</v>
      </c>
      <c r="AJ439" s="1">
        <v>0</v>
      </c>
      <c r="AK439" s="1">
        <v>292.88827514648438</v>
      </c>
      <c r="AL439" s="1">
        <v>17685.115234375</v>
      </c>
      <c r="AM439" s="1">
        <v>14044.6396484375</v>
      </c>
      <c r="AN439" s="1">
        <v>3640.474853515625</v>
      </c>
      <c r="AO439" t="s">
        <v>13249</v>
      </c>
    </row>
    <row r="440" spans="1:41" x14ac:dyDescent="0.25">
      <c r="A440" s="1">
        <v>2014</v>
      </c>
      <c r="B440" t="s">
        <v>575</v>
      </c>
      <c r="C440" t="s">
        <v>6969</v>
      </c>
      <c r="D440" t="s">
        <v>7182</v>
      </c>
      <c r="E440" t="s">
        <v>7382</v>
      </c>
      <c r="F440" t="s">
        <v>8523</v>
      </c>
      <c r="G440" t="s">
        <v>10699</v>
      </c>
      <c r="H440" t="s">
        <v>12607</v>
      </c>
      <c r="I440" s="1">
        <v>355.05851999999999</v>
      </c>
      <c r="J440" s="1">
        <v>2069</v>
      </c>
      <c r="K440" s="1">
        <v>158.173</v>
      </c>
      <c r="L440" s="1">
        <v>144</v>
      </c>
      <c r="M440" s="1"/>
      <c r="N440" s="1">
        <v>592</v>
      </c>
      <c r="O440" s="1">
        <v>357.7903665</v>
      </c>
      <c r="P440" s="1">
        <v>19.492909999999998</v>
      </c>
      <c r="Q440" s="1">
        <v>0</v>
      </c>
      <c r="R440" s="1">
        <v>30.074999999999999</v>
      </c>
      <c r="S440" s="1">
        <v>2.3314057465553262</v>
      </c>
      <c r="T440" s="1">
        <v>1840.09</v>
      </c>
      <c r="U440" s="1">
        <v>0</v>
      </c>
      <c r="V440" s="1">
        <v>0</v>
      </c>
      <c r="W440" s="1">
        <v>49</v>
      </c>
      <c r="X440" s="1">
        <v>267</v>
      </c>
      <c r="Y440" s="1">
        <v>1041</v>
      </c>
      <c r="Z440" s="1">
        <v>1121.192</v>
      </c>
      <c r="AA440" s="1">
        <v>3441.7746699999998</v>
      </c>
      <c r="AB440" s="1">
        <v>0</v>
      </c>
      <c r="AC440" s="1">
        <v>473</v>
      </c>
      <c r="AD440" s="1">
        <v>91.570999999999998</v>
      </c>
      <c r="AE440" s="1">
        <v>599.4352372856473</v>
      </c>
      <c r="AF440" s="1">
        <v>805.40700000000004</v>
      </c>
      <c r="AG440" s="1">
        <v>913</v>
      </c>
      <c r="AH440" s="1">
        <v>0</v>
      </c>
      <c r="AI440" s="1">
        <v>0</v>
      </c>
      <c r="AJ440" s="1">
        <v>0</v>
      </c>
      <c r="AK440" s="1">
        <v>242</v>
      </c>
      <c r="AL440" s="1">
        <v>14612.3916015625</v>
      </c>
      <c r="AM440" s="1">
        <v>11604.435546875</v>
      </c>
      <c r="AN440" s="1">
        <v>3007.955810546875</v>
      </c>
      <c r="AO440" t="s">
        <v>13250</v>
      </c>
    </row>
    <row r="441" spans="1:41" x14ac:dyDescent="0.25">
      <c r="A441" s="1">
        <v>2014</v>
      </c>
      <c r="B441" t="s">
        <v>575</v>
      </c>
      <c r="C441" t="s">
        <v>6969</v>
      </c>
      <c r="D441" t="s">
        <v>7182</v>
      </c>
      <c r="E441" t="s">
        <v>7382</v>
      </c>
      <c r="F441" t="s">
        <v>8524</v>
      </c>
      <c r="G441" t="s">
        <v>10700</v>
      </c>
      <c r="H441" t="s">
        <v>12607</v>
      </c>
      <c r="I441" s="1">
        <v>513.271240234375</v>
      </c>
      <c r="J441" s="1">
        <v>3467.458251953125</v>
      </c>
      <c r="K441" s="1">
        <v>21.543022155761719</v>
      </c>
      <c r="L441" s="1">
        <v>1.2102820873260498</v>
      </c>
      <c r="M441" s="1">
        <v>13.313102722167969</v>
      </c>
      <c r="N441" s="1">
        <v>47.201000213623047</v>
      </c>
      <c r="O441" s="1">
        <v>462.53359985351563</v>
      </c>
      <c r="P441" s="1">
        <v>63.379398345947266</v>
      </c>
      <c r="Q441" s="1">
        <v>103.83736419677734</v>
      </c>
      <c r="R441" s="1">
        <v>1217.8427734375</v>
      </c>
      <c r="S441" s="1">
        <v>55.605094909667969</v>
      </c>
      <c r="T441" s="1">
        <v>93.540283203125</v>
      </c>
      <c r="U441" s="1">
        <v>0</v>
      </c>
      <c r="V441" s="1">
        <v>0</v>
      </c>
      <c r="W441" s="1"/>
      <c r="X441" s="1">
        <v>503.47735595703125</v>
      </c>
      <c r="Y441" s="1">
        <v>2030.8533935546875</v>
      </c>
      <c r="Z441" s="1">
        <v>8.3073759078979492</v>
      </c>
      <c r="AA441" s="1">
        <v>3466.53515625</v>
      </c>
      <c r="AB441" s="1">
        <v>0</v>
      </c>
      <c r="AC441" s="1">
        <v>509.52874755859375</v>
      </c>
      <c r="AD441" s="1">
        <v>2375.013916015625</v>
      </c>
      <c r="AE441" s="1">
        <v>45.151264190673828</v>
      </c>
      <c r="AF441" s="1">
        <v>1782.2117919921875</v>
      </c>
      <c r="AG441" s="1">
        <v>20325.4765625</v>
      </c>
      <c r="AH441" s="1">
        <v>1461.2440185546875</v>
      </c>
      <c r="AI441" s="1">
        <v>0</v>
      </c>
      <c r="AJ441" s="1">
        <v>6977.40380859375</v>
      </c>
      <c r="AK441" s="1">
        <v>898.029296875</v>
      </c>
      <c r="AL441" s="1">
        <v>46443.9609375</v>
      </c>
      <c r="AM441" s="1">
        <v>40559.66796875</v>
      </c>
      <c r="AN441" s="1">
        <v>5884.2998046875</v>
      </c>
      <c r="AO441" t="s">
        <v>13251</v>
      </c>
    </row>
    <row r="442" spans="1:41" x14ac:dyDescent="0.25">
      <c r="A442" s="1">
        <v>2014</v>
      </c>
      <c r="B442" t="s">
        <v>575</v>
      </c>
      <c r="C442" t="s">
        <v>6969</v>
      </c>
      <c r="D442" t="s">
        <v>7182</v>
      </c>
      <c r="E442" t="s">
        <v>7382</v>
      </c>
      <c r="F442" t="s">
        <v>8524</v>
      </c>
      <c r="G442" t="s">
        <v>10701</v>
      </c>
      <c r="H442" t="s">
        <v>12607</v>
      </c>
      <c r="I442" s="1">
        <v>424.09222999999997</v>
      </c>
      <c r="J442" s="1">
        <v>2865</v>
      </c>
      <c r="K442" s="1">
        <v>17.8</v>
      </c>
      <c r="L442" s="1">
        <v>1</v>
      </c>
      <c r="M442" s="1">
        <v>11</v>
      </c>
      <c r="N442" s="1">
        <v>39</v>
      </c>
      <c r="O442" s="1">
        <v>382.17006450000002</v>
      </c>
      <c r="P442" s="1">
        <v>52.367460000000001</v>
      </c>
      <c r="Q442" s="1">
        <v>85.796000000000006</v>
      </c>
      <c r="R442" s="1">
        <v>1006.247</v>
      </c>
      <c r="S442" s="1">
        <v>45.943914071946139</v>
      </c>
      <c r="T442" s="1">
        <v>77.287999999999997</v>
      </c>
      <c r="U442" s="1">
        <v>0</v>
      </c>
      <c r="V442" s="1">
        <v>0</v>
      </c>
      <c r="W442" s="1"/>
      <c r="X442" s="1">
        <v>416</v>
      </c>
      <c r="Y442" s="1">
        <v>1678</v>
      </c>
      <c r="Z442" s="1">
        <v>6.8639999999999999</v>
      </c>
      <c r="AA442" s="1">
        <v>2864.2373800000009</v>
      </c>
      <c r="AB442" s="1">
        <v>0</v>
      </c>
      <c r="AC442" s="1">
        <v>421</v>
      </c>
      <c r="AD442" s="1">
        <v>1962.364</v>
      </c>
      <c r="AE442" s="1">
        <v>37.306397209465572</v>
      </c>
      <c r="AF442" s="1">
        <v>1472.559</v>
      </c>
      <c r="AG442" s="1">
        <v>16794</v>
      </c>
      <c r="AH442" s="1">
        <v>1207.3581627411049</v>
      </c>
      <c r="AI442" s="1">
        <v>0</v>
      </c>
      <c r="AJ442" s="1">
        <v>5765.1054999999988</v>
      </c>
      <c r="AK442" s="1">
        <v>742</v>
      </c>
      <c r="AL442" s="1">
        <v>38374.5</v>
      </c>
      <c r="AM442" s="1">
        <v>33512.57421875</v>
      </c>
      <c r="AN442" s="1">
        <v>4861.92431640625</v>
      </c>
      <c r="AO442" t="s">
        <v>13252</v>
      </c>
    </row>
    <row r="443" spans="1:41" x14ac:dyDescent="0.25">
      <c r="A443" s="1">
        <v>2014</v>
      </c>
      <c r="B443" t="s">
        <v>575</v>
      </c>
      <c r="C443" t="s">
        <v>6969</v>
      </c>
      <c r="D443" t="s">
        <v>7182</v>
      </c>
      <c r="E443" t="s">
        <v>7383</v>
      </c>
      <c r="F443" t="s">
        <v>8525</v>
      </c>
      <c r="G443" t="s">
        <v>10702</v>
      </c>
      <c r="H443" t="s">
        <v>12607</v>
      </c>
      <c r="I443" s="1">
        <v>2980.133544921875</v>
      </c>
      <c r="J443" s="1">
        <v>77.458053588867188</v>
      </c>
      <c r="K443" s="1">
        <v>33.887897491455078</v>
      </c>
      <c r="L443" s="1"/>
      <c r="M443" s="1"/>
      <c r="N443" s="1">
        <v>188.80400085449219</v>
      </c>
      <c r="O443" s="1">
        <v>650.24932861328125</v>
      </c>
      <c r="P443" s="1">
        <v>0</v>
      </c>
      <c r="Q443" s="1">
        <v>0</v>
      </c>
      <c r="R443" s="1">
        <v>0</v>
      </c>
      <c r="S443" s="1"/>
      <c r="T443" s="1"/>
      <c r="U443" s="1">
        <v>161.48092651367188</v>
      </c>
      <c r="V443" s="1">
        <v>24.205642700195313</v>
      </c>
      <c r="W443" s="1">
        <v>1199.3895263671875</v>
      </c>
      <c r="X443" s="1"/>
      <c r="Y443" s="1">
        <v>590.61767578125</v>
      </c>
      <c r="Z443" s="1"/>
      <c r="AA443" s="1">
        <v>0</v>
      </c>
      <c r="AB443" s="1"/>
      <c r="AC443" s="1">
        <v>1.2102820873260498</v>
      </c>
      <c r="AD443" s="1">
        <v>0</v>
      </c>
      <c r="AE443" s="1"/>
      <c r="AF443" s="1">
        <v>13.04442024230957</v>
      </c>
      <c r="AG443" s="1">
        <v>4798.7685546875</v>
      </c>
      <c r="AH443" s="1">
        <v>290.51190185546875</v>
      </c>
      <c r="AI443" s="1">
        <v>0</v>
      </c>
      <c r="AJ443" s="1">
        <v>0</v>
      </c>
      <c r="AK443" s="1"/>
      <c r="AL443" s="1">
        <v>11009.76171875</v>
      </c>
      <c r="AM443" s="1">
        <v>8835.72265625</v>
      </c>
      <c r="AN443" s="1">
        <v>2174.03857421875</v>
      </c>
      <c r="AO443" t="s">
        <v>13253</v>
      </c>
    </row>
    <row r="444" spans="1:41" x14ac:dyDescent="0.25">
      <c r="A444" s="1">
        <v>2014</v>
      </c>
      <c r="B444" t="s">
        <v>575</v>
      </c>
      <c r="C444" t="s">
        <v>6969</v>
      </c>
      <c r="D444" t="s">
        <v>7182</v>
      </c>
      <c r="E444" t="s">
        <v>7383</v>
      </c>
      <c r="F444" t="s">
        <v>8525</v>
      </c>
      <c r="G444" t="s">
        <v>10703</v>
      </c>
      <c r="H444" t="s">
        <v>12607</v>
      </c>
      <c r="I444" s="1">
        <v>2462.3463190000002</v>
      </c>
      <c r="J444" s="1">
        <v>64</v>
      </c>
      <c r="K444" s="1">
        <v>28</v>
      </c>
      <c r="L444" s="1"/>
      <c r="M444" s="1"/>
      <c r="N444" s="1">
        <v>156</v>
      </c>
      <c r="O444" s="1">
        <v>537.27087999999992</v>
      </c>
      <c r="P444" s="1">
        <v>0</v>
      </c>
      <c r="Q444" s="1">
        <v>0</v>
      </c>
      <c r="R444" s="1">
        <v>0</v>
      </c>
      <c r="S444" s="1"/>
      <c r="T444" s="1"/>
      <c r="U444" s="1">
        <v>133.42420999999999</v>
      </c>
      <c r="V444" s="1">
        <v>20</v>
      </c>
      <c r="W444" s="1">
        <v>991</v>
      </c>
      <c r="X444" s="1"/>
      <c r="Y444" s="1">
        <v>488</v>
      </c>
      <c r="Z444" s="1"/>
      <c r="AA444" s="1">
        <v>0</v>
      </c>
      <c r="AB444" s="1"/>
      <c r="AC444" s="1">
        <v>1</v>
      </c>
      <c r="AD444" s="1">
        <v>0</v>
      </c>
      <c r="AE444" s="1"/>
      <c r="AF444" s="1">
        <v>10.778</v>
      </c>
      <c r="AG444" s="1">
        <v>3965</v>
      </c>
      <c r="AH444" s="1">
        <v>240.03650999999999</v>
      </c>
      <c r="AI444" s="1">
        <v>0</v>
      </c>
      <c r="AJ444" s="1">
        <v>0</v>
      </c>
      <c r="AK444" s="1"/>
      <c r="AL444" s="1">
        <v>9096.8564453125</v>
      </c>
      <c r="AM444" s="1">
        <v>7300.548828125</v>
      </c>
      <c r="AN444" s="1">
        <v>1796.307373046875</v>
      </c>
      <c r="AO444" t="s">
        <v>13254</v>
      </c>
    </row>
    <row r="445" spans="1:41" x14ac:dyDescent="0.25">
      <c r="A445" s="1">
        <v>2014</v>
      </c>
      <c r="B445" t="s">
        <v>575</v>
      </c>
      <c r="C445" t="s">
        <v>6969</v>
      </c>
      <c r="D445" t="s">
        <v>7182</v>
      </c>
      <c r="E445" t="s">
        <v>7383</v>
      </c>
      <c r="F445" t="s">
        <v>8526</v>
      </c>
      <c r="G445" t="s">
        <v>10704</v>
      </c>
      <c r="H445" t="s">
        <v>12607</v>
      </c>
      <c r="I445" s="1">
        <v>100.67292022705078</v>
      </c>
      <c r="J445" s="1">
        <v>125.86933898925781</v>
      </c>
      <c r="K445" s="1">
        <v>12.148811340332031</v>
      </c>
      <c r="L445" s="1"/>
      <c r="M445" s="1">
        <v>1890.4605712890625</v>
      </c>
      <c r="N445" s="1">
        <v>52.042129516601563</v>
      </c>
      <c r="O445" s="1">
        <v>362.44503784179688</v>
      </c>
      <c r="P445" s="1">
        <v>69.681968688964844</v>
      </c>
      <c r="Q445" s="1">
        <v>23.989002227783203</v>
      </c>
      <c r="R445" s="1">
        <v>1.8723063468933105</v>
      </c>
      <c r="S445" s="1">
        <v>316.47134399414063</v>
      </c>
      <c r="T445" s="1">
        <v>0</v>
      </c>
      <c r="U445" s="1">
        <v>13.775649070739746</v>
      </c>
      <c r="V445" s="1">
        <v>32.677616119384766</v>
      </c>
      <c r="W445" s="1">
        <v>179.12174987792969</v>
      </c>
      <c r="X445" s="1">
        <v>49.621566772460938</v>
      </c>
      <c r="Y445" s="1">
        <v>2419.35400390625</v>
      </c>
      <c r="Z445" s="1">
        <v>0</v>
      </c>
      <c r="AA445" s="1">
        <v>5115.84228515625</v>
      </c>
      <c r="AB445" s="1">
        <v>0</v>
      </c>
      <c r="AC445" s="1">
        <v>0</v>
      </c>
      <c r="AD445" s="1">
        <v>169.43949890136719</v>
      </c>
      <c r="AE445" s="1">
        <v>923.3968505859375</v>
      </c>
      <c r="AF445" s="1">
        <v>1253.1273193359375</v>
      </c>
      <c r="AG445" s="1">
        <v>14606.89453125</v>
      </c>
      <c r="AH445" s="1">
        <v>453.35797119140625</v>
      </c>
      <c r="AI445" s="1">
        <v>3.7210123538970947</v>
      </c>
      <c r="AJ445" s="1">
        <v>1093.91064453125</v>
      </c>
      <c r="AK445" s="1"/>
      <c r="AL445" s="1">
        <v>29269.892578125</v>
      </c>
      <c r="AM445" s="1">
        <v>25833.10546875</v>
      </c>
      <c r="AN445" s="1">
        <v>3436.78759765625</v>
      </c>
      <c r="AO445" t="s">
        <v>13255</v>
      </c>
    </row>
    <row r="446" spans="1:41" x14ac:dyDescent="0.25">
      <c r="A446" s="1">
        <v>2014</v>
      </c>
      <c r="B446" t="s">
        <v>575</v>
      </c>
      <c r="C446" t="s">
        <v>6969</v>
      </c>
      <c r="D446" t="s">
        <v>7182</v>
      </c>
      <c r="E446" t="s">
        <v>7383</v>
      </c>
      <c r="F446" t="s">
        <v>8526</v>
      </c>
      <c r="G446" t="s">
        <v>10705</v>
      </c>
      <c r="H446" t="s">
        <v>12607</v>
      </c>
      <c r="I446" s="1">
        <v>83.181370000000001</v>
      </c>
      <c r="J446" s="1">
        <v>104</v>
      </c>
      <c r="K446" s="1">
        <v>10.038</v>
      </c>
      <c r="L446" s="1"/>
      <c r="M446" s="1">
        <v>1562</v>
      </c>
      <c r="N446" s="1">
        <v>43</v>
      </c>
      <c r="O446" s="1">
        <v>299.47152799999992</v>
      </c>
      <c r="P446" s="1">
        <v>57.574979999999996</v>
      </c>
      <c r="Q446" s="1">
        <v>19.821000000000002</v>
      </c>
      <c r="R446" s="1">
        <v>1.5469999999999999</v>
      </c>
      <c r="S446" s="1">
        <v>261.48561590074252</v>
      </c>
      <c r="T446" s="1">
        <v>0</v>
      </c>
      <c r="U446" s="1">
        <v>11.38218</v>
      </c>
      <c r="V446" s="1">
        <v>27</v>
      </c>
      <c r="W446" s="1">
        <v>148</v>
      </c>
      <c r="X446" s="1">
        <v>41</v>
      </c>
      <c r="Y446" s="1">
        <v>1999</v>
      </c>
      <c r="Z446" s="1">
        <v>0</v>
      </c>
      <c r="AA446" s="1">
        <v>4226.9835499999999</v>
      </c>
      <c r="AB446" s="1">
        <v>0</v>
      </c>
      <c r="AC446" s="1">
        <v>0</v>
      </c>
      <c r="AD446" s="1">
        <v>140</v>
      </c>
      <c r="AE446" s="1">
        <v>762.96001000000001</v>
      </c>
      <c r="AF446" s="1">
        <v>1035.4010000000001</v>
      </c>
      <c r="AG446" s="1">
        <v>12069</v>
      </c>
      <c r="AH446" s="1">
        <v>374.58867714851289</v>
      </c>
      <c r="AI446" s="1">
        <v>3.0745000000000009</v>
      </c>
      <c r="AJ446" s="1">
        <v>903.84770000000003</v>
      </c>
      <c r="AK446" s="1"/>
      <c r="AL446" s="1">
        <v>24184.357421875</v>
      </c>
      <c r="AM446" s="1">
        <v>21344.69921875</v>
      </c>
      <c r="AN446" s="1">
        <v>2839.658203125</v>
      </c>
      <c r="AO446" t="s">
        <v>13256</v>
      </c>
    </row>
    <row r="447" spans="1:41" x14ac:dyDescent="0.25">
      <c r="A447" s="1">
        <v>2014</v>
      </c>
      <c r="B447" t="s">
        <v>575</v>
      </c>
      <c r="C447" t="s">
        <v>6969</v>
      </c>
      <c r="D447" t="s">
        <v>7182</v>
      </c>
      <c r="E447" t="s">
        <v>7383</v>
      </c>
      <c r="F447" t="s">
        <v>8527</v>
      </c>
      <c r="G447" t="s">
        <v>10706</v>
      </c>
      <c r="H447" t="s">
        <v>12607</v>
      </c>
      <c r="I447" s="1">
        <v>502.10342407226563</v>
      </c>
      <c r="J447" s="1">
        <v>110.13567352294922</v>
      </c>
      <c r="K447" s="1">
        <v>26.742393493652344</v>
      </c>
      <c r="L447" s="1">
        <v>24.205642700195313</v>
      </c>
      <c r="M447" s="1">
        <v>2196.662109375</v>
      </c>
      <c r="N447" s="1">
        <v>459.90719604492188</v>
      </c>
      <c r="O447" s="1">
        <v>160.76547241210938</v>
      </c>
      <c r="P447" s="1"/>
      <c r="Q447" s="1">
        <v>0</v>
      </c>
      <c r="R447" s="1">
        <v>0</v>
      </c>
      <c r="S447" s="1">
        <v>1976.910888671875</v>
      </c>
      <c r="T447" s="1">
        <v>0</v>
      </c>
      <c r="U447" s="1">
        <v>0</v>
      </c>
      <c r="V447" s="1">
        <v>25.661781311035156</v>
      </c>
      <c r="W447" s="1">
        <v>1032.37060546875</v>
      </c>
      <c r="X447" s="1">
        <v>0</v>
      </c>
      <c r="Y447" s="1">
        <v>3603.009765625</v>
      </c>
      <c r="Z447" s="1">
        <v>972.0501708984375</v>
      </c>
      <c r="AA447" s="1">
        <v>5649.60009765625</v>
      </c>
      <c r="AB447" s="1">
        <v>0</v>
      </c>
      <c r="AC447" s="1">
        <v>0</v>
      </c>
      <c r="AD447" s="1">
        <v>0</v>
      </c>
      <c r="AE447" s="1">
        <v>1097.6229248046875</v>
      </c>
      <c r="AF447" s="1">
        <v>560.954833984375</v>
      </c>
      <c r="AG447" s="1">
        <v>1631.460205078125</v>
      </c>
      <c r="AH447" s="1">
        <v>1098.851806640625</v>
      </c>
      <c r="AI447" s="1">
        <v>55.019466400146484</v>
      </c>
      <c r="AJ447" s="1">
        <v>2127.9736328125</v>
      </c>
      <c r="AK447" s="1">
        <v>2.4205641746520996</v>
      </c>
      <c r="AL447" s="1">
        <v>23314.427734375</v>
      </c>
      <c r="AM447" s="1">
        <v>16764.685546875</v>
      </c>
      <c r="AN447" s="1">
        <v>6549.74365234375</v>
      </c>
      <c r="AO447" t="s">
        <v>13257</v>
      </c>
    </row>
    <row r="448" spans="1:41" x14ac:dyDescent="0.25">
      <c r="A448" s="1">
        <v>2014</v>
      </c>
      <c r="B448" t="s">
        <v>575</v>
      </c>
      <c r="C448" t="s">
        <v>6969</v>
      </c>
      <c r="D448" t="s">
        <v>7182</v>
      </c>
      <c r="E448" t="s">
        <v>7383</v>
      </c>
      <c r="F448" t="s">
        <v>8527</v>
      </c>
      <c r="G448" t="s">
        <v>10707</v>
      </c>
      <c r="H448" t="s">
        <v>12607</v>
      </c>
      <c r="I448" s="1">
        <v>414.8648</v>
      </c>
      <c r="J448" s="1">
        <v>91</v>
      </c>
      <c r="K448" s="1">
        <v>22.096</v>
      </c>
      <c r="L448" s="1">
        <v>20</v>
      </c>
      <c r="M448" s="1">
        <v>1815</v>
      </c>
      <c r="N448" s="1">
        <v>380</v>
      </c>
      <c r="O448" s="1">
        <v>132.83306049999999</v>
      </c>
      <c r="P448" s="1"/>
      <c r="Q448" s="1">
        <v>0</v>
      </c>
      <c r="R448" s="1">
        <v>0</v>
      </c>
      <c r="S448" s="1">
        <v>1633.429865047078</v>
      </c>
      <c r="T448" s="1">
        <v>0</v>
      </c>
      <c r="U448" s="1">
        <v>0</v>
      </c>
      <c r="V448" s="1">
        <v>21.203140000000001</v>
      </c>
      <c r="W448" s="1">
        <v>853</v>
      </c>
      <c r="X448" s="1">
        <v>0</v>
      </c>
      <c r="Y448" s="1">
        <v>2977</v>
      </c>
      <c r="Z448" s="1">
        <v>803.16</v>
      </c>
      <c r="AA448" s="1">
        <v>4668.0026100000014</v>
      </c>
      <c r="AB448" s="1">
        <v>0</v>
      </c>
      <c r="AC448" s="1">
        <v>0</v>
      </c>
      <c r="AD448" s="1">
        <v>0</v>
      </c>
      <c r="AE448" s="1">
        <v>906.91496999999981</v>
      </c>
      <c r="AF448" s="1">
        <v>463.49099999999999</v>
      </c>
      <c r="AG448" s="1">
        <v>1348</v>
      </c>
      <c r="AH448" s="1">
        <v>907.93029256246462</v>
      </c>
      <c r="AI448" s="1">
        <v>45.460035910000009</v>
      </c>
      <c r="AJ448" s="1">
        <v>1758.2459200000001</v>
      </c>
      <c r="AK448" s="1">
        <v>2</v>
      </c>
      <c r="AL448" s="1">
        <v>19263.6328125</v>
      </c>
      <c r="AM448" s="1">
        <v>13851.8828125</v>
      </c>
      <c r="AN448" s="1">
        <v>5411.7490234375</v>
      </c>
      <c r="AO448" t="s">
        <v>13258</v>
      </c>
    </row>
    <row r="449" spans="1:41" x14ac:dyDescent="0.25">
      <c r="A449" s="1">
        <v>2014</v>
      </c>
      <c r="B449" t="s">
        <v>575</v>
      </c>
      <c r="C449" t="s">
        <v>6969</v>
      </c>
      <c r="D449" t="s">
        <v>7182</v>
      </c>
      <c r="E449" t="s">
        <v>7383</v>
      </c>
      <c r="F449" t="s">
        <v>8528</v>
      </c>
      <c r="G449" t="s">
        <v>10708</v>
      </c>
      <c r="H449" t="s">
        <v>12607</v>
      </c>
      <c r="I449" s="1">
        <v>4379.19091796875</v>
      </c>
      <c r="J449" s="1">
        <v>85.930030822753906</v>
      </c>
      <c r="K449" s="1">
        <v>11.933381080627441</v>
      </c>
      <c r="L449" s="1"/>
      <c r="M449" s="1">
        <v>1865.044677734375</v>
      </c>
      <c r="N449" s="1">
        <v>4032.659912109375</v>
      </c>
      <c r="O449" s="1">
        <v>716.3369140625</v>
      </c>
      <c r="P449" s="1"/>
      <c r="Q449" s="1">
        <v>0</v>
      </c>
      <c r="R449" s="1">
        <v>0</v>
      </c>
      <c r="S449" s="1">
        <v>2639.79736328125</v>
      </c>
      <c r="T449" s="1">
        <v>76.971519470214844</v>
      </c>
      <c r="U449" s="1">
        <v>260.44766235351563</v>
      </c>
      <c r="V449" s="1">
        <v>331.76937866210938</v>
      </c>
      <c r="W449" s="1">
        <v>156.12638854980469</v>
      </c>
      <c r="X449" s="1">
        <v>39.939308166503906</v>
      </c>
      <c r="Y449" s="1">
        <v>140.39271545410156</v>
      </c>
      <c r="Z449" s="1">
        <v>0</v>
      </c>
      <c r="AA449" s="1">
        <v>1700.5728759765625</v>
      </c>
      <c r="AB449" s="1">
        <v>262.6312255859375</v>
      </c>
      <c r="AC449" s="1">
        <v>0</v>
      </c>
      <c r="AD449" s="1">
        <v>0</v>
      </c>
      <c r="AE449" s="1">
        <v>26.534692764282227</v>
      </c>
      <c r="AF449" s="1">
        <v>1076.5072021484375</v>
      </c>
      <c r="AG449" s="1">
        <v>835.09466552734375</v>
      </c>
      <c r="AH449" s="1">
        <v>279.80947875976563</v>
      </c>
      <c r="AI449" s="1">
        <v>0</v>
      </c>
      <c r="AJ449" s="1">
        <v>1742.8062744140625</v>
      </c>
      <c r="AK449" s="1">
        <v>395.76223754882813</v>
      </c>
      <c r="AL449" s="1">
        <v>21056.2578125</v>
      </c>
      <c r="AM449" s="1">
        <v>14611.9072265625</v>
      </c>
      <c r="AN449" s="1">
        <v>6444.35302734375</v>
      </c>
      <c r="AO449" t="s">
        <v>13259</v>
      </c>
    </row>
    <row r="450" spans="1:41" x14ac:dyDescent="0.25">
      <c r="A450" s="1">
        <v>2014</v>
      </c>
      <c r="B450" t="s">
        <v>575</v>
      </c>
      <c r="C450" t="s">
        <v>6969</v>
      </c>
      <c r="D450" t="s">
        <v>7182</v>
      </c>
      <c r="E450" t="s">
        <v>7383</v>
      </c>
      <c r="F450" t="s">
        <v>8528</v>
      </c>
      <c r="G450" t="s">
        <v>10709</v>
      </c>
      <c r="H450" t="s">
        <v>12607</v>
      </c>
      <c r="I450" s="1">
        <v>3618.3223899999998</v>
      </c>
      <c r="J450" s="1">
        <v>71</v>
      </c>
      <c r="K450" s="1">
        <v>9.86</v>
      </c>
      <c r="L450" s="1"/>
      <c r="M450" s="1">
        <v>1541</v>
      </c>
      <c r="N450" s="1">
        <v>3332</v>
      </c>
      <c r="O450" s="1">
        <v>591.87598749999995</v>
      </c>
      <c r="P450" s="1"/>
      <c r="Q450" s="1">
        <v>0</v>
      </c>
      <c r="R450" s="1">
        <v>0</v>
      </c>
      <c r="S450" s="1">
        <v>2181.1422398890059</v>
      </c>
      <c r="T450" s="1">
        <v>63.597999999999999</v>
      </c>
      <c r="U450" s="1">
        <v>215.19582</v>
      </c>
      <c r="V450" s="1">
        <v>274.12567000000001</v>
      </c>
      <c r="W450" s="1">
        <v>129</v>
      </c>
      <c r="X450" s="1">
        <v>33</v>
      </c>
      <c r="Y450" s="1">
        <v>116</v>
      </c>
      <c r="Z450" s="1">
        <v>0</v>
      </c>
      <c r="AA450" s="1">
        <v>1405.1045099999999</v>
      </c>
      <c r="AB450" s="1">
        <v>217</v>
      </c>
      <c r="AC450" s="1">
        <v>0</v>
      </c>
      <c r="AD450" s="1">
        <v>0</v>
      </c>
      <c r="AE450" s="1">
        <v>21.924386372934269</v>
      </c>
      <c r="AF450" s="1">
        <v>889.46799999999996</v>
      </c>
      <c r="AG450" s="1">
        <v>690</v>
      </c>
      <c r="AH450" s="1">
        <v>231.1935994156876</v>
      </c>
      <c r="AI450" s="1">
        <v>0</v>
      </c>
      <c r="AJ450" s="1">
        <v>1440</v>
      </c>
      <c r="AK450" s="1">
        <v>327</v>
      </c>
      <c r="AL450" s="1">
        <v>17397.8125</v>
      </c>
      <c r="AM450" s="1">
        <v>12073.140625</v>
      </c>
      <c r="AN450" s="1">
        <v>5324.669921875</v>
      </c>
      <c r="AO450" t="s">
        <v>13260</v>
      </c>
    </row>
    <row r="451" spans="1:41" x14ac:dyDescent="0.25">
      <c r="A451" s="1">
        <v>2014</v>
      </c>
      <c r="B451" t="s">
        <v>575</v>
      </c>
      <c r="C451" t="s">
        <v>6969</v>
      </c>
      <c r="D451" t="s">
        <v>7182</v>
      </c>
      <c r="E451" t="s">
        <v>7383</v>
      </c>
      <c r="F451" t="s">
        <v>8529</v>
      </c>
      <c r="G451" t="s">
        <v>10710</v>
      </c>
      <c r="H451" t="s">
        <v>12607</v>
      </c>
      <c r="I451" s="1">
        <v>854.49127197265625</v>
      </c>
      <c r="J451" s="1">
        <v>41.149589538574219</v>
      </c>
      <c r="K451" s="1">
        <v>4.0423421859741211</v>
      </c>
      <c r="L451" s="1">
        <v>134.34130859375</v>
      </c>
      <c r="M451" s="1">
        <v>91.981437683105469</v>
      </c>
      <c r="N451" s="1">
        <v>208.16851806640625</v>
      </c>
      <c r="O451" s="1">
        <v>0</v>
      </c>
      <c r="P451" s="1"/>
      <c r="Q451" s="1">
        <v>0</v>
      </c>
      <c r="R451" s="1">
        <v>0</v>
      </c>
      <c r="S451" s="1">
        <v>154.4791259765625</v>
      </c>
      <c r="T451" s="1">
        <v>0</v>
      </c>
      <c r="U451" s="1">
        <v>8.3448591232299805</v>
      </c>
      <c r="V451" s="1">
        <v>105.94773101806641</v>
      </c>
      <c r="W451" s="1">
        <v>29.046770095825195</v>
      </c>
      <c r="X451" s="1">
        <v>0</v>
      </c>
      <c r="Y451" s="1">
        <v>0</v>
      </c>
      <c r="Z451" s="1">
        <v>19.426237106323242</v>
      </c>
      <c r="AA451" s="1">
        <v>949.23931884765625</v>
      </c>
      <c r="AB451" s="1">
        <v>0</v>
      </c>
      <c r="AC451" s="1">
        <v>134.34130859375</v>
      </c>
      <c r="AD451" s="1">
        <v>0</v>
      </c>
      <c r="AE451" s="1">
        <v>0</v>
      </c>
      <c r="AF451" s="1"/>
      <c r="AG451" s="1">
        <v>779.42169189453125</v>
      </c>
      <c r="AH451" s="1">
        <v>85.2752685546875</v>
      </c>
      <c r="AI451" s="1">
        <v>6.304539680480957</v>
      </c>
      <c r="AJ451" s="1">
        <v>0</v>
      </c>
      <c r="AK451" s="1"/>
      <c r="AL451" s="1">
        <v>3606.001220703125</v>
      </c>
      <c r="AM451" s="1">
        <v>3234.871826171875</v>
      </c>
      <c r="AN451" s="1">
        <v>371.12948608398438</v>
      </c>
      <c r="AO451" t="s">
        <v>13261</v>
      </c>
    </row>
    <row r="452" spans="1:41" x14ac:dyDescent="0.25">
      <c r="A452" s="1">
        <v>2014</v>
      </c>
      <c r="B452" t="s">
        <v>575</v>
      </c>
      <c r="C452" t="s">
        <v>6969</v>
      </c>
      <c r="D452" t="s">
        <v>7182</v>
      </c>
      <c r="E452" t="s">
        <v>7383</v>
      </c>
      <c r="F452" t="s">
        <v>8529</v>
      </c>
      <c r="G452" t="s">
        <v>10711</v>
      </c>
      <c r="H452" t="s">
        <v>12607</v>
      </c>
      <c r="I452" s="1">
        <v>706.02655000000004</v>
      </c>
      <c r="J452" s="1">
        <v>34</v>
      </c>
      <c r="K452" s="1">
        <v>3.34</v>
      </c>
      <c r="L452" s="1">
        <v>111</v>
      </c>
      <c r="M452" s="1">
        <v>76</v>
      </c>
      <c r="N452" s="1">
        <v>172</v>
      </c>
      <c r="O452" s="1">
        <v>0</v>
      </c>
      <c r="P452" s="1"/>
      <c r="Q452" s="1">
        <v>0</v>
      </c>
      <c r="R452" s="1">
        <v>0</v>
      </c>
      <c r="S452" s="1">
        <v>127.6389454327244</v>
      </c>
      <c r="T452" s="1">
        <v>0</v>
      </c>
      <c r="U452" s="1">
        <v>6.8949699999999998</v>
      </c>
      <c r="V452" s="1">
        <v>87.539700000000011</v>
      </c>
      <c r="W452" s="1">
        <v>24</v>
      </c>
      <c r="X452" s="1">
        <v>0</v>
      </c>
      <c r="Y452" s="1">
        <v>0</v>
      </c>
      <c r="Z452" s="1">
        <v>16.050999999999998</v>
      </c>
      <c r="AA452" s="1">
        <v>784.31243999999992</v>
      </c>
      <c r="AB452" s="1">
        <v>0</v>
      </c>
      <c r="AC452" s="1">
        <v>111</v>
      </c>
      <c r="AD452" s="1">
        <v>0</v>
      </c>
      <c r="AE452" s="1">
        <v>0</v>
      </c>
      <c r="AF452" s="1"/>
      <c r="AG452" s="1">
        <v>644</v>
      </c>
      <c r="AH452" s="1">
        <v>70.459001726685742</v>
      </c>
      <c r="AI452" s="1">
        <v>5.2091489999999991</v>
      </c>
      <c r="AJ452" s="1">
        <v>0</v>
      </c>
      <c r="AK452" s="1"/>
      <c r="AL452" s="1">
        <v>2979.471923828125</v>
      </c>
      <c r="AM452" s="1">
        <v>2672.82470703125</v>
      </c>
      <c r="AN452" s="1">
        <v>306.6470947265625</v>
      </c>
      <c r="AO452" t="s">
        <v>13262</v>
      </c>
    </row>
    <row r="453" spans="1:41" x14ac:dyDescent="0.25">
      <c r="A453" s="1">
        <v>2014</v>
      </c>
      <c r="B453" t="s">
        <v>575</v>
      </c>
      <c r="C453" t="s">
        <v>6969</v>
      </c>
      <c r="D453" t="s">
        <v>7182</v>
      </c>
      <c r="E453" t="s">
        <v>7383</v>
      </c>
      <c r="F453" t="s">
        <v>8530</v>
      </c>
      <c r="G453" t="s">
        <v>10712</v>
      </c>
      <c r="H453" t="s">
        <v>12607</v>
      </c>
      <c r="I453" s="1">
        <v>-281.01553344726563</v>
      </c>
      <c r="J453" s="1">
        <v>31.467334747314453</v>
      </c>
      <c r="K453" s="1">
        <v>7.7458053827285767E-2</v>
      </c>
      <c r="L453" s="1"/>
      <c r="M453" s="1">
        <v>152.49554443359375</v>
      </c>
      <c r="N453" s="1">
        <v>124.6590576171875</v>
      </c>
      <c r="O453" s="1">
        <v>0</v>
      </c>
      <c r="P453" s="1">
        <v>0</v>
      </c>
      <c r="Q453" s="1">
        <v>0</v>
      </c>
      <c r="R453" s="1">
        <v>3.5981686115264893</v>
      </c>
      <c r="S453" s="1">
        <v>254.83793640136719</v>
      </c>
      <c r="T453" s="1"/>
      <c r="U453" s="1">
        <v>0</v>
      </c>
      <c r="V453" s="1">
        <v>245.69453430175781</v>
      </c>
      <c r="W453" s="1"/>
      <c r="X453" s="1">
        <v>65.355232238769531</v>
      </c>
      <c r="Y453" s="1">
        <v>1393.03466796875</v>
      </c>
      <c r="Z453" s="1">
        <v>3.524341344833374</v>
      </c>
      <c r="AA453" s="1">
        <v>8765.310546875</v>
      </c>
      <c r="AB453" s="1">
        <v>0</v>
      </c>
      <c r="AC453" s="1">
        <v>0</v>
      </c>
      <c r="AD453" s="1">
        <v>0</v>
      </c>
      <c r="AE453" s="1">
        <v>303.66348266601563</v>
      </c>
      <c r="AF453" s="1">
        <v>44.687244415283203</v>
      </c>
      <c r="AG453" s="1">
        <v>5826.2978515625</v>
      </c>
      <c r="AH453" s="1">
        <v>9634.681640625</v>
      </c>
      <c r="AI453" s="1">
        <v>0</v>
      </c>
      <c r="AJ453" s="1">
        <v>173.15943908691406</v>
      </c>
      <c r="AK453" s="1"/>
      <c r="AL453" s="1">
        <v>26741.529296875</v>
      </c>
      <c r="AM453" s="1">
        <v>16634.08203125</v>
      </c>
      <c r="AN453" s="1">
        <v>10107.4482421875</v>
      </c>
      <c r="AO453" t="s">
        <v>13263</v>
      </c>
    </row>
    <row r="454" spans="1:41" x14ac:dyDescent="0.25">
      <c r="A454" s="1">
        <v>2014</v>
      </c>
      <c r="B454" t="s">
        <v>575</v>
      </c>
      <c r="C454" t="s">
        <v>6969</v>
      </c>
      <c r="D454" t="s">
        <v>7182</v>
      </c>
      <c r="E454" t="s">
        <v>7383</v>
      </c>
      <c r="F454" t="s">
        <v>8530</v>
      </c>
      <c r="G454" t="s">
        <v>10713</v>
      </c>
      <c r="H454" t="s">
        <v>12607</v>
      </c>
      <c r="I454" s="1">
        <v>-232.19011</v>
      </c>
      <c r="J454" s="1">
        <v>26</v>
      </c>
      <c r="K454" s="1">
        <v>6.4000000000000001E-2</v>
      </c>
      <c r="L454" s="1"/>
      <c r="M454" s="1">
        <v>126</v>
      </c>
      <c r="N454" s="1">
        <v>103</v>
      </c>
      <c r="O454" s="1">
        <v>0</v>
      </c>
      <c r="P454" s="1">
        <v>0</v>
      </c>
      <c r="Q454" s="1">
        <v>0</v>
      </c>
      <c r="R454" s="1">
        <v>2.9729999999999999</v>
      </c>
      <c r="S454" s="1">
        <v>210.5607714751219</v>
      </c>
      <c r="T454" s="1"/>
      <c r="U454" s="1">
        <v>0</v>
      </c>
      <c r="V454" s="1">
        <v>203.00601</v>
      </c>
      <c r="W454" s="1"/>
      <c r="X454" s="1">
        <v>54</v>
      </c>
      <c r="Y454" s="1">
        <v>1151</v>
      </c>
      <c r="Z454" s="1">
        <v>2.9119999999999999</v>
      </c>
      <c r="AA454" s="1">
        <v>7242.3696200000004</v>
      </c>
      <c r="AB454" s="1">
        <v>0</v>
      </c>
      <c r="AC454" s="1">
        <v>0</v>
      </c>
      <c r="AD454" s="1">
        <v>0</v>
      </c>
      <c r="AE454" s="1">
        <v>250.9030620514157</v>
      </c>
      <c r="AF454" s="1">
        <v>36.923000000000002</v>
      </c>
      <c r="AG454" s="1">
        <v>4814</v>
      </c>
      <c r="AH454" s="1">
        <v>7960.6911500000006</v>
      </c>
      <c r="AI454" s="1">
        <v>0</v>
      </c>
      <c r="AJ454" s="1">
        <v>143.07362000000001</v>
      </c>
      <c r="AK454" s="1"/>
      <c r="AL454" s="1">
        <v>22095.287109375</v>
      </c>
      <c r="AM454" s="1">
        <v>13743.9697265625</v>
      </c>
      <c r="AN454" s="1">
        <v>8351.31640625</v>
      </c>
      <c r="AO454" t="s">
        <v>13264</v>
      </c>
    </row>
    <row r="455" spans="1:41" x14ac:dyDescent="0.25">
      <c r="A455" s="1">
        <v>2014</v>
      </c>
      <c r="B455" t="s">
        <v>575</v>
      </c>
      <c r="C455" t="s">
        <v>6969</v>
      </c>
      <c r="D455" t="s">
        <v>7182</v>
      </c>
      <c r="E455" t="s">
        <v>7383</v>
      </c>
      <c r="F455" t="s">
        <v>8531</v>
      </c>
      <c r="G455" t="s">
        <v>10714</v>
      </c>
      <c r="H455" t="s">
        <v>12607</v>
      </c>
      <c r="I455" s="1">
        <v>4881.67431640625</v>
      </c>
      <c r="J455" s="1">
        <v>0</v>
      </c>
      <c r="K455" s="1"/>
      <c r="L455" s="1"/>
      <c r="M455" s="1">
        <v>2271.699462890625</v>
      </c>
      <c r="N455" s="1">
        <v>1109.8287353515625</v>
      </c>
      <c r="O455" s="1">
        <v>44.216945648193359</v>
      </c>
      <c r="P455" s="1">
        <v>0</v>
      </c>
      <c r="Q455" s="1">
        <v>439.45828247070313</v>
      </c>
      <c r="R455" s="1">
        <v>0</v>
      </c>
      <c r="S455" s="1">
        <v>1548.046630859375</v>
      </c>
      <c r="T455" s="1">
        <v>960.63116455078125</v>
      </c>
      <c r="U455" s="1">
        <v>4448.025390625</v>
      </c>
      <c r="V455" s="1">
        <v>79.878616333007813</v>
      </c>
      <c r="W455" s="1">
        <v>75.037490844726563</v>
      </c>
      <c r="X455" s="1">
        <v>1395.4552001953125</v>
      </c>
      <c r="Y455" s="1">
        <v>41759.57421875</v>
      </c>
      <c r="Z455" s="1">
        <v>0</v>
      </c>
      <c r="AA455" s="1">
        <v>3723.931396484375</v>
      </c>
      <c r="AB455" s="1">
        <v>0</v>
      </c>
      <c r="AC455" s="1">
        <v>55.672977447509766</v>
      </c>
      <c r="AD455" s="1">
        <v>3839.3984375</v>
      </c>
      <c r="AE455" s="1">
        <v>3548.486083984375</v>
      </c>
      <c r="AF455" s="1">
        <v>3.4904534816741943</v>
      </c>
      <c r="AG455" s="1">
        <v>5977.58349609375</v>
      </c>
      <c r="AH455" s="1">
        <v>2226.844970703125</v>
      </c>
      <c r="AI455" s="1">
        <v>0</v>
      </c>
      <c r="AJ455" s="1">
        <v>3448.8046875</v>
      </c>
      <c r="AK455" s="1">
        <v>21.785078048706055</v>
      </c>
      <c r="AL455" s="1">
        <v>81859.5234375</v>
      </c>
      <c r="AM455" s="1">
        <v>69476.40625</v>
      </c>
      <c r="AN455" s="1">
        <v>12383.115234375</v>
      </c>
      <c r="AO455" t="s">
        <v>13265</v>
      </c>
    </row>
    <row r="456" spans="1:41" x14ac:dyDescent="0.25">
      <c r="A456" s="1">
        <v>2014</v>
      </c>
      <c r="B456" t="s">
        <v>575</v>
      </c>
      <c r="C456" t="s">
        <v>6969</v>
      </c>
      <c r="D456" t="s">
        <v>7182</v>
      </c>
      <c r="E456" t="s">
        <v>7383</v>
      </c>
      <c r="F456" t="s">
        <v>8531</v>
      </c>
      <c r="G456" t="s">
        <v>10715</v>
      </c>
      <c r="H456" t="s">
        <v>12607</v>
      </c>
      <c r="I456" s="1">
        <v>4033.5014099999999</v>
      </c>
      <c r="J456" s="1">
        <v>0</v>
      </c>
      <c r="K456" s="1"/>
      <c r="L456" s="1"/>
      <c r="M456" s="1">
        <v>1877</v>
      </c>
      <c r="N456" s="1">
        <v>917</v>
      </c>
      <c r="O456" s="1">
        <v>36.534413999999998</v>
      </c>
      <c r="P456" s="1">
        <v>0</v>
      </c>
      <c r="Q456" s="1">
        <v>363.10399999999998</v>
      </c>
      <c r="R456" s="1">
        <v>0</v>
      </c>
      <c r="S456" s="1">
        <v>1279.0791909020529</v>
      </c>
      <c r="T456" s="1">
        <v>793.72500000000002</v>
      </c>
      <c r="U456" s="1">
        <v>3675.1973400000011</v>
      </c>
      <c r="V456" s="1">
        <v>66</v>
      </c>
      <c r="W456" s="1">
        <v>62</v>
      </c>
      <c r="X456" s="1">
        <v>1153</v>
      </c>
      <c r="Y456" s="1">
        <v>34504</v>
      </c>
      <c r="Z456" s="1">
        <v>0</v>
      </c>
      <c r="AA456" s="1">
        <v>3076.9118300000009</v>
      </c>
      <c r="AB456" s="1">
        <v>0</v>
      </c>
      <c r="AC456" s="1">
        <v>46</v>
      </c>
      <c r="AD456" s="1">
        <v>3172.317</v>
      </c>
      <c r="AE456" s="1">
        <v>2931.94967</v>
      </c>
      <c r="AF456" s="1">
        <v>2.8839999999999999</v>
      </c>
      <c r="AG456" s="1">
        <v>4939</v>
      </c>
      <c r="AH456" s="1">
        <v>1839.9388480431221</v>
      </c>
      <c r="AI456" s="1">
        <v>0</v>
      </c>
      <c r="AJ456" s="1">
        <v>2849.5875699999988</v>
      </c>
      <c r="AK456" s="1">
        <v>18</v>
      </c>
      <c r="AL456" s="1">
        <v>67636.7265625</v>
      </c>
      <c r="AM456" s="1">
        <v>57405.1328125</v>
      </c>
      <c r="AN456" s="1">
        <v>10231.5947265625</v>
      </c>
      <c r="AO456" t="s">
        <v>13266</v>
      </c>
    </row>
    <row r="457" spans="1:41" x14ac:dyDescent="0.25">
      <c r="A457" s="1">
        <v>2014</v>
      </c>
      <c r="B457" t="s">
        <v>575</v>
      </c>
      <c r="C457" t="s">
        <v>6969</v>
      </c>
      <c r="D457" t="s">
        <v>7182</v>
      </c>
      <c r="E457" t="s">
        <v>7383</v>
      </c>
      <c r="F457" t="s">
        <v>8532</v>
      </c>
      <c r="G457" t="s">
        <v>10716</v>
      </c>
      <c r="H457" t="s">
        <v>12607</v>
      </c>
      <c r="I457" s="1">
        <v>10620.68359375</v>
      </c>
      <c r="J457" s="1">
        <v>423.59872436523438</v>
      </c>
      <c r="K457" s="1">
        <v>54.944385528564453</v>
      </c>
      <c r="L457" s="1">
        <v>158.54695129394531</v>
      </c>
      <c r="M457" s="1">
        <v>8830.2177734375</v>
      </c>
      <c r="N457" s="1">
        <v>6294.67724609375</v>
      </c>
      <c r="O457" s="1">
        <v>1283.764404296875</v>
      </c>
      <c r="P457" s="1">
        <v>69.681968688964844</v>
      </c>
      <c r="Q457" s="1">
        <v>3283.406982421875</v>
      </c>
      <c r="R457" s="1">
        <v>12.131867408752441</v>
      </c>
      <c r="S457" s="1">
        <v>10176.1416015625</v>
      </c>
      <c r="T457" s="1">
        <v>1802.22021484375</v>
      </c>
      <c r="U457" s="1">
        <v>14553.3779296875</v>
      </c>
      <c r="V457" s="1">
        <v>1227.945068359375</v>
      </c>
      <c r="W457" s="1">
        <v>1943.7130126953125</v>
      </c>
      <c r="X457" s="1">
        <v>5805.72314453125</v>
      </c>
      <c r="Y457" s="1">
        <v>49322.625</v>
      </c>
      <c r="Z457" s="1">
        <v>1022.2236328125</v>
      </c>
      <c r="AA457" s="1">
        <v>36886.09375</v>
      </c>
      <c r="AB457" s="1">
        <v>262.6312255859375</v>
      </c>
      <c r="AC457" s="1">
        <v>199.69654846191406</v>
      </c>
      <c r="AD457" s="1">
        <v>12324.1767578125</v>
      </c>
      <c r="AE457" s="1">
        <v>10011.0458984375</v>
      </c>
      <c r="AF457" s="1">
        <v>2989.821533203125</v>
      </c>
      <c r="AG457" s="1">
        <v>56119.5703125</v>
      </c>
      <c r="AH457" s="1">
        <v>17499.83203125</v>
      </c>
      <c r="AI457" s="1">
        <v>65.045021057128906</v>
      </c>
      <c r="AJ457" s="1">
        <v>8749.3125</v>
      </c>
      <c r="AK457" s="1">
        <v>419.9678955078125</v>
      </c>
      <c r="AL457" s="1">
        <v>262412.8125</v>
      </c>
      <c r="AM457" s="1">
        <v>201944.4375</v>
      </c>
      <c r="AN457" s="1">
        <v>60468.37890625</v>
      </c>
      <c r="AO457" t="s">
        <v>13267</v>
      </c>
    </row>
    <row r="458" spans="1:41" x14ac:dyDescent="0.25">
      <c r="A458" s="1">
        <v>2014</v>
      </c>
      <c r="B458" t="s">
        <v>575</v>
      </c>
      <c r="C458" t="s">
        <v>6969</v>
      </c>
      <c r="D458" t="s">
        <v>7182</v>
      </c>
      <c r="E458" t="s">
        <v>7383</v>
      </c>
      <c r="F458" t="s">
        <v>8532</v>
      </c>
      <c r="G458" t="s">
        <v>10717</v>
      </c>
      <c r="H458" t="s">
        <v>12607</v>
      </c>
      <c r="I458" s="1">
        <v>8775.3785900000003</v>
      </c>
      <c r="J458" s="1">
        <v>350</v>
      </c>
      <c r="K458" s="1">
        <v>45.398000000000003</v>
      </c>
      <c r="L458" s="1">
        <v>131</v>
      </c>
      <c r="M458" s="1">
        <v>7296</v>
      </c>
      <c r="N458" s="1">
        <v>5201</v>
      </c>
      <c r="O458" s="1">
        <v>1060.7149899999999</v>
      </c>
      <c r="P458" s="1">
        <v>57.574979999999996</v>
      </c>
      <c r="Q458" s="1">
        <v>2712.9270000000001</v>
      </c>
      <c r="R458" s="1">
        <v>10.023999999999999</v>
      </c>
      <c r="S458" s="1">
        <v>8408.0739999999987</v>
      </c>
      <c r="T458" s="1">
        <v>1489.0909999999999</v>
      </c>
      <c r="U458" s="1">
        <v>12024.78154</v>
      </c>
      <c r="V458" s="1">
        <v>1014.59414</v>
      </c>
      <c r="W458" s="1">
        <v>1606</v>
      </c>
      <c r="X458" s="1">
        <v>4797</v>
      </c>
      <c r="Y458" s="1">
        <v>40753</v>
      </c>
      <c r="Z458" s="1">
        <v>844.6160000000001</v>
      </c>
      <c r="AA458" s="1">
        <v>30477.270540000009</v>
      </c>
      <c r="AB458" s="1">
        <v>217</v>
      </c>
      <c r="AC458" s="1">
        <v>165</v>
      </c>
      <c r="AD458" s="1">
        <v>10182.896000000001</v>
      </c>
      <c r="AE458" s="1">
        <v>8271.6630799999984</v>
      </c>
      <c r="AF458" s="1">
        <v>2470.3510000000001</v>
      </c>
      <c r="AG458" s="1">
        <v>46369</v>
      </c>
      <c r="AH458" s="1">
        <v>14459.300144815201</v>
      </c>
      <c r="AI458" s="1">
        <v>53.743684910000013</v>
      </c>
      <c r="AJ458" s="1">
        <v>7229.1516399999991</v>
      </c>
      <c r="AK458" s="1">
        <v>347</v>
      </c>
      <c r="AL458" s="1">
        <v>216819.546875</v>
      </c>
      <c r="AM458" s="1">
        <v>166857.34375</v>
      </c>
      <c r="AN458" s="1">
        <v>49962.21875</v>
      </c>
      <c r="AO458" t="s">
        <v>13268</v>
      </c>
    </row>
    <row r="459" spans="1:41" x14ac:dyDescent="0.25">
      <c r="A459" s="1">
        <v>2014</v>
      </c>
      <c r="B459" t="s">
        <v>575</v>
      </c>
      <c r="C459" t="s">
        <v>6969</v>
      </c>
      <c r="D459" t="s">
        <v>7182</v>
      </c>
      <c r="E459" t="s">
        <v>7383</v>
      </c>
      <c r="F459" t="s">
        <v>8533</v>
      </c>
      <c r="G459" t="s">
        <v>10718</v>
      </c>
      <c r="H459" t="s">
        <v>12607</v>
      </c>
      <c r="I459" s="1">
        <v>7640.5498046875</v>
      </c>
      <c r="J459" s="1">
        <v>346.14068603515625</v>
      </c>
      <c r="K459" s="1">
        <v>21.056488037109375</v>
      </c>
      <c r="L459" s="1">
        <v>158.54695129394531</v>
      </c>
      <c r="M459" s="1">
        <v>8830.2177734375</v>
      </c>
      <c r="N459" s="1">
        <v>6105.873046875</v>
      </c>
      <c r="O459" s="1">
        <v>633.5150146484375</v>
      </c>
      <c r="P459" s="1">
        <v>69.681968688964844</v>
      </c>
      <c r="Q459" s="1">
        <v>3283.406982421875</v>
      </c>
      <c r="R459" s="1">
        <v>12.131867408752441</v>
      </c>
      <c r="S459" s="1">
        <v>10176.1416015625</v>
      </c>
      <c r="T459" s="1">
        <v>1802.22021484375</v>
      </c>
      <c r="U459" s="1">
        <v>14391.896484375</v>
      </c>
      <c r="V459" s="1">
        <v>1203.739501953125</v>
      </c>
      <c r="W459" s="1">
        <v>744.323486328125</v>
      </c>
      <c r="X459" s="1">
        <v>5805.72314453125</v>
      </c>
      <c r="Y459" s="1">
        <v>48732.0078125</v>
      </c>
      <c r="Z459" s="1">
        <v>1022.2236328125</v>
      </c>
      <c r="AA459" s="1">
        <v>36886.09375</v>
      </c>
      <c r="AB459" s="1">
        <v>262.6312255859375</v>
      </c>
      <c r="AC459" s="1">
        <v>198.48626708984375</v>
      </c>
      <c r="AD459" s="1">
        <v>12324.1767578125</v>
      </c>
      <c r="AE459" s="1">
        <v>10011.0458984375</v>
      </c>
      <c r="AF459" s="1">
        <v>2976.777099609375</v>
      </c>
      <c r="AG459" s="1">
        <v>51320.80078125</v>
      </c>
      <c r="AH459" s="1">
        <v>17209.3203125</v>
      </c>
      <c r="AI459" s="1">
        <v>65.045021057128906</v>
      </c>
      <c r="AJ459" s="1">
        <v>8749.3125</v>
      </c>
      <c r="AK459" s="1">
        <v>419.9678955078125</v>
      </c>
      <c r="AL459" s="1">
        <v>251403.046875</v>
      </c>
      <c r="AM459" s="1">
        <v>193108.71875</v>
      </c>
      <c r="AN459" s="1">
        <v>58294.33984375</v>
      </c>
      <c r="AO459" t="s">
        <v>13269</v>
      </c>
    </row>
    <row r="460" spans="1:41" x14ac:dyDescent="0.25">
      <c r="A460" s="1">
        <v>2014</v>
      </c>
      <c r="B460" t="s">
        <v>575</v>
      </c>
      <c r="C460" t="s">
        <v>6969</v>
      </c>
      <c r="D460" t="s">
        <v>7182</v>
      </c>
      <c r="E460" t="s">
        <v>7383</v>
      </c>
      <c r="F460" t="s">
        <v>8533</v>
      </c>
      <c r="G460" t="s">
        <v>10719</v>
      </c>
      <c r="H460" t="s">
        <v>12607</v>
      </c>
      <c r="I460" s="1">
        <v>6313.032271</v>
      </c>
      <c r="J460" s="1">
        <v>286</v>
      </c>
      <c r="K460" s="1">
        <v>17.398</v>
      </c>
      <c r="L460" s="1">
        <v>131</v>
      </c>
      <c r="M460" s="1">
        <v>7296</v>
      </c>
      <c r="N460" s="1">
        <v>5045</v>
      </c>
      <c r="O460" s="1">
        <v>523.44411000000002</v>
      </c>
      <c r="P460" s="1">
        <v>57.574979999999996</v>
      </c>
      <c r="Q460" s="1">
        <v>2712.9270000000001</v>
      </c>
      <c r="R460" s="1">
        <v>10.023999999999999</v>
      </c>
      <c r="S460" s="1">
        <v>8408.0739999999987</v>
      </c>
      <c r="T460" s="1">
        <v>1489.0909999999999</v>
      </c>
      <c r="U460" s="1">
        <v>11891.357330000001</v>
      </c>
      <c r="V460" s="1">
        <v>994.59414000000015</v>
      </c>
      <c r="W460" s="1">
        <v>615</v>
      </c>
      <c r="X460" s="1">
        <v>4797</v>
      </c>
      <c r="Y460" s="1">
        <v>40265</v>
      </c>
      <c r="Z460" s="1">
        <v>844.6160000000001</v>
      </c>
      <c r="AA460" s="1">
        <v>30477.270540000009</v>
      </c>
      <c r="AB460" s="1">
        <v>217</v>
      </c>
      <c r="AC460" s="1">
        <v>164</v>
      </c>
      <c r="AD460" s="1">
        <v>10182.896000000001</v>
      </c>
      <c r="AE460" s="1">
        <v>8271.6630799999984</v>
      </c>
      <c r="AF460" s="1">
        <v>2459.5729999999999</v>
      </c>
      <c r="AG460" s="1">
        <v>42404</v>
      </c>
      <c r="AH460" s="1">
        <v>14219.263634815199</v>
      </c>
      <c r="AI460" s="1">
        <v>53.743684910000013</v>
      </c>
      <c r="AJ460" s="1">
        <v>7229.1516399999991</v>
      </c>
      <c r="AK460" s="1">
        <v>347</v>
      </c>
      <c r="AL460" s="1">
        <v>207722.703125</v>
      </c>
      <c r="AM460" s="1">
        <v>159556.78125</v>
      </c>
      <c r="AN460" s="1">
        <v>48165.90625</v>
      </c>
      <c r="AO460" t="s">
        <v>13270</v>
      </c>
    </row>
    <row r="461" spans="1:41" x14ac:dyDescent="0.25">
      <c r="A461" s="1">
        <v>2014</v>
      </c>
      <c r="B461" t="s">
        <v>575</v>
      </c>
      <c r="C461" t="s">
        <v>6969</v>
      </c>
      <c r="D461" t="s">
        <v>7182</v>
      </c>
      <c r="E461" t="s">
        <v>7383</v>
      </c>
      <c r="F461" t="s">
        <v>8534</v>
      </c>
      <c r="G461" t="s">
        <v>10720</v>
      </c>
      <c r="H461" t="s">
        <v>12607</v>
      </c>
      <c r="I461" s="1">
        <v>183.56611633300781</v>
      </c>
      <c r="J461" s="1">
        <v>29.046770095825195</v>
      </c>
      <c r="K461" s="1"/>
      <c r="L461" s="1"/>
      <c r="M461" s="1">
        <v>361.87435913085938</v>
      </c>
      <c r="N461" s="1">
        <v>307.41165161132813</v>
      </c>
      <c r="O461" s="1">
        <v>0</v>
      </c>
      <c r="P461" s="1">
        <v>0</v>
      </c>
      <c r="Q461" s="1">
        <v>2819.959716796875</v>
      </c>
      <c r="R461" s="1">
        <v>6.6613926887512207</v>
      </c>
      <c r="S461" s="1">
        <v>3285.59814453125</v>
      </c>
      <c r="T461" s="1">
        <v>764.61749267578125</v>
      </c>
      <c r="U461" s="1">
        <v>9822.7841796875</v>
      </c>
      <c r="V461" s="1">
        <v>406.3154296875</v>
      </c>
      <c r="W461" s="1">
        <v>472.010009765625</v>
      </c>
      <c r="X461" s="1">
        <v>4255.35205078125</v>
      </c>
      <c r="Y461" s="1">
        <v>7.2616925239562988</v>
      </c>
      <c r="Z461" s="1">
        <v>27.222875595092773</v>
      </c>
      <c r="AA461" s="1">
        <v>10981.5986328125</v>
      </c>
      <c r="AB461" s="1">
        <v>0</v>
      </c>
      <c r="AC461" s="1">
        <v>9.6822566986083984</v>
      </c>
      <c r="AD461" s="1">
        <v>8315.3388671875</v>
      </c>
      <c r="AE461" s="1">
        <v>4111.341796875</v>
      </c>
      <c r="AF461" s="1">
        <v>51.054538726806641</v>
      </c>
      <c r="AG461" s="1">
        <v>26462.818359375</v>
      </c>
      <c r="AH461" s="1">
        <v>3721.010498046875</v>
      </c>
      <c r="AI461" s="1">
        <v>0</v>
      </c>
      <c r="AJ461" s="1">
        <v>162.6580810546875</v>
      </c>
      <c r="AK461" s="1"/>
      <c r="AL461" s="1">
        <v>76565.1875</v>
      </c>
      <c r="AM461" s="1">
        <v>55389.3828125</v>
      </c>
      <c r="AN461" s="1">
        <v>21175.798828125</v>
      </c>
      <c r="AO461" t="s">
        <v>13271</v>
      </c>
    </row>
    <row r="462" spans="1:41" x14ac:dyDescent="0.25">
      <c r="A462" s="1">
        <v>2014</v>
      </c>
      <c r="B462" t="s">
        <v>575</v>
      </c>
      <c r="C462" t="s">
        <v>6969</v>
      </c>
      <c r="D462" t="s">
        <v>7182</v>
      </c>
      <c r="E462" t="s">
        <v>7383</v>
      </c>
      <c r="F462" t="s">
        <v>8534</v>
      </c>
      <c r="G462" t="s">
        <v>10721</v>
      </c>
      <c r="H462" t="s">
        <v>12607</v>
      </c>
      <c r="I462" s="1">
        <v>151.67218</v>
      </c>
      <c r="J462" s="1">
        <v>24</v>
      </c>
      <c r="K462" s="1"/>
      <c r="L462" s="1"/>
      <c r="M462" s="1">
        <v>299</v>
      </c>
      <c r="N462" s="1">
        <v>254</v>
      </c>
      <c r="O462" s="1">
        <v>0</v>
      </c>
      <c r="P462" s="1">
        <v>0</v>
      </c>
      <c r="Q462" s="1">
        <v>2330.002</v>
      </c>
      <c r="R462" s="1">
        <v>5.5039999999999996</v>
      </c>
      <c r="S462" s="1">
        <v>2714.7373713532729</v>
      </c>
      <c r="T462" s="1">
        <v>631.76800000000003</v>
      </c>
      <c r="U462" s="1">
        <v>8116.1112300000004</v>
      </c>
      <c r="V462" s="1">
        <v>335.71962000000002</v>
      </c>
      <c r="W462" s="1">
        <v>390</v>
      </c>
      <c r="X462" s="1">
        <v>3516</v>
      </c>
      <c r="Y462" s="1">
        <v>6</v>
      </c>
      <c r="Z462" s="1">
        <v>22.492999999999999</v>
      </c>
      <c r="AA462" s="1">
        <v>9073.5859799999998</v>
      </c>
      <c r="AB462" s="1">
        <v>0</v>
      </c>
      <c r="AC462" s="1">
        <v>8</v>
      </c>
      <c r="AD462" s="1">
        <v>6870.5789999999997</v>
      </c>
      <c r="AE462" s="1">
        <v>3397.0109815756491</v>
      </c>
      <c r="AF462" s="1">
        <v>42.183999999999997</v>
      </c>
      <c r="AG462" s="1">
        <v>21865</v>
      </c>
      <c r="AH462" s="1">
        <v>3074.4985759187261</v>
      </c>
      <c r="AI462" s="1">
        <v>0</v>
      </c>
      <c r="AJ462" s="1">
        <v>134.39682999999999</v>
      </c>
      <c r="AK462" s="1"/>
      <c r="AL462" s="1">
        <v>63262.265625</v>
      </c>
      <c r="AM462" s="1">
        <v>45765.6796875</v>
      </c>
      <c r="AN462" s="1">
        <v>17496.58203125</v>
      </c>
      <c r="AO462" t="s">
        <v>13272</v>
      </c>
    </row>
    <row r="463" spans="1:41" x14ac:dyDescent="0.25">
      <c r="A463" s="1">
        <v>2014</v>
      </c>
      <c r="B463" t="s">
        <v>576</v>
      </c>
      <c r="C463" t="s">
        <v>6970</v>
      </c>
      <c r="D463" t="s">
        <v>7183</v>
      </c>
      <c r="E463" t="s">
        <v>7384</v>
      </c>
      <c r="F463" t="s">
        <v>8535</v>
      </c>
      <c r="G463" t="s">
        <v>10722</v>
      </c>
      <c r="H463" t="s">
        <v>12608</v>
      </c>
      <c r="I463" s="1">
        <v>752.22885867310004</v>
      </c>
      <c r="J463" s="1">
        <v>1359</v>
      </c>
      <c r="K463" s="1">
        <v>65</v>
      </c>
      <c r="L463" s="1">
        <v>113</v>
      </c>
      <c r="M463" s="1">
        <v>534.82999999999993</v>
      </c>
      <c r="N463" s="1">
        <v>561.47314388509983</v>
      </c>
      <c r="O463" s="1">
        <v>306</v>
      </c>
      <c r="P463" s="1">
        <v>451</v>
      </c>
      <c r="Q463" s="1">
        <v>285.42</v>
      </c>
      <c r="R463" s="1">
        <v>557</v>
      </c>
      <c r="S463" s="1">
        <v>587.29999999999995</v>
      </c>
      <c r="T463" s="1">
        <v>396</v>
      </c>
      <c r="U463" s="1">
        <v>150.995</v>
      </c>
      <c r="V463" s="1">
        <v>639.57820000000004</v>
      </c>
      <c r="W463" s="1">
        <v>244</v>
      </c>
      <c r="X463" s="1">
        <v>1022</v>
      </c>
      <c r="Y463" s="1">
        <v>3159.2</v>
      </c>
      <c r="Z463" s="1">
        <v>427.20000000000073</v>
      </c>
      <c r="AA463" s="1">
        <v>4831.2928764284216</v>
      </c>
      <c r="AB463" s="1">
        <v>87.87</v>
      </c>
      <c r="AC463" s="1">
        <v>322</v>
      </c>
      <c r="AD463" s="1">
        <v>774.048</v>
      </c>
      <c r="AE463" s="1">
        <v>371.36756631852433</v>
      </c>
      <c r="AF463" s="1">
        <v>1753</v>
      </c>
      <c r="AG463" s="1">
        <v>8771.4091580674267</v>
      </c>
      <c r="AH463" s="1">
        <v>1335.8011737600621</v>
      </c>
      <c r="AI463" s="1">
        <v>382.62409250316853</v>
      </c>
      <c r="AJ463" s="1">
        <v>2572.3028881970549</v>
      </c>
      <c r="AK463" s="1">
        <v>260.04917845976422</v>
      </c>
      <c r="AL463" s="1">
        <v>33072.9921875</v>
      </c>
      <c r="AM463" s="1">
        <v>27077.466796875</v>
      </c>
      <c r="AN463" s="1">
        <v>5995.5224609375</v>
      </c>
      <c r="AO463" t="s">
        <v>13273</v>
      </c>
    </row>
    <row r="464" spans="1:41" x14ac:dyDescent="0.25">
      <c r="A464" s="1">
        <v>2014</v>
      </c>
      <c r="B464" t="s">
        <v>577</v>
      </c>
      <c r="C464" t="s">
        <v>6970</v>
      </c>
      <c r="D464" t="s">
        <v>7183</v>
      </c>
      <c r="E464" t="s">
        <v>7384</v>
      </c>
      <c r="F464" t="s">
        <v>8535</v>
      </c>
      <c r="G464" t="s">
        <v>10722</v>
      </c>
      <c r="H464" t="s">
        <v>12608</v>
      </c>
      <c r="I464" s="1">
        <v>766.75163728167217</v>
      </c>
      <c r="J464" s="1">
        <v>1278.6476677316291</v>
      </c>
      <c r="K464" s="1">
        <v>61.463999999999999</v>
      </c>
      <c r="L464" s="1">
        <v>114</v>
      </c>
      <c r="M464" s="1">
        <v>583</v>
      </c>
      <c r="N464" s="1">
        <v>603</v>
      </c>
      <c r="O464" s="1">
        <v>301</v>
      </c>
      <c r="P464" s="1">
        <v>434</v>
      </c>
      <c r="Q464" s="1">
        <v>272.36218100000002</v>
      </c>
      <c r="R464" s="1">
        <v>557</v>
      </c>
      <c r="S464" s="1">
        <v>604.75</v>
      </c>
      <c r="T464" s="1">
        <v>383</v>
      </c>
      <c r="U464" s="1">
        <v>148.56</v>
      </c>
      <c r="V464" s="1">
        <v>622.87</v>
      </c>
      <c r="W464" s="1">
        <v>245</v>
      </c>
      <c r="X464" s="1">
        <v>1000</v>
      </c>
      <c r="Y464" s="1">
        <v>3171</v>
      </c>
      <c r="Z464" s="1">
        <v>423</v>
      </c>
      <c r="AA464" s="1">
        <v>4854.5681840393163</v>
      </c>
      <c r="AB464" s="1">
        <v>83</v>
      </c>
      <c r="AC464" s="1">
        <v>337.66199999999998</v>
      </c>
      <c r="AD464" s="1">
        <v>760</v>
      </c>
      <c r="AE464" s="1">
        <v>367</v>
      </c>
      <c r="AF464" s="1">
        <v>1659</v>
      </c>
      <c r="AG464" s="1">
        <v>8647</v>
      </c>
      <c r="AH464" s="1">
        <v>1277</v>
      </c>
      <c r="AI464" s="1">
        <v>382.35439999999988</v>
      </c>
      <c r="AJ464" s="1">
        <v>2457.7632008439141</v>
      </c>
      <c r="AK464" s="1">
        <v>277.58540599999998</v>
      </c>
      <c r="AL464" s="1">
        <v>32672.33984375</v>
      </c>
      <c r="AM464" s="1">
        <v>26714.185546875</v>
      </c>
      <c r="AN464" s="1">
        <v>5958.15380859375</v>
      </c>
      <c r="AO464" t="s">
        <v>13274</v>
      </c>
    </row>
    <row r="465" spans="1:41" x14ac:dyDescent="0.25">
      <c r="A465" s="1">
        <v>2014</v>
      </c>
      <c r="B465" t="s">
        <v>577</v>
      </c>
      <c r="C465" t="s">
        <v>6970</v>
      </c>
      <c r="D465" t="s">
        <v>7183</v>
      </c>
      <c r="E465" t="s">
        <v>7384</v>
      </c>
      <c r="F465" t="s">
        <v>8536</v>
      </c>
      <c r="G465" t="s">
        <v>10722</v>
      </c>
      <c r="H465" t="s">
        <v>12609</v>
      </c>
      <c r="I465" s="1">
        <v>0.64339487597275746</v>
      </c>
      <c r="J465" s="1">
        <v>0.54076829895574119</v>
      </c>
      <c r="K465" s="1">
        <v>0.62092374833313124</v>
      </c>
      <c r="L465" s="1">
        <v>0.66396421582331566</v>
      </c>
      <c r="M465" s="1">
        <v>0.59957217491464065</v>
      </c>
      <c r="N465" s="1">
        <v>0.41392433216089092</v>
      </c>
      <c r="O465" s="1">
        <v>0.60281983497556679</v>
      </c>
      <c r="P465" s="1">
        <v>0.52705722335567862</v>
      </c>
      <c r="Q465" s="1">
        <v>0.48853859359410429</v>
      </c>
      <c r="R465" s="1">
        <v>0.75972615085207773</v>
      </c>
      <c r="S465" s="1">
        <v>0.69382299625983801</v>
      </c>
      <c r="T465" s="1">
        <v>0.60305463706502904</v>
      </c>
      <c r="U465" s="1">
        <v>0.51390618513906183</v>
      </c>
      <c r="V465" s="1">
        <v>0.60323985134927294</v>
      </c>
      <c r="W465" s="1">
        <v>0.5441252243128476</v>
      </c>
      <c r="X465" s="1">
        <v>0.67949554250924105</v>
      </c>
      <c r="Y465" s="1">
        <v>0.60756344640796067</v>
      </c>
      <c r="Z465" s="1">
        <v>0.79160116775207723</v>
      </c>
      <c r="AA465" s="1">
        <v>0.64007360866252705</v>
      </c>
      <c r="AB465" s="1">
        <v>0.63976271740370416</v>
      </c>
      <c r="AC465" s="1">
        <v>0.58482613277133833</v>
      </c>
      <c r="AD465" s="1">
        <v>0.619699934768428</v>
      </c>
      <c r="AE465" s="1">
        <v>0.59849967384213953</v>
      </c>
      <c r="AF465" s="1">
        <v>0</v>
      </c>
      <c r="AG465" s="1">
        <v>0.56534963151260287</v>
      </c>
      <c r="AH465" s="1">
        <v>0.5712235725225806</v>
      </c>
      <c r="AI465" s="1">
        <v>0.62929300111126907</v>
      </c>
      <c r="AJ465" s="1">
        <v>0.5176505081896734</v>
      </c>
      <c r="AK465" s="1">
        <v>0.65825695870624257</v>
      </c>
      <c r="AL465" s="1">
        <v>0.58352178335189819</v>
      </c>
      <c r="AM465" s="1">
        <v>0.55647552013397217</v>
      </c>
      <c r="AN465" s="1">
        <v>0.6218375563621521</v>
      </c>
      <c r="AO465" t="s">
        <v>13275</v>
      </c>
    </row>
    <row r="466" spans="1:41" x14ac:dyDescent="0.25">
      <c r="A466" s="1">
        <v>2014</v>
      </c>
      <c r="B466" t="s">
        <v>578</v>
      </c>
      <c r="C466" t="s">
        <v>6970</v>
      </c>
      <c r="D466" t="s">
        <v>7183</v>
      </c>
      <c r="E466" t="s">
        <v>7384</v>
      </c>
      <c r="F466" t="s">
        <v>8536</v>
      </c>
      <c r="G466" t="s">
        <v>10722</v>
      </c>
      <c r="H466" t="s">
        <v>12609</v>
      </c>
      <c r="I466" s="1">
        <v>0.66673866023302675</v>
      </c>
      <c r="J466" s="1">
        <v>0.53867009132420085</v>
      </c>
      <c r="K466" s="1">
        <v>0.65375253957717294</v>
      </c>
      <c r="L466" s="1">
        <v>0.64497716894977175</v>
      </c>
      <c r="M466" s="1">
        <v>0.58649042236346327</v>
      </c>
      <c r="N466" s="1">
        <v>0.38373056294555752</v>
      </c>
      <c r="O466" s="1">
        <v>0.60226735947094956</v>
      </c>
      <c r="P466" s="1">
        <v>0.52427717173971666</v>
      </c>
      <c r="Q466" s="1">
        <v>0.49133696261418391</v>
      </c>
      <c r="R466" s="1">
        <v>0.66545761262003922</v>
      </c>
      <c r="S466" s="1">
        <v>0.63850837138508365</v>
      </c>
      <c r="T466" s="1">
        <v>0.62052820112635276</v>
      </c>
      <c r="U466" s="1">
        <v>0.53265324736773101</v>
      </c>
      <c r="V466" s="1">
        <v>0.61242959018194665</v>
      </c>
      <c r="W466" s="1">
        <v>0.53156261981944297</v>
      </c>
      <c r="X466" s="1">
        <v>0.69033530571992108</v>
      </c>
      <c r="Y466" s="1">
        <v>0.61385407558534921</v>
      </c>
      <c r="Z466" s="1">
        <v>0.79425282227477878</v>
      </c>
      <c r="AA466" s="1">
        <v>0.62803712399347678</v>
      </c>
      <c r="AB466" s="1">
        <v>0.57318982387475537</v>
      </c>
      <c r="AC466" s="1">
        <v>0.53272450532724502</v>
      </c>
      <c r="AD466" s="1">
        <v>0.59951315115521808</v>
      </c>
      <c r="AE466" s="1">
        <v>0.64821953820975997</v>
      </c>
      <c r="AF466" s="1">
        <v>0.74669460914605057</v>
      </c>
      <c r="AG466" s="1">
        <v>0.56974502426630813</v>
      </c>
      <c r="AH466" s="1">
        <v>0.60447331639847945</v>
      </c>
      <c r="AI466" s="1">
        <v>0.60617416794514001</v>
      </c>
      <c r="AJ466" s="1">
        <v>0.52718470774555781</v>
      </c>
      <c r="AK466" s="1">
        <v>0.57122458229388118</v>
      </c>
      <c r="AL466" s="1">
        <v>0.59996557235717773</v>
      </c>
      <c r="AM466" s="1">
        <v>0.5953519344329834</v>
      </c>
      <c r="AN466" s="1">
        <v>0.60650163888931274</v>
      </c>
      <c r="AO466" t="s">
        <v>13276</v>
      </c>
    </row>
    <row r="467" spans="1:41" x14ac:dyDescent="0.25">
      <c r="A467" s="1">
        <v>2014</v>
      </c>
      <c r="B467" t="s">
        <v>579</v>
      </c>
      <c r="C467" t="s">
        <v>6970</v>
      </c>
      <c r="D467" t="s">
        <v>7183</v>
      </c>
      <c r="E467" t="s">
        <v>7384</v>
      </c>
      <c r="F467" t="s">
        <v>8537</v>
      </c>
      <c r="G467" t="s">
        <v>10722</v>
      </c>
      <c r="H467" t="s">
        <v>12609</v>
      </c>
      <c r="I467" s="1">
        <v>6.0430869947593502E-2</v>
      </c>
      <c r="J467" s="1">
        <v>6.0006888267936299E-2</v>
      </c>
      <c r="K467" s="1">
        <v>0.06</v>
      </c>
      <c r="L467" s="1">
        <v>7.8947368421052599E-2</v>
      </c>
      <c r="M467" s="1">
        <v>6.0034305317324198E-2</v>
      </c>
      <c r="N467" s="1">
        <v>6.3018242122719698E-2</v>
      </c>
      <c r="O467" s="1">
        <v>6.9767441860465101E-2</v>
      </c>
      <c r="P467" s="1">
        <v>6.9124423963133605E-2</v>
      </c>
      <c r="Q467" s="1">
        <v>5.3101037133345498E-2</v>
      </c>
      <c r="R467" s="1">
        <v>4.1292639138240599E-2</v>
      </c>
      <c r="S467" s="1">
        <v>5.57E-2</v>
      </c>
      <c r="T467" s="1">
        <v>1</v>
      </c>
      <c r="U467" s="1">
        <v>4.41572428648358E-2</v>
      </c>
      <c r="V467" s="1">
        <v>5.4280989612599799E-2</v>
      </c>
      <c r="W467" s="1">
        <v>5.2121346938775501E-2</v>
      </c>
      <c r="X467" s="1">
        <v>3.5000000000000003E-2</v>
      </c>
      <c r="Y467" s="1">
        <v>4.4465468306527901E-2</v>
      </c>
      <c r="Z467" s="1">
        <v>5.00000000000001E-2</v>
      </c>
      <c r="AA467" s="1">
        <v>0.06</v>
      </c>
      <c r="AB467" s="1">
        <v>1</v>
      </c>
      <c r="AC467" s="1">
        <v>9.00900900900901E-2</v>
      </c>
      <c r="AD467" s="1">
        <v>6.5789473684210495E-2</v>
      </c>
      <c r="AE467" s="1">
        <v>9.5367847411444107E-2</v>
      </c>
      <c r="AF467" s="1">
        <v>3.97830018083183E-2</v>
      </c>
      <c r="AG467" s="1">
        <v>4.1632936278478097E-2</v>
      </c>
      <c r="AH467" s="1">
        <v>5.0117462803445603E-2</v>
      </c>
      <c r="AI467" s="1">
        <v>6.3922109958718901E-2</v>
      </c>
      <c r="AJ467" s="1">
        <v>5.00000000000001E-2</v>
      </c>
      <c r="AK467" s="1">
        <v>5.4082767593336703E-2</v>
      </c>
      <c r="AL467" s="1">
        <v>0.12283565104007721</v>
      </c>
      <c r="AM467" s="1">
        <v>5.8570533990859985E-2</v>
      </c>
      <c r="AN467" s="1">
        <v>0.21387791633605957</v>
      </c>
      <c r="AO467" t="s">
        <v>13277</v>
      </c>
    </row>
    <row r="468" spans="1:41" x14ac:dyDescent="0.25">
      <c r="A468" s="1">
        <v>2014</v>
      </c>
      <c r="B468" t="s">
        <v>580</v>
      </c>
      <c r="C468" t="s">
        <v>6970</v>
      </c>
      <c r="D468" t="s">
        <v>7183</v>
      </c>
      <c r="E468" t="s">
        <v>7384</v>
      </c>
      <c r="F468" t="s">
        <v>8537</v>
      </c>
      <c r="G468" t="s">
        <v>10722</v>
      </c>
      <c r="H468" t="s">
        <v>12609</v>
      </c>
      <c r="I468" s="1">
        <v>4.4486372398156802E-2</v>
      </c>
      <c r="J468" s="1">
        <v>6.0338484179543801E-2</v>
      </c>
      <c r="K468" s="1">
        <v>5.6923076923077E-2</v>
      </c>
      <c r="L468" s="1">
        <v>8.8495575221238895E-2</v>
      </c>
      <c r="M468" s="1">
        <v>6.0355627021670299E-2</v>
      </c>
      <c r="N468" s="1">
        <v>5.8000000000000003E-2</v>
      </c>
      <c r="O468" s="1">
        <v>6.5098039215689995E-4</v>
      </c>
      <c r="P468" s="1">
        <v>7.3170731707317097E-2</v>
      </c>
      <c r="Q468" s="1">
        <v>4.69483568075117E-2</v>
      </c>
      <c r="R468" s="1">
        <v>4.1292639138240599E-2</v>
      </c>
      <c r="S468" s="1">
        <v>5.5848799591350202E-2</v>
      </c>
      <c r="T468" s="1">
        <v>6.0606060606060601E-2</v>
      </c>
      <c r="U468" s="1">
        <v>3.67892976588629E-2</v>
      </c>
      <c r="V468" s="1">
        <v>5.63697211693584E-2</v>
      </c>
      <c r="W468" s="1">
        <v>6.0000000000000102E-2</v>
      </c>
      <c r="X468" s="1">
        <v>3.42465753424658E-2</v>
      </c>
      <c r="Y468" s="1">
        <v>3.47259049759433E-2</v>
      </c>
      <c r="Z468" s="1">
        <v>6.8820224719100195E-2</v>
      </c>
      <c r="AA468" s="1">
        <v>5.9999999999996299E-2</v>
      </c>
      <c r="AB468" s="1">
        <v>1</v>
      </c>
      <c r="AC468" s="1">
        <v>8.6956521739130405E-2</v>
      </c>
      <c r="AD468" s="1">
        <v>6.4657488941254296E-2</v>
      </c>
      <c r="AE468" s="1">
        <v>0.09</v>
      </c>
      <c r="AF468" s="1">
        <v>5.47632629777524E-2</v>
      </c>
      <c r="AG468" s="1">
        <v>4.05270393060859E-2</v>
      </c>
      <c r="AH468" s="1">
        <v>4.9000000000000099E-2</v>
      </c>
      <c r="AI468" s="1">
        <v>6.4622069432550805E-2</v>
      </c>
      <c r="AJ468" s="1">
        <v>0.05</v>
      </c>
      <c r="AK468" s="1">
        <v>0.05</v>
      </c>
      <c r="AL468" s="1">
        <v>8.7882578372955322E-2</v>
      </c>
      <c r="AM468" s="1">
        <v>5.8334358036518097E-2</v>
      </c>
      <c r="AN468" s="1">
        <v>0.12974254786968231</v>
      </c>
      <c r="AO468" t="s">
        <v>13278</v>
      </c>
    </row>
    <row r="469" spans="1:41" x14ac:dyDescent="0.25">
      <c r="A469" s="1">
        <v>2014</v>
      </c>
      <c r="B469" t="s">
        <v>581</v>
      </c>
      <c r="C469" t="s">
        <v>6970</v>
      </c>
      <c r="D469" t="s">
        <v>7183</v>
      </c>
      <c r="E469" t="s">
        <v>7384</v>
      </c>
      <c r="F469" t="s">
        <v>8538</v>
      </c>
      <c r="G469" t="s">
        <v>10722</v>
      </c>
      <c r="H469" t="s">
        <v>12610</v>
      </c>
      <c r="I469" s="1">
        <v>720.41616880699905</v>
      </c>
      <c r="J469" s="1">
        <v>1201.92</v>
      </c>
      <c r="K469" s="1">
        <v>57.776159999999997</v>
      </c>
      <c r="L469" s="1">
        <v>105</v>
      </c>
      <c r="M469" s="1">
        <v>548</v>
      </c>
      <c r="N469" s="1">
        <v>565</v>
      </c>
      <c r="O469" s="1">
        <v>280</v>
      </c>
      <c r="P469" s="1">
        <v>404</v>
      </c>
      <c r="Q469" s="1">
        <v>257.89946671299998</v>
      </c>
      <c r="R469" s="1">
        <v>534</v>
      </c>
      <c r="S469" s="1">
        <v>571.065425</v>
      </c>
      <c r="T469" s="1"/>
      <c r="U469" s="1">
        <v>142</v>
      </c>
      <c r="V469" s="1">
        <v>589.05999999999995</v>
      </c>
      <c r="W469" s="1">
        <v>232.23026999999999</v>
      </c>
      <c r="X469" s="1">
        <v>965</v>
      </c>
      <c r="Y469" s="1">
        <v>3030</v>
      </c>
      <c r="Z469" s="1">
        <v>401.85</v>
      </c>
      <c r="AA469" s="1">
        <v>4563.2940929969573</v>
      </c>
      <c r="AB469" s="1"/>
      <c r="AC469" s="1">
        <v>307.24200000000002</v>
      </c>
      <c r="AD469" s="1">
        <v>710</v>
      </c>
      <c r="AE469" s="1">
        <v>332</v>
      </c>
      <c r="AF469" s="1">
        <v>1593</v>
      </c>
      <c r="AG469" s="1">
        <v>8287</v>
      </c>
      <c r="AH469" s="1">
        <v>1213</v>
      </c>
      <c r="AI469" s="1">
        <v>357.91349999999989</v>
      </c>
      <c r="AJ469" s="1">
        <v>2334.8750408017181</v>
      </c>
      <c r="AK469" s="1">
        <v>262.57281899999998</v>
      </c>
      <c r="AL469" s="1">
        <v>30566.115234375</v>
      </c>
      <c r="AM469" s="1">
        <v>25368.556640625</v>
      </c>
      <c r="AN469" s="1">
        <v>5197.55810546875</v>
      </c>
      <c r="AO469" t="s">
        <v>13279</v>
      </c>
    </row>
    <row r="470" spans="1:41" x14ac:dyDescent="0.25">
      <c r="A470" s="1">
        <v>2014</v>
      </c>
      <c r="B470" t="s">
        <v>582</v>
      </c>
      <c r="C470" t="s">
        <v>6970</v>
      </c>
      <c r="D470" t="s">
        <v>7183</v>
      </c>
      <c r="E470" t="s">
        <v>7384</v>
      </c>
      <c r="F470" t="s">
        <v>8538</v>
      </c>
      <c r="G470" t="s">
        <v>10722</v>
      </c>
      <c r="H470" t="s">
        <v>12610</v>
      </c>
      <c r="I470" s="1">
        <v>718.76492553752803</v>
      </c>
      <c r="J470" s="1">
        <v>1277</v>
      </c>
      <c r="K470" s="1">
        <v>61.3</v>
      </c>
      <c r="L470" s="1">
        <v>103</v>
      </c>
      <c r="M470" s="1">
        <v>502.55</v>
      </c>
      <c r="N470" s="1">
        <v>528.90770153976405</v>
      </c>
      <c r="O470" s="1">
        <v>305.80079999999998</v>
      </c>
      <c r="P470" s="1">
        <v>418</v>
      </c>
      <c r="Q470" s="1">
        <v>272.02</v>
      </c>
      <c r="R470" s="1">
        <v>534</v>
      </c>
      <c r="S470" s="1">
        <v>554.5</v>
      </c>
      <c r="T470" s="1">
        <v>372</v>
      </c>
      <c r="U470" s="1">
        <v>145.44</v>
      </c>
      <c r="V470" s="1">
        <v>603.52535519999992</v>
      </c>
      <c r="W470" s="1">
        <v>229.36</v>
      </c>
      <c r="X470" s="1">
        <v>987</v>
      </c>
      <c r="Y470" s="1">
        <v>3049.4939209999998</v>
      </c>
      <c r="Z470" s="1">
        <v>397.80000000000109</v>
      </c>
      <c r="AA470" s="1">
        <v>4541.4153038427339</v>
      </c>
      <c r="AB470" s="1"/>
      <c r="AC470" s="1">
        <v>294</v>
      </c>
      <c r="AD470" s="1">
        <v>724</v>
      </c>
      <c r="AE470" s="1">
        <v>337.94448534985708</v>
      </c>
      <c r="AF470" s="1">
        <v>1657</v>
      </c>
      <c r="AG470" s="1">
        <v>8415.929914348666</v>
      </c>
      <c r="AH470" s="1">
        <v>1270.3469162458191</v>
      </c>
      <c r="AI470" s="1">
        <v>357.89813183086198</v>
      </c>
      <c r="AJ470" s="1">
        <v>2443.6877437872022</v>
      </c>
      <c r="AK470" s="1">
        <v>247.04671953677601</v>
      </c>
      <c r="AL470" s="1">
        <v>31349.732421875</v>
      </c>
      <c r="AM470" s="1">
        <v>25737.9296875</v>
      </c>
      <c r="AN470" s="1">
        <v>5611.80224609375</v>
      </c>
      <c r="AO470" t="s">
        <v>13280</v>
      </c>
    </row>
    <row r="471" spans="1:41" x14ac:dyDescent="0.25">
      <c r="A471" s="1">
        <v>2014</v>
      </c>
      <c r="B471" t="s">
        <v>582</v>
      </c>
      <c r="C471" t="s">
        <v>6970</v>
      </c>
      <c r="D471" t="s">
        <v>7183</v>
      </c>
      <c r="E471" t="s">
        <v>7385</v>
      </c>
      <c r="F471" t="s">
        <v>8539</v>
      </c>
      <c r="G471" t="s">
        <v>10722</v>
      </c>
      <c r="H471" t="s">
        <v>12611</v>
      </c>
      <c r="I471" s="1">
        <v>123.2504</v>
      </c>
      <c r="J471" s="1">
        <v>241</v>
      </c>
      <c r="K471" s="1">
        <v>11.1</v>
      </c>
      <c r="L471" s="1">
        <v>20</v>
      </c>
      <c r="M471" s="1">
        <v>98.1</v>
      </c>
      <c r="N471" s="1">
        <v>165.29844128175</v>
      </c>
      <c r="O471" s="1">
        <v>53</v>
      </c>
      <c r="P471" s="1">
        <v>98.2</v>
      </c>
      <c r="Q471" s="1">
        <v>64.283333333333331</v>
      </c>
      <c r="R471" s="1">
        <v>89.4</v>
      </c>
      <c r="S471" s="1">
        <v>104</v>
      </c>
      <c r="T471" s="1">
        <v>71.05</v>
      </c>
      <c r="U471" s="1">
        <v>32.360399999999998</v>
      </c>
      <c r="V471" s="1">
        <v>151</v>
      </c>
      <c r="W471" s="1">
        <v>52.4</v>
      </c>
      <c r="X471" s="1">
        <v>164</v>
      </c>
      <c r="Y471" s="1">
        <v>588</v>
      </c>
      <c r="Z471" s="1">
        <v>55.399999999999856</v>
      </c>
      <c r="AA471" s="1">
        <v>743.82129523809533</v>
      </c>
      <c r="AB471" s="1">
        <v>17.5</v>
      </c>
      <c r="AC471" s="1">
        <v>53</v>
      </c>
      <c r="AD471" s="1">
        <v>147.26499999999999</v>
      </c>
      <c r="AE471" s="1">
        <v>40.4</v>
      </c>
      <c r="AF471" s="1">
        <v>233</v>
      </c>
      <c r="AG471" s="1">
        <v>1744.363060013701</v>
      </c>
      <c r="AH471" s="1">
        <v>251.8931</v>
      </c>
      <c r="AI471" s="1">
        <v>72.736444800000015</v>
      </c>
      <c r="AJ471" s="1">
        <v>555</v>
      </c>
      <c r="AK471" s="1">
        <v>29.41901568384548</v>
      </c>
      <c r="AL471" s="1">
        <v>6070.240234375</v>
      </c>
      <c r="AM471" s="1">
        <v>4997.77685546875</v>
      </c>
      <c r="AN471" s="1">
        <v>1072.463623046875</v>
      </c>
      <c r="AO471" t="s">
        <v>13281</v>
      </c>
    </row>
    <row r="472" spans="1:41" x14ac:dyDescent="0.25">
      <c r="A472" s="1">
        <v>2014</v>
      </c>
      <c r="B472" t="s">
        <v>583</v>
      </c>
      <c r="C472" t="s">
        <v>6970</v>
      </c>
      <c r="D472" t="s">
        <v>7183</v>
      </c>
      <c r="E472" t="s">
        <v>7385</v>
      </c>
      <c r="F472" t="s">
        <v>8539</v>
      </c>
      <c r="G472" t="s">
        <v>10722</v>
      </c>
      <c r="H472" t="s">
        <v>12611</v>
      </c>
      <c r="I472" s="1">
        <v>129.30199999999999</v>
      </c>
      <c r="J472" s="1">
        <v>225.06660781341179</v>
      </c>
      <c r="K472" s="1">
        <v>11.3</v>
      </c>
      <c r="L472" s="1">
        <v>19.600000000000001</v>
      </c>
      <c r="M472" s="1">
        <v>107</v>
      </c>
      <c r="N472" s="1">
        <v>165.3</v>
      </c>
      <c r="O472" s="1">
        <v>52</v>
      </c>
      <c r="P472" s="1">
        <v>94</v>
      </c>
      <c r="Q472" s="1">
        <v>60.636000000000003</v>
      </c>
      <c r="R472" s="1">
        <v>79.566000000000003</v>
      </c>
      <c r="S472" s="1">
        <v>99.1</v>
      </c>
      <c r="T472" s="1">
        <v>71</v>
      </c>
      <c r="U472" s="1">
        <v>33</v>
      </c>
      <c r="V472" s="1">
        <v>148</v>
      </c>
      <c r="W472" s="1">
        <v>51.4</v>
      </c>
      <c r="X472" s="1">
        <v>159</v>
      </c>
      <c r="Y472" s="1">
        <v>596</v>
      </c>
      <c r="Z472" s="1">
        <v>48</v>
      </c>
      <c r="AA472" s="1">
        <v>717.25800000000004</v>
      </c>
      <c r="AB472" s="1">
        <v>14.81</v>
      </c>
      <c r="AC472" s="1">
        <v>48.671999999999997</v>
      </c>
      <c r="AD472" s="1">
        <v>140</v>
      </c>
      <c r="AE472" s="1">
        <v>45</v>
      </c>
      <c r="AF472" s="1"/>
      <c r="AG472" s="1">
        <v>1736</v>
      </c>
      <c r="AH472" s="1">
        <v>255.2</v>
      </c>
      <c r="AI472" s="1">
        <v>69.36</v>
      </c>
      <c r="AJ472" s="1">
        <v>540</v>
      </c>
      <c r="AK472" s="1">
        <v>22.539000000000001</v>
      </c>
      <c r="AL472" s="1">
        <v>5738.10986328125</v>
      </c>
      <c r="AM472" s="1">
        <v>4685.400390625</v>
      </c>
      <c r="AN472" s="1">
        <v>1052.708984375</v>
      </c>
      <c r="AO472" t="s">
        <v>13282</v>
      </c>
    </row>
    <row r="473" spans="1:41" x14ac:dyDescent="0.25">
      <c r="A473" s="1">
        <v>2014</v>
      </c>
      <c r="B473" t="s">
        <v>583</v>
      </c>
      <c r="C473" t="s">
        <v>6970</v>
      </c>
      <c r="D473" t="s">
        <v>7183</v>
      </c>
      <c r="E473" t="s">
        <v>7385</v>
      </c>
      <c r="F473" t="s">
        <v>8540</v>
      </c>
      <c r="G473" t="s">
        <v>10722</v>
      </c>
      <c r="H473" t="s">
        <v>12611</v>
      </c>
      <c r="I473" s="1">
        <v>136.042</v>
      </c>
      <c r="J473" s="1">
        <v>269.92030766842498</v>
      </c>
      <c r="K473" s="1">
        <v>11.3</v>
      </c>
      <c r="L473" s="1">
        <v>19.600000000000001</v>
      </c>
      <c r="M473" s="1">
        <v>111</v>
      </c>
      <c r="N473" s="1">
        <v>166.3</v>
      </c>
      <c r="O473" s="1">
        <v>57</v>
      </c>
      <c r="P473" s="1">
        <v>94</v>
      </c>
      <c r="Q473" s="1">
        <v>60.636000000000003</v>
      </c>
      <c r="R473" s="1">
        <v>83.693939999999998</v>
      </c>
      <c r="S473" s="1">
        <v>99.1</v>
      </c>
      <c r="T473" s="1">
        <v>72.5</v>
      </c>
      <c r="U473" s="1">
        <v>33</v>
      </c>
      <c r="V473" s="1">
        <v>149.47</v>
      </c>
      <c r="W473" s="1">
        <v>51.4</v>
      </c>
      <c r="X473" s="1">
        <v>168</v>
      </c>
      <c r="Y473" s="1">
        <v>596.79999999999995</v>
      </c>
      <c r="Z473" s="1">
        <v>61</v>
      </c>
      <c r="AA473" s="1">
        <v>865.798</v>
      </c>
      <c r="AB473" s="1">
        <v>14.81</v>
      </c>
      <c r="AC473" s="1">
        <v>65.91</v>
      </c>
      <c r="AD473" s="1">
        <v>142</v>
      </c>
      <c r="AE473" s="1">
        <v>70</v>
      </c>
      <c r="AF473" s="1">
        <v>0</v>
      </c>
      <c r="AG473" s="1">
        <v>1746</v>
      </c>
      <c r="AH473" s="1">
        <v>255.2</v>
      </c>
      <c r="AI473" s="1">
        <v>69.36</v>
      </c>
      <c r="AJ473" s="1">
        <v>542</v>
      </c>
      <c r="AK473" s="1">
        <v>48.139000000000003</v>
      </c>
      <c r="AL473" s="1">
        <v>6059.9794921875</v>
      </c>
      <c r="AM473" s="1">
        <v>4960.169921875</v>
      </c>
      <c r="AN473" s="1">
        <v>1099.80908203125</v>
      </c>
      <c r="AO473" t="s">
        <v>13283</v>
      </c>
    </row>
    <row r="474" spans="1:41" x14ac:dyDescent="0.25">
      <c r="A474" s="1">
        <v>2014</v>
      </c>
      <c r="B474" t="s">
        <v>584</v>
      </c>
      <c r="C474" t="s">
        <v>6970</v>
      </c>
      <c r="D474" t="s">
        <v>7183</v>
      </c>
      <c r="E474" t="s">
        <v>7385</v>
      </c>
      <c r="F474" t="s">
        <v>8540</v>
      </c>
      <c r="G474" t="s">
        <v>10722</v>
      </c>
      <c r="H474" t="s">
        <v>12611</v>
      </c>
      <c r="I474" s="1">
        <v>129.31039999999999</v>
      </c>
      <c r="J474" s="1">
        <v>288</v>
      </c>
      <c r="K474" s="1">
        <v>11.35</v>
      </c>
      <c r="L474" s="1">
        <v>20</v>
      </c>
      <c r="M474" s="1">
        <v>104.1</v>
      </c>
      <c r="N474" s="1">
        <v>166.77438128175001</v>
      </c>
      <c r="O474" s="1">
        <v>58</v>
      </c>
      <c r="P474" s="1">
        <v>98.2</v>
      </c>
      <c r="Q474" s="1">
        <v>64.283333333333331</v>
      </c>
      <c r="R474" s="1">
        <v>95.550000000000011</v>
      </c>
      <c r="S474" s="1">
        <v>104</v>
      </c>
      <c r="T474" s="1">
        <v>72.849999999999994</v>
      </c>
      <c r="U474" s="1">
        <v>32.360399999999998</v>
      </c>
      <c r="V474" s="1">
        <v>151.4</v>
      </c>
      <c r="W474" s="1">
        <v>52.4</v>
      </c>
      <c r="X474" s="1">
        <v>169</v>
      </c>
      <c r="Y474" s="1">
        <v>588.5</v>
      </c>
      <c r="Z474" s="1">
        <v>61.399999999999856</v>
      </c>
      <c r="AA474" s="1">
        <v>878.16059047619058</v>
      </c>
      <c r="AB474" s="1">
        <v>17.5</v>
      </c>
      <c r="AC474" s="1">
        <v>69</v>
      </c>
      <c r="AD474" s="1">
        <v>149.38900000000001</v>
      </c>
      <c r="AE474" s="1">
        <v>65.400000000000006</v>
      </c>
      <c r="AF474" s="1">
        <v>268</v>
      </c>
      <c r="AG474" s="1">
        <v>1757.457060013701</v>
      </c>
      <c r="AH474" s="1">
        <v>252.26707999999999</v>
      </c>
      <c r="AI474" s="1">
        <v>72.736444800000015</v>
      </c>
      <c r="AJ474" s="1">
        <v>557</v>
      </c>
      <c r="AK474" s="1">
        <v>51.969015683845477</v>
      </c>
      <c r="AL474" s="1">
        <v>6406.35791015625</v>
      </c>
      <c r="AM474" s="1">
        <v>5290.79638671875</v>
      </c>
      <c r="AN474" s="1">
        <v>1115.5615234375</v>
      </c>
      <c r="AO474" t="s">
        <v>13284</v>
      </c>
    </row>
    <row r="475" spans="1:41" x14ac:dyDescent="0.25">
      <c r="A475" s="1">
        <v>2014</v>
      </c>
      <c r="B475" t="s">
        <v>585</v>
      </c>
      <c r="C475" t="s">
        <v>6971</v>
      </c>
      <c r="D475" t="s">
        <v>7183</v>
      </c>
      <c r="E475" t="s">
        <v>7386</v>
      </c>
      <c r="F475" t="s">
        <v>8541</v>
      </c>
      <c r="G475" t="s">
        <v>10722</v>
      </c>
      <c r="H475" t="s">
        <v>12612</v>
      </c>
      <c r="I475" s="1">
        <v>31413</v>
      </c>
      <c r="J475" s="1">
        <v>83945</v>
      </c>
      <c r="K475" s="1">
        <v>4598</v>
      </c>
      <c r="L475" s="1">
        <v>8398</v>
      </c>
      <c r="M475" s="1">
        <v>38148</v>
      </c>
      <c r="N475" s="1">
        <v>18087.833333333339</v>
      </c>
      <c r="O475" s="1">
        <v>25450</v>
      </c>
      <c r="P475" s="1">
        <v>41982</v>
      </c>
      <c r="Q475" s="1">
        <v>17201.464712666671</v>
      </c>
      <c r="R475" s="1">
        <v>24731.8000527453</v>
      </c>
      <c r="S475" s="1">
        <v>38300</v>
      </c>
      <c r="T475" s="1">
        <v>24522.666666666661</v>
      </c>
      <c r="U475" s="1">
        <v>9171</v>
      </c>
      <c r="V475" s="1">
        <v>37553.621345261243</v>
      </c>
      <c r="W475" s="1">
        <v>12122</v>
      </c>
      <c r="X475" s="1">
        <v>54641</v>
      </c>
      <c r="Y475" s="1">
        <v>189116</v>
      </c>
      <c r="Z475" s="1">
        <v>14782.25</v>
      </c>
      <c r="AA475" s="1">
        <v>324593</v>
      </c>
      <c r="AB475" s="1">
        <v>6694.5</v>
      </c>
      <c r="AC475" s="1">
        <v>23595</v>
      </c>
      <c r="AD475" s="1">
        <v>34614.25</v>
      </c>
      <c r="AE475" s="1">
        <v>30668</v>
      </c>
      <c r="AF475" s="1">
        <v>110029</v>
      </c>
      <c r="AG475" s="1">
        <v>540125</v>
      </c>
      <c r="AH475" s="1">
        <v>85809.5</v>
      </c>
      <c r="AI475" s="1">
        <v>24203</v>
      </c>
      <c r="AJ475" s="1">
        <v>164797.3315068493</v>
      </c>
      <c r="AK475" s="1">
        <v>13194</v>
      </c>
      <c r="AL475" s="1">
        <v>2032486.25</v>
      </c>
      <c r="AM475" s="1">
        <v>1670189.375</v>
      </c>
      <c r="AN475" s="1">
        <v>362296.90625</v>
      </c>
      <c r="AO475" t="s">
        <v>13285</v>
      </c>
    </row>
    <row r="476" spans="1:41" x14ac:dyDescent="0.25">
      <c r="A476" s="1">
        <v>2014</v>
      </c>
      <c r="B476" t="s">
        <v>585</v>
      </c>
      <c r="C476" t="s">
        <v>6972</v>
      </c>
      <c r="D476" t="s">
        <v>7183</v>
      </c>
      <c r="E476" t="s">
        <v>7387</v>
      </c>
      <c r="F476" t="s">
        <v>8542</v>
      </c>
      <c r="G476" t="s">
        <v>10722</v>
      </c>
      <c r="H476" t="s">
        <v>12613</v>
      </c>
      <c r="I476" s="1">
        <v>3500</v>
      </c>
      <c r="J476" s="1">
        <v>3901</v>
      </c>
      <c r="K476" s="1">
        <v>589.6</v>
      </c>
      <c r="L476" s="1">
        <v>1813.691858000034</v>
      </c>
      <c r="M476" s="1">
        <v>2385.0749999999998</v>
      </c>
      <c r="N476" s="1">
        <v>2491.85005</v>
      </c>
      <c r="O476" s="1">
        <v>3259.124527013601</v>
      </c>
      <c r="P476" s="1">
        <v>1540</v>
      </c>
      <c r="Q476" s="1">
        <v>54.321980000000003</v>
      </c>
      <c r="R476" s="1">
        <v>1912.11194</v>
      </c>
      <c r="S476" s="1">
        <v>3978.6</v>
      </c>
      <c r="T476" s="1">
        <v>2853.83</v>
      </c>
      <c r="U476" s="1">
        <v>38.732999999999997</v>
      </c>
      <c r="V476" s="1">
        <v>2545</v>
      </c>
      <c r="W476" s="1">
        <v>1760.9858300000001</v>
      </c>
      <c r="X476" s="1">
        <v>4990.9913199999692</v>
      </c>
      <c r="Y476" s="1">
        <v>5614.1</v>
      </c>
      <c r="Z476" s="1">
        <v>4485.96317</v>
      </c>
      <c r="AA476" s="1">
        <v>21799.904471000002</v>
      </c>
      <c r="AB476" s="1">
        <v>965.24099999999999</v>
      </c>
      <c r="AC476" s="1">
        <v>3998.3361300000138</v>
      </c>
      <c r="AD476" s="1">
        <v>8458.1148099999991</v>
      </c>
      <c r="AE476" s="1">
        <v>3117.3298100000002</v>
      </c>
      <c r="AF476" s="1">
        <v>5555.3489830003064</v>
      </c>
      <c r="AG476" s="1">
        <v>8394</v>
      </c>
      <c r="AH476" s="1">
        <v>3235.6715702689999</v>
      </c>
      <c r="AI476" s="1">
        <v>1728.7482699999971</v>
      </c>
      <c r="AJ476" s="1">
        <v>1747.2045143222899</v>
      </c>
      <c r="AK476" s="1">
        <v>2006.431</v>
      </c>
      <c r="AL476" s="1">
        <v>108721.3125</v>
      </c>
      <c r="AM476" s="1">
        <v>72508.890625</v>
      </c>
      <c r="AN476" s="1">
        <v>36212.4140625</v>
      </c>
      <c r="AO476" t="s">
        <v>13286</v>
      </c>
    </row>
    <row r="477" spans="1:41" x14ac:dyDescent="0.25">
      <c r="A477" s="1">
        <v>2014</v>
      </c>
      <c r="B477" t="s">
        <v>585</v>
      </c>
      <c r="C477" t="s">
        <v>6972</v>
      </c>
      <c r="D477" t="s">
        <v>7183</v>
      </c>
      <c r="E477" t="s">
        <v>7387</v>
      </c>
      <c r="F477" t="s">
        <v>8543</v>
      </c>
      <c r="G477" t="s">
        <v>10722</v>
      </c>
      <c r="H477" t="s">
        <v>12613</v>
      </c>
      <c r="I477" s="1">
        <v>4145</v>
      </c>
      <c r="J477" s="1">
        <v>5796</v>
      </c>
      <c r="K477" s="1">
        <v>638.29999999999995</v>
      </c>
      <c r="L477" s="1">
        <v>1953.3835890000339</v>
      </c>
      <c r="M477" s="1">
        <v>3075.067</v>
      </c>
      <c r="N477" s="1">
        <v>2990.8552199999999</v>
      </c>
      <c r="O477" s="1">
        <v>3650.5113490136018</v>
      </c>
      <c r="P477" s="1">
        <v>2263</v>
      </c>
      <c r="Q477" s="1">
        <v>657.19969999999989</v>
      </c>
      <c r="R477" s="1">
        <v>2381.3679400000001</v>
      </c>
      <c r="S477" s="1">
        <v>4839.2</v>
      </c>
      <c r="T477" s="1">
        <v>3371.226000000001</v>
      </c>
      <c r="U477" s="1">
        <v>266.34300000000002</v>
      </c>
      <c r="V477" s="1">
        <v>3395</v>
      </c>
      <c r="W477" s="1">
        <v>1905.9470699999999</v>
      </c>
      <c r="X477" s="1">
        <v>5870.5645999999751</v>
      </c>
      <c r="Y477" s="1">
        <v>10855.8</v>
      </c>
      <c r="Z477" s="1">
        <v>4544.8571700000002</v>
      </c>
      <c r="AA477" s="1">
        <v>27731.452660999999</v>
      </c>
      <c r="AB477" s="1">
        <v>1045.5070000000001</v>
      </c>
      <c r="AC477" s="1">
        <v>4250.6271400000151</v>
      </c>
      <c r="AD477" s="1">
        <v>8808.8112799999981</v>
      </c>
      <c r="AE477" s="1">
        <v>3955.3419600000002</v>
      </c>
      <c r="AF477" s="1">
        <v>8897.0341670002636</v>
      </c>
      <c r="AG477" s="1">
        <v>17961</v>
      </c>
      <c r="AH477" s="1">
        <v>5241.1620953919992</v>
      </c>
      <c r="AI477" s="1">
        <v>2099.591619999997</v>
      </c>
      <c r="AJ477" s="1">
        <v>4638.7299271932034</v>
      </c>
      <c r="AK477" s="1">
        <v>2251.843805</v>
      </c>
      <c r="AL477" s="1">
        <v>149480.71875</v>
      </c>
      <c r="AM477" s="1">
        <v>106682.984375</v>
      </c>
      <c r="AN477" s="1">
        <v>42797.7265625</v>
      </c>
      <c r="AO477" t="s">
        <v>13287</v>
      </c>
    </row>
    <row r="478" spans="1:41" x14ac:dyDescent="0.25">
      <c r="A478" s="1">
        <v>2014</v>
      </c>
      <c r="B478" t="s">
        <v>585</v>
      </c>
      <c r="C478" t="s">
        <v>6972</v>
      </c>
      <c r="D478" t="s">
        <v>7183</v>
      </c>
      <c r="E478" t="s">
        <v>7387</v>
      </c>
      <c r="F478" t="s">
        <v>8544</v>
      </c>
      <c r="G478" t="s">
        <v>10722</v>
      </c>
      <c r="H478" t="s">
        <v>12613</v>
      </c>
      <c r="I478" s="1">
        <v>645</v>
      </c>
      <c r="J478" s="1">
        <v>1895</v>
      </c>
      <c r="K478" s="1">
        <v>48.7</v>
      </c>
      <c r="L478" s="1">
        <v>139.691731</v>
      </c>
      <c r="M478" s="1">
        <v>689.99199999999996</v>
      </c>
      <c r="N478" s="1">
        <v>499.00517000000002</v>
      </c>
      <c r="O478" s="1">
        <v>391.38682200000051</v>
      </c>
      <c r="P478" s="1">
        <v>723</v>
      </c>
      <c r="Q478" s="1">
        <v>602.87771999999995</v>
      </c>
      <c r="R478" s="1">
        <v>469.25599999999997</v>
      </c>
      <c r="S478" s="1">
        <v>860.59999999999991</v>
      </c>
      <c r="T478" s="1">
        <v>517.39600000000019</v>
      </c>
      <c r="U478" s="1">
        <v>227.61</v>
      </c>
      <c r="V478" s="1">
        <v>850</v>
      </c>
      <c r="W478" s="1">
        <v>144.96124000000009</v>
      </c>
      <c r="X478" s="1">
        <v>879.57328000000598</v>
      </c>
      <c r="Y478" s="1">
        <v>5241.7000000000007</v>
      </c>
      <c r="Z478" s="1">
        <v>58.893999999999998</v>
      </c>
      <c r="AA478" s="1">
        <v>5931.5481900000004</v>
      </c>
      <c r="AB478" s="1">
        <v>80.265999999999991</v>
      </c>
      <c r="AC478" s="1">
        <v>252.29101</v>
      </c>
      <c r="AD478" s="1">
        <v>350.69646999999998</v>
      </c>
      <c r="AE478" s="1">
        <v>838.01214999999991</v>
      </c>
      <c r="AF478" s="1">
        <v>3341.6851839999549</v>
      </c>
      <c r="AG478" s="1">
        <v>9567</v>
      </c>
      <c r="AH478" s="1">
        <v>2005.490525123</v>
      </c>
      <c r="AI478" s="1">
        <v>370.8433500000001</v>
      </c>
      <c r="AJ478" s="1">
        <v>2891.525412870913</v>
      </c>
      <c r="AK478" s="1">
        <v>245.41280499999999</v>
      </c>
      <c r="AL478" s="1">
        <v>40759.41796875</v>
      </c>
      <c r="AM478" s="1">
        <v>34174.09765625</v>
      </c>
      <c r="AN478" s="1">
        <v>6585.318359375</v>
      </c>
      <c r="AO478" t="s">
        <v>13288</v>
      </c>
    </row>
    <row r="479" spans="1:41" x14ac:dyDescent="0.25">
      <c r="A479" s="1">
        <v>2014</v>
      </c>
      <c r="B479" t="s">
        <v>585</v>
      </c>
      <c r="C479" t="s">
        <v>6973</v>
      </c>
      <c r="D479" t="s">
        <v>7183</v>
      </c>
      <c r="E479" t="s">
        <v>7388</v>
      </c>
      <c r="F479" t="s">
        <v>8545</v>
      </c>
      <c r="G479" t="s">
        <v>10722</v>
      </c>
      <c r="H479" t="s">
        <v>12614</v>
      </c>
      <c r="I479" s="1">
        <v>752.07638717000009</v>
      </c>
      <c r="J479" s="1">
        <v>1320.7599521970001</v>
      </c>
      <c r="K479" s="1">
        <v>62.482900000000001</v>
      </c>
      <c r="L479" s="1">
        <v>110</v>
      </c>
      <c r="M479" s="1">
        <v>555.32529028999841</v>
      </c>
      <c r="N479" s="1">
        <v>567.69905200000005</v>
      </c>
      <c r="O479" s="1">
        <v>300</v>
      </c>
      <c r="P479" s="1">
        <v>434</v>
      </c>
      <c r="Q479" s="1">
        <v>272.36218100000002</v>
      </c>
      <c r="R479" s="1">
        <v>534.86878114000001</v>
      </c>
      <c r="S479" s="1">
        <v>588.91099999999994</v>
      </c>
      <c r="T479" s="1">
        <v>382</v>
      </c>
      <c r="U479" s="1">
        <v>148.19999999999999</v>
      </c>
      <c r="V479" s="1">
        <v>623.95258800000011</v>
      </c>
      <c r="W479" s="1">
        <v>237.31</v>
      </c>
      <c r="X479" s="1">
        <v>1000</v>
      </c>
      <c r="Y479" s="1">
        <v>3157</v>
      </c>
      <c r="Z479" s="1">
        <v>423.10592401000002</v>
      </c>
      <c r="AA479" s="1">
        <v>4624.6163119996618</v>
      </c>
      <c r="AB479" s="1">
        <v>83.915999999999997</v>
      </c>
      <c r="AC479" s="1">
        <v>336</v>
      </c>
      <c r="AD479" s="1">
        <v>737.79414856000005</v>
      </c>
      <c r="AE479" s="1">
        <v>358.86521914999997</v>
      </c>
      <c r="AF479" s="1">
        <v>1642</v>
      </c>
      <c r="AG479" s="1">
        <v>8615.8616145799988</v>
      </c>
      <c r="AH479" s="1">
        <v>1258.595847939918</v>
      </c>
      <c r="AI479" s="1">
        <v>370.00631407999998</v>
      </c>
      <c r="AJ479" s="1">
        <v>2472.9092310000001</v>
      </c>
      <c r="AK479" s="1">
        <v>284</v>
      </c>
      <c r="AL479" s="1">
        <v>32254.619140625</v>
      </c>
      <c r="AM479" s="1">
        <v>26394.27734375</v>
      </c>
      <c r="AN479" s="1">
        <v>5860.34130859375</v>
      </c>
      <c r="AO479" t="s">
        <v>13289</v>
      </c>
    </row>
    <row r="480" spans="1:41" x14ac:dyDescent="0.25">
      <c r="A480" s="1">
        <v>2014</v>
      </c>
      <c r="B480" t="s">
        <v>585</v>
      </c>
      <c r="C480" t="s">
        <v>6973</v>
      </c>
      <c r="D480" t="s">
        <v>7183</v>
      </c>
      <c r="E480" t="s">
        <v>7388</v>
      </c>
      <c r="F480" t="s">
        <v>8546</v>
      </c>
      <c r="G480" t="s">
        <v>10722</v>
      </c>
      <c r="H480" t="s">
        <v>12615</v>
      </c>
      <c r="I480" s="1">
        <v>0.67542803850895794</v>
      </c>
      <c r="J480" s="1">
        <v>0.54040030122133831</v>
      </c>
      <c r="K480" s="1">
        <v>0.6331735896729106</v>
      </c>
      <c r="L480" s="1">
        <v>0.66089882239846187</v>
      </c>
      <c r="M480" s="1">
        <v>0.56963651172272622</v>
      </c>
      <c r="N480" s="1">
        <v>0.41581998778498291</v>
      </c>
      <c r="O480" s="1">
        <v>0.57213985569717418</v>
      </c>
      <c r="P480" s="1">
        <v>0.53272450532724502</v>
      </c>
      <c r="Q480" s="1">
        <v>0.48853859359410429</v>
      </c>
      <c r="R480" s="1">
        <v>0.72954003645679466</v>
      </c>
      <c r="S480" s="1">
        <v>0.67255530427802501</v>
      </c>
      <c r="T480" s="1">
        <v>0.61418740755032475</v>
      </c>
      <c r="U480" s="1">
        <v>0.50386610135746013</v>
      </c>
      <c r="V480" s="1">
        <v>0.60540081615628327</v>
      </c>
      <c r="W480" s="1">
        <v>0.52704635502727282</v>
      </c>
      <c r="X480" s="1">
        <v>0.67949554250924105</v>
      </c>
      <c r="Y480" s="1">
        <v>0.58695134829622364</v>
      </c>
      <c r="Z480" s="1">
        <v>0.7861471247356332</v>
      </c>
      <c r="AA480" s="1">
        <v>0.60975451147916937</v>
      </c>
      <c r="AB480" s="1">
        <v>0.64726027397260277</v>
      </c>
      <c r="AC480" s="1">
        <v>0.59931506849315075</v>
      </c>
      <c r="AD480" s="1">
        <v>0.62320065943227843</v>
      </c>
      <c r="AE480" s="1">
        <v>0.58523356025766482</v>
      </c>
      <c r="AF480" s="1">
        <v>0.56458711558563024</v>
      </c>
      <c r="AG480" s="1">
        <v>0.56331377228708002</v>
      </c>
      <c r="AH480" s="1">
        <v>0.50089547644525134</v>
      </c>
      <c r="AI480" s="1">
        <v>0.61947306286374071</v>
      </c>
      <c r="AJ480" s="1">
        <v>0.5039282641872731</v>
      </c>
      <c r="AK480" s="1">
        <v>0.67346831725214307</v>
      </c>
      <c r="AL480" s="1">
        <v>0.59601312875747681</v>
      </c>
      <c r="AM480" s="1">
        <v>0.58540278673171997</v>
      </c>
      <c r="AN480" s="1">
        <v>0.61104434728622437</v>
      </c>
      <c r="AO480" t="s">
        <v>13290</v>
      </c>
    </row>
    <row r="481" spans="1:41" x14ac:dyDescent="0.25">
      <c r="A481" s="1">
        <v>2014</v>
      </c>
      <c r="B481" t="s">
        <v>585</v>
      </c>
      <c r="C481" t="s">
        <v>6973</v>
      </c>
      <c r="D481" t="s">
        <v>7183</v>
      </c>
      <c r="E481" t="s">
        <v>7388</v>
      </c>
      <c r="F481" t="s">
        <v>8547</v>
      </c>
      <c r="G481" t="s">
        <v>10722</v>
      </c>
      <c r="H481" t="s">
        <v>12615</v>
      </c>
      <c r="I481" s="1">
        <v>4.8110225513331502E-2</v>
      </c>
      <c r="J481" s="1">
        <v>5.3380683756895198E-2</v>
      </c>
      <c r="K481" s="1">
        <v>6.28956082384141E-2</v>
      </c>
      <c r="L481" s="1">
        <v>7.0995637000000195E-2</v>
      </c>
      <c r="M481" s="1">
        <v>5.5355390565809903E-2</v>
      </c>
      <c r="N481" s="1">
        <v>7.9185585816338597E-2</v>
      </c>
      <c r="O481" s="1">
        <v>6.6148230000000197E-2</v>
      </c>
      <c r="P481" s="1">
        <v>7.4041525345622194E-2</v>
      </c>
      <c r="Q481" s="1">
        <v>5.3101037133345498E-2</v>
      </c>
      <c r="R481" s="1">
        <v>4.1249503502484297E-2</v>
      </c>
      <c r="S481" s="1">
        <v>4.9890390907964002E-2</v>
      </c>
      <c r="T481" s="1">
        <v>5.13828612565446E-2</v>
      </c>
      <c r="U481" s="1">
        <v>4.0698601258226302E-2</v>
      </c>
      <c r="V481" s="1">
        <v>5.4812387525035498E-2</v>
      </c>
      <c r="W481" s="1">
        <v>2.43458123268111E-2</v>
      </c>
      <c r="X481" s="1">
        <v>3.6021999999999998E-2</v>
      </c>
      <c r="Y481" s="1">
        <v>4.1310692429521602E-2</v>
      </c>
      <c r="Z481" s="1">
        <v>5.50904612776092E-2</v>
      </c>
      <c r="AA481" s="1">
        <v>5.5774022560470399E-2</v>
      </c>
      <c r="AB481" s="1">
        <v>7.3894060727393795E-2</v>
      </c>
      <c r="AC481" s="1">
        <v>6.3554475896428902E-2</v>
      </c>
      <c r="AD481" s="1">
        <v>7.2497834912213899E-2</v>
      </c>
      <c r="AE481" s="1">
        <v>9.7769907134228395E-2</v>
      </c>
      <c r="AF481" s="1">
        <v>5.5907801317905299E-2</v>
      </c>
      <c r="AG481" s="1">
        <v>4.1352174688725797E-2</v>
      </c>
      <c r="AH481" s="1">
        <v>4.5561795197226397E-2</v>
      </c>
      <c r="AI481" s="1">
        <v>6.1248452303708803E-2</v>
      </c>
      <c r="AJ481" s="1">
        <v>4.2389614966825903E-2</v>
      </c>
      <c r="AK481" s="1">
        <v>6.3691714788732506E-2</v>
      </c>
      <c r="AL481" s="1">
        <v>5.6264083832502365E-2</v>
      </c>
      <c r="AM481" s="1">
        <v>5.6983783841133118E-2</v>
      </c>
      <c r="AN481" s="1">
        <v>5.5244520306587219E-2</v>
      </c>
      <c r="AO481" t="s">
        <v>13291</v>
      </c>
    </row>
    <row r="482" spans="1:41" x14ac:dyDescent="0.25">
      <c r="A482" s="1">
        <v>2014</v>
      </c>
      <c r="B482" t="s">
        <v>585</v>
      </c>
      <c r="C482" t="s">
        <v>6973</v>
      </c>
      <c r="D482" t="s">
        <v>7183</v>
      </c>
      <c r="E482" t="s">
        <v>7388</v>
      </c>
      <c r="F482" t="s">
        <v>8548</v>
      </c>
      <c r="G482" t="s">
        <v>10722</v>
      </c>
      <c r="H482" t="s">
        <v>12616</v>
      </c>
      <c r="I482" s="1">
        <v>715.89382257999978</v>
      </c>
      <c r="J482" s="1">
        <v>1250.25688287</v>
      </c>
      <c r="K482" s="1">
        <v>58.552999999999997</v>
      </c>
      <c r="L482" s="1">
        <v>102.19047993</v>
      </c>
      <c r="M482" s="1">
        <v>524.58504195492378</v>
      </c>
      <c r="N482" s="1">
        <v>522.74546999999995</v>
      </c>
      <c r="O482" s="1">
        <v>280.15553099999988</v>
      </c>
      <c r="P482" s="1">
        <v>401.86597799999998</v>
      </c>
      <c r="Q482" s="1">
        <v>257.89946671299998</v>
      </c>
      <c r="R482" s="1">
        <v>512.80570947899605</v>
      </c>
      <c r="S482" s="1">
        <v>559.53</v>
      </c>
      <c r="T482" s="1">
        <v>362.37174700000003</v>
      </c>
      <c r="U482" s="1">
        <v>142.16846729353091</v>
      </c>
      <c r="V482" s="1">
        <v>589.75225694929532</v>
      </c>
      <c r="W482" s="1">
        <v>231.53249527672449</v>
      </c>
      <c r="X482" s="1">
        <v>963.97799999999995</v>
      </c>
      <c r="Y482" s="1">
        <v>3026.582144</v>
      </c>
      <c r="Z482" s="1">
        <v>399.79682348699998</v>
      </c>
      <c r="AA482" s="1">
        <v>4366.6828574806732</v>
      </c>
      <c r="AB482" s="1">
        <v>77.71510600000002</v>
      </c>
      <c r="AC482" s="1">
        <v>314.64569609879987</v>
      </c>
      <c r="AD482" s="1">
        <v>684.30567017849978</v>
      </c>
      <c r="AE482" s="1">
        <v>323.779</v>
      </c>
      <c r="AF482" s="1">
        <v>1550.199390236</v>
      </c>
      <c r="AG482" s="1">
        <v>8259.5769999999993</v>
      </c>
      <c r="AH482" s="1">
        <v>1201.25196168</v>
      </c>
      <c r="AI482" s="1">
        <v>347.34399999999999</v>
      </c>
      <c r="AJ482" s="1">
        <v>2368.083560850001</v>
      </c>
      <c r="AK482" s="1">
        <v>265.91155300000003</v>
      </c>
      <c r="AL482" s="1">
        <v>30662.158203125</v>
      </c>
      <c r="AM482" s="1">
        <v>25104.923828125</v>
      </c>
      <c r="AN482" s="1">
        <v>5557.234375</v>
      </c>
      <c r="AO482" t="s">
        <v>13292</v>
      </c>
    </row>
    <row r="483" spans="1:41" x14ac:dyDescent="0.25">
      <c r="A483" s="1">
        <v>2014</v>
      </c>
      <c r="B483" t="s">
        <v>585</v>
      </c>
      <c r="C483" t="s">
        <v>6973</v>
      </c>
      <c r="D483" t="s">
        <v>7183</v>
      </c>
      <c r="E483" t="s">
        <v>7389</v>
      </c>
      <c r="F483" t="s">
        <v>8549</v>
      </c>
      <c r="G483" t="s">
        <v>10722</v>
      </c>
      <c r="H483" t="s">
        <v>12617</v>
      </c>
      <c r="I483" s="1">
        <v>120.446</v>
      </c>
      <c r="J483" s="1">
        <v>215</v>
      </c>
      <c r="K483" s="1">
        <v>8.2529599999999999</v>
      </c>
      <c r="L483" s="1">
        <v>19</v>
      </c>
      <c r="M483" s="1">
        <v>107.18</v>
      </c>
      <c r="N483" s="1">
        <v>154.524</v>
      </c>
      <c r="O483" s="1">
        <v>53.32</v>
      </c>
      <c r="P483" s="1">
        <v>93</v>
      </c>
      <c r="Q483" s="1">
        <v>60.636000000000003</v>
      </c>
      <c r="R483" s="1">
        <v>79.566000000000003</v>
      </c>
      <c r="S483" s="1">
        <v>99.686000000000007</v>
      </c>
      <c r="T483" s="1">
        <v>69</v>
      </c>
      <c r="U483" s="1">
        <v>33.576000000000001</v>
      </c>
      <c r="V483" s="1">
        <v>147.88200000000001</v>
      </c>
      <c r="W483" s="1">
        <v>51.4</v>
      </c>
      <c r="X483" s="1">
        <v>159</v>
      </c>
      <c r="Y483" s="1">
        <v>613</v>
      </c>
      <c r="Z483" s="1">
        <v>55.841999999999999</v>
      </c>
      <c r="AA483" s="1">
        <v>757.08199999999988</v>
      </c>
      <c r="AB483" s="1">
        <v>14.8</v>
      </c>
      <c r="AC483" s="1">
        <v>56</v>
      </c>
      <c r="AD483" s="1">
        <v>88.126000000000005</v>
      </c>
      <c r="AE483" s="1">
        <v>45.97</v>
      </c>
      <c r="AF483" s="1">
        <v>278</v>
      </c>
      <c r="AG483" s="1">
        <v>1736</v>
      </c>
      <c r="AH483" s="1">
        <v>255.45073876999999</v>
      </c>
      <c r="AI483" s="1">
        <v>68.184020000000004</v>
      </c>
      <c r="AJ483" s="1">
        <v>558.28399999999999</v>
      </c>
      <c r="AK483" s="1">
        <v>22.512</v>
      </c>
      <c r="AL483" s="1">
        <v>6020.72021484375</v>
      </c>
      <c r="AM483" s="1">
        <v>5023.80810546875</v>
      </c>
      <c r="AN483" s="1">
        <v>996.9117431640625</v>
      </c>
      <c r="AO483" t="s">
        <v>13293</v>
      </c>
    </row>
    <row r="484" spans="1:41" x14ac:dyDescent="0.25">
      <c r="A484" s="1">
        <v>2014</v>
      </c>
      <c r="B484" t="s">
        <v>585</v>
      </c>
      <c r="C484" t="s">
        <v>6973</v>
      </c>
      <c r="D484" t="s">
        <v>7183</v>
      </c>
      <c r="E484" t="s">
        <v>7389</v>
      </c>
      <c r="F484" t="s">
        <v>8550</v>
      </c>
      <c r="G484" t="s">
        <v>10722</v>
      </c>
      <c r="H484" t="s">
        <v>12617</v>
      </c>
      <c r="I484" s="1">
        <v>127.10972</v>
      </c>
      <c r="J484" s="1">
        <v>279</v>
      </c>
      <c r="K484" s="1">
        <v>11.265079999999999</v>
      </c>
      <c r="L484" s="1">
        <v>19</v>
      </c>
      <c r="M484" s="1">
        <v>111.28728</v>
      </c>
      <c r="N484" s="1">
        <v>155.875</v>
      </c>
      <c r="O484" s="1">
        <v>59.856999999999999</v>
      </c>
      <c r="P484" s="1">
        <v>93</v>
      </c>
      <c r="Q484" s="1">
        <v>60.636000000000003</v>
      </c>
      <c r="R484" s="1">
        <v>83.693939999999998</v>
      </c>
      <c r="S484" s="1">
        <v>99.686000000000007</v>
      </c>
      <c r="T484" s="1">
        <v>71</v>
      </c>
      <c r="U484" s="1">
        <v>33.576000000000001</v>
      </c>
      <c r="V484" s="1">
        <v>149.26140000000001</v>
      </c>
      <c r="W484" s="1">
        <v>51.4</v>
      </c>
      <c r="X484" s="1">
        <v>168</v>
      </c>
      <c r="Y484" s="1">
        <v>615</v>
      </c>
      <c r="Z484" s="1">
        <v>61.438580000000002</v>
      </c>
      <c r="AA484" s="1">
        <v>865.79799999999989</v>
      </c>
      <c r="AB484" s="1">
        <v>14.8</v>
      </c>
      <c r="AC484" s="1">
        <v>64</v>
      </c>
      <c r="AD484" s="1">
        <v>136.93199999999999</v>
      </c>
      <c r="AE484" s="1">
        <v>70</v>
      </c>
      <c r="AF484" s="1">
        <v>332</v>
      </c>
      <c r="AG484" s="1">
        <v>1746</v>
      </c>
      <c r="AH484" s="1">
        <v>286.83693877000002</v>
      </c>
      <c r="AI484" s="1">
        <v>68.184020000000004</v>
      </c>
      <c r="AJ484" s="1">
        <v>560.18999999999994</v>
      </c>
      <c r="AK484" s="1">
        <v>48.139000000000003</v>
      </c>
      <c r="AL484" s="1">
        <v>6442.96630859375</v>
      </c>
      <c r="AM484" s="1">
        <v>5315.57861328125</v>
      </c>
      <c r="AN484" s="1">
        <v>1127.3873291015625</v>
      </c>
      <c r="AO484" t="s">
        <v>13294</v>
      </c>
    </row>
    <row r="485" spans="1:41" x14ac:dyDescent="0.25">
      <c r="A485" s="1">
        <v>2014</v>
      </c>
      <c r="B485" t="s">
        <v>586</v>
      </c>
      <c r="C485" t="s">
        <v>6974</v>
      </c>
      <c r="D485" t="s">
        <v>7184</v>
      </c>
      <c r="E485" t="s">
        <v>7390</v>
      </c>
      <c r="F485" t="s">
        <v>8551</v>
      </c>
      <c r="G485" t="s">
        <v>10723</v>
      </c>
      <c r="H485" t="s">
        <v>12618</v>
      </c>
      <c r="I485" s="1">
        <v>895.77775960864187</v>
      </c>
      <c r="J485" s="1">
        <v>1382.2648471950067</v>
      </c>
      <c r="K485" s="1">
        <v>514.86875659897601</v>
      </c>
      <c r="L485" s="1">
        <v>1311.6623301409752</v>
      </c>
      <c r="M485" s="1">
        <v>1338.3601446458613</v>
      </c>
      <c r="N485" s="1">
        <v>774.58131523739746</v>
      </c>
      <c r="O485" s="1">
        <v>383.87338711029844</v>
      </c>
      <c r="P485" s="1">
        <v>1378.2991050547807</v>
      </c>
      <c r="Q485" s="1">
        <v>179.40670169101486</v>
      </c>
      <c r="R485" s="1">
        <v>1006.8383835211617</v>
      </c>
      <c r="S485" s="1">
        <v>120.74355796347666</v>
      </c>
      <c r="T485" s="1">
        <v>1321.3445965814428</v>
      </c>
      <c r="U485" s="1">
        <v>362.63163363008226</v>
      </c>
      <c r="V485" s="1">
        <v>1696.1052623360072</v>
      </c>
      <c r="W485" s="1">
        <v>877.0994304894059</v>
      </c>
      <c r="X485" s="1">
        <v>2410.3147985916662</v>
      </c>
      <c r="Y485" s="1">
        <v>3978.8419619473962</v>
      </c>
      <c r="Z485" s="1">
        <v>553.59782236084584</v>
      </c>
      <c r="AA485" s="1">
        <v>9345.5007795787951</v>
      </c>
      <c r="AB485" s="1">
        <v>244.90438643535362</v>
      </c>
      <c r="AC485" s="1">
        <v>129.17054703719177</v>
      </c>
      <c r="AD485" s="1">
        <v>1059.513330227813</v>
      </c>
      <c r="AE485" s="1">
        <v>1804.3188284353494</v>
      </c>
      <c r="AF485" s="1">
        <v>1727.6200903579211</v>
      </c>
      <c r="AG485" s="1">
        <v>12563.500733961366</v>
      </c>
      <c r="AH485" s="1">
        <v>1920.7121850943702</v>
      </c>
      <c r="AI485" s="1">
        <v>247.18256677428712</v>
      </c>
      <c r="AJ485" s="1">
        <v>724.39015464526835</v>
      </c>
      <c r="AK485" s="1">
        <v>406.65519049963365</v>
      </c>
      <c r="AL485" s="1">
        <v>50660.08203125</v>
      </c>
      <c r="AM485" s="1">
        <v>39814.5078125</v>
      </c>
      <c r="AN485" s="1">
        <v>10845.572265625</v>
      </c>
      <c r="AO485" t="s">
        <v>13295</v>
      </c>
    </row>
    <row r="486" spans="1:41" x14ac:dyDescent="0.25">
      <c r="A486" s="1">
        <v>2014</v>
      </c>
      <c r="B486" t="s">
        <v>587</v>
      </c>
      <c r="C486" t="s">
        <v>6974</v>
      </c>
      <c r="D486" t="s">
        <v>7184</v>
      </c>
      <c r="E486" t="s">
        <v>7390</v>
      </c>
      <c r="F486" t="s">
        <v>8551</v>
      </c>
      <c r="G486" t="s">
        <v>10723</v>
      </c>
      <c r="H486" t="s">
        <v>12618</v>
      </c>
      <c r="I486" s="1">
        <v>891.76544175040885</v>
      </c>
      <c r="J486" s="1">
        <v>1331.1589630490651</v>
      </c>
      <c r="K486" s="1">
        <v>505.25355730528742</v>
      </c>
      <c r="L486" s="1">
        <v>1313.4356854728157</v>
      </c>
      <c r="M486" s="1">
        <v>1313.3662032723273</v>
      </c>
      <c r="N486" s="1">
        <v>662.16943919432345</v>
      </c>
      <c r="O486" s="1">
        <v>376.70453276965014</v>
      </c>
      <c r="P486" s="1">
        <v>1346.9702136125472</v>
      </c>
      <c r="Q486" s="1">
        <v>86.055188294574222</v>
      </c>
      <c r="R486" s="1">
        <v>1216.4195319385267</v>
      </c>
      <c r="S486" s="1">
        <v>192.89954840057266</v>
      </c>
      <c r="T486" s="1">
        <v>1341.3811255892585</v>
      </c>
      <c r="U486" s="1">
        <v>419.58401608432013</v>
      </c>
      <c r="V486" s="1">
        <v>1507.9359486832582</v>
      </c>
      <c r="W486" s="1">
        <v>860.71955558644095</v>
      </c>
      <c r="X486" s="1">
        <v>2744.2422194346914</v>
      </c>
      <c r="Y486" s="1">
        <v>2393.2474915721687</v>
      </c>
      <c r="Z486" s="1">
        <v>1965.1233489882638</v>
      </c>
      <c r="AA486" s="1">
        <v>9269.5797389987638</v>
      </c>
      <c r="AB486" s="1">
        <v>242.56642021072426</v>
      </c>
      <c r="AC486" s="1">
        <v>327.09464703976698</v>
      </c>
      <c r="AD486" s="1">
        <v>998.47939718445775</v>
      </c>
      <c r="AE486" s="1">
        <v>642.74512267818636</v>
      </c>
      <c r="AF486" s="1">
        <v>1412.9863540016725</v>
      </c>
      <c r="AG486" s="1">
        <v>15638.26828916144</v>
      </c>
      <c r="AH486" s="1">
        <v>1272.0049550287258</v>
      </c>
      <c r="AI486" s="1">
        <v>356.58381588581125</v>
      </c>
      <c r="AJ486" s="1">
        <v>687.45782686449502</v>
      </c>
      <c r="AK486" s="1">
        <v>399.06088486280441</v>
      </c>
      <c r="AL486" s="1">
        <v>51715.2578125</v>
      </c>
      <c r="AM486" s="1">
        <v>41111.99609375</v>
      </c>
      <c r="AN486" s="1">
        <v>10603.26171875</v>
      </c>
      <c r="AO486" t="s">
        <v>13296</v>
      </c>
    </row>
    <row r="487" spans="1:41" x14ac:dyDescent="0.25">
      <c r="A487" s="1">
        <v>2014</v>
      </c>
      <c r="B487" t="s">
        <v>587</v>
      </c>
      <c r="C487" t="s">
        <v>6974</v>
      </c>
      <c r="D487" t="s">
        <v>7184</v>
      </c>
      <c r="E487" t="s">
        <v>7390</v>
      </c>
      <c r="F487" t="s">
        <v>8551</v>
      </c>
      <c r="G487" t="s">
        <v>10724</v>
      </c>
      <c r="H487" t="s">
        <v>12618</v>
      </c>
      <c r="I487" s="1">
        <v>797.77366006279215</v>
      </c>
      <c r="J487" s="1">
        <v>1190.8552500000001</v>
      </c>
      <c r="K487" s="1">
        <v>452</v>
      </c>
      <c r="L487" s="1">
        <v>1175</v>
      </c>
      <c r="M487" s="1">
        <v>1174.93784120039</v>
      </c>
      <c r="N487" s="1">
        <v>592.37699999999995</v>
      </c>
      <c r="O487" s="1">
        <v>337</v>
      </c>
      <c r="P487" s="1">
        <v>1210</v>
      </c>
      <c r="Q487" s="1">
        <v>76.984999999999999</v>
      </c>
      <c r="R487" s="1">
        <v>1088.209316859886</v>
      </c>
      <c r="S487" s="1">
        <v>172.56800000000001</v>
      </c>
      <c r="T487" s="1">
        <v>1200</v>
      </c>
      <c r="U487" s="1">
        <v>375.36</v>
      </c>
      <c r="V487" s="1">
        <v>1349</v>
      </c>
      <c r="W487" s="1">
        <v>770</v>
      </c>
      <c r="X487" s="1">
        <v>2455</v>
      </c>
      <c r="Y487" s="1">
        <v>2141</v>
      </c>
      <c r="Z487" s="1">
        <v>1758</v>
      </c>
      <c r="AA487" s="1">
        <v>8292.5691100000004</v>
      </c>
      <c r="AB487" s="1">
        <v>217</v>
      </c>
      <c r="AC487" s="1">
        <v>299.64183528070669</v>
      </c>
      <c r="AD487" s="1">
        <v>893.24</v>
      </c>
      <c r="AE487" s="1">
        <v>575</v>
      </c>
      <c r="AF487" s="1">
        <v>1264.058061095164</v>
      </c>
      <c r="AG487" s="1">
        <v>13990</v>
      </c>
      <c r="AH487" s="1">
        <v>1137.936054798693</v>
      </c>
      <c r="AI487" s="1">
        <v>319</v>
      </c>
      <c r="AJ487" s="1">
        <v>615</v>
      </c>
      <c r="AK487" s="1">
        <v>357</v>
      </c>
      <c r="AL487" s="1">
        <v>46276.515625</v>
      </c>
      <c r="AM487" s="1">
        <v>36790.828125</v>
      </c>
      <c r="AN487" s="1">
        <v>9485.6826171875</v>
      </c>
      <c r="AO487" t="s">
        <v>13297</v>
      </c>
    </row>
    <row r="488" spans="1:41" x14ac:dyDescent="0.25">
      <c r="A488" s="1">
        <v>2014</v>
      </c>
      <c r="B488" t="s">
        <v>588</v>
      </c>
      <c r="C488" t="s">
        <v>6974</v>
      </c>
      <c r="D488" t="s">
        <v>7184</v>
      </c>
      <c r="E488" t="s">
        <v>7390</v>
      </c>
      <c r="F488" t="s">
        <v>8551</v>
      </c>
      <c r="G488" t="s">
        <v>10724</v>
      </c>
      <c r="H488" t="s">
        <v>12618</v>
      </c>
      <c r="I488" s="1">
        <v>797.77366006279215</v>
      </c>
      <c r="J488" s="1">
        <v>1190.8552500000001</v>
      </c>
      <c r="K488" s="1">
        <v>452</v>
      </c>
      <c r="L488" s="1">
        <v>1174.53</v>
      </c>
      <c r="M488" s="1">
        <v>1174.9378412003889</v>
      </c>
      <c r="N488" s="1">
        <v>692.92</v>
      </c>
      <c r="O488" s="1">
        <v>345.42500000000001</v>
      </c>
      <c r="P488" s="1">
        <v>1210</v>
      </c>
      <c r="Q488" s="1">
        <v>157.5</v>
      </c>
      <c r="R488" s="1">
        <v>883.89700000000005</v>
      </c>
      <c r="S488" s="1">
        <v>106</v>
      </c>
      <c r="T488" s="1">
        <v>1189</v>
      </c>
      <c r="U488" s="1">
        <v>315.2</v>
      </c>
      <c r="V488" s="1">
        <v>1489</v>
      </c>
      <c r="W488" s="1">
        <v>770</v>
      </c>
      <c r="X488" s="1">
        <v>2179</v>
      </c>
      <c r="Y488" s="1">
        <v>3493</v>
      </c>
      <c r="Z488" s="1">
        <v>486</v>
      </c>
      <c r="AA488" s="1">
        <v>8366.8353571692351</v>
      </c>
      <c r="AB488" s="1">
        <v>215</v>
      </c>
      <c r="AC488" s="1">
        <v>116.17625099999999</v>
      </c>
      <c r="AD488" s="1">
        <v>930.14</v>
      </c>
      <c r="AE488" s="1">
        <v>1584</v>
      </c>
      <c r="AF488" s="1">
        <v>1547</v>
      </c>
      <c r="AG488" s="1">
        <v>11179.27729788557</v>
      </c>
      <c r="AH488" s="1">
        <v>1724.1200581850001</v>
      </c>
      <c r="AI488" s="1">
        <v>217</v>
      </c>
      <c r="AJ488" s="1">
        <v>650.24609375</v>
      </c>
      <c r="AK488" s="1">
        <v>357</v>
      </c>
      <c r="AL488" s="1">
        <v>44993.8359375</v>
      </c>
      <c r="AM488" s="1">
        <v>35334.2109375</v>
      </c>
      <c r="AN488" s="1">
        <v>9659.623046875</v>
      </c>
      <c r="AO488" t="s">
        <v>13298</v>
      </c>
    </row>
    <row r="489" spans="1:41" x14ac:dyDescent="0.25">
      <c r="A489" s="1">
        <v>2014</v>
      </c>
      <c r="B489" t="s">
        <v>588</v>
      </c>
      <c r="C489" t="s">
        <v>6974</v>
      </c>
      <c r="D489" t="s">
        <v>7184</v>
      </c>
      <c r="E489" t="s">
        <v>7391</v>
      </c>
      <c r="F489" t="s">
        <v>8552</v>
      </c>
      <c r="G489" t="s">
        <v>10725</v>
      </c>
      <c r="H489" t="s">
        <v>12618</v>
      </c>
      <c r="I489" s="1">
        <v>5096.2630683336338</v>
      </c>
      <c r="J489" s="1">
        <v>344.00523117896182</v>
      </c>
      <c r="K489" s="1"/>
      <c r="L489" s="1">
        <v>1291.8421611922536</v>
      </c>
      <c r="M489" s="1">
        <v>4938.5576659749377</v>
      </c>
      <c r="N489" s="1">
        <v>3170.0879416259959</v>
      </c>
      <c r="O489" s="1">
        <v>3852.4029531365854</v>
      </c>
      <c r="P489" s="1">
        <v>315.52797694229281</v>
      </c>
      <c r="Q489" s="1">
        <v>2418.3453842864069</v>
      </c>
      <c r="R489" s="1">
        <v>4255.5456605103873</v>
      </c>
      <c r="S489" s="1">
        <v>9775.6718343637422</v>
      </c>
      <c r="T489" s="1">
        <v>3724.8248541563084</v>
      </c>
      <c r="U489" s="1">
        <v>1431.1984525248172</v>
      </c>
      <c r="V489" s="1">
        <v>2761.1545707874288</v>
      </c>
      <c r="W489" s="1">
        <v>934.05393896274404</v>
      </c>
      <c r="X489" s="1">
        <v>4650.4714419598586</v>
      </c>
      <c r="Y489" s="1">
        <v>21905.843049015282</v>
      </c>
      <c r="Z489" s="1">
        <v>1763.0038713359179</v>
      </c>
      <c r="AA489" s="1">
        <v>27020.326931612559</v>
      </c>
      <c r="AB489" s="1">
        <v>690.28864269685721</v>
      </c>
      <c r="AC489" s="1">
        <v>4473.5505311820634</v>
      </c>
      <c r="AD489" s="1">
        <v>3816.1479912227978</v>
      </c>
      <c r="AE489" s="1">
        <v>5181.0833802385196</v>
      </c>
      <c r="AF489" s="1">
        <v>19785.549541610402</v>
      </c>
      <c r="AG489" s="1">
        <v>33119.277571570667</v>
      </c>
      <c r="AH489" s="1">
        <v>8355.125719335043</v>
      </c>
      <c r="AI489" s="1">
        <v>1888.6115009758896</v>
      </c>
      <c r="AJ489" s="1">
        <v>15619.517820720532</v>
      </c>
      <c r="AK489" s="1">
        <v>1944.426919279761</v>
      </c>
      <c r="AL489" s="1">
        <v>194522.703125</v>
      </c>
      <c r="AM489" s="1">
        <v>149952.125</v>
      </c>
      <c r="AN489" s="1">
        <v>44570.5859375</v>
      </c>
      <c r="AO489" t="s">
        <v>13299</v>
      </c>
    </row>
    <row r="490" spans="1:41" x14ac:dyDescent="0.25">
      <c r="A490" s="1">
        <v>2014</v>
      </c>
      <c r="B490" t="s">
        <v>589</v>
      </c>
      <c r="C490" t="s">
        <v>6974</v>
      </c>
      <c r="D490" t="s">
        <v>7184</v>
      </c>
      <c r="E490" t="s">
        <v>7391</v>
      </c>
      <c r="F490" t="s">
        <v>8552</v>
      </c>
      <c r="G490" t="s">
        <v>10725</v>
      </c>
      <c r="H490" t="s">
        <v>12618</v>
      </c>
      <c r="I490" s="1">
        <v>5682.0243093828849</v>
      </c>
      <c r="J490" s="1">
        <v>5357.923342645362</v>
      </c>
      <c r="K490" s="1">
        <v>1486.6974141947617</v>
      </c>
      <c r="L490" s="1">
        <v>1264.2517108678762</v>
      </c>
      <c r="M490" s="1">
        <v>4846.8571337958547</v>
      </c>
      <c r="N490" s="1">
        <v>4157.3693501613016</v>
      </c>
      <c r="O490" s="1">
        <v>3963.7812261162589</v>
      </c>
      <c r="P490" s="1">
        <v>309.63547649018722</v>
      </c>
      <c r="Q490" s="1">
        <v>2367.5376866650413</v>
      </c>
      <c r="R490" s="1">
        <v>3028.7307789441711</v>
      </c>
      <c r="S490" s="1">
        <v>4374.0202870256408</v>
      </c>
      <c r="T490" s="1">
        <v>3800.5798558362326</v>
      </c>
      <c r="U490" s="1">
        <v>1499.5523166483254</v>
      </c>
      <c r="V490" s="1">
        <v>2624.6357357363158</v>
      </c>
      <c r="W490" s="1">
        <v>804.44079264473896</v>
      </c>
      <c r="X490" s="1">
        <v>6000.4449018026171</v>
      </c>
      <c r="Y490" s="1">
        <v>15542.135975160876</v>
      </c>
      <c r="Z490" s="1">
        <v>3252.8492295539522</v>
      </c>
      <c r="AA490" s="1">
        <v>28282.255325301965</v>
      </c>
      <c r="AB490" s="1">
        <v>677.39746842257557</v>
      </c>
      <c r="AC490" s="1">
        <v>4862.5065802610625</v>
      </c>
      <c r="AD490" s="1">
        <v>3744.8812402313479</v>
      </c>
      <c r="AE490" s="1">
        <v>5084.3263938809014</v>
      </c>
      <c r="AF490" s="1">
        <v>22472.605124038713</v>
      </c>
      <c r="AG490" s="1">
        <v>34721.650435877957</v>
      </c>
      <c r="AH490" s="1">
        <v>8532.8785702363457</v>
      </c>
      <c r="AI490" s="1">
        <v>1853.3415885224922</v>
      </c>
      <c r="AJ490" s="1">
        <v>12150.647950050537</v>
      </c>
      <c r="AK490" s="1">
        <v>1946.1204497090828</v>
      </c>
      <c r="AL490" s="1">
        <v>194692.09375</v>
      </c>
      <c r="AM490" s="1">
        <v>152660.625</v>
      </c>
      <c r="AN490" s="1">
        <v>42031.44140625</v>
      </c>
      <c r="AO490" t="s">
        <v>13300</v>
      </c>
    </row>
    <row r="491" spans="1:41" x14ac:dyDescent="0.25">
      <c r="A491" s="1">
        <v>2014</v>
      </c>
      <c r="B491" t="s">
        <v>590</v>
      </c>
      <c r="C491" t="s">
        <v>6974</v>
      </c>
      <c r="D491" t="s">
        <v>7184</v>
      </c>
      <c r="E491" t="s">
        <v>7391</v>
      </c>
      <c r="F491" t="s">
        <v>8552</v>
      </c>
      <c r="G491" t="s">
        <v>10726</v>
      </c>
      <c r="H491" t="s">
        <v>12618</v>
      </c>
      <c r="I491" s="1">
        <v>4538.6976814914624</v>
      </c>
      <c r="J491" s="1">
        <v>315</v>
      </c>
      <c r="K491" s="1"/>
      <c r="L491" s="1">
        <v>1156.7819999999999</v>
      </c>
      <c r="M491" s="1">
        <v>4335.5282999999999</v>
      </c>
      <c r="N491" s="1">
        <v>2835.877</v>
      </c>
      <c r="O491" s="1">
        <v>3466.55</v>
      </c>
      <c r="P491" s="1">
        <v>283</v>
      </c>
      <c r="Q491" s="1">
        <v>2123.0500000000002</v>
      </c>
      <c r="R491" s="1">
        <v>3735.9164134499761</v>
      </c>
      <c r="S491" s="1">
        <v>8582</v>
      </c>
      <c r="T491" s="1">
        <v>3351.75</v>
      </c>
      <c r="U491" s="1">
        <v>1244</v>
      </c>
      <c r="V491" s="1">
        <v>2424</v>
      </c>
      <c r="W491" s="1">
        <v>820</v>
      </c>
      <c r="X491" s="1">
        <v>4205.0978172000014</v>
      </c>
      <c r="Y491" s="1">
        <v>19231</v>
      </c>
      <c r="Z491" s="1">
        <v>1575.5889999999999</v>
      </c>
      <c r="AA491" s="1">
        <v>24190.745051104401</v>
      </c>
      <c r="AB491" s="1">
        <v>606</v>
      </c>
      <c r="AC491" s="1">
        <v>4023.520386749999</v>
      </c>
      <c r="AD491" s="1">
        <v>3350.172</v>
      </c>
      <c r="AE491" s="1">
        <v>4548.4400788604162</v>
      </c>
      <c r="AF491" s="1">
        <v>17717</v>
      </c>
      <c r="AG491" s="1">
        <v>29461.645268196371</v>
      </c>
      <c r="AH491" s="1">
        <v>7446.6107809108544</v>
      </c>
      <c r="AI491" s="1">
        <v>1658</v>
      </c>
      <c r="AJ491" s="1">
        <v>14020.80133758259</v>
      </c>
      <c r="AK491" s="1">
        <v>1741</v>
      </c>
      <c r="AL491" s="1">
        <v>172987.765625</v>
      </c>
      <c r="AM491" s="1">
        <v>133425.0625</v>
      </c>
      <c r="AN491" s="1">
        <v>39562.70703125</v>
      </c>
      <c r="AO491" t="s">
        <v>13301</v>
      </c>
    </row>
    <row r="492" spans="1:41" x14ac:dyDescent="0.25">
      <c r="A492" s="1">
        <v>2014</v>
      </c>
      <c r="B492" t="s">
        <v>591</v>
      </c>
      <c r="C492" t="s">
        <v>6974</v>
      </c>
      <c r="D492" t="s">
        <v>7184</v>
      </c>
      <c r="E492" t="s">
        <v>7391</v>
      </c>
      <c r="F492" t="s">
        <v>8552</v>
      </c>
      <c r="G492" t="s">
        <v>10726</v>
      </c>
      <c r="H492" t="s">
        <v>12618</v>
      </c>
      <c r="I492" s="1">
        <v>5083.1408323746746</v>
      </c>
      <c r="J492" s="1">
        <v>4793.2</v>
      </c>
      <c r="K492" s="1">
        <v>1147.8817383200001</v>
      </c>
      <c r="L492" s="1">
        <v>1131</v>
      </c>
      <c r="M492" s="1">
        <v>4336</v>
      </c>
      <c r="N492" s="1">
        <v>3719.1840000000002</v>
      </c>
      <c r="O492" s="1">
        <v>3546</v>
      </c>
      <c r="P492" s="1">
        <v>283</v>
      </c>
      <c r="Q492" s="1">
        <v>2118</v>
      </c>
      <c r="R492" s="1">
        <v>2709.503559725732</v>
      </c>
      <c r="S492" s="1">
        <v>3913</v>
      </c>
      <c r="T492" s="1">
        <v>3400</v>
      </c>
      <c r="U492" s="1">
        <v>1341.5</v>
      </c>
      <c r="V492" s="1">
        <v>2348</v>
      </c>
      <c r="W492" s="1">
        <v>719.65300000000002</v>
      </c>
      <c r="X492" s="1">
        <v>5368</v>
      </c>
      <c r="Y492" s="1">
        <v>13904</v>
      </c>
      <c r="Z492" s="1">
        <v>2910</v>
      </c>
      <c r="AA492" s="1">
        <v>25301.314997594989</v>
      </c>
      <c r="AB492" s="1">
        <v>606</v>
      </c>
      <c r="AC492" s="1">
        <v>4454.4000000000005</v>
      </c>
      <c r="AD492" s="1">
        <v>3350.172</v>
      </c>
      <c r="AE492" s="1">
        <v>4548.4400788604162</v>
      </c>
      <c r="AF492" s="1">
        <v>20104</v>
      </c>
      <c r="AG492" s="1">
        <v>31062</v>
      </c>
      <c r="AH492" s="1">
        <v>7633.5159999999996</v>
      </c>
      <c r="AI492" s="1">
        <v>1658</v>
      </c>
      <c r="AJ492" s="1">
        <v>10869.97368749722</v>
      </c>
      <c r="AK492" s="1">
        <v>1741</v>
      </c>
      <c r="AL492" s="1">
        <v>174099.859375</v>
      </c>
      <c r="AM492" s="1">
        <v>136680.65625</v>
      </c>
      <c r="AN492" s="1">
        <v>37419.22265625</v>
      </c>
      <c r="AO492" t="s">
        <v>13302</v>
      </c>
    </row>
    <row r="493" spans="1:41" x14ac:dyDescent="0.25">
      <c r="A493" s="1">
        <v>2014</v>
      </c>
      <c r="B493" t="s">
        <v>591</v>
      </c>
      <c r="C493" t="s">
        <v>6974</v>
      </c>
      <c r="D493" t="s">
        <v>7184</v>
      </c>
      <c r="E493" t="s">
        <v>7392</v>
      </c>
      <c r="F493" t="s">
        <v>8553</v>
      </c>
      <c r="G493" t="s">
        <v>10727</v>
      </c>
      <c r="H493" t="s">
        <v>12618</v>
      </c>
      <c r="I493" s="1"/>
      <c r="J493" s="1"/>
      <c r="K493" s="1"/>
      <c r="L493" s="1"/>
      <c r="M493" s="1"/>
      <c r="N493" s="1"/>
      <c r="O493" s="1"/>
      <c r="P493" s="1"/>
      <c r="Q493" s="1">
        <v>0</v>
      </c>
      <c r="R493" s="1"/>
      <c r="S493" s="1"/>
      <c r="T493" s="1"/>
      <c r="U493" s="1"/>
      <c r="V493" s="1">
        <v>0</v>
      </c>
      <c r="W493" s="1"/>
      <c r="X493" s="1"/>
      <c r="Y493" s="1"/>
      <c r="Z493" s="1"/>
      <c r="AA493" s="1">
        <v>0</v>
      </c>
      <c r="AB493" s="1">
        <v>0</v>
      </c>
      <c r="AC493" s="1">
        <v>1285.4902453563727</v>
      </c>
      <c r="AD493" s="1"/>
      <c r="AE493" s="1"/>
      <c r="AF493" s="1"/>
      <c r="AG493" s="1">
        <v>0</v>
      </c>
      <c r="AH493" s="1">
        <v>0</v>
      </c>
      <c r="AI493" s="1">
        <v>0</v>
      </c>
      <c r="AJ493" s="1"/>
      <c r="AK493" s="1"/>
      <c r="AL493" s="1">
        <v>1285.490234375</v>
      </c>
      <c r="AM493" s="1">
        <v>1285.490234375</v>
      </c>
      <c r="AN493" s="1">
        <v>0</v>
      </c>
      <c r="AO493" t="s">
        <v>13303</v>
      </c>
    </row>
    <row r="494" spans="1:41" x14ac:dyDescent="0.25">
      <c r="A494" s="1">
        <v>2014</v>
      </c>
      <c r="B494" t="s">
        <v>592</v>
      </c>
      <c r="C494" t="s">
        <v>6974</v>
      </c>
      <c r="D494" t="s">
        <v>7184</v>
      </c>
      <c r="E494" t="s">
        <v>7392</v>
      </c>
      <c r="F494" t="s">
        <v>8553</v>
      </c>
      <c r="G494" t="s">
        <v>10727</v>
      </c>
      <c r="H494" t="s">
        <v>12618</v>
      </c>
      <c r="I494" s="1"/>
      <c r="J494" s="1"/>
      <c r="K494" s="1"/>
      <c r="L494" s="1"/>
      <c r="M494" s="1"/>
      <c r="N494" s="1"/>
      <c r="O494" s="1"/>
      <c r="P494" s="1"/>
      <c r="Q494" s="1">
        <v>0</v>
      </c>
      <c r="R494" s="1"/>
      <c r="S494" s="1">
        <v>0</v>
      </c>
      <c r="T494" s="1">
        <v>0</v>
      </c>
      <c r="U494" s="1"/>
      <c r="V494" s="1"/>
      <c r="W494" s="1"/>
      <c r="X494" s="1"/>
      <c r="Y494" s="1"/>
      <c r="Z494" s="1"/>
      <c r="AA494" s="1">
        <v>0</v>
      </c>
      <c r="AB494" s="1">
        <v>0</v>
      </c>
      <c r="AC494" s="1">
        <v>1353.3473348926113</v>
      </c>
      <c r="AD494" s="1"/>
      <c r="AE494" s="1"/>
      <c r="AF494" s="1"/>
      <c r="AG494" s="1"/>
      <c r="AH494" s="1"/>
      <c r="AI494" s="1">
        <v>0</v>
      </c>
      <c r="AJ494" s="1"/>
      <c r="AK494" s="1"/>
      <c r="AL494" s="1">
        <v>1353.3472900390625</v>
      </c>
      <c r="AM494" s="1">
        <v>1353.3472900390625</v>
      </c>
      <c r="AN494" s="1">
        <v>0</v>
      </c>
      <c r="AO494" t="s">
        <v>13304</v>
      </c>
    </row>
    <row r="495" spans="1:41" x14ac:dyDescent="0.25">
      <c r="A495" s="1">
        <v>2014</v>
      </c>
      <c r="B495" t="s">
        <v>592</v>
      </c>
      <c r="C495" t="s">
        <v>6974</v>
      </c>
      <c r="D495" t="s">
        <v>7184</v>
      </c>
      <c r="E495" t="s">
        <v>7392</v>
      </c>
      <c r="F495" t="s">
        <v>8554</v>
      </c>
      <c r="G495" t="s">
        <v>10727</v>
      </c>
      <c r="H495" t="s">
        <v>12618</v>
      </c>
      <c r="I495" s="1"/>
      <c r="J495" s="1"/>
      <c r="K495" s="1"/>
      <c r="L495" s="1"/>
      <c r="M495" s="1"/>
      <c r="N495" s="1"/>
      <c r="O495" s="1">
        <v>0</v>
      </c>
      <c r="P495" s="1">
        <v>22.78180338933522</v>
      </c>
      <c r="Q495" s="1">
        <v>142.38627118334512</v>
      </c>
      <c r="R495" s="1"/>
      <c r="S495" s="1">
        <v>130.99536948867751</v>
      </c>
      <c r="T495" s="1"/>
      <c r="U495" s="1"/>
      <c r="V495" s="1"/>
      <c r="W495" s="1"/>
      <c r="X495" s="1"/>
      <c r="Y495" s="1"/>
      <c r="Z495" s="1"/>
      <c r="AA495" s="1">
        <v>212.5542256224976</v>
      </c>
      <c r="AB495" s="1">
        <v>0</v>
      </c>
      <c r="AC495" s="1">
        <v>394.61375440918357</v>
      </c>
      <c r="AD495" s="1"/>
      <c r="AE495" s="1"/>
      <c r="AF495" s="1"/>
      <c r="AG495" s="1"/>
      <c r="AH495" s="1"/>
      <c r="AI495" s="1">
        <v>0</v>
      </c>
      <c r="AJ495" s="1"/>
      <c r="AK495" s="1"/>
      <c r="AL495" s="1">
        <v>903.3314208984375</v>
      </c>
      <c r="AM495" s="1">
        <v>772.3360595703125</v>
      </c>
      <c r="AN495" s="1">
        <v>130.99537658691406</v>
      </c>
      <c r="AO495" t="s">
        <v>13305</v>
      </c>
    </row>
    <row r="496" spans="1:41" x14ac:dyDescent="0.25">
      <c r="A496" s="1">
        <v>2014</v>
      </c>
      <c r="B496" t="s">
        <v>593</v>
      </c>
      <c r="C496" t="s">
        <v>6974</v>
      </c>
      <c r="D496" t="s">
        <v>7184</v>
      </c>
      <c r="E496" t="s">
        <v>7392</v>
      </c>
      <c r="F496" t="s">
        <v>8554</v>
      </c>
      <c r="G496" t="s">
        <v>10727</v>
      </c>
      <c r="H496" t="s">
        <v>12618</v>
      </c>
      <c r="I496" s="1"/>
      <c r="J496" s="1"/>
      <c r="K496" s="1"/>
      <c r="L496" s="1"/>
      <c r="M496" s="1"/>
      <c r="N496" s="1"/>
      <c r="O496" s="1"/>
      <c r="P496" s="1">
        <v>22.35635209315431</v>
      </c>
      <c r="Q496" s="1">
        <v>139.72720058221444</v>
      </c>
      <c r="R496" s="1"/>
      <c r="S496" s="1"/>
      <c r="T496" s="1"/>
      <c r="U496" s="1"/>
      <c r="V496" s="1">
        <v>0</v>
      </c>
      <c r="W496" s="1"/>
      <c r="X496" s="1"/>
      <c r="Y496" s="1"/>
      <c r="Z496" s="1"/>
      <c r="AA496" s="1">
        <v>184.35047936015042</v>
      </c>
      <c r="AB496" s="1">
        <v>0</v>
      </c>
      <c r="AC496" s="1">
        <v>447.12704186308622</v>
      </c>
      <c r="AD496" s="1">
        <v>139.72720058221444</v>
      </c>
      <c r="AE496" s="1"/>
      <c r="AF496" s="1"/>
      <c r="AG496" s="1">
        <v>0</v>
      </c>
      <c r="AH496" s="1">
        <v>984.47873168611989</v>
      </c>
      <c r="AI496" s="1">
        <v>0</v>
      </c>
      <c r="AJ496" s="1"/>
      <c r="AK496" s="1"/>
      <c r="AL496" s="1">
        <v>1917.7669677734375</v>
      </c>
      <c r="AM496" s="1">
        <v>793.56109619140625</v>
      </c>
      <c r="AN496" s="1">
        <v>1124.2059326171875</v>
      </c>
      <c r="AO496" t="s">
        <v>13306</v>
      </c>
    </row>
    <row r="497" spans="1:41" x14ac:dyDescent="0.25">
      <c r="A497" s="1">
        <v>2014</v>
      </c>
      <c r="B497" t="s">
        <v>593</v>
      </c>
      <c r="C497" t="s">
        <v>6974</v>
      </c>
      <c r="D497" t="s">
        <v>7184</v>
      </c>
      <c r="E497" t="s">
        <v>7392</v>
      </c>
      <c r="F497" t="s">
        <v>8555</v>
      </c>
      <c r="G497" t="s">
        <v>10727</v>
      </c>
      <c r="H497" t="s">
        <v>12618</v>
      </c>
      <c r="I497" s="1">
        <v>195.84164433603175</v>
      </c>
      <c r="J497" s="1"/>
      <c r="K497" s="1"/>
      <c r="L497" s="1"/>
      <c r="M497" s="1">
        <v>286.16130679237517</v>
      </c>
      <c r="N497" s="1"/>
      <c r="O497" s="1">
        <v>167.67264069865732</v>
      </c>
      <c r="P497" s="1">
        <v>279.45440116442887</v>
      </c>
      <c r="Q497" s="1">
        <v>148.66974141947617</v>
      </c>
      <c r="R497" s="1"/>
      <c r="S497" s="1">
        <v>709.81417895764935</v>
      </c>
      <c r="T497" s="1"/>
      <c r="U497" s="1"/>
      <c r="V497" s="1">
        <v>262.68713709456313</v>
      </c>
      <c r="W497" s="1"/>
      <c r="X497" s="1">
        <v>120.72430130303327</v>
      </c>
      <c r="Y497" s="1">
        <v>2408.8969380373769</v>
      </c>
      <c r="Z497" s="1"/>
      <c r="AA497" s="1">
        <v>1096.579070169219</v>
      </c>
      <c r="AB497" s="1">
        <v>42.477068976993188</v>
      </c>
      <c r="AC497" s="1">
        <v>223.56352093154311</v>
      </c>
      <c r="AD497" s="1">
        <v>372.23326235101928</v>
      </c>
      <c r="AE497" s="1">
        <v>262.47028047925954</v>
      </c>
      <c r="AF497" s="1">
        <v>2165.212700221995</v>
      </c>
      <c r="AG497" s="1">
        <v>3298.6797513449183</v>
      </c>
      <c r="AH497" s="1">
        <v>524.17709153453779</v>
      </c>
      <c r="AI497" s="1">
        <v>0</v>
      </c>
      <c r="AJ497" s="1">
        <v>1266.2720395023002</v>
      </c>
      <c r="AK497" s="1"/>
      <c r="AL497" s="1">
        <v>13831.5869140625</v>
      </c>
      <c r="AM497" s="1">
        <v>11608.328125</v>
      </c>
      <c r="AN497" s="1">
        <v>2223.259765625</v>
      </c>
      <c r="AO497" t="s">
        <v>13307</v>
      </c>
    </row>
    <row r="498" spans="1:41" x14ac:dyDescent="0.25">
      <c r="A498" s="1">
        <v>2014</v>
      </c>
      <c r="B498" t="s">
        <v>594</v>
      </c>
      <c r="C498" t="s">
        <v>6974</v>
      </c>
      <c r="D498" t="s">
        <v>7184</v>
      </c>
      <c r="E498" t="s">
        <v>7392</v>
      </c>
      <c r="F498" t="s">
        <v>8555</v>
      </c>
      <c r="G498" t="s">
        <v>10727</v>
      </c>
      <c r="H498" t="s">
        <v>12618</v>
      </c>
      <c r="I498" s="1">
        <v>199.56859769057652</v>
      </c>
      <c r="J498" s="1"/>
      <c r="K498" s="1"/>
      <c r="L498" s="1"/>
      <c r="M498" s="1">
        <v>291.60708338349082</v>
      </c>
      <c r="N498" s="1"/>
      <c r="O498" s="1">
        <v>216.42713219868457</v>
      </c>
      <c r="P498" s="1">
        <v>284.77254236669023</v>
      </c>
      <c r="Q498" s="1">
        <v>151.64137881026255</v>
      </c>
      <c r="R498" s="1"/>
      <c r="S498" s="1">
        <v>857.73489760847099</v>
      </c>
      <c r="T498" s="1"/>
      <c r="U498" s="1"/>
      <c r="V498" s="1">
        <v>269.96437016362233</v>
      </c>
      <c r="W498" s="1">
        <v>133.84309491234441</v>
      </c>
      <c r="X498" s="1">
        <v>130.39056956319914</v>
      </c>
      <c r="Y498" s="1">
        <v>2805.5790873966325</v>
      </c>
      <c r="Z498" s="1">
        <v>229640.57816449902</v>
      </c>
      <c r="AA498" s="1">
        <v>1117.9722277084686</v>
      </c>
      <c r="AB498" s="1">
        <v>36.450885422936352</v>
      </c>
      <c r="AC498" s="1">
        <v>216.48408670715793</v>
      </c>
      <c r="AD498" s="1">
        <v>405.61520117491051</v>
      </c>
      <c r="AE498" s="1">
        <v>267.46520633181228</v>
      </c>
      <c r="AF498" s="1">
        <v>2733.1426121031836</v>
      </c>
      <c r="AG498" s="1">
        <v>4298.9262995675563</v>
      </c>
      <c r="AH498" s="1">
        <v>552.19455505132976</v>
      </c>
      <c r="AI498" s="1">
        <v>0</v>
      </c>
      <c r="AJ498" s="1">
        <v>1443.0691638452683</v>
      </c>
      <c r="AK498" s="1"/>
      <c r="AL498" s="1">
        <v>246053.40625</v>
      </c>
      <c r="AM498" s="1">
        <v>243429.15625</v>
      </c>
      <c r="AN498" s="1">
        <v>2624.263671875</v>
      </c>
      <c r="AO498" t="s">
        <v>13308</v>
      </c>
    </row>
    <row r="499" spans="1:41" x14ac:dyDescent="0.25">
      <c r="A499" s="1">
        <v>2014</v>
      </c>
      <c r="B499" t="s">
        <v>594</v>
      </c>
      <c r="C499" t="s">
        <v>6974</v>
      </c>
      <c r="D499" t="s">
        <v>7184</v>
      </c>
      <c r="E499" t="s">
        <v>7392</v>
      </c>
      <c r="F499" t="s">
        <v>8556</v>
      </c>
      <c r="G499" t="s">
        <v>10727</v>
      </c>
      <c r="H499" t="s">
        <v>12618</v>
      </c>
      <c r="I499" s="1"/>
      <c r="J499" s="1"/>
      <c r="K499" s="1"/>
      <c r="L499" s="1"/>
      <c r="M499" s="1"/>
      <c r="N499" s="1"/>
      <c r="O499" s="1"/>
      <c r="P499" s="1">
        <v>22.78180338933522</v>
      </c>
      <c r="Q499" s="1">
        <v>0</v>
      </c>
      <c r="R499" s="1"/>
      <c r="S499" s="1">
        <v>0</v>
      </c>
      <c r="T499" s="1"/>
      <c r="U499" s="1"/>
      <c r="V499" s="1"/>
      <c r="W499" s="1"/>
      <c r="X499" s="1">
        <v>95.855576850797419</v>
      </c>
      <c r="Y499" s="1"/>
      <c r="Z499" s="1"/>
      <c r="AA499" s="1">
        <v>653.83775727392083</v>
      </c>
      <c r="AB499" s="1">
        <v>0</v>
      </c>
      <c r="AC499" s="1"/>
      <c r="AD499" s="1"/>
      <c r="AE499" s="1"/>
      <c r="AF499" s="1">
        <v>673.20229015485575</v>
      </c>
      <c r="AG499" s="1"/>
      <c r="AH499" s="1">
        <v>148.1082027483933</v>
      </c>
      <c r="AI499" s="1">
        <v>0</v>
      </c>
      <c r="AJ499" s="1"/>
      <c r="AK499" s="1"/>
      <c r="AL499" s="1">
        <v>1593.78564453125</v>
      </c>
      <c r="AM499" s="1">
        <v>1349.8218994140625</v>
      </c>
      <c r="AN499" s="1">
        <v>243.96377563476563</v>
      </c>
      <c r="AO499" t="s">
        <v>13309</v>
      </c>
    </row>
    <row r="500" spans="1:41" x14ac:dyDescent="0.25">
      <c r="A500" s="1">
        <v>2014</v>
      </c>
      <c r="B500" t="s">
        <v>595</v>
      </c>
      <c r="C500" t="s">
        <v>6974</v>
      </c>
      <c r="D500" t="s">
        <v>7184</v>
      </c>
      <c r="E500" t="s">
        <v>7392</v>
      </c>
      <c r="F500" t="s">
        <v>8556</v>
      </c>
      <c r="G500" t="s">
        <v>10727</v>
      </c>
      <c r="H500" t="s">
        <v>12618</v>
      </c>
      <c r="I500" s="1"/>
      <c r="J500" s="1"/>
      <c r="K500" s="1"/>
      <c r="L500" s="1"/>
      <c r="M500" s="1">
        <v>13.413811255892586</v>
      </c>
      <c r="N500" s="1"/>
      <c r="O500" s="1"/>
      <c r="P500" s="1">
        <v>22.35635209315431</v>
      </c>
      <c r="Q500" s="1">
        <v>0</v>
      </c>
      <c r="R500" s="1"/>
      <c r="S500" s="1"/>
      <c r="T500" s="1"/>
      <c r="U500" s="1"/>
      <c r="V500" s="1">
        <v>0</v>
      </c>
      <c r="W500" s="1"/>
      <c r="X500" s="1">
        <v>115.13521327974469</v>
      </c>
      <c r="Y500" s="1"/>
      <c r="Z500" s="1"/>
      <c r="AA500" s="1">
        <v>541.02372065433428</v>
      </c>
      <c r="AB500" s="1">
        <v>0</v>
      </c>
      <c r="AC500" s="1"/>
      <c r="AD500" s="1"/>
      <c r="AE500" s="1"/>
      <c r="AF500" s="1">
        <v>425.88850737458961</v>
      </c>
      <c r="AG500" s="1">
        <v>0</v>
      </c>
      <c r="AH500" s="1">
        <v>132.80232052135989</v>
      </c>
      <c r="AI500" s="1">
        <v>0</v>
      </c>
      <c r="AJ500" s="1"/>
      <c r="AK500" s="1"/>
      <c r="AL500" s="1">
        <v>1250.6199951171875</v>
      </c>
      <c r="AM500" s="1">
        <v>989.2685546875</v>
      </c>
      <c r="AN500" s="1">
        <v>261.35134887695313</v>
      </c>
      <c r="AO500" t="s">
        <v>13310</v>
      </c>
    </row>
    <row r="501" spans="1:41" x14ac:dyDescent="0.25">
      <c r="A501" s="1">
        <v>2014</v>
      </c>
      <c r="B501" t="s">
        <v>595</v>
      </c>
      <c r="C501" t="s">
        <v>6974</v>
      </c>
      <c r="D501" t="s">
        <v>7184</v>
      </c>
      <c r="E501" t="s">
        <v>7393</v>
      </c>
      <c r="F501" t="s">
        <v>8557</v>
      </c>
      <c r="G501" t="s">
        <v>10727</v>
      </c>
      <c r="H501" t="s">
        <v>12618</v>
      </c>
      <c r="I501" s="1">
        <v>5982.0707167995406</v>
      </c>
      <c r="J501" s="1">
        <v>10979.173549400432</v>
      </c>
      <c r="K501" s="1">
        <v>1075.3405356807223</v>
      </c>
      <c r="L501" s="1">
        <v>2707.3542384809871</v>
      </c>
      <c r="M501" s="1">
        <v>3980.4724785890094</v>
      </c>
      <c r="N501" s="1">
        <v>2692.5588046657376</v>
      </c>
      <c r="O501" s="1">
        <v>3364.6309900197234</v>
      </c>
      <c r="P501" s="1">
        <v>5231.3863897981082</v>
      </c>
      <c r="Q501" s="1">
        <v>2104.0412496247063</v>
      </c>
      <c r="R501" s="1">
        <v>3019.3702569191933</v>
      </c>
      <c r="S501" s="1">
        <v>4689.033584011836</v>
      </c>
      <c r="T501" s="1">
        <v>6483.3421070147497</v>
      </c>
      <c r="U501" s="1">
        <v>1027.2743786804406</v>
      </c>
      <c r="V501" s="1">
        <v>3931.3645155811855</v>
      </c>
      <c r="W501" s="1">
        <v>1920.8186482276553</v>
      </c>
      <c r="X501" s="1">
        <v>9019.6702519831069</v>
      </c>
      <c r="Y501" s="1">
        <v>26288.834426340152</v>
      </c>
      <c r="Z501" s="1">
        <v>4793.2018887722843</v>
      </c>
      <c r="AA501" s="1">
        <v>33327.796883963514</v>
      </c>
      <c r="AB501" s="1">
        <v>974.73695126152791</v>
      </c>
      <c r="AC501" s="1">
        <v>3800.5798558362335</v>
      </c>
      <c r="AD501" s="1">
        <v>8790.937953625802</v>
      </c>
      <c r="AE501" s="1">
        <v>5499.6626149159601</v>
      </c>
      <c r="AF501" s="1">
        <v>8910.1655837012604</v>
      </c>
      <c r="AG501" s="1">
        <v>40742.216054564415</v>
      </c>
      <c r="AH501" s="1">
        <v>9090.625960073965</v>
      </c>
      <c r="AI501" s="1">
        <v>2350.7704225951757</v>
      </c>
      <c r="AJ501" s="1">
        <v>15417.546768920798</v>
      </c>
      <c r="AK501" s="1">
        <v>5823.8297202666981</v>
      </c>
      <c r="AL501" s="1">
        <v>234018.8125</v>
      </c>
      <c r="AM501" s="1">
        <v>176454.59375</v>
      </c>
      <c r="AN501" s="1">
        <v>57564.20703125</v>
      </c>
      <c r="AO501" t="s">
        <v>13311</v>
      </c>
    </row>
    <row r="502" spans="1:41" x14ac:dyDescent="0.25">
      <c r="A502" s="1">
        <v>2014</v>
      </c>
      <c r="B502" t="s">
        <v>596</v>
      </c>
      <c r="C502" t="s">
        <v>6974</v>
      </c>
      <c r="D502" t="s">
        <v>7184</v>
      </c>
      <c r="E502" t="s">
        <v>7393</v>
      </c>
      <c r="F502" t="s">
        <v>8557</v>
      </c>
      <c r="G502" t="s">
        <v>10727</v>
      </c>
      <c r="H502" t="s">
        <v>12618</v>
      </c>
      <c r="I502" s="1">
        <v>6008.9858315175043</v>
      </c>
      <c r="J502" s="1">
        <v>11400.686221447224</v>
      </c>
      <c r="K502" s="1">
        <v>1095.804743027024</v>
      </c>
      <c r="L502" s="1">
        <v>2704.7696073988241</v>
      </c>
      <c r="M502" s="1">
        <v>4055.869517387076</v>
      </c>
      <c r="N502" s="1">
        <v>2458.1565857092701</v>
      </c>
      <c r="O502" s="1">
        <v>3428.6614100949505</v>
      </c>
      <c r="P502" s="1">
        <v>5348.0283456464431</v>
      </c>
      <c r="Q502" s="1">
        <v>1813.4588879551507</v>
      </c>
      <c r="R502" s="1">
        <v>2899.89938143067</v>
      </c>
      <c r="S502" s="1">
        <v>2913.7926534959747</v>
      </c>
      <c r="T502" s="1">
        <v>6094.1324066471716</v>
      </c>
      <c r="U502" s="1">
        <v>889.32186800778436</v>
      </c>
      <c r="V502" s="1">
        <v>4413.9744066836993</v>
      </c>
      <c r="W502" s="1">
        <v>1961.1772402217696</v>
      </c>
      <c r="X502" s="1">
        <v>7017.9345340847149</v>
      </c>
      <c r="Y502" s="1">
        <v>30788.468190517084</v>
      </c>
      <c r="Z502" s="1">
        <v>3751.0239280540441</v>
      </c>
      <c r="AA502" s="1">
        <v>31736.856827518801</v>
      </c>
      <c r="AB502" s="1">
        <v>963.67028336887984</v>
      </c>
      <c r="AC502" s="1">
        <v>3618.2367697287955</v>
      </c>
      <c r="AD502" s="1">
        <v>8604.8602932485737</v>
      </c>
      <c r="AE502" s="1">
        <v>7058.9417801855179</v>
      </c>
      <c r="AF502" s="1">
        <v>10862.676547454103</v>
      </c>
      <c r="AG502" s="1">
        <v>39162.675268382722</v>
      </c>
      <c r="AH502" s="1">
        <v>8727.4665962544259</v>
      </c>
      <c r="AI502" s="1">
        <v>2408.0366182527328</v>
      </c>
      <c r="AJ502" s="1">
        <v>14069.528591172671</v>
      </c>
      <c r="AK502" s="1">
        <v>5930.1034222439575</v>
      </c>
      <c r="AL502" s="1">
        <v>232187.171875</v>
      </c>
      <c r="AM502" s="1">
        <v>178985.6875</v>
      </c>
      <c r="AN502" s="1">
        <v>53201.50390625</v>
      </c>
      <c r="AO502" t="s">
        <v>13312</v>
      </c>
    </row>
    <row r="503" spans="1:41" x14ac:dyDescent="0.25">
      <c r="A503" s="1">
        <v>2014</v>
      </c>
      <c r="B503" t="s">
        <v>596</v>
      </c>
      <c r="C503" t="s">
        <v>6974</v>
      </c>
      <c r="D503" t="s">
        <v>7184</v>
      </c>
      <c r="E503" t="s">
        <v>7393</v>
      </c>
      <c r="F503" t="s">
        <v>8557</v>
      </c>
      <c r="G503" t="s">
        <v>10728</v>
      </c>
      <c r="H503" t="s">
        <v>12618</v>
      </c>
      <c r="I503" s="1">
        <v>5351.5624480000006</v>
      </c>
      <c r="J503" s="1">
        <v>9821.9722999999994</v>
      </c>
      <c r="K503" s="1">
        <v>962</v>
      </c>
      <c r="L503" s="1">
        <v>2421.9899999999998</v>
      </c>
      <c r="M503" s="1">
        <v>3560.6219999999989</v>
      </c>
      <c r="N503" s="1">
        <v>2199.002</v>
      </c>
      <c r="O503" s="1">
        <v>3085.25</v>
      </c>
      <c r="P503" s="1">
        <v>4695</v>
      </c>
      <c r="Q503" s="1">
        <v>1592.0239999999999</v>
      </c>
      <c r="R503" s="1">
        <v>2545.8031850000002</v>
      </c>
      <c r="S503" s="1">
        <v>2558</v>
      </c>
      <c r="T503" s="1">
        <v>5483.7499999999991</v>
      </c>
      <c r="U503" s="1">
        <v>773</v>
      </c>
      <c r="V503" s="1">
        <v>3875</v>
      </c>
      <c r="W503" s="1">
        <v>1721.7049999999999</v>
      </c>
      <c r="X503" s="1">
        <v>6345.2051253019999</v>
      </c>
      <c r="Y503" s="1">
        <v>27029</v>
      </c>
      <c r="Z503" s="1">
        <v>3293</v>
      </c>
      <c r="AA503" s="1">
        <v>28413.357624466429</v>
      </c>
      <c r="AB503" s="1">
        <v>846</v>
      </c>
      <c r="AC503" s="1">
        <v>3254.2494615000001</v>
      </c>
      <c r="AD503" s="1">
        <v>7554.1520100000007</v>
      </c>
      <c r="AE503" s="1">
        <v>6197</v>
      </c>
      <c r="AF503" s="1">
        <v>9727</v>
      </c>
      <c r="AG503" s="1">
        <v>34847.767241779438</v>
      </c>
      <c r="AH503" s="1">
        <v>7834.1775162958684</v>
      </c>
      <c r="AI503" s="1">
        <v>2114</v>
      </c>
      <c r="AJ503" s="1">
        <v>12629.45934403821</v>
      </c>
      <c r="AK503" s="1">
        <v>5210</v>
      </c>
      <c r="AL503" s="1">
        <v>205941.046875</v>
      </c>
      <c r="AM503" s="1">
        <v>158666.1875</v>
      </c>
      <c r="AN503" s="1">
        <v>47274.859375</v>
      </c>
      <c r="AO503" t="s">
        <v>13313</v>
      </c>
    </row>
    <row r="504" spans="1:41" x14ac:dyDescent="0.25">
      <c r="A504" s="1">
        <v>2014</v>
      </c>
      <c r="B504" t="s">
        <v>597</v>
      </c>
      <c r="C504" t="s">
        <v>6974</v>
      </c>
      <c r="D504" t="s">
        <v>7184</v>
      </c>
      <c r="E504" t="s">
        <v>7393</v>
      </c>
      <c r="F504" t="s">
        <v>8557</v>
      </c>
      <c r="G504" t="s">
        <v>10728</v>
      </c>
      <c r="H504" t="s">
        <v>12618</v>
      </c>
      <c r="I504" s="1">
        <v>5351.5624480000006</v>
      </c>
      <c r="J504" s="1">
        <v>9821.9722999999994</v>
      </c>
      <c r="K504" s="1">
        <v>962</v>
      </c>
      <c r="L504" s="1">
        <v>2422</v>
      </c>
      <c r="M504" s="1">
        <v>3560.9320000000012</v>
      </c>
      <c r="N504" s="1">
        <v>2408.7640000000001</v>
      </c>
      <c r="O504" s="1">
        <v>3010</v>
      </c>
      <c r="P504" s="1">
        <v>4695</v>
      </c>
      <c r="Q504" s="1">
        <v>1882.2760000000001</v>
      </c>
      <c r="R504" s="1">
        <v>2701.1296336165219</v>
      </c>
      <c r="S504" s="1">
        <v>4194.8109999999997</v>
      </c>
      <c r="T504" s="1">
        <v>5800</v>
      </c>
      <c r="U504" s="1">
        <v>919</v>
      </c>
      <c r="V504" s="1">
        <v>3517</v>
      </c>
      <c r="W504" s="1">
        <v>1718.365</v>
      </c>
      <c r="X504" s="1">
        <v>8069</v>
      </c>
      <c r="Y504" s="1">
        <v>23518</v>
      </c>
      <c r="Z504" s="1">
        <v>4288</v>
      </c>
      <c r="AA504" s="1">
        <v>29815.058150000012</v>
      </c>
      <c r="AB504" s="1">
        <v>872</v>
      </c>
      <c r="AC504" s="1">
        <v>3481.6</v>
      </c>
      <c r="AD504" s="1">
        <v>7864.37601</v>
      </c>
      <c r="AE504" s="1">
        <v>4920</v>
      </c>
      <c r="AF504" s="1">
        <v>7971.0370874232412</v>
      </c>
      <c r="AG504" s="1">
        <v>36448</v>
      </c>
      <c r="AH504" s="1">
        <v>8132.4770000000008</v>
      </c>
      <c r="AI504" s="1">
        <v>2103</v>
      </c>
      <c r="AJ504" s="1">
        <v>13792.542454761009</v>
      </c>
      <c r="AK504" s="1">
        <v>5210</v>
      </c>
      <c r="AL504" s="1">
        <v>209449.90625</v>
      </c>
      <c r="AM504" s="1">
        <v>157952.953125</v>
      </c>
      <c r="AN504" s="1">
        <v>51496.9609375</v>
      </c>
      <c r="AO504" t="s">
        <v>13314</v>
      </c>
    </row>
    <row r="505" spans="1:41" x14ac:dyDescent="0.25">
      <c r="A505" s="1">
        <v>2014</v>
      </c>
      <c r="B505" t="s">
        <v>597</v>
      </c>
      <c r="C505" t="s">
        <v>6974</v>
      </c>
      <c r="D505" t="s">
        <v>7184</v>
      </c>
      <c r="E505" t="s">
        <v>7394</v>
      </c>
      <c r="F505" t="s">
        <v>8558</v>
      </c>
      <c r="G505" t="s">
        <v>10729</v>
      </c>
      <c r="H505" t="s">
        <v>12618</v>
      </c>
      <c r="I505" s="1">
        <v>10217.475570744016</v>
      </c>
      <c r="J505" s="1">
        <v>10605.629869471471</v>
      </c>
      <c r="K505" s="1">
        <v>2300.4686303855783</v>
      </c>
      <c r="L505" s="1">
        <v>1431.9243515665335</v>
      </c>
      <c r="M505" s="1">
        <v>6853.3397341564532</v>
      </c>
      <c r="N505" s="1">
        <v>6535.1741915251241</v>
      </c>
      <c r="O505" s="1">
        <v>5453.8320931249937</v>
      </c>
      <c r="P505" s="1">
        <v>2284.8191839203705</v>
      </c>
      <c r="Q505" s="1">
        <v>3364.6309900197234</v>
      </c>
      <c r="R505" s="1">
        <v>5473.3978803305945</v>
      </c>
      <c r="S505" s="1">
        <v>7490.4957688113518</v>
      </c>
      <c r="T505" s="1">
        <v>6818.6873884120641</v>
      </c>
      <c r="U505" s="1">
        <v>1771.740903382479</v>
      </c>
      <c r="V505" s="1">
        <v>5262.6852827285247</v>
      </c>
      <c r="W505" s="1">
        <v>2411.6993067722537</v>
      </c>
      <c r="X505" s="1">
        <v>9103.5065723324351</v>
      </c>
      <c r="Y505" s="1">
        <v>30646.087449295926</v>
      </c>
      <c r="Z505" s="1">
        <v>3462.9989392296025</v>
      </c>
      <c r="AA505" s="1">
        <v>44191.407456543973</v>
      </c>
      <c r="AB505" s="1">
        <v>1553.7664704742244</v>
      </c>
      <c r="AC505" s="1">
        <v>7433.4870709738079</v>
      </c>
      <c r="AD505" s="1">
        <v>5971.6901617404019</v>
      </c>
      <c r="AE505" s="1">
        <v>8755.2092518875561</v>
      </c>
      <c r="AF505" s="1">
        <v>30487.357349434533</v>
      </c>
      <c r="AG505" s="1">
        <v>86749.353027066667</v>
      </c>
      <c r="AH505" s="1">
        <v>14915.75346657967</v>
      </c>
      <c r="AI505" s="1">
        <v>3090.7656768785832</v>
      </c>
      <c r="AJ505" s="1">
        <v>16871.980628642745</v>
      </c>
      <c r="AK505" s="1">
        <v>3789.4016797896556</v>
      </c>
      <c r="AL505" s="1">
        <v>345298.78125</v>
      </c>
      <c r="AM505" s="1">
        <v>275545.34375</v>
      </c>
      <c r="AN505" s="1">
        <v>69753.40625</v>
      </c>
      <c r="AO505" t="s">
        <v>13315</v>
      </c>
    </row>
    <row r="506" spans="1:41" x14ac:dyDescent="0.25">
      <c r="A506" s="1">
        <v>2014</v>
      </c>
      <c r="B506" t="s">
        <v>598</v>
      </c>
      <c r="C506" t="s">
        <v>6974</v>
      </c>
      <c r="D506" t="s">
        <v>7184</v>
      </c>
      <c r="E506" t="s">
        <v>7394</v>
      </c>
      <c r="F506" t="s">
        <v>8558</v>
      </c>
      <c r="G506" t="s">
        <v>10729</v>
      </c>
      <c r="H506" t="s">
        <v>12618</v>
      </c>
      <c r="I506" s="1">
        <v>11656.024516573014</v>
      </c>
      <c r="J506" s="1">
        <v>981.89572608034803</v>
      </c>
      <c r="K506" s="1">
        <v>0</v>
      </c>
      <c r="L506" s="1">
        <v>1467.2620472901347</v>
      </c>
      <c r="M506" s="1">
        <v>7383.1716086594179</v>
      </c>
      <c r="N506" s="1">
        <v>6957.5627551029766</v>
      </c>
      <c r="O506" s="1">
        <v>5591.7936419123298</v>
      </c>
      <c r="P506" s="1">
        <v>2388.6720853717979</v>
      </c>
      <c r="Q506" s="1">
        <v>3610.1423949845644</v>
      </c>
      <c r="R506" s="1">
        <v>6795.7137361131954</v>
      </c>
      <c r="S506" s="1">
        <v>11803.252336014577</v>
      </c>
      <c r="T506" s="1">
        <v>6720.6319998538902</v>
      </c>
      <c r="U506" s="1">
        <v>1693.508136749623</v>
      </c>
      <c r="V506" s="1">
        <v>6016.6742751234315</v>
      </c>
      <c r="W506" s="1">
        <v>2192.7485762235151</v>
      </c>
      <c r="X506" s="1">
        <v>9918.5425947688673</v>
      </c>
      <c r="Y506" s="1">
        <v>39666.536971341018</v>
      </c>
      <c r="Z506" s="1">
        <v>3289.6319861693651</v>
      </c>
      <c r="AA506" s="1">
        <v>43981.176512973267</v>
      </c>
      <c r="AB506" s="1">
        <v>1583.3353355587979</v>
      </c>
      <c r="AC506" s="1">
        <v>7660.148372822543</v>
      </c>
      <c r="AD506" s="1">
        <v>6085.3340741782094</v>
      </c>
      <c r="AE506" s="1">
        <v>8921.824767201937</v>
      </c>
      <c r="AF506" s="1">
        <v>28795.529431078852</v>
      </c>
      <c r="AG506" s="1">
        <v>81136.821107099313</v>
      </c>
      <c r="AH506" s="1">
        <v>15102.48181624005</v>
      </c>
      <c r="AI506" s="1">
        <v>3149.5843185755944</v>
      </c>
      <c r="AJ506" s="1">
        <v>20192.306245879703</v>
      </c>
      <c r="AK506" s="1">
        <v>3786.3357233075135</v>
      </c>
      <c r="AL506" s="1">
        <v>348528.625</v>
      </c>
      <c r="AM506" s="1">
        <v>275211.4375</v>
      </c>
      <c r="AN506" s="1">
        <v>73317.21875</v>
      </c>
      <c r="AO506" t="s">
        <v>13316</v>
      </c>
    </row>
    <row r="507" spans="1:41" x14ac:dyDescent="0.25">
      <c r="A507" s="1">
        <v>2014</v>
      </c>
      <c r="B507" t="s">
        <v>599</v>
      </c>
      <c r="C507" t="s">
        <v>6974</v>
      </c>
      <c r="D507" t="s">
        <v>7184</v>
      </c>
      <c r="E507" t="s">
        <v>7394</v>
      </c>
      <c r="F507" t="s">
        <v>8558</v>
      </c>
      <c r="G507" t="s">
        <v>10730</v>
      </c>
      <c r="H507" t="s">
        <v>12618</v>
      </c>
      <c r="I507" s="1">
        <v>9140.5570355753043</v>
      </c>
      <c r="J507" s="1">
        <v>9487.7999999999993</v>
      </c>
      <c r="K507" s="1">
        <v>1874.0384919200001</v>
      </c>
      <c r="L507" s="1">
        <v>1281</v>
      </c>
      <c r="M507" s="1">
        <v>6131</v>
      </c>
      <c r="N507" s="1">
        <v>5846.3690000000006</v>
      </c>
      <c r="O507" s="1">
        <v>4879</v>
      </c>
      <c r="P507" s="1">
        <v>2157</v>
      </c>
      <c r="Q507" s="1">
        <v>3010</v>
      </c>
      <c r="R507" s="1">
        <v>4896.503559725732</v>
      </c>
      <c r="S507" s="1">
        <v>6701</v>
      </c>
      <c r="T507" s="1">
        <v>6100</v>
      </c>
      <c r="U507" s="1">
        <v>1585</v>
      </c>
      <c r="V507" s="1">
        <v>4708</v>
      </c>
      <c r="W507" s="1">
        <v>2157.5070000000001</v>
      </c>
      <c r="X507" s="1">
        <v>8144</v>
      </c>
      <c r="Y507" s="1">
        <v>27416</v>
      </c>
      <c r="Z507" s="1">
        <v>3098</v>
      </c>
      <c r="AA507" s="1">
        <v>39533.647772595003</v>
      </c>
      <c r="AB507" s="1">
        <v>1390</v>
      </c>
      <c r="AC507" s="1">
        <v>6809.6</v>
      </c>
      <c r="AD507" s="1">
        <v>5342.2759999999998</v>
      </c>
      <c r="AE507" s="1">
        <v>7832.4131015707781</v>
      </c>
      <c r="AF507" s="1">
        <v>27274</v>
      </c>
      <c r="AG507" s="1">
        <v>77606</v>
      </c>
      <c r="AH507" s="1">
        <v>13343.638000000001</v>
      </c>
      <c r="AI507" s="1">
        <v>2765</v>
      </c>
      <c r="AJ507" s="1">
        <v>15093.67946822512</v>
      </c>
      <c r="AK507" s="1">
        <v>3390</v>
      </c>
      <c r="AL507" s="1">
        <v>308993</v>
      </c>
      <c r="AM507" s="1">
        <v>246775.578125</v>
      </c>
      <c r="AN507" s="1">
        <v>62217.4609375</v>
      </c>
      <c r="AO507" t="s">
        <v>13317</v>
      </c>
    </row>
    <row r="508" spans="1:41" x14ac:dyDescent="0.25">
      <c r="A508" s="1">
        <v>2014</v>
      </c>
      <c r="B508" t="s">
        <v>600</v>
      </c>
      <c r="C508" t="s">
        <v>6974</v>
      </c>
      <c r="D508" t="s">
        <v>7184</v>
      </c>
      <c r="E508" t="s">
        <v>7394</v>
      </c>
      <c r="F508" t="s">
        <v>8558</v>
      </c>
      <c r="G508" t="s">
        <v>10730</v>
      </c>
      <c r="H508" t="s">
        <v>12618</v>
      </c>
      <c r="I508" s="1">
        <v>10380.777196824691</v>
      </c>
      <c r="J508" s="1">
        <v>900</v>
      </c>
      <c r="K508" s="1">
        <v>0</v>
      </c>
      <c r="L508" s="1">
        <v>1313.8620000000001</v>
      </c>
      <c r="M508" s="1">
        <v>6481.6392999999998</v>
      </c>
      <c r="N508" s="1">
        <v>6224.0519999999997</v>
      </c>
      <c r="O508" s="1">
        <v>5031.7250000000004</v>
      </c>
      <c r="P508" s="1">
        <v>2157</v>
      </c>
      <c r="Q508" s="1">
        <v>3169.3209999999999</v>
      </c>
      <c r="R508" s="1">
        <v>5965.9137777428568</v>
      </c>
      <c r="S508" s="1">
        <v>10362</v>
      </c>
      <c r="T508" s="1">
        <v>6047.4999999999991</v>
      </c>
      <c r="U508" s="1">
        <v>1472</v>
      </c>
      <c r="V508" s="1">
        <v>5282</v>
      </c>
      <c r="W508" s="1">
        <v>1925</v>
      </c>
      <c r="X508" s="1">
        <v>8968.6480899000017</v>
      </c>
      <c r="Y508" s="1">
        <v>34823</v>
      </c>
      <c r="Z508" s="1">
        <v>2939.93</v>
      </c>
      <c r="AA508" s="1">
        <v>39375.446150808733</v>
      </c>
      <c r="AB508" s="1">
        <v>1390</v>
      </c>
      <c r="AC508" s="1">
        <v>6889.5529241820022</v>
      </c>
      <c r="AD508" s="1">
        <v>5342.2759999999998</v>
      </c>
      <c r="AE508" s="1">
        <v>7832.4131015707781</v>
      </c>
      <c r="AF508" s="1">
        <v>25785</v>
      </c>
      <c r="AG508" s="1">
        <v>72177.559758797259</v>
      </c>
      <c r="AH508" s="1">
        <v>13460.276683936459</v>
      </c>
      <c r="AI508" s="1">
        <v>2765</v>
      </c>
      <c r="AJ508" s="1">
        <v>18125.547643060821</v>
      </c>
      <c r="AK508" s="1">
        <v>3390</v>
      </c>
      <c r="AL508" s="1">
        <v>309977.46875</v>
      </c>
      <c r="AM508" s="1">
        <v>244813.375</v>
      </c>
      <c r="AN508" s="1">
        <v>65164.06640625</v>
      </c>
      <c r="AO508" t="s">
        <v>13318</v>
      </c>
    </row>
    <row r="509" spans="1:41" x14ac:dyDescent="0.25">
      <c r="A509" s="1">
        <v>2014</v>
      </c>
      <c r="B509" t="s">
        <v>601</v>
      </c>
      <c r="C509" t="s">
        <v>6974</v>
      </c>
      <c r="D509" t="s">
        <v>7184</v>
      </c>
      <c r="E509" t="s">
        <v>7395</v>
      </c>
      <c r="F509" t="s">
        <v>8559</v>
      </c>
      <c r="G509" t="s">
        <v>10731</v>
      </c>
      <c r="H509" t="s">
        <v>12618</v>
      </c>
      <c r="I509" s="1">
        <v>3293.6439568278429</v>
      </c>
      <c r="J509" s="1">
        <v>3665.9857295854868</v>
      </c>
      <c r="K509" s="1">
        <v>206.79625686167736</v>
      </c>
      <c r="L509" s="1">
        <v>225.79915614085854</v>
      </c>
      <c r="M509" s="1">
        <v>125.18904232503631</v>
      </c>
      <c r="N509" s="1">
        <v>642.69705652118614</v>
      </c>
      <c r="O509" s="1">
        <v>934.49551749385012</v>
      </c>
      <c r="P509" s="1">
        <v>888.66499570288386</v>
      </c>
      <c r="Q509" s="1">
        <v>1226.6293237479115</v>
      </c>
      <c r="R509" s="1">
        <v>612.64478156349037</v>
      </c>
      <c r="S509" s="1">
        <v>1212.4609856088748</v>
      </c>
      <c r="T509" s="1">
        <v>2012.0716883838879</v>
      </c>
      <c r="U509" s="1">
        <v>412.74297234381487</v>
      </c>
      <c r="V509" s="1">
        <v>687.45782686449502</v>
      </c>
      <c r="W509" s="1">
        <v>493.2649634953334</v>
      </c>
      <c r="X509" s="1">
        <v>2767.7163891325035</v>
      </c>
      <c r="Y509" s="1">
        <v>11006.032135459867</v>
      </c>
      <c r="Z509" s="1">
        <v>698.63600291107218</v>
      </c>
      <c r="AA509" s="1">
        <v>12552.028856971285</v>
      </c>
      <c r="AB509" s="1">
        <v>192.26462800112705</v>
      </c>
      <c r="AC509" s="1">
        <v>1170.8255412251267</v>
      </c>
      <c r="AD509" s="1">
        <v>3309.4476995087621</v>
      </c>
      <c r="AE509" s="1">
        <v>1117.8176046577155</v>
      </c>
      <c r="AF509" s="1">
        <v>2948.6733878792206</v>
      </c>
      <c r="AG509" s="1">
        <v>13478.644676962733</v>
      </c>
      <c r="AH509" s="1">
        <v>3088.62499491072</v>
      </c>
      <c r="AI509" s="1">
        <v>794.76831691163568</v>
      </c>
      <c r="AJ509" s="1">
        <v>9325.8154901302023</v>
      </c>
      <c r="AK509" s="1">
        <v>4340.4857588859095</v>
      </c>
      <c r="AL509" s="1">
        <v>83432.3203125</v>
      </c>
      <c r="AM509" s="1">
        <v>63954.734375</v>
      </c>
      <c r="AN509" s="1">
        <v>19477.5859375</v>
      </c>
      <c r="AO509" t="s">
        <v>13319</v>
      </c>
    </row>
    <row r="510" spans="1:41" x14ac:dyDescent="0.25">
      <c r="A510" s="1">
        <v>2014</v>
      </c>
      <c r="B510" t="s">
        <v>602</v>
      </c>
      <c r="C510" t="s">
        <v>6974</v>
      </c>
      <c r="D510" t="s">
        <v>7184</v>
      </c>
      <c r="E510" t="s">
        <v>7395</v>
      </c>
      <c r="F510" t="s">
        <v>8559</v>
      </c>
      <c r="G510" t="s">
        <v>10731</v>
      </c>
      <c r="H510" t="s">
        <v>12618</v>
      </c>
      <c r="I510" s="1">
        <v>3308.4630402414155</v>
      </c>
      <c r="J510" s="1">
        <v>3806.7303342326513</v>
      </c>
      <c r="K510" s="1">
        <v>210.73168135135077</v>
      </c>
      <c r="L510" s="1">
        <v>225.53985355441867</v>
      </c>
      <c r="M510" s="1">
        <v>127.57144532633589</v>
      </c>
      <c r="N510" s="1">
        <v>595.74415863111597</v>
      </c>
      <c r="O510" s="1">
        <v>952.27938167421223</v>
      </c>
      <c r="P510" s="1">
        <v>916.96758642074258</v>
      </c>
      <c r="Q510" s="1">
        <v>974.62263534830277</v>
      </c>
      <c r="R510" s="1">
        <v>613.47544694071701</v>
      </c>
      <c r="S510" s="1">
        <v>1159.5937925171627</v>
      </c>
      <c r="T510" s="1">
        <v>1993.4077965668316</v>
      </c>
      <c r="U510" s="1">
        <v>357.56951691697202</v>
      </c>
      <c r="V510" s="1">
        <v>830.39673354126876</v>
      </c>
      <c r="W510" s="1">
        <v>502.65201453144493</v>
      </c>
      <c r="X510" s="1">
        <v>1520.6853762381259</v>
      </c>
      <c r="Y510" s="1">
        <v>15802.597921012375</v>
      </c>
      <c r="Z510" s="1">
        <v>762.05132337326313</v>
      </c>
      <c r="AA510" s="1">
        <v>9153.2957539019335</v>
      </c>
      <c r="AB510" s="1">
        <v>193.64532880934937</v>
      </c>
      <c r="AC510" s="1">
        <v>1199.2614685786732</v>
      </c>
      <c r="AD510" s="1">
        <v>3185.2594949840254</v>
      </c>
      <c r="AE510" s="1">
        <v>1527.5199172549264</v>
      </c>
      <c r="AF510" s="1">
        <v>3572.499462866831</v>
      </c>
      <c r="AG510" s="1">
        <v>13673.376963872202</v>
      </c>
      <c r="AH510" s="1">
        <v>2207.2297999316015</v>
      </c>
      <c r="AI510" s="1">
        <v>938.61029964061106</v>
      </c>
      <c r="AJ510" s="1">
        <v>7706.9810479689731</v>
      </c>
      <c r="AK510" s="1">
        <v>4418.5307673615662</v>
      </c>
      <c r="AL510" s="1">
        <v>82437.2890625</v>
      </c>
      <c r="AM510" s="1">
        <v>65027.09375</v>
      </c>
      <c r="AN510" s="1">
        <v>17410.197265625</v>
      </c>
      <c r="AO510" t="s">
        <v>13320</v>
      </c>
    </row>
    <row r="511" spans="1:41" x14ac:dyDescent="0.25">
      <c r="A511" s="1">
        <v>2014</v>
      </c>
      <c r="B511" t="s">
        <v>602</v>
      </c>
      <c r="C511" t="s">
        <v>6974</v>
      </c>
      <c r="D511" t="s">
        <v>7184</v>
      </c>
      <c r="E511" t="s">
        <v>7395</v>
      </c>
      <c r="F511" t="s">
        <v>8559</v>
      </c>
      <c r="G511" t="s">
        <v>10732</v>
      </c>
      <c r="H511" t="s">
        <v>12618</v>
      </c>
      <c r="I511" s="1">
        <v>2946.4949765542319</v>
      </c>
      <c r="J511" s="1">
        <v>3279.5920500000002</v>
      </c>
      <c r="K511" s="1">
        <v>185</v>
      </c>
      <c r="L511" s="1">
        <v>201.96</v>
      </c>
      <c r="M511" s="1">
        <v>111.9941587996107</v>
      </c>
      <c r="N511" s="1">
        <v>532.9369999999999</v>
      </c>
      <c r="O511" s="1">
        <v>856.9</v>
      </c>
      <c r="P511" s="1">
        <v>805</v>
      </c>
      <c r="Q511" s="1">
        <v>855.61500000000001</v>
      </c>
      <c r="R511" s="1">
        <v>538.56618500000002</v>
      </c>
      <c r="S511" s="1">
        <v>1018</v>
      </c>
      <c r="T511" s="1">
        <v>1793.75</v>
      </c>
      <c r="U511" s="1">
        <v>310.8</v>
      </c>
      <c r="V511" s="1">
        <v>729</v>
      </c>
      <c r="W511" s="1">
        <v>441.27499999999998</v>
      </c>
      <c r="X511" s="1">
        <v>1375</v>
      </c>
      <c r="Y511" s="1">
        <v>13873</v>
      </c>
      <c r="Z511" s="1">
        <v>669</v>
      </c>
      <c r="AA511" s="1">
        <v>8194.7581359920878</v>
      </c>
      <c r="AB511" s="1">
        <v>170</v>
      </c>
      <c r="AC511" s="1">
        <v>1078.6181879999999</v>
      </c>
      <c r="AD511" s="1">
        <v>2796.3190100000002</v>
      </c>
      <c r="AE511" s="1">
        <v>1341</v>
      </c>
      <c r="AF511" s="1">
        <v>3199</v>
      </c>
      <c r="AG511" s="1">
        <v>12166.89422960748</v>
      </c>
      <c r="AH511" s="1">
        <v>1981.311515915</v>
      </c>
      <c r="AI511" s="1">
        <v>824</v>
      </c>
      <c r="AJ511" s="1">
        <v>6918.142507750109</v>
      </c>
      <c r="AK511" s="1">
        <v>3883</v>
      </c>
      <c r="AL511" s="1">
        <v>73076.9296875</v>
      </c>
      <c r="AM511" s="1">
        <v>57640.375</v>
      </c>
      <c r="AN511" s="1">
        <v>15436.5498046875</v>
      </c>
      <c r="AO511" t="s">
        <v>13321</v>
      </c>
    </row>
    <row r="512" spans="1:41" x14ac:dyDescent="0.25">
      <c r="A512" s="1">
        <v>2014</v>
      </c>
      <c r="B512" t="s">
        <v>603</v>
      </c>
      <c r="C512" t="s">
        <v>6974</v>
      </c>
      <c r="D512" t="s">
        <v>7184</v>
      </c>
      <c r="E512" t="s">
        <v>7395</v>
      </c>
      <c r="F512" t="s">
        <v>8559</v>
      </c>
      <c r="G512" t="s">
        <v>10732</v>
      </c>
      <c r="H512" t="s">
        <v>12618</v>
      </c>
      <c r="I512" s="1">
        <v>2946.4949765542319</v>
      </c>
      <c r="J512" s="1">
        <v>3279.5920500000002</v>
      </c>
      <c r="K512" s="1">
        <v>185</v>
      </c>
      <c r="L512" s="1">
        <v>202</v>
      </c>
      <c r="M512" s="1">
        <v>111.9941587996104</v>
      </c>
      <c r="N512" s="1">
        <v>574.95699999999999</v>
      </c>
      <c r="O512" s="1">
        <v>836</v>
      </c>
      <c r="P512" s="1">
        <v>805</v>
      </c>
      <c r="Q512" s="1">
        <v>1097.3430000000001</v>
      </c>
      <c r="R512" s="1">
        <v>548.07222485200259</v>
      </c>
      <c r="S512" s="1">
        <v>1084.6679999999999</v>
      </c>
      <c r="T512" s="1">
        <v>1800</v>
      </c>
      <c r="U512" s="1">
        <v>369.24</v>
      </c>
      <c r="V512" s="1">
        <v>615</v>
      </c>
      <c r="W512" s="1">
        <v>441.27499999999998</v>
      </c>
      <c r="X512" s="1">
        <v>2476</v>
      </c>
      <c r="Y512" s="1">
        <v>9846</v>
      </c>
      <c r="Z512" s="1">
        <v>625</v>
      </c>
      <c r="AA512" s="1">
        <v>11229.04918</v>
      </c>
      <c r="AB512" s="1">
        <v>172</v>
      </c>
      <c r="AC512" s="1">
        <v>1072.559019663722</v>
      </c>
      <c r="AD512" s="1">
        <v>2960.63301</v>
      </c>
      <c r="AE512" s="1">
        <v>1000</v>
      </c>
      <c r="AF512" s="1">
        <v>2637.8841911173222</v>
      </c>
      <c r="AG512" s="1">
        <v>12058</v>
      </c>
      <c r="AH512" s="1">
        <v>2763.0849452013072</v>
      </c>
      <c r="AI512" s="1">
        <v>711</v>
      </c>
      <c r="AJ512" s="1">
        <v>8342.8776316202675</v>
      </c>
      <c r="AK512" s="1">
        <v>3883</v>
      </c>
      <c r="AL512" s="1">
        <v>74673.7265625</v>
      </c>
      <c r="AM512" s="1">
        <v>57249.0703125</v>
      </c>
      <c r="AN512" s="1">
        <v>17424.65625</v>
      </c>
      <c r="AO512" t="s">
        <v>13322</v>
      </c>
    </row>
    <row r="513" spans="1:41" x14ac:dyDescent="0.25">
      <c r="A513" s="1">
        <v>2014</v>
      </c>
      <c r="B513" t="s">
        <v>603</v>
      </c>
      <c r="C513" t="s">
        <v>6974</v>
      </c>
      <c r="D513" t="s">
        <v>7184</v>
      </c>
      <c r="E513" t="s">
        <v>7396</v>
      </c>
      <c r="F513" t="s">
        <v>8560</v>
      </c>
      <c r="G513" t="s">
        <v>10733</v>
      </c>
      <c r="H513" t="s">
        <v>12618</v>
      </c>
      <c r="I513" s="1">
        <v>1659.4261533534627</v>
      </c>
      <c r="J513" s="1">
        <v>4515.4521594549578</v>
      </c>
      <c r="K513" s="1">
        <v>272.74749553648257</v>
      </c>
      <c r="L513" s="1">
        <v>301.8107532575832</v>
      </c>
      <c r="M513" s="1">
        <v>1557.1199232881977</v>
      </c>
      <c r="N513" s="1">
        <v>1110.5160200640912</v>
      </c>
      <c r="O513" s="1">
        <v>1047.3950955642795</v>
      </c>
      <c r="P513" s="1">
        <v>1654.3700548934189</v>
      </c>
      <c r="Q513" s="1">
        <v>782.60757919056437</v>
      </c>
      <c r="R513" s="1">
        <v>783.79925252061719</v>
      </c>
      <c r="S513" s="1">
        <v>2383.5437169461352</v>
      </c>
      <c r="T513" s="1">
        <v>1117.8176046577155</v>
      </c>
      <c r="U513" s="1">
        <v>161.41286211257412</v>
      </c>
      <c r="V513" s="1">
        <v>747.8199775160117</v>
      </c>
      <c r="W513" s="1">
        <v>287.37972798145205</v>
      </c>
      <c r="X513" s="1">
        <v>1719.2034759635665</v>
      </c>
      <c r="Y513" s="1">
        <v>10176.611472803841</v>
      </c>
      <c r="Z513" s="1">
        <v>1263.1338932632184</v>
      </c>
      <c r="AA513" s="1">
        <v>6273.7841029099509</v>
      </c>
      <c r="AB513" s="1">
        <v>121.84211890769099</v>
      </c>
      <c r="AC513" s="1">
        <v>1366.865710477437</v>
      </c>
      <c r="AD513" s="1">
        <v>3080.149763087149</v>
      </c>
      <c r="AE513" s="1">
        <v>1671.1373189632848</v>
      </c>
      <c r="AF513" s="1">
        <v>3361.3832571252319</v>
      </c>
      <c r="AG513" s="1">
        <v>7186.4493803444529</v>
      </c>
      <c r="AH513" s="1">
        <v>3230.4928774607979</v>
      </c>
      <c r="AI513" s="1">
        <v>639.39166986421321</v>
      </c>
      <c r="AJ513" s="1">
        <v>4118.2752590720011</v>
      </c>
      <c r="AK513" s="1">
        <v>541.02372065433428</v>
      </c>
      <c r="AL513" s="1">
        <v>63132.95703125</v>
      </c>
      <c r="AM513" s="1">
        <v>47134.8515625</v>
      </c>
      <c r="AN513" s="1">
        <v>15998.1064453125</v>
      </c>
      <c r="AO513" t="s">
        <v>13323</v>
      </c>
    </row>
    <row r="514" spans="1:41" x14ac:dyDescent="0.25">
      <c r="A514" s="1">
        <v>2014</v>
      </c>
      <c r="B514" t="s">
        <v>604</v>
      </c>
      <c r="C514" t="s">
        <v>6974</v>
      </c>
      <c r="D514" t="s">
        <v>7184</v>
      </c>
      <c r="E514" t="s">
        <v>7396</v>
      </c>
      <c r="F514" t="s">
        <v>8560</v>
      </c>
      <c r="G514" t="s">
        <v>10733</v>
      </c>
      <c r="H514" t="s">
        <v>12618</v>
      </c>
      <c r="I514" s="1">
        <v>1666.8924049907203</v>
      </c>
      <c r="J514" s="1">
        <v>4688.8094979347061</v>
      </c>
      <c r="K514" s="1">
        <v>277.9380013498897</v>
      </c>
      <c r="L514" s="1">
        <v>301.85889490869164</v>
      </c>
      <c r="M514" s="1">
        <v>1586.3994881146634</v>
      </c>
      <c r="N514" s="1">
        <v>768.88586439006372</v>
      </c>
      <c r="O514" s="1">
        <v>1067.3274887903551</v>
      </c>
      <c r="P514" s="1">
        <v>1685.8534508108062</v>
      </c>
      <c r="Q514" s="1">
        <v>657.94873369552636</v>
      </c>
      <c r="R514" s="1">
        <v>796.24681026065525</v>
      </c>
      <c r="S514" s="1">
        <v>779.13767591526448</v>
      </c>
      <c r="T514" s="1">
        <v>1116.3083660774257</v>
      </c>
      <c r="U514" s="1">
        <v>146.11109603750145</v>
      </c>
      <c r="V514" s="1">
        <v>782.55494642366477</v>
      </c>
      <c r="W514" s="1">
        <v>296.65325283422857</v>
      </c>
      <c r="X514" s="1">
        <v>1455.7572365785206</v>
      </c>
      <c r="Y514" s="1">
        <v>7863.1394398290513</v>
      </c>
      <c r="Z514" s="1">
        <v>1467.1481382731881</v>
      </c>
      <c r="AA514" s="1">
        <v>7924.1876765403049</v>
      </c>
      <c r="AB514" s="1">
        <v>99.100844743608206</v>
      </c>
      <c r="AC514" s="1">
        <v>1469.1130688155183</v>
      </c>
      <c r="AD514" s="1">
        <v>2930.5293053559499</v>
      </c>
      <c r="AE514" s="1">
        <v>1366.9082033601132</v>
      </c>
      <c r="AF514" s="1">
        <v>4110.7754056932808</v>
      </c>
      <c r="AG514" s="1">
        <v>7771.6369572895755</v>
      </c>
      <c r="AH514" s="1">
        <v>2968.9656249442669</v>
      </c>
      <c r="AI514" s="1">
        <v>651.55957693498726</v>
      </c>
      <c r="AJ514" s="1">
        <v>4332.7849256073669</v>
      </c>
      <c r="AK514" s="1">
        <v>551.31964202191227</v>
      </c>
      <c r="AL514" s="1">
        <v>61581.859375</v>
      </c>
      <c r="AM514" s="1">
        <v>47800.85546875</v>
      </c>
      <c r="AN514" s="1">
        <v>13780.9970703125</v>
      </c>
      <c r="AO514" t="s">
        <v>13324</v>
      </c>
    </row>
    <row r="515" spans="1:41" x14ac:dyDescent="0.25">
      <c r="A515" s="1">
        <v>2014</v>
      </c>
      <c r="B515" t="s">
        <v>605</v>
      </c>
      <c r="C515" t="s">
        <v>6974</v>
      </c>
      <c r="D515" t="s">
        <v>7184</v>
      </c>
      <c r="E515" t="s">
        <v>7396</v>
      </c>
      <c r="F515" t="s">
        <v>8560</v>
      </c>
      <c r="G515" t="s">
        <v>10734</v>
      </c>
      <c r="H515" t="s">
        <v>12618</v>
      </c>
      <c r="I515" s="1">
        <v>1484.5231873598841</v>
      </c>
      <c r="J515" s="1">
        <v>4039.5250000000001</v>
      </c>
      <c r="K515" s="1">
        <v>244</v>
      </c>
      <c r="L515" s="1">
        <v>270</v>
      </c>
      <c r="M515" s="1">
        <v>1393</v>
      </c>
      <c r="N515" s="1">
        <v>993.46799999999996</v>
      </c>
      <c r="O515" s="1">
        <v>937</v>
      </c>
      <c r="P515" s="1">
        <v>1480</v>
      </c>
      <c r="Q515" s="1">
        <v>700.12099999999998</v>
      </c>
      <c r="R515" s="1">
        <v>701.18707135644252</v>
      </c>
      <c r="S515" s="1">
        <v>2132.319</v>
      </c>
      <c r="T515" s="1">
        <v>1000</v>
      </c>
      <c r="U515" s="1">
        <v>144.4</v>
      </c>
      <c r="V515" s="1">
        <v>669</v>
      </c>
      <c r="W515" s="1">
        <v>257.08999999999997</v>
      </c>
      <c r="X515" s="1">
        <v>1538</v>
      </c>
      <c r="Y515" s="1">
        <v>9104</v>
      </c>
      <c r="Z515" s="1">
        <v>1130</v>
      </c>
      <c r="AA515" s="1">
        <v>5612.5293400000019</v>
      </c>
      <c r="AB515" s="1">
        <v>109</v>
      </c>
      <c r="AC515" s="1">
        <v>1252.145682530635</v>
      </c>
      <c r="AD515" s="1">
        <v>2755.5030000000002</v>
      </c>
      <c r="AE515" s="1">
        <v>1495</v>
      </c>
      <c r="AF515" s="1">
        <v>3007.0945770750441</v>
      </c>
      <c r="AG515" s="1">
        <v>6429</v>
      </c>
      <c r="AH515" s="1">
        <v>2890</v>
      </c>
      <c r="AI515" s="1">
        <v>572</v>
      </c>
      <c r="AJ515" s="1">
        <v>3684.2104131407459</v>
      </c>
      <c r="AK515" s="1">
        <v>484</v>
      </c>
      <c r="AL515" s="1">
        <v>56508.1171875</v>
      </c>
      <c r="AM515" s="1">
        <v>42196.203125</v>
      </c>
      <c r="AN515" s="1">
        <v>14311.912109375</v>
      </c>
      <c r="AO515" t="s">
        <v>13325</v>
      </c>
    </row>
    <row r="516" spans="1:41" x14ac:dyDescent="0.25">
      <c r="A516" s="1">
        <v>2014</v>
      </c>
      <c r="B516" t="s">
        <v>606</v>
      </c>
      <c r="C516" t="s">
        <v>6974</v>
      </c>
      <c r="D516" t="s">
        <v>7184</v>
      </c>
      <c r="E516" t="s">
        <v>7396</v>
      </c>
      <c r="F516" t="s">
        <v>8560</v>
      </c>
      <c r="G516" t="s">
        <v>10734</v>
      </c>
      <c r="H516" t="s">
        <v>12618</v>
      </c>
      <c r="I516" s="1">
        <v>1484.5231873598841</v>
      </c>
      <c r="J516" s="1">
        <v>4039.5250000000001</v>
      </c>
      <c r="K516" s="1">
        <v>244</v>
      </c>
      <c r="L516" s="1">
        <v>270.3</v>
      </c>
      <c r="M516" s="1">
        <v>1392.69</v>
      </c>
      <c r="N516" s="1">
        <v>687.82499999999993</v>
      </c>
      <c r="O516" s="1">
        <v>960.42499999999995</v>
      </c>
      <c r="P516" s="1">
        <v>1480</v>
      </c>
      <c r="Q516" s="1">
        <v>577.60900000000004</v>
      </c>
      <c r="R516" s="1">
        <v>699.02</v>
      </c>
      <c r="S516" s="1">
        <v>684</v>
      </c>
      <c r="T516" s="1">
        <v>1004.5</v>
      </c>
      <c r="U516" s="1">
        <v>127</v>
      </c>
      <c r="V516" s="1">
        <v>687</v>
      </c>
      <c r="W516" s="1">
        <v>260.43</v>
      </c>
      <c r="X516" s="1">
        <v>1316.2051253019999</v>
      </c>
      <c r="Y516" s="1">
        <v>6903</v>
      </c>
      <c r="Z516" s="1">
        <v>1288</v>
      </c>
      <c r="AA516" s="1">
        <v>7094.362858948939</v>
      </c>
      <c r="AB516" s="1">
        <v>87</v>
      </c>
      <c r="AC516" s="1">
        <v>1321.3232625000001</v>
      </c>
      <c r="AD516" s="1">
        <v>2572.6930000000002</v>
      </c>
      <c r="AE516" s="1">
        <v>1200</v>
      </c>
      <c r="AF516" s="1">
        <v>3681</v>
      </c>
      <c r="AG516" s="1">
        <v>6914.7573788800883</v>
      </c>
      <c r="AH516" s="1">
        <v>2665.0808099999999</v>
      </c>
      <c r="AI516" s="1">
        <v>572</v>
      </c>
      <c r="AJ516" s="1">
        <v>3889.3080681290248</v>
      </c>
      <c r="AK516" s="1">
        <v>484</v>
      </c>
      <c r="AL516" s="1">
        <v>54587.578125</v>
      </c>
      <c r="AM516" s="1">
        <v>42344.5546875</v>
      </c>
      <c r="AN516" s="1">
        <v>12243.0244140625</v>
      </c>
      <c r="AO516" t="s">
        <v>13326</v>
      </c>
    </row>
    <row r="517" spans="1:41" x14ac:dyDescent="0.25">
      <c r="A517" s="1">
        <v>2014</v>
      </c>
      <c r="B517" t="s">
        <v>606</v>
      </c>
      <c r="C517" t="s">
        <v>6974</v>
      </c>
      <c r="D517" t="s">
        <v>7184</v>
      </c>
      <c r="E517" t="s">
        <v>7397</v>
      </c>
      <c r="F517" t="s">
        <v>8561</v>
      </c>
      <c r="G517" t="s">
        <v>10735</v>
      </c>
      <c r="H517" t="s">
        <v>12618</v>
      </c>
      <c r="I517" s="1">
        <v>6559.7614482393828</v>
      </c>
      <c r="J517" s="1">
        <v>637.89049490138621</v>
      </c>
      <c r="K517" s="1">
        <v>0</v>
      </c>
      <c r="L517" s="1">
        <v>175.4198860978812</v>
      </c>
      <c r="M517" s="1">
        <v>2444.6139426844798</v>
      </c>
      <c r="N517" s="1">
        <v>3787.4748134769802</v>
      </c>
      <c r="O517" s="1">
        <v>1739.3906887757441</v>
      </c>
      <c r="P517" s="1">
        <v>2073.1441084295052</v>
      </c>
      <c r="Q517" s="1">
        <v>1191.7970106981575</v>
      </c>
      <c r="R517" s="1">
        <v>2540.1680756028077</v>
      </c>
      <c r="S517" s="1">
        <v>2027.5805016508345</v>
      </c>
      <c r="T517" s="1">
        <v>2995.8071456975813</v>
      </c>
      <c r="U517" s="1">
        <v>262.30968422480572</v>
      </c>
      <c r="V517" s="1">
        <v>3255.5197043360031</v>
      </c>
      <c r="W517" s="1">
        <v>1258.6946372607708</v>
      </c>
      <c r="X517" s="1">
        <v>5268.0711528090087</v>
      </c>
      <c r="Y517" s="1">
        <v>17760.693922325736</v>
      </c>
      <c r="Z517" s="1">
        <v>1526.6281148334474</v>
      </c>
      <c r="AA517" s="1">
        <v>16960.849581360708</v>
      </c>
      <c r="AB517" s="1">
        <v>893.04669286194064</v>
      </c>
      <c r="AC517" s="1">
        <v>3186.5978416404796</v>
      </c>
      <c r="AD517" s="1">
        <v>2269.1860829554125</v>
      </c>
      <c r="AE517" s="1">
        <v>3740.7413869634174</v>
      </c>
      <c r="AF517" s="1">
        <v>9009.9798894684573</v>
      </c>
      <c r="AG517" s="1">
        <v>48017.543535528646</v>
      </c>
      <c r="AH517" s="1">
        <v>6747.3560969050059</v>
      </c>
      <c r="AI517" s="1">
        <v>1260.9728175997045</v>
      </c>
      <c r="AJ517" s="1">
        <v>4572.7884251591768</v>
      </c>
      <c r="AK517" s="1">
        <v>1841.9088040277525</v>
      </c>
      <c r="AL517" s="1">
        <v>154005.9375</v>
      </c>
      <c r="AM517" s="1">
        <v>125259.3125</v>
      </c>
      <c r="AN517" s="1">
        <v>28746.626953125</v>
      </c>
      <c r="AO517" t="s">
        <v>13327</v>
      </c>
    </row>
    <row r="518" spans="1:41" x14ac:dyDescent="0.25">
      <c r="A518" s="1">
        <v>2014</v>
      </c>
      <c r="B518" t="s">
        <v>607</v>
      </c>
      <c r="C518" t="s">
        <v>6974</v>
      </c>
      <c r="D518" t="s">
        <v>7184</v>
      </c>
      <c r="E518" t="s">
        <v>7397</v>
      </c>
      <c r="F518" t="s">
        <v>8561</v>
      </c>
      <c r="G518" t="s">
        <v>10735</v>
      </c>
      <c r="H518" t="s">
        <v>12618</v>
      </c>
      <c r="I518" s="1">
        <v>4535.4512613611296</v>
      </c>
      <c r="J518" s="1">
        <v>5247.7065268261113</v>
      </c>
      <c r="K518" s="1">
        <v>813.77121619081686</v>
      </c>
      <c r="L518" s="1">
        <v>167.67264069865732</v>
      </c>
      <c r="M518" s="1">
        <v>2006.4826003605992</v>
      </c>
      <c r="N518" s="1">
        <v>2377.8048413638226</v>
      </c>
      <c r="O518" s="1">
        <v>1490.0508670087347</v>
      </c>
      <c r="P518" s="1">
        <v>1975.1837074301832</v>
      </c>
      <c r="Q518" s="1">
        <v>997.09330335468223</v>
      </c>
      <c r="R518" s="1">
        <v>2444.6671013864238</v>
      </c>
      <c r="S518" s="1">
        <v>3116.4754817857106</v>
      </c>
      <c r="T518" s="1">
        <v>3018.107532575832</v>
      </c>
      <c r="U518" s="1">
        <v>272.18858673415372</v>
      </c>
      <c r="V518" s="1">
        <v>2638.0495469922084</v>
      </c>
      <c r="W518" s="1">
        <v>1607.2585141275149</v>
      </c>
      <c r="X518" s="1">
        <v>3103.061670529818</v>
      </c>
      <c r="Y518" s="1">
        <v>15103.951474135052</v>
      </c>
      <c r="Z518" s="1">
        <v>210.14970967565051</v>
      </c>
      <c r="AA518" s="1">
        <v>15909.152131241997</v>
      </c>
      <c r="AB518" s="1">
        <v>876.36900205164898</v>
      </c>
      <c r="AC518" s="1">
        <v>2570.9804907127454</v>
      </c>
      <c r="AD518" s="1">
        <v>2226.8089215090536</v>
      </c>
      <c r="AE518" s="1">
        <v>3670.8828580066543</v>
      </c>
      <c r="AF518" s="1">
        <v>8014.7522253958205</v>
      </c>
      <c r="AG518" s="1">
        <v>52027.70259118871</v>
      </c>
      <c r="AH518" s="1">
        <v>6382.8748963433236</v>
      </c>
      <c r="AI518" s="1">
        <v>1237.424088356091</v>
      </c>
      <c r="AJ518" s="1">
        <v>4721.3326785922109</v>
      </c>
      <c r="AK518" s="1">
        <v>1843.2812300805729</v>
      </c>
      <c r="AL518" s="1">
        <v>150606.671875</v>
      </c>
      <c r="AM518" s="1">
        <v>122884.7265625</v>
      </c>
      <c r="AN518" s="1">
        <v>27721.966796875</v>
      </c>
      <c r="AO518" t="s">
        <v>13328</v>
      </c>
    </row>
    <row r="519" spans="1:41" x14ac:dyDescent="0.25">
      <c r="A519" s="1">
        <v>2014</v>
      </c>
      <c r="B519" t="s">
        <v>608</v>
      </c>
      <c r="C519" t="s">
        <v>6974</v>
      </c>
      <c r="D519" t="s">
        <v>7184</v>
      </c>
      <c r="E519" t="s">
        <v>7397</v>
      </c>
      <c r="F519" t="s">
        <v>8561</v>
      </c>
      <c r="G519" t="s">
        <v>10736</v>
      </c>
      <c r="H519" t="s">
        <v>12618</v>
      </c>
      <c r="I519" s="1">
        <v>5842.0795153332228</v>
      </c>
      <c r="J519" s="1">
        <v>585</v>
      </c>
      <c r="K519" s="1"/>
      <c r="L519" s="1">
        <v>157.08000000000001</v>
      </c>
      <c r="M519" s="1">
        <v>2146.1109999999999</v>
      </c>
      <c r="N519" s="1">
        <v>3388.1750000000002</v>
      </c>
      <c r="O519" s="1">
        <v>1565.175</v>
      </c>
      <c r="P519" s="1">
        <v>1874</v>
      </c>
      <c r="Q519" s="1">
        <v>1046.271</v>
      </c>
      <c r="R519" s="1">
        <v>2229.9973642928808</v>
      </c>
      <c r="S519" s="1">
        <v>1780</v>
      </c>
      <c r="T519" s="1">
        <v>2695.75</v>
      </c>
      <c r="U519" s="1">
        <v>228</v>
      </c>
      <c r="V519" s="1">
        <v>2858</v>
      </c>
      <c r="W519" s="1">
        <v>1105</v>
      </c>
      <c r="X519" s="1">
        <v>4763.5502727000003</v>
      </c>
      <c r="Y519" s="1">
        <v>15592</v>
      </c>
      <c r="Z519" s="1">
        <v>1364.3409999999999</v>
      </c>
      <c r="AA519" s="1">
        <v>15184.701099704331</v>
      </c>
      <c r="AB519" s="1">
        <v>784</v>
      </c>
      <c r="AC519" s="1">
        <v>2866.0325374320032</v>
      </c>
      <c r="AD519" s="1">
        <v>1992.104</v>
      </c>
      <c r="AE519" s="1">
        <v>3283.9730227103619</v>
      </c>
      <c r="AF519" s="1">
        <v>8068</v>
      </c>
      <c r="AG519" s="1">
        <v>42715.914490600881</v>
      </c>
      <c r="AH519" s="1">
        <v>6013.6659030256014</v>
      </c>
      <c r="AI519" s="1">
        <v>1107</v>
      </c>
      <c r="AJ519" s="1">
        <v>4104.7463054782302</v>
      </c>
      <c r="AK519" s="1">
        <v>1649</v>
      </c>
      <c r="AL519" s="1">
        <v>136989.65625</v>
      </c>
      <c r="AM519" s="1">
        <v>111388.3125</v>
      </c>
      <c r="AN519" s="1">
        <v>25601.35546875</v>
      </c>
      <c r="AO519" t="s">
        <v>13329</v>
      </c>
    </row>
    <row r="520" spans="1:41" x14ac:dyDescent="0.25">
      <c r="A520" s="1">
        <v>2014</v>
      </c>
      <c r="B520" t="s">
        <v>609</v>
      </c>
      <c r="C520" t="s">
        <v>6974</v>
      </c>
      <c r="D520" t="s">
        <v>7184</v>
      </c>
      <c r="E520" t="s">
        <v>7397</v>
      </c>
      <c r="F520" t="s">
        <v>8561</v>
      </c>
      <c r="G520" t="s">
        <v>10736</v>
      </c>
      <c r="H520" t="s">
        <v>12618</v>
      </c>
      <c r="I520" s="1">
        <v>4057.4162032006288</v>
      </c>
      <c r="J520" s="1">
        <v>4694.6000000000004</v>
      </c>
      <c r="K520" s="1">
        <v>726.15675360000012</v>
      </c>
      <c r="L520" s="1">
        <v>150</v>
      </c>
      <c r="M520" s="1">
        <v>1795</v>
      </c>
      <c r="N520" s="1">
        <v>2127.1849999999999</v>
      </c>
      <c r="O520" s="1">
        <v>1333</v>
      </c>
      <c r="P520" s="1">
        <v>1874</v>
      </c>
      <c r="Q520" s="1">
        <v>892</v>
      </c>
      <c r="R520" s="1">
        <v>2187</v>
      </c>
      <c r="S520" s="1">
        <v>2788</v>
      </c>
      <c r="T520" s="1">
        <v>2700</v>
      </c>
      <c r="U520" s="1">
        <v>243.5</v>
      </c>
      <c r="V520" s="1">
        <v>2360</v>
      </c>
      <c r="W520" s="1">
        <v>1437.854</v>
      </c>
      <c r="X520" s="1">
        <v>2776</v>
      </c>
      <c r="Y520" s="1">
        <v>13512</v>
      </c>
      <c r="Z520" s="1">
        <v>188</v>
      </c>
      <c r="AA520" s="1">
        <v>14232.332775000001</v>
      </c>
      <c r="AB520" s="1">
        <v>784</v>
      </c>
      <c r="AC520" s="1">
        <v>2355.1999999999989</v>
      </c>
      <c r="AD520" s="1">
        <v>1992.104</v>
      </c>
      <c r="AE520" s="1">
        <v>3283.9730227103619</v>
      </c>
      <c r="AF520" s="1">
        <v>7170</v>
      </c>
      <c r="AG520" s="1">
        <v>46544</v>
      </c>
      <c r="AH520" s="1">
        <v>5710.1220000000003</v>
      </c>
      <c r="AI520" s="1">
        <v>1107</v>
      </c>
      <c r="AJ520" s="1">
        <v>4223.7057807279034</v>
      </c>
      <c r="AK520" s="1">
        <v>1649</v>
      </c>
      <c r="AL520" s="1">
        <v>134893.15625</v>
      </c>
      <c r="AM520" s="1">
        <v>110094.90625</v>
      </c>
      <c r="AN520" s="1">
        <v>24798.234375</v>
      </c>
      <c r="AO520" t="s">
        <v>13330</v>
      </c>
    </row>
    <row r="521" spans="1:41" x14ac:dyDescent="0.25">
      <c r="A521" s="1">
        <v>2014</v>
      </c>
      <c r="B521" t="s">
        <v>609</v>
      </c>
      <c r="C521" t="s">
        <v>6974</v>
      </c>
      <c r="D521" t="s">
        <v>7184</v>
      </c>
      <c r="E521" t="s">
        <v>7398</v>
      </c>
      <c r="F521" t="s">
        <v>8562</v>
      </c>
      <c r="G521" t="s">
        <v>10737</v>
      </c>
      <c r="H521" t="s">
        <v>12618</v>
      </c>
      <c r="I521" s="1">
        <v>16199.546287543562</v>
      </c>
      <c r="J521" s="1">
        <v>21584.803418871907</v>
      </c>
      <c r="K521" s="1">
        <v>3375.8091660663008</v>
      </c>
      <c r="L521" s="1">
        <v>4139.2785900475201</v>
      </c>
      <c r="M521" s="1">
        <v>10833.812212745463</v>
      </c>
      <c r="N521" s="1">
        <v>9227.7329961908599</v>
      </c>
      <c r="O521" s="1">
        <v>8818.4630831447175</v>
      </c>
      <c r="P521" s="1">
        <v>7516.2055737184792</v>
      </c>
      <c r="Q521" s="1">
        <v>5468.6722396444293</v>
      </c>
      <c r="R521" s="1">
        <v>8492.7681372497882</v>
      </c>
      <c r="S521" s="1">
        <v>12179.529352823187</v>
      </c>
      <c r="T521" s="1">
        <v>13302.029495426814</v>
      </c>
      <c r="U521" s="1">
        <v>2799.0152820629196</v>
      </c>
      <c r="V521" s="1">
        <v>9194.0497983097102</v>
      </c>
      <c r="W521" s="1">
        <v>4332.5179549999093</v>
      </c>
      <c r="X521" s="1">
        <v>18123.176824315542</v>
      </c>
      <c r="Y521" s="1">
        <v>56934.921875636079</v>
      </c>
      <c r="Z521" s="1">
        <v>8256.2008280018872</v>
      </c>
      <c r="AA521" s="1">
        <v>77519.20434050748</v>
      </c>
      <c r="AB521" s="1">
        <v>2528.5034217357525</v>
      </c>
      <c r="AC521" s="1">
        <v>11234.066926810041</v>
      </c>
      <c r="AD521" s="1">
        <v>14762.628115366204</v>
      </c>
      <c r="AE521" s="1">
        <v>14254.871866803518</v>
      </c>
      <c r="AF521" s="1">
        <v>39397.522933135791</v>
      </c>
      <c r="AG521" s="1">
        <v>127491.56908163108</v>
      </c>
      <c r="AH521" s="1">
        <v>24006.379426653635</v>
      </c>
      <c r="AI521" s="1">
        <v>5441.5360994737594</v>
      </c>
      <c r="AJ521" s="1">
        <v>32289.527397563554</v>
      </c>
      <c r="AK521" s="1">
        <v>9613.2314000563529</v>
      </c>
      <c r="AL521" s="1">
        <v>579317.625</v>
      </c>
      <c r="AM521" s="1">
        <v>451999.96875</v>
      </c>
      <c r="AN521" s="1">
        <v>127317.625</v>
      </c>
      <c r="AO521" t="s">
        <v>13331</v>
      </c>
    </row>
    <row r="522" spans="1:41" x14ac:dyDescent="0.25">
      <c r="A522" s="1">
        <v>2014</v>
      </c>
      <c r="B522" t="s">
        <v>610</v>
      </c>
      <c r="C522" t="s">
        <v>6974</v>
      </c>
      <c r="D522" t="s">
        <v>7184</v>
      </c>
      <c r="E522" t="s">
        <v>7398</v>
      </c>
      <c r="F522" t="s">
        <v>8562</v>
      </c>
      <c r="G522" t="s">
        <v>10737</v>
      </c>
      <c r="H522" t="s">
        <v>12618</v>
      </c>
      <c r="I522" s="1">
        <v>17665.01034809052</v>
      </c>
      <c r="J522" s="1">
        <v>12382.581947527571</v>
      </c>
      <c r="K522" s="1">
        <v>1095.804743027024</v>
      </c>
      <c r="L522" s="1">
        <v>4172.031654688959</v>
      </c>
      <c r="M522" s="1">
        <v>11439.041126046495</v>
      </c>
      <c r="N522" s="1">
        <v>9415.7193408122457</v>
      </c>
      <c r="O522" s="1">
        <v>9020.4550520072808</v>
      </c>
      <c r="P522" s="1">
        <v>7736.700431018241</v>
      </c>
      <c r="Q522" s="1">
        <v>5423.6012829397141</v>
      </c>
      <c r="R522" s="1">
        <v>9695.6131175438641</v>
      </c>
      <c r="S522" s="1">
        <v>14717.044989510552</v>
      </c>
      <c r="T522" s="1">
        <v>12814.764406501061</v>
      </c>
      <c r="U522" s="1">
        <v>2582.8300047574071</v>
      </c>
      <c r="V522" s="1">
        <v>10430.64868180713</v>
      </c>
      <c r="W522" s="1">
        <v>4153.9258164452849</v>
      </c>
      <c r="X522" s="1">
        <v>16936.477128853581</v>
      </c>
      <c r="Y522" s="1">
        <v>70455.005161858106</v>
      </c>
      <c r="Z522" s="1">
        <v>7040.65591422341</v>
      </c>
      <c r="AA522" s="1">
        <v>75718.033340492068</v>
      </c>
      <c r="AB522" s="1">
        <v>2547.0056189276775</v>
      </c>
      <c r="AC522" s="1">
        <v>11278.385142551339</v>
      </c>
      <c r="AD522" s="1">
        <v>14690.194367426782</v>
      </c>
      <c r="AE522" s="1">
        <v>15980.766547387457</v>
      </c>
      <c r="AF522" s="1">
        <v>39658.205978532947</v>
      </c>
      <c r="AG522" s="1">
        <v>120299.49637548202</v>
      </c>
      <c r="AH522" s="1">
        <v>23829.948412494476</v>
      </c>
      <c r="AI522" s="1">
        <v>5557.6209368283271</v>
      </c>
      <c r="AJ522" s="1">
        <v>34261.834837052374</v>
      </c>
      <c r="AK522" s="1">
        <v>9716.4391455514706</v>
      </c>
      <c r="AL522" s="1">
        <v>580715.8125</v>
      </c>
      <c r="AM522" s="1">
        <v>454197.125</v>
      </c>
      <c r="AN522" s="1">
        <v>126518.71875</v>
      </c>
      <c r="AO522" t="s">
        <v>13332</v>
      </c>
    </row>
    <row r="523" spans="1:41" x14ac:dyDescent="0.25">
      <c r="A523" s="1">
        <v>2014</v>
      </c>
      <c r="B523" t="s">
        <v>610</v>
      </c>
      <c r="C523" t="s">
        <v>6974</v>
      </c>
      <c r="D523" t="s">
        <v>7184</v>
      </c>
      <c r="E523" t="s">
        <v>7398</v>
      </c>
      <c r="F523" t="s">
        <v>8562</v>
      </c>
      <c r="G523" t="s">
        <v>10738</v>
      </c>
      <c r="H523" t="s">
        <v>12618</v>
      </c>
      <c r="I523" s="1">
        <v>15732.339644824689</v>
      </c>
      <c r="J523" s="1">
        <v>10721.972299999999</v>
      </c>
      <c r="K523" s="1">
        <v>962</v>
      </c>
      <c r="L523" s="1">
        <v>3735.8519999999999</v>
      </c>
      <c r="M523" s="1">
        <v>10042.2613</v>
      </c>
      <c r="N523" s="1">
        <v>8423.0540000000001</v>
      </c>
      <c r="O523" s="1">
        <v>8116.9750000000004</v>
      </c>
      <c r="P523" s="1">
        <v>6852</v>
      </c>
      <c r="Q523" s="1">
        <v>4761.3449999999993</v>
      </c>
      <c r="R523" s="1">
        <v>8511.7169627428557</v>
      </c>
      <c r="S523" s="1">
        <v>12920</v>
      </c>
      <c r="T523" s="1">
        <v>11531.25</v>
      </c>
      <c r="U523" s="1">
        <v>2245</v>
      </c>
      <c r="V523" s="1">
        <v>9157</v>
      </c>
      <c r="W523" s="1">
        <v>3646.7049999999999</v>
      </c>
      <c r="X523" s="1">
        <v>15313.853215202</v>
      </c>
      <c r="Y523" s="1">
        <v>61852</v>
      </c>
      <c r="Z523" s="1">
        <v>6232.93</v>
      </c>
      <c r="AA523" s="1">
        <v>67788.803775275155</v>
      </c>
      <c r="AB523" s="1">
        <v>2236</v>
      </c>
      <c r="AC523" s="1">
        <v>10143.802385682</v>
      </c>
      <c r="AD523" s="1">
        <v>12896.42801</v>
      </c>
      <c r="AE523" s="1">
        <v>14029.413101570781</v>
      </c>
      <c r="AF523" s="1">
        <v>35512</v>
      </c>
      <c r="AG523" s="1">
        <v>107025.3270005767</v>
      </c>
      <c r="AH523" s="1">
        <v>21294.454200232329</v>
      </c>
      <c r="AI523" s="1">
        <v>4879</v>
      </c>
      <c r="AJ523" s="1">
        <v>30755.00698709903</v>
      </c>
      <c r="AK523" s="1">
        <v>8600</v>
      </c>
      <c r="AL523" s="1">
        <v>515918.5</v>
      </c>
      <c r="AM523" s="1">
        <v>403479.53125</v>
      </c>
      <c r="AN523" s="1">
        <v>112438.921875</v>
      </c>
      <c r="AO523" t="s">
        <v>13333</v>
      </c>
    </row>
    <row r="524" spans="1:41" x14ac:dyDescent="0.25">
      <c r="A524" s="1">
        <v>2014</v>
      </c>
      <c r="B524" t="s">
        <v>611</v>
      </c>
      <c r="C524" t="s">
        <v>6974</v>
      </c>
      <c r="D524" t="s">
        <v>7184</v>
      </c>
      <c r="E524" t="s">
        <v>7398</v>
      </c>
      <c r="F524" t="s">
        <v>8562</v>
      </c>
      <c r="G524" t="s">
        <v>10738</v>
      </c>
      <c r="H524" t="s">
        <v>12618</v>
      </c>
      <c r="I524" s="1">
        <v>14492.11948357531</v>
      </c>
      <c r="J524" s="1">
        <v>19309.772300000001</v>
      </c>
      <c r="K524" s="1">
        <v>2836.0384919200001</v>
      </c>
      <c r="L524" s="1">
        <v>3703</v>
      </c>
      <c r="M524" s="1">
        <v>9691.9320000000007</v>
      </c>
      <c r="N524" s="1">
        <v>8255.1329999999998</v>
      </c>
      <c r="O524" s="1">
        <v>7889</v>
      </c>
      <c r="P524" s="1">
        <v>6852</v>
      </c>
      <c r="Q524" s="1">
        <v>4892.2759999999998</v>
      </c>
      <c r="R524" s="1">
        <v>7597.6331933422543</v>
      </c>
      <c r="S524" s="1">
        <v>10895.811</v>
      </c>
      <c r="T524" s="1">
        <v>11900</v>
      </c>
      <c r="U524" s="1">
        <v>2504</v>
      </c>
      <c r="V524" s="1">
        <v>8225</v>
      </c>
      <c r="W524" s="1">
        <v>3875.8719999999998</v>
      </c>
      <c r="X524" s="1">
        <v>16213</v>
      </c>
      <c r="Y524" s="1">
        <v>50934</v>
      </c>
      <c r="Z524" s="1">
        <v>7386</v>
      </c>
      <c r="AA524" s="1">
        <v>69348.705922595007</v>
      </c>
      <c r="AB524" s="1">
        <v>2262</v>
      </c>
      <c r="AC524" s="1">
        <v>10291.200000000001</v>
      </c>
      <c r="AD524" s="1">
        <v>13206.65201</v>
      </c>
      <c r="AE524" s="1">
        <v>12752.413101570781</v>
      </c>
      <c r="AF524" s="1">
        <v>35245.037087423239</v>
      </c>
      <c r="AG524" s="1">
        <v>114054</v>
      </c>
      <c r="AH524" s="1">
        <v>21476.115000000002</v>
      </c>
      <c r="AI524" s="1">
        <v>4868</v>
      </c>
      <c r="AJ524" s="1">
        <v>28886.22192298614</v>
      </c>
      <c r="AK524" s="1">
        <v>8600</v>
      </c>
      <c r="AL524" s="1">
        <v>518442.9375</v>
      </c>
      <c r="AM524" s="1">
        <v>404728.5</v>
      </c>
      <c r="AN524" s="1">
        <v>113714.421875</v>
      </c>
      <c r="AO524" t="s">
        <v>13334</v>
      </c>
    </row>
    <row r="525" spans="1:41" x14ac:dyDescent="0.25">
      <c r="A525" s="1">
        <v>2014</v>
      </c>
      <c r="B525" t="s">
        <v>612</v>
      </c>
      <c r="C525" t="s">
        <v>6974</v>
      </c>
      <c r="D525" t="s">
        <v>7184</v>
      </c>
      <c r="E525" t="s">
        <v>7399</v>
      </c>
      <c r="F525" t="s">
        <v>8563</v>
      </c>
      <c r="G525" t="s">
        <v>10739</v>
      </c>
      <c r="H525" t="s">
        <v>12618</v>
      </c>
      <c r="I525" s="1">
        <v>137.85262667672561</v>
      </c>
      <c r="J525" s="1">
        <v>1522.881542084858</v>
      </c>
      <c r="K525" s="1">
        <v>92.266303726807635</v>
      </c>
      <c r="L525" s="1">
        <v>865.7085287947383</v>
      </c>
      <c r="M525" s="1">
        <v>1003.5384393002164</v>
      </c>
      <c r="N525" s="1">
        <v>318.9452474506931</v>
      </c>
      <c r="O525" s="1">
        <v>1025.1811525200849</v>
      </c>
      <c r="P525" s="1">
        <v>1366.9082033601132</v>
      </c>
      <c r="Q525" s="1">
        <v>1.4808172203067893</v>
      </c>
      <c r="R525" s="1">
        <v>483.33874070813602</v>
      </c>
      <c r="S525" s="1">
        <v>854.31762710007069</v>
      </c>
      <c r="T525" s="1">
        <v>1663.071647421471</v>
      </c>
      <c r="U525" s="1">
        <v>23.00962142322857</v>
      </c>
      <c r="V525" s="1">
        <v>1104.9174643827582</v>
      </c>
      <c r="W525" s="1">
        <v>284.77254236669023</v>
      </c>
      <c r="X525" s="1">
        <v>1631.1771226764017</v>
      </c>
      <c r="Y525" s="1">
        <v>3143.8888677282603</v>
      </c>
      <c r="Z525" s="1">
        <v>968.22664404674686</v>
      </c>
      <c r="AA525" s="1">
        <v>5313.8726174977637</v>
      </c>
      <c r="AB525" s="1">
        <v>426.01972338056862</v>
      </c>
      <c r="AC525" s="1">
        <v>820.69168529741194</v>
      </c>
      <c r="AD525" s="1">
        <v>1429.558162680785</v>
      </c>
      <c r="AE525" s="1">
        <v>2360.1948311351289</v>
      </c>
      <c r="AF525" s="1">
        <v>1451.7815885360685</v>
      </c>
      <c r="AG525" s="1">
        <v>5154.1606132595807</v>
      </c>
      <c r="AH525" s="1">
        <v>1630.5589862841875</v>
      </c>
      <c r="AI525" s="1">
        <v>570.6841749028473</v>
      </c>
      <c r="AJ525" s="1">
        <v>1305.372462951063</v>
      </c>
      <c r="AK525" s="1">
        <v>553.59782236084584</v>
      </c>
      <c r="AL525" s="1">
        <v>37507.97265625</v>
      </c>
      <c r="AM525" s="1">
        <v>26343.232421875</v>
      </c>
      <c r="AN525" s="1">
        <v>11164.7431640625</v>
      </c>
      <c r="AO525" t="s">
        <v>13335</v>
      </c>
    </row>
    <row r="526" spans="1:41" x14ac:dyDescent="0.25">
      <c r="A526" s="1">
        <v>2014</v>
      </c>
      <c r="B526" t="s">
        <v>613</v>
      </c>
      <c r="C526" t="s">
        <v>6974</v>
      </c>
      <c r="D526" t="s">
        <v>7184</v>
      </c>
      <c r="E526" t="s">
        <v>7399</v>
      </c>
      <c r="F526" t="s">
        <v>8563</v>
      </c>
      <c r="G526" t="s">
        <v>10739</v>
      </c>
      <c r="H526" t="s">
        <v>12618</v>
      </c>
      <c r="I526" s="1">
        <v>137.2351648678268</v>
      </c>
      <c r="J526" s="1">
        <v>1466.5766973109228</v>
      </c>
      <c r="K526" s="1">
        <v>90.543225977274957</v>
      </c>
      <c r="L526" s="1">
        <v>866.30864360972953</v>
      </c>
      <c r="M526" s="1">
        <v>984.79730970344735</v>
      </c>
      <c r="N526" s="1">
        <v>277.17628888613643</v>
      </c>
      <c r="O526" s="1">
        <v>1006.035844191944</v>
      </c>
      <c r="P526" s="1">
        <v>1341.3811255892585</v>
      </c>
      <c r="Q526" s="1">
        <v>8.7491583916559392</v>
      </c>
      <c r="R526" s="1">
        <v>406.50669089656026</v>
      </c>
      <c r="S526" s="1">
        <v>900.12933305625336</v>
      </c>
      <c r="T526" s="1">
        <v>2012.0716883838879</v>
      </c>
      <c r="U526" s="1">
        <v>33.534528139731464</v>
      </c>
      <c r="V526" s="1">
        <v>988.1507625174205</v>
      </c>
      <c r="W526" s="1">
        <v>279.45440116442887</v>
      </c>
      <c r="X526" s="1">
        <v>1788.5081674523449</v>
      </c>
      <c r="Y526" s="1">
        <v>2712.9433265042753</v>
      </c>
      <c r="Z526" s="1">
        <v>866.30864360972953</v>
      </c>
      <c r="AA526" s="1">
        <v>5232.4041850835019</v>
      </c>
      <c r="AB526" s="1">
        <v>418.06378414198559</v>
      </c>
      <c r="AC526" s="1">
        <v>935.7939570939028</v>
      </c>
      <c r="AD526" s="1">
        <v>1402.8610938454328</v>
      </c>
      <c r="AE526" s="1">
        <v>2067.9625686167738</v>
      </c>
      <c r="AF526" s="1">
        <v>1187.1225846951372</v>
      </c>
      <c r="AG526" s="1">
        <v>4438.8537080957885</v>
      </c>
      <c r="AH526" s="1">
        <v>1499.5031326737203</v>
      </c>
      <c r="AI526" s="1">
        <v>560.02661993351546</v>
      </c>
      <c r="AJ526" s="1">
        <v>1285.9981928541054</v>
      </c>
      <c r="AK526" s="1">
        <v>543.25935586364972</v>
      </c>
      <c r="AL526" s="1">
        <v>35738.26171875</v>
      </c>
      <c r="AM526" s="1">
        <v>24253.005859375</v>
      </c>
      <c r="AN526" s="1">
        <v>11485.2548828125</v>
      </c>
      <c r="AO526" t="s">
        <v>13336</v>
      </c>
    </row>
    <row r="527" spans="1:41" x14ac:dyDescent="0.25">
      <c r="A527" s="1">
        <v>2014</v>
      </c>
      <c r="B527" t="s">
        <v>614</v>
      </c>
      <c r="C527" t="s">
        <v>6974</v>
      </c>
      <c r="D527" t="s">
        <v>7184</v>
      </c>
      <c r="E527" t="s">
        <v>7399</v>
      </c>
      <c r="F527" t="s">
        <v>8563</v>
      </c>
      <c r="G527" t="s">
        <v>10740</v>
      </c>
      <c r="H527" t="s">
        <v>12618</v>
      </c>
      <c r="I527" s="1">
        <v>122.77062402309301</v>
      </c>
      <c r="J527" s="1">
        <v>1312</v>
      </c>
      <c r="K527" s="1">
        <v>81</v>
      </c>
      <c r="L527" s="1">
        <v>775.2</v>
      </c>
      <c r="M527" s="1">
        <v>881</v>
      </c>
      <c r="N527" s="1">
        <v>285.32</v>
      </c>
      <c r="O527" s="1">
        <v>922.49999999999989</v>
      </c>
      <c r="P527" s="1">
        <v>1200</v>
      </c>
      <c r="Q527" s="1">
        <v>1.3</v>
      </c>
      <c r="R527" s="1">
        <v>424.32</v>
      </c>
      <c r="S527" s="1">
        <v>750</v>
      </c>
      <c r="T527" s="1">
        <v>1496.5</v>
      </c>
      <c r="U527" s="1">
        <v>20</v>
      </c>
      <c r="V527" s="1">
        <v>970</v>
      </c>
      <c r="W527" s="1">
        <v>250</v>
      </c>
      <c r="X527" s="1">
        <v>1475</v>
      </c>
      <c r="Y527" s="1">
        <v>2760</v>
      </c>
      <c r="Z527" s="1">
        <v>850</v>
      </c>
      <c r="AA527" s="1">
        <v>4757.4012723561682</v>
      </c>
      <c r="AB527" s="1">
        <v>374</v>
      </c>
      <c r="AC527" s="1">
        <v>738.13175999999999</v>
      </c>
      <c r="AD527" s="1">
        <v>1255</v>
      </c>
      <c r="AE527" s="1">
        <v>2072</v>
      </c>
      <c r="AF527" s="1">
        <v>1300</v>
      </c>
      <c r="AG527" s="1">
        <v>4586.8383354063017</v>
      </c>
      <c r="AH527" s="1">
        <v>1463.6651321958691</v>
      </c>
      <c r="AI527" s="1">
        <v>501</v>
      </c>
      <c r="AJ527" s="1">
        <v>1171.762674409078</v>
      </c>
      <c r="AK527" s="1">
        <v>486</v>
      </c>
      <c r="AL527" s="1">
        <v>33282.70703125</v>
      </c>
      <c r="AM527" s="1">
        <v>23347.04296875</v>
      </c>
      <c r="AN527" s="1">
        <v>9935.6650390625</v>
      </c>
      <c r="AO527" t="s">
        <v>13337</v>
      </c>
    </row>
    <row r="528" spans="1:41" x14ac:dyDescent="0.25">
      <c r="A528" s="1">
        <v>2014</v>
      </c>
      <c r="B528" t="s">
        <v>615</v>
      </c>
      <c r="C528" t="s">
        <v>6974</v>
      </c>
      <c r="D528" t="s">
        <v>7184</v>
      </c>
      <c r="E528" t="s">
        <v>7399</v>
      </c>
      <c r="F528" t="s">
        <v>8563</v>
      </c>
      <c r="G528" t="s">
        <v>10740</v>
      </c>
      <c r="H528" t="s">
        <v>12618</v>
      </c>
      <c r="I528" s="1">
        <v>122.77062402309301</v>
      </c>
      <c r="J528" s="1">
        <v>1312</v>
      </c>
      <c r="K528" s="1">
        <v>81</v>
      </c>
      <c r="L528" s="1">
        <v>775</v>
      </c>
      <c r="M528" s="1">
        <v>881</v>
      </c>
      <c r="N528" s="1">
        <v>247.96199999999999</v>
      </c>
      <c r="O528" s="1">
        <v>900</v>
      </c>
      <c r="P528" s="1">
        <v>1200</v>
      </c>
      <c r="Q528" s="1">
        <v>7.827</v>
      </c>
      <c r="R528" s="1">
        <v>363.66102054819203</v>
      </c>
      <c r="S528" s="1">
        <v>805.25599999999997</v>
      </c>
      <c r="T528" s="1">
        <v>1800</v>
      </c>
      <c r="U528" s="1">
        <v>30</v>
      </c>
      <c r="V528" s="1">
        <v>884</v>
      </c>
      <c r="W528" s="1">
        <v>250</v>
      </c>
      <c r="X528" s="1">
        <v>1600</v>
      </c>
      <c r="Y528" s="1">
        <v>2427</v>
      </c>
      <c r="Z528" s="1">
        <v>775</v>
      </c>
      <c r="AA528" s="1">
        <v>4680.9105200000004</v>
      </c>
      <c r="AB528" s="1">
        <v>374</v>
      </c>
      <c r="AC528" s="1">
        <v>857.2534625249358</v>
      </c>
      <c r="AD528" s="1">
        <v>1255</v>
      </c>
      <c r="AE528" s="1">
        <v>1850</v>
      </c>
      <c r="AF528" s="1">
        <v>1062.0002581357121</v>
      </c>
      <c r="AG528" s="1">
        <v>3971</v>
      </c>
      <c r="AH528" s="1">
        <v>1341.4559999999999</v>
      </c>
      <c r="AI528" s="1">
        <v>501</v>
      </c>
      <c r="AJ528" s="1">
        <v>1150.4544100000001</v>
      </c>
      <c r="AK528" s="1">
        <v>486</v>
      </c>
      <c r="AL528" s="1">
        <v>31991.55078125</v>
      </c>
      <c r="AM528" s="1">
        <v>21716.83984375</v>
      </c>
      <c r="AN528" s="1">
        <v>10274.7119140625</v>
      </c>
      <c r="AO528" t="s">
        <v>13338</v>
      </c>
    </row>
    <row r="529" spans="1:41" x14ac:dyDescent="0.25">
      <c r="A529" s="1">
        <v>2014</v>
      </c>
      <c r="B529" t="s">
        <v>616</v>
      </c>
      <c r="C529" t="s">
        <v>6975</v>
      </c>
      <c r="D529" t="s">
        <v>7184</v>
      </c>
      <c r="E529" t="s">
        <v>7400</v>
      </c>
      <c r="F529" t="s">
        <v>8564</v>
      </c>
      <c r="G529" t="s">
        <v>10741</v>
      </c>
      <c r="H529" t="s">
        <v>12618</v>
      </c>
      <c r="I529" s="1">
        <v>639.0885009765625</v>
      </c>
      <c r="J529" s="1">
        <v>1636.4849853515625</v>
      </c>
      <c r="K529" s="1">
        <v>733.288330078125</v>
      </c>
      <c r="L529" s="1">
        <v>1096.5791015625</v>
      </c>
      <c r="M529" s="1">
        <v>1321.2603759765625</v>
      </c>
      <c r="N529" s="1">
        <v>665.10150146484375</v>
      </c>
      <c r="O529" s="1">
        <v>804.4339599609375</v>
      </c>
      <c r="P529" s="1">
        <v>2393.24755859375</v>
      </c>
      <c r="Q529" s="1">
        <v>82.019866943359375</v>
      </c>
      <c r="R529" s="1">
        <v>790.29705810546875</v>
      </c>
      <c r="S529" s="1">
        <v>249.27333068847656</v>
      </c>
      <c r="T529" s="1">
        <v>536.55242919921875</v>
      </c>
      <c r="U529" s="1">
        <v>65.951240539550781</v>
      </c>
      <c r="V529" s="1">
        <v>2076.905029296875</v>
      </c>
      <c r="W529" s="1">
        <v>699.75384521484375</v>
      </c>
      <c r="X529" s="1">
        <v>3097.712158203125</v>
      </c>
      <c r="Y529" s="1">
        <v>2393.24755859375</v>
      </c>
      <c r="Z529" s="1">
        <v>1061.334228515625</v>
      </c>
      <c r="AA529" s="1">
        <v>8734.35546875</v>
      </c>
      <c r="AB529" s="1">
        <v>274.1591796875</v>
      </c>
      <c r="AC529" s="1">
        <v>92.778861999511719</v>
      </c>
      <c r="AD529" s="1">
        <v>1141.9478759765625</v>
      </c>
      <c r="AE529" s="1">
        <v>847.82440185546875</v>
      </c>
      <c r="AF529" s="1">
        <v>1525.440673828125</v>
      </c>
      <c r="AG529" s="1">
        <v>13364.626953125</v>
      </c>
      <c r="AH529" s="1">
        <v>1290.4149169921875</v>
      </c>
      <c r="AI529" s="1">
        <v>261.56930541992188</v>
      </c>
      <c r="AJ529" s="1">
        <v>708.919921875</v>
      </c>
      <c r="AK529" s="1">
        <v>444.89141845703125</v>
      </c>
      <c r="AL529" s="1">
        <v>49029.4609375</v>
      </c>
      <c r="AM529" s="1">
        <v>38174.203125</v>
      </c>
      <c r="AN529" s="1">
        <v>10855.2578125</v>
      </c>
      <c r="AO529" t="s">
        <v>13339</v>
      </c>
    </row>
    <row r="530" spans="1:41" x14ac:dyDescent="0.25">
      <c r="A530" s="1">
        <v>2014</v>
      </c>
      <c r="B530" t="s">
        <v>616</v>
      </c>
      <c r="C530" t="s">
        <v>6975</v>
      </c>
      <c r="D530" t="s">
        <v>7184</v>
      </c>
      <c r="E530" t="s">
        <v>7400</v>
      </c>
      <c r="F530" t="s">
        <v>8564</v>
      </c>
      <c r="G530" t="s">
        <v>10742</v>
      </c>
      <c r="H530" t="s">
        <v>12618</v>
      </c>
      <c r="I530" s="1">
        <v>571.72881000000007</v>
      </c>
      <c r="J530" s="1">
        <v>1464</v>
      </c>
      <c r="K530" s="1">
        <v>656</v>
      </c>
      <c r="L530" s="1">
        <v>981</v>
      </c>
      <c r="M530" s="1">
        <v>1182</v>
      </c>
      <c r="N530" s="1">
        <v>595</v>
      </c>
      <c r="O530" s="1">
        <v>719.64688999999998</v>
      </c>
      <c r="P530" s="1">
        <v>2141</v>
      </c>
      <c r="Q530" s="1">
        <v>73.375</v>
      </c>
      <c r="R530" s="1">
        <v>707</v>
      </c>
      <c r="S530" s="1">
        <v>223</v>
      </c>
      <c r="T530" s="1">
        <v>480</v>
      </c>
      <c r="U530" s="1">
        <v>59</v>
      </c>
      <c r="V530" s="1">
        <v>1858</v>
      </c>
      <c r="W530" s="1">
        <v>626</v>
      </c>
      <c r="X530" s="1">
        <v>2771.2144025500002</v>
      </c>
      <c r="Y530" s="1">
        <v>2141</v>
      </c>
      <c r="Z530" s="1">
        <v>949.47</v>
      </c>
      <c r="AA530" s="1">
        <v>7813.7575500000003</v>
      </c>
      <c r="AB530" s="1">
        <v>245.26288149999999</v>
      </c>
      <c r="AC530" s="1">
        <v>83</v>
      </c>
      <c r="AD530" s="1">
        <v>1021.587</v>
      </c>
      <c r="AE530" s="1">
        <v>758.46397999999999</v>
      </c>
      <c r="AF530" s="1">
        <v>1364.65968</v>
      </c>
      <c r="AG530" s="1">
        <v>11956</v>
      </c>
      <c r="AH530" s="1">
        <v>1154.4055824766999</v>
      </c>
      <c r="AI530" s="1">
        <v>234</v>
      </c>
      <c r="AJ530" s="1">
        <v>634.20000000000005</v>
      </c>
      <c r="AK530" s="1">
        <v>398</v>
      </c>
      <c r="AL530" s="1">
        <v>43861.77734375</v>
      </c>
      <c r="AM530" s="1">
        <v>34150.65234375</v>
      </c>
      <c r="AN530" s="1">
        <v>9711.1162109375</v>
      </c>
      <c r="AO530" t="s">
        <v>13340</v>
      </c>
    </row>
    <row r="531" spans="1:41" x14ac:dyDescent="0.25">
      <c r="A531" s="1">
        <v>2014</v>
      </c>
      <c r="B531" t="s">
        <v>616</v>
      </c>
      <c r="C531" t="s">
        <v>6975</v>
      </c>
      <c r="D531" t="s">
        <v>7184</v>
      </c>
      <c r="E531" t="s">
        <v>7401</v>
      </c>
      <c r="F531" t="s">
        <v>8565</v>
      </c>
      <c r="G531" t="s">
        <v>10743</v>
      </c>
      <c r="H531" t="s">
        <v>12618</v>
      </c>
      <c r="I531" s="1">
        <v>4919.29052734375</v>
      </c>
      <c r="J531" s="1">
        <v>7208.8056640625</v>
      </c>
      <c r="K531" s="1">
        <v>2322.824951171875</v>
      </c>
      <c r="L531" s="1">
        <v>1895.818603515625</v>
      </c>
      <c r="M531" s="1">
        <v>5504.1337890625</v>
      </c>
      <c r="N531" s="1">
        <v>3249.495849609375</v>
      </c>
      <c r="O531" s="1">
        <v>3715.414794921875</v>
      </c>
      <c r="P531" s="1">
        <v>5034.650390625</v>
      </c>
      <c r="Q531" s="1">
        <v>1918.175048828125</v>
      </c>
      <c r="R531" s="1">
        <v>3116.4755859375</v>
      </c>
      <c r="S531" s="1">
        <v>4817.7939453125</v>
      </c>
      <c r="T531" s="1">
        <v>3849.763916015625</v>
      </c>
      <c r="U531" s="1">
        <v>1057.4554443359375</v>
      </c>
      <c r="V531" s="1">
        <v>2659.2880859375</v>
      </c>
      <c r="W531" s="1">
        <v>812.65338134765625</v>
      </c>
      <c r="X531" s="1">
        <v>5914.32421875</v>
      </c>
      <c r="Y531" s="1">
        <v>15542.1357421875</v>
      </c>
      <c r="Z531" s="1">
        <v>3330.04345703125</v>
      </c>
      <c r="AA531" s="1">
        <v>28532.48046875</v>
      </c>
      <c r="AB531" s="1">
        <v>1340.8897705078125</v>
      </c>
      <c r="AC531" s="1">
        <v>5547.72900390625</v>
      </c>
      <c r="AD531" s="1">
        <v>2683.184814453125</v>
      </c>
      <c r="AE531" s="1">
        <v>4610.32763671875</v>
      </c>
      <c r="AF531" s="1">
        <v>21986.791015625</v>
      </c>
      <c r="AG531" s="1">
        <v>30519.7734375</v>
      </c>
      <c r="AH531" s="1">
        <v>8085.27001953125</v>
      </c>
      <c r="AI531" s="1">
        <v>1895.818603515625</v>
      </c>
      <c r="AJ531" s="1">
        <v>12543.4248046875</v>
      </c>
      <c r="AK531" s="1">
        <v>1873.4622802734375</v>
      </c>
      <c r="AL531" s="1">
        <v>196487.6875</v>
      </c>
      <c r="AM531" s="1">
        <v>153672.140625</v>
      </c>
      <c r="AN531" s="1">
        <v>42815.5390625</v>
      </c>
      <c r="AO531" t="s">
        <v>13341</v>
      </c>
    </row>
    <row r="532" spans="1:41" x14ac:dyDescent="0.25">
      <c r="A532" s="1">
        <v>2014</v>
      </c>
      <c r="B532" t="s">
        <v>616</v>
      </c>
      <c r="C532" t="s">
        <v>6975</v>
      </c>
      <c r="D532" t="s">
        <v>7184</v>
      </c>
      <c r="E532" t="s">
        <v>7401</v>
      </c>
      <c r="F532" t="s">
        <v>8565</v>
      </c>
      <c r="G532" t="s">
        <v>10744</v>
      </c>
      <c r="H532" t="s">
        <v>12618</v>
      </c>
      <c r="I532" s="1">
        <v>4400.7990000000009</v>
      </c>
      <c r="J532" s="1">
        <v>6449</v>
      </c>
      <c r="K532" s="1">
        <v>2078</v>
      </c>
      <c r="L532" s="1">
        <v>1696</v>
      </c>
      <c r="M532" s="1">
        <v>4924</v>
      </c>
      <c r="N532" s="1">
        <v>2907</v>
      </c>
      <c r="O532" s="1">
        <v>3323.811369999999</v>
      </c>
      <c r="P532" s="1">
        <v>4504</v>
      </c>
      <c r="Q532" s="1">
        <v>1716</v>
      </c>
      <c r="R532" s="1">
        <v>2788</v>
      </c>
      <c r="S532" s="1">
        <v>4310</v>
      </c>
      <c r="T532" s="1">
        <v>3444</v>
      </c>
      <c r="U532" s="1">
        <v>946</v>
      </c>
      <c r="V532" s="1">
        <v>2379</v>
      </c>
      <c r="W532" s="1">
        <v>727</v>
      </c>
      <c r="X532" s="1">
        <v>5290.9565242933959</v>
      </c>
      <c r="Y532" s="1">
        <v>13904</v>
      </c>
      <c r="Z532" s="1">
        <v>2979.058</v>
      </c>
      <c r="AA532" s="1">
        <v>25525.166405932989</v>
      </c>
      <c r="AB532" s="1">
        <v>1199.560475259</v>
      </c>
      <c r="AC532" s="1">
        <v>4963</v>
      </c>
      <c r="AD532" s="1">
        <v>2400.3780000000002</v>
      </c>
      <c r="AE532" s="1">
        <v>4124.4006741669309</v>
      </c>
      <c r="AF532" s="1">
        <v>19669.389800000001</v>
      </c>
      <c r="AG532" s="1">
        <v>27303</v>
      </c>
      <c r="AH532" s="1">
        <v>7233.0854000000018</v>
      </c>
      <c r="AI532" s="1">
        <v>1696</v>
      </c>
      <c r="AJ532" s="1">
        <v>11221.35232451111</v>
      </c>
      <c r="AK532" s="1">
        <v>1676</v>
      </c>
      <c r="AL532" s="1">
        <v>175777.9375</v>
      </c>
      <c r="AM532" s="1">
        <v>137475.171875</v>
      </c>
      <c r="AN532" s="1">
        <v>38302.79296875</v>
      </c>
      <c r="AO532" t="s">
        <v>13342</v>
      </c>
    </row>
    <row r="533" spans="1:41" x14ac:dyDescent="0.25">
      <c r="A533" s="1">
        <v>2014</v>
      </c>
      <c r="B533" t="s">
        <v>616</v>
      </c>
      <c r="C533" t="s">
        <v>6975</v>
      </c>
      <c r="D533" t="s">
        <v>7184</v>
      </c>
      <c r="E533" t="s">
        <v>7402</v>
      </c>
      <c r="F533" t="s">
        <v>8566</v>
      </c>
      <c r="G533" t="s">
        <v>10745</v>
      </c>
      <c r="H533" t="s">
        <v>12618</v>
      </c>
      <c r="I533" s="1">
        <v>6587.1142578125</v>
      </c>
      <c r="J533" s="1">
        <v>12490.494140625</v>
      </c>
      <c r="K533" s="1">
        <v>978.09039306640625</v>
      </c>
      <c r="L533" s="1">
        <v>2437.960205078125</v>
      </c>
      <c r="M533" s="1">
        <v>4245.47119140625</v>
      </c>
      <c r="N533" s="1">
        <v>2705.11865234375</v>
      </c>
      <c r="O533" s="1">
        <v>3569.5341796875</v>
      </c>
      <c r="P533" s="1">
        <v>5966.91015625</v>
      </c>
      <c r="Q533" s="1">
        <v>2104.925537109375</v>
      </c>
      <c r="R533" s="1">
        <v>2989.044189453125</v>
      </c>
      <c r="S533" s="1">
        <v>5214.619140625</v>
      </c>
      <c r="T533" s="1">
        <v>7718.53076171875</v>
      </c>
      <c r="U533" s="1">
        <v>975.85479736328125</v>
      </c>
      <c r="V533" s="1">
        <v>5025.7080078125</v>
      </c>
      <c r="W533" s="1">
        <v>1858.47119140625</v>
      </c>
      <c r="X533" s="1">
        <v>9304.5400390625</v>
      </c>
      <c r="Y533" s="1">
        <v>26288.833984375</v>
      </c>
      <c r="Z533" s="1">
        <v>4723.1435546875</v>
      </c>
      <c r="AA533" s="1">
        <v>34539.578125</v>
      </c>
      <c r="AB533" s="1">
        <v>990.84423828125</v>
      </c>
      <c r="AC533" s="1">
        <v>3539.010498046875</v>
      </c>
      <c r="AD533" s="1">
        <v>9783.3837890625</v>
      </c>
      <c r="AE533" s="1">
        <v>5841.853515625</v>
      </c>
      <c r="AF533" s="1">
        <v>8872.275390625</v>
      </c>
      <c r="AG533" s="1">
        <v>40838.34765625</v>
      </c>
      <c r="AH533" s="1">
        <v>9222.1962890625</v>
      </c>
      <c r="AI533" s="1">
        <v>2180.862060546875</v>
      </c>
      <c r="AJ533" s="1">
        <v>16053.501953125</v>
      </c>
      <c r="AK533" s="1">
        <v>5498.544921875</v>
      </c>
      <c r="AL533" s="1">
        <v>242544.78125</v>
      </c>
      <c r="AM533" s="1">
        <v>181979.671875</v>
      </c>
      <c r="AN533" s="1">
        <v>60565.0859375</v>
      </c>
      <c r="AO533" t="s">
        <v>13343</v>
      </c>
    </row>
    <row r="534" spans="1:41" x14ac:dyDescent="0.25">
      <c r="A534" s="1">
        <v>2014</v>
      </c>
      <c r="B534" t="s">
        <v>616</v>
      </c>
      <c r="C534" t="s">
        <v>6975</v>
      </c>
      <c r="D534" t="s">
        <v>7184</v>
      </c>
      <c r="E534" t="s">
        <v>7402</v>
      </c>
      <c r="F534" t="s">
        <v>8566</v>
      </c>
      <c r="G534" t="s">
        <v>10746</v>
      </c>
      <c r="H534" t="s">
        <v>12618</v>
      </c>
      <c r="I534" s="1">
        <v>5892.8345399999998</v>
      </c>
      <c r="J534" s="1">
        <v>11174</v>
      </c>
      <c r="K534" s="1">
        <v>875</v>
      </c>
      <c r="L534" s="1">
        <v>2181</v>
      </c>
      <c r="M534" s="1">
        <v>3798</v>
      </c>
      <c r="N534" s="1">
        <v>2420</v>
      </c>
      <c r="O534" s="1">
        <v>3193.3064399999998</v>
      </c>
      <c r="P534" s="1">
        <v>5338</v>
      </c>
      <c r="Q534" s="1">
        <v>1883.067</v>
      </c>
      <c r="R534" s="1">
        <v>2674</v>
      </c>
      <c r="S534" s="1">
        <v>4665</v>
      </c>
      <c r="T534" s="1">
        <v>6905</v>
      </c>
      <c r="U534" s="1">
        <v>873</v>
      </c>
      <c r="V534" s="1">
        <v>4496</v>
      </c>
      <c r="W534" s="1">
        <v>1662.5889099999999</v>
      </c>
      <c r="X534" s="1">
        <v>8323.8448639499984</v>
      </c>
      <c r="Y534" s="1">
        <v>23518</v>
      </c>
      <c r="Z534" s="1">
        <v>4225.326</v>
      </c>
      <c r="AA534" s="1">
        <v>30899.117200000001</v>
      </c>
      <c r="AB534" s="1">
        <v>886.40958662116054</v>
      </c>
      <c r="AC534" s="1">
        <v>3166</v>
      </c>
      <c r="AD534" s="1">
        <v>8752.2179999999989</v>
      </c>
      <c r="AE534" s="1">
        <v>5226.1240699999998</v>
      </c>
      <c r="AF534" s="1">
        <v>7937.1401900000001</v>
      </c>
      <c r="AG534" s="1">
        <v>36534</v>
      </c>
      <c r="AH534" s="1">
        <v>8250.1796199999862</v>
      </c>
      <c r="AI534" s="1">
        <v>1951</v>
      </c>
      <c r="AJ534" s="1">
        <v>14361.46803628889</v>
      </c>
      <c r="AK534" s="1">
        <v>4919</v>
      </c>
      <c r="AL534" s="1">
        <v>216980.609375</v>
      </c>
      <c r="AM534" s="1">
        <v>162799.078125</v>
      </c>
      <c r="AN534" s="1">
        <v>54181.55078125</v>
      </c>
      <c r="AO534" t="s">
        <v>13344</v>
      </c>
    </row>
    <row r="535" spans="1:41" x14ac:dyDescent="0.25">
      <c r="A535" s="1">
        <v>2014</v>
      </c>
      <c r="B535" t="s">
        <v>616</v>
      </c>
      <c r="C535" t="s">
        <v>6975</v>
      </c>
      <c r="D535" t="s">
        <v>7184</v>
      </c>
      <c r="E535" t="s">
        <v>7403</v>
      </c>
      <c r="F535" t="s">
        <v>8567</v>
      </c>
      <c r="G535" t="s">
        <v>10747</v>
      </c>
      <c r="H535" t="s">
        <v>12618</v>
      </c>
      <c r="I535" s="1">
        <v>10483.705078125</v>
      </c>
      <c r="J535" s="1">
        <v>12455.841796875</v>
      </c>
      <c r="K535" s="1">
        <v>2756.538330078125</v>
      </c>
      <c r="L535" s="1">
        <v>2405.54345703125</v>
      </c>
      <c r="M535" s="1">
        <v>7640.283203125</v>
      </c>
      <c r="N535" s="1">
        <v>6476.63525390625</v>
      </c>
      <c r="O535" s="1">
        <v>5160.48046875</v>
      </c>
      <c r="P535" s="1">
        <v>5424.76904296875</v>
      </c>
      <c r="Q535" s="1">
        <v>3276.323486328125</v>
      </c>
      <c r="R535" s="1">
        <v>5652.8037109375</v>
      </c>
      <c r="S535" s="1">
        <v>8122.0625</v>
      </c>
      <c r="T535" s="1">
        <v>6173.70654296875</v>
      </c>
      <c r="U535" s="1">
        <v>1519.1141357421875</v>
      </c>
      <c r="V535" s="1">
        <v>4523.8076171875</v>
      </c>
      <c r="W535" s="1">
        <v>2329.531982421875</v>
      </c>
      <c r="X535" s="1">
        <v>8747.255859375</v>
      </c>
      <c r="Y535" s="1">
        <v>30646.087890625</v>
      </c>
      <c r="Z535" s="1">
        <v>3861.243896484375</v>
      </c>
      <c r="AA535" s="1">
        <v>41268.18359375</v>
      </c>
      <c r="AB535" s="1">
        <v>1899.375244140625</v>
      </c>
      <c r="AC535" s="1">
        <v>8413.8134765625</v>
      </c>
      <c r="AD535" s="1">
        <v>5304.388671875</v>
      </c>
      <c r="AE535" s="1">
        <v>8262.015625</v>
      </c>
      <c r="AF535" s="1">
        <v>30087.900390625</v>
      </c>
      <c r="AG535" s="1">
        <v>78439.5</v>
      </c>
      <c r="AH535" s="1">
        <v>11926.009765625</v>
      </c>
      <c r="AI535" s="1">
        <v>2902.972412109375</v>
      </c>
      <c r="AJ535" s="1">
        <v>17046.24609375</v>
      </c>
      <c r="AK535" s="1">
        <v>3632.9072265625</v>
      </c>
      <c r="AL535" s="1">
        <v>336839.0625</v>
      </c>
      <c r="AM535" s="1">
        <v>270243.53125</v>
      </c>
      <c r="AN535" s="1">
        <v>66595.515625</v>
      </c>
      <c r="AO535" t="s">
        <v>13345</v>
      </c>
    </row>
    <row r="536" spans="1:41" x14ac:dyDescent="0.25">
      <c r="A536" s="1">
        <v>2014</v>
      </c>
      <c r="B536" t="s">
        <v>616</v>
      </c>
      <c r="C536" t="s">
        <v>6975</v>
      </c>
      <c r="D536" t="s">
        <v>7184</v>
      </c>
      <c r="E536" t="s">
        <v>7403</v>
      </c>
      <c r="F536" t="s">
        <v>8567</v>
      </c>
      <c r="G536" t="s">
        <v>10748</v>
      </c>
      <c r="H536" t="s">
        <v>12618</v>
      </c>
      <c r="I536" s="1">
        <v>9378.7258899999997</v>
      </c>
      <c r="J536" s="1">
        <v>11143</v>
      </c>
      <c r="K536" s="1">
        <v>2466</v>
      </c>
      <c r="L536" s="1">
        <v>2152</v>
      </c>
      <c r="M536" s="1">
        <v>6835</v>
      </c>
      <c r="N536" s="1">
        <v>5794</v>
      </c>
      <c r="O536" s="1">
        <v>4616.5677099999994</v>
      </c>
      <c r="P536" s="1">
        <v>4853</v>
      </c>
      <c r="Q536" s="1">
        <v>2931</v>
      </c>
      <c r="R536" s="1">
        <v>5057</v>
      </c>
      <c r="S536" s="1">
        <v>7266</v>
      </c>
      <c r="T536" s="1">
        <v>5523</v>
      </c>
      <c r="U536" s="1">
        <v>1359</v>
      </c>
      <c r="V536" s="1">
        <v>4047</v>
      </c>
      <c r="W536" s="1">
        <v>2084</v>
      </c>
      <c r="X536" s="1">
        <v>7825.2983541933954</v>
      </c>
      <c r="Y536" s="1">
        <v>27416</v>
      </c>
      <c r="Z536" s="1">
        <v>3454.27</v>
      </c>
      <c r="AA536" s="1">
        <v>36918.531673944148</v>
      </c>
      <c r="AB536" s="1">
        <v>1699.1816752590009</v>
      </c>
      <c r="AC536" s="1">
        <v>7527</v>
      </c>
      <c r="AD536" s="1">
        <v>4745.3079999999991</v>
      </c>
      <c r="AE536" s="1">
        <v>7391.2018724278014</v>
      </c>
      <c r="AF536" s="1">
        <v>26916.645414490082</v>
      </c>
      <c r="AG536" s="1">
        <v>70172</v>
      </c>
      <c r="AH536" s="1">
        <v>10669.012120000019</v>
      </c>
      <c r="AI536" s="1">
        <v>2597</v>
      </c>
      <c r="AJ536" s="1">
        <v>15249.57809371111</v>
      </c>
      <c r="AK536" s="1">
        <v>3250</v>
      </c>
      <c r="AL536" s="1">
        <v>301336.3125</v>
      </c>
      <c r="AM536" s="1">
        <v>241759.953125</v>
      </c>
      <c r="AN536" s="1">
        <v>59576.3671875</v>
      </c>
      <c r="AO536" t="s">
        <v>13346</v>
      </c>
    </row>
    <row r="537" spans="1:41" x14ac:dyDescent="0.25">
      <c r="A537" s="1">
        <v>2014</v>
      </c>
      <c r="B537" t="s">
        <v>616</v>
      </c>
      <c r="C537" t="s">
        <v>6975</v>
      </c>
      <c r="D537" t="s">
        <v>7184</v>
      </c>
      <c r="E537" t="s">
        <v>7404</v>
      </c>
      <c r="F537" t="s">
        <v>8568</v>
      </c>
      <c r="G537" t="s">
        <v>10749</v>
      </c>
      <c r="H537" t="s">
        <v>12618</v>
      </c>
      <c r="I537" s="1">
        <v>3612.641845703125</v>
      </c>
      <c r="J537" s="1">
        <v>2766.5986328125</v>
      </c>
      <c r="K537" s="1">
        <v>191.14680480957031</v>
      </c>
      <c r="L537" s="1">
        <v>128.54902648925781</v>
      </c>
      <c r="M537" s="1">
        <v>168.79045104980469</v>
      </c>
      <c r="N537" s="1">
        <v>631.56695556640625</v>
      </c>
      <c r="O537" s="1">
        <v>626.96051025390625</v>
      </c>
      <c r="P537" s="1">
        <v>565.61572265625</v>
      </c>
      <c r="Q537" s="1">
        <v>1252.8868408203125</v>
      </c>
      <c r="R537" s="1">
        <v>1039.5703125</v>
      </c>
      <c r="S537" s="1">
        <v>1482.2261962890625</v>
      </c>
      <c r="T537" s="1">
        <v>3100.825927734375</v>
      </c>
      <c r="U537" s="1">
        <v>751.17340087890625</v>
      </c>
      <c r="V537" s="1">
        <v>1104.40380859375</v>
      </c>
      <c r="W537" s="1">
        <v>560.95172119140625</v>
      </c>
      <c r="X537" s="1">
        <v>2348.95947265625</v>
      </c>
      <c r="Y537" s="1">
        <v>11006.0322265625</v>
      </c>
      <c r="Z537" s="1">
        <v>340.89749145507813</v>
      </c>
      <c r="AA537" s="1">
        <v>13320.91796875</v>
      </c>
      <c r="AB537" s="1">
        <v>151.79055786132813</v>
      </c>
      <c r="AC537" s="1">
        <v>1428.5709228515625</v>
      </c>
      <c r="AD537" s="1">
        <v>3835.5888671875</v>
      </c>
      <c r="AE537" s="1">
        <v>1293.4044189453125</v>
      </c>
      <c r="AF537" s="1">
        <v>2954.7119140625</v>
      </c>
      <c r="AG537" s="1">
        <v>14464.5595703125</v>
      </c>
      <c r="AH537" s="1">
        <v>3133.3271484375</v>
      </c>
      <c r="AI537" s="1">
        <v>690.811279296875</v>
      </c>
      <c r="AJ537" s="1">
        <v>8029.4365234375</v>
      </c>
      <c r="AK537" s="1">
        <v>3756.98486328125</v>
      </c>
      <c r="AL537" s="1">
        <v>84739.90625</v>
      </c>
      <c r="AM537" s="1">
        <v>64691.5390625</v>
      </c>
      <c r="AN537" s="1">
        <v>20048.365234375</v>
      </c>
      <c r="AO537" t="s">
        <v>13347</v>
      </c>
    </row>
    <row r="538" spans="1:41" x14ac:dyDescent="0.25">
      <c r="A538" s="1">
        <v>2014</v>
      </c>
      <c r="B538" t="s">
        <v>616</v>
      </c>
      <c r="C538" t="s">
        <v>6975</v>
      </c>
      <c r="D538" t="s">
        <v>7184</v>
      </c>
      <c r="E538" t="s">
        <v>7404</v>
      </c>
      <c r="F538" t="s">
        <v>8568</v>
      </c>
      <c r="G538" t="s">
        <v>10750</v>
      </c>
      <c r="H538" t="s">
        <v>12618</v>
      </c>
      <c r="I538" s="1">
        <v>3231.8705299999988</v>
      </c>
      <c r="J538" s="1">
        <v>2475</v>
      </c>
      <c r="K538" s="1">
        <v>171</v>
      </c>
      <c r="L538" s="1">
        <v>115</v>
      </c>
      <c r="M538" s="1">
        <v>151</v>
      </c>
      <c r="N538" s="1">
        <v>565</v>
      </c>
      <c r="O538" s="1">
        <v>560.87906000000009</v>
      </c>
      <c r="P538" s="1">
        <v>506</v>
      </c>
      <c r="Q538" s="1">
        <v>1120.8330000000001</v>
      </c>
      <c r="R538" s="1">
        <v>930</v>
      </c>
      <c r="S538" s="1">
        <v>1326</v>
      </c>
      <c r="T538" s="1">
        <v>2774</v>
      </c>
      <c r="U538" s="1">
        <v>672</v>
      </c>
      <c r="V538" s="1">
        <v>988</v>
      </c>
      <c r="W538" s="1">
        <v>501.82758999999999</v>
      </c>
      <c r="X538" s="1">
        <v>2101.3798989000002</v>
      </c>
      <c r="Y538" s="1">
        <v>9846</v>
      </c>
      <c r="Z538" s="1">
        <v>304.96699999999998</v>
      </c>
      <c r="AA538" s="1">
        <v>11916.89782</v>
      </c>
      <c r="AB538" s="1">
        <v>135.79188805000001</v>
      </c>
      <c r="AC538" s="1">
        <v>1278</v>
      </c>
      <c r="AD538" s="1">
        <v>3431.319</v>
      </c>
      <c r="AE538" s="1">
        <v>1157.07997</v>
      </c>
      <c r="AF538" s="1">
        <v>2643.286160000001</v>
      </c>
      <c r="AG538" s="1">
        <v>12940</v>
      </c>
      <c r="AH538" s="1">
        <v>2803.0755086339141</v>
      </c>
      <c r="AI538" s="1">
        <v>618</v>
      </c>
      <c r="AJ538" s="1">
        <v>7183.1366362888884</v>
      </c>
      <c r="AK538" s="1">
        <v>3361</v>
      </c>
      <c r="AL538" s="1">
        <v>75808.3359375</v>
      </c>
      <c r="AM538" s="1">
        <v>57873.0703125</v>
      </c>
      <c r="AN538" s="1">
        <v>17935.2734375</v>
      </c>
      <c r="AO538" t="s">
        <v>13348</v>
      </c>
    </row>
    <row r="539" spans="1:41" x14ac:dyDescent="0.25">
      <c r="A539" s="1">
        <v>2014</v>
      </c>
      <c r="B539" t="s">
        <v>616</v>
      </c>
      <c r="C539" t="s">
        <v>6975</v>
      </c>
      <c r="D539" t="s">
        <v>7184</v>
      </c>
      <c r="E539" t="s">
        <v>7405</v>
      </c>
      <c r="F539" t="s">
        <v>8569</v>
      </c>
      <c r="G539" t="s">
        <v>10751</v>
      </c>
      <c r="H539" t="s">
        <v>12618</v>
      </c>
      <c r="I539" s="1">
        <v>2211.91259765625</v>
      </c>
      <c r="J539" s="1">
        <v>5503.01611328125</v>
      </c>
      <c r="K539" s="1">
        <v>53.655246734619141</v>
      </c>
      <c r="L539" s="1">
        <v>355.46600341796875</v>
      </c>
      <c r="M539" s="1">
        <v>1743.79541015625</v>
      </c>
      <c r="N539" s="1">
        <v>1145.7630615234375</v>
      </c>
      <c r="O539" s="1">
        <v>1047.6529541015625</v>
      </c>
      <c r="P539" s="1">
        <v>1712.49658203125</v>
      </c>
      <c r="Q539" s="1">
        <v>770.01873779296875</v>
      </c>
      <c r="R539" s="1">
        <v>751.17340087890625</v>
      </c>
      <c r="S539" s="1">
        <v>2717.41455078125</v>
      </c>
      <c r="T539" s="1">
        <v>1803.039794921875</v>
      </c>
      <c r="U539" s="1">
        <v>107.31049346923828</v>
      </c>
      <c r="V539" s="1">
        <v>755.64471435546875</v>
      </c>
      <c r="W539" s="1">
        <v>253.82595825195313</v>
      </c>
      <c r="X539" s="1">
        <v>2028.001220703125</v>
      </c>
      <c r="Y539" s="1">
        <v>10176.611328125</v>
      </c>
      <c r="Z539" s="1">
        <v>2423.4072265625</v>
      </c>
      <c r="AA539" s="1">
        <v>7196.8642578125</v>
      </c>
      <c r="AB539" s="1">
        <v>242.73117065429688</v>
      </c>
      <c r="AC539" s="1">
        <v>1201.6539306640625</v>
      </c>
      <c r="AD539" s="1">
        <v>3264.28662109375</v>
      </c>
      <c r="AE539" s="1">
        <v>1637.1885986328125</v>
      </c>
      <c r="AF539" s="1">
        <v>3283.8779296875</v>
      </c>
      <c r="AG539" s="1">
        <v>8665.322265625</v>
      </c>
      <c r="AH539" s="1">
        <v>3277.248291015625</v>
      </c>
      <c r="AI539" s="1">
        <v>726.5814208984375</v>
      </c>
      <c r="AJ539" s="1">
        <v>6000.98828125</v>
      </c>
      <c r="AK539" s="1">
        <v>667.33709716796875</v>
      </c>
      <c r="AL539" s="1">
        <v>71724.28125</v>
      </c>
      <c r="AM539" s="1">
        <v>53898.71484375</v>
      </c>
      <c r="AN539" s="1">
        <v>17825.5703125</v>
      </c>
      <c r="AO539" t="s">
        <v>13349</v>
      </c>
    </row>
    <row r="540" spans="1:41" x14ac:dyDescent="0.25">
      <c r="A540" s="1">
        <v>2014</v>
      </c>
      <c r="B540" t="s">
        <v>616</v>
      </c>
      <c r="C540" t="s">
        <v>6975</v>
      </c>
      <c r="D540" t="s">
        <v>7184</v>
      </c>
      <c r="E540" t="s">
        <v>7405</v>
      </c>
      <c r="F540" t="s">
        <v>8569</v>
      </c>
      <c r="G540" t="s">
        <v>10752</v>
      </c>
      <c r="H540" t="s">
        <v>12618</v>
      </c>
      <c r="I540" s="1">
        <v>1978.7776899999999</v>
      </c>
      <c r="J540" s="1">
        <v>4923</v>
      </c>
      <c r="K540" s="1">
        <v>48</v>
      </c>
      <c r="L540" s="1">
        <v>318</v>
      </c>
      <c r="M540" s="1">
        <v>1560</v>
      </c>
      <c r="N540" s="1">
        <v>1025</v>
      </c>
      <c r="O540" s="1">
        <v>937.23070999999982</v>
      </c>
      <c r="P540" s="1">
        <v>1532</v>
      </c>
      <c r="Q540" s="1">
        <v>688.85900000000004</v>
      </c>
      <c r="R540" s="1">
        <v>672</v>
      </c>
      <c r="S540" s="1">
        <v>2431</v>
      </c>
      <c r="T540" s="1">
        <v>1613</v>
      </c>
      <c r="U540" s="1">
        <v>96</v>
      </c>
      <c r="V540" s="1">
        <v>676</v>
      </c>
      <c r="W540" s="1">
        <v>227.07277999999999</v>
      </c>
      <c r="X540" s="1">
        <v>1814.250562499999</v>
      </c>
      <c r="Y540" s="1">
        <v>9104</v>
      </c>
      <c r="Z540" s="1">
        <v>2167.9810000000002</v>
      </c>
      <c r="AA540" s="1">
        <v>6438.3172600000007</v>
      </c>
      <c r="AB540" s="1">
        <v>217.14738045000001</v>
      </c>
      <c r="AC540" s="1">
        <v>1075</v>
      </c>
      <c r="AD540" s="1">
        <v>2920.232</v>
      </c>
      <c r="AE540" s="1">
        <v>1464.62951</v>
      </c>
      <c r="AF540" s="1">
        <v>2937.7583199999981</v>
      </c>
      <c r="AG540" s="1">
        <v>7752</v>
      </c>
      <c r="AH540" s="1">
        <v>2931.8274250022419</v>
      </c>
      <c r="AI540" s="1">
        <v>650</v>
      </c>
      <c r="AJ540" s="1">
        <v>5368.4859900000001</v>
      </c>
      <c r="AK540" s="1">
        <v>597</v>
      </c>
      <c r="AL540" s="1">
        <v>64164.56640625</v>
      </c>
      <c r="AM540" s="1">
        <v>48217.8046875</v>
      </c>
      <c r="AN540" s="1">
        <v>15946.7607421875</v>
      </c>
      <c r="AO540" t="s">
        <v>13350</v>
      </c>
    </row>
    <row r="541" spans="1:41" x14ac:dyDescent="0.25">
      <c r="A541" s="1">
        <v>2014</v>
      </c>
      <c r="B541" t="s">
        <v>616</v>
      </c>
      <c r="C541" t="s">
        <v>6975</v>
      </c>
      <c r="D541" t="s">
        <v>7184</v>
      </c>
      <c r="E541" t="s">
        <v>7406</v>
      </c>
      <c r="F541" t="s">
        <v>8570</v>
      </c>
      <c r="G541" t="s">
        <v>10753</v>
      </c>
      <c r="H541" t="s">
        <v>12618</v>
      </c>
      <c r="I541" s="1">
        <v>5564.41455078125</v>
      </c>
      <c r="J541" s="1">
        <v>5247.03564453125</v>
      </c>
      <c r="K541" s="1">
        <v>433.71322631835938</v>
      </c>
      <c r="L541" s="1">
        <v>509.72482299804688</v>
      </c>
      <c r="M541" s="1">
        <v>2136.1494140625</v>
      </c>
      <c r="N541" s="1">
        <v>3227.139404296875</v>
      </c>
      <c r="O541" s="1">
        <v>1445.0657958984375</v>
      </c>
      <c r="P541" s="1">
        <v>390.11834716796875</v>
      </c>
      <c r="Q541" s="1">
        <v>1358.1484375</v>
      </c>
      <c r="R541" s="1">
        <v>2536.328125</v>
      </c>
      <c r="S541" s="1">
        <v>3304.268798828125</v>
      </c>
      <c r="T541" s="1">
        <v>2323.94287109375</v>
      </c>
      <c r="U541" s="1">
        <v>461.65866088867188</v>
      </c>
      <c r="V541" s="1">
        <v>1864.519775390625</v>
      </c>
      <c r="W541" s="1">
        <v>1516.8785400390625</v>
      </c>
      <c r="X541" s="1">
        <v>2832.931884765625</v>
      </c>
      <c r="Y541" s="1">
        <v>15103.951171875</v>
      </c>
      <c r="Z541" s="1">
        <v>531.2003173828125</v>
      </c>
      <c r="AA541" s="1">
        <v>12735.7041015625</v>
      </c>
      <c r="AB541" s="1">
        <v>558.4853515625</v>
      </c>
      <c r="AC541" s="1">
        <v>2866.084228515625</v>
      </c>
      <c r="AD541" s="1">
        <v>2621.2041015625</v>
      </c>
      <c r="AE541" s="1">
        <v>3651.68798828125</v>
      </c>
      <c r="AF541" s="1">
        <v>8101.10986328125</v>
      </c>
      <c r="AG541" s="1">
        <v>47919.72265625</v>
      </c>
      <c r="AH541" s="1">
        <v>3840.7392578125</v>
      </c>
      <c r="AI541" s="1">
        <v>1007.1536865234375</v>
      </c>
      <c r="AJ541" s="1">
        <v>4502.82177734375</v>
      </c>
      <c r="AK541" s="1">
        <v>1759.4449462890625</v>
      </c>
      <c r="AL541" s="1">
        <v>140351.34375</v>
      </c>
      <c r="AM541" s="1">
        <v>116571.3671875</v>
      </c>
      <c r="AN541" s="1">
        <v>23779.978515625</v>
      </c>
      <c r="AO541" t="s">
        <v>13351</v>
      </c>
    </row>
    <row r="542" spans="1:41" x14ac:dyDescent="0.25">
      <c r="A542" s="1">
        <v>2014</v>
      </c>
      <c r="B542" t="s">
        <v>616</v>
      </c>
      <c r="C542" t="s">
        <v>6975</v>
      </c>
      <c r="D542" t="s">
        <v>7184</v>
      </c>
      <c r="E542" t="s">
        <v>7406</v>
      </c>
      <c r="F542" t="s">
        <v>8570</v>
      </c>
      <c r="G542" t="s">
        <v>10754</v>
      </c>
      <c r="H542" t="s">
        <v>12618</v>
      </c>
      <c r="I542" s="1">
        <v>4977.9268899999988</v>
      </c>
      <c r="J542" s="1">
        <v>4694</v>
      </c>
      <c r="K542" s="1">
        <v>388</v>
      </c>
      <c r="L542" s="1">
        <v>456</v>
      </c>
      <c r="M542" s="1">
        <v>1911</v>
      </c>
      <c r="N542" s="1">
        <v>2887</v>
      </c>
      <c r="O542" s="1">
        <v>1292.7563399999999</v>
      </c>
      <c r="P542" s="1">
        <v>349</v>
      </c>
      <c r="Q542" s="1">
        <v>1215</v>
      </c>
      <c r="R542" s="1">
        <v>2269</v>
      </c>
      <c r="S542" s="1">
        <v>2956</v>
      </c>
      <c r="T542" s="1">
        <v>2079</v>
      </c>
      <c r="U542" s="1">
        <v>413</v>
      </c>
      <c r="V542" s="1">
        <v>1668</v>
      </c>
      <c r="W542" s="1">
        <v>1357</v>
      </c>
      <c r="X542" s="1">
        <v>2534.3418299</v>
      </c>
      <c r="Y542" s="1">
        <v>13512</v>
      </c>
      <c r="Z542" s="1">
        <v>475.21199999999999</v>
      </c>
      <c r="AA542" s="1">
        <v>11393.365268011161</v>
      </c>
      <c r="AB542" s="1">
        <v>499.6212000000001</v>
      </c>
      <c r="AC542" s="1">
        <v>2564</v>
      </c>
      <c r="AD542" s="1">
        <v>2344.9299999999998</v>
      </c>
      <c r="AE542" s="1">
        <v>3266.8011982608709</v>
      </c>
      <c r="AF542" s="1">
        <v>7247.25561449008</v>
      </c>
      <c r="AG542" s="1">
        <v>42869</v>
      </c>
      <c r="AH542" s="1">
        <v>3435.9267200000181</v>
      </c>
      <c r="AI542" s="1">
        <v>901</v>
      </c>
      <c r="AJ542" s="1">
        <v>4028.2257691999989</v>
      </c>
      <c r="AK542" s="1">
        <v>1574</v>
      </c>
      <c r="AL542" s="1">
        <v>125558.3671875</v>
      </c>
      <c r="AM542" s="1">
        <v>104284.7890625</v>
      </c>
      <c r="AN542" s="1">
        <v>21273.57421875</v>
      </c>
      <c r="AO542" t="s">
        <v>13352</v>
      </c>
    </row>
    <row r="543" spans="1:41" x14ac:dyDescent="0.25">
      <c r="A543" s="1">
        <v>2014</v>
      </c>
      <c r="B543" t="s">
        <v>616</v>
      </c>
      <c r="C543" t="s">
        <v>6975</v>
      </c>
      <c r="D543" t="s">
        <v>7184</v>
      </c>
      <c r="E543" t="s">
        <v>7407</v>
      </c>
      <c r="F543" t="s">
        <v>8571</v>
      </c>
      <c r="G543" t="s">
        <v>10755</v>
      </c>
      <c r="H543" t="s">
        <v>12618</v>
      </c>
      <c r="I543" s="1">
        <v>17070.818359375</v>
      </c>
      <c r="J543" s="1">
        <v>24946.3359375</v>
      </c>
      <c r="K543" s="1">
        <v>3734.628662109375</v>
      </c>
      <c r="L543" s="1">
        <v>4843.50390625</v>
      </c>
      <c r="M543" s="1">
        <v>11885.7548828125</v>
      </c>
      <c r="N543" s="1">
        <v>9181.75390625</v>
      </c>
      <c r="O543" s="1">
        <v>8730.0146484375</v>
      </c>
      <c r="P543" s="1">
        <v>11391.6796875</v>
      </c>
      <c r="Q543" s="1">
        <v>5381.2490234375</v>
      </c>
      <c r="R543" s="1">
        <v>8641.84765625</v>
      </c>
      <c r="S543" s="1">
        <v>13336.681640625</v>
      </c>
      <c r="T543" s="1">
        <v>13892.2373046875</v>
      </c>
      <c r="U543" s="1">
        <v>2494.968994140625</v>
      </c>
      <c r="V543" s="1">
        <v>9549.515625</v>
      </c>
      <c r="W543" s="1">
        <v>4188.0029296875</v>
      </c>
      <c r="X543" s="1">
        <v>18051.796875</v>
      </c>
      <c r="Y543" s="1">
        <v>56934.921875</v>
      </c>
      <c r="Z543" s="1">
        <v>8584.3876953125</v>
      </c>
      <c r="AA543" s="1">
        <v>75807.765625</v>
      </c>
      <c r="AB543" s="1">
        <v>2890.219482421875</v>
      </c>
      <c r="AC543" s="1">
        <v>11952.8232421875</v>
      </c>
      <c r="AD543" s="1">
        <v>15087.7724609375</v>
      </c>
      <c r="AE543" s="1">
        <v>14103.869140625</v>
      </c>
      <c r="AF543" s="1">
        <v>38960.17578125</v>
      </c>
      <c r="AG543" s="1">
        <v>119277.84375</v>
      </c>
      <c r="AH543" s="1">
        <v>21148.205078125</v>
      </c>
      <c r="AI543" s="1">
        <v>5083.83447265625</v>
      </c>
      <c r="AJ543" s="1">
        <v>33099.75</v>
      </c>
      <c r="AK543" s="1">
        <v>9131.4521484375</v>
      </c>
      <c r="AL543" s="1">
        <v>579383.8125</v>
      </c>
      <c r="AM543" s="1">
        <v>452223.21875</v>
      </c>
      <c r="AN543" s="1">
        <v>127160.6015625</v>
      </c>
      <c r="AO543" t="s">
        <v>13353</v>
      </c>
    </row>
    <row r="544" spans="1:41" x14ac:dyDescent="0.25">
      <c r="A544" s="1">
        <v>2014</v>
      </c>
      <c r="B544" t="s">
        <v>616</v>
      </c>
      <c r="C544" t="s">
        <v>6975</v>
      </c>
      <c r="D544" t="s">
        <v>7184</v>
      </c>
      <c r="E544" t="s">
        <v>7407</v>
      </c>
      <c r="F544" t="s">
        <v>8571</v>
      </c>
      <c r="G544" t="s">
        <v>10756</v>
      </c>
      <c r="H544" t="s">
        <v>12618</v>
      </c>
      <c r="I544" s="1">
        <v>15271.56043</v>
      </c>
      <c r="J544" s="1">
        <v>22317</v>
      </c>
      <c r="K544" s="1">
        <v>3341</v>
      </c>
      <c r="L544" s="1">
        <v>4333</v>
      </c>
      <c r="M544" s="1">
        <v>10633</v>
      </c>
      <c r="N544" s="1">
        <v>8214</v>
      </c>
      <c r="O544" s="1">
        <v>7809.8741499999996</v>
      </c>
      <c r="P544" s="1">
        <v>10191</v>
      </c>
      <c r="Q544" s="1">
        <v>4814.067</v>
      </c>
      <c r="R544" s="1">
        <v>7731</v>
      </c>
      <c r="S544" s="1">
        <v>11931</v>
      </c>
      <c r="T544" s="1">
        <v>12428</v>
      </c>
      <c r="U544" s="1">
        <v>2232</v>
      </c>
      <c r="V544" s="1">
        <v>8543</v>
      </c>
      <c r="W544" s="1">
        <v>3746.5889099999999</v>
      </c>
      <c r="X544" s="1">
        <v>16149.14321814339</v>
      </c>
      <c r="Y544" s="1">
        <v>50934</v>
      </c>
      <c r="Z544" s="1">
        <v>7679.5959999999995</v>
      </c>
      <c r="AA544" s="1">
        <v>67817.648873944156</v>
      </c>
      <c r="AB544" s="1">
        <v>2585.5912618801608</v>
      </c>
      <c r="AC544" s="1">
        <v>10693</v>
      </c>
      <c r="AD544" s="1">
        <v>13497.526</v>
      </c>
      <c r="AE544" s="1">
        <v>12617.3259424278</v>
      </c>
      <c r="AF544" s="1">
        <v>34853.785604490076</v>
      </c>
      <c r="AG544" s="1">
        <v>106706</v>
      </c>
      <c r="AH544" s="1">
        <v>18919.191740000009</v>
      </c>
      <c r="AI544" s="1">
        <v>4548</v>
      </c>
      <c r="AJ544" s="1">
        <v>29611.046129999999</v>
      </c>
      <c r="AK544" s="1">
        <v>8169</v>
      </c>
      <c r="AL544" s="1">
        <v>518316.90625</v>
      </c>
      <c r="AM544" s="1">
        <v>404559.03125</v>
      </c>
      <c r="AN544" s="1">
        <v>113757.921875</v>
      </c>
      <c r="AO544" t="s">
        <v>13354</v>
      </c>
    </row>
    <row r="545" spans="1:41" x14ac:dyDescent="0.25">
      <c r="A545" s="1">
        <v>2014</v>
      </c>
      <c r="B545" t="s">
        <v>616</v>
      </c>
      <c r="C545" t="s">
        <v>6975</v>
      </c>
      <c r="D545" t="s">
        <v>7184</v>
      </c>
      <c r="E545" t="s">
        <v>7408</v>
      </c>
      <c r="F545" t="s">
        <v>8572</v>
      </c>
      <c r="G545" t="s">
        <v>10757</v>
      </c>
      <c r="H545" t="s">
        <v>12618</v>
      </c>
      <c r="I545" s="1">
        <v>123.47135162353516</v>
      </c>
      <c r="J545" s="1">
        <v>2584.394287109375</v>
      </c>
      <c r="K545" s="1">
        <v>0</v>
      </c>
      <c r="L545" s="1">
        <v>857.3660888671875</v>
      </c>
      <c r="M545" s="1">
        <v>1011.6249389648438</v>
      </c>
      <c r="N545" s="1">
        <v>262.6871337890625</v>
      </c>
      <c r="O545" s="1">
        <v>1090.4866943359375</v>
      </c>
      <c r="P545" s="1">
        <v>1295.5506591796875</v>
      </c>
      <c r="Q545" s="1">
        <v>0</v>
      </c>
      <c r="R545" s="1">
        <v>408.00341796875</v>
      </c>
      <c r="S545" s="1">
        <v>765.705078125</v>
      </c>
      <c r="T545" s="1">
        <v>2278.1123046875</v>
      </c>
      <c r="U545" s="1">
        <v>51.419609069824219</v>
      </c>
      <c r="V545" s="1">
        <v>1088.75439453125</v>
      </c>
      <c r="W545" s="1">
        <v>343.93966674804688</v>
      </c>
      <c r="X545" s="1">
        <v>1829.867431640625</v>
      </c>
      <c r="Y545" s="1">
        <v>2712.943359375</v>
      </c>
      <c r="Z545" s="1">
        <v>897.50469970703125</v>
      </c>
      <c r="AA545" s="1">
        <v>5287.43896484375</v>
      </c>
      <c r="AB545" s="1">
        <v>322.16336059570313</v>
      </c>
      <c r="AC545" s="1">
        <v>816.0068359375</v>
      </c>
      <c r="AD545" s="1">
        <v>1541.5599365234375</v>
      </c>
      <c r="AE545" s="1">
        <v>2063.43603515625</v>
      </c>
      <c r="AF545" s="1">
        <v>1108.24462890625</v>
      </c>
      <c r="AG545" s="1">
        <v>4343.83935546875</v>
      </c>
      <c r="AH545" s="1">
        <v>1521.2056884765625</v>
      </c>
      <c r="AI545" s="1">
        <v>501.90011596679688</v>
      </c>
      <c r="AJ545" s="1">
        <v>1314.1571044921875</v>
      </c>
      <c r="AK545" s="1">
        <v>629.331298828125</v>
      </c>
      <c r="AL545" s="1">
        <v>37051.11328125</v>
      </c>
      <c r="AM545" s="1">
        <v>25215.21484375</v>
      </c>
      <c r="AN545" s="1">
        <v>11835.896484375</v>
      </c>
      <c r="AO545" t="s">
        <v>13355</v>
      </c>
    </row>
    <row r="546" spans="1:41" x14ac:dyDescent="0.25">
      <c r="A546" s="1">
        <v>2014</v>
      </c>
      <c r="B546" t="s">
        <v>616</v>
      </c>
      <c r="C546" t="s">
        <v>6975</v>
      </c>
      <c r="D546" t="s">
        <v>7184</v>
      </c>
      <c r="E546" t="s">
        <v>7408</v>
      </c>
      <c r="F546" t="s">
        <v>8572</v>
      </c>
      <c r="G546" t="s">
        <v>10758</v>
      </c>
      <c r="H546" t="s">
        <v>12618</v>
      </c>
      <c r="I546" s="1">
        <v>110.45751</v>
      </c>
      <c r="J546" s="1">
        <v>2312</v>
      </c>
      <c r="K546" s="1">
        <v>0</v>
      </c>
      <c r="L546" s="1">
        <v>767</v>
      </c>
      <c r="M546" s="1">
        <v>905</v>
      </c>
      <c r="N546" s="1">
        <v>235</v>
      </c>
      <c r="O546" s="1">
        <v>975.54978000000006</v>
      </c>
      <c r="P546" s="1">
        <v>1159</v>
      </c>
      <c r="Q546" s="1">
        <v>0</v>
      </c>
      <c r="R546" s="1">
        <v>365</v>
      </c>
      <c r="S546" s="1">
        <v>685</v>
      </c>
      <c r="T546" s="1">
        <v>2038</v>
      </c>
      <c r="U546" s="1">
        <v>46</v>
      </c>
      <c r="V546" s="1">
        <v>974</v>
      </c>
      <c r="W546" s="1">
        <v>307.68853999999999</v>
      </c>
      <c r="X546" s="1">
        <v>1637</v>
      </c>
      <c r="Y546" s="1">
        <v>2427</v>
      </c>
      <c r="Z546" s="1">
        <v>802.90800000000002</v>
      </c>
      <c r="AA546" s="1">
        <v>4730.1445700000004</v>
      </c>
      <c r="AB546" s="1">
        <v>288.20743662116041</v>
      </c>
      <c r="AC546" s="1">
        <v>730</v>
      </c>
      <c r="AD546" s="1">
        <v>1379.08</v>
      </c>
      <c r="AE546" s="1">
        <v>1845.9506100000001</v>
      </c>
      <c r="AF546" s="1">
        <v>991.43602999999996</v>
      </c>
      <c r="AG546" s="1">
        <v>3886</v>
      </c>
      <c r="AH546" s="1">
        <v>1360.8711038871299</v>
      </c>
      <c r="AI546" s="1">
        <v>449</v>
      </c>
      <c r="AJ546" s="1">
        <v>1175.6454100000001</v>
      </c>
      <c r="AK546" s="1">
        <v>563</v>
      </c>
      <c r="AL546" s="1">
        <v>33145.9375</v>
      </c>
      <c r="AM546" s="1">
        <v>22557.541015625</v>
      </c>
      <c r="AN546" s="1">
        <v>10588.396484375</v>
      </c>
      <c r="AO546" t="s">
        <v>13356</v>
      </c>
    </row>
    <row r="547" spans="1:41" x14ac:dyDescent="0.25">
      <c r="A547" s="1">
        <v>2014</v>
      </c>
      <c r="B547" t="s">
        <v>616</v>
      </c>
      <c r="C547" t="s">
        <v>6976</v>
      </c>
      <c r="D547" t="s">
        <v>7185</v>
      </c>
      <c r="E547" t="s">
        <v>7409</v>
      </c>
      <c r="F547" t="s">
        <v>8573</v>
      </c>
      <c r="G547" t="s">
        <v>10759</v>
      </c>
      <c r="H547" t="s">
        <v>12618</v>
      </c>
      <c r="I547" s="1">
        <v>14572.3125</v>
      </c>
      <c r="J547" s="1">
        <v>16981.46875</v>
      </c>
      <c r="K547" s="1">
        <v>1879.568115234375</v>
      </c>
      <c r="L547" s="1">
        <v>173.07034301757813</v>
      </c>
      <c r="M547" s="1">
        <v>6902.05419921875</v>
      </c>
      <c r="N547" s="1">
        <v>15980.564453125</v>
      </c>
      <c r="O547" s="1">
        <v>1644.1673583984375</v>
      </c>
      <c r="P547" s="1">
        <v>7707.076171875</v>
      </c>
      <c r="Q547" s="1">
        <v>5462.3623046875</v>
      </c>
      <c r="R547" s="1">
        <v>9878.322265625</v>
      </c>
      <c r="S547" s="1"/>
      <c r="T547" s="1">
        <v>88.350593566894531</v>
      </c>
      <c r="U547" s="1">
        <v>84.719749450683594</v>
      </c>
      <c r="V547" s="1">
        <v>0</v>
      </c>
      <c r="W547" s="1">
        <v>2426.615478515625</v>
      </c>
      <c r="X547" s="1">
        <v>10735.2021484375</v>
      </c>
      <c r="Y547" s="1">
        <v>15167.2548828125</v>
      </c>
      <c r="Z547" s="1">
        <v>5071.0419921875</v>
      </c>
      <c r="AA547" s="1">
        <v>384.86972045898438</v>
      </c>
      <c r="AB547" s="1"/>
      <c r="AC547" s="1">
        <v>6067.978515625</v>
      </c>
      <c r="AD547" s="1">
        <v>27235.51171875</v>
      </c>
      <c r="AE547" s="1">
        <v>5363.97021484375</v>
      </c>
      <c r="AF547" s="1">
        <v>1835.9979248046875</v>
      </c>
      <c r="AG547" s="1">
        <v>0</v>
      </c>
      <c r="AH547" s="1"/>
      <c r="AI547" s="1">
        <v>7454.12744140625</v>
      </c>
      <c r="AJ547" s="1">
        <v>1041.7630615234375</v>
      </c>
      <c r="AK547" s="1">
        <v>2855.055419921875</v>
      </c>
      <c r="AL547" s="1">
        <v>166993.421875</v>
      </c>
      <c r="AM547" s="1">
        <v>105772.7734375</v>
      </c>
      <c r="AN547" s="1">
        <v>61220.65234375</v>
      </c>
      <c r="AO547" t="s">
        <v>13357</v>
      </c>
    </row>
    <row r="548" spans="1:41" x14ac:dyDescent="0.25">
      <c r="A548" s="1">
        <v>2014</v>
      </c>
      <c r="B548" t="s">
        <v>616</v>
      </c>
      <c r="C548" t="s">
        <v>6976</v>
      </c>
      <c r="D548" t="s">
        <v>7185</v>
      </c>
      <c r="E548" t="s">
        <v>7409</v>
      </c>
      <c r="F548" t="s">
        <v>8573</v>
      </c>
      <c r="G548" t="s">
        <v>10760</v>
      </c>
      <c r="H548" t="s">
        <v>12618</v>
      </c>
      <c r="I548" s="1">
        <v>12040.4267578125</v>
      </c>
      <c r="J548" s="1">
        <v>14031</v>
      </c>
      <c r="K548" s="1">
        <v>1553</v>
      </c>
      <c r="L548" s="1">
        <v>143</v>
      </c>
      <c r="M548" s="1">
        <v>5702.84765625</v>
      </c>
      <c r="N548" s="1">
        <v>13204</v>
      </c>
      <c r="O548" s="1">
        <v>1358.499267578125</v>
      </c>
      <c r="P548" s="1">
        <v>6368</v>
      </c>
      <c r="Q548" s="1">
        <v>4513.296875</v>
      </c>
      <c r="R548" s="1">
        <v>8162</v>
      </c>
      <c r="S548" s="1"/>
      <c r="T548" s="1">
        <v>73</v>
      </c>
      <c r="U548" s="1">
        <v>70</v>
      </c>
      <c r="V548" s="1">
        <v>0</v>
      </c>
      <c r="W548" s="1">
        <v>2005</v>
      </c>
      <c r="X548" s="1">
        <v>8870</v>
      </c>
      <c r="Y548" s="1">
        <v>12532</v>
      </c>
      <c r="Z548" s="1">
        <v>4189.966796875</v>
      </c>
      <c r="AA548" s="1">
        <v>318</v>
      </c>
      <c r="AB548" s="1"/>
      <c r="AC548" s="1">
        <v>5013.689453125</v>
      </c>
      <c r="AD548" s="1">
        <v>22503.44140625</v>
      </c>
      <c r="AE548" s="1">
        <v>4432</v>
      </c>
      <c r="AF548" s="1">
        <v>1517</v>
      </c>
      <c r="AG548" s="1">
        <v>0</v>
      </c>
      <c r="AH548" s="1"/>
      <c r="AI548" s="1">
        <v>6159</v>
      </c>
      <c r="AJ548" s="1">
        <v>860.760498046875</v>
      </c>
      <c r="AK548" s="1">
        <v>2359</v>
      </c>
      <c r="AL548" s="1">
        <v>137978.9375</v>
      </c>
      <c r="AM548" s="1">
        <v>87395.1328125</v>
      </c>
      <c r="AN548" s="1">
        <v>50583.7890625</v>
      </c>
      <c r="AO548" t="s">
        <v>13358</v>
      </c>
    </row>
    <row r="549" spans="1:41" x14ac:dyDescent="0.25">
      <c r="A549" s="1">
        <v>2014</v>
      </c>
      <c r="B549" t="s">
        <v>616</v>
      </c>
      <c r="C549" t="s">
        <v>6976</v>
      </c>
      <c r="D549" t="s">
        <v>7185</v>
      </c>
      <c r="E549" t="s">
        <v>7409</v>
      </c>
      <c r="F549" t="s">
        <v>8574</v>
      </c>
      <c r="G549" t="s">
        <v>10761</v>
      </c>
      <c r="H549" t="s">
        <v>12618</v>
      </c>
      <c r="I549" s="1">
        <v>0</v>
      </c>
      <c r="J549" s="1">
        <v>0</v>
      </c>
      <c r="K549" s="1"/>
      <c r="L549" s="1"/>
      <c r="M549" s="1"/>
      <c r="N549" s="1"/>
      <c r="O549" s="1"/>
      <c r="P549" s="1"/>
      <c r="Q549" s="1">
        <v>39.343666076660156</v>
      </c>
      <c r="R549" s="1">
        <v>0</v>
      </c>
      <c r="S549" s="1"/>
      <c r="T549" s="1"/>
      <c r="U549" s="1"/>
      <c r="V549" s="1">
        <v>0</v>
      </c>
      <c r="W549" s="1"/>
      <c r="X549" s="1"/>
      <c r="Y549" s="1">
        <v>2278.65380859375</v>
      </c>
      <c r="Z549" s="1">
        <v>0</v>
      </c>
      <c r="AA549" s="1">
        <v>0</v>
      </c>
      <c r="AB549" s="1"/>
      <c r="AC549" s="1"/>
      <c r="AD549" s="1">
        <v>37.157905578613281</v>
      </c>
      <c r="AE549" s="1">
        <v>0</v>
      </c>
      <c r="AF549" s="1"/>
      <c r="AG549" s="1">
        <v>0</v>
      </c>
      <c r="AH549" s="1"/>
      <c r="AI549" s="1">
        <v>0</v>
      </c>
      <c r="AJ549" s="1">
        <v>0</v>
      </c>
      <c r="AK549" s="1"/>
      <c r="AL549" s="1">
        <v>2355.155517578125</v>
      </c>
      <c r="AM549" s="1">
        <v>2317.99755859375</v>
      </c>
      <c r="AN549" s="1">
        <v>37.157905578613281</v>
      </c>
      <c r="AO549" t="s">
        <v>13359</v>
      </c>
    </row>
    <row r="550" spans="1:41" x14ac:dyDescent="0.25">
      <c r="A550" s="1">
        <v>2014</v>
      </c>
      <c r="B550" t="s">
        <v>616</v>
      </c>
      <c r="C550" t="s">
        <v>6976</v>
      </c>
      <c r="D550" t="s">
        <v>7185</v>
      </c>
      <c r="E550" t="s">
        <v>7409</v>
      </c>
      <c r="F550" t="s">
        <v>8574</v>
      </c>
      <c r="G550" t="s">
        <v>10762</v>
      </c>
      <c r="H550" t="s">
        <v>12618</v>
      </c>
      <c r="I550" s="1">
        <v>0</v>
      </c>
      <c r="J550" s="1">
        <v>0</v>
      </c>
      <c r="K550" s="1"/>
      <c r="L550" s="1"/>
      <c r="M550" s="1"/>
      <c r="N550" s="1"/>
      <c r="O550" s="1"/>
      <c r="P550" s="1"/>
      <c r="Q550" s="1">
        <v>36</v>
      </c>
      <c r="R550" s="1">
        <v>0</v>
      </c>
      <c r="S550" s="1"/>
      <c r="T550" s="1"/>
      <c r="U550" s="1"/>
      <c r="V550" s="1">
        <v>0</v>
      </c>
      <c r="W550" s="1"/>
      <c r="X550" s="1"/>
      <c r="Y550" s="1">
        <v>2085</v>
      </c>
      <c r="Z550" s="1">
        <v>0</v>
      </c>
      <c r="AA550" s="1">
        <v>0</v>
      </c>
      <c r="AB550" s="1"/>
      <c r="AC550" s="1"/>
      <c r="AD550" s="1">
        <v>34</v>
      </c>
      <c r="AE550" s="1">
        <v>0</v>
      </c>
      <c r="AF550" s="1"/>
      <c r="AG550" s="1">
        <v>0</v>
      </c>
      <c r="AH550" s="1"/>
      <c r="AI550" s="1">
        <v>0</v>
      </c>
      <c r="AJ550" s="1">
        <v>0</v>
      </c>
      <c r="AK550" s="1"/>
      <c r="AL550" s="1">
        <v>2155</v>
      </c>
      <c r="AM550" s="1">
        <v>2121</v>
      </c>
      <c r="AN550" s="1">
        <v>34</v>
      </c>
      <c r="AO550" t="s">
        <v>13360</v>
      </c>
    </row>
    <row r="551" spans="1:41" x14ac:dyDescent="0.25">
      <c r="A551" s="1">
        <v>2014</v>
      </c>
      <c r="B551" t="s">
        <v>616</v>
      </c>
      <c r="C551" t="s">
        <v>6976</v>
      </c>
      <c r="D551" t="s">
        <v>7185</v>
      </c>
      <c r="E551" t="s">
        <v>7409</v>
      </c>
      <c r="F551" t="s">
        <v>8575</v>
      </c>
      <c r="G551" t="s">
        <v>10763</v>
      </c>
      <c r="H551" t="s">
        <v>12618</v>
      </c>
      <c r="I551" s="1">
        <v>7278.66748046875</v>
      </c>
      <c r="J551" s="1">
        <v>21444.212890625</v>
      </c>
      <c r="K551" s="1">
        <v>978.09039306640625</v>
      </c>
      <c r="L551" s="1">
        <v>214.62098693847656</v>
      </c>
      <c r="M551" s="1">
        <v>3535.75830078125</v>
      </c>
      <c r="N551" s="1">
        <v>3390.937744140625</v>
      </c>
      <c r="O551" s="1">
        <v>7250.50634765625</v>
      </c>
      <c r="P551" s="1">
        <v>5648.33251953125</v>
      </c>
      <c r="Q551" s="1">
        <v>4199.640625</v>
      </c>
      <c r="R551" s="1">
        <v>2890.44921875</v>
      </c>
      <c r="S551" s="1">
        <v>-254.86241149902344</v>
      </c>
      <c r="T551" s="1">
        <v>14.531628608703613</v>
      </c>
      <c r="U551" s="1">
        <v>197.85371398925781</v>
      </c>
      <c r="V551" s="1">
        <v>0</v>
      </c>
      <c r="W551" s="1">
        <v>1122.288818359375</v>
      </c>
      <c r="X551" s="1">
        <v>9518.216796875</v>
      </c>
      <c r="Y551" s="1">
        <v>16636.478515625</v>
      </c>
      <c r="Z551" s="1">
        <v>3741.336669921875</v>
      </c>
      <c r="AA551" s="1">
        <v>0</v>
      </c>
      <c r="AB551" s="1">
        <v>321.93145751953125</v>
      </c>
      <c r="AC551" s="1">
        <v>1755.52685546875</v>
      </c>
      <c r="AD551" s="1">
        <v>13949.24609375</v>
      </c>
      <c r="AE551" s="1">
        <v>7880.6142578125</v>
      </c>
      <c r="AF551" s="1">
        <v>2394.56640625</v>
      </c>
      <c r="AG551" s="1">
        <v>14283.4736328125</v>
      </c>
      <c r="AH551" s="1"/>
      <c r="AI551" s="1">
        <v>2477.083740234375</v>
      </c>
      <c r="AJ551" s="1">
        <v>14488.8203125</v>
      </c>
      <c r="AK551" s="1">
        <v>7877.2607421875</v>
      </c>
      <c r="AL551" s="1">
        <v>153235.609375</v>
      </c>
      <c r="AM551" s="1">
        <v>106445.53125</v>
      </c>
      <c r="AN551" s="1">
        <v>46790.0546875</v>
      </c>
      <c r="AO551" t="s">
        <v>13361</v>
      </c>
    </row>
    <row r="552" spans="1:41" x14ac:dyDescent="0.25">
      <c r="A552" s="1">
        <v>2014</v>
      </c>
      <c r="B552" t="s">
        <v>616</v>
      </c>
      <c r="C552" t="s">
        <v>6976</v>
      </c>
      <c r="D552" t="s">
        <v>7185</v>
      </c>
      <c r="E552" t="s">
        <v>7409</v>
      </c>
      <c r="F552" t="s">
        <v>8575</v>
      </c>
      <c r="G552" t="s">
        <v>10764</v>
      </c>
      <c r="H552" t="s">
        <v>12618</v>
      </c>
      <c r="I552" s="1">
        <v>6511.49853515625</v>
      </c>
      <c r="J552" s="1">
        <v>19184</v>
      </c>
      <c r="K552" s="1">
        <v>875</v>
      </c>
      <c r="L552" s="1">
        <v>192</v>
      </c>
      <c r="M552" s="1">
        <v>3163.090576171875</v>
      </c>
      <c r="N552" s="1">
        <v>3033.533935546875</v>
      </c>
      <c r="O552" s="1">
        <v>6486.30517578125</v>
      </c>
      <c r="P552" s="1">
        <v>5053</v>
      </c>
      <c r="Q552" s="1">
        <v>3757</v>
      </c>
      <c r="R552" s="1">
        <v>2585.796875</v>
      </c>
      <c r="S552" s="1">
        <v>-228</v>
      </c>
      <c r="T552" s="1">
        <v>13</v>
      </c>
      <c r="U552" s="1">
        <v>177</v>
      </c>
      <c r="V552" s="1">
        <v>0</v>
      </c>
      <c r="W552" s="1">
        <v>1004</v>
      </c>
      <c r="X552" s="1">
        <v>8515</v>
      </c>
      <c r="Y552" s="1">
        <v>14883</v>
      </c>
      <c r="Z552" s="1">
        <v>3347.0009765625</v>
      </c>
      <c r="AA552" s="1">
        <v>0</v>
      </c>
      <c r="AB552" s="1">
        <v>288</v>
      </c>
      <c r="AC552" s="1">
        <v>1570.494873046875</v>
      </c>
      <c r="AD552" s="1">
        <v>12479</v>
      </c>
      <c r="AE552" s="1">
        <v>7050</v>
      </c>
      <c r="AF552" s="1">
        <v>2142.179931640625</v>
      </c>
      <c r="AG552" s="1">
        <v>12778</v>
      </c>
      <c r="AH552" s="1"/>
      <c r="AI552" s="1">
        <v>2216</v>
      </c>
      <c r="AJ552" s="1">
        <v>12961.703125</v>
      </c>
      <c r="AK552" s="1">
        <v>7047</v>
      </c>
      <c r="AL552" s="1">
        <v>137084.59375</v>
      </c>
      <c r="AM552" s="1">
        <v>95226.2109375</v>
      </c>
      <c r="AN552" s="1">
        <v>41858.39453125</v>
      </c>
      <c r="AO552" t="s">
        <v>13362</v>
      </c>
    </row>
    <row r="553" spans="1:41" x14ac:dyDescent="0.25">
      <c r="A553" s="1">
        <v>2014</v>
      </c>
      <c r="B553" t="s">
        <v>616</v>
      </c>
      <c r="C553" t="s">
        <v>6976</v>
      </c>
      <c r="D553" t="s">
        <v>7185</v>
      </c>
      <c r="E553" t="s">
        <v>7409</v>
      </c>
      <c r="F553" t="s">
        <v>8576</v>
      </c>
      <c r="G553" t="s">
        <v>10765</v>
      </c>
      <c r="H553" t="s">
        <v>12618</v>
      </c>
      <c r="I553" s="1">
        <v>0</v>
      </c>
      <c r="J553" s="1">
        <v>0</v>
      </c>
      <c r="K553" s="1"/>
      <c r="L553" s="1">
        <v>1074.3006591796875</v>
      </c>
      <c r="M553" s="1"/>
      <c r="N553" s="1"/>
      <c r="O553" s="1"/>
      <c r="P553" s="1"/>
      <c r="Q553" s="1">
        <v>0</v>
      </c>
      <c r="R553" s="1">
        <v>-596.71221923828125</v>
      </c>
      <c r="S553" s="1"/>
      <c r="T553" s="1">
        <v>617.4769287109375</v>
      </c>
      <c r="U553" s="1">
        <v>26.229108810424805</v>
      </c>
      <c r="V553" s="1">
        <v>0</v>
      </c>
      <c r="W553" s="1"/>
      <c r="X553" s="1"/>
      <c r="Y553" s="1"/>
      <c r="Z553" s="1">
        <v>1834.94482421875</v>
      </c>
      <c r="AA553" s="1">
        <v>0</v>
      </c>
      <c r="AB553" s="1"/>
      <c r="AC553" s="1"/>
      <c r="AD553" s="1">
        <v>0</v>
      </c>
      <c r="AE553" s="1">
        <v>79.780204772949219</v>
      </c>
      <c r="AF553" s="1"/>
      <c r="AG553" s="1">
        <v>0</v>
      </c>
      <c r="AH553" s="1"/>
      <c r="AI553" s="1">
        <v>0</v>
      </c>
      <c r="AJ553" s="1">
        <v>0</v>
      </c>
      <c r="AK553" s="1">
        <v>5.4643979072570801</v>
      </c>
      <c r="AL553" s="1">
        <v>3041.48388671875</v>
      </c>
      <c r="AM553" s="1">
        <v>2418.542724609375</v>
      </c>
      <c r="AN553" s="1">
        <v>622.94134521484375</v>
      </c>
      <c r="AO553" t="s">
        <v>13363</v>
      </c>
    </row>
    <row r="554" spans="1:41" x14ac:dyDescent="0.25">
      <c r="A554" s="1">
        <v>2014</v>
      </c>
      <c r="B554" t="s">
        <v>616</v>
      </c>
      <c r="C554" t="s">
        <v>6976</v>
      </c>
      <c r="D554" t="s">
        <v>7185</v>
      </c>
      <c r="E554" t="s">
        <v>7409</v>
      </c>
      <c r="F554" t="s">
        <v>8576</v>
      </c>
      <c r="G554" t="s">
        <v>10766</v>
      </c>
      <c r="H554" t="s">
        <v>12618</v>
      </c>
      <c r="I554" s="1">
        <v>0</v>
      </c>
      <c r="J554" s="1">
        <v>0</v>
      </c>
      <c r="K554" s="1"/>
      <c r="L554" s="1">
        <v>983</v>
      </c>
      <c r="M554" s="1"/>
      <c r="N554" s="1"/>
      <c r="O554" s="1"/>
      <c r="P554" s="1"/>
      <c r="Q554" s="1">
        <v>0</v>
      </c>
      <c r="R554" s="1">
        <v>-546</v>
      </c>
      <c r="S554" s="1"/>
      <c r="T554" s="1">
        <v>565</v>
      </c>
      <c r="U554" s="1">
        <v>24</v>
      </c>
      <c r="V554" s="1">
        <v>0</v>
      </c>
      <c r="W554" s="1"/>
      <c r="X554" s="1"/>
      <c r="Y554" s="1"/>
      <c r="Z554" s="1">
        <v>1679</v>
      </c>
      <c r="AA554" s="1">
        <v>0</v>
      </c>
      <c r="AB554" s="1"/>
      <c r="AC554" s="1"/>
      <c r="AD554" s="1">
        <v>0</v>
      </c>
      <c r="AE554" s="1">
        <v>73</v>
      </c>
      <c r="AF554" s="1"/>
      <c r="AG554" s="1">
        <v>0</v>
      </c>
      <c r="AH554" s="1"/>
      <c r="AI554" s="1">
        <v>0</v>
      </c>
      <c r="AJ554" s="1">
        <v>0</v>
      </c>
      <c r="AK554" s="1">
        <v>5</v>
      </c>
      <c r="AL554" s="1">
        <v>2783</v>
      </c>
      <c r="AM554" s="1">
        <v>2213</v>
      </c>
      <c r="AN554" s="1">
        <v>570</v>
      </c>
      <c r="AO554" t="s">
        <v>13364</v>
      </c>
    </row>
    <row r="555" spans="1:41" x14ac:dyDescent="0.25">
      <c r="A555" s="1">
        <v>2014</v>
      </c>
      <c r="B555" t="s">
        <v>616</v>
      </c>
      <c r="C555" t="s">
        <v>6976</v>
      </c>
      <c r="D555" t="s">
        <v>7185</v>
      </c>
      <c r="E555" t="s">
        <v>7409</v>
      </c>
      <c r="F555" t="s">
        <v>8577</v>
      </c>
      <c r="G555" t="s">
        <v>10767</v>
      </c>
      <c r="H555" t="s">
        <v>12618</v>
      </c>
      <c r="I555" s="1">
        <v>0</v>
      </c>
      <c r="J555" s="1">
        <v>48.086700439453125</v>
      </c>
      <c r="K555" s="1">
        <v>1380.306884765625</v>
      </c>
      <c r="L555" s="1"/>
      <c r="M555" s="1"/>
      <c r="N555" s="1"/>
      <c r="O555" s="1">
        <v>152.23472595214844</v>
      </c>
      <c r="P555" s="1">
        <v>363.92889404296875</v>
      </c>
      <c r="Q555" s="1">
        <v>0</v>
      </c>
      <c r="R555" s="1">
        <v>0</v>
      </c>
      <c r="S555" s="1"/>
      <c r="T555" s="1"/>
      <c r="U555" s="1">
        <v>7.6501569747924805</v>
      </c>
      <c r="V555" s="1">
        <v>198.94778442382813</v>
      </c>
      <c r="W555" s="1"/>
      <c r="X555" s="1"/>
      <c r="Y555" s="1">
        <v>80.873085021972656</v>
      </c>
      <c r="Z555" s="1">
        <v>-215.11512756347656</v>
      </c>
      <c r="AA555" s="1">
        <v>0</v>
      </c>
      <c r="AB555" s="1"/>
      <c r="AC555" s="1">
        <v>62.620647430419922</v>
      </c>
      <c r="AD555" s="1">
        <v>0</v>
      </c>
      <c r="AE555" s="1">
        <v>139.88858032226563</v>
      </c>
      <c r="AF555" s="1"/>
      <c r="AG555" s="1">
        <v>0</v>
      </c>
      <c r="AH555" s="1"/>
      <c r="AI555" s="1">
        <v>0</v>
      </c>
      <c r="AJ555" s="1">
        <v>0</v>
      </c>
      <c r="AK555" s="1"/>
      <c r="AL555" s="1">
        <v>2219.42236328125</v>
      </c>
      <c r="AM555" s="1">
        <v>686.8807373046875</v>
      </c>
      <c r="AN555" s="1">
        <v>1532.5416259765625</v>
      </c>
      <c r="AO555" t="s">
        <v>13365</v>
      </c>
    </row>
    <row r="556" spans="1:41" x14ac:dyDescent="0.25">
      <c r="A556" s="1">
        <v>2014</v>
      </c>
      <c r="B556" t="s">
        <v>616</v>
      </c>
      <c r="C556" t="s">
        <v>6976</v>
      </c>
      <c r="D556" t="s">
        <v>7185</v>
      </c>
      <c r="E556" t="s">
        <v>7409</v>
      </c>
      <c r="F556" t="s">
        <v>8577</v>
      </c>
      <c r="G556" t="s">
        <v>10768</v>
      </c>
      <c r="H556" t="s">
        <v>12618</v>
      </c>
      <c r="I556" s="1">
        <v>0</v>
      </c>
      <c r="J556" s="1">
        <v>44</v>
      </c>
      <c r="K556" s="1">
        <v>1263</v>
      </c>
      <c r="L556" s="1"/>
      <c r="M556" s="1"/>
      <c r="N556" s="1"/>
      <c r="O556" s="1">
        <v>139.29689025878906</v>
      </c>
      <c r="P556" s="1">
        <v>333</v>
      </c>
      <c r="Q556" s="1">
        <v>0</v>
      </c>
      <c r="R556" s="1">
        <v>0</v>
      </c>
      <c r="S556" s="1"/>
      <c r="T556" s="1"/>
      <c r="U556" s="1">
        <v>7</v>
      </c>
      <c r="V556" s="1">
        <v>182.03999328613281</v>
      </c>
      <c r="W556" s="1"/>
      <c r="X556" s="1"/>
      <c r="Y556" s="1">
        <v>74</v>
      </c>
      <c r="Z556" s="1">
        <v>-196.83332824707031</v>
      </c>
      <c r="AA556" s="1">
        <v>0</v>
      </c>
      <c r="AB556" s="1"/>
      <c r="AC556" s="1">
        <v>57.298763275146484</v>
      </c>
      <c r="AD556" s="1">
        <v>0</v>
      </c>
      <c r="AE556" s="1">
        <v>128</v>
      </c>
      <c r="AF556" s="1"/>
      <c r="AG556" s="1">
        <v>0</v>
      </c>
      <c r="AH556" s="1"/>
      <c r="AI556" s="1">
        <v>0</v>
      </c>
      <c r="AJ556" s="1">
        <v>0</v>
      </c>
      <c r="AK556" s="1"/>
      <c r="AL556" s="1">
        <v>2030.80224609375</v>
      </c>
      <c r="AM556" s="1">
        <v>628.50543212890625</v>
      </c>
      <c r="AN556" s="1">
        <v>1402.296875</v>
      </c>
      <c r="AO556" t="s">
        <v>13366</v>
      </c>
    </row>
    <row r="557" spans="1:41" x14ac:dyDescent="0.25">
      <c r="A557" s="1">
        <v>2014</v>
      </c>
      <c r="B557" t="s">
        <v>616</v>
      </c>
      <c r="C557" t="s">
        <v>6977</v>
      </c>
      <c r="D557" t="s">
        <v>7185</v>
      </c>
      <c r="E557" t="s">
        <v>7410</v>
      </c>
      <c r="F557" t="s">
        <v>8578</v>
      </c>
      <c r="G557" t="s">
        <v>10769</v>
      </c>
      <c r="H557" t="s">
        <v>12619</v>
      </c>
      <c r="I557" s="1">
        <v>502.71449999999999</v>
      </c>
      <c r="J557" s="1">
        <v>910</v>
      </c>
      <c r="K557" s="1">
        <v>45</v>
      </c>
      <c r="L557" s="1">
        <v>95.33</v>
      </c>
      <c r="M557" s="1">
        <v>342.50299999999999</v>
      </c>
      <c r="N557" s="1">
        <v>525.81000000000006</v>
      </c>
      <c r="O557" s="1">
        <v>249.70599999999999</v>
      </c>
      <c r="P557" s="1">
        <v>327</v>
      </c>
      <c r="Q557" s="1">
        <v>150.54</v>
      </c>
      <c r="R557" s="1">
        <v>301.19749999999999</v>
      </c>
      <c r="S557" s="1">
        <v>489.5</v>
      </c>
      <c r="T557" s="1">
        <v>328.75900000000001</v>
      </c>
      <c r="U557" s="1">
        <v>94.92</v>
      </c>
      <c r="V557" s="1">
        <v>422.25900000000001</v>
      </c>
      <c r="W557" s="1">
        <v>173</v>
      </c>
      <c r="X557" s="1">
        <v>524</v>
      </c>
      <c r="Y557" s="1">
        <v>2098</v>
      </c>
      <c r="Z557" s="1">
        <v>205.268</v>
      </c>
      <c r="AA557" s="1">
        <v>3097.8319999999999</v>
      </c>
      <c r="AB557" s="1">
        <v>67.923000000000002</v>
      </c>
      <c r="AC557" s="1">
        <v>248</v>
      </c>
      <c r="AD557" s="1">
        <v>448.23349999999999</v>
      </c>
      <c r="AE557" s="1">
        <v>307.98849999999999</v>
      </c>
      <c r="AF557" s="1">
        <v>1094</v>
      </c>
      <c r="AG557" s="1">
        <v>4547</v>
      </c>
      <c r="AH557" s="1">
        <v>833</v>
      </c>
      <c r="AI557" s="1">
        <v>273.49549999999999</v>
      </c>
      <c r="AJ557" s="1">
        <v>1336.2065</v>
      </c>
      <c r="AK557" s="1">
        <v>183</v>
      </c>
      <c r="AL557" s="1">
        <v>20222.1875</v>
      </c>
      <c r="AM557" s="1">
        <v>16264.0654296875</v>
      </c>
      <c r="AN557" s="1">
        <v>3958.1201171875</v>
      </c>
      <c r="AO557" t="s">
        <v>13367</v>
      </c>
    </row>
    <row r="558" spans="1:41" x14ac:dyDescent="0.25">
      <c r="A558" s="1">
        <v>2014</v>
      </c>
      <c r="B558" t="s">
        <v>616</v>
      </c>
      <c r="C558" t="s">
        <v>6978</v>
      </c>
      <c r="D558" t="s">
        <v>7186</v>
      </c>
      <c r="E558" t="s">
        <v>7411</v>
      </c>
      <c r="F558" t="s">
        <v>8579</v>
      </c>
      <c r="G558" t="s">
        <v>10770</v>
      </c>
      <c r="H558" t="s">
        <v>12620</v>
      </c>
      <c r="I558" s="1">
        <v>45079.990449705903</v>
      </c>
      <c r="J558" s="1">
        <v>125524</v>
      </c>
      <c r="K558" s="1">
        <v>2265</v>
      </c>
      <c r="L558" s="1">
        <v>4489.605272456226</v>
      </c>
      <c r="M558" s="1">
        <v>40591.876274236092</v>
      </c>
      <c r="N558" s="1">
        <v>51382.771830864607</v>
      </c>
      <c r="O558" s="1">
        <v>23564.005492681081</v>
      </c>
      <c r="P558" s="1">
        <v>36058.000410000001</v>
      </c>
      <c r="Q558" s="1">
        <v>37317.428814121231</v>
      </c>
      <c r="R558" s="1">
        <v>27118.077571526079</v>
      </c>
      <c r="S558" s="1">
        <v>45366</v>
      </c>
      <c r="T558" s="1">
        <v>46082.775448040877</v>
      </c>
      <c r="U558" s="1">
        <v>16444.017673207829</v>
      </c>
      <c r="V558" s="1">
        <v>52467</v>
      </c>
      <c r="W558" s="1">
        <v>7167</v>
      </c>
      <c r="X558" s="1">
        <v>51200.045539262021</v>
      </c>
      <c r="Y558" s="1">
        <v>317851</v>
      </c>
      <c r="Z558" s="1">
        <v>1834.825653615793</v>
      </c>
      <c r="AA558" s="1">
        <v>319238.58792605501</v>
      </c>
      <c r="AB558" s="1">
        <v>5054.2</v>
      </c>
      <c r="AC558" s="1">
        <v>19544</v>
      </c>
      <c r="AD558" s="1">
        <v>18640.97</v>
      </c>
      <c r="AE558" s="1">
        <v>37451.915657243451</v>
      </c>
      <c r="AF558" s="1">
        <v>133787.68775999991</v>
      </c>
      <c r="AG558" s="1">
        <v>738040</v>
      </c>
      <c r="AH558" s="1">
        <v>118964.82711</v>
      </c>
      <c r="AI558" s="1">
        <v>18674.120959830841</v>
      </c>
      <c r="AJ558" s="1">
        <v>221876.38477332229</v>
      </c>
      <c r="AK558" s="1">
        <v>6639</v>
      </c>
      <c r="AL558" s="1">
        <v>2569715.25</v>
      </c>
      <c r="AM558" s="1">
        <v>2185505.25</v>
      </c>
      <c r="AN558" s="1">
        <v>384209.8125</v>
      </c>
      <c r="AO558" t="s">
        <v>13368</v>
      </c>
    </row>
    <row r="559" spans="1:41" x14ac:dyDescent="0.25">
      <c r="A559" s="1">
        <v>2014</v>
      </c>
      <c r="B559" t="s">
        <v>616</v>
      </c>
      <c r="C559" t="s">
        <v>6978</v>
      </c>
      <c r="D559" t="s">
        <v>7186</v>
      </c>
      <c r="E559" t="s">
        <v>7411</v>
      </c>
      <c r="F559" t="s">
        <v>8580</v>
      </c>
      <c r="G559" t="s">
        <v>10770</v>
      </c>
      <c r="H559" t="s">
        <v>12620</v>
      </c>
      <c r="I559" s="1">
        <v>39954.701363635992</v>
      </c>
      <c r="J559" s="1">
        <v>46641</v>
      </c>
      <c r="K559" s="1">
        <v>6673</v>
      </c>
      <c r="L559" s="1">
        <v>26010.96497822148</v>
      </c>
      <c r="M559" s="1">
        <v>72629.513537031555</v>
      </c>
      <c r="N559" s="1">
        <v>46619.777769374123</v>
      </c>
      <c r="O559" s="1">
        <v>49492.999659697263</v>
      </c>
      <c r="P559" s="1">
        <v>25950.00488</v>
      </c>
      <c r="Q559" s="1">
        <v>1639.489912945178</v>
      </c>
      <c r="R559" s="1">
        <v>26836.66353854513</v>
      </c>
      <c r="S559" s="1">
        <v>52623</v>
      </c>
      <c r="T559" s="1">
        <v>48081.299875638841</v>
      </c>
      <c r="U559" s="1">
        <v>523.82972971286313</v>
      </c>
      <c r="V559" s="1">
        <v>25284</v>
      </c>
      <c r="W559" s="1">
        <v>25342</v>
      </c>
      <c r="X559" s="1">
        <v>94239.790735565504</v>
      </c>
      <c r="Y559" s="1">
        <v>112492</v>
      </c>
      <c r="Z559" s="1">
        <v>76248.61922064978</v>
      </c>
      <c r="AA559" s="1">
        <v>375892.98561190499</v>
      </c>
      <c r="AB559" s="1">
        <v>15495.6</v>
      </c>
      <c r="AC559" s="1">
        <v>55580</v>
      </c>
      <c r="AD559" s="1">
        <v>126121.61</v>
      </c>
      <c r="AE559" s="1">
        <v>41300.94806469194</v>
      </c>
      <c r="AF559" s="1">
        <v>104875.05664</v>
      </c>
      <c r="AG559" s="1">
        <v>274089</v>
      </c>
      <c r="AH559" s="1">
        <v>93160.134970000014</v>
      </c>
      <c r="AI559" s="1">
        <v>30897.339071055922</v>
      </c>
      <c r="AJ559" s="1">
        <v>120271.3820950056</v>
      </c>
      <c r="AK559" s="1">
        <v>34331</v>
      </c>
      <c r="AL559" s="1">
        <v>2049297.75</v>
      </c>
      <c r="AM559" s="1">
        <v>1400210.375</v>
      </c>
      <c r="AN559" s="1">
        <v>649087.25</v>
      </c>
      <c r="AO559" t="s">
        <v>13369</v>
      </c>
    </row>
    <row r="560" spans="1:41" x14ac:dyDescent="0.25">
      <c r="A560" s="1">
        <v>2014</v>
      </c>
      <c r="B560" t="s">
        <v>616</v>
      </c>
      <c r="C560" t="s">
        <v>6978</v>
      </c>
      <c r="D560" t="s">
        <v>7186</v>
      </c>
      <c r="E560" t="s">
        <v>7411</v>
      </c>
      <c r="F560" t="s">
        <v>8581</v>
      </c>
      <c r="G560" t="s">
        <v>10770</v>
      </c>
      <c r="H560" t="s">
        <v>12620</v>
      </c>
      <c r="I560" s="1">
        <v>21788.679389434241</v>
      </c>
      <c r="J560" s="1">
        <v>51047</v>
      </c>
      <c r="K560" s="1">
        <v>3017</v>
      </c>
      <c r="L560" s="1">
        <v>7116.7831783411821</v>
      </c>
      <c r="M560" s="1">
        <v>36465.596733928913</v>
      </c>
      <c r="N560" s="1">
        <v>32484.818389767879</v>
      </c>
      <c r="O560" s="1">
        <v>15583.676132997431</v>
      </c>
      <c r="P560" s="1">
        <v>22214.004519999911</v>
      </c>
      <c r="Q560" s="1">
        <v>8806.2403593075796</v>
      </c>
      <c r="R560" s="1">
        <v>21416.68774784499</v>
      </c>
      <c r="S560" s="1">
        <v>38443</v>
      </c>
      <c r="T560" s="1">
        <v>23662.504339011921</v>
      </c>
      <c r="U560" s="1">
        <v>3459.467656151588</v>
      </c>
      <c r="V560" s="1">
        <v>22559</v>
      </c>
      <c r="W560" s="1">
        <v>15962</v>
      </c>
      <c r="X560" s="1">
        <v>29002.43081293883</v>
      </c>
      <c r="Y560" s="1">
        <v>105615</v>
      </c>
      <c r="Z560" s="1">
        <v>17715.305548134082</v>
      </c>
      <c r="AA560" s="1">
        <v>244915.613366387</v>
      </c>
      <c r="AB560" s="1">
        <v>5859.4</v>
      </c>
      <c r="AC560" s="1">
        <v>28881</v>
      </c>
      <c r="AD560" s="1">
        <v>52323.94</v>
      </c>
      <c r="AE560" s="1">
        <v>27852.136868164271</v>
      </c>
      <c r="AF560" s="1">
        <v>88569.390570000745</v>
      </c>
      <c r="AG560" s="1">
        <v>256485</v>
      </c>
      <c r="AH560" s="1">
        <v>53172.248189999998</v>
      </c>
      <c r="AI560" s="1">
        <v>23299.46943438175</v>
      </c>
      <c r="AJ560" s="1">
        <v>80257.367353656926</v>
      </c>
      <c r="AK560" s="1">
        <v>14485</v>
      </c>
      <c r="AL560" s="1">
        <v>1352459.75</v>
      </c>
      <c r="AM560" s="1">
        <v>1041183.5</v>
      </c>
      <c r="AN560" s="1">
        <v>311276.28125</v>
      </c>
      <c r="AO560" t="s">
        <v>13370</v>
      </c>
    </row>
    <row r="561" spans="1:41" x14ac:dyDescent="0.25">
      <c r="A561" s="1">
        <v>2014</v>
      </c>
      <c r="B561" t="s">
        <v>616</v>
      </c>
      <c r="C561" t="s">
        <v>6978</v>
      </c>
      <c r="D561" t="s">
        <v>7186</v>
      </c>
      <c r="E561" t="s">
        <v>7411</v>
      </c>
      <c r="F561" t="s">
        <v>8582</v>
      </c>
      <c r="G561" t="s">
        <v>10770</v>
      </c>
      <c r="H561" t="s">
        <v>12620</v>
      </c>
      <c r="I561" s="1">
        <v>4371.9382576212511</v>
      </c>
      <c r="J561" s="1">
        <v>19999</v>
      </c>
      <c r="K561" s="1">
        <v>2432</v>
      </c>
      <c r="L561" s="1">
        <v>3635.2231345433061</v>
      </c>
      <c r="M561" s="1">
        <v>10203.85914245293</v>
      </c>
      <c r="N561" s="1">
        <v>42427.714533279723</v>
      </c>
      <c r="O561" s="1">
        <v>6977.7714150129614</v>
      </c>
      <c r="P561" s="1">
        <v>7133.8910399999304</v>
      </c>
      <c r="Q561" s="1">
        <v>4070.1954150494148</v>
      </c>
      <c r="R561" s="1">
        <v>10890.54712072501</v>
      </c>
      <c r="S561" s="1">
        <v>10611</v>
      </c>
      <c r="T561" s="1">
        <v>16613.475524701869</v>
      </c>
      <c r="U561" s="1">
        <v>2351.4230402242229</v>
      </c>
      <c r="V561" s="1">
        <v>7201</v>
      </c>
      <c r="W561" s="1">
        <v>6864</v>
      </c>
      <c r="X561" s="1">
        <v>7437.042480516704</v>
      </c>
      <c r="Y561" s="1">
        <v>98114</v>
      </c>
      <c r="Z561" s="1">
        <v>5746.2867055673587</v>
      </c>
      <c r="AA561" s="1">
        <v>103952.57823349501</v>
      </c>
      <c r="AB561" s="1">
        <v>2412</v>
      </c>
      <c r="AC561" s="1">
        <v>13563</v>
      </c>
      <c r="AD561" s="1">
        <v>6812.41</v>
      </c>
      <c r="AE561" s="1">
        <v>13571.31927870202</v>
      </c>
      <c r="AF561" s="1">
        <v>45842.269119999837</v>
      </c>
      <c r="AG561" s="1">
        <v>140258</v>
      </c>
      <c r="AH561" s="1">
        <v>19897.0196</v>
      </c>
      <c r="AI561" s="1">
        <v>11706.891605219531</v>
      </c>
      <c r="AJ561" s="1">
        <v>32986.271635654441</v>
      </c>
      <c r="AK561" s="1">
        <v>6009</v>
      </c>
      <c r="AL561" s="1">
        <v>664091.125</v>
      </c>
      <c r="AM561" s="1">
        <v>556114.6875</v>
      </c>
      <c r="AN561" s="1">
        <v>107976.46875</v>
      </c>
      <c r="AO561" t="s">
        <v>13371</v>
      </c>
    </row>
    <row r="562" spans="1:41" x14ac:dyDescent="0.25">
      <c r="A562" s="1">
        <v>2014</v>
      </c>
      <c r="B562" t="s">
        <v>616</v>
      </c>
      <c r="C562" t="s">
        <v>6978</v>
      </c>
      <c r="D562" t="s">
        <v>7186</v>
      </c>
      <c r="E562" t="s">
        <v>7411</v>
      </c>
      <c r="F562" t="s">
        <v>8583</v>
      </c>
      <c r="G562" t="s">
        <v>10770</v>
      </c>
      <c r="H562" t="s">
        <v>12620</v>
      </c>
      <c r="I562" s="1">
        <v>1685.4869699999999</v>
      </c>
      <c r="J562" s="1">
        <v>0</v>
      </c>
      <c r="K562" s="1">
        <v>2476</v>
      </c>
      <c r="L562" s="1">
        <v>2406.78368</v>
      </c>
      <c r="M562" s="1">
        <v>21104.31822792895</v>
      </c>
      <c r="N562" s="1">
        <v>15293.517656165301</v>
      </c>
      <c r="O562" s="1">
        <v>683.95854785960773</v>
      </c>
      <c r="P562" s="1">
        <v>1464.92671</v>
      </c>
      <c r="Q562" s="1">
        <v>-0.1599999999999682</v>
      </c>
      <c r="R562" s="1">
        <v>3740.924939999999</v>
      </c>
      <c r="S562" s="1">
        <v>27837</v>
      </c>
      <c r="T562" s="1">
        <v>14961.66068313458</v>
      </c>
      <c r="U562" s="1">
        <v>306.90106425894379</v>
      </c>
      <c r="V562" s="1">
        <v>2753</v>
      </c>
      <c r="W562" s="1">
        <v>1488</v>
      </c>
      <c r="X562" s="1">
        <v>10621.54354393918</v>
      </c>
      <c r="Y562" s="1">
        <v>29213.400000000009</v>
      </c>
      <c r="Z562" s="1">
        <v>2203.7340500000009</v>
      </c>
      <c r="AA562" s="1">
        <v>27595.582715016</v>
      </c>
      <c r="AB562" s="1">
        <v>2370.6</v>
      </c>
      <c r="AC562" s="1">
        <v>1407</v>
      </c>
      <c r="AD562" s="1">
        <v>7.0999999999999091</v>
      </c>
      <c r="AE562" s="1">
        <v>5280.2675539964093</v>
      </c>
      <c r="AF562" s="1">
        <v>38052.230549999898</v>
      </c>
      <c r="AG562" s="1">
        <v>28877</v>
      </c>
      <c r="AH562" s="1">
        <v>25850.37443</v>
      </c>
      <c r="AI562" s="1">
        <v>2082</v>
      </c>
      <c r="AJ562" s="1">
        <v>7110.8420273616448</v>
      </c>
      <c r="AK562" s="1">
        <v>432</v>
      </c>
      <c r="AL562" s="1">
        <v>277305.96875</v>
      </c>
      <c r="AM562" s="1">
        <v>167391.4375</v>
      </c>
      <c r="AN562" s="1">
        <v>109914.5625</v>
      </c>
      <c r="AO562" t="s">
        <v>13372</v>
      </c>
    </row>
    <row r="563" spans="1:41" x14ac:dyDescent="0.25">
      <c r="A563" s="1">
        <v>2014</v>
      </c>
      <c r="B563" t="s">
        <v>616</v>
      </c>
      <c r="C563" t="s">
        <v>6978</v>
      </c>
      <c r="D563" t="s">
        <v>7186</v>
      </c>
      <c r="E563" t="s">
        <v>7411</v>
      </c>
      <c r="F563" t="s">
        <v>8584</v>
      </c>
      <c r="G563" t="s">
        <v>10770</v>
      </c>
      <c r="H563" t="s">
        <v>12620</v>
      </c>
      <c r="I563" s="1">
        <v>4309.0187421516839</v>
      </c>
      <c r="J563" s="1">
        <v>4033</v>
      </c>
      <c r="K563" s="1">
        <v>2043</v>
      </c>
      <c r="L563" s="1">
        <v>1433.0501702567799</v>
      </c>
      <c r="M563" s="1">
        <v>4683.8026267007699</v>
      </c>
      <c r="N563" s="1">
        <v>1098.310829501607</v>
      </c>
      <c r="O563" s="1">
        <v>3557.9879775070171</v>
      </c>
      <c r="P563" s="1">
        <v>11198.997110000109</v>
      </c>
      <c r="Q563" s="1">
        <v>2524.5091495611432</v>
      </c>
      <c r="R563" s="1">
        <v>7449.0980308151129</v>
      </c>
      <c r="S563" s="1">
        <v>9981</v>
      </c>
      <c r="T563" s="1">
        <v>5847.2906115843271</v>
      </c>
      <c r="U563" s="1">
        <v>3398.1557732710389</v>
      </c>
      <c r="V563" s="1">
        <v>13651</v>
      </c>
      <c r="W563" s="1">
        <v>1191</v>
      </c>
      <c r="X563" s="1">
        <v>5189.5483281436354</v>
      </c>
      <c r="Y563" s="1">
        <v>31625</v>
      </c>
      <c r="Z563" s="1">
        <v>1542.5619743985019</v>
      </c>
      <c r="AA563" s="1">
        <v>142771.6383249342</v>
      </c>
      <c r="AB563" s="1">
        <v>3488.2</v>
      </c>
      <c r="AC563" s="1">
        <v>22968</v>
      </c>
      <c r="AD563" s="1">
        <v>6265.91</v>
      </c>
      <c r="AE563" s="1">
        <v>3246.6472481668752</v>
      </c>
      <c r="AF563" s="1">
        <v>18311.482350000009</v>
      </c>
      <c r="AG563" s="1">
        <v>480265</v>
      </c>
      <c r="AH563" s="1">
        <v>17934.5484</v>
      </c>
      <c r="AI563" s="1">
        <v>4671.1245292526983</v>
      </c>
      <c r="AJ563" s="1">
        <v>9463.0083366543186</v>
      </c>
      <c r="AK563" s="1">
        <v>5658</v>
      </c>
      <c r="AL563" s="1">
        <v>829799.9375</v>
      </c>
      <c r="AM563" s="1">
        <v>759288.5</v>
      </c>
      <c r="AN563" s="1">
        <v>70511.4140625</v>
      </c>
      <c r="AO563" t="s">
        <v>13373</v>
      </c>
    </row>
    <row r="564" spans="1:41" x14ac:dyDescent="0.25">
      <c r="A564" s="1">
        <v>2014</v>
      </c>
      <c r="B564" t="s">
        <v>616</v>
      </c>
      <c r="C564" t="s">
        <v>6978</v>
      </c>
      <c r="D564" t="s">
        <v>7186</v>
      </c>
      <c r="E564" t="s">
        <v>7411</v>
      </c>
      <c r="F564" t="s">
        <v>8585</v>
      </c>
      <c r="G564" t="s">
        <v>10770</v>
      </c>
      <c r="H564" t="s">
        <v>12620</v>
      </c>
      <c r="I564" s="1">
        <v>599.12691725237835</v>
      </c>
      <c r="J564" s="1">
        <v>9460</v>
      </c>
      <c r="K564" s="1">
        <v>0</v>
      </c>
      <c r="L564" s="1">
        <v>382.62486068019882</v>
      </c>
      <c r="M564" s="1">
        <v>247.20474849639581</v>
      </c>
      <c r="N564" s="1">
        <v>926.91933211327751</v>
      </c>
      <c r="O564" s="1">
        <v>1438.8421114762259</v>
      </c>
      <c r="P564" s="1">
        <v>6366.0032300000003</v>
      </c>
      <c r="Q564" s="1">
        <v>3630.9493539537448</v>
      </c>
      <c r="R564" s="1">
        <v>669.17231563500013</v>
      </c>
      <c r="S564" s="1">
        <v>821</v>
      </c>
      <c r="T564" s="1">
        <v>7476.5093816013614</v>
      </c>
      <c r="U564" s="1">
        <v>5731.9201147050717</v>
      </c>
      <c r="V564" s="1">
        <v>9655</v>
      </c>
      <c r="W564" s="1">
        <v>899</v>
      </c>
      <c r="X564" s="1">
        <v>7654.0683219400908</v>
      </c>
      <c r="Y564" s="1">
        <v>38629</v>
      </c>
      <c r="Z564" s="1">
        <v>179.7130194422495</v>
      </c>
      <c r="AA564" s="1">
        <v>27859.898700820999</v>
      </c>
      <c r="AB564" s="1">
        <v>0</v>
      </c>
      <c r="AC564" s="1">
        <v>303</v>
      </c>
      <c r="AD564" s="1">
        <v>1239.5999999999999</v>
      </c>
      <c r="AE564" s="1">
        <v>6698.5447266960464</v>
      </c>
      <c r="AF564" s="1">
        <v>13478.86744</v>
      </c>
      <c r="AG564" s="1">
        <v>407043</v>
      </c>
      <c r="AH564" s="1">
        <v>54699.815609999998</v>
      </c>
      <c r="AI564" s="1">
        <v>0</v>
      </c>
      <c r="AJ564" s="1">
        <v>48654.991368880328</v>
      </c>
      <c r="AK564" s="1">
        <v>0</v>
      </c>
      <c r="AL564" s="1">
        <v>654744.8125</v>
      </c>
      <c r="AM564" s="1">
        <v>580268.75</v>
      </c>
      <c r="AN564" s="1">
        <v>74476.0390625</v>
      </c>
      <c r="AO564" t="s">
        <v>13374</v>
      </c>
    </row>
    <row r="565" spans="1:41" x14ac:dyDescent="0.25">
      <c r="A565" s="1">
        <v>2014</v>
      </c>
      <c r="B565" t="s">
        <v>616</v>
      </c>
      <c r="C565" t="s">
        <v>6978</v>
      </c>
      <c r="D565" t="s">
        <v>7186</v>
      </c>
      <c r="E565" t="s">
        <v>7411</v>
      </c>
      <c r="F565" t="s">
        <v>8586</v>
      </c>
      <c r="G565" t="s">
        <v>10770</v>
      </c>
      <c r="H565" t="s">
        <v>12620</v>
      </c>
      <c r="I565" s="1">
        <v>11693.76161747024</v>
      </c>
      <c r="J565" s="1">
        <v>13569</v>
      </c>
      <c r="K565" s="1">
        <v>2262</v>
      </c>
      <c r="L565" s="1">
        <v>2240.542575192153</v>
      </c>
      <c r="M565" s="1">
        <v>11661.21544142416</v>
      </c>
      <c r="N565" s="1">
        <v>12538.906113757321</v>
      </c>
      <c r="O565" s="1">
        <v>11012.244676164761</v>
      </c>
      <c r="P565" s="1">
        <v>6938.9960099999998</v>
      </c>
      <c r="Q565" s="1">
        <v>68.783612865315064</v>
      </c>
      <c r="R565" s="1">
        <v>5395.1334843399982</v>
      </c>
      <c r="S565" s="1">
        <v>13966</v>
      </c>
      <c r="T565" s="1">
        <v>17376.45403407155</v>
      </c>
      <c r="U565" s="1">
        <v>35.159862283738313</v>
      </c>
      <c r="V565" s="1">
        <v>3564</v>
      </c>
      <c r="W565" s="1">
        <v>4476</v>
      </c>
      <c r="X565" s="1">
        <v>7447.6188255414054</v>
      </c>
      <c r="Y565" s="1">
        <v>52673</v>
      </c>
      <c r="Z565" s="1">
        <v>17532.71399609312</v>
      </c>
      <c r="AA565" s="1">
        <v>62916.888285993999</v>
      </c>
      <c r="AB565" s="1">
        <v>0</v>
      </c>
      <c r="AC565" s="1">
        <v>18130</v>
      </c>
      <c r="AD565" s="1">
        <v>43876.959999999992</v>
      </c>
      <c r="AE565" s="1">
        <v>37443.620326829841</v>
      </c>
      <c r="AF565" s="1">
        <v>20432.479380000012</v>
      </c>
      <c r="AG565" s="1">
        <v>82131</v>
      </c>
      <c r="AH565" s="1">
        <v>22054.458849999999</v>
      </c>
      <c r="AI565" s="1">
        <v>0</v>
      </c>
      <c r="AJ565" s="1">
        <v>2033.509928980104</v>
      </c>
      <c r="AK565" s="1">
        <v>17156</v>
      </c>
      <c r="AL565" s="1">
        <v>500626.46875</v>
      </c>
      <c r="AM565" s="1">
        <v>349337.46875</v>
      </c>
      <c r="AN565" s="1">
        <v>151288.953125</v>
      </c>
      <c r="AO565" t="s">
        <v>13375</v>
      </c>
    </row>
    <row r="566" spans="1:41" x14ac:dyDescent="0.25">
      <c r="A566" s="1">
        <v>2014</v>
      </c>
      <c r="B566" t="s">
        <v>616</v>
      </c>
      <c r="C566" t="s">
        <v>6978</v>
      </c>
      <c r="D566" t="s">
        <v>7186</v>
      </c>
      <c r="E566" t="s">
        <v>7411</v>
      </c>
      <c r="F566" t="s">
        <v>8587</v>
      </c>
      <c r="G566" t="s">
        <v>10770</v>
      </c>
      <c r="H566" t="s">
        <v>12620</v>
      </c>
      <c r="I566" s="1">
        <v>156778.1328154006</v>
      </c>
      <c r="J566" s="1">
        <v>324967</v>
      </c>
      <c r="K566" s="1">
        <v>28264</v>
      </c>
      <c r="L566" s="1">
        <v>55054.460542121902</v>
      </c>
      <c r="M566" s="1">
        <v>210304.69707958811</v>
      </c>
      <c r="N566" s="1">
        <v>220521.276469178</v>
      </c>
      <c r="O566" s="1">
        <v>125598.5523815543</v>
      </c>
      <c r="P566" s="1">
        <v>144017.82243</v>
      </c>
      <c r="Q566" s="1">
        <v>64392.162298017909</v>
      </c>
      <c r="R566" s="1">
        <v>110624.3089487563</v>
      </c>
      <c r="S566" s="1">
        <v>221540</v>
      </c>
      <c r="T566" s="1">
        <v>215025.33021294721</v>
      </c>
      <c r="U566" s="1">
        <v>42202.807985340398</v>
      </c>
      <c r="V566" s="1">
        <v>155232</v>
      </c>
      <c r="W566" s="1">
        <v>75102</v>
      </c>
      <c r="X566" s="1">
        <v>241237.36141089231</v>
      </c>
      <c r="Y566" s="1">
        <v>890508.4</v>
      </c>
      <c r="Z566" s="1">
        <v>147442.64802131549</v>
      </c>
      <c r="AA566" s="1">
        <v>1439790.458439016</v>
      </c>
      <c r="AB566" s="1">
        <v>34680</v>
      </c>
      <c r="AC566" s="1">
        <v>175959</v>
      </c>
      <c r="AD566" s="1">
        <v>315316.03000000003</v>
      </c>
      <c r="AE566" s="1">
        <v>199303.46502650331</v>
      </c>
      <c r="AF566" s="1">
        <v>521046.40441000048</v>
      </c>
      <c r="AG566" s="1">
        <v>2618855</v>
      </c>
      <c r="AH566" s="1">
        <v>475613.76661000011</v>
      </c>
      <c r="AI566" s="1">
        <v>91330.945599740749</v>
      </c>
      <c r="AJ566" s="1">
        <v>569510.18948670698</v>
      </c>
      <c r="AK566" s="1">
        <v>114618</v>
      </c>
      <c r="AL566" s="1">
        <v>9984837</v>
      </c>
      <c r="AM566" s="1">
        <v>7836205.5</v>
      </c>
      <c r="AN566" s="1">
        <v>2148630.5</v>
      </c>
      <c r="AO566" t="s">
        <v>13376</v>
      </c>
    </row>
    <row r="567" spans="1:41" x14ac:dyDescent="0.25">
      <c r="A567" s="1">
        <v>2014</v>
      </c>
      <c r="B567" t="s">
        <v>616</v>
      </c>
      <c r="C567" t="s">
        <v>6978</v>
      </c>
      <c r="D567" t="s">
        <v>7186</v>
      </c>
      <c r="E567" t="s">
        <v>7411</v>
      </c>
      <c r="F567" t="s">
        <v>8588</v>
      </c>
      <c r="G567" t="s">
        <v>10770</v>
      </c>
      <c r="H567" t="s">
        <v>12620</v>
      </c>
      <c r="I567" s="1">
        <v>27295.429108128868</v>
      </c>
      <c r="J567" s="1">
        <v>54694</v>
      </c>
      <c r="K567" s="1">
        <v>7096</v>
      </c>
      <c r="L567" s="1">
        <v>7338.8826924305613</v>
      </c>
      <c r="M567" s="1">
        <v>12717.31034738836</v>
      </c>
      <c r="N567" s="1">
        <v>17748.54001435421</v>
      </c>
      <c r="O567" s="1">
        <v>13287.066368157921</v>
      </c>
      <c r="P567" s="1">
        <v>26692.998520000001</v>
      </c>
      <c r="Q567" s="1">
        <v>6334.7256802143029</v>
      </c>
      <c r="R567" s="1">
        <v>7108.0041993249979</v>
      </c>
      <c r="S567" s="1">
        <v>21892</v>
      </c>
      <c r="T567" s="1">
        <v>34923.360315161837</v>
      </c>
      <c r="U567" s="1">
        <v>9951.9330715251053</v>
      </c>
      <c r="V567" s="1">
        <v>18098</v>
      </c>
      <c r="W567" s="1">
        <v>11713</v>
      </c>
      <c r="X567" s="1">
        <v>28445.272823044928</v>
      </c>
      <c r="Y567" s="1">
        <v>104296</v>
      </c>
      <c r="Z567" s="1">
        <v>24438.887853414581</v>
      </c>
      <c r="AA567" s="1">
        <v>134646.68527440901</v>
      </c>
      <c r="AB567" s="1">
        <v>0</v>
      </c>
      <c r="AC567" s="1">
        <v>15583</v>
      </c>
      <c r="AD567" s="1">
        <v>60027.53</v>
      </c>
      <c r="AE567" s="1">
        <v>26458.065302012408</v>
      </c>
      <c r="AF567" s="1">
        <v>57696.940600000162</v>
      </c>
      <c r="AG567" s="1">
        <v>211667</v>
      </c>
      <c r="AH567" s="1">
        <v>69880.339449999999</v>
      </c>
      <c r="AI567" s="1">
        <v>0</v>
      </c>
      <c r="AJ567" s="1">
        <v>46856.431967191304</v>
      </c>
      <c r="AK567" s="1">
        <v>29908</v>
      </c>
      <c r="AL567" s="1">
        <v>1086795.25</v>
      </c>
      <c r="AM567" s="1">
        <v>796905.5</v>
      </c>
      <c r="AN567" s="1">
        <v>289889.875</v>
      </c>
      <c r="AO567" t="s">
        <v>13377</v>
      </c>
    </row>
    <row r="568" spans="1:41" x14ac:dyDescent="0.25">
      <c r="A568" s="1">
        <v>2014</v>
      </c>
      <c r="B568" t="s">
        <v>616</v>
      </c>
      <c r="C568" t="s">
        <v>6979</v>
      </c>
      <c r="D568" t="s">
        <v>7187</v>
      </c>
      <c r="E568" t="s">
        <v>7412</v>
      </c>
      <c r="F568" t="s">
        <v>8589</v>
      </c>
      <c r="G568" t="s">
        <v>10771</v>
      </c>
      <c r="H568" t="s">
        <v>12621</v>
      </c>
      <c r="I568" s="1">
        <v>10.084439083232811</v>
      </c>
      <c r="J568" s="1">
        <v>12.24982746721877</v>
      </c>
      <c r="K568" s="1">
        <v>11.74996083346389</v>
      </c>
      <c r="L568" s="1">
        <v>14.846034421147939</v>
      </c>
      <c r="M568" s="1">
        <v>7.44699221187701</v>
      </c>
      <c r="N568" s="1">
        <v>15.547392494645729</v>
      </c>
      <c r="O568" s="1">
        <v>12.080499355772769</v>
      </c>
      <c r="P568" s="1">
        <v>9.2355280600972165</v>
      </c>
      <c r="Q568" s="1">
        <v>5.1734655387091637</v>
      </c>
      <c r="R568" s="1">
        <v>7.0547686973563604</v>
      </c>
      <c r="S568" s="1">
        <v>19.11472970738965</v>
      </c>
      <c r="T568" s="1">
        <v>22.662378612409839</v>
      </c>
      <c r="U568" s="1">
        <v>7.8845698967121356</v>
      </c>
      <c r="V568" s="1">
        <v>8.7481590574374071</v>
      </c>
      <c r="W568" s="1">
        <v>8.7095807964908492</v>
      </c>
      <c r="X568" s="1">
        <v>11.54914469385113</v>
      </c>
      <c r="Y568" s="1">
        <v>14.213600103170659</v>
      </c>
      <c r="Z568" s="1">
        <v>16.810209241405051</v>
      </c>
      <c r="AA568" s="1">
        <v>14.7197481859315</v>
      </c>
      <c r="AB568" s="1">
        <v>16.546995859425142</v>
      </c>
      <c r="AC568" s="1">
        <v>31.47770801651625</v>
      </c>
      <c r="AD568" s="1">
        <v>13.861121111451491</v>
      </c>
      <c r="AE568" s="1">
        <v>13.450164496017431</v>
      </c>
      <c r="AF568" s="1">
        <v>9.9583747052049922</v>
      </c>
      <c r="AG568" s="1">
        <v>15.01586771337899</v>
      </c>
      <c r="AH568" s="1">
        <v>18.984339386770699</v>
      </c>
      <c r="AI568" s="1">
        <v>10.24008659360149</v>
      </c>
      <c r="AJ568" s="1">
        <v>10.99438872287593</v>
      </c>
      <c r="AK568" s="1">
        <v>11.72372610452882</v>
      </c>
      <c r="AL568" s="1">
        <v>382.1337890625</v>
      </c>
      <c r="AM568" s="1">
        <v>217.46424865722656</v>
      </c>
      <c r="AN568" s="1">
        <v>164.66954040527344</v>
      </c>
      <c r="AO568" t="s">
        <v>13378</v>
      </c>
    </row>
    <row r="569" spans="1:41" x14ac:dyDescent="0.25">
      <c r="A569" s="1">
        <v>2014</v>
      </c>
      <c r="B569" t="s">
        <v>616</v>
      </c>
      <c r="C569" t="s">
        <v>6980</v>
      </c>
      <c r="D569" t="s">
        <v>7187</v>
      </c>
      <c r="E569" t="s">
        <v>7413</v>
      </c>
      <c r="F569" t="s">
        <v>8590</v>
      </c>
      <c r="G569" t="s">
        <v>10771</v>
      </c>
      <c r="H569" t="s">
        <v>12621</v>
      </c>
      <c r="I569" s="1">
        <v>160</v>
      </c>
      <c r="J569" s="1">
        <v>257</v>
      </c>
      <c r="K569" s="1">
        <v>37</v>
      </c>
      <c r="L569" s="1">
        <v>187</v>
      </c>
      <c r="M569" s="1">
        <v>79</v>
      </c>
      <c r="N569" s="1">
        <v>121</v>
      </c>
      <c r="O569" s="1">
        <v>165</v>
      </c>
      <c r="P569" s="1">
        <v>106</v>
      </c>
      <c r="Q569" s="1">
        <v>13</v>
      </c>
      <c r="R569" s="1">
        <v>70</v>
      </c>
      <c r="S569" s="1">
        <v>625</v>
      </c>
      <c r="T569" s="1">
        <v>254</v>
      </c>
      <c r="U569" s="1">
        <v>14</v>
      </c>
      <c r="V569" s="1">
        <v>167</v>
      </c>
      <c r="W569" s="1">
        <v>66</v>
      </c>
      <c r="X569" s="1">
        <v>348</v>
      </c>
      <c r="Y569" s="1">
        <v>424</v>
      </c>
      <c r="Z569" s="1">
        <v>541</v>
      </c>
      <c r="AA569" s="1">
        <v>1238</v>
      </c>
      <c r="AB569" s="1">
        <v>75</v>
      </c>
      <c r="AC569" s="1">
        <v>359</v>
      </c>
      <c r="AD569" s="1">
        <v>685</v>
      </c>
      <c r="AE569" s="1">
        <v>137</v>
      </c>
      <c r="AF569" s="1">
        <v>558</v>
      </c>
      <c r="AG569" s="1">
        <v>1249</v>
      </c>
      <c r="AH569" s="1">
        <v>406</v>
      </c>
      <c r="AI569" s="1">
        <v>78</v>
      </c>
      <c r="AJ569" s="1">
        <v>119</v>
      </c>
      <c r="AK569" s="1">
        <v>97</v>
      </c>
      <c r="AL569" s="1">
        <v>8635</v>
      </c>
      <c r="AM569" s="1">
        <v>5720</v>
      </c>
      <c r="AN569" s="1">
        <v>2915</v>
      </c>
      <c r="AO569" t="s">
        <v>13379</v>
      </c>
    </row>
    <row r="570" spans="1:41" x14ac:dyDescent="0.25">
      <c r="A570" s="1">
        <v>2014</v>
      </c>
      <c r="B570" t="s">
        <v>616</v>
      </c>
      <c r="C570" t="s">
        <v>6980</v>
      </c>
      <c r="D570" t="s">
        <v>7187</v>
      </c>
      <c r="E570" t="s">
        <v>7413</v>
      </c>
      <c r="F570" t="s">
        <v>8591</v>
      </c>
      <c r="G570" t="s">
        <v>10771</v>
      </c>
      <c r="H570" t="s">
        <v>12621</v>
      </c>
      <c r="I570" s="1">
        <v>248</v>
      </c>
      <c r="J570" s="1">
        <v>453</v>
      </c>
      <c r="K570" s="1">
        <v>38</v>
      </c>
      <c r="L570" s="1">
        <v>98</v>
      </c>
      <c r="M570" s="1">
        <v>148</v>
      </c>
      <c r="N570" s="1">
        <v>344</v>
      </c>
      <c r="O570" s="1">
        <v>263</v>
      </c>
      <c r="P570" s="1">
        <v>102</v>
      </c>
      <c r="Q570" s="1">
        <v>21</v>
      </c>
      <c r="R570" s="1">
        <v>92</v>
      </c>
      <c r="S570" s="1">
        <v>300</v>
      </c>
      <c r="T570" s="1">
        <v>509</v>
      </c>
      <c r="U570" s="1">
        <v>6</v>
      </c>
      <c r="V570" s="1">
        <v>126</v>
      </c>
      <c r="W570" s="1">
        <v>96</v>
      </c>
      <c r="X570" s="1">
        <v>328</v>
      </c>
      <c r="Y570" s="1">
        <v>1113</v>
      </c>
      <c r="Z570" s="1">
        <v>223</v>
      </c>
      <c r="AA570" s="1">
        <v>2239</v>
      </c>
      <c r="AB570" s="1">
        <v>98</v>
      </c>
      <c r="AC570" s="1">
        <v>910</v>
      </c>
      <c r="AD570" s="1">
        <v>536</v>
      </c>
      <c r="AE570" s="1">
        <v>394</v>
      </c>
      <c r="AF570" s="1">
        <v>320</v>
      </c>
      <c r="AG570" s="1">
        <v>1423</v>
      </c>
      <c r="AH570" s="1">
        <v>579</v>
      </c>
      <c r="AI570" s="1">
        <v>129</v>
      </c>
      <c r="AJ570" s="1">
        <v>385</v>
      </c>
      <c r="AK570" s="1">
        <v>166</v>
      </c>
      <c r="AL570" s="1">
        <v>11687</v>
      </c>
      <c r="AM570" s="1">
        <v>8497</v>
      </c>
      <c r="AN570" s="1">
        <v>3190</v>
      </c>
      <c r="AO570" t="s">
        <v>13380</v>
      </c>
    </row>
    <row r="571" spans="1:41" x14ac:dyDescent="0.25">
      <c r="A571" s="1">
        <v>2014</v>
      </c>
      <c r="B571" t="s">
        <v>616</v>
      </c>
      <c r="C571" t="s">
        <v>6980</v>
      </c>
      <c r="D571" t="s">
        <v>7187</v>
      </c>
      <c r="E571" t="s">
        <v>7414</v>
      </c>
      <c r="F571" t="s">
        <v>8592</v>
      </c>
      <c r="G571" t="s">
        <v>10771</v>
      </c>
      <c r="H571" t="s">
        <v>12622</v>
      </c>
      <c r="I571" s="1">
        <v>33.989908183688399</v>
      </c>
      <c r="J571" s="1">
        <v>22.7840487656783</v>
      </c>
      <c r="K571" s="1">
        <v>121.28577642503819</v>
      </c>
      <c r="L571" s="1">
        <v>78.868238999999974</v>
      </c>
      <c r="M571" s="1">
        <v>33.05021370322784</v>
      </c>
      <c r="N571" s="1">
        <v>56.701125289398583</v>
      </c>
      <c r="O571" s="1">
        <v>71.3</v>
      </c>
      <c r="P571" s="1">
        <v>14.494</v>
      </c>
      <c r="Q571" s="1">
        <v>9.7040000000000006</v>
      </c>
      <c r="R571" s="1">
        <v>16.456136800566629</v>
      </c>
      <c r="S571" s="1">
        <v>88.354453324544778</v>
      </c>
      <c r="T571" s="1">
        <v>56.7</v>
      </c>
      <c r="U571" s="1">
        <v>1.764815219768205</v>
      </c>
      <c r="V571" s="1">
        <v>53.6</v>
      </c>
      <c r="W571" s="1">
        <v>7.6874142245902899</v>
      </c>
      <c r="X571" s="1">
        <v>52.1</v>
      </c>
      <c r="Y571" s="1">
        <v>10.65</v>
      </c>
      <c r="Z571" s="1">
        <v>154.1</v>
      </c>
      <c r="AA571" s="1">
        <v>36.050036926902472</v>
      </c>
      <c r="AB571" s="1">
        <v>28.555</v>
      </c>
      <c r="AC571" s="1">
        <v>83.610591909553889</v>
      </c>
      <c r="AD571" s="1">
        <v>66.817999999999998</v>
      </c>
      <c r="AE571" s="1">
        <v>21.805729859922661</v>
      </c>
      <c r="AF571" s="1">
        <v>32.181746999999987</v>
      </c>
      <c r="AG571" s="1">
        <v>23</v>
      </c>
      <c r="AH571" s="1">
        <v>21.984450830702059</v>
      </c>
      <c r="AI571" s="1">
        <v>36.299999999999997</v>
      </c>
      <c r="AJ571" s="1">
        <v>1.666223598826905</v>
      </c>
      <c r="AK571" s="1">
        <v>41.26</v>
      </c>
      <c r="AL571" s="1">
        <v>44.028347015380859</v>
      </c>
      <c r="AM571" s="1">
        <v>38.319210052490234</v>
      </c>
      <c r="AN571" s="1">
        <v>52.116275787353516</v>
      </c>
      <c r="AO571" t="s">
        <v>13381</v>
      </c>
    </row>
    <row r="572" spans="1:41" x14ac:dyDescent="0.25">
      <c r="A572" s="1">
        <v>2014</v>
      </c>
      <c r="B572" t="s">
        <v>616</v>
      </c>
      <c r="C572" t="s">
        <v>6980</v>
      </c>
      <c r="D572" t="s">
        <v>7187</v>
      </c>
      <c r="E572" t="s">
        <v>7414</v>
      </c>
      <c r="F572" t="s">
        <v>8593</v>
      </c>
      <c r="G572" t="s">
        <v>10771</v>
      </c>
      <c r="H572" t="s">
        <v>12622</v>
      </c>
      <c r="I572" s="1">
        <v>824.40712175587225</v>
      </c>
      <c r="J572" s="1">
        <v>71.716311381237844</v>
      </c>
      <c r="K572" s="1">
        <v>50.780774252716569</v>
      </c>
      <c r="L572" s="1">
        <v>84.139006999999992</v>
      </c>
      <c r="M572" s="1">
        <v>92.332564176521444</v>
      </c>
      <c r="N572" s="1">
        <v>775.19151456415227</v>
      </c>
      <c r="O572" s="1">
        <v>213.5</v>
      </c>
      <c r="P572" s="1">
        <v>52.8</v>
      </c>
      <c r="Q572" s="1">
        <v>15.398999999999999</v>
      </c>
      <c r="R572" s="1">
        <v>181.5237883233836</v>
      </c>
      <c r="S572" s="1">
        <v>862.91736013841967</v>
      </c>
      <c r="T572" s="1">
        <v>189.5</v>
      </c>
      <c r="U572" s="1">
        <v>20.61152416356877</v>
      </c>
      <c r="V572" s="1">
        <v>75.88</v>
      </c>
      <c r="W572" s="1">
        <v>87.440381044643573</v>
      </c>
      <c r="X572" s="1">
        <v>103.6</v>
      </c>
      <c r="Y572" s="1">
        <v>463.12</v>
      </c>
      <c r="Z572" s="1">
        <v>317.3</v>
      </c>
      <c r="AA572" s="1">
        <v>190.36031616619999</v>
      </c>
      <c r="AB572" s="1">
        <v>42.688000000000002</v>
      </c>
      <c r="AC572" s="1">
        <v>186.84495579127631</v>
      </c>
      <c r="AD572" s="1">
        <v>110.95099999999999</v>
      </c>
      <c r="AE572" s="1">
        <v>478.31967420929152</v>
      </c>
      <c r="AF572" s="1">
        <v>80.638479999999973</v>
      </c>
      <c r="AG572" s="1">
        <v>128</v>
      </c>
      <c r="AH572" s="1">
        <v>69.169619752121591</v>
      </c>
      <c r="AI572" s="1">
        <v>87.1</v>
      </c>
      <c r="AJ572" s="1">
        <v>189.1039696633762</v>
      </c>
      <c r="AK572" s="1">
        <v>67.02</v>
      </c>
      <c r="AL572" s="1">
        <v>210.7708740234375</v>
      </c>
      <c r="AM572" s="1">
        <v>243.25621032714844</v>
      </c>
      <c r="AN572" s="1">
        <v>164.74998474121094</v>
      </c>
      <c r="AO572" t="s">
        <v>13382</v>
      </c>
    </row>
    <row r="573" spans="1:41" x14ac:dyDescent="0.25">
      <c r="A573" s="1">
        <v>2014</v>
      </c>
      <c r="B573" t="s">
        <v>616</v>
      </c>
      <c r="C573" t="s">
        <v>6980</v>
      </c>
      <c r="D573" t="s">
        <v>7187</v>
      </c>
      <c r="E573" t="s">
        <v>7415</v>
      </c>
      <c r="F573" t="s">
        <v>8594</v>
      </c>
      <c r="G573" t="s">
        <v>10771</v>
      </c>
      <c r="H573" t="s">
        <v>12622</v>
      </c>
      <c r="I573" s="1">
        <v>0.14863073852295411</v>
      </c>
      <c r="J573" s="1">
        <v>0.1045676153511879</v>
      </c>
      <c r="K573" s="1">
        <v>0.40843845150065239</v>
      </c>
      <c r="L573" s="1">
        <v>0.48157699999999992</v>
      </c>
      <c r="M573" s="1">
        <v>0.34334111230563491</v>
      </c>
      <c r="N573" s="1">
        <v>0.19813708070855551</v>
      </c>
      <c r="O573" s="1">
        <v>0.42</v>
      </c>
      <c r="P573" s="1">
        <v>5.6000000000000001E-2</v>
      </c>
      <c r="Q573" s="1">
        <v>2.9499999999999998E-2</v>
      </c>
      <c r="R573" s="1">
        <v>0.12142062126884549</v>
      </c>
      <c r="S573" s="1">
        <v>0.32731866743566512</v>
      </c>
      <c r="T573" s="1">
        <v>0.26</v>
      </c>
      <c r="U573" s="1">
        <v>0.205554340695386</v>
      </c>
      <c r="V573" s="1">
        <v>0.28000000000000003</v>
      </c>
      <c r="W573" s="1">
        <v>3.7781545168321599E-2</v>
      </c>
      <c r="X573" s="1">
        <v>0.22673666043434501</v>
      </c>
      <c r="Y573" s="1">
        <v>0.03</v>
      </c>
      <c r="Z573" s="1">
        <v>0.57999999999999996</v>
      </c>
      <c r="AA573" s="1">
        <v>0.15024392347209101</v>
      </c>
      <c r="AB573" s="1">
        <v>0.16</v>
      </c>
      <c r="AC573" s="1">
        <v>0.46378690759829988</v>
      </c>
      <c r="AD573" s="1">
        <v>0.31740000000000002</v>
      </c>
      <c r="AE573" s="1">
        <v>0.14502123344108511</v>
      </c>
      <c r="AF573" s="1">
        <v>0.29225499999999971</v>
      </c>
      <c r="AG573" s="1">
        <v>0.14000000000000001</v>
      </c>
      <c r="AH573" s="1">
        <v>0.2038068823729649</v>
      </c>
      <c r="AI573" s="1">
        <v>0.1409</v>
      </c>
      <c r="AJ573" s="1">
        <v>0</v>
      </c>
      <c r="AK573" s="1">
        <v>0.19</v>
      </c>
      <c r="AL573" s="1">
        <v>0.22284199297428131</v>
      </c>
      <c r="AM573" s="1">
        <v>0.20157025754451752</v>
      </c>
      <c r="AN573" s="1">
        <v>0.2529769241809845</v>
      </c>
      <c r="AO573" t="s">
        <v>13383</v>
      </c>
    </row>
    <row r="574" spans="1:41" x14ac:dyDescent="0.25">
      <c r="A574" s="1">
        <v>2014</v>
      </c>
      <c r="B574" t="s">
        <v>616</v>
      </c>
      <c r="C574" t="s">
        <v>6980</v>
      </c>
      <c r="D574" t="s">
        <v>7187</v>
      </c>
      <c r="E574" t="s">
        <v>7415</v>
      </c>
      <c r="F574" t="s">
        <v>8595</v>
      </c>
      <c r="G574" t="s">
        <v>10771</v>
      </c>
      <c r="H574" t="s">
        <v>12622</v>
      </c>
      <c r="I574" s="1">
        <v>2.0481277445109778</v>
      </c>
      <c r="J574" s="1">
        <v>1.106168929738611</v>
      </c>
      <c r="K574" s="1">
        <v>1.1818181818181821</v>
      </c>
      <c r="L574" s="1">
        <v>2.8338340000000009</v>
      </c>
      <c r="M574" s="1">
        <v>2.3900673886252202</v>
      </c>
      <c r="N574" s="1">
        <v>2.693748990470036</v>
      </c>
      <c r="O574" s="1">
        <v>2.25</v>
      </c>
      <c r="P574" s="1">
        <v>1.1970000000000001</v>
      </c>
      <c r="Q574" s="1">
        <v>0.49170000000000003</v>
      </c>
      <c r="R574" s="1">
        <v>1.650672872609531</v>
      </c>
      <c r="S574" s="1">
        <v>2.6153634890555049</v>
      </c>
      <c r="T574" s="1">
        <v>1.39</v>
      </c>
      <c r="U574" s="1">
        <v>0.29302427290618849</v>
      </c>
      <c r="V574" s="1">
        <v>1.06</v>
      </c>
      <c r="W574" s="1">
        <v>1.605231290869459</v>
      </c>
      <c r="X574" s="1">
        <v>2.1</v>
      </c>
      <c r="Y574" s="1">
        <v>1.29</v>
      </c>
      <c r="Z574" s="1">
        <v>2.44</v>
      </c>
      <c r="AA574" s="1">
        <v>2.1389747822551839</v>
      </c>
      <c r="AB574" s="1">
        <v>1.1839999999999999</v>
      </c>
      <c r="AC574" s="1">
        <v>3.6667936965131092</v>
      </c>
      <c r="AD574" s="1">
        <v>2.5482</v>
      </c>
      <c r="AE574" s="1">
        <v>5.3406541167522326</v>
      </c>
      <c r="AF574" s="1">
        <v>1.4743150000000009</v>
      </c>
      <c r="AG574" s="1">
        <v>1.31</v>
      </c>
      <c r="AH574" s="1">
        <v>1.1631015816775629</v>
      </c>
      <c r="AI574" s="1">
        <v>1.7302</v>
      </c>
      <c r="AJ574" s="1">
        <v>1.0953827433253871</v>
      </c>
      <c r="AK574" s="1">
        <v>1.51</v>
      </c>
      <c r="AL574" s="1">
        <v>1.8551164865493774</v>
      </c>
      <c r="AM574" s="1">
        <v>1.8900233507156372</v>
      </c>
      <c r="AN574" s="1">
        <v>1.805665135383606</v>
      </c>
      <c r="AO574" t="s">
        <v>13384</v>
      </c>
    </row>
    <row r="575" spans="1:41" x14ac:dyDescent="0.25">
      <c r="A575" s="1">
        <v>2014</v>
      </c>
      <c r="B575" t="s">
        <v>616</v>
      </c>
      <c r="C575" t="s">
        <v>6981</v>
      </c>
      <c r="D575" t="s">
        <v>7187</v>
      </c>
      <c r="E575" t="s">
        <v>7416</v>
      </c>
      <c r="F575" t="s">
        <v>8596</v>
      </c>
      <c r="G575" t="s">
        <v>10771</v>
      </c>
      <c r="H575" t="s">
        <v>12622</v>
      </c>
      <c r="I575" s="1">
        <v>3.4586826346884898</v>
      </c>
      <c r="J575" s="1">
        <v>0.79302565079440668</v>
      </c>
      <c r="K575" s="1"/>
      <c r="L575" s="1">
        <v>0</v>
      </c>
      <c r="M575" s="1">
        <v>0</v>
      </c>
      <c r="N575" s="1">
        <v>3.1433263339255899</v>
      </c>
      <c r="O575" s="1">
        <v>0</v>
      </c>
      <c r="P575" s="1">
        <v>7.5460000000000003</v>
      </c>
      <c r="Q575" s="1">
        <v>0</v>
      </c>
      <c r="R575" s="1">
        <v>0</v>
      </c>
      <c r="S575" s="1">
        <v>8.1129329048913804E-2</v>
      </c>
      <c r="T575" s="1">
        <v>53.6</v>
      </c>
      <c r="U575" s="1">
        <v>0</v>
      </c>
      <c r="V575" s="1">
        <v>0.6</v>
      </c>
      <c r="W575" s="1"/>
      <c r="X575" s="1">
        <v>6.1843808E-2</v>
      </c>
      <c r="Y575" s="1">
        <v>0</v>
      </c>
      <c r="Z575" s="1">
        <v>0</v>
      </c>
      <c r="AA575" s="1">
        <v>3.7125962787221081</v>
      </c>
      <c r="AB575" s="1">
        <v>0</v>
      </c>
      <c r="AC575" s="1">
        <v>4.3419685223260611</v>
      </c>
      <c r="AD575" s="1">
        <v>0</v>
      </c>
      <c r="AE575" s="1">
        <v>0.1471762692527096</v>
      </c>
      <c r="AF575" s="1">
        <v>0</v>
      </c>
      <c r="AG575" s="1">
        <v>0.34</v>
      </c>
      <c r="AH575" s="1">
        <v>0</v>
      </c>
      <c r="AI575" s="1">
        <v>0</v>
      </c>
      <c r="AJ575" s="1">
        <v>2.6351636658621831</v>
      </c>
      <c r="AK575" s="1">
        <v>3.15</v>
      </c>
      <c r="AL575" s="1">
        <v>2.8831346035003662</v>
      </c>
      <c r="AM575" s="1">
        <v>1.571643590927124</v>
      </c>
      <c r="AN575" s="1">
        <v>4.7410812377929688</v>
      </c>
      <c r="AO575" t="s">
        <v>13385</v>
      </c>
    </row>
    <row r="576" spans="1:41" x14ac:dyDescent="0.25">
      <c r="A576" s="1">
        <v>2014</v>
      </c>
      <c r="B576" t="s">
        <v>616</v>
      </c>
      <c r="C576" t="s">
        <v>6981</v>
      </c>
      <c r="D576" t="s">
        <v>7187</v>
      </c>
      <c r="E576" t="s">
        <v>7416</v>
      </c>
      <c r="F576" t="s">
        <v>8597</v>
      </c>
      <c r="G576" t="s">
        <v>10771</v>
      </c>
      <c r="H576" t="s">
        <v>12622</v>
      </c>
      <c r="I576" s="1">
        <v>695.03591217487656</v>
      </c>
      <c r="J576" s="1">
        <v>9.5829558239625676</v>
      </c>
      <c r="K576" s="1">
        <v>1.5071770334859871</v>
      </c>
      <c r="L576" s="1">
        <v>6.9828010000000011</v>
      </c>
      <c r="M576" s="1">
        <v>16.715394498780711</v>
      </c>
      <c r="N576" s="1">
        <v>700.09276907338597</v>
      </c>
      <c r="O576" s="1">
        <v>20.57</v>
      </c>
      <c r="P576" s="1">
        <v>16.088000000000001</v>
      </c>
      <c r="Q576" s="1">
        <v>0</v>
      </c>
      <c r="R576" s="1">
        <v>14.29055954669635</v>
      </c>
      <c r="S576" s="1">
        <v>811.95817198099473</v>
      </c>
      <c r="T576" s="1">
        <v>34.299999999999997</v>
      </c>
      <c r="U576" s="1">
        <v>0</v>
      </c>
      <c r="V576" s="1">
        <v>5.68</v>
      </c>
      <c r="W576" s="1">
        <v>35.322434810688627</v>
      </c>
      <c r="X576" s="1">
        <v>25.2</v>
      </c>
      <c r="Y576" s="1">
        <v>388.2</v>
      </c>
      <c r="Z576" s="1">
        <v>76.8</v>
      </c>
      <c r="AA576" s="1">
        <v>17.940236611318319</v>
      </c>
      <c r="AB576" s="1">
        <v>0.26837202399999999</v>
      </c>
      <c r="AC576" s="1">
        <v>34.663685416468731</v>
      </c>
      <c r="AD576" s="1">
        <v>4.8756000000000004</v>
      </c>
      <c r="AE576" s="1">
        <v>18.233916460670599</v>
      </c>
      <c r="AF576" s="1">
        <v>12.919711</v>
      </c>
      <c r="AG576" s="1">
        <v>8.65</v>
      </c>
      <c r="AH576" s="1">
        <v>11.690274186564629</v>
      </c>
      <c r="AI576" s="1">
        <v>0.47</v>
      </c>
      <c r="AJ576" s="1">
        <v>156.4148267264012</v>
      </c>
      <c r="AK576" s="1">
        <v>8.2100000000000009</v>
      </c>
      <c r="AL576" s="1">
        <v>108.02283477783203</v>
      </c>
      <c r="AM576" s="1">
        <v>127.15148162841797</v>
      </c>
      <c r="AN576" s="1">
        <v>80.9239501953125</v>
      </c>
      <c r="AO576" t="s">
        <v>13386</v>
      </c>
    </row>
    <row r="577" spans="1:41" x14ac:dyDescent="0.25">
      <c r="A577" s="1">
        <v>2014</v>
      </c>
      <c r="B577" t="s">
        <v>616</v>
      </c>
      <c r="C577" t="s">
        <v>6981</v>
      </c>
      <c r="D577" t="s">
        <v>7187</v>
      </c>
      <c r="E577" t="s">
        <v>7416</v>
      </c>
      <c r="F577" t="s">
        <v>8598</v>
      </c>
      <c r="G577" t="s">
        <v>10771</v>
      </c>
      <c r="H577" t="s">
        <v>12622</v>
      </c>
      <c r="I577" s="1">
        <v>9.5303153695054572</v>
      </c>
      <c r="J577" s="1">
        <v>13.56075172483585</v>
      </c>
      <c r="K577" s="1">
        <v>28.437364073197809</v>
      </c>
      <c r="L577" s="1">
        <v>9.2678199999999968</v>
      </c>
      <c r="M577" s="1">
        <v>2.2396098277263552</v>
      </c>
      <c r="N577" s="1">
        <v>8.1361115597910896</v>
      </c>
      <c r="O577" s="1">
        <v>9.64</v>
      </c>
      <c r="P577" s="1">
        <v>1.04</v>
      </c>
      <c r="Q577" s="1">
        <v>2.1749000000000001</v>
      </c>
      <c r="R577" s="1">
        <v>12.95226145907114</v>
      </c>
      <c r="S577" s="1">
        <v>4.5873774408832499</v>
      </c>
      <c r="T577" s="1">
        <v>22</v>
      </c>
      <c r="U577" s="1">
        <v>0</v>
      </c>
      <c r="V577" s="1">
        <v>21.71</v>
      </c>
      <c r="W577" s="1">
        <v>1.9865181238395091</v>
      </c>
      <c r="X577" s="1">
        <v>9.4</v>
      </c>
      <c r="Y577" s="1">
        <v>9.4</v>
      </c>
      <c r="Z577" s="1">
        <v>12.8</v>
      </c>
      <c r="AA577" s="1">
        <v>19.76709540066587</v>
      </c>
      <c r="AB577" s="1">
        <v>3.8741387619999998</v>
      </c>
      <c r="AC577" s="1">
        <v>6.233067868179833</v>
      </c>
      <c r="AD577" s="1">
        <v>11.1435</v>
      </c>
      <c r="AE577" s="1">
        <v>59.717056474614928</v>
      </c>
      <c r="AF577" s="1">
        <v>8.6699929999999998</v>
      </c>
      <c r="AG577" s="1">
        <v>14.7</v>
      </c>
      <c r="AH577" s="1">
        <v>5.4107609263671898E-2</v>
      </c>
      <c r="AI577" s="1">
        <v>17.7</v>
      </c>
      <c r="AJ577" s="1">
        <v>2.4300755878856251</v>
      </c>
      <c r="AK577" s="1">
        <v>3.17</v>
      </c>
      <c r="AL577" s="1">
        <v>11.252485275268555</v>
      </c>
      <c r="AM577" s="1">
        <v>12.475851058959961</v>
      </c>
      <c r="AN577" s="1">
        <v>9.5193843841552734</v>
      </c>
      <c r="AO577" t="s">
        <v>13387</v>
      </c>
    </row>
    <row r="578" spans="1:41" x14ac:dyDescent="0.25">
      <c r="A578" s="1">
        <v>2014</v>
      </c>
      <c r="B578" t="s">
        <v>616</v>
      </c>
      <c r="C578" t="s">
        <v>6981</v>
      </c>
      <c r="D578" t="s">
        <v>7187</v>
      </c>
      <c r="E578" t="s">
        <v>7416</v>
      </c>
      <c r="F578" t="s">
        <v>8599</v>
      </c>
      <c r="G578" t="s">
        <v>10771</v>
      </c>
      <c r="H578" t="s">
        <v>12622</v>
      </c>
      <c r="I578" s="1">
        <v>54.344463073776211</v>
      </c>
      <c r="J578" s="1">
        <v>18.138963134052041</v>
      </c>
      <c r="K578" s="1">
        <v>13.70465419799979</v>
      </c>
      <c r="L578" s="1">
        <v>42.597825999999998</v>
      </c>
      <c r="M578" s="1">
        <v>33.174371345412602</v>
      </c>
      <c r="N578" s="1">
        <v>36.342755612986601</v>
      </c>
      <c r="O578" s="1">
        <v>47.66</v>
      </c>
      <c r="P578" s="1">
        <v>11.291</v>
      </c>
      <c r="Q578" s="1">
        <v>10.558999999999999</v>
      </c>
      <c r="R578" s="1">
        <v>114.34872002428411</v>
      </c>
      <c r="S578" s="1">
        <v>6.9594078712476994</v>
      </c>
      <c r="T578" s="1">
        <v>21.2</v>
      </c>
      <c r="U578" s="1">
        <v>11.542</v>
      </c>
      <c r="V578" s="1">
        <v>18.100000000000001</v>
      </c>
      <c r="W578" s="1">
        <v>26.98861709857108</v>
      </c>
      <c r="X578" s="1">
        <v>24.8</v>
      </c>
      <c r="Y578" s="1">
        <v>33.4</v>
      </c>
      <c r="Z578" s="1">
        <v>172.2</v>
      </c>
      <c r="AA578" s="1">
        <v>88.251583824833219</v>
      </c>
      <c r="AB578" s="1">
        <v>25.118860170000001</v>
      </c>
      <c r="AC578" s="1">
        <v>80.604691045086</v>
      </c>
      <c r="AD578" s="1">
        <v>55.631500000000003</v>
      </c>
      <c r="AE578" s="1">
        <v>229.8260759333206</v>
      </c>
      <c r="AF578" s="1">
        <v>17.040088999999998</v>
      </c>
      <c r="AG578" s="1">
        <v>54.7</v>
      </c>
      <c r="AH578" s="1">
        <v>32.990989934362219</v>
      </c>
      <c r="AI578" s="1">
        <v>27.84</v>
      </c>
      <c r="AJ578" s="1">
        <v>19.248650598199379</v>
      </c>
      <c r="AK578" s="1">
        <v>6.35</v>
      </c>
      <c r="AL578" s="1">
        <v>46.032894134521484</v>
      </c>
      <c r="AM578" s="1">
        <v>59.560932159423828</v>
      </c>
      <c r="AN578" s="1">
        <v>26.868202209472656</v>
      </c>
      <c r="AO578" t="s">
        <v>13388</v>
      </c>
    </row>
    <row r="579" spans="1:41" x14ac:dyDescent="0.25">
      <c r="A579" s="1">
        <v>2014</v>
      </c>
      <c r="B579" t="s">
        <v>616</v>
      </c>
      <c r="C579" t="s">
        <v>6981</v>
      </c>
      <c r="D579" t="s">
        <v>7187</v>
      </c>
      <c r="E579" t="s">
        <v>7416</v>
      </c>
      <c r="F579" t="s">
        <v>8600</v>
      </c>
      <c r="G579" t="s">
        <v>10771</v>
      </c>
      <c r="H579" t="s">
        <v>12622</v>
      </c>
      <c r="I579" s="1">
        <v>0.27100998002690019</v>
      </c>
      <c r="J579" s="1">
        <v>1.2973146731592331</v>
      </c>
      <c r="K579" s="1">
        <v>1.6850804697477919</v>
      </c>
      <c r="L579" s="1">
        <v>0.12814400000000001</v>
      </c>
      <c r="M579" s="1">
        <v>0</v>
      </c>
      <c r="N579" s="1">
        <v>0.72271577020405997</v>
      </c>
      <c r="O579" s="1">
        <v>0</v>
      </c>
      <c r="P579" s="1">
        <v>1.762</v>
      </c>
      <c r="Q579" s="1">
        <v>0.255</v>
      </c>
      <c r="R579" s="1">
        <v>1.093514115147223</v>
      </c>
      <c r="S579" s="1">
        <v>4.4786190986240424</v>
      </c>
      <c r="T579" s="1">
        <v>3.3</v>
      </c>
      <c r="U579" s="1">
        <v>0</v>
      </c>
      <c r="V579" s="1">
        <v>1.02</v>
      </c>
      <c r="W579" s="1">
        <v>3.0838782594655698E-2</v>
      </c>
      <c r="X579" s="1">
        <v>0.18522580199999999</v>
      </c>
      <c r="Y579" s="1">
        <v>0.7</v>
      </c>
      <c r="Z579" s="1">
        <v>0</v>
      </c>
      <c r="AA579" s="1">
        <v>2.0156206416283942</v>
      </c>
      <c r="AB579" s="1">
        <v>0</v>
      </c>
      <c r="AC579" s="1">
        <v>11.296394803248541</v>
      </c>
      <c r="AD579" s="1">
        <v>7.2400000000000006E-2</v>
      </c>
      <c r="AE579" s="1">
        <v>0.49927109082842108</v>
      </c>
      <c r="AF579" s="1">
        <v>1.918509</v>
      </c>
      <c r="AG579" s="1">
        <v>0.99</v>
      </c>
      <c r="AH579" s="1">
        <v>0.37455706938363509</v>
      </c>
      <c r="AI579" s="1">
        <v>2.29</v>
      </c>
      <c r="AJ579" s="1">
        <v>6.2887370470613602E-2</v>
      </c>
      <c r="AK579" s="1">
        <v>1.52</v>
      </c>
      <c r="AL579" s="1">
        <v>1.3092795610427856</v>
      </c>
      <c r="AM579" s="1">
        <v>1.4136694669723511</v>
      </c>
      <c r="AN579" s="1">
        <v>1.1613935232162476</v>
      </c>
      <c r="AO579" t="s">
        <v>13389</v>
      </c>
    </row>
    <row r="580" spans="1:41" x14ac:dyDescent="0.25">
      <c r="A580" s="1">
        <v>2014</v>
      </c>
      <c r="B580" t="s">
        <v>616</v>
      </c>
      <c r="C580" t="s">
        <v>6981</v>
      </c>
      <c r="D580" t="s">
        <v>7187</v>
      </c>
      <c r="E580" t="s">
        <v>7416</v>
      </c>
      <c r="F580" t="s">
        <v>8601</v>
      </c>
      <c r="G580" t="s">
        <v>10771</v>
      </c>
      <c r="H580" t="s">
        <v>12622</v>
      </c>
      <c r="I580" s="1">
        <v>6.1366866268942548</v>
      </c>
      <c r="J580" s="1">
        <v>2.8660193943578971</v>
      </c>
      <c r="K580" s="1">
        <v>1.0330578513234741</v>
      </c>
      <c r="L580" s="1">
        <v>0.91886900000000005</v>
      </c>
      <c r="M580" s="1">
        <v>1.9569971418832111</v>
      </c>
      <c r="N580" s="1">
        <v>5.8595811123674197</v>
      </c>
      <c r="O580" s="1">
        <v>0.92</v>
      </c>
      <c r="P580" s="1">
        <v>0</v>
      </c>
      <c r="Q580" s="1">
        <v>0</v>
      </c>
      <c r="R580" s="1">
        <v>6.7309926135788727</v>
      </c>
      <c r="S580" s="1">
        <v>6.5000961247974516</v>
      </c>
      <c r="T580" s="1">
        <v>13.8</v>
      </c>
      <c r="U580" s="1">
        <v>0</v>
      </c>
      <c r="V580" s="1">
        <v>3.1</v>
      </c>
      <c r="W580" s="1">
        <v>7.9438120610317298E-2</v>
      </c>
      <c r="X580" s="1">
        <v>2.7063857329999998</v>
      </c>
      <c r="Y580" s="1">
        <v>2.2999999999999998</v>
      </c>
      <c r="Z580" s="1">
        <v>3</v>
      </c>
      <c r="AA580" s="1">
        <v>2.7773856394625009</v>
      </c>
      <c r="AB580" s="1">
        <v>0</v>
      </c>
      <c r="AC580" s="1">
        <v>8.0280757409749182</v>
      </c>
      <c r="AD580" s="1">
        <v>2.4079000000000002</v>
      </c>
      <c r="AE580" s="1">
        <v>38.622710274450149</v>
      </c>
      <c r="AF580" s="1">
        <v>2.1418270000000001</v>
      </c>
      <c r="AG580" s="1">
        <v>1.06</v>
      </c>
      <c r="AH580" s="1">
        <v>3.2807837659197361</v>
      </c>
      <c r="AI580" s="1">
        <v>5.7</v>
      </c>
      <c r="AJ580" s="1">
        <v>1.110329273824969</v>
      </c>
      <c r="AK580" s="1">
        <v>12.7</v>
      </c>
      <c r="AL580" s="1">
        <v>4.6805911064147949</v>
      </c>
      <c r="AM580" s="1">
        <v>4.9795570373535156</v>
      </c>
      <c r="AN580" s="1">
        <v>4.2570548057556152</v>
      </c>
      <c r="AO580" t="s">
        <v>13390</v>
      </c>
    </row>
    <row r="581" spans="1:41" x14ac:dyDescent="0.25">
      <c r="A581" s="1">
        <v>2014</v>
      </c>
      <c r="B581" t="s">
        <v>616</v>
      </c>
      <c r="C581" t="s">
        <v>6981</v>
      </c>
      <c r="D581" t="s">
        <v>7187</v>
      </c>
      <c r="E581" t="s">
        <v>7416</v>
      </c>
      <c r="F581" t="s">
        <v>8602</v>
      </c>
      <c r="G581" t="s">
        <v>10771</v>
      </c>
      <c r="H581" t="s">
        <v>12622</v>
      </c>
      <c r="I581" s="1">
        <v>35.99821157686457</v>
      </c>
      <c r="J581" s="1">
        <v>5.7908290522480907</v>
      </c>
      <c r="K581" s="1">
        <v>3.1209221406634811</v>
      </c>
      <c r="L581" s="1">
        <v>5.0115030000000003</v>
      </c>
      <c r="M581" s="1">
        <v>12.65920234942444</v>
      </c>
      <c r="N581" s="1">
        <v>13.8792332956442</v>
      </c>
      <c r="O581" s="1">
        <v>24.83</v>
      </c>
      <c r="P581" s="1">
        <v>9.6470000000000002</v>
      </c>
      <c r="Q581" s="1">
        <v>2.4089999999999998</v>
      </c>
      <c r="R581" s="1">
        <v>20.47070727511889</v>
      </c>
      <c r="S581" s="1">
        <v>20.668122270742359</v>
      </c>
      <c r="T581" s="1">
        <v>7.1</v>
      </c>
      <c r="U581" s="1">
        <v>0.75</v>
      </c>
      <c r="V581" s="1">
        <v>16.03</v>
      </c>
      <c r="W581" s="1">
        <v>14.858077016226691</v>
      </c>
      <c r="X581" s="1">
        <v>19.600000000000001</v>
      </c>
      <c r="Y581" s="1">
        <v>8.1</v>
      </c>
      <c r="Z581" s="1">
        <v>14.7</v>
      </c>
      <c r="AA581" s="1">
        <v>14.38544822115894</v>
      </c>
      <c r="AB581" s="1">
        <v>3.5192214000000002</v>
      </c>
      <c r="AC581" s="1">
        <v>21.950965815929852</v>
      </c>
      <c r="AD581" s="1">
        <v>21.547000000000001</v>
      </c>
      <c r="AE581" s="1">
        <v>44.044843759903657</v>
      </c>
      <c r="AF581" s="1">
        <v>9.4184820000000009</v>
      </c>
      <c r="AG581" s="1">
        <v>13.7</v>
      </c>
      <c r="AH581" s="1">
        <v>9.5569051014329052</v>
      </c>
      <c r="AI581" s="1">
        <v>12.22</v>
      </c>
      <c r="AJ581" s="1">
        <v>5.6964556393626138</v>
      </c>
      <c r="AK581" s="1">
        <v>3.45</v>
      </c>
      <c r="AL581" s="1">
        <v>13.624556541442871</v>
      </c>
      <c r="AM581" s="1">
        <v>14.234275817871094</v>
      </c>
      <c r="AN581" s="1">
        <v>12.760787010192871</v>
      </c>
      <c r="AO581" t="s">
        <v>13391</v>
      </c>
    </row>
    <row r="582" spans="1:41" x14ac:dyDescent="0.25">
      <c r="A582" s="1">
        <v>2014</v>
      </c>
      <c r="B582" t="s">
        <v>616</v>
      </c>
      <c r="C582" t="s">
        <v>6981</v>
      </c>
      <c r="D582" t="s">
        <v>7187</v>
      </c>
      <c r="E582" t="s">
        <v>7416</v>
      </c>
      <c r="F582" t="s">
        <v>8603</v>
      </c>
      <c r="G582" t="s">
        <v>10771</v>
      </c>
      <c r="H582" t="s">
        <v>12622</v>
      </c>
      <c r="I582" s="1">
        <v>13.61555289418353</v>
      </c>
      <c r="J582" s="1">
        <v>20.52065933673439</v>
      </c>
      <c r="K582" s="1">
        <v>1.2925184862982391</v>
      </c>
      <c r="L582" s="1">
        <v>16.127659999999999</v>
      </c>
      <c r="M582" s="1">
        <v>9.6093819650208463</v>
      </c>
      <c r="N582" s="1">
        <v>7.0150218058471996</v>
      </c>
      <c r="O582" s="1">
        <v>111.23</v>
      </c>
      <c r="P582" s="1">
        <v>4.9790000000000001</v>
      </c>
      <c r="Q582" s="1">
        <v>0</v>
      </c>
      <c r="R582" s="1">
        <v>11.35100677931802</v>
      </c>
      <c r="S582" s="1">
        <v>6.6873472302326222</v>
      </c>
      <c r="T582" s="1">
        <v>31.2</v>
      </c>
      <c r="U582" s="1">
        <v>0</v>
      </c>
      <c r="V582" s="1">
        <v>3.14</v>
      </c>
      <c r="W582" s="1">
        <v>7.0766933074997986</v>
      </c>
      <c r="X582" s="1">
        <v>17.899999999999999</v>
      </c>
      <c r="Y582" s="1">
        <v>15.8</v>
      </c>
      <c r="Z582" s="1">
        <v>14.6</v>
      </c>
      <c r="AA582" s="1">
        <v>34.333571531143107</v>
      </c>
      <c r="AB582" s="1">
        <v>9.9071089879999992</v>
      </c>
      <c r="AC582" s="1">
        <v>12.404436322154501</v>
      </c>
      <c r="AD582" s="1">
        <v>15.272</v>
      </c>
      <c r="AE582" s="1">
        <v>79.469100589465668</v>
      </c>
      <c r="AF582" s="1">
        <v>27.120515000000001</v>
      </c>
      <c r="AG582" s="1">
        <v>29.8</v>
      </c>
      <c r="AH582" s="1">
        <v>7.5363553937764856</v>
      </c>
      <c r="AI582" s="1">
        <v>20.63</v>
      </c>
      <c r="AJ582" s="1">
        <v>1.0831332993601519</v>
      </c>
      <c r="AK582" s="1">
        <v>26.88</v>
      </c>
      <c r="AL582" s="1">
        <v>19.192447662353516</v>
      </c>
      <c r="AM582" s="1">
        <v>17.138803482055664</v>
      </c>
      <c r="AN582" s="1">
        <v>22.101783752441406</v>
      </c>
      <c r="AO582" t="s">
        <v>13392</v>
      </c>
    </row>
    <row r="583" spans="1:41" x14ac:dyDescent="0.25">
      <c r="A583" s="1">
        <v>2014</v>
      </c>
      <c r="B583" t="s">
        <v>616</v>
      </c>
      <c r="C583" t="s">
        <v>6981</v>
      </c>
      <c r="D583" t="s">
        <v>7187</v>
      </c>
      <c r="E583" t="s">
        <v>7416</v>
      </c>
      <c r="F583" t="s">
        <v>8604</v>
      </c>
      <c r="G583" t="s">
        <v>10771</v>
      </c>
      <c r="H583" t="s">
        <v>12622</v>
      </c>
      <c r="I583" s="1">
        <v>6.0162874250562339</v>
      </c>
      <c r="J583" s="1">
        <v>1.661533332936477</v>
      </c>
      <c r="K583" s="1"/>
      <c r="L583" s="1">
        <v>3.104384</v>
      </c>
      <c r="M583" s="1">
        <v>15.977607048273329</v>
      </c>
      <c r="N583" s="1">
        <v>0</v>
      </c>
      <c r="O583" s="1">
        <v>0</v>
      </c>
      <c r="P583" s="1">
        <v>0.51900000000000002</v>
      </c>
      <c r="Q583" s="1">
        <v>0</v>
      </c>
      <c r="R583" s="1">
        <v>0.28602651016897701</v>
      </c>
      <c r="S583" s="1">
        <v>0.99708879184861721</v>
      </c>
      <c r="T583" s="1">
        <v>2.9</v>
      </c>
      <c r="U583" s="1">
        <v>8.32</v>
      </c>
      <c r="V583" s="1">
        <v>6.7</v>
      </c>
      <c r="W583" s="1">
        <v>1.0977637846129009</v>
      </c>
      <c r="X583" s="1">
        <v>3.7463145400000002</v>
      </c>
      <c r="Y583" s="1">
        <v>5.0999999999999996</v>
      </c>
      <c r="Z583" s="1">
        <v>0</v>
      </c>
      <c r="AA583" s="1">
        <v>7.176778017267889</v>
      </c>
      <c r="AB583" s="1">
        <v>0</v>
      </c>
      <c r="AC583" s="1">
        <v>7.3216702569078329</v>
      </c>
      <c r="AD583" s="1">
        <v>0</v>
      </c>
      <c r="AE583" s="1">
        <v>7.759523356785194</v>
      </c>
      <c r="AF583" s="1">
        <v>1.409354</v>
      </c>
      <c r="AG583" s="1">
        <v>3.95</v>
      </c>
      <c r="AH583" s="1">
        <v>3.6856466914183081</v>
      </c>
      <c r="AI583" s="1">
        <v>0.25</v>
      </c>
      <c r="AJ583" s="1">
        <v>0.42244750200940179</v>
      </c>
      <c r="AK583" s="1">
        <v>1.59</v>
      </c>
      <c r="AL583" s="1">
        <v>3.1031520366668701</v>
      </c>
      <c r="AM583" s="1">
        <v>3.5145297050476074</v>
      </c>
      <c r="AN583" s="1">
        <v>2.5203683376312256</v>
      </c>
      <c r="AO583" t="s">
        <v>13393</v>
      </c>
    </row>
    <row r="584" spans="1:41" x14ac:dyDescent="0.25">
      <c r="A584" s="1">
        <v>2014</v>
      </c>
      <c r="B584" t="s">
        <v>616</v>
      </c>
      <c r="C584" t="s">
        <v>6981</v>
      </c>
      <c r="D584" t="s">
        <v>7187</v>
      </c>
      <c r="E584" t="s">
        <v>7417</v>
      </c>
      <c r="F584" t="s">
        <v>8605</v>
      </c>
      <c r="G584" t="s">
        <v>10771</v>
      </c>
      <c r="H584" t="s">
        <v>12622</v>
      </c>
      <c r="I584" s="1">
        <v>4.1900199600798403E-2</v>
      </c>
      <c r="J584" s="1">
        <v>1.9668188609832899E-2</v>
      </c>
      <c r="K584" s="1"/>
      <c r="L584" s="1">
        <v>0</v>
      </c>
      <c r="M584" s="1">
        <v>0</v>
      </c>
      <c r="N584" s="1">
        <v>5.4056964410703699E-2</v>
      </c>
      <c r="O584" s="1">
        <v>0</v>
      </c>
      <c r="P584" s="1">
        <v>0.13600000000000001</v>
      </c>
      <c r="Q584" s="1">
        <v>0</v>
      </c>
      <c r="R584" s="1">
        <v>0</v>
      </c>
      <c r="S584" s="1">
        <v>3.5703496196200002E-4</v>
      </c>
      <c r="T584" s="1">
        <v>0.37</v>
      </c>
      <c r="U584" s="1">
        <v>0</v>
      </c>
      <c r="V584" s="1">
        <v>0.01</v>
      </c>
      <c r="W584" s="1"/>
      <c r="X584" s="1">
        <v>1.4382279999999999E-3</v>
      </c>
      <c r="Y584" s="1">
        <v>0</v>
      </c>
      <c r="Z584" s="1">
        <v>0</v>
      </c>
      <c r="AA584" s="1">
        <v>2.9517203996402699E-2</v>
      </c>
      <c r="AB584" s="1">
        <v>0</v>
      </c>
      <c r="AC584" s="1">
        <v>3.2424942707792802E-2</v>
      </c>
      <c r="AD584" s="1">
        <v>0</v>
      </c>
      <c r="AE584" s="1">
        <v>3.8030043734550001E-4</v>
      </c>
      <c r="AF584" s="1">
        <v>0</v>
      </c>
      <c r="AG584" s="1">
        <v>0</v>
      </c>
      <c r="AH584" s="1">
        <v>0</v>
      </c>
      <c r="AI584" s="1">
        <v>0</v>
      </c>
      <c r="AJ584" s="1">
        <v>0.1</v>
      </c>
      <c r="AK584" s="1">
        <v>0.25</v>
      </c>
      <c r="AL584" s="1">
        <v>3.606010228395462E-2</v>
      </c>
      <c r="AM584" s="1">
        <v>2.4938106536865234E-2</v>
      </c>
      <c r="AN584" s="1">
        <v>5.1816273480653763E-2</v>
      </c>
      <c r="AO584" t="s">
        <v>13394</v>
      </c>
    </row>
    <row r="585" spans="1:41" x14ac:dyDescent="0.25">
      <c r="A585" s="1">
        <v>2014</v>
      </c>
      <c r="B585" t="s">
        <v>616</v>
      </c>
      <c r="C585" t="s">
        <v>6981</v>
      </c>
      <c r="D585" t="s">
        <v>7187</v>
      </c>
      <c r="E585" t="s">
        <v>7417</v>
      </c>
      <c r="F585" t="s">
        <v>8606</v>
      </c>
      <c r="G585" t="s">
        <v>10771</v>
      </c>
      <c r="H585" t="s">
        <v>12622</v>
      </c>
      <c r="I585" s="1">
        <v>0.92282634730538926</v>
      </c>
      <c r="J585" s="1">
        <v>0.1115443456934168</v>
      </c>
      <c r="K585" s="1">
        <v>7.8294910830795997E-3</v>
      </c>
      <c r="L585" s="1">
        <v>0.16259599999999999</v>
      </c>
      <c r="M585" s="1">
        <v>0.45344416183758562</v>
      </c>
      <c r="N585" s="1">
        <v>1.31007376298929</v>
      </c>
      <c r="O585" s="1">
        <v>0.22</v>
      </c>
      <c r="P585" s="1">
        <v>0.46899999999999997</v>
      </c>
      <c r="Q585" s="1">
        <v>0</v>
      </c>
      <c r="R585" s="1">
        <v>7.2366690276231896E-2</v>
      </c>
      <c r="S585" s="1">
        <v>1.6426903957595229</v>
      </c>
      <c r="T585" s="1">
        <v>0.06</v>
      </c>
      <c r="U585" s="1">
        <v>0</v>
      </c>
      <c r="V585" s="1">
        <v>7.0000000000000007E-2</v>
      </c>
      <c r="W585" s="1">
        <v>0.58181964963267951</v>
      </c>
      <c r="X585" s="1">
        <v>0.26400474600000001</v>
      </c>
      <c r="Y585" s="1">
        <v>0.36599999999999999</v>
      </c>
      <c r="Z585" s="1">
        <v>0.54</v>
      </c>
      <c r="AA585" s="1">
        <v>0.185003018244983</v>
      </c>
      <c r="AB585" s="1">
        <v>2.2179510000000001E-3</v>
      </c>
      <c r="AC585" s="1">
        <v>0.56126840059477823</v>
      </c>
      <c r="AD585" s="1">
        <v>0.10639999999999999</v>
      </c>
      <c r="AE585" s="1">
        <v>0.1571591557330291</v>
      </c>
      <c r="AF585" s="1">
        <v>6.8056000000000005E-2</v>
      </c>
      <c r="AG585" s="1">
        <v>0.05</v>
      </c>
      <c r="AH585" s="1">
        <v>0.21601081750848061</v>
      </c>
      <c r="AI585" s="1">
        <v>4.2000000000000003E-2</v>
      </c>
      <c r="AJ585" s="1">
        <v>0.6</v>
      </c>
      <c r="AK585" s="1">
        <v>0.11</v>
      </c>
      <c r="AL585" s="1">
        <v>0.32249346375465393</v>
      </c>
      <c r="AM585" s="1">
        <v>0.3321114182472229</v>
      </c>
      <c r="AN585" s="1">
        <v>0.30886808037757874</v>
      </c>
      <c r="AO585" t="s">
        <v>13395</v>
      </c>
    </row>
    <row r="586" spans="1:41" x14ac:dyDescent="0.25">
      <c r="A586" s="1">
        <v>2014</v>
      </c>
      <c r="B586" t="s">
        <v>616</v>
      </c>
      <c r="C586" t="s">
        <v>6981</v>
      </c>
      <c r="D586" t="s">
        <v>7187</v>
      </c>
      <c r="E586" t="s">
        <v>7417</v>
      </c>
      <c r="F586" t="s">
        <v>8607</v>
      </c>
      <c r="G586" t="s">
        <v>10771</v>
      </c>
      <c r="H586" t="s">
        <v>12622</v>
      </c>
      <c r="I586" s="1">
        <v>6.8694610778443105E-2</v>
      </c>
      <c r="J586" s="1">
        <v>0.36556400197634342</v>
      </c>
      <c r="K586" s="1">
        <v>0.82862113962592432</v>
      </c>
      <c r="L586" s="1">
        <v>0.91233200000000003</v>
      </c>
      <c r="M586" s="1">
        <v>0.14303694574822351</v>
      </c>
      <c r="N586" s="1">
        <v>0.11177515748667401</v>
      </c>
      <c r="O586" s="1">
        <v>0.42</v>
      </c>
      <c r="P586" s="1">
        <v>7.6999999999999999E-2</v>
      </c>
      <c r="Q586" s="1">
        <v>4.65E-2</v>
      </c>
      <c r="R586" s="1">
        <v>0.2573712435495295</v>
      </c>
      <c r="S586" s="1">
        <v>5.4351706901760499E-2</v>
      </c>
      <c r="T586" s="1">
        <v>0.43</v>
      </c>
      <c r="U586" s="1">
        <v>0</v>
      </c>
      <c r="V586" s="1">
        <v>0.28000000000000003</v>
      </c>
      <c r="W586" s="1">
        <v>7.2576087834019504E-2</v>
      </c>
      <c r="X586" s="1">
        <v>0.62</v>
      </c>
      <c r="Y586" s="1">
        <v>0.112</v>
      </c>
      <c r="Z586" s="1">
        <v>0.26</v>
      </c>
      <c r="AA586" s="1">
        <v>0.42744200657854231</v>
      </c>
      <c r="AB586" s="1">
        <v>0.10161266100000001</v>
      </c>
      <c r="AC586" s="1">
        <v>0.37724670664749432</v>
      </c>
      <c r="AD586" s="1">
        <v>0.53120000000000001</v>
      </c>
      <c r="AE586" s="1">
        <v>1.2192748938327951</v>
      </c>
      <c r="AF586" s="1">
        <v>0.31593399999999999</v>
      </c>
      <c r="AG586" s="1">
        <v>0.24</v>
      </c>
      <c r="AH586" s="1">
        <v>3.1238343995399001E-3</v>
      </c>
      <c r="AI586" s="1">
        <v>0.38629999999999998</v>
      </c>
      <c r="AJ586" s="1">
        <v>0</v>
      </c>
      <c r="AK586" s="1">
        <v>0.2</v>
      </c>
      <c r="AL586" s="1">
        <v>0.30558472871780396</v>
      </c>
      <c r="AM586" s="1">
        <v>0.29830202460289001</v>
      </c>
      <c r="AN586" s="1">
        <v>0.31590184569358826</v>
      </c>
      <c r="AO586" t="s">
        <v>13396</v>
      </c>
    </row>
    <row r="587" spans="1:41" x14ac:dyDescent="0.25">
      <c r="A587" s="1">
        <v>2014</v>
      </c>
      <c r="B587" t="s">
        <v>616</v>
      </c>
      <c r="C587" t="s">
        <v>6981</v>
      </c>
      <c r="D587" t="s">
        <v>7187</v>
      </c>
      <c r="E587" t="s">
        <v>7417</v>
      </c>
      <c r="F587" t="s">
        <v>8608</v>
      </c>
      <c r="G587" t="s">
        <v>10771</v>
      </c>
      <c r="H587" t="s">
        <v>12622</v>
      </c>
      <c r="I587" s="1">
        <v>0.4753373253493014</v>
      </c>
      <c r="J587" s="1">
        <v>0.21440944835017001</v>
      </c>
      <c r="K587" s="1">
        <v>0.1955197912135711</v>
      </c>
      <c r="L587" s="1">
        <v>0.735676</v>
      </c>
      <c r="M587" s="1">
        <v>0.58533707423237291</v>
      </c>
      <c r="N587" s="1">
        <v>0.77494212028213005</v>
      </c>
      <c r="O587" s="1">
        <v>0.63</v>
      </c>
      <c r="P587" s="1">
        <v>0.219</v>
      </c>
      <c r="Q587" s="1">
        <v>0.27600000000000002</v>
      </c>
      <c r="R587" s="1">
        <v>0.82521501568349687</v>
      </c>
      <c r="S587" s="1">
        <v>0.2004613990277663</v>
      </c>
      <c r="T587" s="1">
        <v>0.15</v>
      </c>
      <c r="U587" s="1">
        <v>0.11700000000000001</v>
      </c>
      <c r="V587" s="1">
        <v>0.27</v>
      </c>
      <c r="W587" s="1">
        <v>0.45636554452248329</v>
      </c>
      <c r="X587" s="1">
        <v>0.39245649399999999</v>
      </c>
      <c r="Y587" s="1">
        <v>0.39800000000000002</v>
      </c>
      <c r="Z587" s="1">
        <v>1.1200000000000001</v>
      </c>
      <c r="AA587" s="1">
        <v>0.80698939302477224</v>
      </c>
      <c r="AB587" s="1">
        <v>0.73335735700000004</v>
      </c>
      <c r="AC587" s="1">
        <v>1.1793812055317809</v>
      </c>
      <c r="AD587" s="1">
        <v>1.1826000000000001</v>
      </c>
      <c r="AE587" s="1">
        <v>1.676427711225202</v>
      </c>
      <c r="AF587" s="1">
        <v>0.35980299999999998</v>
      </c>
      <c r="AG587" s="1">
        <v>0.49</v>
      </c>
      <c r="AH587" s="1">
        <v>0.40872109405075407</v>
      </c>
      <c r="AI587" s="1">
        <v>0.38140000000000002</v>
      </c>
      <c r="AJ587" s="1">
        <v>0.3</v>
      </c>
      <c r="AK587" s="1">
        <v>0.15</v>
      </c>
      <c r="AL587" s="1">
        <v>0.54153108596801758</v>
      </c>
      <c r="AM587" s="1">
        <v>0.60224592685699463</v>
      </c>
      <c r="AN587" s="1">
        <v>0.45551824569702148</v>
      </c>
      <c r="AO587" t="s">
        <v>13397</v>
      </c>
    </row>
    <row r="588" spans="1:41" x14ac:dyDescent="0.25">
      <c r="A588" s="1">
        <v>2014</v>
      </c>
      <c r="B588" t="s">
        <v>616</v>
      </c>
      <c r="C588" t="s">
        <v>6981</v>
      </c>
      <c r="D588" t="s">
        <v>7187</v>
      </c>
      <c r="E588" t="s">
        <v>7417</v>
      </c>
      <c r="F588" t="s">
        <v>8609</v>
      </c>
      <c r="G588" t="s">
        <v>10771</v>
      </c>
      <c r="H588" t="s">
        <v>12622</v>
      </c>
      <c r="I588" s="1">
        <v>5.9720558882236001E-3</v>
      </c>
      <c r="J588" s="1">
        <v>3.5062236958812297E-2</v>
      </c>
      <c r="K588" s="1">
        <v>6.5245759025662998E-3</v>
      </c>
      <c r="L588" s="1">
        <v>7.0280000000000004E-3</v>
      </c>
      <c r="M588" s="1">
        <v>0</v>
      </c>
      <c r="N588" s="1">
        <v>2.9020621332041099E-2</v>
      </c>
      <c r="O588" s="1">
        <v>0</v>
      </c>
      <c r="P588" s="1">
        <v>6.4000000000000001E-2</v>
      </c>
      <c r="Q588" s="1">
        <v>8.1900000000000001E-2</v>
      </c>
      <c r="R588" s="1">
        <v>0.1083071941718102</v>
      </c>
      <c r="S588" s="1">
        <v>0.2054049600395485</v>
      </c>
      <c r="T588" s="1">
        <v>0.1</v>
      </c>
      <c r="U588" s="1">
        <v>0</v>
      </c>
      <c r="V588" s="1">
        <v>0.08</v>
      </c>
      <c r="W588" s="1">
        <v>3.0838782594655698E-2</v>
      </c>
      <c r="X588" s="1">
        <v>3.8993959000000002E-2</v>
      </c>
      <c r="Y588" s="1">
        <v>4.1000000000000002E-2</v>
      </c>
      <c r="Z588" s="1">
        <v>0.02</v>
      </c>
      <c r="AA588" s="1">
        <v>6.3780444236384001E-2</v>
      </c>
      <c r="AB588" s="1">
        <v>0</v>
      </c>
      <c r="AC588" s="1">
        <v>0.70863225517734252</v>
      </c>
      <c r="AD588" s="1">
        <v>1.44E-2</v>
      </c>
      <c r="AE588" s="1">
        <v>9.5994168726627402E-2</v>
      </c>
      <c r="AF588" s="1">
        <v>0.104241</v>
      </c>
      <c r="AG588" s="1">
        <v>0.02</v>
      </c>
      <c r="AH588" s="1">
        <v>1.57590451797683E-2</v>
      </c>
      <c r="AI588" s="1">
        <v>0.1386</v>
      </c>
      <c r="AJ588" s="1">
        <v>0</v>
      </c>
      <c r="AK588" s="1">
        <v>0.1</v>
      </c>
      <c r="AL588" s="1">
        <v>7.294686883687973E-2</v>
      </c>
      <c r="AM588" s="1">
        <v>8.6172819137573242E-2</v>
      </c>
      <c r="AN588" s="1">
        <v>5.4210111498832703E-2</v>
      </c>
      <c r="AO588" t="s">
        <v>13398</v>
      </c>
    </row>
    <row r="589" spans="1:41" x14ac:dyDescent="0.25">
      <c r="A589" s="1">
        <v>2014</v>
      </c>
      <c r="B589" t="s">
        <v>616</v>
      </c>
      <c r="C589" t="s">
        <v>6981</v>
      </c>
      <c r="D589" t="s">
        <v>7187</v>
      </c>
      <c r="E589" t="s">
        <v>7417</v>
      </c>
      <c r="F589" t="s">
        <v>8610</v>
      </c>
      <c r="G589" t="s">
        <v>10771</v>
      </c>
      <c r="H589" t="s">
        <v>12622</v>
      </c>
      <c r="I589" s="1">
        <v>4.28582834331337E-2</v>
      </c>
      <c r="J589" s="1">
        <v>4.7539392929214802E-2</v>
      </c>
      <c r="K589" s="1">
        <v>2.39234449760766E-2</v>
      </c>
      <c r="L589" s="1">
        <v>0.25586700000000001</v>
      </c>
      <c r="M589" s="1">
        <v>9.3872092718357992E-3</v>
      </c>
      <c r="N589" s="1">
        <v>8.4423625693210602E-2</v>
      </c>
      <c r="O589" s="1">
        <v>0.04</v>
      </c>
      <c r="P589" s="1">
        <v>0</v>
      </c>
      <c r="Q589" s="1">
        <v>0</v>
      </c>
      <c r="R589" s="1">
        <v>5.3425073358291997E-2</v>
      </c>
      <c r="S589" s="1">
        <v>0.1123561561066711</v>
      </c>
      <c r="T589" s="1">
        <v>0.04</v>
      </c>
      <c r="U589" s="1">
        <v>0</v>
      </c>
      <c r="V589" s="1">
        <v>0.06</v>
      </c>
      <c r="W589" s="1">
        <v>1.4531363526278001E-3</v>
      </c>
      <c r="X589" s="1">
        <v>7.0688910999999993E-2</v>
      </c>
      <c r="Y589" s="1">
        <v>2.4E-2</v>
      </c>
      <c r="Z589" s="1">
        <v>0.14000000000000001</v>
      </c>
      <c r="AA589" s="1">
        <v>7.4248826580266894E-2</v>
      </c>
      <c r="AB589" s="1">
        <v>0</v>
      </c>
      <c r="AC589" s="1">
        <v>0.2056554420215804</v>
      </c>
      <c r="AD589" s="1">
        <v>0.1822</v>
      </c>
      <c r="AE589" s="1">
        <v>0.64159852950497565</v>
      </c>
      <c r="AF589" s="1">
        <v>3.9988999999999997E-2</v>
      </c>
      <c r="AG589" s="1">
        <v>0.02</v>
      </c>
      <c r="AH589" s="1">
        <v>0.12914957144366321</v>
      </c>
      <c r="AI589" s="1">
        <v>0.28649999999999998</v>
      </c>
      <c r="AJ589" s="1">
        <v>0</v>
      </c>
      <c r="AK589" s="1">
        <v>0.26</v>
      </c>
      <c r="AL589" s="1">
        <v>9.8112531006336212E-2</v>
      </c>
      <c r="AM589" s="1">
        <v>9.9388539791107178E-2</v>
      </c>
      <c r="AN589" s="1">
        <v>9.6304871141910553E-2</v>
      </c>
      <c r="AO589" t="s">
        <v>13399</v>
      </c>
    </row>
    <row r="590" spans="1:41" x14ac:dyDescent="0.25">
      <c r="A590" s="1">
        <v>2014</v>
      </c>
      <c r="B590" t="s">
        <v>616</v>
      </c>
      <c r="C590" t="s">
        <v>6981</v>
      </c>
      <c r="D590" t="s">
        <v>7187</v>
      </c>
      <c r="E590" t="s">
        <v>7417</v>
      </c>
      <c r="F590" t="s">
        <v>8611</v>
      </c>
      <c r="G590" t="s">
        <v>10771</v>
      </c>
      <c r="H590" t="s">
        <v>12622</v>
      </c>
      <c r="I590" s="1">
        <v>0.32245908183632732</v>
      </c>
      <c r="J590" s="1">
        <v>7.0850720591474306E-2</v>
      </c>
      <c r="K590" s="1">
        <v>9.9608525445846002E-2</v>
      </c>
      <c r="L590" s="1">
        <v>0.13186400000000001</v>
      </c>
      <c r="M590" s="1">
        <v>0.26858431444528952</v>
      </c>
      <c r="N590" s="1">
        <v>0.213051203359716</v>
      </c>
      <c r="O590" s="1">
        <v>0.26</v>
      </c>
      <c r="P590" s="1">
        <v>0.14799999999999999</v>
      </c>
      <c r="Q590" s="1">
        <v>8.72E-2</v>
      </c>
      <c r="R590" s="1">
        <v>0.19698472123849031</v>
      </c>
      <c r="S590" s="1">
        <v>0.28109637197550191</v>
      </c>
      <c r="T590" s="1">
        <v>7.0000000000000007E-2</v>
      </c>
      <c r="U590" s="1">
        <v>0.04</v>
      </c>
      <c r="V590" s="1">
        <v>0.15</v>
      </c>
      <c r="W590" s="1">
        <v>0.30693468959392911</v>
      </c>
      <c r="X590" s="1">
        <v>0.26</v>
      </c>
      <c r="Y590" s="1">
        <v>0.123</v>
      </c>
      <c r="Z590" s="1">
        <v>0.16</v>
      </c>
      <c r="AA590" s="1">
        <v>0.16772510563857451</v>
      </c>
      <c r="AB590" s="1">
        <v>0.131165487</v>
      </c>
      <c r="AC590" s="1">
        <v>0.31566564894933352</v>
      </c>
      <c r="AD590" s="1">
        <v>0.31340000000000001</v>
      </c>
      <c r="AE590" s="1">
        <v>0.2724218799518287</v>
      </c>
      <c r="AF590" s="1">
        <v>0.17969399999999999</v>
      </c>
      <c r="AG590" s="1">
        <v>0.18</v>
      </c>
      <c r="AH590" s="1">
        <v>0.1549889341658445</v>
      </c>
      <c r="AI590" s="1">
        <v>0.16470000000000001</v>
      </c>
      <c r="AJ590" s="1">
        <v>0.1</v>
      </c>
      <c r="AK590" s="1">
        <v>0.05</v>
      </c>
      <c r="AL590" s="1">
        <v>0.17997913062572479</v>
      </c>
      <c r="AM590" s="1">
        <v>0.16817152500152588</v>
      </c>
      <c r="AN590" s="1">
        <v>0.19670653343200684</v>
      </c>
      <c r="AO590" t="s">
        <v>13400</v>
      </c>
    </row>
    <row r="591" spans="1:41" x14ac:dyDescent="0.25">
      <c r="A591" s="1">
        <v>2014</v>
      </c>
      <c r="B591" t="s">
        <v>616</v>
      </c>
      <c r="C591" t="s">
        <v>6981</v>
      </c>
      <c r="D591" t="s">
        <v>7187</v>
      </c>
      <c r="E591" t="s">
        <v>7417</v>
      </c>
      <c r="F591" t="s">
        <v>8612</v>
      </c>
      <c r="G591" t="s">
        <v>10771</v>
      </c>
      <c r="H591" t="s">
        <v>12622</v>
      </c>
      <c r="I591" s="1">
        <v>8.6802395209580802E-2</v>
      </c>
      <c r="J591" s="1">
        <v>0.2313750468786275</v>
      </c>
      <c r="K591" s="1">
        <v>1.9791213571117901E-2</v>
      </c>
      <c r="L591" s="1">
        <v>0.45372200000000013</v>
      </c>
      <c r="M591" s="1">
        <v>0.26695859663843508</v>
      </c>
      <c r="N591" s="1">
        <v>0.116405534916276</v>
      </c>
      <c r="O591" s="1">
        <v>0.69</v>
      </c>
      <c r="P591" s="1">
        <v>6.5000000000000002E-2</v>
      </c>
      <c r="Q591" s="1">
        <v>0</v>
      </c>
      <c r="R591" s="1">
        <v>0.1348578366892644</v>
      </c>
      <c r="S591" s="1">
        <v>0.1075224520062618</v>
      </c>
      <c r="T591" s="1">
        <v>0.11</v>
      </c>
      <c r="U591" s="1">
        <v>0</v>
      </c>
      <c r="V591" s="1">
        <v>7.0000000000000007E-2</v>
      </c>
      <c r="W591" s="1">
        <v>0.13401146363122629</v>
      </c>
      <c r="X591" s="1">
        <v>0.29828850899999998</v>
      </c>
      <c r="Y591" s="1">
        <v>0.14000000000000001</v>
      </c>
      <c r="Z591" s="1">
        <v>0.21</v>
      </c>
      <c r="AA591" s="1">
        <v>0.25820469860667972</v>
      </c>
      <c r="AB591" s="1">
        <v>0.21580727299999999</v>
      </c>
      <c r="AC591" s="1">
        <v>0.1301851622256304</v>
      </c>
      <c r="AD591" s="1">
        <v>0.21759999999999999</v>
      </c>
      <c r="AE591" s="1">
        <v>1.043449324966724</v>
      </c>
      <c r="AF591" s="1">
        <v>0.28042200000000023</v>
      </c>
      <c r="AG591" s="1">
        <v>0.25</v>
      </c>
      <c r="AH591" s="1">
        <v>0.1411786651015928</v>
      </c>
      <c r="AI591" s="1">
        <v>0.32700000000000001</v>
      </c>
      <c r="AJ591" s="1">
        <v>0</v>
      </c>
      <c r="AK591" s="1">
        <v>0.38</v>
      </c>
      <c r="AL591" s="1">
        <v>0.21995113790035248</v>
      </c>
      <c r="AM591" s="1">
        <v>0.20414258539676666</v>
      </c>
      <c r="AN591" s="1">
        <v>0.24234652519226074</v>
      </c>
      <c r="AO591" t="s">
        <v>13401</v>
      </c>
    </row>
    <row r="592" spans="1:41" x14ac:dyDescent="0.25">
      <c r="A592" s="1">
        <v>2014</v>
      </c>
      <c r="B592" t="s">
        <v>616</v>
      </c>
      <c r="C592" t="s">
        <v>6981</v>
      </c>
      <c r="D592" t="s">
        <v>7187</v>
      </c>
      <c r="E592" t="s">
        <v>7417</v>
      </c>
      <c r="F592" t="s">
        <v>8613</v>
      </c>
      <c r="G592" t="s">
        <v>10771</v>
      </c>
      <c r="H592" t="s">
        <v>12622</v>
      </c>
      <c r="I592" s="1">
        <v>8.1277445109780397E-2</v>
      </c>
      <c r="J592" s="1">
        <v>2.8216469131539901E-2</v>
      </c>
      <c r="K592" s="1"/>
      <c r="L592" s="1">
        <v>0.17474899999999999</v>
      </c>
      <c r="M592" s="1">
        <v>0.66331908645147752</v>
      </c>
      <c r="N592" s="1">
        <v>0</v>
      </c>
      <c r="O592" s="1">
        <v>0</v>
      </c>
      <c r="P592" s="1">
        <v>1.9E-2</v>
      </c>
      <c r="Q592" s="1">
        <v>0</v>
      </c>
      <c r="R592" s="1">
        <v>2.1450976424163002E-3</v>
      </c>
      <c r="S592" s="1">
        <v>1.1123012276509799E-2</v>
      </c>
      <c r="T592" s="1">
        <v>0.05</v>
      </c>
      <c r="U592" s="1">
        <v>0.13600000000000001</v>
      </c>
      <c r="V592" s="1">
        <v>0.06</v>
      </c>
      <c r="W592" s="1">
        <v>2.1231936707838898E-2</v>
      </c>
      <c r="X592" s="1">
        <v>0.14666331099999999</v>
      </c>
      <c r="Y592" s="1">
        <v>8.4000000000000005E-2</v>
      </c>
      <c r="Z592" s="1">
        <v>0</v>
      </c>
      <c r="AA592" s="1">
        <v>0.12606408534857649</v>
      </c>
      <c r="AB592" s="1">
        <v>0</v>
      </c>
      <c r="AC592" s="1">
        <v>0.15633393265737969</v>
      </c>
      <c r="AD592" s="1">
        <v>0</v>
      </c>
      <c r="AE592" s="1">
        <v>0.23394815237370861</v>
      </c>
      <c r="AF592" s="1">
        <v>0.12617600000000001</v>
      </c>
      <c r="AG592" s="1">
        <v>0.06</v>
      </c>
      <c r="AH592" s="1">
        <v>9.4169619827920201E-2</v>
      </c>
      <c r="AI592" s="1">
        <v>3.5000000000000001E-3</v>
      </c>
      <c r="AJ592" s="1">
        <v>0</v>
      </c>
      <c r="AK592" s="1">
        <v>0.01</v>
      </c>
      <c r="AL592" s="1">
        <v>7.8893683850765228E-2</v>
      </c>
      <c r="AM592" s="1">
        <v>7.5759418308734894E-2</v>
      </c>
      <c r="AN592" s="1">
        <v>8.3333916962146759E-2</v>
      </c>
      <c r="AO592" t="s">
        <v>13402</v>
      </c>
    </row>
    <row r="593" spans="1:41" x14ac:dyDescent="0.25">
      <c r="A593" s="1">
        <v>2014</v>
      </c>
      <c r="B593" t="s">
        <v>617</v>
      </c>
      <c r="C593" t="s">
        <v>6982</v>
      </c>
      <c r="D593" t="s">
        <v>7187</v>
      </c>
      <c r="E593" t="s">
        <v>7418</v>
      </c>
      <c r="F593" t="s">
        <v>8614</v>
      </c>
      <c r="G593" t="s">
        <v>10771</v>
      </c>
      <c r="H593" t="s">
        <v>12622</v>
      </c>
      <c r="I593" s="1">
        <v>52</v>
      </c>
      <c r="J593" s="1">
        <v>14</v>
      </c>
      <c r="K593" s="1">
        <v>161.30000000000001</v>
      </c>
      <c r="L593" s="1">
        <v>67.099999999999994</v>
      </c>
      <c r="M593" s="1">
        <v>20</v>
      </c>
      <c r="N593" s="1">
        <v>56.906683664881783</v>
      </c>
      <c r="O593" s="1">
        <v>60</v>
      </c>
      <c r="P593" s="1">
        <v>0</v>
      </c>
      <c r="Q593" s="1">
        <v>4</v>
      </c>
      <c r="R593" s="1">
        <v>45</v>
      </c>
      <c r="S593" s="1">
        <v>70</v>
      </c>
      <c r="T593" s="1">
        <v>65</v>
      </c>
      <c r="U593" s="1">
        <v>15</v>
      </c>
      <c r="V593" s="1">
        <v>40</v>
      </c>
      <c r="W593" s="1">
        <v>20.27</v>
      </c>
      <c r="X593" s="1">
        <v>55</v>
      </c>
      <c r="Y593" s="1">
        <v>15.5</v>
      </c>
      <c r="Z593" s="1">
        <v>149</v>
      </c>
      <c r="AA593" s="1">
        <v>40</v>
      </c>
      <c r="AB593" s="1">
        <v>30</v>
      </c>
      <c r="AC593" s="1">
        <v>90.69</v>
      </c>
      <c r="AD593" s="1">
        <v>58.014600000000002</v>
      </c>
      <c r="AE593" s="1">
        <v>76</v>
      </c>
      <c r="AF593" s="1">
        <v>15.1929842246237</v>
      </c>
      <c r="AG593" s="1">
        <v>18.899999999999999</v>
      </c>
      <c r="AH593" s="1">
        <v>15.32</v>
      </c>
      <c r="AI593" s="1">
        <v>38</v>
      </c>
      <c r="AJ593" s="1">
        <v>1.3</v>
      </c>
      <c r="AK593" s="1">
        <v>49</v>
      </c>
      <c r="AL593" s="1">
        <v>46.292903900146484</v>
      </c>
      <c r="AM593" s="1">
        <v>41.211154937744141</v>
      </c>
      <c r="AN593" s="1">
        <v>53.492050170898438</v>
      </c>
      <c r="AO593" t="s">
        <v>13403</v>
      </c>
    </row>
    <row r="594" spans="1:41" x14ac:dyDescent="0.25">
      <c r="A594" s="1">
        <v>2014</v>
      </c>
      <c r="B594" t="s">
        <v>618</v>
      </c>
      <c r="C594" t="s">
        <v>6982</v>
      </c>
      <c r="D594" t="s">
        <v>7187</v>
      </c>
      <c r="E594" t="s">
        <v>7418</v>
      </c>
      <c r="F594" t="s">
        <v>8614</v>
      </c>
      <c r="G594" t="s">
        <v>10771</v>
      </c>
      <c r="H594" t="s">
        <v>12622</v>
      </c>
      <c r="I594" s="1">
        <v>52</v>
      </c>
      <c r="J594" s="1">
        <v>14</v>
      </c>
      <c r="K594" s="1">
        <v>161.30000000000001</v>
      </c>
      <c r="L594" s="1">
        <v>75.810860876533198</v>
      </c>
      <c r="M594" s="1">
        <v>20</v>
      </c>
      <c r="N594" s="1">
        <v>69.447965259810516</v>
      </c>
      <c r="O594" s="1">
        <v>60</v>
      </c>
      <c r="P594" s="1">
        <v>15</v>
      </c>
      <c r="Q594" s="1">
        <v>4.79</v>
      </c>
      <c r="R594" s="1">
        <v>45</v>
      </c>
      <c r="S594" s="1">
        <v>80</v>
      </c>
      <c r="T594" s="1">
        <v>60</v>
      </c>
      <c r="U594" s="1">
        <v>1.5</v>
      </c>
      <c r="V594" s="1">
        <v>52</v>
      </c>
      <c r="W594" s="1">
        <v>7.29</v>
      </c>
      <c r="X594" s="1">
        <v>55</v>
      </c>
      <c r="Y594" s="1">
        <v>15.5</v>
      </c>
      <c r="Z594" s="1">
        <v>151</v>
      </c>
      <c r="AA594" s="1">
        <v>40</v>
      </c>
      <c r="AB594" s="1">
        <v>25.4</v>
      </c>
      <c r="AC594" s="1">
        <v>90.7</v>
      </c>
      <c r="AD594" s="1">
        <v>57.9</v>
      </c>
      <c r="AE594" s="1">
        <v>21</v>
      </c>
      <c r="AF594" s="1">
        <v>45.57</v>
      </c>
      <c r="AG594" s="1">
        <v>21</v>
      </c>
      <c r="AH594" s="1">
        <v>17.505715058748962</v>
      </c>
      <c r="AI594" s="1">
        <v>38</v>
      </c>
      <c r="AJ594" s="1">
        <v>1.39</v>
      </c>
      <c r="AK594" s="1">
        <v>49</v>
      </c>
      <c r="AL594" s="1">
        <v>46.451881408691406</v>
      </c>
      <c r="AM594" s="1">
        <v>42.100521087646484</v>
      </c>
      <c r="AN594" s="1">
        <v>52.616313934326172</v>
      </c>
      <c r="AO594" t="s">
        <v>13404</v>
      </c>
    </row>
    <row r="595" spans="1:41" x14ac:dyDescent="0.25">
      <c r="A595" s="1">
        <v>2014</v>
      </c>
      <c r="B595" t="s">
        <v>619</v>
      </c>
      <c r="C595" t="s">
        <v>6982</v>
      </c>
      <c r="D595" t="s">
        <v>7187</v>
      </c>
      <c r="E595" t="s">
        <v>7418</v>
      </c>
      <c r="F595" t="s">
        <v>8615</v>
      </c>
      <c r="G595" t="s">
        <v>10771</v>
      </c>
      <c r="H595" t="s">
        <v>12622</v>
      </c>
      <c r="I595" s="1">
        <v>112</v>
      </c>
      <c r="J595" s="1">
        <v>69</v>
      </c>
      <c r="K595" s="1">
        <v>130</v>
      </c>
      <c r="L595" s="1">
        <v>130.4</v>
      </c>
      <c r="M595" s="1">
        <v>70</v>
      </c>
      <c r="N595" s="1">
        <v>127</v>
      </c>
      <c r="O595" s="1">
        <v>242</v>
      </c>
      <c r="P595" s="1">
        <v>83</v>
      </c>
      <c r="Q595" s="1">
        <v>36</v>
      </c>
      <c r="R595" s="1">
        <v>100</v>
      </c>
      <c r="S595" s="1">
        <v>54</v>
      </c>
      <c r="T595" s="1">
        <v>135</v>
      </c>
      <c r="U595" s="1">
        <v>30</v>
      </c>
      <c r="V595" s="1">
        <v>75</v>
      </c>
      <c r="W595" s="1">
        <v>60.8</v>
      </c>
      <c r="X595" s="1">
        <v>90</v>
      </c>
      <c r="Y595" s="1">
        <v>90.9</v>
      </c>
      <c r="Z595" s="1">
        <v>176.11500000000001</v>
      </c>
      <c r="AA595" s="1">
        <v>170</v>
      </c>
      <c r="AB595" s="1">
        <v>60</v>
      </c>
      <c r="AC595" s="1">
        <v>217</v>
      </c>
      <c r="AD595" s="1">
        <v>161.595</v>
      </c>
      <c r="AE595" s="1">
        <v>264</v>
      </c>
      <c r="AF595" s="1">
        <v>117.90701577537629</v>
      </c>
      <c r="AG595" s="1">
        <v>95.1</v>
      </c>
      <c r="AH595" s="1">
        <v>54.68</v>
      </c>
      <c r="AI595" s="1">
        <v>132</v>
      </c>
      <c r="AJ595" s="1">
        <v>36.344999999999999</v>
      </c>
      <c r="AK595" s="1">
        <v>128</v>
      </c>
      <c r="AL595" s="1">
        <v>111.99455261230469</v>
      </c>
      <c r="AM595" s="1">
        <v>113.51570129394531</v>
      </c>
      <c r="AN595" s="1">
        <v>109.83957672119141</v>
      </c>
      <c r="AO595" t="s">
        <v>13405</v>
      </c>
    </row>
    <row r="596" spans="1:41" x14ac:dyDescent="0.25">
      <c r="A596" s="1">
        <v>2014</v>
      </c>
      <c r="B596" t="s">
        <v>620</v>
      </c>
      <c r="C596" t="s">
        <v>6982</v>
      </c>
      <c r="D596" t="s">
        <v>7187</v>
      </c>
      <c r="E596" t="s">
        <v>7418</v>
      </c>
      <c r="F596" t="s">
        <v>8615</v>
      </c>
      <c r="G596" t="s">
        <v>10771</v>
      </c>
      <c r="H596" t="s">
        <v>12622</v>
      </c>
      <c r="I596" s="1">
        <v>112</v>
      </c>
      <c r="J596" s="1">
        <v>70</v>
      </c>
      <c r="K596" s="1">
        <v>130.4</v>
      </c>
      <c r="L596" s="1">
        <v>80.39</v>
      </c>
      <c r="M596" s="1">
        <v>70</v>
      </c>
      <c r="N596" s="1">
        <v>820.46046991522201</v>
      </c>
      <c r="O596" s="1">
        <v>242</v>
      </c>
      <c r="P596" s="1">
        <v>68</v>
      </c>
      <c r="Q596" s="1">
        <v>19.809999999999999</v>
      </c>
      <c r="R596" s="1">
        <v>100</v>
      </c>
      <c r="S596" s="1">
        <v>840</v>
      </c>
      <c r="T596" s="1">
        <v>195</v>
      </c>
      <c r="U596" s="1">
        <v>21</v>
      </c>
      <c r="V596" s="1">
        <v>72</v>
      </c>
      <c r="W596" s="1">
        <v>79.47</v>
      </c>
      <c r="X596" s="1">
        <v>90</v>
      </c>
      <c r="Y596" s="1">
        <v>117.5</v>
      </c>
      <c r="Z596" s="1">
        <v>199</v>
      </c>
      <c r="AA596" s="1">
        <v>227.05792734998099</v>
      </c>
      <c r="AB596" s="1">
        <v>42.7</v>
      </c>
      <c r="AC596" s="1">
        <v>217</v>
      </c>
      <c r="AD596" s="1">
        <v>152.43</v>
      </c>
      <c r="AE596" s="1">
        <v>398</v>
      </c>
      <c r="AF596" s="1">
        <v>75</v>
      </c>
      <c r="AG596" s="1">
        <v>125.5</v>
      </c>
      <c r="AH596" s="1">
        <v>72.968386585264511</v>
      </c>
      <c r="AI596" s="1">
        <v>133</v>
      </c>
      <c r="AJ596" s="1">
        <v>75.599999999999994</v>
      </c>
      <c r="AK596" s="1">
        <v>128</v>
      </c>
      <c r="AL596" s="1">
        <v>171.52713012695313</v>
      </c>
      <c r="AM596" s="1">
        <v>164.60697937011719</v>
      </c>
      <c r="AN596" s="1">
        <v>181.3306884765625</v>
      </c>
      <c r="AO596" t="s">
        <v>13406</v>
      </c>
    </row>
    <row r="597" spans="1:41" x14ac:dyDescent="0.25">
      <c r="A597" s="1">
        <v>2014</v>
      </c>
      <c r="B597" t="s">
        <v>620</v>
      </c>
      <c r="C597" t="s">
        <v>6982</v>
      </c>
      <c r="D597" t="s">
        <v>7187</v>
      </c>
      <c r="E597" t="s">
        <v>7419</v>
      </c>
      <c r="F597" t="s">
        <v>8616</v>
      </c>
      <c r="G597" t="s">
        <v>10771</v>
      </c>
      <c r="H597" t="s">
        <v>12622</v>
      </c>
      <c r="I597" s="1">
        <v>0.3</v>
      </c>
      <c r="J597" s="1">
        <v>0.12</v>
      </c>
      <c r="K597" s="1">
        <v>0.57999999999999996</v>
      </c>
      <c r="L597" s="1">
        <v>0.37294621769320041</v>
      </c>
      <c r="M597" s="1">
        <v>0.2</v>
      </c>
      <c r="N597" s="1">
        <v>0.2481114650777351</v>
      </c>
      <c r="O597" s="1">
        <v>0.4</v>
      </c>
      <c r="P597" s="1">
        <v>0.06</v>
      </c>
      <c r="Q597" s="1">
        <v>0.02</v>
      </c>
      <c r="R597" s="1">
        <v>0.3</v>
      </c>
      <c r="S597" s="1">
        <v>0.35</v>
      </c>
      <c r="T597" s="1">
        <v>0.3</v>
      </c>
      <c r="U597" s="1">
        <v>0.08</v>
      </c>
      <c r="V597" s="1">
        <v>0.26</v>
      </c>
      <c r="W597" s="1">
        <v>0.04</v>
      </c>
      <c r="X597" s="1">
        <v>0.24</v>
      </c>
      <c r="Y597" s="1">
        <v>7.0000000000000007E-2</v>
      </c>
      <c r="Z597" s="1">
        <v>0.56999999999999995</v>
      </c>
      <c r="AA597" s="1">
        <v>0.2</v>
      </c>
      <c r="AB597" s="1">
        <v>0.15</v>
      </c>
      <c r="AC597" s="1">
        <v>0.7</v>
      </c>
      <c r="AD597" s="1">
        <v>0.4</v>
      </c>
      <c r="AE597" s="1">
        <v>0.15</v>
      </c>
      <c r="AF597" s="1">
        <v>0.90716920649892463</v>
      </c>
      <c r="AG597" s="1">
        <v>0.13</v>
      </c>
      <c r="AH597" s="1">
        <v>0.1987926687638655</v>
      </c>
      <c r="AI597" s="1">
        <v>0.17</v>
      </c>
      <c r="AJ597" s="1">
        <v>9.4999999999999998E-3</v>
      </c>
      <c r="AK597" s="1">
        <v>0.22</v>
      </c>
      <c r="AL597" s="1">
        <v>0.26712134480476379</v>
      </c>
      <c r="AM597" s="1">
        <v>0.26457220315933228</v>
      </c>
      <c r="AN597" s="1">
        <v>0.27073273062705994</v>
      </c>
      <c r="AO597" t="s">
        <v>13407</v>
      </c>
    </row>
    <row r="598" spans="1:41" x14ac:dyDescent="0.25">
      <c r="A598" s="1">
        <v>2014</v>
      </c>
      <c r="B598" t="s">
        <v>621</v>
      </c>
      <c r="C598" t="s">
        <v>6982</v>
      </c>
      <c r="D598" t="s">
        <v>7187</v>
      </c>
      <c r="E598" t="s">
        <v>7419</v>
      </c>
      <c r="F598" t="s">
        <v>8616</v>
      </c>
      <c r="G598" t="s">
        <v>10771</v>
      </c>
      <c r="H598" t="s">
        <v>12622</v>
      </c>
      <c r="I598" s="1">
        <v>0.3</v>
      </c>
      <c r="J598" s="1">
        <v>0.12</v>
      </c>
      <c r="K598" s="1">
        <v>0.57999999999999996</v>
      </c>
      <c r="L598" s="1">
        <v>1.21</v>
      </c>
      <c r="M598" s="1">
        <v>0.2</v>
      </c>
      <c r="N598" s="1">
        <v>0.20810984140929459</v>
      </c>
      <c r="O598" s="1">
        <v>0.2</v>
      </c>
      <c r="P598" s="1">
        <v>0</v>
      </c>
      <c r="Q598" s="1">
        <v>0.02</v>
      </c>
      <c r="R598" s="1">
        <v>0.3</v>
      </c>
      <c r="S598" s="1">
        <v>0.4</v>
      </c>
      <c r="T598" s="1">
        <v>0.4</v>
      </c>
      <c r="U598" s="1">
        <v>0.3</v>
      </c>
      <c r="V598" s="1">
        <v>0.28999999999999998</v>
      </c>
      <c r="W598" s="1">
        <v>0.09</v>
      </c>
      <c r="X598" s="1">
        <v>0.24</v>
      </c>
      <c r="Y598" s="1">
        <v>7.0000000000000007E-2</v>
      </c>
      <c r="Z598" s="1">
        <v>0.64</v>
      </c>
      <c r="AA598" s="1">
        <v>0.2</v>
      </c>
      <c r="AB598" s="1">
        <v>0.15</v>
      </c>
      <c r="AC598" s="1">
        <v>0.7</v>
      </c>
      <c r="AD598" s="1">
        <v>0.30922500000000003</v>
      </c>
      <c r="AE598" s="1">
        <v>0.5</v>
      </c>
      <c r="AF598" s="1">
        <v>0.19282887947049041</v>
      </c>
      <c r="AG598" s="1">
        <v>0.113</v>
      </c>
      <c r="AH598" s="1">
        <v>0.1532</v>
      </c>
      <c r="AI598" s="1">
        <v>0.13</v>
      </c>
      <c r="AJ598" s="1">
        <v>0.01</v>
      </c>
      <c r="AK598" s="1">
        <v>0.22</v>
      </c>
      <c r="AL598" s="1">
        <v>0.28435736894607544</v>
      </c>
      <c r="AM598" s="1">
        <v>0.30434933304786682</v>
      </c>
      <c r="AN598" s="1">
        <v>0.25603541731834412</v>
      </c>
      <c r="AO598" t="s">
        <v>13408</v>
      </c>
    </row>
    <row r="599" spans="1:41" x14ac:dyDescent="0.25">
      <c r="A599" s="1">
        <v>2014</v>
      </c>
      <c r="B599" t="s">
        <v>621</v>
      </c>
      <c r="C599" t="s">
        <v>6982</v>
      </c>
      <c r="D599" t="s">
        <v>7187</v>
      </c>
      <c r="E599" t="s">
        <v>7419</v>
      </c>
      <c r="F599" t="s">
        <v>8617</v>
      </c>
      <c r="G599" t="s">
        <v>10771</v>
      </c>
      <c r="H599" t="s">
        <v>12622</v>
      </c>
      <c r="I599" s="1">
        <v>1.39</v>
      </c>
      <c r="J599" s="1">
        <v>1.25</v>
      </c>
      <c r="K599" s="1">
        <v>1.1299999999999999</v>
      </c>
      <c r="L599" s="1">
        <v>3.01</v>
      </c>
      <c r="M599" s="1">
        <v>2.2999999999999998</v>
      </c>
      <c r="N599" s="1">
        <v>1.46</v>
      </c>
      <c r="O599" s="1">
        <v>3.8</v>
      </c>
      <c r="P599" s="1">
        <v>1.66</v>
      </c>
      <c r="Q599" s="1">
        <v>0.98</v>
      </c>
      <c r="R599" s="1">
        <v>1.5</v>
      </c>
      <c r="S599" s="1">
        <v>1.19</v>
      </c>
      <c r="T599" s="1">
        <v>1.3</v>
      </c>
      <c r="U599" s="1">
        <v>0.6</v>
      </c>
      <c r="V599" s="1">
        <v>1.07</v>
      </c>
      <c r="W599" s="1">
        <v>0.81</v>
      </c>
      <c r="X599" s="1">
        <v>2.2999999999999998</v>
      </c>
      <c r="Y599" s="1">
        <v>1.33</v>
      </c>
      <c r="Z599" s="1">
        <v>2.0795499999999998</v>
      </c>
      <c r="AA599" s="1">
        <v>2.6</v>
      </c>
      <c r="AB599" s="1">
        <v>0.85</v>
      </c>
      <c r="AC599" s="1">
        <v>3.45</v>
      </c>
      <c r="AD599" s="1">
        <v>2.9925000000000002</v>
      </c>
      <c r="AE599" s="1">
        <v>4</v>
      </c>
      <c r="AF599" s="1">
        <v>2.2371711205295099</v>
      </c>
      <c r="AG599" s="1">
        <v>1.5469999999999999</v>
      </c>
      <c r="AH599" s="1">
        <v>1.1468</v>
      </c>
      <c r="AI599" s="1">
        <v>2.2999999999999998</v>
      </c>
      <c r="AJ599" s="1">
        <v>0.56499999999999995</v>
      </c>
      <c r="AK599" s="1">
        <v>2.11</v>
      </c>
      <c r="AL599" s="1">
        <v>1.8261386156082153</v>
      </c>
      <c r="AM599" s="1">
        <v>1.8075720071792603</v>
      </c>
      <c r="AN599" s="1">
        <v>1.852441668510437</v>
      </c>
      <c r="AO599" t="s">
        <v>13409</v>
      </c>
    </row>
    <row r="600" spans="1:41" x14ac:dyDescent="0.25">
      <c r="A600" s="1">
        <v>2014</v>
      </c>
      <c r="B600" t="s">
        <v>622</v>
      </c>
      <c r="C600" t="s">
        <v>6982</v>
      </c>
      <c r="D600" t="s">
        <v>7187</v>
      </c>
      <c r="E600" t="s">
        <v>7419</v>
      </c>
      <c r="F600" t="s">
        <v>8617</v>
      </c>
      <c r="G600" t="s">
        <v>10771</v>
      </c>
      <c r="H600" t="s">
        <v>12622</v>
      </c>
      <c r="I600" s="1">
        <v>1.39</v>
      </c>
      <c r="J600" s="1">
        <v>1.27</v>
      </c>
      <c r="K600" s="1">
        <v>1.1299999999999999</v>
      </c>
      <c r="L600" s="1">
        <v>2.7841260593432762</v>
      </c>
      <c r="M600" s="1">
        <v>2.2999999999999998</v>
      </c>
      <c r="N600" s="1">
        <v>2.910579778763172</v>
      </c>
      <c r="O600" s="1">
        <v>3.8</v>
      </c>
      <c r="P600" s="1">
        <v>1.6</v>
      </c>
      <c r="Q600" s="1">
        <v>0.46</v>
      </c>
      <c r="R600" s="1">
        <v>1.5</v>
      </c>
      <c r="S600" s="1">
        <v>2.34</v>
      </c>
      <c r="T600" s="1">
        <v>1.4</v>
      </c>
      <c r="U600" s="1">
        <v>0.29299999999999998</v>
      </c>
      <c r="V600" s="1">
        <v>1.01</v>
      </c>
      <c r="W600" s="1">
        <v>1.44</v>
      </c>
      <c r="X600" s="1">
        <v>2</v>
      </c>
      <c r="Y600" s="1">
        <v>1.73</v>
      </c>
      <c r="Z600" s="1">
        <v>2.35</v>
      </c>
      <c r="AA600" s="1">
        <v>2.61147105675209</v>
      </c>
      <c r="AB600" s="1">
        <v>1.18</v>
      </c>
      <c r="AC600" s="1">
        <v>3.45</v>
      </c>
      <c r="AD600" s="1">
        <v>2.64</v>
      </c>
      <c r="AE600" s="1">
        <v>4.8499999999999996</v>
      </c>
      <c r="AF600" s="1">
        <v>1.4928307935010749</v>
      </c>
      <c r="AG600" s="1">
        <v>1.34</v>
      </c>
      <c r="AH600" s="1">
        <v>1.201911630379473</v>
      </c>
      <c r="AI600" s="1">
        <v>2.48</v>
      </c>
      <c r="AJ600" s="1">
        <v>1.1240000000000001</v>
      </c>
      <c r="AK600" s="1">
        <v>2.11</v>
      </c>
      <c r="AL600" s="1">
        <v>1.9375144243240356</v>
      </c>
      <c r="AM600" s="1">
        <v>1.8921180963516235</v>
      </c>
      <c r="AN600" s="1">
        <v>2.0018260478973389</v>
      </c>
      <c r="AO600" t="s">
        <v>13410</v>
      </c>
    </row>
    <row r="601" spans="1:41" x14ac:dyDescent="0.25">
      <c r="A601" s="1">
        <v>2014</v>
      </c>
      <c r="B601" t="s">
        <v>623</v>
      </c>
      <c r="C601" t="s">
        <v>6983</v>
      </c>
      <c r="D601" t="s">
        <v>7188</v>
      </c>
      <c r="E601" t="s">
        <v>7420</v>
      </c>
      <c r="F601" t="s">
        <v>8618</v>
      </c>
      <c r="G601" t="s">
        <v>10771</v>
      </c>
      <c r="H601" t="s">
        <v>12623</v>
      </c>
      <c r="I601" s="1">
        <v>2.5422693348205901E-2</v>
      </c>
      <c r="J601" s="1">
        <v>6.39039342778015E-2</v>
      </c>
      <c r="K601" s="1">
        <v>3.7238790248745497E-2</v>
      </c>
      <c r="L601" s="1">
        <v>2.8287965175126901E-2</v>
      </c>
      <c r="M601" s="1">
        <v>7.2259192917733001E-2</v>
      </c>
      <c r="N601" s="1">
        <v>6.7005362456245499E-2</v>
      </c>
      <c r="O601" s="1">
        <v>5.4672997025939002E-2</v>
      </c>
      <c r="P601" s="1">
        <v>7.7839188547230598E-2</v>
      </c>
      <c r="Q601" s="1">
        <v>6.4564349373040897E-2</v>
      </c>
      <c r="R601" s="1">
        <v>5.8891136928705803E-2</v>
      </c>
      <c r="S601" s="1">
        <v>6.7549648063930004E-2</v>
      </c>
      <c r="T601" s="1">
        <v>2.3658215455758101E-2</v>
      </c>
      <c r="U601" s="1">
        <v>7.0165017009517897E-2</v>
      </c>
      <c r="V601" s="1">
        <v>8.3449415788791795E-2</v>
      </c>
      <c r="W601" s="1">
        <v>2.06288995569411E-2</v>
      </c>
      <c r="X601" s="1">
        <v>4.90307528143408E-2</v>
      </c>
      <c r="Y601" s="1">
        <v>4.9186192494025199E-2</v>
      </c>
      <c r="Z601" s="1">
        <v>6.9900762329541205E-2</v>
      </c>
      <c r="AA601" s="1">
        <v>6.4494215250675793E-2</v>
      </c>
      <c r="AB601" s="1">
        <v>6.5839123548994405E-2</v>
      </c>
      <c r="AC601" s="1">
        <v>4.7202499357637297E-2</v>
      </c>
      <c r="AD601" s="1">
        <v>3.9099292048512799E-2</v>
      </c>
      <c r="AE601" s="1">
        <v>3.1467817894903299E-2</v>
      </c>
      <c r="AF601" s="1">
        <v>5.3181532113138898E-2</v>
      </c>
      <c r="AG601" s="1">
        <v>6.5096377959457802E-2</v>
      </c>
      <c r="AH601" s="1">
        <v>5.5331647844638003E-2</v>
      </c>
      <c r="AI601" s="1">
        <v>6.8990791237094701E-2</v>
      </c>
      <c r="AJ601" s="1">
        <v>7.0257201395912502E-2</v>
      </c>
      <c r="AK601" s="1">
        <v>3.1214090674078598E-2</v>
      </c>
      <c r="AL601" s="1">
        <v>5.4338939487934113E-2</v>
      </c>
      <c r="AM601" s="1">
        <v>5.8253854513168335E-2</v>
      </c>
      <c r="AN601" s="1">
        <v>4.8792790621519089E-2</v>
      </c>
      <c r="AO601" t="s">
        <v>13411</v>
      </c>
    </row>
    <row r="602" spans="1:41" x14ac:dyDescent="0.25">
      <c r="A602" s="1">
        <v>2014</v>
      </c>
      <c r="B602" t="s">
        <v>623</v>
      </c>
      <c r="C602" t="s">
        <v>6983</v>
      </c>
      <c r="D602" t="s">
        <v>7188</v>
      </c>
      <c r="E602" t="s">
        <v>7420</v>
      </c>
      <c r="F602" t="s">
        <v>8619</v>
      </c>
      <c r="G602" t="s">
        <v>10771</v>
      </c>
      <c r="H602" t="s">
        <v>12623</v>
      </c>
      <c r="I602" s="1">
        <v>3.22726133482059E-2</v>
      </c>
      <c r="J602" s="1">
        <v>7.0753854277801495E-2</v>
      </c>
      <c r="K602" s="1">
        <v>4.40887102487455E-2</v>
      </c>
      <c r="L602" s="1">
        <v>3.51378851751269E-2</v>
      </c>
      <c r="M602" s="1">
        <v>7.9109112917732996E-2</v>
      </c>
      <c r="N602" s="1">
        <v>7.3855282456245494E-2</v>
      </c>
      <c r="O602" s="1">
        <v>6.1522917025938997E-2</v>
      </c>
      <c r="P602" s="1">
        <v>8.4689108547230593E-2</v>
      </c>
      <c r="Q602" s="1">
        <v>7.1414269373040906E-2</v>
      </c>
      <c r="R602" s="1">
        <v>6.5741056928705799E-2</v>
      </c>
      <c r="S602" s="1">
        <v>7.4399568063929999E-2</v>
      </c>
      <c r="T602" s="1">
        <v>3.05081354557581E-2</v>
      </c>
      <c r="U602" s="1">
        <v>7.7014937009517906E-2</v>
      </c>
      <c r="V602" s="1">
        <v>9.0299335788791804E-2</v>
      </c>
      <c r="W602" s="1">
        <v>2.7478819556941099E-2</v>
      </c>
      <c r="X602" s="1">
        <v>5.5880672814340802E-2</v>
      </c>
      <c r="Y602" s="1">
        <v>5.6036112494025202E-2</v>
      </c>
      <c r="Z602" s="1">
        <v>7.6750682329541201E-2</v>
      </c>
      <c r="AA602" s="1">
        <v>7.1344135250675803E-2</v>
      </c>
      <c r="AB602" s="1">
        <v>7.26890435489944E-2</v>
      </c>
      <c r="AC602" s="1">
        <v>5.4052419357637299E-2</v>
      </c>
      <c r="AD602" s="1">
        <v>4.5949212048512801E-2</v>
      </c>
      <c r="AE602" s="1">
        <v>3.8317737894903302E-2</v>
      </c>
      <c r="AF602" s="1">
        <v>6.00314521131389E-2</v>
      </c>
      <c r="AG602" s="1">
        <v>7.1946297959457797E-2</v>
      </c>
      <c r="AH602" s="1">
        <v>6.2181567844637999E-2</v>
      </c>
      <c r="AI602" s="1">
        <v>7.5840711237094696E-2</v>
      </c>
      <c r="AJ602" s="1">
        <v>7.7107121395912498E-2</v>
      </c>
      <c r="AK602" s="1">
        <v>3.8064010674078601E-2</v>
      </c>
      <c r="AL602" s="1">
        <v>6.1188850551843643E-2</v>
      </c>
      <c r="AM602" s="1">
        <v>6.5103776752948761E-2</v>
      </c>
      <c r="AN602" s="1">
        <v>5.5642709136009216E-2</v>
      </c>
      <c r="AO602" t="s">
        <v>13412</v>
      </c>
    </row>
    <row r="603" spans="1:41" x14ac:dyDescent="0.25">
      <c r="A603" s="1">
        <v>2014</v>
      </c>
      <c r="B603" t="s">
        <v>623</v>
      </c>
      <c r="C603" t="s">
        <v>6984</v>
      </c>
      <c r="D603" t="s">
        <v>7188</v>
      </c>
      <c r="E603" t="s">
        <v>7421</v>
      </c>
      <c r="F603" t="s">
        <v>8620</v>
      </c>
      <c r="G603" t="s">
        <v>10772</v>
      </c>
      <c r="H603" t="s">
        <v>12624</v>
      </c>
      <c r="I603" s="1">
        <v>16689.9765625</v>
      </c>
      <c r="J603" s="1">
        <v>24389.79296875</v>
      </c>
      <c r="K603" s="1">
        <v>3651.310546875</v>
      </c>
      <c r="L603" s="1">
        <v>4735.447265625</v>
      </c>
      <c r="M603" s="1">
        <v>11620.587890625</v>
      </c>
      <c r="N603" s="1">
        <v>8976.9130859375</v>
      </c>
      <c r="O603" s="1">
        <v>8535.251953125</v>
      </c>
      <c r="P603" s="1">
        <v>11137.53515625</v>
      </c>
      <c r="Q603" s="1">
        <v>5261.1953125</v>
      </c>
      <c r="R603" s="1">
        <v>8449.0517578125</v>
      </c>
      <c r="S603" s="1">
        <v>13039.146484375</v>
      </c>
      <c r="T603" s="1">
        <v>13582.3076171875</v>
      </c>
      <c r="U603" s="1">
        <v>2439.30712890625</v>
      </c>
      <c r="V603" s="1">
        <v>9336.4697265625</v>
      </c>
      <c r="W603" s="1">
        <v>4094.5703125</v>
      </c>
      <c r="X603" s="1">
        <v>17649.068359375</v>
      </c>
      <c r="Y603" s="1">
        <v>55664.7265625</v>
      </c>
      <c r="Z603" s="1">
        <v>8392.8740234375</v>
      </c>
      <c r="AA603" s="1">
        <v>74116.5234375</v>
      </c>
      <c r="AB603" s="1">
        <v>2825.739990234375</v>
      </c>
      <c r="AC603" s="1">
        <v>11686.1611328125</v>
      </c>
      <c r="AD603" s="1">
        <v>14751.1708984375</v>
      </c>
      <c r="AE603" s="1">
        <v>13789.2177734375</v>
      </c>
      <c r="AF603" s="1">
        <v>38090.98828125</v>
      </c>
      <c r="AG603" s="1">
        <v>116616.8046875</v>
      </c>
      <c r="AH603" s="1">
        <v>20676.3984375</v>
      </c>
      <c r="AI603" s="1">
        <v>4970.416015625</v>
      </c>
      <c r="AJ603" s="1">
        <v>32361.30859375</v>
      </c>
      <c r="AK603" s="1">
        <v>8927.7333984375</v>
      </c>
      <c r="AL603" s="1">
        <v>566458.0625</v>
      </c>
      <c r="AM603" s="1">
        <v>442134.3125</v>
      </c>
      <c r="AN603" s="1">
        <v>124323.703125</v>
      </c>
      <c r="AO603" t="s">
        <v>13413</v>
      </c>
    </row>
    <row r="604" spans="1:41" x14ac:dyDescent="0.25">
      <c r="A604" s="1">
        <v>2014</v>
      </c>
      <c r="B604" t="s">
        <v>623</v>
      </c>
      <c r="C604" t="s">
        <v>6984</v>
      </c>
      <c r="D604" t="s">
        <v>7188</v>
      </c>
      <c r="E604" t="s">
        <v>7421</v>
      </c>
      <c r="F604" t="s">
        <v>8620</v>
      </c>
      <c r="G604" t="s">
        <v>10773</v>
      </c>
      <c r="H604" t="s">
        <v>12624</v>
      </c>
      <c r="I604" s="1">
        <v>15271.560546875</v>
      </c>
      <c r="J604" s="1">
        <v>22317</v>
      </c>
      <c r="K604" s="1">
        <v>3341</v>
      </c>
      <c r="L604" s="1">
        <v>4333</v>
      </c>
      <c r="M604" s="1">
        <v>10633</v>
      </c>
      <c r="N604" s="1">
        <v>8214</v>
      </c>
      <c r="O604" s="1">
        <v>7809.8740234375</v>
      </c>
      <c r="P604" s="1">
        <v>10191</v>
      </c>
      <c r="Q604" s="1">
        <v>4814.06689453125</v>
      </c>
      <c r="R604" s="1">
        <v>7731</v>
      </c>
      <c r="S604" s="1">
        <v>11931</v>
      </c>
      <c r="T604" s="1">
        <v>12428</v>
      </c>
      <c r="U604" s="1">
        <v>2232</v>
      </c>
      <c r="V604" s="1">
        <v>8543</v>
      </c>
      <c r="W604" s="1">
        <v>3746.5888671875</v>
      </c>
      <c r="X604" s="1">
        <v>16149.1435546875</v>
      </c>
      <c r="Y604" s="1">
        <v>50934</v>
      </c>
      <c r="Z604" s="1">
        <v>7679.59619140625</v>
      </c>
      <c r="AA604" s="1">
        <v>67817.6484375</v>
      </c>
      <c r="AB604" s="1">
        <v>2585.59130859375</v>
      </c>
      <c r="AC604" s="1">
        <v>10693</v>
      </c>
      <c r="AD604" s="1">
        <v>13497.5263671875</v>
      </c>
      <c r="AE604" s="1">
        <v>12617.326171875</v>
      </c>
      <c r="AF604" s="1">
        <v>34853.78515625</v>
      </c>
      <c r="AG604" s="1">
        <v>106706</v>
      </c>
      <c r="AH604" s="1">
        <v>18919.19140625</v>
      </c>
      <c r="AI604" s="1">
        <v>4548</v>
      </c>
      <c r="AJ604" s="1">
        <v>29611.046875</v>
      </c>
      <c r="AK604" s="1">
        <v>8169</v>
      </c>
      <c r="AL604" s="1">
        <v>518316.9375</v>
      </c>
      <c r="AM604" s="1">
        <v>404559.0625</v>
      </c>
      <c r="AN604" s="1">
        <v>113757.921875</v>
      </c>
      <c r="AO604" t="s">
        <v>13414</v>
      </c>
    </row>
    <row r="605" spans="1:41" x14ac:dyDescent="0.25">
      <c r="A605" s="1">
        <v>2014</v>
      </c>
      <c r="B605" t="s">
        <v>623</v>
      </c>
      <c r="C605" t="s">
        <v>6984</v>
      </c>
      <c r="D605" t="s">
        <v>7188</v>
      </c>
      <c r="E605" t="s">
        <v>7421</v>
      </c>
      <c r="F605" t="s">
        <v>8621</v>
      </c>
      <c r="G605" t="s">
        <v>10774</v>
      </c>
      <c r="H605" t="s">
        <v>12624</v>
      </c>
      <c r="I605" s="1">
        <v>14156.154296875</v>
      </c>
      <c r="J605" s="1">
        <v>32471.63671875</v>
      </c>
      <c r="K605" s="1">
        <v>1657.8983154296875</v>
      </c>
      <c r="L605" s="1">
        <v>3031.64794921875</v>
      </c>
      <c r="M605" s="1">
        <v>11471.1513671875</v>
      </c>
      <c r="N605" s="1">
        <v>6543.06982421875</v>
      </c>
      <c r="O605" s="1">
        <v>12576.2275390625</v>
      </c>
      <c r="P605" s="1">
        <v>9707.353515625</v>
      </c>
      <c r="Q605" s="1">
        <v>5762.4775390625</v>
      </c>
      <c r="R605" s="1">
        <v>9706.9560546875</v>
      </c>
      <c r="S605" s="1">
        <v>14101.4248046875</v>
      </c>
      <c r="T605" s="1">
        <v>8137.71875</v>
      </c>
      <c r="U605" s="1">
        <v>3498.307373046875</v>
      </c>
      <c r="V605" s="1">
        <v>15456.595703125</v>
      </c>
      <c r="W605" s="1">
        <v>5334.3076171875</v>
      </c>
      <c r="X605" s="1">
        <v>25678.298828125</v>
      </c>
      <c r="Y605" s="1">
        <v>82598.4296875</v>
      </c>
      <c r="Z605" s="1">
        <v>8964.890625</v>
      </c>
      <c r="AA605" s="1">
        <v>113079.109375</v>
      </c>
      <c r="AB605" s="1">
        <v>2551.731201171875</v>
      </c>
      <c r="AC605" s="1">
        <v>7696.05810546875</v>
      </c>
      <c r="AD605" s="1">
        <v>17455.572265625</v>
      </c>
      <c r="AE605" s="1">
        <v>10411.6103515625</v>
      </c>
      <c r="AF605" s="1">
        <v>39910.5625</v>
      </c>
      <c r="AG605" s="1">
        <v>210388.0625</v>
      </c>
      <c r="AH605" s="1">
        <v>29620.150390625</v>
      </c>
      <c r="AI605" s="1">
        <v>8257.8291015625</v>
      </c>
      <c r="AJ605" s="1">
        <v>67915.5625</v>
      </c>
      <c r="AK605" s="1">
        <v>4946.373046875</v>
      </c>
      <c r="AL605" s="1">
        <v>783087.125</v>
      </c>
      <c r="AM605" s="1">
        <v>641298.5</v>
      </c>
      <c r="AN605" s="1">
        <v>141788.6875</v>
      </c>
      <c r="AO605" t="s">
        <v>13415</v>
      </c>
    </row>
    <row r="606" spans="1:41" x14ac:dyDescent="0.25">
      <c r="A606" s="1">
        <v>2014</v>
      </c>
      <c r="B606" t="s">
        <v>623</v>
      </c>
      <c r="C606" t="s">
        <v>6984</v>
      </c>
      <c r="D606" t="s">
        <v>7188</v>
      </c>
      <c r="E606" t="s">
        <v>7421</v>
      </c>
      <c r="F606" t="s">
        <v>8621</v>
      </c>
      <c r="G606" t="s">
        <v>10775</v>
      </c>
      <c r="H606" t="s">
        <v>12624</v>
      </c>
      <c r="I606" s="1">
        <v>12953.078125</v>
      </c>
      <c r="J606" s="1">
        <v>29712</v>
      </c>
      <c r="K606" s="1">
        <v>1517</v>
      </c>
      <c r="L606" s="1">
        <v>2774</v>
      </c>
      <c r="M606" s="1">
        <v>10496.2626953125</v>
      </c>
      <c r="N606" s="1">
        <v>5987</v>
      </c>
      <c r="O606" s="1">
        <v>11507.4228515625</v>
      </c>
      <c r="P606" s="1">
        <v>8882.36328125</v>
      </c>
      <c r="Q606" s="1">
        <v>5272.7470703125</v>
      </c>
      <c r="R606" s="1">
        <v>8882</v>
      </c>
      <c r="S606" s="1">
        <v>12903</v>
      </c>
      <c r="T606" s="1">
        <v>7446.1259765625</v>
      </c>
      <c r="U606" s="1">
        <v>3201</v>
      </c>
      <c r="V606" s="1">
        <v>14143</v>
      </c>
      <c r="W606" s="1">
        <v>4880.9658203125</v>
      </c>
      <c r="X606" s="1">
        <v>23496</v>
      </c>
      <c r="Y606" s="1">
        <v>75578.7109375</v>
      </c>
      <c r="Z606" s="1">
        <v>8203</v>
      </c>
      <c r="AA606" s="1">
        <v>103468.9609375</v>
      </c>
      <c r="AB606" s="1">
        <v>2334.86962890625</v>
      </c>
      <c r="AC606" s="1">
        <v>7042</v>
      </c>
      <c r="AD606" s="1">
        <v>15972.091796875</v>
      </c>
      <c r="AE606" s="1">
        <v>9526.7685546875</v>
      </c>
      <c r="AF606" s="1">
        <v>36518.71875</v>
      </c>
      <c r="AG606" s="1">
        <v>192508</v>
      </c>
      <c r="AH606" s="1">
        <v>27102.849609375</v>
      </c>
      <c r="AI606" s="1">
        <v>7556.02880859375</v>
      </c>
      <c r="AJ606" s="1">
        <v>62143.6875</v>
      </c>
      <c r="AK606" s="1">
        <v>4526</v>
      </c>
      <c r="AL606" s="1">
        <v>716535.6875</v>
      </c>
      <c r="AM606" s="1">
        <v>586797.0625</v>
      </c>
      <c r="AN606" s="1">
        <v>129738.625</v>
      </c>
      <c r="AO606" t="s">
        <v>13416</v>
      </c>
    </row>
    <row r="607" spans="1:41" x14ac:dyDescent="0.25">
      <c r="A607" s="1">
        <v>2014</v>
      </c>
      <c r="B607" t="s">
        <v>623</v>
      </c>
      <c r="C607" t="s">
        <v>6984</v>
      </c>
      <c r="D607" t="s">
        <v>7188</v>
      </c>
      <c r="E607" t="s">
        <v>7422</v>
      </c>
      <c r="F607" t="s">
        <v>8622</v>
      </c>
      <c r="G607" t="s">
        <v>10776</v>
      </c>
      <c r="H607" t="s">
        <v>12624</v>
      </c>
      <c r="I607" s="1">
        <v>15295.837890625</v>
      </c>
      <c r="J607" s="1">
        <v>36322.9453125</v>
      </c>
      <c r="K607" s="1">
        <v>2777.621826171875</v>
      </c>
      <c r="L607" s="1">
        <v>4538.98876953125</v>
      </c>
      <c r="M607" s="1">
        <v>24492.583984375</v>
      </c>
      <c r="N607" s="1">
        <v>25418.888671875</v>
      </c>
      <c r="O607" s="1">
        <v>13702.4931640625</v>
      </c>
      <c r="P607" s="1">
        <v>18259.080078125</v>
      </c>
      <c r="Q607" s="1">
        <v>8453.2744140625</v>
      </c>
      <c r="R607" s="1">
        <v>14983.5966796875</v>
      </c>
      <c r="S607" s="1">
        <v>25146.06640625</v>
      </c>
      <c r="T607" s="1">
        <v>14315.5087890625</v>
      </c>
      <c r="U607" s="1">
        <v>4841.5673828125</v>
      </c>
      <c r="V607" s="1">
        <v>19055.630859375</v>
      </c>
      <c r="W607" s="1">
        <v>5490.0205078125</v>
      </c>
      <c r="X607" s="1">
        <v>22827.912109375</v>
      </c>
      <c r="Y607" s="1">
        <v>92066.078125</v>
      </c>
      <c r="Z607" s="1">
        <v>18979.4765625</v>
      </c>
      <c r="AA607" s="1">
        <v>182551.59375</v>
      </c>
      <c r="AB607" s="1">
        <v>3400.93505859375</v>
      </c>
      <c r="AC607" s="1">
        <v>21164.6328125</v>
      </c>
      <c r="AD607" s="1">
        <v>26691.93359375</v>
      </c>
      <c r="AE607" s="1">
        <v>16384.77734375</v>
      </c>
      <c r="AF607" s="1">
        <v>57613.9453125</v>
      </c>
      <c r="AG607" s="1">
        <v>315756.9375</v>
      </c>
      <c r="AH607" s="1">
        <v>54598.640625</v>
      </c>
      <c r="AI607" s="1">
        <v>10821.8740234375</v>
      </c>
      <c r="AJ607" s="1">
        <v>78706.1484375</v>
      </c>
      <c r="AK607" s="1">
        <v>7890.59033203125</v>
      </c>
      <c r="AL607" s="1">
        <v>1142549.5</v>
      </c>
      <c r="AM607" s="1">
        <v>930393.375</v>
      </c>
      <c r="AN607" s="1">
        <v>212156.1875</v>
      </c>
      <c r="AO607" t="s">
        <v>13417</v>
      </c>
    </row>
    <row r="608" spans="1:41" x14ac:dyDescent="0.25">
      <c r="A608" s="1">
        <v>2014</v>
      </c>
      <c r="B608" t="s">
        <v>623</v>
      </c>
      <c r="C608" t="s">
        <v>6984</v>
      </c>
      <c r="D608" t="s">
        <v>7188</v>
      </c>
      <c r="E608" t="s">
        <v>7422</v>
      </c>
      <c r="F608" t="s">
        <v>8622</v>
      </c>
      <c r="G608" t="s">
        <v>10777</v>
      </c>
      <c r="H608" t="s">
        <v>12624</v>
      </c>
      <c r="I608" s="1">
        <v>13995.904296875</v>
      </c>
      <c r="J608" s="1">
        <v>33236</v>
      </c>
      <c r="K608" s="1">
        <v>2541.5625</v>
      </c>
      <c r="L608" s="1">
        <v>4153.23779296875</v>
      </c>
      <c r="M608" s="1">
        <v>22411.0546875</v>
      </c>
      <c r="N608" s="1">
        <v>23258.63671875</v>
      </c>
      <c r="O608" s="1">
        <v>12537.9716796875</v>
      </c>
      <c r="P608" s="1">
        <v>16707.3125</v>
      </c>
      <c r="Q608" s="1">
        <v>7734.86328125</v>
      </c>
      <c r="R608" s="1">
        <v>13710.19921875</v>
      </c>
      <c r="S608" s="1">
        <v>23009</v>
      </c>
      <c r="T608" s="1">
        <v>13098.8896484375</v>
      </c>
      <c r="U608" s="1">
        <v>4430.1015625</v>
      </c>
      <c r="V608" s="1">
        <v>17436.16796875</v>
      </c>
      <c r="W608" s="1">
        <v>5023.4453125</v>
      </c>
      <c r="X608" s="1">
        <v>20887.857421875</v>
      </c>
      <c r="Y608" s="1">
        <v>84241.7421875</v>
      </c>
      <c r="Z608" s="1">
        <v>17366.484375</v>
      </c>
      <c r="AA608" s="1">
        <v>167037.25</v>
      </c>
      <c r="AB608" s="1">
        <v>3111.90283203125</v>
      </c>
      <c r="AC608" s="1">
        <v>19365.93359375</v>
      </c>
      <c r="AD608" s="1">
        <v>24423.490234375</v>
      </c>
      <c r="AE608" s="1">
        <v>14992.298828125</v>
      </c>
      <c r="AF608" s="1">
        <v>52717.5625</v>
      </c>
      <c r="AG608" s="1">
        <v>288922</v>
      </c>
      <c r="AH608" s="1">
        <v>49958.515625</v>
      </c>
      <c r="AI608" s="1">
        <v>9902.1650390625</v>
      </c>
      <c r="AJ608" s="1">
        <v>72017.21875</v>
      </c>
      <c r="AK608" s="1">
        <v>7220</v>
      </c>
      <c r="AL608" s="1">
        <v>1045448.75</v>
      </c>
      <c r="AM608" s="1">
        <v>851322.875</v>
      </c>
      <c r="AN608" s="1">
        <v>194125.859375</v>
      </c>
      <c r="AO608" t="s">
        <v>13418</v>
      </c>
    </row>
    <row r="609" spans="1:41" x14ac:dyDescent="0.25">
      <c r="A609" s="1">
        <v>2014</v>
      </c>
      <c r="B609" t="s">
        <v>623</v>
      </c>
      <c r="C609" t="s">
        <v>6984</v>
      </c>
      <c r="D609" t="s">
        <v>7188</v>
      </c>
      <c r="E609" t="s">
        <v>7423</v>
      </c>
      <c r="F609" t="s">
        <v>8623</v>
      </c>
      <c r="G609" t="s">
        <v>10778</v>
      </c>
      <c r="H609" t="s">
        <v>12624</v>
      </c>
      <c r="I609" s="1">
        <v>5922.38818359375</v>
      </c>
      <c r="J609" s="1">
        <v>23024.564453125</v>
      </c>
      <c r="K609" s="1">
        <v>1468.9918212890625</v>
      </c>
      <c r="L609" s="1">
        <v>2430.595947265625</v>
      </c>
      <c r="M609" s="1">
        <v>18202.892578125</v>
      </c>
      <c r="N609" s="1">
        <v>18201.341796875</v>
      </c>
      <c r="O609" s="1">
        <v>8874.556640625</v>
      </c>
      <c r="P609" s="1">
        <v>13169.421875</v>
      </c>
      <c r="Q609" s="1">
        <v>5194.89208984375</v>
      </c>
      <c r="R609" s="1">
        <v>8238.681640625</v>
      </c>
      <c r="S609" s="1">
        <v>16769.654296875</v>
      </c>
      <c r="T609" s="1">
        <v>7154.62890625</v>
      </c>
      <c r="U609" s="1">
        <v>3049.4541015625</v>
      </c>
      <c r="V609" s="1">
        <v>14273.6728515625</v>
      </c>
      <c r="W609" s="1">
        <v>3031.173583984375</v>
      </c>
      <c r="X609" s="1">
        <v>15064.03515625</v>
      </c>
      <c r="Y609" s="1">
        <v>55650.8203125</v>
      </c>
      <c r="Z609" s="1">
        <v>11442.0869140625</v>
      </c>
      <c r="AA609" s="1">
        <v>113044.3125</v>
      </c>
      <c r="AB609" s="1">
        <v>2702.238037109375</v>
      </c>
      <c r="AC609" s="1">
        <v>10988.607421875</v>
      </c>
      <c r="AD609" s="1">
        <v>17112.455078125</v>
      </c>
      <c r="AE609" s="1">
        <v>9108.353515625</v>
      </c>
      <c r="AF609" s="1">
        <v>34231.74609375</v>
      </c>
      <c r="AG609" s="1">
        <v>201468.109375</v>
      </c>
      <c r="AH609" s="1">
        <v>33144.3359375</v>
      </c>
      <c r="AI609" s="1">
        <v>7558.947265625</v>
      </c>
      <c r="AJ609" s="1">
        <v>46379.0703125</v>
      </c>
      <c r="AK609" s="1">
        <v>5142.0087890625</v>
      </c>
      <c r="AL609" s="1">
        <v>712044</v>
      </c>
      <c r="AM609" s="1">
        <v>575818.125</v>
      </c>
      <c r="AN609" s="1">
        <v>136225.921875</v>
      </c>
      <c r="AO609" t="s">
        <v>13419</v>
      </c>
    </row>
    <row r="610" spans="1:41" x14ac:dyDescent="0.25">
      <c r="A610" s="1">
        <v>2014</v>
      </c>
      <c r="B610" t="s">
        <v>623</v>
      </c>
      <c r="C610" t="s">
        <v>6984</v>
      </c>
      <c r="D610" t="s">
        <v>7188</v>
      </c>
      <c r="E610" t="s">
        <v>7423</v>
      </c>
      <c r="F610" t="s">
        <v>8623</v>
      </c>
      <c r="G610" t="s">
        <v>10779</v>
      </c>
      <c r="H610" t="s">
        <v>12624</v>
      </c>
      <c r="I610" s="1">
        <v>5419.0673828125</v>
      </c>
      <c r="J610" s="1">
        <v>21067.796875</v>
      </c>
      <c r="K610" s="1">
        <v>1344.14794921875</v>
      </c>
      <c r="L610" s="1">
        <v>2224.029052734375</v>
      </c>
      <c r="M610" s="1">
        <v>16655.900390625</v>
      </c>
      <c r="N610" s="1">
        <v>16654.48046875</v>
      </c>
      <c r="O610" s="1">
        <v>8120.3427734375</v>
      </c>
      <c r="P610" s="1">
        <v>12050.2041015625</v>
      </c>
      <c r="Q610" s="1">
        <v>4753.3984375</v>
      </c>
      <c r="R610" s="1">
        <v>7538.50830078125</v>
      </c>
      <c r="S610" s="1">
        <v>15344.466796875</v>
      </c>
      <c r="T610" s="1">
        <v>6546.5849609375</v>
      </c>
      <c r="U610" s="1">
        <v>2790.29296875</v>
      </c>
      <c r="V610" s="1">
        <v>13060.609375</v>
      </c>
      <c r="W610" s="1">
        <v>2773.56591796875</v>
      </c>
      <c r="X610" s="1">
        <v>13783.8017578125</v>
      </c>
      <c r="Y610" s="1">
        <v>50921.2734375</v>
      </c>
      <c r="Z610" s="1">
        <v>10469.6689453125</v>
      </c>
      <c r="AA610" s="1">
        <v>103437.1171875</v>
      </c>
      <c r="AB610" s="1">
        <v>2472.58544921875</v>
      </c>
      <c r="AC610" s="1">
        <v>10054.728515625</v>
      </c>
      <c r="AD610" s="1">
        <v>15658.134765625</v>
      </c>
      <c r="AE610" s="1">
        <v>8334.2705078125</v>
      </c>
      <c r="AF610" s="1">
        <v>31322.5234375</v>
      </c>
      <c r="AG610" s="1">
        <v>184346.125</v>
      </c>
      <c r="AH610" s="1">
        <v>30327.52734375</v>
      </c>
      <c r="AI610" s="1">
        <v>6916.5419921875</v>
      </c>
      <c r="AJ610" s="1">
        <v>42437.49609375</v>
      </c>
      <c r="AK610" s="1">
        <v>4705.009765625</v>
      </c>
      <c r="AL610" s="1">
        <v>651530.1875</v>
      </c>
      <c r="AM610" s="1">
        <v>526881.5625</v>
      </c>
      <c r="AN610" s="1">
        <v>124648.609375</v>
      </c>
      <c r="AO610" t="s">
        <v>13420</v>
      </c>
    </row>
    <row r="611" spans="1:41" x14ac:dyDescent="0.25">
      <c r="A611" s="1">
        <v>2014</v>
      </c>
      <c r="B611" t="s">
        <v>623</v>
      </c>
      <c r="C611" t="s">
        <v>6984</v>
      </c>
      <c r="D611" t="s">
        <v>7188</v>
      </c>
      <c r="E611" t="s">
        <v>7424</v>
      </c>
      <c r="F611" t="s">
        <v>8624</v>
      </c>
      <c r="G611" t="s">
        <v>10780</v>
      </c>
      <c r="H611" t="s">
        <v>12624</v>
      </c>
      <c r="I611" s="1">
        <v>7167.27685546875</v>
      </c>
      <c r="J611" s="1">
        <v>29115.95703125</v>
      </c>
      <c r="K611" s="1">
        <v>1848.2159423828125</v>
      </c>
      <c r="L611" s="1">
        <v>2651.41943359375</v>
      </c>
      <c r="M611" s="1">
        <v>20625.884765625</v>
      </c>
      <c r="N611" s="1">
        <v>21266.091796875</v>
      </c>
      <c r="O611" s="1">
        <v>10196.1103515625</v>
      </c>
      <c r="P611" s="1">
        <v>14401.748046875</v>
      </c>
      <c r="Q611" s="1">
        <v>6777.5693359375</v>
      </c>
      <c r="R611" s="1">
        <v>11648.0068359375</v>
      </c>
      <c r="S611" s="1">
        <v>17081.70703125</v>
      </c>
      <c r="T611" s="1">
        <v>7832.7509765625</v>
      </c>
      <c r="U611" s="1">
        <v>4068.253173828125</v>
      </c>
      <c r="V611" s="1">
        <v>14391.984375</v>
      </c>
      <c r="W611" s="1">
        <v>3223.0419921875</v>
      </c>
      <c r="X611" s="1">
        <v>17200.439453125</v>
      </c>
      <c r="Y611" s="1">
        <v>68520.296875</v>
      </c>
      <c r="Z611" s="1">
        <v>14157.232421875</v>
      </c>
      <c r="AA611" s="1">
        <v>140154.515625</v>
      </c>
      <c r="AB611" s="1">
        <v>2834.79541015625</v>
      </c>
      <c r="AC611" s="1">
        <v>14263.1240234375</v>
      </c>
      <c r="AD611" s="1">
        <v>19090.65625</v>
      </c>
      <c r="AE611" s="1">
        <v>11456.359375</v>
      </c>
      <c r="AF611" s="1">
        <v>42436.1328125</v>
      </c>
      <c r="AG611" s="1">
        <v>258200.09375</v>
      </c>
      <c r="AH611" s="1">
        <v>40778.5859375</v>
      </c>
      <c r="AI611" s="1">
        <v>8715.9287109375</v>
      </c>
      <c r="AJ611" s="1">
        <v>58326.60546875</v>
      </c>
      <c r="AK611" s="1">
        <v>5286.85595703125</v>
      </c>
      <c r="AL611" s="1">
        <v>873717.625</v>
      </c>
      <c r="AM611" s="1">
        <v>719002.625</v>
      </c>
      <c r="AN611" s="1">
        <v>154714.96875</v>
      </c>
      <c r="AO611" t="s">
        <v>13421</v>
      </c>
    </row>
    <row r="612" spans="1:41" x14ac:dyDescent="0.25">
      <c r="A612" s="1">
        <v>2014</v>
      </c>
      <c r="B612" t="s">
        <v>623</v>
      </c>
      <c r="C612" t="s">
        <v>6984</v>
      </c>
      <c r="D612" t="s">
        <v>7188</v>
      </c>
      <c r="E612" t="s">
        <v>7424</v>
      </c>
      <c r="F612" t="s">
        <v>8624</v>
      </c>
      <c r="G612" t="s">
        <v>10781</v>
      </c>
      <c r="H612" t="s">
        <v>12624</v>
      </c>
      <c r="I612" s="1">
        <v>6558.158203125</v>
      </c>
      <c r="J612" s="1">
        <v>26641.505859375</v>
      </c>
      <c r="K612" s="1">
        <v>1691.143310546875</v>
      </c>
      <c r="L612" s="1">
        <v>2426.085693359375</v>
      </c>
      <c r="M612" s="1">
        <v>18872.970703125</v>
      </c>
      <c r="N612" s="1">
        <v>19458.76953125</v>
      </c>
      <c r="O612" s="1">
        <v>9329.5830078125</v>
      </c>
      <c r="P612" s="1">
        <v>13177.7998046875</v>
      </c>
      <c r="Q612" s="1">
        <v>6201.5703125</v>
      </c>
      <c r="R612" s="1">
        <v>10658.087890625</v>
      </c>
      <c r="S612" s="1">
        <v>15630</v>
      </c>
      <c r="T612" s="1">
        <v>7167.076171875</v>
      </c>
      <c r="U612" s="1">
        <v>3722.50830078125</v>
      </c>
      <c r="V612" s="1">
        <v>13168.8662109375</v>
      </c>
      <c r="W612" s="1">
        <v>2949.128173828125</v>
      </c>
      <c r="X612" s="1">
        <v>15738.640625</v>
      </c>
      <c r="Y612" s="1">
        <v>62697.02734375</v>
      </c>
      <c r="Z612" s="1">
        <v>12954.064453125</v>
      </c>
      <c r="AA612" s="1">
        <v>128243.3359375</v>
      </c>
      <c r="AB612" s="1">
        <v>2593.877197265625</v>
      </c>
      <c r="AC612" s="1">
        <v>13050.95703125</v>
      </c>
      <c r="AD612" s="1">
        <v>17468.216796875</v>
      </c>
      <c r="AE612" s="1">
        <v>10482.728515625</v>
      </c>
      <c r="AF612" s="1">
        <v>38829.65234375</v>
      </c>
      <c r="AG612" s="1">
        <v>236256.671875</v>
      </c>
      <c r="AH612" s="1">
        <v>37312.97265625</v>
      </c>
      <c r="AI612" s="1">
        <v>7975.19580078125</v>
      </c>
      <c r="AJ612" s="1">
        <v>53369.65625</v>
      </c>
      <c r="AK612" s="1">
        <v>4837.546875</v>
      </c>
      <c r="AL612" s="1">
        <v>799463.8125</v>
      </c>
      <c r="AM612" s="1">
        <v>657897.5</v>
      </c>
      <c r="AN612" s="1">
        <v>141566.359375</v>
      </c>
      <c r="AO612" t="s">
        <v>13422</v>
      </c>
    </row>
    <row r="613" spans="1:41" x14ac:dyDescent="0.25">
      <c r="A613" s="1">
        <v>2014</v>
      </c>
      <c r="B613" t="s">
        <v>623</v>
      </c>
      <c r="C613" t="s">
        <v>6984</v>
      </c>
      <c r="D613" t="s">
        <v>7188</v>
      </c>
      <c r="E613" t="s">
        <v>7425</v>
      </c>
      <c r="F613" t="s">
        <v>8625</v>
      </c>
      <c r="G613" t="s">
        <v>10782</v>
      </c>
      <c r="H613" t="s">
        <v>12624</v>
      </c>
      <c r="I613" s="1">
        <v>1244.888916015625</v>
      </c>
      <c r="J613" s="1">
        <v>6091.39306640625</v>
      </c>
      <c r="K613" s="1">
        <v>379.2242431640625</v>
      </c>
      <c r="L613" s="1">
        <v>220.82373046875</v>
      </c>
      <c r="M613" s="1">
        <v>2422.99072265625</v>
      </c>
      <c r="N613" s="1">
        <v>3064.7490234375</v>
      </c>
      <c r="O613" s="1">
        <v>1321.5543212890625</v>
      </c>
      <c r="P613" s="1">
        <v>1232.3267822265625</v>
      </c>
      <c r="Q613" s="1">
        <v>1582.677490234375</v>
      </c>
      <c r="R613" s="1">
        <v>3409.3251953125</v>
      </c>
      <c r="S613" s="1">
        <v>312.0535888671875</v>
      </c>
      <c r="T613" s="1">
        <v>678.1220703125</v>
      </c>
      <c r="U613" s="1">
        <v>1018.799072265625</v>
      </c>
      <c r="V613" s="1">
        <v>118.31150054931641</v>
      </c>
      <c r="W613" s="1">
        <v>191.86854553222656</v>
      </c>
      <c r="X613" s="1">
        <v>2136.40380859375</v>
      </c>
      <c r="Y613" s="1">
        <v>12869.48046875</v>
      </c>
      <c r="Z613" s="1">
        <v>2715.145263671875</v>
      </c>
      <c r="AA613" s="1">
        <v>27110.208984375</v>
      </c>
      <c r="AB613" s="1">
        <v>132.55744934082031</v>
      </c>
      <c r="AC613" s="1">
        <v>3274.51611328125</v>
      </c>
      <c r="AD613" s="1">
        <v>1978.2020263671875</v>
      </c>
      <c r="AE613" s="1">
        <v>2348.006103515625</v>
      </c>
      <c r="AF613" s="1">
        <v>8204.3857421875</v>
      </c>
      <c r="AG613" s="1">
        <v>56731.97265625</v>
      </c>
      <c r="AH613" s="1">
        <v>7634.24755859375</v>
      </c>
      <c r="AI613" s="1">
        <v>1156.9810791015625</v>
      </c>
      <c r="AJ613" s="1">
        <v>11947.53515625</v>
      </c>
      <c r="AK613" s="1">
        <v>144.84701538085938</v>
      </c>
      <c r="AL613" s="1">
        <v>161673.59375</v>
      </c>
      <c r="AM613" s="1">
        <v>143184.546875</v>
      </c>
      <c r="AN613" s="1">
        <v>18489.052734375</v>
      </c>
      <c r="AO613" t="s">
        <v>13423</v>
      </c>
    </row>
    <row r="614" spans="1:41" x14ac:dyDescent="0.25">
      <c r="A614" s="1">
        <v>2014</v>
      </c>
      <c r="B614" t="s">
        <v>623</v>
      </c>
      <c r="C614" t="s">
        <v>6984</v>
      </c>
      <c r="D614" t="s">
        <v>7188</v>
      </c>
      <c r="E614" t="s">
        <v>7425</v>
      </c>
      <c r="F614" t="s">
        <v>8625</v>
      </c>
      <c r="G614" t="s">
        <v>10783</v>
      </c>
      <c r="H614" t="s">
        <v>12624</v>
      </c>
      <c r="I614" s="1">
        <v>1139.0906982421875</v>
      </c>
      <c r="J614" s="1">
        <v>5573.70947265625</v>
      </c>
      <c r="K614" s="1">
        <v>346.99545288085938</v>
      </c>
      <c r="L614" s="1">
        <v>202.05677795410156</v>
      </c>
      <c r="M614" s="1">
        <v>2217.0703125</v>
      </c>
      <c r="N614" s="1">
        <v>2804.2880859375</v>
      </c>
      <c r="O614" s="1">
        <v>1209.2406005859375</v>
      </c>
      <c r="P614" s="1">
        <v>1127.59619140625</v>
      </c>
      <c r="Q614" s="1">
        <v>1448.171875</v>
      </c>
      <c r="R614" s="1">
        <v>3119.580078125</v>
      </c>
      <c r="S614" s="1">
        <v>285.53338623046875</v>
      </c>
      <c r="T614" s="1">
        <v>620.49114990234375</v>
      </c>
      <c r="U614" s="1">
        <v>932.21533203125</v>
      </c>
      <c r="V614" s="1">
        <v>108.25666809082031</v>
      </c>
      <c r="W614" s="1">
        <v>175.56239318847656</v>
      </c>
      <c r="X614" s="1">
        <v>1954.839111328125</v>
      </c>
      <c r="Y614" s="1">
        <v>11775.75390625</v>
      </c>
      <c r="Z614" s="1">
        <v>2484.395751953125</v>
      </c>
      <c r="AA614" s="1">
        <v>24806.21875</v>
      </c>
      <c r="AB614" s="1">
        <v>121.29190826416016</v>
      </c>
      <c r="AC614" s="1">
        <v>2996.227783203125</v>
      </c>
      <c r="AD614" s="1">
        <v>1810.0823974609375</v>
      </c>
      <c r="AE614" s="1">
        <v>2148.458251953125</v>
      </c>
      <c r="AF614" s="1">
        <v>7507.12744140625</v>
      </c>
      <c r="AG614" s="1">
        <v>51910.54296875</v>
      </c>
      <c r="AH614" s="1">
        <v>6985.44287109375</v>
      </c>
      <c r="AI614" s="1">
        <v>1058.65380859375</v>
      </c>
      <c r="AJ614" s="1">
        <v>10932.1611328125</v>
      </c>
      <c r="AK614" s="1">
        <v>132.53703308105469</v>
      </c>
      <c r="AL614" s="1">
        <v>147933.578125</v>
      </c>
      <c r="AM614" s="1">
        <v>131015.8515625</v>
      </c>
      <c r="AN614" s="1">
        <v>16917.740234375</v>
      </c>
      <c r="AO614" t="s">
        <v>13424</v>
      </c>
    </row>
    <row r="615" spans="1:41" x14ac:dyDescent="0.25">
      <c r="A615" s="1">
        <v>2014</v>
      </c>
      <c r="B615" t="s">
        <v>623</v>
      </c>
      <c r="C615" t="s">
        <v>6984</v>
      </c>
      <c r="D615" t="s">
        <v>7188</v>
      </c>
      <c r="E615" t="s">
        <v>7426</v>
      </c>
      <c r="F615" t="s">
        <v>8626</v>
      </c>
      <c r="G615" t="s">
        <v>10784</v>
      </c>
      <c r="H615" t="s">
        <v>12624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2.1297051906585693</v>
      </c>
      <c r="AD615" s="1">
        <v>0</v>
      </c>
      <c r="AE615" s="1">
        <v>0</v>
      </c>
      <c r="AF615" s="1">
        <v>0.5049939751625061</v>
      </c>
      <c r="AG615" s="1">
        <v>566.4718017578125</v>
      </c>
      <c r="AH615" s="1">
        <v>0</v>
      </c>
      <c r="AI615" s="1">
        <v>0</v>
      </c>
      <c r="AJ615" s="1">
        <v>615.73931884765625</v>
      </c>
      <c r="AK615" s="1">
        <v>0</v>
      </c>
      <c r="AL615" s="1">
        <v>1184.8458251953125</v>
      </c>
      <c r="AM615" s="1">
        <v>1184.8458251953125</v>
      </c>
      <c r="AN615" s="1">
        <v>0</v>
      </c>
      <c r="AO615" t="s">
        <v>13425</v>
      </c>
    </row>
    <row r="616" spans="1:41" x14ac:dyDescent="0.25">
      <c r="A616" s="1">
        <v>2014</v>
      </c>
      <c r="B616" t="s">
        <v>623</v>
      </c>
      <c r="C616" t="s">
        <v>6984</v>
      </c>
      <c r="D616" t="s">
        <v>7188</v>
      </c>
      <c r="E616" t="s">
        <v>7426</v>
      </c>
      <c r="F616" t="s">
        <v>8626</v>
      </c>
      <c r="G616" t="s">
        <v>10785</v>
      </c>
      <c r="H616" t="s">
        <v>12624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1.9487099647521973</v>
      </c>
      <c r="AD616" s="1">
        <v>0</v>
      </c>
      <c r="AE616" s="1">
        <v>0</v>
      </c>
      <c r="AF616" s="1">
        <v>0.46207651495933533</v>
      </c>
      <c r="AG616" s="1">
        <v>518.32958984375</v>
      </c>
      <c r="AH616" s="1">
        <v>0</v>
      </c>
      <c r="AI616" s="1">
        <v>0</v>
      </c>
      <c r="AJ616" s="1">
        <v>563.4100341796875</v>
      </c>
      <c r="AK616" s="1">
        <v>0</v>
      </c>
      <c r="AL616" s="1">
        <v>1084.150390625</v>
      </c>
      <c r="AM616" s="1">
        <v>1084.150390625</v>
      </c>
      <c r="AN616" s="1">
        <v>0</v>
      </c>
      <c r="AO616" t="s">
        <v>13426</v>
      </c>
    </row>
    <row r="617" spans="1:41" x14ac:dyDescent="0.25">
      <c r="A617" s="1">
        <v>2014</v>
      </c>
      <c r="B617" t="s">
        <v>623</v>
      </c>
      <c r="C617" t="s">
        <v>6984</v>
      </c>
      <c r="D617" t="s">
        <v>7188</v>
      </c>
      <c r="E617" t="s">
        <v>7427</v>
      </c>
      <c r="F617" t="s">
        <v>8627</v>
      </c>
      <c r="G617" t="s">
        <v>10786</v>
      </c>
      <c r="H617" t="s">
        <v>12624</v>
      </c>
      <c r="I617" s="1">
        <v>-184.12359619140625</v>
      </c>
      <c r="J617" s="1">
        <v>-396.71527099609375</v>
      </c>
      <c r="K617" s="1">
        <v>-335.5140380859375</v>
      </c>
      <c r="L617" s="1">
        <v>20.178916931152344</v>
      </c>
      <c r="M617" s="1">
        <v>-343.14727783203125</v>
      </c>
      <c r="N617" s="1">
        <v>-28.41486930847168</v>
      </c>
      <c r="O617" s="1">
        <v>-159.66560363769531</v>
      </c>
      <c r="P617" s="1">
        <v>-279.34930419921875</v>
      </c>
      <c r="Q617" s="1">
        <v>-182.41253662109375</v>
      </c>
      <c r="R617" s="1">
        <v>-48.086700439453125</v>
      </c>
      <c r="S617" s="1">
        <v>41.529422760009766</v>
      </c>
      <c r="T617" s="1">
        <v>-107.10219573974609</v>
      </c>
      <c r="U617" s="1">
        <v>0</v>
      </c>
      <c r="V617" s="1">
        <v>-215.29727172851563</v>
      </c>
      <c r="W617" s="1">
        <v>-239.34062194824219</v>
      </c>
      <c r="X617" s="1">
        <v>0</v>
      </c>
      <c r="Y617" s="1">
        <v>-7162.732421875</v>
      </c>
      <c r="Z617" s="1">
        <v>-15.775880813598633</v>
      </c>
      <c r="AA617" s="1">
        <v>-9043.2734375</v>
      </c>
      <c r="AB617" s="1">
        <v>0</v>
      </c>
      <c r="AC617" s="1">
        <v>12.021675109863281</v>
      </c>
      <c r="AD617" s="1">
        <v>-726.7933349609375</v>
      </c>
      <c r="AE617" s="1">
        <v>4.2269086837768555</v>
      </c>
      <c r="AF617" s="1">
        <v>-4219.60791015625</v>
      </c>
      <c r="AG617" s="1">
        <v>-8529.9248046875</v>
      </c>
      <c r="AH617" s="1">
        <v>-897.13458251953125</v>
      </c>
      <c r="AI617" s="1">
        <v>-151.51202392578125</v>
      </c>
      <c r="AJ617" s="1">
        <v>-373.55844116210938</v>
      </c>
      <c r="AK617" s="1">
        <v>-218.57591247558594</v>
      </c>
      <c r="AL617" s="1">
        <v>-33780.09765625</v>
      </c>
      <c r="AM617" s="1">
        <v>-30642.84765625</v>
      </c>
      <c r="AN617" s="1">
        <v>-3137.256103515625</v>
      </c>
      <c r="AO617" t="s">
        <v>13427</v>
      </c>
    </row>
    <row r="618" spans="1:41" x14ac:dyDescent="0.25">
      <c r="A618" s="1">
        <v>2014</v>
      </c>
      <c r="B618" t="s">
        <v>623</v>
      </c>
      <c r="C618" t="s">
        <v>6984</v>
      </c>
      <c r="D618" t="s">
        <v>7188</v>
      </c>
      <c r="E618" t="s">
        <v>7427</v>
      </c>
      <c r="F618" t="s">
        <v>8627</v>
      </c>
      <c r="G618" t="s">
        <v>10787</v>
      </c>
      <c r="H618" t="s">
        <v>12624</v>
      </c>
      <c r="I618" s="1">
        <v>-168.47564697265625</v>
      </c>
      <c r="J618" s="1">
        <v>-363</v>
      </c>
      <c r="K618" s="1">
        <v>-307</v>
      </c>
      <c r="L618" s="1">
        <v>18.4639892578125</v>
      </c>
      <c r="M618" s="1">
        <v>-313.98452758789063</v>
      </c>
      <c r="N618" s="1">
        <v>-26</v>
      </c>
      <c r="O618" s="1">
        <v>-146.09625244140625</v>
      </c>
      <c r="P618" s="1">
        <v>-255.60850524902344</v>
      </c>
      <c r="Q618" s="1">
        <v>-166.91000366210938</v>
      </c>
      <c r="R618" s="1">
        <v>-44</v>
      </c>
      <c r="S618" s="1">
        <v>38</v>
      </c>
      <c r="T618" s="1">
        <v>-98</v>
      </c>
      <c r="U618" s="1">
        <v>0</v>
      </c>
      <c r="V618" s="1">
        <v>-197</v>
      </c>
      <c r="W618" s="1">
        <v>-219</v>
      </c>
      <c r="X618" s="1">
        <v>0</v>
      </c>
      <c r="Y618" s="1">
        <v>-6554</v>
      </c>
      <c r="Z618" s="1">
        <v>-14.435150146484375</v>
      </c>
      <c r="AA618" s="1">
        <v>-8274.720703125</v>
      </c>
      <c r="AB618" s="1">
        <v>0</v>
      </c>
      <c r="AC618" s="1">
        <v>11</v>
      </c>
      <c r="AD618" s="1">
        <v>-665.0260009765625</v>
      </c>
      <c r="AE618" s="1">
        <v>3.8676800727844238</v>
      </c>
      <c r="AF618" s="1">
        <v>-3861</v>
      </c>
      <c r="AG618" s="1">
        <v>-7805</v>
      </c>
      <c r="AH618" s="1">
        <v>-820.890625</v>
      </c>
      <c r="AI618" s="1">
        <v>-138.63560485839844</v>
      </c>
      <c r="AJ618" s="1">
        <v>-341.8111572265625</v>
      </c>
      <c r="AK618" s="1">
        <v>-200</v>
      </c>
      <c r="AL618" s="1">
        <v>-30909.26171875</v>
      </c>
      <c r="AM618" s="1">
        <v>-28038.626953125</v>
      </c>
      <c r="AN618" s="1">
        <v>-2870.633056640625</v>
      </c>
      <c r="AO618" t="s">
        <v>13428</v>
      </c>
    </row>
    <row r="619" spans="1:41" x14ac:dyDescent="0.25">
      <c r="A619" s="1">
        <v>2014</v>
      </c>
      <c r="B619" t="s">
        <v>623</v>
      </c>
      <c r="C619" t="s">
        <v>6984</v>
      </c>
      <c r="D619" t="s">
        <v>7188</v>
      </c>
      <c r="E619" t="s">
        <v>7427</v>
      </c>
      <c r="F619" t="s">
        <v>8628</v>
      </c>
      <c r="G619" t="s">
        <v>10788</v>
      </c>
      <c r="H619" t="s">
        <v>12624</v>
      </c>
      <c r="I619" s="1">
        <v>46296.9453125</v>
      </c>
      <c r="J619" s="1">
        <v>90056.5546875</v>
      </c>
      <c r="K619" s="1">
        <v>8289.013671875</v>
      </c>
      <c r="L619" s="1">
        <v>12172.24609375</v>
      </c>
      <c r="M619" s="1">
        <v>47336.78125</v>
      </c>
      <c r="N619" s="1">
        <v>40237.2421875</v>
      </c>
      <c r="O619" s="1">
        <v>34700.12890625</v>
      </c>
      <c r="P619" s="1">
        <v>38751.16796875</v>
      </c>
      <c r="Q619" s="1">
        <v>19615.8984375</v>
      </c>
      <c r="R619" s="1">
        <v>32761.46875</v>
      </c>
      <c r="S619" s="1">
        <v>51045.125</v>
      </c>
      <c r="T619" s="1">
        <v>35400.171875</v>
      </c>
      <c r="U619" s="1">
        <v>10723.4453125</v>
      </c>
      <c r="V619" s="1">
        <v>43784.21875</v>
      </c>
      <c r="W619" s="1">
        <v>15158.2392578125</v>
      </c>
      <c r="X619" s="1">
        <v>65521.41015625</v>
      </c>
      <c r="Y619" s="1">
        <v>234495.296875</v>
      </c>
      <c r="Z619" s="1">
        <v>35747.05859375</v>
      </c>
      <c r="AA619" s="1">
        <v>378357.75</v>
      </c>
      <c r="AB619" s="1">
        <v>8819.935546875</v>
      </c>
      <c r="AC619" s="1">
        <v>40534.83203125</v>
      </c>
      <c r="AD619" s="1">
        <v>59059.4609375</v>
      </c>
      <c r="AE619" s="1">
        <v>39990.04296875</v>
      </c>
      <c r="AF619" s="1">
        <v>139096.015625</v>
      </c>
      <c r="AG619" s="1">
        <v>647390.1875</v>
      </c>
      <c r="AH619" s="1">
        <v>101203.0390625</v>
      </c>
      <c r="AI619" s="1">
        <v>24102.365234375</v>
      </c>
      <c r="AJ619" s="1">
        <v>178774.25</v>
      </c>
      <c r="AK619" s="1">
        <v>21396.396484375</v>
      </c>
      <c r="AL619" s="1">
        <v>2500816.75</v>
      </c>
      <c r="AM619" s="1">
        <v>2028784.5</v>
      </c>
      <c r="AN619" s="1">
        <v>472032.0625</v>
      </c>
      <c r="AO619" t="s">
        <v>13429</v>
      </c>
    </row>
    <row r="620" spans="1:41" x14ac:dyDescent="0.25">
      <c r="A620" s="1">
        <v>2014</v>
      </c>
      <c r="B620" t="s">
        <v>623</v>
      </c>
      <c r="C620" t="s">
        <v>6984</v>
      </c>
      <c r="D620" t="s">
        <v>7188</v>
      </c>
      <c r="E620" t="s">
        <v>7427</v>
      </c>
      <c r="F620" t="s">
        <v>8628</v>
      </c>
      <c r="G620" t="s">
        <v>10789</v>
      </c>
      <c r="H620" t="s">
        <v>12624</v>
      </c>
      <c r="I620" s="1">
        <v>42362.34765625</v>
      </c>
      <c r="J620" s="1">
        <v>82403</v>
      </c>
      <c r="K620" s="1">
        <v>7584.5625</v>
      </c>
      <c r="L620" s="1">
        <v>11137.7744140625</v>
      </c>
      <c r="M620" s="1">
        <v>43313.8125</v>
      </c>
      <c r="N620" s="1">
        <v>36817.63671875</v>
      </c>
      <c r="O620" s="1">
        <v>31751.099609375</v>
      </c>
      <c r="P620" s="1">
        <v>35457.859375</v>
      </c>
      <c r="Q620" s="1">
        <v>17948.8203125</v>
      </c>
      <c r="R620" s="1">
        <v>29977.19921875</v>
      </c>
      <c r="S620" s="1">
        <v>46707</v>
      </c>
      <c r="T620" s="1">
        <v>32391.6484375</v>
      </c>
      <c r="U620" s="1">
        <v>9812.1015625</v>
      </c>
      <c r="V620" s="1">
        <v>40063.16796875</v>
      </c>
      <c r="W620" s="1">
        <v>13870</v>
      </c>
      <c r="X620" s="1">
        <v>59953</v>
      </c>
      <c r="Y620" s="1">
        <v>214566.453125</v>
      </c>
      <c r="Z620" s="1">
        <v>32709.0546875</v>
      </c>
      <c r="AA620" s="1">
        <v>346202.59375</v>
      </c>
      <c r="AB620" s="1">
        <v>8070.36376953125</v>
      </c>
      <c r="AC620" s="1">
        <v>37089.93359375</v>
      </c>
      <c r="AD620" s="1">
        <v>54040.2265625</v>
      </c>
      <c r="AE620" s="1">
        <v>36591.4453125</v>
      </c>
      <c r="AF620" s="1">
        <v>127274.7890625</v>
      </c>
      <c r="AG620" s="1">
        <v>592371</v>
      </c>
      <c r="AH620" s="1">
        <v>92602.1875</v>
      </c>
      <c r="AI620" s="1">
        <v>22054</v>
      </c>
      <c r="AJ620" s="1">
        <v>163580.921875</v>
      </c>
      <c r="AK620" s="1">
        <v>19578</v>
      </c>
      <c r="AL620" s="1">
        <v>2288282</v>
      </c>
      <c r="AM620" s="1">
        <v>1856366</v>
      </c>
      <c r="AN620" s="1">
        <v>431915.90625</v>
      </c>
      <c r="AO620" t="s">
        <v>13430</v>
      </c>
    </row>
    <row r="621" spans="1:41" x14ac:dyDescent="0.25">
      <c r="A621" s="1">
        <v>2014</v>
      </c>
      <c r="B621" t="s">
        <v>623</v>
      </c>
      <c r="C621" t="s">
        <v>6984</v>
      </c>
      <c r="D621" t="s">
        <v>7188</v>
      </c>
      <c r="E621" t="s">
        <v>7427</v>
      </c>
      <c r="F621" t="s">
        <v>8629</v>
      </c>
      <c r="G621" t="s">
        <v>10790</v>
      </c>
      <c r="H621" t="s">
        <v>12624</v>
      </c>
      <c r="I621" s="1">
        <v>29.148965835571289</v>
      </c>
      <c r="J621" s="1">
        <v>3524.53662109375</v>
      </c>
      <c r="K621" s="1">
        <v>133.33131408691406</v>
      </c>
      <c r="L621" s="1">
        <v>113.65947723388672</v>
      </c>
      <c r="M621" s="1">
        <v>590.687744140625</v>
      </c>
      <c r="N621" s="1">
        <v>730.04351806640625</v>
      </c>
      <c r="O621" s="1">
        <v>273.50997924804688</v>
      </c>
      <c r="P621" s="1">
        <v>632.14776611328125</v>
      </c>
      <c r="Q621" s="1">
        <v>43.461635589599609</v>
      </c>
      <c r="R621" s="1">
        <v>426.2230224609375</v>
      </c>
      <c r="S621" s="1">
        <v>1199.9818115234375</v>
      </c>
      <c r="T621" s="1">
        <v>742.46527099609375</v>
      </c>
      <c r="U621" s="1">
        <v>55.736858367919922</v>
      </c>
      <c r="V621" s="1">
        <v>279.77716064453125</v>
      </c>
      <c r="W621" s="1"/>
      <c r="X621" s="1">
        <v>633.8701171875</v>
      </c>
      <c r="Y621" s="1">
        <v>2996.67578125</v>
      </c>
      <c r="Z621" s="1">
        <v>605.9591064453125</v>
      </c>
      <c r="AA621" s="1">
        <v>432.74948120117188</v>
      </c>
      <c r="AB621" s="1">
        <v>-41.529422760009766</v>
      </c>
      <c r="AC621" s="1">
        <v>0</v>
      </c>
      <c r="AD621" s="1">
        <v>566.01214599609375</v>
      </c>
      <c r="AE621" s="1">
        <v>591.33441162109375</v>
      </c>
      <c r="AF621" s="1">
        <v>739.09039306640625</v>
      </c>
      <c r="AG621" s="1">
        <v>3901.580078125</v>
      </c>
      <c r="AH621" s="1">
        <v>4589.287109375</v>
      </c>
      <c r="AI621" s="1">
        <v>99.266250610351563</v>
      </c>
      <c r="AJ621" s="1">
        <v>582.33551025390625</v>
      </c>
      <c r="AK621" s="1">
        <v>586.8763427734375</v>
      </c>
      <c r="AL621" s="1">
        <v>25058.21875</v>
      </c>
      <c r="AM621" s="1">
        <v>15684.4599609375</v>
      </c>
      <c r="AN621" s="1">
        <v>9373.7578125</v>
      </c>
      <c r="AO621" t="s">
        <v>13431</v>
      </c>
    </row>
    <row r="622" spans="1:41" x14ac:dyDescent="0.25">
      <c r="A622" s="1">
        <v>2014</v>
      </c>
      <c r="B622" t="s">
        <v>623</v>
      </c>
      <c r="C622" t="s">
        <v>6984</v>
      </c>
      <c r="D622" t="s">
        <v>7188</v>
      </c>
      <c r="E622" t="s">
        <v>7427</v>
      </c>
      <c r="F622" t="s">
        <v>8629</v>
      </c>
      <c r="G622" t="s">
        <v>10791</v>
      </c>
      <c r="H622" t="s">
        <v>12624</v>
      </c>
      <c r="I622" s="1">
        <v>26.671709060668945</v>
      </c>
      <c r="J622" s="1">
        <v>3225</v>
      </c>
      <c r="K622" s="1">
        <v>122</v>
      </c>
      <c r="L622" s="1">
        <v>104</v>
      </c>
      <c r="M622" s="1">
        <v>540.48748779296875</v>
      </c>
      <c r="N622" s="1">
        <v>668</v>
      </c>
      <c r="O622" s="1">
        <v>250.26542663574219</v>
      </c>
      <c r="P622" s="1">
        <v>578.42401123046875</v>
      </c>
      <c r="Q622" s="1">
        <v>39.768001556396484</v>
      </c>
      <c r="R622" s="1">
        <v>390</v>
      </c>
      <c r="S622" s="1">
        <v>1098</v>
      </c>
      <c r="T622" s="1">
        <v>679.36602783203125</v>
      </c>
      <c r="U622" s="1">
        <v>51</v>
      </c>
      <c r="V622" s="1">
        <v>256</v>
      </c>
      <c r="W622" s="1"/>
      <c r="X622" s="1">
        <v>580</v>
      </c>
      <c r="Y622" s="1">
        <v>2742</v>
      </c>
      <c r="Z622" s="1">
        <v>554.46099853515625</v>
      </c>
      <c r="AA622" s="1">
        <v>395.9718017578125</v>
      </c>
      <c r="AB622" s="1">
        <v>-38</v>
      </c>
      <c r="AC622" s="1">
        <v>0</v>
      </c>
      <c r="AD622" s="1">
        <v>517.90899658203125</v>
      </c>
      <c r="AE622" s="1">
        <v>541.0792236328125</v>
      </c>
      <c r="AF622" s="1">
        <v>676.27801513671875</v>
      </c>
      <c r="AG622" s="1">
        <v>3570</v>
      </c>
      <c r="AH622" s="1">
        <v>4199.26171875</v>
      </c>
      <c r="AI622" s="1">
        <v>90.830001831054688</v>
      </c>
      <c r="AJ622" s="1">
        <v>532.8450927734375</v>
      </c>
      <c r="AK622" s="1">
        <v>537</v>
      </c>
      <c r="AL622" s="1">
        <v>22928.619140625</v>
      </c>
      <c r="AM622" s="1">
        <v>14351.4990234375</v>
      </c>
      <c r="AN622" s="1">
        <v>8577.119140625</v>
      </c>
      <c r="AO622" t="s">
        <v>13432</v>
      </c>
    </row>
    <row r="623" spans="1:41" x14ac:dyDescent="0.25">
      <c r="A623" s="1">
        <v>2014</v>
      </c>
      <c r="B623" t="s">
        <v>623</v>
      </c>
      <c r="C623" t="s">
        <v>6984</v>
      </c>
      <c r="D623" t="s">
        <v>7188</v>
      </c>
      <c r="E623" t="s">
        <v>7427</v>
      </c>
      <c r="F623" t="s">
        <v>8630</v>
      </c>
      <c r="G623" t="s">
        <v>10792</v>
      </c>
      <c r="H623" t="s">
        <v>12624</v>
      </c>
      <c r="I623" s="1">
        <v>46141.96875</v>
      </c>
      <c r="J623" s="1">
        <v>93184.375</v>
      </c>
      <c r="K623" s="1">
        <v>8086.83056640625</v>
      </c>
      <c r="L623" s="1">
        <v>12306.083984375</v>
      </c>
      <c r="M623" s="1">
        <v>47584.3203125</v>
      </c>
      <c r="N623" s="1">
        <v>40938.87109375</v>
      </c>
      <c r="O623" s="1">
        <v>34813.97265625</v>
      </c>
      <c r="P623" s="1">
        <v>39103.96875</v>
      </c>
      <c r="Q623" s="1">
        <v>19476.947265625</v>
      </c>
      <c r="R623" s="1">
        <v>33139.60546875</v>
      </c>
      <c r="S623" s="1">
        <v>52286.63671875</v>
      </c>
      <c r="T623" s="1">
        <v>36035.53515625</v>
      </c>
      <c r="U623" s="1">
        <v>10779.181640625</v>
      </c>
      <c r="V623" s="1">
        <v>43848.69921875</v>
      </c>
      <c r="W623" s="1">
        <v>14918.8984375</v>
      </c>
      <c r="X623" s="1">
        <v>66155.28125</v>
      </c>
      <c r="Y623" s="1">
        <v>230329.234375</v>
      </c>
      <c r="Z623" s="1">
        <v>36337.23828125</v>
      </c>
      <c r="AA623" s="1">
        <v>369747.21875</v>
      </c>
      <c r="AB623" s="1">
        <v>8778.40625</v>
      </c>
      <c r="AC623" s="1">
        <v>40546.8515625</v>
      </c>
      <c r="AD623" s="1">
        <v>58898.6796875</v>
      </c>
      <c r="AE623" s="1">
        <v>40585.60546875</v>
      </c>
      <c r="AF623" s="1">
        <v>135615.5</v>
      </c>
      <c r="AG623" s="1">
        <v>642761.8125</v>
      </c>
      <c r="AH623" s="1">
        <v>104895.1875</v>
      </c>
      <c r="AI623" s="1">
        <v>24050.12109375</v>
      </c>
      <c r="AJ623" s="1">
        <v>178983.015625</v>
      </c>
      <c r="AK623" s="1">
        <v>21764.697265625</v>
      </c>
      <c r="AL623" s="1">
        <v>2492094.75</v>
      </c>
      <c r="AM623" s="1">
        <v>2013826.25</v>
      </c>
      <c r="AN623" s="1">
        <v>478268.5625</v>
      </c>
      <c r="AO623" t="s">
        <v>13433</v>
      </c>
    </row>
    <row r="624" spans="1:41" x14ac:dyDescent="0.25">
      <c r="A624" s="1">
        <v>2014</v>
      </c>
      <c r="B624" t="s">
        <v>623</v>
      </c>
      <c r="C624" t="s">
        <v>6984</v>
      </c>
      <c r="D624" t="s">
        <v>7188</v>
      </c>
      <c r="E624" t="s">
        <v>7427</v>
      </c>
      <c r="F624" t="s">
        <v>8630</v>
      </c>
      <c r="G624" t="s">
        <v>10793</v>
      </c>
      <c r="H624" t="s">
        <v>12624</v>
      </c>
      <c r="I624" s="1">
        <v>42220.54296875</v>
      </c>
      <c r="J624" s="1">
        <v>85265</v>
      </c>
      <c r="K624" s="1">
        <v>7399.5625</v>
      </c>
      <c r="L624" s="1">
        <v>11260.23828125</v>
      </c>
      <c r="M624" s="1">
        <v>43540.31640625</v>
      </c>
      <c r="N624" s="1">
        <v>37459.63671875</v>
      </c>
      <c r="O624" s="1">
        <v>31855.26953125</v>
      </c>
      <c r="P624" s="1">
        <v>35780.67578125</v>
      </c>
      <c r="Q624" s="1">
        <v>17821.677734375</v>
      </c>
      <c r="R624" s="1">
        <v>30323.19921875</v>
      </c>
      <c r="S624" s="1">
        <v>47843</v>
      </c>
      <c r="T624" s="1">
        <v>32973.015625</v>
      </c>
      <c r="U624" s="1">
        <v>9863.1015625</v>
      </c>
      <c r="V624" s="1">
        <v>40122.16796875</v>
      </c>
      <c r="W624" s="1">
        <v>13651</v>
      </c>
      <c r="X624" s="1">
        <v>60533</v>
      </c>
      <c r="Y624" s="1">
        <v>210754.453125</v>
      </c>
      <c r="Z624" s="1">
        <v>33249.078125</v>
      </c>
      <c r="AA624" s="1">
        <v>338323.84375</v>
      </c>
      <c r="AB624" s="1">
        <v>8032.36376953125</v>
      </c>
      <c r="AC624" s="1">
        <v>37100.93359375</v>
      </c>
      <c r="AD624" s="1">
        <v>53893.109375</v>
      </c>
      <c r="AE624" s="1">
        <v>37136.39453125</v>
      </c>
      <c r="AF624" s="1">
        <v>124090.0703125</v>
      </c>
      <c r="AG624" s="1">
        <v>588136</v>
      </c>
      <c r="AH624" s="1">
        <v>95980.5546875</v>
      </c>
      <c r="AI624" s="1">
        <v>22006.1953125</v>
      </c>
      <c r="AJ624" s="1">
        <v>163771.953125</v>
      </c>
      <c r="AK624" s="1">
        <v>19915</v>
      </c>
      <c r="AL624" s="1">
        <v>2280301.25</v>
      </c>
      <c r="AM624" s="1">
        <v>1842679</v>
      </c>
      <c r="AN624" s="1">
        <v>437622.375</v>
      </c>
      <c r="AO624" t="s">
        <v>13434</v>
      </c>
    </row>
    <row r="625" spans="1:41" x14ac:dyDescent="0.25">
      <c r="A625" s="1">
        <v>2015</v>
      </c>
      <c r="B625" t="s">
        <v>624</v>
      </c>
      <c r="C625" t="s">
        <v>6985</v>
      </c>
      <c r="D625" t="s">
        <v>7189</v>
      </c>
      <c r="E625" t="s">
        <v>7428</v>
      </c>
      <c r="F625" t="s">
        <v>8631</v>
      </c>
      <c r="G625" t="s">
        <v>10794</v>
      </c>
      <c r="H625" t="s">
        <v>12624</v>
      </c>
      <c r="I625" s="1">
        <v>16605.930334088847</v>
      </c>
      <c r="J625" s="1">
        <v>33058.612879933979</v>
      </c>
      <c r="K625" s="1">
        <v>1201.4626598307177</v>
      </c>
      <c r="L625" s="1">
        <v>3381.2591998093053</v>
      </c>
      <c r="M625" s="1">
        <v>22709.176748682999</v>
      </c>
      <c r="N625" s="1">
        <v>14491.128509752449</v>
      </c>
      <c r="O625" s="1">
        <v>35675.656009329534</v>
      </c>
      <c r="P625" s="1">
        <v>10405.52482174818</v>
      </c>
      <c r="Q625" s="1">
        <v>5936.0291709652947</v>
      </c>
      <c r="R625" s="1">
        <v>11402.699734922238</v>
      </c>
      <c r="S625" s="1">
        <v>27183.705669822961</v>
      </c>
      <c r="T625" s="1">
        <v>15176.434965351484</v>
      </c>
      <c r="U625" s="1">
        <v>1092.5010304248251</v>
      </c>
      <c r="V625" s="1">
        <v>10946.489514248491</v>
      </c>
      <c r="W625" s="1">
        <v>8517.3894600952062</v>
      </c>
      <c r="X625" s="1">
        <v>18324.152162876351</v>
      </c>
      <c r="Y625" s="1">
        <v>127021.57475483775</v>
      </c>
      <c r="Z625" s="1">
        <v>12829.659635302545</v>
      </c>
      <c r="AA625" s="1">
        <v>129200.16699504282</v>
      </c>
      <c r="AB625" s="1">
        <v>3155.6784555145587</v>
      </c>
      <c r="AC625" s="1">
        <v>11955.397762550281</v>
      </c>
      <c r="AD625" s="1">
        <v>23125.209090307395</v>
      </c>
      <c r="AE625" s="1">
        <v>27441.472069770301</v>
      </c>
      <c r="AF625" s="1">
        <v>49085.157462036361</v>
      </c>
      <c r="AG625" s="1">
        <v>198947.97209641832</v>
      </c>
      <c r="AH625" s="1">
        <v>63318.059589106029</v>
      </c>
      <c r="AI625" s="1">
        <v>23484.917052772682</v>
      </c>
      <c r="AJ625" s="1">
        <v>43383.656945694776</v>
      </c>
      <c r="AK625" s="1">
        <v>2596.6305240014899</v>
      </c>
      <c r="AL625" s="1">
        <v>951653.8125</v>
      </c>
      <c r="AM625" s="1">
        <v>707185.25</v>
      </c>
      <c r="AN625" s="1">
        <v>244468.46875</v>
      </c>
      <c r="AO625" t="s">
        <v>13435</v>
      </c>
    </row>
    <row r="626" spans="1:41" x14ac:dyDescent="0.25">
      <c r="A626" s="1">
        <v>2015</v>
      </c>
      <c r="B626" t="s">
        <v>625</v>
      </c>
      <c r="C626" t="s">
        <v>6985</v>
      </c>
      <c r="D626" t="s">
        <v>7189</v>
      </c>
      <c r="E626" t="s">
        <v>7428</v>
      </c>
      <c r="F626" t="s">
        <v>8631</v>
      </c>
      <c r="G626" t="s">
        <v>10794</v>
      </c>
      <c r="H626" t="s">
        <v>12624</v>
      </c>
      <c r="I626" s="1">
        <v>18168.285190945528</v>
      </c>
      <c r="J626" s="1">
        <v>33707.258151970818</v>
      </c>
      <c r="K626" s="1">
        <v>1487.4366923200557</v>
      </c>
      <c r="L626" s="1">
        <v>3962.4635725434196</v>
      </c>
      <c r="M626" s="1">
        <v>40080.402257752292</v>
      </c>
      <c r="N626" s="1">
        <v>19910.824428765645</v>
      </c>
      <c r="O626" s="1">
        <v>24502.160973164791</v>
      </c>
      <c r="P626" s="1">
        <v>9536.2579947050399</v>
      </c>
      <c r="Q626" s="1">
        <v>13677.208663239888</v>
      </c>
      <c r="R626" s="1">
        <v>11494.552222292967</v>
      </c>
      <c r="S626" s="1">
        <v>31780.085472965049</v>
      </c>
      <c r="T626" s="1">
        <v>15576.330537151438</v>
      </c>
      <c r="U626" s="1">
        <v>1071.0996523216024</v>
      </c>
      <c r="V626" s="1">
        <v>19941.818046670105</v>
      </c>
      <c r="W626" s="1">
        <v>13462.519076757961</v>
      </c>
      <c r="X626" s="1">
        <v>16923.374506681317</v>
      </c>
      <c r="Y626" s="1">
        <v>103761.11480676665</v>
      </c>
      <c r="Z626" s="1">
        <v>13789.954167855749</v>
      </c>
      <c r="AA626" s="1">
        <v>141589.98752620129</v>
      </c>
      <c r="AB626" s="1">
        <v>9961.8319076374119</v>
      </c>
      <c r="AC626" s="1">
        <v>15993.393746405703</v>
      </c>
      <c r="AD626" s="1">
        <v>44228.252062949425</v>
      </c>
      <c r="AE626" s="1">
        <v>30322.944318600261</v>
      </c>
      <c r="AF626" s="1">
        <v>60908.521270897436</v>
      </c>
      <c r="AG626" s="1">
        <v>222233.20820219768</v>
      </c>
      <c r="AH626" s="1">
        <v>60036.975759202076</v>
      </c>
      <c r="AI626" s="1">
        <v>20762.389305736822</v>
      </c>
      <c r="AJ626" s="1">
        <v>45761.423472630697</v>
      </c>
      <c r="AK626" s="1">
        <v>2871.9994067335169</v>
      </c>
      <c r="AL626" s="1">
        <v>1047504</v>
      </c>
      <c r="AM626" s="1">
        <v>765830.375</v>
      </c>
      <c r="AN626" s="1">
        <v>281673.71875</v>
      </c>
      <c r="AO626" t="s">
        <v>13436</v>
      </c>
    </row>
    <row r="627" spans="1:41" x14ac:dyDescent="0.25">
      <c r="A627" s="1">
        <v>2015</v>
      </c>
      <c r="B627" t="s">
        <v>626</v>
      </c>
      <c r="C627" t="s">
        <v>6985</v>
      </c>
      <c r="D627" t="s">
        <v>7189</v>
      </c>
      <c r="E627" t="s">
        <v>7428</v>
      </c>
      <c r="F627" t="s">
        <v>8631</v>
      </c>
      <c r="G627" t="s">
        <v>10794</v>
      </c>
      <c r="H627" t="s">
        <v>12624</v>
      </c>
      <c r="I627" s="1">
        <v>12843.25658388026</v>
      </c>
      <c r="J627" s="1">
        <v>34926.004272335085</v>
      </c>
      <c r="K627" s="1">
        <v>1385.6387481446156</v>
      </c>
      <c r="L627" s="1">
        <v>3199.7160529983412</v>
      </c>
      <c r="M627" s="1">
        <v>36496.083193038874</v>
      </c>
      <c r="N627" s="1">
        <v>16432.920179231245</v>
      </c>
      <c r="O627" s="1">
        <v>24312.4127538594</v>
      </c>
      <c r="P627" s="1">
        <v>9257.6247959940647</v>
      </c>
      <c r="Q627" s="1">
        <v>11278.302514181692</v>
      </c>
      <c r="R627" s="1">
        <v>9140.2688067774288</v>
      </c>
      <c r="S627" s="1">
        <v>28543.419306837608</v>
      </c>
      <c r="T627" s="1">
        <v>13956.710559463439</v>
      </c>
      <c r="U627" s="1">
        <v>1316.0027292855591</v>
      </c>
      <c r="V627" s="1">
        <v>18363.844363187454</v>
      </c>
      <c r="W627" s="1">
        <v>11812.147790733668</v>
      </c>
      <c r="X627" s="1">
        <v>16990.008330103698</v>
      </c>
      <c r="Y627" s="1">
        <v>101188.21703124559</v>
      </c>
      <c r="Z627" s="1">
        <v>15132.251301298451</v>
      </c>
      <c r="AA627" s="1">
        <v>137804.38765576709</v>
      </c>
      <c r="AB627" s="1">
        <v>8003.4210827671532</v>
      </c>
      <c r="AC627" s="1">
        <v>15596.815844320134</v>
      </c>
      <c r="AD627" s="1">
        <v>30593.089481728261</v>
      </c>
      <c r="AE627" s="1">
        <v>29358.360248351757</v>
      </c>
      <c r="AF627" s="1">
        <v>53534.275346190603</v>
      </c>
      <c r="AG627" s="1">
        <v>198035.63166181857</v>
      </c>
      <c r="AH627" s="1">
        <v>61997.325182678236</v>
      </c>
      <c r="AI627" s="1">
        <v>19814.398044166785</v>
      </c>
      <c r="AJ627" s="1">
        <v>39416.994537246173</v>
      </c>
      <c r="AK627" s="1">
        <v>2800.7842839413738</v>
      </c>
      <c r="AL627" s="1">
        <v>963530.25</v>
      </c>
      <c r="AM627" s="1">
        <v>706824.875</v>
      </c>
      <c r="AN627" s="1">
        <v>256705.4375</v>
      </c>
      <c r="AO627" t="s">
        <v>13437</v>
      </c>
    </row>
    <row r="628" spans="1:41" x14ac:dyDescent="0.25">
      <c r="A628" s="1">
        <v>2015</v>
      </c>
      <c r="B628" t="s">
        <v>627</v>
      </c>
      <c r="C628" t="s">
        <v>6985</v>
      </c>
      <c r="D628" t="s">
        <v>7189</v>
      </c>
      <c r="E628" t="s">
        <v>7428</v>
      </c>
      <c r="F628" t="s">
        <v>8631</v>
      </c>
      <c r="G628" t="s">
        <v>10795</v>
      </c>
      <c r="H628" t="s">
        <v>12624</v>
      </c>
      <c r="I628" s="1">
        <v>14086.8</v>
      </c>
      <c r="J628" s="1">
        <v>27558.23</v>
      </c>
      <c r="K628" s="1">
        <v>1009</v>
      </c>
      <c r="L628" s="1">
        <v>2869.4232000000002</v>
      </c>
      <c r="M628" s="1">
        <v>18986.331249999999</v>
      </c>
      <c r="N628" s="1">
        <v>12304.63498979004</v>
      </c>
      <c r="O628" s="1">
        <v>30572.81978125</v>
      </c>
      <c r="P628" s="1">
        <v>9077.25</v>
      </c>
      <c r="Q628" s="1">
        <v>4958.0600320000003</v>
      </c>
      <c r="R628" s="1">
        <v>9484.3286256044503</v>
      </c>
      <c r="S628" s="1">
        <v>22729</v>
      </c>
      <c r="T628" s="1">
        <v>12655.625</v>
      </c>
      <c r="U628" s="1">
        <v>865</v>
      </c>
      <c r="V628" s="1">
        <v>9151.9249999999993</v>
      </c>
      <c r="W628" s="1">
        <v>7085.2783898400003</v>
      </c>
      <c r="X628" s="1">
        <v>15853.88135</v>
      </c>
      <c r="Y628" s="1">
        <v>106737</v>
      </c>
      <c r="Z628" s="1">
        <v>10715.9552</v>
      </c>
      <c r="AA628" s="1">
        <v>109783.4943430221</v>
      </c>
      <c r="AB628" s="1">
        <v>2118</v>
      </c>
      <c r="AC628" s="1">
        <v>10245.36789</v>
      </c>
      <c r="AD628" s="1">
        <v>19307.911913686999</v>
      </c>
      <c r="AE628" s="1">
        <v>22957.182515726501</v>
      </c>
      <c r="AF628" s="1">
        <v>41655.057656399993</v>
      </c>
      <c r="AG628" s="1">
        <v>167400.7149213145</v>
      </c>
      <c r="AH628" s="1">
        <v>53936.991927642594</v>
      </c>
      <c r="AI628" s="1">
        <v>19521.72</v>
      </c>
      <c r="AJ628" s="1">
        <v>36997.174541025917</v>
      </c>
      <c r="AK628" s="1">
        <v>2221</v>
      </c>
      <c r="AL628" s="1">
        <v>802845.1875</v>
      </c>
      <c r="AM628" s="1">
        <v>596847.625</v>
      </c>
      <c r="AN628" s="1">
        <v>205997.5625</v>
      </c>
      <c r="AO628" t="s">
        <v>13438</v>
      </c>
    </row>
    <row r="629" spans="1:41" x14ac:dyDescent="0.25">
      <c r="A629" s="1">
        <v>2015</v>
      </c>
      <c r="B629" t="s">
        <v>628</v>
      </c>
      <c r="C629" t="s">
        <v>6985</v>
      </c>
      <c r="D629" t="s">
        <v>7189</v>
      </c>
      <c r="E629" t="s">
        <v>7428</v>
      </c>
      <c r="F629" t="s">
        <v>8631</v>
      </c>
      <c r="G629" t="s">
        <v>10795</v>
      </c>
      <c r="H629" t="s">
        <v>12624</v>
      </c>
      <c r="I629" s="1">
        <v>15311.84424</v>
      </c>
      <c r="J629" s="1">
        <v>30266.16</v>
      </c>
      <c r="K629" s="1">
        <v>1254.75962361809</v>
      </c>
      <c r="L629" s="1">
        <v>3274</v>
      </c>
      <c r="M629" s="1">
        <v>33779.688012048202</v>
      </c>
      <c r="N629" s="1">
        <v>16681.710889739999</v>
      </c>
      <c r="O629" s="1">
        <v>20744</v>
      </c>
      <c r="P629" s="1">
        <v>7879</v>
      </c>
      <c r="Q629" s="1">
        <v>11334.693615</v>
      </c>
      <c r="R629" s="1">
        <v>9629.4616390281735</v>
      </c>
      <c r="S629" s="1">
        <v>26258.41171779326</v>
      </c>
      <c r="T629" s="1">
        <v>12870</v>
      </c>
      <c r="U629" s="1">
        <v>893.85000000000014</v>
      </c>
      <c r="V629" s="1">
        <v>16805</v>
      </c>
      <c r="W629" s="1">
        <v>11123.45556</v>
      </c>
      <c r="X629" s="1">
        <v>14394.35</v>
      </c>
      <c r="Y629" s="1">
        <v>85733</v>
      </c>
      <c r="Z629" s="1">
        <v>11394</v>
      </c>
      <c r="AA629" s="1">
        <v>119377.28238797119</v>
      </c>
      <c r="AB629" s="1">
        <v>1604</v>
      </c>
      <c r="AC629" s="1">
        <v>13531.8</v>
      </c>
      <c r="AD629" s="1">
        <v>36543.754813915002</v>
      </c>
      <c r="AE629" s="1">
        <v>25054.443500000001</v>
      </c>
      <c r="AF629" s="1">
        <v>49363.397060000003</v>
      </c>
      <c r="AG629" s="1">
        <v>187045</v>
      </c>
      <c r="AH629" s="1">
        <v>51296.71482440261</v>
      </c>
      <c r="AI629" s="1">
        <v>17155</v>
      </c>
      <c r="AJ629" s="1">
        <v>39149.409832144192</v>
      </c>
      <c r="AK629" s="1">
        <v>2373</v>
      </c>
      <c r="AL629" s="1">
        <v>872121.1875</v>
      </c>
      <c r="AM629" s="1">
        <v>642724.0625</v>
      </c>
      <c r="AN629" s="1">
        <v>229397.140625</v>
      </c>
      <c r="AO629" t="s">
        <v>13439</v>
      </c>
    </row>
    <row r="630" spans="1:41" x14ac:dyDescent="0.25">
      <c r="A630" s="1">
        <v>2015</v>
      </c>
      <c r="B630" t="s">
        <v>629</v>
      </c>
      <c r="C630" t="s">
        <v>6985</v>
      </c>
      <c r="D630" t="s">
        <v>7189</v>
      </c>
      <c r="E630" t="s">
        <v>7428</v>
      </c>
      <c r="F630" t="s">
        <v>8631</v>
      </c>
      <c r="G630" t="s">
        <v>10795</v>
      </c>
      <c r="H630" t="s">
        <v>12624</v>
      </c>
      <c r="I630" s="1">
        <v>10881.611999999999</v>
      </c>
      <c r="J630" s="1">
        <v>29591.5</v>
      </c>
      <c r="K630" s="1">
        <v>1254.3149000000001</v>
      </c>
      <c r="L630" s="1">
        <v>2711</v>
      </c>
      <c r="M630" s="1">
        <v>30924.769274999999</v>
      </c>
      <c r="N630" s="1">
        <v>13923</v>
      </c>
      <c r="O630" s="1">
        <v>20599</v>
      </c>
      <c r="P630" s="1">
        <v>7879</v>
      </c>
      <c r="Q630" s="1">
        <v>9555.6848200000004</v>
      </c>
      <c r="R630" s="1">
        <v>7744.3145199999999</v>
      </c>
      <c r="S630" s="1">
        <v>24243.174268380932</v>
      </c>
      <c r="T630" s="1">
        <v>11825</v>
      </c>
      <c r="U630" s="1">
        <v>1115</v>
      </c>
      <c r="V630" s="1">
        <v>15559</v>
      </c>
      <c r="W630" s="1">
        <v>10007.992</v>
      </c>
      <c r="X630" s="1">
        <v>14395</v>
      </c>
      <c r="Y630" s="1">
        <v>85733</v>
      </c>
      <c r="Z630" s="1">
        <v>12820.9918</v>
      </c>
      <c r="AA630" s="1">
        <v>116756.514874096</v>
      </c>
      <c r="AB630" s="1">
        <v>0</v>
      </c>
      <c r="AC630" s="1">
        <v>13531.8</v>
      </c>
      <c r="AD630" s="1">
        <v>25920.383000000002</v>
      </c>
      <c r="AE630" s="1">
        <v>24874</v>
      </c>
      <c r="AF630" s="1">
        <v>45357.593630073883</v>
      </c>
      <c r="AG630" s="1">
        <v>167788.20012235269</v>
      </c>
      <c r="AH630" s="1">
        <v>52528.019920000013</v>
      </c>
      <c r="AI630" s="1">
        <v>16788</v>
      </c>
      <c r="AJ630" s="1">
        <v>33396.548450085167</v>
      </c>
      <c r="AK630" s="1">
        <v>2373</v>
      </c>
      <c r="AL630" s="1">
        <v>810077.375</v>
      </c>
      <c r="AM630" s="1">
        <v>599218.75</v>
      </c>
      <c r="AN630" s="1">
        <v>210858.65625</v>
      </c>
      <c r="AO630" t="s">
        <v>13440</v>
      </c>
    </row>
    <row r="631" spans="1:41" x14ac:dyDescent="0.25">
      <c r="A631" s="1">
        <v>2015</v>
      </c>
      <c r="B631" t="s">
        <v>629</v>
      </c>
      <c r="C631" t="s">
        <v>6985</v>
      </c>
      <c r="D631" t="s">
        <v>7189</v>
      </c>
      <c r="E631" t="s">
        <v>7429</v>
      </c>
      <c r="F631" t="s">
        <v>8632</v>
      </c>
      <c r="G631" t="s">
        <v>10796</v>
      </c>
      <c r="H631" t="s">
        <v>12624</v>
      </c>
      <c r="I631" s="1">
        <v>0</v>
      </c>
      <c r="J631" s="1">
        <v>968.11770286679803</v>
      </c>
      <c r="K631" s="1">
        <v>82.619005425999219</v>
      </c>
      <c r="L631" s="1">
        <v>135.73122319985586</v>
      </c>
      <c r="M631" s="1">
        <v>206.54751356499807</v>
      </c>
      <c r="N631" s="1">
        <v>0</v>
      </c>
      <c r="O631" s="1">
        <v>64.914932834713682</v>
      </c>
      <c r="P631" s="1">
        <v>221.89104314411219</v>
      </c>
      <c r="Q631" s="1">
        <v>6.9985851333460287</v>
      </c>
      <c r="R631" s="1">
        <v>154.98140425325343</v>
      </c>
      <c r="S631" s="1">
        <v>0</v>
      </c>
      <c r="T631" s="1">
        <v>241.95565874756915</v>
      </c>
      <c r="U631" s="1">
        <v>0</v>
      </c>
      <c r="V631" s="1">
        <v>2388.8695283174634</v>
      </c>
      <c r="W631" s="1">
        <v>0</v>
      </c>
      <c r="X631" s="1">
        <v>177.04072591285549</v>
      </c>
      <c r="Y631" s="1">
        <v>1770.4072591285549</v>
      </c>
      <c r="Z631" s="1">
        <v>859.23765643039189</v>
      </c>
      <c r="AA631" s="1">
        <v>4786.6358606287949</v>
      </c>
      <c r="AB631" s="1">
        <v>0</v>
      </c>
      <c r="AC631" s="1">
        <v>12.392850813899884</v>
      </c>
      <c r="AD631" s="1">
        <v>237.70668132566064</v>
      </c>
      <c r="AE631" s="1">
        <v>0</v>
      </c>
      <c r="AF631" s="1">
        <v>474.57538142684905</v>
      </c>
      <c r="AG631" s="1">
        <v>17081.017545469724</v>
      </c>
      <c r="AH631" s="1">
        <v>1883.384220870623</v>
      </c>
      <c r="AI631" s="1">
        <v>448.50317231256719</v>
      </c>
      <c r="AJ631" s="1">
        <v>1432.3901806095203</v>
      </c>
      <c r="AK631" s="1">
        <v>0</v>
      </c>
      <c r="AL631" s="1">
        <v>33635.91796875</v>
      </c>
      <c r="AM631" s="1">
        <v>30293.24609375</v>
      </c>
      <c r="AN631" s="1">
        <v>3342.671875</v>
      </c>
      <c r="AO631" t="s">
        <v>13441</v>
      </c>
    </row>
    <row r="632" spans="1:41" x14ac:dyDescent="0.25">
      <c r="A632" s="1">
        <v>2015</v>
      </c>
      <c r="B632" t="s">
        <v>630</v>
      </c>
      <c r="C632" t="s">
        <v>6985</v>
      </c>
      <c r="D632" t="s">
        <v>7189</v>
      </c>
      <c r="E632" t="s">
        <v>7429</v>
      </c>
      <c r="F632" t="s">
        <v>8632</v>
      </c>
      <c r="G632" t="s">
        <v>10796</v>
      </c>
      <c r="H632" t="s">
        <v>12624</v>
      </c>
      <c r="I632" s="1">
        <v>0</v>
      </c>
      <c r="J632" s="1">
        <v>2938.6795873614597</v>
      </c>
      <c r="K632" s="1">
        <v>98.078584475976953</v>
      </c>
      <c r="L632" s="1">
        <v>147.11787671396544</v>
      </c>
      <c r="M632" s="1">
        <v>214.54690354119958</v>
      </c>
      <c r="N632" s="1">
        <v>0</v>
      </c>
      <c r="O632" s="1">
        <v>64.364071062359869</v>
      </c>
      <c r="P632" s="1">
        <v>0</v>
      </c>
      <c r="Q632" s="1">
        <v>7.049398259210844</v>
      </c>
      <c r="R632" s="1">
        <v>24.083233197545319</v>
      </c>
      <c r="S632" s="1">
        <v>0</v>
      </c>
      <c r="T632" s="1">
        <v>441.3536301418963</v>
      </c>
      <c r="U632" s="1">
        <v>0</v>
      </c>
      <c r="V632" s="1">
        <v>3555.3486872541644</v>
      </c>
      <c r="W632" s="1">
        <v>0</v>
      </c>
      <c r="X632" s="1">
        <v>95.626619864077526</v>
      </c>
      <c r="Y632" s="1">
        <v>1993.4472294742316</v>
      </c>
      <c r="Z632" s="1">
        <v>73.558938356982722</v>
      </c>
      <c r="AA632" s="1">
        <v>2635.2948392258381</v>
      </c>
      <c r="AB632" s="1">
        <v>723.32956051033</v>
      </c>
      <c r="AC632" s="1">
        <v>64.29330736366046</v>
      </c>
      <c r="AD632" s="1">
        <v>70.493982592108424</v>
      </c>
      <c r="AE632" s="1">
        <v>0</v>
      </c>
      <c r="AF632" s="1">
        <v>1726.1830867771944</v>
      </c>
      <c r="AG632" s="1">
        <v>26385.324103570558</v>
      </c>
      <c r="AH632" s="1">
        <v>3187.5539954692508</v>
      </c>
      <c r="AI632" s="1">
        <v>1027.3731723858587</v>
      </c>
      <c r="AJ632" s="1">
        <v>1211.8394044103466</v>
      </c>
      <c r="AK632" s="1">
        <v>0</v>
      </c>
      <c r="AL632" s="1">
        <v>46684.94140625</v>
      </c>
      <c r="AM632" s="1">
        <v>40762.21875</v>
      </c>
      <c r="AN632" s="1">
        <v>5922.720703125</v>
      </c>
      <c r="AO632" t="s">
        <v>13442</v>
      </c>
    </row>
    <row r="633" spans="1:41" x14ac:dyDescent="0.25">
      <c r="A633" s="1">
        <v>2015</v>
      </c>
      <c r="B633" t="s">
        <v>631</v>
      </c>
      <c r="C633" t="s">
        <v>6985</v>
      </c>
      <c r="D633" t="s">
        <v>7189</v>
      </c>
      <c r="E633" t="s">
        <v>7429</v>
      </c>
      <c r="F633" t="s">
        <v>8632</v>
      </c>
      <c r="G633" t="s">
        <v>10796</v>
      </c>
      <c r="H633" t="s">
        <v>12624</v>
      </c>
      <c r="I633" s="1">
        <v>181.54231395281397</v>
      </c>
      <c r="J633" s="1">
        <v>1446.405829830743</v>
      </c>
      <c r="K633" s="1">
        <v>84.719746511313176</v>
      </c>
      <c r="L633" s="1">
        <v>142.81328697621365</v>
      </c>
      <c r="M633" s="1">
        <v>211.79936627828295</v>
      </c>
      <c r="N633" s="1">
        <v>514.89999308971505</v>
      </c>
      <c r="O633" s="1">
        <v>64.144950929994266</v>
      </c>
      <c r="P633" s="1">
        <v>227.53303348752684</v>
      </c>
      <c r="Q633" s="1">
        <v>7.1081985316654528</v>
      </c>
      <c r="R633" s="1">
        <v>23.491611733956915</v>
      </c>
      <c r="S633" s="1">
        <v>185.47840286156347</v>
      </c>
      <c r="T633" s="1">
        <v>544.62694185844191</v>
      </c>
      <c r="U633" s="1">
        <v>0</v>
      </c>
      <c r="V633" s="1">
        <v>2226.919051154518</v>
      </c>
      <c r="W633" s="1">
        <v>60.514104650937988</v>
      </c>
      <c r="X633" s="1">
        <v>181.54231395281397</v>
      </c>
      <c r="Y633" s="1">
        <v>1815.4231327721793</v>
      </c>
      <c r="Z633" s="1">
        <v>1700.4463406913574</v>
      </c>
      <c r="AA633" s="1">
        <v>2773.3279303550516</v>
      </c>
      <c r="AB633" s="1">
        <v>168.2292109296076</v>
      </c>
      <c r="AC633" s="1">
        <v>12.707961976696977</v>
      </c>
      <c r="AD633" s="1">
        <v>71.081985316654539</v>
      </c>
      <c r="AE633" s="1">
        <v>0</v>
      </c>
      <c r="AF633" s="1">
        <v>911.34241604312604</v>
      </c>
      <c r="AG633" s="1">
        <v>24538.469435955354</v>
      </c>
      <c r="AH633" s="1">
        <v>3146.7334418487753</v>
      </c>
      <c r="AI633" s="1">
        <v>459.90719534712872</v>
      </c>
      <c r="AJ633" s="1">
        <v>1207.0329750382521</v>
      </c>
      <c r="AK633" s="1">
        <v>0</v>
      </c>
      <c r="AL633" s="1">
        <v>42908.2421875</v>
      </c>
      <c r="AM633" s="1">
        <v>37729.4609375</v>
      </c>
      <c r="AN633" s="1">
        <v>5178.77783203125</v>
      </c>
      <c r="AO633" t="s">
        <v>13443</v>
      </c>
    </row>
    <row r="634" spans="1:41" x14ac:dyDescent="0.25">
      <c r="A634" s="1">
        <v>2015</v>
      </c>
      <c r="B634" t="s">
        <v>631</v>
      </c>
      <c r="C634" t="s">
        <v>6985</v>
      </c>
      <c r="D634" t="s">
        <v>7189</v>
      </c>
      <c r="E634" t="s">
        <v>7429</v>
      </c>
      <c r="F634" t="s">
        <v>8632</v>
      </c>
      <c r="G634" t="s">
        <v>10797</v>
      </c>
      <c r="H634" t="s">
        <v>12624</v>
      </c>
      <c r="I634" s="1">
        <v>153</v>
      </c>
      <c r="J634" s="1">
        <v>1219</v>
      </c>
      <c r="K634" s="1">
        <v>71.5715</v>
      </c>
      <c r="L634" s="1">
        <v>118</v>
      </c>
      <c r="M634" s="1">
        <v>175</v>
      </c>
      <c r="N634" s="1">
        <v>431.39413200000001</v>
      </c>
      <c r="O634" s="1">
        <v>54</v>
      </c>
      <c r="P634" s="1">
        <v>188</v>
      </c>
      <c r="Q634" s="1">
        <v>5.8731749999999989</v>
      </c>
      <c r="R634" s="1">
        <v>19.679894410532931</v>
      </c>
      <c r="S634" s="1">
        <v>153.2522078377049</v>
      </c>
      <c r="T634" s="1">
        <v>450</v>
      </c>
      <c r="U634" s="1"/>
      <c r="V634" s="1">
        <v>1877</v>
      </c>
      <c r="W634" s="1">
        <v>50</v>
      </c>
      <c r="X634" s="1">
        <v>150</v>
      </c>
      <c r="Y634" s="1">
        <v>1500</v>
      </c>
      <c r="Z634" s="1">
        <v>1405</v>
      </c>
      <c r="AA634" s="1">
        <v>2338.2469147769202</v>
      </c>
      <c r="AB634" s="1">
        <v>139</v>
      </c>
      <c r="AC634" s="1">
        <v>10.8</v>
      </c>
      <c r="AD634" s="1">
        <v>58.731749999999998</v>
      </c>
      <c r="AE634" s="1">
        <v>0</v>
      </c>
      <c r="AF634" s="1">
        <v>753.13102213832406</v>
      </c>
      <c r="AG634" s="1">
        <v>20641</v>
      </c>
      <c r="AH634" s="1">
        <v>2694.1906333333341</v>
      </c>
      <c r="AI634" s="1">
        <v>380</v>
      </c>
      <c r="AJ634" s="1">
        <v>1033.445315775434</v>
      </c>
      <c r="AK634" s="1">
        <v>0</v>
      </c>
      <c r="AL634" s="1">
        <v>36069.31640625</v>
      </c>
      <c r="AM634" s="1">
        <v>31693.5703125</v>
      </c>
      <c r="AN634" s="1">
        <v>4375.74609375</v>
      </c>
      <c r="AO634" t="s">
        <v>13444</v>
      </c>
    </row>
    <row r="635" spans="1:41" x14ac:dyDescent="0.25">
      <c r="A635" s="1">
        <v>2015</v>
      </c>
      <c r="B635" t="s">
        <v>632</v>
      </c>
      <c r="C635" t="s">
        <v>6985</v>
      </c>
      <c r="D635" t="s">
        <v>7189</v>
      </c>
      <c r="E635" t="s">
        <v>7429</v>
      </c>
      <c r="F635" t="s">
        <v>8632</v>
      </c>
      <c r="G635" t="s">
        <v>10797</v>
      </c>
      <c r="H635" t="s">
        <v>12624</v>
      </c>
      <c r="I635" s="1">
        <v>0</v>
      </c>
      <c r="J635" s="1">
        <v>2449.7339999999999</v>
      </c>
      <c r="K635" s="1">
        <v>82</v>
      </c>
      <c r="L635" s="1">
        <v>124.848</v>
      </c>
      <c r="M635" s="1">
        <v>179.375</v>
      </c>
      <c r="N635" s="1">
        <v>0</v>
      </c>
      <c r="O635" s="1">
        <v>55.157812499999991</v>
      </c>
      <c r="P635" s="1">
        <v>0</v>
      </c>
      <c r="Q635" s="1">
        <v>5.8879999999999999</v>
      </c>
      <c r="R635" s="1">
        <v>20.031510372323609</v>
      </c>
      <c r="S635" s="1">
        <v>0</v>
      </c>
      <c r="T635" s="1">
        <v>368.99999999999989</v>
      </c>
      <c r="U635" s="1"/>
      <c r="V635" s="1">
        <v>2972.5</v>
      </c>
      <c r="W635" s="1">
        <v>0</v>
      </c>
      <c r="X635" s="1">
        <v>82.4</v>
      </c>
      <c r="Y635" s="1">
        <v>1768</v>
      </c>
      <c r="Z635" s="1">
        <v>61.44</v>
      </c>
      <c r="AA635" s="1">
        <v>2239.2540553645431</v>
      </c>
      <c r="AB635" s="1">
        <v>134</v>
      </c>
      <c r="AC635" s="1">
        <v>55.097160000000002</v>
      </c>
      <c r="AD635" s="1">
        <v>58.88</v>
      </c>
      <c r="AE635" s="1">
        <v>0</v>
      </c>
      <c r="AF635" s="1">
        <v>1464.8832</v>
      </c>
      <c r="AG635" s="1">
        <v>22206.259958950701</v>
      </c>
      <c r="AH635" s="1">
        <v>2717</v>
      </c>
      <c r="AI635" s="1">
        <v>855</v>
      </c>
      <c r="AJ635" s="1">
        <v>1033.445315775434</v>
      </c>
      <c r="AK635" s="1">
        <v>0</v>
      </c>
      <c r="AL635" s="1">
        <v>38934.19140625</v>
      </c>
      <c r="AM635" s="1">
        <v>34401.37890625</v>
      </c>
      <c r="AN635" s="1">
        <v>4532.8125</v>
      </c>
      <c r="AO635" t="s">
        <v>13445</v>
      </c>
    </row>
    <row r="636" spans="1:41" x14ac:dyDescent="0.25">
      <c r="A636" s="1">
        <v>2015</v>
      </c>
      <c r="B636" t="s">
        <v>633</v>
      </c>
      <c r="C636" t="s">
        <v>6985</v>
      </c>
      <c r="D636" t="s">
        <v>7189</v>
      </c>
      <c r="E636" t="s">
        <v>7429</v>
      </c>
      <c r="F636" t="s">
        <v>8632</v>
      </c>
      <c r="G636" t="s">
        <v>10797</v>
      </c>
      <c r="H636" t="s">
        <v>12624</v>
      </c>
      <c r="I636" s="1">
        <v>0</v>
      </c>
      <c r="J636" s="1">
        <v>820.25</v>
      </c>
      <c r="K636" s="1">
        <v>71.5715</v>
      </c>
      <c r="L636" s="1">
        <v>115</v>
      </c>
      <c r="M636" s="1">
        <v>175</v>
      </c>
      <c r="N636" s="1">
        <v>0</v>
      </c>
      <c r="O636" s="1">
        <v>55</v>
      </c>
      <c r="P636" s="1">
        <v>188</v>
      </c>
      <c r="Q636" s="1">
        <v>5.92964</v>
      </c>
      <c r="R636" s="1">
        <v>131.30995999999999</v>
      </c>
      <c r="S636" s="1">
        <v>0</v>
      </c>
      <c r="T636" s="1">
        <v>205</v>
      </c>
      <c r="U636" s="1"/>
      <c r="V636" s="1">
        <v>2024</v>
      </c>
      <c r="W636" s="1">
        <v>0</v>
      </c>
      <c r="X636" s="1">
        <v>150</v>
      </c>
      <c r="Y636" s="1">
        <v>1500</v>
      </c>
      <c r="Z636" s="1">
        <v>728</v>
      </c>
      <c r="AA636" s="1">
        <v>4055.53793</v>
      </c>
      <c r="AB636" s="1"/>
      <c r="AC636" s="1">
        <v>10.8</v>
      </c>
      <c r="AD636" s="1">
        <v>201.4</v>
      </c>
      <c r="AE636" s="1">
        <v>0</v>
      </c>
      <c r="AF636" s="1">
        <v>402.09000978151943</v>
      </c>
      <c r="AG636" s="1">
        <v>14472.108711764</v>
      </c>
      <c r="AH636" s="1">
        <v>1595.721163443782</v>
      </c>
      <c r="AI636" s="1">
        <v>380</v>
      </c>
      <c r="AJ636" s="1">
        <v>1213.6107439888581</v>
      </c>
      <c r="AK636" s="1"/>
      <c r="AL636" s="1">
        <v>28500.330078125</v>
      </c>
      <c r="AM636" s="1">
        <v>25666.63671875</v>
      </c>
      <c r="AN636" s="1">
        <v>2833.692626953125</v>
      </c>
      <c r="AO636" t="s">
        <v>13446</v>
      </c>
    </row>
    <row r="637" spans="1:41" x14ac:dyDescent="0.25">
      <c r="A637" s="1">
        <v>2015</v>
      </c>
      <c r="B637" t="s">
        <v>633</v>
      </c>
      <c r="C637" t="s">
        <v>6985</v>
      </c>
      <c r="D637" t="s">
        <v>7189</v>
      </c>
      <c r="E637" t="s">
        <v>7430</v>
      </c>
      <c r="F637" t="s">
        <v>8633</v>
      </c>
      <c r="G637" t="s">
        <v>10798</v>
      </c>
      <c r="H637" t="s">
        <v>12624</v>
      </c>
      <c r="I637" s="1">
        <v>4626.6643038559569</v>
      </c>
      <c r="J637" s="1">
        <v>12973.249327017527</v>
      </c>
      <c r="K637" s="1">
        <v>820.28869672956375</v>
      </c>
      <c r="L637" s="1">
        <v>1366.7544040472444</v>
      </c>
      <c r="M637" s="1">
        <v>4976.0246696573249</v>
      </c>
      <c r="N637" s="1">
        <v>3401.5424805389966</v>
      </c>
      <c r="O637" s="1">
        <v>6122.0683020665429</v>
      </c>
      <c r="P637" s="1">
        <v>6113.664768943212</v>
      </c>
      <c r="Q637" s="1">
        <v>2174.8172111701592</v>
      </c>
      <c r="R637" s="1">
        <v>5147.1640380397521</v>
      </c>
      <c r="S637" s="1">
        <v>2525.0197135816197</v>
      </c>
      <c r="T637" s="1">
        <v>6202.32676448037</v>
      </c>
      <c r="U637" s="1">
        <v>908.80905968599143</v>
      </c>
      <c r="V637" s="1">
        <v>1857.7473505788969</v>
      </c>
      <c r="W637" s="1">
        <v>1116.4849128108074</v>
      </c>
      <c r="X637" s="1">
        <v>11716.555240912776</v>
      </c>
      <c r="Y637" s="1">
        <v>29831.36231631615</v>
      </c>
      <c r="Z637" s="1">
        <v>4466.1473790283007</v>
      </c>
      <c r="AA637" s="1">
        <v>48405.188853967607</v>
      </c>
      <c r="AB637" s="1">
        <v>0</v>
      </c>
      <c r="AC637" s="1">
        <v>8382.4062633712729</v>
      </c>
      <c r="AD637" s="1">
        <v>10482.805632886328</v>
      </c>
      <c r="AE637" s="1">
        <v>9995.7193850398198</v>
      </c>
      <c r="AF637" s="1">
        <v>17495.058372372321</v>
      </c>
      <c r="AG637" s="1">
        <v>82658.02961658164</v>
      </c>
      <c r="AH637" s="1">
        <v>13892.74219193402</v>
      </c>
      <c r="AI637" s="1">
        <v>743.57104883399302</v>
      </c>
      <c r="AJ637" s="1">
        <v>21813.090246477794</v>
      </c>
      <c r="AK637" s="1">
        <v>1395.0809201933012</v>
      </c>
      <c r="AL637" s="1">
        <v>321610.40625</v>
      </c>
      <c r="AM637" s="1">
        <v>261617.421875</v>
      </c>
      <c r="AN637" s="1">
        <v>59992.96875</v>
      </c>
      <c r="AO637" t="s">
        <v>13447</v>
      </c>
    </row>
    <row r="638" spans="1:41" x14ac:dyDescent="0.25">
      <c r="A638" s="1">
        <v>2015</v>
      </c>
      <c r="B638" t="s">
        <v>634</v>
      </c>
      <c r="C638" t="s">
        <v>6985</v>
      </c>
      <c r="D638" t="s">
        <v>7189</v>
      </c>
      <c r="E638" t="s">
        <v>7430</v>
      </c>
      <c r="F638" t="s">
        <v>8633</v>
      </c>
      <c r="G638" t="s">
        <v>10798</v>
      </c>
      <c r="H638" t="s">
        <v>12624</v>
      </c>
      <c r="I638" s="1">
        <v>5760.9427627692967</v>
      </c>
      <c r="J638" s="1">
        <v>13095.157322377252</v>
      </c>
      <c r="K638" s="1">
        <v>841.14605464803799</v>
      </c>
      <c r="L638" s="1">
        <v>1741.5959318539954</v>
      </c>
      <c r="M638" s="1">
        <v>5307.0869778872611</v>
      </c>
      <c r="N638" s="1">
        <v>5828.6724482306035</v>
      </c>
      <c r="O638" s="1">
        <v>5994.5272067219166</v>
      </c>
      <c r="P638" s="1">
        <v>6269.5517095394998</v>
      </c>
      <c r="Q638" s="1">
        <v>2803.9753383073148</v>
      </c>
      <c r="R638" s="1">
        <v>4747.2910160285755</v>
      </c>
      <c r="S638" s="1">
        <v>4175.3500929810252</v>
      </c>
      <c r="T638" s="1">
        <v>7322.2066627634968</v>
      </c>
      <c r="U638" s="1">
        <v>629.34668836975504</v>
      </c>
      <c r="V638" s="1">
        <v>1699.2360585983388</v>
      </c>
      <c r="W638" s="1">
        <v>1130.3496899433078</v>
      </c>
      <c r="X638" s="1">
        <v>11665.909094607825</v>
      </c>
      <c r="Y638" s="1">
        <v>30589.879901049153</v>
      </c>
      <c r="Z638" s="1">
        <v>5470.4750604447936</v>
      </c>
      <c r="AA638" s="1">
        <v>51010.320907001143</v>
      </c>
      <c r="AB638" s="1">
        <v>557.94004488164819</v>
      </c>
      <c r="AC638" s="1">
        <v>8595.5444528285334</v>
      </c>
      <c r="AD638" s="1">
        <v>13837.757658699051</v>
      </c>
      <c r="AE638" s="1">
        <v>10939.604892343199</v>
      </c>
      <c r="AF638" s="1">
        <v>17051.664408541306</v>
      </c>
      <c r="AG638" s="1">
        <v>75687.411251114172</v>
      </c>
      <c r="AH638" s="1">
        <v>13822.413933590511</v>
      </c>
      <c r="AI638" s="1">
        <v>1061.4173955774522</v>
      </c>
      <c r="AJ638" s="1">
        <v>21820.726989141753</v>
      </c>
      <c r="AK638" s="1">
        <v>1430.553433948174</v>
      </c>
      <c r="AL638" s="1">
        <v>330888.0625</v>
      </c>
      <c r="AM638" s="1">
        <v>263741.40625</v>
      </c>
      <c r="AN638" s="1">
        <v>67146.65625</v>
      </c>
      <c r="AO638" t="s">
        <v>13448</v>
      </c>
    </row>
    <row r="639" spans="1:41" x14ac:dyDescent="0.25">
      <c r="A639" s="1">
        <v>2015</v>
      </c>
      <c r="B639" t="s">
        <v>635</v>
      </c>
      <c r="C639" t="s">
        <v>6985</v>
      </c>
      <c r="D639" t="s">
        <v>7189</v>
      </c>
      <c r="E639" t="s">
        <v>7430</v>
      </c>
      <c r="F639" t="s">
        <v>8633</v>
      </c>
      <c r="G639" t="s">
        <v>10798</v>
      </c>
      <c r="H639" t="s">
        <v>12624</v>
      </c>
      <c r="I639" s="1">
        <v>4478.513363634298</v>
      </c>
      <c r="J639" s="1">
        <v>8227.5672552285159</v>
      </c>
      <c r="K639" s="1">
        <v>680.42017980209016</v>
      </c>
      <c r="L639" s="1">
        <v>1838.9734589245679</v>
      </c>
      <c r="M639" s="1">
        <v>4099.6082072017152</v>
      </c>
      <c r="N639" s="1">
        <v>2926.0274499640582</v>
      </c>
      <c r="O639" s="1">
        <v>5767.020767187445</v>
      </c>
      <c r="P639" s="1">
        <v>6985.0341881484837</v>
      </c>
      <c r="Q639" s="1">
        <v>3709.0408940837856</v>
      </c>
      <c r="R639" s="1">
        <v>6455.407635882234</v>
      </c>
      <c r="S639" s="1">
        <v>3973.4086535830165</v>
      </c>
      <c r="T639" s="1">
        <v>7496.8818008824883</v>
      </c>
      <c r="U639" s="1">
        <v>656.76362522648458</v>
      </c>
      <c r="V639" s="1">
        <v>2030.2266986527229</v>
      </c>
      <c r="W639" s="1">
        <v>1305.6711558364432</v>
      </c>
      <c r="X639" s="1">
        <v>10591.707493880855</v>
      </c>
      <c r="Y639" s="1">
        <v>30899.65803915654</v>
      </c>
      <c r="Z639" s="1">
        <v>9514.6034800145244</v>
      </c>
      <c r="AA639" s="1">
        <v>48471.453361905194</v>
      </c>
      <c r="AB639" s="1">
        <v>723.32956051033</v>
      </c>
      <c r="AC639" s="1">
        <v>8440.1588028104889</v>
      </c>
      <c r="AD639" s="1">
        <v>10796.33674653374</v>
      </c>
      <c r="AE639" s="1">
        <v>9388.3937507426854</v>
      </c>
      <c r="AF639" s="1">
        <v>20939.618407921305</v>
      </c>
      <c r="AG639" s="1">
        <v>72117.918479211061</v>
      </c>
      <c r="AH639" s="1">
        <v>14013.983062496085</v>
      </c>
      <c r="AI639" s="1">
        <v>1075.1864823178973</v>
      </c>
      <c r="AJ639" s="1">
        <v>21907.617559068189</v>
      </c>
      <c r="AK639" s="1">
        <v>1276.24758049365</v>
      </c>
      <c r="AL639" s="1">
        <v>320786.78125</v>
      </c>
      <c r="AM639" s="1">
        <v>258986.984375</v>
      </c>
      <c r="AN639" s="1">
        <v>61799.80078125</v>
      </c>
      <c r="AO639" t="s">
        <v>13449</v>
      </c>
    </row>
    <row r="640" spans="1:41" x14ac:dyDescent="0.25">
      <c r="A640" s="1">
        <v>2015</v>
      </c>
      <c r="B640" t="s">
        <v>636</v>
      </c>
      <c r="C640" t="s">
        <v>6985</v>
      </c>
      <c r="D640" t="s">
        <v>7189</v>
      </c>
      <c r="E640" t="s">
        <v>7430</v>
      </c>
      <c r="F640" t="s">
        <v>8633</v>
      </c>
      <c r="G640" t="s">
        <v>10799</v>
      </c>
      <c r="H640" t="s">
        <v>12624</v>
      </c>
      <c r="I640" s="1">
        <v>3920</v>
      </c>
      <c r="J640" s="1">
        <v>10992.25</v>
      </c>
      <c r="K640" s="1">
        <v>709.38649999999996</v>
      </c>
      <c r="L640" s="1">
        <v>1158</v>
      </c>
      <c r="M640" s="1">
        <v>4219</v>
      </c>
      <c r="N640" s="1">
        <v>2882</v>
      </c>
      <c r="O640" s="1">
        <v>5187</v>
      </c>
      <c r="P640" s="1">
        <v>5180</v>
      </c>
      <c r="Q640" s="1">
        <v>1842.641460000001</v>
      </c>
      <c r="R640" s="1">
        <v>4361</v>
      </c>
      <c r="S640" s="1">
        <v>2139.35497092164</v>
      </c>
      <c r="T640" s="1">
        <v>5255</v>
      </c>
      <c r="U640" s="1">
        <v>770</v>
      </c>
      <c r="V640" s="1">
        <v>1574</v>
      </c>
      <c r="W640" s="1">
        <v>945.95600000000002</v>
      </c>
      <c r="X640" s="1">
        <v>9927</v>
      </c>
      <c r="Y640" s="1">
        <v>25275</v>
      </c>
      <c r="Z640" s="1">
        <v>3784</v>
      </c>
      <c r="AA640" s="1">
        <v>41011.910060000002</v>
      </c>
      <c r="AB640" s="1"/>
      <c r="AC640" s="1">
        <v>7272.6</v>
      </c>
      <c r="AD640" s="1">
        <v>8881.6899999999987</v>
      </c>
      <c r="AE640" s="1">
        <v>8469</v>
      </c>
      <c r="AF640" s="1">
        <v>14822.910052614579</v>
      </c>
      <c r="AG640" s="1">
        <v>70033.063740318394</v>
      </c>
      <c r="AH640" s="1">
        <v>11770.801989457859</v>
      </c>
      <c r="AI640" s="1">
        <v>630</v>
      </c>
      <c r="AJ640" s="1">
        <v>18481.417312885529</v>
      </c>
      <c r="AK640" s="1">
        <v>1182</v>
      </c>
      <c r="AL640" s="1">
        <v>272676.96875</v>
      </c>
      <c r="AM640" s="1">
        <v>221829.796875</v>
      </c>
      <c r="AN640" s="1">
        <v>50847.1875</v>
      </c>
      <c r="AO640" t="s">
        <v>13450</v>
      </c>
    </row>
    <row r="641" spans="1:41" x14ac:dyDescent="0.25">
      <c r="A641" s="1">
        <v>2015</v>
      </c>
      <c r="B641" t="s">
        <v>637</v>
      </c>
      <c r="C641" t="s">
        <v>6985</v>
      </c>
      <c r="D641" t="s">
        <v>7189</v>
      </c>
      <c r="E641" t="s">
        <v>7430</v>
      </c>
      <c r="F641" t="s">
        <v>8633</v>
      </c>
      <c r="G641" t="s">
        <v>10799</v>
      </c>
      <c r="H641" t="s">
        <v>12624</v>
      </c>
      <c r="I641" s="1">
        <v>3799.12</v>
      </c>
      <c r="J641" s="1">
        <v>6858.6419999999998</v>
      </c>
      <c r="K641" s="1">
        <v>572</v>
      </c>
      <c r="L641" s="1">
        <v>1560.6</v>
      </c>
      <c r="M641" s="1">
        <v>3427.5359374999998</v>
      </c>
      <c r="N641" s="1">
        <v>2484.53388</v>
      </c>
      <c r="O641" s="1">
        <v>4942.1399999999994</v>
      </c>
      <c r="P641" s="1">
        <v>5811.45</v>
      </c>
      <c r="Q641" s="1">
        <v>3097.9712</v>
      </c>
      <c r="R641" s="1">
        <v>5369.3606649514177</v>
      </c>
      <c r="S641" s="1">
        <v>3321</v>
      </c>
      <c r="T641" s="1">
        <v>6267.8749999999991</v>
      </c>
      <c r="U641" s="1">
        <v>520</v>
      </c>
      <c r="V641" s="1">
        <v>1697.4</v>
      </c>
      <c r="W641" s="1">
        <v>1082.04</v>
      </c>
      <c r="X641" s="1">
        <v>9165.5013500000005</v>
      </c>
      <c r="Y641" s="1">
        <v>25976</v>
      </c>
      <c r="Z641" s="1">
        <v>7947.0591999999997</v>
      </c>
      <c r="AA641" s="1">
        <v>41187.003782068248</v>
      </c>
      <c r="AB641" s="1">
        <v>590</v>
      </c>
      <c r="AC641" s="1">
        <v>7232.9280800000006</v>
      </c>
      <c r="AD641" s="1">
        <v>9017.6251115520008</v>
      </c>
      <c r="AE641" s="1">
        <v>7854.2094358974364</v>
      </c>
      <c r="AF641" s="1">
        <v>17770.031999999999</v>
      </c>
      <c r="AG641" s="1">
        <v>60699.614000796821</v>
      </c>
      <c r="AH641" s="1">
        <v>11945.206899999999</v>
      </c>
      <c r="AI641" s="1">
        <v>894.54</v>
      </c>
      <c r="AJ641" s="1">
        <v>18682.611461404769</v>
      </c>
      <c r="AK641" s="1">
        <v>1098</v>
      </c>
      <c r="AL641" s="1">
        <v>270872</v>
      </c>
      <c r="AM641" s="1">
        <v>218548.53125</v>
      </c>
      <c r="AN641" s="1">
        <v>52323.46484375</v>
      </c>
      <c r="AO641" t="s">
        <v>13451</v>
      </c>
    </row>
    <row r="642" spans="1:41" x14ac:dyDescent="0.25">
      <c r="A642" s="1">
        <v>2015</v>
      </c>
      <c r="B642" t="s">
        <v>638</v>
      </c>
      <c r="C642" t="s">
        <v>6985</v>
      </c>
      <c r="D642" t="s">
        <v>7189</v>
      </c>
      <c r="E642" t="s">
        <v>7430</v>
      </c>
      <c r="F642" t="s">
        <v>8633</v>
      </c>
      <c r="G642" t="s">
        <v>10799</v>
      </c>
      <c r="H642" t="s">
        <v>12624</v>
      </c>
      <c r="I642" s="1">
        <v>4855.2</v>
      </c>
      <c r="J642" s="1">
        <v>11036.32</v>
      </c>
      <c r="K642" s="1">
        <v>709.38649999999996</v>
      </c>
      <c r="L642" s="1">
        <v>1439</v>
      </c>
      <c r="M642" s="1">
        <v>5048.1092500000004</v>
      </c>
      <c r="N642" s="1">
        <v>4883.3853666000014</v>
      </c>
      <c r="O642" s="1">
        <v>5075</v>
      </c>
      <c r="P642" s="1">
        <v>5180</v>
      </c>
      <c r="Q642" s="1">
        <v>2316.7948649999998</v>
      </c>
      <c r="R642" s="1">
        <v>3977.0019609368569</v>
      </c>
      <c r="S642" s="1">
        <v>3449.8982650950502</v>
      </c>
      <c r="T642" s="1">
        <v>6050</v>
      </c>
      <c r="U642" s="1">
        <v>525.20000000000005</v>
      </c>
      <c r="V642" s="1">
        <v>1432</v>
      </c>
      <c r="W642" s="1">
        <v>933.95555999999999</v>
      </c>
      <c r="X642" s="1">
        <v>9926.85</v>
      </c>
      <c r="Y642" s="1">
        <v>25275</v>
      </c>
      <c r="Z642" s="1">
        <v>4520</v>
      </c>
      <c r="AA642" s="1">
        <v>43007.797302681771</v>
      </c>
      <c r="AB642" s="1">
        <v>513</v>
      </c>
      <c r="AC642" s="1">
        <v>7272.6</v>
      </c>
      <c r="AD642" s="1">
        <v>11433.497808915001</v>
      </c>
      <c r="AE642" s="1">
        <v>9038.8885000000009</v>
      </c>
      <c r="AF642" s="1">
        <v>14089.301949955259</v>
      </c>
      <c r="AG642" s="1">
        <v>63684</v>
      </c>
      <c r="AH642" s="1">
        <v>11834.563949609999</v>
      </c>
      <c r="AI642" s="1">
        <v>877</v>
      </c>
      <c r="AJ642" s="1">
        <v>18682.611461404769</v>
      </c>
      <c r="AK642" s="1">
        <v>1182</v>
      </c>
      <c r="AL642" s="1">
        <v>278248.375</v>
      </c>
      <c r="AM642" s="1">
        <v>221215.109375</v>
      </c>
      <c r="AN642" s="1">
        <v>57033.2578125</v>
      </c>
      <c r="AO642" t="s">
        <v>13452</v>
      </c>
    </row>
    <row r="643" spans="1:41" x14ac:dyDescent="0.25">
      <c r="A643" s="1">
        <v>2015</v>
      </c>
      <c r="B643" t="s">
        <v>639</v>
      </c>
      <c r="C643" t="s">
        <v>6985</v>
      </c>
      <c r="D643" t="s">
        <v>7189</v>
      </c>
      <c r="E643" t="s">
        <v>7431</v>
      </c>
      <c r="F643" t="s">
        <v>8634</v>
      </c>
      <c r="G643" t="s">
        <v>10799</v>
      </c>
      <c r="H643" t="s">
        <v>12624</v>
      </c>
      <c r="I643" s="1">
        <v>13421.2</v>
      </c>
      <c r="J643" s="1"/>
      <c r="K643" s="1">
        <v>830</v>
      </c>
      <c r="L643" s="1">
        <v>2869</v>
      </c>
      <c r="M643" s="1">
        <v>18986.331249999999</v>
      </c>
      <c r="N643" s="1">
        <v>12123.660077714851</v>
      </c>
      <c r="O643" s="1">
        <v>29741</v>
      </c>
      <c r="P643" s="1"/>
      <c r="Q643" s="1"/>
      <c r="R643" s="1">
        <v>8798.3470610470486</v>
      </c>
      <c r="S643" s="1">
        <v>19272</v>
      </c>
      <c r="T643" s="1">
        <v>11976.637500000001</v>
      </c>
      <c r="U643" s="1">
        <v>865</v>
      </c>
      <c r="V643" s="1">
        <v>9476</v>
      </c>
      <c r="W643" s="1">
        <v>6560</v>
      </c>
      <c r="X643" s="1">
        <v>15113.183953690001</v>
      </c>
      <c r="Y643" s="1">
        <v>92000</v>
      </c>
      <c r="Z643" s="1">
        <v>9721.4552000000003</v>
      </c>
      <c r="AA643" s="1">
        <v>96569.458499414934</v>
      </c>
      <c r="AB643" s="1">
        <v>2118</v>
      </c>
      <c r="AC643" s="1">
        <v>9993.9361300000019</v>
      </c>
      <c r="AD643" s="1">
        <v>14616.76339152917</v>
      </c>
      <c r="AE643" s="1">
        <v>11941.7336386843</v>
      </c>
      <c r="AF643" s="1">
        <v>34068.938399999999</v>
      </c>
      <c r="AG643" s="1">
        <v>144544.68098177831</v>
      </c>
      <c r="AH643" s="1">
        <v>29800.26529394793</v>
      </c>
      <c r="AI643" s="1">
        <v>23783.48</v>
      </c>
      <c r="AJ643" s="1">
        <v>33189.413834623178</v>
      </c>
      <c r="AK643" s="1">
        <v>2221</v>
      </c>
      <c r="AL643" s="1">
        <v>654601.5</v>
      </c>
      <c r="AM643" s="1">
        <v>479582.8125</v>
      </c>
      <c r="AN643" s="1">
        <v>175018.671875</v>
      </c>
      <c r="AO643" t="s">
        <v>13453</v>
      </c>
    </row>
    <row r="644" spans="1:41" x14ac:dyDescent="0.25">
      <c r="A644" s="1">
        <v>2015</v>
      </c>
      <c r="B644" t="s">
        <v>640</v>
      </c>
      <c r="C644" t="s">
        <v>6985</v>
      </c>
      <c r="D644" t="s">
        <v>7189</v>
      </c>
      <c r="E644" t="s">
        <v>7431</v>
      </c>
      <c r="F644" t="s">
        <v>8634</v>
      </c>
      <c r="G644" t="s">
        <v>10799</v>
      </c>
      <c r="H644" t="s">
        <v>12624</v>
      </c>
      <c r="I644" s="1">
        <v>14351.4</v>
      </c>
      <c r="J644" s="1"/>
      <c r="K644" s="1">
        <v>1428.034330485762</v>
      </c>
      <c r="L644" s="1">
        <v>2729</v>
      </c>
      <c r="M644" s="1">
        <v>33779.688012048202</v>
      </c>
      <c r="N644" s="1">
        <v>15264.468889739999</v>
      </c>
      <c r="O644" s="1">
        <v>19637</v>
      </c>
      <c r="P644" s="1"/>
      <c r="Q644" s="1">
        <v>14648.6340245875</v>
      </c>
      <c r="R644" s="1">
        <v>9700.8719249322312</v>
      </c>
      <c r="S644" s="1">
        <v>23485.599999999999</v>
      </c>
      <c r="T644" s="1">
        <v>12170</v>
      </c>
      <c r="U644" s="1">
        <v>893.85000000000014</v>
      </c>
      <c r="V644" s="1">
        <v>16763</v>
      </c>
      <c r="W644" s="1"/>
      <c r="X644" s="1">
        <v>13589.839</v>
      </c>
      <c r="Y644" s="1">
        <v>82862</v>
      </c>
      <c r="Z644" s="1">
        <v>10042</v>
      </c>
      <c r="AA644" s="1">
        <v>109115.030715737</v>
      </c>
      <c r="AB644" s="1">
        <v>1604</v>
      </c>
      <c r="AC644" s="1">
        <v>10426.6</v>
      </c>
      <c r="AD644" s="1">
        <v>43250.993013915002</v>
      </c>
      <c r="AE644" s="1">
        <v>18932.443500000001</v>
      </c>
      <c r="AF644" s="1">
        <v>47839</v>
      </c>
      <c r="AG644" s="1">
        <v>196633</v>
      </c>
      <c r="AH644" s="1">
        <v>52556.824870734628</v>
      </c>
      <c r="AI644" s="1">
        <v>1729</v>
      </c>
      <c r="AJ644" s="1">
        <v>33825.320685676154</v>
      </c>
      <c r="AK644" s="1">
        <v>2373</v>
      </c>
      <c r="AL644" s="1">
        <v>789630.5625</v>
      </c>
      <c r="AM644" s="1">
        <v>584026.5625</v>
      </c>
      <c r="AN644" s="1">
        <v>205603.984375</v>
      </c>
      <c r="AO644" t="s">
        <v>13454</v>
      </c>
    </row>
    <row r="645" spans="1:41" x14ac:dyDescent="0.25">
      <c r="A645" s="1">
        <v>2015</v>
      </c>
      <c r="B645" t="s">
        <v>641</v>
      </c>
      <c r="C645" t="s">
        <v>6985</v>
      </c>
      <c r="D645" t="s">
        <v>7189</v>
      </c>
      <c r="E645" t="s">
        <v>7431</v>
      </c>
      <c r="F645" t="s">
        <v>8634</v>
      </c>
      <c r="G645" t="s">
        <v>10799</v>
      </c>
      <c r="H645" t="s">
        <v>12624</v>
      </c>
      <c r="I645" s="1">
        <v>8481.6119999999992</v>
      </c>
      <c r="J645" s="1"/>
      <c r="K645" s="1">
        <v>1428</v>
      </c>
      <c r="L645" s="1">
        <v>2776</v>
      </c>
      <c r="M645" s="1">
        <v>30924.769274999999</v>
      </c>
      <c r="N645" s="1">
        <v>13592</v>
      </c>
      <c r="O645" s="1">
        <v>18503.544999999998</v>
      </c>
      <c r="P645" s="1"/>
      <c r="Q645" s="1">
        <v>12309.07532</v>
      </c>
      <c r="R645" s="1">
        <v>7300.4089277599996</v>
      </c>
      <c r="S645" s="1">
        <v>20543.174268380932</v>
      </c>
      <c r="T645" s="1">
        <v>11825</v>
      </c>
      <c r="U645" s="1">
        <v>1115</v>
      </c>
      <c r="V645" s="1">
        <v>14490</v>
      </c>
      <c r="W645" s="1">
        <v>5911</v>
      </c>
      <c r="X645" s="1">
        <v>13590</v>
      </c>
      <c r="Y645" s="1">
        <v>82862</v>
      </c>
      <c r="Z645" s="1">
        <v>12149.5378</v>
      </c>
      <c r="AA645" s="1">
        <v>96231.204294095995</v>
      </c>
      <c r="AB645" s="1"/>
      <c r="AC645" s="1">
        <v>10426.6</v>
      </c>
      <c r="AD645" s="1">
        <v>18562</v>
      </c>
      <c r="AE645" s="1">
        <v>23375</v>
      </c>
      <c r="AF645" s="1">
        <v>40915.096785484398</v>
      </c>
      <c r="AG645" s="1">
        <v>145344.12634735971</v>
      </c>
      <c r="AH645" s="1">
        <v>38520.213000000003</v>
      </c>
      <c r="AI645" s="1">
        <v>4274</v>
      </c>
      <c r="AJ645" s="1">
        <v>33643.754999999997</v>
      </c>
      <c r="AK645" s="1">
        <v>2373</v>
      </c>
      <c r="AL645" s="1">
        <v>671466.125</v>
      </c>
      <c r="AM645" s="1">
        <v>505011.40625</v>
      </c>
      <c r="AN645" s="1">
        <v>166454.703125</v>
      </c>
      <c r="AO645" t="s">
        <v>13455</v>
      </c>
    </row>
    <row r="646" spans="1:41" x14ac:dyDescent="0.25">
      <c r="A646" s="1">
        <v>2015</v>
      </c>
      <c r="B646" t="s">
        <v>642</v>
      </c>
      <c r="C646" t="s">
        <v>6985</v>
      </c>
      <c r="D646" t="s">
        <v>7189</v>
      </c>
      <c r="E646" t="s">
        <v>7432</v>
      </c>
      <c r="F646" t="s">
        <v>8635</v>
      </c>
      <c r="G646" t="s">
        <v>10799</v>
      </c>
      <c r="H646" t="s">
        <v>12624</v>
      </c>
      <c r="I646" s="1">
        <v>12911.84424</v>
      </c>
      <c r="J646" s="1">
        <v>25845.8217</v>
      </c>
      <c r="K646" s="1">
        <v>1081.484916750419</v>
      </c>
      <c r="L646" s="1">
        <v>2974</v>
      </c>
      <c r="M646" s="1">
        <v>31869.124892168678</v>
      </c>
      <c r="N646" s="1">
        <v>15264.468889739999</v>
      </c>
      <c r="O646" s="1">
        <v>20526</v>
      </c>
      <c r="P646" s="1">
        <v>8497.1329999999998</v>
      </c>
      <c r="Q646" s="1">
        <v>12121.458902087499</v>
      </c>
      <c r="R646" s="1">
        <v>9464.2502503280084</v>
      </c>
      <c r="S646" s="1">
        <v>20983.859047781989</v>
      </c>
      <c r="T646" s="1">
        <v>12695.3125</v>
      </c>
      <c r="U646" s="1">
        <v>893.85000000000014</v>
      </c>
      <c r="V646" s="1">
        <v>16568</v>
      </c>
      <c r="W646" s="1">
        <v>10800.252147007999</v>
      </c>
      <c r="X646" s="1">
        <v>13589.839</v>
      </c>
      <c r="Y646" s="1">
        <v>81862</v>
      </c>
      <c r="Z646" s="1">
        <v>10042</v>
      </c>
      <c r="AA646" s="1">
        <v>109115.030715737</v>
      </c>
      <c r="AB646" s="1">
        <v>1604</v>
      </c>
      <c r="AC646" s="1">
        <v>13590.1</v>
      </c>
      <c r="AD646" s="1">
        <v>36562.505006471612</v>
      </c>
      <c r="AE646" s="1">
        <v>24619.510999999999</v>
      </c>
      <c r="AF646" s="1">
        <v>46639.813518832001</v>
      </c>
      <c r="AG646" s="1">
        <v>162472</v>
      </c>
      <c r="AH646" s="1">
        <v>47871.621705461599</v>
      </c>
      <c r="AI646" s="1">
        <v>15481</v>
      </c>
      <c r="AJ646" s="1">
        <v>33825.320685676154</v>
      </c>
      <c r="AK646" s="1">
        <v>2373</v>
      </c>
      <c r="AL646" s="1">
        <v>802144.5625</v>
      </c>
      <c r="AM646" s="1">
        <v>586706.5625</v>
      </c>
      <c r="AN646" s="1">
        <v>215438</v>
      </c>
      <c r="AO646" t="s">
        <v>13456</v>
      </c>
    </row>
    <row r="647" spans="1:41" x14ac:dyDescent="0.25">
      <c r="A647" s="1">
        <v>2015</v>
      </c>
      <c r="B647" t="s">
        <v>643</v>
      </c>
      <c r="C647" t="s">
        <v>6985</v>
      </c>
      <c r="D647" t="s">
        <v>7189</v>
      </c>
      <c r="E647" t="s">
        <v>7432</v>
      </c>
      <c r="F647" t="s">
        <v>8635</v>
      </c>
      <c r="G647" t="s">
        <v>10799</v>
      </c>
      <c r="H647" t="s">
        <v>12624</v>
      </c>
      <c r="I647" s="1">
        <v>8481.612000000001</v>
      </c>
      <c r="J647" s="1">
        <v>25404.45</v>
      </c>
      <c r="K647" s="1">
        <v>1081.3149000000001</v>
      </c>
      <c r="L647" s="1">
        <v>2324</v>
      </c>
      <c r="M647" s="1">
        <v>28301.716967749999</v>
      </c>
      <c r="N647" s="1">
        <v>13279</v>
      </c>
      <c r="O647" s="1">
        <v>20749</v>
      </c>
      <c r="P647" s="1">
        <v>8497.1329999999998</v>
      </c>
      <c r="Q647" s="1">
        <v>9524.6848200000004</v>
      </c>
      <c r="R647" s="1">
        <v>7700.4089277599996</v>
      </c>
      <c r="S647" s="1">
        <v>18543.174268380932</v>
      </c>
      <c r="T647" s="1">
        <v>11725</v>
      </c>
      <c r="U647" s="1">
        <v>1115</v>
      </c>
      <c r="V647" s="1">
        <v>15182</v>
      </c>
      <c r="W647" s="1">
        <v>9289.8554239999994</v>
      </c>
      <c r="X647" s="1">
        <v>13589.95</v>
      </c>
      <c r="Y647" s="1">
        <v>81862</v>
      </c>
      <c r="Z647" s="1">
        <v>12149.5378</v>
      </c>
      <c r="AA647" s="1">
        <v>100643.40429409601</v>
      </c>
      <c r="AB647" s="1">
        <v>0</v>
      </c>
      <c r="AC647" s="1">
        <v>13590.1</v>
      </c>
      <c r="AD647" s="1">
        <v>23575.383000000002</v>
      </c>
      <c r="AE647" s="1">
        <v>24679</v>
      </c>
      <c r="AF647" s="1">
        <v>40915.096785484398</v>
      </c>
      <c r="AG647" s="1">
        <v>135225.01496865801</v>
      </c>
      <c r="AH647" s="1">
        <v>48898.042156943317</v>
      </c>
      <c r="AI647" s="1">
        <v>14734</v>
      </c>
      <c r="AJ647" s="1">
        <v>29145.362090743631</v>
      </c>
      <c r="AK647" s="1">
        <v>2373</v>
      </c>
      <c r="AL647" s="1">
        <v>722578.25</v>
      </c>
      <c r="AM647" s="1">
        <v>529717.75</v>
      </c>
      <c r="AN647" s="1">
        <v>192860.4375</v>
      </c>
      <c r="AO647" t="s">
        <v>13457</v>
      </c>
    </row>
    <row r="648" spans="1:41" x14ac:dyDescent="0.25">
      <c r="A648" s="1">
        <v>2015</v>
      </c>
      <c r="B648" t="s">
        <v>644</v>
      </c>
      <c r="C648" t="s">
        <v>6985</v>
      </c>
      <c r="D648" t="s">
        <v>7189</v>
      </c>
      <c r="E648" t="s">
        <v>7432</v>
      </c>
      <c r="F648" t="s">
        <v>8635</v>
      </c>
      <c r="G648" t="s">
        <v>10799</v>
      </c>
      <c r="H648" t="s">
        <v>12624</v>
      </c>
      <c r="I648" s="1">
        <v>11686.8</v>
      </c>
      <c r="J648" s="1">
        <v>23165.23</v>
      </c>
      <c r="K648" s="1">
        <v>855</v>
      </c>
      <c r="L648" s="1">
        <v>2611.4232000000002</v>
      </c>
      <c r="M648" s="1">
        <v>18561.194562500001</v>
      </c>
      <c r="N648" s="1">
        <v>12123.660077714851</v>
      </c>
      <c r="O648" s="1">
        <v>30419.877281249999</v>
      </c>
      <c r="P648" s="1">
        <v>9695.3829999999998</v>
      </c>
      <c r="Q648" s="1">
        <v>5016.0115328000002</v>
      </c>
      <c r="R648" s="1">
        <v>8898.4965581060842</v>
      </c>
      <c r="S648" s="1">
        <v>16579</v>
      </c>
      <c r="T648" s="1">
        <v>12501.95</v>
      </c>
      <c r="U648" s="1">
        <v>865</v>
      </c>
      <c r="V648" s="1">
        <v>9151.9249999999993</v>
      </c>
      <c r="W648" s="1">
        <v>7249.2763203491204</v>
      </c>
      <c r="X648" s="1">
        <v>14963.548468999999</v>
      </c>
      <c r="Y648" s="1">
        <v>103503</v>
      </c>
      <c r="Z648" s="1">
        <v>9721.4552000000003</v>
      </c>
      <c r="AA648" s="1">
        <v>96785.729746228259</v>
      </c>
      <c r="AB648" s="1">
        <v>2118</v>
      </c>
      <c r="AC648" s="1">
        <v>10255.313647274999</v>
      </c>
      <c r="AD648" s="1">
        <v>17896.793391529169</v>
      </c>
      <c r="AE648" s="1">
        <v>22930.654860338469</v>
      </c>
      <c r="AF648" s="1">
        <v>51685.269376399992</v>
      </c>
      <c r="AG648" s="1">
        <v>141208.57984118041</v>
      </c>
      <c r="AH648" s="1">
        <v>50641.610202831733</v>
      </c>
      <c r="AI648" s="1">
        <v>17939.72</v>
      </c>
      <c r="AJ648" s="1">
        <v>33189.413834623178</v>
      </c>
      <c r="AK648" s="1">
        <v>2221</v>
      </c>
      <c r="AL648" s="1">
        <v>744440.375</v>
      </c>
      <c r="AM648" s="1">
        <v>552493.375</v>
      </c>
      <c r="AN648" s="1">
        <v>191946.984375</v>
      </c>
      <c r="AO648" t="s">
        <v>13458</v>
      </c>
    </row>
    <row r="649" spans="1:41" x14ac:dyDescent="0.25">
      <c r="A649" s="1">
        <v>2015</v>
      </c>
      <c r="B649" t="s">
        <v>645</v>
      </c>
      <c r="C649" t="s">
        <v>6985</v>
      </c>
      <c r="D649" t="s">
        <v>7189</v>
      </c>
      <c r="E649" t="s">
        <v>7433</v>
      </c>
      <c r="F649" t="s">
        <v>8636</v>
      </c>
      <c r="G649" t="s">
        <v>10800</v>
      </c>
      <c r="H649" t="s">
        <v>12624</v>
      </c>
      <c r="I649" s="1">
        <v>3497.7152488242155</v>
      </c>
      <c r="J649" s="1">
        <v>6252.8393840241988</v>
      </c>
      <c r="K649" s="1">
        <v>121.02820930187598</v>
      </c>
      <c r="L649" s="1">
        <v>363.08462790562794</v>
      </c>
      <c r="M649" s="1">
        <v>4682.8026115237926</v>
      </c>
      <c r="N649" s="1">
        <v>4491.9619882391271</v>
      </c>
      <c r="O649" s="1">
        <v>128.28990185998853</v>
      </c>
      <c r="P649" s="1">
        <v>113.76651674376342</v>
      </c>
      <c r="Q649" s="1">
        <v>241.67875007662545</v>
      </c>
      <c r="R649" s="1">
        <v>469.83223467913837</v>
      </c>
      <c r="S649" s="1">
        <v>10639.494388470777</v>
      </c>
      <c r="T649" s="1">
        <v>363.08462790562794</v>
      </c>
      <c r="U649" s="1">
        <v>0</v>
      </c>
      <c r="V649" s="1">
        <v>1098.9361404610338</v>
      </c>
      <c r="W649" s="1">
        <v>611.19245697447366</v>
      </c>
      <c r="X649" s="1">
        <v>1000.9032909265143</v>
      </c>
      <c r="Y649" s="1">
        <v>15854.695551291041</v>
      </c>
      <c r="Z649" s="1">
        <v>1210.2820930187597</v>
      </c>
      <c r="AA649" s="1">
        <v>20330.817672491736</v>
      </c>
      <c r="AB649" s="1">
        <v>8130.6751009000282</v>
      </c>
      <c r="AC649" s="1">
        <v>748.07536169489538</v>
      </c>
      <c r="AD649" s="1">
        <v>3362.1779054777599</v>
      </c>
      <c r="AE649" s="1">
        <v>1210.2820930187597</v>
      </c>
      <c r="AF649" s="1">
        <v>8752.14983801161</v>
      </c>
      <c r="AG649" s="1">
        <v>38017.381105905282</v>
      </c>
      <c r="AH649" s="1">
        <v>8835.0592790369446</v>
      </c>
      <c r="AI649" s="1">
        <v>2652.9383478971213</v>
      </c>
      <c r="AJ649" s="1">
        <v>7790.2356022237991</v>
      </c>
      <c r="AK649" s="1">
        <v>114.97679883678218</v>
      </c>
      <c r="AL649" s="1">
        <v>151086.359375</v>
      </c>
      <c r="AM649" s="1">
        <v>110443.7265625</v>
      </c>
      <c r="AN649" s="1">
        <v>40642.62109375</v>
      </c>
      <c r="AO649" t="s">
        <v>13459</v>
      </c>
    </row>
    <row r="650" spans="1:41" x14ac:dyDescent="0.25">
      <c r="A650" s="1">
        <v>2015</v>
      </c>
      <c r="B650" t="s">
        <v>646</v>
      </c>
      <c r="C650" t="s">
        <v>6985</v>
      </c>
      <c r="D650" t="s">
        <v>7189</v>
      </c>
      <c r="E650" t="s">
        <v>7433</v>
      </c>
      <c r="F650" t="s">
        <v>8636</v>
      </c>
      <c r="G650" t="s">
        <v>10800</v>
      </c>
      <c r="H650" t="s">
        <v>12624</v>
      </c>
      <c r="I650" s="1">
        <v>2635.8619577918807</v>
      </c>
      <c r="J650" s="1">
        <v>7022.42664847995</v>
      </c>
      <c r="K650" s="1">
        <v>122.5982305949712</v>
      </c>
      <c r="L650" s="1">
        <v>306.49557648742797</v>
      </c>
      <c r="M650" s="1">
        <v>2274.1971775367156</v>
      </c>
      <c r="N650" s="1">
        <v>3209.621676976346</v>
      </c>
      <c r="O650" s="1">
        <v>116.46831906522263</v>
      </c>
      <c r="P650" s="1">
        <v>122.5982305949712</v>
      </c>
      <c r="Q650" s="1">
        <v>232.63014255395782</v>
      </c>
      <c r="R650" s="1">
        <v>963.32932790181269</v>
      </c>
      <c r="S650" s="1">
        <v>8580.6501593420344</v>
      </c>
      <c r="T650" s="1">
        <v>269.71610730893661</v>
      </c>
      <c r="U650" s="1">
        <v>0</v>
      </c>
      <c r="V650" s="1">
        <v>1113.1919338023383</v>
      </c>
      <c r="W650" s="1">
        <v>496.52283390963333</v>
      </c>
      <c r="X650" s="1">
        <v>1758.3468348449078</v>
      </c>
      <c r="Y650" s="1">
        <v>17239.763186264849</v>
      </c>
      <c r="Z650" s="1">
        <v>1777.6743436270822</v>
      </c>
      <c r="AA650" s="1">
        <v>19318.919448050896</v>
      </c>
      <c r="AB650" s="1">
        <v>140.98796518421688</v>
      </c>
      <c r="AC650" s="1">
        <v>747.4276648732465</v>
      </c>
      <c r="AD650" s="1">
        <v>3334.3653766067291</v>
      </c>
      <c r="AE650" s="1">
        <v>1281.151509717449</v>
      </c>
      <c r="AF650" s="1">
        <v>9062.4612055802718</v>
      </c>
      <c r="AG650" s="1">
        <v>28472.00357733668</v>
      </c>
      <c r="AH650" s="1">
        <v>8528.7502417234955</v>
      </c>
      <c r="AI650" s="1">
        <v>2013.062946369427</v>
      </c>
      <c r="AJ650" s="1">
        <v>7821.2564757114342</v>
      </c>
      <c r="AK650" s="1">
        <v>109.11242522952436</v>
      </c>
      <c r="AL650" s="1">
        <v>129071.5859375</v>
      </c>
      <c r="AM650" s="1">
        <v>101326.8125</v>
      </c>
      <c r="AN650" s="1">
        <v>27744.779296875</v>
      </c>
      <c r="AO650" t="s">
        <v>13460</v>
      </c>
    </row>
    <row r="651" spans="1:41" x14ac:dyDescent="0.25">
      <c r="A651" s="1">
        <v>2015</v>
      </c>
      <c r="B651" t="s">
        <v>647</v>
      </c>
      <c r="C651" t="s">
        <v>6985</v>
      </c>
      <c r="D651" t="s">
        <v>7189</v>
      </c>
      <c r="E651" t="s">
        <v>7433</v>
      </c>
      <c r="F651" t="s">
        <v>8636</v>
      </c>
      <c r="G651" t="s">
        <v>10800</v>
      </c>
      <c r="H651" t="s">
        <v>12624</v>
      </c>
      <c r="I651" s="1">
        <v>3410.9846525876824</v>
      </c>
      <c r="J651" s="1">
        <v>7060.3841494046765</v>
      </c>
      <c r="K651" s="1">
        <v>118.02715060857032</v>
      </c>
      <c r="L651" s="1">
        <v>354.08145182571099</v>
      </c>
      <c r="M651" s="1">
        <v>8257.8513556372072</v>
      </c>
      <c r="N651" s="1">
        <v>4197.0454756407607</v>
      </c>
      <c r="O651" s="1">
        <v>188.84344097371252</v>
      </c>
      <c r="P651" s="1">
        <v>110.66225641059552</v>
      </c>
      <c r="Q651" s="1">
        <v>57.783992054675196</v>
      </c>
      <c r="R651" s="1">
        <v>430.79909972128166</v>
      </c>
      <c r="S651" s="1">
        <v>11211.399036308094</v>
      </c>
      <c r="T651" s="1">
        <v>188.84344097371252</v>
      </c>
      <c r="U651" s="1">
        <v>0</v>
      </c>
      <c r="V651" s="1">
        <v>1137.781731866618</v>
      </c>
      <c r="W651" s="1">
        <v>596.03711057328007</v>
      </c>
      <c r="X651" s="1">
        <v>1005.5913231850192</v>
      </c>
      <c r="Y651" s="1">
        <v>15461.556729722712</v>
      </c>
      <c r="Z651" s="1">
        <v>3160.0504324390181</v>
      </c>
      <c r="AA651" s="1">
        <v>27310.84165717092</v>
      </c>
      <c r="AB651" s="1">
        <v>8003.4210827671532</v>
      </c>
      <c r="AC651" s="1">
        <v>729.5258179115732</v>
      </c>
      <c r="AD651" s="1">
        <v>5535.4733635419479</v>
      </c>
      <c r="AE651" s="1">
        <v>1740.9004714764121</v>
      </c>
      <c r="AF651" s="1">
        <v>9991.393696973264</v>
      </c>
      <c r="AG651" s="1">
        <v>46258.305867645395</v>
      </c>
      <c r="AH651" s="1">
        <v>16064.475426131248</v>
      </c>
      <c r="AI651" s="1">
        <v>2563.5497112181474</v>
      </c>
      <c r="AJ651" s="1">
        <v>6811.1650317926496</v>
      </c>
      <c r="AK651" s="1">
        <v>112.1257930781418</v>
      </c>
      <c r="AL651" s="1">
        <v>182068.890625</v>
      </c>
      <c r="AM651" s="1">
        <v>128223.2578125</v>
      </c>
      <c r="AN651" s="1">
        <v>53845.640625</v>
      </c>
      <c r="AO651" t="s">
        <v>13461</v>
      </c>
    </row>
    <row r="652" spans="1:41" x14ac:dyDescent="0.25">
      <c r="A652" s="1">
        <v>2015</v>
      </c>
      <c r="B652" t="s">
        <v>648</v>
      </c>
      <c r="C652" t="s">
        <v>6985</v>
      </c>
      <c r="D652" t="s">
        <v>7189</v>
      </c>
      <c r="E652" t="s">
        <v>7433</v>
      </c>
      <c r="F652" t="s">
        <v>8636</v>
      </c>
      <c r="G652" t="s">
        <v>10801</v>
      </c>
      <c r="H652" t="s">
        <v>12624</v>
      </c>
      <c r="I652" s="1">
        <v>2236</v>
      </c>
      <c r="J652" s="1">
        <v>5854.0160000000014</v>
      </c>
      <c r="K652" s="1">
        <v>103</v>
      </c>
      <c r="L652" s="1">
        <v>260.10000000000002</v>
      </c>
      <c r="M652" s="1">
        <v>1901.375</v>
      </c>
      <c r="N652" s="1">
        <v>2725.3380000000002</v>
      </c>
      <c r="O652" s="1">
        <v>99.809374999999974</v>
      </c>
      <c r="P652" s="1">
        <v>102</v>
      </c>
      <c r="Q652" s="1">
        <v>194.304</v>
      </c>
      <c r="R652" s="1">
        <v>801.26041489294425</v>
      </c>
      <c r="S652" s="1">
        <v>7175</v>
      </c>
      <c r="T652" s="1">
        <v>225.5</v>
      </c>
      <c r="U652" s="1"/>
      <c r="V652" s="1">
        <v>930.69999999999993</v>
      </c>
      <c r="W652" s="1">
        <v>411.48</v>
      </c>
      <c r="X652" s="1">
        <v>1521.58</v>
      </c>
      <c r="Y652" s="1">
        <v>14534</v>
      </c>
      <c r="Z652" s="1">
        <v>1484.8</v>
      </c>
      <c r="AA652" s="1">
        <v>16415.608635281678</v>
      </c>
      <c r="AB652" s="1">
        <v>115</v>
      </c>
      <c r="AC652" s="1">
        <v>640.51999000000001</v>
      </c>
      <c r="AD652" s="1">
        <v>2785.0239999999999</v>
      </c>
      <c r="AE652" s="1">
        <v>1071.7948717948721</v>
      </c>
      <c r="AF652" s="1">
        <v>7690.6368000000002</v>
      </c>
      <c r="AG652" s="1">
        <v>23957.42634808525</v>
      </c>
      <c r="AH652" s="1">
        <v>7269.7166666666662</v>
      </c>
      <c r="AI652" s="1">
        <v>1674.84</v>
      </c>
      <c r="AJ652" s="1">
        <v>6669.8944091813773</v>
      </c>
      <c r="AK652" s="1">
        <v>95</v>
      </c>
      <c r="AL652" s="1">
        <v>108945.7265625</v>
      </c>
      <c r="AM652" s="1">
        <v>85568.3984375</v>
      </c>
      <c r="AN652" s="1">
        <v>23377.326171875</v>
      </c>
      <c r="AO652" t="s">
        <v>13462</v>
      </c>
    </row>
    <row r="653" spans="1:41" x14ac:dyDescent="0.25">
      <c r="A653" s="1">
        <v>2015</v>
      </c>
      <c r="B653" t="s">
        <v>649</v>
      </c>
      <c r="C653" t="s">
        <v>6985</v>
      </c>
      <c r="D653" t="s">
        <v>7189</v>
      </c>
      <c r="E653" t="s">
        <v>7433</v>
      </c>
      <c r="F653" t="s">
        <v>8636</v>
      </c>
      <c r="G653" t="s">
        <v>10801</v>
      </c>
      <c r="H653" t="s">
        <v>12624</v>
      </c>
      <c r="I653" s="1">
        <v>2947.8</v>
      </c>
      <c r="J653" s="1">
        <v>5269.76</v>
      </c>
      <c r="K653" s="1">
        <v>102.09</v>
      </c>
      <c r="L653" s="1">
        <v>300</v>
      </c>
      <c r="M653" s="1">
        <v>3869.1827620481922</v>
      </c>
      <c r="N653" s="1">
        <v>3763.4609999999998</v>
      </c>
      <c r="O653" s="1">
        <v>108</v>
      </c>
      <c r="P653" s="1">
        <v>94</v>
      </c>
      <c r="Q653" s="1">
        <v>199.68795</v>
      </c>
      <c r="R653" s="1">
        <v>393.59788821065848</v>
      </c>
      <c r="S653" s="1">
        <v>8790.921116685442</v>
      </c>
      <c r="T653" s="1">
        <v>300</v>
      </c>
      <c r="U653" s="1"/>
      <c r="V653" s="1">
        <v>926</v>
      </c>
      <c r="W653" s="1">
        <v>505</v>
      </c>
      <c r="X653" s="1">
        <v>851.5</v>
      </c>
      <c r="Y653" s="1">
        <v>13100</v>
      </c>
      <c r="Z653" s="1">
        <v>1000</v>
      </c>
      <c r="AA653" s="1">
        <v>17141.309247013509</v>
      </c>
      <c r="AB653" s="1">
        <v>136</v>
      </c>
      <c r="AC653" s="1">
        <v>632.9</v>
      </c>
      <c r="AD653" s="1">
        <v>2778.0117749999999</v>
      </c>
      <c r="AE653" s="1">
        <v>1000</v>
      </c>
      <c r="AF653" s="1">
        <v>7231.4957715200608</v>
      </c>
      <c r="AG653" s="1">
        <v>32004</v>
      </c>
      <c r="AH653" s="1">
        <v>7564.4583166666662</v>
      </c>
      <c r="AI653" s="1">
        <v>2192</v>
      </c>
      <c r="AJ653" s="1">
        <v>6669.8944091813773</v>
      </c>
      <c r="AK653" s="1">
        <v>95</v>
      </c>
      <c r="AL653" s="1">
        <v>119966.0625</v>
      </c>
      <c r="AM653" s="1">
        <v>92673.8984375</v>
      </c>
      <c r="AN653" s="1">
        <v>27292.1640625</v>
      </c>
      <c r="AO653" t="s">
        <v>13463</v>
      </c>
    </row>
    <row r="654" spans="1:41" x14ac:dyDescent="0.25">
      <c r="A654" s="1">
        <v>2015</v>
      </c>
      <c r="B654" t="s">
        <v>650</v>
      </c>
      <c r="C654" t="s">
        <v>6985</v>
      </c>
      <c r="D654" t="s">
        <v>7189</v>
      </c>
      <c r="E654" t="s">
        <v>7433</v>
      </c>
      <c r="F654" t="s">
        <v>8636</v>
      </c>
      <c r="G654" t="s">
        <v>10801</v>
      </c>
      <c r="H654" t="s">
        <v>12624</v>
      </c>
      <c r="I654" s="1">
        <v>2890</v>
      </c>
      <c r="J654" s="1">
        <v>5981.5</v>
      </c>
      <c r="K654" s="1">
        <v>102.09</v>
      </c>
      <c r="L654" s="1">
        <v>300</v>
      </c>
      <c r="M654" s="1">
        <v>6996.5692749999998</v>
      </c>
      <c r="N654" s="1">
        <v>3556</v>
      </c>
      <c r="O654" s="1">
        <v>160</v>
      </c>
      <c r="P654" s="1">
        <v>94</v>
      </c>
      <c r="Q654" s="1">
        <v>48.958219999999997</v>
      </c>
      <c r="R654" s="1">
        <v>365.25421999999998</v>
      </c>
      <c r="S654" s="1">
        <v>9499</v>
      </c>
      <c r="T654" s="1">
        <v>160</v>
      </c>
      <c r="U654" s="1"/>
      <c r="V654" s="1">
        <v>964</v>
      </c>
      <c r="W654" s="1">
        <v>505</v>
      </c>
      <c r="X654" s="1">
        <v>852</v>
      </c>
      <c r="Y654" s="1">
        <v>13100</v>
      </c>
      <c r="Z654" s="1">
        <v>2677.3928000000001</v>
      </c>
      <c r="AA654" s="1">
        <v>23139.456910000001</v>
      </c>
      <c r="AB654" s="1"/>
      <c r="AC654" s="1">
        <v>632.9</v>
      </c>
      <c r="AD654" s="1">
        <v>4690</v>
      </c>
      <c r="AE654" s="1">
        <v>1475</v>
      </c>
      <c r="AF654" s="1">
        <v>8465.3350059335899</v>
      </c>
      <c r="AG654" s="1">
        <v>39192.936226223217</v>
      </c>
      <c r="AH654" s="1">
        <v>13610.83051086108</v>
      </c>
      <c r="AI654" s="1">
        <v>2172</v>
      </c>
      <c r="AJ654" s="1">
        <v>5770.8459423725753</v>
      </c>
      <c r="AK654" s="1">
        <v>95</v>
      </c>
      <c r="AL654" s="1">
        <v>147496.078125</v>
      </c>
      <c r="AM654" s="1">
        <v>108653.5703125</v>
      </c>
      <c r="AN654" s="1">
        <v>38842.4921875</v>
      </c>
      <c r="AO654" t="s">
        <v>13464</v>
      </c>
    </row>
    <row r="655" spans="1:41" x14ac:dyDescent="0.25">
      <c r="A655" s="1">
        <v>2015</v>
      </c>
      <c r="B655" t="s">
        <v>650</v>
      </c>
      <c r="C655" t="s">
        <v>6985</v>
      </c>
      <c r="D655" t="s">
        <v>7189</v>
      </c>
      <c r="E655" t="s">
        <v>7434</v>
      </c>
      <c r="F655" t="s">
        <v>8637</v>
      </c>
      <c r="G655" t="s">
        <v>10801</v>
      </c>
      <c r="H655" t="s">
        <v>12624</v>
      </c>
      <c r="I655" s="1">
        <v>0</v>
      </c>
      <c r="J655" s="1"/>
      <c r="K655" s="1"/>
      <c r="L655" s="1">
        <v>0</v>
      </c>
      <c r="M655" s="1">
        <v>309.24769275000011</v>
      </c>
      <c r="N655" s="1">
        <v>0</v>
      </c>
      <c r="O655" s="1">
        <v>0</v>
      </c>
      <c r="P655" s="1">
        <v>618.13300000000004</v>
      </c>
      <c r="Q655" s="1">
        <v>0</v>
      </c>
      <c r="R655" s="1">
        <v>96.094407759999996</v>
      </c>
      <c r="S655" s="1">
        <v>0</v>
      </c>
      <c r="T655" s="1">
        <v>0</v>
      </c>
      <c r="U655" s="1"/>
      <c r="V655" s="1">
        <v>0</v>
      </c>
      <c r="W655" s="1">
        <v>630.86342400000001</v>
      </c>
      <c r="X655" s="1">
        <v>143.94999999999999</v>
      </c>
      <c r="Y655" s="1">
        <v>0</v>
      </c>
      <c r="Z655" s="1">
        <v>0</v>
      </c>
      <c r="AA655" s="1">
        <v>1975.18815</v>
      </c>
      <c r="AB655" s="1">
        <v>0</v>
      </c>
      <c r="AC655" s="1">
        <v>223.3</v>
      </c>
      <c r="AD655" s="1"/>
      <c r="AE655" s="1">
        <v>390</v>
      </c>
      <c r="AF655" s="1">
        <v>317.50315541051731</v>
      </c>
      <c r="AG655" s="1">
        <v>447.14898264952348</v>
      </c>
      <c r="AH655" s="1">
        <v>648.69298584999967</v>
      </c>
      <c r="AI655" s="1">
        <v>0</v>
      </c>
      <c r="AJ655" s="1">
        <v>627.78638163558094</v>
      </c>
      <c r="AK655" s="1"/>
      <c r="AL655" s="1">
        <v>6427.90771484375</v>
      </c>
      <c r="AM655" s="1">
        <v>4695.154296875</v>
      </c>
      <c r="AN655" s="1">
        <v>1732.7540283203125</v>
      </c>
      <c r="AO655" t="s">
        <v>13465</v>
      </c>
    </row>
    <row r="656" spans="1:41" x14ac:dyDescent="0.25">
      <c r="A656" s="1">
        <v>2015</v>
      </c>
      <c r="B656" t="s">
        <v>651</v>
      </c>
      <c r="C656" t="s">
        <v>6985</v>
      </c>
      <c r="D656" t="s">
        <v>7189</v>
      </c>
      <c r="E656" t="s">
        <v>7434</v>
      </c>
      <c r="F656" t="s">
        <v>8637</v>
      </c>
      <c r="G656" t="s">
        <v>10801</v>
      </c>
      <c r="H656" t="s">
        <v>12624</v>
      </c>
      <c r="I656" s="1">
        <v>0</v>
      </c>
      <c r="J656" s="1"/>
      <c r="K656" s="1">
        <v>0</v>
      </c>
      <c r="L656" s="1"/>
      <c r="M656" s="1">
        <v>189.86331250000001</v>
      </c>
      <c r="N656" s="1">
        <v>369.02508792481279</v>
      </c>
      <c r="O656" s="1">
        <v>120.22</v>
      </c>
      <c r="P656" s="1">
        <v>618.13300000000004</v>
      </c>
      <c r="Q656" s="1">
        <v>123.95150080000001</v>
      </c>
      <c r="R656" s="1">
        <v>76.479382179943258</v>
      </c>
      <c r="S656" s="1">
        <v>0</v>
      </c>
      <c r="T656" s="1">
        <v>21.012499999999999</v>
      </c>
      <c r="U656" s="1"/>
      <c r="V656" s="1">
        <v>0</v>
      </c>
      <c r="W656" s="1">
        <v>478.53493050911999</v>
      </c>
      <c r="X656" s="1">
        <v>158.5388135</v>
      </c>
      <c r="Y656" s="1">
        <v>89</v>
      </c>
      <c r="Z656" s="1">
        <v>0</v>
      </c>
      <c r="AA656" s="1">
        <v>1179.931048097272</v>
      </c>
      <c r="AB656" s="1">
        <v>0</v>
      </c>
      <c r="AC656" s="1">
        <v>174.89388227500001</v>
      </c>
      <c r="AD656" s="1">
        <v>482.69779784217502</v>
      </c>
      <c r="AE656" s="1">
        <v>460.97234461197002</v>
      </c>
      <c r="AF656" s="1">
        <v>15340.41332</v>
      </c>
      <c r="AG656" s="1">
        <v>3219.6005701054919</v>
      </c>
      <c r="AH656" s="1">
        <v>1022.064930126632</v>
      </c>
      <c r="AI656" s="1">
        <v>0</v>
      </c>
      <c r="AJ656" s="1">
        <v>376.38224999999989</v>
      </c>
      <c r="AK656" s="1"/>
      <c r="AL656" s="1">
        <v>24501.712890625</v>
      </c>
      <c r="AM656" s="1">
        <v>22028.78125</v>
      </c>
      <c r="AN656" s="1">
        <v>2472.93212890625</v>
      </c>
      <c r="AO656" t="s">
        <v>13466</v>
      </c>
    </row>
    <row r="657" spans="1:41" x14ac:dyDescent="0.25">
      <c r="A657" s="1">
        <v>2015</v>
      </c>
      <c r="B657" t="s">
        <v>652</v>
      </c>
      <c r="C657" t="s">
        <v>6985</v>
      </c>
      <c r="D657" t="s">
        <v>7189</v>
      </c>
      <c r="E657" t="s">
        <v>7434</v>
      </c>
      <c r="F657" t="s">
        <v>8637</v>
      </c>
      <c r="G657" t="s">
        <v>10801</v>
      </c>
      <c r="H657" t="s">
        <v>12624</v>
      </c>
      <c r="I657" s="1">
        <v>0</v>
      </c>
      <c r="J657" s="1"/>
      <c r="K657" s="1"/>
      <c r="L657" s="1">
        <v>0</v>
      </c>
      <c r="M657" s="1">
        <v>337.79688012048189</v>
      </c>
      <c r="N657" s="1">
        <v>0</v>
      </c>
      <c r="O657" s="1">
        <v>90</v>
      </c>
      <c r="P657" s="1">
        <v>618.13300000000004</v>
      </c>
      <c r="Q657" s="1">
        <v>821.76528708749993</v>
      </c>
      <c r="R657" s="1">
        <v>103.48749745721329</v>
      </c>
      <c r="S657" s="1">
        <v>0</v>
      </c>
      <c r="T657" s="1">
        <v>0</v>
      </c>
      <c r="U657" s="1"/>
      <c r="V657" s="1">
        <v>0</v>
      </c>
      <c r="W657" s="1">
        <v>676.79658700799996</v>
      </c>
      <c r="X657" s="1">
        <v>143.9435</v>
      </c>
      <c r="Y657" s="1">
        <v>0</v>
      </c>
      <c r="Z657" s="1"/>
      <c r="AA657" s="1">
        <v>3763.0287642548701</v>
      </c>
      <c r="AB657" s="1">
        <v>0</v>
      </c>
      <c r="AC657" s="1">
        <v>223.3</v>
      </c>
      <c r="AD657" s="1">
        <v>1461.7501925566</v>
      </c>
      <c r="AE657" s="1">
        <v>315.0675</v>
      </c>
      <c r="AF657" s="1">
        <v>355.4164588320001</v>
      </c>
      <c r="AG657" s="1">
        <v>3885</v>
      </c>
      <c r="AH657" s="1">
        <v>557.8548607322158</v>
      </c>
      <c r="AI657" s="1">
        <v>0</v>
      </c>
      <c r="AJ657" s="1">
        <v>376.38224999999989</v>
      </c>
      <c r="AK657" s="1"/>
      <c r="AL657" s="1">
        <v>13729.7216796875</v>
      </c>
      <c r="AM657" s="1">
        <v>10461.580078125</v>
      </c>
      <c r="AN657" s="1">
        <v>3268.14208984375</v>
      </c>
      <c r="AO657" t="s">
        <v>13467</v>
      </c>
    </row>
    <row r="658" spans="1:41" x14ac:dyDescent="0.25">
      <c r="A658" s="1">
        <v>2015</v>
      </c>
      <c r="B658" t="s">
        <v>653</v>
      </c>
      <c r="C658" t="s">
        <v>6985</v>
      </c>
      <c r="D658" t="s">
        <v>7189</v>
      </c>
      <c r="E658" t="s">
        <v>7435</v>
      </c>
      <c r="F658" t="s">
        <v>8638</v>
      </c>
      <c r="G658" t="s">
        <v>10802</v>
      </c>
      <c r="H658" t="s">
        <v>12624</v>
      </c>
      <c r="I658" s="1"/>
      <c r="J658" s="1"/>
      <c r="K658" s="1"/>
      <c r="L658" s="1"/>
      <c r="M658" s="1"/>
      <c r="N658" s="1">
        <v>0</v>
      </c>
      <c r="O658" s="1"/>
      <c r="P658" s="1"/>
      <c r="Q658" s="1">
        <v>0</v>
      </c>
      <c r="R658" s="1">
        <v>0</v>
      </c>
      <c r="S658" s="1">
        <v>0</v>
      </c>
      <c r="T658" s="1"/>
      <c r="U658" s="1"/>
      <c r="V658" s="1">
        <v>0</v>
      </c>
      <c r="W658" s="1"/>
      <c r="X658" s="1"/>
      <c r="Y658" s="1"/>
      <c r="Z658" s="1"/>
      <c r="AA658" s="1">
        <v>2942.3575342793088</v>
      </c>
      <c r="AB658" s="1"/>
      <c r="AC658" s="1"/>
      <c r="AD658" s="1"/>
      <c r="AE658" s="1"/>
      <c r="AF658" s="1"/>
      <c r="AG658" s="1">
        <v>0</v>
      </c>
      <c r="AH658" s="1">
        <v>7160.1970774152715</v>
      </c>
      <c r="AI658" s="1"/>
      <c r="AJ658" s="1"/>
      <c r="AK658" s="1"/>
      <c r="AL658" s="1">
        <v>10102.5546875</v>
      </c>
      <c r="AM658" s="1">
        <v>2942.357421875</v>
      </c>
      <c r="AN658" s="1">
        <v>7160.197265625</v>
      </c>
      <c r="AO658" t="s">
        <v>13468</v>
      </c>
    </row>
    <row r="659" spans="1:41" x14ac:dyDescent="0.25">
      <c r="A659" s="1">
        <v>2015</v>
      </c>
      <c r="B659" t="s">
        <v>654</v>
      </c>
      <c r="C659" t="s">
        <v>6985</v>
      </c>
      <c r="D659" t="s">
        <v>7189</v>
      </c>
      <c r="E659" t="s">
        <v>7435</v>
      </c>
      <c r="F659" t="s">
        <v>8638</v>
      </c>
      <c r="G659" t="s">
        <v>10802</v>
      </c>
      <c r="H659" t="s">
        <v>12624</v>
      </c>
      <c r="I659" s="1">
        <v>0</v>
      </c>
      <c r="J659" s="1"/>
      <c r="K659" s="1"/>
      <c r="L659" s="1"/>
      <c r="M659" s="1"/>
      <c r="N659" s="1">
        <v>0</v>
      </c>
      <c r="O659" s="1"/>
      <c r="P659" s="1"/>
      <c r="Q659" s="1">
        <v>0</v>
      </c>
      <c r="R659" s="1"/>
      <c r="S659" s="1">
        <v>0</v>
      </c>
      <c r="T659" s="1"/>
      <c r="U659" s="1"/>
      <c r="V659" s="1">
        <v>0</v>
      </c>
      <c r="W659" s="1">
        <v>0</v>
      </c>
      <c r="X659" s="1"/>
      <c r="Y659" s="1">
        <v>0</v>
      </c>
      <c r="Z659" s="1">
        <v>0</v>
      </c>
      <c r="AA659" s="1">
        <v>1652.3801085199846</v>
      </c>
      <c r="AB659" s="1"/>
      <c r="AC659" s="1"/>
      <c r="AD659" s="1"/>
      <c r="AE659" s="1"/>
      <c r="AF659" s="1">
        <v>0</v>
      </c>
      <c r="AG659" s="1"/>
      <c r="AH659" s="1">
        <v>7220.1892288815834</v>
      </c>
      <c r="AI659" s="1">
        <v>0</v>
      </c>
      <c r="AJ659" s="1">
        <v>0</v>
      </c>
      <c r="AK659" s="1"/>
      <c r="AL659" s="1">
        <v>8872.5693359375</v>
      </c>
      <c r="AM659" s="1">
        <v>1652.380126953125</v>
      </c>
      <c r="AN659" s="1">
        <v>7220.189453125</v>
      </c>
      <c r="AO659" t="s">
        <v>13469</v>
      </c>
    </row>
    <row r="660" spans="1:41" x14ac:dyDescent="0.25">
      <c r="A660" s="1">
        <v>2015</v>
      </c>
      <c r="B660" t="s">
        <v>655</v>
      </c>
      <c r="C660" t="s">
        <v>6985</v>
      </c>
      <c r="D660" t="s">
        <v>7189</v>
      </c>
      <c r="E660" t="s">
        <v>7435</v>
      </c>
      <c r="F660" t="s">
        <v>8638</v>
      </c>
      <c r="G660" t="s">
        <v>10802</v>
      </c>
      <c r="H660" t="s">
        <v>12624</v>
      </c>
      <c r="I660" s="1">
        <v>0</v>
      </c>
      <c r="J660" s="1"/>
      <c r="K660" s="1"/>
      <c r="L660" s="1"/>
      <c r="M660" s="1"/>
      <c r="N660" s="1"/>
      <c r="O660" s="1">
        <v>0</v>
      </c>
      <c r="P660" s="1"/>
      <c r="Q660" s="1">
        <v>0</v>
      </c>
      <c r="R660" s="1"/>
      <c r="S660" s="1">
        <v>0</v>
      </c>
      <c r="T660" s="1"/>
      <c r="U660" s="1"/>
      <c r="V660" s="1">
        <v>0</v>
      </c>
      <c r="W660" s="1">
        <v>0</v>
      </c>
      <c r="X660" s="1">
        <v>0</v>
      </c>
      <c r="Y660" s="1"/>
      <c r="Z660" s="1"/>
      <c r="AA660" s="1">
        <v>1694.3949302262636</v>
      </c>
      <c r="AB660" s="1"/>
      <c r="AC660" s="1"/>
      <c r="AD660" s="1"/>
      <c r="AE660" s="1"/>
      <c r="AF660" s="1">
        <v>0</v>
      </c>
      <c r="AG660" s="1">
        <v>3726.4585644047611</v>
      </c>
      <c r="AH660" s="1">
        <v>9005.2788705889416</v>
      </c>
      <c r="AI660" s="1"/>
      <c r="AJ660" s="1">
        <v>0</v>
      </c>
      <c r="AK660" s="1"/>
      <c r="AL660" s="1">
        <v>14426.1328125</v>
      </c>
      <c r="AM660" s="1">
        <v>5420.853515625</v>
      </c>
      <c r="AN660" s="1">
        <v>9005.279296875</v>
      </c>
      <c r="AO660" t="s">
        <v>13470</v>
      </c>
    </row>
    <row r="661" spans="1:41" x14ac:dyDescent="0.25">
      <c r="A661" s="1">
        <v>2015</v>
      </c>
      <c r="B661" t="s">
        <v>656</v>
      </c>
      <c r="C661" t="s">
        <v>6985</v>
      </c>
      <c r="D661" t="s">
        <v>7189</v>
      </c>
      <c r="E661" t="s">
        <v>7435</v>
      </c>
      <c r="F661" t="s">
        <v>8639</v>
      </c>
      <c r="G661" t="s">
        <v>10802</v>
      </c>
      <c r="H661" t="s">
        <v>12624</v>
      </c>
      <c r="I661" s="1">
        <v>0</v>
      </c>
      <c r="J661" s="1"/>
      <c r="K661" s="1">
        <v>98.078584475976953</v>
      </c>
      <c r="L661" s="1"/>
      <c r="M661" s="1">
        <v>1141.7726463097911</v>
      </c>
      <c r="N661" s="1">
        <v>2442.1567534518263</v>
      </c>
      <c r="O661" s="1">
        <v>193.09221318707964</v>
      </c>
      <c r="P661" s="1"/>
      <c r="Q661" s="1">
        <v>0</v>
      </c>
      <c r="R661" s="1">
        <v>366.60032756263428</v>
      </c>
      <c r="S661" s="1">
        <v>551.69203767737031</v>
      </c>
      <c r="T661" s="1"/>
      <c r="U661" s="1"/>
      <c r="V661" s="1">
        <v>1716.3752283295967</v>
      </c>
      <c r="W661" s="1"/>
      <c r="X661" s="1"/>
      <c r="Y661" s="1"/>
      <c r="Z661" s="1"/>
      <c r="AA661" s="1">
        <v>367.7946917849136</v>
      </c>
      <c r="AB661" s="1"/>
      <c r="AC661" s="1"/>
      <c r="AD661" s="1">
        <v>0</v>
      </c>
      <c r="AE661" s="1"/>
      <c r="AF661" s="1">
        <v>2206.7681507094812</v>
      </c>
      <c r="AG661" s="1">
        <v>15742.860443621572</v>
      </c>
      <c r="AH661" s="1">
        <v>1225.9823059497119</v>
      </c>
      <c r="AI661" s="1">
        <v>239.06654966019383</v>
      </c>
      <c r="AJ661" s="1"/>
      <c r="AK661" s="1"/>
      <c r="AL661" s="1">
        <v>26292.240234375</v>
      </c>
      <c r="AM661" s="1">
        <v>22842.556640625</v>
      </c>
      <c r="AN661" s="1">
        <v>3449.684326171875</v>
      </c>
      <c r="AO661" t="s">
        <v>13471</v>
      </c>
    </row>
    <row r="662" spans="1:41" x14ac:dyDescent="0.25">
      <c r="A662" s="1">
        <v>2015</v>
      </c>
      <c r="B662" t="s">
        <v>657</v>
      </c>
      <c r="C662" t="s">
        <v>6985</v>
      </c>
      <c r="D662" t="s">
        <v>7189</v>
      </c>
      <c r="E662" t="s">
        <v>7435</v>
      </c>
      <c r="F662" t="s">
        <v>8639</v>
      </c>
      <c r="G662" t="s">
        <v>10802</v>
      </c>
      <c r="H662" t="s">
        <v>12624</v>
      </c>
      <c r="I662" s="1">
        <v>0</v>
      </c>
      <c r="J662" s="1"/>
      <c r="K662" s="1">
        <v>84.719746511313176</v>
      </c>
      <c r="L662" s="1">
        <v>459.90719534712872</v>
      </c>
      <c r="M662" s="1">
        <v>2126.4656374339611</v>
      </c>
      <c r="N662" s="1">
        <v>2812.104482401367</v>
      </c>
      <c r="O662" s="1">
        <v>190.01428860394529</v>
      </c>
      <c r="P662" s="1"/>
      <c r="Q662" s="1">
        <v>0</v>
      </c>
      <c r="R662" s="1">
        <v>336.38904778707462</v>
      </c>
      <c r="S662" s="1">
        <v>569.0517319095319</v>
      </c>
      <c r="T662" s="1"/>
      <c r="U662" s="1"/>
      <c r="V662" s="1">
        <v>1258.6933767395101</v>
      </c>
      <c r="W662" s="1">
        <v>0</v>
      </c>
      <c r="X662" s="1">
        <v>0</v>
      </c>
      <c r="Y662" s="1">
        <v>1815.4231327721793</v>
      </c>
      <c r="Z662" s="1"/>
      <c r="AA662" s="1">
        <v>363.08462790562794</v>
      </c>
      <c r="AB662" s="1"/>
      <c r="AC662" s="1"/>
      <c r="AD662" s="1"/>
      <c r="AE662" s="1"/>
      <c r="AF662" s="1">
        <v>1924.1590106684398</v>
      </c>
      <c r="AG662" s="1">
        <v>16251.667945055906</v>
      </c>
      <c r="AH662" s="1">
        <v>1210.2820930187597</v>
      </c>
      <c r="AI662" s="1">
        <v>236.00500813865816</v>
      </c>
      <c r="AJ662" s="1">
        <v>0</v>
      </c>
      <c r="AK662" s="1">
        <v>60.514104650937988</v>
      </c>
      <c r="AL662" s="1">
        <v>29698.48046875</v>
      </c>
      <c r="AM662" s="1">
        <v>25221.427734375</v>
      </c>
      <c r="AN662" s="1">
        <v>4477.052734375</v>
      </c>
      <c r="AO662" t="s">
        <v>13472</v>
      </c>
    </row>
    <row r="663" spans="1:41" x14ac:dyDescent="0.25">
      <c r="A663" s="1">
        <v>2015</v>
      </c>
      <c r="B663" t="s">
        <v>658</v>
      </c>
      <c r="C663" t="s">
        <v>6985</v>
      </c>
      <c r="D663" t="s">
        <v>7189</v>
      </c>
      <c r="E663" t="s">
        <v>7435</v>
      </c>
      <c r="F663" t="s">
        <v>8639</v>
      </c>
      <c r="G663" t="s">
        <v>10802</v>
      </c>
      <c r="H663" t="s">
        <v>12624</v>
      </c>
      <c r="I663" s="1">
        <v>767.17647895570713</v>
      </c>
      <c r="J663" s="1"/>
      <c r="K663" s="1">
        <v>82.619005425999219</v>
      </c>
      <c r="L663" s="1">
        <v>371.78552441699651</v>
      </c>
      <c r="M663" s="1">
        <v>1422.2271648332724</v>
      </c>
      <c r="N663" s="1">
        <v>2637.9068161015466</v>
      </c>
      <c r="O663" s="1">
        <v>194.74479850414102</v>
      </c>
      <c r="P663" s="1"/>
      <c r="Q663" s="1">
        <v>0</v>
      </c>
      <c r="R663" s="1"/>
      <c r="S663" s="1">
        <v>165.23801085199844</v>
      </c>
      <c r="T663" s="1"/>
      <c r="U663" s="1"/>
      <c r="V663" s="1">
        <v>2388.8695283174634</v>
      </c>
      <c r="W663" s="1">
        <v>0</v>
      </c>
      <c r="X663" s="1"/>
      <c r="Y663" s="1">
        <v>1770.4072591285549</v>
      </c>
      <c r="Z663" s="1">
        <v>283.26516146056878</v>
      </c>
      <c r="AA663" s="1">
        <v>354.08145182571099</v>
      </c>
      <c r="AB663" s="1"/>
      <c r="AC663" s="1"/>
      <c r="AD663" s="1"/>
      <c r="AE663" s="1"/>
      <c r="AF663" s="1">
        <v>1724.2905525175522</v>
      </c>
      <c r="AG663" s="1">
        <v>7717.5950366149118</v>
      </c>
      <c r="AH663" s="1">
        <v>610.22651609172021</v>
      </c>
      <c r="AI663" s="1">
        <v>230.15294368671212</v>
      </c>
      <c r="AJ663" s="1">
        <v>0</v>
      </c>
      <c r="AK663" s="1">
        <v>59.013575304285162</v>
      </c>
      <c r="AL663" s="1">
        <v>20779.599609375</v>
      </c>
      <c r="AM663" s="1">
        <v>18015.37890625</v>
      </c>
      <c r="AN663" s="1">
        <v>2764.221923828125</v>
      </c>
      <c r="AO663" t="s">
        <v>13473</v>
      </c>
    </row>
    <row r="664" spans="1:41" x14ac:dyDescent="0.25">
      <c r="A664" s="1">
        <v>2015</v>
      </c>
      <c r="B664" t="s">
        <v>659</v>
      </c>
      <c r="C664" t="s">
        <v>6985</v>
      </c>
      <c r="D664" t="s">
        <v>7189</v>
      </c>
      <c r="E664" t="s">
        <v>7435</v>
      </c>
      <c r="F664" t="s">
        <v>8640</v>
      </c>
      <c r="G664" t="s">
        <v>10802</v>
      </c>
      <c r="H664" t="s">
        <v>12624</v>
      </c>
      <c r="I664" s="1">
        <v>0</v>
      </c>
      <c r="J664" s="1"/>
      <c r="K664" s="1"/>
      <c r="L664" s="1"/>
      <c r="M664" s="1"/>
      <c r="N664" s="1"/>
      <c r="O664" s="1">
        <v>0</v>
      </c>
      <c r="P664" s="1"/>
      <c r="Q664" s="1">
        <v>0</v>
      </c>
      <c r="R664" s="1"/>
      <c r="S664" s="1">
        <v>0</v>
      </c>
      <c r="T664" s="1"/>
      <c r="U664" s="1">
        <v>24.205641860375195</v>
      </c>
      <c r="V664" s="1">
        <v>0</v>
      </c>
      <c r="W664" s="1">
        <v>0</v>
      </c>
      <c r="X664" s="1">
        <v>62.329527790466123</v>
      </c>
      <c r="Y664" s="1"/>
      <c r="Z664" s="1"/>
      <c r="AA664" s="1">
        <v>0</v>
      </c>
      <c r="AB664" s="1"/>
      <c r="AC664" s="1"/>
      <c r="AD664" s="1"/>
      <c r="AE664" s="1"/>
      <c r="AF664" s="1">
        <v>810.34395870434582</v>
      </c>
      <c r="AG664" s="1">
        <v>2289.8537199914936</v>
      </c>
      <c r="AH664" s="1">
        <v>0</v>
      </c>
      <c r="AI664" s="1"/>
      <c r="AJ664" s="1">
        <v>0</v>
      </c>
      <c r="AK664" s="1"/>
      <c r="AL664" s="1">
        <v>3186.73291015625</v>
      </c>
      <c r="AM664" s="1">
        <v>3124.4033203125</v>
      </c>
      <c r="AN664" s="1">
        <v>62.32952880859375</v>
      </c>
      <c r="AO664" t="s">
        <v>13474</v>
      </c>
    </row>
    <row r="665" spans="1:41" x14ac:dyDescent="0.25">
      <c r="A665" s="1">
        <v>2015</v>
      </c>
      <c r="B665" t="s">
        <v>660</v>
      </c>
      <c r="C665" t="s">
        <v>6985</v>
      </c>
      <c r="D665" t="s">
        <v>7189</v>
      </c>
      <c r="E665" t="s">
        <v>7435</v>
      </c>
      <c r="F665" t="s">
        <v>8640</v>
      </c>
      <c r="G665" t="s">
        <v>10802</v>
      </c>
      <c r="H665" t="s">
        <v>12624</v>
      </c>
      <c r="I665" s="1">
        <v>0</v>
      </c>
      <c r="J665" s="1"/>
      <c r="K665" s="1"/>
      <c r="L665" s="1"/>
      <c r="M665" s="1"/>
      <c r="N665" s="1">
        <v>0</v>
      </c>
      <c r="O665" s="1"/>
      <c r="P665" s="1"/>
      <c r="Q665" s="1">
        <v>0</v>
      </c>
      <c r="R665" s="1"/>
      <c r="S665" s="1">
        <v>0</v>
      </c>
      <c r="T665" s="1"/>
      <c r="U665" s="1"/>
      <c r="V665" s="1">
        <v>0</v>
      </c>
      <c r="W665" s="1">
        <v>0</v>
      </c>
      <c r="X665" s="1">
        <v>61.374118316456567</v>
      </c>
      <c r="Y665" s="1">
        <v>0</v>
      </c>
      <c r="Z665" s="1">
        <v>0</v>
      </c>
      <c r="AA665" s="1"/>
      <c r="AB665" s="1"/>
      <c r="AC665" s="1"/>
      <c r="AD665" s="1"/>
      <c r="AE665" s="1"/>
      <c r="AF665" s="1">
        <v>638.04023502943051</v>
      </c>
      <c r="AG665" s="1"/>
      <c r="AH665" s="1">
        <v>0</v>
      </c>
      <c r="AI665" s="1">
        <v>0</v>
      </c>
      <c r="AJ665" s="1">
        <v>0</v>
      </c>
      <c r="AK665" s="1"/>
      <c r="AL665" s="1">
        <v>699.41436767578125</v>
      </c>
      <c r="AM665" s="1">
        <v>638.04022216796875</v>
      </c>
      <c r="AN665" s="1">
        <v>61.374118804931641</v>
      </c>
      <c r="AO665" t="s">
        <v>13475</v>
      </c>
    </row>
    <row r="666" spans="1:41" x14ac:dyDescent="0.25">
      <c r="A666" s="1">
        <v>2015</v>
      </c>
      <c r="B666" t="s">
        <v>661</v>
      </c>
      <c r="C666" t="s">
        <v>6985</v>
      </c>
      <c r="D666" t="s">
        <v>7189</v>
      </c>
      <c r="E666" t="s">
        <v>7435</v>
      </c>
      <c r="F666" t="s">
        <v>8640</v>
      </c>
      <c r="G666" t="s">
        <v>10802</v>
      </c>
      <c r="H666" t="s">
        <v>12624</v>
      </c>
      <c r="I666" s="1"/>
      <c r="J666" s="1"/>
      <c r="K666" s="1"/>
      <c r="L666" s="1"/>
      <c r="M666" s="1"/>
      <c r="N666" s="1">
        <v>0</v>
      </c>
      <c r="O666" s="1"/>
      <c r="P666" s="1"/>
      <c r="Q666" s="1">
        <v>0</v>
      </c>
      <c r="R666" s="1">
        <v>0</v>
      </c>
      <c r="S666" s="1">
        <v>0</v>
      </c>
      <c r="T666" s="1"/>
      <c r="U666" s="1"/>
      <c r="V666" s="1">
        <v>0</v>
      </c>
      <c r="W666" s="1"/>
      <c r="X666" s="1"/>
      <c r="Y666" s="1"/>
      <c r="Z666" s="1"/>
      <c r="AA666" s="1">
        <v>0</v>
      </c>
      <c r="AB666" s="1"/>
      <c r="AC666" s="1"/>
      <c r="AD666" s="1"/>
      <c r="AE666" s="1"/>
      <c r="AF666" s="1"/>
      <c r="AG666" s="1">
        <v>2342.5319674108828</v>
      </c>
      <c r="AH666" s="1"/>
      <c r="AI666" s="1"/>
      <c r="AJ666" s="1"/>
      <c r="AK666" s="1"/>
      <c r="AL666" s="1">
        <v>2342.531982421875</v>
      </c>
      <c r="AM666" s="1">
        <v>2342.531982421875</v>
      </c>
      <c r="AN666" s="1">
        <v>0</v>
      </c>
      <c r="AO666" t="s">
        <v>13476</v>
      </c>
    </row>
    <row r="667" spans="1:41" x14ac:dyDescent="0.25">
      <c r="A667" s="1">
        <v>2015</v>
      </c>
      <c r="B667" t="s">
        <v>662</v>
      </c>
      <c r="C667" t="s">
        <v>6985</v>
      </c>
      <c r="D667" t="s">
        <v>7189</v>
      </c>
      <c r="E667" t="s">
        <v>7436</v>
      </c>
      <c r="F667" t="s">
        <v>8641</v>
      </c>
      <c r="G667" t="s">
        <v>10802</v>
      </c>
      <c r="H667" t="s">
        <v>12624</v>
      </c>
      <c r="I667" s="1">
        <v>17028.669048773951</v>
      </c>
      <c r="J667" s="1">
        <v>33707.258151970818</v>
      </c>
      <c r="K667" s="1">
        <v>1396.6655353436488</v>
      </c>
      <c r="L667" s="1">
        <v>3302.8598318481954</v>
      </c>
      <c r="M667" s="1">
        <v>38896.746370779947</v>
      </c>
      <c r="N667" s="1">
        <v>17669.475474683768</v>
      </c>
      <c r="O667" s="1">
        <v>23935.74895363201</v>
      </c>
      <c r="P667" s="1">
        <v>9536.2579947050399</v>
      </c>
      <c r="Q667" s="1">
        <v>12857.847686266186</v>
      </c>
      <c r="R667" s="1">
        <v>9502.4278971840904</v>
      </c>
      <c r="S667" s="1">
        <v>28195.229913443483</v>
      </c>
      <c r="T667" s="1">
        <v>12950.018395300729</v>
      </c>
      <c r="U667" s="1">
        <v>1071.0996523216024</v>
      </c>
      <c r="V667" s="1">
        <v>19402.032233183738</v>
      </c>
      <c r="W667" s="1">
        <v>10665.557159791608</v>
      </c>
      <c r="X667" s="1">
        <v>15930.943190405935</v>
      </c>
      <c r="Y667" s="1">
        <v>100822.5498849171</v>
      </c>
      <c r="Z667" s="1">
        <v>13789.954167855749</v>
      </c>
      <c r="AA667" s="1">
        <v>133212.84724990127</v>
      </c>
      <c r="AB667" s="1">
        <v>9961.8319076374119</v>
      </c>
      <c r="AC667" s="1">
        <v>12323.334327535616</v>
      </c>
      <c r="AD667" s="1">
        <v>36043.114267863552</v>
      </c>
      <c r="AE667" s="1">
        <v>29988.906460927083</v>
      </c>
      <c r="AF667" s="1">
        <v>51042.92373360433</v>
      </c>
      <c r="AG667" s="1">
        <v>208330.6977996912</v>
      </c>
      <c r="AH667" s="1">
        <v>52841.776099279967</v>
      </c>
      <c r="AI667" s="1">
        <v>19573.892290392403</v>
      </c>
      <c r="AJ667" s="1">
        <v>43683.601226835563</v>
      </c>
      <c r="AK667" s="1">
        <v>2871.9994067335169</v>
      </c>
      <c r="AL667" s="1">
        <v>970536.3125</v>
      </c>
      <c r="AM667" s="1">
        <v>717272.8125</v>
      </c>
      <c r="AN667" s="1">
        <v>253263.515625</v>
      </c>
      <c r="AO667" t="s">
        <v>13477</v>
      </c>
    </row>
    <row r="668" spans="1:41" x14ac:dyDescent="0.25">
      <c r="A668" s="1">
        <v>2015</v>
      </c>
      <c r="B668" t="s">
        <v>663</v>
      </c>
      <c r="C668" t="s">
        <v>6985</v>
      </c>
      <c r="D668" t="s">
        <v>7189</v>
      </c>
      <c r="E668" t="s">
        <v>7436</v>
      </c>
      <c r="F668" t="s">
        <v>8641</v>
      </c>
      <c r="G668" t="s">
        <v>10802</v>
      </c>
      <c r="H668" t="s">
        <v>12624</v>
      </c>
      <c r="I668" s="1">
        <v>15821.301658281032</v>
      </c>
      <c r="J668" s="1">
        <v>33058.612879933979</v>
      </c>
      <c r="K668" s="1">
        <v>1164.6831906522264</v>
      </c>
      <c r="L668" s="1">
        <v>3113.9950571122681</v>
      </c>
      <c r="M668" s="1">
        <v>22607.420217289175</v>
      </c>
      <c r="N668" s="1">
        <v>13645.200718647147</v>
      </c>
      <c r="O668" s="1">
        <v>34152.985985339998</v>
      </c>
      <c r="P668" s="1">
        <v>10405.52482174818</v>
      </c>
      <c r="Q668" s="1">
        <v>4951.1448673567356</v>
      </c>
      <c r="R668" s="1">
        <v>10873.075378751962</v>
      </c>
      <c r="S668" s="1">
        <v>24363.946366138625</v>
      </c>
      <c r="T668" s="1">
        <v>13565.494215333561</v>
      </c>
      <c r="U668" s="1">
        <v>1092.5010304248251</v>
      </c>
      <c r="V668" s="1">
        <v>10588.502680911175</v>
      </c>
      <c r="W668" s="1">
        <v>6886.8329931820881</v>
      </c>
      <c r="X668" s="1">
        <v>17318.846671997588</v>
      </c>
      <c r="Y668" s="1">
        <v>124212.84929190697</v>
      </c>
      <c r="Z668" s="1">
        <v>12829.659635302545</v>
      </c>
      <c r="AA668" s="1">
        <v>122847.46150007594</v>
      </c>
      <c r="AB668" s="1">
        <v>3155.6784555145587</v>
      </c>
      <c r="AC668" s="1">
        <v>11662.000127406165</v>
      </c>
      <c r="AD668" s="1">
        <v>22747.886696187765</v>
      </c>
      <c r="AE668" s="1">
        <v>27134.976493282877</v>
      </c>
      <c r="AF668" s="1">
        <v>45031.3967021391</v>
      </c>
      <c r="AG668" s="1">
        <v>184506.91213648862</v>
      </c>
      <c r="AH668" s="1">
        <v>59032.025447505839</v>
      </c>
      <c r="AI668" s="1">
        <v>22403.600658925036</v>
      </c>
      <c r="AJ668" s="1">
        <v>41472.616244852048</v>
      </c>
      <c r="AK668" s="1">
        <v>2596.6305240014899</v>
      </c>
      <c r="AL668" s="1">
        <v>903243.8125</v>
      </c>
      <c r="AM668" s="1">
        <v>673247.75</v>
      </c>
      <c r="AN668" s="1">
        <v>229996.03125</v>
      </c>
      <c r="AO668" t="s">
        <v>13478</v>
      </c>
    </row>
    <row r="669" spans="1:41" x14ac:dyDescent="0.25">
      <c r="A669" s="1">
        <v>2015</v>
      </c>
      <c r="B669" t="s">
        <v>664</v>
      </c>
      <c r="C669" t="s">
        <v>6985</v>
      </c>
      <c r="D669" t="s">
        <v>7189</v>
      </c>
      <c r="E669" t="s">
        <v>7436</v>
      </c>
      <c r="F669" t="s">
        <v>8641</v>
      </c>
      <c r="G669" t="s">
        <v>10802</v>
      </c>
      <c r="H669" t="s">
        <v>12624</v>
      </c>
      <c r="I669" s="1">
        <v>11731.898770491889</v>
      </c>
      <c r="J669" s="1">
        <v>34926.004272335085</v>
      </c>
      <c r="K669" s="1">
        <v>1385.6387481446156</v>
      </c>
      <c r="L669" s="1">
        <v>2620.2027435102609</v>
      </c>
      <c r="M669" s="1">
        <v>35306.36951490448</v>
      </c>
      <c r="N669" s="1">
        <v>16044.610853729049</v>
      </c>
      <c r="O669" s="1">
        <v>23760.045689011291</v>
      </c>
      <c r="P669" s="1">
        <v>9257.6247959940647</v>
      </c>
      <c r="Q669" s="1">
        <v>11278.302514181692</v>
      </c>
      <c r="R669" s="1">
        <v>8724.2974579871025</v>
      </c>
      <c r="S669" s="1">
        <v>26345.753762506029</v>
      </c>
      <c r="T669" s="1">
        <v>9961.4915113633342</v>
      </c>
      <c r="U669" s="1">
        <v>1316.0027292855591</v>
      </c>
      <c r="V669" s="1">
        <v>17745.382093998549</v>
      </c>
      <c r="W669" s="1">
        <v>10341.529494150884</v>
      </c>
      <c r="X669" s="1">
        <v>15992.678907461279</v>
      </c>
      <c r="Y669" s="1">
        <v>98322.517814469509</v>
      </c>
      <c r="Z669" s="1">
        <v>15132.251301298451</v>
      </c>
      <c r="AA669" s="1">
        <v>131276.09416285364</v>
      </c>
      <c r="AB669" s="1">
        <v>8003.4210827671532</v>
      </c>
      <c r="AC669" s="1">
        <v>12017.760529265848</v>
      </c>
      <c r="AD669" s="1">
        <v>30593.089481728261</v>
      </c>
      <c r="AE669" s="1">
        <v>29234.43174021276</v>
      </c>
      <c r="AF669" s="1">
        <v>44911.818382282589</v>
      </c>
      <c r="AG669" s="1">
        <v>188039.79595812393</v>
      </c>
      <c r="AH669" s="1">
        <v>57157.867923174665</v>
      </c>
      <c r="AI669" s="1">
        <v>18773.398575799194</v>
      </c>
      <c r="AJ669" s="1">
        <v>38359.575730136974</v>
      </c>
      <c r="AK669" s="1">
        <v>2800.7842839413738</v>
      </c>
      <c r="AL669" s="1">
        <v>911360.5625</v>
      </c>
      <c r="AM669" s="1">
        <v>670938.5625</v>
      </c>
      <c r="AN669" s="1">
        <v>240422.078125</v>
      </c>
      <c r="AO669" t="s">
        <v>13479</v>
      </c>
    </row>
    <row r="670" spans="1:41" x14ac:dyDescent="0.25">
      <c r="A670" s="1">
        <v>2015</v>
      </c>
      <c r="B670" t="s">
        <v>665</v>
      </c>
      <c r="C670" t="s">
        <v>6985</v>
      </c>
      <c r="D670" t="s">
        <v>7189</v>
      </c>
      <c r="E670" t="s">
        <v>7436</v>
      </c>
      <c r="F670" t="s">
        <v>8641</v>
      </c>
      <c r="G670" t="s">
        <v>10803</v>
      </c>
      <c r="H670" t="s">
        <v>12624</v>
      </c>
      <c r="I670" s="1">
        <v>13421.2</v>
      </c>
      <c r="J670" s="1">
        <v>27558.23</v>
      </c>
      <c r="K670" s="1">
        <v>979</v>
      </c>
      <c r="L670" s="1">
        <v>2642.616</v>
      </c>
      <c r="M670" s="1">
        <v>18901.256249999999</v>
      </c>
      <c r="N670" s="1">
        <v>11586.344989790039</v>
      </c>
      <c r="O670" s="1">
        <v>29267.943531249999</v>
      </c>
      <c r="P670" s="1">
        <v>8657.25</v>
      </c>
      <c r="Q670" s="1">
        <v>4135.4368000000004</v>
      </c>
      <c r="R670" s="1">
        <v>9043.8073842479771</v>
      </c>
      <c r="S670" s="1">
        <v>20371</v>
      </c>
      <c r="T670" s="1">
        <v>11341.625</v>
      </c>
      <c r="U670" s="1">
        <v>865</v>
      </c>
      <c r="V670" s="1">
        <v>8852.9249999999993</v>
      </c>
      <c r="W670" s="1">
        <v>5707.2783898400003</v>
      </c>
      <c r="X670" s="1">
        <v>14983.88135</v>
      </c>
      <c r="Y670" s="1">
        <v>104328</v>
      </c>
      <c r="Z670" s="1">
        <v>10715.9552</v>
      </c>
      <c r="AA670" s="1">
        <v>104385.5405705177</v>
      </c>
      <c r="AB670" s="1">
        <v>2118</v>
      </c>
      <c r="AC670" s="1">
        <v>9993.9361300000019</v>
      </c>
      <c r="AD670" s="1">
        <v>19000.140429311999</v>
      </c>
      <c r="AE670" s="1">
        <v>22700.77225931624</v>
      </c>
      <c r="AF670" s="1">
        <v>38214.932399999991</v>
      </c>
      <c r="AG670" s="1">
        <v>155248.57940708019</v>
      </c>
      <c r="AH670" s="1">
        <v>50317.583127642603</v>
      </c>
      <c r="AI670" s="1">
        <v>18639.72</v>
      </c>
      <c r="AJ670" s="1">
        <v>35367.459446533729</v>
      </c>
      <c r="AK670" s="1">
        <v>2221</v>
      </c>
      <c r="AL670" s="1">
        <v>761566.4375</v>
      </c>
      <c r="AM670" s="1">
        <v>567718</v>
      </c>
      <c r="AN670" s="1">
        <v>193848.4375</v>
      </c>
      <c r="AO670" t="s">
        <v>13480</v>
      </c>
    </row>
    <row r="671" spans="1:41" x14ac:dyDescent="0.25">
      <c r="A671" s="1">
        <v>2015</v>
      </c>
      <c r="B671" t="s">
        <v>666</v>
      </c>
      <c r="C671" t="s">
        <v>6985</v>
      </c>
      <c r="D671" t="s">
        <v>7189</v>
      </c>
      <c r="E671" t="s">
        <v>7436</v>
      </c>
      <c r="F671" t="s">
        <v>8641</v>
      </c>
      <c r="G671" t="s">
        <v>10803</v>
      </c>
      <c r="H671" t="s">
        <v>12624</v>
      </c>
      <c r="I671" s="1">
        <v>14351.4</v>
      </c>
      <c r="J671" s="1">
        <v>30266.16</v>
      </c>
      <c r="K671" s="1">
        <v>1178.3149000000001</v>
      </c>
      <c r="L671" s="1">
        <v>2729</v>
      </c>
      <c r="M671" s="1">
        <v>32801.688012048202</v>
      </c>
      <c r="N671" s="1">
        <v>14803.8612111</v>
      </c>
      <c r="O671" s="1">
        <v>20265</v>
      </c>
      <c r="P671" s="1">
        <v>7879</v>
      </c>
      <c r="Q671" s="1">
        <v>10623.843615</v>
      </c>
      <c r="R671" s="1">
        <v>7960.5767274779491</v>
      </c>
      <c r="S671" s="1">
        <v>23296.41171779326</v>
      </c>
      <c r="T671" s="1">
        <v>10700</v>
      </c>
      <c r="U671" s="1">
        <v>893.85000000000014</v>
      </c>
      <c r="V671" s="1">
        <v>16350</v>
      </c>
      <c r="W671" s="1">
        <v>8812.4555600000003</v>
      </c>
      <c r="X671" s="1">
        <v>13549.35</v>
      </c>
      <c r="Y671" s="1">
        <v>83305</v>
      </c>
      <c r="Z671" s="1">
        <v>11394</v>
      </c>
      <c r="AA671" s="1">
        <v>112314.3518952169</v>
      </c>
      <c r="AB671" s="1">
        <v>1604</v>
      </c>
      <c r="AC671" s="1">
        <v>10426.6</v>
      </c>
      <c r="AD671" s="1">
        <v>29780.754813914999</v>
      </c>
      <c r="AE671" s="1">
        <v>24778.443500000001</v>
      </c>
      <c r="AF671" s="1">
        <v>41211.911060000013</v>
      </c>
      <c r="AG671" s="1">
        <v>175271</v>
      </c>
      <c r="AH671" s="1">
        <v>45242.414346902609</v>
      </c>
      <c r="AI671" s="1">
        <v>16173</v>
      </c>
      <c r="AJ671" s="1">
        <v>37401.055261117057</v>
      </c>
      <c r="AK671" s="1">
        <v>2373</v>
      </c>
      <c r="AL671" s="1">
        <v>807736.4375</v>
      </c>
      <c r="AM671" s="1">
        <v>601960.0625</v>
      </c>
      <c r="AN671" s="1">
        <v>205776.390625</v>
      </c>
      <c r="AO671" t="s">
        <v>13481</v>
      </c>
    </row>
    <row r="672" spans="1:41" x14ac:dyDescent="0.25">
      <c r="A672" s="1">
        <v>2015</v>
      </c>
      <c r="B672" t="s">
        <v>667</v>
      </c>
      <c r="C672" t="s">
        <v>6985</v>
      </c>
      <c r="D672" t="s">
        <v>7189</v>
      </c>
      <c r="E672" t="s">
        <v>7436</v>
      </c>
      <c r="F672" t="s">
        <v>8641</v>
      </c>
      <c r="G672" t="s">
        <v>10803</v>
      </c>
      <c r="H672" t="s">
        <v>12624</v>
      </c>
      <c r="I672" s="1">
        <v>9940</v>
      </c>
      <c r="J672" s="1">
        <v>29591.5</v>
      </c>
      <c r="K672" s="1">
        <v>1178.3149000000001</v>
      </c>
      <c r="L672" s="1">
        <v>2220</v>
      </c>
      <c r="M672" s="1">
        <v>29916.769274999999</v>
      </c>
      <c r="N672" s="1">
        <v>13594</v>
      </c>
      <c r="O672" s="1">
        <v>20131</v>
      </c>
      <c r="P672" s="1">
        <v>7879</v>
      </c>
      <c r="Q672" s="1">
        <v>9555.6848200000004</v>
      </c>
      <c r="R672" s="1">
        <v>7391.87752</v>
      </c>
      <c r="S672" s="1">
        <v>22381.174268380932</v>
      </c>
      <c r="T672" s="1">
        <v>8440</v>
      </c>
      <c r="U672" s="1">
        <v>1115</v>
      </c>
      <c r="V672" s="1">
        <v>15035</v>
      </c>
      <c r="W672" s="1">
        <v>8761.9920000000002</v>
      </c>
      <c r="X672" s="1">
        <v>13550</v>
      </c>
      <c r="Y672" s="1">
        <v>83305</v>
      </c>
      <c r="Z672" s="1">
        <v>12820.9918</v>
      </c>
      <c r="AA672" s="1">
        <v>111225.33543000001</v>
      </c>
      <c r="AB672" s="1">
        <v>0</v>
      </c>
      <c r="AC672" s="1">
        <v>10426.6</v>
      </c>
      <c r="AD672" s="1">
        <v>25920.383000000002</v>
      </c>
      <c r="AE672" s="1">
        <v>24769</v>
      </c>
      <c r="AF672" s="1">
        <v>38052.107630073893</v>
      </c>
      <c r="AG672" s="1">
        <v>159319.10156989741</v>
      </c>
      <c r="AH672" s="1">
        <v>48427.728389999997</v>
      </c>
      <c r="AI672" s="1">
        <v>15906</v>
      </c>
      <c r="AJ672" s="1">
        <v>32500.636957130409</v>
      </c>
      <c r="AK672" s="1">
        <v>2373</v>
      </c>
      <c r="AL672" s="1">
        <v>765727.1875</v>
      </c>
      <c r="AM672" s="1">
        <v>568740.8125</v>
      </c>
      <c r="AN672" s="1">
        <v>196986.359375</v>
      </c>
      <c r="AO672" t="s">
        <v>13482</v>
      </c>
    </row>
    <row r="673" spans="1:41" x14ac:dyDescent="0.25">
      <c r="A673" s="1">
        <v>2015</v>
      </c>
      <c r="B673" t="s">
        <v>667</v>
      </c>
      <c r="C673" t="s">
        <v>6985</v>
      </c>
      <c r="D673" t="s">
        <v>7189</v>
      </c>
      <c r="E673" t="s">
        <v>7437</v>
      </c>
      <c r="F673" t="s">
        <v>8642</v>
      </c>
      <c r="G673" t="s">
        <v>10804</v>
      </c>
      <c r="H673" t="s">
        <v>12624</v>
      </c>
      <c r="I673" s="1">
        <v>1111.3578133883711</v>
      </c>
      <c r="J673" s="1">
        <v>0</v>
      </c>
      <c r="K673" s="1">
        <v>0</v>
      </c>
      <c r="L673" s="1">
        <v>579.51330948808027</v>
      </c>
      <c r="M673" s="1">
        <v>1189.7136781343888</v>
      </c>
      <c r="N673" s="1">
        <v>388.30932550219637</v>
      </c>
      <c r="O673" s="1">
        <v>552.36706484810907</v>
      </c>
      <c r="P673" s="1">
        <v>0</v>
      </c>
      <c r="Q673" s="1">
        <v>0</v>
      </c>
      <c r="R673" s="1">
        <v>415.971348790327</v>
      </c>
      <c r="S673" s="1">
        <v>2197.6655443315794</v>
      </c>
      <c r="T673" s="1">
        <v>3995.2190481001053</v>
      </c>
      <c r="U673" s="1">
        <v>0</v>
      </c>
      <c r="V673" s="1">
        <v>618.46226918890852</v>
      </c>
      <c r="W673" s="1">
        <v>1470.6182965827861</v>
      </c>
      <c r="X673" s="1">
        <v>997.32942264241922</v>
      </c>
      <c r="Y673" s="1">
        <v>2865.6992167760873</v>
      </c>
      <c r="Z673" s="1">
        <v>0</v>
      </c>
      <c r="AA673" s="1">
        <v>6528.293492913469</v>
      </c>
      <c r="AB673" s="1">
        <v>0</v>
      </c>
      <c r="AC673" s="1">
        <v>3579.0553150542864</v>
      </c>
      <c r="AD673" s="1">
        <v>0</v>
      </c>
      <c r="AE673" s="1">
        <v>123.92850813899884</v>
      </c>
      <c r="AF673" s="1">
        <v>8622.4569639080182</v>
      </c>
      <c r="AG673" s="1">
        <v>9995.8357036946309</v>
      </c>
      <c r="AH673" s="1">
        <v>4839.4572595035525</v>
      </c>
      <c r="AI673" s="1">
        <v>1040.9994683675902</v>
      </c>
      <c r="AJ673" s="1">
        <v>1057.4188071092094</v>
      </c>
      <c r="AK673" s="1">
        <v>0</v>
      </c>
      <c r="AL673" s="1">
        <v>52169.66796875</v>
      </c>
      <c r="AM673" s="1">
        <v>35886.30078125</v>
      </c>
      <c r="AN673" s="1">
        <v>16283.369140625</v>
      </c>
      <c r="AO673" t="s">
        <v>13483</v>
      </c>
    </row>
    <row r="674" spans="1:41" x14ac:dyDescent="0.25">
      <c r="A674" s="1">
        <v>2015</v>
      </c>
      <c r="B674" t="s">
        <v>668</v>
      </c>
      <c r="C674" t="s">
        <v>6985</v>
      </c>
      <c r="D674" t="s">
        <v>7189</v>
      </c>
      <c r="E674" t="s">
        <v>7437</v>
      </c>
      <c r="F674" t="s">
        <v>8642</v>
      </c>
      <c r="G674" t="s">
        <v>10804</v>
      </c>
      <c r="H674" t="s">
        <v>12624</v>
      </c>
      <c r="I674" s="1">
        <v>1139.6161421715806</v>
      </c>
      <c r="J674" s="1">
        <v>0</v>
      </c>
      <c r="K674" s="1">
        <v>90.771156976406985</v>
      </c>
      <c r="L674" s="1">
        <v>659.60374069522402</v>
      </c>
      <c r="M674" s="1">
        <v>1183.6558869723469</v>
      </c>
      <c r="N674" s="1">
        <v>2241.3489540818782</v>
      </c>
      <c r="O674" s="1">
        <v>566.4120195327796</v>
      </c>
      <c r="P674" s="1">
        <v>0</v>
      </c>
      <c r="Q674" s="1">
        <v>819.3609769737003</v>
      </c>
      <c r="R674" s="1">
        <v>1992.1243251088786</v>
      </c>
      <c r="S674" s="1">
        <v>3584.8555595215662</v>
      </c>
      <c r="T674" s="1">
        <v>2626.3121418507085</v>
      </c>
      <c r="U674" s="1">
        <v>0</v>
      </c>
      <c r="V674" s="1">
        <v>539.78581348636681</v>
      </c>
      <c r="W674" s="1">
        <v>2796.9619169663538</v>
      </c>
      <c r="X674" s="1">
        <v>992.43131627538298</v>
      </c>
      <c r="Y674" s="1">
        <v>2938.5649218495487</v>
      </c>
      <c r="Z674" s="1">
        <v>0</v>
      </c>
      <c r="AA674" s="1">
        <v>8377.1402763000351</v>
      </c>
      <c r="AB674" s="1">
        <v>0</v>
      </c>
      <c r="AC674" s="1">
        <v>3670.059418870087</v>
      </c>
      <c r="AD674" s="1">
        <v>8185.1377950858723</v>
      </c>
      <c r="AE674" s="1">
        <v>334.03785767317771</v>
      </c>
      <c r="AF674" s="1">
        <v>9865.5975372931171</v>
      </c>
      <c r="AG674" s="1">
        <v>13902.510402506494</v>
      </c>
      <c r="AH674" s="1">
        <v>7195.1996599221084</v>
      </c>
      <c r="AI674" s="1">
        <v>1188.4970153444222</v>
      </c>
      <c r="AJ674" s="1">
        <v>2077.8222457951506</v>
      </c>
      <c r="AK674" s="1">
        <v>0</v>
      </c>
      <c r="AL674" s="1">
        <v>76967.8125</v>
      </c>
      <c r="AM674" s="1">
        <v>48557.5703125</v>
      </c>
      <c r="AN674" s="1">
        <v>28410.234375</v>
      </c>
      <c r="AO674" t="s">
        <v>13484</v>
      </c>
    </row>
    <row r="675" spans="1:41" x14ac:dyDescent="0.25">
      <c r="A675" s="1">
        <v>2015</v>
      </c>
      <c r="B675" t="s">
        <v>669</v>
      </c>
      <c r="C675" t="s">
        <v>6985</v>
      </c>
      <c r="D675" t="s">
        <v>7189</v>
      </c>
      <c r="E675" t="s">
        <v>7437</v>
      </c>
      <c r="F675" t="s">
        <v>8642</v>
      </c>
      <c r="G675" t="s">
        <v>10804</v>
      </c>
      <c r="H675" t="s">
        <v>12624</v>
      </c>
      <c r="I675" s="1">
        <v>784.62867580781563</v>
      </c>
      <c r="J675" s="1">
        <v>0</v>
      </c>
      <c r="K675" s="1">
        <v>36.779469178491361</v>
      </c>
      <c r="L675" s="1">
        <v>267.26414269703719</v>
      </c>
      <c r="M675" s="1">
        <v>101.75653139382609</v>
      </c>
      <c r="N675" s="1">
        <v>845.92779110530125</v>
      </c>
      <c r="O675" s="1">
        <v>1522.6700239895422</v>
      </c>
      <c r="P675" s="1">
        <v>0</v>
      </c>
      <c r="Q675" s="1">
        <v>984.88430360855932</v>
      </c>
      <c r="R675" s="1">
        <v>529.62435617027552</v>
      </c>
      <c r="S675" s="1">
        <v>2819.7593036843373</v>
      </c>
      <c r="T675" s="1">
        <v>1610.9407500179213</v>
      </c>
      <c r="U675" s="1">
        <v>0</v>
      </c>
      <c r="V675" s="1">
        <v>357.98683333731589</v>
      </c>
      <c r="W675" s="1">
        <v>1630.5564669131168</v>
      </c>
      <c r="X675" s="1">
        <v>1005.3054908787637</v>
      </c>
      <c r="Y675" s="1">
        <v>2808.7254629307899</v>
      </c>
      <c r="Z675" s="1">
        <v>0</v>
      </c>
      <c r="AA675" s="1">
        <v>6352.7054949668236</v>
      </c>
      <c r="AB675" s="1">
        <v>0</v>
      </c>
      <c r="AC675" s="1">
        <v>293.39763514411447</v>
      </c>
      <c r="AD675" s="1">
        <v>377.32239411962826</v>
      </c>
      <c r="AE675" s="1">
        <v>306.49557648742797</v>
      </c>
      <c r="AF675" s="1">
        <v>4053.7607598972668</v>
      </c>
      <c r="AG675" s="1">
        <v>14441.059959929653</v>
      </c>
      <c r="AH675" s="1">
        <v>4286.0341416001929</v>
      </c>
      <c r="AI675" s="1">
        <v>1081.3163938476459</v>
      </c>
      <c r="AJ675" s="1">
        <v>1911.0407008427258</v>
      </c>
      <c r="AK675" s="1">
        <v>0</v>
      </c>
      <c r="AL675" s="1">
        <v>48409.9453125</v>
      </c>
      <c r="AM675" s="1">
        <v>33937.5</v>
      </c>
      <c r="AN675" s="1">
        <v>14472.44140625</v>
      </c>
      <c r="AO675" t="s">
        <v>13485</v>
      </c>
    </row>
    <row r="676" spans="1:41" x14ac:dyDescent="0.25">
      <c r="A676" s="1">
        <v>2015</v>
      </c>
      <c r="B676" t="s">
        <v>669</v>
      </c>
      <c r="C676" t="s">
        <v>6985</v>
      </c>
      <c r="D676" t="s">
        <v>7189</v>
      </c>
      <c r="E676" t="s">
        <v>7437</v>
      </c>
      <c r="F676" t="s">
        <v>8642</v>
      </c>
      <c r="G676" t="s">
        <v>10805</v>
      </c>
      <c r="H676" t="s">
        <v>12624</v>
      </c>
      <c r="I676" s="1">
        <v>665.6</v>
      </c>
      <c r="J676" s="1"/>
      <c r="K676" s="1">
        <v>30</v>
      </c>
      <c r="L676" s="1">
        <v>226.80719999999999</v>
      </c>
      <c r="M676" s="1">
        <v>85.074999999999989</v>
      </c>
      <c r="N676" s="1">
        <v>718.29</v>
      </c>
      <c r="O676" s="1">
        <v>1304.87625</v>
      </c>
      <c r="P676" s="1">
        <v>420</v>
      </c>
      <c r="Q676" s="1">
        <v>822.62323199999992</v>
      </c>
      <c r="R676" s="1">
        <v>440.52124135647318</v>
      </c>
      <c r="S676" s="1">
        <v>2358</v>
      </c>
      <c r="T676" s="1">
        <v>1314</v>
      </c>
      <c r="U676" s="1"/>
      <c r="V676" s="1">
        <v>299</v>
      </c>
      <c r="W676" s="1">
        <v>1378</v>
      </c>
      <c r="X676" s="1">
        <v>870</v>
      </c>
      <c r="Y676" s="1">
        <v>2409</v>
      </c>
      <c r="Z676" s="1">
        <v>0</v>
      </c>
      <c r="AA676" s="1">
        <v>5397.9537725043911</v>
      </c>
      <c r="AB676" s="1"/>
      <c r="AC676" s="1">
        <v>251.43176</v>
      </c>
      <c r="AD676" s="1">
        <v>307.771484375</v>
      </c>
      <c r="AE676" s="1">
        <v>256.41025641025641</v>
      </c>
      <c r="AF676" s="1">
        <v>3440.1252564000001</v>
      </c>
      <c r="AG676" s="1">
        <v>12152.13551423428</v>
      </c>
      <c r="AH676" s="1">
        <v>3619.4088000000002</v>
      </c>
      <c r="AI676" s="1">
        <v>882</v>
      </c>
      <c r="AJ676" s="1">
        <v>1629.715094492188</v>
      </c>
      <c r="AK676" s="1"/>
      <c r="AL676" s="1">
        <v>41278.74609375</v>
      </c>
      <c r="AM676" s="1">
        <v>29129.61328125</v>
      </c>
      <c r="AN676" s="1">
        <v>12149.1318359375</v>
      </c>
      <c r="AO676" t="s">
        <v>13486</v>
      </c>
    </row>
    <row r="677" spans="1:41" x14ac:dyDescent="0.25">
      <c r="A677" s="1">
        <v>2015</v>
      </c>
      <c r="B677" t="s">
        <v>670</v>
      </c>
      <c r="C677" t="s">
        <v>6985</v>
      </c>
      <c r="D677" t="s">
        <v>7189</v>
      </c>
      <c r="E677" t="s">
        <v>7437</v>
      </c>
      <c r="F677" t="s">
        <v>8642</v>
      </c>
      <c r="G677" t="s">
        <v>10805</v>
      </c>
      <c r="H677" t="s">
        <v>12624</v>
      </c>
      <c r="I677" s="1">
        <v>960.44424000000015</v>
      </c>
      <c r="J677" s="1"/>
      <c r="K677" s="1">
        <v>76.44472361809045</v>
      </c>
      <c r="L677" s="1">
        <v>545</v>
      </c>
      <c r="M677" s="1">
        <v>978</v>
      </c>
      <c r="N677" s="1">
        <v>1877.8496786400001</v>
      </c>
      <c r="O677" s="1">
        <v>479</v>
      </c>
      <c r="P677" s="1">
        <v>0</v>
      </c>
      <c r="Q677" s="1">
        <v>710.85</v>
      </c>
      <c r="R677" s="1">
        <v>1668.8849115502239</v>
      </c>
      <c r="S677" s="1">
        <v>2962</v>
      </c>
      <c r="T677" s="1">
        <v>2170</v>
      </c>
      <c r="U677" s="1">
        <v>0</v>
      </c>
      <c r="V677" s="1">
        <v>455</v>
      </c>
      <c r="W677" s="1">
        <v>2311</v>
      </c>
      <c r="X677" s="1">
        <v>845</v>
      </c>
      <c r="Y677" s="1">
        <v>2428</v>
      </c>
      <c r="Z677" s="1">
        <v>0</v>
      </c>
      <c r="AA677" s="1">
        <v>7062.9304927543581</v>
      </c>
      <c r="AB677" s="1"/>
      <c r="AC677" s="1">
        <v>3105.2</v>
      </c>
      <c r="AD677" s="1">
        <v>6763</v>
      </c>
      <c r="AE677" s="1">
        <v>276</v>
      </c>
      <c r="AF677" s="1">
        <v>8151.485999999999</v>
      </c>
      <c r="AG677" s="1">
        <v>11774</v>
      </c>
      <c r="AH677" s="1">
        <v>6054.3004774999999</v>
      </c>
      <c r="AI677" s="1">
        <v>982</v>
      </c>
      <c r="AJ677" s="1">
        <v>1748.3545710271351</v>
      </c>
      <c r="AK677" s="1"/>
      <c r="AL677" s="1">
        <v>64384.7421875</v>
      </c>
      <c r="AM677" s="1">
        <v>40764.00390625</v>
      </c>
      <c r="AN677" s="1">
        <v>23620.74609375</v>
      </c>
      <c r="AO677" t="s">
        <v>13487</v>
      </c>
    </row>
    <row r="678" spans="1:41" x14ac:dyDescent="0.25">
      <c r="A678" s="1">
        <v>2015</v>
      </c>
      <c r="B678" t="s">
        <v>671</v>
      </c>
      <c r="C678" t="s">
        <v>6985</v>
      </c>
      <c r="D678" t="s">
        <v>7189</v>
      </c>
      <c r="E678" t="s">
        <v>7437</v>
      </c>
      <c r="F678" t="s">
        <v>8642</v>
      </c>
      <c r="G678" t="s">
        <v>10805</v>
      </c>
      <c r="H678" t="s">
        <v>12624</v>
      </c>
      <c r="I678" s="1">
        <v>941.61200000000008</v>
      </c>
      <c r="J678" s="1"/>
      <c r="K678" s="1">
        <v>76</v>
      </c>
      <c r="L678" s="1">
        <v>491</v>
      </c>
      <c r="M678" s="1">
        <v>1008</v>
      </c>
      <c r="N678" s="1">
        <v>329</v>
      </c>
      <c r="O678" s="1">
        <v>468</v>
      </c>
      <c r="P678" s="1">
        <v>0</v>
      </c>
      <c r="Q678" s="1">
        <v>0</v>
      </c>
      <c r="R678" s="1">
        <v>352.43700000000001</v>
      </c>
      <c r="S678" s="1">
        <v>1862</v>
      </c>
      <c r="T678" s="1">
        <v>3385</v>
      </c>
      <c r="U678" s="1">
        <v>0</v>
      </c>
      <c r="V678" s="1">
        <v>524</v>
      </c>
      <c r="W678" s="1">
        <v>1246</v>
      </c>
      <c r="X678" s="1">
        <v>845</v>
      </c>
      <c r="Y678" s="1">
        <v>2428</v>
      </c>
      <c r="Z678" s="1">
        <v>0</v>
      </c>
      <c r="AA678" s="1">
        <v>5531.1794440960002</v>
      </c>
      <c r="AB678" s="1"/>
      <c r="AC678" s="1">
        <v>3105.2</v>
      </c>
      <c r="AD678" s="1"/>
      <c r="AE678" s="1">
        <v>105</v>
      </c>
      <c r="AF678" s="1">
        <v>7305.485999999999</v>
      </c>
      <c r="AG678" s="1">
        <v>8469.0985524552707</v>
      </c>
      <c r="AH678" s="1">
        <v>4100.2915300000004</v>
      </c>
      <c r="AI678" s="1">
        <v>882</v>
      </c>
      <c r="AJ678" s="1">
        <v>895.9114929547635</v>
      </c>
      <c r="AK678" s="1"/>
      <c r="AL678" s="1">
        <v>44350.21484375</v>
      </c>
      <c r="AM678" s="1">
        <v>30477.923828125</v>
      </c>
      <c r="AN678" s="1">
        <v>13872.2919921875</v>
      </c>
      <c r="AO678" t="s">
        <v>13488</v>
      </c>
    </row>
    <row r="679" spans="1:41" x14ac:dyDescent="0.25">
      <c r="A679" s="1">
        <v>2015</v>
      </c>
      <c r="B679" t="s">
        <v>671</v>
      </c>
      <c r="C679" t="s">
        <v>6985</v>
      </c>
      <c r="D679" t="s">
        <v>7189</v>
      </c>
      <c r="E679" t="s">
        <v>7438</v>
      </c>
      <c r="F679" t="s">
        <v>8643</v>
      </c>
      <c r="G679" t="s">
        <v>10806</v>
      </c>
      <c r="H679" t="s">
        <v>12624</v>
      </c>
      <c r="I679" s="1">
        <v>0</v>
      </c>
      <c r="J679" s="1">
        <v>0</v>
      </c>
      <c r="K679" s="1">
        <v>41.30950271299961</v>
      </c>
      <c r="L679" s="1">
        <v>0</v>
      </c>
      <c r="M679" s="1">
        <v>126.28905115117024</v>
      </c>
      <c r="N679" s="1">
        <v>0</v>
      </c>
      <c r="O679" s="1">
        <v>227.79240067454072</v>
      </c>
      <c r="P679" s="1">
        <v>0</v>
      </c>
      <c r="Q679" s="1">
        <v>0</v>
      </c>
      <c r="R679" s="1">
        <v>106.22443554771328</v>
      </c>
      <c r="S679" s="1">
        <v>0</v>
      </c>
      <c r="T679" s="1">
        <v>59.013575304285162</v>
      </c>
      <c r="U679" s="1">
        <v>0</v>
      </c>
      <c r="V679" s="1">
        <v>177.04072591285549</v>
      </c>
      <c r="W679" s="1">
        <v>59.013575304285162</v>
      </c>
      <c r="X679" s="1">
        <v>295.06787652142577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1959.4994315543195</v>
      </c>
      <c r="AH679" s="1">
        <v>243.36498027071684</v>
      </c>
      <c r="AI679" s="1">
        <v>0</v>
      </c>
      <c r="AJ679" s="1">
        <v>0</v>
      </c>
      <c r="AK679" s="1">
        <v>0</v>
      </c>
      <c r="AL679" s="1">
        <v>3294.615478515625</v>
      </c>
      <c r="AM679" s="1">
        <v>2242.7646484375</v>
      </c>
      <c r="AN679" s="1">
        <v>1051.8509521484375</v>
      </c>
      <c r="AO679" t="s">
        <v>13489</v>
      </c>
    </row>
    <row r="680" spans="1:41" x14ac:dyDescent="0.25">
      <c r="A680" s="1">
        <v>2015</v>
      </c>
      <c r="B680" t="s">
        <v>672</v>
      </c>
      <c r="C680" t="s">
        <v>6985</v>
      </c>
      <c r="D680" t="s">
        <v>7189</v>
      </c>
      <c r="E680" t="s">
        <v>7438</v>
      </c>
      <c r="F680" t="s">
        <v>8643</v>
      </c>
      <c r="G680" t="s">
        <v>10806</v>
      </c>
      <c r="H680" t="s">
        <v>12624</v>
      </c>
      <c r="I680" s="1">
        <v>0</v>
      </c>
      <c r="J680" s="1">
        <v>0</v>
      </c>
      <c r="K680" s="1">
        <v>42.909380708239915</v>
      </c>
      <c r="L680" s="1">
        <v>0</v>
      </c>
      <c r="M680" s="1">
        <v>110.33840753547408</v>
      </c>
      <c r="N680" s="1">
        <v>0</v>
      </c>
      <c r="O680" s="1">
        <v>193.09221318707964</v>
      </c>
      <c r="P680" s="1">
        <v>42.909380708239915</v>
      </c>
      <c r="Q680" s="1">
        <v>0</v>
      </c>
      <c r="R680" s="1">
        <v>107.03659198909028</v>
      </c>
      <c r="S680" s="1">
        <v>0</v>
      </c>
      <c r="T680" s="1">
        <v>147.11787671396544</v>
      </c>
      <c r="U680" s="1">
        <v>0</v>
      </c>
      <c r="V680" s="1">
        <v>245.1964611899424</v>
      </c>
      <c r="W680" s="1">
        <v>61.299115297485599</v>
      </c>
      <c r="X680" s="1">
        <v>178.54111251694837</v>
      </c>
      <c r="Y680" s="1">
        <v>0</v>
      </c>
      <c r="Z680" s="1">
        <v>0</v>
      </c>
      <c r="AA680" s="1">
        <v>0</v>
      </c>
      <c r="AB680" s="1">
        <v>247.6484258018418</v>
      </c>
      <c r="AC680" s="1">
        <v>0</v>
      </c>
      <c r="AD680" s="1">
        <v>0</v>
      </c>
      <c r="AE680" s="1">
        <v>0</v>
      </c>
      <c r="AF680" s="1">
        <v>612.99115297485594</v>
      </c>
      <c r="AG680" s="1">
        <v>3406.4713170414634</v>
      </c>
      <c r="AH680" s="1">
        <v>122.5982305949712</v>
      </c>
      <c r="AI680" s="1">
        <v>0</v>
      </c>
      <c r="AJ680" s="1">
        <v>0</v>
      </c>
      <c r="AK680" s="1">
        <v>0</v>
      </c>
      <c r="AL680" s="1">
        <v>5518.14990234375</v>
      </c>
      <c r="AM680" s="1">
        <v>4414.60498046875</v>
      </c>
      <c r="AN680" s="1">
        <v>1103.5447998046875</v>
      </c>
      <c r="AO680" t="s">
        <v>13490</v>
      </c>
    </row>
    <row r="681" spans="1:41" x14ac:dyDescent="0.25">
      <c r="A681" s="1">
        <v>2015</v>
      </c>
      <c r="B681" t="s">
        <v>673</v>
      </c>
      <c r="C681" t="s">
        <v>6985</v>
      </c>
      <c r="D681" t="s">
        <v>7189</v>
      </c>
      <c r="E681" t="s">
        <v>7438</v>
      </c>
      <c r="F681" t="s">
        <v>8643</v>
      </c>
      <c r="G681" t="s">
        <v>10806</v>
      </c>
      <c r="H681" t="s">
        <v>12624</v>
      </c>
      <c r="I681" s="1">
        <v>0</v>
      </c>
      <c r="J681" s="1">
        <v>0</v>
      </c>
      <c r="K681" s="1">
        <v>42.359873255656588</v>
      </c>
      <c r="L681" s="1">
        <v>0</v>
      </c>
      <c r="M681" s="1">
        <v>129.50018395300728</v>
      </c>
      <c r="N681" s="1">
        <v>13.421725841054791</v>
      </c>
      <c r="O681" s="1">
        <v>222.69190511545179</v>
      </c>
      <c r="P681" s="1">
        <v>42.359873255656588</v>
      </c>
      <c r="Q681" s="1">
        <v>0</v>
      </c>
      <c r="R681" s="1">
        <v>91.690370776715397</v>
      </c>
      <c r="S681" s="1">
        <v>0</v>
      </c>
      <c r="T681" s="1">
        <v>0</v>
      </c>
      <c r="U681" s="1">
        <v>0</v>
      </c>
      <c r="V681" s="1">
        <v>242.05641860375195</v>
      </c>
      <c r="W681" s="1">
        <v>60.514104650937988</v>
      </c>
      <c r="X681" s="1">
        <v>294.09854860355864</v>
      </c>
      <c r="Y681" s="1">
        <v>0</v>
      </c>
      <c r="Z681" s="1">
        <v>0</v>
      </c>
      <c r="AA681" s="1">
        <v>0</v>
      </c>
      <c r="AB681" s="1">
        <v>119.81792720885721</v>
      </c>
      <c r="AC681" s="1">
        <v>0</v>
      </c>
      <c r="AD681" s="1">
        <v>0</v>
      </c>
      <c r="AE681" s="1">
        <v>0</v>
      </c>
      <c r="AF681" s="1">
        <v>0</v>
      </c>
      <c r="AG681" s="1">
        <v>2845.3732006871041</v>
      </c>
      <c r="AH681" s="1">
        <v>121.02820930187598</v>
      </c>
      <c r="AI681" s="1">
        <v>0</v>
      </c>
      <c r="AJ681" s="1">
        <v>0</v>
      </c>
      <c r="AK681" s="1">
        <v>0</v>
      </c>
      <c r="AL681" s="1">
        <v>4224.91259765625</v>
      </c>
      <c r="AM681" s="1">
        <v>3234.901611328125</v>
      </c>
      <c r="AN681" s="1">
        <v>990.0107421875</v>
      </c>
      <c r="AO681" t="s">
        <v>13491</v>
      </c>
    </row>
    <row r="682" spans="1:41" x14ac:dyDescent="0.25">
      <c r="A682" s="1">
        <v>2015</v>
      </c>
      <c r="B682" t="s">
        <v>674</v>
      </c>
      <c r="C682" t="s">
        <v>6985</v>
      </c>
      <c r="D682" t="s">
        <v>7189</v>
      </c>
      <c r="E682" t="s">
        <v>7438</v>
      </c>
      <c r="F682" t="s">
        <v>8643</v>
      </c>
      <c r="G682" t="s">
        <v>10807</v>
      </c>
      <c r="H682" t="s">
        <v>12624</v>
      </c>
      <c r="I682" s="1">
        <v>0</v>
      </c>
      <c r="J682" s="1"/>
      <c r="K682" s="1">
        <v>35.773499999999999</v>
      </c>
      <c r="L682" s="1">
        <v>0</v>
      </c>
      <c r="M682" s="1">
        <v>107</v>
      </c>
      <c r="N682" s="1">
        <v>0</v>
      </c>
      <c r="O682" s="1">
        <v>193</v>
      </c>
      <c r="P682" s="1">
        <v>35</v>
      </c>
      <c r="Q682" s="1">
        <v>0</v>
      </c>
      <c r="R682" s="1">
        <v>89.851649999999992</v>
      </c>
      <c r="S682" s="1">
        <v>0</v>
      </c>
      <c r="T682" s="1">
        <v>50</v>
      </c>
      <c r="U682" s="1"/>
      <c r="V682" s="1">
        <v>150</v>
      </c>
      <c r="W682" s="1">
        <v>50</v>
      </c>
      <c r="X682" s="1">
        <v>250</v>
      </c>
      <c r="Y682" s="1">
        <v>0</v>
      </c>
      <c r="Z682" s="1">
        <v>0</v>
      </c>
      <c r="AA682" s="1">
        <v>0</v>
      </c>
      <c r="AB682" s="1"/>
      <c r="AC682" s="1">
        <v>0</v>
      </c>
      <c r="AD682" s="1">
        <v>0</v>
      </c>
      <c r="AE682" s="1"/>
      <c r="AF682" s="1">
        <v>0</v>
      </c>
      <c r="AG682" s="1">
        <v>1660.2107408767979</v>
      </c>
      <c r="AH682" s="1">
        <v>206.19406553143151</v>
      </c>
      <c r="AI682" s="1">
        <v>0</v>
      </c>
      <c r="AJ682" s="1">
        <v>0</v>
      </c>
      <c r="AK682" s="1"/>
      <c r="AL682" s="1">
        <v>2827.030029296875</v>
      </c>
      <c r="AM682" s="1">
        <v>1935.0623779296875</v>
      </c>
      <c r="AN682" s="1">
        <v>891.96759033203125</v>
      </c>
      <c r="AO682" t="s">
        <v>13492</v>
      </c>
    </row>
    <row r="683" spans="1:41" x14ac:dyDescent="0.25">
      <c r="A683" s="1">
        <v>2015</v>
      </c>
      <c r="B683" t="s">
        <v>675</v>
      </c>
      <c r="C683" t="s">
        <v>6985</v>
      </c>
      <c r="D683" t="s">
        <v>7189</v>
      </c>
      <c r="E683" t="s">
        <v>7438</v>
      </c>
      <c r="F683" t="s">
        <v>8643</v>
      </c>
      <c r="G683" t="s">
        <v>10807</v>
      </c>
      <c r="H683" t="s">
        <v>12624</v>
      </c>
      <c r="I683" s="1"/>
      <c r="J683" s="1">
        <v>0</v>
      </c>
      <c r="K683" s="1">
        <v>36</v>
      </c>
      <c r="L683" s="1">
        <v>0</v>
      </c>
      <c r="M683" s="1">
        <v>92.249999999999986</v>
      </c>
      <c r="N683" s="1">
        <v>0</v>
      </c>
      <c r="O683" s="1">
        <v>165.47343749999999</v>
      </c>
      <c r="P683" s="1">
        <v>35.700000000000003</v>
      </c>
      <c r="Q683" s="1">
        <v>0</v>
      </c>
      <c r="R683" s="1">
        <v>89.028934988104908</v>
      </c>
      <c r="S683" s="1">
        <v>0</v>
      </c>
      <c r="T683" s="1">
        <v>123</v>
      </c>
      <c r="U683" s="1"/>
      <c r="V683" s="1">
        <v>205</v>
      </c>
      <c r="W683" s="1">
        <v>50.8</v>
      </c>
      <c r="X683" s="1">
        <v>154.5</v>
      </c>
      <c r="Y683" s="1">
        <v>0</v>
      </c>
      <c r="Z683" s="1">
        <v>0</v>
      </c>
      <c r="AA683" s="1">
        <v>0</v>
      </c>
      <c r="AB683" s="1">
        <v>202</v>
      </c>
      <c r="AC683" s="1"/>
      <c r="AD683" s="1">
        <v>0</v>
      </c>
      <c r="AE683" s="1">
        <v>0</v>
      </c>
      <c r="AF683" s="1">
        <v>520.20000000000005</v>
      </c>
      <c r="AG683" s="1">
        <v>2863.2913262282591</v>
      </c>
      <c r="AH683" s="1">
        <v>104.5</v>
      </c>
      <c r="AI683" s="1">
        <v>0</v>
      </c>
      <c r="AJ683" s="1">
        <v>0</v>
      </c>
      <c r="AK683" s="1"/>
      <c r="AL683" s="1">
        <v>4641.74365234375</v>
      </c>
      <c r="AM683" s="1">
        <v>3713.22021484375</v>
      </c>
      <c r="AN683" s="1">
        <v>928.5234375</v>
      </c>
      <c r="AO683" t="s">
        <v>13493</v>
      </c>
    </row>
    <row r="684" spans="1:41" x14ac:dyDescent="0.25">
      <c r="A684" s="1">
        <v>2015</v>
      </c>
      <c r="B684" t="s">
        <v>676</v>
      </c>
      <c r="C684" t="s">
        <v>6985</v>
      </c>
      <c r="D684" t="s">
        <v>7189</v>
      </c>
      <c r="E684" t="s">
        <v>7438</v>
      </c>
      <c r="F684" t="s">
        <v>8643</v>
      </c>
      <c r="G684" t="s">
        <v>10807</v>
      </c>
      <c r="H684" t="s">
        <v>12624</v>
      </c>
      <c r="I684" s="1">
        <v>0</v>
      </c>
      <c r="J684" s="1"/>
      <c r="K684" s="1">
        <v>35.773499999999999</v>
      </c>
      <c r="L684" s="1">
        <v>0</v>
      </c>
      <c r="M684" s="1">
        <v>107</v>
      </c>
      <c r="N684" s="1">
        <v>11.245006500000001</v>
      </c>
      <c r="O684" s="1">
        <v>188</v>
      </c>
      <c r="P684" s="1">
        <v>35</v>
      </c>
      <c r="Q684" s="1">
        <v>0</v>
      </c>
      <c r="R684" s="1">
        <v>76.812814539244528</v>
      </c>
      <c r="S684" s="1">
        <v>0</v>
      </c>
      <c r="T684" s="1">
        <v>0</v>
      </c>
      <c r="U684" s="1"/>
      <c r="V684" s="1">
        <v>204</v>
      </c>
      <c r="W684" s="1">
        <v>50</v>
      </c>
      <c r="X684" s="1">
        <v>250</v>
      </c>
      <c r="Y684" s="1">
        <v>0</v>
      </c>
      <c r="Z684" s="1">
        <v>0</v>
      </c>
      <c r="AA684" s="1">
        <v>0</v>
      </c>
      <c r="AB684" s="1">
        <v>0</v>
      </c>
      <c r="AC684" s="1"/>
      <c r="AD684" s="1">
        <v>0</v>
      </c>
      <c r="AE684" s="1">
        <v>0</v>
      </c>
      <c r="AF684" s="1">
        <v>0</v>
      </c>
      <c r="AG684" s="1">
        <v>2386</v>
      </c>
      <c r="AH684" s="1">
        <v>103.6227166666667</v>
      </c>
      <c r="AI684" s="1">
        <v>0</v>
      </c>
      <c r="AJ684" s="1">
        <v>0</v>
      </c>
      <c r="AK684" s="1">
        <v>0</v>
      </c>
      <c r="AL684" s="1">
        <v>3447.4541015625</v>
      </c>
      <c r="AM684" s="1">
        <v>2713.057861328125</v>
      </c>
      <c r="AN684" s="1">
        <v>734.396240234375</v>
      </c>
      <c r="AO684" t="s">
        <v>13494</v>
      </c>
    </row>
    <row r="685" spans="1:41" x14ac:dyDescent="0.25">
      <c r="A685" s="1">
        <v>2015</v>
      </c>
      <c r="B685" t="s">
        <v>676</v>
      </c>
      <c r="C685" t="s">
        <v>6985</v>
      </c>
      <c r="D685" t="s">
        <v>7189</v>
      </c>
      <c r="E685" t="s">
        <v>7438</v>
      </c>
      <c r="F685" t="s">
        <v>8644</v>
      </c>
      <c r="G685" t="s">
        <v>10808</v>
      </c>
      <c r="H685" t="s">
        <v>12624</v>
      </c>
      <c r="I685" s="1">
        <v>1052.945420926321</v>
      </c>
      <c r="J685" s="1">
        <v>1369.9918672543731</v>
      </c>
      <c r="K685" s="1">
        <v>78.66833604621938</v>
      </c>
      <c r="L685" s="1">
        <v>21.785077674337675</v>
      </c>
      <c r="M685" s="1">
        <v>7478.8123244717517</v>
      </c>
      <c r="N685" s="1">
        <v>676.98339155097347</v>
      </c>
      <c r="O685" s="1">
        <v>83.509464418294428</v>
      </c>
      <c r="P685" s="1">
        <v>0</v>
      </c>
      <c r="Q685" s="1">
        <v>188.71323535395013</v>
      </c>
      <c r="R685" s="1">
        <v>846.9721160866311</v>
      </c>
      <c r="S685" s="1">
        <v>695.40556361391623</v>
      </c>
      <c r="T685" s="1">
        <v>363.08462790562794</v>
      </c>
      <c r="U685" s="1">
        <v>157.33667209243876</v>
      </c>
      <c r="V685" s="1">
        <v>145.23385116225117</v>
      </c>
      <c r="W685" s="1">
        <v>0</v>
      </c>
      <c r="X685" s="1">
        <v>976.69764906613909</v>
      </c>
      <c r="Y685" s="1">
        <v>3642.949099986467</v>
      </c>
      <c r="Z685" s="1">
        <v>2529.4895744092078</v>
      </c>
      <c r="AA685" s="1">
        <v>5846.9187217417766</v>
      </c>
      <c r="AB685" s="1">
        <v>624.50555999768005</v>
      </c>
      <c r="AC685" s="1">
        <v>1718.2374874587333</v>
      </c>
      <c r="AD685" s="1">
        <v>1573.8935446166577</v>
      </c>
      <c r="AE685" s="1">
        <v>3310.1215244063078</v>
      </c>
      <c r="AF685" s="1">
        <v>617.81928663633346</v>
      </c>
      <c r="AG685" s="1">
        <v>8715.2413518280882</v>
      </c>
      <c r="AH685" s="1">
        <v>2463.3296732338304</v>
      </c>
      <c r="AI685" s="1">
        <v>283.2060097663898</v>
      </c>
      <c r="AJ685" s="1">
        <v>2951.6763111905861</v>
      </c>
      <c r="AK685" s="1">
        <v>229.95359767356436</v>
      </c>
      <c r="AL685" s="1">
        <v>48643.48046875</v>
      </c>
      <c r="AM685" s="1">
        <v>33792.4140625</v>
      </c>
      <c r="AN685" s="1">
        <v>14851.06640625</v>
      </c>
      <c r="AO685" t="s">
        <v>13495</v>
      </c>
    </row>
    <row r="686" spans="1:41" x14ac:dyDescent="0.25">
      <c r="A686" s="1">
        <v>2015</v>
      </c>
      <c r="B686" t="s">
        <v>677</v>
      </c>
      <c r="C686" t="s">
        <v>6985</v>
      </c>
      <c r="D686" t="s">
        <v>7189</v>
      </c>
      <c r="E686" t="s">
        <v>7438</v>
      </c>
      <c r="F686" t="s">
        <v>8644</v>
      </c>
      <c r="G686" t="s">
        <v>10808</v>
      </c>
      <c r="H686" t="s">
        <v>12624</v>
      </c>
      <c r="I686" s="1">
        <v>1074.0470705379898</v>
      </c>
      <c r="J686" s="1">
        <v>517.54905541858091</v>
      </c>
      <c r="K686" s="1">
        <v>100.32307801728477</v>
      </c>
      <c r="L686" s="1">
        <v>9.4421720486856255</v>
      </c>
      <c r="M686" s="1">
        <v>1699.5909687634125</v>
      </c>
      <c r="N686" s="1">
        <v>120.38769362074173</v>
      </c>
      <c r="O686" s="1">
        <v>84.979548438170625</v>
      </c>
      <c r="P686" s="1">
        <v>0</v>
      </c>
      <c r="Q686" s="1">
        <v>93.831584733813401</v>
      </c>
      <c r="R686" s="1">
        <v>12.19200401170928</v>
      </c>
      <c r="S686" s="1">
        <v>165.23801085199844</v>
      </c>
      <c r="T686" s="1">
        <v>401.29231206913909</v>
      </c>
      <c r="U686" s="1">
        <v>129.82986566942736</v>
      </c>
      <c r="V686" s="1">
        <v>21.244887109542656</v>
      </c>
      <c r="W686" s="1">
        <v>0</v>
      </c>
      <c r="X686" s="1">
        <v>979.62535005113364</v>
      </c>
      <c r="Y686" s="1">
        <v>3552.6172333179666</v>
      </c>
      <c r="Z686" s="1">
        <v>1232.2034523534742</v>
      </c>
      <c r="AA686" s="1">
        <v>8090.2920753074013</v>
      </c>
      <c r="AB686" s="1">
        <v>0</v>
      </c>
      <c r="AC686" s="1">
        <v>1675.6314571898729</v>
      </c>
      <c r="AD686" s="1">
        <v>482.0217028138951</v>
      </c>
      <c r="AE686" s="1">
        <v>731.76833377313596</v>
      </c>
      <c r="AF686" s="1">
        <v>1331.2894060981841</v>
      </c>
      <c r="AG686" s="1">
        <v>289.9615879672495</v>
      </c>
      <c r="AH686" s="1">
        <v>1860.360529463275</v>
      </c>
      <c r="AI686" s="1">
        <v>276.18353242405453</v>
      </c>
      <c r="AJ686" s="1">
        <v>272.14334123892303</v>
      </c>
      <c r="AK686" s="1">
        <v>224.25158615628359</v>
      </c>
      <c r="AL686" s="1">
        <v>25428.296875</v>
      </c>
      <c r="AM686" s="1">
        <v>19154.4296875</v>
      </c>
      <c r="AN686" s="1">
        <v>6273.8662109375</v>
      </c>
      <c r="AO686" t="s">
        <v>13496</v>
      </c>
    </row>
    <row r="687" spans="1:41" x14ac:dyDescent="0.25">
      <c r="A687" s="1">
        <v>2015</v>
      </c>
      <c r="B687" t="s">
        <v>678</v>
      </c>
      <c r="C687" t="s">
        <v>6985</v>
      </c>
      <c r="D687" t="s">
        <v>7189</v>
      </c>
      <c r="E687" t="s">
        <v>7438</v>
      </c>
      <c r="F687" t="s">
        <v>8644</v>
      </c>
      <c r="G687" t="s">
        <v>10808</v>
      </c>
      <c r="H687" t="s">
        <v>12624</v>
      </c>
      <c r="I687" s="1">
        <v>0</v>
      </c>
      <c r="J687" s="1">
        <v>1385.3600057231745</v>
      </c>
      <c r="K687" s="1">
        <v>61.299115297485599</v>
      </c>
      <c r="L687" s="1">
        <v>502.65274543938187</v>
      </c>
      <c r="M687" s="1">
        <v>2655.8607941576852</v>
      </c>
      <c r="N687" s="1">
        <v>718.42563128653114</v>
      </c>
      <c r="O687" s="1">
        <v>70.800478168595859</v>
      </c>
      <c r="P687" s="1">
        <v>36.779469178491361</v>
      </c>
      <c r="Q687" s="1">
        <v>0</v>
      </c>
      <c r="R687" s="1">
        <v>592.04614943965566</v>
      </c>
      <c r="S687" s="1">
        <v>674.29026827234156</v>
      </c>
      <c r="T687" s="1">
        <v>6.1299115297485596</v>
      </c>
      <c r="U687" s="1">
        <v>138.93076687483327</v>
      </c>
      <c r="V687" s="1">
        <v>147.11787671396544</v>
      </c>
      <c r="W687" s="1">
        <v>0</v>
      </c>
      <c r="X687" s="1">
        <v>214.24933502033804</v>
      </c>
      <c r="Y687" s="1">
        <v>915.80878254443485</v>
      </c>
      <c r="Z687" s="1">
        <v>980.78584475976959</v>
      </c>
      <c r="AA687" s="1">
        <v>5555.9079631835693</v>
      </c>
      <c r="AB687" s="1">
        <v>239.06654966019383</v>
      </c>
      <c r="AC687" s="1">
        <v>0</v>
      </c>
      <c r="AD687" s="1">
        <v>1274.5312052653203</v>
      </c>
      <c r="AE687" s="1">
        <v>533.30230308812463</v>
      </c>
      <c r="AF687" s="1">
        <v>962.3961101705238</v>
      </c>
      <c r="AG687" s="1">
        <v>1953.1859522485997</v>
      </c>
      <c r="AH687" s="1">
        <v>1393.9418818648223</v>
      </c>
      <c r="AI687" s="1">
        <v>682.87214441398953</v>
      </c>
      <c r="AJ687" s="1">
        <v>578.49599621445896</v>
      </c>
      <c r="AK687" s="1">
        <v>123.8242129009209</v>
      </c>
      <c r="AL687" s="1">
        <v>22398.060546875</v>
      </c>
      <c r="AM687" s="1">
        <v>15001.1953125</v>
      </c>
      <c r="AN687" s="1">
        <v>7396.86572265625</v>
      </c>
      <c r="AO687" t="s">
        <v>13497</v>
      </c>
    </row>
    <row r="688" spans="1:41" x14ac:dyDescent="0.25">
      <c r="A688" s="1">
        <v>2015</v>
      </c>
      <c r="B688" t="s">
        <v>679</v>
      </c>
      <c r="C688" t="s">
        <v>6985</v>
      </c>
      <c r="D688" t="s">
        <v>7189</v>
      </c>
      <c r="E688" t="s">
        <v>7438</v>
      </c>
      <c r="F688" t="s">
        <v>8644</v>
      </c>
      <c r="G688" t="s">
        <v>10809</v>
      </c>
      <c r="H688" t="s">
        <v>12624</v>
      </c>
      <c r="I688" s="1">
        <v>910</v>
      </c>
      <c r="J688" s="1">
        <v>438.5</v>
      </c>
      <c r="K688" s="1">
        <v>66.436499999999995</v>
      </c>
      <c r="L688" s="1">
        <v>8</v>
      </c>
      <c r="M688" s="1">
        <v>1440</v>
      </c>
      <c r="N688" s="1">
        <v>102</v>
      </c>
      <c r="O688" s="1">
        <v>72</v>
      </c>
      <c r="P688" s="1">
        <v>0</v>
      </c>
      <c r="Q688" s="1">
        <v>79.5</v>
      </c>
      <c r="R688" s="1">
        <v>10.329829999999999</v>
      </c>
      <c r="S688" s="1">
        <v>199.40031496229511</v>
      </c>
      <c r="T688" s="1">
        <v>340</v>
      </c>
      <c r="U688" s="1">
        <v>110</v>
      </c>
      <c r="V688" s="1">
        <v>18</v>
      </c>
      <c r="W688" s="1">
        <v>0</v>
      </c>
      <c r="X688" s="1">
        <v>830</v>
      </c>
      <c r="Y688" s="1">
        <v>3010</v>
      </c>
      <c r="Z688" s="1">
        <v>1044</v>
      </c>
      <c r="AA688" s="1">
        <v>6854.6025499999996</v>
      </c>
      <c r="AB688" s="1">
        <v>0</v>
      </c>
      <c r="AC688" s="1">
        <v>1453.8</v>
      </c>
      <c r="AD688" s="1">
        <v>408.399</v>
      </c>
      <c r="AE688" s="1">
        <v>620</v>
      </c>
      <c r="AF688" s="1">
        <v>1127.9518307726689</v>
      </c>
      <c r="AG688" s="1">
        <v>245.67363227202611</v>
      </c>
      <c r="AH688" s="1">
        <v>1576.214048946284</v>
      </c>
      <c r="AI688" s="1">
        <v>234</v>
      </c>
      <c r="AJ688" s="1">
        <v>230.57689678662959</v>
      </c>
      <c r="AK688" s="1">
        <v>190</v>
      </c>
      <c r="AL688" s="1">
        <v>21619.384765625</v>
      </c>
      <c r="AM688" s="1">
        <v>16262.935546875</v>
      </c>
      <c r="AN688" s="1">
        <v>5356.44970703125</v>
      </c>
      <c r="AO688" t="s">
        <v>13498</v>
      </c>
    </row>
    <row r="689" spans="1:41" x14ac:dyDescent="0.25">
      <c r="A689" s="1">
        <v>2015</v>
      </c>
      <c r="B689" t="s">
        <v>680</v>
      </c>
      <c r="C689" t="s">
        <v>6985</v>
      </c>
      <c r="D689" t="s">
        <v>7189</v>
      </c>
      <c r="E689" t="s">
        <v>7438</v>
      </c>
      <c r="F689" t="s">
        <v>8644</v>
      </c>
      <c r="G689" t="s">
        <v>10809</v>
      </c>
      <c r="H689" t="s">
        <v>12624</v>
      </c>
      <c r="I689" s="1">
        <v>887.4</v>
      </c>
      <c r="J689" s="1">
        <v>2093</v>
      </c>
      <c r="K689" s="1">
        <v>66.436499999999995</v>
      </c>
      <c r="L689" s="1">
        <v>18</v>
      </c>
      <c r="M689" s="1">
        <v>6179.3959999999997</v>
      </c>
      <c r="N689" s="1">
        <v>567.19104000000004</v>
      </c>
      <c r="O689" s="1">
        <v>70</v>
      </c>
      <c r="P689" s="1">
        <v>0</v>
      </c>
      <c r="Q689" s="1">
        <v>155.92500000000001</v>
      </c>
      <c r="R689" s="1">
        <v>709.54355971909013</v>
      </c>
      <c r="S689" s="1">
        <v>574.58138695532796</v>
      </c>
      <c r="T689" s="1">
        <v>300</v>
      </c>
      <c r="U689" s="1">
        <v>131.30000000000001</v>
      </c>
      <c r="V689" s="1">
        <v>122</v>
      </c>
      <c r="W689" s="1">
        <v>0</v>
      </c>
      <c r="X689" s="1">
        <v>830</v>
      </c>
      <c r="Y689" s="1">
        <v>3010</v>
      </c>
      <c r="Z689" s="1">
        <v>2090</v>
      </c>
      <c r="AA689" s="1">
        <v>4929.6513089650534</v>
      </c>
      <c r="AB689" s="1">
        <v>516</v>
      </c>
      <c r="AC689" s="1">
        <v>1453.8</v>
      </c>
      <c r="AD689" s="1">
        <v>1300.4352899999999</v>
      </c>
      <c r="AE689" s="1">
        <v>2735</v>
      </c>
      <c r="AF689" s="1">
        <v>510.47544221308829</v>
      </c>
      <c r="AG689" s="1">
        <v>7371</v>
      </c>
      <c r="AH689" s="1">
        <v>2109.0695653393032</v>
      </c>
      <c r="AI689" s="1">
        <v>234</v>
      </c>
      <c r="AJ689" s="1">
        <v>2526.9317923596741</v>
      </c>
      <c r="AK689" s="1">
        <v>190</v>
      </c>
      <c r="AL689" s="1">
        <v>41681.13671875</v>
      </c>
      <c r="AM689" s="1">
        <v>29311.216796875</v>
      </c>
      <c r="AN689" s="1">
        <v>12369.9189453125</v>
      </c>
      <c r="AO689" t="s">
        <v>13499</v>
      </c>
    </row>
    <row r="690" spans="1:41" x14ac:dyDescent="0.25">
      <c r="A690" s="1">
        <v>2015</v>
      </c>
      <c r="B690" t="s">
        <v>681</v>
      </c>
      <c r="C690" t="s">
        <v>6985</v>
      </c>
      <c r="D690" t="s">
        <v>7189</v>
      </c>
      <c r="E690" t="s">
        <v>7438</v>
      </c>
      <c r="F690" t="s">
        <v>8644</v>
      </c>
      <c r="G690" t="s">
        <v>10809</v>
      </c>
      <c r="H690" t="s">
        <v>12624</v>
      </c>
      <c r="I690" s="1"/>
      <c r="J690" s="1">
        <v>1154.8599999999999</v>
      </c>
      <c r="K690" s="1">
        <v>52</v>
      </c>
      <c r="L690" s="1">
        <v>426.56400000000002</v>
      </c>
      <c r="M690" s="1">
        <v>2220.4703125000001</v>
      </c>
      <c r="N690" s="1">
        <v>610.02599999999995</v>
      </c>
      <c r="O690" s="1">
        <v>60.673593749999988</v>
      </c>
      <c r="P690" s="1">
        <v>30.6</v>
      </c>
      <c r="Q690" s="1">
        <v>0</v>
      </c>
      <c r="R690" s="1">
        <v>492.44129665295532</v>
      </c>
      <c r="S690" s="1">
        <v>564</v>
      </c>
      <c r="T690" s="1">
        <v>5.125</v>
      </c>
      <c r="U690" s="1">
        <v>110</v>
      </c>
      <c r="V690" s="1">
        <v>123</v>
      </c>
      <c r="W690" s="1">
        <v>0</v>
      </c>
      <c r="X690" s="1">
        <v>185</v>
      </c>
      <c r="Y690" s="1">
        <v>775</v>
      </c>
      <c r="Z690" s="1">
        <v>819.2</v>
      </c>
      <c r="AA690" s="1">
        <v>4720.9478243602316</v>
      </c>
      <c r="AB690" s="1">
        <v>195</v>
      </c>
      <c r="AC690" s="1"/>
      <c r="AD690" s="1">
        <v>1064.5504000000001</v>
      </c>
      <c r="AE690" s="1">
        <v>446.15384615384619</v>
      </c>
      <c r="AF690" s="1">
        <v>816.71399999999994</v>
      </c>
      <c r="AG690" s="1">
        <v>1643.484922584001</v>
      </c>
      <c r="AH690" s="1">
        <v>1188.165</v>
      </c>
      <c r="AI690" s="1">
        <v>568.14</v>
      </c>
      <c r="AJ690" s="1">
        <v>493.33597777633997</v>
      </c>
      <c r="AK690" s="1">
        <v>104</v>
      </c>
      <c r="AL690" s="1">
        <v>18869.453125</v>
      </c>
      <c r="AM690" s="1">
        <v>12662.3291015625</v>
      </c>
      <c r="AN690" s="1">
        <v>6207.12451171875</v>
      </c>
      <c r="AO690" t="s">
        <v>13500</v>
      </c>
    </row>
    <row r="691" spans="1:41" x14ac:dyDescent="0.25">
      <c r="A691" s="1">
        <v>2015</v>
      </c>
      <c r="B691" t="s">
        <v>682</v>
      </c>
      <c r="C691" t="s">
        <v>6985</v>
      </c>
      <c r="D691" t="s">
        <v>7189</v>
      </c>
      <c r="E691" t="s">
        <v>7438</v>
      </c>
      <c r="F691" t="s">
        <v>8645</v>
      </c>
      <c r="G691" t="s">
        <v>10810</v>
      </c>
      <c r="H691" t="s">
        <v>12624</v>
      </c>
      <c r="I691" s="1">
        <v>979.62535005113364</v>
      </c>
      <c r="J691" s="1">
        <v>1254.6286109691025</v>
      </c>
      <c r="K691" s="1">
        <v>128.64959416334165</v>
      </c>
      <c r="L691" s="1">
        <v>172.31963988851265</v>
      </c>
      <c r="M691" s="1">
        <v>531.12217773856639</v>
      </c>
      <c r="N691" s="1">
        <v>4108.5251126843332</v>
      </c>
      <c r="O691" s="1">
        <v>116.84687910248462</v>
      </c>
      <c r="P691" s="1">
        <v>1893.1554957614678</v>
      </c>
      <c r="Q691" s="1">
        <v>86.45016673475341</v>
      </c>
      <c r="R691" s="1">
        <v>2668.5938752597749</v>
      </c>
      <c r="S691" s="1">
        <v>261.71167867348834</v>
      </c>
      <c r="T691" s="1">
        <v>2655.6108886928323</v>
      </c>
      <c r="U691" s="1">
        <v>0</v>
      </c>
      <c r="V691" s="1">
        <v>887.56417257644875</v>
      </c>
      <c r="W691" s="1">
        <v>2174.6927397371273</v>
      </c>
      <c r="X691" s="1">
        <v>938.31584733813406</v>
      </c>
      <c r="Y691" s="1">
        <v>0</v>
      </c>
      <c r="Z691" s="1">
        <v>230.15294368671212</v>
      </c>
      <c r="AA691" s="1">
        <v>8649.7760947182051</v>
      </c>
      <c r="AB691" s="1">
        <v>0</v>
      </c>
      <c r="AC691" s="1">
        <v>958.73454439341663</v>
      </c>
      <c r="AD691" s="1">
        <v>806.95162871079538</v>
      </c>
      <c r="AE691" s="1">
        <v>11022.842401310361</v>
      </c>
      <c r="AF691" s="1">
        <v>4636.6120226599032</v>
      </c>
      <c r="AG691" s="1">
        <v>1655.8317773674414</v>
      </c>
      <c r="AH691" s="1">
        <v>1761.7554158924315</v>
      </c>
      <c r="AI691" s="1">
        <v>14511.43816732372</v>
      </c>
      <c r="AJ691" s="1">
        <v>615.07600970731346</v>
      </c>
      <c r="AK691" s="1">
        <v>601.9384681037086</v>
      </c>
      <c r="AL691" s="1">
        <v>64308.91796875</v>
      </c>
      <c r="AM691" s="1">
        <v>39819.88671875</v>
      </c>
      <c r="AN691" s="1">
        <v>24489.033203125</v>
      </c>
      <c r="AO691" t="s">
        <v>13501</v>
      </c>
    </row>
    <row r="692" spans="1:41" x14ac:dyDescent="0.25">
      <c r="A692" s="1">
        <v>2015</v>
      </c>
      <c r="B692" t="s">
        <v>683</v>
      </c>
      <c r="C692" t="s">
        <v>6985</v>
      </c>
      <c r="D692" t="s">
        <v>7189</v>
      </c>
      <c r="E692" t="s">
        <v>7438</v>
      </c>
      <c r="F692" t="s">
        <v>8645</v>
      </c>
      <c r="G692" t="s">
        <v>10810</v>
      </c>
      <c r="H692" t="s">
        <v>12624</v>
      </c>
      <c r="I692" s="1">
        <v>1434.399297961163</v>
      </c>
      <c r="J692" s="1">
        <v>816.50421576250812</v>
      </c>
      <c r="K692" s="1">
        <v>110.33840753547408</v>
      </c>
      <c r="L692" s="1">
        <v>49.039292237988477</v>
      </c>
      <c r="M692" s="1">
        <v>551.69203767737031</v>
      </c>
      <c r="N692" s="1">
        <v>2944.3612790418042</v>
      </c>
      <c r="O692" s="1">
        <v>180.21939897460766</v>
      </c>
      <c r="P692" s="1">
        <v>2139.3391238822473</v>
      </c>
      <c r="Q692" s="1">
        <v>15.508676170263856</v>
      </c>
      <c r="R692" s="1">
        <v>1915.0184264248119</v>
      </c>
      <c r="S692" s="1">
        <v>2421.315054250681</v>
      </c>
      <c r="T692" s="1">
        <v>5093.9564812210529</v>
      </c>
      <c r="U692" s="1">
        <v>0</v>
      </c>
      <c r="V692" s="1">
        <v>156.61923958507569</v>
      </c>
      <c r="W692" s="1">
        <v>1327.0032357001451</v>
      </c>
      <c r="X692" s="1">
        <v>1251.7279343746559</v>
      </c>
      <c r="Y692" s="1">
        <v>0</v>
      </c>
      <c r="Z692" s="1">
        <v>324.88531107667364</v>
      </c>
      <c r="AA692" s="1">
        <v>17735.365380723335</v>
      </c>
      <c r="AB692" s="1">
        <v>879.02931336594349</v>
      </c>
      <c r="AC692" s="1">
        <v>2274.3909440401708</v>
      </c>
      <c r="AD692" s="1">
        <v>3366.7926085990975</v>
      </c>
      <c r="AE692" s="1">
        <v>14148.937665730758</v>
      </c>
      <c r="AF692" s="1">
        <v>2513.2637271969093</v>
      </c>
      <c r="AG692" s="1">
        <v>1506.2632334380753</v>
      </c>
      <c r="AH692" s="1">
        <v>735.58938356982719</v>
      </c>
      <c r="AI692" s="1">
        <v>17126.972814117475</v>
      </c>
      <c r="AJ692" s="1">
        <v>377.57164409498375</v>
      </c>
      <c r="AK692" s="1">
        <v>582.34159532611318</v>
      </c>
      <c r="AL692" s="1">
        <v>81978.453125</v>
      </c>
      <c r="AM692" s="1">
        <v>48351.46875</v>
      </c>
      <c r="AN692" s="1">
        <v>33626.9765625</v>
      </c>
      <c r="AO692" t="s">
        <v>13502</v>
      </c>
    </row>
    <row r="693" spans="1:41" x14ac:dyDescent="0.25">
      <c r="A693" s="1">
        <v>2015</v>
      </c>
      <c r="B693" t="s">
        <v>684</v>
      </c>
      <c r="C693" t="s">
        <v>6985</v>
      </c>
      <c r="D693" t="s">
        <v>7189</v>
      </c>
      <c r="E693" t="s">
        <v>7438</v>
      </c>
      <c r="F693" t="s">
        <v>8645</v>
      </c>
      <c r="G693" t="s">
        <v>10810</v>
      </c>
      <c r="H693" t="s">
        <v>12624</v>
      </c>
      <c r="I693" s="1">
        <v>1204.2306825536659</v>
      </c>
      <c r="J693" s="1">
        <v>1130.9255573510197</v>
      </c>
      <c r="K693" s="1">
        <v>131.9207481390448</v>
      </c>
      <c r="L693" s="1">
        <v>266.26206046412716</v>
      </c>
      <c r="M693" s="1">
        <v>544.62694185844191</v>
      </c>
      <c r="N693" s="1">
        <v>2058.139161872587</v>
      </c>
      <c r="O693" s="1">
        <v>116.18708092980094</v>
      </c>
      <c r="P693" s="1">
        <v>1941.1956546346491</v>
      </c>
      <c r="Q693" s="1">
        <v>148.17483664828677</v>
      </c>
      <c r="R693" s="1">
        <v>2735.8602545301487</v>
      </c>
      <c r="S693" s="1">
        <v>462.42643258164156</v>
      </c>
      <c r="T693" s="1">
        <v>3751.8744883581553</v>
      </c>
      <c r="U693" s="1">
        <v>0</v>
      </c>
      <c r="V693" s="1">
        <v>9699.2006934523397</v>
      </c>
      <c r="W693" s="1">
        <v>2243.8630004567804</v>
      </c>
      <c r="X693" s="1">
        <v>934.33777581048253</v>
      </c>
      <c r="Y693" s="1">
        <v>0</v>
      </c>
      <c r="Z693" s="1">
        <v>726.16925581125588</v>
      </c>
      <c r="AA693" s="1">
        <v>18664.319237942003</v>
      </c>
      <c r="AB693" s="1">
        <v>154.91610790640124</v>
      </c>
      <c r="AC693" s="1">
        <v>983.11214415913844</v>
      </c>
      <c r="AD693" s="1">
        <v>3486.6517576414076</v>
      </c>
      <c r="AE693" s="1">
        <v>11104.338203447121</v>
      </c>
      <c r="AF693" s="1">
        <v>5950.9064236124213</v>
      </c>
      <c r="AG693" s="1">
        <v>4077.4403713802017</v>
      </c>
      <c r="AH693" s="1">
        <v>726.16925581125588</v>
      </c>
      <c r="AI693" s="1">
        <v>14880.418333665652</v>
      </c>
      <c r="AJ693" s="1">
        <v>376.07411359998201</v>
      </c>
      <c r="AK693" s="1">
        <v>617.24386743956745</v>
      </c>
      <c r="AL693" s="1">
        <v>89116.9921875</v>
      </c>
      <c r="AM693" s="1">
        <v>61066.3515625</v>
      </c>
      <c r="AN693" s="1">
        <v>28050.634765625</v>
      </c>
      <c r="AO693" t="s">
        <v>13503</v>
      </c>
    </row>
    <row r="694" spans="1:41" x14ac:dyDescent="0.25">
      <c r="A694" s="1">
        <v>2015</v>
      </c>
      <c r="B694" t="s">
        <v>685</v>
      </c>
      <c r="C694" t="s">
        <v>6985</v>
      </c>
      <c r="D694" t="s">
        <v>7189</v>
      </c>
      <c r="E694" t="s">
        <v>7438</v>
      </c>
      <c r="F694" t="s">
        <v>8645</v>
      </c>
      <c r="G694" t="s">
        <v>10811</v>
      </c>
      <c r="H694" t="s">
        <v>12624</v>
      </c>
      <c r="I694" s="1">
        <v>830</v>
      </c>
      <c r="J694" s="1">
        <v>1063</v>
      </c>
      <c r="K694" s="1">
        <v>111.4089</v>
      </c>
      <c r="L694" s="1">
        <v>146</v>
      </c>
      <c r="M694" s="1">
        <v>450</v>
      </c>
      <c r="N694" s="1">
        <v>3481</v>
      </c>
      <c r="O694" s="1">
        <v>99</v>
      </c>
      <c r="P694" s="1">
        <v>1604</v>
      </c>
      <c r="Q694" s="1">
        <v>73.245999999999995</v>
      </c>
      <c r="R694" s="1">
        <v>2261</v>
      </c>
      <c r="S694" s="1">
        <v>221.73853839904919</v>
      </c>
      <c r="T694" s="1">
        <v>2250</v>
      </c>
      <c r="U694" s="1"/>
      <c r="V694" s="1">
        <v>752</v>
      </c>
      <c r="W694" s="1">
        <v>1842.5360000000001</v>
      </c>
      <c r="X694" s="1">
        <v>795</v>
      </c>
      <c r="Y694" s="1">
        <v>0</v>
      </c>
      <c r="Z694" s="1">
        <v>195</v>
      </c>
      <c r="AA694" s="1">
        <v>7328.632480000002</v>
      </c>
      <c r="AB694" s="1"/>
      <c r="AC694" s="1">
        <v>831.8</v>
      </c>
      <c r="AD694" s="1">
        <v>683.7</v>
      </c>
      <c r="AE694" s="1">
        <v>9339</v>
      </c>
      <c r="AF694" s="1">
        <v>3928.4283308989961</v>
      </c>
      <c r="AG694" s="1">
        <v>1402.9244702000001</v>
      </c>
      <c r="AH694" s="1">
        <v>1492.669616108232</v>
      </c>
      <c r="AI694" s="1">
        <v>12295</v>
      </c>
      <c r="AJ694" s="1">
        <v>521.13094871465182</v>
      </c>
      <c r="AK694" s="1">
        <v>510</v>
      </c>
      <c r="AL694" s="1">
        <v>54508.21875</v>
      </c>
      <c r="AM694" s="1">
        <v>33757.1640625</v>
      </c>
      <c r="AN694" s="1">
        <v>20751.052734375</v>
      </c>
      <c r="AO694" t="s">
        <v>13504</v>
      </c>
    </row>
    <row r="695" spans="1:41" x14ac:dyDescent="0.25">
      <c r="A695" s="1">
        <v>2015</v>
      </c>
      <c r="B695" t="s">
        <v>686</v>
      </c>
      <c r="C695" t="s">
        <v>6985</v>
      </c>
      <c r="D695" t="s">
        <v>7189</v>
      </c>
      <c r="E695" t="s">
        <v>7438</v>
      </c>
      <c r="F695" t="s">
        <v>8645</v>
      </c>
      <c r="G695" t="s">
        <v>10811</v>
      </c>
      <c r="H695" t="s">
        <v>12624</v>
      </c>
      <c r="I695" s="1">
        <v>1014.9</v>
      </c>
      <c r="J695" s="1">
        <v>1873.12</v>
      </c>
      <c r="K695" s="1">
        <v>111.4089</v>
      </c>
      <c r="L695" s="1">
        <v>220</v>
      </c>
      <c r="M695" s="1">
        <v>450</v>
      </c>
      <c r="N695" s="1">
        <v>1724.3526300000001</v>
      </c>
      <c r="O695" s="1">
        <v>97</v>
      </c>
      <c r="P695" s="1">
        <v>1604</v>
      </c>
      <c r="Q695" s="1">
        <v>122.43</v>
      </c>
      <c r="R695" s="1">
        <v>2291.9432493982422</v>
      </c>
      <c r="S695" s="1">
        <v>382.08152896671322</v>
      </c>
      <c r="T695" s="1">
        <v>3100</v>
      </c>
      <c r="U695" s="1"/>
      <c r="V695" s="1">
        <v>8174</v>
      </c>
      <c r="W695" s="1">
        <v>1854</v>
      </c>
      <c r="X695" s="1">
        <v>795</v>
      </c>
      <c r="Y695" s="1">
        <v>0</v>
      </c>
      <c r="Z695" s="1">
        <v>600</v>
      </c>
      <c r="AA695" s="1">
        <v>15736.251885993959</v>
      </c>
      <c r="AB695" s="1">
        <v>130</v>
      </c>
      <c r="AC695" s="1">
        <v>831.8</v>
      </c>
      <c r="AD695" s="1">
        <v>2880.8587499999999</v>
      </c>
      <c r="AE695" s="1">
        <v>9175</v>
      </c>
      <c r="AF695" s="1">
        <v>3954.0340836572632</v>
      </c>
      <c r="AG695" s="1">
        <v>3434</v>
      </c>
      <c r="AH695" s="1">
        <v>621.73630000000003</v>
      </c>
      <c r="AI695" s="1">
        <v>12295</v>
      </c>
      <c r="AJ695" s="1">
        <v>321.98956853482781</v>
      </c>
      <c r="AK695" s="1">
        <v>510</v>
      </c>
      <c r="AL695" s="1">
        <v>74304.9140625</v>
      </c>
      <c r="AM695" s="1">
        <v>51077.8203125</v>
      </c>
      <c r="AN695" s="1">
        <v>23227.0859375</v>
      </c>
      <c r="AO695" t="s">
        <v>13505</v>
      </c>
    </row>
    <row r="696" spans="1:41" x14ac:dyDescent="0.25">
      <c r="A696" s="1">
        <v>2015</v>
      </c>
      <c r="B696" t="s">
        <v>687</v>
      </c>
      <c r="C696" t="s">
        <v>6985</v>
      </c>
      <c r="D696" t="s">
        <v>7189</v>
      </c>
      <c r="E696" t="s">
        <v>7438</v>
      </c>
      <c r="F696" t="s">
        <v>8645</v>
      </c>
      <c r="G696" t="s">
        <v>10811</v>
      </c>
      <c r="H696" t="s">
        <v>12624</v>
      </c>
      <c r="I696" s="1">
        <v>1216.8</v>
      </c>
      <c r="J696" s="1">
        <v>680.65200000000004</v>
      </c>
      <c r="K696" s="1">
        <v>93</v>
      </c>
      <c r="L696" s="1">
        <v>41.616</v>
      </c>
      <c r="M696" s="1">
        <v>461.24999999999989</v>
      </c>
      <c r="N696" s="1">
        <v>2500.1014097900388</v>
      </c>
      <c r="O696" s="1">
        <v>154.44187500000001</v>
      </c>
      <c r="P696" s="1">
        <v>1779.9</v>
      </c>
      <c r="Q696" s="1">
        <v>12.9536</v>
      </c>
      <c r="R696" s="1">
        <v>1592.838933105932</v>
      </c>
      <c r="S696" s="1">
        <v>2024</v>
      </c>
      <c r="T696" s="1">
        <v>4258.875</v>
      </c>
      <c r="U696" s="1"/>
      <c r="V696" s="1">
        <v>131.19999999999999</v>
      </c>
      <c r="W696" s="1">
        <v>1099.7183898400001</v>
      </c>
      <c r="X696" s="1">
        <v>1081</v>
      </c>
      <c r="Y696" s="1">
        <v>0</v>
      </c>
      <c r="Z696" s="1">
        <v>271.36</v>
      </c>
      <c r="AA696" s="1">
        <v>15070.036286271221</v>
      </c>
      <c r="AB696" s="1">
        <v>717</v>
      </c>
      <c r="AC696" s="1">
        <v>1949.0754300000001</v>
      </c>
      <c r="AD696" s="1">
        <v>2812.1088</v>
      </c>
      <c r="AE696" s="1">
        <v>11836.819233675211</v>
      </c>
      <c r="AF696" s="1">
        <v>2132.8200000000002</v>
      </c>
      <c r="AG696" s="1">
        <v>1267.427154464307</v>
      </c>
      <c r="AH696" s="1">
        <v>627</v>
      </c>
      <c r="AI696" s="1">
        <v>14249.4</v>
      </c>
      <c r="AJ696" s="1">
        <v>321.98956853482781</v>
      </c>
      <c r="AK696" s="1">
        <v>486</v>
      </c>
      <c r="AL696" s="1">
        <v>68869.3828125</v>
      </c>
      <c r="AM696" s="1">
        <v>40805.58984375</v>
      </c>
      <c r="AN696" s="1">
        <v>28063.79296875</v>
      </c>
      <c r="AO696" t="s">
        <v>13506</v>
      </c>
    </row>
    <row r="697" spans="1:41" x14ac:dyDescent="0.25">
      <c r="A697" s="1">
        <v>2015</v>
      </c>
      <c r="B697" t="s">
        <v>688</v>
      </c>
      <c r="C697" t="s">
        <v>6985</v>
      </c>
      <c r="D697" t="s">
        <v>7189</v>
      </c>
      <c r="E697" t="s">
        <v>7438</v>
      </c>
      <c r="F697" t="s">
        <v>8646</v>
      </c>
      <c r="G697" t="s">
        <v>10812</v>
      </c>
      <c r="H697" t="s">
        <v>12624</v>
      </c>
      <c r="I697" s="1">
        <v>2053.6724205891237</v>
      </c>
      <c r="J697" s="1">
        <v>1772.1776663876833</v>
      </c>
      <c r="K697" s="1">
        <v>270.28217489362601</v>
      </c>
      <c r="L697" s="1">
        <v>181.7618119371983</v>
      </c>
      <c r="M697" s="1">
        <v>2357.0021976531493</v>
      </c>
      <c r="N697" s="1">
        <v>4228.9128063050748</v>
      </c>
      <c r="O697" s="1">
        <v>429.61882821519595</v>
      </c>
      <c r="P697" s="1">
        <v>1893.1554957614678</v>
      </c>
      <c r="Q697" s="1">
        <v>180.28175146856682</v>
      </c>
      <c r="R697" s="1">
        <v>2787.0103148191974</v>
      </c>
      <c r="S697" s="1">
        <v>426.9496895254868</v>
      </c>
      <c r="T697" s="1">
        <v>3115.9167760662563</v>
      </c>
      <c r="U697" s="1">
        <v>129.82986566942736</v>
      </c>
      <c r="V697" s="1">
        <v>1085.8497855988469</v>
      </c>
      <c r="W697" s="1">
        <v>2233.7063150414124</v>
      </c>
      <c r="X697" s="1">
        <v>2213.0090739106936</v>
      </c>
      <c r="Y697" s="1">
        <v>3552.6172333179666</v>
      </c>
      <c r="Z697" s="1">
        <v>1462.3563960401862</v>
      </c>
      <c r="AA697" s="1">
        <v>16740.068170025603</v>
      </c>
      <c r="AB697" s="1">
        <v>0</v>
      </c>
      <c r="AC697" s="1">
        <v>2634.3660015832897</v>
      </c>
      <c r="AD697" s="1">
        <v>1288.9733315246904</v>
      </c>
      <c r="AE697" s="1">
        <v>11754.610735083497</v>
      </c>
      <c r="AF697" s="1">
        <v>5967.9014287580894</v>
      </c>
      <c r="AG697" s="1">
        <v>3905.2927968890112</v>
      </c>
      <c r="AH697" s="1">
        <v>3865.4809256264225</v>
      </c>
      <c r="AI697" s="1">
        <v>14787.621699747775</v>
      </c>
      <c r="AJ697" s="1">
        <v>887.21935094623643</v>
      </c>
      <c r="AK697" s="1">
        <v>826.19005425999228</v>
      </c>
      <c r="AL697" s="1">
        <v>93031.8359375</v>
      </c>
      <c r="AM697" s="1">
        <v>61217.08203125</v>
      </c>
      <c r="AN697" s="1">
        <v>31814.75</v>
      </c>
      <c r="AO697" t="s">
        <v>13507</v>
      </c>
    </row>
    <row r="698" spans="1:41" x14ac:dyDescent="0.25">
      <c r="A698" s="1">
        <v>2015</v>
      </c>
      <c r="B698" t="s">
        <v>689</v>
      </c>
      <c r="C698" t="s">
        <v>6985</v>
      </c>
      <c r="D698" t="s">
        <v>7189</v>
      </c>
      <c r="E698" t="s">
        <v>7438</v>
      </c>
      <c r="F698" t="s">
        <v>8646</v>
      </c>
      <c r="G698" t="s">
        <v>10812</v>
      </c>
      <c r="H698" t="s">
        <v>12624</v>
      </c>
      <c r="I698" s="1">
        <v>1434.399297961163</v>
      </c>
      <c r="J698" s="1">
        <v>2201.8642214856827</v>
      </c>
      <c r="K698" s="1">
        <v>214.54690354119958</v>
      </c>
      <c r="L698" s="1">
        <v>551.69203767737031</v>
      </c>
      <c r="M698" s="1">
        <v>3317.8912393705295</v>
      </c>
      <c r="N698" s="1">
        <v>3662.7869103283356</v>
      </c>
      <c r="O698" s="1">
        <v>444.11209033028314</v>
      </c>
      <c r="P698" s="1">
        <v>2219.0279737689784</v>
      </c>
      <c r="Q698" s="1">
        <v>15.508676170263856</v>
      </c>
      <c r="R698" s="1">
        <v>2614.1011678535583</v>
      </c>
      <c r="S698" s="1">
        <v>3095.6053225230226</v>
      </c>
      <c r="T698" s="1">
        <v>5247.2042694647671</v>
      </c>
      <c r="U698" s="1">
        <v>138.93076687483327</v>
      </c>
      <c r="V698" s="1">
        <v>548.93357748898347</v>
      </c>
      <c r="W698" s="1">
        <v>1388.3023509976306</v>
      </c>
      <c r="X698" s="1">
        <v>1644.5183819119422</v>
      </c>
      <c r="Y698" s="1">
        <v>915.80878254443485</v>
      </c>
      <c r="Z698" s="1">
        <v>1305.6711558364432</v>
      </c>
      <c r="AA698" s="1">
        <v>23291.273343906902</v>
      </c>
      <c r="AB698" s="1">
        <v>1365.7442888279791</v>
      </c>
      <c r="AC698" s="1">
        <v>2274.3909440401708</v>
      </c>
      <c r="AD698" s="1">
        <v>4641.3238138644183</v>
      </c>
      <c r="AE698" s="1">
        <v>14682.239968818883</v>
      </c>
      <c r="AF698" s="1">
        <v>4088.6509903422893</v>
      </c>
      <c r="AG698" s="1">
        <v>6865.9205027281378</v>
      </c>
      <c r="AH698" s="1">
        <v>2252.1294960296209</v>
      </c>
      <c r="AI698" s="1">
        <v>17809.844958531467</v>
      </c>
      <c r="AJ698" s="1">
        <v>956.06764030944271</v>
      </c>
      <c r="AK698" s="1">
        <v>706.16580822703406</v>
      </c>
      <c r="AL698" s="1">
        <v>109894.6640625</v>
      </c>
      <c r="AM698" s="1">
        <v>67767.265625</v>
      </c>
      <c r="AN698" s="1">
        <v>42127.38671875</v>
      </c>
      <c r="AO698" t="s">
        <v>13508</v>
      </c>
    </row>
    <row r="699" spans="1:41" x14ac:dyDescent="0.25">
      <c r="A699" s="1">
        <v>2015</v>
      </c>
      <c r="B699" t="s">
        <v>690</v>
      </c>
      <c r="C699" t="s">
        <v>6985</v>
      </c>
      <c r="D699" t="s">
        <v>7189</v>
      </c>
      <c r="E699" t="s">
        <v>7438</v>
      </c>
      <c r="F699" t="s">
        <v>8646</v>
      </c>
      <c r="G699" t="s">
        <v>10812</v>
      </c>
      <c r="H699" t="s">
        <v>12624</v>
      </c>
      <c r="I699" s="1">
        <v>2257.176103479987</v>
      </c>
      <c r="J699" s="1">
        <v>2500.9174246053926</v>
      </c>
      <c r="K699" s="1">
        <v>252.94895744092079</v>
      </c>
      <c r="L699" s="1">
        <v>288.04713813846485</v>
      </c>
      <c r="M699" s="1">
        <v>8152.939450283201</v>
      </c>
      <c r="N699" s="1">
        <v>2748.5442792646149</v>
      </c>
      <c r="O699" s="1">
        <v>422.38845046354714</v>
      </c>
      <c r="P699" s="1">
        <v>1983.5555278903057</v>
      </c>
      <c r="Q699" s="1">
        <v>336.88807200223687</v>
      </c>
      <c r="R699" s="1">
        <v>3674.5227413934958</v>
      </c>
      <c r="S699" s="1">
        <v>1157.8319961955576</v>
      </c>
      <c r="T699" s="1">
        <v>4114.9591162637835</v>
      </c>
      <c r="U699" s="1">
        <v>157.33667209243876</v>
      </c>
      <c r="V699" s="1">
        <v>10086.490963218344</v>
      </c>
      <c r="W699" s="1">
        <v>2304.3771051077188</v>
      </c>
      <c r="X699" s="1">
        <v>2205.1339734801804</v>
      </c>
      <c r="Y699" s="1">
        <v>3642.949099986467</v>
      </c>
      <c r="Z699" s="1">
        <v>3255.6588302204636</v>
      </c>
      <c r="AA699" s="1">
        <v>24511.237959683785</v>
      </c>
      <c r="AB699" s="1">
        <v>899.23959511293845</v>
      </c>
      <c r="AC699" s="1">
        <v>2701.3496316178716</v>
      </c>
      <c r="AD699" s="1">
        <v>5060.5453022580668</v>
      </c>
      <c r="AE699" s="1">
        <v>14414.459727853429</v>
      </c>
      <c r="AF699" s="1">
        <v>6568.7257102487547</v>
      </c>
      <c r="AG699" s="1">
        <v>15638.054923895395</v>
      </c>
      <c r="AH699" s="1">
        <v>3310.5271383469621</v>
      </c>
      <c r="AI699" s="1">
        <v>15163.62434343204</v>
      </c>
      <c r="AJ699" s="1">
        <v>3327.7504247905681</v>
      </c>
      <c r="AK699" s="1">
        <v>847.19746511313178</v>
      </c>
      <c r="AL699" s="1">
        <v>141985.390625</v>
      </c>
      <c r="AM699" s="1">
        <v>98093.6640625</v>
      </c>
      <c r="AN699" s="1">
        <v>43891.71484375</v>
      </c>
      <c r="AO699" t="s">
        <v>13509</v>
      </c>
    </row>
    <row r="700" spans="1:41" x14ac:dyDescent="0.25">
      <c r="A700" s="1">
        <v>2015</v>
      </c>
      <c r="B700" t="s">
        <v>691</v>
      </c>
      <c r="C700" t="s">
        <v>6985</v>
      </c>
      <c r="D700" t="s">
        <v>7189</v>
      </c>
      <c r="E700" t="s">
        <v>7438</v>
      </c>
      <c r="F700" t="s">
        <v>8646</v>
      </c>
      <c r="G700" t="s">
        <v>10813</v>
      </c>
      <c r="H700" t="s">
        <v>12624</v>
      </c>
      <c r="I700" s="1">
        <v>1216.8</v>
      </c>
      <c r="J700" s="1">
        <v>1835.5119999999999</v>
      </c>
      <c r="K700" s="1">
        <v>181</v>
      </c>
      <c r="L700" s="1">
        <v>468.18</v>
      </c>
      <c r="M700" s="1">
        <v>2773.9703125000001</v>
      </c>
      <c r="N700" s="1">
        <v>3110.1274097900391</v>
      </c>
      <c r="O700" s="1">
        <v>380.58890624999998</v>
      </c>
      <c r="P700" s="1">
        <v>1846.2</v>
      </c>
      <c r="Q700" s="1">
        <v>12.9536</v>
      </c>
      <c r="R700" s="1">
        <v>2174.3091647469919</v>
      </c>
      <c r="S700" s="1">
        <v>2588</v>
      </c>
      <c r="T700" s="1">
        <v>4387</v>
      </c>
      <c r="U700" s="1">
        <v>110</v>
      </c>
      <c r="V700" s="1">
        <v>459.19999999999987</v>
      </c>
      <c r="W700" s="1">
        <v>1150.5183898400001</v>
      </c>
      <c r="X700" s="1">
        <v>1420.5</v>
      </c>
      <c r="Y700" s="1">
        <v>775</v>
      </c>
      <c r="Z700" s="1">
        <v>1090.56</v>
      </c>
      <c r="AA700" s="1">
        <v>19790.984110631449</v>
      </c>
      <c r="AB700" s="1">
        <v>1114</v>
      </c>
      <c r="AC700" s="1">
        <v>1949.0754300000001</v>
      </c>
      <c r="AD700" s="1">
        <v>3876.6592000000001</v>
      </c>
      <c r="AE700" s="1">
        <v>12282.97307982906</v>
      </c>
      <c r="AF700" s="1">
        <v>3469.7339999999999</v>
      </c>
      <c r="AG700" s="1">
        <v>5774.2034032765678</v>
      </c>
      <c r="AH700" s="1">
        <v>1919.665</v>
      </c>
      <c r="AI700" s="1">
        <v>14817.54</v>
      </c>
      <c r="AJ700" s="1">
        <v>815.32554631116773</v>
      </c>
      <c r="AK700" s="1">
        <v>590</v>
      </c>
      <c r="AL700" s="1">
        <v>92380.578125</v>
      </c>
      <c r="AM700" s="1">
        <v>57181.1328125</v>
      </c>
      <c r="AN700" s="1">
        <v>35199.44140625</v>
      </c>
      <c r="AO700" t="s">
        <v>13510</v>
      </c>
    </row>
    <row r="701" spans="1:41" x14ac:dyDescent="0.25">
      <c r="A701" s="1">
        <v>2015</v>
      </c>
      <c r="B701" t="s">
        <v>692</v>
      </c>
      <c r="C701" t="s">
        <v>6985</v>
      </c>
      <c r="D701" t="s">
        <v>7189</v>
      </c>
      <c r="E701" t="s">
        <v>7438</v>
      </c>
      <c r="F701" t="s">
        <v>8646</v>
      </c>
      <c r="G701" t="s">
        <v>10813</v>
      </c>
      <c r="H701" t="s">
        <v>12624</v>
      </c>
      <c r="I701" s="1">
        <v>1740</v>
      </c>
      <c r="J701" s="1">
        <v>1501.5</v>
      </c>
      <c r="K701" s="1">
        <v>213.6189</v>
      </c>
      <c r="L701" s="1">
        <v>154</v>
      </c>
      <c r="M701" s="1">
        <v>1997</v>
      </c>
      <c r="N701" s="1">
        <v>3583</v>
      </c>
      <c r="O701" s="1">
        <v>364</v>
      </c>
      <c r="P701" s="1">
        <v>1639</v>
      </c>
      <c r="Q701" s="1">
        <v>152.74600000000001</v>
      </c>
      <c r="R701" s="1">
        <v>2361.1814800000002</v>
      </c>
      <c r="S701" s="1">
        <v>421.13885336134422</v>
      </c>
      <c r="T701" s="1">
        <v>2640</v>
      </c>
      <c r="U701" s="1">
        <v>110</v>
      </c>
      <c r="V701" s="1">
        <v>920</v>
      </c>
      <c r="W701" s="1">
        <v>1892.5360000000001</v>
      </c>
      <c r="X701" s="1">
        <v>1875</v>
      </c>
      <c r="Y701" s="1">
        <v>3010</v>
      </c>
      <c r="Z701" s="1">
        <v>1239</v>
      </c>
      <c r="AA701" s="1">
        <v>14183.23503</v>
      </c>
      <c r="AB701" s="1">
        <v>0</v>
      </c>
      <c r="AC701" s="1">
        <v>2285.6</v>
      </c>
      <c r="AD701" s="1">
        <v>1092.0989999999999</v>
      </c>
      <c r="AE701" s="1">
        <v>9959</v>
      </c>
      <c r="AF701" s="1">
        <v>5056.3801616716664</v>
      </c>
      <c r="AG701" s="1">
        <v>3308.8088433488251</v>
      </c>
      <c r="AH701" s="1">
        <v>3275.0777305859469</v>
      </c>
      <c r="AI701" s="1">
        <v>12529</v>
      </c>
      <c r="AJ701" s="1">
        <v>751.70784550128133</v>
      </c>
      <c r="AK701" s="1">
        <v>700</v>
      </c>
      <c r="AL701" s="1">
        <v>78954.6328125</v>
      </c>
      <c r="AM701" s="1">
        <v>51955.15625</v>
      </c>
      <c r="AN701" s="1">
        <v>26999.470703125</v>
      </c>
      <c r="AO701" t="s">
        <v>13511</v>
      </c>
    </row>
    <row r="702" spans="1:41" x14ac:dyDescent="0.25">
      <c r="A702" s="1">
        <v>2015</v>
      </c>
      <c r="B702" t="s">
        <v>693</v>
      </c>
      <c r="C702" t="s">
        <v>6985</v>
      </c>
      <c r="D702" t="s">
        <v>7189</v>
      </c>
      <c r="E702" t="s">
        <v>7438</v>
      </c>
      <c r="F702" t="s">
        <v>8646</v>
      </c>
      <c r="G702" t="s">
        <v>10813</v>
      </c>
      <c r="H702" t="s">
        <v>12624</v>
      </c>
      <c r="I702" s="1">
        <v>1902.3</v>
      </c>
      <c r="J702" s="1">
        <v>3966.12</v>
      </c>
      <c r="K702" s="1">
        <v>213.6189</v>
      </c>
      <c r="L702" s="1">
        <v>238</v>
      </c>
      <c r="M702" s="1">
        <v>6736.3959999999997</v>
      </c>
      <c r="N702" s="1">
        <v>2302.7886764999998</v>
      </c>
      <c r="O702" s="1">
        <v>355</v>
      </c>
      <c r="P702" s="1">
        <v>1639</v>
      </c>
      <c r="Q702" s="1">
        <v>278.35500000000008</v>
      </c>
      <c r="R702" s="1">
        <v>3078.2996236565768</v>
      </c>
      <c r="S702" s="1">
        <v>956.66291592204107</v>
      </c>
      <c r="T702" s="1">
        <v>3400</v>
      </c>
      <c r="U702" s="1">
        <v>131.30000000000001</v>
      </c>
      <c r="V702" s="1">
        <v>8500</v>
      </c>
      <c r="W702" s="1">
        <v>1904</v>
      </c>
      <c r="X702" s="1">
        <v>1875</v>
      </c>
      <c r="Y702" s="1">
        <v>3010</v>
      </c>
      <c r="Z702" s="1">
        <v>2690</v>
      </c>
      <c r="AA702" s="1">
        <v>20665.90319495901</v>
      </c>
      <c r="AB702" s="1">
        <v>646</v>
      </c>
      <c r="AC702" s="1">
        <v>2285.6</v>
      </c>
      <c r="AD702" s="1">
        <v>4181.2940399999998</v>
      </c>
      <c r="AE702" s="1">
        <v>11910</v>
      </c>
      <c r="AF702" s="1">
        <v>4464.5095258703514</v>
      </c>
      <c r="AG702" s="1">
        <v>13191</v>
      </c>
      <c r="AH702" s="1">
        <v>2834.4285820059699</v>
      </c>
      <c r="AI702" s="1">
        <v>12529</v>
      </c>
      <c r="AJ702" s="1">
        <v>2848.921360894502</v>
      </c>
      <c r="AK702" s="1">
        <v>700</v>
      </c>
      <c r="AL702" s="1">
        <v>119433.5</v>
      </c>
      <c r="AM702" s="1">
        <v>83102.1015625</v>
      </c>
      <c r="AN702" s="1">
        <v>36331.3984375</v>
      </c>
      <c r="AO702" t="s">
        <v>13512</v>
      </c>
    </row>
    <row r="703" spans="1:41" x14ac:dyDescent="0.25">
      <c r="A703" s="1">
        <v>2015</v>
      </c>
      <c r="B703" t="s">
        <v>694</v>
      </c>
      <c r="C703" t="s">
        <v>6985</v>
      </c>
      <c r="D703" t="s">
        <v>7189</v>
      </c>
      <c r="E703" t="s">
        <v>7439</v>
      </c>
      <c r="F703" t="s">
        <v>8647</v>
      </c>
      <c r="G703" t="s">
        <v>10814</v>
      </c>
      <c r="H703" t="s">
        <v>12624</v>
      </c>
      <c r="I703" s="1">
        <v>1640.5773934591275</v>
      </c>
      <c r="J703" s="1">
        <v>12152.075426658401</v>
      </c>
      <c r="K703" s="1">
        <v>94.421720486856259</v>
      </c>
      <c r="L703" s="1">
        <v>581.8738525002517</v>
      </c>
      <c r="M703" s="1">
        <v>19508.943778391807</v>
      </c>
      <c r="N703" s="1">
        <v>4217.1100912442171</v>
      </c>
      <c r="O703" s="1">
        <v>16954.600184921128</v>
      </c>
      <c r="P703" s="1">
        <v>918.25123173467705</v>
      </c>
      <c r="Q703" s="1">
        <v>8858.4209743549436</v>
      </c>
      <c r="R703" s="1">
        <v>204.34260115361911</v>
      </c>
      <c r="S703" s="1">
        <v>12182.385323090837</v>
      </c>
      <c r="T703" s="1">
        <v>212.44887109542657</v>
      </c>
      <c r="U703" s="1">
        <v>277.36380393014025</v>
      </c>
      <c r="V703" s="1">
        <v>11275.133697636722</v>
      </c>
      <c r="W703" s="1">
        <v>6395.3011557253831</v>
      </c>
      <c r="X703" s="1">
        <v>880.48254353993457</v>
      </c>
      <c r="Y703" s="1">
        <v>47706.574275984123</v>
      </c>
      <c r="Z703" s="1">
        <v>5184.4594373605541</v>
      </c>
      <c r="AA703" s="1">
        <v>34033.359621060692</v>
      </c>
      <c r="AB703" s="1">
        <v>0</v>
      </c>
      <c r="AC703" s="1">
        <v>259.06959558581184</v>
      </c>
      <c r="AD703" s="1">
        <v>13048.130472449629</v>
      </c>
      <c r="AE703" s="1">
        <v>5743.2011486130314</v>
      </c>
      <c r="AF703" s="1">
        <v>10982.889502752063</v>
      </c>
      <c r="AG703" s="1">
        <v>38137.150131538161</v>
      </c>
      <c r="AH703" s="1">
        <v>21451.785158612351</v>
      </c>
      <c r="AI703" s="1">
        <v>230.15294368671212</v>
      </c>
      <c r="AJ703" s="1">
        <v>7415.7109203107839</v>
      </c>
      <c r="AK703" s="1">
        <v>467.38751640993848</v>
      </c>
      <c r="AL703" s="1">
        <v>281013.59375</v>
      </c>
      <c r="AM703" s="1">
        <v>189587.5625</v>
      </c>
      <c r="AN703" s="1">
        <v>91426.0546875</v>
      </c>
      <c r="AO703" t="s">
        <v>13513</v>
      </c>
    </row>
    <row r="704" spans="1:41" x14ac:dyDescent="0.25">
      <c r="A704" s="1">
        <v>2015</v>
      </c>
      <c r="B704" t="s">
        <v>695</v>
      </c>
      <c r="C704" t="s">
        <v>6985</v>
      </c>
      <c r="D704" t="s">
        <v>7189</v>
      </c>
      <c r="E704" t="s">
        <v>7439</v>
      </c>
      <c r="F704" t="s">
        <v>8647</v>
      </c>
      <c r="G704" t="s">
        <v>10814</v>
      </c>
      <c r="H704" t="s">
        <v>12624</v>
      </c>
      <c r="I704" s="1">
        <v>5331.2926197476363</v>
      </c>
      <c r="J704" s="1">
        <v>10411.938191133231</v>
      </c>
      <c r="K704" s="1">
        <v>96.82256744150078</v>
      </c>
      <c r="L704" s="1">
        <v>767.31884697389364</v>
      </c>
      <c r="M704" s="1">
        <v>20542.11796480741</v>
      </c>
      <c r="N704" s="1">
        <v>4085.3967658597071</v>
      </c>
      <c r="O704" s="1">
        <v>17326.398443656566</v>
      </c>
      <c r="P704" s="1">
        <v>941.85120704394285</v>
      </c>
      <c r="Q704" s="1">
        <v>9468.1973273483436</v>
      </c>
      <c r="R704" s="1">
        <v>587.29029334892289</v>
      </c>
      <c r="S704" s="1">
        <v>12037.075032934566</v>
      </c>
      <c r="T704" s="1">
        <v>605.14104650937986</v>
      </c>
      <c r="U704" s="1">
        <v>284.41629185940855</v>
      </c>
      <c r="V704" s="1">
        <v>4290.4500197515035</v>
      </c>
      <c r="W704" s="1">
        <v>6559.1238031151688</v>
      </c>
      <c r="X704" s="1">
        <v>877.45451743860076</v>
      </c>
      <c r="Y704" s="1">
        <v>48919.60219981827</v>
      </c>
      <c r="Z704" s="1">
        <v>2153.0918434803734</v>
      </c>
      <c r="AA704" s="1">
        <v>34587.142780369606</v>
      </c>
      <c r="AB704" s="1">
        <v>205.74795581318915</v>
      </c>
      <c r="AC704" s="1">
        <v>265.65691941761776</v>
      </c>
      <c r="AD704" s="1">
        <v>13711.551416112023</v>
      </c>
      <c r="AE704" s="1">
        <v>3424.5597477116967</v>
      </c>
      <c r="AF704" s="1">
        <v>17759.04136075954</v>
      </c>
      <c r="AG704" s="1">
        <v>54449.381082820983</v>
      </c>
      <c r="AH704" s="1">
        <v>23727.042306456769</v>
      </c>
      <c r="AI704" s="1">
        <v>236.00500813865816</v>
      </c>
      <c r="AJ704" s="1">
        <v>9537.8552356411728</v>
      </c>
      <c r="AK704" s="1">
        <v>479.27170883542885</v>
      </c>
      <c r="AL704" s="1">
        <v>303668.21875</v>
      </c>
      <c r="AM704" s="1">
        <v>207264.484375</v>
      </c>
      <c r="AN704" s="1">
        <v>96403.75</v>
      </c>
      <c r="AO704" t="s">
        <v>13514</v>
      </c>
    </row>
    <row r="705" spans="1:41" x14ac:dyDescent="0.25">
      <c r="A705" s="1">
        <v>2015</v>
      </c>
      <c r="B705" t="s">
        <v>696</v>
      </c>
      <c r="C705" t="s">
        <v>6985</v>
      </c>
      <c r="D705" t="s">
        <v>7189</v>
      </c>
      <c r="E705" t="s">
        <v>7439</v>
      </c>
      <c r="F705" t="s">
        <v>8647</v>
      </c>
      <c r="G705" t="s">
        <v>10814</v>
      </c>
      <c r="H705" t="s">
        <v>12624</v>
      </c>
      <c r="I705" s="1">
        <v>7272.5270388936915</v>
      </c>
      <c r="J705" s="1">
        <v>12668.075167378372</v>
      </c>
      <c r="K705" s="1">
        <v>49.039292237988477</v>
      </c>
      <c r="L705" s="1">
        <v>269.71610730893661</v>
      </c>
      <c r="M705" s="1">
        <v>12701.176689639016</v>
      </c>
      <c r="N705" s="1">
        <v>3846.7646813784108</v>
      </c>
      <c r="O705" s="1">
        <v>27761.020737694682</v>
      </c>
      <c r="P705" s="1">
        <v>1078.8644292357465</v>
      </c>
      <c r="Q705" s="1">
        <v>986.91575628951807</v>
      </c>
      <c r="R705" s="1">
        <v>816.1540139168136</v>
      </c>
      <c r="S705" s="1">
        <v>8714.2822306905528</v>
      </c>
      <c r="T705" s="1">
        <v>110.33840753547408</v>
      </c>
      <c r="U705" s="1">
        <v>296.8066383235074</v>
      </c>
      <c r="V705" s="1">
        <v>3340.8017837129651</v>
      </c>
      <c r="W705" s="1">
        <v>3696.3366524383814</v>
      </c>
      <c r="X705" s="1">
        <v>3228.647341495805</v>
      </c>
      <c r="Y705" s="1">
        <v>73164.172054466908</v>
      </c>
      <c r="Z705" s="1">
        <v>158.15171746751284</v>
      </c>
      <c r="AA705" s="1">
        <v>29130.520506987104</v>
      </c>
      <c r="AB705" s="1">
        <v>202.28708048170247</v>
      </c>
      <c r="AC705" s="1">
        <v>135.72940831859901</v>
      </c>
      <c r="AD705" s="1">
        <v>3905.3667765907721</v>
      </c>
      <c r="AE705" s="1">
        <v>1783.1912640038561</v>
      </c>
      <c r="AF705" s="1">
        <v>9214.4830115180339</v>
      </c>
      <c r="AG705" s="1">
        <v>50665.745473642201</v>
      </c>
      <c r="AH705" s="1">
        <v>31049.608651787385</v>
      </c>
      <c r="AI705" s="1">
        <v>478.13309932038766</v>
      </c>
      <c r="AJ705" s="1">
        <v>9575.8351653526388</v>
      </c>
      <c r="AK705" s="1">
        <v>505.1047100512813</v>
      </c>
      <c r="AL705" s="1">
        <v>296805.78125</v>
      </c>
      <c r="AM705" s="1">
        <v>204404.453125</v>
      </c>
      <c r="AN705" s="1">
        <v>92401.3359375</v>
      </c>
      <c r="AO705" t="s">
        <v>13515</v>
      </c>
    </row>
    <row r="706" spans="1:41" x14ac:dyDescent="0.25">
      <c r="A706" s="1">
        <v>2015</v>
      </c>
      <c r="B706" t="s">
        <v>696</v>
      </c>
      <c r="C706" t="s">
        <v>6985</v>
      </c>
      <c r="D706" t="s">
        <v>7189</v>
      </c>
      <c r="E706" t="s">
        <v>7439</v>
      </c>
      <c r="F706" t="s">
        <v>8647</v>
      </c>
      <c r="G706" t="s">
        <v>10815</v>
      </c>
      <c r="H706" t="s">
        <v>12624</v>
      </c>
      <c r="I706" s="1">
        <v>6169.2800000000007</v>
      </c>
      <c r="J706" s="1">
        <v>10560.325999999999</v>
      </c>
      <c r="K706" s="1">
        <v>41</v>
      </c>
      <c r="L706" s="1">
        <v>228.88800000000001</v>
      </c>
      <c r="M706" s="1">
        <v>10619</v>
      </c>
      <c r="N706" s="1">
        <v>3266.3456999999999</v>
      </c>
      <c r="O706" s="1">
        <v>23790.247437499998</v>
      </c>
      <c r="P706" s="1">
        <v>897.6</v>
      </c>
      <c r="Q706" s="1">
        <v>824.32</v>
      </c>
      <c r="R706" s="1">
        <v>678.84562928430012</v>
      </c>
      <c r="S706" s="1">
        <v>7287</v>
      </c>
      <c r="T706" s="1">
        <v>92.249999999999986</v>
      </c>
      <c r="U706" s="1">
        <v>235</v>
      </c>
      <c r="V706" s="1">
        <v>2793.125</v>
      </c>
      <c r="W706" s="1">
        <v>3063.24</v>
      </c>
      <c r="X706" s="1">
        <v>2793.9</v>
      </c>
      <c r="Y706" s="1">
        <v>61275</v>
      </c>
      <c r="Z706" s="1">
        <v>132.096</v>
      </c>
      <c r="AA706" s="1">
        <v>24752.689987171769</v>
      </c>
      <c r="AB706" s="1">
        <v>165</v>
      </c>
      <c r="AC706" s="1">
        <v>116.31547</v>
      </c>
      <c r="AD706" s="1">
        <v>3261.95211776</v>
      </c>
      <c r="AE706" s="1">
        <v>1491.7948717948721</v>
      </c>
      <c r="AF706" s="1">
        <v>7819.6463999999996</v>
      </c>
      <c r="AG706" s="1">
        <v>42611.075695970881</v>
      </c>
      <c r="AH706" s="1">
        <v>26465.994560975931</v>
      </c>
      <c r="AI706" s="1">
        <v>397.8</v>
      </c>
      <c r="AJ706" s="1">
        <v>8166.1827138609824</v>
      </c>
      <c r="AK706" s="1">
        <v>438</v>
      </c>
      <c r="AL706" s="1">
        <v>250433.921875</v>
      </c>
      <c r="AM706" s="1">
        <v>172018.53125</v>
      </c>
      <c r="AN706" s="1">
        <v>78415.375</v>
      </c>
      <c r="AO706" t="s">
        <v>13516</v>
      </c>
    </row>
    <row r="707" spans="1:41" x14ac:dyDescent="0.25">
      <c r="A707" s="1">
        <v>2015</v>
      </c>
      <c r="B707" t="s">
        <v>697</v>
      </c>
      <c r="C707" t="s">
        <v>6985</v>
      </c>
      <c r="D707" t="s">
        <v>7189</v>
      </c>
      <c r="E707" t="s">
        <v>7439</v>
      </c>
      <c r="F707" t="s">
        <v>8647</v>
      </c>
      <c r="G707" t="s">
        <v>10815</v>
      </c>
      <c r="H707" t="s">
        <v>12624</v>
      </c>
      <c r="I707" s="1">
        <v>1390</v>
      </c>
      <c r="J707" s="1">
        <v>10296</v>
      </c>
      <c r="K707" s="1">
        <v>81.647999999999996</v>
      </c>
      <c r="L707" s="1">
        <v>493</v>
      </c>
      <c r="M707" s="1">
        <v>16529.2</v>
      </c>
      <c r="N707" s="1">
        <v>3573</v>
      </c>
      <c r="O707" s="1">
        <v>14365</v>
      </c>
      <c r="P707" s="1">
        <v>778</v>
      </c>
      <c r="Q707" s="1">
        <v>7505.4094999999998</v>
      </c>
      <c r="R707" s="1">
        <v>173.13185999999999</v>
      </c>
      <c r="S707" s="1">
        <v>10321.68044409795</v>
      </c>
      <c r="T707" s="1">
        <v>180</v>
      </c>
      <c r="U707" s="1">
        <v>235</v>
      </c>
      <c r="V707" s="1">
        <v>9553</v>
      </c>
      <c r="W707" s="1">
        <v>5418.5</v>
      </c>
      <c r="X707" s="1">
        <v>746</v>
      </c>
      <c r="Y707" s="1">
        <v>40420</v>
      </c>
      <c r="Z707" s="1">
        <v>4392.5990000000002</v>
      </c>
      <c r="AA707" s="1">
        <v>28835.195500000009</v>
      </c>
      <c r="AB707" s="1"/>
      <c r="AC707" s="1">
        <v>224.7</v>
      </c>
      <c r="AD707" s="1">
        <v>11055.194</v>
      </c>
      <c r="AE707" s="1">
        <v>4866</v>
      </c>
      <c r="AF707" s="1">
        <v>9305.392400072531</v>
      </c>
      <c r="AG707" s="1">
        <v>32312.184048242969</v>
      </c>
      <c r="AH707" s="1">
        <v>18175.29699565133</v>
      </c>
      <c r="AI707" s="1">
        <v>195</v>
      </c>
      <c r="AJ707" s="1">
        <v>6283.0551123821724</v>
      </c>
      <c r="AK707" s="1">
        <v>396</v>
      </c>
      <c r="AL707" s="1">
        <v>238099.203125</v>
      </c>
      <c r="AM707" s="1">
        <v>160635.6875</v>
      </c>
      <c r="AN707" s="1">
        <v>77463.5234375</v>
      </c>
      <c r="AO707" t="s">
        <v>13517</v>
      </c>
    </row>
    <row r="708" spans="1:41" x14ac:dyDescent="0.25">
      <c r="A708" s="1">
        <v>2015</v>
      </c>
      <c r="B708" t="s">
        <v>698</v>
      </c>
      <c r="C708" t="s">
        <v>6985</v>
      </c>
      <c r="D708" t="s">
        <v>7189</v>
      </c>
      <c r="E708" t="s">
        <v>7439</v>
      </c>
      <c r="F708" t="s">
        <v>8647</v>
      </c>
      <c r="G708" t="s">
        <v>10815</v>
      </c>
      <c r="H708" t="s">
        <v>12624</v>
      </c>
      <c r="I708" s="1">
        <v>4493.1000000000004</v>
      </c>
      <c r="J708" s="1">
        <v>8774.9600000000009</v>
      </c>
      <c r="K708" s="1">
        <v>81.647999999999996</v>
      </c>
      <c r="L708" s="1">
        <v>634</v>
      </c>
      <c r="M708" s="1">
        <v>16973</v>
      </c>
      <c r="N708" s="1">
        <v>3422.8320359999998</v>
      </c>
      <c r="O708" s="1">
        <v>14673</v>
      </c>
      <c r="P708" s="1">
        <v>778</v>
      </c>
      <c r="Q708" s="1">
        <v>7823.1326250000002</v>
      </c>
      <c r="R708" s="1">
        <v>491.99736026332317</v>
      </c>
      <c r="S708" s="1">
        <v>9945.6772122530165</v>
      </c>
      <c r="T708" s="1">
        <v>500</v>
      </c>
      <c r="U708" s="1">
        <v>237.35</v>
      </c>
      <c r="V708" s="1">
        <v>3615</v>
      </c>
      <c r="W708" s="1">
        <v>5419.5</v>
      </c>
      <c r="X708" s="1">
        <v>746</v>
      </c>
      <c r="Y708" s="1">
        <v>40420</v>
      </c>
      <c r="Z708" s="1">
        <v>1779</v>
      </c>
      <c r="AA708" s="1">
        <v>29161.09523578567</v>
      </c>
      <c r="AB708" s="1">
        <v>170</v>
      </c>
      <c r="AC708" s="1">
        <v>224.7</v>
      </c>
      <c r="AD708" s="1">
        <v>11329.219440000001</v>
      </c>
      <c r="AE708" s="1">
        <v>2829.5549999999998</v>
      </c>
      <c r="AF708" s="1">
        <v>14673.472790516011</v>
      </c>
      <c r="AG708" s="1">
        <v>45751</v>
      </c>
      <c r="AH708" s="1">
        <v>20314.772865286639</v>
      </c>
      <c r="AI708" s="1">
        <v>195</v>
      </c>
      <c r="AJ708" s="1">
        <v>8166.1827138609824</v>
      </c>
      <c r="AK708" s="1">
        <v>396</v>
      </c>
      <c r="AL708" s="1">
        <v>254019.203125</v>
      </c>
      <c r="AM708" s="1">
        <v>173275.390625</v>
      </c>
      <c r="AN708" s="1">
        <v>80743.8125</v>
      </c>
      <c r="AO708" t="s">
        <v>13518</v>
      </c>
    </row>
    <row r="709" spans="1:41" x14ac:dyDescent="0.25">
      <c r="A709" s="1">
        <v>2015</v>
      </c>
      <c r="B709" t="s">
        <v>698</v>
      </c>
      <c r="C709" t="s">
        <v>6985</v>
      </c>
      <c r="D709" t="s">
        <v>7189</v>
      </c>
      <c r="E709" t="s">
        <v>7440</v>
      </c>
      <c r="F709" t="s">
        <v>8648</v>
      </c>
      <c r="G709" t="s">
        <v>10815</v>
      </c>
      <c r="H709" t="s">
        <v>12624</v>
      </c>
      <c r="I709" s="1">
        <v>2400</v>
      </c>
      <c r="J709" s="1">
        <v>4420.3383000000003</v>
      </c>
      <c r="K709" s="1">
        <v>173.27470686767171</v>
      </c>
      <c r="L709" s="1">
        <v>300</v>
      </c>
      <c r="M709" s="1">
        <v>2248.36</v>
      </c>
      <c r="N709" s="1">
        <v>1417.242</v>
      </c>
      <c r="O709" s="1">
        <v>513</v>
      </c>
      <c r="P709" s="1">
        <v>0</v>
      </c>
      <c r="Q709" s="1">
        <v>35</v>
      </c>
      <c r="R709" s="1">
        <v>268.69888615737818</v>
      </c>
      <c r="S709" s="1">
        <v>5274.552670011265</v>
      </c>
      <c r="T709" s="1">
        <v>700</v>
      </c>
      <c r="U709" s="1">
        <v>30</v>
      </c>
      <c r="V709" s="1">
        <v>358</v>
      </c>
      <c r="W709" s="1">
        <v>1000</v>
      </c>
      <c r="X709" s="1">
        <v>1083.9480000000001</v>
      </c>
      <c r="Y709" s="1">
        <v>3871</v>
      </c>
      <c r="Z709" s="1">
        <v>1352</v>
      </c>
      <c r="AA709" s="1">
        <v>14025.280436489111</v>
      </c>
      <c r="AB709" s="1">
        <v>0</v>
      </c>
      <c r="AC709" s="1">
        <v>165</v>
      </c>
      <c r="AD709" s="1">
        <v>1443</v>
      </c>
      <c r="AE709" s="1">
        <v>800</v>
      </c>
      <c r="AF709" s="1">
        <v>3079</v>
      </c>
      <c r="AG709" s="1">
        <v>28458</v>
      </c>
      <c r="AH709" s="1">
        <v>3982.9479796732271</v>
      </c>
      <c r="AI709" s="1">
        <v>1674</v>
      </c>
      <c r="AJ709" s="1">
        <v>5700.4713964680404</v>
      </c>
      <c r="AK709" s="1"/>
      <c r="AL709" s="1">
        <v>84773.109375</v>
      </c>
      <c r="AM709" s="1">
        <v>66680.03125</v>
      </c>
      <c r="AN709" s="1">
        <v>18093.083984375</v>
      </c>
      <c r="AO709" t="s">
        <v>13519</v>
      </c>
    </row>
    <row r="710" spans="1:41" x14ac:dyDescent="0.25">
      <c r="A710" s="1">
        <v>2015</v>
      </c>
      <c r="B710" t="s">
        <v>699</v>
      </c>
      <c r="C710" t="s">
        <v>6985</v>
      </c>
      <c r="D710" t="s">
        <v>7189</v>
      </c>
      <c r="E710" t="s">
        <v>7440</v>
      </c>
      <c r="F710" t="s">
        <v>8648</v>
      </c>
      <c r="G710" t="s">
        <v>10815</v>
      </c>
      <c r="H710" t="s">
        <v>12624</v>
      </c>
      <c r="I710" s="1">
        <v>2400</v>
      </c>
      <c r="J710" s="1">
        <v>4393</v>
      </c>
      <c r="K710" s="1">
        <v>206</v>
      </c>
      <c r="L710" s="1">
        <v>258</v>
      </c>
      <c r="M710" s="1">
        <v>615</v>
      </c>
      <c r="N710" s="1">
        <v>550</v>
      </c>
      <c r="O710" s="1">
        <v>535.81874999999991</v>
      </c>
      <c r="P710" s="1">
        <v>0</v>
      </c>
      <c r="Q710" s="1">
        <v>66</v>
      </c>
      <c r="R710" s="1">
        <v>662.31144967830858</v>
      </c>
      <c r="S710" s="1">
        <v>6150</v>
      </c>
      <c r="T710" s="1">
        <v>700</v>
      </c>
      <c r="U710" s="1">
        <v>30</v>
      </c>
      <c r="V710" s="1">
        <v>102</v>
      </c>
      <c r="W710" s="1">
        <v>934.53700000000003</v>
      </c>
      <c r="X710" s="1">
        <v>1198.7105079999999</v>
      </c>
      <c r="Y710" s="1">
        <v>3323</v>
      </c>
      <c r="Z710" s="1">
        <v>994.5</v>
      </c>
      <c r="AA710" s="1">
        <v>14177.695644891101</v>
      </c>
      <c r="AB710" s="1">
        <v>0</v>
      </c>
      <c r="AC710" s="1">
        <v>164.948125</v>
      </c>
      <c r="AD710" s="1">
        <v>1893.8163199999999</v>
      </c>
      <c r="AE710" s="1">
        <v>1000</v>
      </c>
      <c r="AF710" s="1">
        <v>5310.2016000000003</v>
      </c>
      <c r="AG710" s="1">
        <v>29411.735650239621</v>
      </c>
      <c r="AH710" s="1">
        <v>4317.4466549375011</v>
      </c>
      <c r="AI710" s="1">
        <v>1582</v>
      </c>
      <c r="AJ710" s="1">
        <v>4184.1429564027421</v>
      </c>
      <c r="AK710" s="1"/>
      <c r="AL710" s="1">
        <v>85160.8671875</v>
      </c>
      <c r="AM710" s="1">
        <v>67027.53125</v>
      </c>
      <c r="AN710" s="1">
        <v>18133.330078125</v>
      </c>
      <c r="AO710" t="s">
        <v>13520</v>
      </c>
    </row>
    <row r="711" spans="1:41" x14ac:dyDescent="0.25">
      <c r="A711" s="1">
        <v>2015</v>
      </c>
      <c r="B711" t="s">
        <v>700</v>
      </c>
      <c r="C711" t="s">
        <v>6985</v>
      </c>
      <c r="D711" t="s">
        <v>7189</v>
      </c>
      <c r="E711" t="s">
        <v>7440</v>
      </c>
      <c r="F711" t="s">
        <v>8648</v>
      </c>
      <c r="G711" t="s">
        <v>10815</v>
      </c>
      <c r="H711" t="s">
        <v>12624</v>
      </c>
      <c r="I711" s="1">
        <v>2400</v>
      </c>
      <c r="J711" s="1">
        <v>4187.05</v>
      </c>
      <c r="K711" s="1">
        <v>173</v>
      </c>
      <c r="L711" s="1">
        <v>387</v>
      </c>
      <c r="M711" s="1">
        <v>2932.3</v>
      </c>
      <c r="N711" s="1">
        <v>644</v>
      </c>
      <c r="O711" s="1">
        <v>50</v>
      </c>
      <c r="P711" s="1">
        <v>0</v>
      </c>
      <c r="Q711" s="1">
        <v>31</v>
      </c>
      <c r="R711" s="1">
        <v>490</v>
      </c>
      <c r="S711" s="1">
        <v>5700</v>
      </c>
      <c r="T711" s="1">
        <v>100</v>
      </c>
      <c r="U711" s="1">
        <v>48</v>
      </c>
      <c r="V711" s="1">
        <v>430</v>
      </c>
      <c r="W711" s="1">
        <v>1349</v>
      </c>
      <c r="X711" s="1">
        <v>1084</v>
      </c>
      <c r="Y711" s="1">
        <v>3871</v>
      </c>
      <c r="Z711" s="1">
        <v>671.45400000000006</v>
      </c>
      <c r="AA711" s="1">
        <v>18088.298729999999</v>
      </c>
      <c r="AB711" s="1">
        <v>0</v>
      </c>
      <c r="AC711" s="1">
        <v>165</v>
      </c>
      <c r="AD711" s="1">
        <v>2345</v>
      </c>
      <c r="AE711" s="1">
        <v>600</v>
      </c>
      <c r="AF711" s="1">
        <v>4760</v>
      </c>
      <c r="AG711" s="1">
        <v>33010.334136344158</v>
      </c>
      <c r="AH711" s="1">
        <v>4278.6707489066912</v>
      </c>
      <c r="AI711" s="1">
        <v>2054</v>
      </c>
      <c r="AJ711" s="1">
        <v>4878.9727409771203</v>
      </c>
      <c r="AK711" s="1"/>
      <c r="AL711" s="1">
        <v>94728.0859375</v>
      </c>
      <c r="AM711" s="1">
        <v>74662.1171875</v>
      </c>
      <c r="AN711" s="1">
        <v>20065.970703125</v>
      </c>
      <c r="AO711" t="s">
        <v>13521</v>
      </c>
    </row>
    <row r="712" spans="1:41" x14ac:dyDescent="0.25">
      <c r="A712" s="1">
        <v>2015</v>
      </c>
      <c r="B712" t="s">
        <v>700</v>
      </c>
      <c r="C712" t="s">
        <v>6985</v>
      </c>
      <c r="D712" t="s">
        <v>7189</v>
      </c>
      <c r="E712" t="s">
        <v>7441</v>
      </c>
      <c r="F712" t="s">
        <v>8649</v>
      </c>
      <c r="G712" t="s">
        <v>10815</v>
      </c>
      <c r="H712" t="s">
        <v>12624</v>
      </c>
      <c r="I712" s="1">
        <v>0</v>
      </c>
      <c r="J712" s="1"/>
      <c r="K712" s="1"/>
      <c r="L712" s="1">
        <v>0</v>
      </c>
      <c r="M712" s="1">
        <v>0</v>
      </c>
      <c r="N712" s="1">
        <v>0</v>
      </c>
      <c r="O712" s="1">
        <v>200</v>
      </c>
      <c r="P712" s="1">
        <v>0</v>
      </c>
      <c r="Q712" s="1">
        <v>0</v>
      </c>
      <c r="R712" s="1">
        <v>350</v>
      </c>
      <c r="S712" s="1">
        <v>0</v>
      </c>
      <c r="T712" s="1">
        <v>0</v>
      </c>
      <c r="U712" s="1">
        <v>48</v>
      </c>
      <c r="V712" s="1">
        <v>53</v>
      </c>
      <c r="W712" s="1">
        <v>0</v>
      </c>
      <c r="X712" s="1">
        <v>135</v>
      </c>
      <c r="Y712" s="1">
        <v>0</v>
      </c>
      <c r="Z712" s="1">
        <v>0</v>
      </c>
      <c r="AA712" s="1">
        <v>0</v>
      </c>
      <c r="AB712" s="1">
        <v>0</v>
      </c>
      <c r="AC712" s="1"/>
      <c r="AD712" s="1"/>
      <c r="AE712" s="1">
        <v>15</v>
      </c>
      <c r="AF712" s="1"/>
      <c r="AG712" s="1"/>
      <c r="AH712" s="1">
        <v>0</v>
      </c>
      <c r="AI712" s="1">
        <v>0</v>
      </c>
      <c r="AJ712" s="1">
        <v>0</v>
      </c>
      <c r="AK712" s="1"/>
      <c r="AL712" s="1">
        <v>801</v>
      </c>
      <c r="AM712" s="1">
        <v>466</v>
      </c>
      <c r="AN712" s="1">
        <v>335</v>
      </c>
      <c r="AO712" t="s">
        <v>13522</v>
      </c>
    </row>
    <row r="713" spans="1:41" x14ac:dyDescent="0.25">
      <c r="A713" s="1">
        <v>2015</v>
      </c>
      <c r="B713" t="s">
        <v>701</v>
      </c>
      <c r="C713" t="s">
        <v>6985</v>
      </c>
      <c r="D713" t="s">
        <v>7189</v>
      </c>
      <c r="E713" t="s">
        <v>7441</v>
      </c>
      <c r="F713" t="s">
        <v>8649</v>
      </c>
      <c r="G713" t="s">
        <v>10815</v>
      </c>
      <c r="H713" t="s">
        <v>12624</v>
      </c>
      <c r="I713" s="1"/>
      <c r="J713" s="1"/>
      <c r="K713" s="1">
        <v>52</v>
      </c>
      <c r="L713" s="1"/>
      <c r="M713" s="1">
        <v>0</v>
      </c>
      <c r="N713" s="1">
        <v>0</v>
      </c>
      <c r="O713" s="1">
        <v>262.65625</v>
      </c>
      <c r="P713" s="1">
        <v>0</v>
      </c>
      <c r="Q713" s="1">
        <v>0</v>
      </c>
      <c r="R713" s="1">
        <v>0</v>
      </c>
      <c r="S713" s="1">
        <v>0</v>
      </c>
      <c r="T713" s="1">
        <v>525.3125</v>
      </c>
      <c r="U713" s="1">
        <v>30</v>
      </c>
      <c r="V713" s="1">
        <v>102</v>
      </c>
      <c r="W713" s="1">
        <v>620</v>
      </c>
      <c r="X713" s="1">
        <v>149.83881349999999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512.5</v>
      </c>
      <c r="AF713" s="1"/>
      <c r="AG713" s="1">
        <v>0</v>
      </c>
      <c r="AH713" s="1">
        <v>0</v>
      </c>
      <c r="AI713" s="1">
        <v>0</v>
      </c>
      <c r="AJ713" s="1">
        <v>0</v>
      </c>
      <c r="AK713" s="1"/>
      <c r="AL713" s="1">
        <v>2254.3076171875</v>
      </c>
      <c r="AM713" s="1">
        <v>644.5</v>
      </c>
      <c r="AN713" s="1">
        <v>1609.8076171875</v>
      </c>
      <c r="AO713" t="s">
        <v>13523</v>
      </c>
    </row>
    <row r="714" spans="1:41" x14ac:dyDescent="0.25">
      <c r="A714" s="1">
        <v>2015</v>
      </c>
      <c r="B714" t="s">
        <v>702</v>
      </c>
      <c r="C714" t="s">
        <v>6985</v>
      </c>
      <c r="D714" t="s">
        <v>7189</v>
      </c>
      <c r="E714" t="s">
        <v>7441</v>
      </c>
      <c r="F714" t="s">
        <v>8649</v>
      </c>
      <c r="G714" t="s">
        <v>10815</v>
      </c>
      <c r="H714" t="s">
        <v>12624</v>
      </c>
      <c r="I714" s="1">
        <v>0</v>
      </c>
      <c r="J714" s="1"/>
      <c r="K714" s="1"/>
      <c r="L714" s="1">
        <v>0</v>
      </c>
      <c r="M714" s="1">
        <v>0</v>
      </c>
      <c r="N714" s="1">
        <v>0</v>
      </c>
      <c r="O714" s="1">
        <v>205</v>
      </c>
      <c r="P714" s="1">
        <v>0</v>
      </c>
      <c r="Q714" s="1">
        <v>0</v>
      </c>
      <c r="R714" s="1"/>
      <c r="S714" s="1">
        <v>0</v>
      </c>
      <c r="T714" s="1">
        <v>525.3125</v>
      </c>
      <c r="U714" s="1">
        <v>30</v>
      </c>
      <c r="V714" s="1">
        <v>121</v>
      </c>
      <c r="W714" s="1"/>
      <c r="X714" s="1">
        <v>135.49350000000001</v>
      </c>
      <c r="Y714" s="1">
        <v>0</v>
      </c>
      <c r="Z714" s="1"/>
      <c r="AA714" s="1">
        <v>0</v>
      </c>
      <c r="AB714" s="1">
        <v>0</v>
      </c>
      <c r="AC714" s="1"/>
      <c r="AD714" s="1">
        <v>0</v>
      </c>
      <c r="AE714" s="1">
        <v>50</v>
      </c>
      <c r="AF714" s="1"/>
      <c r="AG714" s="1">
        <v>0</v>
      </c>
      <c r="AH714" s="1">
        <v>0</v>
      </c>
      <c r="AI714" s="1">
        <v>0</v>
      </c>
      <c r="AJ714" s="1">
        <v>0</v>
      </c>
      <c r="AK714" s="1"/>
      <c r="AL714" s="1">
        <v>1066.8060302734375</v>
      </c>
      <c r="AM714" s="1">
        <v>201</v>
      </c>
      <c r="AN714" s="1">
        <v>865.8060302734375</v>
      </c>
      <c r="AO714" t="s">
        <v>13524</v>
      </c>
    </row>
    <row r="715" spans="1:41" x14ac:dyDescent="0.25">
      <c r="A715" s="1">
        <v>2015</v>
      </c>
      <c r="B715" t="s">
        <v>703</v>
      </c>
      <c r="C715" t="s">
        <v>6986</v>
      </c>
      <c r="D715" t="s">
        <v>7189</v>
      </c>
      <c r="E715" t="s">
        <v>7442</v>
      </c>
      <c r="F715" t="s">
        <v>8650</v>
      </c>
      <c r="G715" t="s">
        <v>10816</v>
      </c>
      <c r="H715" t="s">
        <v>12624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>
        <v>0</v>
      </c>
      <c r="AM715" s="1">
        <v>0</v>
      </c>
      <c r="AN715" s="1">
        <v>0</v>
      </c>
      <c r="AO715" t="s">
        <v>13525</v>
      </c>
    </row>
    <row r="716" spans="1:41" x14ac:dyDescent="0.25">
      <c r="A716" s="1">
        <v>2015</v>
      </c>
      <c r="B716" t="s">
        <v>704</v>
      </c>
      <c r="C716" t="s">
        <v>6986</v>
      </c>
      <c r="D716" t="s">
        <v>7189</v>
      </c>
      <c r="E716" t="s">
        <v>7442</v>
      </c>
      <c r="F716" t="s">
        <v>8651</v>
      </c>
      <c r="G716" t="s">
        <v>10816</v>
      </c>
      <c r="H716" t="s">
        <v>12624</v>
      </c>
      <c r="I716" s="1">
        <v>909.38893300599352</v>
      </c>
      <c r="J716" s="1"/>
      <c r="K716" s="1"/>
      <c r="L716" s="1"/>
      <c r="M716" s="1">
        <v>0</v>
      </c>
      <c r="N716" s="1">
        <v>0</v>
      </c>
      <c r="O716" s="1">
        <v>544.62694185844191</v>
      </c>
      <c r="P716" s="1">
        <v>0</v>
      </c>
      <c r="Q716" s="1">
        <v>0</v>
      </c>
      <c r="R716" s="1"/>
      <c r="S716" s="1">
        <v>76.604359742387047</v>
      </c>
      <c r="T716" s="1"/>
      <c r="U716" s="1"/>
      <c r="V716" s="1">
        <v>84.719746511313176</v>
      </c>
      <c r="W716" s="1"/>
      <c r="X716" s="1"/>
      <c r="Y716" s="1">
        <v>0</v>
      </c>
      <c r="Z716" s="1"/>
      <c r="AA716" s="1">
        <v>0</v>
      </c>
      <c r="AB716" s="1"/>
      <c r="AC716" s="1"/>
      <c r="AD716" s="1">
        <v>0</v>
      </c>
      <c r="AE716" s="1"/>
      <c r="AF716" s="1"/>
      <c r="AG716" s="1">
        <v>0</v>
      </c>
      <c r="AH716" s="1">
        <v>0</v>
      </c>
      <c r="AI716" s="1">
        <v>0</v>
      </c>
      <c r="AJ716" s="1">
        <v>0</v>
      </c>
      <c r="AK716" s="1"/>
      <c r="AL716" s="1">
        <v>1615.3399658203125</v>
      </c>
      <c r="AM716" s="1">
        <v>994.108642578125</v>
      </c>
      <c r="AN716" s="1">
        <v>621.2313232421875</v>
      </c>
      <c r="AO716" t="s">
        <v>13526</v>
      </c>
    </row>
    <row r="717" spans="1:41" x14ac:dyDescent="0.25">
      <c r="A717" s="1">
        <v>2015</v>
      </c>
      <c r="B717" t="s">
        <v>705</v>
      </c>
      <c r="C717" t="s">
        <v>6986</v>
      </c>
      <c r="D717" t="s">
        <v>7189</v>
      </c>
      <c r="E717" t="s">
        <v>7442</v>
      </c>
      <c r="F717" t="s">
        <v>8651</v>
      </c>
      <c r="G717" t="s">
        <v>10816</v>
      </c>
      <c r="H717" t="s">
        <v>12624</v>
      </c>
      <c r="I717" s="1">
        <v>396.11526602634859</v>
      </c>
      <c r="J717" s="1"/>
      <c r="K717" s="1">
        <v>0</v>
      </c>
      <c r="L717" s="1">
        <v>123.92850813899884</v>
      </c>
      <c r="M717" s="1"/>
      <c r="N717" s="1">
        <v>55.472760786028047</v>
      </c>
      <c r="O717" s="1">
        <v>0</v>
      </c>
      <c r="P717" s="1"/>
      <c r="Q717" s="1"/>
      <c r="R717" s="1"/>
      <c r="S717" s="1">
        <v>67.275475846885087</v>
      </c>
      <c r="T717" s="1"/>
      <c r="U717" s="1"/>
      <c r="V717" s="1">
        <v>142.81285223637008</v>
      </c>
      <c r="W717" s="1"/>
      <c r="X717" s="1"/>
      <c r="Y717" s="1">
        <v>0</v>
      </c>
      <c r="Z717" s="1"/>
      <c r="AA717" s="1">
        <v>0</v>
      </c>
      <c r="AB717" s="1"/>
      <c r="AC717" s="1"/>
      <c r="AD717" s="1">
        <v>0</v>
      </c>
      <c r="AE717" s="1"/>
      <c r="AF717" s="1"/>
      <c r="AG717" s="1"/>
      <c r="AH717" s="1">
        <v>0</v>
      </c>
      <c r="AI717" s="1">
        <v>0</v>
      </c>
      <c r="AJ717" s="1">
        <v>0</v>
      </c>
      <c r="AK717" s="1"/>
      <c r="AL717" s="1">
        <v>785.6048583984375</v>
      </c>
      <c r="AM717" s="1">
        <v>718.32940673828125</v>
      </c>
      <c r="AN717" s="1">
        <v>67.275474548339844</v>
      </c>
      <c r="AO717" t="s">
        <v>13527</v>
      </c>
    </row>
    <row r="718" spans="1:41" x14ac:dyDescent="0.25">
      <c r="A718" s="1">
        <v>2015</v>
      </c>
      <c r="B718" t="s">
        <v>706</v>
      </c>
      <c r="C718" t="s">
        <v>6986</v>
      </c>
      <c r="D718" t="s">
        <v>7189</v>
      </c>
      <c r="E718" t="s">
        <v>7442</v>
      </c>
      <c r="F718" t="s">
        <v>8651</v>
      </c>
      <c r="G718" t="s">
        <v>10816</v>
      </c>
      <c r="H718" t="s">
        <v>12624</v>
      </c>
      <c r="I718" s="1">
        <v>1352.5040599259869</v>
      </c>
      <c r="J718" s="1"/>
      <c r="K718" s="1">
        <v>55.169203767737038</v>
      </c>
      <c r="L718" s="1"/>
      <c r="M718" s="1">
        <v>0</v>
      </c>
      <c r="N718" s="1">
        <v>0</v>
      </c>
      <c r="O718" s="1">
        <v>551.69203767737031</v>
      </c>
      <c r="P718" s="1">
        <v>0</v>
      </c>
      <c r="Q718" s="1"/>
      <c r="R718" s="1">
        <v>0</v>
      </c>
      <c r="S718" s="1">
        <v>0</v>
      </c>
      <c r="T718" s="1"/>
      <c r="U718" s="1"/>
      <c r="V718" s="1">
        <v>0</v>
      </c>
      <c r="W718" s="1"/>
      <c r="X718" s="1">
        <v>306.72149744210162</v>
      </c>
      <c r="Y718" s="1"/>
      <c r="Z718" s="1">
        <v>0</v>
      </c>
      <c r="AA718" s="1">
        <v>0</v>
      </c>
      <c r="AB718" s="1">
        <v>0</v>
      </c>
      <c r="AC718" s="1"/>
      <c r="AD718" s="1">
        <v>0</v>
      </c>
      <c r="AE718" s="1"/>
      <c r="AF718" s="1"/>
      <c r="AG718" s="1">
        <v>0</v>
      </c>
      <c r="AH718" s="1">
        <v>0</v>
      </c>
      <c r="AI718" s="1">
        <v>0</v>
      </c>
      <c r="AJ718" s="1"/>
      <c r="AK718" s="1"/>
      <c r="AL718" s="1">
        <v>2266.086669921875</v>
      </c>
      <c r="AM718" s="1">
        <v>1352.5040283203125</v>
      </c>
      <c r="AN718" s="1">
        <v>913.582763671875</v>
      </c>
      <c r="AO718" t="s">
        <v>13528</v>
      </c>
    </row>
    <row r="719" spans="1:41" x14ac:dyDescent="0.25">
      <c r="A719" s="1">
        <v>2015</v>
      </c>
      <c r="B719" t="s">
        <v>706</v>
      </c>
      <c r="C719" t="s">
        <v>6986</v>
      </c>
      <c r="D719" t="s">
        <v>7189</v>
      </c>
      <c r="E719" t="s">
        <v>7442</v>
      </c>
      <c r="F719" t="s">
        <v>8652</v>
      </c>
      <c r="G719" t="s">
        <v>10816</v>
      </c>
      <c r="H719" t="s">
        <v>12624</v>
      </c>
      <c r="I719" s="1">
        <v>612.99115297485594</v>
      </c>
      <c r="J719" s="1">
        <v>3708.5964754978786</v>
      </c>
      <c r="K719" s="1">
        <v>0</v>
      </c>
      <c r="L719" s="1"/>
      <c r="M719" s="1">
        <v>2923.9677996900627</v>
      </c>
      <c r="N719" s="1">
        <v>0</v>
      </c>
      <c r="O719" s="1">
        <v>424.80286901157518</v>
      </c>
      <c r="P719" s="1">
        <v>404.57416096340495</v>
      </c>
      <c r="Q719" s="1">
        <v>0</v>
      </c>
      <c r="R719" s="1">
        <v>214.07318397818059</v>
      </c>
      <c r="S719" s="1">
        <v>1135.2596153094332</v>
      </c>
      <c r="T719" s="1">
        <v>0</v>
      </c>
      <c r="U719" s="1">
        <v>0</v>
      </c>
      <c r="V719" s="1">
        <v>637.51079909385021</v>
      </c>
      <c r="W719" s="1">
        <v>0</v>
      </c>
      <c r="X719" s="1">
        <v>0</v>
      </c>
      <c r="Y719" s="1">
        <v>8622.3335577443231</v>
      </c>
      <c r="Z719" s="1">
        <v>8.4592779110530127</v>
      </c>
      <c r="AA719" s="1">
        <v>2201.6740696567254</v>
      </c>
      <c r="AB719" s="1"/>
      <c r="AC719" s="1">
        <v>0</v>
      </c>
      <c r="AD719" s="1">
        <v>0</v>
      </c>
      <c r="AE719" s="1">
        <v>0</v>
      </c>
      <c r="AF719" s="1">
        <v>1211.2705182783154</v>
      </c>
      <c r="AG719" s="1">
        <v>10833.682309931944</v>
      </c>
      <c r="AH719" s="1">
        <v>1455.9668841256516</v>
      </c>
      <c r="AI719" s="1">
        <v>0</v>
      </c>
      <c r="AJ719" s="1">
        <v>2403.3962110149191</v>
      </c>
      <c r="AK719" s="1"/>
      <c r="AL719" s="1">
        <v>36798.55859375</v>
      </c>
      <c r="AM719" s="1">
        <v>30858.5625</v>
      </c>
      <c r="AN719" s="1">
        <v>5939.9970703125</v>
      </c>
      <c r="AO719" t="s">
        <v>13529</v>
      </c>
    </row>
    <row r="720" spans="1:41" x14ac:dyDescent="0.25">
      <c r="A720" s="1">
        <v>2015</v>
      </c>
      <c r="B720" t="s">
        <v>707</v>
      </c>
      <c r="C720" t="s">
        <v>6986</v>
      </c>
      <c r="D720" t="s">
        <v>7189</v>
      </c>
      <c r="E720" t="s">
        <v>7442</v>
      </c>
      <c r="F720" t="s">
        <v>8652</v>
      </c>
      <c r="G720" t="s">
        <v>10816</v>
      </c>
      <c r="H720" t="s">
        <v>12624</v>
      </c>
      <c r="I720" s="1">
        <v>495.71403255599535</v>
      </c>
      <c r="J720" s="1">
        <v>132.7805444346416</v>
      </c>
      <c r="K720" s="1"/>
      <c r="L720" s="1">
        <v>14.163258073028439</v>
      </c>
      <c r="M720" s="1">
        <v>2757.1142382162025</v>
      </c>
      <c r="N720" s="1">
        <v>632.6255272619369</v>
      </c>
      <c r="O720" s="1">
        <v>233.69375820496924</v>
      </c>
      <c r="P720" s="1">
        <v>918.25123173467705</v>
      </c>
      <c r="Q720" s="1">
        <v>215.41229679290655</v>
      </c>
      <c r="R720" s="1"/>
      <c r="S720" s="1">
        <v>1370.9735657871909</v>
      </c>
      <c r="T720" s="1"/>
      <c r="U720" s="1">
        <v>0</v>
      </c>
      <c r="V720" s="1">
        <v>66.095204340799384</v>
      </c>
      <c r="W720" s="1">
        <v>88.520362956427746</v>
      </c>
      <c r="X720" s="1">
        <v>164.05773934591275</v>
      </c>
      <c r="Y720" s="1">
        <v>3855.9470103819922</v>
      </c>
      <c r="Z720" s="1">
        <v>1781.5667970348854</v>
      </c>
      <c r="AA720" s="1">
        <v>2393.0658027709037</v>
      </c>
      <c r="AB720" s="1"/>
      <c r="AC720" s="1">
        <v>0</v>
      </c>
      <c r="AD720" s="1">
        <v>0</v>
      </c>
      <c r="AE720" s="1">
        <v>146.64873463114861</v>
      </c>
      <c r="AF720" s="1">
        <v>1437.5702768093288</v>
      </c>
      <c r="AG720" s="1">
        <v>7940.0925865153386</v>
      </c>
      <c r="AH720" s="1">
        <v>766.27788560575982</v>
      </c>
      <c r="AI720" s="1"/>
      <c r="AJ720" s="1">
        <v>415.52673531552966</v>
      </c>
      <c r="AK720" s="1"/>
      <c r="AL720" s="1">
        <v>25826.095703125</v>
      </c>
      <c r="AM720" s="1">
        <v>20445.4609375</v>
      </c>
      <c r="AN720" s="1">
        <v>5380.6376953125</v>
      </c>
      <c r="AO720" t="s">
        <v>13530</v>
      </c>
    </row>
    <row r="721" spans="1:41" x14ac:dyDescent="0.25">
      <c r="A721" s="1">
        <v>2015</v>
      </c>
      <c r="B721" t="s">
        <v>708</v>
      </c>
      <c r="C721" t="s">
        <v>6986</v>
      </c>
      <c r="D721" t="s">
        <v>7189</v>
      </c>
      <c r="E721" t="s">
        <v>7442</v>
      </c>
      <c r="F721" t="s">
        <v>8652</v>
      </c>
      <c r="G721" t="s">
        <v>10816</v>
      </c>
      <c r="H721" t="s">
        <v>12624</v>
      </c>
      <c r="I721" s="1">
        <v>508.31847906787908</v>
      </c>
      <c r="J721" s="1">
        <v>0</v>
      </c>
      <c r="K721" s="1"/>
      <c r="L721" s="1">
        <v>35.098180697544031</v>
      </c>
      <c r="M721" s="1">
        <v>3132.2100567325501</v>
      </c>
      <c r="N721" s="1">
        <v>418.44293084030602</v>
      </c>
      <c r="O721" s="1">
        <v>279.5751634873335</v>
      </c>
      <c r="P721" s="1">
        <v>374.47096183674842</v>
      </c>
      <c r="Q721" s="1">
        <v>3002.6005616137545</v>
      </c>
      <c r="R721" s="1"/>
      <c r="S721" s="1">
        <v>1764.4189783742347</v>
      </c>
      <c r="T721" s="1">
        <v>0</v>
      </c>
      <c r="U721" s="1">
        <v>0</v>
      </c>
      <c r="V721" s="1">
        <v>944.02003255463262</v>
      </c>
      <c r="W721" s="1">
        <v>0</v>
      </c>
      <c r="X721" s="1">
        <v>164.59836465055133</v>
      </c>
      <c r="Y721" s="1">
        <v>3953.7495414736845</v>
      </c>
      <c r="Z721" s="1"/>
      <c r="AA721" s="1">
        <v>2316.9947058793609</v>
      </c>
      <c r="AB721" s="1"/>
      <c r="AC721" s="1">
        <v>0</v>
      </c>
      <c r="AD721" s="1">
        <v>0</v>
      </c>
      <c r="AE721" s="1">
        <v>0</v>
      </c>
      <c r="AF721" s="1">
        <v>862.55403926516283</v>
      </c>
      <c r="AG721" s="1">
        <v>21388.105147827522</v>
      </c>
      <c r="AH721" s="1">
        <v>818.84766818680134</v>
      </c>
      <c r="AI721" s="1">
        <v>0</v>
      </c>
      <c r="AJ721" s="1">
        <v>2393.8637976445002</v>
      </c>
      <c r="AK721" s="1"/>
      <c r="AL721" s="1">
        <v>42357.87109375</v>
      </c>
      <c r="AM721" s="1">
        <v>36198.21875</v>
      </c>
      <c r="AN721" s="1">
        <v>6159.64990234375</v>
      </c>
      <c r="AO721" t="s">
        <v>13531</v>
      </c>
    </row>
    <row r="722" spans="1:41" x14ac:dyDescent="0.25">
      <c r="A722" s="1">
        <v>2015</v>
      </c>
      <c r="B722" t="s">
        <v>709</v>
      </c>
      <c r="C722" t="s">
        <v>6986</v>
      </c>
      <c r="D722" t="s">
        <v>7189</v>
      </c>
      <c r="E722" t="s">
        <v>7442</v>
      </c>
      <c r="F722" t="s">
        <v>8653</v>
      </c>
      <c r="G722" t="s">
        <v>10816</v>
      </c>
      <c r="H722" t="s">
        <v>12624</v>
      </c>
      <c r="I722" s="1">
        <v>554.7276078602805</v>
      </c>
      <c r="J722" s="1">
        <v>397.16136179783911</v>
      </c>
      <c r="K722" s="1">
        <v>94.421720486856259</v>
      </c>
      <c r="L722" s="1">
        <v>567.71059442722321</v>
      </c>
      <c r="M722" s="1">
        <v>2478.5701627799767</v>
      </c>
      <c r="N722" s="1">
        <v>447.32290080648153</v>
      </c>
      <c r="O722" s="1">
        <v>168.77882537025556</v>
      </c>
      <c r="P722" s="1"/>
      <c r="Q722" s="1">
        <v>0</v>
      </c>
      <c r="R722" s="1"/>
      <c r="S722" s="1">
        <v>1370.9735657871909</v>
      </c>
      <c r="T722" s="1"/>
      <c r="U722" s="1">
        <v>0</v>
      </c>
      <c r="V722" s="1">
        <v>0</v>
      </c>
      <c r="W722" s="1">
        <v>659.18163614886521</v>
      </c>
      <c r="X722" s="1">
        <v>330.47602170399688</v>
      </c>
      <c r="Y722" s="1">
        <v>2903.4679049708297</v>
      </c>
      <c r="Z722" s="1">
        <v>1031.3212420176876</v>
      </c>
      <c r="AA722" s="1">
        <v>6381.5186122213308</v>
      </c>
      <c r="AB722" s="1"/>
      <c r="AC722" s="1">
        <v>0</v>
      </c>
      <c r="AD722" s="1">
        <v>0</v>
      </c>
      <c r="AE722" s="1">
        <v>272.347650029276</v>
      </c>
      <c r="AF722" s="1">
        <v>2481.2191040059065</v>
      </c>
      <c r="AG722" s="1">
        <v>771.06127416768936</v>
      </c>
      <c r="AH722" s="1">
        <v>1221.1911459285643</v>
      </c>
      <c r="AI722" s="1"/>
      <c r="AJ722" s="1">
        <v>0</v>
      </c>
      <c r="AK722" s="1"/>
      <c r="AL722" s="1">
        <v>22131.451171875</v>
      </c>
      <c r="AM722" s="1">
        <v>15807.8583984375</v>
      </c>
      <c r="AN722" s="1">
        <v>6323.5927734375</v>
      </c>
      <c r="AO722" t="s">
        <v>13532</v>
      </c>
    </row>
    <row r="723" spans="1:41" x14ac:dyDescent="0.25">
      <c r="A723" s="1">
        <v>2015</v>
      </c>
      <c r="B723" t="s">
        <v>710</v>
      </c>
      <c r="C723" t="s">
        <v>6986</v>
      </c>
      <c r="D723" t="s">
        <v>7189</v>
      </c>
      <c r="E723" t="s">
        <v>7442</v>
      </c>
      <c r="F723" t="s">
        <v>8653</v>
      </c>
      <c r="G723" t="s">
        <v>10816</v>
      </c>
      <c r="H723" t="s">
        <v>12624</v>
      </c>
      <c r="I723" s="1">
        <v>615.44311758675542</v>
      </c>
      <c r="J723" s="1">
        <v>463.42131164899109</v>
      </c>
      <c r="K723" s="1">
        <v>49.039292237988477</v>
      </c>
      <c r="L723" s="1"/>
      <c r="M723" s="1">
        <v>919.48672946228396</v>
      </c>
      <c r="N723" s="1">
        <v>576.82467494933951</v>
      </c>
      <c r="O723" s="1">
        <v>167.34658476213568</v>
      </c>
      <c r="P723" s="1">
        <v>61.299115297485599</v>
      </c>
      <c r="Q723" s="1">
        <v>0</v>
      </c>
      <c r="R723" s="1">
        <v>0</v>
      </c>
      <c r="S723" s="1">
        <v>1135.2596153094332</v>
      </c>
      <c r="T723" s="1">
        <v>110.33840753547408</v>
      </c>
      <c r="U723" s="1">
        <v>0</v>
      </c>
      <c r="V723" s="1">
        <v>0</v>
      </c>
      <c r="W723" s="1">
        <v>410.70407249315349</v>
      </c>
      <c r="X723" s="1">
        <v>858.49962775948813</v>
      </c>
      <c r="Y723" s="1">
        <v>300.36566495767943</v>
      </c>
      <c r="Z723" s="1">
        <v>98.201182706571913</v>
      </c>
      <c r="AA723" s="1">
        <v>3603.5095435413123</v>
      </c>
      <c r="AB723" s="1"/>
      <c r="AC723" s="1">
        <v>0</v>
      </c>
      <c r="AD723" s="1">
        <v>0</v>
      </c>
      <c r="AE723" s="1">
        <v>189.4142662692305</v>
      </c>
      <c r="AF723" s="1">
        <v>968.52602170027239</v>
      </c>
      <c r="AG723" s="1">
        <v>647.22900331588596</v>
      </c>
      <c r="AH723" s="1">
        <v>2176.7237462717808</v>
      </c>
      <c r="AI723" s="1">
        <v>0</v>
      </c>
      <c r="AJ723" s="1">
        <v>0</v>
      </c>
      <c r="AK723" s="1">
        <v>0</v>
      </c>
      <c r="AL723" s="1">
        <v>13351.6318359375</v>
      </c>
      <c r="AM723" s="1">
        <v>7524.23388671875</v>
      </c>
      <c r="AN723" s="1">
        <v>5827.39794921875</v>
      </c>
      <c r="AO723" t="s">
        <v>13533</v>
      </c>
    </row>
    <row r="724" spans="1:41" x14ac:dyDescent="0.25">
      <c r="A724" s="1">
        <v>2015</v>
      </c>
      <c r="B724" t="s">
        <v>711</v>
      </c>
      <c r="C724" t="s">
        <v>6986</v>
      </c>
      <c r="D724" t="s">
        <v>7189</v>
      </c>
      <c r="E724" t="s">
        <v>7442</v>
      </c>
      <c r="F724" t="s">
        <v>8653</v>
      </c>
      <c r="G724" t="s">
        <v>10816</v>
      </c>
      <c r="H724" t="s">
        <v>12624</v>
      </c>
      <c r="I724" s="1">
        <v>1119.5109360423528</v>
      </c>
      <c r="J724" s="1">
        <v>240.15793688921272</v>
      </c>
      <c r="K724" s="1">
        <v>96.82256744150078</v>
      </c>
      <c r="L724" s="1">
        <v>732.22066627634968</v>
      </c>
      <c r="M724" s="1">
        <v>2541.5923953393954</v>
      </c>
      <c r="N724" s="1">
        <v>667.81792526054244</v>
      </c>
      <c r="O724" s="1">
        <v>114.97679883678218</v>
      </c>
      <c r="P724" s="1">
        <v>0</v>
      </c>
      <c r="Q724" s="1">
        <v>0</v>
      </c>
      <c r="R724" s="1"/>
      <c r="S724" s="1">
        <v>1764.4189783742347</v>
      </c>
      <c r="T724" s="1">
        <v>121.02820930187598</v>
      </c>
      <c r="U724" s="1">
        <v>0</v>
      </c>
      <c r="V724" s="1">
        <v>2456.8726488280822</v>
      </c>
      <c r="W724" s="1">
        <v>691.6762161602212</v>
      </c>
      <c r="X724" s="1">
        <v>329.19672930110266</v>
      </c>
      <c r="Y724" s="1">
        <v>2977.7175475587055</v>
      </c>
      <c r="Z724" s="1">
        <v>1245.3802737163037</v>
      </c>
      <c r="AA724" s="1">
        <v>3792.2563789256797</v>
      </c>
      <c r="AB724" s="1"/>
      <c r="AC724" s="1">
        <v>0</v>
      </c>
      <c r="AD724" s="1">
        <v>0</v>
      </c>
      <c r="AE724" s="1">
        <v>417.5473220914721</v>
      </c>
      <c r="AF724" s="1">
        <v>5436.3746383950611</v>
      </c>
      <c r="AG724" s="1">
        <v>0</v>
      </c>
      <c r="AH724" s="1">
        <v>1459.7241603347411</v>
      </c>
      <c r="AI724" s="1">
        <v>0</v>
      </c>
      <c r="AJ724" s="1">
        <v>0</v>
      </c>
      <c r="AK724" s="1"/>
      <c r="AL724" s="1">
        <v>26205.291015625</v>
      </c>
      <c r="AM724" s="1">
        <v>19085.85546875</v>
      </c>
      <c r="AN724" s="1">
        <v>7119.4365234375</v>
      </c>
      <c r="AO724" t="s">
        <v>13534</v>
      </c>
    </row>
    <row r="725" spans="1:41" x14ac:dyDescent="0.25">
      <c r="A725" s="1">
        <v>2015</v>
      </c>
      <c r="B725" t="s">
        <v>712</v>
      </c>
      <c r="C725" t="s">
        <v>6986</v>
      </c>
      <c r="D725" t="s">
        <v>7189</v>
      </c>
      <c r="E725" t="s">
        <v>7442</v>
      </c>
      <c r="F725" t="s">
        <v>8654</v>
      </c>
      <c r="G725" t="s">
        <v>10816</v>
      </c>
      <c r="H725" t="s">
        <v>12624</v>
      </c>
      <c r="I725" s="1">
        <v>0</v>
      </c>
      <c r="J725" s="1">
        <v>1446.65912102066</v>
      </c>
      <c r="K725" s="1"/>
      <c r="L725" s="1"/>
      <c r="M725" s="1">
        <v>3230.4633761774908</v>
      </c>
      <c r="N725" s="1">
        <v>1391.8577119447079</v>
      </c>
      <c r="O725" s="1">
        <v>280.62734983188909</v>
      </c>
      <c r="P725" s="1"/>
      <c r="Q725" s="1">
        <v>0</v>
      </c>
      <c r="R725" s="1">
        <v>0</v>
      </c>
      <c r="S725" s="1">
        <v>1375.5521472755768</v>
      </c>
      <c r="T725" s="1">
        <v>0</v>
      </c>
      <c r="U725" s="1">
        <v>233.65628974403774</v>
      </c>
      <c r="V725" s="1">
        <v>242.74449657804297</v>
      </c>
      <c r="W725" s="1">
        <v>159.37769977346255</v>
      </c>
      <c r="X725" s="1">
        <v>178.54111251694837</v>
      </c>
      <c r="Y725" s="1">
        <v>478.13309932038766</v>
      </c>
      <c r="Z725" s="1">
        <v>51.491256849887904</v>
      </c>
      <c r="AA725" s="1">
        <v>2452.0561875838362</v>
      </c>
      <c r="AB725" s="1">
        <v>202.28708048170247</v>
      </c>
      <c r="AC725" s="1">
        <v>0</v>
      </c>
      <c r="AD725" s="1">
        <v>0</v>
      </c>
      <c r="AE725" s="1"/>
      <c r="AF725" s="1">
        <v>2477.710240324368</v>
      </c>
      <c r="AG725" s="1">
        <v>945.13050476134595</v>
      </c>
      <c r="AH725" s="1">
        <v>246.15465854629784</v>
      </c>
      <c r="AI725" s="1">
        <v>239.06654966019383</v>
      </c>
      <c r="AJ725" s="1">
        <v>314.58065589200515</v>
      </c>
      <c r="AK725" s="1">
        <v>505.1047100512813</v>
      </c>
      <c r="AL725" s="1">
        <v>16451.1953125</v>
      </c>
      <c r="AM725" s="1">
        <v>10034.0205078125</v>
      </c>
      <c r="AN725" s="1">
        <v>6417.1748046875</v>
      </c>
      <c r="AO725" t="s">
        <v>13535</v>
      </c>
    </row>
    <row r="726" spans="1:41" x14ac:dyDescent="0.25">
      <c r="A726" s="1">
        <v>2015</v>
      </c>
      <c r="B726" t="s">
        <v>713</v>
      </c>
      <c r="C726" t="s">
        <v>6986</v>
      </c>
      <c r="D726" t="s">
        <v>7189</v>
      </c>
      <c r="E726" t="s">
        <v>7442</v>
      </c>
      <c r="F726" t="s">
        <v>8654</v>
      </c>
      <c r="G726" t="s">
        <v>10816</v>
      </c>
      <c r="H726" t="s">
        <v>12624</v>
      </c>
      <c r="I726" s="1">
        <v>302.57052325468993</v>
      </c>
      <c r="J726" s="1">
        <v>305.65555604081629</v>
      </c>
      <c r="K726" s="1"/>
      <c r="L726" s="1"/>
      <c r="M726" s="1">
        <v>2069.5823790620793</v>
      </c>
      <c r="N726" s="1">
        <v>2290.1345054370736</v>
      </c>
      <c r="O726" s="1">
        <v>289.25742023148359</v>
      </c>
      <c r="P726" s="1"/>
      <c r="Q726" s="1">
        <v>0</v>
      </c>
      <c r="R726" s="1"/>
      <c r="S726" s="1">
        <v>335.94555324049423</v>
      </c>
      <c r="T726" s="1">
        <v>0</v>
      </c>
      <c r="U726" s="1">
        <v>223.90218720847056</v>
      </c>
      <c r="V726" s="1">
        <v>239.63585441771443</v>
      </c>
      <c r="W726" s="1">
        <v>96.82256744150078</v>
      </c>
      <c r="X726" s="1">
        <v>64.144950929994266</v>
      </c>
      <c r="Y726" s="1">
        <v>203.20636341784976</v>
      </c>
      <c r="Z726" s="1"/>
      <c r="AA726" s="1">
        <v>2580.4914921109548</v>
      </c>
      <c r="AB726" s="1">
        <v>205.74795581318915</v>
      </c>
      <c r="AC726" s="1">
        <v>0</v>
      </c>
      <c r="AD726" s="1">
        <v>0</v>
      </c>
      <c r="AE726" s="1">
        <v>24.205641860375195</v>
      </c>
      <c r="AF726" s="1">
        <v>0</v>
      </c>
      <c r="AG726" s="1">
        <v>1014.2163939497207</v>
      </c>
      <c r="AH726" s="1">
        <v>636.16230571903907</v>
      </c>
      <c r="AI726" s="1">
        <v>236.00500813865816</v>
      </c>
      <c r="AJ726" s="1">
        <v>313.33295780687172</v>
      </c>
      <c r="AK726" s="1">
        <v>479.27170883542885</v>
      </c>
      <c r="AL726" s="1">
        <v>11910.2919921875</v>
      </c>
      <c r="AM726" s="1">
        <v>7497.35107421875</v>
      </c>
      <c r="AN726" s="1">
        <v>4412.93994140625</v>
      </c>
      <c r="AO726" t="s">
        <v>13536</v>
      </c>
    </row>
    <row r="727" spans="1:41" x14ac:dyDescent="0.25">
      <c r="A727" s="1">
        <v>2015</v>
      </c>
      <c r="B727" t="s">
        <v>714</v>
      </c>
      <c r="C727" t="s">
        <v>6986</v>
      </c>
      <c r="D727" t="s">
        <v>7189</v>
      </c>
      <c r="E727" t="s">
        <v>7442</v>
      </c>
      <c r="F727" t="s">
        <v>8654</v>
      </c>
      <c r="G727" t="s">
        <v>10816</v>
      </c>
      <c r="H727" t="s">
        <v>12624</v>
      </c>
      <c r="I727" s="1">
        <v>295.06787652142577</v>
      </c>
      <c r="J727" s="1">
        <v>204.18697055282666</v>
      </c>
      <c r="K727" s="1">
        <v>0</v>
      </c>
      <c r="L727" s="1"/>
      <c r="M727" s="1">
        <v>2018.2642754065525</v>
      </c>
      <c r="N727" s="1">
        <v>2729.9679935762315</v>
      </c>
      <c r="O727" s="1">
        <v>296.24814802751149</v>
      </c>
      <c r="P727" s="1"/>
      <c r="Q727" s="1">
        <v>0</v>
      </c>
      <c r="R727" s="1"/>
      <c r="S727" s="1">
        <v>479.19023147079548</v>
      </c>
      <c r="T727" s="1"/>
      <c r="U727" s="1">
        <v>218.3502286258551</v>
      </c>
      <c r="V727" s="1">
        <v>514.59837665336659</v>
      </c>
      <c r="W727" s="1">
        <v>94.421720486856259</v>
      </c>
      <c r="X727" s="1">
        <v>64.914932834713682</v>
      </c>
      <c r="Y727" s="1">
        <v>198.28561302239814</v>
      </c>
      <c r="Z727" s="1">
        <v>591.40731854993305</v>
      </c>
      <c r="AA727" s="1">
        <v>8091.7599210212875</v>
      </c>
      <c r="AB727" s="1"/>
      <c r="AC727" s="1">
        <v>0</v>
      </c>
      <c r="AD727" s="1">
        <v>0</v>
      </c>
      <c r="AE727" s="1"/>
      <c r="AF727" s="1">
        <v>460.34908266224278</v>
      </c>
      <c r="AG727" s="1">
        <v>1371.6942940809529</v>
      </c>
      <c r="AH727" s="1">
        <v>590.39979738969964</v>
      </c>
      <c r="AI727" s="1">
        <v>230.15294368671212</v>
      </c>
      <c r="AJ727" s="1">
        <v>0</v>
      </c>
      <c r="AK727" s="1">
        <v>467.38751640993848</v>
      </c>
      <c r="AL727" s="1">
        <v>18916.64453125</v>
      </c>
      <c r="AM727" s="1">
        <v>14675.6669921875</v>
      </c>
      <c r="AN727" s="1">
        <v>4240.9794921875</v>
      </c>
      <c r="AO727" t="s">
        <v>13537</v>
      </c>
    </row>
    <row r="728" spans="1:41" x14ac:dyDescent="0.25">
      <c r="A728" s="1">
        <v>2015</v>
      </c>
      <c r="B728" t="s">
        <v>714</v>
      </c>
      <c r="C728" t="s">
        <v>6986</v>
      </c>
      <c r="D728" t="s">
        <v>7189</v>
      </c>
      <c r="E728" t="s">
        <v>7442</v>
      </c>
      <c r="F728" t="s">
        <v>8655</v>
      </c>
      <c r="G728" t="s">
        <v>10816</v>
      </c>
      <c r="H728" t="s">
        <v>12624</v>
      </c>
      <c r="I728" s="1">
        <v>0</v>
      </c>
      <c r="J728" s="1"/>
      <c r="K728" s="1">
        <v>0</v>
      </c>
      <c r="L728" s="1"/>
      <c r="M728" s="1">
        <v>0</v>
      </c>
      <c r="N728" s="1">
        <v>223.07131465019791</v>
      </c>
      <c r="O728" s="1">
        <v>0</v>
      </c>
      <c r="P728" s="1"/>
      <c r="Q728" s="1">
        <v>0</v>
      </c>
      <c r="R728" s="1"/>
      <c r="S728" s="1">
        <v>264.68910287999665</v>
      </c>
      <c r="T728" s="1"/>
      <c r="U728" s="1">
        <v>0</v>
      </c>
      <c r="V728" s="1">
        <v>23.605430121714065</v>
      </c>
      <c r="W728" s="1">
        <v>0</v>
      </c>
      <c r="X728" s="1">
        <v>0</v>
      </c>
      <c r="Y728" s="1">
        <v>0</v>
      </c>
      <c r="Z728" s="1">
        <v>753.50901753424023</v>
      </c>
      <c r="AA728" s="1">
        <v>27.226687696848579</v>
      </c>
      <c r="AB728" s="1"/>
      <c r="AC728" s="1">
        <v>259.06959558581184</v>
      </c>
      <c r="AD728" s="1">
        <v>0</v>
      </c>
      <c r="AE728" s="1"/>
      <c r="AF728" s="1">
        <v>0</v>
      </c>
      <c r="AG728" s="1">
        <v>348.14111518779066</v>
      </c>
      <c r="AH728" s="1">
        <v>0</v>
      </c>
      <c r="AI728" s="1"/>
      <c r="AJ728" s="1">
        <v>0</v>
      </c>
      <c r="AK728" s="1"/>
      <c r="AL728" s="1">
        <v>1899.312255859375</v>
      </c>
      <c r="AM728" s="1">
        <v>1634.6231689453125</v>
      </c>
      <c r="AN728" s="1">
        <v>264.68911743164063</v>
      </c>
      <c r="AO728" t="s">
        <v>13538</v>
      </c>
    </row>
    <row r="729" spans="1:41" x14ac:dyDescent="0.25">
      <c r="A729" s="1">
        <v>2015</v>
      </c>
      <c r="B729" t="s">
        <v>715</v>
      </c>
      <c r="C729" t="s">
        <v>6986</v>
      </c>
      <c r="D729" t="s">
        <v>7189</v>
      </c>
      <c r="E729" t="s">
        <v>7442</v>
      </c>
      <c r="F729" t="s">
        <v>8655</v>
      </c>
      <c r="G729" t="s">
        <v>10816</v>
      </c>
      <c r="H729" t="s">
        <v>12624</v>
      </c>
      <c r="I729" s="1">
        <v>2451.9646118994237</v>
      </c>
      <c r="J729" s="1">
        <v>0</v>
      </c>
      <c r="K729" s="1"/>
      <c r="L729" s="1"/>
      <c r="M729" s="1">
        <v>0</v>
      </c>
      <c r="N729" s="1">
        <v>176.41885382616354</v>
      </c>
      <c r="O729" s="1">
        <v>0</v>
      </c>
      <c r="P729" s="1"/>
      <c r="Q729" s="1">
        <v>0</v>
      </c>
      <c r="R729" s="1">
        <v>0</v>
      </c>
      <c r="S729" s="1">
        <v>198.60913356385333</v>
      </c>
      <c r="T729" s="1">
        <v>0</v>
      </c>
      <c r="U729" s="1">
        <v>0</v>
      </c>
      <c r="V729" s="1">
        <v>229.25869121259612</v>
      </c>
      <c r="W729" s="1">
        <v>36.779469178491361</v>
      </c>
      <c r="X729" s="1">
        <v>0</v>
      </c>
      <c r="Y729" s="1">
        <v>229.25869121259612</v>
      </c>
      <c r="Z729" s="1">
        <v>0</v>
      </c>
      <c r="AA729" s="1">
        <v>18.808623903303026</v>
      </c>
      <c r="AB729" s="1"/>
      <c r="AC729" s="1">
        <v>135.72940831859901</v>
      </c>
      <c r="AD729" s="1">
        <v>0</v>
      </c>
      <c r="AE729" s="1"/>
      <c r="AF729" s="1"/>
      <c r="AG729" s="1">
        <v>1968.8261948751467</v>
      </c>
      <c r="AH729" s="1">
        <v>106.58889467432354</v>
      </c>
      <c r="AI729" s="1">
        <v>0</v>
      </c>
      <c r="AJ729" s="1">
        <v>0</v>
      </c>
      <c r="AK729" s="1"/>
      <c r="AL729" s="1">
        <v>5552.2431640625</v>
      </c>
      <c r="AM729" s="1">
        <v>5210.265625</v>
      </c>
      <c r="AN729" s="1">
        <v>341.97747802734375</v>
      </c>
      <c r="AO729" t="s">
        <v>13539</v>
      </c>
    </row>
    <row r="730" spans="1:41" x14ac:dyDescent="0.25">
      <c r="A730" s="1">
        <v>2015</v>
      </c>
      <c r="B730" t="s">
        <v>716</v>
      </c>
      <c r="C730" t="s">
        <v>6986</v>
      </c>
      <c r="D730" t="s">
        <v>7189</v>
      </c>
      <c r="E730" t="s">
        <v>7442</v>
      </c>
      <c r="F730" t="s">
        <v>8655</v>
      </c>
      <c r="G730" t="s">
        <v>10816</v>
      </c>
      <c r="H730" t="s">
        <v>12624</v>
      </c>
      <c r="I730" s="1">
        <v>278.36488139431475</v>
      </c>
      <c r="J730" s="1">
        <v>0</v>
      </c>
      <c r="K730" s="1"/>
      <c r="L730" s="1"/>
      <c r="M730" s="1">
        <v>0</v>
      </c>
      <c r="N730" s="1">
        <v>11.005095071819582</v>
      </c>
      <c r="O730" s="1">
        <v>0</v>
      </c>
      <c r="P730" s="1"/>
      <c r="Q730" s="1">
        <v>0</v>
      </c>
      <c r="R730" s="1"/>
      <c r="S730" s="1">
        <v>454.84617931278757</v>
      </c>
      <c r="T730" s="1">
        <v>0</v>
      </c>
      <c r="U730" s="1">
        <v>0</v>
      </c>
      <c r="V730" s="1">
        <v>226.32275139450806</v>
      </c>
      <c r="W730" s="1">
        <v>0</v>
      </c>
      <c r="X730" s="1">
        <v>0</v>
      </c>
      <c r="Y730" s="1">
        <v>0</v>
      </c>
      <c r="Z730" s="1"/>
      <c r="AA730" s="1">
        <v>19.793793554385562</v>
      </c>
      <c r="AB730" s="1"/>
      <c r="AC730" s="1">
        <v>265.65691941761776</v>
      </c>
      <c r="AD730" s="1">
        <v>0</v>
      </c>
      <c r="AE730" s="1">
        <v>24.205641860375195</v>
      </c>
      <c r="AF730" s="1">
        <v>543.85500584184285</v>
      </c>
      <c r="AG730" s="1">
        <v>608.77189278843616</v>
      </c>
      <c r="AH730" s="1">
        <v>69.176865955772129</v>
      </c>
      <c r="AI730" s="1">
        <v>0</v>
      </c>
      <c r="AJ730" s="1">
        <v>0</v>
      </c>
      <c r="AK730" s="1"/>
      <c r="AL730" s="1">
        <v>2501.9990234375</v>
      </c>
      <c r="AM730" s="1">
        <v>1977.9759521484375</v>
      </c>
      <c r="AN730" s="1">
        <v>524.0230712890625</v>
      </c>
      <c r="AO730" t="s">
        <v>13540</v>
      </c>
    </row>
    <row r="731" spans="1:41" x14ac:dyDescent="0.25">
      <c r="A731" s="1">
        <v>2015</v>
      </c>
      <c r="B731" t="s">
        <v>717</v>
      </c>
      <c r="C731" t="s">
        <v>6986</v>
      </c>
      <c r="D731" t="s">
        <v>7189</v>
      </c>
      <c r="E731" t="s">
        <v>7442</v>
      </c>
      <c r="F731" t="s">
        <v>8656</v>
      </c>
      <c r="G731" t="s">
        <v>10816</v>
      </c>
      <c r="H731" t="s">
        <v>12624</v>
      </c>
      <c r="I731" s="1">
        <v>295.06787652142577</v>
      </c>
      <c r="J731" s="1"/>
      <c r="K731" s="1"/>
      <c r="L731" s="1"/>
      <c r="M731" s="1">
        <v>2606.2755397384494</v>
      </c>
      <c r="N731" s="1">
        <v>0</v>
      </c>
      <c r="O731" s="1">
        <v>0</v>
      </c>
      <c r="P731" s="1"/>
      <c r="Q731" s="1">
        <v>0</v>
      </c>
      <c r="R731" s="1"/>
      <c r="S731" s="1">
        <v>2968.4201459692104</v>
      </c>
      <c r="T731" s="1"/>
      <c r="U731" s="1">
        <v>59.013575304285162</v>
      </c>
      <c r="V731" s="1">
        <v>97.962535005113367</v>
      </c>
      <c r="W731" s="1">
        <v>2950.678765214258</v>
      </c>
      <c r="X731" s="1">
        <v>0</v>
      </c>
      <c r="Y731" s="1">
        <v>0</v>
      </c>
      <c r="Z731" s="1">
        <v>412.91387905924211</v>
      </c>
      <c r="AA731" s="1">
        <v>2254.7109420359861</v>
      </c>
      <c r="AB731" s="1"/>
      <c r="AC731" s="1">
        <v>0</v>
      </c>
      <c r="AD731" s="1">
        <v>0</v>
      </c>
      <c r="AE731" s="1"/>
      <c r="AF731" s="1">
        <v>1034.733113887037</v>
      </c>
      <c r="AG731" s="1">
        <v>1931.6792547253035</v>
      </c>
      <c r="AH731" s="1">
        <v>8566.0354296287405</v>
      </c>
      <c r="AI731" s="1">
        <v>0</v>
      </c>
      <c r="AJ731" s="1">
        <v>0</v>
      </c>
      <c r="AK731" s="1"/>
      <c r="AL731" s="1">
        <v>23177.4921875</v>
      </c>
      <c r="AM731" s="1">
        <v>6086.0810546875</v>
      </c>
      <c r="AN731" s="1">
        <v>17091.41015625</v>
      </c>
      <c r="AO731" t="s">
        <v>13541</v>
      </c>
    </row>
    <row r="732" spans="1:41" x14ac:dyDescent="0.25">
      <c r="A732" s="1">
        <v>2015</v>
      </c>
      <c r="B732" t="s">
        <v>718</v>
      </c>
      <c r="C732" t="s">
        <v>6986</v>
      </c>
      <c r="D732" t="s">
        <v>7189</v>
      </c>
      <c r="E732" t="s">
        <v>7442</v>
      </c>
      <c r="F732" t="s">
        <v>8656</v>
      </c>
      <c r="G732" t="s">
        <v>10816</v>
      </c>
      <c r="H732" t="s">
        <v>12624</v>
      </c>
      <c r="I732" s="1">
        <v>527.17239155837615</v>
      </c>
      <c r="J732" s="1"/>
      <c r="K732" s="1"/>
      <c r="L732" s="1"/>
      <c r="M732" s="1">
        <v>349.40495719566792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246.42244349589208</v>
      </c>
      <c r="T732" s="1">
        <v>0</v>
      </c>
      <c r="U732" s="1">
        <v>63.150348579469657</v>
      </c>
      <c r="V732" s="1">
        <v>24.519646118994238</v>
      </c>
      <c r="W732" s="1">
        <v>735.58938356982719</v>
      </c>
      <c r="X732" s="1">
        <v>0</v>
      </c>
      <c r="Y732" s="1">
        <v>20732.586775915577</v>
      </c>
      <c r="Z732" s="1">
        <v>0</v>
      </c>
      <c r="AA732" s="1">
        <v>1104.9916272318221</v>
      </c>
      <c r="AB732" s="1"/>
      <c r="AC732" s="1">
        <v>0</v>
      </c>
      <c r="AD732" s="1">
        <v>0</v>
      </c>
      <c r="AE732" s="1"/>
      <c r="AF732" s="1">
        <v>1429.4953687373641</v>
      </c>
      <c r="AG732" s="1">
        <v>376.39609926950618</v>
      </c>
      <c r="AH732" s="1">
        <v>7472.4158158138371</v>
      </c>
      <c r="AI732" s="1">
        <v>239.06654966019383</v>
      </c>
      <c r="AJ732" s="1">
        <v>0</v>
      </c>
      <c r="AK732" s="1"/>
      <c r="AL732" s="1">
        <v>33301.2109375</v>
      </c>
      <c r="AM732" s="1">
        <v>24258.314453125</v>
      </c>
      <c r="AN732" s="1">
        <v>9042.8994140625</v>
      </c>
      <c r="AO732" t="s">
        <v>13542</v>
      </c>
    </row>
    <row r="733" spans="1:41" x14ac:dyDescent="0.25">
      <c r="A733" s="1">
        <v>2015</v>
      </c>
      <c r="B733" t="s">
        <v>719</v>
      </c>
      <c r="C733" t="s">
        <v>6986</v>
      </c>
      <c r="D733" t="s">
        <v>7189</v>
      </c>
      <c r="E733" t="s">
        <v>7442</v>
      </c>
      <c r="F733" t="s">
        <v>8656</v>
      </c>
      <c r="G733" t="s">
        <v>10816</v>
      </c>
      <c r="H733" t="s">
        <v>12624</v>
      </c>
      <c r="I733" s="1">
        <v>484.1128372075039</v>
      </c>
      <c r="J733" s="1">
        <v>0</v>
      </c>
      <c r="K733" s="1"/>
      <c r="L733" s="1"/>
      <c r="M733" s="1">
        <v>2662.6206046412713</v>
      </c>
      <c r="N733" s="1">
        <v>697.99630924996518</v>
      </c>
      <c r="O733" s="1">
        <v>0</v>
      </c>
      <c r="P733" s="1">
        <v>0</v>
      </c>
      <c r="Q733" s="1">
        <v>0</v>
      </c>
      <c r="R733" s="1"/>
      <c r="S733" s="1">
        <v>2116.8340896488485</v>
      </c>
      <c r="T733" s="1">
        <v>0</v>
      </c>
      <c r="U733" s="1">
        <v>60.514104650937988</v>
      </c>
      <c r="V733" s="1">
        <v>0</v>
      </c>
      <c r="W733" s="1">
        <v>112.55623465074466</v>
      </c>
      <c r="X733" s="1">
        <v>0</v>
      </c>
      <c r="Y733" s="1">
        <v>0</v>
      </c>
      <c r="Z733" s="1"/>
      <c r="AA733" s="1">
        <v>1162.8695571349199</v>
      </c>
      <c r="AB733" s="1"/>
      <c r="AC733" s="1">
        <v>0</v>
      </c>
      <c r="AD733" s="1">
        <v>0</v>
      </c>
      <c r="AE733" s="1"/>
      <c r="AF733" s="1">
        <v>3378.4272962895288</v>
      </c>
      <c r="AG733" s="1">
        <v>7920.0860167147639</v>
      </c>
      <c r="AH733" s="1">
        <v>9010.5645876099807</v>
      </c>
      <c r="AI733" s="1">
        <v>0</v>
      </c>
      <c r="AJ733" s="1">
        <v>0</v>
      </c>
      <c r="AK733" s="1"/>
      <c r="AL733" s="1">
        <v>27606.58203125</v>
      </c>
      <c r="AM733" s="1">
        <v>13704.0068359375</v>
      </c>
      <c r="AN733" s="1">
        <v>13902.5751953125</v>
      </c>
      <c r="AO733" t="s">
        <v>13543</v>
      </c>
    </row>
    <row r="734" spans="1:41" x14ac:dyDescent="0.25">
      <c r="A734" s="1">
        <v>2015</v>
      </c>
      <c r="B734" t="s">
        <v>719</v>
      </c>
      <c r="C734" t="s">
        <v>6986</v>
      </c>
      <c r="D734" t="s">
        <v>7189</v>
      </c>
      <c r="E734" t="s">
        <v>7442</v>
      </c>
      <c r="F734" t="s">
        <v>8657</v>
      </c>
      <c r="G734" t="s">
        <v>10816</v>
      </c>
      <c r="H734" t="s">
        <v>12624</v>
      </c>
      <c r="I734" s="1">
        <v>36.308462790562793</v>
      </c>
      <c r="J734" s="1">
        <v>1926.7216300430027</v>
      </c>
      <c r="K734" s="1"/>
      <c r="L734" s="1"/>
      <c r="M734" s="1">
        <v>4720.100162773163</v>
      </c>
      <c r="N734" s="1">
        <v>0</v>
      </c>
      <c r="O734" s="1">
        <v>16642.589061100964</v>
      </c>
      <c r="P734" s="1">
        <v>567.38024520719455</v>
      </c>
      <c r="Q734" s="1">
        <v>2516.1764713860025</v>
      </c>
      <c r="R734" s="1"/>
      <c r="S734" s="1">
        <v>2664.1786568695779</v>
      </c>
      <c r="T734" s="1">
        <v>484.1128372075039</v>
      </c>
      <c r="U734" s="1">
        <v>0</v>
      </c>
      <c r="V734" s="1">
        <v>423.59873255656589</v>
      </c>
      <c r="W734" s="1">
        <v>2632.3635523158023</v>
      </c>
      <c r="X734" s="1">
        <v>0</v>
      </c>
      <c r="Y734" s="1">
        <v>27548.98562823487</v>
      </c>
      <c r="Z734" s="1"/>
      <c r="AA734" s="1">
        <v>8759.9300267156068</v>
      </c>
      <c r="AB734" s="1"/>
      <c r="AC734" s="1">
        <v>0</v>
      </c>
      <c r="AD734" s="1">
        <v>2369.0989672544024</v>
      </c>
      <c r="AE734" s="1">
        <v>2777.0588279466601</v>
      </c>
      <c r="AF734" s="1">
        <v>980.02672052700098</v>
      </c>
      <c r="AG734" s="1">
        <v>5921.9102811407911</v>
      </c>
      <c r="AH734" s="1">
        <v>2487.1780906691397</v>
      </c>
      <c r="AI734" s="1">
        <v>0</v>
      </c>
      <c r="AJ734" s="1">
        <v>0</v>
      </c>
      <c r="AK734" s="1"/>
      <c r="AL734" s="1">
        <v>83457.7265625</v>
      </c>
      <c r="AM734" s="1">
        <v>51458.09765625</v>
      </c>
      <c r="AN734" s="1">
        <v>31999.62109375</v>
      </c>
      <c r="AO734" t="s">
        <v>13544</v>
      </c>
    </row>
    <row r="735" spans="1:41" x14ac:dyDescent="0.25">
      <c r="A735" s="1">
        <v>2015</v>
      </c>
      <c r="B735" t="s">
        <v>720</v>
      </c>
      <c r="C735" t="s">
        <v>6986</v>
      </c>
      <c r="D735" t="s">
        <v>7189</v>
      </c>
      <c r="E735" t="s">
        <v>7442</v>
      </c>
      <c r="F735" t="s">
        <v>8657</v>
      </c>
      <c r="G735" t="s">
        <v>10816</v>
      </c>
      <c r="H735" t="s">
        <v>12624</v>
      </c>
      <c r="I735" s="1">
        <v>0</v>
      </c>
      <c r="J735" s="1">
        <v>649.1493283471367</v>
      </c>
      <c r="K735" s="1"/>
      <c r="L735" s="1"/>
      <c r="M735" s="1">
        <v>4307.9909972128171</v>
      </c>
      <c r="N735" s="1">
        <v>113.30606458422751</v>
      </c>
      <c r="O735" s="1">
        <v>6598.8979905251663</v>
      </c>
      <c r="P735" s="1"/>
      <c r="Q735" s="1">
        <v>3235.4068732066203</v>
      </c>
      <c r="R735" s="1"/>
      <c r="S735" s="1">
        <v>2864.5189452700015</v>
      </c>
      <c r="T735" s="1">
        <v>212.44887109542657</v>
      </c>
      <c r="U735" s="1">
        <v>0</v>
      </c>
      <c r="V735" s="1">
        <v>9810.4167585843643</v>
      </c>
      <c r="W735" s="1">
        <v>2567.0905257364043</v>
      </c>
      <c r="X735" s="1">
        <v>0</v>
      </c>
      <c r="Y735" s="1">
        <v>26865.340021522778</v>
      </c>
      <c r="Z735" s="1">
        <v>472.10860243428129</v>
      </c>
      <c r="AA735" s="1">
        <v>7600.1613027900867</v>
      </c>
      <c r="AB735" s="1"/>
      <c r="AC735" s="1">
        <v>0</v>
      </c>
      <c r="AD735" s="1">
        <v>3660.0124981997174</v>
      </c>
      <c r="AE735" s="1">
        <v>5279.3544467213505</v>
      </c>
      <c r="AF735" s="1">
        <v>0</v>
      </c>
      <c r="AG735" s="1">
        <v>9295.4758029898294</v>
      </c>
      <c r="AH735" s="1">
        <v>294.85006227727973</v>
      </c>
      <c r="AI735" s="1"/>
      <c r="AJ735" s="1">
        <v>6936.4898823478734</v>
      </c>
      <c r="AK735" s="1"/>
      <c r="AL735" s="1">
        <v>90763.0234375</v>
      </c>
      <c r="AM735" s="1">
        <v>70257.2109375</v>
      </c>
      <c r="AN735" s="1">
        <v>20505.80859375</v>
      </c>
      <c r="AO735" t="s">
        <v>13545</v>
      </c>
    </row>
    <row r="736" spans="1:41" x14ac:dyDescent="0.25">
      <c r="A736" s="1">
        <v>2015</v>
      </c>
      <c r="B736" t="s">
        <v>721</v>
      </c>
      <c r="C736" t="s">
        <v>6986</v>
      </c>
      <c r="D736" t="s">
        <v>7189</v>
      </c>
      <c r="E736" t="s">
        <v>7442</v>
      </c>
      <c r="F736" t="s">
        <v>8657</v>
      </c>
      <c r="G736" t="s">
        <v>10816</v>
      </c>
      <c r="H736" t="s">
        <v>12624</v>
      </c>
      <c r="I736" s="1">
        <v>2451.9646118994237</v>
      </c>
      <c r="J736" s="1">
        <v>1630.5564669131168</v>
      </c>
      <c r="K736" s="1">
        <v>0</v>
      </c>
      <c r="L736" s="1"/>
      <c r="M736" s="1">
        <v>2090.299831644259</v>
      </c>
      <c r="N736" s="1">
        <v>0</v>
      </c>
      <c r="O736" s="1">
        <v>12226.966733697667</v>
      </c>
      <c r="P736" s="1">
        <v>612.99115297485594</v>
      </c>
      <c r="Q736" s="1">
        <v>422.96389555265063</v>
      </c>
      <c r="R736" s="1">
        <v>0</v>
      </c>
      <c r="S736" s="1">
        <v>2249.6775314177212</v>
      </c>
      <c r="T736" s="1">
        <v>0</v>
      </c>
      <c r="U736" s="1">
        <v>0</v>
      </c>
      <c r="V736" s="1">
        <v>245.1964611899424</v>
      </c>
      <c r="W736" s="1">
        <v>2353.8860274234471</v>
      </c>
      <c r="X736" s="1">
        <v>0</v>
      </c>
      <c r="Y736" s="1">
        <v>27113.824678383829</v>
      </c>
      <c r="Z736" s="1">
        <v>0</v>
      </c>
      <c r="AA736" s="1">
        <v>6915.0334605005373</v>
      </c>
      <c r="AB736" s="1">
        <v>0</v>
      </c>
      <c r="AC736" s="1">
        <v>0</v>
      </c>
      <c r="AD736" s="1">
        <v>803.63140155003612</v>
      </c>
      <c r="AE736" s="1">
        <v>937.87646405152964</v>
      </c>
      <c r="AF736" s="1">
        <v>183.8973458924568</v>
      </c>
      <c r="AG736" s="1">
        <v>16512.880782428445</v>
      </c>
      <c r="AH736" s="1">
        <v>3531.6733612368912</v>
      </c>
      <c r="AI736" s="1">
        <v>0</v>
      </c>
      <c r="AJ736" s="1">
        <v>0</v>
      </c>
      <c r="AK736" s="1"/>
      <c r="AL736" s="1">
        <v>80283.3203125</v>
      </c>
      <c r="AM736" s="1">
        <v>57027.18359375</v>
      </c>
      <c r="AN736" s="1">
        <v>23256.134765625</v>
      </c>
      <c r="AO736" t="s">
        <v>13546</v>
      </c>
    </row>
    <row r="737" spans="1:41" x14ac:dyDescent="0.25">
      <c r="A737" s="1">
        <v>2015</v>
      </c>
      <c r="B737" t="s">
        <v>721</v>
      </c>
      <c r="C737" t="s">
        <v>6986</v>
      </c>
      <c r="D737" t="s">
        <v>7189</v>
      </c>
      <c r="E737" t="s">
        <v>7442</v>
      </c>
      <c r="F737" t="s">
        <v>8658</v>
      </c>
      <c r="G737" t="s">
        <v>10816</v>
      </c>
      <c r="H737" t="s">
        <v>12624</v>
      </c>
      <c r="I737" s="1">
        <v>7272.5270388936915</v>
      </c>
      <c r="J737" s="1">
        <v>12668.075167378372</v>
      </c>
      <c r="K737" s="1">
        <v>49.039292237988477</v>
      </c>
      <c r="L737" s="1">
        <v>269.71610730893661</v>
      </c>
      <c r="M737" s="1">
        <v>12701.176689639016</v>
      </c>
      <c r="N737" s="1">
        <v>3846.7646813784108</v>
      </c>
      <c r="O737" s="1">
        <v>27761.020737694682</v>
      </c>
      <c r="P737" s="1">
        <v>1078.8644292357465</v>
      </c>
      <c r="Q737" s="1">
        <v>986.91575628951807</v>
      </c>
      <c r="R737" s="1">
        <v>816.1540139168136</v>
      </c>
      <c r="S737" s="1">
        <v>8714.2822306905528</v>
      </c>
      <c r="T737" s="1">
        <v>110.33840753547408</v>
      </c>
      <c r="U737" s="1">
        <v>296.8066383235074</v>
      </c>
      <c r="V737" s="1">
        <v>3340.8017837129651</v>
      </c>
      <c r="W737" s="1">
        <v>3696.3366524383814</v>
      </c>
      <c r="X737" s="1">
        <v>3228.647341495805</v>
      </c>
      <c r="Y737" s="1">
        <v>73164.172054466908</v>
      </c>
      <c r="Z737" s="1">
        <v>158.15171746751284</v>
      </c>
      <c r="AA737" s="1">
        <v>29130.520506987104</v>
      </c>
      <c r="AB737" s="1">
        <v>202.28708048170247</v>
      </c>
      <c r="AC737" s="1">
        <v>135.72940831859901</v>
      </c>
      <c r="AD737" s="1">
        <v>3905.3667765907721</v>
      </c>
      <c r="AE737" s="1">
        <v>1783.1912640038561</v>
      </c>
      <c r="AF737" s="1">
        <v>9214.4830115180339</v>
      </c>
      <c r="AG737" s="1">
        <v>50665.745473642201</v>
      </c>
      <c r="AH737" s="1">
        <v>31049.608651787385</v>
      </c>
      <c r="AI737" s="1">
        <v>478.13309932038766</v>
      </c>
      <c r="AJ737" s="1">
        <v>9575.8351653526388</v>
      </c>
      <c r="AK737" s="1">
        <v>505.1047100512813</v>
      </c>
      <c r="AL737" s="1">
        <v>296805.78125</v>
      </c>
      <c r="AM737" s="1">
        <v>204404.453125</v>
      </c>
      <c r="AN737" s="1">
        <v>92401.3359375</v>
      </c>
      <c r="AO737" t="s">
        <v>13547</v>
      </c>
    </row>
    <row r="738" spans="1:41" x14ac:dyDescent="0.25">
      <c r="A738" s="1">
        <v>2015</v>
      </c>
      <c r="B738" t="s">
        <v>722</v>
      </c>
      <c r="C738" t="s">
        <v>6986</v>
      </c>
      <c r="D738" t="s">
        <v>7189</v>
      </c>
      <c r="E738" t="s">
        <v>7442</v>
      </c>
      <c r="F738" t="s">
        <v>8658</v>
      </c>
      <c r="G738" t="s">
        <v>10816</v>
      </c>
      <c r="H738" t="s">
        <v>12624</v>
      </c>
      <c r="I738" s="1">
        <v>5331.2926197476363</v>
      </c>
      <c r="J738" s="1">
        <v>10411.938191133231</v>
      </c>
      <c r="K738" s="1">
        <v>96.82256744150078</v>
      </c>
      <c r="L738" s="1">
        <v>767.31884697389364</v>
      </c>
      <c r="M738" s="1">
        <v>20542.11796480741</v>
      </c>
      <c r="N738" s="1">
        <v>4085.3967658597071</v>
      </c>
      <c r="O738" s="1">
        <v>17326.398443656566</v>
      </c>
      <c r="P738" s="1">
        <v>941.85120704394285</v>
      </c>
      <c r="Q738" s="1">
        <v>9468.1973273483436</v>
      </c>
      <c r="R738" s="1">
        <v>587.29029334892289</v>
      </c>
      <c r="S738" s="1">
        <v>12037.075032934566</v>
      </c>
      <c r="T738" s="1">
        <v>605.14104650937986</v>
      </c>
      <c r="U738" s="1">
        <v>284.41629185940855</v>
      </c>
      <c r="V738" s="1">
        <v>4290.4500197515035</v>
      </c>
      <c r="W738" s="1">
        <v>6559.1238031151688</v>
      </c>
      <c r="X738" s="1">
        <v>877.45451743860076</v>
      </c>
      <c r="Y738" s="1">
        <v>48919.60219981827</v>
      </c>
      <c r="Z738" s="1">
        <v>2153.0918434803734</v>
      </c>
      <c r="AA738" s="1">
        <v>34587.142780369606</v>
      </c>
      <c r="AB738" s="1">
        <v>205.74795581318915</v>
      </c>
      <c r="AC738" s="1">
        <v>265.65691941761776</v>
      </c>
      <c r="AD738" s="1">
        <v>13711.551416112023</v>
      </c>
      <c r="AE738" s="1">
        <v>3424.5597477116967</v>
      </c>
      <c r="AF738" s="1">
        <v>17759.04136075954</v>
      </c>
      <c r="AG738" s="1">
        <v>54449.381082820983</v>
      </c>
      <c r="AH738" s="1">
        <v>23727.042306456769</v>
      </c>
      <c r="AI738" s="1">
        <v>236.00500813865816</v>
      </c>
      <c r="AJ738" s="1">
        <v>9537.8552356411728</v>
      </c>
      <c r="AK738" s="1">
        <v>479.27170883542885</v>
      </c>
      <c r="AL738" s="1">
        <v>303668.21875</v>
      </c>
      <c r="AM738" s="1">
        <v>207264.484375</v>
      </c>
      <c r="AN738" s="1">
        <v>96403.75</v>
      </c>
      <c r="AO738" t="s">
        <v>13548</v>
      </c>
    </row>
    <row r="739" spans="1:41" x14ac:dyDescent="0.25">
      <c r="A739" s="1">
        <v>2015</v>
      </c>
      <c r="B739" t="s">
        <v>723</v>
      </c>
      <c r="C739" t="s">
        <v>6986</v>
      </c>
      <c r="D739" t="s">
        <v>7189</v>
      </c>
      <c r="E739" t="s">
        <v>7442</v>
      </c>
      <c r="F739" t="s">
        <v>8658</v>
      </c>
      <c r="G739" t="s">
        <v>10816</v>
      </c>
      <c r="H739" t="s">
        <v>12624</v>
      </c>
      <c r="I739" s="1">
        <v>1640.5773934591275</v>
      </c>
      <c r="J739" s="1">
        <v>12152.075426658401</v>
      </c>
      <c r="K739" s="1">
        <v>94.421720486856259</v>
      </c>
      <c r="L739" s="1">
        <v>581.8738525002517</v>
      </c>
      <c r="M739" s="1">
        <v>19508.943778391807</v>
      </c>
      <c r="N739" s="1">
        <v>4217.1100912442171</v>
      </c>
      <c r="O739" s="1">
        <v>16954.600184921128</v>
      </c>
      <c r="P739" s="1">
        <v>918.25123173467705</v>
      </c>
      <c r="Q739" s="1">
        <v>8858.4209743549436</v>
      </c>
      <c r="R739" s="1">
        <v>204.34260115361911</v>
      </c>
      <c r="S739" s="1">
        <v>12182.385323090837</v>
      </c>
      <c r="T739" s="1">
        <v>212.44887109542657</v>
      </c>
      <c r="U739" s="1">
        <v>277.36380393014025</v>
      </c>
      <c r="V739" s="1">
        <v>11275.133697636722</v>
      </c>
      <c r="W739" s="1">
        <v>6395.3011557253831</v>
      </c>
      <c r="X739" s="1">
        <v>880.48254353993457</v>
      </c>
      <c r="Y739" s="1">
        <v>47706.574275984123</v>
      </c>
      <c r="Z739" s="1">
        <v>5184.4594373605541</v>
      </c>
      <c r="AA739" s="1">
        <v>34033.359621060692</v>
      </c>
      <c r="AB739" s="1">
        <v>0</v>
      </c>
      <c r="AC739" s="1">
        <v>259.06959558581184</v>
      </c>
      <c r="AD739" s="1">
        <v>13048.130472449629</v>
      </c>
      <c r="AE739" s="1">
        <v>5743.2011486130314</v>
      </c>
      <c r="AF739" s="1">
        <v>10982.889502752063</v>
      </c>
      <c r="AG739" s="1">
        <v>38137.150131538161</v>
      </c>
      <c r="AH739" s="1">
        <v>21451.785158612351</v>
      </c>
      <c r="AI739" s="1">
        <v>230.15294368671212</v>
      </c>
      <c r="AJ739" s="1">
        <v>7415.7109203107839</v>
      </c>
      <c r="AK739" s="1">
        <v>467.38751640993848</v>
      </c>
      <c r="AL739" s="1">
        <v>281013.59375</v>
      </c>
      <c r="AM739" s="1">
        <v>189587.5625</v>
      </c>
      <c r="AN739" s="1">
        <v>91426.0546875</v>
      </c>
      <c r="AO739" t="s">
        <v>13549</v>
      </c>
    </row>
    <row r="740" spans="1:41" x14ac:dyDescent="0.25">
      <c r="A740" s="1">
        <v>2015</v>
      </c>
      <c r="B740" t="s">
        <v>723</v>
      </c>
      <c r="C740" t="s">
        <v>6986</v>
      </c>
      <c r="D740" t="s">
        <v>7189</v>
      </c>
      <c r="E740" t="s">
        <v>7442</v>
      </c>
      <c r="F740" t="s">
        <v>8659</v>
      </c>
      <c r="G740" t="s">
        <v>10816</v>
      </c>
      <c r="H740" t="s">
        <v>12624</v>
      </c>
      <c r="I740" s="1">
        <v>1244.462127432779</v>
      </c>
      <c r="J740" s="1">
        <v>12152.075426658401</v>
      </c>
      <c r="K740" s="1">
        <v>94.421720486856259</v>
      </c>
      <c r="L740" s="1">
        <v>457.94534436125286</v>
      </c>
      <c r="M740" s="1">
        <v>19508.943778391807</v>
      </c>
      <c r="N740" s="1">
        <v>4161.6373304581894</v>
      </c>
      <c r="O740" s="1">
        <v>16954.600184921128</v>
      </c>
      <c r="P740" s="1">
        <v>918.25123173467705</v>
      </c>
      <c r="Q740" s="1">
        <v>8858.4209743549436</v>
      </c>
      <c r="R740" s="1">
        <v>204.34260115361911</v>
      </c>
      <c r="S740" s="1">
        <v>12115.109847243953</v>
      </c>
      <c r="T740" s="1">
        <v>212.44887109542657</v>
      </c>
      <c r="U740" s="1">
        <v>277.36380393014025</v>
      </c>
      <c r="V740" s="1">
        <v>11132.320845400352</v>
      </c>
      <c r="W740" s="1">
        <v>6395.3011557253831</v>
      </c>
      <c r="X740" s="1">
        <v>880.48254353993457</v>
      </c>
      <c r="Y740" s="1">
        <v>47706.574275984123</v>
      </c>
      <c r="Z740" s="1">
        <v>5184.4594373605541</v>
      </c>
      <c r="AA740" s="1">
        <v>34033.359621060692</v>
      </c>
      <c r="AB740" s="1">
        <v>0</v>
      </c>
      <c r="AC740" s="1">
        <v>259.06959558581184</v>
      </c>
      <c r="AD740" s="1">
        <v>13048.130472449629</v>
      </c>
      <c r="AE740" s="1">
        <v>5743.2011486130314</v>
      </c>
      <c r="AF740" s="1">
        <v>10982.889502752063</v>
      </c>
      <c r="AG740" s="1">
        <v>38137.150131538161</v>
      </c>
      <c r="AH740" s="1">
        <v>21451.785158612351</v>
      </c>
      <c r="AI740" s="1">
        <v>230.15294368671212</v>
      </c>
      <c r="AJ740" s="1">
        <v>7415.7109203107839</v>
      </c>
      <c r="AK740" s="1">
        <v>467.38751640993848</v>
      </c>
      <c r="AL740" s="1">
        <v>280228</v>
      </c>
      <c r="AM740" s="1">
        <v>188869.234375</v>
      </c>
      <c r="AN740" s="1">
        <v>91358.7734375</v>
      </c>
      <c r="AO740" t="s">
        <v>13550</v>
      </c>
    </row>
    <row r="741" spans="1:41" x14ac:dyDescent="0.25">
      <c r="A741" s="1">
        <v>2015</v>
      </c>
      <c r="B741" t="s">
        <v>724</v>
      </c>
      <c r="C741" t="s">
        <v>6986</v>
      </c>
      <c r="D741" t="s">
        <v>7189</v>
      </c>
      <c r="E741" t="s">
        <v>7442</v>
      </c>
      <c r="F741" t="s">
        <v>8659</v>
      </c>
      <c r="G741" t="s">
        <v>10816</v>
      </c>
      <c r="H741" t="s">
        <v>12624</v>
      </c>
      <c r="I741" s="1">
        <v>4421.9036867416435</v>
      </c>
      <c r="J741" s="1">
        <v>10411.938191133231</v>
      </c>
      <c r="K741" s="1">
        <v>96.82256744150078</v>
      </c>
      <c r="L741" s="1">
        <v>767.31884697389364</v>
      </c>
      <c r="M741" s="1">
        <v>20542.11796480741</v>
      </c>
      <c r="N741" s="1">
        <v>4085.3967658597071</v>
      </c>
      <c r="O741" s="1">
        <v>16781.771501798121</v>
      </c>
      <c r="P741" s="1">
        <v>941.85120704394285</v>
      </c>
      <c r="Q741" s="1">
        <v>9468.1973273483436</v>
      </c>
      <c r="R741" s="1">
        <v>587.29029334892289</v>
      </c>
      <c r="S741" s="1">
        <v>11960.47067319218</v>
      </c>
      <c r="T741" s="1">
        <v>605.14104650937986</v>
      </c>
      <c r="U741" s="1">
        <v>284.41629185940855</v>
      </c>
      <c r="V741" s="1">
        <v>4205.7302732401904</v>
      </c>
      <c r="W741" s="1">
        <v>6559.1238031151688</v>
      </c>
      <c r="X741" s="1">
        <v>877.45451743860076</v>
      </c>
      <c r="Y741" s="1">
        <v>48919.60219981827</v>
      </c>
      <c r="Z741" s="1">
        <v>2153.0918434803734</v>
      </c>
      <c r="AA741" s="1">
        <v>34587.142780369606</v>
      </c>
      <c r="AB741" s="1">
        <v>205.74795581318915</v>
      </c>
      <c r="AC741" s="1">
        <v>265.65691941761776</v>
      </c>
      <c r="AD741" s="1">
        <v>13711.551416112023</v>
      </c>
      <c r="AE741" s="1">
        <v>3424.5597477116967</v>
      </c>
      <c r="AF741" s="1">
        <v>17759.04136075954</v>
      </c>
      <c r="AG741" s="1">
        <v>54449.381082820983</v>
      </c>
      <c r="AH741" s="1">
        <v>23727.042306456769</v>
      </c>
      <c r="AI741" s="1">
        <v>236.00500813865816</v>
      </c>
      <c r="AJ741" s="1">
        <v>9537.8552356411728</v>
      </c>
      <c r="AK741" s="1">
        <v>479.27170883542885</v>
      </c>
      <c r="AL741" s="1">
        <v>302052.875</v>
      </c>
      <c r="AM741" s="1">
        <v>206270.375</v>
      </c>
      <c r="AN741" s="1">
        <v>95782.5234375</v>
      </c>
      <c r="AO741" t="s">
        <v>13551</v>
      </c>
    </row>
    <row r="742" spans="1:41" x14ac:dyDescent="0.25">
      <c r="A742" s="1">
        <v>2015</v>
      </c>
      <c r="B742" t="s">
        <v>725</v>
      </c>
      <c r="C742" t="s">
        <v>6986</v>
      </c>
      <c r="D742" t="s">
        <v>7189</v>
      </c>
      <c r="E742" t="s">
        <v>7442</v>
      </c>
      <c r="F742" t="s">
        <v>8659</v>
      </c>
      <c r="G742" t="s">
        <v>10816</v>
      </c>
      <c r="H742" t="s">
        <v>12624</v>
      </c>
      <c r="I742" s="1">
        <v>5920.0229789677041</v>
      </c>
      <c r="J742" s="1">
        <v>12668.075167378372</v>
      </c>
      <c r="K742" s="1">
        <v>-6.1299115297485596</v>
      </c>
      <c r="L742" s="1">
        <v>269.71610730893661</v>
      </c>
      <c r="M742" s="1">
        <v>12701.176689639016</v>
      </c>
      <c r="N742" s="1">
        <v>3846.7646813784108</v>
      </c>
      <c r="O742" s="1">
        <v>27209.328700017311</v>
      </c>
      <c r="P742" s="1">
        <v>1078.8644292357465</v>
      </c>
      <c r="Q742" s="1">
        <v>986.91575628951807</v>
      </c>
      <c r="R742" s="1">
        <v>816.1540139168136</v>
      </c>
      <c r="S742" s="1">
        <v>8714.2822306905528</v>
      </c>
      <c r="T742" s="1">
        <v>110.33840753547408</v>
      </c>
      <c r="U742" s="1">
        <v>296.8066383235074</v>
      </c>
      <c r="V742" s="1">
        <v>3340.8017837129651</v>
      </c>
      <c r="W742" s="1">
        <v>3696.3366524383814</v>
      </c>
      <c r="X742" s="1">
        <v>2921.9258440537042</v>
      </c>
      <c r="Y742" s="1">
        <v>73164.172054466908</v>
      </c>
      <c r="Z742" s="1">
        <v>158.15171746751284</v>
      </c>
      <c r="AA742" s="1">
        <v>29130.520506987104</v>
      </c>
      <c r="AB742" s="1">
        <v>202.28708048170247</v>
      </c>
      <c r="AC742" s="1">
        <v>135.72940831859901</v>
      </c>
      <c r="AD742" s="1">
        <v>3905.3667765907721</v>
      </c>
      <c r="AE742" s="1">
        <v>1783.1912640038561</v>
      </c>
      <c r="AF742" s="1">
        <v>9214.4830115180339</v>
      </c>
      <c r="AG742" s="1">
        <v>50665.745473642201</v>
      </c>
      <c r="AH742" s="1">
        <v>31049.608651787385</v>
      </c>
      <c r="AI742" s="1">
        <v>478.13309932038766</v>
      </c>
      <c r="AJ742" s="1">
        <v>9575.8351653526388</v>
      </c>
      <c r="AK742" s="1">
        <v>505.1047100512813</v>
      </c>
      <c r="AL742" s="1">
        <v>294539.6875</v>
      </c>
      <c r="AM742" s="1">
        <v>203051.953125</v>
      </c>
      <c r="AN742" s="1">
        <v>91487.75</v>
      </c>
      <c r="AO742" t="s">
        <v>13552</v>
      </c>
    </row>
    <row r="743" spans="1:41" x14ac:dyDescent="0.25">
      <c r="A743" s="1">
        <v>2015</v>
      </c>
      <c r="B743" t="s">
        <v>725</v>
      </c>
      <c r="C743" t="s">
        <v>6986</v>
      </c>
      <c r="D743" t="s">
        <v>7189</v>
      </c>
      <c r="E743" t="s">
        <v>7442</v>
      </c>
      <c r="F743" t="s">
        <v>8660</v>
      </c>
      <c r="G743" t="s">
        <v>10816</v>
      </c>
      <c r="H743" t="s">
        <v>12624</v>
      </c>
      <c r="I743" s="1">
        <v>612.99115297485594</v>
      </c>
      <c r="J743" s="1">
        <v>5418.8417922977269</v>
      </c>
      <c r="K743" s="1">
        <v>0</v>
      </c>
      <c r="L743" s="1">
        <v>269.71610730893661</v>
      </c>
      <c r="M743" s="1">
        <v>3187.5539954692508</v>
      </c>
      <c r="N743" s="1">
        <v>1701.6634406582002</v>
      </c>
      <c r="O743" s="1">
        <v>14661.277200391414</v>
      </c>
      <c r="P743" s="1">
        <v>0</v>
      </c>
      <c r="Q743" s="1">
        <v>563.95186073686739</v>
      </c>
      <c r="R743" s="1">
        <v>602.08082993863297</v>
      </c>
      <c r="S743" s="1">
        <v>2373.5017443186421</v>
      </c>
      <c r="T743" s="1">
        <v>0</v>
      </c>
      <c r="U743" s="1">
        <v>0</v>
      </c>
      <c r="V743" s="1">
        <v>1961.5716895195392</v>
      </c>
      <c r="W743" s="1">
        <v>0</v>
      </c>
      <c r="X743" s="1">
        <v>2191.6066012193692</v>
      </c>
      <c r="Y743" s="1">
        <v>15687.669586932514</v>
      </c>
      <c r="Z743" s="1">
        <v>0</v>
      </c>
      <c r="AA743" s="1">
        <v>12834.446994569571</v>
      </c>
      <c r="AB743" s="1">
        <v>0</v>
      </c>
      <c r="AC743" s="1">
        <v>0</v>
      </c>
      <c r="AD743" s="1">
        <v>3101.735375040736</v>
      </c>
      <c r="AE743" s="1">
        <v>655.90053368309589</v>
      </c>
      <c r="AF743" s="1">
        <v>2943.5835165852582</v>
      </c>
      <c r="AG743" s="1">
        <v>19381.600579059927</v>
      </c>
      <c r="AH743" s="1">
        <v>16060.085291118599</v>
      </c>
      <c r="AI743" s="1">
        <v>0</v>
      </c>
      <c r="AJ743" s="1">
        <v>6857.8582984457134</v>
      </c>
      <c r="AK743" s="1"/>
      <c r="AL743" s="1">
        <v>111067.6328125</v>
      </c>
      <c r="AM743" s="1">
        <v>69491.875</v>
      </c>
      <c r="AN743" s="1">
        <v>41575.76171875</v>
      </c>
      <c r="AO743" t="s">
        <v>13553</v>
      </c>
    </row>
    <row r="744" spans="1:41" x14ac:dyDescent="0.25">
      <c r="A744" s="1">
        <v>2015</v>
      </c>
      <c r="B744" t="s">
        <v>726</v>
      </c>
      <c r="C744" t="s">
        <v>6986</v>
      </c>
      <c r="D744" t="s">
        <v>7189</v>
      </c>
      <c r="E744" t="s">
        <v>7442</v>
      </c>
      <c r="F744" t="s">
        <v>8660</v>
      </c>
      <c r="G744" t="s">
        <v>10816</v>
      </c>
      <c r="H744" t="s">
        <v>12624</v>
      </c>
      <c r="I744" s="1">
        <v>2602.1064999903333</v>
      </c>
      <c r="J744" s="1">
        <v>7939.4030681602017</v>
      </c>
      <c r="K744" s="1"/>
      <c r="L744" s="1"/>
      <c r="M744" s="1">
        <v>5416.0123662589494</v>
      </c>
      <c r="N744" s="1">
        <v>0</v>
      </c>
      <c r="O744" s="1">
        <v>0</v>
      </c>
      <c r="P744" s="1">
        <v>0</v>
      </c>
      <c r="Q744" s="1">
        <v>3949.4202943485884</v>
      </c>
      <c r="R744" s="1">
        <v>587.29029334892289</v>
      </c>
      <c r="S744" s="1">
        <v>2936.4325971143894</v>
      </c>
      <c r="T744" s="1">
        <v>0</v>
      </c>
      <c r="U744" s="1">
        <v>0</v>
      </c>
      <c r="V744" s="1">
        <v>0</v>
      </c>
      <c r="W744" s="1">
        <v>3025.7052325468994</v>
      </c>
      <c r="X744" s="1">
        <v>319.51447255695257</v>
      </c>
      <c r="Y744" s="1">
        <v>14235.943119133162</v>
      </c>
      <c r="Z744" s="1">
        <v>907.71156976406985</v>
      </c>
      <c r="AA744" s="1">
        <v>15954.806826048703</v>
      </c>
      <c r="AB744" s="1"/>
      <c r="AC744" s="1">
        <v>0</v>
      </c>
      <c r="AD744" s="1">
        <v>11342.452448857619</v>
      </c>
      <c r="AE744" s="1">
        <v>181.54231395281397</v>
      </c>
      <c r="AF744" s="1">
        <v>6557.8036604409417</v>
      </c>
      <c r="AG744" s="1">
        <v>17596.291350399748</v>
      </c>
      <c r="AH744" s="1">
        <v>9245.3886279812923</v>
      </c>
      <c r="AI744" s="1">
        <v>0</v>
      </c>
      <c r="AJ744" s="1">
        <v>6830.6584801898016</v>
      </c>
      <c r="AK744" s="1"/>
      <c r="AL744" s="1">
        <v>109628.4765625</v>
      </c>
      <c r="AM744" s="1">
        <v>77342.9765625</v>
      </c>
      <c r="AN744" s="1">
        <v>32285.505859375</v>
      </c>
      <c r="AO744" t="s">
        <v>13554</v>
      </c>
    </row>
    <row r="745" spans="1:41" x14ac:dyDescent="0.25">
      <c r="A745" s="1">
        <v>2015</v>
      </c>
      <c r="B745" t="s">
        <v>727</v>
      </c>
      <c r="C745" t="s">
        <v>6986</v>
      </c>
      <c r="D745" t="s">
        <v>7189</v>
      </c>
      <c r="E745" t="s">
        <v>7442</v>
      </c>
      <c r="F745" t="s">
        <v>8660</v>
      </c>
      <c r="G745" t="s">
        <v>10816</v>
      </c>
      <c r="H745" t="s">
        <v>12624</v>
      </c>
      <c r="I745" s="1">
        <v>0</v>
      </c>
      <c r="J745" s="1">
        <v>10768.797221525956</v>
      </c>
      <c r="K745" s="1"/>
      <c r="L745" s="1"/>
      <c r="M745" s="1">
        <v>5340.7285650378071</v>
      </c>
      <c r="N745" s="1">
        <v>70.816290365142194</v>
      </c>
      <c r="O745" s="1">
        <v>9656.9814627932228</v>
      </c>
      <c r="P745" s="1"/>
      <c r="Q745" s="1">
        <v>5407.6018043554177</v>
      </c>
      <c r="R745" s="1">
        <v>204.34260115361911</v>
      </c>
      <c r="S745" s="1">
        <v>2863.619765926449</v>
      </c>
      <c r="T745" s="1"/>
      <c r="U745" s="1">
        <v>0</v>
      </c>
      <c r="V745" s="1">
        <v>762.45539293136426</v>
      </c>
      <c r="W745" s="1">
        <v>35.408145182571097</v>
      </c>
      <c r="X745" s="1">
        <v>321.03384965531126</v>
      </c>
      <c r="Y745" s="1">
        <v>13883.533726086127</v>
      </c>
      <c r="Z745" s="1">
        <v>141.63258073028439</v>
      </c>
      <c r="AA745" s="1">
        <v>7284.9163525242457</v>
      </c>
      <c r="AB745" s="1"/>
      <c r="AC745" s="1">
        <v>0</v>
      </c>
      <c r="AD745" s="1">
        <v>9388.1179742499135</v>
      </c>
      <c r="AE745" s="1">
        <v>44.850317231256724</v>
      </c>
      <c r="AF745" s="1">
        <v>5569.0179253875467</v>
      </c>
      <c r="AG745" s="1">
        <v>16479.005803871256</v>
      </c>
      <c r="AH745" s="1">
        <v>10013.030837782309</v>
      </c>
      <c r="AI745" s="1"/>
      <c r="AJ745" s="1">
        <v>63.694302647380042</v>
      </c>
      <c r="AK745" s="1"/>
      <c r="AL745" s="1">
        <v>98299.59375</v>
      </c>
      <c r="AM745" s="1">
        <v>60680.6640625</v>
      </c>
      <c r="AN745" s="1">
        <v>37618.91796875</v>
      </c>
      <c r="AO745" t="s">
        <v>13555</v>
      </c>
    </row>
    <row r="746" spans="1:41" x14ac:dyDescent="0.25">
      <c r="A746" s="1">
        <v>2015</v>
      </c>
      <c r="B746" t="s">
        <v>728</v>
      </c>
      <c r="C746" t="s">
        <v>6987</v>
      </c>
      <c r="D746" t="s">
        <v>7189</v>
      </c>
      <c r="E746" t="s">
        <v>7443</v>
      </c>
      <c r="F746" t="s">
        <v>8661</v>
      </c>
      <c r="G746" t="s">
        <v>10816</v>
      </c>
      <c r="H746" t="s">
        <v>12624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>
        <v>0</v>
      </c>
      <c r="AM746" s="1">
        <v>0</v>
      </c>
      <c r="AN746" s="1">
        <v>0</v>
      </c>
      <c r="AO746" t="s">
        <v>13556</v>
      </c>
    </row>
    <row r="747" spans="1:41" x14ac:dyDescent="0.25">
      <c r="A747" s="1">
        <v>2015</v>
      </c>
      <c r="B747" t="s">
        <v>728</v>
      </c>
      <c r="C747" t="s">
        <v>6987</v>
      </c>
      <c r="D747" t="s">
        <v>7189</v>
      </c>
      <c r="E747" t="s">
        <v>7443</v>
      </c>
      <c r="F747" t="s">
        <v>8662</v>
      </c>
      <c r="G747" t="s">
        <v>10816</v>
      </c>
      <c r="H747" t="s">
        <v>12624</v>
      </c>
      <c r="I747" s="1">
        <v>4478.513363634298</v>
      </c>
      <c r="J747" s="1">
        <v>8227.5672552285159</v>
      </c>
      <c r="K747" s="1">
        <v>680.42017980209016</v>
      </c>
      <c r="L747" s="1">
        <v>1838.9734589245679</v>
      </c>
      <c r="M747" s="1">
        <v>4099.6082072017152</v>
      </c>
      <c r="N747" s="1">
        <v>2926.0274499640582</v>
      </c>
      <c r="O747" s="1">
        <v>5767.020767187445</v>
      </c>
      <c r="P747" s="1">
        <v>6985.0341881484837</v>
      </c>
      <c r="Q747" s="1">
        <v>3709.0408940837856</v>
      </c>
      <c r="R747" s="1">
        <v>6455.407635882234</v>
      </c>
      <c r="S747" s="1">
        <v>3973.4086535830165</v>
      </c>
      <c r="T747" s="1">
        <v>7496.8818008824883</v>
      </c>
      <c r="U747" s="1">
        <v>656.76362522648458</v>
      </c>
      <c r="V747" s="1">
        <v>2030.2266986527229</v>
      </c>
      <c r="W747" s="1">
        <v>1305.6711558364432</v>
      </c>
      <c r="X747" s="1">
        <v>10591.707493880855</v>
      </c>
      <c r="Y747" s="1">
        <v>30899.65803915654</v>
      </c>
      <c r="Z747" s="1">
        <v>9514.6034800145244</v>
      </c>
      <c r="AA747" s="1">
        <v>48471.453361905194</v>
      </c>
      <c r="AB747" s="1">
        <v>723.32956051033</v>
      </c>
      <c r="AC747" s="1">
        <v>8440.1588028104889</v>
      </c>
      <c r="AD747" s="1">
        <v>10796.33674653374</v>
      </c>
      <c r="AE747" s="1">
        <v>9388.3937507426854</v>
      </c>
      <c r="AF747" s="1">
        <v>20939.618407921305</v>
      </c>
      <c r="AG747" s="1">
        <v>72117.918479211061</v>
      </c>
      <c r="AH747" s="1">
        <v>14013.983062496085</v>
      </c>
      <c r="AI747" s="1">
        <v>1075.1864823178973</v>
      </c>
      <c r="AJ747" s="1">
        <v>21907.617559068189</v>
      </c>
      <c r="AK747" s="1">
        <v>1276.24758049365</v>
      </c>
      <c r="AL747" s="1">
        <v>320786.78125</v>
      </c>
      <c r="AM747" s="1">
        <v>258986.984375</v>
      </c>
      <c r="AN747" s="1">
        <v>61799.80078125</v>
      </c>
      <c r="AO747" t="s">
        <v>13557</v>
      </c>
    </row>
    <row r="748" spans="1:41" x14ac:dyDescent="0.25">
      <c r="A748" s="1">
        <v>2015</v>
      </c>
      <c r="B748" t="s">
        <v>729</v>
      </c>
      <c r="C748" t="s">
        <v>6987</v>
      </c>
      <c r="D748" t="s">
        <v>7189</v>
      </c>
      <c r="E748" t="s">
        <v>7443</v>
      </c>
      <c r="F748" t="s">
        <v>8662</v>
      </c>
      <c r="G748" t="s">
        <v>10816</v>
      </c>
      <c r="H748" t="s">
        <v>12624</v>
      </c>
      <c r="I748" s="1">
        <v>5760.9427627692967</v>
      </c>
      <c r="J748" s="1">
        <v>13095.157322377252</v>
      </c>
      <c r="K748" s="1">
        <v>841.14605464803799</v>
      </c>
      <c r="L748" s="1">
        <v>1741.5959318539954</v>
      </c>
      <c r="M748" s="1">
        <v>5307.0869778872611</v>
      </c>
      <c r="N748" s="1">
        <v>5828.6724482306035</v>
      </c>
      <c r="O748" s="1">
        <v>5994.5272067219166</v>
      </c>
      <c r="P748" s="1">
        <v>6269.5517095394998</v>
      </c>
      <c r="Q748" s="1">
        <v>2803.9753383073148</v>
      </c>
      <c r="R748" s="1">
        <v>4747.2910160285755</v>
      </c>
      <c r="S748" s="1">
        <v>4175.3500929810252</v>
      </c>
      <c r="T748" s="1">
        <v>7322.2066627634968</v>
      </c>
      <c r="U748" s="1">
        <v>629.34668836975504</v>
      </c>
      <c r="V748" s="1">
        <v>1699.2360585983388</v>
      </c>
      <c r="W748" s="1">
        <v>1130.3496899433078</v>
      </c>
      <c r="X748" s="1">
        <v>11665.909094607825</v>
      </c>
      <c r="Y748" s="1">
        <v>30589.879901049153</v>
      </c>
      <c r="Z748" s="1">
        <v>5470.4750604447936</v>
      </c>
      <c r="AA748" s="1">
        <v>51010.320907001143</v>
      </c>
      <c r="AB748" s="1">
        <v>557.94004488164819</v>
      </c>
      <c r="AC748" s="1">
        <v>8595.5444528285334</v>
      </c>
      <c r="AD748" s="1">
        <v>13837.757658699051</v>
      </c>
      <c r="AE748" s="1">
        <v>10939.604892343199</v>
      </c>
      <c r="AF748" s="1">
        <v>17051.664408541306</v>
      </c>
      <c r="AG748" s="1">
        <v>75687.411251114172</v>
      </c>
      <c r="AH748" s="1">
        <v>13822.413933590511</v>
      </c>
      <c r="AI748" s="1">
        <v>1061.4173955774522</v>
      </c>
      <c r="AJ748" s="1">
        <v>21820.726989141753</v>
      </c>
      <c r="AK748" s="1">
        <v>1430.553433948174</v>
      </c>
      <c r="AL748" s="1">
        <v>330888.0625</v>
      </c>
      <c r="AM748" s="1">
        <v>263741.40625</v>
      </c>
      <c r="AN748" s="1">
        <v>67146.65625</v>
      </c>
      <c r="AO748" t="s">
        <v>13558</v>
      </c>
    </row>
    <row r="749" spans="1:41" x14ac:dyDescent="0.25">
      <c r="A749" s="1">
        <v>2015</v>
      </c>
      <c r="B749" t="s">
        <v>730</v>
      </c>
      <c r="C749" t="s">
        <v>6987</v>
      </c>
      <c r="D749" t="s">
        <v>7189</v>
      </c>
      <c r="E749" t="s">
        <v>7443</v>
      </c>
      <c r="F749" t="s">
        <v>8662</v>
      </c>
      <c r="G749" t="s">
        <v>10816</v>
      </c>
      <c r="H749" t="s">
        <v>12624</v>
      </c>
      <c r="I749" s="1">
        <v>4626.6643038559569</v>
      </c>
      <c r="J749" s="1">
        <v>12973.249327017527</v>
      </c>
      <c r="K749" s="1">
        <v>820.28869672956375</v>
      </c>
      <c r="L749" s="1">
        <v>1366.7544040472444</v>
      </c>
      <c r="M749" s="1">
        <v>4976.0246696573249</v>
      </c>
      <c r="N749" s="1">
        <v>3401.5424805389966</v>
      </c>
      <c r="O749" s="1">
        <v>6122.0683020665429</v>
      </c>
      <c r="P749" s="1">
        <v>6113.664768943212</v>
      </c>
      <c r="Q749" s="1">
        <v>2174.8172111701592</v>
      </c>
      <c r="R749" s="1">
        <v>5147.1640380397521</v>
      </c>
      <c r="S749" s="1">
        <v>2525.0197135816197</v>
      </c>
      <c r="T749" s="1">
        <v>6202.32676448037</v>
      </c>
      <c r="U749" s="1">
        <v>908.80905968599143</v>
      </c>
      <c r="V749" s="1">
        <v>1857.7473505788969</v>
      </c>
      <c r="W749" s="1">
        <v>1116.4849128108074</v>
      </c>
      <c r="X749" s="1">
        <v>11716.555240912776</v>
      </c>
      <c r="Y749" s="1">
        <v>29831.36231631615</v>
      </c>
      <c r="Z749" s="1">
        <v>4466.1473790283007</v>
      </c>
      <c r="AA749" s="1">
        <v>48405.188853967607</v>
      </c>
      <c r="AB749" s="1">
        <v>0</v>
      </c>
      <c r="AC749" s="1">
        <v>8382.4062633712729</v>
      </c>
      <c r="AD749" s="1">
        <v>10482.805632886328</v>
      </c>
      <c r="AE749" s="1">
        <v>9995.7193850398198</v>
      </c>
      <c r="AF749" s="1">
        <v>17495.058372372321</v>
      </c>
      <c r="AG749" s="1">
        <v>82658.02961658164</v>
      </c>
      <c r="AH749" s="1">
        <v>13892.74219193402</v>
      </c>
      <c r="AI749" s="1">
        <v>743.57104883399302</v>
      </c>
      <c r="AJ749" s="1">
        <v>21813.090246477794</v>
      </c>
      <c r="AK749" s="1">
        <v>1395.0809201933012</v>
      </c>
      <c r="AL749" s="1">
        <v>321610.40625</v>
      </c>
      <c r="AM749" s="1">
        <v>261617.421875</v>
      </c>
      <c r="AN749" s="1">
        <v>59992.96875</v>
      </c>
      <c r="AO749" t="s">
        <v>13559</v>
      </c>
    </row>
    <row r="750" spans="1:41" x14ac:dyDescent="0.25">
      <c r="A750" s="1">
        <v>2015</v>
      </c>
      <c r="B750" t="s">
        <v>731</v>
      </c>
      <c r="C750" t="s">
        <v>6987</v>
      </c>
      <c r="D750" t="s">
        <v>7189</v>
      </c>
      <c r="E750" t="s">
        <v>7443</v>
      </c>
      <c r="F750" t="s">
        <v>8663</v>
      </c>
      <c r="G750" t="s">
        <v>10816</v>
      </c>
      <c r="H750" t="s">
        <v>12624</v>
      </c>
      <c r="I750" s="1">
        <v>4778.2659588854076</v>
      </c>
      <c r="J750" s="1">
        <v>13095.157322377252</v>
      </c>
      <c r="K750" s="1">
        <v>841.14605464803799</v>
      </c>
      <c r="L750" s="1">
        <v>1741.5959318539954</v>
      </c>
      <c r="M750" s="1">
        <v>5307.0869778872611</v>
      </c>
      <c r="N750" s="1">
        <v>5828.6724482306035</v>
      </c>
      <c r="O750" s="1">
        <v>5994.5272067219166</v>
      </c>
      <c r="P750" s="1">
        <v>6269.5517095394998</v>
      </c>
      <c r="Q750" s="1">
        <v>2803.9753383073148</v>
      </c>
      <c r="R750" s="1">
        <v>4747.2910160285755</v>
      </c>
      <c r="S750" s="1">
        <v>4175.3500929810252</v>
      </c>
      <c r="T750" s="1">
        <v>7322.2066627634968</v>
      </c>
      <c r="U750" s="1">
        <v>629.34668836975504</v>
      </c>
      <c r="V750" s="1">
        <v>1667.768724179851</v>
      </c>
      <c r="W750" s="1">
        <v>1130.3496899433078</v>
      </c>
      <c r="X750" s="1">
        <v>11665.909094607825</v>
      </c>
      <c r="Y750" s="1">
        <v>30589.879901049153</v>
      </c>
      <c r="Z750" s="1">
        <v>5470.4750604447936</v>
      </c>
      <c r="AA750" s="1">
        <v>51010.320907001143</v>
      </c>
      <c r="AB750" s="1">
        <v>557.94004488164819</v>
      </c>
      <c r="AC750" s="1">
        <v>8595.5444528285334</v>
      </c>
      <c r="AD750" s="1">
        <v>13837.757658699051</v>
      </c>
      <c r="AE750" s="1">
        <v>10939.604892343199</v>
      </c>
      <c r="AF750" s="1">
        <v>17051.664408541306</v>
      </c>
      <c r="AG750" s="1">
        <v>75687.411251114172</v>
      </c>
      <c r="AH750" s="1">
        <v>13822.413933590511</v>
      </c>
      <c r="AI750" s="1">
        <v>1061.4173955774522</v>
      </c>
      <c r="AJ750" s="1">
        <v>21820.726989141753</v>
      </c>
      <c r="AK750" s="1">
        <v>1430.553433948174</v>
      </c>
      <c r="AL750" s="1">
        <v>329873.90625</v>
      </c>
      <c r="AM750" s="1">
        <v>262727.25</v>
      </c>
      <c r="AN750" s="1">
        <v>67146.65625</v>
      </c>
      <c r="AO750" t="s">
        <v>13560</v>
      </c>
    </row>
    <row r="751" spans="1:41" x14ac:dyDescent="0.25">
      <c r="A751" s="1">
        <v>2015</v>
      </c>
      <c r="B751" t="s">
        <v>732</v>
      </c>
      <c r="C751" t="s">
        <v>6987</v>
      </c>
      <c r="D751" t="s">
        <v>7189</v>
      </c>
      <c r="E751" t="s">
        <v>7443</v>
      </c>
      <c r="F751" t="s">
        <v>8663</v>
      </c>
      <c r="G751" t="s">
        <v>10816</v>
      </c>
      <c r="H751" t="s">
        <v>12624</v>
      </c>
      <c r="I751" s="1">
        <v>3509.5622586593481</v>
      </c>
      <c r="J751" s="1">
        <v>12973.249327017527</v>
      </c>
      <c r="K751" s="1">
        <v>820.28869672956375</v>
      </c>
      <c r="L751" s="1">
        <v>1328.9857158525017</v>
      </c>
      <c r="M751" s="1">
        <v>4976.0246696573249</v>
      </c>
      <c r="N751" s="1">
        <v>3272.8928863756551</v>
      </c>
      <c r="O751" s="1">
        <v>6122.0683020665429</v>
      </c>
      <c r="P751" s="1">
        <v>6113.664768943212</v>
      </c>
      <c r="Q751" s="1">
        <v>2174.8172111701592</v>
      </c>
      <c r="R751" s="1">
        <v>5147.1640380397521</v>
      </c>
      <c r="S751" s="1">
        <v>2525.0197135816197</v>
      </c>
      <c r="T751" s="1">
        <v>6202.32676448037</v>
      </c>
      <c r="U751" s="1">
        <v>908.80905968599143</v>
      </c>
      <c r="V751" s="1">
        <v>1765.686173104212</v>
      </c>
      <c r="W751" s="1">
        <v>1116.4849128108074</v>
      </c>
      <c r="X751" s="1">
        <v>11716.555240912776</v>
      </c>
      <c r="Y751" s="1">
        <v>29831.36231631615</v>
      </c>
      <c r="Z751" s="1">
        <v>4466.1473790283007</v>
      </c>
      <c r="AA751" s="1">
        <v>48405.188853967607</v>
      </c>
      <c r="AB751" s="1">
        <v>0</v>
      </c>
      <c r="AC751" s="1">
        <v>8382.4062633712729</v>
      </c>
      <c r="AD751" s="1">
        <v>10482.805632886328</v>
      </c>
      <c r="AE751" s="1">
        <v>9995.7193850398198</v>
      </c>
      <c r="AF751" s="1">
        <v>17495.058372372321</v>
      </c>
      <c r="AG751" s="1">
        <v>82658.02961658164</v>
      </c>
      <c r="AH751" s="1">
        <v>13208.184671193452</v>
      </c>
      <c r="AI751" s="1">
        <v>743.57104883399302</v>
      </c>
      <c r="AJ751" s="1">
        <v>21813.090246477794</v>
      </c>
      <c r="AK751" s="1">
        <v>1395.0809201933012</v>
      </c>
      <c r="AL751" s="1">
        <v>319550.25</v>
      </c>
      <c r="AM751" s="1">
        <v>260241.84375</v>
      </c>
      <c r="AN751" s="1">
        <v>59308.41015625</v>
      </c>
      <c r="AO751" t="s">
        <v>13561</v>
      </c>
    </row>
    <row r="752" spans="1:41" x14ac:dyDescent="0.25">
      <c r="A752" s="1">
        <v>2015</v>
      </c>
      <c r="B752" t="s">
        <v>733</v>
      </c>
      <c r="C752" t="s">
        <v>6987</v>
      </c>
      <c r="D752" t="s">
        <v>7189</v>
      </c>
      <c r="E752" t="s">
        <v>7443</v>
      </c>
      <c r="F752" t="s">
        <v>8663</v>
      </c>
      <c r="G752" t="s">
        <v>10816</v>
      </c>
      <c r="H752" t="s">
        <v>12624</v>
      </c>
      <c r="I752" s="1">
        <v>3645.6244002307858</v>
      </c>
      <c r="J752" s="1">
        <v>8227.5672552285159</v>
      </c>
      <c r="K752" s="1">
        <v>680.42017980209016</v>
      </c>
      <c r="L752" s="1">
        <v>1838.9734589245679</v>
      </c>
      <c r="M752" s="1">
        <v>4099.6082072017152</v>
      </c>
      <c r="N752" s="1">
        <v>2926.0274499640582</v>
      </c>
      <c r="O752" s="1">
        <v>5767.020767187445</v>
      </c>
      <c r="P752" s="1">
        <v>6985.0341881484837</v>
      </c>
      <c r="Q752" s="1">
        <v>3709.0408940837856</v>
      </c>
      <c r="R752" s="1">
        <v>6455.407635882234</v>
      </c>
      <c r="S752" s="1">
        <v>3973.4086535830165</v>
      </c>
      <c r="T752" s="1">
        <v>7374.2835702875173</v>
      </c>
      <c r="U752" s="1">
        <v>656.76362522648458</v>
      </c>
      <c r="V752" s="1">
        <v>1944.407937236243</v>
      </c>
      <c r="W752" s="1">
        <v>1305.6711558364432</v>
      </c>
      <c r="X752" s="1">
        <v>9585.4952819621722</v>
      </c>
      <c r="Y752" s="1">
        <v>30899.65803915654</v>
      </c>
      <c r="Z752" s="1">
        <v>9514.6034800145244</v>
      </c>
      <c r="AA752" s="1">
        <v>48471.453361905194</v>
      </c>
      <c r="AB752" s="1">
        <v>723.32956051033</v>
      </c>
      <c r="AC752" s="1">
        <v>8440.1588028104889</v>
      </c>
      <c r="AD752" s="1">
        <v>10796.33674653374</v>
      </c>
      <c r="AE752" s="1">
        <v>9388.3937507426854</v>
      </c>
      <c r="AF752" s="1">
        <v>20939.618407921305</v>
      </c>
      <c r="AG752" s="1">
        <v>72117.918479211061</v>
      </c>
      <c r="AH752" s="1">
        <v>13522.977148963226</v>
      </c>
      <c r="AI752" s="1">
        <v>47.813309932038763</v>
      </c>
      <c r="AJ752" s="1">
        <v>21907.617559068189</v>
      </c>
      <c r="AK752" s="1">
        <v>1276.24758049365</v>
      </c>
      <c r="AL752" s="1">
        <v>317220.875</v>
      </c>
      <c r="AM752" s="1">
        <v>258068.28125</v>
      </c>
      <c r="AN752" s="1">
        <v>59152.60546875</v>
      </c>
      <c r="AO752" t="s">
        <v>13562</v>
      </c>
    </row>
    <row r="753" spans="1:41" x14ac:dyDescent="0.25">
      <c r="A753" s="1">
        <v>2015</v>
      </c>
      <c r="B753" t="s">
        <v>733</v>
      </c>
      <c r="C753" t="s">
        <v>6987</v>
      </c>
      <c r="D753" t="s">
        <v>7189</v>
      </c>
      <c r="E753" t="s">
        <v>7443</v>
      </c>
      <c r="F753" t="s">
        <v>8664</v>
      </c>
      <c r="G753" t="s">
        <v>10816</v>
      </c>
      <c r="H753" t="s">
        <v>12624</v>
      </c>
      <c r="I753" s="1">
        <v>832.88896340351141</v>
      </c>
      <c r="J753" s="1"/>
      <c r="K753" s="1">
        <v>0</v>
      </c>
      <c r="L753" s="1"/>
      <c r="M753" s="1">
        <v>0</v>
      </c>
      <c r="N753" s="1">
        <v>0</v>
      </c>
      <c r="O753" s="1">
        <v>0</v>
      </c>
      <c r="P753" s="1">
        <v>0</v>
      </c>
      <c r="Q753" s="1"/>
      <c r="R753" s="1">
        <v>0</v>
      </c>
      <c r="S753" s="1"/>
      <c r="T753" s="1">
        <v>122.5982305949712</v>
      </c>
      <c r="U753" s="1"/>
      <c r="V753" s="1">
        <v>85.81876141647983</v>
      </c>
      <c r="W753" s="1"/>
      <c r="X753" s="1">
        <v>1006.2122119186811</v>
      </c>
      <c r="Y753" s="1"/>
      <c r="Z753" s="1"/>
      <c r="AA753" s="1">
        <v>0</v>
      </c>
      <c r="AB753" s="1">
        <v>0</v>
      </c>
      <c r="AC753" s="1"/>
      <c r="AD753" s="1">
        <v>0</v>
      </c>
      <c r="AE753" s="1"/>
      <c r="AF753" s="1"/>
      <c r="AG753" s="1">
        <v>0</v>
      </c>
      <c r="AH753" s="1">
        <v>491.00591353285961</v>
      </c>
      <c r="AI753" s="1">
        <v>1027.3731723858587</v>
      </c>
      <c r="AJ753" s="1"/>
      <c r="AK753" s="1"/>
      <c r="AL753" s="1">
        <v>3565.897216796875</v>
      </c>
      <c r="AM753" s="1">
        <v>918.707763671875</v>
      </c>
      <c r="AN753" s="1">
        <v>2647.189453125</v>
      </c>
      <c r="AO753" t="s">
        <v>13563</v>
      </c>
    </row>
    <row r="754" spans="1:41" x14ac:dyDescent="0.25">
      <c r="A754" s="1">
        <v>2015</v>
      </c>
      <c r="B754" t="s">
        <v>734</v>
      </c>
      <c r="C754" t="s">
        <v>6987</v>
      </c>
      <c r="D754" t="s">
        <v>7189</v>
      </c>
      <c r="E754" t="s">
        <v>7443</v>
      </c>
      <c r="F754" t="s">
        <v>8664</v>
      </c>
      <c r="G754" t="s">
        <v>10816</v>
      </c>
      <c r="H754" t="s">
        <v>12624</v>
      </c>
      <c r="I754" s="1">
        <v>1117.1020451966092</v>
      </c>
      <c r="J754" s="1"/>
      <c r="K754" s="1"/>
      <c r="L754" s="1">
        <v>37.768688194742502</v>
      </c>
      <c r="M754" s="1"/>
      <c r="N754" s="1">
        <v>128.64959416334165</v>
      </c>
      <c r="O754" s="1">
        <v>0</v>
      </c>
      <c r="P754" s="1"/>
      <c r="Q754" s="1"/>
      <c r="R754" s="1"/>
      <c r="S754" s="1">
        <v>0</v>
      </c>
      <c r="T754" s="1"/>
      <c r="U754" s="1"/>
      <c r="V754" s="1">
        <v>92.061177474684854</v>
      </c>
      <c r="W754" s="1"/>
      <c r="X754" s="1"/>
      <c r="Y754" s="1">
        <v>0</v>
      </c>
      <c r="Z754" s="1"/>
      <c r="AA754" s="1">
        <v>0</v>
      </c>
      <c r="AB754" s="1"/>
      <c r="AC754" s="1"/>
      <c r="AD754" s="1">
        <v>0</v>
      </c>
      <c r="AE754" s="1"/>
      <c r="AF754" s="1">
        <v>0</v>
      </c>
      <c r="AG754" s="1"/>
      <c r="AH754" s="1">
        <v>684.55752074056807</v>
      </c>
      <c r="AI754" s="1">
        <v>0</v>
      </c>
      <c r="AJ754" s="1">
        <v>0</v>
      </c>
      <c r="AK754" s="1"/>
      <c r="AL754" s="1">
        <v>2060.138916015625</v>
      </c>
      <c r="AM754" s="1">
        <v>1375.5814208984375</v>
      </c>
      <c r="AN754" s="1">
        <v>684.5574951171875</v>
      </c>
      <c r="AO754" t="s">
        <v>13564</v>
      </c>
    </row>
    <row r="755" spans="1:41" x14ac:dyDescent="0.25">
      <c r="A755" s="1">
        <v>2015</v>
      </c>
      <c r="B755" t="s">
        <v>735</v>
      </c>
      <c r="C755" t="s">
        <v>6987</v>
      </c>
      <c r="D755" t="s">
        <v>7189</v>
      </c>
      <c r="E755" t="s">
        <v>7443</v>
      </c>
      <c r="F755" t="s">
        <v>8664</v>
      </c>
      <c r="G755" t="s">
        <v>10816</v>
      </c>
      <c r="H755" t="s">
        <v>12624</v>
      </c>
      <c r="I755" s="1">
        <v>982.67680388388851</v>
      </c>
      <c r="J755" s="1"/>
      <c r="K755" s="1"/>
      <c r="L755" s="1"/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/>
      <c r="S755" s="1">
        <v>0</v>
      </c>
      <c r="T755" s="1"/>
      <c r="U755" s="1"/>
      <c r="V755" s="1">
        <v>31.467334418487752</v>
      </c>
      <c r="W755" s="1"/>
      <c r="X755" s="1"/>
      <c r="Y755" s="1"/>
      <c r="Z755" s="1"/>
      <c r="AA755" s="1">
        <v>0</v>
      </c>
      <c r="AB755" s="1"/>
      <c r="AC755" s="1"/>
      <c r="AD755" s="1">
        <v>0</v>
      </c>
      <c r="AE755" s="1"/>
      <c r="AF755" s="1"/>
      <c r="AG755" s="1">
        <v>0</v>
      </c>
      <c r="AH755" s="1">
        <v>0</v>
      </c>
      <c r="AI755" s="1">
        <v>0</v>
      </c>
      <c r="AJ755" s="1">
        <v>0</v>
      </c>
      <c r="AK755" s="1"/>
      <c r="AL755" s="1">
        <v>1014.1441650390625</v>
      </c>
      <c r="AM755" s="1">
        <v>1014.1441650390625</v>
      </c>
      <c r="AN755" s="1">
        <v>0</v>
      </c>
      <c r="AO755" t="s">
        <v>13565</v>
      </c>
    </row>
    <row r="756" spans="1:41" x14ac:dyDescent="0.25">
      <c r="A756" s="1">
        <v>2015</v>
      </c>
      <c r="B756" t="s">
        <v>735</v>
      </c>
      <c r="C756" t="s">
        <v>6987</v>
      </c>
      <c r="D756" t="s">
        <v>7189</v>
      </c>
      <c r="E756" t="s">
        <v>7443</v>
      </c>
      <c r="F756" t="s">
        <v>8665</v>
      </c>
      <c r="G756" t="s">
        <v>10816</v>
      </c>
      <c r="H756" t="s">
        <v>12624</v>
      </c>
      <c r="I756" s="1">
        <v>1052.945420926321</v>
      </c>
      <c r="J756" s="1">
        <v>0</v>
      </c>
      <c r="K756" s="1">
        <v>0</v>
      </c>
      <c r="L756" s="1">
        <v>459.90719534712872</v>
      </c>
      <c r="M756" s="1">
        <v>1028.7397790659459</v>
      </c>
      <c r="N756" s="1">
        <v>1974.2992904428982</v>
      </c>
      <c r="O756" s="1">
        <v>496.21565813769149</v>
      </c>
      <c r="P756" s="1">
        <v>408.51377654918008</v>
      </c>
      <c r="Q756" s="1">
        <v>487.49521257286341</v>
      </c>
      <c r="R756" s="1">
        <v>834.87824283912767</v>
      </c>
      <c r="S756" s="1">
        <v>1389.1991200665791</v>
      </c>
      <c r="T756" s="1">
        <v>363.08462790562794</v>
      </c>
      <c r="U756" s="1">
        <v>472.01001627731631</v>
      </c>
      <c r="V756" s="1">
        <v>0</v>
      </c>
      <c r="W756" s="1">
        <v>0</v>
      </c>
      <c r="X756" s="1">
        <v>259.00036790601456</v>
      </c>
      <c r="Y756" s="1">
        <v>2662.6206046412713</v>
      </c>
      <c r="Z756" s="1"/>
      <c r="AA756" s="1">
        <v>5735.3672100497679</v>
      </c>
      <c r="AB756" s="1"/>
      <c r="AC756" s="1">
        <v>0</v>
      </c>
      <c r="AD756" s="1">
        <v>380.67921695341681</v>
      </c>
      <c r="AE756" s="1">
        <v>294.73999811285859</v>
      </c>
      <c r="AF756" s="1">
        <v>2565.7980371997705</v>
      </c>
      <c r="AG756" s="1">
        <v>5500.7321127702635</v>
      </c>
      <c r="AH756" s="1">
        <v>118.60764511583845</v>
      </c>
      <c r="AI756" s="1">
        <v>0</v>
      </c>
      <c r="AJ756" s="1">
        <v>858.03939768355792</v>
      </c>
      <c r="AK756" s="1">
        <v>60.514104650937988</v>
      </c>
      <c r="AL756" s="1">
        <v>27403.38671875</v>
      </c>
      <c r="AM756" s="1">
        <v>23307.34765625</v>
      </c>
      <c r="AN756" s="1">
        <v>4096.04052734375</v>
      </c>
      <c r="AO756" t="s">
        <v>13566</v>
      </c>
    </row>
    <row r="757" spans="1:41" x14ac:dyDescent="0.25">
      <c r="A757" s="1">
        <v>2015</v>
      </c>
      <c r="B757" t="s">
        <v>736</v>
      </c>
      <c r="C757" t="s">
        <v>6987</v>
      </c>
      <c r="D757" t="s">
        <v>7189</v>
      </c>
      <c r="E757" t="s">
        <v>7443</v>
      </c>
      <c r="F757" t="s">
        <v>8665</v>
      </c>
      <c r="G757" t="s">
        <v>10816</v>
      </c>
      <c r="H757" t="s">
        <v>12624</v>
      </c>
      <c r="I757" s="1"/>
      <c r="J757" s="1">
        <v>183.8973458924568</v>
      </c>
      <c r="K757" s="1">
        <v>0</v>
      </c>
      <c r="L757" s="1">
        <v>183.8973458924568</v>
      </c>
      <c r="M757" s="1">
        <v>441.3536301418963</v>
      </c>
      <c r="N757" s="1">
        <v>0</v>
      </c>
      <c r="O757" s="1">
        <v>482.73053296769905</v>
      </c>
      <c r="P757" s="1">
        <v>441.3536301418963</v>
      </c>
      <c r="Q757" s="1">
        <v>415.91449729343975</v>
      </c>
      <c r="R757" s="1">
        <v>628.75675698563407</v>
      </c>
      <c r="S757" s="1">
        <v>1246.8240051508569</v>
      </c>
      <c r="T757" s="1">
        <v>79.688849886731276</v>
      </c>
      <c r="U757" s="1">
        <v>492.57271891986341</v>
      </c>
      <c r="V757" s="1">
        <v>704.93982592108432</v>
      </c>
      <c r="W757" s="1">
        <v>0</v>
      </c>
      <c r="X757" s="1">
        <v>380.88770670282321</v>
      </c>
      <c r="Y757" s="1">
        <v>2742.5224184095055</v>
      </c>
      <c r="Z757" s="1">
        <v>23.293663813044528</v>
      </c>
      <c r="AA757" s="1">
        <v>5449.9085536466828</v>
      </c>
      <c r="AB757" s="1">
        <v>0</v>
      </c>
      <c r="AC757" s="1">
        <v>0</v>
      </c>
      <c r="AD757" s="1">
        <v>0</v>
      </c>
      <c r="AE757" s="1">
        <v>245.6132951739653</v>
      </c>
      <c r="AF757" s="1">
        <v>8539.7146101463732</v>
      </c>
      <c r="AG757" s="1">
        <v>10049.683218116441</v>
      </c>
      <c r="AH757" s="1">
        <v>133.63207134851859</v>
      </c>
      <c r="AI757" s="1">
        <v>0</v>
      </c>
      <c r="AJ757" s="1">
        <v>861.45612767248815</v>
      </c>
      <c r="AK757" s="1">
        <v>61.299115297485599</v>
      </c>
      <c r="AL757" s="1">
        <v>33789.94140625</v>
      </c>
      <c r="AM757" s="1">
        <v>30963.525390625</v>
      </c>
      <c r="AN757" s="1">
        <v>2826.416015625</v>
      </c>
      <c r="AO757" t="s">
        <v>13567</v>
      </c>
    </row>
    <row r="758" spans="1:41" x14ac:dyDescent="0.25">
      <c r="A758" s="1">
        <v>2015</v>
      </c>
      <c r="B758" t="s">
        <v>737</v>
      </c>
      <c r="C758" t="s">
        <v>6987</v>
      </c>
      <c r="D758" t="s">
        <v>7189</v>
      </c>
      <c r="E758" t="s">
        <v>7443</v>
      </c>
      <c r="F758" t="s">
        <v>8665</v>
      </c>
      <c r="G758" t="s">
        <v>10816</v>
      </c>
      <c r="H758" t="s">
        <v>12624</v>
      </c>
      <c r="I758" s="1">
        <v>1026.8362102945619</v>
      </c>
      <c r="J758" s="1">
        <v>44.260181478213873</v>
      </c>
      <c r="K758" s="1">
        <v>0</v>
      </c>
      <c r="L758" s="1">
        <v>371.78552441699651</v>
      </c>
      <c r="M758" s="1">
        <v>1003.2307801728477</v>
      </c>
      <c r="N758" s="1">
        <v>5.9013575304285162</v>
      </c>
      <c r="O758" s="1">
        <v>259.65973133885473</v>
      </c>
      <c r="P758" s="1">
        <v>398.93176905696765</v>
      </c>
      <c r="Q758" s="1">
        <v>335.55926223726709</v>
      </c>
      <c r="R758" s="1">
        <v>945.35720135473491</v>
      </c>
      <c r="S758" s="1">
        <v>699.73310607101757</v>
      </c>
      <c r="T758" s="1">
        <v>330.47602170399688</v>
      </c>
      <c r="U758" s="1">
        <v>755.37376389485007</v>
      </c>
      <c r="V758" s="1">
        <v>30.687059158228283</v>
      </c>
      <c r="W758" s="1">
        <v>0</v>
      </c>
      <c r="X758" s="1">
        <v>259.65973133885473</v>
      </c>
      <c r="Y758" s="1">
        <v>2596.5973133885468</v>
      </c>
      <c r="Z758" s="1">
        <v>0</v>
      </c>
      <c r="AA758" s="1">
        <v>6199.0183447504423</v>
      </c>
      <c r="AB758" s="1"/>
      <c r="AC758" s="1">
        <v>0</v>
      </c>
      <c r="AD758" s="1">
        <v>390.96493639088919</v>
      </c>
      <c r="AE758" s="1">
        <v>1655.2717737098944</v>
      </c>
      <c r="AF758" s="1">
        <v>1201.203020989291</v>
      </c>
      <c r="AG758" s="1">
        <v>9547.6657768689402</v>
      </c>
      <c r="AH758" s="1">
        <v>142.21681197321101</v>
      </c>
      <c r="AI758" s="1"/>
      <c r="AJ758" s="1">
        <v>95.241691371814539</v>
      </c>
      <c r="AK758" s="1">
        <v>59.013575304285162</v>
      </c>
      <c r="AL758" s="1">
        <v>28354.646484375</v>
      </c>
      <c r="AM758" s="1">
        <v>25209.689453125</v>
      </c>
      <c r="AN758" s="1">
        <v>3144.95458984375</v>
      </c>
      <c r="AO758" t="s">
        <v>13568</v>
      </c>
    </row>
    <row r="759" spans="1:41" x14ac:dyDescent="0.25">
      <c r="A759" s="1">
        <v>2015</v>
      </c>
      <c r="B759" t="s">
        <v>738</v>
      </c>
      <c r="C759" t="s">
        <v>6987</v>
      </c>
      <c r="D759" t="s">
        <v>7189</v>
      </c>
      <c r="E759" t="s">
        <v>7443</v>
      </c>
      <c r="F759" t="s">
        <v>8666</v>
      </c>
      <c r="G759" t="s">
        <v>10816</v>
      </c>
      <c r="H759" t="s">
        <v>12624</v>
      </c>
      <c r="I759" s="1">
        <v>1258.6933767395101</v>
      </c>
      <c r="J759" s="1">
        <v>4639.4146899052466</v>
      </c>
      <c r="K759" s="1">
        <v>484.1128372075039</v>
      </c>
      <c r="L759" s="1">
        <v>858.09000395030068</v>
      </c>
      <c r="M759" s="1">
        <v>2111.9422523177359</v>
      </c>
      <c r="N759" s="1">
        <v>1339.5450616815356</v>
      </c>
      <c r="O759" s="1">
        <v>3495.2946846381783</v>
      </c>
      <c r="P759" s="1">
        <v>2354.6280176098576</v>
      </c>
      <c r="Q759" s="1">
        <v>218.932514775296</v>
      </c>
      <c r="R759" s="1">
        <v>945.1908449168991</v>
      </c>
      <c r="S759" s="1">
        <v>1389.1991200665791</v>
      </c>
      <c r="T759" s="1">
        <v>3872.9026976600312</v>
      </c>
      <c r="U759" s="1">
        <v>0</v>
      </c>
      <c r="V759" s="1">
        <v>720.11784534616208</v>
      </c>
      <c r="W759" s="1">
        <v>595.40500482901598</v>
      </c>
      <c r="X759" s="1">
        <v>6839.3041076490117</v>
      </c>
      <c r="Y759" s="1">
        <v>2692.8776569667402</v>
      </c>
      <c r="Z759" s="1">
        <v>2602.1064999903333</v>
      </c>
      <c r="AA759" s="1">
        <v>23221.109098076631</v>
      </c>
      <c r="AB759" s="1">
        <v>226.32275139450806</v>
      </c>
      <c r="AC759" s="1">
        <v>6386.9006612785988</v>
      </c>
      <c r="AD759" s="1">
        <v>2979.1163757864556</v>
      </c>
      <c r="AE759" s="1">
        <v>2068.408405431851</v>
      </c>
      <c r="AF759" s="1">
        <v>5262.3065404455674</v>
      </c>
      <c r="AG759" s="1">
        <v>19394.770540625625</v>
      </c>
      <c r="AH759" s="1">
        <v>8653.5169650841326</v>
      </c>
      <c r="AI759" s="1">
        <v>236.00500813865816</v>
      </c>
      <c r="AJ759" s="1">
        <v>5148.2363861013473</v>
      </c>
      <c r="AK759" s="1">
        <v>495.00537604467274</v>
      </c>
      <c r="AL759" s="1">
        <v>110489.453125</v>
      </c>
      <c r="AM759" s="1">
        <v>79111.328125</v>
      </c>
      <c r="AN759" s="1">
        <v>31378.130859375</v>
      </c>
      <c r="AO759" t="s">
        <v>13569</v>
      </c>
    </row>
    <row r="760" spans="1:41" x14ac:dyDescent="0.25">
      <c r="A760" s="1">
        <v>2015</v>
      </c>
      <c r="B760" t="s">
        <v>739</v>
      </c>
      <c r="C760" t="s">
        <v>6987</v>
      </c>
      <c r="D760" t="s">
        <v>7189</v>
      </c>
      <c r="E760" t="s">
        <v>7443</v>
      </c>
      <c r="F760" t="s">
        <v>8666</v>
      </c>
      <c r="G760" t="s">
        <v>10816</v>
      </c>
      <c r="H760" t="s">
        <v>12624</v>
      </c>
      <c r="I760" s="1">
        <v>2145.4690354119957</v>
      </c>
      <c r="J760" s="1">
        <v>3677.9469178491358</v>
      </c>
      <c r="K760" s="1">
        <v>172.86350513890937</v>
      </c>
      <c r="L760" s="1">
        <v>692.68000286158724</v>
      </c>
      <c r="M760" s="1">
        <v>1603.125112817492</v>
      </c>
      <c r="N760" s="1">
        <v>1727.8749423594052</v>
      </c>
      <c r="O760" s="1">
        <v>3102.3482252057461</v>
      </c>
      <c r="P760" s="1">
        <v>2120.9493892930018</v>
      </c>
      <c r="Q760" s="1">
        <v>217.12146638369398</v>
      </c>
      <c r="R760" s="1">
        <v>819.78817380632324</v>
      </c>
      <c r="S760" s="1">
        <v>1246.8240051508569</v>
      </c>
      <c r="T760" s="1">
        <v>3064.9557648742798</v>
      </c>
      <c r="U760" s="1">
        <v>0</v>
      </c>
      <c r="V760" s="1">
        <v>73.558938356982722</v>
      </c>
      <c r="W760" s="1">
        <v>864.31752569454693</v>
      </c>
      <c r="X760" s="1">
        <v>6245.7668576608075</v>
      </c>
      <c r="Y760" s="1">
        <v>3643.619413282544</v>
      </c>
      <c r="Z760" s="1">
        <v>4434.1328041589186</v>
      </c>
      <c r="AA760" s="1">
        <v>22065.356317032132</v>
      </c>
      <c r="AB760" s="1">
        <v>378.82853253846099</v>
      </c>
      <c r="AC760" s="1">
        <v>6413.3868855164619</v>
      </c>
      <c r="AD760" s="1">
        <v>1348.1974170740739</v>
      </c>
      <c r="AE760" s="1">
        <v>1438.592157447511</v>
      </c>
      <c r="AF760" s="1">
        <v>5204.6136441560739</v>
      </c>
      <c r="AG760" s="1">
        <v>20514.154173820429</v>
      </c>
      <c r="AH760" s="1">
        <v>8542.6447078575929</v>
      </c>
      <c r="AI760" s="1">
        <v>239.06654966019383</v>
      </c>
      <c r="AJ760" s="1">
        <v>5168.73676603493</v>
      </c>
      <c r="AK760" s="1">
        <v>413.15603710505292</v>
      </c>
      <c r="AL760" s="1">
        <v>107580.0859375</v>
      </c>
      <c r="AM760" s="1">
        <v>80357.9765625</v>
      </c>
      <c r="AN760" s="1">
        <v>27222.09375</v>
      </c>
      <c r="AO760" t="s">
        <v>13570</v>
      </c>
    </row>
    <row r="761" spans="1:41" x14ac:dyDescent="0.25">
      <c r="A761" s="1">
        <v>2015</v>
      </c>
      <c r="B761" t="s">
        <v>740</v>
      </c>
      <c r="C761" t="s">
        <v>6987</v>
      </c>
      <c r="D761" t="s">
        <v>7189</v>
      </c>
      <c r="E761" t="s">
        <v>7443</v>
      </c>
      <c r="F761" t="s">
        <v>8666</v>
      </c>
      <c r="G761" t="s">
        <v>10816</v>
      </c>
      <c r="H761" t="s">
        <v>12624</v>
      </c>
      <c r="I761" s="1">
        <v>1180.2715060857031</v>
      </c>
      <c r="J761" s="1">
        <v>3043.3300784419857</v>
      </c>
      <c r="K761" s="1">
        <v>472.10860243428129</v>
      </c>
      <c r="L761" s="1">
        <v>564.16977990896612</v>
      </c>
      <c r="M761" s="1">
        <v>1984.0364017300672</v>
      </c>
      <c r="N761" s="1">
        <v>232.51348669888353</v>
      </c>
      <c r="O761" s="1">
        <v>3765.0661044133931</v>
      </c>
      <c r="P761" s="1">
        <v>2433.7198455487201</v>
      </c>
      <c r="Q761" s="1">
        <v>113.39859787030463</v>
      </c>
      <c r="R761" s="1">
        <v>852.86399246227995</v>
      </c>
      <c r="S761" s="1">
        <v>699.73310607101757</v>
      </c>
      <c r="T761" s="1">
        <v>3540.8145182571097</v>
      </c>
      <c r="U761" s="1">
        <v>0</v>
      </c>
      <c r="V761" s="1">
        <v>702.26154612099344</v>
      </c>
      <c r="W761" s="1">
        <v>722.27422977818264</v>
      </c>
      <c r="X761" s="1">
        <v>6869.180165418793</v>
      </c>
      <c r="Y761" s="1">
        <v>2626.1041010406898</v>
      </c>
      <c r="Z761" s="1">
        <v>3079.3283593775996</v>
      </c>
      <c r="AA761" s="1">
        <v>21545.261134265718</v>
      </c>
      <c r="AB761" s="1"/>
      <c r="AC761" s="1">
        <v>6228.5287919154725</v>
      </c>
      <c r="AD761" s="1">
        <v>2752.3931521918598</v>
      </c>
      <c r="AE761" s="1">
        <v>3074.0761511755186</v>
      </c>
      <c r="AF761" s="1">
        <v>7980.3227439221091</v>
      </c>
      <c r="AG761" s="1">
        <v>18787.074258505454</v>
      </c>
      <c r="AH761" s="1">
        <v>8957.5328675548317</v>
      </c>
      <c r="AI761" s="1">
        <v>230.15294368671212</v>
      </c>
      <c r="AJ761" s="1">
        <v>13099.979540639382</v>
      </c>
      <c r="AK761" s="1">
        <v>482.73104598905263</v>
      </c>
      <c r="AL761" s="1">
        <v>116019.234375</v>
      </c>
      <c r="AM761" s="1">
        <v>85543.203125</v>
      </c>
      <c r="AN761" s="1">
        <v>30476.021484375</v>
      </c>
      <c r="AO761" t="s">
        <v>13571</v>
      </c>
    </row>
    <row r="762" spans="1:41" x14ac:dyDescent="0.25">
      <c r="A762" s="1">
        <v>2015</v>
      </c>
      <c r="B762" t="s">
        <v>741</v>
      </c>
      <c r="C762" t="s">
        <v>6987</v>
      </c>
      <c r="D762" t="s">
        <v>7189</v>
      </c>
      <c r="E762" t="s">
        <v>7443</v>
      </c>
      <c r="F762" t="s">
        <v>8667</v>
      </c>
      <c r="G762" t="s">
        <v>10816</v>
      </c>
      <c r="H762" t="s">
        <v>12624</v>
      </c>
      <c r="I762" s="1">
        <v>527.17239155837615</v>
      </c>
      <c r="J762" s="1">
        <v>453.61345320139338</v>
      </c>
      <c r="K762" s="1">
        <v>133.63207134851859</v>
      </c>
      <c r="L762" s="1">
        <v>245.1964611899424</v>
      </c>
      <c r="M762" s="1">
        <v>1546.346807273196</v>
      </c>
      <c r="N762" s="1">
        <v>138.51148092619846</v>
      </c>
      <c r="O762" s="1">
        <v>456.98490454275509</v>
      </c>
      <c r="P762" s="1">
        <v>2635.8619577918807</v>
      </c>
      <c r="Q762" s="1">
        <v>1497.292190256383</v>
      </c>
      <c r="R762" s="1">
        <v>269.83255861749734</v>
      </c>
      <c r="S762" s="1">
        <v>47.813309932038763</v>
      </c>
      <c r="T762" s="1">
        <v>993.04566781926667</v>
      </c>
      <c r="U762" s="1">
        <v>0</v>
      </c>
      <c r="V762" s="1">
        <v>310.17352340527714</v>
      </c>
      <c r="W762" s="1">
        <v>281.97593036843375</v>
      </c>
      <c r="X762" s="1">
        <v>863.94258935826133</v>
      </c>
      <c r="Y762" s="1">
        <v>3263.5648984381332</v>
      </c>
      <c r="Z762" s="1">
        <v>131.18010673661917</v>
      </c>
      <c r="AA762" s="1">
        <v>5570.7806123766995</v>
      </c>
      <c r="AB762" s="1">
        <v>294.23575342793089</v>
      </c>
      <c r="AC762" s="1">
        <v>428.61932741035048</v>
      </c>
      <c r="AD762" s="1">
        <v>248.13881872422169</v>
      </c>
      <c r="AE762" s="1">
        <v>1087.7160214847033</v>
      </c>
      <c r="AF762" s="1">
        <v>1653.8501307261613</v>
      </c>
      <c r="AG762" s="1">
        <v>4788.2748903241227</v>
      </c>
      <c r="AH762" s="1">
        <v>1393.9418818648223</v>
      </c>
      <c r="AI762" s="1">
        <v>389.86237329200839</v>
      </c>
      <c r="AJ762" s="1">
        <v>1880.8458787515985</v>
      </c>
      <c r="AK762" s="1">
        <v>36.779469178491361</v>
      </c>
      <c r="AL762" s="1">
        <v>31569.185546875</v>
      </c>
      <c r="AM762" s="1">
        <v>24882.484375</v>
      </c>
      <c r="AN762" s="1">
        <v>6686.69921875</v>
      </c>
      <c r="AO762" t="s">
        <v>13572</v>
      </c>
    </row>
    <row r="763" spans="1:41" x14ac:dyDescent="0.25">
      <c r="A763" s="1">
        <v>2015</v>
      </c>
      <c r="B763" t="s">
        <v>742</v>
      </c>
      <c r="C763" t="s">
        <v>6987</v>
      </c>
      <c r="D763" t="s">
        <v>7189</v>
      </c>
      <c r="E763" t="s">
        <v>7443</v>
      </c>
      <c r="F763" t="s">
        <v>8667</v>
      </c>
      <c r="G763" t="s">
        <v>10816</v>
      </c>
      <c r="H763" t="s">
        <v>12624</v>
      </c>
      <c r="I763" s="1">
        <v>472.01001627731631</v>
      </c>
      <c r="J763" s="1">
        <v>403.9019847682215</v>
      </c>
      <c r="K763" s="1">
        <v>60.514104650937988</v>
      </c>
      <c r="L763" s="1">
        <v>242.05641860375195</v>
      </c>
      <c r="M763" s="1">
        <v>1652.035056970607</v>
      </c>
      <c r="N763" s="1">
        <v>183.75591990094529</v>
      </c>
      <c r="O763" s="1">
        <v>470.79973418429756</v>
      </c>
      <c r="P763" s="1">
        <v>2737.6096831247137</v>
      </c>
      <c r="Q763" s="1">
        <v>1726.0327570831948</v>
      </c>
      <c r="R763" s="1">
        <v>311.13660924470361</v>
      </c>
      <c r="S763" s="1">
        <v>53.510589468908194</v>
      </c>
      <c r="T763" s="1">
        <v>605.14104650937986</v>
      </c>
      <c r="U763" s="1"/>
      <c r="V763" s="1">
        <v>306.20136953374623</v>
      </c>
      <c r="W763" s="1">
        <v>232.37416185960188</v>
      </c>
      <c r="X763" s="1">
        <v>599.08963604428607</v>
      </c>
      <c r="Y763" s="1">
        <v>3261.7102406855574</v>
      </c>
      <c r="Z763" s="1">
        <v>0</v>
      </c>
      <c r="AA763" s="1">
        <v>5862.5703796859789</v>
      </c>
      <c r="AB763" s="1">
        <v>249.31811116186449</v>
      </c>
      <c r="AC763" s="1">
        <v>429.52911481235782</v>
      </c>
      <c r="AD763" s="1">
        <v>2196.9353933844577</v>
      </c>
      <c r="AE763" s="1">
        <v>1305.2771344998023</v>
      </c>
      <c r="AF763" s="1">
        <v>520.42129999806673</v>
      </c>
      <c r="AG763" s="1">
        <v>4975.469684400121</v>
      </c>
      <c r="AH763" s="1">
        <v>1036.0014716240582</v>
      </c>
      <c r="AI763" s="1">
        <v>384.86970557996563</v>
      </c>
      <c r="AJ763" s="1">
        <v>1873.3860182757687</v>
      </c>
      <c r="AK763" s="1">
        <v>36.308462790562793</v>
      </c>
      <c r="AL763" s="1">
        <v>32187.966796875</v>
      </c>
      <c r="AM763" s="1">
        <v>24611.068359375</v>
      </c>
      <c r="AN763" s="1">
        <v>7576.8974609375</v>
      </c>
      <c r="AO763" t="s">
        <v>13573</v>
      </c>
    </row>
    <row r="764" spans="1:41" x14ac:dyDescent="0.25">
      <c r="A764" s="1">
        <v>2015</v>
      </c>
      <c r="B764" t="s">
        <v>743</v>
      </c>
      <c r="C764" t="s">
        <v>6987</v>
      </c>
      <c r="D764" t="s">
        <v>7189</v>
      </c>
      <c r="E764" t="s">
        <v>7443</v>
      </c>
      <c r="F764" t="s">
        <v>8667</v>
      </c>
      <c r="G764" t="s">
        <v>10816</v>
      </c>
      <c r="H764" t="s">
        <v>12624</v>
      </c>
      <c r="I764" s="1">
        <v>460.30588737342424</v>
      </c>
      <c r="J764" s="1">
        <v>1097.0623649066611</v>
      </c>
      <c r="K764" s="1">
        <v>59.013575304285162</v>
      </c>
      <c r="L764" s="1">
        <v>218.3502286258551</v>
      </c>
      <c r="M764" s="1">
        <v>1375.0163045898441</v>
      </c>
      <c r="N764" s="1">
        <v>1819.9786623841544</v>
      </c>
      <c r="O764" s="1">
        <v>480.3705029768812</v>
      </c>
      <c r="P764" s="1">
        <v>2519.8796654929765</v>
      </c>
      <c r="Q764" s="1">
        <v>804.03784523286117</v>
      </c>
      <c r="R764" s="1">
        <v>868.99157384046737</v>
      </c>
      <c r="S764" s="1">
        <v>26.217748651563671</v>
      </c>
      <c r="T764" s="1">
        <v>472.10860243428129</v>
      </c>
      <c r="U764" s="1"/>
      <c r="V764" s="1">
        <v>375.3263389352536</v>
      </c>
      <c r="W764" s="1">
        <v>226.61212916845503</v>
      </c>
      <c r="X764" s="1">
        <v>601.9384681037086</v>
      </c>
      <c r="Y764" s="1">
        <v>3180.8317089009702</v>
      </c>
      <c r="Z764" s="1">
        <v>0</v>
      </c>
      <c r="AA764" s="1">
        <v>6085.2769461917105</v>
      </c>
      <c r="AB764" s="1"/>
      <c r="AC764" s="1">
        <v>418.87835750981606</v>
      </c>
      <c r="AD764" s="1">
        <v>1695.9687155112356</v>
      </c>
      <c r="AE764" s="1">
        <v>48.391131749513832</v>
      </c>
      <c r="AF764" s="1">
        <v>954.54588020039694</v>
      </c>
      <c r="AG764" s="1">
        <v>5980.2050586988353</v>
      </c>
      <c r="AH764" s="1">
        <v>1081.1801560527424</v>
      </c>
      <c r="AI764" s="1">
        <v>513.41810514728093</v>
      </c>
      <c r="AJ764" s="1">
        <v>1784.6561023753472</v>
      </c>
      <c r="AK764" s="1">
        <v>35.408145182571097</v>
      </c>
      <c r="AL764" s="1">
        <v>33183.96484375</v>
      </c>
      <c r="AM764" s="1">
        <v>26616.716796875</v>
      </c>
      <c r="AN764" s="1">
        <v>6567.25244140625</v>
      </c>
      <c r="AO764" t="s">
        <v>13574</v>
      </c>
    </row>
    <row r="765" spans="1:41" x14ac:dyDescent="0.25">
      <c r="A765" s="1">
        <v>2015</v>
      </c>
      <c r="B765" t="s">
        <v>743</v>
      </c>
      <c r="C765" t="s">
        <v>6987</v>
      </c>
      <c r="D765" t="s">
        <v>7189</v>
      </c>
      <c r="E765" t="s">
        <v>7443</v>
      </c>
      <c r="F765" t="s">
        <v>8668</v>
      </c>
      <c r="G765" t="s">
        <v>10816</v>
      </c>
      <c r="H765" t="s">
        <v>12624</v>
      </c>
      <c r="I765" s="1">
        <v>542.92489279942345</v>
      </c>
      <c r="J765" s="1">
        <v>399.52190481001054</v>
      </c>
      <c r="K765" s="1">
        <v>47.210860243428129</v>
      </c>
      <c r="L765" s="1"/>
      <c r="M765" s="1">
        <v>0</v>
      </c>
      <c r="N765" s="1">
        <v>467.38751640993848</v>
      </c>
      <c r="O765" s="1">
        <v>591.31602454893732</v>
      </c>
      <c r="P765" s="1">
        <v>265.5610888692832</v>
      </c>
      <c r="Q765" s="1">
        <v>479.04401943662162</v>
      </c>
      <c r="R765" s="1">
        <v>1464.7825396393978</v>
      </c>
      <c r="S765" s="1">
        <v>979.38093924945179</v>
      </c>
      <c r="T765" s="1">
        <v>0</v>
      </c>
      <c r="U765" s="1">
        <v>35.408145182571097</v>
      </c>
      <c r="V765" s="1">
        <v>611.38064015239422</v>
      </c>
      <c r="W765" s="1">
        <v>94.421720486856259</v>
      </c>
      <c r="X765" s="1">
        <v>295.06787652142577</v>
      </c>
      <c r="Y765" s="1">
        <v>7435.7104883399297</v>
      </c>
      <c r="Z765" s="1">
        <v>0</v>
      </c>
      <c r="AA765" s="1">
        <v>3568.4356925224324</v>
      </c>
      <c r="AB765" s="1"/>
      <c r="AC765" s="1">
        <v>111.65368447570752</v>
      </c>
      <c r="AD765" s="1">
        <v>1047.786029527583</v>
      </c>
      <c r="AE765" s="1"/>
      <c r="AF765" s="1">
        <v>1021.45687361103</v>
      </c>
      <c r="AG765" s="1">
        <v>6217.0289639104776</v>
      </c>
      <c r="AH765" s="1">
        <v>1859.7677104487864</v>
      </c>
      <c r="AI765" s="1"/>
      <c r="AJ765" s="1">
        <v>3539.495565521861</v>
      </c>
      <c r="AK765" s="1">
        <v>49.571403255599535</v>
      </c>
      <c r="AL765" s="1">
        <v>31124.31640625</v>
      </c>
      <c r="AM765" s="1">
        <v>26159.79296875</v>
      </c>
      <c r="AN765" s="1">
        <v>4964.5224609375</v>
      </c>
      <c r="AO765" t="s">
        <v>13575</v>
      </c>
    </row>
    <row r="766" spans="1:41" x14ac:dyDescent="0.25">
      <c r="A766" s="1">
        <v>2015</v>
      </c>
      <c r="B766" t="s">
        <v>744</v>
      </c>
      <c r="C766" t="s">
        <v>6987</v>
      </c>
      <c r="D766" t="s">
        <v>7189</v>
      </c>
      <c r="E766" t="s">
        <v>7443</v>
      </c>
      <c r="F766" t="s">
        <v>8668</v>
      </c>
      <c r="G766" t="s">
        <v>10816</v>
      </c>
      <c r="H766" t="s">
        <v>12624</v>
      </c>
      <c r="I766" s="1">
        <v>556.7297627886295</v>
      </c>
      <c r="J766" s="1">
        <v>454.116826117784</v>
      </c>
      <c r="K766" s="1">
        <v>48.41128372075039</v>
      </c>
      <c r="L766" s="1"/>
      <c r="M766" s="1">
        <v>0</v>
      </c>
      <c r="N766" s="1">
        <v>882.45782361114038</v>
      </c>
      <c r="O766" s="1">
        <v>527.68299255617922</v>
      </c>
      <c r="P766" s="1">
        <v>260.99491279530952</v>
      </c>
      <c r="Q766" s="1">
        <v>332.30303932104459</v>
      </c>
      <c r="R766" s="1">
        <v>187.1127756042321</v>
      </c>
      <c r="S766" s="1">
        <v>867.26480143329036</v>
      </c>
      <c r="T766" s="1">
        <v>363.08462790562794</v>
      </c>
      <c r="U766" s="1">
        <v>36.308462790562793</v>
      </c>
      <c r="V766" s="1">
        <v>430.86042511467849</v>
      </c>
      <c r="W766" s="1">
        <v>242.05641860375195</v>
      </c>
      <c r="X766" s="1">
        <v>294.09854860355864</v>
      </c>
      <c r="Y766" s="1">
        <v>7624.7771860181865</v>
      </c>
      <c r="Z766" s="1">
        <v>181.54231395281397</v>
      </c>
      <c r="AA766" s="1">
        <v>3834.7413964860007</v>
      </c>
      <c r="AB766" s="1">
        <v>82.299182325275666</v>
      </c>
      <c r="AC766" s="1">
        <v>114.49268599957466</v>
      </c>
      <c r="AD766" s="1">
        <v>1119.9318642466239</v>
      </c>
      <c r="AE766" s="1">
        <v>294.73999811285859</v>
      </c>
      <c r="AF766" s="1">
        <v>884.71620999671336</v>
      </c>
      <c r="AG766" s="1">
        <v>5126.7549460274658</v>
      </c>
      <c r="AH766" s="1">
        <v>1875.9372441790777</v>
      </c>
      <c r="AI766" s="1">
        <v>141.6030048831949</v>
      </c>
      <c r="AJ766" s="1">
        <v>7193.2302839138274</v>
      </c>
      <c r="AK766" s="1">
        <v>50.831847906787907</v>
      </c>
      <c r="AL766" s="1">
        <v>34009.08203125</v>
      </c>
      <c r="AM766" s="1">
        <v>28395.87890625</v>
      </c>
      <c r="AN766" s="1">
        <v>5613.2021484375</v>
      </c>
      <c r="AO766" t="s">
        <v>13576</v>
      </c>
    </row>
    <row r="767" spans="1:41" x14ac:dyDescent="0.25">
      <c r="A767" s="1">
        <v>2015</v>
      </c>
      <c r="B767" t="s">
        <v>745</v>
      </c>
      <c r="C767" t="s">
        <v>6987</v>
      </c>
      <c r="D767" t="s">
        <v>7189</v>
      </c>
      <c r="E767" t="s">
        <v>7443</v>
      </c>
      <c r="F767" t="s">
        <v>8668</v>
      </c>
      <c r="G767" t="s">
        <v>10816</v>
      </c>
      <c r="H767" t="s">
        <v>12624</v>
      </c>
      <c r="I767" s="1">
        <v>561.49989612496802</v>
      </c>
      <c r="J767" s="1">
        <v>178.99341666865794</v>
      </c>
      <c r="K767" s="1">
        <v>49.039292237988477</v>
      </c>
      <c r="L767" s="1">
        <v>104.20849600572551</v>
      </c>
      <c r="M767" s="1">
        <v>0</v>
      </c>
      <c r="N767" s="1">
        <v>44.368299652320069</v>
      </c>
      <c r="O767" s="1">
        <v>392.62083348039522</v>
      </c>
      <c r="P767" s="1">
        <v>281.97593036843375</v>
      </c>
      <c r="Q767" s="1">
        <v>289.02532862764457</v>
      </c>
      <c r="R767" s="1">
        <v>372.99576393398246</v>
      </c>
      <c r="S767" s="1">
        <v>801.79242809111156</v>
      </c>
      <c r="T767" s="1">
        <v>331.01522260642224</v>
      </c>
      <c r="U767" s="1">
        <v>37.890209147681794</v>
      </c>
      <c r="V767" s="1">
        <v>328.56325799452281</v>
      </c>
      <c r="W767" s="1">
        <v>98.078584475976953</v>
      </c>
      <c r="X767" s="1">
        <v>59.513704172316118</v>
      </c>
      <c r="Y767" s="1">
        <v>12080.829642828461</v>
      </c>
      <c r="Z767" s="1">
        <v>245.1964611899424</v>
      </c>
      <c r="AA767" s="1">
        <v>3643.880011921804</v>
      </c>
      <c r="AB767" s="1">
        <v>50.26527454393819</v>
      </c>
      <c r="AC767" s="1">
        <v>114.29830586404553</v>
      </c>
      <c r="AD767" s="1">
        <v>449.39913902469112</v>
      </c>
      <c r="AE767" s="1">
        <v>245.6132951739653</v>
      </c>
      <c r="AF767" s="1">
        <v>600.73132991535886</v>
      </c>
      <c r="AG767" s="1">
        <v>6395.6226982683911</v>
      </c>
      <c r="AH767" s="1">
        <v>1747.0247859783394</v>
      </c>
      <c r="AI767" s="1">
        <v>143.4399297961163</v>
      </c>
      <c r="AJ767" s="1">
        <v>7221.8738703210256</v>
      </c>
      <c r="AK767" s="1">
        <v>46.587327626089056</v>
      </c>
      <c r="AL767" s="1">
        <v>36916.33984375</v>
      </c>
      <c r="AM767" s="1">
        <v>32747.56640625</v>
      </c>
      <c r="AN767" s="1">
        <v>4168.7763671875</v>
      </c>
      <c r="AO767" t="s">
        <v>13577</v>
      </c>
    </row>
    <row r="768" spans="1:41" x14ac:dyDescent="0.25">
      <c r="A768" s="1">
        <v>2015</v>
      </c>
      <c r="B768" t="s">
        <v>745</v>
      </c>
      <c r="C768" t="s">
        <v>6987</v>
      </c>
      <c r="D768" t="s">
        <v>7189</v>
      </c>
      <c r="E768" t="s">
        <v>7443</v>
      </c>
      <c r="F768" t="s">
        <v>8669</v>
      </c>
      <c r="G768" t="s">
        <v>10816</v>
      </c>
      <c r="H768" t="s">
        <v>12624</v>
      </c>
      <c r="I768" s="1">
        <v>367.7946917849136</v>
      </c>
      <c r="J768" s="1">
        <v>2384.5355850721899</v>
      </c>
      <c r="K768" s="1">
        <v>140.98796518421688</v>
      </c>
      <c r="L768" s="1">
        <v>429.09380708239917</v>
      </c>
      <c r="M768" s="1">
        <v>508.78265696913047</v>
      </c>
      <c r="N768" s="1">
        <v>0</v>
      </c>
      <c r="O768" s="1">
        <v>173.78299186837165</v>
      </c>
      <c r="P768" s="1">
        <v>426.02885131752487</v>
      </c>
      <c r="Q768" s="1">
        <v>0</v>
      </c>
      <c r="R768" s="1">
        <v>1271.3271213504202</v>
      </c>
      <c r="S768" s="1">
        <v>36.779469178491361</v>
      </c>
      <c r="T768" s="1">
        <v>110.33840753547408</v>
      </c>
      <c r="U768" s="1">
        <v>126.30069715893931</v>
      </c>
      <c r="V768" s="1">
        <v>0</v>
      </c>
      <c r="W768" s="1">
        <v>0</v>
      </c>
      <c r="X768" s="1">
        <v>0</v>
      </c>
      <c r="Y768" s="1">
        <v>8703.2483899370054</v>
      </c>
      <c r="Z768" s="1">
        <v>183.8973458924568</v>
      </c>
      <c r="AA768" s="1">
        <v>641.32932368079582</v>
      </c>
      <c r="AB768" s="1"/>
      <c r="AC768" s="1">
        <v>756.29789205325392</v>
      </c>
      <c r="AD768" s="1">
        <v>205.84242916895664</v>
      </c>
      <c r="AE768" s="1"/>
      <c r="AF768" s="1"/>
      <c r="AG768" s="1">
        <v>994.85937851575738</v>
      </c>
      <c r="AH768" s="1">
        <v>1178.1689960176732</v>
      </c>
      <c r="AI768" s="1">
        <v>302.81762956957886</v>
      </c>
      <c r="AJ768" s="1">
        <v>2898.1523417619551</v>
      </c>
      <c r="AK768" s="1">
        <v>112.7903721473735</v>
      </c>
      <c r="AL768" s="1">
        <v>21953.158203125</v>
      </c>
      <c r="AM768" s="1">
        <v>19182.865234375</v>
      </c>
      <c r="AN768" s="1">
        <v>2770.290771484375</v>
      </c>
      <c r="AO768" t="s">
        <v>13578</v>
      </c>
    </row>
    <row r="769" spans="1:41" x14ac:dyDescent="0.25">
      <c r="A769" s="1">
        <v>2015</v>
      </c>
      <c r="B769" t="s">
        <v>746</v>
      </c>
      <c r="C769" t="s">
        <v>6987</v>
      </c>
      <c r="D769" t="s">
        <v>7189</v>
      </c>
      <c r="E769" t="s">
        <v>7443</v>
      </c>
      <c r="F769" t="s">
        <v>8669</v>
      </c>
      <c r="G769" t="s">
        <v>10816</v>
      </c>
      <c r="H769" t="s">
        <v>12624</v>
      </c>
      <c r="I769" s="1">
        <v>701.9636139508807</v>
      </c>
      <c r="J769" s="1">
        <v>5359.8885005728835</v>
      </c>
      <c r="K769" s="1">
        <v>30.257052325468994</v>
      </c>
      <c r="L769" s="1"/>
      <c r="M769" s="1">
        <v>514.36988953297293</v>
      </c>
      <c r="N769" s="1">
        <v>0</v>
      </c>
      <c r="O769" s="1">
        <v>242.05641860375195</v>
      </c>
      <c r="P769" s="1">
        <v>394.32927041900018</v>
      </c>
      <c r="Q769" s="1">
        <v>0</v>
      </c>
      <c r="R769" s="1">
        <v>1891.090784133989</v>
      </c>
      <c r="S769" s="1">
        <v>47.979986658593702</v>
      </c>
      <c r="T769" s="1">
        <v>121.02820930187598</v>
      </c>
      <c r="U769" s="1">
        <v>121.02820930187598</v>
      </c>
      <c r="V769" s="1">
        <v>0</v>
      </c>
      <c r="W769" s="1">
        <v>0</v>
      </c>
      <c r="X769" s="1">
        <v>47.201001627731628</v>
      </c>
      <c r="Y769" s="1">
        <v>6910.7107511371178</v>
      </c>
      <c r="Z769" s="1"/>
      <c r="AA769" s="1">
        <v>674.9212647652605</v>
      </c>
      <c r="AB769" s="1"/>
      <c r="AC769" s="1">
        <v>757.75761843904547</v>
      </c>
      <c r="AD769" s="1">
        <v>71.081985316654539</v>
      </c>
      <c r="AE769" s="1"/>
      <c r="AF769" s="1">
        <v>706.80474232295569</v>
      </c>
      <c r="AG769" s="1">
        <v>7227.8046595080332</v>
      </c>
      <c r="AH769" s="1">
        <v>1026.9243559264175</v>
      </c>
      <c r="AI769" s="1">
        <v>298.93967697563363</v>
      </c>
      <c r="AJ769" s="1">
        <v>2886.657613591246</v>
      </c>
      <c r="AK769" s="1">
        <v>0</v>
      </c>
      <c r="AL769" s="1">
        <v>30032.796875</v>
      </c>
      <c r="AM769" s="1">
        <v>27632.95703125</v>
      </c>
      <c r="AN769" s="1">
        <v>2399.838623046875</v>
      </c>
      <c r="AO769" t="s">
        <v>13579</v>
      </c>
    </row>
    <row r="770" spans="1:41" x14ac:dyDescent="0.25">
      <c r="A770" s="1">
        <v>2015</v>
      </c>
      <c r="B770" t="s">
        <v>747</v>
      </c>
      <c r="C770" t="s">
        <v>6987</v>
      </c>
      <c r="D770" t="s">
        <v>7189</v>
      </c>
      <c r="E770" t="s">
        <v>7443</v>
      </c>
      <c r="F770" t="s">
        <v>8669</v>
      </c>
      <c r="G770" t="s">
        <v>10816</v>
      </c>
      <c r="H770" t="s">
        <v>12624</v>
      </c>
      <c r="I770" s="1">
        <v>413.09502712999614</v>
      </c>
      <c r="J770" s="1">
        <v>6233.8990272681631</v>
      </c>
      <c r="K770" s="1">
        <v>29.506787652142581</v>
      </c>
      <c r="L770" s="1"/>
      <c r="M770" s="1">
        <v>613.74118316456565</v>
      </c>
      <c r="N770" s="1">
        <v>2.3605430121714064</v>
      </c>
      <c r="O770" s="1">
        <v>246.67674477191196</v>
      </c>
      <c r="P770" s="1">
        <v>384.76851098393922</v>
      </c>
      <c r="Q770" s="1">
        <v>257.1711052628429</v>
      </c>
      <c r="R770" s="1">
        <v>81.858698127208939</v>
      </c>
      <c r="S770" s="1">
        <v>46.790257777227616</v>
      </c>
      <c r="T770" s="1">
        <v>0</v>
      </c>
      <c r="U770" s="1">
        <v>118.02715060857032</v>
      </c>
      <c r="V770" s="1">
        <v>136.91149470594158</v>
      </c>
      <c r="W770" s="1">
        <v>14.163258073028439</v>
      </c>
      <c r="X770" s="1">
        <v>47.210860243428129</v>
      </c>
      <c r="Y770" s="1">
        <v>6739.3502997493651</v>
      </c>
      <c r="Z770" s="1">
        <v>238.41484422931205</v>
      </c>
      <c r="AA770" s="1">
        <v>1163.8706995714551</v>
      </c>
      <c r="AB770" s="1"/>
      <c r="AC770" s="1">
        <v>738.96798996025882</v>
      </c>
      <c r="AD770" s="1">
        <v>69.979477867327418</v>
      </c>
      <c r="AE770" s="1"/>
      <c r="AF770" s="1">
        <v>167.66059564201529</v>
      </c>
      <c r="AG770" s="1">
        <v>8250.438412610054</v>
      </c>
      <c r="AH770" s="1">
        <v>742.07407835411698</v>
      </c>
      <c r="AI770" s="1">
        <v>0</v>
      </c>
      <c r="AJ770" s="1">
        <v>633.62094606993867</v>
      </c>
      <c r="AK770" s="1">
        <v>0</v>
      </c>
      <c r="AL770" s="1">
        <v>27370.556640625</v>
      </c>
      <c r="AM770" s="1">
        <v>25560.416015625</v>
      </c>
      <c r="AN770" s="1">
        <v>1810.1427001953125</v>
      </c>
      <c r="AO770" t="s">
        <v>13580</v>
      </c>
    </row>
    <row r="771" spans="1:41" x14ac:dyDescent="0.25">
      <c r="A771" s="1">
        <v>2015</v>
      </c>
      <c r="B771" t="s">
        <v>747</v>
      </c>
      <c r="C771" t="s">
        <v>6987</v>
      </c>
      <c r="D771" t="s">
        <v>7189</v>
      </c>
      <c r="E771" t="s">
        <v>7443</v>
      </c>
      <c r="F771" t="s">
        <v>8670</v>
      </c>
      <c r="G771" t="s">
        <v>10816</v>
      </c>
      <c r="H771" t="s">
        <v>12624</v>
      </c>
      <c r="I771" s="1">
        <v>0</v>
      </c>
      <c r="J771" s="1">
        <v>1116.5368447570752</v>
      </c>
      <c r="K771" s="1">
        <v>129.82986566942736</v>
      </c>
      <c r="L771" s="1">
        <v>212.44887109542657</v>
      </c>
      <c r="M771" s="1">
        <v>0</v>
      </c>
      <c r="N771" s="1">
        <v>873.40091450342038</v>
      </c>
      <c r="O771" s="1">
        <v>571.25140894548031</v>
      </c>
      <c r="P771" s="1">
        <v>55.331128205297766</v>
      </c>
      <c r="Q771" s="1">
        <v>0</v>
      </c>
      <c r="R771" s="1">
        <v>58.805151159025492</v>
      </c>
      <c r="S771" s="1">
        <v>60.97660194243705</v>
      </c>
      <c r="T771" s="1">
        <v>1770.4072591285549</v>
      </c>
      <c r="U771" s="1">
        <v>0</v>
      </c>
      <c r="V771" s="1">
        <v>1.1802715060857032</v>
      </c>
      <c r="W771" s="1">
        <v>59.013575304285162</v>
      </c>
      <c r="X771" s="1">
        <v>2698.1006629119174</v>
      </c>
      <c r="Y771" s="1">
        <v>826.19005425999228</v>
      </c>
      <c r="Z771" s="1">
        <v>724.68670473662178</v>
      </c>
      <c r="AA771" s="1">
        <v>5547.6122347803976</v>
      </c>
      <c r="AB771" s="1"/>
      <c r="AC771" s="1">
        <v>710.87752811541895</v>
      </c>
      <c r="AD771" s="1">
        <v>1490.570786393165</v>
      </c>
      <c r="AE771" s="1">
        <v>2026.5261759491523</v>
      </c>
      <c r="AF771" s="1">
        <v>3891.5181277001629</v>
      </c>
      <c r="AG771" s="1">
        <v>10804.855648070468</v>
      </c>
      <c r="AH771" s="1">
        <v>0</v>
      </c>
      <c r="AI771" s="1"/>
      <c r="AJ771" s="1">
        <v>44.055054675118193</v>
      </c>
      <c r="AK771" s="1">
        <v>289.1665189909973</v>
      </c>
      <c r="AL771" s="1">
        <v>33963.34375</v>
      </c>
      <c r="AM771" s="1">
        <v>26894.025390625</v>
      </c>
      <c r="AN771" s="1">
        <v>7069.31689453125</v>
      </c>
      <c r="AO771" t="s">
        <v>13581</v>
      </c>
    </row>
    <row r="772" spans="1:41" x14ac:dyDescent="0.25">
      <c r="A772" s="1">
        <v>2015</v>
      </c>
      <c r="B772" t="s">
        <v>748</v>
      </c>
      <c r="C772" t="s">
        <v>6987</v>
      </c>
      <c r="D772" t="s">
        <v>7189</v>
      </c>
      <c r="E772" t="s">
        <v>7443</v>
      </c>
      <c r="F772" t="s">
        <v>8670</v>
      </c>
      <c r="G772" t="s">
        <v>10816</v>
      </c>
      <c r="H772" t="s">
        <v>12624</v>
      </c>
      <c r="I772" s="1"/>
      <c r="J772" s="1">
        <v>245.1964611899424</v>
      </c>
      <c r="K772" s="1">
        <v>98.078584475976953</v>
      </c>
      <c r="L772" s="1">
        <v>183.8973458924568</v>
      </c>
      <c r="M772" s="1">
        <v>0</v>
      </c>
      <c r="N772" s="1">
        <v>1015.2727270261349</v>
      </c>
      <c r="O772" s="1">
        <v>437.67568322404713</v>
      </c>
      <c r="P772" s="1">
        <v>61.299115297485599</v>
      </c>
      <c r="Q772" s="1">
        <v>0</v>
      </c>
      <c r="R772" s="1">
        <v>365.93670069230194</v>
      </c>
      <c r="S772" s="1">
        <v>452.3874708954437</v>
      </c>
      <c r="T772" s="1">
        <v>2917.8378881603144</v>
      </c>
      <c r="U772" s="1">
        <v>0</v>
      </c>
      <c r="V772" s="1">
        <v>0</v>
      </c>
      <c r="W772" s="1">
        <v>61.299115297485599</v>
      </c>
      <c r="X772" s="1">
        <v>2618.6029835819095</v>
      </c>
      <c r="Y772" s="1">
        <v>465.87327626089052</v>
      </c>
      <c r="Z772" s="1">
        <v>3706.1445108859793</v>
      </c>
      <c r="AA772" s="1">
        <v>5886.0230450447489</v>
      </c>
      <c r="AB772" s="1">
        <v>0</v>
      </c>
      <c r="AC772" s="1">
        <v>727.55639196637594</v>
      </c>
      <c r="AD772" s="1">
        <v>5121.3878353166774</v>
      </c>
      <c r="AE772" s="1">
        <v>620.76388079457706</v>
      </c>
      <c r="AF772" s="1">
        <v>1477.3086786694028</v>
      </c>
      <c r="AG772" s="1">
        <v>8613.9861876001596</v>
      </c>
      <c r="AH772" s="1">
        <v>0</v>
      </c>
      <c r="AI772" s="1">
        <v>0</v>
      </c>
      <c r="AJ772" s="1">
        <v>717.88010639373999</v>
      </c>
      <c r="AK772" s="1">
        <v>196.15716895195391</v>
      </c>
      <c r="AL772" s="1">
        <v>35990.5625</v>
      </c>
      <c r="AM772" s="1">
        <v>24087.138671875</v>
      </c>
      <c r="AN772" s="1">
        <v>11903.4267578125</v>
      </c>
      <c r="AO772" t="s">
        <v>13582</v>
      </c>
    </row>
    <row r="773" spans="1:41" x14ac:dyDescent="0.25">
      <c r="A773" s="1">
        <v>2015</v>
      </c>
      <c r="B773" t="s">
        <v>749</v>
      </c>
      <c r="C773" t="s">
        <v>6987</v>
      </c>
      <c r="D773" t="s">
        <v>7189</v>
      </c>
      <c r="E773" t="s">
        <v>7443</v>
      </c>
      <c r="F773" t="s">
        <v>8670</v>
      </c>
      <c r="G773" t="s">
        <v>10816</v>
      </c>
      <c r="H773" t="s">
        <v>12624</v>
      </c>
      <c r="I773" s="1">
        <v>0</v>
      </c>
      <c r="J773" s="1">
        <v>1255.3710337390662</v>
      </c>
      <c r="K773" s="1">
        <v>133.13103023206358</v>
      </c>
      <c r="L773" s="1">
        <v>181.54231395281397</v>
      </c>
      <c r="M773" s="1">
        <v>0</v>
      </c>
      <c r="N773" s="1">
        <v>1014.1339737391861</v>
      </c>
      <c r="O773" s="1">
        <v>559.150326974667</v>
      </c>
      <c r="P773" s="1">
        <v>56.738024520719463</v>
      </c>
      <c r="Q773" s="1">
        <v>0</v>
      </c>
      <c r="R773" s="1">
        <v>29.393122230179941</v>
      </c>
      <c r="S773" s="1">
        <v>403.82559410935045</v>
      </c>
      <c r="T773" s="1">
        <v>1815.4231395281397</v>
      </c>
      <c r="U773" s="1">
        <v>0</v>
      </c>
      <c r="V773" s="1">
        <v>0</v>
      </c>
      <c r="W773" s="1">
        <v>60.514104650937988</v>
      </c>
      <c r="X773" s="1">
        <v>2685.6159644086279</v>
      </c>
      <c r="Y773" s="1">
        <v>847.19746511313178</v>
      </c>
      <c r="Z773" s="1">
        <v>2420.5641860375194</v>
      </c>
      <c r="AA773" s="1">
        <v>6194.3247740474853</v>
      </c>
      <c r="AB773" s="1"/>
      <c r="AC773" s="1">
        <v>728.95290462519893</v>
      </c>
      <c r="AD773" s="1">
        <v>3990.5161087444167</v>
      </c>
      <c r="AE773" s="1">
        <v>1875.649197040939</v>
      </c>
      <c r="AF773" s="1">
        <v>3825.7016960322994</v>
      </c>
      <c r="AG773" s="1">
        <v>8192.3994876439847</v>
      </c>
      <c r="AH773" s="1">
        <v>0</v>
      </c>
      <c r="AI773" s="1">
        <v>0</v>
      </c>
      <c r="AJ773" s="1">
        <v>715.03283140296492</v>
      </c>
      <c r="AK773" s="1">
        <v>296.51911278959614</v>
      </c>
      <c r="AL773" s="1">
        <v>37281.6953125</v>
      </c>
      <c r="AM773" s="1">
        <v>27337.001953125</v>
      </c>
      <c r="AN773" s="1">
        <v>9944.6953125</v>
      </c>
      <c r="AO773" t="s">
        <v>13583</v>
      </c>
    </row>
    <row r="774" spans="1:41" x14ac:dyDescent="0.25">
      <c r="A774" s="1">
        <v>2015</v>
      </c>
      <c r="B774" t="s">
        <v>749</v>
      </c>
      <c r="C774" t="s">
        <v>6987</v>
      </c>
      <c r="D774" t="s">
        <v>7189</v>
      </c>
      <c r="E774" t="s">
        <v>7443</v>
      </c>
      <c r="F774" t="s">
        <v>8671</v>
      </c>
      <c r="G774" t="s">
        <v>10816</v>
      </c>
      <c r="H774" t="s">
        <v>12624</v>
      </c>
      <c r="I774" s="1">
        <v>1718.6005720866387</v>
      </c>
      <c r="J774" s="1">
        <v>982.46428727405203</v>
      </c>
      <c r="K774" s="1">
        <v>84.719746511313176</v>
      </c>
      <c r="L774" s="1"/>
      <c r="M774" s="1">
        <v>0</v>
      </c>
      <c r="N774" s="1">
        <v>434.48037885489754</v>
      </c>
      <c r="O774" s="1">
        <v>203.32739162715163</v>
      </c>
      <c r="P774" s="1">
        <v>56.738024520719463</v>
      </c>
      <c r="Q774" s="1">
        <v>39.211814554915975</v>
      </c>
      <c r="R774" s="1">
        <v>548.48863705944382</v>
      </c>
      <c r="S774" s="1">
        <v>24.370881177724172</v>
      </c>
      <c r="T774" s="1">
        <v>181.54231395281397</v>
      </c>
      <c r="U774" s="1">
        <v>0</v>
      </c>
      <c r="V774" s="1">
        <v>242.05641860375195</v>
      </c>
      <c r="W774" s="1">
        <v>0</v>
      </c>
      <c r="X774" s="1">
        <v>941.59946836859513</v>
      </c>
      <c r="Y774" s="1">
        <v>6589.9859964871466</v>
      </c>
      <c r="Z774" s="1">
        <v>266.26206046412716</v>
      </c>
      <c r="AA774" s="1">
        <v>5487.2867838900202</v>
      </c>
      <c r="AB774" s="1"/>
      <c r="AC774" s="1">
        <v>177.91146767375767</v>
      </c>
      <c r="AD774" s="1">
        <v>3099.4967142670262</v>
      </c>
      <c r="AE774" s="1">
        <v>5100.790159144889</v>
      </c>
      <c r="AF774" s="1">
        <v>3285.9158825459326</v>
      </c>
      <c r="AG774" s="1">
        <v>25269.479820138684</v>
      </c>
      <c r="AH774" s="1">
        <v>1111.4262516609874</v>
      </c>
      <c r="AI774" s="1">
        <v>0</v>
      </c>
      <c r="AJ774" s="1">
        <v>3146.1444581730461</v>
      </c>
      <c r="AK774" s="1">
        <v>491.37452976561644</v>
      </c>
      <c r="AL774" s="1">
        <v>59483.67578125</v>
      </c>
      <c r="AM774" s="1">
        <v>53345.81640625</v>
      </c>
      <c r="AN774" s="1">
        <v>6137.857421875</v>
      </c>
      <c r="AO774" t="s">
        <v>13584</v>
      </c>
    </row>
    <row r="775" spans="1:41" x14ac:dyDescent="0.25">
      <c r="A775" s="1">
        <v>2015</v>
      </c>
      <c r="B775" t="s">
        <v>750</v>
      </c>
      <c r="C775" t="s">
        <v>6987</v>
      </c>
      <c r="D775" t="s">
        <v>7189</v>
      </c>
      <c r="E775" t="s">
        <v>7443</v>
      </c>
      <c r="F775" t="s">
        <v>8671</v>
      </c>
      <c r="G775" t="s">
        <v>10816</v>
      </c>
      <c r="H775" t="s">
        <v>12624</v>
      </c>
      <c r="I775" s="1">
        <v>1003.2307801728477</v>
      </c>
      <c r="J775" s="1">
        <v>1038.6389253554189</v>
      </c>
      <c r="K775" s="1">
        <v>82.619005425999219</v>
      </c>
      <c r="L775" s="1"/>
      <c r="M775" s="1">
        <v>0</v>
      </c>
      <c r="N775" s="1">
        <v>0</v>
      </c>
      <c r="O775" s="1">
        <v>207.72778507108376</v>
      </c>
      <c r="P775" s="1">
        <v>55.472760786028047</v>
      </c>
      <c r="Q775" s="1">
        <v>185.60638113026164</v>
      </c>
      <c r="R775" s="1">
        <v>874.50488145663758</v>
      </c>
      <c r="S775" s="1">
        <v>12.187953818903711</v>
      </c>
      <c r="T775" s="1">
        <v>88.520362956427746</v>
      </c>
      <c r="U775" s="1">
        <v>0</v>
      </c>
      <c r="V775" s="1">
        <v>0</v>
      </c>
      <c r="W775" s="1">
        <v>0</v>
      </c>
      <c r="X775" s="1">
        <v>945.39747637464825</v>
      </c>
      <c r="Y775" s="1">
        <v>6426.5783506366542</v>
      </c>
      <c r="Z775" s="1">
        <v>423.71747068476742</v>
      </c>
      <c r="AA775" s="1">
        <v>4295.7138018854557</v>
      </c>
      <c r="AB775" s="1"/>
      <c r="AC775" s="1">
        <v>173.49991139459837</v>
      </c>
      <c r="AD775" s="1">
        <v>3035.1425350042691</v>
      </c>
      <c r="AE775" s="1">
        <v>3191.4541524557412</v>
      </c>
      <c r="AF775" s="1">
        <v>2278.3511303073201</v>
      </c>
      <c r="AG775" s="1">
        <v>23070.76149791741</v>
      </c>
      <c r="AH775" s="1">
        <v>1109.9705675503267</v>
      </c>
      <c r="AI775" s="1"/>
      <c r="AJ775" s="1">
        <v>2616.0413458243293</v>
      </c>
      <c r="AK775" s="1">
        <v>479.19023147079548</v>
      </c>
      <c r="AL775" s="1">
        <v>51594.328125</v>
      </c>
      <c r="AM775" s="1">
        <v>45633.57421875</v>
      </c>
      <c r="AN775" s="1">
        <v>5960.75634765625</v>
      </c>
      <c r="AO775" t="s">
        <v>13585</v>
      </c>
    </row>
    <row r="776" spans="1:41" x14ac:dyDescent="0.25">
      <c r="A776" s="1">
        <v>2015</v>
      </c>
      <c r="B776" t="s">
        <v>751</v>
      </c>
      <c r="C776" t="s">
        <v>6987</v>
      </c>
      <c r="D776" t="s">
        <v>7189</v>
      </c>
      <c r="E776" t="s">
        <v>7443</v>
      </c>
      <c r="F776" t="s">
        <v>8671</v>
      </c>
      <c r="G776" t="s">
        <v>10816</v>
      </c>
      <c r="H776" t="s">
        <v>12624</v>
      </c>
      <c r="I776" s="1">
        <v>876.57734875404401</v>
      </c>
      <c r="J776" s="1">
        <v>1103.3840753547406</v>
      </c>
      <c r="K776" s="1">
        <v>85.81876141647983</v>
      </c>
      <c r="L776" s="1"/>
      <c r="M776" s="1">
        <v>0</v>
      </c>
      <c r="N776" s="1">
        <v>0</v>
      </c>
      <c r="O776" s="1">
        <v>720.87759589843063</v>
      </c>
      <c r="P776" s="1">
        <v>1017.5653139382609</v>
      </c>
      <c r="Q776" s="1">
        <v>1289.687411522624</v>
      </c>
      <c r="R776" s="1">
        <v>2726.7705604960743</v>
      </c>
      <c r="S776" s="1">
        <v>140.98796518421688</v>
      </c>
      <c r="T776" s="1">
        <v>0</v>
      </c>
      <c r="U776" s="1">
        <v>0</v>
      </c>
      <c r="V776" s="1">
        <v>612.99115297485594</v>
      </c>
      <c r="W776" s="1">
        <v>0</v>
      </c>
      <c r="X776" s="1">
        <v>422.99365240473674</v>
      </c>
      <c r="Y776" s="1"/>
      <c r="Z776" s="1">
        <v>790.75858733756422</v>
      </c>
      <c r="AA776" s="1">
        <v>5214.1754982023413</v>
      </c>
      <c r="AB776" s="1">
        <v>0</v>
      </c>
      <c r="AC776" s="1">
        <v>0</v>
      </c>
      <c r="AD776" s="1">
        <v>3423.3711072251181</v>
      </c>
      <c r="AE776" s="1">
        <v>5750.0951006679634</v>
      </c>
      <c r="AF776" s="1">
        <v>3463.4000143079361</v>
      </c>
      <c r="AG776" s="1">
        <v>20761.337932565773</v>
      </c>
      <c r="AH776" s="1">
        <v>1018.5706194291397</v>
      </c>
      <c r="AI776" s="1">
        <v>0</v>
      </c>
      <c r="AJ776" s="1">
        <v>3158.6724681324563</v>
      </c>
      <c r="AK776" s="1">
        <v>409.4780901872038</v>
      </c>
      <c r="AL776" s="1">
        <v>52987.515625</v>
      </c>
      <c r="AM776" s="1">
        <v>46765.41796875</v>
      </c>
      <c r="AN776" s="1">
        <v>6222.09814453125</v>
      </c>
      <c r="AO776" t="s">
        <v>13586</v>
      </c>
    </row>
    <row r="777" spans="1:41" x14ac:dyDescent="0.25">
      <c r="A777" s="1">
        <v>2015</v>
      </c>
      <c r="B777" t="s">
        <v>752</v>
      </c>
      <c r="C777" t="s">
        <v>6988</v>
      </c>
      <c r="D777" t="s">
        <v>7189</v>
      </c>
      <c r="E777" t="s">
        <v>7444</v>
      </c>
      <c r="F777" t="s">
        <v>8672</v>
      </c>
      <c r="G777" t="s">
        <v>10816</v>
      </c>
      <c r="H777" t="s">
        <v>12624</v>
      </c>
      <c r="I777" s="1">
        <v>20632.591796875</v>
      </c>
      <c r="J777" s="1">
        <v>34419.078125</v>
      </c>
      <c r="K777" s="1">
        <v>2356.796875</v>
      </c>
      <c r="L777" s="1">
        <v>3176.110595703125</v>
      </c>
      <c r="M777" s="1">
        <v>33302.2890625</v>
      </c>
      <c r="N777" s="1">
        <v>17711.048828125</v>
      </c>
      <c r="O777" s="1">
        <v>22270.609375</v>
      </c>
      <c r="P777" s="1">
        <v>10755.8115234375</v>
      </c>
      <c r="Q777" s="1">
        <v>10145.06640625</v>
      </c>
      <c r="R777" s="1">
        <v>8697.46484375</v>
      </c>
      <c r="S777" s="1">
        <v>33023.84765625</v>
      </c>
      <c r="T777" s="1">
        <v>14477.8125</v>
      </c>
      <c r="U777" s="1">
        <v>1493.3177490234375</v>
      </c>
      <c r="V777" s="1">
        <v>18003.861328125</v>
      </c>
      <c r="W777" s="1">
        <v>11688.228515625</v>
      </c>
      <c r="X777" s="1">
        <v>15642.138671875</v>
      </c>
      <c r="Y777" s="1">
        <v>100175.609375</v>
      </c>
      <c r="Z777" s="1">
        <v>15849.9345703125</v>
      </c>
      <c r="AA777" s="1">
        <v>141355.203125</v>
      </c>
      <c r="AB777" s="1">
        <v>2499.36962890625</v>
      </c>
      <c r="AC777" s="1">
        <v>12529.7919921875</v>
      </c>
      <c r="AD777" s="1">
        <v>29655.345703125</v>
      </c>
      <c r="AE777" s="1">
        <v>29080.041015625</v>
      </c>
      <c r="AF777" s="1">
        <v>54388.984375</v>
      </c>
      <c r="AG777" s="1">
        <v>193782.875</v>
      </c>
      <c r="AH777" s="1">
        <v>64464.94140625</v>
      </c>
      <c r="AI777" s="1">
        <v>8687.5859375</v>
      </c>
      <c r="AJ777" s="1">
        <v>37389.06640625</v>
      </c>
      <c r="AK777" s="1">
        <v>2523.42041015625</v>
      </c>
      <c r="AL777" s="1">
        <v>950178.3125</v>
      </c>
      <c r="AM777" s="1">
        <v>709585.875</v>
      </c>
      <c r="AN777" s="1">
        <v>240592.390625</v>
      </c>
      <c r="AO777" t="s">
        <v>13587</v>
      </c>
    </row>
    <row r="778" spans="1:41" x14ac:dyDescent="0.25">
      <c r="A778" s="1">
        <v>2015</v>
      </c>
      <c r="B778" t="s">
        <v>752</v>
      </c>
      <c r="C778" t="s">
        <v>6988</v>
      </c>
      <c r="D778" t="s">
        <v>7189</v>
      </c>
      <c r="E778" t="s">
        <v>7444</v>
      </c>
      <c r="F778" t="s">
        <v>8672</v>
      </c>
      <c r="G778" t="s">
        <v>10817</v>
      </c>
      <c r="H778" t="s">
        <v>12624</v>
      </c>
      <c r="I778" s="1">
        <v>17481.22436</v>
      </c>
      <c r="J778" s="1">
        <v>29162</v>
      </c>
      <c r="K778" s="1">
        <v>1996.82609</v>
      </c>
      <c r="L778" s="1">
        <v>2691</v>
      </c>
      <c r="M778" s="1">
        <v>28215.78601</v>
      </c>
      <c r="N778" s="1">
        <v>15005.91087</v>
      </c>
      <c r="O778" s="1">
        <v>18869.057010500001</v>
      </c>
      <c r="P778" s="1">
        <v>9112.9973600000012</v>
      </c>
      <c r="Q778" s="1">
        <v>8595.5360000000001</v>
      </c>
      <c r="R778" s="1">
        <v>7369.0375699999968</v>
      </c>
      <c r="S778" s="1">
        <v>27979.873299999999</v>
      </c>
      <c r="T778" s="1">
        <v>12266.51</v>
      </c>
      <c r="U778" s="1">
        <v>1265.23235</v>
      </c>
      <c r="V778" s="1">
        <v>15254</v>
      </c>
      <c r="W778" s="1">
        <v>9903</v>
      </c>
      <c r="X778" s="1">
        <v>13253</v>
      </c>
      <c r="Y778" s="1">
        <v>84875.056999999986</v>
      </c>
      <c r="Z778" s="1">
        <v>13429.058000000001</v>
      </c>
      <c r="AA778" s="1">
        <v>119764.989000138</v>
      </c>
      <c r="AB778" s="1">
        <v>2117.6225895201519</v>
      </c>
      <c r="AC778" s="1">
        <v>10616.02503466963</v>
      </c>
      <c r="AD778" s="1">
        <v>25125.867999999999</v>
      </c>
      <c r="AE778" s="1">
        <v>24638.43389</v>
      </c>
      <c r="AF778" s="1">
        <v>46081.756769999993</v>
      </c>
      <c r="AG778" s="1">
        <v>164185</v>
      </c>
      <c r="AH778" s="1">
        <v>54618.740440000009</v>
      </c>
      <c r="AI778" s="1">
        <v>7360.6675394459999</v>
      </c>
      <c r="AJ778" s="1">
        <v>31678.36070999999</v>
      </c>
      <c r="AK778" s="1">
        <v>2138</v>
      </c>
      <c r="AL778" s="1">
        <v>805050.6875</v>
      </c>
      <c r="AM778" s="1">
        <v>601205.625</v>
      </c>
      <c r="AN778" s="1">
        <v>203844.953125</v>
      </c>
      <c r="AO778" t="s">
        <v>13588</v>
      </c>
    </row>
    <row r="779" spans="1:41" x14ac:dyDescent="0.25">
      <c r="A779" s="1">
        <v>2015</v>
      </c>
      <c r="B779" t="s">
        <v>752</v>
      </c>
      <c r="C779" t="s">
        <v>6988</v>
      </c>
      <c r="D779" t="s">
        <v>7189</v>
      </c>
      <c r="E779" t="s">
        <v>7445</v>
      </c>
      <c r="F779" t="s">
        <v>8673</v>
      </c>
      <c r="G779" t="s">
        <v>10818</v>
      </c>
      <c r="H779" t="s">
        <v>12624</v>
      </c>
      <c r="I779" s="1">
        <v>1123.74609375</v>
      </c>
      <c r="J779" s="1">
        <v>3033.2978515625</v>
      </c>
      <c r="K779" s="1">
        <v>109.32683563232422</v>
      </c>
      <c r="L779" s="1">
        <v>139.27203369140625</v>
      </c>
      <c r="M779" s="1">
        <v>182.09341430664063</v>
      </c>
      <c r="N779" s="1">
        <v>431.1815185546875</v>
      </c>
      <c r="O779" s="1">
        <v>0</v>
      </c>
      <c r="P779" s="1">
        <v>240.18328857421875</v>
      </c>
      <c r="Q779" s="1">
        <v>0</v>
      </c>
      <c r="R779" s="1">
        <v>8.9316339492797852</v>
      </c>
      <c r="S779" s="1">
        <v>52.818328857421875</v>
      </c>
      <c r="T779" s="1">
        <v>599.81396484375</v>
      </c>
      <c r="U779" s="1">
        <v>8.2789316177368164</v>
      </c>
      <c r="V779" s="1">
        <v>1580.383544921875</v>
      </c>
      <c r="W779" s="1">
        <v>0</v>
      </c>
      <c r="X779" s="1">
        <v>59.013576507568359</v>
      </c>
      <c r="Y779" s="1">
        <v>6290.39404296875</v>
      </c>
      <c r="Z779" s="1">
        <v>179.98078918457031</v>
      </c>
      <c r="AA779" s="1">
        <v>2740.41552734375</v>
      </c>
      <c r="AB779" s="1">
        <v>67.030311584472656</v>
      </c>
      <c r="AC779" s="1">
        <v>0</v>
      </c>
      <c r="AD779" s="1">
        <v>228.73307800292969</v>
      </c>
      <c r="AE779" s="1">
        <v>0</v>
      </c>
      <c r="AF779" s="1">
        <v>586.68463134765625</v>
      </c>
      <c r="AG779" s="1">
        <v>16817.689453125</v>
      </c>
      <c r="AH779" s="1">
        <v>1944.1903076171875</v>
      </c>
      <c r="AI779" s="1">
        <v>590.18267822265625</v>
      </c>
      <c r="AJ779" s="1">
        <v>1361.6253662109375</v>
      </c>
      <c r="AK779" s="1">
        <v>0</v>
      </c>
      <c r="AL779" s="1">
        <v>38375.26953125</v>
      </c>
      <c r="AM779" s="1">
        <v>34542.0625</v>
      </c>
      <c r="AN779" s="1">
        <v>3833.202392578125</v>
      </c>
      <c r="AO779" t="s">
        <v>13589</v>
      </c>
    </row>
    <row r="780" spans="1:41" x14ac:dyDescent="0.25">
      <c r="A780" s="1">
        <v>2015</v>
      </c>
      <c r="B780" t="s">
        <v>752</v>
      </c>
      <c r="C780" t="s">
        <v>6988</v>
      </c>
      <c r="D780" t="s">
        <v>7189</v>
      </c>
      <c r="E780" t="s">
        <v>7445</v>
      </c>
      <c r="F780" t="s">
        <v>8673</v>
      </c>
      <c r="G780" t="s">
        <v>10819</v>
      </c>
      <c r="H780" t="s">
        <v>12624</v>
      </c>
      <c r="I780" s="1">
        <v>952.10815000000002</v>
      </c>
      <c r="J780" s="1">
        <v>2570</v>
      </c>
      <c r="K780" s="1">
        <v>92.628550000000004</v>
      </c>
      <c r="L780" s="1">
        <v>118</v>
      </c>
      <c r="M780" s="1">
        <v>154.28095350000001</v>
      </c>
      <c r="N780" s="1">
        <v>365.32402000000002</v>
      </c>
      <c r="O780" s="1">
        <v>0</v>
      </c>
      <c r="P780" s="1">
        <v>203.49834000000001</v>
      </c>
      <c r="Q780" s="1">
        <v>0</v>
      </c>
      <c r="R780" s="1">
        <v>7.5674400000000004</v>
      </c>
      <c r="S780" s="1">
        <v>44.751000000000012</v>
      </c>
      <c r="T780" s="1">
        <v>508.2</v>
      </c>
      <c r="U780" s="1">
        <v>7.0144299999999999</v>
      </c>
      <c r="V780" s="1">
        <v>1339</v>
      </c>
      <c r="W780" s="1">
        <v>0</v>
      </c>
      <c r="X780" s="1">
        <v>50</v>
      </c>
      <c r="Y780" s="1">
        <v>5329.616</v>
      </c>
      <c r="Z780" s="1">
        <v>152.49100000000001</v>
      </c>
      <c r="AA780" s="1">
        <v>2321.8518200000012</v>
      </c>
      <c r="AB780" s="1">
        <v>56.792281294364642</v>
      </c>
      <c r="AC780" s="1">
        <v>0</v>
      </c>
      <c r="AD780" s="1">
        <v>193.797</v>
      </c>
      <c r="AE780" s="1">
        <v>0</v>
      </c>
      <c r="AF780" s="1">
        <v>497.07600000000002</v>
      </c>
      <c r="AG780" s="1">
        <v>14249</v>
      </c>
      <c r="AH780" s="1">
        <v>1647.2398636760561</v>
      </c>
      <c r="AI780" s="1">
        <v>500.03975401499991</v>
      </c>
      <c r="AJ780" s="1">
        <v>1153.6543300000001</v>
      </c>
      <c r="AK780" s="1">
        <v>0</v>
      </c>
      <c r="AL780" s="1">
        <v>32513.9296875</v>
      </c>
      <c r="AM780" s="1">
        <v>29266.201171875</v>
      </c>
      <c r="AN780" s="1">
        <v>3247.7294921875</v>
      </c>
      <c r="AO780" t="s">
        <v>13590</v>
      </c>
    </row>
    <row r="781" spans="1:41" x14ac:dyDescent="0.25">
      <c r="A781" s="1">
        <v>2015</v>
      </c>
      <c r="B781" t="s">
        <v>752</v>
      </c>
      <c r="C781" t="s">
        <v>6988</v>
      </c>
      <c r="D781" t="s">
        <v>7189</v>
      </c>
      <c r="E781" t="s">
        <v>7446</v>
      </c>
      <c r="F781" t="s">
        <v>8674</v>
      </c>
      <c r="G781" t="s">
        <v>10820</v>
      </c>
      <c r="H781" t="s">
        <v>12624</v>
      </c>
      <c r="I781" s="1">
        <v>4059.59619140625</v>
      </c>
      <c r="J781" s="1">
        <v>8853.216796875</v>
      </c>
      <c r="K781" s="1">
        <v>1421.6134033203125</v>
      </c>
      <c r="L781" s="1">
        <v>1157.8463134765625</v>
      </c>
      <c r="M781" s="1">
        <v>3693.790283203125</v>
      </c>
      <c r="N781" s="1">
        <v>3876.675537109375</v>
      </c>
      <c r="O781" s="1">
        <v>4821.6396484375</v>
      </c>
      <c r="P781" s="1">
        <v>7027.498046875</v>
      </c>
      <c r="Q781" s="1">
        <v>1893.098876953125</v>
      </c>
      <c r="R781" s="1">
        <v>5049.7021484375</v>
      </c>
      <c r="S781" s="1">
        <v>3782.741943359375</v>
      </c>
      <c r="T781" s="1">
        <v>5148.28515625</v>
      </c>
      <c r="U781" s="1">
        <v>540.25274658203125</v>
      </c>
      <c r="V781" s="1">
        <v>1926.203125</v>
      </c>
      <c r="W781" s="1">
        <v>1155.48583984375</v>
      </c>
      <c r="X781" s="1">
        <v>11367.1953125</v>
      </c>
      <c r="Y781" s="1">
        <v>22194.63671875</v>
      </c>
      <c r="Z781" s="1">
        <v>6951.30322265625</v>
      </c>
      <c r="AA781" s="1">
        <v>54237.89453125</v>
      </c>
      <c r="AB781" s="1">
        <v>1080.31494140625</v>
      </c>
      <c r="AC781" s="1">
        <v>9160.40234375</v>
      </c>
      <c r="AD781" s="1">
        <v>9950.037109375</v>
      </c>
      <c r="AE781" s="1">
        <v>11058.416015625</v>
      </c>
      <c r="AF781" s="1">
        <v>18059.94921875</v>
      </c>
      <c r="AG781" s="1">
        <v>82516.3203125</v>
      </c>
      <c r="AH781" s="1">
        <v>13946.150390625</v>
      </c>
      <c r="AI781" s="1">
        <v>1033.59521484375</v>
      </c>
      <c r="AJ781" s="1">
        <v>21124.634765625</v>
      </c>
      <c r="AK781" s="1">
        <v>1310.101318359375</v>
      </c>
      <c r="AL781" s="1">
        <v>318398.59375</v>
      </c>
      <c r="AM781" s="1">
        <v>259687.671875</v>
      </c>
      <c r="AN781" s="1">
        <v>58710.9453125</v>
      </c>
      <c r="AO781" t="s">
        <v>13591</v>
      </c>
    </row>
    <row r="782" spans="1:41" x14ac:dyDescent="0.25">
      <c r="A782" s="1">
        <v>2015</v>
      </c>
      <c r="B782" t="s">
        <v>752</v>
      </c>
      <c r="C782" t="s">
        <v>6988</v>
      </c>
      <c r="D782" t="s">
        <v>7189</v>
      </c>
      <c r="E782" t="s">
        <v>7446</v>
      </c>
      <c r="F782" t="s">
        <v>8674</v>
      </c>
      <c r="G782" t="s">
        <v>10821</v>
      </c>
      <c r="H782" t="s">
        <v>12624</v>
      </c>
      <c r="I782" s="1">
        <v>3439.5444500000008</v>
      </c>
      <c r="J782" s="1">
        <v>7501</v>
      </c>
      <c r="K782" s="1">
        <v>1204.48</v>
      </c>
      <c r="L782" s="1">
        <v>981</v>
      </c>
      <c r="M782" s="1">
        <v>3129.6107244999998</v>
      </c>
      <c r="N782" s="1">
        <v>3284.562570000001</v>
      </c>
      <c r="O782" s="1">
        <v>4085.1953295000012</v>
      </c>
      <c r="P782" s="1">
        <v>5954.1366300000009</v>
      </c>
      <c r="Q782" s="1">
        <v>1603.952</v>
      </c>
      <c r="R782" s="1">
        <v>4278.4241200861097</v>
      </c>
      <c r="S782" s="1">
        <v>3204.9760000000001</v>
      </c>
      <c r="T782" s="1">
        <v>4361.95</v>
      </c>
      <c r="U782" s="1">
        <v>457.73597000000001</v>
      </c>
      <c r="V782" s="1">
        <v>1632</v>
      </c>
      <c r="W782" s="1">
        <v>979</v>
      </c>
      <c r="X782" s="1">
        <v>9631</v>
      </c>
      <c r="Y782" s="1">
        <v>18804.687999999998</v>
      </c>
      <c r="Z782" s="1">
        <v>5889.58</v>
      </c>
      <c r="AA782" s="1">
        <v>45953.744100000004</v>
      </c>
      <c r="AB782" s="1">
        <v>915.31054260887072</v>
      </c>
      <c r="AC782" s="1">
        <v>7761.266799999933</v>
      </c>
      <c r="AD782" s="1">
        <v>8430.2950000000001</v>
      </c>
      <c r="AE782" s="1">
        <v>9369.3829900000001</v>
      </c>
      <c r="AF782" s="1">
        <v>15301.521609999991</v>
      </c>
      <c r="AG782" s="1">
        <v>69913</v>
      </c>
      <c r="AH782" s="1">
        <v>11816.05266073245</v>
      </c>
      <c r="AI782" s="1">
        <v>875.72667660397235</v>
      </c>
      <c r="AJ782" s="1">
        <v>17898.11518999999</v>
      </c>
      <c r="AK782" s="1">
        <v>1110</v>
      </c>
      <c r="AL782" s="1">
        <v>269767.25</v>
      </c>
      <c r="AM782" s="1">
        <v>220023.640625</v>
      </c>
      <c r="AN782" s="1">
        <v>49743.59375</v>
      </c>
      <c r="AO782" t="s">
        <v>13592</v>
      </c>
    </row>
    <row r="783" spans="1:41" x14ac:dyDescent="0.25">
      <c r="A783" s="1">
        <v>2015</v>
      </c>
      <c r="B783" t="s">
        <v>752</v>
      </c>
      <c r="C783" t="s">
        <v>6988</v>
      </c>
      <c r="D783" t="s">
        <v>7189</v>
      </c>
      <c r="E783" t="s">
        <v>7447</v>
      </c>
      <c r="F783" t="s">
        <v>8675</v>
      </c>
      <c r="G783" t="s">
        <v>10822</v>
      </c>
      <c r="H783" t="s">
        <v>12624</v>
      </c>
      <c r="I783" s="1">
        <v>16537.568359375</v>
      </c>
      <c r="J783" s="1">
        <v>29185.75390625</v>
      </c>
      <c r="K783" s="1">
        <v>1998.943359375</v>
      </c>
      <c r="L783" s="1">
        <v>2771.277587890625</v>
      </c>
      <c r="M783" s="1">
        <v>28301.193359375</v>
      </c>
      <c r="N783" s="1">
        <v>16740.77734375</v>
      </c>
      <c r="O783" s="1">
        <v>22489.580078125</v>
      </c>
      <c r="P783" s="1">
        <v>10884.361328125</v>
      </c>
      <c r="Q783" s="1">
        <v>10088.7080078125</v>
      </c>
      <c r="R783" s="1">
        <v>8664.279296875</v>
      </c>
      <c r="S783" s="1">
        <v>27035.150390625</v>
      </c>
      <c r="T783" s="1">
        <v>14307.0009765625</v>
      </c>
      <c r="U783" s="1">
        <v>1430.7393798828125</v>
      </c>
      <c r="V783" s="1">
        <v>17502.24609375</v>
      </c>
      <c r="W783" s="1">
        <v>7720.15576171875</v>
      </c>
      <c r="X783" s="1">
        <v>13800.9150390625</v>
      </c>
      <c r="Y783" s="1">
        <v>92543.3125</v>
      </c>
      <c r="Z783" s="1">
        <v>13446.9013671875</v>
      </c>
      <c r="AA783" s="1">
        <v>121800.1875</v>
      </c>
      <c r="AB783" s="1">
        <v>2499.36962890625</v>
      </c>
      <c r="AC783" s="1">
        <v>12714.791015625</v>
      </c>
      <c r="AD783" s="1">
        <v>26221.650390625</v>
      </c>
      <c r="AE783" s="1">
        <v>28715.9140625</v>
      </c>
      <c r="AF783" s="1">
        <v>49427.08984375</v>
      </c>
      <c r="AG783" s="1">
        <v>154509.34375</v>
      </c>
      <c r="AH783" s="1">
        <v>60029.76953125</v>
      </c>
      <c r="AI783" s="1">
        <v>6529.58837890625</v>
      </c>
      <c r="AJ783" s="1">
        <v>32481.048828125</v>
      </c>
      <c r="AK783" s="1">
        <v>2464.406982421875</v>
      </c>
      <c r="AL783" s="1">
        <v>832842.0625</v>
      </c>
      <c r="AM783" s="1">
        <v>619444.3125</v>
      </c>
      <c r="AN783" s="1">
        <v>213397.71875</v>
      </c>
      <c r="AO783" t="s">
        <v>13593</v>
      </c>
    </row>
    <row r="784" spans="1:41" x14ac:dyDescent="0.25">
      <c r="A784" s="1">
        <v>2015</v>
      </c>
      <c r="B784" t="s">
        <v>752</v>
      </c>
      <c r="C784" t="s">
        <v>6988</v>
      </c>
      <c r="D784" t="s">
        <v>7189</v>
      </c>
      <c r="E784" t="s">
        <v>7447</v>
      </c>
      <c r="F784" t="s">
        <v>8675</v>
      </c>
      <c r="G784" t="s">
        <v>10823</v>
      </c>
      <c r="H784" t="s">
        <v>12624</v>
      </c>
      <c r="I784" s="1">
        <v>14011.664409999999</v>
      </c>
      <c r="J784" s="1">
        <v>24728</v>
      </c>
      <c r="K784" s="1">
        <v>1693.6300900000001</v>
      </c>
      <c r="L784" s="1">
        <v>2348</v>
      </c>
      <c r="M784" s="1">
        <v>23978.545009999991</v>
      </c>
      <c r="N784" s="1">
        <v>14183.83581</v>
      </c>
      <c r="O784" s="1">
        <v>19054.582450499998</v>
      </c>
      <c r="P784" s="1">
        <v>9221.9134200000008</v>
      </c>
      <c r="Q784" s="1">
        <v>8547.7860000000001</v>
      </c>
      <c r="R784" s="1">
        <v>7340.9206899999972</v>
      </c>
      <c r="S784" s="1">
        <v>22905.873299999999</v>
      </c>
      <c r="T784" s="1">
        <v>12121.788</v>
      </c>
      <c r="U784" s="1">
        <v>1212.2120600000001</v>
      </c>
      <c r="V784" s="1">
        <v>14829</v>
      </c>
      <c r="W784" s="1">
        <v>6541</v>
      </c>
      <c r="X784" s="1">
        <v>11693</v>
      </c>
      <c r="Y784" s="1">
        <v>78408.492439999987</v>
      </c>
      <c r="Z784" s="1">
        <v>11393.058000000001</v>
      </c>
      <c r="AA784" s="1">
        <v>103196.755740138</v>
      </c>
      <c r="AB784" s="1">
        <v>2117.6225895201519</v>
      </c>
      <c r="AC784" s="1">
        <v>10772.767594669631</v>
      </c>
      <c r="AD784" s="1">
        <v>22216.625</v>
      </c>
      <c r="AE784" s="1">
        <v>24329.922740000002</v>
      </c>
      <c r="AF784" s="1">
        <v>41877.729310000002</v>
      </c>
      <c r="AG784" s="1">
        <v>130910</v>
      </c>
      <c r="AH784" s="1">
        <v>50860.98425830411</v>
      </c>
      <c r="AI784" s="1">
        <v>5532.2766984090003</v>
      </c>
      <c r="AJ784" s="1">
        <v>27519.980470594299</v>
      </c>
      <c r="AK784" s="1">
        <v>2088</v>
      </c>
      <c r="AL784" s="1">
        <v>705636</v>
      </c>
      <c r="AM784" s="1">
        <v>524832.0625</v>
      </c>
      <c r="AN784" s="1">
        <v>180803.9375</v>
      </c>
      <c r="AO784" t="s">
        <v>13594</v>
      </c>
    </row>
    <row r="785" spans="1:41" x14ac:dyDescent="0.25">
      <c r="A785" s="1">
        <v>2015</v>
      </c>
      <c r="B785" t="s">
        <v>752</v>
      </c>
      <c r="C785" t="s">
        <v>6988</v>
      </c>
      <c r="D785" t="s">
        <v>7189</v>
      </c>
      <c r="E785" t="s">
        <v>7448</v>
      </c>
      <c r="F785" t="s">
        <v>8676</v>
      </c>
      <c r="G785" t="s">
        <v>10824</v>
      </c>
      <c r="H785" t="s">
        <v>12624</v>
      </c>
      <c r="I785" s="1">
        <v>5618.40234375</v>
      </c>
      <c r="J785" s="1">
        <v>12097.783203125</v>
      </c>
      <c r="K785" s="1">
        <v>225.43185424804688</v>
      </c>
      <c r="L785" s="1">
        <v>553.54736328125</v>
      </c>
      <c r="M785" s="1">
        <v>7233.2939453125</v>
      </c>
      <c r="N785" s="1">
        <v>4412.2470703125</v>
      </c>
      <c r="O785" s="1">
        <v>124.64546966552734</v>
      </c>
      <c r="P785" s="1">
        <v>0</v>
      </c>
      <c r="Q785" s="1">
        <v>31.382238388061523</v>
      </c>
      <c r="R785" s="1">
        <v>114.0062255859375</v>
      </c>
      <c r="S785" s="1">
        <v>12900.7333984375</v>
      </c>
      <c r="T785" s="1">
        <v>593.09820556640625</v>
      </c>
      <c r="U785" s="1">
        <v>0.78812628984451294</v>
      </c>
      <c r="V785" s="1">
        <v>1216.85986328125</v>
      </c>
      <c r="W785" s="1">
        <v>3040.37939453125</v>
      </c>
      <c r="X785" s="1">
        <v>2087.900390625</v>
      </c>
      <c r="Y785" s="1">
        <v>17841.609375</v>
      </c>
      <c r="Z785" s="1">
        <v>3349.38037109375</v>
      </c>
      <c r="AA785" s="1">
        <v>30895.775390625</v>
      </c>
      <c r="AB785" s="1">
        <v>50.766777038574219</v>
      </c>
      <c r="AC785" s="1">
        <v>431.05990600585938</v>
      </c>
      <c r="AD785" s="1">
        <v>5570.32421875</v>
      </c>
      <c r="AE785" s="1">
        <v>1736.1302490234375</v>
      </c>
      <c r="AF785" s="1">
        <v>9814.45703125</v>
      </c>
      <c r="AG785" s="1">
        <v>46202.91015625</v>
      </c>
      <c r="AH785" s="1">
        <v>16257.4619140625</v>
      </c>
      <c r="AI785" s="1">
        <v>2609.916259765625</v>
      </c>
      <c r="AJ785" s="1">
        <v>6627.390625</v>
      </c>
      <c r="AK785" s="1">
        <v>105.04416656494141</v>
      </c>
      <c r="AL785" s="1">
        <v>191742.734375</v>
      </c>
      <c r="AM785" s="1">
        <v>140943.734375</v>
      </c>
      <c r="AN785" s="1">
        <v>50798.99609375</v>
      </c>
      <c r="AO785" t="s">
        <v>13595</v>
      </c>
    </row>
    <row r="786" spans="1:41" x14ac:dyDescent="0.25">
      <c r="A786" s="1">
        <v>2015</v>
      </c>
      <c r="B786" t="s">
        <v>752</v>
      </c>
      <c r="C786" t="s">
        <v>6988</v>
      </c>
      <c r="D786" t="s">
        <v>7189</v>
      </c>
      <c r="E786" t="s">
        <v>7448</v>
      </c>
      <c r="F786" t="s">
        <v>8676</v>
      </c>
      <c r="G786" t="s">
        <v>10825</v>
      </c>
      <c r="H786" t="s">
        <v>12624</v>
      </c>
      <c r="I786" s="1">
        <v>4760.2624999999998</v>
      </c>
      <c r="J786" s="1">
        <v>10250</v>
      </c>
      <c r="K786" s="1">
        <v>191</v>
      </c>
      <c r="L786" s="1">
        <v>469</v>
      </c>
      <c r="M786" s="1">
        <v>6128.5</v>
      </c>
      <c r="N786" s="1">
        <v>3738.3322800000001</v>
      </c>
      <c r="O786" s="1">
        <v>105.6074565</v>
      </c>
      <c r="P786" s="1">
        <v>0</v>
      </c>
      <c r="Q786" s="1">
        <v>26.588999999999999</v>
      </c>
      <c r="R786" s="1">
        <v>96.593220092646305</v>
      </c>
      <c r="S786" s="1">
        <v>10930.31</v>
      </c>
      <c r="T786" s="1">
        <v>502.51</v>
      </c>
      <c r="U786" s="1">
        <v>0.66774999999999995</v>
      </c>
      <c r="V786" s="1">
        <v>1031</v>
      </c>
      <c r="W786" s="1">
        <v>2576</v>
      </c>
      <c r="X786" s="1">
        <v>1769</v>
      </c>
      <c r="Y786" s="1">
        <v>15116.529</v>
      </c>
      <c r="Z786" s="1">
        <v>2837.8049999999998</v>
      </c>
      <c r="AA786" s="1">
        <v>26176.837289999999</v>
      </c>
      <c r="AB786" s="1">
        <v>43.012794142355808</v>
      </c>
      <c r="AC786" s="1">
        <v>365.22098000000011</v>
      </c>
      <c r="AD786" s="1">
        <v>4719.5280000000002</v>
      </c>
      <c r="AE786" s="1">
        <v>1470.95832</v>
      </c>
      <c r="AF786" s="1">
        <v>8315.4227699999992</v>
      </c>
      <c r="AG786" s="1">
        <v>39146</v>
      </c>
      <c r="AH786" s="1">
        <v>13774.34037303496</v>
      </c>
      <c r="AI786" s="1">
        <v>2211.2846803970278</v>
      </c>
      <c r="AJ786" s="1">
        <v>5615.1408699999993</v>
      </c>
      <c r="AK786" s="1">
        <v>89</v>
      </c>
      <c r="AL786" s="1">
        <v>162456.453125</v>
      </c>
      <c r="AM786" s="1">
        <v>119416.359375</v>
      </c>
      <c r="AN786" s="1">
        <v>43040.09375</v>
      </c>
      <c r="AO786" t="s">
        <v>13596</v>
      </c>
    </row>
    <row r="787" spans="1:41" x14ac:dyDescent="0.25">
      <c r="A787" s="1">
        <v>2015</v>
      </c>
      <c r="B787" t="s">
        <v>752</v>
      </c>
      <c r="C787" t="s">
        <v>6988</v>
      </c>
      <c r="D787" t="s">
        <v>7189</v>
      </c>
      <c r="E787" t="s">
        <v>7449</v>
      </c>
      <c r="F787" t="s">
        <v>8677</v>
      </c>
      <c r="G787" t="s">
        <v>10826</v>
      </c>
      <c r="H787" t="s">
        <v>12624</v>
      </c>
      <c r="I787" s="1">
        <v>0</v>
      </c>
      <c r="J787" s="1">
        <v>0</v>
      </c>
      <c r="K787" s="1"/>
      <c r="L787" s="1"/>
      <c r="M787" s="1"/>
      <c r="N787" s="1"/>
      <c r="O787" s="1">
        <v>0</v>
      </c>
      <c r="P787" s="1">
        <v>0</v>
      </c>
      <c r="Q787" s="1">
        <v>0</v>
      </c>
      <c r="R787" s="1">
        <v>128.63134765625</v>
      </c>
      <c r="S787" s="1"/>
      <c r="T787" s="1"/>
      <c r="U787" s="1"/>
      <c r="V787" s="1">
        <v>0</v>
      </c>
      <c r="W787" s="1"/>
      <c r="X787" s="1"/>
      <c r="Y787" s="1"/>
      <c r="Z787" s="1">
        <v>0</v>
      </c>
      <c r="AA787" s="1">
        <v>1471.956787109375</v>
      </c>
      <c r="AB787" s="1">
        <v>0</v>
      </c>
      <c r="AC787" s="1">
        <v>210.35159301757813</v>
      </c>
      <c r="AD787" s="1">
        <v>0</v>
      </c>
      <c r="AE787" s="1">
        <v>339.626953125</v>
      </c>
      <c r="AF787" s="1">
        <v>702.81982421875</v>
      </c>
      <c r="AG787" s="1">
        <v>4600.6982421875</v>
      </c>
      <c r="AH787" s="1">
        <v>772.760009765625</v>
      </c>
      <c r="AI787" s="1">
        <v>34.227874755859375</v>
      </c>
      <c r="AJ787" s="1">
        <v>649.60101318359375</v>
      </c>
      <c r="AK787" s="1"/>
      <c r="AL787" s="1">
        <v>8910.6728515625</v>
      </c>
      <c r="AM787" s="1">
        <v>8103.68603515625</v>
      </c>
      <c r="AN787" s="1">
        <v>806.9879150390625</v>
      </c>
      <c r="AO787" t="s">
        <v>13597</v>
      </c>
    </row>
    <row r="788" spans="1:41" x14ac:dyDescent="0.25">
      <c r="A788" s="1">
        <v>2015</v>
      </c>
      <c r="B788" t="s">
        <v>752</v>
      </c>
      <c r="C788" t="s">
        <v>6988</v>
      </c>
      <c r="D788" t="s">
        <v>7189</v>
      </c>
      <c r="E788" t="s">
        <v>7449</v>
      </c>
      <c r="F788" t="s">
        <v>8677</v>
      </c>
      <c r="G788" t="s">
        <v>10827</v>
      </c>
      <c r="H788" t="s">
        <v>12624</v>
      </c>
      <c r="I788" s="1">
        <v>0</v>
      </c>
      <c r="J788" s="1">
        <v>0</v>
      </c>
      <c r="K788" s="1"/>
      <c r="L788" s="1"/>
      <c r="M788" s="1"/>
      <c r="N788" s="1"/>
      <c r="O788" s="1">
        <v>0</v>
      </c>
      <c r="P788" s="1">
        <v>0</v>
      </c>
      <c r="Q788" s="1">
        <v>0</v>
      </c>
      <c r="R788" s="1">
        <v>108.98454</v>
      </c>
      <c r="S788" s="1"/>
      <c r="T788" s="1"/>
      <c r="U788" s="1"/>
      <c r="V788" s="1">
        <v>0</v>
      </c>
      <c r="W788" s="1"/>
      <c r="X788" s="1"/>
      <c r="Y788" s="1"/>
      <c r="Z788" s="1">
        <v>0</v>
      </c>
      <c r="AA788" s="1">
        <v>1247.1340499999999</v>
      </c>
      <c r="AB788" s="1">
        <v>0</v>
      </c>
      <c r="AC788" s="1">
        <v>178.22305999999989</v>
      </c>
      <c r="AD788" s="1">
        <v>0</v>
      </c>
      <c r="AE788" s="1">
        <v>287.75322999999997</v>
      </c>
      <c r="AF788" s="1">
        <v>595.47299999999996</v>
      </c>
      <c r="AG788" s="1">
        <v>3898</v>
      </c>
      <c r="AH788" s="1">
        <v>654.73070830409802</v>
      </c>
      <c r="AI788" s="1">
        <v>29</v>
      </c>
      <c r="AJ788" s="1">
        <v>550.38268059433403</v>
      </c>
      <c r="AK788" s="1"/>
      <c r="AL788" s="1">
        <v>7549.68115234375</v>
      </c>
      <c r="AM788" s="1">
        <v>6865.95068359375</v>
      </c>
      <c r="AN788" s="1">
        <v>683.730712890625</v>
      </c>
      <c r="AO788" t="s">
        <v>13598</v>
      </c>
    </row>
    <row r="789" spans="1:41" x14ac:dyDescent="0.25">
      <c r="A789" s="1">
        <v>2015</v>
      </c>
      <c r="B789" t="s">
        <v>752</v>
      </c>
      <c r="C789" t="s">
        <v>6988</v>
      </c>
      <c r="D789" t="s">
        <v>7189</v>
      </c>
      <c r="E789" t="s">
        <v>7450</v>
      </c>
      <c r="F789" t="s">
        <v>8678</v>
      </c>
      <c r="G789" t="s">
        <v>10828</v>
      </c>
      <c r="H789" t="s">
        <v>12624</v>
      </c>
      <c r="I789" s="1">
        <v>18590.365234375</v>
      </c>
      <c r="J789" s="1">
        <v>34419.078125</v>
      </c>
      <c r="K789" s="1">
        <v>2091.22802734375</v>
      </c>
      <c r="L789" s="1">
        <v>2626.10400390625</v>
      </c>
      <c r="M789" s="1">
        <v>32085.427734375</v>
      </c>
      <c r="N789" s="1">
        <v>17201.482421875</v>
      </c>
      <c r="O789" s="1">
        <v>21847.388671875</v>
      </c>
      <c r="P789" s="1">
        <v>9989.5634765625</v>
      </c>
      <c r="Q789" s="1">
        <v>10145.06640625</v>
      </c>
      <c r="R789" s="1">
        <v>8136.544921875</v>
      </c>
      <c r="S789" s="1">
        <v>29991.73046875</v>
      </c>
      <c r="T789" s="1">
        <v>9774.4306640625</v>
      </c>
      <c r="U789" s="1">
        <v>1485.751708984375</v>
      </c>
      <c r="V789" s="1">
        <v>17495.1640625</v>
      </c>
      <c r="W789" s="1">
        <v>10614.181640625</v>
      </c>
      <c r="X789" s="1">
        <v>15247.927734375</v>
      </c>
      <c r="Y789" s="1">
        <v>87126.53125</v>
      </c>
      <c r="Z789" s="1">
        <v>15502.7802734375</v>
      </c>
      <c r="AA789" s="1">
        <v>136227.5625</v>
      </c>
      <c r="AB789" s="1">
        <v>2099.19482421875</v>
      </c>
      <c r="AC789" s="1">
        <v>11799.9765625</v>
      </c>
      <c r="AD789" s="1">
        <v>29655.345703125</v>
      </c>
      <c r="AE789" s="1">
        <v>28314.466796875</v>
      </c>
      <c r="AF789" s="1">
        <v>47252.22265625</v>
      </c>
      <c r="AG789" s="1">
        <v>183138.015625</v>
      </c>
      <c r="AH789" s="1">
        <v>58202.24609375</v>
      </c>
      <c r="AI789" s="1">
        <v>8614.4091796875</v>
      </c>
      <c r="AJ789" s="1">
        <v>36627.25390625</v>
      </c>
      <c r="AK789" s="1">
        <v>2477.389892578125</v>
      </c>
      <c r="AL789" s="1">
        <v>888778.875</v>
      </c>
      <c r="AM789" s="1">
        <v>666077.9375</v>
      </c>
      <c r="AN789" s="1">
        <v>222700.90625</v>
      </c>
      <c r="AO789" t="s">
        <v>13599</v>
      </c>
    </row>
    <row r="790" spans="1:41" x14ac:dyDescent="0.25">
      <c r="A790" s="1">
        <v>2015</v>
      </c>
      <c r="B790" t="s">
        <v>752</v>
      </c>
      <c r="C790" t="s">
        <v>6988</v>
      </c>
      <c r="D790" t="s">
        <v>7189</v>
      </c>
      <c r="E790" t="s">
        <v>7450</v>
      </c>
      <c r="F790" t="s">
        <v>8678</v>
      </c>
      <c r="G790" t="s">
        <v>10829</v>
      </c>
      <c r="H790" t="s">
        <v>12624</v>
      </c>
      <c r="I790" s="1">
        <v>15750.92188</v>
      </c>
      <c r="J790" s="1">
        <v>29162</v>
      </c>
      <c r="K790" s="1">
        <v>1771.8195499999999</v>
      </c>
      <c r="L790" s="1">
        <v>2225</v>
      </c>
      <c r="M790" s="1">
        <v>27184.78601</v>
      </c>
      <c r="N790" s="1">
        <v>14574.17337</v>
      </c>
      <c r="O790" s="1">
        <v>18510.477520500001</v>
      </c>
      <c r="P790" s="1">
        <v>8463.7843500000017</v>
      </c>
      <c r="Q790" s="1">
        <v>8595.5360000000001</v>
      </c>
      <c r="R790" s="1">
        <v>6893.7909399999971</v>
      </c>
      <c r="S790" s="1">
        <v>25410.873299999999</v>
      </c>
      <c r="T790" s="1">
        <v>8281.51</v>
      </c>
      <c r="U790" s="1">
        <v>1258.82194</v>
      </c>
      <c r="V790" s="1">
        <v>14823</v>
      </c>
      <c r="W790" s="1">
        <v>8993</v>
      </c>
      <c r="X790" s="1">
        <v>12919</v>
      </c>
      <c r="Y790" s="1">
        <v>73819.056999999986</v>
      </c>
      <c r="Z790" s="1">
        <v>13134.927</v>
      </c>
      <c r="AA790" s="1">
        <v>115420.5336</v>
      </c>
      <c r="AB790" s="1">
        <v>1778.569429520152</v>
      </c>
      <c r="AC790" s="1">
        <v>9997.6797199999328</v>
      </c>
      <c r="AD790" s="1">
        <v>25125.867999999999</v>
      </c>
      <c r="AE790" s="1">
        <v>23989.790969999998</v>
      </c>
      <c r="AF790" s="1">
        <v>40035.043799999992</v>
      </c>
      <c r="AG790" s="1">
        <v>155166</v>
      </c>
      <c r="AH790" s="1">
        <v>49312.590800000013</v>
      </c>
      <c r="AI790" s="1">
        <v>7298.6675394459999</v>
      </c>
      <c r="AJ790" s="1">
        <v>31032.90678999999</v>
      </c>
      <c r="AK790" s="1">
        <v>2099</v>
      </c>
      <c r="AL790" s="1">
        <v>753029.1875</v>
      </c>
      <c r="AM790" s="1">
        <v>564342.9375</v>
      </c>
      <c r="AN790" s="1">
        <v>188686.15625</v>
      </c>
      <c r="AO790" t="s">
        <v>13600</v>
      </c>
    </row>
    <row r="791" spans="1:41" x14ac:dyDescent="0.25">
      <c r="A791" s="1">
        <v>2015</v>
      </c>
      <c r="B791" t="s">
        <v>752</v>
      </c>
      <c r="C791" t="s">
        <v>6988</v>
      </c>
      <c r="D791" t="s">
        <v>7189</v>
      </c>
      <c r="E791" t="s">
        <v>7451</v>
      </c>
      <c r="F791" t="s">
        <v>8679</v>
      </c>
      <c r="G791" t="s">
        <v>10830</v>
      </c>
      <c r="H791" t="s">
        <v>12624</v>
      </c>
      <c r="I791" s="1">
        <v>2042.2266845703125</v>
      </c>
      <c r="J791" s="1">
        <v>0</v>
      </c>
      <c r="K791" s="1">
        <v>265.56881713867188</v>
      </c>
      <c r="L791" s="1">
        <v>550.00653076171875</v>
      </c>
      <c r="M791" s="1">
        <v>1216.85986328125</v>
      </c>
      <c r="N791" s="1">
        <v>509.56747436523438</v>
      </c>
      <c r="O791" s="1">
        <v>423.22116088867188</v>
      </c>
      <c r="P791" s="1">
        <v>766.24761962890625</v>
      </c>
      <c r="Q791" s="1">
        <v>0</v>
      </c>
      <c r="R791" s="1">
        <v>560.9200439453125</v>
      </c>
      <c r="S791" s="1">
        <v>3032.117431640625</v>
      </c>
      <c r="T791" s="1">
        <v>4703.3818359375</v>
      </c>
      <c r="U791" s="1">
        <v>7.5660243034362793</v>
      </c>
      <c r="V791" s="1">
        <v>508.697021484375</v>
      </c>
      <c r="W791" s="1">
        <v>1074.047119140625</v>
      </c>
      <c r="X791" s="1">
        <v>394.210693359375</v>
      </c>
      <c r="Y791" s="1">
        <v>13049.08203125</v>
      </c>
      <c r="Z791" s="1">
        <v>347.15444946289063</v>
      </c>
      <c r="AA791" s="1">
        <v>5127.63671875</v>
      </c>
      <c r="AB791" s="1">
        <v>400.17477416992188</v>
      </c>
      <c r="AC791" s="1">
        <v>729.81536865234375</v>
      </c>
      <c r="AD791" s="1">
        <v>0</v>
      </c>
      <c r="AE791" s="1">
        <v>765.57476806640625</v>
      </c>
      <c r="AF791" s="1">
        <v>7136.76318359375</v>
      </c>
      <c r="AG791" s="1">
        <v>10644.869140625</v>
      </c>
      <c r="AH791" s="1">
        <v>6262.697265625</v>
      </c>
      <c r="AI791" s="1">
        <v>73.176834106445313</v>
      </c>
      <c r="AJ791" s="1">
        <v>761.81085205078125</v>
      </c>
      <c r="AK791" s="1">
        <v>46.030590057373047</v>
      </c>
      <c r="AL791" s="1">
        <v>61399.42578125</v>
      </c>
      <c r="AM791" s="1">
        <v>43507.9375</v>
      </c>
      <c r="AN791" s="1">
        <v>17891.48828125</v>
      </c>
      <c r="AO791" t="s">
        <v>13601</v>
      </c>
    </row>
    <row r="792" spans="1:41" x14ac:dyDescent="0.25">
      <c r="A792" s="1">
        <v>2015</v>
      </c>
      <c r="B792" t="s">
        <v>752</v>
      </c>
      <c r="C792" t="s">
        <v>6988</v>
      </c>
      <c r="D792" t="s">
        <v>7189</v>
      </c>
      <c r="E792" t="s">
        <v>7451</v>
      </c>
      <c r="F792" t="s">
        <v>8679</v>
      </c>
      <c r="G792" t="s">
        <v>10831</v>
      </c>
      <c r="H792" t="s">
        <v>12624</v>
      </c>
      <c r="I792" s="1">
        <v>1730.3024800000001</v>
      </c>
      <c r="J792" s="1">
        <v>0</v>
      </c>
      <c r="K792" s="1">
        <v>225.00654</v>
      </c>
      <c r="L792" s="1">
        <v>466</v>
      </c>
      <c r="M792" s="1">
        <v>1031</v>
      </c>
      <c r="N792" s="1">
        <v>431.73750000000001</v>
      </c>
      <c r="O792" s="1">
        <v>358.57949000000002</v>
      </c>
      <c r="P792" s="1">
        <v>649.21301000000005</v>
      </c>
      <c r="Q792" s="1">
        <v>0</v>
      </c>
      <c r="R792" s="1">
        <v>475.24662999999998</v>
      </c>
      <c r="S792" s="1">
        <v>2569</v>
      </c>
      <c r="T792" s="1">
        <v>3985</v>
      </c>
      <c r="U792" s="1">
        <v>6.4104099999999997</v>
      </c>
      <c r="V792" s="1">
        <v>431</v>
      </c>
      <c r="W792" s="1">
        <v>910</v>
      </c>
      <c r="X792" s="1">
        <v>334</v>
      </c>
      <c r="Y792" s="1">
        <v>11056</v>
      </c>
      <c r="Z792" s="1">
        <v>294.13099999999997</v>
      </c>
      <c r="AA792" s="1">
        <v>4344.4554001379784</v>
      </c>
      <c r="AB792" s="1">
        <v>339.05315999999988</v>
      </c>
      <c r="AC792" s="1">
        <v>618.34531466969781</v>
      </c>
      <c r="AD792" s="1">
        <v>0</v>
      </c>
      <c r="AE792" s="1">
        <v>648.64292</v>
      </c>
      <c r="AF792" s="1">
        <v>6046.7129699999987</v>
      </c>
      <c r="AG792" s="1">
        <v>9019</v>
      </c>
      <c r="AH792" s="1">
        <v>5306.1496400000015</v>
      </c>
      <c r="AI792" s="1">
        <v>62</v>
      </c>
      <c r="AJ792" s="1">
        <v>645.45391999999993</v>
      </c>
      <c r="AK792" s="1">
        <v>39</v>
      </c>
      <c r="AL792" s="1">
        <v>52021.4375</v>
      </c>
      <c r="AM792" s="1">
        <v>36862.6484375</v>
      </c>
      <c r="AN792" s="1">
        <v>15158.7880859375</v>
      </c>
      <c r="AO792" t="s">
        <v>13602</v>
      </c>
    </row>
    <row r="793" spans="1:41" x14ac:dyDescent="0.25">
      <c r="A793" s="1">
        <v>2015</v>
      </c>
      <c r="B793" t="s">
        <v>752</v>
      </c>
      <c r="C793" t="s">
        <v>6988</v>
      </c>
      <c r="D793" t="s">
        <v>7189</v>
      </c>
      <c r="E793" t="s">
        <v>7452</v>
      </c>
      <c r="F793" t="s">
        <v>8680</v>
      </c>
      <c r="G793" t="s">
        <v>10832</v>
      </c>
      <c r="H793" t="s">
        <v>12624</v>
      </c>
      <c r="I793" s="1">
        <v>4.6054196357727051</v>
      </c>
      <c r="J793" s="1">
        <v>0</v>
      </c>
      <c r="K793" s="1">
        <v>13.406703948974609</v>
      </c>
      <c r="L793" s="1">
        <v>0</v>
      </c>
      <c r="M793" s="1">
        <v>130.99971008300781</v>
      </c>
      <c r="N793" s="1">
        <v>0</v>
      </c>
      <c r="O793" s="1">
        <v>217.87544250488281</v>
      </c>
      <c r="P793" s="1">
        <v>0</v>
      </c>
      <c r="Q793" s="1">
        <v>0</v>
      </c>
      <c r="R793" s="1">
        <v>176.85484313964844</v>
      </c>
      <c r="S793" s="1">
        <v>0</v>
      </c>
      <c r="T793" s="1">
        <v>0</v>
      </c>
      <c r="U793" s="1">
        <v>0</v>
      </c>
      <c r="V793" s="1">
        <v>0</v>
      </c>
      <c r="W793" s="1">
        <v>89.700637817382813</v>
      </c>
      <c r="X793" s="1">
        <v>3.5408143997192383</v>
      </c>
      <c r="Y793" s="1">
        <v>0</v>
      </c>
      <c r="Z793" s="1">
        <v>0</v>
      </c>
      <c r="AA793" s="1">
        <v>0</v>
      </c>
      <c r="AB793" s="1">
        <v>481.59054565429688</v>
      </c>
      <c r="AC793" s="1">
        <v>0</v>
      </c>
      <c r="AD793" s="1">
        <v>0</v>
      </c>
      <c r="AE793" s="1">
        <v>88.590278625488281</v>
      </c>
      <c r="AF793" s="1">
        <v>0</v>
      </c>
      <c r="AG793" s="1">
        <v>1472.9788818359375</v>
      </c>
      <c r="AH793" s="1">
        <v>182.72149658203125</v>
      </c>
      <c r="AI793" s="1">
        <v>0</v>
      </c>
      <c r="AJ793" s="1">
        <v>0</v>
      </c>
      <c r="AK793" s="1">
        <v>0</v>
      </c>
      <c r="AL793" s="1">
        <v>2862.86474609375</v>
      </c>
      <c r="AM793" s="1">
        <v>1743.0294189453125</v>
      </c>
      <c r="AN793" s="1">
        <v>1119.8353271484375</v>
      </c>
      <c r="AO793" t="s">
        <v>13603</v>
      </c>
    </row>
    <row r="794" spans="1:41" x14ac:dyDescent="0.25">
      <c r="A794" s="1">
        <v>2015</v>
      </c>
      <c r="B794" t="s">
        <v>752</v>
      </c>
      <c r="C794" t="s">
        <v>6988</v>
      </c>
      <c r="D794" t="s">
        <v>7189</v>
      </c>
      <c r="E794" t="s">
        <v>7452</v>
      </c>
      <c r="F794" t="s">
        <v>8680</v>
      </c>
      <c r="G794" t="s">
        <v>10833</v>
      </c>
      <c r="H794" t="s">
        <v>12624</v>
      </c>
      <c r="I794" s="1">
        <v>3.9020000000000001</v>
      </c>
      <c r="J794" s="1">
        <v>0</v>
      </c>
      <c r="K794" s="1">
        <v>11.359</v>
      </c>
      <c r="L794" s="1">
        <v>0</v>
      </c>
      <c r="M794" s="1">
        <v>110.99117</v>
      </c>
      <c r="N794" s="1">
        <v>0</v>
      </c>
      <c r="O794" s="1">
        <v>184.59772799999999</v>
      </c>
      <c r="P794" s="1">
        <v>0</v>
      </c>
      <c r="Q794" s="1">
        <v>0</v>
      </c>
      <c r="R794" s="1">
        <v>149.84251</v>
      </c>
      <c r="S794" s="1">
        <v>0</v>
      </c>
      <c r="T794" s="1">
        <v>0</v>
      </c>
      <c r="U794" s="1">
        <v>0</v>
      </c>
      <c r="V794" s="1">
        <v>0</v>
      </c>
      <c r="W794" s="1">
        <v>76</v>
      </c>
      <c r="X794" s="1">
        <v>3</v>
      </c>
      <c r="Y794" s="1">
        <v>0</v>
      </c>
      <c r="Z794" s="1">
        <v>0</v>
      </c>
      <c r="AA794" s="1">
        <v>0</v>
      </c>
      <c r="AB794" s="1">
        <v>408.03369993552502</v>
      </c>
      <c r="AC794" s="1">
        <v>0</v>
      </c>
      <c r="AD794" s="1">
        <v>0</v>
      </c>
      <c r="AE794" s="1">
        <v>75.059239999999974</v>
      </c>
      <c r="AF794" s="1">
        <v>0</v>
      </c>
      <c r="AG794" s="1">
        <v>1248</v>
      </c>
      <c r="AH794" s="1">
        <v>154.81310249921</v>
      </c>
      <c r="AI794" s="1">
        <v>0</v>
      </c>
      <c r="AJ794" s="1">
        <v>0</v>
      </c>
      <c r="AK794" s="1">
        <v>0</v>
      </c>
      <c r="AL794" s="1">
        <v>2425.598388671875</v>
      </c>
      <c r="AM794" s="1">
        <v>1476.8037109375</v>
      </c>
      <c r="AN794" s="1">
        <v>948.79473876953125</v>
      </c>
      <c r="AO794" t="s">
        <v>13604</v>
      </c>
    </row>
    <row r="795" spans="1:41" x14ac:dyDescent="0.25">
      <c r="A795" s="1">
        <v>2015</v>
      </c>
      <c r="B795" t="s">
        <v>752</v>
      </c>
      <c r="C795" t="s">
        <v>6988</v>
      </c>
      <c r="D795" t="s">
        <v>7189</v>
      </c>
      <c r="E795" t="s">
        <v>7452</v>
      </c>
      <c r="F795" t="s">
        <v>8681</v>
      </c>
      <c r="G795" t="s">
        <v>10834</v>
      </c>
      <c r="H795" t="s">
        <v>12624</v>
      </c>
      <c r="I795" s="1">
        <v>4221.83544921875</v>
      </c>
      <c r="J795" s="1">
        <v>474.46914672851563</v>
      </c>
      <c r="K795" s="1">
        <v>171.40138244628906</v>
      </c>
      <c r="L795" s="1">
        <v>10.622443199157715</v>
      </c>
      <c r="M795" s="1">
        <v>1941.148193359375</v>
      </c>
      <c r="N795" s="1">
        <v>280.06570434570313</v>
      </c>
      <c r="O795" s="1">
        <v>84.148345947265625</v>
      </c>
      <c r="P795" s="1">
        <v>979.24554443359375</v>
      </c>
      <c r="Q795" s="1">
        <v>158.32279968261719</v>
      </c>
      <c r="R795" s="1">
        <v>115.08022308349609</v>
      </c>
      <c r="S795" s="1">
        <v>341.98992919921875</v>
      </c>
      <c r="T795" s="1">
        <v>352.240234375</v>
      </c>
      <c r="U795" s="1">
        <v>12.046181678771973</v>
      </c>
      <c r="V795" s="1">
        <v>0</v>
      </c>
      <c r="W795" s="1">
        <v>11.802715301513672</v>
      </c>
      <c r="X795" s="1">
        <v>368.24472045898438</v>
      </c>
      <c r="Y795" s="1">
        <v>909.59393310546875</v>
      </c>
      <c r="Z795" s="1">
        <v>2587.398193359375</v>
      </c>
      <c r="AA795" s="1">
        <v>8873.294921875</v>
      </c>
      <c r="AB795" s="1">
        <v>157.85227966308594</v>
      </c>
      <c r="AC795" s="1">
        <v>1323.435302734375</v>
      </c>
      <c r="AD795" s="1">
        <v>467.70855712890625</v>
      </c>
      <c r="AE795" s="1">
        <v>12037.1240234375</v>
      </c>
      <c r="AF795" s="1">
        <v>1565.8131103515625</v>
      </c>
      <c r="AG795" s="1">
        <v>385.94879150390625</v>
      </c>
      <c r="AH795" s="1">
        <v>2303.246826171875</v>
      </c>
      <c r="AI795" s="1">
        <v>532.20098876953125</v>
      </c>
      <c r="AJ795" s="1">
        <v>77.636253356933594</v>
      </c>
      <c r="AK795" s="1">
        <v>243.13592529296875</v>
      </c>
      <c r="AL795" s="1">
        <v>40987.05078125</v>
      </c>
      <c r="AM795" s="1">
        <v>34011.93359375</v>
      </c>
      <c r="AN795" s="1">
        <v>6975.1201171875</v>
      </c>
      <c r="AO795" t="s">
        <v>13605</v>
      </c>
    </row>
    <row r="796" spans="1:41" x14ac:dyDescent="0.25">
      <c r="A796" s="1">
        <v>2015</v>
      </c>
      <c r="B796" t="s">
        <v>752</v>
      </c>
      <c r="C796" t="s">
        <v>6988</v>
      </c>
      <c r="D796" t="s">
        <v>7189</v>
      </c>
      <c r="E796" t="s">
        <v>7452</v>
      </c>
      <c r="F796" t="s">
        <v>8681</v>
      </c>
      <c r="G796" t="s">
        <v>10835</v>
      </c>
      <c r="H796" t="s">
        <v>12624</v>
      </c>
      <c r="I796" s="1">
        <v>3577.0036199999981</v>
      </c>
      <c r="J796" s="1">
        <v>402</v>
      </c>
      <c r="K796" s="1">
        <v>145.22200000000001</v>
      </c>
      <c r="L796" s="1">
        <v>9</v>
      </c>
      <c r="M796" s="1">
        <v>1644.6624400000001</v>
      </c>
      <c r="N796" s="1">
        <v>237.28921</v>
      </c>
      <c r="O796" s="1">
        <v>71.295755999999997</v>
      </c>
      <c r="P796" s="1">
        <v>829.67822000000001</v>
      </c>
      <c r="Q796" s="1">
        <v>134.14099999999999</v>
      </c>
      <c r="R796" s="1">
        <v>97.503178317525766</v>
      </c>
      <c r="S796" s="1">
        <v>289.75529999999998</v>
      </c>
      <c r="T796" s="1">
        <v>298.43999999999988</v>
      </c>
      <c r="U796" s="1">
        <v>10.20628</v>
      </c>
      <c r="V796" s="1">
        <v>0</v>
      </c>
      <c r="W796" s="1">
        <v>10</v>
      </c>
      <c r="X796" s="1">
        <v>312</v>
      </c>
      <c r="Y796" s="1">
        <v>770.66499999999996</v>
      </c>
      <c r="Z796" s="1">
        <v>2192.2060000000001</v>
      </c>
      <c r="AA796" s="1">
        <v>7518.0115700000006</v>
      </c>
      <c r="AB796" s="1">
        <v>133.74234394839459</v>
      </c>
      <c r="AC796" s="1">
        <v>1121.2973400000001</v>
      </c>
      <c r="AD796" s="1">
        <v>396.27199999999999</v>
      </c>
      <c r="AE796" s="1">
        <v>10198.60576</v>
      </c>
      <c r="AF796" s="1">
        <v>1326.655</v>
      </c>
      <c r="AG796" s="1">
        <v>327</v>
      </c>
      <c r="AH796" s="1">
        <v>1951.455111997831</v>
      </c>
      <c r="AI796" s="1">
        <v>450.91403930000001</v>
      </c>
      <c r="AJ796" s="1">
        <v>65.778300000000002</v>
      </c>
      <c r="AK796" s="1">
        <v>206</v>
      </c>
      <c r="AL796" s="1">
        <v>34726.796875</v>
      </c>
      <c r="AM796" s="1">
        <v>28817.0390625</v>
      </c>
      <c r="AN796" s="1">
        <v>5909.75927734375</v>
      </c>
      <c r="AO796" t="s">
        <v>13606</v>
      </c>
    </row>
    <row r="797" spans="1:41" x14ac:dyDescent="0.25">
      <c r="A797" s="1">
        <v>2015</v>
      </c>
      <c r="B797" t="s">
        <v>752</v>
      </c>
      <c r="C797" t="s">
        <v>6988</v>
      </c>
      <c r="D797" t="s">
        <v>7189</v>
      </c>
      <c r="E797" t="s">
        <v>7452</v>
      </c>
      <c r="F797" t="s">
        <v>8682</v>
      </c>
      <c r="G797" t="s">
        <v>10836</v>
      </c>
      <c r="H797" t="s">
        <v>12624</v>
      </c>
      <c r="I797" s="1">
        <v>176.24798583984375</v>
      </c>
      <c r="J797" s="1">
        <v>1818.79833984375</v>
      </c>
      <c r="K797" s="1">
        <v>113.89620208740234</v>
      </c>
      <c r="L797" s="1">
        <v>205.36724853515625</v>
      </c>
      <c r="M797" s="1">
        <v>491.603271484375</v>
      </c>
      <c r="N797" s="1">
        <v>3942.96630859375</v>
      </c>
      <c r="O797" s="1">
        <v>4.6102023124694824</v>
      </c>
      <c r="P797" s="1">
        <v>1741.85400390625</v>
      </c>
      <c r="Q797" s="1">
        <v>108.90364837646484</v>
      </c>
      <c r="R797" s="1">
        <v>2410.42041015625</v>
      </c>
      <c r="S797" s="1">
        <v>207.87649536132813</v>
      </c>
      <c r="T797" s="1">
        <v>3020.1142578125</v>
      </c>
      <c r="U797" s="1">
        <v>0</v>
      </c>
      <c r="V797" s="1">
        <v>11548.95703125</v>
      </c>
      <c r="W797" s="1">
        <v>1379.7374267578125</v>
      </c>
      <c r="X797" s="1">
        <v>994.9688720703125</v>
      </c>
      <c r="Y797" s="1">
        <v>0</v>
      </c>
      <c r="Z797" s="1">
        <v>0</v>
      </c>
      <c r="AA797" s="1">
        <v>7006.28515625</v>
      </c>
      <c r="AB797" s="1">
        <v>50.276699066162109</v>
      </c>
      <c r="AC797" s="1">
        <v>213.99339294433594</v>
      </c>
      <c r="AD797" s="1">
        <v>529.89471435546875</v>
      </c>
      <c r="AE797" s="1">
        <v>0</v>
      </c>
      <c r="AF797" s="1">
        <v>5718.22216796875</v>
      </c>
      <c r="AG797" s="1">
        <v>2174.06005859375</v>
      </c>
      <c r="AH797" s="1">
        <v>1802.5550537109375</v>
      </c>
      <c r="AI797" s="1">
        <v>3626.9677734375</v>
      </c>
      <c r="AJ797" s="1">
        <v>559.8314208984375</v>
      </c>
      <c r="AK797" s="1">
        <v>531.1221923828125</v>
      </c>
      <c r="AL797" s="1">
        <v>50379.53125</v>
      </c>
      <c r="AM797" s="1">
        <v>37625.90625</v>
      </c>
      <c r="AN797" s="1">
        <v>12753.623046875</v>
      </c>
      <c r="AO797" t="s">
        <v>13607</v>
      </c>
    </row>
    <row r="798" spans="1:41" x14ac:dyDescent="0.25">
      <c r="A798" s="1">
        <v>2015</v>
      </c>
      <c r="B798" t="s">
        <v>752</v>
      </c>
      <c r="C798" t="s">
        <v>6988</v>
      </c>
      <c r="D798" t="s">
        <v>7189</v>
      </c>
      <c r="E798" t="s">
        <v>7452</v>
      </c>
      <c r="F798" t="s">
        <v>8682</v>
      </c>
      <c r="G798" t="s">
        <v>10837</v>
      </c>
      <c r="H798" t="s">
        <v>12624</v>
      </c>
      <c r="I798" s="1">
        <v>149.32834</v>
      </c>
      <c r="J798" s="1">
        <v>1541</v>
      </c>
      <c r="K798" s="1">
        <v>96.5</v>
      </c>
      <c r="L798" s="1">
        <v>174</v>
      </c>
      <c r="M798" s="1">
        <v>416.51711</v>
      </c>
      <c r="N798" s="1">
        <v>3340.7282100000002</v>
      </c>
      <c r="O798" s="1">
        <v>3.9060524999999999</v>
      </c>
      <c r="P798" s="1">
        <v>1475.8079299999999</v>
      </c>
      <c r="Q798" s="1">
        <v>92.27</v>
      </c>
      <c r="R798" s="1">
        <v>2042.259275896999</v>
      </c>
      <c r="S798" s="1">
        <v>176.126</v>
      </c>
      <c r="T798" s="1">
        <v>2558.83</v>
      </c>
      <c r="U798" s="1">
        <v>0</v>
      </c>
      <c r="V798" s="1">
        <v>9785</v>
      </c>
      <c r="W798" s="1">
        <v>1169</v>
      </c>
      <c r="X798" s="1">
        <v>843</v>
      </c>
      <c r="Y798" s="1">
        <v>0</v>
      </c>
      <c r="Z798" s="1">
        <v>0</v>
      </c>
      <c r="AA798" s="1">
        <v>5936.1637600000004</v>
      </c>
      <c r="AB798" s="1">
        <v>42.597570548801393</v>
      </c>
      <c r="AC798" s="1">
        <v>181.30860999999999</v>
      </c>
      <c r="AD798" s="1">
        <v>448.96</v>
      </c>
      <c r="AE798" s="1">
        <v>0</v>
      </c>
      <c r="AF798" s="1">
        <v>4844.8364199999996</v>
      </c>
      <c r="AG798" s="1">
        <v>1842</v>
      </c>
      <c r="AH798" s="1">
        <v>1527.2376530017959</v>
      </c>
      <c r="AI798" s="1">
        <v>3072.99446687</v>
      </c>
      <c r="AJ798" s="1">
        <v>474.32425999999992</v>
      </c>
      <c r="AK798" s="1">
        <v>450</v>
      </c>
      <c r="AL798" s="1">
        <v>42684.69921875</v>
      </c>
      <c r="AM798" s="1">
        <v>31879.02734375</v>
      </c>
      <c r="AN798" s="1">
        <v>10805.6689453125</v>
      </c>
      <c r="AO798" t="s">
        <v>13608</v>
      </c>
    </row>
    <row r="799" spans="1:41" x14ac:dyDescent="0.25">
      <c r="A799" s="1">
        <v>2015</v>
      </c>
      <c r="B799" t="s">
        <v>752</v>
      </c>
      <c r="C799" t="s">
        <v>6988</v>
      </c>
      <c r="D799" t="s">
        <v>7189</v>
      </c>
      <c r="E799" t="s">
        <v>7452</v>
      </c>
      <c r="F799" t="s">
        <v>8683</v>
      </c>
      <c r="G799" t="s">
        <v>10838</v>
      </c>
      <c r="H799" t="s">
        <v>12624</v>
      </c>
      <c r="I799" s="1">
        <v>4402.68896484375</v>
      </c>
      <c r="J799" s="1">
        <v>2293.267578125</v>
      </c>
      <c r="K799" s="1">
        <v>298.70428466796875</v>
      </c>
      <c r="L799" s="1">
        <v>215.98968505859375</v>
      </c>
      <c r="M799" s="1">
        <v>2563.751220703125</v>
      </c>
      <c r="N799" s="1">
        <v>4223.0322265625</v>
      </c>
      <c r="O799" s="1">
        <v>306.63400268554688</v>
      </c>
      <c r="P799" s="1">
        <v>2721.099609375</v>
      </c>
      <c r="Q799" s="1">
        <v>267.2264404296875</v>
      </c>
      <c r="R799" s="1">
        <v>2702.35546875</v>
      </c>
      <c r="S799" s="1">
        <v>549.86639404296875</v>
      </c>
      <c r="T799" s="1">
        <v>3372.354248046875</v>
      </c>
      <c r="U799" s="1">
        <v>12.046181678771973</v>
      </c>
      <c r="V799" s="1">
        <v>11548.95703125</v>
      </c>
      <c r="W799" s="1">
        <v>1481.24072265625</v>
      </c>
      <c r="X799" s="1">
        <v>1366.75439453125</v>
      </c>
      <c r="Y799" s="1">
        <v>909.59393310546875</v>
      </c>
      <c r="Z799" s="1">
        <v>2587.398193359375</v>
      </c>
      <c r="AA799" s="1">
        <v>15879.580078125</v>
      </c>
      <c r="AB799" s="1">
        <v>689.71954345703125</v>
      </c>
      <c r="AC799" s="1">
        <v>1537.4287109375</v>
      </c>
      <c r="AD799" s="1">
        <v>997.603271484375</v>
      </c>
      <c r="AE799" s="1">
        <v>12125.7138671875</v>
      </c>
      <c r="AF799" s="1">
        <v>7284.03564453125</v>
      </c>
      <c r="AG799" s="1">
        <v>4032.98779296875</v>
      </c>
      <c r="AH799" s="1">
        <v>4288.5234375</v>
      </c>
      <c r="AI799" s="1">
        <v>4159.1689453125</v>
      </c>
      <c r="AJ799" s="1">
        <v>637.4676513671875</v>
      </c>
      <c r="AK799" s="1">
        <v>774.25811767578125</v>
      </c>
      <c r="AL799" s="1">
        <v>94229.453125</v>
      </c>
      <c r="AM799" s="1">
        <v>73380.8671875</v>
      </c>
      <c r="AN799" s="1">
        <v>20848.578125</v>
      </c>
      <c r="AO799" t="s">
        <v>13609</v>
      </c>
    </row>
    <row r="800" spans="1:41" x14ac:dyDescent="0.25">
      <c r="A800" s="1">
        <v>2015</v>
      </c>
      <c r="B800" t="s">
        <v>752</v>
      </c>
      <c r="C800" t="s">
        <v>6988</v>
      </c>
      <c r="D800" t="s">
        <v>7189</v>
      </c>
      <c r="E800" t="s">
        <v>7452</v>
      </c>
      <c r="F800" t="s">
        <v>8683</v>
      </c>
      <c r="G800" t="s">
        <v>10839</v>
      </c>
      <c r="H800" t="s">
        <v>12624</v>
      </c>
      <c r="I800" s="1">
        <v>3730.2339599999982</v>
      </c>
      <c r="J800" s="1">
        <v>1943</v>
      </c>
      <c r="K800" s="1">
        <v>253.08099999999999</v>
      </c>
      <c r="L800" s="1">
        <v>183</v>
      </c>
      <c r="M800" s="1">
        <v>2172.1707200000001</v>
      </c>
      <c r="N800" s="1">
        <v>3578.0174200000001</v>
      </c>
      <c r="O800" s="1">
        <v>259.79953649999987</v>
      </c>
      <c r="P800" s="1">
        <v>2305.4861500000002</v>
      </c>
      <c r="Q800" s="1">
        <v>226.411</v>
      </c>
      <c r="R800" s="1">
        <v>2289.6049642145249</v>
      </c>
      <c r="S800" s="1">
        <v>465.88130000000001</v>
      </c>
      <c r="T800" s="1">
        <v>2857.27</v>
      </c>
      <c r="U800" s="1">
        <v>10.20628</v>
      </c>
      <c r="V800" s="1">
        <v>9785</v>
      </c>
      <c r="W800" s="1">
        <v>1255</v>
      </c>
      <c r="X800" s="1">
        <v>1158</v>
      </c>
      <c r="Y800" s="1">
        <v>770.66499999999996</v>
      </c>
      <c r="Z800" s="1">
        <v>2192.2060000000001</v>
      </c>
      <c r="AA800" s="1">
        <v>13454.17533</v>
      </c>
      <c r="AB800" s="1">
        <v>584.37361443272107</v>
      </c>
      <c r="AC800" s="1">
        <v>1302.6059499999999</v>
      </c>
      <c r="AD800" s="1">
        <v>845.23199999999997</v>
      </c>
      <c r="AE800" s="1">
        <v>10273.665000000001</v>
      </c>
      <c r="AF800" s="1">
        <v>6171.4914199999994</v>
      </c>
      <c r="AG800" s="1">
        <v>3417</v>
      </c>
      <c r="AH800" s="1">
        <v>3633.5058674988368</v>
      </c>
      <c r="AI800" s="1">
        <v>3523.9085061699998</v>
      </c>
      <c r="AJ800" s="1">
        <v>540.10255999999981</v>
      </c>
      <c r="AK800" s="1">
        <v>656</v>
      </c>
      <c r="AL800" s="1">
        <v>79837.09375</v>
      </c>
      <c r="AM800" s="1">
        <v>62172.8671875</v>
      </c>
      <c r="AN800" s="1">
        <v>17664.224609375</v>
      </c>
      <c r="AO800" t="s">
        <v>13610</v>
      </c>
    </row>
    <row r="801" spans="1:41" x14ac:dyDescent="0.25">
      <c r="A801" s="1">
        <v>2015</v>
      </c>
      <c r="B801" t="s">
        <v>752</v>
      </c>
      <c r="C801" t="s">
        <v>6988</v>
      </c>
      <c r="D801" t="s">
        <v>7189</v>
      </c>
      <c r="E801" t="s">
        <v>7453</v>
      </c>
      <c r="F801" t="s">
        <v>8684</v>
      </c>
      <c r="G801" t="s">
        <v>10840</v>
      </c>
      <c r="H801" t="s">
        <v>12624</v>
      </c>
      <c r="I801" s="1">
        <v>3385.930908203125</v>
      </c>
      <c r="J801" s="1">
        <v>8141.5126953125</v>
      </c>
      <c r="K801" s="1">
        <v>36.151714324951172</v>
      </c>
      <c r="L801" s="1">
        <v>559.44866943359375</v>
      </c>
      <c r="M801" s="1">
        <v>18412.5</v>
      </c>
      <c r="N801" s="1">
        <v>4258.34521484375</v>
      </c>
      <c r="O801" s="1">
        <v>16594.470703125</v>
      </c>
      <c r="P801" s="1">
        <v>0.78279149532318115</v>
      </c>
      <c r="Q801" s="1">
        <v>7953.35888671875</v>
      </c>
      <c r="R801" s="1">
        <v>261.54959106445313</v>
      </c>
      <c r="S801" s="1">
        <v>12705.5693359375</v>
      </c>
      <c r="T801" s="1">
        <v>60.878402709960938</v>
      </c>
      <c r="U801" s="1">
        <v>924.38568115234375</v>
      </c>
      <c r="V801" s="1">
        <v>1222.76123046875</v>
      </c>
      <c r="W801" s="1">
        <v>4937.07568359375</v>
      </c>
      <c r="X801" s="1">
        <v>367.064453125</v>
      </c>
      <c r="Y801" s="1">
        <v>39890.296875</v>
      </c>
      <c r="Z801" s="1">
        <v>2434.71728515625</v>
      </c>
      <c r="AA801" s="1">
        <v>32473.90234375</v>
      </c>
      <c r="AB801" s="1">
        <v>211.36325073242188</v>
      </c>
      <c r="AC801" s="1">
        <v>671.0858154296875</v>
      </c>
      <c r="AD801" s="1">
        <v>12908.6484375</v>
      </c>
      <c r="AE801" s="1">
        <v>3394.206787109375</v>
      </c>
      <c r="AF801" s="1">
        <v>11507.0947265625</v>
      </c>
      <c r="AG801" s="1">
        <v>33568.1015625</v>
      </c>
      <c r="AH801" s="1">
        <v>21765.919921875</v>
      </c>
      <c r="AI801" s="1">
        <v>221.54631042480469</v>
      </c>
      <c r="AJ801" s="1">
        <v>6876.13671875</v>
      </c>
      <c r="AK801" s="1">
        <v>287.98623657226563</v>
      </c>
      <c r="AL801" s="1">
        <v>246032.78125</v>
      </c>
      <c r="AM801" s="1">
        <v>157523.625</v>
      </c>
      <c r="AN801" s="1">
        <v>88509.171875</v>
      </c>
      <c r="AO801" t="s">
        <v>13611</v>
      </c>
    </row>
    <row r="802" spans="1:41" x14ac:dyDescent="0.25">
      <c r="A802" s="1">
        <v>2015</v>
      </c>
      <c r="B802" t="s">
        <v>752</v>
      </c>
      <c r="C802" t="s">
        <v>6988</v>
      </c>
      <c r="D802" t="s">
        <v>7189</v>
      </c>
      <c r="E802" t="s">
        <v>7453</v>
      </c>
      <c r="F802" t="s">
        <v>8684</v>
      </c>
      <c r="G802" t="s">
        <v>10841</v>
      </c>
      <c r="H802" t="s">
        <v>12624</v>
      </c>
      <c r="I802" s="1">
        <v>2868.7728199999988</v>
      </c>
      <c r="J802" s="1">
        <v>6898</v>
      </c>
      <c r="K802" s="1">
        <v>30.63</v>
      </c>
      <c r="L802" s="1">
        <v>474</v>
      </c>
      <c r="M802" s="1">
        <v>15600.223612</v>
      </c>
      <c r="N802" s="1">
        <v>3607.9370800000002</v>
      </c>
      <c r="O802" s="1">
        <v>14059.875198</v>
      </c>
      <c r="P802" s="1">
        <v>0.66322999999999999</v>
      </c>
      <c r="Q802" s="1">
        <v>6738.5839999999998</v>
      </c>
      <c r="R802" s="1">
        <v>221.601195606717</v>
      </c>
      <c r="S802" s="1">
        <v>10764.955</v>
      </c>
      <c r="T802" s="1">
        <v>51.58</v>
      </c>
      <c r="U802" s="1">
        <v>783.19750999999997</v>
      </c>
      <c r="V802" s="1">
        <v>1036</v>
      </c>
      <c r="W802" s="1">
        <v>4183</v>
      </c>
      <c r="X802" s="1">
        <v>311</v>
      </c>
      <c r="Y802" s="1">
        <v>33797.559000000001</v>
      </c>
      <c r="Z802" s="1">
        <v>2062.8449999999998</v>
      </c>
      <c r="AA802" s="1">
        <v>27513.925060000009</v>
      </c>
      <c r="AB802" s="1">
        <v>179.08019704183991</v>
      </c>
      <c r="AC802" s="1">
        <v>568.58598999999992</v>
      </c>
      <c r="AD802" s="1">
        <v>10937.016</v>
      </c>
      <c r="AE802" s="1">
        <v>2875.7846599999998</v>
      </c>
      <c r="AF802" s="1">
        <v>9749.5319999999992</v>
      </c>
      <c r="AG802" s="1">
        <v>28441</v>
      </c>
      <c r="AH802" s="1">
        <v>18441.4520350577</v>
      </c>
      <c r="AI802" s="1">
        <v>187.70792226</v>
      </c>
      <c r="AJ802" s="1">
        <v>5825.8938399999997</v>
      </c>
      <c r="AK802" s="1">
        <v>244</v>
      </c>
      <c r="AL802" s="1">
        <v>208454.390625</v>
      </c>
      <c r="AM802" s="1">
        <v>133463.875</v>
      </c>
      <c r="AN802" s="1">
        <v>74990.5234375</v>
      </c>
      <c r="AO802" t="s">
        <v>13612</v>
      </c>
    </row>
    <row r="803" spans="1:41" x14ac:dyDescent="0.25">
      <c r="A803" s="1">
        <v>2015</v>
      </c>
      <c r="B803" t="s">
        <v>752</v>
      </c>
      <c r="C803" t="s">
        <v>6988</v>
      </c>
      <c r="D803" t="s">
        <v>7189</v>
      </c>
      <c r="E803" t="s">
        <v>7454</v>
      </c>
      <c r="F803" t="s">
        <v>8685</v>
      </c>
      <c r="G803" t="s">
        <v>10842</v>
      </c>
      <c r="H803" t="s">
        <v>12624</v>
      </c>
      <c r="I803" s="1">
        <v>4095.022705078125</v>
      </c>
      <c r="J803" s="1">
        <v>5233.32373046875</v>
      </c>
      <c r="K803" s="1">
        <v>357.85360717773438</v>
      </c>
      <c r="L803" s="1">
        <v>404.8331298828125</v>
      </c>
      <c r="M803" s="1">
        <v>5001.0947265625</v>
      </c>
      <c r="N803" s="1">
        <v>970.27178955078125</v>
      </c>
      <c r="O803" s="1">
        <v>105.93055725097656</v>
      </c>
      <c r="P803" s="1">
        <v>0</v>
      </c>
      <c r="Q803" s="1">
        <v>56.357963562011719</v>
      </c>
      <c r="R803" s="1">
        <v>161.81689453125</v>
      </c>
      <c r="S803" s="1">
        <v>5988.69775390625</v>
      </c>
      <c r="T803" s="1">
        <v>170.81124877929688</v>
      </c>
      <c r="U803" s="1">
        <v>62.578338623046875</v>
      </c>
      <c r="V803" s="1">
        <v>551.186767578125</v>
      </c>
      <c r="W803" s="1">
        <v>3968.07275390625</v>
      </c>
      <c r="X803" s="1">
        <v>2200.026123046875</v>
      </c>
      <c r="Y803" s="1">
        <v>7632.3017578125</v>
      </c>
      <c r="Z803" s="1">
        <v>2403.03271484375</v>
      </c>
      <c r="AA803" s="1">
        <v>21026.970703125</v>
      </c>
      <c r="AB803" s="1">
        <v>0</v>
      </c>
      <c r="AC803" s="1">
        <v>25.352821350097656</v>
      </c>
      <c r="AD803" s="1">
        <v>3433.696533203125</v>
      </c>
      <c r="AE803" s="1">
        <v>703.75384521484375</v>
      </c>
      <c r="AF803" s="1">
        <v>5664.7138671875</v>
      </c>
      <c r="AG803" s="1">
        <v>43874.234375</v>
      </c>
      <c r="AH803" s="1">
        <v>5207.9326171875</v>
      </c>
      <c r="AI803" s="1">
        <v>2192.2255859375</v>
      </c>
      <c r="AJ803" s="1">
        <v>5557.61865234375</v>
      </c>
      <c r="AK803" s="1">
        <v>59.013576507568359</v>
      </c>
      <c r="AL803" s="1">
        <v>127108.71875</v>
      </c>
      <c r="AM803" s="1">
        <v>98423.3671875</v>
      </c>
      <c r="AN803" s="1">
        <v>28685.357421875</v>
      </c>
      <c r="AO803" t="s">
        <v>13613</v>
      </c>
    </row>
    <row r="804" spans="1:41" x14ac:dyDescent="0.25">
      <c r="A804" s="1">
        <v>2015</v>
      </c>
      <c r="B804" t="s">
        <v>752</v>
      </c>
      <c r="C804" t="s">
        <v>6988</v>
      </c>
      <c r="D804" t="s">
        <v>7189</v>
      </c>
      <c r="E804" t="s">
        <v>7454</v>
      </c>
      <c r="F804" t="s">
        <v>8685</v>
      </c>
      <c r="G804" t="s">
        <v>10843</v>
      </c>
      <c r="H804" t="s">
        <v>12624</v>
      </c>
      <c r="I804" s="1">
        <v>3469.5599499999989</v>
      </c>
      <c r="J804" s="1">
        <v>4434</v>
      </c>
      <c r="K804" s="1">
        <v>303.19600000000003</v>
      </c>
      <c r="L804" s="1">
        <v>343</v>
      </c>
      <c r="M804" s="1">
        <v>4237.241</v>
      </c>
      <c r="N804" s="1">
        <v>822.07506000000012</v>
      </c>
      <c r="O804" s="1">
        <v>89.751010000000008</v>
      </c>
      <c r="P804" s="1">
        <v>0</v>
      </c>
      <c r="Q804" s="1">
        <v>47.75</v>
      </c>
      <c r="R804" s="1">
        <v>137.10141999999999</v>
      </c>
      <c r="S804" s="1">
        <v>5074</v>
      </c>
      <c r="T804" s="1">
        <v>144.72200000000001</v>
      </c>
      <c r="U804" s="1">
        <v>53.020290000000003</v>
      </c>
      <c r="V804" s="1">
        <v>467</v>
      </c>
      <c r="W804" s="1">
        <v>3362</v>
      </c>
      <c r="X804" s="1">
        <v>1864</v>
      </c>
      <c r="Y804" s="1">
        <v>6466.5645600000007</v>
      </c>
      <c r="Z804" s="1">
        <v>2036</v>
      </c>
      <c r="AA804" s="1">
        <v>17815.367310000001</v>
      </c>
      <c r="AB804" s="1">
        <v>0</v>
      </c>
      <c r="AC804" s="1">
        <v>21.480499999999999</v>
      </c>
      <c r="AD804" s="1">
        <v>2909.2429999999999</v>
      </c>
      <c r="AE804" s="1">
        <v>596.26437999999996</v>
      </c>
      <c r="AF804" s="1">
        <v>4799.5004599999993</v>
      </c>
      <c r="AG804" s="1">
        <v>37173</v>
      </c>
      <c r="AH804" s="1">
        <v>4412.4868899999992</v>
      </c>
      <c r="AI804" s="1">
        <v>1857.390841037</v>
      </c>
      <c r="AJ804" s="1">
        <v>4708.7629200000283</v>
      </c>
      <c r="AK804" s="1">
        <v>50</v>
      </c>
      <c r="AL804" s="1">
        <v>107694.484375</v>
      </c>
      <c r="AM804" s="1">
        <v>83390.453125</v>
      </c>
      <c r="AN804" s="1">
        <v>24304.029296875</v>
      </c>
      <c r="AO804" t="s">
        <v>13614</v>
      </c>
    </row>
    <row r="805" spans="1:41" x14ac:dyDescent="0.25">
      <c r="A805" s="1">
        <v>2015</v>
      </c>
      <c r="B805" t="s">
        <v>752</v>
      </c>
      <c r="C805" t="s">
        <v>6988</v>
      </c>
      <c r="D805" t="s">
        <v>7189</v>
      </c>
      <c r="E805" t="s">
        <v>7455</v>
      </c>
      <c r="F805" t="s">
        <v>8686</v>
      </c>
      <c r="G805" t="s">
        <v>10844</v>
      </c>
      <c r="H805" t="s">
        <v>12624</v>
      </c>
      <c r="I805" s="1">
        <v>0</v>
      </c>
      <c r="J805" s="1">
        <v>0</v>
      </c>
      <c r="K805" s="1"/>
      <c r="L805" s="1"/>
      <c r="M805" s="1"/>
      <c r="N805" s="1"/>
      <c r="O805" s="1">
        <v>324.90093994140625</v>
      </c>
      <c r="P805" s="1">
        <v>128.55052185058594</v>
      </c>
      <c r="Q805" s="1">
        <v>0</v>
      </c>
      <c r="R805" s="1">
        <v>0</v>
      </c>
      <c r="S805" s="1"/>
      <c r="T805" s="1"/>
      <c r="U805" s="1"/>
      <c r="V805" s="1">
        <v>49.571403503417969</v>
      </c>
      <c r="W805" s="1">
        <v>0</v>
      </c>
      <c r="X805" s="1">
        <v>358.80255126953125</v>
      </c>
      <c r="Y805" s="1"/>
      <c r="Z805" s="1">
        <v>0</v>
      </c>
      <c r="AA805" s="1">
        <v>0</v>
      </c>
      <c r="AB805" s="1">
        <v>0</v>
      </c>
      <c r="AC805" s="1"/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/>
      <c r="AJ805" s="1">
        <v>0</v>
      </c>
      <c r="AK805" s="1"/>
      <c r="AL805" s="1">
        <v>861.825439453125</v>
      </c>
      <c r="AM805" s="1">
        <v>178.12191772460938</v>
      </c>
      <c r="AN805" s="1">
        <v>683.7034912109375</v>
      </c>
      <c r="AO805" t="s">
        <v>13615</v>
      </c>
    </row>
    <row r="806" spans="1:41" x14ac:dyDescent="0.25">
      <c r="A806" s="1">
        <v>2015</v>
      </c>
      <c r="B806" t="s">
        <v>752</v>
      </c>
      <c r="C806" t="s">
        <v>6988</v>
      </c>
      <c r="D806" t="s">
        <v>7189</v>
      </c>
      <c r="E806" t="s">
        <v>7455</v>
      </c>
      <c r="F806" t="s">
        <v>8686</v>
      </c>
      <c r="G806" t="s">
        <v>10845</v>
      </c>
      <c r="H806" t="s">
        <v>12624</v>
      </c>
      <c r="I806" s="1">
        <v>0</v>
      </c>
      <c r="J806" s="1">
        <v>0</v>
      </c>
      <c r="K806" s="1"/>
      <c r="L806" s="1"/>
      <c r="M806" s="1"/>
      <c r="N806" s="1"/>
      <c r="O806" s="1">
        <v>275.27645000000001</v>
      </c>
      <c r="P806" s="1">
        <v>108.91606</v>
      </c>
      <c r="Q806" s="1">
        <v>0</v>
      </c>
      <c r="R806" s="1">
        <v>0</v>
      </c>
      <c r="S806" s="1"/>
      <c r="T806" s="1"/>
      <c r="U806" s="1"/>
      <c r="V806" s="1">
        <v>42</v>
      </c>
      <c r="W806" s="1">
        <v>0</v>
      </c>
      <c r="X806" s="1">
        <v>304</v>
      </c>
      <c r="Y806" s="1"/>
      <c r="Z806" s="1">
        <v>0</v>
      </c>
      <c r="AA806" s="1">
        <v>0</v>
      </c>
      <c r="AB806" s="1">
        <v>0</v>
      </c>
      <c r="AC806" s="1"/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/>
      <c r="AJ806" s="1">
        <v>0</v>
      </c>
      <c r="AK806" s="1"/>
      <c r="AL806" s="1">
        <v>730.1925048828125</v>
      </c>
      <c r="AM806" s="1">
        <v>150.91606140136719</v>
      </c>
      <c r="AN806" s="1">
        <v>579.2764892578125</v>
      </c>
      <c r="AO806" t="s">
        <v>13616</v>
      </c>
    </row>
    <row r="807" spans="1:41" x14ac:dyDescent="0.25">
      <c r="A807" s="1">
        <v>2015</v>
      </c>
      <c r="B807" t="s">
        <v>752</v>
      </c>
      <c r="C807" t="s">
        <v>6989</v>
      </c>
      <c r="D807" t="s">
        <v>7189</v>
      </c>
      <c r="E807" t="s">
        <v>7456</v>
      </c>
      <c r="F807" t="s">
        <v>8687</v>
      </c>
      <c r="G807" t="s">
        <v>10846</v>
      </c>
      <c r="H807" t="s">
        <v>12624</v>
      </c>
      <c r="I807" s="1">
        <v>4059.59619140625</v>
      </c>
      <c r="J807" s="1">
        <v>8853.216796875</v>
      </c>
      <c r="K807" s="1">
        <v>1421.6134033203125</v>
      </c>
      <c r="L807" s="1">
        <v>1157.8463134765625</v>
      </c>
      <c r="M807" s="1">
        <v>3693.790283203125</v>
      </c>
      <c r="N807" s="1">
        <v>3876.675537109375</v>
      </c>
      <c r="O807" s="1">
        <v>4821.6396484375</v>
      </c>
      <c r="P807" s="1">
        <v>7027.498046875</v>
      </c>
      <c r="Q807" s="1">
        <v>1893.098876953125</v>
      </c>
      <c r="R807" s="1">
        <v>5049.7021484375</v>
      </c>
      <c r="S807" s="1">
        <v>3782.741943359375</v>
      </c>
      <c r="T807" s="1">
        <v>5148.28515625</v>
      </c>
      <c r="U807" s="1">
        <v>540.25274658203125</v>
      </c>
      <c r="V807" s="1">
        <v>1926.203125</v>
      </c>
      <c r="W807" s="1">
        <v>1155.48583984375</v>
      </c>
      <c r="X807" s="1">
        <v>11367.1953125</v>
      </c>
      <c r="Y807" s="1">
        <v>22194.63671875</v>
      </c>
      <c r="Z807" s="1">
        <v>6951.30322265625</v>
      </c>
      <c r="AA807" s="1">
        <v>54237.89453125</v>
      </c>
      <c r="AB807" s="1">
        <v>1080.31494140625</v>
      </c>
      <c r="AC807" s="1">
        <v>9160.40234375</v>
      </c>
      <c r="AD807" s="1">
        <v>9950.037109375</v>
      </c>
      <c r="AE807" s="1">
        <v>11058.416015625</v>
      </c>
      <c r="AF807" s="1">
        <v>18059.94921875</v>
      </c>
      <c r="AG807" s="1">
        <v>82516.3203125</v>
      </c>
      <c r="AH807" s="1">
        <v>13946.150390625</v>
      </c>
      <c r="AI807" s="1">
        <v>1033.59521484375</v>
      </c>
      <c r="AJ807" s="1">
        <v>21124.634765625</v>
      </c>
      <c r="AK807" s="1">
        <v>1310.101318359375</v>
      </c>
      <c r="AL807" s="1">
        <v>318398.59375</v>
      </c>
      <c r="AM807" s="1">
        <v>259687.671875</v>
      </c>
      <c r="AN807" s="1">
        <v>58710.9453125</v>
      </c>
      <c r="AO807" t="s">
        <v>13617</v>
      </c>
    </row>
    <row r="808" spans="1:41" x14ac:dyDescent="0.25">
      <c r="A808" s="1">
        <v>2015</v>
      </c>
      <c r="B808" t="s">
        <v>752</v>
      </c>
      <c r="C808" t="s">
        <v>6989</v>
      </c>
      <c r="D808" t="s">
        <v>7189</v>
      </c>
      <c r="E808" t="s">
        <v>7456</v>
      </c>
      <c r="F808" t="s">
        <v>8687</v>
      </c>
      <c r="G808" t="s">
        <v>10847</v>
      </c>
      <c r="H808" t="s">
        <v>12624</v>
      </c>
      <c r="I808" s="1">
        <v>3439.5444500000008</v>
      </c>
      <c r="J808" s="1">
        <v>7501</v>
      </c>
      <c r="K808" s="1">
        <v>1204.48</v>
      </c>
      <c r="L808" s="1">
        <v>981</v>
      </c>
      <c r="M808" s="1">
        <v>3129.6107244999998</v>
      </c>
      <c r="N808" s="1">
        <v>3284.562570000001</v>
      </c>
      <c r="O808" s="1">
        <v>4085.1953295000012</v>
      </c>
      <c r="P808" s="1">
        <v>5954.1366300000009</v>
      </c>
      <c r="Q808" s="1">
        <v>1603.952</v>
      </c>
      <c r="R808" s="1">
        <v>4278.4241200861097</v>
      </c>
      <c r="S808" s="1">
        <v>3204.9760000000001</v>
      </c>
      <c r="T808" s="1">
        <v>4361.95</v>
      </c>
      <c r="U808" s="1">
        <v>457.73597000000001</v>
      </c>
      <c r="V808" s="1">
        <v>1632</v>
      </c>
      <c r="W808" s="1">
        <v>979</v>
      </c>
      <c r="X808" s="1">
        <v>9631</v>
      </c>
      <c r="Y808" s="1">
        <v>18804.687999999998</v>
      </c>
      <c r="Z808" s="1">
        <v>5889.58</v>
      </c>
      <c r="AA808" s="1">
        <v>45953.744100000004</v>
      </c>
      <c r="AB808" s="1">
        <v>915.31054260887072</v>
      </c>
      <c r="AC808" s="1">
        <v>7761.266799999933</v>
      </c>
      <c r="AD808" s="1">
        <v>8430.2950000000001</v>
      </c>
      <c r="AE808" s="1">
        <v>9369.3829900000001</v>
      </c>
      <c r="AF808" s="1">
        <v>15301.521609999991</v>
      </c>
      <c r="AG808" s="1">
        <v>69913</v>
      </c>
      <c r="AH808" s="1">
        <v>11816.05266073245</v>
      </c>
      <c r="AI808" s="1">
        <v>875.72667660397235</v>
      </c>
      <c r="AJ808" s="1">
        <v>17898.11518999999</v>
      </c>
      <c r="AK808" s="1">
        <v>1110</v>
      </c>
      <c r="AL808" s="1">
        <v>269767.25</v>
      </c>
      <c r="AM808" s="1">
        <v>220023.640625</v>
      </c>
      <c r="AN808" s="1">
        <v>49743.59375</v>
      </c>
      <c r="AO808" t="s">
        <v>13618</v>
      </c>
    </row>
    <row r="809" spans="1:41" x14ac:dyDescent="0.25">
      <c r="A809" s="1">
        <v>2015</v>
      </c>
      <c r="B809" t="s">
        <v>752</v>
      </c>
      <c r="C809" t="s">
        <v>6989</v>
      </c>
      <c r="D809" t="s">
        <v>7189</v>
      </c>
      <c r="E809" t="s">
        <v>7456</v>
      </c>
      <c r="F809" t="s">
        <v>8688</v>
      </c>
      <c r="G809" t="s">
        <v>10848</v>
      </c>
      <c r="H809" t="s">
        <v>12624</v>
      </c>
      <c r="I809" s="1">
        <v>3165.362060546875</v>
      </c>
      <c r="J809" s="1">
        <v>8853.216796875</v>
      </c>
      <c r="K809" s="1">
        <v>1260.4591064453125</v>
      </c>
      <c r="L809" s="1">
        <v>1157.8463134765625</v>
      </c>
      <c r="M809" s="1">
        <v>3693.790283203125</v>
      </c>
      <c r="N809" s="1">
        <v>3868.714599609375</v>
      </c>
      <c r="O809" s="1">
        <v>4813.2998046875</v>
      </c>
      <c r="P809" s="1">
        <v>7027.498046875</v>
      </c>
      <c r="Q809" s="1">
        <v>1866.720947265625</v>
      </c>
      <c r="R809" s="1">
        <v>4925.47705078125</v>
      </c>
      <c r="S809" s="1">
        <v>3782.741943359375</v>
      </c>
      <c r="T809" s="1">
        <v>5100.03564453125</v>
      </c>
      <c r="U809" s="1">
        <v>477.67437744140625</v>
      </c>
      <c r="V809" s="1">
        <v>1860.10791015625</v>
      </c>
      <c r="W809" s="1">
        <v>848.615234375</v>
      </c>
      <c r="X809" s="1">
        <v>9167.1689453125</v>
      </c>
      <c r="Y809" s="1">
        <v>22194.63671875</v>
      </c>
      <c r="Z809" s="1">
        <v>6933.599609375</v>
      </c>
      <c r="AA809" s="1">
        <v>54237.89453125</v>
      </c>
      <c r="AB809" s="1">
        <v>1080.31494140625</v>
      </c>
      <c r="AC809" s="1">
        <v>9135.048828125</v>
      </c>
      <c r="AD809" s="1">
        <v>9950.037109375</v>
      </c>
      <c r="AE809" s="1">
        <v>11058.416015625</v>
      </c>
      <c r="AF809" s="1">
        <v>17669.431640625</v>
      </c>
      <c r="AG809" s="1">
        <v>82430.1640625</v>
      </c>
      <c r="AH809" s="1">
        <v>13327.0244140625</v>
      </c>
      <c r="AI809" s="1">
        <v>974.88446044921875</v>
      </c>
      <c r="AJ809" s="1">
        <v>21124.634765625</v>
      </c>
      <c r="AK809" s="1">
        <v>1310.101318359375</v>
      </c>
      <c r="AL809" s="1">
        <v>313294.90625</v>
      </c>
      <c r="AM809" s="1">
        <v>257986.453125</v>
      </c>
      <c r="AN809" s="1">
        <v>55308.46875</v>
      </c>
      <c r="AO809" t="s">
        <v>13619</v>
      </c>
    </row>
    <row r="810" spans="1:41" x14ac:dyDescent="0.25">
      <c r="A810" s="1">
        <v>2015</v>
      </c>
      <c r="B810" t="s">
        <v>752</v>
      </c>
      <c r="C810" t="s">
        <v>6989</v>
      </c>
      <c r="D810" t="s">
        <v>7189</v>
      </c>
      <c r="E810" t="s">
        <v>7456</v>
      </c>
      <c r="F810" t="s">
        <v>8688</v>
      </c>
      <c r="G810" t="s">
        <v>10849</v>
      </c>
      <c r="H810" t="s">
        <v>12624</v>
      </c>
      <c r="I810" s="1">
        <v>2681.8931987981391</v>
      </c>
      <c r="J810" s="1">
        <v>7501</v>
      </c>
      <c r="K810" s="1">
        <v>1067.94</v>
      </c>
      <c r="L810" s="1">
        <v>981</v>
      </c>
      <c r="M810" s="1">
        <v>3129.6107244999998</v>
      </c>
      <c r="N810" s="1">
        <v>3277.8175700000011</v>
      </c>
      <c r="O810" s="1">
        <v>4078.1294295000012</v>
      </c>
      <c r="P810" s="1">
        <v>5954.1366300000009</v>
      </c>
      <c r="Q810" s="1">
        <v>1581.6030000000001</v>
      </c>
      <c r="R810" s="1">
        <v>4173.1730000861098</v>
      </c>
      <c r="S810" s="1">
        <v>3204.9760000000001</v>
      </c>
      <c r="T810" s="1">
        <v>4321.07</v>
      </c>
      <c r="U810" s="1">
        <v>404.71568000000002</v>
      </c>
      <c r="V810" s="1">
        <v>1576</v>
      </c>
      <c r="W810" s="1">
        <v>719</v>
      </c>
      <c r="X810" s="1">
        <v>7767</v>
      </c>
      <c r="Y810" s="1">
        <v>18804.687999999998</v>
      </c>
      <c r="Z810" s="1">
        <v>5874.58</v>
      </c>
      <c r="AA810" s="1">
        <v>45953.744100000004</v>
      </c>
      <c r="AB810" s="1">
        <v>915.31054260887072</v>
      </c>
      <c r="AC810" s="1">
        <v>7739.7862999999334</v>
      </c>
      <c r="AD810" s="1">
        <v>8430.2950000000001</v>
      </c>
      <c r="AE810" s="1">
        <v>9369.3829900000001</v>
      </c>
      <c r="AF810" s="1">
        <v>14970.650250000001</v>
      </c>
      <c r="AG810" s="1">
        <v>69840</v>
      </c>
      <c r="AH810" s="1">
        <v>11291.49024073245</v>
      </c>
      <c r="AI810" s="1">
        <v>825.98320571397232</v>
      </c>
      <c r="AJ810" s="1">
        <v>17898.11518999999</v>
      </c>
      <c r="AK810" s="1">
        <v>1110</v>
      </c>
      <c r="AL810" s="1">
        <v>265443.09375</v>
      </c>
      <c r="AM810" s="1">
        <v>218582.28125</v>
      </c>
      <c r="AN810" s="1">
        <v>46860.80859375</v>
      </c>
      <c r="AO810" t="s">
        <v>13620</v>
      </c>
    </row>
    <row r="811" spans="1:41" x14ac:dyDescent="0.25">
      <c r="A811" s="1">
        <v>2015</v>
      </c>
      <c r="B811" t="s">
        <v>752</v>
      </c>
      <c r="C811" t="s">
        <v>6989</v>
      </c>
      <c r="D811" t="s">
        <v>7189</v>
      </c>
      <c r="E811" t="s">
        <v>7456</v>
      </c>
      <c r="F811" t="s">
        <v>8689</v>
      </c>
      <c r="G811" t="s">
        <v>10850</v>
      </c>
      <c r="H811" t="s">
        <v>12624</v>
      </c>
      <c r="I811" s="1">
        <v>894.23419189453125</v>
      </c>
      <c r="J811" s="1">
        <v>0</v>
      </c>
      <c r="K811" s="1">
        <v>161.15426635742188</v>
      </c>
      <c r="L811" s="1"/>
      <c r="M811" s="1"/>
      <c r="N811" s="1">
        <v>7.9609313011169434</v>
      </c>
      <c r="O811" s="1">
        <v>8.3396806716918945</v>
      </c>
      <c r="P811" s="1">
        <v>0</v>
      </c>
      <c r="Q811" s="1">
        <v>26.377887725830078</v>
      </c>
      <c r="R811" s="1">
        <v>124.22489929199219</v>
      </c>
      <c r="S811" s="1"/>
      <c r="T811" s="1">
        <v>48.249500274658203</v>
      </c>
      <c r="U811" s="1">
        <v>62.578338623046875</v>
      </c>
      <c r="V811" s="1">
        <v>66.095207214355469</v>
      </c>
      <c r="W811" s="1">
        <v>306.87060546875</v>
      </c>
      <c r="X811" s="1">
        <v>2200.026123046875</v>
      </c>
      <c r="Y811" s="1"/>
      <c r="Z811" s="1">
        <v>17.704072952270508</v>
      </c>
      <c r="AA811" s="1">
        <v>0</v>
      </c>
      <c r="AB811" s="1">
        <v>0</v>
      </c>
      <c r="AC811" s="1">
        <v>25.352821350097656</v>
      </c>
      <c r="AD811" s="1">
        <v>0</v>
      </c>
      <c r="AE811" s="1">
        <v>0</v>
      </c>
      <c r="AF811" s="1">
        <v>390.51803588867188</v>
      </c>
      <c r="AG811" s="1">
        <v>86.159820556640625</v>
      </c>
      <c r="AH811" s="1">
        <v>619.1260986328125</v>
      </c>
      <c r="AI811" s="1">
        <v>58.710800170898438</v>
      </c>
      <c r="AJ811" s="1">
        <v>0</v>
      </c>
      <c r="AK811" s="1"/>
      <c r="AL811" s="1">
        <v>5103.68310546875</v>
      </c>
      <c r="AM811" s="1">
        <v>1701.2061767578125</v>
      </c>
      <c r="AN811" s="1">
        <v>3402.476806640625</v>
      </c>
      <c r="AO811" t="s">
        <v>13621</v>
      </c>
    </row>
    <row r="812" spans="1:41" x14ac:dyDescent="0.25">
      <c r="A812" s="1">
        <v>2015</v>
      </c>
      <c r="B812" t="s">
        <v>752</v>
      </c>
      <c r="C812" t="s">
        <v>6989</v>
      </c>
      <c r="D812" t="s">
        <v>7189</v>
      </c>
      <c r="E812" t="s">
        <v>7456</v>
      </c>
      <c r="F812" t="s">
        <v>8689</v>
      </c>
      <c r="G812" t="s">
        <v>10851</v>
      </c>
      <c r="H812" t="s">
        <v>12624</v>
      </c>
      <c r="I812" s="1">
        <v>757.65125120186156</v>
      </c>
      <c r="J812" s="1">
        <v>0</v>
      </c>
      <c r="K812" s="1">
        <v>136.54</v>
      </c>
      <c r="L812" s="1"/>
      <c r="M812" s="1"/>
      <c r="N812" s="1">
        <v>6.7450000000000001</v>
      </c>
      <c r="O812" s="1">
        <v>7.065900000000001</v>
      </c>
      <c r="P812" s="1">
        <v>0</v>
      </c>
      <c r="Q812" s="1">
        <v>22.349</v>
      </c>
      <c r="R812" s="1">
        <v>105.25112</v>
      </c>
      <c r="S812" s="1"/>
      <c r="T812" s="1">
        <v>40.880000000000003</v>
      </c>
      <c r="U812" s="1">
        <v>53.020290000000003</v>
      </c>
      <c r="V812" s="1">
        <v>56</v>
      </c>
      <c r="W812" s="1">
        <v>260</v>
      </c>
      <c r="X812" s="1">
        <v>1864</v>
      </c>
      <c r="Y812" s="1"/>
      <c r="Z812" s="1">
        <v>15</v>
      </c>
      <c r="AA812" s="1">
        <v>0</v>
      </c>
      <c r="AB812" s="1">
        <v>0</v>
      </c>
      <c r="AC812" s="1">
        <v>21.480499999999999</v>
      </c>
      <c r="AD812" s="1">
        <v>0</v>
      </c>
      <c r="AE812" s="1">
        <v>0</v>
      </c>
      <c r="AF812" s="1">
        <v>330.87135999999998</v>
      </c>
      <c r="AG812" s="1">
        <v>73</v>
      </c>
      <c r="AH812" s="1">
        <v>524.56241999999975</v>
      </c>
      <c r="AI812" s="1">
        <v>49.743470890000012</v>
      </c>
      <c r="AJ812" s="1">
        <v>0</v>
      </c>
      <c r="AK812" s="1"/>
      <c r="AL812" s="1">
        <v>4324.16015625</v>
      </c>
      <c r="AM812" s="1">
        <v>1441.368408203125</v>
      </c>
      <c r="AN812" s="1">
        <v>2882.791748046875</v>
      </c>
      <c r="AO812" t="s">
        <v>13622</v>
      </c>
    </row>
    <row r="813" spans="1:41" x14ac:dyDescent="0.25">
      <c r="A813" s="1">
        <v>2015</v>
      </c>
      <c r="B813" t="s">
        <v>752</v>
      </c>
      <c r="C813" t="s">
        <v>6989</v>
      </c>
      <c r="D813" t="s">
        <v>7189</v>
      </c>
      <c r="E813" t="s">
        <v>7456</v>
      </c>
      <c r="F813" t="s">
        <v>8690</v>
      </c>
      <c r="G813" t="s">
        <v>10852</v>
      </c>
      <c r="H813" t="s">
        <v>12624</v>
      </c>
      <c r="I813" s="1">
        <v>486.91116333007813</v>
      </c>
      <c r="J813" s="1">
        <v>367.064453125</v>
      </c>
      <c r="K813" s="1">
        <v>5.1695890426635742</v>
      </c>
      <c r="L813" s="1">
        <v>406.01339721679688</v>
      </c>
      <c r="M813" s="1">
        <v>805.1937255859375</v>
      </c>
      <c r="N813" s="1">
        <v>678.325439453125</v>
      </c>
      <c r="O813" s="1">
        <v>414.89712524414063</v>
      </c>
      <c r="P813" s="1">
        <v>738.64105224609375</v>
      </c>
      <c r="Q813" s="1">
        <v>456.49832153320313</v>
      </c>
      <c r="R813" s="1">
        <v>1552.8076171875</v>
      </c>
      <c r="S813" s="1">
        <v>67.620086669921875</v>
      </c>
      <c r="T813" s="1">
        <v>507.29251098632813</v>
      </c>
      <c r="U813" s="1">
        <v>157.87478637695313</v>
      </c>
      <c r="V813" s="1">
        <v>24.785701751708984</v>
      </c>
      <c r="W813" s="1">
        <v>0</v>
      </c>
      <c r="X813" s="1">
        <v>350.5406494140625</v>
      </c>
      <c r="Y813" s="1">
        <v>63.604831695556641</v>
      </c>
      <c r="Z813" s="1">
        <v>0</v>
      </c>
      <c r="AA813" s="1">
        <v>1414.185546875</v>
      </c>
      <c r="AB813" s="1">
        <v>0</v>
      </c>
      <c r="AC813" s="1">
        <v>196.49197387695313</v>
      </c>
      <c r="AD813" s="1">
        <v>179.38209533691406</v>
      </c>
      <c r="AE813" s="1">
        <v>243.11065673828125</v>
      </c>
      <c r="AF813" s="1">
        <v>3877.026611328125</v>
      </c>
      <c r="AG813" s="1">
        <v>6359.302734375</v>
      </c>
      <c r="AH813" s="1">
        <v>119.66940307617188</v>
      </c>
      <c r="AI813" s="1">
        <v>106.36086273193359</v>
      </c>
      <c r="AJ813" s="1">
        <v>109.60838317871094</v>
      </c>
      <c r="AK813" s="1">
        <v>107.40470886230469</v>
      </c>
      <c r="AL813" s="1">
        <v>19795.78125</v>
      </c>
      <c r="AM813" s="1">
        <v>17132.251953125</v>
      </c>
      <c r="AN813" s="1">
        <v>2663.531005859375</v>
      </c>
      <c r="AO813" t="s">
        <v>13623</v>
      </c>
    </row>
    <row r="814" spans="1:41" x14ac:dyDescent="0.25">
      <c r="A814" s="1">
        <v>2015</v>
      </c>
      <c r="B814" t="s">
        <v>752</v>
      </c>
      <c r="C814" t="s">
        <v>6989</v>
      </c>
      <c r="D814" t="s">
        <v>7189</v>
      </c>
      <c r="E814" t="s">
        <v>7456</v>
      </c>
      <c r="F814" t="s">
        <v>8690</v>
      </c>
      <c r="G814" t="s">
        <v>10853</v>
      </c>
      <c r="H814" t="s">
        <v>12624</v>
      </c>
      <c r="I814" s="1">
        <v>412.54167000000012</v>
      </c>
      <c r="J814" s="1">
        <v>311</v>
      </c>
      <c r="K814" s="1">
        <v>4.38</v>
      </c>
      <c r="L814" s="1">
        <v>344</v>
      </c>
      <c r="M814" s="1">
        <v>682.2106</v>
      </c>
      <c r="N814" s="1">
        <v>574.7198400000002</v>
      </c>
      <c r="O814" s="1">
        <v>351.52684349999998</v>
      </c>
      <c r="P814" s="1">
        <v>625.82300999999995</v>
      </c>
      <c r="Q814" s="1">
        <v>386.774</v>
      </c>
      <c r="R814" s="1">
        <v>1315.6358983466271</v>
      </c>
      <c r="S814" s="1">
        <v>57.291974757388317</v>
      </c>
      <c r="T814" s="1">
        <v>429.81</v>
      </c>
      <c r="U814" s="1">
        <v>133.76141000000001</v>
      </c>
      <c r="V814" s="1">
        <v>21</v>
      </c>
      <c r="W814" s="1">
        <v>0</v>
      </c>
      <c r="X814" s="1">
        <v>297</v>
      </c>
      <c r="Y814" s="1">
        <v>53.89</v>
      </c>
      <c r="Z814" s="1">
        <v>0</v>
      </c>
      <c r="AA814" s="1">
        <v>1198.186643910688</v>
      </c>
      <c r="AB814" s="1">
        <v>0</v>
      </c>
      <c r="AC814" s="1">
        <v>166.48032000000001</v>
      </c>
      <c r="AD814" s="1">
        <v>151.98374999999999</v>
      </c>
      <c r="AE814" s="1">
        <v>205.97859</v>
      </c>
      <c r="AF814" s="1">
        <v>3284.8598999999999</v>
      </c>
      <c r="AG814" s="1">
        <v>5388</v>
      </c>
      <c r="AH814" s="1">
        <v>101.39142029659691</v>
      </c>
      <c r="AI814" s="1">
        <v>90.115588119999998</v>
      </c>
      <c r="AJ814" s="1">
        <v>92.86708999999999</v>
      </c>
      <c r="AK814" s="1">
        <v>91</v>
      </c>
      <c r="AL814" s="1">
        <v>16772.228515625</v>
      </c>
      <c r="AM814" s="1">
        <v>14515.5185546875</v>
      </c>
      <c r="AN814" s="1">
        <v>2256.710205078125</v>
      </c>
      <c r="AO814" t="s">
        <v>13624</v>
      </c>
    </row>
    <row r="815" spans="1:41" x14ac:dyDescent="0.25">
      <c r="A815" s="1">
        <v>2015</v>
      </c>
      <c r="B815" t="s">
        <v>752</v>
      </c>
      <c r="C815" t="s">
        <v>6989</v>
      </c>
      <c r="D815" t="s">
        <v>7189</v>
      </c>
      <c r="E815" t="s">
        <v>7456</v>
      </c>
      <c r="F815" t="s">
        <v>8691</v>
      </c>
      <c r="G815" t="s">
        <v>10854</v>
      </c>
      <c r="H815" t="s">
        <v>12624</v>
      </c>
      <c r="I815" s="1">
        <v>1112.5245361328125</v>
      </c>
      <c r="J815" s="1">
        <v>4983.1064453125</v>
      </c>
      <c r="K815" s="1">
        <v>396.7010498046875</v>
      </c>
      <c r="L815" s="1">
        <v>434.33990478515625</v>
      </c>
      <c r="M815" s="1">
        <v>1381.0416259765625</v>
      </c>
      <c r="N815" s="1">
        <v>258.281005859375</v>
      </c>
      <c r="O815" s="1">
        <v>3033.169189453125</v>
      </c>
      <c r="P815" s="1">
        <v>2152.129638671875</v>
      </c>
      <c r="Q815" s="1">
        <v>243.90193176269531</v>
      </c>
      <c r="R815" s="1">
        <v>54.244228363037109</v>
      </c>
      <c r="S815" s="1">
        <v>2723.979736328125</v>
      </c>
      <c r="T815" s="1">
        <v>3000.250244140625</v>
      </c>
      <c r="U815" s="1">
        <v>26.754924774169922</v>
      </c>
      <c r="V815" s="1">
        <v>981.98590087890625</v>
      </c>
      <c r="W815" s="1">
        <v>679.83636474609375</v>
      </c>
      <c r="X815" s="1">
        <v>8003.4208984375</v>
      </c>
      <c r="Y815" s="1">
        <v>3010.75341796875</v>
      </c>
      <c r="Z815" s="1">
        <v>5664.654296875</v>
      </c>
      <c r="AA815" s="1">
        <v>26797.029296875</v>
      </c>
      <c r="AB815" s="1">
        <v>687.653076171875</v>
      </c>
      <c r="AC815" s="1">
        <v>6677.66259765625</v>
      </c>
      <c r="AD815" s="1">
        <v>2377.628662109375</v>
      </c>
      <c r="AE815" s="1">
        <v>2640.846923828125</v>
      </c>
      <c r="AF815" s="1">
        <v>6208.98388671875</v>
      </c>
      <c r="AG815" s="1">
        <v>24690.099609375</v>
      </c>
      <c r="AH815" s="1">
        <v>8730.982421875</v>
      </c>
      <c r="AI815" s="1">
        <v>26.791215896606445</v>
      </c>
      <c r="AJ815" s="1">
        <v>12370.96484375</v>
      </c>
      <c r="AK815" s="1">
        <v>325.75494384765625</v>
      </c>
      <c r="AL815" s="1">
        <v>129675.4765625</v>
      </c>
      <c r="AM815" s="1">
        <v>98308.265625</v>
      </c>
      <c r="AN815" s="1">
        <v>31367.208984375</v>
      </c>
      <c r="AO815" t="s">
        <v>13625</v>
      </c>
    </row>
    <row r="816" spans="1:41" x14ac:dyDescent="0.25">
      <c r="A816" s="1">
        <v>2015</v>
      </c>
      <c r="B816" t="s">
        <v>752</v>
      </c>
      <c r="C816" t="s">
        <v>6989</v>
      </c>
      <c r="D816" t="s">
        <v>7189</v>
      </c>
      <c r="E816" t="s">
        <v>7456</v>
      </c>
      <c r="F816" t="s">
        <v>8691</v>
      </c>
      <c r="G816" t="s">
        <v>10855</v>
      </c>
      <c r="H816" t="s">
        <v>12624</v>
      </c>
      <c r="I816" s="1">
        <v>942.60052000000007</v>
      </c>
      <c r="J816" s="1">
        <v>4222</v>
      </c>
      <c r="K816" s="1">
        <v>336.11</v>
      </c>
      <c r="L816" s="1">
        <v>368</v>
      </c>
      <c r="M816" s="1">
        <v>1170.1050765</v>
      </c>
      <c r="N816" s="1">
        <v>218.83185</v>
      </c>
      <c r="O816" s="1">
        <v>2569.8911280000011</v>
      </c>
      <c r="P816" s="1">
        <v>1823.4191499999999</v>
      </c>
      <c r="Q816" s="1">
        <v>206.649</v>
      </c>
      <c r="R816" s="1">
        <v>45.95910956626787</v>
      </c>
      <c r="S816" s="1">
        <v>2307.9263462927829</v>
      </c>
      <c r="T816" s="1">
        <v>2542</v>
      </c>
      <c r="U816" s="1">
        <v>22.66845</v>
      </c>
      <c r="V816" s="1">
        <v>832</v>
      </c>
      <c r="W816" s="1">
        <v>576</v>
      </c>
      <c r="X816" s="1">
        <v>6781</v>
      </c>
      <c r="Y816" s="1">
        <v>2550.8989999999999</v>
      </c>
      <c r="Z816" s="1">
        <v>4799.45</v>
      </c>
      <c r="AA816" s="1">
        <v>22704.122128353509</v>
      </c>
      <c r="AB816" s="1">
        <v>582.6227769649953</v>
      </c>
      <c r="AC816" s="1">
        <v>5657.7341399999304</v>
      </c>
      <c r="AD816" s="1">
        <v>2014.4760000000001</v>
      </c>
      <c r="AE816" s="1">
        <v>2237.4909499999999</v>
      </c>
      <c r="AF816" s="1">
        <v>5260.6402199999966</v>
      </c>
      <c r="AG816" s="1">
        <v>20919</v>
      </c>
      <c r="AH816" s="1">
        <v>7397.4352563333478</v>
      </c>
      <c r="AI816" s="1">
        <v>22.699197730000002</v>
      </c>
      <c r="AJ816" s="1">
        <v>10481.456809999991</v>
      </c>
      <c r="AK816" s="1">
        <v>276</v>
      </c>
      <c r="AL816" s="1">
        <v>109869.1796875</v>
      </c>
      <c r="AM816" s="1">
        <v>83292.921875</v>
      </c>
      <c r="AN816" s="1">
        <v>26576.267578125</v>
      </c>
      <c r="AO816" t="s">
        <v>13626</v>
      </c>
    </row>
    <row r="817" spans="1:41" x14ac:dyDescent="0.25">
      <c r="A817" s="1">
        <v>2015</v>
      </c>
      <c r="B817" t="s">
        <v>752</v>
      </c>
      <c r="C817" t="s">
        <v>6989</v>
      </c>
      <c r="D817" t="s">
        <v>7189</v>
      </c>
      <c r="E817" t="s">
        <v>7456</v>
      </c>
      <c r="F817" t="s">
        <v>8692</v>
      </c>
      <c r="G817" t="s">
        <v>10856</v>
      </c>
      <c r="H817" t="s">
        <v>12624</v>
      </c>
      <c r="I817" s="1">
        <v>536.2791748046875</v>
      </c>
      <c r="J817" s="1">
        <v>727.0472412109375</v>
      </c>
      <c r="K817" s="1">
        <v>69.742240905761719</v>
      </c>
      <c r="L817" s="1">
        <v>115.66661071777344</v>
      </c>
      <c r="M817" s="1">
        <v>1351.3033447265625</v>
      </c>
      <c r="N817" s="1">
        <v>1600.3572998046875</v>
      </c>
      <c r="O817" s="1">
        <v>507.820556640625</v>
      </c>
      <c r="P817" s="1">
        <v>2237.373291015625</v>
      </c>
      <c r="Q817" s="1">
        <v>523.7171630859375</v>
      </c>
      <c r="R817" s="1">
        <v>1223.737060546875</v>
      </c>
      <c r="S817" s="1">
        <v>226.46273803710938</v>
      </c>
      <c r="T817" s="1">
        <v>13.289856910705566</v>
      </c>
      <c r="U817" s="1">
        <v>148.99668884277344</v>
      </c>
      <c r="V817" s="1">
        <v>359.98281860351563</v>
      </c>
      <c r="W817" s="1">
        <v>287.98623657226563</v>
      </c>
      <c r="X817" s="1">
        <v>187.66316223144531</v>
      </c>
      <c r="Y817" s="1">
        <v>5544.1435546875</v>
      </c>
      <c r="Z817" s="1">
        <v>41.675388336181641</v>
      </c>
      <c r="AA817" s="1">
        <v>6017.611328125</v>
      </c>
      <c r="AB817" s="1">
        <v>89.349678039550781</v>
      </c>
      <c r="AC817" s="1">
        <v>953.0548095703125</v>
      </c>
      <c r="AD817" s="1">
        <v>1367.9925537109375</v>
      </c>
      <c r="AE817" s="1">
        <v>1626.3055419921875</v>
      </c>
      <c r="AF817" s="1">
        <v>838.92755126953125</v>
      </c>
      <c r="AG817" s="1">
        <v>7098.15283203125</v>
      </c>
      <c r="AH817" s="1">
        <v>1045.275634765625</v>
      </c>
      <c r="AI817" s="1">
        <v>450.08541870117188</v>
      </c>
      <c r="AJ817" s="1">
        <v>1640.4329833984375</v>
      </c>
      <c r="AK817" s="1">
        <v>56.653030395507813</v>
      </c>
      <c r="AL817" s="1">
        <v>36887.0859375</v>
      </c>
      <c r="AM817" s="1">
        <v>31233.4609375</v>
      </c>
      <c r="AN817" s="1">
        <v>5653.6240234375</v>
      </c>
      <c r="AO817" t="s">
        <v>13627</v>
      </c>
    </row>
    <row r="818" spans="1:41" x14ac:dyDescent="0.25">
      <c r="A818" s="1">
        <v>2015</v>
      </c>
      <c r="B818" t="s">
        <v>752</v>
      </c>
      <c r="C818" t="s">
        <v>6989</v>
      </c>
      <c r="D818" t="s">
        <v>7189</v>
      </c>
      <c r="E818" t="s">
        <v>7456</v>
      </c>
      <c r="F818" t="s">
        <v>8692</v>
      </c>
      <c r="G818" t="s">
        <v>10857</v>
      </c>
      <c r="H818" t="s">
        <v>12624</v>
      </c>
      <c r="I818" s="1">
        <v>454.36934000000002</v>
      </c>
      <c r="J818" s="1">
        <v>616</v>
      </c>
      <c r="K818" s="1">
        <v>59.09</v>
      </c>
      <c r="L818" s="1">
        <v>98</v>
      </c>
      <c r="M818" s="1">
        <v>1144.908858</v>
      </c>
      <c r="N818" s="1">
        <v>1355.9230399999999</v>
      </c>
      <c r="O818" s="1">
        <v>430.25741699999998</v>
      </c>
      <c r="P818" s="1">
        <v>1895.6429800000001</v>
      </c>
      <c r="Q818" s="1">
        <v>443.726</v>
      </c>
      <c r="R818" s="1">
        <v>1036.826764093265</v>
      </c>
      <c r="S818" s="1">
        <v>191.87343259931271</v>
      </c>
      <c r="T818" s="1">
        <v>11.26</v>
      </c>
      <c r="U818" s="1">
        <v>126.23933</v>
      </c>
      <c r="V818" s="1">
        <v>305</v>
      </c>
      <c r="W818" s="1">
        <v>244</v>
      </c>
      <c r="X818" s="1">
        <v>159</v>
      </c>
      <c r="Y818" s="1">
        <v>4697.3459999999995</v>
      </c>
      <c r="Z818" s="1">
        <v>35.31</v>
      </c>
      <c r="AA818" s="1">
        <v>5098.497569905503</v>
      </c>
      <c r="AB818" s="1">
        <v>75.702650745622321</v>
      </c>
      <c r="AC818" s="1">
        <v>807.4877500000041</v>
      </c>
      <c r="AD818" s="1">
        <v>1159.049</v>
      </c>
      <c r="AE818" s="1">
        <v>1377.9079899999999</v>
      </c>
      <c r="AF818" s="1">
        <v>710.79201999999975</v>
      </c>
      <c r="AG818" s="1">
        <v>6014</v>
      </c>
      <c r="AH818" s="1">
        <v>885.62301810088741</v>
      </c>
      <c r="AI818" s="1">
        <v>381.34057200697231</v>
      </c>
      <c r="AJ818" s="1">
        <v>1389.8776399999999</v>
      </c>
      <c r="AK818" s="1">
        <v>48</v>
      </c>
      <c r="AL818" s="1">
        <v>31253.05078125</v>
      </c>
      <c r="AM818" s="1">
        <v>26462.947265625</v>
      </c>
      <c r="AN818" s="1">
        <v>4790.1044921875</v>
      </c>
      <c r="AO818" t="s">
        <v>13628</v>
      </c>
    </row>
    <row r="819" spans="1:41" x14ac:dyDescent="0.25">
      <c r="A819" s="1">
        <v>2015</v>
      </c>
      <c r="B819" t="s">
        <v>752</v>
      </c>
      <c r="C819" t="s">
        <v>6989</v>
      </c>
      <c r="D819" t="s">
        <v>7189</v>
      </c>
      <c r="E819" t="s">
        <v>7456</v>
      </c>
      <c r="F819" t="s">
        <v>8693</v>
      </c>
      <c r="G819" t="s">
        <v>10858</v>
      </c>
      <c r="H819" t="s">
        <v>12624</v>
      </c>
      <c r="I819" s="1">
        <v>646.78070068359375</v>
      </c>
      <c r="J819" s="1">
        <v>227.79240417480469</v>
      </c>
      <c r="K819" s="1">
        <v>21.327507019042969</v>
      </c>
      <c r="L819" s="1">
        <v>33.047603607177734</v>
      </c>
      <c r="M819" s="1">
        <v>0</v>
      </c>
      <c r="N819" s="1">
        <v>399.43572998046875</v>
      </c>
      <c r="O819" s="1">
        <v>450.6302490234375</v>
      </c>
      <c r="P819" s="1">
        <v>797.5352783203125</v>
      </c>
      <c r="Q819" s="1">
        <v>307.09957885742188</v>
      </c>
      <c r="R819" s="1">
        <v>1394.5142822265625</v>
      </c>
      <c r="S819" s="1">
        <v>512.7760009765625</v>
      </c>
      <c r="T819" s="1">
        <v>336.14132690429688</v>
      </c>
      <c r="U819" s="1">
        <v>5.9947171211242676</v>
      </c>
      <c r="V819" s="1">
        <v>369.42498779296875</v>
      </c>
      <c r="W819" s="1">
        <v>108.58497619628906</v>
      </c>
      <c r="X819" s="1">
        <v>518.13922119140625</v>
      </c>
      <c r="Y819" s="1">
        <v>8531.916015625</v>
      </c>
      <c r="Z819" s="1">
        <v>186.51948547363281</v>
      </c>
      <c r="AA819" s="1">
        <v>3953.01611328125</v>
      </c>
      <c r="AB819" s="1">
        <v>27.038516998291016</v>
      </c>
      <c r="AC819" s="1">
        <v>412.76165771484375</v>
      </c>
      <c r="AD819" s="1">
        <v>852.3369140625</v>
      </c>
      <c r="AE819" s="1">
        <v>372.63442993164063</v>
      </c>
      <c r="AF819" s="1">
        <v>839.63079833984375</v>
      </c>
      <c r="AG819" s="1">
        <v>6463.1669921875</v>
      </c>
      <c r="AH819" s="1">
        <v>1892.7303466796875</v>
      </c>
      <c r="AI819" s="1">
        <v>92.237907409667969</v>
      </c>
      <c r="AJ819" s="1">
        <v>2869.4287109375</v>
      </c>
      <c r="AK819" s="1">
        <v>20.064615249633789</v>
      </c>
      <c r="AL819" s="1">
        <v>32642.708984375</v>
      </c>
      <c r="AM819" s="1">
        <v>27810.69921875</v>
      </c>
      <c r="AN819" s="1">
        <v>4832.00732421875</v>
      </c>
      <c r="AO819" t="s">
        <v>13629</v>
      </c>
    </row>
    <row r="820" spans="1:41" x14ac:dyDescent="0.25">
      <c r="A820" s="1">
        <v>2015</v>
      </c>
      <c r="B820" t="s">
        <v>752</v>
      </c>
      <c r="C820" t="s">
        <v>6989</v>
      </c>
      <c r="D820" t="s">
        <v>7189</v>
      </c>
      <c r="E820" t="s">
        <v>7456</v>
      </c>
      <c r="F820" t="s">
        <v>8693</v>
      </c>
      <c r="G820" t="s">
        <v>10859</v>
      </c>
      <c r="H820" t="s">
        <v>12624</v>
      </c>
      <c r="I820" s="1">
        <v>547.9931600000001</v>
      </c>
      <c r="J820" s="1">
        <v>193</v>
      </c>
      <c r="K820" s="1">
        <v>18.07</v>
      </c>
      <c r="L820" s="1">
        <v>28</v>
      </c>
      <c r="M820" s="1">
        <v>0</v>
      </c>
      <c r="N820" s="1">
        <v>338.42700000000002</v>
      </c>
      <c r="O820" s="1">
        <v>381.8021865</v>
      </c>
      <c r="P820" s="1">
        <v>675.72189000000003</v>
      </c>
      <c r="Q820" s="1">
        <v>260.19400000000002</v>
      </c>
      <c r="R820" s="1">
        <v>1181.5199315363759</v>
      </c>
      <c r="S820" s="1">
        <v>434.455973443299</v>
      </c>
      <c r="T820" s="1">
        <v>284.8</v>
      </c>
      <c r="U820" s="1">
        <v>5.0791000000000004</v>
      </c>
      <c r="V820" s="1">
        <v>313</v>
      </c>
      <c r="W820" s="1">
        <v>92</v>
      </c>
      <c r="X820" s="1">
        <v>439</v>
      </c>
      <c r="Y820" s="1">
        <v>7228.7740000000003</v>
      </c>
      <c r="Z820" s="1">
        <v>158.03100000000001</v>
      </c>
      <c r="AA820" s="1">
        <v>3349.242927782851</v>
      </c>
      <c r="AB820" s="1">
        <v>22.90872678760131</v>
      </c>
      <c r="AC820" s="1">
        <v>349.71754999999911</v>
      </c>
      <c r="AD820" s="1">
        <v>722.15324999999996</v>
      </c>
      <c r="AE820" s="1">
        <v>315.71924000000013</v>
      </c>
      <c r="AF820" s="1">
        <v>711.38783000000024</v>
      </c>
      <c r="AG820" s="1">
        <v>5476</v>
      </c>
      <c r="AH820" s="1">
        <v>1603.6398108135229</v>
      </c>
      <c r="AI820" s="1">
        <v>78.149733857000001</v>
      </c>
      <c r="AJ820" s="1">
        <v>2431.1598199999989</v>
      </c>
      <c r="AK820" s="1">
        <v>17</v>
      </c>
      <c r="AL820" s="1">
        <v>27656.951171875</v>
      </c>
      <c r="AM820" s="1">
        <v>23562.96875</v>
      </c>
      <c r="AN820" s="1">
        <v>4093.979736328125</v>
      </c>
      <c r="AO820" t="s">
        <v>13630</v>
      </c>
    </row>
    <row r="821" spans="1:41" x14ac:dyDescent="0.25">
      <c r="A821" s="1">
        <v>2015</v>
      </c>
      <c r="B821" t="s">
        <v>752</v>
      </c>
      <c r="C821" t="s">
        <v>6989</v>
      </c>
      <c r="D821" t="s">
        <v>7189</v>
      </c>
      <c r="E821" t="s">
        <v>7456</v>
      </c>
      <c r="F821" t="s">
        <v>8694</v>
      </c>
      <c r="G821" t="s">
        <v>10860</v>
      </c>
      <c r="H821" t="s">
        <v>12624</v>
      </c>
      <c r="I821" s="1">
        <v>151.576171875</v>
      </c>
      <c r="J821" s="1">
        <v>53.112216949462891</v>
      </c>
      <c r="K821" s="1">
        <v>157.09413146972656</v>
      </c>
      <c r="L821" s="1"/>
      <c r="M821" s="1">
        <v>156.25164794921875</v>
      </c>
      <c r="N821" s="1">
        <v>0</v>
      </c>
      <c r="O821" s="1">
        <v>267.70526123046875</v>
      </c>
      <c r="P821" s="1">
        <v>8.1882400512695313</v>
      </c>
      <c r="Q821" s="1">
        <v>0</v>
      </c>
      <c r="R821" s="1">
        <v>315.974853515625</v>
      </c>
      <c r="S821" s="1">
        <v>126.46836853027344</v>
      </c>
      <c r="T821" s="1">
        <v>0</v>
      </c>
      <c r="U821" s="1">
        <v>118.51606750488281</v>
      </c>
      <c r="V821" s="1">
        <v>146.35366821289063</v>
      </c>
      <c r="W821" s="1">
        <v>10.622443199157715</v>
      </c>
      <c r="X821" s="1">
        <v>0</v>
      </c>
      <c r="Y821" s="1">
        <v>4088.2646484375</v>
      </c>
      <c r="Z821" s="1">
        <v>0</v>
      </c>
      <c r="AA821" s="1">
        <v>1977.96044921875</v>
      </c>
      <c r="AB821" s="1">
        <v>276.273681640625</v>
      </c>
      <c r="AC821" s="1">
        <v>339.97012329101563</v>
      </c>
      <c r="AD821" s="1">
        <v>20.969882965087891</v>
      </c>
      <c r="AE821" s="1">
        <v>218.81559753417969</v>
      </c>
      <c r="AF821" s="1">
        <v>122.74823760986328</v>
      </c>
      <c r="AG821" s="1">
        <v>8029.38720703125</v>
      </c>
      <c r="AH821" s="1">
        <v>1036.1171875</v>
      </c>
      <c r="AI821" s="1">
        <v>358.11984252929688</v>
      </c>
      <c r="AJ821" s="1">
        <v>668.2862548828125</v>
      </c>
      <c r="AK821" s="1">
        <v>95.60198974609375</v>
      </c>
      <c r="AL821" s="1">
        <v>18744.376953125</v>
      </c>
      <c r="AM821" s="1">
        <v>16239.1533203125</v>
      </c>
      <c r="AN821" s="1">
        <v>2505.224609375</v>
      </c>
      <c r="AO821" t="s">
        <v>13631</v>
      </c>
    </row>
    <row r="822" spans="1:41" x14ac:dyDescent="0.25">
      <c r="A822" s="1">
        <v>2015</v>
      </c>
      <c r="B822" t="s">
        <v>752</v>
      </c>
      <c r="C822" t="s">
        <v>6989</v>
      </c>
      <c r="D822" t="s">
        <v>7189</v>
      </c>
      <c r="E822" t="s">
        <v>7456</v>
      </c>
      <c r="F822" t="s">
        <v>8694</v>
      </c>
      <c r="G822" t="s">
        <v>10861</v>
      </c>
      <c r="H822" t="s">
        <v>12624</v>
      </c>
      <c r="I822" s="1">
        <v>128.42483999999999</v>
      </c>
      <c r="J822" s="1">
        <v>45</v>
      </c>
      <c r="K822" s="1">
        <v>133.1</v>
      </c>
      <c r="L822" s="1"/>
      <c r="M822" s="1">
        <v>132.38619</v>
      </c>
      <c r="N822" s="1">
        <v>0</v>
      </c>
      <c r="O822" s="1">
        <v>226.81668450000001</v>
      </c>
      <c r="P822" s="1">
        <v>6.9375900000000001</v>
      </c>
      <c r="Q822" s="1">
        <v>0</v>
      </c>
      <c r="R822" s="1">
        <v>267.71370713637458</v>
      </c>
      <c r="S822" s="1">
        <v>107.1519295670105</v>
      </c>
      <c r="T822" s="1">
        <v>0</v>
      </c>
      <c r="U822" s="1">
        <v>100.41424000000001</v>
      </c>
      <c r="V822" s="1">
        <v>124</v>
      </c>
      <c r="W822" s="1">
        <v>9</v>
      </c>
      <c r="X822" s="1">
        <v>0</v>
      </c>
      <c r="Y822" s="1">
        <v>3463.8339999999998</v>
      </c>
      <c r="Z822" s="1">
        <v>0</v>
      </c>
      <c r="AA822" s="1">
        <v>1675.8520376027991</v>
      </c>
      <c r="AB822" s="1">
        <v>234.07638811065181</v>
      </c>
      <c r="AC822" s="1">
        <v>288.04398999999989</v>
      </c>
      <c r="AD822" s="1">
        <v>17.766999999999999</v>
      </c>
      <c r="AE822" s="1">
        <v>185.3942900000001</v>
      </c>
      <c r="AF822" s="1">
        <v>104</v>
      </c>
      <c r="AG822" s="1">
        <v>6803</v>
      </c>
      <c r="AH822" s="1">
        <v>877.86347062920902</v>
      </c>
      <c r="AI822" s="1">
        <v>303.42158489000008</v>
      </c>
      <c r="AJ822" s="1">
        <v>566.21399999999983</v>
      </c>
      <c r="AK822" s="1">
        <v>81</v>
      </c>
      <c r="AL822" s="1">
        <v>15881.412109375</v>
      </c>
      <c r="AM822" s="1">
        <v>13758.8291015625</v>
      </c>
      <c r="AN822" s="1">
        <v>2122.58349609375</v>
      </c>
      <c r="AO822" t="s">
        <v>13632</v>
      </c>
    </row>
    <row r="823" spans="1:41" x14ac:dyDescent="0.25">
      <c r="A823" s="1">
        <v>2015</v>
      </c>
      <c r="B823" t="s">
        <v>752</v>
      </c>
      <c r="C823" t="s">
        <v>6989</v>
      </c>
      <c r="D823" t="s">
        <v>7189</v>
      </c>
      <c r="E823" t="s">
        <v>7456</v>
      </c>
      <c r="F823" t="s">
        <v>8695</v>
      </c>
      <c r="G823" t="s">
        <v>10862</v>
      </c>
      <c r="H823" t="s">
        <v>12624</v>
      </c>
      <c r="I823" s="1">
        <v>326.9542236328125</v>
      </c>
      <c r="J823" s="1">
        <v>741.21051025390625</v>
      </c>
      <c r="K823" s="1">
        <v>611.03839111328125</v>
      </c>
      <c r="L823" s="1">
        <v>168.77882385253906</v>
      </c>
      <c r="M823" s="1">
        <v>0</v>
      </c>
      <c r="N823" s="1">
        <v>940.27606201171875</v>
      </c>
      <c r="O823" s="1">
        <v>118.26755523681641</v>
      </c>
      <c r="P823" s="1">
        <v>694.27655029296875</v>
      </c>
      <c r="Q823" s="1">
        <v>0</v>
      </c>
      <c r="R823" s="1">
        <v>9.8900508880615234</v>
      </c>
      <c r="S823" s="1">
        <v>15.725027084350586</v>
      </c>
      <c r="T823" s="1">
        <v>1106.1505126953125</v>
      </c>
      <c r="U823" s="1">
        <v>82.115547180175781</v>
      </c>
      <c r="V823" s="1">
        <v>1.1802715063095093</v>
      </c>
      <c r="W823" s="1">
        <v>68.45574951171875</v>
      </c>
      <c r="X823" s="1">
        <v>1803.454833984375</v>
      </c>
      <c r="Y823" s="1">
        <v>595.69482421875</v>
      </c>
      <c r="Z823" s="1">
        <v>734.761474609375</v>
      </c>
      <c r="AA823" s="1">
        <v>7149.9658203125</v>
      </c>
      <c r="AB823" s="1">
        <v>0</v>
      </c>
      <c r="AC823" s="1">
        <v>354.34140014648438</v>
      </c>
      <c r="AD823" s="1">
        <v>1751.8050537109375</v>
      </c>
      <c r="AE823" s="1">
        <v>2358.560546875</v>
      </c>
      <c r="AF823" s="1">
        <v>4023.205810546875</v>
      </c>
      <c r="AG823" s="1">
        <v>13337.068359375</v>
      </c>
      <c r="AH823" s="1">
        <v>0</v>
      </c>
      <c r="AI823" s="1">
        <v>0</v>
      </c>
      <c r="AJ823" s="1">
        <v>43.898204803466797</v>
      </c>
      <c r="AK823" s="1">
        <v>203.00669860839844</v>
      </c>
      <c r="AL823" s="1">
        <v>37240.0859375</v>
      </c>
      <c r="AM823" s="1">
        <v>31562.1796875</v>
      </c>
      <c r="AN823" s="1">
        <v>5677.90380859375</v>
      </c>
      <c r="AO823" t="s">
        <v>13633</v>
      </c>
    </row>
    <row r="824" spans="1:41" x14ac:dyDescent="0.25">
      <c r="A824" s="1">
        <v>2015</v>
      </c>
      <c r="B824" t="s">
        <v>752</v>
      </c>
      <c r="C824" t="s">
        <v>6989</v>
      </c>
      <c r="D824" t="s">
        <v>7189</v>
      </c>
      <c r="E824" t="s">
        <v>7456</v>
      </c>
      <c r="F824" t="s">
        <v>8695</v>
      </c>
      <c r="G824" t="s">
        <v>10863</v>
      </c>
      <c r="H824" t="s">
        <v>12624</v>
      </c>
      <c r="I824" s="1">
        <v>277.01611000000003</v>
      </c>
      <c r="J824" s="1">
        <v>628</v>
      </c>
      <c r="K824" s="1">
        <v>517.71</v>
      </c>
      <c r="L824" s="1">
        <v>143</v>
      </c>
      <c r="M824" s="1">
        <v>0</v>
      </c>
      <c r="N824" s="1">
        <v>796.66083999999989</v>
      </c>
      <c r="O824" s="1">
        <v>100.203684</v>
      </c>
      <c r="P824" s="1">
        <v>588.23458999999991</v>
      </c>
      <c r="Q824" s="1">
        <v>0</v>
      </c>
      <c r="R824" s="1">
        <v>8.3794709857815697</v>
      </c>
      <c r="S824" s="1">
        <v>13.32322840962199</v>
      </c>
      <c r="T824" s="1">
        <v>937.2</v>
      </c>
      <c r="U824" s="1">
        <v>69.573440000000005</v>
      </c>
      <c r="V824" s="1">
        <v>1</v>
      </c>
      <c r="W824" s="1">
        <v>58</v>
      </c>
      <c r="X824" s="1">
        <v>1528</v>
      </c>
      <c r="Y824" s="1">
        <v>504.71</v>
      </c>
      <c r="Z824" s="1">
        <v>622.53599999999994</v>
      </c>
      <c r="AA824" s="1">
        <v>6057.8991049465576</v>
      </c>
      <c r="AB824" s="1">
        <v>0</v>
      </c>
      <c r="AC824" s="1">
        <v>300.22023999999982</v>
      </c>
      <c r="AD824" s="1">
        <v>1484.239</v>
      </c>
      <c r="AE824" s="1">
        <v>1998.32026</v>
      </c>
      <c r="AF824" s="1">
        <v>3408.7122099999988</v>
      </c>
      <c r="AG824" s="1">
        <v>11300</v>
      </c>
      <c r="AH824" s="1">
        <v>0</v>
      </c>
      <c r="AI824" s="1">
        <v>0</v>
      </c>
      <c r="AJ824" s="1">
        <v>37.193309999999997</v>
      </c>
      <c r="AK824" s="1">
        <v>172</v>
      </c>
      <c r="AL824" s="1">
        <v>31552.1328125</v>
      </c>
      <c r="AM824" s="1">
        <v>26741.455078125</v>
      </c>
      <c r="AN824" s="1">
        <v>4810.67578125</v>
      </c>
      <c r="AO824" t="s">
        <v>13634</v>
      </c>
    </row>
    <row r="825" spans="1:41" x14ac:dyDescent="0.25">
      <c r="A825" s="1">
        <v>2015</v>
      </c>
      <c r="B825" t="s">
        <v>752</v>
      </c>
      <c r="C825" t="s">
        <v>6989</v>
      </c>
      <c r="D825" t="s">
        <v>7189</v>
      </c>
      <c r="E825" t="s">
        <v>7456</v>
      </c>
      <c r="F825" t="s">
        <v>8696</v>
      </c>
      <c r="G825" t="s">
        <v>10864</v>
      </c>
      <c r="H825" t="s">
        <v>12624</v>
      </c>
      <c r="I825" s="1">
        <v>798.5703125</v>
      </c>
      <c r="J825" s="1">
        <v>1753.8834228515625</v>
      </c>
      <c r="K825" s="1">
        <v>160.54052734375</v>
      </c>
      <c r="L825" s="1"/>
      <c r="M825" s="1">
        <v>0</v>
      </c>
      <c r="N825" s="1">
        <v>0</v>
      </c>
      <c r="O825" s="1">
        <v>29.149620056152344</v>
      </c>
      <c r="P825" s="1">
        <v>399.35360717773438</v>
      </c>
      <c r="Q825" s="1">
        <v>361.88186645507813</v>
      </c>
      <c r="R825" s="1">
        <v>498.53399658203125</v>
      </c>
      <c r="S825" s="1">
        <v>109.70991516113281</v>
      </c>
      <c r="T825" s="1">
        <v>185.16099548339844</v>
      </c>
      <c r="U825" s="1">
        <v>0</v>
      </c>
      <c r="V825" s="1">
        <v>42.489772796630859</v>
      </c>
      <c r="W825" s="1">
        <v>0</v>
      </c>
      <c r="X825" s="1">
        <v>503.97592163085938</v>
      </c>
      <c r="Y825" s="1">
        <v>360.26016235351563</v>
      </c>
      <c r="Z825" s="1">
        <v>323.6929931640625</v>
      </c>
      <c r="AA825" s="1">
        <v>6928.12744140625</v>
      </c>
      <c r="AB825" s="1">
        <v>0</v>
      </c>
      <c r="AC825" s="1">
        <v>226.11973571777344</v>
      </c>
      <c r="AD825" s="1">
        <v>3399.921875</v>
      </c>
      <c r="AE825" s="1">
        <v>3598.142333984375</v>
      </c>
      <c r="AF825" s="1">
        <v>2149.42724609375</v>
      </c>
      <c r="AG825" s="1">
        <v>16539.14453125</v>
      </c>
      <c r="AH825" s="1">
        <v>1121.3756103515625</v>
      </c>
      <c r="AI825" s="1">
        <v>0</v>
      </c>
      <c r="AJ825" s="1">
        <v>3422.01611328125</v>
      </c>
      <c r="AK825" s="1">
        <v>501.61538696289063</v>
      </c>
      <c r="AL825" s="1">
        <v>43413.09375</v>
      </c>
      <c r="AM825" s="1">
        <v>37401.640625</v>
      </c>
      <c r="AN825" s="1">
        <v>6011.44970703125</v>
      </c>
      <c r="AO825" t="s">
        <v>13635</v>
      </c>
    </row>
    <row r="826" spans="1:41" x14ac:dyDescent="0.25">
      <c r="A826" s="1">
        <v>2015</v>
      </c>
      <c r="B826" t="s">
        <v>752</v>
      </c>
      <c r="C826" t="s">
        <v>6989</v>
      </c>
      <c r="D826" t="s">
        <v>7189</v>
      </c>
      <c r="E826" t="s">
        <v>7456</v>
      </c>
      <c r="F826" t="s">
        <v>8696</v>
      </c>
      <c r="G826" t="s">
        <v>10865</v>
      </c>
      <c r="H826" t="s">
        <v>12624</v>
      </c>
      <c r="I826" s="1">
        <v>676.59881000000019</v>
      </c>
      <c r="J826" s="1">
        <v>1486</v>
      </c>
      <c r="K826" s="1">
        <v>136.02000000000001</v>
      </c>
      <c r="L826" s="1"/>
      <c r="M826" s="1">
        <v>0</v>
      </c>
      <c r="N826" s="1">
        <v>0</v>
      </c>
      <c r="O826" s="1">
        <v>24.697386000000002</v>
      </c>
      <c r="P826" s="1">
        <v>338.35741999999999</v>
      </c>
      <c r="Q826" s="1">
        <v>306.60899999999998</v>
      </c>
      <c r="R826" s="1">
        <v>422.38923842141878</v>
      </c>
      <c r="S826" s="1">
        <v>92.953114930584192</v>
      </c>
      <c r="T826" s="1">
        <v>156.88</v>
      </c>
      <c r="U826" s="1">
        <v>0</v>
      </c>
      <c r="V826" s="1">
        <v>36</v>
      </c>
      <c r="W826" s="1">
        <v>0</v>
      </c>
      <c r="X826" s="1">
        <v>427</v>
      </c>
      <c r="Y826" s="1">
        <v>305.23500000000001</v>
      </c>
      <c r="Z826" s="1">
        <v>274.25299999999999</v>
      </c>
      <c r="AA826" s="1">
        <v>5869.9436874980802</v>
      </c>
      <c r="AB826" s="1">
        <v>0</v>
      </c>
      <c r="AC826" s="1">
        <v>191.58280999999991</v>
      </c>
      <c r="AD826" s="1">
        <v>2880.627</v>
      </c>
      <c r="AE826" s="1">
        <v>3048.5716699999989</v>
      </c>
      <c r="AF826" s="1">
        <v>1821.12943</v>
      </c>
      <c r="AG826" s="1">
        <v>14013</v>
      </c>
      <c r="AH826" s="1">
        <v>950.09968455888668</v>
      </c>
      <c r="AI826" s="1">
        <v>0</v>
      </c>
      <c r="AJ826" s="1">
        <v>2899.3465200000001</v>
      </c>
      <c r="AK826" s="1">
        <v>425</v>
      </c>
      <c r="AL826" s="1">
        <v>36782.296875</v>
      </c>
      <c r="AM826" s="1">
        <v>31689.015625</v>
      </c>
      <c r="AN826" s="1">
        <v>5093.27734375</v>
      </c>
      <c r="AO826" t="s">
        <v>13636</v>
      </c>
    </row>
    <row r="827" spans="1:41" x14ac:dyDescent="0.25">
      <c r="A827" s="1">
        <v>2015</v>
      </c>
      <c r="B827" t="s">
        <v>752</v>
      </c>
      <c r="C827" t="s">
        <v>6989</v>
      </c>
      <c r="D827" t="s">
        <v>7189</v>
      </c>
      <c r="E827" t="s">
        <v>7457</v>
      </c>
      <c r="F827" t="s">
        <v>8697</v>
      </c>
      <c r="G827" t="s">
        <v>10866</v>
      </c>
      <c r="H827" t="s">
        <v>12624</v>
      </c>
      <c r="I827" s="1">
        <v>745.8414306640625</v>
      </c>
      <c r="J827" s="1">
        <v>20.064615249633789</v>
      </c>
      <c r="K827" s="1">
        <v>24.667675018310547</v>
      </c>
      <c r="L827" s="1"/>
      <c r="M827" s="1"/>
      <c r="N827" s="1">
        <v>0</v>
      </c>
      <c r="O827" s="1">
        <v>97.59088134765625</v>
      </c>
      <c r="P827" s="1">
        <v>0</v>
      </c>
      <c r="Q827" s="1">
        <v>0</v>
      </c>
      <c r="R827" s="1">
        <v>0</v>
      </c>
      <c r="S827" s="1"/>
      <c r="T827" s="1"/>
      <c r="U827" s="1"/>
      <c r="V827" s="1">
        <v>190.02371215820313</v>
      </c>
      <c r="W827" s="1">
        <v>1311.2816162109375</v>
      </c>
      <c r="X827" s="1"/>
      <c r="Y827" s="1"/>
      <c r="Z827" s="1">
        <v>0</v>
      </c>
      <c r="AA827" s="1">
        <v>0</v>
      </c>
      <c r="AB827" s="1">
        <v>0</v>
      </c>
      <c r="AC827" s="1">
        <v>0</v>
      </c>
      <c r="AD827" s="1">
        <v>156.95603942871094</v>
      </c>
      <c r="AE827" s="1">
        <v>0</v>
      </c>
      <c r="AF827" s="1">
        <v>1302.22021484375</v>
      </c>
      <c r="AG827" s="1">
        <v>3495.964111328125</v>
      </c>
      <c r="AH827" s="1">
        <v>271.25784301757813</v>
      </c>
      <c r="AI827" s="1">
        <v>35.371650695800781</v>
      </c>
      <c r="AJ827" s="1">
        <v>0</v>
      </c>
      <c r="AK827" s="1"/>
      <c r="AL827" s="1">
        <v>7651.23974609375</v>
      </c>
      <c r="AM827" s="1">
        <v>5754.1142578125</v>
      </c>
      <c r="AN827" s="1">
        <v>1897.125732421875</v>
      </c>
      <c r="AO827" t="s">
        <v>13637</v>
      </c>
    </row>
    <row r="828" spans="1:41" x14ac:dyDescent="0.25">
      <c r="A828" s="1">
        <v>2015</v>
      </c>
      <c r="B828" t="s">
        <v>752</v>
      </c>
      <c r="C828" t="s">
        <v>6989</v>
      </c>
      <c r="D828" t="s">
        <v>7189</v>
      </c>
      <c r="E828" t="s">
        <v>7457</v>
      </c>
      <c r="F828" t="s">
        <v>8697</v>
      </c>
      <c r="G828" t="s">
        <v>10867</v>
      </c>
      <c r="H828" t="s">
        <v>12624</v>
      </c>
      <c r="I828" s="1">
        <v>631.92360153592199</v>
      </c>
      <c r="J828" s="1">
        <v>17</v>
      </c>
      <c r="K828" s="1">
        <v>20.9</v>
      </c>
      <c r="L828" s="1"/>
      <c r="M828" s="1"/>
      <c r="N828" s="1">
        <v>0</v>
      </c>
      <c r="O828" s="1">
        <v>82.685110000000009</v>
      </c>
      <c r="P828" s="1">
        <v>0</v>
      </c>
      <c r="Q828" s="1">
        <v>0</v>
      </c>
      <c r="R828" s="1">
        <v>0</v>
      </c>
      <c r="S828" s="1"/>
      <c r="T828" s="1"/>
      <c r="U828" s="1"/>
      <c r="V828" s="1">
        <v>161</v>
      </c>
      <c r="W828" s="1">
        <v>1111</v>
      </c>
      <c r="X828" s="1"/>
      <c r="Y828" s="1"/>
      <c r="Z828" s="1">
        <v>0</v>
      </c>
      <c r="AA828" s="1">
        <v>0</v>
      </c>
      <c r="AB828" s="1">
        <v>0</v>
      </c>
      <c r="AC828" s="1">
        <v>0</v>
      </c>
      <c r="AD828" s="1">
        <v>132.983</v>
      </c>
      <c r="AE828" s="1">
        <v>0</v>
      </c>
      <c r="AF828" s="1">
        <v>1103.32259</v>
      </c>
      <c r="AG828" s="1">
        <v>2962</v>
      </c>
      <c r="AH828" s="1">
        <v>229.82664</v>
      </c>
      <c r="AI828" s="1">
        <v>29.969079730000001</v>
      </c>
      <c r="AJ828" s="1">
        <v>0</v>
      </c>
      <c r="AK828" s="1"/>
      <c r="AL828" s="1">
        <v>6482.6103515625</v>
      </c>
      <c r="AM828" s="1">
        <v>4875.24609375</v>
      </c>
      <c r="AN828" s="1">
        <v>1607.3638916015625</v>
      </c>
      <c r="AO828" t="s">
        <v>13638</v>
      </c>
    </row>
    <row r="829" spans="1:41" x14ac:dyDescent="0.25">
      <c r="A829" s="1">
        <v>2015</v>
      </c>
      <c r="B829" t="s">
        <v>752</v>
      </c>
      <c r="C829" t="s">
        <v>6989</v>
      </c>
      <c r="D829" t="s">
        <v>7189</v>
      </c>
      <c r="E829" t="s">
        <v>7457</v>
      </c>
      <c r="F829" t="s">
        <v>8698</v>
      </c>
      <c r="G829" t="s">
        <v>10868</v>
      </c>
      <c r="H829" t="s">
        <v>12624</v>
      </c>
      <c r="I829" s="1">
        <v>213.90560913085938</v>
      </c>
      <c r="J829" s="1">
        <v>50.751674652099609</v>
      </c>
      <c r="K829" s="1">
        <v>15.190093994140625</v>
      </c>
      <c r="L829" s="1">
        <v>14.163257598876953</v>
      </c>
      <c r="M829" s="1">
        <v>2164.617919921875</v>
      </c>
      <c r="N829" s="1">
        <v>457.13772583007813</v>
      </c>
      <c r="O829" s="1">
        <v>143.88681030273438</v>
      </c>
      <c r="P829" s="1">
        <v>0.78279149532318115</v>
      </c>
      <c r="Q829" s="1">
        <v>0</v>
      </c>
      <c r="R829" s="1">
        <v>110.66163635253906</v>
      </c>
      <c r="S829" s="1">
        <v>952.7021484375</v>
      </c>
      <c r="T829" s="1">
        <v>9.7254371643066406</v>
      </c>
      <c r="U829" s="1">
        <v>-0.79711997509002686</v>
      </c>
      <c r="V829" s="1">
        <v>87.340087890625</v>
      </c>
      <c r="W829" s="1">
        <v>89.700637817382813</v>
      </c>
      <c r="X829" s="1">
        <v>115.66661071777344</v>
      </c>
      <c r="Y829" s="1">
        <v>2113.508544921875</v>
      </c>
      <c r="Z829" s="1">
        <v>0</v>
      </c>
      <c r="AA829" s="1">
        <v>6384.634765625</v>
      </c>
      <c r="AB829" s="1">
        <v>0</v>
      </c>
      <c r="AC829" s="1">
        <v>0</v>
      </c>
      <c r="AD829" s="1">
        <v>93.514091491699219</v>
      </c>
      <c r="AE829" s="1">
        <v>169.51797485351563</v>
      </c>
      <c r="AF829" s="1">
        <v>1206.336669921875</v>
      </c>
      <c r="AG829" s="1">
        <v>7301.15966796875</v>
      </c>
      <c r="AH829" s="1">
        <v>745.96539306640625</v>
      </c>
      <c r="AI829" s="1">
        <v>54.92718505859375</v>
      </c>
      <c r="AJ829" s="1">
        <v>360.11126708984375</v>
      </c>
      <c r="AK829" s="1"/>
      <c r="AL829" s="1">
        <v>22855.111328125</v>
      </c>
      <c r="AM829" s="1">
        <v>18469.21484375</v>
      </c>
      <c r="AN829" s="1">
        <v>4385.896484375</v>
      </c>
      <c r="AO829" t="s">
        <v>13639</v>
      </c>
    </row>
    <row r="830" spans="1:41" x14ac:dyDescent="0.25">
      <c r="A830" s="1">
        <v>2015</v>
      </c>
      <c r="B830" t="s">
        <v>752</v>
      </c>
      <c r="C830" t="s">
        <v>6989</v>
      </c>
      <c r="D830" t="s">
        <v>7189</v>
      </c>
      <c r="E830" t="s">
        <v>7457</v>
      </c>
      <c r="F830" t="s">
        <v>8698</v>
      </c>
      <c r="G830" t="s">
        <v>10869</v>
      </c>
      <c r="H830" t="s">
        <v>12624</v>
      </c>
      <c r="I830" s="1">
        <v>181.23424000000011</v>
      </c>
      <c r="J830" s="1">
        <v>43</v>
      </c>
      <c r="K830" s="1">
        <v>12.87</v>
      </c>
      <c r="L830" s="1">
        <v>12</v>
      </c>
      <c r="M830" s="1">
        <v>1834</v>
      </c>
      <c r="N830" s="1">
        <v>387.31574000000018</v>
      </c>
      <c r="O830" s="1">
        <v>121.9099245</v>
      </c>
      <c r="P830" s="1">
        <v>0.66322999999999999</v>
      </c>
      <c r="Q830" s="1">
        <v>0</v>
      </c>
      <c r="R830" s="1">
        <v>93.759477464365702</v>
      </c>
      <c r="S830" s="1">
        <v>807.18897742687261</v>
      </c>
      <c r="T830" s="1">
        <v>8.24</v>
      </c>
      <c r="U830" s="1">
        <v>-0.67537000000000003</v>
      </c>
      <c r="V830" s="1">
        <v>74</v>
      </c>
      <c r="W830" s="1">
        <v>76</v>
      </c>
      <c r="X830" s="1">
        <v>98</v>
      </c>
      <c r="Y830" s="1">
        <v>1790.6969999999999</v>
      </c>
      <c r="Z830" s="1">
        <v>0</v>
      </c>
      <c r="AA830" s="1">
        <v>5409.4626845701414</v>
      </c>
      <c r="AB830" s="1">
        <v>0</v>
      </c>
      <c r="AC830" s="1">
        <v>0</v>
      </c>
      <c r="AD830" s="1">
        <v>79.230999999999995</v>
      </c>
      <c r="AE830" s="1">
        <v>143.62625</v>
      </c>
      <c r="AF830" s="1">
        <v>1022.0839999999999</v>
      </c>
      <c r="AG830" s="1">
        <v>6186</v>
      </c>
      <c r="AH830" s="1">
        <v>632.02863845715569</v>
      </c>
      <c r="AI830" s="1">
        <v>46.537754640000003</v>
      </c>
      <c r="AJ830" s="1">
        <v>305.10883000000001</v>
      </c>
      <c r="AK830" s="1"/>
      <c r="AL830" s="1">
        <v>19364.283203125</v>
      </c>
      <c r="AM830" s="1">
        <v>15648.2763671875</v>
      </c>
      <c r="AN830" s="1">
        <v>3716.00634765625</v>
      </c>
      <c r="AO830" t="s">
        <v>13640</v>
      </c>
    </row>
    <row r="831" spans="1:41" x14ac:dyDescent="0.25">
      <c r="A831" s="1">
        <v>2015</v>
      </c>
      <c r="B831" t="s">
        <v>752</v>
      </c>
      <c r="C831" t="s">
        <v>6989</v>
      </c>
      <c r="D831" t="s">
        <v>7189</v>
      </c>
      <c r="E831" t="s">
        <v>7457</v>
      </c>
      <c r="F831" t="s">
        <v>8699</v>
      </c>
      <c r="G831" t="s">
        <v>10870</v>
      </c>
      <c r="H831" t="s">
        <v>12624</v>
      </c>
      <c r="I831" s="1">
        <v>740.91021728515625</v>
      </c>
      <c r="J831" s="1">
        <v>147.533935546875</v>
      </c>
      <c r="K831" s="1">
        <v>0</v>
      </c>
      <c r="L831" s="1">
        <v>476.82968139648438</v>
      </c>
      <c r="M831" s="1">
        <v>1829.4207763671875</v>
      </c>
      <c r="N831" s="1">
        <v>589.42401123046875</v>
      </c>
      <c r="O831" s="1">
        <v>91.450653076171875</v>
      </c>
      <c r="P831" s="1"/>
      <c r="Q831" s="1">
        <v>0</v>
      </c>
      <c r="R831" s="1">
        <v>0</v>
      </c>
      <c r="S831" s="1">
        <v>555.2647705078125</v>
      </c>
      <c r="T831" s="1"/>
      <c r="U831" s="1">
        <v>0</v>
      </c>
      <c r="V831" s="1">
        <v>51.93194580078125</v>
      </c>
      <c r="W831" s="1">
        <v>764.81591796875</v>
      </c>
      <c r="X831" s="1">
        <v>99.142807006835938</v>
      </c>
      <c r="Y831" s="1">
        <v>2057.8623046875</v>
      </c>
      <c r="Z831" s="1">
        <v>1479.3475341796875</v>
      </c>
      <c r="AA831" s="1">
        <v>5155.37646484375</v>
      </c>
      <c r="AB831" s="1">
        <v>0</v>
      </c>
      <c r="AC831" s="1">
        <v>72.010604858398438</v>
      </c>
      <c r="AD831" s="1">
        <v>0</v>
      </c>
      <c r="AE831" s="1">
        <v>721.1171875</v>
      </c>
      <c r="AF831" s="1">
        <v>3047.1328125</v>
      </c>
      <c r="AG831" s="1">
        <v>487.45211791992188</v>
      </c>
      <c r="AH831" s="1">
        <v>1733.615234375</v>
      </c>
      <c r="AI831" s="1">
        <v>14.651150703430176</v>
      </c>
      <c r="AJ831" s="1">
        <v>0</v>
      </c>
      <c r="AK831" s="1">
        <v>8.2619009017944336</v>
      </c>
      <c r="AL831" s="1">
        <v>20123.548828125</v>
      </c>
      <c r="AM831" s="1">
        <v>15026.9287109375</v>
      </c>
      <c r="AN831" s="1">
        <v>5096.623046875</v>
      </c>
      <c r="AO831" t="s">
        <v>13641</v>
      </c>
    </row>
    <row r="832" spans="1:41" x14ac:dyDescent="0.25">
      <c r="A832" s="1">
        <v>2015</v>
      </c>
      <c r="B832" t="s">
        <v>752</v>
      </c>
      <c r="C832" t="s">
        <v>6989</v>
      </c>
      <c r="D832" t="s">
        <v>7189</v>
      </c>
      <c r="E832" t="s">
        <v>7457</v>
      </c>
      <c r="F832" t="s">
        <v>8699</v>
      </c>
      <c r="G832" t="s">
        <v>10871</v>
      </c>
      <c r="H832" t="s">
        <v>12624</v>
      </c>
      <c r="I832" s="1">
        <v>627.74556000000007</v>
      </c>
      <c r="J832" s="1">
        <v>125</v>
      </c>
      <c r="K832" s="1">
        <v>0</v>
      </c>
      <c r="L832" s="1">
        <v>404</v>
      </c>
      <c r="M832" s="1">
        <v>1550</v>
      </c>
      <c r="N832" s="1">
        <v>499.39697999999999</v>
      </c>
      <c r="O832" s="1">
        <v>77.482723500000006</v>
      </c>
      <c r="P832" s="1"/>
      <c r="Q832" s="1">
        <v>0</v>
      </c>
      <c r="R832" s="1">
        <v>0</v>
      </c>
      <c r="S832" s="1">
        <v>470.45509821353733</v>
      </c>
      <c r="T832" s="1"/>
      <c r="U832" s="1">
        <v>0</v>
      </c>
      <c r="V832" s="1">
        <v>44</v>
      </c>
      <c r="W832" s="1">
        <v>648</v>
      </c>
      <c r="X832" s="1">
        <v>84</v>
      </c>
      <c r="Y832" s="1">
        <v>1743.55</v>
      </c>
      <c r="Z832" s="1">
        <v>1253.396</v>
      </c>
      <c r="AA832" s="1">
        <v>4367.9580056525792</v>
      </c>
      <c r="AB832" s="1">
        <v>0</v>
      </c>
      <c r="AC832" s="1">
        <v>61.011900000000018</v>
      </c>
      <c r="AD832" s="1">
        <v>0</v>
      </c>
      <c r="AE832" s="1">
        <v>610.9756799999999</v>
      </c>
      <c r="AF832" s="1">
        <v>2581.7220000000002</v>
      </c>
      <c r="AG832" s="1">
        <v>413</v>
      </c>
      <c r="AH832" s="1">
        <v>1468.827454981966</v>
      </c>
      <c r="AI832" s="1">
        <v>12.413373289999999</v>
      </c>
      <c r="AJ832" s="1">
        <v>0</v>
      </c>
      <c r="AK832" s="1">
        <v>7</v>
      </c>
      <c r="AL832" s="1">
        <v>17049.93359375</v>
      </c>
      <c r="AM832" s="1">
        <v>12731.755859375</v>
      </c>
      <c r="AN832" s="1">
        <v>4318.1787109375</v>
      </c>
      <c r="AO832" t="s">
        <v>13642</v>
      </c>
    </row>
    <row r="833" spans="1:41" x14ac:dyDescent="0.25">
      <c r="A833" s="1">
        <v>2015</v>
      </c>
      <c r="B833" t="s">
        <v>752</v>
      </c>
      <c r="C833" t="s">
        <v>6989</v>
      </c>
      <c r="D833" t="s">
        <v>7189</v>
      </c>
      <c r="E833" t="s">
        <v>7457</v>
      </c>
      <c r="F833" t="s">
        <v>8700</v>
      </c>
      <c r="G833" t="s">
        <v>10872</v>
      </c>
      <c r="H833" t="s">
        <v>12624</v>
      </c>
      <c r="I833" s="1">
        <v>1230.4315185546875</v>
      </c>
      <c r="J833" s="1">
        <v>40.129230499267578</v>
      </c>
      <c r="K833" s="1">
        <v>1.9710533618927002</v>
      </c>
      <c r="L833" s="1"/>
      <c r="M833" s="1">
        <v>2732.461181640625</v>
      </c>
      <c r="N833" s="1">
        <v>2186.499267578125</v>
      </c>
      <c r="O833" s="1">
        <v>389.9134521484375</v>
      </c>
      <c r="P833" s="1"/>
      <c r="Q833" s="1">
        <v>0</v>
      </c>
      <c r="R833" s="1">
        <v>60.776348114013672</v>
      </c>
      <c r="S833" s="1">
        <v>491.80401611328125</v>
      </c>
      <c r="T833" s="1">
        <v>0.27146244049072266</v>
      </c>
      <c r="U833" s="1">
        <v>74.931884765625</v>
      </c>
      <c r="V833" s="1">
        <v>442.601806640625</v>
      </c>
      <c r="W833" s="1">
        <v>262.020263671875</v>
      </c>
      <c r="X833" s="1">
        <v>145.17340087890625</v>
      </c>
      <c r="Y833" s="1">
        <v>0</v>
      </c>
      <c r="Z833" s="1">
        <v>0</v>
      </c>
      <c r="AA833" s="1">
        <v>1283.98486328125</v>
      </c>
      <c r="AB833" s="1">
        <v>211.36325073242188</v>
      </c>
      <c r="AC833" s="1">
        <v>0</v>
      </c>
      <c r="AD833" s="1">
        <v>0</v>
      </c>
      <c r="AE833" s="1">
        <v>89.592819213867188</v>
      </c>
      <c r="AF833" s="1">
        <v>353.1844482421875</v>
      </c>
      <c r="AG833" s="1">
        <v>1449.3734130859375</v>
      </c>
      <c r="AH833" s="1">
        <v>566.2293701171875</v>
      </c>
      <c r="AI833" s="1">
        <v>0</v>
      </c>
      <c r="AJ833" s="1">
        <v>0</v>
      </c>
      <c r="AK833" s="1">
        <v>279.72433471679688</v>
      </c>
      <c r="AL833" s="1">
        <v>12292.4375</v>
      </c>
      <c r="AM833" s="1">
        <v>7211.505859375</v>
      </c>
      <c r="AN833" s="1">
        <v>5080.931640625</v>
      </c>
      <c r="AO833" t="s">
        <v>13643</v>
      </c>
    </row>
    <row r="834" spans="1:41" x14ac:dyDescent="0.25">
      <c r="A834" s="1">
        <v>2015</v>
      </c>
      <c r="B834" t="s">
        <v>752</v>
      </c>
      <c r="C834" t="s">
        <v>6989</v>
      </c>
      <c r="D834" t="s">
        <v>7189</v>
      </c>
      <c r="E834" t="s">
        <v>7457</v>
      </c>
      <c r="F834" t="s">
        <v>8700</v>
      </c>
      <c r="G834" t="s">
        <v>10873</v>
      </c>
      <c r="H834" t="s">
        <v>12624</v>
      </c>
      <c r="I834" s="1">
        <v>1042.49875</v>
      </c>
      <c r="J834" s="1">
        <v>34</v>
      </c>
      <c r="K834" s="1">
        <v>1.67</v>
      </c>
      <c r="L834" s="1"/>
      <c r="M834" s="1">
        <v>2315.1123499999999</v>
      </c>
      <c r="N834" s="1">
        <v>1852.5391500000001</v>
      </c>
      <c r="O834" s="1">
        <v>330.35910999999999</v>
      </c>
      <c r="P834" s="1"/>
      <c r="Q834" s="1">
        <v>0</v>
      </c>
      <c r="R834" s="1">
        <v>51.493531611088713</v>
      </c>
      <c r="S834" s="1">
        <v>416.68719234045381</v>
      </c>
      <c r="T834" s="1">
        <v>0.23</v>
      </c>
      <c r="U834" s="1">
        <v>63.486990000000013</v>
      </c>
      <c r="V834" s="1">
        <v>375</v>
      </c>
      <c r="W834" s="1">
        <v>222</v>
      </c>
      <c r="X834" s="1">
        <v>123</v>
      </c>
      <c r="Y834" s="1">
        <v>0</v>
      </c>
      <c r="Z834" s="1">
        <v>0</v>
      </c>
      <c r="AA834" s="1">
        <v>1087.872434209434</v>
      </c>
      <c r="AB834" s="1">
        <v>179.08019704183991</v>
      </c>
      <c r="AC834" s="1">
        <v>0</v>
      </c>
      <c r="AD834" s="1">
        <v>0</v>
      </c>
      <c r="AE834" s="1">
        <v>75.908650000000009</v>
      </c>
      <c r="AF834" s="1">
        <v>299.24</v>
      </c>
      <c r="AG834" s="1">
        <v>1228</v>
      </c>
      <c r="AH834" s="1">
        <v>479.7450334452173</v>
      </c>
      <c r="AI834" s="1">
        <v>0</v>
      </c>
      <c r="AJ834" s="1">
        <v>0</v>
      </c>
      <c r="AK834" s="1">
        <v>237</v>
      </c>
      <c r="AL834" s="1">
        <v>10414.9228515625</v>
      </c>
      <c r="AM834" s="1">
        <v>6110.0400390625</v>
      </c>
      <c r="AN834" s="1">
        <v>4304.8837890625</v>
      </c>
      <c r="AO834" t="s">
        <v>13644</v>
      </c>
    </row>
    <row r="835" spans="1:41" x14ac:dyDescent="0.25">
      <c r="A835" s="1">
        <v>2015</v>
      </c>
      <c r="B835" t="s">
        <v>752</v>
      </c>
      <c r="C835" t="s">
        <v>6989</v>
      </c>
      <c r="D835" t="s">
        <v>7189</v>
      </c>
      <c r="E835" t="s">
        <v>7457</v>
      </c>
      <c r="F835" t="s">
        <v>8701</v>
      </c>
      <c r="G835" t="s">
        <v>10874</v>
      </c>
      <c r="H835" t="s">
        <v>12624</v>
      </c>
      <c r="I835" s="1">
        <v>113.83641052246094</v>
      </c>
      <c r="J835" s="1">
        <v>46.030590057373047</v>
      </c>
      <c r="K835" s="1">
        <v>18.990568161010742</v>
      </c>
      <c r="L835" s="1">
        <v>15.34352970123291</v>
      </c>
      <c r="M835" s="1">
        <v>275.29803466796875</v>
      </c>
      <c r="N835" s="1">
        <v>93.480804443359375</v>
      </c>
      <c r="O835" s="1">
        <v>0</v>
      </c>
      <c r="P835" s="1"/>
      <c r="Q835" s="1">
        <v>0</v>
      </c>
      <c r="R835" s="1">
        <v>84.23468017578125</v>
      </c>
      <c r="S835" s="1">
        <v>238.79191589355469</v>
      </c>
      <c r="T835" s="1"/>
      <c r="U835" s="1">
        <v>0</v>
      </c>
      <c r="V835" s="1">
        <v>64.914932250976563</v>
      </c>
      <c r="W835" s="1">
        <v>0</v>
      </c>
      <c r="X835" s="1">
        <v>0</v>
      </c>
      <c r="Y835" s="1">
        <v>131.00541687011719</v>
      </c>
      <c r="Z835" s="1">
        <v>74.289833068847656</v>
      </c>
      <c r="AA835" s="1">
        <v>190.28059387207031</v>
      </c>
      <c r="AB835" s="1">
        <v>0</v>
      </c>
      <c r="AC835" s="1">
        <v>374.5618896484375</v>
      </c>
      <c r="AD835" s="1">
        <v>0</v>
      </c>
      <c r="AE835" s="1">
        <v>3.2007546424865723</v>
      </c>
      <c r="AF835" s="1">
        <v>1.9993798732757568</v>
      </c>
      <c r="AG835" s="1">
        <v>427.25827026367188</v>
      </c>
      <c r="AH835" s="1">
        <v>0</v>
      </c>
      <c r="AI835" s="1">
        <v>151.96797180175781</v>
      </c>
      <c r="AJ835" s="1">
        <v>0</v>
      </c>
      <c r="AK835" s="1"/>
      <c r="AL835" s="1">
        <v>2305.485595703125</v>
      </c>
      <c r="AM835" s="1">
        <v>1620.437255859375</v>
      </c>
      <c r="AN835" s="1">
        <v>685.0484619140625</v>
      </c>
      <c r="AO835" t="s">
        <v>13645</v>
      </c>
    </row>
    <row r="836" spans="1:41" x14ac:dyDescent="0.25">
      <c r="A836" s="1">
        <v>2015</v>
      </c>
      <c r="B836" t="s">
        <v>752</v>
      </c>
      <c r="C836" t="s">
        <v>6989</v>
      </c>
      <c r="D836" t="s">
        <v>7189</v>
      </c>
      <c r="E836" t="s">
        <v>7457</v>
      </c>
      <c r="F836" t="s">
        <v>8701</v>
      </c>
      <c r="G836" t="s">
        <v>10875</v>
      </c>
      <c r="H836" t="s">
        <v>12624</v>
      </c>
      <c r="I836" s="1">
        <v>96.449339999999992</v>
      </c>
      <c r="J836" s="1">
        <v>39</v>
      </c>
      <c r="K836" s="1">
        <v>16.09</v>
      </c>
      <c r="L836" s="1">
        <v>13</v>
      </c>
      <c r="M836" s="1">
        <v>233.249762</v>
      </c>
      <c r="N836" s="1">
        <v>79.202799999999996</v>
      </c>
      <c r="O836" s="1">
        <v>0</v>
      </c>
      <c r="P836" s="1"/>
      <c r="Q836" s="1">
        <v>0</v>
      </c>
      <c r="R836" s="1">
        <v>71.368900401882826</v>
      </c>
      <c r="S836" s="1">
        <v>202.31947764527141</v>
      </c>
      <c r="T836" s="1"/>
      <c r="U836" s="1">
        <v>0</v>
      </c>
      <c r="V836" s="1">
        <v>55</v>
      </c>
      <c r="W836" s="1">
        <v>0</v>
      </c>
      <c r="X836" s="1">
        <v>0</v>
      </c>
      <c r="Y836" s="1">
        <v>110.996</v>
      </c>
      <c r="Z836" s="1">
        <v>62.942999999999998</v>
      </c>
      <c r="AA836" s="1">
        <v>161.21765061284691</v>
      </c>
      <c r="AB836" s="1">
        <v>0</v>
      </c>
      <c r="AC836" s="1">
        <v>317.35230000000001</v>
      </c>
      <c r="AD836" s="1">
        <v>0</v>
      </c>
      <c r="AE836" s="1">
        <v>2.7118799999999998</v>
      </c>
      <c r="AF836" s="1">
        <v>1.694</v>
      </c>
      <c r="AG836" s="1">
        <v>362</v>
      </c>
      <c r="AH836" s="1">
        <v>0</v>
      </c>
      <c r="AI836" s="1">
        <v>128.75679432999999</v>
      </c>
      <c r="AJ836" s="1">
        <v>0</v>
      </c>
      <c r="AK836" s="1"/>
      <c r="AL836" s="1">
        <v>1953.351806640625</v>
      </c>
      <c r="AM836" s="1">
        <v>1372.935791015625</v>
      </c>
      <c r="AN836" s="1">
        <v>580.416015625</v>
      </c>
      <c r="AO836" t="s">
        <v>13646</v>
      </c>
    </row>
    <row r="837" spans="1:41" x14ac:dyDescent="0.25">
      <c r="A837" s="1">
        <v>2015</v>
      </c>
      <c r="B837" t="s">
        <v>752</v>
      </c>
      <c r="C837" t="s">
        <v>6989</v>
      </c>
      <c r="D837" t="s">
        <v>7189</v>
      </c>
      <c r="E837" t="s">
        <v>7457</v>
      </c>
      <c r="F837" t="s">
        <v>8702</v>
      </c>
      <c r="G837" t="s">
        <v>10876</v>
      </c>
      <c r="H837" t="s">
        <v>12624</v>
      </c>
      <c r="I837" s="1">
        <v>3.7605574131011963</v>
      </c>
      <c r="J837" s="1">
        <v>3.5408143997192383</v>
      </c>
      <c r="K837" s="1">
        <v>0</v>
      </c>
      <c r="L837" s="1"/>
      <c r="M837" s="1">
        <v>1431.505859375</v>
      </c>
      <c r="N837" s="1">
        <v>863.05108642578125</v>
      </c>
      <c r="O837" s="1">
        <v>0</v>
      </c>
      <c r="P837" s="1"/>
      <c r="Q837" s="1">
        <v>0</v>
      </c>
      <c r="R837" s="1">
        <v>2.8175904750823975</v>
      </c>
      <c r="S837" s="1">
        <v>3670.5751953125</v>
      </c>
      <c r="T837" s="1"/>
      <c r="U837" s="1">
        <v>0.79711997509002686</v>
      </c>
      <c r="V837" s="1">
        <v>161.69718933105469</v>
      </c>
      <c r="W837" s="1">
        <v>0</v>
      </c>
      <c r="X837" s="1">
        <v>0</v>
      </c>
      <c r="Y837" s="1">
        <v>843.0455322265625</v>
      </c>
      <c r="Z837" s="1">
        <v>13.001871109008789</v>
      </c>
      <c r="AA837" s="1">
        <v>2061.82958984375</v>
      </c>
      <c r="AB837" s="1">
        <v>0</v>
      </c>
      <c r="AC837" s="1">
        <v>5.0106654167175293</v>
      </c>
      <c r="AD837" s="1">
        <v>0</v>
      </c>
      <c r="AE837" s="1">
        <v>31.523139953613281</v>
      </c>
      <c r="AF837" s="1">
        <v>847.666259765625</v>
      </c>
      <c r="AG837" s="1">
        <v>3130.080078125</v>
      </c>
      <c r="AH837" s="1">
        <v>7489.220703125</v>
      </c>
      <c r="AI837" s="1">
        <v>0</v>
      </c>
      <c r="AJ837" s="1">
        <v>0</v>
      </c>
      <c r="AK837" s="1"/>
      <c r="AL837" s="1">
        <v>20559.125</v>
      </c>
      <c r="AM837" s="1">
        <v>7967.8212890625</v>
      </c>
      <c r="AN837" s="1">
        <v>12591.3017578125</v>
      </c>
      <c r="AO837" t="s">
        <v>13647</v>
      </c>
    </row>
    <row r="838" spans="1:41" x14ac:dyDescent="0.25">
      <c r="A838" s="1">
        <v>2015</v>
      </c>
      <c r="B838" t="s">
        <v>752</v>
      </c>
      <c r="C838" t="s">
        <v>6989</v>
      </c>
      <c r="D838" t="s">
        <v>7189</v>
      </c>
      <c r="E838" t="s">
        <v>7457</v>
      </c>
      <c r="F838" t="s">
        <v>8702</v>
      </c>
      <c r="G838" t="s">
        <v>10877</v>
      </c>
      <c r="H838" t="s">
        <v>12624</v>
      </c>
      <c r="I838" s="1">
        <v>3.1861799999999998</v>
      </c>
      <c r="J838" s="1">
        <v>3</v>
      </c>
      <c r="K838" s="1">
        <v>0</v>
      </c>
      <c r="L838" s="1"/>
      <c r="M838" s="1">
        <v>1212.8615</v>
      </c>
      <c r="N838" s="1">
        <v>731.23099999999999</v>
      </c>
      <c r="O838" s="1">
        <v>0</v>
      </c>
      <c r="P838" s="1"/>
      <c r="Q838" s="1">
        <v>0</v>
      </c>
      <c r="R838" s="1">
        <v>2.3872393041702158</v>
      </c>
      <c r="S838" s="1">
        <v>3109.9414678629651</v>
      </c>
      <c r="T838" s="1"/>
      <c r="U838" s="1">
        <v>0.67537000000000003</v>
      </c>
      <c r="V838" s="1">
        <v>137</v>
      </c>
      <c r="W838" s="1">
        <v>0</v>
      </c>
      <c r="X838" s="1">
        <v>0</v>
      </c>
      <c r="Y838" s="1">
        <v>714.28099999999995</v>
      </c>
      <c r="Z838" s="1">
        <v>11.016</v>
      </c>
      <c r="AA838" s="1">
        <v>1746.9112553542579</v>
      </c>
      <c r="AB838" s="1">
        <v>0</v>
      </c>
      <c r="AC838" s="1">
        <v>4.2453500000000002</v>
      </c>
      <c r="AD838" s="1">
        <v>0</v>
      </c>
      <c r="AE838" s="1">
        <v>26.708379999999998</v>
      </c>
      <c r="AF838" s="1">
        <v>718.19600000000003</v>
      </c>
      <c r="AG838" s="1">
        <v>2652</v>
      </c>
      <c r="AH838" s="1">
        <v>6345.3373920821559</v>
      </c>
      <c r="AI838" s="1">
        <v>0</v>
      </c>
      <c r="AJ838" s="1">
        <v>0</v>
      </c>
      <c r="AK838" s="1"/>
      <c r="AL838" s="1">
        <v>17418.978515625</v>
      </c>
      <c r="AM838" s="1">
        <v>6750.837890625</v>
      </c>
      <c r="AN838" s="1">
        <v>10668.1396484375</v>
      </c>
      <c r="AO838" t="s">
        <v>13648</v>
      </c>
    </row>
    <row r="839" spans="1:41" x14ac:dyDescent="0.25">
      <c r="A839" s="1">
        <v>2015</v>
      </c>
      <c r="B839" t="s">
        <v>752</v>
      </c>
      <c r="C839" t="s">
        <v>6989</v>
      </c>
      <c r="D839" t="s">
        <v>7189</v>
      </c>
      <c r="E839" t="s">
        <v>7457</v>
      </c>
      <c r="F839" t="s">
        <v>8703</v>
      </c>
      <c r="G839" t="s">
        <v>10878</v>
      </c>
      <c r="H839" t="s">
        <v>12624</v>
      </c>
      <c r="I839" s="1">
        <v>311.12582397460938</v>
      </c>
      <c r="J839" s="1">
        <v>0</v>
      </c>
      <c r="K839" s="1">
        <v>0</v>
      </c>
      <c r="L839" s="1">
        <v>53.112216949462891</v>
      </c>
      <c r="M839" s="1">
        <v>4086.099853515625</v>
      </c>
      <c r="N839" s="1">
        <v>0</v>
      </c>
      <c r="O839" s="1">
        <v>6828.908203125</v>
      </c>
      <c r="P839" s="1"/>
      <c r="Q839" s="1">
        <v>2947.59228515625</v>
      </c>
      <c r="R839" s="1">
        <v>0</v>
      </c>
      <c r="S839" s="1">
        <v>859.87530517578125</v>
      </c>
      <c r="T839" s="1">
        <v>47.7537841796875</v>
      </c>
      <c r="U839" s="1">
        <v>54.395786285400391</v>
      </c>
      <c r="V839" s="1">
        <v>140.45231628417969</v>
      </c>
      <c r="W839" s="1">
        <v>2367.624755859375</v>
      </c>
      <c r="X839" s="1">
        <v>0</v>
      </c>
      <c r="Y839" s="1">
        <v>16891.994140625</v>
      </c>
      <c r="Z839" s="1">
        <v>760.26361083984375</v>
      </c>
      <c r="AA839" s="1">
        <v>7255.53125</v>
      </c>
      <c r="AB839" s="1">
        <v>0</v>
      </c>
      <c r="AC839" s="1">
        <v>0</v>
      </c>
      <c r="AD839" s="1">
        <v>3159.245361328125</v>
      </c>
      <c r="AE839" s="1">
        <v>2200.884521484375</v>
      </c>
      <c r="AF839" s="1">
        <v>0</v>
      </c>
      <c r="AG839" s="1">
        <v>7396.76171875</v>
      </c>
      <c r="AH839" s="1">
        <v>2272.41162109375</v>
      </c>
      <c r="AI839" s="1">
        <v>0</v>
      </c>
      <c r="AJ839" s="1">
        <v>6516.025390625</v>
      </c>
      <c r="AK839" s="1"/>
      <c r="AL839" s="1">
        <v>64150.0546875</v>
      </c>
      <c r="AM839" s="1">
        <v>44528.140625</v>
      </c>
      <c r="AN839" s="1">
        <v>19621.919921875</v>
      </c>
      <c r="AO839" t="s">
        <v>13649</v>
      </c>
    </row>
    <row r="840" spans="1:41" x14ac:dyDescent="0.25">
      <c r="A840" s="1">
        <v>2015</v>
      </c>
      <c r="B840" t="s">
        <v>752</v>
      </c>
      <c r="C840" t="s">
        <v>6989</v>
      </c>
      <c r="D840" t="s">
        <v>7189</v>
      </c>
      <c r="E840" t="s">
        <v>7457</v>
      </c>
      <c r="F840" t="s">
        <v>8703</v>
      </c>
      <c r="G840" t="s">
        <v>10879</v>
      </c>
      <c r="H840" t="s">
        <v>12624</v>
      </c>
      <c r="I840" s="1">
        <v>263.60530999999997</v>
      </c>
      <c r="J840" s="1">
        <v>0</v>
      </c>
      <c r="K840" s="1">
        <v>0</v>
      </c>
      <c r="L840" s="1">
        <v>45</v>
      </c>
      <c r="M840" s="1">
        <v>3462</v>
      </c>
      <c r="N840" s="1">
        <v>0</v>
      </c>
      <c r="O840" s="1">
        <v>5785.8789880000004</v>
      </c>
      <c r="P840" s="1"/>
      <c r="Q840" s="1">
        <v>2497.3850000000002</v>
      </c>
      <c r="R840" s="1">
        <v>0</v>
      </c>
      <c r="S840" s="1">
        <v>728.54024193714122</v>
      </c>
      <c r="T840" s="1">
        <v>40.46</v>
      </c>
      <c r="U840" s="1">
        <v>46.087519999999998</v>
      </c>
      <c r="V840" s="1">
        <v>119</v>
      </c>
      <c r="W840" s="1">
        <v>2006</v>
      </c>
      <c r="X840" s="1">
        <v>0</v>
      </c>
      <c r="Y840" s="1">
        <v>14311.956</v>
      </c>
      <c r="Z840" s="1">
        <v>644.14300000000003</v>
      </c>
      <c r="AA840" s="1">
        <v>6147.3409582599515</v>
      </c>
      <c r="AB840" s="1">
        <v>0</v>
      </c>
      <c r="AC840" s="1">
        <v>0</v>
      </c>
      <c r="AD840" s="1">
        <v>2676.7107500000002</v>
      </c>
      <c r="AE840" s="1">
        <v>1864.7272800000001</v>
      </c>
      <c r="AF840" s="1">
        <v>0</v>
      </c>
      <c r="AG840" s="1">
        <v>6267</v>
      </c>
      <c r="AH840" s="1">
        <v>1925.32951585655</v>
      </c>
      <c r="AI840" s="1">
        <v>0</v>
      </c>
      <c r="AJ840" s="1">
        <v>5520.7850099999996</v>
      </c>
      <c r="AK840" s="1"/>
      <c r="AL840" s="1">
        <v>54351.9453125</v>
      </c>
      <c r="AM840" s="1">
        <v>37727.02734375</v>
      </c>
      <c r="AN840" s="1">
        <v>16624.919921875</v>
      </c>
      <c r="AO840" t="s">
        <v>13650</v>
      </c>
    </row>
    <row r="841" spans="1:41" x14ac:dyDescent="0.25">
      <c r="A841" s="1">
        <v>2015</v>
      </c>
      <c r="B841" t="s">
        <v>752</v>
      </c>
      <c r="C841" t="s">
        <v>6989</v>
      </c>
      <c r="D841" t="s">
        <v>7189</v>
      </c>
      <c r="E841" t="s">
        <v>7457</v>
      </c>
      <c r="F841" t="s">
        <v>8704</v>
      </c>
      <c r="G841" t="s">
        <v>10880</v>
      </c>
      <c r="H841" t="s">
        <v>12624</v>
      </c>
      <c r="I841" s="1">
        <v>3385.930908203125</v>
      </c>
      <c r="J841" s="1">
        <v>8141.5126953125</v>
      </c>
      <c r="K841" s="1">
        <v>36.151714324951172</v>
      </c>
      <c r="L841" s="1">
        <v>559.44866943359375</v>
      </c>
      <c r="M841" s="1">
        <v>18412.5</v>
      </c>
      <c r="N841" s="1">
        <v>4258.34521484375</v>
      </c>
      <c r="O841" s="1">
        <v>16594.470703125</v>
      </c>
      <c r="P841" s="1">
        <v>0.78279149532318115</v>
      </c>
      <c r="Q841" s="1">
        <v>7953.35888671875</v>
      </c>
      <c r="R841" s="1">
        <v>261.54959106445313</v>
      </c>
      <c r="S841" s="1">
        <v>12705.5693359375</v>
      </c>
      <c r="T841" s="1">
        <v>60.878402709960938</v>
      </c>
      <c r="U841" s="1">
        <v>924.38568115234375</v>
      </c>
      <c r="V841" s="1">
        <v>1222.76123046875</v>
      </c>
      <c r="W841" s="1">
        <v>4937.07568359375</v>
      </c>
      <c r="X841" s="1">
        <v>367.064453125</v>
      </c>
      <c r="Y841" s="1">
        <v>39890.296875</v>
      </c>
      <c r="Z841" s="1">
        <v>2434.71728515625</v>
      </c>
      <c r="AA841" s="1">
        <v>32473.90234375</v>
      </c>
      <c r="AB841" s="1">
        <v>211.36325073242188</v>
      </c>
      <c r="AC841" s="1">
        <v>671.0858154296875</v>
      </c>
      <c r="AD841" s="1">
        <v>12908.6484375</v>
      </c>
      <c r="AE841" s="1">
        <v>3394.206787109375</v>
      </c>
      <c r="AF841" s="1">
        <v>11507.0947265625</v>
      </c>
      <c r="AG841" s="1">
        <v>33568.1015625</v>
      </c>
      <c r="AH841" s="1">
        <v>21765.919921875</v>
      </c>
      <c r="AI841" s="1">
        <v>221.54631042480469</v>
      </c>
      <c r="AJ841" s="1">
        <v>6876.13671875</v>
      </c>
      <c r="AK841" s="1">
        <v>287.98623657226563</v>
      </c>
      <c r="AL841" s="1">
        <v>246032.78125</v>
      </c>
      <c r="AM841" s="1">
        <v>157523.625</v>
      </c>
      <c r="AN841" s="1">
        <v>88509.171875</v>
      </c>
      <c r="AO841" t="s">
        <v>13651</v>
      </c>
    </row>
    <row r="842" spans="1:41" x14ac:dyDescent="0.25">
      <c r="A842" s="1">
        <v>2015</v>
      </c>
      <c r="B842" t="s">
        <v>752</v>
      </c>
      <c r="C842" t="s">
        <v>6989</v>
      </c>
      <c r="D842" t="s">
        <v>7189</v>
      </c>
      <c r="E842" t="s">
        <v>7457</v>
      </c>
      <c r="F842" t="s">
        <v>8704</v>
      </c>
      <c r="G842" t="s">
        <v>10881</v>
      </c>
      <c r="H842" t="s">
        <v>12624</v>
      </c>
      <c r="I842" s="1">
        <v>2868.7728199999988</v>
      </c>
      <c r="J842" s="1">
        <v>6898</v>
      </c>
      <c r="K842" s="1">
        <v>30.63</v>
      </c>
      <c r="L842" s="1">
        <v>474</v>
      </c>
      <c r="M842" s="1">
        <v>15600.223612</v>
      </c>
      <c r="N842" s="1">
        <v>3607.9370800000002</v>
      </c>
      <c r="O842" s="1">
        <v>14059.875198</v>
      </c>
      <c r="P842" s="1">
        <v>0.66322999999999999</v>
      </c>
      <c r="Q842" s="1">
        <v>6738.5839999999998</v>
      </c>
      <c r="R842" s="1">
        <v>221.601195606717</v>
      </c>
      <c r="S842" s="1">
        <v>10764.955</v>
      </c>
      <c r="T842" s="1">
        <v>51.58</v>
      </c>
      <c r="U842" s="1">
        <v>783.19750999999997</v>
      </c>
      <c r="V842" s="1">
        <v>1036</v>
      </c>
      <c r="W842" s="1">
        <v>4183</v>
      </c>
      <c r="X842" s="1">
        <v>311</v>
      </c>
      <c r="Y842" s="1">
        <v>33797.559000000001</v>
      </c>
      <c r="Z842" s="1">
        <v>2062.8449999999998</v>
      </c>
      <c r="AA842" s="1">
        <v>27513.925060000009</v>
      </c>
      <c r="AB842" s="1">
        <v>179.08019704183991</v>
      </c>
      <c r="AC842" s="1">
        <v>568.58598999999992</v>
      </c>
      <c r="AD842" s="1">
        <v>10937.016</v>
      </c>
      <c r="AE842" s="1">
        <v>2875.7846599999998</v>
      </c>
      <c r="AF842" s="1">
        <v>9749.5319999999992</v>
      </c>
      <c r="AG842" s="1">
        <v>28441</v>
      </c>
      <c r="AH842" s="1">
        <v>18441.4520350577</v>
      </c>
      <c r="AI842" s="1">
        <v>187.70792226</v>
      </c>
      <c r="AJ842" s="1">
        <v>5825.8938399999997</v>
      </c>
      <c r="AK842" s="1">
        <v>244</v>
      </c>
      <c r="AL842" s="1">
        <v>208454.390625</v>
      </c>
      <c r="AM842" s="1">
        <v>133463.875</v>
      </c>
      <c r="AN842" s="1">
        <v>74990.5234375</v>
      </c>
      <c r="AO842" t="s">
        <v>13652</v>
      </c>
    </row>
    <row r="843" spans="1:41" x14ac:dyDescent="0.25">
      <c r="A843" s="1">
        <v>2015</v>
      </c>
      <c r="B843" t="s">
        <v>752</v>
      </c>
      <c r="C843" t="s">
        <v>6989</v>
      </c>
      <c r="D843" t="s">
        <v>7189</v>
      </c>
      <c r="E843" t="s">
        <v>7457</v>
      </c>
      <c r="F843" t="s">
        <v>8705</v>
      </c>
      <c r="G843" t="s">
        <v>10882</v>
      </c>
      <c r="H843" t="s">
        <v>12624</v>
      </c>
      <c r="I843" s="1">
        <v>2640.08935546875</v>
      </c>
      <c r="J843" s="1">
        <v>8121.4482421875</v>
      </c>
      <c r="K843" s="1">
        <v>11.484042167663574</v>
      </c>
      <c r="L843" s="1">
        <v>559.44866943359375</v>
      </c>
      <c r="M843" s="1">
        <v>18412.5</v>
      </c>
      <c r="N843" s="1">
        <v>4258.34521484375</v>
      </c>
      <c r="O843" s="1">
        <v>16496.87890625</v>
      </c>
      <c r="P843" s="1">
        <v>0.78279149532318115</v>
      </c>
      <c r="Q843" s="1">
        <v>7953.35888671875</v>
      </c>
      <c r="R843" s="1">
        <v>261.54959106445313</v>
      </c>
      <c r="S843" s="1">
        <v>12705.5693359375</v>
      </c>
      <c r="T843" s="1">
        <v>60.878402709960938</v>
      </c>
      <c r="U843" s="1">
        <v>924.38568115234375</v>
      </c>
      <c r="V843" s="1">
        <v>1032.737548828125</v>
      </c>
      <c r="W843" s="1">
        <v>3625.7939453125</v>
      </c>
      <c r="X843" s="1">
        <v>367.064453125</v>
      </c>
      <c r="Y843" s="1">
        <v>39890.296875</v>
      </c>
      <c r="Z843" s="1">
        <v>2434.71728515625</v>
      </c>
      <c r="AA843" s="1">
        <v>32473.90234375</v>
      </c>
      <c r="AB843" s="1">
        <v>211.36325073242188</v>
      </c>
      <c r="AC843" s="1">
        <v>671.0858154296875</v>
      </c>
      <c r="AD843" s="1">
        <v>12751.6923828125</v>
      </c>
      <c r="AE843" s="1">
        <v>3394.206787109375</v>
      </c>
      <c r="AF843" s="1">
        <v>10204.875</v>
      </c>
      <c r="AG843" s="1">
        <v>30072.138671875</v>
      </c>
      <c r="AH843" s="1">
        <v>21494.662109375</v>
      </c>
      <c r="AI843" s="1">
        <v>186.17466735839844</v>
      </c>
      <c r="AJ843" s="1">
        <v>6876.13671875</v>
      </c>
      <c r="AK843" s="1">
        <v>287.98623657226563</v>
      </c>
      <c r="AL843" s="1">
        <v>238381.515625</v>
      </c>
      <c r="AM843" s="1">
        <v>151769.5</v>
      </c>
      <c r="AN843" s="1">
        <v>86612.046875</v>
      </c>
      <c r="AO843" t="s">
        <v>13653</v>
      </c>
    </row>
    <row r="844" spans="1:41" x14ac:dyDescent="0.25">
      <c r="A844" s="1">
        <v>2015</v>
      </c>
      <c r="B844" t="s">
        <v>752</v>
      </c>
      <c r="C844" t="s">
        <v>6989</v>
      </c>
      <c r="D844" t="s">
        <v>7189</v>
      </c>
      <c r="E844" t="s">
        <v>7457</v>
      </c>
      <c r="F844" t="s">
        <v>8705</v>
      </c>
      <c r="G844" t="s">
        <v>10883</v>
      </c>
      <c r="H844" t="s">
        <v>12624</v>
      </c>
      <c r="I844" s="1">
        <v>2236.8492184640768</v>
      </c>
      <c r="J844" s="1">
        <v>6881</v>
      </c>
      <c r="K844" s="1">
        <v>9.73</v>
      </c>
      <c r="L844" s="1">
        <v>474</v>
      </c>
      <c r="M844" s="1">
        <v>15600.223612</v>
      </c>
      <c r="N844" s="1">
        <v>3607.9370800000002</v>
      </c>
      <c r="O844" s="1">
        <v>13977.190087999999</v>
      </c>
      <c r="P844" s="1">
        <v>0.66322999999999999</v>
      </c>
      <c r="Q844" s="1">
        <v>6738.5839999999998</v>
      </c>
      <c r="R844" s="1">
        <v>221.601195606717</v>
      </c>
      <c r="S844" s="1">
        <v>10764.955</v>
      </c>
      <c r="T844" s="1">
        <v>51.58</v>
      </c>
      <c r="U844" s="1">
        <v>783.19750999999997</v>
      </c>
      <c r="V844" s="1">
        <v>875</v>
      </c>
      <c r="W844" s="1">
        <v>3072</v>
      </c>
      <c r="X844" s="1">
        <v>311</v>
      </c>
      <c r="Y844" s="1">
        <v>33797.559000000001</v>
      </c>
      <c r="Z844" s="1">
        <v>2062.8449999999998</v>
      </c>
      <c r="AA844" s="1">
        <v>27513.925060000009</v>
      </c>
      <c r="AB844" s="1">
        <v>179.08019704183991</v>
      </c>
      <c r="AC844" s="1">
        <v>568.58598999999992</v>
      </c>
      <c r="AD844" s="1">
        <v>10804.032999999999</v>
      </c>
      <c r="AE844" s="1">
        <v>2875.7846599999998</v>
      </c>
      <c r="AF844" s="1">
        <v>8646.2094099999995</v>
      </c>
      <c r="AG844" s="1">
        <v>25479</v>
      </c>
      <c r="AH844" s="1">
        <v>18211.625395057701</v>
      </c>
      <c r="AI844" s="1">
        <v>157.73884253</v>
      </c>
      <c r="AJ844" s="1">
        <v>5825.8938399999997</v>
      </c>
      <c r="AK844" s="1">
        <v>244</v>
      </c>
      <c r="AL844" s="1">
        <v>201971.78125</v>
      </c>
      <c r="AM844" s="1">
        <v>128588.6328125</v>
      </c>
      <c r="AN844" s="1">
        <v>73383.15625</v>
      </c>
      <c r="AO844" t="s">
        <v>13654</v>
      </c>
    </row>
    <row r="845" spans="1:41" x14ac:dyDescent="0.25">
      <c r="A845" s="1">
        <v>2015</v>
      </c>
      <c r="B845" t="s">
        <v>752</v>
      </c>
      <c r="C845" t="s">
        <v>6989</v>
      </c>
      <c r="D845" t="s">
        <v>7189</v>
      </c>
      <c r="E845" t="s">
        <v>7457</v>
      </c>
      <c r="F845" t="s">
        <v>8706</v>
      </c>
      <c r="G845" t="s">
        <v>10884</v>
      </c>
      <c r="H845" t="s">
        <v>12624</v>
      </c>
      <c r="I845" s="1">
        <v>771.96063232421875</v>
      </c>
      <c r="J845" s="1">
        <v>7853.5263671875</v>
      </c>
      <c r="K845" s="1">
        <v>0</v>
      </c>
      <c r="L845" s="1"/>
      <c r="M845" s="1">
        <v>5893.095703125</v>
      </c>
      <c r="N845" s="1">
        <v>68.752479553222656</v>
      </c>
      <c r="O845" s="1">
        <v>9140.3115234375</v>
      </c>
      <c r="P845" s="1"/>
      <c r="Q845" s="1">
        <v>5005.76611328125</v>
      </c>
      <c r="R845" s="1">
        <v>3.059319019317627</v>
      </c>
      <c r="S845" s="1">
        <v>5936.55615234375</v>
      </c>
      <c r="T845" s="1">
        <v>3.1277194023132324</v>
      </c>
      <c r="U845" s="1">
        <v>795.05804443359375</v>
      </c>
      <c r="V845" s="1">
        <v>273.822998046875</v>
      </c>
      <c r="W845" s="1">
        <v>1452.9141845703125</v>
      </c>
      <c r="X845" s="1">
        <v>7.0816287994384766</v>
      </c>
      <c r="Y845" s="1">
        <v>17852.880859375</v>
      </c>
      <c r="Z845" s="1">
        <v>107.81426239013672</v>
      </c>
      <c r="AA845" s="1">
        <v>10142.2646484375</v>
      </c>
      <c r="AB845" s="1">
        <v>0</v>
      </c>
      <c r="AC845" s="1">
        <v>219.502685546875</v>
      </c>
      <c r="AD845" s="1">
        <v>9655.888671875</v>
      </c>
      <c r="AE845" s="1">
        <v>178.37034606933594</v>
      </c>
      <c r="AF845" s="1">
        <v>6050.775390625</v>
      </c>
      <c r="AG845" s="1">
        <v>13376.0166015625</v>
      </c>
      <c r="AH845" s="1">
        <v>8958.4775390625</v>
      </c>
      <c r="AI845" s="1">
        <v>0</v>
      </c>
      <c r="AJ845" s="1">
        <v>0</v>
      </c>
      <c r="AK845" s="1"/>
      <c r="AL845" s="1">
        <v>103747.015625</v>
      </c>
      <c r="AM845" s="1">
        <v>62699.5703125</v>
      </c>
      <c r="AN845" s="1">
        <v>41047.453125</v>
      </c>
      <c r="AO845" t="s">
        <v>13655</v>
      </c>
    </row>
    <row r="846" spans="1:41" x14ac:dyDescent="0.25">
      <c r="A846" s="1">
        <v>2015</v>
      </c>
      <c r="B846" t="s">
        <v>752</v>
      </c>
      <c r="C846" t="s">
        <v>6989</v>
      </c>
      <c r="D846" t="s">
        <v>7189</v>
      </c>
      <c r="E846" t="s">
        <v>7457</v>
      </c>
      <c r="F846" t="s">
        <v>8706</v>
      </c>
      <c r="G846" t="s">
        <v>10885</v>
      </c>
      <c r="H846" t="s">
        <v>12624</v>
      </c>
      <c r="I846" s="1">
        <v>654.05343999999877</v>
      </c>
      <c r="J846" s="1">
        <v>6654</v>
      </c>
      <c r="K846" s="1">
        <v>0</v>
      </c>
      <c r="L846" s="1"/>
      <c r="M846" s="1">
        <v>4993</v>
      </c>
      <c r="N846" s="1">
        <v>58.251409999999829</v>
      </c>
      <c r="O846" s="1">
        <v>7744.2444519999999</v>
      </c>
      <c r="P846" s="1"/>
      <c r="Q846" s="1">
        <v>4241.1989999999996</v>
      </c>
      <c r="R846" s="1">
        <v>2.592046825209557</v>
      </c>
      <c r="S846" s="1">
        <v>5029.8225445737589</v>
      </c>
      <c r="T846" s="1">
        <v>2.65</v>
      </c>
      <c r="U846" s="1">
        <v>673.62299999999993</v>
      </c>
      <c r="V846" s="1">
        <v>232</v>
      </c>
      <c r="W846" s="1">
        <v>1231</v>
      </c>
      <c r="X846" s="1">
        <v>6</v>
      </c>
      <c r="Y846" s="1">
        <v>15126.079</v>
      </c>
      <c r="Z846" s="1">
        <v>91.346999999999994</v>
      </c>
      <c r="AA846" s="1">
        <v>8593.1620713407974</v>
      </c>
      <c r="AB846" s="1">
        <v>0</v>
      </c>
      <c r="AC846" s="1">
        <v>185.97643999999991</v>
      </c>
      <c r="AD846" s="1">
        <v>8181.0742500000006</v>
      </c>
      <c r="AE846" s="1">
        <v>151.12654000000001</v>
      </c>
      <c r="AF846" s="1">
        <v>5126.5959999999995</v>
      </c>
      <c r="AG846" s="1">
        <v>11333</v>
      </c>
      <c r="AH846" s="1">
        <v>7590.1840002346516</v>
      </c>
      <c r="AI846" s="1">
        <v>0</v>
      </c>
      <c r="AJ846" s="1">
        <v>0</v>
      </c>
      <c r="AK846" s="1"/>
      <c r="AL846" s="1">
        <v>87900.984375</v>
      </c>
      <c r="AM846" s="1">
        <v>53123.00390625</v>
      </c>
      <c r="AN846" s="1">
        <v>34777.9765625</v>
      </c>
      <c r="AO846" t="s">
        <v>13656</v>
      </c>
    </row>
    <row r="847" spans="1:41" x14ac:dyDescent="0.25">
      <c r="A847" s="1">
        <v>2015</v>
      </c>
      <c r="B847" t="s">
        <v>753</v>
      </c>
      <c r="C847" t="s">
        <v>6990</v>
      </c>
      <c r="D847" t="s">
        <v>7190</v>
      </c>
      <c r="E847" t="s">
        <v>7458</v>
      </c>
      <c r="F847" t="s">
        <v>8707</v>
      </c>
      <c r="G847" t="s">
        <v>10886</v>
      </c>
      <c r="H847" t="s">
        <v>12625</v>
      </c>
      <c r="I847" s="1">
        <v>774.17128800965031</v>
      </c>
      <c r="J847" s="1">
        <v>1372</v>
      </c>
      <c r="K847" s="1">
        <v>66</v>
      </c>
      <c r="L847" s="1">
        <v>114</v>
      </c>
      <c r="M847" s="1">
        <v>541</v>
      </c>
      <c r="N847" s="1">
        <v>578.31733820165289</v>
      </c>
      <c r="O847" s="1">
        <v>307.5</v>
      </c>
      <c r="P847" s="1">
        <v>453</v>
      </c>
      <c r="Q847" s="1">
        <v>286.84710000000001</v>
      </c>
      <c r="R847" s="1">
        <v>557</v>
      </c>
      <c r="S847" s="1">
        <v>605.4</v>
      </c>
      <c r="T847" s="1">
        <v>402</v>
      </c>
      <c r="U847" s="1">
        <v>152.50495000000001</v>
      </c>
      <c r="V847" s="1">
        <v>646.34959290000006</v>
      </c>
      <c r="W847" s="1">
        <v>246.44</v>
      </c>
      <c r="X847" s="1">
        <v>1024</v>
      </c>
      <c r="Y847" s="1">
        <v>3206.17</v>
      </c>
      <c r="Z847" s="1">
        <v>431.89999999999958</v>
      </c>
      <c r="AA847" s="1">
        <v>4858.0480145712017</v>
      </c>
      <c r="AB847" s="1">
        <v>88.748699999999999</v>
      </c>
      <c r="AC847" s="1">
        <v>326.64359999999999</v>
      </c>
      <c r="AD847" s="1">
        <v>778.096</v>
      </c>
      <c r="AE847" s="1">
        <v>372.88520452085328</v>
      </c>
      <c r="AF847" s="1">
        <v>1840.65</v>
      </c>
      <c r="AG847" s="1">
        <v>8772.9594744305068</v>
      </c>
      <c r="AH847" s="1">
        <v>1346.5078864353311</v>
      </c>
      <c r="AI847" s="1">
        <v>389.05996083757202</v>
      </c>
      <c r="AJ847" s="1">
        <v>2582</v>
      </c>
      <c r="AK847" s="1">
        <v>272.19166443240817</v>
      </c>
      <c r="AL847" s="1">
        <v>33392.390625</v>
      </c>
      <c r="AM847" s="1">
        <v>27325.447265625</v>
      </c>
      <c r="AN847" s="1">
        <v>6066.94482421875</v>
      </c>
      <c r="AO847" t="s">
        <v>13657</v>
      </c>
    </row>
    <row r="848" spans="1:41" x14ac:dyDescent="0.25">
      <c r="A848" s="1">
        <v>2015</v>
      </c>
      <c r="B848" t="s">
        <v>754</v>
      </c>
      <c r="C848" t="s">
        <v>6990</v>
      </c>
      <c r="D848" t="s">
        <v>7190</v>
      </c>
      <c r="E848" t="s">
        <v>7458</v>
      </c>
      <c r="F848" t="s">
        <v>8707</v>
      </c>
      <c r="G848" t="s">
        <v>10886</v>
      </c>
      <c r="H848" t="s">
        <v>12625</v>
      </c>
      <c r="I848" s="1">
        <v>769.98283821191319</v>
      </c>
      <c r="J848" s="1">
        <v>1343.6717040649489</v>
      </c>
      <c r="K848" s="1">
        <v>58.7</v>
      </c>
      <c r="L848" s="1">
        <v>112</v>
      </c>
      <c r="M848" s="1">
        <v>576</v>
      </c>
      <c r="N848" s="1">
        <v>660</v>
      </c>
      <c r="O848" s="1">
        <v>301.78034383045099</v>
      </c>
      <c r="P848" s="1">
        <v>434</v>
      </c>
      <c r="Q848" s="1">
        <v>274.36500000000001</v>
      </c>
      <c r="R848" s="1">
        <v>537.23278974999994</v>
      </c>
      <c r="S848" s="1">
        <v>630</v>
      </c>
      <c r="T848" s="1">
        <v>385.16300000000001</v>
      </c>
      <c r="U848" s="1">
        <v>145.09399999999999</v>
      </c>
      <c r="V848" s="1">
        <v>627</v>
      </c>
      <c r="W848" s="1">
        <v>292</v>
      </c>
      <c r="X848" s="1">
        <v>1010</v>
      </c>
      <c r="Y848" s="1">
        <v>3274.7</v>
      </c>
      <c r="Z848" s="1">
        <v>450.5</v>
      </c>
      <c r="AA848" s="1">
        <v>4964.4762289288255</v>
      </c>
      <c r="AB848" s="1">
        <v>83</v>
      </c>
      <c r="AC848" s="1">
        <v>340.70400000000001</v>
      </c>
      <c r="AD848" s="1">
        <v>757</v>
      </c>
      <c r="AE848" s="1">
        <v>356.95</v>
      </c>
      <c r="AF848" s="1">
        <v>1638</v>
      </c>
      <c r="AG848" s="1">
        <v>8700.5</v>
      </c>
      <c r="AH848" s="1">
        <v>1264.4145533670001</v>
      </c>
      <c r="AI848" s="1">
        <v>389</v>
      </c>
      <c r="AJ848" s="1">
        <v>2441.5486806742501</v>
      </c>
      <c r="AK848" s="1">
        <v>284.766977</v>
      </c>
      <c r="AL848" s="1">
        <v>33102.546875</v>
      </c>
      <c r="AM848" s="1">
        <v>27070.7265625</v>
      </c>
      <c r="AN848" s="1">
        <v>6031.8251953125</v>
      </c>
      <c r="AO848" t="s">
        <v>13658</v>
      </c>
    </row>
    <row r="849" spans="1:41" x14ac:dyDescent="0.25">
      <c r="A849" s="1">
        <v>2015</v>
      </c>
      <c r="B849" t="s">
        <v>755</v>
      </c>
      <c r="C849" t="s">
        <v>6990</v>
      </c>
      <c r="D849" t="s">
        <v>7190</v>
      </c>
      <c r="E849" t="s">
        <v>7458</v>
      </c>
      <c r="F849" t="s">
        <v>8707</v>
      </c>
      <c r="G849" t="s">
        <v>10886</v>
      </c>
      <c r="H849" t="s">
        <v>12625</v>
      </c>
      <c r="I849" s="1">
        <v>783.18939956334475</v>
      </c>
      <c r="J849" s="1">
        <v>1345.2441648787931</v>
      </c>
      <c r="K849" s="1">
        <v>62.94</v>
      </c>
      <c r="L849" s="1">
        <v>115</v>
      </c>
      <c r="M849" s="1">
        <v>631</v>
      </c>
      <c r="N849" s="1">
        <v>615</v>
      </c>
      <c r="O849" s="1">
        <v>302</v>
      </c>
      <c r="P849" s="1">
        <v>439</v>
      </c>
      <c r="Q849" s="1">
        <v>273.72399190499999</v>
      </c>
      <c r="R849" s="1">
        <v>557</v>
      </c>
      <c r="S849" s="1">
        <v>628.75</v>
      </c>
      <c r="T849" s="1">
        <v>384</v>
      </c>
      <c r="U849" s="1">
        <v>149.30279999999999</v>
      </c>
      <c r="V849" s="1">
        <v>630.4</v>
      </c>
      <c r="W849" s="1">
        <v>247.45</v>
      </c>
      <c r="X849" s="1">
        <v>1010</v>
      </c>
      <c r="Y849" s="1">
        <v>3217</v>
      </c>
      <c r="Z849" s="1">
        <v>423</v>
      </c>
      <c r="AA849" s="1">
        <v>4889.7182598592444</v>
      </c>
      <c r="AB849" s="1">
        <v>82.17</v>
      </c>
      <c r="AC849" s="1">
        <v>342.38926800000002</v>
      </c>
      <c r="AD849" s="1">
        <v>764</v>
      </c>
      <c r="AE849" s="1">
        <v>370.66</v>
      </c>
      <c r="AF849" s="1">
        <v>1751</v>
      </c>
      <c r="AG849" s="1">
        <v>8638</v>
      </c>
      <c r="AH849" s="1">
        <v>1292</v>
      </c>
      <c r="AI849" s="1">
        <v>388.8161893599999</v>
      </c>
      <c r="AJ849" s="1">
        <v>2445.5355232277761</v>
      </c>
      <c r="AK849" s="1">
        <v>289.42151007248248</v>
      </c>
      <c r="AL849" s="1">
        <v>33067.7109375</v>
      </c>
      <c r="AM849" s="1">
        <v>26985.162109375</v>
      </c>
      <c r="AN849" s="1">
        <v>6082.54736328125</v>
      </c>
      <c r="AO849" t="s">
        <v>13659</v>
      </c>
    </row>
    <row r="850" spans="1:41" x14ac:dyDescent="0.25">
      <c r="A850" s="1">
        <v>2015</v>
      </c>
      <c r="B850" t="s">
        <v>756</v>
      </c>
      <c r="C850" t="s">
        <v>6990</v>
      </c>
      <c r="D850" t="s">
        <v>7190</v>
      </c>
      <c r="E850" t="s">
        <v>7458</v>
      </c>
      <c r="F850" t="s">
        <v>8708</v>
      </c>
      <c r="G850" t="s">
        <v>10886</v>
      </c>
      <c r="H850" t="s">
        <v>12626</v>
      </c>
      <c r="I850" s="1">
        <v>0.66755282030385099</v>
      </c>
      <c r="J850" s="1">
        <v>0.54007242953865531</v>
      </c>
      <c r="K850" s="1">
        <v>0.59324776183798944</v>
      </c>
      <c r="L850" s="1">
        <v>0.65068493150684936</v>
      </c>
      <c r="M850" s="1">
        <v>0.58152533773615733</v>
      </c>
      <c r="N850" s="1">
        <v>0.38384933047806469</v>
      </c>
      <c r="O850" s="1">
        <v>0.5949616902716508</v>
      </c>
      <c r="P850" s="1">
        <v>0.52287491169993217</v>
      </c>
      <c r="Q850" s="1">
        <v>0.48649620436182739</v>
      </c>
      <c r="R850" s="1">
        <v>0.65551005036953347</v>
      </c>
      <c r="S850" s="1">
        <v>0.63990360223236942</v>
      </c>
      <c r="T850" s="1">
        <v>0.61783840565600634</v>
      </c>
      <c r="U850" s="1">
        <v>0.53265324736773101</v>
      </c>
      <c r="V850" s="1">
        <v>0.60870177936336078</v>
      </c>
      <c r="W850" s="1">
        <v>0.51149854711498544</v>
      </c>
      <c r="X850" s="1">
        <v>0.68359635771315663</v>
      </c>
      <c r="Y850" s="1">
        <v>0.60949399092841194</v>
      </c>
      <c r="Z850" s="1">
        <v>0.79522020916187885</v>
      </c>
      <c r="AA850" s="1">
        <v>0.62368002327285144</v>
      </c>
      <c r="AB850" s="1">
        <v>0.56284056316590558</v>
      </c>
      <c r="AC850" s="1">
        <v>0.53356345699049612</v>
      </c>
      <c r="AD850" s="1">
        <v>0.59849032289784221</v>
      </c>
      <c r="AE850" s="1">
        <v>0.6449515783188966</v>
      </c>
      <c r="AF850" s="1">
        <v>0</v>
      </c>
      <c r="AG850" s="1">
        <v>0.5627651473504538</v>
      </c>
      <c r="AH850" s="1">
        <v>0.60081926814130515</v>
      </c>
      <c r="AI850" s="1">
        <v>0.60428453445435704</v>
      </c>
      <c r="AJ850" s="1">
        <v>0.52446416093859172</v>
      </c>
      <c r="AK850" s="1">
        <v>0.5817555047350581</v>
      </c>
      <c r="AL850" s="1">
        <v>0.5694240927696228</v>
      </c>
      <c r="AM850" s="1">
        <v>0.54956090450286865</v>
      </c>
      <c r="AN850" s="1">
        <v>0.59756344556808472</v>
      </c>
      <c r="AO850" t="s">
        <v>13660</v>
      </c>
    </row>
    <row r="851" spans="1:41" x14ac:dyDescent="0.25">
      <c r="A851" s="1">
        <v>2015</v>
      </c>
      <c r="B851" t="s">
        <v>757</v>
      </c>
      <c r="C851" t="s">
        <v>6990</v>
      </c>
      <c r="D851" t="s">
        <v>7190</v>
      </c>
      <c r="E851" t="s">
        <v>7458</v>
      </c>
      <c r="F851" t="s">
        <v>8708</v>
      </c>
      <c r="G851" t="s">
        <v>10886</v>
      </c>
      <c r="H851" t="s">
        <v>12626</v>
      </c>
      <c r="I851" s="1">
        <v>0.64406459433886587</v>
      </c>
      <c r="J851" s="1">
        <v>0.54010193477461255</v>
      </c>
      <c r="K851" s="1">
        <v>0.5913523873950054</v>
      </c>
      <c r="L851" s="1">
        <v>0.65280228151559117</v>
      </c>
      <c r="M851" s="1">
        <v>0.59976655678867308</v>
      </c>
      <c r="N851" s="1">
        <v>0.41863732529549669</v>
      </c>
      <c r="O851" s="1">
        <v>0.59439458353015273</v>
      </c>
      <c r="P851" s="1">
        <v>0.51032744654930295</v>
      </c>
      <c r="Q851" s="1">
        <v>0.48372540547987669</v>
      </c>
      <c r="R851" s="1">
        <v>0.74834321417982996</v>
      </c>
      <c r="S851" s="1">
        <v>0.691475088200878</v>
      </c>
      <c r="T851" s="1">
        <v>0.59345585105741794</v>
      </c>
      <c r="U851" s="1">
        <v>0.51390618513906194</v>
      </c>
      <c r="V851" s="1">
        <v>0.58760080280586846</v>
      </c>
      <c r="W851" s="1">
        <v>0.51359485263594851</v>
      </c>
      <c r="X851" s="1">
        <v>0.67821649207628254</v>
      </c>
      <c r="Y851" s="1">
        <v>0.61741332031333973</v>
      </c>
      <c r="Z851" s="1">
        <v>0.79160116775207723</v>
      </c>
      <c r="AA851" s="1">
        <v>0.63582404472607412</v>
      </c>
      <c r="AB851" s="1">
        <v>0.65027216656023323</v>
      </c>
      <c r="AC851" s="1">
        <v>0.58482613277133821</v>
      </c>
      <c r="AD851" s="1">
        <v>0.61854334661096533</v>
      </c>
      <c r="AE851" s="1">
        <v>0.59941614092828799</v>
      </c>
      <c r="AF851" s="1">
        <v>0</v>
      </c>
      <c r="AG851" s="1">
        <v>0.5641150225175805</v>
      </c>
      <c r="AH851" s="1">
        <v>0.55994147484770629</v>
      </c>
      <c r="AI851" s="1">
        <v>0.62738044395102877</v>
      </c>
      <c r="AJ851" s="1">
        <v>0.5119587866687465</v>
      </c>
      <c r="AK851" s="1">
        <v>0.66971034380010586</v>
      </c>
      <c r="AL851" s="1">
        <v>0.57906091213226318</v>
      </c>
      <c r="AM851" s="1">
        <v>0.55321550369262695</v>
      </c>
      <c r="AN851" s="1">
        <v>0.61567527055740356</v>
      </c>
      <c r="AO851" t="s">
        <v>13661</v>
      </c>
    </row>
    <row r="852" spans="1:41" x14ac:dyDescent="0.25">
      <c r="A852" s="1">
        <v>2015</v>
      </c>
      <c r="B852" t="s">
        <v>758</v>
      </c>
      <c r="C852" t="s">
        <v>6990</v>
      </c>
      <c r="D852" t="s">
        <v>7190</v>
      </c>
      <c r="E852" t="s">
        <v>7458</v>
      </c>
      <c r="F852" t="s">
        <v>8708</v>
      </c>
      <c r="G852" t="s">
        <v>10886</v>
      </c>
      <c r="H852" t="s">
        <v>12626</v>
      </c>
      <c r="I852" s="1">
        <v>0.64252695230320678</v>
      </c>
      <c r="J852" s="1">
        <v>0.54199999999999993</v>
      </c>
      <c r="K852" s="1">
        <v>0.62045492981566042</v>
      </c>
      <c r="L852" s="1">
        <v>0.62827460087734055</v>
      </c>
      <c r="M852" s="1">
        <v>0.57028121992657621</v>
      </c>
      <c r="N852" s="1">
        <v>0.4484670580560991</v>
      </c>
      <c r="O852" s="1">
        <v>0.59396225757843446</v>
      </c>
      <c r="P852" s="1">
        <v>0.55048198883815325</v>
      </c>
      <c r="Q852" s="1">
        <v>0.55928938356164382</v>
      </c>
      <c r="R852" s="1">
        <v>0.72854504154341726</v>
      </c>
      <c r="S852" s="1">
        <v>0.68820869109261318</v>
      </c>
      <c r="T852" s="1">
        <v>0.60230656158128482</v>
      </c>
      <c r="U852" s="1">
        <v>0.48715417673918882</v>
      </c>
      <c r="V852" s="1">
        <v>0.60657069886231718</v>
      </c>
      <c r="W852" s="1">
        <v>0.58583337727083662</v>
      </c>
      <c r="X852" s="1">
        <v>0.66684096965279371</v>
      </c>
      <c r="Y852" s="1">
        <v>0.64900034880771185</v>
      </c>
      <c r="Z852" s="1">
        <v>0.81102256172952858</v>
      </c>
      <c r="AA852" s="1">
        <v>0.6588262594189217</v>
      </c>
      <c r="AB852" s="1">
        <v>0.67677756033920422</v>
      </c>
      <c r="AC852" s="1">
        <v>0.59931506849315075</v>
      </c>
      <c r="AD852" s="1">
        <v>0.64974079033199439</v>
      </c>
      <c r="AE852" s="1">
        <v>0.59054662166633576</v>
      </c>
      <c r="AF852" s="1">
        <v>0.60211771906349509</v>
      </c>
      <c r="AG852" s="1">
        <v>0.57768147650618129</v>
      </c>
      <c r="AH852" s="1">
        <v>0.58576400386313165</v>
      </c>
      <c r="AI852" s="1">
        <v>0.6254421506206187</v>
      </c>
      <c r="AJ852" s="1">
        <v>0.51999179629980452</v>
      </c>
      <c r="AK852" s="1">
        <v>0.68543933235473586</v>
      </c>
      <c r="AL852" s="1">
        <v>0.61216771602630615</v>
      </c>
      <c r="AM852" s="1">
        <v>0.60010659694671631</v>
      </c>
      <c r="AN852" s="1">
        <v>0.62925428152084351</v>
      </c>
      <c r="AO852" t="s">
        <v>13662</v>
      </c>
    </row>
    <row r="853" spans="1:41" x14ac:dyDescent="0.25">
      <c r="A853" s="1">
        <v>2015</v>
      </c>
      <c r="B853" t="s">
        <v>759</v>
      </c>
      <c r="C853" t="s">
        <v>6990</v>
      </c>
      <c r="D853" t="s">
        <v>7190</v>
      </c>
      <c r="E853" t="s">
        <v>7458</v>
      </c>
      <c r="F853" t="s">
        <v>8709</v>
      </c>
      <c r="G853" t="s">
        <v>10886</v>
      </c>
      <c r="H853" t="s">
        <v>12626</v>
      </c>
      <c r="I853" s="1">
        <v>4.4486372398156997E-2</v>
      </c>
      <c r="J853" s="1">
        <v>5.9766763848396499E-2</v>
      </c>
      <c r="K853" s="1">
        <v>5.6060606060606102E-2</v>
      </c>
      <c r="L853" s="1">
        <v>8.7719298245614002E-2</v>
      </c>
      <c r="M853" s="1">
        <v>5.9611829944547098E-2</v>
      </c>
      <c r="N853" s="1">
        <v>5.8000000000000003E-2</v>
      </c>
      <c r="O853" s="1">
        <v>6.5073170731709995E-4</v>
      </c>
      <c r="P853" s="1">
        <v>7.2847682119205295E-2</v>
      </c>
      <c r="Q853" s="1">
        <v>4.69483568075117E-2</v>
      </c>
      <c r="R853" s="1">
        <v>4.1292639138240599E-2</v>
      </c>
      <c r="S853" s="1">
        <v>5.5996035678889999E-2</v>
      </c>
      <c r="T853" s="1">
        <v>5.9701492537313397E-2</v>
      </c>
      <c r="U853" s="1">
        <v>3.6789297658862997E-2</v>
      </c>
      <c r="V853" s="1">
        <v>5.6264468638702499E-2</v>
      </c>
      <c r="W853" s="1">
        <v>6.0000000000000102E-2</v>
      </c>
      <c r="X853" s="1">
        <v>3.3203125E-2</v>
      </c>
      <c r="Y853" s="1">
        <v>3.56911791951144E-2</v>
      </c>
      <c r="Z853" s="1">
        <v>6.8071312803889006E-2</v>
      </c>
      <c r="AA853" s="1">
        <v>5.9999999999996501E-2</v>
      </c>
      <c r="AB853" s="1">
        <v>1</v>
      </c>
      <c r="AC853" s="1">
        <v>8.7515567425781399E-2</v>
      </c>
      <c r="AD853" s="1">
        <v>6.4382801093952405E-2</v>
      </c>
      <c r="AE853" s="1">
        <v>8.6999999999999897E-2</v>
      </c>
      <c r="AF853" s="1">
        <v>5.5E-2</v>
      </c>
      <c r="AG853" s="1">
        <v>4.0533957338877602E-2</v>
      </c>
      <c r="AH853" s="1">
        <v>4.9000000000000099E-2</v>
      </c>
      <c r="AI853" s="1">
        <v>6.4640782715883194E-2</v>
      </c>
      <c r="AJ853" s="1">
        <v>4.9961270333075097E-2</v>
      </c>
      <c r="AK853" s="1">
        <v>5.00000000000001E-2</v>
      </c>
      <c r="AL853" s="1">
        <v>8.7625361979007721E-2</v>
      </c>
      <c r="AM853" s="1">
        <v>5.8111071586608887E-2</v>
      </c>
      <c r="AN853" s="1">
        <v>0.12943728268146515</v>
      </c>
      <c r="AO853" t="s">
        <v>13663</v>
      </c>
    </row>
    <row r="854" spans="1:41" x14ac:dyDescent="0.25">
      <c r="A854" s="1">
        <v>2015</v>
      </c>
      <c r="B854" t="s">
        <v>760</v>
      </c>
      <c r="C854" t="s">
        <v>6990</v>
      </c>
      <c r="D854" t="s">
        <v>7190</v>
      </c>
      <c r="E854" t="s">
        <v>7458</v>
      </c>
      <c r="F854" t="s">
        <v>8709</v>
      </c>
      <c r="G854" t="s">
        <v>10886</v>
      </c>
      <c r="H854" t="s">
        <v>12626</v>
      </c>
      <c r="I854" s="1">
        <v>6.0430869947593599E-2</v>
      </c>
      <c r="J854" s="1">
        <v>6.0007073055073502E-2</v>
      </c>
      <c r="K854" s="1">
        <v>0.06</v>
      </c>
      <c r="L854" s="1">
        <v>7.8260869565217397E-2</v>
      </c>
      <c r="M854" s="1">
        <v>6.0221870047543598E-2</v>
      </c>
      <c r="N854" s="1">
        <v>6.3414634146341506E-2</v>
      </c>
      <c r="O854" s="1">
        <v>6.9536423841059597E-2</v>
      </c>
      <c r="P854" s="1">
        <v>6.8337129840546698E-2</v>
      </c>
      <c r="Q854" s="1">
        <v>5.3101037133345602E-2</v>
      </c>
      <c r="R854" s="1">
        <v>4.1292639138240599E-2</v>
      </c>
      <c r="S854" s="1">
        <v>5.5400000000000102E-2</v>
      </c>
      <c r="T854" s="1">
        <v>1</v>
      </c>
      <c r="U854" s="1">
        <v>4.41572428648358E-2</v>
      </c>
      <c r="V854" s="1">
        <v>6.0913705583756299E-2</v>
      </c>
      <c r="W854" s="1">
        <v>0.06</v>
      </c>
      <c r="X854" s="1">
        <v>3.4653465346534698E-2</v>
      </c>
      <c r="Y854" s="1">
        <v>4.5694746658377403E-2</v>
      </c>
      <c r="Z854" s="1">
        <v>5.00000000000001E-2</v>
      </c>
      <c r="AA854" s="1">
        <v>0.06</v>
      </c>
      <c r="AB854" s="1">
        <v>1</v>
      </c>
      <c r="AC854" s="1">
        <v>9.0090090090090197E-2</v>
      </c>
      <c r="AD854" s="1">
        <v>6.5445026178010499E-2</v>
      </c>
      <c r="AE854" s="1">
        <v>9.5343441428802606E-2</v>
      </c>
      <c r="AF854" s="1">
        <v>5.5396916047972602E-2</v>
      </c>
      <c r="AG854" s="1">
        <v>4.1560546422783E-2</v>
      </c>
      <c r="AH854" s="1">
        <v>5.03529411764706E-2</v>
      </c>
      <c r="AI854" s="1">
        <v>6.4014162067091596E-2</v>
      </c>
      <c r="AJ854" s="1">
        <v>5.00000000000001E-2</v>
      </c>
      <c r="AK854" s="1">
        <v>5.00000000000001E-2</v>
      </c>
      <c r="AL854" s="1">
        <v>0.12371119856834412</v>
      </c>
      <c r="AM854" s="1">
        <v>5.9882409870624542E-2</v>
      </c>
      <c r="AN854" s="1">
        <v>0.21413533389568329</v>
      </c>
      <c r="AO854" t="s">
        <v>13664</v>
      </c>
    </row>
    <row r="855" spans="1:41" x14ac:dyDescent="0.25">
      <c r="A855" s="1">
        <v>2015</v>
      </c>
      <c r="B855" t="s">
        <v>761</v>
      </c>
      <c r="C855" t="s">
        <v>6990</v>
      </c>
      <c r="D855" t="s">
        <v>7190</v>
      </c>
      <c r="E855" t="s">
        <v>7458</v>
      </c>
      <c r="F855" t="s">
        <v>8709</v>
      </c>
      <c r="G855" t="s">
        <v>10886</v>
      </c>
      <c r="H855" t="s">
        <v>12626</v>
      </c>
      <c r="I855" s="1">
        <v>4.8110225513331398E-2</v>
      </c>
      <c r="J855" s="1">
        <v>5.8000000000000003E-2</v>
      </c>
      <c r="K855" s="1">
        <v>6.4735945485519697E-2</v>
      </c>
      <c r="L855" s="1">
        <v>7.9999999999999905E-2</v>
      </c>
      <c r="M855" s="1">
        <v>5.5555555555555601E-2</v>
      </c>
      <c r="N855" s="1">
        <v>8.0303030303030307E-2</v>
      </c>
      <c r="O855" s="1">
        <v>6.9767441860464893E-2</v>
      </c>
      <c r="P855" s="1">
        <v>6.9124423963133605E-2</v>
      </c>
      <c r="Q855" s="1">
        <v>5.4945054945055097E-2</v>
      </c>
      <c r="R855" s="1">
        <v>4.68051344276849E-2</v>
      </c>
      <c r="S855" s="1">
        <v>5.5E-2</v>
      </c>
      <c r="T855" s="1">
        <v>6.5000000000000002E-2</v>
      </c>
      <c r="U855" s="1">
        <v>3.5108274635753299E-2</v>
      </c>
      <c r="V855" s="1">
        <v>5.58213716108453E-2</v>
      </c>
      <c r="W855" s="1">
        <v>5.99315068493151E-2</v>
      </c>
      <c r="X855" s="1">
        <v>3.4653465346534698E-2</v>
      </c>
      <c r="Y855" s="1">
        <v>4.11335389501329E-2</v>
      </c>
      <c r="Z855" s="1">
        <v>5.4495005549389602E-2</v>
      </c>
      <c r="AA855" s="1">
        <v>6.0000000000000102E-2</v>
      </c>
      <c r="AB855" s="1">
        <v>7.1084337349397703E-2</v>
      </c>
      <c r="AC855" s="1">
        <v>8.6904761904761804E-2</v>
      </c>
      <c r="AD855" s="1">
        <v>6.2087186261558798E-2</v>
      </c>
      <c r="AE855" s="1">
        <v>0.1056002241210254</v>
      </c>
      <c r="AF855" s="1">
        <v>5.5000000000000097E-2</v>
      </c>
      <c r="AG855" s="1">
        <v>4.0468938566749102E-2</v>
      </c>
      <c r="AH855" s="1">
        <v>4.8258414302899302E-2</v>
      </c>
      <c r="AI855" s="1">
        <v>6.4267352185089999E-2</v>
      </c>
      <c r="AJ855" s="1">
        <v>4.7619047619047603E-2</v>
      </c>
      <c r="AK855" s="1">
        <v>6.5335820171311496E-2</v>
      </c>
      <c r="AL855" s="1">
        <v>5.9831589460372925E-2</v>
      </c>
      <c r="AM855" s="1">
        <v>5.9967007488012314E-2</v>
      </c>
      <c r="AN855" s="1">
        <v>5.963975191116333E-2</v>
      </c>
      <c r="AO855" t="s">
        <v>13665</v>
      </c>
    </row>
    <row r="856" spans="1:41" x14ac:dyDescent="0.25">
      <c r="A856" s="1">
        <v>2015</v>
      </c>
      <c r="B856" t="s">
        <v>761</v>
      </c>
      <c r="C856" t="s">
        <v>6990</v>
      </c>
      <c r="D856" t="s">
        <v>7190</v>
      </c>
      <c r="E856" t="s">
        <v>7458</v>
      </c>
      <c r="F856" t="s">
        <v>8710</v>
      </c>
      <c r="G856" t="s">
        <v>10886</v>
      </c>
      <c r="H856" t="s">
        <v>12627</v>
      </c>
      <c r="I856" s="1">
        <v>732.93879022414308</v>
      </c>
      <c r="J856" s="1">
        <v>1265.7387452291821</v>
      </c>
      <c r="K856" s="1">
        <v>54.9</v>
      </c>
      <c r="L856" s="1">
        <v>103.04</v>
      </c>
      <c r="M856" s="1">
        <v>544</v>
      </c>
      <c r="N856" s="1">
        <v>607</v>
      </c>
      <c r="O856" s="1">
        <v>280.72590123762888</v>
      </c>
      <c r="P856" s="1">
        <v>404</v>
      </c>
      <c r="Q856" s="1">
        <v>259.29000000000002</v>
      </c>
      <c r="R856" s="1">
        <v>512.08753680679104</v>
      </c>
      <c r="S856" s="1">
        <v>595.35</v>
      </c>
      <c r="T856" s="1">
        <v>360.12740500000001</v>
      </c>
      <c r="U856" s="1">
        <v>140</v>
      </c>
      <c r="V856" s="1">
        <v>592</v>
      </c>
      <c r="W856" s="1">
        <v>274.5</v>
      </c>
      <c r="X856" s="1">
        <v>975</v>
      </c>
      <c r="Y856" s="1">
        <v>3140</v>
      </c>
      <c r="Z856" s="1">
        <v>425.95</v>
      </c>
      <c r="AA856" s="1">
        <v>4666.6076551930964</v>
      </c>
      <c r="AB856" s="1">
        <v>77.099999999999994</v>
      </c>
      <c r="AC856" s="1">
        <v>311.09519999999998</v>
      </c>
      <c r="AD856" s="1">
        <v>710</v>
      </c>
      <c r="AE856" s="1">
        <v>319.25599999999997</v>
      </c>
      <c r="AF856" s="1">
        <v>1547.91</v>
      </c>
      <c r="AG856" s="1">
        <v>8348.4</v>
      </c>
      <c r="AH856" s="1">
        <v>1203.395912</v>
      </c>
      <c r="AI856" s="1">
        <v>364</v>
      </c>
      <c r="AJ856" s="1">
        <v>2325.2844577850001</v>
      </c>
      <c r="AK856" s="1">
        <v>266.16149300000001</v>
      </c>
      <c r="AL856" s="1">
        <v>31405.859375</v>
      </c>
      <c r="AM856" s="1">
        <v>25700.599609375</v>
      </c>
      <c r="AN856" s="1">
        <v>5705.26123046875</v>
      </c>
      <c r="AO856" t="s">
        <v>13666</v>
      </c>
    </row>
    <row r="857" spans="1:41" x14ac:dyDescent="0.25">
      <c r="A857" s="1">
        <v>2015</v>
      </c>
      <c r="B857" t="s">
        <v>762</v>
      </c>
      <c r="C857" t="s">
        <v>6990</v>
      </c>
      <c r="D857" t="s">
        <v>7190</v>
      </c>
      <c r="E857" t="s">
        <v>7458</v>
      </c>
      <c r="F857" t="s">
        <v>8710</v>
      </c>
      <c r="G857" t="s">
        <v>10886</v>
      </c>
      <c r="H857" t="s">
        <v>12627</v>
      </c>
      <c r="I857" s="1">
        <v>735.86058281399835</v>
      </c>
      <c r="J857" s="1">
        <v>1264.52</v>
      </c>
      <c r="K857" s="1">
        <v>59.163600000000002</v>
      </c>
      <c r="L857" s="1">
        <v>106</v>
      </c>
      <c r="M857" s="1">
        <v>593</v>
      </c>
      <c r="N857" s="1">
        <v>576</v>
      </c>
      <c r="O857" s="1">
        <v>281</v>
      </c>
      <c r="P857" s="1">
        <v>409</v>
      </c>
      <c r="Q857" s="1">
        <v>259.18896404656499</v>
      </c>
      <c r="R857" s="1">
        <v>534</v>
      </c>
      <c r="S857" s="1">
        <v>593.91724999999997</v>
      </c>
      <c r="T857" s="1"/>
      <c r="U857" s="1">
        <v>142.71</v>
      </c>
      <c r="V857" s="1">
        <v>592</v>
      </c>
      <c r="W857" s="1">
        <v>232.60300000000001</v>
      </c>
      <c r="X857" s="1">
        <v>975</v>
      </c>
      <c r="Y857" s="1">
        <v>3070</v>
      </c>
      <c r="Z857" s="1">
        <v>401.85</v>
      </c>
      <c r="AA857" s="1">
        <v>4596.3351642676898</v>
      </c>
      <c r="AB857" s="1"/>
      <c r="AC857" s="1">
        <v>311.54338799999999</v>
      </c>
      <c r="AD857" s="1">
        <v>714</v>
      </c>
      <c r="AE857" s="1">
        <v>335.32</v>
      </c>
      <c r="AF857" s="1">
        <v>1654</v>
      </c>
      <c r="AG857" s="1">
        <v>8279</v>
      </c>
      <c r="AH857" s="1">
        <v>1226.944</v>
      </c>
      <c r="AI857" s="1">
        <v>363.92644679999989</v>
      </c>
      <c r="AJ857" s="1">
        <v>2323.2587470663871</v>
      </c>
      <c r="AK857" s="1">
        <v>274.95043456885833</v>
      </c>
      <c r="AL857" s="1">
        <v>30905.08984375</v>
      </c>
      <c r="AM857" s="1">
        <v>25590.5859375</v>
      </c>
      <c r="AN857" s="1">
        <v>5314.50439453125</v>
      </c>
      <c r="AO857" t="s">
        <v>13667</v>
      </c>
    </row>
    <row r="858" spans="1:41" x14ac:dyDescent="0.25">
      <c r="A858" s="1">
        <v>2015</v>
      </c>
      <c r="B858" t="s">
        <v>763</v>
      </c>
      <c r="C858" t="s">
        <v>6990</v>
      </c>
      <c r="D858" t="s">
        <v>7190</v>
      </c>
      <c r="E858" t="s">
        <v>7458</v>
      </c>
      <c r="F858" t="s">
        <v>8710</v>
      </c>
      <c r="G858" t="s">
        <v>10886</v>
      </c>
      <c r="H858" t="s">
        <v>12627</v>
      </c>
      <c r="I858" s="1">
        <v>739.73121579129213</v>
      </c>
      <c r="J858" s="1">
        <v>1290</v>
      </c>
      <c r="K858" s="1">
        <v>62.3</v>
      </c>
      <c r="L858" s="1">
        <v>104</v>
      </c>
      <c r="M858" s="1">
        <v>508.75</v>
      </c>
      <c r="N858" s="1">
        <v>544.774932585957</v>
      </c>
      <c r="O858" s="1">
        <v>307.29989999999998</v>
      </c>
      <c r="P858" s="1">
        <v>420</v>
      </c>
      <c r="Q858" s="1">
        <v>273.38010000000003</v>
      </c>
      <c r="R858" s="1">
        <v>534</v>
      </c>
      <c r="S858" s="1">
        <v>571.5</v>
      </c>
      <c r="T858" s="1">
        <v>378</v>
      </c>
      <c r="U858" s="1">
        <v>146.89439999999999</v>
      </c>
      <c r="V858" s="1">
        <v>609.98307650063987</v>
      </c>
      <c r="W858" s="1">
        <v>231.65360000000001</v>
      </c>
      <c r="X858" s="1">
        <v>990</v>
      </c>
      <c r="Y858" s="1">
        <v>3091.7380119999998</v>
      </c>
      <c r="Z858" s="1">
        <v>402.5</v>
      </c>
      <c r="AA858" s="1">
        <v>4566.5651336969468</v>
      </c>
      <c r="AB858" s="1"/>
      <c r="AC858" s="1">
        <v>298.05720000000002</v>
      </c>
      <c r="AD858" s="1">
        <v>728</v>
      </c>
      <c r="AE858" s="1">
        <v>340.44419172753908</v>
      </c>
      <c r="AF858" s="1">
        <v>1739.41425</v>
      </c>
      <c r="AG858" s="1">
        <v>8417.3567093582387</v>
      </c>
      <c r="AH858" s="1">
        <v>1280.529</v>
      </c>
      <c r="AI858" s="1">
        <v>363.91082044562052</v>
      </c>
      <c r="AJ858" s="1">
        <v>2453</v>
      </c>
      <c r="AK858" s="1">
        <v>258.58208121078781</v>
      </c>
      <c r="AL858" s="1">
        <v>31652.365234375</v>
      </c>
      <c r="AM858" s="1">
        <v>25971.83984375</v>
      </c>
      <c r="AN858" s="1">
        <v>5680.52490234375</v>
      </c>
      <c r="AO858" t="s">
        <v>13668</v>
      </c>
    </row>
    <row r="859" spans="1:41" x14ac:dyDescent="0.25">
      <c r="A859" s="1">
        <v>2015</v>
      </c>
      <c r="B859" t="s">
        <v>764</v>
      </c>
      <c r="C859" t="s">
        <v>6990</v>
      </c>
      <c r="D859" t="s">
        <v>7190</v>
      </c>
      <c r="E859" t="s">
        <v>7459</v>
      </c>
      <c r="F859" t="s">
        <v>8711</v>
      </c>
      <c r="G859" t="s">
        <v>10886</v>
      </c>
      <c r="H859" t="s">
        <v>12628</v>
      </c>
      <c r="I859" s="1">
        <v>130.13612000000001</v>
      </c>
      <c r="J859" s="1">
        <v>226.26903381078401</v>
      </c>
      <c r="K859" s="1">
        <v>8.3000000000000007</v>
      </c>
      <c r="L859" s="1">
        <v>20.350000000000001</v>
      </c>
      <c r="M859" s="1">
        <v>110.5</v>
      </c>
      <c r="N859" s="1">
        <v>167</v>
      </c>
      <c r="O859" s="1">
        <v>53</v>
      </c>
      <c r="P859" s="1">
        <v>90</v>
      </c>
      <c r="Q859" s="1">
        <v>58.4</v>
      </c>
      <c r="R859" s="1">
        <v>80.178658200000001</v>
      </c>
      <c r="S859" s="1">
        <v>102.5</v>
      </c>
      <c r="T859" s="1">
        <v>71</v>
      </c>
      <c r="U859" s="1">
        <v>34</v>
      </c>
      <c r="V859" s="1">
        <v>139</v>
      </c>
      <c r="W859" s="1">
        <v>56.899000000000001</v>
      </c>
      <c r="X859" s="1">
        <v>166.8</v>
      </c>
      <c r="Y859" s="1">
        <v>575</v>
      </c>
      <c r="Z859" s="1">
        <v>55.972000000000001</v>
      </c>
      <c r="AA859" s="1">
        <v>725.6096</v>
      </c>
      <c r="AB859" s="1">
        <v>14</v>
      </c>
      <c r="AC859" s="1">
        <v>56.783999999999999</v>
      </c>
      <c r="AD859" s="1">
        <v>81</v>
      </c>
      <c r="AE859" s="1">
        <v>44</v>
      </c>
      <c r="AF859" s="1">
        <v>275.54774747485021</v>
      </c>
      <c r="AG859" s="1">
        <v>1709.2</v>
      </c>
      <c r="AH859" s="1">
        <v>243.72</v>
      </c>
      <c r="AI859" s="1">
        <v>71</v>
      </c>
      <c r="AJ859" s="1">
        <v>461</v>
      </c>
      <c r="AK859" s="1">
        <v>21.576000000000001</v>
      </c>
      <c r="AL859" s="1">
        <v>5848.74267578125</v>
      </c>
      <c r="AM859" s="1">
        <v>4848.447265625</v>
      </c>
      <c r="AN859" s="1">
        <v>1000.294921875</v>
      </c>
      <c r="AO859" t="s">
        <v>13669</v>
      </c>
    </row>
    <row r="860" spans="1:41" x14ac:dyDescent="0.25">
      <c r="A860" s="1">
        <v>2015</v>
      </c>
      <c r="B860" t="s">
        <v>765</v>
      </c>
      <c r="C860" t="s">
        <v>6990</v>
      </c>
      <c r="D860" t="s">
        <v>7190</v>
      </c>
      <c r="E860" t="s">
        <v>7459</v>
      </c>
      <c r="F860" t="s">
        <v>8711</v>
      </c>
      <c r="G860" t="s">
        <v>10886</v>
      </c>
      <c r="H860" t="s">
        <v>12628</v>
      </c>
      <c r="I860" s="1">
        <v>126.8456</v>
      </c>
      <c r="J860" s="1">
        <v>243</v>
      </c>
      <c r="K860" s="1">
        <v>12.2</v>
      </c>
      <c r="L860" s="1">
        <v>20</v>
      </c>
      <c r="M860" s="1">
        <v>99.2</v>
      </c>
      <c r="N860" s="1">
        <v>170.25615556507429</v>
      </c>
      <c r="O860" s="1">
        <v>54</v>
      </c>
      <c r="P860" s="1">
        <v>98.9</v>
      </c>
      <c r="Q860" s="1">
        <v>65.247583333333324</v>
      </c>
      <c r="R860" s="1">
        <v>90.8</v>
      </c>
      <c r="S860" s="1">
        <v>107</v>
      </c>
      <c r="T860" s="1">
        <v>72.115749999999991</v>
      </c>
      <c r="U860" s="1">
        <v>32.684004000000002</v>
      </c>
      <c r="V860" s="1">
        <v>138</v>
      </c>
      <c r="W860" s="1">
        <v>55</v>
      </c>
      <c r="X860" s="1">
        <v>166</v>
      </c>
      <c r="Y860" s="1">
        <v>601</v>
      </c>
      <c r="Z860" s="1">
        <v>56</v>
      </c>
      <c r="AA860" s="1">
        <v>751.10832380952388</v>
      </c>
      <c r="AB860" s="1">
        <v>18</v>
      </c>
      <c r="AC860" s="1">
        <v>53.564999999999991</v>
      </c>
      <c r="AD860" s="1">
        <v>148.26499999999999</v>
      </c>
      <c r="AE860" s="1">
        <v>41</v>
      </c>
      <c r="AF860" s="1"/>
      <c r="AG860" s="1">
        <v>1766.474967220744</v>
      </c>
      <c r="AH860" s="1">
        <v>255.4616</v>
      </c>
      <c r="AI860" s="1">
        <v>74.191173696000021</v>
      </c>
      <c r="AJ860" s="1">
        <v>560</v>
      </c>
      <c r="AK860" s="1">
        <v>30.860939061194671</v>
      </c>
      <c r="AL860" s="1">
        <v>5907.17578125</v>
      </c>
      <c r="AM860" s="1">
        <v>4814.8818359375</v>
      </c>
      <c r="AN860" s="1">
        <v>1092.2945556640625</v>
      </c>
      <c r="AO860" t="s">
        <v>13670</v>
      </c>
    </row>
    <row r="861" spans="1:41" x14ac:dyDescent="0.25">
      <c r="A861" s="1">
        <v>2015</v>
      </c>
      <c r="B861" t="s">
        <v>766</v>
      </c>
      <c r="C861" t="s">
        <v>6990</v>
      </c>
      <c r="D861" t="s">
        <v>7190</v>
      </c>
      <c r="E861" t="s">
        <v>7459</v>
      </c>
      <c r="F861" t="s">
        <v>8711</v>
      </c>
      <c r="G861" t="s">
        <v>10886</v>
      </c>
      <c r="H861" t="s">
        <v>12628</v>
      </c>
      <c r="I861" s="1">
        <v>132.07400000000001</v>
      </c>
      <c r="J861" s="1">
        <v>237.08101767498741</v>
      </c>
      <c r="K861" s="1">
        <v>11.9</v>
      </c>
      <c r="L861" s="1">
        <v>20.11</v>
      </c>
      <c r="M861" s="1">
        <v>113.9</v>
      </c>
      <c r="N861" s="1">
        <v>166.7</v>
      </c>
      <c r="O861" s="1">
        <v>53</v>
      </c>
      <c r="P861" s="1">
        <v>98.2</v>
      </c>
      <c r="Q861" s="1">
        <v>61.545540000000003</v>
      </c>
      <c r="R861" s="1">
        <v>80.839055999999999</v>
      </c>
      <c r="S861" s="1">
        <v>102.8</v>
      </c>
      <c r="T861" s="1">
        <v>72.064999999999998</v>
      </c>
      <c r="U861" s="1">
        <v>33.164999999999999</v>
      </c>
      <c r="V861" s="1">
        <v>137</v>
      </c>
      <c r="W861" s="1">
        <v>55</v>
      </c>
      <c r="X861" s="1">
        <v>161</v>
      </c>
      <c r="Y861" s="1">
        <v>595</v>
      </c>
      <c r="Z861" s="1">
        <v>48</v>
      </c>
      <c r="AA861" s="1">
        <v>727.51442579746845</v>
      </c>
      <c r="AB861" s="1">
        <v>14.424939999999999</v>
      </c>
      <c r="AC861" s="1">
        <v>49.353408000000002</v>
      </c>
      <c r="AD861" s="1">
        <v>141</v>
      </c>
      <c r="AE861" s="1">
        <v>45.59</v>
      </c>
      <c r="AF861" s="1"/>
      <c r="AG861" s="1">
        <v>1738</v>
      </c>
      <c r="AH861" s="1">
        <v>263.39999999999998</v>
      </c>
      <c r="AI861" s="1">
        <v>70.747200000000007</v>
      </c>
      <c r="AJ861" s="1">
        <v>520.79920981761961</v>
      </c>
      <c r="AK861" s="1">
        <v>23.733246042789261</v>
      </c>
      <c r="AL861" s="1">
        <v>5773.9423828125</v>
      </c>
      <c r="AM861" s="1">
        <v>4690.97216796875</v>
      </c>
      <c r="AN861" s="1">
        <v>1082.970458984375</v>
      </c>
      <c r="AO861" t="s">
        <v>13671</v>
      </c>
    </row>
    <row r="862" spans="1:41" x14ac:dyDescent="0.25">
      <c r="A862" s="1">
        <v>2015</v>
      </c>
      <c r="B862" t="s">
        <v>767</v>
      </c>
      <c r="C862" t="s">
        <v>6990</v>
      </c>
      <c r="D862" t="s">
        <v>7190</v>
      </c>
      <c r="E862" t="s">
        <v>7459</v>
      </c>
      <c r="F862" t="s">
        <v>8712</v>
      </c>
      <c r="G862" t="s">
        <v>10886</v>
      </c>
      <c r="H862" t="s">
        <v>12628</v>
      </c>
      <c r="I862" s="1">
        <v>136.79983999999999</v>
      </c>
      <c r="J862" s="1">
        <v>283.00217865190427</v>
      </c>
      <c r="K862" s="1">
        <v>10.8</v>
      </c>
      <c r="L862" s="1">
        <v>20.350000000000001</v>
      </c>
      <c r="M862" s="1">
        <v>115.3</v>
      </c>
      <c r="N862" s="1">
        <v>168</v>
      </c>
      <c r="O862" s="1">
        <v>58</v>
      </c>
      <c r="P862" s="1">
        <v>90</v>
      </c>
      <c r="Q862" s="1">
        <v>58.4</v>
      </c>
      <c r="R862" s="1">
        <v>84.178658200000001</v>
      </c>
      <c r="S862" s="1">
        <v>103.5</v>
      </c>
      <c r="T862" s="1">
        <v>73</v>
      </c>
      <c r="U862" s="1">
        <v>34</v>
      </c>
      <c r="V862" s="1">
        <v>140</v>
      </c>
      <c r="W862" s="1">
        <v>56.899000000000001</v>
      </c>
      <c r="X862" s="1">
        <v>172.9</v>
      </c>
      <c r="Y862" s="1">
        <v>577</v>
      </c>
      <c r="Z862" s="1">
        <v>63.41</v>
      </c>
      <c r="AA862" s="1">
        <v>860.19799999999998</v>
      </c>
      <c r="AB862" s="1">
        <v>14</v>
      </c>
      <c r="AC862" s="1">
        <v>64.896000000000001</v>
      </c>
      <c r="AD862" s="1">
        <v>135</v>
      </c>
      <c r="AE862" s="1">
        <v>69</v>
      </c>
      <c r="AF862" s="1">
        <v>310.54774747485021</v>
      </c>
      <c r="AG862" s="1">
        <v>1719.3</v>
      </c>
      <c r="AH862" s="1">
        <v>246.41247999999999</v>
      </c>
      <c r="AI862" s="1">
        <v>71</v>
      </c>
      <c r="AJ862" s="1">
        <v>536</v>
      </c>
      <c r="AK862" s="1">
        <v>47.426000000000002</v>
      </c>
      <c r="AL862" s="1">
        <v>6319.31982421875</v>
      </c>
      <c r="AM862" s="1">
        <v>5215.08251953125</v>
      </c>
      <c r="AN862" s="1">
        <v>1104.237548828125</v>
      </c>
      <c r="AO862" t="s">
        <v>13672</v>
      </c>
    </row>
    <row r="863" spans="1:41" x14ac:dyDescent="0.25">
      <c r="A863" s="1">
        <v>2015</v>
      </c>
      <c r="B863" t="s">
        <v>768</v>
      </c>
      <c r="C863" t="s">
        <v>6990</v>
      </c>
      <c r="D863" t="s">
        <v>7190</v>
      </c>
      <c r="E863" t="s">
        <v>7459</v>
      </c>
      <c r="F863" t="s">
        <v>8712</v>
      </c>
      <c r="G863" t="s">
        <v>10886</v>
      </c>
      <c r="H863" t="s">
        <v>12628</v>
      </c>
      <c r="I863" s="1">
        <v>138.81399999999999</v>
      </c>
      <c r="J863" s="1">
        <v>284.329078644258</v>
      </c>
      <c r="K863" s="1">
        <v>12.15</v>
      </c>
      <c r="L863" s="1">
        <v>20.11</v>
      </c>
      <c r="M863" s="1">
        <v>120.1</v>
      </c>
      <c r="N863" s="1">
        <v>167.7</v>
      </c>
      <c r="O863" s="1">
        <v>58</v>
      </c>
      <c r="P863" s="1">
        <v>98.2</v>
      </c>
      <c r="Q863" s="1">
        <v>61.545540000000003</v>
      </c>
      <c r="R863" s="1">
        <v>84.966995999999995</v>
      </c>
      <c r="S863" s="1">
        <v>102.8</v>
      </c>
      <c r="T863" s="1">
        <v>73.864999999999995</v>
      </c>
      <c r="U863" s="1">
        <v>33.164999999999999</v>
      </c>
      <c r="V863" s="1">
        <v>138.47</v>
      </c>
      <c r="W863" s="1">
        <v>55</v>
      </c>
      <c r="X863" s="1">
        <v>170</v>
      </c>
      <c r="Y863" s="1">
        <v>595.79999999999995</v>
      </c>
      <c r="Z863" s="1">
        <v>61</v>
      </c>
      <c r="AA863" s="1">
        <v>877.89541870211201</v>
      </c>
      <c r="AB863" s="1">
        <v>14.424939999999999</v>
      </c>
      <c r="AC863" s="1">
        <v>66.832740000000001</v>
      </c>
      <c r="AD863" s="1">
        <v>143</v>
      </c>
      <c r="AE863" s="1">
        <v>70.59</v>
      </c>
      <c r="AF863" s="1">
        <v>0</v>
      </c>
      <c r="AG863" s="1">
        <v>1748</v>
      </c>
      <c r="AH863" s="1">
        <v>263.39999999999998</v>
      </c>
      <c r="AI863" s="1">
        <v>70.747200000000007</v>
      </c>
      <c r="AJ863" s="1">
        <v>545.29920981761961</v>
      </c>
      <c r="AK863" s="1">
        <v>49.333246042789263</v>
      </c>
      <c r="AL863" s="1">
        <v>6125.5380859375</v>
      </c>
      <c r="AM863" s="1">
        <v>4992.71826171875</v>
      </c>
      <c r="AN863" s="1">
        <v>1132.8204345703125</v>
      </c>
      <c r="AO863" t="s">
        <v>13673</v>
      </c>
    </row>
    <row r="864" spans="1:41" x14ac:dyDescent="0.25">
      <c r="A864" s="1">
        <v>2015</v>
      </c>
      <c r="B864" t="s">
        <v>769</v>
      </c>
      <c r="C864" t="s">
        <v>6990</v>
      </c>
      <c r="D864" t="s">
        <v>7190</v>
      </c>
      <c r="E864" t="s">
        <v>7459</v>
      </c>
      <c r="F864" t="s">
        <v>8712</v>
      </c>
      <c r="G864" t="s">
        <v>10886</v>
      </c>
      <c r="H864" t="s">
        <v>12628</v>
      </c>
      <c r="I864" s="1">
        <v>132.90559999999999</v>
      </c>
      <c r="J864" s="1">
        <v>290</v>
      </c>
      <c r="K864" s="1">
        <v>12.7</v>
      </c>
      <c r="L864" s="1">
        <v>20</v>
      </c>
      <c r="M864" s="1">
        <v>106.2</v>
      </c>
      <c r="N864" s="1">
        <v>171.7320955650743</v>
      </c>
      <c r="O864" s="1">
        <v>59</v>
      </c>
      <c r="P864" s="1">
        <v>98.9</v>
      </c>
      <c r="Q864" s="1">
        <v>65.247583333333324</v>
      </c>
      <c r="R864" s="1">
        <v>97</v>
      </c>
      <c r="S864" s="1">
        <v>107</v>
      </c>
      <c r="T864" s="1">
        <v>74.275749999999988</v>
      </c>
      <c r="U864" s="1">
        <v>32.684004000000002</v>
      </c>
      <c r="V864" s="1">
        <v>138.4</v>
      </c>
      <c r="W864" s="1">
        <v>55</v>
      </c>
      <c r="X864" s="1">
        <v>171</v>
      </c>
      <c r="Y864" s="1">
        <v>601.5</v>
      </c>
      <c r="Z864" s="1">
        <v>62</v>
      </c>
      <c r="AA864" s="1">
        <v>889.19264761904765</v>
      </c>
      <c r="AB864" s="1">
        <v>18</v>
      </c>
      <c r="AC864" s="1">
        <v>69.884999999999991</v>
      </c>
      <c r="AD864" s="1">
        <v>150.41300000000001</v>
      </c>
      <c r="AE864" s="1">
        <v>66</v>
      </c>
      <c r="AF864" s="1">
        <v>0</v>
      </c>
      <c r="AG864" s="1">
        <v>1779.5689672207441</v>
      </c>
      <c r="AH864" s="1">
        <v>255.83557999999999</v>
      </c>
      <c r="AI864" s="1">
        <v>74.191173696000021</v>
      </c>
      <c r="AJ864" s="1">
        <v>562</v>
      </c>
      <c r="AK864" s="1">
        <v>53.410939061194682</v>
      </c>
      <c r="AL864" s="1">
        <v>6214.04248046875</v>
      </c>
      <c r="AM864" s="1">
        <v>5077.01611328125</v>
      </c>
      <c r="AN864" s="1">
        <v>1137.0264892578125</v>
      </c>
      <c r="AO864" t="s">
        <v>13674</v>
      </c>
    </row>
    <row r="865" spans="1:41" x14ac:dyDescent="0.25">
      <c r="A865" s="1">
        <v>2015</v>
      </c>
      <c r="B865" t="s">
        <v>770</v>
      </c>
      <c r="C865" t="s">
        <v>6991</v>
      </c>
      <c r="D865" t="s">
        <v>7190</v>
      </c>
      <c r="E865" t="s">
        <v>7460</v>
      </c>
      <c r="F865" t="s">
        <v>8713</v>
      </c>
      <c r="G865" t="s">
        <v>10886</v>
      </c>
      <c r="H865" t="s">
        <v>12629</v>
      </c>
      <c r="I865" s="1">
        <v>31672</v>
      </c>
      <c r="J865" s="1">
        <v>85007</v>
      </c>
      <c r="K865" s="1">
        <v>4606</v>
      </c>
      <c r="L865" s="1">
        <v>8438.4999999999982</v>
      </c>
      <c r="M865" s="1">
        <v>38856</v>
      </c>
      <c r="N865" s="1">
        <v>18418.916666666661</v>
      </c>
      <c r="O865" s="1">
        <v>25392</v>
      </c>
      <c r="P865" s="1">
        <v>39665</v>
      </c>
      <c r="Q865" s="1">
        <v>17317</v>
      </c>
      <c r="R865" s="1">
        <v>24760.333333333339</v>
      </c>
      <c r="S865" s="1">
        <v>42698</v>
      </c>
      <c r="T865" s="1">
        <v>24674.083333333339</v>
      </c>
      <c r="U865" s="1">
        <v>9214</v>
      </c>
      <c r="V865" s="1">
        <v>38014</v>
      </c>
      <c r="W865" s="1">
        <v>12554</v>
      </c>
      <c r="X865" s="1">
        <v>56485</v>
      </c>
      <c r="Y865" s="1">
        <v>190045</v>
      </c>
      <c r="Z865" s="1">
        <v>14781</v>
      </c>
      <c r="AA865" s="1">
        <v>327385.5</v>
      </c>
      <c r="AB865" s="1">
        <v>6688.5</v>
      </c>
      <c r="AC865" s="1">
        <v>23584</v>
      </c>
      <c r="AD865" s="1">
        <v>35090</v>
      </c>
      <c r="AE865" s="1">
        <v>30771</v>
      </c>
      <c r="AF865" s="1">
        <v>110575.8333333333</v>
      </c>
      <c r="AG865" s="1">
        <v>540539</v>
      </c>
      <c r="AH865" s="1">
        <v>86738</v>
      </c>
      <c r="AI865" s="1">
        <v>24598</v>
      </c>
      <c r="AJ865" s="1">
        <v>165689.90934065939</v>
      </c>
      <c r="AK865" s="1">
        <v>13316</v>
      </c>
      <c r="AL865" s="1">
        <v>2047573.625</v>
      </c>
      <c r="AM865" s="1">
        <v>1675877.875</v>
      </c>
      <c r="AN865" s="1">
        <v>371695.5625</v>
      </c>
      <c r="AO865" t="s">
        <v>13675</v>
      </c>
    </row>
    <row r="866" spans="1:41" x14ac:dyDescent="0.25">
      <c r="A866" s="1">
        <v>2015</v>
      </c>
      <c r="B866" t="s">
        <v>770</v>
      </c>
      <c r="C866" t="s">
        <v>6992</v>
      </c>
      <c r="D866" t="s">
        <v>7190</v>
      </c>
      <c r="E866" t="s">
        <v>7461</v>
      </c>
      <c r="F866" t="s">
        <v>8714</v>
      </c>
      <c r="G866" t="s">
        <v>10886</v>
      </c>
      <c r="H866" t="s">
        <v>12630</v>
      </c>
      <c r="I866" s="1">
        <v>3524</v>
      </c>
      <c r="J866" s="1">
        <v>3890.109052855516</v>
      </c>
      <c r="K866" s="1">
        <v>591.20000000000005</v>
      </c>
      <c r="L866" s="1">
        <v>1803.238822999986</v>
      </c>
      <c r="M866" s="1">
        <v>2380.8809999999999</v>
      </c>
      <c r="N866" s="1">
        <v>2485</v>
      </c>
      <c r="O866" s="1">
        <v>3563.5163810250342</v>
      </c>
      <c r="P866" s="1">
        <v>1524</v>
      </c>
      <c r="Q866" s="1">
        <v>54.283740000000002</v>
      </c>
      <c r="R866" s="1">
        <v>1953.98341</v>
      </c>
      <c r="S866" s="1">
        <v>4001.308</v>
      </c>
      <c r="T866" s="1">
        <v>2846.7550000000001</v>
      </c>
      <c r="U866" s="1">
        <v>31.687999999999999</v>
      </c>
      <c r="V866" s="1">
        <v>2698.7</v>
      </c>
      <c r="W866" s="1">
        <v>1768.15813</v>
      </c>
      <c r="X866" s="1">
        <v>4992.6866900000014</v>
      </c>
      <c r="Y866" s="1">
        <v>5600.8996646604492</v>
      </c>
      <c r="Z866" s="1">
        <v>4525.1908100000001</v>
      </c>
      <c r="AA866" s="1">
        <v>21795.342453000001</v>
      </c>
      <c r="AB866" s="1">
        <v>971</v>
      </c>
      <c r="AC866" s="1">
        <v>4028.4839189689592</v>
      </c>
      <c r="AD866" s="1">
        <v>8448.1706549999999</v>
      </c>
      <c r="AE866" s="1">
        <v>3127.06</v>
      </c>
      <c r="AF866" s="1">
        <v>5691.3836289999308</v>
      </c>
      <c r="AG866" s="1">
        <v>8374.594000000001</v>
      </c>
      <c r="AH866" s="1">
        <v>3228.772794805001</v>
      </c>
      <c r="AI866" s="1">
        <v>1727.5938599999979</v>
      </c>
      <c r="AJ866" s="1">
        <v>1744.815047154214</v>
      </c>
      <c r="AK866" s="1">
        <v>2014.232</v>
      </c>
      <c r="AL866" s="1">
        <v>109387.046875</v>
      </c>
      <c r="AM866" s="1">
        <v>72852.7734375</v>
      </c>
      <c r="AN866" s="1">
        <v>36534.2734375</v>
      </c>
      <c r="AO866" t="s">
        <v>13676</v>
      </c>
    </row>
    <row r="867" spans="1:41" x14ac:dyDescent="0.25">
      <c r="A867" s="1">
        <v>2015</v>
      </c>
      <c r="B867" t="s">
        <v>770</v>
      </c>
      <c r="C867" t="s">
        <v>6992</v>
      </c>
      <c r="D867" t="s">
        <v>7190</v>
      </c>
      <c r="E867" t="s">
        <v>7461</v>
      </c>
      <c r="F867" t="s">
        <v>8715</v>
      </c>
      <c r="G867" t="s">
        <v>10886</v>
      </c>
      <c r="H867" t="s">
        <v>12630</v>
      </c>
      <c r="I867" s="1">
        <v>4180</v>
      </c>
      <c r="J867" s="1">
        <v>5814.6798517685511</v>
      </c>
      <c r="K867" s="1">
        <v>640.90000000000009</v>
      </c>
      <c r="L867" s="1">
        <v>1944.7182849999861</v>
      </c>
      <c r="M867" s="1">
        <v>3124.9810000000002</v>
      </c>
      <c r="N867" s="1">
        <v>3012</v>
      </c>
      <c r="O867" s="1">
        <v>3954.0351670250338</v>
      </c>
      <c r="P867" s="1">
        <v>2256</v>
      </c>
      <c r="Q867" s="1">
        <v>661.51382000000012</v>
      </c>
      <c r="R867" s="1">
        <v>2494.3450499999999</v>
      </c>
      <c r="S867" s="1">
        <v>4899.8310000000001</v>
      </c>
      <c r="T867" s="1">
        <v>3380.467000000001</v>
      </c>
      <c r="U867" s="1">
        <v>290.88600000000002</v>
      </c>
      <c r="V867" s="1">
        <v>3570.9</v>
      </c>
      <c r="W867" s="1">
        <v>1928.14939</v>
      </c>
      <c r="X867" s="1">
        <v>5894.0504700000001</v>
      </c>
      <c r="Y867" s="1">
        <v>11005.917050911919</v>
      </c>
      <c r="Z867" s="1">
        <v>4627.8957900000014</v>
      </c>
      <c r="AA867" s="1">
        <v>27832.707504999998</v>
      </c>
      <c r="AB867" s="1">
        <v>1055</v>
      </c>
      <c r="AC867" s="1">
        <v>4330.1400389689588</v>
      </c>
      <c r="AD867" s="1">
        <v>8808.497374999999</v>
      </c>
      <c r="AE867" s="1">
        <v>3979.72</v>
      </c>
      <c r="AF867" s="1">
        <v>9083.1209169999347</v>
      </c>
      <c r="AG867" s="1">
        <v>18116.144</v>
      </c>
      <c r="AH867" s="1">
        <v>5297.614156099</v>
      </c>
      <c r="AI867" s="1">
        <v>2116.7104899999981</v>
      </c>
      <c r="AJ867" s="1">
        <v>4683.5934141183134</v>
      </c>
      <c r="AK867" s="1">
        <v>2259.509</v>
      </c>
      <c r="AL867" s="1">
        <v>151244.03125</v>
      </c>
      <c r="AM867" s="1">
        <v>107884.2734375</v>
      </c>
      <c r="AN867" s="1">
        <v>43359.7421875</v>
      </c>
      <c r="AO867" t="s">
        <v>13677</v>
      </c>
    </row>
    <row r="868" spans="1:41" x14ac:dyDescent="0.25">
      <c r="A868" s="1">
        <v>2015</v>
      </c>
      <c r="B868" t="s">
        <v>770</v>
      </c>
      <c r="C868" t="s">
        <v>6992</v>
      </c>
      <c r="D868" t="s">
        <v>7190</v>
      </c>
      <c r="E868" t="s">
        <v>7461</v>
      </c>
      <c r="F868" t="s">
        <v>8716</v>
      </c>
      <c r="G868" t="s">
        <v>10886</v>
      </c>
      <c r="H868" t="s">
        <v>12630</v>
      </c>
      <c r="I868" s="1">
        <v>656</v>
      </c>
      <c r="J868" s="1">
        <v>1924.5707989130351</v>
      </c>
      <c r="K868" s="1">
        <v>49.7</v>
      </c>
      <c r="L868" s="1">
        <v>141.47946200000001</v>
      </c>
      <c r="M868" s="1">
        <v>744.1</v>
      </c>
      <c r="N868" s="1">
        <v>527</v>
      </c>
      <c r="O868" s="1">
        <v>390.51878600000032</v>
      </c>
      <c r="P868" s="1">
        <v>732</v>
      </c>
      <c r="Q868" s="1">
        <v>607.23008000000004</v>
      </c>
      <c r="R868" s="1">
        <v>540.36164000000008</v>
      </c>
      <c r="S868" s="1">
        <v>898.52300000000002</v>
      </c>
      <c r="T868" s="1">
        <v>533.71199999999999</v>
      </c>
      <c r="U868" s="1">
        <v>259.19799999999998</v>
      </c>
      <c r="V868" s="1">
        <v>872.19999999999993</v>
      </c>
      <c r="W868" s="1">
        <v>159.99126000000001</v>
      </c>
      <c r="X868" s="1">
        <v>901.36377999999991</v>
      </c>
      <c r="Y868" s="1">
        <v>5405.017386251473</v>
      </c>
      <c r="Z868" s="1">
        <v>102.70498000000001</v>
      </c>
      <c r="AA868" s="1">
        <v>6037.3650520000001</v>
      </c>
      <c r="AB868" s="1">
        <v>84</v>
      </c>
      <c r="AC868" s="1">
        <v>301.65611999999999</v>
      </c>
      <c r="AD868" s="1">
        <v>360.32672000000002</v>
      </c>
      <c r="AE868" s="1">
        <v>852.66000000000008</v>
      </c>
      <c r="AF868" s="1">
        <v>3391.737288000003</v>
      </c>
      <c r="AG868" s="1">
        <v>9741.5499999999993</v>
      </c>
      <c r="AH868" s="1">
        <v>2068.8413612939999</v>
      </c>
      <c r="AI868" s="1">
        <v>389.1166300000001</v>
      </c>
      <c r="AJ868" s="1">
        <v>2938.778366964099</v>
      </c>
      <c r="AK868" s="1">
        <v>245.27699999999999</v>
      </c>
      <c r="AL868" s="1">
        <v>41856.9765625</v>
      </c>
      <c r="AM868" s="1">
        <v>35031.5078125</v>
      </c>
      <c r="AN868" s="1">
        <v>6825.47021484375</v>
      </c>
      <c r="AO868" t="s">
        <v>13678</v>
      </c>
    </row>
    <row r="869" spans="1:41" x14ac:dyDescent="0.25">
      <c r="A869" s="1">
        <v>2015</v>
      </c>
      <c r="B869" t="s">
        <v>770</v>
      </c>
      <c r="C869" t="s">
        <v>6993</v>
      </c>
      <c r="D869" t="s">
        <v>7190</v>
      </c>
      <c r="E869" t="s">
        <v>7462</v>
      </c>
      <c r="F869" t="s">
        <v>8717</v>
      </c>
      <c r="G869" t="s">
        <v>10886</v>
      </c>
      <c r="H869" t="s">
        <v>12631</v>
      </c>
      <c r="I869" s="1">
        <v>805.75623686999995</v>
      </c>
      <c r="J869" s="1">
        <v>1347.1152114715001</v>
      </c>
      <c r="K869" s="1">
        <v>58.031429750000392</v>
      </c>
      <c r="L869" s="1">
        <v>115</v>
      </c>
      <c r="M869" s="1">
        <v>566.86640899999998</v>
      </c>
      <c r="N869" s="1">
        <v>666.37615199999993</v>
      </c>
      <c r="O869" s="1">
        <v>299.89999999999998</v>
      </c>
      <c r="P869" s="1">
        <v>431.247387</v>
      </c>
      <c r="Q869" s="1">
        <v>273.26217714131008</v>
      </c>
      <c r="R869" s="1">
        <v>538.57869821999998</v>
      </c>
      <c r="S869" s="1">
        <v>645.62099999999998</v>
      </c>
      <c r="T869" s="1">
        <v>396.9</v>
      </c>
      <c r="U869" s="1">
        <v>144.69999999999999</v>
      </c>
      <c r="V869" s="1">
        <v>626.63728025</v>
      </c>
      <c r="W869" s="1">
        <v>292.12616690097701</v>
      </c>
      <c r="X869" s="1">
        <v>1035</v>
      </c>
      <c r="Y869" s="1">
        <v>3271.03477273</v>
      </c>
      <c r="Z869" s="1">
        <v>425.83760804999997</v>
      </c>
      <c r="AA869" s="1">
        <v>4715.2589009999992</v>
      </c>
      <c r="AB869" s="1">
        <v>83</v>
      </c>
      <c r="AC869" s="1">
        <v>360.83764413536971</v>
      </c>
      <c r="AD869" s="1">
        <v>754.35741701761992</v>
      </c>
      <c r="AE869" s="1">
        <v>357</v>
      </c>
      <c r="AF869" s="1">
        <v>1637</v>
      </c>
      <c r="AG869" s="1">
        <v>8685.1820816399995</v>
      </c>
      <c r="AH869" s="1">
        <v>1266.417725894172</v>
      </c>
      <c r="AI869" s="1">
        <v>377.69666749999999</v>
      </c>
      <c r="AJ869" s="1">
        <v>2441.9447433</v>
      </c>
      <c r="AK869" s="1">
        <v>283.94400000000002</v>
      </c>
      <c r="AL869" s="1">
        <v>32902.6328125</v>
      </c>
      <c r="AM869" s="1">
        <v>26842.76953125</v>
      </c>
      <c r="AN869" s="1">
        <v>6059.86083984375</v>
      </c>
      <c r="AO869" t="s">
        <v>13679</v>
      </c>
    </row>
    <row r="870" spans="1:41" x14ac:dyDescent="0.25">
      <c r="A870" s="1">
        <v>2015</v>
      </c>
      <c r="B870" t="s">
        <v>770</v>
      </c>
      <c r="C870" t="s">
        <v>6993</v>
      </c>
      <c r="D870" t="s">
        <v>7190</v>
      </c>
      <c r="E870" t="s">
        <v>7462</v>
      </c>
      <c r="F870" t="s">
        <v>8718</v>
      </c>
      <c r="G870" t="s">
        <v>10886</v>
      </c>
      <c r="H870" t="s">
        <v>12632</v>
      </c>
      <c r="I870" s="1">
        <v>0.70039371328861411</v>
      </c>
      <c r="J870" s="1">
        <v>0.53806866718056146</v>
      </c>
      <c r="K870" s="1">
        <v>0.6121163468880082</v>
      </c>
      <c r="L870" s="1">
        <v>0.65573695710682023</v>
      </c>
      <c r="M870" s="1">
        <v>0.56112151228803209</v>
      </c>
      <c r="N870" s="1">
        <v>0.4528660991923063</v>
      </c>
      <c r="O870" s="1">
        <v>0.61859293246828184</v>
      </c>
      <c r="P870" s="1">
        <v>0.55538305242693242</v>
      </c>
      <c r="Q870" s="1">
        <v>0.51365572960733841</v>
      </c>
      <c r="R870" s="1">
        <v>0.72937690842326164</v>
      </c>
      <c r="S870" s="1">
        <v>0.678396791211895</v>
      </c>
      <c r="T870" s="1">
        <v>0.62408015396807426</v>
      </c>
      <c r="U870" s="1">
        <v>0.48138558140067161</v>
      </c>
      <c r="V870" s="1">
        <v>0.60122655993947016</v>
      </c>
      <c r="W870" s="1">
        <v>0.58504799908070382</v>
      </c>
      <c r="X870" s="1">
        <v>0.72932521562658548</v>
      </c>
      <c r="Y870" s="1">
        <v>0.64330797119896721</v>
      </c>
      <c r="Z870" s="1">
        <v>0.78676859458498549</v>
      </c>
      <c r="AA870" s="1">
        <v>0.6257530987529567</v>
      </c>
      <c r="AB870" s="1">
        <v>0.64019498951005804</v>
      </c>
      <c r="AC870" s="1">
        <v>0.65288457088280272</v>
      </c>
      <c r="AD870" s="1">
        <v>0.64639786440905145</v>
      </c>
      <c r="AE870" s="1">
        <v>0.5906293428628151</v>
      </c>
      <c r="AF870" s="1">
        <v>0.59799086757990871</v>
      </c>
      <c r="AG870" s="1">
        <v>0.57253516298419238</v>
      </c>
      <c r="AH870" s="1">
        <v>0.58669035600609509</v>
      </c>
      <c r="AI870" s="1">
        <v>0.62485826990881554</v>
      </c>
      <c r="AJ870" s="1">
        <v>0.51183382834426949</v>
      </c>
      <c r="AK870" s="1">
        <v>0.79057801536919459</v>
      </c>
      <c r="AL870" s="1">
        <v>0.61748957633972168</v>
      </c>
      <c r="AM870" s="1">
        <v>0.60057628154754639</v>
      </c>
      <c r="AN870" s="1">
        <v>0.64145004749298096</v>
      </c>
      <c r="AO870" t="s">
        <v>13680</v>
      </c>
    </row>
    <row r="871" spans="1:41" x14ac:dyDescent="0.25">
      <c r="A871" s="1">
        <v>2015</v>
      </c>
      <c r="B871" t="s">
        <v>770</v>
      </c>
      <c r="C871" t="s">
        <v>6993</v>
      </c>
      <c r="D871" t="s">
        <v>7190</v>
      </c>
      <c r="E871" t="s">
        <v>7462</v>
      </c>
      <c r="F871" t="s">
        <v>8719</v>
      </c>
      <c r="G871" t="s">
        <v>10886</v>
      </c>
      <c r="H871" t="s">
        <v>12632</v>
      </c>
      <c r="I871" s="1">
        <v>3.5797936634096202E-2</v>
      </c>
      <c r="J871" s="1">
        <v>7.3476415104376594E-2</v>
      </c>
      <c r="K871" s="1">
        <v>6.5006665633640701E-2</v>
      </c>
      <c r="L871" s="1">
        <v>8.8766668365999696E-2</v>
      </c>
      <c r="M871" s="1">
        <v>5.2635920627759E-2</v>
      </c>
      <c r="N871" s="1">
        <v>6.4930316397337207E-2</v>
      </c>
      <c r="O871" s="1">
        <v>6.6592197399133093E-2</v>
      </c>
      <c r="P871" s="1">
        <v>6.7090092304721599E-2</v>
      </c>
      <c r="Q871" s="1">
        <v>5.6285504866472498E-2</v>
      </c>
      <c r="R871" s="1">
        <v>4.6441485368510997E-2</v>
      </c>
      <c r="S871" s="1">
        <v>6.47330244834044E-2</v>
      </c>
      <c r="T871" s="1">
        <v>5.1870939783320802E-2</v>
      </c>
      <c r="U871" s="1">
        <v>3.2757429163787002E-2</v>
      </c>
      <c r="V871" s="1">
        <v>5.3837014351493399E-2</v>
      </c>
      <c r="W871" s="1">
        <v>6.74402119674367E-2</v>
      </c>
      <c r="X871" s="1">
        <v>4.0898550724637703E-2</v>
      </c>
      <c r="Y871" s="1">
        <v>4.2291822662142702E-2</v>
      </c>
      <c r="Z871" s="1">
        <v>4.1976747314204102E-2</v>
      </c>
      <c r="AA871" s="1">
        <v>5.1389325212918301E-2</v>
      </c>
      <c r="AB871" s="1">
        <v>7.7746312052584005E-2</v>
      </c>
      <c r="AC871" s="1">
        <v>9.1799288475010093E-2</v>
      </c>
      <c r="AD871" s="1">
        <v>6.8312285602431397E-2</v>
      </c>
      <c r="AE871" s="1">
        <v>0.1016128619061625</v>
      </c>
      <c r="AF871" s="1">
        <v>4.98698987362255E-2</v>
      </c>
      <c r="AG871" s="1">
        <v>3.70778733955099E-2</v>
      </c>
      <c r="AH871" s="1">
        <v>4.6221140305693298E-2</v>
      </c>
      <c r="AI871" s="1">
        <v>5.8543454053642197E-2</v>
      </c>
      <c r="AJ871" s="1">
        <v>4.2089644539937902E-2</v>
      </c>
      <c r="AK871" s="1">
        <v>6.24278026653141E-2</v>
      </c>
      <c r="AL871" s="1">
        <v>5.8617882430553436E-2</v>
      </c>
      <c r="AM871" s="1">
        <v>5.7499431073665619E-2</v>
      </c>
      <c r="AN871" s="1">
        <v>6.0202375054359436E-2</v>
      </c>
      <c r="AO871" t="s">
        <v>13681</v>
      </c>
    </row>
    <row r="872" spans="1:41" x14ac:dyDescent="0.25">
      <c r="A872" s="1">
        <v>2015</v>
      </c>
      <c r="B872" t="s">
        <v>770</v>
      </c>
      <c r="C872" t="s">
        <v>6993</v>
      </c>
      <c r="D872" t="s">
        <v>7190</v>
      </c>
      <c r="E872" t="s">
        <v>7462</v>
      </c>
      <c r="F872" t="s">
        <v>8720</v>
      </c>
      <c r="G872" t="s">
        <v>10886</v>
      </c>
      <c r="H872" t="s">
        <v>12633</v>
      </c>
      <c r="I872" s="1">
        <v>776.91182615999992</v>
      </c>
      <c r="J872" s="1">
        <v>1248.1340150000001</v>
      </c>
      <c r="K872" s="1">
        <v>54.259</v>
      </c>
      <c r="L872" s="1">
        <v>104.79183313791</v>
      </c>
      <c r="M872" s="1">
        <v>537.02887368933318</v>
      </c>
      <c r="N872" s="1">
        <v>623.10813761099985</v>
      </c>
      <c r="O872" s="1">
        <v>279.92899999999997</v>
      </c>
      <c r="P872" s="1">
        <v>402.31495999999999</v>
      </c>
      <c r="Q872" s="1">
        <v>257.88147753999999</v>
      </c>
      <c r="R872" s="1">
        <v>513.56630348682415</v>
      </c>
      <c r="S872" s="1">
        <v>603.82799999999997</v>
      </c>
      <c r="T872" s="1">
        <v>376.31242400000002</v>
      </c>
      <c r="U872" s="1">
        <v>139.96</v>
      </c>
      <c r="V872" s="1">
        <v>592.90099999999995</v>
      </c>
      <c r="W872" s="1">
        <v>272.42511628394033</v>
      </c>
      <c r="X872" s="1">
        <v>992.67</v>
      </c>
      <c r="Y872" s="1">
        <v>3132.6967502000002</v>
      </c>
      <c r="Z872" s="1">
        <v>407.96233038000003</v>
      </c>
      <c r="AA872" s="1">
        <v>4472.9449278734028</v>
      </c>
      <c r="AB872" s="1">
        <v>76.547056099635526</v>
      </c>
      <c r="AC872" s="1">
        <v>327.71300514874389</v>
      </c>
      <c r="AD872" s="1">
        <v>702.82553769999981</v>
      </c>
      <c r="AE872" s="1">
        <v>320.72420829949999</v>
      </c>
      <c r="AF872" s="1">
        <v>1555.3629757687991</v>
      </c>
      <c r="AG872" s="1">
        <v>8363.1540000000005</v>
      </c>
      <c r="AH872" s="1">
        <v>1207.8824545</v>
      </c>
      <c r="AI872" s="1">
        <v>355.58499999999998</v>
      </c>
      <c r="AJ872" s="1">
        <v>2339.1641570683332</v>
      </c>
      <c r="AK872" s="1">
        <v>266.21800000000002</v>
      </c>
      <c r="AL872" s="1">
        <v>31304.8046875</v>
      </c>
      <c r="AM872" s="1">
        <v>25579.29296875</v>
      </c>
      <c r="AN872" s="1">
        <v>5725.51025390625</v>
      </c>
      <c r="AO872" t="s">
        <v>13682</v>
      </c>
    </row>
    <row r="873" spans="1:41" x14ac:dyDescent="0.25">
      <c r="A873" s="1">
        <v>2015</v>
      </c>
      <c r="B873" t="s">
        <v>770</v>
      </c>
      <c r="C873" t="s">
        <v>6993</v>
      </c>
      <c r="D873" t="s">
        <v>7190</v>
      </c>
      <c r="E873" t="s">
        <v>7463</v>
      </c>
      <c r="F873" t="s">
        <v>8721</v>
      </c>
      <c r="G873" t="s">
        <v>10886</v>
      </c>
      <c r="H873" t="s">
        <v>12634</v>
      </c>
      <c r="I873" s="1">
        <v>131.328</v>
      </c>
      <c r="J873" s="1">
        <v>224.58600000000001</v>
      </c>
      <c r="K873" s="1">
        <v>6.8237399999999999</v>
      </c>
      <c r="L873" s="1">
        <v>20.02</v>
      </c>
      <c r="M873" s="1">
        <v>110.5</v>
      </c>
      <c r="N873" s="1">
        <v>166.86199999999999</v>
      </c>
      <c r="O873" s="1">
        <v>49.14</v>
      </c>
      <c r="P873" s="1">
        <v>88.64</v>
      </c>
      <c r="Q873" s="1">
        <v>58.372</v>
      </c>
      <c r="R873" s="1">
        <v>81.738</v>
      </c>
      <c r="S873" s="1">
        <v>107.64</v>
      </c>
      <c r="T873" s="1">
        <v>69.8</v>
      </c>
      <c r="U873" s="1">
        <v>34.314</v>
      </c>
      <c r="V873" s="1">
        <v>139.91900000000001</v>
      </c>
      <c r="W873" s="1">
        <v>57</v>
      </c>
      <c r="X873" s="1">
        <v>155</v>
      </c>
      <c r="Y873" s="1">
        <v>577.28800000000001</v>
      </c>
      <c r="Z873" s="1">
        <v>54.347999999999999</v>
      </c>
      <c r="AA873" s="1">
        <v>778.13400000000001</v>
      </c>
      <c r="AB873" s="1">
        <v>14.8</v>
      </c>
      <c r="AC873" s="1">
        <v>55.071568900000003</v>
      </c>
      <c r="AD873" s="1">
        <v>85.47</v>
      </c>
      <c r="AE873" s="1">
        <v>44</v>
      </c>
      <c r="AF873" s="1">
        <v>276.5</v>
      </c>
      <c r="AG873" s="1">
        <v>1721.5</v>
      </c>
      <c r="AH873" s="1">
        <v>243.72069531400001</v>
      </c>
      <c r="AI873" s="1">
        <v>68.663460000000001</v>
      </c>
      <c r="AJ873" s="1">
        <v>529.452</v>
      </c>
      <c r="AK873" s="1">
        <v>16</v>
      </c>
      <c r="AL873" s="1">
        <v>5966.63037109375</v>
      </c>
      <c r="AM873" s="1">
        <v>4982.07275390625</v>
      </c>
      <c r="AN873" s="1">
        <v>984.557861328125</v>
      </c>
      <c r="AO873" t="s">
        <v>13683</v>
      </c>
    </row>
    <row r="874" spans="1:41" x14ac:dyDescent="0.25">
      <c r="A874" s="1">
        <v>2015</v>
      </c>
      <c r="B874" t="s">
        <v>770</v>
      </c>
      <c r="C874" t="s">
        <v>6993</v>
      </c>
      <c r="D874" t="s">
        <v>7190</v>
      </c>
      <c r="E874" t="s">
        <v>7463</v>
      </c>
      <c r="F874" t="s">
        <v>8722</v>
      </c>
      <c r="G874" t="s">
        <v>10886</v>
      </c>
      <c r="H874" t="s">
        <v>12634</v>
      </c>
      <c r="I874" s="1">
        <v>131.328</v>
      </c>
      <c r="J874" s="1">
        <v>285.67706500000003</v>
      </c>
      <c r="K874" s="1">
        <v>10.82244</v>
      </c>
      <c r="L874" s="1">
        <v>20.02</v>
      </c>
      <c r="M874" s="1">
        <v>115.324</v>
      </c>
      <c r="N874" s="1">
        <v>167.95526000000001</v>
      </c>
      <c r="O874" s="1">
        <v>55.343600000000002</v>
      </c>
      <c r="P874" s="1">
        <v>88.64</v>
      </c>
      <c r="Q874" s="1">
        <v>58.372</v>
      </c>
      <c r="R874" s="1">
        <v>84.293300000000002</v>
      </c>
      <c r="S874" s="1">
        <v>108.64</v>
      </c>
      <c r="T874" s="1">
        <v>72.599999999999994</v>
      </c>
      <c r="U874" s="1">
        <v>34.314</v>
      </c>
      <c r="V874" s="1">
        <v>140.74799999999999</v>
      </c>
      <c r="W874" s="1">
        <v>57</v>
      </c>
      <c r="X874" s="1">
        <v>162</v>
      </c>
      <c r="Y874" s="1">
        <v>581.5104</v>
      </c>
      <c r="Z874" s="1">
        <v>61.7864</v>
      </c>
      <c r="AA874" s="1">
        <v>860.19799999999998</v>
      </c>
      <c r="AB874" s="1">
        <v>14.8</v>
      </c>
      <c r="AC874" s="1">
        <v>63.091568899999999</v>
      </c>
      <c r="AD874" s="1">
        <v>135.22113999999999</v>
      </c>
      <c r="AE874" s="1">
        <v>69</v>
      </c>
      <c r="AF874" s="1">
        <v>312.5</v>
      </c>
      <c r="AG874" s="1">
        <v>1731.7</v>
      </c>
      <c r="AH874" s="1">
        <v>246.413175314</v>
      </c>
      <c r="AI874" s="1">
        <v>69.001339999999999</v>
      </c>
      <c r="AJ874" s="1">
        <v>544.63148000000001</v>
      </c>
      <c r="AK874" s="1">
        <v>41</v>
      </c>
      <c r="AL874" s="1">
        <v>6323.93115234375</v>
      </c>
      <c r="AM874" s="1">
        <v>5235.765625</v>
      </c>
      <c r="AN874" s="1">
        <v>1088.1656494140625</v>
      </c>
      <c r="AO874" t="s">
        <v>13684</v>
      </c>
    </row>
    <row r="875" spans="1:41" x14ac:dyDescent="0.25">
      <c r="A875" s="1">
        <v>2015</v>
      </c>
      <c r="B875" t="s">
        <v>771</v>
      </c>
      <c r="C875" t="s">
        <v>6994</v>
      </c>
      <c r="D875" t="s">
        <v>7191</v>
      </c>
      <c r="E875" t="s">
        <v>7464</v>
      </c>
      <c r="F875" t="s">
        <v>8723</v>
      </c>
      <c r="G875" t="s">
        <v>10887</v>
      </c>
      <c r="H875" t="s">
        <v>12635</v>
      </c>
      <c r="I875" s="1">
        <v>890.17034114329181</v>
      </c>
      <c r="J875" s="1">
        <v>1420.9926797636203</v>
      </c>
      <c r="K875" s="1">
        <v>522.84238778524332</v>
      </c>
      <c r="L875" s="1">
        <v>550.75009693717891</v>
      </c>
      <c r="M875" s="1">
        <v>1338.8954887037196</v>
      </c>
      <c r="N875" s="1">
        <v>774.58131523739746</v>
      </c>
      <c r="O875" s="1">
        <v>336.03159999269451</v>
      </c>
      <c r="P875" s="1">
        <v>1378.2991050547807</v>
      </c>
      <c r="Q875" s="1">
        <v>247.75211185902052</v>
      </c>
      <c r="R875" s="1">
        <v>1366.2213319879247</v>
      </c>
      <c r="S875" s="1">
        <v>120.74355796347666</v>
      </c>
      <c r="T875" s="1">
        <v>1309.9536948867751</v>
      </c>
      <c r="U875" s="1">
        <v>369.88426630268395</v>
      </c>
      <c r="V875" s="1">
        <v>1713.1916148780085</v>
      </c>
      <c r="W875" s="1">
        <v>871.40397964207216</v>
      </c>
      <c r="X875" s="1">
        <v>2410.3147985916662</v>
      </c>
      <c r="Y875" s="1">
        <v>3796.5875348327145</v>
      </c>
      <c r="Z875" s="1">
        <v>758.63405286486284</v>
      </c>
      <c r="AA875" s="1">
        <v>9832.7772918925402</v>
      </c>
      <c r="AB875" s="1">
        <v>210.73168135135077</v>
      </c>
      <c r="AC875" s="1">
        <v>129.17054703719177</v>
      </c>
      <c r="AD875" s="1">
        <v>974.08156751780598</v>
      </c>
      <c r="AE875" s="1">
        <v>1804.3188284353494</v>
      </c>
      <c r="AF875" s="1">
        <v>1693.7451866254121</v>
      </c>
      <c r="AG875" s="1">
        <v>12843.454177560394</v>
      </c>
      <c r="AH875" s="1">
        <v>1914.1652802926224</v>
      </c>
      <c r="AI875" s="1">
        <v>247.18256677428712</v>
      </c>
      <c r="AJ875" s="1">
        <v>755.17673621769222</v>
      </c>
      <c r="AK875" s="1">
        <v>444.24516609203681</v>
      </c>
      <c r="AL875" s="1">
        <v>51026.30078125</v>
      </c>
      <c r="AM875" s="1">
        <v>40325.70703125</v>
      </c>
      <c r="AN875" s="1">
        <v>10700.591796875</v>
      </c>
      <c r="AO875" t="s">
        <v>13685</v>
      </c>
    </row>
    <row r="876" spans="1:41" x14ac:dyDescent="0.25">
      <c r="A876" s="1">
        <v>2015</v>
      </c>
      <c r="B876" t="s">
        <v>772</v>
      </c>
      <c r="C876" t="s">
        <v>6994</v>
      </c>
      <c r="D876" t="s">
        <v>7191</v>
      </c>
      <c r="E876" t="s">
        <v>7464</v>
      </c>
      <c r="F876" t="s">
        <v>8723</v>
      </c>
      <c r="G876" t="s">
        <v>10887</v>
      </c>
      <c r="H876" t="s">
        <v>12635</v>
      </c>
      <c r="I876" s="1">
        <v>663.00420111344249</v>
      </c>
      <c r="J876" s="1">
        <v>479.37314894657692</v>
      </c>
      <c r="K876" s="1">
        <v>427.98579707439501</v>
      </c>
      <c r="L876" s="1">
        <v>480.36947536214649</v>
      </c>
      <c r="M876" s="1">
        <v>1306.2483181541431</v>
      </c>
      <c r="N876" s="1">
        <v>1074.4226780721792</v>
      </c>
      <c r="O876" s="1">
        <v>908.35527243654155</v>
      </c>
      <c r="P876" s="1">
        <v>1348.6010793229634</v>
      </c>
      <c r="Q876" s="1">
        <v>98.47797154193313</v>
      </c>
      <c r="R876" s="1">
        <v>717.71921363299941</v>
      </c>
      <c r="S876" s="1">
        <v>206.19107411136218</v>
      </c>
      <c r="T876" s="1">
        <v>234.05473277505979</v>
      </c>
      <c r="U876" s="1">
        <v>396.77849937105373</v>
      </c>
      <c r="V876" s="1">
        <v>2183.3962928873434</v>
      </c>
      <c r="W876" s="1">
        <v>1078.8808634583709</v>
      </c>
      <c r="X876" s="1">
        <v>1991.6943212811038</v>
      </c>
      <c r="Y876" s="1">
        <v>4112.6760187617647</v>
      </c>
      <c r="Z876" s="1">
        <v>1545.8757826619424</v>
      </c>
      <c r="AA876" s="1">
        <v>8046.3476131885809</v>
      </c>
      <c r="AB876" s="1">
        <v>0</v>
      </c>
      <c r="AC876" s="1">
        <v>125.94373715991313</v>
      </c>
      <c r="AD876" s="1">
        <v>1448.7787340433822</v>
      </c>
      <c r="AE876" s="1">
        <v>891.63707723832295</v>
      </c>
      <c r="AF876" s="1">
        <v>1469.6057560110205</v>
      </c>
      <c r="AG876" s="1">
        <v>13319.398786812684</v>
      </c>
      <c r="AH876" s="1">
        <v>1313.1674218735127</v>
      </c>
      <c r="AI876" s="1">
        <v>355.5402845487813</v>
      </c>
      <c r="AJ876" s="1">
        <v>692.13328120624817</v>
      </c>
      <c r="AK876" s="1">
        <v>368.91484070735612</v>
      </c>
      <c r="AL876" s="1">
        <v>47285.5703125</v>
      </c>
      <c r="AM876" s="1">
        <v>37645.7578125</v>
      </c>
      <c r="AN876" s="1">
        <v>9639.8115234375</v>
      </c>
      <c r="AO876" t="s">
        <v>13686</v>
      </c>
    </row>
    <row r="877" spans="1:41" x14ac:dyDescent="0.25">
      <c r="A877" s="1">
        <v>2015</v>
      </c>
      <c r="B877" t="s">
        <v>773</v>
      </c>
      <c r="C877" t="s">
        <v>6994</v>
      </c>
      <c r="D877" t="s">
        <v>7191</v>
      </c>
      <c r="E877" t="s">
        <v>7464</v>
      </c>
      <c r="F877" t="s">
        <v>8723</v>
      </c>
      <c r="G877" t="s">
        <v>10887</v>
      </c>
      <c r="H877" t="s">
        <v>12635</v>
      </c>
      <c r="I877" s="1">
        <v>658.30065529305409</v>
      </c>
      <c r="J877" s="1">
        <v>268.49540504033359</v>
      </c>
      <c r="K877" s="1">
        <v>429.24196018856276</v>
      </c>
      <c r="L877" s="1">
        <v>562.2622551428309</v>
      </c>
      <c r="M877" s="1">
        <v>1259.1780842181372</v>
      </c>
      <c r="N877" s="1">
        <v>794.76831691163568</v>
      </c>
      <c r="O877" s="1">
        <v>329.75619337402605</v>
      </c>
      <c r="P877" s="1">
        <v>1268.1596012137597</v>
      </c>
      <c r="Q877" s="1">
        <v>167.81133537111813</v>
      </c>
      <c r="R877" s="1">
        <v>1103.0802638233799</v>
      </c>
      <c r="S877" s="1">
        <v>187.59835440856426</v>
      </c>
      <c r="T877" s="1">
        <v>1341.3811255892585</v>
      </c>
      <c r="U877" s="1">
        <v>419.58401608432013</v>
      </c>
      <c r="V877" s="1">
        <v>1804.1576139175529</v>
      </c>
      <c r="W877" s="1">
        <v>1132.3492335182657</v>
      </c>
      <c r="X877" s="1">
        <v>2442.4314661771082</v>
      </c>
      <c r="Y877" s="1">
        <v>4124.7469611869701</v>
      </c>
      <c r="Z877" s="1">
        <v>688.57564446915273</v>
      </c>
      <c r="AA877" s="1">
        <v>9906.8659267726507</v>
      </c>
      <c r="AB877" s="1">
        <v>229.15260895483166</v>
      </c>
      <c r="AC877" s="1">
        <v>337.58091660663007</v>
      </c>
      <c r="AD877" s="1">
        <v>1556.7282265857143</v>
      </c>
      <c r="AE877" s="1">
        <v>688.57564446915273</v>
      </c>
      <c r="AF877" s="1">
        <v>1456.645181101929</v>
      </c>
      <c r="AG877" s="1">
        <v>15542.135975160876</v>
      </c>
      <c r="AH877" s="1">
        <v>1422.2977063552212</v>
      </c>
      <c r="AI877" s="1">
        <v>356.58381588581125</v>
      </c>
      <c r="AJ877" s="1">
        <v>748.17134036255129</v>
      </c>
      <c r="AK877" s="1">
        <v>369.99762714170384</v>
      </c>
      <c r="AL877" s="1">
        <v>51596.609375</v>
      </c>
      <c r="AM877" s="1">
        <v>40539.9140625</v>
      </c>
      <c r="AN877" s="1">
        <v>11056.697265625</v>
      </c>
      <c r="AO877" t="s">
        <v>13687</v>
      </c>
    </row>
    <row r="878" spans="1:41" x14ac:dyDescent="0.25">
      <c r="A878" s="1">
        <v>2015</v>
      </c>
      <c r="B878" t="s">
        <v>774</v>
      </c>
      <c r="C878" t="s">
        <v>6994</v>
      </c>
      <c r="D878" t="s">
        <v>7191</v>
      </c>
      <c r="E878" t="s">
        <v>7464</v>
      </c>
      <c r="F878" t="s">
        <v>8723</v>
      </c>
      <c r="G878" t="s">
        <v>10888</v>
      </c>
      <c r="H878" t="s">
        <v>12635</v>
      </c>
      <c r="I878" s="1">
        <v>594.86463094780447</v>
      </c>
      <c r="J878" s="1">
        <v>430.10606999999999</v>
      </c>
      <c r="K878" s="1">
        <v>384</v>
      </c>
      <c r="L878" s="1">
        <v>431</v>
      </c>
      <c r="M878" s="1">
        <v>1172</v>
      </c>
      <c r="N878" s="1">
        <v>964</v>
      </c>
      <c r="O878" s="1">
        <v>815</v>
      </c>
      <c r="P878" s="1">
        <v>1210</v>
      </c>
      <c r="Q878" s="1">
        <v>88.356999999999999</v>
      </c>
      <c r="R878" s="1">
        <v>643.95636471825401</v>
      </c>
      <c r="S878" s="1">
        <v>185</v>
      </c>
      <c r="T878" s="1">
        <v>210</v>
      </c>
      <c r="U878" s="1">
        <v>356</v>
      </c>
      <c r="V878" s="1">
        <v>1959</v>
      </c>
      <c r="W878" s="1">
        <v>968</v>
      </c>
      <c r="X878" s="1">
        <v>1787</v>
      </c>
      <c r="Y878" s="1">
        <v>3690</v>
      </c>
      <c r="Z878" s="1">
        <v>1387</v>
      </c>
      <c r="AA878" s="1">
        <v>7219.39257</v>
      </c>
      <c r="AB878" s="1"/>
      <c r="AC878" s="1">
        <v>119</v>
      </c>
      <c r="AD878" s="1">
        <v>1299.8820000000001</v>
      </c>
      <c r="AE878" s="1">
        <v>800</v>
      </c>
      <c r="AF878" s="1">
        <v>1318.568546353273</v>
      </c>
      <c r="AG878" s="1">
        <v>11950.51137</v>
      </c>
      <c r="AH878" s="1">
        <v>1178.2080000000001</v>
      </c>
      <c r="AI878" s="1">
        <v>319</v>
      </c>
      <c r="AJ878" s="1">
        <v>621</v>
      </c>
      <c r="AK878" s="1">
        <v>331</v>
      </c>
      <c r="AL878" s="1">
        <v>42431.84765625</v>
      </c>
      <c r="AM878" s="1">
        <v>33782.75390625</v>
      </c>
      <c r="AN878" s="1">
        <v>8649.08984375</v>
      </c>
      <c r="AO878" t="s">
        <v>13688</v>
      </c>
    </row>
    <row r="879" spans="1:41" x14ac:dyDescent="0.25">
      <c r="A879" s="1">
        <v>2015</v>
      </c>
      <c r="B879" t="s">
        <v>775</v>
      </c>
      <c r="C879" t="s">
        <v>6994</v>
      </c>
      <c r="D879" t="s">
        <v>7191</v>
      </c>
      <c r="E879" t="s">
        <v>7464</v>
      </c>
      <c r="F879" t="s">
        <v>8723</v>
      </c>
      <c r="G879" t="s">
        <v>10888</v>
      </c>
      <c r="H879" t="s">
        <v>12635</v>
      </c>
      <c r="I879" s="1">
        <v>797.42333587559142</v>
      </c>
      <c r="J879" s="1">
        <v>1220.6266312499999</v>
      </c>
      <c r="K879" s="1">
        <v>487</v>
      </c>
      <c r="L879" s="1">
        <v>503.03339999999997</v>
      </c>
      <c r="M879" s="1">
        <v>1204.7930117452911</v>
      </c>
      <c r="N879" s="1">
        <v>707.88</v>
      </c>
      <c r="O879" s="1">
        <v>309.93437499999999</v>
      </c>
      <c r="P879" s="1">
        <v>1234.2</v>
      </c>
      <c r="Q879" s="1">
        <v>222.72</v>
      </c>
      <c r="R879" s="1">
        <v>1223.0552206463649</v>
      </c>
      <c r="S879" s="1">
        <v>108.65</v>
      </c>
      <c r="T879" s="1">
        <v>1208.21875</v>
      </c>
      <c r="U879" s="1">
        <v>315.2</v>
      </c>
      <c r="V879" s="1">
        <v>1542</v>
      </c>
      <c r="W879" s="1">
        <v>777.24</v>
      </c>
      <c r="X879" s="1">
        <v>2244.37</v>
      </c>
      <c r="Y879" s="1">
        <v>3543</v>
      </c>
      <c r="Z879" s="1">
        <v>681.98400000000004</v>
      </c>
      <c r="AA879" s="1">
        <v>8992.4174348828001</v>
      </c>
      <c r="AB879" s="1">
        <v>185</v>
      </c>
      <c r="AC879" s="1">
        <v>119.0225691495</v>
      </c>
      <c r="AD879" s="1">
        <v>870.53251999999998</v>
      </c>
      <c r="AE879" s="1">
        <v>1624.615384615385</v>
      </c>
      <c r="AF879" s="1">
        <v>1547</v>
      </c>
      <c r="AG879" s="1">
        <v>11631.348575195339</v>
      </c>
      <c r="AH879" s="1">
        <v>1756.0530074999999</v>
      </c>
      <c r="AI879" s="1">
        <v>221.34</v>
      </c>
      <c r="AJ879" s="1">
        <v>693.13388767089839</v>
      </c>
      <c r="AK879" s="1">
        <v>393</v>
      </c>
      <c r="AL879" s="1">
        <v>46364.796875</v>
      </c>
      <c r="AM879" s="1">
        <v>36598.66015625</v>
      </c>
      <c r="AN879" s="1">
        <v>9766.1318359375</v>
      </c>
      <c r="AO879" t="s">
        <v>13689</v>
      </c>
    </row>
    <row r="880" spans="1:41" x14ac:dyDescent="0.25">
      <c r="A880" s="1">
        <v>2015</v>
      </c>
      <c r="B880" t="s">
        <v>776</v>
      </c>
      <c r="C880" t="s">
        <v>6994</v>
      </c>
      <c r="D880" t="s">
        <v>7191</v>
      </c>
      <c r="E880" t="s">
        <v>7464</v>
      </c>
      <c r="F880" t="s">
        <v>8723</v>
      </c>
      <c r="G880" t="s">
        <v>10888</v>
      </c>
      <c r="H880" t="s">
        <v>12635</v>
      </c>
      <c r="I880" s="1">
        <v>594.86463094780447</v>
      </c>
      <c r="J880" s="1">
        <v>245</v>
      </c>
      <c r="K880" s="1">
        <v>391.3969849246231</v>
      </c>
      <c r="L880" s="1">
        <v>503</v>
      </c>
      <c r="M880" s="1">
        <v>1126.4611319157989</v>
      </c>
      <c r="N880" s="1">
        <v>720.95400000000006</v>
      </c>
      <c r="O880" s="1">
        <v>302</v>
      </c>
      <c r="P880" s="1">
        <v>1234.2</v>
      </c>
      <c r="Q880" s="1">
        <v>150.12407630000001</v>
      </c>
      <c r="R880" s="1">
        <v>1000.536016287849</v>
      </c>
      <c r="S880" s="1">
        <v>167.82555009590169</v>
      </c>
      <c r="T880" s="1">
        <v>1242</v>
      </c>
      <c r="U880" s="1">
        <v>382.86720000000003</v>
      </c>
      <c r="V880" s="1">
        <v>1646</v>
      </c>
      <c r="W880" s="1">
        <v>1013</v>
      </c>
      <c r="X880" s="1">
        <v>2251</v>
      </c>
      <c r="Y880" s="1">
        <v>3690</v>
      </c>
      <c r="Z880" s="1">
        <v>616</v>
      </c>
      <c r="AA880" s="1">
        <v>9043.5947407025706</v>
      </c>
      <c r="AB880" s="1">
        <v>205</v>
      </c>
      <c r="AC880" s="1">
        <v>316.49599999999998</v>
      </c>
      <c r="AD880" s="1">
        <v>1392.649588</v>
      </c>
      <c r="AE880" s="1">
        <v>616</v>
      </c>
      <c r="AF880" s="1">
        <v>1303.1152623043231</v>
      </c>
      <c r="AG880" s="1">
        <v>14322</v>
      </c>
      <c r="AH880" s="1">
        <v>1318.3530165</v>
      </c>
      <c r="AI880" s="1">
        <v>319</v>
      </c>
      <c r="AJ880" s="1">
        <v>692.94112514405469</v>
      </c>
      <c r="AK880" s="1">
        <v>331</v>
      </c>
      <c r="AL880" s="1">
        <v>47137.37890625</v>
      </c>
      <c r="AM880" s="1">
        <v>37077.69140625</v>
      </c>
      <c r="AN880" s="1">
        <v>10059.685546875</v>
      </c>
      <c r="AO880" t="s">
        <v>13690</v>
      </c>
    </row>
    <row r="881" spans="1:41" x14ac:dyDescent="0.25">
      <c r="A881" s="1">
        <v>2015</v>
      </c>
      <c r="B881" t="s">
        <v>777</v>
      </c>
      <c r="C881" t="s">
        <v>6994</v>
      </c>
      <c r="D881" t="s">
        <v>7191</v>
      </c>
      <c r="E881" t="s">
        <v>7465</v>
      </c>
      <c r="F881" t="s">
        <v>8724</v>
      </c>
      <c r="G881" t="s">
        <v>10889</v>
      </c>
      <c r="H881" t="s">
        <v>12635</v>
      </c>
      <c r="I881" s="1">
        <v>5327.8640083062128</v>
      </c>
      <c r="J881" s="1">
        <v>344.00523117896182</v>
      </c>
      <c r="K881" s="1"/>
      <c r="L881" s="1">
        <v>1356.4342692518665</v>
      </c>
      <c r="M881" s="1">
        <v>4938.5576659749377</v>
      </c>
      <c r="N881" s="1">
        <v>3189.4524745069307</v>
      </c>
      <c r="O881" s="1">
        <v>3836.4556907640508</v>
      </c>
      <c r="P881" s="1">
        <v>315.52797694229281</v>
      </c>
      <c r="Q881" s="1">
        <v>2555.3528716895298</v>
      </c>
      <c r="R881" s="1">
        <v>4061.9003317010379</v>
      </c>
      <c r="S881" s="1">
        <v>10209.665188930579</v>
      </c>
      <c r="T881" s="1">
        <v>3702.043050766973</v>
      </c>
      <c r="U881" s="1">
        <v>1459.8224215753135</v>
      </c>
      <c r="V881" s="1">
        <v>2788.4927348546307</v>
      </c>
      <c r="W881" s="1">
        <v>934.05393896274404</v>
      </c>
      <c r="X881" s="1">
        <v>4650.4714419598586</v>
      </c>
      <c r="Y881" s="1">
        <v>20176.704171764737</v>
      </c>
      <c r="Z881" s="1">
        <v>1702.1656241722428</v>
      </c>
      <c r="AA881" s="1">
        <v>27053.221096511443</v>
      </c>
      <c r="AB881" s="1">
        <v>690.28864269685721</v>
      </c>
      <c r="AC881" s="1">
        <v>4473.5505311820634</v>
      </c>
      <c r="AD881" s="1">
        <v>3910.2395890556145</v>
      </c>
      <c r="AE881" s="1">
        <v>5239.1414410646184</v>
      </c>
      <c r="AF881" s="1">
        <v>19983.346571614115</v>
      </c>
      <c r="AG881" s="1">
        <v>33119.277571570667</v>
      </c>
      <c r="AH881" s="1">
        <v>8101.7970528134147</v>
      </c>
      <c r="AI881" s="1">
        <v>1888.6115009758896</v>
      </c>
      <c r="AJ881" s="1">
        <v>16354.882237618513</v>
      </c>
      <c r="AK881" s="1">
        <v>1944.426919279761</v>
      </c>
      <c r="AL881" s="1">
        <v>194307.734375</v>
      </c>
      <c r="AM881" s="1">
        <v>149501.125</v>
      </c>
      <c r="AN881" s="1">
        <v>44806.61328125</v>
      </c>
      <c r="AO881" t="s">
        <v>13691</v>
      </c>
    </row>
    <row r="882" spans="1:41" x14ac:dyDescent="0.25">
      <c r="A882" s="1">
        <v>2015</v>
      </c>
      <c r="B882" t="s">
        <v>778</v>
      </c>
      <c r="C882" t="s">
        <v>6994</v>
      </c>
      <c r="D882" t="s">
        <v>7191</v>
      </c>
      <c r="E882" t="s">
        <v>7465</v>
      </c>
      <c r="F882" t="s">
        <v>8724</v>
      </c>
      <c r="G882" t="s">
        <v>10889</v>
      </c>
      <c r="H882" t="s">
        <v>12635</v>
      </c>
      <c r="I882" s="1">
        <v>5733.0822065868333</v>
      </c>
      <c r="J882" s="1">
        <v>5392.9369660886596</v>
      </c>
      <c r="K882" s="1">
        <v>1283.1224151591971</v>
      </c>
      <c r="L882" s="1">
        <v>1294.4327861936345</v>
      </c>
      <c r="M882" s="1">
        <v>4875.9203915169546</v>
      </c>
      <c r="N882" s="1">
        <v>4656.0646715800613</v>
      </c>
      <c r="O882" s="1">
        <v>3904.5368930694003</v>
      </c>
      <c r="P882" s="1">
        <v>309.63547649018722</v>
      </c>
      <c r="Q882" s="1">
        <v>2367.5376866650413</v>
      </c>
      <c r="R882" s="1">
        <v>3022.0366614562035</v>
      </c>
      <c r="S882" s="1">
        <v>3761.4562396732126</v>
      </c>
      <c r="T882" s="1">
        <v>3800.5798558362326</v>
      </c>
      <c r="U882" s="1">
        <v>1499.5523166483254</v>
      </c>
      <c r="V882" s="1">
        <v>2806.8400052955235</v>
      </c>
      <c r="W882" s="1">
        <v>756.15889684675824</v>
      </c>
      <c r="X882" s="1">
        <v>6000.4014914102036</v>
      </c>
      <c r="Y882" s="1">
        <v>16400.619895538002</v>
      </c>
      <c r="Z882" s="1">
        <v>1684.5511302191771</v>
      </c>
      <c r="AA882" s="1">
        <v>27285.988874842471</v>
      </c>
      <c r="AB882" s="1">
        <v>677.39746842257557</v>
      </c>
      <c r="AC882" s="1">
        <v>4862.5065802610625</v>
      </c>
      <c r="AD882" s="1">
        <v>3527.8323602997502</v>
      </c>
      <c r="AE882" s="1">
        <v>3622.0323584875259</v>
      </c>
      <c r="AF882" s="1">
        <v>23443.461012576867</v>
      </c>
      <c r="AG882" s="1">
        <v>34578.569782481769</v>
      </c>
      <c r="AH882" s="1">
        <v>9261.2864936953447</v>
      </c>
      <c r="AI882" s="1">
        <v>1853.3415885224922</v>
      </c>
      <c r="AJ882" s="1">
        <v>15065.109880353799</v>
      </c>
      <c r="AK882" s="1">
        <v>2042.6188154406434</v>
      </c>
      <c r="AL882" s="1">
        <v>195769.625</v>
      </c>
      <c r="AM882" s="1">
        <v>154024.953125</v>
      </c>
      <c r="AN882" s="1">
        <v>41744.6484375</v>
      </c>
      <c r="AO882" t="s">
        <v>13692</v>
      </c>
    </row>
    <row r="883" spans="1:41" x14ac:dyDescent="0.25">
      <c r="A883" s="1">
        <v>2015</v>
      </c>
      <c r="B883" t="s">
        <v>779</v>
      </c>
      <c r="C883" t="s">
        <v>6994</v>
      </c>
      <c r="D883" t="s">
        <v>7191</v>
      </c>
      <c r="E883" t="s">
        <v>7465</v>
      </c>
      <c r="F883" t="s">
        <v>8724</v>
      </c>
      <c r="G883" t="s">
        <v>10889</v>
      </c>
      <c r="H883" t="s">
        <v>12635</v>
      </c>
      <c r="I883" s="1">
        <v>5803.4428264749349</v>
      </c>
      <c r="J883" s="1">
        <v>3187.0452779537309</v>
      </c>
      <c r="K883" s="1">
        <v>1279.4992058369935</v>
      </c>
      <c r="L883" s="1">
        <v>1718.6304663768676</v>
      </c>
      <c r="M883" s="1">
        <v>4861.6511636419564</v>
      </c>
      <c r="N883" s="1">
        <v>4463.7581179243543</v>
      </c>
      <c r="O883" s="1">
        <v>3703.8713302567176</v>
      </c>
      <c r="P883" s="1">
        <v>320.98934780579629</v>
      </c>
      <c r="Q883" s="1">
        <v>3245.2279408825707</v>
      </c>
      <c r="R883" s="1">
        <v>3682.4611289942741</v>
      </c>
      <c r="S883" s="1">
        <v>5150.3186673978635</v>
      </c>
      <c r="T883" s="1">
        <v>3900.9122129176631</v>
      </c>
      <c r="U883" s="1">
        <v>1155.7845613701761</v>
      </c>
      <c r="V883" s="1">
        <v>2813.1149786869091</v>
      </c>
      <c r="W883" s="1">
        <v>1042.10083402229</v>
      </c>
      <c r="X883" s="1">
        <v>6014.0920859724883</v>
      </c>
      <c r="Y883" s="1">
        <v>16352.623996550843</v>
      </c>
      <c r="Z883" s="1">
        <v>4392.1157029142096</v>
      </c>
      <c r="AA883" s="1">
        <v>33098.910637382607</v>
      </c>
      <c r="AB883" s="1">
        <v>0</v>
      </c>
      <c r="AC883" s="1">
        <v>4376.8235028936178</v>
      </c>
      <c r="AD883" s="1">
        <v>1794.4240761275112</v>
      </c>
      <c r="AE883" s="1">
        <v>3388.2208935056274</v>
      </c>
      <c r="AF883" s="1">
        <v>23646.575682956347</v>
      </c>
      <c r="AG883" s="1">
        <v>30623.856199170354</v>
      </c>
      <c r="AH883" s="1">
        <v>8313.0155658649091</v>
      </c>
      <c r="AI883" s="1">
        <v>1847.9178425764244</v>
      </c>
      <c r="AJ883" s="1">
        <v>12177.049488097919</v>
      </c>
      <c r="AK883" s="1">
        <v>2036.2761751430201</v>
      </c>
      <c r="AL883" s="1">
        <v>194390.71875</v>
      </c>
      <c r="AM883" s="1">
        <v>154446.625</v>
      </c>
      <c r="AN883" s="1">
        <v>39944.078125</v>
      </c>
      <c r="AO883" t="s">
        <v>13693</v>
      </c>
    </row>
    <row r="884" spans="1:41" x14ac:dyDescent="0.25">
      <c r="A884" s="1">
        <v>2015</v>
      </c>
      <c r="B884" t="s">
        <v>779</v>
      </c>
      <c r="C884" t="s">
        <v>6994</v>
      </c>
      <c r="D884" t="s">
        <v>7191</v>
      </c>
      <c r="E884" t="s">
        <v>7465</v>
      </c>
      <c r="F884" t="s">
        <v>8724</v>
      </c>
      <c r="G884" t="s">
        <v>10890</v>
      </c>
      <c r="H884" t="s">
        <v>12635</v>
      </c>
      <c r="I884" s="1">
        <v>5207</v>
      </c>
      <c r="J884" s="1">
        <v>2859.5</v>
      </c>
      <c r="K884" s="1">
        <v>1148</v>
      </c>
      <c r="L884" s="1">
        <v>1542</v>
      </c>
      <c r="M884" s="1">
        <v>4362</v>
      </c>
      <c r="N884" s="1">
        <v>4005</v>
      </c>
      <c r="O884" s="1">
        <v>3323.2097899999922</v>
      </c>
      <c r="P884" s="1">
        <v>288</v>
      </c>
      <c r="Q884" s="1">
        <v>2911.703</v>
      </c>
      <c r="R884" s="1">
        <v>3304</v>
      </c>
      <c r="S884" s="1">
        <v>4621</v>
      </c>
      <c r="T884" s="1">
        <v>3500</v>
      </c>
      <c r="U884" s="1">
        <v>1037</v>
      </c>
      <c r="V884" s="1">
        <v>2524</v>
      </c>
      <c r="W884" s="1">
        <v>935</v>
      </c>
      <c r="X884" s="1">
        <v>5396</v>
      </c>
      <c r="Y884" s="1">
        <v>14672</v>
      </c>
      <c r="Z884" s="1">
        <v>3940.7205600000002</v>
      </c>
      <c r="AA884" s="1">
        <v>29697.20437368999</v>
      </c>
      <c r="AB884" s="1"/>
      <c r="AC884" s="1">
        <v>4122</v>
      </c>
      <c r="AD884" s="1">
        <v>1610.0039999999999</v>
      </c>
      <c r="AE884" s="1">
        <v>3040</v>
      </c>
      <c r="AF884" s="1">
        <v>21216.323355414639</v>
      </c>
      <c r="AG884" s="1">
        <v>27476.521092211151</v>
      </c>
      <c r="AH884" s="1">
        <v>7458.6540000000014</v>
      </c>
      <c r="AI884" s="1">
        <v>1658</v>
      </c>
      <c r="AJ884" s="1">
        <v>10925.565837449491</v>
      </c>
      <c r="AK884" s="1">
        <v>1827</v>
      </c>
      <c r="AL884" s="1">
        <v>174607.40625</v>
      </c>
      <c r="AM884" s="1">
        <v>138768.53125</v>
      </c>
      <c r="AN884" s="1">
        <v>35838.8671875</v>
      </c>
      <c r="AO884" t="s">
        <v>13694</v>
      </c>
    </row>
    <row r="885" spans="1:41" x14ac:dyDescent="0.25">
      <c r="A885" s="1">
        <v>2015</v>
      </c>
      <c r="B885" t="s">
        <v>780</v>
      </c>
      <c r="C885" t="s">
        <v>6994</v>
      </c>
      <c r="D885" t="s">
        <v>7191</v>
      </c>
      <c r="E885" t="s">
        <v>7465</v>
      </c>
      <c r="F885" t="s">
        <v>8724</v>
      </c>
      <c r="G885" t="s">
        <v>10890</v>
      </c>
      <c r="H885" t="s">
        <v>12635</v>
      </c>
      <c r="I885" s="1">
        <v>4772.7529150638638</v>
      </c>
      <c r="J885" s="1">
        <v>315</v>
      </c>
      <c r="K885" s="1"/>
      <c r="L885" s="1">
        <v>1238.9135220000001</v>
      </c>
      <c r="M885" s="1">
        <v>4443.9165074999992</v>
      </c>
      <c r="N885" s="1">
        <v>2914.8</v>
      </c>
      <c r="O885" s="1">
        <v>3538.5050000000001</v>
      </c>
      <c r="P885" s="1">
        <v>288</v>
      </c>
      <c r="Q885" s="1">
        <v>2190.75</v>
      </c>
      <c r="R885" s="1">
        <v>3636.2544560796432</v>
      </c>
      <c r="S885" s="1">
        <v>9187.0749999999989</v>
      </c>
      <c r="T885" s="1">
        <v>3414.53125</v>
      </c>
      <c r="U885" s="1">
        <v>1244</v>
      </c>
      <c r="V885" s="1">
        <v>2509</v>
      </c>
      <c r="W885" s="1">
        <v>833.12</v>
      </c>
      <c r="X885" s="1">
        <v>4331.2507517160002</v>
      </c>
      <c r="Y885" s="1">
        <v>18180</v>
      </c>
      <c r="Z885" s="1">
        <v>1557.6795360000001</v>
      </c>
      <c r="AA885" s="1">
        <v>24741.113302606409</v>
      </c>
      <c r="AB885" s="1">
        <v>606</v>
      </c>
      <c r="AC885" s="1">
        <v>4122.0966362253739</v>
      </c>
      <c r="AD885" s="1">
        <v>3494.564353515625</v>
      </c>
      <c r="AE885" s="1">
        <v>4717.3424414744868</v>
      </c>
      <c r="AF885" s="1">
        <v>18252</v>
      </c>
      <c r="AG885" s="1">
        <v>29993.633851758739</v>
      </c>
      <c r="AH885" s="1">
        <v>7390.3242349959</v>
      </c>
      <c r="AI885" s="1">
        <v>1691.16</v>
      </c>
      <c r="AJ885" s="1">
        <v>15011.21865132828</v>
      </c>
      <c r="AK885" s="1">
        <v>1776</v>
      </c>
      <c r="AL885" s="1">
        <v>176391</v>
      </c>
      <c r="AM885" s="1">
        <v>135684.546875</v>
      </c>
      <c r="AN885" s="1">
        <v>40706.4453125</v>
      </c>
      <c r="AO885" t="s">
        <v>13695</v>
      </c>
    </row>
    <row r="886" spans="1:41" x14ac:dyDescent="0.25">
      <c r="A886" s="1">
        <v>2015</v>
      </c>
      <c r="B886" t="s">
        <v>781</v>
      </c>
      <c r="C886" t="s">
        <v>6994</v>
      </c>
      <c r="D886" t="s">
        <v>7191</v>
      </c>
      <c r="E886" t="s">
        <v>7465</v>
      </c>
      <c r="F886" t="s">
        <v>8724</v>
      </c>
      <c r="G886" t="s">
        <v>10890</v>
      </c>
      <c r="H886" t="s">
        <v>12635</v>
      </c>
      <c r="I886" s="1">
        <v>5180.6234789429136</v>
      </c>
      <c r="J886" s="1">
        <v>4906.4887991493088</v>
      </c>
      <c r="K886" s="1">
        <v>1169.9933630950079</v>
      </c>
      <c r="L886" s="1">
        <v>1158</v>
      </c>
      <c r="M886" s="1">
        <v>4362</v>
      </c>
      <c r="N886" s="1">
        <v>4223.6314380000003</v>
      </c>
      <c r="O886" s="1">
        <v>3580</v>
      </c>
      <c r="P886" s="1">
        <v>288</v>
      </c>
      <c r="Q886" s="1">
        <v>2118</v>
      </c>
      <c r="R886" s="1">
        <v>2741.102911087306</v>
      </c>
      <c r="S886" s="1">
        <v>3365</v>
      </c>
      <c r="T886" s="1">
        <v>3461.2</v>
      </c>
      <c r="U886" s="1">
        <v>1368.33</v>
      </c>
      <c r="V886" s="1">
        <v>2561</v>
      </c>
      <c r="W886" s="1">
        <v>676.46</v>
      </c>
      <c r="X886" s="1">
        <v>5529</v>
      </c>
      <c r="Y886" s="1">
        <v>14672</v>
      </c>
      <c r="Z886" s="1">
        <v>1507</v>
      </c>
      <c r="AA886" s="1">
        <v>24908.323914683489</v>
      </c>
      <c r="AB886" s="1">
        <v>606</v>
      </c>
      <c r="AC886" s="1">
        <v>4558.8</v>
      </c>
      <c r="AD886" s="1">
        <v>3156</v>
      </c>
      <c r="AE886" s="1">
        <v>3240.2713496327701</v>
      </c>
      <c r="AF886" s="1">
        <v>20972.527999999998</v>
      </c>
      <c r="AG886" s="1">
        <v>31707</v>
      </c>
      <c r="AH886" s="1">
        <v>8571.6040985758627</v>
      </c>
      <c r="AI886" s="1">
        <v>1658</v>
      </c>
      <c r="AJ886" s="1">
        <v>13952.999303411571</v>
      </c>
      <c r="AK886" s="1">
        <v>1827.3274699999999</v>
      </c>
      <c r="AL886" s="1">
        <v>178026.6875</v>
      </c>
      <c r="AM886" s="1">
        <v>140064.09375</v>
      </c>
      <c r="AN886" s="1">
        <v>37962.5859375</v>
      </c>
      <c r="AO886" t="s">
        <v>13696</v>
      </c>
    </row>
    <row r="887" spans="1:41" x14ac:dyDescent="0.25">
      <c r="A887" s="1">
        <v>2015</v>
      </c>
      <c r="B887" t="s">
        <v>782</v>
      </c>
      <c r="C887" t="s">
        <v>6994</v>
      </c>
      <c r="D887" t="s">
        <v>7191</v>
      </c>
      <c r="E887" t="s">
        <v>7466</v>
      </c>
      <c r="F887" t="s">
        <v>8725</v>
      </c>
      <c r="G887" t="s">
        <v>10891</v>
      </c>
      <c r="H887" t="s">
        <v>12635</v>
      </c>
      <c r="I887" s="1"/>
      <c r="J887" s="1"/>
      <c r="K887" s="1"/>
      <c r="L887" s="1"/>
      <c r="M887" s="1"/>
      <c r="N887" s="1"/>
      <c r="O887" s="1"/>
      <c r="P887" s="1"/>
      <c r="Q887" s="1">
        <v>0</v>
      </c>
      <c r="R887" s="1"/>
      <c r="S887" s="1">
        <v>0</v>
      </c>
      <c r="T887" s="1">
        <v>0</v>
      </c>
      <c r="U887" s="1"/>
      <c r="V887" s="1"/>
      <c r="W887" s="1"/>
      <c r="X887" s="1"/>
      <c r="Y887" s="1"/>
      <c r="Z887" s="1"/>
      <c r="AA887" s="1">
        <v>0</v>
      </c>
      <c r="AB887" s="1">
        <v>0</v>
      </c>
      <c r="AC887" s="1">
        <v>1353.3473348926113</v>
      </c>
      <c r="AD887" s="1"/>
      <c r="AE887" s="1"/>
      <c r="AF887" s="1"/>
      <c r="AG887" s="1"/>
      <c r="AH887" s="1"/>
      <c r="AI887" s="1">
        <v>0</v>
      </c>
      <c r="AJ887" s="1"/>
      <c r="AK887" s="1"/>
      <c r="AL887" s="1">
        <v>1353.3472900390625</v>
      </c>
      <c r="AM887" s="1">
        <v>1353.3472900390625</v>
      </c>
      <c r="AN887" s="1">
        <v>0</v>
      </c>
      <c r="AO887" t="s">
        <v>13697</v>
      </c>
    </row>
    <row r="888" spans="1:41" x14ac:dyDescent="0.25">
      <c r="A888" s="1">
        <v>2015</v>
      </c>
      <c r="B888" t="s">
        <v>783</v>
      </c>
      <c r="C888" t="s">
        <v>6994</v>
      </c>
      <c r="D888" t="s">
        <v>7191</v>
      </c>
      <c r="E888" t="s">
        <v>7466</v>
      </c>
      <c r="F888" t="s">
        <v>8725</v>
      </c>
      <c r="G888" t="s">
        <v>10891</v>
      </c>
      <c r="H888" t="s">
        <v>12635</v>
      </c>
      <c r="I888" s="1"/>
      <c r="J888" s="1"/>
      <c r="K888" s="1"/>
      <c r="L888" s="1"/>
      <c r="M888" s="1"/>
      <c r="N888" s="1">
        <v>0</v>
      </c>
      <c r="O888" s="1"/>
      <c r="P888" s="1"/>
      <c r="Q888" s="1">
        <v>0</v>
      </c>
      <c r="R888" s="1"/>
      <c r="S888" s="1"/>
      <c r="T888" s="1"/>
      <c r="U888" s="1"/>
      <c r="V888" s="1">
        <v>0</v>
      </c>
      <c r="W888" s="1"/>
      <c r="X888" s="1"/>
      <c r="Y888" s="1">
        <v>0</v>
      </c>
      <c r="Z888" s="1"/>
      <c r="AA888" s="1"/>
      <c r="AB888" s="1"/>
      <c r="AC888" s="1">
        <v>1324.0810596989097</v>
      </c>
      <c r="AD888" s="1"/>
      <c r="AE888" s="1"/>
      <c r="AF888" s="1"/>
      <c r="AG888" s="1"/>
      <c r="AH888" s="1">
        <v>0</v>
      </c>
      <c r="AI888" s="1"/>
      <c r="AJ888" s="1">
        <v>0</v>
      </c>
      <c r="AK888" s="1"/>
      <c r="AL888" s="1">
        <v>1324.0810546875</v>
      </c>
      <c r="AM888" s="1">
        <v>1324.0810546875</v>
      </c>
      <c r="AN888" s="1">
        <v>0</v>
      </c>
      <c r="AO888" t="s">
        <v>13698</v>
      </c>
    </row>
    <row r="889" spans="1:41" x14ac:dyDescent="0.25">
      <c r="A889" s="1">
        <v>2015</v>
      </c>
      <c r="B889" t="s">
        <v>784</v>
      </c>
      <c r="C889" t="s">
        <v>6994</v>
      </c>
      <c r="D889" t="s">
        <v>7191</v>
      </c>
      <c r="E889" t="s">
        <v>7466</v>
      </c>
      <c r="F889" t="s">
        <v>8725</v>
      </c>
      <c r="G889" t="s">
        <v>10891</v>
      </c>
      <c r="H889" t="s">
        <v>12635</v>
      </c>
      <c r="I889" s="1"/>
      <c r="J889" s="1"/>
      <c r="K889" s="1"/>
      <c r="L889" s="1"/>
      <c r="M889" s="1"/>
      <c r="N889" s="1"/>
      <c r="O889" s="1"/>
      <c r="P889" s="1"/>
      <c r="Q889" s="1">
        <v>0</v>
      </c>
      <c r="R889" s="1"/>
      <c r="S889" s="1"/>
      <c r="T889" s="1"/>
      <c r="U889" s="1"/>
      <c r="V889" s="1">
        <v>0</v>
      </c>
      <c r="W889" s="1"/>
      <c r="X889" s="1"/>
      <c r="Y889" s="1"/>
      <c r="Z889" s="1"/>
      <c r="AA889" s="1">
        <v>0</v>
      </c>
      <c r="AB889" s="1">
        <v>0</v>
      </c>
      <c r="AC889" s="1">
        <v>1285.4902453563727</v>
      </c>
      <c r="AD889" s="1"/>
      <c r="AE889" s="1"/>
      <c r="AF889" s="1"/>
      <c r="AG889" s="1">
        <v>0</v>
      </c>
      <c r="AH889" s="1">
        <v>0</v>
      </c>
      <c r="AI889" s="1">
        <v>0</v>
      </c>
      <c r="AJ889" s="1"/>
      <c r="AK889" s="1"/>
      <c r="AL889" s="1">
        <v>1285.490234375</v>
      </c>
      <c r="AM889" s="1">
        <v>1285.490234375</v>
      </c>
      <c r="AN889" s="1">
        <v>0</v>
      </c>
      <c r="AO889" t="s">
        <v>13699</v>
      </c>
    </row>
    <row r="890" spans="1:41" x14ac:dyDescent="0.25">
      <c r="A890" s="1">
        <v>2015</v>
      </c>
      <c r="B890" t="s">
        <v>785</v>
      </c>
      <c r="C890" t="s">
        <v>6994</v>
      </c>
      <c r="D890" t="s">
        <v>7191</v>
      </c>
      <c r="E890" t="s">
        <v>7466</v>
      </c>
      <c r="F890" t="s">
        <v>8726</v>
      </c>
      <c r="G890" t="s">
        <v>10891</v>
      </c>
      <c r="H890" t="s">
        <v>12635</v>
      </c>
      <c r="I890" s="1"/>
      <c r="J890" s="1"/>
      <c r="K890" s="1"/>
      <c r="L890" s="1"/>
      <c r="M890" s="1"/>
      <c r="N890" s="1"/>
      <c r="O890" s="1">
        <v>0</v>
      </c>
      <c r="P890" s="1">
        <v>22.78180338933522</v>
      </c>
      <c r="Q890" s="1">
        <v>113.9090169466761</v>
      </c>
      <c r="R890" s="1"/>
      <c r="S890" s="1">
        <v>141.24718101387836</v>
      </c>
      <c r="T890" s="1"/>
      <c r="U890" s="1"/>
      <c r="V890" s="1"/>
      <c r="W890" s="1"/>
      <c r="X890" s="1"/>
      <c r="Y890" s="1"/>
      <c r="Z890" s="1"/>
      <c r="AA890" s="1">
        <v>212.5542256224976</v>
      </c>
      <c r="AB890" s="1">
        <v>0</v>
      </c>
      <c r="AC890" s="1">
        <v>394.61375440918357</v>
      </c>
      <c r="AD890" s="1"/>
      <c r="AE890" s="1"/>
      <c r="AF890" s="1"/>
      <c r="AG890" s="1"/>
      <c r="AH890" s="1"/>
      <c r="AI890" s="1">
        <v>0</v>
      </c>
      <c r="AJ890" s="1"/>
      <c r="AK890" s="1"/>
      <c r="AL890" s="1">
        <v>885.10601806640625</v>
      </c>
      <c r="AM890" s="1">
        <v>743.85882568359375</v>
      </c>
      <c r="AN890" s="1">
        <v>141.24717712402344</v>
      </c>
      <c r="AO890" t="s">
        <v>13700</v>
      </c>
    </row>
    <row r="891" spans="1:41" x14ac:dyDescent="0.25">
      <c r="A891" s="1">
        <v>2015</v>
      </c>
      <c r="B891" t="s">
        <v>786</v>
      </c>
      <c r="C891" t="s">
        <v>6994</v>
      </c>
      <c r="D891" t="s">
        <v>7191</v>
      </c>
      <c r="E891" t="s">
        <v>7466</v>
      </c>
      <c r="F891" t="s">
        <v>8726</v>
      </c>
      <c r="G891" t="s">
        <v>10891</v>
      </c>
      <c r="H891" t="s">
        <v>12635</v>
      </c>
      <c r="I891" s="1"/>
      <c r="J891" s="1"/>
      <c r="K891" s="1"/>
      <c r="L891" s="1"/>
      <c r="M891" s="1"/>
      <c r="N891" s="1"/>
      <c r="O891" s="1"/>
      <c r="P891" s="1">
        <v>22.35635209315431</v>
      </c>
      <c r="Q891" s="1">
        <v>139.72720058221444</v>
      </c>
      <c r="R891" s="1"/>
      <c r="S891" s="1"/>
      <c r="T891" s="1"/>
      <c r="U891" s="1"/>
      <c r="V891" s="1">
        <v>0</v>
      </c>
      <c r="W891" s="1"/>
      <c r="X891" s="1"/>
      <c r="Y891" s="1"/>
      <c r="Z891" s="1"/>
      <c r="AA891" s="1">
        <v>184.35047936015042</v>
      </c>
      <c r="AB891" s="1">
        <v>0</v>
      </c>
      <c r="AC891" s="1">
        <v>558.90880232885775</v>
      </c>
      <c r="AD891" s="1">
        <v>139.72720058221444</v>
      </c>
      <c r="AE891" s="1"/>
      <c r="AF891" s="1"/>
      <c r="AG891" s="1">
        <v>0</v>
      </c>
      <c r="AH891" s="1">
        <v>1337.5406620012882</v>
      </c>
      <c r="AI891" s="1">
        <v>0</v>
      </c>
      <c r="AJ891" s="1"/>
      <c r="AK891" s="1"/>
      <c r="AL891" s="1">
        <v>2382.61083984375</v>
      </c>
      <c r="AM891" s="1">
        <v>905.34283447265625</v>
      </c>
      <c r="AN891" s="1">
        <v>1477.267822265625</v>
      </c>
      <c r="AO891" t="s">
        <v>13701</v>
      </c>
    </row>
    <row r="892" spans="1:41" x14ac:dyDescent="0.25">
      <c r="A892" s="1">
        <v>2015</v>
      </c>
      <c r="B892" t="s">
        <v>787</v>
      </c>
      <c r="C892" t="s">
        <v>6994</v>
      </c>
      <c r="D892" t="s">
        <v>7191</v>
      </c>
      <c r="E892" t="s">
        <v>7466</v>
      </c>
      <c r="F892" t="s">
        <v>8726</v>
      </c>
      <c r="G892" t="s">
        <v>10891</v>
      </c>
      <c r="H892" t="s">
        <v>12635</v>
      </c>
      <c r="I892" s="1"/>
      <c r="J892" s="1"/>
      <c r="K892" s="1"/>
      <c r="L892" s="1"/>
      <c r="M892" s="1"/>
      <c r="N892" s="1">
        <v>0</v>
      </c>
      <c r="O892" s="1">
        <v>0</v>
      </c>
      <c r="P892" s="1"/>
      <c r="Q892" s="1">
        <v>139.31829331848797</v>
      </c>
      <c r="R892" s="1"/>
      <c r="S892" s="1"/>
      <c r="T892" s="1"/>
      <c r="U892" s="1"/>
      <c r="V892" s="1">
        <v>0</v>
      </c>
      <c r="W892" s="1"/>
      <c r="X892" s="1"/>
      <c r="Y892" s="1">
        <v>0</v>
      </c>
      <c r="Z892" s="1"/>
      <c r="AA892" s="1">
        <v>183.81098347268028</v>
      </c>
      <c r="AB892" s="1"/>
      <c r="AC892" s="1">
        <v>385.63303590557467</v>
      </c>
      <c r="AD892" s="1">
        <v>139.31829331848797</v>
      </c>
      <c r="AE892" s="1"/>
      <c r="AF892" s="1"/>
      <c r="AG892" s="1"/>
      <c r="AH892" s="1">
        <v>819.7176305882798</v>
      </c>
      <c r="AI892" s="1"/>
      <c r="AJ892" s="1">
        <v>0</v>
      </c>
      <c r="AK892" s="1"/>
      <c r="AL892" s="1">
        <v>1667.7982177734375</v>
      </c>
      <c r="AM892" s="1">
        <v>708.7623291015625</v>
      </c>
      <c r="AN892" s="1">
        <v>959.03594970703125</v>
      </c>
      <c r="AO892" t="s">
        <v>13702</v>
      </c>
    </row>
    <row r="893" spans="1:41" x14ac:dyDescent="0.25">
      <c r="A893" s="1">
        <v>2015</v>
      </c>
      <c r="B893" t="s">
        <v>787</v>
      </c>
      <c r="C893" t="s">
        <v>6994</v>
      </c>
      <c r="D893" t="s">
        <v>7191</v>
      </c>
      <c r="E893" t="s">
        <v>7466</v>
      </c>
      <c r="F893" t="s">
        <v>8727</v>
      </c>
      <c r="G893" t="s">
        <v>10891</v>
      </c>
      <c r="H893" t="s">
        <v>12635</v>
      </c>
      <c r="I893" s="1">
        <v>98.637351669489476</v>
      </c>
      <c r="J893" s="1"/>
      <c r="K893" s="1">
        <v>93.621893110023919</v>
      </c>
      <c r="L893" s="1"/>
      <c r="M893" s="1">
        <v>285.32386471626336</v>
      </c>
      <c r="N893" s="1">
        <v>153.8073958236107</v>
      </c>
      <c r="O893" s="1">
        <v>167.03693835703621</v>
      </c>
      <c r="P893" s="1"/>
      <c r="Q893" s="1">
        <v>101.75585234713051</v>
      </c>
      <c r="R893" s="1"/>
      <c r="S893" s="1"/>
      <c r="T893" s="1">
        <v>256.34565970601784</v>
      </c>
      <c r="U893" s="1"/>
      <c r="V893" s="1">
        <v>249.65838162673043</v>
      </c>
      <c r="W893" s="1">
        <v>106.99644926859875</v>
      </c>
      <c r="X893" s="1">
        <v>130.40192254610474</v>
      </c>
      <c r="Y893" s="1">
        <v>2251.3836200267656</v>
      </c>
      <c r="Z893" s="1">
        <v>219.56563026993703</v>
      </c>
      <c r="AA893" s="1">
        <v>1136.4594548607549</v>
      </c>
      <c r="AB893" s="1"/>
      <c r="AC893" s="1">
        <v>211.76380584410171</v>
      </c>
      <c r="AD893" s="1">
        <v>341.51148968478282</v>
      </c>
      <c r="AE893" s="1">
        <v>250.77292797327834</v>
      </c>
      <c r="AF893" s="1">
        <v>2147.7308097978103</v>
      </c>
      <c r="AG893" s="1">
        <v>2901.5616875342189</v>
      </c>
      <c r="AH893" s="1">
        <v>515.61477447903087</v>
      </c>
      <c r="AI893" s="1"/>
      <c r="AJ893" s="1">
        <v>1222.2456076591336</v>
      </c>
      <c r="AK893" s="1">
        <v>222.90926930958074</v>
      </c>
      <c r="AL893" s="1">
        <v>13065.10546875</v>
      </c>
      <c r="AM893" s="1">
        <v>10945.3427734375</v>
      </c>
      <c r="AN893" s="1">
        <v>2119.76220703125</v>
      </c>
      <c r="AO893" t="s">
        <v>13703</v>
      </c>
    </row>
    <row r="894" spans="1:41" x14ac:dyDescent="0.25">
      <c r="A894" s="1">
        <v>2015</v>
      </c>
      <c r="B894" t="s">
        <v>788</v>
      </c>
      <c r="C894" t="s">
        <v>6994</v>
      </c>
      <c r="D894" t="s">
        <v>7191</v>
      </c>
      <c r="E894" t="s">
        <v>7466</v>
      </c>
      <c r="F894" t="s">
        <v>8727</v>
      </c>
      <c r="G894" t="s">
        <v>10891</v>
      </c>
      <c r="H894" t="s">
        <v>12635</v>
      </c>
      <c r="I894" s="1">
        <v>203.55996964438808</v>
      </c>
      <c r="J894" s="1"/>
      <c r="K894" s="1"/>
      <c r="L894" s="1"/>
      <c r="M894" s="1">
        <v>291.60708338349082</v>
      </c>
      <c r="N894" s="1"/>
      <c r="O894" s="1">
        <v>216.42713219868457</v>
      </c>
      <c r="P894" s="1">
        <v>296.16344406135784</v>
      </c>
      <c r="Q894" s="1">
        <v>151.64137881026255</v>
      </c>
      <c r="R894" s="1"/>
      <c r="S894" s="1">
        <v>898.74214370927439</v>
      </c>
      <c r="T894" s="1"/>
      <c r="U894" s="1"/>
      <c r="V894" s="1">
        <v>279.07709151935643</v>
      </c>
      <c r="W894" s="1">
        <v>136.34909328517131</v>
      </c>
      <c r="X894" s="1">
        <v>134.30228665009511</v>
      </c>
      <c r="Y894" s="1">
        <v>3031.1189409510512</v>
      </c>
      <c r="Z894" s="1">
        <v>235151.95204044698</v>
      </c>
      <c r="AA894" s="1">
        <v>1199.5777828150028</v>
      </c>
      <c r="AB894" s="1">
        <v>36.450885422936352</v>
      </c>
      <c r="AC894" s="1">
        <v>216.48408670715793</v>
      </c>
      <c r="AD894" s="1">
        <v>405.61520117491051</v>
      </c>
      <c r="AE894" s="1">
        <v>271.17422061441636</v>
      </c>
      <c r="AF894" s="1"/>
      <c r="AG894" s="1">
        <v>4805.821424980265</v>
      </c>
      <c r="AH894" s="1">
        <v>589.96211870546006</v>
      </c>
      <c r="AI894" s="1">
        <v>0</v>
      </c>
      <c r="AJ894" s="1">
        <v>1659.5295384220587</v>
      </c>
      <c r="AK894" s="1"/>
      <c r="AL894" s="1">
        <v>249975.5625</v>
      </c>
      <c r="AM894" s="1">
        <v>247266.109375</v>
      </c>
      <c r="AN894" s="1">
        <v>2709.4560546875</v>
      </c>
      <c r="AO894" t="s">
        <v>13704</v>
      </c>
    </row>
    <row r="895" spans="1:41" x14ac:dyDescent="0.25">
      <c r="A895" s="1">
        <v>2015</v>
      </c>
      <c r="B895" t="s">
        <v>789</v>
      </c>
      <c r="C895" t="s">
        <v>6994</v>
      </c>
      <c r="D895" t="s">
        <v>7191</v>
      </c>
      <c r="E895" t="s">
        <v>7466</v>
      </c>
      <c r="F895" t="s">
        <v>8727</v>
      </c>
      <c r="G895" t="s">
        <v>10891</v>
      </c>
      <c r="H895" t="s">
        <v>12635</v>
      </c>
      <c r="I895" s="1">
        <v>221.10432220129613</v>
      </c>
      <c r="J895" s="1"/>
      <c r="K895" s="1"/>
      <c r="L895" s="1"/>
      <c r="M895" s="1">
        <v>286.16130679237517</v>
      </c>
      <c r="N895" s="1"/>
      <c r="O895" s="1">
        <v>156.49446465208018</v>
      </c>
      <c r="P895" s="1">
        <v>290.63257721100604</v>
      </c>
      <c r="Q895" s="1">
        <v>148.66974141947617</v>
      </c>
      <c r="R895" s="1"/>
      <c r="S895" s="1">
        <v>579.02951921269664</v>
      </c>
      <c r="T895" s="1"/>
      <c r="U895" s="1"/>
      <c r="V895" s="1">
        <v>264.92277230387856</v>
      </c>
      <c r="W895" s="1"/>
      <c r="X895" s="1">
        <v>120.72430130303327</v>
      </c>
      <c r="Y895" s="1">
        <v>2257.9915614085853</v>
      </c>
      <c r="Z895" s="1"/>
      <c r="AA895" s="1">
        <v>1181.5332081232052</v>
      </c>
      <c r="AB895" s="1">
        <v>42.477068976993188</v>
      </c>
      <c r="AC895" s="1">
        <v>223.56352093154311</v>
      </c>
      <c r="AD895" s="1">
        <v>372.23326235101928</v>
      </c>
      <c r="AE895" s="1">
        <v>266.1100287381376</v>
      </c>
      <c r="AF895" s="1">
        <v>2155.1523417800754</v>
      </c>
      <c r="AG895" s="1">
        <v>3258.4383175772405</v>
      </c>
      <c r="AH895" s="1">
        <v>562.62331022913531</v>
      </c>
      <c r="AI895" s="1">
        <v>0</v>
      </c>
      <c r="AJ895" s="1">
        <v>1644.1349151605252</v>
      </c>
      <c r="AK895" s="1">
        <v>240.05181126181441</v>
      </c>
      <c r="AL895" s="1">
        <v>14272.0478515625</v>
      </c>
      <c r="AM895" s="1">
        <v>11912.2529296875</v>
      </c>
      <c r="AN895" s="1">
        <v>2359.794921875</v>
      </c>
      <c r="AO895" t="s">
        <v>13705</v>
      </c>
    </row>
    <row r="896" spans="1:41" x14ac:dyDescent="0.25">
      <c r="A896" s="1">
        <v>2015</v>
      </c>
      <c r="B896" t="s">
        <v>790</v>
      </c>
      <c r="C896" t="s">
        <v>6994</v>
      </c>
      <c r="D896" t="s">
        <v>7191</v>
      </c>
      <c r="E896" t="s">
        <v>7466</v>
      </c>
      <c r="F896" t="s">
        <v>8728</v>
      </c>
      <c r="G896" t="s">
        <v>10891</v>
      </c>
      <c r="H896" t="s">
        <v>12635</v>
      </c>
      <c r="I896" s="1"/>
      <c r="J896" s="1"/>
      <c r="K896" s="1"/>
      <c r="L896" s="1"/>
      <c r="M896" s="1"/>
      <c r="N896" s="1"/>
      <c r="O896" s="1"/>
      <c r="P896" s="1">
        <v>22.78180338933522</v>
      </c>
      <c r="Q896" s="1">
        <v>0</v>
      </c>
      <c r="R896" s="1"/>
      <c r="S896" s="1">
        <v>0</v>
      </c>
      <c r="T896" s="1"/>
      <c r="U896" s="1"/>
      <c r="V896" s="1"/>
      <c r="W896" s="1"/>
      <c r="X896" s="1">
        <v>98.731244156321338</v>
      </c>
      <c r="Y896" s="1"/>
      <c r="Z896" s="1"/>
      <c r="AA896" s="1">
        <v>653.83775727392083</v>
      </c>
      <c r="AB896" s="1">
        <v>0</v>
      </c>
      <c r="AC896" s="1"/>
      <c r="AD896" s="1"/>
      <c r="AE896" s="1"/>
      <c r="AF896" s="1"/>
      <c r="AG896" s="1"/>
      <c r="AH896" s="1">
        <v>141.81672609861175</v>
      </c>
      <c r="AI896" s="1">
        <v>0</v>
      </c>
      <c r="AJ896" s="1"/>
      <c r="AK896" s="1"/>
      <c r="AL896" s="1">
        <v>917.16754150390625</v>
      </c>
      <c r="AM896" s="1">
        <v>676.61956787109375</v>
      </c>
      <c r="AN896" s="1">
        <v>240.5479736328125</v>
      </c>
      <c r="AO896" t="s">
        <v>13706</v>
      </c>
    </row>
    <row r="897" spans="1:41" x14ac:dyDescent="0.25">
      <c r="A897" s="1">
        <v>2015</v>
      </c>
      <c r="B897" t="s">
        <v>791</v>
      </c>
      <c r="C897" t="s">
        <v>6994</v>
      </c>
      <c r="D897" t="s">
        <v>7191</v>
      </c>
      <c r="E897" t="s">
        <v>7466</v>
      </c>
      <c r="F897" t="s">
        <v>8728</v>
      </c>
      <c r="G897" t="s">
        <v>10891</v>
      </c>
      <c r="H897" t="s">
        <v>12635</v>
      </c>
      <c r="I897" s="1"/>
      <c r="J897" s="1"/>
      <c r="K897" s="1"/>
      <c r="L897" s="1"/>
      <c r="M897" s="1">
        <v>13.413811255892586</v>
      </c>
      <c r="N897" s="1"/>
      <c r="O897" s="1"/>
      <c r="P897" s="1">
        <v>22.35635209315431</v>
      </c>
      <c r="Q897" s="1">
        <v>0</v>
      </c>
      <c r="R897" s="1"/>
      <c r="S897" s="1"/>
      <c r="T897" s="1"/>
      <c r="U897" s="1"/>
      <c r="V897" s="1">
        <v>0</v>
      </c>
      <c r="W897" s="1"/>
      <c r="X897" s="1">
        <v>115.13521327974469</v>
      </c>
      <c r="Y897" s="1"/>
      <c r="Z897" s="1"/>
      <c r="AA897" s="1">
        <v>541.02372065433428</v>
      </c>
      <c r="AB897" s="1">
        <v>0</v>
      </c>
      <c r="AC897" s="1"/>
      <c r="AD897" s="1"/>
      <c r="AE897" s="1"/>
      <c r="AF897" s="1">
        <v>631.5669466316092</v>
      </c>
      <c r="AG897" s="1">
        <v>0</v>
      </c>
      <c r="AH897" s="1">
        <v>150.9053766287916</v>
      </c>
      <c r="AI897" s="1">
        <v>0</v>
      </c>
      <c r="AJ897" s="1"/>
      <c r="AK897" s="1"/>
      <c r="AL897" s="1">
        <v>1474.4013671875</v>
      </c>
      <c r="AM897" s="1">
        <v>1194.947021484375</v>
      </c>
      <c r="AN897" s="1">
        <v>279.45440673828125</v>
      </c>
      <c r="AO897" t="s">
        <v>13707</v>
      </c>
    </row>
    <row r="898" spans="1:41" x14ac:dyDescent="0.25">
      <c r="A898" s="1">
        <v>2015</v>
      </c>
      <c r="B898" t="s">
        <v>792</v>
      </c>
      <c r="C898" t="s">
        <v>6994</v>
      </c>
      <c r="D898" t="s">
        <v>7191</v>
      </c>
      <c r="E898" t="s">
        <v>7466</v>
      </c>
      <c r="F898" t="s">
        <v>8728</v>
      </c>
      <c r="G898" t="s">
        <v>10891</v>
      </c>
      <c r="H898" t="s">
        <v>12635</v>
      </c>
      <c r="I898" s="1"/>
      <c r="J898" s="1"/>
      <c r="K898" s="1"/>
      <c r="L898" s="1"/>
      <c r="M898" s="1">
        <v>13.374556158574844</v>
      </c>
      <c r="N898" s="1">
        <v>0</v>
      </c>
      <c r="O898" s="1">
        <v>0</v>
      </c>
      <c r="P898" s="1"/>
      <c r="Q898" s="1">
        <v>0</v>
      </c>
      <c r="R898" s="1"/>
      <c r="S898" s="1"/>
      <c r="T898" s="1"/>
      <c r="U898" s="1"/>
      <c r="V898" s="1">
        <v>0</v>
      </c>
      <c r="W898" s="1"/>
      <c r="X898" s="1">
        <v>54.61277098084728</v>
      </c>
      <c r="Y898" s="1">
        <v>0</v>
      </c>
      <c r="Z898" s="1"/>
      <c r="AA898" s="1">
        <v>548.08421684649886</v>
      </c>
      <c r="AB898" s="1"/>
      <c r="AC898" s="1"/>
      <c r="AD898" s="1"/>
      <c r="AE898" s="1"/>
      <c r="AF898" s="1">
        <v>657.58234446326321</v>
      </c>
      <c r="AG898" s="1"/>
      <c r="AH898" s="1">
        <v>11.145463465479038</v>
      </c>
      <c r="AI898" s="1"/>
      <c r="AJ898" s="1">
        <v>0</v>
      </c>
      <c r="AK898" s="1"/>
      <c r="AL898" s="1">
        <v>1284.7994384765625</v>
      </c>
      <c r="AM898" s="1">
        <v>1205.6666259765625</v>
      </c>
      <c r="AN898" s="1">
        <v>79.132789611816406</v>
      </c>
      <c r="AO898" t="s">
        <v>13708</v>
      </c>
    </row>
    <row r="899" spans="1:41" x14ac:dyDescent="0.25">
      <c r="A899" s="1">
        <v>2015</v>
      </c>
      <c r="B899" t="s">
        <v>793</v>
      </c>
      <c r="C899" t="s">
        <v>6994</v>
      </c>
      <c r="D899" t="s">
        <v>7191</v>
      </c>
      <c r="E899" t="s">
        <v>7467</v>
      </c>
      <c r="F899" t="s">
        <v>8729</v>
      </c>
      <c r="G899" t="s">
        <v>10891</v>
      </c>
      <c r="H899" t="s">
        <v>12635</v>
      </c>
      <c r="I899" s="1">
        <v>6044.8191308490404</v>
      </c>
      <c r="J899" s="1">
        <v>14658.403669515812</v>
      </c>
      <c r="K899" s="1">
        <v>1027.9450692432351</v>
      </c>
      <c r="L899" s="1">
        <v>1985.2440658721027</v>
      </c>
      <c r="M899" s="1">
        <v>4284.5948786530234</v>
      </c>
      <c r="N899" s="1">
        <v>2548.661026600545</v>
      </c>
      <c r="O899" s="1">
        <v>3429.4644110898712</v>
      </c>
      <c r="P899" s="1">
        <v>4988.7931419648721</v>
      </c>
      <c r="Q899" s="1">
        <v>2144.3885497738675</v>
      </c>
      <c r="R899" s="1">
        <v>3053.1710132140183</v>
      </c>
      <c r="S899" s="1">
        <v>3520.4491054343339</v>
      </c>
      <c r="T899" s="1">
        <v>6483.3421070147497</v>
      </c>
      <c r="U899" s="1">
        <v>893.98580750105452</v>
      </c>
      <c r="V899" s="1">
        <v>4680.3023107018544</v>
      </c>
      <c r="W899" s="1">
        <v>2222.6294014852383</v>
      </c>
      <c r="X899" s="1">
        <v>8818.4847883409238</v>
      </c>
      <c r="Y899" s="1">
        <v>32690.575848214889</v>
      </c>
      <c r="Z899" s="1">
        <v>4714.9546564462444</v>
      </c>
      <c r="AA899" s="1">
        <v>32975.456981443109</v>
      </c>
      <c r="AB899" s="1">
        <v>961.32314000563531</v>
      </c>
      <c r="AC899" s="1">
        <v>3922.4219747439238</v>
      </c>
      <c r="AD899" s="1">
        <v>9941.7925588858834</v>
      </c>
      <c r="AE899" s="1">
        <v>7038.8974565296348</v>
      </c>
      <c r="AF899" s="1">
        <v>9014.3645252614315</v>
      </c>
      <c r="AG899" s="1">
        <v>45547.71393698793</v>
      </c>
      <c r="AH899" s="1">
        <v>8984.4940978816758</v>
      </c>
      <c r="AI899" s="1">
        <v>2350.7704225951757</v>
      </c>
      <c r="AJ899" s="1">
        <v>15795.70036395824</v>
      </c>
      <c r="AK899" s="1">
        <v>5349.8750558918264</v>
      </c>
      <c r="AL899" s="1">
        <v>250073.03125</v>
      </c>
      <c r="AM899" s="1">
        <v>192697.859375</v>
      </c>
      <c r="AN899" s="1">
        <v>57375.16015625</v>
      </c>
      <c r="AO899" t="s">
        <v>13709</v>
      </c>
    </row>
    <row r="900" spans="1:41" x14ac:dyDescent="0.25">
      <c r="A900" s="1">
        <v>2015</v>
      </c>
      <c r="B900" t="s">
        <v>794</v>
      </c>
      <c r="C900" t="s">
        <v>6994</v>
      </c>
      <c r="D900" t="s">
        <v>7191</v>
      </c>
      <c r="E900" t="s">
        <v>7467</v>
      </c>
      <c r="F900" t="s">
        <v>8729</v>
      </c>
      <c r="G900" t="s">
        <v>10891</v>
      </c>
      <c r="H900" t="s">
        <v>12635</v>
      </c>
      <c r="I900" s="1">
        <v>5971.3710787100381</v>
      </c>
      <c r="J900" s="1">
        <v>11720.106821665397</v>
      </c>
      <c r="K900" s="1">
        <v>1103.7783742132915</v>
      </c>
      <c r="L900" s="1">
        <v>1943.8573741950277</v>
      </c>
      <c r="M900" s="1">
        <v>4025.712846853608</v>
      </c>
      <c r="N900" s="1">
        <v>2458.1565857092701</v>
      </c>
      <c r="O900" s="1">
        <v>3380.8196229773466</v>
      </c>
      <c r="P900" s="1">
        <v>5348.0283456464431</v>
      </c>
      <c r="Q900" s="1">
        <v>1936.7540078982329</v>
      </c>
      <c r="R900" s="1">
        <v>3255.5347232398872</v>
      </c>
      <c r="S900" s="1">
        <v>3289.6924094200058</v>
      </c>
      <c r="T900" s="1">
        <v>6003.0051930898308</v>
      </c>
      <c r="U900" s="1">
        <v>789.75923610947439</v>
      </c>
      <c r="V900" s="1">
        <v>4458.3989232929025</v>
      </c>
      <c r="W900" s="1">
        <v>1972.8244372045674</v>
      </c>
      <c r="X900" s="1">
        <v>7017.9345340847149</v>
      </c>
      <c r="Y900" s="1">
        <v>32146.263672521462</v>
      </c>
      <c r="Z900" s="1">
        <v>3851.2638629671187</v>
      </c>
      <c r="AA900" s="1">
        <v>32994.091930017574</v>
      </c>
      <c r="AB900" s="1">
        <v>929.49757828487691</v>
      </c>
      <c r="AC900" s="1">
        <v>3618.2367697287955</v>
      </c>
      <c r="AD900" s="1">
        <v>8451.083120370562</v>
      </c>
      <c r="AE900" s="1">
        <v>6489.3966954521375</v>
      </c>
      <c r="AF900" s="1">
        <v>10649.682889660884</v>
      </c>
      <c r="AG900" s="1">
        <v>39253.583825512665</v>
      </c>
      <c r="AH900" s="1">
        <v>8573.9858123593585</v>
      </c>
      <c r="AI900" s="1">
        <v>2408.0366182527328</v>
      </c>
      <c r="AJ900" s="1">
        <v>14628.221848440553</v>
      </c>
      <c r="AK900" s="1">
        <v>5967.6933978363604</v>
      </c>
      <c r="AL900" s="1">
        <v>234636.734375</v>
      </c>
      <c r="AM900" s="1">
        <v>181512.703125</v>
      </c>
      <c r="AN900" s="1">
        <v>53124.0625</v>
      </c>
      <c r="AO900" t="s">
        <v>13710</v>
      </c>
    </row>
    <row r="901" spans="1:41" x14ac:dyDescent="0.25">
      <c r="A901" s="1">
        <v>2015</v>
      </c>
      <c r="B901" t="s">
        <v>795</v>
      </c>
      <c r="C901" t="s">
        <v>6994</v>
      </c>
      <c r="D901" t="s">
        <v>7191</v>
      </c>
      <c r="E901" t="s">
        <v>7467</v>
      </c>
      <c r="F901" t="s">
        <v>8729</v>
      </c>
      <c r="G901" t="s">
        <v>10891</v>
      </c>
      <c r="H901" t="s">
        <v>12635</v>
      </c>
      <c r="I901" s="1">
        <v>5960.5938613381877</v>
      </c>
      <c r="J901" s="1">
        <v>12531.168057487635</v>
      </c>
      <c r="K901" s="1">
        <v>1026.4971851706193</v>
      </c>
      <c r="L901" s="1">
        <v>1816.7105448730831</v>
      </c>
      <c r="M901" s="1">
        <v>4274.6469889111186</v>
      </c>
      <c r="N901" s="1">
        <v>2591.320255723876</v>
      </c>
      <c r="O901" s="1">
        <v>3998.7158839199346</v>
      </c>
      <c r="P901" s="1">
        <v>5232.7950970424081</v>
      </c>
      <c r="Q901" s="1">
        <v>1338.8889224591451</v>
      </c>
      <c r="R901" s="1">
        <v>3082.8689594190514</v>
      </c>
      <c r="S901" s="1">
        <v>4239.3738009682356</v>
      </c>
      <c r="T901" s="1">
        <v>6575.8234446326323</v>
      </c>
      <c r="U901" s="1">
        <v>892.08289577694211</v>
      </c>
      <c r="V901" s="1">
        <v>5413.3516051831684</v>
      </c>
      <c r="W901" s="1">
        <v>2216.1249463537224</v>
      </c>
      <c r="X901" s="1">
        <v>9101.3854659101817</v>
      </c>
      <c r="Y901" s="1">
        <v>32594.907904793443</v>
      </c>
      <c r="Z901" s="1">
        <v>5722.2367864774214</v>
      </c>
      <c r="AA901" s="1">
        <v>32386.48884138987</v>
      </c>
      <c r="AB901" s="1">
        <v>0</v>
      </c>
      <c r="AC901" s="1">
        <v>3539.7991966361424</v>
      </c>
      <c r="AD901" s="1">
        <v>11150.996073543301</v>
      </c>
      <c r="AE901" s="1">
        <v>6045.2993836758296</v>
      </c>
      <c r="AF901" s="1">
        <v>8937.5471529676397</v>
      </c>
      <c r="AG901" s="1">
        <v>46405.849092855737</v>
      </c>
      <c r="AH901" s="1">
        <v>8175.0949136649924</v>
      </c>
      <c r="AI901" s="1">
        <v>2343.8909667902417</v>
      </c>
      <c r="AJ901" s="1">
        <v>11743.599391517802</v>
      </c>
      <c r="AK901" s="1">
        <v>5334.2188145782675</v>
      </c>
      <c r="AL901" s="1">
        <v>244672.265625</v>
      </c>
      <c r="AM901" s="1">
        <v>186235.5</v>
      </c>
      <c r="AN901" s="1">
        <v>58436.765625</v>
      </c>
      <c r="AO901" t="s">
        <v>13711</v>
      </c>
    </row>
    <row r="902" spans="1:41" x14ac:dyDescent="0.25">
      <c r="A902" s="1">
        <v>2015</v>
      </c>
      <c r="B902" t="s">
        <v>795</v>
      </c>
      <c r="C902" t="s">
        <v>6994</v>
      </c>
      <c r="D902" t="s">
        <v>7191</v>
      </c>
      <c r="E902" t="s">
        <v>7467</v>
      </c>
      <c r="F902" t="s">
        <v>8729</v>
      </c>
      <c r="G902" t="s">
        <v>10892</v>
      </c>
      <c r="H902" t="s">
        <v>12635</v>
      </c>
      <c r="I902" s="1">
        <v>5347.9999999999991</v>
      </c>
      <c r="J902" s="1">
        <v>11243.290237593579</v>
      </c>
      <c r="K902" s="1">
        <v>921</v>
      </c>
      <c r="L902" s="1">
        <v>1630</v>
      </c>
      <c r="M902" s="1">
        <v>3835.3245714285708</v>
      </c>
      <c r="N902" s="1">
        <v>2325</v>
      </c>
      <c r="O902" s="1">
        <v>3587.752</v>
      </c>
      <c r="P902" s="1">
        <v>4695</v>
      </c>
      <c r="Q902" s="1">
        <v>1201.2860000000001</v>
      </c>
      <c r="R902" s="1">
        <v>2766.030294718254</v>
      </c>
      <c r="S902" s="1">
        <v>3803.6765488477831</v>
      </c>
      <c r="T902" s="1">
        <v>5900</v>
      </c>
      <c r="U902" s="1">
        <v>800.4</v>
      </c>
      <c r="V902" s="1">
        <v>4857</v>
      </c>
      <c r="W902" s="1">
        <v>1988.365</v>
      </c>
      <c r="X902" s="1">
        <v>8166</v>
      </c>
      <c r="Y902" s="1">
        <v>29245</v>
      </c>
      <c r="Z902" s="1">
        <v>5134.1398266666674</v>
      </c>
      <c r="AA902" s="1">
        <v>29058.00099</v>
      </c>
      <c r="AB902" s="1">
        <v>0</v>
      </c>
      <c r="AC902" s="1">
        <v>3334</v>
      </c>
      <c r="AD902" s="1">
        <v>10004.964</v>
      </c>
      <c r="AE902" s="1">
        <v>5424</v>
      </c>
      <c r="AF902" s="1">
        <v>8019</v>
      </c>
      <c r="AG902" s="1">
        <v>41636.536010000003</v>
      </c>
      <c r="AH902" s="1">
        <v>7334.9080000000013</v>
      </c>
      <c r="AI902" s="1">
        <v>2103</v>
      </c>
      <c r="AJ902" s="1">
        <v>10536.66312566667</v>
      </c>
      <c r="AK902" s="1">
        <v>4786</v>
      </c>
      <c r="AL902" s="1">
        <v>219684.328125</v>
      </c>
      <c r="AM902" s="1">
        <v>167253.34375</v>
      </c>
      <c r="AN902" s="1">
        <v>52430.98828125</v>
      </c>
      <c r="AO902" t="s">
        <v>13712</v>
      </c>
    </row>
    <row r="903" spans="1:41" x14ac:dyDescent="0.25">
      <c r="A903" s="1">
        <v>2015</v>
      </c>
      <c r="B903" t="s">
        <v>796</v>
      </c>
      <c r="C903" t="s">
        <v>6994</v>
      </c>
      <c r="D903" t="s">
        <v>7191</v>
      </c>
      <c r="E903" t="s">
        <v>7467</v>
      </c>
      <c r="F903" t="s">
        <v>8729</v>
      </c>
      <c r="G903" t="s">
        <v>10892</v>
      </c>
      <c r="H903" t="s">
        <v>12635</v>
      </c>
      <c r="I903" s="1">
        <v>5349.2128700000012</v>
      </c>
      <c r="J903" s="1">
        <v>10067.521607500001</v>
      </c>
      <c r="K903" s="1">
        <v>1028</v>
      </c>
      <c r="L903" s="1">
        <v>1775.4426000000001</v>
      </c>
      <c r="M903" s="1">
        <v>3622.501342414892</v>
      </c>
      <c r="N903" s="1">
        <v>2246.4780000000001</v>
      </c>
      <c r="O903" s="1">
        <v>3118.2549999999992</v>
      </c>
      <c r="P903" s="1">
        <v>4788.8999999999996</v>
      </c>
      <c r="Q903" s="1">
        <v>1741.070336</v>
      </c>
      <c r="R903" s="1">
        <v>2914.387768679092</v>
      </c>
      <c r="S903" s="1">
        <v>2960.2</v>
      </c>
      <c r="T903" s="1">
        <v>5536.7937499999998</v>
      </c>
      <c r="U903" s="1">
        <v>673</v>
      </c>
      <c r="V903" s="1">
        <v>4012</v>
      </c>
      <c r="W903" s="1">
        <v>1759.6408799999999</v>
      </c>
      <c r="X903" s="1">
        <v>6535.5612790610603</v>
      </c>
      <c r="Y903" s="1">
        <v>29884</v>
      </c>
      <c r="Z903" s="1">
        <v>3462.1439999999998</v>
      </c>
      <c r="AA903" s="1">
        <v>30174.246676394509</v>
      </c>
      <c r="AB903" s="1">
        <v>816</v>
      </c>
      <c r="AC903" s="1">
        <v>3333.9785733067488</v>
      </c>
      <c r="AD903" s="1">
        <v>7552.6967461800004</v>
      </c>
      <c r="AE903" s="1">
        <v>5843.0769230769229</v>
      </c>
      <c r="AF903" s="1">
        <v>9727</v>
      </c>
      <c r="AG903" s="1">
        <v>35545.853193367177</v>
      </c>
      <c r="AH903" s="1">
        <v>7865.7646374999986</v>
      </c>
      <c r="AI903" s="1">
        <v>2156.2800000000002</v>
      </c>
      <c r="AJ903" s="1">
        <v>13426.41502743425</v>
      </c>
      <c r="AK903" s="1">
        <v>5252</v>
      </c>
      <c r="AL903" s="1">
        <v>213168.4375</v>
      </c>
      <c r="AM903" s="1">
        <v>164964.734375</v>
      </c>
      <c r="AN903" s="1">
        <v>48203.6953125</v>
      </c>
      <c r="AO903" t="s">
        <v>13713</v>
      </c>
    </row>
    <row r="904" spans="1:41" x14ac:dyDescent="0.25">
      <c r="A904" s="1">
        <v>2015</v>
      </c>
      <c r="B904" t="s">
        <v>797</v>
      </c>
      <c r="C904" t="s">
        <v>6994</v>
      </c>
      <c r="D904" t="s">
        <v>7191</v>
      </c>
      <c r="E904" t="s">
        <v>7467</v>
      </c>
      <c r="F904" t="s">
        <v>8729</v>
      </c>
      <c r="G904" t="s">
        <v>10892</v>
      </c>
      <c r="H904" t="s">
        <v>12635</v>
      </c>
      <c r="I904" s="1">
        <v>5462.3204040682413</v>
      </c>
      <c r="J904" s="1">
        <v>13375.68104188556</v>
      </c>
      <c r="K904" s="1">
        <v>937.31423785594632</v>
      </c>
      <c r="L904" s="1">
        <v>1776</v>
      </c>
      <c r="M904" s="1">
        <v>3833</v>
      </c>
      <c r="N904" s="1">
        <v>2311.9534619999999</v>
      </c>
      <c r="O904" s="1">
        <v>3145</v>
      </c>
      <c r="P904" s="1">
        <v>4788.8999999999996</v>
      </c>
      <c r="Q904" s="1">
        <v>1918.3707081</v>
      </c>
      <c r="R904" s="1">
        <v>2769.3429597030758</v>
      </c>
      <c r="S904" s="1">
        <v>3149.3949377477579</v>
      </c>
      <c r="T904" s="1">
        <v>6003</v>
      </c>
      <c r="U904" s="1">
        <v>815.75520000000006</v>
      </c>
      <c r="V904" s="1">
        <v>4270</v>
      </c>
      <c r="W904" s="1">
        <v>1988.365</v>
      </c>
      <c r="X904" s="1">
        <v>8149</v>
      </c>
      <c r="Y904" s="1">
        <v>29245</v>
      </c>
      <c r="Z904" s="1">
        <v>4218</v>
      </c>
      <c r="AA904" s="1">
        <v>30102.019299941468</v>
      </c>
      <c r="AB904" s="1">
        <v>860</v>
      </c>
      <c r="AC904" s="1">
        <v>3677.4319999999998</v>
      </c>
      <c r="AD904" s="1">
        <v>8893.9309217000009</v>
      </c>
      <c r="AE904" s="1">
        <v>6297</v>
      </c>
      <c r="AF904" s="1">
        <v>8064.253495114438</v>
      </c>
      <c r="AG904" s="1">
        <v>41948</v>
      </c>
      <c r="AH904" s="1">
        <v>8327.8872227264292</v>
      </c>
      <c r="AI904" s="1">
        <v>2103</v>
      </c>
      <c r="AJ904" s="1">
        <v>14629.657395504581</v>
      </c>
      <c r="AK904" s="1">
        <v>4786</v>
      </c>
      <c r="AL904" s="1">
        <v>227845.578125</v>
      </c>
      <c r="AM904" s="1">
        <v>175669.6875</v>
      </c>
      <c r="AN904" s="1">
        <v>52175.890625</v>
      </c>
      <c r="AO904" t="s">
        <v>13714</v>
      </c>
    </row>
    <row r="905" spans="1:41" x14ac:dyDescent="0.25">
      <c r="A905" s="1">
        <v>2015</v>
      </c>
      <c r="B905" t="s">
        <v>798</v>
      </c>
      <c r="C905" t="s">
        <v>6994</v>
      </c>
      <c r="D905" t="s">
        <v>7191</v>
      </c>
      <c r="E905" t="s">
        <v>7468</v>
      </c>
      <c r="F905" t="s">
        <v>8730</v>
      </c>
      <c r="G905" t="s">
        <v>10893</v>
      </c>
      <c r="H905" t="s">
        <v>12635</v>
      </c>
      <c r="I905" s="1">
        <v>12034.501671381626</v>
      </c>
      <c r="J905" s="1">
        <v>981.89572608034803</v>
      </c>
      <c r="K905" s="1">
        <v>0</v>
      </c>
      <c r="L905" s="1">
        <v>1540.6251496546417</v>
      </c>
      <c r="M905" s="1">
        <v>7383.1716086594179</v>
      </c>
      <c r="N905" s="1">
        <v>7176.2680676405944</v>
      </c>
      <c r="O905" s="1">
        <v>5010.8576554842812</v>
      </c>
      <c r="P905" s="1">
        <v>2400.0629870664652</v>
      </c>
      <c r="Q905" s="1">
        <v>3806.2574444230236</v>
      </c>
      <c r="R905" s="1">
        <v>6602.0684073038456</v>
      </c>
      <c r="S905" s="1">
        <v>12286.226567868483</v>
      </c>
      <c r="T905" s="1">
        <v>6640.8956879912166</v>
      </c>
      <c r="U905" s="1">
        <v>1727.3782994846154</v>
      </c>
      <c r="V905" s="1">
        <v>6075.9069639357031</v>
      </c>
      <c r="W905" s="1">
        <v>2192.7485762235151</v>
      </c>
      <c r="X905" s="1">
        <v>9918.5425947688673</v>
      </c>
      <c r="Y905" s="1">
        <v>38632.243097465202</v>
      </c>
      <c r="Z905" s="1">
        <v>3228.840604028403</v>
      </c>
      <c r="AA905" s="1">
        <v>44107.775836963192</v>
      </c>
      <c r="AB905" s="1">
        <v>1583.3353355587979</v>
      </c>
      <c r="AC905" s="1">
        <v>7660.148372822543</v>
      </c>
      <c r="AD905" s="1">
        <v>6178.2571078834253</v>
      </c>
      <c r="AE905" s="1">
        <v>9054.6976557673061</v>
      </c>
      <c r="AF905" s="1">
        <v>28992.932312235</v>
      </c>
      <c r="AG905" s="1">
        <v>81461.561266623394</v>
      </c>
      <c r="AH905" s="1">
        <v>15855.744627127126</v>
      </c>
      <c r="AI905" s="1">
        <v>3159.8361301007949</v>
      </c>
      <c r="AJ905" s="1">
        <v>21095.917433032333</v>
      </c>
      <c r="AK905" s="1">
        <v>3786.3357233075135</v>
      </c>
      <c r="AL905" s="1">
        <v>350575.03125</v>
      </c>
      <c r="AM905" s="1">
        <v>276579.09375</v>
      </c>
      <c r="AN905" s="1">
        <v>73995.953125</v>
      </c>
      <c r="AO905" t="s">
        <v>13715</v>
      </c>
    </row>
    <row r="906" spans="1:41" x14ac:dyDescent="0.25">
      <c r="A906" s="1">
        <v>2015</v>
      </c>
      <c r="B906" t="s">
        <v>799</v>
      </c>
      <c r="C906" t="s">
        <v>6994</v>
      </c>
      <c r="D906" t="s">
        <v>7191</v>
      </c>
      <c r="E906" t="s">
        <v>7468</v>
      </c>
      <c r="F906" t="s">
        <v>8730</v>
      </c>
      <c r="G906" t="s">
        <v>10893</v>
      </c>
      <c r="H906" t="s">
        <v>12635</v>
      </c>
      <c r="I906" s="1">
        <v>10118.966280308417</v>
      </c>
      <c r="J906" s="1">
        <v>7485.8505365889951</v>
      </c>
      <c r="K906" s="1">
        <v>2088.6598534307714</v>
      </c>
      <c r="L906" s="1">
        <v>2080.8580290049363</v>
      </c>
      <c r="M906" s="1">
        <v>6804.6877350718178</v>
      </c>
      <c r="N906" s="1">
        <v>8420.3976481694117</v>
      </c>
      <c r="O906" s="1">
        <v>5158.3275633893845</v>
      </c>
      <c r="P906" s="1">
        <v>2480.9801674156338</v>
      </c>
      <c r="Q906" s="1">
        <v>4724.2855555226206</v>
      </c>
      <c r="R906" s="1">
        <v>6531.2415907707154</v>
      </c>
      <c r="S906" s="1">
        <v>8655.56692729102</v>
      </c>
      <c r="T906" s="1">
        <v>6018.5502713586802</v>
      </c>
      <c r="U906" s="1">
        <v>1442.7802456062614</v>
      </c>
      <c r="V906" s="1">
        <v>5292.9805997559952</v>
      </c>
      <c r="W906" s="1">
        <v>3198.7480145924837</v>
      </c>
      <c r="X906" s="1">
        <v>8894.0798454522719</v>
      </c>
      <c r="Y906" s="1">
        <v>34012.610857602376</v>
      </c>
      <c r="Z906" s="1">
        <v>5028.2920702456749</v>
      </c>
      <c r="AA906" s="1">
        <v>43795.569151816228</v>
      </c>
      <c r="AB906" s="1">
        <v>0</v>
      </c>
      <c r="AC906" s="1">
        <v>7494.2096341881042</v>
      </c>
      <c r="AD906" s="1">
        <v>3412.2872927666358</v>
      </c>
      <c r="AE906" s="1">
        <v>6660.5289669702724</v>
      </c>
      <c r="AF906" s="1">
        <v>31030.084834240188</v>
      </c>
      <c r="AG906" s="1">
        <v>77138.763257335915</v>
      </c>
      <c r="AH906" s="1">
        <v>12970.416080584842</v>
      </c>
      <c r="AI906" s="1">
        <v>3091.7515653238847</v>
      </c>
      <c r="AJ906" s="1">
        <v>16922.8723062315</v>
      </c>
      <c r="AK906" s="1">
        <v>4597.5036795101032</v>
      </c>
      <c r="AL906" s="1">
        <v>335551.8125</v>
      </c>
      <c r="AM906" s="1">
        <v>270661.25</v>
      </c>
      <c r="AN906" s="1">
        <v>64890.58203125</v>
      </c>
      <c r="AO906" t="s">
        <v>13716</v>
      </c>
    </row>
    <row r="907" spans="1:41" x14ac:dyDescent="0.25">
      <c r="A907" s="1">
        <v>2015</v>
      </c>
      <c r="B907" t="s">
        <v>800</v>
      </c>
      <c r="C907" t="s">
        <v>6994</v>
      </c>
      <c r="D907" t="s">
        <v>7191</v>
      </c>
      <c r="E907" t="s">
        <v>7468</v>
      </c>
      <c r="F907" t="s">
        <v>8730</v>
      </c>
      <c r="G907" t="s">
        <v>10893</v>
      </c>
      <c r="H907" t="s">
        <v>12635</v>
      </c>
      <c r="I907" s="1">
        <v>10348.041085750114</v>
      </c>
      <c r="J907" s="1">
        <v>10711.604879815523</v>
      </c>
      <c r="K907" s="1">
        <v>2094.8332180743719</v>
      </c>
      <c r="L907" s="1">
        <v>1466.5766973109228</v>
      </c>
      <c r="M907" s="1">
        <v>6824.2764764353533</v>
      </c>
      <c r="N907" s="1">
        <v>7453.9095986109051</v>
      </c>
      <c r="O907" s="1">
        <v>5555.5534951488462</v>
      </c>
      <c r="P907" s="1">
        <v>2344.0635169672296</v>
      </c>
      <c r="Q907" s="1">
        <v>3364.6309900197234</v>
      </c>
      <c r="R907" s="1">
        <v>5796.9014941704936</v>
      </c>
      <c r="S907" s="1">
        <v>6440.8650380377567</v>
      </c>
      <c r="T907" s="1">
        <v>6818.6873884120641</v>
      </c>
      <c r="U907" s="1">
        <v>1787.390349847687</v>
      </c>
      <c r="V907" s="1">
        <v>5751.1715759639465</v>
      </c>
      <c r="W907" s="1">
        <v>3000.7031124713112</v>
      </c>
      <c r="X907" s="1">
        <v>9103.159289193125</v>
      </c>
      <c r="Y907" s="1">
        <v>34112.439841339503</v>
      </c>
      <c r="Z907" s="1">
        <v>3948.1317796510511</v>
      </c>
      <c r="AA907" s="1">
        <v>40778.465413194885</v>
      </c>
      <c r="AB907" s="1">
        <v>1553.7664704742244</v>
      </c>
      <c r="AC907" s="1">
        <v>7560.9182779047878</v>
      </c>
      <c r="AD907" s="1">
        <v>5374.4670431942959</v>
      </c>
      <c r="AE907" s="1">
        <v>8120.4065683640038</v>
      </c>
      <c r="AF907" s="1">
        <v>31371.023464809386</v>
      </c>
      <c r="AG907" s="1">
        <v>83022.549133137843</v>
      </c>
      <c r="AH907" s="1">
        <v>15828.780905739908</v>
      </c>
      <c r="AI907" s="1">
        <v>3100.8260353205028</v>
      </c>
      <c r="AJ907" s="1">
        <v>20231.285224217041</v>
      </c>
      <c r="AK907" s="1">
        <v>4611.2474179131896</v>
      </c>
      <c r="AL907" s="1">
        <v>348476.6875</v>
      </c>
      <c r="AM907" s="1">
        <v>278169.53125</v>
      </c>
      <c r="AN907" s="1">
        <v>70307.171875</v>
      </c>
      <c r="AO907" t="s">
        <v>13717</v>
      </c>
    </row>
    <row r="908" spans="1:41" x14ac:dyDescent="0.25">
      <c r="A908" s="1">
        <v>2015</v>
      </c>
      <c r="B908" t="s">
        <v>800</v>
      </c>
      <c r="C908" t="s">
        <v>6994</v>
      </c>
      <c r="D908" t="s">
        <v>7191</v>
      </c>
      <c r="E908" t="s">
        <v>7468</v>
      </c>
      <c r="F908" t="s">
        <v>8730</v>
      </c>
      <c r="G908" t="s">
        <v>10894</v>
      </c>
      <c r="H908" t="s">
        <v>12635</v>
      </c>
      <c r="I908" s="1">
        <v>9350.8696854739574</v>
      </c>
      <c r="J908" s="1">
        <v>9730.295279414524</v>
      </c>
      <c r="K908" s="1">
        <v>1910.138060859832</v>
      </c>
      <c r="L908" s="1">
        <v>1312</v>
      </c>
      <c r="M908" s="1">
        <v>6105</v>
      </c>
      <c r="N908" s="1">
        <v>6761.6257800000003</v>
      </c>
      <c r="O908" s="1">
        <v>5094</v>
      </c>
      <c r="P908" s="1">
        <v>2226</v>
      </c>
      <c r="Q908" s="1">
        <v>3010</v>
      </c>
      <c r="R908" s="1">
        <v>5258.0115137651428</v>
      </c>
      <c r="S908" s="1">
        <v>5762</v>
      </c>
      <c r="T908" s="1">
        <v>6209.8</v>
      </c>
      <c r="U908" s="1">
        <v>1630.98</v>
      </c>
      <c r="V908" s="1">
        <v>5247</v>
      </c>
      <c r="W908" s="1">
        <v>2684.43</v>
      </c>
      <c r="X908" s="1">
        <v>8388</v>
      </c>
      <c r="Y908" s="1">
        <v>30517</v>
      </c>
      <c r="Z908" s="1">
        <v>3532</v>
      </c>
      <c r="AA908" s="1">
        <v>37225.083903485232</v>
      </c>
      <c r="AB908" s="1">
        <v>1390</v>
      </c>
      <c r="AC908" s="1">
        <v>7088.6720000000014</v>
      </c>
      <c r="AD908" s="1">
        <v>4808</v>
      </c>
      <c r="AE908" s="1">
        <v>7264.518410273683</v>
      </c>
      <c r="AF908" s="1">
        <v>28064.527999999998</v>
      </c>
      <c r="AG908" s="1">
        <v>76129</v>
      </c>
      <c r="AH908" s="1">
        <v>14650.021180044791</v>
      </c>
      <c r="AI908" s="1">
        <v>2774</v>
      </c>
      <c r="AJ908" s="1">
        <v>18737.80615491877</v>
      </c>
      <c r="AK908" s="1">
        <v>4125.2234699999999</v>
      </c>
      <c r="AL908" s="1">
        <v>316986</v>
      </c>
      <c r="AM908" s="1">
        <v>253085.390625</v>
      </c>
      <c r="AN908" s="1">
        <v>63900.609375</v>
      </c>
      <c r="AO908" t="s">
        <v>13718</v>
      </c>
    </row>
    <row r="909" spans="1:41" x14ac:dyDescent="0.25">
      <c r="A909" s="1">
        <v>2015</v>
      </c>
      <c r="B909" t="s">
        <v>801</v>
      </c>
      <c r="C909" t="s">
        <v>6994</v>
      </c>
      <c r="D909" t="s">
        <v>7191</v>
      </c>
      <c r="E909" t="s">
        <v>7468</v>
      </c>
      <c r="F909" t="s">
        <v>8730</v>
      </c>
      <c r="G909" t="s">
        <v>10894</v>
      </c>
      <c r="H909" t="s">
        <v>12635</v>
      </c>
      <c r="I909" s="1">
        <v>9079</v>
      </c>
      <c r="J909" s="1">
        <v>6716.5</v>
      </c>
      <c r="K909" s="1">
        <v>1874</v>
      </c>
      <c r="L909" s="1">
        <v>1867</v>
      </c>
      <c r="M909" s="1">
        <v>6105.3429999999998</v>
      </c>
      <c r="N909" s="1">
        <v>7555</v>
      </c>
      <c r="O909" s="1">
        <v>4628.185789999965</v>
      </c>
      <c r="P909" s="1">
        <v>2226</v>
      </c>
      <c r="Q909" s="1">
        <v>4238.7520000000004</v>
      </c>
      <c r="R909" s="1">
        <v>5860</v>
      </c>
      <c r="S909" s="1">
        <v>7766</v>
      </c>
      <c r="T909" s="1">
        <v>5400</v>
      </c>
      <c r="U909" s="1">
        <v>1294.5</v>
      </c>
      <c r="V909" s="1">
        <v>4749</v>
      </c>
      <c r="W909" s="1">
        <v>2870</v>
      </c>
      <c r="X909" s="1">
        <v>7980</v>
      </c>
      <c r="Y909" s="1">
        <v>30517</v>
      </c>
      <c r="Z909" s="1">
        <v>4511.5145600000014</v>
      </c>
      <c r="AA909" s="1">
        <v>39294.524886708132</v>
      </c>
      <c r="AB909" s="1">
        <v>0</v>
      </c>
      <c r="AC909" s="1">
        <v>7058</v>
      </c>
      <c r="AD909" s="1">
        <v>3061.5929999999998</v>
      </c>
      <c r="AE909" s="1">
        <v>5976</v>
      </c>
      <c r="AF909" s="1">
        <v>27841</v>
      </c>
      <c r="AG909" s="1">
        <v>69210.906748076144</v>
      </c>
      <c r="AH909" s="1">
        <v>11637.395</v>
      </c>
      <c r="AI909" s="1">
        <v>2774</v>
      </c>
      <c r="AJ909" s="1">
        <v>15183.64163019949</v>
      </c>
      <c r="AK909" s="1">
        <v>4125</v>
      </c>
      <c r="AL909" s="1">
        <v>301399.90625</v>
      </c>
      <c r="AM909" s="1">
        <v>243178.328125</v>
      </c>
      <c r="AN909" s="1">
        <v>58221.515625</v>
      </c>
      <c r="AO909" t="s">
        <v>13719</v>
      </c>
    </row>
    <row r="910" spans="1:41" x14ac:dyDescent="0.25">
      <c r="A910" s="1">
        <v>2015</v>
      </c>
      <c r="B910" t="s">
        <v>802</v>
      </c>
      <c r="C910" t="s">
        <v>6994</v>
      </c>
      <c r="D910" t="s">
        <v>7191</v>
      </c>
      <c r="E910" t="s">
        <v>7468</v>
      </c>
      <c r="F910" t="s">
        <v>8730</v>
      </c>
      <c r="G910" t="s">
        <v>10894</v>
      </c>
      <c r="H910" t="s">
        <v>12635</v>
      </c>
      <c r="I910" s="1">
        <v>10780.6248139745</v>
      </c>
      <c r="J910" s="1">
        <v>900</v>
      </c>
      <c r="K910" s="1">
        <v>0</v>
      </c>
      <c r="L910" s="1">
        <v>1407.1462019999999</v>
      </c>
      <c r="M910" s="1">
        <v>6643.6802825000004</v>
      </c>
      <c r="N910" s="1">
        <v>6558.2999999999993</v>
      </c>
      <c r="O910" s="1">
        <v>4621.6993749999992</v>
      </c>
      <c r="P910" s="1">
        <v>2226</v>
      </c>
      <c r="Q910" s="1">
        <v>3263.1729999999998</v>
      </c>
      <c r="R910" s="1">
        <v>5910.2387318665951</v>
      </c>
      <c r="S910" s="1">
        <v>11055.65</v>
      </c>
      <c r="T910" s="1">
        <v>6125.1437499999993</v>
      </c>
      <c r="U910" s="1">
        <v>1472</v>
      </c>
      <c r="V910" s="1">
        <v>5467</v>
      </c>
      <c r="W910" s="1">
        <v>1955.8</v>
      </c>
      <c r="X910" s="1">
        <v>9237.707532597</v>
      </c>
      <c r="Y910" s="1">
        <v>34729</v>
      </c>
      <c r="Z910" s="1">
        <v>2954.7647200000001</v>
      </c>
      <c r="AA910" s="1">
        <v>40338.09784111043</v>
      </c>
      <c r="AB910" s="1">
        <v>1390</v>
      </c>
      <c r="AC910" s="1">
        <v>7058.3469708244611</v>
      </c>
      <c r="AD910" s="1">
        <v>5521.4818847656252</v>
      </c>
      <c r="AE910" s="1">
        <v>8152.8834498484048</v>
      </c>
      <c r="AF910" s="1">
        <v>26481</v>
      </c>
      <c r="AG910" s="1">
        <v>73774.448726580129</v>
      </c>
      <c r="AH910" s="1">
        <v>14468.03289403163</v>
      </c>
      <c r="AI910" s="1">
        <v>2829.48</v>
      </c>
      <c r="AJ910" s="1">
        <v>19362.745915052739</v>
      </c>
      <c r="AK910" s="1">
        <v>3458</v>
      </c>
      <c r="AL910" s="1">
        <v>318142.4375</v>
      </c>
      <c r="AM910" s="1">
        <v>250835.78125</v>
      </c>
      <c r="AN910" s="1">
        <v>67306.671875</v>
      </c>
      <c r="AO910" t="s">
        <v>13720</v>
      </c>
    </row>
    <row r="911" spans="1:41" x14ac:dyDescent="0.25">
      <c r="A911" s="1">
        <v>2015</v>
      </c>
      <c r="B911" t="s">
        <v>803</v>
      </c>
      <c r="C911" t="s">
        <v>6994</v>
      </c>
      <c r="D911" t="s">
        <v>7191</v>
      </c>
      <c r="E911" t="s">
        <v>7469</v>
      </c>
      <c r="F911" t="s">
        <v>8731</v>
      </c>
      <c r="G911" t="s">
        <v>10895</v>
      </c>
      <c r="H911" t="s">
        <v>12635</v>
      </c>
      <c r="I911" s="1">
        <v>3162.7866659168353</v>
      </c>
      <c r="J911" s="1">
        <v>5992.096517515688</v>
      </c>
      <c r="K911" s="1">
        <v>217.52730586639143</v>
      </c>
      <c r="L911" s="1">
        <v>230.27042655948938</v>
      </c>
      <c r="M911" s="1">
        <v>151.50773285989999</v>
      </c>
      <c r="N911" s="1">
        <v>666.12986696762573</v>
      </c>
      <c r="O911" s="1">
        <v>934.49551749385012</v>
      </c>
      <c r="P911" s="1">
        <v>854.17361569356535</v>
      </c>
      <c r="Q911" s="1">
        <v>1175.1188728092877</v>
      </c>
      <c r="R911" s="1">
        <v>797.56385735975323</v>
      </c>
      <c r="S911" s="1">
        <v>1662.4818461285813</v>
      </c>
      <c r="T911" s="1">
        <v>2012.0716883838879</v>
      </c>
      <c r="U911" s="1">
        <v>279.45440116442887</v>
      </c>
      <c r="V911" s="1">
        <v>1047.3950955642795</v>
      </c>
      <c r="W911" s="1">
        <v>523.44603882109175</v>
      </c>
      <c r="X911" s="1">
        <v>2868.3416787479046</v>
      </c>
      <c r="Y911" s="1">
        <v>17158.500231495931</v>
      </c>
      <c r="Z911" s="1">
        <v>1222.8924594955408</v>
      </c>
      <c r="AA911" s="1">
        <v>9615.5026127020428</v>
      </c>
      <c r="AB911" s="1">
        <v>192.26462800112705</v>
      </c>
      <c r="AC911" s="1">
        <v>1208.3608306349904</v>
      </c>
      <c r="AD911" s="1">
        <v>3459.7186750761675</v>
      </c>
      <c r="AE911" s="1">
        <v>2275.8766430831088</v>
      </c>
      <c r="AF911" s="1">
        <v>2995.6383937988153</v>
      </c>
      <c r="AG911" s="1">
        <v>16260.892694955788</v>
      </c>
      <c r="AH911" s="1">
        <v>3156.7386021874204</v>
      </c>
      <c r="AI911" s="1">
        <v>794.76831691163568</v>
      </c>
      <c r="AJ911" s="1">
        <v>9256.4695936720527</v>
      </c>
      <c r="AK911" s="1">
        <v>3902.3012578600847</v>
      </c>
      <c r="AL911" s="1">
        <v>94074.78125</v>
      </c>
      <c r="AM911" s="1">
        <v>74199.125</v>
      </c>
      <c r="AN911" s="1">
        <v>19875.662109375</v>
      </c>
      <c r="AO911" t="s">
        <v>13721</v>
      </c>
    </row>
    <row r="912" spans="1:41" x14ac:dyDescent="0.25">
      <c r="A912" s="1">
        <v>2015</v>
      </c>
      <c r="B912" t="s">
        <v>804</v>
      </c>
      <c r="C912" t="s">
        <v>6994</v>
      </c>
      <c r="D912" t="s">
        <v>7191</v>
      </c>
      <c r="E912" t="s">
        <v>7469</v>
      </c>
      <c r="F912" t="s">
        <v>8731</v>
      </c>
      <c r="G912" t="s">
        <v>10895</v>
      </c>
      <c r="H912" t="s">
        <v>12635</v>
      </c>
      <c r="I912" s="1">
        <v>3080.1138820604447</v>
      </c>
      <c r="J912" s="1">
        <v>6865.7443820421049</v>
      </c>
      <c r="K912" s="1">
        <v>217.33653757684124</v>
      </c>
      <c r="L912" s="1">
        <v>183.9001471804041</v>
      </c>
      <c r="M912" s="1">
        <v>200.61834237862266</v>
      </c>
      <c r="N912" s="1">
        <v>526.0658755706105</v>
      </c>
      <c r="O912" s="1">
        <v>931.6492910793927</v>
      </c>
      <c r="P912" s="1">
        <v>897.20980897106244</v>
      </c>
      <c r="Q912" s="1">
        <v>734.5061042093065</v>
      </c>
      <c r="R912" s="1">
        <v>903.28985990982369</v>
      </c>
      <c r="S912" s="1">
        <v>1854.7680346390905</v>
      </c>
      <c r="T912" s="1">
        <v>2953.5478183519449</v>
      </c>
      <c r="U912" s="1">
        <v>267.49112317149689</v>
      </c>
      <c r="V912" s="1">
        <v>1436.6502407002479</v>
      </c>
      <c r="W912" s="1">
        <v>572.06877602437521</v>
      </c>
      <c r="X912" s="1">
        <v>2352.8073375626245</v>
      </c>
      <c r="Y912" s="1">
        <v>17108.286419510321</v>
      </c>
      <c r="Z912" s="1">
        <v>1212.5724810009465</v>
      </c>
      <c r="AA912" s="1">
        <v>11698.675856012123</v>
      </c>
      <c r="AB912" s="1">
        <v>0</v>
      </c>
      <c r="AC912" s="1">
        <v>1173.6173029149427</v>
      </c>
      <c r="AD912" s="1">
        <v>3311.4431393309815</v>
      </c>
      <c r="AE912" s="1">
        <v>959.62440437774512</v>
      </c>
      <c r="AF912" s="1">
        <v>2785.9397460577029</v>
      </c>
      <c r="AG912" s="1">
        <v>15180.684308796725</v>
      </c>
      <c r="AH912" s="1">
        <v>2527.8089467121904</v>
      </c>
      <c r="AI912" s="1">
        <v>792.4424523955596</v>
      </c>
      <c r="AJ912" s="1">
        <v>6987.25967918675</v>
      </c>
      <c r="AK912" s="1">
        <v>3890.881295798732</v>
      </c>
      <c r="AL912" s="1">
        <v>91607.0078125</v>
      </c>
      <c r="AM912" s="1">
        <v>72001.6328125</v>
      </c>
      <c r="AN912" s="1">
        <v>19605.37109375</v>
      </c>
      <c r="AO912" t="s">
        <v>13722</v>
      </c>
    </row>
    <row r="913" spans="1:41" x14ac:dyDescent="0.25">
      <c r="A913" s="1">
        <v>2015</v>
      </c>
      <c r="B913" t="s">
        <v>805</v>
      </c>
      <c r="C913" t="s">
        <v>6994</v>
      </c>
      <c r="D913" t="s">
        <v>7191</v>
      </c>
      <c r="E913" t="s">
        <v>7469</v>
      </c>
      <c r="F913" t="s">
        <v>8731</v>
      </c>
      <c r="G913" t="s">
        <v>10895</v>
      </c>
      <c r="H913" t="s">
        <v>12635</v>
      </c>
      <c r="I913" s="1">
        <v>3287.7530873567048</v>
      </c>
      <c r="J913" s="1">
        <v>3913.386027110319</v>
      </c>
      <c r="K913" s="1">
        <v>210.73168135135077</v>
      </c>
      <c r="L913" s="1">
        <v>225.53985355441867</v>
      </c>
      <c r="M913" s="1">
        <v>127.57144532633589</v>
      </c>
      <c r="N913" s="1">
        <v>595.74415863111597</v>
      </c>
      <c r="O913" s="1">
        <v>952.27938167421223</v>
      </c>
      <c r="P913" s="1">
        <v>916.96758642074258</v>
      </c>
      <c r="Q913" s="1">
        <v>1029.5723451233794</v>
      </c>
      <c r="R913" s="1">
        <v>609.72784028317142</v>
      </c>
      <c r="S913" s="1">
        <v>1284.8937111585064</v>
      </c>
      <c r="T913" s="1">
        <v>1959.2350914828289</v>
      </c>
      <c r="U913" s="1">
        <v>247.37183799684573</v>
      </c>
      <c r="V913" s="1">
        <v>838.37036472753607</v>
      </c>
      <c r="W913" s="1">
        <v>519.99466236157639</v>
      </c>
      <c r="X913" s="1">
        <v>1520.6853762381259</v>
      </c>
      <c r="Y913" s="1">
        <v>17343.786920300903</v>
      </c>
      <c r="Z913" s="1">
        <v>657.25502778232112</v>
      </c>
      <c r="AA913" s="1">
        <v>9654.1518677368877</v>
      </c>
      <c r="AB913" s="1">
        <v>193.64532880934937</v>
      </c>
      <c r="AC913" s="1">
        <v>1199.2614685786732</v>
      </c>
      <c r="AD913" s="1">
        <v>3116.91408481602</v>
      </c>
      <c r="AE913" s="1">
        <v>1527.5199172549264</v>
      </c>
      <c r="AF913" s="1">
        <v>3502.4504537910111</v>
      </c>
      <c r="AG913" s="1">
        <v>13199.718301712002</v>
      </c>
      <c r="AH913" s="1">
        <v>2250.4594405693788</v>
      </c>
      <c r="AI913" s="1">
        <v>938.61029964061106</v>
      </c>
      <c r="AJ913" s="1">
        <v>8027.7619215927534</v>
      </c>
      <c r="AK913" s="1">
        <v>4418.5307673615662</v>
      </c>
      <c r="AL913" s="1">
        <v>84269.890625</v>
      </c>
      <c r="AM913" s="1">
        <v>66776.3359375</v>
      </c>
      <c r="AN913" s="1">
        <v>17493.55078125</v>
      </c>
      <c r="AO913" t="s">
        <v>13723</v>
      </c>
    </row>
    <row r="914" spans="1:41" x14ac:dyDescent="0.25">
      <c r="A914" s="1">
        <v>2015</v>
      </c>
      <c r="B914" t="s">
        <v>805</v>
      </c>
      <c r="C914" t="s">
        <v>6994</v>
      </c>
      <c r="D914" t="s">
        <v>7191</v>
      </c>
      <c r="E914" t="s">
        <v>7469</v>
      </c>
      <c r="F914" t="s">
        <v>8731</v>
      </c>
      <c r="G914" t="s">
        <v>10896</v>
      </c>
      <c r="H914" t="s">
        <v>12635</v>
      </c>
      <c r="I914" s="1">
        <v>2945.2015117556421</v>
      </c>
      <c r="J914" s="1">
        <v>3361.58185125</v>
      </c>
      <c r="K914" s="1">
        <v>196</v>
      </c>
      <c r="L914" s="1">
        <v>205.9992</v>
      </c>
      <c r="M914" s="1">
        <v>114.7940127696009</v>
      </c>
      <c r="N914" s="1">
        <v>544.44299999999998</v>
      </c>
      <c r="O914" s="1">
        <v>878.32249999999988</v>
      </c>
      <c r="P914" s="1">
        <v>821.1</v>
      </c>
      <c r="Q914" s="1">
        <v>925.54751999999996</v>
      </c>
      <c r="R914" s="1">
        <v>545.8345589924935</v>
      </c>
      <c r="S914" s="1">
        <v>1156.2</v>
      </c>
      <c r="T914" s="1">
        <v>1807.075</v>
      </c>
      <c r="U914" s="1">
        <v>210.8</v>
      </c>
      <c r="V914" s="1">
        <v>754</v>
      </c>
      <c r="W914" s="1">
        <v>463.80399999999997</v>
      </c>
      <c r="X914" s="1">
        <v>1416.25</v>
      </c>
      <c r="Y914" s="1">
        <v>16096</v>
      </c>
      <c r="Z914" s="1">
        <v>590.84799999999996</v>
      </c>
      <c r="AA914" s="1">
        <v>8829.0582606833541</v>
      </c>
      <c r="AB914" s="1">
        <v>170</v>
      </c>
      <c r="AC914" s="1">
        <v>1105.044333606</v>
      </c>
      <c r="AD914" s="1">
        <v>2785.57275218</v>
      </c>
      <c r="AE914" s="1">
        <v>1375.3846153846159</v>
      </c>
      <c r="AF914" s="1">
        <v>3199</v>
      </c>
      <c r="AG914" s="1">
        <v>11950.82314695131</v>
      </c>
      <c r="AH914" s="1">
        <v>2064.5688799999998</v>
      </c>
      <c r="AI914" s="1">
        <v>840.48</v>
      </c>
      <c r="AJ914" s="1">
        <v>7368.2272813101863</v>
      </c>
      <c r="AK914" s="1">
        <v>3887</v>
      </c>
      <c r="AL914" s="1">
        <v>76608.9609375</v>
      </c>
      <c r="AM914" s="1">
        <v>60828.890625</v>
      </c>
      <c r="AN914" s="1">
        <v>15780.068359375</v>
      </c>
      <c r="AO914" t="s">
        <v>13724</v>
      </c>
    </row>
    <row r="915" spans="1:41" x14ac:dyDescent="0.25">
      <c r="A915" s="1">
        <v>2015</v>
      </c>
      <c r="B915" t="s">
        <v>806</v>
      </c>
      <c r="C915" t="s">
        <v>6994</v>
      </c>
      <c r="D915" t="s">
        <v>7191</v>
      </c>
      <c r="E915" t="s">
        <v>7469</v>
      </c>
      <c r="F915" t="s">
        <v>8731</v>
      </c>
      <c r="G915" t="s">
        <v>10896</v>
      </c>
      <c r="H915" t="s">
        <v>12635</v>
      </c>
      <c r="I915" s="1">
        <v>2763.558367582034</v>
      </c>
      <c r="J915" s="1">
        <v>6160.1246133078703</v>
      </c>
      <c r="K915" s="1">
        <v>195</v>
      </c>
      <c r="L915" s="1">
        <v>165</v>
      </c>
      <c r="M915" s="1">
        <v>180</v>
      </c>
      <c r="N915" s="1">
        <v>472</v>
      </c>
      <c r="O915" s="1">
        <v>835.9</v>
      </c>
      <c r="P915" s="1">
        <v>805</v>
      </c>
      <c r="Q915" s="1">
        <v>659.01800000000003</v>
      </c>
      <c r="R915" s="1">
        <v>810.45518000000004</v>
      </c>
      <c r="S915" s="1">
        <v>1664.14617066745</v>
      </c>
      <c r="T915" s="1">
        <v>2650</v>
      </c>
      <c r="U915" s="1">
        <v>240</v>
      </c>
      <c r="V915" s="1">
        <v>1289</v>
      </c>
      <c r="W915" s="1">
        <v>513.27499999999998</v>
      </c>
      <c r="X915" s="1">
        <v>2111</v>
      </c>
      <c r="Y915" s="1">
        <v>15350</v>
      </c>
      <c r="Z915" s="1">
        <v>1087.9516000000001</v>
      </c>
      <c r="AA915" s="1">
        <v>10496.35656</v>
      </c>
      <c r="AB915" s="1"/>
      <c r="AC915" s="1">
        <v>1105</v>
      </c>
      <c r="AD915" s="1">
        <v>2971.1129999999998</v>
      </c>
      <c r="AE915" s="1">
        <v>861</v>
      </c>
      <c r="AF915" s="1">
        <v>2499.617673761727</v>
      </c>
      <c r="AG915" s="1">
        <v>13620.5052</v>
      </c>
      <c r="AH915" s="1">
        <v>2268.0160000000001</v>
      </c>
      <c r="AI915" s="1">
        <v>711</v>
      </c>
      <c r="AJ915" s="1">
        <v>6269.151301629101</v>
      </c>
      <c r="AK915" s="1">
        <v>3491</v>
      </c>
      <c r="AL915" s="1">
        <v>82244.1875</v>
      </c>
      <c r="AM915" s="1">
        <v>64653.73828125</v>
      </c>
      <c r="AN915" s="1">
        <v>17590.44921875</v>
      </c>
      <c r="AO915" t="s">
        <v>13725</v>
      </c>
    </row>
    <row r="916" spans="1:41" x14ac:dyDescent="0.25">
      <c r="A916" s="1">
        <v>2015</v>
      </c>
      <c r="B916" t="s">
        <v>807</v>
      </c>
      <c r="C916" t="s">
        <v>6994</v>
      </c>
      <c r="D916" t="s">
        <v>7191</v>
      </c>
      <c r="E916" t="s">
        <v>7469</v>
      </c>
      <c r="F916" t="s">
        <v>8731</v>
      </c>
      <c r="G916" t="s">
        <v>10896</v>
      </c>
      <c r="H916" t="s">
        <v>12635</v>
      </c>
      <c r="I916" s="1">
        <v>2858.010101706042</v>
      </c>
      <c r="J916" s="1">
        <v>5467.7421633000004</v>
      </c>
      <c r="K916" s="1">
        <v>198.34857621440531</v>
      </c>
      <c r="L916" s="1">
        <v>206</v>
      </c>
      <c r="M916" s="1">
        <v>135.53886808420131</v>
      </c>
      <c r="N916" s="1">
        <v>604.26288</v>
      </c>
      <c r="O916" s="1">
        <v>857</v>
      </c>
      <c r="P916" s="1">
        <v>821.1</v>
      </c>
      <c r="Q916" s="1">
        <v>1051.2617335</v>
      </c>
      <c r="R916" s="1">
        <v>723.42094292575257</v>
      </c>
      <c r="S916" s="1">
        <v>1487.2568111303331</v>
      </c>
      <c r="T916" s="1">
        <v>1863</v>
      </c>
      <c r="U916" s="1">
        <v>255</v>
      </c>
      <c r="V916" s="1">
        <v>955</v>
      </c>
      <c r="W916" s="1">
        <v>468.27499999999998</v>
      </c>
      <c r="X916" s="1">
        <v>2643</v>
      </c>
      <c r="Y916" s="1">
        <v>15350</v>
      </c>
      <c r="Z916" s="1">
        <v>1094</v>
      </c>
      <c r="AA916" s="1">
        <v>8777.6204402286148</v>
      </c>
      <c r="AB916" s="1">
        <v>172</v>
      </c>
      <c r="AC916" s="1">
        <v>1132.8879999999999</v>
      </c>
      <c r="AD916" s="1">
        <v>3095.0654746</v>
      </c>
      <c r="AE916" s="1">
        <v>2036</v>
      </c>
      <c r="AF916" s="1">
        <v>2679.899100995196</v>
      </c>
      <c r="AG916" s="1">
        <v>14980</v>
      </c>
      <c r="AH916" s="1">
        <v>2926.0371017264288</v>
      </c>
      <c r="AI916" s="1">
        <v>711</v>
      </c>
      <c r="AJ916" s="1">
        <v>8573.1544488093259</v>
      </c>
      <c r="AK916" s="1">
        <v>3491</v>
      </c>
      <c r="AL916" s="1">
        <v>85612.8828125</v>
      </c>
      <c r="AM916" s="1">
        <v>67565.359375</v>
      </c>
      <c r="AN916" s="1">
        <v>18047.5234375</v>
      </c>
      <c r="AO916" t="s">
        <v>13726</v>
      </c>
    </row>
    <row r="917" spans="1:41" x14ac:dyDescent="0.25">
      <c r="A917" s="1">
        <v>2015</v>
      </c>
      <c r="B917" t="s">
        <v>807</v>
      </c>
      <c r="C917" t="s">
        <v>6994</v>
      </c>
      <c r="D917" t="s">
        <v>7191</v>
      </c>
      <c r="E917" t="s">
        <v>7470</v>
      </c>
      <c r="F917" t="s">
        <v>8732</v>
      </c>
      <c r="G917" t="s">
        <v>10897</v>
      </c>
      <c r="H917" t="s">
        <v>12635</v>
      </c>
      <c r="I917" s="1">
        <v>2097.2203430024783</v>
      </c>
      <c r="J917" s="1">
        <v>3648.7977595175139</v>
      </c>
      <c r="K917" s="1">
        <v>273.30640433881143</v>
      </c>
      <c r="L917" s="1">
        <v>308.5176588855295</v>
      </c>
      <c r="M917" s="1">
        <v>1754.9736393126134</v>
      </c>
      <c r="N917" s="1">
        <v>795.75982112696704</v>
      </c>
      <c r="O917" s="1">
        <v>1159.1768560300509</v>
      </c>
      <c r="P917" s="1">
        <v>1608.7809817050586</v>
      </c>
      <c r="Q917" s="1">
        <v>799.83268827283212</v>
      </c>
      <c r="R917" s="1">
        <v>621.29704210152056</v>
      </c>
      <c r="S917" s="1">
        <v>980.62889865256</v>
      </c>
      <c r="T917" s="1">
        <v>1117.8176046577155</v>
      </c>
      <c r="U917" s="1">
        <v>161.41286211257412</v>
      </c>
      <c r="V917" s="1">
        <v>789.1792288883471</v>
      </c>
      <c r="W917" s="1">
        <v>287.37972798145205</v>
      </c>
      <c r="X917" s="1">
        <v>1719.2034759635665</v>
      </c>
      <c r="Y917" s="1">
        <v>8132.1230738848799</v>
      </c>
      <c r="Z917" s="1">
        <v>1853.3415885224922</v>
      </c>
      <c r="AA917" s="1">
        <v>7888.4580819245148</v>
      </c>
      <c r="AB917" s="1">
        <v>121.84211890769099</v>
      </c>
      <c r="AC917" s="1">
        <v>1410.685817078037</v>
      </c>
      <c r="AD917" s="1">
        <v>3355.9649515391156</v>
      </c>
      <c r="AE917" s="1">
        <v>1676.7264069865732</v>
      </c>
      <c r="AF917" s="1">
        <v>3281.1115699946699</v>
      </c>
      <c r="AG917" s="1">
        <v>8399.2814813980749</v>
      </c>
      <c r="AH917" s="1">
        <v>3071.4542599405167</v>
      </c>
      <c r="AI917" s="1">
        <v>639.39166986421321</v>
      </c>
      <c r="AJ917" s="1">
        <v>4442.8325676235499</v>
      </c>
      <c r="AK917" s="1">
        <v>534.31681502638799</v>
      </c>
      <c r="AL917" s="1">
        <v>62930.81640625</v>
      </c>
      <c r="AM917" s="1">
        <v>47915.359375</v>
      </c>
      <c r="AN917" s="1">
        <v>15015.4560546875</v>
      </c>
      <c r="AO917" t="s">
        <v>13727</v>
      </c>
    </row>
    <row r="918" spans="1:41" x14ac:dyDescent="0.25">
      <c r="A918" s="1">
        <v>2015</v>
      </c>
      <c r="B918" t="s">
        <v>808</v>
      </c>
      <c r="C918" t="s">
        <v>6994</v>
      </c>
      <c r="D918" t="s">
        <v>7191</v>
      </c>
      <c r="E918" t="s">
        <v>7470</v>
      </c>
      <c r="F918" t="s">
        <v>8732</v>
      </c>
      <c r="G918" t="s">
        <v>10897</v>
      </c>
      <c r="H918" t="s">
        <v>12635</v>
      </c>
      <c r="I918" s="1">
        <v>1656.4579382368458</v>
      </c>
      <c r="J918" s="1">
        <v>4820.1789887747809</v>
      </c>
      <c r="K918" s="1">
        <v>277.9380013498897</v>
      </c>
      <c r="L918" s="1">
        <v>301.85889490869164</v>
      </c>
      <c r="M918" s="1">
        <v>1555.3060581476159</v>
      </c>
      <c r="N918" s="1">
        <v>768.88586439006372</v>
      </c>
      <c r="O918" s="1">
        <v>1067.3274887903551</v>
      </c>
      <c r="P918" s="1">
        <v>1685.8534508108062</v>
      </c>
      <c r="Q918" s="1">
        <v>657.94873369552636</v>
      </c>
      <c r="R918" s="1">
        <v>796.24681026065525</v>
      </c>
      <c r="S918" s="1">
        <v>915.82849625127585</v>
      </c>
      <c r="T918" s="1">
        <v>1093.5265626880905</v>
      </c>
      <c r="U918" s="1">
        <v>149.03331795825144</v>
      </c>
      <c r="V918" s="1">
        <v>790.52857760993209</v>
      </c>
      <c r="W918" s="1">
        <v>296.65325283422857</v>
      </c>
      <c r="X918" s="1">
        <v>1455.7572365785206</v>
      </c>
      <c r="Y918" s="1">
        <v>7862.0003496595846</v>
      </c>
      <c r="Z918" s="1">
        <v>1467.1481382731881</v>
      </c>
      <c r="AA918" s="1">
        <v>7920.1655277565424</v>
      </c>
      <c r="AB918" s="1">
        <v>99.100844743608206</v>
      </c>
      <c r="AC918" s="1">
        <v>1469.1130688155183</v>
      </c>
      <c r="AD918" s="1">
        <v>2930.5293053559499</v>
      </c>
      <c r="AE918" s="1">
        <v>1366.9082033601132</v>
      </c>
      <c r="AF918" s="1">
        <v>4030.1719663659619</v>
      </c>
      <c r="AG918" s="1">
        <v>7893.9488326531973</v>
      </c>
      <c r="AH918" s="1">
        <v>2962.7165762745717</v>
      </c>
      <c r="AI918" s="1">
        <v>651.55957693498726</v>
      </c>
      <c r="AJ918" s="1">
        <v>4484.4323980036243</v>
      </c>
      <c r="AK918" s="1">
        <v>551.31964202191227</v>
      </c>
      <c r="AL918" s="1">
        <v>61978.4453125</v>
      </c>
      <c r="AM918" s="1">
        <v>48120.8828125</v>
      </c>
      <c r="AN918" s="1">
        <v>13857.5634765625</v>
      </c>
      <c r="AO918" t="s">
        <v>13728</v>
      </c>
    </row>
    <row r="919" spans="1:41" x14ac:dyDescent="0.25">
      <c r="A919" s="1">
        <v>2015</v>
      </c>
      <c r="B919" t="s">
        <v>809</v>
      </c>
      <c r="C919" t="s">
        <v>6994</v>
      </c>
      <c r="D919" t="s">
        <v>7191</v>
      </c>
      <c r="E919" t="s">
        <v>7470</v>
      </c>
      <c r="F919" t="s">
        <v>8732</v>
      </c>
      <c r="G919" t="s">
        <v>10897</v>
      </c>
      <c r="H919" t="s">
        <v>12635</v>
      </c>
      <c r="I919" s="1">
        <v>2112.2049429712752</v>
      </c>
      <c r="J919" s="1">
        <v>3061.167916805377</v>
      </c>
      <c r="K919" s="1">
        <v>273.06385490423639</v>
      </c>
      <c r="L919" s="1">
        <v>373.37302609354776</v>
      </c>
      <c r="M919" s="1">
        <v>1636.2432004400464</v>
      </c>
      <c r="N919" s="1">
        <v>666.49871523564639</v>
      </c>
      <c r="O919" s="1">
        <v>1155.6196085108872</v>
      </c>
      <c r="P919" s="1">
        <v>1649.5285928908975</v>
      </c>
      <c r="Q919" s="1">
        <v>501.93706171419501</v>
      </c>
      <c r="R919" s="1">
        <v>932.45037126597401</v>
      </c>
      <c r="S919" s="1">
        <v>1264.4866880485029</v>
      </c>
      <c r="T919" s="1">
        <v>1003.0917118931134</v>
      </c>
      <c r="U919" s="1">
        <v>160.94049244151731</v>
      </c>
      <c r="V919" s="1">
        <v>873.80433569355648</v>
      </c>
      <c r="W919" s="1">
        <v>286.53872023400055</v>
      </c>
      <c r="X919" s="1">
        <v>2897.8205010245497</v>
      </c>
      <c r="Y919" s="1">
        <v>8108.3246711359998</v>
      </c>
      <c r="Z919" s="1">
        <v>1722.1591201100382</v>
      </c>
      <c r="AA919" s="1">
        <v>7057.5881871296315</v>
      </c>
      <c r="AB919" s="1">
        <v>0</v>
      </c>
      <c r="AC919" s="1">
        <v>1437.7647870467958</v>
      </c>
      <c r="AD919" s="1">
        <v>4825.9856805524232</v>
      </c>
      <c r="AE919" s="1">
        <v>1981.6634041621728</v>
      </c>
      <c r="AF919" s="1">
        <v>3422.4683741213717</v>
      </c>
      <c r="AG919" s="1">
        <v>14008.116808231058</v>
      </c>
      <c r="AH919" s="1">
        <v>2850.7063978632768</v>
      </c>
      <c r="AI919" s="1">
        <v>637.52051022540093</v>
      </c>
      <c r="AJ919" s="1">
        <v>2801.3975939789075</v>
      </c>
      <c r="AK919" s="1">
        <v>532.75315364989797</v>
      </c>
      <c r="AL919" s="1">
        <v>68235.2109375</v>
      </c>
      <c r="AM919" s="1">
        <v>50871.390625</v>
      </c>
      <c r="AN919" s="1">
        <v>17363.830078125</v>
      </c>
      <c r="AO919" t="s">
        <v>13729</v>
      </c>
    </row>
    <row r="920" spans="1:41" x14ac:dyDescent="0.25">
      <c r="A920" s="1">
        <v>2015</v>
      </c>
      <c r="B920" t="s">
        <v>810</v>
      </c>
      <c r="C920" t="s">
        <v>6994</v>
      </c>
      <c r="D920" t="s">
        <v>7191</v>
      </c>
      <c r="E920" t="s">
        <v>7470</v>
      </c>
      <c r="F920" t="s">
        <v>8732</v>
      </c>
      <c r="G920" t="s">
        <v>10898</v>
      </c>
      <c r="H920" t="s">
        <v>12635</v>
      </c>
      <c r="I920" s="1">
        <v>1483.871292712282</v>
      </c>
      <c r="J920" s="1">
        <v>4140.5131250000004</v>
      </c>
      <c r="K920" s="1">
        <v>259</v>
      </c>
      <c r="L920" s="1">
        <v>275.70600000000002</v>
      </c>
      <c r="M920" s="1">
        <v>1399.5281078999999</v>
      </c>
      <c r="N920" s="1">
        <v>702.67499999999995</v>
      </c>
      <c r="O920" s="1">
        <v>984.43562499999985</v>
      </c>
      <c r="P920" s="1">
        <v>1509.6</v>
      </c>
      <c r="Q920" s="1">
        <v>591.47161600000004</v>
      </c>
      <c r="R920" s="1">
        <v>712.80823641898576</v>
      </c>
      <c r="S920" s="1">
        <v>824.09999999999991</v>
      </c>
      <c r="T920" s="1">
        <v>1008.6</v>
      </c>
      <c r="U920" s="1">
        <v>127</v>
      </c>
      <c r="V920" s="1">
        <v>711</v>
      </c>
      <c r="W920" s="1">
        <v>264.59688</v>
      </c>
      <c r="X920" s="1">
        <v>1355.69127906106</v>
      </c>
      <c r="Y920" s="1">
        <v>7311</v>
      </c>
      <c r="Z920" s="1">
        <v>1318.912</v>
      </c>
      <c r="AA920" s="1">
        <v>7243.2673358401153</v>
      </c>
      <c r="AB920" s="1">
        <v>87</v>
      </c>
      <c r="AC920" s="1">
        <v>1353.6956824312499</v>
      </c>
      <c r="AD920" s="1">
        <v>2619.0014740000001</v>
      </c>
      <c r="AE920" s="1">
        <v>1230.7692307692309</v>
      </c>
      <c r="AF920" s="1">
        <v>3681</v>
      </c>
      <c r="AG920" s="1">
        <v>7148.9620174359688</v>
      </c>
      <c r="AH920" s="1">
        <v>2717.992749999999</v>
      </c>
      <c r="AI920" s="1">
        <v>583.44000000000005</v>
      </c>
      <c r="AJ920" s="1">
        <v>4116.0061121500958</v>
      </c>
      <c r="AK920" s="1">
        <v>486</v>
      </c>
      <c r="AL920" s="1">
        <v>56247.64453125</v>
      </c>
      <c r="AM920" s="1">
        <v>43658.2578125</v>
      </c>
      <c r="AN920" s="1">
        <v>12589.38671875</v>
      </c>
      <c r="AO920" t="s">
        <v>13730</v>
      </c>
    </row>
    <row r="921" spans="1:41" x14ac:dyDescent="0.25">
      <c r="A921" s="1">
        <v>2015</v>
      </c>
      <c r="B921" t="s">
        <v>811</v>
      </c>
      <c r="C921" t="s">
        <v>6994</v>
      </c>
      <c r="D921" t="s">
        <v>7191</v>
      </c>
      <c r="E921" t="s">
        <v>7470</v>
      </c>
      <c r="F921" t="s">
        <v>8732</v>
      </c>
      <c r="G921" t="s">
        <v>10898</v>
      </c>
      <c r="H921" t="s">
        <v>12635</v>
      </c>
      <c r="I921" s="1">
        <v>1895.125267346154</v>
      </c>
      <c r="J921" s="1">
        <v>2746.55955428571</v>
      </c>
      <c r="K921" s="1">
        <v>245</v>
      </c>
      <c r="L921" s="1">
        <v>335</v>
      </c>
      <c r="M921" s="1">
        <v>1468.08</v>
      </c>
      <c r="N921" s="1">
        <v>598</v>
      </c>
      <c r="O921" s="1">
        <v>1036.8520000000001</v>
      </c>
      <c r="P921" s="1">
        <v>1480</v>
      </c>
      <c r="Q921" s="1">
        <v>450.351</v>
      </c>
      <c r="R921" s="1">
        <v>836.61874999999998</v>
      </c>
      <c r="S921" s="1">
        <v>1134.5303781803341</v>
      </c>
      <c r="T921" s="1">
        <v>900</v>
      </c>
      <c r="U921" s="1">
        <v>144.4</v>
      </c>
      <c r="V921" s="1">
        <v>784</v>
      </c>
      <c r="W921" s="1">
        <v>257.08999999999997</v>
      </c>
      <c r="X921" s="1">
        <v>2600</v>
      </c>
      <c r="Y921" s="1">
        <v>7275</v>
      </c>
      <c r="Z921" s="1">
        <v>1545.1659999999999</v>
      </c>
      <c r="AA921" s="1">
        <v>6332.2518700000001</v>
      </c>
      <c r="AB921" s="1"/>
      <c r="AC921" s="1">
        <v>1354</v>
      </c>
      <c r="AD921" s="1">
        <v>4330</v>
      </c>
      <c r="AE921" s="1">
        <v>1778</v>
      </c>
      <c r="AF921" s="1">
        <v>3070.727731261979</v>
      </c>
      <c r="AG921" s="1">
        <v>12568.447109999999</v>
      </c>
      <c r="AH921" s="1">
        <v>2557.7280000000001</v>
      </c>
      <c r="AI921" s="1">
        <v>572</v>
      </c>
      <c r="AJ921" s="1">
        <v>2513.4868573708991</v>
      </c>
      <c r="AK921" s="1">
        <v>478</v>
      </c>
      <c r="AL921" s="1">
        <v>61286.41015625</v>
      </c>
      <c r="AM921" s="1">
        <v>45707.13671875</v>
      </c>
      <c r="AN921" s="1">
        <v>15579.279296875</v>
      </c>
      <c r="AO921" t="s">
        <v>13731</v>
      </c>
    </row>
    <row r="922" spans="1:41" x14ac:dyDescent="0.25">
      <c r="A922" s="1">
        <v>2015</v>
      </c>
      <c r="B922" t="s">
        <v>812</v>
      </c>
      <c r="C922" t="s">
        <v>6994</v>
      </c>
      <c r="D922" t="s">
        <v>7191</v>
      </c>
      <c r="E922" t="s">
        <v>7470</v>
      </c>
      <c r="F922" t="s">
        <v>8732</v>
      </c>
      <c r="G922" t="s">
        <v>10898</v>
      </c>
      <c r="H922" t="s">
        <v>12635</v>
      </c>
      <c r="I922" s="1">
        <v>1895.125267346154</v>
      </c>
      <c r="J922" s="1">
        <v>3329.5</v>
      </c>
      <c r="K922" s="1">
        <v>249.2097989949749</v>
      </c>
      <c r="L922" s="1">
        <v>276</v>
      </c>
      <c r="M922" s="1">
        <v>1570</v>
      </c>
      <c r="N922" s="1">
        <v>721.85341799999992</v>
      </c>
      <c r="O922" s="1">
        <v>1063</v>
      </c>
      <c r="P922" s="1">
        <v>1509.6</v>
      </c>
      <c r="Q922" s="1">
        <v>715.53058830000009</v>
      </c>
      <c r="R922" s="1">
        <v>563.54019541701416</v>
      </c>
      <c r="S922" s="1">
        <v>877.27093809086705</v>
      </c>
      <c r="T922" s="1">
        <v>1035</v>
      </c>
      <c r="U922" s="1">
        <v>147.28800000000001</v>
      </c>
      <c r="V922" s="1">
        <v>720</v>
      </c>
      <c r="W922" s="1">
        <v>257.08999999999997</v>
      </c>
      <c r="X922" s="1">
        <v>1587</v>
      </c>
      <c r="Y922" s="1">
        <v>7275</v>
      </c>
      <c r="Z922" s="1">
        <v>1658</v>
      </c>
      <c r="AA922" s="1">
        <v>7201.0682842848964</v>
      </c>
      <c r="AB922" s="1">
        <v>109</v>
      </c>
      <c r="AC922" s="1">
        <v>1322.576</v>
      </c>
      <c r="AD922" s="1">
        <v>3002.2473591000012</v>
      </c>
      <c r="AE922" s="1">
        <v>1500</v>
      </c>
      <c r="AF922" s="1">
        <v>2935.2834991352388</v>
      </c>
      <c r="AG922" s="1">
        <v>7744</v>
      </c>
      <c r="AH922" s="1">
        <v>2846.9855295000002</v>
      </c>
      <c r="AI922" s="1">
        <v>572</v>
      </c>
      <c r="AJ922" s="1">
        <v>4114.8614390172488</v>
      </c>
      <c r="AK922" s="1">
        <v>478</v>
      </c>
      <c r="AL922" s="1">
        <v>57276.03125</v>
      </c>
      <c r="AM922" s="1">
        <v>43629.23046875</v>
      </c>
      <c r="AN922" s="1">
        <v>13646.8037109375</v>
      </c>
      <c r="AO922" t="s">
        <v>13732</v>
      </c>
    </row>
    <row r="923" spans="1:41" x14ac:dyDescent="0.25">
      <c r="A923" s="1">
        <v>2015</v>
      </c>
      <c r="B923" t="s">
        <v>813</v>
      </c>
      <c r="C923" t="s">
        <v>6994</v>
      </c>
      <c r="D923" t="s">
        <v>7191</v>
      </c>
      <c r="E923" t="s">
        <v>7471</v>
      </c>
      <c r="F923" t="s">
        <v>8733</v>
      </c>
      <c r="G923" t="s">
        <v>10899</v>
      </c>
      <c r="H923" t="s">
        <v>12635</v>
      </c>
      <c r="I923" s="1">
        <v>6706.6376630754112</v>
      </c>
      <c r="J923" s="1">
        <v>637.89049490138621</v>
      </c>
      <c r="K923" s="1">
        <v>0</v>
      </c>
      <c r="L923" s="1">
        <v>184.19088040277524</v>
      </c>
      <c r="M923" s="1">
        <v>2444.6139426844798</v>
      </c>
      <c r="N923" s="1">
        <v>3986.8155931336632</v>
      </c>
      <c r="O923" s="1">
        <v>1174.4019647202306</v>
      </c>
      <c r="P923" s="1">
        <v>2084.5350101241725</v>
      </c>
      <c r="Q923" s="1">
        <v>1250.9045727334933</v>
      </c>
      <c r="R923" s="1">
        <v>2540.1680756028077</v>
      </c>
      <c r="S923" s="1">
        <v>2076.5613789379054</v>
      </c>
      <c r="T923" s="1">
        <v>2938.8526372242432</v>
      </c>
      <c r="U923" s="1">
        <v>267.55587790930184</v>
      </c>
      <c r="V923" s="1">
        <v>3287.4142290810723</v>
      </c>
      <c r="W923" s="1">
        <v>1258.6946372607708</v>
      </c>
      <c r="X923" s="1">
        <v>5268.0711528090087</v>
      </c>
      <c r="Y923" s="1">
        <v>18455.538925700461</v>
      </c>
      <c r="Z923" s="1">
        <v>1526.6749798561602</v>
      </c>
      <c r="AA923" s="1">
        <v>17054.554740451753</v>
      </c>
      <c r="AB923" s="1">
        <v>893.04669286194064</v>
      </c>
      <c r="AC923" s="1">
        <v>3186.5978416404796</v>
      </c>
      <c r="AD923" s="1">
        <v>2268.0175188278108</v>
      </c>
      <c r="AE923" s="1">
        <v>3815.5562147026872</v>
      </c>
      <c r="AF923" s="1">
        <v>9009.5857406208925</v>
      </c>
      <c r="AG923" s="1">
        <v>48342.283695052727</v>
      </c>
      <c r="AH923" s="1">
        <v>7753.94757431371</v>
      </c>
      <c r="AI923" s="1">
        <v>1271.2246291249053</v>
      </c>
      <c r="AJ923" s="1">
        <v>4741.0351954138187</v>
      </c>
      <c r="AK923" s="1">
        <v>1841.9088040277525</v>
      </c>
      <c r="AL923" s="1">
        <v>156267.28125</v>
      </c>
      <c r="AM923" s="1">
        <v>127077.9375</v>
      </c>
      <c r="AN923" s="1">
        <v>29189.33984375</v>
      </c>
      <c r="AO923" t="s">
        <v>13733</v>
      </c>
    </row>
    <row r="924" spans="1:41" x14ac:dyDescent="0.25">
      <c r="A924" s="1">
        <v>2015</v>
      </c>
      <c r="B924" t="s">
        <v>814</v>
      </c>
      <c r="C924" t="s">
        <v>6994</v>
      </c>
      <c r="D924" t="s">
        <v>7191</v>
      </c>
      <c r="E924" t="s">
        <v>7471</v>
      </c>
      <c r="F924" t="s">
        <v>8733</v>
      </c>
      <c r="G924" t="s">
        <v>10899</v>
      </c>
      <c r="H924" t="s">
        <v>12635</v>
      </c>
      <c r="I924" s="1">
        <v>4315.5234538334835</v>
      </c>
      <c r="J924" s="1">
        <v>4298.8052586352651</v>
      </c>
      <c r="K924" s="1">
        <v>809.16064759377809</v>
      </c>
      <c r="L924" s="1">
        <v>362.22756262806871</v>
      </c>
      <c r="M924" s="1">
        <v>1943.0365714298623</v>
      </c>
      <c r="N924" s="1">
        <v>3956.6395302450583</v>
      </c>
      <c r="O924" s="1">
        <v>1454.4562331326658</v>
      </c>
      <c r="P924" s="1">
        <v>2159.9908196098372</v>
      </c>
      <c r="Q924" s="1">
        <v>1479.057614640049</v>
      </c>
      <c r="R924" s="1">
        <v>2848.7804617764418</v>
      </c>
      <c r="S924" s="1">
        <v>3505.2482598931574</v>
      </c>
      <c r="T924" s="1">
        <v>2117.6380584410172</v>
      </c>
      <c r="U924" s="1">
        <v>286.9956842360852</v>
      </c>
      <c r="V924" s="1">
        <v>2479.8656210690856</v>
      </c>
      <c r="W924" s="1">
        <v>2156.6471805701935</v>
      </c>
      <c r="X924" s="1">
        <v>2879.9877594797831</v>
      </c>
      <c r="Y924" s="1">
        <v>17659.986861051533</v>
      </c>
      <c r="Z924" s="1">
        <v>636.17636733146412</v>
      </c>
      <c r="AA924" s="1">
        <v>10696.658514433606</v>
      </c>
      <c r="AB924" s="1">
        <v>0</v>
      </c>
      <c r="AC924" s="1">
        <v>3117.3861312944869</v>
      </c>
      <c r="AD924" s="1">
        <v>1617.8632166391249</v>
      </c>
      <c r="AE924" s="1">
        <v>3272.3080734646455</v>
      </c>
      <c r="AF924" s="1">
        <v>7383.5091512838344</v>
      </c>
      <c r="AG924" s="1">
        <v>46514.907058165569</v>
      </c>
      <c r="AH924" s="1">
        <v>4657.4005147199341</v>
      </c>
      <c r="AI924" s="1">
        <v>1243.8337227474606</v>
      </c>
      <c r="AJ924" s="1">
        <v>4745.8228181335817</v>
      </c>
      <c r="AK924" s="1">
        <v>2561.2275043670829</v>
      </c>
      <c r="AL924" s="1">
        <v>141161.140625</v>
      </c>
      <c r="AM924" s="1">
        <v>116214.640625</v>
      </c>
      <c r="AN924" s="1">
        <v>24946.498046875</v>
      </c>
      <c r="AO924" t="s">
        <v>13734</v>
      </c>
    </row>
    <row r="925" spans="1:41" x14ac:dyDescent="0.25">
      <c r="A925" s="1">
        <v>2015</v>
      </c>
      <c r="B925" t="s">
        <v>815</v>
      </c>
      <c r="C925" t="s">
        <v>6994</v>
      </c>
      <c r="D925" t="s">
        <v>7191</v>
      </c>
      <c r="E925" t="s">
        <v>7471</v>
      </c>
      <c r="F925" t="s">
        <v>8733</v>
      </c>
      <c r="G925" t="s">
        <v>10899</v>
      </c>
      <c r="H925" t="s">
        <v>12635</v>
      </c>
      <c r="I925" s="1">
        <v>4614.9588791632805</v>
      </c>
      <c r="J925" s="1">
        <v>5318.6679137268638</v>
      </c>
      <c r="K925" s="1">
        <v>811.71080291517501</v>
      </c>
      <c r="L925" s="1">
        <v>172.14391111728818</v>
      </c>
      <c r="M925" s="1">
        <v>1948.3560849183982</v>
      </c>
      <c r="N925" s="1">
        <v>2797.8449270308429</v>
      </c>
      <c r="O925" s="1">
        <v>1651.0166020794459</v>
      </c>
      <c r="P925" s="1">
        <v>2034.4280404770423</v>
      </c>
      <c r="Q925" s="1">
        <v>997.09330335468223</v>
      </c>
      <c r="R925" s="1">
        <v>2774.8648327142896</v>
      </c>
      <c r="S925" s="1">
        <v>2679.4087983645441</v>
      </c>
      <c r="T925" s="1">
        <v>3018.107532575832</v>
      </c>
      <c r="U925" s="1">
        <v>287.83803319936175</v>
      </c>
      <c r="V925" s="1">
        <v>2944.3315706684225</v>
      </c>
      <c r="W925" s="1">
        <v>2244.5442156245531</v>
      </c>
      <c r="X925" s="1">
        <v>3102.7577977829214</v>
      </c>
      <c r="Y925" s="1">
        <v>17711.819945801501</v>
      </c>
      <c r="Z925" s="1">
        <v>2263.580649431874</v>
      </c>
      <c r="AA925" s="1">
        <v>13492.476538352415</v>
      </c>
      <c r="AB925" s="1">
        <v>876.36900205164898</v>
      </c>
      <c r="AC925" s="1">
        <v>2698.4116976437253</v>
      </c>
      <c r="AD925" s="1">
        <v>1846.6346828945459</v>
      </c>
      <c r="AE925" s="1">
        <v>4498.3742098764778</v>
      </c>
      <c r="AF925" s="1">
        <v>7927.5624522325179</v>
      </c>
      <c r="AG925" s="1">
        <v>48443.979350656075</v>
      </c>
      <c r="AH925" s="1">
        <v>6567.4944120445616</v>
      </c>
      <c r="AI925" s="1">
        <v>1247.4844467980106</v>
      </c>
      <c r="AJ925" s="1">
        <v>5166.175343863234</v>
      </c>
      <c r="AK925" s="1">
        <v>2568.6286024725459</v>
      </c>
      <c r="AL925" s="1">
        <v>152707.0625</v>
      </c>
      <c r="AM925" s="1">
        <v>124144.546875</v>
      </c>
      <c r="AN925" s="1">
        <v>28562.51171875</v>
      </c>
      <c r="AO925" t="s">
        <v>13735</v>
      </c>
    </row>
    <row r="926" spans="1:41" x14ac:dyDescent="0.25">
      <c r="A926" s="1">
        <v>2015</v>
      </c>
      <c r="B926" t="s">
        <v>815</v>
      </c>
      <c r="C926" t="s">
        <v>6994</v>
      </c>
      <c r="D926" t="s">
        <v>7191</v>
      </c>
      <c r="E926" t="s">
        <v>7471</v>
      </c>
      <c r="F926" t="s">
        <v>8733</v>
      </c>
      <c r="G926" t="s">
        <v>10900</v>
      </c>
      <c r="H926" t="s">
        <v>12635</v>
      </c>
      <c r="I926" s="1">
        <v>4170.2462065310428</v>
      </c>
      <c r="J926" s="1">
        <v>4823.8064802652161</v>
      </c>
      <c r="K926" s="1">
        <v>740.14469776482417</v>
      </c>
      <c r="L926" s="1">
        <v>154</v>
      </c>
      <c r="M926" s="1">
        <v>1743</v>
      </c>
      <c r="N926" s="1">
        <v>2537.994342</v>
      </c>
      <c r="O926" s="1">
        <v>1514</v>
      </c>
      <c r="P926" s="1">
        <v>1938</v>
      </c>
      <c r="Q926" s="1">
        <v>892</v>
      </c>
      <c r="R926" s="1">
        <v>2516.9086026778368</v>
      </c>
      <c r="S926" s="1">
        <v>2397</v>
      </c>
      <c r="T926" s="1">
        <v>2748.6</v>
      </c>
      <c r="U926" s="1">
        <v>262.64999999999998</v>
      </c>
      <c r="V926" s="1">
        <v>2686</v>
      </c>
      <c r="W926" s="1">
        <v>2007.97</v>
      </c>
      <c r="X926" s="1">
        <v>2859</v>
      </c>
      <c r="Y926" s="1">
        <v>15845</v>
      </c>
      <c r="Z926" s="1">
        <v>2025</v>
      </c>
      <c r="AA926" s="1">
        <v>12316.75998880175</v>
      </c>
      <c r="AB926" s="1">
        <v>784</v>
      </c>
      <c r="AC926" s="1">
        <v>2529.8719999999998</v>
      </c>
      <c r="AD926" s="1">
        <v>1652</v>
      </c>
      <c r="AE926" s="1">
        <v>4024.2470606409129</v>
      </c>
      <c r="AF926" s="1">
        <v>7092</v>
      </c>
      <c r="AG926" s="1">
        <v>44422</v>
      </c>
      <c r="AH926" s="1">
        <v>6078.4170814689278</v>
      </c>
      <c r="AI926" s="1">
        <v>1116</v>
      </c>
      <c r="AJ926" s="1">
        <v>4784.8068515072027</v>
      </c>
      <c r="AK926" s="1">
        <v>2297.8960000000002</v>
      </c>
      <c r="AL926" s="1">
        <v>138959.328125</v>
      </c>
      <c r="AM926" s="1">
        <v>113021.2890625</v>
      </c>
      <c r="AN926" s="1">
        <v>25938.029296875</v>
      </c>
      <c r="AO926" t="s">
        <v>13736</v>
      </c>
    </row>
    <row r="927" spans="1:41" x14ac:dyDescent="0.25">
      <c r="A927" s="1">
        <v>2015</v>
      </c>
      <c r="B927" t="s">
        <v>816</v>
      </c>
      <c r="C927" t="s">
        <v>6994</v>
      </c>
      <c r="D927" t="s">
        <v>7191</v>
      </c>
      <c r="E927" t="s">
        <v>7471</v>
      </c>
      <c r="F927" t="s">
        <v>8733</v>
      </c>
      <c r="G927" t="s">
        <v>10900</v>
      </c>
      <c r="H927" t="s">
        <v>12635</v>
      </c>
      <c r="I927" s="1">
        <v>3872</v>
      </c>
      <c r="J927" s="1">
        <v>3857</v>
      </c>
      <c r="K927" s="1">
        <v>726</v>
      </c>
      <c r="L927" s="1">
        <v>325</v>
      </c>
      <c r="M927" s="1">
        <v>1743.3430000000001</v>
      </c>
      <c r="N927" s="1">
        <v>3550</v>
      </c>
      <c r="O927" s="1">
        <v>1304.9759999999719</v>
      </c>
      <c r="P927" s="1">
        <v>1938</v>
      </c>
      <c r="Q927" s="1">
        <v>1327.049</v>
      </c>
      <c r="R927" s="1">
        <v>2556</v>
      </c>
      <c r="S927" s="1">
        <v>3145</v>
      </c>
      <c r="T927" s="1">
        <v>1900</v>
      </c>
      <c r="U927" s="1">
        <v>257.5</v>
      </c>
      <c r="V927" s="1">
        <v>2225</v>
      </c>
      <c r="W927" s="1">
        <v>1935</v>
      </c>
      <c r="X927" s="1">
        <v>2584</v>
      </c>
      <c r="Y927" s="1">
        <v>15845</v>
      </c>
      <c r="Z927" s="1">
        <v>570.79399999999998</v>
      </c>
      <c r="AA927" s="1">
        <v>9597.3205130181268</v>
      </c>
      <c r="AB927" s="1"/>
      <c r="AC927" s="1">
        <v>2936</v>
      </c>
      <c r="AD927" s="1">
        <v>1451.5889999999999</v>
      </c>
      <c r="AE927" s="1">
        <v>2936</v>
      </c>
      <c r="AF927" s="1">
        <v>6624.6766445853564</v>
      </c>
      <c r="AG927" s="1">
        <v>41734.385655864993</v>
      </c>
      <c r="AH927" s="1">
        <v>4178.741</v>
      </c>
      <c r="AI927" s="1">
        <v>1116</v>
      </c>
      <c r="AJ927" s="1">
        <v>4258.0757927499999</v>
      </c>
      <c r="AK927" s="1">
        <v>2298</v>
      </c>
      <c r="AL927" s="1">
        <v>126792.453125</v>
      </c>
      <c r="AM927" s="1">
        <v>104409.796875</v>
      </c>
      <c r="AN927" s="1">
        <v>22382.6484375</v>
      </c>
      <c r="AO927" t="s">
        <v>13737</v>
      </c>
    </row>
    <row r="928" spans="1:41" x14ac:dyDescent="0.25">
      <c r="A928" s="1">
        <v>2015</v>
      </c>
      <c r="B928" t="s">
        <v>817</v>
      </c>
      <c r="C928" t="s">
        <v>6994</v>
      </c>
      <c r="D928" t="s">
        <v>7191</v>
      </c>
      <c r="E928" t="s">
        <v>7471</v>
      </c>
      <c r="F928" t="s">
        <v>8733</v>
      </c>
      <c r="G928" t="s">
        <v>10900</v>
      </c>
      <c r="H928" t="s">
        <v>12635</v>
      </c>
      <c r="I928" s="1">
        <v>6007.8718989106346</v>
      </c>
      <c r="J928" s="1">
        <v>585</v>
      </c>
      <c r="K928" s="1"/>
      <c r="L928" s="1">
        <v>168.23267999999999</v>
      </c>
      <c r="M928" s="1">
        <v>2199.7637749999999</v>
      </c>
      <c r="N928" s="1">
        <v>3643.5</v>
      </c>
      <c r="O928" s="1">
        <v>1083.194375</v>
      </c>
      <c r="P928" s="1">
        <v>1938</v>
      </c>
      <c r="Q928" s="1">
        <v>1072.423</v>
      </c>
      <c r="R928" s="1">
        <v>2273.9842757869519</v>
      </c>
      <c r="S928" s="1">
        <v>1868.575</v>
      </c>
      <c r="T928" s="1">
        <v>2710.6125000000002</v>
      </c>
      <c r="U928" s="1">
        <v>228</v>
      </c>
      <c r="V928" s="1">
        <v>2958</v>
      </c>
      <c r="W928" s="1">
        <v>1122.68</v>
      </c>
      <c r="X928" s="1">
        <v>4906.4567808810007</v>
      </c>
      <c r="Y928" s="1">
        <v>16549</v>
      </c>
      <c r="Z928" s="1">
        <v>1397.085184</v>
      </c>
      <c r="AA928" s="1">
        <v>15596.984538504021</v>
      </c>
      <c r="AB928" s="1">
        <v>784</v>
      </c>
      <c r="AC928" s="1">
        <v>2936.2503345990872</v>
      </c>
      <c r="AD928" s="1">
        <v>2026.9175312499999</v>
      </c>
      <c r="AE928" s="1">
        <v>3435.541008373918</v>
      </c>
      <c r="AF928" s="1">
        <v>8229</v>
      </c>
      <c r="AG928" s="1">
        <v>43780.814874821401</v>
      </c>
      <c r="AH928" s="1">
        <v>7077.7086590357321</v>
      </c>
      <c r="AI928" s="1">
        <v>1138.32</v>
      </c>
      <c r="AJ928" s="1">
        <v>4351.5272637244534</v>
      </c>
      <c r="AK928" s="1">
        <v>1682</v>
      </c>
      <c r="AL928" s="1">
        <v>141751.4375</v>
      </c>
      <c r="AM928" s="1">
        <v>115151.2109375</v>
      </c>
      <c r="AN928" s="1">
        <v>26600.228515625</v>
      </c>
      <c r="AO928" t="s">
        <v>13738</v>
      </c>
    </row>
    <row r="929" spans="1:41" x14ac:dyDescent="0.25">
      <c r="A929" s="1">
        <v>2015</v>
      </c>
      <c r="B929" t="s">
        <v>818</v>
      </c>
      <c r="C929" t="s">
        <v>6994</v>
      </c>
      <c r="D929" t="s">
        <v>7191</v>
      </c>
      <c r="E929" t="s">
        <v>7472</v>
      </c>
      <c r="F929" t="s">
        <v>8734</v>
      </c>
      <c r="G929" t="s">
        <v>10901</v>
      </c>
      <c r="H929" t="s">
        <v>12635</v>
      </c>
      <c r="I929" s="1">
        <v>16079.560141646607</v>
      </c>
      <c r="J929" s="1">
        <v>20017.018594076635</v>
      </c>
      <c r="K929" s="1">
        <v>3115.1570386013909</v>
      </c>
      <c r="L929" s="1">
        <v>3897.5685738780194</v>
      </c>
      <c r="M929" s="1">
        <v>11079.334723982936</v>
      </c>
      <c r="N929" s="1">
        <v>11011.717903893288</v>
      </c>
      <c r="O929" s="1">
        <v>9157.0434473093192</v>
      </c>
      <c r="P929" s="1">
        <v>7713.7752644580414</v>
      </c>
      <c r="Q929" s="1">
        <v>6063.1744779817664</v>
      </c>
      <c r="R929" s="1">
        <v>9614.1105501897673</v>
      </c>
      <c r="S929" s="1">
        <v>12894.940728259251</v>
      </c>
      <c r="T929" s="1">
        <v>12594.373715991313</v>
      </c>
      <c r="U929" s="1">
        <v>2334.8631413832036</v>
      </c>
      <c r="V929" s="1">
        <v>10706.332204939163</v>
      </c>
      <c r="W929" s="1">
        <v>5414.8729609462061</v>
      </c>
      <c r="X929" s="1">
        <v>17995.465311362452</v>
      </c>
      <c r="Y929" s="1">
        <v>66607.518762395819</v>
      </c>
      <c r="Z929" s="1">
        <v>10750.528856723095</v>
      </c>
      <c r="AA929" s="1">
        <v>76182.057993206094</v>
      </c>
      <c r="AB929" s="1">
        <v>0</v>
      </c>
      <c r="AC929" s="1">
        <v>11034.008830824247</v>
      </c>
      <c r="AD929" s="1">
        <v>14563.283366309937</v>
      </c>
      <c r="AE929" s="1">
        <v>12705.828350646103</v>
      </c>
      <c r="AF929" s="1">
        <v>39967.631987207824</v>
      </c>
      <c r="AG929" s="1">
        <v>123544.6123501916</v>
      </c>
      <c r="AH929" s="1">
        <v>21145.510994249835</v>
      </c>
      <c r="AI929" s="1">
        <v>5435.6425321141269</v>
      </c>
      <c r="AJ929" s="1">
        <v>28666.471697749301</v>
      </c>
      <c r="AK929" s="1">
        <v>9931.7224940883698</v>
      </c>
      <c r="AL929" s="1">
        <v>580224.1875</v>
      </c>
      <c r="AM929" s="1">
        <v>456896.8125</v>
      </c>
      <c r="AN929" s="1">
        <v>123327.3359375</v>
      </c>
      <c r="AO929" t="s">
        <v>13739</v>
      </c>
    </row>
    <row r="930" spans="1:41" x14ac:dyDescent="0.25">
      <c r="A930" s="1">
        <v>2015</v>
      </c>
      <c r="B930" t="s">
        <v>819</v>
      </c>
      <c r="C930" t="s">
        <v>6994</v>
      </c>
      <c r="D930" t="s">
        <v>7191</v>
      </c>
      <c r="E930" t="s">
        <v>7472</v>
      </c>
      <c r="F930" t="s">
        <v>8734</v>
      </c>
      <c r="G930" t="s">
        <v>10901</v>
      </c>
      <c r="H930" t="s">
        <v>12635</v>
      </c>
      <c r="I930" s="1">
        <v>18005.872750091661</v>
      </c>
      <c r="J930" s="1">
        <v>12702.002547745746</v>
      </c>
      <c r="K930" s="1">
        <v>1103.7783742132915</v>
      </c>
      <c r="L930" s="1">
        <v>3484.4825238496692</v>
      </c>
      <c r="M930" s="1">
        <v>11408.884455513027</v>
      </c>
      <c r="N930" s="1">
        <v>9634.4246533498645</v>
      </c>
      <c r="O930" s="1">
        <v>8391.6772784616278</v>
      </c>
      <c r="P930" s="1">
        <v>7748.0913327129083</v>
      </c>
      <c r="Q930" s="1">
        <v>5743.0114523212569</v>
      </c>
      <c r="R930" s="1">
        <v>9857.6031305437336</v>
      </c>
      <c r="S930" s="1">
        <v>15575.918977288489</v>
      </c>
      <c r="T930" s="1">
        <v>12643.900881081046</v>
      </c>
      <c r="U930" s="1">
        <v>2517.1375355940909</v>
      </c>
      <c r="V930" s="1">
        <v>10534.305887228606</v>
      </c>
      <c r="W930" s="1">
        <v>4165.573013428082</v>
      </c>
      <c r="X930" s="1">
        <v>16936.477128853581</v>
      </c>
      <c r="Y930" s="1">
        <v>70778.506769986663</v>
      </c>
      <c r="Z930" s="1">
        <v>7080.1044669955218</v>
      </c>
      <c r="AA930" s="1">
        <v>77101.867766980766</v>
      </c>
      <c r="AB930" s="1">
        <v>2512.8329138436748</v>
      </c>
      <c r="AC930" s="1">
        <v>11278.385142551339</v>
      </c>
      <c r="AD930" s="1">
        <v>14629.340228253985</v>
      </c>
      <c r="AE930" s="1">
        <v>15544.094351219437</v>
      </c>
      <c r="AF930" s="1">
        <v>39642.615201895896</v>
      </c>
      <c r="AG930" s="1">
        <v>120715.14509213604</v>
      </c>
      <c r="AH930" s="1">
        <v>24429.730439486484</v>
      </c>
      <c r="AI930" s="1">
        <v>5567.8727483535276</v>
      </c>
      <c r="AJ930" s="1">
        <v>35724.139281472875</v>
      </c>
      <c r="AK930" s="1">
        <v>9754.0291211438744</v>
      </c>
      <c r="AL930" s="1">
        <v>585211.8125</v>
      </c>
      <c r="AM930" s="1">
        <v>458091.8125</v>
      </c>
      <c r="AN930" s="1">
        <v>127120.0234375</v>
      </c>
      <c r="AO930" t="s">
        <v>13740</v>
      </c>
    </row>
    <row r="931" spans="1:41" x14ac:dyDescent="0.25">
      <c r="A931" s="1">
        <v>2015</v>
      </c>
      <c r="B931" t="s">
        <v>820</v>
      </c>
      <c r="C931" t="s">
        <v>6994</v>
      </c>
      <c r="D931" t="s">
        <v>7191</v>
      </c>
      <c r="E931" t="s">
        <v>7472</v>
      </c>
      <c r="F931" t="s">
        <v>8734</v>
      </c>
      <c r="G931" t="s">
        <v>10901</v>
      </c>
      <c r="H931" t="s">
        <v>12635</v>
      </c>
      <c r="I931" s="1">
        <v>16392.860216599162</v>
      </c>
      <c r="J931" s="1">
        <v>25370.008549331342</v>
      </c>
      <c r="K931" s="1">
        <v>3122.778287317607</v>
      </c>
      <c r="L931" s="1">
        <v>3451.8207631830255</v>
      </c>
      <c r="M931" s="1">
        <v>11108.871355088377</v>
      </c>
      <c r="N931" s="1">
        <v>10002.570625211449</v>
      </c>
      <c r="O931" s="1">
        <v>8985.0179062387178</v>
      </c>
      <c r="P931" s="1">
        <v>7332.8566589321017</v>
      </c>
      <c r="Q931" s="1">
        <v>5509.0195397935904</v>
      </c>
      <c r="R931" s="1">
        <v>8850.0725073845133</v>
      </c>
      <c r="S931" s="1">
        <v>9961.314143472091</v>
      </c>
      <c r="T931" s="1">
        <v>13302.029495426814</v>
      </c>
      <c r="U931" s="1">
        <v>2681.3761573487418</v>
      </c>
      <c r="V931" s="1">
        <v>10431.473886665801</v>
      </c>
      <c r="W931" s="1">
        <v>5223.3325139565495</v>
      </c>
      <c r="X931" s="1">
        <v>17921.644077534052</v>
      </c>
      <c r="Y931" s="1">
        <v>66803.015689554391</v>
      </c>
      <c r="Z931" s="1">
        <v>8663.0864360972955</v>
      </c>
      <c r="AA931" s="1">
        <v>73753.922394637993</v>
      </c>
      <c r="AB931" s="1">
        <v>2515.0896104798599</v>
      </c>
      <c r="AC931" s="1">
        <v>11483.340252648712</v>
      </c>
      <c r="AD931" s="1">
        <v>15316.259602080179</v>
      </c>
      <c r="AE931" s="1">
        <v>15159.304024893636</v>
      </c>
      <c r="AF931" s="1">
        <v>40385.38799007082</v>
      </c>
      <c r="AG931" s="1">
        <v>128570.26307012577</v>
      </c>
      <c r="AH931" s="1">
        <v>24813.27500362158</v>
      </c>
      <c r="AI931" s="1">
        <v>5451.596457915678</v>
      </c>
      <c r="AJ931" s="1">
        <v>36026.985588175274</v>
      </c>
      <c r="AK931" s="1">
        <v>9961.1224738050169</v>
      </c>
      <c r="AL931" s="1">
        <v>598549.6875</v>
      </c>
      <c r="AM931" s="1">
        <v>470867.375</v>
      </c>
      <c r="AN931" s="1">
        <v>127682.3203125</v>
      </c>
      <c r="AO931" t="s">
        <v>13741</v>
      </c>
    </row>
    <row r="932" spans="1:41" x14ac:dyDescent="0.25">
      <c r="A932" s="1">
        <v>2015</v>
      </c>
      <c r="B932" t="s">
        <v>820</v>
      </c>
      <c r="C932" t="s">
        <v>6994</v>
      </c>
      <c r="D932" t="s">
        <v>7191</v>
      </c>
      <c r="E932" t="s">
        <v>7472</v>
      </c>
      <c r="F932" t="s">
        <v>8734</v>
      </c>
      <c r="G932" t="s">
        <v>10902</v>
      </c>
      <c r="H932" t="s">
        <v>12635</v>
      </c>
      <c r="I932" s="1">
        <v>14813.1900895422</v>
      </c>
      <c r="J932" s="1">
        <v>23105.976321300081</v>
      </c>
      <c r="K932" s="1">
        <v>2847.4522987157789</v>
      </c>
      <c r="L932" s="1">
        <v>3088</v>
      </c>
      <c r="M932" s="1">
        <v>9938</v>
      </c>
      <c r="N932" s="1">
        <v>9073.5792419999998</v>
      </c>
      <c r="O932" s="1">
        <v>8239</v>
      </c>
      <c r="P932" s="1">
        <v>7014.9</v>
      </c>
      <c r="Q932" s="1">
        <v>4928.3707080999993</v>
      </c>
      <c r="R932" s="1">
        <v>8027.3544734682182</v>
      </c>
      <c r="S932" s="1">
        <v>8911.3949377477584</v>
      </c>
      <c r="T932" s="1">
        <v>12212.8</v>
      </c>
      <c r="U932" s="1">
        <v>2446.7352000000001</v>
      </c>
      <c r="V932" s="1">
        <v>9517</v>
      </c>
      <c r="W932" s="1">
        <v>4672.7950000000001</v>
      </c>
      <c r="X932" s="1">
        <v>16537</v>
      </c>
      <c r="Y932" s="1">
        <v>59762</v>
      </c>
      <c r="Z932" s="1">
        <v>7750</v>
      </c>
      <c r="AA932" s="1">
        <v>67327.103203426697</v>
      </c>
      <c r="AB932" s="1">
        <v>2250</v>
      </c>
      <c r="AC932" s="1">
        <v>10766.103999999999</v>
      </c>
      <c r="AD932" s="1">
        <v>13701.930921700001</v>
      </c>
      <c r="AE932" s="1">
        <v>13561.51841027368</v>
      </c>
      <c r="AF932" s="1">
        <v>36128.781495114439</v>
      </c>
      <c r="AG932" s="1">
        <v>118077</v>
      </c>
      <c r="AH932" s="1">
        <v>22977.90840277122</v>
      </c>
      <c r="AI932" s="1">
        <v>4877</v>
      </c>
      <c r="AJ932" s="1">
        <v>33367.463550423352</v>
      </c>
      <c r="AK932" s="1">
        <v>8911.2234700000008</v>
      </c>
      <c r="AL932" s="1">
        <v>544831.625</v>
      </c>
      <c r="AM932" s="1">
        <v>428755.09375</v>
      </c>
      <c r="AN932" s="1">
        <v>116076.5078125</v>
      </c>
      <c r="AO932" t="s">
        <v>13742</v>
      </c>
    </row>
    <row r="933" spans="1:41" x14ac:dyDescent="0.25">
      <c r="A933" s="1">
        <v>2015</v>
      </c>
      <c r="B933" t="s">
        <v>821</v>
      </c>
      <c r="C933" t="s">
        <v>6994</v>
      </c>
      <c r="D933" t="s">
        <v>7191</v>
      </c>
      <c r="E933" t="s">
        <v>7472</v>
      </c>
      <c r="F933" t="s">
        <v>8734</v>
      </c>
      <c r="G933" t="s">
        <v>10902</v>
      </c>
      <c r="H933" t="s">
        <v>12635</v>
      </c>
      <c r="I933" s="1">
        <v>16129.8376839745</v>
      </c>
      <c r="J933" s="1">
        <v>10967.521607500001</v>
      </c>
      <c r="K933" s="1">
        <v>1028</v>
      </c>
      <c r="L933" s="1">
        <v>3182.5888020000002</v>
      </c>
      <c r="M933" s="1">
        <v>10266.181624914891</v>
      </c>
      <c r="N933" s="1">
        <v>8804.7779999999984</v>
      </c>
      <c r="O933" s="1">
        <v>7739.9543749999984</v>
      </c>
      <c r="P933" s="1">
        <v>7014.9</v>
      </c>
      <c r="Q933" s="1">
        <v>5004.2433360000005</v>
      </c>
      <c r="R933" s="1">
        <v>8824.6265005456862</v>
      </c>
      <c r="S933" s="1">
        <v>14015.85</v>
      </c>
      <c r="T933" s="1">
        <v>11661.9375</v>
      </c>
      <c r="U933" s="1">
        <v>2145</v>
      </c>
      <c r="V933" s="1">
        <v>9479</v>
      </c>
      <c r="W933" s="1">
        <v>3715.4408800000001</v>
      </c>
      <c r="X933" s="1">
        <v>15773.268811658059</v>
      </c>
      <c r="Y933" s="1">
        <v>64613</v>
      </c>
      <c r="Z933" s="1">
        <v>6416.9087199999994</v>
      </c>
      <c r="AA933" s="1">
        <v>70512.344517504942</v>
      </c>
      <c r="AB933" s="1">
        <v>2206</v>
      </c>
      <c r="AC933" s="1">
        <v>10392.32554413121</v>
      </c>
      <c r="AD933" s="1">
        <v>13074.178630945629</v>
      </c>
      <c r="AE933" s="1">
        <v>13995.96037292533</v>
      </c>
      <c r="AF933" s="1">
        <v>36208</v>
      </c>
      <c r="AG933" s="1">
        <v>109320.30191994731</v>
      </c>
      <c r="AH933" s="1">
        <v>22333.797531531629</v>
      </c>
      <c r="AI933" s="1">
        <v>4985.76</v>
      </c>
      <c r="AJ933" s="1">
        <v>32789.160942486989</v>
      </c>
      <c r="AK933" s="1">
        <v>8710</v>
      </c>
      <c r="AL933" s="1">
        <v>531310.875</v>
      </c>
      <c r="AM933" s="1">
        <v>415800.5</v>
      </c>
      <c r="AN933" s="1">
        <v>115510.375</v>
      </c>
      <c r="AO933" t="s">
        <v>13743</v>
      </c>
    </row>
    <row r="934" spans="1:41" x14ac:dyDescent="0.25">
      <c r="A934" s="1">
        <v>2015</v>
      </c>
      <c r="B934" t="s">
        <v>822</v>
      </c>
      <c r="C934" t="s">
        <v>6994</v>
      </c>
      <c r="D934" t="s">
        <v>7191</v>
      </c>
      <c r="E934" t="s">
        <v>7472</v>
      </c>
      <c r="F934" t="s">
        <v>8734</v>
      </c>
      <c r="G934" t="s">
        <v>10902</v>
      </c>
      <c r="H934" t="s">
        <v>12635</v>
      </c>
      <c r="I934" s="1">
        <v>14427</v>
      </c>
      <c r="J934" s="1">
        <v>17959.790237593581</v>
      </c>
      <c r="K934" s="1">
        <v>2795</v>
      </c>
      <c r="L934" s="1">
        <v>3497</v>
      </c>
      <c r="M934" s="1">
        <v>9940.6675714285702</v>
      </c>
      <c r="N934" s="1">
        <v>9880</v>
      </c>
      <c r="O934" s="1">
        <v>8215.9377899999654</v>
      </c>
      <c r="P934" s="1">
        <v>6921</v>
      </c>
      <c r="Q934" s="1">
        <v>5440.0380000000014</v>
      </c>
      <c r="R934" s="1">
        <v>8626.0302947182536</v>
      </c>
      <c r="S934" s="1">
        <v>11569.676548847779</v>
      </c>
      <c r="T934" s="1">
        <v>11300</v>
      </c>
      <c r="U934" s="1">
        <v>2094.9</v>
      </c>
      <c r="V934" s="1">
        <v>9606</v>
      </c>
      <c r="W934" s="1">
        <v>4858.3649999999998</v>
      </c>
      <c r="X934" s="1">
        <v>16146</v>
      </c>
      <c r="Y934" s="1">
        <v>59762</v>
      </c>
      <c r="Z934" s="1">
        <v>9645.6543866666671</v>
      </c>
      <c r="AA934" s="1">
        <v>68352.525876708125</v>
      </c>
      <c r="AB934" s="1">
        <v>0</v>
      </c>
      <c r="AC934" s="1">
        <v>10392</v>
      </c>
      <c r="AD934" s="1">
        <v>13066.557000000001</v>
      </c>
      <c r="AE934" s="1">
        <v>11400</v>
      </c>
      <c r="AF934" s="1">
        <v>35860</v>
      </c>
      <c r="AG934" s="1">
        <v>110847.4427580761</v>
      </c>
      <c r="AH934" s="1">
        <v>18972.303</v>
      </c>
      <c r="AI934" s="1">
        <v>4877</v>
      </c>
      <c r="AJ934" s="1">
        <v>25720.30475586616</v>
      </c>
      <c r="AK934" s="1">
        <v>8911</v>
      </c>
      <c r="AL934" s="1">
        <v>521084.21875</v>
      </c>
      <c r="AM934" s="1">
        <v>410431.6875</v>
      </c>
      <c r="AN934" s="1">
        <v>110652.5078125</v>
      </c>
      <c r="AO934" t="s">
        <v>13744</v>
      </c>
    </row>
    <row r="935" spans="1:41" x14ac:dyDescent="0.25">
      <c r="A935" s="1">
        <v>2015</v>
      </c>
      <c r="B935" t="s">
        <v>822</v>
      </c>
      <c r="C935" t="s">
        <v>6994</v>
      </c>
      <c r="D935" t="s">
        <v>7191</v>
      </c>
      <c r="E935" t="s">
        <v>7473</v>
      </c>
      <c r="F935" t="s">
        <v>8735</v>
      </c>
      <c r="G935" t="s">
        <v>10903</v>
      </c>
      <c r="H935" t="s">
        <v>12635</v>
      </c>
      <c r="I935" s="1">
        <v>105.2708351930269</v>
      </c>
      <c r="J935" s="1">
        <v>2124.8826096935786</v>
      </c>
      <c r="K935" s="1">
        <v>108.11099561514666</v>
      </c>
      <c r="L935" s="1">
        <v>779.06789623698467</v>
      </c>
      <c r="M935" s="1">
        <v>1131.5371279383073</v>
      </c>
      <c r="N935" s="1">
        <v>324.33298684543996</v>
      </c>
      <c r="O935" s="1">
        <v>1003.0917118931134</v>
      </c>
      <c r="P935" s="1">
        <v>1337.4556158574844</v>
      </c>
      <c r="Q935" s="1">
        <v>3.9677849937105374</v>
      </c>
      <c r="R935" s="1">
        <v>529.40951461025429</v>
      </c>
      <c r="S935" s="1">
        <v>913.92800416928105</v>
      </c>
      <c r="T935" s="1">
        <v>2385.129181612514</v>
      </c>
      <c r="U935" s="1">
        <v>66.872780792874224</v>
      </c>
      <c r="V935" s="1">
        <v>919.50073590202055</v>
      </c>
      <c r="W935" s="1">
        <v>278.63658663697595</v>
      </c>
      <c r="X935" s="1">
        <v>1859.0633060419034</v>
      </c>
      <c r="Y935" s="1">
        <v>3265.6207953853577</v>
      </c>
      <c r="Z935" s="1">
        <v>1241.6294027044944</v>
      </c>
      <c r="AA935" s="1">
        <v>5583.877185059534</v>
      </c>
      <c r="AB935" s="1">
        <v>0</v>
      </c>
      <c r="AC935" s="1">
        <v>802.47336951449063</v>
      </c>
      <c r="AD935" s="1">
        <v>1564.7885196165139</v>
      </c>
      <c r="AE935" s="1">
        <v>2212.3744978975888</v>
      </c>
      <c r="AF935" s="1">
        <v>1259.5332767775435</v>
      </c>
      <c r="AG935" s="1">
        <v>3897.6491890152652</v>
      </c>
      <c r="AH935" s="1">
        <v>1483.4121472160116</v>
      </c>
      <c r="AI935" s="1">
        <v>558.38771962049975</v>
      </c>
      <c r="AJ935" s="1">
        <v>1262.8088371458941</v>
      </c>
      <c r="AK935" s="1">
        <v>541.66952442228126</v>
      </c>
      <c r="AL935" s="1">
        <v>37544.48046875</v>
      </c>
      <c r="AM935" s="1">
        <v>25716.7265625</v>
      </c>
      <c r="AN935" s="1">
        <v>11827.7548828125</v>
      </c>
      <c r="AO935" t="s">
        <v>13745</v>
      </c>
    </row>
    <row r="936" spans="1:41" x14ac:dyDescent="0.25">
      <c r="A936" s="1">
        <v>2015</v>
      </c>
      <c r="B936" t="s">
        <v>823</v>
      </c>
      <c r="C936" t="s">
        <v>6994</v>
      </c>
      <c r="D936" t="s">
        <v>7191</v>
      </c>
      <c r="E936" t="s">
        <v>7473</v>
      </c>
      <c r="F936" t="s">
        <v>8735</v>
      </c>
      <c r="G936" t="s">
        <v>10903</v>
      </c>
      <c r="H936" t="s">
        <v>12635</v>
      </c>
      <c r="I936" s="1">
        <v>126.51146663667346</v>
      </c>
      <c r="J936" s="1">
        <v>4749.0139874422812</v>
      </c>
      <c r="K936" s="1">
        <v>107.86939884946955</v>
      </c>
      <c r="L936" s="1">
        <v>884.19372528425299</v>
      </c>
      <c r="M936" s="1">
        <v>1118.9354222623731</v>
      </c>
      <c r="N936" s="1">
        <v>292.00302159431641</v>
      </c>
      <c r="O936" s="1">
        <v>1006.035844191944</v>
      </c>
      <c r="P936" s="1">
        <v>1257.6789433524887</v>
      </c>
      <c r="Q936" s="1">
        <v>1.6256533206297623</v>
      </c>
      <c r="R936" s="1">
        <v>531.22984992936529</v>
      </c>
      <c r="S936" s="1">
        <v>689.74000624462803</v>
      </c>
      <c r="T936" s="1">
        <v>2012.0716883838879</v>
      </c>
      <c r="U936" s="1">
        <v>33.534528139731464</v>
      </c>
      <c r="V936" s="1">
        <v>1039.5703723316753</v>
      </c>
      <c r="W936" s="1">
        <v>279.45440116442887</v>
      </c>
      <c r="X936" s="1">
        <v>1788.5081674523449</v>
      </c>
      <c r="Y936" s="1">
        <v>3275.2055816471066</v>
      </c>
      <c r="Z936" s="1">
        <v>950.14496395905815</v>
      </c>
      <c r="AA936" s="1">
        <v>5564.6303600439087</v>
      </c>
      <c r="AB936" s="1">
        <v>418.06378414198559</v>
      </c>
      <c r="AC936" s="1">
        <v>965.79441042426618</v>
      </c>
      <c r="AD936" s="1">
        <v>1569.3807056848857</v>
      </c>
      <c r="AE936" s="1">
        <v>2397.7187619907995</v>
      </c>
      <c r="AF936" s="1">
        <v>1280.969380366018</v>
      </c>
      <c r="AG936" s="1">
        <v>5345.4037854731951</v>
      </c>
      <c r="AH936" s="1">
        <v>1334.0035293985177</v>
      </c>
      <c r="AI936" s="1">
        <v>560.02661993351546</v>
      </c>
      <c r="AJ936" s="1">
        <v>1348.2268623000825</v>
      </c>
      <c r="AK936" s="1">
        <v>543.25935586364972</v>
      </c>
      <c r="AL936" s="1">
        <v>41470.8046875</v>
      </c>
      <c r="AM936" s="1">
        <v>30043.455078125</v>
      </c>
      <c r="AN936" s="1">
        <v>11427.349609375</v>
      </c>
      <c r="AO936" t="s">
        <v>13746</v>
      </c>
    </row>
    <row r="937" spans="1:41" x14ac:dyDescent="0.25">
      <c r="A937" s="1">
        <v>2015</v>
      </c>
      <c r="B937" t="s">
        <v>824</v>
      </c>
      <c r="C937" t="s">
        <v>6994</v>
      </c>
      <c r="D937" t="s">
        <v>7191</v>
      </c>
      <c r="E937" t="s">
        <v>7473</v>
      </c>
      <c r="F937" t="s">
        <v>8735</v>
      </c>
      <c r="G937" t="s">
        <v>10903</v>
      </c>
      <c r="H937" t="s">
        <v>12635</v>
      </c>
      <c r="I937" s="1">
        <v>136.98971197319605</v>
      </c>
      <c r="J937" s="1">
        <v>1565.5491260166762</v>
      </c>
      <c r="K937" s="1">
        <v>92.266303726807635</v>
      </c>
      <c r="L937" s="1">
        <v>865.7085287947383</v>
      </c>
      <c r="M937" s="1">
        <v>1003.9398546759365</v>
      </c>
      <c r="N937" s="1">
        <v>318.9452474506931</v>
      </c>
      <c r="O937" s="1">
        <v>1025.1811525200849</v>
      </c>
      <c r="P937" s="1">
        <v>1366.9082033601132</v>
      </c>
      <c r="Q937" s="1">
        <v>1.4808172203067893</v>
      </c>
      <c r="R937" s="1">
        <v>483.33874070813602</v>
      </c>
      <c r="S937" s="1">
        <v>968.22664404674686</v>
      </c>
      <c r="T937" s="1">
        <v>1640.2898440321358</v>
      </c>
      <c r="U937" s="1">
        <v>23.469813851693143</v>
      </c>
      <c r="V937" s="1">
        <v>1116.3083660774257</v>
      </c>
      <c r="W937" s="1">
        <v>284.77254236669023</v>
      </c>
      <c r="X937" s="1">
        <v>1631.1771226764017</v>
      </c>
      <c r="Y937" s="1">
        <v>3143.8888677282603</v>
      </c>
      <c r="Z937" s="1">
        <v>968.22664404674686</v>
      </c>
      <c r="AA937" s="1">
        <v>5586.9972426316026</v>
      </c>
      <c r="AB937" s="1">
        <v>426.01972338056862</v>
      </c>
      <c r="AC937" s="1">
        <v>820.69168529741194</v>
      </c>
      <c r="AD937" s="1">
        <v>1429.558162680785</v>
      </c>
      <c r="AE937" s="1">
        <v>1790.6497464017482</v>
      </c>
      <c r="AF937" s="1">
        <v>1423.315282878498</v>
      </c>
      <c r="AG937" s="1">
        <v>5316.4625135870892</v>
      </c>
      <c r="AH937" s="1">
        <v>1446.6445152227864</v>
      </c>
      <c r="AI937" s="1">
        <v>570.6841749028473</v>
      </c>
      <c r="AJ937" s="1">
        <v>1360.8507926264829</v>
      </c>
      <c r="AK937" s="1">
        <v>553.59782236084584</v>
      </c>
      <c r="AL937" s="1">
        <v>37362.140625</v>
      </c>
      <c r="AM937" s="1">
        <v>26289.783203125</v>
      </c>
      <c r="AN937" s="1">
        <v>11072.3583984375</v>
      </c>
      <c r="AO937" t="s">
        <v>13747</v>
      </c>
    </row>
    <row r="938" spans="1:41" x14ac:dyDescent="0.25">
      <c r="A938" s="1">
        <v>2015</v>
      </c>
      <c r="B938" t="s">
        <v>825</v>
      </c>
      <c r="C938" t="s">
        <v>6994</v>
      </c>
      <c r="D938" t="s">
        <v>7191</v>
      </c>
      <c r="E938" t="s">
        <v>7473</v>
      </c>
      <c r="F938" t="s">
        <v>8735</v>
      </c>
      <c r="G938" t="s">
        <v>10904</v>
      </c>
      <c r="H938" t="s">
        <v>12635</v>
      </c>
      <c r="I938" s="1">
        <v>114.3204040682417</v>
      </c>
      <c r="J938" s="1">
        <v>4333.438878585559</v>
      </c>
      <c r="K938" s="1">
        <v>98.358877721943045</v>
      </c>
      <c r="L938" s="1">
        <v>791</v>
      </c>
      <c r="M938" s="1">
        <v>1001</v>
      </c>
      <c r="N938" s="1">
        <v>264.88316400000002</v>
      </c>
      <c r="O938" s="1">
        <v>923</v>
      </c>
      <c r="P938" s="1">
        <v>1224</v>
      </c>
      <c r="Q938" s="1">
        <v>1.45431</v>
      </c>
      <c r="R938" s="1">
        <v>481.84580507246062</v>
      </c>
      <c r="S938" s="1">
        <v>617.04163843065601</v>
      </c>
      <c r="T938" s="1">
        <v>1863</v>
      </c>
      <c r="U938" s="1">
        <v>30.6</v>
      </c>
      <c r="V938" s="1">
        <v>949</v>
      </c>
      <c r="W938" s="1">
        <v>250</v>
      </c>
      <c r="X938" s="1">
        <v>1668</v>
      </c>
      <c r="Y938" s="1">
        <v>2930</v>
      </c>
      <c r="Z938" s="1">
        <v>850</v>
      </c>
      <c r="AA938" s="1">
        <v>5079.7358347253839</v>
      </c>
      <c r="AB938" s="1">
        <v>374</v>
      </c>
      <c r="AC938" s="1">
        <v>905.47199999999998</v>
      </c>
      <c r="AD938" s="1">
        <v>1403.9684999999999</v>
      </c>
      <c r="AE938" s="1">
        <v>2145</v>
      </c>
      <c r="AF938" s="1">
        <v>1145.955632679681</v>
      </c>
      <c r="AG938" s="1">
        <v>4902</v>
      </c>
      <c r="AH938" s="1">
        <v>1236.511575</v>
      </c>
      <c r="AI938" s="1">
        <v>501</v>
      </c>
      <c r="AJ938" s="1">
        <v>1248.7003825339521</v>
      </c>
      <c r="AK938" s="1">
        <v>486</v>
      </c>
      <c r="AL938" s="1">
        <v>37819.2890625</v>
      </c>
      <c r="AM938" s="1">
        <v>27397.408203125</v>
      </c>
      <c r="AN938" s="1">
        <v>10421.880859375</v>
      </c>
      <c r="AO938" t="s">
        <v>13748</v>
      </c>
    </row>
    <row r="939" spans="1:41" x14ac:dyDescent="0.25">
      <c r="A939" s="1">
        <v>2015</v>
      </c>
      <c r="B939" t="s">
        <v>826</v>
      </c>
      <c r="C939" t="s">
        <v>6994</v>
      </c>
      <c r="D939" t="s">
        <v>7191</v>
      </c>
      <c r="E939" t="s">
        <v>7473</v>
      </c>
      <c r="F939" t="s">
        <v>8735</v>
      </c>
      <c r="G939" t="s">
        <v>10904</v>
      </c>
      <c r="H939" t="s">
        <v>12635</v>
      </c>
      <c r="I939" s="1">
        <v>94.451734124007828</v>
      </c>
      <c r="J939" s="1">
        <v>1906.5</v>
      </c>
      <c r="K939" s="1">
        <v>97</v>
      </c>
      <c r="L939" s="1">
        <v>699</v>
      </c>
      <c r="M939" s="1">
        <v>1015.244571428572</v>
      </c>
      <c r="N939" s="1">
        <v>291</v>
      </c>
      <c r="O939" s="1">
        <v>900</v>
      </c>
      <c r="P939" s="1">
        <v>1200</v>
      </c>
      <c r="Q939" s="1">
        <v>3.56</v>
      </c>
      <c r="R939" s="1">
        <v>475</v>
      </c>
      <c r="S939" s="1">
        <v>820</v>
      </c>
      <c r="T939" s="1">
        <v>2140</v>
      </c>
      <c r="U939" s="1">
        <v>60</v>
      </c>
      <c r="V939" s="1">
        <v>825</v>
      </c>
      <c r="W939" s="1">
        <v>250</v>
      </c>
      <c r="X939" s="1">
        <v>1668</v>
      </c>
      <c r="Y939" s="1">
        <v>2930</v>
      </c>
      <c r="Z939" s="1">
        <v>1114.0222266666669</v>
      </c>
      <c r="AA939" s="1">
        <v>5009.9999900000003</v>
      </c>
      <c r="AB939" s="1"/>
      <c r="AC939" s="1">
        <v>756</v>
      </c>
      <c r="AD939" s="1">
        <v>1403.9690000000001</v>
      </c>
      <c r="AE939" s="1">
        <v>1985</v>
      </c>
      <c r="AF939" s="1">
        <v>1130.0860486230199</v>
      </c>
      <c r="AG939" s="1">
        <v>3497.07233</v>
      </c>
      <c r="AH939" s="1">
        <v>1330.9559999999999</v>
      </c>
      <c r="AI939" s="1">
        <v>501</v>
      </c>
      <c r="AJ939" s="1">
        <v>1133.0249666666671</v>
      </c>
      <c r="AK939" s="1">
        <v>486</v>
      </c>
      <c r="AL939" s="1">
        <v>33721.8828125</v>
      </c>
      <c r="AM939" s="1">
        <v>23109.71875</v>
      </c>
      <c r="AN939" s="1">
        <v>10612.169921875</v>
      </c>
      <c r="AO939" t="s">
        <v>13749</v>
      </c>
    </row>
    <row r="940" spans="1:41" x14ac:dyDescent="0.25">
      <c r="A940" s="1">
        <v>2015</v>
      </c>
      <c r="B940" t="s">
        <v>827</v>
      </c>
      <c r="C940" t="s">
        <v>6994</v>
      </c>
      <c r="D940" t="s">
        <v>7191</v>
      </c>
      <c r="E940" t="s">
        <v>7473</v>
      </c>
      <c r="F940" t="s">
        <v>8735</v>
      </c>
      <c r="G940" t="s">
        <v>10904</v>
      </c>
      <c r="H940" t="s">
        <v>12635</v>
      </c>
      <c r="I940" s="1">
        <v>122.7167296564851</v>
      </c>
      <c r="J940" s="1">
        <v>1344.8</v>
      </c>
      <c r="K940" s="1">
        <v>86</v>
      </c>
      <c r="L940" s="1">
        <v>790.70399999999995</v>
      </c>
      <c r="M940" s="1">
        <v>903.38620999999989</v>
      </c>
      <c r="N940" s="1">
        <v>291.48</v>
      </c>
      <c r="O940" s="1">
        <v>945.56249999999977</v>
      </c>
      <c r="P940" s="1">
        <v>1224</v>
      </c>
      <c r="Q940" s="1">
        <v>1.3311999999999999</v>
      </c>
      <c r="R940" s="1">
        <v>432.68975262124701</v>
      </c>
      <c r="S940" s="1">
        <v>871.24999999999989</v>
      </c>
      <c r="T940" s="1">
        <v>1512.9</v>
      </c>
      <c r="U940" s="1">
        <v>20</v>
      </c>
      <c r="V940" s="1">
        <v>1005</v>
      </c>
      <c r="W940" s="1">
        <v>254</v>
      </c>
      <c r="X940" s="1">
        <v>1519.25</v>
      </c>
      <c r="Y940" s="1">
        <v>2934</v>
      </c>
      <c r="Z940" s="1">
        <v>870.4</v>
      </c>
      <c r="AA940" s="1">
        <v>5109.5036449882409</v>
      </c>
      <c r="AB940" s="1">
        <v>374</v>
      </c>
      <c r="AC940" s="1">
        <v>756.21598811999991</v>
      </c>
      <c r="AD940" s="1">
        <v>1277.5899999999999</v>
      </c>
      <c r="AE940" s="1">
        <v>1612.3076923076919</v>
      </c>
      <c r="AF940" s="1">
        <v>1300</v>
      </c>
      <c r="AG940" s="1">
        <v>4814.7194537845626</v>
      </c>
      <c r="AH940" s="1">
        <v>1327.15</v>
      </c>
      <c r="AI940" s="1">
        <v>511.02</v>
      </c>
      <c r="AJ940" s="1">
        <v>1249.047746303072</v>
      </c>
      <c r="AK940" s="1">
        <v>486</v>
      </c>
      <c r="AL940" s="1">
        <v>33947.02734375</v>
      </c>
      <c r="AM940" s="1">
        <v>23878.916015625</v>
      </c>
      <c r="AN940" s="1">
        <v>10068.1083984375</v>
      </c>
      <c r="AO940" t="s">
        <v>13750</v>
      </c>
    </row>
    <row r="941" spans="1:41" x14ac:dyDescent="0.25">
      <c r="A941" s="1">
        <v>2015</v>
      </c>
      <c r="B941" t="s">
        <v>828</v>
      </c>
      <c r="C941" t="s">
        <v>6995</v>
      </c>
      <c r="D941" t="s">
        <v>7191</v>
      </c>
      <c r="E941" t="s">
        <v>7474</v>
      </c>
      <c r="F941" t="s">
        <v>8736</v>
      </c>
      <c r="G941" t="s">
        <v>10905</v>
      </c>
      <c r="H941" t="s">
        <v>12635</v>
      </c>
      <c r="I941" s="1">
        <v>284.89007568359375</v>
      </c>
      <c r="J941" s="1">
        <v>648.66595458984375</v>
      </c>
      <c r="K941" s="1">
        <v>305.36752319335938</v>
      </c>
      <c r="L941" s="1">
        <v>520.4931640625</v>
      </c>
      <c r="M941" s="1">
        <v>1741.8431396484375</v>
      </c>
      <c r="N941" s="1">
        <v>1096.713623046875</v>
      </c>
      <c r="O941" s="1">
        <v>683.54974365234375</v>
      </c>
      <c r="P941" s="1">
        <v>2896.7060546875</v>
      </c>
      <c r="Q941" s="1">
        <v>88.238632202148438</v>
      </c>
      <c r="R941" s="1">
        <v>817.0487060546875</v>
      </c>
      <c r="S941" s="1">
        <v>225.25538635253906</v>
      </c>
      <c r="T941" s="1">
        <v>452.50582885742188</v>
      </c>
      <c r="U941" s="1">
        <v>71.975006103515625</v>
      </c>
      <c r="V941" s="1">
        <v>2711.691162109375</v>
      </c>
      <c r="W941" s="1">
        <v>951.82257080078125</v>
      </c>
      <c r="X941" s="1">
        <v>2594.6474609375</v>
      </c>
      <c r="Y941" s="1">
        <v>2091.539794921875</v>
      </c>
      <c r="Z941" s="1">
        <v>117.47541046142578</v>
      </c>
      <c r="AA941" s="1">
        <v>8809.3662109375</v>
      </c>
      <c r="AB941" s="1">
        <v>291.08477783203125</v>
      </c>
      <c r="AC941" s="1">
        <v>210.64926147460938</v>
      </c>
      <c r="AD941" s="1">
        <v>1433.1761474609375</v>
      </c>
      <c r="AE941" s="1">
        <v>1044.197265625</v>
      </c>
      <c r="AF941" s="1">
        <v>1284.8466796875</v>
      </c>
      <c r="AG941" s="1">
        <v>14326.37890625</v>
      </c>
      <c r="AH941" s="1">
        <v>1292.8026123046875</v>
      </c>
      <c r="AI941" s="1">
        <v>421.29852294921875</v>
      </c>
      <c r="AJ941" s="1">
        <v>938.57171630859375</v>
      </c>
      <c r="AK941" s="1">
        <v>420.1839599609375</v>
      </c>
      <c r="AL941" s="1">
        <v>48772.9765625</v>
      </c>
      <c r="AM941" s="1">
        <v>37959.4453125</v>
      </c>
      <c r="AN941" s="1">
        <v>10813.5380859375</v>
      </c>
      <c r="AO941" t="s">
        <v>13751</v>
      </c>
    </row>
    <row r="942" spans="1:41" x14ac:dyDescent="0.25">
      <c r="A942" s="1">
        <v>2015</v>
      </c>
      <c r="B942" t="s">
        <v>828</v>
      </c>
      <c r="C942" t="s">
        <v>6995</v>
      </c>
      <c r="D942" t="s">
        <v>7191</v>
      </c>
      <c r="E942" t="s">
        <v>7474</v>
      </c>
      <c r="F942" t="s">
        <v>8736</v>
      </c>
      <c r="G942" t="s">
        <v>10906</v>
      </c>
      <c r="H942" t="s">
        <v>12635</v>
      </c>
      <c r="I942" s="1">
        <v>255.61078000000001</v>
      </c>
      <c r="J942" s="1">
        <v>582</v>
      </c>
      <c r="K942" s="1">
        <v>273.98370202047693</v>
      </c>
      <c r="L942" s="1">
        <v>467</v>
      </c>
      <c r="M942" s="1">
        <v>1562.827</v>
      </c>
      <c r="N942" s="1">
        <v>984</v>
      </c>
      <c r="O942" s="1">
        <v>613.29859999999985</v>
      </c>
      <c r="P942" s="1">
        <v>2599</v>
      </c>
      <c r="Q942" s="1">
        <v>79.17</v>
      </c>
      <c r="R942" s="1">
        <v>733.07737175184309</v>
      </c>
      <c r="S942" s="1">
        <v>202.10499999999999</v>
      </c>
      <c r="T942" s="1">
        <v>406</v>
      </c>
      <c r="U942" s="1">
        <v>64.577849999999998</v>
      </c>
      <c r="V942" s="1">
        <v>2433</v>
      </c>
      <c r="W942" s="1">
        <v>854</v>
      </c>
      <c r="X942" s="1">
        <v>2327.985291296251</v>
      </c>
      <c r="Y942" s="1">
        <v>1876.5840000000001</v>
      </c>
      <c r="Z942" s="1">
        <v>105.402</v>
      </c>
      <c r="AA942" s="1">
        <v>7903.9927799999996</v>
      </c>
      <c r="AB942" s="1">
        <v>261.1688351984622</v>
      </c>
      <c r="AC942" s="1">
        <v>189</v>
      </c>
      <c r="AD942" s="1">
        <v>1285.883</v>
      </c>
      <c r="AE942" s="1">
        <v>936.88099999999997</v>
      </c>
      <c r="AF942" s="1">
        <v>1152.79784</v>
      </c>
      <c r="AG942" s="1">
        <v>12854</v>
      </c>
      <c r="AH942" s="1">
        <v>1159.9361935096761</v>
      </c>
      <c r="AI942" s="1">
        <v>378</v>
      </c>
      <c r="AJ942" s="1">
        <v>842.11098999999217</v>
      </c>
      <c r="AK942" s="1">
        <v>377</v>
      </c>
      <c r="AL942" s="1">
        <v>43760.390625</v>
      </c>
      <c r="AM942" s="1">
        <v>34058.203125</v>
      </c>
      <c r="AN942" s="1">
        <v>9702.1875</v>
      </c>
      <c r="AO942" t="s">
        <v>13752</v>
      </c>
    </row>
    <row r="943" spans="1:41" x14ac:dyDescent="0.25">
      <c r="A943" s="1">
        <v>2015</v>
      </c>
      <c r="B943" t="s">
        <v>828</v>
      </c>
      <c r="C943" t="s">
        <v>6995</v>
      </c>
      <c r="D943" t="s">
        <v>7191</v>
      </c>
      <c r="E943" t="s">
        <v>7475</v>
      </c>
      <c r="F943" t="s">
        <v>8737</v>
      </c>
      <c r="G943" t="s">
        <v>10907</v>
      </c>
      <c r="H943" t="s">
        <v>12635</v>
      </c>
      <c r="I943" s="1">
        <v>4910.8369140625</v>
      </c>
      <c r="J943" s="1">
        <v>8243.1845703125</v>
      </c>
      <c r="K943" s="1">
        <v>1827.708251953125</v>
      </c>
      <c r="L943" s="1">
        <v>1782.15966796875</v>
      </c>
      <c r="M943" s="1">
        <v>5994.0302734375</v>
      </c>
      <c r="N943" s="1">
        <v>3910.943115234375</v>
      </c>
      <c r="O943" s="1">
        <v>3392.225830078125</v>
      </c>
      <c r="P943" s="1">
        <v>4144.998046875</v>
      </c>
      <c r="Q943" s="1">
        <v>2192.4765625</v>
      </c>
      <c r="R943" s="1">
        <v>2973.76220703125</v>
      </c>
      <c r="S943" s="1">
        <v>6438.734375</v>
      </c>
      <c r="T943" s="1">
        <v>4101.53076171875</v>
      </c>
      <c r="U943" s="1">
        <v>1075.5372314453125</v>
      </c>
      <c r="V943" s="1">
        <v>2845.436767578125</v>
      </c>
      <c r="W943" s="1">
        <v>1161.3572998046875</v>
      </c>
      <c r="X943" s="1">
        <v>4433.27978515625</v>
      </c>
      <c r="Y943" s="1">
        <v>13839.1806640625</v>
      </c>
      <c r="Z943" s="1">
        <v>1800.0491943359375</v>
      </c>
      <c r="AA943" s="1">
        <v>29943.66796875</v>
      </c>
      <c r="AB943" s="1">
        <v>1378.6026611328125</v>
      </c>
      <c r="AC943" s="1">
        <v>5320.84423828125</v>
      </c>
      <c r="AD943" s="1">
        <v>2864.777587890625</v>
      </c>
      <c r="AE943" s="1">
        <v>4163.58349609375</v>
      </c>
      <c r="AF943" s="1">
        <v>23101.201171875</v>
      </c>
      <c r="AG943" s="1">
        <v>34461.7734375</v>
      </c>
      <c r="AH943" s="1">
        <v>7585.7578125</v>
      </c>
      <c r="AI943" s="1">
        <v>2086.4306640625</v>
      </c>
      <c r="AJ943" s="1">
        <v>12482.7236328125</v>
      </c>
      <c r="AK943" s="1">
        <v>1927.0506591796875</v>
      </c>
      <c r="AL943" s="1">
        <v>200383.828125</v>
      </c>
      <c r="AM943" s="1">
        <v>157192.359375</v>
      </c>
      <c r="AN943" s="1">
        <v>43191.48828125</v>
      </c>
      <c r="AO943" t="s">
        <v>13753</v>
      </c>
    </row>
    <row r="944" spans="1:41" x14ac:dyDescent="0.25">
      <c r="A944" s="1">
        <v>2015</v>
      </c>
      <c r="B944" t="s">
        <v>828</v>
      </c>
      <c r="C944" t="s">
        <v>6995</v>
      </c>
      <c r="D944" t="s">
        <v>7191</v>
      </c>
      <c r="E944" t="s">
        <v>7475</v>
      </c>
      <c r="F944" t="s">
        <v>8737</v>
      </c>
      <c r="G944" t="s">
        <v>10908</v>
      </c>
      <c r="H944" t="s">
        <v>12635</v>
      </c>
      <c r="I944" s="1">
        <v>4406.1308099999987</v>
      </c>
      <c r="J944" s="1">
        <v>7396</v>
      </c>
      <c r="K944" s="1">
        <v>1639.86744006041</v>
      </c>
      <c r="L944" s="1">
        <v>1599</v>
      </c>
      <c r="M944" s="1">
        <v>5378</v>
      </c>
      <c r="N944" s="1">
        <v>3509</v>
      </c>
      <c r="O944" s="1">
        <v>3043.59339</v>
      </c>
      <c r="P944" s="1">
        <v>3719</v>
      </c>
      <c r="Q944" s="1">
        <v>1967.1469999999999</v>
      </c>
      <c r="R944" s="1">
        <v>2668.1368260312079</v>
      </c>
      <c r="S944" s="1">
        <v>5777</v>
      </c>
      <c r="T944" s="1">
        <v>3680</v>
      </c>
      <c r="U944" s="1">
        <v>965</v>
      </c>
      <c r="V944" s="1">
        <v>2553</v>
      </c>
      <c r="W944" s="1">
        <v>1042</v>
      </c>
      <c r="X944" s="1">
        <v>3977.654264869107</v>
      </c>
      <c r="Y944" s="1">
        <v>12416.873</v>
      </c>
      <c r="Z944" s="1">
        <v>1615.0509999999999</v>
      </c>
      <c r="AA944" s="1">
        <v>26866.23842843921</v>
      </c>
      <c r="AB944" s="1">
        <v>1236.9181724568041</v>
      </c>
      <c r="AC944" s="1">
        <v>4774</v>
      </c>
      <c r="AD944" s="1">
        <v>2570.3530000000001</v>
      </c>
      <c r="AE944" s="1">
        <v>3735.6757277513989</v>
      </c>
      <c r="AF944" s="1">
        <v>20727</v>
      </c>
      <c r="AG944" s="1">
        <v>30920</v>
      </c>
      <c r="AH944" s="1">
        <v>6806.1392700000006</v>
      </c>
      <c r="AI944" s="1">
        <v>1872</v>
      </c>
      <c r="AJ944" s="1">
        <v>11199.824554313729</v>
      </c>
      <c r="AK944" s="1">
        <v>1729</v>
      </c>
      <c r="AL944" s="1">
        <v>179789.609375</v>
      </c>
      <c r="AM944" s="1">
        <v>141037.078125</v>
      </c>
      <c r="AN944" s="1">
        <v>38752.52734375</v>
      </c>
      <c r="AO944" t="s">
        <v>13754</v>
      </c>
    </row>
    <row r="945" spans="1:41" x14ac:dyDescent="0.25">
      <c r="A945" s="1">
        <v>2015</v>
      </c>
      <c r="B945" t="s">
        <v>828</v>
      </c>
      <c r="C945" t="s">
        <v>6995</v>
      </c>
      <c r="D945" t="s">
        <v>7191</v>
      </c>
      <c r="E945" t="s">
        <v>7476</v>
      </c>
      <c r="F945" t="s">
        <v>8738</v>
      </c>
      <c r="G945" t="s">
        <v>10909</v>
      </c>
      <c r="H945" t="s">
        <v>12635</v>
      </c>
      <c r="I945" s="1">
        <v>4749.29150390625</v>
      </c>
      <c r="J945" s="1">
        <v>13770.2197265625</v>
      </c>
      <c r="K945" s="1">
        <v>1505.394287109375</v>
      </c>
      <c r="L945" s="1">
        <v>1845.688720703125</v>
      </c>
      <c r="M945" s="1">
        <v>4775.05615234375</v>
      </c>
      <c r="N945" s="1">
        <v>2536.70751953125</v>
      </c>
      <c r="O945" s="1">
        <v>3566.813720703125</v>
      </c>
      <c r="P945" s="1">
        <v>6247.0322265625</v>
      </c>
      <c r="Q945" s="1">
        <v>1410.1363525390625</v>
      </c>
      <c r="R945" s="1">
        <v>3071.1337890625</v>
      </c>
      <c r="S945" s="1">
        <v>3979.208984375</v>
      </c>
      <c r="T945" s="1">
        <v>7154.27294921875</v>
      </c>
      <c r="U945" s="1">
        <v>595.5390625</v>
      </c>
      <c r="V945" s="1">
        <v>6033.03955078125</v>
      </c>
      <c r="W945" s="1">
        <v>1963.8306884765625</v>
      </c>
      <c r="X945" s="1">
        <v>10326.9853515625</v>
      </c>
      <c r="Y945" s="1">
        <v>26035.955078125</v>
      </c>
      <c r="Z945" s="1">
        <v>3773.995361328125</v>
      </c>
      <c r="AA945" s="1">
        <v>32103.169921875</v>
      </c>
      <c r="AB945" s="1">
        <v>868.641845703125</v>
      </c>
      <c r="AC945" s="1">
        <v>3614.473876953125</v>
      </c>
      <c r="AD945" s="1">
        <v>11507.794921875</v>
      </c>
      <c r="AE945" s="1">
        <v>6457.71630859375</v>
      </c>
      <c r="AF945" s="1">
        <v>8948.513671875</v>
      </c>
      <c r="AG945" s="1">
        <v>46956.953125</v>
      </c>
      <c r="AH945" s="1">
        <v>8166.48828125</v>
      </c>
      <c r="AI945" s="1">
        <v>2673.796630859375</v>
      </c>
      <c r="AJ945" s="1">
        <v>11729.111328125</v>
      </c>
      <c r="AK945" s="1">
        <v>6240.34521484375</v>
      </c>
      <c r="AL945" s="1">
        <v>242607.296875</v>
      </c>
      <c r="AM945" s="1">
        <v>179878.671875</v>
      </c>
      <c r="AN945" s="1">
        <v>62728.62890625</v>
      </c>
      <c r="AO945" t="s">
        <v>13755</v>
      </c>
    </row>
    <row r="946" spans="1:41" x14ac:dyDescent="0.25">
      <c r="A946" s="1">
        <v>2015</v>
      </c>
      <c r="B946" t="s">
        <v>828</v>
      </c>
      <c r="C946" t="s">
        <v>6995</v>
      </c>
      <c r="D946" t="s">
        <v>7191</v>
      </c>
      <c r="E946" t="s">
        <v>7476</v>
      </c>
      <c r="F946" t="s">
        <v>8738</v>
      </c>
      <c r="G946" t="s">
        <v>10910</v>
      </c>
      <c r="H946" t="s">
        <v>12635</v>
      </c>
      <c r="I946" s="1">
        <v>4261.1880200000014</v>
      </c>
      <c r="J946" s="1">
        <v>12355</v>
      </c>
      <c r="K946" s="1">
        <v>1350.678894860401</v>
      </c>
      <c r="L946" s="1">
        <v>1656</v>
      </c>
      <c r="M946" s="1">
        <v>4284.3046400000003</v>
      </c>
      <c r="N946" s="1">
        <v>2276</v>
      </c>
      <c r="O946" s="1">
        <v>3200.2380699999999</v>
      </c>
      <c r="P946" s="1">
        <v>5605</v>
      </c>
      <c r="Q946" s="1">
        <v>1265.211</v>
      </c>
      <c r="R946" s="1">
        <v>2755.5012506567559</v>
      </c>
      <c r="S946" s="1">
        <v>3570.25</v>
      </c>
      <c r="T946" s="1">
        <v>6419</v>
      </c>
      <c r="U946" s="1">
        <v>534.33313999999996</v>
      </c>
      <c r="V946" s="1">
        <v>5413</v>
      </c>
      <c r="W946" s="1">
        <v>1762</v>
      </c>
      <c r="X946" s="1">
        <v>9265.6402321718761</v>
      </c>
      <c r="Y946" s="1">
        <v>23360.136999999999</v>
      </c>
      <c r="Z946" s="1">
        <v>3386.127</v>
      </c>
      <c r="AA946" s="1">
        <v>28803.79924</v>
      </c>
      <c r="AB946" s="1">
        <v>779.36807035169738</v>
      </c>
      <c r="AC946" s="1">
        <v>3243</v>
      </c>
      <c r="AD946" s="1">
        <v>10325.093000000001</v>
      </c>
      <c r="AE946" s="1">
        <v>5794.0309999999999</v>
      </c>
      <c r="AF946" s="1">
        <v>8028.8394600000001</v>
      </c>
      <c r="AG946" s="1">
        <v>42131</v>
      </c>
      <c r="AH946" s="1">
        <v>7327.1860300000017</v>
      </c>
      <c r="AI946" s="1">
        <v>2399</v>
      </c>
      <c r="AJ946" s="1">
        <v>10523.663734509801</v>
      </c>
      <c r="AK946" s="1">
        <v>5599</v>
      </c>
      <c r="AL946" s="1">
        <v>217673.578125</v>
      </c>
      <c r="AM946" s="1">
        <v>161391.8125</v>
      </c>
      <c r="AN946" s="1">
        <v>56281.76171875</v>
      </c>
      <c r="AO946" t="s">
        <v>13756</v>
      </c>
    </row>
    <row r="947" spans="1:41" x14ac:dyDescent="0.25">
      <c r="A947" s="1">
        <v>2015</v>
      </c>
      <c r="B947" t="s">
        <v>828</v>
      </c>
      <c r="C947" t="s">
        <v>6995</v>
      </c>
      <c r="D947" t="s">
        <v>7191</v>
      </c>
      <c r="E947" t="s">
        <v>7477</v>
      </c>
      <c r="F947" t="s">
        <v>8739</v>
      </c>
      <c r="G947" t="s">
        <v>10911</v>
      </c>
      <c r="H947" t="s">
        <v>12635</v>
      </c>
      <c r="I947" s="1">
        <v>10655.9970703125</v>
      </c>
      <c r="J947" s="1">
        <v>12541.990234375</v>
      </c>
      <c r="K947" s="1">
        <v>1947.4332275390625</v>
      </c>
      <c r="L947" s="1">
        <v>2105.3779296875</v>
      </c>
      <c r="M947" s="1">
        <v>7910.828125</v>
      </c>
      <c r="N947" s="1">
        <v>7629.06982421875</v>
      </c>
      <c r="O947" s="1">
        <v>5186.89501953125</v>
      </c>
      <c r="P947" s="1">
        <v>5599.48095703125</v>
      </c>
      <c r="Q947" s="1">
        <v>3227.881103515625</v>
      </c>
      <c r="R947" s="1">
        <v>5822.45947265625</v>
      </c>
      <c r="S947" s="1">
        <v>9573.953125</v>
      </c>
      <c r="T947" s="1">
        <v>6761.95263671875</v>
      </c>
      <c r="U947" s="1">
        <v>1528.0430908203125</v>
      </c>
      <c r="V947" s="1">
        <v>4909.57666015625</v>
      </c>
      <c r="W947" s="1">
        <v>3101.782470703125</v>
      </c>
      <c r="X947" s="1">
        <v>7202.24951171875</v>
      </c>
      <c r="Y947" s="1">
        <v>30614.490234375</v>
      </c>
      <c r="Z947" s="1">
        <v>5152.48095703125</v>
      </c>
      <c r="AA947" s="1">
        <v>40911.3046875</v>
      </c>
      <c r="AB947" s="1">
        <v>1996.1842041015625</v>
      </c>
      <c r="AC947" s="1">
        <v>7600.09130859375</v>
      </c>
      <c r="AD947" s="1">
        <v>4556.7646484375</v>
      </c>
      <c r="AE947" s="1">
        <v>8067.4814453125</v>
      </c>
      <c r="AF947" s="1">
        <v>30219.798828125</v>
      </c>
      <c r="AG947" s="1">
        <v>78081.7734375</v>
      </c>
      <c r="AH947" s="1">
        <v>11736.798828125</v>
      </c>
      <c r="AI947" s="1">
        <v>3168.6552734375</v>
      </c>
      <c r="AJ947" s="1">
        <v>16754.013671875</v>
      </c>
      <c r="AK947" s="1">
        <v>4422.52001953125</v>
      </c>
      <c r="AL947" s="1">
        <v>338987.34375</v>
      </c>
      <c r="AM947" s="1">
        <v>271421.3125</v>
      </c>
      <c r="AN947" s="1">
        <v>67566.0234375</v>
      </c>
      <c r="AO947" t="s">
        <v>13757</v>
      </c>
    </row>
    <row r="948" spans="1:41" x14ac:dyDescent="0.25">
      <c r="A948" s="1">
        <v>2015</v>
      </c>
      <c r="B948" t="s">
        <v>828</v>
      </c>
      <c r="C948" t="s">
        <v>6995</v>
      </c>
      <c r="D948" t="s">
        <v>7191</v>
      </c>
      <c r="E948" t="s">
        <v>7477</v>
      </c>
      <c r="F948" t="s">
        <v>8739</v>
      </c>
      <c r="G948" t="s">
        <v>10912</v>
      </c>
      <c r="H948" t="s">
        <v>12635</v>
      </c>
      <c r="I948" s="1">
        <v>9560.8379400000013</v>
      </c>
      <c r="J948" s="1">
        <v>11253</v>
      </c>
      <c r="K948" s="1">
        <v>1747.2877600604111</v>
      </c>
      <c r="L948" s="1">
        <v>1889</v>
      </c>
      <c r="M948" s="1">
        <v>7097.8010000000004</v>
      </c>
      <c r="N948" s="1">
        <v>6845</v>
      </c>
      <c r="O948" s="1">
        <v>4653.8173500000003</v>
      </c>
      <c r="P948" s="1">
        <v>5024</v>
      </c>
      <c r="Q948" s="1">
        <v>2896.1390000000001</v>
      </c>
      <c r="R948" s="1">
        <v>5224.0622160312087</v>
      </c>
      <c r="S948" s="1">
        <v>8590</v>
      </c>
      <c r="T948" s="1">
        <v>6067</v>
      </c>
      <c r="U948" s="1">
        <v>1371</v>
      </c>
      <c r="V948" s="1">
        <v>4405</v>
      </c>
      <c r="W948" s="1">
        <v>2783</v>
      </c>
      <c r="X948" s="1">
        <v>6462.0458936284813</v>
      </c>
      <c r="Y948" s="1">
        <v>27468.117999999999</v>
      </c>
      <c r="Z948" s="1">
        <v>4622.9400000000014</v>
      </c>
      <c r="AA948" s="1">
        <v>36706.687538504098</v>
      </c>
      <c r="AB948" s="1">
        <v>1791.028433436165</v>
      </c>
      <c r="AC948" s="1">
        <v>6819</v>
      </c>
      <c r="AD948" s="1">
        <v>4088.4479999999999</v>
      </c>
      <c r="AE948" s="1">
        <v>7238.3541867079202</v>
      </c>
      <c r="AF948" s="1">
        <v>27113.98977856159</v>
      </c>
      <c r="AG948" s="1">
        <v>70057</v>
      </c>
      <c r="AH948" s="1">
        <v>10530.561420000009</v>
      </c>
      <c r="AI948" s="1">
        <v>2843</v>
      </c>
      <c r="AJ948" s="1">
        <v>15032.1366254902</v>
      </c>
      <c r="AK948" s="1">
        <v>3968</v>
      </c>
      <c r="AL948" s="1">
        <v>304148.25</v>
      </c>
      <c r="AM948" s="1">
        <v>243526.265625</v>
      </c>
      <c r="AN948" s="1">
        <v>60621.9921875</v>
      </c>
      <c r="AO948" t="s">
        <v>13758</v>
      </c>
    </row>
    <row r="949" spans="1:41" x14ac:dyDescent="0.25">
      <c r="A949" s="1">
        <v>2015</v>
      </c>
      <c r="B949" t="s">
        <v>828</v>
      </c>
      <c r="C949" t="s">
        <v>6995</v>
      </c>
      <c r="D949" t="s">
        <v>7191</v>
      </c>
      <c r="E949" t="s">
        <v>7478</v>
      </c>
      <c r="F949" t="s">
        <v>8740</v>
      </c>
      <c r="G949" t="s">
        <v>10913</v>
      </c>
      <c r="H949" t="s">
        <v>12635</v>
      </c>
      <c r="I949" s="1">
        <v>3541.787109375</v>
      </c>
      <c r="J949" s="1">
        <v>4501.65283203125</v>
      </c>
      <c r="K949" s="1">
        <v>127.49845886230469</v>
      </c>
      <c r="L949" s="1">
        <v>161.60922241210938</v>
      </c>
      <c r="M949" s="1">
        <v>195.2027587890625</v>
      </c>
      <c r="N949" s="1">
        <v>455.84945678710938</v>
      </c>
      <c r="O949" s="1">
        <v>686.47845458984375</v>
      </c>
      <c r="P949" s="1">
        <v>638.63507080078125</v>
      </c>
      <c r="Q949" s="1">
        <v>734.95416259765625</v>
      </c>
      <c r="R949" s="1">
        <v>849.3040771484375</v>
      </c>
      <c r="S949" s="1">
        <v>1603.9937744140625</v>
      </c>
      <c r="T949" s="1">
        <v>2911.195068359375</v>
      </c>
      <c r="U949" s="1">
        <v>312.48526000976563</v>
      </c>
      <c r="V949" s="1">
        <v>1413.2447509765625</v>
      </c>
      <c r="W949" s="1">
        <v>507.11859130859375</v>
      </c>
      <c r="X949" s="1">
        <v>2164.328857421875</v>
      </c>
      <c r="Y949" s="1">
        <v>12868.1923828125</v>
      </c>
      <c r="Z949" s="1">
        <v>980.9300537109375</v>
      </c>
      <c r="AA949" s="1">
        <v>9902.5830078125</v>
      </c>
      <c r="AB949" s="1">
        <v>161.16157531738281</v>
      </c>
      <c r="AC949" s="1">
        <v>872.6898193359375</v>
      </c>
      <c r="AD949" s="1">
        <v>3513.456787109375</v>
      </c>
      <c r="AE949" s="1">
        <v>1179.4620361328125</v>
      </c>
      <c r="AF949" s="1">
        <v>3091.37158203125</v>
      </c>
      <c r="AG949" s="1">
        <v>14911.515625</v>
      </c>
      <c r="AH949" s="1">
        <v>2869.328857421875</v>
      </c>
      <c r="AI949" s="1">
        <v>754.5478515625</v>
      </c>
      <c r="AJ949" s="1">
        <v>6765.08056640625</v>
      </c>
      <c r="AK949" s="1">
        <v>3373.731689453125</v>
      </c>
      <c r="AL949" s="1">
        <v>82049.3828125</v>
      </c>
      <c r="AM949" s="1">
        <v>63181.34765625</v>
      </c>
      <c r="AN949" s="1">
        <v>18868.04296875</v>
      </c>
      <c r="AO949" t="s">
        <v>13759</v>
      </c>
    </row>
    <row r="950" spans="1:41" x14ac:dyDescent="0.25">
      <c r="A950" s="1">
        <v>2015</v>
      </c>
      <c r="B950" t="s">
        <v>828</v>
      </c>
      <c r="C950" t="s">
        <v>6995</v>
      </c>
      <c r="D950" t="s">
        <v>7191</v>
      </c>
      <c r="E950" t="s">
        <v>7478</v>
      </c>
      <c r="F950" t="s">
        <v>8740</v>
      </c>
      <c r="G950" t="s">
        <v>10914</v>
      </c>
      <c r="H950" t="s">
        <v>12635</v>
      </c>
      <c r="I950" s="1">
        <v>3177.7835100000002</v>
      </c>
      <c r="J950" s="1">
        <v>4039</v>
      </c>
      <c r="K950" s="1">
        <v>114.3949363452428</v>
      </c>
      <c r="L950" s="1">
        <v>145</v>
      </c>
      <c r="M950" s="1">
        <v>175.14099999999999</v>
      </c>
      <c r="N950" s="1">
        <v>409</v>
      </c>
      <c r="O950" s="1">
        <v>615.92633999999998</v>
      </c>
      <c r="P950" s="1">
        <v>573</v>
      </c>
      <c r="Q950" s="1">
        <v>659.42</v>
      </c>
      <c r="R950" s="1">
        <v>762.0177424516354</v>
      </c>
      <c r="S950" s="1">
        <v>1439.145</v>
      </c>
      <c r="T950" s="1">
        <v>2612</v>
      </c>
      <c r="U950" s="1">
        <v>280.36991</v>
      </c>
      <c r="V950" s="1">
        <v>1268</v>
      </c>
      <c r="W950" s="1">
        <v>455</v>
      </c>
      <c r="X950" s="1">
        <v>1941.8921908756249</v>
      </c>
      <c r="Y950" s="1">
        <v>11545.677</v>
      </c>
      <c r="Z950" s="1">
        <v>880.11599999999976</v>
      </c>
      <c r="AA950" s="1">
        <v>8884.8554500000009</v>
      </c>
      <c r="AB950" s="1">
        <v>144.59835509768519</v>
      </c>
      <c r="AC950" s="1">
        <v>783</v>
      </c>
      <c r="AD950" s="1">
        <v>3152.3649999999998</v>
      </c>
      <c r="AE950" s="1">
        <v>1058.2439999999999</v>
      </c>
      <c r="AF950" s="1">
        <v>2773.6591400000002</v>
      </c>
      <c r="AG950" s="1">
        <v>13379</v>
      </c>
      <c r="AH950" s="1">
        <v>2574.436661020557</v>
      </c>
      <c r="AI950" s="1">
        <v>677</v>
      </c>
      <c r="AJ950" s="1">
        <v>6069.8066045098121</v>
      </c>
      <c r="AK950" s="1">
        <v>3027</v>
      </c>
      <c r="AL950" s="1">
        <v>73616.84375</v>
      </c>
      <c r="AM950" s="1">
        <v>56687.9453125</v>
      </c>
      <c r="AN950" s="1">
        <v>16928.8984375</v>
      </c>
      <c r="AO950" t="s">
        <v>13760</v>
      </c>
    </row>
    <row r="951" spans="1:41" x14ac:dyDescent="0.25">
      <c r="A951" s="1">
        <v>2015</v>
      </c>
      <c r="B951" t="s">
        <v>828</v>
      </c>
      <c r="C951" t="s">
        <v>6995</v>
      </c>
      <c r="D951" t="s">
        <v>7191</v>
      </c>
      <c r="E951" t="s">
        <v>7479</v>
      </c>
      <c r="F951" t="s">
        <v>8741</v>
      </c>
      <c r="G951" t="s">
        <v>10915</v>
      </c>
      <c r="H951" t="s">
        <v>12635</v>
      </c>
      <c r="I951" s="1">
        <v>730.6815185546875</v>
      </c>
      <c r="J951" s="1">
        <v>4586.3583984375</v>
      </c>
      <c r="K951" s="1">
        <v>915.60699462890625</v>
      </c>
      <c r="L951" s="1">
        <v>338.82208251953125</v>
      </c>
      <c r="M951" s="1">
        <v>1652.7823486328125</v>
      </c>
      <c r="N951" s="1">
        <v>646.4368896484375</v>
      </c>
      <c r="O951" s="1">
        <v>1130.2298583984375</v>
      </c>
      <c r="P951" s="1">
        <v>1619.435791015625</v>
      </c>
      <c r="Q951" s="1">
        <v>583.89410400390625</v>
      </c>
      <c r="R951" s="1">
        <v>914.26800537109375</v>
      </c>
      <c r="S951" s="1">
        <v>1160.2427978515625</v>
      </c>
      <c r="T951" s="1">
        <v>1259.4373779296875</v>
      </c>
      <c r="U951" s="1">
        <v>145.78068542480469</v>
      </c>
      <c r="V951" s="1">
        <v>948.47894287109375</v>
      </c>
      <c r="W951" s="1">
        <v>193.93106079101563</v>
      </c>
      <c r="X951" s="1">
        <v>3525.045654296875</v>
      </c>
      <c r="Y951" s="1">
        <v>7818.66650390625</v>
      </c>
      <c r="Z951" s="1">
        <v>1347.4931640625</v>
      </c>
      <c r="AA951" s="1">
        <v>7808.7958984375</v>
      </c>
      <c r="AB951" s="1">
        <v>257.71652221679688</v>
      </c>
      <c r="AC951" s="1">
        <v>1610.51953125</v>
      </c>
      <c r="AD951" s="1">
        <v>4843.45751953125</v>
      </c>
      <c r="AE951" s="1">
        <v>1918.164306640625</v>
      </c>
      <c r="AF951" s="1">
        <v>3261.30615234375</v>
      </c>
      <c r="AG951" s="1">
        <v>13625.3291015625</v>
      </c>
      <c r="AH951" s="1">
        <v>2791.8095703125</v>
      </c>
      <c r="AI951" s="1">
        <v>1003.0917358398438</v>
      </c>
      <c r="AJ951" s="1">
        <v>2778.197265625</v>
      </c>
      <c r="AK951" s="1">
        <v>1774.3577880859375</v>
      </c>
      <c r="AL951" s="1">
        <v>71190.3359375</v>
      </c>
      <c r="AM951" s="1">
        <v>50682.625</v>
      </c>
      <c r="AN951" s="1">
        <v>20507.7109375</v>
      </c>
      <c r="AO951" t="s">
        <v>13761</v>
      </c>
    </row>
    <row r="952" spans="1:41" x14ac:dyDescent="0.25">
      <c r="A952" s="1">
        <v>2015</v>
      </c>
      <c r="B952" t="s">
        <v>828</v>
      </c>
      <c r="C952" t="s">
        <v>6995</v>
      </c>
      <c r="D952" t="s">
        <v>7191</v>
      </c>
      <c r="E952" t="s">
        <v>7479</v>
      </c>
      <c r="F952" t="s">
        <v>8741</v>
      </c>
      <c r="G952" t="s">
        <v>10916</v>
      </c>
      <c r="H952" t="s">
        <v>12635</v>
      </c>
      <c r="I952" s="1">
        <v>655.58645999999999</v>
      </c>
      <c r="J952" s="1">
        <v>4115</v>
      </c>
      <c r="K952" s="1">
        <v>821.50641868888101</v>
      </c>
      <c r="L952" s="1">
        <v>304</v>
      </c>
      <c r="M952" s="1">
        <v>1482.9193600000001</v>
      </c>
      <c r="N952" s="1">
        <v>580</v>
      </c>
      <c r="O952" s="1">
        <v>1014.07163</v>
      </c>
      <c r="P952" s="1">
        <v>1453</v>
      </c>
      <c r="Q952" s="1">
        <v>523.88499999999999</v>
      </c>
      <c r="R952" s="1">
        <v>820.30507927793633</v>
      </c>
      <c r="S952" s="1">
        <v>1041</v>
      </c>
      <c r="T952" s="1">
        <v>1130</v>
      </c>
      <c r="U952" s="1">
        <v>130.79821999999999</v>
      </c>
      <c r="V952" s="1">
        <v>851</v>
      </c>
      <c r="W952" s="1">
        <v>174</v>
      </c>
      <c r="X952" s="1">
        <v>3162.7627499999999</v>
      </c>
      <c r="Y952" s="1">
        <v>7015.1109999999999</v>
      </c>
      <c r="Z952" s="1">
        <v>1209.0060000000001</v>
      </c>
      <c r="AA952" s="1">
        <v>7006.2551100000001</v>
      </c>
      <c r="AB952" s="1">
        <v>231.2299687244921</v>
      </c>
      <c r="AC952" s="1">
        <v>1445</v>
      </c>
      <c r="AD952" s="1">
        <v>4345.6760000000004</v>
      </c>
      <c r="AE952" s="1">
        <v>1721.027</v>
      </c>
      <c r="AF952" s="1">
        <v>2926.12871</v>
      </c>
      <c r="AG952" s="1">
        <v>12225</v>
      </c>
      <c r="AH952" s="1">
        <v>2504.8841370518908</v>
      </c>
      <c r="AI952" s="1">
        <v>900</v>
      </c>
      <c r="AJ952" s="1">
        <v>2492.670840000002</v>
      </c>
      <c r="AK952" s="1">
        <v>1592</v>
      </c>
      <c r="AL952" s="1">
        <v>63873.82421875</v>
      </c>
      <c r="AM952" s="1">
        <v>45473.7734375</v>
      </c>
      <c r="AN952" s="1">
        <v>18400.048828125</v>
      </c>
      <c r="AO952" t="s">
        <v>13762</v>
      </c>
    </row>
    <row r="953" spans="1:41" x14ac:dyDescent="0.25">
      <c r="A953" s="1">
        <v>2015</v>
      </c>
      <c r="B953" t="s">
        <v>828</v>
      </c>
      <c r="C953" t="s">
        <v>6995</v>
      </c>
      <c r="D953" t="s">
        <v>7191</v>
      </c>
      <c r="E953" t="s">
        <v>7480</v>
      </c>
      <c r="F953" t="s">
        <v>8742</v>
      </c>
      <c r="G953" t="s">
        <v>10917</v>
      </c>
      <c r="H953" t="s">
        <v>12635</v>
      </c>
      <c r="I953" s="1">
        <v>5745.16015625</v>
      </c>
      <c r="J953" s="1">
        <v>4298.80517578125</v>
      </c>
      <c r="K953" s="1">
        <v>119.72492218017578</v>
      </c>
      <c r="L953" s="1">
        <v>323.21844482421875</v>
      </c>
      <c r="M953" s="1">
        <v>1916.7979736328125</v>
      </c>
      <c r="N953" s="1">
        <v>3718.126708984375</v>
      </c>
      <c r="O953" s="1">
        <v>1794.669189453125</v>
      </c>
      <c r="P953" s="1">
        <v>1454.4830322265625</v>
      </c>
      <c r="Q953" s="1">
        <v>1035.4046630859375</v>
      </c>
      <c r="R953" s="1">
        <v>2848.697265625</v>
      </c>
      <c r="S953" s="1">
        <v>3135.218994140625</v>
      </c>
      <c r="T953" s="1">
        <v>2660.422119140625</v>
      </c>
      <c r="U953" s="1">
        <v>452.50582885742188</v>
      </c>
      <c r="V953" s="1">
        <v>2064.139892578125</v>
      </c>
      <c r="W953" s="1">
        <v>1940.4251708984375</v>
      </c>
      <c r="X953" s="1">
        <v>2768.9697265625</v>
      </c>
      <c r="Y953" s="1">
        <v>16775.310546875</v>
      </c>
      <c r="Z953" s="1">
        <v>3352.431640625</v>
      </c>
      <c r="AA953" s="1">
        <v>10967.63671875</v>
      </c>
      <c r="AB953" s="1">
        <v>617.58154296875</v>
      </c>
      <c r="AC953" s="1">
        <v>2279.247314453125</v>
      </c>
      <c r="AD953" s="1">
        <v>1691.9871826171875</v>
      </c>
      <c r="AE953" s="1">
        <v>3903.8974609375</v>
      </c>
      <c r="AF953" s="1">
        <v>7118.59619140625</v>
      </c>
      <c r="AG953" s="1">
        <v>43620</v>
      </c>
      <c r="AH953" s="1">
        <v>4151.041015625</v>
      </c>
      <c r="AI953" s="1">
        <v>1082.2244873046875</v>
      </c>
      <c r="AJ953" s="1">
        <v>4271.28955078125</v>
      </c>
      <c r="AK953" s="1">
        <v>2495.46923828125</v>
      </c>
      <c r="AL953" s="1">
        <v>138603.46875</v>
      </c>
      <c r="AM953" s="1">
        <v>114228.9453125</v>
      </c>
      <c r="AN953" s="1">
        <v>24374.529296875</v>
      </c>
      <c r="AO953" t="s">
        <v>13763</v>
      </c>
    </row>
    <row r="954" spans="1:41" x14ac:dyDescent="0.25">
      <c r="A954" s="1">
        <v>2015</v>
      </c>
      <c r="B954" t="s">
        <v>828</v>
      </c>
      <c r="C954" t="s">
        <v>6995</v>
      </c>
      <c r="D954" t="s">
        <v>7191</v>
      </c>
      <c r="E954" t="s">
        <v>7480</v>
      </c>
      <c r="F954" t="s">
        <v>8742</v>
      </c>
      <c r="G954" t="s">
        <v>10918</v>
      </c>
      <c r="H954" t="s">
        <v>12635</v>
      </c>
      <c r="I954" s="1">
        <v>5154.7071300000016</v>
      </c>
      <c r="J954" s="1">
        <v>3857</v>
      </c>
      <c r="K954" s="1">
        <v>107.4203200000006</v>
      </c>
      <c r="L954" s="1">
        <v>290</v>
      </c>
      <c r="M954" s="1">
        <v>1719.8009999999999</v>
      </c>
      <c r="N954" s="1">
        <v>3336</v>
      </c>
      <c r="O954" s="1">
        <v>1610.22396</v>
      </c>
      <c r="P954" s="1">
        <v>1305</v>
      </c>
      <c r="Q954" s="1">
        <v>928.99200000000008</v>
      </c>
      <c r="R954" s="1">
        <v>2555.9253900000008</v>
      </c>
      <c r="S954" s="1">
        <v>2813</v>
      </c>
      <c r="T954" s="1">
        <v>2387</v>
      </c>
      <c r="U954" s="1">
        <v>406</v>
      </c>
      <c r="V954" s="1">
        <v>1852</v>
      </c>
      <c r="W954" s="1">
        <v>1741</v>
      </c>
      <c r="X954" s="1">
        <v>2484.3916287593752</v>
      </c>
      <c r="Y954" s="1">
        <v>15051.245000000001</v>
      </c>
      <c r="Z954" s="1">
        <v>3007.8890000000001</v>
      </c>
      <c r="AA954" s="1">
        <v>9840.4491100648829</v>
      </c>
      <c r="AB954" s="1">
        <v>554.11026097936065</v>
      </c>
      <c r="AC954" s="1">
        <v>2045</v>
      </c>
      <c r="AD954" s="1">
        <v>1518.095</v>
      </c>
      <c r="AE954" s="1">
        <v>3502.6784589565209</v>
      </c>
      <c r="AF954" s="1">
        <v>6386.9897785615904</v>
      </c>
      <c r="AG954" s="1">
        <v>39137</v>
      </c>
      <c r="AH954" s="1">
        <v>3724.422150000004</v>
      </c>
      <c r="AI954" s="1">
        <v>971</v>
      </c>
      <c r="AJ954" s="1">
        <v>3832.3120711764709</v>
      </c>
      <c r="AK954" s="1">
        <v>2239</v>
      </c>
      <c r="AL954" s="1">
        <v>124358.65625</v>
      </c>
      <c r="AM954" s="1">
        <v>102489.1875</v>
      </c>
      <c r="AN954" s="1">
        <v>21869.46484375</v>
      </c>
      <c r="AO954" t="s">
        <v>13764</v>
      </c>
    </row>
    <row r="955" spans="1:41" x14ac:dyDescent="0.25">
      <c r="A955" s="1">
        <v>2015</v>
      </c>
      <c r="B955" t="s">
        <v>828</v>
      </c>
      <c r="C955" t="s">
        <v>6995</v>
      </c>
      <c r="D955" t="s">
        <v>7191</v>
      </c>
      <c r="E955" t="s">
        <v>7481</v>
      </c>
      <c r="F955" t="s">
        <v>8743</v>
      </c>
      <c r="G955" t="s">
        <v>10919</v>
      </c>
      <c r="H955" t="s">
        <v>12635</v>
      </c>
      <c r="I955" s="1">
        <v>15405.2880859375</v>
      </c>
      <c r="J955" s="1">
        <v>26312.2109375</v>
      </c>
      <c r="K955" s="1">
        <v>3452.827392578125</v>
      </c>
      <c r="L955" s="1">
        <v>3951.06689453125</v>
      </c>
      <c r="M955" s="1">
        <v>12685.8837890625</v>
      </c>
      <c r="N955" s="1">
        <v>10165.77734375</v>
      </c>
      <c r="O955" s="1">
        <v>8753.708984375</v>
      </c>
      <c r="P955" s="1">
        <v>11846.5126953125</v>
      </c>
      <c r="Q955" s="1">
        <v>4638.017578125</v>
      </c>
      <c r="R955" s="1">
        <v>8893.59375</v>
      </c>
      <c r="S955" s="1">
        <v>13553.162109375</v>
      </c>
      <c r="T955" s="1">
        <v>13916.2255859375</v>
      </c>
      <c r="U955" s="1">
        <v>2123.58203125</v>
      </c>
      <c r="V955" s="1">
        <v>10942.6162109375</v>
      </c>
      <c r="W955" s="1">
        <v>5065.61328125</v>
      </c>
      <c r="X955" s="1">
        <v>17529.234375</v>
      </c>
      <c r="Y955" s="1">
        <v>56650.4453125</v>
      </c>
      <c r="Z955" s="1">
        <v>8926.4765625</v>
      </c>
      <c r="AA955" s="1">
        <v>73014.4765625</v>
      </c>
      <c r="AB955" s="1">
        <v>2864.825927734375</v>
      </c>
      <c r="AC955" s="1">
        <v>11214.5654296875</v>
      </c>
      <c r="AD955" s="1">
        <v>16064.5595703125</v>
      </c>
      <c r="AE955" s="1">
        <v>14525.197265625</v>
      </c>
      <c r="AF955" s="1">
        <v>39168.3125</v>
      </c>
      <c r="AG955" s="1">
        <v>125038.7265625</v>
      </c>
      <c r="AH955" s="1">
        <v>19903.287109375</v>
      </c>
      <c r="AI955" s="1">
        <v>5842.4521484375</v>
      </c>
      <c r="AJ955" s="1">
        <v>28483.123046875</v>
      </c>
      <c r="AK955" s="1">
        <v>10662.865234375</v>
      </c>
      <c r="AL955" s="1">
        <v>581594.5625</v>
      </c>
      <c r="AM955" s="1">
        <v>451299.96875</v>
      </c>
      <c r="AN955" s="1">
        <v>130294.65625</v>
      </c>
      <c r="AO955" t="s">
        <v>13765</v>
      </c>
    </row>
    <row r="956" spans="1:41" x14ac:dyDescent="0.25">
      <c r="A956" s="1">
        <v>2015</v>
      </c>
      <c r="B956" t="s">
        <v>828</v>
      </c>
      <c r="C956" t="s">
        <v>6995</v>
      </c>
      <c r="D956" t="s">
        <v>7191</v>
      </c>
      <c r="E956" t="s">
        <v>7481</v>
      </c>
      <c r="F956" t="s">
        <v>8743</v>
      </c>
      <c r="G956" t="s">
        <v>10920</v>
      </c>
      <c r="H956" t="s">
        <v>12635</v>
      </c>
      <c r="I956" s="1">
        <v>13822.025960000001</v>
      </c>
      <c r="J956" s="1">
        <v>23608</v>
      </c>
      <c r="K956" s="1">
        <v>3097.9666549208118</v>
      </c>
      <c r="L956" s="1">
        <v>3545</v>
      </c>
      <c r="M956" s="1">
        <v>11382.10564</v>
      </c>
      <c r="N956" s="1">
        <v>9121</v>
      </c>
      <c r="O956" s="1">
        <v>7854.0554200000006</v>
      </c>
      <c r="P956" s="1">
        <v>10629</v>
      </c>
      <c r="Q956" s="1">
        <v>4161.3500000000004</v>
      </c>
      <c r="R956" s="1">
        <v>7979.563466687965</v>
      </c>
      <c r="S956" s="1">
        <v>12160.25</v>
      </c>
      <c r="T956" s="1">
        <v>12486</v>
      </c>
      <c r="U956" s="1">
        <v>1905.33314</v>
      </c>
      <c r="V956" s="1">
        <v>9818</v>
      </c>
      <c r="W956" s="1">
        <v>4545</v>
      </c>
      <c r="X956" s="1">
        <v>15727.686125800359</v>
      </c>
      <c r="Y956" s="1">
        <v>50828.255000000012</v>
      </c>
      <c r="Z956" s="1">
        <v>8009.0670000000009</v>
      </c>
      <c r="AA956" s="1">
        <v>65510.486778504099</v>
      </c>
      <c r="AB956" s="1">
        <v>2570.396503787862</v>
      </c>
      <c r="AC956" s="1">
        <v>10062</v>
      </c>
      <c r="AD956" s="1">
        <v>14413.540999999999</v>
      </c>
      <c r="AE956" s="1">
        <v>13032.385186707919</v>
      </c>
      <c r="AF956" s="1">
        <v>35142.829238561593</v>
      </c>
      <c r="AG956" s="1">
        <v>112188</v>
      </c>
      <c r="AH956" s="1">
        <v>17857.74745000001</v>
      </c>
      <c r="AI956" s="1">
        <v>5242</v>
      </c>
      <c r="AJ956" s="1">
        <v>25555.800360000001</v>
      </c>
      <c r="AK956" s="1">
        <v>9567</v>
      </c>
      <c r="AL956" s="1">
        <v>521821.875</v>
      </c>
      <c r="AM956" s="1">
        <v>404918.125</v>
      </c>
      <c r="AN956" s="1">
        <v>116903.75</v>
      </c>
      <c r="AO956" t="s">
        <v>13766</v>
      </c>
    </row>
    <row r="957" spans="1:41" x14ac:dyDescent="0.25">
      <c r="A957" s="1">
        <v>2015</v>
      </c>
      <c r="B957" t="s">
        <v>828</v>
      </c>
      <c r="C957" t="s">
        <v>6995</v>
      </c>
      <c r="D957" t="s">
        <v>7191</v>
      </c>
      <c r="E957" t="s">
        <v>7482</v>
      </c>
      <c r="F957" t="s">
        <v>8744</v>
      </c>
      <c r="G957" t="s">
        <v>10921</v>
      </c>
      <c r="H957" t="s">
        <v>12635</v>
      </c>
      <c r="I957" s="1">
        <v>191.9329833984375</v>
      </c>
      <c r="J957" s="1">
        <v>4033.543212890625</v>
      </c>
      <c r="K957" s="1">
        <v>156.9212646484375</v>
      </c>
      <c r="L957" s="1">
        <v>824.7642822265625</v>
      </c>
      <c r="M957" s="1">
        <v>1185.2279052734375</v>
      </c>
      <c r="N957" s="1">
        <v>337.70755004882813</v>
      </c>
      <c r="O957" s="1">
        <v>1066.5556640625</v>
      </c>
      <c r="P957" s="1">
        <v>1092.25537109375</v>
      </c>
      <c r="Q957" s="1">
        <v>3.0493988990783691</v>
      </c>
      <c r="R957" s="1">
        <v>490.51303100585938</v>
      </c>
      <c r="S957" s="1">
        <v>989.7171630859375</v>
      </c>
      <c r="T957" s="1">
        <v>2531.134765625</v>
      </c>
      <c r="U957" s="1">
        <v>65.298103332519531</v>
      </c>
      <c r="V957" s="1">
        <v>959.6243896484375</v>
      </c>
      <c r="W957" s="1">
        <v>310.95843505859375</v>
      </c>
      <c r="X957" s="1">
        <v>2042.9635009765625</v>
      </c>
      <c r="Y957" s="1">
        <v>3257.55712890625</v>
      </c>
      <c r="Z957" s="1">
        <v>1328.0968017578125</v>
      </c>
      <c r="AA957" s="1">
        <v>5582.423828125</v>
      </c>
      <c r="AB957" s="1">
        <v>158.67898559570313</v>
      </c>
      <c r="AC957" s="1">
        <v>920.61529541015625</v>
      </c>
      <c r="AD957" s="1">
        <v>1717.7042236328125</v>
      </c>
      <c r="AE957" s="1">
        <v>2315.892333984375</v>
      </c>
      <c r="AF957" s="1">
        <v>1310.9893798828125</v>
      </c>
      <c r="AG957" s="1">
        <v>4093.728759765625</v>
      </c>
      <c r="AH957" s="1">
        <v>1212.54736328125</v>
      </c>
      <c r="AI957" s="1">
        <v>494.85858154296875</v>
      </c>
      <c r="AJ957" s="1">
        <v>1247.26123046875</v>
      </c>
      <c r="AK957" s="1">
        <v>672.07147216796875</v>
      </c>
      <c r="AL957" s="1">
        <v>40594.59375</v>
      </c>
      <c r="AM957" s="1">
        <v>28055.25390625</v>
      </c>
      <c r="AN957" s="1">
        <v>12539.337890625</v>
      </c>
      <c r="AO957" t="s">
        <v>13767</v>
      </c>
    </row>
    <row r="958" spans="1:41" x14ac:dyDescent="0.25">
      <c r="A958" s="1">
        <v>2015</v>
      </c>
      <c r="B958" t="s">
        <v>828</v>
      </c>
      <c r="C958" t="s">
        <v>6995</v>
      </c>
      <c r="D958" t="s">
        <v>7191</v>
      </c>
      <c r="E958" t="s">
        <v>7482</v>
      </c>
      <c r="F958" t="s">
        <v>8744</v>
      </c>
      <c r="G958" t="s">
        <v>10922</v>
      </c>
      <c r="H958" t="s">
        <v>12635</v>
      </c>
      <c r="I958" s="1">
        <v>172.20726999999999</v>
      </c>
      <c r="J958" s="1">
        <v>3619</v>
      </c>
      <c r="K958" s="1">
        <v>140.79383780580031</v>
      </c>
      <c r="L958" s="1">
        <v>740</v>
      </c>
      <c r="M958" s="1">
        <v>1063.4172799999999</v>
      </c>
      <c r="N958" s="1">
        <v>303</v>
      </c>
      <c r="O958" s="1">
        <v>956.94150000000002</v>
      </c>
      <c r="P958" s="1">
        <v>980</v>
      </c>
      <c r="Q958" s="1">
        <v>2.7360000000000002</v>
      </c>
      <c r="R958" s="1">
        <v>440.10105717534128</v>
      </c>
      <c r="S958" s="1">
        <v>888</v>
      </c>
      <c r="T958" s="1">
        <v>2271</v>
      </c>
      <c r="U958" s="1">
        <v>58.587159999999997</v>
      </c>
      <c r="V958" s="1">
        <v>861</v>
      </c>
      <c r="W958" s="1">
        <v>279</v>
      </c>
      <c r="X958" s="1">
        <v>1833</v>
      </c>
      <c r="Y958" s="1">
        <v>2922.7649999999999</v>
      </c>
      <c r="Z958" s="1">
        <v>1191.6030000000001</v>
      </c>
      <c r="AA958" s="1">
        <v>5008.6959000000006</v>
      </c>
      <c r="AB958" s="1">
        <v>142.37091133105801</v>
      </c>
      <c r="AC958" s="1">
        <v>826</v>
      </c>
      <c r="AD958" s="1">
        <v>1541.1690000000001</v>
      </c>
      <c r="AE958" s="1">
        <v>2077.8789999999999</v>
      </c>
      <c r="AF958" s="1">
        <v>1176.25377</v>
      </c>
      <c r="AG958" s="1">
        <v>3673</v>
      </c>
      <c r="AH958" s="1">
        <v>1087.929038417878</v>
      </c>
      <c r="AI958" s="1">
        <v>444</v>
      </c>
      <c r="AJ958" s="1">
        <v>1119.0753</v>
      </c>
      <c r="AK958" s="1">
        <v>603</v>
      </c>
      <c r="AL958" s="1">
        <v>36422.52734375</v>
      </c>
      <c r="AM958" s="1">
        <v>25171.904296875</v>
      </c>
      <c r="AN958" s="1">
        <v>11250.62109375</v>
      </c>
      <c r="AO958" t="s">
        <v>13768</v>
      </c>
    </row>
    <row r="959" spans="1:41" x14ac:dyDescent="0.25">
      <c r="A959" s="1">
        <v>2015</v>
      </c>
      <c r="B959" t="s">
        <v>828</v>
      </c>
      <c r="C959" t="s">
        <v>6996</v>
      </c>
      <c r="D959" t="s">
        <v>7192</v>
      </c>
      <c r="E959" t="s">
        <v>7483</v>
      </c>
      <c r="F959" t="s">
        <v>8745</v>
      </c>
      <c r="G959" t="s">
        <v>10923</v>
      </c>
      <c r="H959" t="s">
        <v>12635</v>
      </c>
      <c r="I959" s="1">
        <v>11035.64453125</v>
      </c>
      <c r="J959" s="1">
        <v>15573.6826171875</v>
      </c>
      <c r="K959" s="1">
        <v>1733.81884765625</v>
      </c>
      <c r="L959" s="1">
        <v>186.48289489746094</v>
      </c>
      <c r="M959" s="1">
        <v>10427.8173828125</v>
      </c>
      <c r="N959" s="1">
        <v>16740.970703125</v>
      </c>
      <c r="O959" s="1">
        <v>1415.8134765625</v>
      </c>
      <c r="P959" s="1">
        <v>8542.8046875</v>
      </c>
      <c r="Q959" s="1">
        <v>10145.5908203125</v>
      </c>
      <c r="R959" s="1">
        <v>7540.5078125</v>
      </c>
      <c r="S959" s="1"/>
      <c r="T959" s="1"/>
      <c r="U959" s="1">
        <v>0</v>
      </c>
      <c r="V959" s="1"/>
      <c r="W959" s="1">
        <v>4675.0556640625</v>
      </c>
      <c r="X959" s="1">
        <v>11315.2626953125</v>
      </c>
      <c r="Y959" s="1">
        <v>21475.041015625</v>
      </c>
      <c r="Z959" s="1">
        <v>6694.5</v>
      </c>
      <c r="AA959" s="1">
        <v>0</v>
      </c>
      <c r="AB959" s="1"/>
      <c r="AC959" s="1">
        <v>9074.9462890625</v>
      </c>
      <c r="AD959" s="1">
        <v>29655.34765625</v>
      </c>
      <c r="AE959" s="1">
        <v>6519.81982421875</v>
      </c>
      <c r="AF959" s="1">
        <v>30108.7265625</v>
      </c>
      <c r="AG959" s="1">
        <v>0</v>
      </c>
      <c r="AH959" s="1">
        <v>0</v>
      </c>
      <c r="AI959" s="1">
        <v>5861.228515625</v>
      </c>
      <c r="AJ959" s="1">
        <v>281.34405517578125</v>
      </c>
      <c r="AK959" s="1">
        <v>2359.36279296875</v>
      </c>
      <c r="AL959" s="1">
        <v>211363.75</v>
      </c>
      <c r="AM959" s="1">
        <v>143920.0625</v>
      </c>
      <c r="AN959" s="1">
        <v>67443.703125</v>
      </c>
      <c r="AO959" t="s">
        <v>13769</v>
      </c>
    </row>
    <row r="960" spans="1:41" x14ac:dyDescent="0.25">
      <c r="A960" s="1">
        <v>2015</v>
      </c>
      <c r="B960" t="s">
        <v>828</v>
      </c>
      <c r="C960" t="s">
        <v>6996</v>
      </c>
      <c r="D960" t="s">
        <v>7192</v>
      </c>
      <c r="E960" t="s">
        <v>7483</v>
      </c>
      <c r="F960" t="s">
        <v>8745</v>
      </c>
      <c r="G960" t="s">
        <v>10924</v>
      </c>
      <c r="H960" t="s">
        <v>12635</v>
      </c>
      <c r="I960" s="1">
        <v>9350.08984375</v>
      </c>
      <c r="J960" s="1">
        <v>13195</v>
      </c>
      <c r="K960" s="1">
        <v>1469</v>
      </c>
      <c r="L960" s="1">
        <v>158</v>
      </c>
      <c r="M960" s="1">
        <v>8835.1005859375</v>
      </c>
      <c r="N960" s="1">
        <v>14184</v>
      </c>
      <c r="O960" s="1">
        <v>1199.56591796875</v>
      </c>
      <c r="P960" s="1">
        <v>7238</v>
      </c>
      <c r="Q960" s="1">
        <v>8595.98046875</v>
      </c>
      <c r="R960" s="1">
        <v>6388.791015625</v>
      </c>
      <c r="S960" s="1"/>
      <c r="T960" s="1"/>
      <c r="U960" s="1">
        <v>0</v>
      </c>
      <c r="V960" s="1"/>
      <c r="W960" s="1">
        <v>3961</v>
      </c>
      <c r="X960" s="1">
        <v>9587</v>
      </c>
      <c r="Y960" s="1">
        <v>18195</v>
      </c>
      <c r="Z960" s="1">
        <v>5672</v>
      </c>
      <c r="AA960" s="1">
        <v>0</v>
      </c>
      <c r="AB960" s="1"/>
      <c r="AC960" s="1">
        <v>7688.86328125</v>
      </c>
      <c r="AD960" s="1">
        <v>25125.869140625</v>
      </c>
      <c r="AE960" s="1">
        <v>5524</v>
      </c>
      <c r="AF960" s="1">
        <v>25510</v>
      </c>
      <c r="AG960" s="1">
        <v>0</v>
      </c>
      <c r="AH960" s="1">
        <v>0</v>
      </c>
      <c r="AI960" s="1">
        <v>4966</v>
      </c>
      <c r="AJ960" s="1">
        <v>238.372314453125</v>
      </c>
      <c r="AK960" s="1">
        <v>1999</v>
      </c>
      <c r="AL960" s="1">
        <v>179080.640625</v>
      </c>
      <c r="AM960" s="1">
        <v>121938.09375</v>
      </c>
      <c r="AN960" s="1">
        <v>57142.53515625</v>
      </c>
      <c r="AO960" t="s">
        <v>13770</v>
      </c>
    </row>
    <row r="961" spans="1:41" x14ac:dyDescent="0.25">
      <c r="A961" s="1">
        <v>2015</v>
      </c>
      <c r="B961" t="s">
        <v>828</v>
      </c>
      <c r="C961" t="s">
        <v>6996</v>
      </c>
      <c r="D961" t="s">
        <v>7192</v>
      </c>
      <c r="E961" t="s">
        <v>7483</v>
      </c>
      <c r="F961" t="s">
        <v>8746</v>
      </c>
      <c r="G961" t="s">
        <v>10925</v>
      </c>
      <c r="H961" t="s">
        <v>12635</v>
      </c>
      <c r="I961" s="1"/>
      <c r="J961" s="1">
        <v>0</v>
      </c>
      <c r="K961" s="1"/>
      <c r="L961" s="1"/>
      <c r="M961" s="1"/>
      <c r="N961" s="1"/>
      <c r="O961" s="1">
        <v>0</v>
      </c>
      <c r="P961" s="1"/>
      <c r="Q961" s="1">
        <v>8.0688018798828125</v>
      </c>
      <c r="R961" s="1">
        <v>40.097072601318359</v>
      </c>
      <c r="S961" s="1"/>
      <c r="T961" s="1"/>
      <c r="U961" s="1"/>
      <c r="V961" s="1"/>
      <c r="W961" s="1"/>
      <c r="X961" s="1"/>
      <c r="Y961" s="1">
        <v>64.983642578125</v>
      </c>
      <c r="Z961" s="1">
        <v>138.63175964355469</v>
      </c>
      <c r="AA961" s="1">
        <v>0</v>
      </c>
      <c r="AB961" s="1"/>
      <c r="AC961" s="1"/>
      <c r="AD961" s="1">
        <v>34.657939910888672</v>
      </c>
      <c r="AE961" s="1">
        <v>0</v>
      </c>
      <c r="AF961" s="1"/>
      <c r="AG961" s="1">
        <v>0</v>
      </c>
      <c r="AH961" s="1">
        <v>0</v>
      </c>
      <c r="AI961" s="1"/>
      <c r="AJ961" s="1">
        <v>0</v>
      </c>
      <c r="AK961" s="1"/>
      <c r="AL961" s="1">
        <v>286.439208984375</v>
      </c>
      <c r="AM961" s="1">
        <v>251.78128051757813</v>
      </c>
      <c r="AN961" s="1">
        <v>34.657939910888672</v>
      </c>
      <c r="AO961" t="s">
        <v>13771</v>
      </c>
    </row>
    <row r="962" spans="1:41" x14ac:dyDescent="0.25">
      <c r="A962" s="1">
        <v>2015</v>
      </c>
      <c r="B962" t="s">
        <v>828</v>
      </c>
      <c r="C962" t="s">
        <v>6996</v>
      </c>
      <c r="D962" t="s">
        <v>7192</v>
      </c>
      <c r="E962" t="s">
        <v>7483</v>
      </c>
      <c r="F962" t="s">
        <v>8746</v>
      </c>
      <c r="G962" t="s">
        <v>10926</v>
      </c>
      <c r="H962" t="s">
        <v>12635</v>
      </c>
      <c r="I962" s="1"/>
      <c r="J962" s="1">
        <v>0</v>
      </c>
      <c r="K962" s="1"/>
      <c r="L962" s="1"/>
      <c r="M962" s="1"/>
      <c r="N962" s="1"/>
      <c r="O962" s="1">
        <v>0</v>
      </c>
      <c r="P962" s="1"/>
      <c r="Q962" s="1">
        <v>7.4499998092651367</v>
      </c>
      <c r="R962" s="1">
        <v>37.021999359130859</v>
      </c>
      <c r="S962" s="1"/>
      <c r="T962" s="1"/>
      <c r="U962" s="1"/>
      <c r="V962" s="1"/>
      <c r="W962" s="1"/>
      <c r="X962" s="1"/>
      <c r="Y962" s="1">
        <v>60</v>
      </c>
      <c r="Z962" s="1">
        <v>128</v>
      </c>
      <c r="AA962" s="1">
        <v>0</v>
      </c>
      <c r="AB962" s="1"/>
      <c r="AC962" s="1"/>
      <c r="AD962" s="1">
        <v>32</v>
      </c>
      <c r="AE962" s="1">
        <v>0</v>
      </c>
      <c r="AF962" s="1"/>
      <c r="AG962" s="1">
        <v>0</v>
      </c>
      <c r="AH962" s="1">
        <v>0</v>
      </c>
      <c r="AI962" s="1"/>
      <c r="AJ962" s="1">
        <v>0</v>
      </c>
      <c r="AK962" s="1"/>
      <c r="AL962" s="1">
        <v>264.47198486328125</v>
      </c>
      <c r="AM962" s="1">
        <v>232.47200012207031</v>
      </c>
      <c r="AN962" s="1">
        <v>32</v>
      </c>
      <c r="AO962" t="s">
        <v>13772</v>
      </c>
    </row>
    <row r="963" spans="1:41" x14ac:dyDescent="0.25">
      <c r="A963" s="1">
        <v>2015</v>
      </c>
      <c r="B963" t="s">
        <v>828</v>
      </c>
      <c r="C963" t="s">
        <v>6996</v>
      </c>
      <c r="D963" t="s">
        <v>7192</v>
      </c>
      <c r="E963" t="s">
        <v>7483</v>
      </c>
      <c r="F963" t="s">
        <v>8747</v>
      </c>
      <c r="G963" t="s">
        <v>10927</v>
      </c>
      <c r="H963" t="s">
        <v>12635</v>
      </c>
      <c r="I963" s="1">
        <v>6243.05126953125</v>
      </c>
      <c r="J963" s="1">
        <v>22884.98046875</v>
      </c>
      <c r="K963" s="1">
        <v>2206.073974609375</v>
      </c>
      <c r="L963" s="1">
        <v>2285.9345703125</v>
      </c>
      <c r="M963" s="1">
        <v>3546.10498046875</v>
      </c>
      <c r="N963" s="1">
        <v>3965.836669921875</v>
      </c>
      <c r="O963" s="1">
        <v>7403.2841796875</v>
      </c>
      <c r="P963" s="1">
        <v>5940.5322265625</v>
      </c>
      <c r="Q963" s="1">
        <v>3405.018310546875</v>
      </c>
      <c r="R963" s="1">
        <v>2907.465087890625</v>
      </c>
      <c r="S963" s="1">
        <v>35.665481567382813</v>
      </c>
      <c r="T963" s="1">
        <v>37.894577026367188</v>
      </c>
      <c r="U963" s="1">
        <v>218.45108032226563</v>
      </c>
      <c r="V963" s="1"/>
      <c r="W963" s="1">
        <v>1222.6573486328125</v>
      </c>
      <c r="X963" s="1">
        <v>10854.56640625</v>
      </c>
      <c r="Y963" s="1">
        <v>13478.208984375</v>
      </c>
      <c r="Z963" s="1">
        <v>7224.4892578125</v>
      </c>
      <c r="AA963" s="1">
        <v>0</v>
      </c>
      <c r="AB963" s="1"/>
      <c r="AC963" s="1">
        <v>2056.482666015625</v>
      </c>
      <c r="AD963" s="1">
        <v>14910.697265625</v>
      </c>
      <c r="AE963" s="1">
        <v>7697.05712890625</v>
      </c>
      <c r="AF963" s="1">
        <v>13902.8515625</v>
      </c>
      <c r="AG963" s="1">
        <v>13984.212890625</v>
      </c>
      <c r="AH963" s="1">
        <v>0</v>
      </c>
      <c r="AI963" s="1">
        <v>3021.53515625</v>
      </c>
      <c r="AJ963" s="1">
        <v>13731.8037109375</v>
      </c>
      <c r="AK963" s="1">
        <v>9208.3818359375</v>
      </c>
      <c r="AL963" s="1">
        <v>172373.234375</v>
      </c>
      <c r="AM963" s="1">
        <v>119926.375</v>
      </c>
      <c r="AN963" s="1">
        <v>52446.86328125</v>
      </c>
      <c r="AO963" t="s">
        <v>13773</v>
      </c>
    </row>
    <row r="964" spans="1:41" x14ac:dyDescent="0.25">
      <c r="A964" s="1">
        <v>2015</v>
      </c>
      <c r="B964" t="s">
        <v>828</v>
      </c>
      <c r="C964" t="s">
        <v>6996</v>
      </c>
      <c r="D964" t="s">
        <v>7192</v>
      </c>
      <c r="E964" t="s">
        <v>7483</v>
      </c>
      <c r="F964" t="s">
        <v>8747</v>
      </c>
      <c r="G964" t="s">
        <v>10928</v>
      </c>
      <c r="H964" t="s">
        <v>12635</v>
      </c>
      <c r="I964" s="1">
        <v>5601.42822265625</v>
      </c>
      <c r="J964" s="1">
        <v>20533</v>
      </c>
      <c r="K964" s="1">
        <v>1979.346923828125</v>
      </c>
      <c r="L964" s="1">
        <v>2051</v>
      </c>
      <c r="M964" s="1">
        <v>3181.65771484375</v>
      </c>
      <c r="N964" s="1">
        <v>3558.251953125</v>
      </c>
      <c r="O964" s="1">
        <v>6642.41943359375</v>
      </c>
      <c r="P964" s="1">
        <v>5330</v>
      </c>
      <c r="Q964" s="1">
        <v>3055.071044921875</v>
      </c>
      <c r="R964" s="1">
        <v>2608.6533203125</v>
      </c>
      <c r="S964" s="1">
        <v>32</v>
      </c>
      <c r="T964" s="1">
        <v>34</v>
      </c>
      <c r="U964" s="1">
        <v>196</v>
      </c>
      <c r="V964" s="1"/>
      <c r="W964" s="1">
        <v>1097</v>
      </c>
      <c r="X964" s="1">
        <v>9739</v>
      </c>
      <c r="Y964" s="1">
        <v>12093</v>
      </c>
      <c r="Z964" s="1">
        <v>6482</v>
      </c>
      <c r="AA964" s="1">
        <v>0</v>
      </c>
      <c r="AB964" s="1"/>
      <c r="AC964" s="1">
        <v>1845.1297607421875</v>
      </c>
      <c r="AD964" s="1">
        <v>13378.265625</v>
      </c>
      <c r="AE964" s="1">
        <v>6906</v>
      </c>
      <c r="AF964" s="1">
        <v>12474</v>
      </c>
      <c r="AG964" s="1">
        <v>12547</v>
      </c>
      <c r="AH964" s="1">
        <v>0</v>
      </c>
      <c r="AI964" s="1">
        <v>2711</v>
      </c>
      <c r="AJ964" s="1">
        <v>12320.5322265625</v>
      </c>
      <c r="AK964" s="1">
        <v>8262</v>
      </c>
      <c r="AL964" s="1">
        <v>154657.75</v>
      </c>
      <c r="AM964" s="1">
        <v>107601.0625</v>
      </c>
      <c r="AN964" s="1">
        <v>47056.6875</v>
      </c>
      <c r="AO964" t="s">
        <v>13774</v>
      </c>
    </row>
    <row r="965" spans="1:41" x14ac:dyDescent="0.25">
      <c r="A965" s="1">
        <v>2015</v>
      </c>
      <c r="B965" t="s">
        <v>828</v>
      </c>
      <c r="C965" t="s">
        <v>6996</v>
      </c>
      <c r="D965" t="s">
        <v>7192</v>
      </c>
      <c r="E965" t="s">
        <v>7483</v>
      </c>
      <c r="F965" t="s">
        <v>8748</v>
      </c>
      <c r="G965" t="s">
        <v>10929</v>
      </c>
      <c r="H965" t="s">
        <v>12635</v>
      </c>
      <c r="I965" s="1"/>
      <c r="J965" s="1">
        <v>0</v>
      </c>
      <c r="K965" s="1"/>
      <c r="L965" s="1"/>
      <c r="M965" s="1"/>
      <c r="N965" s="1"/>
      <c r="O965" s="1">
        <v>0</v>
      </c>
      <c r="P965" s="1"/>
      <c r="Q965" s="1"/>
      <c r="R965" s="1">
        <v>-603.2647705078125</v>
      </c>
      <c r="S965" s="1"/>
      <c r="T965" s="1"/>
      <c r="U965" s="1"/>
      <c r="V965" s="1"/>
      <c r="W965" s="1"/>
      <c r="X965" s="1"/>
      <c r="Y965" s="1"/>
      <c r="Z965" s="1">
        <v>10313.986328125</v>
      </c>
      <c r="AA965" s="1">
        <v>207.94764709472656</v>
      </c>
      <c r="AB965" s="1"/>
      <c r="AC965" s="1"/>
      <c r="AD965" s="1">
        <v>0</v>
      </c>
      <c r="AE965" s="1">
        <v>80.146484375</v>
      </c>
      <c r="AF965" s="1"/>
      <c r="AG965" s="1">
        <v>0</v>
      </c>
      <c r="AH965" s="1">
        <v>0</v>
      </c>
      <c r="AI965" s="1"/>
      <c r="AJ965" s="1">
        <v>0</v>
      </c>
      <c r="AK965" s="1">
        <v>326.00125122070313</v>
      </c>
      <c r="AL965" s="1">
        <v>10324.81640625</v>
      </c>
      <c r="AM965" s="1">
        <v>9998.8154296875</v>
      </c>
      <c r="AN965" s="1">
        <v>326.00125122070313</v>
      </c>
      <c r="AO965" t="s">
        <v>13775</v>
      </c>
    </row>
    <row r="966" spans="1:41" x14ac:dyDescent="0.25">
      <c r="A966" s="1">
        <v>2015</v>
      </c>
      <c r="B966" t="s">
        <v>828</v>
      </c>
      <c r="C966" t="s">
        <v>6996</v>
      </c>
      <c r="D966" t="s">
        <v>7192</v>
      </c>
      <c r="E966" t="s">
        <v>7483</v>
      </c>
      <c r="F966" t="s">
        <v>8748</v>
      </c>
      <c r="G966" t="s">
        <v>10930</v>
      </c>
      <c r="H966" t="s">
        <v>12635</v>
      </c>
      <c r="I966" s="1"/>
      <c r="J966" s="1">
        <v>0</v>
      </c>
      <c r="K966" s="1"/>
      <c r="L966" s="1"/>
      <c r="M966" s="1"/>
      <c r="N966" s="1"/>
      <c r="O966" s="1">
        <v>0</v>
      </c>
      <c r="P966" s="1"/>
      <c r="Q966" s="1"/>
      <c r="R966" s="1">
        <v>-557</v>
      </c>
      <c r="S966" s="1"/>
      <c r="T966" s="1"/>
      <c r="U966" s="1"/>
      <c r="V966" s="1"/>
      <c r="W966" s="1"/>
      <c r="X966" s="1"/>
      <c r="Y966" s="1"/>
      <c r="Z966" s="1">
        <v>9523</v>
      </c>
      <c r="AA966" s="1">
        <v>192</v>
      </c>
      <c r="AB966" s="1"/>
      <c r="AC966" s="1"/>
      <c r="AD966" s="1">
        <v>0</v>
      </c>
      <c r="AE966" s="1">
        <v>74</v>
      </c>
      <c r="AF966" s="1"/>
      <c r="AG966" s="1">
        <v>0</v>
      </c>
      <c r="AH966" s="1">
        <v>0</v>
      </c>
      <c r="AI966" s="1"/>
      <c r="AJ966" s="1">
        <v>0</v>
      </c>
      <c r="AK966" s="1">
        <v>301</v>
      </c>
      <c r="AL966" s="1">
        <v>9533</v>
      </c>
      <c r="AM966" s="1">
        <v>9232</v>
      </c>
      <c r="AN966" s="1">
        <v>301</v>
      </c>
      <c r="AO966" t="s">
        <v>13776</v>
      </c>
    </row>
    <row r="967" spans="1:41" x14ac:dyDescent="0.25">
      <c r="A967" s="1">
        <v>2015</v>
      </c>
      <c r="B967" t="s">
        <v>828</v>
      </c>
      <c r="C967" t="s">
        <v>6996</v>
      </c>
      <c r="D967" t="s">
        <v>7192</v>
      </c>
      <c r="E967" t="s">
        <v>7483</v>
      </c>
      <c r="F967" t="s">
        <v>8749</v>
      </c>
      <c r="G967" t="s">
        <v>10931</v>
      </c>
      <c r="H967" t="s">
        <v>12635</v>
      </c>
      <c r="I967" s="1"/>
      <c r="J967" s="1">
        <v>99.641578674316406</v>
      </c>
      <c r="K967" s="1">
        <v>1322.4171142578125</v>
      </c>
      <c r="L967" s="1"/>
      <c r="M967" s="1"/>
      <c r="N967" s="1"/>
      <c r="O967" s="1">
        <v>192.68209838867188</v>
      </c>
      <c r="P967" s="1">
        <v>320.83206176757813</v>
      </c>
      <c r="Q967" s="1">
        <v>0</v>
      </c>
      <c r="R967" s="1">
        <v>0</v>
      </c>
      <c r="S967" s="1"/>
      <c r="T967" s="1"/>
      <c r="U967" s="1">
        <v>6.4983639717102051</v>
      </c>
      <c r="V967" s="1">
        <v>68.297836303710938</v>
      </c>
      <c r="W967" s="1">
        <v>-752.7271728515625</v>
      </c>
      <c r="X967" s="1"/>
      <c r="Y967" s="1">
        <v>150.54542541503906</v>
      </c>
      <c r="Z967" s="1">
        <v>0</v>
      </c>
      <c r="AA967" s="1">
        <v>0</v>
      </c>
      <c r="AB967" s="1"/>
      <c r="AC967" s="1">
        <v>63.104290008544922</v>
      </c>
      <c r="AD967" s="1">
        <v>0</v>
      </c>
      <c r="AE967" s="1">
        <v>113.72136688232422</v>
      </c>
      <c r="AF967" s="1"/>
      <c r="AG967" s="1">
        <v>0</v>
      </c>
      <c r="AH967" s="1">
        <v>0</v>
      </c>
      <c r="AI967" s="1">
        <v>0</v>
      </c>
      <c r="AJ967" s="1">
        <v>0</v>
      </c>
      <c r="AK967" s="1"/>
      <c r="AL967" s="1">
        <v>1585.012939453125</v>
      </c>
      <c r="AM967" s="1">
        <v>822.64093017578125</v>
      </c>
      <c r="AN967" s="1">
        <v>762.3720703125</v>
      </c>
      <c r="AO967" t="s">
        <v>13777</v>
      </c>
    </row>
    <row r="968" spans="1:41" x14ac:dyDescent="0.25">
      <c r="A968" s="1">
        <v>2015</v>
      </c>
      <c r="B968" t="s">
        <v>828</v>
      </c>
      <c r="C968" t="s">
        <v>6996</v>
      </c>
      <c r="D968" t="s">
        <v>7192</v>
      </c>
      <c r="E968" t="s">
        <v>7483</v>
      </c>
      <c r="F968" t="s">
        <v>8749</v>
      </c>
      <c r="G968" t="s">
        <v>10932</v>
      </c>
      <c r="H968" t="s">
        <v>12635</v>
      </c>
      <c r="I968" s="1"/>
      <c r="J968" s="1">
        <v>92</v>
      </c>
      <c r="K968" s="1">
        <v>1221</v>
      </c>
      <c r="L968" s="1"/>
      <c r="M968" s="1"/>
      <c r="N968" s="1"/>
      <c r="O968" s="1">
        <v>177.90518188476563</v>
      </c>
      <c r="P968" s="1">
        <v>296.22723388671875</v>
      </c>
      <c r="Q968" s="1">
        <v>0</v>
      </c>
      <c r="R968" s="1">
        <v>0</v>
      </c>
      <c r="S968" s="1"/>
      <c r="T968" s="1"/>
      <c r="U968" s="1">
        <v>6</v>
      </c>
      <c r="V968" s="1">
        <v>63.060028076171875</v>
      </c>
      <c r="W968" s="1">
        <v>-695</v>
      </c>
      <c r="X968" s="1"/>
      <c r="Y968" s="1">
        <v>139</v>
      </c>
      <c r="Z968" s="1">
        <v>0</v>
      </c>
      <c r="AA968" s="1">
        <v>0</v>
      </c>
      <c r="AB968" s="1"/>
      <c r="AC968" s="1">
        <v>58.264778137207031</v>
      </c>
      <c r="AD968" s="1">
        <v>0</v>
      </c>
      <c r="AE968" s="1">
        <v>105</v>
      </c>
      <c r="AF968" s="1"/>
      <c r="AG968" s="1">
        <v>0</v>
      </c>
      <c r="AH968" s="1">
        <v>0</v>
      </c>
      <c r="AI968" s="1">
        <v>0</v>
      </c>
      <c r="AJ968" s="1">
        <v>0</v>
      </c>
      <c r="AK968" s="1"/>
      <c r="AL968" s="1">
        <v>1463.4571533203125</v>
      </c>
      <c r="AM968" s="1">
        <v>759.552001953125</v>
      </c>
      <c r="AN968" s="1">
        <v>703.9051513671875</v>
      </c>
      <c r="AO968" t="s">
        <v>13778</v>
      </c>
    </row>
    <row r="969" spans="1:41" x14ac:dyDescent="0.25">
      <c r="A969" s="1">
        <v>2015</v>
      </c>
      <c r="B969" t="s">
        <v>828</v>
      </c>
      <c r="C969" t="s">
        <v>6997</v>
      </c>
      <c r="D969" t="s">
        <v>7192</v>
      </c>
      <c r="E969" t="s">
        <v>7484</v>
      </c>
      <c r="F969" t="s">
        <v>8750</v>
      </c>
      <c r="G969" t="s">
        <v>10933</v>
      </c>
      <c r="H969" t="s">
        <v>12636</v>
      </c>
      <c r="I969" s="1">
        <v>510.6585</v>
      </c>
      <c r="J969" s="1">
        <v>927.81349999999998</v>
      </c>
      <c r="K969" s="1">
        <v>46</v>
      </c>
      <c r="L969" s="1">
        <v>97.69</v>
      </c>
      <c r="M969" s="1">
        <v>364.952</v>
      </c>
      <c r="N969" s="1">
        <v>539.41200000000003</v>
      </c>
      <c r="O969" s="1">
        <v>251.76599999999999</v>
      </c>
      <c r="P969" s="1">
        <v>329</v>
      </c>
      <c r="Q969" s="1">
        <v>153.01</v>
      </c>
      <c r="R969" s="1">
        <v>302.95999999999998</v>
      </c>
      <c r="S969" s="1">
        <v>513.79700000000003</v>
      </c>
      <c r="T969" s="1">
        <v>332.697</v>
      </c>
      <c r="U969" s="1">
        <v>96.5</v>
      </c>
      <c r="V969" s="1">
        <v>432.37299999999999</v>
      </c>
      <c r="W969" s="1">
        <v>188</v>
      </c>
      <c r="X969" s="1">
        <v>535</v>
      </c>
      <c r="Y969" s="1">
        <v>2146.41</v>
      </c>
      <c r="Z969" s="1">
        <v>220.05</v>
      </c>
      <c r="AA969" s="1">
        <v>3133.2957499998902</v>
      </c>
      <c r="AB969" s="1">
        <v>67.923000000000002</v>
      </c>
      <c r="AC969" s="1">
        <v>249.5335</v>
      </c>
      <c r="AD969" s="1">
        <v>455.40350000000001</v>
      </c>
      <c r="AE969" s="1">
        <v>311.6035</v>
      </c>
      <c r="AF969" s="1">
        <v>1105.4000000000001</v>
      </c>
      <c r="AG969" s="1">
        <v>4618.1970000000001</v>
      </c>
      <c r="AH969" s="1">
        <v>856.61450000000002</v>
      </c>
      <c r="AI969" s="1">
        <v>279.52749999999997</v>
      </c>
      <c r="AJ969" s="1">
        <v>1359.336</v>
      </c>
      <c r="AK969" s="1">
        <v>184.13399999999999</v>
      </c>
      <c r="AL969" s="1">
        <v>20609.05859375</v>
      </c>
      <c r="AM969" s="1">
        <v>16533.244140625</v>
      </c>
      <c r="AN969" s="1">
        <v>4075.814697265625</v>
      </c>
      <c r="AO969" t="s">
        <v>13779</v>
      </c>
    </row>
    <row r="970" spans="1:41" x14ac:dyDescent="0.25">
      <c r="A970" s="1">
        <v>2015</v>
      </c>
      <c r="B970" t="s">
        <v>828</v>
      </c>
      <c r="C970" t="s">
        <v>6998</v>
      </c>
      <c r="D970" t="s">
        <v>7193</v>
      </c>
      <c r="E970" t="s">
        <v>7485</v>
      </c>
      <c r="F970" t="s">
        <v>8751</v>
      </c>
      <c r="G970" t="s">
        <v>10934</v>
      </c>
      <c r="H970" t="s">
        <v>12637</v>
      </c>
      <c r="I970" s="1">
        <v>45306.779352429578</v>
      </c>
      <c r="J970" s="1">
        <v>124892</v>
      </c>
      <c r="K970" s="1">
        <v>2220.7173677960518</v>
      </c>
      <c r="L970" s="1">
        <v>4781</v>
      </c>
      <c r="M970" s="1">
        <v>39377.044952622527</v>
      </c>
      <c r="N970" s="1">
        <v>51745.319353933162</v>
      </c>
      <c r="O970" s="1">
        <v>23800.184224746619</v>
      </c>
      <c r="P970" s="1">
        <v>35111.386409999999</v>
      </c>
      <c r="Q970" s="1">
        <v>37120.299814121237</v>
      </c>
      <c r="R970" s="1">
        <v>28192.909341525959</v>
      </c>
      <c r="S970" s="1">
        <v>46619</v>
      </c>
      <c r="T970" s="1">
        <v>45626.062494557693</v>
      </c>
      <c r="U970" s="1">
        <v>15916.812990047771</v>
      </c>
      <c r="V970" s="1">
        <v>51752</v>
      </c>
      <c r="W970" s="1">
        <v>6886</v>
      </c>
      <c r="X970" s="1">
        <v>50187.026875155068</v>
      </c>
      <c r="Y970" s="1">
        <v>316597.228</v>
      </c>
      <c r="Z970" s="1">
        <v>6561.7201696713819</v>
      </c>
      <c r="AA970" s="1">
        <v>316656.26235969999</v>
      </c>
      <c r="AB970" s="1">
        <v>5096.8587738219921</v>
      </c>
      <c r="AC970" s="1">
        <v>19502.63687410067</v>
      </c>
      <c r="AD970" s="1">
        <v>18471.34</v>
      </c>
      <c r="AE970" s="1">
        <v>36543.177814779207</v>
      </c>
      <c r="AF970" s="1">
        <v>133564</v>
      </c>
      <c r="AG970" s="1">
        <v>733786</v>
      </c>
      <c r="AH970" s="1">
        <v>122106.06973</v>
      </c>
      <c r="AI970" s="1">
        <v>18294.172877934579</v>
      </c>
      <c r="AJ970" s="1">
        <v>216307.75474223559</v>
      </c>
      <c r="AK970" s="1">
        <v>6443</v>
      </c>
      <c r="AL970" s="1">
        <v>2559464.75</v>
      </c>
      <c r="AM970" s="1">
        <v>2174337.25</v>
      </c>
      <c r="AN970" s="1">
        <v>385127.5</v>
      </c>
      <c r="AO970" t="s">
        <v>13780</v>
      </c>
    </row>
    <row r="971" spans="1:41" x14ac:dyDescent="0.25">
      <c r="A971" s="1">
        <v>2015</v>
      </c>
      <c r="B971" t="s">
        <v>828</v>
      </c>
      <c r="C971" t="s">
        <v>6998</v>
      </c>
      <c r="D971" t="s">
        <v>7193</v>
      </c>
      <c r="E971" t="s">
        <v>7485</v>
      </c>
      <c r="F971" t="s">
        <v>8752</v>
      </c>
      <c r="G971" t="s">
        <v>10934</v>
      </c>
      <c r="H971" t="s">
        <v>12637</v>
      </c>
      <c r="I971" s="1">
        <v>37827.726334585081</v>
      </c>
      <c r="J971" s="1">
        <v>49274</v>
      </c>
      <c r="K971" s="1">
        <v>6784.0553809497269</v>
      </c>
      <c r="L971" s="1">
        <v>25842</v>
      </c>
      <c r="M971" s="1">
        <v>77795.094407770928</v>
      </c>
      <c r="N971" s="1">
        <v>46183.636220715991</v>
      </c>
      <c r="O971" s="1">
        <v>49638.505838099009</v>
      </c>
      <c r="P971" s="1">
        <v>27198.03988</v>
      </c>
      <c r="Q971" s="1">
        <v>1556.9399129451781</v>
      </c>
      <c r="R971" s="1">
        <v>25740.681398545119</v>
      </c>
      <c r="S971" s="1">
        <v>52309</v>
      </c>
      <c r="T971" s="1">
        <v>48767.153536608334</v>
      </c>
      <c r="U971" s="1">
        <v>521.26918418409878</v>
      </c>
      <c r="V971" s="1">
        <v>24741</v>
      </c>
      <c r="W971" s="1">
        <v>24719</v>
      </c>
      <c r="X971" s="1">
        <v>97765.867143517782</v>
      </c>
      <c r="Y971" s="1">
        <v>112705.06</v>
      </c>
      <c r="Z971" s="1">
        <v>79175.20733563535</v>
      </c>
      <c r="AA971" s="1">
        <v>381953.55912119697</v>
      </c>
      <c r="AB971" s="1">
        <v>16096.50975496206</v>
      </c>
      <c r="AC971" s="1">
        <v>63377.432981490303</v>
      </c>
      <c r="AD971" s="1">
        <v>124836.87</v>
      </c>
      <c r="AE971" s="1">
        <v>43773.436152938571</v>
      </c>
      <c r="AF971" s="1">
        <v>107177</v>
      </c>
      <c r="AG971" s="1">
        <v>284243</v>
      </c>
      <c r="AH971" s="1">
        <v>94293.877360000013</v>
      </c>
      <c r="AI971" s="1">
        <v>30005.601311270359</v>
      </c>
      <c r="AJ971" s="1">
        <v>124850.1075416727</v>
      </c>
      <c r="AK971" s="1">
        <v>33458</v>
      </c>
      <c r="AL971" s="1">
        <v>2092609.5</v>
      </c>
      <c r="AM971" s="1">
        <v>1436140.125</v>
      </c>
      <c r="AN971" s="1">
        <v>656469.5625</v>
      </c>
      <c r="AO971" t="s">
        <v>13781</v>
      </c>
    </row>
    <row r="972" spans="1:41" x14ac:dyDescent="0.25">
      <c r="A972" s="1">
        <v>2015</v>
      </c>
      <c r="B972" t="s">
        <v>828</v>
      </c>
      <c r="C972" t="s">
        <v>6998</v>
      </c>
      <c r="D972" t="s">
        <v>7193</v>
      </c>
      <c r="E972" t="s">
        <v>7485</v>
      </c>
      <c r="F972" t="s">
        <v>8753</v>
      </c>
      <c r="G972" t="s">
        <v>10934</v>
      </c>
      <c r="H972" t="s">
        <v>12637</v>
      </c>
      <c r="I972" s="1">
        <v>21307.862169089371</v>
      </c>
      <c r="J972" s="1">
        <v>51201</v>
      </c>
      <c r="K972" s="1">
        <v>2955.2416195103019</v>
      </c>
      <c r="L972" s="1">
        <v>6911</v>
      </c>
      <c r="M972" s="1">
        <v>37498.994014874363</v>
      </c>
      <c r="N972" s="1">
        <v>37800.926012874603</v>
      </c>
      <c r="O972" s="1">
        <v>15421.9055358439</v>
      </c>
      <c r="P972" s="1">
        <v>22750.83651999991</v>
      </c>
      <c r="Q972" s="1">
        <v>8981.0833593075786</v>
      </c>
      <c r="R972" s="1">
        <v>22538.41906290999</v>
      </c>
      <c r="S972" s="1">
        <v>38580</v>
      </c>
      <c r="T972" s="1">
        <v>23089.92843325606</v>
      </c>
      <c r="U972" s="1">
        <v>3394.3698941181578</v>
      </c>
      <c r="V972" s="1">
        <v>22850</v>
      </c>
      <c r="W972" s="1">
        <v>15807</v>
      </c>
      <c r="X972" s="1">
        <v>28711.155162871379</v>
      </c>
      <c r="Y972" s="1">
        <v>106884.27099999999</v>
      </c>
      <c r="Z972" s="1">
        <v>19427.793368856441</v>
      </c>
      <c r="AA972" s="1">
        <v>243354.86633008</v>
      </c>
      <c r="AB972" s="1">
        <v>5928.8264104933232</v>
      </c>
      <c r="AC972" s="1">
        <v>30244.00041774266</v>
      </c>
      <c r="AD972" s="1">
        <v>52296.639999999999</v>
      </c>
      <c r="AE972" s="1">
        <v>27744.309179489919</v>
      </c>
      <c r="AF972" s="1">
        <v>89949.981700000004</v>
      </c>
      <c r="AG972" s="1">
        <v>256822</v>
      </c>
      <c r="AH972" s="1">
        <v>55152.612880000001</v>
      </c>
      <c r="AI972" s="1">
        <v>23967.783539777749</v>
      </c>
      <c r="AJ972" s="1">
        <v>83586.499057976573</v>
      </c>
      <c r="AK972" s="1">
        <v>14260</v>
      </c>
      <c r="AL972" s="1">
        <v>1369419.25</v>
      </c>
      <c r="AM972" s="1">
        <v>1055749.25</v>
      </c>
      <c r="AN972" s="1">
        <v>313670.09375</v>
      </c>
      <c r="AO972" t="s">
        <v>13782</v>
      </c>
    </row>
    <row r="973" spans="1:41" x14ac:dyDescent="0.25">
      <c r="A973" s="1">
        <v>2015</v>
      </c>
      <c r="B973" t="s">
        <v>828</v>
      </c>
      <c r="C973" t="s">
        <v>6998</v>
      </c>
      <c r="D973" t="s">
        <v>7193</v>
      </c>
      <c r="E973" t="s">
        <v>7485</v>
      </c>
      <c r="F973" t="s">
        <v>8754</v>
      </c>
      <c r="G973" t="s">
        <v>10934</v>
      </c>
      <c r="H973" t="s">
        <v>12637</v>
      </c>
      <c r="I973" s="1">
        <v>5161.1455114975543</v>
      </c>
      <c r="J973" s="1">
        <v>19589</v>
      </c>
      <c r="K973" s="1">
        <v>2355.0941528068061</v>
      </c>
      <c r="L973" s="1">
        <v>3377</v>
      </c>
      <c r="M973" s="1">
        <v>10284.69223764601</v>
      </c>
      <c r="N973" s="1">
        <v>43979.344490185002</v>
      </c>
      <c r="O973" s="1">
        <v>7285.1279481272004</v>
      </c>
      <c r="P973" s="1">
        <v>7920.3263499999312</v>
      </c>
      <c r="Q973" s="1">
        <v>3928.3454150494149</v>
      </c>
      <c r="R973" s="1">
        <v>12396.612270725011</v>
      </c>
      <c r="S973" s="1">
        <v>10757</v>
      </c>
      <c r="T973" s="1">
        <v>16677.2930041689</v>
      </c>
      <c r="U973" s="1">
        <v>2254.395710559982</v>
      </c>
      <c r="V973" s="1">
        <v>6998</v>
      </c>
      <c r="W973" s="1">
        <v>6684</v>
      </c>
      <c r="X973" s="1">
        <v>7644.126236512855</v>
      </c>
      <c r="Y973" s="1">
        <v>100366.413</v>
      </c>
      <c r="Z973" s="1">
        <v>6328.9958760370619</v>
      </c>
      <c r="AA973" s="1">
        <v>111187.288217725</v>
      </c>
      <c r="AB973" s="1">
        <v>2519.1118089716351</v>
      </c>
      <c r="AC973" s="1">
        <v>14785.04280438199</v>
      </c>
      <c r="AD973" s="1">
        <v>7717.2599999999993</v>
      </c>
      <c r="AE973" s="1">
        <v>14137.97671461418</v>
      </c>
      <c r="AF973" s="1">
        <v>47192.058540000013</v>
      </c>
      <c r="AG973" s="1">
        <v>146379</v>
      </c>
      <c r="AH973" s="1">
        <v>21533.104630000002</v>
      </c>
      <c r="AI973" s="1">
        <v>12268.73502715237</v>
      </c>
      <c r="AJ973" s="1">
        <v>32406.252710677931</v>
      </c>
      <c r="AK973" s="1">
        <v>5945</v>
      </c>
      <c r="AL973" s="1">
        <v>690057.75</v>
      </c>
      <c r="AM973" s="1">
        <v>578387.1875</v>
      </c>
      <c r="AN973" s="1">
        <v>111670.5390625</v>
      </c>
      <c r="AO973" t="s">
        <v>13783</v>
      </c>
    </row>
    <row r="974" spans="1:41" x14ac:dyDescent="0.25">
      <c r="A974" s="1">
        <v>2015</v>
      </c>
      <c r="B974" t="s">
        <v>828</v>
      </c>
      <c r="C974" t="s">
        <v>6998</v>
      </c>
      <c r="D974" t="s">
        <v>7193</v>
      </c>
      <c r="E974" t="s">
        <v>7485</v>
      </c>
      <c r="F974" t="s">
        <v>8755</v>
      </c>
      <c r="G974" t="s">
        <v>10934</v>
      </c>
      <c r="H974" t="s">
        <v>12637</v>
      </c>
      <c r="I974" s="1">
        <v>5083.0693642435854</v>
      </c>
      <c r="J974" s="1">
        <v>0</v>
      </c>
      <c r="K974" s="1">
        <v>2540.3159319333972</v>
      </c>
      <c r="L974" s="1">
        <v>2564</v>
      </c>
      <c r="M974" s="1">
        <v>21197.223658012212</v>
      </c>
      <c r="N974" s="1">
        <v>15004.81675505766</v>
      </c>
      <c r="O974" s="1">
        <v>2657.0693369443638</v>
      </c>
      <c r="P974" s="1">
        <v>1974.5367100000001</v>
      </c>
      <c r="Q974" s="1">
        <v>0</v>
      </c>
      <c r="R974" s="1">
        <v>3649.3342199999988</v>
      </c>
      <c r="S974" s="1">
        <v>28416</v>
      </c>
      <c r="T974" s="1">
        <v>16480.212411895602</v>
      </c>
      <c r="U974" s="1">
        <v>270.15853159473153</v>
      </c>
      <c r="V974" s="1">
        <v>2833</v>
      </c>
      <c r="W974" s="1">
        <v>1953</v>
      </c>
      <c r="X974" s="1">
        <v>10709.983514814439</v>
      </c>
      <c r="Y974" s="1">
        <v>35965.637999999999</v>
      </c>
      <c r="Z974" s="1">
        <v>1476.3970500000009</v>
      </c>
      <c r="AA974" s="1">
        <v>28844.549501097001</v>
      </c>
      <c r="AB974" s="1">
        <v>2785.8919340246921</v>
      </c>
      <c r="AC974" s="1">
        <v>1334.155444848511</v>
      </c>
      <c r="AD974" s="1">
        <v>7.1</v>
      </c>
      <c r="AE974" s="1">
        <v>4622.3624393782784</v>
      </c>
      <c r="AF974" s="1">
        <v>38660</v>
      </c>
      <c r="AG974" s="1">
        <v>34547</v>
      </c>
      <c r="AH974" s="1">
        <v>32536.056929999999</v>
      </c>
      <c r="AI974" s="1">
        <v>1943.0170000000001</v>
      </c>
      <c r="AJ974" s="1">
        <v>9281.2982165945068</v>
      </c>
      <c r="AK974" s="1">
        <v>364</v>
      </c>
      <c r="AL974" s="1">
        <v>307700.21875</v>
      </c>
      <c r="AM974" s="1">
        <v>186110.3125</v>
      </c>
      <c r="AN974" s="1">
        <v>121589.8671875</v>
      </c>
      <c r="AO974" t="s">
        <v>13784</v>
      </c>
    </row>
    <row r="975" spans="1:41" x14ac:dyDescent="0.25">
      <c r="A975" s="1">
        <v>2015</v>
      </c>
      <c r="B975" t="s">
        <v>828</v>
      </c>
      <c r="C975" t="s">
        <v>6998</v>
      </c>
      <c r="D975" t="s">
        <v>7193</v>
      </c>
      <c r="E975" t="s">
        <v>7485</v>
      </c>
      <c r="F975" t="s">
        <v>8756</v>
      </c>
      <c r="G975" t="s">
        <v>10934</v>
      </c>
      <c r="H975" t="s">
        <v>12637</v>
      </c>
      <c r="I975" s="1">
        <v>6319.637621941527</v>
      </c>
      <c r="J975" s="1">
        <v>3881</v>
      </c>
      <c r="K975" s="1">
        <v>2067.55579959845</v>
      </c>
      <c r="L975" s="1">
        <v>1335</v>
      </c>
      <c r="M975" s="1">
        <v>4970.7836859593162</v>
      </c>
      <c r="N975" s="1">
        <v>1205.524710159717</v>
      </c>
      <c r="O975" s="1">
        <v>3730.8917695204691</v>
      </c>
      <c r="P975" s="1">
        <v>10847.23211000011</v>
      </c>
      <c r="Q975" s="1">
        <v>3233.615149561143</v>
      </c>
      <c r="R975" s="1">
        <v>7539.9589608151127</v>
      </c>
      <c r="S975" s="1">
        <v>12350</v>
      </c>
      <c r="T975" s="1">
        <v>6316.1960567282731</v>
      </c>
      <c r="U975" s="1">
        <v>3420.0065750942522</v>
      </c>
      <c r="V975" s="1">
        <v>14123</v>
      </c>
      <c r="W975" s="1">
        <v>1270</v>
      </c>
      <c r="X975" s="1">
        <v>5319.8876963433713</v>
      </c>
      <c r="Y975" s="1">
        <v>31256.05</v>
      </c>
      <c r="Z975" s="1">
        <v>1801.8258382555259</v>
      </c>
      <c r="AA975" s="1">
        <v>155935.88483883219</v>
      </c>
      <c r="AB975" s="1">
        <v>3454.19818865258</v>
      </c>
      <c r="AC975" s="1">
        <v>17350.395066503479</v>
      </c>
      <c r="AD975" s="1">
        <v>6262.59</v>
      </c>
      <c r="AE975" s="1">
        <v>4386.0017338512962</v>
      </c>
      <c r="AF975" s="1">
        <v>17074.218309999851</v>
      </c>
      <c r="AG975" s="1">
        <v>494741</v>
      </c>
      <c r="AH975" s="1">
        <v>17379.215039999999</v>
      </c>
      <c r="AI975" s="1">
        <v>4729.5833993247434</v>
      </c>
      <c r="AJ975" s="1">
        <v>9586.9985358336016</v>
      </c>
      <c r="AK975" s="1">
        <v>5774</v>
      </c>
      <c r="AL975" s="1">
        <v>857662.25</v>
      </c>
      <c r="AM975" s="1">
        <v>784037.375</v>
      </c>
      <c r="AN975" s="1">
        <v>73624.8984375</v>
      </c>
      <c r="AO975" t="s">
        <v>13785</v>
      </c>
    </row>
    <row r="976" spans="1:41" x14ac:dyDescent="0.25">
      <c r="A976" s="1">
        <v>2015</v>
      </c>
      <c r="B976" t="s">
        <v>828</v>
      </c>
      <c r="C976" t="s">
        <v>6998</v>
      </c>
      <c r="D976" t="s">
        <v>7193</v>
      </c>
      <c r="E976" t="s">
        <v>7485</v>
      </c>
      <c r="F976" t="s">
        <v>8757</v>
      </c>
      <c r="G976" t="s">
        <v>10934</v>
      </c>
      <c r="H976" t="s">
        <v>12637</v>
      </c>
      <c r="I976" s="1">
        <v>666.26176506619436</v>
      </c>
      <c r="J976" s="1">
        <v>9095</v>
      </c>
      <c r="K976" s="1">
        <v>0</v>
      </c>
      <c r="L976" s="1">
        <v>374</v>
      </c>
      <c r="M976" s="1">
        <v>239.7468715111012</v>
      </c>
      <c r="N976" s="1">
        <v>767.42817427054752</v>
      </c>
      <c r="O976" s="1">
        <v>1412.0426914088939</v>
      </c>
      <c r="P976" s="1">
        <v>6213.6662300000007</v>
      </c>
      <c r="Q976" s="1">
        <v>6499.912353953745</v>
      </c>
      <c r="R976" s="1">
        <v>645.60345563500016</v>
      </c>
      <c r="S976" s="1">
        <v>793</v>
      </c>
      <c r="T976" s="1">
        <v>7792.781621015456</v>
      </c>
      <c r="U976" s="1">
        <v>5631.728772519421</v>
      </c>
      <c r="V976" s="1">
        <v>9649</v>
      </c>
      <c r="W976" s="1">
        <v>885</v>
      </c>
      <c r="X976" s="1">
        <v>7454.7190644387074</v>
      </c>
      <c r="Y976" s="1">
        <v>36671.94</v>
      </c>
      <c r="Z976" s="1">
        <v>1142.8602436542631</v>
      </c>
      <c r="AA976" s="1">
        <v>28396.627345561999</v>
      </c>
      <c r="AB976" s="1">
        <v>0</v>
      </c>
      <c r="AC976" s="1">
        <v>313.25585548244362</v>
      </c>
      <c r="AD976" s="1">
        <v>1209.06</v>
      </c>
      <c r="AE976" s="1">
        <v>7877.0819584159681</v>
      </c>
      <c r="AF976" s="1">
        <v>18016</v>
      </c>
      <c r="AG976" s="1">
        <v>396451</v>
      </c>
      <c r="AH976" s="1">
        <v>54117.899039999997</v>
      </c>
      <c r="AI976" s="1">
        <v>0</v>
      </c>
      <c r="AJ976" s="1">
        <v>59521.056102890303</v>
      </c>
      <c r="AK976" s="1">
        <v>0</v>
      </c>
      <c r="AL976" s="1">
        <v>661836.6875</v>
      </c>
      <c r="AM976" s="1">
        <v>587932.4375</v>
      </c>
      <c r="AN976" s="1">
        <v>73904.25</v>
      </c>
      <c r="AO976" t="s">
        <v>13786</v>
      </c>
    </row>
    <row r="977" spans="1:41" x14ac:dyDescent="0.25">
      <c r="A977" s="1">
        <v>2015</v>
      </c>
      <c r="B977" t="s">
        <v>828</v>
      </c>
      <c r="C977" t="s">
        <v>6998</v>
      </c>
      <c r="D977" t="s">
        <v>7193</v>
      </c>
      <c r="E977" t="s">
        <v>7485</v>
      </c>
      <c r="F977" t="s">
        <v>8758</v>
      </c>
      <c r="G977" t="s">
        <v>10934</v>
      </c>
      <c r="H977" t="s">
        <v>12637</v>
      </c>
      <c r="I977" s="1">
        <v>11957.69990792488</v>
      </c>
      <c r="J977" s="1">
        <v>13657</v>
      </c>
      <c r="K977" s="1">
        <v>2580.2539833056162</v>
      </c>
      <c r="L977" s="1">
        <v>2276</v>
      </c>
      <c r="M977" s="1">
        <v>15688.790132374381</v>
      </c>
      <c r="N977" s="1">
        <v>12451.600771801461</v>
      </c>
      <c r="O977" s="1">
        <v>14601.908850633619</v>
      </c>
      <c r="P977" s="1">
        <v>8858.87601</v>
      </c>
      <c r="Q977" s="1">
        <v>59.303612865315067</v>
      </c>
      <c r="R977" s="1">
        <v>5177.0801043399988</v>
      </c>
      <c r="S977" s="1">
        <v>14362</v>
      </c>
      <c r="T977" s="1">
        <v>17585.062596180669</v>
      </c>
      <c r="U977" s="1">
        <v>99.189358812499833</v>
      </c>
      <c r="V977" s="1">
        <v>8386</v>
      </c>
      <c r="W977" s="1">
        <v>4293</v>
      </c>
      <c r="X977" s="1">
        <v>6696.8764252592864</v>
      </c>
      <c r="Y977" s="1">
        <v>54972.300999999999</v>
      </c>
      <c r="Z977" s="1">
        <v>19589.076965658089</v>
      </c>
      <c r="AA977" s="1">
        <v>65877.740892525995</v>
      </c>
      <c r="AB977" s="1">
        <v>0</v>
      </c>
      <c r="AC977" s="1">
        <v>13022.18630228833</v>
      </c>
      <c r="AD977" s="1">
        <v>48715.81</v>
      </c>
      <c r="AE977" s="1">
        <v>43572.249824492093</v>
      </c>
      <c r="AF977" s="1">
        <v>20004</v>
      </c>
      <c r="AG977" s="1">
        <v>80115</v>
      </c>
      <c r="AH977" s="1">
        <v>21805.177240000001</v>
      </c>
      <c r="AI977" s="1">
        <v>0</v>
      </c>
      <c r="AJ977" s="1">
        <v>2683.6835733451189</v>
      </c>
      <c r="AK977" s="1">
        <v>16762</v>
      </c>
      <c r="AL977" s="1">
        <v>525849.875</v>
      </c>
      <c r="AM977" s="1">
        <v>362759</v>
      </c>
      <c r="AN977" s="1">
        <v>163090.875</v>
      </c>
      <c r="AO977" t="s">
        <v>13787</v>
      </c>
    </row>
    <row r="978" spans="1:41" x14ac:dyDescent="0.25">
      <c r="A978" s="1">
        <v>2015</v>
      </c>
      <c r="B978" t="s">
        <v>828</v>
      </c>
      <c r="C978" t="s">
        <v>6998</v>
      </c>
      <c r="D978" t="s">
        <v>7193</v>
      </c>
      <c r="E978" t="s">
        <v>7485</v>
      </c>
      <c r="F978" t="s">
        <v>8759</v>
      </c>
      <c r="G978" t="s">
        <v>10934</v>
      </c>
      <c r="H978" t="s">
        <v>12637</v>
      </c>
      <c r="I978" s="1">
        <v>166321.28238379749</v>
      </c>
      <c r="J978" s="1">
        <v>330597</v>
      </c>
      <c r="K978" s="1">
        <v>28540.138994463479</v>
      </c>
      <c r="L978" s="1">
        <v>54680</v>
      </c>
      <c r="M978" s="1">
        <v>228249.35961722111</v>
      </c>
      <c r="N978" s="1">
        <v>226348.8261833523</v>
      </c>
      <c r="O978" s="1">
        <v>139163.64641784879</v>
      </c>
      <c r="P978" s="1">
        <v>146671.08074</v>
      </c>
      <c r="Q978" s="1">
        <v>74188.000298017898</v>
      </c>
      <c r="R978" s="1">
        <v>113282.8474738212</v>
      </c>
      <c r="S978" s="1">
        <v>231674</v>
      </c>
      <c r="T978" s="1">
        <v>217515.34859064259</v>
      </c>
      <c r="U978" s="1">
        <v>41669.213025596553</v>
      </c>
      <c r="V978" s="1">
        <v>161816</v>
      </c>
      <c r="W978" s="1">
        <v>74256</v>
      </c>
      <c r="X978" s="1">
        <v>242198.56834417209</v>
      </c>
      <c r="Y978" s="1">
        <v>907755.52299999993</v>
      </c>
      <c r="Z978" s="1">
        <v>163641.72638897071</v>
      </c>
      <c r="AA978" s="1">
        <v>1476717.2404502139</v>
      </c>
      <c r="AB978" s="1">
        <v>35881.396870926277</v>
      </c>
      <c r="AC978" s="1">
        <v>177215.0409186703</v>
      </c>
      <c r="AD978" s="1">
        <v>325146.37999999989</v>
      </c>
      <c r="AE978" s="1">
        <v>216721.7039969023</v>
      </c>
      <c r="AF978" s="1">
        <v>538908.55587999988</v>
      </c>
      <c r="AG978" s="1">
        <v>2656416</v>
      </c>
      <c r="AH978" s="1">
        <v>486846.22262999997</v>
      </c>
      <c r="AI978" s="1">
        <v>91208.893155459795</v>
      </c>
      <c r="AJ978" s="1">
        <v>586689.03491861117</v>
      </c>
      <c r="AK978" s="1">
        <v>112420</v>
      </c>
      <c r="AL978" s="1">
        <v>10252739</v>
      </c>
      <c r="AM978" s="1">
        <v>8039639</v>
      </c>
      <c r="AN978" s="1">
        <v>2213100</v>
      </c>
      <c r="AO978" t="s">
        <v>13788</v>
      </c>
    </row>
    <row r="979" spans="1:41" x14ac:dyDescent="0.25">
      <c r="A979" s="1">
        <v>2015</v>
      </c>
      <c r="B979" t="s">
        <v>828</v>
      </c>
      <c r="C979" t="s">
        <v>6998</v>
      </c>
      <c r="D979" t="s">
        <v>7193</v>
      </c>
      <c r="E979" t="s">
        <v>7485</v>
      </c>
      <c r="F979" t="s">
        <v>8760</v>
      </c>
      <c r="G979" t="s">
        <v>10934</v>
      </c>
      <c r="H979" t="s">
        <v>12637</v>
      </c>
      <c r="I979" s="1">
        <v>32691.100357019692</v>
      </c>
      <c r="J979" s="1">
        <v>59008</v>
      </c>
      <c r="K979" s="1">
        <v>7036.9047585631351</v>
      </c>
      <c r="L979" s="1">
        <v>7220</v>
      </c>
      <c r="M979" s="1">
        <v>21196.989656450329</v>
      </c>
      <c r="N979" s="1">
        <v>17210.22969435421</v>
      </c>
      <c r="O979" s="1">
        <v>20616.010222524739</v>
      </c>
      <c r="P979" s="1">
        <v>25796.180519999991</v>
      </c>
      <c r="Q979" s="1">
        <v>12808.5006802143</v>
      </c>
      <c r="R979" s="1">
        <v>7402.2486593249978</v>
      </c>
      <c r="S979" s="1">
        <v>27488</v>
      </c>
      <c r="T979" s="1">
        <v>35180.658436231599</v>
      </c>
      <c r="U979" s="1">
        <v>10161.28200866565</v>
      </c>
      <c r="V979" s="1">
        <v>20484</v>
      </c>
      <c r="W979" s="1">
        <v>11759</v>
      </c>
      <c r="X979" s="1">
        <v>27708.926225259231</v>
      </c>
      <c r="Y979" s="1">
        <v>112336.622</v>
      </c>
      <c r="Z979" s="1">
        <v>28137.84954120258</v>
      </c>
      <c r="AA979" s="1">
        <v>144511.92028251101</v>
      </c>
      <c r="AB979" s="1">
        <v>0</v>
      </c>
      <c r="AC979" s="1">
        <v>17285.935171831869</v>
      </c>
      <c r="AD979" s="1">
        <v>65629.710000000006</v>
      </c>
      <c r="AE979" s="1">
        <v>34065.108178942843</v>
      </c>
      <c r="AF979" s="1">
        <v>67271.297330000001</v>
      </c>
      <c r="AG979" s="1">
        <v>229332</v>
      </c>
      <c r="AH979" s="1">
        <v>67922.20977999999</v>
      </c>
      <c r="AI979" s="1">
        <v>0</v>
      </c>
      <c r="AJ979" s="1">
        <v>48465.384437384913</v>
      </c>
      <c r="AK979" s="1">
        <v>29414</v>
      </c>
      <c r="AL979" s="1">
        <v>1188140.125</v>
      </c>
      <c r="AM979" s="1">
        <v>874187.625</v>
      </c>
      <c r="AN979" s="1">
        <v>313952.40625</v>
      </c>
      <c r="AO979" t="s">
        <v>13789</v>
      </c>
    </row>
    <row r="980" spans="1:41" x14ac:dyDescent="0.25">
      <c r="A980" s="1">
        <v>2015</v>
      </c>
      <c r="B980" t="s">
        <v>828</v>
      </c>
      <c r="C980" t="s">
        <v>6999</v>
      </c>
      <c r="D980" t="s">
        <v>7194</v>
      </c>
      <c r="E980" t="s">
        <v>7486</v>
      </c>
      <c r="F980" t="s">
        <v>8761</v>
      </c>
      <c r="G980" t="s">
        <v>10935</v>
      </c>
      <c r="H980" t="s">
        <v>12638</v>
      </c>
      <c r="I980" s="1">
        <v>9.5693779904306222</v>
      </c>
      <c r="J980" s="1">
        <v>13.84427037294507</v>
      </c>
      <c r="K980" s="1">
        <v>14.978935871430799</v>
      </c>
      <c r="L980" s="1">
        <v>11.41553518123072</v>
      </c>
      <c r="M980" s="1">
        <v>8.7360531152029388</v>
      </c>
      <c r="N980" s="1">
        <v>15.1394422310757</v>
      </c>
      <c r="O980" s="1">
        <v>13.707515919940439</v>
      </c>
      <c r="P980" s="1">
        <v>10.904255319148939</v>
      </c>
      <c r="Q980" s="1">
        <v>4.0815473817311929</v>
      </c>
      <c r="R980" s="1">
        <v>8.4591343928138585</v>
      </c>
      <c r="S980" s="1">
        <v>17.77612329894643</v>
      </c>
      <c r="T980" s="1">
        <v>15.796634015359411</v>
      </c>
      <c r="U980" s="1">
        <v>9.2819867576988937</v>
      </c>
      <c r="V980" s="1">
        <v>8.6252765409280574</v>
      </c>
      <c r="W980" s="1">
        <v>15.14405478716564</v>
      </c>
      <c r="X980" s="1">
        <v>14.67581596735123</v>
      </c>
      <c r="Y980" s="1">
        <v>13.54725819850205</v>
      </c>
      <c r="Z980" s="1">
        <v>14.02365198893124</v>
      </c>
      <c r="AA980" s="1">
        <v>16.42312376249722</v>
      </c>
      <c r="AB980" s="1">
        <v>18.009478672985779</v>
      </c>
      <c r="AC980" s="1">
        <v>33.162899746353773</v>
      </c>
      <c r="AD980" s="1">
        <v>15.416931426400071</v>
      </c>
      <c r="AE980" s="1">
        <v>14.423125244992111</v>
      </c>
      <c r="AF980" s="1">
        <v>10.31583756907072</v>
      </c>
      <c r="AG980" s="1">
        <v>15.34542891688209</v>
      </c>
      <c r="AH980" s="1">
        <v>21.481368149280019</v>
      </c>
      <c r="AI980" s="1">
        <v>12.04699467426933</v>
      </c>
      <c r="AJ980" s="1">
        <v>8.7326111350123323</v>
      </c>
      <c r="AK980" s="1">
        <v>13.71979487578939</v>
      </c>
      <c r="AL980" s="1">
        <v>398.784423828125</v>
      </c>
      <c r="AM980" s="1">
        <v>217.29476928710938</v>
      </c>
      <c r="AN980" s="1">
        <v>181.48970031738281</v>
      </c>
      <c r="AO980" t="s">
        <v>13790</v>
      </c>
    </row>
    <row r="981" spans="1:41" x14ac:dyDescent="0.25">
      <c r="A981" s="1">
        <v>2015</v>
      </c>
      <c r="B981" t="s">
        <v>828</v>
      </c>
      <c r="C981" t="s">
        <v>7000</v>
      </c>
      <c r="D981" t="s">
        <v>7194</v>
      </c>
      <c r="E981" t="s">
        <v>7487</v>
      </c>
      <c r="F981" t="s">
        <v>8762</v>
      </c>
      <c r="G981" t="s">
        <v>10935</v>
      </c>
      <c r="H981" t="s">
        <v>12638</v>
      </c>
      <c r="I981" s="1">
        <v>222</v>
      </c>
      <c r="J981" s="1">
        <v>317</v>
      </c>
      <c r="K981" s="1">
        <v>48</v>
      </c>
      <c r="L981" s="1">
        <v>138</v>
      </c>
      <c r="M981" s="1">
        <v>102</v>
      </c>
      <c r="N981" s="1">
        <v>167</v>
      </c>
      <c r="O981" s="1">
        <v>175</v>
      </c>
      <c r="P981" s="1">
        <v>123</v>
      </c>
      <c r="Q981" s="1">
        <v>2</v>
      </c>
      <c r="R981" s="1">
        <v>84</v>
      </c>
      <c r="S981" s="1">
        <v>596</v>
      </c>
      <c r="T981" s="1">
        <v>223</v>
      </c>
      <c r="U981" s="1">
        <v>18</v>
      </c>
      <c r="V981" s="1">
        <v>162</v>
      </c>
      <c r="W981" s="1">
        <v>165</v>
      </c>
      <c r="X981" s="1">
        <v>396</v>
      </c>
      <c r="Y981" s="1">
        <v>606</v>
      </c>
      <c r="Z981" s="1">
        <v>422</v>
      </c>
      <c r="AA981" s="1">
        <v>1319</v>
      </c>
      <c r="AB981" s="1">
        <v>81</v>
      </c>
      <c r="AC981" s="1">
        <v>338</v>
      </c>
      <c r="AD981" s="1">
        <v>737</v>
      </c>
      <c r="AE981" s="1">
        <v>171</v>
      </c>
      <c r="AF981" s="1">
        <v>565</v>
      </c>
      <c r="AG981" s="1">
        <v>1161</v>
      </c>
      <c r="AH981" s="1">
        <v>482</v>
      </c>
      <c r="AI981" s="1">
        <v>82</v>
      </c>
      <c r="AJ981" s="1">
        <v>183</v>
      </c>
      <c r="AK981" s="1">
        <v>89</v>
      </c>
      <c r="AL981" s="1">
        <v>9174</v>
      </c>
      <c r="AM981" s="1">
        <v>5998</v>
      </c>
      <c r="AN981" s="1">
        <v>3176</v>
      </c>
      <c r="AO981" t="s">
        <v>13791</v>
      </c>
    </row>
    <row r="982" spans="1:41" x14ac:dyDescent="0.25">
      <c r="A982" s="1">
        <v>2015</v>
      </c>
      <c r="B982" t="s">
        <v>828</v>
      </c>
      <c r="C982" t="s">
        <v>7000</v>
      </c>
      <c r="D982" t="s">
        <v>7194</v>
      </c>
      <c r="E982" t="s">
        <v>7487</v>
      </c>
      <c r="F982" t="s">
        <v>8763</v>
      </c>
      <c r="G982" t="s">
        <v>10935</v>
      </c>
      <c r="H982" t="s">
        <v>12638</v>
      </c>
      <c r="I982" s="1">
        <v>171</v>
      </c>
      <c r="J982" s="1">
        <v>488</v>
      </c>
      <c r="K982" s="1">
        <v>48</v>
      </c>
      <c r="L982" s="1">
        <v>84</v>
      </c>
      <c r="M982" s="1">
        <v>171</v>
      </c>
      <c r="N982" s="1">
        <v>289</v>
      </c>
      <c r="O982" s="1">
        <v>362</v>
      </c>
      <c r="P982" s="1">
        <v>122</v>
      </c>
      <c r="Q982" s="1">
        <v>25</v>
      </c>
      <c r="R982" s="1">
        <v>120</v>
      </c>
      <c r="S982" s="1">
        <v>274</v>
      </c>
      <c r="T982" s="1">
        <v>311</v>
      </c>
      <c r="U982" s="1">
        <v>9</v>
      </c>
      <c r="V982" s="1">
        <v>144</v>
      </c>
      <c r="W982" s="1">
        <v>125</v>
      </c>
      <c r="X982" s="1">
        <v>469</v>
      </c>
      <c r="Y982" s="1">
        <v>883</v>
      </c>
      <c r="Z982" s="1">
        <v>226</v>
      </c>
      <c r="AA982" s="1">
        <v>2760</v>
      </c>
      <c r="AB982" s="1">
        <v>109</v>
      </c>
      <c r="AC982" s="1">
        <v>667</v>
      </c>
      <c r="AD982" s="1">
        <v>620</v>
      </c>
      <c r="AE982" s="1">
        <v>401</v>
      </c>
      <c r="AF982" s="1">
        <v>368</v>
      </c>
      <c r="AG982" s="1">
        <v>1619</v>
      </c>
      <c r="AH982" s="1">
        <v>656</v>
      </c>
      <c r="AI982" s="1">
        <v>163</v>
      </c>
      <c r="AJ982" s="1">
        <v>220</v>
      </c>
      <c r="AK982" s="1">
        <v>221</v>
      </c>
      <c r="AL982" s="1">
        <v>12125</v>
      </c>
      <c r="AM982" s="1">
        <v>8596</v>
      </c>
      <c r="AN982" s="1">
        <v>3529</v>
      </c>
      <c r="AO982" t="s">
        <v>13792</v>
      </c>
    </row>
    <row r="983" spans="1:41" x14ac:dyDescent="0.25">
      <c r="A983" s="1">
        <v>2015</v>
      </c>
      <c r="B983" t="s">
        <v>828</v>
      </c>
      <c r="C983" t="s">
        <v>7000</v>
      </c>
      <c r="D983" t="s">
        <v>7194</v>
      </c>
      <c r="E983" t="s">
        <v>7488</v>
      </c>
      <c r="F983" t="s">
        <v>8764</v>
      </c>
      <c r="G983" t="s">
        <v>10935</v>
      </c>
      <c r="H983" t="s">
        <v>12639</v>
      </c>
      <c r="I983" s="1">
        <v>48.590378061501418</v>
      </c>
      <c r="J983" s="1">
        <v>24.326549355060909</v>
      </c>
      <c r="K983" s="1">
        <v>65.257490230665795</v>
      </c>
      <c r="L983" s="1">
        <v>50.975112000000003</v>
      </c>
      <c r="M983" s="1">
        <v>20.9</v>
      </c>
      <c r="N983" s="1">
        <v>66.718377088305502</v>
      </c>
      <c r="O983" s="1">
        <v>49.227946393378019</v>
      </c>
      <c r="P983" s="1">
        <v>16.18</v>
      </c>
      <c r="Q983" s="1">
        <v>0.996</v>
      </c>
      <c r="R983" s="1">
        <v>25.883783401668321</v>
      </c>
      <c r="S983" s="1">
        <v>89.03</v>
      </c>
      <c r="T983" s="1">
        <v>52.03</v>
      </c>
      <c r="U983" s="1">
        <v>2.548</v>
      </c>
      <c r="V983" s="1">
        <v>57.7</v>
      </c>
      <c r="W983" s="1">
        <v>12.72087631</v>
      </c>
      <c r="X983" s="1">
        <v>69.4040003555872</v>
      </c>
      <c r="Y983" s="1">
        <v>10.6873951</v>
      </c>
      <c r="Z983" s="1">
        <v>133.10599999999999</v>
      </c>
      <c r="AA983" s="1">
        <v>46.002833232537363</v>
      </c>
      <c r="AB983" s="1">
        <v>26.837</v>
      </c>
      <c r="AC983" s="1">
        <v>75.073405575764156</v>
      </c>
      <c r="AD983" s="1">
        <v>82.831999999999994</v>
      </c>
      <c r="AE983" s="1">
        <v>251.80224620127731</v>
      </c>
      <c r="AF983" s="1">
        <v>34.384067999999999</v>
      </c>
      <c r="AG983" s="1">
        <v>19.972910994589981</v>
      </c>
      <c r="AH983" s="1">
        <v>24.644507470612378</v>
      </c>
      <c r="AI983" s="1">
        <v>28.47</v>
      </c>
      <c r="AJ983" s="1">
        <v>3.5468717383660899</v>
      </c>
      <c r="AK983" s="1">
        <v>45.22</v>
      </c>
      <c r="AL983" s="1">
        <v>49.485092163085938</v>
      </c>
      <c r="AM983" s="1">
        <v>51.087879180908203</v>
      </c>
      <c r="AN983" s="1">
        <v>47.214481353759766</v>
      </c>
      <c r="AO983" t="s">
        <v>13793</v>
      </c>
    </row>
    <row r="984" spans="1:41" x14ac:dyDescent="0.25">
      <c r="A984" s="1">
        <v>2015</v>
      </c>
      <c r="B984" t="s">
        <v>828</v>
      </c>
      <c r="C984" t="s">
        <v>7000</v>
      </c>
      <c r="D984" t="s">
        <v>7194</v>
      </c>
      <c r="E984" t="s">
        <v>7488</v>
      </c>
      <c r="F984" t="s">
        <v>8765</v>
      </c>
      <c r="G984" t="s">
        <v>10935</v>
      </c>
      <c r="H984" t="s">
        <v>12639</v>
      </c>
      <c r="I984" s="1">
        <v>91.295521915470403</v>
      </c>
      <c r="J984" s="1">
        <v>105.6977293198557</v>
      </c>
      <c r="K984" s="1">
        <v>2681.2980894524499</v>
      </c>
      <c r="L984" s="1">
        <v>90.392286999999996</v>
      </c>
      <c r="M984" s="1">
        <v>99.175600000000003</v>
      </c>
      <c r="N984" s="1">
        <v>131.51546009016201</v>
      </c>
      <c r="O984" s="1">
        <v>206.55624753646049</v>
      </c>
      <c r="P984" s="1">
        <v>123.119</v>
      </c>
      <c r="Q984" s="1">
        <v>40.35</v>
      </c>
      <c r="R984" s="1">
        <v>146.97372301104801</v>
      </c>
      <c r="S984" s="1">
        <v>102.42</v>
      </c>
      <c r="T984" s="1">
        <v>77.88</v>
      </c>
      <c r="U984" s="1">
        <v>17.388999999999999</v>
      </c>
      <c r="V984" s="1">
        <v>122.77</v>
      </c>
      <c r="W984" s="1">
        <v>38.122251540000001</v>
      </c>
      <c r="X984" s="1">
        <v>310.19527069072802</v>
      </c>
      <c r="Y984" s="1">
        <v>115.42677</v>
      </c>
      <c r="Z984" s="1">
        <v>222.92099999999999</v>
      </c>
      <c r="AA984" s="1">
        <v>231.79519167526939</v>
      </c>
      <c r="AB984" s="1">
        <v>41.326000000000001</v>
      </c>
      <c r="AC984" s="1">
        <v>203.94335947222089</v>
      </c>
      <c r="AD984" s="1">
        <v>176.285</v>
      </c>
      <c r="AE984" s="1">
        <v>1585.989649856861</v>
      </c>
      <c r="AF984" s="1">
        <v>85.991110000000006</v>
      </c>
      <c r="AG984" s="1">
        <v>476.2473250625124</v>
      </c>
      <c r="AH984" s="1">
        <v>80.410602286750674</v>
      </c>
      <c r="AI984" s="1">
        <v>172.1</v>
      </c>
      <c r="AJ984" s="1">
        <v>35.209792182876207</v>
      </c>
      <c r="AK984" s="1">
        <v>555.16</v>
      </c>
      <c r="AL984" s="1">
        <v>288.55020141601563</v>
      </c>
      <c r="AM984" s="1">
        <v>225.11923217773438</v>
      </c>
      <c r="AN984" s="1">
        <v>378.41073608398438</v>
      </c>
      <c r="AO984" t="s">
        <v>13794</v>
      </c>
    </row>
    <row r="985" spans="1:41" x14ac:dyDescent="0.25">
      <c r="A985" s="1">
        <v>2015</v>
      </c>
      <c r="B985" t="s">
        <v>828</v>
      </c>
      <c r="C985" t="s">
        <v>7000</v>
      </c>
      <c r="D985" t="s">
        <v>7194</v>
      </c>
      <c r="E985" t="s">
        <v>7489</v>
      </c>
      <c r="F985" t="s">
        <v>8766</v>
      </c>
      <c r="G985" t="s">
        <v>10935</v>
      </c>
      <c r="H985" t="s">
        <v>12639</v>
      </c>
      <c r="I985" s="1">
        <v>0.2752659110723627</v>
      </c>
      <c r="J985" s="1">
        <v>0.1216288612453713</v>
      </c>
      <c r="K985" s="1">
        <v>0.29092488059053401</v>
      </c>
      <c r="L985" s="1">
        <v>0.27470099999999997</v>
      </c>
      <c r="M985" s="1">
        <v>0.13055900000000001</v>
      </c>
      <c r="N985" s="1">
        <v>0.27610713338637</v>
      </c>
      <c r="O985" s="1">
        <v>0.34229404808829328</v>
      </c>
      <c r="P985" s="1">
        <v>4.7E-2</v>
      </c>
      <c r="Q985" s="1">
        <v>2.3E-3</v>
      </c>
      <c r="R985" s="1">
        <v>0.2217285047767163</v>
      </c>
      <c r="S985" s="1">
        <v>0.315</v>
      </c>
      <c r="T985" s="1">
        <v>0.23</v>
      </c>
      <c r="U985" s="1">
        <v>0.90300000000000002</v>
      </c>
      <c r="V985" s="1">
        <v>0.22339999999999999</v>
      </c>
      <c r="W985" s="1">
        <v>6.2764851999999996E-2</v>
      </c>
      <c r="X985" s="1">
        <v>0.253586985509823</v>
      </c>
      <c r="Y985" s="1">
        <v>3.695441E-2</v>
      </c>
      <c r="Z985" s="1">
        <v>0.50460000000000005</v>
      </c>
      <c r="AA985" s="1">
        <v>0.19576717960622389</v>
      </c>
      <c r="AB985" s="1">
        <v>0.159</v>
      </c>
      <c r="AC985" s="1">
        <v>0.42354703756285778</v>
      </c>
      <c r="AD985" s="1">
        <v>0.34939999999999999</v>
      </c>
      <c r="AE985" s="1">
        <v>0.96322395948029027</v>
      </c>
      <c r="AF985" s="1">
        <v>0.249441</v>
      </c>
      <c r="AG985" s="1">
        <v>9.9486759961724999E-2</v>
      </c>
      <c r="AH985" s="1">
        <v>0.1571781036709094</v>
      </c>
      <c r="AI985" s="1">
        <v>0.10050000000000001</v>
      </c>
      <c r="AJ985" s="1">
        <v>2.4389357591467601E-2</v>
      </c>
      <c r="AK985" s="1">
        <v>0.191</v>
      </c>
      <c r="AL985" s="1">
        <v>0.25602588057518005</v>
      </c>
      <c r="AM985" s="1">
        <v>0.28485539555549622</v>
      </c>
      <c r="AN985" s="1">
        <v>0.21518401801586151</v>
      </c>
      <c r="AO985" t="s">
        <v>13795</v>
      </c>
    </row>
    <row r="986" spans="1:41" x14ac:dyDescent="0.25">
      <c r="A986" s="1">
        <v>2015</v>
      </c>
      <c r="B986" t="s">
        <v>828</v>
      </c>
      <c r="C986" t="s">
        <v>7000</v>
      </c>
      <c r="D986" t="s">
        <v>7194</v>
      </c>
      <c r="E986" t="s">
        <v>7489</v>
      </c>
      <c r="F986" t="s">
        <v>8767</v>
      </c>
      <c r="G986" t="s">
        <v>10935</v>
      </c>
      <c r="H986" t="s">
        <v>12639</v>
      </c>
      <c r="I986" s="1">
        <v>0.87136403265435525</v>
      </c>
      <c r="J986" s="1">
        <v>1.2462660646057639</v>
      </c>
      <c r="K986" s="1">
        <v>2.82153712548849</v>
      </c>
      <c r="L986" s="1">
        <v>2.1262629999999998</v>
      </c>
      <c r="M986" s="1">
        <v>2.4521000000000002</v>
      </c>
      <c r="N986" s="1">
        <v>1.77549721559268</v>
      </c>
      <c r="O986" s="1">
        <v>3.6333858888450949</v>
      </c>
      <c r="P986" s="1">
        <v>2.198</v>
      </c>
      <c r="Q986" s="1">
        <v>0.78990000000000005</v>
      </c>
      <c r="R986" s="1">
        <v>1.759730160974329</v>
      </c>
      <c r="S986" s="1">
        <v>1.159</v>
      </c>
      <c r="T986" s="1">
        <v>1.18</v>
      </c>
      <c r="U986" s="1">
        <v>0.66900000000000004</v>
      </c>
      <c r="V986" s="1">
        <v>1.179</v>
      </c>
      <c r="W986" s="1">
        <v>1.0316622689999999</v>
      </c>
      <c r="X986" s="1">
        <v>3.3335940972530902</v>
      </c>
      <c r="Y986" s="1">
        <v>1.1369937999999999</v>
      </c>
      <c r="Z986" s="1">
        <v>2.7669999999999999</v>
      </c>
      <c r="AA986" s="1">
        <v>2.095991374307443</v>
      </c>
      <c r="AB986" s="1">
        <v>0.70499999999999996</v>
      </c>
      <c r="AC986" s="1">
        <v>3.638754116979523</v>
      </c>
      <c r="AD986" s="1">
        <v>2.6951000000000001</v>
      </c>
      <c r="AE986" s="1">
        <v>5.4216189008085056</v>
      </c>
      <c r="AF986" s="1">
        <v>1.7227330000000001</v>
      </c>
      <c r="AG986" s="1">
        <v>1.77278069491923</v>
      </c>
      <c r="AH986" s="1">
        <v>1.370215366168603</v>
      </c>
      <c r="AI986" s="1">
        <v>2.1004</v>
      </c>
      <c r="AJ986" s="1">
        <v>0.56175467709992521</v>
      </c>
      <c r="AK986" s="1">
        <v>3.1488</v>
      </c>
      <c r="AL986" s="1">
        <v>1.9780499935150146</v>
      </c>
      <c r="AM986" s="1">
        <v>1.8666262626647949</v>
      </c>
      <c r="AN986" s="1">
        <v>2.1358997821807861</v>
      </c>
      <c r="AO986" t="s">
        <v>13796</v>
      </c>
    </row>
    <row r="987" spans="1:41" x14ac:dyDescent="0.25">
      <c r="A987" s="1">
        <v>2015</v>
      </c>
      <c r="B987" t="s">
        <v>828</v>
      </c>
      <c r="C987" t="s">
        <v>7001</v>
      </c>
      <c r="D987" t="s">
        <v>7194</v>
      </c>
      <c r="E987" t="s">
        <v>7490</v>
      </c>
      <c r="F987" t="s">
        <v>8768</v>
      </c>
      <c r="G987" t="s">
        <v>10935</v>
      </c>
      <c r="H987" t="s">
        <v>12639</v>
      </c>
      <c r="I987" s="1">
        <v>1.724815724839641</v>
      </c>
      <c r="J987" s="1">
        <v>0.61880007771059864</v>
      </c>
      <c r="K987" s="1"/>
      <c r="L987" s="1"/>
      <c r="M987" s="1"/>
      <c r="N987" s="1">
        <v>1.06820472023336</v>
      </c>
      <c r="O987" s="1">
        <v>3.5569176192353171</v>
      </c>
      <c r="P987" s="1">
        <v>0</v>
      </c>
      <c r="Q987" s="1">
        <v>0.1719</v>
      </c>
      <c r="R987" s="1">
        <v>0</v>
      </c>
      <c r="S987" s="1">
        <v>0.02</v>
      </c>
      <c r="T987" s="1">
        <v>3.0000000000000001E-3</v>
      </c>
      <c r="U987" s="1">
        <v>0</v>
      </c>
      <c r="V987" s="1">
        <v>0</v>
      </c>
      <c r="W987" s="1"/>
      <c r="X987" s="1">
        <v>1.2466885945417401</v>
      </c>
      <c r="Y987" s="1">
        <v>0</v>
      </c>
      <c r="Z987" s="1">
        <v>3.9058999999999999</v>
      </c>
      <c r="AA987" s="1">
        <v>0.5639619235538833</v>
      </c>
      <c r="AB987" s="1">
        <v>0</v>
      </c>
      <c r="AC987" s="1">
        <v>0.82971178883643915</v>
      </c>
      <c r="AD987" s="1">
        <v>0.19439999999999999</v>
      </c>
      <c r="AE987" s="1">
        <v>11.176361405606061</v>
      </c>
      <c r="AF987" s="1"/>
      <c r="AG987" s="1">
        <v>1.3215051832986999E-3</v>
      </c>
      <c r="AH987" s="1">
        <v>0</v>
      </c>
      <c r="AI987" s="1">
        <v>0</v>
      </c>
      <c r="AJ987" s="1">
        <v>0</v>
      </c>
      <c r="AK987" s="1">
        <v>1.4</v>
      </c>
      <c r="AL987" s="1">
        <v>0.91317182779312134</v>
      </c>
      <c r="AM987" s="1">
        <v>1.1800575256347656</v>
      </c>
      <c r="AN987" s="1">
        <v>0.5350838303565979</v>
      </c>
      <c r="AO987" t="s">
        <v>13797</v>
      </c>
    </row>
    <row r="988" spans="1:41" x14ac:dyDescent="0.25">
      <c r="A988" s="1">
        <v>2015</v>
      </c>
      <c r="B988" t="s">
        <v>828</v>
      </c>
      <c r="C988" t="s">
        <v>7001</v>
      </c>
      <c r="D988" t="s">
        <v>7194</v>
      </c>
      <c r="E988" t="s">
        <v>7490</v>
      </c>
      <c r="F988" t="s">
        <v>8769</v>
      </c>
      <c r="G988" t="s">
        <v>10935</v>
      </c>
      <c r="H988" t="s">
        <v>12639</v>
      </c>
      <c r="I988" s="1">
        <v>17.14176111617553</v>
      </c>
      <c r="J988" s="1">
        <v>17.029806724321649</v>
      </c>
      <c r="K988" s="1">
        <v>2551.9166304851401</v>
      </c>
      <c r="L988" s="1">
        <v>17.088760000000001</v>
      </c>
      <c r="M988" s="1">
        <v>13.088200000000001</v>
      </c>
      <c r="N988" s="1">
        <v>4.3479713603818597</v>
      </c>
      <c r="O988" s="1">
        <v>36.0672053606622</v>
      </c>
      <c r="P988" s="1">
        <v>58.877000000000002</v>
      </c>
      <c r="Q988" s="1">
        <v>0.1174</v>
      </c>
      <c r="R988" s="1">
        <v>8.885580982003999</v>
      </c>
      <c r="S988" s="1">
        <v>51.34</v>
      </c>
      <c r="T988" s="1">
        <v>18.7</v>
      </c>
      <c r="U988" s="1">
        <v>0.94399999999999995</v>
      </c>
      <c r="V988" s="1">
        <v>61.248098410384017</v>
      </c>
      <c r="W988" s="1">
        <v>3.7861199999999999</v>
      </c>
      <c r="X988" s="1">
        <v>180.42426882389501</v>
      </c>
      <c r="Y988" s="1">
        <v>36.892888526401642</v>
      </c>
      <c r="Z988" s="1">
        <v>43.6614</v>
      </c>
      <c r="AA988" s="1">
        <v>37.399446385700386</v>
      </c>
      <c r="AB988" s="1">
        <v>1.0811999999999999</v>
      </c>
      <c r="AC988" s="1">
        <v>30.026555871957509</v>
      </c>
      <c r="AD988" s="1">
        <v>58.199100000000001</v>
      </c>
      <c r="AE988" s="1">
        <v>1212.8632459810619</v>
      </c>
      <c r="AF988" s="1">
        <v>20.278081</v>
      </c>
      <c r="AG988" s="1">
        <v>47.705004506813893</v>
      </c>
      <c r="AH988" s="1">
        <v>23.808372532743039</v>
      </c>
      <c r="AI988" s="1">
        <v>4.09</v>
      </c>
      <c r="AJ988" s="1">
        <v>4.0704293424189446</v>
      </c>
      <c r="AK988" s="1">
        <v>448.09</v>
      </c>
      <c r="AL988" s="1">
        <v>172.72994995117188</v>
      </c>
      <c r="AM988" s="1">
        <v>95.210433959960938</v>
      </c>
      <c r="AN988" s="1">
        <v>282.54928588867188</v>
      </c>
      <c r="AO988" t="s">
        <v>13798</v>
      </c>
    </row>
    <row r="989" spans="1:41" x14ac:dyDescent="0.25">
      <c r="A989" s="1">
        <v>2015</v>
      </c>
      <c r="B989" t="s">
        <v>828</v>
      </c>
      <c r="C989" t="s">
        <v>7001</v>
      </c>
      <c r="D989" t="s">
        <v>7194</v>
      </c>
      <c r="E989" t="s">
        <v>7490</v>
      </c>
      <c r="F989" t="s">
        <v>8770</v>
      </c>
      <c r="G989" t="s">
        <v>10935</v>
      </c>
      <c r="H989" t="s">
        <v>12639</v>
      </c>
      <c r="I989" s="1">
        <v>9.3095664580455129</v>
      </c>
      <c r="J989" s="1">
        <v>13.53805758826334</v>
      </c>
      <c r="K989" s="1">
        <v>21.131350413451202</v>
      </c>
      <c r="L989" s="1">
        <v>21.902584999999998</v>
      </c>
      <c r="M989" s="1">
        <v>4.9825999999999997</v>
      </c>
      <c r="N989" s="1">
        <v>11.497586846990201</v>
      </c>
      <c r="O989" s="1">
        <v>21.917303902246751</v>
      </c>
      <c r="P989" s="1">
        <v>4.5579999999999998</v>
      </c>
      <c r="Q989" s="1">
        <v>0.156</v>
      </c>
      <c r="R989" s="1">
        <v>22.531679828724918</v>
      </c>
      <c r="S989" s="1">
        <v>2.17</v>
      </c>
      <c r="T989" s="1">
        <v>0.53800000000000003</v>
      </c>
      <c r="U989" s="1">
        <v>3.1E-2</v>
      </c>
      <c r="V989" s="1">
        <v>29.643760163648359</v>
      </c>
      <c r="W989" s="1">
        <v>5.4654189999999998</v>
      </c>
      <c r="X989" s="1">
        <v>39.003680327140202</v>
      </c>
      <c r="Y989" s="1">
        <v>13.07941803257123</v>
      </c>
      <c r="Z989" s="1">
        <v>15.218299999999999</v>
      </c>
      <c r="AA989" s="1">
        <v>29.97522786000966</v>
      </c>
      <c r="AB989" s="1">
        <v>0.13109999999999999</v>
      </c>
      <c r="AC989" s="1">
        <v>6.3544079912804676</v>
      </c>
      <c r="AD989" s="1">
        <v>14.338200000000001</v>
      </c>
      <c r="AE989" s="1">
        <v>46.111114606600147</v>
      </c>
      <c r="AF989" s="1">
        <v>14.208249</v>
      </c>
      <c r="AG989" s="1">
        <v>46.026478225703457</v>
      </c>
      <c r="AH989" s="1">
        <v>3.1832226526471101E-2</v>
      </c>
      <c r="AI989" s="1">
        <v>17.510000000000002</v>
      </c>
      <c r="AJ989" s="1">
        <v>2.7379421971450428</v>
      </c>
      <c r="AK989" s="1">
        <v>14.31</v>
      </c>
      <c r="AL989" s="1">
        <v>14.772719383239746</v>
      </c>
      <c r="AM989" s="1">
        <v>16.87525749206543</v>
      </c>
      <c r="AN989" s="1">
        <v>11.794124603271484</v>
      </c>
      <c r="AO989" t="s">
        <v>13799</v>
      </c>
    </row>
    <row r="990" spans="1:41" x14ac:dyDescent="0.25">
      <c r="A990" s="1">
        <v>2015</v>
      </c>
      <c r="B990" t="s">
        <v>828</v>
      </c>
      <c r="C990" t="s">
        <v>7001</v>
      </c>
      <c r="D990" t="s">
        <v>7194</v>
      </c>
      <c r="E990" t="s">
        <v>7490</v>
      </c>
      <c r="F990" t="s">
        <v>8771</v>
      </c>
      <c r="G990" t="s">
        <v>10935</v>
      </c>
      <c r="H990" t="s">
        <v>12639</v>
      </c>
      <c r="I990" s="1">
        <v>35.540207656235033</v>
      </c>
      <c r="J990" s="1">
        <v>29.270744903185548</v>
      </c>
      <c r="K990" s="1">
        <v>45.246417716304897</v>
      </c>
      <c r="L990" s="1">
        <v>18.330936999999999</v>
      </c>
      <c r="M990" s="1">
        <v>13.0878</v>
      </c>
      <c r="N990" s="1">
        <v>53.845027844073201</v>
      </c>
      <c r="O990" s="1">
        <v>33.036657469452109</v>
      </c>
      <c r="P990" s="1">
        <v>30.824000000000002</v>
      </c>
      <c r="Q990" s="1">
        <v>35.268300000000004</v>
      </c>
      <c r="R990" s="1">
        <v>53.039890125426673</v>
      </c>
      <c r="S990" s="1">
        <v>17.89</v>
      </c>
      <c r="T990" s="1">
        <v>27.942</v>
      </c>
      <c r="U990" s="1">
        <v>1.8140000000000001</v>
      </c>
      <c r="V990" s="1">
        <v>10.43597544992997</v>
      </c>
      <c r="W990" s="1">
        <v>11.135284</v>
      </c>
      <c r="X990" s="1">
        <v>30.114019023913201</v>
      </c>
      <c r="Y990" s="1">
        <v>41.02760398852903</v>
      </c>
      <c r="Z990" s="1">
        <v>81.090299999999999</v>
      </c>
      <c r="AA990" s="1">
        <v>81.785745768095794</v>
      </c>
      <c r="AB990" s="1">
        <v>29.195599999999999</v>
      </c>
      <c r="AC990" s="1">
        <v>86.318594926046146</v>
      </c>
      <c r="AD990" s="1">
        <v>64.753100000000003</v>
      </c>
      <c r="AE990" s="1">
        <v>123.5336458300563</v>
      </c>
      <c r="AF990" s="1">
        <v>17.784344000000001</v>
      </c>
      <c r="AG990" s="1">
        <v>263.65855933724868</v>
      </c>
      <c r="AH990" s="1">
        <v>22.250864692210939</v>
      </c>
      <c r="AI990" s="1">
        <v>43.78</v>
      </c>
      <c r="AJ990" s="1">
        <v>12.19967759459986</v>
      </c>
      <c r="AK990" s="1">
        <v>6.7599999999999989</v>
      </c>
      <c r="AL990" s="1">
        <v>45.550323486328125</v>
      </c>
      <c r="AM990" s="1">
        <v>57.398094177246094</v>
      </c>
      <c r="AN990" s="1">
        <v>28.76597785949707</v>
      </c>
      <c r="AO990" t="s">
        <v>13800</v>
      </c>
    </row>
    <row r="991" spans="1:41" x14ac:dyDescent="0.25">
      <c r="A991" s="1">
        <v>2015</v>
      </c>
      <c r="B991" t="s">
        <v>828</v>
      </c>
      <c r="C991" t="s">
        <v>7001</v>
      </c>
      <c r="D991" t="s">
        <v>7194</v>
      </c>
      <c r="E991" t="s">
        <v>7490</v>
      </c>
      <c r="F991" t="s">
        <v>8772</v>
      </c>
      <c r="G991" t="s">
        <v>10935</v>
      </c>
      <c r="H991" t="s">
        <v>12639</v>
      </c>
      <c r="I991" s="1">
        <v>0</v>
      </c>
      <c r="J991" s="1">
        <v>0.97891805652857344</v>
      </c>
      <c r="K991" s="1"/>
      <c r="L991" s="1"/>
      <c r="M991" s="1"/>
      <c r="N991" s="1">
        <v>4.0678865022540402E-2</v>
      </c>
      <c r="O991" s="1">
        <v>0.56921560898699253</v>
      </c>
      <c r="P991" s="1">
        <v>3.6419999999999999</v>
      </c>
      <c r="Q991" s="1">
        <v>4.3578000000000001</v>
      </c>
      <c r="R991" s="1">
        <v>0</v>
      </c>
      <c r="S991" s="1">
        <v>0.16</v>
      </c>
      <c r="T991" s="1">
        <v>8.0190000000000001</v>
      </c>
      <c r="U991" s="1">
        <v>4.6829999999999998</v>
      </c>
      <c r="V991" s="1">
        <v>0.38758327650422258</v>
      </c>
      <c r="W991" s="1">
        <v>0.31062600000000001</v>
      </c>
      <c r="X991" s="1">
        <v>0.90946750822295297</v>
      </c>
      <c r="Y991" s="1">
        <v>1.80044200057881</v>
      </c>
      <c r="Z991" s="1">
        <v>5.9611000000000001</v>
      </c>
      <c r="AA991" s="1">
        <v>0.31863956985568859</v>
      </c>
      <c r="AB991" s="1">
        <v>0</v>
      </c>
      <c r="AC991" s="1">
        <v>0.14798334421946441</v>
      </c>
      <c r="AD991" s="1">
        <v>0.16880000000000001</v>
      </c>
      <c r="AE991" s="1">
        <v>23.105011482681601</v>
      </c>
      <c r="AF991" s="1">
        <v>0.84541100000000002</v>
      </c>
      <c r="AG991" s="1">
        <v>0.39978863320457603</v>
      </c>
      <c r="AH991" s="1">
        <v>0.691569821066224</v>
      </c>
      <c r="AI991" s="1">
        <v>1.65</v>
      </c>
      <c r="AJ991" s="1">
        <v>1.5991977228135602E-2</v>
      </c>
      <c r="AK991" s="1">
        <v>0.03</v>
      </c>
      <c r="AL991" s="1">
        <v>2.0411386489868164</v>
      </c>
      <c r="AM991" s="1">
        <v>2.7461378574371338</v>
      </c>
      <c r="AN991" s="1">
        <v>1.042389988899231</v>
      </c>
      <c r="AO991" t="s">
        <v>13801</v>
      </c>
    </row>
    <row r="992" spans="1:41" x14ac:dyDescent="0.25">
      <c r="A992" s="1">
        <v>2015</v>
      </c>
      <c r="B992" t="s">
        <v>828</v>
      </c>
      <c r="C992" t="s">
        <v>7001</v>
      </c>
      <c r="D992" t="s">
        <v>7194</v>
      </c>
      <c r="E992" t="s">
        <v>7490</v>
      </c>
      <c r="F992" t="s">
        <v>8773</v>
      </c>
      <c r="G992" t="s">
        <v>10935</v>
      </c>
      <c r="H992" t="s">
        <v>12639</v>
      </c>
      <c r="I992" s="1">
        <v>8.0016168664806564</v>
      </c>
      <c r="J992" s="1">
        <v>0.52668946962516405</v>
      </c>
      <c r="K992" s="1">
        <v>0.33651758575138901</v>
      </c>
      <c r="L992" s="1">
        <v>3.4598490000000002</v>
      </c>
      <c r="M992" s="1"/>
      <c r="N992" s="1">
        <v>5.3909307875895003</v>
      </c>
      <c r="O992" s="1">
        <v>3.1791486007095</v>
      </c>
      <c r="P992" s="1">
        <v>1.958</v>
      </c>
      <c r="Q992" s="1">
        <v>0</v>
      </c>
      <c r="R992" s="1">
        <v>11.042233039122619</v>
      </c>
      <c r="S992" s="1">
        <v>0.56000000000000005</v>
      </c>
      <c r="T992" s="1">
        <v>2.7280000000000002</v>
      </c>
      <c r="U992" s="1">
        <v>0</v>
      </c>
      <c r="V992" s="1">
        <v>0</v>
      </c>
      <c r="W992" s="1">
        <v>8.2353882000000003E-2</v>
      </c>
      <c r="X992" s="1">
        <v>1.4360920970752999</v>
      </c>
      <c r="Y992" s="1">
        <v>6.1732747507169401E-2</v>
      </c>
      <c r="Z992" s="1">
        <v>10.521699999999999</v>
      </c>
      <c r="AA992" s="1">
        <v>2.525297093614014</v>
      </c>
      <c r="AB992" s="1">
        <v>0</v>
      </c>
      <c r="AC992" s="1">
        <v>7.9543836154964627</v>
      </c>
      <c r="AD992" s="1">
        <v>3.113</v>
      </c>
      <c r="AE992" s="1">
        <v>11.561990750935919</v>
      </c>
      <c r="AF992" s="1">
        <v>1.6374040000000001</v>
      </c>
      <c r="AG992" s="1">
        <v>0.95783769177094658</v>
      </c>
      <c r="AH992" s="1">
        <v>4.2727471868658924</v>
      </c>
      <c r="AI992" s="1">
        <v>3.32</v>
      </c>
      <c r="AJ992" s="1">
        <v>3.8847334855264801E-2</v>
      </c>
      <c r="AK992" s="1">
        <v>0.7</v>
      </c>
      <c r="AL992" s="1">
        <v>2.9436681270599365</v>
      </c>
      <c r="AM992" s="1">
        <v>3.8610894680023193</v>
      </c>
      <c r="AN992" s="1">
        <v>1.6439884901046753</v>
      </c>
      <c r="AO992" t="s">
        <v>13802</v>
      </c>
    </row>
    <row r="993" spans="1:41" x14ac:dyDescent="0.25">
      <c r="A993" s="1">
        <v>2015</v>
      </c>
      <c r="B993" t="s">
        <v>828</v>
      </c>
      <c r="C993" t="s">
        <v>7001</v>
      </c>
      <c r="D993" t="s">
        <v>7194</v>
      </c>
      <c r="E993" t="s">
        <v>7490</v>
      </c>
      <c r="F993" t="s">
        <v>8774</v>
      </c>
      <c r="G993" t="s">
        <v>10935</v>
      </c>
      <c r="H993" t="s">
        <v>12639</v>
      </c>
      <c r="I993" s="1">
        <v>11.467195054288551</v>
      </c>
      <c r="J993" s="1">
        <v>6.3167531098957381</v>
      </c>
      <c r="K993" s="1">
        <v>9.2240555800264108</v>
      </c>
      <c r="L993" s="1">
        <v>11.719989</v>
      </c>
      <c r="M993" s="1">
        <v>36.432400000000001</v>
      </c>
      <c r="N993" s="1">
        <v>32.947334924423203</v>
      </c>
      <c r="O993" s="1">
        <v>14.92361056365786</v>
      </c>
      <c r="P993" s="1">
        <v>15.028</v>
      </c>
      <c r="Q993" s="1">
        <v>0.27839999999999998</v>
      </c>
      <c r="R993" s="1">
        <v>21.99818222213246</v>
      </c>
      <c r="S993" s="1">
        <v>17.260000000000002</v>
      </c>
      <c r="T993" s="1">
        <v>6.6239999999999997</v>
      </c>
      <c r="U993" s="1">
        <v>0</v>
      </c>
      <c r="V993" s="1">
        <v>14.191942506423089</v>
      </c>
      <c r="W993" s="1">
        <v>6.3011910000000002</v>
      </c>
      <c r="X993" s="1">
        <v>17.9909503066939</v>
      </c>
      <c r="Y993" s="1">
        <v>7.5844352653318952</v>
      </c>
      <c r="Z993" s="1">
        <v>37.770299999999999</v>
      </c>
      <c r="AA993" s="1">
        <v>11.12173706095205</v>
      </c>
      <c r="AB993" s="1">
        <v>2.4855999999999998</v>
      </c>
      <c r="AC993" s="1">
        <v>16.16798270943081</v>
      </c>
      <c r="AD993" s="1">
        <v>17.867799999999999</v>
      </c>
      <c r="AE993" s="1">
        <v>62.220310189700193</v>
      </c>
      <c r="AF993" s="1">
        <v>8.636552</v>
      </c>
      <c r="AG993" s="1">
        <v>12.245833279350281</v>
      </c>
      <c r="AH993" s="1">
        <v>19.90390380003689</v>
      </c>
      <c r="AI993" s="1">
        <v>11.66</v>
      </c>
      <c r="AJ993" s="1">
        <v>7.2318462708524818</v>
      </c>
      <c r="AK993" s="1">
        <v>6.1999999999999993</v>
      </c>
      <c r="AL993" s="1">
        <v>15.303458213806152</v>
      </c>
      <c r="AM993" s="1">
        <v>16.289810180664063</v>
      </c>
      <c r="AN993" s="1">
        <v>13.906126976013184</v>
      </c>
      <c r="AO993" t="s">
        <v>13803</v>
      </c>
    </row>
    <row r="994" spans="1:41" x14ac:dyDescent="0.25">
      <c r="A994" s="1">
        <v>2015</v>
      </c>
      <c r="B994" t="s">
        <v>828</v>
      </c>
      <c r="C994" t="s">
        <v>7001</v>
      </c>
      <c r="D994" t="s">
        <v>7194</v>
      </c>
      <c r="E994" t="s">
        <v>7490</v>
      </c>
      <c r="F994" t="s">
        <v>8775</v>
      </c>
      <c r="G994" t="s">
        <v>10935</v>
      </c>
      <c r="H994" t="s">
        <v>12639</v>
      </c>
      <c r="I994" s="1">
        <v>5.2162320679227134</v>
      </c>
      <c r="J994" s="1">
        <v>33.288535920546799</v>
      </c>
      <c r="K994" s="1">
        <v>53.443117671772498</v>
      </c>
      <c r="L994" s="1">
        <v>17.666989999999998</v>
      </c>
      <c r="M994" s="1">
        <v>28.3887</v>
      </c>
      <c r="N994" s="1">
        <v>22.377724741447899</v>
      </c>
      <c r="O994" s="1">
        <v>85.349901458415459</v>
      </c>
      <c r="P994" s="1">
        <v>4.7290000000000001</v>
      </c>
      <c r="Q994" s="1">
        <v>0</v>
      </c>
      <c r="R994" s="1">
        <v>19.024257235765791</v>
      </c>
      <c r="S994" s="1">
        <v>10.16</v>
      </c>
      <c r="T994" s="1">
        <v>8.1240000000000006</v>
      </c>
      <c r="U994" s="1">
        <v>1.2330000000000001</v>
      </c>
      <c r="V994" s="1">
        <v>1.45569952263547E-2</v>
      </c>
      <c r="W994" s="1">
        <v>10.10873911</v>
      </c>
      <c r="X994" s="1">
        <v>28.422633122944301</v>
      </c>
      <c r="Y994" s="1">
        <v>10.06692099239654</v>
      </c>
      <c r="Z994" s="1">
        <v>26.462900000000001</v>
      </c>
      <c r="AA994" s="1">
        <v>60.067459340529602</v>
      </c>
      <c r="AB994" s="1">
        <v>8.3558000000000003</v>
      </c>
      <c r="AC994" s="1">
        <v>51.958255513939427</v>
      </c>
      <c r="AD994" s="1">
        <v>17.650700000000001</v>
      </c>
      <c r="AE994" s="1">
        <v>89.043602730676056</v>
      </c>
      <c r="AF994" s="1">
        <v>19.309612000000001</v>
      </c>
      <c r="AG994" s="1">
        <v>99.432444988182311</v>
      </c>
      <c r="AH994" s="1">
        <v>4.9164591403800042</v>
      </c>
      <c r="AI994" s="1">
        <v>83.55</v>
      </c>
      <c r="AJ994" s="1">
        <v>7.9986232661660477</v>
      </c>
      <c r="AK994" s="1">
        <v>71.410000000000025</v>
      </c>
      <c r="AL994" s="1">
        <v>30.267932891845703</v>
      </c>
      <c r="AM994" s="1">
        <v>27.522945404052734</v>
      </c>
      <c r="AN994" s="1">
        <v>34.156669616699219</v>
      </c>
      <c r="AO994" t="s">
        <v>13804</v>
      </c>
    </row>
    <row r="995" spans="1:41" x14ac:dyDescent="0.25">
      <c r="A995" s="1">
        <v>2015</v>
      </c>
      <c r="B995" t="s">
        <v>828</v>
      </c>
      <c r="C995" t="s">
        <v>7001</v>
      </c>
      <c r="D995" t="s">
        <v>7194</v>
      </c>
      <c r="E995" t="s">
        <v>7490</v>
      </c>
      <c r="F995" t="s">
        <v>8776</v>
      </c>
      <c r="G995" t="s">
        <v>10935</v>
      </c>
      <c r="H995" t="s">
        <v>12639</v>
      </c>
      <c r="I995" s="1">
        <v>2.8941269714827871</v>
      </c>
      <c r="J995" s="1">
        <v>3.8750036794791041</v>
      </c>
      <c r="K995" s="1"/>
      <c r="L995" s="1">
        <v>0.22317699999999999</v>
      </c>
      <c r="M995" s="1">
        <v>3.1959</v>
      </c>
      <c r="N995" s="1"/>
      <c r="O995" s="1">
        <v>7.9562869530942049</v>
      </c>
      <c r="P995" s="1">
        <v>3.5030000000000001</v>
      </c>
      <c r="Q995" s="1">
        <v>0</v>
      </c>
      <c r="R995" s="1">
        <v>10.451899577871581</v>
      </c>
      <c r="S995" s="1">
        <v>2.82</v>
      </c>
      <c r="T995" s="1">
        <v>5.1980000000000004</v>
      </c>
      <c r="U995" s="1">
        <v>8.6880000000000006</v>
      </c>
      <c r="V995" s="1">
        <v>6.4873314798300372</v>
      </c>
      <c r="W995" s="1">
        <v>0.93251799999999996</v>
      </c>
      <c r="X995" s="1">
        <v>10.6374471562045</v>
      </c>
      <c r="Y995" s="1">
        <v>4.9133310531716177</v>
      </c>
      <c r="Z995" s="1">
        <v>0</v>
      </c>
      <c r="AA995" s="1">
        <v>8.0376766729587867</v>
      </c>
      <c r="AB995" s="1">
        <v>7.6200000000000004E-2</v>
      </c>
      <c r="AC995" s="1">
        <v>4.1660103491035247</v>
      </c>
      <c r="AD995" s="1">
        <v>0</v>
      </c>
      <c r="AE995" s="1">
        <v>6.3743668795419524</v>
      </c>
      <c r="AF995" s="1">
        <v>3.2914569999999999</v>
      </c>
      <c r="AG995" s="1">
        <v>5.8200568950550897</v>
      </c>
      <c r="AH995" s="1">
        <v>4.5348528869212332</v>
      </c>
      <c r="AI995" s="1">
        <v>6.53</v>
      </c>
      <c r="AJ995" s="1">
        <v>0.91697928085780611</v>
      </c>
      <c r="AK995" s="1">
        <v>6.26</v>
      </c>
      <c r="AL995" s="1">
        <v>4.0615038871765137</v>
      </c>
      <c r="AM995" s="1">
        <v>4.0966129302978516</v>
      </c>
      <c r="AN995" s="1">
        <v>4.0117669105529785</v>
      </c>
      <c r="AO995" t="s">
        <v>13805</v>
      </c>
    </row>
    <row r="996" spans="1:41" x14ac:dyDescent="0.25">
      <c r="A996" s="1">
        <v>2015</v>
      </c>
      <c r="B996" t="s">
        <v>828</v>
      </c>
      <c r="C996" t="s">
        <v>7001</v>
      </c>
      <c r="D996" t="s">
        <v>7194</v>
      </c>
      <c r="E996" t="s">
        <v>7491</v>
      </c>
      <c r="F996" t="s">
        <v>8777</v>
      </c>
      <c r="G996" t="s">
        <v>10935</v>
      </c>
      <c r="H996" t="s">
        <v>12639</v>
      </c>
      <c r="I996" s="1">
        <v>6.0711738131092999E-2</v>
      </c>
      <c r="J996" s="1">
        <v>7.9123518641713003E-3</v>
      </c>
      <c r="K996" s="1"/>
      <c r="L996" s="1"/>
      <c r="M996" s="1"/>
      <c r="N996" s="1">
        <v>2.09493503049589E-2</v>
      </c>
      <c r="O996" s="1">
        <v>4.3673630271974802E-2</v>
      </c>
      <c r="P996" s="1">
        <v>0</v>
      </c>
      <c r="Q996" s="1">
        <v>8.9999999999999998E-4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/>
      <c r="X996" s="1">
        <v>4.1461463241176999E-2</v>
      </c>
      <c r="Y996" s="1">
        <v>0</v>
      </c>
      <c r="Z996" s="1">
        <v>3.0499999999999999E-2</v>
      </c>
      <c r="AA996" s="1">
        <v>5.3605136318931003E-3</v>
      </c>
      <c r="AB996" s="1">
        <v>0</v>
      </c>
      <c r="AC996" s="1">
        <v>3.1470875380281002E-3</v>
      </c>
      <c r="AD996" s="1">
        <v>1.4E-3</v>
      </c>
      <c r="AE996" s="1">
        <v>2.6048384559725701E-2</v>
      </c>
      <c r="AF996" s="1"/>
      <c r="AG996" s="1">
        <v>3.1464409126200002E-5</v>
      </c>
      <c r="AH996" s="1">
        <v>0</v>
      </c>
      <c r="AI996" s="1">
        <v>0</v>
      </c>
      <c r="AJ996" s="1">
        <v>0</v>
      </c>
      <c r="AK996" s="1">
        <v>5.62355291220362E-2</v>
      </c>
      <c r="AL996" s="1">
        <v>1.028729323297739E-2</v>
      </c>
      <c r="AM996" s="1">
        <v>9.150640107691288E-3</v>
      </c>
      <c r="AN996" s="1">
        <v>1.1897551827132702E-2</v>
      </c>
      <c r="AO996" t="s">
        <v>13806</v>
      </c>
    </row>
    <row r="997" spans="1:41" x14ac:dyDescent="0.25">
      <c r="A997" s="1">
        <v>2015</v>
      </c>
      <c r="B997" t="s">
        <v>828</v>
      </c>
      <c r="C997" t="s">
        <v>7001</v>
      </c>
      <c r="D997" t="s">
        <v>7194</v>
      </c>
      <c r="E997" t="s">
        <v>7491</v>
      </c>
      <c r="F997" t="s">
        <v>8778</v>
      </c>
      <c r="G997" t="s">
        <v>10935</v>
      </c>
      <c r="H997" t="s">
        <v>12639</v>
      </c>
      <c r="I997" s="1">
        <v>0.13372434017595311</v>
      </c>
      <c r="J997" s="1">
        <v>0.18460976916419899</v>
      </c>
      <c r="K997" s="1">
        <v>0.99956578376031302</v>
      </c>
      <c r="L997" s="1">
        <v>0.21932499999999999</v>
      </c>
      <c r="M997" s="1">
        <v>0.25669999999999998</v>
      </c>
      <c r="N997" s="1">
        <v>5.0013259082471499E-2</v>
      </c>
      <c r="O997" s="1">
        <v>0.3524635396137169</v>
      </c>
      <c r="P997" s="1">
        <v>0.82</v>
      </c>
      <c r="Q997" s="1">
        <v>5.8700000000000002E-2</v>
      </c>
      <c r="R997" s="1">
        <v>8.9798226656702507E-2</v>
      </c>
      <c r="S997" s="1">
        <v>0.27700000000000002</v>
      </c>
      <c r="T997" s="1">
        <v>0.1</v>
      </c>
      <c r="U997" s="1">
        <v>2.7E-2</v>
      </c>
      <c r="V997" s="1">
        <v>0.39099302313381962</v>
      </c>
      <c r="W997" s="1">
        <v>4.8292955999999998E-2</v>
      </c>
      <c r="X997" s="1">
        <v>0.75288470086229897</v>
      </c>
      <c r="Y997" s="1">
        <v>0.2152174484990397</v>
      </c>
      <c r="Z997" s="1">
        <v>0.44690000000000002</v>
      </c>
      <c r="AA997" s="1">
        <v>0.18346701527822701</v>
      </c>
      <c r="AB997" s="1">
        <v>6.7999999999999996E-3</v>
      </c>
      <c r="AC997" s="1">
        <v>0.66044600241503171</v>
      </c>
      <c r="AD997" s="1">
        <v>0.51070000000000004</v>
      </c>
      <c r="AE997" s="1">
        <v>1.1125931984773649</v>
      </c>
      <c r="AF997" s="1">
        <v>8.3773E-2</v>
      </c>
      <c r="AG997" s="1">
        <v>0.1487489195677161</v>
      </c>
      <c r="AH997" s="1">
        <v>0.27236672200700979</v>
      </c>
      <c r="AI997" s="1">
        <v>0.1089</v>
      </c>
      <c r="AJ997" s="1">
        <v>4.9045199348325103E-2</v>
      </c>
      <c r="AK997" s="1">
        <v>1.7336220793599499</v>
      </c>
      <c r="AL997" s="1">
        <v>0.35495349764823914</v>
      </c>
      <c r="AM997" s="1">
        <v>0.28672671318054199</v>
      </c>
      <c r="AN997" s="1">
        <v>0.45160797238349915</v>
      </c>
      <c r="AO997" t="s">
        <v>13807</v>
      </c>
    </row>
    <row r="998" spans="1:41" x14ac:dyDescent="0.25">
      <c r="A998" s="1">
        <v>2015</v>
      </c>
      <c r="B998" t="s">
        <v>828</v>
      </c>
      <c r="C998" t="s">
        <v>7001</v>
      </c>
      <c r="D998" t="s">
        <v>7194</v>
      </c>
      <c r="E998" t="s">
        <v>7491</v>
      </c>
      <c r="F998" t="s">
        <v>8779</v>
      </c>
      <c r="G998" t="s">
        <v>10935</v>
      </c>
      <c r="H998" t="s">
        <v>12639</v>
      </c>
      <c r="I998" s="1">
        <v>0.1236427042878656</v>
      </c>
      <c r="J998" s="1">
        <v>0.2811475265069675</v>
      </c>
      <c r="K998" s="1">
        <v>0.423795049934868</v>
      </c>
      <c r="L998" s="1">
        <v>0.85868299999999997</v>
      </c>
      <c r="M998" s="1">
        <v>0.2903</v>
      </c>
      <c r="N998" s="1">
        <v>0.199098382391938</v>
      </c>
      <c r="O998" s="1">
        <v>1.0398108001576669</v>
      </c>
      <c r="P998" s="1">
        <v>0.214</v>
      </c>
      <c r="Q998" s="1">
        <v>1.11E-2</v>
      </c>
      <c r="R998" s="1">
        <v>0.39865888388438941</v>
      </c>
      <c r="S998" s="1">
        <v>6.2E-2</v>
      </c>
      <c r="T998" s="1">
        <v>0</v>
      </c>
      <c r="U998" s="1">
        <v>4.4000000000000002E-4</v>
      </c>
      <c r="V998" s="1">
        <v>0.37945234223364632</v>
      </c>
      <c r="W998" s="1">
        <v>0.190134</v>
      </c>
      <c r="X998" s="1">
        <v>1.13295404035914</v>
      </c>
      <c r="Y998" s="1">
        <v>0.13954063511273651</v>
      </c>
      <c r="Z998" s="1">
        <v>0.52149999999999996</v>
      </c>
      <c r="AA998" s="1">
        <v>0.57572221848903737</v>
      </c>
      <c r="AB998" s="1">
        <v>7.7000000000000002E-3</v>
      </c>
      <c r="AC998" s="1">
        <v>0.50609433212009791</v>
      </c>
      <c r="AD998" s="1">
        <v>0.48849999999999999</v>
      </c>
      <c r="AE998" s="1">
        <v>1.2170384119294051</v>
      </c>
      <c r="AF998" s="1">
        <v>0.51794899999999999</v>
      </c>
      <c r="AG998" s="1">
        <v>0.36676395955527802</v>
      </c>
      <c r="AH998" s="1">
        <v>6.5716657443279998E-4</v>
      </c>
      <c r="AI998" s="1">
        <v>0.29730000000000001</v>
      </c>
      <c r="AJ998" s="1">
        <v>3.4691393167103797E-2</v>
      </c>
      <c r="AK998" s="1">
        <v>0.44607436418332508</v>
      </c>
      <c r="AL998" s="1">
        <v>0.36981895565986633</v>
      </c>
      <c r="AM998" s="1">
        <v>0.3732660710811615</v>
      </c>
      <c r="AN998" s="1">
        <v>0.3649354875087738</v>
      </c>
      <c r="AO998" t="s">
        <v>13808</v>
      </c>
    </row>
    <row r="999" spans="1:41" x14ac:dyDescent="0.25">
      <c r="A999" s="1">
        <v>2015</v>
      </c>
      <c r="B999" t="s">
        <v>828</v>
      </c>
      <c r="C999" t="s">
        <v>7001</v>
      </c>
      <c r="D999" t="s">
        <v>7194</v>
      </c>
      <c r="E999" t="s">
        <v>7491</v>
      </c>
      <c r="F999" t="s">
        <v>8780</v>
      </c>
      <c r="G999" t="s">
        <v>10935</v>
      </c>
      <c r="H999" t="s">
        <v>12639</v>
      </c>
      <c r="I999" s="1">
        <v>0.30802884996433377</v>
      </c>
      <c r="J999" s="1">
        <v>0.29405219561877072</v>
      </c>
      <c r="K999" s="1">
        <v>0.63221884498480196</v>
      </c>
      <c r="L999" s="1">
        <v>0.30160199999999998</v>
      </c>
      <c r="M999" s="1">
        <v>0.30120000000000002</v>
      </c>
      <c r="N999" s="1">
        <v>0.88570670909573102</v>
      </c>
      <c r="O999" s="1">
        <v>0.77347260543949581</v>
      </c>
      <c r="P999" s="1">
        <v>0.78</v>
      </c>
      <c r="Q999" s="1">
        <v>0.63129999999999997</v>
      </c>
      <c r="R999" s="1">
        <v>0.43864999697037022</v>
      </c>
      <c r="S999" s="1">
        <v>0.34599999999999997</v>
      </c>
      <c r="T999" s="1">
        <v>0.34</v>
      </c>
      <c r="U999" s="1">
        <v>2.1000000000000001E-2</v>
      </c>
      <c r="V999" s="1">
        <v>0.13266537271153539</v>
      </c>
      <c r="W999" s="1">
        <v>0.29127700000000001</v>
      </c>
      <c r="X999" s="1">
        <v>0.52361987732242898</v>
      </c>
      <c r="Y999" s="1">
        <v>0.41602778289352521</v>
      </c>
      <c r="Z999" s="1">
        <v>1.0045999999999999</v>
      </c>
      <c r="AA999" s="1">
        <v>0.6740990977232304</v>
      </c>
      <c r="AB999" s="1">
        <v>0.49759999999999999</v>
      </c>
      <c r="AC999" s="1">
        <v>1.456111534279064</v>
      </c>
      <c r="AD999" s="1">
        <v>1.1000000000000001</v>
      </c>
      <c r="AE999" s="1">
        <v>1.344386069776953</v>
      </c>
      <c r="AF999" s="1">
        <v>0.45410299999999998</v>
      </c>
      <c r="AG999" s="1">
        <v>0.63840545777938862</v>
      </c>
      <c r="AH999" s="1">
        <v>0.38537631433314878</v>
      </c>
      <c r="AI999" s="1">
        <v>0.59730000000000005</v>
      </c>
      <c r="AJ999" s="1">
        <v>0.21459243063841141</v>
      </c>
      <c r="AK999" s="1">
        <v>0.1028865106141069</v>
      </c>
      <c r="AL999" s="1">
        <v>0.54780280590057373</v>
      </c>
      <c r="AM999" s="1">
        <v>0.58796060085296631</v>
      </c>
      <c r="AN999" s="1">
        <v>0.49091264605522156</v>
      </c>
      <c r="AO999" t="s">
        <v>13809</v>
      </c>
    </row>
    <row r="1000" spans="1:41" x14ac:dyDescent="0.25">
      <c r="A1000" s="1">
        <v>2015</v>
      </c>
      <c r="B1000" t="s">
        <v>828</v>
      </c>
      <c r="C1000" t="s">
        <v>7001</v>
      </c>
      <c r="D1000" t="s">
        <v>7194</v>
      </c>
      <c r="E1000" t="s">
        <v>7491</v>
      </c>
      <c r="F1000" t="s">
        <v>8781</v>
      </c>
      <c r="G1000" t="s">
        <v>10935</v>
      </c>
      <c r="H1000" t="s">
        <v>12639</v>
      </c>
      <c r="I1000" s="1">
        <v>0</v>
      </c>
      <c r="J1000" s="1">
        <v>6.1744602940050998E-2</v>
      </c>
      <c r="K1000" s="1"/>
      <c r="L1000" s="1"/>
      <c r="M1000" s="1"/>
      <c r="N1000" s="1">
        <v>2.6040837974012201E-2</v>
      </c>
      <c r="O1000" s="1">
        <v>9.1446590461174999E-3</v>
      </c>
      <c r="P1000" s="1">
        <v>4.8000000000000001E-2</v>
      </c>
      <c r="Q1000" s="1">
        <v>8.6300000000000002E-2</v>
      </c>
      <c r="R1000" s="1">
        <v>0</v>
      </c>
      <c r="S1000" s="1">
        <v>5.0999999999999997E-2</v>
      </c>
      <c r="T1000" s="1">
        <v>0.45</v>
      </c>
      <c r="U1000" s="1">
        <v>0.186</v>
      </c>
      <c r="V1000" s="1">
        <v>1.28258930913288E-2</v>
      </c>
      <c r="W1000" s="1">
        <v>7.8275999999999998E-2</v>
      </c>
      <c r="X1000" s="1">
        <v>5.52226864610188E-2</v>
      </c>
      <c r="Y1000" s="1">
        <v>7.1809308321713297E-2</v>
      </c>
      <c r="Z1000" s="1">
        <v>0.2455</v>
      </c>
      <c r="AA1000" s="1">
        <v>4.4307470509539003E-2</v>
      </c>
      <c r="AB1000" s="1">
        <v>0</v>
      </c>
      <c r="AC1000" s="1">
        <v>2.95966688438929E-2</v>
      </c>
      <c r="AD1000" s="1">
        <v>1.1299999999999999E-2</v>
      </c>
      <c r="AE1000" s="1">
        <v>0.41454053543901592</v>
      </c>
      <c r="AF1000" s="1">
        <v>0.17354600000000001</v>
      </c>
      <c r="AG1000" s="1">
        <v>4.9489813860257303E-2</v>
      </c>
      <c r="AH1000" s="1">
        <v>0.1475166021029331</v>
      </c>
      <c r="AI1000" s="1">
        <v>5.6399999999999999E-2</v>
      </c>
      <c r="AJ1000" s="1">
        <v>3.1069631101125002E-3</v>
      </c>
      <c r="AK1000" s="1">
        <v>1.15786287271076E-2</v>
      </c>
      <c r="AL1000" s="1">
        <v>8.0111950635910034E-2</v>
      </c>
      <c r="AM1000" s="1">
        <v>8.5459299385547638E-2</v>
      </c>
      <c r="AN1000" s="1">
        <v>7.2536550462245941E-2</v>
      </c>
      <c r="AO1000" t="s">
        <v>13810</v>
      </c>
    </row>
    <row r="1001" spans="1:41" x14ac:dyDescent="0.25">
      <c r="A1001" s="1">
        <v>2015</v>
      </c>
      <c r="B1001" t="s">
        <v>828</v>
      </c>
      <c r="C1001" t="s">
        <v>7001</v>
      </c>
      <c r="D1001" t="s">
        <v>7194</v>
      </c>
      <c r="E1001" t="s">
        <v>7491</v>
      </c>
      <c r="F1001" t="s">
        <v>8782</v>
      </c>
      <c r="G1001" t="s">
        <v>10935</v>
      </c>
      <c r="H1001" t="s">
        <v>12639</v>
      </c>
      <c r="I1001" s="1">
        <v>7.2632162954743604E-2</v>
      </c>
      <c r="J1001" s="1">
        <v>2.1099604971123401E-2</v>
      </c>
      <c r="K1001" s="1">
        <v>4.9934867564047003E-3</v>
      </c>
      <c r="L1001" s="1">
        <v>4.9674000000000003E-2</v>
      </c>
      <c r="M1001" s="1"/>
      <c r="N1001" s="1">
        <v>6.6825775656324596E-2</v>
      </c>
      <c r="O1001" s="1">
        <v>9.8147418210485001E-3</v>
      </c>
      <c r="P1001" s="1">
        <v>1.2E-2</v>
      </c>
      <c r="Q1001" s="1">
        <v>0</v>
      </c>
      <c r="R1001" s="1">
        <v>0.17608208276948559</v>
      </c>
      <c r="S1001" s="1">
        <v>2E-3</v>
      </c>
      <c r="T1001" s="1">
        <v>0.01</v>
      </c>
      <c r="U1001" s="1">
        <v>0</v>
      </c>
      <c r="V1001" s="1">
        <v>0</v>
      </c>
      <c r="W1001" s="1">
        <v>1.439194E-3</v>
      </c>
      <c r="X1001" s="1">
        <v>2.6420126233443E-2</v>
      </c>
      <c r="Y1001" s="1">
        <v>5.5250072351290002E-4</v>
      </c>
      <c r="Z1001" s="1">
        <v>0.10730000000000001</v>
      </c>
      <c r="AA1001" s="1">
        <v>3.0889387099335901E-2</v>
      </c>
      <c r="AB1001" s="1">
        <v>0</v>
      </c>
      <c r="AC1001" s="1">
        <v>0.1205651708738627</v>
      </c>
      <c r="AD1001" s="1">
        <v>0.1047</v>
      </c>
      <c r="AE1001" s="1">
        <v>6.6159121653506195E-2</v>
      </c>
      <c r="AF1001" s="1">
        <v>2.2380000000000001E-2</v>
      </c>
      <c r="AG1001" s="1">
        <v>3.18789989875864E-2</v>
      </c>
      <c r="AH1001" s="1">
        <v>0.1070605054418003</v>
      </c>
      <c r="AI1001" s="1">
        <v>5.9499999999999997E-2</v>
      </c>
      <c r="AJ1001" s="1">
        <v>4.421214562148E-4</v>
      </c>
      <c r="AK1001" s="1">
        <v>3.0263325141152999E-3</v>
      </c>
      <c r="AL1001" s="1">
        <v>3.8187425583600998E-2</v>
      </c>
      <c r="AM1001" s="1">
        <v>4.5792996883392334E-2</v>
      </c>
      <c r="AN1001" s="1">
        <v>2.7412867173552513E-2</v>
      </c>
      <c r="AO1001" t="s">
        <v>13811</v>
      </c>
    </row>
    <row r="1002" spans="1:41" x14ac:dyDescent="0.25">
      <c r="A1002" s="1">
        <v>2015</v>
      </c>
      <c r="B1002" t="s">
        <v>828</v>
      </c>
      <c r="C1002" t="s">
        <v>7001</v>
      </c>
      <c r="D1002" t="s">
        <v>7194</v>
      </c>
      <c r="E1002" t="s">
        <v>7491</v>
      </c>
      <c r="F1002" t="s">
        <v>8783</v>
      </c>
      <c r="G1002" t="s">
        <v>10935</v>
      </c>
      <c r="H1002" t="s">
        <v>12639</v>
      </c>
      <c r="I1002" s="1">
        <v>8.4298961718316606E-2</v>
      </c>
      <c r="J1002" s="1">
        <v>7.5732510699925204E-2</v>
      </c>
      <c r="K1002" s="1">
        <v>0.13308727746417701</v>
      </c>
      <c r="L1002" s="1">
        <v>0.26887899999999998</v>
      </c>
      <c r="M1002" s="1">
        <v>0.67410000000000003</v>
      </c>
      <c r="N1002" s="1">
        <v>0.24402015380535699</v>
      </c>
      <c r="O1002" s="1">
        <v>0.2150177374852188</v>
      </c>
      <c r="P1002" s="1">
        <v>0.13</v>
      </c>
      <c r="Q1002" s="1">
        <v>1.6000000000000001E-3</v>
      </c>
      <c r="R1002" s="1">
        <v>0.2918543354002141</v>
      </c>
      <c r="S1002" s="1">
        <v>0.28799999999999998</v>
      </c>
      <c r="T1002" s="1">
        <v>0.09</v>
      </c>
      <c r="U1002" s="1">
        <v>0</v>
      </c>
      <c r="V1002" s="1">
        <v>0.20712899333787971</v>
      </c>
      <c r="W1002" s="1">
        <v>0.15071599999999999</v>
      </c>
      <c r="X1002" s="1">
        <v>0.20448039825762299</v>
      </c>
      <c r="Y1002" s="1">
        <v>9.7008603225551798E-2</v>
      </c>
      <c r="Z1002" s="1">
        <v>0.22459999999999999</v>
      </c>
      <c r="AA1002" s="1">
        <v>0.1142446104693428</v>
      </c>
      <c r="AB1002" s="1">
        <v>4.2599999999999999E-2</v>
      </c>
      <c r="AC1002" s="1">
        <v>0.1436130447582406</v>
      </c>
      <c r="AD1002" s="1">
        <v>0.28179999999999999</v>
      </c>
      <c r="AE1002" s="1">
        <v>0.36379652059017842</v>
      </c>
      <c r="AF1002" s="1">
        <v>0.142646</v>
      </c>
      <c r="AG1002" s="1">
        <v>0.11088057776058551</v>
      </c>
      <c r="AH1002" s="1">
        <v>0.27380787677550272</v>
      </c>
      <c r="AI1002" s="1">
        <v>9.3600000000000003E-2</v>
      </c>
      <c r="AJ1002" s="1">
        <v>0.1344836566472658</v>
      </c>
      <c r="AK1002" s="1">
        <v>0.1098288801255219</v>
      </c>
      <c r="AL1002" s="1">
        <v>0.1790284663438797</v>
      </c>
      <c r="AM1002" s="1">
        <v>0.15498746931552887</v>
      </c>
      <c r="AN1002" s="1">
        <v>0.21308650076389313</v>
      </c>
      <c r="AO1002" t="s">
        <v>13812</v>
      </c>
    </row>
    <row r="1003" spans="1:41" x14ac:dyDescent="0.25">
      <c r="A1003" s="1">
        <v>2015</v>
      </c>
      <c r="B1003" t="s">
        <v>828</v>
      </c>
      <c r="C1003" t="s">
        <v>7001</v>
      </c>
      <c r="D1003" t="s">
        <v>7194</v>
      </c>
      <c r="E1003" t="s">
        <v>7491</v>
      </c>
      <c r="F1003" t="s">
        <v>8784</v>
      </c>
      <c r="G1003" t="s">
        <v>10935</v>
      </c>
      <c r="H1003" t="s">
        <v>12639</v>
      </c>
      <c r="I1003" s="1">
        <v>3.6173416818578101E-2</v>
      </c>
      <c r="J1003" s="1">
        <v>0.25387817097509141</v>
      </c>
      <c r="K1003" s="1">
        <v>0.62787668258792895</v>
      </c>
      <c r="L1003" s="1">
        <v>0.38245699999999999</v>
      </c>
      <c r="M1003" s="1">
        <v>0.84179999999999999</v>
      </c>
      <c r="N1003" s="1">
        <v>0.28284274728188802</v>
      </c>
      <c r="O1003" s="1">
        <v>0.85522270398108036</v>
      </c>
      <c r="P1003" s="1">
        <v>4.4999999999999998E-2</v>
      </c>
      <c r="Q1003" s="1">
        <v>0</v>
      </c>
      <c r="R1003" s="1">
        <v>0.24523843186362629</v>
      </c>
      <c r="S1003" s="1">
        <v>0.13700000000000001</v>
      </c>
      <c r="T1003" s="1">
        <v>0.05</v>
      </c>
      <c r="U1003" s="1">
        <v>4.4000000000000002E-4</v>
      </c>
      <c r="V1003" s="1">
        <v>3.9343230341499998E-4</v>
      </c>
      <c r="W1003" s="1">
        <v>0.25849524299999999</v>
      </c>
      <c r="X1003" s="1">
        <v>0.35828962574451101</v>
      </c>
      <c r="Y1003" s="1">
        <v>0.1417401141834829</v>
      </c>
      <c r="Z1003" s="1">
        <v>0.3004</v>
      </c>
      <c r="AA1003" s="1">
        <v>0.33810332504566398</v>
      </c>
      <c r="AB1003" s="1">
        <v>0.14799999999999999</v>
      </c>
      <c r="AC1003" s="1">
        <v>0.59430246236569617</v>
      </c>
      <c r="AD1003" s="1">
        <v>0.19650000000000001</v>
      </c>
      <c r="AE1003" s="1">
        <v>0.64004152641016776</v>
      </c>
      <c r="AF1003" s="1">
        <v>0.24821499999999999</v>
      </c>
      <c r="AG1003" s="1">
        <v>0.35638070454364601</v>
      </c>
      <c r="AH1003" s="1">
        <v>7.0120826415790399E-2</v>
      </c>
      <c r="AI1003" s="1">
        <v>0.79449999999999998</v>
      </c>
      <c r="AJ1003" s="1">
        <v>0.1117598250894842</v>
      </c>
      <c r="AK1003" s="1">
        <v>0.48689931074825799</v>
      </c>
      <c r="AL1003" s="1">
        <v>0.30351966619491577</v>
      </c>
      <c r="AM1003" s="1">
        <v>0.23396271467208862</v>
      </c>
      <c r="AN1003" s="1">
        <v>0.40205872058868408</v>
      </c>
      <c r="AO1003" t="s">
        <v>13813</v>
      </c>
    </row>
    <row r="1004" spans="1:41" x14ac:dyDescent="0.25">
      <c r="A1004" s="1">
        <v>2015</v>
      </c>
      <c r="B1004" t="s">
        <v>828</v>
      </c>
      <c r="C1004" t="s">
        <v>7001</v>
      </c>
      <c r="D1004" t="s">
        <v>7194</v>
      </c>
      <c r="E1004" t="s">
        <v>7491</v>
      </c>
      <c r="F1004" t="s">
        <v>8785</v>
      </c>
      <c r="G1004" t="s">
        <v>10935</v>
      </c>
      <c r="H1004" t="s">
        <v>12639</v>
      </c>
      <c r="I1004" s="1">
        <v>5.2151858603471497E-2</v>
      </c>
      <c r="J1004" s="1">
        <v>5.8906988655430002E-2</v>
      </c>
      <c r="K1004" s="1"/>
      <c r="L1004" s="1">
        <v>4.5643000000000003E-2</v>
      </c>
      <c r="M1004" s="1">
        <v>8.7999999999999995E-2</v>
      </c>
      <c r="N1004" s="1"/>
      <c r="O1004" s="1">
        <v>0.33476547102877419</v>
      </c>
      <c r="P1004" s="1">
        <v>0.14899999999999999</v>
      </c>
      <c r="Q1004" s="1">
        <v>0</v>
      </c>
      <c r="R1004" s="1">
        <v>0.11944820342954091</v>
      </c>
      <c r="S1004" s="1">
        <v>4.9000000000000002E-2</v>
      </c>
      <c r="T1004" s="1">
        <v>0.13</v>
      </c>
      <c r="U1004" s="1">
        <v>0.434</v>
      </c>
      <c r="V1004" s="1">
        <v>5.2798615118292001E-2</v>
      </c>
      <c r="W1004" s="1">
        <v>1.3032699999999999E-2</v>
      </c>
      <c r="X1004" s="1">
        <v>0.238036875199829</v>
      </c>
      <c r="Y1004" s="1">
        <v>5.50974769133626E-2</v>
      </c>
      <c r="Z1004" s="1">
        <v>0</v>
      </c>
      <c r="AA1004" s="1">
        <v>0.12979773606113751</v>
      </c>
      <c r="AB1004" s="1">
        <v>2.5000000000000001E-3</v>
      </c>
      <c r="AC1004" s="1">
        <v>0.12475533981132909</v>
      </c>
      <c r="AD1004" s="1">
        <v>0</v>
      </c>
      <c r="AE1004" s="1">
        <v>0.23701513197219001</v>
      </c>
      <c r="AF1004" s="1">
        <v>8.0120999999999998E-2</v>
      </c>
      <c r="AG1004" s="1">
        <v>7.0200798455652802E-2</v>
      </c>
      <c r="AH1004" s="1">
        <v>0.1133093525179856</v>
      </c>
      <c r="AI1004" s="1">
        <v>9.2899999999999996E-2</v>
      </c>
      <c r="AJ1004" s="1">
        <v>1.36330876430081E-2</v>
      </c>
      <c r="AK1004" s="1">
        <v>0.19861838876827559</v>
      </c>
      <c r="AL1004" s="1">
        <v>9.9404558539390564E-2</v>
      </c>
      <c r="AM1004" s="1">
        <v>9.5445252954959869E-2</v>
      </c>
      <c r="AN1004" s="1">
        <v>0.10501355677843094</v>
      </c>
      <c r="AO1004" t="s">
        <v>13814</v>
      </c>
    </row>
    <row r="1005" spans="1:41" x14ac:dyDescent="0.25">
      <c r="A1005" s="1">
        <v>2015</v>
      </c>
      <c r="B1005" t="s">
        <v>829</v>
      </c>
      <c r="C1005" t="s">
        <v>7002</v>
      </c>
      <c r="D1005" t="s">
        <v>7194</v>
      </c>
      <c r="E1005" t="s">
        <v>7492</v>
      </c>
      <c r="F1005" t="s">
        <v>8786</v>
      </c>
      <c r="G1005" t="s">
        <v>10935</v>
      </c>
      <c r="H1005" t="s">
        <v>12639</v>
      </c>
      <c r="I1005" s="1">
        <v>52</v>
      </c>
      <c r="J1005" s="1">
        <v>14</v>
      </c>
      <c r="K1005" s="1">
        <v>156.6</v>
      </c>
      <c r="L1005" s="1">
        <v>67.099999999999994</v>
      </c>
      <c r="M1005" s="1">
        <v>20</v>
      </c>
      <c r="N1005" s="1">
        <v>73</v>
      </c>
      <c r="O1005" s="1">
        <v>60</v>
      </c>
      <c r="P1005" s="1">
        <v>15</v>
      </c>
      <c r="Q1005" s="1">
        <v>4</v>
      </c>
      <c r="R1005" s="1">
        <v>20</v>
      </c>
      <c r="S1005" s="1">
        <v>70</v>
      </c>
      <c r="T1005" s="1">
        <v>65</v>
      </c>
      <c r="U1005" s="1">
        <v>15</v>
      </c>
      <c r="V1005" s="1">
        <v>40</v>
      </c>
      <c r="W1005" s="1">
        <v>29.128592574318489</v>
      </c>
      <c r="X1005" s="1">
        <v>55</v>
      </c>
      <c r="Y1005" s="1">
        <v>15.5</v>
      </c>
      <c r="Z1005" s="1">
        <v>148</v>
      </c>
      <c r="AA1005" s="1">
        <v>40</v>
      </c>
      <c r="AB1005" s="1">
        <v>24.891999999999999</v>
      </c>
      <c r="AC1005" s="1">
        <v>90.7</v>
      </c>
      <c r="AD1005" s="1">
        <v>57.9</v>
      </c>
      <c r="AE1005" s="1">
        <v>76</v>
      </c>
      <c r="AF1005" s="1">
        <v>47.097201304069173</v>
      </c>
      <c r="AG1005" s="1">
        <v>19.600000000000001</v>
      </c>
      <c r="AH1005" s="1">
        <v>32.759039111765432</v>
      </c>
      <c r="AI1005" s="1">
        <v>55</v>
      </c>
      <c r="AJ1005" s="1">
        <v>1.3</v>
      </c>
      <c r="AK1005" s="1">
        <v>49</v>
      </c>
      <c r="AL1005" s="1">
        <v>48.744029998779297</v>
      </c>
      <c r="AM1005" s="1">
        <v>43.429244995117188</v>
      </c>
      <c r="AN1005" s="1">
        <v>56.273303985595703</v>
      </c>
      <c r="AO1005" t="s">
        <v>13815</v>
      </c>
    </row>
    <row r="1006" spans="1:41" x14ac:dyDescent="0.25">
      <c r="A1006" s="1">
        <v>2015</v>
      </c>
      <c r="B1006" t="s">
        <v>830</v>
      </c>
      <c r="C1006" t="s">
        <v>7002</v>
      </c>
      <c r="D1006" t="s">
        <v>7194</v>
      </c>
      <c r="E1006" t="s">
        <v>7492</v>
      </c>
      <c r="F1006" t="s">
        <v>8786</v>
      </c>
      <c r="G1006" t="s">
        <v>10935</v>
      </c>
      <c r="H1006" t="s">
        <v>12639</v>
      </c>
      <c r="I1006" s="1">
        <v>49.265999999999998</v>
      </c>
      <c r="J1006" s="1">
        <v>19.63</v>
      </c>
      <c r="K1006" s="1">
        <v>156.6</v>
      </c>
      <c r="L1006" s="1">
        <v>63.735318350241641</v>
      </c>
      <c r="M1006" s="1">
        <v>35</v>
      </c>
      <c r="N1006" s="1">
        <v>66</v>
      </c>
      <c r="O1006" s="1">
        <v>46</v>
      </c>
      <c r="P1006" s="1">
        <v>15</v>
      </c>
      <c r="Q1006" s="1">
        <v>0.995</v>
      </c>
      <c r="R1006" s="1">
        <v>20</v>
      </c>
      <c r="S1006" s="1">
        <v>90</v>
      </c>
      <c r="T1006" s="1">
        <v>80</v>
      </c>
      <c r="U1006" s="1">
        <v>3</v>
      </c>
      <c r="V1006" s="1">
        <v>49</v>
      </c>
      <c r="W1006" s="1">
        <v>13.15</v>
      </c>
      <c r="X1006" s="1">
        <v>65</v>
      </c>
      <c r="Y1006" s="1">
        <v>15.5</v>
      </c>
      <c r="Z1006" s="1">
        <v>134.9</v>
      </c>
      <c r="AA1006" s="1">
        <v>40</v>
      </c>
      <c r="AB1006" s="1">
        <v>27</v>
      </c>
      <c r="AC1006" s="1">
        <v>90.69</v>
      </c>
      <c r="AD1006" s="1">
        <v>72.930000000000007</v>
      </c>
      <c r="AE1006" s="1">
        <v>248.2</v>
      </c>
      <c r="AF1006" s="1">
        <v>33.700000000000003</v>
      </c>
      <c r="AG1006" s="1">
        <v>21</v>
      </c>
      <c r="AH1006" s="1">
        <v>25.228999390349429</v>
      </c>
      <c r="AI1006" s="1">
        <v>55</v>
      </c>
      <c r="AJ1006" s="1">
        <v>2.9</v>
      </c>
      <c r="AK1006" s="1">
        <v>49</v>
      </c>
      <c r="AL1006" s="1">
        <v>54.773284912109375</v>
      </c>
      <c r="AM1006" s="1">
        <v>51.383316040039063</v>
      </c>
      <c r="AN1006" s="1">
        <v>59.575748443603516</v>
      </c>
      <c r="AO1006" t="s">
        <v>13816</v>
      </c>
    </row>
    <row r="1007" spans="1:41" x14ac:dyDescent="0.25">
      <c r="A1007" s="1">
        <v>2015</v>
      </c>
      <c r="B1007" t="s">
        <v>831</v>
      </c>
      <c r="C1007" t="s">
        <v>7002</v>
      </c>
      <c r="D1007" t="s">
        <v>7194</v>
      </c>
      <c r="E1007" t="s">
        <v>7492</v>
      </c>
      <c r="F1007" t="s">
        <v>8786</v>
      </c>
      <c r="G1007" t="s">
        <v>10935</v>
      </c>
      <c r="H1007" t="s">
        <v>12639</v>
      </c>
      <c r="I1007" s="1">
        <v>52</v>
      </c>
      <c r="J1007" s="1">
        <v>14</v>
      </c>
      <c r="K1007" s="1">
        <v>156.6</v>
      </c>
      <c r="L1007" s="1">
        <v>67.099999999999994</v>
      </c>
      <c r="M1007" s="1">
        <v>20</v>
      </c>
      <c r="N1007" s="1">
        <v>44.156287585764787</v>
      </c>
      <c r="O1007" s="1">
        <v>60</v>
      </c>
      <c r="P1007" s="1">
        <v>0</v>
      </c>
      <c r="Q1007" s="1">
        <v>4</v>
      </c>
      <c r="R1007" s="1">
        <v>45</v>
      </c>
      <c r="S1007" s="1">
        <v>70</v>
      </c>
      <c r="T1007" s="1">
        <v>65</v>
      </c>
      <c r="U1007" s="1">
        <v>15</v>
      </c>
      <c r="V1007" s="1">
        <v>40</v>
      </c>
      <c r="W1007" s="1">
        <v>20.27</v>
      </c>
      <c r="X1007" s="1">
        <v>55</v>
      </c>
      <c r="Y1007" s="1">
        <v>15.5</v>
      </c>
      <c r="Z1007" s="1">
        <v>149</v>
      </c>
      <c r="AA1007" s="1">
        <v>40</v>
      </c>
      <c r="AB1007" s="1">
        <v>29.4</v>
      </c>
      <c r="AC1007" s="1">
        <v>90.69</v>
      </c>
      <c r="AD1007" s="1">
        <v>57.869563500000012</v>
      </c>
      <c r="AE1007" s="1">
        <v>76</v>
      </c>
      <c r="AF1007" s="1">
        <v>15.1929842246237</v>
      </c>
      <c r="AG1007" s="1">
        <v>18.899999999999999</v>
      </c>
      <c r="AH1007" s="1">
        <v>15</v>
      </c>
      <c r="AI1007" s="1">
        <v>38</v>
      </c>
      <c r="AJ1007" s="1">
        <v>1.3</v>
      </c>
      <c r="AK1007" s="1">
        <v>49</v>
      </c>
      <c r="AL1007" s="1">
        <v>45.654445648193359</v>
      </c>
      <c r="AM1007" s="1">
        <v>40.461135864257813</v>
      </c>
      <c r="AN1007" s="1">
        <v>53.011627197265625</v>
      </c>
      <c r="AO1007" t="s">
        <v>13817</v>
      </c>
    </row>
    <row r="1008" spans="1:41" x14ac:dyDescent="0.25">
      <c r="A1008" s="1">
        <v>2015</v>
      </c>
      <c r="B1008" t="s">
        <v>831</v>
      </c>
      <c r="C1008" t="s">
        <v>7002</v>
      </c>
      <c r="D1008" t="s">
        <v>7194</v>
      </c>
      <c r="E1008" t="s">
        <v>7492</v>
      </c>
      <c r="F1008" t="s">
        <v>8787</v>
      </c>
      <c r="G1008" t="s">
        <v>10935</v>
      </c>
      <c r="H1008" t="s">
        <v>12639</v>
      </c>
      <c r="I1008" s="1">
        <v>112</v>
      </c>
      <c r="J1008" s="1">
        <v>68</v>
      </c>
      <c r="K1008" s="1">
        <v>129</v>
      </c>
      <c r="L1008" s="1">
        <v>130.4</v>
      </c>
      <c r="M1008" s="1">
        <v>70</v>
      </c>
      <c r="N1008" s="1">
        <v>127</v>
      </c>
      <c r="O1008" s="1">
        <v>242</v>
      </c>
      <c r="P1008" s="1">
        <v>83</v>
      </c>
      <c r="Q1008" s="1">
        <v>36</v>
      </c>
      <c r="R1008" s="1">
        <v>95</v>
      </c>
      <c r="S1008" s="1">
        <v>54</v>
      </c>
      <c r="T1008" s="1">
        <v>115</v>
      </c>
      <c r="U1008" s="1">
        <v>30</v>
      </c>
      <c r="V1008" s="1">
        <v>75</v>
      </c>
      <c r="W1008" s="1">
        <v>60.8</v>
      </c>
      <c r="X1008" s="1">
        <v>90</v>
      </c>
      <c r="Y1008" s="1">
        <v>88.3</v>
      </c>
      <c r="Z1008" s="1">
        <v>175.23442499999999</v>
      </c>
      <c r="AA1008" s="1">
        <v>170</v>
      </c>
      <c r="AB1008" s="1">
        <v>58.8</v>
      </c>
      <c r="AC1008" s="1">
        <v>217</v>
      </c>
      <c r="AD1008" s="1">
        <v>161.1910125</v>
      </c>
      <c r="AE1008" s="1">
        <v>242</v>
      </c>
      <c r="AF1008" s="1">
        <v>117.90701577537629</v>
      </c>
      <c r="AG1008" s="1">
        <v>95.1</v>
      </c>
      <c r="AH1008" s="1">
        <v>55</v>
      </c>
      <c r="AI1008" s="1">
        <v>131</v>
      </c>
      <c r="AJ1008" s="1">
        <v>36.344999999999999</v>
      </c>
      <c r="AK1008" s="1">
        <v>128</v>
      </c>
      <c r="AL1008" s="1">
        <v>110.10612487792969</v>
      </c>
      <c r="AM1008" s="1">
        <v>111.66390228271484</v>
      </c>
      <c r="AN1008" s="1">
        <v>107.89925384521484</v>
      </c>
      <c r="AO1008" t="s">
        <v>13818</v>
      </c>
    </row>
    <row r="1009" spans="1:41" x14ac:dyDescent="0.25">
      <c r="A1009" s="1">
        <v>2015</v>
      </c>
      <c r="B1009" t="s">
        <v>832</v>
      </c>
      <c r="C1009" t="s">
        <v>7002</v>
      </c>
      <c r="D1009" t="s">
        <v>7194</v>
      </c>
      <c r="E1009" t="s">
        <v>7492</v>
      </c>
      <c r="F1009" t="s">
        <v>8787</v>
      </c>
      <c r="G1009" t="s">
        <v>10935</v>
      </c>
      <c r="H1009" t="s">
        <v>12639</v>
      </c>
      <c r="I1009" s="1">
        <v>112</v>
      </c>
      <c r="J1009" s="1">
        <v>69</v>
      </c>
      <c r="K1009" s="1">
        <v>129</v>
      </c>
      <c r="L1009" s="1">
        <v>130.4</v>
      </c>
      <c r="M1009" s="1">
        <v>70</v>
      </c>
      <c r="N1009" s="1">
        <v>127</v>
      </c>
      <c r="O1009" s="1">
        <v>242</v>
      </c>
      <c r="P1009" s="1">
        <v>68</v>
      </c>
      <c r="Q1009" s="1">
        <v>22.7</v>
      </c>
      <c r="R1009" s="1">
        <v>125</v>
      </c>
      <c r="S1009" s="1">
        <v>53.753124999999997</v>
      </c>
      <c r="T1009" s="1">
        <v>115</v>
      </c>
      <c r="U1009" s="1">
        <v>30</v>
      </c>
      <c r="V1009" s="1">
        <v>75</v>
      </c>
      <c r="W1009" s="1">
        <v>87.371407425681511</v>
      </c>
      <c r="X1009" s="1">
        <v>88</v>
      </c>
      <c r="Y1009" s="1">
        <v>105.5</v>
      </c>
      <c r="Z1009" s="1">
        <v>175</v>
      </c>
      <c r="AA1009" s="1">
        <v>227.05792734998099</v>
      </c>
      <c r="AB1009" s="1">
        <v>41.845999999999997</v>
      </c>
      <c r="AC1009" s="1">
        <v>217</v>
      </c>
      <c r="AD1009" s="1">
        <v>137.30000000000001</v>
      </c>
      <c r="AE1009" s="1">
        <v>242</v>
      </c>
      <c r="AF1009" s="1">
        <v>77.502798695930835</v>
      </c>
      <c r="AG1009" s="1">
        <v>122.8</v>
      </c>
      <c r="AH1009" s="1">
        <v>59.343587895053702</v>
      </c>
      <c r="AI1009" s="1">
        <v>115</v>
      </c>
      <c r="AJ1009" s="1">
        <v>49.06</v>
      </c>
      <c r="AK1009" s="1">
        <v>128</v>
      </c>
      <c r="AL1009" s="1">
        <v>111.780517578125</v>
      </c>
      <c r="AM1009" s="1">
        <v>116.17769622802734</v>
      </c>
      <c r="AN1009" s="1">
        <v>105.55117034912109</v>
      </c>
      <c r="AO1009" t="s">
        <v>13819</v>
      </c>
    </row>
    <row r="1010" spans="1:41" x14ac:dyDescent="0.25">
      <c r="A1010" s="1">
        <v>2015</v>
      </c>
      <c r="B1010" t="s">
        <v>833</v>
      </c>
      <c r="C1010" t="s">
        <v>7002</v>
      </c>
      <c r="D1010" t="s">
        <v>7194</v>
      </c>
      <c r="E1010" t="s">
        <v>7492</v>
      </c>
      <c r="F1010" t="s">
        <v>8787</v>
      </c>
      <c r="G1010" t="s">
        <v>10935</v>
      </c>
      <c r="H1010" t="s">
        <v>12639</v>
      </c>
      <c r="I1010" s="1">
        <v>114.95399999999999</v>
      </c>
      <c r="J1010" s="1">
        <v>102.61</v>
      </c>
      <c r="K1010" s="1">
        <v>129</v>
      </c>
      <c r="L1010" s="1">
        <v>79.871399785472633</v>
      </c>
      <c r="M1010" s="1">
        <v>70</v>
      </c>
      <c r="N1010" s="1">
        <v>131</v>
      </c>
      <c r="O1010" s="1">
        <v>256</v>
      </c>
      <c r="P1010" s="1">
        <v>68</v>
      </c>
      <c r="Q1010" s="1">
        <v>37.71</v>
      </c>
      <c r="R1010" s="1">
        <v>125</v>
      </c>
      <c r="S1010" s="1">
        <v>95</v>
      </c>
      <c r="T1010" s="1">
        <v>115</v>
      </c>
      <c r="U1010" s="1">
        <v>17.5</v>
      </c>
      <c r="V1010" s="1">
        <v>121</v>
      </c>
      <c r="W1010" s="1">
        <v>36.770000000000003</v>
      </c>
      <c r="X1010" s="1">
        <v>144</v>
      </c>
      <c r="Y1010" s="1">
        <v>117.5</v>
      </c>
      <c r="Z1010" s="1">
        <v>225.9</v>
      </c>
      <c r="AA1010" s="1">
        <v>226</v>
      </c>
      <c r="AB1010" s="1">
        <v>42</v>
      </c>
      <c r="AC1010" s="1">
        <v>217</v>
      </c>
      <c r="AD1010" s="1">
        <v>175.02</v>
      </c>
      <c r="AE1010" s="1">
        <v>1592.3</v>
      </c>
      <c r="AF1010" s="1">
        <v>86.3</v>
      </c>
      <c r="AG1010" s="1">
        <v>482.4</v>
      </c>
      <c r="AH1010" s="1">
        <v>77.993856823074267</v>
      </c>
      <c r="AI1010" s="1">
        <v>115</v>
      </c>
      <c r="AJ1010" s="1">
        <v>36.82</v>
      </c>
      <c r="AK1010" s="1">
        <v>128</v>
      </c>
      <c r="AL1010" s="1">
        <v>178.12580871582031</v>
      </c>
      <c r="AM1010" s="1">
        <v>222.46267700195313</v>
      </c>
      <c r="AN1010" s="1">
        <v>115.31533050537109</v>
      </c>
      <c r="AO1010" t="s">
        <v>13820</v>
      </c>
    </row>
    <row r="1011" spans="1:41" x14ac:dyDescent="0.25">
      <c r="A1011" s="1">
        <v>2015</v>
      </c>
      <c r="B1011" t="s">
        <v>834</v>
      </c>
      <c r="C1011" t="s">
        <v>7002</v>
      </c>
      <c r="D1011" t="s">
        <v>7194</v>
      </c>
      <c r="E1011" t="s">
        <v>7493</v>
      </c>
      <c r="F1011" t="s">
        <v>8788</v>
      </c>
      <c r="G1011" t="s">
        <v>10935</v>
      </c>
      <c r="H1011" t="s">
        <v>12639</v>
      </c>
      <c r="I1011" s="1">
        <v>0.3</v>
      </c>
      <c r="J1011" s="1">
        <v>0.12</v>
      </c>
      <c r="K1011" s="1">
        <v>0.59</v>
      </c>
      <c r="L1011" s="1">
        <v>1.21</v>
      </c>
      <c r="M1011" s="1">
        <v>0.2</v>
      </c>
      <c r="N1011" s="1">
        <v>0.26</v>
      </c>
      <c r="O1011" s="1">
        <v>0.4</v>
      </c>
      <c r="P1011" s="1">
        <v>0.06</v>
      </c>
      <c r="Q1011" s="1">
        <v>0.02</v>
      </c>
      <c r="R1011" s="1">
        <v>0.14000000000000001</v>
      </c>
      <c r="S1011" s="1">
        <v>0.4</v>
      </c>
      <c r="T1011" s="1">
        <v>0.4</v>
      </c>
      <c r="U1011" s="1">
        <v>0.3</v>
      </c>
      <c r="V1011" s="1">
        <v>0.28999999999999998</v>
      </c>
      <c r="W1011" s="1">
        <v>0.154</v>
      </c>
      <c r="X1011" s="1">
        <v>0.24</v>
      </c>
      <c r="Y1011" s="1">
        <v>7.0000000000000007E-2</v>
      </c>
      <c r="Z1011" s="1">
        <v>0.63</v>
      </c>
      <c r="AA1011" s="1">
        <v>0.2</v>
      </c>
      <c r="AB1011" s="1">
        <v>0.14699999999999999</v>
      </c>
      <c r="AC1011" s="1">
        <v>0.7</v>
      </c>
      <c r="AD1011" s="1">
        <v>0.4</v>
      </c>
      <c r="AE1011" s="1">
        <v>0.5</v>
      </c>
      <c r="AF1011" s="1">
        <v>0.89204971972394254</v>
      </c>
      <c r="AG1011" s="1">
        <v>0.11</v>
      </c>
      <c r="AH1011" s="1">
        <v>0.35607651208440688</v>
      </c>
      <c r="AI1011" s="1">
        <v>0.17</v>
      </c>
      <c r="AJ1011" s="1">
        <v>9.4999999999999998E-3</v>
      </c>
      <c r="AK1011" s="1">
        <v>0.22</v>
      </c>
      <c r="AL1011" s="1">
        <v>0.3271939754486084</v>
      </c>
      <c r="AM1011" s="1">
        <v>0.34185585379600525</v>
      </c>
      <c r="AN1011" s="1">
        <v>0.30642303824424744</v>
      </c>
      <c r="AO1011" t="s">
        <v>13821</v>
      </c>
    </row>
    <row r="1012" spans="1:41" x14ac:dyDescent="0.25">
      <c r="A1012" s="1">
        <v>2015</v>
      </c>
      <c r="B1012" t="s">
        <v>835</v>
      </c>
      <c r="C1012" t="s">
        <v>7002</v>
      </c>
      <c r="D1012" t="s">
        <v>7194</v>
      </c>
      <c r="E1012" t="s">
        <v>7493</v>
      </c>
      <c r="F1012" t="s">
        <v>8788</v>
      </c>
      <c r="G1012" t="s">
        <v>10935</v>
      </c>
      <c r="H1012" t="s">
        <v>12639</v>
      </c>
      <c r="I1012" s="1">
        <v>0.3</v>
      </c>
      <c r="J1012" s="1">
        <v>0.12</v>
      </c>
      <c r="K1012" s="1">
        <v>0.59</v>
      </c>
      <c r="L1012" s="1">
        <v>1.21</v>
      </c>
      <c r="M1012" s="1">
        <v>0.2</v>
      </c>
      <c r="N1012" s="1">
        <v>0.16148117259498021</v>
      </c>
      <c r="O1012" s="1">
        <v>0.2</v>
      </c>
      <c r="P1012" s="1">
        <v>0</v>
      </c>
      <c r="Q1012" s="1">
        <v>0.02</v>
      </c>
      <c r="R1012" s="1">
        <v>0.3</v>
      </c>
      <c r="S1012" s="1">
        <v>0.4</v>
      </c>
      <c r="T1012" s="1">
        <v>0.4</v>
      </c>
      <c r="U1012" s="1">
        <v>0.3</v>
      </c>
      <c r="V1012" s="1">
        <v>0.28999999999999998</v>
      </c>
      <c r="W1012" s="1">
        <v>0.09</v>
      </c>
      <c r="X1012" s="1">
        <v>0.24</v>
      </c>
      <c r="Y1012" s="1">
        <v>7.0000000000000007E-2</v>
      </c>
      <c r="Z1012" s="1">
        <v>0.64</v>
      </c>
      <c r="AA1012" s="1">
        <v>0.2</v>
      </c>
      <c r="AB1012" s="1">
        <v>0.14699999999999999</v>
      </c>
      <c r="AC1012" s="1">
        <v>0.7</v>
      </c>
      <c r="AD1012" s="1">
        <v>0.30845193750000011</v>
      </c>
      <c r="AE1012" s="1">
        <v>0.5</v>
      </c>
      <c r="AF1012" s="1">
        <v>0.19282887947049041</v>
      </c>
      <c r="AG1012" s="1">
        <v>0.113</v>
      </c>
      <c r="AH1012" s="1">
        <v>0.15</v>
      </c>
      <c r="AI1012" s="1">
        <v>0.13</v>
      </c>
      <c r="AJ1012" s="1">
        <v>0.01</v>
      </c>
      <c r="AK1012" s="1">
        <v>0.22</v>
      </c>
      <c r="AL1012" s="1">
        <v>0.28285384178161621</v>
      </c>
      <c r="AM1012" s="1">
        <v>0.3016064465045929</v>
      </c>
      <c r="AN1012" s="1">
        <v>0.25628766417503357</v>
      </c>
      <c r="AO1012" t="s">
        <v>13822</v>
      </c>
    </row>
    <row r="1013" spans="1:41" x14ac:dyDescent="0.25">
      <c r="A1013" s="1">
        <v>2015</v>
      </c>
      <c r="B1013" t="s">
        <v>836</v>
      </c>
      <c r="C1013" t="s">
        <v>7002</v>
      </c>
      <c r="D1013" t="s">
        <v>7194</v>
      </c>
      <c r="E1013" t="s">
        <v>7493</v>
      </c>
      <c r="F1013" t="s">
        <v>8788</v>
      </c>
      <c r="G1013" t="s">
        <v>10935</v>
      </c>
      <c r="H1013" t="s">
        <v>12639</v>
      </c>
      <c r="I1013" s="1">
        <v>0.3</v>
      </c>
      <c r="J1013" s="1">
        <v>0.105</v>
      </c>
      <c r="K1013" s="1">
        <v>0.59</v>
      </c>
      <c r="L1013" s="1">
        <v>0.32420884785747378</v>
      </c>
      <c r="M1013" s="1">
        <v>0.35</v>
      </c>
      <c r="N1013" s="1">
        <v>0.28000000000000003</v>
      </c>
      <c r="O1013" s="1">
        <v>0.4</v>
      </c>
      <c r="P1013" s="1">
        <v>0.06</v>
      </c>
      <c r="Q1013" s="1">
        <v>2.3E-3</v>
      </c>
      <c r="R1013" s="1">
        <v>0.14000000000000001</v>
      </c>
      <c r="S1013" s="1">
        <v>0.32</v>
      </c>
      <c r="T1013" s="1">
        <v>0.4</v>
      </c>
      <c r="U1013" s="1">
        <v>0.9</v>
      </c>
      <c r="V1013" s="1">
        <v>0.23</v>
      </c>
      <c r="W1013" s="1">
        <v>7.1999999999999995E-2</v>
      </c>
      <c r="X1013" s="1">
        <v>0.24</v>
      </c>
      <c r="Y1013" s="1">
        <v>7.0000000000000007E-2</v>
      </c>
      <c r="Z1013" s="1">
        <v>0.51200000000000001</v>
      </c>
      <c r="AA1013" s="1">
        <v>0.2</v>
      </c>
      <c r="AB1013" s="1">
        <v>0.16</v>
      </c>
      <c r="AC1013" s="1">
        <v>0.7</v>
      </c>
      <c r="AD1013" s="1">
        <v>0.30020000000000002</v>
      </c>
      <c r="AE1013" s="1">
        <v>0.876</v>
      </c>
      <c r="AF1013" s="1">
        <v>0.3</v>
      </c>
      <c r="AG1013" s="1">
        <v>0.11</v>
      </c>
      <c r="AH1013" s="1">
        <v>0.19539012652449311</v>
      </c>
      <c r="AI1013" s="1">
        <v>0.16</v>
      </c>
      <c r="AJ1013" s="1">
        <v>1.9E-2</v>
      </c>
      <c r="AK1013" s="1">
        <v>0.22</v>
      </c>
      <c r="AL1013" s="1">
        <v>0.29434821009635925</v>
      </c>
      <c r="AM1013" s="1">
        <v>0.30167701840400696</v>
      </c>
      <c r="AN1013" s="1">
        <v>0.28396588563919067</v>
      </c>
      <c r="AO1013" t="s">
        <v>13823</v>
      </c>
    </row>
    <row r="1014" spans="1:41" x14ac:dyDescent="0.25">
      <c r="A1014" s="1">
        <v>2015</v>
      </c>
      <c r="B1014" t="s">
        <v>836</v>
      </c>
      <c r="C1014" t="s">
        <v>7002</v>
      </c>
      <c r="D1014" t="s">
        <v>7194</v>
      </c>
      <c r="E1014" t="s">
        <v>7493</v>
      </c>
      <c r="F1014" t="s">
        <v>8789</v>
      </c>
      <c r="G1014" t="s">
        <v>10935</v>
      </c>
      <c r="H1014" t="s">
        <v>12639</v>
      </c>
      <c r="I1014" s="1">
        <v>1.39</v>
      </c>
      <c r="J1014" s="1">
        <v>1.2869999999999999</v>
      </c>
      <c r="K1014" s="1">
        <v>1.1200000000000001</v>
      </c>
      <c r="L1014" s="1">
        <v>2.0127666878568129</v>
      </c>
      <c r="M1014" s="1">
        <v>2.2999999999999998</v>
      </c>
      <c r="N1014" s="1">
        <v>1.74</v>
      </c>
      <c r="O1014" s="1">
        <v>3.8</v>
      </c>
      <c r="P1014" s="1">
        <v>1.6</v>
      </c>
      <c r="Q1014" s="1">
        <v>0.72909999999999997</v>
      </c>
      <c r="R1014" s="1">
        <v>1.6</v>
      </c>
      <c r="S1014" s="1">
        <v>1.03</v>
      </c>
      <c r="T1014" s="1">
        <v>1.3</v>
      </c>
      <c r="U1014" s="1">
        <v>0.7</v>
      </c>
      <c r="V1014" s="1">
        <v>1.1599999999999999</v>
      </c>
      <c r="W1014" s="1">
        <v>0.996</v>
      </c>
      <c r="X1014" s="1">
        <v>2.74</v>
      </c>
      <c r="Y1014" s="1">
        <v>1.73</v>
      </c>
      <c r="Z1014" s="1">
        <v>2.8410000000000002</v>
      </c>
      <c r="AA1014" s="1">
        <v>2.21</v>
      </c>
      <c r="AB1014" s="1">
        <v>0.75</v>
      </c>
      <c r="AC1014" s="1">
        <v>3.45</v>
      </c>
      <c r="AD1014" s="1">
        <v>2.7229999999999999</v>
      </c>
      <c r="AE1014" s="1">
        <v>5.4</v>
      </c>
      <c r="AF1014" s="1">
        <v>1.65</v>
      </c>
      <c r="AG1014" s="1">
        <v>1.8</v>
      </c>
      <c r="AH1014" s="1">
        <v>1.3006525516474861</v>
      </c>
      <c r="AI1014" s="1">
        <v>2.2599999999999998</v>
      </c>
      <c r="AJ1014" s="1">
        <v>0.56200000000000006</v>
      </c>
      <c r="AK1014" s="1">
        <v>2.11</v>
      </c>
      <c r="AL1014" s="1">
        <v>1.8721213340759277</v>
      </c>
      <c r="AM1014" s="1">
        <v>1.8742274045944214</v>
      </c>
      <c r="AN1014" s="1">
        <v>1.8691378831863403</v>
      </c>
      <c r="AO1014" t="s">
        <v>13824</v>
      </c>
    </row>
    <row r="1015" spans="1:41" x14ac:dyDescent="0.25">
      <c r="A1015" s="1">
        <v>2015</v>
      </c>
      <c r="B1015" t="s">
        <v>837</v>
      </c>
      <c r="C1015" t="s">
        <v>7002</v>
      </c>
      <c r="D1015" t="s">
        <v>7194</v>
      </c>
      <c r="E1015" t="s">
        <v>7493</v>
      </c>
      <c r="F1015" t="s">
        <v>8789</v>
      </c>
      <c r="G1015" t="s">
        <v>10935</v>
      </c>
      <c r="H1015" t="s">
        <v>12639</v>
      </c>
      <c r="I1015" s="1">
        <v>1.39</v>
      </c>
      <c r="J1015" s="1">
        <v>1.24</v>
      </c>
      <c r="K1015" s="1">
        <v>1.1200000000000001</v>
      </c>
      <c r="L1015" s="1">
        <v>3.01</v>
      </c>
      <c r="M1015" s="1">
        <v>2.2999999999999998</v>
      </c>
      <c r="N1015" s="1">
        <v>1.46</v>
      </c>
      <c r="O1015" s="1">
        <v>3.8</v>
      </c>
      <c r="P1015" s="1">
        <v>1.66</v>
      </c>
      <c r="Q1015" s="1">
        <v>0.98</v>
      </c>
      <c r="R1015" s="1">
        <v>1.5</v>
      </c>
      <c r="S1015" s="1">
        <v>1.18</v>
      </c>
      <c r="T1015" s="1">
        <v>1.3</v>
      </c>
      <c r="U1015" s="1">
        <v>0.6</v>
      </c>
      <c r="V1015" s="1">
        <v>1.07</v>
      </c>
      <c r="W1015" s="1">
        <v>0.81</v>
      </c>
      <c r="X1015" s="1">
        <v>2.2999999999999998</v>
      </c>
      <c r="Y1015" s="1">
        <v>1.29</v>
      </c>
      <c r="Z1015" s="1">
        <v>2.0691522500000001</v>
      </c>
      <c r="AA1015" s="1">
        <v>2.6</v>
      </c>
      <c r="AB1015" s="1">
        <v>0.83299999999999996</v>
      </c>
      <c r="AC1015" s="1">
        <v>3.45</v>
      </c>
      <c r="AD1015" s="1">
        <v>2.9850187500000009</v>
      </c>
      <c r="AE1015" s="1">
        <v>3.7</v>
      </c>
      <c r="AF1015" s="1">
        <v>2.2371711205295099</v>
      </c>
      <c r="AG1015" s="1">
        <v>1.5469999999999999</v>
      </c>
      <c r="AH1015" s="1">
        <v>1.1499999999999999</v>
      </c>
      <c r="AI1015" s="1">
        <v>2.2799999999999998</v>
      </c>
      <c r="AJ1015" s="1">
        <v>0.56499999999999995</v>
      </c>
      <c r="AK1015" s="1">
        <v>2.11</v>
      </c>
      <c r="AL1015" s="1">
        <v>1.8115980625152588</v>
      </c>
      <c r="AM1015" s="1">
        <v>1.786372184753418</v>
      </c>
      <c r="AN1015" s="1">
        <v>1.8473352193832397</v>
      </c>
      <c r="AO1015" t="s">
        <v>13825</v>
      </c>
    </row>
    <row r="1016" spans="1:41" x14ac:dyDescent="0.25">
      <c r="A1016" s="1">
        <v>2015</v>
      </c>
      <c r="B1016" t="s">
        <v>838</v>
      </c>
      <c r="C1016" t="s">
        <v>7002</v>
      </c>
      <c r="D1016" t="s">
        <v>7194</v>
      </c>
      <c r="E1016" t="s">
        <v>7493</v>
      </c>
      <c r="F1016" t="s">
        <v>8789</v>
      </c>
      <c r="G1016" t="s">
        <v>10935</v>
      </c>
      <c r="H1016" t="s">
        <v>12639</v>
      </c>
      <c r="I1016" s="1">
        <v>1.39</v>
      </c>
      <c r="J1016" s="1">
        <v>1.25</v>
      </c>
      <c r="K1016" s="1">
        <v>1.1200000000000001</v>
      </c>
      <c r="L1016" s="1">
        <v>3.01</v>
      </c>
      <c r="M1016" s="1">
        <v>2.2999999999999998</v>
      </c>
      <c r="N1016" s="1">
        <v>1.46</v>
      </c>
      <c r="O1016" s="1">
        <v>3.8</v>
      </c>
      <c r="P1016" s="1">
        <v>1.6</v>
      </c>
      <c r="Q1016" s="1">
        <v>0.5</v>
      </c>
      <c r="R1016" s="1">
        <v>1.6</v>
      </c>
      <c r="S1016" s="1">
        <v>1.18404</v>
      </c>
      <c r="T1016" s="1">
        <v>1.3</v>
      </c>
      <c r="U1016" s="1">
        <v>0.6</v>
      </c>
      <c r="V1016" s="1">
        <v>1.07</v>
      </c>
      <c r="W1016" s="1">
        <v>1.3859999999999999</v>
      </c>
      <c r="X1016" s="1">
        <v>1.95</v>
      </c>
      <c r="Y1016" s="1">
        <v>1.63</v>
      </c>
      <c r="Z1016" s="1">
        <v>2.0699999999999998</v>
      </c>
      <c r="AA1016" s="1">
        <v>2.61147105675209</v>
      </c>
      <c r="AB1016" s="1">
        <v>1.1564000000000001</v>
      </c>
      <c r="AC1016" s="1">
        <v>3.45</v>
      </c>
      <c r="AD1016" s="1">
        <v>2.56</v>
      </c>
      <c r="AE1016" s="1">
        <v>3.7</v>
      </c>
      <c r="AF1016" s="1">
        <v>1.4679502802760569</v>
      </c>
      <c r="AG1016" s="1">
        <v>1.39</v>
      </c>
      <c r="AH1016" s="1">
        <v>1.1071849509294811</v>
      </c>
      <c r="AI1016" s="1">
        <v>2.4300000000000002</v>
      </c>
      <c r="AJ1016" s="1">
        <v>0.71</v>
      </c>
      <c r="AK1016" s="1">
        <v>2.11</v>
      </c>
      <c r="AL1016" s="1">
        <v>1.7901051044464111</v>
      </c>
      <c r="AM1016" s="1">
        <v>1.7358484268188477</v>
      </c>
      <c r="AN1016" s="1">
        <v>1.8669687509536743</v>
      </c>
      <c r="AO1016" t="s">
        <v>13826</v>
      </c>
    </row>
    <row r="1017" spans="1:41" x14ac:dyDescent="0.25">
      <c r="A1017" s="1">
        <v>2015</v>
      </c>
      <c r="B1017" t="s">
        <v>839</v>
      </c>
      <c r="C1017" t="s">
        <v>7003</v>
      </c>
      <c r="D1017" t="s">
        <v>7195</v>
      </c>
      <c r="E1017" t="s">
        <v>7494</v>
      </c>
      <c r="F1017" t="s">
        <v>8790</v>
      </c>
      <c r="G1017" t="s">
        <v>10935</v>
      </c>
      <c r="H1017" t="s">
        <v>12640</v>
      </c>
      <c r="I1017" s="1">
        <v>4.9794783502082801E-2</v>
      </c>
      <c r="J1017" s="1">
        <v>4.7210671811561598E-2</v>
      </c>
      <c r="K1017" s="1">
        <v>3.5066547303657498E-2</v>
      </c>
      <c r="L1017" s="1">
        <v>4.1915568023185697E-2</v>
      </c>
      <c r="M1017" s="1">
        <v>5.7944717317085302E-2</v>
      </c>
      <c r="N1017" s="1">
        <v>5.7790353208046E-2</v>
      </c>
      <c r="O1017" s="1">
        <v>4.3680992036323502E-2</v>
      </c>
      <c r="P1017" s="1">
        <v>6.6846504121284497E-2</v>
      </c>
      <c r="Q1017" s="1">
        <v>6.8512602954368604E-2</v>
      </c>
      <c r="R1017" s="1">
        <v>4.1551955848197902E-2</v>
      </c>
      <c r="S1017" s="1">
        <v>6.4541485219459502E-2</v>
      </c>
      <c r="T1017" s="1">
        <v>1.39588676981735E-2</v>
      </c>
      <c r="U1017" s="1">
        <v>5.4266598134498599E-2</v>
      </c>
      <c r="V1017" s="1">
        <v>6.6563227086524998E-2</v>
      </c>
      <c r="W1017" s="1">
        <v>3.5487672000389103E-2</v>
      </c>
      <c r="X1017" s="1">
        <v>5.1886501222114599E-2</v>
      </c>
      <c r="Y1017" s="1">
        <v>8.74729179434586E-2</v>
      </c>
      <c r="Z1017" s="1">
        <v>5.8099099307517998E-2</v>
      </c>
      <c r="AA1017" s="1">
        <v>5.6440242438774102E-2</v>
      </c>
      <c r="AB1017" s="1">
        <v>5.3463836818199197E-2</v>
      </c>
      <c r="AC1017" s="1">
        <v>4.2664095073203998E-2</v>
      </c>
      <c r="AD1017" s="1">
        <v>3.16779517226028E-2</v>
      </c>
      <c r="AE1017" s="1">
        <v>2.68228971056747E-2</v>
      </c>
      <c r="AF1017" s="1">
        <v>5.4249318747978198E-2</v>
      </c>
      <c r="AG1017" s="1">
        <v>4.6379514842491198E-2</v>
      </c>
      <c r="AH1017" s="1">
        <v>4.488764634655E-2</v>
      </c>
      <c r="AI1017" s="1">
        <v>4.6269007831077603E-2</v>
      </c>
      <c r="AJ1017" s="1">
        <v>8.2287027745704705E-2</v>
      </c>
      <c r="AK1017" s="1">
        <v>1.26702271990585E-2</v>
      </c>
      <c r="AL1017" s="1">
        <v>4.9669064581394196E-2</v>
      </c>
      <c r="AM1017" s="1">
        <v>5.5815726518630981E-2</v>
      </c>
      <c r="AN1017" s="1">
        <v>4.0961287915706635E-2</v>
      </c>
      <c r="AO1017" t="s">
        <v>13827</v>
      </c>
    </row>
    <row r="1018" spans="1:41" x14ac:dyDescent="0.25">
      <c r="A1018" s="1">
        <v>2015</v>
      </c>
      <c r="B1018" t="s">
        <v>839</v>
      </c>
      <c r="C1018" t="s">
        <v>7003</v>
      </c>
      <c r="D1018" t="s">
        <v>7195</v>
      </c>
      <c r="E1018" t="s">
        <v>7494</v>
      </c>
      <c r="F1018" t="s">
        <v>8791</v>
      </c>
      <c r="G1018" t="s">
        <v>10935</v>
      </c>
      <c r="H1018" t="s">
        <v>12640</v>
      </c>
      <c r="I1018" s="1">
        <v>5.76303035020828E-2</v>
      </c>
      <c r="J1018" s="1">
        <v>5.5046191811561597E-2</v>
      </c>
      <c r="K1018" s="1">
        <v>4.2902067303657497E-2</v>
      </c>
      <c r="L1018" s="1">
        <v>4.9751088023185702E-2</v>
      </c>
      <c r="M1018" s="1">
        <v>6.5780237317085294E-2</v>
      </c>
      <c r="N1018" s="1">
        <v>6.5625873208045998E-2</v>
      </c>
      <c r="O1018" s="1">
        <v>5.15165120363235E-2</v>
      </c>
      <c r="P1018" s="1">
        <v>7.4682024121284496E-2</v>
      </c>
      <c r="Q1018" s="1">
        <v>7.6348122954368602E-2</v>
      </c>
      <c r="R1018" s="1">
        <v>4.9387475848197901E-2</v>
      </c>
      <c r="S1018" s="1">
        <v>7.23770052194595E-2</v>
      </c>
      <c r="T1018" s="1">
        <v>2.17943876981735E-2</v>
      </c>
      <c r="U1018" s="1">
        <v>6.2102118134498598E-2</v>
      </c>
      <c r="V1018" s="1">
        <v>7.4398747086524997E-2</v>
      </c>
      <c r="W1018" s="1">
        <v>4.3323192000389102E-2</v>
      </c>
      <c r="X1018" s="1">
        <v>5.9722021222114598E-2</v>
      </c>
      <c r="Y1018" s="1">
        <v>9.5308437943458599E-2</v>
      </c>
      <c r="Z1018" s="1">
        <v>6.5934619307517997E-2</v>
      </c>
      <c r="AA1018" s="1">
        <v>6.4275762438774101E-2</v>
      </c>
      <c r="AB1018" s="1">
        <v>6.1299356818199202E-2</v>
      </c>
      <c r="AC1018" s="1">
        <v>5.0499615073204003E-2</v>
      </c>
      <c r="AD1018" s="1">
        <v>3.9513471722602798E-2</v>
      </c>
      <c r="AE1018" s="1">
        <v>3.4658417105674702E-2</v>
      </c>
      <c r="AF1018" s="1">
        <v>6.2084838747978197E-2</v>
      </c>
      <c r="AG1018" s="1">
        <v>5.4215034842491197E-2</v>
      </c>
      <c r="AH1018" s="1">
        <v>5.2723166346549999E-2</v>
      </c>
      <c r="AI1018" s="1">
        <v>5.4104527831077602E-2</v>
      </c>
      <c r="AJ1018" s="1">
        <v>9.0122547745704704E-2</v>
      </c>
      <c r="AK1018" s="1">
        <v>2.05057471990585E-2</v>
      </c>
      <c r="AL1018" s="1">
        <v>5.7504583150148392E-2</v>
      </c>
      <c r="AM1018" s="1">
        <v>6.3651248812675476E-2</v>
      </c>
      <c r="AN1018" s="1">
        <v>4.8796802759170532E-2</v>
      </c>
      <c r="AO1018" t="s">
        <v>13828</v>
      </c>
    </row>
    <row r="1019" spans="1:41" x14ac:dyDescent="0.25">
      <c r="A1019" s="1">
        <v>2015</v>
      </c>
      <c r="B1019" t="s">
        <v>839</v>
      </c>
      <c r="C1019" t="s">
        <v>7004</v>
      </c>
      <c r="D1019" t="s">
        <v>7195</v>
      </c>
      <c r="E1019" t="s">
        <v>7495</v>
      </c>
      <c r="F1019" t="s">
        <v>8792</v>
      </c>
      <c r="G1019" t="s">
        <v>10936</v>
      </c>
      <c r="H1019" t="s">
        <v>12641</v>
      </c>
      <c r="I1019" s="1">
        <v>14970.0927734375</v>
      </c>
      <c r="J1019" s="1">
        <v>25568.896484375</v>
      </c>
      <c r="K1019" s="1">
        <v>3355.28564453125</v>
      </c>
      <c r="L1019" s="1">
        <v>3839.449951171875</v>
      </c>
      <c r="M1019" s="1">
        <v>12327.5107421875</v>
      </c>
      <c r="N1019" s="1">
        <v>9878.5966796875</v>
      </c>
      <c r="O1019" s="1">
        <v>8506.4189453125</v>
      </c>
      <c r="P1019" s="1">
        <v>11511.8515625</v>
      </c>
      <c r="Q1019" s="1">
        <v>4506.99462890625</v>
      </c>
      <c r="R1019" s="1">
        <v>8642.3515625</v>
      </c>
      <c r="S1019" s="1">
        <v>13170.2880859375</v>
      </c>
      <c r="T1019" s="1">
        <v>13523.095703125</v>
      </c>
      <c r="U1019" s="1">
        <v>2063.59130859375</v>
      </c>
      <c r="V1019" s="1">
        <v>10633.4892578125</v>
      </c>
      <c r="W1019" s="1">
        <v>4922.5107421875</v>
      </c>
      <c r="X1019" s="1">
        <v>17034.0390625</v>
      </c>
      <c r="Y1019" s="1">
        <v>55050.08203125</v>
      </c>
      <c r="Z1019" s="1">
        <v>8674.3056640625</v>
      </c>
      <c r="AA1019" s="1">
        <v>70951.8359375</v>
      </c>
      <c r="AB1019" s="1">
        <v>2783.895263671875</v>
      </c>
      <c r="AC1019" s="1">
        <v>10897.755859375</v>
      </c>
      <c r="AD1019" s="1">
        <v>15610.7392578125</v>
      </c>
      <c r="AE1019" s="1">
        <v>14114.86328125</v>
      </c>
      <c r="AF1019" s="1">
        <v>38061.8125</v>
      </c>
      <c r="AG1019" s="1">
        <v>121506.40625</v>
      </c>
      <c r="AH1019" s="1">
        <v>19341.0234375</v>
      </c>
      <c r="AI1019" s="1">
        <v>5677.40380859375</v>
      </c>
      <c r="AJ1019" s="1">
        <v>27678.482421875</v>
      </c>
      <c r="AK1019" s="1">
        <v>10361.6416015625</v>
      </c>
      <c r="AL1019" s="1">
        <v>565164.75</v>
      </c>
      <c r="AM1019" s="1">
        <v>438550.875</v>
      </c>
      <c r="AN1019" s="1">
        <v>126613.8671875</v>
      </c>
      <c r="AO1019" t="s">
        <v>13829</v>
      </c>
    </row>
    <row r="1020" spans="1:41" x14ac:dyDescent="0.25">
      <c r="A1020" s="1">
        <v>2015</v>
      </c>
      <c r="B1020" t="s">
        <v>839</v>
      </c>
      <c r="C1020" t="s">
        <v>7004</v>
      </c>
      <c r="D1020" t="s">
        <v>7195</v>
      </c>
      <c r="E1020" t="s">
        <v>7495</v>
      </c>
      <c r="F1020" t="s">
        <v>8792</v>
      </c>
      <c r="G1020" t="s">
        <v>10937</v>
      </c>
      <c r="H1020" t="s">
        <v>12641</v>
      </c>
      <c r="I1020" s="1">
        <v>13822.0263671875</v>
      </c>
      <c r="J1020" s="1">
        <v>23608</v>
      </c>
      <c r="K1020" s="1">
        <v>3097.966552734375</v>
      </c>
      <c r="L1020" s="1">
        <v>3545</v>
      </c>
      <c r="M1020" s="1">
        <v>11382.10546875</v>
      </c>
      <c r="N1020" s="1">
        <v>9121</v>
      </c>
      <c r="O1020" s="1">
        <v>7854.0556640625</v>
      </c>
      <c r="P1020" s="1">
        <v>10629</v>
      </c>
      <c r="Q1020" s="1">
        <v>4161.35009765625</v>
      </c>
      <c r="R1020" s="1">
        <v>7979.5634765625</v>
      </c>
      <c r="S1020" s="1">
        <v>12160.25</v>
      </c>
      <c r="T1020" s="1">
        <v>12486</v>
      </c>
      <c r="U1020" s="1">
        <v>1905.3331298828125</v>
      </c>
      <c r="V1020" s="1">
        <v>9818</v>
      </c>
      <c r="W1020" s="1">
        <v>4545</v>
      </c>
      <c r="X1020" s="1">
        <v>15727.6865234375</v>
      </c>
      <c r="Y1020" s="1">
        <v>50828.25390625</v>
      </c>
      <c r="Z1020" s="1">
        <v>8009.06689453125</v>
      </c>
      <c r="AA1020" s="1">
        <v>65510.48828125</v>
      </c>
      <c r="AB1020" s="1">
        <v>2570.396484375</v>
      </c>
      <c r="AC1020" s="1">
        <v>10062</v>
      </c>
      <c r="AD1020" s="1">
        <v>14413.541015625</v>
      </c>
      <c r="AE1020" s="1">
        <v>13032.384765625</v>
      </c>
      <c r="AF1020" s="1">
        <v>35142.828125</v>
      </c>
      <c r="AG1020" s="1">
        <v>112188</v>
      </c>
      <c r="AH1020" s="1">
        <v>17857.748046875</v>
      </c>
      <c r="AI1020" s="1">
        <v>5242</v>
      </c>
      <c r="AJ1020" s="1">
        <v>25555.80078125</v>
      </c>
      <c r="AK1020" s="1">
        <v>9567</v>
      </c>
      <c r="AL1020" s="1">
        <v>521821.875</v>
      </c>
      <c r="AM1020" s="1">
        <v>404918.125</v>
      </c>
      <c r="AN1020" s="1">
        <v>116903.75</v>
      </c>
      <c r="AO1020" t="s">
        <v>13830</v>
      </c>
    </row>
    <row r="1021" spans="1:41" x14ac:dyDescent="0.25">
      <c r="A1021" s="1">
        <v>2015</v>
      </c>
      <c r="B1021" t="s">
        <v>839</v>
      </c>
      <c r="C1021" t="s">
        <v>7004</v>
      </c>
      <c r="D1021" t="s">
        <v>7195</v>
      </c>
      <c r="E1021" t="s">
        <v>7495</v>
      </c>
      <c r="F1021" t="s">
        <v>8793</v>
      </c>
      <c r="G1021" t="s">
        <v>10938</v>
      </c>
      <c r="H1021" t="s">
        <v>12641</v>
      </c>
      <c r="I1021" s="1">
        <v>15925.4736328125</v>
      </c>
      <c r="J1021" s="1">
        <v>37347.1796875</v>
      </c>
      <c r="K1021" s="1">
        <v>1856.0211181640625</v>
      </c>
      <c r="L1021" s="1">
        <v>3137.626708984375</v>
      </c>
      <c r="M1021" s="1">
        <v>13533.708984375</v>
      </c>
      <c r="N1021" s="1">
        <v>9221.1787109375</v>
      </c>
      <c r="O1021" s="1">
        <v>13324.62109375</v>
      </c>
      <c r="P1021" s="1">
        <v>10826.8056640625</v>
      </c>
      <c r="Q1021" s="1">
        <v>6884.28076171875</v>
      </c>
      <c r="R1021" s="1">
        <v>11908.92578125</v>
      </c>
      <c r="S1021" s="1">
        <v>14694.966796875</v>
      </c>
      <c r="T1021" s="1">
        <v>8735.966796875</v>
      </c>
      <c r="U1021" s="1">
        <v>4159.27392578125</v>
      </c>
      <c r="V1021" s="1">
        <v>15013.38671875</v>
      </c>
      <c r="W1021" s="1">
        <v>5540.9384765625</v>
      </c>
      <c r="X1021" s="1">
        <v>22746.439453125</v>
      </c>
      <c r="Y1021" s="1">
        <v>88862.421875</v>
      </c>
      <c r="Z1021" s="1">
        <v>8927.1875</v>
      </c>
      <c r="AA1021" s="1">
        <v>129886.6484375</v>
      </c>
      <c r="AB1021" s="1">
        <v>2683.35205078125</v>
      </c>
      <c r="AC1021" s="1">
        <v>8069.884765625</v>
      </c>
      <c r="AD1021" s="1">
        <v>17776.275390625</v>
      </c>
      <c r="AE1021" s="1">
        <v>9501.8330078125</v>
      </c>
      <c r="AF1021" s="1">
        <v>44437.01953125</v>
      </c>
      <c r="AG1021" s="1">
        <v>247536.765625</v>
      </c>
      <c r="AH1021" s="1">
        <v>34154.36328125</v>
      </c>
      <c r="AI1021" s="1">
        <v>9150.6767578125</v>
      </c>
      <c r="AJ1021" s="1">
        <v>76342.75</v>
      </c>
      <c r="AK1021" s="1">
        <v>5229.0166015625</v>
      </c>
      <c r="AL1021" s="1">
        <v>877415.0625</v>
      </c>
      <c r="AM1021" s="1">
        <v>727988.625</v>
      </c>
      <c r="AN1021" s="1">
        <v>149426.34375</v>
      </c>
      <c r="AO1021" t="s">
        <v>13831</v>
      </c>
    </row>
    <row r="1022" spans="1:41" x14ac:dyDescent="0.25">
      <c r="A1022" s="1">
        <v>2015</v>
      </c>
      <c r="B1022" t="s">
        <v>839</v>
      </c>
      <c r="C1022" t="s">
        <v>7004</v>
      </c>
      <c r="D1022" t="s">
        <v>7195</v>
      </c>
      <c r="E1022" t="s">
        <v>7495</v>
      </c>
      <c r="F1022" t="s">
        <v>8793</v>
      </c>
      <c r="G1022" t="s">
        <v>10939</v>
      </c>
      <c r="H1022" t="s">
        <v>12641</v>
      </c>
      <c r="I1022" s="1">
        <v>14704.138671875</v>
      </c>
      <c r="J1022" s="1">
        <v>34483</v>
      </c>
      <c r="K1022" s="1">
        <v>1713.681640625</v>
      </c>
      <c r="L1022" s="1">
        <v>2897</v>
      </c>
      <c r="M1022" s="1">
        <v>12495.7998046875</v>
      </c>
      <c r="N1022" s="1">
        <v>8514</v>
      </c>
      <c r="O1022" s="1">
        <v>12302.7470703125</v>
      </c>
      <c r="P1022" s="1">
        <v>9996.490234375</v>
      </c>
      <c r="Q1022" s="1">
        <v>6356.32080078125</v>
      </c>
      <c r="R1022" s="1">
        <v>10995.6220703125</v>
      </c>
      <c r="S1022" s="1">
        <v>13568</v>
      </c>
      <c r="T1022" s="1">
        <v>8066</v>
      </c>
      <c r="U1022" s="1">
        <v>3840.296630859375</v>
      </c>
      <c r="V1022" s="1">
        <v>13862</v>
      </c>
      <c r="W1022" s="1">
        <v>5116</v>
      </c>
      <c r="X1022" s="1">
        <v>21002</v>
      </c>
      <c r="Y1022" s="1">
        <v>82047.5</v>
      </c>
      <c r="Z1022" s="1">
        <v>8242.5556640625</v>
      </c>
      <c r="AA1022" s="1">
        <v>119925.5546875</v>
      </c>
      <c r="AB1022" s="1">
        <v>2477.56396484375</v>
      </c>
      <c r="AC1022" s="1">
        <v>7451</v>
      </c>
      <c r="AD1022" s="1">
        <v>16413</v>
      </c>
      <c r="AE1022" s="1">
        <v>8773.130859375</v>
      </c>
      <c r="AF1022" s="1">
        <v>41029.11328125</v>
      </c>
      <c r="AG1022" s="1">
        <v>228553</v>
      </c>
      <c r="AH1022" s="1">
        <v>31535.041015625</v>
      </c>
      <c r="AI1022" s="1">
        <v>8448.9052734375</v>
      </c>
      <c r="AJ1022" s="1">
        <v>70487.9765625</v>
      </c>
      <c r="AK1022" s="1">
        <v>4828</v>
      </c>
      <c r="AL1022" s="1">
        <v>810125.4375</v>
      </c>
      <c r="AM1022" s="1">
        <v>672158.75</v>
      </c>
      <c r="AN1022" s="1">
        <v>137966.734375</v>
      </c>
      <c r="AO1022" t="s">
        <v>13832</v>
      </c>
    </row>
    <row r="1023" spans="1:41" x14ac:dyDescent="0.25">
      <c r="A1023" s="1">
        <v>2015</v>
      </c>
      <c r="B1023" t="s">
        <v>839</v>
      </c>
      <c r="C1023" t="s">
        <v>7004</v>
      </c>
      <c r="D1023" t="s">
        <v>7195</v>
      </c>
      <c r="E1023" t="s">
        <v>7496</v>
      </c>
      <c r="F1023" t="s">
        <v>8794</v>
      </c>
      <c r="G1023" t="s">
        <v>10940</v>
      </c>
      <c r="H1023" t="s">
        <v>12641</v>
      </c>
      <c r="I1023" s="1">
        <v>24246.3828125</v>
      </c>
      <c r="J1023" s="1">
        <v>38310.5625</v>
      </c>
      <c r="K1023" s="1">
        <v>3119.16162109375</v>
      </c>
      <c r="L1023" s="1">
        <v>6348.509765625</v>
      </c>
      <c r="M1023" s="1">
        <v>24465.87109375</v>
      </c>
      <c r="N1023" s="1">
        <v>25578.83203125</v>
      </c>
      <c r="O1023" s="1">
        <v>14511.0810546875</v>
      </c>
      <c r="P1023" s="1">
        <v>18822.62890625</v>
      </c>
      <c r="Q1023" s="1">
        <v>10231.111328125</v>
      </c>
      <c r="R1023" s="1">
        <v>13990.9267578125</v>
      </c>
      <c r="S1023" s="1">
        <v>30008.08984375</v>
      </c>
      <c r="T1023" s="1">
        <v>16006.3359375</v>
      </c>
      <c r="U1023" s="1">
        <v>5186.5693359375</v>
      </c>
      <c r="V1023" s="1">
        <v>19921.818359375</v>
      </c>
      <c r="W1023" s="1">
        <v>7682.25244140625</v>
      </c>
      <c r="X1023" s="1">
        <v>29296.048828125</v>
      </c>
      <c r="Y1023" s="1">
        <v>153034.203125</v>
      </c>
      <c r="Z1023" s="1">
        <v>21152.0546875</v>
      </c>
      <c r="AA1023" s="1">
        <v>187735.75</v>
      </c>
      <c r="AB1023" s="1">
        <v>3730.3984375</v>
      </c>
      <c r="AC1023" s="1">
        <v>22682.150390625</v>
      </c>
      <c r="AD1023" s="1">
        <v>27938.37890625</v>
      </c>
      <c r="AE1023" s="1">
        <v>18766.87890625</v>
      </c>
      <c r="AF1023" s="1">
        <v>68852.1484375</v>
      </c>
      <c r="AG1023" s="1">
        <v>299055.78125</v>
      </c>
      <c r="AH1023" s="1">
        <v>55882.953125</v>
      </c>
      <c r="AI1023" s="1">
        <v>10074.5732421875</v>
      </c>
      <c r="AJ1023" s="1">
        <v>93757.0078125</v>
      </c>
      <c r="AK1023" s="1">
        <v>6972.74462890625</v>
      </c>
      <c r="AL1023" s="1">
        <v>1257361.25</v>
      </c>
      <c r="AM1023" s="1">
        <v>1027673.25</v>
      </c>
      <c r="AN1023" s="1">
        <v>229687.890625</v>
      </c>
      <c r="AO1023" t="s">
        <v>13833</v>
      </c>
    </row>
    <row r="1024" spans="1:41" x14ac:dyDescent="0.25">
      <c r="A1024" s="1">
        <v>2015</v>
      </c>
      <c r="B1024" t="s">
        <v>839</v>
      </c>
      <c r="C1024" t="s">
        <v>7004</v>
      </c>
      <c r="D1024" t="s">
        <v>7195</v>
      </c>
      <c r="E1024" t="s">
        <v>7496</v>
      </c>
      <c r="F1024" t="s">
        <v>8794</v>
      </c>
      <c r="G1024" t="s">
        <v>10941</v>
      </c>
      <c r="H1024" t="s">
        <v>12641</v>
      </c>
      <c r="I1024" s="1">
        <v>22386.912109375</v>
      </c>
      <c r="J1024" s="1">
        <v>35372.5</v>
      </c>
      <c r="K1024" s="1">
        <v>2879.950927734375</v>
      </c>
      <c r="L1024" s="1">
        <v>5861.63818359375</v>
      </c>
      <c r="M1024" s="1">
        <v>22589.56640625</v>
      </c>
      <c r="N1024" s="1">
        <v>23617.173828125</v>
      </c>
      <c r="O1024" s="1">
        <v>13398.216796875</v>
      </c>
      <c r="P1024" s="1">
        <v>17379.109375</v>
      </c>
      <c r="Q1024" s="1">
        <v>9446.48046875</v>
      </c>
      <c r="R1024" s="1">
        <v>12917.953125</v>
      </c>
      <c r="S1024" s="1">
        <v>27706.75</v>
      </c>
      <c r="T1024" s="1">
        <v>14778.798828125</v>
      </c>
      <c r="U1024" s="1">
        <v>4788.8076171875</v>
      </c>
      <c r="V1024" s="1">
        <v>18394</v>
      </c>
      <c r="W1024" s="1">
        <v>7093.09521484375</v>
      </c>
      <c r="X1024" s="1">
        <v>27049.314453125</v>
      </c>
      <c r="Y1024" s="1">
        <v>141297.90625</v>
      </c>
      <c r="Z1024" s="1">
        <v>19529.888671875</v>
      </c>
      <c r="AA1024" s="1">
        <v>173338.171875</v>
      </c>
      <c r="AB1024" s="1">
        <v>3444.311767578125</v>
      </c>
      <c r="AC1024" s="1">
        <v>20942.640625</v>
      </c>
      <c r="AD1024" s="1">
        <v>25795.765625</v>
      </c>
      <c r="AE1024" s="1">
        <v>17327.634765625</v>
      </c>
      <c r="AF1024" s="1">
        <v>63571.83203125</v>
      </c>
      <c r="AG1024" s="1">
        <v>276121</v>
      </c>
      <c r="AH1024" s="1">
        <v>51597.25</v>
      </c>
      <c r="AI1024" s="1">
        <v>9301.947265625</v>
      </c>
      <c r="AJ1024" s="1">
        <v>86566.71875</v>
      </c>
      <c r="AK1024" s="1">
        <v>6438</v>
      </c>
      <c r="AL1024" s="1">
        <v>1160933.375</v>
      </c>
      <c r="AM1024" s="1">
        <v>948860.375</v>
      </c>
      <c r="AN1024" s="1">
        <v>212072.96875</v>
      </c>
      <c r="AO1024" t="s">
        <v>13834</v>
      </c>
    </row>
    <row r="1025" spans="1:41" x14ac:dyDescent="0.25">
      <c r="A1025" s="1">
        <v>2015</v>
      </c>
      <c r="B1025" t="s">
        <v>839</v>
      </c>
      <c r="C1025" t="s">
        <v>7004</v>
      </c>
      <c r="D1025" t="s">
        <v>7195</v>
      </c>
      <c r="E1025" t="s">
        <v>7497</v>
      </c>
      <c r="F1025" t="s">
        <v>8795</v>
      </c>
      <c r="G1025" t="s">
        <v>10942</v>
      </c>
      <c r="H1025" t="s">
        <v>12641</v>
      </c>
      <c r="I1025" s="1">
        <v>9936.6513671875</v>
      </c>
      <c r="J1025" s="1">
        <v>19411.6953125</v>
      </c>
      <c r="K1025" s="1">
        <v>1298.267333984375</v>
      </c>
      <c r="L1025" s="1">
        <v>2847.2958984375</v>
      </c>
      <c r="M1025" s="1">
        <v>14840.408203125</v>
      </c>
      <c r="N1025" s="1">
        <v>15177.4892578125</v>
      </c>
      <c r="O1025" s="1">
        <v>7128.48583984375</v>
      </c>
      <c r="P1025" s="1">
        <v>11312.8544921875</v>
      </c>
      <c r="Q1025" s="1">
        <v>5499.580078125</v>
      </c>
      <c r="R1025" s="1">
        <v>5779.47412109375</v>
      </c>
      <c r="S1025" s="1">
        <v>17245.482421875</v>
      </c>
      <c r="T1025" s="1">
        <v>5099.8310546875</v>
      </c>
      <c r="U1025" s="1">
        <v>2756.846435546875</v>
      </c>
      <c r="V1025" s="1">
        <v>12601.7021484375</v>
      </c>
      <c r="W1025" s="1">
        <v>3433.462646484375</v>
      </c>
      <c r="X1025" s="1">
        <v>15291.8125</v>
      </c>
      <c r="Y1025" s="1">
        <v>88071.4375</v>
      </c>
      <c r="Z1025" s="1">
        <v>10714.140625</v>
      </c>
      <c r="AA1025" s="1">
        <v>98267.3515625</v>
      </c>
      <c r="AB1025" s="1">
        <v>2256.358642578125</v>
      </c>
      <c r="AC1025" s="1">
        <v>9298.8984375</v>
      </c>
      <c r="AD1025" s="1">
        <v>13265.0966796875</v>
      </c>
      <c r="AE1025" s="1">
        <v>7639.23486328125</v>
      </c>
      <c r="AF1025" s="1">
        <v>34199.73828125</v>
      </c>
      <c r="AG1025" s="1">
        <v>150879.15625</v>
      </c>
      <c r="AH1025" s="1">
        <v>26181.943359375</v>
      </c>
      <c r="AI1025" s="1">
        <v>5198.94482421875</v>
      </c>
      <c r="AJ1025" s="1">
        <v>53501.05078125</v>
      </c>
      <c r="AK1025" s="1">
        <v>2461.879638671875</v>
      </c>
      <c r="AL1025" s="1">
        <v>651596.5625</v>
      </c>
      <c r="AM1025" s="1">
        <v>537894.625</v>
      </c>
      <c r="AN1025" s="1">
        <v>113701.9765625</v>
      </c>
      <c r="AO1025" t="s">
        <v>13835</v>
      </c>
    </row>
    <row r="1026" spans="1:41" x14ac:dyDescent="0.25">
      <c r="A1026" s="1">
        <v>2015</v>
      </c>
      <c r="B1026" t="s">
        <v>839</v>
      </c>
      <c r="C1026" t="s">
        <v>7004</v>
      </c>
      <c r="D1026" t="s">
        <v>7195</v>
      </c>
      <c r="E1026" t="s">
        <v>7497</v>
      </c>
      <c r="F1026" t="s">
        <v>8795</v>
      </c>
      <c r="G1026" t="s">
        <v>10943</v>
      </c>
      <c r="H1026" t="s">
        <v>12641</v>
      </c>
      <c r="I1026" s="1">
        <v>9174.6025390625</v>
      </c>
      <c r="J1026" s="1">
        <v>17923</v>
      </c>
      <c r="K1026" s="1">
        <v>1198.702392578125</v>
      </c>
      <c r="L1026" s="1">
        <v>2628.934814453125</v>
      </c>
      <c r="M1026" s="1">
        <v>13702.287109375</v>
      </c>
      <c r="N1026" s="1">
        <v>14013.517578125</v>
      </c>
      <c r="O1026" s="1">
        <v>6581.79736328125</v>
      </c>
      <c r="P1026" s="1">
        <v>10445.263671875</v>
      </c>
      <c r="Q1026" s="1">
        <v>5077.8134765625</v>
      </c>
      <c r="R1026" s="1">
        <v>5336.2421875</v>
      </c>
      <c r="S1026" s="1">
        <v>15922.9140625</v>
      </c>
      <c r="T1026" s="1">
        <v>4708.7216796875</v>
      </c>
      <c r="U1026" s="1">
        <v>2545.422119140625</v>
      </c>
      <c r="V1026" s="1">
        <v>11635.26953125</v>
      </c>
      <c r="W1026" s="1">
        <v>3170.148193359375</v>
      </c>
      <c r="X1026" s="1">
        <v>14119.0732421875</v>
      </c>
      <c r="Y1026" s="1">
        <v>81317.1796875</v>
      </c>
      <c r="Z1026" s="1">
        <v>9892.4658203125</v>
      </c>
      <c r="AA1026" s="1">
        <v>90731.1640625</v>
      </c>
      <c r="AB1026" s="1">
        <v>2083.31689453125</v>
      </c>
      <c r="AC1026" s="1">
        <v>8585.759765625</v>
      </c>
      <c r="AD1026" s="1">
        <v>12247.787109375</v>
      </c>
      <c r="AE1026" s="1">
        <v>7053.376953125</v>
      </c>
      <c r="AF1026" s="1">
        <v>31576.935546875</v>
      </c>
      <c r="AG1026" s="1">
        <v>139308.125</v>
      </c>
      <c r="AH1026" s="1">
        <v>24174.033203125</v>
      </c>
      <c r="AI1026" s="1">
        <v>4800.234375</v>
      </c>
      <c r="AJ1026" s="1">
        <v>49398.01953125</v>
      </c>
      <c r="AK1026" s="1">
        <v>2273.076416015625</v>
      </c>
      <c r="AL1026" s="1">
        <v>601625.125</v>
      </c>
      <c r="AM1026" s="1">
        <v>496643.09375</v>
      </c>
      <c r="AN1026" s="1">
        <v>104982.09375</v>
      </c>
      <c r="AO1026" t="s">
        <v>13836</v>
      </c>
    </row>
    <row r="1027" spans="1:41" x14ac:dyDescent="0.25">
      <c r="A1027" s="1">
        <v>2015</v>
      </c>
      <c r="B1027" t="s">
        <v>839</v>
      </c>
      <c r="C1027" t="s">
        <v>7004</v>
      </c>
      <c r="D1027" t="s">
        <v>7195</v>
      </c>
      <c r="E1027" t="s">
        <v>7498</v>
      </c>
      <c r="F1027" t="s">
        <v>8796</v>
      </c>
      <c r="G1027" t="s">
        <v>10944</v>
      </c>
      <c r="H1027" t="s">
        <v>12641</v>
      </c>
      <c r="I1027" s="1">
        <v>13682.5478515625</v>
      </c>
      <c r="J1027" s="1">
        <v>25673.00390625</v>
      </c>
      <c r="K1027" s="1">
        <v>1747.952880859375</v>
      </c>
      <c r="L1027" s="1">
        <v>3480.74853515625</v>
      </c>
      <c r="M1027" s="1">
        <v>16932.099609375</v>
      </c>
      <c r="N1027" s="1">
        <v>17790.9765625</v>
      </c>
      <c r="O1027" s="1">
        <v>9049.6103515625</v>
      </c>
      <c r="P1027" s="1">
        <v>12825.96875</v>
      </c>
      <c r="Q1027" s="1">
        <v>7539.85546875</v>
      </c>
      <c r="R1027" s="1">
        <v>8674.498046875</v>
      </c>
      <c r="S1027" s="1">
        <v>18320.384765625</v>
      </c>
      <c r="T1027" s="1">
        <v>6234.30224609375</v>
      </c>
      <c r="U1027" s="1">
        <v>3676.137939453125</v>
      </c>
      <c r="V1027" s="1">
        <v>12721.7724609375</v>
      </c>
      <c r="W1027" s="1">
        <v>4181.580078125</v>
      </c>
      <c r="X1027" s="1">
        <v>18877.88671875</v>
      </c>
      <c r="Y1027" s="1">
        <v>114947.0546875</v>
      </c>
      <c r="Z1027" s="1">
        <v>13857.427734375</v>
      </c>
      <c r="AA1027" s="1">
        <v>126304.2109375</v>
      </c>
      <c r="AB1027" s="1">
        <v>2400.458984375</v>
      </c>
      <c r="AC1027" s="1">
        <v>12806.3203125</v>
      </c>
      <c r="AD1027" s="1">
        <v>15291.69140625</v>
      </c>
      <c r="AE1027" s="1">
        <v>10205.0146484375</v>
      </c>
      <c r="AF1027" s="1">
        <v>44578.875</v>
      </c>
      <c r="AG1027" s="1">
        <v>201452.9375</v>
      </c>
      <c r="AH1027" s="1">
        <v>35475.359375</v>
      </c>
      <c r="AI1027" s="1">
        <v>6474.58935546875</v>
      </c>
      <c r="AJ1027" s="1">
        <v>71098.7109375</v>
      </c>
      <c r="AK1027" s="1">
        <v>2461.879638671875</v>
      </c>
      <c r="AL1027" s="1">
        <v>838763.8125</v>
      </c>
      <c r="AM1027" s="1">
        <v>701316.0625</v>
      </c>
      <c r="AN1027" s="1">
        <v>137447.796875</v>
      </c>
      <c r="AO1027" t="s">
        <v>13837</v>
      </c>
    </row>
    <row r="1028" spans="1:41" x14ac:dyDescent="0.25">
      <c r="A1028" s="1">
        <v>2015</v>
      </c>
      <c r="B1028" t="s">
        <v>839</v>
      </c>
      <c r="C1028" t="s">
        <v>7004</v>
      </c>
      <c r="D1028" t="s">
        <v>7195</v>
      </c>
      <c r="E1028" t="s">
        <v>7498</v>
      </c>
      <c r="F1028" t="s">
        <v>8796</v>
      </c>
      <c r="G1028" t="s">
        <v>10945</v>
      </c>
      <c r="H1028" t="s">
        <v>12641</v>
      </c>
      <c r="I1028" s="1">
        <v>12633.2236328125</v>
      </c>
      <c r="J1028" s="1">
        <v>23704.123046875</v>
      </c>
      <c r="K1028" s="1">
        <v>1613.9012451171875</v>
      </c>
      <c r="L1028" s="1">
        <v>3213.8076171875</v>
      </c>
      <c r="M1028" s="1">
        <v>15633.5654296875</v>
      </c>
      <c r="N1028" s="1">
        <v>16426.57421875</v>
      </c>
      <c r="O1028" s="1">
        <v>8355.58984375</v>
      </c>
      <c r="P1028" s="1">
        <v>11842.3369140625</v>
      </c>
      <c r="Q1028" s="1">
        <v>6961.61865234375</v>
      </c>
      <c r="R1028" s="1">
        <v>8009.2451171875</v>
      </c>
      <c r="S1028" s="1">
        <v>16915.3828125</v>
      </c>
      <c r="T1028" s="1">
        <v>5756.189453125</v>
      </c>
      <c r="U1028" s="1">
        <v>3394.21240234375</v>
      </c>
      <c r="V1028" s="1">
        <v>11746.130859375</v>
      </c>
      <c r="W1028" s="1">
        <v>3860.89208984375</v>
      </c>
      <c r="X1028" s="1">
        <v>17430.12890625</v>
      </c>
      <c r="Y1028" s="1">
        <v>106131.6875</v>
      </c>
      <c r="Z1028" s="1">
        <v>12794.6923828125</v>
      </c>
      <c r="AA1028" s="1">
        <v>116617.859375</v>
      </c>
      <c r="AB1028" s="1">
        <v>2216.3662109375</v>
      </c>
      <c r="AC1028" s="1">
        <v>11824.1953125</v>
      </c>
      <c r="AD1028" s="1">
        <v>14118.9609375</v>
      </c>
      <c r="AE1028" s="1">
        <v>9422.384765625</v>
      </c>
      <c r="AF1028" s="1">
        <v>41160.08984375</v>
      </c>
      <c r="AG1028" s="1">
        <v>186003.375</v>
      </c>
      <c r="AH1028" s="1">
        <v>32754.73046875</v>
      </c>
      <c r="AI1028" s="1">
        <v>5978.048828125</v>
      </c>
      <c r="AJ1028" s="1">
        <v>65646.1015625</v>
      </c>
      <c r="AK1028" s="1">
        <v>2273.076416015625</v>
      </c>
      <c r="AL1028" s="1">
        <v>774438.5625</v>
      </c>
      <c r="AM1028" s="1">
        <v>647531.625</v>
      </c>
      <c r="AN1028" s="1">
        <v>126906.828125</v>
      </c>
      <c r="AO1028" t="s">
        <v>13838</v>
      </c>
    </row>
    <row r="1029" spans="1:41" x14ac:dyDescent="0.25">
      <c r="A1029" s="1">
        <v>2015</v>
      </c>
      <c r="B1029" t="s">
        <v>839</v>
      </c>
      <c r="C1029" t="s">
        <v>7004</v>
      </c>
      <c r="D1029" t="s">
        <v>7195</v>
      </c>
      <c r="E1029" t="s">
        <v>7499</v>
      </c>
      <c r="F1029" t="s">
        <v>8797</v>
      </c>
      <c r="G1029" t="s">
        <v>10946</v>
      </c>
      <c r="H1029" t="s">
        <v>12641</v>
      </c>
      <c r="I1029" s="1">
        <v>3745.89599609375</v>
      </c>
      <c r="J1029" s="1">
        <v>6261.30615234375</v>
      </c>
      <c r="K1029" s="1">
        <v>449.68557739257813</v>
      </c>
      <c r="L1029" s="1">
        <v>633.4527587890625</v>
      </c>
      <c r="M1029" s="1">
        <v>2091.69189453125</v>
      </c>
      <c r="N1029" s="1">
        <v>2613.487060546875</v>
      </c>
      <c r="O1029" s="1">
        <v>1921.125</v>
      </c>
      <c r="P1029" s="1">
        <v>1513.115478515625</v>
      </c>
      <c r="Q1029" s="1">
        <v>2040.275390625</v>
      </c>
      <c r="R1029" s="1">
        <v>2895.0244140625</v>
      </c>
      <c r="S1029" s="1">
        <v>1074.9036865234375</v>
      </c>
      <c r="T1029" s="1">
        <v>1134.470947265625</v>
      </c>
      <c r="U1029" s="1">
        <v>919.29144287109375</v>
      </c>
      <c r="V1029" s="1">
        <v>120.06952667236328</v>
      </c>
      <c r="W1029" s="1">
        <v>748.11761474609375</v>
      </c>
      <c r="X1029" s="1">
        <v>3586.0732421875</v>
      </c>
      <c r="Y1029" s="1">
        <v>26875.615234375</v>
      </c>
      <c r="Z1029" s="1">
        <v>3143.287353515625</v>
      </c>
      <c r="AA1029" s="1">
        <v>28036.861328125</v>
      </c>
      <c r="AB1029" s="1">
        <v>144.10044860839844</v>
      </c>
      <c r="AC1029" s="1">
        <v>3505.12451171875</v>
      </c>
      <c r="AD1029" s="1">
        <v>2026.5943603515625</v>
      </c>
      <c r="AE1029" s="1">
        <v>2565.779052734375</v>
      </c>
      <c r="AF1029" s="1">
        <v>10378.6630859375</v>
      </c>
      <c r="AG1029" s="1">
        <v>50010.63671875</v>
      </c>
      <c r="AH1029" s="1">
        <v>9293.4169921875</v>
      </c>
      <c r="AI1029" s="1">
        <v>1275.6444091796875</v>
      </c>
      <c r="AJ1029" s="1">
        <v>16992.166015625</v>
      </c>
      <c r="AK1029" s="1">
        <v>0</v>
      </c>
      <c r="AL1029" s="1">
        <v>185995.890625</v>
      </c>
      <c r="AM1029" s="1">
        <v>162250.0625</v>
      </c>
      <c r="AN1029" s="1">
        <v>23745.82421875</v>
      </c>
      <c r="AO1029" t="s">
        <v>13839</v>
      </c>
    </row>
    <row r="1030" spans="1:41" x14ac:dyDescent="0.25">
      <c r="A1030" s="1">
        <v>2015</v>
      </c>
      <c r="B1030" t="s">
        <v>839</v>
      </c>
      <c r="C1030" t="s">
        <v>7004</v>
      </c>
      <c r="D1030" t="s">
        <v>7195</v>
      </c>
      <c r="E1030" t="s">
        <v>7499</v>
      </c>
      <c r="F1030" t="s">
        <v>8797</v>
      </c>
      <c r="G1030" t="s">
        <v>10947</v>
      </c>
      <c r="H1030" t="s">
        <v>12641</v>
      </c>
      <c r="I1030" s="1">
        <v>3458.62060546875</v>
      </c>
      <c r="J1030" s="1">
        <v>5781.12255859375</v>
      </c>
      <c r="K1030" s="1">
        <v>415.19888305664063</v>
      </c>
      <c r="L1030" s="1">
        <v>584.87286376953125</v>
      </c>
      <c r="M1030" s="1">
        <v>1931.2786865234375</v>
      </c>
      <c r="N1030" s="1">
        <v>2413.056884765625</v>
      </c>
      <c r="O1030" s="1">
        <v>1773.7926025390625</v>
      </c>
      <c r="P1030" s="1">
        <v>1397.0736083984375</v>
      </c>
      <c r="Q1030" s="1">
        <v>1883.8052978515625</v>
      </c>
      <c r="R1030" s="1">
        <v>2673.0029296875</v>
      </c>
      <c r="S1030" s="1">
        <v>992.4686279296875</v>
      </c>
      <c r="T1030" s="1">
        <v>1047.4676513671875</v>
      </c>
      <c r="U1030" s="1">
        <v>848.79034423828125</v>
      </c>
      <c r="V1030" s="1">
        <v>110.86131286621094</v>
      </c>
      <c r="W1030" s="1">
        <v>690.74395751953125</v>
      </c>
      <c r="X1030" s="1">
        <v>3311.054931640625</v>
      </c>
      <c r="Y1030" s="1">
        <v>24814.505859375</v>
      </c>
      <c r="Z1030" s="1">
        <v>2902.2265625</v>
      </c>
      <c r="AA1030" s="1">
        <v>25886.6953125</v>
      </c>
      <c r="AB1030" s="1">
        <v>133.04928588867188</v>
      </c>
      <c r="AC1030" s="1">
        <v>3236.314208984375</v>
      </c>
      <c r="AD1030" s="1">
        <v>1871.1734619140625</v>
      </c>
      <c r="AE1030" s="1">
        <v>2369.0078125</v>
      </c>
      <c r="AF1030" s="1">
        <v>9582.716796875</v>
      </c>
      <c r="AG1030" s="1">
        <v>46175.2890625</v>
      </c>
      <c r="AH1030" s="1">
        <v>8580.6982421875</v>
      </c>
      <c r="AI1030" s="1">
        <v>1177.8143310546875</v>
      </c>
      <c r="AJ1030" s="1">
        <v>15689.025390625</v>
      </c>
      <c r="AK1030" s="1">
        <v>0</v>
      </c>
      <c r="AL1030" s="1">
        <v>171731.734375</v>
      </c>
      <c r="AM1030" s="1">
        <v>149807</v>
      </c>
      <c r="AN1030" s="1">
        <v>21924.740234375</v>
      </c>
      <c r="AO1030" t="s">
        <v>13840</v>
      </c>
    </row>
    <row r="1031" spans="1:41" x14ac:dyDescent="0.25">
      <c r="A1031" s="1">
        <v>2015</v>
      </c>
      <c r="B1031" t="s">
        <v>839</v>
      </c>
      <c r="C1031" t="s">
        <v>7004</v>
      </c>
      <c r="D1031" t="s">
        <v>7195</v>
      </c>
      <c r="E1031" t="s">
        <v>7500</v>
      </c>
      <c r="F1031" t="s">
        <v>8798</v>
      </c>
      <c r="G1031" t="s">
        <v>10948</v>
      </c>
      <c r="H1031" t="s">
        <v>12641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2.2972462177276611</v>
      </c>
      <c r="AD1031" s="1">
        <v>0</v>
      </c>
      <c r="AE1031" s="1">
        <v>0</v>
      </c>
      <c r="AF1031" s="1">
        <v>0.47282648086547852</v>
      </c>
      <c r="AG1031" s="1">
        <v>563.14874267578125</v>
      </c>
      <c r="AH1031" s="1">
        <v>0</v>
      </c>
      <c r="AI1031" s="1">
        <v>0</v>
      </c>
      <c r="AJ1031" s="1">
        <v>605.4931640625</v>
      </c>
      <c r="AK1031" s="1">
        <v>0</v>
      </c>
      <c r="AL1031" s="1">
        <v>1171.4119873046875</v>
      </c>
      <c r="AM1031" s="1">
        <v>1171.4119873046875</v>
      </c>
      <c r="AN1031" s="1">
        <v>0</v>
      </c>
      <c r="AO1031" t="s">
        <v>13841</v>
      </c>
    </row>
    <row r="1032" spans="1:41" x14ac:dyDescent="0.25">
      <c r="A1032" s="1">
        <v>2015</v>
      </c>
      <c r="B1032" t="s">
        <v>839</v>
      </c>
      <c r="C1032" t="s">
        <v>7004</v>
      </c>
      <c r="D1032" t="s">
        <v>7195</v>
      </c>
      <c r="E1032" t="s">
        <v>7500</v>
      </c>
      <c r="F1032" t="s">
        <v>8798</v>
      </c>
      <c r="G1032" t="s">
        <v>10949</v>
      </c>
      <c r="H1032" t="s">
        <v>12641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2.1210689544677734</v>
      </c>
      <c r="AD1032" s="1">
        <v>0</v>
      </c>
      <c r="AE1032" s="1">
        <v>0</v>
      </c>
      <c r="AF1032" s="1">
        <v>0.436565101146698</v>
      </c>
      <c r="AG1032" s="1">
        <v>519.96051025390625</v>
      </c>
      <c r="AH1032" s="1">
        <v>0</v>
      </c>
      <c r="AI1032" s="1">
        <v>0</v>
      </c>
      <c r="AJ1032" s="1">
        <v>559.0574951171875</v>
      </c>
      <c r="AK1032" s="1">
        <v>0</v>
      </c>
      <c r="AL1032" s="1">
        <v>1081.57568359375</v>
      </c>
      <c r="AM1032" s="1">
        <v>1081.57568359375</v>
      </c>
      <c r="AN1032" s="1">
        <v>0</v>
      </c>
      <c r="AO1032" t="s">
        <v>13842</v>
      </c>
    </row>
    <row r="1033" spans="1:41" x14ac:dyDescent="0.25">
      <c r="A1033" s="1">
        <v>2015</v>
      </c>
      <c r="B1033" t="s">
        <v>839</v>
      </c>
      <c r="C1033" t="s">
        <v>7004</v>
      </c>
      <c r="D1033" t="s">
        <v>7195</v>
      </c>
      <c r="E1033" t="s">
        <v>7501</v>
      </c>
      <c r="F1033" t="s">
        <v>8799</v>
      </c>
      <c r="G1033" t="s">
        <v>10950</v>
      </c>
      <c r="H1033" t="s">
        <v>12641</v>
      </c>
      <c r="I1033" s="1">
        <v>-244.05609130859375</v>
      </c>
      <c r="J1033" s="1">
        <v>0</v>
      </c>
      <c r="K1033" s="1">
        <v>-148.55625915527344</v>
      </c>
      <c r="L1033" s="1">
        <v>38.990184783935547</v>
      </c>
      <c r="M1033" s="1">
        <v>-347.6624755859375</v>
      </c>
      <c r="N1033" s="1">
        <v>2.166121244430542</v>
      </c>
      <c r="O1033" s="1">
        <v>-8.2644844055175781</v>
      </c>
      <c r="P1033" s="1">
        <v>-402.74130249023438</v>
      </c>
      <c r="Q1033" s="1">
        <v>-59.150272369384766</v>
      </c>
      <c r="R1033" s="1">
        <v>-130.59423828125</v>
      </c>
      <c r="S1033" s="1">
        <v>53.069972991943359</v>
      </c>
      <c r="T1033" s="1">
        <v>71.482002258300781</v>
      </c>
      <c r="U1033" s="1"/>
      <c r="V1033" s="1">
        <v>-389.90182495117188</v>
      </c>
      <c r="W1033" s="1">
        <v>-215.52906799316406</v>
      </c>
      <c r="X1033" s="1">
        <v>0</v>
      </c>
      <c r="Y1033" s="1">
        <v>-607.010009765625</v>
      </c>
      <c r="Z1033" s="1">
        <v>2.9026026725769043</v>
      </c>
      <c r="AA1033" s="1">
        <v>-9539.4580078125</v>
      </c>
      <c r="AB1033" s="1">
        <v>0</v>
      </c>
      <c r="AC1033" s="1">
        <v>-2.166121244430542</v>
      </c>
      <c r="AD1033" s="1">
        <v>-657.222900390625</v>
      </c>
      <c r="AE1033" s="1">
        <v>10.324882507324219</v>
      </c>
      <c r="AF1033" s="1">
        <v>-3449.940185546875</v>
      </c>
      <c r="AG1033" s="1">
        <v>-9751.8779296875</v>
      </c>
      <c r="AH1033" s="1">
        <v>-473.71841430664063</v>
      </c>
      <c r="AI1033" s="1">
        <v>-138.54281616210938</v>
      </c>
      <c r="AJ1033" s="1">
        <v>0</v>
      </c>
      <c r="AK1033" s="1">
        <v>-102.89076232910156</v>
      </c>
      <c r="AL1033" s="1">
        <v>-26490.34765625</v>
      </c>
      <c r="AM1033" s="1">
        <v>-24522.51171875</v>
      </c>
      <c r="AN1033" s="1">
        <v>-1967.835205078125</v>
      </c>
      <c r="AO1033" t="s">
        <v>13843</v>
      </c>
    </row>
    <row r="1034" spans="1:41" x14ac:dyDescent="0.25">
      <c r="A1034" s="1">
        <v>2015</v>
      </c>
      <c r="B1034" t="s">
        <v>839</v>
      </c>
      <c r="C1034" t="s">
        <v>7004</v>
      </c>
      <c r="D1034" t="s">
        <v>7195</v>
      </c>
      <c r="E1034" t="s">
        <v>7501</v>
      </c>
      <c r="F1034" t="s">
        <v>8799</v>
      </c>
      <c r="G1034" t="s">
        <v>10951</v>
      </c>
      <c r="H1034" t="s">
        <v>12641</v>
      </c>
      <c r="I1034" s="1">
        <v>-225.33926391601563</v>
      </c>
      <c r="J1034" s="1">
        <v>0</v>
      </c>
      <c r="K1034" s="1">
        <v>-137.16337585449219</v>
      </c>
      <c r="L1034" s="1">
        <v>36</v>
      </c>
      <c r="M1034" s="1">
        <v>-321</v>
      </c>
      <c r="N1034" s="1">
        <v>2</v>
      </c>
      <c r="O1034" s="1">
        <v>-7.6306753158569336</v>
      </c>
      <c r="P1034" s="1">
        <v>-371.85479736328125</v>
      </c>
      <c r="Q1034" s="1">
        <v>-54.613998413085938</v>
      </c>
      <c r="R1034" s="1">
        <v>-120.57887268066406</v>
      </c>
      <c r="S1034" s="1">
        <v>49</v>
      </c>
      <c r="T1034" s="1">
        <v>66</v>
      </c>
      <c r="U1034" s="1"/>
      <c r="V1034" s="1">
        <v>-360</v>
      </c>
      <c r="W1034" s="1">
        <v>-199</v>
      </c>
      <c r="X1034" s="1">
        <v>0</v>
      </c>
      <c r="Y1034" s="1">
        <v>-560.4580078125</v>
      </c>
      <c r="Z1034" s="1">
        <v>2.6800000667572021</v>
      </c>
      <c r="AA1034" s="1">
        <v>-8807.8701171875</v>
      </c>
      <c r="AB1034" s="1">
        <v>0</v>
      </c>
      <c r="AC1034" s="1">
        <v>-2</v>
      </c>
      <c r="AD1034" s="1">
        <v>-606.82000732421875</v>
      </c>
      <c r="AE1034" s="1">
        <v>9.5330600738525391</v>
      </c>
      <c r="AF1034" s="1">
        <v>-3185.362060546875</v>
      </c>
      <c r="AG1034" s="1">
        <v>-9004</v>
      </c>
      <c r="AH1034" s="1">
        <v>-437.38864135742188</v>
      </c>
      <c r="AI1034" s="1">
        <v>-127.91787719726563</v>
      </c>
      <c r="AJ1034" s="1">
        <v>0</v>
      </c>
      <c r="AK1034" s="1">
        <v>-95</v>
      </c>
      <c r="AL1034" s="1">
        <v>-24458.78515625</v>
      </c>
      <c r="AM1034" s="1">
        <v>-22641.86328125</v>
      </c>
      <c r="AN1034" s="1">
        <v>-1816.9205322265625</v>
      </c>
      <c r="AO1034" t="s">
        <v>13844</v>
      </c>
    </row>
    <row r="1035" spans="1:41" x14ac:dyDescent="0.25">
      <c r="A1035" s="1">
        <v>2015</v>
      </c>
      <c r="B1035" t="s">
        <v>839</v>
      </c>
      <c r="C1035" t="s">
        <v>7004</v>
      </c>
      <c r="D1035" t="s">
        <v>7195</v>
      </c>
      <c r="E1035" t="s">
        <v>7501</v>
      </c>
      <c r="F1035" t="s">
        <v>8800</v>
      </c>
      <c r="G1035" t="s">
        <v>10952</v>
      </c>
      <c r="H1035" t="s">
        <v>12641</v>
      </c>
      <c r="I1035" s="1">
        <v>55381.4140625</v>
      </c>
      <c r="J1035" s="1">
        <v>98374.9375</v>
      </c>
      <c r="K1035" s="1">
        <v>8236.3349609375</v>
      </c>
      <c r="L1035" s="1">
        <v>13193.4521484375</v>
      </c>
      <c r="M1035" s="1">
        <v>50210.12109375</v>
      </c>
      <c r="N1035" s="1">
        <v>43879.3046875</v>
      </c>
      <c r="O1035" s="1">
        <v>36117.0390625</v>
      </c>
      <c r="P1035" s="1">
        <v>40865.2109375</v>
      </c>
      <c r="Q1035" s="1">
        <v>21638.466796875</v>
      </c>
      <c r="R1035" s="1">
        <v>34459.71875</v>
      </c>
      <c r="S1035" s="1">
        <v>57303.65625</v>
      </c>
      <c r="T1035" s="1">
        <v>37394.62109375</v>
      </c>
      <c r="U1035" s="1">
        <v>11335.3125</v>
      </c>
      <c r="V1035" s="1">
        <v>45855.703125</v>
      </c>
      <c r="W1035" s="1">
        <v>18361.23046875</v>
      </c>
      <c r="X1035" s="1">
        <v>68601.0625</v>
      </c>
      <c r="Y1035" s="1">
        <v>262174.96875</v>
      </c>
      <c r="Z1035" s="1">
        <v>38021.18359375</v>
      </c>
      <c r="AA1035" s="1">
        <v>397696.71875</v>
      </c>
      <c r="AB1035" s="1">
        <v>9101.9736328125</v>
      </c>
      <c r="AC1035" s="1">
        <v>41651.95703125</v>
      </c>
      <c r="AD1035" s="1">
        <v>61421.58984375</v>
      </c>
      <c r="AE1035" s="1">
        <v>41818.0546875</v>
      </c>
      <c r="AF1035" s="1">
        <v>153491.40625</v>
      </c>
      <c r="AG1035" s="1">
        <v>677650.5</v>
      </c>
      <c r="AH1035" s="1">
        <v>104923.5078125</v>
      </c>
      <c r="AI1035" s="1">
        <v>24934.22265625</v>
      </c>
      <c r="AJ1035" s="1">
        <v>197051.25</v>
      </c>
      <c r="AK1035" s="1">
        <v>22052.197265625</v>
      </c>
      <c r="AL1035" s="1">
        <v>2673197.25</v>
      </c>
      <c r="AM1035" s="1">
        <v>2174539.5</v>
      </c>
      <c r="AN1035" s="1">
        <v>498657.53125</v>
      </c>
      <c r="AO1035" t="s">
        <v>13845</v>
      </c>
    </row>
    <row r="1036" spans="1:41" x14ac:dyDescent="0.25">
      <c r="A1036" s="1">
        <v>2015</v>
      </c>
      <c r="B1036" t="s">
        <v>839</v>
      </c>
      <c r="C1036" t="s">
        <v>7004</v>
      </c>
      <c r="D1036" t="s">
        <v>7195</v>
      </c>
      <c r="E1036" t="s">
        <v>7501</v>
      </c>
      <c r="F1036" t="s">
        <v>8800</v>
      </c>
      <c r="G1036" t="s">
        <v>10953</v>
      </c>
      <c r="H1036" t="s">
        <v>12641</v>
      </c>
      <c r="I1036" s="1">
        <v>51134.17578125</v>
      </c>
      <c r="J1036" s="1">
        <v>90830.5</v>
      </c>
      <c r="K1036" s="1">
        <v>7604.68505859375</v>
      </c>
      <c r="L1036" s="1">
        <v>12181.6376953125</v>
      </c>
      <c r="M1036" s="1">
        <v>46359.47265625</v>
      </c>
      <c r="N1036" s="1">
        <v>40514.171875</v>
      </c>
      <c r="O1036" s="1">
        <v>33347.19921875</v>
      </c>
      <c r="P1036" s="1">
        <v>37731.23046875</v>
      </c>
      <c r="Q1036" s="1">
        <v>19978.998046875</v>
      </c>
      <c r="R1036" s="1">
        <v>31816.98046875</v>
      </c>
      <c r="S1036" s="1">
        <v>52909</v>
      </c>
      <c r="T1036" s="1">
        <v>34526.80078125</v>
      </c>
      <c r="U1036" s="1">
        <v>10466</v>
      </c>
      <c r="V1036" s="1">
        <v>42339</v>
      </c>
      <c r="W1036" s="1">
        <v>16953.095703125</v>
      </c>
      <c r="X1036" s="1">
        <v>63340</v>
      </c>
      <c r="Y1036" s="1">
        <v>242068.59375</v>
      </c>
      <c r="Z1036" s="1">
        <v>35105.3125</v>
      </c>
      <c r="AA1036" s="1">
        <v>367197.09375</v>
      </c>
      <c r="AB1036" s="1">
        <v>8403.9375</v>
      </c>
      <c r="AC1036" s="1">
        <v>38457.640625</v>
      </c>
      <c r="AD1036" s="1">
        <v>56711.125</v>
      </c>
      <c r="AE1036" s="1">
        <v>38611</v>
      </c>
      <c r="AF1036" s="1">
        <v>141720.046875</v>
      </c>
      <c r="AG1036" s="1">
        <v>625681</v>
      </c>
      <c r="AH1036" s="1">
        <v>96876.8515625</v>
      </c>
      <c r="AI1036" s="1">
        <v>23022</v>
      </c>
      <c r="AJ1036" s="1">
        <v>181939.25</v>
      </c>
      <c r="AK1036" s="1">
        <v>20361</v>
      </c>
      <c r="AL1036" s="1">
        <v>2468187.5</v>
      </c>
      <c r="AM1036" s="1">
        <v>2007772.5</v>
      </c>
      <c r="AN1036" s="1">
        <v>460415.15625</v>
      </c>
      <c r="AO1036" t="s">
        <v>13846</v>
      </c>
    </row>
    <row r="1037" spans="1:41" x14ac:dyDescent="0.25">
      <c r="A1037" s="1">
        <v>2015</v>
      </c>
      <c r="B1037" t="s">
        <v>839</v>
      </c>
      <c r="C1037" t="s">
        <v>7004</v>
      </c>
      <c r="D1037" t="s">
        <v>7195</v>
      </c>
      <c r="E1037" t="s">
        <v>7501</v>
      </c>
      <c r="F1037" t="s">
        <v>8801</v>
      </c>
      <c r="G1037" t="s">
        <v>10954</v>
      </c>
      <c r="H1037" t="s">
        <v>12641</v>
      </c>
      <c r="I1037" s="1">
        <v>4.5947656631469727</v>
      </c>
      <c r="J1037" s="1">
        <v>2851.69873046875</v>
      </c>
      <c r="K1037" s="1">
        <v>242.68952941894531</v>
      </c>
      <c r="L1037" s="1">
        <v>93.143218994140625</v>
      </c>
      <c r="M1037" s="1">
        <v>464.63302612304688</v>
      </c>
      <c r="N1037" s="1">
        <v>797.13262939453125</v>
      </c>
      <c r="O1037" s="1">
        <v>233.34489440917969</v>
      </c>
      <c r="P1037" s="1">
        <v>698.81781005859375</v>
      </c>
      <c r="Q1037" s="1">
        <v>43.071159362792969</v>
      </c>
      <c r="R1037" s="1">
        <v>213.07887268066406</v>
      </c>
      <c r="S1037" s="1">
        <v>516.61993408203125</v>
      </c>
      <c r="T1037" s="1">
        <v>799.29876708984375</v>
      </c>
      <c r="U1037" s="1">
        <v>74.1217041015625</v>
      </c>
      <c r="V1037" s="1">
        <v>102.89076232910156</v>
      </c>
      <c r="W1037" s="1"/>
      <c r="X1037" s="1">
        <v>475.463623046875</v>
      </c>
      <c r="Y1037" s="1">
        <v>35378.74609375</v>
      </c>
      <c r="Z1037" s="1">
        <v>729.4630126953125</v>
      </c>
      <c r="AA1037" s="1">
        <v>416.94854736328125</v>
      </c>
      <c r="AB1037" s="1">
        <v>95.672248840332031</v>
      </c>
      <c r="AC1037" s="1"/>
      <c r="AD1037" s="1">
        <v>561.025390625</v>
      </c>
      <c r="AE1037" s="1">
        <v>555.197509765625</v>
      </c>
      <c r="AF1037" s="1">
        <v>1309.5096435546875</v>
      </c>
      <c r="AG1037" s="1">
        <v>200.36622619628906</v>
      </c>
      <c r="AH1037" s="1">
        <v>4928.55126953125</v>
      </c>
      <c r="AI1037" s="1">
        <v>106.97389984130859</v>
      </c>
      <c r="AJ1037" s="1">
        <v>726.99627685546875</v>
      </c>
      <c r="AK1037" s="1">
        <v>614.09539794921875</v>
      </c>
      <c r="AL1037" s="1">
        <v>53234.140625</v>
      </c>
      <c r="AM1037" s="1">
        <v>44195.78125</v>
      </c>
      <c r="AN1037" s="1">
        <v>9038.3681640625</v>
      </c>
      <c r="AO1037" t="s">
        <v>13847</v>
      </c>
    </row>
    <row r="1038" spans="1:41" x14ac:dyDescent="0.25">
      <c r="A1038" s="1">
        <v>2015</v>
      </c>
      <c r="B1038" t="s">
        <v>839</v>
      </c>
      <c r="C1038" t="s">
        <v>7004</v>
      </c>
      <c r="D1038" t="s">
        <v>7195</v>
      </c>
      <c r="E1038" t="s">
        <v>7501</v>
      </c>
      <c r="F1038" t="s">
        <v>8801</v>
      </c>
      <c r="G1038" t="s">
        <v>10955</v>
      </c>
      <c r="H1038" t="s">
        <v>12641</v>
      </c>
      <c r="I1038" s="1">
        <v>4.2423901557922363</v>
      </c>
      <c r="J1038" s="1">
        <v>2633</v>
      </c>
      <c r="K1038" s="1">
        <v>224.07749938964844</v>
      </c>
      <c r="L1038" s="1">
        <v>86</v>
      </c>
      <c r="M1038" s="1">
        <v>429</v>
      </c>
      <c r="N1038" s="1">
        <v>736</v>
      </c>
      <c r="O1038" s="1">
        <v>215.44952392578125</v>
      </c>
      <c r="P1038" s="1">
        <v>645.2249755859375</v>
      </c>
      <c r="Q1038" s="1">
        <v>39.768001556396484</v>
      </c>
      <c r="R1038" s="1">
        <v>196.73771667480469</v>
      </c>
      <c r="S1038" s="1">
        <v>477</v>
      </c>
      <c r="T1038" s="1">
        <v>738</v>
      </c>
      <c r="U1038" s="1">
        <v>68.437263488769531</v>
      </c>
      <c r="V1038" s="1">
        <v>95</v>
      </c>
      <c r="W1038" s="1"/>
      <c r="X1038" s="1">
        <v>439</v>
      </c>
      <c r="Y1038" s="1">
        <v>32665.525390625</v>
      </c>
      <c r="Z1038" s="1">
        <v>673.52001953125</v>
      </c>
      <c r="AA1038" s="1">
        <v>384.97247314453125</v>
      </c>
      <c r="AB1038" s="1">
        <v>88.3350830078125</v>
      </c>
      <c r="AC1038" s="1"/>
      <c r="AD1038" s="1">
        <v>518</v>
      </c>
      <c r="AE1038" s="1">
        <v>512.6190185546875</v>
      </c>
      <c r="AF1038" s="1">
        <v>1209.08251953125</v>
      </c>
      <c r="AG1038" s="1">
        <v>185</v>
      </c>
      <c r="AH1038" s="1">
        <v>4550.5771484375</v>
      </c>
      <c r="AI1038" s="1">
        <v>98.769996643066406</v>
      </c>
      <c r="AJ1038" s="1">
        <v>671.242431640625</v>
      </c>
      <c r="AK1038" s="1">
        <v>567</v>
      </c>
      <c r="AL1038" s="1">
        <v>49151.58203125</v>
      </c>
      <c r="AM1038" s="1">
        <v>40806.37109375</v>
      </c>
      <c r="AN1038" s="1">
        <v>8345.208984375</v>
      </c>
      <c r="AO1038" t="s">
        <v>13848</v>
      </c>
    </row>
    <row r="1039" spans="1:41" x14ac:dyDescent="0.25">
      <c r="A1039" s="1">
        <v>2015</v>
      </c>
      <c r="B1039" t="s">
        <v>839</v>
      </c>
      <c r="C1039" t="s">
        <v>7004</v>
      </c>
      <c r="D1039" t="s">
        <v>7195</v>
      </c>
      <c r="E1039" t="s">
        <v>7501</v>
      </c>
      <c r="F1039" t="s">
        <v>8802</v>
      </c>
      <c r="G1039" t="s">
        <v>10956</v>
      </c>
      <c r="H1039" t="s">
        <v>12641</v>
      </c>
      <c r="I1039" s="1">
        <v>55141.953125</v>
      </c>
      <c r="J1039" s="1">
        <v>101226.640625</v>
      </c>
      <c r="K1039" s="1">
        <v>8330.46875</v>
      </c>
      <c r="L1039" s="1">
        <v>13325.5859375</v>
      </c>
      <c r="M1039" s="1">
        <v>50327.08984375</v>
      </c>
      <c r="N1039" s="1">
        <v>44678.60546875</v>
      </c>
      <c r="O1039" s="1">
        <v>36342.12109375</v>
      </c>
      <c r="P1039" s="1">
        <v>41161.28515625</v>
      </c>
      <c r="Q1039" s="1">
        <v>21622.388671875</v>
      </c>
      <c r="R1039" s="1">
        <v>34542.203125</v>
      </c>
      <c r="S1039" s="1">
        <v>57873.34765625</v>
      </c>
      <c r="T1039" s="1">
        <v>38265.3984375</v>
      </c>
      <c r="U1039" s="1">
        <v>11409.4345703125</v>
      </c>
      <c r="V1039" s="1">
        <v>45568.6953125</v>
      </c>
      <c r="W1039" s="1">
        <v>18145.701171875</v>
      </c>
      <c r="X1039" s="1">
        <v>69076.5234375</v>
      </c>
      <c r="Y1039" s="1">
        <v>296946.6875</v>
      </c>
      <c r="Z1039" s="1">
        <v>38753.546875</v>
      </c>
      <c r="AA1039" s="1">
        <v>388574.25</v>
      </c>
      <c r="AB1039" s="1">
        <v>9197.646484375</v>
      </c>
      <c r="AC1039" s="1">
        <v>41649.79296875</v>
      </c>
      <c r="AD1039" s="1">
        <v>61325.390625</v>
      </c>
      <c r="AE1039" s="1">
        <v>42383.578125</v>
      </c>
      <c r="AF1039" s="1">
        <v>151350.984375</v>
      </c>
      <c r="AG1039" s="1">
        <v>668098.9375</v>
      </c>
      <c r="AH1039" s="1">
        <v>109378.3359375</v>
      </c>
      <c r="AI1039" s="1">
        <v>24902.65234375</v>
      </c>
      <c r="AJ1039" s="1">
        <v>197778.25</v>
      </c>
      <c r="AK1039" s="1">
        <v>22563.40234375</v>
      </c>
      <c r="AL1039" s="1">
        <v>2699941</v>
      </c>
      <c r="AM1039" s="1">
        <v>2194212.75</v>
      </c>
      <c r="AN1039" s="1">
        <v>505728.09375</v>
      </c>
      <c r="AO1039" t="s">
        <v>13849</v>
      </c>
    </row>
    <row r="1040" spans="1:41" x14ac:dyDescent="0.25">
      <c r="A1040" s="1">
        <v>2015</v>
      </c>
      <c r="B1040" t="s">
        <v>839</v>
      </c>
      <c r="C1040" t="s">
        <v>7004</v>
      </c>
      <c r="D1040" t="s">
        <v>7195</v>
      </c>
      <c r="E1040" t="s">
        <v>7501</v>
      </c>
      <c r="F1040" t="s">
        <v>8802</v>
      </c>
      <c r="G1040" t="s">
        <v>10957</v>
      </c>
      <c r="H1040" t="s">
        <v>12641</v>
      </c>
      <c r="I1040" s="1">
        <v>50913.078125</v>
      </c>
      <c r="J1040" s="1">
        <v>93463.5</v>
      </c>
      <c r="K1040" s="1">
        <v>7691.59912109375</v>
      </c>
      <c r="L1040" s="1">
        <v>12303.6376953125</v>
      </c>
      <c r="M1040" s="1">
        <v>46467.47265625</v>
      </c>
      <c r="N1040" s="1">
        <v>41252.171875</v>
      </c>
      <c r="O1040" s="1">
        <v>33555.01953125</v>
      </c>
      <c r="P1040" s="1">
        <v>38004.59765625</v>
      </c>
      <c r="Q1040" s="1">
        <v>19964.15234375</v>
      </c>
      <c r="R1040" s="1">
        <v>31893.138671875</v>
      </c>
      <c r="S1040" s="1">
        <v>53435</v>
      </c>
      <c r="T1040" s="1">
        <v>35330.80078125</v>
      </c>
      <c r="U1040" s="1">
        <v>10534.4375</v>
      </c>
      <c r="V1040" s="1">
        <v>42074</v>
      </c>
      <c r="W1040" s="1">
        <v>16754.095703125</v>
      </c>
      <c r="X1040" s="1">
        <v>63779</v>
      </c>
      <c r="Y1040" s="1">
        <v>274173.65625</v>
      </c>
      <c r="Z1040" s="1">
        <v>35781.51171875</v>
      </c>
      <c r="AA1040" s="1">
        <v>358774.21875</v>
      </c>
      <c r="AB1040" s="1">
        <v>8492.2724609375</v>
      </c>
      <c r="AC1040" s="1">
        <v>38455.640625</v>
      </c>
      <c r="AD1040" s="1">
        <v>56622.3046875</v>
      </c>
      <c r="AE1040" s="1">
        <v>39133.15234375</v>
      </c>
      <c r="AF1040" s="1">
        <v>139743.78125</v>
      </c>
      <c r="AG1040" s="1">
        <v>616862</v>
      </c>
      <c r="AH1040" s="1">
        <v>100990.0390625</v>
      </c>
      <c r="AI1040" s="1">
        <v>22992.8515625</v>
      </c>
      <c r="AJ1040" s="1">
        <v>182610.5</v>
      </c>
      <c r="AK1040" s="1">
        <v>20833</v>
      </c>
      <c r="AL1040" s="1">
        <v>2492880.25</v>
      </c>
      <c r="AM1040" s="1">
        <v>2025937.125</v>
      </c>
      <c r="AN1040" s="1">
        <v>466943.4375</v>
      </c>
      <c r="AO1040" t="s">
        <v>13850</v>
      </c>
    </row>
    <row r="1041" spans="1:41" x14ac:dyDescent="0.25">
      <c r="A1041" s="1">
        <v>2016</v>
      </c>
      <c r="B1041" t="s">
        <v>840</v>
      </c>
      <c r="C1041" t="s">
        <v>7005</v>
      </c>
      <c r="D1041" t="s">
        <v>7196</v>
      </c>
      <c r="E1041" t="s">
        <v>7502</v>
      </c>
      <c r="F1041" t="s">
        <v>8803</v>
      </c>
      <c r="G1041" t="s">
        <v>10958</v>
      </c>
      <c r="H1041" t="s">
        <v>12641</v>
      </c>
      <c r="I1041" s="1">
        <v>14068.146960772945</v>
      </c>
      <c r="J1041" s="1">
        <v>37776.192793228474</v>
      </c>
      <c r="K1041" s="1">
        <v>1189.2028367712205</v>
      </c>
      <c r="L1041" s="1">
        <v>3620.3257494694994</v>
      </c>
      <c r="M1041" s="1">
        <v>15594.494931680336</v>
      </c>
      <c r="N1041" s="1">
        <v>21284.901637147959</v>
      </c>
      <c r="O1041" s="1">
        <v>11547.993213016596</v>
      </c>
      <c r="P1041" s="1">
        <v>10380.392184476212</v>
      </c>
      <c r="Q1041" s="1">
        <v>2918.5317941454819</v>
      </c>
      <c r="R1041" s="1">
        <v>11458.890141871019</v>
      </c>
      <c r="S1041" s="1">
        <v>25782.407894122443</v>
      </c>
      <c r="T1041" s="1">
        <v>15471.896701085365</v>
      </c>
      <c r="U1041" s="1">
        <v>1145.7999246258976</v>
      </c>
      <c r="V1041" s="1">
        <v>10154.811440181464</v>
      </c>
      <c r="W1041" s="1">
        <v>7480.9440309051424</v>
      </c>
      <c r="X1041" s="1">
        <v>17205.6943977388</v>
      </c>
      <c r="Y1041" s="1">
        <v>105322.9139218338</v>
      </c>
      <c r="Z1041" s="1">
        <v>12604.324087468989</v>
      </c>
      <c r="AA1041" s="1">
        <v>130423.08084273708</v>
      </c>
      <c r="AB1041" s="1">
        <v>2715.5508076786118</v>
      </c>
      <c r="AC1041" s="1">
        <v>17099.904632760343</v>
      </c>
      <c r="AD1041" s="1">
        <v>26186.065907665299</v>
      </c>
      <c r="AE1041" s="1">
        <v>26776.943276835678</v>
      </c>
      <c r="AF1041" s="1">
        <v>47111.20335122673</v>
      </c>
      <c r="AG1041" s="1">
        <v>188678.93389065127</v>
      </c>
      <c r="AH1041" s="1">
        <v>47793.06244613044</v>
      </c>
      <c r="AI1041" s="1">
        <v>6886.3426125195319</v>
      </c>
      <c r="AJ1041" s="1">
        <v>42652.88927655411</v>
      </c>
      <c r="AK1041" s="1">
        <v>2475.2582757124683</v>
      </c>
      <c r="AL1041" s="1">
        <v>863807</v>
      </c>
      <c r="AM1041" s="1">
        <v>683478.1875</v>
      </c>
      <c r="AN1041" s="1">
        <v>180328.921875</v>
      </c>
      <c r="AO1041" t="s">
        <v>13851</v>
      </c>
    </row>
    <row r="1042" spans="1:41" x14ac:dyDescent="0.25">
      <c r="A1042" s="1">
        <v>2016</v>
      </c>
      <c r="B1042" t="s">
        <v>841</v>
      </c>
      <c r="C1042" t="s">
        <v>7005</v>
      </c>
      <c r="D1042" t="s">
        <v>7196</v>
      </c>
      <c r="E1042" t="s">
        <v>7502</v>
      </c>
      <c r="F1042" t="s">
        <v>8803</v>
      </c>
      <c r="G1042" t="s">
        <v>10958</v>
      </c>
      <c r="H1042" t="s">
        <v>12641</v>
      </c>
      <c r="I1042" s="1">
        <v>23079.029029999841</v>
      </c>
      <c r="J1042" s="1">
        <v>45204.659947444423</v>
      </c>
      <c r="K1042" s="1">
        <v>1351.4108744681303</v>
      </c>
      <c r="L1042" s="1">
        <v>3546.0764381330487</v>
      </c>
      <c r="M1042" s="1">
        <v>19526.313007496592</v>
      </c>
      <c r="N1042" s="1">
        <v>23077.797843056323</v>
      </c>
      <c r="O1042" s="1">
        <v>18909.804352266478</v>
      </c>
      <c r="P1042" s="1">
        <v>11623.375833611888</v>
      </c>
      <c r="Q1042" s="1">
        <v>6513.0190733505015</v>
      </c>
      <c r="R1042" s="1">
        <v>10742.001835579878</v>
      </c>
      <c r="S1042" s="1">
        <v>27535.571462195239</v>
      </c>
      <c r="T1042" s="1">
        <v>14054.673094468553</v>
      </c>
      <c r="U1042" s="1">
        <v>1016.2137667397905</v>
      </c>
      <c r="V1042" s="1">
        <v>12213.449544974857</v>
      </c>
      <c r="W1042" s="1">
        <v>11819.238861942233</v>
      </c>
      <c r="X1042" s="1">
        <v>14270.157623877632</v>
      </c>
      <c r="Y1042" s="1">
        <v>131140.24322471491</v>
      </c>
      <c r="Z1042" s="1">
        <v>15362.959798783077</v>
      </c>
      <c r="AA1042" s="1">
        <v>138473.26075472389</v>
      </c>
      <c r="AB1042" s="1">
        <v>9733.6991106887945</v>
      </c>
      <c r="AC1042" s="1">
        <v>19952.794143386658</v>
      </c>
      <c r="AD1042" s="1">
        <v>36719.149088710743</v>
      </c>
      <c r="AE1042" s="1">
        <v>19039.808781496744</v>
      </c>
      <c r="AF1042" s="1">
        <v>63773.973589579356</v>
      </c>
      <c r="AG1042" s="1">
        <v>246088.46992154291</v>
      </c>
      <c r="AH1042" s="1">
        <v>48248.192891016341</v>
      </c>
      <c r="AI1042" s="1">
        <v>23710.861414809689</v>
      </c>
      <c r="AJ1042" s="1">
        <v>38233.808748351497</v>
      </c>
      <c r="AK1042" s="1">
        <v>3621.4270621227633</v>
      </c>
      <c r="AL1042" s="1">
        <v>1038581.5</v>
      </c>
      <c r="AM1042" s="1">
        <v>809080.9375</v>
      </c>
      <c r="AN1042" s="1">
        <v>229500.484375</v>
      </c>
      <c r="AO1042" t="s">
        <v>13852</v>
      </c>
    </row>
    <row r="1043" spans="1:41" x14ac:dyDescent="0.25">
      <c r="A1043" s="1">
        <v>2016</v>
      </c>
      <c r="B1043" t="s">
        <v>842</v>
      </c>
      <c r="C1043" t="s">
        <v>7005</v>
      </c>
      <c r="D1043" t="s">
        <v>7196</v>
      </c>
      <c r="E1043" t="s">
        <v>7502</v>
      </c>
      <c r="F1043" t="s">
        <v>8803</v>
      </c>
      <c r="G1043" t="s">
        <v>10958</v>
      </c>
      <c r="H1043" t="s">
        <v>12641</v>
      </c>
      <c r="I1043" s="1">
        <v>14004.914790960995</v>
      </c>
      <c r="J1043" s="1">
        <v>36304.851656780826</v>
      </c>
      <c r="K1043" s="1">
        <v>1416.030048831949</v>
      </c>
      <c r="L1043" s="1">
        <v>4217.833094170378</v>
      </c>
      <c r="M1043" s="1">
        <v>31358.260394921876</v>
      </c>
      <c r="N1043" s="1">
        <v>19273.984387742352</v>
      </c>
      <c r="O1043" s="1">
        <v>13995.702123668938</v>
      </c>
      <c r="P1043" s="1">
        <v>10087.550202106151</v>
      </c>
      <c r="Q1043" s="1">
        <v>6424.1739609537153</v>
      </c>
      <c r="R1043" s="1">
        <v>12796.353751404335</v>
      </c>
      <c r="S1043" s="1">
        <v>27235.71581606691</v>
      </c>
      <c r="T1043" s="1">
        <v>14347.894212737398</v>
      </c>
      <c r="U1043" s="1">
        <v>1077.1510627866962</v>
      </c>
      <c r="V1043" s="1">
        <v>12331.564245768142</v>
      </c>
      <c r="W1043" s="1">
        <v>9185.4359449658768</v>
      </c>
      <c r="X1043" s="1">
        <v>16750.304167379636</v>
      </c>
      <c r="Y1043" s="1">
        <v>132362.51470971314</v>
      </c>
      <c r="Z1043" s="1">
        <v>15768.76538994142</v>
      </c>
      <c r="AA1043" s="1">
        <v>141663.03340241907</v>
      </c>
      <c r="AB1043" s="1">
        <v>9965.4627539164685</v>
      </c>
      <c r="AC1043" s="1">
        <v>19713.80090034537</v>
      </c>
      <c r="AD1043" s="1">
        <v>24875.811784079498</v>
      </c>
      <c r="AE1043" s="1">
        <v>20154.101525785598</v>
      </c>
      <c r="AF1043" s="1">
        <v>58315.671016661916</v>
      </c>
      <c r="AG1043" s="1">
        <v>224145.45390916732</v>
      </c>
      <c r="AH1043" s="1">
        <v>68779.706269682036</v>
      </c>
      <c r="AI1043" s="1">
        <v>11449.268599957468</v>
      </c>
      <c r="AJ1043" s="1">
        <v>45756.472480195807</v>
      </c>
      <c r="AK1043" s="1">
        <v>2973.9100000940689</v>
      </c>
      <c r="AL1043" s="1">
        <v>1006731.6875</v>
      </c>
      <c r="AM1043" s="1">
        <v>774398.1875</v>
      </c>
      <c r="AN1043" s="1">
        <v>232333.484375</v>
      </c>
      <c r="AO1043" t="s">
        <v>13853</v>
      </c>
    </row>
    <row r="1044" spans="1:41" x14ac:dyDescent="0.25">
      <c r="A1044" s="1">
        <v>2016</v>
      </c>
      <c r="B1044" t="s">
        <v>843</v>
      </c>
      <c r="C1044" t="s">
        <v>7005</v>
      </c>
      <c r="D1044" t="s">
        <v>7196</v>
      </c>
      <c r="E1044" t="s">
        <v>7502</v>
      </c>
      <c r="F1044" t="s">
        <v>8803</v>
      </c>
      <c r="G1044" t="s">
        <v>10958</v>
      </c>
      <c r="H1044" t="s">
        <v>12641</v>
      </c>
      <c r="I1044" s="1">
        <v>16302.727982496355</v>
      </c>
      <c r="J1044" s="1">
        <v>32004.743450372422</v>
      </c>
      <c r="K1044" s="1">
        <v>1388.201670104298</v>
      </c>
      <c r="L1044" s="1">
        <v>2664.5941672771455</v>
      </c>
      <c r="M1044" s="1">
        <v>16939.628148072425</v>
      </c>
      <c r="N1044" s="1">
        <v>21736.285507247267</v>
      </c>
      <c r="O1044" s="1">
        <v>11933.041066922931</v>
      </c>
      <c r="P1044" s="1">
        <v>8946.6141439505027</v>
      </c>
      <c r="Q1044" s="1">
        <v>7191.8138535986391</v>
      </c>
      <c r="R1044" s="1">
        <v>9491.3435648585346</v>
      </c>
      <c r="S1044" s="1">
        <v>25270.136540581887</v>
      </c>
      <c r="T1044" s="1">
        <v>13178.893001465451</v>
      </c>
      <c r="U1044" s="1">
        <v>743.88382981681264</v>
      </c>
      <c r="V1044" s="1">
        <v>9267.6480828562289</v>
      </c>
      <c r="W1044" s="1">
        <v>11422.050097671845</v>
      </c>
      <c r="X1044" s="1">
        <v>11131.161764860279</v>
      </c>
      <c r="Y1044" s="1">
        <v>127158.62523040343</v>
      </c>
      <c r="Z1044" s="1">
        <v>14765.162413048745</v>
      </c>
      <c r="AA1044" s="1">
        <v>135926.0229510862</v>
      </c>
      <c r="AB1044" s="1">
        <v>0</v>
      </c>
      <c r="AC1044" s="1">
        <v>19346.996851536522</v>
      </c>
      <c r="AD1044" s="1">
        <v>28322.114643970177</v>
      </c>
      <c r="AE1044" s="1">
        <v>17790.26789923439</v>
      </c>
      <c r="AF1044" s="1">
        <v>55992.64314186159</v>
      </c>
      <c r="AG1044" s="1">
        <v>185355.25053044711</v>
      </c>
      <c r="AH1044" s="1">
        <v>45734.500326806621</v>
      </c>
      <c r="AI1044" s="1">
        <v>22990.588087984539</v>
      </c>
      <c r="AJ1044" s="1">
        <v>34129.106335156212</v>
      </c>
      <c r="AK1044" s="1">
        <v>3511.131676735356</v>
      </c>
      <c r="AL1044" s="1">
        <v>890635.125</v>
      </c>
      <c r="AM1044" s="1">
        <v>698813.8125</v>
      </c>
      <c r="AN1044" s="1">
        <v>191821.453125</v>
      </c>
      <c r="AO1044" t="s">
        <v>13854</v>
      </c>
    </row>
    <row r="1045" spans="1:41" x14ac:dyDescent="0.25">
      <c r="A1045" s="1">
        <v>2016</v>
      </c>
      <c r="B1045" t="s">
        <v>843</v>
      </c>
      <c r="C1045" t="s">
        <v>7005</v>
      </c>
      <c r="D1045" t="s">
        <v>7196</v>
      </c>
      <c r="E1045" t="s">
        <v>7502</v>
      </c>
      <c r="F1045" t="s">
        <v>8803</v>
      </c>
      <c r="G1045" t="s">
        <v>10959</v>
      </c>
      <c r="H1045" t="s">
        <v>12641</v>
      </c>
      <c r="I1045" s="1">
        <v>14245.199000000001</v>
      </c>
      <c r="J1045" s="1">
        <v>27965.5</v>
      </c>
      <c r="K1045" s="1">
        <v>1178.3149000000001</v>
      </c>
      <c r="L1045" s="1">
        <v>2328.3020000000001</v>
      </c>
      <c r="M1045" s="1">
        <v>14803</v>
      </c>
      <c r="N1045" s="1">
        <v>18993</v>
      </c>
      <c r="O1045" s="1">
        <v>10427</v>
      </c>
      <c r="P1045" s="1">
        <v>10662.344800000001</v>
      </c>
      <c r="Q1045" s="1">
        <v>6345.3445300000003</v>
      </c>
      <c r="R1045" s="1">
        <v>8293.4634009685415</v>
      </c>
      <c r="S1045" s="1">
        <v>22080.851999999999</v>
      </c>
      <c r="T1045" s="1">
        <v>11515.615889999999</v>
      </c>
      <c r="U1045" s="1">
        <v>650</v>
      </c>
      <c r="V1045" s="1">
        <v>8097</v>
      </c>
      <c r="W1045" s="1">
        <v>8109.5</v>
      </c>
      <c r="X1045" s="1">
        <v>9726</v>
      </c>
      <c r="Y1045" s="1">
        <v>111110.234</v>
      </c>
      <c r="Z1045" s="1">
        <v>12901.685967343999</v>
      </c>
      <c r="AA1045" s="1">
        <v>118771.11906030191</v>
      </c>
      <c r="AB1045" s="1">
        <v>0</v>
      </c>
      <c r="AC1045" s="1">
        <v>16905.257850000002</v>
      </c>
      <c r="AD1045" s="1">
        <v>24747.647120000001</v>
      </c>
      <c r="AE1045" s="1">
        <v>15545</v>
      </c>
      <c r="AF1045" s="1">
        <v>48925.943249999997</v>
      </c>
      <c r="AG1045" s="1">
        <v>161962</v>
      </c>
      <c r="AH1045" s="1">
        <v>39962.45653000001</v>
      </c>
      <c r="AI1045" s="1">
        <v>20089</v>
      </c>
      <c r="AJ1045" s="1">
        <v>29821.752037968748</v>
      </c>
      <c r="AK1045" s="1">
        <v>3068</v>
      </c>
      <c r="AL1045" s="1">
        <v>779230.5</v>
      </c>
      <c r="AM1045" s="1">
        <v>613523.125</v>
      </c>
      <c r="AN1045" s="1">
        <v>165707.390625</v>
      </c>
      <c r="AO1045" t="s">
        <v>13855</v>
      </c>
    </row>
    <row r="1046" spans="1:41" x14ac:dyDescent="0.25">
      <c r="A1046" s="1">
        <v>2016</v>
      </c>
      <c r="B1046" t="s">
        <v>844</v>
      </c>
      <c r="C1046" t="s">
        <v>7005</v>
      </c>
      <c r="D1046" t="s">
        <v>7196</v>
      </c>
      <c r="E1046" t="s">
        <v>7502</v>
      </c>
      <c r="F1046" t="s">
        <v>8803</v>
      </c>
      <c r="G1046" t="s">
        <v>10959</v>
      </c>
      <c r="H1046" t="s">
        <v>12641</v>
      </c>
      <c r="I1046" s="1">
        <v>12163.5</v>
      </c>
      <c r="J1046" s="1">
        <v>31490.885999999999</v>
      </c>
      <c r="K1046" s="1">
        <v>1027</v>
      </c>
      <c r="L1046" s="1">
        <v>3133.7472240000002</v>
      </c>
      <c r="M1046" s="1">
        <v>13356</v>
      </c>
      <c r="N1046" s="1">
        <v>18472.64453330078</v>
      </c>
      <c r="O1046" s="1">
        <v>10143.6420153125</v>
      </c>
      <c r="P1046" s="1">
        <v>9268.0149999999994</v>
      </c>
      <c r="Q1046" s="1">
        <v>2501.0226395999998</v>
      </c>
      <c r="R1046" s="1">
        <v>9759.8112282422371</v>
      </c>
      <c r="S1046" s="1">
        <v>22095</v>
      </c>
      <c r="T1046" s="1">
        <v>13196.61875</v>
      </c>
      <c r="U1046" s="1">
        <v>890</v>
      </c>
      <c r="V1046" s="1">
        <v>8702.5443749999995</v>
      </c>
      <c r="W1046" s="1">
        <v>6352.5830400000004</v>
      </c>
      <c r="X1046" s="1">
        <v>15334.1098905</v>
      </c>
      <c r="Y1046" s="1">
        <v>92038</v>
      </c>
      <c r="Z1046" s="1">
        <v>10801.465344</v>
      </c>
      <c r="AA1046" s="1">
        <v>113632.2094666276</v>
      </c>
      <c r="AB1046" s="1">
        <v>1800</v>
      </c>
      <c r="AC1046" s="1">
        <v>15020.38848</v>
      </c>
      <c r="AD1046" s="1">
        <v>22393.954100888019</v>
      </c>
      <c r="AE1046" s="1">
        <v>22975.637206477979</v>
      </c>
      <c r="AF1046" s="1">
        <v>40779.613929528001</v>
      </c>
      <c r="AG1046" s="1">
        <v>162310.33269039949</v>
      </c>
      <c r="AH1046" s="1">
        <v>41563.342297547293</v>
      </c>
      <c r="AI1046" s="1">
        <v>5808.2939999999999</v>
      </c>
      <c r="AJ1046" s="1">
        <v>37191.995735704157</v>
      </c>
      <c r="AK1046" s="1">
        <v>2181</v>
      </c>
      <c r="AL1046" s="1">
        <v>746383.375</v>
      </c>
      <c r="AM1046" s="1">
        <v>591131.8125</v>
      </c>
      <c r="AN1046" s="1">
        <v>155251.546875</v>
      </c>
      <c r="AO1046" t="s">
        <v>13856</v>
      </c>
    </row>
    <row r="1047" spans="1:41" x14ac:dyDescent="0.25">
      <c r="A1047" s="1">
        <v>2016</v>
      </c>
      <c r="B1047" t="s">
        <v>845</v>
      </c>
      <c r="C1047" t="s">
        <v>7005</v>
      </c>
      <c r="D1047" t="s">
        <v>7196</v>
      </c>
      <c r="E1047" t="s">
        <v>7502</v>
      </c>
      <c r="F1047" t="s">
        <v>8803</v>
      </c>
      <c r="G1047" t="s">
        <v>10959</v>
      </c>
      <c r="H1047" t="s">
        <v>12641</v>
      </c>
      <c r="I1047" s="1">
        <v>19945.080000000002</v>
      </c>
      <c r="J1047" s="1">
        <v>39028.936565374999</v>
      </c>
      <c r="K1047" s="1">
        <v>1178.3149000000001</v>
      </c>
      <c r="L1047" s="1">
        <v>3100</v>
      </c>
      <c r="M1047" s="1">
        <v>16546.991299610068</v>
      </c>
      <c r="N1047" s="1">
        <v>19944.015998474999</v>
      </c>
      <c r="O1047" s="1">
        <v>16266.70156812381</v>
      </c>
      <c r="P1047" s="1">
        <v>9848.5184016000003</v>
      </c>
      <c r="Q1047" s="1">
        <v>5518.2379984335312</v>
      </c>
      <c r="R1047" s="1">
        <v>9291.1478929649966</v>
      </c>
      <c r="S1047" s="1">
        <v>23477.862087000001</v>
      </c>
      <c r="T1047" s="1">
        <v>11936.5</v>
      </c>
      <c r="U1047" s="1">
        <v>869.61</v>
      </c>
      <c r="V1047" s="1">
        <v>9873</v>
      </c>
      <c r="W1047" s="1">
        <v>10014</v>
      </c>
      <c r="X1047" s="1">
        <v>12090.572</v>
      </c>
      <c r="Y1047" s="1">
        <v>111110.234</v>
      </c>
      <c r="Z1047" s="1">
        <v>13016.4625</v>
      </c>
      <c r="AA1047" s="1">
        <v>120025.6286818935</v>
      </c>
      <c r="AB1047" s="1">
        <v>1602</v>
      </c>
      <c r="AC1047" s="1">
        <v>16905.257850000002</v>
      </c>
      <c r="AD1047" s="1">
        <v>31110.764683701898</v>
      </c>
      <c r="AE1047" s="1">
        <v>16468.55676798903</v>
      </c>
      <c r="AF1047" s="1">
        <v>55751.567000000003</v>
      </c>
      <c r="AG1047" s="1">
        <v>214611.5129861609</v>
      </c>
      <c r="AH1047" s="1">
        <v>41798.668337488387</v>
      </c>
      <c r="AI1047" s="1">
        <v>20089.328000000001</v>
      </c>
      <c r="AJ1047" s="1">
        <v>32956.642547107702</v>
      </c>
      <c r="AK1047" s="1">
        <v>3068.3</v>
      </c>
      <c r="AL1047" s="1">
        <v>887444.375</v>
      </c>
      <c r="AM1047" s="1">
        <v>698264.375</v>
      </c>
      <c r="AN1047" s="1">
        <v>189180</v>
      </c>
      <c r="AO1047" t="s">
        <v>13857</v>
      </c>
    </row>
    <row r="1048" spans="1:41" x14ac:dyDescent="0.25">
      <c r="A1048" s="1">
        <v>2016</v>
      </c>
      <c r="B1048" t="s">
        <v>846</v>
      </c>
      <c r="C1048" t="s">
        <v>7005</v>
      </c>
      <c r="D1048" t="s">
        <v>7196</v>
      </c>
      <c r="E1048" t="s">
        <v>7502</v>
      </c>
      <c r="F1048" t="s">
        <v>8803</v>
      </c>
      <c r="G1048" t="s">
        <v>10959</v>
      </c>
      <c r="H1048" t="s">
        <v>12641</v>
      </c>
      <c r="I1048" s="1">
        <v>11803.044239999999</v>
      </c>
      <c r="J1048" s="1">
        <v>31817.279999999999</v>
      </c>
      <c r="K1048" s="1">
        <v>1219.336139</v>
      </c>
      <c r="L1048" s="1">
        <v>3610.46</v>
      </c>
      <c r="M1048" s="1">
        <v>26924.830241243591</v>
      </c>
      <c r="N1048" s="1">
        <v>16535.708467199998</v>
      </c>
      <c r="O1048" s="1">
        <v>12141</v>
      </c>
      <c r="P1048" s="1">
        <v>8581</v>
      </c>
      <c r="Q1048" s="1">
        <v>5749.4927456736004</v>
      </c>
      <c r="R1048" s="1">
        <v>11020.195571849221</v>
      </c>
      <c r="S1048" s="1">
        <v>24249.21696755118</v>
      </c>
      <c r="T1048" s="1">
        <v>12242.45</v>
      </c>
      <c r="U1048" s="1">
        <v>916.87799999999993</v>
      </c>
      <c r="V1048" s="1">
        <v>10602</v>
      </c>
      <c r="W1048" s="1">
        <v>7741.29</v>
      </c>
      <c r="X1048" s="1">
        <v>14665.107</v>
      </c>
      <c r="Y1048" s="1">
        <v>114064</v>
      </c>
      <c r="Z1048" s="1">
        <v>14123.436</v>
      </c>
      <c r="AA1048" s="1">
        <v>122123.7185958418</v>
      </c>
      <c r="AB1048" s="1">
        <v>1552</v>
      </c>
      <c r="AC1048" s="1">
        <v>17079.599999999999</v>
      </c>
      <c r="AD1048" s="1">
        <v>22261.439256610262</v>
      </c>
      <c r="AE1048" s="1">
        <v>16985.448</v>
      </c>
      <c r="AF1048" s="1">
        <v>49956.789166681643</v>
      </c>
      <c r="AG1048" s="1">
        <v>194205</v>
      </c>
      <c r="AH1048" s="1">
        <v>60786.129493254353</v>
      </c>
      <c r="AI1048" s="1">
        <v>9649.2000000000007</v>
      </c>
      <c r="AJ1048" s="1">
        <v>40551.439265046887</v>
      </c>
      <c r="AK1048" s="1">
        <v>2567.7781799999998</v>
      </c>
      <c r="AL1048" s="1">
        <v>865725.25</v>
      </c>
      <c r="AM1048" s="1">
        <v>669725.4375</v>
      </c>
      <c r="AN1048" s="1">
        <v>195999.78125</v>
      </c>
      <c r="AO1048" t="s">
        <v>13858</v>
      </c>
    </row>
    <row r="1049" spans="1:41" x14ac:dyDescent="0.25">
      <c r="A1049" s="1">
        <v>2016</v>
      </c>
      <c r="B1049" t="s">
        <v>847</v>
      </c>
      <c r="C1049" t="s">
        <v>7005</v>
      </c>
      <c r="D1049" t="s">
        <v>7196</v>
      </c>
      <c r="E1049" t="s">
        <v>7503</v>
      </c>
      <c r="F1049" t="s">
        <v>8804</v>
      </c>
      <c r="G1049" t="s">
        <v>10960</v>
      </c>
      <c r="H1049" t="s">
        <v>12641</v>
      </c>
      <c r="I1049" s="1">
        <v>566.49614732203429</v>
      </c>
      <c r="J1049" s="1">
        <v>603.97644797818907</v>
      </c>
      <c r="K1049" s="1">
        <v>91.554932900530787</v>
      </c>
      <c r="L1049" s="1">
        <v>71.940432963253329</v>
      </c>
      <c r="M1049" s="1">
        <v>68.66619967539809</v>
      </c>
      <c r="N1049" s="1">
        <v>0</v>
      </c>
      <c r="O1049" s="1">
        <v>64.088453030371554</v>
      </c>
      <c r="P1049" s="1">
        <v>514.9964975654857</v>
      </c>
      <c r="Q1049" s="1">
        <v>6.3170157053379228</v>
      </c>
      <c r="R1049" s="1">
        <v>0</v>
      </c>
      <c r="S1049" s="1">
        <v>0</v>
      </c>
      <c r="T1049" s="1">
        <v>44.503502447687737</v>
      </c>
      <c r="U1049" s="1">
        <v>0</v>
      </c>
      <c r="V1049" s="1">
        <v>1563.3004792765632</v>
      </c>
      <c r="W1049" s="1">
        <v>0</v>
      </c>
      <c r="X1049" s="1">
        <v>162.51000589844216</v>
      </c>
      <c r="Y1049" s="1">
        <v>19455.423241362794</v>
      </c>
      <c r="Z1049" s="1">
        <v>1385.8592829235045</v>
      </c>
      <c r="AA1049" s="1">
        <v>3998.7829364706781</v>
      </c>
      <c r="AB1049" s="1">
        <v>0</v>
      </c>
      <c r="AC1049" s="1">
        <v>12.256916642058561</v>
      </c>
      <c r="AD1049" s="1">
        <v>17.143661185624392</v>
      </c>
      <c r="AE1049" s="1">
        <v>0</v>
      </c>
      <c r="AF1049" s="1">
        <v>834.91207905080466</v>
      </c>
      <c r="AG1049" s="1">
        <v>21989.206009384983</v>
      </c>
      <c r="AH1049" s="1">
        <v>3382.4678184754207</v>
      </c>
      <c r="AI1049" s="1">
        <v>111.01035614189358</v>
      </c>
      <c r="AJ1049" s="1">
        <v>1529.4946099643387</v>
      </c>
      <c r="AK1049" s="1">
        <v>0</v>
      </c>
      <c r="AL1049" s="1">
        <v>56474.9140625</v>
      </c>
      <c r="AM1049" s="1">
        <v>52532.96484375</v>
      </c>
      <c r="AN1049" s="1">
        <v>3941.94482421875</v>
      </c>
      <c r="AO1049" t="s">
        <v>13859</v>
      </c>
    </row>
    <row r="1050" spans="1:41" x14ac:dyDescent="0.25">
      <c r="A1050" s="1">
        <v>2016</v>
      </c>
      <c r="B1050" t="s">
        <v>848</v>
      </c>
      <c r="C1050" t="s">
        <v>7005</v>
      </c>
      <c r="D1050" t="s">
        <v>7196</v>
      </c>
      <c r="E1050" t="s">
        <v>7503</v>
      </c>
      <c r="F1050" t="s">
        <v>8804</v>
      </c>
      <c r="G1050" t="s">
        <v>10960</v>
      </c>
      <c r="H1050" t="s">
        <v>12641</v>
      </c>
      <c r="I1050" s="1">
        <v>0</v>
      </c>
      <c r="J1050" s="1">
        <v>1411.1275591577578</v>
      </c>
      <c r="K1050" s="1">
        <v>96.82256744150078</v>
      </c>
      <c r="L1050" s="1">
        <v>153.70582581338249</v>
      </c>
      <c r="M1050" s="1">
        <v>217.09435043524002</v>
      </c>
      <c r="N1050" s="1">
        <v>0</v>
      </c>
      <c r="O1050" s="1">
        <v>64.144950929994266</v>
      </c>
      <c r="P1050" s="1">
        <v>0</v>
      </c>
      <c r="Q1050" s="1">
        <v>7.1081985316654528</v>
      </c>
      <c r="R1050" s="1">
        <v>23.491611733956915</v>
      </c>
      <c r="S1050" s="1">
        <v>0</v>
      </c>
      <c r="T1050" s="1">
        <v>484.1128372075039</v>
      </c>
      <c r="U1050" s="1">
        <v>0</v>
      </c>
      <c r="V1050" s="1">
        <v>1694.3949302262636</v>
      </c>
      <c r="W1050" s="1">
        <v>0</v>
      </c>
      <c r="X1050" s="1">
        <v>36.308462790562793</v>
      </c>
      <c r="Y1050" s="1">
        <v>6656.5515116031784</v>
      </c>
      <c r="Z1050" s="1">
        <v>72.616925581125585</v>
      </c>
      <c r="AA1050" s="1">
        <v>2946.1688280224898</v>
      </c>
      <c r="AB1050" s="1">
        <v>168.2292109296076</v>
      </c>
      <c r="AC1050" s="1">
        <v>12.707961976696977</v>
      </c>
      <c r="AD1050" s="1">
        <v>71.081985316654539</v>
      </c>
      <c r="AE1050" s="1">
        <v>0</v>
      </c>
      <c r="AF1050" s="1">
        <v>1517.9203869113917</v>
      </c>
      <c r="AG1050" s="1">
        <v>25375.984644324337</v>
      </c>
      <c r="AH1050" s="1">
        <v>3146.7334418487753</v>
      </c>
      <c r="AI1050" s="1">
        <v>0</v>
      </c>
      <c r="AJ1050" s="1">
        <v>1319.8413040299179</v>
      </c>
      <c r="AK1050" s="1">
        <v>0</v>
      </c>
      <c r="AL1050" s="1">
        <v>45476.1484375</v>
      </c>
      <c r="AM1050" s="1">
        <v>41191.6171875</v>
      </c>
      <c r="AN1050" s="1">
        <v>4284.52783203125</v>
      </c>
      <c r="AO1050" t="s">
        <v>13860</v>
      </c>
    </row>
    <row r="1051" spans="1:41" x14ac:dyDescent="0.25">
      <c r="A1051" s="1">
        <v>2016</v>
      </c>
      <c r="B1051" t="s">
        <v>849</v>
      </c>
      <c r="C1051" t="s">
        <v>7005</v>
      </c>
      <c r="D1051" t="s">
        <v>7196</v>
      </c>
      <c r="E1051" t="s">
        <v>7503</v>
      </c>
      <c r="F1051" t="s">
        <v>8804</v>
      </c>
      <c r="G1051" t="s">
        <v>10960</v>
      </c>
      <c r="H1051" t="s">
        <v>12641</v>
      </c>
      <c r="I1051" s="1">
        <v>123.92850813899884</v>
      </c>
      <c r="J1051" s="1">
        <v>644.28461752715646</v>
      </c>
      <c r="K1051" s="1">
        <v>94.421720486856259</v>
      </c>
      <c r="L1051" s="1">
        <v>137.26747502450516</v>
      </c>
      <c r="M1051" s="1">
        <v>213.62914260151229</v>
      </c>
      <c r="N1051" s="1">
        <v>62.336039593916411</v>
      </c>
      <c r="O1051" s="1">
        <v>64.914932834713682</v>
      </c>
      <c r="P1051" s="1">
        <v>0</v>
      </c>
      <c r="Q1051" s="1">
        <v>6.392489659920793</v>
      </c>
      <c r="R1051" s="1">
        <v>42.155757382863058</v>
      </c>
      <c r="S1051" s="1">
        <v>0</v>
      </c>
      <c r="T1051" s="1">
        <v>218.3502286258551</v>
      </c>
      <c r="U1051" s="1">
        <v>0</v>
      </c>
      <c r="V1051" s="1">
        <v>3174.9303513705418</v>
      </c>
      <c r="W1051" s="1">
        <v>0</v>
      </c>
      <c r="X1051" s="1">
        <v>220.7107716380265</v>
      </c>
      <c r="Y1051" s="1">
        <v>20064.615603456954</v>
      </c>
      <c r="Z1051" s="1">
        <v>1295.7256648110067</v>
      </c>
      <c r="AA1051" s="1">
        <v>2919.1522519562873</v>
      </c>
      <c r="AB1051" s="1">
        <v>164.05773934591275</v>
      </c>
      <c r="AC1051" s="1">
        <v>12.640707830177883</v>
      </c>
      <c r="AD1051" s="1">
        <v>61.277336052957537</v>
      </c>
      <c r="AE1051" s="1">
        <v>0</v>
      </c>
      <c r="AF1051" s="1">
        <v>451.90098968003701</v>
      </c>
      <c r="AG1051" s="1">
        <v>23854.321792405306</v>
      </c>
      <c r="AH1051" s="1">
        <v>2237.5008211256609</v>
      </c>
      <c r="AI1051" s="1">
        <v>114.48633609031322</v>
      </c>
      <c r="AJ1051" s="1">
        <v>1326.0350370872875</v>
      </c>
      <c r="AK1051" s="1">
        <v>0</v>
      </c>
      <c r="AL1051" s="1">
        <v>57505.0390625</v>
      </c>
      <c r="AM1051" s="1">
        <v>54115.6875</v>
      </c>
      <c r="AN1051" s="1">
        <v>3389.348876953125</v>
      </c>
      <c r="AO1051" t="s">
        <v>13861</v>
      </c>
    </row>
    <row r="1052" spans="1:41" x14ac:dyDescent="0.25">
      <c r="A1052" s="1">
        <v>2016</v>
      </c>
      <c r="B1052" t="s">
        <v>850</v>
      </c>
      <c r="C1052" t="s">
        <v>7005</v>
      </c>
      <c r="D1052" t="s">
        <v>7196</v>
      </c>
      <c r="E1052" t="s">
        <v>7503</v>
      </c>
      <c r="F1052" t="s">
        <v>8804</v>
      </c>
      <c r="G1052" t="s">
        <v>10960</v>
      </c>
      <c r="H1052" t="s">
        <v>12641</v>
      </c>
      <c r="I1052" s="1">
        <v>0</v>
      </c>
      <c r="J1052" s="1">
        <v>2851.6348436390299</v>
      </c>
      <c r="K1052" s="1">
        <v>98.078584475976953</v>
      </c>
      <c r="L1052" s="1">
        <v>147.11787671396544</v>
      </c>
      <c r="M1052" s="1">
        <v>214.54690354119958</v>
      </c>
      <c r="N1052" s="1">
        <v>0</v>
      </c>
      <c r="O1052" s="1">
        <v>64.364071062359869</v>
      </c>
      <c r="P1052" s="1">
        <v>0</v>
      </c>
      <c r="Q1052" s="1">
        <v>7.049398259210844</v>
      </c>
      <c r="R1052" s="1">
        <v>24.083233197545319</v>
      </c>
      <c r="S1052" s="1">
        <v>0</v>
      </c>
      <c r="T1052" s="1">
        <v>245.1964611899424</v>
      </c>
      <c r="U1052" s="1">
        <v>0</v>
      </c>
      <c r="V1052" s="1">
        <v>1225.9823059497119</v>
      </c>
      <c r="W1052" s="1">
        <v>0</v>
      </c>
      <c r="X1052" s="1">
        <v>95.626619864077526</v>
      </c>
      <c r="Y1052" s="1">
        <v>7322.7923134376297</v>
      </c>
      <c r="Z1052" s="1">
        <v>73.558938356982722</v>
      </c>
      <c r="AA1052" s="1">
        <v>2799.5331612232831</v>
      </c>
      <c r="AB1052" s="1">
        <v>673.06428596639182</v>
      </c>
      <c r="AC1052" s="1">
        <v>64.29330736366046</v>
      </c>
      <c r="AD1052" s="1">
        <v>70.493982592108424</v>
      </c>
      <c r="AE1052" s="1">
        <v>0</v>
      </c>
      <c r="AF1052" s="1">
        <v>1726.1830867771944</v>
      </c>
      <c r="AG1052" s="1">
        <v>24223.290793119817</v>
      </c>
      <c r="AH1052" s="1">
        <v>3187.5539954692508</v>
      </c>
      <c r="AI1052" s="1">
        <v>1027.3731723858587</v>
      </c>
      <c r="AJ1052" s="1">
        <v>1342.886499809026</v>
      </c>
      <c r="AK1052" s="1">
        <v>0</v>
      </c>
      <c r="AL1052" s="1">
        <v>47484.70703125</v>
      </c>
      <c r="AM1052" s="1">
        <v>41808.40625</v>
      </c>
      <c r="AN1052" s="1">
        <v>5676.2978515625</v>
      </c>
      <c r="AO1052" t="s">
        <v>13862</v>
      </c>
    </row>
    <row r="1053" spans="1:41" x14ac:dyDescent="0.25">
      <c r="A1053" s="1">
        <v>2016</v>
      </c>
      <c r="B1053" t="s">
        <v>851</v>
      </c>
      <c r="C1053" t="s">
        <v>7005</v>
      </c>
      <c r="D1053" t="s">
        <v>7196</v>
      </c>
      <c r="E1053" t="s">
        <v>7503</v>
      </c>
      <c r="F1053" t="s">
        <v>8804</v>
      </c>
      <c r="G1053" t="s">
        <v>10961</v>
      </c>
      <c r="H1053" t="s">
        <v>12641</v>
      </c>
      <c r="I1053" s="1">
        <v>0</v>
      </c>
      <c r="J1053" s="1">
        <v>1219</v>
      </c>
      <c r="K1053" s="1">
        <v>83.535195999999999</v>
      </c>
      <c r="L1053" s="1">
        <v>131.572</v>
      </c>
      <c r="M1053" s="1">
        <v>183.859375</v>
      </c>
      <c r="N1053" s="1">
        <v>0</v>
      </c>
      <c r="O1053" s="1">
        <v>55</v>
      </c>
      <c r="P1053" s="1">
        <v>0</v>
      </c>
      <c r="Q1053" s="1">
        <v>6.3646892693999986</v>
      </c>
      <c r="R1053" s="1">
        <v>20.23093145402785</v>
      </c>
      <c r="S1053" s="1">
        <v>0</v>
      </c>
      <c r="T1053" s="1">
        <v>414.4</v>
      </c>
      <c r="U1053" s="1"/>
      <c r="V1053" s="1">
        <v>1457</v>
      </c>
      <c r="W1053" s="1">
        <v>0</v>
      </c>
      <c r="X1053" s="1">
        <v>30.9</v>
      </c>
      <c r="Y1053" s="1">
        <v>5847</v>
      </c>
      <c r="Z1053" s="1">
        <v>65.040000000000006</v>
      </c>
      <c r="AA1053" s="1">
        <v>2539.8093225011771</v>
      </c>
      <c r="AB1053" s="1">
        <v>139</v>
      </c>
      <c r="AC1053" s="1">
        <v>11</v>
      </c>
      <c r="AD1053" s="1">
        <v>63.646892694000002</v>
      </c>
      <c r="AE1053" s="1">
        <v>0</v>
      </c>
      <c r="AF1053" s="1">
        <v>1302.1223854262021</v>
      </c>
      <c r="AG1053" s="1">
        <v>21982</v>
      </c>
      <c r="AH1053" s="1">
        <v>2791.793526438873</v>
      </c>
      <c r="AI1053" s="1">
        <v>0</v>
      </c>
      <c r="AJ1053" s="1">
        <v>1170.968077408078</v>
      </c>
      <c r="AK1053" s="1">
        <v>0</v>
      </c>
      <c r="AL1053" s="1">
        <v>39514.2421875</v>
      </c>
      <c r="AM1053" s="1">
        <v>35752.109375</v>
      </c>
      <c r="AN1053" s="1">
        <v>3762.135009765625</v>
      </c>
      <c r="AO1053" t="s">
        <v>13863</v>
      </c>
    </row>
    <row r="1054" spans="1:41" x14ac:dyDescent="0.25">
      <c r="A1054" s="1">
        <v>2016</v>
      </c>
      <c r="B1054" t="s">
        <v>852</v>
      </c>
      <c r="C1054" t="s">
        <v>7005</v>
      </c>
      <c r="D1054" t="s">
        <v>7196</v>
      </c>
      <c r="E1054" t="s">
        <v>7503</v>
      </c>
      <c r="F1054" t="s">
        <v>8804</v>
      </c>
      <c r="G1054" t="s">
        <v>10961</v>
      </c>
      <c r="H1054" t="s">
        <v>12641</v>
      </c>
      <c r="I1054" s="1">
        <v>107.1</v>
      </c>
      <c r="J1054" s="1">
        <v>556.25</v>
      </c>
      <c r="K1054" s="1">
        <v>71.5715</v>
      </c>
      <c r="L1054" s="1">
        <v>120</v>
      </c>
      <c r="M1054" s="1">
        <v>181</v>
      </c>
      <c r="N1054" s="1">
        <v>53.871299999999998</v>
      </c>
      <c r="O1054" s="1">
        <v>55.841500000000003</v>
      </c>
      <c r="P1054" s="1">
        <v>0</v>
      </c>
      <c r="Q1054" s="1">
        <v>5.4161179245283027</v>
      </c>
      <c r="R1054" s="1">
        <v>36.462786550247984</v>
      </c>
      <c r="S1054" s="1">
        <v>0</v>
      </c>
      <c r="T1054" s="1">
        <v>185</v>
      </c>
      <c r="U1054" s="1"/>
      <c r="V1054" s="1">
        <v>2690</v>
      </c>
      <c r="W1054" s="1">
        <v>0</v>
      </c>
      <c r="X1054" s="1">
        <v>187</v>
      </c>
      <c r="Y1054" s="1">
        <v>17000</v>
      </c>
      <c r="Z1054" s="1">
        <v>1097.82</v>
      </c>
      <c r="AA1054" s="1">
        <v>2530.2580610117252</v>
      </c>
      <c r="AB1054" s="1">
        <v>139</v>
      </c>
      <c r="AC1054" s="1">
        <v>10.71</v>
      </c>
      <c r="AD1054" s="1">
        <v>51.917999999999999</v>
      </c>
      <c r="AE1054" s="1">
        <v>0</v>
      </c>
      <c r="AF1054" s="1">
        <v>395.0543910851685</v>
      </c>
      <c r="AG1054" s="1">
        <v>20803.1367449235</v>
      </c>
      <c r="AH1054" s="1">
        <v>1938.405339622645</v>
      </c>
      <c r="AI1054" s="1">
        <v>97</v>
      </c>
      <c r="AJ1054" s="1">
        <v>1143.0148883374691</v>
      </c>
      <c r="AK1054" s="1"/>
      <c r="AL1054" s="1">
        <v>49455.8359375</v>
      </c>
      <c r="AM1054" s="1">
        <v>46549.09765625</v>
      </c>
      <c r="AN1054" s="1">
        <v>2906.736328125</v>
      </c>
      <c r="AO1054" t="s">
        <v>13864</v>
      </c>
    </row>
    <row r="1055" spans="1:41" x14ac:dyDescent="0.25">
      <c r="A1055" s="1">
        <v>2016</v>
      </c>
      <c r="B1055" t="s">
        <v>853</v>
      </c>
      <c r="C1055" t="s">
        <v>7005</v>
      </c>
      <c r="D1055" t="s">
        <v>7196</v>
      </c>
      <c r="E1055" t="s">
        <v>7503</v>
      </c>
      <c r="F1055" t="s">
        <v>8804</v>
      </c>
      <c r="G1055" t="s">
        <v>10961</v>
      </c>
      <c r="H1055" t="s">
        <v>12641</v>
      </c>
      <c r="I1055" s="1">
        <v>0</v>
      </c>
      <c r="J1055" s="1">
        <v>2377.172</v>
      </c>
      <c r="K1055" s="1">
        <v>85</v>
      </c>
      <c r="L1055" s="1">
        <v>127.34496</v>
      </c>
      <c r="M1055" s="1">
        <v>183.75</v>
      </c>
      <c r="N1055" s="1">
        <v>0</v>
      </c>
      <c r="O1055" s="1">
        <v>56.536757812499992</v>
      </c>
      <c r="P1055" s="1">
        <v>0</v>
      </c>
      <c r="Q1055" s="1">
        <v>6.0409499999999996</v>
      </c>
      <c r="R1055" s="1">
        <v>20.512266621259378</v>
      </c>
      <c r="S1055" s="1">
        <v>0</v>
      </c>
      <c r="T1055" s="1">
        <v>210.125</v>
      </c>
      <c r="U1055" s="1"/>
      <c r="V1055" s="1">
        <v>1050.625</v>
      </c>
      <c r="W1055" s="1">
        <v>0</v>
      </c>
      <c r="X1055" s="1">
        <v>84.872</v>
      </c>
      <c r="Y1055" s="1">
        <v>6862</v>
      </c>
      <c r="Z1055" s="1">
        <v>63.037439999999997</v>
      </c>
      <c r="AA1055" s="1">
        <v>2439.1070052974001</v>
      </c>
      <c r="AB1055" s="1">
        <v>134</v>
      </c>
      <c r="AC1055" s="1">
        <v>56.474589999999999</v>
      </c>
      <c r="AD1055" s="1">
        <v>60.409499999999987</v>
      </c>
      <c r="AE1055" s="1">
        <v>0</v>
      </c>
      <c r="AF1055" s="1">
        <v>1494.1808639999999</v>
      </c>
      <c r="AG1055" s="1">
        <v>20831.494485667281</v>
      </c>
      <c r="AH1055" s="1">
        <v>2775.5</v>
      </c>
      <c r="AI1055" s="1">
        <v>871.85519999999997</v>
      </c>
      <c r="AJ1055" s="1">
        <v>1170.968077408078</v>
      </c>
      <c r="AK1055" s="1">
        <v>0</v>
      </c>
      <c r="AL1055" s="1">
        <v>40961.0078125</v>
      </c>
      <c r="AM1055" s="1">
        <v>36498.95703125</v>
      </c>
      <c r="AN1055" s="1">
        <v>4462.04833984375</v>
      </c>
      <c r="AO1055" t="s">
        <v>13865</v>
      </c>
    </row>
    <row r="1056" spans="1:41" x14ac:dyDescent="0.25">
      <c r="A1056" s="1">
        <v>2016</v>
      </c>
      <c r="B1056" t="s">
        <v>854</v>
      </c>
      <c r="C1056" t="s">
        <v>7005</v>
      </c>
      <c r="D1056" t="s">
        <v>7196</v>
      </c>
      <c r="E1056" t="s">
        <v>7503</v>
      </c>
      <c r="F1056" t="s">
        <v>8804</v>
      </c>
      <c r="G1056" t="s">
        <v>10961</v>
      </c>
      <c r="H1056" t="s">
        <v>12641</v>
      </c>
      <c r="I1056" s="1">
        <v>495</v>
      </c>
      <c r="J1056" s="1">
        <v>527.75</v>
      </c>
      <c r="K1056" s="1">
        <v>71.5715</v>
      </c>
      <c r="L1056" s="1">
        <v>62.860999999999997</v>
      </c>
      <c r="M1056" s="1">
        <v>60</v>
      </c>
      <c r="N1056" s="1">
        <v>0</v>
      </c>
      <c r="O1056" s="1">
        <v>56</v>
      </c>
      <c r="P1056" s="1">
        <v>0</v>
      </c>
      <c r="Q1056" s="1">
        <v>5.5197599999999998</v>
      </c>
      <c r="R1056" s="1">
        <v>0</v>
      </c>
      <c r="S1056" s="1">
        <v>0</v>
      </c>
      <c r="T1056" s="1">
        <v>38.88682</v>
      </c>
      <c r="U1056" s="1"/>
      <c r="V1056" s="1">
        <v>1366</v>
      </c>
      <c r="W1056" s="1">
        <v>0</v>
      </c>
      <c r="X1056" s="1">
        <v>142</v>
      </c>
      <c r="Y1056" s="1">
        <v>17000</v>
      </c>
      <c r="Z1056" s="1">
        <v>1210.9532400000001</v>
      </c>
      <c r="AA1056" s="1">
        <v>3494.105940367082</v>
      </c>
      <c r="AB1056" s="1"/>
      <c r="AC1056" s="1">
        <v>10.71</v>
      </c>
      <c r="AD1056" s="1">
        <v>14.98</v>
      </c>
      <c r="AE1056" s="1"/>
      <c r="AF1056" s="1">
        <v>729.53978784115452</v>
      </c>
      <c r="AG1056" s="1">
        <v>19214</v>
      </c>
      <c r="AH1056" s="1">
        <v>2955.5745048933882</v>
      </c>
      <c r="AI1056" s="1">
        <v>97</v>
      </c>
      <c r="AJ1056" s="1">
        <v>1336.4606900000001</v>
      </c>
      <c r="AK1056" s="1"/>
      <c r="AL1056" s="1">
        <v>48888.9140625</v>
      </c>
      <c r="AM1056" s="1">
        <v>45452.8984375</v>
      </c>
      <c r="AN1056" s="1">
        <v>3436.012939453125</v>
      </c>
      <c r="AO1056" t="s">
        <v>13866</v>
      </c>
    </row>
    <row r="1057" spans="1:41" x14ac:dyDescent="0.25">
      <c r="A1057" s="1">
        <v>2016</v>
      </c>
      <c r="B1057" t="s">
        <v>855</v>
      </c>
      <c r="C1057" t="s">
        <v>7005</v>
      </c>
      <c r="D1057" t="s">
        <v>7196</v>
      </c>
      <c r="E1057" t="s">
        <v>7504</v>
      </c>
      <c r="F1057" t="s">
        <v>8805</v>
      </c>
      <c r="G1057" t="s">
        <v>10962</v>
      </c>
      <c r="H1057" t="s">
        <v>12641</v>
      </c>
      <c r="I1057" s="1">
        <v>2860.216719780678</v>
      </c>
      <c r="J1057" s="1">
        <v>17071.80361034974</v>
      </c>
      <c r="K1057" s="1">
        <v>686.55009133183864</v>
      </c>
      <c r="L1057" s="1">
        <v>2353.8860274234471</v>
      </c>
      <c r="M1057" s="1">
        <v>5220.232658733873</v>
      </c>
      <c r="N1057" s="1">
        <v>1119.444443562682</v>
      </c>
      <c r="O1057" s="1">
        <v>8995.0076591069173</v>
      </c>
      <c r="P1057" s="1">
        <v>6763.7443819245609</v>
      </c>
      <c r="Q1057" s="1">
        <v>2437.6819180351094</v>
      </c>
      <c r="R1057" s="1">
        <v>6582.7073251007769</v>
      </c>
      <c r="S1057" s="1">
        <v>5002.007808274825</v>
      </c>
      <c r="T1057" s="1">
        <v>9286.8159675690677</v>
      </c>
      <c r="U1057" s="1">
        <v>914.66964882503862</v>
      </c>
      <c r="V1057" s="1">
        <v>2247.2255668058219</v>
      </c>
      <c r="W1057" s="1">
        <v>1770.318449791384</v>
      </c>
      <c r="X1057" s="1">
        <v>9532.1229018787817</v>
      </c>
      <c r="Y1057" s="1">
        <v>33688.767785192133</v>
      </c>
      <c r="Z1057" s="1">
        <v>8166.7585328534096</v>
      </c>
      <c r="AA1057" s="1">
        <v>49053.519801029324</v>
      </c>
      <c r="AB1057" s="1">
        <v>673.06428596639182</v>
      </c>
      <c r="AC1057" s="1">
        <v>8464.3120886369961</v>
      </c>
      <c r="AD1057" s="1">
        <v>9786.7416802634834</v>
      </c>
      <c r="AE1057" s="1">
        <v>5842.7092368098592</v>
      </c>
      <c r="AF1057" s="1">
        <v>21368.589616773112</v>
      </c>
      <c r="AG1057" s="1">
        <v>68557.138344180712</v>
      </c>
      <c r="AH1057" s="1">
        <v>14019.107668534956</v>
      </c>
      <c r="AI1057" s="1">
        <v>772.36885274831855</v>
      </c>
      <c r="AJ1057" s="1">
        <v>21633.326946738798</v>
      </c>
      <c r="AK1057" s="1">
        <v>1214.9484651961645</v>
      </c>
      <c r="AL1057" s="1">
        <v>326085.75</v>
      </c>
      <c r="AM1057" s="1">
        <v>259126.5</v>
      </c>
      <c r="AN1057" s="1">
        <v>66959.28125</v>
      </c>
      <c r="AO1057" t="s">
        <v>13867</v>
      </c>
    </row>
    <row r="1058" spans="1:41" x14ac:dyDescent="0.25">
      <c r="A1058" s="1">
        <v>2016</v>
      </c>
      <c r="B1058" t="s">
        <v>856</v>
      </c>
      <c r="C1058" t="s">
        <v>7005</v>
      </c>
      <c r="D1058" t="s">
        <v>7196</v>
      </c>
      <c r="E1058" t="s">
        <v>7504</v>
      </c>
      <c r="F1058" t="s">
        <v>8805</v>
      </c>
      <c r="G1058" t="s">
        <v>10962</v>
      </c>
      <c r="H1058" t="s">
        <v>12641</v>
      </c>
      <c r="I1058" s="1">
        <v>5947.3881191658584</v>
      </c>
      <c r="J1058" s="1">
        <v>21763.296252059889</v>
      </c>
      <c r="K1058" s="1">
        <v>837.99276932084922</v>
      </c>
      <c r="L1058" s="1">
        <v>1830.233000326735</v>
      </c>
      <c r="M1058" s="1">
        <v>4814.032405447062</v>
      </c>
      <c r="N1058" s="1">
        <v>9430.35508774769</v>
      </c>
      <c r="O1058" s="1">
        <v>9674.4158714470723</v>
      </c>
      <c r="P1058" s="1">
        <v>10123.954101493951</v>
      </c>
      <c r="Q1058" s="1">
        <v>2828.6975011177828</v>
      </c>
      <c r="R1058" s="1">
        <v>6073.4878086997342</v>
      </c>
      <c r="S1058" s="1">
        <v>3908.5423719198043</v>
      </c>
      <c r="T1058" s="1">
        <v>7264.5711199575035</v>
      </c>
      <c r="U1058" s="1">
        <v>780.15946552264984</v>
      </c>
      <c r="V1058" s="1">
        <v>2267.301563190636</v>
      </c>
      <c r="W1058" s="1">
        <v>1385.6387481446156</v>
      </c>
      <c r="X1058" s="1">
        <v>9802.0073241035043</v>
      </c>
      <c r="Y1058" s="1">
        <v>23475.600256044636</v>
      </c>
      <c r="Z1058" s="1">
        <v>5458.4346817967216</v>
      </c>
      <c r="AA1058" s="1">
        <v>51380.229259346954</v>
      </c>
      <c r="AB1058" s="1">
        <v>485.09158900122401</v>
      </c>
      <c r="AC1058" s="1">
        <v>8889.6485978629607</v>
      </c>
      <c r="AD1058" s="1">
        <v>12548.884189907367</v>
      </c>
      <c r="AE1058" s="1">
        <v>9052.9235811460367</v>
      </c>
      <c r="AF1058" s="1">
        <v>18642.969919709161</v>
      </c>
      <c r="AG1058" s="1">
        <v>79038.437130954306</v>
      </c>
      <c r="AH1058" s="1">
        <v>13363.535782206613</v>
      </c>
      <c r="AI1058" s="1">
        <v>1459.9958530280148</v>
      </c>
      <c r="AJ1058" s="1">
        <v>20856.785705343376</v>
      </c>
      <c r="AK1058" s="1">
        <v>2179.2533088366426</v>
      </c>
      <c r="AL1058" s="1">
        <v>345563.84375</v>
      </c>
      <c r="AM1058" s="1">
        <v>277839.90625</v>
      </c>
      <c r="AN1058" s="1">
        <v>67723.953125</v>
      </c>
      <c r="AO1058" t="s">
        <v>13868</v>
      </c>
    </row>
    <row r="1059" spans="1:41" x14ac:dyDescent="0.25">
      <c r="A1059" s="1">
        <v>2016</v>
      </c>
      <c r="B1059" t="s">
        <v>857</v>
      </c>
      <c r="C1059" t="s">
        <v>7005</v>
      </c>
      <c r="D1059" t="s">
        <v>7196</v>
      </c>
      <c r="E1059" t="s">
        <v>7504</v>
      </c>
      <c r="F1059" t="s">
        <v>8805</v>
      </c>
      <c r="G1059" t="s">
        <v>10962</v>
      </c>
      <c r="H1059" t="s">
        <v>12641</v>
      </c>
      <c r="I1059" s="1">
        <v>4484.095154634505</v>
      </c>
      <c r="J1059" s="1">
        <v>19515.095501365558</v>
      </c>
      <c r="K1059" s="1">
        <v>859.30028604331937</v>
      </c>
      <c r="L1059" s="1">
        <v>2466.5549055722322</v>
      </c>
      <c r="M1059" s="1">
        <v>6455.5841700574138</v>
      </c>
      <c r="N1059" s="1">
        <v>3973.9612524270974</v>
      </c>
      <c r="O1059" s="1">
        <v>9471.6676599648144</v>
      </c>
      <c r="P1059" s="1">
        <v>7293.1056718932787</v>
      </c>
      <c r="Q1059" s="1">
        <v>2646.5493594992322</v>
      </c>
      <c r="R1059" s="1">
        <v>6012.7585396570121</v>
      </c>
      <c r="S1059" s="1">
        <v>4877.5259572552823</v>
      </c>
      <c r="T1059" s="1">
        <v>6898.6079302069302</v>
      </c>
      <c r="U1059" s="1">
        <v>859.30028604331937</v>
      </c>
      <c r="V1059" s="1">
        <v>3196.3550076625443</v>
      </c>
      <c r="W1059" s="1">
        <v>1164.291373484047</v>
      </c>
      <c r="X1059" s="1">
        <v>9983.6169853117499</v>
      </c>
      <c r="Y1059" s="1">
        <v>30196.538220818056</v>
      </c>
      <c r="Z1059" s="1">
        <v>10710.996523216023</v>
      </c>
      <c r="AA1059" s="1">
        <v>51622.875179455688</v>
      </c>
      <c r="AB1059" s="1">
        <v>475.64086255637255</v>
      </c>
      <c r="AC1059" s="1">
        <v>8690.9146817584115</v>
      </c>
      <c r="AD1059" s="1">
        <v>11343.502462134171</v>
      </c>
      <c r="AE1059" s="1">
        <v>3959.316839101572</v>
      </c>
      <c r="AF1059" s="1">
        <v>19166.697656645949</v>
      </c>
      <c r="AG1059" s="1">
        <v>72775.472535311041</v>
      </c>
      <c r="AH1059" s="1">
        <v>14753.338713898682</v>
      </c>
      <c r="AI1059" s="1">
        <v>762.47771860181865</v>
      </c>
      <c r="AJ1059" s="1">
        <v>21262.078702816525</v>
      </c>
      <c r="AK1059" s="1">
        <v>1325.2588918555418</v>
      </c>
      <c r="AL1059" s="1">
        <v>337203.5</v>
      </c>
      <c r="AM1059" s="1">
        <v>268832.6875</v>
      </c>
      <c r="AN1059" s="1">
        <v>68370.8125</v>
      </c>
      <c r="AO1059" t="s">
        <v>13869</v>
      </c>
    </row>
    <row r="1060" spans="1:41" x14ac:dyDescent="0.25">
      <c r="A1060" s="1">
        <v>2016</v>
      </c>
      <c r="B1060" t="s">
        <v>858</v>
      </c>
      <c r="C1060" t="s">
        <v>7005</v>
      </c>
      <c r="D1060" t="s">
        <v>7196</v>
      </c>
      <c r="E1060" t="s">
        <v>7504</v>
      </c>
      <c r="F1060" t="s">
        <v>8805</v>
      </c>
      <c r="G1060" t="s">
        <v>10962</v>
      </c>
      <c r="H1060" t="s">
        <v>12641</v>
      </c>
      <c r="I1060" s="1">
        <v>4764.2898208113711</v>
      </c>
      <c r="J1060" s="1">
        <v>12528.148130776382</v>
      </c>
      <c r="K1060" s="1">
        <v>812.5500294922108</v>
      </c>
      <c r="L1060" s="1">
        <v>1338.1657548374967</v>
      </c>
      <c r="M1060" s="1">
        <v>3893.0874124297579</v>
      </c>
      <c r="N1060" s="1">
        <v>10327.396431179874</v>
      </c>
      <c r="O1060" s="1">
        <v>9522.8574583164591</v>
      </c>
      <c r="P1060" s="1">
        <v>6663.4824601667569</v>
      </c>
      <c r="Q1060" s="1">
        <v>2653.4759193355708</v>
      </c>
      <c r="R1060" s="1">
        <v>7578.8440225574868</v>
      </c>
      <c r="S1060" s="1">
        <v>1186.7808177231304</v>
      </c>
      <c r="T1060" s="1">
        <v>7558.8347480854745</v>
      </c>
      <c r="U1060" s="1">
        <v>605.40699380475985</v>
      </c>
      <c r="V1060" s="1">
        <v>2230.5070527891812</v>
      </c>
      <c r="W1060" s="1">
        <v>674.0731934801579</v>
      </c>
      <c r="X1060" s="1">
        <v>7811.1796214713122</v>
      </c>
      <c r="Y1060" s="1">
        <v>22762.845192394467</v>
      </c>
      <c r="Z1060" s="1">
        <v>2986.6744586071009</v>
      </c>
      <c r="AA1060" s="1">
        <v>60548.177129620635</v>
      </c>
      <c r="AB1060" s="1">
        <v>0</v>
      </c>
      <c r="AC1060" s="1">
        <v>8619.7452947273578</v>
      </c>
      <c r="AD1060" s="1">
        <v>11202.067627081755</v>
      </c>
      <c r="AE1060" s="1">
        <v>8114.0559283095417</v>
      </c>
      <c r="AF1060" s="1">
        <v>16857.968213282118</v>
      </c>
      <c r="AG1060" s="1">
        <v>73815.020214391698</v>
      </c>
      <c r="AH1060" s="1">
        <v>13647.768915009228</v>
      </c>
      <c r="AI1060" s="1">
        <v>1415.6681499744573</v>
      </c>
      <c r="AJ1060" s="1">
        <v>22183.082555582841</v>
      </c>
      <c r="AK1060" s="1">
        <v>2112.6300766797481</v>
      </c>
      <c r="AL1060" s="1">
        <v>324414.78125</v>
      </c>
      <c r="AM1060" s="1">
        <v>264577.28125</v>
      </c>
      <c r="AN1060" s="1">
        <v>59837.49609375</v>
      </c>
      <c r="AO1060" t="s">
        <v>13870</v>
      </c>
    </row>
    <row r="1061" spans="1:41" x14ac:dyDescent="0.25">
      <c r="A1061" s="1">
        <v>2016</v>
      </c>
      <c r="B1061" t="s">
        <v>859</v>
      </c>
      <c r="C1061" t="s">
        <v>7005</v>
      </c>
      <c r="D1061" t="s">
        <v>7196</v>
      </c>
      <c r="E1061" t="s">
        <v>7504</v>
      </c>
      <c r="F1061" t="s">
        <v>8805</v>
      </c>
      <c r="G1061" t="s">
        <v>10963</v>
      </c>
      <c r="H1061" t="s">
        <v>12641</v>
      </c>
      <c r="I1061" s="1">
        <v>5139.78</v>
      </c>
      <c r="J1061" s="1">
        <v>18789.574065375</v>
      </c>
      <c r="K1061" s="1">
        <v>709.38649999999996</v>
      </c>
      <c r="L1061" s="1">
        <v>1600</v>
      </c>
      <c r="M1061" s="1">
        <v>4081.8249999999998</v>
      </c>
      <c r="N1061" s="1">
        <v>8149.7876886000004</v>
      </c>
      <c r="O1061" s="1">
        <v>8322.1821281238099</v>
      </c>
      <c r="P1061" s="1">
        <v>8578.0541135999993</v>
      </c>
      <c r="Q1061" s="1">
        <v>2396.6498272071158</v>
      </c>
      <c r="R1061" s="1">
        <v>5253.2869371284733</v>
      </c>
      <c r="S1061" s="1">
        <v>3311.5620869999998</v>
      </c>
      <c r="T1061" s="1">
        <v>6155</v>
      </c>
      <c r="U1061" s="1">
        <v>667.61</v>
      </c>
      <c r="V1061" s="1">
        <v>1921</v>
      </c>
      <c r="W1061" s="1">
        <v>1174</v>
      </c>
      <c r="X1061" s="1">
        <v>8304.875</v>
      </c>
      <c r="Y1061" s="1">
        <v>19890</v>
      </c>
      <c r="Z1061" s="1">
        <v>4624.728000000001</v>
      </c>
      <c r="AA1061" s="1">
        <v>44535.271900590087</v>
      </c>
      <c r="AB1061" s="1">
        <v>411</v>
      </c>
      <c r="AC1061" s="1">
        <v>7531.8675000000003</v>
      </c>
      <c r="AD1061" s="1">
        <v>10632.201256408331</v>
      </c>
      <c r="AE1061" s="1">
        <v>7830.3615137803899</v>
      </c>
      <c r="AF1061" s="1">
        <v>16297.789334040859</v>
      </c>
      <c r="AG1061" s="1">
        <v>68928.701056752485</v>
      </c>
      <c r="AH1061" s="1">
        <v>11577.17971403274</v>
      </c>
      <c r="AI1061" s="1">
        <v>1237</v>
      </c>
      <c r="AJ1061" s="1">
        <v>17978.006615458398</v>
      </c>
      <c r="AK1061" s="1">
        <v>1846.4</v>
      </c>
      <c r="AL1061" s="1">
        <v>297875.09375</v>
      </c>
      <c r="AM1061" s="1">
        <v>240112.46875</v>
      </c>
      <c r="AN1061" s="1">
        <v>57762.609375</v>
      </c>
      <c r="AO1061" t="s">
        <v>13871</v>
      </c>
    </row>
    <row r="1062" spans="1:41" x14ac:dyDescent="0.25">
      <c r="A1062" s="1">
        <v>2016</v>
      </c>
      <c r="B1062" t="s">
        <v>860</v>
      </c>
      <c r="C1062" t="s">
        <v>7005</v>
      </c>
      <c r="D1062" t="s">
        <v>7196</v>
      </c>
      <c r="E1062" t="s">
        <v>7504</v>
      </c>
      <c r="F1062" t="s">
        <v>8805</v>
      </c>
      <c r="G1062" t="s">
        <v>10963</v>
      </c>
      <c r="H1062" t="s">
        <v>12641</v>
      </c>
      <c r="I1062" s="1">
        <v>2472.98</v>
      </c>
      <c r="J1062" s="1">
        <v>14231.35</v>
      </c>
      <c r="K1062" s="1">
        <v>594</v>
      </c>
      <c r="L1062" s="1">
        <v>2037.51936</v>
      </c>
      <c r="M1062" s="1">
        <v>4470.8999999999996</v>
      </c>
      <c r="N1062" s="1">
        <v>971.53840000000002</v>
      </c>
      <c r="O1062" s="1">
        <v>7901.1249778124984</v>
      </c>
      <c r="P1062" s="1">
        <v>5765.2650000000003</v>
      </c>
      <c r="Q1062" s="1">
        <v>2088.9605099999999</v>
      </c>
      <c r="R1062" s="1">
        <v>5606.649515645051</v>
      </c>
      <c r="S1062" s="1">
        <v>4287</v>
      </c>
      <c r="T1062" s="1">
        <v>7958.4843749999991</v>
      </c>
      <c r="U1062" s="1">
        <v>710</v>
      </c>
      <c r="V1062" s="1">
        <v>1925.795625</v>
      </c>
      <c r="W1062" s="1">
        <v>1496.4460799999999</v>
      </c>
      <c r="X1062" s="1">
        <v>8496.0508905000024</v>
      </c>
      <c r="Y1062" s="1">
        <v>29257</v>
      </c>
      <c r="Z1062" s="1">
        <v>6998.6267135999997</v>
      </c>
      <c r="AA1062" s="1">
        <v>42738.119854563367</v>
      </c>
      <c r="AB1062" s="1">
        <v>549</v>
      </c>
      <c r="AC1062" s="1">
        <v>7434.9678700000022</v>
      </c>
      <c r="AD1062" s="1">
        <v>8422.949781605701</v>
      </c>
      <c r="AE1062" s="1">
        <v>5013.2670611439817</v>
      </c>
      <c r="AF1062" s="1">
        <v>18496.855439999999</v>
      </c>
      <c r="AG1062" s="1">
        <v>58969.006534755637</v>
      </c>
      <c r="AH1062" s="1">
        <v>12206.862499999999</v>
      </c>
      <c r="AI1062" s="1">
        <v>655.452</v>
      </c>
      <c r="AJ1062" s="1">
        <v>18863.794718589848</v>
      </c>
      <c r="AK1062" s="1">
        <v>1065</v>
      </c>
      <c r="AL1062" s="1">
        <v>281684.96875</v>
      </c>
      <c r="AM1062" s="1">
        <v>223581.6875</v>
      </c>
      <c r="AN1062" s="1">
        <v>58103.26953125</v>
      </c>
      <c r="AO1062" t="s">
        <v>13872</v>
      </c>
    </row>
    <row r="1063" spans="1:41" x14ac:dyDescent="0.25">
      <c r="A1063" s="1">
        <v>2016</v>
      </c>
      <c r="B1063" t="s">
        <v>861</v>
      </c>
      <c r="C1063" t="s">
        <v>7005</v>
      </c>
      <c r="D1063" t="s">
        <v>7196</v>
      </c>
      <c r="E1063" t="s">
        <v>7504</v>
      </c>
      <c r="F1063" t="s">
        <v>8805</v>
      </c>
      <c r="G1063" t="s">
        <v>10963</v>
      </c>
      <c r="H1063" t="s">
        <v>12641</v>
      </c>
      <c r="I1063" s="1">
        <v>3779.1</v>
      </c>
      <c r="J1063" s="1">
        <v>16858.080000000002</v>
      </c>
      <c r="K1063" s="1">
        <v>739.48935300000005</v>
      </c>
      <c r="L1063" s="1">
        <v>2111.3679999999999</v>
      </c>
      <c r="M1063" s="1">
        <v>5834.5048718749986</v>
      </c>
      <c r="N1063" s="1">
        <v>3409.376256</v>
      </c>
      <c r="O1063" s="1">
        <v>8220</v>
      </c>
      <c r="P1063" s="1">
        <v>6206</v>
      </c>
      <c r="Q1063" s="1">
        <v>2369.7233883245999</v>
      </c>
      <c r="R1063" s="1">
        <v>5178.1762461869193</v>
      </c>
      <c r="S1063" s="1">
        <v>4367.3424402918381</v>
      </c>
      <c r="T1063" s="1">
        <v>5905.2</v>
      </c>
      <c r="U1063" s="1">
        <v>731.44200000000001</v>
      </c>
      <c r="V1063" s="1">
        <v>2748</v>
      </c>
      <c r="W1063" s="1">
        <v>981.24</v>
      </c>
      <c r="X1063" s="1">
        <v>8751.4920000000002</v>
      </c>
      <c r="Y1063" s="1">
        <v>26128</v>
      </c>
      <c r="Z1063" s="1">
        <v>9593.4000000000015</v>
      </c>
      <c r="AA1063" s="1">
        <v>44502.629444728933</v>
      </c>
      <c r="AB1063" s="1">
        <v>393</v>
      </c>
      <c r="AC1063" s="1">
        <v>7529.6</v>
      </c>
      <c r="AD1063" s="1">
        <v>10156.98535663182</v>
      </c>
      <c r="AE1063" s="1">
        <v>3336.828</v>
      </c>
      <c r="AF1063" s="1">
        <v>16441.828101536332</v>
      </c>
      <c r="AG1063" s="1">
        <v>63002</v>
      </c>
      <c r="AH1063" s="1">
        <v>13089.21657203456</v>
      </c>
      <c r="AI1063" s="1">
        <v>642.6</v>
      </c>
      <c r="AJ1063" s="1">
        <v>18863.794718589848</v>
      </c>
      <c r="AK1063" s="1">
        <v>1144.2750000000001</v>
      </c>
      <c r="AL1063" s="1">
        <v>293014.65625</v>
      </c>
      <c r="AM1063" s="1">
        <v>232789.34375</v>
      </c>
      <c r="AN1063" s="1">
        <v>60225.33984375</v>
      </c>
      <c r="AO1063" t="s">
        <v>13873</v>
      </c>
    </row>
    <row r="1064" spans="1:41" x14ac:dyDescent="0.25">
      <c r="A1064" s="1">
        <v>2016</v>
      </c>
      <c r="B1064" t="s">
        <v>862</v>
      </c>
      <c r="C1064" t="s">
        <v>7005</v>
      </c>
      <c r="D1064" t="s">
        <v>7196</v>
      </c>
      <c r="E1064" t="s">
        <v>7504</v>
      </c>
      <c r="F1064" t="s">
        <v>8805</v>
      </c>
      <c r="G1064" t="s">
        <v>10963</v>
      </c>
      <c r="H1064" t="s">
        <v>12641</v>
      </c>
      <c r="I1064" s="1">
        <v>4163</v>
      </c>
      <c r="J1064" s="1">
        <v>10947</v>
      </c>
      <c r="K1064" s="1">
        <v>709.38649999999996</v>
      </c>
      <c r="L1064" s="1">
        <v>1169.279</v>
      </c>
      <c r="M1064" s="1">
        <v>3402</v>
      </c>
      <c r="N1064" s="1">
        <v>9024</v>
      </c>
      <c r="O1064" s="1">
        <v>8321</v>
      </c>
      <c r="P1064" s="1">
        <v>9593.0408000000007</v>
      </c>
      <c r="Q1064" s="1">
        <v>2318.586960000001</v>
      </c>
      <c r="R1064" s="1">
        <v>6622.335930968542</v>
      </c>
      <c r="S1064" s="1">
        <v>1037</v>
      </c>
      <c r="T1064" s="1">
        <v>6604.8519800000004</v>
      </c>
      <c r="U1064" s="1">
        <v>529</v>
      </c>
      <c r="V1064" s="1">
        <v>1949</v>
      </c>
      <c r="W1064" s="1">
        <v>589</v>
      </c>
      <c r="X1064" s="1">
        <v>6825</v>
      </c>
      <c r="Y1064" s="1">
        <v>19890</v>
      </c>
      <c r="Z1064" s="1">
        <v>2609.733294744</v>
      </c>
      <c r="AA1064" s="1">
        <v>52906.534000000007</v>
      </c>
      <c r="AB1064" s="1"/>
      <c r="AC1064" s="1">
        <v>7531.8675000000003</v>
      </c>
      <c r="AD1064" s="1">
        <v>9788.280999999999</v>
      </c>
      <c r="AE1064" s="1">
        <v>7090</v>
      </c>
      <c r="AF1064" s="1">
        <v>14730.36366623508</v>
      </c>
      <c r="AG1064" s="1">
        <v>64499</v>
      </c>
      <c r="AH1064" s="1">
        <v>11925.316076490821</v>
      </c>
      <c r="AI1064" s="1">
        <v>1237</v>
      </c>
      <c r="AJ1064" s="1">
        <v>19383.407842968751</v>
      </c>
      <c r="AK1064" s="1">
        <v>1846</v>
      </c>
      <c r="AL1064" s="1">
        <v>287241</v>
      </c>
      <c r="AM1064" s="1">
        <v>234956.140625</v>
      </c>
      <c r="AN1064" s="1">
        <v>52284.8359375</v>
      </c>
      <c r="AO1064" t="s">
        <v>13874</v>
      </c>
    </row>
    <row r="1065" spans="1:41" x14ac:dyDescent="0.25">
      <c r="A1065" s="1">
        <v>2016</v>
      </c>
      <c r="B1065" t="s">
        <v>863</v>
      </c>
      <c r="C1065" t="s">
        <v>7005</v>
      </c>
      <c r="D1065" t="s">
        <v>7196</v>
      </c>
      <c r="E1065" t="s">
        <v>7505</v>
      </c>
      <c r="F1065" t="s">
        <v>8806</v>
      </c>
      <c r="G1065" t="s">
        <v>10963</v>
      </c>
      <c r="H1065" t="s">
        <v>12641</v>
      </c>
      <c r="I1065" s="1">
        <v>16745.080000000002</v>
      </c>
      <c r="J1065" s="1"/>
      <c r="K1065" s="1">
        <v>1428.034330485762</v>
      </c>
      <c r="L1065" s="1">
        <v>3435</v>
      </c>
      <c r="M1065" s="1">
        <v>16546.991299610068</v>
      </c>
      <c r="N1065" s="1">
        <v>19944.015998474999</v>
      </c>
      <c r="O1065" s="1">
        <v>17717.99759768667</v>
      </c>
      <c r="P1065" s="1"/>
      <c r="Q1065" s="1">
        <v>5464.477998433531</v>
      </c>
      <c r="R1065" s="1">
        <v>9290.7051635983971</v>
      </c>
      <c r="S1065" s="1">
        <v>18194.190132345229</v>
      </c>
      <c r="T1065" s="1">
        <v>11936.5</v>
      </c>
      <c r="U1065" s="1">
        <v>869.61</v>
      </c>
      <c r="V1065" s="1">
        <v>10302</v>
      </c>
      <c r="W1065" s="1">
        <v>6079.162980093327</v>
      </c>
      <c r="X1065" s="1">
        <v>9672.4575999999997</v>
      </c>
      <c r="Y1065" s="1">
        <v>112013</v>
      </c>
      <c r="Z1065" s="1">
        <v>11687.349700000001</v>
      </c>
      <c r="AA1065" s="1">
        <v>106260.0750129994</v>
      </c>
      <c r="AB1065" s="1">
        <v>1602</v>
      </c>
      <c r="AC1065" s="1">
        <v>12408.487499999999</v>
      </c>
      <c r="AD1065" s="1">
        <v>17399.76043396227</v>
      </c>
      <c r="AE1065" s="1">
        <v>13064.75763424023</v>
      </c>
      <c r="AF1065" s="1">
        <v>53087.827969000013</v>
      </c>
      <c r="AG1065" s="1">
        <v>174067.46460751479</v>
      </c>
      <c r="AH1065" s="1">
        <v>30822.466052821121</v>
      </c>
      <c r="AI1065" s="1">
        <v>6102</v>
      </c>
      <c r="AJ1065" s="1">
        <v>27257.411162926201</v>
      </c>
      <c r="AK1065" s="1">
        <v>3068.3</v>
      </c>
      <c r="AL1065" s="1">
        <v>716467.0625</v>
      </c>
      <c r="AM1065" s="1">
        <v>575897.25</v>
      </c>
      <c r="AN1065" s="1">
        <v>140569.859375</v>
      </c>
      <c r="AO1065" t="s">
        <v>13875</v>
      </c>
    </row>
    <row r="1066" spans="1:41" x14ac:dyDescent="0.25">
      <c r="A1066" s="1">
        <v>2016</v>
      </c>
      <c r="B1066" t="s">
        <v>864</v>
      </c>
      <c r="C1066" t="s">
        <v>7005</v>
      </c>
      <c r="D1066" t="s">
        <v>7196</v>
      </c>
      <c r="E1066" t="s">
        <v>7505</v>
      </c>
      <c r="F1066" t="s">
        <v>8806</v>
      </c>
      <c r="G1066" t="s">
        <v>10963</v>
      </c>
      <c r="H1066" t="s">
        <v>12641</v>
      </c>
      <c r="I1066" s="1">
        <v>11432.1</v>
      </c>
      <c r="J1066" s="1"/>
      <c r="K1066" s="1">
        <v>770</v>
      </c>
      <c r="L1066" s="1">
        <v>3134</v>
      </c>
      <c r="M1066" s="1">
        <v>13356</v>
      </c>
      <c r="N1066" s="1">
        <v>18491.00410568641</v>
      </c>
      <c r="O1066" s="1">
        <v>10078</v>
      </c>
      <c r="P1066" s="1"/>
      <c r="Q1066" s="1"/>
      <c r="R1066" s="1">
        <v>9052.2362210145511</v>
      </c>
      <c r="S1066" s="1">
        <v>15988</v>
      </c>
      <c r="T1066" s="1">
        <v>13218.1565625</v>
      </c>
      <c r="U1066" s="1">
        <v>890</v>
      </c>
      <c r="V1066" s="1">
        <v>9233</v>
      </c>
      <c r="W1066" s="1">
        <v>6753</v>
      </c>
      <c r="X1066" s="1">
        <v>14601.4723300407</v>
      </c>
      <c r="Y1066" s="1">
        <v>98700</v>
      </c>
      <c r="Z1066" s="1">
        <v>9806.9653440000002</v>
      </c>
      <c r="AA1066" s="1">
        <v>98993.078421427126</v>
      </c>
      <c r="AB1066" s="1">
        <v>1800</v>
      </c>
      <c r="AC1066" s="1">
        <v>14762.670889999999</v>
      </c>
      <c r="AD1066" s="1">
        <v>22669.321795410218</v>
      </c>
      <c r="AE1066" s="1">
        <v>12525.6410162965</v>
      </c>
      <c r="AF1066" s="1">
        <v>27640.22356799999</v>
      </c>
      <c r="AG1066" s="1">
        <v>150683.06122526029</v>
      </c>
      <c r="AH1066" s="1">
        <v>24216.500133711219</v>
      </c>
      <c r="AI1066" s="1">
        <v>5808.2939999999999</v>
      </c>
      <c r="AJ1066" s="1">
        <v>33193.532830279808</v>
      </c>
      <c r="AK1066" s="1">
        <v>2181</v>
      </c>
      <c r="AL1066" s="1">
        <v>629977.3125</v>
      </c>
      <c r="AM1066" s="1">
        <v>498537.53125</v>
      </c>
      <c r="AN1066" s="1">
        <v>131439.75</v>
      </c>
      <c r="AO1066" t="s">
        <v>13876</v>
      </c>
    </row>
    <row r="1067" spans="1:41" x14ac:dyDescent="0.25">
      <c r="A1067" s="1">
        <v>2016</v>
      </c>
      <c r="B1067" t="s">
        <v>865</v>
      </c>
      <c r="C1067" t="s">
        <v>7005</v>
      </c>
      <c r="D1067" t="s">
        <v>7196</v>
      </c>
      <c r="E1067" t="s">
        <v>7505</v>
      </c>
      <c r="F1067" t="s">
        <v>8806</v>
      </c>
      <c r="G1067" t="s">
        <v>10963</v>
      </c>
      <c r="H1067" t="s">
        <v>12641</v>
      </c>
      <c r="I1067" s="1">
        <v>11041.5</v>
      </c>
      <c r="J1067" s="1"/>
      <c r="K1067" s="1">
        <v>1396.170309854271</v>
      </c>
      <c r="L1067" s="1">
        <v>3134</v>
      </c>
      <c r="M1067" s="1">
        <v>26924.830241243591</v>
      </c>
      <c r="N1067" s="1">
        <v>15985.7084672</v>
      </c>
      <c r="O1067" s="1">
        <v>10277</v>
      </c>
      <c r="P1067" s="1"/>
      <c r="Q1067" s="1">
        <v>6359.401889734936</v>
      </c>
      <c r="R1067" s="1">
        <v>10569.302044877521</v>
      </c>
      <c r="S1067" s="1">
        <v>19534</v>
      </c>
      <c r="T1067" s="1">
        <v>12242.45</v>
      </c>
      <c r="U1067" s="1">
        <v>916.87799999999993</v>
      </c>
      <c r="V1067" s="1">
        <v>10511</v>
      </c>
      <c r="W1067" s="1"/>
      <c r="X1067" s="1">
        <v>13825.59058</v>
      </c>
      <c r="Y1067" s="1">
        <v>107132</v>
      </c>
      <c r="Z1067" s="1">
        <v>13373.308000000001</v>
      </c>
      <c r="AA1067" s="1">
        <v>110581.84823979159</v>
      </c>
      <c r="AB1067" s="1">
        <v>1552</v>
      </c>
      <c r="AC1067" s="1">
        <v>14387.6</v>
      </c>
      <c r="AD1067" s="1">
        <v>20448.295859443857</v>
      </c>
      <c r="AE1067" s="1">
        <v>6620.448000000004</v>
      </c>
      <c r="AF1067" s="1">
        <v>47528.602048681743</v>
      </c>
      <c r="AG1067" s="1">
        <v>165346</v>
      </c>
      <c r="AH1067" s="1">
        <v>57435.713001033691</v>
      </c>
      <c r="AI1067" s="1">
        <v>27286.560000000001</v>
      </c>
      <c r="AJ1067" s="1">
        <v>34580.879075869707</v>
      </c>
      <c r="AK1067" s="1">
        <v>2567.7781799999998</v>
      </c>
      <c r="AL1067" s="1">
        <v>751558.75</v>
      </c>
      <c r="AM1067" s="1">
        <v>558068.4375</v>
      </c>
      <c r="AN1067" s="1">
        <v>193490.40625</v>
      </c>
      <c r="AO1067" t="s">
        <v>13877</v>
      </c>
    </row>
    <row r="1068" spans="1:41" x14ac:dyDescent="0.25">
      <c r="A1068" s="1">
        <v>2016</v>
      </c>
      <c r="B1068" t="s">
        <v>866</v>
      </c>
      <c r="C1068" t="s">
        <v>7005</v>
      </c>
      <c r="D1068" t="s">
        <v>7196</v>
      </c>
      <c r="E1068" t="s">
        <v>7505</v>
      </c>
      <c r="F1068" t="s">
        <v>8806</v>
      </c>
      <c r="G1068" t="s">
        <v>10963</v>
      </c>
      <c r="H1068" t="s">
        <v>12641</v>
      </c>
      <c r="I1068" s="1">
        <v>13965</v>
      </c>
      <c r="J1068" s="1">
        <v>21413.5</v>
      </c>
      <c r="K1068" s="1">
        <v>1587</v>
      </c>
      <c r="L1068" s="1"/>
      <c r="M1068" s="1">
        <v>14879</v>
      </c>
      <c r="N1068" s="1">
        <v>17715</v>
      </c>
      <c r="O1068" s="1">
        <v>10516.448380437139</v>
      </c>
      <c r="P1068" s="1"/>
      <c r="Q1068" s="1">
        <v>5812.2179000000024</v>
      </c>
      <c r="R1068" s="1">
        <v>7517.1202861811335</v>
      </c>
      <c r="S1068" s="1">
        <v>14957.189399999999</v>
      </c>
      <c r="T1068" s="1">
        <v>11515.615889999999</v>
      </c>
      <c r="U1068" s="1">
        <v>650</v>
      </c>
      <c r="V1068" s="1">
        <v>8252</v>
      </c>
      <c r="W1068" s="1">
        <v>1100</v>
      </c>
      <c r="X1068" s="1">
        <v>7780.8</v>
      </c>
      <c r="Y1068" s="1">
        <v>112013</v>
      </c>
      <c r="Z1068" s="1">
        <v>12132.891067344</v>
      </c>
      <c r="AA1068" s="1">
        <v>102500</v>
      </c>
      <c r="AB1068" s="1"/>
      <c r="AC1068" s="1">
        <v>12408.487499999999</v>
      </c>
      <c r="AD1068" s="1">
        <v>30963</v>
      </c>
      <c r="AE1068" s="1">
        <v>13750</v>
      </c>
      <c r="AF1068" s="1">
        <v>35604.943249999997</v>
      </c>
      <c r="AG1068" s="1">
        <v>161506</v>
      </c>
      <c r="AH1068" s="1">
        <v>21741</v>
      </c>
      <c r="AI1068" s="1">
        <v>6102</v>
      </c>
      <c r="AJ1068" s="1">
        <v>24022.531619977712</v>
      </c>
      <c r="AK1068" s="1">
        <v>3068</v>
      </c>
      <c r="AL1068" s="1">
        <v>673472.8125</v>
      </c>
      <c r="AM1068" s="1">
        <v>549262.75</v>
      </c>
      <c r="AN1068" s="1">
        <v>124210.0546875</v>
      </c>
      <c r="AO1068" t="s">
        <v>13878</v>
      </c>
    </row>
    <row r="1069" spans="1:41" x14ac:dyDescent="0.25">
      <c r="A1069" s="1">
        <v>2016</v>
      </c>
      <c r="B1069" t="s">
        <v>867</v>
      </c>
      <c r="C1069" t="s">
        <v>7005</v>
      </c>
      <c r="D1069" t="s">
        <v>7196</v>
      </c>
      <c r="E1069" t="s">
        <v>7506</v>
      </c>
      <c r="F1069" t="s">
        <v>8807</v>
      </c>
      <c r="G1069" t="s">
        <v>10963</v>
      </c>
      <c r="H1069" t="s">
        <v>12641</v>
      </c>
      <c r="I1069" s="1">
        <v>10115.5</v>
      </c>
      <c r="J1069" s="1">
        <v>27273.885999999999</v>
      </c>
      <c r="K1069" s="1">
        <v>868</v>
      </c>
      <c r="L1069" s="1">
        <v>2868.7472240000002</v>
      </c>
      <c r="M1069" s="1">
        <v>12754.56</v>
      </c>
      <c r="N1069" s="1">
        <v>18491.00410568641</v>
      </c>
      <c r="O1069" s="1">
        <v>10478.412327812501</v>
      </c>
      <c r="P1069" s="1">
        <v>9886.1479999999992</v>
      </c>
      <c r="Q1069" s="1">
        <v>2497.5482055900002</v>
      </c>
      <c r="R1069" s="1">
        <v>9159.9191911239122</v>
      </c>
      <c r="S1069" s="1">
        <v>15791</v>
      </c>
      <c r="T1069" s="1">
        <v>13756.601875</v>
      </c>
      <c r="U1069" s="1">
        <v>890</v>
      </c>
      <c r="V1069" s="1">
        <v>8702.5443749999995</v>
      </c>
      <c r="W1069" s="1">
        <v>6446.5706867200006</v>
      </c>
      <c r="X1069" s="1">
        <v>14456.903297069999</v>
      </c>
      <c r="Y1069" s="1">
        <v>86795</v>
      </c>
      <c r="Z1069" s="1">
        <v>9806.9653440000002</v>
      </c>
      <c r="AA1069" s="1">
        <v>99346.217830489812</v>
      </c>
      <c r="AB1069" s="1">
        <v>1800</v>
      </c>
      <c r="AC1069" s="1">
        <v>15109.66339245</v>
      </c>
      <c r="AD1069" s="1">
        <v>21010.791795410219</v>
      </c>
      <c r="AE1069" s="1">
        <v>23755.033177374669</v>
      </c>
      <c r="AF1069" s="1">
        <v>51207.043417528002</v>
      </c>
      <c r="AG1069" s="1">
        <v>137552.40348168949</v>
      </c>
      <c r="AH1069" s="1">
        <v>38313.687178547363</v>
      </c>
      <c r="AI1069" s="1">
        <v>4226.2939999999999</v>
      </c>
      <c r="AJ1069" s="1">
        <v>33193.532830279808</v>
      </c>
      <c r="AK1069" s="1">
        <v>2181</v>
      </c>
      <c r="AL1069" s="1">
        <v>688735</v>
      </c>
      <c r="AM1069" s="1">
        <v>546651.125</v>
      </c>
      <c r="AN1069" s="1">
        <v>142083.8125</v>
      </c>
      <c r="AO1069" t="s">
        <v>13879</v>
      </c>
    </row>
    <row r="1070" spans="1:41" x14ac:dyDescent="0.25">
      <c r="A1070" s="1">
        <v>2016</v>
      </c>
      <c r="B1070" t="s">
        <v>868</v>
      </c>
      <c r="C1070" t="s">
        <v>7005</v>
      </c>
      <c r="D1070" t="s">
        <v>7196</v>
      </c>
      <c r="E1070" t="s">
        <v>7506</v>
      </c>
      <c r="F1070" t="s">
        <v>8807</v>
      </c>
      <c r="G1070" t="s">
        <v>10963</v>
      </c>
      <c r="H1070" t="s">
        <v>12641</v>
      </c>
      <c r="I1070" s="1">
        <v>16745.080000000002</v>
      </c>
      <c r="J1070" s="1">
        <v>35068.496565374997</v>
      </c>
      <c r="K1070" s="1">
        <v>1005.040193132328</v>
      </c>
      <c r="L1070" s="1">
        <v>2800</v>
      </c>
      <c r="M1070" s="1">
        <v>13434.85821260617</v>
      </c>
      <c r="N1070" s="1">
        <v>19024.383998475001</v>
      </c>
      <c r="O1070" s="1">
        <v>16418.99656812381</v>
      </c>
      <c r="P1070" s="1">
        <v>10466.6514016</v>
      </c>
      <c r="Q1070" s="1">
        <v>5485.3439984335309</v>
      </c>
      <c r="R1070" s="1">
        <v>9290.7051635983971</v>
      </c>
      <c r="S1070" s="1">
        <v>18077.862087000001</v>
      </c>
      <c r="T1070" s="1">
        <v>11835</v>
      </c>
      <c r="U1070" s="1">
        <v>869.61</v>
      </c>
      <c r="V1070" s="1">
        <v>9506</v>
      </c>
      <c r="W1070" s="1">
        <v>9554.1440000000002</v>
      </c>
      <c r="X1070" s="1">
        <v>10640.6474416</v>
      </c>
      <c r="Y1070" s="1">
        <v>105713.234</v>
      </c>
      <c r="Z1070" s="1">
        <v>11687.349700000001</v>
      </c>
      <c r="AA1070" s="1">
        <v>107736.3128216734</v>
      </c>
      <c r="AB1070" s="1">
        <v>1602</v>
      </c>
      <c r="AC1070" s="1">
        <v>17111.019112499998</v>
      </c>
      <c r="AD1070" s="1">
        <v>28364.1240327585</v>
      </c>
      <c r="AE1070" s="1">
        <v>15604.55128215472</v>
      </c>
      <c r="AF1070" s="1">
        <v>53087.827969000013</v>
      </c>
      <c r="AG1070" s="1">
        <v>167432.8109540247</v>
      </c>
      <c r="AH1070" s="1">
        <v>39148.789652926018</v>
      </c>
      <c r="AI1070" s="1">
        <v>18627.328000000001</v>
      </c>
      <c r="AJ1070" s="1">
        <v>27257.411162926201</v>
      </c>
      <c r="AK1070" s="1">
        <v>3068.3</v>
      </c>
      <c r="AL1070" s="1">
        <v>786663.9375</v>
      </c>
      <c r="AM1070" s="1">
        <v>614886.8125</v>
      </c>
      <c r="AN1070" s="1">
        <v>171777.09375</v>
      </c>
      <c r="AO1070" t="s">
        <v>13880</v>
      </c>
    </row>
    <row r="1071" spans="1:41" x14ac:dyDescent="0.25">
      <c r="A1071" s="1">
        <v>2016</v>
      </c>
      <c r="B1071" t="s">
        <v>869</v>
      </c>
      <c r="C1071" t="s">
        <v>7005</v>
      </c>
      <c r="D1071" t="s">
        <v>7196</v>
      </c>
      <c r="E1071" t="s">
        <v>7506</v>
      </c>
      <c r="F1071" t="s">
        <v>8807</v>
      </c>
      <c r="G1071" t="s">
        <v>10963</v>
      </c>
      <c r="H1071" t="s">
        <v>12641</v>
      </c>
      <c r="I1071" s="1">
        <v>11845.199000000001</v>
      </c>
      <c r="J1071" s="1">
        <v>21413.5</v>
      </c>
      <c r="K1071" s="1">
        <v>1005.3149</v>
      </c>
      <c r="L1071" s="1">
        <v>2028.3019999999999</v>
      </c>
      <c r="M1071" s="1">
        <v>10751.79</v>
      </c>
      <c r="N1071" s="1">
        <v>17715</v>
      </c>
      <c r="O1071" s="1">
        <v>10576.235000000001</v>
      </c>
      <c r="P1071" s="1">
        <v>11280.477800000001</v>
      </c>
      <c r="Q1071" s="1">
        <v>6167.6527300000007</v>
      </c>
      <c r="R1071" s="1">
        <v>7917.1202861811335</v>
      </c>
      <c r="S1071" s="1">
        <v>16749.252</v>
      </c>
      <c r="T1071" s="1">
        <v>11515.615889999999</v>
      </c>
      <c r="U1071" s="1">
        <v>650</v>
      </c>
      <c r="V1071" s="1">
        <v>8167</v>
      </c>
      <c r="W1071" s="1">
        <v>7412.384</v>
      </c>
      <c r="X1071" s="1">
        <v>8584.6980000000003</v>
      </c>
      <c r="Y1071" s="1">
        <v>105713.234</v>
      </c>
      <c r="Z1071" s="1">
        <v>11509.877967344</v>
      </c>
      <c r="AA1071" s="1">
        <v>104846.6326729158</v>
      </c>
      <c r="AB1071" s="1">
        <v>0</v>
      </c>
      <c r="AC1071" s="1">
        <v>17111.019112499998</v>
      </c>
      <c r="AD1071" s="1">
        <v>23303.147120000001</v>
      </c>
      <c r="AE1071" s="1">
        <v>14170</v>
      </c>
      <c r="AF1071" s="1">
        <v>45221.943249999997</v>
      </c>
      <c r="AG1071" s="1">
        <v>130674</v>
      </c>
      <c r="AH1071" s="1">
        <v>36298.98254065332</v>
      </c>
      <c r="AI1071" s="1">
        <v>18627</v>
      </c>
      <c r="AJ1071" s="1">
        <v>25143.081050670218</v>
      </c>
      <c r="AK1071" s="1">
        <v>3068</v>
      </c>
      <c r="AL1071" s="1">
        <v>689466.5</v>
      </c>
      <c r="AM1071" s="1">
        <v>541574.0625</v>
      </c>
      <c r="AN1071" s="1">
        <v>147892.421875</v>
      </c>
      <c r="AO1071" t="s">
        <v>13881</v>
      </c>
    </row>
    <row r="1072" spans="1:41" x14ac:dyDescent="0.25">
      <c r="A1072" s="1">
        <v>2016</v>
      </c>
      <c r="B1072" t="s">
        <v>870</v>
      </c>
      <c r="C1072" t="s">
        <v>7005</v>
      </c>
      <c r="D1072" t="s">
        <v>7196</v>
      </c>
      <c r="E1072" t="s">
        <v>7506</v>
      </c>
      <c r="F1072" t="s">
        <v>8807</v>
      </c>
      <c r="G1072" t="s">
        <v>10963</v>
      </c>
      <c r="H1072" t="s">
        <v>12641</v>
      </c>
      <c r="I1072" s="1">
        <v>9355.0442399999993</v>
      </c>
      <c r="J1072" s="1">
        <v>27657.8858</v>
      </c>
      <c r="K1072" s="1">
        <v>1042.5019681457291</v>
      </c>
      <c r="L1072" s="1">
        <v>3345.46</v>
      </c>
      <c r="M1072" s="1">
        <v>22564.666043656031</v>
      </c>
      <c r="N1072" s="1">
        <v>15985.7084672</v>
      </c>
      <c r="O1072" s="1">
        <v>11968</v>
      </c>
      <c r="P1072" s="1">
        <v>9199.1329999999998</v>
      </c>
      <c r="Q1072" s="1">
        <v>6128.401889734936</v>
      </c>
      <c r="R1072" s="1">
        <v>10871.66693411682</v>
      </c>
      <c r="S1072" s="1">
        <v>19072.333837077931</v>
      </c>
      <c r="T1072" s="1">
        <v>12780.895312500001</v>
      </c>
      <c r="U1072" s="1">
        <v>916.87799999999993</v>
      </c>
      <c r="V1072" s="1">
        <v>10403</v>
      </c>
      <c r="W1072" s="1">
        <v>7199.0253599999996</v>
      </c>
      <c r="X1072" s="1">
        <v>13825.59058</v>
      </c>
      <c r="Y1072" s="1">
        <v>107132</v>
      </c>
      <c r="Z1072" s="1">
        <v>13373.308000000001</v>
      </c>
      <c r="AA1072" s="1">
        <v>110581.84823979159</v>
      </c>
      <c r="AB1072" s="1">
        <v>1552</v>
      </c>
      <c r="AC1072" s="1">
        <v>17201</v>
      </c>
      <c r="AD1072" s="1">
        <v>21677.150826874669</v>
      </c>
      <c r="AE1072" s="1">
        <v>16794.162049999999</v>
      </c>
      <c r="AF1072" s="1">
        <v>47528.602048681743</v>
      </c>
      <c r="AG1072" s="1">
        <v>163759</v>
      </c>
      <c r="AH1072" s="1">
        <v>57751.280347845801</v>
      </c>
      <c r="AI1072" s="1">
        <v>8329.32</v>
      </c>
      <c r="AJ1072" s="1">
        <v>34580.879075869707</v>
      </c>
      <c r="AK1072" s="1">
        <v>2567.7781799999998</v>
      </c>
      <c r="AL1072" s="1">
        <v>785144.4375</v>
      </c>
      <c r="AM1072" s="1">
        <v>604814</v>
      </c>
      <c r="AN1072" s="1">
        <v>180330.53125</v>
      </c>
      <c r="AO1072" t="s">
        <v>13882</v>
      </c>
    </row>
    <row r="1073" spans="1:41" x14ac:dyDescent="0.25">
      <c r="A1073" s="1">
        <v>2016</v>
      </c>
      <c r="B1073" t="s">
        <v>871</v>
      </c>
      <c r="C1073" t="s">
        <v>7005</v>
      </c>
      <c r="D1073" t="s">
        <v>7196</v>
      </c>
      <c r="E1073" t="s">
        <v>7507</v>
      </c>
      <c r="F1073" t="s">
        <v>8808</v>
      </c>
      <c r="G1073" t="s">
        <v>10964</v>
      </c>
      <c r="H1073" t="s">
        <v>12641</v>
      </c>
      <c r="I1073" s="1">
        <v>3261.6444845814103</v>
      </c>
      <c r="J1073" s="1">
        <v>9621.2790111845297</v>
      </c>
      <c r="K1073" s="1">
        <v>114.44366612566348</v>
      </c>
      <c r="L1073" s="1">
        <v>423.44156466495491</v>
      </c>
      <c r="M1073" s="1">
        <v>7061.852270183751</v>
      </c>
      <c r="N1073" s="1">
        <v>3780.0742921306651</v>
      </c>
      <c r="O1073" s="1">
        <v>128.17690606074311</v>
      </c>
      <c r="P1073" s="1">
        <v>91.554932900530787</v>
      </c>
      <c r="Q1073" s="1">
        <v>677.85670108227248</v>
      </c>
      <c r="R1073" s="1">
        <v>138.19354216092535</v>
      </c>
      <c r="S1073" s="1">
        <v>10170.894717753028</v>
      </c>
      <c r="T1073" s="1">
        <v>533.30141863128722</v>
      </c>
      <c r="U1073" s="1">
        <v>1.1444366612566348</v>
      </c>
      <c r="V1073" s="1">
        <v>501.26325763040609</v>
      </c>
      <c r="W1073" s="1">
        <v>2288.8733225132696</v>
      </c>
      <c r="X1073" s="1">
        <v>904.10496239274153</v>
      </c>
      <c r="Y1073" s="1">
        <v>20040.802593595563</v>
      </c>
      <c r="Z1073" s="1">
        <v>5465.322508720752</v>
      </c>
      <c r="AA1073" s="1">
        <v>26896.845846438326</v>
      </c>
      <c r="AB1073" s="1">
        <v>0</v>
      </c>
      <c r="AC1073" s="1">
        <v>3725.3816640892105</v>
      </c>
      <c r="AD1073" s="1">
        <v>2755.2312619753484</v>
      </c>
      <c r="AE1073" s="1">
        <v>1796.7655581729168</v>
      </c>
      <c r="AF1073" s="1">
        <v>16100.881867314263</v>
      </c>
      <c r="AG1073" s="1">
        <v>47920.996316799072</v>
      </c>
      <c r="AH1073" s="1">
        <v>11760.659562331837</v>
      </c>
      <c r="AI1073" s="1">
        <v>2648.2264341478531</v>
      </c>
      <c r="AJ1073" s="1">
        <v>6550.912242577755</v>
      </c>
      <c r="AK1073" s="1">
        <v>112.15479280315022</v>
      </c>
      <c r="AL1073" s="1">
        <v>185472.265625</v>
      </c>
      <c r="AM1073" s="1">
        <v>146994.359375</v>
      </c>
      <c r="AN1073" s="1">
        <v>38477.91796875</v>
      </c>
      <c r="AO1073" t="s">
        <v>13883</v>
      </c>
    </row>
    <row r="1074" spans="1:41" x14ac:dyDescent="0.25">
      <c r="A1074" s="1">
        <v>2016</v>
      </c>
      <c r="B1074" t="s">
        <v>872</v>
      </c>
      <c r="C1074" t="s">
        <v>7005</v>
      </c>
      <c r="D1074" t="s">
        <v>7196</v>
      </c>
      <c r="E1074" t="s">
        <v>7507</v>
      </c>
      <c r="F1074" t="s">
        <v>8808</v>
      </c>
      <c r="G1074" t="s">
        <v>10964</v>
      </c>
      <c r="H1074" t="s">
        <v>12641</v>
      </c>
      <c r="I1074" s="1">
        <v>3449.3039651034651</v>
      </c>
      <c r="J1074" s="1">
        <v>5859.6412795577962</v>
      </c>
      <c r="K1074" s="1">
        <v>121.02820930187598</v>
      </c>
      <c r="L1074" s="1">
        <v>338.8789860452527</v>
      </c>
      <c r="M1074" s="1">
        <v>11939.209174946105</v>
      </c>
      <c r="N1074" s="1">
        <v>2934.9340755704925</v>
      </c>
      <c r="O1074" s="1">
        <v>128.28990185998853</v>
      </c>
      <c r="P1074" s="1">
        <v>113.76651674376342</v>
      </c>
      <c r="Q1074" s="1">
        <v>241.67875007662545</v>
      </c>
      <c r="R1074" s="1">
        <v>469.83223467913837</v>
      </c>
      <c r="S1074" s="1">
        <v>9636.0590663774583</v>
      </c>
      <c r="T1074" s="1">
        <v>363.08462790562794</v>
      </c>
      <c r="U1074" s="1">
        <v>0</v>
      </c>
      <c r="V1074" s="1">
        <v>1098.9361404610338</v>
      </c>
      <c r="W1074" s="1">
        <v>611.19245697447366</v>
      </c>
      <c r="X1074" s="1">
        <v>413.91647581241585</v>
      </c>
      <c r="Y1074" s="1">
        <v>16217.781550346943</v>
      </c>
      <c r="Z1074" s="1">
        <v>1210.2820930187597</v>
      </c>
      <c r="AA1074" s="1">
        <v>21724.883838609188</v>
      </c>
      <c r="AB1074" s="1">
        <v>8134.3059471790839</v>
      </c>
      <c r="AC1074" s="1">
        <v>2890.7587791753076</v>
      </c>
      <c r="AD1074" s="1">
        <v>3362.1779054777599</v>
      </c>
      <c r="AE1074" s="1">
        <v>1512.8526162734497</v>
      </c>
      <c r="AF1074" s="1">
        <v>9109.1047449146918</v>
      </c>
      <c r="AG1074" s="1">
        <v>44653.357821927144</v>
      </c>
      <c r="AH1074" s="1">
        <v>8835.0592790369446</v>
      </c>
      <c r="AI1074" s="1">
        <v>2652.9383478971213</v>
      </c>
      <c r="AJ1074" s="1">
        <v>8360.4535113201455</v>
      </c>
      <c r="AK1074" s="1">
        <v>122.17071559768569</v>
      </c>
      <c r="AL1074" s="1">
        <v>166505.875</v>
      </c>
      <c r="AM1074" s="1">
        <v>120186.4453125</v>
      </c>
      <c r="AN1074" s="1">
        <v>46319.43359375</v>
      </c>
      <c r="AO1074" t="s">
        <v>13884</v>
      </c>
    </row>
    <row r="1075" spans="1:41" x14ac:dyDescent="0.25">
      <c r="A1075" s="1">
        <v>2016</v>
      </c>
      <c r="B1075" t="s">
        <v>873</v>
      </c>
      <c r="C1075" t="s">
        <v>7005</v>
      </c>
      <c r="D1075" t="s">
        <v>7196</v>
      </c>
      <c r="E1075" t="s">
        <v>7507</v>
      </c>
      <c r="F1075" t="s">
        <v>8808</v>
      </c>
      <c r="G1075" t="s">
        <v>10964</v>
      </c>
      <c r="H1075" t="s">
        <v>12641</v>
      </c>
      <c r="I1075" s="1">
        <v>2635.8619577918807</v>
      </c>
      <c r="J1075" s="1">
        <v>6745.3546473353153</v>
      </c>
      <c r="K1075" s="1">
        <v>122.5982305949712</v>
      </c>
      <c r="L1075" s="1">
        <v>306.49557648742797</v>
      </c>
      <c r="M1075" s="1">
        <v>2462.9984526529711</v>
      </c>
      <c r="N1075" s="1">
        <v>3481.7897488971817</v>
      </c>
      <c r="O1075" s="1">
        <v>116.46831906522263</v>
      </c>
      <c r="P1075" s="1">
        <v>122.5982305949712</v>
      </c>
      <c r="Q1075" s="1">
        <v>232.63014255395782</v>
      </c>
      <c r="R1075" s="1">
        <v>963.32932790181269</v>
      </c>
      <c r="S1075" s="1">
        <v>8825.8466205319764</v>
      </c>
      <c r="T1075" s="1">
        <v>306.49557648742797</v>
      </c>
      <c r="U1075" s="1">
        <v>0</v>
      </c>
      <c r="V1075" s="1">
        <v>1113.1919338023383</v>
      </c>
      <c r="W1075" s="1">
        <v>496.52283390963333</v>
      </c>
      <c r="X1075" s="1">
        <v>406.19547604988566</v>
      </c>
      <c r="Y1075" s="1">
        <v>17673.760922571048</v>
      </c>
      <c r="Z1075" s="1">
        <v>1777.6743436270822</v>
      </c>
      <c r="AA1075" s="1">
        <v>20643.600648891905</v>
      </c>
      <c r="AB1075" s="1">
        <v>140.98796518421688</v>
      </c>
      <c r="AC1075" s="1">
        <v>3087.8509353985983</v>
      </c>
      <c r="AD1075" s="1">
        <v>3334.3653766067291</v>
      </c>
      <c r="AE1075" s="1">
        <v>1281.151509717449</v>
      </c>
      <c r="AF1075" s="1">
        <v>9062.4612055802718</v>
      </c>
      <c r="AG1075" s="1">
        <v>28467.6790225855</v>
      </c>
      <c r="AH1075" s="1">
        <v>8528.7502417234955</v>
      </c>
      <c r="AI1075" s="1">
        <v>2013.062946369427</v>
      </c>
      <c r="AJ1075" s="1">
        <v>8506.4318856763766</v>
      </c>
      <c r="AK1075" s="1">
        <v>109.11242522952436</v>
      </c>
      <c r="AL1075" s="1">
        <v>132965.265625</v>
      </c>
      <c r="AM1075" s="1">
        <v>106101.8671875</v>
      </c>
      <c r="AN1075" s="1">
        <v>26863.404296875</v>
      </c>
      <c r="AO1075" t="s">
        <v>13885</v>
      </c>
    </row>
    <row r="1076" spans="1:41" x14ac:dyDescent="0.25">
      <c r="A1076" s="1">
        <v>2016</v>
      </c>
      <c r="B1076" t="s">
        <v>874</v>
      </c>
      <c r="C1076" t="s">
        <v>7005</v>
      </c>
      <c r="D1076" t="s">
        <v>7196</v>
      </c>
      <c r="E1076" t="s">
        <v>7507</v>
      </c>
      <c r="F1076" t="s">
        <v>8808</v>
      </c>
      <c r="G1076" t="s">
        <v>10964</v>
      </c>
      <c r="H1076" t="s">
        <v>12641</v>
      </c>
      <c r="I1076" s="1">
        <v>3452.2941553006817</v>
      </c>
      <c r="J1076" s="1">
        <v>6437.2007941914253</v>
      </c>
      <c r="K1076" s="1">
        <v>118.02715060857032</v>
      </c>
      <c r="L1076" s="1">
        <v>343.16868756126286</v>
      </c>
      <c r="M1076" s="1">
        <v>6196.0905634634446</v>
      </c>
      <c r="N1076" s="1">
        <v>4938.1985538771141</v>
      </c>
      <c r="O1076" s="1">
        <v>188.84344097371252</v>
      </c>
      <c r="P1076" s="1">
        <v>131.01013717551305</v>
      </c>
      <c r="Q1076" s="1">
        <v>258.7679814335936</v>
      </c>
      <c r="R1076" s="1">
        <v>421.35692767259604</v>
      </c>
      <c r="S1076" s="1">
        <v>10622.325527620722</v>
      </c>
      <c r="T1076" s="1">
        <v>236.05430121714065</v>
      </c>
      <c r="U1076" s="1">
        <v>0</v>
      </c>
      <c r="V1076" s="1">
        <v>613.74118316456565</v>
      </c>
      <c r="W1076" s="1">
        <v>613.74118316456565</v>
      </c>
      <c r="X1076" s="1">
        <v>920.61177474684848</v>
      </c>
      <c r="Y1076" s="1">
        <v>20668.324478819792</v>
      </c>
      <c r="Z1076" s="1">
        <v>1520.5791894353938</v>
      </c>
      <c r="AA1076" s="1">
        <v>21525.6651206686</v>
      </c>
      <c r="AB1076" s="1">
        <v>8003.4210827671532</v>
      </c>
      <c r="AC1076" s="1">
        <v>3842.0316093252418</v>
      </c>
      <c r="AD1076" s="1">
        <v>3947.3013054362686</v>
      </c>
      <c r="AE1076" s="1">
        <v>1702.5888583888702</v>
      </c>
      <c r="AF1076" s="1">
        <v>15755.938824276016</v>
      </c>
      <c r="AG1076" s="1">
        <v>74057.207877101755</v>
      </c>
      <c r="AH1076" s="1">
        <v>9410.3470296413434</v>
      </c>
      <c r="AI1076" s="1">
        <v>2731.1482650823173</v>
      </c>
      <c r="AJ1076" s="1">
        <v>9297.8838570666485</v>
      </c>
      <c r="AK1076" s="1">
        <v>115.66660759639892</v>
      </c>
      <c r="AL1076" s="1">
        <v>208069.546875</v>
      </c>
      <c r="AM1076" s="1">
        <v>164965.953125</v>
      </c>
      <c r="AN1076" s="1">
        <v>43103.578125</v>
      </c>
      <c r="AO1076" t="s">
        <v>13886</v>
      </c>
    </row>
    <row r="1077" spans="1:41" x14ac:dyDescent="0.25">
      <c r="A1077" s="1">
        <v>2016</v>
      </c>
      <c r="B1077" t="s">
        <v>875</v>
      </c>
      <c r="C1077" t="s">
        <v>7005</v>
      </c>
      <c r="D1077" t="s">
        <v>7196</v>
      </c>
      <c r="E1077" t="s">
        <v>7507</v>
      </c>
      <c r="F1077" t="s">
        <v>8808</v>
      </c>
      <c r="G1077" t="s">
        <v>10965</v>
      </c>
      <c r="H1077" t="s">
        <v>12641</v>
      </c>
      <c r="I1077" s="1">
        <v>2850.0000000000009</v>
      </c>
      <c r="J1077" s="1">
        <v>8407</v>
      </c>
      <c r="K1077" s="1">
        <v>102.09</v>
      </c>
      <c r="L1077" s="1">
        <v>370</v>
      </c>
      <c r="M1077" s="1">
        <v>6171</v>
      </c>
      <c r="N1077" s="1">
        <v>3303</v>
      </c>
      <c r="O1077" s="1">
        <v>112</v>
      </c>
      <c r="P1077" s="1">
        <v>80</v>
      </c>
      <c r="Q1077" s="1">
        <v>592.30600000000004</v>
      </c>
      <c r="R1077" s="1">
        <v>120.75246</v>
      </c>
      <c r="S1077" s="1">
        <v>8887.25</v>
      </c>
      <c r="T1077" s="1">
        <v>465.99470000000002</v>
      </c>
      <c r="U1077" s="1">
        <v>1</v>
      </c>
      <c r="V1077" s="1">
        <v>438</v>
      </c>
      <c r="W1077" s="1">
        <v>2000</v>
      </c>
      <c r="X1077" s="1">
        <v>790</v>
      </c>
      <c r="Y1077" s="1">
        <v>17511.5</v>
      </c>
      <c r="Z1077" s="1">
        <v>4775.5569999999998</v>
      </c>
      <c r="AA1077" s="1">
        <v>23502.258147606499</v>
      </c>
      <c r="AB1077" s="1"/>
      <c r="AC1077" s="1">
        <v>3255.21</v>
      </c>
      <c r="AD1077" s="1">
        <v>2407.5</v>
      </c>
      <c r="AE1077" s="1">
        <v>1570</v>
      </c>
      <c r="AF1077" s="1">
        <v>14068.82740861769</v>
      </c>
      <c r="AG1077" s="1">
        <v>41873</v>
      </c>
      <c r="AH1077" s="1">
        <v>10276.37435995644</v>
      </c>
      <c r="AI1077" s="1">
        <v>2314</v>
      </c>
      <c r="AJ1077" s="1">
        <v>5724.1370050000014</v>
      </c>
      <c r="AK1077" s="1">
        <v>98</v>
      </c>
      <c r="AL1077" s="1">
        <v>162066.765625</v>
      </c>
      <c r="AM1077" s="1">
        <v>128442.5546875</v>
      </c>
      <c r="AN1077" s="1">
        <v>33624.2109375</v>
      </c>
      <c r="AO1077" t="s">
        <v>13887</v>
      </c>
    </row>
    <row r="1078" spans="1:41" x14ac:dyDescent="0.25">
      <c r="A1078" s="1">
        <v>2016</v>
      </c>
      <c r="B1078" t="s">
        <v>876</v>
      </c>
      <c r="C1078" t="s">
        <v>7005</v>
      </c>
      <c r="D1078" t="s">
        <v>7196</v>
      </c>
      <c r="E1078" t="s">
        <v>7507</v>
      </c>
      <c r="F1078" t="s">
        <v>8808</v>
      </c>
      <c r="G1078" t="s">
        <v>10965</v>
      </c>
      <c r="H1078" t="s">
        <v>12641</v>
      </c>
      <c r="I1078" s="1">
        <v>2983.5</v>
      </c>
      <c r="J1078" s="1">
        <v>5558.5</v>
      </c>
      <c r="K1078" s="1">
        <v>102.09</v>
      </c>
      <c r="L1078" s="1">
        <v>300</v>
      </c>
      <c r="M1078" s="1">
        <v>5249.7162996100706</v>
      </c>
      <c r="N1078" s="1">
        <v>4267.6303706250001</v>
      </c>
      <c r="O1078" s="1">
        <v>162.44800000000001</v>
      </c>
      <c r="P1078" s="1">
        <v>111</v>
      </c>
      <c r="Q1078" s="1">
        <v>219.24445358490561</v>
      </c>
      <c r="R1078" s="1">
        <v>364.62786550247978</v>
      </c>
      <c r="S1078" s="1">
        <v>8999.9000000000015</v>
      </c>
      <c r="T1078" s="1">
        <v>200</v>
      </c>
      <c r="U1078" s="1"/>
      <c r="V1078" s="1">
        <v>520</v>
      </c>
      <c r="W1078" s="1">
        <v>520</v>
      </c>
      <c r="X1078" s="1">
        <v>780</v>
      </c>
      <c r="Y1078" s="1">
        <v>17511.5</v>
      </c>
      <c r="Z1078" s="1">
        <v>1288.33</v>
      </c>
      <c r="AA1078" s="1">
        <v>18657.98114973629</v>
      </c>
      <c r="AB1078" s="1">
        <v>136</v>
      </c>
      <c r="AC1078" s="1">
        <v>3255.21</v>
      </c>
      <c r="AD1078" s="1">
        <v>3344.4010849056649</v>
      </c>
      <c r="AE1078" s="1">
        <v>1472.660864859723</v>
      </c>
      <c r="AF1078" s="1">
        <v>13773.93048553993</v>
      </c>
      <c r="AG1078" s="1">
        <v>64584.616398738872</v>
      </c>
      <c r="AH1078" s="1">
        <v>8152.4291556603794</v>
      </c>
      <c r="AI1078" s="1">
        <v>2314</v>
      </c>
      <c r="AJ1078" s="1">
        <v>8014.5843672456576</v>
      </c>
      <c r="AK1078" s="1">
        <v>98</v>
      </c>
      <c r="AL1078" s="1">
        <v>172942.28125</v>
      </c>
      <c r="AM1078" s="1">
        <v>142883.3125</v>
      </c>
      <c r="AN1078" s="1">
        <v>30058.984375</v>
      </c>
      <c r="AO1078" t="s">
        <v>13888</v>
      </c>
    </row>
    <row r="1079" spans="1:41" x14ac:dyDescent="0.25">
      <c r="A1079" s="1">
        <v>2016</v>
      </c>
      <c r="B1079" t="s">
        <v>877</v>
      </c>
      <c r="C1079" t="s">
        <v>7005</v>
      </c>
      <c r="D1079" t="s">
        <v>7196</v>
      </c>
      <c r="E1079" t="s">
        <v>7507</v>
      </c>
      <c r="F1079" t="s">
        <v>8808</v>
      </c>
      <c r="G1079" t="s">
        <v>10965</v>
      </c>
      <c r="H1079" t="s">
        <v>12641</v>
      </c>
      <c r="I1079" s="1">
        <v>2279</v>
      </c>
      <c r="J1079" s="1">
        <v>5623.0439999999999</v>
      </c>
      <c r="K1079" s="1">
        <v>106</v>
      </c>
      <c r="L1079" s="1">
        <v>265.30200000000002</v>
      </c>
      <c r="M1079" s="1">
        <v>2109.4499999999998</v>
      </c>
      <c r="N1079" s="1">
        <v>3021.76</v>
      </c>
      <c r="O1079" s="1">
        <v>102.304609375</v>
      </c>
      <c r="P1079" s="1">
        <v>104.5</v>
      </c>
      <c r="Q1079" s="1">
        <v>199.35135</v>
      </c>
      <c r="R1079" s="1">
        <v>820.49066485037497</v>
      </c>
      <c r="S1079" s="1">
        <v>7565</v>
      </c>
      <c r="T1079" s="1">
        <v>262.65625</v>
      </c>
      <c r="U1079" s="1"/>
      <c r="V1079" s="1">
        <v>953.96749999999997</v>
      </c>
      <c r="W1079" s="1">
        <v>419.70960000000008</v>
      </c>
      <c r="X1079" s="1">
        <v>362.04500000000002</v>
      </c>
      <c r="Y1079" s="1">
        <v>15632</v>
      </c>
      <c r="Z1079" s="1">
        <v>1523.4048</v>
      </c>
      <c r="AA1079" s="1">
        <v>17985.83837287801</v>
      </c>
      <c r="AB1079" s="1">
        <v>115</v>
      </c>
      <c r="AC1079" s="1">
        <v>2712.3383800000001</v>
      </c>
      <c r="AD1079" s="1">
        <v>2857.3693499999999</v>
      </c>
      <c r="AE1079" s="1">
        <v>1099.276791584484</v>
      </c>
      <c r="AF1079" s="1">
        <v>7844.4495360000001</v>
      </c>
      <c r="AG1079" s="1">
        <v>24496.984150297791</v>
      </c>
      <c r="AH1079" s="1">
        <v>7426.2416666666659</v>
      </c>
      <c r="AI1079" s="1">
        <v>1708.3368</v>
      </c>
      <c r="AJ1079" s="1">
        <v>7417.4252196218958</v>
      </c>
      <c r="AK1079" s="1">
        <v>101</v>
      </c>
      <c r="AL1079" s="1">
        <v>115114.25</v>
      </c>
      <c r="AM1079" s="1">
        <v>91979.125</v>
      </c>
      <c r="AN1079" s="1">
        <v>23135.11328125</v>
      </c>
      <c r="AO1079" t="s">
        <v>13889</v>
      </c>
    </row>
    <row r="1080" spans="1:41" x14ac:dyDescent="0.25">
      <c r="A1080" s="1">
        <v>2016</v>
      </c>
      <c r="B1080" t="s">
        <v>878</v>
      </c>
      <c r="C1080" t="s">
        <v>7005</v>
      </c>
      <c r="D1080" t="s">
        <v>7196</v>
      </c>
      <c r="E1080" t="s">
        <v>7507</v>
      </c>
      <c r="F1080" t="s">
        <v>8808</v>
      </c>
      <c r="G1080" t="s">
        <v>10965</v>
      </c>
      <c r="H1080" t="s">
        <v>12641</v>
      </c>
      <c r="I1080" s="1">
        <v>2907</v>
      </c>
      <c r="J1080" s="1">
        <v>5061.84</v>
      </c>
      <c r="K1080" s="1">
        <v>104.18398999999999</v>
      </c>
      <c r="L1080" s="1">
        <v>290.08</v>
      </c>
      <c r="M1080" s="1">
        <v>10111.43556936859</v>
      </c>
      <c r="N1080" s="1">
        <v>2517.9648000000002</v>
      </c>
      <c r="O1080" s="1">
        <v>110</v>
      </c>
      <c r="P1080" s="1">
        <v>97</v>
      </c>
      <c r="Q1080" s="1">
        <v>216.39943515959999</v>
      </c>
      <c r="R1080" s="1">
        <v>404.61862908055701</v>
      </c>
      <c r="S1080" s="1">
        <v>8628.1385507887535</v>
      </c>
      <c r="T1080" s="1">
        <v>310.8</v>
      </c>
      <c r="U1080" s="1"/>
      <c r="V1080" s="1">
        <v>945</v>
      </c>
      <c r="W1080" s="1">
        <v>515.1</v>
      </c>
      <c r="X1080" s="1">
        <v>362.04500000000002</v>
      </c>
      <c r="Y1080" s="1">
        <v>14084</v>
      </c>
      <c r="Z1080" s="1">
        <v>1084</v>
      </c>
      <c r="AA1080" s="1">
        <v>18728.411616720012</v>
      </c>
      <c r="AB1080" s="1">
        <v>136</v>
      </c>
      <c r="AC1080" s="1">
        <v>2504.5</v>
      </c>
      <c r="AD1080" s="1">
        <v>3010.4980244262001</v>
      </c>
      <c r="AE1080" s="1">
        <v>1275</v>
      </c>
      <c r="AF1080" s="1">
        <v>7797.3825855699433</v>
      </c>
      <c r="AG1080" s="1">
        <v>38702</v>
      </c>
      <c r="AH1080" s="1">
        <v>7838.4972088476034</v>
      </c>
      <c r="AI1080" s="1">
        <v>2235.84</v>
      </c>
      <c r="AJ1080" s="1">
        <v>7417.4252196218958</v>
      </c>
      <c r="AK1080" s="1">
        <v>105.48648</v>
      </c>
      <c r="AL1080" s="1">
        <v>137500.65625</v>
      </c>
      <c r="AM1080" s="1">
        <v>104032.6171875</v>
      </c>
      <c r="AN1080" s="1">
        <v>33468.02734375</v>
      </c>
      <c r="AO1080" t="s">
        <v>13890</v>
      </c>
    </row>
    <row r="1081" spans="1:41" x14ac:dyDescent="0.25">
      <c r="A1081" s="1">
        <v>2016</v>
      </c>
      <c r="B1081" t="s">
        <v>879</v>
      </c>
      <c r="C1081" t="s">
        <v>7005</v>
      </c>
      <c r="D1081" t="s">
        <v>7196</v>
      </c>
      <c r="E1081" t="s">
        <v>7508</v>
      </c>
      <c r="F1081" t="s">
        <v>8809</v>
      </c>
      <c r="G1081" t="s">
        <v>10965</v>
      </c>
      <c r="H1081" t="s">
        <v>12641</v>
      </c>
      <c r="I1081" s="1">
        <v>0</v>
      </c>
      <c r="J1081" s="1"/>
      <c r="K1081" s="1">
        <v>0</v>
      </c>
      <c r="L1081" s="1"/>
      <c r="M1081" s="1">
        <v>133.56</v>
      </c>
      <c r="N1081" s="1">
        <v>568.35957238562992</v>
      </c>
      <c r="O1081" s="1">
        <v>140.93</v>
      </c>
      <c r="P1081" s="1">
        <v>618.13300000000004</v>
      </c>
      <c r="Q1081" s="1">
        <v>62.525565989999997</v>
      </c>
      <c r="R1081" s="1">
        <v>78.314887352261891</v>
      </c>
      <c r="S1081" s="1">
        <v>0</v>
      </c>
      <c r="T1081" s="1">
        <v>21.537812500000001</v>
      </c>
      <c r="U1081" s="1"/>
      <c r="V1081" s="1">
        <v>0</v>
      </c>
      <c r="W1081" s="1">
        <v>427.21564672000011</v>
      </c>
      <c r="X1081" s="1">
        <v>153.341098905</v>
      </c>
      <c r="Y1081" s="1">
        <v>880</v>
      </c>
      <c r="Z1081" s="1">
        <v>0</v>
      </c>
      <c r="AA1081" s="1">
        <v>1337.862635219037</v>
      </c>
      <c r="AB1081" s="1">
        <v>0</v>
      </c>
      <c r="AC1081" s="1">
        <v>258.34674057500013</v>
      </c>
      <c r="AD1081" s="1">
        <v>559.84885252220045</v>
      </c>
      <c r="AE1081" s="1">
        <v>1279.083470896685</v>
      </c>
      <c r="AF1081" s="1">
        <v>15843.83512</v>
      </c>
      <c r="AG1081" s="1">
        <v>3104.8680243194149</v>
      </c>
      <c r="AH1081" s="1">
        <v>1067.7915359375741</v>
      </c>
      <c r="AI1081" s="1">
        <v>0</v>
      </c>
      <c r="AJ1081" s="1">
        <v>384.85085062499991</v>
      </c>
      <c r="AK1081" s="1"/>
      <c r="AL1081" s="1">
        <v>26920.404296875</v>
      </c>
      <c r="AM1081" s="1">
        <v>24416.1796875</v>
      </c>
      <c r="AN1081" s="1">
        <v>2504.22509765625</v>
      </c>
      <c r="AO1081" t="s">
        <v>13891</v>
      </c>
    </row>
    <row r="1082" spans="1:41" x14ac:dyDescent="0.25">
      <c r="A1082" s="1">
        <v>2016</v>
      </c>
      <c r="B1082" t="s">
        <v>880</v>
      </c>
      <c r="C1082" t="s">
        <v>7005</v>
      </c>
      <c r="D1082" t="s">
        <v>7196</v>
      </c>
      <c r="E1082" t="s">
        <v>7508</v>
      </c>
      <c r="F1082" t="s">
        <v>8809</v>
      </c>
      <c r="G1082" t="s">
        <v>10965</v>
      </c>
      <c r="H1082" t="s">
        <v>12641</v>
      </c>
      <c r="I1082" s="1">
        <v>0</v>
      </c>
      <c r="J1082" s="1"/>
      <c r="K1082" s="1"/>
      <c r="L1082" s="1">
        <v>0</v>
      </c>
      <c r="M1082" s="1">
        <v>165.4699129961007</v>
      </c>
      <c r="N1082" s="1">
        <v>0</v>
      </c>
      <c r="O1082" s="1">
        <v>0</v>
      </c>
      <c r="P1082" s="1">
        <v>618.13300000000004</v>
      </c>
      <c r="Q1082" s="1">
        <v>0</v>
      </c>
      <c r="R1082" s="1">
        <v>114.49819897823571</v>
      </c>
      <c r="S1082" s="1">
        <v>0</v>
      </c>
      <c r="T1082" s="1">
        <v>0</v>
      </c>
      <c r="U1082" s="1"/>
      <c r="V1082" s="1">
        <v>0</v>
      </c>
      <c r="W1082" s="1">
        <v>540.14400000000001</v>
      </c>
      <c r="X1082" s="1">
        <v>120.90572</v>
      </c>
      <c r="Y1082" s="1">
        <v>0</v>
      </c>
      <c r="Z1082" s="1">
        <v>0</v>
      </c>
      <c r="AA1082" s="1">
        <v>2118.686803088563</v>
      </c>
      <c r="AB1082" s="1">
        <v>0</v>
      </c>
      <c r="AC1082" s="1">
        <v>235.76126249999999</v>
      </c>
      <c r="AD1082" s="1"/>
      <c r="AE1082" s="1">
        <v>152.52600000000001</v>
      </c>
      <c r="AF1082" s="1">
        <v>390.2609690000001</v>
      </c>
      <c r="AG1082" s="1">
        <v>3037.3919260951839</v>
      </c>
      <c r="AH1082" s="1">
        <v>854.27625384137809</v>
      </c>
      <c r="AI1082" s="1">
        <v>0</v>
      </c>
      <c r="AJ1082" s="1">
        <v>619.51210217086953</v>
      </c>
      <c r="AK1082" s="1"/>
      <c r="AL1082" s="1">
        <v>8967.5654296875</v>
      </c>
      <c r="AM1082" s="1">
        <v>7286.77001953125</v>
      </c>
      <c r="AN1082" s="1">
        <v>1680.7958984375</v>
      </c>
      <c r="AO1082" t="s">
        <v>13892</v>
      </c>
    </row>
    <row r="1083" spans="1:41" x14ac:dyDescent="0.25">
      <c r="A1083" s="1">
        <v>2016</v>
      </c>
      <c r="B1083" t="s">
        <v>881</v>
      </c>
      <c r="C1083" t="s">
        <v>7005</v>
      </c>
      <c r="D1083" t="s">
        <v>7196</v>
      </c>
      <c r="E1083" t="s">
        <v>7508</v>
      </c>
      <c r="F1083" t="s">
        <v>8809</v>
      </c>
      <c r="G1083" t="s">
        <v>10965</v>
      </c>
      <c r="H1083" t="s">
        <v>12641</v>
      </c>
      <c r="I1083" s="1">
        <v>0</v>
      </c>
      <c r="J1083" s="1"/>
      <c r="K1083" s="1"/>
      <c r="L1083" s="1">
        <v>0</v>
      </c>
      <c r="M1083" s="1">
        <v>269.24830241243592</v>
      </c>
      <c r="N1083" s="1">
        <v>0</v>
      </c>
      <c r="O1083" s="1">
        <v>142</v>
      </c>
      <c r="P1083" s="1">
        <v>618.13300000000004</v>
      </c>
      <c r="Q1083" s="1">
        <v>416.83822406133601</v>
      </c>
      <c r="R1083" s="1">
        <v>127.6938172373856</v>
      </c>
      <c r="S1083" s="1">
        <v>0</v>
      </c>
      <c r="T1083" s="1">
        <v>0</v>
      </c>
      <c r="U1083" s="1"/>
      <c r="V1083" s="1">
        <v>0</v>
      </c>
      <c r="W1083" s="1">
        <v>426.73536000000001</v>
      </c>
      <c r="X1083" s="1">
        <v>146.65107</v>
      </c>
      <c r="Y1083" s="1">
        <v>0</v>
      </c>
      <c r="Z1083" s="1"/>
      <c r="AA1083" s="1">
        <v>3771.2487201890899</v>
      </c>
      <c r="AB1083" s="1">
        <v>0</v>
      </c>
      <c r="AC1083" s="1">
        <v>290.39999999999998</v>
      </c>
      <c r="AD1083" s="1">
        <v>890.45757026441049</v>
      </c>
      <c r="AE1083" s="1">
        <v>778.71405000000004</v>
      </c>
      <c r="AF1083" s="1">
        <v>359.68888200010781</v>
      </c>
      <c r="AG1083" s="1">
        <v>4100</v>
      </c>
      <c r="AH1083" s="1">
        <v>1092.389754548961</v>
      </c>
      <c r="AI1083" s="1">
        <v>0</v>
      </c>
      <c r="AJ1083" s="1">
        <v>384.85085062499991</v>
      </c>
      <c r="AK1083" s="1"/>
      <c r="AL1083" s="1">
        <v>13815.048828125</v>
      </c>
      <c r="AM1083" s="1">
        <v>10847.5673828125</v>
      </c>
      <c r="AN1083" s="1">
        <v>2967.48193359375</v>
      </c>
      <c r="AO1083" t="s">
        <v>13893</v>
      </c>
    </row>
    <row r="1084" spans="1:41" x14ac:dyDescent="0.25">
      <c r="A1084" s="1">
        <v>2016</v>
      </c>
      <c r="B1084" t="s">
        <v>882</v>
      </c>
      <c r="C1084" t="s">
        <v>7005</v>
      </c>
      <c r="D1084" t="s">
        <v>7196</v>
      </c>
      <c r="E1084" t="s">
        <v>7508</v>
      </c>
      <c r="F1084" t="s">
        <v>8809</v>
      </c>
      <c r="G1084" t="s">
        <v>10965</v>
      </c>
      <c r="H1084" t="s">
        <v>12641</v>
      </c>
      <c r="I1084" s="1">
        <v>0</v>
      </c>
      <c r="J1084" s="1"/>
      <c r="K1084" s="1"/>
      <c r="L1084" s="1">
        <v>0</v>
      </c>
      <c r="M1084" s="1">
        <v>148.79</v>
      </c>
      <c r="N1084" s="1">
        <v>0</v>
      </c>
      <c r="O1084" s="1">
        <v>0</v>
      </c>
      <c r="P1084" s="1">
        <v>618.13300000000004</v>
      </c>
      <c r="Q1084" s="1">
        <v>0</v>
      </c>
      <c r="R1084" s="1">
        <v>101.65688521259101</v>
      </c>
      <c r="S1084" s="1">
        <v>0</v>
      </c>
      <c r="T1084" s="1">
        <v>0</v>
      </c>
      <c r="U1084" s="1"/>
      <c r="V1084" s="1">
        <v>0</v>
      </c>
      <c r="W1084" s="1">
        <v>583.8839999999999</v>
      </c>
      <c r="X1084" s="1"/>
      <c r="Y1084" s="1">
        <v>0</v>
      </c>
      <c r="Z1084" s="1"/>
      <c r="AA1084" s="1">
        <v>1800</v>
      </c>
      <c r="AB1084" s="1"/>
      <c r="AC1084" s="1">
        <v>235.76126249999999</v>
      </c>
      <c r="AD1084" s="1"/>
      <c r="AE1084" s="1">
        <v>83</v>
      </c>
      <c r="AF1084" s="1">
        <v>300</v>
      </c>
      <c r="AG1084" s="1">
        <v>3034</v>
      </c>
      <c r="AH1084" s="1">
        <v>844</v>
      </c>
      <c r="AI1084" s="1"/>
      <c r="AJ1084" s="1">
        <v>200.54523451965071</v>
      </c>
      <c r="AK1084" s="1"/>
      <c r="AL1084" s="1">
        <v>7949.7705078125</v>
      </c>
      <c r="AM1084" s="1">
        <v>6373.09619140625</v>
      </c>
      <c r="AN1084" s="1">
        <v>1576.674072265625</v>
      </c>
      <c r="AO1084" t="s">
        <v>13894</v>
      </c>
    </row>
    <row r="1085" spans="1:41" x14ac:dyDescent="0.25">
      <c r="A1085" s="1">
        <v>2016</v>
      </c>
      <c r="B1085" t="s">
        <v>882</v>
      </c>
      <c r="C1085" t="s">
        <v>7005</v>
      </c>
      <c r="D1085" t="s">
        <v>7196</v>
      </c>
      <c r="E1085" t="s">
        <v>7509</v>
      </c>
      <c r="F1085" t="s">
        <v>8810</v>
      </c>
      <c r="G1085" t="s">
        <v>10966</v>
      </c>
      <c r="H1085" t="s">
        <v>12641</v>
      </c>
      <c r="I1085" s="1">
        <v>0</v>
      </c>
      <c r="J1085" s="1"/>
      <c r="K1085" s="1"/>
      <c r="L1085" s="1"/>
      <c r="M1085" s="1"/>
      <c r="N1085" s="1">
        <v>0</v>
      </c>
      <c r="O1085" s="1">
        <v>0</v>
      </c>
      <c r="P1085" s="1"/>
      <c r="Q1085" s="1">
        <v>0</v>
      </c>
      <c r="R1085" s="1"/>
      <c r="S1085" s="1">
        <v>0</v>
      </c>
      <c r="T1085" s="1"/>
      <c r="U1085" s="1"/>
      <c r="V1085" s="1">
        <v>0</v>
      </c>
      <c r="W1085" s="1"/>
      <c r="X1085" s="1">
        <v>0</v>
      </c>
      <c r="Y1085" s="1">
        <v>0</v>
      </c>
      <c r="Z1085" s="1"/>
      <c r="AA1085" s="1"/>
      <c r="AB1085" s="1"/>
      <c r="AC1085" s="1">
        <v>0</v>
      </c>
      <c r="AD1085" s="1"/>
      <c r="AE1085" s="1"/>
      <c r="AF1085" s="1">
        <v>0</v>
      </c>
      <c r="AG1085" s="1"/>
      <c r="AH1085" s="1">
        <v>335.57373921548702</v>
      </c>
      <c r="AI1085" s="1"/>
      <c r="AJ1085" s="1"/>
      <c r="AK1085" s="1"/>
      <c r="AL1085" s="1">
        <v>335.57373046875</v>
      </c>
      <c r="AM1085" s="1">
        <v>0</v>
      </c>
      <c r="AN1085" s="1">
        <v>335.57373046875</v>
      </c>
      <c r="AO1085" t="s">
        <v>13895</v>
      </c>
    </row>
    <row r="1086" spans="1:41" x14ac:dyDescent="0.25">
      <c r="A1086" s="1">
        <v>2016</v>
      </c>
      <c r="B1086" t="s">
        <v>883</v>
      </c>
      <c r="C1086" t="s">
        <v>7005</v>
      </c>
      <c r="D1086" t="s">
        <v>7196</v>
      </c>
      <c r="E1086" t="s">
        <v>7509</v>
      </c>
      <c r="F1086" t="s">
        <v>8810</v>
      </c>
      <c r="G1086" t="s">
        <v>10966</v>
      </c>
      <c r="H1086" t="s">
        <v>12641</v>
      </c>
      <c r="I1086" s="1"/>
      <c r="J1086" s="1"/>
      <c r="K1086" s="1"/>
      <c r="L1086" s="1"/>
      <c r="M1086" s="1"/>
      <c r="N1086" s="1">
        <v>0</v>
      </c>
      <c r="O1086" s="1"/>
      <c r="P1086" s="1"/>
      <c r="Q1086" s="1">
        <v>0</v>
      </c>
      <c r="R1086" s="1">
        <v>0</v>
      </c>
      <c r="S1086" s="1">
        <v>0</v>
      </c>
      <c r="T1086" s="1"/>
      <c r="U1086" s="1"/>
      <c r="V1086" s="1">
        <v>0</v>
      </c>
      <c r="W1086" s="1"/>
      <c r="X1086" s="1"/>
      <c r="Y1086" s="1"/>
      <c r="Z1086" s="1"/>
      <c r="AA1086" s="1">
        <v>2942.3575342793088</v>
      </c>
      <c r="AB1086" s="1"/>
      <c r="AC1086" s="1"/>
      <c r="AD1086" s="1"/>
      <c r="AE1086" s="1"/>
      <c r="AF1086" s="1"/>
      <c r="AG1086" s="1">
        <v>0</v>
      </c>
      <c r="AH1086" s="1">
        <v>552.3220905196016</v>
      </c>
      <c r="AI1086" s="1"/>
      <c r="AJ1086" s="1"/>
      <c r="AK1086" s="1"/>
      <c r="AL1086" s="1">
        <v>3494.679443359375</v>
      </c>
      <c r="AM1086" s="1">
        <v>2942.357421875</v>
      </c>
      <c r="AN1086" s="1">
        <v>552.32208251953125</v>
      </c>
      <c r="AO1086" t="s">
        <v>13896</v>
      </c>
    </row>
    <row r="1087" spans="1:41" x14ac:dyDescent="0.25">
      <c r="A1087" s="1">
        <v>2016</v>
      </c>
      <c r="B1087" t="s">
        <v>884</v>
      </c>
      <c r="C1087" t="s">
        <v>7005</v>
      </c>
      <c r="D1087" t="s">
        <v>7196</v>
      </c>
      <c r="E1087" t="s">
        <v>7509</v>
      </c>
      <c r="F1087" t="s">
        <v>8810</v>
      </c>
      <c r="G1087" t="s">
        <v>10966</v>
      </c>
      <c r="H1087" t="s">
        <v>12641</v>
      </c>
      <c r="I1087" s="1">
        <v>0</v>
      </c>
      <c r="J1087" s="1"/>
      <c r="K1087" s="1"/>
      <c r="L1087" s="1"/>
      <c r="M1087" s="1"/>
      <c r="N1087" s="1">
        <v>0</v>
      </c>
      <c r="O1087" s="1"/>
      <c r="P1087" s="1"/>
      <c r="Q1087" s="1">
        <v>0</v>
      </c>
      <c r="R1087" s="1"/>
      <c r="S1087" s="1">
        <v>0</v>
      </c>
      <c r="T1087" s="1"/>
      <c r="U1087" s="1"/>
      <c r="V1087" s="1">
        <v>0</v>
      </c>
      <c r="W1087" s="1">
        <v>0</v>
      </c>
      <c r="X1087" s="1"/>
      <c r="Y1087" s="1">
        <v>0</v>
      </c>
      <c r="Z1087" s="1">
        <v>0</v>
      </c>
      <c r="AA1087" s="1">
        <v>1652.3801085199846</v>
      </c>
      <c r="AB1087" s="1"/>
      <c r="AC1087" s="1"/>
      <c r="AD1087" s="1"/>
      <c r="AE1087" s="1"/>
      <c r="AF1087" s="1">
        <v>0</v>
      </c>
      <c r="AG1087" s="1"/>
      <c r="AH1087" s="1">
        <v>1099.3778203036914</v>
      </c>
      <c r="AI1087" s="1">
        <v>0</v>
      </c>
      <c r="AJ1087" s="1">
        <v>0</v>
      </c>
      <c r="AK1087" s="1"/>
      <c r="AL1087" s="1">
        <v>2751.758056640625</v>
      </c>
      <c r="AM1087" s="1">
        <v>1652.380126953125</v>
      </c>
      <c r="AN1087" s="1">
        <v>1099.3778076171875</v>
      </c>
      <c r="AO1087" t="s">
        <v>13897</v>
      </c>
    </row>
    <row r="1088" spans="1:41" x14ac:dyDescent="0.25">
      <c r="A1088" s="1">
        <v>2016</v>
      </c>
      <c r="B1088" t="s">
        <v>885</v>
      </c>
      <c r="C1088" t="s">
        <v>7005</v>
      </c>
      <c r="D1088" t="s">
        <v>7196</v>
      </c>
      <c r="E1088" t="s">
        <v>7509</v>
      </c>
      <c r="F1088" t="s">
        <v>8810</v>
      </c>
      <c r="G1088" t="s">
        <v>10966</v>
      </c>
      <c r="H1088" t="s">
        <v>12641</v>
      </c>
      <c r="I1088" s="1">
        <v>0</v>
      </c>
      <c r="J1088" s="1"/>
      <c r="K1088" s="1"/>
      <c r="L1088" s="1"/>
      <c r="M1088" s="1"/>
      <c r="N1088" s="1"/>
      <c r="O1088" s="1">
        <v>0</v>
      </c>
      <c r="P1088" s="1"/>
      <c r="Q1088" s="1">
        <v>0</v>
      </c>
      <c r="R1088" s="1"/>
      <c r="S1088" s="1">
        <v>0</v>
      </c>
      <c r="T1088" s="1"/>
      <c r="U1088" s="1"/>
      <c r="V1088" s="1">
        <v>0</v>
      </c>
      <c r="W1088" s="1">
        <v>0</v>
      </c>
      <c r="X1088" s="1">
        <v>0</v>
      </c>
      <c r="Y1088" s="1"/>
      <c r="Z1088" s="1"/>
      <c r="AA1088" s="1">
        <v>1694.3949302262636</v>
      </c>
      <c r="AB1088" s="1"/>
      <c r="AC1088" s="1"/>
      <c r="AD1088" s="1"/>
      <c r="AE1088" s="1"/>
      <c r="AF1088" s="1">
        <v>0</v>
      </c>
      <c r="AG1088" s="1">
        <v>3686.5192553351421</v>
      </c>
      <c r="AH1088" s="1">
        <v>8248.4837954751765</v>
      </c>
      <c r="AI1088" s="1"/>
      <c r="AJ1088" s="1">
        <v>0</v>
      </c>
      <c r="AK1088" s="1"/>
      <c r="AL1088" s="1">
        <v>13629.3974609375</v>
      </c>
      <c r="AM1088" s="1">
        <v>5380.9140625</v>
      </c>
      <c r="AN1088" s="1">
        <v>8248.4833984375</v>
      </c>
      <c r="AO1088" t="s">
        <v>13898</v>
      </c>
    </row>
    <row r="1089" spans="1:41" x14ac:dyDescent="0.25">
      <c r="A1089" s="1">
        <v>2016</v>
      </c>
      <c r="B1089" t="s">
        <v>885</v>
      </c>
      <c r="C1089" t="s">
        <v>7005</v>
      </c>
      <c r="D1089" t="s">
        <v>7196</v>
      </c>
      <c r="E1089" t="s">
        <v>7509</v>
      </c>
      <c r="F1089" t="s">
        <v>8811</v>
      </c>
      <c r="G1089" t="s">
        <v>10966</v>
      </c>
      <c r="H1089" t="s">
        <v>12641</v>
      </c>
      <c r="I1089" s="1">
        <v>0</v>
      </c>
      <c r="J1089" s="1"/>
      <c r="K1089" s="1">
        <v>96.82256744150078</v>
      </c>
      <c r="L1089" s="1"/>
      <c r="M1089" s="1">
        <v>1333.5795812450458</v>
      </c>
      <c r="N1089" s="1">
        <v>2757.0226078967348</v>
      </c>
      <c r="O1089" s="1">
        <v>190.01428860394529</v>
      </c>
      <c r="P1089" s="1"/>
      <c r="Q1089" s="1">
        <v>0</v>
      </c>
      <c r="R1089" s="1">
        <v>389.11101098368596</v>
      </c>
      <c r="S1089" s="1">
        <v>242.05641860375195</v>
      </c>
      <c r="T1089" s="1"/>
      <c r="U1089" s="1"/>
      <c r="V1089" s="1">
        <v>1694.3949302262636</v>
      </c>
      <c r="W1089" s="1">
        <v>0</v>
      </c>
      <c r="X1089" s="1">
        <v>0</v>
      </c>
      <c r="Y1089" s="1">
        <v>6656.5515116031784</v>
      </c>
      <c r="Z1089" s="1"/>
      <c r="AA1089" s="1">
        <v>363.08462790562794</v>
      </c>
      <c r="AB1089" s="1"/>
      <c r="AC1089" s="1"/>
      <c r="AD1089" s="1"/>
      <c r="AE1089" s="1"/>
      <c r="AF1089" s="1">
        <v>1944.681611695145</v>
      </c>
      <c r="AG1089" s="1">
        <v>16251.667945055906</v>
      </c>
      <c r="AH1089" s="1">
        <v>1210.2820930187597</v>
      </c>
      <c r="AI1089" s="1">
        <v>236.00500813865816</v>
      </c>
      <c r="AJ1089" s="1">
        <v>0</v>
      </c>
      <c r="AK1089" s="1">
        <v>0</v>
      </c>
      <c r="AL1089" s="1">
        <v>33365.2734375</v>
      </c>
      <c r="AM1089" s="1">
        <v>30056.513671875</v>
      </c>
      <c r="AN1089" s="1">
        <v>3308.760009765625</v>
      </c>
      <c r="AO1089" t="s">
        <v>13899</v>
      </c>
    </row>
    <row r="1090" spans="1:41" x14ac:dyDescent="0.25">
      <c r="A1090" s="1">
        <v>2016</v>
      </c>
      <c r="B1090" t="s">
        <v>886</v>
      </c>
      <c r="C1090" t="s">
        <v>7005</v>
      </c>
      <c r="D1090" t="s">
        <v>7196</v>
      </c>
      <c r="E1090" t="s">
        <v>7509</v>
      </c>
      <c r="F1090" t="s">
        <v>8811</v>
      </c>
      <c r="G1090" t="s">
        <v>10966</v>
      </c>
      <c r="H1090" t="s">
        <v>12641</v>
      </c>
      <c r="I1090" s="1">
        <v>537.88523079061838</v>
      </c>
      <c r="J1090" s="1"/>
      <c r="K1090" s="1">
        <v>80.110566287964446</v>
      </c>
      <c r="L1090" s="1">
        <v>0</v>
      </c>
      <c r="M1090" s="1">
        <v>1421.3903332807406</v>
      </c>
      <c r="N1090" s="1">
        <v>5992.2703583397406</v>
      </c>
      <c r="O1090" s="1">
        <v>629.44016369114922</v>
      </c>
      <c r="P1090" s="1"/>
      <c r="Q1090" s="1">
        <v>0</v>
      </c>
      <c r="R1090" s="1">
        <v>682.80420376818449</v>
      </c>
      <c r="S1090" s="1">
        <v>601.72305219217469</v>
      </c>
      <c r="T1090" s="1"/>
      <c r="U1090" s="1"/>
      <c r="V1090" s="1">
        <v>647.75115027125537</v>
      </c>
      <c r="W1090" s="1"/>
      <c r="X1090" s="1">
        <v>0</v>
      </c>
      <c r="Y1090" s="1">
        <v>19455.423241362794</v>
      </c>
      <c r="Z1090" s="1">
        <v>1385.8592829235045</v>
      </c>
      <c r="AA1090" s="1"/>
      <c r="AB1090" s="1"/>
      <c r="AC1090" s="1">
        <v>0</v>
      </c>
      <c r="AD1090" s="1"/>
      <c r="AE1090" s="1"/>
      <c r="AF1090" s="1">
        <v>2012.7344762831904</v>
      </c>
      <c r="AG1090" s="1">
        <v>9953.165642948954</v>
      </c>
      <c r="AH1090" s="1">
        <v>291.25340810650732</v>
      </c>
      <c r="AI1090" s="1">
        <v>223.1651489450438</v>
      </c>
      <c r="AJ1090" s="1"/>
      <c r="AK1090" s="1"/>
      <c r="AL1090" s="1">
        <v>43914.9765625</v>
      </c>
      <c r="AM1090" s="1">
        <v>40667.89453125</v>
      </c>
      <c r="AN1090" s="1">
        <v>3247.08251953125</v>
      </c>
      <c r="AO1090" t="s">
        <v>13900</v>
      </c>
    </row>
    <row r="1091" spans="1:41" x14ac:dyDescent="0.25">
      <c r="A1091" s="1">
        <v>2016</v>
      </c>
      <c r="B1091" t="s">
        <v>887</v>
      </c>
      <c r="C1091" t="s">
        <v>7005</v>
      </c>
      <c r="D1091" t="s">
        <v>7196</v>
      </c>
      <c r="E1091" t="s">
        <v>7509</v>
      </c>
      <c r="F1091" t="s">
        <v>8811</v>
      </c>
      <c r="G1091" t="s">
        <v>10966</v>
      </c>
      <c r="H1091" t="s">
        <v>12641</v>
      </c>
      <c r="I1091" s="1">
        <v>295.06787652142577</v>
      </c>
      <c r="J1091" s="1"/>
      <c r="K1091" s="1">
        <v>94.421720486856259</v>
      </c>
      <c r="L1091" s="1">
        <v>0</v>
      </c>
      <c r="M1091" s="1">
        <v>1466.3398123732254</v>
      </c>
      <c r="N1091" s="1">
        <v>5295.4616119649017</v>
      </c>
      <c r="O1091" s="1">
        <v>649.1493283471367</v>
      </c>
      <c r="P1091" s="1"/>
      <c r="Q1091" s="1">
        <v>0</v>
      </c>
      <c r="R1091" s="1"/>
      <c r="S1091" s="1">
        <v>691.63910256622205</v>
      </c>
      <c r="T1091" s="1"/>
      <c r="U1091" s="1"/>
      <c r="V1091" s="1">
        <v>1699.5909687634125</v>
      </c>
      <c r="W1091" s="1">
        <v>0</v>
      </c>
      <c r="X1091" s="1"/>
      <c r="Y1091" s="1">
        <v>20064.615603456954</v>
      </c>
      <c r="Z1091" s="1">
        <v>1091.1374019461109</v>
      </c>
      <c r="AA1091" s="1">
        <v>354.08145182571099</v>
      </c>
      <c r="AB1091" s="1"/>
      <c r="AC1091" s="1"/>
      <c r="AD1091" s="1"/>
      <c r="AE1091" s="1"/>
      <c r="AF1091" s="1">
        <v>1766.5220505674181</v>
      </c>
      <c r="AG1091" s="1">
        <v>2930.3949976431791</v>
      </c>
      <c r="AH1091" s="1">
        <v>295.06787652142577</v>
      </c>
      <c r="AI1091" s="1">
        <v>230.15294368671212</v>
      </c>
      <c r="AJ1091" s="1">
        <v>0</v>
      </c>
      <c r="AK1091" s="1">
        <v>59.013575304285162</v>
      </c>
      <c r="AL1091" s="1">
        <v>36982.65234375</v>
      </c>
      <c r="AM1091" s="1">
        <v>33496.87109375</v>
      </c>
      <c r="AN1091" s="1">
        <v>3485.784423828125</v>
      </c>
      <c r="AO1091" t="s">
        <v>13901</v>
      </c>
    </row>
    <row r="1092" spans="1:41" x14ac:dyDescent="0.25">
      <c r="A1092" s="1">
        <v>2016</v>
      </c>
      <c r="B1092" t="s">
        <v>888</v>
      </c>
      <c r="C1092" t="s">
        <v>7005</v>
      </c>
      <c r="D1092" t="s">
        <v>7196</v>
      </c>
      <c r="E1092" t="s">
        <v>7509</v>
      </c>
      <c r="F1092" t="s">
        <v>8811</v>
      </c>
      <c r="G1092" t="s">
        <v>10966</v>
      </c>
      <c r="H1092" t="s">
        <v>12641</v>
      </c>
      <c r="I1092" s="1">
        <v>0</v>
      </c>
      <c r="J1092" s="1"/>
      <c r="K1092" s="1">
        <v>98.078584475976953</v>
      </c>
      <c r="L1092" s="1"/>
      <c r="M1092" s="1">
        <v>766.23894121856995</v>
      </c>
      <c r="N1092" s="1">
        <v>2442.1567534518263</v>
      </c>
      <c r="O1092" s="1">
        <v>193.09221318707964</v>
      </c>
      <c r="P1092" s="1"/>
      <c r="Q1092" s="1">
        <v>0</v>
      </c>
      <c r="R1092" s="1">
        <v>366.60032756263428</v>
      </c>
      <c r="S1092" s="1">
        <v>612.99115297485594</v>
      </c>
      <c r="T1092" s="1"/>
      <c r="U1092" s="1"/>
      <c r="V1092" s="1">
        <v>1225.9823059497119</v>
      </c>
      <c r="W1092" s="1"/>
      <c r="X1092" s="1"/>
      <c r="Y1092" s="1"/>
      <c r="Z1092" s="1"/>
      <c r="AA1092" s="1">
        <v>367.7946917849136</v>
      </c>
      <c r="AB1092" s="1"/>
      <c r="AC1092" s="1"/>
      <c r="AD1092" s="1">
        <v>0</v>
      </c>
      <c r="AE1092" s="1"/>
      <c r="AF1092" s="1">
        <v>2206.7681507094812</v>
      </c>
      <c r="AG1092" s="1">
        <v>15742.860443621572</v>
      </c>
      <c r="AH1092" s="1">
        <v>1225.9823059497119</v>
      </c>
      <c r="AI1092" s="1">
        <v>239.06654966019383</v>
      </c>
      <c r="AJ1092" s="1"/>
      <c r="AK1092" s="1"/>
      <c r="AL1092" s="1">
        <v>25487.61328125</v>
      </c>
      <c r="AM1092" s="1">
        <v>22352.162109375</v>
      </c>
      <c r="AN1092" s="1">
        <v>3135.449951171875</v>
      </c>
      <c r="AO1092" t="s">
        <v>13902</v>
      </c>
    </row>
    <row r="1093" spans="1:41" x14ac:dyDescent="0.25">
      <c r="A1093" s="1">
        <v>2016</v>
      </c>
      <c r="B1093" t="s">
        <v>888</v>
      </c>
      <c r="C1093" t="s">
        <v>7005</v>
      </c>
      <c r="D1093" t="s">
        <v>7196</v>
      </c>
      <c r="E1093" t="s">
        <v>7509</v>
      </c>
      <c r="F1093" t="s">
        <v>8812</v>
      </c>
      <c r="G1093" t="s">
        <v>10966</v>
      </c>
      <c r="H1093" t="s">
        <v>12641</v>
      </c>
      <c r="I1093" s="1"/>
      <c r="J1093" s="1"/>
      <c r="K1093" s="1"/>
      <c r="L1093" s="1"/>
      <c r="M1093" s="1"/>
      <c r="N1093" s="1">
        <v>0</v>
      </c>
      <c r="O1093" s="1"/>
      <c r="P1093" s="1"/>
      <c r="Q1093" s="1">
        <v>0</v>
      </c>
      <c r="R1093" s="1">
        <v>0</v>
      </c>
      <c r="S1093" s="1">
        <v>0</v>
      </c>
      <c r="T1093" s="1"/>
      <c r="U1093" s="1"/>
      <c r="V1093" s="1">
        <v>0</v>
      </c>
      <c r="W1093" s="1"/>
      <c r="X1093" s="1"/>
      <c r="Y1093" s="1"/>
      <c r="Z1093" s="1"/>
      <c r="AA1093" s="1">
        <v>0</v>
      </c>
      <c r="AB1093" s="1"/>
      <c r="AC1093" s="1"/>
      <c r="AD1093" s="1"/>
      <c r="AE1093" s="1"/>
      <c r="AF1093" s="1"/>
      <c r="AG1093" s="1">
        <v>2342.5319674108828</v>
      </c>
      <c r="AH1093" s="1"/>
      <c r="AI1093" s="1"/>
      <c r="AJ1093" s="1"/>
      <c r="AK1093" s="1"/>
      <c r="AL1093" s="1">
        <v>2342.531982421875</v>
      </c>
      <c r="AM1093" s="1">
        <v>2342.531982421875</v>
      </c>
      <c r="AN1093" s="1">
        <v>0</v>
      </c>
      <c r="AO1093" t="s">
        <v>13903</v>
      </c>
    </row>
    <row r="1094" spans="1:41" x14ac:dyDescent="0.25">
      <c r="A1094" s="1">
        <v>2016</v>
      </c>
      <c r="B1094" t="s">
        <v>889</v>
      </c>
      <c r="C1094" t="s">
        <v>7005</v>
      </c>
      <c r="D1094" t="s">
        <v>7196</v>
      </c>
      <c r="E1094" t="s">
        <v>7509</v>
      </c>
      <c r="F1094" t="s">
        <v>8812</v>
      </c>
      <c r="G1094" t="s">
        <v>10966</v>
      </c>
      <c r="H1094" t="s">
        <v>12641</v>
      </c>
      <c r="I1094" s="1">
        <v>0</v>
      </c>
      <c r="J1094" s="1"/>
      <c r="K1094" s="1"/>
      <c r="L1094" s="1"/>
      <c r="M1094" s="1"/>
      <c r="N1094" s="1">
        <v>0</v>
      </c>
      <c r="O1094" s="1">
        <v>0</v>
      </c>
      <c r="P1094" s="1"/>
      <c r="Q1094" s="1">
        <v>0</v>
      </c>
      <c r="R1094" s="1"/>
      <c r="S1094" s="1">
        <v>0</v>
      </c>
      <c r="T1094" s="1"/>
      <c r="U1094" s="1"/>
      <c r="V1094" s="1">
        <v>0</v>
      </c>
      <c r="W1094" s="1"/>
      <c r="X1094" s="1">
        <v>59.510706385345017</v>
      </c>
      <c r="Y1094" s="1">
        <v>0</v>
      </c>
      <c r="Z1094" s="1"/>
      <c r="AA1094" s="1"/>
      <c r="AB1094" s="1"/>
      <c r="AC1094" s="1">
        <v>0</v>
      </c>
      <c r="AD1094" s="1"/>
      <c r="AE1094" s="1"/>
      <c r="AF1094" s="1">
        <v>586.42634123806522</v>
      </c>
      <c r="AG1094" s="1">
        <v>0</v>
      </c>
      <c r="AH1094" s="1"/>
      <c r="AI1094" s="1">
        <v>0</v>
      </c>
      <c r="AJ1094" s="1"/>
      <c r="AK1094" s="1"/>
      <c r="AL1094" s="1">
        <v>645.93707275390625</v>
      </c>
      <c r="AM1094" s="1">
        <v>586.42633056640625</v>
      </c>
      <c r="AN1094" s="1">
        <v>59.510707855224609</v>
      </c>
      <c r="AO1094" t="s">
        <v>13904</v>
      </c>
    </row>
    <row r="1095" spans="1:41" x14ac:dyDescent="0.25">
      <c r="A1095" s="1">
        <v>2016</v>
      </c>
      <c r="B1095" t="s">
        <v>890</v>
      </c>
      <c r="C1095" t="s">
        <v>7005</v>
      </c>
      <c r="D1095" t="s">
        <v>7196</v>
      </c>
      <c r="E1095" t="s">
        <v>7509</v>
      </c>
      <c r="F1095" t="s">
        <v>8812</v>
      </c>
      <c r="G1095" t="s">
        <v>10966</v>
      </c>
      <c r="H1095" t="s">
        <v>12641</v>
      </c>
      <c r="I1095" s="1">
        <v>0</v>
      </c>
      <c r="J1095" s="1"/>
      <c r="K1095" s="1"/>
      <c r="L1095" s="1"/>
      <c r="M1095" s="1"/>
      <c r="N1095" s="1"/>
      <c r="O1095" s="1">
        <v>0</v>
      </c>
      <c r="P1095" s="1"/>
      <c r="Q1095" s="1">
        <v>0</v>
      </c>
      <c r="R1095" s="1"/>
      <c r="S1095" s="1">
        <v>0</v>
      </c>
      <c r="T1095" s="1"/>
      <c r="U1095" s="1"/>
      <c r="V1095" s="1">
        <v>0</v>
      </c>
      <c r="W1095" s="1">
        <v>0</v>
      </c>
      <c r="X1095" s="1">
        <v>64.19941362418011</v>
      </c>
      <c r="Y1095" s="1"/>
      <c r="Z1095" s="1"/>
      <c r="AA1095" s="1">
        <v>0</v>
      </c>
      <c r="AB1095" s="1"/>
      <c r="AC1095" s="1"/>
      <c r="AD1095" s="1"/>
      <c r="AE1095" s="1"/>
      <c r="AF1095" s="1">
        <v>648.2272038983815</v>
      </c>
      <c r="AG1095" s="1">
        <v>2289.8537199914936</v>
      </c>
      <c r="AH1095" s="1">
        <v>0</v>
      </c>
      <c r="AI1095" s="1"/>
      <c r="AJ1095" s="1">
        <v>0</v>
      </c>
      <c r="AK1095" s="1"/>
      <c r="AL1095" s="1">
        <v>3002.2802734375</v>
      </c>
      <c r="AM1095" s="1">
        <v>2938.0810546875</v>
      </c>
      <c r="AN1095" s="1">
        <v>64.199417114257813</v>
      </c>
      <c r="AO1095" t="s">
        <v>13905</v>
      </c>
    </row>
    <row r="1096" spans="1:41" x14ac:dyDescent="0.25">
      <c r="A1096" s="1">
        <v>2016</v>
      </c>
      <c r="B1096" t="s">
        <v>891</v>
      </c>
      <c r="C1096" t="s">
        <v>7005</v>
      </c>
      <c r="D1096" t="s">
        <v>7196</v>
      </c>
      <c r="E1096" t="s">
        <v>7509</v>
      </c>
      <c r="F1096" t="s">
        <v>8812</v>
      </c>
      <c r="G1096" t="s">
        <v>10966</v>
      </c>
      <c r="H1096" t="s">
        <v>12641</v>
      </c>
      <c r="I1096" s="1">
        <v>0</v>
      </c>
      <c r="J1096" s="1"/>
      <c r="K1096" s="1"/>
      <c r="L1096" s="1"/>
      <c r="M1096" s="1"/>
      <c r="N1096" s="1">
        <v>0</v>
      </c>
      <c r="O1096" s="1"/>
      <c r="P1096" s="1"/>
      <c r="Q1096" s="1">
        <v>0</v>
      </c>
      <c r="R1096" s="1"/>
      <c r="S1096" s="1">
        <v>0</v>
      </c>
      <c r="T1096" s="1"/>
      <c r="U1096" s="1"/>
      <c r="V1096" s="1">
        <v>0</v>
      </c>
      <c r="W1096" s="1">
        <v>0</v>
      </c>
      <c r="X1096" s="1">
        <v>61.374118316456567</v>
      </c>
      <c r="Y1096" s="1">
        <v>0</v>
      </c>
      <c r="Z1096" s="1">
        <v>0</v>
      </c>
      <c r="AA1096" s="1"/>
      <c r="AB1096" s="1"/>
      <c r="AC1096" s="1"/>
      <c r="AD1096" s="1"/>
      <c r="AE1096" s="1"/>
      <c r="AF1096" s="1">
        <v>575.14671413822896</v>
      </c>
      <c r="AG1096" s="1"/>
      <c r="AH1096" s="1">
        <v>0</v>
      </c>
      <c r="AI1096" s="1">
        <v>0</v>
      </c>
      <c r="AJ1096" s="1">
        <v>0</v>
      </c>
      <c r="AK1096" s="1"/>
      <c r="AL1096" s="1">
        <v>636.52081298828125</v>
      </c>
      <c r="AM1096" s="1">
        <v>575.146728515625</v>
      </c>
      <c r="AN1096" s="1">
        <v>61.374118804931641</v>
      </c>
      <c r="AO1096" t="s">
        <v>13906</v>
      </c>
    </row>
    <row r="1097" spans="1:41" x14ac:dyDescent="0.25">
      <c r="A1097" s="1">
        <v>2016</v>
      </c>
      <c r="B1097" t="s">
        <v>891</v>
      </c>
      <c r="C1097" t="s">
        <v>7005</v>
      </c>
      <c r="D1097" t="s">
        <v>7196</v>
      </c>
      <c r="E1097" t="s">
        <v>7510</v>
      </c>
      <c r="F1097" t="s">
        <v>8813</v>
      </c>
      <c r="G1097" t="s">
        <v>10966</v>
      </c>
      <c r="H1097" t="s">
        <v>12641</v>
      </c>
      <c r="I1097" s="1">
        <v>16130.770673673305</v>
      </c>
      <c r="J1097" s="1">
        <v>45204.659947444423</v>
      </c>
      <c r="K1097" s="1">
        <v>1351.4108744681303</v>
      </c>
      <c r="L1097" s="1">
        <v>3305.8583568401646</v>
      </c>
      <c r="M1097" s="1">
        <v>18306.856487408844</v>
      </c>
      <c r="N1097" s="1">
        <v>21274.116369628202</v>
      </c>
      <c r="O1097" s="1">
        <v>12146.848622395397</v>
      </c>
      <c r="P1097" s="1">
        <v>11623.375833611888</v>
      </c>
      <c r="Q1097" s="1">
        <v>6450.3797039795209</v>
      </c>
      <c r="R1097" s="1">
        <v>10182.903682332564</v>
      </c>
      <c r="S1097" s="1">
        <v>24304.696241436232</v>
      </c>
      <c r="T1097" s="1">
        <v>11812.157232905718</v>
      </c>
      <c r="U1097" s="1">
        <v>992.60833661807635</v>
      </c>
      <c r="V1097" s="1">
        <v>11652.820579584148</v>
      </c>
      <c r="W1097" s="1">
        <v>8854.3968386549459</v>
      </c>
      <c r="X1097" s="1">
        <v>14136.786943689949</v>
      </c>
      <c r="Y1097" s="1">
        <v>112010.40265407783</v>
      </c>
      <c r="Z1097" s="1">
        <v>15362.959798783077</v>
      </c>
      <c r="AA1097" s="1">
        <v>127653.02700473546</v>
      </c>
      <c r="AB1097" s="1">
        <v>9733.6991106887945</v>
      </c>
      <c r="AC1097" s="1">
        <v>14645.38422987062</v>
      </c>
      <c r="AD1097" s="1">
        <v>36719.149088710743</v>
      </c>
      <c r="AE1097" s="1">
        <v>18866.308870102144</v>
      </c>
      <c r="AF1097" s="1">
        <v>50322.256343983572</v>
      </c>
      <c r="AG1097" s="1">
        <v>232214.75821306717</v>
      </c>
      <c r="AH1097" s="1">
        <v>42431.543446579613</v>
      </c>
      <c r="AI1097" s="1">
        <v>23523.991387794151</v>
      </c>
      <c r="AJ1097" s="1">
        <v>35797.547633005772</v>
      </c>
      <c r="AK1097" s="1">
        <v>3621.4270621227633</v>
      </c>
      <c r="AL1097" s="1">
        <v>940633.125</v>
      </c>
      <c r="AM1097" s="1">
        <v>733690.125</v>
      </c>
      <c r="AN1097" s="1">
        <v>206942.953125</v>
      </c>
      <c r="AO1097" t="s">
        <v>13907</v>
      </c>
    </row>
    <row r="1098" spans="1:41" x14ac:dyDescent="0.25">
      <c r="A1098" s="1">
        <v>2016</v>
      </c>
      <c r="B1098" t="s">
        <v>892</v>
      </c>
      <c r="C1098" t="s">
        <v>7005</v>
      </c>
      <c r="D1098" t="s">
        <v>7196</v>
      </c>
      <c r="E1098" t="s">
        <v>7510</v>
      </c>
      <c r="F1098" t="s">
        <v>8813</v>
      </c>
      <c r="G1098" t="s">
        <v>10966</v>
      </c>
      <c r="H1098" t="s">
        <v>12641</v>
      </c>
      <c r="I1098" s="1">
        <v>13101.303656928074</v>
      </c>
      <c r="J1098" s="1">
        <v>36304.851656780826</v>
      </c>
      <c r="K1098" s="1">
        <v>1416.030048831949</v>
      </c>
      <c r="L1098" s="1">
        <v>3530.392865335722</v>
      </c>
      <c r="M1098" s="1">
        <v>30165.135260853749</v>
      </c>
      <c r="N1098" s="1">
        <v>18572.020773791472</v>
      </c>
      <c r="O1098" s="1">
        <v>12531.260791116238</v>
      </c>
      <c r="P1098" s="1">
        <v>10087.550202106151</v>
      </c>
      <c r="Q1098" s="1">
        <v>6184.5381065360007</v>
      </c>
      <c r="R1098" s="1">
        <v>11405.739626525778</v>
      </c>
      <c r="S1098" s="1">
        <v>24619.440500339388</v>
      </c>
      <c r="T1098" s="1">
        <v>11703.427839491407</v>
      </c>
      <c r="U1098" s="1">
        <v>1077.1510627866962</v>
      </c>
      <c r="V1098" s="1">
        <v>11812.353227863096</v>
      </c>
      <c r="W1098" s="1">
        <v>6593.0117017196935</v>
      </c>
      <c r="X1098" s="1">
        <v>16072.546195289129</v>
      </c>
      <c r="Y1098" s="1">
        <v>127757.39134577676</v>
      </c>
      <c r="Z1098" s="1">
        <v>15768.76538994142</v>
      </c>
      <c r="AA1098" s="1">
        <v>130568.79927737801</v>
      </c>
      <c r="AB1098" s="1">
        <v>9965.4627539164685</v>
      </c>
      <c r="AC1098" s="1">
        <v>16606.643682938306</v>
      </c>
      <c r="AD1098" s="1">
        <v>23784.137336176576</v>
      </c>
      <c r="AE1098" s="1">
        <v>19851.531002530908</v>
      </c>
      <c r="AF1098" s="1">
        <v>44246.141685318835</v>
      </c>
      <c r="AG1098" s="1">
        <v>208943.10053875868</v>
      </c>
      <c r="AH1098" s="1">
        <v>61009.695232501603</v>
      </c>
      <c r="AI1098" s="1">
        <v>10381.799793914921</v>
      </c>
      <c r="AJ1098" s="1">
        <v>44302.061888064745</v>
      </c>
      <c r="AK1098" s="1">
        <v>2973.9100000940689</v>
      </c>
      <c r="AL1098" s="1">
        <v>931336.25</v>
      </c>
      <c r="AM1098" s="1">
        <v>720120.375</v>
      </c>
      <c r="AN1098" s="1">
        <v>211215.84375</v>
      </c>
      <c r="AO1098" t="s">
        <v>13908</v>
      </c>
    </row>
    <row r="1099" spans="1:41" x14ac:dyDescent="0.25">
      <c r="A1099" s="1">
        <v>2016</v>
      </c>
      <c r="B1099" t="s">
        <v>893</v>
      </c>
      <c r="C1099" t="s">
        <v>7005</v>
      </c>
      <c r="D1099" t="s">
        <v>7196</v>
      </c>
      <c r="E1099" t="s">
        <v>7510</v>
      </c>
      <c r="F1099" t="s">
        <v>8813</v>
      </c>
      <c r="G1099" t="s">
        <v>10966</v>
      </c>
      <c r="H1099" t="s">
        <v>12641</v>
      </c>
      <c r="I1099" s="1">
        <v>13222.219169667644</v>
      </c>
      <c r="J1099" s="1">
        <v>37776.192793228474</v>
      </c>
      <c r="K1099" s="1">
        <v>1152.4233675927292</v>
      </c>
      <c r="L1099" s="1">
        <v>3353.0616067724623</v>
      </c>
      <c r="M1099" s="1">
        <v>15492.738400286509</v>
      </c>
      <c r="N1099" s="1">
        <v>20561.572076637629</v>
      </c>
      <c r="O1099" s="1">
        <v>11413.135159362128</v>
      </c>
      <c r="P1099" s="1">
        <v>10380.392184476212</v>
      </c>
      <c r="Q1099" s="1">
        <v>2692.8701350185424</v>
      </c>
      <c r="R1099" s="1">
        <v>10880.226493462755</v>
      </c>
      <c r="S1099" s="1">
        <v>23023.947705735591</v>
      </c>
      <c r="T1099" s="1">
        <v>13963.93846476722</v>
      </c>
      <c r="U1099" s="1">
        <v>1145.7999246258976</v>
      </c>
      <c r="V1099" s="1">
        <v>9796.8246068441476</v>
      </c>
      <c r="W1099" s="1">
        <v>6095.5840251819673</v>
      </c>
      <c r="X1099" s="1">
        <v>16519.144306406961</v>
      </c>
      <c r="Y1099" s="1">
        <v>101006.23022258487</v>
      </c>
      <c r="Z1099" s="1">
        <v>12604.324087468989</v>
      </c>
      <c r="AA1099" s="1">
        <v>124070.17545001877</v>
      </c>
      <c r="AB1099" s="1">
        <v>2715.5508076786118</v>
      </c>
      <c r="AC1099" s="1">
        <v>16806.506997616227</v>
      </c>
      <c r="AD1099" s="1">
        <v>24191.482083134924</v>
      </c>
      <c r="AE1099" s="1">
        <v>26470.44770034825</v>
      </c>
      <c r="AF1099" s="1">
        <v>43057.442591329462</v>
      </c>
      <c r="AG1099" s="1">
        <v>174323.73198738703</v>
      </c>
      <c r="AH1099" s="1">
        <v>42296.983768557882</v>
      </c>
      <c r="AI1099" s="1">
        <v>5805.0262186718855</v>
      </c>
      <c r="AJ1099" s="1">
        <v>41320.023816190347</v>
      </c>
      <c r="AK1099" s="1">
        <v>2475.2582757124683</v>
      </c>
      <c r="AL1099" s="1">
        <v>814613.1875</v>
      </c>
      <c r="AM1099" s="1">
        <v>649468</v>
      </c>
      <c r="AN1099" s="1">
        <v>165145.21875</v>
      </c>
      <c r="AO1099" t="s">
        <v>13909</v>
      </c>
    </row>
    <row r="1100" spans="1:41" x14ac:dyDescent="0.25">
      <c r="A1100" s="1">
        <v>2016</v>
      </c>
      <c r="B1100" t="s">
        <v>894</v>
      </c>
      <c r="C1100" t="s">
        <v>7005</v>
      </c>
      <c r="D1100" t="s">
        <v>7196</v>
      </c>
      <c r="E1100" t="s">
        <v>7510</v>
      </c>
      <c r="F1100" t="s">
        <v>8813</v>
      </c>
      <c r="G1100" t="s">
        <v>10966</v>
      </c>
      <c r="H1100" t="s">
        <v>12641</v>
      </c>
      <c r="I1100" s="1">
        <v>11991.40733664702</v>
      </c>
      <c r="J1100" s="1">
        <v>32004.743450372422</v>
      </c>
      <c r="K1100" s="1">
        <v>1388.201670104298</v>
      </c>
      <c r="L1100" s="1">
        <v>2459.740004912208</v>
      </c>
      <c r="M1100" s="1">
        <v>15757.425076994321</v>
      </c>
      <c r="N1100" s="1">
        <v>21025.590340606897</v>
      </c>
      <c r="O1100" s="1">
        <v>11898.707967085233</v>
      </c>
      <c r="P1100" s="1">
        <v>8946.6141439505027</v>
      </c>
      <c r="Q1100" s="1">
        <v>7191.8138535986391</v>
      </c>
      <c r="R1100" s="1">
        <v>8949.220485111282</v>
      </c>
      <c r="S1100" s="1">
        <v>22674.55419285184</v>
      </c>
      <c r="T1100" s="1">
        <v>10998.741161771562</v>
      </c>
      <c r="U1100" s="1">
        <v>715.27291328539684</v>
      </c>
      <c r="V1100" s="1">
        <v>8426.4871368326021</v>
      </c>
      <c r="W1100" s="1">
        <v>9280.8091044606808</v>
      </c>
      <c r="X1100" s="1">
        <v>10679.109283663907</v>
      </c>
      <c r="Y1100" s="1">
        <v>108609.59582475589</v>
      </c>
      <c r="Z1100" s="1">
        <v>14765.162413048745</v>
      </c>
      <c r="AA1100" s="1">
        <v>128017.90504206935</v>
      </c>
      <c r="AB1100" s="1">
        <v>0</v>
      </c>
      <c r="AC1100" s="1">
        <v>14200.728005744688</v>
      </c>
      <c r="AD1100" s="1">
        <v>28322.114643970177</v>
      </c>
      <c r="AE1100" s="1">
        <v>17681.546416415011</v>
      </c>
      <c r="AF1100" s="1">
        <v>45109.050493310991</v>
      </c>
      <c r="AG1100" s="1">
        <v>176840.64177069772</v>
      </c>
      <c r="AH1100" s="1">
        <v>40790.941976180788</v>
      </c>
      <c r="AI1100" s="1">
        <v>22809.767095505991</v>
      </c>
      <c r="AJ1100" s="1">
        <v>32128.795266496141</v>
      </c>
      <c r="AK1100" s="1">
        <v>3511.131676735356</v>
      </c>
      <c r="AL1100" s="1">
        <v>817175.75</v>
      </c>
      <c r="AM1100" s="1">
        <v>639064.3125</v>
      </c>
      <c r="AN1100" s="1">
        <v>178111.5</v>
      </c>
      <c r="AO1100" t="s">
        <v>13910</v>
      </c>
    </row>
    <row r="1101" spans="1:41" x14ac:dyDescent="0.25">
      <c r="A1101" s="1">
        <v>2016</v>
      </c>
      <c r="B1101" t="s">
        <v>895</v>
      </c>
      <c r="C1101" t="s">
        <v>7005</v>
      </c>
      <c r="D1101" t="s">
        <v>7196</v>
      </c>
      <c r="E1101" t="s">
        <v>7510</v>
      </c>
      <c r="F1101" t="s">
        <v>8813</v>
      </c>
      <c r="G1101" t="s">
        <v>10967</v>
      </c>
      <c r="H1101" t="s">
        <v>12641</v>
      </c>
      <c r="I1101" s="1">
        <v>11432.1</v>
      </c>
      <c r="J1101" s="1">
        <v>31490.885999999999</v>
      </c>
      <c r="K1101" s="1">
        <v>997</v>
      </c>
      <c r="L1101" s="1">
        <v>2902.4038799999998</v>
      </c>
      <c r="M1101" s="1">
        <v>13268.85</v>
      </c>
      <c r="N1101" s="1">
        <v>17844.884533300781</v>
      </c>
      <c r="O1101" s="1">
        <v>10025.184046562499</v>
      </c>
      <c r="P1101" s="1">
        <v>8848.0149999999994</v>
      </c>
      <c r="Q1101" s="1">
        <v>2307.6428999999998</v>
      </c>
      <c r="R1101" s="1">
        <v>9266.9495371720022</v>
      </c>
      <c r="S1101" s="1">
        <v>19731</v>
      </c>
      <c r="T1101" s="1">
        <v>11966.61875</v>
      </c>
      <c r="U1101" s="1">
        <v>890</v>
      </c>
      <c r="V1101" s="1">
        <v>8395.5443749999995</v>
      </c>
      <c r="W1101" s="1">
        <v>5152.5830400000004</v>
      </c>
      <c r="X1101" s="1">
        <v>14722.1098905</v>
      </c>
      <c r="Y1101" s="1">
        <v>88267</v>
      </c>
      <c r="Z1101" s="1">
        <v>10801.465344</v>
      </c>
      <c r="AA1101" s="1">
        <v>108096.7492295699</v>
      </c>
      <c r="AB1101" s="1">
        <v>1800</v>
      </c>
      <c r="AC1101" s="1">
        <v>14762.670889999999</v>
      </c>
      <c r="AD1101" s="1">
        <v>20767.0270116057</v>
      </c>
      <c r="AE1101" s="1">
        <v>22712.652328108488</v>
      </c>
      <c r="AF1101" s="1">
        <v>37270.686168</v>
      </c>
      <c r="AG1101" s="1">
        <v>149958.22949743539</v>
      </c>
      <c r="AH1101" s="1">
        <v>36829.267399547287</v>
      </c>
      <c r="AI1101" s="1">
        <v>4926.2939999999999</v>
      </c>
      <c r="AJ1101" s="1">
        <v>36030.169975929653</v>
      </c>
      <c r="AK1101" s="1">
        <v>2181</v>
      </c>
      <c r="AL1101" s="1">
        <v>703645</v>
      </c>
      <c r="AM1101" s="1">
        <v>561278.0625</v>
      </c>
      <c r="AN1101" s="1">
        <v>142366.9375</v>
      </c>
      <c r="AO1101" t="s">
        <v>13911</v>
      </c>
    </row>
    <row r="1102" spans="1:41" x14ac:dyDescent="0.25">
      <c r="A1102" s="1">
        <v>2016</v>
      </c>
      <c r="B1102" t="s">
        <v>896</v>
      </c>
      <c r="C1102" t="s">
        <v>7005</v>
      </c>
      <c r="D1102" t="s">
        <v>7196</v>
      </c>
      <c r="E1102" t="s">
        <v>7510</v>
      </c>
      <c r="F1102" t="s">
        <v>8813</v>
      </c>
      <c r="G1102" t="s">
        <v>10967</v>
      </c>
      <c r="H1102" t="s">
        <v>12641</v>
      </c>
      <c r="I1102" s="1">
        <v>10478</v>
      </c>
      <c r="J1102" s="1">
        <v>27965.5</v>
      </c>
      <c r="K1102" s="1">
        <v>1178.3149000000001</v>
      </c>
      <c r="L1102" s="1">
        <v>2149.3020000000001</v>
      </c>
      <c r="M1102" s="1">
        <v>13770</v>
      </c>
      <c r="N1102" s="1">
        <v>18372</v>
      </c>
      <c r="O1102" s="1">
        <v>10397</v>
      </c>
      <c r="P1102" s="1">
        <v>10662.344800000001</v>
      </c>
      <c r="Q1102" s="1">
        <v>6345.3445300000003</v>
      </c>
      <c r="R1102" s="1">
        <v>7819.7604009685419</v>
      </c>
      <c r="S1102" s="1">
        <v>19812.851999999999</v>
      </c>
      <c r="T1102" s="1">
        <v>9610.6158899999991</v>
      </c>
      <c r="U1102" s="1">
        <v>625</v>
      </c>
      <c r="V1102" s="1">
        <v>7362</v>
      </c>
      <c r="W1102" s="1">
        <v>8109.5</v>
      </c>
      <c r="X1102" s="1">
        <v>9331</v>
      </c>
      <c r="Y1102" s="1">
        <v>94902.233999999997</v>
      </c>
      <c r="Z1102" s="1">
        <v>12901.685967343999</v>
      </c>
      <c r="AA1102" s="1">
        <v>111861.0661261942</v>
      </c>
      <c r="AB1102" s="1">
        <v>0</v>
      </c>
      <c r="AC1102" s="1">
        <v>12408.487499999999</v>
      </c>
      <c r="AD1102" s="1">
        <v>24747.647120000001</v>
      </c>
      <c r="AE1102" s="1">
        <v>15450</v>
      </c>
      <c r="AF1102" s="1">
        <v>39415.943249999997</v>
      </c>
      <c r="AG1102" s="1">
        <v>154522</v>
      </c>
      <c r="AH1102" s="1">
        <v>35642.813060000008</v>
      </c>
      <c r="AI1102" s="1">
        <v>19931</v>
      </c>
      <c r="AJ1102" s="1">
        <v>28073.895527968751</v>
      </c>
      <c r="AK1102" s="1">
        <v>3068</v>
      </c>
      <c r="AL1102" s="1">
        <v>716913.3125</v>
      </c>
      <c r="AM1102" s="1">
        <v>561314.5625</v>
      </c>
      <c r="AN1102" s="1">
        <v>155598.75</v>
      </c>
      <c r="AO1102" t="s">
        <v>13912</v>
      </c>
    </row>
    <row r="1103" spans="1:41" x14ac:dyDescent="0.25">
      <c r="A1103" s="1">
        <v>2016</v>
      </c>
      <c r="B1103" t="s">
        <v>897</v>
      </c>
      <c r="C1103" t="s">
        <v>7005</v>
      </c>
      <c r="D1103" t="s">
        <v>7196</v>
      </c>
      <c r="E1103" t="s">
        <v>7510</v>
      </c>
      <c r="F1103" t="s">
        <v>8813</v>
      </c>
      <c r="G1103" t="s">
        <v>10967</v>
      </c>
      <c r="H1103" t="s">
        <v>12641</v>
      </c>
      <c r="I1103" s="1">
        <v>13940.34</v>
      </c>
      <c r="J1103" s="1">
        <v>39028.936565374999</v>
      </c>
      <c r="K1103" s="1">
        <v>1178.3149000000001</v>
      </c>
      <c r="L1103" s="1">
        <v>2890</v>
      </c>
      <c r="M1103" s="1">
        <v>15513.791299610069</v>
      </c>
      <c r="N1103" s="1">
        <v>18385.260158475001</v>
      </c>
      <c r="O1103" s="1">
        <v>10449.03256812381</v>
      </c>
      <c r="P1103" s="1">
        <v>9848.5184016000003</v>
      </c>
      <c r="Q1103" s="1">
        <v>5465.1659984335311</v>
      </c>
      <c r="R1103" s="1">
        <v>8807.5537675565884</v>
      </c>
      <c r="S1103" s="1">
        <v>20740.462087</v>
      </c>
      <c r="T1103" s="1">
        <v>10008</v>
      </c>
      <c r="U1103" s="1">
        <v>849.41</v>
      </c>
      <c r="V1103" s="1">
        <v>9873</v>
      </c>
      <c r="W1103" s="1">
        <v>7502</v>
      </c>
      <c r="X1103" s="1">
        <v>11977.572</v>
      </c>
      <c r="Y1103" s="1">
        <v>94902.233999999997</v>
      </c>
      <c r="Z1103" s="1">
        <v>13016.4625</v>
      </c>
      <c r="AA1103" s="1">
        <v>110646.8839968254</v>
      </c>
      <c r="AB1103" s="1">
        <v>1602</v>
      </c>
      <c r="AC1103" s="1">
        <v>12408.487499999999</v>
      </c>
      <c r="AD1103" s="1">
        <v>31110.764683701898</v>
      </c>
      <c r="AE1103" s="1">
        <v>16318.487343824439</v>
      </c>
      <c r="AF1103" s="1">
        <v>43992</v>
      </c>
      <c r="AG1103" s="1">
        <v>202512.37538154639</v>
      </c>
      <c r="AH1103" s="1">
        <v>36759.553162488388</v>
      </c>
      <c r="AI1103" s="1">
        <v>19931</v>
      </c>
      <c r="AJ1103" s="1">
        <v>30856.635647716459</v>
      </c>
      <c r="AK1103" s="1">
        <v>3068.3</v>
      </c>
      <c r="AL1103" s="1">
        <v>803582.5625</v>
      </c>
      <c r="AM1103" s="1">
        <v>633741.75</v>
      </c>
      <c r="AN1103" s="1">
        <v>169840.78125</v>
      </c>
      <c r="AO1103" t="s">
        <v>13913</v>
      </c>
    </row>
    <row r="1104" spans="1:41" x14ac:dyDescent="0.25">
      <c r="A1104" s="1">
        <v>2016</v>
      </c>
      <c r="B1104" t="s">
        <v>898</v>
      </c>
      <c r="C1104" t="s">
        <v>7005</v>
      </c>
      <c r="D1104" t="s">
        <v>7196</v>
      </c>
      <c r="E1104" t="s">
        <v>7510</v>
      </c>
      <c r="F1104" t="s">
        <v>8813</v>
      </c>
      <c r="G1104" t="s">
        <v>10967</v>
      </c>
      <c r="H1104" t="s">
        <v>12641</v>
      </c>
      <c r="I1104" s="1">
        <v>11041.5</v>
      </c>
      <c r="J1104" s="1">
        <v>31817.279999999999</v>
      </c>
      <c r="K1104" s="1">
        <v>1219.336139</v>
      </c>
      <c r="L1104" s="1">
        <v>3022.0120000000002</v>
      </c>
      <c r="M1104" s="1">
        <v>25914.360641243591</v>
      </c>
      <c r="N1104" s="1">
        <v>15933.4735872</v>
      </c>
      <c r="O1104" s="1">
        <v>10870</v>
      </c>
      <c r="P1104" s="1">
        <v>8581</v>
      </c>
      <c r="Q1104" s="1">
        <v>5537.6426456735999</v>
      </c>
      <c r="R1104" s="1">
        <v>9822.6013259527426</v>
      </c>
      <c r="S1104" s="1">
        <v>22044.275791080589</v>
      </c>
      <c r="T1104" s="1">
        <v>10018.120000000001</v>
      </c>
      <c r="U1104" s="1">
        <v>916.87799999999993</v>
      </c>
      <c r="V1104" s="1">
        <v>10155</v>
      </c>
      <c r="W1104" s="1">
        <v>5556.45</v>
      </c>
      <c r="X1104" s="1">
        <v>14088.107</v>
      </c>
      <c r="Y1104" s="1">
        <v>110152</v>
      </c>
      <c r="Z1104" s="1">
        <v>14123.436</v>
      </c>
      <c r="AA1104" s="1">
        <v>112559.6912431721</v>
      </c>
      <c r="AB1104" s="1">
        <v>1552</v>
      </c>
      <c r="AC1104" s="1">
        <v>14387.6</v>
      </c>
      <c r="AD1104" s="1">
        <v>21296.344356610261</v>
      </c>
      <c r="AE1104" s="1">
        <v>16730.448</v>
      </c>
      <c r="AF1104" s="1">
        <v>37913.289166681643</v>
      </c>
      <c r="AG1104" s="1">
        <v>180943</v>
      </c>
      <c r="AH1104" s="1">
        <v>54128.026840441853</v>
      </c>
      <c r="AI1104" s="1">
        <v>8749.5600000000013</v>
      </c>
      <c r="AJ1104" s="1">
        <v>39305.158535790637</v>
      </c>
      <c r="AK1104" s="1">
        <v>2567.7781799999998</v>
      </c>
      <c r="AL1104" s="1">
        <v>800946.375</v>
      </c>
      <c r="AM1104" s="1">
        <v>622942</v>
      </c>
      <c r="AN1104" s="1">
        <v>178004.375</v>
      </c>
      <c r="AO1104" t="s">
        <v>13914</v>
      </c>
    </row>
    <row r="1105" spans="1:41" x14ac:dyDescent="0.25">
      <c r="A1105" s="1">
        <v>2016</v>
      </c>
      <c r="B1105" t="s">
        <v>899</v>
      </c>
      <c r="C1105" t="s">
        <v>7005</v>
      </c>
      <c r="D1105" t="s">
        <v>7196</v>
      </c>
      <c r="E1105" t="s">
        <v>7511</v>
      </c>
      <c r="F1105" t="s">
        <v>8814</v>
      </c>
      <c r="G1105" t="s">
        <v>10968</v>
      </c>
      <c r="H1105" t="s">
        <v>12641</v>
      </c>
      <c r="I1105" s="1">
        <v>845.92779110530125</v>
      </c>
      <c r="J1105" s="1">
        <v>0</v>
      </c>
      <c r="K1105" s="1">
        <v>36.779469178491361</v>
      </c>
      <c r="L1105" s="1">
        <v>267.26414269703719</v>
      </c>
      <c r="M1105" s="1">
        <v>101.75653139382609</v>
      </c>
      <c r="N1105" s="1">
        <v>723.32956051033</v>
      </c>
      <c r="O1105" s="1">
        <v>134.85805365446831</v>
      </c>
      <c r="P1105" s="1">
        <v>0</v>
      </c>
      <c r="Q1105" s="1">
        <v>225.66165912693967</v>
      </c>
      <c r="R1105" s="1">
        <v>578.66364840826407</v>
      </c>
      <c r="S1105" s="1">
        <v>2758.4601883868518</v>
      </c>
      <c r="T1105" s="1">
        <v>1507.9582363181457</v>
      </c>
      <c r="U1105" s="1">
        <v>0</v>
      </c>
      <c r="V1105" s="1">
        <v>357.98683333731589</v>
      </c>
      <c r="W1105" s="1">
        <v>1385.3600057231745</v>
      </c>
      <c r="X1105" s="1">
        <v>686.55009133183864</v>
      </c>
      <c r="Y1105" s="1">
        <v>4316.6836992489352</v>
      </c>
      <c r="Z1105" s="1">
        <v>0</v>
      </c>
      <c r="AA1105" s="1">
        <v>6352.9053927183122</v>
      </c>
      <c r="AB1105" s="1">
        <v>0</v>
      </c>
      <c r="AC1105" s="1">
        <v>293.39763514411447</v>
      </c>
      <c r="AD1105" s="1">
        <v>1994.5838245303853</v>
      </c>
      <c r="AE1105" s="1">
        <v>306.49557648742797</v>
      </c>
      <c r="AF1105" s="1">
        <v>4053.7607598972668</v>
      </c>
      <c r="AG1105" s="1">
        <v>14355.201903264258</v>
      </c>
      <c r="AH1105" s="1">
        <v>5496.0786775725583</v>
      </c>
      <c r="AI1105" s="1">
        <v>1081.3163938476459</v>
      </c>
      <c r="AJ1105" s="1">
        <v>1332.8654603637553</v>
      </c>
      <c r="AK1105" s="1">
        <v>0</v>
      </c>
      <c r="AL1105" s="1">
        <v>49193.84765625</v>
      </c>
      <c r="AM1105" s="1">
        <v>34010.14453125</v>
      </c>
      <c r="AN1105" s="1">
        <v>15183.7021484375</v>
      </c>
      <c r="AO1105" t="s">
        <v>13915</v>
      </c>
    </row>
    <row r="1106" spans="1:41" x14ac:dyDescent="0.25">
      <c r="A1106" s="1">
        <v>2016</v>
      </c>
      <c r="B1106" t="s">
        <v>900</v>
      </c>
      <c r="C1106" t="s">
        <v>7005</v>
      </c>
      <c r="D1106" t="s">
        <v>7196</v>
      </c>
      <c r="E1106" t="s">
        <v>7511</v>
      </c>
      <c r="F1106" t="s">
        <v>8814</v>
      </c>
      <c r="G1106" t="s">
        <v>10968</v>
      </c>
      <c r="H1106" t="s">
        <v>12641</v>
      </c>
      <c r="I1106" s="1">
        <v>6948.2583563265343</v>
      </c>
      <c r="J1106" s="1">
        <v>0</v>
      </c>
      <c r="K1106" s="1">
        <v>0</v>
      </c>
      <c r="L1106" s="1">
        <v>240.21808129288399</v>
      </c>
      <c r="M1106" s="1">
        <v>1219.4565200877487</v>
      </c>
      <c r="N1106" s="1">
        <v>1803.6814734281229</v>
      </c>
      <c r="O1106" s="1">
        <v>6762.9557298710797</v>
      </c>
      <c r="P1106" s="1">
        <v>0</v>
      </c>
      <c r="Q1106" s="1">
        <v>62.639369370980447</v>
      </c>
      <c r="R1106" s="1">
        <v>559.09815324731585</v>
      </c>
      <c r="S1106" s="1">
        <v>3230.8752207590042</v>
      </c>
      <c r="T1106" s="1">
        <v>2242.5158615628361</v>
      </c>
      <c r="U1106" s="1">
        <v>23.605430121714065</v>
      </c>
      <c r="V1106" s="1">
        <v>560.62896539070903</v>
      </c>
      <c r="W1106" s="1">
        <v>2964.8420232872863</v>
      </c>
      <c r="X1106" s="1">
        <v>133.37068018768446</v>
      </c>
      <c r="Y1106" s="1">
        <v>19129.840570637076</v>
      </c>
      <c r="Z1106" s="1">
        <v>0</v>
      </c>
      <c r="AA1106" s="1">
        <v>10820.233749988472</v>
      </c>
      <c r="AB1106" s="1">
        <v>0</v>
      </c>
      <c r="AC1106" s="1">
        <v>5307.4099135160359</v>
      </c>
      <c r="AD1106" s="1">
        <v>0</v>
      </c>
      <c r="AE1106" s="1">
        <v>173.49991139459837</v>
      </c>
      <c r="AF1106" s="1">
        <v>13451.71724559579</v>
      </c>
      <c r="AG1106" s="1">
        <v>13873.711708475745</v>
      </c>
      <c r="AH1106" s="1">
        <v>5816.6494444367445</v>
      </c>
      <c r="AI1106" s="1">
        <v>186.87002701553723</v>
      </c>
      <c r="AJ1106" s="1">
        <v>2436.2611153457228</v>
      </c>
      <c r="AK1106" s="1">
        <v>0</v>
      </c>
      <c r="AL1106" s="1">
        <v>97948.328125</v>
      </c>
      <c r="AM1106" s="1">
        <v>75390.8046875</v>
      </c>
      <c r="AN1106" s="1">
        <v>22557.53515625</v>
      </c>
      <c r="AO1106" t="s">
        <v>13916</v>
      </c>
    </row>
    <row r="1107" spans="1:41" x14ac:dyDescent="0.25">
      <c r="A1107" s="1">
        <v>2016</v>
      </c>
      <c r="B1107" t="s">
        <v>901</v>
      </c>
      <c r="C1107" t="s">
        <v>7005</v>
      </c>
      <c r="D1107" t="s">
        <v>7196</v>
      </c>
      <c r="E1107" t="s">
        <v>7511</v>
      </c>
      <c r="F1107" t="s">
        <v>8814</v>
      </c>
      <c r="G1107" t="s">
        <v>10968</v>
      </c>
      <c r="H1107" t="s">
        <v>12641</v>
      </c>
      <c r="I1107" s="1">
        <v>4311.3206458493341</v>
      </c>
      <c r="J1107" s="1">
        <v>0</v>
      </c>
      <c r="K1107" s="1">
        <v>0</v>
      </c>
      <c r="L1107" s="1">
        <v>204.85416236493765</v>
      </c>
      <c r="M1107" s="1">
        <v>1182.2030710781039</v>
      </c>
      <c r="N1107" s="1">
        <v>710.6951666403703</v>
      </c>
      <c r="O1107" s="1">
        <v>34.333099837699045</v>
      </c>
      <c r="P1107" s="1">
        <v>0</v>
      </c>
      <c r="Q1107" s="1">
        <v>0</v>
      </c>
      <c r="R1107" s="1">
        <v>542.12307974725172</v>
      </c>
      <c r="S1107" s="1">
        <v>2595.5823477300478</v>
      </c>
      <c r="T1107" s="1">
        <v>2180.1518396938895</v>
      </c>
      <c r="U1107" s="1">
        <v>28.610916531415871</v>
      </c>
      <c r="V1107" s="1">
        <v>841.16094602362659</v>
      </c>
      <c r="W1107" s="1">
        <v>2141.2409932111641</v>
      </c>
      <c r="X1107" s="1">
        <v>452.05248119637076</v>
      </c>
      <c r="Y1107" s="1">
        <v>18549.02940564754</v>
      </c>
      <c r="Z1107" s="1">
        <v>0</v>
      </c>
      <c r="AA1107" s="1">
        <v>7908.1179090169026</v>
      </c>
      <c r="AB1107" s="1">
        <v>0</v>
      </c>
      <c r="AC1107" s="1">
        <v>5146.2688457918302</v>
      </c>
      <c r="AD1107" s="1">
        <v>0</v>
      </c>
      <c r="AE1107" s="1">
        <v>108.72148281938031</v>
      </c>
      <c r="AF1107" s="1">
        <v>10883.592648550597</v>
      </c>
      <c r="AG1107" s="1">
        <v>8514.6087597493643</v>
      </c>
      <c r="AH1107" s="1">
        <v>4943.5583506258236</v>
      </c>
      <c r="AI1107" s="1">
        <v>180.82099247854831</v>
      </c>
      <c r="AJ1107" s="1">
        <v>2000.3110686600742</v>
      </c>
      <c r="AK1107" s="1">
        <v>0</v>
      </c>
      <c r="AL1107" s="1">
        <v>73459.359375</v>
      </c>
      <c r="AM1107" s="1">
        <v>59749.421875</v>
      </c>
      <c r="AN1107" s="1">
        <v>13709.9443359375</v>
      </c>
      <c r="AO1107" t="s">
        <v>13917</v>
      </c>
    </row>
    <row r="1108" spans="1:41" x14ac:dyDescent="0.25">
      <c r="A1108" s="1">
        <v>2016</v>
      </c>
      <c r="B1108" t="s">
        <v>902</v>
      </c>
      <c r="C1108" t="s">
        <v>7005</v>
      </c>
      <c r="D1108" t="s">
        <v>7196</v>
      </c>
      <c r="E1108" t="s">
        <v>7511</v>
      </c>
      <c r="F1108" t="s">
        <v>8814</v>
      </c>
      <c r="G1108" t="s">
        <v>10968</v>
      </c>
      <c r="H1108" t="s">
        <v>12641</v>
      </c>
      <c r="I1108" s="1">
        <v>903.61113403292222</v>
      </c>
      <c r="J1108" s="1">
        <v>0</v>
      </c>
      <c r="K1108" s="1">
        <v>0</v>
      </c>
      <c r="L1108" s="1">
        <v>687.4402288346555</v>
      </c>
      <c r="M1108" s="1">
        <v>1193.1251340681258</v>
      </c>
      <c r="N1108" s="1">
        <v>701.9636139508807</v>
      </c>
      <c r="O1108" s="1">
        <v>1464.4413325526994</v>
      </c>
      <c r="P1108" s="1">
        <v>0</v>
      </c>
      <c r="Q1108" s="1">
        <v>239.63585441771443</v>
      </c>
      <c r="R1108" s="1">
        <v>1390.614124878555</v>
      </c>
      <c r="S1108" s="1">
        <v>2616.2753157275201</v>
      </c>
      <c r="T1108" s="1">
        <v>2644.4663732459899</v>
      </c>
      <c r="U1108" s="1">
        <v>0</v>
      </c>
      <c r="V1108" s="1">
        <v>519.21101790504792</v>
      </c>
      <c r="W1108" s="1">
        <v>2592.4242432461833</v>
      </c>
      <c r="X1108" s="1">
        <v>677.7579720905054</v>
      </c>
      <c r="Y1108" s="1">
        <v>4605.1233639363809</v>
      </c>
      <c r="Z1108" s="1">
        <v>0</v>
      </c>
      <c r="AA1108" s="1">
        <v>11094.234125040961</v>
      </c>
      <c r="AB1108" s="1">
        <v>0</v>
      </c>
      <c r="AC1108" s="1">
        <v>3107.157217407062</v>
      </c>
      <c r="AD1108" s="1">
        <v>1091.6744479029212</v>
      </c>
      <c r="AE1108" s="1">
        <v>302.57052325468993</v>
      </c>
      <c r="AF1108" s="1">
        <v>14069.529331343081</v>
      </c>
      <c r="AG1108" s="1">
        <v>15202.35337040864</v>
      </c>
      <c r="AH1108" s="1">
        <v>7770.0110371804376</v>
      </c>
      <c r="AI1108" s="1">
        <v>1067.468806042546</v>
      </c>
      <c r="AJ1108" s="1">
        <v>1454.4105921310615</v>
      </c>
      <c r="AK1108" s="1">
        <v>0</v>
      </c>
      <c r="AL1108" s="1">
        <v>75395.5</v>
      </c>
      <c r="AM1108" s="1">
        <v>54277.8515625</v>
      </c>
      <c r="AN1108" s="1">
        <v>21117.64453125</v>
      </c>
      <c r="AO1108" t="s">
        <v>13918</v>
      </c>
    </row>
    <row r="1109" spans="1:41" x14ac:dyDescent="0.25">
      <c r="A1109" s="1">
        <v>2016</v>
      </c>
      <c r="B1109" t="s">
        <v>903</v>
      </c>
      <c r="C1109" t="s">
        <v>7005</v>
      </c>
      <c r="D1109" t="s">
        <v>7196</v>
      </c>
      <c r="E1109" t="s">
        <v>7511</v>
      </c>
      <c r="F1109" t="s">
        <v>8814</v>
      </c>
      <c r="G1109" t="s">
        <v>10969</v>
      </c>
      <c r="H1109" t="s">
        <v>12641</v>
      </c>
      <c r="I1109" s="1">
        <v>731.40000000000009</v>
      </c>
      <c r="J1109" s="1"/>
      <c r="K1109" s="1">
        <v>30</v>
      </c>
      <c r="L1109" s="1">
        <v>231.343344</v>
      </c>
      <c r="M1109" s="1">
        <v>87.149999999999991</v>
      </c>
      <c r="N1109" s="1">
        <v>627.76</v>
      </c>
      <c r="O1109" s="1">
        <v>118.45796875000001</v>
      </c>
      <c r="P1109" s="1">
        <v>420</v>
      </c>
      <c r="Q1109" s="1">
        <v>193.37973959999999</v>
      </c>
      <c r="R1109" s="1">
        <v>492.86169107023488</v>
      </c>
      <c r="S1109" s="1">
        <v>2364</v>
      </c>
      <c r="T1109" s="1">
        <v>1230</v>
      </c>
      <c r="U1109" s="1"/>
      <c r="V1109" s="1">
        <v>307</v>
      </c>
      <c r="W1109" s="1">
        <v>1200</v>
      </c>
      <c r="X1109" s="1">
        <v>612</v>
      </c>
      <c r="Y1109" s="1">
        <v>3771</v>
      </c>
      <c r="Z1109" s="1">
        <v>0</v>
      </c>
      <c r="AA1109" s="1">
        <v>5535.4602370576913</v>
      </c>
      <c r="AB1109" s="1"/>
      <c r="AC1109" s="1">
        <v>257.71758999999997</v>
      </c>
      <c r="AD1109" s="1">
        <v>1626.9270892823149</v>
      </c>
      <c r="AE1109" s="1">
        <v>262.98487836949369</v>
      </c>
      <c r="AF1109" s="1">
        <v>3508.9277615279998</v>
      </c>
      <c r="AG1109" s="1">
        <v>12352.103192964039</v>
      </c>
      <c r="AH1109" s="1">
        <v>4734.0748979999998</v>
      </c>
      <c r="AI1109" s="1">
        <v>882</v>
      </c>
      <c r="AJ1109" s="1">
        <v>1161.8257597745121</v>
      </c>
      <c r="AK1109" s="1"/>
      <c r="AL1109" s="1">
        <v>42738.37109375</v>
      </c>
      <c r="AM1109" s="1">
        <v>29853.765625</v>
      </c>
      <c r="AN1109" s="1">
        <v>12884.6103515625</v>
      </c>
      <c r="AO1109" t="s">
        <v>13919</v>
      </c>
    </row>
    <row r="1110" spans="1:41" x14ac:dyDescent="0.25">
      <c r="A1110" s="1">
        <v>2016</v>
      </c>
      <c r="B1110" t="s">
        <v>904</v>
      </c>
      <c r="C1110" t="s">
        <v>7005</v>
      </c>
      <c r="D1110" t="s">
        <v>7196</v>
      </c>
      <c r="E1110" t="s">
        <v>7511</v>
      </c>
      <c r="F1110" t="s">
        <v>8814</v>
      </c>
      <c r="G1110" t="s">
        <v>10969</v>
      </c>
      <c r="H1110" t="s">
        <v>12641</v>
      </c>
      <c r="I1110" s="1">
        <v>6004.74</v>
      </c>
      <c r="J1110" s="1"/>
      <c r="K1110" s="1"/>
      <c r="L1110" s="1">
        <v>210</v>
      </c>
      <c r="M1110" s="1">
        <v>1033.2</v>
      </c>
      <c r="N1110" s="1">
        <v>1558.75584</v>
      </c>
      <c r="O1110" s="1">
        <v>5817.6690000000008</v>
      </c>
      <c r="P1110" s="1">
        <v>0</v>
      </c>
      <c r="Q1110" s="1">
        <v>53.072000000000003</v>
      </c>
      <c r="R1110" s="1">
        <v>483.59412540840822</v>
      </c>
      <c r="S1110" s="1">
        <v>2737.4</v>
      </c>
      <c r="T1110" s="1">
        <v>1928.5</v>
      </c>
      <c r="U1110" s="1">
        <v>20.2</v>
      </c>
      <c r="V1110" s="1"/>
      <c r="W1110" s="1">
        <v>2512</v>
      </c>
      <c r="X1110" s="1">
        <v>113</v>
      </c>
      <c r="Y1110" s="1">
        <v>16208</v>
      </c>
      <c r="Z1110" s="1">
        <v>0</v>
      </c>
      <c r="AA1110" s="1">
        <v>9378.7446850680462</v>
      </c>
      <c r="AB1110" s="1"/>
      <c r="AC1110" s="1">
        <v>4496.7703499999998</v>
      </c>
      <c r="AD1110" s="1"/>
      <c r="AE1110" s="1">
        <v>150.06942416458421</v>
      </c>
      <c r="AF1110" s="1">
        <v>11759.566999999999</v>
      </c>
      <c r="AG1110" s="1">
        <v>12099.13760461454</v>
      </c>
      <c r="AH1110" s="1">
        <v>5039.1151749999999</v>
      </c>
      <c r="AI1110" s="1">
        <v>158.328</v>
      </c>
      <c r="AJ1110" s="1">
        <v>2100.0068993912309</v>
      </c>
      <c r="AK1110" s="1"/>
      <c r="AL1110" s="1">
        <v>83861.875</v>
      </c>
      <c r="AM1110" s="1">
        <v>64522.66015625</v>
      </c>
      <c r="AN1110" s="1">
        <v>19339.212890625</v>
      </c>
      <c r="AO1110" t="s">
        <v>13920</v>
      </c>
    </row>
    <row r="1111" spans="1:41" x14ac:dyDescent="0.25">
      <c r="A1111" s="1">
        <v>2016</v>
      </c>
      <c r="B1111" t="s">
        <v>905</v>
      </c>
      <c r="C1111" t="s">
        <v>7005</v>
      </c>
      <c r="D1111" t="s">
        <v>7196</v>
      </c>
      <c r="E1111" t="s">
        <v>7511</v>
      </c>
      <c r="F1111" t="s">
        <v>8814</v>
      </c>
      <c r="G1111" t="s">
        <v>10969</v>
      </c>
      <c r="H1111" t="s">
        <v>12641</v>
      </c>
      <c r="I1111" s="1">
        <v>761.54423999999995</v>
      </c>
      <c r="J1111" s="1"/>
      <c r="K1111" s="1">
        <v>0</v>
      </c>
      <c r="L1111" s="1">
        <v>588.44799999999998</v>
      </c>
      <c r="M1111" s="1">
        <v>1010.4696</v>
      </c>
      <c r="N1111" s="1">
        <v>602.23487999999998</v>
      </c>
      <c r="O1111" s="1">
        <v>1271</v>
      </c>
      <c r="P1111" s="1">
        <v>0</v>
      </c>
      <c r="Q1111" s="1">
        <v>211.8501</v>
      </c>
      <c r="R1111" s="1">
        <v>1197.5942458964771</v>
      </c>
      <c r="S1111" s="1">
        <v>2204.9411764705878</v>
      </c>
      <c r="T1111" s="1">
        <v>2224.33</v>
      </c>
      <c r="U1111" s="1">
        <v>0</v>
      </c>
      <c r="V1111" s="1">
        <v>447</v>
      </c>
      <c r="W1111" s="1">
        <v>2184.84</v>
      </c>
      <c r="X1111" s="1">
        <v>577</v>
      </c>
      <c r="Y1111" s="1">
        <v>3912</v>
      </c>
      <c r="Z1111" s="1">
        <v>0</v>
      </c>
      <c r="AA1111" s="1">
        <v>9564.0273526696292</v>
      </c>
      <c r="AB1111" s="1"/>
      <c r="AC1111" s="1">
        <v>2692</v>
      </c>
      <c r="AD1111" s="1">
        <v>965.09489999999994</v>
      </c>
      <c r="AE1111" s="1">
        <v>255</v>
      </c>
      <c r="AF1111" s="1">
        <v>12043.5</v>
      </c>
      <c r="AG1111" s="1">
        <v>13262</v>
      </c>
      <c r="AH1111" s="1">
        <v>6658.1026528125003</v>
      </c>
      <c r="AI1111" s="1">
        <v>899.64</v>
      </c>
      <c r="AJ1111" s="1">
        <v>1246.2807292562591</v>
      </c>
      <c r="AK1111" s="1"/>
      <c r="AL1111" s="1">
        <v>64778.8984375</v>
      </c>
      <c r="AM1111" s="1">
        <v>46783.48046875</v>
      </c>
      <c r="AN1111" s="1">
        <v>17995.419921875</v>
      </c>
      <c r="AO1111" t="s">
        <v>13921</v>
      </c>
    </row>
    <row r="1112" spans="1:41" x14ac:dyDescent="0.25">
      <c r="A1112" s="1">
        <v>2016</v>
      </c>
      <c r="B1112" t="s">
        <v>906</v>
      </c>
      <c r="C1112" t="s">
        <v>7005</v>
      </c>
      <c r="D1112" t="s">
        <v>7196</v>
      </c>
      <c r="E1112" t="s">
        <v>7511</v>
      </c>
      <c r="F1112" t="s">
        <v>8814</v>
      </c>
      <c r="G1112" t="s">
        <v>10969</v>
      </c>
      <c r="H1112" t="s">
        <v>12641</v>
      </c>
      <c r="I1112" s="1">
        <v>3767.1990000000001</v>
      </c>
      <c r="J1112" s="1"/>
      <c r="K1112" s="1"/>
      <c r="L1112" s="1">
        <v>179</v>
      </c>
      <c r="M1112" s="1">
        <v>1033</v>
      </c>
      <c r="N1112" s="1">
        <v>621</v>
      </c>
      <c r="O1112" s="1">
        <v>30</v>
      </c>
      <c r="P1112" s="1">
        <v>0</v>
      </c>
      <c r="Q1112" s="1">
        <v>0</v>
      </c>
      <c r="R1112" s="1">
        <v>473.70299999999997</v>
      </c>
      <c r="S1112" s="1">
        <v>2268</v>
      </c>
      <c r="T1112" s="1">
        <v>1905</v>
      </c>
      <c r="U1112" s="1">
        <v>25</v>
      </c>
      <c r="V1112" s="1">
        <v>735</v>
      </c>
      <c r="W1112" s="1"/>
      <c r="X1112" s="1">
        <v>395</v>
      </c>
      <c r="Y1112" s="1">
        <v>16208</v>
      </c>
      <c r="Z1112" s="1"/>
      <c r="AA1112" s="1">
        <v>6910.0529341077636</v>
      </c>
      <c r="AB1112" s="1"/>
      <c r="AC1112" s="1">
        <v>4496.7703499999998</v>
      </c>
      <c r="AD1112" s="1">
        <v>0</v>
      </c>
      <c r="AE1112" s="1">
        <v>95</v>
      </c>
      <c r="AF1112" s="1">
        <v>9510</v>
      </c>
      <c r="AG1112" s="1">
        <v>7440</v>
      </c>
      <c r="AH1112" s="1">
        <v>4319.6434699999991</v>
      </c>
      <c r="AI1112" s="1">
        <v>158</v>
      </c>
      <c r="AJ1112" s="1">
        <v>1747.8565100000001</v>
      </c>
      <c r="AK1112" s="1"/>
      <c r="AL1112" s="1">
        <v>62317.2265625</v>
      </c>
      <c r="AM1112" s="1">
        <v>52208.58203125</v>
      </c>
      <c r="AN1112" s="1">
        <v>10108.6435546875</v>
      </c>
      <c r="AO1112" t="s">
        <v>13922</v>
      </c>
    </row>
    <row r="1113" spans="1:41" x14ac:dyDescent="0.25">
      <c r="A1113" s="1">
        <v>2016</v>
      </c>
      <c r="B1113" t="s">
        <v>906</v>
      </c>
      <c r="C1113" t="s">
        <v>7005</v>
      </c>
      <c r="D1113" t="s">
        <v>7196</v>
      </c>
      <c r="E1113" t="s">
        <v>7512</v>
      </c>
      <c r="F1113" t="s">
        <v>8815</v>
      </c>
      <c r="G1113" t="s">
        <v>10970</v>
      </c>
      <c r="H1113" t="s">
        <v>12641</v>
      </c>
      <c r="I1113" s="1">
        <v>0</v>
      </c>
      <c r="J1113" s="1">
        <v>0</v>
      </c>
      <c r="K1113" s="1">
        <v>40.055283143982223</v>
      </c>
      <c r="L1113" s="1">
        <v>0</v>
      </c>
      <c r="M1113" s="1">
        <v>51.499649756548571</v>
      </c>
      <c r="N1113" s="1">
        <v>0</v>
      </c>
      <c r="O1113" s="1">
        <v>223.1651489450438</v>
      </c>
      <c r="P1113" s="1">
        <v>40.055283143982223</v>
      </c>
      <c r="Q1113" s="1">
        <v>0</v>
      </c>
      <c r="R1113" s="1">
        <v>115.72089177272572</v>
      </c>
      <c r="S1113" s="1">
        <v>0</v>
      </c>
      <c r="T1113" s="1">
        <v>112.64825100275085</v>
      </c>
      <c r="U1113" s="1">
        <v>0</v>
      </c>
      <c r="V1113" s="1">
        <v>0</v>
      </c>
      <c r="W1113" s="1">
        <v>34.333099837699045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878.92735584509558</v>
      </c>
      <c r="AH1113" s="1">
        <v>29.452744742406978</v>
      </c>
      <c r="AI1113" s="1">
        <v>0</v>
      </c>
      <c r="AJ1113" s="1">
        <v>0</v>
      </c>
      <c r="AK1113" s="1">
        <v>0</v>
      </c>
      <c r="AL1113" s="1">
        <v>1525.8577880859375</v>
      </c>
      <c r="AM1113" s="1">
        <v>1034.7034912109375</v>
      </c>
      <c r="AN1113" s="1">
        <v>491.15420532226563</v>
      </c>
      <c r="AO1113" t="s">
        <v>13923</v>
      </c>
    </row>
    <row r="1114" spans="1:41" x14ac:dyDescent="0.25">
      <c r="A1114" s="1">
        <v>2016</v>
      </c>
      <c r="B1114" t="s">
        <v>907</v>
      </c>
      <c r="C1114" t="s">
        <v>7005</v>
      </c>
      <c r="D1114" t="s">
        <v>7196</v>
      </c>
      <c r="E1114" t="s">
        <v>7512</v>
      </c>
      <c r="F1114" t="s">
        <v>8815</v>
      </c>
      <c r="G1114" t="s">
        <v>10970</v>
      </c>
      <c r="H1114" t="s">
        <v>12641</v>
      </c>
      <c r="I1114" s="1">
        <v>0</v>
      </c>
      <c r="J1114" s="1">
        <v>0</v>
      </c>
      <c r="K1114" s="1">
        <v>41.30950271299961</v>
      </c>
      <c r="L1114" s="1">
        <v>0</v>
      </c>
      <c r="M1114" s="1">
        <v>142.81285223637008</v>
      </c>
      <c r="N1114" s="1">
        <v>0</v>
      </c>
      <c r="O1114" s="1">
        <v>227.79240067454072</v>
      </c>
      <c r="P1114" s="1">
        <v>0</v>
      </c>
      <c r="Q1114" s="1">
        <v>0</v>
      </c>
      <c r="R1114" s="1">
        <v>263.20054585711182</v>
      </c>
      <c r="S1114" s="1">
        <v>0</v>
      </c>
      <c r="T1114" s="1">
        <v>59.013575304285162</v>
      </c>
      <c r="U1114" s="1">
        <v>0</v>
      </c>
      <c r="V1114" s="1">
        <v>0</v>
      </c>
      <c r="W1114" s="1">
        <v>59.013575304285162</v>
      </c>
      <c r="X1114" s="1">
        <v>472.10860243428129</v>
      </c>
      <c r="Y1114" s="1">
        <v>0</v>
      </c>
      <c r="Z1114" s="1">
        <v>0</v>
      </c>
      <c r="AA1114" s="1">
        <v>0</v>
      </c>
      <c r="AB1114" s="1">
        <v>116.84687910248462</v>
      </c>
      <c r="AC1114" s="1">
        <v>0</v>
      </c>
      <c r="AD1114" s="1">
        <v>0</v>
      </c>
      <c r="AE1114" s="1">
        <v>0</v>
      </c>
      <c r="AF1114" s="1">
        <v>0</v>
      </c>
      <c r="AG1114" s="1">
        <v>786.87398232979683</v>
      </c>
      <c r="AH1114" s="1">
        <v>454.40452984299571</v>
      </c>
      <c r="AI1114" s="1">
        <v>0</v>
      </c>
      <c r="AJ1114" s="1">
        <v>0</v>
      </c>
      <c r="AK1114" s="1">
        <v>0</v>
      </c>
      <c r="AL1114" s="1">
        <v>2623.37646484375</v>
      </c>
      <c r="AM1114" s="1">
        <v>1050.074462890625</v>
      </c>
      <c r="AN1114" s="1">
        <v>1573.3018798828125</v>
      </c>
      <c r="AO1114" t="s">
        <v>13924</v>
      </c>
    </row>
    <row r="1115" spans="1:41" x14ac:dyDescent="0.25">
      <c r="A1115" s="1">
        <v>2016</v>
      </c>
      <c r="B1115" t="s">
        <v>908</v>
      </c>
      <c r="C1115" t="s">
        <v>7005</v>
      </c>
      <c r="D1115" t="s">
        <v>7196</v>
      </c>
      <c r="E1115" t="s">
        <v>7512</v>
      </c>
      <c r="F1115" t="s">
        <v>8815</v>
      </c>
      <c r="G1115" t="s">
        <v>10970</v>
      </c>
      <c r="H1115" t="s">
        <v>12641</v>
      </c>
      <c r="I1115" s="1">
        <v>0</v>
      </c>
      <c r="J1115" s="1">
        <v>0</v>
      </c>
      <c r="K1115" s="1">
        <v>42.909380708239915</v>
      </c>
      <c r="L1115" s="1">
        <v>0</v>
      </c>
      <c r="M1115" s="1">
        <v>110.33840753547408</v>
      </c>
      <c r="N1115" s="1">
        <v>0</v>
      </c>
      <c r="O1115" s="1">
        <v>193.09221318707964</v>
      </c>
      <c r="P1115" s="1">
        <v>42.909380708239915</v>
      </c>
      <c r="Q1115" s="1">
        <v>0</v>
      </c>
      <c r="R1115" s="1">
        <v>267.59147997272578</v>
      </c>
      <c r="S1115" s="1">
        <v>0</v>
      </c>
      <c r="T1115" s="1">
        <v>165.50761130321112</v>
      </c>
      <c r="U1115" s="1">
        <v>0</v>
      </c>
      <c r="V1115" s="1">
        <v>0</v>
      </c>
      <c r="W1115" s="1">
        <v>61.299115297485599</v>
      </c>
      <c r="X1115" s="1">
        <v>178.54111251694837</v>
      </c>
      <c r="Y1115" s="1">
        <v>0</v>
      </c>
      <c r="Z1115" s="1">
        <v>0</v>
      </c>
      <c r="AA1115" s="1">
        <v>0</v>
      </c>
      <c r="AB1115" s="1">
        <v>247.6484258018418</v>
      </c>
      <c r="AC1115" s="1">
        <v>0</v>
      </c>
      <c r="AD1115" s="1">
        <v>0</v>
      </c>
      <c r="AE1115" s="1">
        <v>0</v>
      </c>
      <c r="AF1115" s="1">
        <v>0</v>
      </c>
      <c r="AG1115" s="1">
        <v>3465.6576362504416</v>
      </c>
      <c r="AH1115" s="1">
        <v>122.5982305949712</v>
      </c>
      <c r="AI1115" s="1">
        <v>0</v>
      </c>
      <c r="AJ1115" s="1">
        <v>0</v>
      </c>
      <c r="AK1115" s="1">
        <v>0</v>
      </c>
      <c r="AL1115" s="1">
        <v>4898.0927734375</v>
      </c>
      <c r="AM1115" s="1">
        <v>3776.158447265625</v>
      </c>
      <c r="AN1115" s="1">
        <v>1121.9345703125</v>
      </c>
      <c r="AO1115" t="s">
        <v>13925</v>
      </c>
    </row>
    <row r="1116" spans="1:41" x14ac:dyDescent="0.25">
      <c r="A1116" s="1">
        <v>2016</v>
      </c>
      <c r="B1116" t="s">
        <v>909</v>
      </c>
      <c r="C1116" t="s">
        <v>7005</v>
      </c>
      <c r="D1116" t="s">
        <v>7196</v>
      </c>
      <c r="E1116" t="s">
        <v>7512</v>
      </c>
      <c r="F1116" t="s">
        <v>8815</v>
      </c>
      <c r="G1116" t="s">
        <v>10970</v>
      </c>
      <c r="H1116" t="s">
        <v>12641</v>
      </c>
      <c r="I1116" s="1">
        <v>0</v>
      </c>
      <c r="J1116" s="1">
        <v>0</v>
      </c>
      <c r="K1116" s="1">
        <v>114.97679883678218</v>
      </c>
      <c r="L1116" s="1">
        <v>0</v>
      </c>
      <c r="M1116" s="1">
        <v>131.61817761579013</v>
      </c>
      <c r="N1116" s="1">
        <v>0</v>
      </c>
      <c r="O1116" s="1">
        <v>222.69190511545179</v>
      </c>
      <c r="P1116" s="1">
        <v>42.359873255656588</v>
      </c>
      <c r="Q1116" s="1">
        <v>0</v>
      </c>
      <c r="R1116" s="1">
        <v>234.52459047733657</v>
      </c>
      <c r="S1116" s="1">
        <v>0</v>
      </c>
      <c r="T1116" s="1">
        <v>0</v>
      </c>
      <c r="U1116" s="1">
        <v>0</v>
      </c>
      <c r="V1116" s="1">
        <v>0</v>
      </c>
      <c r="W1116" s="1">
        <v>60.514104650937988</v>
      </c>
      <c r="X1116" s="1">
        <v>456.27634906807242</v>
      </c>
      <c r="Y1116" s="1">
        <v>0</v>
      </c>
      <c r="Z1116" s="1">
        <v>0</v>
      </c>
      <c r="AA1116" s="1">
        <v>0</v>
      </c>
      <c r="AB1116" s="1">
        <v>119.81792720885721</v>
      </c>
      <c r="AC1116" s="1">
        <v>0</v>
      </c>
      <c r="AD1116" s="1">
        <v>0</v>
      </c>
      <c r="AE1116" s="1">
        <v>0</v>
      </c>
      <c r="AF1116" s="1">
        <v>216.64049465035799</v>
      </c>
      <c r="AG1116" s="1">
        <v>2241.4424362707432</v>
      </c>
      <c r="AH1116" s="1">
        <v>766.10856488087495</v>
      </c>
      <c r="AI1116" s="1">
        <v>0</v>
      </c>
      <c r="AJ1116" s="1">
        <v>0</v>
      </c>
      <c r="AK1116" s="1">
        <v>0</v>
      </c>
      <c r="AL1116" s="1">
        <v>4606.97119140625</v>
      </c>
      <c r="AM1116" s="1">
        <v>2734.96728515625</v>
      </c>
      <c r="AN1116" s="1">
        <v>1872.0037841796875</v>
      </c>
      <c r="AO1116" t="s">
        <v>13926</v>
      </c>
    </row>
    <row r="1117" spans="1:41" x14ac:dyDescent="0.25">
      <c r="A1117" s="1">
        <v>2016</v>
      </c>
      <c r="B1117" t="s">
        <v>910</v>
      </c>
      <c r="C1117" t="s">
        <v>7005</v>
      </c>
      <c r="D1117" t="s">
        <v>7196</v>
      </c>
      <c r="E1117" t="s">
        <v>7512</v>
      </c>
      <c r="F1117" t="s">
        <v>8815</v>
      </c>
      <c r="G1117" t="s">
        <v>10971</v>
      </c>
      <c r="H1117" t="s">
        <v>12641</v>
      </c>
      <c r="I1117" s="1">
        <v>0</v>
      </c>
      <c r="J1117" s="1"/>
      <c r="K1117" s="1">
        <v>35.773499999999999</v>
      </c>
      <c r="L1117" s="1">
        <v>0</v>
      </c>
      <c r="M1117" s="1">
        <v>45</v>
      </c>
      <c r="N1117" s="1">
        <v>0</v>
      </c>
      <c r="O1117" s="1">
        <v>195</v>
      </c>
      <c r="P1117" s="1">
        <v>0</v>
      </c>
      <c r="Q1117" s="1">
        <v>0</v>
      </c>
      <c r="R1117" s="1">
        <v>101.11602999999999</v>
      </c>
      <c r="S1117" s="1">
        <v>0</v>
      </c>
      <c r="T1117" s="1">
        <v>98.431179999999998</v>
      </c>
      <c r="U1117" s="1"/>
      <c r="V1117" s="1">
        <v>0</v>
      </c>
      <c r="W1117" s="1">
        <v>30</v>
      </c>
      <c r="X1117" s="1">
        <v>0</v>
      </c>
      <c r="Y1117" s="1">
        <v>0</v>
      </c>
      <c r="Z1117" s="1"/>
      <c r="AA1117" s="1">
        <v>0</v>
      </c>
      <c r="AB1117" s="1"/>
      <c r="AC1117" s="1">
        <v>0</v>
      </c>
      <c r="AD1117" s="1">
        <v>0</v>
      </c>
      <c r="AE1117" s="1"/>
      <c r="AF1117" s="1">
        <v>0</v>
      </c>
      <c r="AG1117" s="1">
        <v>768</v>
      </c>
      <c r="AH1117" s="1">
        <v>25.7355830510242</v>
      </c>
      <c r="AI1117" s="1">
        <v>0</v>
      </c>
      <c r="AJ1117" s="1">
        <v>0</v>
      </c>
      <c r="AK1117" s="1"/>
      <c r="AL1117" s="1">
        <v>1299.0562744140625</v>
      </c>
      <c r="AM1117" s="1">
        <v>869.11602783203125</v>
      </c>
      <c r="AN1117" s="1">
        <v>429.94027709960938</v>
      </c>
      <c r="AO1117" t="s">
        <v>13927</v>
      </c>
    </row>
    <row r="1118" spans="1:41" x14ac:dyDescent="0.25">
      <c r="A1118" s="1">
        <v>2016</v>
      </c>
      <c r="B1118" t="s">
        <v>911</v>
      </c>
      <c r="C1118" t="s">
        <v>7005</v>
      </c>
      <c r="D1118" t="s">
        <v>7196</v>
      </c>
      <c r="E1118" t="s">
        <v>7512</v>
      </c>
      <c r="F1118" t="s">
        <v>8815</v>
      </c>
      <c r="G1118" t="s">
        <v>10971</v>
      </c>
      <c r="H1118" t="s">
        <v>12641</v>
      </c>
      <c r="I1118" s="1">
        <v>0</v>
      </c>
      <c r="J1118" s="1"/>
      <c r="K1118" s="1">
        <v>99.144498500000012</v>
      </c>
      <c r="L1118" s="1">
        <v>0</v>
      </c>
      <c r="M1118" s="1">
        <v>111.46875</v>
      </c>
      <c r="N1118" s="1">
        <v>0</v>
      </c>
      <c r="O1118" s="1">
        <v>193</v>
      </c>
      <c r="P1118" s="1">
        <v>36</v>
      </c>
      <c r="Q1118" s="1">
        <v>0</v>
      </c>
      <c r="R1118" s="1">
        <v>201.972132349378</v>
      </c>
      <c r="S1118" s="1">
        <v>0</v>
      </c>
      <c r="T1118" s="1">
        <v>0</v>
      </c>
      <c r="U1118" s="1"/>
      <c r="V1118" s="1">
        <v>0</v>
      </c>
      <c r="W1118" s="1">
        <v>51</v>
      </c>
      <c r="X1118" s="1">
        <v>400</v>
      </c>
      <c r="Y1118" s="1">
        <v>0</v>
      </c>
      <c r="Z1118" s="1">
        <v>0</v>
      </c>
      <c r="AA1118" s="1">
        <v>0</v>
      </c>
      <c r="AB1118" s="1">
        <v>0</v>
      </c>
      <c r="AC1118" s="1"/>
      <c r="AD1118" s="1">
        <v>0</v>
      </c>
      <c r="AE1118" s="1">
        <v>0</v>
      </c>
      <c r="AF1118" s="1">
        <v>184.9605661116764</v>
      </c>
      <c r="AG1118" s="1">
        <v>1940</v>
      </c>
      <c r="AH1118" s="1">
        <v>679.69434701377156</v>
      </c>
      <c r="AI1118" s="1">
        <v>0</v>
      </c>
      <c r="AJ1118" s="1">
        <v>0</v>
      </c>
      <c r="AK1118" s="1">
        <v>0</v>
      </c>
      <c r="AL1118" s="1">
        <v>3897.240234375</v>
      </c>
      <c r="AM1118" s="1">
        <v>2362.9326171875</v>
      </c>
      <c r="AN1118" s="1">
        <v>1534.3076171875</v>
      </c>
      <c r="AO1118" t="s">
        <v>13928</v>
      </c>
    </row>
    <row r="1119" spans="1:41" x14ac:dyDescent="0.25">
      <c r="A1119" s="1">
        <v>2016</v>
      </c>
      <c r="B1119" t="s">
        <v>912</v>
      </c>
      <c r="C1119" t="s">
        <v>7005</v>
      </c>
      <c r="D1119" t="s">
        <v>7196</v>
      </c>
      <c r="E1119" t="s">
        <v>7512</v>
      </c>
      <c r="F1119" t="s">
        <v>8815</v>
      </c>
      <c r="G1119" t="s">
        <v>10971</v>
      </c>
      <c r="H1119" t="s">
        <v>12641</v>
      </c>
      <c r="I1119" s="1"/>
      <c r="J1119" s="1">
        <v>0</v>
      </c>
      <c r="K1119" s="1">
        <v>37</v>
      </c>
      <c r="L1119" s="1">
        <v>0</v>
      </c>
      <c r="M1119" s="1">
        <v>94.499999999999986</v>
      </c>
      <c r="N1119" s="1">
        <v>0</v>
      </c>
      <c r="O1119" s="1">
        <v>169.61027343750001</v>
      </c>
      <c r="P1119" s="1">
        <v>36.575000000000003</v>
      </c>
      <c r="Q1119" s="1">
        <v>0</v>
      </c>
      <c r="R1119" s="1">
        <v>227.91407356954861</v>
      </c>
      <c r="S1119" s="1">
        <v>0</v>
      </c>
      <c r="T1119" s="1">
        <v>141.83437499999999</v>
      </c>
      <c r="U1119" s="1"/>
      <c r="V1119" s="1">
        <v>0</v>
      </c>
      <c r="W1119" s="1">
        <v>51.81600000000001</v>
      </c>
      <c r="X1119" s="1">
        <v>159.13499999999999</v>
      </c>
      <c r="Y1119" s="1">
        <v>0</v>
      </c>
      <c r="Z1119" s="1">
        <v>0</v>
      </c>
      <c r="AA1119" s="1">
        <v>0</v>
      </c>
      <c r="AB1119" s="1">
        <v>202</v>
      </c>
      <c r="AC1119" s="1"/>
      <c r="AD1119" s="1">
        <v>0</v>
      </c>
      <c r="AE1119" s="1">
        <v>0</v>
      </c>
      <c r="AF1119" s="1">
        <v>0</v>
      </c>
      <c r="AG1119" s="1">
        <v>2983.9429033757469</v>
      </c>
      <c r="AH1119" s="1">
        <v>106.75</v>
      </c>
      <c r="AI1119" s="1">
        <v>0</v>
      </c>
      <c r="AJ1119" s="1">
        <v>0</v>
      </c>
      <c r="AK1119" s="1"/>
      <c r="AL1119" s="1">
        <v>4211.07763671875</v>
      </c>
      <c r="AM1119" s="1">
        <v>3248.431884765625</v>
      </c>
      <c r="AN1119" s="1">
        <v>962.6456298828125</v>
      </c>
      <c r="AO1119" t="s">
        <v>13929</v>
      </c>
    </row>
    <row r="1120" spans="1:41" x14ac:dyDescent="0.25">
      <c r="A1120" s="1">
        <v>2016</v>
      </c>
      <c r="B1120" t="s">
        <v>913</v>
      </c>
      <c r="C1120" t="s">
        <v>7005</v>
      </c>
      <c r="D1120" t="s">
        <v>7196</v>
      </c>
      <c r="E1120" t="s">
        <v>7512</v>
      </c>
      <c r="F1120" t="s">
        <v>8815</v>
      </c>
      <c r="G1120" t="s">
        <v>10971</v>
      </c>
      <c r="H1120" t="s">
        <v>12641</v>
      </c>
      <c r="I1120" s="1">
        <v>0</v>
      </c>
      <c r="J1120" s="1"/>
      <c r="K1120" s="1">
        <v>35.773499999999999</v>
      </c>
      <c r="L1120" s="1">
        <v>0</v>
      </c>
      <c r="M1120" s="1">
        <v>121</v>
      </c>
      <c r="N1120" s="1">
        <v>0</v>
      </c>
      <c r="O1120" s="1">
        <v>195.9529</v>
      </c>
      <c r="P1120" s="1">
        <v>0</v>
      </c>
      <c r="Q1120" s="1">
        <v>0</v>
      </c>
      <c r="R1120" s="1">
        <v>227.2943515051802</v>
      </c>
      <c r="S1120" s="1">
        <v>0</v>
      </c>
      <c r="T1120" s="1">
        <v>50</v>
      </c>
      <c r="U1120" s="1"/>
      <c r="V1120" s="1">
        <v>0</v>
      </c>
      <c r="W1120" s="1">
        <v>50</v>
      </c>
      <c r="X1120" s="1">
        <v>400</v>
      </c>
      <c r="Y1120" s="1">
        <v>0</v>
      </c>
      <c r="Z1120" s="1">
        <v>0</v>
      </c>
      <c r="AA1120" s="1">
        <v>0</v>
      </c>
      <c r="AB1120" s="1">
        <v>99</v>
      </c>
      <c r="AC1120" s="1">
        <v>0</v>
      </c>
      <c r="AD1120" s="1">
        <v>0</v>
      </c>
      <c r="AE1120" s="1">
        <v>0</v>
      </c>
      <c r="AF1120" s="1">
        <v>0</v>
      </c>
      <c r="AG1120" s="1">
        <v>686.22563231460038</v>
      </c>
      <c r="AH1120" s="1">
        <v>393.66250000000002</v>
      </c>
      <c r="AI1120" s="1">
        <v>0</v>
      </c>
      <c r="AJ1120" s="1">
        <v>0</v>
      </c>
      <c r="AK1120" s="1"/>
      <c r="AL1120" s="1">
        <v>2258.908935546875</v>
      </c>
      <c r="AM1120" s="1">
        <v>913.52001953125</v>
      </c>
      <c r="AN1120" s="1">
        <v>1345.388916015625</v>
      </c>
      <c r="AO1120" t="s">
        <v>13930</v>
      </c>
    </row>
    <row r="1121" spans="1:41" x14ac:dyDescent="0.25">
      <c r="A1121" s="1">
        <v>2016</v>
      </c>
      <c r="B1121" t="s">
        <v>914</v>
      </c>
      <c r="C1121" t="s">
        <v>7005</v>
      </c>
      <c r="D1121" t="s">
        <v>7196</v>
      </c>
      <c r="E1121" t="s">
        <v>7512</v>
      </c>
      <c r="F1121" t="s">
        <v>8816</v>
      </c>
      <c r="G1121" t="s">
        <v>10972</v>
      </c>
      <c r="H1121" t="s">
        <v>12641</v>
      </c>
      <c r="I1121" s="1">
        <v>514.9964975654857</v>
      </c>
      <c r="J1121" s="1">
        <v>1192.7891101947278</v>
      </c>
      <c r="K1121" s="1">
        <v>194.55423241362794</v>
      </c>
      <c r="L1121" s="1">
        <v>0</v>
      </c>
      <c r="M1121" s="1">
        <v>1385.3405784511565</v>
      </c>
      <c r="N1121" s="1">
        <v>112.15479280315022</v>
      </c>
      <c r="O1121" s="1">
        <v>517.28537088799897</v>
      </c>
      <c r="P1121" s="1">
        <v>34.333099837699045</v>
      </c>
      <c r="Q1121" s="1">
        <v>225.38672939187521</v>
      </c>
      <c r="R1121" s="1">
        <v>260.14019225962039</v>
      </c>
      <c r="S1121" s="1">
        <v>771.09967805815666</v>
      </c>
      <c r="T1121" s="1">
        <v>365.65145013360956</v>
      </c>
      <c r="U1121" s="1">
        <v>45.777466450265393</v>
      </c>
      <c r="V1121" s="1">
        <v>196.84310573614121</v>
      </c>
      <c r="W1121" s="1">
        <v>0</v>
      </c>
      <c r="X1121" s="1">
        <v>775.8021682992603</v>
      </c>
      <c r="Y1121" s="1">
        <v>1539.267309390174</v>
      </c>
      <c r="Z1121" s="1">
        <v>579.54658498744379</v>
      </c>
      <c r="AA1121" s="1">
        <v>1167.3322611017352</v>
      </c>
      <c r="AB1121" s="1">
        <v>0</v>
      </c>
      <c r="AC1121" s="1">
        <v>1050.2495240352137</v>
      </c>
      <c r="AD1121" s="1">
        <v>757.40450208643063</v>
      </c>
      <c r="AE1121" s="1">
        <v>0</v>
      </c>
      <c r="AF1121" s="1">
        <v>568.65762309855188</v>
      </c>
      <c r="AG1121" s="1">
        <v>1554.1449859865102</v>
      </c>
      <c r="AH1121" s="1">
        <v>897.49427885886507</v>
      </c>
      <c r="AI1121" s="1">
        <v>334.17550508693739</v>
      </c>
      <c r="AJ1121" s="1">
        <v>138.10083134699696</v>
      </c>
      <c r="AK1121" s="1">
        <v>283.82029199164543</v>
      </c>
      <c r="AL1121" s="1">
        <v>15462.3466796875</v>
      </c>
      <c r="AM1121" s="1">
        <v>9179.7197265625</v>
      </c>
      <c r="AN1121" s="1">
        <v>6282.62744140625</v>
      </c>
      <c r="AO1121" t="s">
        <v>13931</v>
      </c>
    </row>
    <row r="1122" spans="1:41" x14ac:dyDescent="0.25">
      <c r="A1122" s="1">
        <v>2016</v>
      </c>
      <c r="B1122" t="s">
        <v>915</v>
      </c>
      <c r="C1122" t="s">
        <v>7005</v>
      </c>
      <c r="D1122" t="s">
        <v>7196</v>
      </c>
      <c r="E1122" t="s">
        <v>7512</v>
      </c>
      <c r="F1122" t="s">
        <v>8816</v>
      </c>
      <c r="G1122" t="s">
        <v>10972</v>
      </c>
      <c r="H1122" t="s">
        <v>12641</v>
      </c>
      <c r="I1122" s="1">
        <v>423.59873255656589</v>
      </c>
      <c r="J1122" s="1">
        <v>1208.7771989767473</v>
      </c>
      <c r="K1122" s="1">
        <v>151.28526162734497</v>
      </c>
      <c r="L1122" s="1">
        <v>24.205641860375195</v>
      </c>
      <c r="M1122" s="1">
        <v>3340.4245674513118</v>
      </c>
      <c r="N1122" s="1">
        <v>738.27207674144347</v>
      </c>
      <c r="O1122" s="1">
        <v>70.196361395088061</v>
      </c>
      <c r="P1122" s="1">
        <v>0</v>
      </c>
      <c r="Q1122" s="1">
        <v>69.893790871833389</v>
      </c>
      <c r="R1122" s="1">
        <v>846.40766486024563</v>
      </c>
      <c r="S1122" s="1">
        <v>363.08462790562794</v>
      </c>
      <c r="T1122" s="1">
        <v>484.1128372075039</v>
      </c>
      <c r="U1122" s="1">
        <v>36.308462790562793</v>
      </c>
      <c r="V1122" s="1">
        <v>326.77616511506511</v>
      </c>
      <c r="W1122" s="1">
        <v>0</v>
      </c>
      <c r="X1122" s="1">
        <v>415.1267579054346</v>
      </c>
      <c r="Y1122" s="1">
        <v>2959.1397174308677</v>
      </c>
      <c r="Z1122" s="1">
        <v>2045.3767372017039</v>
      </c>
      <c r="AA1122" s="1">
        <v>7524.862441029306</v>
      </c>
      <c r="AB1122" s="1">
        <v>488.95396557957895</v>
      </c>
      <c r="AC1122" s="1">
        <v>1901.3531681324716</v>
      </c>
      <c r="AD1122" s="1">
        <v>1834.8070659412117</v>
      </c>
      <c r="AE1122" s="1">
        <v>187.59372441790777</v>
      </c>
      <c r="AF1122" s="1">
        <v>848.09725843371587</v>
      </c>
      <c r="AG1122" s="1">
        <v>11412.960137166905</v>
      </c>
      <c r="AH1122" s="1">
        <v>5399.6101392215232</v>
      </c>
      <c r="AI1122" s="1">
        <v>283.2060097663898</v>
      </c>
      <c r="AJ1122" s="1">
        <v>4388.886296650363</v>
      </c>
      <c r="AK1122" s="1">
        <v>208.16851999922667</v>
      </c>
      <c r="AL1122" s="1">
        <v>47981.484375</v>
      </c>
      <c r="AM1122" s="1">
        <v>34942.5078125</v>
      </c>
      <c r="AN1122" s="1">
        <v>13038.9765625</v>
      </c>
      <c r="AO1122" t="s">
        <v>13932</v>
      </c>
    </row>
    <row r="1123" spans="1:41" x14ac:dyDescent="0.25">
      <c r="A1123" s="1">
        <v>2016</v>
      </c>
      <c r="B1123" t="s">
        <v>916</v>
      </c>
      <c r="C1123" t="s">
        <v>7005</v>
      </c>
      <c r="D1123" t="s">
        <v>7196</v>
      </c>
      <c r="E1123" t="s">
        <v>7512</v>
      </c>
      <c r="F1123" t="s">
        <v>8816</v>
      </c>
      <c r="G1123" t="s">
        <v>10972</v>
      </c>
      <c r="H1123" t="s">
        <v>12641</v>
      </c>
      <c r="I1123" s="1">
        <v>1290.0367561516737</v>
      </c>
      <c r="J1123" s="1">
        <v>799.04380962002108</v>
      </c>
      <c r="K1123" s="1">
        <v>200.64615603456954</v>
      </c>
      <c r="L1123" s="1">
        <v>0</v>
      </c>
      <c r="M1123" s="1">
        <v>1616.2342936461098</v>
      </c>
      <c r="N1123" s="1">
        <v>98.640010849606554</v>
      </c>
      <c r="O1123" s="1">
        <v>526.40109171422364</v>
      </c>
      <c r="P1123" s="1">
        <v>0</v>
      </c>
      <c r="Q1123" s="1">
        <v>299.65830314965382</v>
      </c>
      <c r="R1123" s="1">
        <v>1508.1086000716459</v>
      </c>
      <c r="S1123" s="1">
        <v>691.63910256622205</v>
      </c>
      <c r="T1123" s="1">
        <v>259.65973133885473</v>
      </c>
      <c r="U1123" s="1">
        <v>35.408145182571097</v>
      </c>
      <c r="V1123" s="1">
        <v>94.421720486856259</v>
      </c>
      <c r="W1123" s="1">
        <v>0</v>
      </c>
      <c r="X1123" s="1">
        <v>1473.9702676600696</v>
      </c>
      <c r="Y1123" s="1">
        <v>1587.4651756852709</v>
      </c>
      <c r="Z1123" s="1">
        <v>1695.051644551007</v>
      </c>
      <c r="AA1123" s="1">
        <v>7455.8589214101585</v>
      </c>
      <c r="AB1123" s="1">
        <v>400.11204056305337</v>
      </c>
      <c r="AC1123" s="1">
        <v>1083.1351611348498</v>
      </c>
      <c r="AD1123" s="1">
        <v>1675.7078636135341</v>
      </c>
      <c r="AE1123" s="1">
        <v>192.56129621788247</v>
      </c>
      <c r="AF1123" s="1">
        <v>888.39626380280004</v>
      </c>
      <c r="AG1123" s="1">
        <v>8711.880963402713</v>
      </c>
      <c r="AH1123" s="1">
        <v>2395.3610216009347</v>
      </c>
      <c r="AI1123" s="1">
        <v>344.63927977702531</v>
      </c>
      <c r="AJ1123" s="1">
        <v>941.26652610334827</v>
      </c>
      <c r="AK1123" s="1">
        <v>292.58930635864584</v>
      </c>
      <c r="AL1123" s="1">
        <v>36557.890625</v>
      </c>
      <c r="AM1123" s="1">
        <v>26680.931640625</v>
      </c>
      <c r="AN1123" s="1">
        <v>9876.9599609375</v>
      </c>
      <c r="AO1123" t="s">
        <v>13933</v>
      </c>
    </row>
    <row r="1124" spans="1:41" x14ac:dyDescent="0.25">
      <c r="A1124" s="1">
        <v>2016</v>
      </c>
      <c r="B1124" t="s">
        <v>917</v>
      </c>
      <c r="C1124" t="s">
        <v>7005</v>
      </c>
      <c r="D1124" t="s">
        <v>7196</v>
      </c>
      <c r="E1124" t="s">
        <v>7512</v>
      </c>
      <c r="F1124" t="s">
        <v>8816</v>
      </c>
      <c r="G1124" t="s">
        <v>10972</v>
      </c>
      <c r="H1124" t="s">
        <v>12641</v>
      </c>
      <c r="I1124" s="1">
        <v>0</v>
      </c>
      <c r="J1124" s="1">
        <v>576.21168379636458</v>
      </c>
      <c r="K1124" s="1">
        <v>61.299115297485599</v>
      </c>
      <c r="L1124" s="1">
        <v>257.45628424943948</v>
      </c>
      <c r="M1124" s="1">
        <v>1305.6711558364432</v>
      </c>
      <c r="N1124" s="1">
        <v>718.42563128653114</v>
      </c>
      <c r="O1124" s="1">
        <v>70.800478168595859</v>
      </c>
      <c r="P1124" s="1">
        <v>36.779469178491361</v>
      </c>
      <c r="Q1124" s="1">
        <v>0</v>
      </c>
      <c r="R1124" s="1">
        <v>886.39677740965408</v>
      </c>
      <c r="S1124" s="1">
        <v>612.99115297485594</v>
      </c>
      <c r="T1124" s="1">
        <v>257.45628424943948</v>
      </c>
      <c r="U1124" s="1">
        <v>37.890209147681794</v>
      </c>
      <c r="V1124" s="1">
        <v>220.67681507094815</v>
      </c>
      <c r="W1124" s="1">
        <v>0</v>
      </c>
      <c r="X1124" s="1">
        <v>214.24933502033804</v>
      </c>
      <c r="Y1124" s="1">
        <v>533.30230308812463</v>
      </c>
      <c r="Z1124" s="1">
        <v>858.18761416479833</v>
      </c>
      <c r="AA1124" s="1">
        <v>7150.3376646086444</v>
      </c>
      <c r="AB1124" s="1">
        <v>377.60255023251125</v>
      </c>
      <c r="AC1124" s="1">
        <v>0</v>
      </c>
      <c r="AD1124" s="1">
        <v>1274.5312052653203</v>
      </c>
      <c r="AE1124" s="1">
        <v>190.02725742220534</v>
      </c>
      <c r="AF1124" s="1">
        <v>962.3961101705238</v>
      </c>
      <c r="AG1124" s="1">
        <v>1780.947332120857</v>
      </c>
      <c r="AH1124" s="1">
        <v>1041.4719689042802</v>
      </c>
      <c r="AI1124" s="1">
        <v>479.35908162633734</v>
      </c>
      <c r="AJ1124" s="1">
        <v>709.3575984456611</v>
      </c>
      <c r="AK1124" s="1">
        <v>172.86350513890937</v>
      </c>
      <c r="AL1124" s="1">
        <v>20786.689453125</v>
      </c>
      <c r="AM1124" s="1">
        <v>14918.392578125</v>
      </c>
      <c r="AN1124" s="1">
        <v>5868.29541015625</v>
      </c>
      <c r="AO1124" t="s">
        <v>13934</v>
      </c>
    </row>
    <row r="1125" spans="1:41" x14ac:dyDescent="0.25">
      <c r="A1125" s="1">
        <v>2016</v>
      </c>
      <c r="B1125" t="s">
        <v>917</v>
      </c>
      <c r="C1125" t="s">
        <v>7005</v>
      </c>
      <c r="D1125" t="s">
        <v>7196</v>
      </c>
      <c r="E1125" t="s">
        <v>7512</v>
      </c>
      <c r="F1125" t="s">
        <v>8816</v>
      </c>
      <c r="G1125" t="s">
        <v>10973</v>
      </c>
      <c r="H1125" t="s">
        <v>12641</v>
      </c>
      <c r="I1125" s="1"/>
      <c r="J1125" s="1">
        <v>480.34</v>
      </c>
      <c r="K1125" s="1">
        <v>53</v>
      </c>
      <c r="L1125" s="1">
        <v>222.85368</v>
      </c>
      <c r="M1125" s="1">
        <v>1118.25</v>
      </c>
      <c r="N1125" s="1">
        <v>623.50400000000002</v>
      </c>
      <c r="O1125" s="1">
        <v>62.190433593749979</v>
      </c>
      <c r="P1125" s="1">
        <v>31.35</v>
      </c>
      <c r="Q1125" s="1">
        <v>0</v>
      </c>
      <c r="R1125" s="1">
        <v>754.96536869912984</v>
      </c>
      <c r="S1125" s="1">
        <v>525</v>
      </c>
      <c r="T1125" s="1">
        <v>220.63124999999999</v>
      </c>
      <c r="U1125" s="1">
        <v>30</v>
      </c>
      <c r="V1125" s="1">
        <v>189.11250000000001</v>
      </c>
      <c r="W1125" s="1">
        <v>0</v>
      </c>
      <c r="X1125" s="1">
        <v>191</v>
      </c>
      <c r="Y1125" s="1">
        <v>481</v>
      </c>
      <c r="Z1125" s="1">
        <v>735.43679999999995</v>
      </c>
      <c r="AA1125" s="1">
        <v>6229.7667802470442</v>
      </c>
      <c r="AB1125" s="1">
        <v>308</v>
      </c>
      <c r="AC1125" s="1"/>
      <c r="AD1125" s="1">
        <v>1092.2037600000001</v>
      </c>
      <c r="AE1125" s="1">
        <v>163.05062458908611</v>
      </c>
      <c r="AF1125" s="1">
        <v>833.04827999999998</v>
      </c>
      <c r="AG1125" s="1">
        <v>1531.6616488787829</v>
      </c>
      <c r="AH1125" s="1">
        <v>906.84124999999995</v>
      </c>
      <c r="AI1125" s="1">
        <v>406.79640000000001</v>
      </c>
      <c r="AJ1125" s="1">
        <v>618.54453326089242</v>
      </c>
      <c r="AK1125" s="1">
        <v>147</v>
      </c>
      <c r="AL1125" s="1">
        <v>17955.548828125</v>
      </c>
      <c r="AM1125" s="1">
        <v>12924.634765625</v>
      </c>
      <c r="AN1125" s="1">
        <v>5030.9130859375</v>
      </c>
      <c r="AO1125" t="s">
        <v>13935</v>
      </c>
    </row>
    <row r="1126" spans="1:41" x14ac:dyDescent="0.25">
      <c r="A1126" s="1">
        <v>2016</v>
      </c>
      <c r="B1126" t="s">
        <v>918</v>
      </c>
      <c r="C1126" t="s">
        <v>7005</v>
      </c>
      <c r="D1126" t="s">
        <v>7196</v>
      </c>
      <c r="E1126" t="s">
        <v>7512</v>
      </c>
      <c r="F1126" t="s">
        <v>8816</v>
      </c>
      <c r="G1126" t="s">
        <v>10973</v>
      </c>
      <c r="H1126" t="s">
        <v>12641</v>
      </c>
      <c r="I1126" s="1">
        <v>357</v>
      </c>
      <c r="J1126" s="1">
        <v>1085.5999999999999</v>
      </c>
      <c r="K1126" s="1">
        <v>130.45328749999999</v>
      </c>
      <c r="L1126" s="1">
        <v>20.72</v>
      </c>
      <c r="M1126" s="1">
        <v>2829.0389500000001</v>
      </c>
      <c r="N1126" s="1">
        <v>633.38495999999998</v>
      </c>
      <c r="O1126" s="1">
        <v>61</v>
      </c>
      <c r="P1126" s="1">
        <v>0</v>
      </c>
      <c r="Q1126" s="1">
        <v>62.582982000000001</v>
      </c>
      <c r="R1126" s="1">
        <v>728.92467506600974</v>
      </c>
      <c r="S1126" s="1">
        <v>325.10640000000001</v>
      </c>
      <c r="T1126" s="1">
        <v>414.4</v>
      </c>
      <c r="U1126" s="1">
        <v>30.905999999999999</v>
      </c>
      <c r="V1126" s="1">
        <v>281</v>
      </c>
      <c r="W1126" s="1">
        <v>0</v>
      </c>
      <c r="X1126" s="1">
        <v>363.59</v>
      </c>
      <c r="Y1126" s="1">
        <v>2560</v>
      </c>
      <c r="Z1126" s="1">
        <v>1831.96</v>
      </c>
      <c r="AA1126" s="1">
        <v>6486.9723678032551</v>
      </c>
      <c r="AB1126" s="1">
        <v>404</v>
      </c>
      <c r="AC1126" s="1">
        <v>1647.3</v>
      </c>
      <c r="AD1126" s="1">
        <v>1642.88839035552</v>
      </c>
      <c r="AE1126" s="1">
        <v>158.1</v>
      </c>
      <c r="AF1126" s="1">
        <v>725.97022198833008</v>
      </c>
      <c r="AG1126" s="1">
        <v>9885</v>
      </c>
      <c r="AH1126" s="1">
        <v>4790.554049317785</v>
      </c>
      <c r="AI1126" s="1">
        <v>238.68</v>
      </c>
      <c r="AJ1126" s="1">
        <v>3893.5330931218768</v>
      </c>
      <c r="AK1126" s="1">
        <v>179.74</v>
      </c>
      <c r="AL1126" s="1">
        <v>41768.40234375</v>
      </c>
      <c r="AM1126" s="1">
        <v>30388.953125</v>
      </c>
      <c r="AN1126" s="1">
        <v>11379.4501953125</v>
      </c>
      <c r="AO1126" t="s">
        <v>13936</v>
      </c>
    </row>
    <row r="1127" spans="1:41" x14ac:dyDescent="0.25">
      <c r="A1127" s="1">
        <v>2016</v>
      </c>
      <c r="B1127" t="s">
        <v>919</v>
      </c>
      <c r="C1127" t="s">
        <v>7005</v>
      </c>
      <c r="D1127" t="s">
        <v>7196</v>
      </c>
      <c r="E1127" t="s">
        <v>7512</v>
      </c>
      <c r="F1127" t="s">
        <v>8816</v>
      </c>
      <c r="G1127" t="s">
        <v>10973</v>
      </c>
      <c r="H1127" t="s">
        <v>12641</v>
      </c>
      <c r="I1127" s="1">
        <v>450</v>
      </c>
      <c r="J1127" s="1">
        <v>1042.25</v>
      </c>
      <c r="K1127" s="1">
        <v>66.436499999999995</v>
      </c>
      <c r="L1127" s="1">
        <v>0</v>
      </c>
      <c r="M1127" s="1">
        <v>1211</v>
      </c>
      <c r="N1127" s="1">
        <v>98</v>
      </c>
      <c r="O1127" s="1">
        <v>452</v>
      </c>
      <c r="P1127" s="1">
        <v>0</v>
      </c>
      <c r="Q1127" s="1">
        <v>237.07499999999999</v>
      </c>
      <c r="R1127" s="1">
        <v>227.30851000000001</v>
      </c>
      <c r="S1127" s="1">
        <v>673.78099999999995</v>
      </c>
      <c r="T1127" s="1">
        <v>319.50344000000001</v>
      </c>
      <c r="U1127" s="1">
        <v>40</v>
      </c>
      <c r="V1127" s="1">
        <v>171</v>
      </c>
      <c r="W1127" s="1">
        <v>0</v>
      </c>
      <c r="X1127" s="1">
        <v>678</v>
      </c>
      <c r="Y1127" s="1">
        <v>1345</v>
      </c>
      <c r="Z1127" s="1">
        <v>506.40337260000001</v>
      </c>
      <c r="AA1127" s="1">
        <v>1020.006</v>
      </c>
      <c r="AB1127" s="1"/>
      <c r="AC1127" s="1">
        <v>917.7</v>
      </c>
      <c r="AD1127" s="1">
        <v>661.8142600000001</v>
      </c>
      <c r="AE1127" s="1"/>
      <c r="AF1127" s="1">
        <v>496.88868099886298</v>
      </c>
      <c r="AG1127" s="1">
        <v>1358</v>
      </c>
      <c r="AH1127" s="1">
        <v>784.22363529789607</v>
      </c>
      <c r="AI1127" s="1">
        <v>292</v>
      </c>
      <c r="AJ1127" s="1">
        <v>120.67144999999999</v>
      </c>
      <c r="AK1127" s="1">
        <v>248</v>
      </c>
      <c r="AL1127" s="1">
        <v>13417.0625</v>
      </c>
      <c r="AM1127" s="1">
        <v>8030.30322265625</v>
      </c>
      <c r="AN1127" s="1">
        <v>5386.7587890625</v>
      </c>
      <c r="AO1127" t="s">
        <v>13937</v>
      </c>
    </row>
    <row r="1128" spans="1:41" x14ac:dyDescent="0.25">
      <c r="A1128" s="1">
        <v>2016</v>
      </c>
      <c r="B1128" t="s">
        <v>920</v>
      </c>
      <c r="C1128" t="s">
        <v>7005</v>
      </c>
      <c r="D1128" t="s">
        <v>7196</v>
      </c>
      <c r="E1128" t="s">
        <v>7512</v>
      </c>
      <c r="F1128" t="s">
        <v>8816</v>
      </c>
      <c r="G1128" t="s">
        <v>10973</v>
      </c>
      <c r="H1128" t="s">
        <v>12641</v>
      </c>
      <c r="I1128" s="1">
        <v>1114.8599999999999</v>
      </c>
      <c r="J1128" s="1">
        <v>690</v>
      </c>
      <c r="K1128" s="1">
        <v>66.436499999999995</v>
      </c>
      <c r="L1128" s="1">
        <v>0</v>
      </c>
      <c r="M1128" s="1">
        <v>1369.375</v>
      </c>
      <c r="N1128" s="1">
        <v>85.245480000000001</v>
      </c>
      <c r="O1128" s="1">
        <v>452.82380000000012</v>
      </c>
      <c r="P1128" s="1">
        <v>0</v>
      </c>
      <c r="Q1128" s="1">
        <v>253.8892971698113</v>
      </c>
      <c r="R1128" s="1">
        <v>1304.444407903341</v>
      </c>
      <c r="S1128" s="1">
        <v>734</v>
      </c>
      <c r="T1128" s="1">
        <v>220</v>
      </c>
      <c r="U1128" s="1">
        <v>30.3</v>
      </c>
      <c r="V1128" s="1">
        <v>80</v>
      </c>
      <c r="W1128" s="1">
        <v>0</v>
      </c>
      <c r="X1128" s="1">
        <v>1248.8399999999999</v>
      </c>
      <c r="Y1128" s="1">
        <v>1345</v>
      </c>
      <c r="Z1128" s="1">
        <v>1436.154</v>
      </c>
      <c r="AA1128" s="1">
        <v>6462.5773201865632</v>
      </c>
      <c r="AB1128" s="1">
        <v>339</v>
      </c>
      <c r="AC1128" s="1">
        <v>917.7</v>
      </c>
      <c r="AD1128" s="1">
        <v>1419.764736311321</v>
      </c>
      <c r="AE1128" s="1">
        <v>166.55664321395861</v>
      </c>
      <c r="AF1128" s="1">
        <v>776.64101883788805</v>
      </c>
      <c r="AG1128" s="1">
        <v>7597.5520312157269</v>
      </c>
      <c r="AH1128" s="1">
        <v>2075.1637500000002</v>
      </c>
      <c r="AI1128" s="1">
        <v>292</v>
      </c>
      <c r="AJ1128" s="1">
        <v>811.35235732009926</v>
      </c>
      <c r="AK1128" s="1">
        <v>247.9</v>
      </c>
      <c r="AL1128" s="1">
        <v>31537.576171875</v>
      </c>
      <c r="AM1128" s="1">
        <v>23072.271484375</v>
      </c>
      <c r="AN1128" s="1">
        <v>8465.3046875</v>
      </c>
      <c r="AO1128" t="s">
        <v>13938</v>
      </c>
    </row>
    <row r="1129" spans="1:41" x14ac:dyDescent="0.25">
      <c r="A1129" s="1">
        <v>2016</v>
      </c>
      <c r="B1129" t="s">
        <v>921</v>
      </c>
      <c r="C1129" t="s">
        <v>7005</v>
      </c>
      <c r="D1129" t="s">
        <v>7196</v>
      </c>
      <c r="E1129" t="s">
        <v>7512</v>
      </c>
      <c r="F1129" t="s">
        <v>8817</v>
      </c>
      <c r="G1129" t="s">
        <v>10974</v>
      </c>
      <c r="H1129" t="s">
        <v>12641</v>
      </c>
      <c r="I1129" s="1">
        <v>1127.903721473735</v>
      </c>
      <c r="J1129" s="1">
        <v>392.31433790390781</v>
      </c>
      <c r="K1129" s="1">
        <v>91.948672946228399</v>
      </c>
      <c r="L1129" s="1">
        <v>49.039292237988477</v>
      </c>
      <c r="M1129" s="1">
        <v>551.69203767737031</v>
      </c>
      <c r="N1129" s="1">
        <v>3663.7353555021573</v>
      </c>
      <c r="O1129" s="1">
        <v>90.109699487303828</v>
      </c>
      <c r="P1129" s="1">
        <v>2641.9918693216291</v>
      </c>
      <c r="Q1129" s="1">
        <v>15.508676170263856</v>
      </c>
      <c r="R1129" s="1">
        <v>1487.1396499484235</v>
      </c>
      <c r="S1129" s="1">
        <v>3126.2548801717653</v>
      </c>
      <c r="T1129" s="1">
        <v>3212.0736415882452</v>
      </c>
      <c r="U1129" s="1">
        <v>0</v>
      </c>
      <c r="V1129" s="1">
        <v>153.24778824371398</v>
      </c>
      <c r="W1129" s="1">
        <v>788.30662272566474</v>
      </c>
      <c r="X1129" s="1">
        <v>994.27165012521641</v>
      </c>
      <c r="Y1129" s="1">
        <v>0</v>
      </c>
      <c r="Z1129" s="1">
        <v>306.49557648742797</v>
      </c>
      <c r="AA1129" s="1">
        <v>13686.775866645223</v>
      </c>
      <c r="AB1129" s="1">
        <v>400.89621404555578</v>
      </c>
      <c r="AC1129" s="1">
        <v>2495.9704866624588</v>
      </c>
      <c r="AD1129" s="1">
        <v>843.10803180161668</v>
      </c>
      <c r="AE1129" s="1">
        <v>13207.871645133368</v>
      </c>
      <c r="AF1129" s="1">
        <v>735.58938356982719</v>
      </c>
      <c r="AG1129" s="1">
        <v>1506.2632334380753</v>
      </c>
      <c r="AH1129" s="1">
        <v>735.58938356982719</v>
      </c>
      <c r="AI1129" s="1">
        <v>1273.7956158817508</v>
      </c>
      <c r="AJ1129" s="1">
        <v>28.905926903825698</v>
      </c>
      <c r="AK1129" s="1">
        <v>473.2291700965888</v>
      </c>
      <c r="AL1129" s="1">
        <v>54080.03125</v>
      </c>
      <c r="AM1129" s="1">
        <v>41498.75390625</v>
      </c>
      <c r="AN1129" s="1">
        <v>12581.27734375</v>
      </c>
      <c r="AO1129" t="s">
        <v>13939</v>
      </c>
    </row>
    <row r="1130" spans="1:41" x14ac:dyDescent="0.25">
      <c r="A1130" s="1">
        <v>2016</v>
      </c>
      <c r="B1130" t="s">
        <v>922</v>
      </c>
      <c r="C1130" t="s">
        <v>7005</v>
      </c>
      <c r="D1130" t="s">
        <v>7196</v>
      </c>
      <c r="E1130" t="s">
        <v>7512</v>
      </c>
      <c r="F1130" t="s">
        <v>8817</v>
      </c>
      <c r="G1130" t="s">
        <v>10974</v>
      </c>
      <c r="H1130" t="s">
        <v>12641</v>
      </c>
      <c r="I1130" s="1">
        <v>1015.0334952337048</v>
      </c>
      <c r="J1130" s="1">
        <v>1375.0047219450346</v>
      </c>
      <c r="K1130" s="1">
        <v>11.802715060857032</v>
      </c>
      <c r="L1130" s="1">
        <v>503.314075089852</v>
      </c>
      <c r="M1130" s="1">
        <v>619.64254069499418</v>
      </c>
      <c r="N1130" s="1">
        <v>2990.0428116503826</v>
      </c>
      <c r="O1130" s="1">
        <v>181.7618119371983</v>
      </c>
      <c r="P1130" s="1">
        <v>1172.0096055431034</v>
      </c>
      <c r="Q1130" s="1">
        <v>85.787211236137026</v>
      </c>
      <c r="R1130" s="1">
        <v>811.7661912748008</v>
      </c>
      <c r="S1130" s="1">
        <v>920.61177474684848</v>
      </c>
      <c r="T1130" s="1">
        <v>3774.5082764620788</v>
      </c>
      <c r="U1130" s="1">
        <v>0</v>
      </c>
      <c r="V1130" s="1">
        <v>1138.9620033727035</v>
      </c>
      <c r="W1130" s="1">
        <v>1006.7715946911048</v>
      </c>
      <c r="X1130" s="1">
        <v>930.90610282292801</v>
      </c>
      <c r="Y1130" s="1">
        <v>0</v>
      </c>
      <c r="Z1130" s="1">
        <v>477.37261335142347</v>
      </c>
      <c r="AA1130" s="1">
        <v>14271.587544146185</v>
      </c>
      <c r="AB1130" s="1">
        <v>363.52362387439661</v>
      </c>
      <c r="AC1130" s="1">
        <v>384.17837523089639</v>
      </c>
      <c r="AD1130" s="1">
        <v>3191.8154797724969</v>
      </c>
      <c r="AE1130" s="1">
        <v>5287.210776467673</v>
      </c>
      <c r="AF1130" s="1">
        <v>1209.8621950979168</v>
      </c>
      <c r="AG1130" s="1">
        <v>182.08638660137186</v>
      </c>
      <c r="AH1130" s="1">
        <v>1003.2307801728477</v>
      </c>
      <c r="AI1130" s="1">
        <v>18167.91929317723</v>
      </c>
      <c r="AJ1130" s="1">
        <v>2418.0812480930845</v>
      </c>
      <c r="AK1130" s="1">
        <v>778.97919401656407</v>
      </c>
      <c r="AL1130" s="1">
        <v>64273.7734375</v>
      </c>
      <c r="AM1130" s="1">
        <v>33322.296875</v>
      </c>
      <c r="AN1130" s="1">
        <v>30951.47265625</v>
      </c>
      <c r="AO1130" t="s">
        <v>13940</v>
      </c>
    </row>
    <row r="1131" spans="1:41" x14ac:dyDescent="0.25">
      <c r="A1131" s="1">
        <v>2016</v>
      </c>
      <c r="B1131" t="s">
        <v>923</v>
      </c>
      <c r="C1131" t="s">
        <v>7005</v>
      </c>
      <c r="D1131" t="s">
        <v>7196</v>
      </c>
      <c r="E1131" t="s">
        <v>7512</v>
      </c>
      <c r="F1131" t="s">
        <v>8817</v>
      </c>
      <c r="G1131" t="s">
        <v>10974</v>
      </c>
      <c r="H1131" t="s">
        <v>12641</v>
      </c>
      <c r="I1131" s="1">
        <v>1077.1510627866962</v>
      </c>
      <c r="J1131" s="1">
        <v>319.50058122733407</v>
      </c>
      <c r="K1131" s="1">
        <v>24.205641860375195</v>
      </c>
      <c r="L1131" s="1">
        <v>296.51911278959614</v>
      </c>
      <c r="M1131" s="1">
        <v>558.24261540490284</v>
      </c>
      <c r="N1131" s="1">
        <v>738.27207674144347</v>
      </c>
      <c r="O1131" s="1">
        <v>129.50018395300728</v>
      </c>
      <c r="P1131" s="1">
        <v>1923.4190312523895</v>
      </c>
      <c r="Q1131" s="1">
        <v>116.02369284724341</v>
      </c>
      <c r="R1131" s="1">
        <v>3192.6735324081369</v>
      </c>
      <c r="S1131" s="1">
        <v>1512.8526162734497</v>
      </c>
      <c r="T1131" s="1">
        <v>3352.4813976619644</v>
      </c>
      <c r="U1131" s="1">
        <v>0</v>
      </c>
      <c r="V1131" s="1">
        <v>745.53376929955596</v>
      </c>
      <c r="W1131" s="1">
        <v>1408.7683562738364</v>
      </c>
      <c r="X1131" s="1">
        <v>1190.9175795304595</v>
      </c>
      <c r="Y1131" s="1">
        <v>0</v>
      </c>
      <c r="Z1131" s="1">
        <v>907.71156976406985</v>
      </c>
      <c r="AA1131" s="1">
        <v>14403.670216508839</v>
      </c>
      <c r="AB1131" s="1">
        <v>372.76688464977798</v>
      </c>
      <c r="AC1131" s="1">
        <v>541.23815199798935</v>
      </c>
      <c r="AD1131" s="1">
        <v>984.45404442977315</v>
      </c>
      <c r="AE1131" s="1">
        <v>13694.341882507266</v>
      </c>
      <c r="AF1131" s="1">
        <v>646.84107396792263</v>
      </c>
      <c r="AG1131" s="1">
        <v>4036.2907802175637</v>
      </c>
      <c r="AH1131" s="1">
        <v>726.16925581125588</v>
      </c>
      <c r="AI1131" s="1">
        <v>6211.1677013722747</v>
      </c>
      <c r="AJ1131" s="1">
        <v>27.836488139431474</v>
      </c>
      <c r="AK1131" s="1">
        <v>812.09928441558782</v>
      </c>
      <c r="AL1131" s="1">
        <v>59950.64453125</v>
      </c>
      <c r="AM1131" s="1">
        <v>42667.01953125</v>
      </c>
      <c r="AN1131" s="1">
        <v>17283.625</v>
      </c>
      <c r="AO1131" t="s">
        <v>13941</v>
      </c>
    </row>
    <row r="1132" spans="1:41" x14ac:dyDescent="0.25">
      <c r="A1132" s="1">
        <v>2016</v>
      </c>
      <c r="B1132" t="s">
        <v>924</v>
      </c>
      <c r="C1132" t="s">
        <v>7005</v>
      </c>
      <c r="D1132" t="s">
        <v>7196</v>
      </c>
      <c r="E1132" t="s">
        <v>7512</v>
      </c>
      <c r="F1132" t="s">
        <v>8817</v>
      </c>
      <c r="G1132" t="s">
        <v>10974</v>
      </c>
      <c r="H1132" t="s">
        <v>12641</v>
      </c>
      <c r="I1132" s="1">
        <v>984.21552868070603</v>
      </c>
      <c r="J1132" s="1">
        <v>1123.2645830233871</v>
      </c>
      <c r="K1132" s="1">
        <v>89.266059578017519</v>
      </c>
      <c r="L1132" s="1">
        <v>320.91491749295676</v>
      </c>
      <c r="M1132" s="1">
        <v>600.82924715973331</v>
      </c>
      <c r="N1132" s="1">
        <v>3258.2111745976395</v>
      </c>
      <c r="O1132" s="1">
        <v>179.67655581729167</v>
      </c>
      <c r="P1132" s="1">
        <v>1439.7013198608468</v>
      </c>
      <c r="Q1132" s="1">
        <v>69.457234295658679</v>
      </c>
      <c r="R1132" s="1">
        <v>539.90626015693113</v>
      </c>
      <c r="S1132" s="1">
        <v>408.56388806861867</v>
      </c>
      <c r="T1132" s="1">
        <v>2383.8017914707534</v>
      </c>
      <c r="U1132" s="1">
        <v>0</v>
      </c>
      <c r="V1132" s="1">
        <v>1081.4926448875199</v>
      </c>
      <c r="W1132" s="1">
        <v>254.63715712960126</v>
      </c>
      <c r="X1132" s="1">
        <v>558.42786886017495</v>
      </c>
      <c r="Y1132" s="1">
        <v>0</v>
      </c>
      <c r="Z1132" s="1">
        <v>286.58813494562787</v>
      </c>
      <c r="AA1132" s="1">
        <v>3809.7264586777164</v>
      </c>
      <c r="AB1132" s="1">
        <v>0</v>
      </c>
      <c r="AC1132" s="1">
        <v>372.51413323903466</v>
      </c>
      <c r="AD1132" s="1">
        <v>1287.1522045528168</v>
      </c>
      <c r="AE1132" s="1">
        <v>4291.6374797123808</v>
      </c>
      <c r="AF1132" s="1">
        <v>2057.3923330828957</v>
      </c>
      <c r="AG1132" s="1">
        <v>886.93841247389207</v>
      </c>
      <c r="AH1132" s="1">
        <v>645.16250901216847</v>
      </c>
      <c r="AI1132" s="1">
        <v>17616.313526723381</v>
      </c>
      <c r="AJ1132" s="1">
        <v>1150.4951029427284</v>
      </c>
      <c r="AK1132" s="1">
        <v>755.32819642937898</v>
      </c>
      <c r="AL1132" s="1">
        <v>46451.61328125</v>
      </c>
      <c r="AM1132" s="1">
        <v>21672.453125</v>
      </c>
      <c r="AN1132" s="1">
        <v>24779.16015625</v>
      </c>
      <c r="AO1132" t="s">
        <v>13942</v>
      </c>
    </row>
    <row r="1133" spans="1:41" x14ac:dyDescent="0.25">
      <c r="A1133" s="1">
        <v>2016</v>
      </c>
      <c r="B1133" t="s">
        <v>925</v>
      </c>
      <c r="C1133" t="s">
        <v>7005</v>
      </c>
      <c r="D1133" t="s">
        <v>7196</v>
      </c>
      <c r="E1133" t="s">
        <v>7512</v>
      </c>
      <c r="F1133" t="s">
        <v>8817</v>
      </c>
      <c r="G1133" t="s">
        <v>10975</v>
      </c>
      <c r="H1133" t="s">
        <v>12641</v>
      </c>
      <c r="I1133" s="1">
        <v>877.2</v>
      </c>
      <c r="J1133" s="1">
        <v>1187.125</v>
      </c>
      <c r="K1133" s="1">
        <v>111.4089</v>
      </c>
      <c r="L1133" s="1">
        <v>439.99999999999989</v>
      </c>
      <c r="M1133" s="1">
        <v>525</v>
      </c>
      <c r="N1133" s="1">
        <v>2584.01872125</v>
      </c>
      <c r="O1133" s="1">
        <v>156.3562</v>
      </c>
      <c r="P1133" s="1">
        <v>993.06021199999998</v>
      </c>
      <c r="Q1133" s="1">
        <v>72.684302547169821</v>
      </c>
      <c r="R1133" s="1">
        <v>702.14032907384956</v>
      </c>
      <c r="S1133" s="1">
        <v>780</v>
      </c>
      <c r="T1133" s="1">
        <v>3198</v>
      </c>
      <c r="U1133" s="1"/>
      <c r="V1133" s="1">
        <v>965</v>
      </c>
      <c r="W1133" s="1">
        <v>853</v>
      </c>
      <c r="X1133" s="1">
        <v>788.72200000000009</v>
      </c>
      <c r="Y1133" s="1">
        <v>0</v>
      </c>
      <c r="Z1133" s="1">
        <v>404.46</v>
      </c>
      <c r="AA1133" s="1">
        <v>12370.303536860931</v>
      </c>
      <c r="AB1133" s="1">
        <v>308</v>
      </c>
      <c r="AC1133" s="1">
        <v>325.5</v>
      </c>
      <c r="AD1133" s="1">
        <v>2704.3061391509432</v>
      </c>
      <c r="AE1133" s="1">
        <v>4573.1935554520987</v>
      </c>
      <c r="AF1133" s="1">
        <v>1057.668347041656</v>
      </c>
      <c r="AG1133" s="1">
        <v>158.79587912087911</v>
      </c>
      <c r="AH1133" s="1">
        <v>869.125</v>
      </c>
      <c r="AI1133" s="1">
        <v>15393</v>
      </c>
      <c r="AJ1133" s="1">
        <v>2084.3362282878411</v>
      </c>
      <c r="AK1133" s="1">
        <v>660</v>
      </c>
      <c r="AL1133" s="1">
        <v>55142.40234375</v>
      </c>
      <c r="AM1133" s="1">
        <v>28795.484375</v>
      </c>
      <c r="AN1133" s="1">
        <v>26346.91796875</v>
      </c>
      <c r="AO1133" t="s">
        <v>13943</v>
      </c>
    </row>
    <row r="1134" spans="1:41" x14ac:dyDescent="0.25">
      <c r="A1134" s="1">
        <v>2016</v>
      </c>
      <c r="B1134" t="s">
        <v>926</v>
      </c>
      <c r="C1134" t="s">
        <v>7005</v>
      </c>
      <c r="D1134" t="s">
        <v>7196</v>
      </c>
      <c r="E1134" t="s">
        <v>7512</v>
      </c>
      <c r="F1134" t="s">
        <v>8817</v>
      </c>
      <c r="G1134" t="s">
        <v>10975</v>
      </c>
      <c r="H1134" t="s">
        <v>12641</v>
      </c>
      <c r="I1134" s="1">
        <v>975.2</v>
      </c>
      <c r="J1134" s="1">
        <v>327.04000000000002</v>
      </c>
      <c r="K1134" s="1">
        <v>80</v>
      </c>
      <c r="L1134" s="1">
        <v>42.448320000000002</v>
      </c>
      <c r="M1134" s="1">
        <v>472.49999999999989</v>
      </c>
      <c r="N1134" s="1">
        <v>3179.666133300781</v>
      </c>
      <c r="O1134" s="1">
        <v>79.151460937499991</v>
      </c>
      <c r="P1134" s="1">
        <v>2251.9749999999999</v>
      </c>
      <c r="Q1134" s="1">
        <v>13.290089999999999</v>
      </c>
      <c r="R1134" s="1">
        <v>1266.6324638627659</v>
      </c>
      <c r="S1134" s="1">
        <v>2679</v>
      </c>
      <c r="T1134" s="1">
        <v>2752.6374999999998</v>
      </c>
      <c r="U1134" s="1"/>
      <c r="V1134" s="1">
        <v>131.328125</v>
      </c>
      <c r="W1134" s="1">
        <v>666.35376000000008</v>
      </c>
      <c r="X1134" s="1">
        <v>885</v>
      </c>
      <c r="Y1134" s="1">
        <v>0</v>
      </c>
      <c r="Z1134" s="1">
        <v>262.65600000000001</v>
      </c>
      <c r="AA1134" s="1">
        <v>11924.670641044489</v>
      </c>
      <c r="AB1134" s="1">
        <v>327</v>
      </c>
      <c r="AC1134" s="1">
        <v>2192.4360799999999</v>
      </c>
      <c r="AD1134" s="1">
        <v>722.49761999999998</v>
      </c>
      <c r="AE1134" s="1">
        <v>11332.85693034386</v>
      </c>
      <c r="AF1134" s="1">
        <v>636.72479999999996</v>
      </c>
      <c r="AG1134" s="1">
        <v>1296.1695884273929</v>
      </c>
      <c r="AH1134" s="1">
        <v>640.49999999999989</v>
      </c>
      <c r="AI1134" s="1">
        <v>1080.9756</v>
      </c>
      <c r="AJ1134" s="1">
        <v>25.205345095869831</v>
      </c>
      <c r="AK1134" s="1">
        <v>403</v>
      </c>
      <c r="AL1134" s="1">
        <v>46646.91796875</v>
      </c>
      <c r="AM1134" s="1">
        <v>35858.30078125</v>
      </c>
      <c r="AN1134" s="1">
        <v>10788.6162109375</v>
      </c>
      <c r="AO1134" t="s">
        <v>13944</v>
      </c>
    </row>
    <row r="1135" spans="1:41" x14ac:dyDescent="0.25">
      <c r="A1135" s="1">
        <v>2016</v>
      </c>
      <c r="B1135" t="s">
        <v>927</v>
      </c>
      <c r="C1135" t="s">
        <v>7005</v>
      </c>
      <c r="D1135" t="s">
        <v>7196</v>
      </c>
      <c r="E1135" t="s">
        <v>7512</v>
      </c>
      <c r="F1135" t="s">
        <v>8817</v>
      </c>
      <c r="G1135" t="s">
        <v>10975</v>
      </c>
      <c r="H1135" t="s">
        <v>12641</v>
      </c>
      <c r="I1135" s="1">
        <v>907.80000000000007</v>
      </c>
      <c r="J1135" s="1">
        <v>690</v>
      </c>
      <c r="K1135" s="1">
        <v>20.872526000000001</v>
      </c>
      <c r="L1135" s="1">
        <v>253.82</v>
      </c>
      <c r="M1135" s="1">
        <v>472.78124999999989</v>
      </c>
      <c r="N1135" s="1">
        <v>633.38495999999998</v>
      </c>
      <c r="O1135" s="1">
        <v>110</v>
      </c>
      <c r="P1135" s="1">
        <v>1635</v>
      </c>
      <c r="Q1135" s="1">
        <v>103.88775012000001</v>
      </c>
      <c r="R1135" s="1">
        <v>2749.5243885660088</v>
      </c>
      <c r="S1135" s="1">
        <v>1354.61</v>
      </c>
      <c r="T1135" s="1">
        <v>2869.72</v>
      </c>
      <c r="U1135" s="1"/>
      <c r="V1135" s="1">
        <v>641</v>
      </c>
      <c r="W1135" s="1">
        <v>1187.28</v>
      </c>
      <c r="X1135" s="1">
        <v>1045</v>
      </c>
      <c r="Y1135" s="1">
        <v>0</v>
      </c>
      <c r="Z1135" s="1">
        <v>813</v>
      </c>
      <c r="AA1135" s="1">
        <v>12416.999170640351</v>
      </c>
      <c r="AB1135" s="1">
        <v>310</v>
      </c>
      <c r="AC1135" s="1">
        <v>468.9</v>
      </c>
      <c r="AD1135" s="1">
        <v>881.48130146999995</v>
      </c>
      <c r="AE1135" s="1">
        <v>11541.3</v>
      </c>
      <c r="AF1135" s="1">
        <v>554.88169833502934</v>
      </c>
      <c r="AG1135" s="1">
        <v>3494</v>
      </c>
      <c r="AH1135" s="1">
        <v>644.26004456281669</v>
      </c>
      <c r="AI1135" s="1">
        <v>5234.6400000000003</v>
      </c>
      <c r="AJ1135" s="1">
        <v>25.205345095869831</v>
      </c>
      <c r="AK1135" s="1">
        <v>701.19499999999994</v>
      </c>
      <c r="AL1135" s="1">
        <v>51760.55078125</v>
      </c>
      <c r="AM1135" s="1">
        <v>36928.70703125</v>
      </c>
      <c r="AN1135" s="1">
        <v>14831.83984375</v>
      </c>
      <c r="AO1135" t="s">
        <v>13945</v>
      </c>
    </row>
    <row r="1136" spans="1:41" x14ac:dyDescent="0.25">
      <c r="A1136" s="1">
        <v>2016</v>
      </c>
      <c r="B1136" t="s">
        <v>928</v>
      </c>
      <c r="C1136" t="s">
        <v>7005</v>
      </c>
      <c r="D1136" t="s">
        <v>7196</v>
      </c>
      <c r="E1136" t="s">
        <v>7512</v>
      </c>
      <c r="F1136" t="s">
        <v>8817</v>
      </c>
      <c r="G1136" t="s">
        <v>10975</v>
      </c>
      <c r="H1136" t="s">
        <v>12641</v>
      </c>
      <c r="I1136" s="1">
        <v>860</v>
      </c>
      <c r="J1136" s="1">
        <v>981.5</v>
      </c>
      <c r="K1136" s="1">
        <v>111.4089</v>
      </c>
      <c r="L1136" s="1">
        <v>280.41300000000001</v>
      </c>
      <c r="M1136" s="1">
        <v>525</v>
      </c>
      <c r="N1136" s="1">
        <v>2847</v>
      </c>
      <c r="O1136" s="1">
        <v>157</v>
      </c>
      <c r="P1136" s="1">
        <v>847.32100000000003</v>
      </c>
      <c r="Q1136" s="1">
        <v>81.75</v>
      </c>
      <c r="R1136" s="1">
        <v>471.76596000000001</v>
      </c>
      <c r="S1136" s="1">
        <v>357</v>
      </c>
      <c r="T1136" s="1">
        <v>2082.9477700000002</v>
      </c>
      <c r="U1136" s="1"/>
      <c r="V1136" s="1">
        <v>945</v>
      </c>
      <c r="W1136" s="1">
        <v>222.5</v>
      </c>
      <c r="X1136" s="1">
        <v>488</v>
      </c>
      <c r="Y1136" s="1">
        <v>0</v>
      </c>
      <c r="Z1136" s="1">
        <v>250.41852000000009</v>
      </c>
      <c r="AA1136" s="1">
        <v>3328.9098362984041</v>
      </c>
      <c r="AB1136" s="1"/>
      <c r="AC1136" s="1">
        <v>325.5</v>
      </c>
      <c r="AD1136" s="1">
        <v>1124.7037499999999</v>
      </c>
      <c r="AE1136" s="1">
        <v>3750</v>
      </c>
      <c r="AF1136" s="1">
        <v>1797.733682197668</v>
      </c>
      <c r="AG1136" s="1">
        <v>775</v>
      </c>
      <c r="AH1136" s="1">
        <v>563.73806507015911</v>
      </c>
      <c r="AI1136" s="1">
        <v>15393</v>
      </c>
      <c r="AJ1136" s="1">
        <v>1005.29382</v>
      </c>
      <c r="AK1136" s="1">
        <v>660</v>
      </c>
      <c r="AL1136" s="1">
        <v>40232.90625</v>
      </c>
      <c r="AM1136" s="1">
        <v>18547.60546875</v>
      </c>
      <c r="AN1136" s="1">
        <v>21685.298828125</v>
      </c>
      <c r="AO1136" t="s">
        <v>13946</v>
      </c>
    </row>
    <row r="1137" spans="1:41" x14ac:dyDescent="0.25">
      <c r="A1137" s="1">
        <v>2016</v>
      </c>
      <c r="B1137" t="s">
        <v>929</v>
      </c>
      <c r="C1137" t="s">
        <v>7005</v>
      </c>
      <c r="D1137" t="s">
        <v>7196</v>
      </c>
      <c r="E1137" t="s">
        <v>7512</v>
      </c>
      <c r="F1137" t="s">
        <v>8818</v>
      </c>
      <c r="G1137" t="s">
        <v>10976</v>
      </c>
      <c r="H1137" t="s">
        <v>12641</v>
      </c>
      <c r="I1137" s="1">
        <v>1127.903721473735</v>
      </c>
      <c r="J1137" s="1">
        <v>968.52602170027239</v>
      </c>
      <c r="K1137" s="1">
        <v>196.15716895195391</v>
      </c>
      <c r="L1137" s="1">
        <v>306.49557648742797</v>
      </c>
      <c r="M1137" s="1">
        <v>1967.7016010492875</v>
      </c>
      <c r="N1137" s="1">
        <v>4382.1609867886882</v>
      </c>
      <c r="O1137" s="1">
        <v>354.00239084297931</v>
      </c>
      <c r="P1137" s="1">
        <v>2721.6807192083606</v>
      </c>
      <c r="Q1137" s="1">
        <v>15.508676170263856</v>
      </c>
      <c r="R1137" s="1">
        <v>2641.1279073308033</v>
      </c>
      <c r="S1137" s="1">
        <v>3739.2460331466214</v>
      </c>
      <c r="T1137" s="1">
        <v>3635.0375371408959</v>
      </c>
      <c r="U1137" s="1">
        <v>37.890209147681794</v>
      </c>
      <c r="V1137" s="1">
        <v>373.92460331466214</v>
      </c>
      <c r="W1137" s="1">
        <v>849.60573802315037</v>
      </c>
      <c r="X1137" s="1">
        <v>1387.0620976625025</v>
      </c>
      <c r="Y1137" s="1">
        <v>533.30230308812463</v>
      </c>
      <c r="Z1137" s="1">
        <v>1164.6831906522264</v>
      </c>
      <c r="AA1137" s="1">
        <v>20837.113531253875</v>
      </c>
      <c r="AB1137" s="1">
        <v>1026.1471900799088</v>
      </c>
      <c r="AC1137" s="1">
        <v>2495.9704866624588</v>
      </c>
      <c r="AD1137" s="1">
        <v>2117.6392370669373</v>
      </c>
      <c r="AE1137" s="1">
        <v>13397.898902555573</v>
      </c>
      <c r="AF1137" s="1">
        <v>1697.9854937403511</v>
      </c>
      <c r="AG1137" s="1">
        <v>6752.8682018093723</v>
      </c>
      <c r="AH1137" s="1">
        <v>1899.6595830690785</v>
      </c>
      <c r="AI1137" s="1">
        <v>1753.154697508088</v>
      </c>
      <c r="AJ1137" s="1">
        <v>738.26352534948683</v>
      </c>
      <c r="AK1137" s="1">
        <v>646.09267523549818</v>
      </c>
      <c r="AL1137" s="1">
        <v>79764.8125</v>
      </c>
      <c r="AM1137" s="1">
        <v>60193.30078125</v>
      </c>
      <c r="AN1137" s="1">
        <v>19571.505859375</v>
      </c>
      <c r="AO1137" t="s">
        <v>13947</v>
      </c>
    </row>
    <row r="1138" spans="1:41" x14ac:dyDescent="0.25">
      <c r="A1138" s="1">
        <v>2016</v>
      </c>
      <c r="B1138" t="s">
        <v>930</v>
      </c>
      <c r="C1138" t="s">
        <v>7005</v>
      </c>
      <c r="D1138" t="s">
        <v>7196</v>
      </c>
      <c r="E1138" t="s">
        <v>7512</v>
      </c>
      <c r="F1138" t="s">
        <v>8818</v>
      </c>
      <c r="G1138" t="s">
        <v>10976</v>
      </c>
      <c r="H1138" t="s">
        <v>12641</v>
      </c>
      <c r="I1138" s="1">
        <v>2305.0702513853785</v>
      </c>
      <c r="J1138" s="1">
        <v>2174.0485315650558</v>
      </c>
      <c r="K1138" s="1">
        <v>253.7583738084262</v>
      </c>
      <c r="L1138" s="1">
        <v>503.314075089852</v>
      </c>
      <c r="M1138" s="1">
        <v>2378.6896865774743</v>
      </c>
      <c r="N1138" s="1">
        <v>3088.6828224999895</v>
      </c>
      <c r="O1138" s="1">
        <v>935.95530432596263</v>
      </c>
      <c r="P1138" s="1">
        <v>1172.0096055431034</v>
      </c>
      <c r="Q1138" s="1">
        <v>385.44551438579089</v>
      </c>
      <c r="R1138" s="1">
        <v>2583.0753372035583</v>
      </c>
      <c r="S1138" s="1">
        <v>1612.2508773130705</v>
      </c>
      <c r="T1138" s="1">
        <v>4093.1815831052186</v>
      </c>
      <c r="U1138" s="1">
        <v>35.408145182571097</v>
      </c>
      <c r="V1138" s="1">
        <v>1233.38372385956</v>
      </c>
      <c r="W1138" s="1">
        <v>1065.7851699953899</v>
      </c>
      <c r="X1138" s="1">
        <v>2876.9849729172788</v>
      </c>
      <c r="Y1138" s="1">
        <v>1587.4651756852709</v>
      </c>
      <c r="Z1138" s="1">
        <v>2172.4242579024303</v>
      </c>
      <c r="AA1138" s="1">
        <v>21727.446465556342</v>
      </c>
      <c r="AB1138" s="1">
        <v>880.48254353993457</v>
      </c>
      <c r="AC1138" s="1">
        <v>1467.3135363657464</v>
      </c>
      <c r="AD1138" s="1">
        <v>4867.5233433860303</v>
      </c>
      <c r="AE1138" s="1">
        <v>5479.7720726855541</v>
      </c>
      <c r="AF1138" s="1">
        <v>2098.2584589007179</v>
      </c>
      <c r="AG1138" s="1">
        <v>9680.8413323338809</v>
      </c>
      <c r="AH1138" s="1">
        <v>3852.9963316167782</v>
      </c>
      <c r="AI1138" s="1">
        <v>18512.558572954254</v>
      </c>
      <c r="AJ1138" s="1">
        <v>3359.3477741964325</v>
      </c>
      <c r="AK1138" s="1">
        <v>1071.5685003752099</v>
      </c>
      <c r="AL1138" s="1">
        <v>103455.046875</v>
      </c>
      <c r="AM1138" s="1">
        <v>61053.3046875</v>
      </c>
      <c r="AN1138" s="1">
        <v>42401.734375</v>
      </c>
      <c r="AO1138" t="s">
        <v>13948</v>
      </c>
    </row>
    <row r="1139" spans="1:41" x14ac:dyDescent="0.25">
      <c r="A1139" s="1">
        <v>2016</v>
      </c>
      <c r="B1139" t="s">
        <v>931</v>
      </c>
      <c r="C1139" t="s">
        <v>7005</v>
      </c>
      <c r="D1139" t="s">
        <v>7196</v>
      </c>
      <c r="E1139" t="s">
        <v>7512</v>
      </c>
      <c r="F1139" t="s">
        <v>8818</v>
      </c>
      <c r="G1139" t="s">
        <v>10976</v>
      </c>
      <c r="H1139" t="s">
        <v>12641</v>
      </c>
      <c r="I1139" s="1">
        <v>1500.7497953432621</v>
      </c>
      <c r="J1139" s="1">
        <v>1528.2777802040812</v>
      </c>
      <c r="K1139" s="1">
        <v>290.46770232450234</v>
      </c>
      <c r="L1139" s="1">
        <v>320.72475464997132</v>
      </c>
      <c r="M1139" s="1">
        <v>4030.2853604720049</v>
      </c>
      <c r="N1139" s="1">
        <v>1476.5441534828869</v>
      </c>
      <c r="O1139" s="1">
        <v>422.38845046354714</v>
      </c>
      <c r="P1139" s="1">
        <v>1965.7789045080463</v>
      </c>
      <c r="Q1139" s="1">
        <v>185.91748371907678</v>
      </c>
      <c r="R1139" s="1">
        <v>4273.6057877457188</v>
      </c>
      <c r="S1139" s="1">
        <v>1875.9372441790777</v>
      </c>
      <c r="T1139" s="1">
        <v>3836.5942348694684</v>
      </c>
      <c r="U1139" s="1">
        <v>36.308462790562793</v>
      </c>
      <c r="V1139" s="1">
        <v>1072.3099344146212</v>
      </c>
      <c r="W1139" s="1">
        <v>1469.2824609247743</v>
      </c>
      <c r="X1139" s="1">
        <v>2062.3206865039665</v>
      </c>
      <c r="Y1139" s="1">
        <v>2959.1397174308677</v>
      </c>
      <c r="Z1139" s="1">
        <v>2953.0883069657739</v>
      </c>
      <c r="AA1139" s="1">
        <v>21928.532657538151</v>
      </c>
      <c r="AB1139" s="1">
        <v>981.5387774382142</v>
      </c>
      <c r="AC1139" s="1">
        <v>2442.5913201304611</v>
      </c>
      <c r="AD1139" s="1">
        <v>2819.2611103709851</v>
      </c>
      <c r="AE1139" s="1">
        <v>13881.935606925173</v>
      </c>
      <c r="AF1139" s="1">
        <v>1711.5788270519965</v>
      </c>
      <c r="AG1139" s="1">
        <v>17690.69335365521</v>
      </c>
      <c r="AH1139" s="1">
        <v>6891.8879599136535</v>
      </c>
      <c r="AI1139" s="1">
        <v>6494.3737111386645</v>
      </c>
      <c r="AJ1139" s="1">
        <v>4416.7227847897948</v>
      </c>
      <c r="AK1139" s="1">
        <v>1020.2678044148145</v>
      </c>
      <c r="AL1139" s="1">
        <v>112539.109375</v>
      </c>
      <c r="AM1139" s="1">
        <v>80344.5</v>
      </c>
      <c r="AN1139" s="1">
        <v>32194.60546875</v>
      </c>
      <c r="AO1139" t="s">
        <v>13949</v>
      </c>
    </row>
    <row r="1140" spans="1:41" x14ac:dyDescent="0.25">
      <c r="A1140" s="1">
        <v>2016</v>
      </c>
      <c r="B1140" t="s">
        <v>932</v>
      </c>
      <c r="C1140" t="s">
        <v>7005</v>
      </c>
      <c r="D1140" t="s">
        <v>7196</v>
      </c>
      <c r="E1140" t="s">
        <v>7512</v>
      </c>
      <c r="F1140" t="s">
        <v>8818</v>
      </c>
      <c r="G1140" t="s">
        <v>10976</v>
      </c>
      <c r="H1140" t="s">
        <v>12641</v>
      </c>
      <c r="I1140" s="1">
        <v>1499.2120262461917</v>
      </c>
      <c r="J1140" s="1">
        <v>2316.0536932181149</v>
      </c>
      <c r="K1140" s="1">
        <v>323.87557513562768</v>
      </c>
      <c r="L1140" s="1">
        <v>320.91491749295676</v>
      </c>
      <c r="M1140" s="1">
        <v>2037.6694753674385</v>
      </c>
      <c r="N1140" s="1">
        <v>3370.3659674007899</v>
      </c>
      <c r="O1140" s="1">
        <v>920.1270756503344</v>
      </c>
      <c r="P1140" s="1">
        <v>1514.0897028425279</v>
      </c>
      <c r="Q1140" s="1">
        <v>294.84396368753386</v>
      </c>
      <c r="R1140" s="1">
        <v>915.7673441892772</v>
      </c>
      <c r="S1140" s="1">
        <v>1179.6635661267753</v>
      </c>
      <c r="T1140" s="1">
        <v>2862.1014926071139</v>
      </c>
      <c r="U1140" s="1">
        <v>45.777466450265393</v>
      </c>
      <c r="V1140" s="1">
        <v>1278.3357506236612</v>
      </c>
      <c r="W1140" s="1">
        <v>288.97025696730032</v>
      </c>
      <c r="X1140" s="1">
        <v>1334.2300371594351</v>
      </c>
      <c r="Y1140" s="1">
        <v>1539.267309390174</v>
      </c>
      <c r="Z1140" s="1">
        <v>866.13471993307155</v>
      </c>
      <c r="AA1140" s="1">
        <v>4977.0587197794521</v>
      </c>
      <c r="AB1140" s="1">
        <v>0</v>
      </c>
      <c r="AC1140" s="1">
        <v>1422.7636572742485</v>
      </c>
      <c r="AD1140" s="1">
        <v>2044.5567066392475</v>
      </c>
      <c r="AE1140" s="1">
        <v>4291.6374797123808</v>
      </c>
      <c r="AF1140" s="1">
        <v>2626.0499561814472</v>
      </c>
      <c r="AG1140" s="1">
        <v>3320.0107543054978</v>
      </c>
      <c r="AH1140" s="1">
        <v>1572.10953261344</v>
      </c>
      <c r="AI1140" s="1">
        <v>17950.489031810317</v>
      </c>
      <c r="AJ1140" s="1">
        <v>1288.5959342897254</v>
      </c>
      <c r="AK1140" s="1">
        <v>1039.1484884210245</v>
      </c>
      <c r="AL1140" s="1">
        <v>63439.82421875</v>
      </c>
      <c r="AM1140" s="1">
        <v>31886.880859375</v>
      </c>
      <c r="AN1140" s="1">
        <v>31552.94140625</v>
      </c>
      <c r="AO1140" t="s">
        <v>13950</v>
      </c>
    </row>
    <row r="1141" spans="1:41" x14ac:dyDescent="0.25">
      <c r="A1141" s="1">
        <v>2016</v>
      </c>
      <c r="B1141" t="s">
        <v>933</v>
      </c>
      <c r="C1141" t="s">
        <v>7005</v>
      </c>
      <c r="D1141" t="s">
        <v>7196</v>
      </c>
      <c r="E1141" t="s">
        <v>7512</v>
      </c>
      <c r="F1141" t="s">
        <v>8818</v>
      </c>
      <c r="G1141" t="s">
        <v>10977</v>
      </c>
      <c r="H1141" t="s">
        <v>12641</v>
      </c>
      <c r="I1141" s="1">
        <v>975.2</v>
      </c>
      <c r="J1141" s="1">
        <v>807.38000000000011</v>
      </c>
      <c r="K1141" s="1">
        <v>170</v>
      </c>
      <c r="L1141" s="1">
        <v>265.30200000000002</v>
      </c>
      <c r="M1141" s="1">
        <v>1685.25</v>
      </c>
      <c r="N1141" s="1">
        <v>3803.1701333007809</v>
      </c>
      <c r="O1141" s="1">
        <v>310.95216796875002</v>
      </c>
      <c r="P1141" s="1">
        <v>2319.9</v>
      </c>
      <c r="Q1141" s="1">
        <v>13.290089999999999</v>
      </c>
      <c r="R1141" s="1">
        <v>2249.5119061314449</v>
      </c>
      <c r="S1141" s="1">
        <v>3204</v>
      </c>
      <c r="T1141" s="1">
        <v>3115.1031250000001</v>
      </c>
      <c r="U1141" s="1">
        <v>30</v>
      </c>
      <c r="V1141" s="1">
        <v>320.44062500000001</v>
      </c>
      <c r="W1141" s="1">
        <v>718.16976000000011</v>
      </c>
      <c r="X1141" s="1">
        <v>1235.135</v>
      </c>
      <c r="Y1141" s="1">
        <v>481</v>
      </c>
      <c r="Z1141" s="1">
        <v>998.0927999999999</v>
      </c>
      <c r="AA1141" s="1">
        <v>18154.437421291539</v>
      </c>
      <c r="AB1141" s="1">
        <v>837</v>
      </c>
      <c r="AC1141" s="1">
        <v>2192.4360799999999</v>
      </c>
      <c r="AD1141" s="1">
        <v>1814.70138</v>
      </c>
      <c r="AE1141" s="1">
        <v>11495.907554932939</v>
      </c>
      <c r="AF1141" s="1">
        <v>1469.7730799999999</v>
      </c>
      <c r="AG1141" s="1">
        <v>5811.7741406819223</v>
      </c>
      <c r="AH1141" s="1">
        <v>1654.0912499999999</v>
      </c>
      <c r="AI1141" s="1">
        <v>1487.7719999999999</v>
      </c>
      <c r="AJ1141" s="1">
        <v>643.74987835676222</v>
      </c>
      <c r="AK1141" s="1">
        <v>550</v>
      </c>
      <c r="AL1141" s="1">
        <v>68813.546875</v>
      </c>
      <c r="AM1141" s="1">
        <v>52031.36328125</v>
      </c>
      <c r="AN1141" s="1">
        <v>16782.17578125</v>
      </c>
      <c r="AO1141" t="s">
        <v>13951</v>
      </c>
    </row>
    <row r="1142" spans="1:41" x14ac:dyDescent="0.25">
      <c r="A1142" s="1">
        <v>2016</v>
      </c>
      <c r="B1142" t="s">
        <v>934</v>
      </c>
      <c r="C1142" t="s">
        <v>7005</v>
      </c>
      <c r="D1142" t="s">
        <v>7196</v>
      </c>
      <c r="E1142" t="s">
        <v>7512</v>
      </c>
      <c r="F1142" t="s">
        <v>8818</v>
      </c>
      <c r="G1142" t="s">
        <v>10977</v>
      </c>
      <c r="H1142" t="s">
        <v>12641</v>
      </c>
      <c r="I1142" s="1">
        <v>1992.06</v>
      </c>
      <c r="J1142" s="1">
        <v>1877.125</v>
      </c>
      <c r="K1142" s="1">
        <v>213.6189</v>
      </c>
      <c r="L1142" s="1">
        <v>439.99999999999989</v>
      </c>
      <c r="M1142" s="1">
        <v>2015.375</v>
      </c>
      <c r="N1142" s="1">
        <v>2669.26420125</v>
      </c>
      <c r="O1142" s="1">
        <v>805.13290000000006</v>
      </c>
      <c r="P1142" s="1">
        <v>993.06021199999998</v>
      </c>
      <c r="Q1142" s="1">
        <v>326.57359971698122</v>
      </c>
      <c r="R1142" s="1">
        <v>2233.8790884823711</v>
      </c>
      <c r="S1142" s="1">
        <v>1514</v>
      </c>
      <c r="T1142" s="1">
        <v>3468</v>
      </c>
      <c r="U1142" s="1">
        <v>30.3</v>
      </c>
      <c r="V1142" s="1">
        <v>1045</v>
      </c>
      <c r="W1142" s="1">
        <v>903</v>
      </c>
      <c r="X1142" s="1">
        <v>2437.5619999999999</v>
      </c>
      <c r="Y1142" s="1">
        <v>1345</v>
      </c>
      <c r="Z1142" s="1">
        <v>1840.614</v>
      </c>
      <c r="AA1142" s="1">
        <v>18832.88085704749</v>
      </c>
      <c r="AB1142" s="1">
        <v>746</v>
      </c>
      <c r="AC1142" s="1">
        <v>1243.2</v>
      </c>
      <c r="AD1142" s="1">
        <v>4124.0708754622638</v>
      </c>
      <c r="AE1142" s="1">
        <v>4739.7501986660573</v>
      </c>
      <c r="AF1142" s="1">
        <v>1834.309365879544</v>
      </c>
      <c r="AG1142" s="1">
        <v>8442.5735426512056</v>
      </c>
      <c r="AH1142" s="1">
        <v>3337.9512500000001</v>
      </c>
      <c r="AI1142" s="1">
        <v>15685</v>
      </c>
      <c r="AJ1142" s="1">
        <v>2895.6885856079398</v>
      </c>
      <c r="AK1142" s="1">
        <v>907.9</v>
      </c>
      <c r="AL1142" s="1">
        <v>88938.8828125</v>
      </c>
      <c r="AM1142" s="1">
        <v>52781.27734375</v>
      </c>
      <c r="AN1142" s="1">
        <v>36157.609375</v>
      </c>
      <c r="AO1142" t="s">
        <v>13952</v>
      </c>
    </row>
    <row r="1143" spans="1:41" x14ac:dyDescent="0.25">
      <c r="A1143" s="1">
        <v>2016</v>
      </c>
      <c r="B1143" t="s">
        <v>935</v>
      </c>
      <c r="C1143" t="s">
        <v>7005</v>
      </c>
      <c r="D1143" t="s">
        <v>7196</v>
      </c>
      <c r="E1143" t="s">
        <v>7512</v>
      </c>
      <c r="F1143" t="s">
        <v>8818</v>
      </c>
      <c r="G1143" t="s">
        <v>10977</v>
      </c>
      <c r="H1143" t="s">
        <v>12641</v>
      </c>
      <c r="I1143" s="1">
        <v>1264.8</v>
      </c>
      <c r="J1143" s="1">
        <v>1775.6</v>
      </c>
      <c r="K1143" s="1">
        <v>250.47031200000001</v>
      </c>
      <c r="L1143" s="1">
        <v>274.54000000000002</v>
      </c>
      <c r="M1143" s="1">
        <v>3413.2889500000001</v>
      </c>
      <c r="N1143" s="1">
        <v>1266.76992</v>
      </c>
      <c r="O1143" s="1">
        <v>364</v>
      </c>
      <c r="P1143" s="1">
        <v>1671</v>
      </c>
      <c r="Q1143" s="1">
        <v>166.47073212000001</v>
      </c>
      <c r="R1143" s="1">
        <v>3680.421195981397</v>
      </c>
      <c r="S1143" s="1">
        <v>1679.7164</v>
      </c>
      <c r="T1143" s="1">
        <v>3284.12</v>
      </c>
      <c r="U1143" s="1">
        <v>30.905999999999999</v>
      </c>
      <c r="V1143" s="1">
        <v>922</v>
      </c>
      <c r="W1143" s="1">
        <v>1238.28</v>
      </c>
      <c r="X1143" s="1">
        <v>1808.59</v>
      </c>
      <c r="Y1143" s="1">
        <v>2560</v>
      </c>
      <c r="Z1143" s="1">
        <v>2644.96</v>
      </c>
      <c r="AA1143" s="1">
        <v>18903.971538443609</v>
      </c>
      <c r="AB1143" s="1">
        <v>714</v>
      </c>
      <c r="AC1143" s="1">
        <v>2116.1999999999998</v>
      </c>
      <c r="AD1143" s="1">
        <v>2524.36969182552</v>
      </c>
      <c r="AE1143" s="1">
        <v>11699.4</v>
      </c>
      <c r="AF1143" s="1">
        <v>1465.8124864350359</v>
      </c>
      <c r="AG1143" s="1">
        <v>15319</v>
      </c>
      <c r="AH1143" s="1">
        <v>6114.5084408943731</v>
      </c>
      <c r="AI1143" s="1">
        <v>5473.3200000000006</v>
      </c>
      <c r="AJ1143" s="1">
        <v>3918.738438217747</v>
      </c>
      <c r="AK1143" s="1">
        <v>880.93499999999995</v>
      </c>
      <c r="AL1143" s="1">
        <v>97426.1953125</v>
      </c>
      <c r="AM1143" s="1">
        <v>69680.5859375</v>
      </c>
      <c r="AN1143" s="1">
        <v>27745.599609375</v>
      </c>
      <c r="AO1143" t="s">
        <v>13953</v>
      </c>
    </row>
    <row r="1144" spans="1:41" x14ac:dyDescent="0.25">
      <c r="A1144" s="1">
        <v>2016</v>
      </c>
      <c r="B1144" t="s">
        <v>936</v>
      </c>
      <c r="C1144" t="s">
        <v>7005</v>
      </c>
      <c r="D1144" t="s">
        <v>7196</v>
      </c>
      <c r="E1144" t="s">
        <v>7512</v>
      </c>
      <c r="F1144" t="s">
        <v>8818</v>
      </c>
      <c r="G1144" t="s">
        <v>10977</v>
      </c>
      <c r="H1144" t="s">
        <v>12641</v>
      </c>
      <c r="I1144" s="1">
        <v>1310</v>
      </c>
      <c r="J1144" s="1">
        <v>2023.75</v>
      </c>
      <c r="K1144" s="1">
        <v>213.6189</v>
      </c>
      <c r="L1144" s="1">
        <v>280.41300000000001</v>
      </c>
      <c r="M1144" s="1">
        <v>1781</v>
      </c>
      <c r="N1144" s="1">
        <v>2945</v>
      </c>
      <c r="O1144" s="1">
        <v>804</v>
      </c>
      <c r="P1144" s="1">
        <v>847.32100000000003</v>
      </c>
      <c r="Q1144" s="1">
        <v>318.82499999999999</v>
      </c>
      <c r="R1144" s="1">
        <v>800.19049999999993</v>
      </c>
      <c r="S1144" s="1">
        <v>1030.7809999999999</v>
      </c>
      <c r="T1144" s="1">
        <v>2500.8823900000002</v>
      </c>
      <c r="U1144" s="1">
        <v>40</v>
      </c>
      <c r="V1144" s="1">
        <v>1116</v>
      </c>
      <c r="W1144" s="1">
        <v>252.5</v>
      </c>
      <c r="X1144" s="1">
        <v>1166</v>
      </c>
      <c r="Y1144" s="1">
        <v>1345</v>
      </c>
      <c r="Z1144" s="1">
        <v>756.82189260000007</v>
      </c>
      <c r="AA1144" s="1">
        <v>4348.9158362984044</v>
      </c>
      <c r="AB1144" s="1">
        <v>0</v>
      </c>
      <c r="AC1144" s="1">
        <v>1243.2</v>
      </c>
      <c r="AD1144" s="1">
        <v>1786.51801</v>
      </c>
      <c r="AE1144" s="1">
        <v>3750</v>
      </c>
      <c r="AF1144" s="1">
        <v>2294.6223631965308</v>
      </c>
      <c r="AG1144" s="1">
        <v>2901</v>
      </c>
      <c r="AH1144" s="1">
        <v>1373.697283419079</v>
      </c>
      <c r="AI1144" s="1">
        <v>15685</v>
      </c>
      <c r="AJ1144" s="1">
        <v>1125.9652699999999</v>
      </c>
      <c r="AK1144" s="1">
        <v>908</v>
      </c>
      <c r="AL1144" s="1">
        <v>54949.0234375</v>
      </c>
      <c r="AM1144" s="1">
        <v>27447.025390625</v>
      </c>
      <c r="AN1144" s="1">
        <v>27501.99609375</v>
      </c>
      <c r="AO1144" t="s">
        <v>13954</v>
      </c>
    </row>
    <row r="1145" spans="1:41" x14ac:dyDescent="0.25">
      <c r="A1145" s="1">
        <v>2016</v>
      </c>
      <c r="B1145" t="s">
        <v>937</v>
      </c>
      <c r="C1145" t="s">
        <v>7005</v>
      </c>
      <c r="D1145" t="s">
        <v>7196</v>
      </c>
      <c r="E1145" t="s">
        <v>7513</v>
      </c>
      <c r="F1145" t="s">
        <v>8819</v>
      </c>
      <c r="G1145" t="s">
        <v>10978</v>
      </c>
      <c r="H1145" t="s">
        <v>12641</v>
      </c>
      <c r="I1145" s="1">
        <v>4302.0896396823882</v>
      </c>
      <c r="J1145" s="1">
        <v>14185.829752100914</v>
      </c>
      <c r="K1145" s="1">
        <v>47.210860243428129</v>
      </c>
      <c r="L1145" s="1">
        <v>491.87511883781002</v>
      </c>
      <c r="M1145" s="1">
        <v>4704.414689319352</v>
      </c>
      <c r="N1145" s="1">
        <v>3754.5438659094884</v>
      </c>
      <c r="O1145" s="1">
        <v>1282.7190728139421</v>
      </c>
      <c r="P1145" s="1">
        <v>196.40198939931983</v>
      </c>
      <c r="Q1145" s="1">
        <v>2971.0762173824314</v>
      </c>
      <c r="R1145" s="1">
        <v>1062.8278513738132</v>
      </c>
      <c r="S1145" s="1">
        <v>8161.5774645826377</v>
      </c>
      <c r="T1145" s="1">
        <v>0</v>
      </c>
      <c r="U1145" s="1">
        <v>177.04072591285549</v>
      </c>
      <c r="V1145" s="1">
        <v>4363.4637579988448</v>
      </c>
      <c r="W1145" s="1">
        <v>5789.2317373503738</v>
      </c>
      <c r="X1145" s="1">
        <v>316.47210028429004</v>
      </c>
      <c r="Y1145" s="1">
        <v>46214.397140071174</v>
      </c>
      <c r="Z1145" s="1">
        <v>4915.7960048375244</v>
      </c>
      <c r="AA1145" s="1">
        <v>30100.533907207195</v>
      </c>
      <c r="AB1145" s="1">
        <v>200.64615603456954</v>
      </c>
      <c r="AC1145" s="1">
        <v>433.74977848649593</v>
      </c>
      <c r="AD1145" s="1">
        <v>15294.162913928123</v>
      </c>
      <c r="AE1145" s="1">
        <v>2631.024357881684</v>
      </c>
      <c r="AF1145" s="1">
        <v>13373.188151417646</v>
      </c>
      <c r="AG1145" s="1">
        <v>45583.950080271956</v>
      </c>
      <c r="AH1145" s="1">
        <v>13567.163481989208</v>
      </c>
      <c r="AI1145" s="1">
        <v>705.80236063925054</v>
      </c>
      <c r="AJ1145" s="1">
        <v>957.49525931202675</v>
      </c>
      <c r="AK1145" s="1">
        <v>254.93864531451189</v>
      </c>
      <c r="AL1145" s="1">
        <v>226039.609375</v>
      </c>
      <c r="AM1145" s="1">
        <v>175715.28125</v>
      </c>
      <c r="AN1145" s="1">
        <v>50324.33984375</v>
      </c>
      <c r="AO1145" t="s">
        <v>13955</v>
      </c>
    </row>
    <row r="1146" spans="1:41" x14ac:dyDescent="0.25">
      <c r="A1146" s="1">
        <v>2016</v>
      </c>
      <c r="B1146" t="s">
        <v>938</v>
      </c>
      <c r="C1146" t="s">
        <v>7005</v>
      </c>
      <c r="D1146" t="s">
        <v>7196</v>
      </c>
      <c r="E1146" t="s">
        <v>7513</v>
      </c>
      <c r="F1146" t="s">
        <v>8819</v>
      </c>
      <c r="G1146" t="s">
        <v>10978</v>
      </c>
      <c r="H1146" t="s">
        <v>12641</v>
      </c>
      <c r="I1146" s="1">
        <v>3667.1547418468422</v>
      </c>
      <c r="J1146" s="1">
        <v>7990.709536495624</v>
      </c>
      <c r="K1146" s="1">
        <v>48.41128372075039</v>
      </c>
      <c r="L1146" s="1">
        <v>250.52839325488327</v>
      </c>
      <c r="M1146" s="1">
        <v>7522.9622049429836</v>
      </c>
      <c r="N1146" s="1">
        <v>10186.581292310995</v>
      </c>
      <c r="O1146" s="1">
        <v>2444.7698278978946</v>
      </c>
      <c r="P1146" s="1">
        <v>714.89910896106517</v>
      </c>
      <c r="Q1146" s="1">
        <v>3103.2843147094018</v>
      </c>
      <c r="R1146" s="1">
        <v>626.05145270995183</v>
      </c>
      <c r="S1146" s="1">
        <v>8229.9182325275669</v>
      </c>
      <c r="T1146" s="1">
        <v>121.02820930187598</v>
      </c>
      <c r="U1146" s="1">
        <v>181.54231395281397</v>
      </c>
      <c r="V1146" s="1">
        <v>4750.357215098632</v>
      </c>
      <c r="W1146" s="1">
        <v>3348.2454103363989</v>
      </c>
      <c r="X1146" s="1">
        <v>3576.3835848704352</v>
      </c>
      <c r="Y1146" s="1">
        <v>71727.380345577738</v>
      </c>
      <c r="Z1146" s="1">
        <v>821.78154115973791</v>
      </c>
      <c r="AA1146" s="1">
        <v>32346.338773752548</v>
      </c>
      <c r="AB1146" s="1">
        <v>205.74795581318915</v>
      </c>
      <c r="AC1146" s="1">
        <v>2569.6709398974303</v>
      </c>
      <c r="AD1146" s="1">
        <v>6188.1138728770056</v>
      </c>
      <c r="AE1146" s="1">
        <v>497.42594023071024</v>
      </c>
      <c r="AF1146" s="1">
        <v>12740.840069794802</v>
      </c>
      <c r="AG1146" s="1">
        <v>48447.592183540954</v>
      </c>
      <c r="AH1146" s="1">
        <v>27382.675837803541</v>
      </c>
      <c r="AI1146" s="1">
        <v>472.01001627731631</v>
      </c>
      <c r="AJ1146" s="1">
        <v>8942.9655851083589</v>
      </c>
      <c r="AK1146" s="1">
        <v>506.21258822602641</v>
      </c>
      <c r="AL1146" s="1">
        <v>269611.59375</v>
      </c>
      <c r="AM1146" s="1">
        <v>209565.109375</v>
      </c>
      <c r="AN1146" s="1">
        <v>60046.48046875</v>
      </c>
      <c r="AO1146" t="s">
        <v>13956</v>
      </c>
    </row>
    <row r="1147" spans="1:41" x14ac:dyDescent="0.25">
      <c r="A1147" s="1">
        <v>2016</v>
      </c>
      <c r="B1147" t="s">
        <v>939</v>
      </c>
      <c r="C1147" t="s">
        <v>7005</v>
      </c>
      <c r="D1147" t="s">
        <v>7196</v>
      </c>
      <c r="E1147" t="s">
        <v>7513</v>
      </c>
      <c r="F1147" t="s">
        <v>8819</v>
      </c>
      <c r="G1147" t="s">
        <v>10978</v>
      </c>
      <c r="H1147" t="s">
        <v>12641</v>
      </c>
      <c r="I1147" s="1">
        <v>6598.2367706213499</v>
      </c>
      <c r="J1147" s="1">
        <v>10138.873670204117</v>
      </c>
      <c r="K1147" s="1">
        <v>49.039292237988477</v>
      </c>
      <c r="L1147" s="1">
        <v>239.06654966019383</v>
      </c>
      <c r="M1147" s="1">
        <v>5627.2587843091778</v>
      </c>
      <c r="N1147" s="1">
        <v>11578.176897389078</v>
      </c>
      <c r="O1147" s="1">
        <v>1883.29271928465</v>
      </c>
      <c r="P1147" s="1">
        <v>772.36885274831855</v>
      </c>
      <c r="Q1147" s="1">
        <v>0</v>
      </c>
      <c r="R1147" s="1">
        <v>668.9786999318145</v>
      </c>
      <c r="S1147" s="1">
        <v>5456.8472437821674</v>
      </c>
      <c r="T1147" s="1">
        <v>490.39292237988479</v>
      </c>
      <c r="U1147" s="1">
        <v>193.24006665317717</v>
      </c>
      <c r="V1147" s="1">
        <v>4836.5001969716131</v>
      </c>
      <c r="W1147" s="1">
        <v>2979.1370034577999</v>
      </c>
      <c r="X1147" s="1">
        <v>5098.1372109517124</v>
      </c>
      <c r="Y1147" s="1">
        <v>41787.606898295933</v>
      </c>
      <c r="Z1147" s="1">
        <v>1421.6490819792859</v>
      </c>
      <c r="AA1147" s="1">
        <v>30736.408307620401</v>
      </c>
      <c r="AB1147" s="1">
        <v>202.28708048170247</v>
      </c>
      <c r="AC1147" s="1">
        <v>2694.0801795545149</v>
      </c>
      <c r="AD1147" s="1">
        <v>8882.2418066056634</v>
      </c>
      <c r="AE1147" s="1">
        <v>5948.6880512653806</v>
      </c>
      <c r="AF1147" s="1">
        <v>9202.2231884585381</v>
      </c>
      <c r="AG1147" s="1">
        <v>46322.755625691541</v>
      </c>
      <c r="AH1147" s="1">
        <v>14661.9122797611</v>
      </c>
      <c r="AI1147" s="1">
        <v>239.06654966019383</v>
      </c>
      <c r="AJ1147" s="1">
        <v>9099.1149586166521</v>
      </c>
      <c r="AK1147" s="1">
        <v>505.1047100512813</v>
      </c>
      <c r="AL1147" s="1">
        <v>228312.65625</v>
      </c>
      <c r="AM1147" s="1">
        <v>182237.96875</v>
      </c>
      <c r="AN1147" s="1">
        <v>46074.71875</v>
      </c>
      <c r="AO1147" t="s">
        <v>13957</v>
      </c>
    </row>
    <row r="1148" spans="1:41" x14ac:dyDescent="0.25">
      <c r="A1148" s="1">
        <v>2016</v>
      </c>
      <c r="B1148" t="s">
        <v>940</v>
      </c>
      <c r="C1148" t="s">
        <v>7005</v>
      </c>
      <c r="D1148" t="s">
        <v>7196</v>
      </c>
      <c r="E1148" t="s">
        <v>7513</v>
      </c>
      <c r="F1148" t="s">
        <v>8819</v>
      </c>
      <c r="G1148" t="s">
        <v>10978</v>
      </c>
      <c r="H1148" t="s">
        <v>12641</v>
      </c>
      <c r="I1148" s="1">
        <v>1899.764857686014</v>
      </c>
      <c r="J1148" s="1">
        <v>6935.2861672152076</v>
      </c>
      <c r="K1148" s="1">
        <v>45.777466450265393</v>
      </c>
      <c r="L1148" s="1">
        <v>305.27733495354613</v>
      </c>
      <c r="M1148" s="1">
        <v>2696.1497193379746</v>
      </c>
      <c r="N1148" s="1">
        <v>3547.7536498955683</v>
      </c>
      <c r="O1148" s="1">
        <v>1263.458074027325</v>
      </c>
      <c r="P1148" s="1">
        <v>162.49055047520079</v>
      </c>
      <c r="Q1148" s="1">
        <v>3559.3202537879238</v>
      </c>
      <c r="R1148" s="1">
        <v>316.41557620359293</v>
      </c>
      <c r="S1148" s="1">
        <v>10137.215091248907</v>
      </c>
      <c r="T1148" s="1">
        <v>0</v>
      </c>
      <c r="U1148" s="1">
        <v>62.944016369114919</v>
      </c>
      <c r="V1148" s="1">
        <v>2853.0805965127906</v>
      </c>
      <c r="W1148" s="1">
        <v>6028.8923314999529</v>
      </c>
      <c r="X1148" s="1">
        <v>467.08465674197669</v>
      </c>
      <c r="Y1148" s="1">
        <v>44811.257488012896</v>
      </c>
      <c r="Z1148" s="1">
        <v>4061.1714428643177</v>
      </c>
      <c r="AA1148" s="1">
        <v>31597.040409760215</v>
      </c>
      <c r="AB1148" s="1">
        <v>0</v>
      </c>
      <c r="AC1148" s="1">
        <v>420.5804730118133</v>
      </c>
      <c r="AD1148" s="1">
        <v>12303.115387088199</v>
      </c>
      <c r="AE1148" s="1">
        <v>3479.08745022017</v>
      </c>
      <c r="AF1148" s="1">
        <v>8689.2383774823484</v>
      </c>
      <c r="AG1148" s="1">
        <v>29795.40847581649</v>
      </c>
      <c r="AH1148" s="1">
        <v>10427.936147750868</v>
      </c>
      <c r="AI1148" s="1">
        <v>684.37312343146766</v>
      </c>
      <c r="AJ1148" s="1">
        <v>576.70992408148459</v>
      </c>
      <c r="AK1148" s="1">
        <v>247.19831883143314</v>
      </c>
      <c r="AL1148" s="1">
        <v>187374.015625</v>
      </c>
      <c r="AM1148" s="1">
        <v>143072.8125</v>
      </c>
      <c r="AN1148" s="1">
        <v>44301.203125</v>
      </c>
      <c r="AO1148" t="s">
        <v>13958</v>
      </c>
    </row>
    <row r="1149" spans="1:41" x14ac:dyDescent="0.25">
      <c r="A1149" s="1">
        <v>2016</v>
      </c>
      <c r="B1149" t="s">
        <v>941</v>
      </c>
      <c r="C1149" t="s">
        <v>7005</v>
      </c>
      <c r="D1149" t="s">
        <v>7196</v>
      </c>
      <c r="E1149" t="s">
        <v>7513</v>
      </c>
      <c r="F1149" t="s">
        <v>8819</v>
      </c>
      <c r="G1149" t="s">
        <v>10979</v>
      </c>
      <c r="H1149" t="s">
        <v>12641</v>
      </c>
      <c r="I1149" s="1">
        <v>5704.92</v>
      </c>
      <c r="J1149" s="1">
        <v>8451.94</v>
      </c>
      <c r="K1149" s="1">
        <v>42</v>
      </c>
      <c r="L1149" s="1">
        <v>206.93556000000001</v>
      </c>
      <c r="M1149" s="1">
        <v>4819.4999999999991</v>
      </c>
      <c r="N1149" s="1">
        <v>10048.415999999999</v>
      </c>
      <c r="O1149" s="1">
        <v>1654.26553359375</v>
      </c>
      <c r="P1149" s="1">
        <v>658.35</v>
      </c>
      <c r="Q1149" s="1">
        <v>0</v>
      </c>
      <c r="R1149" s="1">
        <v>569.78518392387161</v>
      </c>
      <c r="S1149" s="1">
        <v>4675</v>
      </c>
      <c r="T1149" s="1">
        <v>420.24999999999989</v>
      </c>
      <c r="U1149" s="1">
        <v>150</v>
      </c>
      <c r="V1149" s="1">
        <v>4144.7156249999998</v>
      </c>
      <c r="W1149" s="1">
        <v>2518.2575999999999</v>
      </c>
      <c r="X1149" s="1">
        <v>4544.0069999999996</v>
      </c>
      <c r="Y1149" s="1">
        <v>36035</v>
      </c>
      <c r="Z1149" s="1">
        <v>1218.3035904000001</v>
      </c>
      <c r="AA1149" s="1">
        <v>26779.24657553959</v>
      </c>
      <c r="AB1149" s="1">
        <v>165</v>
      </c>
      <c r="AC1149" s="1">
        <v>2366.45397</v>
      </c>
      <c r="AD1149" s="1">
        <v>7611.5969999999988</v>
      </c>
      <c r="AE1149" s="1">
        <v>5104.2009204470751</v>
      </c>
      <c r="AF1149" s="1">
        <v>7965.4272479999991</v>
      </c>
      <c r="AG1149" s="1">
        <v>39848.970186032799</v>
      </c>
      <c r="AH1149" s="1">
        <v>12766.57198288062</v>
      </c>
      <c r="AI1149" s="1">
        <v>202.87799999999999</v>
      </c>
      <c r="AJ1149" s="1">
        <v>7934.2320819530623</v>
      </c>
      <c r="AK1149" s="1">
        <v>465</v>
      </c>
      <c r="AL1149" s="1">
        <v>197071.234375</v>
      </c>
      <c r="AM1149" s="1">
        <v>157186.90625</v>
      </c>
      <c r="AN1149" s="1">
        <v>39884.328125</v>
      </c>
      <c r="AO1149" t="s">
        <v>13959</v>
      </c>
    </row>
    <row r="1150" spans="1:41" x14ac:dyDescent="0.25">
      <c r="A1150" s="1">
        <v>2016</v>
      </c>
      <c r="B1150" t="s">
        <v>942</v>
      </c>
      <c r="C1150" t="s">
        <v>7005</v>
      </c>
      <c r="D1150" t="s">
        <v>7196</v>
      </c>
      <c r="E1150" t="s">
        <v>7513</v>
      </c>
      <c r="F1150" t="s">
        <v>8819</v>
      </c>
      <c r="G1150" t="s">
        <v>10979</v>
      </c>
      <c r="H1150" t="s">
        <v>12641</v>
      </c>
      <c r="I1150" s="1">
        <v>3717.9</v>
      </c>
      <c r="J1150" s="1">
        <v>12247.487499999999</v>
      </c>
      <c r="K1150" s="1">
        <v>81.647999999999996</v>
      </c>
      <c r="L1150" s="1">
        <v>430</v>
      </c>
      <c r="M1150" s="1">
        <v>3985.875</v>
      </c>
      <c r="N1150" s="1">
        <v>3244.7065980000002</v>
      </c>
      <c r="O1150" s="1">
        <v>1103.42804</v>
      </c>
      <c r="P1150" s="1">
        <v>166.404076</v>
      </c>
      <c r="Q1150" s="1">
        <v>2517.2820000000002</v>
      </c>
      <c r="R1150" s="1">
        <v>919.29708989301594</v>
      </c>
      <c r="S1150" s="1">
        <v>6915</v>
      </c>
      <c r="T1150" s="1">
        <v>0</v>
      </c>
      <c r="U1150" s="1">
        <v>151.5</v>
      </c>
      <c r="V1150" s="1">
        <v>3697</v>
      </c>
      <c r="W1150" s="1">
        <v>4905</v>
      </c>
      <c r="X1150" s="1">
        <v>268.13499999999999</v>
      </c>
      <c r="Y1150" s="1">
        <v>39155.733999999997</v>
      </c>
      <c r="Z1150" s="1">
        <v>4164.9705000000004</v>
      </c>
      <c r="AA1150" s="1">
        <v>26090.49202843985</v>
      </c>
      <c r="AB1150" s="1">
        <v>170</v>
      </c>
      <c r="AC1150" s="1">
        <v>367.5</v>
      </c>
      <c r="AD1150" s="1">
        <v>12958.17346692564</v>
      </c>
      <c r="AE1150" s="1">
        <v>2275.7147665182711</v>
      </c>
      <c r="AF1150" s="1">
        <v>11690.916423454501</v>
      </c>
      <c r="AG1150" s="1">
        <v>39753.347638480278</v>
      </c>
      <c r="AH1150" s="1">
        <v>11753.58770317263</v>
      </c>
      <c r="AI1150" s="1">
        <v>598</v>
      </c>
      <c r="AJ1150" s="1">
        <v>825.34119106699757</v>
      </c>
      <c r="AK1150" s="1">
        <v>216</v>
      </c>
      <c r="AL1150" s="1">
        <v>194370.4375</v>
      </c>
      <c r="AM1150" s="1">
        <v>151415.59375</v>
      </c>
      <c r="AN1150" s="1">
        <v>42954.84765625</v>
      </c>
      <c r="AO1150" t="s">
        <v>13960</v>
      </c>
    </row>
    <row r="1151" spans="1:41" x14ac:dyDescent="0.25">
      <c r="A1151" s="1">
        <v>2016</v>
      </c>
      <c r="B1151" t="s">
        <v>943</v>
      </c>
      <c r="C1151" t="s">
        <v>7005</v>
      </c>
      <c r="D1151" t="s">
        <v>7196</v>
      </c>
      <c r="E1151" t="s">
        <v>7513</v>
      </c>
      <c r="F1151" t="s">
        <v>8819</v>
      </c>
      <c r="G1151" t="s">
        <v>10979</v>
      </c>
      <c r="H1151" t="s">
        <v>12641</v>
      </c>
      <c r="I1151" s="1">
        <v>3090.6</v>
      </c>
      <c r="J1151" s="1">
        <v>6902.76</v>
      </c>
      <c r="K1151" s="1">
        <v>41.657288000000001</v>
      </c>
      <c r="L1151" s="1">
        <v>214.452</v>
      </c>
      <c r="M1151" s="1">
        <v>6371.2718750000004</v>
      </c>
      <c r="N1151" s="1">
        <v>8739.3626112000002</v>
      </c>
      <c r="O1151" s="1">
        <v>2121</v>
      </c>
      <c r="P1151" s="1">
        <v>607</v>
      </c>
      <c r="Q1151" s="1">
        <v>2778.6844007999998</v>
      </c>
      <c r="R1151" s="1">
        <v>539.15432324984226</v>
      </c>
      <c r="S1151" s="1">
        <v>7369.0784000000003</v>
      </c>
      <c r="T1151" s="1">
        <v>103.6</v>
      </c>
      <c r="U1151" s="1">
        <v>154.53</v>
      </c>
      <c r="V1151" s="1">
        <v>4083</v>
      </c>
      <c r="W1151" s="1">
        <v>2821.83</v>
      </c>
      <c r="X1151" s="1">
        <v>3135.08</v>
      </c>
      <c r="Y1151" s="1">
        <v>61533</v>
      </c>
      <c r="Z1151" s="1">
        <v>736.03600000000006</v>
      </c>
      <c r="AA1151" s="1">
        <v>27884.869320778409</v>
      </c>
      <c r="AB1151" s="1">
        <v>170</v>
      </c>
      <c r="AC1151" s="1">
        <v>2226.3000000000002</v>
      </c>
      <c r="AD1151" s="1">
        <v>5540.8443910327214</v>
      </c>
      <c r="AE1151" s="1">
        <v>419.22</v>
      </c>
      <c r="AF1151" s="1">
        <v>10906.14360771413</v>
      </c>
      <c r="AG1151" s="1">
        <v>41938</v>
      </c>
      <c r="AH1151" s="1">
        <v>24294.01109222645</v>
      </c>
      <c r="AI1151" s="1">
        <v>397.8</v>
      </c>
      <c r="AJ1151" s="1">
        <v>7934.2320819530623</v>
      </c>
      <c r="AK1151" s="1">
        <v>437.08170000000001</v>
      </c>
      <c r="AL1151" s="1">
        <v>233490.59375</v>
      </c>
      <c r="AM1151" s="1">
        <v>180687.34375</v>
      </c>
      <c r="AN1151" s="1">
        <v>52803.25390625</v>
      </c>
      <c r="AO1151" t="s">
        <v>13961</v>
      </c>
    </row>
    <row r="1152" spans="1:41" x14ac:dyDescent="0.25">
      <c r="A1152" s="1">
        <v>2016</v>
      </c>
      <c r="B1152" t="s">
        <v>944</v>
      </c>
      <c r="C1152" t="s">
        <v>7005</v>
      </c>
      <c r="D1152" t="s">
        <v>7196</v>
      </c>
      <c r="E1152" t="s">
        <v>7513</v>
      </c>
      <c r="F1152" t="s">
        <v>8819</v>
      </c>
      <c r="G1152" t="s">
        <v>10979</v>
      </c>
      <c r="H1152" t="s">
        <v>12641</v>
      </c>
      <c r="I1152" s="1">
        <v>1660</v>
      </c>
      <c r="J1152" s="1">
        <v>6060</v>
      </c>
      <c r="K1152" s="1">
        <v>81.647999999999996</v>
      </c>
      <c r="L1152" s="1">
        <v>266.74900000000002</v>
      </c>
      <c r="M1152" s="1">
        <v>2356</v>
      </c>
      <c r="N1152" s="1">
        <v>3100</v>
      </c>
      <c r="O1152" s="1">
        <v>1104</v>
      </c>
      <c r="P1152" s="1">
        <v>141.983</v>
      </c>
      <c r="Q1152" s="1">
        <v>3110.1068100000002</v>
      </c>
      <c r="R1152" s="1">
        <v>276.48151000000001</v>
      </c>
      <c r="S1152" s="1">
        <v>8857.8209999999999</v>
      </c>
      <c r="T1152" s="1">
        <v>0</v>
      </c>
      <c r="U1152" s="1">
        <v>55</v>
      </c>
      <c r="V1152" s="1">
        <v>2493</v>
      </c>
      <c r="W1152" s="1">
        <v>5268</v>
      </c>
      <c r="X1152" s="1">
        <v>408</v>
      </c>
      <c r="Y1152" s="1">
        <v>39155.733999999997</v>
      </c>
      <c r="Z1152" s="1">
        <v>3548.6205399999999</v>
      </c>
      <c r="AA1152" s="1">
        <v>27609.25220192218</v>
      </c>
      <c r="AB1152" s="1"/>
      <c r="AC1152" s="1">
        <v>367.5</v>
      </c>
      <c r="AD1152" s="1">
        <v>10750.368109999999</v>
      </c>
      <c r="AE1152" s="1">
        <v>3040</v>
      </c>
      <c r="AF1152" s="1">
        <v>7592.5900241095342</v>
      </c>
      <c r="AG1152" s="1">
        <v>26035</v>
      </c>
      <c r="AH1152" s="1">
        <v>9111.8508352402878</v>
      </c>
      <c r="AI1152" s="1">
        <v>598</v>
      </c>
      <c r="AJ1152" s="1">
        <v>503.92471999999998</v>
      </c>
      <c r="AK1152" s="1">
        <v>216</v>
      </c>
      <c r="AL1152" s="1">
        <v>163767.609375</v>
      </c>
      <c r="AM1152" s="1">
        <v>125015.9453125</v>
      </c>
      <c r="AN1152" s="1">
        <v>38751.6875</v>
      </c>
      <c r="AO1152" t="s">
        <v>13962</v>
      </c>
    </row>
    <row r="1153" spans="1:41" x14ac:dyDescent="0.25">
      <c r="A1153" s="1">
        <v>2016</v>
      </c>
      <c r="B1153" t="s">
        <v>944</v>
      </c>
      <c r="C1153" t="s">
        <v>7005</v>
      </c>
      <c r="D1153" t="s">
        <v>7196</v>
      </c>
      <c r="E1153" t="s">
        <v>7514</v>
      </c>
      <c r="F1153" t="s">
        <v>8820</v>
      </c>
      <c r="G1153" t="s">
        <v>10979</v>
      </c>
      <c r="H1153" t="s">
        <v>12641</v>
      </c>
      <c r="I1153" s="1">
        <v>2400</v>
      </c>
      <c r="J1153" s="1">
        <v>6552</v>
      </c>
      <c r="K1153" s="1">
        <v>173</v>
      </c>
      <c r="L1153" s="1">
        <v>300</v>
      </c>
      <c r="M1153" s="1">
        <v>4200</v>
      </c>
      <c r="N1153" s="1">
        <v>1278</v>
      </c>
      <c r="O1153" s="1">
        <v>50.765000000000008</v>
      </c>
      <c r="P1153" s="1">
        <v>0</v>
      </c>
      <c r="Q1153" s="1">
        <v>177.6918</v>
      </c>
      <c r="R1153" s="1">
        <v>828</v>
      </c>
      <c r="S1153" s="1">
        <v>5331.6</v>
      </c>
      <c r="T1153" s="1">
        <v>0</v>
      </c>
      <c r="U1153" s="1"/>
      <c r="V1153" s="1">
        <v>135</v>
      </c>
      <c r="W1153" s="1">
        <v>1281</v>
      </c>
      <c r="X1153" s="1">
        <v>1365</v>
      </c>
      <c r="Y1153" s="1">
        <v>5397</v>
      </c>
      <c r="Z1153" s="1">
        <v>1391.808</v>
      </c>
      <c r="AA1153" s="1">
        <v>15724.48638738612</v>
      </c>
      <c r="AB1153" s="1"/>
      <c r="AC1153" s="1">
        <v>30</v>
      </c>
      <c r="AD1153" s="1">
        <v>1444.5</v>
      </c>
      <c r="AE1153" s="1">
        <v>1468</v>
      </c>
      <c r="AF1153" s="1">
        <v>4004</v>
      </c>
      <c r="AG1153" s="1">
        <v>34322</v>
      </c>
      <c r="AH1153" s="1">
        <v>4507.4739893466931</v>
      </c>
      <c r="AI1153" s="1">
        <v>1462</v>
      </c>
      <c r="AJ1153" s="1">
        <v>4879.2162218181811</v>
      </c>
      <c r="AK1153" s="1"/>
      <c r="AL1153" s="1">
        <v>98702.546875</v>
      </c>
      <c r="AM1153" s="1">
        <v>78887.203125</v>
      </c>
      <c r="AN1153" s="1">
        <v>19815.33984375</v>
      </c>
      <c r="AO1153" t="s">
        <v>13963</v>
      </c>
    </row>
    <row r="1154" spans="1:41" x14ac:dyDescent="0.25">
      <c r="A1154" s="1">
        <v>2016</v>
      </c>
      <c r="B1154" t="s">
        <v>945</v>
      </c>
      <c r="C1154" t="s">
        <v>7005</v>
      </c>
      <c r="D1154" t="s">
        <v>7196</v>
      </c>
      <c r="E1154" t="s">
        <v>7514</v>
      </c>
      <c r="F1154" t="s">
        <v>8820</v>
      </c>
      <c r="G1154" t="s">
        <v>10979</v>
      </c>
      <c r="H1154" t="s">
        <v>12641</v>
      </c>
      <c r="I1154" s="1">
        <v>2448</v>
      </c>
      <c r="J1154" s="1">
        <v>4159.3941999999997</v>
      </c>
      <c r="K1154" s="1">
        <v>176.83417085427141</v>
      </c>
      <c r="L1154" s="1">
        <v>265</v>
      </c>
      <c r="M1154" s="1">
        <v>4629.4125000000004</v>
      </c>
      <c r="N1154" s="1">
        <v>550</v>
      </c>
      <c r="O1154" s="1">
        <v>525</v>
      </c>
      <c r="P1154" s="1">
        <v>0</v>
      </c>
      <c r="Q1154" s="1">
        <v>37.929079999999999</v>
      </c>
      <c r="R1154" s="1">
        <v>276.22245496978491</v>
      </c>
      <c r="S1154" s="1">
        <v>5176.8831304732512</v>
      </c>
      <c r="T1154" s="1">
        <v>0</v>
      </c>
      <c r="U1154" s="1"/>
      <c r="V1154" s="1">
        <v>325</v>
      </c>
      <c r="W1154" s="1">
        <v>969</v>
      </c>
      <c r="X1154" s="1">
        <v>1127.04856</v>
      </c>
      <c r="Y1154" s="1">
        <v>6932</v>
      </c>
      <c r="Z1154" s="1">
        <v>750.12800000000004</v>
      </c>
      <c r="AA1154" s="1">
        <v>15313.119076239251</v>
      </c>
      <c r="AB1154" s="1">
        <v>0</v>
      </c>
      <c r="AC1154" s="1">
        <v>169</v>
      </c>
      <c r="AD1154" s="1">
        <v>1474.7460000000001</v>
      </c>
      <c r="AE1154" s="1">
        <v>1020</v>
      </c>
      <c r="AF1154" s="1">
        <v>2787.8760000000002</v>
      </c>
      <c r="AG1154" s="1">
        <v>34546</v>
      </c>
      <c r="AH1154" s="1">
        <v>4127.2388999575123</v>
      </c>
      <c r="AI1154" s="1">
        <v>1319.88</v>
      </c>
      <c r="AJ1154" s="1">
        <v>6355.4110398021803</v>
      </c>
      <c r="AK1154" s="1"/>
      <c r="AL1154" s="1">
        <v>95461.1328125</v>
      </c>
      <c r="AM1154" s="1">
        <v>75935.0859375</v>
      </c>
      <c r="AN1154" s="1">
        <v>19526.044921875</v>
      </c>
      <c r="AO1154" t="s">
        <v>13964</v>
      </c>
    </row>
    <row r="1155" spans="1:41" x14ac:dyDescent="0.25">
      <c r="A1155" s="1">
        <v>2016</v>
      </c>
      <c r="B1155" t="s">
        <v>946</v>
      </c>
      <c r="C1155" t="s">
        <v>7005</v>
      </c>
      <c r="D1155" t="s">
        <v>7196</v>
      </c>
      <c r="E1155" t="s">
        <v>7514</v>
      </c>
      <c r="F1155" t="s">
        <v>8820</v>
      </c>
      <c r="G1155" t="s">
        <v>10979</v>
      </c>
      <c r="H1155" t="s">
        <v>12641</v>
      </c>
      <c r="I1155" s="1">
        <v>3200</v>
      </c>
      <c r="J1155" s="1">
        <v>3960.44</v>
      </c>
      <c r="K1155" s="1">
        <v>173.27470686767171</v>
      </c>
      <c r="L1155" s="1">
        <v>300</v>
      </c>
      <c r="M1155" s="1">
        <v>3277.6030000000001</v>
      </c>
      <c r="N1155" s="1">
        <v>919.63200000000006</v>
      </c>
      <c r="O1155" s="1">
        <v>50.765000000000008</v>
      </c>
      <c r="P1155" s="1">
        <v>0</v>
      </c>
      <c r="Q1155" s="1">
        <v>32.893999999999998</v>
      </c>
      <c r="R1155" s="1">
        <v>352.96941091772101</v>
      </c>
      <c r="S1155" s="1">
        <v>5400</v>
      </c>
      <c r="T1155" s="1">
        <v>101.5</v>
      </c>
      <c r="U1155" s="1">
        <v>30</v>
      </c>
      <c r="V1155" s="1">
        <v>420</v>
      </c>
      <c r="W1155" s="1">
        <v>1000</v>
      </c>
      <c r="X1155" s="1">
        <v>1778.0422739999999</v>
      </c>
      <c r="Y1155" s="1">
        <v>5397</v>
      </c>
      <c r="Z1155" s="1">
        <v>1329.1128000000001</v>
      </c>
      <c r="AA1155" s="1">
        <v>14408.002663308651</v>
      </c>
      <c r="AB1155" s="1">
        <v>0</v>
      </c>
      <c r="AC1155" s="1">
        <v>30</v>
      </c>
      <c r="AD1155" s="1">
        <v>2746.6406509433991</v>
      </c>
      <c r="AE1155" s="1">
        <v>1042.053496746651</v>
      </c>
      <c r="AF1155" s="1">
        <v>3054</v>
      </c>
      <c r="AG1155" s="1">
        <v>50216.093958231402</v>
      </c>
      <c r="AH1155" s="1">
        <v>3504.1549384037489</v>
      </c>
      <c r="AI1155" s="1">
        <v>1462</v>
      </c>
      <c r="AJ1155" s="1">
        <v>6318.7434863523576</v>
      </c>
      <c r="AK1155" s="1"/>
      <c r="AL1155" s="1">
        <v>110504.9296875</v>
      </c>
      <c r="AM1155" s="1">
        <v>91010.9375</v>
      </c>
      <c r="AN1155" s="1">
        <v>19493.98046875</v>
      </c>
      <c r="AO1155" t="s">
        <v>13965</v>
      </c>
    </row>
    <row r="1156" spans="1:41" x14ac:dyDescent="0.25">
      <c r="A1156" s="1">
        <v>2016</v>
      </c>
      <c r="B1156" t="s">
        <v>947</v>
      </c>
      <c r="C1156" t="s">
        <v>7005</v>
      </c>
      <c r="D1156" t="s">
        <v>7196</v>
      </c>
      <c r="E1156" t="s">
        <v>7514</v>
      </c>
      <c r="F1156" t="s">
        <v>8820</v>
      </c>
      <c r="G1156" t="s">
        <v>10979</v>
      </c>
      <c r="H1156" t="s">
        <v>12641</v>
      </c>
      <c r="I1156" s="1">
        <v>2048</v>
      </c>
      <c r="J1156" s="1">
        <v>4217</v>
      </c>
      <c r="K1156" s="1">
        <v>212</v>
      </c>
      <c r="L1156" s="1">
        <v>265</v>
      </c>
      <c r="M1156" s="1">
        <v>734.99999999999989</v>
      </c>
      <c r="N1156" s="1">
        <v>550</v>
      </c>
      <c r="O1156" s="1">
        <v>75.382343749999976</v>
      </c>
      <c r="P1156" s="1">
        <v>0</v>
      </c>
      <c r="Q1156" s="1">
        <v>66</v>
      </c>
      <c r="R1156" s="1">
        <v>678.20692447058798</v>
      </c>
      <c r="S1156" s="1">
        <v>6304</v>
      </c>
      <c r="T1156" s="1">
        <v>0</v>
      </c>
      <c r="U1156" s="1"/>
      <c r="V1156" s="1">
        <v>105</v>
      </c>
      <c r="W1156" s="1">
        <v>953.22799999999995</v>
      </c>
      <c r="X1156" s="1">
        <v>1177.7687912399999</v>
      </c>
      <c r="Y1156" s="1">
        <v>6123</v>
      </c>
      <c r="Z1156" s="1">
        <v>994.5</v>
      </c>
      <c r="AA1156" s="1">
        <v>15623.8542713568</v>
      </c>
      <c r="AB1156" s="1">
        <v>0</v>
      </c>
      <c r="AC1156" s="1">
        <v>169.071828125</v>
      </c>
      <c r="AD1156" s="1">
        <v>1943.011158</v>
      </c>
      <c r="AE1156" s="1">
        <v>1025</v>
      </c>
      <c r="AF1156" s="1">
        <v>5416.405632</v>
      </c>
      <c r="AG1156" s="1">
        <v>27862.797233029421</v>
      </c>
      <c r="AH1156" s="1">
        <v>4317.4466549375011</v>
      </c>
      <c r="AI1156" s="1">
        <v>1582</v>
      </c>
      <c r="AJ1156" s="1">
        <v>4383.3137560493569</v>
      </c>
      <c r="AK1156" s="1"/>
      <c r="AL1156" s="1">
        <v>86826.984375</v>
      </c>
      <c r="AM1156" s="1">
        <v>69527.1484375</v>
      </c>
      <c r="AN1156" s="1">
        <v>17299.8359375</v>
      </c>
      <c r="AO1156" t="s">
        <v>13966</v>
      </c>
    </row>
    <row r="1157" spans="1:41" x14ac:dyDescent="0.25">
      <c r="A1157" s="1">
        <v>2016</v>
      </c>
      <c r="B1157" t="s">
        <v>947</v>
      </c>
      <c r="C1157" t="s">
        <v>7005</v>
      </c>
      <c r="D1157" t="s">
        <v>7196</v>
      </c>
      <c r="E1157" t="s">
        <v>7515</v>
      </c>
      <c r="F1157" t="s">
        <v>8821</v>
      </c>
      <c r="G1157" t="s">
        <v>10979</v>
      </c>
      <c r="H1157" t="s">
        <v>12641</v>
      </c>
      <c r="I1157" s="1"/>
      <c r="J1157" s="1"/>
      <c r="K1157" s="1">
        <v>53</v>
      </c>
      <c r="L1157" s="1"/>
      <c r="M1157" s="1">
        <v>0</v>
      </c>
      <c r="N1157" s="1">
        <v>0</v>
      </c>
      <c r="O1157" s="1">
        <v>269.22265625</v>
      </c>
      <c r="P1157" s="1">
        <v>0</v>
      </c>
      <c r="Q1157" s="1">
        <v>0</v>
      </c>
      <c r="R1157" s="1">
        <v>0</v>
      </c>
      <c r="S1157" s="1">
        <v>0</v>
      </c>
      <c r="T1157" s="1">
        <v>538.4453125</v>
      </c>
      <c r="U1157" s="1"/>
      <c r="V1157" s="1">
        <v>105</v>
      </c>
      <c r="W1157" s="1">
        <v>620</v>
      </c>
      <c r="X1157" s="1">
        <v>147.22109890499999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525.3125</v>
      </c>
      <c r="AF1157" s="1"/>
      <c r="AG1157" s="1">
        <v>0</v>
      </c>
      <c r="AH1157" s="1">
        <v>0</v>
      </c>
      <c r="AI1157" s="1">
        <v>0</v>
      </c>
      <c r="AJ1157" s="1">
        <v>0</v>
      </c>
      <c r="AK1157" s="1"/>
      <c r="AL1157" s="1">
        <v>2258.20166015625</v>
      </c>
      <c r="AM1157" s="1">
        <v>630.3125</v>
      </c>
      <c r="AN1157" s="1">
        <v>1627.8890380859375</v>
      </c>
      <c r="AO1157" t="s">
        <v>13967</v>
      </c>
    </row>
    <row r="1158" spans="1:41" x14ac:dyDescent="0.25">
      <c r="A1158" s="1">
        <v>2016</v>
      </c>
      <c r="B1158" t="s">
        <v>948</v>
      </c>
      <c r="C1158" t="s">
        <v>7005</v>
      </c>
      <c r="D1158" t="s">
        <v>7196</v>
      </c>
      <c r="E1158" t="s">
        <v>7515</v>
      </c>
      <c r="F1158" t="s">
        <v>8821</v>
      </c>
      <c r="G1158" t="s">
        <v>10979</v>
      </c>
      <c r="H1158" t="s">
        <v>12641</v>
      </c>
      <c r="I1158" s="1">
        <v>0</v>
      </c>
      <c r="J1158" s="1"/>
      <c r="K1158" s="1"/>
      <c r="L1158" s="1">
        <v>0</v>
      </c>
      <c r="M1158" s="1">
        <v>0</v>
      </c>
      <c r="N1158" s="1">
        <v>0</v>
      </c>
      <c r="O1158" s="1">
        <v>200</v>
      </c>
      <c r="P1158" s="1">
        <v>0</v>
      </c>
      <c r="Q1158" s="1">
        <v>0</v>
      </c>
      <c r="R1158" s="1">
        <v>350</v>
      </c>
      <c r="S1158" s="1">
        <v>0</v>
      </c>
      <c r="T1158" s="1">
        <v>0</v>
      </c>
      <c r="U1158" s="1"/>
      <c r="V1158" s="1">
        <v>205</v>
      </c>
      <c r="W1158" s="1">
        <v>0</v>
      </c>
      <c r="X1158" s="1">
        <v>223.69800000000001</v>
      </c>
      <c r="Y1158" s="1">
        <v>0</v>
      </c>
      <c r="Z1158" s="1"/>
      <c r="AA1158" s="1">
        <v>0</v>
      </c>
      <c r="AB1158" s="1"/>
      <c r="AC1158" s="1">
        <v>0</v>
      </c>
      <c r="AD1158" s="1"/>
      <c r="AE1158" s="1">
        <v>10</v>
      </c>
      <c r="AF1158" s="1">
        <v>0</v>
      </c>
      <c r="AG1158" s="1"/>
      <c r="AH1158" s="1"/>
      <c r="AI1158" s="1"/>
      <c r="AJ1158" s="1">
        <v>0</v>
      </c>
      <c r="AK1158" s="1"/>
      <c r="AL1158" s="1">
        <v>988.697998046875</v>
      </c>
      <c r="AM1158" s="1">
        <v>565</v>
      </c>
      <c r="AN1158" s="1">
        <v>423.697998046875</v>
      </c>
      <c r="AO1158" t="s">
        <v>13968</v>
      </c>
    </row>
    <row r="1159" spans="1:41" x14ac:dyDescent="0.25">
      <c r="A1159" s="1">
        <v>2016</v>
      </c>
      <c r="B1159" t="s">
        <v>949</v>
      </c>
      <c r="C1159" t="s">
        <v>7005</v>
      </c>
      <c r="D1159" t="s">
        <v>7196</v>
      </c>
      <c r="E1159" t="s">
        <v>7515</v>
      </c>
      <c r="F1159" t="s">
        <v>8821</v>
      </c>
      <c r="G1159" t="s">
        <v>10979</v>
      </c>
      <c r="H1159" t="s">
        <v>12641</v>
      </c>
      <c r="I1159" s="1">
        <v>0</v>
      </c>
      <c r="J1159" s="1"/>
      <c r="K1159" s="1"/>
      <c r="L1159" s="1">
        <v>0</v>
      </c>
      <c r="M1159" s="1">
        <v>0</v>
      </c>
      <c r="N1159" s="1">
        <v>0</v>
      </c>
      <c r="O1159" s="1">
        <v>210</v>
      </c>
      <c r="P1159" s="1">
        <v>0</v>
      </c>
      <c r="Q1159" s="1">
        <v>0</v>
      </c>
      <c r="R1159" s="1"/>
      <c r="S1159" s="1">
        <v>0</v>
      </c>
      <c r="T1159" s="1">
        <v>538.4453125</v>
      </c>
      <c r="U1159" s="1"/>
      <c r="V1159" s="1">
        <v>126</v>
      </c>
      <c r="W1159" s="1"/>
      <c r="X1159" s="1">
        <v>140.88106999999999</v>
      </c>
      <c r="Y1159" s="1">
        <v>0</v>
      </c>
      <c r="Z1159" s="1"/>
      <c r="AA1159" s="1">
        <v>0</v>
      </c>
      <c r="AB1159" s="1">
        <v>0</v>
      </c>
      <c r="AC1159" s="1"/>
      <c r="AD1159" s="1">
        <v>0</v>
      </c>
      <c r="AE1159" s="1">
        <v>50</v>
      </c>
      <c r="AF1159" s="1"/>
      <c r="AG1159" s="1">
        <v>0</v>
      </c>
      <c r="AH1159" s="1">
        <v>0</v>
      </c>
      <c r="AI1159" s="1">
        <v>0</v>
      </c>
      <c r="AJ1159" s="1">
        <v>0</v>
      </c>
      <c r="AK1159" s="1"/>
      <c r="AL1159" s="1">
        <v>1065.326416015625</v>
      </c>
      <c r="AM1159" s="1">
        <v>176</v>
      </c>
      <c r="AN1159" s="1">
        <v>889.32635498046875</v>
      </c>
      <c r="AO1159" t="s">
        <v>13969</v>
      </c>
    </row>
    <row r="1160" spans="1:41" x14ac:dyDescent="0.25">
      <c r="A1160" s="1">
        <v>2016</v>
      </c>
      <c r="B1160" t="s">
        <v>950</v>
      </c>
      <c r="C1160" t="s">
        <v>7005</v>
      </c>
      <c r="D1160" t="s">
        <v>7196</v>
      </c>
      <c r="E1160" t="s">
        <v>7515</v>
      </c>
      <c r="F1160" t="s">
        <v>8821</v>
      </c>
      <c r="G1160" t="s">
        <v>10979</v>
      </c>
      <c r="H1160" t="s">
        <v>12641</v>
      </c>
      <c r="I1160" s="1">
        <v>0</v>
      </c>
      <c r="J1160" s="1"/>
      <c r="K1160" s="1"/>
      <c r="L1160" s="1">
        <v>0</v>
      </c>
      <c r="M1160" s="1">
        <v>0</v>
      </c>
      <c r="N1160" s="1">
        <v>0</v>
      </c>
      <c r="O1160" s="1">
        <v>203.06</v>
      </c>
      <c r="P1160" s="1">
        <v>0</v>
      </c>
      <c r="Q1160" s="1">
        <v>0</v>
      </c>
      <c r="R1160" s="1">
        <v>238.0284825728873</v>
      </c>
      <c r="S1160" s="1">
        <v>0</v>
      </c>
      <c r="T1160" s="1">
        <v>0</v>
      </c>
      <c r="U1160" s="1">
        <v>30</v>
      </c>
      <c r="V1160" s="1">
        <v>53</v>
      </c>
      <c r="W1160" s="1">
        <v>0</v>
      </c>
      <c r="X1160" s="1">
        <v>207.21199559999999</v>
      </c>
      <c r="Y1160" s="1">
        <v>0</v>
      </c>
      <c r="Z1160" s="1">
        <v>0</v>
      </c>
      <c r="AA1160" s="1">
        <v>0</v>
      </c>
      <c r="AB1160" s="1">
        <v>0</v>
      </c>
      <c r="AC1160" s="1"/>
      <c r="AD1160" s="1"/>
      <c r="AE1160" s="1">
        <v>25.52201091234425</v>
      </c>
      <c r="AF1160" s="1"/>
      <c r="AG1160" s="1"/>
      <c r="AH1160" s="1">
        <v>0</v>
      </c>
      <c r="AI1160" s="1">
        <v>0</v>
      </c>
      <c r="AJ1160" s="1">
        <v>0</v>
      </c>
      <c r="AK1160" s="1"/>
      <c r="AL1160" s="1">
        <v>756.822509765625</v>
      </c>
      <c r="AM1160" s="1">
        <v>346.55050659179688</v>
      </c>
      <c r="AN1160" s="1">
        <v>410.27200317382813</v>
      </c>
      <c r="AO1160" t="s">
        <v>13970</v>
      </c>
    </row>
    <row r="1161" spans="1:41" x14ac:dyDescent="0.25">
      <c r="A1161" s="1">
        <v>2016</v>
      </c>
      <c r="B1161" t="s">
        <v>951</v>
      </c>
      <c r="C1161" t="s">
        <v>7006</v>
      </c>
      <c r="D1161" t="s">
        <v>7196</v>
      </c>
      <c r="E1161" t="s">
        <v>7516</v>
      </c>
      <c r="F1161" t="s">
        <v>8822</v>
      </c>
      <c r="G1161" t="s">
        <v>10980</v>
      </c>
      <c r="H1161" t="s">
        <v>12641</v>
      </c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>
        <v>0</v>
      </c>
      <c r="AM1161" s="1">
        <v>0</v>
      </c>
      <c r="AN1161" s="1">
        <v>0</v>
      </c>
      <c r="AO1161" t="s">
        <v>13971</v>
      </c>
    </row>
    <row r="1162" spans="1:41" x14ac:dyDescent="0.25">
      <c r="A1162" s="1">
        <v>2016</v>
      </c>
      <c r="B1162" t="s">
        <v>952</v>
      </c>
      <c r="C1162" t="s">
        <v>7006</v>
      </c>
      <c r="D1162" t="s">
        <v>7196</v>
      </c>
      <c r="E1162" t="s">
        <v>7516</v>
      </c>
      <c r="F1162" t="s">
        <v>8823</v>
      </c>
      <c r="G1162" t="s">
        <v>10980</v>
      </c>
      <c r="H1162" t="s">
        <v>12641</v>
      </c>
      <c r="I1162" s="1">
        <v>829.30206078901335</v>
      </c>
      <c r="J1162" s="1"/>
      <c r="K1162" s="1"/>
      <c r="L1162" s="1"/>
      <c r="M1162" s="1">
        <v>0</v>
      </c>
      <c r="N1162" s="1">
        <v>0</v>
      </c>
      <c r="O1162" s="1">
        <v>544.62694185844191</v>
      </c>
      <c r="P1162" s="1">
        <v>0</v>
      </c>
      <c r="Q1162" s="1">
        <v>0</v>
      </c>
      <c r="R1162" s="1"/>
      <c r="S1162" s="1">
        <v>69.379625321635118</v>
      </c>
      <c r="T1162" s="1"/>
      <c r="U1162" s="1"/>
      <c r="V1162" s="1">
        <v>84.719746511313176</v>
      </c>
      <c r="W1162" s="1"/>
      <c r="X1162" s="1"/>
      <c r="Y1162" s="1">
        <v>2257.176103479987</v>
      </c>
      <c r="Z1162" s="1"/>
      <c r="AA1162" s="1">
        <v>0</v>
      </c>
      <c r="AB1162" s="1"/>
      <c r="AC1162" s="1"/>
      <c r="AD1162" s="1">
        <v>0</v>
      </c>
      <c r="AE1162" s="1"/>
      <c r="AF1162" s="1"/>
      <c r="AG1162" s="1">
        <v>0</v>
      </c>
      <c r="AH1162" s="1">
        <v>0</v>
      </c>
      <c r="AI1162" s="1">
        <v>0</v>
      </c>
      <c r="AJ1162" s="1">
        <v>0</v>
      </c>
      <c r="AK1162" s="1"/>
      <c r="AL1162" s="1">
        <v>3785.204345703125</v>
      </c>
      <c r="AM1162" s="1">
        <v>3171.197998046875</v>
      </c>
      <c r="AN1162" s="1">
        <v>614.006591796875</v>
      </c>
      <c r="AO1162" t="s">
        <v>13972</v>
      </c>
    </row>
    <row r="1163" spans="1:41" x14ac:dyDescent="0.25">
      <c r="A1163" s="1">
        <v>2016</v>
      </c>
      <c r="B1163" t="s">
        <v>953</v>
      </c>
      <c r="C1163" t="s">
        <v>7006</v>
      </c>
      <c r="D1163" t="s">
        <v>7196</v>
      </c>
      <c r="E1163" t="s">
        <v>7516</v>
      </c>
      <c r="F1163" t="s">
        <v>8823</v>
      </c>
      <c r="G1163" t="s">
        <v>10980</v>
      </c>
      <c r="H1163" t="s">
        <v>12641</v>
      </c>
      <c r="I1163" s="1">
        <v>1252.9614192148836</v>
      </c>
      <c r="J1163" s="1"/>
      <c r="K1163" s="1">
        <v>55.169203767737038</v>
      </c>
      <c r="L1163" s="1"/>
      <c r="M1163" s="1">
        <v>0</v>
      </c>
      <c r="N1163" s="1">
        <v>0</v>
      </c>
      <c r="O1163" s="1"/>
      <c r="P1163" s="1">
        <v>0</v>
      </c>
      <c r="Q1163" s="1"/>
      <c r="R1163" s="1">
        <v>0</v>
      </c>
      <c r="S1163" s="1">
        <v>0</v>
      </c>
      <c r="T1163" s="1"/>
      <c r="U1163" s="1"/>
      <c r="V1163" s="1">
        <v>0</v>
      </c>
      <c r="W1163" s="1"/>
      <c r="X1163" s="1">
        <v>484.32303504041261</v>
      </c>
      <c r="Y1163" s="1"/>
      <c r="Z1163" s="1">
        <v>0</v>
      </c>
      <c r="AA1163" s="1">
        <v>0</v>
      </c>
      <c r="AB1163" s="1">
        <v>0</v>
      </c>
      <c r="AC1163" s="1"/>
      <c r="AD1163" s="1">
        <v>0</v>
      </c>
      <c r="AE1163" s="1"/>
      <c r="AF1163" s="1"/>
      <c r="AG1163" s="1">
        <v>0</v>
      </c>
      <c r="AH1163" s="1">
        <v>0</v>
      </c>
      <c r="AI1163" s="1">
        <v>0</v>
      </c>
      <c r="AJ1163" s="1"/>
      <c r="AK1163" s="1"/>
      <c r="AL1163" s="1">
        <v>1792.45361328125</v>
      </c>
      <c r="AM1163" s="1">
        <v>1252.96142578125</v>
      </c>
      <c r="AN1163" s="1">
        <v>539.49224853515625</v>
      </c>
      <c r="AO1163" t="s">
        <v>13973</v>
      </c>
    </row>
    <row r="1164" spans="1:41" x14ac:dyDescent="0.25">
      <c r="A1164" s="1">
        <v>2016</v>
      </c>
      <c r="B1164" t="s">
        <v>954</v>
      </c>
      <c r="C1164" t="s">
        <v>7006</v>
      </c>
      <c r="D1164" t="s">
        <v>7196</v>
      </c>
      <c r="E1164" t="s">
        <v>7516</v>
      </c>
      <c r="F1164" t="s">
        <v>8823</v>
      </c>
      <c r="G1164" t="s">
        <v>10980</v>
      </c>
      <c r="H1164" t="s">
        <v>12641</v>
      </c>
      <c r="I1164" s="1">
        <v>435.14369712220207</v>
      </c>
      <c r="J1164" s="1"/>
      <c r="K1164" s="1"/>
      <c r="L1164" s="1"/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/>
      <c r="S1164" s="1">
        <v>61.016785031558747</v>
      </c>
      <c r="T1164" s="1">
        <v>0</v>
      </c>
      <c r="U1164" s="1"/>
      <c r="V1164" s="1">
        <v>13.733239935079618</v>
      </c>
      <c r="W1164" s="1"/>
      <c r="X1164" s="1"/>
      <c r="Y1164" s="1">
        <v>0</v>
      </c>
      <c r="Z1164" s="1"/>
      <c r="AA1164" s="1"/>
      <c r="AB1164" s="1"/>
      <c r="AC1164" s="1">
        <v>0</v>
      </c>
      <c r="AD1164" s="1"/>
      <c r="AE1164" s="1"/>
      <c r="AF1164" s="1">
        <v>0</v>
      </c>
      <c r="AG1164" s="1"/>
      <c r="AH1164" s="1"/>
      <c r="AI1164" s="1">
        <v>0</v>
      </c>
      <c r="AJ1164" s="1">
        <v>0</v>
      </c>
      <c r="AK1164" s="1"/>
      <c r="AL1164" s="1">
        <v>509.89373779296875</v>
      </c>
      <c r="AM1164" s="1">
        <v>448.876953125</v>
      </c>
      <c r="AN1164" s="1">
        <v>61.01678466796875</v>
      </c>
      <c r="AO1164" t="s">
        <v>13974</v>
      </c>
    </row>
    <row r="1165" spans="1:41" x14ac:dyDescent="0.25">
      <c r="A1165" s="1">
        <v>2016</v>
      </c>
      <c r="B1165" t="s">
        <v>955</v>
      </c>
      <c r="C1165" t="s">
        <v>7006</v>
      </c>
      <c r="D1165" t="s">
        <v>7196</v>
      </c>
      <c r="E1165" t="s">
        <v>7516</v>
      </c>
      <c r="F1165" t="s">
        <v>8823</v>
      </c>
      <c r="G1165" t="s">
        <v>10980</v>
      </c>
      <c r="H1165" t="s">
        <v>12641</v>
      </c>
      <c r="I1165" s="1">
        <v>987.54311924842864</v>
      </c>
      <c r="J1165" s="1"/>
      <c r="K1165" s="1"/>
      <c r="L1165" s="1">
        <v>96.068610960464213</v>
      </c>
      <c r="M1165" s="1"/>
      <c r="N1165" s="1">
        <v>0</v>
      </c>
      <c r="O1165" s="1">
        <v>0</v>
      </c>
      <c r="P1165" s="1"/>
      <c r="Q1165" s="1"/>
      <c r="R1165" s="1"/>
      <c r="S1165" s="1">
        <v>63.734661328627972</v>
      </c>
      <c r="T1165" s="1"/>
      <c r="U1165" s="1"/>
      <c r="V1165" s="1">
        <v>55.472760786028047</v>
      </c>
      <c r="W1165" s="1"/>
      <c r="X1165" s="1"/>
      <c r="Y1165" s="1">
        <v>0</v>
      </c>
      <c r="Z1165" s="1"/>
      <c r="AA1165" s="1">
        <v>0</v>
      </c>
      <c r="AB1165" s="1"/>
      <c r="AC1165" s="1"/>
      <c r="AD1165" s="1">
        <v>873.40091450342038</v>
      </c>
      <c r="AE1165" s="1"/>
      <c r="AF1165" s="1"/>
      <c r="AG1165" s="1"/>
      <c r="AH1165" s="1">
        <v>0</v>
      </c>
      <c r="AI1165" s="1">
        <v>0</v>
      </c>
      <c r="AJ1165" s="1">
        <v>0</v>
      </c>
      <c r="AK1165" s="1"/>
      <c r="AL1165" s="1">
        <v>2076.219970703125</v>
      </c>
      <c r="AM1165" s="1">
        <v>1139.08447265625</v>
      </c>
      <c r="AN1165" s="1">
        <v>937.13555908203125</v>
      </c>
      <c r="AO1165" t="s">
        <v>13975</v>
      </c>
    </row>
    <row r="1166" spans="1:41" x14ac:dyDescent="0.25">
      <c r="A1166" s="1">
        <v>2016</v>
      </c>
      <c r="B1166" t="s">
        <v>956</v>
      </c>
      <c r="C1166" t="s">
        <v>7006</v>
      </c>
      <c r="D1166" t="s">
        <v>7196</v>
      </c>
      <c r="E1166" t="s">
        <v>7516</v>
      </c>
      <c r="F1166" t="s">
        <v>8824</v>
      </c>
      <c r="G1166" t="s">
        <v>10980</v>
      </c>
      <c r="H1166" t="s">
        <v>12641</v>
      </c>
      <c r="I1166" s="1">
        <v>612.99115297485594</v>
      </c>
      <c r="J1166" s="1">
        <v>1256.6318635984546</v>
      </c>
      <c r="K1166" s="1">
        <v>0</v>
      </c>
      <c r="L1166" s="1"/>
      <c r="M1166" s="1">
        <v>1409.8796518421686</v>
      </c>
      <c r="N1166" s="1">
        <v>33.959709874807018</v>
      </c>
      <c r="O1166" s="1">
        <v>727.31400300466657</v>
      </c>
      <c r="P1166" s="1">
        <v>772.36885274831855</v>
      </c>
      <c r="Q1166" s="1">
        <v>0</v>
      </c>
      <c r="R1166" s="1">
        <v>0</v>
      </c>
      <c r="S1166" s="1">
        <v>1219.8523944199633</v>
      </c>
      <c r="T1166" s="1">
        <v>0</v>
      </c>
      <c r="U1166" s="1">
        <v>0</v>
      </c>
      <c r="V1166" s="1">
        <v>1152.4233675927292</v>
      </c>
      <c r="W1166" s="1">
        <v>0</v>
      </c>
      <c r="X1166" s="1">
        <v>0</v>
      </c>
      <c r="Y1166" s="1">
        <v>4472.3834521045492</v>
      </c>
      <c r="Z1166" s="1">
        <v>8.4592779110530127</v>
      </c>
      <c r="AA1166" s="1">
        <v>977.77915660082988</v>
      </c>
      <c r="AB1166" s="1"/>
      <c r="AC1166" s="1">
        <v>0</v>
      </c>
      <c r="AD1166" s="1">
        <v>0</v>
      </c>
      <c r="AE1166" s="1">
        <v>0</v>
      </c>
      <c r="AF1166" s="1">
        <v>887.61118950759146</v>
      </c>
      <c r="AG1166" s="1">
        <v>11472.630153540034</v>
      </c>
      <c r="AH1166" s="1">
        <v>721.54278319611421</v>
      </c>
      <c r="AI1166" s="1">
        <v>0</v>
      </c>
      <c r="AJ1166" s="1">
        <v>2283.7463299550332</v>
      </c>
      <c r="AK1166" s="1"/>
      <c r="AL1166" s="1">
        <v>28009.57421875</v>
      </c>
      <c r="AM1166" s="1">
        <v>23930.984375</v>
      </c>
      <c r="AN1166" s="1">
        <v>4078.588623046875</v>
      </c>
      <c r="AO1166" t="s">
        <v>13976</v>
      </c>
    </row>
    <row r="1167" spans="1:41" x14ac:dyDescent="0.25">
      <c r="A1167" s="1">
        <v>2016</v>
      </c>
      <c r="B1167" t="s">
        <v>957</v>
      </c>
      <c r="C1167" t="s">
        <v>7006</v>
      </c>
      <c r="D1167" t="s">
        <v>7196</v>
      </c>
      <c r="E1167" t="s">
        <v>7516</v>
      </c>
      <c r="F1167" t="s">
        <v>8824</v>
      </c>
      <c r="G1167" t="s">
        <v>10980</v>
      </c>
      <c r="H1167" t="s">
        <v>12641</v>
      </c>
      <c r="I1167" s="1">
        <v>363.08462790562794</v>
      </c>
      <c r="J1167" s="1">
        <v>0</v>
      </c>
      <c r="K1167" s="1"/>
      <c r="L1167" s="1"/>
      <c r="M1167" s="1">
        <v>1054.4582735425945</v>
      </c>
      <c r="N1167" s="1">
        <v>969.19390008942275</v>
      </c>
      <c r="O1167" s="1">
        <v>451.43522069599737</v>
      </c>
      <c r="P1167" s="1">
        <v>714.89910896106517</v>
      </c>
      <c r="Q1167" s="1">
        <v>0</v>
      </c>
      <c r="R1167" s="1"/>
      <c r="S1167" s="1">
        <v>1488.1931186281925</v>
      </c>
      <c r="T1167" s="1">
        <v>0</v>
      </c>
      <c r="U1167" s="1">
        <v>0</v>
      </c>
      <c r="V1167" s="1">
        <v>0</v>
      </c>
      <c r="W1167" s="1">
        <v>0</v>
      </c>
      <c r="X1167" s="1">
        <v>342.509832324309</v>
      </c>
      <c r="Y1167" s="1">
        <v>5374.2092227660823</v>
      </c>
      <c r="Z1167" s="1"/>
      <c r="AA1167" s="1">
        <v>1028.993873610247</v>
      </c>
      <c r="AB1167" s="1"/>
      <c r="AC1167" s="1">
        <v>0</v>
      </c>
      <c r="AD1167" s="1">
        <v>0</v>
      </c>
      <c r="AE1167" s="1">
        <v>41.149591162637833</v>
      </c>
      <c r="AF1167" s="1">
        <v>1764.1927477729503</v>
      </c>
      <c r="AG1167" s="1">
        <v>16153.635095521386</v>
      </c>
      <c r="AH1167" s="1">
        <v>1865.9565903474988</v>
      </c>
      <c r="AI1167" s="1">
        <v>0</v>
      </c>
      <c r="AJ1167" s="1">
        <v>2244.5550942913223</v>
      </c>
      <c r="AK1167" s="1"/>
      <c r="AL1167" s="1">
        <v>33856.46875</v>
      </c>
      <c r="AM1167" s="1">
        <v>28653.912109375</v>
      </c>
      <c r="AN1167" s="1">
        <v>5202.55322265625</v>
      </c>
      <c r="AO1167" t="s">
        <v>13977</v>
      </c>
    </row>
    <row r="1168" spans="1:41" x14ac:dyDescent="0.25">
      <c r="A1168" s="1">
        <v>2016</v>
      </c>
      <c r="B1168" t="s">
        <v>958</v>
      </c>
      <c r="C1168" t="s">
        <v>7006</v>
      </c>
      <c r="D1168" t="s">
        <v>7196</v>
      </c>
      <c r="E1168" t="s">
        <v>7516</v>
      </c>
      <c r="F1168" t="s">
        <v>8824</v>
      </c>
      <c r="G1168" t="s">
        <v>10980</v>
      </c>
      <c r="H1168" t="s">
        <v>12641</v>
      </c>
      <c r="I1168" s="1">
        <v>343.33099837699046</v>
      </c>
      <c r="J1168" s="1">
        <v>823.99439610477714</v>
      </c>
      <c r="K1168" s="1">
        <v>45.777466450265393</v>
      </c>
      <c r="L1168" s="1"/>
      <c r="M1168" s="1">
        <v>331.88663176442412</v>
      </c>
      <c r="N1168" s="1">
        <v>890.37172245766192</v>
      </c>
      <c r="O1168" s="1">
        <v>230.0317689125836</v>
      </c>
      <c r="P1168" s="1">
        <v>162.49055047520079</v>
      </c>
      <c r="Q1168" s="1">
        <v>0</v>
      </c>
      <c r="R1168" s="1"/>
      <c r="S1168" s="1">
        <v>1711.5244823325388</v>
      </c>
      <c r="T1168" s="1">
        <v>0</v>
      </c>
      <c r="U1168" s="1"/>
      <c r="V1168" s="1">
        <v>0</v>
      </c>
      <c r="W1168" s="1">
        <v>353.05870999767188</v>
      </c>
      <c r="X1168" s="1">
        <v>213.01971794300371</v>
      </c>
      <c r="Y1168" s="1">
        <v>3054.9886332917822</v>
      </c>
      <c r="Z1168" s="1">
        <v>11.444366612566348</v>
      </c>
      <c r="AA1168" s="1">
        <v>6077.2518432448633</v>
      </c>
      <c r="AB1168" s="1"/>
      <c r="AC1168" s="1">
        <v>0</v>
      </c>
      <c r="AD1168" s="1">
        <v>0</v>
      </c>
      <c r="AE1168" s="1">
        <v>1056.315038339874</v>
      </c>
      <c r="AF1168" s="1">
        <v>1486.0669571637536</v>
      </c>
      <c r="AG1168" s="1">
        <v>9726.5671840201394</v>
      </c>
      <c r="AH1168" s="1">
        <v>1384.3997546322469</v>
      </c>
      <c r="AI1168" s="1"/>
      <c r="AJ1168" s="1">
        <v>295.06639639701569</v>
      </c>
      <c r="AK1168" s="1"/>
      <c r="AL1168" s="1">
        <v>28197.5859375</v>
      </c>
      <c r="AM1168" s="1">
        <v>23927.888671875</v>
      </c>
      <c r="AN1168" s="1">
        <v>4269.69873046875</v>
      </c>
      <c r="AO1168" t="s">
        <v>13978</v>
      </c>
    </row>
    <row r="1169" spans="1:41" x14ac:dyDescent="0.25">
      <c r="A1169" s="1">
        <v>2016</v>
      </c>
      <c r="B1169" t="s">
        <v>959</v>
      </c>
      <c r="C1169" t="s">
        <v>7006</v>
      </c>
      <c r="D1169" t="s">
        <v>7196</v>
      </c>
      <c r="E1169" t="s">
        <v>7516</v>
      </c>
      <c r="F1169" t="s">
        <v>8824</v>
      </c>
      <c r="G1169" t="s">
        <v>10980</v>
      </c>
      <c r="H1169" t="s">
        <v>12641</v>
      </c>
      <c r="I1169" s="1">
        <v>354.08145182571099</v>
      </c>
      <c r="J1169" s="1"/>
      <c r="K1169" s="1"/>
      <c r="L1169" s="1"/>
      <c r="M1169" s="1">
        <v>1121.2579307814181</v>
      </c>
      <c r="N1169" s="1">
        <v>110.95614401561087</v>
      </c>
      <c r="O1169" s="1">
        <v>233.69375820496924</v>
      </c>
      <c r="P1169" s="1">
        <v>196.40198939931983</v>
      </c>
      <c r="Q1169" s="1">
        <v>1068.243293370653</v>
      </c>
      <c r="R1169" s="1"/>
      <c r="S1169" s="1">
        <v>1338.6049286271004</v>
      </c>
      <c r="T1169" s="1"/>
      <c r="U1169" s="1">
        <v>0</v>
      </c>
      <c r="V1169" s="1">
        <v>1274.6932265725595</v>
      </c>
      <c r="W1169" s="1">
        <v>0</v>
      </c>
      <c r="X1169" s="1"/>
      <c r="Y1169" s="1">
        <v>3150.6470889623397</v>
      </c>
      <c r="Z1169" s="1">
        <v>993.5696677597831</v>
      </c>
      <c r="AA1169" s="1">
        <v>583.9703892187249</v>
      </c>
      <c r="AB1169" s="1"/>
      <c r="AC1169" s="1">
        <v>0</v>
      </c>
      <c r="AD1169" s="1">
        <v>0</v>
      </c>
      <c r="AE1169" s="1">
        <v>798.97004265089072</v>
      </c>
      <c r="AF1169" s="1">
        <v>1283.809629772833</v>
      </c>
      <c r="AG1169" s="1">
        <v>12036.153043543618</v>
      </c>
      <c r="AH1169" s="1">
        <v>1405.9335166917592</v>
      </c>
      <c r="AI1169" s="1"/>
      <c r="AJ1169" s="1">
        <v>0</v>
      </c>
      <c r="AK1169" s="1"/>
      <c r="AL1169" s="1">
        <v>25950.986328125</v>
      </c>
      <c r="AM1169" s="1">
        <v>21851.49609375</v>
      </c>
      <c r="AN1169" s="1">
        <v>4099.490234375</v>
      </c>
      <c r="AO1169" t="s">
        <v>13979</v>
      </c>
    </row>
    <row r="1170" spans="1:41" x14ac:dyDescent="0.25">
      <c r="A1170" s="1">
        <v>2016</v>
      </c>
      <c r="B1170" t="s">
        <v>959</v>
      </c>
      <c r="C1170" t="s">
        <v>7006</v>
      </c>
      <c r="D1170" t="s">
        <v>7196</v>
      </c>
      <c r="E1170" t="s">
        <v>7516</v>
      </c>
      <c r="F1170" t="s">
        <v>8825</v>
      </c>
      <c r="G1170" t="s">
        <v>10980</v>
      </c>
      <c r="H1170" t="s">
        <v>12641</v>
      </c>
      <c r="I1170" s="1">
        <v>2602.4986709189757</v>
      </c>
      <c r="J1170" s="1">
        <v>107.13946448766197</v>
      </c>
      <c r="K1170" s="1">
        <v>47.210860243428129</v>
      </c>
      <c r="L1170" s="1">
        <v>491.87511883781002</v>
      </c>
      <c r="M1170" s="1">
        <v>1062.2443554771328</v>
      </c>
      <c r="N1170" s="1">
        <v>753.43965297782745</v>
      </c>
      <c r="O1170" s="1">
        <v>168.77882537025556</v>
      </c>
      <c r="P1170" s="1"/>
      <c r="Q1170" s="1">
        <v>0</v>
      </c>
      <c r="R1170" s="1"/>
      <c r="S1170" s="1">
        <v>1338.6049286271004</v>
      </c>
      <c r="T1170" s="1"/>
      <c r="U1170" s="1">
        <v>0</v>
      </c>
      <c r="V1170" s="1">
        <v>2431.3593025365485</v>
      </c>
      <c r="W1170" s="1">
        <v>554.7276078602805</v>
      </c>
      <c r="X1170" s="1">
        <v>61.374118316456567</v>
      </c>
      <c r="Y1170" s="1">
        <v>31.115991068426936</v>
      </c>
      <c r="Z1170" s="1">
        <v>1104.7766194704375</v>
      </c>
      <c r="AA1170" s="1">
        <v>372.61289266125902</v>
      </c>
      <c r="AB1170" s="1"/>
      <c r="AC1170" s="1">
        <v>0</v>
      </c>
      <c r="AD1170" s="1">
        <v>0</v>
      </c>
      <c r="AE1170" s="1">
        <v>1002.8471919333698</v>
      </c>
      <c r="AF1170" s="1">
        <v>1585.7616546954023</v>
      </c>
      <c r="AG1170" s="1">
        <v>1158.6724345248958</v>
      </c>
      <c r="AH1170" s="1">
        <v>1675.75892651253</v>
      </c>
      <c r="AI1170" s="1"/>
      <c r="AJ1170" s="1">
        <v>0</v>
      </c>
      <c r="AK1170" s="1"/>
      <c r="AL1170" s="1">
        <v>16550.798828125</v>
      </c>
      <c r="AM1170" s="1">
        <v>11642.099609375</v>
      </c>
      <c r="AN1170" s="1">
        <v>4908.69921875</v>
      </c>
      <c r="AO1170" t="s">
        <v>13980</v>
      </c>
    </row>
    <row r="1171" spans="1:41" x14ac:dyDescent="0.25">
      <c r="A1171" s="1">
        <v>2016</v>
      </c>
      <c r="B1171" t="s">
        <v>960</v>
      </c>
      <c r="C1171" t="s">
        <v>7006</v>
      </c>
      <c r="D1171" t="s">
        <v>7196</v>
      </c>
      <c r="E1171" t="s">
        <v>7516</v>
      </c>
      <c r="F1171" t="s">
        <v>8825</v>
      </c>
      <c r="G1171" t="s">
        <v>10980</v>
      </c>
      <c r="H1171" t="s">
        <v>12641</v>
      </c>
      <c r="I1171" s="1">
        <v>1754.9090348772015</v>
      </c>
      <c r="J1171" s="1">
        <v>0</v>
      </c>
      <c r="K1171" s="1">
        <v>48.41128372075039</v>
      </c>
      <c r="L1171" s="1">
        <v>250.52839325488327</v>
      </c>
      <c r="M1171" s="1">
        <v>3605.1277845796308</v>
      </c>
      <c r="N1171" s="1">
        <v>1305.8943783672419</v>
      </c>
      <c r="O1171" s="1">
        <v>432.07070720769724</v>
      </c>
      <c r="P1171" s="1">
        <v>0</v>
      </c>
      <c r="Q1171" s="1">
        <v>0</v>
      </c>
      <c r="R1171" s="1"/>
      <c r="S1171" s="1">
        <v>1488.1931186281925</v>
      </c>
      <c r="T1171" s="1">
        <v>121.02820930187598</v>
      </c>
      <c r="U1171" s="1">
        <v>0</v>
      </c>
      <c r="V1171" s="1">
        <v>835.09464418294419</v>
      </c>
      <c r="W1171" s="1">
        <v>619.05929057909566</v>
      </c>
      <c r="X1171" s="1">
        <v>35.098180697544031</v>
      </c>
      <c r="Y1171" s="1">
        <v>1317.2347215788275</v>
      </c>
      <c r="Z1171" s="1">
        <v>519.21101790504792</v>
      </c>
      <c r="AA1171" s="1">
        <v>3548.5154152702844</v>
      </c>
      <c r="AB1171" s="1"/>
      <c r="AC1171" s="1">
        <v>0</v>
      </c>
      <c r="AD1171" s="1">
        <v>0</v>
      </c>
      <c r="AE1171" s="1">
        <v>229.95359767356436</v>
      </c>
      <c r="AF1171" s="1">
        <v>1307.2581972043295</v>
      </c>
      <c r="AG1171" s="1">
        <v>0</v>
      </c>
      <c r="AH1171" s="1">
        <v>3381.1579438124422</v>
      </c>
      <c r="AI1171" s="1">
        <v>0</v>
      </c>
      <c r="AJ1171" s="1">
        <v>0</v>
      </c>
      <c r="AK1171" s="1"/>
      <c r="AL1171" s="1">
        <v>20798.74609375</v>
      </c>
      <c r="AM1171" s="1">
        <v>11068.5986328125</v>
      </c>
      <c r="AN1171" s="1">
        <v>9730.146484375</v>
      </c>
      <c r="AO1171" t="s">
        <v>13981</v>
      </c>
    </row>
    <row r="1172" spans="1:41" x14ac:dyDescent="0.25">
      <c r="A1172" s="1">
        <v>2016</v>
      </c>
      <c r="B1172" t="s">
        <v>961</v>
      </c>
      <c r="C1172" t="s">
        <v>7006</v>
      </c>
      <c r="D1172" t="s">
        <v>7196</v>
      </c>
      <c r="E1172" t="s">
        <v>7516</v>
      </c>
      <c r="F1172" t="s">
        <v>8825</v>
      </c>
      <c r="G1172" t="s">
        <v>10980</v>
      </c>
      <c r="H1172" t="s">
        <v>12641</v>
      </c>
      <c r="I1172" s="1">
        <v>0</v>
      </c>
      <c r="J1172" s="1">
        <v>170.23495336192445</v>
      </c>
      <c r="K1172" s="1"/>
      <c r="L1172" s="1"/>
      <c r="M1172" s="1">
        <v>263.22043208902602</v>
      </c>
      <c r="N1172" s="1">
        <v>609.98474044978639</v>
      </c>
      <c r="O1172" s="1">
        <v>165.94331588221206</v>
      </c>
      <c r="P1172" s="1">
        <v>0</v>
      </c>
      <c r="Q1172" s="1">
        <v>0</v>
      </c>
      <c r="R1172" s="1"/>
      <c r="S1172" s="1">
        <v>1274.0393065099713</v>
      </c>
      <c r="T1172" s="1">
        <v>0</v>
      </c>
      <c r="U1172" s="1"/>
      <c r="V1172" s="1">
        <v>217.44296563876063</v>
      </c>
      <c r="W1172" s="1">
        <v>22.888733225132697</v>
      </c>
      <c r="X1172" s="1">
        <v>143.05458265707935</v>
      </c>
      <c r="Y1172" s="1">
        <v>30.17126207523307</v>
      </c>
      <c r="Z1172" s="1">
        <v>1742.2833462560006</v>
      </c>
      <c r="AA1172" s="1">
        <v>5994.6014762411551</v>
      </c>
      <c r="AB1172" s="1"/>
      <c r="AC1172" s="1">
        <v>0</v>
      </c>
      <c r="AD1172" s="1">
        <v>0</v>
      </c>
      <c r="AE1172" s="1">
        <v>1326.4020903964399</v>
      </c>
      <c r="AF1172" s="1">
        <v>2094.2794047377074</v>
      </c>
      <c r="AG1172" s="1">
        <v>225.45402226755706</v>
      </c>
      <c r="AH1172" s="1">
        <v>1482.2046649167426</v>
      </c>
      <c r="AI1172" s="1"/>
      <c r="AJ1172" s="1">
        <v>0</v>
      </c>
      <c r="AK1172" s="1"/>
      <c r="AL1172" s="1">
        <v>15762.205078125</v>
      </c>
      <c r="AM1172" s="1">
        <v>12410.8544921875</v>
      </c>
      <c r="AN1172" s="1">
        <v>3351.35107421875</v>
      </c>
      <c r="AO1172" t="s">
        <v>13982</v>
      </c>
    </row>
    <row r="1173" spans="1:41" x14ac:dyDescent="0.25">
      <c r="A1173" s="1">
        <v>2016</v>
      </c>
      <c r="B1173" t="s">
        <v>962</v>
      </c>
      <c r="C1173" t="s">
        <v>7006</v>
      </c>
      <c r="D1173" t="s">
        <v>7196</v>
      </c>
      <c r="E1173" t="s">
        <v>7516</v>
      </c>
      <c r="F1173" t="s">
        <v>8825</v>
      </c>
      <c r="G1173" t="s">
        <v>10980</v>
      </c>
      <c r="H1173" t="s">
        <v>12641</v>
      </c>
      <c r="I1173" s="1">
        <v>615.44311758675542</v>
      </c>
      <c r="J1173" s="1">
        <v>0</v>
      </c>
      <c r="K1173" s="1">
        <v>49.039292237988477</v>
      </c>
      <c r="L1173" s="1">
        <v>239.06654966019383</v>
      </c>
      <c r="M1173" s="1">
        <v>3432.7504566591933</v>
      </c>
      <c r="N1173" s="1">
        <v>1157.8176897389078</v>
      </c>
      <c r="O1173" s="1">
        <v>167.34658476213568</v>
      </c>
      <c r="P1173" s="1">
        <v>0</v>
      </c>
      <c r="Q1173" s="1">
        <v>0</v>
      </c>
      <c r="R1173" s="1">
        <v>0</v>
      </c>
      <c r="S1173" s="1">
        <v>1219.8523944199633</v>
      </c>
      <c r="T1173" s="1">
        <v>490.39292237988479</v>
      </c>
      <c r="U1173" s="1">
        <v>0</v>
      </c>
      <c r="V1173" s="1">
        <v>0</v>
      </c>
      <c r="W1173" s="1">
        <v>159.37769977346255</v>
      </c>
      <c r="X1173" s="1">
        <v>95.221926675705788</v>
      </c>
      <c r="Y1173" s="1">
        <v>654.67455137714614</v>
      </c>
      <c r="Z1173" s="1">
        <v>1300.3994319208596</v>
      </c>
      <c r="AA1173" s="1">
        <v>3371.8999684173345</v>
      </c>
      <c r="AB1173" s="1"/>
      <c r="AC1173" s="1">
        <v>0</v>
      </c>
      <c r="AD1173" s="1">
        <v>0</v>
      </c>
      <c r="AE1173" s="1">
        <v>133.63207134851859</v>
      </c>
      <c r="AF1173" s="1">
        <v>490.39292237988479</v>
      </c>
      <c r="AG1173" s="1">
        <v>636.75583530236565</v>
      </c>
      <c r="AH1173" s="1">
        <v>3183.2552194564942</v>
      </c>
      <c r="AI1173" s="1">
        <v>0</v>
      </c>
      <c r="AJ1173" s="1">
        <v>0</v>
      </c>
      <c r="AK1173" s="1">
        <v>0</v>
      </c>
      <c r="AL1173" s="1">
        <v>17397.3203125</v>
      </c>
      <c r="AM1173" s="1">
        <v>8600.08203125</v>
      </c>
      <c r="AN1173" s="1">
        <v>8797.2373046875</v>
      </c>
      <c r="AO1173" t="s">
        <v>13983</v>
      </c>
    </row>
    <row r="1174" spans="1:41" x14ac:dyDescent="0.25">
      <c r="A1174" s="1">
        <v>2016</v>
      </c>
      <c r="B1174" t="s">
        <v>963</v>
      </c>
      <c r="C1174" t="s">
        <v>7006</v>
      </c>
      <c r="D1174" t="s">
        <v>7196</v>
      </c>
      <c r="E1174" t="s">
        <v>7516</v>
      </c>
      <c r="F1174" t="s">
        <v>8826</v>
      </c>
      <c r="G1174" t="s">
        <v>10980</v>
      </c>
      <c r="H1174" t="s">
        <v>12641</v>
      </c>
      <c r="I1174" s="1">
        <v>802.58462413827817</v>
      </c>
      <c r="J1174" s="1">
        <v>231.65289618953946</v>
      </c>
      <c r="K1174" s="1"/>
      <c r="L1174" s="1"/>
      <c r="M1174" s="1">
        <v>354.08145182571099</v>
      </c>
      <c r="N1174" s="1">
        <v>1463.2881023670902</v>
      </c>
      <c r="O1174" s="1">
        <v>296.01209372629438</v>
      </c>
      <c r="P1174" s="1"/>
      <c r="Q1174" s="1">
        <v>0</v>
      </c>
      <c r="R1174" s="1"/>
      <c r="S1174" s="1">
        <v>2162.2573991490081</v>
      </c>
      <c r="T1174" s="1"/>
      <c r="U1174" s="1">
        <v>59.013575304285162</v>
      </c>
      <c r="V1174" s="1">
        <v>259.65973133885473</v>
      </c>
      <c r="W1174" s="1">
        <v>94.421720486856259</v>
      </c>
      <c r="X1174" s="1">
        <v>66.254540994120944</v>
      </c>
      <c r="Y1174" s="1">
        <v>1.1802715060857032</v>
      </c>
      <c r="Z1174" s="1">
        <v>416.31713883482246</v>
      </c>
      <c r="AA1174" s="1">
        <v>3657.0420358041702</v>
      </c>
      <c r="AB1174" s="1">
        <v>200.64615603456954</v>
      </c>
      <c r="AC1174" s="1">
        <v>309.82127034749709</v>
      </c>
      <c r="AD1174" s="1">
        <v>0</v>
      </c>
      <c r="AE1174" s="1"/>
      <c r="AF1174" s="1">
        <v>0</v>
      </c>
      <c r="AG1174" s="1">
        <v>1840.2761760789463</v>
      </c>
      <c r="AH1174" s="1">
        <v>720.34330559422642</v>
      </c>
      <c r="AI1174" s="1">
        <v>230.15294368671212</v>
      </c>
      <c r="AJ1174" s="1">
        <v>0</v>
      </c>
      <c r="AK1174" s="1">
        <v>254.93864531451189</v>
      </c>
      <c r="AL1174" s="1">
        <v>13419.9462890625</v>
      </c>
      <c r="AM1174" s="1">
        <v>9040.8359375</v>
      </c>
      <c r="AN1174" s="1">
        <v>4379.1083984375</v>
      </c>
      <c r="AO1174" t="s">
        <v>13984</v>
      </c>
    </row>
    <row r="1175" spans="1:41" x14ac:dyDescent="0.25">
      <c r="A1175" s="1">
        <v>2016</v>
      </c>
      <c r="B1175" t="s">
        <v>964</v>
      </c>
      <c r="C1175" t="s">
        <v>7006</v>
      </c>
      <c r="D1175" t="s">
        <v>7196</v>
      </c>
      <c r="E1175" t="s">
        <v>7516</v>
      </c>
      <c r="F1175" t="s">
        <v>8826</v>
      </c>
      <c r="G1175" t="s">
        <v>10980</v>
      </c>
      <c r="H1175" t="s">
        <v>12641</v>
      </c>
      <c r="I1175" s="1">
        <v>0</v>
      </c>
      <c r="J1175" s="1">
        <v>1446.65912102066</v>
      </c>
      <c r="K1175" s="1"/>
      <c r="L1175" s="1"/>
      <c r="M1175" s="1">
        <v>0</v>
      </c>
      <c r="N1175" s="1">
        <v>1432.5603245022385</v>
      </c>
      <c r="O1175" s="1">
        <v>280.62734983188909</v>
      </c>
      <c r="P1175" s="1"/>
      <c r="Q1175" s="1">
        <v>0</v>
      </c>
      <c r="R1175" s="1">
        <v>0</v>
      </c>
      <c r="S1175" s="1">
        <v>1192.8807836890696</v>
      </c>
      <c r="T1175" s="1">
        <v>0</v>
      </c>
      <c r="U1175" s="1">
        <v>64.41335555105907</v>
      </c>
      <c r="V1175" s="1">
        <v>242.74449657804297</v>
      </c>
      <c r="W1175" s="1">
        <v>159.37769977346255</v>
      </c>
      <c r="X1175" s="1">
        <v>178.54111251694837</v>
      </c>
      <c r="Y1175" s="1">
        <v>866.7694903064463</v>
      </c>
      <c r="Z1175" s="1">
        <v>51.491256849887904</v>
      </c>
      <c r="AA1175" s="1">
        <v>1270.5453578707265</v>
      </c>
      <c r="AB1175" s="1">
        <v>202.28708048170247</v>
      </c>
      <c r="AC1175" s="1">
        <v>0</v>
      </c>
      <c r="AD1175" s="1">
        <v>0</v>
      </c>
      <c r="AE1175" s="1"/>
      <c r="AF1175" s="1">
        <v>1243.1460582330078</v>
      </c>
      <c r="AG1175" s="1">
        <v>997.56326341697729</v>
      </c>
      <c r="AH1175" s="1">
        <v>111.29660489182955</v>
      </c>
      <c r="AI1175" s="1">
        <v>239.06654966019383</v>
      </c>
      <c r="AJ1175" s="1">
        <v>298.91967669568504</v>
      </c>
      <c r="AK1175" s="1">
        <v>505.1047100512813</v>
      </c>
      <c r="AL1175" s="1">
        <v>10783.9951171875</v>
      </c>
      <c r="AM1175" s="1">
        <v>7914.8125</v>
      </c>
      <c r="AN1175" s="1">
        <v>2869.18212890625</v>
      </c>
      <c r="AO1175" t="s">
        <v>13985</v>
      </c>
    </row>
    <row r="1176" spans="1:41" x14ac:dyDescent="0.25">
      <c r="A1176" s="1">
        <v>2016</v>
      </c>
      <c r="B1176" t="s">
        <v>965</v>
      </c>
      <c r="C1176" t="s">
        <v>7006</v>
      </c>
      <c r="D1176" t="s">
        <v>7196</v>
      </c>
      <c r="E1176" t="s">
        <v>7516</v>
      </c>
      <c r="F1176" t="s">
        <v>8826</v>
      </c>
      <c r="G1176" t="s">
        <v>10980</v>
      </c>
      <c r="H1176" t="s">
        <v>12641</v>
      </c>
      <c r="I1176" s="1">
        <v>96.82256744150078</v>
      </c>
      <c r="J1176" s="1">
        <v>298.20054247884508</v>
      </c>
      <c r="K1176" s="1"/>
      <c r="L1176" s="1"/>
      <c r="M1176" s="1">
        <v>0</v>
      </c>
      <c r="N1176" s="1">
        <v>1518.1778574827324</v>
      </c>
      <c r="O1176" s="1">
        <v>289.25742023148359</v>
      </c>
      <c r="P1176" s="1"/>
      <c r="Q1176" s="1">
        <v>0</v>
      </c>
      <c r="R1176" s="1"/>
      <c r="S1176" s="1">
        <v>1397.8758174366676</v>
      </c>
      <c r="T1176" s="1">
        <v>0</v>
      </c>
      <c r="U1176" s="1">
        <v>60.514104650937988</v>
      </c>
      <c r="V1176" s="1">
        <v>239.63585441771443</v>
      </c>
      <c r="W1176" s="1">
        <v>96.82256744150078</v>
      </c>
      <c r="X1176" s="1">
        <v>64.144950929994266</v>
      </c>
      <c r="Y1176" s="1">
        <v>187.52110749232662</v>
      </c>
      <c r="Z1176" s="1"/>
      <c r="AA1176" s="1">
        <v>1337.0947627252847</v>
      </c>
      <c r="AB1176" s="1">
        <v>205.74795581318915</v>
      </c>
      <c r="AC1176" s="1">
        <v>0</v>
      </c>
      <c r="AD1176" s="1">
        <v>0</v>
      </c>
      <c r="AE1176" s="1">
        <v>0</v>
      </c>
      <c r="AF1176" s="1">
        <v>108.03786731639693</v>
      </c>
      <c r="AG1176" s="1">
        <v>997.27244464745797</v>
      </c>
      <c r="AH1176" s="1">
        <v>686.76070140593936</v>
      </c>
      <c r="AI1176" s="1">
        <v>236.00500813865816</v>
      </c>
      <c r="AJ1176" s="1">
        <v>293.78993380776467</v>
      </c>
      <c r="AK1176" s="1">
        <v>506.21258822602641</v>
      </c>
      <c r="AL1176" s="1">
        <v>8619.89453125</v>
      </c>
      <c r="AM1176" s="1">
        <v>5137.06689453125</v>
      </c>
      <c r="AN1176" s="1">
        <v>3482.8271484375</v>
      </c>
      <c r="AO1176" t="s">
        <v>13986</v>
      </c>
    </row>
    <row r="1177" spans="1:41" x14ac:dyDescent="0.25">
      <c r="A1177" s="1">
        <v>2016</v>
      </c>
      <c r="B1177" t="s">
        <v>966</v>
      </c>
      <c r="C1177" t="s">
        <v>7006</v>
      </c>
      <c r="D1177" t="s">
        <v>7196</v>
      </c>
      <c r="E1177" t="s">
        <v>7516</v>
      </c>
      <c r="F1177" t="s">
        <v>8826</v>
      </c>
      <c r="G1177" t="s">
        <v>10980</v>
      </c>
      <c r="H1177" t="s">
        <v>12641</v>
      </c>
      <c r="I1177" s="1">
        <v>205.99859902619428</v>
      </c>
      <c r="J1177" s="1">
        <v>382.24184485971608</v>
      </c>
      <c r="K1177" s="1"/>
      <c r="L1177" s="1"/>
      <c r="M1177" s="1">
        <v>171.66549918849523</v>
      </c>
      <c r="N1177" s="1">
        <v>1780.7434449153238</v>
      </c>
      <c r="O1177" s="1">
        <v>291.83134862044187</v>
      </c>
      <c r="P1177" s="1"/>
      <c r="Q1177" s="1">
        <v>0</v>
      </c>
      <c r="R1177" s="1"/>
      <c r="S1177" s="1">
        <v>2349.8114618574668</v>
      </c>
      <c r="T1177" s="1">
        <v>0</v>
      </c>
      <c r="U1177" s="1">
        <v>62.944016369114919</v>
      </c>
      <c r="V1177" s="1">
        <v>57.221833062831742</v>
      </c>
      <c r="W1177" s="1">
        <v>377.66409821468949</v>
      </c>
      <c r="X1177" s="1">
        <v>0</v>
      </c>
      <c r="Y1177" s="1">
        <v>1.1444366612566348</v>
      </c>
      <c r="Z1177" s="1">
        <v>0</v>
      </c>
      <c r="AA1177" s="1">
        <v>2430.9007372979445</v>
      </c>
      <c r="AB1177" s="1"/>
      <c r="AC1177" s="1">
        <v>300.41462357986666</v>
      </c>
      <c r="AD1177" s="1">
        <v>0</v>
      </c>
      <c r="AE1177" s="1"/>
      <c r="AF1177" s="1">
        <v>126.81801606218873</v>
      </c>
      <c r="AG1177" s="1">
        <v>1596.4891424530056</v>
      </c>
      <c r="AH1177" s="1">
        <v>646.41986454905009</v>
      </c>
      <c r="AI1177" s="1">
        <v>223.1651489450438</v>
      </c>
      <c r="AJ1177" s="1">
        <v>29.085239750040294</v>
      </c>
      <c r="AK1177" s="1">
        <v>247.19831883143314</v>
      </c>
      <c r="AL1177" s="1">
        <v>11281.7578125</v>
      </c>
      <c r="AM1177" s="1">
        <v>6974.00244140625</v>
      </c>
      <c r="AN1177" s="1">
        <v>4307.755859375</v>
      </c>
      <c r="AO1177" t="s">
        <v>13987</v>
      </c>
    </row>
    <row r="1178" spans="1:41" x14ac:dyDescent="0.25">
      <c r="A1178" s="1">
        <v>2016</v>
      </c>
      <c r="B1178" t="s">
        <v>967</v>
      </c>
      <c r="C1178" t="s">
        <v>7006</v>
      </c>
      <c r="D1178" t="s">
        <v>7196</v>
      </c>
      <c r="E1178" t="s">
        <v>7516</v>
      </c>
      <c r="F1178" t="s">
        <v>8827</v>
      </c>
      <c r="G1178" t="s">
        <v>10980</v>
      </c>
      <c r="H1178" t="s">
        <v>12641</v>
      </c>
      <c r="I1178" s="1">
        <v>0</v>
      </c>
      <c r="J1178" s="1"/>
      <c r="K1178" s="1"/>
      <c r="L1178" s="1"/>
      <c r="M1178" s="1">
        <v>0</v>
      </c>
      <c r="N1178" s="1">
        <v>147.42299273914085</v>
      </c>
      <c r="O1178" s="1">
        <v>0</v>
      </c>
      <c r="P1178" s="1"/>
      <c r="Q1178" s="1">
        <v>0</v>
      </c>
      <c r="R1178" s="1"/>
      <c r="S1178" s="1">
        <v>323.09932479096125</v>
      </c>
      <c r="T1178" s="1"/>
      <c r="U1178" s="1">
        <v>0</v>
      </c>
      <c r="V1178" s="1">
        <v>220.7107716380265</v>
      </c>
      <c r="W1178" s="1">
        <v>0</v>
      </c>
      <c r="X1178" s="1">
        <v>76.717647895570707</v>
      </c>
      <c r="Y1178" s="1">
        <v>154.01682500436189</v>
      </c>
      <c r="Z1178" s="1">
        <v>495.24838594005689</v>
      </c>
      <c r="AA1178" s="1">
        <v>24.080427125765784</v>
      </c>
      <c r="AB1178" s="1"/>
      <c r="AC1178" s="1">
        <v>0</v>
      </c>
      <c r="AD1178" s="1">
        <v>0</v>
      </c>
      <c r="AE1178" s="1"/>
      <c r="AF1178" s="1">
        <v>0</v>
      </c>
      <c r="AG1178" s="1">
        <v>2491.1233717764167</v>
      </c>
      <c r="AH1178" s="1">
        <v>0</v>
      </c>
      <c r="AI1178" s="1"/>
      <c r="AJ1178" s="1">
        <v>0</v>
      </c>
      <c r="AK1178" s="1"/>
      <c r="AL1178" s="1">
        <v>3932.419677734375</v>
      </c>
      <c r="AM1178" s="1">
        <v>3532.602783203125</v>
      </c>
      <c r="AN1178" s="1">
        <v>399.81698608398438</v>
      </c>
      <c r="AO1178" t="s">
        <v>13988</v>
      </c>
    </row>
    <row r="1179" spans="1:41" x14ac:dyDescent="0.25">
      <c r="A1179" s="1">
        <v>2016</v>
      </c>
      <c r="B1179" t="s">
        <v>968</v>
      </c>
      <c r="C1179" t="s">
        <v>7006</v>
      </c>
      <c r="D1179" t="s">
        <v>7196</v>
      </c>
      <c r="E1179" t="s">
        <v>7516</v>
      </c>
      <c r="F1179" t="s">
        <v>8827</v>
      </c>
      <c r="G1179" t="s">
        <v>10980</v>
      </c>
      <c r="H1179" t="s">
        <v>12641</v>
      </c>
      <c r="I1179" s="1">
        <v>0</v>
      </c>
      <c r="J1179" s="1">
        <v>110.33840753547408</v>
      </c>
      <c r="K1179" s="1"/>
      <c r="L1179" s="1"/>
      <c r="M1179" s="1">
        <v>0</v>
      </c>
      <c r="N1179" s="1">
        <v>1195.823141223349</v>
      </c>
      <c r="O1179" s="1">
        <v>0</v>
      </c>
      <c r="P1179" s="1"/>
      <c r="Q1179" s="1">
        <v>0</v>
      </c>
      <c r="R1179" s="1">
        <v>0</v>
      </c>
      <c r="S1179" s="1">
        <v>329.7892403004725</v>
      </c>
      <c r="T1179" s="1">
        <v>0</v>
      </c>
      <c r="U1179" s="1">
        <v>0</v>
      </c>
      <c r="V1179" s="1">
        <v>229.25869121259612</v>
      </c>
      <c r="W1179" s="1">
        <v>36.779469178491361</v>
      </c>
      <c r="X1179" s="1">
        <v>0</v>
      </c>
      <c r="Y1179" s="1">
        <v>64.977062215334726</v>
      </c>
      <c r="Z1179" s="1">
        <v>0</v>
      </c>
      <c r="AA1179" s="1">
        <v>19.902752608412207</v>
      </c>
      <c r="AB1179" s="1"/>
      <c r="AC1179" s="1">
        <v>283.61384272918258</v>
      </c>
      <c r="AD1179" s="1">
        <v>0</v>
      </c>
      <c r="AE1179" s="1"/>
      <c r="AF1179" s="1"/>
      <c r="AG1179" s="1">
        <v>2020.7749607656656</v>
      </c>
      <c r="AH1179" s="1">
        <v>55.596251406883091</v>
      </c>
      <c r="AI1179" s="1">
        <v>0</v>
      </c>
      <c r="AJ1179" s="1">
        <v>0</v>
      </c>
      <c r="AK1179" s="1"/>
      <c r="AL1179" s="1">
        <v>4346.853515625</v>
      </c>
      <c r="AM1179" s="1">
        <v>3924.688720703125</v>
      </c>
      <c r="AN1179" s="1">
        <v>422.16497802734375</v>
      </c>
      <c r="AO1179" t="s">
        <v>13989</v>
      </c>
    </row>
    <row r="1180" spans="1:41" x14ac:dyDescent="0.25">
      <c r="A1180" s="1">
        <v>2016</v>
      </c>
      <c r="B1180" t="s">
        <v>969</v>
      </c>
      <c r="C1180" t="s">
        <v>7006</v>
      </c>
      <c r="D1180" t="s">
        <v>7196</v>
      </c>
      <c r="E1180" t="s">
        <v>7516</v>
      </c>
      <c r="F1180" t="s">
        <v>8827</v>
      </c>
      <c r="G1180" t="s">
        <v>10980</v>
      </c>
      <c r="H1180" t="s">
        <v>12641</v>
      </c>
      <c r="I1180" s="1">
        <v>302.57052325468993</v>
      </c>
      <c r="J1180" s="1">
        <v>0</v>
      </c>
      <c r="K1180" s="1"/>
      <c r="L1180" s="1"/>
      <c r="M1180" s="1">
        <v>0</v>
      </c>
      <c r="N1180" s="1">
        <v>243.62978532467636</v>
      </c>
      <c r="O1180" s="1">
        <v>0</v>
      </c>
      <c r="P1180" s="1"/>
      <c r="Q1180" s="1">
        <v>0</v>
      </c>
      <c r="R1180" s="1"/>
      <c r="S1180" s="1">
        <v>1043.081621868218</v>
      </c>
      <c r="T1180" s="1">
        <v>0</v>
      </c>
      <c r="U1180" s="1">
        <v>0</v>
      </c>
      <c r="V1180" s="1">
        <v>226.32275139450806</v>
      </c>
      <c r="W1180" s="1">
        <v>0</v>
      </c>
      <c r="X1180" s="1">
        <v>0</v>
      </c>
      <c r="Y1180" s="1">
        <v>0</v>
      </c>
      <c r="Z1180" s="1"/>
      <c r="AA1180" s="1">
        <v>20.945231204593203</v>
      </c>
      <c r="AB1180" s="1"/>
      <c r="AC1180" s="1">
        <v>154.43199506919373</v>
      </c>
      <c r="AD1180" s="1">
        <v>0</v>
      </c>
      <c r="AE1180" s="1">
        <v>6.0514104650937988</v>
      </c>
      <c r="AF1180" s="1">
        <v>0</v>
      </c>
      <c r="AG1180" s="1">
        <v>599.08963604428607</v>
      </c>
      <c r="AH1180" s="1">
        <v>617.84154772971351</v>
      </c>
      <c r="AI1180" s="1">
        <v>0</v>
      </c>
      <c r="AJ1180" s="1">
        <v>0</v>
      </c>
      <c r="AK1180" s="1"/>
      <c r="AL1180" s="1">
        <v>3213.964599609375</v>
      </c>
      <c r="AM1180" s="1">
        <v>1553.0413818359375</v>
      </c>
      <c r="AN1180" s="1">
        <v>1660.9232177734375</v>
      </c>
      <c r="AO1180" t="s">
        <v>13990</v>
      </c>
    </row>
    <row r="1181" spans="1:41" x14ac:dyDescent="0.25">
      <c r="A1181" s="1">
        <v>2016</v>
      </c>
      <c r="B1181" t="s">
        <v>970</v>
      </c>
      <c r="C1181" t="s">
        <v>7006</v>
      </c>
      <c r="D1181" t="s">
        <v>7196</v>
      </c>
      <c r="E1181" t="s">
        <v>7516</v>
      </c>
      <c r="F1181" t="s">
        <v>8827</v>
      </c>
      <c r="G1181" t="s">
        <v>10980</v>
      </c>
      <c r="H1181" t="s">
        <v>12641</v>
      </c>
      <c r="I1181" s="1">
        <v>0</v>
      </c>
      <c r="J1181" s="1">
        <v>156.21560426153067</v>
      </c>
      <c r="K1181" s="1"/>
      <c r="L1181" s="1"/>
      <c r="M1181" s="1">
        <v>0</v>
      </c>
      <c r="N1181" s="1">
        <v>68.66619967539809</v>
      </c>
      <c r="O1181" s="1">
        <v>0</v>
      </c>
      <c r="P1181" s="1"/>
      <c r="Q1181" s="1">
        <v>0</v>
      </c>
      <c r="R1181" s="1"/>
      <c r="S1181" s="1">
        <v>358.60570293985</v>
      </c>
      <c r="T1181" s="1">
        <v>0</v>
      </c>
      <c r="U1181" s="1"/>
      <c r="V1181" s="1">
        <v>137.33239935079618</v>
      </c>
      <c r="W1181" s="1">
        <v>0</v>
      </c>
      <c r="X1181" s="1">
        <v>0</v>
      </c>
      <c r="Y1181" s="1">
        <v>149.34063906185696</v>
      </c>
      <c r="Z1181" s="1">
        <v>0</v>
      </c>
      <c r="AA1181" s="1">
        <v>0</v>
      </c>
      <c r="AB1181" s="1"/>
      <c r="AC1181" s="1">
        <v>0</v>
      </c>
      <c r="AD1181" s="1">
        <v>0</v>
      </c>
      <c r="AE1181" s="1"/>
      <c r="AF1181" s="1">
        <v>78.735757430826879</v>
      </c>
      <c r="AG1181" s="1">
        <v>1058.6039116623872</v>
      </c>
      <c r="AH1181" s="1">
        <v>691.80842086640496</v>
      </c>
      <c r="AI1181" s="1"/>
      <c r="AJ1181" s="1">
        <v>0</v>
      </c>
      <c r="AK1181" s="1"/>
      <c r="AL1181" s="1">
        <v>2699.30859375</v>
      </c>
      <c r="AM1181" s="1">
        <v>1648.89453125</v>
      </c>
      <c r="AN1181" s="1">
        <v>1050.4141845703125</v>
      </c>
      <c r="AO1181" t="s">
        <v>13991</v>
      </c>
    </row>
    <row r="1182" spans="1:41" x14ac:dyDescent="0.25">
      <c r="A1182" s="1">
        <v>2016</v>
      </c>
      <c r="B1182" t="s">
        <v>971</v>
      </c>
      <c r="C1182" t="s">
        <v>7006</v>
      </c>
      <c r="D1182" t="s">
        <v>7196</v>
      </c>
      <c r="E1182" t="s">
        <v>7516</v>
      </c>
      <c r="F1182" t="s">
        <v>8828</v>
      </c>
      <c r="G1182" t="s">
        <v>10980</v>
      </c>
      <c r="H1182" t="s">
        <v>12641</v>
      </c>
      <c r="I1182" s="1">
        <v>484.1128372075039</v>
      </c>
      <c r="J1182" s="1">
        <v>0</v>
      </c>
      <c r="K1182" s="1"/>
      <c r="L1182" s="1"/>
      <c r="M1182" s="1">
        <v>830.10223054924188</v>
      </c>
      <c r="N1182" s="1">
        <v>121.14923751117784</v>
      </c>
      <c r="O1182" s="1">
        <v>318.30419046393382</v>
      </c>
      <c r="P1182" s="1">
        <v>0</v>
      </c>
      <c r="Q1182" s="1">
        <v>0</v>
      </c>
      <c r="R1182" s="1"/>
      <c r="S1182" s="1">
        <v>147.65441534828869</v>
      </c>
      <c r="T1182" s="1">
        <v>0</v>
      </c>
      <c r="U1182" s="1">
        <v>121.02820930187598</v>
      </c>
      <c r="V1182" s="1">
        <v>605.14104650937986</v>
      </c>
      <c r="W1182" s="1">
        <v>0</v>
      </c>
      <c r="X1182" s="1">
        <v>0</v>
      </c>
      <c r="Y1182" s="1">
        <v>1566.3349819639488</v>
      </c>
      <c r="Z1182" s="1"/>
      <c r="AA1182" s="1">
        <v>5.2363078011483015</v>
      </c>
      <c r="AB1182" s="1"/>
      <c r="AC1182" s="1">
        <v>0</v>
      </c>
      <c r="AD1182" s="1">
        <v>0</v>
      </c>
      <c r="AE1182" s="1"/>
      <c r="AF1182" s="1">
        <v>0</v>
      </c>
      <c r="AG1182" s="1">
        <v>6678.3365892775164</v>
      </c>
      <c r="AH1182" s="1">
        <v>8310.1733988277174</v>
      </c>
      <c r="AI1182" s="1">
        <v>236.00500813865816</v>
      </c>
      <c r="AJ1182" s="1">
        <v>0</v>
      </c>
      <c r="AK1182" s="1"/>
      <c r="AL1182" s="1">
        <v>19423.580078125</v>
      </c>
      <c r="AM1182" s="1">
        <v>9581.3388671875</v>
      </c>
      <c r="AN1182" s="1">
        <v>9842.2392578125</v>
      </c>
      <c r="AO1182" t="s">
        <v>13992</v>
      </c>
    </row>
    <row r="1183" spans="1:41" x14ac:dyDescent="0.25">
      <c r="A1183" s="1">
        <v>2016</v>
      </c>
      <c r="B1183" t="s">
        <v>972</v>
      </c>
      <c r="C1183" t="s">
        <v>7006</v>
      </c>
      <c r="D1183" t="s">
        <v>7196</v>
      </c>
      <c r="E1183" t="s">
        <v>7516</v>
      </c>
      <c r="F1183" t="s">
        <v>8828</v>
      </c>
      <c r="G1183" t="s">
        <v>10980</v>
      </c>
      <c r="H1183" t="s">
        <v>12641</v>
      </c>
      <c r="I1183" s="1">
        <v>343.27504566591932</v>
      </c>
      <c r="J1183" s="1"/>
      <c r="K1183" s="1"/>
      <c r="L1183" s="1"/>
      <c r="M1183" s="1">
        <v>410.70407249315349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22.067681507094814</v>
      </c>
      <c r="T1183" s="1">
        <v>0</v>
      </c>
      <c r="U1183" s="1">
        <v>128.82671110211811</v>
      </c>
      <c r="V1183" s="1">
        <v>24.519646118994238</v>
      </c>
      <c r="W1183" s="1">
        <v>0</v>
      </c>
      <c r="X1183" s="1">
        <v>0</v>
      </c>
      <c r="Y1183" s="1">
        <v>13346.043382568563</v>
      </c>
      <c r="Z1183" s="1">
        <v>0</v>
      </c>
      <c r="AA1183" s="1">
        <v>4.9756881521030536</v>
      </c>
      <c r="AB1183" s="1"/>
      <c r="AC1183" s="1">
        <v>0</v>
      </c>
      <c r="AD1183" s="1">
        <v>0</v>
      </c>
      <c r="AE1183" s="1"/>
      <c r="AF1183" s="1">
        <v>612.99115297485594</v>
      </c>
      <c r="AG1183" s="1">
        <v>513.62780357024053</v>
      </c>
      <c r="AH1183" s="1">
        <v>629.76815321567005</v>
      </c>
      <c r="AI1183" s="1">
        <v>0</v>
      </c>
      <c r="AJ1183" s="1">
        <v>0</v>
      </c>
      <c r="AK1183" s="1"/>
      <c r="AL1183" s="1">
        <v>16036.7998046875</v>
      </c>
      <c r="AM1183" s="1">
        <v>14974.259765625</v>
      </c>
      <c r="AN1183" s="1">
        <v>1062.5399169921875</v>
      </c>
      <c r="AO1183" t="s">
        <v>13993</v>
      </c>
    </row>
    <row r="1184" spans="1:41" x14ac:dyDescent="0.25">
      <c r="A1184" s="1">
        <v>2016</v>
      </c>
      <c r="B1184" t="s">
        <v>973</v>
      </c>
      <c r="C1184" t="s">
        <v>7006</v>
      </c>
      <c r="D1184" t="s">
        <v>7196</v>
      </c>
      <c r="E1184" t="s">
        <v>7516</v>
      </c>
      <c r="F1184" t="s">
        <v>8828</v>
      </c>
      <c r="G1184" t="s">
        <v>10980</v>
      </c>
      <c r="H1184" t="s">
        <v>12641</v>
      </c>
      <c r="I1184" s="1">
        <v>413.09502712999614</v>
      </c>
      <c r="J1184" s="1"/>
      <c r="K1184" s="1"/>
      <c r="L1184" s="1"/>
      <c r="M1184" s="1">
        <v>337.4101168022504</v>
      </c>
      <c r="N1184" s="1">
        <v>0</v>
      </c>
      <c r="O1184" s="1">
        <v>0</v>
      </c>
      <c r="P1184" s="1"/>
      <c r="Q1184" s="1">
        <v>0</v>
      </c>
      <c r="R1184" s="1">
        <v>83.476325315322228</v>
      </c>
      <c r="S1184" s="1">
        <v>317.96514373948844</v>
      </c>
      <c r="T1184" s="1"/>
      <c r="U1184" s="1">
        <v>118.02715060857032</v>
      </c>
      <c r="V1184" s="1">
        <v>0</v>
      </c>
      <c r="W1184" s="1">
        <v>1180.2715060857031</v>
      </c>
      <c r="X1184" s="1">
        <v>23.605430121714065</v>
      </c>
      <c r="Y1184" s="1">
        <v>909.16790707415873</v>
      </c>
      <c r="Z1184" s="1">
        <v>92.247129250468632</v>
      </c>
      <c r="AA1184" s="1">
        <v>2908.5681734475943</v>
      </c>
      <c r="AB1184" s="1"/>
      <c r="AC1184" s="1">
        <v>123.92850813899884</v>
      </c>
      <c r="AD1184" s="1">
        <v>0</v>
      </c>
      <c r="AE1184" s="1"/>
      <c r="AF1184" s="1">
        <v>0</v>
      </c>
      <c r="AG1184" s="1">
        <v>1670.0366244175682</v>
      </c>
      <c r="AH1184" s="1">
        <v>3000.7952166077594</v>
      </c>
      <c r="AI1184" s="1">
        <v>475.64941695253839</v>
      </c>
      <c r="AJ1184" s="1">
        <v>957.49525931202675</v>
      </c>
      <c r="AK1184" s="1"/>
      <c r="AL1184" s="1">
        <v>12611.7392578125</v>
      </c>
      <c r="AM1184" s="1">
        <v>7276.0419921875</v>
      </c>
      <c r="AN1184" s="1">
        <v>5335.69677734375</v>
      </c>
      <c r="AO1184" t="s">
        <v>13994</v>
      </c>
    </row>
    <row r="1185" spans="1:41" x14ac:dyDescent="0.25">
      <c r="A1185" s="1">
        <v>2016</v>
      </c>
      <c r="B1185" t="s">
        <v>974</v>
      </c>
      <c r="C1185" t="s">
        <v>7006</v>
      </c>
      <c r="D1185" t="s">
        <v>7196</v>
      </c>
      <c r="E1185" t="s">
        <v>7516</v>
      </c>
      <c r="F1185" t="s">
        <v>8828</v>
      </c>
      <c r="G1185" t="s">
        <v>10980</v>
      </c>
      <c r="H1185" t="s">
        <v>12641</v>
      </c>
      <c r="I1185" s="1">
        <v>514.9964975654857</v>
      </c>
      <c r="J1185" s="1"/>
      <c r="K1185" s="1"/>
      <c r="L1185" s="1"/>
      <c r="M1185" s="1">
        <v>327.16583053674049</v>
      </c>
      <c r="N1185" s="1">
        <v>36.621973160212313</v>
      </c>
      <c r="O1185" s="1">
        <v>0</v>
      </c>
      <c r="P1185" s="1">
        <v>0</v>
      </c>
      <c r="Q1185" s="1">
        <v>0</v>
      </c>
      <c r="R1185" s="1"/>
      <c r="S1185" s="1">
        <v>725.07386885239862</v>
      </c>
      <c r="T1185" s="1">
        <v>0</v>
      </c>
      <c r="U1185" s="1"/>
      <c r="V1185" s="1">
        <v>37.766409821468955</v>
      </c>
      <c r="W1185" s="1">
        <v>0</v>
      </c>
      <c r="X1185" s="1">
        <v>82.399439610477714</v>
      </c>
      <c r="Y1185" s="1">
        <v>881.564181401224</v>
      </c>
      <c r="Z1185" s="1">
        <v>83.626779263475782</v>
      </c>
      <c r="AA1185" s="1">
        <v>1244.1281301815684</v>
      </c>
      <c r="AB1185" s="1"/>
      <c r="AC1185" s="1">
        <v>120.16584943194667</v>
      </c>
      <c r="AD1185" s="1">
        <v>0</v>
      </c>
      <c r="AE1185" s="1"/>
      <c r="AF1185" s="1">
        <v>277.30815514969174</v>
      </c>
      <c r="AG1185" s="1">
        <v>3746.8856289542227</v>
      </c>
      <c r="AH1185" s="1">
        <v>2093.9754744373777</v>
      </c>
      <c r="AI1185" s="1">
        <v>461.20797448642384</v>
      </c>
      <c r="AJ1185" s="1">
        <v>0</v>
      </c>
      <c r="AK1185" s="1"/>
      <c r="AL1185" s="1">
        <v>10632.8857421875</v>
      </c>
      <c r="AM1185" s="1">
        <v>6943.0634765625</v>
      </c>
      <c r="AN1185" s="1">
        <v>3689.82275390625</v>
      </c>
      <c r="AO1185" t="s">
        <v>13995</v>
      </c>
    </row>
    <row r="1186" spans="1:41" x14ac:dyDescent="0.25">
      <c r="A1186" s="1">
        <v>2016</v>
      </c>
      <c r="B1186" t="s">
        <v>975</v>
      </c>
      <c r="C1186" t="s">
        <v>7006</v>
      </c>
      <c r="D1186" t="s">
        <v>7196</v>
      </c>
      <c r="E1186" t="s">
        <v>7516</v>
      </c>
      <c r="F1186" t="s">
        <v>8829</v>
      </c>
      <c r="G1186" t="s">
        <v>10980</v>
      </c>
      <c r="H1186" t="s">
        <v>12641</v>
      </c>
      <c r="I1186" s="1">
        <v>0</v>
      </c>
      <c r="J1186" s="1">
        <v>2971.3554054142073</v>
      </c>
      <c r="K1186" s="1"/>
      <c r="L1186" s="1"/>
      <c r="M1186" s="1">
        <v>1331.3103023206356</v>
      </c>
      <c r="N1186" s="1">
        <v>2643.8612321994806</v>
      </c>
      <c r="O1186" s="1">
        <v>953.70228929878272</v>
      </c>
      <c r="P1186" s="1">
        <v>0</v>
      </c>
      <c r="Q1186" s="1">
        <v>0</v>
      </c>
      <c r="R1186" s="1"/>
      <c r="S1186" s="1">
        <v>1863.8344232488901</v>
      </c>
      <c r="T1186" s="1">
        <v>0</v>
      </c>
      <c r="U1186" s="1">
        <v>0</v>
      </c>
      <c r="V1186" s="1">
        <v>1512.8526162734497</v>
      </c>
      <c r="W1186" s="1">
        <v>2632.3635523158023</v>
      </c>
      <c r="X1186" s="1">
        <v>969.43595650802661</v>
      </c>
      <c r="Y1186" s="1">
        <v>48632.886371982124</v>
      </c>
      <c r="Z1186" s="1"/>
      <c r="AA1186" s="1">
        <v>13058.534930349775</v>
      </c>
      <c r="AB1186" s="1"/>
      <c r="AC1186" s="1">
        <v>1842.6544866210618</v>
      </c>
      <c r="AD1186" s="1">
        <v>726.89542506706709</v>
      </c>
      <c r="AE1186" s="1">
        <v>0</v>
      </c>
      <c r="AF1186" s="1">
        <v>3997.4010907066863</v>
      </c>
      <c r="AG1186" s="1">
        <v>4007.2440099851137</v>
      </c>
      <c r="AH1186" s="1">
        <v>4490.750318286824</v>
      </c>
      <c r="AI1186" s="1">
        <v>0</v>
      </c>
      <c r="AJ1186" s="1">
        <v>0</v>
      </c>
      <c r="AK1186" s="1"/>
      <c r="AL1186" s="1">
        <v>91635.078125</v>
      </c>
      <c r="AM1186" s="1">
        <v>78666.7890625</v>
      </c>
      <c r="AN1186" s="1">
        <v>12968.2919921875</v>
      </c>
      <c r="AO1186" t="s">
        <v>13996</v>
      </c>
    </row>
    <row r="1187" spans="1:41" x14ac:dyDescent="0.25">
      <c r="A1187" s="1">
        <v>2016</v>
      </c>
      <c r="B1187" t="s">
        <v>976</v>
      </c>
      <c r="C1187" t="s">
        <v>7006</v>
      </c>
      <c r="D1187" t="s">
        <v>7196</v>
      </c>
      <c r="E1187" t="s">
        <v>7516</v>
      </c>
      <c r="F1187" t="s">
        <v>8829</v>
      </c>
      <c r="G1187" t="s">
        <v>10980</v>
      </c>
      <c r="H1187" t="s">
        <v>12641</v>
      </c>
      <c r="I1187" s="1">
        <v>35.408145182571097</v>
      </c>
      <c r="J1187" s="1">
        <v>1594.9301902649786</v>
      </c>
      <c r="K1187" s="1"/>
      <c r="L1187" s="1"/>
      <c r="M1187" s="1">
        <v>1416.3258073028439</v>
      </c>
      <c r="N1187" s="1">
        <v>0</v>
      </c>
      <c r="O1187" s="1">
        <v>584.23439551242325</v>
      </c>
      <c r="P1187" s="1"/>
      <c r="Q1187" s="1">
        <v>1017.2583070226763</v>
      </c>
      <c r="R1187" s="1"/>
      <c r="S1187" s="1">
        <v>1827.0602914206686</v>
      </c>
      <c r="T1187" s="1"/>
      <c r="U1187" s="1">
        <v>0</v>
      </c>
      <c r="V1187" s="1">
        <v>177.04072591285549</v>
      </c>
      <c r="W1187" s="1">
        <v>2649.7095311624039</v>
      </c>
      <c r="X1187" s="1">
        <v>0</v>
      </c>
      <c r="Y1187" s="1">
        <v>32438.756916319835</v>
      </c>
      <c r="Z1187" s="1">
        <v>448.57870968895674</v>
      </c>
      <c r="AA1187" s="1">
        <v>14092.64883431664</v>
      </c>
      <c r="AB1187" s="1"/>
      <c r="AC1187" s="1">
        <v>0</v>
      </c>
      <c r="AD1187" s="1">
        <v>2821.5373078322991</v>
      </c>
      <c r="AE1187" s="1">
        <v>450.39160672230435</v>
      </c>
      <c r="AF1187" s="1">
        <v>5936.3357280695782</v>
      </c>
      <c r="AG1187" s="1">
        <v>9618.7887268163049</v>
      </c>
      <c r="AH1187" s="1">
        <v>944.21720486856259</v>
      </c>
      <c r="AI1187" s="1"/>
      <c r="AJ1187" s="1">
        <v>0</v>
      </c>
      <c r="AK1187" s="1"/>
      <c r="AL1187" s="1">
        <v>76053.2265625</v>
      </c>
      <c r="AM1187" s="1">
        <v>65810.1328125</v>
      </c>
      <c r="AN1187" s="1">
        <v>10243.083984375</v>
      </c>
      <c r="AO1187" t="s">
        <v>13997</v>
      </c>
    </row>
    <row r="1188" spans="1:41" x14ac:dyDescent="0.25">
      <c r="A1188" s="1">
        <v>2016</v>
      </c>
      <c r="B1188" t="s">
        <v>977</v>
      </c>
      <c r="C1188" t="s">
        <v>7006</v>
      </c>
      <c r="D1188" t="s">
        <v>7196</v>
      </c>
      <c r="E1188" t="s">
        <v>7516</v>
      </c>
      <c r="F1188" t="s">
        <v>8829</v>
      </c>
      <c r="G1188" t="s">
        <v>10980</v>
      </c>
      <c r="H1188" t="s">
        <v>12641</v>
      </c>
      <c r="I1188" s="1">
        <v>34.333099837699045</v>
      </c>
      <c r="J1188" s="1">
        <v>490.67721851378224</v>
      </c>
      <c r="K1188" s="1"/>
      <c r="L1188" s="1"/>
      <c r="M1188" s="1">
        <v>1201.6584943194666</v>
      </c>
      <c r="N1188" s="1">
        <v>9.1554932900530783</v>
      </c>
      <c r="O1188" s="1">
        <v>575.65164061208736</v>
      </c>
      <c r="P1188" s="1">
        <v>0</v>
      </c>
      <c r="Q1188" s="1">
        <v>190.85770199776903</v>
      </c>
      <c r="R1188" s="1"/>
      <c r="S1188" s="1">
        <v>2636.7820675352868</v>
      </c>
      <c r="T1188" s="1">
        <v>0</v>
      </c>
      <c r="U1188" s="1"/>
      <c r="V1188" s="1">
        <v>0</v>
      </c>
      <c r="W1188" s="1">
        <v>3174.667298325905</v>
      </c>
      <c r="X1188" s="1">
        <v>0</v>
      </c>
      <c r="Y1188" s="1">
        <v>31453.86673253548</v>
      </c>
      <c r="Z1188" s="1">
        <v>1076.5239586790083</v>
      </c>
      <c r="AA1188" s="1">
        <v>7146.4923016747261</v>
      </c>
      <c r="AB1188" s="1"/>
      <c r="AC1188" s="1">
        <v>0</v>
      </c>
      <c r="AD1188" s="1">
        <v>1921.3146000174763</v>
      </c>
      <c r="AE1188" s="1">
        <v>595.1070638534502</v>
      </c>
      <c r="AF1188" s="1">
        <v>2009.1707634074864</v>
      </c>
      <c r="AG1188" s="1">
        <v>3918.551128142718</v>
      </c>
      <c r="AH1188" s="1">
        <v>0</v>
      </c>
      <c r="AI1188" s="1"/>
      <c r="AJ1188" s="1">
        <v>252.55828793442859</v>
      </c>
      <c r="AK1188" s="1"/>
      <c r="AL1188" s="1">
        <v>56687.3671875</v>
      </c>
      <c r="AM1188" s="1">
        <v>47177.29296875</v>
      </c>
      <c r="AN1188" s="1">
        <v>9510.07421875</v>
      </c>
      <c r="AO1188" t="s">
        <v>13998</v>
      </c>
    </row>
    <row r="1189" spans="1:41" x14ac:dyDescent="0.25">
      <c r="A1189" s="1">
        <v>2016</v>
      </c>
      <c r="B1189" t="s">
        <v>978</v>
      </c>
      <c r="C1189" t="s">
        <v>7006</v>
      </c>
      <c r="D1189" t="s">
        <v>7196</v>
      </c>
      <c r="E1189" t="s">
        <v>7516</v>
      </c>
      <c r="F1189" t="s">
        <v>8829</v>
      </c>
      <c r="G1189" t="s">
        <v>10980</v>
      </c>
      <c r="H1189" t="s">
        <v>12641</v>
      </c>
      <c r="I1189" s="1">
        <v>2451.9646118994237</v>
      </c>
      <c r="J1189" s="1">
        <v>2758.4601883868518</v>
      </c>
      <c r="K1189" s="1">
        <v>0</v>
      </c>
      <c r="L1189" s="1"/>
      <c r="M1189" s="1">
        <v>251.32637271969094</v>
      </c>
      <c r="N1189" s="1">
        <v>3218.2035531179936</v>
      </c>
      <c r="O1189" s="1">
        <v>0</v>
      </c>
      <c r="P1189" s="1">
        <v>0</v>
      </c>
      <c r="Q1189" s="1">
        <v>0</v>
      </c>
      <c r="R1189" s="1">
        <v>0</v>
      </c>
      <c r="S1189" s="1">
        <v>1029.8251369977579</v>
      </c>
      <c r="T1189" s="1">
        <v>0</v>
      </c>
      <c r="U1189" s="1">
        <v>0</v>
      </c>
      <c r="V1189" s="1">
        <v>1838.9734589245679</v>
      </c>
      <c r="W1189" s="1">
        <v>1458.9189440801572</v>
      </c>
      <c r="X1189" s="1">
        <v>953.65535953376752</v>
      </c>
      <c r="Y1189" s="1">
        <v>14893.2330526771</v>
      </c>
      <c r="Z1189" s="1">
        <v>0</v>
      </c>
      <c r="AA1189" s="1">
        <v>12408.590175412612</v>
      </c>
      <c r="AB1189" s="1">
        <v>0</v>
      </c>
      <c r="AC1189" s="1">
        <v>1838.9734589245679</v>
      </c>
      <c r="AD1189" s="1">
        <v>1621.361599618494</v>
      </c>
      <c r="AE1189" s="1">
        <v>1250.5019520687063</v>
      </c>
      <c r="AF1189" s="1">
        <v>2841.8269851914324</v>
      </c>
      <c r="AG1189" s="1">
        <v>12806.002672852888</v>
      </c>
      <c r="AH1189" s="1">
        <v>4450.3033128414563</v>
      </c>
      <c r="AI1189" s="1">
        <v>0</v>
      </c>
      <c r="AJ1189" s="1">
        <v>0</v>
      </c>
      <c r="AK1189" s="1"/>
      <c r="AL1189" s="1">
        <v>66072.125</v>
      </c>
      <c r="AM1189" s="1">
        <v>56306.73046875</v>
      </c>
      <c r="AN1189" s="1">
        <v>9765.390625</v>
      </c>
      <c r="AO1189" t="s">
        <v>13999</v>
      </c>
    </row>
    <row r="1190" spans="1:41" x14ac:dyDescent="0.25">
      <c r="A1190" s="1">
        <v>2016</v>
      </c>
      <c r="B1190" t="s">
        <v>979</v>
      </c>
      <c r="C1190" t="s">
        <v>7006</v>
      </c>
      <c r="D1190" t="s">
        <v>7196</v>
      </c>
      <c r="E1190" t="s">
        <v>7516</v>
      </c>
      <c r="F1190" t="s">
        <v>8830</v>
      </c>
      <c r="G1190" t="s">
        <v>10980</v>
      </c>
      <c r="H1190" t="s">
        <v>12641</v>
      </c>
      <c r="I1190" s="1">
        <v>4302.0896396823882</v>
      </c>
      <c r="J1190" s="1">
        <v>14185.829752100914</v>
      </c>
      <c r="K1190" s="1">
        <v>47.210860243428129</v>
      </c>
      <c r="L1190" s="1">
        <v>491.87511883781002</v>
      </c>
      <c r="M1190" s="1">
        <v>4704.414689319352</v>
      </c>
      <c r="N1190" s="1">
        <v>3754.5438659094884</v>
      </c>
      <c r="O1190" s="1">
        <v>1282.7190728139421</v>
      </c>
      <c r="P1190" s="1">
        <v>196.40198939931983</v>
      </c>
      <c r="Q1190" s="1">
        <v>2971.0762173824314</v>
      </c>
      <c r="R1190" s="1">
        <v>1062.8278513738132</v>
      </c>
      <c r="S1190" s="1">
        <v>8161.5774645826377</v>
      </c>
      <c r="T1190" s="1">
        <v>0</v>
      </c>
      <c r="U1190" s="1">
        <v>177.04072591285549</v>
      </c>
      <c r="V1190" s="1">
        <v>4363.4637579988448</v>
      </c>
      <c r="W1190" s="1">
        <v>5789.2317373503738</v>
      </c>
      <c r="X1190" s="1">
        <v>316.47210028429004</v>
      </c>
      <c r="Y1190" s="1">
        <v>46214.397140071174</v>
      </c>
      <c r="Z1190" s="1">
        <v>4915.7960048375244</v>
      </c>
      <c r="AA1190" s="1">
        <v>30100.533907207195</v>
      </c>
      <c r="AB1190" s="1">
        <v>200.64615603456954</v>
      </c>
      <c r="AC1190" s="1">
        <v>433.74977848649593</v>
      </c>
      <c r="AD1190" s="1">
        <v>15294.162913928123</v>
      </c>
      <c r="AE1190" s="1">
        <v>2631.024357881684</v>
      </c>
      <c r="AF1190" s="1">
        <v>13373.188151417646</v>
      </c>
      <c r="AG1190" s="1">
        <v>45583.950080271956</v>
      </c>
      <c r="AH1190" s="1">
        <v>13567.163481989208</v>
      </c>
      <c r="AI1190" s="1">
        <v>705.80236063925054</v>
      </c>
      <c r="AJ1190" s="1">
        <v>957.49525931202675</v>
      </c>
      <c r="AK1190" s="1">
        <v>254.93864531451189</v>
      </c>
      <c r="AL1190" s="1">
        <v>226039.609375</v>
      </c>
      <c r="AM1190" s="1">
        <v>175715.28125</v>
      </c>
      <c r="AN1190" s="1">
        <v>50324.33984375</v>
      </c>
      <c r="AO1190" t="s">
        <v>14000</v>
      </c>
    </row>
    <row r="1191" spans="1:41" x14ac:dyDescent="0.25">
      <c r="A1191" s="1">
        <v>2016</v>
      </c>
      <c r="B1191" t="s">
        <v>980</v>
      </c>
      <c r="C1191" t="s">
        <v>7006</v>
      </c>
      <c r="D1191" t="s">
        <v>7196</v>
      </c>
      <c r="E1191" t="s">
        <v>7516</v>
      </c>
      <c r="F1191" t="s">
        <v>8830</v>
      </c>
      <c r="G1191" t="s">
        <v>10980</v>
      </c>
      <c r="H1191" t="s">
        <v>12641</v>
      </c>
      <c r="I1191" s="1">
        <v>6598.2367706213499</v>
      </c>
      <c r="J1191" s="1">
        <v>10138.873670204117</v>
      </c>
      <c r="K1191" s="1">
        <v>49.039292237988477</v>
      </c>
      <c r="L1191" s="1">
        <v>239.06654966019383</v>
      </c>
      <c r="M1191" s="1">
        <v>5627.2587843091778</v>
      </c>
      <c r="N1191" s="1">
        <v>11578.176897389078</v>
      </c>
      <c r="O1191" s="1">
        <v>1883.29271928465</v>
      </c>
      <c r="P1191" s="1">
        <v>772.36885274831855</v>
      </c>
      <c r="Q1191" s="1">
        <v>0</v>
      </c>
      <c r="R1191" s="1">
        <v>668.9786999318145</v>
      </c>
      <c r="S1191" s="1">
        <v>5456.8472437821674</v>
      </c>
      <c r="T1191" s="1">
        <v>490.39292237988479</v>
      </c>
      <c r="U1191" s="1">
        <v>193.24006665317717</v>
      </c>
      <c r="V1191" s="1">
        <v>4836.5001969716131</v>
      </c>
      <c r="W1191" s="1">
        <v>2979.1370034577999</v>
      </c>
      <c r="X1191" s="1">
        <v>5098.1372109517124</v>
      </c>
      <c r="Y1191" s="1">
        <v>41787.606898295933</v>
      </c>
      <c r="Z1191" s="1">
        <v>1421.6490819792859</v>
      </c>
      <c r="AA1191" s="1">
        <v>30736.408307620401</v>
      </c>
      <c r="AB1191" s="1">
        <v>202.28708048170247</v>
      </c>
      <c r="AC1191" s="1">
        <v>2694.0801795545149</v>
      </c>
      <c r="AD1191" s="1">
        <v>8882.2418066056634</v>
      </c>
      <c r="AE1191" s="1">
        <v>5948.6880512653806</v>
      </c>
      <c r="AF1191" s="1">
        <v>9202.2231884585381</v>
      </c>
      <c r="AG1191" s="1">
        <v>46322.755625691541</v>
      </c>
      <c r="AH1191" s="1">
        <v>14661.9122797611</v>
      </c>
      <c r="AI1191" s="1">
        <v>239.06654966019383</v>
      </c>
      <c r="AJ1191" s="1">
        <v>9099.1149586166521</v>
      </c>
      <c r="AK1191" s="1">
        <v>505.1047100512813</v>
      </c>
      <c r="AL1191" s="1">
        <v>228312.65625</v>
      </c>
      <c r="AM1191" s="1">
        <v>182237.96875</v>
      </c>
      <c r="AN1191" s="1">
        <v>46074.71875</v>
      </c>
      <c r="AO1191" t="s">
        <v>14001</v>
      </c>
    </row>
    <row r="1192" spans="1:41" x14ac:dyDescent="0.25">
      <c r="A1192" s="1">
        <v>2016</v>
      </c>
      <c r="B1192" t="s">
        <v>981</v>
      </c>
      <c r="C1192" t="s">
        <v>7006</v>
      </c>
      <c r="D1192" t="s">
        <v>7196</v>
      </c>
      <c r="E1192" t="s">
        <v>7516</v>
      </c>
      <c r="F1192" t="s">
        <v>8830</v>
      </c>
      <c r="G1192" t="s">
        <v>10980</v>
      </c>
      <c r="H1192" t="s">
        <v>12641</v>
      </c>
      <c r="I1192" s="1">
        <v>1899.764857686014</v>
      </c>
      <c r="J1192" s="1">
        <v>6935.2861672152076</v>
      </c>
      <c r="K1192" s="1">
        <v>45.777466450265393</v>
      </c>
      <c r="L1192" s="1">
        <v>305.27733495354613</v>
      </c>
      <c r="M1192" s="1">
        <v>2696.1497193379746</v>
      </c>
      <c r="N1192" s="1">
        <v>3547.7536498955683</v>
      </c>
      <c r="O1192" s="1">
        <v>1263.458074027325</v>
      </c>
      <c r="P1192" s="1">
        <v>162.49055047520079</v>
      </c>
      <c r="Q1192" s="1">
        <v>3559.3202537879238</v>
      </c>
      <c r="R1192" s="1">
        <v>316.41557620359293</v>
      </c>
      <c r="S1192" s="1">
        <v>10137.215091248907</v>
      </c>
      <c r="T1192" s="1">
        <v>0</v>
      </c>
      <c r="U1192" s="1">
        <v>62.944016369114919</v>
      </c>
      <c r="V1192" s="1">
        <v>2853.0805965127906</v>
      </c>
      <c r="W1192" s="1">
        <v>6028.8923314999529</v>
      </c>
      <c r="X1192" s="1">
        <v>467.08465674197669</v>
      </c>
      <c r="Y1192" s="1">
        <v>44811.257488012896</v>
      </c>
      <c r="Z1192" s="1">
        <v>4061.1714428643177</v>
      </c>
      <c r="AA1192" s="1">
        <v>31597.040409760215</v>
      </c>
      <c r="AB1192" s="1">
        <v>0</v>
      </c>
      <c r="AC1192" s="1">
        <v>420.5804730118133</v>
      </c>
      <c r="AD1192" s="1">
        <v>12303.115387088199</v>
      </c>
      <c r="AE1192" s="1">
        <v>3479.08745022017</v>
      </c>
      <c r="AF1192" s="1">
        <v>8689.2383774823484</v>
      </c>
      <c r="AG1192" s="1">
        <v>29795.40847581649</v>
      </c>
      <c r="AH1192" s="1">
        <v>10427.936147750868</v>
      </c>
      <c r="AI1192" s="1">
        <v>684.37312343146766</v>
      </c>
      <c r="AJ1192" s="1">
        <v>576.70992408148459</v>
      </c>
      <c r="AK1192" s="1">
        <v>247.19831883143314</v>
      </c>
      <c r="AL1192" s="1">
        <v>187374.015625</v>
      </c>
      <c r="AM1192" s="1">
        <v>143072.8125</v>
      </c>
      <c r="AN1192" s="1">
        <v>44301.203125</v>
      </c>
      <c r="AO1192" t="s">
        <v>14002</v>
      </c>
    </row>
    <row r="1193" spans="1:41" x14ac:dyDescent="0.25">
      <c r="A1193" s="1">
        <v>2016</v>
      </c>
      <c r="B1193" t="s">
        <v>982</v>
      </c>
      <c r="C1193" t="s">
        <v>7006</v>
      </c>
      <c r="D1193" t="s">
        <v>7196</v>
      </c>
      <c r="E1193" t="s">
        <v>7516</v>
      </c>
      <c r="F1193" t="s">
        <v>8830</v>
      </c>
      <c r="G1193" t="s">
        <v>10980</v>
      </c>
      <c r="H1193" t="s">
        <v>12641</v>
      </c>
      <c r="I1193" s="1">
        <v>3667.1547418468422</v>
      </c>
      <c r="J1193" s="1">
        <v>7990.709536495624</v>
      </c>
      <c r="K1193" s="1">
        <v>48.41128372075039</v>
      </c>
      <c r="L1193" s="1">
        <v>250.52839325488327</v>
      </c>
      <c r="M1193" s="1">
        <v>7522.9622049429836</v>
      </c>
      <c r="N1193" s="1">
        <v>10186.581292310995</v>
      </c>
      <c r="O1193" s="1">
        <v>2444.7698278978946</v>
      </c>
      <c r="P1193" s="1">
        <v>714.89910896106517</v>
      </c>
      <c r="Q1193" s="1">
        <v>3103.2843147094018</v>
      </c>
      <c r="R1193" s="1">
        <v>626.05145270995183</v>
      </c>
      <c r="S1193" s="1">
        <v>8229.9182325275669</v>
      </c>
      <c r="T1193" s="1">
        <v>121.02820930187598</v>
      </c>
      <c r="U1193" s="1">
        <v>181.54231395281397</v>
      </c>
      <c r="V1193" s="1">
        <v>4750.357215098632</v>
      </c>
      <c r="W1193" s="1">
        <v>3348.2454103363989</v>
      </c>
      <c r="X1193" s="1">
        <v>3576.3835848704352</v>
      </c>
      <c r="Y1193" s="1">
        <v>71727.380345577738</v>
      </c>
      <c r="Z1193" s="1">
        <v>821.78154115973791</v>
      </c>
      <c r="AA1193" s="1">
        <v>32346.338773752548</v>
      </c>
      <c r="AB1193" s="1">
        <v>205.74795581318915</v>
      </c>
      <c r="AC1193" s="1">
        <v>2569.6709398974303</v>
      </c>
      <c r="AD1193" s="1">
        <v>6188.1138728770056</v>
      </c>
      <c r="AE1193" s="1">
        <v>497.42594023071024</v>
      </c>
      <c r="AF1193" s="1">
        <v>12740.840069794802</v>
      </c>
      <c r="AG1193" s="1">
        <v>48447.592183540954</v>
      </c>
      <c r="AH1193" s="1">
        <v>27382.675837803541</v>
      </c>
      <c r="AI1193" s="1">
        <v>472.01001627731631</v>
      </c>
      <c r="AJ1193" s="1">
        <v>8942.9655851083589</v>
      </c>
      <c r="AK1193" s="1">
        <v>506.21258822602641</v>
      </c>
      <c r="AL1193" s="1">
        <v>269611.59375</v>
      </c>
      <c r="AM1193" s="1">
        <v>209565.109375</v>
      </c>
      <c r="AN1193" s="1">
        <v>60046.48046875</v>
      </c>
      <c r="AO1193" t="s">
        <v>14003</v>
      </c>
    </row>
    <row r="1194" spans="1:41" x14ac:dyDescent="0.25">
      <c r="A1194" s="1">
        <v>2016</v>
      </c>
      <c r="B1194" t="s">
        <v>983</v>
      </c>
      <c r="C1194" t="s">
        <v>7006</v>
      </c>
      <c r="D1194" t="s">
        <v>7196</v>
      </c>
      <c r="E1194" t="s">
        <v>7516</v>
      </c>
      <c r="F1194" t="s">
        <v>8831</v>
      </c>
      <c r="G1194" t="s">
        <v>10980</v>
      </c>
      <c r="H1194" t="s">
        <v>12641</v>
      </c>
      <c r="I1194" s="1">
        <v>3314.5465204339603</v>
      </c>
      <c r="J1194" s="1">
        <v>14185.829752100914</v>
      </c>
      <c r="K1194" s="1">
        <v>47.210860243428129</v>
      </c>
      <c r="L1194" s="1">
        <v>395.80650787734584</v>
      </c>
      <c r="M1194" s="1">
        <v>4704.414689319352</v>
      </c>
      <c r="N1194" s="1">
        <v>3754.5438659094884</v>
      </c>
      <c r="O1194" s="1">
        <v>1282.7190728139421</v>
      </c>
      <c r="P1194" s="1">
        <v>196.40198939931983</v>
      </c>
      <c r="Q1194" s="1">
        <v>2971.0762173824314</v>
      </c>
      <c r="R1194" s="1">
        <v>1062.8278513738132</v>
      </c>
      <c r="S1194" s="1">
        <v>8097.8428032540096</v>
      </c>
      <c r="T1194" s="1">
        <v>0</v>
      </c>
      <c r="U1194" s="1">
        <v>177.04072591285549</v>
      </c>
      <c r="V1194" s="1">
        <v>4307.9909972128171</v>
      </c>
      <c r="W1194" s="1">
        <v>5789.2317373503738</v>
      </c>
      <c r="X1194" s="1">
        <v>316.47210028429004</v>
      </c>
      <c r="Y1194" s="1">
        <v>46214.397140071174</v>
      </c>
      <c r="Z1194" s="1">
        <v>4915.7960048375244</v>
      </c>
      <c r="AA1194" s="1">
        <v>30100.533907207195</v>
      </c>
      <c r="AB1194" s="1">
        <v>200.64615603456954</v>
      </c>
      <c r="AC1194" s="1">
        <v>433.74977848649593</v>
      </c>
      <c r="AD1194" s="1">
        <v>14420.761999424703</v>
      </c>
      <c r="AE1194" s="1">
        <v>2631.024357881684</v>
      </c>
      <c r="AF1194" s="1">
        <v>13373.188151417646</v>
      </c>
      <c r="AG1194" s="1">
        <v>45583.950080271956</v>
      </c>
      <c r="AH1194" s="1">
        <v>13567.163481989208</v>
      </c>
      <c r="AI1194" s="1">
        <v>705.80236063925054</v>
      </c>
      <c r="AJ1194" s="1">
        <v>957.49525931202675</v>
      </c>
      <c r="AK1194" s="1">
        <v>254.93864531451189</v>
      </c>
      <c r="AL1194" s="1">
        <v>223963.40625</v>
      </c>
      <c r="AM1194" s="1">
        <v>174576.203125</v>
      </c>
      <c r="AN1194" s="1">
        <v>49387.203125</v>
      </c>
      <c r="AO1194" t="s">
        <v>14004</v>
      </c>
    </row>
    <row r="1195" spans="1:41" x14ac:dyDescent="0.25">
      <c r="A1195" s="1">
        <v>2016</v>
      </c>
      <c r="B1195" t="s">
        <v>984</v>
      </c>
      <c r="C1195" t="s">
        <v>7006</v>
      </c>
      <c r="D1195" t="s">
        <v>7196</v>
      </c>
      <c r="E1195" t="s">
        <v>7516</v>
      </c>
      <c r="F1195" t="s">
        <v>8831</v>
      </c>
      <c r="G1195" t="s">
        <v>10980</v>
      </c>
      <c r="H1195" t="s">
        <v>12641</v>
      </c>
      <c r="I1195" s="1">
        <v>5345.2753514064661</v>
      </c>
      <c r="J1195" s="1">
        <v>10138.873670204117</v>
      </c>
      <c r="K1195" s="1">
        <v>-6.1299115297485596</v>
      </c>
      <c r="L1195" s="1">
        <v>239.06654966019383</v>
      </c>
      <c r="M1195" s="1">
        <v>5627.2587843091778</v>
      </c>
      <c r="N1195" s="1">
        <v>11578.176897389078</v>
      </c>
      <c r="O1195" s="1">
        <v>1883.29271928465</v>
      </c>
      <c r="P1195" s="1">
        <v>772.36885274831855</v>
      </c>
      <c r="Q1195" s="1">
        <v>0</v>
      </c>
      <c r="R1195" s="1">
        <v>668.9786999318145</v>
      </c>
      <c r="S1195" s="1">
        <v>5456.8472437821674</v>
      </c>
      <c r="T1195" s="1">
        <v>490.39292237988479</v>
      </c>
      <c r="U1195" s="1">
        <v>193.24006665317717</v>
      </c>
      <c r="V1195" s="1">
        <v>4836.5001969716131</v>
      </c>
      <c r="W1195" s="1">
        <v>2979.1370034577999</v>
      </c>
      <c r="X1195" s="1">
        <v>4613.8141759113005</v>
      </c>
      <c r="Y1195" s="1">
        <v>41787.606898295933</v>
      </c>
      <c r="Z1195" s="1">
        <v>1421.6490819792859</v>
      </c>
      <c r="AA1195" s="1">
        <v>30736.408307620401</v>
      </c>
      <c r="AB1195" s="1">
        <v>202.28708048170247</v>
      </c>
      <c r="AC1195" s="1">
        <v>2694.0801795545149</v>
      </c>
      <c r="AD1195" s="1">
        <v>8882.2418066056634</v>
      </c>
      <c r="AE1195" s="1">
        <v>5948.6880512653806</v>
      </c>
      <c r="AF1195" s="1">
        <v>9202.2231884585381</v>
      </c>
      <c r="AG1195" s="1">
        <v>46322.755625691541</v>
      </c>
      <c r="AH1195" s="1">
        <v>14661.9122797611</v>
      </c>
      <c r="AI1195" s="1">
        <v>239.06654966019383</v>
      </c>
      <c r="AJ1195" s="1">
        <v>9099.1149586166521</v>
      </c>
      <c r="AK1195" s="1">
        <v>505.1047100512813</v>
      </c>
      <c r="AL1195" s="1">
        <v>226520.203125</v>
      </c>
      <c r="AM1195" s="1">
        <v>180985</v>
      </c>
      <c r="AN1195" s="1">
        <v>45535.2265625</v>
      </c>
      <c r="AO1195" t="s">
        <v>14005</v>
      </c>
    </row>
    <row r="1196" spans="1:41" x14ac:dyDescent="0.25">
      <c r="A1196" s="1">
        <v>2016</v>
      </c>
      <c r="B1196" t="s">
        <v>985</v>
      </c>
      <c r="C1196" t="s">
        <v>7006</v>
      </c>
      <c r="D1196" t="s">
        <v>7196</v>
      </c>
      <c r="E1196" t="s">
        <v>7516</v>
      </c>
      <c r="F1196" t="s">
        <v>8831</v>
      </c>
      <c r="G1196" t="s">
        <v>10980</v>
      </c>
      <c r="H1196" t="s">
        <v>12641</v>
      </c>
      <c r="I1196" s="1">
        <v>1464.6211605638114</v>
      </c>
      <c r="J1196" s="1">
        <v>6935.2861672152076</v>
      </c>
      <c r="K1196" s="1">
        <v>45.777466450265393</v>
      </c>
      <c r="L1196" s="1">
        <v>305.27733495354613</v>
      </c>
      <c r="M1196" s="1">
        <v>2696.1497193379746</v>
      </c>
      <c r="N1196" s="1">
        <v>3547.7536498955683</v>
      </c>
      <c r="O1196" s="1">
        <v>1263.458074027325</v>
      </c>
      <c r="P1196" s="1">
        <v>162.49055047520079</v>
      </c>
      <c r="Q1196" s="1">
        <v>3559.3202537879238</v>
      </c>
      <c r="R1196" s="1">
        <v>316.41557620359293</v>
      </c>
      <c r="S1196" s="1">
        <v>10076.198306217348</v>
      </c>
      <c r="T1196" s="1">
        <v>0</v>
      </c>
      <c r="U1196" s="1">
        <v>62.944016369114919</v>
      </c>
      <c r="V1196" s="1">
        <v>2839.3473565777113</v>
      </c>
      <c r="W1196" s="1">
        <v>6028.8923314999529</v>
      </c>
      <c r="X1196" s="1">
        <v>467.08465674197669</v>
      </c>
      <c r="Y1196" s="1">
        <v>44811.257488012896</v>
      </c>
      <c r="Z1196" s="1">
        <v>4061.1714428643177</v>
      </c>
      <c r="AA1196" s="1">
        <v>31597.040409760215</v>
      </c>
      <c r="AB1196" s="1">
        <v>0</v>
      </c>
      <c r="AC1196" s="1">
        <v>420.5804730118133</v>
      </c>
      <c r="AD1196" s="1">
        <v>12303.115387088199</v>
      </c>
      <c r="AE1196" s="1">
        <v>3479.08745022017</v>
      </c>
      <c r="AF1196" s="1">
        <v>8689.2383774823484</v>
      </c>
      <c r="AG1196" s="1">
        <v>29795.40847581649</v>
      </c>
      <c r="AH1196" s="1">
        <v>10427.936147750868</v>
      </c>
      <c r="AI1196" s="1">
        <v>684.37312343146766</v>
      </c>
      <c r="AJ1196" s="1">
        <v>576.70992408148459</v>
      </c>
      <c r="AK1196" s="1">
        <v>247.19831883143314</v>
      </c>
      <c r="AL1196" s="1">
        <v>186864.125</v>
      </c>
      <c r="AM1196" s="1">
        <v>142623.9375</v>
      </c>
      <c r="AN1196" s="1">
        <v>44240.1875</v>
      </c>
      <c r="AO1196" t="s">
        <v>14006</v>
      </c>
    </row>
    <row r="1197" spans="1:41" x14ac:dyDescent="0.25">
      <c r="A1197" s="1">
        <v>2016</v>
      </c>
      <c r="B1197" t="s">
        <v>986</v>
      </c>
      <c r="C1197" t="s">
        <v>7006</v>
      </c>
      <c r="D1197" t="s">
        <v>7196</v>
      </c>
      <c r="E1197" t="s">
        <v>7516</v>
      </c>
      <c r="F1197" t="s">
        <v>8831</v>
      </c>
      <c r="G1197" t="s">
        <v>10980</v>
      </c>
      <c r="H1197" t="s">
        <v>12641</v>
      </c>
      <c r="I1197" s="1">
        <v>2837.8526810578287</v>
      </c>
      <c r="J1197" s="1">
        <v>7990.709536495624</v>
      </c>
      <c r="K1197" s="1">
        <v>48.41128372075039</v>
      </c>
      <c r="L1197" s="1">
        <v>250.52839325488327</v>
      </c>
      <c r="M1197" s="1">
        <v>7522.9622049429836</v>
      </c>
      <c r="N1197" s="1">
        <v>10186.581292310995</v>
      </c>
      <c r="O1197" s="1">
        <v>1900.1428860394528</v>
      </c>
      <c r="P1197" s="1">
        <v>714.89910896106517</v>
      </c>
      <c r="Q1197" s="1">
        <v>3103.2843147094018</v>
      </c>
      <c r="R1197" s="1">
        <v>626.05145270995183</v>
      </c>
      <c r="S1197" s="1">
        <v>8160.5386072059327</v>
      </c>
      <c r="T1197" s="1">
        <v>121.02820930187598</v>
      </c>
      <c r="U1197" s="1">
        <v>181.54231395281397</v>
      </c>
      <c r="V1197" s="1">
        <v>4665.6374685873188</v>
      </c>
      <c r="W1197" s="1">
        <v>3348.2454103363989</v>
      </c>
      <c r="X1197" s="1">
        <v>3576.3835848704352</v>
      </c>
      <c r="Y1197" s="1">
        <v>69470.204242097752</v>
      </c>
      <c r="Z1197" s="1">
        <v>821.78154115973791</v>
      </c>
      <c r="AA1197" s="1">
        <v>32346.338773752548</v>
      </c>
      <c r="AB1197" s="1">
        <v>205.74795581318915</v>
      </c>
      <c r="AC1197" s="1">
        <v>2569.6709398974303</v>
      </c>
      <c r="AD1197" s="1">
        <v>6188.1138728770056</v>
      </c>
      <c r="AE1197" s="1">
        <v>497.42594023071024</v>
      </c>
      <c r="AF1197" s="1">
        <v>12740.840069794802</v>
      </c>
      <c r="AG1197" s="1">
        <v>48447.592183540954</v>
      </c>
      <c r="AH1197" s="1">
        <v>27382.675837803541</v>
      </c>
      <c r="AI1197" s="1">
        <v>472.01001627731631</v>
      </c>
      <c r="AJ1197" s="1">
        <v>8942.9655851083589</v>
      </c>
      <c r="AK1197" s="1">
        <v>506.21258822602641</v>
      </c>
      <c r="AL1197" s="1">
        <v>265826.375</v>
      </c>
      <c r="AM1197" s="1">
        <v>206393.90625</v>
      </c>
      <c r="AN1197" s="1">
        <v>59432.47265625</v>
      </c>
      <c r="AO1197" t="s">
        <v>14007</v>
      </c>
    </row>
    <row r="1198" spans="1:41" x14ac:dyDescent="0.25">
      <c r="A1198" s="1">
        <v>2016</v>
      </c>
      <c r="B1198" t="s">
        <v>986</v>
      </c>
      <c r="C1198" t="s">
        <v>7006</v>
      </c>
      <c r="D1198" t="s">
        <v>7196</v>
      </c>
      <c r="E1198" t="s">
        <v>7516</v>
      </c>
      <c r="F1198" t="s">
        <v>8832</v>
      </c>
      <c r="G1198" t="s">
        <v>10980</v>
      </c>
      <c r="H1198" t="s">
        <v>12641</v>
      </c>
      <c r="I1198" s="1">
        <v>665.65515116031781</v>
      </c>
      <c r="J1198" s="1">
        <v>4721.1535886025731</v>
      </c>
      <c r="K1198" s="1"/>
      <c r="L1198" s="1"/>
      <c r="M1198" s="1">
        <v>701.9636139508807</v>
      </c>
      <c r="N1198" s="1">
        <v>3384.6749013362632</v>
      </c>
      <c r="O1198" s="1">
        <v>0</v>
      </c>
      <c r="P1198" s="1">
        <v>0</v>
      </c>
      <c r="Q1198" s="1">
        <v>3103.2843147094018</v>
      </c>
      <c r="R1198" s="1">
        <v>626.05145270995183</v>
      </c>
      <c r="S1198" s="1">
        <v>801.08571736911699</v>
      </c>
      <c r="T1198" s="1">
        <v>0</v>
      </c>
      <c r="U1198" s="1">
        <v>0</v>
      </c>
      <c r="V1198" s="1">
        <v>1331.3103023206356</v>
      </c>
      <c r="W1198" s="1">
        <v>0</v>
      </c>
      <c r="X1198" s="1">
        <v>2165.194664410561</v>
      </c>
      <c r="Y1198" s="1">
        <v>14649.193939794417</v>
      </c>
      <c r="Z1198" s="1">
        <v>302.57052325468993</v>
      </c>
      <c r="AA1198" s="1">
        <v>13347.018252791217</v>
      </c>
      <c r="AB1198" s="1"/>
      <c r="AC1198" s="1">
        <v>572.58445820717532</v>
      </c>
      <c r="AD1198" s="1">
        <v>5461.218447809938</v>
      </c>
      <c r="AE1198" s="1">
        <v>220.27134092941427</v>
      </c>
      <c r="AF1198" s="1">
        <v>5563.9501667944423</v>
      </c>
      <c r="AG1198" s="1">
        <v>20012.014408065192</v>
      </c>
      <c r="AH1198" s="1">
        <v>8030.0353373934095</v>
      </c>
      <c r="AI1198" s="1">
        <v>0</v>
      </c>
      <c r="AJ1198" s="1">
        <v>6404.6205570092707</v>
      </c>
      <c r="AK1198" s="1"/>
      <c r="AL1198" s="1">
        <v>92063.8515625</v>
      </c>
      <c r="AM1198" s="1">
        <v>74904.3515625</v>
      </c>
      <c r="AN1198" s="1">
        <v>17159.498046875</v>
      </c>
      <c r="AO1198" t="s">
        <v>14008</v>
      </c>
    </row>
    <row r="1199" spans="1:41" x14ac:dyDescent="0.25">
      <c r="A1199" s="1">
        <v>2016</v>
      </c>
      <c r="B1199" t="s">
        <v>987</v>
      </c>
      <c r="C1199" t="s">
        <v>7006</v>
      </c>
      <c r="D1199" t="s">
        <v>7196</v>
      </c>
      <c r="E1199" t="s">
        <v>7516</v>
      </c>
      <c r="F1199" t="s">
        <v>8832</v>
      </c>
      <c r="G1199" t="s">
        <v>10980</v>
      </c>
      <c r="H1199" t="s">
        <v>12641</v>
      </c>
      <c r="I1199" s="1">
        <v>94.421720486856259</v>
      </c>
      <c r="J1199" s="1">
        <v>12252.107201158722</v>
      </c>
      <c r="K1199" s="1"/>
      <c r="L1199" s="1"/>
      <c r="M1199" s="1">
        <v>413.09502712999614</v>
      </c>
      <c r="N1199" s="1">
        <v>1279.4369738098192</v>
      </c>
      <c r="O1199" s="1">
        <v>0</v>
      </c>
      <c r="P1199" s="1"/>
      <c r="Q1199" s="1">
        <v>885.57461698910186</v>
      </c>
      <c r="R1199" s="1">
        <v>979.351526058491</v>
      </c>
      <c r="S1199" s="1">
        <v>853.98544822831047</v>
      </c>
      <c r="T1199" s="1"/>
      <c r="U1199" s="1">
        <v>0</v>
      </c>
      <c r="V1199" s="1">
        <v>0</v>
      </c>
      <c r="W1199" s="1">
        <v>1310.1013717551305</v>
      </c>
      <c r="X1199" s="1">
        <v>88.520362956427746</v>
      </c>
      <c r="Y1199" s="1">
        <v>9529.5121401359684</v>
      </c>
      <c r="Z1199" s="1">
        <v>1365.0583538929993</v>
      </c>
      <c r="AA1199" s="1">
        <v>8461.6111546330467</v>
      </c>
      <c r="AB1199" s="1"/>
      <c r="AC1199" s="1">
        <v>0</v>
      </c>
      <c r="AD1199" s="1">
        <v>12472.625606095824</v>
      </c>
      <c r="AE1199" s="1">
        <v>378.81551657511949</v>
      </c>
      <c r="AF1199" s="1">
        <v>4567.2811388798282</v>
      </c>
      <c r="AG1199" s="1">
        <v>16768.899703114203</v>
      </c>
      <c r="AH1199" s="1">
        <v>5820.1153117143658</v>
      </c>
      <c r="AI1199" s="1"/>
      <c r="AJ1199" s="1">
        <v>0</v>
      </c>
      <c r="AK1199" s="1"/>
      <c r="AL1199" s="1">
        <v>77520.515625</v>
      </c>
      <c r="AM1199" s="1">
        <v>56562.0703125</v>
      </c>
      <c r="AN1199" s="1">
        <v>20958.443359375</v>
      </c>
      <c r="AO1199" t="s">
        <v>14009</v>
      </c>
    </row>
    <row r="1200" spans="1:41" x14ac:dyDescent="0.25">
      <c r="A1200" s="1">
        <v>2016</v>
      </c>
      <c r="B1200" t="s">
        <v>988</v>
      </c>
      <c r="C1200" t="s">
        <v>7006</v>
      </c>
      <c r="D1200" t="s">
        <v>7196</v>
      </c>
      <c r="E1200" t="s">
        <v>7516</v>
      </c>
      <c r="F1200" t="s">
        <v>8832</v>
      </c>
      <c r="G1200" t="s">
        <v>10980</v>
      </c>
      <c r="H1200" t="s">
        <v>12641</v>
      </c>
      <c r="I1200" s="1">
        <v>801.10566287964446</v>
      </c>
      <c r="J1200" s="1">
        <v>4911.9221501134771</v>
      </c>
      <c r="K1200" s="1"/>
      <c r="L1200" s="1"/>
      <c r="M1200" s="1">
        <v>400.55283143982223</v>
      </c>
      <c r="N1200" s="1">
        <v>152.21007594713245</v>
      </c>
      <c r="O1200" s="1">
        <v>0</v>
      </c>
      <c r="P1200" s="1">
        <v>0</v>
      </c>
      <c r="Q1200" s="1">
        <v>3368.4625517901541</v>
      </c>
      <c r="R1200" s="1">
        <v>316.41557620359293</v>
      </c>
      <c r="S1200" s="1">
        <v>1081.3782012213942</v>
      </c>
      <c r="T1200" s="1">
        <v>0</v>
      </c>
      <c r="U1200" s="1"/>
      <c r="V1200" s="1">
        <v>2403.3169886389333</v>
      </c>
      <c r="W1200" s="1">
        <v>2100.6134917365534</v>
      </c>
      <c r="X1200" s="1">
        <v>28.610916531415871</v>
      </c>
      <c r="Y1200" s="1">
        <v>9240.1816029860693</v>
      </c>
      <c r="Z1200" s="1">
        <v>1147.2929920532656</v>
      </c>
      <c r="AA1200" s="1">
        <v>8703.6659211199585</v>
      </c>
      <c r="AB1200" s="1"/>
      <c r="AC1200" s="1">
        <v>0</v>
      </c>
      <c r="AD1200" s="1">
        <v>10381.800787070724</v>
      </c>
      <c r="AE1200" s="1">
        <v>501.26325763040609</v>
      </c>
      <c r="AF1200" s="1">
        <v>2616.8593235306921</v>
      </c>
      <c r="AG1200" s="1">
        <v>9522.8574583164591</v>
      </c>
      <c r="AH1200" s="1">
        <v>4129.1279683490466</v>
      </c>
      <c r="AI1200" s="1"/>
      <c r="AJ1200" s="1">
        <v>0</v>
      </c>
      <c r="AK1200" s="1"/>
      <c r="AL1200" s="1">
        <v>61807.63671875</v>
      </c>
      <c r="AM1200" s="1">
        <v>43685.5546875</v>
      </c>
      <c r="AN1200" s="1">
        <v>18122.083984375</v>
      </c>
      <c r="AO1200" t="s">
        <v>14010</v>
      </c>
    </row>
    <row r="1201" spans="1:41" x14ac:dyDescent="0.25">
      <c r="A1201" s="1">
        <v>2016</v>
      </c>
      <c r="B1201" t="s">
        <v>989</v>
      </c>
      <c r="C1201" t="s">
        <v>7006</v>
      </c>
      <c r="D1201" t="s">
        <v>7196</v>
      </c>
      <c r="E1201" t="s">
        <v>7516</v>
      </c>
      <c r="F1201" t="s">
        <v>8832</v>
      </c>
      <c r="G1201" t="s">
        <v>10980</v>
      </c>
      <c r="H1201" t="s">
        <v>12641</v>
      </c>
      <c r="I1201" s="1">
        <v>2574.5628424943952</v>
      </c>
      <c r="J1201" s="1">
        <v>4566.7840896626767</v>
      </c>
      <c r="K1201" s="1">
        <v>0</v>
      </c>
      <c r="L1201" s="1"/>
      <c r="M1201" s="1">
        <v>122.5982305949712</v>
      </c>
      <c r="N1201" s="1">
        <v>4539.8124789317835</v>
      </c>
      <c r="O1201" s="1">
        <v>708.00478168595862</v>
      </c>
      <c r="P1201" s="1">
        <v>0</v>
      </c>
      <c r="Q1201" s="1">
        <v>0</v>
      </c>
      <c r="R1201" s="1">
        <v>668.9786999318145</v>
      </c>
      <c r="S1201" s="1">
        <v>442.57961244784599</v>
      </c>
      <c r="T1201" s="1">
        <v>0</v>
      </c>
      <c r="U1201" s="1">
        <v>0</v>
      </c>
      <c r="V1201" s="1">
        <v>1348.5805365446831</v>
      </c>
      <c r="W1201" s="1">
        <v>1164.6831906522264</v>
      </c>
      <c r="X1201" s="1">
        <v>3870.7188122252919</v>
      </c>
      <c r="Y1201" s="1">
        <v>7489.5259070467901</v>
      </c>
      <c r="Z1201" s="1">
        <v>61.299115297485599</v>
      </c>
      <c r="AA1201" s="1">
        <v>12682.715208558377</v>
      </c>
      <c r="AB1201" s="1">
        <v>0</v>
      </c>
      <c r="AC1201" s="1">
        <v>571.49287790076414</v>
      </c>
      <c r="AD1201" s="1">
        <v>7260.880206987169</v>
      </c>
      <c r="AE1201" s="1">
        <v>4564.554027848154</v>
      </c>
      <c r="AF1201" s="1">
        <v>3126.2548801717653</v>
      </c>
      <c r="AG1201" s="1">
        <v>17875.400936243357</v>
      </c>
      <c r="AH1201" s="1">
        <v>5510.1499547526537</v>
      </c>
      <c r="AI1201" s="1">
        <v>0</v>
      </c>
      <c r="AJ1201" s="1">
        <v>6516.4489519659328</v>
      </c>
      <c r="AK1201" s="1"/>
      <c r="AL1201" s="1">
        <v>85666.015625</v>
      </c>
      <c r="AM1201" s="1">
        <v>66586.40625</v>
      </c>
      <c r="AN1201" s="1">
        <v>19079.615234375</v>
      </c>
      <c r="AO1201" t="s">
        <v>14011</v>
      </c>
    </row>
    <row r="1202" spans="1:41" x14ac:dyDescent="0.25">
      <c r="A1202" s="1">
        <v>2016</v>
      </c>
      <c r="B1202" t="s">
        <v>989</v>
      </c>
      <c r="C1202" t="s">
        <v>7007</v>
      </c>
      <c r="D1202" t="s">
        <v>7196</v>
      </c>
      <c r="E1202" t="s">
        <v>7517</v>
      </c>
      <c r="F1202" t="s">
        <v>8833</v>
      </c>
      <c r="G1202" t="s">
        <v>10980</v>
      </c>
      <c r="H1202" t="s">
        <v>12641</v>
      </c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>
        <v>0</v>
      </c>
      <c r="AM1202" s="1">
        <v>0</v>
      </c>
      <c r="AN1202" s="1">
        <v>0</v>
      </c>
      <c r="AO1202" t="s">
        <v>14012</v>
      </c>
    </row>
    <row r="1203" spans="1:41" x14ac:dyDescent="0.25">
      <c r="A1203" s="1">
        <v>2016</v>
      </c>
      <c r="B1203" t="s">
        <v>990</v>
      </c>
      <c r="C1203" t="s">
        <v>7007</v>
      </c>
      <c r="D1203" t="s">
        <v>7196</v>
      </c>
      <c r="E1203" t="s">
        <v>7517</v>
      </c>
      <c r="F1203" t="s">
        <v>8834</v>
      </c>
      <c r="G1203" t="s">
        <v>10980</v>
      </c>
      <c r="H1203" t="s">
        <v>12641</v>
      </c>
      <c r="I1203" s="1">
        <v>4764.2898208113711</v>
      </c>
      <c r="J1203" s="1">
        <v>12528.148130776382</v>
      </c>
      <c r="K1203" s="1">
        <v>812.5500294922108</v>
      </c>
      <c r="L1203" s="1">
        <v>1338.1657548374967</v>
      </c>
      <c r="M1203" s="1">
        <v>3893.0874124297579</v>
      </c>
      <c r="N1203" s="1">
        <v>10327.396431179874</v>
      </c>
      <c r="O1203" s="1">
        <v>9522.8574583164591</v>
      </c>
      <c r="P1203" s="1">
        <v>6663.4824601667569</v>
      </c>
      <c r="Q1203" s="1">
        <v>2653.4759193355708</v>
      </c>
      <c r="R1203" s="1">
        <v>7578.8440225574868</v>
      </c>
      <c r="S1203" s="1">
        <v>1186.7808177231304</v>
      </c>
      <c r="T1203" s="1">
        <v>7558.8347480854745</v>
      </c>
      <c r="U1203" s="1">
        <v>605.40699380475985</v>
      </c>
      <c r="V1203" s="1">
        <v>2230.5070527891812</v>
      </c>
      <c r="W1203" s="1">
        <v>674.0731934801579</v>
      </c>
      <c r="X1203" s="1">
        <v>7811.1796214713122</v>
      </c>
      <c r="Y1203" s="1">
        <v>22762.845192394467</v>
      </c>
      <c r="Z1203" s="1">
        <v>2986.6744586071009</v>
      </c>
      <c r="AA1203" s="1">
        <v>60548.177129620635</v>
      </c>
      <c r="AB1203" s="1">
        <v>0</v>
      </c>
      <c r="AC1203" s="1">
        <v>8619.7452947273578</v>
      </c>
      <c r="AD1203" s="1">
        <v>11202.067627081755</v>
      </c>
      <c r="AE1203" s="1">
        <v>8114.0559283095417</v>
      </c>
      <c r="AF1203" s="1">
        <v>16857.968213282118</v>
      </c>
      <c r="AG1203" s="1">
        <v>73815.020214391698</v>
      </c>
      <c r="AH1203" s="1">
        <v>13647.768915009228</v>
      </c>
      <c r="AI1203" s="1">
        <v>1415.6681499744573</v>
      </c>
      <c r="AJ1203" s="1">
        <v>22183.082555582841</v>
      </c>
      <c r="AK1203" s="1">
        <v>2112.6300766797481</v>
      </c>
      <c r="AL1203" s="1">
        <v>324414.78125</v>
      </c>
      <c r="AM1203" s="1">
        <v>264577.28125</v>
      </c>
      <c r="AN1203" s="1">
        <v>59837.49609375</v>
      </c>
      <c r="AO1203" t="s">
        <v>14013</v>
      </c>
    </row>
    <row r="1204" spans="1:41" x14ac:dyDescent="0.25">
      <c r="A1204" s="1">
        <v>2016</v>
      </c>
      <c r="B1204" t="s">
        <v>991</v>
      </c>
      <c r="C1204" t="s">
        <v>7007</v>
      </c>
      <c r="D1204" t="s">
        <v>7196</v>
      </c>
      <c r="E1204" t="s">
        <v>7517</v>
      </c>
      <c r="F1204" t="s">
        <v>8834</v>
      </c>
      <c r="G1204" t="s">
        <v>10980</v>
      </c>
      <c r="H1204" t="s">
        <v>12641</v>
      </c>
      <c r="I1204" s="1">
        <v>5947.3881191658584</v>
      </c>
      <c r="J1204" s="1">
        <v>21763.296252059889</v>
      </c>
      <c r="K1204" s="1">
        <v>837.99276932084922</v>
      </c>
      <c r="L1204" s="1">
        <v>1830.233000326735</v>
      </c>
      <c r="M1204" s="1">
        <v>4814.032405447062</v>
      </c>
      <c r="N1204" s="1">
        <v>9430.35508774769</v>
      </c>
      <c r="O1204" s="1">
        <v>9674.4158714470723</v>
      </c>
      <c r="P1204" s="1">
        <v>10123.954101493951</v>
      </c>
      <c r="Q1204" s="1">
        <v>2828.6975011177828</v>
      </c>
      <c r="R1204" s="1">
        <v>6073.4878086997342</v>
      </c>
      <c r="S1204" s="1">
        <v>3908.5423719198043</v>
      </c>
      <c r="T1204" s="1">
        <v>7264.5711199575035</v>
      </c>
      <c r="U1204" s="1">
        <v>780.15946552264984</v>
      </c>
      <c r="V1204" s="1">
        <v>2267.301563190636</v>
      </c>
      <c r="W1204" s="1">
        <v>1385.6387481446156</v>
      </c>
      <c r="X1204" s="1">
        <v>9802.0073241035043</v>
      </c>
      <c r="Y1204" s="1">
        <v>23475.600256044636</v>
      </c>
      <c r="Z1204" s="1">
        <v>5458.4346817967216</v>
      </c>
      <c r="AA1204" s="1">
        <v>51380.229259346954</v>
      </c>
      <c r="AB1204" s="1">
        <v>485.09158900122401</v>
      </c>
      <c r="AC1204" s="1">
        <v>8889.6485978629607</v>
      </c>
      <c r="AD1204" s="1">
        <v>12548.884189907367</v>
      </c>
      <c r="AE1204" s="1">
        <v>9052.9235811460367</v>
      </c>
      <c r="AF1204" s="1">
        <v>18642.969919709161</v>
      </c>
      <c r="AG1204" s="1">
        <v>79038.437130954306</v>
      </c>
      <c r="AH1204" s="1">
        <v>13363.535782206613</v>
      </c>
      <c r="AI1204" s="1">
        <v>1459.9958530280148</v>
      </c>
      <c r="AJ1204" s="1">
        <v>20856.785705343376</v>
      </c>
      <c r="AK1204" s="1">
        <v>2179.2533088366426</v>
      </c>
      <c r="AL1204" s="1">
        <v>345563.84375</v>
      </c>
      <c r="AM1204" s="1">
        <v>277839.90625</v>
      </c>
      <c r="AN1204" s="1">
        <v>67723.953125</v>
      </c>
      <c r="AO1204" t="s">
        <v>14014</v>
      </c>
    </row>
    <row r="1205" spans="1:41" x14ac:dyDescent="0.25">
      <c r="A1205" s="1">
        <v>2016</v>
      </c>
      <c r="B1205" t="s">
        <v>992</v>
      </c>
      <c r="C1205" t="s">
        <v>7007</v>
      </c>
      <c r="D1205" t="s">
        <v>7196</v>
      </c>
      <c r="E1205" t="s">
        <v>7517</v>
      </c>
      <c r="F1205" t="s">
        <v>8834</v>
      </c>
      <c r="G1205" t="s">
        <v>10980</v>
      </c>
      <c r="H1205" t="s">
        <v>12641</v>
      </c>
      <c r="I1205" s="1">
        <v>4484.095154634505</v>
      </c>
      <c r="J1205" s="1">
        <v>19515.095501365558</v>
      </c>
      <c r="K1205" s="1">
        <v>859.30028604331937</v>
      </c>
      <c r="L1205" s="1">
        <v>2466.5549055722322</v>
      </c>
      <c r="M1205" s="1">
        <v>6455.5841700574138</v>
      </c>
      <c r="N1205" s="1">
        <v>3973.9612524270974</v>
      </c>
      <c r="O1205" s="1">
        <v>9471.6676599648144</v>
      </c>
      <c r="P1205" s="1">
        <v>7293.1056718932787</v>
      </c>
      <c r="Q1205" s="1">
        <v>2646.5493594992322</v>
      </c>
      <c r="R1205" s="1">
        <v>6012.7585396570121</v>
      </c>
      <c r="S1205" s="1">
        <v>4877.5259572552823</v>
      </c>
      <c r="T1205" s="1">
        <v>6898.6079302069302</v>
      </c>
      <c r="U1205" s="1">
        <v>859.30028604331937</v>
      </c>
      <c r="V1205" s="1">
        <v>3196.3550076625443</v>
      </c>
      <c r="W1205" s="1">
        <v>1164.291373484047</v>
      </c>
      <c r="X1205" s="1">
        <v>9983.6169853117499</v>
      </c>
      <c r="Y1205" s="1">
        <v>30196.538220818056</v>
      </c>
      <c r="Z1205" s="1">
        <v>10710.996523216023</v>
      </c>
      <c r="AA1205" s="1">
        <v>51622.875179455688</v>
      </c>
      <c r="AB1205" s="1">
        <v>475.64086255637255</v>
      </c>
      <c r="AC1205" s="1">
        <v>8690.9146817584115</v>
      </c>
      <c r="AD1205" s="1">
        <v>11343.502462134171</v>
      </c>
      <c r="AE1205" s="1">
        <v>3959.316839101572</v>
      </c>
      <c r="AF1205" s="1">
        <v>19166.697656645949</v>
      </c>
      <c r="AG1205" s="1">
        <v>72775.472535311041</v>
      </c>
      <c r="AH1205" s="1">
        <v>14753.338713898682</v>
      </c>
      <c r="AI1205" s="1">
        <v>762.47771860181865</v>
      </c>
      <c r="AJ1205" s="1">
        <v>21262.078702816525</v>
      </c>
      <c r="AK1205" s="1">
        <v>1325.2588918555418</v>
      </c>
      <c r="AL1205" s="1">
        <v>337203.5</v>
      </c>
      <c r="AM1205" s="1">
        <v>268832.6875</v>
      </c>
      <c r="AN1205" s="1">
        <v>68370.8125</v>
      </c>
      <c r="AO1205" t="s">
        <v>14015</v>
      </c>
    </row>
    <row r="1206" spans="1:41" x14ac:dyDescent="0.25">
      <c r="A1206" s="1">
        <v>2016</v>
      </c>
      <c r="B1206" t="s">
        <v>993</v>
      </c>
      <c r="C1206" t="s">
        <v>7007</v>
      </c>
      <c r="D1206" t="s">
        <v>7196</v>
      </c>
      <c r="E1206" t="s">
        <v>7517</v>
      </c>
      <c r="F1206" t="s">
        <v>8834</v>
      </c>
      <c r="G1206" t="s">
        <v>10980</v>
      </c>
      <c r="H1206" t="s">
        <v>12641</v>
      </c>
      <c r="I1206" s="1">
        <v>2860.216719780678</v>
      </c>
      <c r="J1206" s="1">
        <v>17071.80361034974</v>
      </c>
      <c r="K1206" s="1">
        <v>686.55009133183864</v>
      </c>
      <c r="L1206" s="1">
        <v>2353.8860274234471</v>
      </c>
      <c r="M1206" s="1">
        <v>5220.232658733873</v>
      </c>
      <c r="N1206" s="1">
        <v>1119.444443562682</v>
      </c>
      <c r="O1206" s="1">
        <v>8995.0076591069173</v>
      </c>
      <c r="P1206" s="1">
        <v>6763.7443819245609</v>
      </c>
      <c r="Q1206" s="1">
        <v>2437.6819180351094</v>
      </c>
      <c r="R1206" s="1">
        <v>6582.7073251007769</v>
      </c>
      <c r="S1206" s="1">
        <v>5002.007808274825</v>
      </c>
      <c r="T1206" s="1">
        <v>9286.8159675690677</v>
      </c>
      <c r="U1206" s="1">
        <v>914.66964882503862</v>
      </c>
      <c r="V1206" s="1">
        <v>2247.2255668058219</v>
      </c>
      <c r="W1206" s="1">
        <v>1770.318449791384</v>
      </c>
      <c r="X1206" s="1">
        <v>9532.1229018787817</v>
      </c>
      <c r="Y1206" s="1">
        <v>33688.767785192133</v>
      </c>
      <c r="Z1206" s="1">
        <v>8166.7585328534096</v>
      </c>
      <c r="AA1206" s="1">
        <v>49053.519801029324</v>
      </c>
      <c r="AB1206" s="1">
        <v>673.06428596639182</v>
      </c>
      <c r="AC1206" s="1">
        <v>8464.3120886369961</v>
      </c>
      <c r="AD1206" s="1">
        <v>9786.7416802634834</v>
      </c>
      <c r="AE1206" s="1">
        <v>5842.7092368098592</v>
      </c>
      <c r="AF1206" s="1">
        <v>21368.589616773112</v>
      </c>
      <c r="AG1206" s="1">
        <v>68557.138344180712</v>
      </c>
      <c r="AH1206" s="1">
        <v>14019.107668534956</v>
      </c>
      <c r="AI1206" s="1">
        <v>772.36885274831855</v>
      </c>
      <c r="AJ1206" s="1">
        <v>21633.326946738798</v>
      </c>
      <c r="AK1206" s="1">
        <v>1214.9484651961645</v>
      </c>
      <c r="AL1206" s="1">
        <v>326085.75</v>
      </c>
      <c r="AM1206" s="1">
        <v>259126.5</v>
      </c>
      <c r="AN1206" s="1">
        <v>66959.28125</v>
      </c>
      <c r="AO1206" t="s">
        <v>14016</v>
      </c>
    </row>
    <row r="1207" spans="1:41" x14ac:dyDescent="0.25">
      <c r="A1207" s="1">
        <v>2016</v>
      </c>
      <c r="B1207" t="s">
        <v>993</v>
      </c>
      <c r="C1207" t="s">
        <v>7007</v>
      </c>
      <c r="D1207" t="s">
        <v>7196</v>
      </c>
      <c r="E1207" t="s">
        <v>7517</v>
      </c>
      <c r="F1207" t="s">
        <v>8835</v>
      </c>
      <c r="G1207" t="s">
        <v>10980</v>
      </c>
      <c r="H1207" t="s">
        <v>12641</v>
      </c>
      <c r="I1207" s="1">
        <v>2317.080526724505</v>
      </c>
      <c r="J1207" s="1">
        <v>17071.80361034974</v>
      </c>
      <c r="K1207" s="1">
        <v>686.55009133183864</v>
      </c>
      <c r="L1207" s="1">
        <v>2353.8860274234471</v>
      </c>
      <c r="M1207" s="1">
        <v>5220.232658733873</v>
      </c>
      <c r="N1207" s="1">
        <v>1119.444443562682</v>
      </c>
      <c r="O1207" s="1">
        <v>8995.0076591069173</v>
      </c>
      <c r="P1207" s="1">
        <v>6763.7443819245609</v>
      </c>
      <c r="Q1207" s="1">
        <v>2437.6819180351094</v>
      </c>
      <c r="R1207" s="1">
        <v>6582.7073251007769</v>
      </c>
      <c r="S1207" s="1">
        <v>5002.007808274825</v>
      </c>
      <c r="T1207" s="1">
        <v>9286.8159675690677</v>
      </c>
      <c r="U1207" s="1">
        <v>914.66964882503862</v>
      </c>
      <c r="V1207" s="1">
        <v>2161.406805389342</v>
      </c>
      <c r="W1207" s="1">
        <v>1770.318449791384</v>
      </c>
      <c r="X1207" s="1">
        <v>8626.5712262002962</v>
      </c>
      <c r="Y1207" s="1">
        <v>33688.767785192133</v>
      </c>
      <c r="Z1207" s="1">
        <v>8166.7585328534096</v>
      </c>
      <c r="AA1207" s="1">
        <v>49053.519801029324</v>
      </c>
      <c r="AB1207" s="1">
        <v>673.06428596639182</v>
      </c>
      <c r="AC1207" s="1">
        <v>8464.3120886369961</v>
      </c>
      <c r="AD1207" s="1">
        <v>9786.7416802634834</v>
      </c>
      <c r="AE1207" s="1">
        <v>5842.7092368098592</v>
      </c>
      <c r="AF1207" s="1">
        <v>21368.589616773112</v>
      </c>
      <c r="AG1207" s="1">
        <v>68557.138344180712</v>
      </c>
      <c r="AH1207" s="1">
        <v>13528.101755002097</v>
      </c>
      <c r="AI1207" s="1">
        <v>-255.00431963754008</v>
      </c>
      <c r="AJ1207" s="1">
        <v>21633.326946738798</v>
      </c>
      <c r="AK1207" s="1">
        <v>1214.9484651961645</v>
      </c>
      <c r="AL1207" s="1">
        <v>323032.875</v>
      </c>
      <c r="AM1207" s="1">
        <v>258497.546875</v>
      </c>
      <c r="AN1207" s="1">
        <v>64535.35546875</v>
      </c>
      <c r="AO1207" t="s">
        <v>14017</v>
      </c>
    </row>
    <row r="1208" spans="1:41" x14ac:dyDescent="0.25">
      <c r="A1208" s="1">
        <v>2016</v>
      </c>
      <c r="B1208" t="s">
        <v>994</v>
      </c>
      <c r="C1208" t="s">
        <v>7007</v>
      </c>
      <c r="D1208" t="s">
        <v>7196</v>
      </c>
      <c r="E1208" t="s">
        <v>7517</v>
      </c>
      <c r="F1208" t="s">
        <v>8835</v>
      </c>
      <c r="G1208" t="s">
        <v>10980</v>
      </c>
      <c r="H1208" t="s">
        <v>12641</v>
      </c>
      <c r="I1208" s="1">
        <v>3470.0475852538793</v>
      </c>
      <c r="J1208" s="1">
        <v>19515.095501365558</v>
      </c>
      <c r="K1208" s="1">
        <v>859.30028604331937</v>
      </c>
      <c r="L1208" s="1">
        <v>2466.5549055722322</v>
      </c>
      <c r="M1208" s="1">
        <v>6455.5841700574138</v>
      </c>
      <c r="N1208" s="1">
        <v>3973.9612524270974</v>
      </c>
      <c r="O1208" s="1">
        <v>9471.6676599648144</v>
      </c>
      <c r="P1208" s="1">
        <v>7293.1056718932787</v>
      </c>
      <c r="Q1208" s="1">
        <v>2646.5493594992322</v>
      </c>
      <c r="R1208" s="1">
        <v>6012.7585396570121</v>
      </c>
      <c r="S1208" s="1">
        <v>4877.5259572552823</v>
      </c>
      <c r="T1208" s="1">
        <v>6898.6079302069302</v>
      </c>
      <c r="U1208" s="1">
        <v>859.30028604331937</v>
      </c>
      <c r="V1208" s="1">
        <v>3137.0511851046253</v>
      </c>
      <c r="W1208" s="1">
        <v>1164.291373484047</v>
      </c>
      <c r="X1208" s="1">
        <v>9983.6169853117499</v>
      </c>
      <c r="Y1208" s="1">
        <v>30196.538220818056</v>
      </c>
      <c r="Z1208" s="1">
        <v>10710.996523216023</v>
      </c>
      <c r="AA1208" s="1">
        <v>51622.875179455688</v>
      </c>
      <c r="AB1208" s="1">
        <v>475.64086255637255</v>
      </c>
      <c r="AC1208" s="1">
        <v>8690.9146817584115</v>
      </c>
      <c r="AD1208" s="1">
        <v>11343.502462134171</v>
      </c>
      <c r="AE1208" s="1">
        <v>3959.316839101572</v>
      </c>
      <c r="AF1208" s="1">
        <v>19166.697656645949</v>
      </c>
      <c r="AG1208" s="1">
        <v>72775.472535311041</v>
      </c>
      <c r="AH1208" s="1">
        <v>14753.338713898682</v>
      </c>
      <c r="AI1208" s="1">
        <v>762.47771860181865</v>
      </c>
      <c r="AJ1208" s="1">
        <v>21262.078702816525</v>
      </c>
      <c r="AK1208" s="1">
        <v>1325.2588918555418</v>
      </c>
      <c r="AL1208" s="1">
        <v>336130.15625</v>
      </c>
      <c r="AM1208" s="1">
        <v>267759.34375</v>
      </c>
      <c r="AN1208" s="1">
        <v>68370.8125</v>
      </c>
      <c r="AO1208" t="s">
        <v>14018</v>
      </c>
    </row>
    <row r="1209" spans="1:41" x14ac:dyDescent="0.25">
      <c r="A1209" s="1">
        <v>2016</v>
      </c>
      <c r="B1209" t="s">
        <v>995</v>
      </c>
      <c r="C1209" t="s">
        <v>7007</v>
      </c>
      <c r="D1209" t="s">
        <v>7196</v>
      </c>
      <c r="E1209" t="s">
        <v>7517</v>
      </c>
      <c r="F1209" t="s">
        <v>8835</v>
      </c>
      <c r="G1209" t="s">
        <v>10980</v>
      </c>
      <c r="H1209" t="s">
        <v>12641</v>
      </c>
      <c r="I1209" s="1">
        <v>3673.0228261609332</v>
      </c>
      <c r="J1209" s="1">
        <v>12528.148130776382</v>
      </c>
      <c r="K1209" s="1">
        <v>812.5500294922108</v>
      </c>
      <c r="L1209" s="1">
        <v>1338.1657548374967</v>
      </c>
      <c r="M1209" s="1">
        <v>3893.0874124297579</v>
      </c>
      <c r="N1209" s="1">
        <v>9747.1670439227601</v>
      </c>
      <c r="O1209" s="1">
        <v>9522.8574583164591</v>
      </c>
      <c r="P1209" s="1">
        <v>6663.4824601667569</v>
      </c>
      <c r="Q1209" s="1">
        <v>2653.4759193355708</v>
      </c>
      <c r="R1209" s="1">
        <v>7578.8440225574868</v>
      </c>
      <c r="S1209" s="1">
        <v>1186.7808177231304</v>
      </c>
      <c r="T1209" s="1">
        <v>7558.8347480854745</v>
      </c>
      <c r="U1209" s="1">
        <v>605.40699380475985</v>
      </c>
      <c r="V1209" s="1">
        <v>2122.9300066310579</v>
      </c>
      <c r="W1209" s="1">
        <v>674.0731934801579</v>
      </c>
      <c r="X1209" s="1">
        <v>6248.9436971770492</v>
      </c>
      <c r="Y1209" s="1">
        <v>22762.845192394467</v>
      </c>
      <c r="Z1209" s="1">
        <v>2975.0056336321622</v>
      </c>
      <c r="AA1209" s="1">
        <v>60548.177129620635</v>
      </c>
      <c r="AB1209" s="1">
        <v>0</v>
      </c>
      <c r="AC1209" s="1">
        <v>8619.7452947273578</v>
      </c>
      <c r="AD1209" s="1">
        <v>11202.067627081755</v>
      </c>
      <c r="AE1209" s="1">
        <v>8114.0559283095417</v>
      </c>
      <c r="AF1209" s="1">
        <v>16857.968213282118</v>
      </c>
      <c r="AG1209" s="1">
        <v>73815.020214391698</v>
      </c>
      <c r="AH1209" s="1">
        <v>13201.087149176099</v>
      </c>
      <c r="AI1209" s="1">
        <v>1415.6681499744573</v>
      </c>
      <c r="AJ1209" s="1">
        <v>22183.082555582841</v>
      </c>
      <c r="AK1209" s="1">
        <v>2112.6300766797481</v>
      </c>
      <c r="AL1209" s="1">
        <v>320615.125</v>
      </c>
      <c r="AM1209" s="1">
        <v>262786.5625</v>
      </c>
      <c r="AN1209" s="1">
        <v>57828.578125</v>
      </c>
      <c r="AO1209" t="s">
        <v>14019</v>
      </c>
    </row>
    <row r="1210" spans="1:41" x14ac:dyDescent="0.25">
      <c r="A1210" s="1">
        <v>2016</v>
      </c>
      <c r="B1210" t="s">
        <v>996</v>
      </c>
      <c r="C1210" t="s">
        <v>7007</v>
      </c>
      <c r="D1210" t="s">
        <v>7196</v>
      </c>
      <c r="E1210" t="s">
        <v>7517</v>
      </c>
      <c r="F1210" t="s">
        <v>8835</v>
      </c>
      <c r="G1210" t="s">
        <v>10980</v>
      </c>
      <c r="H1210" t="s">
        <v>12641</v>
      </c>
      <c r="I1210" s="1">
        <v>4582.167329620499</v>
      </c>
      <c r="J1210" s="1">
        <v>21763.296252059889</v>
      </c>
      <c r="K1210" s="1">
        <v>837.99276932084922</v>
      </c>
      <c r="L1210" s="1">
        <v>1801.8572948953129</v>
      </c>
      <c r="M1210" s="1">
        <v>4814.032405447062</v>
      </c>
      <c r="N1210" s="1">
        <v>8787.5792255334145</v>
      </c>
      <c r="O1210" s="1">
        <v>9674.4158714470723</v>
      </c>
      <c r="P1210" s="1">
        <v>10123.954101493951</v>
      </c>
      <c r="Q1210" s="1">
        <v>2828.6975011177828</v>
      </c>
      <c r="R1210" s="1">
        <v>6073.4878086997342</v>
      </c>
      <c r="S1210" s="1">
        <v>3908.5423719198043</v>
      </c>
      <c r="T1210" s="1">
        <v>7264.5711199575035</v>
      </c>
      <c r="U1210" s="1">
        <v>780.15946552264984</v>
      </c>
      <c r="V1210" s="1">
        <v>2155.1757701124939</v>
      </c>
      <c r="W1210" s="1">
        <v>1385.6387481446156</v>
      </c>
      <c r="X1210" s="1">
        <v>9802.0073241035043</v>
      </c>
      <c r="Y1210" s="1">
        <v>23475.600256044636</v>
      </c>
      <c r="Z1210" s="1">
        <v>5458.4346817967216</v>
      </c>
      <c r="AA1210" s="1">
        <v>51380.229259346954</v>
      </c>
      <c r="AB1210" s="1">
        <v>485.09158900122401</v>
      </c>
      <c r="AC1210" s="1">
        <v>8889.6485978629607</v>
      </c>
      <c r="AD1210" s="1">
        <v>12548.884189907367</v>
      </c>
      <c r="AE1210" s="1">
        <v>9052.9235811460367</v>
      </c>
      <c r="AF1210" s="1">
        <v>18642.969919709161</v>
      </c>
      <c r="AG1210" s="1">
        <v>79038.437130954306</v>
      </c>
      <c r="AH1210" s="1">
        <v>12678.978261466045</v>
      </c>
      <c r="AI1210" s="1">
        <v>1459.9958530280148</v>
      </c>
      <c r="AJ1210" s="1">
        <v>20856.785705343376</v>
      </c>
      <c r="AK1210" s="1">
        <v>2179.2533088366426</v>
      </c>
      <c r="AL1210" s="1">
        <v>342730.78125</v>
      </c>
      <c r="AM1210" s="1">
        <v>275691.40625</v>
      </c>
      <c r="AN1210" s="1">
        <v>67039.3984375</v>
      </c>
      <c r="AO1210" t="s">
        <v>14020</v>
      </c>
    </row>
    <row r="1211" spans="1:41" x14ac:dyDescent="0.25">
      <c r="A1211" s="1">
        <v>2016</v>
      </c>
      <c r="B1211" t="s">
        <v>996</v>
      </c>
      <c r="C1211" t="s">
        <v>7007</v>
      </c>
      <c r="D1211" t="s">
        <v>7196</v>
      </c>
      <c r="E1211" t="s">
        <v>7517</v>
      </c>
      <c r="F1211" t="s">
        <v>8836</v>
      </c>
      <c r="G1211" t="s">
        <v>10980</v>
      </c>
      <c r="H1211" t="s">
        <v>12641</v>
      </c>
      <c r="I1211" s="1">
        <v>1365.2207895453589</v>
      </c>
      <c r="J1211" s="1"/>
      <c r="K1211" s="1"/>
      <c r="L1211" s="1">
        <v>28.375705431422251</v>
      </c>
      <c r="M1211" s="1"/>
      <c r="N1211" s="1">
        <v>642.77586221427396</v>
      </c>
      <c r="O1211" s="1">
        <v>0</v>
      </c>
      <c r="P1211" s="1"/>
      <c r="Q1211" s="1"/>
      <c r="R1211" s="1"/>
      <c r="S1211" s="1">
        <v>0</v>
      </c>
      <c r="T1211" s="1"/>
      <c r="U1211" s="1"/>
      <c r="V1211" s="1">
        <v>112.1257930781418</v>
      </c>
      <c r="W1211" s="1"/>
      <c r="X1211" s="1"/>
      <c r="Y1211" s="1">
        <v>0</v>
      </c>
      <c r="Z1211" s="1"/>
      <c r="AA1211" s="1">
        <v>0</v>
      </c>
      <c r="AB1211" s="1"/>
      <c r="AC1211" s="1"/>
      <c r="AD1211" s="1">
        <v>0</v>
      </c>
      <c r="AE1211" s="1"/>
      <c r="AF1211" s="1"/>
      <c r="AG1211" s="1"/>
      <c r="AH1211" s="1">
        <v>684.55752074056807</v>
      </c>
      <c r="AI1211" s="1">
        <v>0</v>
      </c>
      <c r="AJ1211" s="1">
        <v>0</v>
      </c>
      <c r="AK1211" s="1"/>
      <c r="AL1211" s="1">
        <v>2833.055908203125</v>
      </c>
      <c r="AM1211" s="1">
        <v>2148.498291015625</v>
      </c>
      <c r="AN1211" s="1">
        <v>684.5574951171875</v>
      </c>
      <c r="AO1211" t="s">
        <v>14021</v>
      </c>
    </row>
    <row r="1212" spans="1:41" x14ac:dyDescent="0.25">
      <c r="A1212" s="1">
        <v>2016</v>
      </c>
      <c r="B1212" t="s">
        <v>997</v>
      </c>
      <c r="C1212" t="s">
        <v>7007</v>
      </c>
      <c r="D1212" t="s">
        <v>7196</v>
      </c>
      <c r="E1212" t="s">
        <v>7517</v>
      </c>
      <c r="F1212" t="s">
        <v>8836</v>
      </c>
      <c r="G1212" t="s">
        <v>10980</v>
      </c>
      <c r="H1212" t="s">
        <v>12641</v>
      </c>
      <c r="I1212" s="1">
        <v>543.13619305617328</v>
      </c>
      <c r="J1212" s="1"/>
      <c r="K1212" s="1">
        <v>0</v>
      </c>
      <c r="L1212" s="1"/>
      <c r="M1212" s="1">
        <v>0</v>
      </c>
      <c r="N1212" s="1">
        <v>0</v>
      </c>
      <c r="O1212" s="1">
        <v>0</v>
      </c>
      <c r="P1212" s="1">
        <v>0</v>
      </c>
      <c r="Q1212" s="1"/>
      <c r="R1212" s="1">
        <v>0</v>
      </c>
      <c r="S1212" s="1"/>
      <c r="T1212" s="1"/>
      <c r="U1212" s="1"/>
      <c r="V1212" s="1">
        <v>85.81876141647983</v>
      </c>
      <c r="W1212" s="1"/>
      <c r="X1212" s="1">
        <v>905.55167567848412</v>
      </c>
      <c r="Y1212" s="1"/>
      <c r="Z1212" s="1"/>
      <c r="AA1212" s="1">
        <v>0</v>
      </c>
      <c r="AB1212" s="1">
        <v>0</v>
      </c>
      <c r="AC1212" s="1"/>
      <c r="AD1212" s="1">
        <v>0</v>
      </c>
      <c r="AE1212" s="1"/>
      <c r="AF1212" s="1"/>
      <c r="AG1212" s="1">
        <v>0</v>
      </c>
      <c r="AH1212" s="1">
        <v>491.00591353285961</v>
      </c>
      <c r="AI1212" s="1">
        <v>1027.3731723858587</v>
      </c>
      <c r="AJ1212" s="1"/>
      <c r="AK1212" s="1"/>
      <c r="AL1212" s="1">
        <v>3052.8857421875</v>
      </c>
      <c r="AM1212" s="1">
        <v>628.9549560546875</v>
      </c>
      <c r="AN1212" s="1">
        <v>2423.930908203125</v>
      </c>
      <c r="AO1212" t="s">
        <v>14022</v>
      </c>
    </row>
    <row r="1213" spans="1:41" x14ac:dyDescent="0.25">
      <c r="A1213" s="1">
        <v>2016</v>
      </c>
      <c r="B1213" t="s">
        <v>998</v>
      </c>
      <c r="C1213" t="s">
        <v>7007</v>
      </c>
      <c r="D1213" t="s">
        <v>7196</v>
      </c>
      <c r="E1213" t="s">
        <v>7517</v>
      </c>
      <c r="F1213" t="s">
        <v>8836</v>
      </c>
      <c r="G1213" t="s">
        <v>10980</v>
      </c>
      <c r="H1213" t="s">
        <v>12641</v>
      </c>
      <c r="I1213" s="1">
        <v>1014.0475693806252</v>
      </c>
      <c r="J1213" s="1"/>
      <c r="K1213" s="1"/>
      <c r="L1213" s="1"/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/>
      <c r="S1213" s="1">
        <v>0</v>
      </c>
      <c r="T1213" s="1"/>
      <c r="U1213" s="1"/>
      <c r="V1213" s="1">
        <v>59.303822557919226</v>
      </c>
      <c r="W1213" s="1"/>
      <c r="X1213" s="1"/>
      <c r="Y1213" s="1"/>
      <c r="Z1213" s="1"/>
      <c r="AA1213" s="1">
        <v>0</v>
      </c>
      <c r="AB1213" s="1"/>
      <c r="AC1213" s="1"/>
      <c r="AD1213" s="1">
        <v>0</v>
      </c>
      <c r="AE1213" s="1"/>
      <c r="AF1213" s="1"/>
      <c r="AG1213" s="1">
        <v>0</v>
      </c>
      <c r="AH1213" s="1">
        <v>0</v>
      </c>
      <c r="AI1213" s="1">
        <v>0</v>
      </c>
      <c r="AJ1213" s="1">
        <v>0</v>
      </c>
      <c r="AK1213" s="1"/>
      <c r="AL1213" s="1">
        <v>1073.351318359375</v>
      </c>
      <c r="AM1213" s="1">
        <v>1073.351318359375</v>
      </c>
      <c r="AN1213" s="1">
        <v>0</v>
      </c>
      <c r="AO1213" t="s">
        <v>14023</v>
      </c>
    </row>
    <row r="1214" spans="1:41" x14ac:dyDescent="0.25">
      <c r="A1214" s="1">
        <v>2016</v>
      </c>
      <c r="B1214" t="s">
        <v>999</v>
      </c>
      <c r="C1214" t="s">
        <v>7007</v>
      </c>
      <c r="D1214" t="s">
        <v>7196</v>
      </c>
      <c r="E1214" t="s">
        <v>7517</v>
      </c>
      <c r="F1214" t="s">
        <v>8836</v>
      </c>
      <c r="G1214" t="s">
        <v>10980</v>
      </c>
      <c r="H1214" t="s">
        <v>12641</v>
      </c>
      <c r="I1214" s="1">
        <v>1091.2669946504382</v>
      </c>
      <c r="J1214" s="1"/>
      <c r="K1214" s="1"/>
      <c r="L1214" s="1"/>
      <c r="M1214" s="1">
        <v>0</v>
      </c>
      <c r="N1214" s="1">
        <v>580.2293872571139</v>
      </c>
      <c r="O1214" s="1">
        <v>0</v>
      </c>
      <c r="P1214" s="1">
        <v>0</v>
      </c>
      <c r="Q1214" s="1">
        <v>0</v>
      </c>
      <c r="R1214" s="1"/>
      <c r="S1214" s="1">
        <v>0</v>
      </c>
      <c r="T1214" s="1"/>
      <c r="U1214" s="1"/>
      <c r="V1214" s="1">
        <v>107.57704615812368</v>
      </c>
      <c r="W1214" s="1"/>
      <c r="X1214" s="1">
        <v>1562.2359242942623</v>
      </c>
      <c r="Y1214" s="1">
        <v>0</v>
      </c>
      <c r="Z1214" s="1">
        <v>11.668824974938612</v>
      </c>
      <c r="AA1214" s="1"/>
      <c r="AB1214" s="1"/>
      <c r="AC1214" s="1">
        <v>0</v>
      </c>
      <c r="AD1214" s="1">
        <v>0</v>
      </c>
      <c r="AE1214" s="1"/>
      <c r="AF1214" s="1">
        <v>0</v>
      </c>
      <c r="AG1214" s="1"/>
      <c r="AH1214" s="1">
        <v>446.68176583312618</v>
      </c>
      <c r="AI1214" s="1">
        <v>0</v>
      </c>
      <c r="AJ1214" s="1">
        <v>0</v>
      </c>
      <c r="AK1214" s="1"/>
      <c r="AL1214" s="1">
        <v>3799.66015625</v>
      </c>
      <c r="AM1214" s="1">
        <v>1790.7421875</v>
      </c>
      <c r="AN1214" s="1">
        <v>2008.917724609375</v>
      </c>
      <c r="AO1214" t="s">
        <v>14024</v>
      </c>
    </row>
    <row r="1215" spans="1:41" x14ac:dyDescent="0.25">
      <c r="A1215" s="1">
        <v>2016</v>
      </c>
      <c r="B1215" t="s">
        <v>999</v>
      </c>
      <c r="C1215" t="s">
        <v>7007</v>
      </c>
      <c r="D1215" t="s">
        <v>7196</v>
      </c>
      <c r="E1215" t="s">
        <v>7517</v>
      </c>
      <c r="F1215" t="s">
        <v>8837</v>
      </c>
      <c r="G1215" t="s">
        <v>10980</v>
      </c>
      <c r="H1215" t="s">
        <v>12641</v>
      </c>
      <c r="I1215" s="1">
        <v>572.2183306283174</v>
      </c>
      <c r="J1215" s="1">
        <v>169.66273503129614</v>
      </c>
      <c r="K1215" s="1">
        <v>0</v>
      </c>
      <c r="L1215" s="1"/>
      <c r="M1215" s="1">
        <v>795.38347957336123</v>
      </c>
      <c r="N1215" s="1">
        <v>3938.0065513840805</v>
      </c>
      <c r="O1215" s="1">
        <v>255.20937546022958</v>
      </c>
      <c r="P1215" s="1">
        <v>400.55283143982223</v>
      </c>
      <c r="Q1215" s="1">
        <v>93.049990621696637</v>
      </c>
      <c r="R1215" s="1">
        <v>1058.2979129987784</v>
      </c>
      <c r="S1215" s="1">
        <v>25.305783453706709</v>
      </c>
      <c r="T1215" s="1">
        <v>0</v>
      </c>
      <c r="U1215" s="1">
        <v>171.66549918849523</v>
      </c>
      <c r="V1215" s="1">
        <v>0</v>
      </c>
      <c r="W1215" s="1">
        <v>0</v>
      </c>
      <c r="X1215" s="1">
        <v>251.77606547645968</v>
      </c>
      <c r="Y1215" s="1">
        <v>171.66549918849523</v>
      </c>
      <c r="Z1215" s="1">
        <v>0</v>
      </c>
      <c r="AA1215" s="1">
        <v>6355.0316023515452</v>
      </c>
      <c r="AB1215" s="1"/>
      <c r="AC1215" s="1">
        <v>0</v>
      </c>
      <c r="AD1215" s="1">
        <v>509.28804749913763</v>
      </c>
      <c r="AE1215" s="1">
        <v>192.26535909111468</v>
      </c>
      <c r="AF1215" s="1">
        <v>3886.6628315382809</v>
      </c>
      <c r="AG1215" s="1">
        <v>6392.8231897795622</v>
      </c>
      <c r="AH1215" s="1">
        <v>827.90128599808713</v>
      </c>
      <c r="AI1215" s="1"/>
      <c r="AJ1215" s="1">
        <v>2190.5909903650413</v>
      </c>
      <c r="AK1215" s="1"/>
      <c r="AL1215" s="1">
        <v>28257.35546875</v>
      </c>
      <c r="AM1215" s="1">
        <v>25592.4921875</v>
      </c>
      <c r="AN1215" s="1">
        <v>2664.8642578125</v>
      </c>
      <c r="AO1215" t="s">
        <v>14025</v>
      </c>
    </row>
    <row r="1216" spans="1:41" x14ac:dyDescent="0.25">
      <c r="A1216" s="1">
        <v>2016</v>
      </c>
      <c r="B1216" t="s">
        <v>1000</v>
      </c>
      <c r="C1216" t="s">
        <v>7007</v>
      </c>
      <c r="D1216" t="s">
        <v>7196</v>
      </c>
      <c r="E1216" t="s">
        <v>7517</v>
      </c>
      <c r="F1216" t="s">
        <v>8837</v>
      </c>
      <c r="G1216" t="s">
        <v>10980</v>
      </c>
      <c r="H1216" t="s">
        <v>12641</v>
      </c>
      <c r="I1216" s="1">
        <v>1144.8633609031322</v>
      </c>
      <c r="J1216" s="1">
        <v>189.37624263494848</v>
      </c>
      <c r="K1216" s="1">
        <v>0</v>
      </c>
      <c r="L1216" s="1">
        <v>137.26747502450516</v>
      </c>
      <c r="M1216" s="1">
        <v>914.71041721641996</v>
      </c>
      <c r="N1216" s="1">
        <v>4078.288834622424</v>
      </c>
      <c r="O1216" s="1">
        <v>259.65973133885473</v>
      </c>
      <c r="P1216" s="1">
        <v>576.01917706843187</v>
      </c>
      <c r="Q1216" s="1">
        <v>247.82093898453354</v>
      </c>
      <c r="R1216" s="1">
        <v>848.09232825476033</v>
      </c>
      <c r="S1216" s="1">
        <v>1300.2756594095956</v>
      </c>
      <c r="T1216" s="1">
        <v>59.013575304285162</v>
      </c>
      <c r="U1216" s="1">
        <v>626.72416973150837</v>
      </c>
      <c r="V1216" s="1">
        <v>0</v>
      </c>
      <c r="W1216" s="1">
        <v>0</v>
      </c>
      <c r="X1216" s="1">
        <v>259.65973133885473</v>
      </c>
      <c r="Y1216" s="1">
        <v>177.04072591285549</v>
      </c>
      <c r="Z1216" s="1">
        <v>21.691029738843053</v>
      </c>
      <c r="AA1216" s="1">
        <v>5751.8913599053813</v>
      </c>
      <c r="AB1216" s="1"/>
      <c r="AC1216" s="1">
        <v>0</v>
      </c>
      <c r="AD1216" s="1">
        <v>331.26524985522775</v>
      </c>
      <c r="AE1216" s="1">
        <v>214.80941410759797</v>
      </c>
      <c r="AF1216" s="1">
        <v>4231.4365397312558</v>
      </c>
      <c r="AG1216" s="1">
        <v>6467.215481987575</v>
      </c>
      <c r="AH1216" s="1">
        <v>810.65912886339606</v>
      </c>
      <c r="AI1216" s="1"/>
      <c r="AJ1216" s="1">
        <v>1754.1785259198764</v>
      </c>
      <c r="AK1216" s="1"/>
      <c r="AL1216" s="1">
        <v>30401.958984375</v>
      </c>
      <c r="AM1216" s="1">
        <v>26466.71484375</v>
      </c>
      <c r="AN1216" s="1">
        <v>3935.243408203125</v>
      </c>
      <c r="AO1216" t="s">
        <v>14026</v>
      </c>
    </row>
    <row r="1217" spans="1:41" x14ac:dyDescent="0.25">
      <c r="A1217" s="1">
        <v>2016</v>
      </c>
      <c r="B1217" t="s">
        <v>1001</v>
      </c>
      <c r="C1217" t="s">
        <v>7007</v>
      </c>
      <c r="D1217" t="s">
        <v>7196</v>
      </c>
      <c r="E1217" t="s">
        <v>7517</v>
      </c>
      <c r="F1217" t="s">
        <v>8837</v>
      </c>
      <c r="G1217" t="s">
        <v>10980</v>
      </c>
      <c r="H1217" t="s">
        <v>12641</v>
      </c>
      <c r="I1217" s="1"/>
      <c r="J1217" s="1">
        <v>183.8973458924568</v>
      </c>
      <c r="K1217" s="1">
        <v>0</v>
      </c>
      <c r="L1217" s="1">
        <v>183.8973458924568</v>
      </c>
      <c r="M1217" s="1">
        <v>343.27504566591932</v>
      </c>
      <c r="N1217" s="1">
        <v>0</v>
      </c>
      <c r="O1217" s="1">
        <v>450.54849743651914</v>
      </c>
      <c r="P1217" s="1">
        <v>404.57416096340495</v>
      </c>
      <c r="Q1217" s="1">
        <v>345.42051470133134</v>
      </c>
      <c r="R1217" s="1">
        <v>610.35984273750898</v>
      </c>
      <c r="S1217" s="1">
        <v>1472.404749445604</v>
      </c>
      <c r="T1217" s="1">
        <v>91.948672946228399</v>
      </c>
      <c r="U1217" s="1">
        <v>747.19492439228497</v>
      </c>
      <c r="V1217" s="1">
        <v>1422.1394749016658</v>
      </c>
      <c r="W1217" s="1">
        <v>0</v>
      </c>
      <c r="X1217" s="1">
        <v>380.88770670282321</v>
      </c>
      <c r="Y1217" s="1">
        <v>2742.5224184095055</v>
      </c>
      <c r="Z1217" s="1">
        <v>11.033840753547407</v>
      </c>
      <c r="AA1217" s="1">
        <v>5547.686148898465</v>
      </c>
      <c r="AB1217" s="1">
        <v>0</v>
      </c>
      <c r="AC1217" s="1">
        <v>0</v>
      </c>
      <c r="AD1217" s="1">
        <v>0</v>
      </c>
      <c r="AE1217" s="1">
        <v>212.86485581743631</v>
      </c>
      <c r="AF1217" s="1">
        <v>8233.2190336589447</v>
      </c>
      <c r="AG1217" s="1">
        <v>10076.254485458341</v>
      </c>
      <c r="AH1217" s="1">
        <v>133.63207134851859</v>
      </c>
      <c r="AI1217" s="1">
        <v>0</v>
      </c>
      <c r="AJ1217" s="1">
        <v>850.67041224190325</v>
      </c>
      <c r="AK1217" s="1">
        <v>61.299115297485599</v>
      </c>
      <c r="AL1217" s="1">
        <v>34505.734375</v>
      </c>
      <c r="AM1217" s="1">
        <v>31571.734375</v>
      </c>
      <c r="AN1217" s="1">
        <v>2933.995849609375</v>
      </c>
      <c r="AO1217" t="s">
        <v>14027</v>
      </c>
    </row>
    <row r="1218" spans="1:41" x14ac:dyDescent="0.25">
      <c r="A1218" s="1">
        <v>2016</v>
      </c>
      <c r="B1218" t="s">
        <v>1002</v>
      </c>
      <c r="C1218" t="s">
        <v>7007</v>
      </c>
      <c r="D1218" t="s">
        <v>7196</v>
      </c>
      <c r="E1218" t="s">
        <v>7517</v>
      </c>
      <c r="F1218" t="s">
        <v>8837</v>
      </c>
      <c r="G1218" t="s">
        <v>10980</v>
      </c>
      <c r="H1218" t="s">
        <v>12641</v>
      </c>
      <c r="I1218" s="1">
        <v>714.06643488106829</v>
      </c>
      <c r="J1218" s="1">
        <v>159.75029061366703</v>
      </c>
      <c r="K1218" s="1">
        <v>0</v>
      </c>
      <c r="L1218" s="1">
        <v>121.02820930187598</v>
      </c>
      <c r="M1218" s="1">
        <v>773.97539848549684</v>
      </c>
      <c r="N1218" s="1">
        <v>2479.2628675489295</v>
      </c>
      <c r="O1218" s="1">
        <v>496.21565813769149</v>
      </c>
      <c r="P1218" s="1">
        <v>374.47096183674842</v>
      </c>
      <c r="Q1218" s="1">
        <v>347.70763082919666</v>
      </c>
      <c r="R1218" s="1">
        <v>1222.3730805289199</v>
      </c>
      <c r="S1218" s="1">
        <v>1512.7790703958481</v>
      </c>
      <c r="T1218" s="1">
        <v>363.08462790562794</v>
      </c>
      <c r="U1218" s="1">
        <v>701.9636139508807</v>
      </c>
      <c r="V1218" s="1">
        <v>1331.3103023206356</v>
      </c>
      <c r="W1218" s="1">
        <v>0</v>
      </c>
      <c r="X1218" s="1">
        <v>259.00036790601456</v>
      </c>
      <c r="Y1218" s="1">
        <v>2662.6206046412713</v>
      </c>
      <c r="Z1218" s="1"/>
      <c r="AA1218" s="1">
        <v>5838.2662602199516</v>
      </c>
      <c r="AB1218" s="1"/>
      <c r="AC1218" s="1">
        <v>0</v>
      </c>
      <c r="AD1218" s="1">
        <v>380.67921695341681</v>
      </c>
      <c r="AE1218" s="1">
        <v>210.13885924666121</v>
      </c>
      <c r="AF1218" s="1">
        <v>6911.4923160419776</v>
      </c>
      <c r="AG1218" s="1">
        <v>5460.7928037006441</v>
      </c>
      <c r="AH1218" s="1">
        <v>93.191721162444495</v>
      </c>
      <c r="AI1218" s="1">
        <v>0</v>
      </c>
      <c r="AJ1218" s="1">
        <v>836.07210762241641</v>
      </c>
      <c r="AK1218" s="1">
        <v>60.514104650937988</v>
      </c>
      <c r="AL1218" s="1">
        <v>33310.7578125</v>
      </c>
      <c r="AM1218" s="1">
        <v>29371.31640625</v>
      </c>
      <c r="AN1218" s="1">
        <v>3939.4404296875</v>
      </c>
      <c r="AO1218" t="s">
        <v>14028</v>
      </c>
    </row>
    <row r="1219" spans="1:41" x14ac:dyDescent="0.25">
      <c r="A1219" s="1">
        <v>2016</v>
      </c>
      <c r="B1219" t="s">
        <v>1003</v>
      </c>
      <c r="C1219" t="s">
        <v>7007</v>
      </c>
      <c r="D1219" t="s">
        <v>7196</v>
      </c>
      <c r="E1219" t="s">
        <v>7517</v>
      </c>
      <c r="F1219" t="s">
        <v>8838</v>
      </c>
      <c r="G1219" t="s">
        <v>10980</v>
      </c>
      <c r="H1219" t="s">
        <v>12641</v>
      </c>
      <c r="I1219" s="1">
        <v>1515.468613814043</v>
      </c>
      <c r="J1219" s="1">
        <v>4922.6240440277124</v>
      </c>
      <c r="K1219" s="1">
        <v>454.40452984299571</v>
      </c>
      <c r="L1219" s="1">
        <v>629.14259386231515</v>
      </c>
      <c r="M1219" s="1">
        <v>2030.0669904674096</v>
      </c>
      <c r="N1219" s="1">
        <v>2112.4086202867634</v>
      </c>
      <c r="O1219" s="1">
        <v>3765.0661044133931</v>
      </c>
      <c r="P1219" s="1">
        <v>3857.127281888078</v>
      </c>
      <c r="Q1219" s="1">
        <v>111.94665351601911</v>
      </c>
      <c r="R1219" s="1">
        <v>665.82365683903254</v>
      </c>
      <c r="S1219" s="1">
        <v>1300.2756594095956</v>
      </c>
      <c r="T1219" s="1">
        <v>3039.1991281706855</v>
      </c>
      <c r="U1219" s="1">
        <v>0</v>
      </c>
      <c r="V1219" s="1">
        <v>719.96561871227891</v>
      </c>
      <c r="W1219" s="1">
        <v>1003.2307801728477</v>
      </c>
      <c r="X1219" s="1">
        <v>7081.6290365142195</v>
      </c>
      <c r="Y1219" s="1">
        <v>2755.9339667101171</v>
      </c>
      <c r="Z1219" s="1">
        <v>3222.2651401221096</v>
      </c>
      <c r="AA1219" s="1">
        <v>24472.021366734323</v>
      </c>
      <c r="AB1219" s="1">
        <v>220.7107716380265</v>
      </c>
      <c r="AC1219" s="1">
        <v>5983.0205159345851</v>
      </c>
      <c r="AD1219" s="1">
        <v>3718.1020762234302</v>
      </c>
      <c r="AE1219" s="1">
        <v>1656.629085941893</v>
      </c>
      <c r="AF1219" s="1">
        <v>6398.5071947877968</v>
      </c>
      <c r="AG1219" s="1">
        <v>22493.992181075526</v>
      </c>
      <c r="AH1219" s="1">
        <v>7714.6240533044802</v>
      </c>
      <c r="AI1219" s="1">
        <v>230.15294368671212</v>
      </c>
      <c r="AJ1219" s="1">
        <v>6835.4552809217403</v>
      </c>
      <c r="AK1219" s="1">
        <v>445.43446639674437</v>
      </c>
      <c r="AL1219" s="1">
        <v>119355.234375</v>
      </c>
      <c r="AM1219" s="1">
        <v>88352.328125</v>
      </c>
      <c r="AN1219" s="1">
        <v>31002.896484375</v>
      </c>
      <c r="AO1219" t="s">
        <v>14029</v>
      </c>
    </row>
    <row r="1220" spans="1:41" x14ac:dyDescent="0.25">
      <c r="A1220" s="1">
        <v>2016</v>
      </c>
      <c r="B1220" t="s">
        <v>1004</v>
      </c>
      <c r="C1220" t="s">
        <v>7007</v>
      </c>
      <c r="D1220" t="s">
        <v>7196</v>
      </c>
      <c r="E1220" t="s">
        <v>7517</v>
      </c>
      <c r="F1220" t="s">
        <v>8838</v>
      </c>
      <c r="G1220" t="s">
        <v>10980</v>
      </c>
      <c r="H1220" t="s">
        <v>12641</v>
      </c>
      <c r="I1220" s="1">
        <v>1936.4513488300156</v>
      </c>
      <c r="J1220" s="1">
        <v>3461.2562966294522</v>
      </c>
      <c r="K1220" s="1">
        <v>441.75296395184733</v>
      </c>
      <c r="L1220" s="1">
        <v>1274.4270439487541</v>
      </c>
      <c r="M1220" s="1">
        <v>3856.0495195147446</v>
      </c>
      <c r="N1220" s="1">
        <v>898.63445406642916</v>
      </c>
      <c r="O1220" s="1">
        <v>3495.2946846381783</v>
      </c>
      <c r="P1220" s="1">
        <v>2235.4781661163465</v>
      </c>
      <c r="Q1220" s="1">
        <v>145.37908501341343</v>
      </c>
      <c r="R1220" s="1">
        <v>843.53121749531726</v>
      </c>
      <c r="S1220" s="1">
        <v>1512.7790703958481</v>
      </c>
      <c r="T1220" s="1">
        <v>3146.7334418487753</v>
      </c>
      <c r="U1220" s="1">
        <v>0</v>
      </c>
      <c r="V1220" s="1">
        <v>992.43131627538298</v>
      </c>
      <c r="W1220" s="1">
        <v>695.9122034857869</v>
      </c>
      <c r="X1220" s="1">
        <v>6839.3041076490117</v>
      </c>
      <c r="Y1220" s="1">
        <v>2692.8776569667402</v>
      </c>
      <c r="Z1220" s="1">
        <v>5240.5214627712294</v>
      </c>
      <c r="AA1220" s="1">
        <v>24444.265586211153</v>
      </c>
      <c r="AB1220" s="1">
        <v>226.32275139450806</v>
      </c>
      <c r="AC1220" s="1">
        <v>6940.7257470439836</v>
      </c>
      <c r="AD1220" s="1">
        <v>4272.7196560679222</v>
      </c>
      <c r="AE1220" s="1">
        <v>1230.8133184447302</v>
      </c>
      <c r="AF1220" s="1">
        <v>4175.9091504721391</v>
      </c>
      <c r="AG1220" s="1">
        <v>19255.588099928467</v>
      </c>
      <c r="AH1220" s="1">
        <v>8352.1567239224605</v>
      </c>
      <c r="AI1220" s="1">
        <v>236.00500813865816</v>
      </c>
      <c r="AJ1220" s="1">
        <v>5016.4326457344987</v>
      </c>
      <c r="AK1220" s="1">
        <v>449.01465650995988</v>
      </c>
      <c r="AL1220" s="1">
        <v>114308.765625</v>
      </c>
      <c r="AM1220" s="1">
        <v>80784.71875</v>
      </c>
      <c r="AN1220" s="1">
        <v>33524.04296875</v>
      </c>
      <c r="AO1220" t="s">
        <v>14030</v>
      </c>
    </row>
    <row r="1221" spans="1:41" x14ac:dyDescent="0.25">
      <c r="A1221" s="1">
        <v>2016</v>
      </c>
      <c r="B1221" t="s">
        <v>1005</v>
      </c>
      <c r="C1221" t="s">
        <v>7007</v>
      </c>
      <c r="D1221" t="s">
        <v>7196</v>
      </c>
      <c r="E1221" t="s">
        <v>7517</v>
      </c>
      <c r="F1221" t="s">
        <v>8838</v>
      </c>
      <c r="G1221" t="s">
        <v>10980</v>
      </c>
      <c r="H1221" t="s">
        <v>12641</v>
      </c>
      <c r="I1221" s="1">
        <v>1777.6743436270822</v>
      </c>
      <c r="J1221" s="1">
        <v>2451.9646118994237</v>
      </c>
      <c r="K1221" s="1">
        <v>175.3154697508088</v>
      </c>
      <c r="L1221" s="1">
        <v>876.57734875404401</v>
      </c>
      <c r="M1221" s="1">
        <v>3093.1533579111233</v>
      </c>
      <c r="N1221" s="1">
        <v>1024.9212077739592</v>
      </c>
      <c r="O1221" s="1">
        <v>3102.3482252057461</v>
      </c>
      <c r="P1221" s="1">
        <v>1679.5957591511053</v>
      </c>
      <c r="Q1221" s="1">
        <v>146.62748379158555</v>
      </c>
      <c r="R1221" s="1">
        <v>1187.7264587688212</v>
      </c>
      <c r="S1221" s="1">
        <v>1472.404749445604</v>
      </c>
      <c r="T1221" s="1">
        <v>3187.5539954692508</v>
      </c>
      <c r="U1221" s="1">
        <v>0</v>
      </c>
      <c r="V1221" s="1">
        <v>269.71610730893661</v>
      </c>
      <c r="W1221" s="1">
        <v>1378.0041118874763</v>
      </c>
      <c r="X1221" s="1">
        <v>6245.7668576608075</v>
      </c>
      <c r="Y1221" s="1">
        <v>3643.619413282544</v>
      </c>
      <c r="Z1221" s="1">
        <v>6477.3549152547066</v>
      </c>
      <c r="AA1221" s="1">
        <v>23227.634295581116</v>
      </c>
      <c r="AB1221" s="1">
        <v>378.82853253846099</v>
      </c>
      <c r="AC1221" s="1">
        <v>6717.713429588558</v>
      </c>
      <c r="AD1221" s="1">
        <v>1337.4118377374814</v>
      </c>
      <c r="AE1221" s="1">
        <v>1246.7798697878416</v>
      </c>
      <c r="AF1221" s="1">
        <v>5167.7115767469877</v>
      </c>
      <c r="AG1221" s="1">
        <v>20568.393403357815</v>
      </c>
      <c r="AH1221" s="1">
        <v>8481.3455925601065</v>
      </c>
      <c r="AI1221" s="1">
        <v>239.06654966019383</v>
      </c>
      <c r="AJ1221" s="1">
        <v>5104.0224734514213</v>
      </c>
      <c r="AK1221" s="1">
        <v>315.07745262907594</v>
      </c>
      <c r="AL1221" s="1">
        <v>110974.3125</v>
      </c>
      <c r="AM1221" s="1">
        <v>81568.03125</v>
      </c>
      <c r="AN1221" s="1">
        <v>29406.27734375</v>
      </c>
      <c r="AO1221" t="s">
        <v>14031</v>
      </c>
    </row>
    <row r="1222" spans="1:41" x14ac:dyDescent="0.25">
      <c r="A1222" s="1">
        <v>2016</v>
      </c>
      <c r="B1222" t="s">
        <v>1006</v>
      </c>
      <c r="C1222" t="s">
        <v>7007</v>
      </c>
      <c r="D1222" t="s">
        <v>7196</v>
      </c>
      <c r="E1222" t="s">
        <v>7517</v>
      </c>
      <c r="F1222" t="s">
        <v>8838</v>
      </c>
      <c r="G1222" t="s">
        <v>10980</v>
      </c>
      <c r="H1222" t="s">
        <v>12641</v>
      </c>
      <c r="I1222" s="1">
        <v>1536.9784360676606</v>
      </c>
      <c r="J1222" s="1">
        <v>4885.3139977392602</v>
      </c>
      <c r="K1222" s="1">
        <v>440.60811458380442</v>
      </c>
      <c r="L1222" s="1"/>
      <c r="M1222" s="1">
        <v>1742.977035093855</v>
      </c>
      <c r="N1222" s="1">
        <v>1076.9148982424933</v>
      </c>
      <c r="O1222" s="1">
        <v>3706.8303458102405</v>
      </c>
      <c r="P1222" s="1">
        <v>2128.6521899373411</v>
      </c>
      <c r="Q1222" s="1">
        <v>156.55321307660137</v>
      </c>
      <c r="R1222" s="1">
        <v>830.85268311293419</v>
      </c>
      <c r="S1222" s="1">
        <v>465.56598929248912</v>
      </c>
      <c r="T1222" s="1">
        <v>2097.1594102273816</v>
      </c>
      <c r="U1222" s="1"/>
      <c r="V1222" s="1">
        <v>1231.4138475121392</v>
      </c>
      <c r="W1222" s="1">
        <v>188.83204910734474</v>
      </c>
      <c r="X1222" s="1">
        <v>6294.4016369114916</v>
      </c>
      <c r="Y1222" s="1">
        <v>2672.2596040342423</v>
      </c>
      <c r="Z1222" s="1">
        <v>1605.6738371889073</v>
      </c>
      <c r="AA1222" s="1">
        <v>21200.464840193556</v>
      </c>
      <c r="AB1222" s="1"/>
      <c r="AC1222" s="1">
        <v>5801.3668788755203</v>
      </c>
      <c r="AD1222" s="1">
        <v>3729.098794364972</v>
      </c>
      <c r="AE1222" s="1">
        <v>1484.3343496498555</v>
      </c>
      <c r="AF1222" s="1">
        <v>6646.6913278336015</v>
      </c>
      <c r="AG1222" s="1">
        <v>24686.643219966871</v>
      </c>
      <c r="AH1222" s="1">
        <v>7878.708753551603</v>
      </c>
      <c r="AI1222" s="1">
        <v>223.1651489450438</v>
      </c>
      <c r="AJ1222" s="1">
        <v>8181.3703173198728</v>
      </c>
      <c r="AK1222" s="1">
        <v>431.45262129375135</v>
      </c>
      <c r="AL1222" s="1">
        <v>111324.28125</v>
      </c>
      <c r="AM1222" s="1">
        <v>84125.484375</v>
      </c>
      <c r="AN1222" s="1">
        <v>27198.80078125</v>
      </c>
      <c r="AO1222" t="s">
        <v>14032</v>
      </c>
    </row>
    <row r="1223" spans="1:41" x14ac:dyDescent="0.25">
      <c r="A1223" s="1">
        <v>2016</v>
      </c>
      <c r="B1223" t="s">
        <v>1006</v>
      </c>
      <c r="C1223" t="s">
        <v>7007</v>
      </c>
      <c r="D1223" t="s">
        <v>7196</v>
      </c>
      <c r="E1223" t="s">
        <v>7517</v>
      </c>
      <c r="F1223" t="s">
        <v>8839</v>
      </c>
      <c r="G1223" t="s">
        <v>10980</v>
      </c>
      <c r="H1223" t="s">
        <v>12641</v>
      </c>
      <c r="I1223" s="1">
        <v>434.88593127752125</v>
      </c>
      <c r="J1223" s="1">
        <v>1608.5057273962004</v>
      </c>
      <c r="K1223" s="1">
        <v>57.221833062831742</v>
      </c>
      <c r="L1223" s="1"/>
      <c r="M1223" s="1">
        <v>898.38277908645841</v>
      </c>
      <c r="N1223" s="1">
        <v>3466.498646946347</v>
      </c>
      <c r="O1223" s="1">
        <v>472.65234109899023</v>
      </c>
      <c r="P1223" s="1">
        <v>2197.3183896127389</v>
      </c>
      <c r="Q1223" s="1">
        <v>1578.6252186102529</v>
      </c>
      <c r="R1223" s="1">
        <v>629.32031470822665</v>
      </c>
      <c r="S1223" s="1">
        <v>4.6235241114768053</v>
      </c>
      <c r="T1223" s="1">
        <v>78.51840311609098</v>
      </c>
      <c r="U1223" s="1">
        <v>286.1091653141587</v>
      </c>
      <c r="V1223" s="1">
        <v>171.66549918849523</v>
      </c>
      <c r="W1223" s="1">
        <v>114.44366612566348</v>
      </c>
      <c r="X1223" s="1">
        <v>583.66269724088374</v>
      </c>
      <c r="Y1223" s="1">
        <v>3479.08745022017</v>
      </c>
      <c r="Z1223" s="1">
        <v>0</v>
      </c>
      <c r="AA1223" s="1">
        <v>8346.890422605542</v>
      </c>
      <c r="AB1223" s="1"/>
      <c r="AC1223" s="1">
        <v>146.60233630697493</v>
      </c>
      <c r="AD1223" s="1">
        <v>1100.1137738028267</v>
      </c>
      <c r="AE1223" s="1">
        <v>852.60531263619305</v>
      </c>
      <c r="AF1223" s="1">
        <v>717.92996340332309</v>
      </c>
      <c r="AG1223" s="1">
        <v>6994.7968736005523</v>
      </c>
      <c r="AH1223" s="1">
        <v>1595.3388758765725</v>
      </c>
      <c r="AI1223" s="1">
        <v>620.28467040109615</v>
      </c>
      <c r="AJ1223" s="1">
        <v>2382.3768762725558</v>
      </c>
      <c r="AK1223" s="1">
        <v>34.333099837699045</v>
      </c>
      <c r="AL1223" s="1">
        <v>38852.7890625</v>
      </c>
      <c r="AM1223" s="1">
        <v>33293.21484375</v>
      </c>
      <c r="AN1223" s="1">
        <v>5559.57568359375</v>
      </c>
      <c r="AO1223" t="s">
        <v>14033</v>
      </c>
    </row>
    <row r="1224" spans="1:41" x14ac:dyDescent="0.25">
      <c r="A1224" s="1">
        <v>2016</v>
      </c>
      <c r="B1224" t="s">
        <v>1007</v>
      </c>
      <c r="C1224" t="s">
        <v>7007</v>
      </c>
      <c r="D1224" t="s">
        <v>7196</v>
      </c>
      <c r="E1224" t="s">
        <v>7517</v>
      </c>
      <c r="F1224" t="s">
        <v>8839</v>
      </c>
      <c r="G1224" t="s">
        <v>10980</v>
      </c>
      <c r="H1224" t="s">
        <v>12641</v>
      </c>
      <c r="I1224" s="1">
        <v>367.7946917849136</v>
      </c>
      <c r="J1224" s="1">
        <v>453.61345320139338</v>
      </c>
      <c r="K1224" s="1">
        <v>134.85805365446831</v>
      </c>
      <c r="L1224" s="1">
        <v>245.1964611899424</v>
      </c>
      <c r="M1224" s="1">
        <v>1244.3720405389577</v>
      </c>
      <c r="N1224" s="1">
        <v>75.397911815907278</v>
      </c>
      <c r="O1224" s="1">
        <v>456.98490454275509</v>
      </c>
      <c r="P1224" s="1">
        <v>2666.5115154406235</v>
      </c>
      <c r="Q1224" s="1">
        <v>1610.0825624037566</v>
      </c>
      <c r="R1224" s="1">
        <v>448.97809708075795</v>
      </c>
      <c r="S1224" s="1">
        <v>53.943221461787324</v>
      </c>
      <c r="T1224" s="1">
        <v>612.99115297485594</v>
      </c>
      <c r="U1224" s="1">
        <v>0</v>
      </c>
      <c r="V1224" s="1">
        <v>310.17352340527714</v>
      </c>
      <c r="W1224" s="1">
        <v>281.97593036843375</v>
      </c>
      <c r="X1224" s="1">
        <v>863.94258935826144</v>
      </c>
      <c r="Y1224" s="1">
        <v>3328.5419606534679</v>
      </c>
      <c r="Z1224" s="1">
        <v>11.033840753547407</v>
      </c>
      <c r="AA1224" s="1">
        <v>5848.6052519069563</v>
      </c>
      <c r="AB1224" s="1">
        <v>294.23575342793089</v>
      </c>
      <c r="AC1224" s="1">
        <v>428.61932741035048</v>
      </c>
      <c r="AD1224" s="1">
        <v>436.32250525385518</v>
      </c>
      <c r="AE1224" s="1">
        <v>942.68721862007544</v>
      </c>
      <c r="AF1224" s="1">
        <v>1929.6961495648466</v>
      </c>
      <c r="AG1224" s="1">
        <v>4800.9350438290548</v>
      </c>
      <c r="AH1224" s="1">
        <v>1884.3348042447071</v>
      </c>
      <c r="AI1224" s="1">
        <v>389.86237329200839</v>
      </c>
      <c r="AJ1224" s="1">
        <v>1857.2970667281552</v>
      </c>
      <c r="AK1224" s="1">
        <v>0</v>
      </c>
      <c r="AL1224" s="1">
        <v>31978.986328125</v>
      </c>
      <c r="AM1224" s="1">
        <v>25325.1640625</v>
      </c>
      <c r="AN1224" s="1">
        <v>6653.8232421875</v>
      </c>
      <c r="AO1224" t="s">
        <v>14034</v>
      </c>
    </row>
    <row r="1225" spans="1:41" x14ac:dyDescent="0.25">
      <c r="A1225" s="1">
        <v>2016</v>
      </c>
      <c r="B1225" t="s">
        <v>1008</v>
      </c>
      <c r="C1225" t="s">
        <v>7007</v>
      </c>
      <c r="D1225" t="s">
        <v>7196</v>
      </c>
      <c r="E1225" t="s">
        <v>7517</v>
      </c>
      <c r="F1225" t="s">
        <v>8839</v>
      </c>
      <c r="G1225" t="s">
        <v>10980</v>
      </c>
      <c r="H1225" t="s">
        <v>12641</v>
      </c>
      <c r="I1225" s="1">
        <v>448.50317231256719</v>
      </c>
      <c r="J1225" s="1">
        <v>1080.0816284837274</v>
      </c>
      <c r="K1225" s="1">
        <v>59.013575304285162</v>
      </c>
      <c r="L1225" s="1">
        <v>423.24138132555743</v>
      </c>
      <c r="M1225" s="1">
        <v>1162.5674334944176</v>
      </c>
      <c r="N1225" s="1">
        <v>1205.9107092504137</v>
      </c>
      <c r="O1225" s="1">
        <v>480.3705029768812</v>
      </c>
      <c r="P1225" s="1">
        <v>3259.7448884099895</v>
      </c>
      <c r="Q1225" s="1">
        <v>940.60179313633148</v>
      </c>
      <c r="R1225" s="1">
        <v>504.32087634621894</v>
      </c>
      <c r="S1225" s="1">
        <v>49.696515434426551</v>
      </c>
      <c r="T1225" s="1">
        <v>560.62896539070903</v>
      </c>
      <c r="U1225" s="1"/>
      <c r="V1225" s="1">
        <v>298.60869103968292</v>
      </c>
      <c r="W1225" s="1">
        <v>177.04072591285549</v>
      </c>
      <c r="X1225" s="1">
        <v>601.9384681037086</v>
      </c>
      <c r="Y1225" s="1">
        <v>3588.0253785005375</v>
      </c>
      <c r="Z1225" s="1">
        <v>0</v>
      </c>
      <c r="AA1225" s="1">
        <v>5464.6522007551403</v>
      </c>
      <c r="AB1225" s="1">
        <v>243.13593025365486</v>
      </c>
      <c r="AC1225" s="1">
        <v>151.19277992957856</v>
      </c>
      <c r="AD1225" s="1">
        <v>1639.1007494422606</v>
      </c>
      <c r="AE1225" s="1">
        <v>951.29883390507678</v>
      </c>
      <c r="AF1225" s="1">
        <v>184.86858668728786</v>
      </c>
      <c r="AG1225" s="1">
        <v>5362.8605762442003</v>
      </c>
      <c r="AH1225" s="1">
        <v>1562.1137993533687</v>
      </c>
      <c r="AI1225" s="1">
        <v>639.70715629845108</v>
      </c>
      <c r="AJ1225" s="1">
        <v>3422.7873676485392</v>
      </c>
      <c r="AK1225" s="1">
        <v>35.408145182571097</v>
      </c>
      <c r="AL1225" s="1">
        <v>34497.421875</v>
      </c>
      <c r="AM1225" s="1">
        <v>27286.69921875</v>
      </c>
      <c r="AN1225" s="1">
        <v>7210.72216796875</v>
      </c>
      <c r="AO1225" t="s">
        <v>14035</v>
      </c>
    </row>
    <row r="1226" spans="1:41" x14ac:dyDescent="0.25">
      <c r="A1226" s="1">
        <v>2016</v>
      </c>
      <c r="B1226" t="s">
        <v>1009</v>
      </c>
      <c r="C1226" t="s">
        <v>7007</v>
      </c>
      <c r="D1226" t="s">
        <v>7196</v>
      </c>
      <c r="E1226" t="s">
        <v>7517</v>
      </c>
      <c r="F1226" t="s">
        <v>8839</v>
      </c>
      <c r="G1226" t="s">
        <v>10980</v>
      </c>
      <c r="H1226" t="s">
        <v>12641</v>
      </c>
      <c r="I1226" s="1">
        <v>459.90719534712872</v>
      </c>
      <c r="J1226" s="1">
        <v>394.05071684704546</v>
      </c>
      <c r="K1226" s="1">
        <v>60.514104650937988</v>
      </c>
      <c r="L1226" s="1">
        <v>324.35560092902762</v>
      </c>
      <c r="M1226" s="1">
        <v>1397.4219616517855</v>
      </c>
      <c r="N1226" s="1">
        <v>416.33703999845335</v>
      </c>
      <c r="O1226" s="1">
        <v>470.79973418429756</v>
      </c>
      <c r="P1226" s="1">
        <v>2553.2111034323752</v>
      </c>
      <c r="Q1226" s="1">
        <v>1642.1602080369948</v>
      </c>
      <c r="R1226" s="1">
        <v>354.31691810037796</v>
      </c>
      <c r="S1226" s="1">
        <v>54.58080125828635</v>
      </c>
      <c r="T1226" s="1">
        <v>605.14104650937986</v>
      </c>
      <c r="U1226" s="1"/>
      <c r="V1226" s="1">
        <v>306.20136953374623</v>
      </c>
      <c r="W1226" s="1">
        <v>268.68262465016466</v>
      </c>
      <c r="X1226" s="1">
        <v>599.08963604428607</v>
      </c>
      <c r="Y1226" s="1">
        <v>3503.7666592893092</v>
      </c>
      <c r="Z1226" s="1">
        <v>0</v>
      </c>
      <c r="AA1226" s="1">
        <v>6154.9470887666339</v>
      </c>
      <c r="AB1226" s="1">
        <v>249.31811116186449</v>
      </c>
      <c r="AC1226" s="1">
        <v>429.52911481235782</v>
      </c>
      <c r="AD1226" s="1">
        <v>2153.7130731093162</v>
      </c>
      <c r="AE1226" s="1">
        <v>930.61494809235683</v>
      </c>
      <c r="AF1226" s="1">
        <v>1502.4983295743432</v>
      </c>
      <c r="AG1226" s="1">
        <v>4878.6471169586202</v>
      </c>
      <c r="AH1226" s="1">
        <v>2149.4609972013172</v>
      </c>
      <c r="AI1226" s="1">
        <v>384.86970557996563</v>
      </c>
      <c r="AJ1226" s="1">
        <v>1825.4241016422764</v>
      </c>
      <c r="AK1226" s="1">
        <v>0</v>
      </c>
      <c r="AL1226" s="1">
        <v>34069.55859375</v>
      </c>
      <c r="AM1226" s="1">
        <v>25675.966796875</v>
      </c>
      <c r="AN1226" s="1">
        <v>8393.591796875</v>
      </c>
      <c r="AO1226" t="s">
        <v>14036</v>
      </c>
    </row>
    <row r="1227" spans="1:41" x14ac:dyDescent="0.25">
      <c r="A1227" s="1">
        <v>2016</v>
      </c>
      <c r="B1227" t="s">
        <v>1009</v>
      </c>
      <c r="C1227" t="s">
        <v>7007</v>
      </c>
      <c r="D1227" t="s">
        <v>7196</v>
      </c>
      <c r="E1227" t="s">
        <v>7517</v>
      </c>
      <c r="F1227" t="s">
        <v>8840</v>
      </c>
      <c r="G1227" t="s">
        <v>10980</v>
      </c>
      <c r="H1227" t="s">
        <v>12641</v>
      </c>
      <c r="I1227" s="1">
        <v>435.70155348675348</v>
      </c>
      <c r="J1227" s="1">
        <v>102.2401859927469</v>
      </c>
      <c r="K1227" s="1">
        <v>48.41128372075039</v>
      </c>
      <c r="L1227" s="1">
        <v>565.20173743976079</v>
      </c>
      <c r="M1227" s="1">
        <v>0</v>
      </c>
      <c r="N1227" s="1">
        <v>179.72689081328582</v>
      </c>
      <c r="O1227" s="1">
        <v>463.53804162618496</v>
      </c>
      <c r="P1227" s="1">
        <v>467.52132205072832</v>
      </c>
      <c r="Q1227" s="1">
        <v>332.30303932104459</v>
      </c>
      <c r="R1227" s="1">
        <v>93.809836190934632</v>
      </c>
      <c r="S1227" s="1">
        <v>599.20774311672824</v>
      </c>
      <c r="T1227" s="1">
        <v>0</v>
      </c>
      <c r="U1227" s="1">
        <v>36.308462790562793</v>
      </c>
      <c r="V1227" s="1">
        <v>324.35560092902762</v>
      </c>
      <c r="W1227" s="1">
        <v>139.18244069715738</v>
      </c>
      <c r="X1227" s="1">
        <v>56.883258371881709</v>
      </c>
      <c r="Y1227" s="1">
        <v>8272.2781057832235</v>
      </c>
      <c r="Z1227" s="1">
        <v>181.54231395281397</v>
      </c>
      <c r="AA1227" s="1">
        <v>3742.3786509312977</v>
      </c>
      <c r="AB1227" s="1"/>
      <c r="AC1227" s="1">
        <v>114.49268599957466</v>
      </c>
      <c r="AD1227" s="1">
        <v>1551.1329576737796</v>
      </c>
      <c r="AE1227" s="1">
        <v>210.13885924666121</v>
      </c>
      <c r="AF1227" s="1">
        <v>1685.9067463568661</v>
      </c>
      <c r="AG1227" s="1">
        <v>5068.661405562566</v>
      </c>
      <c r="AH1227" s="1">
        <v>1785.1660872026707</v>
      </c>
      <c r="AI1227" s="1">
        <v>141.6030048831949</v>
      </c>
      <c r="AJ1227" s="1">
        <v>7009.0711689012578</v>
      </c>
      <c r="AK1227" s="1">
        <v>130.71046604602606</v>
      </c>
      <c r="AL1227" s="1">
        <v>33737.4765625</v>
      </c>
      <c r="AM1227" s="1">
        <v>28821.638671875</v>
      </c>
      <c r="AN1227" s="1">
        <v>4915.83544921875</v>
      </c>
      <c r="AO1227" t="s">
        <v>14037</v>
      </c>
    </row>
    <row r="1228" spans="1:41" x14ac:dyDescent="0.25">
      <c r="A1228" s="1">
        <v>2016</v>
      </c>
      <c r="B1228" t="s">
        <v>1010</v>
      </c>
      <c r="C1228" t="s">
        <v>7007</v>
      </c>
      <c r="D1228" t="s">
        <v>7196</v>
      </c>
      <c r="E1228" t="s">
        <v>7517</v>
      </c>
      <c r="F1228" t="s">
        <v>8840</v>
      </c>
      <c r="G1228" t="s">
        <v>10980</v>
      </c>
      <c r="H1228" t="s">
        <v>12641</v>
      </c>
      <c r="I1228" s="1">
        <v>592.14945377371089</v>
      </c>
      <c r="J1228" s="1">
        <v>117.69430137117234</v>
      </c>
      <c r="K1228" s="1">
        <v>49.039292237988477</v>
      </c>
      <c r="L1228" s="1">
        <v>435.22371861214771</v>
      </c>
      <c r="M1228" s="1">
        <v>0</v>
      </c>
      <c r="N1228" s="1">
        <v>19.125323972815504</v>
      </c>
      <c r="O1228" s="1">
        <v>328.25676241803535</v>
      </c>
      <c r="P1228" s="1">
        <v>517.36453311077844</v>
      </c>
      <c r="Q1228" s="1">
        <v>331.32171818290965</v>
      </c>
      <c r="R1228" s="1">
        <v>228.49636474871053</v>
      </c>
      <c r="S1228" s="1">
        <v>605.63525913915771</v>
      </c>
      <c r="T1228" s="1">
        <v>0</v>
      </c>
      <c r="U1228" s="1">
        <v>38.648013330635429</v>
      </c>
      <c r="V1228" s="1">
        <v>0</v>
      </c>
      <c r="W1228" s="1">
        <v>49.039292237988477</v>
      </c>
      <c r="X1228" s="1">
        <v>59.513704172316118</v>
      </c>
      <c r="Y1228" s="1">
        <v>11677.481464171005</v>
      </c>
      <c r="Z1228" s="1">
        <v>232.93663813044526</v>
      </c>
      <c r="AA1228" s="1">
        <v>3556.1143120805036</v>
      </c>
      <c r="AB1228" s="1"/>
      <c r="AC1228" s="1">
        <v>114.29830586404553</v>
      </c>
      <c r="AD1228" s="1">
        <v>445.80394591249359</v>
      </c>
      <c r="AE1228" s="1">
        <v>212.86485581743631</v>
      </c>
      <c r="AF1228" s="1">
        <v>845.92779110530125</v>
      </c>
      <c r="AG1228" s="1">
        <v>6340.1486106732382</v>
      </c>
      <c r="AH1228" s="1">
        <v>1624.4265553833684</v>
      </c>
      <c r="AI1228" s="1">
        <v>143.4399297961163</v>
      </c>
      <c r="AJ1228" s="1">
        <v>7131.4536226279552</v>
      </c>
      <c r="AK1228" s="1">
        <v>120.14626598307177</v>
      </c>
      <c r="AL1228" s="1">
        <v>35816.55078125</v>
      </c>
      <c r="AM1228" s="1">
        <v>32391.25</v>
      </c>
      <c r="AN1228" s="1">
        <v>3425.301025390625</v>
      </c>
      <c r="AO1228" t="s">
        <v>14038</v>
      </c>
    </row>
    <row r="1229" spans="1:41" x14ac:dyDescent="0.25">
      <c r="A1229" s="1">
        <v>2016</v>
      </c>
      <c r="B1229" t="s">
        <v>1011</v>
      </c>
      <c r="C1229" t="s">
        <v>7007</v>
      </c>
      <c r="D1229" t="s">
        <v>7196</v>
      </c>
      <c r="E1229" t="s">
        <v>7517</v>
      </c>
      <c r="F1229" t="s">
        <v>8840</v>
      </c>
      <c r="G1229" t="s">
        <v>10980</v>
      </c>
      <c r="H1229" t="s">
        <v>12641</v>
      </c>
      <c r="I1229" s="1">
        <v>549.32959740318472</v>
      </c>
      <c r="J1229" s="1">
        <v>486.0994718687557</v>
      </c>
      <c r="K1229" s="1"/>
      <c r="L1229" s="1"/>
      <c r="M1229" s="1">
        <v>0</v>
      </c>
      <c r="N1229" s="1">
        <v>230.0317689125836</v>
      </c>
      <c r="O1229" s="1">
        <v>517.28537088799897</v>
      </c>
      <c r="P1229" s="1">
        <v>266.08152374216763</v>
      </c>
      <c r="Q1229" s="1">
        <v>156.55321307660137</v>
      </c>
      <c r="R1229" s="1">
        <v>360.7712936552125</v>
      </c>
      <c r="S1229" s="1">
        <v>347.95452248846732</v>
      </c>
      <c r="T1229" s="1">
        <v>517.92292510761831</v>
      </c>
      <c r="U1229" s="1">
        <v>22.888733225132697</v>
      </c>
      <c r="V1229" s="1">
        <v>291.83134862044187</v>
      </c>
      <c r="W1229" s="1">
        <v>160.22113257592889</v>
      </c>
      <c r="X1229" s="1">
        <v>77.821692965451177</v>
      </c>
      <c r="Y1229" s="1">
        <v>3078.534618780348</v>
      </c>
      <c r="Z1229" s="1">
        <v>0</v>
      </c>
      <c r="AA1229" s="1">
        <v>9276.8207426961999</v>
      </c>
      <c r="AB1229" s="1"/>
      <c r="AC1229" s="1">
        <v>108.149264488752</v>
      </c>
      <c r="AD1229" s="1">
        <v>1412.7956139547032</v>
      </c>
      <c r="AE1229" s="1">
        <v>193.40979575237131</v>
      </c>
      <c r="AF1229" s="1">
        <v>1827.0480420163885</v>
      </c>
      <c r="AG1229" s="1">
        <v>6456.9116428099342</v>
      </c>
      <c r="AH1229" s="1">
        <v>1585.7364391275819</v>
      </c>
      <c r="AI1229" s="1"/>
      <c r="AJ1229" s="1">
        <v>4188.990886214714</v>
      </c>
      <c r="AK1229" s="1">
        <v>133.89908936702628</v>
      </c>
      <c r="AL1229" s="1">
        <v>32247.087890625</v>
      </c>
      <c r="AM1229" s="1">
        <v>27493.453125</v>
      </c>
      <c r="AN1229" s="1">
        <v>4753.63671875</v>
      </c>
      <c r="AO1229" t="s">
        <v>14039</v>
      </c>
    </row>
    <row r="1230" spans="1:41" x14ac:dyDescent="0.25">
      <c r="A1230" s="1">
        <v>2016</v>
      </c>
      <c r="B1230" t="s">
        <v>1012</v>
      </c>
      <c r="C1230" t="s">
        <v>7007</v>
      </c>
      <c r="D1230" t="s">
        <v>7196</v>
      </c>
      <c r="E1230" t="s">
        <v>7517</v>
      </c>
      <c r="F1230" t="s">
        <v>8840</v>
      </c>
      <c r="G1230" t="s">
        <v>10980</v>
      </c>
      <c r="H1230" t="s">
        <v>12641</v>
      </c>
      <c r="I1230" s="1">
        <v>725.86697624270744</v>
      </c>
      <c r="J1230" s="1">
        <v>249.02686340375487</v>
      </c>
      <c r="K1230" s="1"/>
      <c r="L1230" s="1">
        <v>236.78639441727131</v>
      </c>
      <c r="M1230" s="1">
        <v>0</v>
      </c>
      <c r="N1230" s="1">
        <v>186.21654609076273</v>
      </c>
      <c r="O1230" s="1">
        <v>525.81095596118075</v>
      </c>
      <c r="P1230" s="1">
        <v>513.18072138823925</v>
      </c>
      <c r="Q1230" s="1">
        <v>667.44406177866972</v>
      </c>
      <c r="R1230" s="1">
        <v>289.11269940667847</v>
      </c>
      <c r="S1230" s="1">
        <v>786.18593523190521</v>
      </c>
      <c r="T1230" s="1">
        <v>566.53032292113755</v>
      </c>
      <c r="U1230" s="1">
        <v>35.408145182571097</v>
      </c>
      <c r="V1230" s="1">
        <v>339.9181937526825</v>
      </c>
      <c r="W1230" s="1">
        <v>106.22443554771328</v>
      </c>
      <c r="X1230" s="1">
        <v>80.258462413827814</v>
      </c>
      <c r="Y1230" s="1">
        <v>3174.9303513705418</v>
      </c>
      <c r="Z1230" s="1">
        <v>0</v>
      </c>
      <c r="AA1230" s="1">
        <v>3584.9695515694261</v>
      </c>
      <c r="AB1230" s="1">
        <v>21.244887109542656</v>
      </c>
      <c r="AC1230" s="1">
        <v>111.53565732509895</v>
      </c>
      <c r="AD1230" s="1">
        <v>1349.7891086928933</v>
      </c>
      <c r="AE1230" s="1">
        <v>214.80941410759797</v>
      </c>
      <c r="AF1230" s="1">
        <v>2175.287036687087</v>
      </c>
      <c r="AG1230" s="1">
        <v>5685.9369789560733</v>
      </c>
      <c r="AH1230" s="1">
        <v>1552.7113462571419</v>
      </c>
      <c r="AI1230" s="1"/>
      <c r="AJ1230" s="1">
        <v>5004.3511858033817</v>
      </c>
      <c r="AK1230" s="1">
        <v>138.09176621202727</v>
      </c>
      <c r="AL1230" s="1">
        <v>28321.62890625</v>
      </c>
      <c r="AM1230" s="1">
        <v>23194.78125</v>
      </c>
      <c r="AN1230" s="1">
        <v>5126.84716796875</v>
      </c>
      <c r="AO1230" t="s">
        <v>14040</v>
      </c>
    </row>
    <row r="1231" spans="1:41" x14ac:dyDescent="0.25">
      <c r="A1231" s="1">
        <v>2016</v>
      </c>
      <c r="B1231" t="s">
        <v>1013</v>
      </c>
      <c r="C1231" t="s">
        <v>7007</v>
      </c>
      <c r="D1231" t="s">
        <v>7196</v>
      </c>
      <c r="E1231" t="s">
        <v>7517</v>
      </c>
      <c r="F1231" t="s">
        <v>8841</v>
      </c>
      <c r="G1231" t="s">
        <v>10980</v>
      </c>
      <c r="H1231" t="s">
        <v>12641</v>
      </c>
      <c r="I1231" s="1">
        <v>61.299115297485599</v>
      </c>
      <c r="J1231" s="1">
        <v>1727.409069083144</v>
      </c>
      <c r="K1231" s="1">
        <v>143.4399297961163</v>
      </c>
      <c r="L1231" s="1">
        <v>429.09380708239917</v>
      </c>
      <c r="M1231" s="1">
        <v>539.43221461787323</v>
      </c>
      <c r="N1231" s="1">
        <v>0</v>
      </c>
      <c r="O1231" s="1">
        <v>64.364071062359869</v>
      </c>
      <c r="P1231" s="1">
        <v>416.83398402290203</v>
      </c>
      <c r="Q1231" s="1">
        <v>0</v>
      </c>
      <c r="R1231" s="1">
        <v>568.89948642201341</v>
      </c>
      <c r="S1231" s="1">
        <v>49.039292237988477</v>
      </c>
      <c r="T1231" s="1">
        <v>122.5982305949712</v>
      </c>
      <c r="U1231" s="1">
        <v>128.82671110211811</v>
      </c>
      <c r="V1231" s="1">
        <v>0</v>
      </c>
      <c r="W1231" s="1">
        <v>0</v>
      </c>
      <c r="X1231" s="1">
        <v>0</v>
      </c>
      <c r="Y1231" s="1">
        <v>9039.1675417672268</v>
      </c>
      <c r="Z1231" s="1">
        <v>0</v>
      </c>
      <c r="AA1231" s="1">
        <v>686.02590632472482</v>
      </c>
      <c r="AB1231" s="1"/>
      <c r="AC1231" s="1">
        <v>613.42434156284025</v>
      </c>
      <c r="AD1231" s="1">
        <v>205.84242916895664</v>
      </c>
      <c r="AE1231" s="1"/>
      <c r="AF1231" s="1"/>
      <c r="AG1231" s="1">
        <v>881.86111470818605</v>
      </c>
      <c r="AH1231" s="1">
        <v>908.45288870873651</v>
      </c>
      <c r="AI1231" s="1">
        <v>0</v>
      </c>
      <c r="AJ1231" s="1">
        <v>2861.8665166008027</v>
      </c>
      <c r="AK1231" s="1">
        <v>140.98796518421688</v>
      </c>
      <c r="AL1231" s="1">
        <v>19588.8671875</v>
      </c>
      <c r="AM1231" s="1">
        <v>17414.708984375</v>
      </c>
      <c r="AN1231" s="1">
        <v>2174.156982421875</v>
      </c>
      <c r="AO1231" t="s">
        <v>14041</v>
      </c>
    </row>
    <row r="1232" spans="1:41" x14ac:dyDescent="0.25">
      <c r="A1232" s="1">
        <v>2016</v>
      </c>
      <c r="B1232" t="s">
        <v>1014</v>
      </c>
      <c r="C1232" t="s">
        <v>7007</v>
      </c>
      <c r="D1232" t="s">
        <v>7196</v>
      </c>
      <c r="E1232" t="s">
        <v>7517</v>
      </c>
      <c r="F1232" t="s">
        <v>8841</v>
      </c>
      <c r="G1232" t="s">
        <v>10980</v>
      </c>
      <c r="H1232" t="s">
        <v>12641</v>
      </c>
      <c r="I1232" s="1">
        <v>526.44086417805204</v>
      </c>
      <c r="J1232" s="1">
        <v>4491.3416771016637</v>
      </c>
      <c r="K1232" s="1">
        <v>102.99929951309714</v>
      </c>
      <c r="L1232" s="1"/>
      <c r="M1232" s="1">
        <v>456.34411867608316</v>
      </c>
      <c r="N1232" s="1">
        <v>0</v>
      </c>
      <c r="O1232" s="1">
        <v>101.85486285184051</v>
      </c>
      <c r="P1232" s="1">
        <v>406.2750147461054</v>
      </c>
      <c r="Q1232" s="1">
        <v>527.24003574297433</v>
      </c>
      <c r="R1232" s="1">
        <v>1869.6486774502291</v>
      </c>
      <c r="S1232" s="1">
        <v>0</v>
      </c>
      <c r="T1232" s="1">
        <v>136.06737339854294</v>
      </c>
      <c r="U1232" s="1">
        <v>124.7435960769732</v>
      </c>
      <c r="V1232" s="1">
        <v>135.04352602828291</v>
      </c>
      <c r="W1232" s="1">
        <v>0</v>
      </c>
      <c r="X1232" s="1">
        <v>234.60951555761017</v>
      </c>
      <c r="Y1232" s="1">
        <v>6334.4569200554743</v>
      </c>
      <c r="Z1232" s="1">
        <v>0</v>
      </c>
      <c r="AA1232" s="1">
        <v>3229.4068482704715</v>
      </c>
      <c r="AB1232" s="1"/>
      <c r="AC1232" s="1">
        <v>1704.0118278697198</v>
      </c>
      <c r="AD1232" s="1">
        <v>61.227361377229968</v>
      </c>
      <c r="AE1232" s="1"/>
      <c r="AF1232" s="1">
        <v>590.8344782268631</v>
      </c>
      <c r="AG1232" s="1">
        <v>6674.3546084486943</v>
      </c>
      <c r="AH1232" s="1">
        <v>1394.8550781920433</v>
      </c>
      <c r="AI1232" s="1">
        <v>572.2183306283174</v>
      </c>
      <c r="AJ1232" s="1">
        <v>288.95309041738159</v>
      </c>
      <c r="AK1232" s="1">
        <v>120.16584943194667</v>
      </c>
      <c r="AL1232" s="1">
        <v>30083.09375</v>
      </c>
      <c r="AM1232" s="1">
        <v>26902.751953125</v>
      </c>
      <c r="AN1232" s="1">
        <v>3180.341796875</v>
      </c>
      <c r="AO1232" t="s">
        <v>14042</v>
      </c>
    </row>
    <row r="1233" spans="1:41" x14ac:dyDescent="0.25">
      <c r="A1233" s="1">
        <v>2016</v>
      </c>
      <c r="B1233" t="s">
        <v>1015</v>
      </c>
      <c r="C1233" t="s">
        <v>7007</v>
      </c>
      <c r="D1233" t="s">
        <v>7196</v>
      </c>
      <c r="E1233" t="s">
        <v>7517</v>
      </c>
      <c r="F1233" t="s">
        <v>8841</v>
      </c>
      <c r="G1233" t="s">
        <v>10980</v>
      </c>
      <c r="H1233" t="s">
        <v>12641</v>
      </c>
      <c r="I1233" s="1">
        <v>605.14104650937986</v>
      </c>
      <c r="J1233" s="1">
        <v>4428.2780558108507</v>
      </c>
      <c r="K1233" s="1">
        <v>108.92538837168837</v>
      </c>
      <c r="L1233" s="1"/>
      <c r="M1233" s="1">
        <v>428.13729040538624</v>
      </c>
      <c r="N1233" s="1">
        <v>0</v>
      </c>
      <c r="O1233" s="1">
        <v>101.66369581357581</v>
      </c>
      <c r="P1233" s="1">
        <v>385.81856674089232</v>
      </c>
      <c r="Q1233" s="1">
        <v>0</v>
      </c>
      <c r="R1233" s="1">
        <v>506.56906965347059</v>
      </c>
      <c r="S1233" s="1">
        <v>48.41128372075039</v>
      </c>
      <c r="T1233" s="1">
        <v>121.02820930187598</v>
      </c>
      <c r="U1233" s="1">
        <v>121.02820930187598</v>
      </c>
      <c r="V1233" s="1">
        <v>0</v>
      </c>
      <c r="W1233" s="1">
        <v>0</v>
      </c>
      <c r="X1233" s="1"/>
      <c r="Y1233" s="1">
        <v>6299.5182941626445</v>
      </c>
      <c r="Z1233" s="1"/>
      <c r="AA1233" s="1">
        <v>721.95899245809278</v>
      </c>
      <c r="AB1233" s="1"/>
      <c r="AC1233" s="1">
        <v>614.70227504422803</v>
      </c>
      <c r="AD1233" s="1">
        <v>277.93056258811924</v>
      </c>
      <c r="AE1233" s="1"/>
      <c r="AF1233" s="1">
        <v>0</v>
      </c>
      <c r="AG1233" s="1">
        <v>7003.9024722995628</v>
      </c>
      <c r="AH1233" s="1">
        <v>1057.1814082518865</v>
      </c>
      <c r="AI1233" s="1">
        <v>0</v>
      </c>
      <c r="AJ1233" s="1">
        <v>2812.7541946152019</v>
      </c>
      <c r="AK1233" s="1">
        <v>0</v>
      </c>
      <c r="AL1233" s="1">
        <v>25642.94921875</v>
      </c>
      <c r="AM1233" s="1">
        <v>23499.669921875</v>
      </c>
      <c r="AN1233" s="1">
        <v>2143.27783203125</v>
      </c>
      <c r="AO1233" t="s">
        <v>14043</v>
      </c>
    </row>
    <row r="1234" spans="1:41" x14ac:dyDescent="0.25">
      <c r="A1234" s="1">
        <v>2016</v>
      </c>
      <c r="B1234" t="s">
        <v>1016</v>
      </c>
      <c r="C1234" t="s">
        <v>7007</v>
      </c>
      <c r="D1234" t="s">
        <v>7196</v>
      </c>
      <c r="E1234" t="s">
        <v>7517</v>
      </c>
      <c r="F1234" t="s">
        <v>8841</v>
      </c>
      <c r="G1234" t="s">
        <v>10980</v>
      </c>
      <c r="H1234" t="s">
        <v>12641</v>
      </c>
      <c r="I1234" s="1">
        <v>542.92489279942345</v>
      </c>
      <c r="J1234" s="1">
        <v>9200.2395552276739</v>
      </c>
      <c r="K1234" s="1">
        <v>106.22443554771328</v>
      </c>
      <c r="L1234" s="1"/>
      <c r="M1234" s="1">
        <v>706.68756426881475</v>
      </c>
      <c r="N1234" s="1">
        <v>0</v>
      </c>
      <c r="O1234" s="1">
        <v>103.86389253554188</v>
      </c>
      <c r="P1234" s="1">
        <v>445.10572773469733</v>
      </c>
      <c r="Q1234" s="1">
        <v>745.20634367736454</v>
      </c>
      <c r="R1234" s="1">
        <v>1498.2876564351959</v>
      </c>
      <c r="S1234" s="1">
        <v>0</v>
      </c>
      <c r="T1234" s="1">
        <v>0</v>
      </c>
      <c r="U1234" s="1">
        <v>118.02715060857032</v>
      </c>
      <c r="V1234" s="1">
        <v>141.63258073028439</v>
      </c>
      <c r="W1234" s="1">
        <v>0</v>
      </c>
      <c r="X1234" s="1">
        <v>423.15802199088284</v>
      </c>
      <c r="Y1234" s="1">
        <v>6532.8027861843675</v>
      </c>
      <c r="Z1234" s="1">
        <v>0</v>
      </c>
      <c r="AA1234" s="1">
        <v>632.00165760480013</v>
      </c>
      <c r="AB1234" s="1"/>
      <c r="AC1234" s="1">
        <v>1757.3682096650732</v>
      </c>
      <c r="AD1234" s="1">
        <v>241.85400958440871</v>
      </c>
      <c r="AE1234" s="1"/>
      <c r="AF1234" s="1">
        <v>0</v>
      </c>
      <c r="AG1234" s="1">
        <v>9366.5676329345988</v>
      </c>
      <c r="AH1234" s="1">
        <v>1365.805346243246</v>
      </c>
      <c r="AI1234" s="1">
        <v>590.13575304285155</v>
      </c>
      <c r="AJ1234" s="1">
        <v>1674.21513138257</v>
      </c>
      <c r="AK1234" s="1">
        <v>123.92850813899884</v>
      </c>
      <c r="AL1234" s="1">
        <v>36316.04296875</v>
      </c>
      <c r="AM1234" s="1">
        <v>32654.380859375</v>
      </c>
      <c r="AN1234" s="1">
        <v>3661.657470703125</v>
      </c>
      <c r="AO1234" t="s">
        <v>14044</v>
      </c>
    </row>
    <row r="1235" spans="1:41" x14ac:dyDescent="0.25">
      <c r="A1235" s="1">
        <v>2016</v>
      </c>
      <c r="B1235" t="s">
        <v>1017</v>
      </c>
      <c r="C1235" t="s">
        <v>7007</v>
      </c>
      <c r="D1235" t="s">
        <v>7196</v>
      </c>
      <c r="E1235" t="s">
        <v>7517</v>
      </c>
      <c r="F1235" t="s">
        <v>8842</v>
      </c>
      <c r="G1235" t="s">
        <v>10980</v>
      </c>
      <c r="H1235" t="s">
        <v>12641</v>
      </c>
      <c r="I1235" s="1">
        <v>0</v>
      </c>
      <c r="J1235" s="1">
        <v>534.73802997216262</v>
      </c>
      <c r="K1235" s="1">
        <v>108.72148281938031</v>
      </c>
      <c r="L1235" s="1"/>
      <c r="M1235" s="1">
        <v>0</v>
      </c>
      <c r="N1235" s="1">
        <v>898.38277908645841</v>
      </c>
      <c r="O1235" s="1">
        <v>2413.6169185902431</v>
      </c>
      <c r="P1235" s="1">
        <v>57.221833062831742</v>
      </c>
      <c r="Q1235" s="1">
        <v>0</v>
      </c>
      <c r="R1235" s="1"/>
      <c r="S1235" s="1">
        <v>343.33099837699046</v>
      </c>
      <c r="T1235" s="1">
        <v>1926.4660413164243</v>
      </c>
      <c r="U1235" s="1"/>
      <c r="V1235" s="1">
        <v>400.55283143982223</v>
      </c>
      <c r="W1235" s="1">
        <v>183.10986580106157</v>
      </c>
      <c r="X1235" s="1">
        <v>0</v>
      </c>
      <c r="Y1235" s="1">
        <v>480.66339772778667</v>
      </c>
      <c r="Z1235" s="1">
        <v>737.90275939996559</v>
      </c>
      <c r="AA1235" s="1">
        <v>5369.0547856491667</v>
      </c>
      <c r="AB1235" s="1"/>
      <c r="AC1235" s="1">
        <v>570.18695555458692</v>
      </c>
      <c r="AD1235" s="1">
        <v>2636.2956819542524</v>
      </c>
      <c r="AE1235" s="1">
        <v>1979.8754239739783</v>
      </c>
      <c r="AF1235" s="1">
        <v>331.79107838593598</v>
      </c>
      <c r="AG1235" s="1">
        <v>1693.7662586598196</v>
      </c>
      <c r="AH1235" s="1">
        <v>79.921842606764415</v>
      </c>
      <c r="AI1235" s="1"/>
      <c r="AJ1235" s="1">
        <v>417.45666787625998</v>
      </c>
      <c r="AK1235" s="1">
        <v>535.59635746810511</v>
      </c>
      <c r="AL1235" s="1">
        <v>21698.650390625</v>
      </c>
      <c r="AM1235" s="1">
        <v>13471.5927734375</v>
      </c>
      <c r="AN1235" s="1">
        <v>8227.0595703125</v>
      </c>
      <c r="AO1235" t="s">
        <v>14045</v>
      </c>
    </row>
    <row r="1236" spans="1:41" x14ac:dyDescent="0.25">
      <c r="A1236" s="1">
        <v>2016</v>
      </c>
      <c r="B1236" t="s">
        <v>1018</v>
      </c>
      <c r="C1236" t="s">
        <v>7007</v>
      </c>
      <c r="D1236" t="s">
        <v>7196</v>
      </c>
      <c r="E1236" t="s">
        <v>7517</v>
      </c>
      <c r="F1236" t="s">
        <v>8842</v>
      </c>
      <c r="G1236" t="s">
        <v>10980</v>
      </c>
      <c r="H1236" t="s">
        <v>12641</v>
      </c>
      <c r="I1236" s="1">
        <v>0</v>
      </c>
      <c r="J1236" s="1">
        <v>2343.0042623337831</v>
      </c>
      <c r="K1236" s="1">
        <v>114.97679883678218</v>
      </c>
      <c r="L1236" s="1">
        <v>181.54231395281397</v>
      </c>
      <c r="M1236" s="1">
        <v>0</v>
      </c>
      <c r="N1236" s="1">
        <v>0</v>
      </c>
      <c r="O1236" s="1">
        <v>2399.9893904562005</v>
      </c>
      <c r="P1236" s="1">
        <v>56.738024520719463</v>
      </c>
      <c r="Q1236" s="1">
        <v>0</v>
      </c>
      <c r="R1236" s="1">
        <v>225.3294777106403</v>
      </c>
      <c r="S1236" s="1">
        <v>738.27207674144347</v>
      </c>
      <c r="T1236" s="1">
        <v>2662.6206046412713</v>
      </c>
      <c r="U1236" s="1">
        <v>0</v>
      </c>
      <c r="V1236" s="1">
        <v>0</v>
      </c>
      <c r="W1236" s="1">
        <v>60.514104650937988</v>
      </c>
      <c r="X1236" s="1">
        <v>22.995359767356437</v>
      </c>
      <c r="Y1236" s="1">
        <v>484.1128372075039</v>
      </c>
      <c r="Z1236" s="1">
        <v>1996.9654534809536</v>
      </c>
      <c r="AA1236" s="1">
        <v>6376.5925139269721</v>
      </c>
      <c r="AB1236" s="1"/>
      <c r="AC1236" s="1">
        <v>591.46485885826792</v>
      </c>
      <c r="AD1236" s="1">
        <v>1694.5050913126522</v>
      </c>
      <c r="AE1236" s="1">
        <v>1008.9250406390427</v>
      </c>
      <c r="AF1236" s="1">
        <v>1191.6366062141342</v>
      </c>
      <c r="AG1236" s="1">
        <v>6010.2608739311609</v>
      </c>
      <c r="AH1236" s="1">
        <v>0</v>
      </c>
      <c r="AI1236" s="1">
        <v>0</v>
      </c>
      <c r="AJ1236" s="1">
        <v>696.72675635201369</v>
      </c>
      <c r="AK1236" s="1">
        <v>231.16387976658311</v>
      </c>
      <c r="AL1236" s="1">
        <v>29088.337890625</v>
      </c>
      <c r="AM1236" s="1">
        <v>21163.298828125</v>
      </c>
      <c r="AN1236" s="1">
        <v>7925.037109375</v>
      </c>
      <c r="AO1236" t="s">
        <v>14046</v>
      </c>
    </row>
    <row r="1237" spans="1:41" x14ac:dyDescent="0.25">
      <c r="A1237" s="1">
        <v>2016</v>
      </c>
      <c r="B1237" t="s">
        <v>1019</v>
      </c>
      <c r="C1237" t="s">
        <v>7007</v>
      </c>
      <c r="D1237" t="s">
        <v>7196</v>
      </c>
      <c r="E1237" t="s">
        <v>7517</v>
      </c>
      <c r="F1237" t="s">
        <v>8842</v>
      </c>
      <c r="G1237" t="s">
        <v>10980</v>
      </c>
      <c r="H1237" t="s">
        <v>12641</v>
      </c>
      <c r="I1237" s="1"/>
      <c r="J1237" s="1">
        <v>2206.7681507094812</v>
      </c>
      <c r="K1237" s="1">
        <v>98.078584475976953</v>
      </c>
      <c r="L1237" s="1">
        <v>183.8973458924568</v>
      </c>
      <c r="M1237" s="1">
        <v>0</v>
      </c>
      <c r="N1237" s="1">
        <v>0</v>
      </c>
      <c r="O1237" s="1">
        <v>1982.4133887206842</v>
      </c>
      <c r="P1237" s="1">
        <v>61.299115297485599</v>
      </c>
      <c r="Q1237" s="1">
        <v>0</v>
      </c>
      <c r="R1237" s="1">
        <v>272.27968270184795</v>
      </c>
      <c r="S1237" s="1">
        <v>931.74655252178104</v>
      </c>
      <c r="T1237" s="1">
        <v>5271.7239155837615</v>
      </c>
      <c r="U1237" s="1">
        <v>0</v>
      </c>
      <c r="V1237" s="1">
        <v>0</v>
      </c>
      <c r="W1237" s="1">
        <v>61.299115297485599</v>
      </c>
      <c r="X1237" s="1">
        <v>0</v>
      </c>
      <c r="Y1237" s="1">
        <v>3257.4349869083844</v>
      </c>
      <c r="Z1237" s="1">
        <v>0</v>
      </c>
      <c r="AA1237" s="1">
        <v>6059.2190198172957</v>
      </c>
      <c r="AB1237" s="1">
        <v>0</v>
      </c>
      <c r="AC1237" s="1">
        <v>590.25668421120122</v>
      </c>
      <c r="AD1237" s="1">
        <v>4711.1128707294038</v>
      </c>
      <c r="AE1237" s="1">
        <v>458.06131700737882</v>
      </c>
      <c r="AF1237" s="1">
        <v>1939.5040080124443</v>
      </c>
      <c r="AG1237" s="1">
        <v>7685.3800854822048</v>
      </c>
      <c r="AH1237" s="1">
        <v>0</v>
      </c>
      <c r="AI1237" s="1">
        <v>0</v>
      </c>
      <c r="AJ1237" s="1">
        <v>708.89201020158612</v>
      </c>
      <c r="AK1237" s="1">
        <v>134.85805365446831</v>
      </c>
      <c r="AL1237" s="1">
        <v>36614.22265625</v>
      </c>
      <c r="AM1237" s="1">
        <v>23422.994140625</v>
      </c>
      <c r="AN1237" s="1">
        <v>13191.2333984375</v>
      </c>
      <c r="AO1237" t="s">
        <v>14047</v>
      </c>
    </row>
    <row r="1238" spans="1:41" x14ac:dyDescent="0.25">
      <c r="A1238" s="1">
        <v>2016</v>
      </c>
      <c r="B1238" t="s">
        <v>1020</v>
      </c>
      <c r="C1238" t="s">
        <v>7007</v>
      </c>
      <c r="D1238" t="s">
        <v>7196</v>
      </c>
      <c r="E1238" t="s">
        <v>7517</v>
      </c>
      <c r="F1238" t="s">
        <v>8842</v>
      </c>
      <c r="G1238" t="s">
        <v>10980</v>
      </c>
      <c r="H1238" t="s">
        <v>12641</v>
      </c>
      <c r="I1238" s="1">
        <v>0</v>
      </c>
      <c r="J1238" s="1">
        <v>2777.4592295455896</v>
      </c>
      <c r="K1238" s="1">
        <v>112.1257930781418</v>
      </c>
      <c r="L1238" s="1">
        <v>403.79515569708587</v>
      </c>
      <c r="M1238" s="1">
        <v>0</v>
      </c>
      <c r="N1238" s="1">
        <v>1236.2274700263226</v>
      </c>
      <c r="O1238" s="1">
        <v>2451.4969825665735</v>
      </c>
      <c r="P1238" s="1">
        <v>65.45672466686726</v>
      </c>
      <c r="Q1238" s="1">
        <v>0</v>
      </c>
      <c r="R1238" s="1"/>
      <c r="S1238" s="1">
        <v>472.10860243428129</v>
      </c>
      <c r="T1238" s="1">
        <v>1740.9004714764121</v>
      </c>
      <c r="U1238" s="1">
        <v>0</v>
      </c>
      <c r="V1238" s="1">
        <v>295.06787652142577</v>
      </c>
      <c r="W1238" s="1">
        <v>70.816290365142194</v>
      </c>
      <c r="X1238" s="1">
        <v>354.08145182571099</v>
      </c>
      <c r="Y1238" s="1">
        <v>495.71403255599535</v>
      </c>
      <c r="Z1238" s="1">
        <v>1773.0982781624302</v>
      </c>
      <c r="AA1238" s="1">
        <v>3550.8088364019281</v>
      </c>
      <c r="AB1238" s="1"/>
      <c r="AC1238" s="1">
        <v>588.0407711195495</v>
      </c>
      <c r="AD1238" s="1">
        <v>3462.8087036231118</v>
      </c>
      <c r="AE1238" s="1">
        <v>2209.3856403870104</v>
      </c>
      <c r="AF1238" s="1">
        <v>0</v>
      </c>
      <c r="AG1238" s="1">
        <v>2764.0577574886415</v>
      </c>
      <c r="AH1238" s="1">
        <v>78.25736280461193</v>
      </c>
      <c r="AI1238" s="1"/>
      <c r="AJ1238" s="1">
        <v>590.13575304285155</v>
      </c>
      <c r="AK1238" s="1">
        <v>552.36706484810907</v>
      </c>
      <c r="AL1238" s="1">
        <v>26044.2109375</v>
      </c>
      <c r="AM1238" s="1">
        <v>16749.248046875</v>
      </c>
      <c r="AN1238" s="1">
        <v>9294.9638671875</v>
      </c>
      <c r="AO1238" t="s">
        <v>14048</v>
      </c>
    </row>
    <row r="1239" spans="1:41" x14ac:dyDescent="0.25">
      <c r="A1239" s="1">
        <v>2016</v>
      </c>
      <c r="B1239" t="s">
        <v>1021</v>
      </c>
      <c r="C1239" t="s">
        <v>7007</v>
      </c>
      <c r="D1239" t="s">
        <v>7196</v>
      </c>
      <c r="E1239" t="s">
        <v>7517</v>
      </c>
      <c r="F1239" t="s">
        <v>8843</v>
      </c>
      <c r="G1239" t="s">
        <v>10980</v>
      </c>
      <c r="H1239" t="s">
        <v>12641</v>
      </c>
      <c r="I1239" s="1">
        <v>332.82757558015891</v>
      </c>
      <c r="J1239" s="1">
        <v>8626.5156931380188</v>
      </c>
      <c r="K1239" s="1">
        <v>84.719746511313176</v>
      </c>
      <c r="L1239" s="1"/>
      <c r="M1239" s="1">
        <v>0</v>
      </c>
      <c r="N1239" s="1">
        <v>0</v>
      </c>
      <c r="O1239" s="1">
        <v>2044.1664551086851</v>
      </c>
      <c r="P1239" s="1">
        <v>1219.8675271954683</v>
      </c>
      <c r="Q1239" s="1">
        <v>178.99939629858272</v>
      </c>
      <c r="R1239" s="1">
        <v>2766.8289399773521</v>
      </c>
      <c r="S1239" s="1">
        <v>411.4959116263783</v>
      </c>
      <c r="T1239" s="1">
        <v>0</v>
      </c>
      <c r="U1239" s="1">
        <v>0</v>
      </c>
      <c r="V1239" s="1">
        <v>242.05641860375195</v>
      </c>
      <c r="W1239" s="1">
        <v>0</v>
      </c>
      <c r="X1239" s="1">
        <v>2206.344255573199</v>
      </c>
      <c r="Y1239" s="1">
        <v>6281.3640627673631</v>
      </c>
      <c r="Z1239" s="1">
        <v>3291.9672930110264</v>
      </c>
      <c r="AA1239" s="1">
        <v>4344.4660869415984</v>
      </c>
      <c r="AB1239" s="1"/>
      <c r="AC1239" s="1">
        <v>0</v>
      </c>
      <c r="AD1239" s="1">
        <v>1012.8219044289634</v>
      </c>
      <c r="AE1239" s="1">
        <v>368.68581343211872</v>
      </c>
      <c r="AF1239" s="1">
        <v>3699.2545079864858</v>
      </c>
      <c r="AG1239" s="1">
        <v>25097.619762930022</v>
      </c>
      <c r="AH1239" s="1">
        <v>1316.1817761579011</v>
      </c>
      <c r="AI1239" s="1">
        <v>0</v>
      </c>
      <c r="AJ1239" s="1">
        <v>3065.5977279488598</v>
      </c>
      <c r="AK1239" s="1">
        <v>453.85578488203492</v>
      </c>
      <c r="AL1239" s="1">
        <v>67045.6484375</v>
      </c>
      <c r="AM1239" s="1">
        <v>59516.05078125</v>
      </c>
      <c r="AN1239" s="1">
        <v>7529.5859375</v>
      </c>
      <c r="AO1239" t="s">
        <v>14049</v>
      </c>
    </row>
    <row r="1240" spans="1:41" x14ac:dyDescent="0.25">
      <c r="A1240" s="1">
        <v>2016</v>
      </c>
      <c r="B1240" t="s">
        <v>1022</v>
      </c>
      <c r="C1240" t="s">
        <v>7007</v>
      </c>
      <c r="D1240" t="s">
        <v>7196</v>
      </c>
      <c r="E1240" t="s">
        <v>7517</v>
      </c>
      <c r="F1240" t="s">
        <v>8843</v>
      </c>
      <c r="G1240" t="s">
        <v>10980</v>
      </c>
      <c r="H1240" t="s">
        <v>12641</v>
      </c>
      <c r="I1240" s="1">
        <v>61.299115297485599</v>
      </c>
      <c r="J1240" s="1">
        <v>9930.456678192666</v>
      </c>
      <c r="K1240" s="1">
        <v>85.81876141647983</v>
      </c>
      <c r="L1240" s="1"/>
      <c r="M1240" s="1">
        <v>0</v>
      </c>
      <c r="N1240" s="1">
        <v>0</v>
      </c>
      <c r="O1240" s="1">
        <v>2610.0918097208178</v>
      </c>
      <c r="P1240" s="1">
        <v>1017.5653139382609</v>
      </c>
      <c r="Q1240" s="1">
        <v>4.2296389555265064</v>
      </c>
      <c r="R1240" s="1">
        <v>3265.9673926411165</v>
      </c>
      <c r="S1240" s="1">
        <v>416.83398402290203</v>
      </c>
      <c r="T1240" s="1">
        <v>0</v>
      </c>
      <c r="U1240" s="1">
        <v>0</v>
      </c>
      <c r="V1240" s="1">
        <v>245.1964611899424</v>
      </c>
      <c r="W1240" s="1">
        <v>0</v>
      </c>
      <c r="X1240" s="1">
        <v>1982.0120439845723</v>
      </c>
      <c r="Y1240" s="1"/>
      <c r="Z1240" s="1">
        <v>1434.399297961163</v>
      </c>
      <c r="AA1240" s="1">
        <v>4128.23486642026</v>
      </c>
      <c r="AB1240" s="1">
        <v>0</v>
      </c>
      <c r="AC1240" s="1">
        <v>0</v>
      </c>
      <c r="AD1240" s="1">
        <v>2650.2480914612943</v>
      </c>
      <c r="AE1240" s="1">
        <v>2769.4511197596912</v>
      </c>
      <c r="AF1240" s="1">
        <v>3252.5310576845859</v>
      </c>
      <c r="AG1240" s="1">
        <v>18204.165600671869</v>
      </c>
      <c r="AH1240" s="1">
        <v>986.91575628951807</v>
      </c>
      <c r="AI1240" s="1">
        <v>0</v>
      </c>
      <c r="AJ1240" s="1">
        <v>3119.1248448869787</v>
      </c>
      <c r="AK1240" s="1">
        <v>442.57961244784599</v>
      </c>
      <c r="AL1240" s="1">
        <v>56607.11328125</v>
      </c>
      <c r="AM1240" s="1">
        <v>47432.62109375</v>
      </c>
      <c r="AN1240" s="1">
        <v>9174.5009765625</v>
      </c>
      <c r="AO1240" t="s">
        <v>14050</v>
      </c>
    </row>
    <row r="1241" spans="1:41" x14ac:dyDescent="0.25">
      <c r="A1241" s="1">
        <v>2016</v>
      </c>
      <c r="B1241" t="s">
        <v>1023</v>
      </c>
      <c r="C1241" t="s">
        <v>7007</v>
      </c>
      <c r="D1241" t="s">
        <v>7196</v>
      </c>
      <c r="E1241" t="s">
        <v>7517</v>
      </c>
      <c r="F1241" t="s">
        <v>8843</v>
      </c>
      <c r="G1241" t="s">
        <v>10980</v>
      </c>
      <c r="H1241" t="s">
        <v>12641</v>
      </c>
      <c r="I1241" s="1">
        <v>1569.7611030939852</v>
      </c>
      <c r="J1241" s="1">
        <v>3344.4886887364751</v>
      </c>
      <c r="K1241" s="1">
        <v>106.22443554771328</v>
      </c>
      <c r="L1241" s="1">
        <v>0</v>
      </c>
      <c r="M1241" s="1">
        <v>0</v>
      </c>
      <c r="N1241" s="1">
        <v>611.30290747100344</v>
      </c>
      <c r="O1241" s="1">
        <v>2088.1477016546464</v>
      </c>
      <c r="P1241" s="1">
        <v>1407.3195803376459</v>
      </c>
      <c r="Q1241" s="1">
        <v>115.67771002486418</v>
      </c>
      <c r="R1241" s="1">
        <v>2267.8505914178486</v>
      </c>
      <c r="S1241" s="1">
        <v>0</v>
      </c>
      <c r="T1241" s="1">
        <v>1298.2986566942734</v>
      </c>
      <c r="U1241" s="1">
        <v>0</v>
      </c>
      <c r="V1241" s="1">
        <v>472.10860243428129</v>
      </c>
      <c r="W1241" s="1">
        <v>28.326516146056878</v>
      </c>
      <c r="X1241" s="1">
        <v>1001.2821519163001</v>
      </c>
      <c r="Y1241" s="1">
        <v>6751.153014810222</v>
      </c>
      <c r="Z1241" s="1">
        <v>441.38023377333997</v>
      </c>
      <c r="AA1241" s="1">
        <v>7923.8842863759637</v>
      </c>
      <c r="AB1241" s="1"/>
      <c r="AC1241" s="1">
        <v>298.49066388907437</v>
      </c>
      <c r="AD1241" s="1">
        <v>1805.9642924860316</v>
      </c>
      <c r="AE1241" s="1">
        <v>3805.9911926968607</v>
      </c>
      <c r="AF1241" s="1">
        <v>5652.8705618157346</v>
      </c>
      <c r="AG1241" s="1">
        <v>26897.806522267678</v>
      </c>
      <c r="AH1241" s="1">
        <v>279.36474538037351</v>
      </c>
      <c r="AI1241" s="1"/>
      <c r="AJ1241" s="1">
        <v>1575.6624606244138</v>
      </c>
      <c r="AK1241" s="1">
        <v>884.02335805819166</v>
      </c>
      <c r="AL1241" s="1">
        <v>70627.3828125</v>
      </c>
      <c r="AM1241" s="1">
        <v>63135.74609375</v>
      </c>
      <c r="AN1241" s="1">
        <v>7491.6318359375</v>
      </c>
      <c r="AO1241" t="s">
        <v>14051</v>
      </c>
    </row>
    <row r="1242" spans="1:41" x14ac:dyDescent="0.25">
      <c r="A1242" s="1">
        <v>2016</v>
      </c>
      <c r="B1242" t="s">
        <v>1024</v>
      </c>
      <c r="C1242" t="s">
        <v>7007</v>
      </c>
      <c r="D1242" t="s">
        <v>7196</v>
      </c>
      <c r="E1242" t="s">
        <v>7517</v>
      </c>
      <c r="F1242" t="s">
        <v>8843</v>
      </c>
      <c r="G1242" t="s">
        <v>10980</v>
      </c>
      <c r="H1242" t="s">
        <v>12641</v>
      </c>
      <c r="I1242" s="1">
        <v>1144.4366612566348</v>
      </c>
      <c r="J1242" s="1">
        <v>352.48649166704354</v>
      </c>
      <c r="K1242" s="1">
        <v>102.99929951309714</v>
      </c>
      <c r="L1242" s="1"/>
      <c r="M1242" s="1">
        <v>0</v>
      </c>
      <c r="N1242" s="1">
        <v>717.56178660791011</v>
      </c>
      <c r="O1242" s="1">
        <v>2055.4082436169165</v>
      </c>
      <c r="P1242" s="1">
        <v>1207.3806776257497</v>
      </c>
      <c r="Q1242" s="1">
        <v>141.45424820744455</v>
      </c>
      <c r="R1242" s="1">
        <v>2829.9531406321071</v>
      </c>
      <c r="S1242" s="1">
        <v>0</v>
      </c>
      <c r="T1242" s="1">
        <v>2802.7005949194163</v>
      </c>
      <c r="U1242" s="1"/>
      <c r="V1242" s="1">
        <v>0</v>
      </c>
      <c r="W1242" s="1">
        <v>27.466479870159237</v>
      </c>
      <c r="X1242" s="1">
        <v>368.90801331941498</v>
      </c>
      <c r="Y1242" s="1">
        <v>6546.1777023879513</v>
      </c>
      <c r="Z1242" s="1">
        <v>643.09786201822794</v>
      </c>
      <c r="AA1242" s="1">
        <v>6770.5078878541544</v>
      </c>
      <c r="AB1242" s="1"/>
      <c r="AC1242" s="1">
        <v>289.42803163180298</v>
      </c>
      <c r="AD1242" s="1">
        <v>1753.2483541286331</v>
      </c>
      <c r="AE1242" s="1">
        <v>3411.5656872060285</v>
      </c>
      <c r="AF1242" s="1">
        <v>2857.0104918777301</v>
      </c>
      <c r="AG1242" s="1">
        <v>20915.724421126259</v>
      </c>
      <c r="AH1242" s="1">
        <v>285.30663965657192</v>
      </c>
      <c r="AI1242" s="1"/>
      <c r="AJ1242" s="1">
        <v>4533.3437271170096</v>
      </c>
      <c r="AK1242" s="1">
        <v>857.18305928121958</v>
      </c>
      <c r="AL1242" s="1">
        <v>60613.34765625</v>
      </c>
      <c r="AM1242" s="1">
        <v>52360.12890625</v>
      </c>
      <c r="AN1242" s="1">
        <v>8253.220703125</v>
      </c>
      <c r="AO1242" t="s">
        <v>14052</v>
      </c>
    </row>
    <row r="1243" spans="1:41" x14ac:dyDescent="0.25">
      <c r="A1243" s="1">
        <v>2016</v>
      </c>
      <c r="B1243" t="s">
        <v>1025</v>
      </c>
      <c r="C1243" t="s">
        <v>7008</v>
      </c>
      <c r="D1243" t="s">
        <v>7196</v>
      </c>
      <c r="E1243" t="s">
        <v>7518</v>
      </c>
      <c r="F1243" t="s">
        <v>8844</v>
      </c>
      <c r="G1243" t="s">
        <v>10980</v>
      </c>
      <c r="H1243" t="s">
        <v>12641</v>
      </c>
      <c r="I1243" s="1">
        <v>24142.021484375</v>
      </c>
      <c r="J1243" s="1">
        <v>33234.44140625</v>
      </c>
      <c r="K1243" s="1">
        <v>1709.25390625</v>
      </c>
      <c r="L1243" s="1">
        <v>2825.614013671875</v>
      </c>
      <c r="M1243" s="1">
        <v>16693.521484375</v>
      </c>
      <c r="N1243" s="1">
        <v>22603.794921875</v>
      </c>
      <c r="O1243" s="1">
        <v>7194.6669921875</v>
      </c>
      <c r="P1243" s="1">
        <v>16397.259765625</v>
      </c>
      <c r="Q1243" s="1">
        <v>7180.98291015625</v>
      </c>
      <c r="R1243" s="1">
        <v>8386.3720703125</v>
      </c>
      <c r="S1243" s="1">
        <v>28517.810546875</v>
      </c>
      <c r="T1243" s="1">
        <v>13017.966796875</v>
      </c>
      <c r="U1243" s="1">
        <v>551.35186767578125</v>
      </c>
      <c r="V1243" s="1">
        <v>8434.498046875</v>
      </c>
      <c r="W1243" s="1">
        <v>10593.1103515625</v>
      </c>
      <c r="X1243" s="1">
        <v>20327.484375</v>
      </c>
      <c r="Y1243" s="1">
        <v>103400.0703125</v>
      </c>
      <c r="Z1243" s="1">
        <v>14685.7568359375</v>
      </c>
      <c r="AA1243" s="1">
        <v>148748.640625</v>
      </c>
      <c r="AB1243" s="1">
        <v>2072.89892578125</v>
      </c>
      <c r="AC1243" s="1">
        <v>11883.7939453125</v>
      </c>
      <c r="AD1243" s="1">
        <v>28038.732421875</v>
      </c>
      <c r="AE1243" s="1">
        <v>18838.796875</v>
      </c>
      <c r="AF1243" s="1">
        <v>58208.890625</v>
      </c>
      <c r="AG1243" s="1">
        <v>180715.703125</v>
      </c>
      <c r="AH1243" s="1">
        <v>44670.578125</v>
      </c>
      <c r="AI1243" s="1">
        <v>18567.876953125</v>
      </c>
      <c r="AJ1243" s="1">
        <v>34255.3359375</v>
      </c>
      <c r="AK1243" s="1">
        <v>3111.723388671875</v>
      </c>
      <c r="AL1243" s="1">
        <v>889008.9375</v>
      </c>
      <c r="AM1243" s="1">
        <v>694493.25</v>
      </c>
      <c r="AN1243" s="1">
        <v>194515.625</v>
      </c>
      <c r="AO1243" t="s">
        <v>14053</v>
      </c>
    </row>
    <row r="1244" spans="1:41" x14ac:dyDescent="0.25">
      <c r="A1244" s="1">
        <v>2016</v>
      </c>
      <c r="B1244" t="s">
        <v>1025</v>
      </c>
      <c r="C1244" t="s">
        <v>7008</v>
      </c>
      <c r="D1244" t="s">
        <v>7196</v>
      </c>
      <c r="E1244" t="s">
        <v>7518</v>
      </c>
      <c r="F1244" t="s">
        <v>8844</v>
      </c>
      <c r="G1244" t="s">
        <v>10981</v>
      </c>
      <c r="H1244" t="s">
        <v>12641</v>
      </c>
      <c r="I1244" s="1">
        <v>21095.1145</v>
      </c>
      <c r="J1244" s="1">
        <v>29040</v>
      </c>
      <c r="K1244" s="1">
        <v>1493.5329999999999</v>
      </c>
      <c r="L1244" s="1">
        <v>2469</v>
      </c>
      <c r="M1244" s="1">
        <v>14586.67121</v>
      </c>
      <c r="N1244" s="1">
        <v>19751.02232</v>
      </c>
      <c r="O1244" s="1">
        <v>6286.6448190000001</v>
      </c>
      <c r="P1244" s="1">
        <v>14327.8</v>
      </c>
      <c r="Q1244" s="1">
        <v>6274.6880000000001</v>
      </c>
      <c r="R1244" s="1">
        <v>7327.9478699999981</v>
      </c>
      <c r="S1244" s="1">
        <v>24918.645239999991</v>
      </c>
      <c r="T1244" s="1">
        <v>11375</v>
      </c>
      <c r="U1244" s="1">
        <v>481.76706000000007</v>
      </c>
      <c r="V1244" s="1">
        <v>7370</v>
      </c>
      <c r="W1244" s="1">
        <v>9256.1787200000017</v>
      </c>
      <c r="X1244" s="1">
        <v>17762</v>
      </c>
      <c r="Y1244" s="1">
        <v>90350.19200000001</v>
      </c>
      <c r="Z1244" s="1">
        <v>12832.302</v>
      </c>
      <c r="AA1244" s="1">
        <v>129975.42797263961</v>
      </c>
      <c r="AB1244" s="1">
        <v>1811.2831916050211</v>
      </c>
      <c r="AC1244" s="1">
        <v>10383.968099999969</v>
      </c>
      <c r="AD1244" s="1">
        <v>24500.03</v>
      </c>
      <c r="AE1244" s="1">
        <v>16461.196920000071</v>
      </c>
      <c r="AF1244" s="1">
        <v>50862.482000000004</v>
      </c>
      <c r="AG1244" s="1">
        <v>157908</v>
      </c>
      <c r="AH1244" s="1">
        <v>39032.810599999997</v>
      </c>
      <c r="AI1244" s="1">
        <v>16224.468381159</v>
      </c>
      <c r="AJ1244" s="1">
        <v>29932.051230000008</v>
      </c>
      <c r="AK1244" s="1">
        <v>2719</v>
      </c>
      <c r="AL1244" s="1">
        <v>776809.1875</v>
      </c>
      <c r="AM1244" s="1">
        <v>606842.9375</v>
      </c>
      <c r="AN1244" s="1">
        <v>169966.265625</v>
      </c>
      <c r="AO1244" t="s">
        <v>14054</v>
      </c>
    </row>
    <row r="1245" spans="1:41" x14ac:dyDescent="0.25">
      <c r="A1245" s="1">
        <v>2016</v>
      </c>
      <c r="B1245" t="s">
        <v>1025</v>
      </c>
      <c r="C1245" t="s">
        <v>7008</v>
      </c>
      <c r="D1245" t="s">
        <v>7196</v>
      </c>
      <c r="E1245" t="s">
        <v>7519</v>
      </c>
      <c r="F1245" t="s">
        <v>8845</v>
      </c>
      <c r="G1245" t="s">
        <v>10982</v>
      </c>
      <c r="H1245" t="s">
        <v>12641</v>
      </c>
      <c r="I1245" s="1">
        <v>123.3746337890625</v>
      </c>
      <c r="J1245" s="1">
        <v>2365.550537109375</v>
      </c>
      <c r="K1245" s="1">
        <v>1.4259680509567261</v>
      </c>
      <c r="L1245" s="1">
        <v>117.87697601318359</v>
      </c>
      <c r="M1245" s="1">
        <v>0.12817691266536713</v>
      </c>
      <c r="N1245" s="1">
        <v>0</v>
      </c>
      <c r="O1245" s="1">
        <v>8.3566741943359375</v>
      </c>
      <c r="P1245" s="1">
        <v>209.43191528320313</v>
      </c>
      <c r="Q1245" s="1">
        <v>0</v>
      </c>
      <c r="R1245" s="1">
        <v>0</v>
      </c>
      <c r="S1245" s="1">
        <v>41.391448974609375</v>
      </c>
      <c r="T1245" s="1">
        <v>46.921901702880859</v>
      </c>
      <c r="U1245" s="1">
        <v>0</v>
      </c>
      <c r="V1245" s="1">
        <v>1167.325439453125</v>
      </c>
      <c r="W1245" s="1">
        <v>0</v>
      </c>
      <c r="X1245" s="1">
        <v>170.52105712890625</v>
      </c>
      <c r="Y1245" s="1">
        <v>6527.7978515625</v>
      </c>
      <c r="Z1245" s="1">
        <v>1355.3277587890625</v>
      </c>
      <c r="AA1245" s="1">
        <v>2689.882080078125</v>
      </c>
      <c r="AB1245" s="1">
        <v>122.34549713134766</v>
      </c>
      <c r="AC1245" s="1">
        <v>0</v>
      </c>
      <c r="AD1245" s="1">
        <v>24.525278091430664</v>
      </c>
      <c r="AE1245" s="1">
        <v>0</v>
      </c>
      <c r="AF1245" s="1">
        <v>1002.5264892578125</v>
      </c>
      <c r="AG1245" s="1">
        <v>21129.734375</v>
      </c>
      <c r="AH1245" s="1">
        <v>3323.8232421875</v>
      </c>
      <c r="AI1245" s="1">
        <v>118.29288482666016</v>
      </c>
      <c r="AJ1245" s="1">
        <v>1585.533203125</v>
      </c>
      <c r="AK1245" s="1">
        <v>0</v>
      </c>
      <c r="AL1245" s="1">
        <v>42132.09375</v>
      </c>
      <c r="AM1245" s="1">
        <v>38274.359375</v>
      </c>
      <c r="AN1245" s="1">
        <v>3857.732177734375</v>
      </c>
      <c r="AO1245" t="s">
        <v>14055</v>
      </c>
    </row>
    <row r="1246" spans="1:41" x14ac:dyDescent="0.25">
      <c r="A1246" s="1">
        <v>2016</v>
      </c>
      <c r="B1246" t="s">
        <v>1025</v>
      </c>
      <c r="C1246" t="s">
        <v>7008</v>
      </c>
      <c r="D1246" t="s">
        <v>7196</v>
      </c>
      <c r="E1246" t="s">
        <v>7519</v>
      </c>
      <c r="F1246" t="s">
        <v>8845</v>
      </c>
      <c r="G1246" t="s">
        <v>10983</v>
      </c>
      <c r="H1246" t="s">
        <v>12641</v>
      </c>
      <c r="I1246" s="1">
        <v>107.80381</v>
      </c>
      <c r="J1246" s="1">
        <v>2067</v>
      </c>
      <c r="K1246" s="1">
        <v>1.246</v>
      </c>
      <c r="L1246" s="1">
        <v>103</v>
      </c>
      <c r="M1246" s="1">
        <v>0.1120000000000045</v>
      </c>
      <c r="N1246" s="1">
        <v>0</v>
      </c>
      <c r="O1246" s="1">
        <v>7.3019980000000002</v>
      </c>
      <c r="P1246" s="1">
        <v>183</v>
      </c>
      <c r="Q1246" s="1">
        <v>0</v>
      </c>
      <c r="R1246" s="1">
        <v>0</v>
      </c>
      <c r="S1246" s="1">
        <v>36.167529999999999</v>
      </c>
      <c r="T1246" s="1">
        <v>41</v>
      </c>
      <c r="U1246" s="1">
        <v>0</v>
      </c>
      <c r="V1246" s="1">
        <v>1020</v>
      </c>
      <c r="W1246" s="1">
        <v>0</v>
      </c>
      <c r="X1246" s="1">
        <v>149</v>
      </c>
      <c r="Y1246" s="1">
        <v>5703.9400000000014</v>
      </c>
      <c r="Z1246" s="1">
        <v>1184.2750000000001</v>
      </c>
      <c r="AA1246" s="1">
        <v>2350.3983899999998</v>
      </c>
      <c r="AB1246" s="1">
        <v>106.90456</v>
      </c>
      <c r="AC1246" s="1">
        <v>0</v>
      </c>
      <c r="AD1246" s="1">
        <v>21.43</v>
      </c>
      <c r="AE1246" s="1">
        <v>0</v>
      </c>
      <c r="AF1246" s="1">
        <v>876</v>
      </c>
      <c r="AG1246" s="1">
        <v>18463</v>
      </c>
      <c r="AH1246" s="1">
        <v>2904.3313942776672</v>
      </c>
      <c r="AI1246" s="1">
        <v>103.36341832700001</v>
      </c>
      <c r="AJ1246" s="1">
        <v>1385.42679</v>
      </c>
      <c r="AK1246" s="1">
        <v>0</v>
      </c>
      <c r="AL1246" s="1">
        <v>36814.69921875</v>
      </c>
      <c r="AM1246" s="1">
        <v>33443.84375</v>
      </c>
      <c r="AN1246" s="1">
        <v>3370.85693359375</v>
      </c>
      <c r="AO1246" t="s">
        <v>14056</v>
      </c>
    </row>
    <row r="1247" spans="1:41" x14ac:dyDescent="0.25">
      <c r="A1247" s="1">
        <v>2016</v>
      </c>
      <c r="B1247" t="s">
        <v>1025</v>
      </c>
      <c r="C1247" t="s">
        <v>7008</v>
      </c>
      <c r="D1247" t="s">
        <v>7196</v>
      </c>
      <c r="E1247" t="s">
        <v>7520</v>
      </c>
      <c r="F1247" t="s">
        <v>8846</v>
      </c>
      <c r="G1247" t="s">
        <v>10984</v>
      </c>
      <c r="H1247" t="s">
        <v>12641</v>
      </c>
      <c r="I1247" s="1">
        <v>4727.91259765625</v>
      </c>
      <c r="J1247" s="1">
        <v>6306.990234375</v>
      </c>
      <c r="K1247" s="1">
        <v>1060.1512451171875</v>
      </c>
      <c r="L1247" s="1">
        <v>1112.3924560546875</v>
      </c>
      <c r="M1247" s="1">
        <v>3625.044189453125</v>
      </c>
      <c r="N1247" s="1">
        <v>9576.2265625</v>
      </c>
      <c r="O1247" s="1">
        <v>5849.9814453125</v>
      </c>
      <c r="P1247" s="1">
        <v>13322.158203125</v>
      </c>
      <c r="Q1247" s="1">
        <v>2764.790771484375</v>
      </c>
      <c r="R1247" s="1">
        <v>6402.18603515625</v>
      </c>
      <c r="S1247" s="1">
        <v>3457.859375</v>
      </c>
      <c r="T1247" s="1">
        <v>7956.12353515625</v>
      </c>
      <c r="U1247" s="1">
        <v>517.27740478515625</v>
      </c>
      <c r="V1247" s="1">
        <v>1747.5548095703125</v>
      </c>
      <c r="W1247" s="1">
        <v>1257.73583984375</v>
      </c>
      <c r="X1247" s="1">
        <v>11733.9091796875</v>
      </c>
      <c r="Y1247" s="1">
        <v>19531.427734375</v>
      </c>
      <c r="Z1247" s="1">
        <v>3468.53564453125</v>
      </c>
      <c r="AA1247" s="1">
        <v>60116.76171875</v>
      </c>
      <c r="AB1247" s="1">
        <v>752.96197509765625</v>
      </c>
      <c r="AC1247" s="1">
        <v>7382.90771484375</v>
      </c>
      <c r="AD1247" s="1">
        <v>10574.376953125</v>
      </c>
      <c r="AE1247" s="1">
        <v>8497.1376953125</v>
      </c>
      <c r="AF1247" s="1">
        <v>18082.79296875</v>
      </c>
      <c r="AG1247" s="1">
        <v>73275.9921875</v>
      </c>
      <c r="AH1247" s="1">
        <v>12133.6083984375</v>
      </c>
      <c r="AI1247" s="1">
        <v>1268.9189453125</v>
      </c>
      <c r="AJ1247" s="1">
        <v>22478.16796875</v>
      </c>
      <c r="AK1247" s="1">
        <v>1242.858154296875</v>
      </c>
      <c r="AL1247" s="1">
        <v>320224.71875</v>
      </c>
      <c r="AM1247" s="1">
        <v>259311.234375</v>
      </c>
      <c r="AN1247" s="1">
        <v>60913.52734375</v>
      </c>
      <c r="AO1247" t="s">
        <v>14057</v>
      </c>
    </row>
    <row r="1248" spans="1:41" x14ac:dyDescent="0.25">
      <c r="A1248" s="1">
        <v>2016</v>
      </c>
      <c r="B1248" t="s">
        <v>1025</v>
      </c>
      <c r="C1248" t="s">
        <v>7008</v>
      </c>
      <c r="D1248" t="s">
        <v>7196</v>
      </c>
      <c r="E1248" t="s">
        <v>7520</v>
      </c>
      <c r="F1248" t="s">
        <v>8846</v>
      </c>
      <c r="G1248" t="s">
        <v>10985</v>
      </c>
      <c r="H1248" t="s">
        <v>12641</v>
      </c>
      <c r="I1248" s="1">
        <v>4131.2139300000008</v>
      </c>
      <c r="J1248" s="1">
        <v>5511</v>
      </c>
      <c r="K1248" s="1">
        <v>926.35200000000009</v>
      </c>
      <c r="L1248" s="1">
        <v>972</v>
      </c>
      <c r="M1248" s="1">
        <v>3167.5358900000001</v>
      </c>
      <c r="N1248" s="1">
        <v>8367.6334900000002</v>
      </c>
      <c r="O1248" s="1">
        <v>5111.6689139999999</v>
      </c>
      <c r="P1248" s="1">
        <v>11640.8</v>
      </c>
      <c r="Q1248" s="1">
        <v>2415.8530000000001</v>
      </c>
      <c r="R1248" s="1">
        <v>5594.1813399999983</v>
      </c>
      <c r="S1248" s="1">
        <v>3021.451169999998</v>
      </c>
      <c r="T1248" s="1">
        <v>6952</v>
      </c>
      <c r="U1248" s="1">
        <v>451.99304000000012</v>
      </c>
      <c r="V1248" s="1">
        <v>1527</v>
      </c>
      <c r="W1248" s="1">
        <v>1099</v>
      </c>
      <c r="X1248" s="1">
        <v>10253</v>
      </c>
      <c r="Y1248" s="1">
        <v>17066.412</v>
      </c>
      <c r="Z1248" s="1">
        <v>3030.78</v>
      </c>
      <c r="AA1248" s="1">
        <v>52529.567290000072</v>
      </c>
      <c r="AB1248" s="1">
        <v>657.93242589398881</v>
      </c>
      <c r="AC1248" s="1">
        <v>6451.1281699999681</v>
      </c>
      <c r="AD1248" s="1">
        <v>9239.81</v>
      </c>
      <c r="AE1248" s="1">
        <v>7424.7342800000624</v>
      </c>
      <c r="AF1248" s="1">
        <v>15800.606</v>
      </c>
      <c r="AG1248" s="1">
        <v>64028</v>
      </c>
      <c r="AH1248" s="1">
        <v>10602.254449111049</v>
      </c>
      <c r="AI1248" s="1">
        <v>1108.7716246512921</v>
      </c>
      <c r="AJ1248" s="1">
        <v>19641.251110000001</v>
      </c>
      <c r="AK1248" s="1">
        <v>1086</v>
      </c>
      <c r="AL1248" s="1">
        <v>279809.9375</v>
      </c>
      <c r="AM1248" s="1">
        <v>226584.140625</v>
      </c>
      <c r="AN1248" s="1">
        <v>53225.77734375</v>
      </c>
      <c r="AO1248" t="s">
        <v>14058</v>
      </c>
    </row>
    <row r="1249" spans="1:41" x14ac:dyDescent="0.25">
      <c r="A1249" s="1">
        <v>2016</v>
      </c>
      <c r="B1249" t="s">
        <v>1025</v>
      </c>
      <c r="C1249" t="s">
        <v>7008</v>
      </c>
      <c r="D1249" t="s">
        <v>7196</v>
      </c>
      <c r="E1249" t="s">
        <v>7521</v>
      </c>
      <c r="F1249" t="s">
        <v>8847</v>
      </c>
      <c r="G1249" t="s">
        <v>10986</v>
      </c>
      <c r="H1249" t="s">
        <v>12641</v>
      </c>
      <c r="I1249" s="1">
        <v>17468.40625</v>
      </c>
      <c r="J1249" s="1">
        <v>26237.35546875</v>
      </c>
      <c r="K1249" s="1">
        <v>1539.3759765625</v>
      </c>
      <c r="L1249" s="1">
        <v>2505.171875</v>
      </c>
      <c r="M1249" s="1">
        <v>11760.6884765625</v>
      </c>
      <c r="N1249" s="1">
        <v>21124.32421875</v>
      </c>
      <c r="O1249" s="1">
        <v>7194.6669921875</v>
      </c>
      <c r="P1249" s="1">
        <v>16573.501953125</v>
      </c>
      <c r="Q1249" s="1">
        <v>7017.8388671875</v>
      </c>
      <c r="R1249" s="1">
        <v>8166.25244140625</v>
      </c>
      <c r="S1249" s="1">
        <v>22800.205078125</v>
      </c>
      <c r="T1249" s="1">
        <v>12942.4345703125</v>
      </c>
      <c r="U1249" s="1">
        <v>521.176025390625</v>
      </c>
      <c r="V1249" s="1">
        <v>8443.6533203125</v>
      </c>
      <c r="W1249" s="1">
        <v>7754.9072265625</v>
      </c>
      <c r="X1249" s="1">
        <v>18544.451171875</v>
      </c>
      <c r="Y1249" s="1">
        <v>95326.6484375</v>
      </c>
      <c r="Z1249" s="1">
        <v>13125.4560546875</v>
      </c>
      <c r="AA1249" s="1">
        <v>128166.4140625</v>
      </c>
      <c r="AB1249" s="1">
        <v>2072.89892578125</v>
      </c>
      <c r="AC1249" s="1">
        <v>12129.84765625</v>
      </c>
      <c r="AD1249" s="1">
        <v>25147.02734375</v>
      </c>
      <c r="AE1249" s="1">
        <v>17181.681640625</v>
      </c>
      <c r="AF1249" s="1">
        <v>53616.59765625</v>
      </c>
      <c r="AG1249" s="1">
        <v>140203.796875</v>
      </c>
      <c r="AH1249" s="1">
        <v>40633.515625</v>
      </c>
      <c r="AI1249" s="1">
        <v>17786.1171875</v>
      </c>
      <c r="AJ1249" s="1">
        <v>28787.34765625</v>
      </c>
      <c r="AK1249" s="1">
        <v>2431.927978515625</v>
      </c>
      <c r="AL1249" s="1">
        <v>767203.75</v>
      </c>
      <c r="AM1249" s="1">
        <v>596595.5</v>
      </c>
      <c r="AN1249" s="1">
        <v>170608.203125</v>
      </c>
      <c r="AO1249" t="s">
        <v>14059</v>
      </c>
    </row>
    <row r="1250" spans="1:41" x14ac:dyDescent="0.25">
      <c r="A1250" s="1">
        <v>2016</v>
      </c>
      <c r="B1250" t="s">
        <v>1025</v>
      </c>
      <c r="C1250" t="s">
        <v>7008</v>
      </c>
      <c r="D1250" t="s">
        <v>7196</v>
      </c>
      <c r="E1250" t="s">
        <v>7521</v>
      </c>
      <c r="F1250" t="s">
        <v>8847</v>
      </c>
      <c r="G1250" t="s">
        <v>10987</v>
      </c>
      <c r="H1250" t="s">
        <v>12641</v>
      </c>
      <c r="I1250" s="1">
        <v>15263.760490000001</v>
      </c>
      <c r="J1250" s="1">
        <v>22926</v>
      </c>
      <c r="K1250" s="1">
        <v>1345.095</v>
      </c>
      <c r="L1250" s="1">
        <v>2189</v>
      </c>
      <c r="M1250" s="1">
        <v>10276.39928</v>
      </c>
      <c r="N1250" s="1">
        <v>18458.272430000012</v>
      </c>
      <c r="O1250" s="1">
        <v>6286.6448190000001</v>
      </c>
      <c r="P1250" s="1">
        <v>14481.8</v>
      </c>
      <c r="Q1250" s="1">
        <v>6132.134</v>
      </c>
      <c r="R1250" s="1">
        <v>7135.6087299999981</v>
      </c>
      <c r="S1250" s="1">
        <v>19922.645239999991</v>
      </c>
      <c r="T1250" s="1">
        <v>11309</v>
      </c>
      <c r="U1250" s="1">
        <v>455.39960000000008</v>
      </c>
      <c r="V1250" s="1">
        <v>7378</v>
      </c>
      <c r="W1250" s="1">
        <v>6776.1787200000017</v>
      </c>
      <c r="X1250" s="1">
        <v>16204</v>
      </c>
      <c r="Y1250" s="1">
        <v>83295.699000000008</v>
      </c>
      <c r="Z1250" s="1">
        <v>11468.923000000001</v>
      </c>
      <c r="AA1250" s="1">
        <v>111990.83139263959</v>
      </c>
      <c r="AB1250" s="1">
        <v>1811.2831916050211</v>
      </c>
      <c r="AC1250" s="1">
        <v>10598.968099999969</v>
      </c>
      <c r="AD1250" s="1">
        <v>21973.279999999999</v>
      </c>
      <c r="AE1250" s="1">
        <v>15013.221330000069</v>
      </c>
      <c r="AF1250" s="1">
        <v>46849.773999999998</v>
      </c>
      <c r="AG1250" s="1">
        <v>122509</v>
      </c>
      <c r="AH1250" s="1">
        <v>35505.254060000007</v>
      </c>
      <c r="AI1250" s="1">
        <v>15541.372354833</v>
      </c>
      <c r="AJ1250" s="1">
        <v>25154.16367939132</v>
      </c>
      <c r="AK1250" s="1">
        <v>2125</v>
      </c>
      <c r="AL1250" s="1">
        <v>670376.75</v>
      </c>
      <c r="AM1250" s="1">
        <v>521300.5625</v>
      </c>
      <c r="AN1250" s="1">
        <v>149076.15625</v>
      </c>
      <c r="AO1250" t="s">
        <v>14060</v>
      </c>
    </row>
    <row r="1251" spans="1:41" x14ac:dyDescent="0.25">
      <c r="A1251" s="1">
        <v>2016</v>
      </c>
      <c r="B1251" t="s">
        <v>1025</v>
      </c>
      <c r="C1251" t="s">
        <v>7008</v>
      </c>
      <c r="D1251" t="s">
        <v>7196</v>
      </c>
      <c r="E1251" t="s">
        <v>7522</v>
      </c>
      <c r="F1251" t="s">
        <v>8848</v>
      </c>
      <c r="G1251" t="s">
        <v>10988</v>
      </c>
      <c r="H1251" t="s">
        <v>12641</v>
      </c>
      <c r="I1251" s="1">
        <v>9190.8515625</v>
      </c>
      <c r="J1251" s="1">
        <v>12077.240234375</v>
      </c>
      <c r="K1251" s="1">
        <v>207.95558166503906</v>
      </c>
      <c r="L1251" s="1">
        <v>462.3524169921875</v>
      </c>
      <c r="M1251" s="1">
        <v>7169.70166015625</v>
      </c>
      <c r="N1251" s="1">
        <v>3555.552490234375</v>
      </c>
      <c r="O1251" s="1">
        <v>135.55430603027344</v>
      </c>
      <c r="P1251" s="1">
        <v>0</v>
      </c>
      <c r="Q1251" s="1">
        <v>630.37744140625</v>
      </c>
      <c r="R1251" s="1">
        <v>165.12039184570313</v>
      </c>
      <c r="S1251" s="1">
        <v>10014.0498046875</v>
      </c>
      <c r="T1251" s="1">
        <v>178.53211975097656</v>
      </c>
      <c r="U1251" s="1">
        <v>0.57148587703704834</v>
      </c>
      <c r="V1251" s="1">
        <v>532.16302490234375</v>
      </c>
      <c r="W1251" s="1">
        <v>1713.101318359375</v>
      </c>
      <c r="X1251" s="1">
        <v>3471.076416015625</v>
      </c>
      <c r="Y1251" s="1">
        <v>22643.083984375</v>
      </c>
      <c r="Z1251" s="1">
        <v>2329.568359375</v>
      </c>
      <c r="AA1251" s="1">
        <v>37157.453125</v>
      </c>
      <c r="AB1251" s="1">
        <v>205.52668762207031</v>
      </c>
      <c r="AC1251" s="1">
        <v>1682.85205078125</v>
      </c>
      <c r="AD1251" s="1">
        <v>2573.471923828125</v>
      </c>
      <c r="AE1251" s="1">
        <v>1771.3997802734375</v>
      </c>
      <c r="AF1251" s="1">
        <v>17867.314453125</v>
      </c>
      <c r="AG1251" s="1">
        <v>48086.94140625</v>
      </c>
      <c r="AH1251" s="1">
        <v>12171.7275390625</v>
      </c>
      <c r="AI1251" s="1">
        <v>2010.4354248046875</v>
      </c>
      <c r="AJ1251" s="1">
        <v>6814.8984375</v>
      </c>
      <c r="AK1251" s="1">
        <v>812.550048828125</v>
      </c>
      <c r="AL1251" s="1">
        <v>205631.421875</v>
      </c>
      <c r="AM1251" s="1">
        <v>164967.75</v>
      </c>
      <c r="AN1251" s="1">
        <v>40663.68359375</v>
      </c>
      <c r="AO1251" t="s">
        <v>14061</v>
      </c>
    </row>
    <row r="1252" spans="1:41" x14ac:dyDescent="0.25">
      <c r="A1252" s="1">
        <v>2016</v>
      </c>
      <c r="B1252" t="s">
        <v>1025</v>
      </c>
      <c r="C1252" t="s">
        <v>7008</v>
      </c>
      <c r="D1252" t="s">
        <v>7196</v>
      </c>
      <c r="E1252" t="s">
        <v>7522</v>
      </c>
      <c r="F1252" t="s">
        <v>8848</v>
      </c>
      <c r="G1252" t="s">
        <v>10989</v>
      </c>
      <c r="H1252" t="s">
        <v>12641</v>
      </c>
      <c r="I1252" s="1">
        <v>8030.8961800000034</v>
      </c>
      <c r="J1252" s="1">
        <v>10553</v>
      </c>
      <c r="K1252" s="1">
        <v>181.71</v>
      </c>
      <c r="L1252" s="1">
        <v>404</v>
      </c>
      <c r="M1252" s="1">
        <v>6264.83043</v>
      </c>
      <c r="N1252" s="1">
        <v>3106.8144700000012</v>
      </c>
      <c r="O1252" s="1">
        <v>118.44631699999999</v>
      </c>
      <c r="P1252" s="1">
        <v>0</v>
      </c>
      <c r="Q1252" s="1">
        <v>550.81899999999996</v>
      </c>
      <c r="R1252" s="1">
        <v>144.28093999999999</v>
      </c>
      <c r="S1252" s="1">
        <v>8750.2000000000007</v>
      </c>
      <c r="T1252" s="1">
        <v>156</v>
      </c>
      <c r="U1252" s="1">
        <v>0.49936000000000058</v>
      </c>
      <c r="V1252" s="1">
        <v>465</v>
      </c>
      <c r="W1252" s="1">
        <v>1496.894790000001</v>
      </c>
      <c r="X1252" s="1">
        <v>3033</v>
      </c>
      <c r="Y1252" s="1">
        <v>19785.352999999999</v>
      </c>
      <c r="Z1252" s="1">
        <v>2035.559</v>
      </c>
      <c r="AA1252" s="1">
        <v>32467.89694000001</v>
      </c>
      <c r="AB1252" s="1">
        <v>179.58764597487061</v>
      </c>
      <c r="AC1252" s="1">
        <v>1470.4632199999969</v>
      </c>
      <c r="AD1252" s="1">
        <v>2248.6799999999998</v>
      </c>
      <c r="AE1252" s="1">
        <v>1547.8355700000011</v>
      </c>
      <c r="AF1252" s="1">
        <v>15612.323</v>
      </c>
      <c r="AG1252" s="1">
        <v>42018</v>
      </c>
      <c r="AH1252" s="1">
        <v>10635.5622070767</v>
      </c>
      <c r="AI1252" s="1">
        <v>1756.7031426974779</v>
      </c>
      <c r="AJ1252" s="1">
        <v>5954.8060700000024</v>
      </c>
      <c r="AK1252" s="1">
        <v>710</v>
      </c>
      <c r="AL1252" s="1">
        <v>179679.171875</v>
      </c>
      <c r="AM1252" s="1">
        <v>144147.546875</v>
      </c>
      <c r="AN1252" s="1">
        <v>35531.61328125</v>
      </c>
      <c r="AO1252" t="s">
        <v>14062</v>
      </c>
    </row>
    <row r="1253" spans="1:41" x14ac:dyDescent="0.25">
      <c r="A1253" s="1">
        <v>2016</v>
      </c>
      <c r="B1253" t="s">
        <v>1025</v>
      </c>
      <c r="C1253" t="s">
        <v>7008</v>
      </c>
      <c r="D1253" t="s">
        <v>7196</v>
      </c>
      <c r="E1253" t="s">
        <v>7523</v>
      </c>
      <c r="F1253" t="s">
        <v>8849</v>
      </c>
      <c r="G1253" t="s">
        <v>10990</v>
      </c>
      <c r="H1253" t="s">
        <v>12641</v>
      </c>
      <c r="I1253" s="1">
        <v>0</v>
      </c>
      <c r="J1253" s="1"/>
      <c r="K1253" s="1"/>
      <c r="L1253" s="1"/>
      <c r="M1253" s="1"/>
      <c r="N1253" s="1"/>
      <c r="O1253" s="1"/>
      <c r="P1253" s="1">
        <v>0</v>
      </c>
      <c r="Q1253" s="1">
        <v>0</v>
      </c>
      <c r="R1253" s="1">
        <v>88.978645324707031</v>
      </c>
      <c r="S1253" s="1">
        <v>0</v>
      </c>
      <c r="T1253" s="1"/>
      <c r="U1253" s="1"/>
      <c r="V1253" s="1">
        <v>0</v>
      </c>
      <c r="W1253" s="1"/>
      <c r="X1253" s="1">
        <v>0</v>
      </c>
      <c r="Y1253" s="1">
        <v>0</v>
      </c>
      <c r="Z1253" s="1">
        <v>0</v>
      </c>
      <c r="AA1253" s="1">
        <v>2261.490966796875</v>
      </c>
      <c r="AB1253" s="1">
        <v>0</v>
      </c>
      <c r="AC1253" s="1">
        <v>246.05387878417969</v>
      </c>
      <c r="AD1253" s="1">
        <v>0</v>
      </c>
      <c r="AE1253" s="1">
        <v>91.048599243164063</v>
      </c>
      <c r="AF1253" s="1">
        <v>600.6552734375</v>
      </c>
      <c r="AG1253" s="1">
        <v>3497.3984375</v>
      </c>
      <c r="AH1253" s="1">
        <v>1089.9248046875</v>
      </c>
      <c r="AI1253" s="1">
        <v>416.67214965820313</v>
      </c>
      <c r="AJ1253" s="1">
        <v>175.66255187988281</v>
      </c>
      <c r="AK1253" s="1"/>
      <c r="AL1253" s="1">
        <v>8467.884765625</v>
      </c>
      <c r="AM1253" s="1">
        <v>6961.28857421875</v>
      </c>
      <c r="AN1253" s="1">
        <v>1506.596923828125</v>
      </c>
      <c r="AO1253" t="s">
        <v>14063</v>
      </c>
    </row>
    <row r="1254" spans="1:41" x14ac:dyDescent="0.25">
      <c r="A1254" s="1">
        <v>2016</v>
      </c>
      <c r="B1254" t="s">
        <v>1025</v>
      </c>
      <c r="C1254" t="s">
        <v>7008</v>
      </c>
      <c r="D1254" t="s">
        <v>7196</v>
      </c>
      <c r="E1254" t="s">
        <v>7523</v>
      </c>
      <c r="F1254" t="s">
        <v>8849</v>
      </c>
      <c r="G1254" t="s">
        <v>10991</v>
      </c>
      <c r="H1254" t="s">
        <v>12641</v>
      </c>
      <c r="I1254" s="1">
        <v>0</v>
      </c>
      <c r="J1254" s="1"/>
      <c r="K1254" s="1"/>
      <c r="L1254" s="1"/>
      <c r="M1254" s="1"/>
      <c r="N1254" s="1"/>
      <c r="O1254" s="1"/>
      <c r="P1254" s="1">
        <v>0</v>
      </c>
      <c r="Q1254" s="1">
        <v>0</v>
      </c>
      <c r="R1254" s="1">
        <v>77.748860000000008</v>
      </c>
      <c r="S1254" s="1">
        <v>0</v>
      </c>
      <c r="T1254" s="1"/>
      <c r="U1254" s="1"/>
      <c r="V1254" s="1">
        <v>0</v>
      </c>
      <c r="W1254" s="1"/>
      <c r="X1254" s="1">
        <v>0</v>
      </c>
      <c r="Y1254" s="1">
        <v>0</v>
      </c>
      <c r="Z1254" s="1">
        <v>0</v>
      </c>
      <c r="AA1254" s="1">
        <v>1976.0735199999999</v>
      </c>
      <c r="AB1254" s="1">
        <v>0</v>
      </c>
      <c r="AC1254" s="1">
        <v>215</v>
      </c>
      <c r="AD1254" s="1">
        <v>0</v>
      </c>
      <c r="AE1254" s="1">
        <v>79.557569999999998</v>
      </c>
      <c r="AF1254" s="1">
        <v>524.84799999999996</v>
      </c>
      <c r="AG1254" s="1">
        <v>3056</v>
      </c>
      <c r="AH1254" s="1">
        <v>952.36797000000013</v>
      </c>
      <c r="AI1254" s="1">
        <v>364.08494999999999</v>
      </c>
      <c r="AJ1254" s="1">
        <v>153.4925993913044</v>
      </c>
      <c r="AK1254" s="1"/>
      <c r="AL1254" s="1">
        <v>7399.17333984375</v>
      </c>
      <c r="AM1254" s="1">
        <v>6082.72021484375</v>
      </c>
      <c r="AN1254" s="1">
        <v>1316.452880859375</v>
      </c>
      <c r="AO1254" t="s">
        <v>14064</v>
      </c>
    </row>
    <row r="1255" spans="1:41" x14ac:dyDescent="0.25">
      <c r="A1255" s="1">
        <v>2016</v>
      </c>
      <c r="B1255" t="s">
        <v>1025</v>
      </c>
      <c r="C1255" t="s">
        <v>7008</v>
      </c>
      <c r="D1255" t="s">
        <v>7196</v>
      </c>
      <c r="E1255" t="s">
        <v>7524</v>
      </c>
      <c r="F1255" t="s">
        <v>8850</v>
      </c>
      <c r="G1255" t="s">
        <v>10992</v>
      </c>
      <c r="H1255" t="s">
        <v>12641</v>
      </c>
      <c r="I1255" s="1">
        <v>21286.2421875</v>
      </c>
      <c r="J1255" s="1">
        <v>33234.44140625</v>
      </c>
      <c r="K1255" s="1">
        <v>1684.0762939453125</v>
      </c>
      <c r="L1255" s="1">
        <v>2618.47119140625</v>
      </c>
      <c r="M1255" s="1">
        <v>16302.2421875</v>
      </c>
      <c r="N1255" s="1">
        <v>21842.55859375</v>
      </c>
      <c r="O1255" s="1">
        <v>6992.0322265625</v>
      </c>
      <c r="P1255" s="1">
        <v>15495.443359375</v>
      </c>
      <c r="Q1255" s="1">
        <v>7180.98291015625</v>
      </c>
      <c r="R1255" s="1">
        <v>7805.2646484375</v>
      </c>
      <c r="S1255" s="1">
        <v>25814.65234375</v>
      </c>
      <c r="T1255" s="1">
        <v>10659.283203125</v>
      </c>
      <c r="U1255" s="1">
        <v>535.139404296875</v>
      </c>
      <c r="V1255" s="1">
        <v>7838.24658203125</v>
      </c>
      <c r="W1255" s="1">
        <v>9413.1962890625</v>
      </c>
      <c r="X1255" s="1">
        <v>20057.396484375</v>
      </c>
      <c r="Y1255" s="1">
        <v>97523.390625</v>
      </c>
      <c r="Z1255" s="1">
        <v>14685.7568359375</v>
      </c>
      <c r="AA1255" s="1">
        <v>142099.078125</v>
      </c>
      <c r="AB1255" s="1">
        <v>1748.535400390625</v>
      </c>
      <c r="AC1255" s="1">
        <v>10831.3603515625</v>
      </c>
      <c r="AD1255" s="1">
        <v>28038.732421875</v>
      </c>
      <c r="AE1255" s="1">
        <v>18070.830078125</v>
      </c>
      <c r="AF1255" s="1">
        <v>48722.17578125</v>
      </c>
      <c r="AG1255" s="1">
        <v>169810.375</v>
      </c>
      <c r="AH1255" s="1">
        <v>40861.73046875</v>
      </c>
      <c r="AI1255" s="1">
        <v>18387.0546875</v>
      </c>
      <c r="AJ1255" s="1">
        <v>32232.76171875</v>
      </c>
      <c r="AK1255" s="1">
        <v>2965.2353515625</v>
      </c>
      <c r="AL1255" s="1">
        <v>834736.6875</v>
      </c>
      <c r="AM1255" s="1">
        <v>651812.5</v>
      </c>
      <c r="AN1255" s="1">
        <v>182924.171875</v>
      </c>
      <c r="AO1255" t="s">
        <v>14065</v>
      </c>
    </row>
    <row r="1256" spans="1:41" x14ac:dyDescent="0.25">
      <c r="A1256" s="1">
        <v>2016</v>
      </c>
      <c r="B1256" t="s">
        <v>1025</v>
      </c>
      <c r="C1256" t="s">
        <v>7008</v>
      </c>
      <c r="D1256" t="s">
        <v>7196</v>
      </c>
      <c r="E1256" t="s">
        <v>7524</v>
      </c>
      <c r="F1256" t="s">
        <v>8850</v>
      </c>
      <c r="G1256" t="s">
        <v>10993</v>
      </c>
      <c r="H1256" t="s">
        <v>12641</v>
      </c>
      <c r="I1256" s="1">
        <v>18599.755440000001</v>
      </c>
      <c r="J1256" s="1">
        <v>29040</v>
      </c>
      <c r="K1256" s="1">
        <v>1471.5329999999999</v>
      </c>
      <c r="L1256" s="1">
        <v>2288</v>
      </c>
      <c r="M1256" s="1">
        <v>14244.774740000001</v>
      </c>
      <c r="N1256" s="1">
        <v>19085.860229999998</v>
      </c>
      <c r="O1256" s="1">
        <v>6109.5844589999997</v>
      </c>
      <c r="P1256" s="1">
        <v>13539.8</v>
      </c>
      <c r="Q1256" s="1">
        <v>6274.6880000000001</v>
      </c>
      <c r="R1256" s="1">
        <v>6820.1803599999994</v>
      </c>
      <c r="S1256" s="1">
        <v>22556.645239999991</v>
      </c>
      <c r="T1256" s="1">
        <v>9314</v>
      </c>
      <c r="U1256" s="1">
        <v>467.60074000000009</v>
      </c>
      <c r="V1256" s="1">
        <v>6849</v>
      </c>
      <c r="W1256" s="1">
        <v>8225.1787200000017</v>
      </c>
      <c r="X1256" s="1">
        <v>17526</v>
      </c>
      <c r="Y1256" s="1">
        <v>85215.19200000001</v>
      </c>
      <c r="Z1256" s="1">
        <v>12832.302</v>
      </c>
      <c r="AA1256" s="1">
        <v>124165.08693000011</v>
      </c>
      <c r="AB1256" s="1">
        <v>1527.856881605021</v>
      </c>
      <c r="AC1256" s="1">
        <v>9464.3599399999675</v>
      </c>
      <c r="AD1256" s="1">
        <v>24500.03</v>
      </c>
      <c r="AE1256" s="1">
        <v>15790.15260000007</v>
      </c>
      <c r="AF1256" s="1">
        <v>42573.065999999999</v>
      </c>
      <c r="AG1256" s="1">
        <v>148379</v>
      </c>
      <c r="AH1256" s="1">
        <v>35704.667200000004</v>
      </c>
      <c r="AI1256" s="1">
        <v>16066.468381159</v>
      </c>
      <c r="AJ1256" s="1">
        <v>28164.739949999999</v>
      </c>
      <c r="AK1256" s="1">
        <v>2591</v>
      </c>
      <c r="AL1256" s="1">
        <v>729386.5</v>
      </c>
      <c r="AM1256" s="1">
        <v>569548.8125</v>
      </c>
      <c r="AN1256" s="1">
        <v>159837.75</v>
      </c>
      <c r="AO1256" t="s">
        <v>14066</v>
      </c>
    </row>
    <row r="1257" spans="1:41" x14ac:dyDescent="0.25">
      <c r="A1257" s="1">
        <v>2016</v>
      </c>
      <c r="B1257" t="s">
        <v>1025</v>
      </c>
      <c r="C1257" t="s">
        <v>7008</v>
      </c>
      <c r="D1257" t="s">
        <v>7196</v>
      </c>
      <c r="E1257" t="s">
        <v>7525</v>
      </c>
      <c r="F1257" t="s">
        <v>8851</v>
      </c>
      <c r="G1257" t="s">
        <v>10994</v>
      </c>
      <c r="H1257" t="s">
        <v>12641</v>
      </c>
      <c r="I1257" s="1">
        <v>2855.7802734375</v>
      </c>
      <c r="J1257" s="1">
        <v>0</v>
      </c>
      <c r="K1257" s="1">
        <v>25.177606582641602</v>
      </c>
      <c r="L1257" s="1">
        <v>207.14303588867188</v>
      </c>
      <c r="M1257" s="1">
        <v>391.27886962890625</v>
      </c>
      <c r="N1257" s="1">
        <v>761.23590087890625</v>
      </c>
      <c r="O1257" s="1">
        <v>202.63436889648438</v>
      </c>
      <c r="P1257" s="1">
        <v>901.81610107421875</v>
      </c>
      <c r="Q1257" s="1">
        <v>0</v>
      </c>
      <c r="R1257" s="1">
        <v>581.10772705078125</v>
      </c>
      <c r="S1257" s="1">
        <v>2703.159423828125</v>
      </c>
      <c r="T1257" s="1">
        <v>2358.683837890625</v>
      </c>
      <c r="U1257" s="1">
        <v>16.212455749511719</v>
      </c>
      <c r="V1257" s="1">
        <v>596.25152587890625</v>
      </c>
      <c r="W1257" s="1">
        <v>1179.9141845703125</v>
      </c>
      <c r="X1257" s="1">
        <v>270.08706665039063</v>
      </c>
      <c r="Y1257" s="1">
        <v>5876.68212890625</v>
      </c>
      <c r="Z1257" s="1">
        <v>0</v>
      </c>
      <c r="AA1257" s="1">
        <v>6649.5673828125</v>
      </c>
      <c r="AB1257" s="1">
        <v>324.36346435546875</v>
      </c>
      <c r="AC1257" s="1">
        <v>1052.433349609375</v>
      </c>
      <c r="AD1257" s="1">
        <v>0</v>
      </c>
      <c r="AE1257" s="1">
        <v>767.96771240234375</v>
      </c>
      <c r="AF1257" s="1">
        <v>9486.7119140625</v>
      </c>
      <c r="AG1257" s="1">
        <v>10905.3369140625</v>
      </c>
      <c r="AH1257" s="1">
        <v>3808.849365234375</v>
      </c>
      <c r="AI1257" s="1">
        <v>180.82099914550781</v>
      </c>
      <c r="AJ1257" s="1">
        <v>2022.5758056640625</v>
      </c>
      <c r="AK1257" s="1">
        <v>146.48789978027344</v>
      </c>
      <c r="AL1257" s="1">
        <v>54272.2734375</v>
      </c>
      <c r="AM1257" s="1">
        <v>42680.8203125</v>
      </c>
      <c r="AN1257" s="1">
        <v>11591.45703125</v>
      </c>
      <c r="AO1257" t="s">
        <v>14067</v>
      </c>
    </row>
    <row r="1258" spans="1:41" x14ac:dyDescent="0.25">
      <c r="A1258" s="1">
        <v>2016</v>
      </c>
      <c r="B1258" t="s">
        <v>1025</v>
      </c>
      <c r="C1258" t="s">
        <v>7008</v>
      </c>
      <c r="D1258" t="s">
        <v>7196</v>
      </c>
      <c r="E1258" t="s">
        <v>7525</v>
      </c>
      <c r="F1258" t="s">
        <v>8851</v>
      </c>
      <c r="G1258" t="s">
        <v>10995</v>
      </c>
      <c r="H1258" t="s">
        <v>12641</v>
      </c>
      <c r="I1258" s="1">
        <v>2495.3590600000002</v>
      </c>
      <c r="J1258" s="1">
        <v>0</v>
      </c>
      <c r="K1258" s="1">
        <v>22</v>
      </c>
      <c r="L1258" s="1">
        <v>181</v>
      </c>
      <c r="M1258" s="1">
        <v>341.89646999999991</v>
      </c>
      <c r="N1258" s="1">
        <v>665.16209000000003</v>
      </c>
      <c r="O1258" s="1">
        <v>177.06036</v>
      </c>
      <c r="P1258" s="1">
        <v>788</v>
      </c>
      <c r="Q1258" s="1">
        <v>0</v>
      </c>
      <c r="R1258" s="1">
        <v>507.76751000000007</v>
      </c>
      <c r="S1258" s="1">
        <v>2362</v>
      </c>
      <c r="T1258" s="1">
        <v>2061</v>
      </c>
      <c r="U1258" s="1">
        <v>14.166320000000001</v>
      </c>
      <c r="V1258" s="1">
        <v>521</v>
      </c>
      <c r="W1258" s="1">
        <v>1031</v>
      </c>
      <c r="X1258" s="1">
        <v>236</v>
      </c>
      <c r="Y1258" s="1">
        <v>5135</v>
      </c>
      <c r="Z1258" s="1">
        <v>0</v>
      </c>
      <c r="AA1258" s="1">
        <v>5810.3410426394857</v>
      </c>
      <c r="AB1258" s="1">
        <v>283.42631</v>
      </c>
      <c r="AC1258" s="1">
        <v>919.60816</v>
      </c>
      <c r="AD1258" s="1">
        <v>0</v>
      </c>
      <c r="AE1258" s="1">
        <v>671.04431999999997</v>
      </c>
      <c r="AF1258" s="1">
        <v>8289.4159999999993</v>
      </c>
      <c r="AG1258" s="1">
        <v>9529</v>
      </c>
      <c r="AH1258" s="1">
        <v>3328.1433999999999</v>
      </c>
      <c r="AI1258" s="1">
        <v>158</v>
      </c>
      <c r="AJ1258" s="1">
        <v>1767.3112799999999</v>
      </c>
      <c r="AK1258" s="1">
        <v>128</v>
      </c>
      <c r="AL1258" s="1">
        <v>47422.70703125</v>
      </c>
      <c r="AM1258" s="1">
        <v>37294.1796875</v>
      </c>
      <c r="AN1258" s="1">
        <v>10128.5263671875</v>
      </c>
      <c r="AO1258" t="s">
        <v>14068</v>
      </c>
    </row>
    <row r="1259" spans="1:41" x14ac:dyDescent="0.25">
      <c r="A1259" s="1">
        <v>2016</v>
      </c>
      <c r="B1259" t="s">
        <v>1025</v>
      </c>
      <c r="C1259" t="s">
        <v>7008</v>
      </c>
      <c r="D1259" t="s">
        <v>7196</v>
      </c>
      <c r="E1259" t="s">
        <v>7526</v>
      </c>
      <c r="F1259" t="s">
        <v>8852</v>
      </c>
      <c r="G1259" t="s">
        <v>10996</v>
      </c>
      <c r="H1259" t="s">
        <v>12641</v>
      </c>
      <c r="I1259" s="1">
        <v>241.86003112792969</v>
      </c>
      <c r="J1259" s="1">
        <v>0</v>
      </c>
      <c r="K1259" s="1">
        <v>114.85910034179688</v>
      </c>
      <c r="L1259" s="1">
        <v>0</v>
      </c>
      <c r="M1259" s="1">
        <v>98.162590026855469</v>
      </c>
      <c r="N1259" s="1">
        <v>0</v>
      </c>
      <c r="O1259" s="1">
        <v>164.29783630371094</v>
      </c>
      <c r="P1259" s="1">
        <v>0</v>
      </c>
      <c r="Q1259" s="1">
        <v>0</v>
      </c>
      <c r="R1259" s="1">
        <v>123.89650726318359</v>
      </c>
      <c r="S1259" s="1">
        <v>0</v>
      </c>
      <c r="T1259" s="1">
        <v>0</v>
      </c>
      <c r="U1259" s="1">
        <v>0</v>
      </c>
      <c r="V1259" s="1">
        <v>0</v>
      </c>
      <c r="W1259" s="1">
        <v>32.044227600097656</v>
      </c>
      <c r="X1259" s="1">
        <v>0</v>
      </c>
      <c r="Y1259" s="1">
        <v>0</v>
      </c>
      <c r="Z1259" s="1">
        <v>0</v>
      </c>
      <c r="AA1259" s="1">
        <v>0</v>
      </c>
      <c r="AB1259" s="1">
        <v>6.5748602151870728E-2</v>
      </c>
      <c r="AC1259" s="1">
        <v>0</v>
      </c>
      <c r="AD1259" s="1">
        <v>0</v>
      </c>
      <c r="AE1259" s="1">
        <v>3.4809873104095459</v>
      </c>
      <c r="AF1259" s="1">
        <v>0</v>
      </c>
      <c r="AG1259" s="1">
        <v>682.084228515625</v>
      </c>
      <c r="AH1259" s="1">
        <v>310.2615966796875</v>
      </c>
      <c r="AI1259" s="1">
        <v>0</v>
      </c>
      <c r="AJ1259" s="1">
        <v>0</v>
      </c>
      <c r="AK1259" s="1">
        <v>0</v>
      </c>
      <c r="AL1259" s="1">
        <v>1771.0128173828125</v>
      </c>
      <c r="AM1259" s="1">
        <v>1051.32177734375</v>
      </c>
      <c r="AN1259" s="1">
        <v>719.6910400390625</v>
      </c>
      <c r="AO1259" t="s">
        <v>14069</v>
      </c>
    </row>
    <row r="1260" spans="1:41" x14ac:dyDescent="0.25">
      <c r="A1260" s="1">
        <v>2016</v>
      </c>
      <c r="B1260" t="s">
        <v>1025</v>
      </c>
      <c r="C1260" t="s">
        <v>7008</v>
      </c>
      <c r="D1260" t="s">
        <v>7196</v>
      </c>
      <c r="E1260" t="s">
        <v>7526</v>
      </c>
      <c r="F1260" t="s">
        <v>8852</v>
      </c>
      <c r="G1260" t="s">
        <v>10997</v>
      </c>
      <c r="H1260" t="s">
        <v>12641</v>
      </c>
      <c r="I1260" s="1">
        <v>211.33544000000001</v>
      </c>
      <c r="J1260" s="1">
        <v>0</v>
      </c>
      <c r="K1260" s="1">
        <v>100.363</v>
      </c>
      <c r="L1260" s="1">
        <v>0</v>
      </c>
      <c r="M1260" s="1">
        <v>85.773720000000012</v>
      </c>
      <c r="N1260" s="1">
        <v>0</v>
      </c>
      <c r="O1260" s="1">
        <v>143.56219899999999</v>
      </c>
      <c r="P1260" s="1">
        <v>0</v>
      </c>
      <c r="Q1260" s="1">
        <v>0</v>
      </c>
      <c r="R1260" s="1">
        <v>108.25982</v>
      </c>
      <c r="S1260" s="1">
        <v>0</v>
      </c>
      <c r="T1260" s="1">
        <v>0</v>
      </c>
      <c r="U1260" s="1">
        <v>0</v>
      </c>
      <c r="V1260" s="1">
        <v>0</v>
      </c>
      <c r="W1260" s="1">
        <v>28</v>
      </c>
      <c r="X1260" s="1">
        <v>0</v>
      </c>
      <c r="Y1260" s="1">
        <v>0</v>
      </c>
      <c r="Z1260" s="1">
        <v>0</v>
      </c>
      <c r="AA1260" s="1">
        <v>0</v>
      </c>
      <c r="AB1260" s="1">
        <v>5.74506286967542E-2</v>
      </c>
      <c r="AC1260" s="1">
        <v>0</v>
      </c>
      <c r="AD1260" s="1">
        <v>0</v>
      </c>
      <c r="AE1260" s="1">
        <v>3.0416599999999998</v>
      </c>
      <c r="AF1260" s="1">
        <v>0</v>
      </c>
      <c r="AG1260" s="1">
        <v>596</v>
      </c>
      <c r="AH1260" s="1">
        <v>271.10421096314178</v>
      </c>
      <c r="AI1260" s="1">
        <v>0</v>
      </c>
      <c r="AJ1260" s="1">
        <v>0</v>
      </c>
      <c r="AK1260" s="1">
        <v>0</v>
      </c>
      <c r="AL1260" s="1">
        <v>1547.49755859375</v>
      </c>
      <c r="AM1260" s="1">
        <v>918.63690185546875</v>
      </c>
      <c r="AN1260" s="1">
        <v>628.860595703125</v>
      </c>
      <c r="AO1260" t="s">
        <v>14070</v>
      </c>
    </row>
    <row r="1261" spans="1:41" x14ac:dyDescent="0.25">
      <c r="A1261" s="1">
        <v>2016</v>
      </c>
      <c r="B1261" t="s">
        <v>1025</v>
      </c>
      <c r="C1261" t="s">
        <v>7008</v>
      </c>
      <c r="D1261" t="s">
        <v>7196</v>
      </c>
      <c r="E1261" t="s">
        <v>7526</v>
      </c>
      <c r="F1261" t="s">
        <v>8853</v>
      </c>
      <c r="G1261" t="s">
        <v>10998</v>
      </c>
      <c r="H1261" t="s">
        <v>12641</v>
      </c>
      <c r="I1261" s="1">
        <v>2776.16748046875</v>
      </c>
      <c r="J1261" s="1">
        <v>287.25360107421875</v>
      </c>
      <c r="K1261" s="1">
        <v>225.85685729980469</v>
      </c>
      <c r="L1261" s="1">
        <v>0</v>
      </c>
      <c r="M1261" s="1">
        <v>1341.139404296875</v>
      </c>
      <c r="N1261" s="1">
        <v>339.19955444335938</v>
      </c>
      <c r="O1261" s="1">
        <v>424.974365234375</v>
      </c>
      <c r="P1261" s="1">
        <v>758.76153564453125</v>
      </c>
      <c r="Q1261" s="1">
        <v>254.66119384765625</v>
      </c>
      <c r="R1261" s="1">
        <v>357.99148559570313</v>
      </c>
      <c r="S1261" s="1">
        <v>1384.36962890625</v>
      </c>
      <c r="T1261" s="1">
        <v>333.03106689453125</v>
      </c>
      <c r="U1261" s="1">
        <v>0</v>
      </c>
      <c r="V1261" s="1">
        <v>197.987548828125</v>
      </c>
      <c r="W1261" s="1">
        <v>11.444366455078125</v>
      </c>
      <c r="X1261" s="1">
        <v>217.44296264648438</v>
      </c>
      <c r="Y1261" s="1">
        <v>3427.503173828125</v>
      </c>
      <c r="Z1261" s="1">
        <v>636.55511474609375</v>
      </c>
      <c r="AA1261" s="1">
        <v>8155.4658203125</v>
      </c>
      <c r="AB1261" s="1">
        <v>401.53561401367188</v>
      </c>
      <c r="AC1261" s="1">
        <v>1274.159912109375</v>
      </c>
      <c r="AD1261" s="1">
        <v>664.89483642578125</v>
      </c>
      <c r="AE1261" s="1">
        <v>4255.58251953125</v>
      </c>
      <c r="AF1261" s="1">
        <v>673.14617919921875</v>
      </c>
      <c r="AG1261" s="1">
        <v>1555.2894287109375</v>
      </c>
      <c r="AH1261" s="1">
        <v>1960.994873046875</v>
      </c>
      <c r="AI1261" s="1">
        <v>829.365478515625</v>
      </c>
      <c r="AJ1261" s="1">
        <v>113.93605041503906</v>
      </c>
      <c r="AK1261" s="1">
        <v>112.15479278564453</v>
      </c>
      <c r="AL1261" s="1">
        <v>32970.86328125</v>
      </c>
      <c r="AM1261" s="1">
        <v>25063.66015625</v>
      </c>
      <c r="AN1261" s="1">
        <v>7907.20361328125</v>
      </c>
      <c r="AO1261" t="s">
        <v>14071</v>
      </c>
    </row>
    <row r="1262" spans="1:41" x14ac:dyDescent="0.25">
      <c r="A1262" s="1">
        <v>2016</v>
      </c>
      <c r="B1262" t="s">
        <v>1025</v>
      </c>
      <c r="C1262" t="s">
        <v>7008</v>
      </c>
      <c r="D1262" t="s">
        <v>7196</v>
      </c>
      <c r="E1262" t="s">
        <v>7526</v>
      </c>
      <c r="F1262" t="s">
        <v>8853</v>
      </c>
      <c r="G1262" t="s">
        <v>10999</v>
      </c>
      <c r="H1262" t="s">
        <v>12641</v>
      </c>
      <c r="I1262" s="1">
        <v>2425.7938500000009</v>
      </c>
      <c r="J1262" s="1">
        <v>251</v>
      </c>
      <c r="K1262" s="1">
        <v>197.352</v>
      </c>
      <c r="L1262" s="1">
        <v>0</v>
      </c>
      <c r="M1262" s="1">
        <v>1171.8773200000001</v>
      </c>
      <c r="N1262" s="1">
        <v>296.38996999999989</v>
      </c>
      <c r="O1262" s="1">
        <v>371.33935300000002</v>
      </c>
      <c r="P1262" s="1">
        <v>663</v>
      </c>
      <c r="Q1262" s="1">
        <v>222.52099999999999</v>
      </c>
      <c r="R1262" s="1">
        <v>312.81022999999999</v>
      </c>
      <c r="S1262" s="1">
        <v>1209.6516099999999</v>
      </c>
      <c r="T1262" s="1">
        <v>291</v>
      </c>
      <c r="U1262" s="1">
        <v>0</v>
      </c>
      <c r="V1262" s="1">
        <v>173</v>
      </c>
      <c r="W1262" s="1">
        <v>10</v>
      </c>
      <c r="X1262" s="1">
        <v>190</v>
      </c>
      <c r="Y1262" s="1">
        <v>2994.9259999999999</v>
      </c>
      <c r="Z1262" s="1">
        <v>556.21699999999998</v>
      </c>
      <c r="AA1262" s="1">
        <v>7126.1836700000003</v>
      </c>
      <c r="AB1262" s="1">
        <v>350.8587391074642</v>
      </c>
      <c r="AC1262" s="1">
        <v>1113.3511600000011</v>
      </c>
      <c r="AD1262" s="1">
        <v>580.98</v>
      </c>
      <c r="AE1262" s="1">
        <v>3718.4955599999998</v>
      </c>
      <c r="AF1262" s="1">
        <v>588.19000000000005</v>
      </c>
      <c r="AG1262" s="1">
        <v>1359</v>
      </c>
      <c r="AH1262" s="1">
        <v>1713.5023467476601</v>
      </c>
      <c r="AI1262" s="1">
        <v>724.69320736099996</v>
      </c>
      <c r="AJ1262" s="1">
        <v>99.556449999999984</v>
      </c>
      <c r="AK1262" s="1">
        <v>98</v>
      </c>
      <c r="AL1262" s="1">
        <v>28809.69140625</v>
      </c>
      <c r="AM1262" s="1">
        <v>21900.435546875</v>
      </c>
      <c r="AN1262" s="1">
        <v>6909.2548828125</v>
      </c>
      <c r="AO1262" t="s">
        <v>14072</v>
      </c>
    </row>
    <row r="1263" spans="1:41" x14ac:dyDescent="0.25">
      <c r="A1263" s="1">
        <v>2016</v>
      </c>
      <c r="B1263" t="s">
        <v>1025</v>
      </c>
      <c r="C1263" t="s">
        <v>7008</v>
      </c>
      <c r="D1263" t="s">
        <v>7196</v>
      </c>
      <c r="E1263" t="s">
        <v>7526</v>
      </c>
      <c r="F1263" t="s">
        <v>8854</v>
      </c>
      <c r="G1263" t="s">
        <v>11000</v>
      </c>
      <c r="H1263" t="s">
        <v>12641</v>
      </c>
      <c r="I1263" s="1">
        <v>701.809814453125</v>
      </c>
      <c r="J1263" s="1">
        <v>1920.36474609375</v>
      </c>
      <c r="K1263" s="1">
        <v>52.325931549072266</v>
      </c>
      <c r="L1263" s="1">
        <v>502.40768432617188</v>
      </c>
      <c r="M1263" s="1">
        <v>281.3529052734375</v>
      </c>
      <c r="N1263" s="1">
        <v>2831.284423828125</v>
      </c>
      <c r="O1263" s="1">
        <v>27.212196350097656</v>
      </c>
      <c r="P1263" s="1">
        <v>1182.203125</v>
      </c>
      <c r="Q1263" s="1">
        <v>87.543685913085938</v>
      </c>
      <c r="R1263" s="1">
        <v>488.80520629882813</v>
      </c>
      <c r="S1263" s="1">
        <v>339.82489013671875</v>
      </c>
      <c r="T1263" s="1">
        <v>2144.67431640625</v>
      </c>
      <c r="U1263" s="1">
        <v>0</v>
      </c>
      <c r="V1263" s="1">
        <v>1366.4573974609375</v>
      </c>
      <c r="W1263" s="1">
        <v>363.11135864257813</v>
      </c>
      <c r="X1263" s="1">
        <v>406.2750244140625</v>
      </c>
      <c r="Y1263" s="1">
        <v>0</v>
      </c>
      <c r="Z1263" s="1">
        <v>244.22163391113281</v>
      </c>
      <c r="AA1263" s="1">
        <v>9137.150390625</v>
      </c>
      <c r="AB1263" s="1">
        <v>7.1387557983398438</v>
      </c>
      <c r="AC1263" s="1">
        <v>387.916015625</v>
      </c>
      <c r="AD1263" s="1">
        <v>1111.5340576171875</v>
      </c>
      <c r="AE1263" s="1">
        <v>36.361774444580078</v>
      </c>
      <c r="AF1263" s="1">
        <v>2188.597900390625</v>
      </c>
      <c r="AG1263" s="1">
        <v>458.91909790039063</v>
      </c>
      <c r="AH1263" s="1">
        <v>607.4117431640625</v>
      </c>
      <c r="AI1263" s="1">
        <v>13297.41796875</v>
      </c>
      <c r="AJ1263" s="1">
        <v>990.27398681640625</v>
      </c>
      <c r="AK1263" s="1">
        <v>479.51895141601563</v>
      </c>
      <c r="AL1263" s="1">
        <v>41642.11328125</v>
      </c>
      <c r="AM1263" s="1">
        <v>22524.31640625</v>
      </c>
      <c r="AN1263" s="1">
        <v>19117.798828125</v>
      </c>
      <c r="AO1263" t="s">
        <v>14073</v>
      </c>
    </row>
    <row r="1264" spans="1:41" x14ac:dyDescent="0.25">
      <c r="A1264" s="1">
        <v>2016</v>
      </c>
      <c r="B1264" t="s">
        <v>1025</v>
      </c>
      <c r="C1264" t="s">
        <v>7008</v>
      </c>
      <c r="D1264" t="s">
        <v>7196</v>
      </c>
      <c r="E1264" t="s">
        <v>7526</v>
      </c>
      <c r="F1264" t="s">
        <v>8854</v>
      </c>
      <c r="G1264" t="s">
        <v>11001</v>
      </c>
      <c r="H1264" t="s">
        <v>12641</v>
      </c>
      <c r="I1264" s="1">
        <v>613.23607000000015</v>
      </c>
      <c r="J1264" s="1">
        <v>1678</v>
      </c>
      <c r="K1264" s="1">
        <v>45.722000000000001</v>
      </c>
      <c r="L1264" s="1">
        <v>439</v>
      </c>
      <c r="M1264" s="1">
        <v>245.84401</v>
      </c>
      <c r="N1264" s="1">
        <v>2473.954675</v>
      </c>
      <c r="O1264" s="1">
        <v>23.777809000000001</v>
      </c>
      <c r="P1264" s="1">
        <v>1033</v>
      </c>
      <c r="Q1264" s="1">
        <v>76.495000000000005</v>
      </c>
      <c r="R1264" s="1">
        <v>427.11424999999969</v>
      </c>
      <c r="S1264" s="1">
        <v>296.93637999999999</v>
      </c>
      <c r="T1264" s="1">
        <v>1874</v>
      </c>
      <c r="U1264" s="1">
        <v>0</v>
      </c>
      <c r="V1264" s="1">
        <v>1194</v>
      </c>
      <c r="W1264" s="1">
        <v>317.28393</v>
      </c>
      <c r="X1264" s="1">
        <v>355</v>
      </c>
      <c r="Y1264" s="1">
        <v>0</v>
      </c>
      <c r="Z1264" s="1">
        <v>213.399</v>
      </c>
      <c r="AA1264" s="1">
        <v>7983.9724399999996</v>
      </c>
      <c r="AB1264" s="1">
        <v>6.2377900000000004</v>
      </c>
      <c r="AC1264" s="1">
        <v>338.95803999999998</v>
      </c>
      <c r="AD1264" s="1">
        <v>971.25</v>
      </c>
      <c r="AE1264" s="1">
        <v>31.77264000000001</v>
      </c>
      <c r="AF1264" s="1">
        <v>1912.38</v>
      </c>
      <c r="AG1264" s="1">
        <v>401</v>
      </c>
      <c r="AH1264" s="1">
        <v>530.75173528569496</v>
      </c>
      <c r="AI1264" s="1">
        <v>11619.182308330999</v>
      </c>
      <c r="AJ1264" s="1">
        <v>865.29381999999998</v>
      </c>
      <c r="AK1264" s="1">
        <v>419</v>
      </c>
      <c r="AL1264" s="1">
        <v>36386.56640625</v>
      </c>
      <c r="AM1264" s="1">
        <v>19681.578125</v>
      </c>
      <c r="AN1264" s="1">
        <v>16704.986328125</v>
      </c>
      <c r="AO1264" t="s">
        <v>14074</v>
      </c>
    </row>
    <row r="1265" spans="1:41" x14ac:dyDescent="0.25">
      <c r="A1265" s="1">
        <v>2016</v>
      </c>
      <c r="B1265" t="s">
        <v>1025</v>
      </c>
      <c r="C1265" t="s">
        <v>7008</v>
      </c>
      <c r="D1265" t="s">
        <v>7196</v>
      </c>
      <c r="E1265" t="s">
        <v>7526</v>
      </c>
      <c r="F1265" t="s">
        <v>8855</v>
      </c>
      <c r="G1265" t="s">
        <v>11002</v>
      </c>
      <c r="H1265" t="s">
        <v>12641</v>
      </c>
      <c r="I1265" s="1">
        <v>3719.83740234375</v>
      </c>
      <c r="J1265" s="1">
        <v>2207.618408203125</v>
      </c>
      <c r="K1265" s="1">
        <v>393.04190063476563</v>
      </c>
      <c r="L1265" s="1">
        <v>502.40768432617188</v>
      </c>
      <c r="M1265" s="1">
        <v>1720.6549072265625</v>
      </c>
      <c r="N1265" s="1">
        <v>3170.48388671875</v>
      </c>
      <c r="O1265" s="1">
        <v>616.48443603515625</v>
      </c>
      <c r="P1265" s="1">
        <v>1940.964599609375</v>
      </c>
      <c r="Q1265" s="1">
        <v>342.20486450195313</v>
      </c>
      <c r="R1265" s="1">
        <v>970.6932373046875</v>
      </c>
      <c r="S1265" s="1">
        <v>1724.194580078125</v>
      </c>
      <c r="T1265" s="1">
        <v>2477.705322265625</v>
      </c>
      <c r="U1265" s="1">
        <v>0</v>
      </c>
      <c r="V1265" s="1">
        <v>1564.4449462890625</v>
      </c>
      <c r="W1265" s="1">
        <v>406.59994506835938</v>
      </c>
      <c r="X1265" s="1">
        <v>623.71795654296875</v>
      </c>
      <c r="Y1265" s="1">
        <v>3427.503173828125</v>
      </c>
      <c r="Z1265" s="1">
        <v>880.77679443359375</v>
      </c>
      <c r="AA1265" s="1">
        <v>17292.6171875</v>
      </c>
      <c r="AB1265" s="1">
        <v>408.7401123046875</v>
      </c>
      <c r="AC1265" s="1">
        <v>1662.075927734375</v>
      </c>
      <c r="AD1265" s="1">
        <v>1776.428955078125</v>
      </c>
      <c r="AE1265" s="1">
        <v>4295.42529296875</v>
      </c>
      <c r="AF1265" s="1">
        <v>2861.743896484375</v>
      </c>
      <c r="AG1265" s="1">
        <v>2696.292724609375</v>
      </c>
      <c r="AH1265" s="1">
        <v>2878.668212890625</v>
      </c>
      <c r="AI1265" s="1">
        <v>14126.783203125</v>
      </c>
      <c r="AJ1265" s="1">
        <v>1104.2099609375</v>
      </c>
      <c r="AK1265" s="1">
        <v>591.67376708984375</v>
      </c>
      <c r="AL1265" s="1">
        <v>76383.9921875</v>
      </c>
      <c r="AM1265" s="1">
        <v>48639.30078125</v>
      </c>
      <c r="AN1265" s="1">
        <v>27744.693359375</v>
      </c>
      <c r="AO1265" t="s">
        <v>14075</v>
      </c>
    </row>
    <row r="1266" spans="1:41" x14ac:dyDescent="0.25">
      <c r="A1266" s="1">
        <v>2016</v>
      </c>
      <c r="B1266" t="s">
        <v>1025</v>
      </c>
      <c r="C1266" t="s">
        <v>7008</v>
      </c>
      <c r="D1266" t="s">
        <v>7196</v>
      </c>
      <c r="E1266" t="s">
        <v>7526</v>
      </c>
      <c r="F1266" t="s">
        <v>8855</v>
      </c>
      <c r="G1266" t="s">
        <v>11003</v>
      </c>
      <c r="H1266" t="s">
        <v>12641</v>
      </c>
      <c r="I1266" s="1">
        <v>3250.3653600000011</v>
      </c>
      <c r="J1266" s="1">
        <v>1929</v>
      </c>
      <c r="K1266" s="1">
        <v>343.43700000000001</v>
      </c>
      <c r="L1266" s="1">
        <v>439</v>
      </c>
      <c r="M1266" s="1">
        <v>1503.49505</v>
      </c>
      <c r="N1266" s="1">
        <v>2770.3446450000001</v>
      </c>
      <c r="O1266" s="1">
        <v>538.67936099999997</v>
      </c>
      <c r="P1266" s="1">
        <v>1696</v>
      </c>
      <c r="Q1266" s="1">
        <v>299.01600000000002</v>
      </c>
      <c r="R1266" s="1">
        <v>848.18429999999967</v>
      </c>
      <c r="S1266" s="1">
        <v>1506.58799</v>
      </c>
      <c r="T1266" s="1">
        <v>2165</v>
      </c>
      <c r="U1266" s="1">
        <v>0</v>
      </c>
      <c r="V1266" s="1">
        <v>1367</v>
      </c>
      <c r="W1266" s="1">
        <v>355.28393</v>
      </c>
      <c r="X1266" s="1">
        <v>545</v>
      </c>
      <c r="Y1266" s="1">
        <v>2994.9259999999999</v>
      </c>
      <c r="Z1266" s="1">
        <v>769.61599999999999</v>
      </c>
      <c r="AA1266" s="1">
        <v>15110.15611</v>
      </c>
      <c r="AB1266" s="1">
        <v>357.15397973616098</v>
      </c>
      <c r="AC1266" s="1">
        <v>1452.3092000000011</v>
      </c>
      <c r="AD1266" s="1">
        <v>1552.23</v>
      </c>
      <c r="AE1266" s="1">
        <v>3753.3098599999998</v>
      </c>
      <c r="AF1266" s="1">
        <v>2500.5700000000002</v>
      </c>
      <c r="AG1266" s="1">
        <v>2356</v>
      </c>
      <c r="AH1266" s="1">
        <v>2515.3582929964959</v>
      </c>
      <c r="AI1266" s="1">
        <v>12343.875515692</v>
      </c>
      <c r="AJ1266" s="1">
        <v>964.85026999999991</v>
      </c>
      <c r="AK1266" s="1">
        <v>517</v>
      </c>
      <c r="AL1266" s="1">
        <v>66743.7421875</v>
      </c>
      <c r="AM1266" s="1">
        <v>42500.6484375</v>
      </c>
      <c r="AN1266" s="1">
        <v>24243.1015625</v>
      </c>
      <c r="AO1266" t="s">
        <v>14076</v>
      </c>
    </row>
    <row r="1267" spans="1:41" x14ac:dyDescent="0.25">
      <c r="A1267" s="1">
        <v>2016</v>
      </c>
      <c r="B1267" t="s">
        <v>1025</v>
      </c>
      <c r="C1267" t="s">
        <v>7008</v>
      </c>
      <c r="D1267" t="s">
        <v>7196</v>
      </c>
      <c r="E1267" t="s">
        <v>7527</v>
      </c>
      <c r="F1267" t="s">
        <v>8856</v>
      </c>
      <c r="G1267" t="s">
        <v>11004</v>
      </c>
      <c r="H1267" t="s">
        <v>12641</v>
      </c>
      <c r="I1267" s="1">
        <v>3524.265380859375</v>
      </c>
      <c r="J1267" s="1">
        <v>10277.041015625</v>
      </c>
      <c r="K1267" s="1">
        <v>21.501676559448242</v>
      </c>
      <c r="L1267" s="1">
        <v>423.44155883789063</v>
      </c>
      <c r="M1267" s="1">
        <v>3786.713623046875</v>
      </c>
      <c r="N1267" s="1">
        <v>5540.29541015625</v>
      </c>
      <c r="O1267" s="1">
        <v>381.65573120117188</v>
      </c>
      <c r="P1267" s="1">
        <v>22.88873291015625</v>
      </c>
      <c r="Q1267" s="1">
        <v>3443.60986328125</v>
      </c>
      <c r="R1267" s="1">
        <v>267.26461791992188</v>
      </c>
      <c r="S1267" s="1">
        <v>10577.15625</v>
      </c>
      <c r="T1267" s="1">
        <v>0</v>
      </c>
      <c r="U1267" s="1">
        <v>17.290538787841797</v>
      </c>
      <c r="V1267" s="1">
        <v>2826.758544921875</v>
      </c>
      <c r="W1267" s="1">
        <v>6035.7587890625</v>
      </c>
      <c r="X1267" s="1">
        <v>4058.17236328125</v>
      </c>
      <c r="Y1267" s="1">
        <v>45393.578125</v>
      </c>
      <c r="Z1267" s="1">
        <v>6651.54833984375</v>
      </c>
      <c r="AA1267" s="1">
        <v>24842.365234375</v>
      </c>
      <c r="AB1267" s="1">
        <v>258.96115112304688</v>
      </c>
      <c r="AC1267" s="1">
        <v>103.52499389648438</v>
      </c>
      <c r="AD1267" s="1">
        <v>13089.9287109375</v>
      </c>
      <c r="AE1267" s="1">
        <v>3506.8662109375</v>
      </c>
      <c r="AF1267" s="1">
        <v>8907.7998046875</v>
      </c>
      <c r="AG1267" s="1">
        <v>24621.41015625</v>
      </c>
      <c r="AH1267" s="1">
        <v>10353.90234375</v>
      </c>
      <c r="AI1267" s="1">
        <v>862.62451171875</v>
      </c>
      <c r="AJ1267" s="1">
        <v>249.95150756835938</v>
      </c>
      <c r="AK1267" s="1">
        <v>318.15338134765625</v>
      </c>
      <c r="AL1267" s="1">
        <v>190364.421875</v>
      </c>
      <c r="AM1267" s="1">
        <v>140619.890625</v>
      </c>
      <c r="AN1267" s="1">
        <v>49744.52734375</v>
      </c>
      <c r="AO1267" t="s">
        <v>14077</v>
      </c>
    </row>
    <row r="1268" spans="1:41" x14ac:dyDescent="0.25">
      <c r="A1268" s="1">
        <v>2016</v>
      </c>
      <c r="B1268" t="s">
        <v>1025</v>
      </c>
      <c r="C1268" t="s">
        <v>7008</v>
      </c>
      <c r="D1268" t="s">
        <v>7196</v>
      </c>
      <c r="E1268" t="s">
        <v>7527</v>
      </c>
      <c r="F1268" t="s">
        <v>8856</v>
      </c>
      <c r="G1268" t="s">
        <v>11005</v>
      </c>
      <c r="H1268" t="s">
        <v>12641</v>
      </c>
      <c r="I1268" s="1">
        <v>3079.4761599999988</v>
      </c>
      <c r="J1268" s="1">
        <v>8980</v>
      </c>
      <c r="K1268" s="1">
        <v>18.788</v>
      </c>
      <c r="L1268" s="1">
        <v>370</v>
      </c>
      <c r="M1268" s="1">
        <v>3308.8013700000001</v>
      </c>
      <c r="N1268" s="1">
        <v>4841.0676249999997</v>
      </c>
      <c r="O1268" s="1">
        <v>333.4878690000001</v>
      </c>
      <c r="P1268" s="1">
        <v>20</v>
      </c>
      <c r="Q1268" s="1">
        <v>3009</v>
      </c>
      <c r="R1268" s="1">
        <v>233.53378000000001</v>
      </c>
      <c r="S1268" s="1">
        <v>9242.2385499999982</v>
      </c>
      <c r="T1268" s="1">
        <v>0</v>
      </c>
      <c r="U1268" s="1">
        <v>15.108339999999989</v>
      </c>
      <c r="V1268" s="1">
        <v>2470</v>
      </c>
      <c r="W1268" s="1">
        <v>5274</v>
      </c>
      <c r="X1268" s="1">
        <v>3546</v>
      </c>
      <c r="Y1268" s="1">
        <v>39664.561000000009</v>
      </c>
      <c r="Z1268" s="1">
        <v>5812.072000000001</v>
      </c>
      <c r="AA1268" s="1">
        <v>21707.068200000009</v>
      </c>
      <c r="AB1268" s="1">
        <v>226.27826999999999</v>
      </c>
      <c r="AC1268" s="1">
        <v>90.459349999999972</v>
      </c>
      <c r="AD1268" s="1">
        <v>11437.88</v>
      </c>
      <c r="AE1268" s="1">
        <v>3064.2728900000029</v>
      </c>
      <c r="AF1268" s="1">
        <v>7783.5669999999991</v>
      </c>
      <c r="AG1268" s="1">
        <v>21514</v>
      </c>
      <c r="AH1268" s="1">
        <v>9047.1608565380957</v>
      </c>
      <c r="AI1268" s="1">
        <v>753.75467979123084</v>
      </c>
      <c r="AJ1268" s="1">
        <v>218.40571</v>
      </c>
      <c r="AK1268" s="1">
        <v>278</v>
      </c>
      <c r="AL1268" s="1">
        <v>166338.984375</v>
      </c>
      <c r="AM1268" s="1">
        <v>122872.6015625</v>
      </c>
      <c r="AN1268" s="1">
        <v>43466.38671875</v>
      </c>
      <c r="AO1268" t="s">
        <v>14078</v>
      </c>
    </row>
    <row r="1269" spans="1:41" x14ac:dyDescent="0.25">
      <c r="A1269" s="1">
        <v>2016</v>
      </c>
      <c r="B1269" t="s">
        <v>1025</v>
      </c>
      <c r="C1269" t="s">
        <v>7008</v>
      </c>
      <c r="D1269" t="s">
        <v>7196</v>
      </c>
      <c r="E1269" t="s">
        <v>7528</v>
      </c>
      <c r="F1269" t="s">
        <v>8857</v>
      </c>
      <c r="G1269" t="s">
        <v>11006</v>
      </c>
      <c r="H1269" t="s">
        <v>12641</v>
      </c>
      <c r="I1269" s="1">
        <v>6673.615234375</v>
      </c>
      <c r="J1269" s="1">
        <v>6997.0859375</v>
      </c>
      <c r="K1269" s="1">
        <v>169.87788391113281</v>
      </c>
      <c r="L1269" s="1">
        <v>320.4422607421875</v>
      </c>
      <c r="M1269" s="1">
        <v>4932.8330078125</v>
      </c>
      <c r="N1269" s="1">
        <v>1479.4703369140625</v>
      </c>
      <c r="O1269" s="1">
        <v>0</v>
      </c>
      <c r="P1269" s="1">
        <v>0</v>
      </c>
      <c r="Q1269" s="1">
        <v>163.14402770996094</v>
      </c>
      <c r="R1269" s="1">
        <v>309.09860229492188</v>
      </c>
      <c r="S1269" s="1">
        <v>5717.60546875</v>
      </c>
      <c r="T1269" s="1">
        <v>75.532821655273438</v>
      </c>
      <c r="U1269" s="1">
        <v>30.175888061523438</v>
      </c>
      <c r="V1269" s="1">
        <v>214.00965881347656</v>
      </c>
      <c r="W1269" s="1">
        <v>2838.202880859375</v>
      </c>
      <c r="X1269" s="1">
        <v>2262.55126953125</v>
      </c>
      <c r="Y1269" s="1">
        <v>8073.42041015625</v>
      </c>
      <c r="Z1269" s="1">
        <v>1560.3009033203125</v>
      </c>
      <c r="AA1269" s="1">
        <v>22843.72265625</v>
      </c>
      <c r="AB1269" s="1">
        <v>0</v>
      </c>
      <c r="AC1269" s="1">
        <v>0</v>
      </c>
      <c r="AD1269" s="1">
        <v>2891.705322265625</v>
      </c>
      <c r="AE1269" s="1">
        <v>1748.1649169921875</v>
      </c>
      <c r="AF1269" s="1">
        <v>5192.9453125</v>
      </c>
      <c r="AG1269" s="1">
        <v>44009.3125</v>
      </c>
      <c r="AH1269" s="1">
        <v>5126.98974609375</v>
      </c>
      <c r="AI1269" s="1">
        <v>1198.4322509765625</v>
      </c>
      <c r="AJ1269" s="1">
        <v>5643.65234375</v>
      </c>
      <c r="AK1269" s="1">
        <v>679.79534912109375</v>
      </c>
      <c r="AL1269" s="1">
        <v>131152.09375</v>
      </c>
      <c r="AM1269" s="1">
        <v>105258.5625</v>
      </c>
      <c r="AN1269" s="1">
        <v>25893.525390625</v>
      </c>
      <c r="AO1269" t="s">
        <v>14079</v>
      </c>
    </row>
    <row r="1270" spans="1:41" x14ac:dyDescent="0.25">
      <c r="A1270" s="1">
        <v>2016</v>
      </c>
      <c r="B1270" t="s">
        <v>1025</v>
      </c>
      <c r="C1270" t="s">
        <v>7008</v>
      </c>
      <c r="D1270" t="s">
        <v>7196</v>
      </c>
      <c r="E1270" t="s">
        <v>7528</v>
      </c>
      <c r="F1270" t="s">
        <v>8857</v>
      </c>
      <c r="G1270" t="s">
        <v>11007</v>
      </c>
      <c r="H1270" t="s">
        <v>12641</v>
      </c>
      <c r="I1270" s="1">
        <v>5831.3540100000009</v>
      </c>
      <c r="J1270" s="1">
        <v>6114</v>
      </c>
      <c r="K1270" s="1">
        <v>148.43799999999999</v>
      </c>
      <c r="L1270" s="1">
        <v>280</v>
      </c>
      <c r="M1270" s="1">
        <v>4310.2719299999999</v>
      </c>
      <c r="N1270" s="1">
        <v>1292.7498900000001</v>
      </c>
      <c r="O1270" s="1">
        <v>0</v>
      </c>
      <c r="P1270" s="1">
        <v>0</v>
      </c>
      <c r="Q1270" s="1">
        <v>142.554</v>
      </c>
      <c r="R1270" s="1">
        <v>270.08800000000002</v>
      </c>
      <c r="S1270" s="1">
        <v>4996</v>
      </c>
      <c r="T1270" s="1">
        <v>66</v>
      </c>
      <c r="U1270" s="1">
        <v>26.367460000000001</v>
      </c>
      <c r="V1270" s="1">
        <v>187</v>
      </c>
      <c r="W1270" s="1">
        <v>2480</v>
      </c>
      <c r="X1270" s="1">
        <v>1977</v>
      </c>
      <c r="Y1270" s="1">
        <v>7054.4930000000004</v>
      </c>
      <c r="Z1270" s="1">
        <v>1363.3789999999999</v>
      </c>
      <c r="AA1270" s="1">
        <v>19960.670099999999</v>
      </c>
      <c r="AB1270" s="1">
        <v>0</v>
      </c>
      <c r="AC1270" s="1">
        <v>0</v>
      </c>
      <c r="AD1270" s="1">
        <v>2526.75</v>
      </c>
      <c r="AE1270" s="1">
        <v>1527.53316</v>
      </c>
      <c r="AF1270" s="1">
        <v>4537.5559999999996</v>
      </c>
      <c r="AG1270" s="1">
        <v>38455</v>
      </c>
      <c r="AH1270" s="1">
        <v>4479.9245099999989</v>
      </c>
      <c r="AI1270" s="1">
        <v>1047.1809763260001</v>
      </c>
      <c r="AJ1270" s="1">
        <v>4931.3801499999927</v>
      </c>
      <c r="AK1270" s="1">
        <v>594</v>
      </c>
      <c r="AL1270" s="1">
        <v>114599.6875</v>
      </c>
      <c r="AM1270" s="1">
        <v>91974.125</v>
      </c>
      <c r="AN1270" s="1">
        <v>22625.56640625</v>
      </c>
      <c r="AO1270" t="s">
        <v>14080</v>
      </c>
    </row>
    <row r="1271" spans="1:41" x14ac:dyDescent="0.25">
      <c r="A1271" s="1">
        <v>2016</v>
      </c>
      <c r="B1271" t="s">
        <v>1025</v>
      </c>
      <c r="C1271" t="s">
        <v>7008</v>
      </c>
      <c r="D1271" t="s">
        <v>7196</v>
      </c>
      <c r="E1271" t="s">
        <v>7529</v>
      </c>
      <c r="F1271" t="s">
        <v>8858</v>
      </c>
      <c r="G1271" t="s">
        <v>11008</v>
      </c>
      <c r="H1271" t="s">
        <v>12641</v>
      </c>
      <c r="I1271" s="1">
        <v>0</v>
      </c>
      <c r="J1271" s="1"/>
      <c r="K1271" s="1">
        <v>0</v>
      </c>
      <c r="L1271" s="1"/>
      <c r="M1271" s="1"/>
      <c r="N1271" s="1"/>
      <c r="O1271" s="1">
        <v>0</v>
      </c>
      <c r="P1271" s="1">
        <v>176.24324035644531</v>
      </c>
      <c r="Q1271" s="1">
        <v>0</v>
      </c>
      <c r="R1271" s="1">
        <v>0</v>
      </c>
      <c r="S1271" s="1"/>
      <c r="T1271" s="1"/>
      <c r="U1271" s="1"/>
      <c r="V1271" s="1">
        <v>223.16514587402344</v>
      </c>
      <c r="W1271" s="1"/>
      <c r="X1271" s="1">
        <v>479.51895141601563</v>
      </c>
      <c r="Y1271" s="1">
        <v>0</v>
      </c>
      <c r="Z1271" s="1">
        <v>0</v>
      </c>
      <c r="AA1271" s="1">
        <v>0</v>
      </c>
      <c r="AB1271" s="1">
        <v>0</v>
      </c>
      <c r="AC1271" s="1"/>
      <c r="AD1271" s="1">
        <v>0</v>
      </c>
      <c r="AE1271" s="1">
        <v>0</v>
      </c>
      <c r="AF1271" s="1"/>
      <c r="AG1271" s="1">
        <v>0</v>
      </c>
      <c r="AH1271" s="1"/>
      <c r="AI1271" s="1"/>
      <c r="AJ1271" s="1">
        <v>0</v>
      </c>
      <c r="AK1271" s="1"/>
      <c r="AL1271" s="1">
        <v>878.9273681640625</v>
      </c>
      <c r="AM1271" s="1">
        <v>399.40838623046875</v>
      </c>
      <c r="AN1271" s="1">
        <v>479.51895141601563</v>
      </c>
      <c r="AO1271" t="s">
        <v>14081</v>
      </c>
    </row>
    <row r="1272" spans="1:41" x14ac:dyDescent="0.25">
      <c r="A1272" s="1">
        <v>2016</v>
      </c>
      <c r="B1272" t="s">
        <v>1025</v>
      </c>
      <c r="C1272" t="s">
        <v>7008</v>
      </c>
      <c r="D1272" t="s">
        <v>7196</v>
      </c>
      <c r="E1272" t="s">
        <v>7529</v>
      </c>
      <c r="F1272" t="s">
        <v>8858</v>
      </c>
      <c r="G1272" t="s">
        <v>11009</v>
      </c>
      <c r="H1272" t="s">
        <v>12641</v>
      </c>
      <c r="I1272" s="1">
        <v>0</v>
      </c>
      <c r="J1272" s="1"/>
      <c r="K1272" s="1">
        <v>0</v>
      </c>
      <c r="L1272" s="1"/>
      <c r="M1272" s="1"/>
      <c r="N1272" s="1"/>
      <c r="O1272" s="1">
        <v>0</v>
      </c>
      <c r="P1272" s="1">
        <v>154</v>
      </c>
      <c r="Q1272" s="1">
        <v>0</v>
      </c>
      <c r="R1272" s="1">
        <v>0</v>
      </c>
      <c r="S1272" s="1"/>
      <c r="T1272" s="1"/>
      <c r="U1272" s="1"/>
      <c r="V1272" s="1">
        <v>195</v>
      </c>
      <c r="W1272" s="1"/>
      <c r="X1272" s="1">
        <v>419</v>
      </c>
      <c r="Y1272" s="1">
        <v>0</v>
      </c>
      <c r="Z1272" s="1">
        <v>0</v>
      </c>
      <c r="AA1272" s="1">
        <v>0</v>
      </c>
      <c r="AB1272" s="1">
        <v>0</v>
      </c>
      <c r="AC1272" s="1"/>
      <c r="AD1272" s="1">
        <v>0</v>
      </c>
      <c r="AE1272" s="1">
        <v>0</v>
      </c>
      <c r="AF1272" s="1"/>
      <c r="AG1272" s="1">
        <v>0</v>
      </c>
      <c r="AH1272" s="1"/>
      <c r="AI1272" s="1"/>
      <c r="AJ1272" s="1">
        <v>0</v>
      </c>
      <c r="AK1272" s="1"/>
      <c r="AL1272" s="1">
        <v>768</v>
      </c>
      <c r="AM1272" s="1">
        <v>349</v>
      </c>
      <c r="AN1272" s="1">
        <v>419</v>
      </c>
      <c r="AO1272" t="s">
        <v>14082</v>
      </c>
    </row>
    <row r="1273" spans="1:41" x14ac:dyDescent="0.25">
      <c r="A1273" s="1">
        <v>2016</v>
      </c>
      <c r="B1273" t="s">
        <v>1025</v>
      </c>
      <c r="C1273" t="s">
        <v>7009</v>
      </c>
      <c r="D1273" t="s">
        <v>7196</v>
      </c>
      <c r="E1273" t="s">
        <v>7530</v>
      </c>
      <c r="F1273" t="s">
        <v>8859</v>
      </c>
      <c r="G1273" t="s">
        <v>11010</v>
      </c>
      <c r="H1273" t="s">
        <v>12641</v>
      </c>
      <c r="I1273" s="1">
        <v>4727.91259765625</v>
      </c>
      <c r="J1273" s="1">
        <v>6306.990234375</v>
      </c>
      <c r="K1273" s="1">
        <v>1060.1512451171875</v>
      </c>
      <c r="L1273" s="1">
        <v>1112.3924560546875</v>
      </c>
      <c r="M1273" s="1">
        <v>3625.044189453125</v>
      </c>
      <c r="N1273" s="1">
        <v>9576.2265625</v>
      </c>
      <c r="O1273" s="1">
        <v>5849.9814453125</v>
      </c>
      <c r="P1273" s="1">
        <v>13322.158203125</v>
      </c>
      <c r="Q1273" s="1">
        <v>2764.790771484375</v>
      </c>
      <c r="R1273" s="1">
        <v>6402.18603515625</v>
      </c>
      <c r="S1273" s="1">
        <v>3457.859375</v>
      </c>
      <c r="T1273" s="1">
        <v>7956.12353515625</v>
      </c>
      <c r="U1273" s="1">
        <v>517.27740478515625</v>
      </c>
      <c r="V1273" s="1">
        <v>1747.5548095703125</v>
      </c>
      <c r="W1273" s="1">
        <v>1257.73583984375</v>
      </c>
      <c r="X1273" s="1">
        <v>11733.9091796875</v>
      </c>
      <c r="Y1273" s="1">
        <v>19531.427734375</v>
      </c>
      <c r="Z1273" s="1">
        <v>3468.53564453125</v>
      </c>
      <c r="AA1273" s="1">
        <v>60116.76171875</v>
      </c>
      <c r="AB1273" s="1">
        <v>752.96197509765625</v>
      </c>
      <c r="AC1273" s="1">
        <v>7382.90771484375</v>
      </c>
      <c r="AD1273" s="1">
        <v>10574.376953125</v>
      </c>
      <c r="AE1273" s="1">
        <v>8497.1376953125</v>
      </c>
      <c r="AF1273" s="1">
        <v>18082.79296875</v>
      </c>
      <c r="AG1273" s="1">
        <v>73275.9921875</v>
      </c>
      <c r="AH1273" s="1">
        <v>12133.6083984375</v>
      </c>
      <c r="AI1273" s="1">
        <v>1268.9189453125</v>
      </c>
      <c r="AJ1273" s="1">
        <v>22478.16796875</v>
      </c>
      <c r="AK1273" s="1">
        <v>1242.858154296875</v>
      </c>
      <c r="AL1273" s="1">
        <v>320224.71875</v>
      </c>
      <c r="AM1273" s="1">
        <v>259311.234375</v>
      </c>
      <c r="AN1273" s="1">
        <v>60913.52734375</v>
      </c>
      <c r="AO1273" t="s">
        <v>14083</v>
      </c>
    </row>
    <row r="1274" spans="1:41" x14ac:dyDescent="0.25">
      <c r="A1274" s="1">
        <v>2016</v>
      </c>
      <c r="B1274" t="s">
        <v>1025</v>
      </c>
      <c r="C1274" t="s">
        <v>7009</v>
      </c>
      <c r="D1274" t="s">
        <v>7196</v>
      </c>
      <c r="E1274" t="s">
        <v>7530</v>
      </c>
      <c r="F1274" t="s">
        <v>8859</v>
      </c>
      <c r="G1274" t="s">
        <v>11011</v>
      </c>
      <c r="H1274" t="s">
        <v>12641</v>
      </c>
      <c r="I1274" s="1">
        <v>4131.2139300000008</v>
      </c>
      <c r="J1274" s="1">
        <v>5511</v>
      </c>
      <c r="K1274" s="1">
        <v>926.35200000000009</v>
      </c>
      <c r="L1274" s="1">
        <v>972</v>
      </c>
      <c r="M1274" s="1">
        <v>3167.5358900000001</v>
      </c>
      <c r="N1274" s="1">
        <v>8367.6334900000002</v>
      </c>
      <c r="O1274" s="1">
        <v>5111.6689139999999</v>
      </c>
      <c r="P1274" s="1">
        <v>11640.8</v>
      </c>
      <c r="Q1274" s="1">
        <v>2415.8530000000001</v>
      </c>
      <c r="R1274" s="1">
        <v>5594.1813399999983</v>
      </c>
      <c r="S1274" s="1">
        <v>3021.451169999998</v>
      </c>
      <c r="T1274" s="1">
        <v>6952</v>
      </c>
      <c r="U1274" s="1">
        <v>451.99304000000012</v>
      </c>
      <c r="V1274" s="1">
        <v>1527</v>
      </c>
      <c r="W1274" s="1">
        <v>1099</v>
      </c>
      <c r="X1274" s="1">
        <v>10253</v>
      </c>
      <c r="Y1274" s="1">
        <v>17066.412</v>
      </c>
      <c r="Z1274" s="1">
        <v>3030.78</v>
      </c>
      <c r="AA1274" s="1">
        <v>52529.567290000072</v>
      </c>
      <c r="AB1274" s="1">
        <v>657.93242589398881</v>
      </c>
      <c r="AC1274" s="1">
        <v>6451.1281699999681</v>
      </c>
      <c r="AD1274" s="1">
        <v>9239.81</v>
      </c>
      <c r="AE1274" s="1">
        <v>7424.7342800000624</v>
      </c>
      <c r="AF1274" s="1">
        <v>15800.606</v>
      </c>
      <c r="AG1274" s="1">
        <v>64028</v>
      </c>
      <c r="AH1274" s="1">
        <v>10602.254449111049</v>
      </c>
      <c r="AI1274" s="1">
        <v>1108.7716246512921</v>
      </c>
      <c r="AJ1274" s="1">
        <v>19641.251110000001</v>
      </c>
      <c r="AK1274" s="1">
        <v>1086</v>
      </c>
      <c r="AL1274" s="1">
        <v>279809.9375</v>
      </c>
      <c r="AM1274" s="1">
        <v>226584.140625</v>
      </c>
      <c r="AN1274" s="1">
        <v>53225.77734375</v>
      </c>
      <c r="AO1274" t="s">
        <v>14084</v>
      </c>
    </row>
    <row r="1275" spans="1:41" x14ac:dyDescent="0.25">
      <c r="A1275" s="1">
        <v>2016</v>
      </c>
      <c r="B1275" t="s">
        <v>1025</v>
      </c>
      <c r="C1275" t="s">
        <v>7009</v>
      </c>
      <c r="D1275" t="s">
        <v>7196</v>
      </c>
      <c r="E1275" t="s">
        <v>7530</v>
      </c>
      <c r="F1275" t="s">
        <v>8860</v>
      </c>
      <c r="G1275" t="s">
        <v>11012</v>
      </c>
      <c r="H1275" t="s">
        <v>12641</v>
      </c>
      <c r="I1275" s="1">
        <v>3220.2685546875</v>
      </c>
      <c r="J1275" s="1">
        <v>6277.23486328125</v>
      </c>
      <c r="K1275" s="1">
        <v>1035.5103759765625</v>
      </c>
      <c r="L1275" s="1">
        <v>1112.3924560546875</v>
      </c>
      <c r="M1275" s="1">
        <v>3625.044189453125</v>
      </c>
      <c r="N1275" s="1">
        <v>9007.4990234375</v>
      </c>
      <c r="O1275" s="1">
        <v>5849.9814453125</v>
      </c>
      <c r="P1275" s="1">
        <v>13322.158203125</v>
      </c>
      <c r="Q1275" s="1">
        <v>2730.3466796875</v>
      </c>
      <c r="R1275" s="1">
        <v>6134.859375</v>
      </c>
      <c r="S1275" s="1">
        <v>3457.859375</v>
      </c>
      <c r="T1275" s="1">
        <v>7956.12353515625</v>
      </c>
      <c r="U1275" s="1">
        <v>517.27740478515625</v>
      </c>
      <c r="V1275" s="1">
        <v>1601.06689453125</v>
      </c>
      <c r="W1275" s="1">
        <v>878.01800537109375</v>
      </c>
      <c r="X1275" s="1">
        <v>11733.9091796875</v>
      </c>
      <c r="Y1275" s="1">
        <v>19531.427734375</v>
      </c>
      <c r="Z1275" s="1">
        <v>3468.53564453125</v>
      </c>
      <c r="AA1275" s="1">
        <v>60092.50390625</v>
      </c>
      <c r="AB1275" s="1">
        <v>752.96197509765625</v>
      </c>
      <c r="AC1275" s="1">
        <v>7382.90771484375</v>
      </c>
      <c r="AD1275" s="1">
        <v>10558.9619140625</v>
      </c>
      <c r="AE1275" s="1">
        <v>8497.1376953125</v>
      </c>
      <c r="AF1275" s="1">
        <v>18082.79296875</v>
      </c>
      <c r="AG1275" s="1">
        <v>73275.9921875</v>
      </c>
      <c r="AH1275" s="1">
        <v>11825.1337890625</v>
      </c>
      <c r="AI1275" s="1">
        <v>1145.7139892578125</v>
      </c>
      <c r="AJ1275" s="1">
        <v>22478.16796875</v>
      </c>
      <c r="AK1275" s="1">
        <v>1242.858154296875</v>
      </c>
      <c r="AL1275" s="1">
        <v>316794.625</v>
      </c>
      <c r="AM1275" s="1">
        <v>256732.578125</v>
      </c>
      <c r="AN1275" s="1">
        <v>60062.07421875</v>
      </c>
      <c r="AO1275" t="s">
        <v>14085</v>
      </c>
    </row>
    <row r="1276" spans="1:41" x14ac:dyDescent="0.25">
      <c r="A1276" s="1">
        <v>2016</v>
      </c>
      <c r="B1276" t="s">
        <v>1025</v>
      </c>
      <c r="C1276" t="s">
        <v>7009</v>
      </c>
      <c r="D1276" t="s">
        <v>7196</v>
      </c>
      <c r="E1276" t="s">
        <v>7530</v>
      </c>
      <c r="F1276" t="s">
        <v>8860</v>
      </c>
      <c r="G1276" t="s">
        <v>11013</v>
      </c>
      <c r="H1276" t="s">
        <v>12641</v>
      </c>
      <c r="I1276" s="1">
        <v>2813.846069462888</v>
      </c>
      <c r="J1276" s="1">
        <v>5485</v>
      </c>
      <c r="K1276" s="1">
        <v>904.82100000000014</v>
      </c>
      <c r="L1276" s="1">
        <v>972</v>
      </c>
      <c r="M1276" s="1">
        <v>3167.5358900000001</v>
      </c>
      <c r="N1276" s="1">
        <v>7870.6834900000003</v>
      </c>
      <c r="O1276" s="1">
        <v>5111.6689139999999</v>
      </c>
      <c r="P1276" s="1">
        <v>11640.8</v>
      </c>
      <c r="Q1276" s="1">
        <v>2385.7559999999999</v>
      </c>
      <c r="R1276" s="1">
        <v>5360.5933399999994</v>
      </c>
      <c r="S1276" s="1">
        <v>3021.451169999998</v>
      </c>
      <c r="T1276" s="1">
        <v>6952</v>
      </c>
      <c r="U1276" s="1">
        <v>451.99304000000012</v>
      </c>
      <c r="V1276" s="1">
        <v>1399</v>
      </c>
      <c r="W1276" s="1">
        <v>767.20539691935994</v>
      </c>
      <c r="X1276" s="1">
        <v>10253</v>
      </c>
      <c r="Y1276" s="1">
        <v>17066.412</v>
      </c>
      <c r="Z1276" s="1">
        <v>3030.78</v>
      </c>
      <c r="AA1276" s="1">
        <v>52508.371493028782</v>
      </c>
      <c r="AB1276" s="1">
        <v>657.93242589398881</v>
      </c>
      <c r="AC1276" s="1">
        <v>6451.1281699999681</v>
      </c>
      <c r="AD1276" s="1">
        <v>9226.34</v>
      </c>
      <c r="AE1276" s="1">
        <v>7424.7342800000624</v>
      </c>
      <c r="AF1276" s="1">
        <v>15800.606</v>
      </c>
      <c r="AG1276" s="1">
        <v>64028</v>
      </c>
      <c r="AH1276" s="1">
        <v>10332.71184911105</v>
      </c>
      <c r="AI1276" s="1">
        <v>1001.116102471292</v>
      </c>
      <c r="AJ1276" s="1">
        <v>19641.251110000001</v>
      </c>
      <c r="AK1276" s="1">
        <v>1086</v>
      </c>
      <c r="AL1276" s="1">
        <v>276812.75</v>
      </c>
      <c r="AM1276" s="1">
        <v>224330.953125</v>
      </c>
      <c r="AN1276" s="1">
        <v>52481.78125</v>
      </c>
      <c r="AO1276" t="s">
        <v>14086</v>
      </c>
    </row>
    <row r="1277" spans="1:41" x14ac:dyDescent="0.25">
      <c r="A1277" s="1">
        <v>2016</v>
      </c>
      <c r="B1277" t="s">
        <v>1025</v>
      </c>
      <c r="C1277" t="s">
        <v>7009</v>
      </c>
      <c r="D1277" t="s">
        <v>7196</v>
      </c>
      <c r="E1277" t="s">
        <v>7530</v>
      </c>
      <c r="F1277" t="s">
        <v>8861</v>
      </c>
      <c r="G1277" t="s">
        <v>11014</v>
      </c>
      <c r="H1277" t="s">
        <v>12641</v>
      </c>
      <c r="I1277" s="1">
        <v>1507.64404296875</v>
      </c>
      <c r="J1277" s="1">
        <v>29.755353927612305</v>
      </c>
      <c r="K1277" s="1">
        <v>24.640865325927734</v>
      </c>
      <c r="L1277" s="1"/>
      <c r="M1277" s="1"/>
      <c r="N1277" s="1">
        <v>568.727783203125</v>
      </c>
      <c r="O1277" s="1">
        <v>0</v>
      </c>
      <c r="P1277" s="1">
        <v>0</v>
      </c>
      <c r="Q1277" s="1">
        <v>34.444110870361328</v>
      </c>
      <c r="R1277" s="1">
        <v>267.32666015625</v>
      </c>
      <c r="S1277" s="1"/>
      <c r="T1277" s="1"/>
      <c r="U1277" s="1"/>
      <c r="V1277" s="1">
        <v>146.48789978027344</v>
      </c>
      <c r="W1277" s="1">
        <v>379.7178955078125</v>
      </c>
      <c r="X1277" s="1"/>
      <c r="Y1277" s="1">
        <v>0</v>
      </c>
      <c r="Z1277" s="1">
        <v>0</v>
      </c>
      <c r="AA1277" s="1">
        <v>24.257247924804688</v>
      </c>
      <c r="AB1277" s="1">
        <v>0</v>
      </c>
      <c r="AC1277" s="1">
        <v>0</v>
      </c>
      <c r="AD1277" s="1">
        <v>15.415561676025391</v>
      </c>
      <c r="AE1277" s="1">
        <v>0</v>
      </c>
      <c r="AF1277" s="1"/>
      <c r="AG1277" s="1">
        <v>0</v>
      </c>
      <c r="AH1277" s="1">
        <v>308.47442626953125</v>
      </c>
      <c r="AI1277" s="1">
        <v>123.20492553710938</v>
      </c>
      <c r="AJ1277" s="1">
        <v>0</v>
      </c>
      <c r="AK1277" s="1"/>
      <c r="AL1277" s="1">
        <v>3430.0966796875</v>
      </c>
      <c r="AM1277" s="1">
        <v>2578.64306640625</v>
      </c>
      <c r="AN1277" s="1">
        <v>851.4537353515625</v>
      </c>
      <c r="AO1277" t="s">
        <v>14087</v>
      </c>
    </row>
    <row r="1278" spans="1:41" x14ac:dyDescent="0.25">
      <c r="A1278" s="1">
        <v>2016</v>
      </c>
      <c r="B1278" t="s">
        <v>1025</v>
      </c>
      <c r="C1278" t="s">
        <v>7009</v>
      </c>
      <c r="D1278" t="s">
        <v>7196</v>
      </c>
      <c r="E1278" t="s">
        <v>7530</v>
      </c>
      <c r="F1278" t="s">
        <v>8861</v>
      </c>
      <c r="G1278" t="s">
        <v>11015</v>
      </c>
      <c r="H1278" t="s">
        <v>12641</v>
      </c>
      <c r="I1278" s="1">
        <v>1317.3678605371131</v>
      </c>
      <c r="J1278" s="1">
        <v>26</v>
      </c>
      <c r="K1278" s="1">
        <v>21.530999999999999</v>
      </c>
      <c r="L1278" s="1"/>
      <c r="M1278" s="1"/>
      <c r="N1278" s="1">
        <v>496.95</v>
      </c>
      <c r="O1278" s="1">
        <v>0</v>
      </c>
      <c r="P1278" s="1">
        <v>0</v>
      </c>
      <c r="Q1278" s="1">
        <v>30.097000000000001</v>
      </c>
      <c r="R1278" s="1">
        <v>233.58799999999999</v>
      </c>
      <c r="S1278" s="1"/>
      <c r="T1278" s="1"/>
      <c r="U1278" s="1"/>
      <c r="V1278" s="1">
        <v>128</v>
      </c>
      <c r="W1278" s="1">
        <v>331.79460308064012</v>
      </c>
      <c r="X1278" s="1"/>
      <c r="Y1278" s="1">
        <v>0</v>
      </c>
      <c r="Z1278" s="1">
        <v>0</v>
      </c>
      <c r="AA1278" s="1">
        <v>21.195796971283048</v>
      </c>
      <c r="AB1278" s="1">
        <v>0</v>
      </c>
      <c r="AC1278" s="1">
        <v>0</v>
      </c>
      <c r="AD1278" s="1">
        <v>13.47</v>
      </c>
      <c r="AE1278" s="1">
        <v>0</v>
      </c>
      <c r="AF1278" s="1"/>
      <c r="AG1278" s="1">
        <v>0</v>
      </c>
      <c r="AH1278" s="1">
        <v>269.54259999999999</v>
      </c>
      <c r="AI1278" s="1">
        <v>107.65552218000001</v>
      </c>
      <c r="AJ1278" s="1">
        <v>0</v>
      </c>
      <c r="AK1278" s="1"/>
      <c r="AL1278" s="1">
        <v>2997.1923828125</v>
      </c>
      <c r="AM1278" s="1">
        <v>2253.19873046875</v>
      </c>
      <c r="AN1278" s="1">
        <v>743.99371337890625</v>
      </c>
      <c r="AO1278" t="s">
        <v>14088</v>
      </c>
    </row>
    <row r="1279" spans="1:41" x14ac:dyDescent="0.25">
      <c r="A1279" s="1">
        <v>2016</v>
      </c>
      <c r="B1279" t="s">
        <v>1025</v>
      </c>
      <c r="C1279" t="s">
        <v>7009</v>
      </c>
      <c r="D1279" t="s">
        <v>7196</v>
      </c>
      <c r="E1279" t="s">
        <v>7530</v>
      </c>
      <c r="F1279" t="s">
        <v>8862</v>
      </c>
      <c r="G1279" t="s">
        <v>11016</v>
      </c>
      <c r="H1279" t="s">
        <v>12641</v>
      </c>
      <c r="I1279" s="1">
        <v>395.26736450195313</v>
      </c>
      <c r="J1279" s="1">
        <v>390.25289916992188</v>
      </c>
      <c r="K1279" s="1"/>
      <c r="L1279" s="1">
        <v>207.14303588867188</v>
      </c>
      <c r="M1279" s="1">
        <v>1053.1761474609375</v>
      </c>
      <c r="N1279" s="1">
        <v>3303.8701171875</v>
      </c>
      <c r="O1279" s="1">
        <v>69.654273986816406</v>
      </c>
      <c r="P1279" s="1">
        <v>704.97296142578125</v>
      </c>
      <c r="Q1279" s="1">
        <v>604.098876953125</v>
      </c>
      <c r="R1279" s="1">
        <v>1664.260498046875</v>
      </c>
      <c r="S1279" s="1">
        <v>86.111366271972656</v>
      </c>
      <c r="T1279" s="1">
        <v>48.066341400146484</v>
      </c>
      <c r="U1279" s="1">
        <v>134.27711486816406</v>
      </c>
      <c r="V1279" s="1">
        <v>10.299929618835449</v>
      </c>
      <c r="W1279" s="1">
        <v>74.388381958007813</v>
      </c>
      <c r="X1279" s="1">
        <v>275.80923461914063</v>
      </c>
      <c r="Y1279" s="1">
        <v>284.28836059570313</v>
      </c>
      <c r="Z1279" s="1">
        <v>0</v>
      </c>
      <c r="AA1279" s="1">
        <v>3230.525390625</v>
      </c>
      <c r="AB1279" s="1">
        <v>0</v>
      </c>
      <c r="AC1279" s="1">
        <v>441.941162109375</v>
      </c>
      <c r="AD1279" s="1">
        <v>512.97369384765625</v>
      </c>
      <c r="AE1279" s="1">
        <v>0</v>
      </c>
      <c r="AF1279" s="1">
        <v>3967.833984375</v>
      </c>
      <c r="AG1279" s="1">
        <v>6543.888671875</v>
      </c>
      <c r="AH1279" s="1">
        <v>736.04925537109375</v>
      </c>
      <c r="AI1279" s="1">
        <v>254.47964477539063</v>
      </c>
      <c r="AJ1279" s="1">
        <v>2784.87451171875</v>
      </c>
      <c r="AK1279" s="1"/>
      <c r="AL1279" s="1">
        <v>27778.50390625</v>
      </c>
      <c r="AM1279" s="1">
        <v>24667.796875</v>
      </c>
      <c r="AN1279" s="1">
        <v>3110.70849609375</v>
      </c>
      <c r="AO1279" t="s">
        <v>14089</v>
      </c>
    </row>
    <row r="1280" spans="1:41" x14ac:dyDescent="0.25">
      <c r="A1280" s="1">
        <v>2016</v>
      </c>
      <c r="B1280" t="s">
        <v>1025</v>
      </c>
      <c r="C1280" t="s">
        <v>7009</v>
      </c>
      <c r="D1280" t="s">
        <v>7196</v>
      </c>
      <c r="E1280" t="s">
        <v>7530</v>
      </c>
      <c r="F1280" t="s">
        <v>8862</v>
      </c>
      <c r="G1280" t="s">
        <v>11017</v>
      </c>
      <c r="H1280" t="s">
        <v>12641</v>
      </c>
      <c r="I1280" s="1">
        <v>345.38161000000002</v>
      </c>
      <c r="J1280" s="1">
        <v>341</v>
      </c>
      <c r="K1280" s="1"/>
      <c r="L1280" s="1">
        <v>181</v>
      </c>
      <c r="M1280" s="1">
        <v>920.25727000000006</v>
      </c>
      <c r="N1280" s="1">
        <v>2886.896389999999</v>
      </c>
      <c r="O1280" s="1">
        <v>60.863373999999993</v>
      </c>
      <c r="P1280" s="1">
        <v>616</v>
      </c>
      <c r="Q1280" s="1">
        <v>527.85699999999997</v>
      </c>
      <c r="R1280" s="1">
        <v>1454.2180641653699</v>
      </c>
      <c r="S1280" s="1">
        <v>75.243455870303379</v>
      </c>
      <c r="T1280" s="1">
        <v>42</v>
      </c>
      <c r="U1280" s="1">
        <v>117.33032</v>
      </c>
      <c r="V1280" s="1">
        <v>9</v>
      </c>
      <c r="W1280" s="1">
        <v>65</v>
      </c>
      <c r="X1280" s="1">
        <v>241</v>
      </c>
      <c r="Y1280" s="1">
        <v>248.40899999999999</v>
      </c>
      <c r="Z1280" s="1">
        <v>0</v>
      </c>
      <c r="AA1280" s="1">
        <v>2822.8084086065828</v>
      </c>
      <c r="AB1280" s="1">
        <v>0</v>
      </c>
      <c r="AC1280" s="1">
        <v>386.16482000000002</v>
      </c>
      <c r="AD1280" s="1">
        <v>448.23250000000002</v>
      </c>
      <c r="AE1280" s="1">
        <v>0</v>
      </c>
      <c r="AF1280" s="1">
        <v>3467.0630000000001</v>
      </c>
      <c r="AG1280" s="1">
        <v>5718</v>
      </c>
      <c r="AH1280" s="1">
        <v>643.15421425730119</v>
      </c>
      <c r="AI1280" s="1">
        <v>222.36237229100001</v>
      </c>
      <c r="AJ1280" s="1">
        <v>2433.40202</v>
      </c>
      <c r="AK1280" s="1"/>
      <c r="AL1280" s="1">
        <v>24272.646484375</v>
      </c>
      <c r="AM1280" s="1">
        <v>21554.53125</v>
      </c>
      <c r="AN1280" s="1">
        <v>2718.11328125</v>
      </c>
      <c r="AO1280" t="s">
        <v>14090</v>
      </c>
    </row>
    <row r="1281" spans="1:41" x14ac:dyDescent="0.25">
      <c r="A1281" s="1">
        <v>2016</v>
      </c>
      <c r="B1281" t="s">
        <v>1025</v>
      </c>
      <c r="C1281" t="s">
        <v>7009</v>
      </c>
      <c r="D1281" t="s">
        <v>7196</v>
      </c>
      <c r="E1281" t="s">
        <v>7530</v>
      </c>
      <c r="F1281" t="s">
        <v>8863</v>
      </c>
      <c r="G1281" t="s">
        <v>11018</v>
      </c>
      <c r="H1281" t="s">
        <v>12641</v>
      </c>
      <c r="I1281" s="1">
        <v>2063.395751953125</v>
      </c>
      <c r="J1281" s="1">
        <v>4355.72607421875</v>
      </c>
      <c r="K1281" s="1">
        <v>403.69317626953125</v>
      </c>
      <c r="L1281" s="1">
        <v>473.79678344726563</v>
      </c>
      <c r="M1281" s="1">
        <v>1613.5045166015625</v>
      </c>
      <c r="N1281" s="1">
        <v>984.33087158203125</v>
      </c>
      <c r="O1281" s="1">
        <v>3656.166015625</v>
      </c>
      <c r="P1281" s="1">
        <v>4698.3701171875</v>
      </c>
      <c r="Q1281" s="1">
        <v>309.24737548828125</v>
      </c>
      <c r="R1281" s="1">
        <v>236.52088928222656</v>
      </c>
      <c r="S1281" s="1">
        <v>2224.372802734375</v>
      </c>
      <c r="T1281" s="1">
        <v>1794.4766845703125</v>
      </c>
      <c r="U1281" s="1">
        <v>20.760995864868164</v>
      </c>
      <c r="V1281" s="1">
        <v>1120.4034423828125</v>
      </c>
      <c r="W1281" s="1"/>
      <c r="X1281" s="1">
        <v>6463.7783203125</v>
      </c>
      <c r="Y1281" s="1">
        <v>3060.631103515625</v>
      </c>
      <c r="Z1281" s="1">
        <v>1848.7047119140625</v>
      </c>
      <c r="AA1281" s="1">
        <v>31010.2734375</v>
      </c>
      <c r="AB1281" s="1">
        <v>341.68511962890625</v>
      </c>
      <c r="AC1281" s="1">
        <v>4386.87451171875</v>
      </c>
      <c r="AD1281" s="1">
        <v>3520.727783203125</v>
      </c>
      <c r="AE1281" s="1">
        <v>3693.7880859375</v>
      </c>
      <c r="AF1281" s="1">
        <v>6600.42529296875</v>
      </c>
      <c r="AG1281" s="1">
        <v>25668.5703125</v>
      </c>
      <c r="AH1281" s="1">
        <v>7004.6005859375</v>
      </c>
      <c r="AI1281" s="1">
        <v>142.58114624023438</v>
      </c>
      <c r="AJ1281" s="1">
        <v>8045.05029296875</v>
      </c>
      <c r="AK1281" s="1">
        <v>433.74148559570313</v>
      </c>
      <c r="AL1281" s="1">
        <v>126176.1953125</v>
      </c>
      <c r="AM1281" s="1">
        <v>98576.875</v>
      </c>
      <c r="AN1281" s="1">
        <v>27599.328125</v>
      </c>
      <c r="AO1281" t="s">
        <v>14091</v>
      </c>
    </row>
    <row r="1282" spans="1:41" x14ac:dyDescent="0.25">
      <c r="A1282" s="1">
        <v>2016</v>
      </c>
      <c r="B1282" t="s">
        <v>1025</v>
      </c>
      <c r="C1282" t="s">
        <v>7009</v>
      </c>
      <c r="D1282" t="s">
        <v>7196</v>
      </c>
      <c r="E1282" t="s">
        <v>7530</v>
      </c>
      <c r="F1282" t="s">
        <v>8863</v>
      </c>
      <c r="G1282" t="s">
        <v>11019</v>
      </c>
      <c r="H1282" t="s">
        <v>12641</v>
      </c>
      <c r="I1282" s="1">
        <v>1802.979360000001</v>
      </c>
      <c r="J1282" s="1">
        <v>3806</v>
      </c>
      <c r="K1282" s="1">
        <v>352.74400000000003</v>
      </c>
      <c r="L1282" s="1">
        <v>414</v>
      </c>
      <c r="M1282" s="1">
        <v>1409.8679299999999</v>
      </c>
      <c r="N1282" s="1">
        <v>860.10076000000026</v>
      </c>
      <c r="O1282" s="1">
        <v>3194.729934</v>
      </c>
      <c r="P1282" s="1">
        <v>4105.3999999999996</v>
      </c>
      <c r="Q1282" s="1">
        <v>270.21800000000002</v>
      </c>
      <c r="R1282" s="1">
        <v>206.6701411409887</v>
      </c>
      <c r="S1282" s="1">
        <v>1943.63987121988</v>
      </c>
      <c r="T1282" s="1">
        <v>1568</v>
      </c>
      <c r="U1282" s="1">
        <v>18.140799999999999</v>
      </c>
      <c r="V1282" s="1">
        <v>979</v>
      </c>
      <c r="W1282" s="1"/>
      <c r="X1282" s="1">
        <v>5648</v>
      </c>
      <c r="Y1282" s="1">
        <v>2674.3560000000002</v>
      </c>
      <c r="Z1282" s="1">
        <v>1615.384</v>
      </c>
      <c r="AA1282" s="1">
        <v>27096.540471653811</v>
      </c>
      <c r="AB1282" s="1">
        <v>298.56183589398881</v>
      </c>
      <c r="AC1282" s="1">
        <v>3833.2175899999652</v>
      </c>
      <c r="AD1282" s="1">
        <v>3076.3849999999989</v>
      </c>
      <c r="AE1282" s="1">
        <v>3227.6037100000458</v>
      </c>
      <c r="AF1282" s="1">
        <v>5767.4009999999998</v>
      </c>
      <c r="AG1282" s="1">
        <v>22429</v>
      </c>
      <c r="AH1282" s="1">
        <v>6120.5663325474152</v>
      </c>
      <c r="AI1282" s="1">
        <v>124.586309079</v>
      </c>
      <c r="AJ1282" s="1">
        <v>7029.7033100000026</v>
      </c>
      <c r="AK1282" s="1">
        <v>379</v>
      </c>
      <c r="AL1282" s="1">
        <v>110251.796875</v>
      </c>
      <c r="AM1282" s="1">
        <v>86135.71875</v>
      </c>
      <c r="AN1282" s="1">
        <v>24116.080078125</v>
      </c>
      <c r="AO1282" t="s">
        <v>14092</v>
      </c>
    </row>
    <row r="1283" spans="1:41" x14ac:dyDescent="0.25">
      <c r="A1283" s="1">
        <v>2016</v>
      </c>
      <c r="B1283" t="s">
        <v>1025</v>
      </c>
      <c r="C1283" t="s">
        <v>7009</v>
      </c>
      <c r="D1283" t="s">
        <v>7196</v>
      </c>
      <c r="E1283" t="s">
        <v>7530</v>
      </c>
      <c r="F1283" t="s">
        <v>8864</v>
      </c>
      <c r="G1283" t="s">
        <v>11020</v>
      </c>
      <c r="H1283" t="s">
        <v>12641</v>
      </c>
      <c r="I1283" s="1">
        <v>225.82366943359375</v>
      </c>
      <c r="J1283" s="1">
        <v>637.45123291015625</v>
      </c>
      <c r="K1283" s="1">
        <v>89.838279724121094</v>
      </c>
      <c r="L1283" s="1">
        <v>148.77676391601563</v>
      </c>
      <c r="M1283" s="1">
        <v>856.32745361328125</v>
      </c>
      <c r="N1283" s="1">
        <v>3879.77734375</v>
      </c>
      <c r="O1283" s="1">
        <v>469.94158935546875</v>
      </c>
      <c r="P1283" s="1">
        <v>2594.43798828125</v>
      </c>
      <c r="Q1283" s="1">
        <v>510.35238647460938</v>
      </c>
      <c r="R1283" s="1">
        <v>1400.6439208984375</v>
      </c>
      <c r="S1283" s="1">
        <v>168.68006896972656</v>
      </c>
      <c r="T1283" s="1">
        <v>704.97296142578125</v>
      </c>
      <c r="U1283" s="1">
        <v>193.34991455078125</v>
      </c>
      <c r="V1283" s="1">
        <v>180.82099914550781</v>
      </c>
      <c r="W1283" s="1">
        <v>264.3648681640625</v>
      </c>
      <c r="X1283" s="1">
        <v>447.4747314453125</v>
      </c>
      <c r="Y1283" s="1">
        <v>3871.345458984375</v>
      </c>
      <c r="Z1283" s="1">
        <v>0</v>
      </c>
      <c r="AA1283" s="1">
        <v>8637.2802734375</v>
      </c>
      <c r="AB1283" s="1">
        <v>411.27688598632813</v>
      </c>
      <c r="AC1283" s="1">
        <v>931.93853759765625</v>
      </c>
      <c r="AD1283" s="1">
        <v>1089.33203125</v>
      </c>
      <c r="AE1283" s="1">
        <v>124.02133178710938</v>
      </c>
      <c r="AF1283" s="1">
        <v>802.281005859375</v>
      </c>
      <c r="AG1283" s="1">
        <v>7161.884765625</v>
      </c>
      <c r="AH1283" s="1">
        <v>1418.343017578125</v>
      </c>
      <c r="AI1283" s="1">
        <v>326.49398803710938</v>
      </c>
      <c r="AJ1283" s="1">
        <v>2884.332763671875</v>
      </c>
      <c r="AK1283" s="1">
        <v>37.766410827636719</v>
      </c>
      <c r="AL1283" s="1">
        <v>40469.33203125</v>
      </c>
      <c r="AM1283" s="1">
        <v>34184.51953125</v>
      </c>
      <c r="AN1283" s="1">
        <v>6284.8125</v>
      </c>
      <c r="AO1283" t="s">
        <v>14093</v>
      </c>
    </row>
    <row r="1284" spans="1:41" x14ac:dyDescent="0.25">
      <c r="A1284" s="1">
        <v>2016</v>
      </c>
      <c r="B1284" t="s">
        <v>1025</v>
      </c>
      <c r="C1284" t="s">
        <v>7009</v>
      </c>
      <c r="D1284" t="s">
        <v>7196</v>
      </c>
      <c r="E1284" t="s">
        <v>7530</v>
      </c>
      <c r="F1284" t="s">
        <v>8864</v>
      </c>
      <c r="G1284" t="s">
        <v>11021</v>
      </c>
      <c r="H1284" t="s">
        <v>12641</v>
      </c>
      <c r="I1284" s="1">
        <v>197.32300000000001</v>
      </c>
      <c r="J1284" s="1">
        <v>557</v>
      </c>
      <c r="K1284" s="1">
        <v>78.5</v>
      </c>
      <c r="L1284" s="1">
        <v>130</v>
      </c>
      <c r="M1284" s="1">
        <v>748.25238999999988</v>
      </c>
      <c r="N1284" s="1">
        <v>3390.11978</v>
      </c>
      <c r="O1284" s="1">
        <v>410.63137499999988</v>
      </c>
      <c r="P1284" s="1">
        <v>2267</v>
      </c>
      <c r="Q1284" s="1">
        <v>445.94200000000001</v>
      </c>
      <c r="R1284" s="1">
        <v>1223.8719781380171</v>
      </c>
      <c r="S1284" s="1">
        <v>147.39135434443969</v>
      </c>
      <c r="T1284" s="1">
        <v>616</v>
      </c>
      <c r="U1284" s="1">
        <v>168.94766999999999</v>
      </c>
      <c r="V1284" s="1">
        <v>158</v>
      </c>
      <c r="W1284" s="1">
        <v>231</v>
      </c>
      <c r="X1284" s="1">
        <v>391</v>
      </c>
      <c r="Y1284" s="1">
        <v>3382.752</v>
      </c>
      <c r="Z1284" s="1">
        <v>0</v>
      </c>
      <c r="AA1284" s="1">
        <v>7547.1892717157498</v>
      </c>
      <c r="AB1284" s="1">
        <v>359.37058999999999</v>
      </c>
      <c r="AC1284" s="1">
        <v>814.32075000000304</v>
      </c>
      <c r="AD1284" s="1">
        <v>951.85</v>
      </c>
      <c r="AE1284" s="1">
        <v>108.36888999999999</v>
      </c>
      <c r="AF1284" s="1">
        <v>701.02700000000004</v>
      </c>
      <c r="AG1284" s="1">
        <v>6258</v>
      </c>
      <c r="AH1284" s="1">
        <v>1239.33727189656</v>
      </c>
      <c r="AI1284" s="1">
        <v>285.2879526942919</v>
      </c>
      <c r="AJ1284" s="1">
        <v>2520.307850000002</v>
      </c>
      <c r="AK1284" s="1">
        <v>33</v>
      </c>
      <c r="AL1284" s="1">
        <v>35361.79296875</v>
      </c>
      <c r="AM1284" s="1">
        <v>29870.169921875</v>
      </c>
      <c r="AN1284" s="1">
        <v>5491.62109375</v>
      </c>
      <c r="AO1284" t="s">
        <v>14094</v>
      </c>
    </row>
    <row r="1285" spans="1:41" x14ac:dyDescent="0.25">
      <c r="A1285" s="1">
        <v>2016</v>
      </c>
      <c r="B1285" t="s">
        <v>1025</v>
      </c>
      <c r="C1285" t="s">
        <v>7009</v>
      </c>
      <c r="D1285" t="s">
        <v>7196</v>
      </c>
      <c r="E1285" t="s">
        <v>7530</v>
      </c>
      <c r="F1285" t="s">
        <v>8865</v>
      </c>
      <c r="G1285" t="s">
        <v>11022</v>
      </c>
      <c r="H1285" t="s">
        <v>12641</v>
      </c>
      <c r="I1285" s="1">
        <v>539.63250732421875</v>
      </c>
      <c r="J1285" s="1">
        <v>168.23219299316406</v>
      </c>
      <c r="K1285" s="1">
        <v>67.844497680664063</v>
      </c>
      <c r="L1285" s="1">
        <v>46.921901702880859</v>
      </c>
      <c r="M1285" s="1">
        <v>69.021728515625</v>
      </c>
      <c r="N1285" s="1">
        <v>163.92445373535156</v>
      </c>
      <c r="O1285" s="1">
        <v>430.54840087890625</v>
      </c>
      <c r="P1285" s="1">
        <v>793.0946044921875</v>
      </c>
      <c r="Q1285" s="1">
        <v>202.22538757324219</v>
      </c>
      <c r="R1285" s="1">
        <v>1216.617919921875</v>
      </c>
      <c r="S1285" s="1">
        <v>469.09017944335938</v>
      </c>
      <c r="T1285" s="1">
        <v>575.651611328125</v>
      </c>
      <c r="U1285" s="1">
        <v>22.909229278564453</v>
      </c>
      <c r="V1285" s="1">
        <v>257.49826049804688</v>
      </c>
      <c r="W1285" s="1">
        <v>46.921901702880859</v>
      </c>
      <c r="X1285" s="1">
        <v>36.621974945068359</v>
      </c>
      <c r="Y1285" s="1">
        <v>5964.564453125</v>
      </c>
      <c r="Z1285" s="1">
        <v>0</v>
      </c>
      <c r="AA1285" s="1">
        <v>4268.56298828125</v>
      </c>
      <c r="AB1285" s="1">
        <v>0</v>
      </c>
      <c r="AC1285" s="1">
        <v>407.50875854492188</v>
      </c>
      <c r="AD1285" s="1">
        <v>1344.567138671875</v>
      </c>
      <c r="AE1285" s="1">
        <v>1.65604567527771</v>
      </c>
      <c r="AF1285" s="1">
        <v>1760.3896484375</v>
      </c>
      <c r="AG1285" s="1">
        <v>6726.99853515625</v>
      </c>
      <c r="AH1285" s="1">
        <v>1409.805908203125</v>
      </c>
      <c r="AI1285" s="1">
        <v>518.4598388671875</v>
      </c>
      <c r="AJ1285" s="1">
        <v>2232.439453125</v>
      </c>
      <c r="AK1285" s="1">
        <v>35.477535247802734</v>
      </c>
      <c r="AL1285" s="1">
        <v>29777.1875</v>
      </c>
      <c r="AM1285" s="1">
        <v>24773.17578125</v>
      </c>
      <c r="AN1285" s="1">
        <v>5004.0107421875</v>
      </c>
      <c r="AO1285" t="s">
        <v>14095</v>
      </c>
    </row>
    <row r="1286" spans="1:41" x14ac:dyDescent="0.25">
      <c r="A1286" s="1">
        <v>2016</v>
      </c>
      <c r="B1286" t="s">
        <v>1025</v>
      </c>
      <c r="C1286" t="s">
        <v>7009</v>
      </c>
      <c r="D1286" t="s">
        <v>7196</v>
      </c>
      <c r="E1286" t="s">
        <v>7530</v>
      </c>
      <c r="F1286" t="s">
        <v>8865</v>
      </c>
      <c r="G1286" t="s">
        <v>11023</v>
      </c>
      <c r="H1286" t="s">
        <v>12641</v>
      </c>
      <c r="I1286" s="1">
        <v>471.52674999999999</v>
      </c>
      <c r="J1286" s="1">
        <v>147</v>
      </c>
      <c r="K1286" s="1">
        <v>59.281999999999996</v>
      </c>
      <c r="L1286" s="1">
        <v>41</v>
      </c>
      <c r="M1286" s="1">
        <v>60.310660000000013</v>
      </c>
      <c r="N1286" s="1">
        <v>143.23594</v>
      </c>
      <c r="O1286" s="1">
        <v>376.20988899999998</v>
      </c>
      <c r="P1286" s="1">
        <v>693</v>
      </c>
      <c r="Q1286" s="1">
        <v>176.703</v>
      </c>
      <c r="R1286" s="1">
        <v>1063.071382911334</v>
      </c>
      <c r="S1286" s="1">
        <v>409.8874016528635</v>
      </c>
      <c r="T1286" s="1">
        <v>503</v>
      </c>
      <c r="U1286" s="1">
        <v>20.017910000000001</v>
      </c>
      <c r="V1286" s="1">
        <v>225</v>
      </c>
      <c r="W1286" s="1">
        <v>41</v>
      </c>
      <c r="X1286" s="1">
        <v>32</v>
      </c>
      <c r="Y1286" s="1">
        <v>5211.7910000000002</v>
      </c>
      <c r="Z1286" s="1">
        <v>0</v>
      </c>
      <c r="AA1286" s="1">
        <v>3729.8377685228652</v>
      </c>
      <c r="AB1286" s="1">
        <v>0</v>
      </c>
      <c r="AC1286" s="1">
        <v>356.07803000000013</v>
      </c>
      <c r="AD1286" s="1">
        <v>1174.8724999999999</v>
      </c>
      <c r="AE1286" s="1">
        <v>1.447039999999999</v>
      </c>
      <c r="AF1286" s="1">
        <v>1538.2149999999999</v>
      </c>
      <c r="AG1286" s="1">
        <v>5878</v>
      </c>
      <c r="AH1286" s="1">
        <v>1231.877629344119</v>
      </c>
      <c r="AI1286" s="1">
        <v>453.02621496699999</v>
      </c>
      <c r="AJ1286" s="1">
        <v>1950.6885400000001</v>
      </c>
      <c r="AK1286" s="1">
        <v>31</v>
      </c>
      <c r="AL1286" s="1">
        <v>26019.078125</v>
      </c>
      <c r="AM1286" s="1">
        <v>21646.61328125</v>
      </c>
      <c r="AN1286" s="1">
        <v>4372.46630859375</v>
      </c>
      <c r="AO1286" t="s">
        <v>14096</v>
      </c>
    </row>
    <row r="1287" spans="1:41" x14ac:dyDescent="0.25">
      <c r="A1287" s="1">
        <v>2016</v>
      </c>
      <c r="B1287" t="s">
        <v>1025</v>
      </c>
      <c r="C1287" t="s">
        <v>7009</v>
      </c>
      <c r="D1287" t="s">
        <v>7196</v>
      </c>
      <c r="E1287" t="s">
        <v>7530</v>
      </c>
      <c r="F1287" t="s">
        <v>8866</v>
      </c>
      <c r="G1287" t="s">
        <v>11024</v>
      </c>
      <c r="H1287" t="s">
        <v>12641</v>
      </c>
      <c r="I1287" s="1">
        <v>97.593276977539063</v>
      </c>
      <c r="J1287" s="1">
        <v>186.54318237304688</v>
      </c>
      <c r="K1287" s="1">
        <v>167.08432006835938</v>
      </c>
      <c r="L1287" s="1">
        <v>2.2888734340667725</v>
      </c>
      <c r="M1287" s="1">
        <v>27.691808700561523</v>
      </c>
      <c r="N1287" s="1">
        <v>0</v>
      </c>
      <c r="O1287" s="1">
        <v>128.89739990234375</v>
      </c>
      <c r="P1287" s="1">
        <v>624.8624267578125</v>
      </c>
      <c r="Q1287" s="1">
        <v>0</v>
      </c>
      <c r="R1287" s="1">
        <v>683.86553955078125</v>
      </c>
      <c r="S1287" s="1">
        <v>225.54939270019531</v>
      </c>
      <c r="T1287" s="1">
        <v>9.1554937362670898</v>
      </c>
      <c r="U1287" s="1">
        <v>145.98014831542969</v>
      </c>
      <c r="V1287" s="1">
        <v>153.35450744628906</v>
      </c>
      <c r="W1287" s="1">
        <v>707.2618408203125</v>
      </c>
      <c r="X1287" s="1"/>
      <c r="Y1287" s="1">
        <v>3486.05126953125</v>
      </c>
      <c r="Z1287" s="1">
        <v>0</v>
      </c>
      <c r="AA1287" s="1">
        <v>1244.3306884765625</v>
      </c>
      <c r="AB1287" s="1">
        <v>0</v>
      </c>
      <c r="AC1287" s="1">
        <v>373.90435791015625</v>
      </c>
      <c r="AD1287" s="1">
        <v>98.352890014648438</v>
      </c>
      <c r="AE1287" s="1">
        <v>0</v>
      </c>
      <c r="AF1287" s="1">
        <v>416.23046875</v>
      </c>
      <c r="AG1287" s="1">
        <v>7177.90673828125</v>
      </c>
      <c r="AH1287" s="1">
        <v>1240.10205078125</v>
      </c>
      <c r="AI1287" s="1">
        <v>26.904304504394531</v>
      </c>
      <c r="AJ1287" s="1">
        <v>288.98513793945313</v>
      </c>
      <c r="AK1287" s="1">
        <v>112.15479278564453</v>
      </c>
      <c r="AL1287" s="1">
        <v>17625.048828125</v>
      </c>
      <c r="AM1287" s="1">
        <v>14881.896484375</v>
      </c>
      <c r="AN1287" s="1">
        <v>2743.154296875</v>
      </c>
      <c r="AO1287" t="s">
        <v>14097</v>
      </c>
    </row>
    <row r="1288" spans="1:41" x14ac:dyDescent="0.25">
      <c r="A1288" s="1">
        <v>2016</v>
      </c>
      <c r="B1288" t="s">
        <v>1025</v>
      </c>
      <c r="C1288" t="s">
        <v>7009</v>
      </c>
      <c r="D1288" t="s">
        <v>7196</v>
      </c>
      <c r="E1288" t="s">
        <v>7530</v>
      </c>
      <c r="F1288" t="s">
        <v>8866</v>
      </c>
      <c r="G1288" t="s">
        <v>11025</v>
      </c>
      <c r="H1288" t="s">
        <v>12641</v>
      </c>
      <c r="I1288" s="1">
        <v>85.276260000000008</v>
      </c>
      <c r="J1288" s="1">
        <v>163</v>
      </c>
      <c r="K1288" s="1">
        <v>145.99700000000001</v>
      </c>
      <c r="L1288" s="1">
        <v>2</v>
      </c>
      <c r="M1288" s="1">
        <v>24.19689</v>
      </c>
      <c r="N1288" s="1">
        <v>0</v>
      </c>
      <c r="O1288" s="1">
        <v>112.629561</v>
      </c>
      <c r="P1288" s="1">
        <v>546</v>
      </c>
      <c r="Q1288" s="1">
        <v>0</v>
      </c>
      <c r="R1288" s="1">
        <v>597.5564528482937</v>
      </c>
      <c r="S1288" s="1">
        <v>197.08333435980271</v>
      </c>
      <c r="T1288" s="1">
        <v>8</v>
      </c>
      <c r="U1288" s="1">
        <v>127.55634000000001</v>
      </c>
      <c r="V1288" s="1">
        <v>134</v>
      </c>
      <c r="W1288" s="1">
        <v>618</v>
      </c>
      <c r="X1288" s="1"/>
      <c r="Y1288" s="1">
        <v>3046.085</v>
      </c>
      <c r="Z1288" s="1">
        <v>0</v>
      </c>
      <c r="AA1288" s="1">
        <v>1087.2866098576189</v>
      </c>
      <c r="AB1288" s="1">
        <v>0</v>
      </c>
      <c r="AC1288" s="1">
        <v>326.71475999999979</v>
      </c>
      <c r="AD1288" s="1">
        <v>85.94</v>
      </c>
      <c r="AE1288" s="1">
        <v>0</v>
      </c>
      <c r="AF1288" s="1">
        <v>363.69900000000001</v>
      </c>
      <c r="AG1288" s="1">
        <v>6272</v>
      </c>
      <c r="AH1288" s="1">
        <v>1083.5916515528679</v>
      </c>
      <c r="AI1288" s="1">
        <v>23.508775620000002</v>
      </c>
      <c r="AJ1288" s="1">
        <v>252.51300000000009</v>
      </c>
      <c r="AK1288" s="1">
        <v>98</v>
      </c>
      <c r="AL1288" s="1">
        <v>15400.634765625</v>
      </c>
      <c r="AM1288" s="1">
        <v>13003.6875</v>
      </c>
      <c r="AN1288" s="1">
        <v>2396.947021484375</v>
      </c>
      <c r="AO1288" t="s">
        <v>14098</v>
      </c>
    </row>
    <row r="1289" spans="1:41" x14ac:dyDescent="0.25">
      <c r="A1289" s="1">
        <v>2016</v>
      </c>
      <c r="B1289" t="s">
        <v>1025</v>
      </c>
      <c r="C1289" t="s">
        <v>7009</v>
      </c>
      <c r="D1289" t="s">
        <v>7196</v>
      </c>
      <c r="E1289" t="s">
        <v>7530</v>
      </c>
      <c r="F1289" t="s">
        <v>8867</v>
      </c>
      <c r="G1289" t="s">
        <v>11026</v>
      </c>
      <c r="H1289" t="s">
        <v>12641</v>
      </c>
      <c r="I1289" s="1">
        <v>28.528837203979492</v>
      </c>
      <c r="J1289" s="1">
        <v>130.46577453613281</v>
      </c>
      <c r="K1289" s="1">
        <v>73.126068115234375</v>
      </c>
      <c r="L1289" s="1">
        <v>233.46507263183594</v>
      </c>
      <c r="M1289" s="1">
        <v>5.3224887847900391</v>
      </c>
      <c r="N1289" s="1">
        <v>631.33258056640625</v>
      </c>
      <c r="O1289" s="1">
        <v>597.521728515625</v>
      </c>
      <c r="P1289" s="1">
        <v>457.774658203125</v>
      </c>
      <c r="Q1289" s="1">
        <v>0</v>
      </c>
      <c r="R1289" s="1">
        <v>0</v>
      </c>
      <c r="S1289" s="1">
        <v>284.05575561523438</v>
      </c>
      <c r="T1289" s="1">
        <v>2007.3419189453125</v>
      </c>
      <c r="U1289" s="1">
        <v>0</v>
      </c>
      <c r="V1289" s="1">
        <v>1.1444367170333862</v>
      </c>
      <c r="W1289" s="1">
        <v>136.18795776367188</v>
      </c>
      <c r="X1289" s="1">
        <v>3197.55615234375</v>
      </c>
      <c r="Y1289" s="1">
        <v>1234.22802734375</v>
      </c>
      <c r="Z1289" s="1">
        <v>632.2554931640625</v>
      </c>
      <c r="AA1289" s="1">
        <v>5286.99169921875</v>
      </c>
      <c r="AB1289" s="1">
        <v>0</v>
      </c>
      <c r="AC1289" s="1">
        <v>127.36956024169922</v>
      </c>
      <c r="AD1289" s="1">
        <v>2323.252197265625</v>
      </c>
      <c r="AE1289" s="1">
        <v>2119.27294921875</v>
      </c>
      <c r="AF1289" s="1">
        <v>86.503387451171875</v>
      </c>
      <c r="AG1289" s="1">
        <v>1864.287353515625</v>
      </c>
      <c r="AH1289" s="1">
        <v>71.054862976074219</v>
      </c>
      <c r="AI1289" s="1">
        <v>0</v>
      </c>
      <c r="AJ1289" s="1">
        <v>0</v>
      </c>
      <c r="AK1289" s="1">
        <v>339.89767456054688</v>
      </c>
      <c r="AL1289" s="1">
        <v>21868.9375</v>
      </c>
      <c r="AM1289" s="1">
        <v>12833.6181640625</v>
      </c>
      <c r="AN1289" s="1">
        <v>9035.31640625</v>
      </c>
      <c r="AO1289" t="s">
        <v>14099</v>
      </c>
    </row>
    <row r="1290" spans="1:41" x14ac:dyDescent="0.25">
      <c r="A1290" s="1">
        <v>2016</v>
      </c>
      <c r="B1290" t="s">
        <v>1025</v>
      </c>
      <c r="C1290" t="s">
        <v>7009</v>
      </c>
      <c r="D1290" t="s">
        <v>7196</v>
      </c>
      <c r="E1290" t="s">
        <v>7530</v>
      </c>
      <c r="F1290" t="s">
        <v>8867</v>
      </c>
      <c r="G1290" t="s">
        <v>11027</v>
      </c>
      <c r="H1290" t="s">
        <v>12641</v>
      </c>
      <c r="I1290" s="1">
        <v>24.928280000000001</v>
      </c>
      <c r="J1290" s="1">
        <v>114</v>
      </c>
      <c r="K1290" s="1">
        <v>63.896999999999998</v>
      </c>
      <c r="L1290" s="1">
        <v>204</v>
      </c>
      <c r="M1290" s="1">
        <v>4.6507500000000004</v>
      </c>
      <c r="N1290" s="1">
        <v>551.65359000000024</v>
      </c>
      <c r="O1290" s="1">
        <v>522.10989600000005</v>
      </c>
      <c r="P1290" s="1">
        <v>400</v>
      </c>
      <c r="Q1290" s="1">
        <v>0</v>
      </c>
      <c r="R1290" s="1">
        <v>0</v>
      </c>
      <c r="S1290" s="1">
        <v>248.2057525527089</v>
      </c>
      <c r="T1290" s="1">
        <v>1754</v>
      </c>
      <c r="U1290" s="1">
        <v>0</v>
      </c>
      <c r="V1290" s="1">
        <v>1</v>
      </c>
      <c r="W1290" s="1">
        <v>119</v>
      </c>
      <c r="X1290" s="1">
        <v>2794</v>
      </c>
      <c r="Y1290" s="1">
        <v>1078.4590000000001</v>
      </c>
      <c r="Z1290" s="1">
        <v>552.46</v>
      </c>
      <c r="AA1290" s="1">
        <v>4619.7329671368389</v>
      </c>
      <c r="AB1290" s="1">
        <v>0</v>
      </c>
      <c r="AC1290" s="1">
        <v>111.29455</v>
      </c>
      <c r="AD1290" s="1">
        <v>2030.04</v>
      </c>
      <c r="AE1290" s="1">
        <v>1851.804520000004</v>
      </c>
      <c r="AF1290" s="1">
        <v>75.585999999999999</v>
      </c>
      <c r="AG1290" s="1">
        <v>1629</v>
      </c>
      <c r="AH1290" s="1">
        <v>62.0871965693118</v>
      </c>
      <c r="AI1290" s="1">
        <v>0</v>
      </c>
      <c r="AJ1290" s="1">
        <v>0</v>
      </c>
      <c r="AK1290" s="1">
        <v>297</v>
      </c>
      <c r="AL1290" s="1">
        <v>19108.91015625</v>
      </c>
      <c r="AM1290" s="1">
        <v>11213.9189453125</v>
      </c>
      <c r="AN1290" s="1">
        <v>7894.99072265625</v>
      </c>
      <c r="AO1290" t="s">
        <v>14100</v>
      </c>
    </row>
    <row r="1291" spans="1:41" x14ac:dyDescent="0.25">
      <c r="A1291" s="1">
        <v>2016</v>
      </c>
      <c r="B1291" t="s">
        <v>1025</v>
      </c>
      <c r="C1291" t="s">
        <v>7009</v>
      </c>
      <c r="D1291" t="s">
        <v>7196</v>
      </c>
      <c r="E1291" t="s">
        <v>7530</v>
      </c>
      <c r="F1291" t="s">
        <v>8868</v>
      </c>
      <c r="G1291" t="s">
        <v>11028</v>
      </c>
      <c r="H1291" t="s">
        <v>12641</v>
      </c>
      <c r="I1291" s="1">
        <v>1377.67138671875</v>
      </c>
      <c r="J1291" s="1">
        <v>438.31924438476563</v>
      </c>
      <c r="K1291" s="1">
        <v>258.56484985351563</v>
      </c>
      <c r="L1291" s="1"/>
      <c r="M1291" s="1">
        <v>0</v>
      </c>
      <c r="N1291" s="1">
        <v>612.9912109375</v>
      </c>
      <c r="O1291" s="1">
        <v>497.25186157226563</v>
      </c>
      <c r="P1291" s="1">
        <v>3448.6455078125</v>
      </c>
      <c r="Q1291" s="1">
        <v>1138.86669921875</v>
      </c>
      <c r="R1291" s="1">
        <v>1200.2774658203125</v>
      </c>
      <c r="S1291" s="1">
        <v>0</v>
      </c>
      <c r="T1291" s="1">
        <v>2816.458740234375</v>
      </c>
      <c r="U1291" s="1">
        <v>0</v>
      </c>
      <c r="V1291" s="1">
        <v>24.033170700073242</v>
      </c>
      <c r="W1291" s="1">
        <v>28.610916137695313</v>
      </c>
      <c r="X1291" s="1">
        <v>1312.6688232421875</v>
      </c>
      <c r="Y1291" s="1">
        <v>1630.3187255859375</v>
      </c>
      <c r="Z1291" s="1">
        <v>987.57562255859375</v>
      </c>
      <c r="AA1291" s="1">
        <v>6438.79736328125</v>
      </c>
      <c r="AB1291" s="1">
        <v>0</v>
      </c>
      <c r="AC1291" s="1">
        <v>713.3704833984375</v>
      </c>
      <c r="AD1291" s="1">
        <v>1685.1715087890625</v>
      </c>
      <c r="AE1291" s="1">
        <v>2558.399658203125</v>
      </c>
      <c r="AF1291" s="1">
        <v>4449.12890625</v>
      </c>
      <c r="AG1291" s="1">
        <v>18132.455078125</v>
      </c>
      <c r="AH1291" s="1">
        <v>253.65312194824219</v>
      </c>
      <c r="AI1291" s="1">
        <v>0</v>
      </c>
      <c r="AJ1291" s="1">
        <v>6242.48583984375</v>
      </c>
      <c r="AK1291" s="1">
        <v>283.82028198242188</v>
      </c>
      <c r="AL1291" s="1">
        <v>56529.53515625</v>
      </c>
      <c r="AM1291" s="1">
        <v>49393.3359375</v>
      </c>
      <c r="AN1291" s="1">
        <v>7136.2001953125</v>
      </c>
      <c r="AO1291" t="s">
        <v>14101</v>
      </c>
    </row>
    <row r="1292" spans="1:41" x14ac:dyDescent="0.25">
      <c r="A1292" s="1">
        <v>2016</v>
      </c>
      <c r="B1292" t="s">
        <v>1025</v>
      </c>
      <c r="C1292" t="s">
        <v>7009</v>
      </c>
      <c r="D1292" t="s">
        <v>7196</v>
      </c>
      <c r="E1292" t="s">
        <v>7530</v>
      </c>
      <c r="F1292" t="s">
        <v>8868</v>
      </c>
      <c r="G1292" t="s">
        <v>11029</v>
      </c>
      <c r="H1292" t="s">
        <v>12641</v>
      </c>
      <c r="I1292" s="1">
        <v>1203.7986699999999</v>
      </c>
      <c r="J1292" s="1">
        <v>383</v>
      </c>
      <c r="K1292" s="1">
        <v>225.93199999999999</v>
      </c>
      <c r="L1292" s="1"/>
      <c r="M1292" s="1">
        <v>0</v>
      </c>
      <c r="N1292" s="1">
        <v>535.62702999999999</v>
      </c>
      <c r="O1292" s="1">
        <v>434.49488500000001</v>
      </c>
      <c r="P1292" s="1">
        <v>3013.4</v>
      </c>
      <c r="Q1292" s="1">
        <v>995.13300000000004</v>
      </c>
      <c r="R1292" s="1">
        <v>1048.793320795995</v>
      </c>
      <c r="S1292" s="1">
        <v>0</v>
      </c>
      <c r="T1292" s="1">
        <v>2461</v>
      </c>
      <c r="U1292" s="1">
        <v>0</v>
      </c>
      <c r="V1292" s="1">
        <v>21</v>
      </c>
      <c r="W1292" s="1">
        <v>25</v>
      </c>
      <c r="X1292" s="1">
        <v>1147</v>
      </c>
      <c r="Y1292" s="1">
        <v>1424.56</v>
      </c>
      <c r="Z1292" s="1">
        <v>862.93600000000004</v>
      </c>
      <c r="AA1292" s="1">
        <v>5626.1717925065914</v>
      </c>
      <c r="AB1292" s="1">
        <v>0</v>
      </c>
      <c r="AC1292" s="1">
        <v>623.33767000000012</v>
      </c>
      <c r="AD1292" s="1">
        <v>1472.49</v>
      </c>
      <c r="AE1292" s="1">
        <v>2235.5101200000131</v>
      </c>
      <c r="AF1292" s="1">
        <v>3887.6149999999998</v>
      </c>
      <c r="AG1292" s="1">
        <v>15844</v>
      </c>
      <c r="AH1292" s="1">
        <v>221.6401529434724</v>
      </c>
      <c r="AI1292" s="1">
        <v>0</v>
      </c>
      <c r="AJ1292" s="1">
        <v>5454.6363899999969</v>
      </c>
      <c r="AK1292" s="1">
        <v>248</v>
      </c>
      <c r="AL1292" s="1">
        <v>49395.07421875</v>
      </c>
      <c r="AM1292" s="1">
        <v>43159.51953125</v>
      </c>
      <c r="AN1292" s="1">
        <v>6235.55712890625</v>
      </c>
      <c r="AO1292" t="s">
        <v>14102</v>
      </c>
    </row>
    <row r="1293" spans="1:41" x14ac:dyDescent="0.25">
      <c r="A1293" s="1">
        <v>2016</v>
      </c>
      <c r="B1293" t="s">
        <v>1025</v>
      </c>
      <c r="C1293" t="s">
        <v>7009</v>
      </c>
      <c r="D1293" t="s">
        <v>7196</v>
      </c>
      <c r="E1293" t="s">
        <v>7531</v>
      </c>
      <c r="F1293" t="s">
        <v>8869</v>
      </c>
      <c r="G1293" t="s">
        <v>11030</v>
      </c>
      <c r="H1293" t="s">
        <v>12641</v>
      </c>
      <c r="I1293" s="1">
        <v>1123.8232421875</v>
      </c>
      <c r="J1293" s="1">
        <v>25.177606582641602</v>
      </c>
      <c r="K1293" s="1">
        <v>0</v>
      </c>
      <c r="L1293" s="1"/>
      <c r="M1293" s="1"/>
      <c r="N1293" s="1">
        <v>18.594806671142578</v>
      </c>
      <c r="O1293" s="1">
        <v>0</v>
      </c>
      <c r="P1293" s="1">
        <v>0</v>
      </c>
      <c r="Q1293" s="1"/>
      <c r="R1293" s="1">
        <v>0</v>
      </c>
      <c r="S1293" s="1"/>
      <c r="T1293" s="1"/>
      <c r="U1293" s="1">
        <v>30.175888061523438</v>
      </c>
      <c r="V1293" s="1">
        <v>33.188663482666016</v>
      </c>
      <c r="W1293" s="1">
        <v>1822.046142578125</v>
      </c>
      <c r="X1293" s="1"/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846.05914306640625</v>
      </c>
      <c r="AE1293" s="1">
        <v>0</v>
      </c>
      <c r="AF1293" s="1">
        <v>19.068603515625</v>
      </c>
      <c r="AG1293" s="1">
        <v>3551.18701171875</v>
      </c>
      <c r="AH1293" s="1">
        <v>259.2889404296875</v>
      </c>
      <c r="AI1293" s="1">
        <v>63.495738983154297</v>
      </c>
      <c r="AJ1293" s="1">
        <v>0</v>
      </c>
      <c r="AK1293" s="1"/>
      <c r="AL1293" s="1">
        <v>7792.10595703125</v>
      </c>
      <c r="AM1293" s="1">
        <v>4801.2158203125</v>
      </c>
      <c r="AN1293" s="1">
        <v>2990.889892578125</v>
      </c>
      <c r="AO1293" t="s">
        <v>14103</v>
      </c>
    </row>
    <row r="1294" spans="1:41" x14ac:dyDescent="0.25">
      <c r="A1294" s="1">
        <v>2016</v>
      </c>
      <c r="B1294" t="s">
        <v>1025</v>
      </c>
      <c r="C1294" t="s">
        <v>7009</v>
      </c>
      <c r="D1294" t="s">
        <v>7196</v>
      </c>
      <c r="E1294" t="s">
        <v>7531</v>
      </c>
      <c r="F1294" t="s">
        <v>8869</v>
      </c>
      <c r="G1294" t="s">
        <v>11031</v>
      </c>
      <c r="H1294" t="s">
        <v>12641</v>
      </c>
      <c r="I1294" s="1">
        <v>981.98810064388067</v>
      </c>
      <c r="J1294" s="1">
        <v>22</v>
      </c>
      <c r="K1294" s="1">
        <v>0</v>
      </c>
      <c r="L1294" s="1"/>
      <c r="M1294" s="1"/>
      <c r="N1294" s="1">
        <v>16.248000000000001</v>
      </c>
      <c r="O1294" s="1">
        <v>0</v>
      </c>
      <c r="P1294" s="1">
        <v>0</v>
      </c>
      <c r="Q1294" s="1"/>
      <c r="R1294" s="1">
        <v>0</v>
      </c>
      <c r="S1294" s="1"/>
      <c r="T1294" s="1"/>
      <c r="U1294" s="1">
        <v>26.367460000000001</v>
      </c>
      <c r="V1294" s="1">
        <v>29</v>
      </c>
      <c r="W1294" s="1">
        <v>1592.0899707176829</v>
      </c>
      <c r="X1294" s="1"/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739.28</v>
      </c>
      <c r="AE1294" s="1">
        <v>0</v>
      </c>
      <c r="AF1294" s="1">
        <v>16.661999999999999</v>
      </c>
      <c r="AG1294" s="1">
        <v>3103</v>
      </c>
      <c r="AH1294" s="1">
        <v>226.56469999999999</v>
      </c>
      <c r="AI1294" s="1">
        <v>55.482091330000003</v>
      </c>
      <c r="AJ1294" s="1">
        <v>0</v>
      </c>
      <c r="AK1294" s="1"/>
      <c r="AL1294" s="1">
        <v>6808.6826171875</v>
      </c>
      <c r="AM1294" s="1">
        <v>4195.265625</v>
      </c>
      <c r="AN1294" s="1">
        <v>2613.416748046875</v>
      </c>
      <c r="AO1294" t="s">
        <v>14104</v>
      </c>
    </row>
    <row r="1295" spans="1:41" x14ac:dyDescent="0.25">
      <c r="A1295" s="1">
        <v>2016</v>
      </c>
      <c r="B1295" t="s">
        <v>1025</v>
      </c>
      <c r="C1295" t="s">
        <v>7009</v>
      </c>
      <c r="D1295" t="s">
        <v>7196</v>
      </c>
      <c r="E1295" t="s">
        <v>7531</v>
      </c>
      <c r="F1295" t="s">
        <v>8870</v>
      </c>
      <c r="G1295" t="s">
        <v>11032</v>
      </c>
      <c r="H1295" t="s">
        <v>12641</v>
      </c>
      <c r="I1295" s="1">
        <v>1073.78369140625</v>
      </c>
      <c r="J1295" s="1">
        <v>1041.4373779296875</v>
      </c>
      <c r="K1295" s="1"/>
      <c r="L1295" s="1">
        <v>38.910846710205078</v>
      </c>
      <c r="M1295" s="1">
        <v>1595.6168212890625</v>
      </c>
      <c r="N1295" s="1">
        <v>657.15325927734375</v>
      </c>
      <c r="O1295" s="1">
        <v>45.479633331298828</v>
      </c>
      <c r="P1295" s="1">
        <v>22.88873291015625</v>
      </c>
      <c r="Q1295" s="1">
        <v>0</v>
      </c>
      <c r="R1295" s="1">
        <v>11.903881072998047</v>
      </c>
      <c r="S1295" s="1">
        <v>1768.4052734375</v>
      </c>
      <c r="T1295" s="1"/>
      <c r="U1295" s="1">
        <v>0</v>
      </c>
      <c r="V1295" s="1">
        <v>61.799579620361328</v>
      </c>
      <c r="W1295" s="1">
        <v>299.8424072265625</v>
      </c>
      <c r="X1295" s="1"/>
      <c r="Y1295" s="1">
        <v>2373.83984375</v>
      </c>
      <c r="Z1295" s="1">
        <v>1744.3092041015625</v>
      </c>
      <c r="AA1295" s="1">
        <v>2622.29638671875</v>
      </c>
      <c r="AB1295" s="1">
        <v>0</v>
      </c>
      <c r="AC1295" s="1">
        <v>0</v>
      </c>
      <c r="AD1295" s="1">
        <v>177.15879821777344</v>
      </c>
      <c r="AE1295" s="1">
        <v>1133.4962158203125</v>
      </c>
      <c r="AF1295" s="1">
        <v>3178.0068359375</v>
      </c>
      <c r="AG1295" s="1">
        <v>8233.0771484375</v>
      </c>
      <c r="AH1295" s="1">
        <v>1153.209228515625</v>
      </c>
      <c r="AI1295" s="1">
        <v>250.40093994140625</v>
      </c>
      <c r="AJ1295" s="1">
        <v>66.179061889648438</v>
      </c>
      <c r="AK1295" s="1"/>
      <c r="AL1295" s="1">
        <v>27549.1953125</v>
      </c>
      <c r="AM1295" s="1">
        <v>22259.08203125</v>
      </c>
      <c r="AN1295" s="1">
        <v>5290.11279296875</v>
      </c>
      <c r="AO1295" t="s">
        <v>14105</v>
      </c>
    </row>
    <row r="1296" spans="1:41" x14ac:dyDescent="0.25">
      <c r="A1296" s="1">
        <v>2016</v>
      </c>
      <c r="B1296" t="s">
        <v>1025</v>
      </c>
      <c r="C1296" t="s">
        <v>7009</v>
      </c>
      <c r="D1296" t="s">
        <v>7196</v>
      </c>
      <c r="E1296" t="s">
        <v>7531</v>
      </c>
      <c r="F1296" t="s">
        <v>8870</v>
      </c>
      <c r="G1296" t="s">
        <v>11033</v>
      </c>
      <c r="H1296" t="s">
        <v>12641</v>
      </c>
      <c r="I1296" s="1">
        <v>938.26393999999971</v>
      </c>
      <c r="J1296" s="1">
        <v>910</v>
      </c>
      <c r="K1296" s="1"/>
      <c r="L1296" s="1">
        <v>34</v>
      </c>
      <c r="M1296" s="1">
        <v>1394.23776</v>
      </c>
      <c r="N1296" s="1">
        <v>574.21548000000018</v>
      </c>
      <c r="O1296" s="1">
        <v>39.739755000000002</v>
      </c>
      <c r="P1296" s="1">
        <v>20</v>
      </c>
      <c r="Q1296" s="1">
        <v>0</v>
      </c>
      <c r="R1296" s="1">
        <v>10.40152</v>
      </c>
      <c r="S1296" s="1">
        <v>1545.219033640383</v>
      </c>
      <c r="T1296" s="1"/>
      <c r="U1296" s="1">
        <v>0</v>
      </c>
      <c r="V1296" s="1">
        <v>54</v>
      </c>
      <c r="W1296" s="1">
        <v>262</v>
      </c>
      <c r="X1296" s="1"/>
      <c r="Y1296" s="1">
        <v>2074.2429999999999</v>
      </c>
      <c r="Z1296" s="1">
        <v>1524.164</v>
      </c>
      <c r="AA1296" s="1">
        <v>2291.3425711734299</v>
      </c>
      <c r="AB1296" s="1">
        <v>0</v>
      </c>
      <c r="AC1296" s="1">
        <v>0</v>
      </c>
      <c r="AD1296" s="1">
        <v>154.80000000000001</v>
      </c>
      <c r="AE1296" s="1">
        <v>990.44031999999993</v>
      </c>
      <c r="AF1296" s="1">
        <v>2776.9180000000001</v>
      </c>
      <c r="AG1296" s="1">
        <v>7194</v>
      </c>
      <c r="AH1296" s="1">
        <v>1007.665437201723</v>
      </c>
      <c r="AI1296" s="1">
        <v>218.798420075</v>
      </c>
      <c r="AJ1296" s="1">
        <v>57.826759999999993</v>
      </c>
      <c r="AK1296" s="1"/>
      <c r="AL1296" s="1">
        <v>24072.275390625</v>
      </c>
      <c r="AM1296" s="1">
        <v>19449.814453125</v>
      </c>
      <c r="AN1296" s="1">
        <v>4622.46044921875</v>
      </c>
      <c r="AO1296" t="s">
        <v>14106</v>
      </c>
    </row>
    <row r="1297" spans="1:41" x14ac:dyDescent="0.25">
      <c r="A1297" s="1">
        <v>2016</v>
      </c>
      <c r="B1297" t="s">
        <v>1025</v>
      </c>
      <c r="C1297" t="s">
        <v>7009</v>
      </c>
      <c r="D1297" t="s">
        <v>7196</v>
      </c>
      <c r="E1297" t="s">
        <v>7531</v>
      </c>
      <c r="F1297" t="s">
        <v>8871</v>
      </c>
      <c r="G1297" t="s">
        <v>11034</v>
      </c>
      <c r="H1297" t="s">
        <v>12641</v>
      </c>
      <c r="I1297" s="1">
        <v>1075.0625</v>
      </c>
      <c r="J1297" s="1">
        <v>464.64129638671875</v>
      </c>
      <c r="K1297" s="1">
        <v>1.2817690372467041</v>
      </c>
      <c r="L1297" s="1">
        <v>299.8424072265625</v>
      </c>
      <c r="M1297" s="1">
        <v>325.61175537109375</v>
      </c>
      <c r="N1297" s="1">
        <v>471.00070190429688</v>
      </c>
      <c r="O1297" s="1">
        <v>94.755317687988281</v>
      </c>
      <c r="P1297" s="1">
        <v>0</v>
      </c>
      <c r="Q1297" s="1">
        <v>0</v>
      </c>
      <c r="R1297" s="1">
        <v>4.466209888458252</v>
      </c>
      <c r="S1297" s="1">
        <v>1233.0439453125</v>
      </c>
      <c r="T1297" s="1"/>
      <c r="U1297" s="1">
        <v>0</v>
      </c>
      <c r="V1297" s="1">
        <v>76.677253723144531</v>
      </c>
      <c r="W1297" s="1"/>
      <c r="X1297" s="1">
        <v>11.444366455078125</v>
      </c>
      <c r="Y1297" s="1">
        <v>685.80023193359375</v>
      </c>
      <c r="Z1297" s="1">
        <v>1570.42236328125</v>
      </c>
      <c r="AA1297" s="1">
        <v>6858.6826171875</v>
      </c>
      <c r="AB1297" s="1">
        <v>0</v>
      </c>
      <c r="AC1297" s="1">
        <v>0</v>
      </c>
      <c r="AD1297" s="1">
        <v>0</v>
      </c>
      <c r="AE1297" s="1">
        <v>422.20486450195313</v>
      </c>
      <c r="AF1297" s="1">
        <v>1600.2703857421875</v>
      </c>
      <c r="AG1297" s="1">
        <v>342.18655395507813</v>
      </c>
      <c r="AH1297" s="1">
        <v>1374.5321044921875</v>
      </c>
      <c r="AI1297" s="1">
        <v>0</v>
      </c>
      <c r="AJ1297" s="1">
        <v>0</v>
      </c>
      <c r="AK1297" s="1"/>
      <c r="AL1297" s="1">
        <v>16911.92578125</v>
      </c>
      <c r="AM1297" s="1">
        <v>13871.2578125</v>
      </c>
      <c r="AN1297" s="1">
        <v>3040.669189453125</v>
      </c>
      <c r="AO1297" t="s">
        <v>14107</v>
      </c>
    </row>
    <row r="1298" spans="1:41" x14ac:dyDescent="0.25">
      <c r="A1298" s="1">
        <v>2016</v>
      </c>
      <c r="B1298" t="s">
        <v>1025</v>
      </c>
      <c r="C1298" t="s">
        <v>7009</v>
      </c>
      <c r="D1298" t="s">
        <v>7196</v>
      </c>
      <c r="E1298" t="s">
        <v>7531</v>
      </c>
      <c r="F1298" t="s">
        <v>8871</v>
      </c>
      <c r="G1298" t="s">
        <v>11035</v>
      </c>
      <c r="H1298" t="s">
        <v>12641</v>
      </c>
      <c r="I1298" s="1">
        <v>939.38135</v>
      </c>
      <c r="J1298" s="1">
        <v>406</v>
      </c>
      <c r="K1298" s="1">
        <v>1.1200000000000001</v>
      </c>
      <c r="L1298" s="1">
        <v>262</v>
      </c>
      <c r="M1298" s="1">
        <v>284.51706000000001</v>
      </c>
      <c r="N1298" s="1">
        <v>411.55680000000001</v>
      </c>
      <c r="O1298" s="1">
        <v>82.796471999999994</v>
      </c>
      <c r="P1298" s="1">
        <v>0</v>
      </c>
      <c r="Q1298" s="1">
        <v>0</v>
      </c>
      <c r="R1298" s="1">
        <v>3.9025400000000001</v>
      </c>
      <c r="S1298" s="1">
        <v>1077.4243217111009</v>
      </c>
      <c r="T1298" s="1"/>
      <c r="U1298" s="1">
        <v>0</v>
      </c>
      <c r="V1298" s="1">
        <v>67</v>
      </c>
      <c r="W1298" s="1"/>
      <c r="X1298" s="1">
        <v>10</v>
      </c>
      <c r="Y1298" s="1">
        <v>599.24699999999996</v>
      </c>
      <c r="Z1298" s="1">
        <v>1372.223</v>
      </c>
      <c r="AA1298" s="1">
        <v>5993.0643919233189</v>
      </c>
      <c r="AB1298" s="1">
        <v>0</v>
      </c>
      <c r="AC1298" s="1">
        <v>0</v>
      </c>
      <c r="AD1298" s="1">
        <v>0</v>
      </c>
      <c r="AE1298" s="1">
        <v>368.91936999999979</v>
      </c>
      <c r="AF1298" s="1">
        <v>1398.3040000000001</v>
      </c>
      <c r="AG1298" s="1">
        <v>299</v>
      </c>
      <c r="AH1298" s="1">
        <v>1201.0556198292511</v>
      </c>
      <c r="AI1298" s="1">
        <v>0</v>
      </c>
      <c r="AJ1298" s="1">
        <v>0</v>
      </c>
      <c r="AK1298" s="1"/>
      <c r="AL1298" s="1">
        <v>14777.5107421875</v>
      </c>
      <c r="AM1298" s="1">
        <v>12120.59765625</v>
      </c>
      <c r="AN1298" s="1">
        <v>2656.91357421875</v>
      </c>
      <c r="AO1298" t="s">
        <v>14108</v>
      </c>
    </row>
    <row r="1299" spans="1:41" x14ac:dyDescent="0.25">
      <c r="A1299" s="1">
        <v>2016</v>
      </c>
      <c r="B1299" t="s">
        <v>1025</v>
      </c>
      <c r="C1299" t="s">
        <v>7009</v>
      </c>
      <c r="D1299" t="s">
        <v>7196</v>
      </c>
      <c r="E1299" t="s">
        <v>7531</v>
      </c>
      <c r="F1299" t="s">
        <v>8872</v>
      </c>
      <c r="G1299" t="s">
        <v>11036</v>
      </c>
      <c r="H1299" t="s">
        <v>12641</v>
      </c>
      <c r="I1299" s="1">
        <v>162.36520385742188</v>
      </c>
      <c r="J1299" s="1">
        <v>192.26536560058594</v>
      </c>
      <c r="K1299" s="1">
        <v>20.219907760620117</v>
      </c>
      <c r="L1299" s="1">
        <v>51.499649047851563</v>
      </c>
      <c r="M1299" s="1">
        <v>48.557464599609375</v>
      </c>
      <c r="N1299" s="1">
        <v>3254.373046875</v>
      </c>
      <c r="O1299" s="1">
        <v>233.71644592285156</v>
      </c>
      <c r="P1299" s="1">
        <v>0</v>
      </c>
      <c r="Q1299" s="1">
        <v>0</v>
      </c>
      <c r="R1299" s="1">
        <v>106.51695251464844</v>
      </c>
      <c r="S1299" s="1">
        <v>2053.260009765625</v>
      </c>
      <c r="T1299" s="1"/>
      <c r="U1299" s="1">
        <v>-0.23727604746818542</v>
      </c>
      <c r="V1299" s="1">
        <v>108.72148132324219</v>
      </c>
      <c r="W1299" s="1">
        <v>337.60882568359375</v>
      </c>
      <c r="X1299" s="1"/>
      <c r="Y1299" s="1">
        <v>0</v>
      </c>
      <c r="Z1299" s="1">
        <v>582.165771484375</v>
      </c>
      <c r="AA1299" s="1">
        <v>676.04150390625</v>
      </c>
      <c r="AB1299" s="1">
        <v>258.96115112304688</v>
      </c>
      <c r="AC1299" s="1">
        <v>0</v>
      </c>
      <c r="AD1299" s="1">
        <v>0</v>
      </c>
      <c r="AE1299" s="1">
        <v>88.272193908691406</v>
      </c>
      <c r="AF1299" s="1">
        <v>142.62884521484375</v>
      </c>
      <c r="AG1299" s="1">
        <v>1850.5540771484375</v>
      </c>
      <c r="AH1299" s="1">
        <v>590.857666015625</v>
      </c>
      <c r="AI1299" s="1">
        <v>160.87455749511719</v>
      </c>
      <c r="AJ1299" s="1">
        <v>29.085239410400391</v>
      </c>
      <c r="AK1299" s="1">
        <v>318.15338134765625</v>
      </c>
      <c r="AL1299" s="1">
        <v>11266.4609375</v>
      </c>
      <c r="AM1299" s="1">
        <v>7244.251953125</v>
      </c>
      <c r="AN1299" s="1">
        <v>4022.20947265625</v>
      </c>
      <c r="AO1299" t="s">
        <v>14109</v>
      </c>
    </row>
    <row r="1300" spans="1:41" x14ac:dyDescent="0.25">
      <c r="A1300" s="1">
        <v>2016</v>
      </c>
      <c r="B1300" t="s">
        <v>1025</v>
      </c>
      <c r="C1300" t="s">
        <v>7009</v>
      </c>
      <c r="D1300" t="s">
        <v>7196</v>
      </c>
      <c r="E1300" t="s">
        <v>7531</v>
      </c>
      <c r="F1300" t="s">
        <v>8872</v>
      </c>
      <c r="G1300" t="s">
        <v>11037</v>
      </c>
      <c r="H1300" t="s">
        <v>12641</v>
      </c>
      <c r="I1300" s="1">
        <v>141.87347</v>
      </c>
      <c r="J1300" s="1">
        <v>168</v>
      </c>
      <c r="K1300" s="1">
        <v>17.667999999999999</v>
      </c>
      <c r="L1300" s="1">
        <v>45</v>
      </c>
      <c r="M1300" s="1">
        <v>42.429139999999997</v>
      </c>
      <c r="N1300" s="1">
        <v>2843.6463549999989</v>
      </c>
      <c r="O1300" s="1">
        <v>204.21964199999999</v>
      </c>
      <c r="P1300" s="1">
        <v>0</v>
      </c>
      <c r="Q1300" s="1">
        <v>0</v>
      </c>
      <c r="R1300" s="1">
        <v>93.073699999999988</v>
      </c>
      <c r="S1300" s="1">
        <v>1794.12283933187</v>
      </c>
      <c r="T1300" s="1"/>
      <c r="U1300" s="1">
        <v>-0.20733000000000901</v>
      </c>
      <c r="V1300" s="1">
        <v>95</v>
      </c>
      <c r="W1300" s="1">
        <v>295</v>
      </c>
      <c r="X1300" s="1"/>
      <c r="Y1300" s="1">
        <v>0</v>
      </c>
      <c r="Z1300" s="1">
        <v>508.69200000000001</v>
      </c>
      <c r="AA1300" s="1">
        <v>590.71991429206332</v>
      </c>
      <c r="AB1300" s="1">
        <v>226.27826999999999</v>
      </c>
      <c r="AC1300" s="1">
        <v>0</v>
      </c>
      <c r="AD1300" s="1">
        <v>0</v>
      </c>
      <c r="AE1300" s="1">
        <v>77.131570000000082</v>
      </c>
      <c r="AF1300" s="1">
        <v>124.628</v>
      </c>
      <c r="AG1300" s="1">
        <v>1617</v>
      </c>
      <c r="AH1300" s="1">
        <v>516.28689646359817</v>
      </c>
      <c r="AI1300" s="1">
        <v>140.57096208623079</v>
      </c>
      <c r="AJ1300" s="1">
        <v>25.414459999999998</v>
      </c>
      <c r="AK1300" s="1">
        <v>278</v>
      </c>
      <c r="AL1300" s="1">
        <v>9844.5478515625</v>
      </c>
      <c r="AM1300" s="1">
        <v>6329.9716796875</v>
      </c>
      <c r="AN1300" s="1">
        <v>3514.575927734375</v>
      </c>
      <c r="AO1300" t="s">
        <v>14110</v>
      </c>
    </row>
    <row r="1301" spans="1:41" x14ac:dyDescent="0.25">
      <c r="A1301" s="1">
        <v>2016</v>
      </c>
      <c r="B1301" t="s">
        <v>1025</v>
      </c>
      <c r="C1301" t="s">
        <v>7009</v>
      </c>
      <c r="D1301" t="s">
        <v>7196</v>
      </c>
      <c r="E1301" t="s">
        <v>7531</v>
      </c>
      <c r="F1301" t="s">
        <v>8873</v>
      </c>
      <c r="G1301" t="s">
        <v>11038</v>
      </c>
      <c r="H1301" t="s">
        <v>12641</v>
      </c>
      <c r="I1301" s="1">
        <v>759.94122314453125</v>
      </c>
      <c r="J1301" s="1">
        <v>265.50930786132813</v>
      </c>
      <c r="K1301" s="1"/>
      <c r="L1301" s="1">
        <v>4.5777468681335449</v>
      </c>
      <c r="M1301" s="1">
        <v>0</v>
      </c>
      <c r="N1301" s="1">
        <v>324.28482055664063</v>
      </c>
      <c r="O1301" s="1">
        <v>0</v>
      </c>
      <c r="P1301" s="1">
        <v>0</v>
      </c>
      <c r="Q1301" s="1">
        <v>0</v>
      </c>
      <c r="R1301" s="1">
        <v>52.088726043701172</v>
      </c>
      <c r="S1301" s="1">
        <v>524.424560546875</v>
      </c>
      <c r="T1301" s="1"/>
      <c r="U1301" s="1">
        <v>0</v>
      </c>
      <c r="V1301" s="1">
        <v>144.19902038574219</v>
      </c>
      <c r="W1301" s="1">
        <v>0</v>
      </c>
      <c r="X1301" s="1">
        <v>56.077396392822266</v>
      </c>
      <c r="Y1301" s="1">
        <v>379.28805541992188</v>
      </c>
      <c r="Z1301" s="1">
        <v>1179.8192138671875</v>
      </c>
      <c r="AA1301" s="1">
        <v>56.702400207519531</v>
      </c>
      <c r="AB1301" s="1">
        <v>0</v>
      </c>
      <c r="AC1301" s="1">
        <v>91.846138000488281</v>
      </c>
      <c r="AD1301" s="1">
        <v>0</v>
      </c>
      <c r="AE1301" s="1">
        <v>0</v>
      </c>
      <c r="AF1301" s="1">
        <v>80.314277648925781</v>
      </c>
      <c r="AG1301" s="1">
        <v>1064.3260498046875</v>
      </c>
      <c r="AH1301" s="1">
        <v>0</v>
      </c>
      <c r="AI1301" s="1">
        <v>250.75576782226563</v>
      </c>
      <c r="AJ1301" s="1">
        <v>0</v>
      </c>
      <c r="AK1301" s="1"/>
      <c r="AL1301" s="1">
        <v>5234.15478515625</v>
      </c>
      <c r="AM1301" s="1">
        <v>4402.89697265625</v>
      </c>
      <c r="AN1301" s="1">
        <v>831.2576904296875</v>
      </c>
      <c r="AO1301" t="s">
        <v>14111</v>
      </c>
    </row>
    <row r="1302" spans="1:41" x14ac:dyDescent="0.25">
      <c r="A1302" s="1">
        <v>2016</v>
      </c>
      <c r="B1302" t="s">
        <v>1025</v>
      </c>
      <c r="C1302" t="s">
        <v>7009</v>
      </c>
      <c r="D1302" t="s">
        <v>7196</v>
      </c>
      <c r="E1302" t="s">
        <v>7531</v>
      </c>
      <c r="F1302" t="s">
        <v>8873</v>
      </c>
      <c r="G1302" t="s">
        <v>11039</v>
      </c>
      <c r="H1302" t="s">
        <v>12641</v>
      </c>
      <c r="I1302" s="1">
        <v>664.03082999999992</v>
      </c>
      <c r="J1302" s="1">
        <v>232</v>
      </c>
      <c r="K1302" s="1"/>
      <c r="L1302" s="1">
        <v>4</v>
      </c>
      <c r="M1302" s="1">
        <v>0</v>
      </c>
      <c r="N1302" s="1">
        <v>283.3575899999999</v>
      </c>
      <c r="O1302" s="1">
        <v>0</v>
      </c>
      <c r="P1302" s="1">
        <v>0</v>
      </c>
      <c r="Q1302" s="1">
        <v>0</v>
      </c>
      <c r="R1302" s="1">
        <v>45.51473</v>
      </c>
      <c r="S1302" s="1">
        <v>458.23814947550528</v>
      </c>
      <c r="T1302" s="1"/>
      <c r="U1302" s="1">
        <v>0</v>
      </c>
      <c r="V1302" s="1">
        <v>126</v>
      </c>
      <c r="W1302" s="1">
        <v>0</v>
      </c>
      <c r="X1302" s="1">
        <v>49</v>
      </c>
      <c r="Y1302" s="1">
        <v>331.41899999999998</v>
      </c>
      <c r="Z1302" s="1">
        <v>1030.9169999999999</v>
      </c>
      <c r="AA1302" s="1">
        <v>49.546125146578362</v>
      </c>
      <c r="AB1302" s="1">
        <v>0</v>
      </c>
      <c r="AC1302" s="1">
        <v>80.254449999999977</v>
      </c>
      <c r="AD1302" s="1">
        <v>0</v>
      </c>
      <c r="AE1302" s="1">
        <v>0</v>
      </c>
      <c r="AF1302" s="1">
        <v>70.177999999999997</v>
      </c>
      <c r="AG1302" s="1">
        <v>930</v>
      </c>
      <c r="AH1302" s="1">
        <v>0</v>
      </c>
      <c r="AI1302" s="1">
        <v>219.10847133999999</v>
      </c>
      <c r="AJ1302" s="1">
        <v>0</v>
      </c>
      <c r="AK1302" s="1"/>
      <c r="AL1302" s="1">
        <v>4573.564453125</v>
      </c>
      <c r="AM1302" s="1">
        <v>3847.2177734375</v>
      </c>
      <c r="AN1302" s="1">
        <v>726.34661865234375</v>
      </c>
      <c r="AO1302" t="s">
        <v>14112</v>
      </c>
    </row>
    <row r="1303" spans="1:41" x14ac:dyDescent="0.25">
      <c r="A1303" s="1">
        <v>2016</v>
      </c>
      <c r="B1303" t="s">
        <v>1025</v>
      </c>
      <c r="C1303" t="s">
        <v>7009</v>
      </c>
      <c r="D1303" t="s">
        <v>7196</v>
      </c>
      <c r="E1303" t="s">
        <v>7531</v>
      </c>
      <c r="F1303" t="s">
        <v>8874</v>
      </c>
      <c r="G1303" t="s">
        <v>11040</v>
      </c>
      <c r="H1303" t="s">
        <v>12641</v>
      </c>
      <c r="I1303" s="1">
        <v>58.592353820800781</v>
      </c>
      <c r="J1303" s="1">
        <v>199.13197326660156</v>
      </c>
      <c r="K1303" s="1"/>
      <c r="L1303" s="1"/>
      <c r="M1303" s="1">
        <v>1.7662549018859863</v>
      </c>
      <c r="N1303" s="1">
        <v>5.2373199462890625</v>
      </c>
      <c r="O1303" s="1">
        <v>0</v>
      </c>
      <c r="P1303" s="1">
        <v>0</v>
      </c>
      <c r="Q1303" s="1">
        <v>0</v>
      </c>
      <c r="R1303" s="1">
        <v>2.1654572486877441</v>
      </c>
      <c r="S1303" s="1">
        <v>513.4317626953125</v>
      </c>
      <c r="T1303" s="1"/>
      <c r="U1303" s="1">
        <v>0</v>
      </c>
      <c r="V1303" s="1">
        <v>11.444366455078125</v>
      </c>
      <c r="W1303" s="1">
        <v>20.599859237670898</v>
      </c>
      <c r="X1303" s="1">
        <v>0</v>
      </c>
      <c r="Y1303" s="1">
        <v>1140.9208984375</v>
      </c>
      <c r="Z1303" s="1">
        <v>39.010414123535156</v>
      </c>
      <c r="AA1303" s="1">
        <v>3161.771728515625</v>
      </c>
      <c r="AB1303" s="1">
        <v>0</v>
      </c>
      <c r="AC1303" s="1">
        <v>0</v>
      </c>
      <c r="AD1303" s="1">
        <v>0</v>
      </c>
      <c r="AE1303" s="1">
        <v>513.5911865234375</v>
      </c>
      <c r="AF1303" s="1">
        <v>207.43486022949219</v>
      </c>
      <c r="AG1303" s="1">
        <v>1522.1007080078125</v>
      </c>
      <c r="AH1303" s="1">
        <v>2461.3857421875</v>
      </c>
      <c r="AI1303" s="1">
        <v>200.59323120117188</v>
      </c>
      <c r="AJ1303" s="1">
        <v>0</v>
      </c>
      <c r="AK1303" s="1"/>
      <c r="AL1303" s="1">
        <v>10059.177734375</v>
      </c>
      <c r="AM1303" s="1">
        <v>6861.4013671875</v>
      </c>
      <c r="AN1303" s="1">
        <v>3197.77685546875</v>
      </c>
      <c r="AO1303" t="s">
        <v>14113</v>
      </c>
    </row>
    <row r="1304" spans="1:41" x14ac:dyDescent="0.25">
      <c r="A1304" s="1">
        <v>2016</v>
      </c>
      <c r="B1304" t="s">
        <v>1025</v>
      </c>
      <c r="C1304" t="s">
        <v>7009</v>
      </c>
      <c r="D1304" t="s">
        <v>7196</v>
      </c>
      <c r="E1304" t="s">
        <v>7531</v>
      </c>
      <c r="F1304" t="s">
        <v>8874</v>
      </c>
      <c r="G1304" t="s">
        <v>11041</v>
      </c>
      <c r="H1304" t="s">
        <v>12641</v>
      </c>
      <c r="I1304" s="1">
        <v>51.197549999999993</v>
      </c>
      <c r="J1304" s="1">
        <v>174</v>
      </c>
      <c r="K1304" s="1"/>
      <c r="L1304" s="1"/>
      <c r="M1304" s="1">
        <v>1.5433399999999999</v>
      </c>
      <c r="N1304" s="1">
        <v>4.5763300000000022</v>
      </c>
      <c r="O1304" s="1">
        <v>0</v>
      </c>
      <c r="P1304" s="1">
        <v>0</v>
      </c>
      <c r="Q1304" s="1">
        <v>0</v>
      </c>
      <c r="R1304" s="1">
        <v>1.8921600000000469</v>
      </c>
      <c r="S1304" s="1">
        <v>448.63275907639093</v>
      </c>
      <c r="T1304" s="1"/>
      <c r="U1304" s="1">
        <v>0</v>
      </c>
      <c r="V1304" s="1">
        <v>10</v>
      </c>
      <c r="W1304" s="1">
        <v>18</v>
      </c>
      <c r="X1304" s="1">
        <v>0</v>
      </c>
      <c r="Y1304" s="1">
        <v>996.928</v>
      </c>
      <c r="Z1304" s="1">
        <v>34.087000000000003</v>
      </c>
      <c r="AA1304" s="1">
        <v>2762.7318463724332</v>
      </c>
      <c r="AB1304" s="1">
        <v>0</v>
      </c>
      <c r="AC1304" s="1">
        <v>0</v>
      </c>
      <c r="AD1304" s="1">
        <v>0</v>
      </c>
      <c r="AE1304" s="1">
        <v>448.77204999999992</v>
      </c>
      <c r="AF1304" s="1">
        <v>181.255</v>
      </c>
      <c r="AG1304" s="1">
        <v>1330</v>
      </c>
      <c r="AH1304" s="1">
        <v>2150.7401224853529</v>
      </c>
      <c r="AI1304" s="1">
        <v>175.27682629</v>
      </c>
      <c r="AJ1304" s="1">
        <v>0</v>
      </c>
      <c r="AK1304" s="1"/>
      <c r="AL1304" s="1">
        <v>8789.6318359375</v>
      </c>
      <c r="AM1304" s="1">
        <v>5995.43994140625</v>
      </c>
      <c r="AN1304" s="1">
        <v>2794.193115234375</v>
      </c>
      <c r="AO1304" t="s">
        <v>14114</v>
      </c>
    </row>
    <row r="1305" spans="1:41" x14ac:dyDescent="0.25">
      <c r="A1305" s="1">
        <v>2016</v>
      </c>
      <c r="B1305" t="s">
        <v>1025</v>
      </c>
      <c r="C1305" t="s">
        <v>7009</v>
      </c>
      <c r="D1305" t="s">
        <v>7196</v>
      </c>
      <c r="E1305" t="s">
        <v>7531</v>
      </c>
      <c r="F1305" t="s">
        <v>8875</v>
      </c>
      <c r="G1305" t="s">
        <v>11042</v>
      </c>
      <c r="H1305" t="s">
        <v>12641</v>
      </c>
      <c r="I1305" s="1">
        <v>59.333675384521484</v>
      </c>
      <c r="J1305" s="1">
        <v>566.49615478515625</v>
      </c>
      <c r="K1305" s="1"/>
      <c r="L1305" s="1">
        <v>28.610916137695313</v>
      </c>
      <c r="M1305" s="1">
        <v>1367.1365966796875</v>
      </c>
      <c r="N1305" s="1">
        <v>0</v>
      </c>
      <c r="O1305" s="1">
        <v>7.7043476104736328</v>
      </c>
      <c r="P1305" s="1">
        <v>0</v>
      </c>
      <c r="Q1305" s="1">
        <v>993.07806396484375</v>
      </c>
      <c r="R1305" s="1">
        <v>0</v>
      </c>
      <c r="S1305" s="1">
        <v>2998.13525390625</v>
      </c>
      <c r="T1305" s="1"/>
      <c r="U1305" s="1">
        <v>17.527814865112305</v>
      </c>
      <c r="V1305" s="1">
        <v>0</v>
      </c>
      <c r="W1305" s="1">
        <v>4039.861328125</v>
      </c>
      <c r="X1305" s="1">
        <v>1567.878173828125</v>
      </c>
      <c r="Y1305" s="1">
        <v>29660.41015625</v>
      </c>
      <c r="Z1305" s="1">
        <v>1050.0938720703125</v>
      </c>
      <c r="AA1305" s="1">
        <v>5993.2646484375</v>
      </c>
      <c r="AB1305" s="1">
        <v>0</v>
      </c>
      <c r="AC1305" s="1">
        <v>0</v>
      </c>
      <c r="AD1305" s="1">
        <v>1842.8748779296875</v>
      </c>
      <c r="AE1305" s="1">
        <v>965.39910888671875</v>
      </c>
      <c r="AF1305" s="1"/>
      <c r="AG1305" s="1">
        <v>3919.695556640625</v>
      </c>
      <c r="AH1305" s="1">
        <v>0</v>
      </c>
      <c r="AI1305" s="1">
        <v>0</v>
      </c>
      <c r="AJ1305" s="1">
        <v>154.68719482421875</v>
      </c>
      <c r="AK1305" s="1"/>
      <c r="AL1305" s="1">
        <v>55232.1875</v>
      </c>
      <c r="AM1305" s="1">
        <v>43408.59765625</v>
      </c>
      <c r="AN1305" s="1">
        <v>11823.5908203125</v>
      </c>
      <c r="AO1305" t="s">
        <v>14115</v>
      </c>
    </row>
    <row r="1306" spans="1:41" x14ac:dyDescent="0.25">
      <c r="A1306" s="1">
        <v>2016</v>
      </c>
      <c r="B1306" t="s">
        <v>1025</v>
      </c>
      <c r="C1306" t="s">
        <v>7009</v>
      </c>
      <c r="D1306" t="s">
        <v>7196</v>
      </c>
      <c r="E1306" t="s">
        <v>7531</v>
      </c>
      <c r="F1306" t="s">
        <v>8875</v>
      </c>
      <c r="G1306" t="s">
        <v>11043</v>
      </c>
      <c r="H1306" t="s">
        <v>12641</v>
      </c>
      <c r="I1306" s="1">
        <v>51.845309999999998</v>
      </c>
      <c r="J1306" s="1">
        <v>495</v>
      </c>
      <c r="K1306" s="1"/>
      <c r="L1306" s="1">
        <v>25</v>
      </c>
      <c r="M1306" s="1">
        <v>1194.5934999999999</v>
      </c>
      <c r="N1306" s="1">
        <v>0</v>
      </c>
      <c r="O1306" s="1">
        <v>6.7320000000000002</v>
      </c>
      <c r="P1306" s="1">
        <v>0</v>
      </c>
      <c r="Q1306" s="1">
        <v>867.74400000000003</v>
      </c>
      <c r="R1306" s="1">
        <v>0</v>
      </c>
      <c r="S1306" s="1">
        <v>2619.7476981182472</v>
      </c>
      <c r="T1306" s="1"/>
      <c r="U1306" s="1">
        <v>15.315670000000001</v>
      </c>
      <c r="V1306" s="1">
        <v>0</v>
      </c>
      <c r="W1306" s="1">
        <v>3530</v>
      </c>
      <c r="X1306" s="1">
        <v>1370</v>
      </c>
      <c r="Y1306" s="1">
        <v>25917.040000000001</v>
      </c>
      <c r="Z1306" s="1">
        <v>917.56399999999996</v>
      </c>
      <c r="AA1306" s="1">
        <v>5236.8686745977302</v>
      </c>
      <c r="AB1306" s="1">
        <v>0</v>
      </c>
      <c r="AC1306" s="1">
        <v>0</v>
      </c>
      <c r="AD1306" s="1">
        <v>1610.29</v>
      </c>
      <c r="AE1306" s="1">
        <v>843.55837000000508</v>
      </c>
      <c r="AF1306" s="1"/>
      <c r="AG1306" s="1">
        <v>3425</v>
      </c>
      <c r="AH1306" s="1">
        <v>0</v>
      </c>
      <c r="AI1306" s="1">
        <v>0</v>
      </c>
      <c r="AJ1306" s="1">
        <v>135.16449</v>
      </c>
      <c r="AK1306" s="1"/>
      <c r="AL1306" s="1">
        <v>48261.4609375</v>
      </c>
      <c r="AM1306" s="1">
        <v>37930.1015625</v>
      </c>
      <c r="AN1306" s="1">
        <v>10331.36328125</v>
      </c>
      <c r="AO1306" t="s">
        <v>14116</v>
      </c>
    </row>
    <row r="1307" spans="1:41" x14ac:dyDescent="0.25">
      <c r="A1307" s="1">
        <v>2016</v>
      </c>
      <c r="B1307" t="s">
        <v>1025</v>
      </c>
      <c r="C1307" t="s">
        <v>7009</v>
      </c>
      <c r="D1307" t="s">
        <v>7196</v>
      </c>
      <c r="E1307" t="s">
        <v>7531</v>
      </c>
      <c r="F1307" t="s">
        <v>8876</v>
      </c>
      <c r="G1307" t="s">
        <v>11044</v>
      </c>
      <c r="H1307" t="s">
        <v>12641</v>
      </c>
      <c r="I1307" s="1">
        <v>3524.265380859375</v>
      </c>
      <c r="J1307" s="1">
        <v>10277.041015625</v>
      </c>
      <c r="K1307" s="1">
        <v>21.501676559448242</v>
      </c>
      <c r="L1307" s="1">
        <v>423.44155883789063</v>
      </c>
      <c r="M1307" s="1">
        <v>3786.713623046875</v>
      </c>
      <c r="N1307" s="1">
        <v>5540.29541015625</v>
      </c>
      <c r="O1307" s="1">
        <v>381.65573120117188</v>
      </c>
      <c r="P1307" s="1">
        <v>22.88873291015625</v>
      </c>
      <c r="Q1307" s="1">
        <v>3443.60986328125</v>
      </c>
      <c r="R1307" s="1">
        <v>267.26461791992188</v>
      </c>
      <c r="S1307" s="1">
        <v>10577.15625</v>
      </c>
      <c r="T1307" s="1">
        <v>0</v>
      </c>
      <c r="U1307" s="1">
        <v>17.290538787841797</v>
      </c>
      <c r="V1307" s="1">
        <v>2826.758544921875</v>
      </c>
      <c r="W1307" s="1">
        <v>6035.7587890625</v>
      </c>
      <c r="X1307" s="1">
        <v>4058.17236328125</v>
      </c>
      <c r="Y1307" s="1">
        <v>45393.578125</v>
      </c>
      <c r="Z1307" s="1">
        <v>6651.54833984375</v>
      </c>
      <c r="AA1307" s="1">
        <v>24842.365234375</v>
      </c>
      <c r="AB1307" s="1">
        <v>258.96115112304688</v>
      </c>
      <c r="AC1307" s="1">
        <v>103.52499389648438</v>
      </c>
      <c r="AD1307" s="1">
        <v>13089.9287109375</v>
      </c>
      <c r="AE1307" s="1">
        <v>3506.8662109375</v>
      </c>
      <c r="AF1307" s="1">
        <v>8907.7998046875</v>
      </c>
      <c r="AG1307" s="1">
        <v>24621.41015625</v>
      </c>
      <c r="AH1307" s="1">
        <v>10353.90234375</v>
      </c>
      <c r="AI1307" s="1">
        <v>862.62451171875</v>
      </c>
      <c r="AJ1307" s="1">
        <v>249.95150756835938</v>
      </c>
      <c r="AK1307" s="1">
        <v>318.15338134765625</v>
      </c>
      <c r="AL1307" s="1">
        <v>190364.421875</v>
      </c>
      <c r="AM1307" s="1">
        <v>140619.890625</v>
      </c>
      <c r="AN1307" s="1">
        <v>49744.52734375</v>
      </c>
      <c r="AO1307" t="s">
        <v>14117</v>
      </c>
    </row>
    <row r="1308" spans="1:41" x14ac:dyDescent="0.25">
      <c r="A1308" s="1">
        <v>2016</v>
      </c>
      <c r="B1308" t="s">
        <v>1025</v>
      </c>
      <c r="C1308" t="s">
        <v>7009</v>
      </c>
      <c r="D1308" t="s">
        <v>7196</v>
      </c>
      <c r="E1308" t="s">
        <v>7531</v>
      </c>
      <c r="F1308" t="s">
        <v>8876</v>
      </c>
      <c r="G1308" t="s">
        <v>11045</v>
      </c>
      <c r="H1308" t="s">
        <v>12641</v>
      </c>
      <c r="I1308" s="1">
        <v>3079.4761599999988</v>
      </c>
      <c r="J1308" s="1">
        <v>8980</v>
      </c>
      <c r="K1308" s="1">
        <v>18.788</v>
      </c>
      <c r="L1308" s="1">
        <v>370</v>
      </c>
      <c r="M1308" s="1">
        <v>3308.8013700000001</v>
      </c>
      <c r="N1308" s="1">
        <v>4841.0676249999997</v>
      </c>
      <c r="O1308" s="1">
        <v>333.4878690000001</v>
      </c>
      <c r="P1308" s="1">
        <v>20</v>
      </c>
      <c r="Q1308" s="1">
        <v>3009</v>
      </c>
      <c r="R1308" s="1">
        <v>233.53378000000001</v>
      </c>
      <c r="S1308" s="1">
        <v>9242.2385499999982</v>
      </c>
      <c r="T1308" s="1">
        <v>0</v>
      </c>
      <c r="U1308" s="1">
        <v>15.108339999999989</v>
      </c>
      <c r="V1308" s="1">
        <v>2470</v>
      </c>
      <c r="W1308" s="1">
        <v>5274</v>
      </c>
      <c r="X1308" s="1">
        <v>3546</v>
      </c>
      <c r="Y1308" s="1">
        <v>39664.561000000009</v>
      </c>
      <c r="Z1308" s="1">
        <v>5812.072000000001</v>
      </c>
      <c r="AA1308" s="1">
        <v>21707.068200000009</v>
      </c>
      <c r="AB1308" s="1">
        <v>226.27826999999999</v>
      </c>
      <c r="AC1308" s="1">
        <v>90.459349999999972</v>
      </c>
      <c r="AD1308" s="1">
        <v>11437.88</v>
      </c>
      <c r="AE1308" s="1">
        <v>3064.2728900000029</v>
      </c>
      <c r="AF1308" s="1">
        <v>7783.5669999999991</v>
      </c>
      <c r="AG1308" s="1">
        <v>21514</v>
      </c>
      <c r="AH1308" s="1">
        <v>9047.1608565380957</v>
      </c>
      <c r="AI1308" s="1">
        <v>753.75467979123084</v>
      </c>
      <c r="AJ1308" s="1">
        <v>218.40571</v>
      </c>
      <c r="AK1308" s="1">
        <v>278</v>
      </c>
      <c r="AL1308" s="1">
        <v>166338.984375</v>
      </c>
      <c r="AM1308" s="1">
        <v>122872.6015625</v>
      </c>
      <c r="AN1308" s="1">
        <v>43466.38671875</v>
      </c>
      <c r="AO1308" t="s">
        <v>14118</v>
      </c>
    </row>
    <row r="1309" spans="1:41" x14ac:dyDescent="0.25">
      <c r="A1309" s="1">
        <v>2016</v>
      </c>
      <c r="B1309" t="s">
        <v>1025</v>
      </c>
      <c r="C1309" t="s">
        <v>7009</v>
      </c>
      <c r="D1309" t="s">
        <v>7196</v>
      </c>
      <c r="E1309" t="s">
        <v>7531</v>
      </c>
      <c r="F1309" t="s">
        <v>8877</v>
      </c>
      <c r="G1309" t="s">
        <v>11046</v>
      </c>
      <c r="H1309" t="s">
        <v>12641</v>
      </c>
      <c r="I1309" s="1">
        <v>2400.442138671875</v>
      </c>
      <c r="J1309" s="1">
        <v>10251.86328125</v>
      </c>
      <c r="K1309" s="1">
        <v>21.501676559448242</v>
      </c>
      <c r="L1309" s="1">
        <v>423.44155883789063</v>
      </c>
      <c r="M1309" s="1">
        <v>3786.713623046875</v>
      </c>
      <c r="N1309" s="1">
        <v>5521.70068359375</v>
      </c>
      <c r="O1309" s="1">
        <v>381.65573120117188</v>
      </c>
      <c r="P1309" s="1">
        <v>22.88873291015625</v>
      </c>
      <c r="Q1309" s="1">
        <v>3443.60986328125</v>
      </c>
      <c r="R1309" s="1">
        <v>267.26461791992188</v>
      </c>
      <c r="S1309" s="1">
        <v>10577.15625</v>
      </c>
      <c r="T1309" s="1">
        <v>0</v>
      </c>
      <c r="U1309" s="1">
        <v>-12.885349273681641</v>
      </c>
      <c r="V1309" s="1">
        <v>2793.56982421875</v>
      </c>
      <c r="W1309" s="1">
        <v>4213.712890625</v>
      </c>
      <c r="X1309" s="1">
        <v>4058.17236328125</v>
      </c>
      <c r="Y1309" s="1">
        <v>45393.578125</v>
      </c>
      <c r="Z1309" s="1">
        <v>6651.54833984375</v>
      </c>
      <c r="AA1309" s="1">
        <v>24842.365234375</v>
      </c>
      <c r="AB1309" s="1">
        <v>258.96115112304688</v>
      </c>
      <c r="AC1309" s="1">
        <v>103.52499389648438</v>
      </c>
      <c r="AD1309" s="1">
        <v>12243.8701171875</v>
      </c>
      <c r="AE1309" s="1">
        <v>3506.8662109375</v>
      </c>
      <c r="AF1309" s="1">
        <v>8888.73046875</v>
      </c>
      <c r="AG1309" s="1">
        <v>21070.22265625</v>
      </c>
      <c r="AH1309" s="1">
        <v>10094.61328125</v>
      </c>
      <c r="AI1309" s="1">
        <v>799.12872314453125</v>
      </c>
      <c r="AJ1309" s="1">
        <v>249.95150756835938</v>
      </c>
      <c r="AK1309" s="1">
        <v>318.15338134765625</v>
      </c>
      <c r="AL1309" s="1">
        <v>182572.3125</v>
      </c>
      <c r="AM1309" s="1">
        <v>135818.671875</v>
      </c>
      <c r="AN1309" s="1">
        <v>46753.63671875</v>
      </c>
      <c r="AO1309" t="s">
        <v>14119</v>
      </c>
    </row>
    <row r="1310" spans="1:41" x14ac:dyDescent="0.25">
      <c r="A1310" s="1">
        <v>2016</v>
      </c>
      <c r="B1310" t="s">
        <v>1025</v>
      </c>
      <c r="C1310" t="s">
        <v>7009</v>
      </c>
      <c r="D1310" t="s">
        <v>7196</v>
      </c>
      <c r="E1310" t="s">
        <v>7531</v>
      </c>
      <c r="F1310" t="s">
        <v>8877</v>
      </c>
      <c r="G1310" t="s">
        <v>11047</v>
      </c>
      <c r="H1310" t="s">
        <v>12641</v>
      </c>
      <c r="I1310" s="1">
        <v>2097.4880593561179</v>
      </c>
      <c r="J1310" s="1">
        <v>8958</v>
      </c>
      <c r="K1310" s="1">
        <v>18.788</v>
      </c>
      <c r="L1310" s="1">
        <v>370</v>
      </c>
      <c r="M1310" s="1">
        <v>3308.8013700000001</v>
      </c>
      <c r="N1310" s="1">
        <v>4824.8196250000001</v>
      </c>
      <c r="O1310" s="1">
        <v>333.4878690000001</v>
      </c>
      <c r="P1310" s="1">
        <v>20</v>
      </c>
      <c r="Q1310" s="1">
        <v>3009</v>
      </c>
      <c r="R1310" s="1">
        <v>233.53378000000001</v>
      </c>
      <c r="S1310" s="1">
        <v>9242.2385499999982</v>
      </c>
      <c r="T1310" s="1">
        <v>0</v>
      </c>
      <c r="U1310" s="1">
        <v>-11.25912000000001</v>
      </c>
      <c r="V1310" s="1">
        <v>2441</v>
      </c>
      <c r="W1310" s="1">
        <v>3681.9100292823168</v>
      </c>
      <c r="X1310" s="1">
        <v>3546</v>
      </c>
      <c r="Y1310" s="1">
        <v>39664.561000000009</v>
      </c>
      <c r="Z1310" s="1">
        <v>5812.072000000001</v>
      </c>
      <c r="AA1310" s="1">
        <v>21707.068200000009</v>
      </c>
      <c r="AB1310" s="1">
        <v>226.27826999999999</v>
      </c>
      <c r="AC1310" s="1">
        <v>90.459349999999972</v>
      </c>
      <c r="AD1310" s="1">
        <v>10698.6</v>
      </c>
      <c r="AE1310" s="1">
        <v>3064.2728900000029</v>
      </c>
      <c r="AF1310" s="1">
        <v>7766.9049999999988</v>
      </c>
      <c r="AG1310" s="1">
        <v>18411</v>
      </c>
      <c r="AH1310" s="1">
        <v>8820.5961565380949</v>
      </c>
      <c r="AI1310" s="1">
        <v>698.27258846123084</v>
      </c>
      <c r="AJ1310" s="1">
        <v>218.40571</v>
      </c>
      <c r="AK1310" s="1">
        <v>278</v>
      </c>
      <c r="AL1310" s="1">
        <v>159530.296875</v>
      </c>
      <c r="AM1310" s="1">
        <v>118677.3359375</v>
      </c>
      <c r="AN1310" s="1">
        <v>40852.97265625</v>
      </c>
      <c r="AO1310" t="s">
        <v>14120</v>
      </c>
    </row>
    <row r="1311" spans="1:41" x14ac:dyDescent="0.25">
      <c r="A1311" s="1">
        <v>2016</v>
      </c>
      <c r="B1311" t="s">
        <v>1025</v>
      </c>
      <c r="C1311" t="s">
        <v>7009</v>
      </c>
      <c r="D1311" t="s">
        <v>7196</v>
      </c>
      <c r="E1311" t="s">
        <v>7531</v>
      </c>
      <c r="F1311" t="s">
        <v>8878</v>
      </c>
      <c r="G1311" t="s">
        <v>11048</v>
      </c>
      <c r="H1311" t="s">
        <v>12641</v>
      </c>
      <c r="I1311" s="1">
        <v>335.18685913085938</v>
      </c>
      <c r="J1311" s="1">
        <v>7547.5595703125</v>
      </c>
      <c r="K1311" s="1"/>
      <c r="L1311" s="1"/>
      <c r="M1311" s="1">
        <v>448.02471923828125</v>
      </c>
      <c r="N1311" s="1">
        <v>828.24603271484375</v>
      </c>
      <c r="O1311" s="1">
        <v>0</v>
      </c>
      <c r="P1311" s="1">
        <v>0</v>
      </c>
      <c r="Q1311" s="1">
        <v>2450.531982421875</v>
      </c>
      <c r="R1311" s="1">
        <v>90.123390197753906</v>
      </c>
      <c r="S1311" s="1">
        <v>1486.455810546875</v>
      </c>
      <c r="T1311" s="1"/>
      <c r="U1311" s="1">
        <v>0</v>
      </c>
      <c r="V1311" s="1">
        <v>2423.916748046875</v>
      </c>
      <c r="W1311" s="1">
        <v>1337.846435546875</v>
      </c>
      <c r="X1311" s="1">
        <v>2422.7724609375</v>
      </c>
      <c r="Y1311" s="1">
        <v>11153.318359375</v>
      </c>
      <c r="Z1311" s="1">
        <v>485.7275390625</v>
      </c>
      <c r="AA1311" s="1">
        <v>5473.60546875</v>
      </c>
      <c r="AB1311" s="1">
        <v>0</v>
      </c>
      <c r="AC1311" s="1">
        <v>11.678861618041992</v>
      </c>
      <c r="AD1311" s="1">
        <v>11069.8955078125</v>
      </c>
      <c r="AE1311" s="1">
        <v>383.90264892578125</v>
      </c>
      <c r="AF1311" s="1">
        <v>3699.144287109375</v>
      </c>
      <c r="AG1311" s="1">
        <v>7689.4697265625</v>
      </c>
      <c r="AH1311" s="1">
        <v>4773.91748046875</v>
      </c>
      <c r="AI1311" s="1">
        <v>0</v>
      </c>
      <c r="AJ1311" s="1">
        <v>0</v>
      </c>
      <c r="AK1311" s="1"/>
      <c r="AL1311" s="1">
        <v>64111.32421875</v>
      </c>
      <c r="AM1311" s="1">
        <v>42572.41015625</v>
      </c>
      <c r="AN1311" s="1">
        <v>21538.9140625</v>
      </c>
      <c r="AO1311" t="s">
        <v>14121</v>
      </c>
    </row>
    <row r="1312" spans="1:41" x14ac:dyDescent="0.25">
      <c r="A1312" s="1">
        <v>2016</v>
      </c>
      <c r="B1312" t="s">
        <v>1025</v>
      </c>
      <c r="C1312" t="s">
        <v>7009</v>
      </c>
      <c r="D1312" t="s">
        <v>7196</v>
      </c>
      <c r="E1312" t="s">
        <v>7531</v>
      </c>
      <c r="F1312" t="s">
        <v>8878</v>
      </c>
      <c r="G1312" t="s">
        <v>11049</v>
      </c>
      <c r="H1312" t="s">
        <v>12641</v>
      </c>
      <c r="I1312" s="1">
        <v>292.88371000000001</v>
      </c>
      <c r="J1312" s="1">
        <v>6595</v>
      </c>
      <c r="K1312" s="1"/>
      <c r="L1312" s="1"/>
      <c r="M1312" s="1">
        <v>391.48057</v>
      </c>
      <c r="N1312" s="1">
        <v>723.71507000000008</v>
      </c>
      <c r="O1312" s="1">
        <v>0</v>
      </c>
      <c r="P1312" s="1">
        <v>0</v>
      </c>
      <c r="Q1312" s="1">
        <v>2141.2559999999999</v>
      </c>
      <c r="R1312" s="1">
        <v>78.749130000000008</v>
      </c>
      <c r="S1312" s="1">
        <v>1298.853748646502</v>
      </c>
      <c r="T1312" s="1"/>
      <c r="U1312" s="1">
        <v>0</v>
      </c>
      <c r="V1312" s="1">
        <v>2118</v>
      </c>
      <c r="W1312" s="1">
        <v>1169</v>
      </c>
      <c r="X1312" s="1">
        <v>2117</v>
      </c>
      <c r="Y1312" s="1">
        <v>9745.6839999999993</v>
      </c>
      <c r="Z1312" s="1">
        <v>424.42500000000001</v>
      </c>
      <c r="AA1312" s="1">
        <v>4782.7946764944554</v>
      </c>
      <c r="AB1312" s="1">
        <v>0</v>
      </c>
      <c r="AC1312" s="1">
        <v>10.2049</v>
      </c>
      <c r="AD1312" s="1">
        <v>9672.7899999999991</v>
      </c>
      <c r="AE1312" s="1">
        <v>335.45120999999853</v>
      </c>
      <c r="AF1312" s="1">
        <v>3232.2840000000001</v>
      </c>
      <c r="AG1312" s="1">
        <v>6719</v>
      </c>
      <c r="AH1312" s="1">
        <v>4171.412780558172</v>
      </c>
      <c r="AI1312" s="1">
        <v>0</v>
      </c>
      <c r="AJ1312" s="1">
        <v>0</v>
      </c>
      <c r="AK1312" s="1"/>
      <c r="AL1312" s="1">
        <v>56019.98828125</v>
      </c>
      <c r="AM1312" s="1">
        <v>37199.4453125</v>
      </c>
      <c r="AN1312" s="1">
        <v>18820.537109375</v>
      </c>
      <c r="AO1312" t="s">
        <v>14122</v>
      </c>
    </row>
    <row r="1313" spans="1:41" x14ac:dyDescent="0.25">
      <c r="A1313" s="1">
        <v>2016</v>
      </c>
      <c r="B1313" t="s">
        <v>1026</v>
      </c>
      <c r="C1313" t="s">
        <v>7010</v>
      </c>
      <c r="D1313" t="s">
        <v>7197</v>
      </c>
      <c r="E1313" t="s">
        <v>7532</v>
      </c>
      <c r="F1313" t="s">
        <v>8879</v>
      </c>
      <c r="G1313" t="s">
        <v>11050</v>
      </c>
      <c r="H1313" t="s">
        <v>12642</v>
      </c>
      <c r="I1313" s="1">
        <v>787.88928925382641</v>
      </c>
      <c r="J1313" s="1">
        <v>1350.50903571751</v>
      </c>
      <c r="K1313" s="1">
        <v>58.7</v>
      </c>
      <c r="L1313" s="1">
        <v>112</v>
      </c>
      <c r="M1313" s="1">
        <v>597</v>
      </c>
      <c r="N1313" s="1">
        <v>596</v>
      </c>
      <c r="O1313" s="1">
        <v>311.13272723018258</v>
      </c>
      <c r="P1313" s="1">
        <v>439</v>
      </c>
      <c r="Q1313" s="1">
        <v>275.73682500000001</v>
      </c>
      <c r="R1313" s="1">
        <v>537.23278974999994</v>
      </c>
      <c r="S1313" s="1">
        <v>650</v>
      </c>
      <c r="T1313" s="1">
        <v>388.87178</v>
      </c>
      <c r="U1313" s="1">
        <v>145.81947</v>
      </c>
      <c r="V1313" s="1">
        <v>633</v>
      </c>
      <c r="W1313" s="1">
        <v>294.92</v>
      </c>
      <c r="X1313" s="1">
        <v>1038.5999999999999</v>
      </c>
      <c r="Y1313" s="1">
        <v>3304.26</v>
      </c>
      <c r="Z1313" s="1">
        <v>457.1</v>
      </c>
      <c r="AA1313" s="1">
        <v>4992.7198136408442</v>
      </c>
      <c r="AB1313" s="1">
        <v>82.17</v>
      </c>
      <c r="AC1313" s="1">
        <v>345.47385600000001</v>
      </c>
      <c r="AD1313" s="1">
        <v>761</v>
      </c>
      <c r="AE1313" s="1">
        <v>373</v>
      </c>
      <c r="AF1313" s="1">
        <v>1708.047412285438</v>
      </c>
      <c r="AG1313" s="1">
        <v>8684.2999999999993</v>
      </c>
      <c r="AH1313" s="1">
        <v>1265.3128639040719</v>
      </c>
      <c r="AI1313" s="1">
        <v>376</v>
      </c>
      <c r="AJ1313" s="1">
        <v>2400.3936068722151</v>
      </c>
      <c r="AK1313" s="1">
        <v>304.04813208710482</v>
      </c>
      <c r="AL1313" s="1">
        <v>33270.23828125</v>
      </c>
      <c r="AM1313" s="1">
        <v>27142.482421875</v>
      </c>
      <c r="AN1313" s="1">
        <v>6127.755859375</v>
      </c>
      <c r="AO1313" t="s">
        <v>14123</v>
      </c>
    </row>
    <row r="1314" spans="1:41" x14ac:dyDescent="0.25">
      <c r="A1314" s="1">
        <v>2016</v>
      </c>
      <c r="B1314" t="s">
        <v>1027</v>
      </c>
      <c r="C1314" t="s">
        <v>7010</v>
      </c>
      <c r="D1314" t="s">
        <v>7197</v>
      </c>
      <c r="E1314" t="s">
        <v>7532</v>
      </c>
      <c r="F1314" t="s">
        <v>8879</v>
      </c>
      <c r="G1314" t="s">
        <v>11050</v>
      </c>
      <c r="H1314" t="s">
        <v>12642</v>
      </c>
      <c r="I1314" s="1">
        <v>823.96379510994427</v>
      </c>
      <c r="J1314" s="1">
        <v>1352.662028185669</v>
      </c>
      <c r="K1314" s="1">
        <v>57</v>
      </c>
      <c r="L1314" s="1">
        <v>112</v>
      </c>
      <c r="M1314" s="1">
        <v>584</v>
      </c>
      <c r="N1314" s="1">
        <v>698.34595638683527</v>
      </c>
      <c r="O1314" s="1">
        <v>311.7</v>
      </c>
      <c r="P1314" s="1">
        <v>434</v>
      </c>
      <c r="Q1314" s="1">
        <v>272</v>
      </c>
      <c r="R1314" s="1">
        <v>545</v>
      </c>
      <c r="S1314" s="1">
        <v>663.12605932203394</v>
      </c>
      <c r="T1314" s="1">
        <v>396.9</v>
      </c>
      <c r="U1314" s="1">
        <v>144.4</v>
      </c>
      <c r="V1314" s="1">
        <v>645.09999999999991</v>
      </c>
      <c r="W1314" s="1">
        <v>290</v>
      </c>
      <c r="X1314" s="1">
        <v>1044</v>
      </c>
      <c r="Y1314" s="1">
        <v>3274.5050000000001</v>
      </c>
      <c r="Z1314" s="1">
        <v>444.85599445090912</v>
      </c>
      <c r="AA1314" s="1">
        <v>5218.9557795000001</v>
      </c>
      <c r="AB1314" s="1">
        <v>83</v>
      </c>
      <c r="AC1314" s="1">
        <v>373.36799104591358</v>
      </c>
      <c r="AD1314" s="1">
        <v>774.92885699999988</v>
      </c>
      <c r="AE1314" s="1">
        <v>360</v>
      </c>
      <c r="AF1314" s="1">
        <v>1638</v>
      </c>
      <c r="AG1314" s="1">
        <v>8742.0938214457983</v>
      </c>
      <c r="AH1314" s="1">
        <v>1274.23380847</v>
      </c>
      <c r="AI1314" s="1">
        <v>396</v>
      </c>
      <c r="AJ1314" s="1">
        <v>2515.7998908556501</v>
      </c>
      <c r="AK1314" s="1">
        <v>283.92111399999999</v>
      </c>
      <c r="AL1314" s="1">
        <v>33753.859375</v>
      </c>
      <c r="AM1314" s="1">
        <v>27595.052734375</v>
      </c>
      <c r="AN1314" s="1">
        <v>6158.8095703125</v>
      </c>
      <c r="AO1314" t="s">
        <v>14124</v>
      </c>
    </row>
    <row r="1315" spans="1:41" x14ac:dyDescent="0.25">
      <c r="A1315" s="1">
        <v>2016</v>
      </c>
      <c r="B1315" t="s">
        <v>1028</v>
      </c>
      <c r="C1315" t="s">
        <v>7010</v>
      </c>
      <c r="D1315" t="s">
        <v>7197</v>
      </c>
      <c r="E1315" t="s">
        <v>7532</v>
      </c>
      <c r="F1315" t="s">
        <v>8879</v>
      </c>
      <c r="G1315" t="s">
        <v>11050</v>
      </c>
      <c r="H1315" t="s">
        <v>12642</v>
      </c>
      <c r="I1315" s="1">
        <v>799.62716184501699</v>
      </c>
      <c r="J1315" s="1">
        <v>1358</v>
      </c>
      <c r="K1315" s="1">
        <v>65.292000000000002</v>
      </c>
      <c r="L1315" s="1">
        <v>116</v>
      </c>
      <c r="M1315" s="1">
        <v>673</v>
      </c>
      <c r="N1315" s="1">
        <v>628</v>
      </c>
      <c r="O1315" s="1">
        <v>303</v>
      </c>
      <c r="P1315" s="1">
        <v>441</v>
      </c>
      <c r="Q1315" s="1">
        <v>275.09261186452488</v>
      </c>
      <c r="R1315" s="1">
        <v>557</v>
      </c>
      <c r="S1315" s="1">
        <v>652.46199999999999</v>
      </c>
      <c r="T1315" s="1">
        <v>385</v>
      </c>
      <c r="U1315" s="1">
        <v>150.04931400000001</v>
      </c>
      <c r="V1315" s="1">
        <v>642.96399999999994</v>
      </c>
      <c r="W1315" s="1">
        <v>249.92449999999999</v>
      </c>
      <c r="X1315" s="1">
        <v>1020</v>
      </c>
      <c r="Y1315" s="1">
        <v>3263</v>
      </c>
      <c r="Z1315" s="1">
        <v>425</v>
      </c>
      <c r="AA1315" s="1">
        <v>4925.0070414119264</v>
      </c>
      <c r="AB1315" s="1">
        <v>81.348299999999995</v>
      </c>
      <c r="AC1315" s="1">
        <v>347.18271780800012</v>
      </c>
      <c r="AD1315" s="1">
        <v>769</v>
      </c>
      <c r="AE1315" s="1">
        <v>373.3184</v>
      </c>
      <c r="AF1315" s="1">
        <v>1831</v>
      </c>
      <c r="AG1315" s="1">
        <v>8661</v>
      </c>
      <c r="AH1315" s="1">
        <v>1307</v>
      </c>
      <c r="AI1315" s="1">
        <v>395.38718296018391</v>
      </c>
      <c r="AJ1315" s="1">
        <v>2433.368679828633</v>
      </c>
      <c r="AK1315" s="1">
        <v>292.10742027135723</v>
      </c>
      <c r="AL1315" s="1">
        <v>33420.12890625</v>
      </c>
      <c r="AM1315" s="1">
        <v>27226.609375</v>
      </c>
      <c r="AN1315" s="1">
        <v>6193.521484375</v>
      </c>
      <c r="AO1315" t="s">
        <v>14125</v>
      </c>
    </row>
    <row r="1316" spans="1:41" x14ac:dyDescent="0.25">
      <c r="A1316" s="1">
        <v>2016</v>
      </c>
      <c r="B1316" t="s">
        <v>1029</v>
      </c>
      <c r="C1316" t="s">
        <v>7010</v>
      </c>
      <c r="D1316" t="s">
        <v>7197</v>
      </c>
      <c r="E1316" t="s">
        <v>7532</v>
      </c>
      <c r="F1316" t="s">
        <v>8879</v>
      </c>
      <c r="G1316" t="s">
        <v>11050</v>
      </c>
      <c r="H1316" t="s">
        <v>12642</v>
      </c>
      <c r="I1316" s="1">
        <v>796.11371734620025</v>
      </c>
      <c r="J1316" s="1">
        <v>1386</v>
      </c>
      <c r="K1316" s="1">
        <v>67</v>
      </c>
      <c r="L1316" s="1">
        <v>115</v>
      </c>
      <c r="M1316" s="1">
        <v>549</v>
      </c>
      <c r="N1316" s="1">
        <v>595.66685834770249</v>
      </c>
      <c r="O1316" s="1">
        <v>310.60000000000002</v>
      </c>
      <c r="P1316" s="1">
        <v>456</v>
      </c>
      <c r="Q1316" s="1">
        <v>288.2813354999999</v>
      </c>
      <c r="R1316" s="1">
        <v>557</v>
      </c>
      <c r="S1316" s="1">
        <v>624</v>
      </c>
      <c r="T1316" s="1">
        <v>408</v>
      </c>
      <c r="U1316" s="1">
        <v>154.0299995</v>
      </c>
      <c r="V1316" s="1">
        <v>653.18531403255008</v>
      </c>
      <c r="W1316" s="1">
        <v>248.90440000000001</v>
      </c>
      <c r="X1316" s="1">
        <v>1026</v>
      </c>
      <c r="Y1316" s="1">
        <v>3253.24</v>
      </c>
      <c r="Z1316" s="1">
        <v>436.60000000000042</v>
      </c>
      <c r="AA1316" s="1">
        <v>4884.803152713981</v>
      </c>
      <c r="AB1316" s="1">
        <v>89.636187000000007</v>
      </c>
      <c r="AC1316" s="1">
        <v>331.15128168000001</v>
      </c>
      <c r="AD1316" s="1">
        <v>783.14800000000002</v>
      </c>
      <c r="AE1316" s="1">
        <v>374.41308725225161</v>
      </c>
      <c r="AF1316" s="1">
        <v>1932.6824999999999</v>
      </c>
      <c r="AG1316" s="1">
        <v>8772.8318779077654</v>
      </c>
      <c r="AH1316" s="1">
        <v>1379.677181913775</v>
      </c>
      <c r="AI1316" s="1">
        <v>395.6045953468269</v>
      </c>
      <c r="AJ1316" s="1">
        <v>2597.1921814042898</v>
      </c>
      <c r="AK1316" s="1">
        <v>284.20676178226591</v>
      </c>
      <c r="AL1316" s="1">
        <v>33749.96875</v>
      </c>
      <c r="AM1316" s="1">
        <v>27584.189453125</v>
      </c>
      <c r="AN1316" s="1">
        <v>6165.77685546875</v>
      </c>
      <c r="AO1316" t="s">
        <v>14126</v>
      </c>
    </row>
    <row r="1317" spans="1:41" x14ac:dyDescent="0.25">
      <c r="A1317" s="1">
        <v>2016</v>
      </c>
      <c r="B1317" t="s">
        <v>1030</v>
      </c>
      <c r="C1317" t="s">
        <v>7010</v>
      </c>
      <c r="D1317" t="s">
        <v>7197</v>
      </c>
      <c r="E1317" t="s">
        <v>7532</v>
      </c>
      <c r="F1317" t="s">
        <v>8880</v>
      </c>
      <c r="G1317" t="s">
        <v>11050</v>
      </c>
      <c r="H1317" t="s">
        <v>12643</v>
      </c>
      <c r="I1317" s="1">
        <v>0.66728325563944535</v>
      </c>
      <c r="J1317" s="1">
        <v>0.54200000000000004</v>
      </c>
      <c r="K1317" s="1">
        <v>0.61385370896872582</v>
      </c>
      <c r="L1317" s="1">
        <v>0.63926940639269403</v>
      </c>
      <c r="M1317" s="1">
        <v>0.58142408200405249</v>
      </c>
      <c r="N1317" s="1">
        <v>0.45101748999961888</v>
      </c>
      <c r="O1317" s="1">
        <v>0.60308799628511722</v>
      </c>
      <c r="P1317" s="1">
        <v>0.52705722335567862</v>
      </c>
      <c r="Q1317" s="1">
        <v>0.5048817611463785</v>
      </c>
      <c r="R1317" s="1">
        <v>0.72533385352520541</v>
      </c>
      <c r="S1317" s="1">
        <v>0.67438148632886263</v>
      </c>
      <c r="T1317" s="1">
        <v>0.62928082191780821</v>
      </c>
      <c r="U1317" s="1">
        <v>0.49501556350871412</v>
      </c>
      <c r="V1317" s="1">
        <v>0.64825310309344641</v>
      </c>
      <c r="W1317" s="1">
        <v>0.58078987422895134</v>
      </c>
      <c r="X1317" s="1">
        <v>0.6892890815024918</v>
      </c>
      <c r="Y1317" s="1">
        <v>0.61178713688914799</v>
      </c>
      <c r="Z1317" s="1">
        <v>0.75052492281389049</v>
      </c>
      <c r="AA1317" s="1">
        <v>0.66078593594290147</v>
      </c>
      <c r="AB1317" s="1">
        <v>0.67677756033920422</v>
      </c>
      <c r="AC1317" s="1">
        <v>0.66622924805671913</v>
      </c>
      <c r="AD1317" s="1">
        <v>0.65470812915970034</v>
      </c>
      <c r="AE1317" s="1">
        <v>0.60702940045729548</v>
      </c>
      <c r="AF1317" s="1">
        <v>0.60211771906349509</v>
      </c>
      <c r="AG1317" s="1">
        <v>0.56928460678274939</v>
      </c>
      <c r="AH1317" s="1">
        <v>0.55721675249347746</v>
      </c>
      <c r="AI1317" s="1">
        <v>0.62095438807767578</v>
      </c>
      <c r="AJ1317" s="1">
        <v>0.51746264569822908</v>
      </c>
      <c r="AK1317" s="1">
        <v>0.68162115821365632</v>
      </c>
      <c r="AL1317" s="1">
        <v>0.61202466487884521</v>
      </c>
      <c r="AM1317" s="1">
        <v>0.59913724660873413</v>
      </c>
      <c r="AN1317" s="1">
        <v>0.63028204441070557</v>
      </c>
      <c r="AO1317" t="s">
        <v>14127</v>
      </c>
    </row>
    <row r="1318" spans="1:41" x14ac:dyDescent="0.25">
      <c r="A1318" s="1">
        <v>2016</v>
      </c>
      <c r="B1318" t="s">
        <v>1031</v>
      </c>
      <c r="C1318" t="s">
        <v>7010</v>
      </c>
      <c r="D1318" t="s">
        <v>7197</v>
      </c>
      <c r="E1318" t="s">
        <v>7532</v>
      </c>
      <c r="F1318" t="s">
        <v>8880</v>
      </c>
      <c r="G1318" t="s">
        <v>11050</v>
      </c>
      <c r="H1318" t="s">
        <v>12643</v>
      </c>
      <c r="I1318" s="1">
        <v>0.66832392980915756</v>
      </c>
      <c r="J1318" s="1">
        <v>0.53816046966731901</v>
      </c>
      <c r="K1318" s="1">
        <v>0.58608443114820064</v>
      </c>
      <c r="L1318" s="1">
        <v>0.65639269406392697</v>
      </c>
      <c r="M1318" s="1">
        <v>0.57814790476671885</v>
      </c>
      <c r="N1318" s="1">
        <v>0.3898130391247831</v>
      </c>
      <c r="O1318" s="1">
        <v>0.58125608204206902</v>
      </c>
      <c r="P1318" s="1">
        <v>0.52316376402560749</v>
      </c>
      <c r="Q1318" s="1">
        <v>0.48170313830900152</v>
      </c>
      <c r="R1318" s="1">
        <v>0.64520015104865291</v>
      </c>
      <c r="S1318" s="1">
        <v>0.64173762803899792</v>
      </c>
      <c r="T1318" s="1">
        <v>0.61453566675619786</v>
      </c>
      <c r="U1318" s="1">
        <v>0.5326532473677309</v>
      </c>
      <c r="V1318" s="1">
        <v>0.60718694112686866</v>
      </c>
      <c r="W1318" s="1">
        <v>0.47834586350568092</v>
      </c>
      <c r="X1318" s="1">
        <v>0.6579959981529937</v>
      </c>
      <c r="Y1318" s="1">
        <v>0.61232387341095507</v>
      </c>
      <c r="Z1318" s="1">
        <v>0.79616905189140486</v>
      </c>
      <c r="AA1318" s="1">
        <v>0.61942971318765938</v>
      </c>
      <c r="AB1318" s="1">
        <v>0.5531049426138468</v>
      </c>
      <c r="AC1318" s="1">
        <v>0.53789235333809404</v>
      </c>
      <c r="AD1318" s="1">
        <v>0.55377236368538318</v>
      </c>
      <c r="AE1318" s="1">
        <v>0.64079790113890234</v>
      </c>
      <c r="AF1318" s="1">
        <v>0</v>
      </c>
      <c r="AG1318" s="1">
        <v>0.5557059301539431</v>
      </c>
      <c r="AH1318" s="1">
        <v>0.60065667999868044</v>
      </c>
      <c r="AI1318" s="1">
        <v>0.60240157219184898</v>
      </c>
      <c r="AJ1318" s="1">
        <v>0.52289792897898302</v>
      </c>
      <c r="AK1318" s="1">
        <v>0.58568952762230553</v>
      </c>
      <c r="AL1318" s="1">
        <v>0.56419110298156738</v>
      </c>
      <c r="AM1318" s="1">
        <v>0.54869496822357178</v>
      </c>
      <c r="AN1318" s="1">
        <v>0.58614403009414673</v>
      </c>
      <c r="AO1318" t="s">
        <v>14128</v>
      </c>
    </row>
    <row r="1319" spans="1:41" x14ac:dyDescent="0.25">
      <c r="A1319" s="1">
        <v>2016</v>
      </c>
      <c r="B1319" t="s">
        <v>1032</v>
      </c>
      <c r="C1319" t="s">
        <v>7010</v>
      </c>
      <c r="D1319" t="s">
        <v>7197</v>
      </c>
      <c r="E1319" t="s">
        <v>7532</v>
      </c>
      <c r="F1319" t="s">
        <v>8880</v>
      </c>
      <c r="G1319" t="s">
        <v>11050</v>
      </c>
      <c r="H1319" t="s">
        <v>12643</v>
      </c>
      <c r="I1319" s="1">
        <v>0.64323906361574079</v>
      </c>
      <c r="J1319" s="1">
        <v>0.54400000000000004</v>
      </c>
      <c r="K1319" s="1">
        <v>0.62045492981566042</v>
      </c>
      <c r="L1319" s="1">
        <v>0.62827460087734055</v>
      </c>
      <c r="M1319" s="1">
        <v>0.57029861867369747</v>
      </c>
      <c r="N1319" s="1">
        <v>0.39787444257523569</v>
      </c>
      <c r="O1319" s="1">
        <v>0.59195724358862756</v>
      </c>
      <c r="P1319" s="1">
        <v>0.53312931118235696</v>
      </c>
      <c r="Q1319" s="1">
        <v>0.55652062423708115</v>
      </c>
      <c r="R1319" s="1">
        <v>0.72324071348377728</v>
      </c>
      <c r="S1319" s="1">
        <v>0.70000861549065219</v>
      </c>
      <c r="T1319" s="1">
        <v>0.60810624257208989</v>
      </c>
      <c r="U1319" s="1">
        <v>0.48715417673918882</v>
      </c>
      <c r="V1319" s="1">
        <v>0.60216894977168955</v>
      </c>
      <c r="W1319" s="1">
        <v>0.56677890011223342</v>
      </c>
      <c r="X1319" s="1">
        <v>0.66087872818069349</v>
      </c>
      <c r="Y1319" s="1">
        <v>0.627618352973355</v>
      </c>
      <c r="Z1319" s="1">
        <v>0.80200985670289349</v>
      </c>
      <c r="AA1319" s="1">
        <v>0.64307862681394212</v>
      </c>
      <c r="AB1319" s="1">
        <v>0.6706804652010131</v>
      </c>
      <c r="AC1319" s="1">
        <v>0.59931506849315086</v>
      </c>
      <c r="AD1319" s="1">
        <v>0.60749752530574441</v>
      </c>
      <c r="AE1319" s="1">
        <v>0.59820045905871155</v>
      </c>
      <c r="AF1319" s="1">
        <v>0.60491364211089949</v>
      </c>
      <c r="AG1319" s="1">
        <v>0.5725431403341521</v>
      </c>
      <c r="AH1319" s="1">
        <v>0.57700106574906462</v>
      </c>
      <c r="AI1319" s="1">
        <v>0.62188314154192625</v>
      </c>
      <c r="AJ1319" s="1">
        <v>0.50932627329196056</v>
      </c>
      <c r="AK1319" s="1">
        <v>0.70302836631227639</v>
      </c>
      <c r="AL1319" s="1">
        <v>0.60590279102325439</v>
      </c>
      <c r="AM1319" s="1">
        <v>0.5925062894821167</v>
      </c>
      <c r="AN1319" s="1">
        <v>0.62488114833831787</v>
      </c>
      <c r="AO1319" t="s">
        <v>14129</v>
      </c>
    </row>
    <row r="1320" spans="1:41" x14ac:dyDescent="0.25">
      <c r="A1320" s="1">
        <v>2016</v>
      </c>
      <c r="B1320" t="s">
        <v>1033</v>
      </c>
      <c r="C1320" t="s">
        <v>7010</v>
      </c>
      <c r="D1320" t="s">
        <v>7197</v>
      </c>
      <c r="E1320" t="s">
        <v>7532</v>
      </c>
      <c r="F1320" t="s">
        <v>8880</v>
      </c>
      <c r="G1320" t="s">
        <v>11050</v>
      </c>
      <c r="H1320" t="s">
        <v>12643</v>
      </c>
      <c r="I1320" s="1">
        <v>0.64470808893552167</v>
      </c>
      <c r="J1320" s="1">
        <v>0.54045053357351935</v>
      </c>
      <c r="K1320" s="1">
        <v>0.5777848571731975</v>
      </c>
      <c r="L1320" s="1">
        <v>0.64911809472647508</v>
      </c>
      <c r="M1320" s="1">
        <v>0.60020690639269403</v>
      </c>
      <c r="N1320" s="1">
        <v>0.41777096571617123</v>
      </c>
      <c r="O1320" s="1">
        <v>0.58625493382865101</v>
      </c>
      <c r="P1320" s="1">
        <v>0.50902392066152335</v>
      </c>
      <c r="Q1320" s="1">
        <v>0.47895963793820301</v>
      </c>
      <c r="R1320" s="1">
        <v>0.73712224245352875</v>
      </c>
      <c r="S1320" s="1">
        <v>0.69870509822063442</v>
      </c>
      <c r="T1320" s="1">
        <v>0.58361599713034362</v>
      </c>
      <c r="U1320" s="1">
        <v>0.51390618513906183</v>
      </c>
      <c r="V1320" s="1">
        <v>0.58968198678378059</v>
      </c>
      <c r="W1320" s="1">
        <v>0.48030629737250741</v>
      </c>
      <c r="X1320" s="1">
        <v>0.65784382013776022</v>
      </c>
      <c r="Y1320" s="1">
        <v>0.61793063117930636</v>
      </c>
      <c r="Z1320" s="1">
        <v>0.79534396287147247</v>
      </c>
      <c r="AA1320" s="1">
        <v>0.63027036119555391</v>
      </c>
      <c r="AB1320" s="1">
        <v>0.66095425553863529</v>
      </c>
      <c r="AC1320" s="1">
        <v>0.58482613286566998</v>
      </c>
      <c r="AD1320" s="1">
        <v>0.54525085793698058</v>
      </c>
      <c r="AE1320" s="1">
        <v>0.59871109451759696</v>
      </c>
      <c r="AF1320" s="1">
        <v>0</v>
      </c>
      <c r="AG1320" s="1">
        <v>0.54927701674277019</v>
      </c>
      <c r="AH1320" s="1">
        <v>0.55485650145782495</v>
      </c>
      <c r="AI1320" s="1">
        <v>0.62547369946451081</v>
      </c>
      <c r="AJ1320" s="1">
        <v>0.50438958762692032</v>
      </c>
      <c r="AK1320" s="1">
        <v>0.66349258541533762</v>
      </c>
      <c r="AL1320" s="1">
        <v>0.5722840428352356</v>
      </c>
      <c r="AM1320" s="1">
        <v>0.55067586898803711</v>
      </c>
      <c r="AN1320" s="1">
        <v>0.60289549827575684</v>
      </c>
      <c r="AO1320" t="s">
        <v>14130</v>
      </c>
    </row>
    <row r="1321" spans="1:41" x14ac:dyDescent="0.25">
      <c r="A1321" s="1">
        <v>2016</v>
      </c>
      <c r="B1321" t="s">
        <v>1033</v>
      </c>
      <c r="C1321" t="s">
        <v>7010</v>
      </c>
      <c r="D1321" t="s">
        <v>7197</v>
      </c>
      <c r="E1321" t="s">
        <v>7532</v>
      </c>
      <c r="F1321" t="s">
        <v>8881</v>
      </c>
      <c r="G1321" t="s">
        <v>11050</v>
      </c>
      <c r="H1321" t="s">
        <v>12643</v>
      </c>
      <c r="I1321" s="1">
        <v>6.0430869947593599E-2</v>
      </c>
      <c r="J1321" s="1">
        <v>5.9524889543446299E-2</v>
      </c>
      <c r="K1321" s="1">
        <v>0.06</v>
      </c>
      <c r="L1321" s="1">
        <v>7.7586206896551699E-2</v>
      </c>
      <c r="M1321" s="1">
        <v>5.94353640416048E-2</v>
      </c>
      <c r="N1321" s="1">
        <v>6.3694267515923594E-2</v>
      </c>
      <c r="O1321" s="1">
        <v>6.9306930693069299E-2</v>
      </c>
      <c r="P1321" s="1">
        <v>6.8027210884353706E-2</v>
      </c>
      <c r="Q1321" s="1">
        <v>5.3101037133345498E-2</v>
      </c>
      <c r="R1321" s="1">
        <v>4.1292639138240599E-2</v>
      </c>
      <c r="S1321" s="1">
        <v>5.5100000000000003E-2</v>
      </c>
      <c r="T1321" s="1">
        <v>1</v>
      </c>
      <c r="U1321" s="1">
        <v>4.41572428648358E-2</v>
      </c>
      <c r="V1321" s="1">
        <v>7.4598266776988997E-2</v>
      </c>
      <c r="W1321" s="1">
        <v>0.06</v>
      </c>
      <c r="X1321" s="1">
        <v>3.5294117647058802E-2</v>
      </c>
      <c r="Y1321" s="1">
        <v>4.3824701195219098E-2</v>
      </c>
      <c r="Z1321" s="1">
        <v>0.05</v>
      </c>
      <c r="AA1321" s="1">
        <v>6.0000000000000102E-2</v>
      </c>
      <c r="AB1321" s="1">
        <v>1</v>
      </c>
      <c r="AC1321" s="1">
        <v>9.0090090329027706E-2</v>
      </c>
      <c r="AD1321" s="1">
        <v>6.6319895968790593E-2</v>
      </c>
      <c r="AE1321" s="1">
        <v>9.2803354991342499E-2</v>
      </c>
      <c r="AF1321" s="1">
        <v>5.5161114145275802E-2</v>
      </c>
      <c r="AG1321" s="1">
        <v>4.1796559288765703E-2</v>
      </c>
      <c r="AH1321" s="1">
        <v>5.0497322111706197E-2</v>
      </c>
      <c r="AI1321" s="1">
        <v>6.4106205123236004E-2</v>
      </c>
      <c r="AJ1321" s="1">
        <v>5.00000000000001E-2</v>
      </c>
      <c r="AK1321" s="1">
        <v>5.00000000000001E-2</v>
      </c>
      <c r="AL1321" s="1">
        <v>0.12400510162115097</v>
      </c>
      <c r="AM1321" s="1">
        <v>6.0358136892318726E-2</v>
      </c>
      <c r="AN1321" s="1">
        <v>0.2141716480255127</v>
      </c>
      <c r="AO1321" t="s">
        <v>14131</v>
      </c>
    </row>
    <row r="1322" spans="1:41" x14ac:dyDescent="0.25">
      <c r="A1322" s="1">
        <v>2016</v>
      </c>
      <c r="B1322" t="s">
        <v>1034</v>
      </c>
      <c r="C1322" t="s">
        <v>7010</v>
      </c>
      <c r="D1322" t="s">
        <v>7197</v>
      </c>
      <c r="E1322" t="s">
        <v>7532</v>
      </c>
      <c r="F1322" t="s">
        <v>8881</v>
      </c>
      <c r="G1322" t="s">
        <v>11050</v>
      </c>
      <c r="H1322" t="s">
        <v>12643</v>
      </c>
      <c r="I1322" s="1">
        <v>4.8110225513331502E-2</v>
      </c>
      <c r="J1322" s="1">
        <v>5.80000000000001E-2</v>
      </c>
      <c r="K1322" s="1">
        <v>6.4735945485519697E-2</v>
      </c>
      <c r="L1322" s="1">
        <v>7.9999999999999905E-2</v>
      </c>
      <c r="M1322" s="1">
        <v>5.52763819095477E-2</v>
      </c>
      <c r="N1322" s="1">
        <v>8.3892617449664406E-2</v>
      </c>
      <c r="O1322" s="1">
        <v>9.5022624434389205E-2</v>
      </c>
      <c r="P1322" s="1">
        <v>6.8337129840546698E-2</v>
      </c>
      <c r="Q1322" s="1">
        <v>5.4945054945054903E-2</v>
      </c>
      <c r="R1322" s="1">
        <v>4.6805134427684199E-2</v>
      </c>
      <c r="S1322" s="1">
        <v>5.3999999999999999E-2</v>
      </c>
      <c r="T1322" s="1">
        <v>6.4999999999999905E-2</v>
      </c>
      <c r="U1322" s="1">
        <v>3.5108274635753202E-2</v>
      </c>
      <c r="V1322" s="1">
        <v>5.5292259083728298E-2</v>
      </c>
      <c r="W1322" s="1">
        <v>0.06</v>
      </c>
      <c r="X1322" s="1">
        <v>3.5239745811669498E-2</v>
      </c>
      <c r="Y1322" s="1">
        <v>4.0632395755782001E-2</v>
      </c>
      <c r="Z1322" s="1">
        <v>5.3817545394880803E-2</v>
      </c>
      <c r="AA1322" s="1">
        <v>0.06</v>
      </c>
      <c r="AB1322" s="1">
        <v>7.1437264208348603E-2</v>
      </c>
      <c r="AC1322" s="1">
        <v>8.6904761904761901E-2</v>
      </c>
      <c r="AD1322" s="1">
        <v>6.1760840998685902E-2</v>
      </c>
      <c r="AE1322" s="1">
        <v>9.1152815013404803E-2</v>
      </c>
      <c r="AF1322" s="1">
        <v>5.5000000000000097E-2</v>
      </c>
      <c r="AG1322" s="1">
        <v>4.0509885655723499E-2</v>
      </c>
      <c r="AH1322" s="1">
        <v>4.7290393702771702E-2</v>
      </c>
      <c r="AI1322" s="1">
        <v>6.1170212765957403E-2</v>
      </c>
      <c r="AJ1322" s="1">
        <v>4.8000000000000098E-2</v>
      </c>
      <c r="AK1322" s="1">
        <v>0.05</v>
      </c>
      <c r="AL1322" s="1">
        <v>5.9566941112279892E-2</v>
      </c>
      <c r="AM1322" s="1">
        <v>5.9206359088420868E-2</v>
      </c>
      <c r="AN1322" s="1">
        <v>6.0077786445617676E-2</v>
      </c>
      <c r="AO1322" t="s">
        <v>14132</v>
      </c>
    </row>
    <row r="1323" spans="1:41" x14ac:dyDescent="0.25">
      <c r="A1323" s="1">
        <v>2016</v>
      </c>
      <c r="B1323" t="s">
        <v>1035</v>
      </c>
      <c r="C1323" t="s">
        <v>7010</v>
      </c>
      <c r="D1323" t="s">
        <v>7197</v>
      </c>
      <c r="E1323" t="s">
        <v>7532</v>
      </c>
      <c r="F1323" t="s">
        <v>8881</v>
      </c>
      <c r="G1323" t="s">
        <v>11050</v>
      </c>
      <c r="H1323" t="s">
        <v>12643</v>
      </c>
      <c r="I1323" s="1">
        <v>3.5797936634096097E-2</v>
      </c>
      <c r="J1323" s="1">
        <v>5.8000000000000003E-2</v>
      </c>
      <c r="K1323" s="1">
        <v>6.3157894736842093E-2</v>
      </c>
      <c r="L1323" s="1">
        <v>7.9999999999999905E-2</v>
      </c>
      <c r="M1323" s="1">
        <v>4.63507399879187E-2</v>
      </c>
      <c r="N1323" s="1">
        <v>7.7278944437274899E-2</v>
      </c>
      <c r="O1323" s="1">
        <v>9.4963105550208399E-2</v>
      </c>
      <c r="P1323" s="1">
        <v>6.9124423963133605E-2</v>
      </c>
      <c r="Q1323" s="1">
        <v>5.1470588235294101E-2</v>
      </c>
      <c r="R1323" s="1">
        <v>4.7354113488613701E-2</v>
      </c>
      <c r="S1323" s="1">
        <v>5.6000000000000098E-2</v>
      </c>
      <c r="T1323" s="1">
        <v>1</v>
      </c>
      <c r="U1323" s="1">
        <v>3.7396121883656402E-2</v>
      </c>
      <c r="V1323" s="1">
        <v>6.4486126181987194E-2</v>
      </c>
      <c r="W1323" s="1">
        <v>6.2068965517241399E-2</v>
      </c>
      <c r="X1323" s="1">
        <v>4.0229885057471299E-2</v>
      </c>
      <c r="Y1323" s="1">
        <v>4.1933841114916597E-2</v>
      </c>
      <c r="Z1323" s="1">
        <v>4.9648783145876299E-2</v>
      </c>
      <c r="AA1323" s="1">
        <v>6.0000000000000102E-2</v>
      </c>
      <c r="AB1323" s="1">
        <v>1</v>
      </c>
      <c r="AC1323" s="1">
        <v>9.1799288475009996E-2</v>
      </c>
      <c r="AD1323" s="1">
        <v>6.4430246143227399E-2</v>
      </c>
      <c r="AE1323" s="1">
        <v>9.7222222222222196E-2</v>
      </c>
      <c r="AF1323" s="1">
        <v>5.5000000000000097E-2</v>
      </c>
      <c r="AG1323" s="1">
        <v>3.6844647072639299E-2</v>
      </c>
      <c r="AH1323" s="1">
        <v>4.5580834163778998E-2</v>
      </c>
      <c r="AI1323" s="1">
        <v>6.0606060606060601E-2</v>
      </c>
      <c r="AJ1323" s="1">
        <v>4.7619047619047603E-2</v>
      </c>
      <c r="AK1323" s="1">
        <v>6.23519108902904E-2</v>
      </c>
      <c r="AL1323" s="1">
        <v>0.12402468919754028</v>
      </c>
      <c r="AM1323" s="1">
        <v>5.8880947530269623E-2</v>
      </c>
      <c r="AN1323" s="1">
        <v>0.21631163358688354</v>
      </c>
      <c r="AO1323" t="s">
        <v>14133</v>
      </c>
    </row>
    <row r="1324" spans="1:41" x14ac:dyDescent="0.25">
      <c r="A1324" s="1">
        <v>2016</v>
      </c>
      <c r="B1324" t="s">
        <v>1036</v>
      </c>
      <c r="C1324" t="s">
        <v>7010</v>
      </c>
      <c r="D1324" t="s">
        <v>7197</v>
      </c>
      <c r="E1324" t="s">
        <v>7532</v>
      </c>
      <c r="F1324" t="s">
        <v>8881</v>
      </c>
      <c r="G1324" t="s">
        <v>11050</v>
      </c>
      <c r="H1324" t="s">
        <v>12643</v>
      </c>
      <c r="I1324" s="1">
        <v>4.4486372398156997E-2</v>
      </c>
      <c r="J1324" s="1">
        <v>5.9884559884559901E-2</v>
      </c>
      <c r="K1324" s="1">
        <v>5.5223880597015003E-2</v>
      </c>
      <c r="L1324" s="1">
        <v>9.5652173913043495E-2</v>
      </c>
      <c r="M1324" s="1">
        <v>6.0109289617486301E-2</v>
      </c>
      <c r="N1324" s="1">
        <v>5.80000000000001E-2</v>
      </c>
      <c r="O1324" s="1">
        <v>6.5099806825500003E-4</v>
      </c>
      <c r="P1324" s="1">
        <v>7.2368421052631596E-2</v>
      </c>
      <c r="Q1324" s="1">
        <v>4.6948356807511603E-2</v>
      </c>
      <c r="R1324" s="1">
        <v>4.1292639138240599E-2</v>
      </c>
      <c r="S1324" s="1">
        <v>5.5929487179487099E-2</v>
      </c>
      <c r="T1324" s="1">
        <v>6.1274509803921601E-2</v>
      </c>
      <c r="U1324" s="1">
        <v>3.6789297658862997E-2</v>
      </c>
      <c r="V1324" s="1">
        <v>5.6148565844096297E-2</v>
      </c>
      <c r="W1324" s="1">
        <v>6.0000000000000102E-2</v>
      </c>
      <c r="X1324" s="1">
        <v>3.3138401559454203E-2</v>
      </c>
      <c r="Y1324" s="1">
        <v>3.6655487759894599E-2</v>
      </c>
      <c r="Z1324" s="1">
        <v>6.7338524965642702E-2</v>
      </c>
      <c r="AA1324" s="1">
        <v>5.9999999999996403E-2</v>
      </c>
      <c r="AB1324" s="1">
        <v>1</v>
      </c>
      <c r="AC1324" s="1">
        <v>8.7515567425781302E-2</v>
      </c>
      <c r="AD1324" s="1">
        <v>6.5310771399531106E-2</v>
      </c>
      <c r="AE1324" s="1">
        <v>8.3999999999999894E-2</v>
      </c>
      <c r="AF1324" s="1">
        <v>5.5E-2</v>
      </c>
      <c r="AG1324" s="1">
        <v>4.0541017634827398E-2</v>
      </c>
      <c r="AH1324" s="1">
        <v>4.9000000000000002E-2</v>
      </c>
      <c r="AI1324" s="1">
        <v>6.4660707733422404E-2</v>
      </c>
      <c r="AJ1324" s="1">
        <v>4.9999999999998601E-2</v>
      </c>
      <c r="AK1324" s="1">
        <v>0.05</v>
      </c>
      <c r="AL1324" s="1">
        <v>8.7859287858009338E-2</v>
      </c>
      <c r="AM1324" s="1">
        <v>5.8389469981193542E-2</v>
      </c>
      <c r="AN1324" s="1">
        <v>0.12960816919803619</v>
      </c>
      <c r="AO1324" t="s">
        <v>14134</v>
      </c>
    </row>
    <row r="1325" spans="1:41" x14ac:dyDescent="0.25">
      <c r="A1325" s="1">
        <v>2016</v>
      </c>
      <c r="B1325" t="s">
        <v>1037</v>
      </c>
      <c r="C1325" t="s">
        <v>7010</v>
      </c>
      <c r="D1325" t="s">
        <v>7197</v>
      </c>
      <c r="E1325" t="s">
        <v>7532</v>
      </c>
      <c r="F1325" t="s">
        <v>8882</v>
      </c>
      <c r="G1325" t="s">
        <v>11050</v>
      </c>
      <c r="H1325" t="s">
        <v>12644</v>
      </c>
      <c r="I1325" s="1">
        <v>751.30499682099742</v>
      </c>
      <c r="J1325" s="1">
        <v>1277.1651999999999</v>
      </c>
      <c r="K1325" s="1">
        <v>61.374479999999998</v>
      </c>
      <c r="L1325" s="1">
        <v>107</v>
      </c>
      <c r="M1325" s="1">
        <v>633</v>
      </c>
      <c r="N1325" s="1">
        <v>588</v>
      </c>
      <c r="O1325" s="1">
        <v>282</v>
      </c>
      <c r="P1325" s="1">
        <v>411</v>
      </c>
      <c r="Q1325" s="1">
        <v>260.48490886679781</v>
      </c>
      <c r="R1325" s="1">
        <v>534</v>
      </c>
      <c r="S1325" s="1">
        <v>616.51134379999996</v>
      </c>
      <c r="T1325" s="1"/>
      <c r="U1325" s="1">
        <v>143.42355000000001</v>
      </c>
      <c r="V1325" s="1">
        <v>595</v>
      </c>
      <c r="W1325" s="1">
        <v>234.92903000000001</v>
      </c>
      <c r="X1325" s="1">
        <v>984</v>
      </c>
      <c r="Y1325" s="1">
        <v>3120</v>
      </c>
      <c r="Z1325" s="1">
        <v>403.75</v>
      </c>
      <c r="AA1325" s="1">
        <v>4629.5066189272102</v>
      </c>
      <c r="AB1325" s="1"/>
      <c r="AC1325" s="1">
        <v>315.90499540000002</v>
      </c>
      <c r="AD1325" s="1">
        <v>718</v>
      </c>
      <c r="AE1325" s="1">
        <v>338.67320000000001</v>
      </c>
      <c r="AF1325" s="1">
        <v>1730</v>
      </c>
      <c r="AG1325" s="1">
        <v>8299</v>
      </c>
      <c r="AH1325" s="1">
        <v>1241</v>
      </c>
      <c r="AI1325" s="1">
        <v>370.04041110623979</v>
      </c>
      <c r="AJ1325" s="1">
        <v>2311.7002458372008</v>
      </c>
      <c r="AK1325" s="1">
        <v>277.50204925778928</v>
      </c>
      <c r="AL1325" s="1">
        <v>31234.2734375</v>
      </c>
      <c r="AM1325" s="1">
        <v>25815.916015625</v>
      </c>
      <c r="AN1325" s="1">
        <v>5418.357421875</v>
      </c>
      <c r="AO1325" t="s">
        <v>14135</v>
      </c>
    </row>
    <row r="1326" spans="1:41" x14ac:dyDescent="0.25">
      <c r="A1326" s="1">
        <v>2016</v>
      </c>
      <c r="B1326" t="s">
        <v>1038</v>
      </c>
      <c r="C1326" t="s">
        <v>7010</v>
      </c>
      <c r="D1326" t="s">
        <v>7197</v>
      </c>
      <c r="E1326" t="s">
        <v>7532</v>
      </c>
      <c r="F1326" t="s">
        <v>8882</v>
      </c>
      <c r="G1326" t="s">
        <v>11050</v>
      </c>
      <c r="H1326" t="s">
        <v>12644</v>
      </c>
      <c r="I1326" s="1">
        <v>794.46759138380912</v>
      </c>
      <c r="J1326" s="1">
        <v>1274.2076305508999</v>
      </c>
      <c r="K1326" s="1">
        <v>53.4</v>
      </c>
      <c r="L1326" s="1">
        <v>103.04</v>
      </c>
      <c r="M1326" s="1">
        <v>556.93116784705546</v>
      </c>
      <c r="N1326" s="1">
        <v>644.37851802522141</v>
      </c>
      <c r="O1326" s="1">
        <v>282.10000000000002</v>
      </c>
      <c r="P1326" s="1">
        <v>404</v>
      </c>
      <c r="Q1326" s="1">
        <v>258</v>
      </c>
      <c r="R1326" s="1">
        <v>519.19200814870555</v>
      </c>
      <c r="S1326" s="1">
        <v>625.99099999999999</v>
      </c>
      <c r="T1326" s="1"/>
      <c r="U1326" s="1">
        <v>139</v>
      </c>
      <c r="V1326" s="1">
        <v>603.5</v>
      </c>
      <c r="W1326" s="1">
        <v>272</v>
      </c>
      <c r="X1326" s="1">
        <v>1002</v>
      </c>
      <c r="Y1326" s="1">
        <v>3137.1924276</v>
      </c>
      <c r="Z1326" s="1">
        <v>422.76943565127272</v>
      </c>
      <c r="AA1326" s="1">
        <v>4905.8184327299996</v>
      </c>
      <c r="AB1326" s="1"/>
      <c r="AC1326" s="1">
        <v>339.09307512855491</v>
      </c>
      <c r="AD1326" s="1">
        <v>725</v>
      </c>
      <c r="AE1326" s="1">
        <v>325</v>
      </c>
      <c r="AF1326" s="1">
        <v>1547.91</v>
      </c>
      <c r="AG1326" s="1">
        <v>8419.9944599187274</v>
      </c>
      <c r="AH1326" s="1">
        <v>1216.1531685602481</v>
      </c>
      <c r="AI1326" s="1">
        <v>372</v>
      </c>
      <c r="AJ1326" s="1">
        <v>2395.9998960530002</v>
      </c>
      <c r="AK1326" s="1">
        <v>266.21809000000002</v>
      </c>
      <c r="AL1326" s="1">
        <v>31605.357421875</v>
      </c>
      <c r="AM1326" s="1">
        <v>26233.5625</v>
      </c>
      <c r="AN1326" s="1">
        <v>5371.79345703125</v>
      </c>
      <c r="AO1326" t="s">
        <v>14136</v>
      </c>
    </row>
    <row r="1327" spans="1:41" x14ac:dyDescent="0.25">
      <c r="A1327" s="1">
        <v>2016</v>
      </c>
      <c r="B1327" t="s">
        <v>1039</v>
      </c>
      <c r="C1327" t="s">
        <v>7010</v>
      </c>
      <c r="D1327" t="s">
        <v>7197</v>
      </c>
      <c r="E1327" t="s">
        <v>7532</v>
      </c>
      <c r="F1327" t="s">
        <v>8882</v>
      </c>
      <c r="G1327" t="s">
        <v>11050</v>
      </c>
      <c r="H1327" t="s">
        <v>12644</v>
      </c>
      <c r="I1327" s="1">
        <v>749.98375786828638</v>
      </c>
      <c r="J1327" s="1">
        <v>1272.1795116458941</v>
      </c>
      <c r="K1327" s="1">
        <v>54.9</v>
      </c>
      <c r="L1327" s="1">
        <v>103.04</v>
      </c>
      <c r="M1327" s="1">
        <v>564</v>
      </c>
      <c r="N1327" s="1">
        <v>546</v>
      </c>
      <c r="O1327" s="1">
        <v>281.56807894134181</v>
      </c>
      <c r="P1327" s="1">
        <v>409</v>
      </c>
      <c r="Q1327" s="1">
        <v>260.58645000000001</v>
      </c>
      <c r="R1327" s="1">
        <v>512.08753680679138</v>
      </c>
      <c r="S1327" s="1">
        <v>614.9</v>
      </c>
      <c r="T1327" s="1">
        <v>363.59511429999998</v>
      </c>
      <c r="U1327" s="1">
        <v>140.69999999999999</v>
      </c>
      <c r="V1327" s="1">
        <v>598</v>
      </c>
      <c r="W1327" s="1">
        <v>277.22480000000002</v>
      </c>
      <c r="X1327" s="1">
        <v>1002</v>
      </c>
      <c r="Y1327" s="1">
        <v>3170</v>
      </c>
      <c r="Z1327" s="1">
        <v>432.5</v>
      </c>
      <c r="AA1327" s="1">
        <v>4693.1566248223944</v>
      </c>
      <c r="AB1327" s="1">
        <v>76.3</v>
      </c>
      <c r="AC1327" s="1">
        <v>315.45053280000002</v>
      </c>
      <c r="AD1327" s="1">
        <v>714</v>
      </c>
      <c r="AE1327" s="1">
        <v>339</v>
      </c>
      <c r="AF1327" s="1">
        <v>1614.1048046097389</v>
      </c>
      <c r="AG1327" s="1">
        <v>8332.5</v>
      </c>
      <c r="AH1327" s="1">
        <v>1205.4757204128671</v>
      </c>
      <c r="AI1327" s="1">
        <v>353</v>
      </c>
      <c r="AJ1327" s="1">
        <v>2285.1747137423481</v>
      </c>
      <c r="AK1327" s="1">
        <v>288.84572548274951</v>
      </c>
      <c r="AL1327" s="1">
        <v>31569.2734375</v>
      </c>
      <c r="AM1327" s="1">
        <v>25773.462890625</v>
      </c>
      <c r="AN1327" s="1">
        <v>5795.8095703125</v>
      </c>
      <c r="AO1327" t="s">
        <v>14137</v>
      </c>
    </row>
    <row r="1328" spans="1:41" x14ac:dyDescent="0.25">
      <c r="A1328" s="1">
        <v>2016</v>
      </c>
      <c r="B1328" t="s">
        <v>1040</v>
      </c>
      <c r="C1328" t="s">
        <v>7010</v>
      </c>
      <c r="D1328" t="s">
        <v>7197</v>
      </c>
      <c r="E1328" t="s">
        <v>7532</v>
      </c>
      <c r="F1328" t="s">
        <v>8882</v>
      </c>
      <c r="G1328" t="s">
        <v>11050</v>
      </c>
      <c r="H1328" t="s">
        <v>12644</v>
      </c>
      <c r="I1328" s="1">
        <v>760.69750604505612</v>
      </c>
      <c r="J1328" s="1">
        <v>1303</v>
      </c>
      <c r="K1328" s="1">
        <v>63.3</v>
      </c>
      <c r="L1328" s="1">
        <v>104</v>
      </c>
      <c r="M1328" s="1">
        <v>516</v>
      </c>
      <c r="N1328" s="1">
        <v>561.1181805635357</v>
      </c>
      <c r="O1328" s="1">
        <v>310.39780000000002</v>
      </c>
      <c r="P1328" s="1">
        <v>423</v>
      </c>
      <c r="Q1328" s="1">
        <v>274.74700050000001</v>
      </c>
      <c r="R1328" s="1">
        <v>534</v>
      </c>
      <c r="S1328" s="1">
        <v>589.1</v>
      </c>
      <c r="T1328" s="1">
        <v>383</v>
      </c>
      <c r="U1328" s="1">
        <v>148.36334400000001</v>
      </c>
      <c r="V1328" s="1">
        <v>616.50989541919671</v>
      </c>
      <c r="W1328" s="1">
        <v>233.970136</v>
      </c>
      <c r="X1328" s="1">
        <v>992</v>
      </c>
      <c r="Y1328" s="1">
        <v>3133.9909010000001</v>
      </c>
      <c r="Z1328" s="1">
        <v>407.20000000000073</v>
      </c>
      <c r="AA1328" s="1">
        <v>4591.7149635511596</v>
      </c>
      <c r="AB1328" s="1"/>
      <c r="AC1328" s="1">
        <v>302.17038936000012</v>
      </c>
      <c r="AD1328" s="1">
        <v>732</v>
      </c>
      <c r="AE1328" s="1">
        <v>342.96238792306252</v>
      </c>
      <c r="AF1328" s="1">
        <v>1826.3849625</v>
      </c>
      <c r="AG1328" s="1">
        <v>8417.1723460381309</v>
      </c>
      <c r="AH1328" s="1">
        <v>1312.0730000000001</v>
      </c>
      <c r="AI1328" s="1">
        <v>370.02452222910688</v>
      </c>
      <c r="AJ1328" s="1">
        <v>2467.332572334079</v>
      </c>
      <c r="AK1328" s="1">
        <v>269.99642369315262</v>
      </c>
      <c r="AL1328" s="1">
        <v>31986.224609375</v>
      </c>
      <c r="AM1328" s="1">
        <v>26214.36328125</v>
      </c>
      <c r="AN1328" s="1">
        <v>5771.8623046875</v>
      </c>
      <c r="AO1328" t="s">
        <v>14138</v>
      </c>
    </row>
    <row r="1329" spans="1:41" x14ac:dyDescent="0.25">
      <c r="A1329" s="1">
        <v>2016</v>
      </c>
      <c r="B1329" t="s">
        <v>1040</v>
      </c>
      <c r="C1329" t="s">
        <v>7010</v>
      </c>
      <c r="D1329" t="s">
        <v>7197</v>
      </c>
      <c r="E1329" t="s">
        <v>7533</v>
      </c>
      <c r="F1329" t="s">
        <v>8883</v>
      </c>
      <c r="G1329" t="s">
        <v>11050</v>
      </c>
      <c r="H1329" t="s">
        <v>12645</v>
      </c>
      <c r="I1329" s="1">
        <v>130.4408</v>
      </c>
      <c r="J1329" s="1">
        <v>246</v>
      </c>
      <c r="K1329" s="1">
        <v>12.55</v>
      </c>
      <c r="L1329" s="1">
        <v>20</v>
      </c>
      <c r="M1329" s="1">
        <v>100.4</v>
      </c>
      <c r="N1329" s="1">
        <v>172.7056503666893</v>
      </c>
      <c r="O1329" s="1">
        <v>56</v>
      </c>
      <c r="P1329" s="1">
        <v>99.5</v>
      </c>
      <c r="Q1329" s="1">
        <v>66.226297083333321</v>
      </c>
      <c r="R1329" s="1">
        <v>92.3</v>
      </c>
      <c r="S1329" s="1">
        <v>110</v>
      </c>
      <c r="T1329" s="1">
        <v>73.197486249999983</v>
      </c>
      <c r="U1329" s="1">
        <v>33.010844040000002</v>
      </c>
      <c r="V1329" s="1">
        <v>140</v>
      </c>
      <c r="W1329" s="1">
        <v>59.4</v>
      </c>
      <c r="X1329" s="1">
        <v>173</v>
      </c>
      <c r="Y1329" s="1">
        <v>607</v>
      </c>
      <c r="Z1329" s="1">
        <v>56.599999999999909</v>
      </c>
      <c r="AA1329" s="1">
        <v>758.39535238095243</v>
      </c>
      <c r="AB1329" s="1">
        <v>18.5</v>
      </c>
      <c r="AC1329" s="1">
        <v>53.832824999999993</v>
      </c>
      <c r="AD1329" s="1">
        <v>149.26499999999999</v>
      </c>
      <c r="AE1329" s="1">
        <v>41.7</v>
      </c>
      <c r="AF1329" s="1"/>
      <c r="AG1329" s="1">
        <v>1789.0548918927859</v>
      </c>
      <c r="AH1329" s="1">
        <v>261.8347</v>
      </c>
      <c r="AI1329" s="1">
        <v>75.674997169920019</v>
      </c>
      <c r="AJ1329" s="1">
        <v>565</v>
      </c>
      <c r="AK1329" s="1">
        <v>32.194014639619724</v>
      </c>
      <c r="AL1329" s="1">
        <v>5993.7822265625</v>
      </c>
      <c r="AM1329" s="1">
        <v>4871.7666015625</v>
      </c>
      <c r="AN1329" s="1">
        <v>1122.0162353515625</v>
      </c>
      <c r="AO1329" t="s">
        <v>14139</v>
      </c>
    </row>
    <row r="1330" spans="1:41" x14ac:dyDescent="0.25">
      <c r="A1330" s="1">
        <v>2016</v>
      </c>
      <c r="B1330" t="s">
        <v>1041</v>
      </c>
      <c r="C1330" t="s">
        <v>7010</v>
      </c>
      <c r="D1330" t="s">
        <v>7197</v>
      </c>
      <c r="E1330" t="s">
        <v>7533</v>
      </c>
      <c r="F1330" t="s">
        <v>8883</v>
      </c>
      <c r="G1330" t="s">
        <v>11050</v>
      </c>
      <c r="H1330" t="s">
        <v>12645</v>
      </c>
      <c r="I1330" s="1">
        <v>134.29560000000001</v>
      </c>
      <c r="J1330" s="1">
        <v>226.8660288176321</v>
      </c>
      <c r="K1330" s="1">
        <v>6.6</v>
      </c>
      <c r="L1330" s="1">
        <v>20</v>
      </c>
      <c r="M1330" s="1">
        <v>110.453</v>
      </c>
      <c r="N1330" s="1">
        <v>175.68</v>
      </c>
      <c r="O1330" s="1">
        <v>54</v>
      </c>
      <c r="P1330" s="1">
        <v>94</v>
      </c>
      <c r="Q1330" s="1">
        <v>64</v>
      </c>
      <c r="R1330" s="1">
        <v>81.738</v>
      </c>
      <c r="S1330" s="1">
        <v>110.25</v>
      </c>
      <c r="T1330" s="1">
        <v>69</v>
      </c>
      <c r="U1330" s="1">
        <v>33.299999999999997</v>
      </c>
      <c r="V1330" s="1">
        <v>124.4</v>
      </c>
      <c r="W1330" s="1">
        <v>57</v>
      </c>
      <c r="X1330" s="1">
        <v>167.9</v>
      </c>
      <c r="Y1330" s="1">
        <v>608</v>
      </c>
      <c r="Z1330" s="1">
        <v>49.157999999999987</v>
      </c>
      <c r="AA1330" s="1">
        <v>769.5</v>
      </c>
      <c r="AB1330" s="1">
        <v>14</v>
      </c>
      <c r="AC1330" s="1">
        <v>55.842570864599999</v>
      </c>
      <c r="AD1330" s="1">
        <v>81.44</v>
      </c>
      <c r="AE1330" s="1">
        <v>42.7</v>
      </c>
      <c r="AF1330" s="1">
        <v>275.54774747485021</v>
      </c>
      <c r="AG1330" s="1">
        <v>1746</v>
      </c>
      <c r="AH1330" s="1">
        <v>258.048290038</v>
      </c>
      <c r="AI1330" s="1">
        <v>72.8</v>
      </c>
      <c r="AJ1330" s="1">
        <v>480</v>
      </c>
      <c r="AK1330" s="1">
        <v>23.709</v>
      </c>
      <c r="AL1330" s="1">
        <v>6006.22802734375</v>
      </c>
      <c r="AM1330" s="1">
        <v>4981.02783203125</v>
      </c>
      <c r="AN1330" s="1">
        <v>1025.2003173828125</v>
      </c>
      <c r="AO1330" t="s">
        <v>14140</v>
      </c>
    </row>
    <row r="1331" spans="1:41" x14ac:dyDescent="0.25">
      <c r="A1331" s="1">
        <v>2016</v>
      </c>
      <c r="B1331" t="s">
        <v>1042</v>
      </c>
      <c r="C1331" t="s">
        <v>7010</v>
      </c>
      <c r="D1331" t="s">
        <v>7197</v>
      </c>
      <c r="E1331" t="s">
        <v>7533</v>
      </c>
      <c r="F1331" t="s">
        <v>8883</v>
      </c>
      <c r="G1331" t="s">
        <v>11050</v>
      </c>
      <c r="H1331" t="s">
        <v>12645</v>
      </c>
      <c r="I1331" s="1">
        <v>133.16252</v>
      </c>
      <c r="J1331" s="1">
        <v>226.58430912597609</v>
      </c>
      <c r="K1331" s="1">
        <v>8.3000000000000007</v>
      </c>
      <c r="L1331" s="1">
        <v>20.350000000000001</v>
      </c>
      <c r="M1331" s="1">
        <v>113.5</v>
      </c>
      <c r="N1331" s="1">
        <v>170</v>
      </c>
      <c r="O1331" s="1">
        <v>55</v>
      </c>
      <c r="P1331" s="1">
        <v>94</v>
      </c>
      <c r="Q1331" s="1">
        <v>58.984000000000002</v>
      </c>
      <c r="R1331" s="1">
        <v>80.79603386814</v>
      </c>
      <c r="S1331" s="1">
        <v>104</v>
      </c>
      <c r="T1331" s="1">
        <v>71</v>
      </c>
      <c r="U1331" s="1">
        <v>34.17</v>
      </c>
      <c r="V1331" s="1">
        <v>117</v>
      </c>
      <c r="W1331" s="1">
        <v>59.4</v>
      </c>
      <c r="X1331" s="1">
        <v>169.4</v>
      </c>
      <c r="Y1331" s="1">
        <v>600</v>
      </c>
      <c r="Z1331" s="1">
        <v>57.624000000000002</v>
      </c>
      <c r="AA1331" s="1">
        <v>750.90437116432474</v>
      </c>
      <c r="AB1331" s="1">
        <v>13.986000000000001</v>
      </c>
      <c r="AC1331" s="1">
        <v>57.578975999999997</v>
      </c>
      <c r="AD1331" s="1">
        <v>84</v>
      </c>
      <c r="AE1331" s="1">
        <v>46.18</v>
      </c>
      <c r="AF1331" s="1">
        <v>287.33126803144029</v>
      </c>
      <c r="AG1331" s="1">
        <v>1721.4</v>
      </c>
      <c r="AH1331" s="1">
        <v>247.64</v>
      </c>
      <c r="AI1331" s="1">
        <v>69.02</v>
      </c>
      <c r="AJ1331" s="1">
        <v>463</v>
      </c>
      <c r="AK1331" s="1">
        <v>23.520256650648729</v>
      </c>
      <c r="AL1331" s="1">
        <v>5937.83154296875</v>
      </c>
      <c r="AM1331" s="1">
        <v>4919.0654296875</v>
      </c>
      <c r="AN1331" s="1">
        <v>1018.7662963867188</v>
      </c>
      <c r="AO1331" t="s">
        <v>14141</v>
      </c>
    </row>
    <row r="1332" spans="1:41" x14ac:dyDescent="0.25">
      <c r="A1332" s="1">
        <v>2016</v>
      </c>
      <c r="B1332" t="s">
        <v>1043</v>
      </c>
      <c r="C1332" t="s">
        <v>7010</v>
      </c>
      <c r="D1332" t="s">
        <v>7197</v>
      </c>
      <c r="E1332" t="s">
        <v>7533</v>
      </c>
      <c r="F1332" t="s">
        <v>8883</v>
      </c>
      <c r="G1332" t="s">
        <v>11050</v>
      </c>
      <c r="H1332" t="s">
        <v>12645</v>
      </c>
      <c r="I1332" s="1">
        <v>134.846</v>
      </c>
      <c r="J1332" s="1">
        <v>239.17468953282079</v>
      </c>
      <c r="K1332" s="1">
        <v>12.4</v>
      </c>
      <c r="L1332" s="1">
        <v>20.399999999999999</v>
      </c>
      <c r="M1332" s="1">
        <v>121.5</v>
      </c>
      <c r="N1332" s="1">
        <v>170.6</v>
      </c>
      <c r="O1332" s="1">
        <v>54</v>
      </c>
      <c r="P1332" s="1">
        <v>98.9</v>
      </c>
      <c r="Q1332" s="1">
        <v>62.468723099999991</v>
      </c>
      <c r="R1332" s="1">
        <v>82.132480896000004</v>
      </c>
      <c r="S1332" s="1">
        <v>105.6</v>
      </c>
      <c r="T1332" s="1">
        <v>73.145974999999993</v>
      </c>
      <c r="U1332" s="1">
        <v>33.330824999999997</v>
      </c>
      <c r="V1332" s="1">
        <v>139</v>
      </c>
      <c r="W1332" s="1">
        <v>59.4</v>
      </c>
      <c r="X1332" s="1">
        <v>168</v>
      </c>
      <c r="Y1332" s="1">
        <v>603</v>
      </c>
      <c r="Z1332" s="1">
        <v>48</v>
      </c>
      <c r="AA1332" s="1">
        <v>739.77077833225678</v>
      </c>
      <c r="AB1332" s="1">
        <v>14.049891560000001</v>
      </c>
      <c r="AC1332" s="1">
        <v>50.044355709999998</v>
      </c>
      <c r="AD1332" s="1">
        <v>149</v>
      </c>
      <c r="AE1332" s="1">
        <v>46.18</v>
      </c>
      <c r="AF1332" s="1"/>
      <c r="AG1332" s="1">
        <v>1788</v>
      </c>
      <c r="AH1332" s="1">
        <v>268.89999999999998</v>
      </c>
      <c r="AI1332" s="1">
        <v>72.162144000000012</v>
      </c>
      <c r="AJ1332" s="1">
        <v>526.22868191579585</v>
      </c>
      <c r="AK1332" s="1">
        <v>24.007676806612551</v>
      </c>
      <c r="AL1332" s="1">
        <v>5904.2421875</v>
      </c>
      <c r="AM1332" s="1">
        <v>4782.076171875</v>
      </c>
      <c r="AN1332" s="1">
        <v>1122.1656494140625</v>
      </c>
      <c r="AO1332" t="s">
        <v>14142</v>
      </c>
    </row>
    <row r="1333" spans="1:41" x14ac:dyDescent="0.25">
      <c r="A1333" s="1">
        <v>2016</v>
      </c>
      <c r="B1333" t="s">
        <v>1044</v>
      </c>
      <c r="C1333" t="s">
        <v>7010</v>
      </c>
      <c r="D1333" t="s">
        <v>7197</v>
      </c>
      <c r="E1333" t="s">
        <v>7533</v>
      </c>
      <c r="F1333" t="s">
        <v>8884</v>
      </c>
      <c r="G1333" t="s">
        <v>11050</v>
      </c>
      <c r="H1333" t="s">
        <v>12645</v>
      </c>
      <c r="I1333" s="1">
        <v>139.82624000000001</v>
      </c>
      <c r="J1333" s="1">
        <v>283.39650393615489</v>
      </c>
      <c r="K1333" s="1">
        <v>10.8</v>
      </c>
      <c r="L1333" s="1">
        <v>20.350000000000001</v>
      </c>
      <c r="M1333" s="1">
        <v>119.5</v>
      </c>
      <c r="N1333" s="1">
        <v>171</v>
      </c>
      <c r="O1333" s="1">
        <v>60</v>
      </c>
      <c r="P1333" s="1">
        <v>94</v>
      </c>
      <c r="Q1333" s="1">
        <v>58.984000000000002</v>
      </c>
      <c r="R1333" s="1">
        <v>84.79603386814</v>
      </c>
      <c r="S1333" s="1">
        <v>106</v>
      </c>
      <c r="T1333" s="1">
        <v>73</v>
      </c>
      <c r="U1333" s="1">
        <v>34.17</v>
      </c>
      <c r="V1333" s="1">
        <v>142</v>
      </c>
      <c r="W1333" s="1">
        <v>59.4</v>
      </c>
      <c r="X1333" s="1">
        <v>179.4</v>
      </c>
      <c r="Y1333" s="1">
        <v>602</v>
      </c>
      <c r="Z1333" s="1">
        <v>65.061999999999998</v>
      </c>
      <c r="AA1333" s="1">
        <v>886.27604843485869</v>
      </c>
      <c r="AB1333" s="1">
        <v>13.986000000000001</v>
      </c>
      <c r="AC1333" s="1">
        <v>65.804543999999993</v>
      </c>
      <c r="AD1333" s="1">
        <v>145</v>
      </c>
      <c r="AE1333" s="1">
        <v>71.180000000000007</v>
      </c>
      <c r="AF1333" s="1">
        <v>322.33126803144029</v>
      </c>
      <c r="AG1333" s="1">
        <v>1731.5</v>
      </c>
      <c r="AH1333" s="1">
        <v>250.33248</v>
      </c>
      <c r="AI1333" s="1">
        <v>69.02</v>
      </c>
      <c r="AJ1333" s="1">
        <v>538</v>
      </c>
      <c r="AK1333" s="1">
        <v>49.370256650648727</v>
      </c>
      <c r="AL1333" s="1">
        <v>6446.4853515625</v>
      </c>
      <c r="AM1333" s="1">
        <v>5310.6767578125</v>
      </c>
      <c r="AN1333" s="1">
        <v>1135.8087158203125</v>
      </c>
      <c r="AO1333" t="s">
        <v>14143</v>
      </c>
    </row>
    <row r="1334" spans="1:41" x14ac:dyDescent="0.25">
      <c r="A1334" s="1">
        <v>2016</v>
      </c>
      <c r="B1334" t="s">
        <v>1045</v>
      </c>
      <c r="C1334" t="s">
        <v>7010</v>
      </c>
      <c r="D1334" t="s">
        <v>7197</v>
      </c>
      <c r="E1334" t="s">
        <v>7533</v>
      </c>
      <c r="F1334" t="s">
        <v>8884</v>
      </c>
      <c r="G1334" t="s">
        <v>11050</v>
      </c>
      <c r="H1334" t="s">
        <v>12645</v>
      </c>
      <c r="I1334" s="1">
        <v>140.95931999999999</v>
      </c>
      <c r="J1334" s="1">
        <v>284.89570763316749</v>
      </c>
      <c r="K1334" s="1">
        <v>10.6</v>
      </c>
      <c r="L1334" s="1">
        <v>20</v>
      </c>
      <c r="M1334" s="1">
        <v>114.661</v>
      </c>
      <c r="N1334" s="1">
        <v>176.75558000000001</v>
      </c>
      <c r="O1334" s="1">
        <v>59</v>
      </c>
      <c r="P1334" s="1">
        <v>94</v>
      </c>
      <c r="Q1334" s="1">
        <v>64</v>
      </c>
      <c r="R1334" s="1">
        <v>85.773759999999996</v>
      </c>
      <c r="S1334" s="1">
        <v>112.25</v>
      </c>
      <c r="T1334" s="1">
        <v>72</v>
      </c>
      <c r="U1334" s="1">
        <v>33.299999999999997</v>
      </c>
      <c r="V1334" s="1">
        <v>131</v>
      </c>
      <c r="W1334" s="1">
        <v>57</v>
      </c>
      <c r="X1334" s="1">
        <v>172.9</v>
      </c>
      <c r="Y1334" s="1">
        <v>612</v>
      </c>
      <c r="Z1334" s="1">
        <v>67.662839999999989</v>
      </c>
      <c r="AA1334" s="1">
        <v>901.61</v>
      </c>
      <c r="AB1334" s="1">
        <v>14</v>
      </c>
      <c r="AC1334" s="1">
        <v>63.9748508646</v>
      </c>
      <c r="AD1334" s="1">
        <v>137.209</v>
      </c>
      <c r="AE1334" s="1">
        <v>67.7</v>
      </c>
      <c r="AF1334" s="1">
        <v>310.54774747485021</v>
      </c>
      <c r="AG1334" s="1">
        <v>1753</v>
      </c>
      <c r="AH1334" s="1">
        <v>258.048290038</v>
      </c>
      <c r="AI1334" s="1">
        <v>72.8</v>
      </c>
      <c r="AJ1334" s="1">
        <v>555</v>
      </c>
      <c r="AK1334" s="1">
        <v>47.55</v>
      </c>
      <c r="AL1334" s="1">
        <v>6490.19775390625</v>
      </c>
      <c r="AM1334" s="1">
        <v>5362.1796875</v>
      </c>
      <c r="AN1334" s="1">
        <v>1128.018310546875</v>
      </c>
      <c r="AO1334" t="s">
        <v>14144</v>
      </c>
    </row>
    <row r="1335" spans="1:41" x14ac:dyDescent="0.25">
      <c r="A1335" s="1">
        <v>2016</v>
      </c>
      <c r="B1335" t="s">
        <v>1046</v>
      </c>
      <c r="C1335" t="s">
        <v>7010</v>
      </c>
      <c r="D1335" t="s">
        <v>7197</v>
      </c>
      <c r="E1335" t="s">
        <v>7533</v>
      </c>
      <c r="F1335" t="s">
        <v>8884</v>
      </c>
      <c r="G1335" t="s">
        <v>11050</v>
      </c>
      <c r="H1335" t="s">
        <v>12645</v>
      </c>
      <c r="I1335" s="1">
        <v>136.5008</v>
      </c>
      <c r="J1335" s="1">
        <v>294</v>
      </c>
      <c r="K1335" s="1">
        <v>13.05</v>
      </c>
      <c r="L1335" s="1">
        <v>20</v>
      </c>
      <c r="M1335" s="1">
        <v>108.4</v>
      </c>
      <c r="N1335" s="1">
        <v>174.18159036668931</v>
      </c>
      <c r="O1335" s="1">
        <v>61</v>
      </c>
      <c r="P1335" s="1">
        <v>99.5</v>
      </c>
      <c r="Q1335" s="1">
        <v>66.226297083333321</v>
      </c>
      <c r="R1335" s="1">
        <v>98.55</v>
      </c>
      <c r="S1335" s="1">
        <v>110</v>
      </c>
      <c r="T1335" s="1">
        <v>75.789486249999982</v>
      </c>
      <c r="U1335" s="1">
        <v>33.010844040000002</v>
      </c>
      <c r="V1335" s="1">
        <v>140.4</v>
      </c>
      <c r="W1335" s="1">
        <v>59.4</v>
      </c>
      <c r="X1335" s="1">
        <v>178</v>
      </c>
      <c r="Y1335" s="1">
        <v>607.5</v>
      </c>
      <c r="Z1335" s="1">
        <v>62.599999999999909</v>
      </c>
      <c r="AA1335" s="1">
        <v>900.22470476190483</v>
      </c>
      <c r="AB1335" s="1">
        <v>18.5</v>
      </c>
      <c r="AC1335" s="1">
        <v>70.279224999999983</v>
      </c>
      <c r="AD1335" s="1">
        <v>163.43899999999999</v>
      </c>
      <c r="AE1335" s="1">
        <v>66.7</v>
      </c>
      <c r="AF1335" s="1">
        <v>0</v>
      </c>
      <c r="AG1335" s="1">
        <v>1802.148891892786</v>
      </c>
      <c r="AH1335" s="1">
        <v>262.20868000000002</v>
      </c>
      <c r="AI1335" s="1">
        <v>75.674997169920019</v>
      </c>
      <c r="AJ1335" s="1">
        <v>567</v>
      </c>
      <c r="AK1335" s="1">
        <v>55.394014639619712</v>
      </c>
      <c r="AL1335" s="1">
        <v>6319.67822265625</v>
      </c>
      <c r="AM1335" s="1">
        <v>5138.822265625</v>
      </c>
      <c r="AN1335" s="1">
        <v>1180.8563232421875</v>
      </c>
      <c r="AO1335" t="s">
        <v>14145</v>
      </c>
    </row>
    <row r="1336" spans="1:41" x14ac:dyDescent="0.25">
      <c r="A1336" s="1">
        <v>2016</v>
      </c>
      <c r="B1336" t="s">
        <v>1047</v>
      </c>
      <c r="C1336" t="s">
        <v>7010</v>
      </c>
      <c r="D1336" t="s">
        <v>7197</v>
      </c>
      <c r="E1336" t="s">
        <v>7533</v>
      </c>
      <c r="F1336" t="s">
        <v>8884</v>
      </c>
      <c r="G1336" t="s">
        <v>11050</v>
      </c>
      <c r="H1336" t="s">
        <v>12645</v>
      </c>
      <c r="I1336" s="1">
        <v>141.58600000000001</v>
      </c>
      <c r="J1336" s="1">
        <v>286.83999999999997</v>
      </c>
      <c r="K1336" s="1">
        <v>12.9</v>
      </c>
      <c r="L1336" s="1">
        <v>20.399999999999999</v>
      </c>
      <c r="M1336" s="1">
        <v>128</v>
      </c>
      <c r="N1336" s="1">
        <v>171.6</v>
      </c>
      <c r="O1336" s="1">
        <v>59</v>
      </c>
      <c r="P1336" s="1">
        <v>98.9</v>
      </c>
      <c r="Q1336" s="1">
        <v>62.468723099999991</v>
      </c>
      <c r="R1336" s="1">
        <v>86.260420895999999</v>
      </c>
      <c r="S1336" s="1">
        <v>105.6</v>
      </c>
      <c r="T1336" s="1">
        <v>75.305974999999989</v>
      </c>
      <c r="U1336" s="1">
        <v>33.330824999999997</v>
      </c>
      <c r="V1336" s="1">
        <v>140.47</v>
      </c>
      <c r="W1336" s="1">
        <v>59.4</v>
      </c>
      <c r="X1336" s="1">
        <v>177</v>
      </c>
      <c r="Y1336" s="1">
        <v>603.79999999999995</v>
      </c>
      <c r="Z1336" s="1">
        <v>61</v>
      </c>
      <c r="AA1336" s="1">
        <v>892.02261489788577</v>
      </c>
      <c r="AB1336" s="1">
        <v>14.049891560000001</v>
      </c>
      <c r="AC1336" s="1">
        <v>67.768398359999992</v>
      </c>
      <c r="AD1336" s="1">
        <v>163</v>
      </c>
      <c r="AE1336" s="1">
        <v>71.180000000000007</v>
      </c>
      <c r="AF1336" s="1">
        <v>0</v>
      </c>
      <c r="AG1336" s="1">
        <v>1800</v>
      </c>
      <c r="AH1336" s="1">
        <v>268.89999999999998</v>
      </c>
      <c r="AI1336" s="1">
        <v>72.162144000000012</v>
      </c>
      <c r="AJ1336" s="1">
        <v>550.72868191579585</v>
      </c>
      <c r="AK1336" s="1">
        <v>50.257676806612551</v>
      </c>
      <c r="AL1336" s="1">
        <v>6273.93115234375</v>
      </c>
      <c r="AM1336" s="1">
        <v>5088.35546875</v>
      </c>
      <c r="AN1336" s="1">
        <v>1185.5755615234375</v>
      </c>
      <c r="AO1336" t="s">
        <v>14146</v>
      </c>
    </row>
    <row r="1337" spans="1:41" x14ac:dyDescent="0.25">
      <c r="A1337" s="1">
        <v>2016</v>
      </c>
      <c r="B1337" t="s">
        <v>1048</v>
      </c>
      <c r="C1337" t="s">
        <v>7011</v>
      </c>
      <c r="D1337" t="s">
        <v>7197</v>
      </c>
      <c r="E1337" t="s">
        <v>7534</v>
      </c>
      <c r="F1337" t="s">
        <v>8885</v>
      </c>
      <c r="G1337" t="s">
        <v>11050</v>
      </c>
      <c r="H1337" t="s">
        <v>12646</v>
      </c>
      <c r="I1337" s="1">
        <v>31936</v>
      </c>
      <c r="J1337" s="1">
        <v>85966</v>
      </c>
      <c r="K1337" s="1">
        <v>4605</v>
      </c>
      <c r="L1337" s="1">
        <v>8465.6666666666642</v>
      </c>
      <c r="M1337" s="1">
        <v>39747</v>
      </c>
      <c r="N1337" s="1">
        <v>18774.166666666661</v>
      </c>
      <c r="O1337" s="1">
        <v>25415</v>
      </c>
      <c r="P1337" s="1">
        <v>44206</v>
      </c>
      <c r="Q1337" s="1">
        <v>17372</v>
      </c>
      <c r="R1337" s="1">
        <v>24818</v>
      </c>
      <c r="S1337" s="1">
        <v>36811</v>
      </c>
      <c r="T1337" s="1">
        <v>24870</v>
      </c>
      <c r="U1337" s="1">
        <v>9206.5</v>
      </c>
      <c r="V1337" s="1">
        <v>38535</v>
      </c>
      <c r="W1337" s="1">
        <v>12640.553005464481</v>
      </c>
      <c r="X1337" s="1">
        <v>57247</v>
      </c>
      <c r="Y1337" s="1">
        <v>192857</v>
      </c>
      <c r="Z1337" s="1">
        <v>15440</v>
      </c>
      <c r="AA1337" s="1">
        <v>330577</v>
      </c>
      <c r="AB1337" s="1">
        <v>6681</v>
      </c>
      <c r="AC1337" s="1">
        <v>23652</v>
      </c>
      <c r="AD1337" s="1">
        <v>35474</v>
      </c>
      <c r="AE1337" s="1">
        <v>31025</v>
      </c>
      <c r="AF1337" s="1">
        <v>111045.3333333333</v>
      </c>
      <c r="AG1337" s="1">
        <v>545968</v>
      </c>
      <c r="AH1337" s="1">
        <v>87703.333333333343</v>
      </c>
      <c r="AI1337" s="1">
        <v>25099</v>
      </c>
      <c r="AJ1337" s="1">
        <v>166590.52602739731</v>
      </c>
      <c r="AK1337" s="1">
        <v>13402.166999999999</v>
      </c>
      <c r="AL1337" s="1">
        <v>2066129.25</v>
      </c>
      <c r="AM1337" s="1">
        <v>1696434.125</v>
      </c>
      <c r="AN1337" s="1">
        <v>369695.03125</v>
      </c>
      <c r="AO1337" t="s">
        <v>14147</v>
      </c>
    </row>
    <row r="1338" spans="1:41" x14ac:dyDescent="0.25">
      <c r="A1338" s="1">
        <v>2016</v>
      </c>
      <c r="B1338" t="s">
        <v>1048</v>
      </c>
      <c r="C1338" t="s">
        <v>7012</v>
      </c>
      <c r="D1338" t="s">
        <v>7197</v>
      </c>
      <c r="E1338" t="s">
        <v>7535</v>
      </c>
      <c r="F1338" t="s">
        <v>8886</v>
      </c>
      <c r="G1338" t="s">
        <v>11050</v>
      </c>
      <c r="H1338" t="s">
        <v>12647</v>
      </c>
      <c r="I1338" s="1">
        <v>3672.297017812873</v>
      </c>
      <c r="J1338" s="1">
        <v>3889.9460969356592</v>
      </c>
      <c r="K1338" s="1">
        <v>590.5</v>
      </c>
      <c r="L1338" s="1">
        <v>1771.961407000018</v>
      </c>
      <c r="M1338" s="1">
        <v>2361.2633099736331</v>
      </c>
      <c r="N1338" s="1">
        <v>2467.5</v>
      </c>
      <c r="O1338" s="1">
        <v>3557.804110718605</v>
      </c>
      <c r="P1338" s="1">
        <v>1513</v>
      </c>
      <c r="Q1338" s="1">
        <v>54.28425</v>
      </c>
      <c r="R1338" s="1">
        <v>1964.38391</v>
      </c>
      <c r="S1338" s="1">
        <v>4027.8</v>
      </c>
      <c r="T1338" s="1">
        <v>2836.4</v>
      </c>
      <c r="U1338" s="1">
        <v>30.84</v>
      </c>
      <c r="V1338" s="1">
        <v>2687.9</v>
      </c>
      <c r="W1338" s="1">
        <v>1793</v>
      </c>
      <c r="X1338" s="1">
        <v>5011.170259999979</v>
      </c>
      <c r="Y1338" s="1">
        <v>5561.5935667806152</v>
      </c>
      <c r="Z1338" s="1">
        <v>4540.10041</v>
      </c>
      <c r="AA1338" s="1">
        <v>21753.752108000001</v>
      </c>
      <c r="AB1338" s="1">
        <v>956</v>
      </c>
      <c r="AC1338" s="1">
        <v>4061.1513165912588</v>
      </c>
      <c r="AD1338" s="1">
        <v>8474.2045199999993</v>
      </c>
      <c r="AE1338" s="1">
        <v>3154.0309999999999</v>
      </c>
      <c r="AF1338" s="1">
        <v>5514.3916159999862</v>
      </c>
      <c r="AG1338" s="1">
        <v>8344.3919999999998</v>
      </c>
      <c r="AH1338" s="1">
        <v>3198.758761</v>
      </c>
      <c r="AI1338" s="1">
        <v>1734.6820399999981</v>
      </c>
      <c r="AJ1338" s="1">
        <v>1738.076953218301</v>
      </c>
      <c r="AK1338" s="1">
        <v>2025.376</v>
      </c>
      <c r="AL1338" s="1">
        <v>109286.5546875</v>
      </c>
      <c r="AM1338" s="1">
        <v>72719.6015625</v>
      </c>
      <c r="AN1338" s="1">
        <v>36566.9609375</v>
      </c>
      <c r="AO1338" t="s">
        <v>14148</v>
      </c>
    </row>
    <row r="1339" spans="1:41" x14ac:dyDescent="0.25">
      <c r="A1339" s="1">
        <v>2016</v>
      </c>
      <c r="B1339" t="s">
        <v>1048</v>
      </c>
      <c r="C1339" t="s">
        <v>7012</v>
      </c>
      <c r="D1339" t="s">
        <v>7197</v>
      </c>
      <c r="E1339" t="s">
        <v>7535</v>
      </c>
      <c r="F1339" t="s">
        <v>8887</v>
      </c>
      <c r="G1339" t="s">
        <v>11050</v>
      </c>
      <c r="H1339" t="s">
        <v>12647</v>
      </c>
      <c r="I1339" s="1">
        <v>4271.3974644884756</v>
      </c>
      <c r="J1339" s="1">
        <v>5877.5070888003411</v>
      </c>
      <c r="K1339" s="1">
        <v>640.1</v>
      </c>
      <c r="L1339" s="1">
        <v>1901.9759180000169</v>
      </c>
      <c r="M1339" s="1">
        <v>3185.145198816861</v>
      </c>
      <c r="N1339" s="1">
        <v>3024.1</v>
      </c>
      <c r="O1339" s="1">
        <v>3952.563889718605</v>
      </c>
      <c r="P1339" s="1">
        <v>2256</v>
      </c>
      <c r="Q1339" s="1">
        <v>669.92491999999993</v>
      </c>
      <c r="R1339" s="1">
        <v>2513.50479</v>
      </c>
      <c r="S1339" s="1">
        <v>4959.4000000000005</v>
      </c>
      <c r="T1339" s="1">
        <v>3383.2134000000001</v>
      </c>
      <c r="U1339" s="1">
        <v>294.625</v>
      </c>
      <c r="V1339" s="1">
        <v>3569.8</v>
      </c>
      <c r="W1339" s="1">
        <v>1960</v>
      </c>
      <c r="X1339" s="1">
        <v>5938.9158199999893</v>
      </c>
      <c r="Y1339" s="1">
        <v>11193.454792372861</v>
      </c>
      <c r="Z1339" s="1">
        <v>4663.9080400000003</v>
      </c>
      <c r="AA1339" s="1">
        <v>27903.905121</v>
      </c>
      <c r="AB1339" s="1">
        <v>1040</v>
      </c>
      <c r="AC1339" s="1">
        <v>4368.7104365912592</v>
      </c>
      <c r="AD1339" s="1">
        <v>8844.8352999999988</v>
      </c>
      <c r="AE1339" s="1">
        <v>4016.1509999999998</v>
      </c>
      <c r="AF1339" s="1">
        <v>9002.4532099999888</v>
      </c>
      <c r="AG1339" s="1">
        <v>18265.681</v>
      </c>
      <c r="AH1339" s="1">
        <v>5338.2946160000001</v>
      </c>
      <c r="AI1339" s="1">
        <v>2135.9465699999978</v>
      </c>
      <c r="AJ1339" s="1">
        <v>4697.4754011353334</v>
      </c>
      <c r="AK1339" s="1">
        <v>2278.86</v>
      </c>
      <c r="AL1339" s="1">
        <v>152147.84375</v>
      </c>
      <c r="AM1339" s="1">
        <v>108490.5703125</v>
      </c>
      <c r="AN1339" s="1">
        <v>43657.26953125</v>
      </c>
      <c r="AO1339" t="s">
        <v>14149</v>
      </c>
    </row>
    <row r="1340" spans="1:41" x14ac:dyDescent="0.25">
      <c r="A1340" s="1">
        <v>2016</v>
      </c>
      <c r="B1340" t="s">
        <v>1048</v>
      </c>
      <c r="C1340" t="s">
        <v>7012</v>
      </c>
      <c r="D1340" t="s">
        <v>7197</v>
      </c>
      <c r="E1340" t="s">
        <v>7535</v>
      </c>
      <c r="F1340" t="s">
        <v>8888</v>
      </c>
      <c r="G1340" t="s">
        <v>11050</v>
      </c>
      <c r="H1340" t="s">
        <v>12647</v>
      </c>
      <c r="I1340" s="1">
        <v>599.10044667560339</v>
      </c>
      <c r="J1340" s="1">
        <v>1987.5609918646819</v>
      </c>
      <c r="K1340" s="1">
        <v>49.6</v>
      </c>
      <c r="L1340" s="1">
        <v>130.014511</v>
      </c>
      <c r="M1340" s="1">
        <v>823.88188884322767</v>
      </c>
      <c r="N1340" s="1">
        <v>556.6</v>
      </c>
      <c r="O1340" s="1">
        <v>394.75977900000038</v>
      </c>
      <c r="P1340" s="1">
        <v>743</v>
      </c>
      <c r="Q1340" s="1">
        <v>615.64067</v>
      </c>
      <c r="R1340" s="1">
        <v>549.12087999999994</v>
      </c>
      <c r="S1340" s="1">
        <v>931.6</v>
      </c>
      <c r="T1340" s="1">
        <v>546.81340000000012</v>
      </c>
      <c r="U1340" s="1">
        <v>263.78500000000003</v>
      </c>
      <c r="V1340" s="1">
        <v>881.90000000000009</v>
      </c>
      <c r="W1340" s="1">
        <v>167</v>
      </c>
      <c r="X1340" s="1">
        <v>927.74556000001098</v>
      </c>
      <c r="Y1340" s="1">
        <v>5631.8612255922471</v>
      </c>
      <c r="Z1340" s="1">
        <v>123.80763</v>
      </c>
      <c r="AA1340" s="1">
        <v>6150.1530129999992</v>
      </c>
      <c r="AB1340" s="1">
        <v>84</v>
      </c>
      <c r="AC1340" s="1">
        <v>307.55912000000001</v>
      </c>
      <c r="AD1340" s="1">
        <v>370.63078000000002</v>
      </c>
      <c r="AE1340" s="1">
        <v>862.11999999999989</v>
      </c>
      <c r="AF1340" s="1">
        <v>3488.0615940000039</v>
      </c>
      <c r="AG1340" s="1">
        <v>9921.2890000000007</v>
      </c>
      <c r="AH1340" s="1">
        <v>2139.5358550000001</v>
      </c>
      <c r="AI1340" s="1">
        <v>401.26453000000009</v>
      </c>
      <c r="AJ1340" s="1">
        <v>2959.3984479170308</v>
      </c>
      <c r="AK1340" s="1">
        <v>253.48400000000001</v>
      </c>
      <c r="AL1340" s="1">
        <v>42861.2890625</v>
      </c>
      <c r="AM1340" s="1">
        <v>35770.97265625</v>
      </c>
      <c r="AN1340" s="1">
        <v>7090.31591796875</v>
      </c>
      <c r="AO1340" t="s">
        <v>14150</v>
      </c>
    </row>
    <row r="1341" spans="1:41" x14ac:dyDescent="0.25">
      <c r="A1341" s="1">
        <v>2016</v>
      </c>
      <c r="B1341" t="s">
        <v>1048</v>
      </c>
      <c r="C1341" t="s">
        <v>7013</v>
      </c>
      <c r="D1341" t="s">
        <v>7197</v>
      </c>
      <c r="E1341" t="s">
        <v>7536</v>
      </c>
      <c r="F1341" t="s">
        <v>8889</v>
      </c>
      <c r="G1341" t="s">
        <v>11050</v>
      </c>
      <c r="H1341" t="s">
        <v>12648</v>
      </c>
      <c r="I1341" s="1">
        <v>825.3027514800001</v>
      </c>
      <c r="J1341" s="1">
        <v>1388.0014840245001</v>
      </c>
      <c r="K1341" s="1">
        <v>56.902999999999999</v>
      </c>
      <c r="L1341" s="1">
        <v>116.45904299999999</v>
      </c>
      <c r="M1341" s="1">
        <v>581.09699999999998</v>
      </c>
      <c r="N1341" s="1">
        <v>676.28809699999999</v>
      </c>
      <c r="O1341" s="1">
        <v>308.5</v>
      </c>
      <c r="P1341" s="1">
        <v>438.83140300000002</v>
      </c>
      <c r="Q1341" s="1">
        <v>280.3955403406901</v>
      </c>
      <c r="R1341" s="1">
        <v>555.84791769000003</v>
      </c>
      <c r="S1341" s="1">
        <v>667.6</v>
      </c>
      <c r="T1341" s="1">
        <v>395.83300000000003</v>
      </c>
      <c r="U1341" s="1">
        <v>145.69999999999999</v>
      </c>
      <c r="V1341" s="1">
        <v>639.35398197000393</v>
      </c>
      <c r="W1341" s="1">
        <v>289</v>
      </c>
      <c r="X1341" s="1">
        <v>1068</v>
      </c>
      <c r="Y1341" s="1">
        <v>3296.051301</v>
      </c>
      <c r="Z1341" s="1">
        <v>452.26284322999987</v>
      </c>
      <c r="AA1341" s="1">
        <v>4809.0860049994662</v>
      </c>
      <c r="AB1341" s="1">
        <v>82.516000000000005</v>
      </c>
      <c r="AC1341" s="1">
        <v>398.1945128038198</v>
      </c>
      <c r="AD1341" s="1">
        <v>761.33112764656005</v>
      </c>
      <c r="AE1341" s="1">
        <v>358.69205972999998</v>
      </c>
      <c r="AF1341" s="1">
        <v>1675.6133089399941</v>
      </c>
      <c r="AG1341" s="1">
        <v>8759.6610166700011</v>
      </c>
      <c r="AH1341" s="1">
        <v>1282.8009616718109</v>
      </c>
      <c r="AI1341" s="1">
        <v>395.11751800000002</v>
      </c>
      <c r="AJ1341" s="1">
        <v>2467.6644447399999</v>
      </c>
      <c r="AK1341" s="1">
        <v>283</v>
      </c>
      <c r="AL1341" s="1">
        <v>33455.10546875</v>
      </c>
      <c r="AM1341" s="1">
        <v>27283.404296875</v>
      </c>
      <c r="AN1341" s="1">
        <v>6171.69873046875</v>
      </c>
      <c r="AO1341" t="s">
        <v>14151</v>
      </c>
    </row>
    <row r="1342" spans="1:41" x14ac:dyDescent="0.25">
      <c r="A1342" s="1">
        <v>2016</v>
      </c>
      <c r="B1342" t="s">
        <v>1048</v>
      </c>
      <c r="C1342" t="s">
        <v>7013</v>
      </c>
      <c r="D1342" t="s">
        <v>7197</v>
      </c>
      <c r="E1342" t="s">
        <v>7536</v>
      </c>
      <c r="F1342" t="s">
        <v>8890</v>
      </c>
      <c r="G1342" t="s">
        <v>11050</v>
      </c>
      <c r="H1342" t="s">
        <v>12649</v>
      </c>
      <c r="I1342" s="1">
        <v>0.70110148103822412</v>
      </c>
      <c r="J1342" s="1">
        <v>0.54489642343809364</v>
      </c>
      <c r="K1342" s="1">
        <v>0.61119460441360207</v>
      </c>
      <c r="L1342" s="1">
        <v>0.68120574407511103</v>
      </c>
      <c r="M1342" s="1">
        <v>0.57829179900969174</v>
      </c>
      <c r="N1342" s="1">
        <v>0.43671137887248351</v>
      </c>
      <c r="O1342" s="1">
        <v>0.58383446580187248</v>
      </c>
      <c r="P1342" s="1">
        <v>0.46787063620309</v>
      </c>
      <c r="Q1342" s="1">
        <v>0.48493505630643863</v>
      </c>
      <c r="R1342" s="1">
        <v>0.72047063830621061</v>
      </c>
      <c r="S1342" s="1">
        <v>0.67907655678809242</v>
      </c>
      <c r="T1342" s="1">
        <v>0.63547964342128871</v>
      </c>
      <c r="U1342" s="1">
        <v>0.4992022357681794</v>
      </c>
      <c r="V1342" s="1">
        <v>0.5747522398897883</v>
      </c>
      <c r="W1342" s="1">
        <v>0.61396634495679969</v>
      </c>
      <c r="X1342" s="1">
        <v>0.74796201361458947</v>
      </c>
      <c r="Y1342" s="1">
        <v>0.60526134750295069</v>
      </c>
      <c r="Z1342" s="1">
        <v>0.76302115682571481</v>
      </c>
      <c r="AA1342" s="1">
        <v>0.60578306386199565</v>
      </c>
      <c r="AB1342" s="1">
        <v>0.64227701508225465</v>
      </c>
      <c r="AC1342" s="1">
        <v>0.63009794194475388</v>
      </c>
      <c r="AD1342" s="1">
        <v>0.64322030193090862</v>
      </c>
      <c r="AE1342" s="1">
        <v>0.58941387881040608</v>
      </c>
      <c r="AF1342" s="1">
        <v>0.54082396377072284</v>
      </c>
      <c r="AG1342" s="1">
        <v>0.56985579997334757</v>
      </c>
      <c r="AH1342" s="1">
        <v>0.56389180120022209</v>
      </c>
      <c r="AI1342" s="1">
        <v>0.61921539921216739</v>
      </c>
      <c r="AJ1342" s="1">
        <v>0.50596183884781809</v>
      </c>
      <c r="AK1342" s="1">
        <v>0.85015621244893058</v>
      </c>
      <c r="AL1342" s="1">
        <v>0.60999763011932373</v>
      </c>
      <c r="AM1342" s="1">
        <v>0.58360964059829712</v>
      </c>
      <c r="AN1342" s="1">
        <v>0.647380530834198</v>
      </c>
      <c r="AO1342" t="s">
        <v>14152</v>
      </c>
    </row>
    <row r="1343" spans="1:41" x14ac:dyDescent="0.25">
      <c r="A1343" s="1">
        <v>2016</v>
      </c>
      <c r="B1343" t="s">
        <v>1048</v>
      </c>
      <c r="C1343" t="s">
        <v>7013</v>
      </c>
      <c r="D1343" t="s">
        <v>7197</v>
      </c>
      <c r="E1343" t="s">
        <v>7536</v>
      </c>
      <c r="F1343" t="s">
        <v>8891</v>
      </c>
      <c r="G1343" t="s">
        <v>11050</v>
      </c>
      <c r="H1343" t="s">
        <v>12649</v>
      </c>
      <c r="I1343" s="1">
        <v>1.8004914939824101E-2</v>
      </c>
      <c r="J1343" s="1">
        <v>6.0916296263129902E-2</v>
      </c>
      <c r="K1343" s="1">
        <v>6.1114739117445603E-2</v>
      </c>
      <c r="L1343" s="1">
        <v>8.6738395263990103E-2</v>
      </c>
      <c r="M1343" s="1">
        <v>4.5372960521221001E-2</v>
      </c>
      <c r="N1343" s="1">
        <v>0.1087101714138257</v>
      </c>
      <c r="O1343" s="1">
        <v>9.40427876823339E-2</v>
      </c>
      <c r="P1343" s="1">
        <v>6.7563122869764305E-2</v>
      </c>
      <c r="Q1343" s="1">
        <v>5.29002430019654E-2</v>
      </c>
      <c r="R1343" s="1">
        <v>5.16091915170813E-2</v>
      </c>
      <c r="S1343" s="1">
        <v>5.0847813061713598E-2</v>
      </c>
      <c r="T1343" s="1">
        <v>4.8122667892773002E-2</v>
      </c>
      <c r="U1343" s="1">
        <v>3.6893074884838499E-2</v>
      </c>
      <c r="V1343" s="1">
        <v>5.5624869748089702E-2</v>
      </c>
      <c r="W1343" s="1">
        <v>9.4073464905007398E-2</v>
      </c>
      <c r="X1343" s="1">
        <v>3.6658239700374601E-2</v>
      </c>
      <c r="Y1343" s="1">
        <v>4.3097791237928403E-2</v>
      </c>
      <c r="Z1343" s="1">
        <v>4.4004875571748397E-2</v>
      </c>
      <c r="AA1343" s="1">
        <v>5.7937602001671397E-2</v>
      </c>
      <c r="AB1343" s="1">
        <v>7.4300741674341905E-2</v>
      </c>
      <c r="AC1343" s="1">
        <v>7.39460705933664E-2</v>
      </c>
      <c r="AD1343" s="1">
        <v>6.8649954308480199E-2</v>
      </c>
      <c r="AE1343" s="1">
        <v>9.6352366784241902E-2</v>
      </c>
      <c r="AF1343" s="1">
        <v>5.3583480766717498E-2</v>
      </c>
      <c r="AG1343" s="1">
        <v>3.7748152130629202E-2</v>
      </c>
      <c r="AH1343" s="1">
        <v>4.5016210017922401E-2</v>
      </c>
      <c r="AI1343" s="1">
        <v>5.4724270666227398E-2</v>
      </c>
      <c r="AJ1343" s="1">
        <v>4.6155904386286903E-2</v>
      </c>
      <c r="AK1343" s="1">
        <v>6.4203689045936194E-2</v>
      </c>
      <c r="AL1343" s="1">
        <v>5.9617727994918823E-2</v>
      </c>
      <c r="AM1343" s="1">
        <v>5.8340385556221008E-2</v>
      </c>
      <c r="AN1343" s="1">
        <v>6.1427295207977295E-2</v>
      </c>
      <c r="AO1343" t="s">
        <v>14153</v>
      </c>
    </row>
    <row r="1344" spans="1:41" x14ac:dyDescent="0.25">
      <c r="A1344" s="1">
        <v>2016</v>
      </c>
      <c r="B1344" t="s">
        <v>1048</v>
      </c>
      <c r="C1344" t="s">
        <v>7013</v>
      </c>
      <c r="D1344" t="s">
        <v>7197</v>
      </c>
      <c r="E1344" t="s">
        <v>7536</v>
      </c>
      <c r="F1344" t="s">
        <v>8892</v>
      </c>
      <c r="G1344" t="s">
        <v>11050</v>
      </c>
      <c r="H1344" t="s">
        <v>12650</v>
      </c>
      <c r="I1344" s="1">
        <v>810.44324563999987</v>
      </c>
      <c r="J1344" s="1">
        <v>1303.44957441</v>
      </c>
      <c r="K1344" s="1">
        <v>53.425387999999991</v>
      </c>
      <c r="L1344" s="1">
        <v>106.35757249620001</v>
      </c>
      <c r="M1344" s="1">
        <v>554.73090876000003</v>
      </c>
      <c r="N1344" s="1">
        <v>602.76870205</v>
      </c>
      <c r="O1344" s="1">
        <v>279.48779999999999</v>
      </c>
      <c r="P1344" s="1">
        <v>409.18258300000002</v>
      </c>
      <c r="Q1344" s="1">
        <v>265.56254812000009</v>
      </c>
      <c r="R1344" s="1">
        <v>527.16105605156599</v>
      </c>
      <c r="S1344" s="1">
        <v>633.654</v>
      </c>
      <c r="T1344" s="1">
        <v>376.78446000000002</v>
      </c>
      <c r="U1344" s="1">
        <v>140.32467898927899</v>
      </c>
      <c r="V1344" s="1">
        <v>603.79</v>
      </c>
      <c r="W1344" s="1">
        <v>261.81276864245291</v>
      </c>
      <c r="X1344" s="1">
        <v>1028.8489999999999</v>
      </c>
      <c r="Y1344" s="1">
        <v>3153.9987701199998</v>
      </c>
      <c r="Z1344" s="1">
        <v>432.36107308793862</v>
      </c>
      <c r="AA1344" s="1">
        <v>4530.4590940499993</v>
      </c>
      <c r="AB1344" s="1">
        <v>76.385000000000005</v>
      </c>
      <c r="AC1344" s="1">
        <v>368.74959325013742</v>
      </c>
      <c r="AD1344" s="1">
        <v>709.06578051999998</v>
      </c>
      <c r="AE1344" s="1">
        <v>324.13123082829992</v>
      </c>
      <c r="AF1344" s="1">
        <v>1585.8281154279521</v>
      </c>
      <c r="AG1344" s="1">
        <v>8429</v>
      </c>
      <c r="AH1344" s="1">
        <v>1225.05412417</v>
      </c>
      <c r="AI1344" s="1">
        <v>373.495</v>
      </c>
      <c r="AJ1344" s="1">
        <v>2353.7671605711412</v>
      </c>
      <c r="AK1344" s="1">
        <v>264.83035600000011</v>
      </c>
      <c r="AL1344" s="1">
        <v>31784.91015625</v>
      </c>
      <c r="AM1344" s="1">
        <v>25947.333984375</v>
      </c>
      <c r="AN1344" s="1">
        <v>5837.57470703125</v>
      </c>
      <c r="AO1344" t="s">
        <v>14154</v>
      </c>
    </row>
    <row r="1345" spans="1:41" x14ac:dyDescent="0.25">
      <c r="A1345" s="1">
        <v>2016</v>
      </c>
      <c r="B1345" t="s">
        <v>1048</v>
      </c>
      <c r="C1345" t="s">
        <v>7013</v>
      </c>
      <c r="D1345" t="s">
        <v>7197</v>
      </c>
      <c r="E1345" t="s">
        <v>7537</v>
      </c>
      <c r="F1345" t="s">
        <v>8893</v>
      </c>
      <c r="G1345" t="s">
        <v>11050</v>
      </c>
      <c r="H1345" t="s">
        <v>12651</v>
      </c>
      <c r="I1345" s="1">
        <v>127.874</v>
      </c>
      <c r="J1345" s="1">
        <v>247.95599999999999</v>
      </c>
      <c r="K1345" s="1">
        <v>6.6470000000000002</v>
      </c>
      <c r="L1345" s="1">
        <v>19.515999999999998</v>
      </c>
      <c r="M1345" s="1">
        <v>110.502</v>
      </c>
      <c r="N1345" s="1">
        <v>175.68</v>
      </c>
      <c r="O1345" s="1">
        <v>51.26</v>
      </c>
      <c r="P1345" s="1">
        <v>107.07</v>
      </c>
      <c r="Q1345" s="1">
        <v>64.006</v>
      </c>
      <c r="R1345" s="1">
        <v>84.68</v>
      </c>
      <c r="S1345" s="1">
        <v>110.252</v>
      </c>
      <c r="T1345" s="1">
        <v>69.831999999999994</v>
      </c>
      <c r="U1345" s="1">
        <v>33.317999999999998</v>
      </c>
      <c r="V1345" s="1">
        <v>115.09</v>
      </c>
      <c r="W1345" s="1">
        <v>53.734000000000002</v>
      </c>
      <c r="X1345" s="1">
        <v>150</v>
      </c>
      <c r="Y1345" s="1">
        <v>618.48</v>
      </c>
      <c r="Z1345" s="1">
        <v>49.157999999999987</v>
      </c>
      <c r="AA1345" s="1">
        <v>810.92399999999998</v>
      </c>
      <c r="AB1345" s="1">
        <v>14.666</v>
      </c>
      <c r="AC1345" s="1">
        <v>55.816517090612599</v>
      </c>
      <c r="AD1345" s="1">
        <v>81.44</v>
      </c>
      <c r="AE1345" s="1">
        <v>45.356999999999999</v>
      </c>
      <c r="AF1345" s="1">
        <v>271.27</v>
      </c>
      <c r="AG1345" s="1">
        <v>1746.7840000000001</v>
      </c>
      <c r="AH1345" s="1">
        <v>258</v>
      </c>
      <c r="AI1345" s="1">
        <v>72.343999999999994</v>
      </c>
      <c r="AJ1345" s="1">
        <v>504.03399999999999</v>
      </c>
      <c r="AK1345" s="1">
        <v>13</v>
      </c>
      <c r="AL1345" s="1">
        <v>6068.69091796875</v>
      </c>
      <c r="AM1345" s="1">
        <v>5077.013671875</v>
      </c>
      <c r="AN1345" s="1">
        <v>991.67706298828125</v>
      </c>
      <c r="AO1345" t="s">
        <v>14155</v>
      </c>
    </row>
    <row r="1346" spans="1:41" x14ac:dyDescent="0.25">
      <c r="A1346" s="1">
        <v>2016</v>
      </c>
      <c r="B1346" t="s">
        <v>1048</v>
      </c>
      <c r="C1346" t="s">
        <v>7013</v>
      </c>
      <c r="D1346" t="s">
        <v>7197</v>
      </c>
      <c r="E1346" t="s">
        <v>7537</v>
      </c>
      <c r="F1346" t="s">
        <v>8894</v>
      </c>
      <c r="G1346" t="s">
        <v>11050</v>
      </c>
      <c r="H1346" t="s">
        <v>12651</v>
      </c>
      <c r="I1346" s="1">
        <v>134.37804</v>
      </c>
      <c r="J1346" s="1">
        <v>290.636911</v>
      </c>
      <c r="K1346" s="1">
        <v>10.628</v>
      </c>
      <c r="L1346" s="1">
        <v>19.515999999999998</v>
      </c>
      <c r="M1346" s="1">
        <v>114.709</v>
      </c>
      <c r="N1346" s="1">
        <v>176.755</v>
      </c>
      <c r="O1346" s="1">
        <v>60.32</v>
      </c>
      <c r="P1346" s="1">
        <v>107.07</v>
      </c>
      <c r="Q1346" s="1">
        <v>64.006</v>
      </c>
      <c r="R1346" s="1">
        <v>88.071540000000013</v>
      </c>
      <c r="S1346" s="1">
        <v>112.226</v>
      </c>
      <c r="T1346" s="1">
        <v>71.105999999999995</v>
      </c>
      <c r="U1346" s="1">
        <v>33.317999999999998</v>
      </c>
      <c r="V1346" s="1">
        <v>147.19422</v>
      </c>
      <c r="W1346" s="1">
        <v>53.734000000000002</v>
      </c>
      <c r="X1346" s="1">
        <v>163</v>
      </c>
      <c r="Y1346" s="1">
        <v>621.69040000000007</v>
      </c>
      <c r="Z1346" s="1">
        <v>67.662839999999989</v>
      </c>
      <c r="AA1346" s="1">
        <v>906.23599999999999</v>
      </c>
      <c r="AB1346" s="1">
        <v>14.666</v>
      </c>
      <c r="AC1346" s="1">
        <v>72.141157090612595</v>
      </c>
      <c r="AD1346" s="1">
        <v>137.20892000000001</v>
      </c>
      <c r="AE1346" s="1">
        <v>69.47</v>
      </c>
      <c r="AF1346" s="1">
        <v>353.68265999999988</v>
      </c>
      <c r="AG1346" s="1">
        <v>1754.7619999999999</v>
      </c>
      <c r="AH1346" s="1">
        <v>259.69249000000002</v>
      </c>
      <c r="AI1346" s="1">
        <v>72.841759999999994</v>
      </c>
      <c r="AJ1346" s="1">
        <v>556.75513999999998</v>
      </c>
      <c r="AK1346" s="1">
        <v>38</v>
      </c>
      <c r="AL1346" s="1">
        <v>6571.47802734375</v>
      </c>
      <c r="AM1346" s="1">
        <v>5463.34619140625</v>
      </c>
      <c r="AN1346" s="1">
        <v>1108.1322021484375</v>
      </c>
      <c r="AO1346" t="s">
        <v>14156</v>
      </c>
    </row>
    <row r="1347" spans="1:41" x14ac:dyDescent="0.25">
      <c r="A1347" s="1">
        <v>2016</v>
      </c>
      <c r="B1347" t="s">
        <v>1049</v>
      </c>
      <c r="C1347" t="s">
        <v>7014</v>
      </c>
      <c r="D1347" t="s">
        <v>7198</v>
      </c>
      <c r="E1347" t="s">
        <v>7538</v>
      </c>
      <c r="F1347" t="s">
        <v>8895</v>
      </c>
      <c r="G1347" t="s">
        <v>11051</v>
      </c>
      <c r="H1347" t="s">
        <v>12652</v>
      </c>
      <c r="I1347" s="1">
        <v>651.65115372443734</v>
      </c>
      <c r="J1347" s="1">
        <v>251.2550330890131</v>
      </c>
      <c r="K1347" s="1">
        <v>429.24196018856276</v>
      </c>
      <c r="L1347" s="1">
        <v>573.44043118940806</v>
      </c>
      <c r="M1347" s="1">
        <v>1269.2515088918819</v>
      </c>
      <c r="N1347" s="1">
        <v>794.76831691163568</v>
      </c>
      <c r="O1347" s="1">
        <v>497.4288340726834</v>
      </c>
      <c r="P1347" s="1">
        <v>1294.3612458669363</v>
      </c>
      <c r="Q1347" s="1">
        <v>118.62736076617863</v>
      </c>
      <c r="R1347" s="1">
        <v>1044.120012942569</v>
      </c>
      <c r="S1347" s="1">
        <v>183.54133590884291</v>
      </c>
      <c r="T1347" s="1">
        <v>1341.3811255892585</v>
      </c>
      <c r="U1347" s="1">
        <v>382.70258107050836</v>
      </c>
      <c r="V1347" s="1">
        <v>2003.1291475466262</v>
      </c>
      <c r="W1347" s="1">
        <v>1048.5129131689371</v>
      </c>
      <c r="X1347" s="1">
        <v>2442.4314661771082</v>
      </c>
      <c r="Y1347" s="1">
        <v>3319.9182858334152</v>
      </c>
      <c r="Z1347" s="1">
        <v>520.90300377049539</v>
      </c>
      <c r="AA1347" s="1">
        <v>11436.473836110879</v>
      </c>
      <c r="AB1347" s="1">
        <v>209.0318920709928</v>
      </c>
      <c r="AC1347" s="1">
        <v>337.58091660663007</v>
      </c>
      <c r="AD1347" s="1">
        <v>1433.7682900733657</v>
      </c>
      <c r="AE1347" s="1">
        <v>610.3284121431127</v>
      </c>
      <c r="AF1347" s="1">
        <v>2390.9668096665255</v>
      </c>
      <c r="AG1347" s="1">
        <v>13996.194227919255</v>
      </c>
      <c r="AH1347" s="1">
        <v>1366.7086368755929</v>
      </c>
      <c r="AI1347" s="1">
        <v>356.58381588581125</v>
      </c>
      <c r="AJ1347" s="1">
        <v>770.08405214833056</v>
      </c>
      <c r="AK1347" s="1">
        <v>418.06378414198559</v>
      </c>
      <c r="AL1347" s="1">
        <v>51492.4453125</v>
      </c>
      <c r="AM1347" s="1">
        <v>40496.5078125</v>
      </c>
      <c r="AN1347" s="1">
        <v>10995.9453125</v>
      </c>
      <c r="AO1347" t="s">
        <v>14157</v>
      </c>
    </row>
    <row r="1348" spans="1:41" x14ac:dyDescent="0.25">
      <c r="A1348" s="1">
        <v>2016</v>
      </c>
      <c r="B1348" t="s">
        <v>1050</v>
      </c>
      <c r="C1348" t="s">
        <v>7014</v>
      </c>
      <c r="D1348" t="s">
        <v>7198</v>
      </c>
      <c r="E1348" t="s">
        <v>7538</v>
      </c>
      <c r="F1348" t="s">
        <v>8895</v>
      </c>
      <c r="G1348" t="s">
        <v>11051</v>
      </c>
      <c r="H1348" t="s">
        <v>12652</v>
      </c>
      <c r="I1348" s="1">
        <v>890.956414013668</v>
      </c>
      <c r="J1348" s="1">
        <v>1456.5174967577104</v>
      </c>
      <c r="K1348" s="1">
        <v>505.75603524324185</v>
      </c>
      <c r="L1348" s="1">
        <v>550.75009693717891</v>
      </c>
      <c r="M1348" s="1">
        <v>1339.4310468992014</v>
      </c>
      <c r="N1348" s="1">
        <v>774.58131523739746</v>
      </c>
      <c r="O1348" s="1">
        <v>552.45873219137911</v>
      </c>
      <c r="P1348" s="1">
        <v>1406.7763592914498</v>
      </c>
      <c r="Q1348" s="1">
        <v>247.75211185902052</v>
      </c>
      <c r="R1348" s="1">
        <v>1273.9550282611169</v>
      </c>
      <c r="S1348" s="1">
        <v>120.74355796347666</v>
      </c>
      <c r="T1348" s="1">
        <v>1309.9536948867751</v>
      </c>
      <c r="U1348" s="1">
        <v>377.2819516287376</v>
      </c>
      <c r="V1348" s="1">
        <v>1730.2779674200099</v>
      </c>
      <c r="W1348" s="1">
        <v>871.40397964207216</v>
      </c>
      <c r="X1348" s="1">
        <v>2410.3147985916662</v>
      </c>
      <c r="Y1348" s="1">
        <v>3119.9679741694586</v>
      </c>
      <c r="Z1348" s="1">
        <v>758.63405286486284</v>
      </c>
      <c r="AA1348" s="1">
        <v>11482.442436172134</v>
      </c>
      <c r="AB1348" s="1">
        <v>210.73168135135077</v>
      </c>
      <c r="AC1348" s="1">
        <v>129.17054703719177</v>
      </c>
      <c r="AD1348" s="1">
        <v>763.34988616645524</v>
      </c>
      <c r="AE1348" s="1">
        <v>1624.9121267443345</v>
      </c>
      <c r="AF1348" s="1">
        <v>2771.615702501736</v>
      </c>
      <c r="AG1348" s="1">
        <v>12843.454177560394</v>
      </c>
      <c r="AH1348" s="1">
        <v>1914.1652802926224</v>
      </c>
      <c r="AI1348" s="1">
        <v>247.18256677428712</v>
      </c>
      <c r="AJ1348" s="1">
        <v>781.60792198531135</v>
      </c>
      <c r="AK1348" s="1">
        <v>383.87338711029844</v>
      </c>
      <c r="AL1348" s="1">
        <v>52850.0234375</v>
      </c>
      <c r="AM1348" s="1">
        <v>42220.65234375</v>
      </c>
      <c r="AN1348" s="1">
        <v>10629.3642578125</v>
      </c>
      <c r="AO1348" t="s">
        <v>14158</v>
      </c>
    </row>
    <row r="1349" spans="1:41" x14ac:dyDescent="0.25">
      <c r="A1349" s="1">
        <v>2016</v>
      </c>
      <c r="B1349" t="s">
        <v>1051</v>
      </c>
      <c r="C1349" t="s">
        <v>7014</v>
      </c>
      <c r="D1349" t="s">
        <v>7198</v>
      </c>
      <c r="E1349" t="s">
        <v>7538</v>
      </c>
      <c r="F1349" t="s">
        <v>8895</v>
      </c>
      <c r="G1349" t="s">
        <v>11051</v>
      </c>
      <c r="H1349" t="s">
        <v>12652</v>
      </c>
      <c r="I1349" s="1">
        <v>653.04622787492065</v>
      </c>
      <c r="J1349" s="1">
        <v>463.20939917864314</v>
      </c>
      <c r="K1349" s="1">
        <v>444.12442817240867</v>
      </c>
      <c r="L1349" s="1">
        <v>444.15976015372246</v>
      </c>
      <c r="M1349" s="1">
        <v>1142.4100052116014</v>
      </c>
      <c r="N1349" s="1">
        <v>860.65714698967736</v>
      </c>
      <c r="O1349" s="1">
        <v>2259.1854444526007</v>
      </c>
      <c r="P1349" s="1">
        <v>1777.3742053111162</v>
      </c>
      <c r="Q1349" s="1">
        <v>114.03996788150619</v>
      </c>
      <c r="R1349" s="1">
        <v>717.71921363299941</v>
      </c>
      <c r="S1349" s="1">
        <v>247.42928893363464</v>
      </c>
      <c r="T1349" s="1">
        <v>239.62746450779929</v>
      </c>
      <c r="U1349" s="1">
        <v>370.43715052206664</v>
      </c>
      <c r="V1349" s="1">
        <v>2061.910741113622</v>
      </c>
      <c r="W1349" s="1">
        <v>913.90571324235009</v>
      </c>
      <c r="X1349" s="1">
        <v>1971.6324870432418</v>
      </c>
      <c r="Y1349" s="1">
        <v>2970.2660135501633</v>
      </c>
      <c r="Z1349" s="1">
        <v>735.46684316003075</v>
      </c>
      <c r="AA1349" s="1">
        <v>9356.6300149018625</v>
      </c>
      <c r="AB1349" s="1">
        <v>200.61834237862266</v>
      </c>
      <c r="AC1349" s="1">
        <v>336.59299665746693</v>
      </c>
      <c r="AD1349" s="1">
        <v>1270.8532128628194</v>
      </c>
      <c r="AE1349" s="1">
        <v>1237.1464446681732</v>
      </c>
      <c r="AF1349" s="1">
        <v>1888.8755456207489</v>
      </c>
      <c r="AG1349" s="1">
        <v>11370.512248605475</v>
      </c>
      <c r="AH1349" s="1">
        <v>2297.2865121404152</v>
      </c>
      <c r="AI1349" s="1">
        <v>395.66395302450582</v>
      </c>
      <c r="AJ1349" s="1">
        <v>989.38488910228352</v>
      </c>
      <c r="AK1349" s="1">
        <v>476.35710851457401</v>
      </c>
      <c r="AL1349" s="1">
        <v>48206.52734375</v>
      </c>
      <c r="AM1349" s="1">
        <v>36347.4296875</v>
      </c>
      <c r="AN1349" s="1">
        <v>11859.09375</v>
      </c>
      <c r="AO1349" t="s">
        <v>14159</v>
      </c>
    </row>
    <row r="1350" spans="1:41" x14ac:dyDescent="0.25">
      <c r="A1350" s="1">
        <v>2016</v>
      </c>
      <c r="B1350" t="s">
        <v>1052</v>
      </c>
      <c r="C1350" t="s">
        <v>7014</v>
      </c>
      <c r="D1350" t="s">
        <v>7198</v>
      </c>
      <c r="E1350" t="s">
        <v>7538</v>
      </c>
      <c r="F1350" t="s">
        <v>8895</v>
      </c>
      <c r="G1350" t="s">
        <v>11051</v>
      </c>
      <c r="H1350" t="s">
        <v>12652</v>
      </c>
      <c r="I1350" s="1">
        <v>663.30516115644593</v>
      </c>
      <c r="J1350" s="1">
        <v>784.66959753959623</v>
      </c>
      <c r="K1350" s="1">
        <v>442.25621107153933</v>
      </c>
      <c r="L1350" s="1">
        <v>438.39390527318318</v>
      </c>
      <c r="M1350" s="1">
        <v>1054.3650886317064</v>
      </c>
      <c r="N1350" s="1">
        <v>1010.8031626013964</v>
      </c>
      <c r="O1350" s="1">
        <v>2284.1022785123291</v>
      </c>
      <c r="P1350" s="1">
        <v>1337.378875580217</v>
      </c>
      <c r="Q1350" s="1">
        <v>175.97686286659587</v>
      </c>
      <c r="R1350" s="1">
        <v>808.18016324330245</v>
      </c>
      <c r="S1350" s="1">
        <v>188.67585796567377</v>
      </c>
      <c r="T1350" s="1">
        <v>621.52047329869004</v>
      </c>
      <c r="U1350" s="1">
        <v>284.123644936544</v>
      </c>
      <c r="V1350" s="1">
        <v>2302.9553251692532</v>
      </c>
      <c r="W1350" s="1">
        <v>832.39349102503127</v>
      </c>
      <c r="X1350" s="1">
        <v>1725.8291713918982</v>
      </c>
      <c r="Y1350" s="1">
        <v>2957.7715381089447</v>
      </c>
      <c r="Z1350" s="1">
        <v>724.18633268053418</v>
      </c>
      <c r="AA1350" s="1">
        <v>8800.7208830260934</v>
      </c>
      <c r="AB1350" s="1"/>
      <c r="AC1350" s="1">
        <v>335.17711238607927</v>
      </c>
      <c r="AD1350" s="1">
        <v>1606.6304234771137</v>
      </c>
      <c r="AE1350" s="1">
        <v>810.19633126436383</v>
      </c>
      <c r="AF1350" s="1">
        <v>1760.1593807231138</v>
      </c>
      <c r="AG1350" s="1">
        <v>14817.162953742532</v>
      </c>
      <c r="AH1350" s="1">
        <v>2130.2535880304868</v>
      </c>
      <c r="AI1350" s="1">
        <v>393.99958575184814</v>
      </c>
      <c r="AJ1350" s="1">
        <v>1282.0849959129623</v>
      </c>
      <c r="AK1350" s="1">
        <v>473.90936089025115</v>
      </c>
      <c r="AL1350" s="1">
        <v>51047.1875</v>
      </c>
      <c r="AM1350" s="1">
        <v>39293.25</v>
      </c>
      <c r="AN1350" s="1">
        <v>11753.9365234375</v>
      </c>
      <c r="AO1350" t="s">
        <v>14160</v>
      </c>
    </row>
    <row r="1351" spans="1:41" x14ac:dyDescent="0.25">
      <c r="A1351" s="1">
        <v>2016</v>
      </c>
      <c r="B1351" t="s">
        <v>1053</v>
      </c>
      <c r="C1351" t="s">
        <v>7014</v>
      </c>
      <c r="D1351" t="s">
        <v>7198</v>
      </c>
      <c r="E1351" t="s">
        <v>7538</v>
      </c>
      <c r="F1351" t="s">
        <v>8895</v>
      </c>
      <c r="G1351" t="s">
        <v>11052</v>
      </c>
      <c r="H1351" t="s">
        <v>12652</v>
      </c>
      <c r="I1351" s="1">
        <v>814.75516408447584</v>
      </c>
      <c r="J1351" s="1">
        <v>1251.1422970312501</v>
      </c>
      <c r="K1351" s="1">
        <v>484</v>
      </c>
      <c r="L1351" s="1">
        <v>513.09406799999999</v>
      </c>
      <c r="M1351" s="1">
        <v>1234.6718784365739</v>
      </c>
      <c r="N1351" s="1">
        <v>723.52</v>
      </c>
      <c r="O1351" s="1">
        <v>522.29195312499985</v>
      </c>
      <c r="P1351" s="1">
        <v>1290.575</v>
      </c>
      <c r="Q1351" s="1">
        <v>228.50550000000001</v>
      </c>
      <c r="R1351" s="1">
        <v>1167.828467601435</v>
      </c>
      <c r="S1351" s="1">
        <v>111.36624999999999</v>
      </c>
      <c r="T1351" s="1">
        <v>1238.4242187499999</v>
      </c>
      <c r="U1351" s="1">
        <v>315.2</v>
      </c>
      <c r="V1351" s="1">
        <v>1596</v>
      </c>
      <c r="W1351" s="1">
        <v>792.78480000000013</v>
      </c>
      <c r="X1351" s="1">
        <v>2311.7011000000002</v>
      </c>
      <c r="Y1351" s="1">
        <v>3098</v>
      </c>
      <c r="Z1351" s="1">
        <v>699.69960000000003</v>
      </c>
      <c r="AA1351" s="1">
        <v>10767.270224932539</v>
      </c>
      <c r="AB1351" s="1">
        <v>185</v>
      </c>
      <c r="AC1351" s="1">
        <v>121.9386220936627</v>
      </c>
      <c r="AD1351" s="1">
        <v>698.55393600000002</v>
      </c>
      <c r="AE1351" s="1">
        <v>1500.591715976331</v>
      </c>
      <c r="AF1351" s="1">
        <v>2582.114072494669</v>
      </c>
      <c r="AG1351" s="1">
        <v>11895.121737342461</v>
      </c>
      <c r="AH1351" s="1">
        <v>1793.8627612499999</v>
      </c>
      <c r="AI1351" s="1">
        <v>225.76679999999999</v>
      </c>
      <c r="AJ1351" s="1">
        <v>733.53492914851563</v>
      </c>
      <c r="AK1351" s="1">
        <v>340</v>
      </c>
      <c r="AL1351" s="1">
        <v>49237.31640625</v>
      </c>
      <c r="AM1351" s="1">
        <v>39298.890625</v>
      </c>
      <c r="AN1351" s="1">
        <v>9938.4228515625</v>
      </c>
      <c r="AO1351" t="s">
        <v>14161</v>
      </c>
    </row>
    <row r="1352" spans="1:41" x14ac:dyDescent="0.25">
      <c r="A1352" s="1">
        <v>2016</v>
      </c>
      <c r="B1352" t="s">
        <v>1054</v>
      </c>
      <c r="C1352" t="s">
        <v>7014</v>
      </c>
      <c r="D1352" t="s">
        <v>7198</v>
      </c>
      <c r="E1352" t="s">
        <v>7538</v>
      </c>
      <c r="F1352" t="s">
        <v>8895</v>
      </c>
      <c r="G1352" t="s">
        <v>11052</v>
      </c>
      <c r="H1352" t="s">
        <v>12652</v>
      </c>
      <c r="I1352" s="1">
        <v>594.86463094780447</v>
      </c>
      <c r="J1352" s="1">
        <v>235</v>
      </c>
      <c r="K1352" s="1">
        <v>399.43718592964819</v>
      </c>
      <c r="L1352" s="1">
        <v>522.23400000000004</v>
      </c>
      <c r="M1352" s="1">
        <v>1163.8596414954029</v>
      </c>
      <c r="N1352" s="1">
        <v>738.25689599999998</v>
      </c>
      <c r="O1352" s="1">
        <v>468</v>
      </c>
      <c r="P1352" s="1">
        <v>1290.575</v>
      </c>
      <c r="Q1352" s="1">
        <v>109.8384189705</v>
      </c>
      <c r="R1352" s="1">
        <v>973.57440295899892</v>
      </c>
      <c r="S1352" s="1">
        <v>169.94300490000001</v>
      </c>
      <c r="T1352" s="1">
        <v>1201.47</v>
      </c>
      <c r="U1352" s="1">
        <v>356.19743658239997</v>
      </c>
      <c r="V1352" s="1">
        <v>1864</v>
      </c>
      <c r="W1352" s="1">
        <v>956.76</v>
      </c>
      <c r="X1352" s="1">
        <v>2318.5300000000002</v>
      </c>
      <c r="Y1352" s="1">
        <v>3152.9520000000002</v>
      </c>
      <c r="Z1352" s="1">
        <v>482.31</v>
      </c>
      <c r="AA1352" s="1">
        <v>10674.592037662829</v>
      </c>
      <c r="AB1352" s="1">
        <v>187</v>
      </c>
      <c r="AC1352" s="1">
        <v>324.09190400000011</v>
      </c>
      <c r="AD1352" s="1">
        <v>1393.9194397589999</v>
      </c>
      <c r="AE1352" s="1">
        <v>556.91999999999996</v>
      </c>
      <c r="AF1352" s="1">
        <v>2177.4609758323081</v>
      </c>
      <c r="AG1352" s="1">
        <v>13112</v>
      </c>
      <c r="AH1352" s="1">
        <v>1312.5906282940309</v>
      </c>
      <c r="AI1352" s="1">
        <v>325.38</v>
      </c>
      <c r="AJ1352" s="1">
        <v>738.38172135902028</v>
      </c>
      <c r="AK1352" s="1">
        <v>387.83799999999991</v>
      </c>
      <c r="AL1352" s="1">
        <v>48187.98046875</v>
      </c>
      <c r="AM1352" s="1">
        <v>37903.25</v>
      </c>
      <c r="AN1352" s="1">
        <v>10284.7275390625</v>
      </c>
      <c r="AO1352" t="s">
        <v>14162</v>
      </c>
    </row>
    <row r="1353" spans="1:41" x14ac:dyDescent="0.25">
      <c r="A1353" s="1">
        <v>2016</v>
      </c>
      <c r="B1353" t="s">
        <v>1055</v>
      </c>
      <c r="C1353" t="s">
        <v>7014</v>
      </c>
      <c r="D1353" t="s">
        <v>7198</v>
      </c>
      <c r="E1353" t="s">
        <v>7538</v>
      </c>
      <c r="F1353" t="s">
        <v>8895</v>
      </c>
      <c r="G1353" t="s">
        <v>11052</v>
      </c>
      <c r="H1353" t="s">
        <v>12652</v>
      </c>
      <c r="I1353" s="1">
        <v>597.64867965837391</v>
      </c>
      <c r="J1353" s="1">
        <v>423.5</v>
      </c>
      <c r="K1353" s="1">
        <v>403.66023999999987</v>
      </c>
      <c r="L1353" s="1">
        <v>407</v>
      </c>
      <c r="M1353" s="1">
        <v>1025</v>
      </c>
      <c r="N1353" s="1">
        <v>772.20399999999995</v>
      </c>
      <c r="O1353" s="1">
        <v>2058.0131000000001</v>
      </c>
      <c r="P1353" s="1">
        <v>1594.706412</v>
      </c>
      <c r="Q1353" s="1">
        <v>102.3196282816981</v>
      </c>
      <c r="R1353" s="1">
        <v>664.15098107808149</v>
      </c>
      <c r="S1353" s="1">
        <v>222</v>
      </c>
      <c r="T1353" s="1">
        <v>218.22499999999999</v>
      </c>
      <c r="U1353" s="1">
        <v>339.01317311999998</v>
      </c>
      <c r="V1353" s="1">
        <v>1850</v>
      </c>
      <c r="W1353" s="1">
        <v>819.98</v>
      </c>
      <c r="X1353" s="1">
        <v>1769</v>
      </c>
      <c r="Y1353" s="1">
        <v>2665</v>
      </c>
      <c r="Z1353" s="1">
        <v>659.88</v>
      </c>
      <c r="AA1353" s="1">
        <v>8588.3812886821306</v>
      </c>
      <c r="AB1353" s="1">
        <v>180</v>
      </c>
      <c r="AC1353" s="1">
        <v>302</v>
      </c>
      <c r="AD1353" s="1">
        <v>1140.2425900000001</v>
      </c>
      <c r="AE1353" s="1">
        <v>1133.177284508085</v>
      </c>
      <c r="AF1353" s="1">
        <v>1730.8464566929131</v>
      </c>
      <c r="AG1353" s="1">
        <v>10500.87697922161</v>
      </c>
      <c r="AH1353" s="1">
        <v>2103.4395679466979</v>
      </c>
      <c r="AI1353" s="1">
        <v>355</v>
      </c>
      <c r="AJ1353" s="1">
        <v>903.14789446882742</v>
      </c>
      <c r="AK1353" s="1">
        <v>427.4</v>
      </c>
      <c r="AL1353" s="1">
        <v>43955.8125</v>
      </c>
      <c r="AM1353" s="1">
        <v>33233.8515625</v>
      </c>
      <c r="AN1353" s="1">
        <v>10721.9609375</v>
      </c>
      <c r="AO1353" t="s">
        <v>14163</v>
      </c>
    </row>
    <row r="1354" spans="1:41" x14ac:dyDescent="0.25">
      <c r="A1354" s="1">
        <v>2016</v>
      </c>
      <c r="B1354" t="s">
        <v>1056</v>
      </c>
      <c r="C1354" t="s">
        <v>7014</v>
      </c>
      <c r="D1354" t="s">
        <v>7198</v>
      </c>
      <c r="E1354" t="s">
        <v>7538</v>
      </c>
      <c r="F1354" t="s">
        <v>8895</v>
      </c>
      <c r="G1354" t="s">
        <v>11052</v>
      </c>
      <c r="H1354" t="s">
        <v>12652</v>
      </c>
      <c r="I1354" s="1">
        <v>597.64867965837391</v>
      </c>
      <c r="J1354" s="1">
        <v>707</v>
      </c>
      <c r="K1354" s="1">
        <v>403.66023999999987</v>
      </c>
      <c r="L1354" s="1">
        <v>395</v>
      </c>
      <c r="M1354" s="1">
        <v>950</v>
      </c>
      <c r="N1354" s="1">
        <v>910.75</v>
      </c>
      <c r="O1354" s="1">
        <v>2058.0131000000001</v>
      </c>
      <c r="P1354" s="1">
        <v>1210</v>
      </c>
      <c r="Q1354" s="1">
        <v>158.55799999999999</v>
      </c>
      <c r="R1354" s="1">
        <v>728.18340000000001</v>
      </c>
      <c r="S1354" s="1">
        <v>170</v>
      </c>
      <c r="T1354" s="1">
        <v>560</v>
      </c>
      <c r="U1354" s="1">
        <v>256</v>
      </c>
      <c r="V1354" s="1">
        <v>2075</v>
      </c>
      <c r="W1354" s="1">
        <v>750</v>
      </c>
      <c r="X1354" s="1">
        <v>1555</v>
      </c>
      <c r="Y1354" s="1">
        <v>2665</v>
      </c>
      <c r="Z1354" s="1">
        <v>652.50360000000001</v>
      </c>
      <c r="AA1354" s="1">
        <v>7929.591873840207</v>
      </c>
      <c r="AB1354" s="1"/>
      <c r="AC1354" s="1">
        <v>302</v>
      </c>
      <c r="AD1354" s="1">
        <v>1447.6</v>
      </c>
      <c r="AE1354" s="1">
        <v>730</v>
      </c>
      <c r="AF1354" s="1">
        <v>1585.932073924203</v>
      </c>
      <c r="AG1354" s="1">
        <v>13350.503500000001</v>
      </c>
      <c r="AH1354" s="1">
        <v>1919.3929412583791</v>
      </c>
      <c r="AI1354" s="1">
        <v>355</v>
      </c>
      <c r="AJ1354" s="1">
        <v>1155.17932</v>
      </c>
      <c r="AK1354" s="1">
        <v>427</v>
      </c>
      <c r="AL1354" s="1">
        <v>46004.51953125</v>
      </c>
      <c r="AM1354" s="1">
        <v>35408.8515625</v>
      </c>
      <c r="AN1354" s="1">
        <v>10595.666015625</v>
      </c>
      <c r="AO1354" t="s">
        <v>14164</v>
      </c>
    </row>
    <row r="1355" spans="1:41" x14ac:dyDescent="0.25">
      <c r="A1355" s="1">
        <v>2016</v>
      </c>
      <c r="B1355" t="s">
        <v>1057</v>
      </c>
      <c r="C1355" t="s">
        <v>7014</v>
      </c>
      <c r="D1355" t="s">
        <v>7198</v>
      </c>
      <c r="E1355" t="s">
        <v>7539</v>
      </c>
      <c r="F1355" t="s">
        <v>8896</v>
      </c>
      <c r="G1355" t="s">
        <v>11053</v>
      </c>
      <c r="H1355" t="s">
        <v>12652</v>
      </c>
      <c r="I1355" s="1">
        <v>5980.6556955760516</v>
      </c>
      <c r="J1355" s="1">
        <v>3224.7655277912409</v>
      </c>
      <c r="K1355" s="1">
        <v>1686.8658955002522</v>
      </c>
      <c r="L1355" s="1">
        <v>1975.2559358187661</v>
      </c>
      <c r="M1355" s="1">
        <v>5023.2603838914019</v>
      </c>
      <c r="N1355" s="1">
        <v>4463.6176850846887</v>
      </c>
      <c r="O1355" s="1">
        <v>3523.6839710114064</v>
      </c>
      <c r="P1355" s="1">
        <v>327.67662588508369</v>
      </c>
      <c r="Q1355" s="1">
        <v>3365.137524122274</v>
      </c>
      <c r="R1355" s="1">
        <v>3432.7767192498955</v>
      </c>
      <c r="S1355" s="1">
        <v>5111.3095452686866</v>
      </c>
      <c r="T1355" s="1">
        <v>3900.9122129176631</v>
      </c>
      <c r="U1355" s="1">
        <v>1181.419127340778</v>
      </c>
      <c r="V1355" s="1">
        <v>2890.0186765987141</v>
      </c>
      <c r="W1355" s="1">
        <v>1042.10083402229</v>
      </c>
      <c r="X1355" s="1">
        <v>6134.3739276919387</v>
      </c>
      <c r="Y1355" s="1">
        <v>15938.012755635023</v>
      </c>
      <c r="Z1355" s="1">
        <v>1752.9685515167741</v>
      </c>
      <c r="AA1355" s="1">
        <v>35661.993871319661</v>
      </c>
      <c r="AB1355" s="1">
        <v>675.41508600802968</v>
      </c>
      <c r="AC1355" s="1">
        <v>4220.7870143769114</v>
      </c>
      <c r="AD1355" s="1">
        <v>3892.0025294233587</v>
      </c>
      <c r="AE1355" s="1">
        <v>3838.5934477512587</v>
      </c>
      <c r="AF1355" s="1">
        <v>23295.080839214344</v>
      </c>
      <c r="AG1355" s="1">
        <v>29954.821685650262</v>
      </c>
      <c r="AH1355" s="1">
        <v>8869.6166676918929</v>
      </c>
      <c r="AI1355" s="1">
        <v>1847.9178425764244</v>
      </c>
      <c r="AJ1355" s="1">
        <v>12292.935787883071</v>
      </c>
      <c r="AK1355" s="1">
        <v>1819.6694339625649</v>
      </c>
      <c r="AL1355" s="1">
        <v>197323.65625</v>
      </c>
      <c r="AM1355" s="1">
        <v>153796.53125</v>
      </c>
      <c r="AN1355" s="1">
        <v>43527.12890625</v>
      </c>
      <c r="AO1355" t="s">
        <v>14165</v>
      </c>
    </row>
    <row r="1356" spans="1:41" x14ac:dyDescent="0.25">
      <c r="A1356" s="1">
        <v>2016</v>
      </c>
      <c r="B1356" t="s">
        <v>1058</v>
      </c>
      <c r="C1356" t="s">
        <v>7014</v>
      </c>
      <c r="D1356" t="s">
        <v>7198</v>
      </c>
      <c r="E1356" t="s">
        <v>7539</v>
      </c>
      <c r="F1356" t="s">
        <v>8896</v>
      </c>
      <c r="G1356" t="s">
        <v>11053</v>
      </c>
      <c r="H1356" t="s">
        <v>12652</v>
      </c>
      <c r="I1356" s="1">
        <v>6042.0566179279522</v>
      </c>
      <c r="J1356" s="1">
        <v>5412.6605509076662</v>
      </c>
      <c r="K1356" s="1">
        <v>1257.4599668560129</v>
      </c>
      <c r="L1356" s="1">
        <v>1331.102792714431</v>
      </c>
      <c r="M1356" s="1">
        <v>4914.9277546490903</v>
      </c>
      <c r="N1356" s="1">
        <v>4655.7103233993848</v>
      </c>
      <c r="O1356" s="1">
        <v>3587.0766933466089</v>
      </c>
      <c r="P1356" s="1">
        <v>309.63547649018722</v>
      </c>
      <c r="Q1356" s="1">
        <v>2367.5376866650413</v>
      </c>
      <c r="R1356" s="1">
        <v>3022.0366614562035</v>
      </c>
      <c r="S1356" s="1">
        <v>4003.3212841319951</v>
      </c>
      <c r="T1356" s="1">
        <v>3800.5798558362326</v>
      </c>
      <c r="U1356" s="1">
        <v>1505.7003134739427</v>
      </c>
      <c r="V1356" s="1">
        <v>2834.7854454119665</v>
      </c>
      <c r="W1356" s="1">
        <v>756.15889684675824</v>
      </c>
      <c r="X1356" s="1">
        <v>6000.4014914102036</v>
      </c>
      <c r="Y1356" s="1">
        <v>16263.128330165102</v>
      </c>
      <c r="Z1356" s="1">
        <v>1684.5511302191771</v>
      </c>
      <c r="AA1356" s="1">
        <v>26866.003144733761</v>
      </c>
      <c r="AB1356" s="1">
        <v>677.39746842257557</v>
      </c>
      <c r="AC1356" s="1">
        <v>4862.5065802610625</v>
      </c>
      <c r="AD1356" s="1">
        <v>3527.8323602997502</v>
      </c>
      <c r="AE1356" s="1">
        <v>3690.0017352386462</v>
      </c>
      <c r="AF1356" s="1">
        <v>23101.999033246866</v>
      </c>
      <c r="AG1356" s="1">
        <v>34578.569782481769</v>
      </c>
      <c r="AH1356" s="1">
        <v>9471.5759305715765</v>
      </c>
      <c r="AI1356" s="1">
        <v>1853.3415885224922</v>
      </c>
      <c r="AJ1356" s="1">
        <v>15603.703895198125</v>
      </c>
      <c r="AK1356" s="1">
        <v>1930.8370549748718</v>
      </c>
      <c r="AL1356" s="1">
        <v>195912.59375</v>
      </c>
      <c r="AM1356" s="1">
        <v>154131.6875</v>
      </c>
      <c r="AN1356" s="1">
        <v>41780.90625</v>
      </c>
      <c r="AO1356" t="s">
        <v>14166</v>
      </c>
    </row>
    <row r="1357" spans="1:41" x14ac:dyDescent="0.25">
      <c r="A1357" s="1">
        <v>2016</v>
      </c>
      <c r="B1357" t="s">
        <v>1059</v>
      </c>
      <c r="C1357" t="s">
        <v>7014</v>
      </c>
      <c r="D1357" t="s">
        <v>7198</v>
      </c>
      <c r="E1357" t="s">
        <v>7539</v>
      </c>
      <c r="F1357" t="s">
        <v>8896</v>
      </c>
      <c r="G1357" t="s">
        <v>11053</v>
      </c>
      <c r="H1357" t="s">
        <v>12652</v>
      </c>
      <c r="I1357" s="1">
        <v>5356.4929155477921</v>
      </c>
      <c r="J1357" s="1">
        <v>344.00523117896182</v>
      </c>
      <c r="K1357" s="1"/>
      <c r="L1357" s="1">
        <v>1356.4342692518665</v>
      </c>
      <c r="M1357" s="1">
        <v>4938.5576659749377</v>
      </c>
      <c r="N1357" s="1">
        <v>3189.4524745069307</v>
      </c>
      <c r="O1357" s="1">
        <v>3460.5559348400197</v>
      </c>
      <c r="P1357" s="1">
        <v>315.52797694229281</v>
      </c>
      <c r="Q1357" s="1">
        <v>2684.0314283683583</v>
      </c>
      <c r="R1357" s="1">
        <v>4061.9003317010379</v>
      </c>
      <c r="S1357" s="1">
        <v>10348.634189605524</v>
      </c>
      <c r="T1357" s="1">
        <v>3702.043050766973</v>
      </c>
      <c r="U1357" s="1">
        <v>1489.01887000682</v>
      </c>
      <c r="V1357" s="1">
        <v>2815.8308989218331</v>
      </c>
      <c r="W1357" s="1">
        <v>934.05393896274404</v>
      </c>
      <c r="X1357" s="1">
        <v>4650.4714419598586</v>
      </c>
      <c r="Y1357" s="1">
        <v>20312.255901931283</v>
      </c>
      <c r="Z1357" s="1">
        <v>1702.1694438987483</v>
      </c>
      <c r="AA1357" s="1">
        <v>26106.740995352739</v>
      </c>
      <c r="AB1357" s="1">
        <v>690.28864269685721</v>
      </c>
      <c r="AC1357" s="1">
        <v>4473.5505311820634</v>
      </c>
      <c r="AD1357" s="1">
        <v>3914.2004922295455</v>
      </c>
      <c r="AE1357" s="1">
        <v>5298.3606631072416</v>
      </c>
      <c r="AF1357" s="1">
        <v>20182.954196051585</v>
      </c>
      <c r="AG1357" s="1">
        <v>33119.277571570667</v>
      </c>
      <c r="AH1357" s="1">
        <v>8149.4474727825482</v>
      </c>
      <c r="AI1357" s="1">
        <v>1888.6115009758896</v>
      </c>
      <c r="AJ1357" s="1">
        <v>17141.261647776806</v>
      </c>
      <c r="AK1357" s="1">
        <v>1944.426919279761</v>
      </c>
      <c r="AL1357" s="1">
        <v>194570.5625</v>
      </c>
      <c r="AM1357" s="1">
        <v>149949.265625</v>
      </c>
      <c r="AN1357" s="1">
        <v>44621.29296875</v>
      </c>
      <c r="AO1357" t="s">
        <v>14167</v>
      </c>
    </row>
    <row r="1358" spans="1:41" x14ac:dyDescent="0.25">
      <c r="A1358" s="1">
        <v>2016</v>
      </c>
      <c r="B1358" t="s">
        <v>1060</v>
      </c>
      <c r="C1358" t="s">
        <v>7014</v>
      </c>
      <c r="D1358" t="s">
        <v>7198</v>
      </c>
      <c r="E1358" t="s">
        <v>7539</v>
      </c>
      <c r="F1358" t="s">
        <v>8896</v>
      </c>
      <c r="G1358" t="s">
        <v>11053</v>
      </c>
      <c r="H1358" t="s">
        <v>12652</v>
      </c>
      <c r="I1358" s="1">
        <v>9889.1198298561521</v>
      </c>
      <c r="J1358" s="1">
        <v>6927.7335613043269</v>
      </c>
      <c r="K1358" s="1">
        <v>1679.7700648885132</v>
      </c>
      <c r="L1358" s="1">
        <v>1960.0092068669403</v>
      </c>
      <c r="M1358" s="1">
        <v>6212.0971306204065</v>
      </c>
      <c r="N1358" s="1">
        <v>3719.2772895802959</v>
      </c>
      <c r="O1358" s="1">
        <v>3482.5024061292324</v>
      </c>
      <c r="P1358" s="1">
        <v>307.4306626852449</v>
      </c>
      <c r="Q1358" s="1">
        <v>2426.0785309297239</v>
      </c>
      <c r="R1358" s="1">
        <v>3773.5171593134755</v>
      </c>
      <c r="S1358" s="1">
        <v>5519.3237744899743</v>
      </c>
      <c r="T1358" s="1">
        <v>4161.9674551251564</v>
      </c>
      <c r="U1358" s="1">
        <v>1220.8437868367125</v>
      </c>
      <c r="V1358" s="1">
        <v>3084.2953487447494</v>
      </c>
      <c r="W1358" s="1">
        <v>1037.7172188112056</v>
      </c>
      <c r="X1358" s="1">
        <v>5206.3438218645624</v>
      </c>
      <c r="Y1358" s="1">
        <v>15870.969228877264</v>
      </c>
      <c r="Z1358" s="1">
        <v>1567.6322334935971</v>
      </c>
      <c r="AA1358" s="1">
        <v>33048.391758262784</v>
      </c>
      <c r="AB1358" s="1"/>
      <c r="AC1358" s="1">
        <v>4203.0322006823917</v>
      </c>
      <c r="AD1358" s="1">
        <v>3301.827514399291</v>
      </c>
      <c r="AE1358" s="1">
        <v>3569.3032895153342</v>
      </c>
      <c r="AF1358" s="1">
        <v>25396.715537355081</v>
      </c>
      <c r="AG1358" s="1">
        <v>32908.235890154283</v>
      </c>
      <c r="AH1358" s="1">
        <v>12525.594738234762</v>
      </c>
      <c r="AI1358" s="1">
        <v>1840.144544159336</v>
      </c>
      <c r="AJ1358" s="1">
        <v>12998.714448914627</v>
      </c>
      <c r="AK1358" s="1">
        <v>1812.3980944585014</v>
      </c>
      <c r="AL1358" s="1">
        <v>209650.984375</v>
      </c>
      <c r="AM1358" s="1">
        <v>162871.3125</v>
      </c>
      <c r="AN1358" s="1">
        <v>46779.6875</v>
      </c>
      <c r="AO1358" t="s">
        <v>14168</v>
      </c>
    </row>
    <row r="1359" spans="1:41" x14ac:dyDescent="0.25">
      <c r="A1359" s="1">
        <v>2016</v>
      </c>
      <c r="B1359" t="s">
        <v>1061</v>
      </c>
      <c r="C1359" t="s">
        <v>7014</v>
      </c>
      <c r="D1359" t="s">
        <v>7198</v>
      </c>
      <c r="E1359" t="s">
        <v>7539</v>
      </c>
      <c r="F1359" t="s">
        <v>8896</v>
      </c>
      <c r="G1359" t="s">
        <v>11054</v>
      </c>
      <c r="H1359" t="s">
        <v>12652</v>
      </c>
      <c r="I1359" s="1">
        <v>4898.3656166344445</v>
      </c>
      <c r="J1359" s="1">
        <v>315</v>
      </c>
      <c r="K1359" s="1"/>
      <c r="L1359" s="1">
        <v>1263.69179244</v>
      </c>
      <c r="M1359" s="1">
        <v>4552.3047149999993</v>
      </c>
      <c r="N1359" s="1">
        <v>2979.2</v>
      </c>
      <c r="O1359" s="1">
        <v>3271.593718749999</v>
      </c>
      <c r="P1359" s="1">
        <v>294</v>
      </c>
      <c r="Q1359" s="1">
        <v>2242.808</v>
      </c>
      <c r="R1359" s="1">
        <v>3723.5245630255549</v>
      </c>
      <c r="S1359" s="1">
        <v>9544.9281249999985</v>
      </c>
      <c r="T1359" s="1">
        <v>3499.89453125</v>
      </c>
      <c r="U1359" s="1">
        <v>1244</v>
      </c>
      <c r="V1359" s="1">
        <v>2597</v>
      </c>
      <c r="W1359" s="1">
        <v>849.78240000000005</v>
      </c>
      <c r="X1359" s="1">
        <v>4461.1882742674807</v>
      </c>
      <c r="Y1359" s="1">
        <v>18859</v>
      </c>
      <c r="Z1359" s="1">
        <v>1598.179203936</v>
      </c>
      <c r="AA1359" s="1">
        <v>24480.709269986659</v>
      </c>
      <c r="AB1359" s="1">
        <v>606</v>
      </c>
      <c r="AC1359" s="1">
        <v>4223.0880038128953</v>
      </c>
      <c r="AD1359" s="1">
        <v>3581.948736341139</v>
      </c>
      <c r="AE1359" s="1">
        <v>4892.9883582341909</v>
      </c>
      <c r="AF1359" s="1">
        <v>18803</v>
      </c>
      <c r="AG1359" s="1">
        <v>30673.82287663528</v>
      </c>
      <c r="AH1359" s="1">
        <v>7577.7546821962987</v>
      </c>
      <c r="AI1359" s="1">
        <v>1724.9831999999999</v>
      </c>
      <c r="AJ1359" s="1">
        <v>16086.98401671833</v>
      </c>
      <c r="AK1359" s="1">
        <v>1811</v>
      </c>
      <c r="AL1359" s="1">
        <v>180656.734375</v>
      </c>
      <c r="AM1359" s="1">
        <v>139175.359375</v>
      </c>
      <c r="AN1359" s="1">
        <v>41481.37890625</v>
      </c>
      <c r="AO1359" t="s">
        <v>14169</v>
      </c>
    </row>
    <row r="1360" spans="1:41" x14ac:dyDescent="0.25">
      <c r="A1360" s="1">
        <v>2016</v>
      </c>
      <c r="B1360" t="s">
        <v>1062</v>
      </c>
      <c r="C1360" t="s">
        <v>7014</v>
      </c>
      <c r="D1360" t="s">
        <v>7198</v>
      </c>
      <c r="E1360" t="s">
        <v>7539</v>
      </c>
      <c r="F1360" t="s">
        <v>8896</v>
      </c>
      <c r="G1360" t="s">
        <v>11054</v>
      </c>
      <c r="H1360" t="s">
        <v>12652</v>
      </c>
      <c r="I1360" s="1">
        <v>5515.536586787548</v>
      </c>
      <c r="J1360" s="1">
        <v>5035.1387110026899</v>
      </c>
      <c r="K1360" s="1">
        <v>1170.1471830934429</v>
      </c>
      <c r="L1360" s="1">
        <v>1212.4380000000001</v>
      </c>
      <c r="M1360" s="1">
        <v>4506.8183999999992</v>
      </c>
      <c r="N1360" s="1">
        <v>4324.6694399999997</v>
      </c>
      <c r="O1360" s="1">
        <v>3371</v>
      </c>
      <c r="P1360" s="1">
        <v>294</v>
      </c>
      <c r="Q1360" s="1">
        <v>2188.4234999999999</v>
      </c>
      <c r="R1360" s="1">
        <v>2817.8537925977498</v>
      </c>
      <c r="S1360" s="1">
        <v>3653</v>
      </c>
      <c r="T1360" s="1">
        <v>3401.1016</v>
      </c>
      <c r="U1360" s="1">
        <v>1401.4187999999999</v>
      </c>
      <c r="V1360" s="1">
        <v>2639</v>
      </c>
      <c r="W1360" s="1">
        <v>689.9892000000001</v>
      </c>
      <c r="X1360" s="1">
        <v>5694.87</v>
      </c>
      <c r="Y1360" s="1">
        <v>14907</v>
      </c>
      <c r="Z1360" s="1">
        <v>1540</v>
      </c>
      <c r="AA1360" s="1">
        <v>25076.227809578399</v>
      </c>
      <c r="AB1360" s="1">
        <v>606</v>
      </c>
      <c r="AC1360" s="1">
        <v>4668.2112000000006</v>
      </c>
      <c r="AD1360" s="1">
        <v>3260.9369999999999</v>
      </c>
      <c r="AE1360" s="1">
        <v>3367.0983121579338</v>
      </c>
      <c r="AF1360" s="1">
        <v>21039.063008000001</v>
      </c>
      <c r="AG1360" s="1">
        <v>32659</v>
      </c>
      <c r="AH1360" s="1">
        <v>9069.3207105735273</v>
      </c>
      <c r="AI1360" s="1">
        <v>1691.16</v>
      </c>
      <c r="AJ1360" s="1">
        <v>14961.340531038049</v>
      </c>
      <c r="AK1360" s="1">
        <v>1767.7843644</v>
      </c>
      <c r="AL1360" s="1">
        <v>182528.546875</v>
      </c>
      <c r="AM1360" s="1">
        <v>143646.421875</v>
      </c>
      <c r="AN1360" s="1">
        <v>38882.12890625</v>
      </c>
      <c r="AO1360" t="s">
        <v>14170</v>
      </c>
    </row>
    <row r="1361" spans="1:41" x14ac:dyDescent="0.25">
      <c r="A1361" s="1">
        <v>2016</v>
      </c>
      <c r="B1361" t="s">
        <v>1063</v>
      </c>
      <c r="C1361" t="s">
        <v>7014</v>
      </c>
      <c r="D1361" t="s">
        <v>7198</v>
      </c>
      <c r="E1361" t="s">
        <v>7539</v>
      </c>
      <c r="F1361" t="s">
        <v>8896</v>
      </c>
      <c r="G1361" t="s">
        <v>11054</v>
      </c>
      <c r="H1361" t="s">
        <v>12652</v>
      </c>
      <c r="I1361" s="1">
        <v>8910.2569306000005</v>
      </c>
      <c r="J1361" s="1">
        <v>6242</v>
      </c>
      <c r="K1361" s="1">
        <v>1533.1755000000001</v>
      </c>
      <c r="L1361" s="1">
        <v>1766</v>
      </c>
      <c r="M1361" s="1">
        <v>5597</v>
      </c>
      <c r="N1361" s="1">
        <v>3351.1289999999999</v>
      </c>
      <c r="O1361" s="1">
        <v>3137.7910000000002</v>
      </c>
      <c r="P1361" s="1">
        <v>283</v>
      </c>
      <c r="Q1361" s="1">
        <v>2185.9360000000001</v>
      </c>
      <c r="R1361" s="1">
        <v>3400</v>
      </c>
      <c r="S1361" s="1">
        <v>4973</v>
      </c>
      <c r="T1361" s="1">
        <v>3750</v>
      </c>
      <c r="U1361" s="1">
        <v>1100</v>
      </c>
      <c r="V1361" s="1">
        <v>2779</v>
      </c>
      <c r="W1361" s="1">
        <v>935</v>
      </c>
      <c r="X1361" s="1">
        <v>4691</v>
      </c>
      <c r="Y1361" s="1">
        <v>14300</v>
      </c>
      <c r="Z1361" s="1">
        <v>1412.462</v>
      </c>
      <c r="AA1361" s="1">
        <v>29777.135556615889</v>
      </c>
      <c r="AB1361" s="1"/>
      <c r="AC1361" s="1">
        <v>3787</v>
      </c>
      <c r="AD1361" s="1">
        <v>2975</v>
      </c>
      <c r="AE1361" s="1">
        <v>3216</v>
      </c>
      <c r="AF1361" s="1">
        <v>22882.85151</v>
      </c>
      <c r="AG1361" s="1">
        <v>29650.852852324279</v>
      </c>
      <c r="AH1361" s="1">
        <v>11285.76347</v>
      </c>
      <c r="AI1361" s="1">
        <v>1658</v>
      </c>
      <c r="AJ1361" s="1">
        <v>11712.05198238726</v>
      </c>
      <c r="AK1361" s="1">
        <v>1633</v>
      </c>
      <c r="AL1361" s="1">
        <v>188924.40625</v>
      </c>
      <c r="AM1361" s="1">
        <v>146755.671875</v>
      </c>
      <c r="AN1361" s="1">
        <v>42168.73046875</v>
      </c>
      <c r="AO1361" t="s">
        <v>14171</v>
      </c>
    </row>
    <row r="1362" spans="1:41" x14ac:dyDescent="0.25">
      <c r="A1362" s="1">
        <v>2016</v>
      </c>
      <c r="B1362" t="s">
        <v>1064</v>
      </c>
      <c r="C1362" t="s">
        <v>7014</v>
      </c>
      <c r="D1362" t="s">
        <v>7198</v>
      </c>
      <c r="E1362" t="s">
        <v>7539</v>
      </c>
      <c r="F1362" t="s">
        <v>8896</v>
      </c>
      <c r="G1362" t="s">
        <v>11054</v>
      </c>
      <c r="H1362" t="s">
        <v>12652</v>
      </c>
      <c r="I1362" s="1">
        <v>5493</v>
      </c>
      <c r="J1362" s="1">
        <v>2928.3999413614802</v>
      </c>
      <c r="K1362" s="1">
        <v>1533.1755000000001</v>
      </c>
      <c r="L1362" s="1">
        <v>1810</v>
      </c>
      <c r="M1362" s="1">
        <v>4507</v>
      </c>
      <c r="N1362" s="1">
        <v>4004.8739999999998</v>
      </c>
      <c r="O1362" s="1">
        <v>3209.912577300001</v>
      </c>
      <c r="P1362" s="1">
        <v>294</v>
      </c>
      <c r="Q1362" s="1">
        <v>3019.2890000000002</v>
      </c>
      <c r="R1362" s="1">
        <v>3176.5654069247439</v>
      </c>
      <c r="S1362" s="1">
        <v>4586</v>
      </c>
      <c r="T1362" s="1">
        <v>3552.5</v>
      </c>
      <c r="U1362" s="1">
        <v>1081.2</v>
      </c>
      <c r="V1362" s="1">
        <v>2593</v>
      </c>
      <c r="W1362" s="1">
        <v>935</v>
      </c>
      <c r="X1362" s="1">
        <v>5503.92</v>
      </c>
      <c r="Y1362" s="1">
        <v>14300</v>
      </c>
      <c r="Z1362" s="1">
        <v>1572.8090239999999</v>
      </c>
      <c r="AA1362" s="1">
        <v>32733.87965472</v>
      </c>
      <c r="AB1362" s="1">
        <v>606</v>
      </c>
      <c r="AC1362" s="1">
        <v>3787</v>
      </c>
      <c r="AD1362" s="1">
        <v>3492.0059999999999</v>
      </c>
      <c r="AE1362" s="1">
        <v>3516</v>
      </c>
      <c r="AF1362" s="1">
        <v>21346.143329775881</v>
      </c>
      <c r="AG1362" s="1">
        <v>27663.828205638762</v>
      </c>
      <c r="AH1362" s="1">
        <v>8117.2120200000008</v>
      </c>
      <c r="AI1362" s="1">
        <v>1658</v>
      </c>
      <c r="AJ1362" s="1">
        <v>11221.456074329961</v>
      </c>
      <c r="AK1362" s="1">
        <v>1632.6547923275209</v>
      </c>
      <c r="AL1362" s="1">
        <v>179874.828125</v>
      </c>
      <c r="AM1362" s="1">
        <v>140541.4375</v>
      </c>
      <c r="AN1362" s="1">
        <v>39333.3828125</v>
      </c>
      <c r="AO1362" t="s">
        <v>14172</v>
      </c>
    </row>
    <row r="1363" spans="1:41" x14ac:dyDescent="0.25">
      <c r="A1363" s="1">
        <v>2016</v>
      </c>
      <c r="B1363" t="s">
        <v>1064</v>
      </c>
      <c r="C1363" t="s">
        <v>7014</v>
      </c>
      <c r="D1363" t="s">
        <v>7198</v>
      </c>
      <c r="E1363" t="s">
        <v>7540</v>
      </c>
      <c r="F1363" t="s">
        <v>8897</v>
      </c>
      <c r="G1363" t="s">
        <v>11055</v>
      </c>
      <c r="H1363" t="s">
        <v>12652</v>
      </c>
      <c r="I1363" s="1"/>
      <c r="J1363" s="1"/>
      <c r="K1363" s="1"/>
      <c r="L1363" s="1"/>
      <c r="M1363" s="1"/>
      <c r="N1363" s="1">
        <v>0</v>
      </c>
      <c r="O1363" s="1"/>
      <c r="P1363" s="1"/>
      <c r="Q1363" s="1">
        <v>0</v>
      </c>
      <c r="R1363" s="1"/>
      <c r="S1363" s="1"/>
      <c r="T1363" s="1"/>
      <c r="U1363" s="1"/>
      <c r="V1363" s="1">
        <v>0</v>
      </c>
      <c r="W1363" s="1"/>
      <c r="X1363" s="1"/>
      <c r="Y1363" s="1">
        <v>0</v>
      </c>
      <c r="Z1363" s="1"/>
      <c r="AA1363" s="1"/>
      <c r="AB1363" s="1">
        <v>0</v>
      </c>
      <c r="AC1363" s="1">
        <v>1322.9665133523617</v>
      </c>
      <c r="AD1363" s="1"/>
      <c r="AE1363" s="1"/>
      <c r="AF1363" s="1"/>
      <c r="AG1363" s="1"/>
      <c r="AH1363" s="1">
        <v>0</v>
      </c>
      <c r="AI1363" s="1"/>
      <c r="AJ1363" s="1">
        <v>0</v>
      </c>
      <c r="AK1363" s="1"/>
      <c r="AL1363" s="1">
        <v>1322.966552734375</v>
      </c>
      <c r="AM1363" s="1">
        <v>1322.966552734375</v>
      </c>
      <c r="AN1363" s="1">
        <v>0</v>
      </c>
      <c r="AO1363" t="s">
        <v>14173</v>
      </c>
    </row>
    <row r="1364" spans="1:41" x14ac:dyDescent="0.25">
      <c r="A1364" s="1">
        <v>2016</v>
      </c>
      <c r="B1364" t="s">
        <v>1065</v>
      </c>
      <c r="C1364" t="s">
        <v>7014</v>
      </c>
      <c r="D1364" t="s">
        <v>7198</v>
      </c>
      <c r="E1364" t="s">
        <v>7540</v>
      </c>
      <c r="F1364" t="s">
        <v>8897</v>
      </c>
      <c r="G1364" t="s">
        <v>11055</v>
      </c>
      <c r="H1364" t="s">
        <v>12652</v>
      </c>
      <c r="I1364" s="1"/>
      <c r="J1364" s="1"/>
      <c r="K1364" s="1"/>
      <c r="L1364" s="1"/>
      <c r="M1364" s="1"/>
      <c r="N1364" s="1"/>
      <c r="O1364" s="1"/>
      <c r="P1364" s="1"/>
      <c r="Q1364" s="1">
        <v>0</v>
      </c>
      <c r="R1364" s="1"/>
      <c r="S1364" s="1"/>
      <c r="T1364" s="1"/>
      <c r="U1364" s="1"/>
      <c r="V1364" s="1">
        <v>0</v>
      </c>
      <c r="W1364" s="1"/>
      <c r="X1364" s="1"/>
      <c r="Y1364" s="1"/>
      <c r="Z1364" s="1"/>
      <c r="AA1364" s="1">
        <v>0</v>
      </c>
      <c r="AB1364" s="1">
        <v>0</v>
      </c>
      <c r="AC1364" s="1">
        <v>1285.4902453563727</v>
      </c>
      <c r="AD1364" s="1"/>
      <c r="AE1364" s="1"/>
      <c r="AF1364" s="1"/>
      <c r="AG1364" s="1">
        <v>0</v>
      </c>
      <c r="AH1364" s="1">
        <v>0</v>
      </c>
      <c r="AI1364" s="1">
        <v>0</v>
      </c>
      <c r="AJ1364" s="1"/>
      <c r="AK1364" s="1"/>
      <c r="AL1364" s="1">
        <v>1285.490234375</v>
      </c>
      <c r="AM1364" s="1">
        <v>1285.490234375</v>
      </c>
      <c r="AN1364" s="1">
        <v>0</v>
      </c>
      <c r="AO1364" t="s">
        <v>14174</v>
      </c>
    </row>
    <row r="1365" spans="1:41" x14ac:dyDescent="0.25">
      <c r="A1365" s="1">
        <v>2016</v>
      </c>
      <c r="B1365" t="s">
        <v>1066</v>
      </c>
      <c r="C1365" t="s">
        <v>7014</v>
      </c>
      <c r="D1365" t="s">
        <v>7198</v>
      </c>
      <c r="E1365" t="s">
        <v>7540</v>
      </c>
      <c r="F1365" t="s">
        <v>8897</v>
      </c>
      <c r="G1365" t="s">
        <v>11055</v>
      </c>
      <c r="H1365" t="s">
        <v>12652</v>
      </c>
      <c r="I1365" s="1">
        <v>0</v>
      </c>
      <c r="J1365" s="1"/>
      <c r="K1365" s="1"/>
      <c r="L1365" s="1">
        <v>0</v>
      </c>
      <c r="M1365" s="1">
        <v>0</v>
      </c>
      <c r="N1365" s="1">
        <v>0</v>
      </c>
      <c r="O1365" s="1"/>
      <c r="P1365" s="1"/>
      <c r="Q1365" s="1">
        <v>0</v>
      </c>
      <c r="R1365" s="1"/>
      <c r="S1365" s="1"/>
      <c r="T1365" s="1"/>
      <c r="U1365" s="1"/>
      <c r="V1365" s="1">
        <v>0</v>
      </c>
      <c r="W1365" s="1"/>
      <c r="X1365" s="1">
        <v>0</v>
      </c>
      <c r="Y1365" s="1"/>
      <c r="Z1365" s="1"/>
      <c r="AA1365" s="1"/>
      <c r="AB1365" s="1"/>
      <c r="AC1365" s="1">
        <v>1317.4014317956162</v>
      </c>
      <c r="AD1365" s="1"/>
      <c r="AE1365" s="1"/>
      <c r="AF1365" s="1">
        <v>0</v>
      </c>
      <c r="AG1365" s="1"/>
      <c r="AH1365" s="1">
        <v>0</v>
      </c>
      <c r="AI1365" s="1"/>
      <c r="AJ1365" s="1">
        <v>0</v>
      </c>
      <c r="AK1365" s="1"/>
      <c r="AL1365" s="1">
        <v>1317.4014892578125</v>
      </c>
      <c r="AM1365" s="1">
        <v>1317.4014892578125</v>
      </c>
      <c r="AN1365" s="1">
        <v>0</v>
      </c>
      <c r="AO1365" t="s">
        <v>14175</v>
      </c>
    </row>
    <row r="1366" spans="1:41" x14ac:dyDescent="0.25">
      <c r="A1366" s="1">
        <v>2016</v>
      </c>
      <c r="B1366" t="s">
        <v>1067</v>
      </c>
      <c r="C1366" t="s">
        <v>7014</v>
      </c>
      <c r="D1366" t="s">
        <v>7198</v>
      </c>
      <c r="E1366" t="s">
        <v>7540</v>
      </c>
      <c r="F1366" t="s">
        <v>8897</v>
      </c>
      <c r="G1366" t="s">
        <v>11055</v>
      </c>
      <c r="H1366" t="s">
        <v>12652</v>
      </c>
      <c r="I1366" s="1"/>
      <c r="J1366" s="1"/>
      <c r="K1366" s="1"/>
      <c r="L1366" s="1"/>
      <c r="M1366" s="1"/>
      <c r="N1366" s="1"/>
      <c r="O1366" s="1"/>
      <c r="P1366" s="1"/>
      <c r="Q1366" s="1">
        <v>0</v>
      </c>
      <c r="R1366" s="1"/>
      <c r="S1366" s="1">
        <v>0</v>
      </c>
      <c r="T1366" s="1">
        <v>0</v>
      </c>
      <c r="U1366" s="1"/>
      <c r="V1366" s="1"/>
      <c r="W1366" s="1"/>
      <c r="X1366" s="1"/>
      <c r="Y1366" s="1"/>
      <c r="Z1366" s="1"/>
      <c r="AA1366" s="1">
        <v>0</v>
      </c>
      <c r="AB1366" s="1">
        <v>0</v>
      </c>
      <c r="AC1366" s="1">
        <v>1353.3473348926113</v>
      </c>
      <c r="AD1366" s="1"/>
      <c r="AE1366" s="1"/>
      <c r="AF1366" s="1"/>
      <c r="AG1366" s="1"/>
      <c r="AH1366" s="1"/>
      <c r="AI1366" s="1">
        <v>0</v>
      </c>
      <c r="AJ1366" s="1"/>
      <c r="AK1366" s="1"/>
      <c r="AL1366" s="1">
        <v>1353.3472900390625</v>
      </c>
      <c r="AM1366" s="1">
        <v>1353.3472900390625</v>
      </c>
      <c r="AN1366" s="1">
        <v>0</v>
      </c>
      <c r="AO1366" t="s">
        <v>14176</v>
      </c>
    </row>
    <row r="1367" spans="1:41" x14ac:dyDescent="0.25">
      <c r="A1367" s="1">
        <v>2016</v>
      </c>
      <c r="B1367" t="s">
        <v>1067</v>
      </c>
      <c r="C1367" t="s">
        <v>7014</v>
      </c>
      <c r="D1367" t="s">
        <v>7198</v>
      </c>
      <c r="E1367" t="s">
        <v>7540</v>
      </c>
      <c r="F1367" t="s">
        <v>8898</v>
      </c>
      <c r="G1367" t="s">
        <v>11055</v>
      </c>
      <c r="H1367" t="s">
        <v>12652</v>
      </c>
      <c r="I1367" s="1"/>
      <c r="J1367" s="1"/>
      <c r="K1367" s="1"/>
      <c r="L1367" s="1"/>
      <c r="M1367" s="1"/>
      <c r="N1367" s="1"/>
      <c r="O1367" s="1">
        <v>0</v>
      </c>
      <c r="P1367" s="1">
        <v>22.78180338933522</v>
      </c>
      <c r="Q1367" s="1">
        <v>113.9090169466761</v>
      </c>
      <c r="R1367" s="1"/>
      <c r="S1367" s="1">
        <v>151.49899253907921</v>
      </c>
      <c r="T1367" s="1"/>
      <c r="U1367" s="1"/>
      <c r="V1367" s="1"/>
      <c r="W1367" s="1"/>
      <c r="X1367" s="1"/>
      <c r="Y1367" s="1"/>
      <c r="Z1367" s="1"/>
      <c r="AA1367" s="1">
        <v>212.5542256224976</v>
      </c>
      <c r="AB1367" s="1">
        <v>0</v>
      </c>
      <c r="AC1367" s="1">
        <v>394.61375440918357</v>
      </c>
      <c r="AD1367" s="1"/>
      <c r="AE1367" s="1"/>
      <c r="AF1367" s="1"/>
      <c r="AG1367" s="1"/>
      <c r="AH1367" s="1"/>
      <c r="AI1367" s="1">
        <v>0</v>
      </c>
      <c r="AJ1367" s="1"/>
      <c r="AK1367" s="1"/>
      <c r="AL1367" s="1">
        <v>895.3577880859375</v>
      </c>
      <c r="AM1367" s="1">
        <v>743.85882568359375</v>
      </c>
      <c r="AN1367" s="1">
        <v>151.49899291992188</v>
      </c>
      <c r="AO1367" t="s">
        <v>14177</v>
      </c>
    </row>
    <row r="1368" spans="1:41" x14ac:dyDescent="0.25">
      <c r="A1368" s="1">
        <v>2016</v>
      </c>
      <c r="B1368" t="s">
        <v>1068</v>
      </c>
      <c r="C1368" t="s">
        <v>7014</v>
      </c>
      <c r="D1368" t="s">
        <v>7198</v>
      </c>
      <c r="E1368" t="s">
        <v>7540</v>
      </c>
      <c r="F1368" t="s">
        <v>8898</v>
      </c>
      <c r="G1368" t="s">
        <v>11055</v>
      </c>
      <c r="H1368" t="s">
        <v>12652</v>
      </c>
      <c r="I1368" s="1">
        <v>0</v>
      </c>
      <c r="J1368" s="1"/>
      <c r="K1368" s="1"/>
      <c r="L1368" s="1"/>
      <c r="M1368" s="1">
        <v>0</v>
      </c>
      <c r="N1368" s="1">
        <v>0</v>
      </c>
      <c r="O1368" s="1">
        <v>0</v>
      </c>
      <c r="P1368" s="1">
        <v>22.197159760667503</v>
      </c>
      <c r="Q1368" s="1">
        <v>138.73224850417188</v>
      </c>
      <c r="R1368" s="1"/>
      <c r="S1368" s="1"/>
      <c r="T1368" s="1"/>
      <c r="U1368" s="1"/>
      <c r="V1368" s="1">
        <v>55.492899401668751</v>
      </c>
      <c r="W1368" s="1"/>
      <c r="X1368" s="1">
        <v>0</v>
      </c>
      <c r="Y1368" s="1"/>
      <c r="Z1368" s="1"/>
      <c r="AA1368" s="1"/>
      <c r="AB1368" s="1"/>
      <c r="AC1368" s="1">
        <v>384.01086385954778</v>
      </c>
      <c r="AD1368" s="1">
        <v>138.73224850417188</v>
      </c>
      <c r="AE1368" s="1"/>
      <c r="AF1368" s="1"/>
      <c r="AG1368" s="1"/>
      <c r="AH1368" s="1">
        <v>703.64996441315986</v>
      </c>
      <c r="AI1368" s="1"/>
      <c r="AJ1368" s="1">
        <v>0</v>
      </c>
      <c r="AK1368" s="1"/>
      <c r="AL1368" s="1">
        <v>1442.8154296875</v>
      </c>
      <c r="AM1368" s="1">
        <v>600.43316650390625</v>
      </c>
      <c r="AN1368" s="1">
        <v>842.3822021484375</v>
      </c>
      <c r="AO1368" t="s">
        <v>14178</v>
      </c>
    </row>
    <row r="1369" spans="1:41" x14ac:dyDescent="0.25">
      <c r="A1369" s="1">
        <v>2016</v>
      </c>
      <c r="B1369" t="s">
        <v>1069</v>
      </c>
      <c r="C1369" t="s">
        <v>7014</v>
      </c>
      <c r="D1369" t="s">
        <v>7198</v>
      </c>
      <c r="E1369" t="s">
        <v>7540</v>
      </c>
      <c r="F1369" t="s">
        <v>8898</v>
      </c>
      <c r="G1369" t="s">
        <v>11055</v>
      </c>
      <c r="H1369" t="s">
        <v>12652</v>
      </c>
      <c r="I1369" s="1"/>
      <c r="J1369" s="1"/>
      <c r="K1369" s="1"/>
      <c r="L1369" s="1"/>
      <c r="M1369" s="1"/>
      <c r="N1369" s="1"/>
      <c r="O1369" s="1"/>
      <c r="P1369" s="1">
        <v>22.35635209315431</v>
      </c>
      <c r="Q1369" s="1">
        <v>139.72720058221444</v>
      </c>
      <c r="R1369" s="1"/>
      <c r="S1369" s="1"/>
      <c r="T1369" s="1"/>
      <c r="U1369" s="1"/>
      <c r="V1369" s="1">
        <v>0</v>
      </c>
      <c r="W1369" s="1"/>
      <c r="X1369" s="1"/>
      <c r="Y1369" s="1"/>
      <c r="Z1369" s="1"/>
      <c r="AA1369" s="1">
        <v>189.2018077643649</v>
      </c>
      <c r="AB1369" s="1">
        <v>0</v>
      </c>
      <c r="AC1369" s="1">
        <v>558.90880232885775</v>
      </c>
      <c r="AD1369" s="1">
        <v>139.72720058221444</v>
      </c>
      <c r="AE1369" s="1"/>
      <c r="AF1369" s="1"/>
      <c r="AG1369" s="1">
        <v>0</v>
      </c>
      <c r="AH1369" s="1">
        <v>1359.0810072430422</v>
      </c>
      <c r="AI1369" s="1">
        <v>0</v>
      </c>
      <c r="AJ1369" s="1"/>
      <c r="AK1369" s="1"/>
      <c r="AL1369" s="1">
        <v>2409.00244140625</v>
      </c>
      <c r="AM1369" s="1">
        <v>910.19415283203125</v>
      </c>
      <c r="AN1369" s="1">
        <v>1498.8082275390625</v>
      </c>
      <c r="AO1369" t="s">
        <v>14179</v>
      </c>
    </row>
    <row r="1370" spans="1:41" x14ac:dyDescent="0.25">
      <c r="A1370" s="1">
        <v>2016</v>
      </c>
      <c r="B1370" t="s">
        <v>1070</v>
      </c>
      <c r="C1370" t="s">
        <v>7014</v>
      </c>
      <c r="D1370" t="s">
        <v>7198</v>
      </c>
      <c r="E1370" t="s">
        <v>7540</v>
      </c>
      <c r="F1370" t="s">
        <v>8898</v>
      </c>
      <c r="G1370" t="s">
        <v>11055</v>
      </c>
      <c r="H1370" t="s">
        <v>12652</v>
      </c>
      <c r="I1370" s="1"/>
      <c r="J1370" s="1"/>
      <c r="K1370" s="1"/>
      <c r="L1370" s="1"/>
      <c r="M1370" s="1"/>
      <c r="N1370" s="1">
        <v>0</v>
      </c>
      <c r="O1370" s="1">
        <v>0</v>
      </c>
      <c r="P1370" s="1"/>
      <c r="Q1370" s="1">
        <v>139.31829331848797</v>
      </c>
      <c r="R1370" s="1"/>
      <c r="S1370" s="1"/>
      <c r="T1370" s="1"/>
      <c r="U1370" s="1"/>
      <c r="V1370" s="1">
        <v>0</v>
      </c>
      <c r="W1370" s="1"/>
      <c r="X1370" s="1"/>
      <c r="Y1370" s="1">
        <v>0</v>
      </c>
      <c r="Z1370" s="1"/>
      <c r="AA1370" s="1">
        <v>183.81098347268028</v>
      </c>
      <c r="AB1370" s="1">
        <v>0</v>
      </c>
      <c r="AC1370" s="1">
        <v>385.63303590557467</v>
      </c>
      <c r="AD1370" s="1">
        <v>139.31829331848797</v>
      </c>
      <c r="AE1370" s="1"/>
      <c r="AF1370" s="1"/>
      <c r="AG1370" s="1"/>
      <c r="AH1370" s="1">
        <v>894.17824290845215</v>
      </c>
      <c r="AI1370" s="1"/>
      <c r="AJ1370" s="1">
        <v>0</v>
      </c>
      <c r="AK1370" s="1"/>
      <c r="AL1370" s="1">
        <v>1742.2589111328125</v>
      </c>
      <c r="AM1370" s="1">
        <v>708.7623291015625</v>
      </c>
      <c r="AN1370" s="1">
        <v>1033.49658203125</v>
      </c>
      <c r="AO1370" t="s">
        <v>14180</v>
      </c>
    </row>
    <row r="1371" spans="1:41" x14ac:dyDescent="0.25">
      <c r="A1371" s="1">
        <v>2016</v>
      </c>
      <c r="B1371" t="s">
        <v>1071</v>
      </c>
      <c r="C1371" t="s">
        <v>7014</v>
      </c>
      <c r="D1371" t="s">
        <v>7198</v>
      </c>
      <c r="E1371" t="s">
        <v>7540</v>
      </c>
      <c r="F1371" t="s">
        <v>8899</v>
      </c>
      <c r="G1371" t="s">
        <v>11055</v>
      </c>
      <c r="H1371" t="s">
        <v>12652</v>
      </c>
      <c r="I1371" s="1">
        <v>207.63116903727581</v>
      </c>
      <c r="J1371" s="1"/>
      <c r="K1371" s="1"/>
      <c r="L1371" s="1"/>
      <c r="M1371" s="1">
        <v>291.60708338349082</v>
      </c>
      <c r="N1371" s="1"/>
      <c r="O1371" s="1">
        <v>216.42713219868457</v>
      </c>
      <c r="P1371" s="1">
        <v>313.24979660335924</v>
      </c>
      <c r="Q1371" s="1">
        <v>151.64137881026255</v>
      </c>
      <c r="R1371" s="1"/>
      <c r="S1371" s="1">
        <v>943.16666031847808</v>
      </c>
      <c r="T1371" s="1"/>
      <c r="U1371" s="1"/>
      <c r="V1371" s="1">
        <v>288.18981287509052</v>
      </c>
      <c r="W1371" s="1">
        <v>139.53854575967821</v>
      </c>
      <c r="X1371" s="1">
        <v>138.33135524959795</v>
      </c>
      <c r="Y1371" s="1">
        <v>3155.279769422928</v>
      </c>
      <c r="Z1371" s="1">
        <v>241265.90279349862</v>
      </c>
      <c r="AA1371" s="1">
        <v>1277.8027146919394</v>
      </c>
      <c r="AB1371" s="1">
        <v>36.450885422936352</v>
      </c>
      <c r="AC1371" s="1">
        <v>216.48408670715793</v>
      </c>
      <c r="AD1371" s="1">
        <v>405.61520117491051</v>
      </c>
      <c r="AE1371" s="1">
        <v>274.95741518267261</v>
      </c>
      <c r="AF1371" s="1"/>
      <c r="AG1371" s="1">
        <v>5322.9683619181742</v>
      </c>
      <c r="AH1371" s="1">
        <v>612.65279488123804</v>
      </c>
      <c r="AI1371" s="1">
        <v>0</v>
      </c>
      <c r="AJ1371" s="1">
        <v>1908.4589691853673</v>
      </c>
      <c r="AK1371" s="1"/>
      <c r="AL1371" s="1">
        <v>257166.34375</v>
      </c>
      <c r="AM1371" s="1">
        <v>254382.546875</v>
      </c>
      <c r="AN1371" s="1">
        <v>2783.789794921875</v>
      </c>
      <c r="AO1371" t="s">
        <v>14181</v>
      </c>
    </row>
    <row r="1372" spans="1:41" x14ac:dyDescent="0.25">
      <c r="A1372" s="1">
        <v>2016</v>
      </c>
      <c r="B1372" t="s">
        <v>1072</v>
      </c>
      <c r="C1372" t="s">
        <v>7014</v>
      </c>
      <c r="D1372" t="s">
        <v>7198</v>
      </c>
      <c r="E1372" t="s">
        <v>7540</v>
      </c>
      <c r="F1372" t="s">
        <v>8899</v>
      </c>
      <c r="G1372" t="s">
        <v>11055</v>
      </c>
      <c r="H1372" t="s">
        <v>12652</v>
      </c>
      <c r="I1372" s="1">
        <v>203.86310346705554</v>
      </c>
      <c r="J1372" s="1"/>
      <c r="K1372" s="1"/>
      <c r="L1372" s="1"/>
      <c r="M1372" s="1">
        <v>286.16130679237517</v>
      </c>
      <c r="N1372" s="1"/>
      <c r="O1372" s="1">
        <v>212.38534488496595</v>
      </c>
      <c r="P1372" s="1">
        <v>307.39984128087178</v>
      </c>
      <c r="Q1372" s="1">
        <v>148.67085923708083</v>
      </c>
      <c r="R1372" s="1"/>
      <c r="S1372" s="1">
        <v>558.90880232885775</v>
      </c>
      <c r="T1372" s="1"/>
      <c r="U1372" s="1"/>
      <c r="V1372" s="1">
        <v>264.92277230387856</v>
      </c>
      <c r="W1372" s="1"/>
      <c r="X1372" s="1">
        <v>120.72430130303327</v>
      </c>
      <c r="Y1372" s="1">
        <v>2257.9915614085853</v>
      </c>
      <c r="Z1372" s="1"/>
      <c r="AA1372" s="1">
        <v>1240.7775411700643</v>
      </c>
      <c r="AB1372" s="1">
        <v>42.477068976993188</v>
      </c>
      <c r="AC1372" s="1">
        <v>223.56352093154311</v>
      </c>
      <c r="AD1372" s="1">
        <v>372.23326235101928</v>
      </c>
      <c r="AE1372" s="1">
        <v>269.82257196219325</v>
      </c>
      <c r="AF1372" s="1"/>
      <c r="AG1372" s="1">
        <v>3258.4383175772405</v>
      </c>
      <c r="AH1372" s="1">
        <v>562.62331022913531</v>
      </c>
      <c r="AI1372" s="1">
        <v>0</v>
      </c>
      <c r="AJ1372" s="1">
        <v>1644.1349151605252</v>
      </c>
      <c r="AK1372" s="1">
        <v>240.05181126181441</v>
      </c>
      <c r="AL1372" s="1">
        <v>12215.1494140625</v>
      </c>
      <c r="AM1372" s="1">
        <v>9819.5849609375</v>
      </c>
      <c r="AN1372" s="1">
        <v>2395.565185546875</v>
      </c>
      <c r="AO1372" t="s">
        <v>14182</v>
      </c>
    </row>
    <row r="1373" spans="1:41" x14ac:dyDescent="0.25">
      <c r="A1373" s="1">
        <v>2016</v>
      </c>
      <c r="B1373" t="s">
        <v>1073</v>
      </c>
      <c r="C1373" t="s">
        <v>7014</v>
      </c>
      <c r="D1373" t="s">
        <v>7198</v>
      </c>
      <c r="E1373" t="s">
        <v>7540</v>
      </c>
      <c r="F1373" t="s">
        <v>8899</v>
      </c>
      <c r="G1373" t="s">
        <v>11055</v>
      </c>
      <c r="H1373" t="s">
        <v>12652</v>
      </c>
      <c r="I1373" s="1">
        <v>105.88190292205084</v>
      </c>
      <c r="J1373" s="1"/>
      <c r="K1373" s="1">
        <v>94.736439456571816</v>
      </c>
      <c r="L1373" s="1"/>
      <c r="M1373" s="1">
        <v>285.32386471626336</v>
      </c>
      <c r="N1373" s="1">
        <v>0</v>
      </c>
      <c r="O1373" s="1">
        <v>111.60064022618815</v>
      </c>
      <c r="P1373" s="1"/>
      <c r="Q1373" s="1">
        <v>98.302987765525117</v>
      </c>
      <c r="R1373" s="1"/>
      <c r="S1373" s="1"/>
      <c r="T1373" s="1">
        <v>256.34565970601784</v>
      </c>
      <c r="U1373" s="1"/>
      <c r="V1373" s="1">
        <v>211.76380584410171</v>
      </c>
      <c r="W1373" s="1">
        <v>106.99644926859875</v>
      </c>
      <c r="X1373" s="1">
        <v>133.74556158574845</v>
      </c>
      <c r="Y1373" s="1">
        <v>1560.3648851670653</v>
      </c>
      <c r="Z1373" s="1">
        <v>187.24378622004784</v>
      </c>
      <c r="AA1373" s="1">
        <v>1020.4594289961324</v>
      </c>
      <c r="AB1373" s="1">
        <v>42.352761168820344</v>
      </c>
      <c r="AC1373" s="1">
        <v>235.94946156419121</v>
      </c>
      <c r="AD1373" s="1">
        <v>330.40614988777952</v>
      </c>
      <c r="AE1373" s="1">
        <v>269.03294468036864</v>
      </c>
      <c r="AF1373" s="1">
        <v>1998.3815993603914</v>
      </c>
      <c r="AG1373" s="1">
        <v>2821.7790814081227</v>
      </c>
      <c r="AH1373" s="1">
        <v>515.61477447903087</v>
      </c>
      <c r="AI1373" s="1"/>
      <c r="AJ1373" s="1">
        <v>1283.3578880420907</v>
      </c>
      <c r="AK1373" s="1">
        <v>222.90926930958074</v>
      </c>
      <c r="AL1373" s="1">
        <v>11892.548828125</v>
      </c>
      <c r="AM1373" s="1">
        <v>9792.517578125</v>
      </c>
      <c r="AN1373" s="1">
        <v>2100.031494140625</v>
      </c>
      <c r="AO1373" t="s">
        <v>14183</v>
      </c>
    </row>
    <row r="1374" spans="1:41" x14ac:dyDescent="0.25">
      <c r="A1374" s="1">
        <v>2016</v>
      </c>
      <c r="B1374" t="s">
        <v>1074</v>
      </c>
      <c r="C1374" t="s">
        <v>7014</v>
      </c>
      <c r="D1374" t="s">
        <v>7198</v>
      </c>
      <c r="E1374" t="s">
        <v>7540</v>
      </c>
      <c r="F1374" t="s">
        <v>8899</v>
      </c>
      <c r="G1374" t="s">
        <v>11055</v>
      </c>
      <c r="H1374" t="s">
        <v>12652</v>
      </c>
      <c r="I1374" s="1">
        <v>37.180242599118067</v>
      </c>
      <c r="J1374" s="1"/>
      <c r="K1374" s="1">
        <v>94.337928982836885</v>
      </c>
      <c r="L1374" s="1"/>
      <c r="M1374" s="1">
        <v>264.14620115194327</v>
      </c>
      <c r="N1374" s="1">
        <v>23.307017748700876</v>
      </c>
      <c r="O1374" s="1">
        <v>111.13119019976988</v>
      </c>
      <c r="P1374" s="1">
        <v>277.46449700834376</v>
      </c>
      <c r="Q1374" s="1">
        <v>98.484358426129575</v>
      </c>
      <c r="R1374" s="1"/>
      <c r="S1374" s="1">
        <v>382.90100587151443</v>
      </c>
      <c r="T1374" s="1">
        <v>277.46449700834376</v>
      </c>
      <c r="U1374" s="1"/>
      <c r="V1374" s="1">
        <v>246.38847334340926</v>
      </c>
      <c r="W1374" s="1">
        <v>106.54636685120401</v>
      </c>
      <c r="X1374" s="1">
        <v>110.9857988033375</v>
      </c>
      <c r="Y1374" s="1">
        <v>1553.801183246725</v>
      </c>
      <c r="Z1374" s="1">
        <v>175.21656575047351</v>
      </c>
      <c r="AA1374" s="1"/>
      <c r="AB1374" s="1"/>
      <c r="AC1374" s="1">
        <v>234.95693606666549</v>
      </c>
      <c r="AD1374" s="1">
        <v>336.28697037411263</v>
      </c>
      <c r="AE1374" s="1">
        <v>187.56599997764039</v>
      </c>
      <c r="AF1374" s="1"/>
      <c r="AG1374" s="1">
        <v>2767.8948984712847</v>
      </c>
      <c r="AH1374" s="1">
        <v>500.54595260305217</v>
      </c>
      <c r="AI1374" s="1"/>
      <c r="AJ1374" s="1">
        <v>1170.8644732437358</v>
      </c>
      <c r="AK1374" s="1">
        <v>221.971597606675</v>
      </c>
      <c r="AL1374" s="1">
        <v>9179.4423828125</v>
      </c>
      <c r="AM1374" s="1">
        <v>6773.12451171875</v>
      </c>
      <c r="AN1374" s="1">
        <v>2406.317626953125</v>
      </c>
      <c r="AO1374" t="s">
        <v>14184</v>
      </c>
    </row>
    <row r="1375" spans="1:41" x14ac:dyDescent="0.25">
      <c r="A1375" s="1">
        <v>2016</v>
      </c>
      <c r="B1375" t="s">
        <v>1075</v>
      </c>
      <c r="C1375" t="s">
        <v>7014</v>
      </c>
      <c r="D1375" t="s">
        <v>7198</v>
      </c>
      <c r="E1375" t="s">
        <v>7540</v>
      </c>
      <c r="F1375" t="s">
        <v>8900</v>
      </c>
      <c r="G1375" t="s">
        <v>11055</v>
      </c>
      <c r="H1375" t="s">
        <v>12652</v>
      </c>
      <c r="I1375" s="1"/>
      <c r="J1375" s="1"/>
      <c r="K1375" s="1"/>
      <c r="L1375" s="1">
        <v>278.63658663697595</v>
      </c>
      <c r="M1375" s="1">
        <v>13.374556158574844</v>
      </c>
      <c r="N1375" s="1">
        <v>0</v>
      </c>
      <c r="O1375" s="1">
        <v>0</v>
      </c>
      <c r="P1375" s="1"/>
      <c r="Q1375" s="1">
        <v>0</v>
      </c>
      <c r="R1375" s="1"/>
      <c r="S1375" s="1"/>
      <c r="T1375" s="1"/>
      <c r="U1375" s="1"/>
      <c r="V1375" s="1">
        <v>0</v>
      </c>
      <c r="W1375" s="1"/>
      <c r="X1375" s="1">
        <v>55.727317327395184</v>
      </c>
      <c r="Y1375" s="1">
        <v>0</v>
      </c>
      <c r="Z1375" s="1"/>
      <c r="AA1375" s="1">
        <v>548.08421684649886</v>
      </c>
      <c r="AB1375" s="1">
        <v>0</v>
      </c>
      <c r="AC1375" s="1"/>
      <c r="AD1375" s="1"/>
      <c r="AE1375" s="1"/>
      <c r="AF1375" s="1">
        <v>579.56410020490989</v>
      </c>
      <c r="AG1375" s="1"/>
      <c r="AH1375" s="1">
        <v>11.145463465479038</v>
      </c>
      <c r="AI1375" s="1"/>
      <c r="AJ1375" s="1">
        <v>0</v>
      </c>
      <c r="AK1375" s="1"/>
      <c r="AL1375" s="1">
        <v>1486.5323486328125</v>
      </c>
      <c r="AM1375" s="1">
        <v>1406.284912109375</v>
      </c>
      <c r="AN1375" s="1">
        <v>80.247337341308594</v>
      </c>
      <c r="AO1375" t="s">
        <v>14185</v>
      </c>
    </row>
    <row r="1376" spans="1:41" x14ac:dyDescent="0.25">
      <c r="A1376" s="1">
        <v>2016</v>
      </c>
      <c r="B1376" t="s">
        <v>1076</v>
      </c>
      <c r="C1376" t="s">
        <v>7014</v>
      </c>
      <c r="D1376" t="s">
        <v>7198</v>
      </c>
      <c r="E1376" t="s">
        <v>7540</v>
      </c>
      <c r="F1376" t="s">
        <v>8900</v>
      </c>
      <c r="G1376" t="s">
        <v>11055</v>
      </c>
      <c r="H1376" t="s">
        <v>12652</v>
      </c>
      <c r="I1376" s="1"/>
      <c r="J1376" s="1"/>
      <c r="K1376" s="1"/>
      <c r="L1376" s="1"/>
      <c r="M1376" s="1">
        <v>13.413811255892586</v>
      </c>
      <c r="N1376" s="1"/>
      <c r="O1376" s="1"/>
      <c r="P1376" s="1">
        <v>22.35635209315431</v>
      </c>
      <c r="Q1376" s="1">
        <v>0</v>
      </c>
      <c r="R1376" s="1"/>
      <c r="S1376" s="1"/>
      <c r="T1376" s="1"/>
      <c r="U1376" s="1"/>
      <c r="V1376" s="1">
        <v>0</v>
      </c>
      <c r="W1376" s="1"/>
      <c r="X1376" s="1">
        <v>115.13521327974469</v>
      </c>
      <c r="Y1376" s="1"/>
      <c r="Z1376" s="1"/>
      <c r="AA1376" s="1">
        <v>541.02372065433428</v>
      </c>
      <c r="AB1376" s="1">
        <v>0</v>
      </c>
      <c r="AC1376" s="1"/>
      <c r="AD1376" s="1"/>
      <c r="AE1376" s="1"/>
      <c r="AF1376" s="1">
        <v>670.69056279462927</v>
      </c>
      <c r="AG1376" s="1">
        <v>0</v>
      </c>
      <c r="AH1376" s="1">
        <v>150.9053766287916</v>
      </c>
      <c r="AI1376" s="1">
        <v>0</v>
      </c>
      <c r="AJ1376" s="1"/>
      <c r="AK1376" s="1"/>
      <c r="AL1376" s="1">
        <v>1513.5250244140625</v>
      </c>
      <c r="AM1376" s="1">
        <v>1234.0706787109375</v>
      </c>
      <c r="AN1376" s="1">
        <v>279.45440673828125</v>
      </c>
      <c r="AO1376" t="s">
        <v>14186</v>
      </c>
    </row>
    <row r="1377" spans="1:41" x14ac:dyDescent="0.25">
      <c r="A1377" s="1">
        <v>2016</v>
      </c>
      <c r="B1377" t="s">
        <v>1077</v>
      </c>
      <c r="C1377" t="s">
        <v>7014</v>
      </c>
      <c r="D1377" t="s">
        <v>7198</v>
      </c>
      <c r="E1377" t="s">
        <v>7540</v>
      </c>
      <c r="F1377" t="s">
        <v>8900</v>
      </c>
      <c r="G1377" t="s">
        <v>11055</v>
      </c>
      <c r="H1377" t="s">
        <v>12652</v>
      </c>
      <c r="I1377" s="1">
        <v>0</v>
      </c>
      <c r="J1377" s="1"/>
      <c r="K1377" s="1"/>
      <c r="L1377" s="1"/>
      <c r="M1377" s="1">
        <v>0</v>
      </c>
      <c r="N1377" s="1">
        <v>0</v>
      </c>
      <c r="O1377" s="1">
        <v>0</v>
      </c>
      <c r="P1377" s="1">
        <v>22.197159760667503</v>
      </c>
      <c r="Q1377" s="1">
        <v>0</v>
      </c>
      <c r="R1377" s="1"/>
      <c r="S1377" s="1"/>
      <c r="T1377" s="1"/>
      <c r="U1377" s="1"/>
      <c r="V1377" s="1">
        <v>0</v>
      </c>
      <c r="W1377" s="1"/>
      <c r="X1377" s="1">
        <v>49.943609461501879</v>
      </c>
      <c r="Y1377" s="1"/>
      <c r="Z1377" s="1"/>
      <c r="AA1377" s="1"/>
      <c r="AB1377" s="1"/>
      <c r="AC1377" s="1">
        <v>0</v>
      </c>
      <c r="AD1377" s="1"/>
      <c r="AE1377" s="1"/>
      <c r="AF1377" s="1"/>
      <c r="AG1377" s="1"/>
      <c r="AH1377" s="1">
        <v>0</v>
      </c>
      <c r="AI1377" s="1"/>
      <c r="AJ1377" s="1">
        <v>0</v>
      </c>
      <c r="AK1377" s="1"/>
      <c r="AL1377" s="1">
        <v>72.140769958496094</v>
      </c>
      <c r="AM1377" s="1">
        <v>22.197158813476563</v>
      </c>
      <c r="AN1377" s="1">
        <v>49.943611145019531</v>
      </c>
      <c r="AO1377" t="s">
        <v>14187</v>
      </c>
    </row>
    <row r="1378" spans="1:41" x14ac:dyDescent="0.25">
      <c r="A1378" s="1">
        <v>2016</v>
      </c>
      <c r="B1378" t="s">
        <v>1078</v>
      </c>
      <c r="C1378" t="s">
        <v>7014</v>
      </c>
      <c r="D1378" t="s">
        <v>7198</v>
      </c>
      <c r="E1378" t="s">
        <v>7540</v>
      </c>
      <c r="F1378" t="s">
        <v>8900</v>
      </c>
      <c r="G1378" t="s">
        <v>11055</v>
      </c>
      <c r="H1378" t="s">
        <v>12652</v>
      </c>
      <c r="I1378" s="1"/>
      <c r="J1378" s="1"/>
      <c r="K1378" s="1"/>
      <c r="L1378" s="1"/>
      <c r="M1378" s="1"/>
      <c r="N1378" s="1"/>
      <c r="O1378" s="1"/>
      <c r="P1378" s="1">
        <v>22.78180338933522</v>
      </c>
      <c r="Q1378" s="1">
        <v>0</v>
      </c>
      <c r="R1378" s="1"/>
      <c r="S1378" s="1">
        <v>0</v>
      </c>
      <c r="T1378" s="1"/>
      <c r="U1378" s="1"/>
      <c r="V1378" s="1"/>
      <c r="W1378" s="1"/>
      <c r="X1378" s="1">
        <v>101.69318148101097</v>
      </c>
      <c r="Y1378" s="1"/>
      <c r="Z1378" s="1"/>
      <c r="AA1378" s="1">
        <v>653.83775727392083</v>
      </c>
      <c r="AB1378" s="1">
        <v>0</v>
      </c>
      <c r="AC1378" s="1"/>
      <c r="AD1378" s="1"/>
      <c r="AE1378" s="1"/>
      <c r="AF1378" s="1"/>
      <c r="AG1378" s="1"/>
      <c r="AH1378" s="1">
        <v>141.81672609861175</v>
      </c>
      <c r="AI1378" s="1">
        <v>0</v>
      </c>
      <c r="AJ1378" s="1"/>
      <c r="AK1378" s="1"/>
      <c r="AL1378" s="1">
        <v>920.12945556640625</v>
      </c>
      <c r="AM1378" s="1">
        <v>676.61956787109375</v>
      </c>
      <c r="AN1378" s="1">
        <v>243.50990295410156</v>
      </c>
      <c r="AO1378" t="s">
        <v>14188</v>
      </c>
    </row>
    <row r="1379" spans="1:41" x14ac:dyDescent="0.25">
      <c r="A1379" s="1">
        <v>2016</v>
      </c>
      <c r="B1379" t="s">
        <v>1079</v>
      </c>
      <c r="C1379" t="s">
        <v>7014</v>
      </c>
      <c r="D1379" t="s">
        <v>7198</v>
      </c>
      <c r="E1379" t="s">
        <v>7541</v>
      </c>
      <c r="F1379" t="s">
        <v>8901</v>
      </c>
      <c r="G1379" t="s">
        <v>11055</v>
      </c>
      <c r="H1379" t="s">
        <v>12652</v>
      </c>
      <c r="I1379" s="1">
        <v>5935.5205200024893</v>
      </c>
      <c r="J1379" s="1">
        <v>16908.686447688469</v>
      </c>
      <c r="K1379" s="1">
        <v>1241.829425617643</v>
      </c>
      <c r="L1379" s="1">
        <v>1517.1758696416236</v>
      </c>
      <c r="M1379" s="1">
        <v>5109.786176905659</v>
      </c>
      <c r="N1379" s="1">
        <v>3055.4157340381325</v>
      </c>
      <c r="O1379" s="1">
        <v>6505.9853208967806</v>
      </c>
      <c r="P1379" s="1">
        <v>5194.1353839961957</v>
      </c>
      <c r="Q1379" s="1">
        <v>1359.2752638261275</v>
      </c>
      <c r="R1379" s="1">
        <v>3435.0497219811846</v>
      </c>
      <c r="S1379" s="1">
        <v>4201.8180160434831</v>
      </c>
      <c r="T1379" s="1">
        <v>6631.401478499416</v>
      </c>
      <c r="U1379" s="1">
        <v>614.86132537048979</v>
      </c>
      <c r="V1379" s="1">
        <v>6123.0865199801301</v>
      </c>
      <c r="W1379" s="1">
        <v>2271.8793015043188</v>
      </c>
      <c r="X1379" s="1">
        <v>6828.9562003693572</v>
      </c>
      <c r="Y1379" s="1">
        <v>32208.078812728545</v>
      </c>
      <c r="Z1379" s="1">
        <v>4418.0811700745071</v>
      </c>
      <c r="AA1379" s="1">
        <v>33095.042311843878</v>
      </c>
      <c r="AB1379" s="1">
        <v>0</v>
      </c>
      <c r="AC1379" s="1">
        <v>3859.2636776109457</v>
      </c>
      <c r="AD1379" s="1">
        <v>10816.129901243161</v>
      </c>
      <c r="AE1379" s="1">
        <v>6614.753608678916</v>
      </c>
      <c r="AF1379" s="1">
        <v>8725.6912934805259</v>
      </c>
      <c r="AG1379" s="1">
        <v>42133.695877912069</v>
      </c>
      <c r="AH1379" s="1">
        <v>8449.9913596873575</v>
      </c>
      <c r="AI1379" s="1">
        <v>2553.7832304647959</v>
      </c>
      <c r="AJ1379" s="1">
        <v>14998.300501771495</v>
      </c>
      <c r="AK1379" s="1">
        <v>5614.7715614608442</v>
      </c>
      <c r="AL1379" s="1">
        <v>250422.421875</v>
      </c>
      <c r="AM1379" s="1">
        <v>190196.109375</v>
      </c>
      <c r="AN1379" s="1">
        <v>60226.3359375</v>
      </c>
      <c r="AO1379" t="s">
        <v>14189</v>
      </c>
    </row>
    <row r="1380" spans="1:41" x14ac:dyDescent="0.25">
      <c r="A1380" s="1">
        <v>2016</v>
      </c>
      <c r="B1380" t="s">
        <v>1080</v>
      </c>
      <c r="C1380" t="s">
        <v>7014</v>
      </c>
      <c r="D1380" t="s">
        <v>7198</v>
      </c>
      <c r="E1380" t="s">
        <v>7541</v>
      </c>
      <c r="F1380" t="s">
        <v>8901</v>
      </c>
      <c r="G1380" t="s">
        <v>11055</v>
      </c>
      <c r="H1380" t="s">
        <v>12652</v>
      </c>
      <c r="I1380" s="1">
        <v>5843.7194719001845</v>
      </c>
      <c r="J1380" s="1">
        <v>14767.968646552641</v>
      </c>
      <c r="K1380" s="1">
        <v>1247.0752693417605</v>
      </c>
      <c r="L1380" s="1">
        <v>1583.4786535210114</v>
      </c>
      <c r="M1380" s="1">
        <v>4925.1803053951862</v>
      </c>
      <c r="N1380" s="1">
        <v>2970.7731321378428</v>
      </c>
      <c r="O1380" s="1">
        <v>6435.0127737561161</v>
      </c>
      <c r="P1380" s="1">
        <v>6013.2148577504177</v>
      </c>
      <c r="Q1380" s="1">
        <v>1773.5808225931369</v>
      </c>
      <c r="R1380" s="1">
        <v>3110.5188078721771</v>
      </c>
      <c r="S1380" s="1">
        <v>3940.4377522946879</v>
      </c>
      <c r="T1380" s="1">
        <v>6949.1964707261795</v>
      </c>
      <c r="U1380" s="1">
        <v>835.92063788327016</v>
      </c>
      <c r="V1380" s="1">
        <v>6076.5066813791709</v>
      </c>
      <c r="W1380" s="1">
        <v>2121.3160613846253</v>
      </c>
      <c r="X1380" s="1">
        <v>8069.3155490068229</v>
      </c>
      <c r="Y1380" s="1">
        <v>32344.134976820165</v>
      </c>
      <c r="Z1380" s="1">
        <v>4319.5781734422253</v>
      </c>
      <c r="AA1380" s="1">
        <v>32351.588690665681</v>
      </c>
      <c r="AB1380" s="1">
        <v>929.53165302095169</v>
      </c>
      <c r="AC1380" s="1">
        <v>3875.5663144508171</v>
      </c>
      <c r="AD1380" s="1">
        <v>9568.8775541461982</v>
      </c>
      <c r="AE1380" s="1">
        <v>6787.587250476734</v>
      </c>
      <c r="AF1380" s="1">
        <v>9138.5597826222893</v>
      </c>
      <c r="AG1380" s="1">
        <v>38673.028760965899</v>
      </c>
      <c r="AH1380" s="1">
        <v>9035.2168410922623</v>
      </c>
      <c r="AI1380" s="1">
        <v>2564.5711434067266</v>
      </c>
      <c r="AJ1380" s="1">
        <v>16787.142154743698</v>
      </c>
      <c r="AK1380" s="1">
        <v>5639.6346620110662</v>
      </c>
      <c r="AL1380" s="1">
        <v>248678.25</v>
      </c>
      <c r="AM1380" s="1">
        <v>187252.859375</v>
      </c>
      <c r="AN1380" s="1">
        <v>61425.3671875</v>
      </c>
      <c r="AO1380" t="s">
        <v>14190</v>
      </c>
    </row>
    <row r="1381" spans="1:41" x14ac:dyDescent="0.25">
      <c r="A1381" s="1">
        <v>2016</v>
      </c>
      <c r="B1381" t="s">
        <v>1081</v>
      </c>
      <c r="C1381" t="s">
        <v>7014</v>
      </c>
      <c r="D1381" t="s">
        <v>7198</v>
      </c>
      <c r="E1381" t="s">
        <v>7541</v>
      </c>
      <c r="F1381" t="s">
        <v>8901</v>
      </c>
      <c r="G1381" t="s">
        <v>11055</v>
      </c>
      <c r="H1381" t="s">
        <v>12652</v>
      </c>
      <c r="I1381" s="1">
        <v>5976.6203837054227</v>
      </c>
      <c r="J1381" s="1">
        <v>12013.109492207026</v>
      </c>
      <c r="K1381" s="1">
        <v>1088.9702020102236</v>
      </c>
      <c r="L1381" s="1">
        <v>1602.1303233549993</v>
      </c>
      <c r="M1381" s="1">
        <v>3996.165982251267</v>
      </c>
      <c r="N1381" s="1">
        <v>2458.1565857092701</v>
      </c>
      <c r="O1381" s="1">
        <v>4467.5116446486363</v>
      </c>
      <c r="P1381" s="1">
        <v>5376.5055998831122</v>
      </c>
      <c r="Q1381" s="1">
        <v>1681.5978099376782</v>
      </c>
      <c r="R1381" s="1">
        <v>3139.2336169373307</v>
      </c>
      <c r="S1381" s="1">
        <v>3371.7069016216124</v>
      </c>
      <c r="T1381" s="1">
        <v>6003.0051930898308</v>
      </c>
      <c r="U1381" s="1">
        <v>805.55442083166383</v>
      </c>
      <c r="V1381" s="1">
        <v>4501.684349732639</v>
      </c>
      <c r="W1381" s="1">
        <v>1983.0819441806154</v>
      </c>
      <c r="X1381" s="1">
        <v>7017.9345340847149</v>
      </c>
      <c r="Y1381" s="1">
        <v>33187.392087414082</v>
      </c>
      <c r="Z1381" s="1">
        <v>3623.4458290737666</v>
      </c>
      <c r="AA1381" s="1">
        <v>34272.413849379547</v>
      </c>
      <c r="AB1381" s="1">
        <v>929.49757828487691</v>
      </c>
      <c r="AC1381" s="1">
        <v>3618.2367697287955</v>
      </c>
      <c r="AD1381" s="1">
        <v>8240.3514390192104</v>
      </c>
      <c r="AE1381" s="1">
        <v>6335.0499774893915</v>
      </c>
      <c r="AF1381" s="1">
        <v>10407.4726178278</v>
      </c>
      <c r="AG1381" s="1">
        <v>39064.885645645882</v>
      </c>
      <c r="AH1381" s="1">
        <v>8585.3767140540276</v>
      </c>
      <c r="AI1381" s="1">
        <v>2408.0366182527328</v>
      </c>
      <c r="AJ1381" s="1">
        <v>15140.20961313597</v>
      </c>
      <c r="AK1381" s="1">
        <v>5758.1008066544764</v>
      </c>
      <c r="AL1381" s="1">
        <v>237053.40625</v>
      </c>
      <c r="AM1381" s="1">
        <v>183203.6875</v>
      </c>
      <c r="AN1381" s="1">
        <v>53849.734375</v>
      </c>
      <c r="AO1381" t="s">
        <v>14191</v>
      </c>
    </row>
    <row r="1382" spans="1:41" x14ac:dyDescent="0.25">
      <c r="A1382" s="1">
        <v>2016</v>
      </c>
      <c r="B1382" t="s">
        <v>1082</v>
      </c>
      <c r="C1382" t="s">
        <v>7014</v>
      </c>
      <c r="D1382" t="s">
        <v>7198</v>
      </c>
      <c r="E1382" t="s">
        <v>7541</v>
      </c>
      <c r="F1382" t="s">
        <v>8901</v>
      </c>
      <c r="G1382" t="s">
        <v>11055</v>
      </c>
      <c r="H1382" t="s">
        <v>12652</v>
      </c>
      <c r="I1382" s="1">
        <v>5983.7603517495554</v>
      </c>
      <c r="J1382" s="1">
        <v>13165.484550589279</v>
      </c>
      <c r="K1382" s="1">
        <v>977.64327703363801</v>
      </c>
      <c r="L1382" s="1">
        <v>1667.7838661493115</v>
      </c>
      <c r="M1382" s="1">
        <v>4301.3219012891213</v>
      </c>
      <c r="N1382" s="1">
        <v>2589.9833899919267</v>
      </c>
      <c r="O1382" s="1">
        <v>4685.8913987251435</v>
      </c>
      <c r="P1382" s="1">
        <v>5014.9947866180482</v>
      </c>
      <c r="Q1382" s="1">
        <v>1819.7743173812669</v>
      </c>
      <c r="R1382" s="1">
        <v>3061.701671798493</v>
      </c>
      <c r="S1382" s="1">
        <v>3583.0491019551278</v>
      </c>
      <c r="T1382" s="1">
        <v>6483.3421070147497</v>
      </c>
      <c r="U1382" s="1">
        <v>838.37411339310813</v>
      </c>
      <c r="V1382" s="1">
        <v>5088.3057364019205</v>
      </c>
      <c r="W1382" s="1">
        <v>2138.7930811359097</v>
      </c>
      <c r="X1382" s="1">
        <v>8818.4847883409238</v>
      </c>
      <c r="Y1382" s="1">
        <v>34523.796719853541</v>
      </c>
      <c r="Z1382" s="1">
        <v>4025.2611943724337</v>
      </c>
      <c r="AA1382" s="1">
        <v>34135.208294539341</v>
      </c>
      <c r="AB1382" s="1">
        <v>941.20242312179641</v>
      </c>
      <c r="AC1382" s="1">
        <v>3922.4219747439238</v>
      </c>
      <c r="AD1382" s="1">
        <v>9609.8007303025406</v>
      </c>
      <c r="AE1382" s="1">
        <v>6245.2469572226564</v>
      </c>
      <c r="AF1382" s="1">
        <v>8996.6719538441939</v>
      </c>
      <c r="AG1382" s="1">
        <v>43726.789059000512</v>
      </c>
      <c r="AH1382" s="1">
        <v>8928.9050284020468</v>
      </c>
      <c r="AI1382" s="1">
        <v>2350.7704225951757</v>
      </c>
      <c r="AJ1382" s="1">
        <v>16105.273833471905</v>
      </c>
      <c r="AK1382" s="1">
        <v>5211.0019394998972</v>
      </c>
      <c r="AL1382" s="1">
        <v>248941.03125</v>
      </c>
      <c r="AM1382" s="1">
        <v>190910.828125</v>
      </c>
      <c r="AN1382" s="1">
        <v>58030.203125</v>
      </c>
      <c r="AO1382" t="s">
        <v>14192</v>
      </c>
    </row>
    <row r="1383" spans="1:41" x14ac:dyDescent="0.25">
      <c r="A1383" s="1">
        <v>2016</v>
      </c>
      <c r="B1383" t="s">
        <v>1083</v>
      </c>
      <c r="C1383" t="s">
        <v>7014</v>
      </c>
      <c r="D1383" t="s">
        <v>7198</v>
      </c>
      <c r="E1383" t="s">
        <v>7541</v>
      </c>
      <c r="F1383" t="s">
        <v>8901</v>
      </c>
      <c r="G1383" t="s">
        <v>11056</v>
      </c>
      <c r="H1383" t="s">
        <v>12652</v>
      </c>
      <c r="I1383" s="1">
        <v>5465.4551500000007</v>
      </c>
      <c r="J1383" s="1">
        <v>10319.209647687499</v>
      </c>
      <c r="K1383" s="1">
        <v>1043</v>
      </c>
      <c r="L1383" s="1">
        <v>1492.589052</v>
      </c>
      <c r="M1383" s="1">
        <v>3683.619079364084</v>
      </c>
      <c r="N1383" s="1">
        <v>2296.1120000000001</v>
      </c>
      <c r="O1383" s="1">
        <v>4223.5650312499993</v>
      </c>
      <c r="P1383" s="1">
        <v>4932.3999999999996</v>
      </c>
      <c r="Q1383" s="1">
        <v>1550.9629583999999</v>
      </c>
      <c r="R1383" s="1">
        <v>2877.7204084785112</v>
      </c>
      <c r="S1383" s="1">
        <v>3109.85</v>
      </c>
      <c r="T1383" s="1">
        <v>5675.2135937499988</v>
      </c>
      <c r="U1383" s="1">
        <v>673</v>
      </c>
      <c r="V1383" s="1">
        <v>4152</v>
      </c>
      <c r="W1383" s="1">
        <v>1804.1657591999999</v>
      </c>
      <c r="X1383" s="1">
        <v>6731.6281174328924</v>
      </c>
      <c r="Y1383" s="1">
        <v>32730</v>
      </c>
      <c r="Z1383" s="1">
        <v>3341.9585999999999</v>
      </c>
      <c r="AA1383" s="1">
        <v>32137.791521993411</v>
      </c>
      <c r="AB1383" s="1">
        <v>816</v>
      </c>
      <c r="AC1383" s="1">
        <v>3415.6610483527652</v>
      </c>
      <c r="AD1383" s="1">
        <v>7540.8800552240009</v>
      </c>
      <c r="AE1383" s="1">
        <v>5850.3616042077583</v>
      </c>
      <c r="AF1383" s="1">
        <v>9695.8901918976535</v>
      </c>
      <c r="AG1383" s="1">
        <v>36180.809496186288</v>
      </c>
      <c r="AH1383" s="1">
        <v>8045.7982062499987</v>
      </c>
      <c r="AI1383" s="1">
        <v>2199.4056</v>
      </c>
      <c r="AJ1383" s="1">
        <v>14209.007193345829</v>
      </c>
      <c r="AK1383" s="1">
        <v>5238</v>
      </c>
      <c r="AL1383" s="1">
        <v>221432.046875</v>
      </c>
      <c r="AM1383" s="1">
        <v>171320.921875</v>
      </c>
      <c r="AN1383" s="1">
        <v>50111.125</v>
      </c>
      <c r="AO1383" t="s">
        <v>14193</v>
      </c>
    </row>
    <row r="1384" spans="1:41" x14ac:dyDescent="0.25">
      <c r="A1384" s="1">
        <v>2016</v>
      </c>
      <c r="B1384" t="s">
        <v>1084</v>
      </c>
      <c r="C1384" t="s">
        <v>7014</v>
      </c>
      <c r="D1384" t="s">
        <v>7198</v>
      </c>
      <c r="E1384" t="s">
        <v>7541</v>
      </c>
      <c r="F1384" t="s">
        <v>8901</v>
      </c>
      <c r="G1384" t="s">
        <v>11056</v>
      </c>
      <c r="H1384" t="s">
        <v>12652</v>
      </c>
      <c r="I1384" s="1">
        <v>5347.9999999999991</v>
      </c>
      <c r="J1384" s="1">
        <v>15235</v>
      </c>
      <c r="K1384" s="1">
        <v>1133.4542091999999</v>
      </c>
      <c r="L1384" s="1">
        <v>1367</v>
      </c>
      <c r="M1384" s="1">
        <v>4604</v>
      </c>
      <c r="N1384" s="1">
        <v>2752.9789999999998</v>
      </c>
      <c r="O1384" s="1">
        <v>5861.9980133000008</v>
      </c>
      <c r="P1384" s="1">
        <v>4695</v>
      </c>
      <c r="Q1384" s="1">
        <v>1224.729</v>
      </c>
      <c r="R1384" s="1">
        <v>3095.0353639999998</v>
      </c>
      <c r="S1384" s="1">
        <v>3785.9059999999999</v>
      </c>
      <c r="T1384" s="1">
        <v>5975</v>
      </c>
      <c r="U1384" s="1">
        <v>554</v>
      </c>
      <c r="V1384" s="1">
        <v>5517</v>
      </c>
      <c r="W1384" s="1">
        <v>2047</v>
      </c>
      <c r="X1384" s="1">
        <v>6153</v>
      </c>
      <c r="Y1384" s="1">
        <v>29020</v>
      </c>
      <c r="Z1384" s="1">
        <v>3980.7626</v>
      </c>
      <c r="AA1384" s="1">
        <v>29819.168460000001</v>
      </c>
      <c r="AB1384" s="1">
        <v>0</v>
      </c>
      <c r="AC1384" s="1">
        <v>3477.259</v>
      </c>
      <c r="AD1384" s="1">
        <v>9745.5079999999998</v>
      </c>
      <c r="AE1384" s="1">
        <v>5960</v>
      </c>
      <c r="AF1384" s="1">
        <v>7861.9889999999996</v>
      </c>
      <c r="AG1384" s="1">
        <v>37963.141530000001</v>
      </c>
      <c r="AH1384" s="1">
        <v>7613.5789000000004</v>
      </c>
      <c r="AI1384" s="1">
        <v>2301</v>
      </c>
      <c r="AJ1384" s="1">
        <v>13513.71136080923</v>
      </c>
      <c r="AK1384" s="1">
        <v>5059</v>
      </c>
      <c r="AL1384" s="1">
        <v>225664.234375</v>
      </c>
      <c r="AM1384" s="1">
        <v>171384.796875</v>
      </c>
      <c r="AN1384" s="1">
        <v>54279.4453125</v>
      </c>
      <c r="AO1384" t="s">
        <v>14194</v>
      </c>
    </row>
    <row r="1385" spans="1:41" x14ac:dyDescent="0.25">
      <c r="A1385" s="1">
        <v>2016</v>
      </c>
      <c r="B1385" t="s">
        <v>1085</v>
      </c>
      <c r="C1385" t="s">
        <v>7014</v>
      </c>
      <c r="D1385" t="s">
        <v>7198</v>
      </c>
      <c r="E1385" t="s">
        <v>7541</v>
      </c>
      <c r="F1385" t="s">
        <v>8901</v>
      </c>
      <c r="G1385" t="s">
        <v>11056</v>
      </c>
      <c r="H1385" t="s">
        <v>12652</v>
      </c>
      <c r="I1385" s="1">
        <v>5347.9999999999991</v>
      </c>
      <c r="J1385" s="1">
        <v>13501.959875824999</v>
      </c>
      <c r="K1385" s="1">
        <v>1133.4542091999999</v>
      </c>
      <c r="L1385" s="1">
        <v>1451</v>
      </c>
      <c r="M1385" s="1">
        <v>4419</v>
      </c>
      <c r="N1385" s="1">
        <v>2665.4549999999999</v>
      </c>
      <c r="O1385" s="1">
        <v>5861.9980133000008</v>
      </c>
      <c r="P1385" s="1">
        <v>5395.212927999999</v>
      </c>
      <c r="Q1385" s="1">
        <v>1591.302890262453</v>
      </c>
      <c r="R1385" s="1">
        <v>2878.359780077576</v>
      </c>
      <c r="S1385" s="1">
        <v>3535.4633429999999</v>
      </c>
      <c r="T1385" s="1">
        <v>6328.5249999999996</v>
      </c>
      <c r="U1385" s="1">
        <v>765.00995520000004</v>
      </c>
      <c r="V1385" s="1">
        <v>5452</v>
      </c>
      <c r="W1385" s="1">
        <v>1903.3</v>
      </c>
      <c r="X1385" s="1">
        <v>7240</v>
      </c>
      <c r="Y1385" s="1">
        <v>29020</v>
      </c>
      <c r="Z1385" s="1">
        <v>3875.6380000000008</v>
      </c>
      <c r="AA1385" s="1">
        <v>29695.283294042671</v>
      </c>
      <c r="AB1385" s="1">
        <v>834</v>
      </c>
      <c r="AC1385" s="1">
        <v>3477.259</v>
      </c>
      <c r="AD1385" s="1">
        <v>8585.446073000001</v>
      </c>
      <c r="AE1385" s="1">
        <v>6217.1618582470583</v>
      </c>
      <c r="AF1385" s="1">
        <v>8374</v>
      </c>
      <c r="AG1385" s="1">
        <v>35715.252624841763</v>
      </c>
      <c r="AH1385" s="1">
        <v>8272.8177387088635</v>
      </c>
      <c r="AI1385" s="1">
        <v>2301</v>
      </c>
      <c r="AJ1385" s="1">
        <v>15323.93738594716</v>
      </c>
      <c r="AK1385" s="1">
        <v>5060.0270499999997</v>
      </c>
      <c r="AL1385" s="1">
        <v>226221.875</v>
      </c>
      <c r="AM1385" s="1">
        <v>170746.828125</v>
      </c>
      <c r="AN1385" s="1">
        <v>55475.03125</v>
      </c>
      <c r="AO1385" t="s">
        <v>14195</v>
      </c>
    </row>
    <row r="1386" spans="1:41" x14ac:dyDescent="0.25">
      <c r="A1386" s="1">
        <v>2016</v>
      </c>
      <c r="B1386" t="s">
        <v>1086</v>
      </c>
      <c r="C1386" t="s">
        <v>7014</v>
      </c>
      <c r="D1386" t="s">
        <v>7198</v>
      </c>
      <c r="E1386" t="s">
        <v>7541</v>
      </c>
      <c r="F1386" t="s">
        <v>8901</v>
      </c>
      <c r="G1386" t="s">
        <v>11056</v>
      </c>
      <c r="H1386" t="s">
        <v>12652</v>
      </c>
      <c r="I1386" s="1">
        <v>5462.3204040682413</v>
      </c>
      <c r="J1386" s="1">
        <v>12313.73887858556</v>
      </c>
      <c r="K1386" s="1">
        <v>909.75979899497474</v>
      </c>
      <c r="L1386" s="1">
        <v>1518.856</v>
      </c>
      <c r="M1386" s="1">
        <v>3944.1631000000002</v>
      </c>
      <c r="N1386" s="1">
        <v>2405.8245120000001</v>
      </c>
      <c r="O1386" s="1">
        <v>4405</v>
      </c>
      <c r="P1386" s="1">
        <v>4932.3999999999996</v>
      </c>
      <c r="Q1386" s="1">
        <v>1684.9496828834999</v>
      </c>
      <c r="R1386" s="1">
        <v>2854.8388501425502</v>
      </c>
      <c r="S1386" s="1">
        <v>3317.5858074440639</v>
      </c>
      <c r="T1386" s="1">
        <v>5877.1050000000014</v>
      </c>
      <c r="U1386" s="1">
        <v>780.31015430399998</v>
      </c>
      <c r="V1386" s="1">
        <v>4736</v>
      </c>
      <c r="W1386" s="1">
        <v>1951.6323</v>
      </c>
      <c r="X1386" s="1">
        <v>8393.4700000000012</v>
      </c>
      <c r="Y1386" s="1">
        <v>32787.516000000018</v>
      </c>
      <c r="Z1386" s="1">
        <v>3727.0349999999989</v>
      </c>
      <c r="AA1386" s="1">
        <v>31861.168738419779</v>
      </c>
      <c r="AB1386" s="1">
        <v>842</v>
      </c>
      <c r="AC1386" s="1">
        <v>3765.690368</v>
      </c>
      <c r="AD1386" s="1">
        <v>9342.714679157476</v>
      </c>
      <c r="AE1386" s="1">
        <v>5698.74</v>
      </c>
      <c r="AF1386" s="1">
        <v>8193.2973777218594</v>
      </c>
      <c r="AG1386" s="1">
        <v>41021</v>
      </c>
      <c r="AH1386" s="1">
        <v>8575.3442577203896</v>
      </c>
      <c r="AI1386" s="1">
        <v>2145.06</v>
      </c>
      <c r="AJ1386" s="1">
        <v>15442.262156893499</v>
      </c>
      <c r="AK1386" s="1">
        <v>4834.2493343679989</v>
      </c>
      <c r="AL1386" s="1">
        <v>233724.03125</v>
      </c>
      <c r="AM1386" s="1">
        <v>179185.953125</v>
      </c>
      <c r="AN1386" s="1">
        <v>54538.08203125</v>
      </c>
      <c r="AO1386" t="s">
        <v>14196</v>
      </c>
    </row>
    <row r="1387" spans="1:41" x14ac:dyDescent="0.25">
      <c r="A1387" s="1">
        <v>2016</v>
      </c>
      <c r="B1387" t="s">
        <v>1086</v>
      </c>
      <c r="C1387" t="s">
        <v>7014</v>
      </c>
      <c r="D1387" t="s">
        <v>7198</v>
      </c>
      <c r="E1387" t="s">
        <v>7542</v>
      </c>
      <c r="F1387" t="s">
        <v>8902</v>
      </c>
      <c r="G1387" t="s">
        <v>11057</v>
      </c>
      <c r="H1387" t="s">
        <v>12652</v>
      </c>
      <c r="I1387" s="1">
        <v>10763.463577818782</v>
      </c>
      <c r="J1387" s="1">
        <v>10771.301846300612</v>
      </c>
      <c r="K1387" s="1">
        <v>2052.9365537128847</v>
      </c>
      <c r="L1387" s="1">
        <v>1512.407219101889</v>
      </c>
      <c r="M1387" s="1">
        <v>6878.8706882468359</v>
      </c>
      <c r="N1387" s="1">
        <v>7565.3895483234182</v>
      </c>
      <c r="O1387" s="1">
        <v>7329.5300337406406</v>
      </c>
      <c r="P1387" s="1">
        <v>2355.2416930138065</v>
      </c>
      <c r="Q1387" s="1">
        <v>3364.6309900197234</v>
      </c>
      <c r="R1387" s="1">
        <v>5796.9014941704936</v>
      </c>
      <c r="S1387" s="1">
        <v>6854.8520756215785</v>
      </c>
      <c r="T1387" s="1">
        <v>6818.6873884120641</v>
      </c>
      <c r="U1387" s="1">
        <v>1785.1547146383716</v>
      </c>
      <c r="V1387" s="1">
        <v>5808.1802738014894</v>
      </c>
      <c r="W1387" s="1">
        <v>3000.7031124713112</v>
      </c>
      <c r="X1387" s="1">
        <v>9103.159289193125</v>
      </c>
      <c r="Y1387" s="1">
        <v>34081.140948409091</v>
      </c>
      <c r="Z1387" s="1">
        <v>3948.1317796510511</v>
      </c>
      <c r="AA1387" s="1">
        <v>40200.951929887255</v>
      </c>
      <c r="AB1387" s="1">
        <v>1553.7664704742244</v>
      </c>
      <c r="AC1387" s="1">
        <v>7560.9182779047878</v>
      </c>
      <c r="AD1387" s="1">
        <v>5374.4670431942959</v>
      </c>
      <c r="AE1387" s="1">
        <v>8222.329547812873</v>
      </c>
      <c r="AF1387" s="1">
        <v>31029.561485479386</v>
      </c>
      <c r="AG1387" s="1">
        <v>83022.549133137843</v>
      </c>
      <c r="AH1387" s="1">
        <v>16052.484153872032</v>
      </c>
      <c r="AI1387" s="1">
        <v>3105.2973057391337</v>
      </c>
      <c r="AJ1387" s="1">
        <v>20891.293790757867</v>
      </c>
      <c r="AK1387" s="1">
        <v>4417.7531905469386</v>
      </c>
      <c r="AL1387" s="1">
        <v>351222.0625</v>
      </c>
      <c r="AM1387" s="1">
        <v>278679.53125</v>
      </c>
      <c r="AN1387" s="1">
        <v>72542.5078125</v>
      </c>
      <c r="AO1387" t="s">
        <v>14197</v>
      </c>
    </row>
    <row r="1388" spans="1:41" x14ac:dyDescent="0.25">
      <c r="A1388" s="1">
        <v>2016</v>
      </c>
      <c r="B1388" t="s">
        <v>1087</v>
      </c>
      <c r="C1388" t="s">
        <v>7014</v>
      </c>
      <c r="D1388" t="s">
        <v>7198</v>
      </c>
      <c r="E1388" t="s">
        <v>7542</v>
      </c>
      <c r="F1388" t="s">
        <v>8902</v>
      </c>
      <c r="G1388" t="s">
        <v>11057</v>
      </c>
      <c r="H1388" t="s">
        <v>12652</v>
      </c>
      <c r="I1388" s="1">
        <v>12105.958053313134</v>
      </c>
      <c r="J1388" s="1">
        <v>981.89572608034803</v>
      </c>
      <c r="K1388" s="1">
        <v>0</v>
      </c>
      <c r="L1388" s="1">
        <v>1540.6251496546417</v>
      </c>
      <c r="M1388" s="1">
        <v>7383.1716086594179</v>
      </c>
      <c r="N1388" s="1">
        <v>7176.2680676405944</v>
      </c>
      <c r="O1388" s="1">
        <v>5698.8681178422048</v>
      </c>
      <c r="P1388" s="1">
        <v>2417.149339608467</v>
      </c>
      <c r="Q1388" s="1">
        <v>4015.5326891844188</v>
      </c>
      <c r="R1388" s="1">
        <v>6602.0684073038456</v>
      </c>
      <c r="S1388" s="1">
        <v>12475.315535999966</v>
      </c>
      <c r="T1388" s="1">
        <v>6640.8956879912166</v>
      </c>
      <c r="U1388" s="1">
        <v>1761.9258654743078</v>
      </c>
      <c r="V1388" s="1">
        <v>6136.2787429174414</v>
      </c>
      <c r="W1388" s="1">
        <v>2192.7485762235151</v>
      </c>
      <c r="X1388" s="1">
        <v>9918.5425947688673</v>
      </c>
      <c r="Y1388" s="1">
        <v>38907.902918476153</v>
      </c>
      <c r="Z1388" s="1">
        <v>3228.847849673517</v>
      </c>
      <c r="AA1388" s="1">
        <v>43038.048088440133</v>
      </c>
      <c r="AB1388" s="1">
        <v>1583.3353355587979</v>
      </c>
      <c r="AC1388" s="1">
        <v>7660.148372822543</v>
      </c>
      <c r="AD1388" s="1">
        <v>6190.8574905119149</v>
      </c>
      <c r="AE1388" s="1">
        <v>9190.2280021039805</v>
      </c>
      <c r="AF1388" s="1">
        <v>29192.99076051774</v>
      </c>
      <c r="AG1388" s="1">
        <v>81531.514720749547</v>
      </c>
      <c r="AH1388" s="1">
        <v>15983.586995026719</v>
      </c>
      <c r="AI1388" s="1">
        <v>3164.3924907786618</v>
      </c>
      <c r="AJ1388" s="1">
        <v>22056.780715357578</v>
      </c>
      <c r="AK1388" s="1">
        <v>3786.3357233075135</v>
      </c>
      <c r="AL1388" s="1">
        <v>352562.25</v>
      </c>
      <c r="AM1388" s="1">
        <v>277544.15625</v>
      </c>
      <c r="AN1388" s="1">
        <v>75018.0546875</v>
      </c>
      <c r="AO1388" t="s">
        <v>14198</v>
      </c>
    </row>
    <row r="1389" spans="1:41" x14ac:dyDescent="0.25">
      <c r="A1389" s="1">
        <v>2016</v>
      </c>
      <c r="B1389" t="s">
        <v>1088</v>
      </c>
      <c r="C1389" t="s">
        <v>7014</v>
      </c>
      <c r="D1389" t="s">
        <v>7198</v>
      </c>
      <c r="E1389" t="s">
        <v>7542</v>
      </c>
      <c r="F1389" t="s">
        <v>8902</v>
      </c>
      <c r="G1389" t="s">
        <v>11057</v>
      </c>
      <c r="H1389" t="s">
        <v>12652</v>
      </c>
      <c r="I1389" s="1">
        <v>9100.2709195636344</v>
      </c>
      <c r="J1389" s="1">
        <v>7574.449262951518</v>
      </c>
      <c r="K1389" s="1">
        <v>1895.2860623047102</v>
      </c>
      <c r="L1389" s="1">
        <v>2393.2244570445046</v>
      </c>
      <c r="M1389" s="1">
        <v>7030.5583540241769</v>
      </c>
      <c r="N1389" s="1">
        <v>8420.7398138978024</v>
      </c>
      <c r="O1389" s="1">
        <v>4954.768337092627</v>
      </c>
      <c r="P1389" s="1">
        <v>2582.4038849514927</v>
      </c>
      <c r="Q1389" s="1">
        <v>4569.3502387963026</v>
      </c>
      <c r="R1389" s="1">
        <v>6030.7842530530597</v>
      </c>
      <c r="S1389" s="1">
        <v>8589.8086928446937</v>
      </c>
      <c r="T1389" s="1">
        <v>6046.4139300223778</v>
      </c>
      <c r="U1389" s="1">
        <v>1468.4148115768633</v>
      </c>
      <c r="V1389" s="1">
        <v>5582.7626498584495</v>
      </c>
      <c r="W1389" s="1">
        <v>3198.7480145924837</v>
      </c>
      <c r="X1389" s="1">
        <v>9071.9614423613184</v>
      </c>
      <c r="Y1389" s="1">
        <v>35243.070024191264</v>
      </c>
      <c r="Z1389" s="1">
        <v>2430.7722797565007</v>
      </c>
      <c r="AA1389" s="1">
        <v>47026.192303952485</v>
      </c>
      <c r="AB1389" s="1">
        <v>1549.2194217015863</v>
      </c>
      <c r="AC1389" s="1">
        <v>7691.4843375270839</v>
      </c>
      <c r="AD1389" s="1">
        <v>5673.6438735023121</v>
      </c>
      <c r="AE1389" s="1">
        <v>7607.3148873523232</v>
      </c>
      <c r="AF1389" s="1">
        <v>30574.997543554902</v>
      </c>
      <c r="AG1389" s="1">
        <v>76827.092220079488</v>
      </c>
      <c r="AH1389" s="1">
        <v>13167.746162580244</v>
      </c>
      <c r="AI1389" s="1">
        <v>3140.7916045719926</v>
      </c>
      <c r="AJ1389" s="1">
        <v>17062.487720107321</v>
      </c>
      <c r="AK1389" s="1">
        <v>4556.5750771115681</v>
      </c>
      <c r="AL1389" s="1">
        <v>341061.3125</v>
      </c>
      <c r="AM1389" s="1">
        <v>272185.8125</v>
      </c>
      <c r="AN1389" s="1">
        <v>68875.5234375</v>
      </c>
      <c r="AO1389" t="s">
        <v>14199</v>
      </c>
    </row>
    <row r="1390" spans="1:41" x14ac:dyDescent="0.25">
      <c r="A1390" s="1">
        <v>2016</v>
      </c>
      <c r="B1390" t="s">
        <v>1089</v>
      </c>
      <c r="C1390" t="s">
        <v>7014</v>
      </c>
      <c r="D1390" t="s">
        <v>7198</v>
      </c>
      <c r="E1390" t="s">
        <v>7542</v>
      </c>
      <c r="F1390" t="s">
        <v>8902</v>
      </c>
      <c r="G1390" t="s">
        <v>11057</v>
      </c>
      <c r="H1390" t="s">
        <v>12652</v>
      </c>
      <c r="I1390" s="1">
        <v>14941.29223533649</v>
      </c>
      <c r="J1390" s="1">
        <v>11081.93201051325</v>
      </c>
      <c r="K1390" s="1">
        <v>1887.3135086507543</v>
      </c>
      <c r="L1390" s="1">
        <v>2237.4737038752842</v>
      </c>
      <c r="M1390" s="1">
        <v>8145.4721541663803</v>
      </c>
      <c r="N1390" s="1">
        <v>7571.1781692986287</v>
      </c>
      <c r="O1390" s="1">
        <v>4918.1175295537314</v>
      </c>
      <c r="P1390" s="1">
        <v>2268.5497275402186</v>
      </c>
      <c r="Q1390" s="1">
        <v>3479.7088935733518</v>
      </c>
      <c r="R1390" s="1">
        <v>6312.8722359338371</v>
      </c>
      <c r="S1390" s="1">
        <v>9276.1930639829498</v>
      </c>
      <c r="T1390" s="1">
        <v>6770.1337270035883</v>
      </c>
      <c r="U1390" s="1">
        <v>1553.801183246725</v>
      </c>
      <c r="V1390" s="1">
        <v>5284.0338810268986</v>
      </c>
      <c r="W1390" s="1">
        <v>3185.2924256557867</v>
      </c>
      <c r="X1390" s="1">
        <v>8407.1742593528161</v>
      </c>
      <c r="Y1390" s="1">
        <v>35094.81943960335</v>
      </c>
      <c r="Z1390" s="1">
        <v>2370.4890115993871</v>
      </c>
      <c r="AA1390" s="1">
        <v>44854.391080285932</v>
      </c>
      <c r="AB1390" s="1">
        <v>0</v>
      </c>
      <c r="AC1390" s="1">
        <v>7659.1299754183219</v>
      </c>
      <c r="AD1390" s="1">
        <v>4997.6905201142881</v>
      </c>
      <c r="AE1390" s="1">
        <v>8113.0618925239723</v>
      </c>
      <c r="AF1390" s="1">
        <v>32386.303937118657</v>
      </c>
      <c r="AG1390" s="1">
        <v>86055.279574412794</v>
      </c>
      <c r="AH1390" s="1">
        <v>17717.344094035372</v>
      </c>
      <c r="AI1390" s="1">
        <v>3127.5798102780509</v>
      </c>
      <c r="AJ1390" s="1">
        <v>17820.311860779151</v>
      </c>
      <c r="AK1390" s="1">
        <v>4538.2093130684707</v>
      </c>
      <c r="AL1390" s="1">
        <v>362055.125</v>
      </c>
      <c r="AM1390" s="1">
        <v>289084.625</v>
      </c>
      <c r="AN1390" s="1">
        <v>72970.5234375</v>
      </c>
      <c r="AO1390" t="s">
        <v>14200</v>
      </c>
    </row>
    <row r="1391" spans="1:41" x14ac:dyDescent="0.25">
      <c r="A1391" s="1">
        <v>2016</v>
      </c>
      <c r="B1391" t="s">
        <v>1090</v>
      </c>
      <c r="C1391" t="s">
        <v>7014</v>
      </c>
      <c r="D1391" t="s">
        <v>7198</v>
      </c>
      <c r="E1391" t="s">
        <v>7542</v>
      </c>
      <c r="F1391" t="s">
        <v>8902</v>
      </c>
      <c r="G1391" t="s">
        <v>11058</v>
      </c>
      <c r="H1391" t="s">
        <v>12652</v>
      </c>
      <c r="I1391" s="1">
        <v>11070.56606247813</v>
      </c>
      <c r="J1391" s="1">
        <v>900</v>
      </c>
      <c r="K1391" s="1">
        <v>0</v>
      </c>
      <c r="L1391" s="1">
        <v>1435.2891260399999</v>
      </c>
      <c r="M1391" s="1">
        <v>6805.7212649999983</v>
      </c>
      <c r="N1391" s="1">
        <v>6703.2000000000007</v>
      </c>
      <c r="O1391" s="1">
        <v>5387.6837968749987</v>
      </c>
      <c r="P1391" s="1">
        <v>2317</v>
      </c>
      <c r="Q1391" s="1">
        <v>3355.4259999999999</v>
      </c>
      <c r="R1391" s="1">
        <v>6052.0844614313937</v>
      </c>
      <c r="S1391" s="1">
        <v>11506.445</v>
      </c>
      <c r="T1391" s="1">
        <v>6278.272343749999</v>
      </c>
      <c r="U1391" s="1">
        <v>1472</v>
      </c>
      <c r="V1391" s="1">
        <v>5660</v>
      </c>
      <c r="W1391" s="1">
        <v>1994.9159999999999</v>
      </c>
      <c r="X1391" s="1">
        <v>9514.8387585749115</v>
      </c>
      <c r="Y1391" s="1">
        <v>35987</v>
      </c>
      <c r="Z1391" s="1">
        <v>3031.5886027199999</v>
      </c>
      <c r="AA1391" s="1">
        <v>40357.467176326601</v>
      </c>
      <c r="AB1391" s="1">
        <v>1390</v>
      </c>
      <c r="AC1391" s="1">
        <v>7231.276471609659</v>
      </c>
      <c r="AD1391" s="1">
        <v>5665.3547024557392</v>
      </c>
      <c r="AE1391" s="1">
        <v>8487.0927977638275</v>
      </c>
      <c r="AF1391" s="1">
        <v>27197</v>
      </c>
      <c r="AG1391" s="1">
        <v>75511.406793329108</v>
      </c>
      <c r="AH1391" s="1">
        <v>14866.20707400259</v>
      </c>
      <c r="AI1391" s="1">
        <v>2890.2312000000002</v>
      </c>
      <c r="AJ1391" s="1">
        <v>20700.172841375352</v>
      </c>
      <c r="AK1391" s="1">
        <v>3527</v>
      </c>
      <c r="AL1391" s="1">
        <v>327295.25</v>
      </c>
      <c r="AM1391" s="1">
        <v>257468.5625</v>
      </c>
      <c r="AN1391" s="1">
        <v>69826.671875</v>
      </c>
      <c r="AO1391" t="s">
        <v>14201</v>
      </c>
    </row>
    <row r="1392" spans="1:41" x14ac:dyDescent="0.25">
      <c r="A1392" s="1">
        <v>2016</v>
      </c>
      <c r="B1392" t="s">
        <v>1091</v>
      </c>
      <c r="C1392" t="s">
        <v>7014</v>
      </c>
      <c r="D1392" t="s">
        <v>7198</v>
      </c>
      <c r="E1392" t="s">
        <v>7542</v>
      </c>
      <c r="F1392" t="s">
        <v>8902</v>
      </c>
      <c r="G1392" t="s">
        <v>11058</v>
      </c>
      <c r="H1392" t="s">
        <v>12652</v>
      </c>
      <c r="I1392" s="1">
        <v>13462.345990600001</v>
      </c>
      <c r="J1392" s="1">
        <v>9985</v>
      </c>
      <c r="K1392" s="1">
        <v>1722.6065000000001</v>
      </c>
      <c r="L1392" s="1">
        <v>2016</v>
      </c>
      <c r="M1392" s="1">
        <v>7339</v>
      </c>
      <c r="N1392" s="1">
        <v>6821.7539999999999</v>
      </c>
      <c r="O1392" s="1">
        <v>4431.3034483523816</v>
      </c>
      <c r="P1392" s="1">
        <v>2157</v>
      </c>
      <c r="Q1392" s="1">
        <v>3135.2739999999999</v>
      </c>
      <c r="R1392" s="1">
        <v>5688</v>
      </c>
      <c r="S1392" s="1">
        <v>8358</v>
      </c>
      <c r="T1392" s="1">
        <v>6100</v>
      </c>
      <c r="U1392" s="1">
        <v>1400</v>
      </c>
      <c r="V1392" s="1">
        <v>4761</v>
      </c>
      <c r="W1392" s="1">
        <v>2870</v>
      </c>
      <c r="X1392" s="1">
        <v>7575</v>
      </c>
      <c r="Y1392" s="1">
        <v>31621</v>
      </c>
      <c r="Z1392" s="1">
        <v>2135.8489438813708</v>
      </c>
      <c r="AA1392" s="1">
        <v>40414.531916615888</v>
      </c>
      <c r="AB1392" s="1">
        <v>0</v>
      </c>
      <c r="AC1392" s="1">
        <v>6901</v>
      </c>
      <c r="AD1392" s="1">
        <v>4503</v>
      </c>
      <c r="AE1392" s="1">
        <v>7310</v>
      </c>
      <c r="AF1392" s="1">
        <v>29180.583719999999</v>
      </c>
      <c r="AG1392" s="1">
        <v>77537.198904969264</v>
      </c>
      <c r="AH1392" s="1">
        <v>15963.613619999989</v>
      </c>
      <c r="AI1392" s="1">
        <v>2818</v>
      </c>
      <c r="AJ1392" s="1">
        <v>16056.38924341667</v>
      </c>
      <c r="AK1392" s="1">
        <v>4089</v>
      </c>
      <c r="AL1392" s="1">
        <v>326352.4375</v>
      </c>
      <c r="AM1392" s="1">
        <v>260582.921875</v>
      </c>
      <c r="AN1392" s="1">
        <v>65769.5234375</v>
      </c>
      <c r="AO1392" t="s">
        <v>14202</v>
      </c>
    </row>
    <row r="1393" spans="1:41" x14ac:dyDescent="0.25">
      <c r="A1393" s="1">
        <v>2016</v>
      </c>
      <c r="B1393" t="s">
        <v>1092</v>
      </c>
      <c r="C1393" t="s">
        <v>7014</v>
      </c>
      <c r="D1393" t="s">
        <v>7198</v>
      </c>
      <c r="E1393" t="s">
        <v>7542</v>
      </c>
      <c r="F1393" t="s">
        <v>8902</v>
      </c>
      <c r="G1393" t="s">
        <v>11058</v>
      </c>
      <c r="H1393" t="s">
        <v>12652</v>
      </c>
      <c r="I1393" s="1">
        <v>8361</v>
      </c>
      <c r="J1393" s="1">
        <v>6878.3347459885917</v>
      </c>
      <c r="K1393" s="1">
        <v>1722.6065000000001</v>
      </c>
      <c r="L1393" s="1">
        <v>2193</v>
      </c>
      <c r="M1393" s="1">
        <v>6308</v>
      </c>
      <c r="N1393" s="1">
        <v>7555.3069999999998</v>
      </c>
      <c r="O1393" s="1">
        <v>4513.5640238123824</v>
      </c>
      <c r="P1393" s="1">
        <v>2317</v>
      </c>
      <c r="Q1393" s="1">
        <v>4099.74</v>
      </c>
      <c r="R1393" s="1">
        <v>5580.666090936701</v>
      </c>
      <c r="S1393" s="1">
        <v>7707</v>
      </c>
      <c r="T1393" s="1">
        <v>5506.3749999999991</v>
      </c>
      <c r="U1393" s="1">
        <v>1343.85</v>
      </c>
      <c r="V1393" s="1">
        <v>5009</v>
      </c>
      <c r="W1393" s="1">
        <v>2870</v>
      </c>
      <c r="X1393" s="1">
        <v>8139.6</v>
      </c>
      <c r="Y1393" s="1">
        <v>31621</v>
      </c>
      <c r="Z1393" s="1">
        <v>2180.9521759999998</v>
      </c>
      <c r="AA1393" s="1">
        <v>43164.993103071763</v>
      </c>
      <c r="AB1393" s="1">
        <v>1390</v>
      </c>
      <c r="AC1393" s="1">
        <v>6901</v>
      </c>
      <c r="AD1393" s="1">
        <v>5090.5410000000002</v>
      </c>
      <c r="AE1393" s="1">
        <v>6968</v>
      </c>
      <c r="AF1393" s="1">
        <v>28017</v>
      </c>
      <c r="AG1393" s="1">
        <v>70951.231258144195</v>
      </c>
      <c r="AH1393" s="1">
        <v>12050.73358091581</v>
      </c>
      <c r="AI1393" s="1">
        <v>2818</v>
      </c>
      <c r="AJ1393" s="1">
        <v>15575.28321743153</v>
      </c>
      <c r="AK1393" s="1">
        <v>4088.2777923275212</v>
      </c>
      <c r="AL1393" s="1">
        <v>310922.0625</v>
      </c>
      <c r="AM1393" s="1">
        <v>248717.359375</v>
      </c>
      <c r="AN1393" s="1">
        <v>62204.69921875</v>
      </c>
      <c r="AO1393" t="s">
        <v>14203</v>
      </c>
    </row>
    <row r="1394" spans="1:41" x14ac:dyDescent="0.25">
      <c r="A1394" s="1">
        <v>2016</v>
      </c>
      <c r="B1394" t="s">
        <v>1093</v>
      </c>
      <c r="C1394" t="s">
        <v>7014</v>
      </c>
      <c r="D1394" t="s">
        <v>7198</v>
      </c>
      <c r="E1394" t="s">
        <v>7542</v>
      </c>
      <c r="F1394" t="s">
        <v>8902</v>
      </c>
      <c r="G1394" t="s">
        <v>11058</v>
      </c>
      <c r="H1394" t="s">
        <v>12652</v>
      </c>
      <c r="I1394" s="1">
        <v>9825.5082529123356</v>
      </c>
      <c r="J1394" s="1">
        <v>9991.6754846312633</v>
      </c>
      <c r="K1394" s="1">
        <v>1910.389188295936</v>
      </c>
      <c r="L1394" s="1">
        <v>1377.354</v>
      </c>
      <c r="M1394" s="1">
        <v>6307.6859999999988</v>
      </c>
      <c r="N1394" s="1">
        <v>7027.4580480000004</v>
      </c>
      <c r="O1394" s="1">
        <v>6888</v>
      </c>
      <c r="P1394" s="1">
        <v>2317</v>
      </c>
      <c r="Q1394" s="1">
        <v>3110.0825</v>
      </c>
      <c r="R1394" s="1">
        <v>5405.2358361505658</v>
      </c>
      <c r="S1394" s="1">
        <v>6255</v>
      </c>
      <c r="T1394" s="1">
        <v>6101.9763999999996</v>
      </c>
      <c r="U1394" s="1">
        <v>1661.5188000000001</v>
      </c>
      <c r="V1394" s="1">
        <v>5406</v>
      </c>
      <c r="W1394" s="1">
        <v>2738.1185999999998</v>
      </c>
      <c r="X1394" s="1">
        <v>8639.64</v>
      </c>
      <c r="Y1394" s="1">
        <v>31162</v>
      </c>
      <c r="Z1394" s="1">
        <v>3610</v>
      </c>
      <c r="AA1394" s="1">
        <v>37522.821065900433</v>
      </c>
      <c r="AB1394" s="1">
        <v>1390</v>
      </c>
      <c r="AC1394" s="1">
        <v>7258.8001280000008</v>
      </c>
      <c r="AD1394" s="1">
        <v>4967.866</v>
      </c>
      <c r="AE1394" s="1">
        <v>7502.8127163350819</v>
      </c>
      <c r="AF1394" s="1">
        <v>28258.719008</v>
      </c>
      <c r="AG1394" s="1">
        <v>78414</v>
      </c>
      <c r="AH1394" s="1">
        <v>15370.739574916701</v>
      </c>
      <c r="AI1394" s="1">
        <v>2833.56</v>
      </c>
      <c r="AJ1394" s="1">
        <v>20031.254286597741</v>
      </c>
      <c r="AK1394" s="1">
        <v>4053.6950643999999</v>
      </c>
      <c r="AL1394" s="1">
        <v>327338.875</v>
      </c>
      <c r="AM1394" s="1">
        <v>259882.234375</v>
      </c>
      <c r="AN1394" s="1">
        <v>67456.6640625</v>
      </c>
      <c r="AO1394" t="s">
        <v>14204</v>
      </c>
    </row>
    <row r="1395" spans="1:41" x14ac:dyDescent="0.25">
      <c r="A1395" s="1">
        <v>2016</v>
      </c>
      <c r="B1395" t="s">
        <v>1093</v>
      </c>
      <c r="C1395" t="s">
        <v>7014</v>
      </c>
      <c r="D1395" t="s">
        <v>7198</v>
      </c>
      <c r="E1395" t="s">
        <v>7543</v>
      </c>
      <c r="F1395" t="s">
        <v>8903</v>
      </c>
      <c r="G1395" t="s">
        <v>11059</v>
      </c>
      <c r="H1395" t="s">
        <v>12652</v>
      </c>
      <c r="I1395" s="1">
        <v>3130.8393258570682</v>
      </c>
      <c r="J1395" s="1">
        <v>4721.2424472955909</v>
      </c>
      <c r="K1395" s="1">
        <v>182.87496012200225</v>
      </c>
      <c r="L1395" s="1">
        <v>234.74169697812025</v>
      </c>
      <c r="M1395" s="1">
        <v>152.71979472277914</v>
      </c>
      <c r="N1395" s="1">
        <v>666.21929237599841</v>
      </c>
      <c r="O1395" s="1">
        <v>1895.8186574994854</v>
      </c>
      <c r="P1395" s="1">
        <v>854.17361569356535</v>
      </c>
      <c r="Q1395" s="1">
        <v>899.68861502162656</v>
      </c>
      <c r="R1395" s="1">
        <v>865.05476682503888</v>
      </c>
      <c r="S1395" s="1">
        <v>1695.7314830511532</v>
      </c>
      <c r="T1395" s="1">
        <v>2012.0716883838879</v>
      </c>
      <c r="U1395" s="1">
        <v>255.13505404700555</v>
      </c>
      <c r="V1395" s="1">
        <v>1238.5419059607489</v>
      </c>
      <c r="W1395" s="1">
        <v>523.44603882109175</v>
      </c>
      <c r="X1395" s="1">
        <v>2868.3416787479046</v>
      </c>
      <c r="Y1395" s="1">
        <v>18309.85236429338</v>
      </c>
      <c r="Z1395" s="1">
        <v>700.87163812038762</v>
      </c>
      <c r="AA1395" s="1">
        <v>9779.2429867711489</v>
      </c>
      <c r="AB1395" s="1">
        <v>192.26462800112705</v>
      </c>
      <c r="AC1395" s="1">
        <v>1208.3608306349904</v>
      </c>
      <c r="AD1395" s="1">
        <v>3250.6867830051747</v>
      </c>
      <c r="AE1395" s="1">
        <v>2276.9944606877666</v>
      </c>
      <c r="AF1395" s="1">
        <v>2426.3134474336211</v>
      </c>
      <c r="AG1395" s="1">
        <v>16312.312304770043</v>
      </c>
      <c r="AH1395" s="1">
        <v>3156.7386021874204</v>
      </c>
      <c r="AI1395" s="1">
        <v>794.76831691163568</v>
      </c>
      <c r="AJ1395" s="1">
        <v>9407.4186792133933</v>
      </c>
      <c r="AK1395" s="1">
        <v>3715.3619844678738</v>
      </c>
      <c r="AL1395" s="1">
        <v>93727.828125</v>
      </c>
      <c r="AM1395" s="1">
        <v>73287</v>
      </c>
      <c r="AN1395" s="1">
        <v>20440.822265625</v>
      </c>
      <c r="AO1395" t="s">
        <v>14205</v>
      </c>
    </row>
    <row r="1396" spans="1:41" x14ac:dyDescent="0.25">
      <c r="A1396" s="1">
        <v>2016</v>
      </c>
      <c r="B1396" t="s">
        <v>1094</v>
      </c>
      <c r="C1396" t="s">
        <v>7014</v>
      </c>
      <c r="D1396" t="s">
        <v>7198</v>
      </c>
      <c r="E1396" t="s">
        <v>7543</v>
      </c>
      <c r="F1396" t="s">
        <v>8903</v>
      </c>
      <c r="G1396" t="s">
        <v>11059</v>
      </c>
      <c r="H1396" t="s">
        <v>12652</v>
      </c>
      <c r="I1396" s="1">
        <v>3060.2099066882706</v>
      </c>
      <c r="J1396" s="1">
        <v>6113.4164595687935</v>
      </c>
      <c r="K1396" s="1">
        <v>226.76470803155925</v>
      </c>
      <c r="L1396" s="1">
        <v>217.16902277786434</v>
      </c>
      <c r="M1396" s="1">
        <v>1112.3172538548079</v>
      </c>
      <c r="N1396" s="1">
        <v>668.45251498114499</v>
      </c>
      <c r="O1396" s="1">
        <v>1890.1602636569366</v>
      </c>
      <c r="P1396" s="1">
        <v>780.84650712954738</v>
      </c>
      <c r="Q1396" s="1">
        <v>889.07539932790257</v>
      </c>
      <c r="R1396" s="1">
        <v>832.21749792100024</v>
      </c>
      <c r="S1396" s="1">
        <v>1738.0941715160304</v>
      </c>
      <c r="T1396" s="1">
        <v>3009.2751356793401</v>
      </c>
      <c r="U1396" s="1">
        <v>248.81567759229094</v>
      </c>
      <c r="V1396" s="1">
        <v>2253.6127127198615</v>
      </c>
      <c r="W1396" s="1">
        <v>625.84006451357891</v>
      </c>
      <c r="X1396" s="1">
        <v>2517.7601968517147</v>
      </c>
      <c r="Y1396" s="1">
        <v>16255.658464401176</v>
      </c>
      <c r="Z1396" s="1">
        <v>704.63224975497508</v>
      </c>
      <c r="AA1396" s="1">
        <v>9906.8645775340137</v>
      </c>
      <c r="AB1396" s="1">
        <v>189.47287891314363</v>
      </c>
      <c r="AC1396" s="1">
        <v>1183.6014090873189</v>
      </c>
      <c r="AD1396" s="1">
        <v>3694.4977547402477</v>
      </c>
      <c r="AE1396" s="1">
        <v>1604.9467390289813</v>
      </c>
      <c r="AF1396" s="1">
        <v>2859.3977902516008</v>
      </c>
      <c r="AG1396" s="1">
        <v>14238.88124954625</v>
      </c>
      <c r="AH1396" s="1">
        <v>2196.0439757531426</v>
      </c>
      <c r="AI1396" s="1">
        <v>902.78254070380206</v>
      </c>
      <c r="AJ1396" s="1">
        <v>9988.0894771783333</v>
      </c>
      <c r="AK1396" s="1">
        <v>3997.1945281568969</v>
      </c>
      <c r="AL1396" s="1">
        <v>93906.0859375</v>
      </c>
      <c r="AM1396" s="1">
        <v>71805.8828125</v>
      </c>
      <c r="AN1396" s="1">
        <v>22100.205078125</v>
      </c>
      <c r="AO1396" t="s">
        <v>14206</v>
      </c>
    </row>
    <row r="1397" spans="1:41" x14ac:dyDescent="0.25">
      <c r="A1397" s="1">
        <v>2016</v>
      </c>
      <c r="B1397" t="s">
        <v>1095</v>
      </c>
      <c r="C1397" t="s">
        <v>7014</v>
      </c>
      <c r="D1397" t="s">
        <v>7198</v>
      </c>
      <c r="E1397" t="s">
        <v>7543</v>
      </c>
      <c r="F1397" t="s">
        <v>8903</v>
      </c>
      <c r="G1397" t="s">
        <v>11059</v>
      </c>
      <c r="H1397" t="s">
        <v>12652</v>
      </c>
      <c r="I1397" s="1">
        <v>3108.2838223164767</v>
      </c>
      <c r="J1397" s="1">
        <v>6034.2978809374599</v>
      </c>
      <c r="K1397" s="1">
        <v>225.81081835888008</v>
      </c>
      <c r="L1397" s="1">
        <v>203.10401181010764</v>
      </c>
      <c r="M1397" s="1">
        <v>943.37928982836888</v>
      </c>
      <c r="N1397" s="1">
        <v>593.6408406392917</v>
      </c>
      <c r="O1397" s="1">
        <v>1911.0070736217749</v>
      </c>
      <c r="P1397" s="1">
        <v>882.33710048653325</v>
      </c>
      <c r="Q1397" s="1">
        <v>648.50112098778129</v>
      </c>
      <c r="R1397" s="1">
        <v>1239.3115795888305</v>
      </c>
      <c r="S1397" s="1">
        <v>1763.5710021329612</v>
      </c>
      <c r="T1397" s="1">
        <v>2696.9549109211016</v>
      </c>
      <c r="U1397" s="1">
        <v>213.09273370240803</v>
      </c>
      <c r="V1397" s="1">
        <v>2107.6203192753792</v>
      </c>
      <c r="W1397" s="1">
        <v>469.46992893811768</v>
      </c>
      <c r="X1397" s="1">
        <v>1312.9619998434828</v>
      </c>
      <c r="Y1397" s="1">
        <v>16187.278755466776</v>
      </c>
      <c r="Z1397" s="1">
        <v>1261.8186338969169</v>
      </c>
      <c r="AA1397" s="1">
        <v>10797.545857703288</v>
      </c>
      <c r="AB1397" s="1"/>
      <c r="AC1397" s="1">
        <v>1178.6225692559469</v>
      </c>
      <c r="AD1397" s="1">
        <v>2966.1975799540942</v>
      </c>
      <c r="AE1397" s="1">
        <v>1942.2514790584064</v>
      </c>
      <c r="AF1397" s="1">
        <v>2712.172281619683</v>
      </c>
      <c r="AG1397" s="1">
        <v>13479.128784710441</v>
      </c>
      <c r="AH1397" s="1">
        <v>2036.3722740278424</v>
      </c>
      <c r="AI1397" s="1">
        <v>898.98497030703379</v>
      </c>
      <c r="AJ1397" s="1">
        <v>7483.1548829937747</v>
      </c>
      <c r="AK1397" s="1">
        <v>3979.9507450876831</v>
      </c>
      <c r="AL1397" s="1">
        <v>89276.828125</v>
      </c>
      <c r="AM1397" s="1">
        <v>70072.15625</v>
      </c>
      <c r="AN1397" s="1">
        <v>19204.66015625</v>
      </c>
      <c r="AO1397" t="s">
        <v>14207</v>
      </c>
    </row>
    <row r="1398" spans="1:41" x14ac:dyDescent="0.25">
      <c r="A1398" s="1">
        <v>2016</v>
      </c>
      <c r="B1398" t="s">
        <v>1096</v>
      </c>
      <c r="C1398" t="s">
        <v>7014</v>
      </c>
      <c r="D1398" t="s">
        <v>7198</v>
      </c>
      <c r="E1398" t="s">
        <v>7543</v>
      </c>
      <c r="F1398" t="s">
        <v>8903</v>
      </c>
      <c r="G1398" t="s">
        <v>11059</v>
      </c>
      <c r="H1398" t="s">
        <v>12652</v>
      </c>
      <c r="I1398" s="1">
        <v>3290.6335502186494</v>
      </c>
      <c r="J1398" s="1">
        <v>4011.2206777880765</v>
      </c>
      <c r="K1398" s="1">
        <v>209.59259118188402</v>
      </c>
      <c r="L1398" s="1">
        <v>225.53985355441867</v>
      </c>
      <c r="M1398" s="1">
        <v>127.57144532633589</v>
      </c>
      <c r="N1398" s="1">
        <v>595.74415863111597</v>
      </c>
      <c r="O1398" s="1">
        <v>1697.2443525054739</v>
      </c>
      <c r="P1398" s="1">
        <v>916.96758642074258</v>
      </c>
      <c r="Q1398" s="1">
        <v>774.41614716282481</v>
      </c>
      <c r="R1398" s="1">
        <v>585.69303770742272</v>
      </c>
      <c r="S1398" s="1">
        <v>1347.5436704791782</v>
      </c>
      <c r="T1398" s="1">
        <v>1959.2350914828289</v>
      </c>
      <c r="U1398" s="1">
        <v>252.31927475678265</v>
      </c>
      <c r="V1398" s="1">
        <v>846.34399591380338</v>
      </c>
      <c r="W1398" s="1">
        <v>530.25216933762454</v>
      </c>
      <c r="X1398" s="1">
        <v>1520.6853762381259</v>
      </c>
      <c r="Y1398" s="1">
        <v>17610.334019956124</v>
      </c>
      <c r="Z1398" s="1">
        <v>429.43699388896891</v>
      </c>
      <c r="AA1398" s="1">
        <v>9818.5503918509567</v>
      </c>
      <c r="AB1398" s="1">
        <v>193.64532880934937</v>
      </c>
      <c r="AC1398" s="1">
        <v>1199.2614685786732</v>
      </c>
      <c r="AD1398" s="1">
        <v>3116.91408481602</v>
      </c>
      <c r="AE1398" s="1">
        <v>1552.5799009831953</v>
      </c>
      <c r="AF1398" s="1">
        <v>2833.4459959102846</v>
      </c>
      <c r="AG1398" s="1">
        <v>13015.910768926124</v>
      </c>
      <c r="AH1398" s="1">
        <v>2260.7112520945798</v>
      </c>
      <c r="AI1398" s="1">
        <v>938.61029964061106</v>
      </c>
      <c r="AJ1398" s="1">
        <v>8308.7335888484995</v>
      </c>
      <c r="AK1398" s="1">
        <v>4269.3099551614205</v>
      </c>
      <c r="AL1398" s="1">
        <v>84438.453125</v>
      </c>
      <c r="AM1398" s="1">
        <v>66267.125</v>
      </c>
      <c r="AN1398" s="1">
        <v>18171.31640625</v>
      </c>
      <c r="AO1398" t="s">
        <v>14208</v>
      </c>
    </row>
    <row r="1399" spans="1:41" x14ac:dyDescent="0.25">
      <c r="A1399" s="1">
        <v>2016</v>
      </c>
      <c r="B1399" t="s">
        <v>1097</v>
      </c>
      <c r="C1399" t="s">
        <v>7014</v>
      </c>
      <c r="D1399" t="s">
        <v>7198</v>
      </c>
      <c r="E1399" t="s">
        <v>7543</v>
      </c>
      <c r="F1399" t="s">
        <v>8903</v>
      </c>
      <c r="G1399" t="s">
        <v>11060</v>
      </c>
      <c r="H1399" t="s">
        <v>12652</v>
      </c>
      <c r="I1399" s="1">
        <v>2858.010101706042</v>
      </c>
      <c r="J1399" s="1">
        <v>4415.8</v>
      </c>
      <c r="K1399" s="1">
        <v>170.1768844221105</v>
      </c>
      <c r="L1399" s="1">
        <v>213.78</v>
      </c>
      <c r="M1399" s="1">
        <v>140.03875850459681</v>
      </c>
      <c r="N1399" s="1">
        <v>618.84825599999999</v>
      </c>
      <c r="O1399" s="1">
        <v>1782</v>
      </c>
      <c r="P1399" s="1">
        <v>841.22500000000002</v>
      </c>
      <c r="Q1399" s="1">
        <v>833.03189417249985</v>
      </c>
      <c r="R1399" s="1">
        <v>806.60763868037031</v>
      </c>
      <c r="S1399" s="1">
        <v>1570.0970155102921</v>
      </c>
      <c r="T1399" s="1">
        <v>1802.2049999999999</v>
      </c>
      <c r="U1399" s="1">
        <v>237.4649577216</v>
      </c>
      <c r="V1399" s="1">
        <v>1153</v>
      </c>
      <c r="W1399" s="1">
        <v>477.64049999999997</v>
      </c>
      <c r="X1399" s="1">
        <v>2722.29</v>
      </c>
      <c r="Y1399" s="1">
        <v>17389.00800000002</v>
      </c>
      <c r="Z1399" s="1">
        <v>648.94499999999994</v>
      </c>
      <c r="AA1399" s="1">
        <v>9127.7635761597903</v>
      </c>
      <c r="AB1399" s="1">
        <v>172</v>
      </c>
      <c r="AC1399" s="1">
        <v>1160.0773119999999</v>
      </c>
      <c r="AD1399" s="1">
        <v>3160.3401545215502</v>
      </c>
      <c r="AE1399" s="1">
        <v>2077.7399999999998</v>
      </c>
      <c r="AF1399" s="1">
        <v>2209.651269755906</v>
      </c>
      <c r="AG1399" s="1">
        <v>15292</v>
      </c>
      <c r="AH1399" s="1">
        <v>3031.740192026296</v>
      </c>
      <c r="AI1399" s="1">
        <v>725.22</v>
      </c>
      <c r="AJ1399" s="1">
        <v>9020.14004643304</v>
      </c>
      <c r="AK1399" s="1">
        <v>3446.743334368</v>
      </c>
      <c r="AL1399" s="1">
        <v>88103.578125</v>
      </c>
      <c r="AM1399" s="1">
        <v>68903.09375</v>
      </c>
      <c r="AN1399" s="1">
        <v>19200.4921875</v>
      </c>
      <c r="AO1399" t="s">
        <v>14209</v>
      </c>
    </row>
    <row r="1400" spans="1:41" x14ac:dyDescent="0.25">
      <c r="A1400" s="1">
        <v>2016</v>
      </c>
      <c r="B1400" t="s">
        <v>1098</v>
      </c>
      <c r="C1400" t="s">
        <v>7014</v>
      </c>
      <c r="D1400" t="s">
        <v>7198</v>
      </c>
      <c r="E1400" t="s">
        <v>7543</v>
      </c>
      <c r="F1400" t="s">
        <v>8903</v>
      </c>
      <c r="G1400" t="s">
        <v>11060</v>
      </c>
      <c r="H1400" t="s">
        <v>12652</v>
      </c>
      <c r="I1400" s="1">
        <v>2800.6140027196038</v>
      </c>
      <c r="J1400" s="1">
        <v>5589.3336258250001</v>
      </c>
      <c r="K1400" s="1">
        <v>206.10416960000001</v>
      </c>
      <c r="L1400" s="1">
        <v>199</v>
      </c>
      <c r="M1400" s="1">
        <v>998</v>
      </c>
      <c r="N1400" s="1">
        <v>599.75300000000004</v>
      </c>
      <c r="O1400" s="1">
        <v>1721.8482853</v>
      </c>
      <c r="P1400" s="1">
        <v>700.59581600000001</v>
      </c>
      <c r="Q1400" s="1">
        <v>797.70159588396234</v>
      </c>
      <c r="R1400" s="1">
        <v>770.10348506178764</v>
      </c>
      <c r="S1400" s="1">
        <v>1559.4633429999999</v>
      </c>
      <c r="T1400" s="1">
        <v>2740.5</v>
      </c>
      <c r="U1400" s="1">
        <v>227.70878207999999</v>
      </c>
      <c r="V1400" s="1">
        <v>2022</v>
      </c>
      <c r="W1400" s="1">
        <v>561.52</v>
      </c>
      <c r="X1400" s="1">
        <v>2259</v>
      </c>
      <c r="Y1400" s="1">
        <v>14585</v>
      </c>
      <c r="Z1400" s="1">
        <v>632.21440000000007</v>
      </c>
      <c r="AA1400" s="1">
        <v>9093.4375124047619</v>
      </c>
      <c r="AB1400" s="1">
        <v>170</v>
      </c>
      <c r="AC1400" s="1">
        <v>1061.9580000000001</v>
      </c>
      <c r="AD1400" s="1">
        <v>3314.7995740000001</v>
      </c>
      <c r="AE1400" s="1">
        <v>1470.067828551028</v>
      </c>
      <c r="AF1400" s="1">
        <v>2620.1718503937009</v>
      </c>
      <c r="AG1400" s="1">
        <v>13149.86845395363</v>
      </c>
      <c r="AH1400" s="1">
        <v>2010.7399608794649</v>
      </c>
      <c r="AI1400" s="1">
        <v>810</v>
      </c>
      <c r="AJ1400" s="1">
        <v>9117.5053110673616</v>
      </c>
      <c r="AK1400" s="1">
        <v>3586.3870000000002</v>
      </c>
      <c r="AL1400" s="1">
        <v>85375.3984375</v>
      </c>
      <c r="AM1400" s="1">
        <v>65437.02734375</v>
      </c>
      <c r="AN1400" s="1">
        <v>19938.36328125</v>
      </c>
      <c r="AO1400" t="s">
        <v>14210</v>
      </c>
    </row>
    <row r="1401" spans="1:41" x14ac:dyDescent="0.25">
      <c r="A1401" s="1">
        <v>2016</v>
      </c>
      <c r="B1401" t="s">
        <v>1099</v>
      </c>
      <c r="C1401" t="s">
        <v>7014</v>
      </c>
      <c r="D1401" t="s">
        <v>7198</v>
      </c>
      <c r="E1401" t="s">
        <v>7543</v>
      </c>
      <c r="F1401" t="s">
        <v>8903</v>
      </c>
      <c r="G1401" t="s">
        <v>11060</v>
      </c>
      <c r="H1401" t="s">
        <v>12652</v>
      </c>
      <c r="I1401" s="1">
        <v>2800.6140027196038</v>
      </c>
      <c r="J1401" s="1">
        <v>5437</v>
      </c>
      <c r="K1401" s="1">
        <v>206.10416960000001</v>
      </c>
      <c r="L1401" s="1">
        <v>183</v>
      </c>
      <c r="M1401" s="1">
        <v>850</v>
      </c>
      <c r="N1401" s="1">
        <v>534.88</v>
      </c>
      <c r="O1401" s="1">
        <v>1721.8482853</v>
      </c>
      <c r="P1401" s="1">
        <v>805</v>
      </c>
      <c r="Q1401" s="1">
        <v>584.30999999999995</v>
      </c>
      <c r="R1401" s="1">
        <v>1116.63978</v>
      </c>
      <c r="S1401" s="1">
        <v>1589.0060000000001</v>
      </c>
      <c r="T1401" s="1">
        <v>2430</v>
      </c>
      <c r="U1401" s="1">
        <v>192</v>
      </c>
      <c r="V1401" s="1">
        <v>1899</v>
      </c>
      <c r="W1401" s="1">
        <v>423</v>
      </c>
      <c r="X1401" s="1">
        <v>1183</v>
      </c>
      <c r="Y1401" s="1">
        <v>14585</v>
      </c>
      <c r="Z1401" s="1">
        <v>1136.9190000000001</v>
      </c>
      <c r="AA1401" s="1">
        <v>9728.7634761597892</v>
      </c>
      <c r="AB1401" s="1"/>
      <c r="AC1401" s="1">
        <v>1061.9580000000001</v>
      </c>
      <c r="AD1401" s="1">
        <v>2672.5920000000001</v>
      </c>
      <c r="AE1401" s="1">
        <v>1750</v>
      </c>
      <c r="AF1401" s="1">
        <v>2443.7110971517591</v>
      </c>
      <c r="AG1401" s="1">
        <v>12144.913070000001</v>
      </c>
      <c r="AH1401" s="1">
        <v>1834.8043587416209</v>
      </c>
      <c r="AI1401" s="1">
        <v>810</v>
      </c>
      <c r="AJ1401" s="1">
        <v>6742.4435951969244</v>
      </c>
      <c r="AK1401" s="1">
        <v>3586</v>
      </c>
      <c r="AL1401" s="1">
        <v>80452.5078125</v>
      </c>
      <c r="AM1401" s="1">
        <v>63146.15234375</v>
      </c>
      <c r="AN1401" s="1">
        <v>17306.35546875</v>
      </c>
      <c r="AO1401" t="s">
        <v>14211</v>
      </c>
    </row>
    <row r="1402" spans="1:41" x14ac:dyDescent="0.25">
      <c r="A1402" s="1">
        <v>2016</v>
      </c>
      <c r="B1402" t="s">
        <v>1100</v>
      </c>
      <c r="C1402" t="s">
        <v>7014</v>
      </c>
      <c r="D1402" t="s">
        <v>7198</v>
      </c>
      <c r="E1402" t="s">
        <v>7543</v>
      </c>
      <c r="F1402" t="s">
        <v>8903</v>
      </c>
      <c r="G1402" t="s">
        <v>11060</v>
      </c>
      <c r="H1402" t="s">
        <v>12652</v>
      </c>
      <c r="I1402" s="1">
        <v>3009.1939807384861</v>
      </c>
      <c r="J1402" s="1">
        <v>3445.6213975312489</v>
      </c>
      <c r="K1402" s="1">
        <v>201</v>
      </c>
      <c r="L1402" s="1">
        <v>210.11918399999999</v>
      </c>
      <c r="M1402" s="1">
        <v>117.59386673959121</v>
      </c>
      <c r="N1402" s="1">
        <v>556.47199999999998</v>
      </c>
      <c r="O1402" s="1">
        <v>1604.567031249999</v>
      </c>
      <c r="P1402" s="1">
        <v>841.22500000000002</v>
      </c>
      <c r="Q1402" s="1">
        <v>714.25566299999991</v>
      </c>
      <c r="R1402" s="1">
        <v>536.902000099877</v>
      </c>
      <c r="S1402" s="1">
        <v>1242.889375</v>
      </c>
      <c r="T1402" s="1">
        <v>1852.2518749999999</v>
      </c>
      <c r="U1402" s="1">
        <v>210.8</v>
      </c>
      <c r="V1402" s="1">
        <v>781</v>
      </c>
      <c r="W1402" s="1">
        <v>482.41214159999998</v>
      </c>
      <c r="X1402" s="1">
        <v>1458.7375</v>
      </c>
      <c r="Y1402" s="1">
        <v>17313</v>
      </c>
      <c r="Z1402" s="1">
        <v>396.07619999999997</v>
      </c>
      <c r="AA1402" s="1">
        <v>9207.0119988704937</v>
      </c>
      <c r="AB1402" s="1">
        <v>170</v>
      </c>
      <c r="AC1402" s="1">
        <v>1132.1179197793469</v>
      </c>
      <c r="AD1402" s="1">
        <v>2852.3389360239998</v>
      </c>
      <c r="AE1402" s="1">
        <v>1433.79355687048</v>
      </c>
      <c r="AF1402" s="1">
        <v>2639.7168889935729</v>
      </c>
      <c r="AG1402" s="1">
        <v>12055.26392016864</v>
      </c>
      <c r="AH1402" s="1">
        <v>2118.6288199999999</v>
      </c>
      <c r="AI1402" s="1">
        <v>857.28960000000006</v>
      </c>
      <c r="AJ1402" s="1">
        <v>7797.7028289695536</v>
      </c>
      <c r="AK1402" s="1">
        <v>3926</v>
      </c>
      <c r="AL1402" s="1">
        <v>79163.984375</v>
      </c>
      <c r="AM1402" s="1">
        <v>62280.27734375</v>
      </c>
      <c r="AN1402" s="1">
        <v>16883.7109375</v>
      </c>
      <c r="AO1402" t="s">
        <v>14212</v>
      </c>
    </row>
    <row r="1403" spans="1:41" x14ac:dyDescent="0.25">
      <c r="A1403" s="1">
        <v>2016</v>
      </c>
      <c r="B1403" t="s">
        <v>1101</v>
      </c>
      <c r="C1403" t="s">
        <v>7014</v>
      </c>
      <c r="D1403" t="s">
        <v>7198</v>
      </c>
      <c r="E1403" t="s">
        <v>7544</v>
      </c>
      <c r="F1403" t="s">
        <v>8904</v>
      </c>
      <c r="G1403" t="s">
        <v>11061</v>
      </c>
      <c r="H1403" t="s">
        <v>12652</v>
      </c>
      <c r="I1403" s="1">
        <v>2076.0362991337656</v>
      </c>
      <c r="J1403" s="1">
        <v>3559.802692212209</v>
      </c>
      <c r="K1403" s="1">
        <v>273.30640433881143</v>
      </c>
      <c r="L1403" s="1">
        <v>314.10674690881802</v>
      </c>
      <c r="M1403" s="1">
        <v>1751.4636920339881</v>
      </c>
      <c r="N1403" s="1">
        <v>816.00685140013229</v>
      </c>
      <c r="O1403" s="1">
        <v>1187.1222961464939</v>
      </c>
      <c r="P1403" s="1">
        <v>1608.7809817050586</v>
      </c>
      <c r="Q1403" s="1">
        <v>799.83268827283212</v>
      </c>
      <c r="R1403" s="1">
        <v>621.29704210152056</v>
      </c>
      <c r="S1403" s="1">
        <v>1000.2414766256114</v>
      </c>
      <c r="T1403" s="1">
        <v>1117.8176046577155</v>
      </c>
      <c r="U1403" s="1">
        <v>161.41286211257412</v>
      </c>
      <c r="V1403" s="1">
        <v>797.00395212095111</v>
      </c>
      <c r="W1403" s="1">
        <v>287.37972798145205</v>
      </c>
      <c r="X1403" s="1">
        <v>1719.2034759635665</v>
      </c>
      <c r="Y1403" s="1">
        <v>9618.820488079642</v>
      </c>
      <c r="Z1403" s="1">
        <v>1853.3415885224922</v>
      </c>
      <c r="AA1403" s="1">
        <v>7865.299709690883</v>
      </c>
      <c r="AB1403" s="1">
        <v>121.84211890769099</v>
      </c>
      <c r="AC1403" s="1">
        <v>1410.685817078037</v>
      </c>
      <c r="AD1403" s="1">
        <v>3355.9649515391156</v>
      </c>
      <c r="AE1403" s="1">
        <v>1676.7264069865732</v>
      </c>
      <c r="AF1403" s="1">
        <v>3149.8587607270283</v>
      </c>
      <c r="AG1403" s="1">
        <v>8184.6605013037924</v>
      </c>
      <c r="AH1403" s="1">
        <v>3071.4542599405167</v>
      </c>
      <c r="AI1403" s="1">
        <v>639.39166986421321</v>
      </c>
      <c r="AJ1403" s="1">
        <v>4540.0568856953096</v>
      </c>
      <c r="AK1403" s="1">
        <v>534.31681502638799</v>
      </c>
      <c r="AL1403" s="1">
        <v>64113.23828125</v>
      </c>
      <c r="AM1403" s="1">
        <v>49053.73046875</v>
      </c>
      <c r="AN1403" s="1">
        <v>15059.50390625</v>
      </c>
      <c r="AO1403" t="s">
        <v>14213</v>
      </c>
    </row>
    <row r="1404" spans="1:41" x14ac:dyDescent="0.25">
      <c r="A1404" s="1">
        <v>2016</v>
      </c>
      <c r="B1404" t="s">
        <v>1102</v>
      </c>
      <c r="C1404" t="s">
        <v>7014</v>
      </c>
      <c r="D1404" t="s">
        <v>7198</v>
      </c>
      <c r="E1404" t="s">
        <v>7544</v>
      </c>
      <c r="F1404" t="s">
        <v>8904</v>
      </c>
      <c r="G1404" t="s">
        <v>11061</v>
      </c>
      <c r="H1404" t="s">
        <v>12652</v>
      </c>
      <c r="I1404" s="1">
        <v>1609.0025425128783</v>
      </c>
      <c r="J1404" s="1">
        <v>4946.6370526647524</v>
      </c>
      <c r="K1404" s="1">
        <v>318.03424590291576</v>
      </c>
      <c r="L1404" s="1">
        <v>298.55179878097789</v>
      </c>
      <c r="M1404" s="1">
        <v>1948.9106269866068</v>
      </c>
      <c r="N1404" s="1">
        <v>1097.448665869174</v>
      </c>
      <c r="O1404" s="1">
        <v>1196.5044981643193</v>
      </c>
      <c r="P1404" s="1">
        <v>1642.5898222893952</v>
      </c>
      <c r="Q1404" s="1">
        <v>534.79727997175019</v>
      </c>
      <c r="R1404" s="1">
        <v>918.48571232804647</v>
      </c>
      <c r="S1404" s="1">
        <v>1265.7930353520642</v>
      </c>
      <c r="T1404" s="1">
        <v>860.1399407258657</v>
      </c>
      <c r="U1404" s="1">
        <v>84.34920709053651</v>
      </c>
      <c r="V1404" s="1">
        <v>797.98789339599671</v>
      </c>
      <c r="W1404" s="1">
        <v>643.71763305935758</v>
      </c>
      <c r="X1404" s="1">
        <v>1492.7589939048894</v>
      </c>
      <c r="Y1404" s="1">
        <v>9494.8350876255245</v>
      </c>
      <c r="Z1404" s="1">
        <v>1177.6925082619748</v>
      </c>
      <c r="AA1404" s="1">
        <v>8032.4023750189144</v>
      </c>
      <c r="AB1404" s="1"/>
      <c r="AC1404" s="1">
        <v>1400.6407808981194</v>
      </c>
      <c r="AD1404" s="1">
        <v>4700.599294445562</v>
      </c>
      <c r="AE1404" s="1">
        <v>1520.5054436057239</v>
      </c>
      <c r="AF1404" s="1">
        <v>2964.2531101584996</v>
      </c>
      <c r="AG1404" s="1">
        <v>8754.5052711857297</v>
      </c>
      <c r="AH1404" s="1">
        <v>2833.9397990089137</v>
      </c>
      <c r="AI1404" s="1">
        <v>704.75982240119322</v>
      </c>
      <c r="AJ1404" s="1">
        <v>4645.3614244412456</v>
      </c>
      <c r="AK1404" s="1">
        <v>550.48956206455409</v>
      </c>
      <c r="AL1404" s="1">
        <v>66435.6953125</v>
      </c>
      <c r="AM1404" s="1">
        <v>49920.046875</v>
      </c>
      <c r="AN1404" s="1">
        <v>16515.646484375</v>
      </c>
      <c r="AO1404" t="s">
        <v>14214</v>
      </c>
    </row>
    <row r="1405" spans="1:41" x14ac:dyDescent="0.25">
      <c r="A1405" s="1">
        <v>2016</v>
      </c>
      <c r="B1405" t="s">
        <v>1103</v>
      </c>
      <c r="C1405" t="s">
        <v>7014</v>
      </c>
      <c r="D1405" t="s">
        <v>7198</v>
      </c>
      <c r="E1405" t="s">
        <v>7544</v>
      </c>
      <c r="F1405" t="s">
        <v>8904</v>
      </c>
      <c r="G1405" t="s">
        <v>11061</v>
      </c>
      <c r="H1405" t="s">
        <v>12652</v>
      </c>
      <c r="I1405" s="1">
        <v>1657.9206882139961</v>
      </c>
      <c r="J1405" s="1">
        <v>4940.6834634941497</v>
      </c>
      <c r="K1405" s="1">
        <v>277.9380013498897</v>
      </c>
      <c r="L1405" s="1">
        <v>301.85889490869164</v>
      </c>
      <c r="M1405" s="1">
        <v>1524.8220594079226</v>
      </c>
      <c r="N1405" s="1">
        <v>768.88586439006372</v>
      </c>
      <c r="O1405" s="1">
        <v>1094.6656528575572</v>
      </c>
      <c r="P1405" s="1">
        <v>1685.8534508108062</v>
      </c>
      <c r="Q1405" s="1">
        <v>657.94873369552636</v>
      </c>
      <c r="R1405" s="1">
        <v>796.24681026065525</v>
      </c>
      <c r="S1405" s="1">
        <v>915.82849625127585</v>
      </c>
      <c r="T1405" s="1">
        <v>1093.5265626880905</v>
      </c>
      <c r="U1405" s="1">
        <v>152.01398431741649</v>
      </c>
      <c r="V1405" s="1">
        <v>798.5022087961994</v>
      </c>
      <c r="W1405" s="1">
        <v>296.65325283422857</v>
      </c>
      <c r="X1405" s="1">
        <v>1455.7572365785206</v>
      </c>
      <c r="Y1405" s="1">
        <v>9313.2012255602385</v>
      </c>
      <c r="Z1405" s="1">
        <v>1467.1481382731881</v>
      </c>
      <c r="AA1405" s="1">
        <v>7896.9140710664133</v>
      </c>
      <c r="AB1405" s="1">
        <v>99.100844743608206</v>
      </c>
      <c r="AC1405" s="1">
        <v>1469.1130688155183</v>
      </c>
      <c r="AD1405" s="1">
        <v>2930.5293053559499</v>
      </c>
      <c r="AE1405" s="1">
        <v>1366.9082033601132</v>
      </c>
      <c r="AF1405" s="1">
        <v>3650.963656307506</v>
      </c>
      <c r="AG1405" s="1">
        <v>7889.0581855722658</v>
      </c>
      <c r="AH1405" s="1">
        <v>2963.8556664440384</v>
      </c>
      <c r="AI1405" s="1">
        <v>651.55957693498726</v>
      </c>
      <c r="AJ1405" s="1">
        <v>4641.3875319337512</v>
      </c>
      <c r="AK1405" s="1">
        <v>551.31964202191227</v>
      </c>
      <c r="AL1405" s="1">
        <v>63310.171875</v>
      </c>
      <c r="AM1405" s="1">
        <v>49454.609375</v>
      </c>
      <c r="AN1405" s="1">
        <v>13855.556640625</v>
      </c>
      <c r="AO1405" t="s">
        <v>14215</v>
      </c>
    </row>
    <row r="1406" spans="1:41" x14ac:dyDescent="0.25">
      <c r="A1406" s="1">
        <v>2016</v>
      </c>
      <c r="B1406" t="s">
        <v>1104</v>
      </c>
      <c r="C1406" t="s">
        <v>7014</v>
      </c>
      <c r="D1406" t="s">
        <v>7198</v>
      </c>
      <c r="E1406" t="s">
        <v>7544</v>
      </c>
      <c r="F1406" t="s">
        <v>8904</v>
      </c>
      <c r="G1406" t="s">
        <v>11061</v>
      </c>
      <c r="H1406" t="s">
        <v>12652</v>
      </c>
      <c r="I1406" s="1">
        <v>1584.1170890291978</v>
      </c>
      <c r="J1406" s="1">
        <v>3451.5799548301175</v>
      </c>
      <c r="K1406" s="1">
        <v>319.37771378868797</v>
      </c>
      <c r="L1406" s="1">
        <v>303.38185091581045</v>
      </c>
      <c r="M1406" s="1">
        <v>1528.043041117176</v>
      </c>
      <c r="N1406" s="1">
        <v>942.06918487326914</v>
      </c>
      <c r="O1406" s="1">
        <v>1183.4520598768813</v>
      </c>
      <c r="P1406" s="1">
        <v>1971.271093161281</v>
      </c>
      <c r="Q1406" s="1">
        <v>768.90266707524916</v>
      </c>
      <c r="R1406" s="1">
        <v>903.82050378451265</v>
      </c>
      <c r="S1406" s="1">
        <v>1040.986287675742</v>
      </c>
      <c r="T1406" s="1">
        <v>1003.0917118931134</v>
      </c>
      <c r="U1406" s="1">
        <v>160.94049244151731</v>
      </c>
      <c r="V1406" s="1">
        <v>842.5970379902152</v>
      </c>
      <c r="W1406" s="1">
        <v>253.89365774361249</v>
      </c>
      <c r="X1406" s="1">
        <v>1628.3522123064872</v>
      </c>
      <c r="Y1406" s="1">
        <v>9534.9439947173159</v>
      </c>
      <c r="Z1406" s="1">
        <v>1796.1400316826564</v>
      </c>
      <c r="AA1406" s="1">
        <v>7967.9438573141006</v>
      </c>
      <c r="AB1406" s="1">
        <v>122.60009812026941</v>
      </c>
      <c r="AC1406" s="1">
        <v>1406.5574893434546</v>
      </c>
      <c r="AD1406" s="1">
        <v>3151.118850586266</v>
      </c>
      <c r="AE1406" s="1">
        <v>1671.8195198218555</v>
      </c>
      <c r="AF1406" s="1">
        <v>3098.6553593635617</v>
      </c>
      <c r="AG1406" s="1">
        <v>9153.8787206135949</v>
      </c>
      <c r="AH1406" s="1">
        <v>3104.1782885999041</v>
      </c>
      <c r="AI1406" s="1">
        <v>707.73693005791881</v>
      </c>
      <c r="AJ1406" s="1">
        <v>4004.5183826730326</v>
      </c>
      <c r="AK1406" s="1">
        <v>553.08252359278561</v>
      </c>
      <c r="AL1406" s="1">
        <v>64159.0546875</v>
      </c>
      <c r="AM1406" s="1">
        <v>49563.13671875</v>
      </c>
      <c r="AN1406" s="1">
        <v>14595.9140625</v>
      </c>
      <c r="AO1406" t="s">
        <v>14216</v>
      </c>
    </row>
    <row r="1407" spans="1:41" x14ac:dyDescent="0.25">
      <c r="A1407" s="1">
        <v>2016</v>
      </c>
      <c r="B1407" t="s">
        <v>1105</v>
      </c>
      <c r="C1407" t="s">
        <v>7014</v>
      </c>
      <c r="D1407" t="s">
        <v>7198</v>
      </c>
      <c r="E1407" t="s">
        <v>7544</v>
      </c>
      <c r="F1407" t="s">
        <v>8904</v>
      </c>
      <c r="G1407" t="s">
        <v>11062</v>
      </c>
      <c r="H1407" t="s">
        <v>12652</v>
      </c>
      <c r="I1407" s="1">
        <v>1449.737317622021</v>
      </c>
      <c r="J1407" s="1">
        <v>4457</v>
      </c>
      <c r="K1407" s="1">
        <v>290.27920199999988</v>
      </c>
      <c r="L1407" s="1">
        <v>269</v>
      </c>
      <c r="M1407" s="1">
        <v>1756</v>
      </c>
      <c r="N1407" s="1">
        <v>988.81899999999996</v>
      </c>
      <c r="O1407" s="1">
        <v>1078.0699072</v>
      </c>
      <c r="P1407" s="1">
        <v>1480</v>
      </c>
      <c r="Q1407" s="1">
        <v>481.86099999999999</v>
      </c>
      <c r="R1407" s="1">
        <v>827.57048400000008</v>
      </c>
      <c r="S1407" s="1">
        <v>1140.5</v>
      </c>
      <c r="T1407" s="1">
        <v>775</v>
      </c>
      <c r="U1407" s="1">
        <v>76</v>
      </c>
      <c r="V1407" s="1">
        <v>719</v>
      </c>
      <c r="W1407" s="1">
        <v>580</v>
      </c>
      <c r="X1407" s="1">
        <v>1345</v>
      </c>
      <c r="Y1407" s="1">
        <v>8555</v>
      </c>
      <c r="Z1407" s="1">
        <v>1061.1199999999999</v>
      </c>
      <c r="AA1407" s="1">
        <v>7237.3244700000014</v>
      </c>
      <c r="AB1407" s="1"/>
      <c r="AC1407" s="1">
        <v>1262</v>
      </c>
      <c r="AD1407" s="1">
        <v>4235.3159999999998</v>
      </c>
      <c r="AE1407" s="1">
        <v>1370</v>
      </c>
      <c r="AF1407" s="1">
        <v>2670.8400012609181</v>
      </c>
      <c r="AG1407" s="1">
        <v>7887.950859999999</v>
      </c>
      <c r="AH1407" s="1">
        <v>2553.4256</v>
      </c>
      <c r="AI1407" s="1">
        <v>635</v>
      </c>
      <c r="AJ1407" s="1">
        <v>4185.5457856123057</v>
      </c>
      <c r="AK1407" s="1">
        <v>496</v>
      </c>
      <c r="AL1407" s="1">
        <v>59863.359375</v>
      </c>
      <c r="AM1407" s="1">
        <v>44978.76953125</v>
      </c>
      <c r="AN1407" s="1">
        <v>14884.5908203125</v>
      </c>
      <c r="AO1407" t="s">
        <v>14217</v>
      </c>
    </row>
    <row r="1408" spans="1:41" x14ac:dyDescent="0.25">
      <c r="A1408" s="1">
        <v>2016</v>
      </c>
      <c r="B1408" t="s">
        <v>1106</v>
      </c>
      <c r="C1408" t="s">
        <v>7014</v>
      </c>
      <c r="D1408" t="s">
        <v>7198</v>
      </c>
      <c r="E1408" t="s">
        <v>7544</v>
      </c>
      <c r="F1408" t="s">
        <v>8904</v>
      </c>
      <c r="G1408" t="s">
        <v>11062</v>
      </c>
      <c r="H1408" t="s">
        <v>12652</v>
      </c>
      <c r="I1408" s="1">
        <v>1449.737317622021</v>
      </c>
      <c r="J1408" s="1">
        <v>3155.6875</v>
      </c>
      <c r="K1408" s="1">
        <v>290.27920199999988</v>
      </c>
      <c r="L1408" s="1">
        <v>278</v>
      </c>
      <c r="M1408" s="1">
        <v>1371</v>
      </c>
      <c r="N1408" s="1">
        <v>845.24900000000002</v>
      </c>
      <c r="O1408" s="1">
        <v>1078.0699072</v>
      </c>
      <c r="P1408" s="1">
        <v>1768.6757480000001</v>
      </c>
      <c r="Q1408" s="1">
        <v>689.87949173830191</v>
      </c>
      <c r="R1408" s="1">
        <v>836.36227497445179</v>
      </c>
      <c r="S1408" s="1">
        <v>934</v>
      </c>
      <c r="T1408" s="1">
        <v>913.49999999999989</v>
      </c>
      <c r="U1408" s="1">
        <v>147.28800000000001</v>
      </c>
      <c r="V1408" s="1">
        <v>756</v>
      </c>
      <c r="W1408" s="1">
        <v>227.8</v>
      </c>
      <c r="X1408" s="1">
        <v>1461</v>
      </c>
      <c r="Y1408" s="1">
        <v>8555</v>
      </c>
      <c r="Z1408" s="1">
        <v>1611.5436</v>
      </c>
      <c r="AA1408" s="1">
        <v>7313.7165650921479</v>
      </c>
      <c r="AB1408" s="1">
        <v>110</v>
      </c>
      <c r="AC1408" s="1">
        <v>1262</v>
      </c>
      <c r="AD1408" s="1">
        <v>2827.2658740000002</v>
      </c>
      <c r="AE1408" s="1">
        <v>1531.3206547406551</v>
      </c>
      <c r="AF1408" s="1">
        <v>2839.412401574803</v>
      </c>
      <c r="AG1408" s="1">
        <v>8453.7751885071721</v>
      </c>
      <c r="AH1408" s="1">
        <v>2842.2451460434149</v>
      </c>
      <c r="AI1408" s="1">
        <v>635</v>
      </c>
      <c r="AJ1408" s="1">
        <v>3655.4756248141662</v>
      </c>
      <c r="AK1408" s="1">
        <v>496.24004000000002</v>
      </c>
      <c r="AL1408" s="1">
        <v>58335.5234375</v>
      </c>
      <c r="AM1408" s="1">
        <v>45149.12109375</v>
      </c>
      <c r="AN1408" s="1">
        <v>13186.400390625</v>
      </c>
      <c r="AO1408" t="s">
        <v>14218</v>
      </c>
    </row>
    <row r="1409" spans="1:41" x14ac:dyDescent="0.25">
      <c r="A1409" s="1">
        <v>2016</v>
      </c>
      <c r="B1409" t="s">
        <v>1107</v>
      </c>
      <c r="C1409" t="s">
        <v>7014</v>
      </c>
      <c r="D1409" t="s">
        <v>7198</v>
      </c>
      <c r="E1409" t="s">
        <v>7544</v>
      </c>
      <c r="F1409" t="s">
        <v>8904</v>
      </c>
      <c r="G1409" t="s">
        <v>11062</v>
      </c>
      <c r="H1409" t="s">
        <v>12652</v>
      </c>
      <c r="I1409" s="1">
        <v>1516.1229226462681</v>
      </c>
      <c r="J1409" s="1">
        <v>4244.0259531249994</v>
      </c>
      <c r="K1409" s="1">
        <v>266</v>
      </c>
      <c r="L1409" s="1">
        <v>281.22012000000001</v>
      </c>
      <c r="M1409" s="1">
        <v>1405.5631461799201</v>
      </c>
      <c r="N1409" s="1">
        <v>718.2</v>
      </c>
      <c r="O1409" s="1">
        <v>1034.8918906250001</v>
      </c>
      <c r="P1409" s="1">
        <v>1546.6</v>
      </c>
      <c r="Q1409" s="1">
        <v>606.83601540000006</v>
      </c>
      <c r="R1409" s="1">
        <v>729.91563409304149</v>
      </c>
      <c r="S1409" s="1">
        <v>844.70249999999999</v>
      </c>
      <c r="T1409" s="1">
        <v>1033.8150000000001</v>
      </c>
      <c r="U1409" s="1">
        <v>127</v>
      </c>
      <c r="V1409" s="1">
        <v>736</v>
      </c>
      <c r="W1409" s="1">
        <v>269.88881759999998</v>
      </c>
      <c r="X1409" s="1">
        <v>1396.3620174328919</v>
      </c>
      <c r="Y1409" s="1">
        <v>9197</v>
      </c>
      <c r="Z1409" s="1">
        <v>1353.1728000000001</v>
      </c>
      <c r="AA1409" s="1">
        <v>7405.0628356200004</v>
      </c>
      <c r="AB1409" s="1">
        <v>87</v>
      </c>
      <c r="AC1409" s="1">
        <v>1386.8612266508151</v>
      </c>
      <c r="AD1409" s="1">
        <v>2681.7751831999999</v>
      </c>
      <c r="AE1409" s="1">
        <v>1262.3274161735701</v>
      </c>
      <c r="AF1409" s="1">
        <v>3401.3390191897652</v>
      </c>
      <c r="AG1409" s="1">
        <v>7306.5172371608824</v>
      </c>
      <c r="AH1409" s="1">
        <v>2777.5816249999989</v>
      </c>
      <c r="AI1409" s="1">
        <v>595.10880000000009</v>
      </c>
      <c r="AJ1409" s="1">
        <v>4355.9178184120437</v>
      </c>
      <c r="AK1409" s="1">
        <v>486</v>
      </c>
      <c r="AL1409" s="1">
        <v>59052.8046875</v>
      </c>
      <c r="AM1409" s="1">
        <v>46174.1171875</v>
      </c>
      <c r="AN1409" s="1">
        <v>12878.6884765625</v>
      </c>
      <c r="AO1409" t="s">
        <v>14219</v>
      </c>
    </row>
    <row r="1410" spans="1:41" x14ac:dyDescent="0.25">
      <c r="A1410" s="1">
        <v>2016</v>
      </c>
      <c r="B1410" t="s">
        <v>1108</v>
      </c>
      <c r="C1410" t="s">
        <v>7014</v>
      </c>
      <c r="D1410" t="s">
        <v>7198</v>
      </c>
      <c r="E1410" t="s">
        <v>7544</v>
      </c>
      <c r="F1410" t="s">
        <v>8904</v>
      </c>
      <c r="G1410" t="s">
        <v>11062</v>
      </c>
      <c r="H1410" t="s">
        <v>12652</v>
      </c>
      <c r="I1410" s="1">
        <v>1895.125267346154</v>
      </c>
      <c r="J1410" s="1">
        <v>3329.5</v>
      </c>
      <c r="K1410" s="1">
        <v>254.3291457286432</v>
      </c>
      <c r="L1410" s="1">
        <v>286.05799999999999</v>
      </c>
      <c r="M1410" s="1">
        <v>1606.0315000000001</v>
      </c>
      <c r="N1410" s="1">
        <v>757.98527999999999</v>
      </c>
      <c r="O1410" s="1">
        <v>1116</v>
      </c>
      <c r="P1410" s="1">
        <v>1546.6</v>
      </c>
      <c r="Q1410" s="1">
        <v>740.57415889049992</v>
      </c>
      <c r="R1410" s="1">
        <v>579.31932088869064</v>
      </c>
      <c r="S1410" s="1">
        <v>926.13492934252838</v>
      </c>
      <c r="T1410" s="1">
        <v>1071.2249999999999</v>
      </c>
      <c r="U1410" s="1">
        <v>150.23375999999999</v>
      </c>
      <c r="V1410" s="1">
        <v>742</v>
      </c>
      <c r="W1410" s="1">
        <v>262.23180000000002</v>
      </c>
      <c r="X1410" s="1">
        <v>1634.61</v>
      </c>
      <c r="Y1410" s="1">
        <v>9135.0679999999993</v>
      </c>
      <c r="Z1410" s="1">
        <v>1716.03</v>
      </c>
      <c r="AA1410" s="1">
        <v>7341.3245077163847</v>
      </c>
      <c r="AB1410" s="1">
        <v>109</v>
      </c>
      <c r="AC1410" s="1">
        <v>1354.317824</v>
      </c>
      <c r="AD1410" s="1">
        <v>3262.692317501926</v>
      </c>
      <c r="AE1410" s="1">
        <v>1530</v>
      </c>
      <c r="AF1410" s="1">
        <v>2868.5862568804209</v>
      </c>
      <c r="AG1410" s="1">
        <v>7674</v>
      </c>
      <c r="AH1410" s="1">
        <v>2949.8328817531878</v>
      </c>
      <c r="AI1410" s="1">
        <v>583.44000000000005</v>
      </c>
      <c r="AJ1410" s="1">
        <v>4353.1547095093847</v>
      </c>
      <c r="AK1410" s="1">
        <v>495.68599999999992</v>
      </c>
      <c r="AL1410" s="1">
        <v>60271.08984375</v>
      </c>
      <c r="AM1410" s="1">
        <v>45999.87890625</v>
      </c>
      <c r="AN1410" s="1">
        <v>14271.2138671875</v>
      </c>
      <c r="AO1410" t="s">
        <v>14220</v>
      </c>
    </row>
    <row r="1411" spans="1:41" x14ac:dyDescent="0.25">
      <c r="A1411" s="1">
        <v>2016</v>
      </c>
      <c r="B1411" t="s">
        <v>1109</v>
      </c>
      <c r="C1411" t="s">
        <v>7014</v>
      </c>
      <c r="D1411" t="s">
        <v>7198</v>
      </c>
      <c r="E1411" t="s">
        <v>7545</v>
      </c>
      <c r="F1411" t="s">
        <v>8905</v>
      </c>
      <c r="G1411" t="s">
        <v>11063</v>
      </c>
      <c r="H1411" t="s">
        <v>12652</v>
      </c>
      <c r="I1411" s="1">
        <v>5052.1724054803371</v>
      </c>
      <c r="J1411" s="1">
        <v>4154.1984492089232</v>
      </c>
      <c r="K1411" s="1">
        <v>207.54344376224114</v>
      </c>
      <c r="L1411" s="1">
        <v>277.46449700834376</v>
      </c>
      <c r="M1411" s="1">
        <v>1933.3750235459734</v>
      </c>
      <c r="N1411" s="1">
        <v>3851.9008797183324</v>
      </c>
      <c r="O1411" s="1">
        <v>1435.6151234244985</v>
      </c>
      <c r="P1411" s="1">
        <v>1961.1190648549739</v>
      </c>
      <c r="Q1411" s="1">
        <v>1053.6303626436281</v>
      </c>
      <c r="R1411" s="1">
        <v>2539.3550766203621</v>
      </c>
      <c r="S1411" s="1">
        <v>3756.8692894929745</v>
      </c>
      <c r="T1411" s="1">
        <v>2608.1662718784314</v>
      </c>
      <c r="U1411" s="1">
        <v>332.95739641001251</v>
      </c>
      <c r="V1411" s="1">
        <v>2199.7385322821492</v>
      </c>
      <c r="W1411" s="1">
        <v>2147.5752068445809</v>
      </c>
      <c r="X1411" s="1">
        <v>3200.8304374882537</v>
      </c>
      <c r="Y1411" s="1">
        <v>19223.85021072609</v>
      </c>
      <c r="Z1411" s="1">
        <v>802.85677810579023</v>
      </c>
      <c r="AA1411" s="1">
        <v>11805.999322023148</v>
      </c>
      <c r="AB1411" s="1"/>
      <c r="AC1411" s="1">
        <v>3456.0977747359302</v>
      </c>
      <c r="AD1411" s="1">
        <v>1695.8630057149971</v>
      </c>
      <c r="AE1411" s="1">
        <v>4543.7586030086377</v>
      </c>
      <c r="AF1411" s="1">
        <v>6989.588399763581</v>
      </c>
      <c r="AG1411" s="1">
        <v>53147.043684258526</v>
      </c>
      <c r="AH1411" s="1">
        <v>5191.7493558006181</v>
      </c>
      <c r="AI1411" s="1">
        <v>1287.4352661187152</v>
      </c>
      <c r="AJ1411" s="1">
        <v>4821.5974118645254</v>
      </c>
      <c r="AK1411" s="1">
        <v>2725.8112186099693</v>
      </c>
      <c r="AL1411" s="1">
        <v>152404.15625</v>
      </c>
      <c r="AM1411" s="1">
        <v>126213.328125</v>
      </c>
      <c r="AN1411" s="1">
        <v>26190.833984375</v>
      </c>
      <c r="AO1411" t="s">
        <v>14221</v>
      </c>
    </row>
    <row r="1412" spans="1:41" x14ac:dyDescent="0.25">
      <c r="A1412" s="1">
        <v>2016</v>
      </c>
      <c r="B1412" t="s">
        <v>1110</v>
      </c>
      <c r="C1412" t="s">
        <v>7014</v>
      </c>
      <c r="D1412" t="s">
        <v>7198</v>
      </c>
      <c r="E1412" t="s">
        <v>7545</v>
      </c>
      <c r="F1412" t="s">
        <v>8905</v>
      </c>
      <c r="G1412" t="s">
        <v>11063</v>
      </c>
      <c r="H1412" t="s">
        <v>12652</v>
      </c>
      <c r="I1412" s="1">
        <v>3119.6152239875823</v>
      </c>
      <c r="J1412" s="1">
        <v>4349.683735160278</v>
      </c>
      <c r="K1412" s="1">
        <v>208.42016680445801</v>
      </c>
      <c r="L1412" s="1">
        <v>417.96852122573887</v>
      </c>
      <c r="M1412" s="1">
        <v>2007.2979701327747</v>
      </c>
      <c r="N1412" s="1">
        <v>3957.1221288131132</v>
      </c>
      <c r="O1412" s="1">
        <v>1431.0843660812211</v>
      </c>
      <c r="P1412" s="1">
        <v>2254.7272590664093</v>
      </c>
      <c r="Q1412" s="1">
        <v>1204.212714674029</v>
      </c>
      <c r="R1412" s="1">
        <v>2598.0075338031634</v>
      </c>
      <c r="S1412" s="1">
        <v>3478.4991475760075</v>
      </c>
      <c r="T1412" s="1">
        <v>2145.5017171047148</v>
      </c>
      <c r="U1412" s="1">
        <v>286.9956842360852</v>
      </c>
      <c r="V1412" s="1">
        <v>2692.7439732597354</v>
      </c>
      <c r="W1412" s="1">
        <v>2156.6471805701935</v>
      </c>
      <c r="X1412" s="1">
        <v>2937.5875146693788</v>
      </c>
      <c r="Y1412" s="1">
        <v>19305.05726855624</v>
      </c>
      <c r="Z1412" s="1">
        <v>677.80372823972652</v>
      </c>
      <c r="AA1412" s="1">
        <v>11364.198432632822</v>
      </c>
      <c r="AB1412" s="1">
        <v>873.80433569355648</v>
      </c>
      <c r="AC1412" s="1">
        <v>3470.697323150172</v>
      </c>
      <c r="AD1412" s="1">
        <v>1781.6413440789534</v>
      </c>
      <c r="AE1412" s="1">
        <v>3768.7214396010645</v>
      </c>
      <c r="AF1412" s="1">
        <v>7279.9167043405523</v>
      </c>
      <c r="AG1412" s="1">
        <v>46872.270534429212</v>
      </c>
      <c r="AH1412" s="1">
        <v>4298.129494888356</v>
      </c>
      <c r="AI1412" s="1">
        <v>1292.8737619955682</v>
      </c>
      <c r="AJ1412" s="1">
        <v>4769.551932224248</v>
      </c>
      <c r="AK1412" s="1">
        <v>2736.905643149003</v>
      </c>
      <c r="AL1412" s="1">
        <v>143737.6875</v>
      </c>
      <c r="AM1412" s="1">
        <v>118389.3046875</v>
      </c>
      <c r="AN1412" s="1">
        <v>25348.392578125</v>
      </c>
      <c r="AO1412" t="s">
        <v>14222</v>
      </c>
    </row>
    <row r="1413" spans="1:41" x14ac:dyDescent="0.25">
      <c r="A1413" s="1">
        <v>2016</v>
      </c>
      <c r="B1413" t="s">
        <v>1111</v>
      </c>
      <c r="C1413" t="s">
        <v>7014</v>
      </c>
      <c r="D1413" t="s">
        <v>7198</v>
      </c>
      <c r="E1413" t="s">
        <v>7545</v>
      </c>
      <c r="F1413" t="s">
        <v>8905</v>
      </c>
      <c r="G1413" t="s">
        <v>11063</v>
      </c>
      <c r="H1413" t="s">
        <v>12652</v>
      </c>
      <c r="I1413" s="1">
        <v>4721.40695989083</v>
      </c>
      <c r="J1413" s="1">
        <v>5358.6412953929448</v>
      </c>
      <c r="K1413" s="1">
        <v>795.47658685687145</v>
      </c>
      <c r="L1413" s="1">
        <v>180.75110667315258</v>
      </c>
      <c r="M1413" s="1">
        <v>1963.9429335977452</v>
      </c>
      <c r="N1413" s="1">
        <v>2909.6792249240334</v>
      </c>
      <c r="O1413" s="1">
        <v>3742.4533403940313</v>
      </c>
      <c r="P1413" s="1">
        <v>2045.6062165236194</v>
      </c>
      <c r="Q1413" s="1">
        <v>997.09330335468223</v>
      </c>
      <c r="R1413" s="1">
        <v>2774.8648327142896</v>
      </c>
      <c r="S1413" s="1">
        <v>2851.5307914895848</v>
      </c>
      <c r="T1413" s="1">
        <v>3018.107532575832</v>
      </c>
      <c r="U1413" s="1">
        <v>279.45440116442887</v>
      </c>
      <c r="V1413" s="1">
        <v>2973.3948283895234</v>
      </c>
      <c r="W1413" s="1">
        <v>2244.5442156245531</v>
      </c>
      <c r="X1413" s="1">
        <v>3102.7577977829214</v>
      </c>
      <c r="Y1413" s="1">
        <v>17818.012618243985</v>
      </c>
      <c r="Z1413" s="1">
        <v>2263.580649431874</v>
      </c>
      <c r="AA1413" s="1">
        <v>13334.948785153496</v>
      </c>
      <c r="AB1413" s="1">
        <v>876.36900205164898</v>
      </c>
      <c r="AC1413" s="1">
        <v>2698.4116976437253</v>
      </c>
      <c r="AD1413" s="1">
        <v>1846.6346828945459</v>
      </c>
      <c r="AE1413" s="1">
        <v>4532.3278125742254</v>
      </c>
      <c r="AF1413" s="1">
        <v>7927.5624522325179</v>
      </c>
      <c r="AG1413" s="1">
        <v>48443.979350656075</v>
      </c>
      <c r="AH1413" s="1">
        <v>6580.9082233004547</v>
      </c>
      <c r="AI1413" s="1">
        <v>1251.9557172166415</v>
      </c>
      <c r="AJ1413" s="1">
        <v>5287.589895559744</v>
      </c>
      <c r="AK1413" s="1">
        <v>2486.9161355720667</v>
      </c>
      <c r="AL1413" s="1">
        <v>155308.90625</v>
      </c>
      <c r="AM1413" s="1">
        <v>124547.3046875</v>
      </c>
      <c r="AN1413" s="1">
        <v>30761.595703125</v>
      </c>
      <c r="AO1413" t="s">
        <v>14223</v>
      </c>
    </row>
    <row r="1414" spans="1:41" x14ac:dyDescent="0.25">
      <c r="A1414" s="1">
        <v>2016</v>
      </c>
      <c r="B1414" t="s">
        <v>1112</v>
      </c>
      <c r="C1414" t="s">
        <v>7014</v>
      </c>
      <c r="D1414" t="s">
        <v>7198</v>
      </c>
      <c r="E1414" t="s">
        <v>7545</v>
      </c>
      <c r="F1414" t="s">
        <v>8905</v>
      </c>
      <c r="G1414" t="s">
        <v>11063</v>
      </c>
      <c r="H1414" t="s">
        <v>12652</v>
      </c>
      <c r="I1414" s="1">
        <v>6749.4651377653436</v>
      </c>
      <c r="J1414" s="1">
        <v>637.89049490138621</v>
      </c>
      <c r="K1414" s="1">
        <v>0</v>
      </c>
      <c r="L1414" s="1">
        <v>184.19088040277524</v>
      </c>
      <c r="M1414" s="1">
        <v>2444.6139426844798</v>
      </c>
      <c r="N1414" s="1">
        <v>3986.8155931336632</v>
      </c>
      <c r="O1414" s="1">
        <v>2238.3121830021855</v>
      </c>
      <c r="P1414" s="1">
        <v>2101.6213626661738</v>
      </c>
      <c r="Q1414" s="1">
        <v>1331.5012608160603</v>
      </c>
      <c r="R1414" s="1">
        <v>2540.1680756028077</v>
      </c>
      <c r="S1414" s="1">
        <v>2126.6813463944427</v>
      </c>
      <c r="T1414" s="1">
        <v>2938.8526372242432</v>
      </c>
      <c r="U1414" s="1">
        <v>272.90699546748789</v>
      </c>
      <c r="V1414" s="1">
        <v>3320.4478439956083</v>
      </c>
      <c r="W1414" s="1">
        <v>1258.6946372607708</v>
      </c>
      <c r="X1414" s="1">
        <v>5268.0711528090087</v>
      </c>
      <c r="Y1414" s="1">
        <v>18595.647016544874</v>
      </c>
      <c r="Z1414" s="1">
        <v>1526.6784057747686</v>
      </c>
      <c r="AA1414" s="1">
        <v>16931.307093087413</v>
      </c>
      <c r="AB1414" s="1">
        <v>893.04669286194064</v>
      </c>
      <c r="AC1414" s="1">
        <v>3186.5978416404796</v>
      </c>
      <c r="AD1414" s="1">
        <v>2276.6569982823698</v>
      </c>
      <c r="AE1414" s="1">
        <v>3891.8673389967389</v>
      </c>
      <c r="AF1414" s="1">
        <v>9010.0365644661488</v>
      </c>
      <c r="AG1414" s="1">
        <v>48412.237149178865</v>
      </c>
      <c r="AH1414" s="1">
        <v>7834.1395222441706</v>
      </c>
      <c r="AI1414" s="1">
        <v>1275.7809898027724</v>
      </c>
      <c r="AJ1414" s="1">
        <v>4915.5190675807708</v>
      </c>
      <c r="AK1414" s="1">
        <v>1841.9088040277525</v>
      </c>
      <c r="AL1414" s="1">
        <v>157991.65625</v>
      </c>
      <c r="AM1414" s="1">
        <v>127594.890625</v>
      </c>
      <c r="AN1414" s="1">
        <v>30396.755859375</v>
      </c>
      <c r="AO1414" t="s">
        <v>14224</v>
      </c>
    </row>
    <row r="1415" spans="1:41" x14ac:dyDescent="0.25">
      <c r="A1415" s="1">
        <v>2016</v>
      </c>
      <c r="B1415" t="s">
        <v>1113</v>
      </c>
      <c r="C1415" t="s">
        <v>7014</v>
      </c>
      <c r="D1415" t="s">
        <v>7198</v>
      </c>
      <c r="E1415" t="s">
        <v>7545</v>
      </c>
      <c r="F1415" t="s">
        <v>8905</v>
      </c>
      <c r="G1415" t="s">
        <v>11064</v>
      </c>
      <c r="H1415" t="s">
        <v>12652</v>
      </c>
      <c r="I1415" s="1">
        <v>4552.0890599999993</v>
      </c>
      <c r="J1415" s="1">
        <v>3743</v>
      </c>
      <c r="K1415" s="1">
        <v>189.43100000000001</v>
      </c>
      <c r="L1415" s="1">
        <v>250</v>
      </c>
      <c r="M1415" s="1">
        <v>1742</v>
      </c>
      <c r="N1415" s="1">
        <v>3470.625</v>
      </c>
      <c r="O1415" s="1">
        <v>1293.5124483523809</v>
      </c>
      <c r="P1415" s="1">
        <v>1874</v>
      </c>
      <c r="Q1415" s="1">
        <v>949.33799999999997</v>
      </c>
      <c r="R1415" s="1">
        <v>2288</v>
      </c>
      <c r="S1415" s="1">
        <v>3385</v>
      </c>
      <c r="T1415" s="1">
        <v>2350</v>
      </c>
      <c r="U1415" s="1">
        <v>300</v>
      </c>
      <c r="V1415" s="1">
        <v>1982</v>
      </c>
      <c r="W1415" s="1">
        <v>1935</v>
      </c>
      <c r="X1415" s="1">
        <v>2884</v>
      </c>
      <c r="Y1415" s="1">
        <v>17321</v>
      </c>
      <c r="Z1415" s="1">
        <v>723.38694388137083</v>
      </c>
      <c r="AA1415" s="1">
        <v>10637.396360000001</v>
      </c>
      <c r="AB1415" s="1"/>
      <c r="AC1415" s="1">
        <v>3114</v>
      </c>
      <c r="AD1415" s="1">
        <v>1528</v>
      </c>
      <c r="AE1415" s="1">
        <v>4094</v>
      </c>
      <c r="AF1415" s="1">
        <v>6297.7322100000001</v>
      </c>
      <c r="AG1415" s="1">
        <v>47886.346052644993</v>
      </c>
      <c r="AH1415" s="1">
        <v>4677.8501499999966</v>
      </c>
      <c r="AI1415" s="1">
        <v>1160</v>
      </c>
      <c r="AJ1415" s="1">
        <v>4344.3372610294109</v>
      </c>
      <c r="AK1415" s="1">
        <v>2456</v>
      </c>
      <c r="AL1415" s="1">
        <v>137428.046875</v>
      </c>
      <c r="AM1415" s="1">
        <v>113827.2421875</v>
      </c>
      <c r="AN1415" s="1">
        <v>23600.79296875</v>
      </c>
      <c r="AO1415" t="s">
        <v>14225</v>
      </c>
    </row>
    <row r="1416" spans="1:41" x14ac:dyDescent="0.25">
      <c r="A1416" s="1">
        <v>2016</v>
      </c>
      <c r="B1416" t="s">
        <v>1114</v>
      </c>
      <c r="C1416" t="s">
        <v>7014</v>
      </c>
      <c r="D1416" t="s">
        <v>7198</v>
      </c>
      <c r="E1416" t="s">
        <v>7545</v>
      </c>
      <c r="F1416" t="s">
        <v>8905</v>
      </c>
      <c r="G1416" t="s">
        <v>11064</v>
      </c>
      <c r="H1416" t="s">
        <v>12652</v>
      </c>
      <c r="I1416" s="1">
        <v>4309.9716661247894</v>
      </c>
      <c r="J1416" s="1">
        <v>4956.5367736285734</v>
      </c>
      <c r="K1416" s="1">
        <v>740.24200520249246</v>
      </c>
      <c r="L1416" s="1">
        <v>164.916</v>
      </c>
      <c r="M1416" s="1">
        <v>1800.8676</v>
      </c>
      <c r="N1416" s="1">
        <v>2702.7886079999998</v>
      </c>
      <c r="O1416" s="1">
        <v>3517</v>
      </c>
      <c r="P1416" s="1">
        <v>2023</v>
      </c>
      <c r="Q1416" s="1">
        <v>921.65899999999999</v>
      </c>
      <c r="R1416" s="1">
        <v>2587.382043552816</v>
      </c>
      <c r="S1416" s="1">
        <v>2602</v>
      </c>
      <c r="T1416" s="1">
        <v>2700.8748000000001</v>
      </c>
      <c r="U1416" s="1">
        <v>260.10000000000002</v>
      </c>
      <c r="V1416" s="1">
        <v>2767</v>
      </c>
      <c r="W1416" s="1">
        <v>2048.1293999999998</v>
      </c>
      <c r="X1416" s="1">
        <v>2944.77</v>
      </c>
      <c r="Y1416" s="1">
        <v>16255</v>
      </c>
      <c r="Z1416" s="1">
        <v>2070</v>
      </c>
      <c r="AA1416" s="1">
        <v>12446.593256322039</v>
      </c>
      <c r="AB1416" s="1">
        <v>784</v>
      </c>
      <c r="AC1416" s="1">
        <v>2590.588928000001</v>
      </c>
      <c r="AD1416" s="1">
        <v>1706.9290000000001</v>
      </c>
      <c r="AE1416" s="1">
        <v>4135.7144041771471</v>
      </c>
      <c r="AF1416" s="1">
        <v>7219.6559999999999</v>
      </c>
      <c r="AG1416" s="1">
        <v>45755</v>
      </c>
      <c r="AH1416" s="1">
        <v>6301.4188643431717</v>
      </c>
      <c r="AI1416" s="1">
        <v>1142.4000000000001</v>
      </c>
      <c r="AJ1416" s="1">
        <v>5069.913755559689</v>
      </c>
      <c r="AK1416" s="1">
        <v>2285.9106999999999</v>
      </c>
      <c r="AL1416" s="1">
        <v>144810.34375</v>
      </c>
      <c r="AM1416" s="1">
        <v>116235.8203125</v>
      </c>
      <c r="AN1416" s="1">
        <v>28574.541015625</v>
      </c>
      <c r="AO1416" t="s">
        <v>14226</v>
      </c>
    </row>
    <row r="1417" spans="1:41" x14ac:dyDescent="0.25">
      <c r="A1417" s="1">
        <v>2016</v>
      </c>
      <c r="B1417" t="s">
        <v>1115</v>
      </c>
      <c r="C1417" t="s">
        <v>7014</v>
      </c>
      <c r="D1417" t="s">
        <v>7198</v>
      </c>
      <c r="E1417" t="s">
        <v>7545</v>
      </c>
      <c r="F1417" t="s">
        <v>8905</v>
      </c>
      <c r="G1417" t="s">
        <v>11064</v>
      </c>
      <c r="H1417" t="s">
        <v>12652</v>
      </c>
      <c r="I1417" s="1">
        <v>6172.2004458436841</v>
      </c>
      <c r="J1417" s="1">
        <v>585</v>
      </c>
      <c r="K1417" s="1"/>
      <c r="L1417" s="1">
        <v>171.59733360000001</v>
      </c>
      <c r="M1417" s="1">
        <v>2253.4165499999999</v>
      </c>
      <c r="N1417" s="1">
        <v>3724</v>
      </c>
      <c r="O1417" s="1">
        <v>2116.0900781249989</v>
      </c>
      <c r="P1417" s="1">
        <v>2023</v>
      </c>
      <c r="Q1417" s="1">
        <v>1112.6179999999999</v>
      </c>
      <c r="R1417" s="1">
        <v>2328.5598984058388</v>
      </c>
      <c r="S1417" s="1">
        <v>1961.516875</v>
      </c>
      <c r="T1417" s="1">
        <v>2778.3778124999999</v>
      </c>
      <c r="U1417" s="1">
        <v>228</v>
      </c>
      <c r="V1417" s="1">
        <v>3063</v>
      </c>
      <c r="W1417" s="1">
        <v>1145.1335999999999</v>
      </c>
      <c r="X1417" s="1">
        <v>5053.6504843074308</v>
      </c>
      <c r="Y1417" s="1">
        <v>17128</v>
      </c>
      <c r="Z1417" s="1">
        <v>1433.4093987839999</v>
      </c>
      <c r="AA1417" s="1">
        <v>15876.757906339941</v>
      </c>
      <c r="AB1417" s="1">
        <v>784</v>
      </c>
      <c r="AC1417" s="1">
        <v>3008.1884677967641</v>
      </c>
      <c r="AD1417" s="1">
        <v>2083.4059661146011</v>
      </c>
      <c r="AE1417" s="1">
        <v>3594.1044395296358</v>
      </c>
      <c r="AF1417" s="1">
        <v>8394</v>
      </c>
      <c r="AG1417" s="1">
        <v>44837.583916693817</v>
      </c>
      <c r="AH1417" s="1">
        <v>7288.4523918062914</v>
      </c>
      <c r="AI1417" s="1">
        <v>1165.248</v>
      </c>
      <c r="AJ1417" s="1">
        <v>4613.1888246570261</v>
      </c>
      <c r="AK1417" s="1">
        <v>1716</v>
      </c>
      <c r="AL1417" s="1">
        <v>146638.5</v>
      </c>
      <c r="AM1417" s="1">
        <v>118293.2109375</v>
      </c>
      <c r="AN1417" s="1">
        <v>28345.29296875</v>
      </c>
      <c r="AO1417" t="s">
        <v>14227</v>
      </c>
    </row>
    <row r="1418" spans="1:41" x14ac:dyDescent="0.25">
      <c r="A1418" s="1">
        <v>2016</v>
      </c>
      <c r="B1418" t="s">
        <v>1116</v>
      </c>
      <c r="C1418" t="s">
        <v>7014</v>
      </c>
      <c r="D1418" t="s">
        <v>7198</v>
      </c>
      <c r="E1418" t="s">
        <v>7545</v>
      </c>
      <c r="F1418" t="s">
        <v>8905</v>
      </c>
      <c r="G1418" t="s">
        <v>11064</v>
      </c>
      <c r="H1418" t="s">
        <v>12652</v>
      </c>
      <c r="I1418" s="1">
        <v>2868</v>
      </c>
      <c r="J1418" s="1">
        <v>3949.934804627113</v>
      </c>
      <c r="K1418" s="1">
        <v>189.43100000000001</v>
      </c>
      <c r="L1418" s="1">
        <v>383</v>
      </c>
      <c r="M1418" s="1">
        <v>1801</v>
      </c>
      <c r="N1418" s="1">
        <v>3550.433</v>
      </c>
      <c r="O1418" s="1">
        <v>1303.651446512381</v>
      </c>
      <c r="P1418" s="1">
        <v>2023</v>
      </c>
      <c r="Q1418" s="1">
        <v>1080.451</v>
      </c>
      <c r="R1418" s="1">
        <v>2404.1006840119571</v>
      </c>
      <c r="S1418" s="1">
        <v>3121</v>
      </c>
      <c r="T1418" s="1">
        <v>1953.875</v>
      </c>
      <c r="U1418" s="1">
        <v>262.64999999999998</v>
      </c>
      <c r="V1418" s="1">
        <v>2416</v>
      </c>
      <c r="W1418" s="1">
        <v>1935</v>
      </c>
      <c r="X1418" s="1">
        <v>2635.68</v>
      </c>
      <c r="Y1418" s="1">
        <v>17321</v>
      </c>
      <c r="Z1418" s="1">
        <v>608.14315199999999</v>
      </c>
      <c r="AA1418" s="1">
        <v>10431.113448351751</v>
      </c>
      <c r="AB1418" s="1">
        <v>784</v>
      </c>
      <c r="AC1418" s="1">
        <v>3114</v>
      </c>
      <c r="AD1418" s="1">
        <v>1598.5350000000001</v>
      </c>
      <c r="AE1418" s="1">
        <v>3452</v>
      </c>
      <c r="AF1418" s="1">
        <v>6670.8566702241196</v>
      </c>
      <c r="AG1418" s="1">
        <v>43287.403052505433</v>
      </c>
      <c r="AH1418" s="1">
        <v>3933.521560915809</v>
      </c>
      <c r="AI1418" s="1">
        <v>1160</v>
      </c>
      <c r="AJ1418" s="1">
        <v>4353.8271431015692</v>
      </c>
      <c r="AK1418" s="1">
        <v>2455.623</v>
      </c>
      <c r="AL1418" s="1">
        <v>131047.2421875</v>
      </c>
      <c r="AM1418" s="1">
        <v>108175.9140625</v>
      </c>
      <c r="AN1418" s="1">
        <v>22871.31640625</v>
      </c>
      <c r="AO1418" t="s">
        <v>14228</v>
      </c>
    </row>
    <row r="1419" spans="1:41" x14ac:dyDescent="0.25">
      <c r="A1419" s="1">
        <v>2016</v>
      </c>
      <c r="B1419" t="s">
        <v>1116</v>
      </c>
      <c r="C1419" t="s">
        <v>7014</v>
      </c>
      <c r="D1419" t="s">
        <v>7198</v>
      </c>
      <c r="E1419" t="s">
        <v>7546</v>
      </c>
      <c r="F1419" t="s">
        <v>8906</v>
      </c>
      <c r="G1419" t="s">
        <v>11065</v>
      </c>
      <c r="H1419" t="s">
        <v>12652</v>
      </c>
      <c r="I1419" s="1">
        <v>14943.990391463818</v>
      </c>
      <c r="J1419" s="1">
        <v>22342.417909504162</v>
      </c>
      <c r="K1419" s="1">
        <v>3142.3613316464707</v>
      </c>
      <c r="L1419" s="1">
        <v>3976.703110565516</v>
      </c>
      <c r="M1419" s="1">
        <v>11955.738659419363</v>
      </c>
      <c r="N1419" s="1">
        <v>11391.512946035646</v>
      </c>
      <c r="O1419" s="1">
        <v>11389.781110848742</v>
      </c>
      <c r="P1419" s="1">
        <v>8595.6187427019104</v>
      </c>
      <c r="Q1419" s="1">
        <v>6342.9310613894395</v>
      </c>
      <c r="R1419" s="1">
        <v>9141.3030609252364</v>
      </c>
      <c r="S1419" s="1">
        <v>12530.246445139381</v>
      </c>
      <c r="T1419" s="1">
        <v>12995.610400748557</v>
      </c>
      <c r="U1419" s="1">
        <v>2304.3354494601331</v>
      </c>
      <c r="V1419" s="1">
        <v>11659.269331237621</v>
      </c>
      <c r="W1419" s="1">
        <v>5320.0640759771086</v>
      </c>
      <c r="X1419" s="1">
        <v>17141.27699136814</v>
      </c>
      <c r="Y1419" s="1">
        <v>67587.205001011433</v>
      </c>
      <c r="Z1419" s="1">
        <v>6750.3504531987255</v>
      </c>
      <c r="AA1419" s="1">
        <v>79377.780994618151</v>
      </c>
      <c r="AB1419" s="1">
        <v>2478.7510747225379</v>
      </c>
      <c r="AC1419" s="1">
        <v>11567.050651977901</v>
      </c>
      <c r="AD1419" s="1">
        <v>15242.521427648509</v>
      </c>
      <c r="AE1419" s="1">
        <v>14394.902137829053</v>
      </c>
      <c r="AF1419" s="1">
        <v>39713.557326177186</v>
      </c>
      <c r="AG1419" s="1">
        <v>115500.12098104536</v>
      </c>
      <c r="AH1419" s="1">
        <v>22202.963003672507</v>
      </c>
      <c r="AI1419" s="1">
        <v>5705.3627479787192</v>
      </c>
      <c r="AJ1419" s="1">
        <v>33849.629874851016</v>
      </c>
      <c r="AK1419" s="1">
        <v>10196.209739122636</v>
      </c>
      <c r="AL1419" s="1">
        <v>589739.5625</v>
      </c>
      <c r="AM1419" s="1">
        <v>459438.65625</v>
      </c>
      <c r="AN1419" s="1">
        <v>130300.8828125</v>
      </c>
      <c r="AO1419" t="s">
        <v>14229</v>
      </c>
    </row>
    <row r="1420" spans="1:41" x14ac:dyDescent="0.25">
      <c r="A1420" s="1">
        <v>2016</v>
      </c>
      <c r="B1420" t="s">
        <v>1117</v>
      </c>
      <c r="C1420" t="s">
        <v>7014</v>
      </c>
      <c r="D1420" t="s">
        <v>7198</v>
      </c>
      <c r="E1420" t="s">
        <v>7546</v>
      </c>
      <c r="F1420" t="s">
        <v>8906</v>
      </c>
      <c r="G1420" t="s">
        <v>11065</v>
      </c>
      <c r="H1420" t="s">
        <v>12652</v>
      </c>
      <c r="I1420" s="1">
        <v>20876.812755338979</v>
      </c>
      <c r="J1420" s="1">
        <v>27990.618458201719</v>
      </c>
      <c r="K1420" s="1">
        <v>3129.1429342683969</v>
      </c>
      <c r="L1420" s="1">
        <v>3754.6495735169078</v>
      </c>
      <c r="M1420" s="1">
        <v>13255.25833107204</v>
      </c>
      <c r="N1420" s="1">
        <v>10626.593903336761</v>
      </c>
      <c r="O1420" s="1">
        <v>11424.102850450508</v>
      </c>
      <c r="P1420" s="1">
        <v>7462.6851115364143</v>
      </c>
      <c r="Q1420" s="1">
        <v>4838.98415739948</v>
      </c>
      <c r="R1420" s="1">
        <v>9747.9219579150213</v>
      </c>
      <c r="S1420" s="1">
        <v>13478.011080026434</v>
      </c>
      <c r="T1420" s="1">
        <v>13401.535205503003</v>
      </c>
      <c r="U1420" s="1">
        <v>2168.6625086172148</v>
      </c>
      <c r="V1420" s="1">
        <v>11407.120401007029</v>
      </c>
      <c r="W1420" s="1">
        <v>5457.1717271601055</v>
      </c>
      <c r="X1420" s="1">
        <v>15236.130459722173</v>
      </c>
      <c r="Y1420" s="1">
        <v>67302.898252331899</v>
      </c>
      <c r="Z1420" s="1">
        <v>6788.5701816738938</v>
      </c>
      <c r="AA1420" s="1">
        <v>77949.433392129809</v>
      </c>
      <c r="AB1420" s="1">
        <v>0</v>
      </c>
      <c r="AC1420" s="1">
        <v>11518.393653029267</v>
      </c>
      <c r="AD1420" s="1">
        <v>15813.820421357448</v>
      </c>
      <c r="AE1420" s="1">
        <v>14727.815501202887</v>
      </c>
      <c r="AF1420" s="1">
        <v>41111.995230599183</v>
      </c>
      <c r="AG1420" s="1">
        <v>128188.97545232491</v>
      </c>
      <c r="AH1420" s="1">
        <v>26167.335453722728</v>
      </c>
      <c r="AI1420" s="1">
        <v>5681.3630407428473</v>
      </c>
      <c r="AJ1420" s="1">
        <v>32818.612362550644</v>
      </c>
      <c r="AK1420" s="1">
        <v>10152.980874529316</v>
      </c>
      <c r="AL1420" s="1">
        <v>612477.625</v>
      </c>
      <c r="AM1420" s="1">
        <v>479280.75</v>
      </c>
      <c r="AN1420" s="1">
        <v>133196.84375</v>
      </c>
      <c r="AO1420" t="s">
        <v>14230</v>
      </c>
    </row>
    <row r="1421" spans="1:41" x14ac:dyDescent="0.25">
      <c r="A1421" s="1">
        <v>2016</v>
      </c>
      <c r="B1421" t="s">
        <v>1118</v>
      </c>
      <c r="C1421" t="s">
        <v>7014</v>
      </c>
      <c r="D1421" t="s">
        <v>7198</v>
      </c>
      <c r="E1421" t="s">
        <v>7546</v>
      </c>
      <c r="F1421" t="s">
        <v>8906</v>
      </c>
      <c r="G1421" t="s">
        <v>11065</v>
      </c>
      <c r="H1421" t="s">
        <v>12652</v>
      </c>
      <c r="I1421" s="1">
        <v>16747.223929568343</v>
      </c>
      <c r="J1421" s="1">
        <v>23936.786396889889</v>
      </c>
      <c r="K1421" s="1">
        <v>3030.579830746522</v>
      </c>
      <c r="L1421" s="1">
        <v>3180.1910852512005</v>
      </c>
      <c r="M1421" s="1">
        <v>11180.192589535958</v>
      </c>
      <c r="N1421" s="1">
        <v>10155.372938315346</v>
      </c>
      <c r="O1421" s="1">
        <v>12015.421432465784</v>
      </c>
      <c r="P1421" s="1">
        <v>7370.2364796318552</v>
      </c>
      <c r="Q1421" s="1">
        <v>5184.4053074009898</v>
      </c>
      <c r="R1421" s="1">
        <v>8858.603165968987</v>
      </c>
      <c r="S1421" s="1">
        <v>10437.901177576707</v>
      </c>
      <c r="T1421" s="1">
        <v>13302.029495426814</v>
      </c>
      <c r="U1421" s="1">
        <v>2623.5288280314794</v>
      </c>
      <c r="V1421" s="1">
        <v>10896.486010203411</v>
      </c>
      <c r="W1421" s="1">
        <v>5139.4961936072214</v>
      </c>
      <c r="X1421" s="1">
        <v>17921.644077534052</v>
      </c>
      <c r="Y1421" s="1">
        <v>68604.937668262632</v>
      </c>
      <c r="Z1421" s="1">
        <v>7973.3929740234844</v>
      </c>
      <c r="AA1421" s="1">
        <v>74336.160224426596</v>
      </c>
      <c r="AB1421" s="1">
        <v>2494.9688935960212</v>
      </c>
      <c r="AC1421" s="1">
        <v>11483.340252648712</v>
      </c>
      <c r="AD1421" s="1">
        <v>14984.267773496837</v>
      </c>
      <c r="AE1421" s="1">
        <v>14467.576505035526</v>
      </c>
      <c r="AF1421" s="1">
        <v>40026.233439323587</v>
      </c>
      <c r="AG1421" s="1">
        <v>126749.33819213836</v>
      </c>
      <c r="AH1421" s="1">
        <v>24981.389182274081</v>
      </c>
      <c r="AI1421" s="1">
        <v>5456.0677283343093</v>
      </c>
      <c r="AJ1421" s="1">
        <v>36996.567624229756</v>
      </c>
      <c r="AK1421" s="1">
        <v>9628.7551300468349</v>
      </c>
      <c r="AL1421" s="1">
        <v>600163.0625</v>
      </c>
      <c r="AM1421" s="1">
        <v>469590.375</v>
      </c>
      <c r="AN1421" s="1">
        <v>130572.71875</v>
      </c>
      <c r="AO1421" t="s">
        <v>14231</v>
      </c>
    </row>
    <row r="1422" spans="1:41" x14ac:dyDescent="0.25">
      <c r="A1422" s="1">
        <v>2016</v>
      </c>
      <c r="B1422" t="s">
        <v>1119</v>
      </c>
      <c r="C1422" t="s">
        <v>7014</v>
      </c>
      <c r="D1422" t="s">
        <v>7198</v>
      </c>
      <c r="E1422" t="s">
        <v>7546</v>
      </c>
      <c r="F1422" t="s">
        <v>8906</v>
      </c>
      <c r="G1422" t="s">
        <v>11065</v>
      </c>
      <c r="H1422" t="s">
        <v>12652</v>
      </c>
      <c r="I1422" s="1">
        <v>18082.578437018554</v>
      </c>
      <c r="J1422" s="1">
        <v>12995.005218287373</v>
      </c>
      <c r="K1422" s="1">
        <v>1088.9702020102236</v>
      </c>
      <c r="L1422" s="1">
        <v>3142.7554730096408</v>
      </c>
      <c r="M1422" s="1">
        <v>11379.337590910685</v>
      </c>
      <c r="N1422" s="1">
        <v>9634.4246533498645</v>
      </c>
      <c r="O1422" s="1">
        <v>10166.379762490842</v>
      </c>
      <c r="P1422" s="1">
        <v>7793.6549394915783</v>
      </c>
      <c r="Q1422" s="1">
        <v>5697.1304991220968</v>
      </c>
      <c r="R1422" s="1">
        <v>9741.3020242411767</v>
      </c>
      <c r="S1422" s="1">
        <v>15847.022437621579</v>
      </c>
      <c r="T1422" s="1">
        <v>12643.900881081046</v>
      </c>
      <c r="U1422" s="1">
        <v>2567.4802863059713</v>
      </c>
      <c r="V1422" s="1">
        <v>10637.963092650081</v>
      </c>
      <c r="W1422" s="1">
        <v>4175.8305204041308</v>
      </c>
      <c r="X1422" s="1">
        <v>16936.477128853581</v>
      </c>
      <c r="Y1422" s="1">
        <v>72095.295005890235</v>
      </c>
      <c r="Z1422" s="1">
        <v>6852.2936787472836</v>
      </c>
      <c r="AA1422" s="1">
        <v>77310.461937819695</v>
      </c>
      <c r="AB1422" s="1">
        <v>2512.8329138436748</v>
      </c>
      <c r="AC1422" s="1">
        <v>11278.385142551339</v>
      </c>
      <c r="AD1422" s="1">
        <v>14431.208929531129</v>
      </c>
      <c r="AE1422" s="1">
        <v>15525.277979593375</v>
      </c>
      <c r="AF1422" s="1">
        <v>39600.463378345536</v>
      </c>
      <c r="AG1422" s="1">
        <v>120596.40036639545</v>
      </c>
      <c r="AH1422" s="1">
        <v>24568.963709080745</v>
      </c>
      <c r="AI1422" s="1">
        <v>5572.4291090313945</v>
      </c>
      <c r="AJ1422" s="1">
        <v>37196.99032849355</v>
      </c>
      <c r="AK1422" s="1">
        <v>9544.4365299619894</v>
      </c>
      <c r="AL1422" s="1">
        <v>589615.6875</v>
      </c>
      <c r="AM1422" s="1">
        <v>460747.875</v>
      </c>
      <c r="AN1422" s="1">
        <v>128867.796875</v>
      </c>
      <c r="AO1422" t="s">
        <v>14232</v>
      </c>
    </row>
    <row r="1423" spans="1:41" x14ac:dyDescent="0.25">
      <c r="A1423" s="1">
        <v>2016</v>
      </c>
      <c r="B1423" t="s">
        <v>1120</v>
      </c>
      <c r="C1423" t="s">
        <v>7014</v>
      </c>
      <c r="D1423" t="s">
        <v>7198</v>
      </c>
      <c r="E1423" t="s">
        <v>7546</v>
      </c>
      <c r="F1423" t="s">
        <v>8906</v>
      </c>
      <c r="G1423" t="s">
        <v>11066</v>
      </c>
      <c r="H1423" t="s">
        <v>12652</v>
      </c>
      <c r="I1423" s="1">
        <v>13709</v>
      </c>
      <c r="J1423" s="1">
        <v>20380.294621813591</v>
      </c>
      <c r="K1423" s="1">
        <v>2856.0607092</v>
      </c>
      <c r="L1423" s="1">
        <v>3644</v>
      </c>
      <c r="M1423" s="1">
        <v>10727</v>
      </c>
      <c r="N1423" s="1">
        <v>10220.762000000001</v>
      </c>
      <c r="O1423" s="1">
        <v>10375.56203711238</v>
      </c>
      <c r="P1423" s="1">
        <v>7712.212927999999</v>
      </c>
      <c r="Q1423" s="1">
        <v>5691.0428902624526</v>
      </c>
      <c r="R1423" s="1">
        <v>8459.0258710142771</v>
      </c>
      <c r="S1423" s="1">
        <v>11242.463342999999</v>
      </c>
      <c r="T1423" s="1">
        <v>11834.9</v>
      </c>
      <c r="U1423" s="1">
        <v>2108.8599552000001</v>
      </c>
      <c r="V1423" s="1">
        <v>10461</v>
      </c>
      <c r="W1423" s="1">
        <v>4773.3</v>
      </c>
      <c r="X1423" s="1">
        <v>15379.6</v>
      </c>
      <c r="Y1423" s="1">
        <v>60641</v>
      </c>
      <c r="Z1423" s="1">
        <v>6056.5901760000006</v>
      </c>
      <c r="AA1423" s="1">
        <v>72860.27639711443</v>
      </c>
      <c r="AB1423" s="1">
        <v>2224</v>
      </c>
      <c r="AC1423" s="1">
        <v>10378.259</v>
      </c>
      <c r="AD1423" s="1">
        <v>13675.987073</v>
      </c>
      <c r="AE1423" s="1">
        <v>13185.16185824706</v>
      </c>
      <c r="AF1423" s="1">
        <v>36391</v>
      </c>
      <c r="AG1423" s="1">
        <v>106666.48388298599</v>
      </c>
      <c r="AH1423" s="1">
        <v>20323.551319624679</v>
      </c>
      <c r="AI1423" s="1">
        <v>5119</v>
      </c>
      <c r="AJ1423" s="1">
        <v>30899.22060337869</v>
      </c>
      <c r="AK1423" s="1">
        <v>9148.3048423275213</v>
      </c>
      <c r="AL1423" s="1">
        <v>537143.9375</v>
      </c>
      <c r="AM1423" s="1">
        <v>419464.1875</v>
      </c>
      <c r="AN1423" s="1">
        <v>117679.7265625</v>
      </c>
      <c r="AO1423" t="s">
        <v>14233</v>
      </c>
    </row>
    <row r="1424" spans="1:41" x14ac:dyDescent="0.25">
      <c r="A1424" s="1">
        <v>2016</v>
      </c>
      <c r="B1424" t="s">
        <v>1121</v>
      </c>
      <c r="C1424" t="s">
        <v>7014</v>
      </c>
      <c r="D1424" t="s">
        <v>7198</v>
      </c>
      <c r="E1424" t="s">
        <v>7546</v>
      </c>
      <c r="F1424" t="s">
        <v>8906</v>
      </c>
      <c r="G1424" t="s">
        <v>11066</v>
      </c>
      <c r="H1424" t="s">
        <v>12652</v>
      </c>
      <c r="I1424" s="1">
        <v>15287.82865698058</v>
      </c>
      <c r="J1424" s="1">
        <v>22305.41436321682</v>
      </c>
      <c r="K1424" s="1">
        <v>2820.148987290911</v>
      </c>
      <c r="L1424" s="1">
        <v>2896.21</v>
      </c>
      <c r="M1424" s="1">
        <v>10251.849099999999</v>
      </c>
      <c r="N1424" s="1">
        <v>9433.2825599999996</v>
      </c>
      <c r="O1424" s="1">
        <v>11293</v>
      </c>
      <c r="P1424" s="1">
        <v>7249.4</v>
      </c>
      <c r="Q1424" s="1">
        <v>4795.0321828834994</v>
      </c>
      <c r="R1424" s="1">
        <v>8260.0746862931155</v>
      </c>
      <c r="S1424" s="1">
        <v>9572.5858074440639</v>
      </c>
      <c r="T1424" s="1">
        <v>11979.081399999999</v>
      </c>
      <c r="U1424" s="1">
        <v>2441.828954304</v>
      </c>
      <c r="V1424" s="1">
        <v>10142</v>
      </c>
      <c r="W1424" s="1">
        <v>4689.7509</v>
      </c>
      <c r="X1424" s="1">
        <v>17033.11</v>
      </c>
      <c r="Y1424" s="1">
        <v>63949.516000000018</v>
      </c>
      <c r="Z1424" s="1">
        <v>7337.0349999999999</v>
      </c>
      <c r="AA1424" s="1">
        <v>69383.989804320212</v>
      </c>
      <c r="AB1424" s="1">
        <v>2232</v>
      </c>
      <c r="AC1424" s="1">
        <v>11024.490496</v>
      </c>
      <c r="AD1424" s="1">
        <v>14310.58067915748</v>
      </c>
      <c r="AE1424" s="1">
        <v>13201.55271633508</v>
      </c>
      <c r="AF1424" s="1">
        <v>36452.016385721858</v>
      </c>
      <c r="AG1424" s="1">
        <v>119435</v>
      </c>
      <c r="AH1424" s="1">
        <v>23946.08383263709</v>
      </c>
      <c r="AI1424" s="1">
        <v>4978.62</v>
      </c>
      <c r="AJ1424" s="1">
        <v>35473.516443491237</v>
      </c>
      <c r="AK1424" s="1">
        <v>8887.9443987679988</v>
      </c>
      <c r="AL1424" s="1">
        <v>561063</v>
      </c>
      <c r="AM1424" s="1">
        <v>439068.1875</v>
      </c>
      <c r="AN1424" s="1">
        <v>121994.75</v>
      </c>
      <c r="AO1424" t="s">
        <v>14234</v>
      </c>
    </row>
    <row r="1425" spans="1:41" x14ac:dyDescent="0.25">
      <c r="A1425" s="1">
        <v>2016</v>
      </c>
      <c r="B1425" t="s">
        <v>1122</v>
      </c>
      <c r="C1425" t="s">
        <v>7014</v>
      </c>
      <c r="D1425" t="s">
        <v>7198</v>
      </c>
      <c r="E1425" t="s">
        <v>7546</v>
      </c>
      <c r="F1425" t="s">
        <v>8906</v>
      </c>
      <c r="G1425" t="s">
        <v>11066</v>
      </c>
      <c r="H1425" t="s">
        <v>12652</v>
      </c>
      <c r="I1425" s="1">
        <v>16536.021212478128</v>
      </c>
      <c r="J1425" s="1">
        <v>11219.209647687499</v>
      </c>
      <c r="K1425" s="1">
        <v>1043</v>
      </c>
      <c r="L1425" s="1">
        <v>2927.87817804</v>
      </c>
      <c r="M1425" s="1">
        <v>10489.34034436408</v>
      </c>
      <c r="N1425" s="1">
        <v>8999.3120000000017</v>
      </c>
      <c r="O1425" s="1">
        <v>9611.2488281249971</v>
      </c>
      <c r="P1425" s="1">
        <v>7249.4</v>
      </c>
      <c r="Q1425" s="1">
        <v>4906.3889583999999</v>
      </c>
      <c r="R1425" s="1">
        <v>8929.8048699099054</v>
      </c>
      <c r="S1425" s="1">
        <v>14616.295</v>
      </c>
      <c r="T1425" s="1">
        <v>11953.4859375</v>
      </c>
      <c r="U1425" s="1">
        <v>2145</v>
      </c>
      <c r="V1425" s="1">
        <v>9812</v>
      </c>
      <c r="W1425" s="1">
        <v>3799.0817591999999</v>
      </c>
      <c r="X1425" s="1">
        <v>16246.4668760078</v>
      </c>
      <c r="Y1425" s="1">
        <v>68717</v>
      </c>
      <c r="Z1425" s="1">
        <v>6373.5472027200003</v>
      </c>
      <c r="AA1425" s="1">
        <v>72495.258698320016</v>
      </c>
      <c r="AB1425" s="1">
        <v>2206</v>
      </c>
      <c r="AC1425" s="1">
        <v>10646.93751996243</v>
      </c>
      <c r="AD1425" s="1">
        <v>13206.23475767974</v>
      </c>
      <c r="AE1425" s="1">
        <v>14337.45440197159</v>
      </c>
      <c r="AF1425" s="1">
        <v>36892.890191897663</v>
      </c>
      <c r="AG1425" s="1">
        <v>111692.2162895154</v>
      </c>
      <c r="AH1425" s="1">
        <v>22912.00528025259</v>
      </c>
      <c r="AI1425" s="1">
        <v>5089.6368000000002</v>
      </c>
      <c r="AJ1425" s="1">
        <v>34909.180034721183</v>
      </c>
      <c r="AK1425" s="1">
        <v>8765</v>
      </c>
      <c r="AL1425" s="1">
        <v>548727.3125</v>
      </c>
      <c r="AM1425" s="1">
        <v>428789.5</v>
      </c>
      <c r="AN1425" s="1">
        <v>119937.8046875</v>
      </c>
      <c r="AO1425" t="s">
        <v>14235</v>
      </c>
    </row>
    <row r="1426" spans="1:41" x14ac:dyDescent="0.25">
      <c r="A1426" s="1">
        <v>2016</v>
      </c>
      <c r="B1426" t="s">
        <v>1123</v>
      </c>
      <c r="C1426" t="s">
        <v>7014</v>
      </c>
      <c r="D1426" t="s">
        <v>7198</v>
      </c>
      <c r="E1426" t="s">
        <v>7546</v>
      </c>
      <c r="F1426" t="s">
        <v>8906</v>
      </c>
      <c r="G1426" t="s">
        <v>11066</v>
      </c>
      <c r="H1426" t="s">
        <v>12652</v>
      </c>
      <c r="I1426" s="1">
        <v>18810.345990599999</v>
      </c>
      <c r="J1426" s="1">
        <v>25220</v>
      </c>
      <c r="K1426" s="1">
        <v>2856.0607092</v>
      </c>
      <c r="L1426" s="1">
        <v>3383</v>
      </c>
      <c r="M1426" s="1">
        <v>11943</v>
      </c>
      <c r="N1426" s="1">
        <v>9574.7330000000002</v>
      </c>
      <c r="O1426" s="1">
        <v>10293.30146165238</v>
      </c>
      <c r="P1426" s="1">
        <v>6852</v>
      </c>
      <c r="Q1426" s="1">
        <v>4360.0030000000006</v>
      </c>
      <c r="R1426" s="1">
        <v>8783.0353639999994</v>
      </c>
      <c r="S1426" s="1">
        <v>12143.906000000001</v>
      </c>
      <c r="T1426" s="1">
        <v>12075</v>
      </c>
      <c r="U1426" s="1">
        <v>1954</v>
      </c>
      <c r="V1426" s="1">
        <v>10278</v>
      </c>
      <c r="W1426" s="1">
        <v>4917</v>
      </c>
      <c r="X1426" s="1">
        <v>13728</v>
      </c>
      <c r="Y1426" s="1">
        <v>60641</v>
      </c>
      <c r="Z1426" s="1">
        <v>6116.6115438813704</v>
      </c>
      <c r="AA1426" s="1">
        <v>70233.700376615889</v>
      </c>
      <c r="AB1426" s="1">
        <v>0</v>
      </c>
      <c r="AC1426" s="1">
        <v>10378.259</v>
      </c>
      <c r="AD1426" s="1">
        <v>14248.508</v>
      </c>
      <c r="AE1426" s="1">
        <v>13270</v>
      </c>
      <c r="AF1426" s="1">
        <v>37042.572719999996</v>
      </c>
      <c r="AG1426" s="1">
        <v>115500.3404349693</v>
      </c>
      <c r="AH1426" s="1">
        <v>23577.19251999999</v>
      </c>
      <c r="AI1426" s="1">
        <v>5119</v>
      </c>
      <c r="AJ1426" s="1">
        <v>29570.1006042259</v>
      </c>
      <c r="AK1426" s="1">
        <v>9148</v>
      </c>
      <c r="AL1426" s="1">
        <v>552016.625</v>
      </c>
      <c r="AM1426" s="1">
        <v>431967.71875</v>
      </c>
      <c r="AN1426" s="1">
        <v>120048.96875</v>
      </c>
      <c r="AO1426" t="s">
        <v>14236</v>
      </c>
    </row>
    <row r="1427" spans="1:41" x14ac:dyDescent="0.25">
      <c r="A1427" s="1">
        <v>2016</v>
      </c>
      <c r="B1427" t="s">
        <v>1124</v>
      </c>
      <c r="C1427" t="s">
        <v>7014</v>
      </c>
      <c r="D1427" t="s">
        <v>7198</v>
      </c>
      <c r="E1427" t="s">
        <v>7547</v>
      </c>
      <c r="F1427" t="s">
        <v>8907</v>
      </c>
      <c r="G1427" t="s">
        <v>11067</v>
      </c>
      <c r="H1427" t="s">
        <v>12652</v>
      </c>
      <c r="I1427" s="1">
        <v>125.23357303428274</v>
      </c>
      <c r="J1427" s="1">
        <v>4633.1843779924693</v>
      </c>
      <c r="K1427" s="1">
        <v>92.219952384261532</v>
      </c>
      <c r="L1427" s="1">
        <v>545.49499107296515</v>
      </c>
      <c r="M1427" s="1">
        <v>1127.8869056404722</v>
      </c>
      <c r="N1427" s="1">
        <v>312.98892930416037</v>
      </c>
      <c r="O1427" s="1">
        <v>1105.5216110064807</v>
      </c>
      <c r="P1427" s="1">
        <v>1257.6789433524887</v>
      </c>
      <c r="Q1427" s="1">
        <v>1.6256533206297623</v>
      </c>
      <c r="R1427" s="1">
        <v>531.22984992936529</v>
      </c>
      <c r="S1427" s="1">
        <v>703.53480636952065</v>
      </c>
      <c r="T1427" s="1">
        <v>2012.0716883838879</v>
      </c>
      <c r="U1427" s="1">
        <v>39.123616163020046</v>
      </c>
      <c r="V1427" s="1">
        <v>1049.6307307735949</v>
      </c>
      <c r="W1427" s="1">
        <v>279.45440116442887</v>
      </c>
      <c r="X1427" s="1">
        <v>1788.5081674523449</v>
      </c>
      <c r="Y1427" s="1">
        <v>3275.2055816471066</v>
      </c>
      <c r="Z1427" s="1">
        <v>950.14496395905815</v>
      </c>
      <c r="AA1427" s="1">
        <v>5054.1917619664309</v>
      </c>
      <c r="AB1427" s="1">
        <v>418.06378414198559</v>
      </c>
      <c r="AC1427" s="1">
        <v>965.79441042426618</v>
      </c>
      <c r="AD1427" s="1">
        <v>1569.3807056848857</v>
      </c>
      <c r="AE1427" s="1">
        <v>1681.1976774052041</v>
      </c>
      <c r="AF1427" s="1">
        <v>1029.5329360170199</v>
      </c>
      <c r="AG1427" s="1">
        <v>5233.6220250074239</v>
      </c>
      <c r="AH1427" s="1">
        <v>1334.0035293985177</v>
      </c>
      <c r="AI1427" s="1">
        <v>560.02661993351546</v>
      </c>
      <c r="AJ1427" s="1">
        <v>1387.7142164148649</v>
      </c>
      <c r="AK1427" s="1">
        <v>543.25935586364972</v>
      </c>
      <c r="AL1427" s="1">
        <v>39607.52734375</v>
      </c>
      <c r="AM1427" s="1">
        <v>28073.59375</v>
      </c>
      <c r="AN1427" s="1">
        <v>11533.9326171875</v>
      </c>
      <c r="AO1427" t="s">
        <v>14237</v>
      </c>
    </row>
    <row r="1428" spans="1:41" x14ac:dyDescent="0.25">
      <c r="A1428" s="1">
        <v>2016</v>
      </c>
      <c r="B1428" t="s">
        <v>1125</v>
      </c>
      <c r="C1428" t="s">
        <v>7014</v>
      </c>
      <c r="D1428" t="s">
        <v>7198</v>
      </c>
      <c r="E1428" t="s">
        <v>7547</v>
      </c>
      <c r="F1428" t="s">
        <v>8907</v>
      </c>
      <c r="G1428" t="s">
        <v>11067</v>
      </c>
      <c r="H1428" t="s">
        <v>12652</v>
      </c>
      <c r="I1428" s="1">
        <v>137.10973125911033</v>
      </c>
      <c r="J1428" s="1">
        <v>1604.6878541670928</v>
      </c>
      <c r="K1428" s="1">
        <v>95.683574235207928</v>
      </c>
      <c r="L1428" s="1">
        <v>523.98147795471004</v>
      </c>
      <c r="M1428" s="1">
        <v>1004.3414306178069</v>
      </c>
      <c r="N1428" s="1">
        <v>318.9452474506931</v>
      </c>
      <c r="O1428" s="1">
        <v>1123.1429070942263</v>
      </c>
      <c r="P1428" s="1">
        <v>1366.9082033601132</v>
      </c>
      <c r="Q1428" s="1">
        <v>1.4808172203067893</v>
      </c>
      <c r="R1428" s="1">
        <v>483.33874070813602</v>
      </c>
      <c r="S1428" s="1">
        <v>987.59117692768177</v>
      </c>
      <c r="T1428" s="1">
        <v>1640.2898440321358</v>
      </c>
      <c r="U1428" s="1">
        <v>23.939210128727005</v>
      </c>
      <c r="V1428" s="1">
        <v>1126.5601776026267</v>
      </c>
      <c r="W1428" s="1">
        <v>284.77254236669023</v>
      </c>
      <c r="X1428" s="1">
        <v>1631.1771226764017</v>
      </c>
      <c r="Y1428" s="1">
        <v>3143.8888677282603</v>
      </c>
      <c r="Z1428" s="1">
        <v>968.22664404674686</v>
      </c>
      <c r="AA1428" s="1">
        <v>5074.5069502900451</v>
      </c>
      <c r="AB1428" s="1">
        <v>426.01972338056862</v>
      </c>
      <c r="AC1428" s="1">
        <v>820.69168529741194</v>
      </c>
      <c r="AD1428" s="1">
        <v>1429.558162680785</v>
      </c>
      <c r="AE1428" s="1">
        <v>1790.6497464017482</v>
      </c>
      <c r="AF1428" s="1">
        <v>1151.4472631082745</v>
      </c>
      <c r="AG1428" s="1">
        <v>5316.4625135870892</v>
      </c>
      <c r="AH1428" s="1">
        <v>1446.6445152227864</v>
      </c>
      <c r="AI1428" s="1">
        <v>570.6841749028473</v>
      </c>
      <c r="AJ1428" s="1">
        <v>1408.4805703684103</v>
      </c>
      <c r="AK1428" s="1">
        <v>553.59782236084584</v>
      </c>
      <c r="AL1428" s="1">
        <v>36454.80859375</v>
      </c>
      <c r="AM1428" s="1">
        <v>25261.306640625</v>
      </c>
      <c r="AN1428" s="1">
        <v>11193.5029296875</v>
      </c>
      <c r="AO1428" t="s">
        <v>14238</v>
      </c>
    </row>
    <row r="1429" spans="1:41" x14ac:dyDescent="0.25">
      <c r="A1429" s="1">
        <v>2016</v>
      </c>
      <c r="B1429" t="s">
        <v>1126</v>
      </c>
      <c r="C1429" t="s">
        <v>7014</v>
      </c>
      <c r="D1429" t="s">
        <v>7198</v>
      </c>
      <c r="E1429" t="s">
        <v>7547</v>
      </c>
      <c r="F1429" t="s">
        <v>8907</v>
      </c>
      <c r="G1429" t="s">
        <v>11067</v>
      </c>
      <c r="H1429" t="s">
        <v>12652</v>
      </c>
      <c r="I1429" s="1">
        <v>546.34624830779592</v>
      </c>
      <c r="J1429" s="1">
        <v>4739.7628329750887</v>
      </c>
      <c r="K1429" s="1">
        <v>256.80841934910455</v>
      </c>
      <c r="L1429" s="1">
        <v>618.76801967361348</v>
      </c>
      <c r="M1429" s="1">
        <v>1142.4100052116014</v>
      </c>
      <c r="N1429" s="1">
        <v>499.59428529375134</v>
      </c>
      <c r="O1429" s="1">
        <v>1102.2150057696977</v>
      </c>
      <c r="P1429" s="1">
        <v>1483.7230521484739</v>
      </c>
      <c r="Q1429" s="1">
        <v>1.5627883084788108</v>
      </c>
      <c r="R1429" s="1">
        <v>656.76159253366529</v>
      </c>
      <c r="S1429" s="1">
        <v>913.92800416928105</v>
      </c>
      <c r="T1429" s="1">
        <v>2697.2021586459268</v>
      </c>
      <c r="U1429" s="1">
        <v>55.727317327395184</v>
      </c>
      <c r="V1429" s="1">
        <v>918.3861895554727</v>
      </c>
      <c r="W1429" s="1">
        <v>327.67662588508369</v>
      </c>
      <c r="X1429" s="1">
        <v>1951.5706528053795</v>
      </c>
      <c r="Y1429" s="1">
        <v>3583.2665041515106</v>
      </c>
      <c r="Z1429" s="1">
        <v>1083.3390488445625</v>
      </c>
      <c r="AA1429" s="1">
        <v>5120.1502409156992</v>
      </c>
      <c r="AB1429" s="1">
        <v>416.84033360891601</v>
      </c>
      <c r="AC1429" s="1">
        <v>948.81441936257704</v>
      </c>
      <c r="AD1429" s="1">
        <v>1452.4077359568641</v>
      </c>
      <c r="AE1429" s="1">
        <v>2273.6745469577236</v>
      </c>
      <c r="AF1429" s="1">
        <v>1291.6310873863783</v>
      </c>
      <c r="AG1429" s="1">
        <v>3909.7565422005709</v>
      </c>
      <c r="AH1429" s="1">
        <v>1437.7080645988017</v>
      </c>
      <c r="AI1429" s="1">
        <v>558.38771962049975</v>
      </c>
      <c r="AJ1429" s="1">
        <v>1805.1494057900461</v>
      </c>
      <c r="AK1429" s="1">
        <v>613.00050174681053</v>
      </c>
      <c r="AL1429" s="1">
        <v>42406.5703125</v>
      </c>
      <c r="AM1429" s="1">
        <v>29536.41015625</v>
      </c>
      <c r="AN1429" s="1">
        <v>12870.15625</v>
      </c>
      <c r="AO1429" t="s">
        <v>14239</v>
      </c>
    </row>
    <row r="1430" spans="1:41" x14ac:dyDescent="0.25">
      <c r="A1430" s="1">
        <v>2016</v>
      </c>
      <c r="B1430" t="s">
        <v>1127</v>
      </c>
      <c r="C1430" t="s">
        <v>7014</v>
      </c>
      <c r="D1430" t="s">
        <v>7198</v>
      </c>
      <c r="E1430" t="s">
        <v>7547</v>
      </c>
      <c r="F1430" t="s">
        <v>8907</v>
      </c>
      <c r="G1430" t="s">
        <v>11067</v>
      </c>
      <c r="H1430" t="s">
        <v>12652</v>
      </c>
      <c r="I1430" s="1">
        <v>554.92899401668751</v>
      </c>
      <c r="J1430" s="1">
        <v>5143.0819165466601</v>
      </c>
      <c r="K1430" s="1">
        <v>255.72815028430773</v>
      </c>
      <c r="L1430" s="1">
        <v>577.12615377735506</v>
      </c>
      <c r="M1430" s="1">
        <v>1163.1311714589772</v>
      </c>
      <c r="N1430" s="1">
        <v>353.52306492827091</v>
      </c>
      <c r="O1430" s="1">
        <v>1114.3714705983566</v>
      </c>
      <c r="P1430" s="1">
        <v>1331.82958564005</v>
      </c>
      <c r="Q1430" s="1">
        <v>0</v>
      </c>
      <c r="R1430" s="1">
        <v>469.07226682100531</v>
      </c>
      <c r="S1430" s="1">
        <v>983.77812059278369</v>
      </c>
      <c r="T1430" s="1">
        <v>2452.786153553759</v>
      </c>
      <c r="U1430" s="1">
        <v>33.295739641001255</v>
      </c>
      <c r="V1430" s="1">
        <v>914.5229821395011</v>
      </c>
      <c r="W1430" s="1">
        <v>326.29824848181227</v>
      </c>
      <c r="X1430" s="1">
        <v>2297.4060352290862</v>
      </c>
      <c r="Y1430" s="1">
        <v>3568.1934315273011</v>
      </c>
      <c r="Z1430" s="1">
        <v>1254.3836952350812</v>
      </c>
      <c r="AA1430" s="1">
        <v>5464.3731960955802</v>
      </c>
      <c r="AB1430" s="1"/>
      <c r="AC1430" s="1">
        <v>944.8232150708003</v>
      </c>
      <c r="AD1430" s="1">
        <v>1542.7026033663915</v>
      </c>
      <c r="AE1430" s="1">
        <v>2341.8003547504213</v>
      </c>
      <c r="AF1430" s="1">
        <v>1289.1065209792305</v>
      </c>
      <c r="AG1430" s="1">
        <v>5082.8988682733607</v>
      </c>
      <c r="AH1430" s="1">
        <v>1449.4256986201142</v>
      </c>
      <c r="AI1430" s="1">
        <v>556.03885200472087</v>
      </c>
      <c r="AJ1430" s="1">
        <v>1587.6991984235126</v>
      </c>
      <c r="AK1430" s="1">
        <v>610.42189341835626</v>
      </c>
      <c r="AL1430" s="1">
        <v>43662.7421875</v>
      </c>
      <c r="AM1430" s="1">
        <v>30910.66015625</v>
      </c>
      <c r="AN1430" s="1">
        <v>12752.0888671875</v>
      </c>
      <c r="AO1430" t="s">
        <v>14240</v>
      </c>
    </row>
    <row r="1431" spans="1:41" x14ac:dyDescent="0.25">
      <c r="A1431" s="1">
        <v>2016</v>
      </c>
      <c r="B1431" t="s">
        <v>1127</v>
      </c>
      <c r="C1431" t="s">
        <v>7014</v>
      </c>
      <c r="D1431" t="s">
        <v>7198</v>
      </c>
      <c r="E1431" t="s">
        <v>7547</v>
      </c>
      <c r="F1431" t="s">
        <v>8907</v>
      </c>
      <c r="G1431" t="s">
        <v>11068</v>
      </c>
      <c r="H1431" t="s">
        <v>12652</v>
      </c>
      <c r="I1431" s="1">
        <v>500</v>
      </c>
      <c r="J1431" s="1">
        <v>4634</v>
      </c>
      <c r="K1431" s="1">
        <v>233.41059759999999</v>
      </c>
      <c r="L1431" s="1">
        <v>520</v>
      </c>
      <c r="M1431" s="1">
        <v>1048</v>
      </c>
      <c r="N1431" s="1">
        <v>318.52999999999997</v>
      </c>
      <c r="O1431" s="1">
        <v>1004.0667208</v>
      </c>
      <c r="P1431" s="1">
        <v>1200</v>
      </c>
      <c r="Q1431" s="1">
        <v>0</v>
      </c>
      <c r="R1431" s="1">
        <v>422.64170000000001</v>
      </c>
      <c r="S1431" s="1">
        <v>886.4</v>
      </c>
      <c r="T1431" s="1">
        <v>2210</v>
      </c>
      <c r="U1431" s="1">
        <v>30</v>
      </c>
      <c r="V1431" s="1">
        <v>824</v>
      </c>
      <c r="W1431" s="1">
        <v>294</v>
      </c>
      <c r="X1431" s="1">
        <v>2070</v>
      </c>
      <c r="Y1431" s="1">
        <v>3215</v>
      </c>
      <c r="Z1431" s="1">
        <v>1130.22</v>
      </c>
      <c r="AA1431" s="1">
        <v>4923.4886400000014</v>
      </c>
      <c r="AB1431" s="1"/>
      <c r="AC1431" s="1">
        <v>851.30100000000004</v>
      </c>
      <c r="AD1431" s="1">
        <v>1390</v>
      </c>
      <c r="AE1431" s="1">
        <v>2110</v>
      </c>
      <c r="AF1431" s="1">
        <v>1161.50582766312</v>
      </c>
      <c r="AG1431" s="1">
        <v>4579.7740999999996</v>
      </c>
      <c r="AH1431" s="1">
        <v>1305.9559999999999</v>
      </c>
      <c r="AI1431" s="1">
        <v>501</v>
      </c>
      <c r="AJ1431" s="1">
        <v>1430.5426600000001</v>
      </c>
      <c r="AK1431" s="1">
        <v>550</v>
      </c>
      <c r="AL1431" s="1">
        <v>39343.83984375</v>
      </c>
      <c r="AM1431" s="1">
        <v>27851.00390625</v>
      </c>
      <c r="AN1431" s="1">
        <v>11492.8330078125</v>
      </c>
      <c r="AO1431" t="s">
        <v>14241</v>
      </c>
    </row>
    <row r="1432" spans="1:41" x14ac:dyDescent="0.25">
      <c r="A1432" s="1">
        <v>2016</v>
      </c>
      <c r="B1432" t="s">
        <v>1128</v>
      </c>
      <c r="C1432" t="s">
        <v>7014</v>
      </c>
      <c r="D1432" t="s">
        <v>7198</v>
      </c>
      <c r="E1432" t="s">
        <v>7547</v>
      </c>
      <c r="F1432" t="s">
        <v>8907</v>
      </c>
      <c r="G1432" t="s">
        <v>11068</v>
      </c>
      <c r="H1432" t="s">
        <v>12652</v>
      </c>
      <c r="I1432" s="1">
        <v>125.3830825307703</v>
      </c>
      <c r="J1432" s="1">
        <v>1378.42</v>
      </c>
      <c r="K1432" s="1">
        <v>92</v>
      </c>
      <c r="L1432" s="1">
        <v>488.15568000000002</v>
      </c>
      <c r="M1432" s="1">
        <v>925.79018800799975</v>
      </c>
      <c r="N1432" s="1">
        <v>297.92</v>
      </c>
      <c r="O1432" s="1">
        <v>1061.81415625</v>
      </c>
      <c r="P1432" s="1">
        <v>1254</v>
      </c>
      <c r="Q1432" s="1">
        <v>1.36578</v>
      </c>
      <c r="R1432" s="1">
        <v>443.07430668415691</v>
      </c>
      <c r="S1432" s="1">
        <v>910.89187499999991</v>
      </c>
      <c r="T1432" s="1">
        <v>1550.7225000000001</v>
      </c>
      <c r="U1432" s="1">
        <v>20</v>
      </c>
      <c r="V1432" s="1">
        <v>1039</v>
      </c>
      <c r="W1432" s="1">
        <v>259.08</v>
      </c>
      <c r="X1432" s="1">
        <v>1564.8275000000001</v>
      </c>
      <c r="Y1432" s="1">
        <v>3122</v>
      </c>
      <c r="Z1432" s="1">
        <v>893.01</v>
      </c>
      <c r="AA1432" s="1">
        <v>4758.4464625703758</v>
      </c>
      <c r="AB1432" s="1">
        <v>374</v>
      </c>
      <c r="AC1432" s="1">
        <v>774.74327982893988</v>
      </c>
      <c r="AD1432" s="1">
        <v>1308.212</v>
      </c>
      <c r="AE1432" s="1">
        <v>1653.648915187377</v>
      </c>
      <c r="AF1432" s="1">
        <v>1072.7202112196451</v>
      </c>
      <c r="AG1432" s="1">
        <v>4923.9066015143071</v>
      </c>
      <c r="AH1432" s="1">
        <v>1355.7249999999999</v>
      </c>
      <c r="AI1432" s="1">
        <v>521.24040000000002</v>
      </c>
      <c r="AJ1432" s="1">
        <v>1321.8516168157121</v>
      </c>
      <c r="AK1432" s="1">
        <v>486</v>
      </c>
      <c r="AL1432" s="1">
        <v>33977.94921875</v>
      </c>
      <c r="AM1432" s="1">
        <v>23567.64453125</v>
      </c>
      <c r="AN1432" s="1">
        <v>10410.3037109375</v>
      </c>
      <c r="AO1432" t="s">
        <v>14242</v>
      </c>
    </row>
    <row r="1433" spans="1:41" x14ac:dyDescent="0.25">
      <c r="A1433" s="1">
        <v>2016</v>
      </c>
      <c r="B1433" t="s">
        <v>1129</v>
      </c>
      <c r="C1433" t="s">
        <v>7014</v>
      </c>
      <c r="D1433" t="s">
        <v>7198</v>
      </c>
      <c r="E1433" t="s">
        <v>7547</v>
      </c>
      <c r="F1433" t="s">
        <v>8907</v>
      </c>
      <c r="G1433" t="s">
        <v>11068</v>
      </c>
      <c r="H1433" t="s">
        <v>12652</v>
      </c>
      <c r="I1433" s="1">
        <v>114.3204040682417</v>
      </c>
      <c r="J1433" s="1">
        <v>4333.438878585559</v>
      </c>
      <c r="K1433" s="1">
        <v>85.816582914572862</v>
      </c>
      <c r="L1433" s="1">
        <v>496.78399999999999</v>
      </c>
      <c r="M1433" s="1">
        <v>1034.2331999999999</v>
      </c>
      <c r="N1433" s="1">
        <v>290.73408000000001</v>
      </c>
      <c r="O1433" s="1">
        <v>1039</v>
      </c>
      <c r="P1433" s="1">
        <v>1254</v>
      </c>
      <c r="Q1433" s="1">
        <v>1.5052108500000001</v>
      </c>
      <c r="R1433" s="1">
        <v>495.33748761448948</v>
      </c>
      <c r="S1433" s="1">
        <v>651.41085769124356</v>
      </c>
      <c r="T1433" s="1">
        <v>1802.2049999999999</v>
      </c>
      <c r="U1433" s="1">
        <v>36.414000000000001</v>
      </c>
      <c r="V1433" s="1">
        <v>977</v>
      </c>
      <c r="W1433" s="1">
        <v>255</v>
      </c>
      <c r="X1433" s="1">
        <v>1718.04</v>
      </c>
      <c r="Y1433" s="1">
        <v>3110.4879999999998</v>
      </c>
      <c r="Z1433" s="1">
        <v>879.74999999999989</v>
      </c>
      <c r="AA1433" s="1">
        <v>4717.488616880777</v>
      </c>
      <c r="AB1433" s="1">
        <v>374</v>
      </c>
      <c r="AC1433" s="1">
        <v>927.20332799999994</v>
      </c>
      <c r="AD1433" s="1">
        <v>1525.7627673750001</v>
      </c>
      <c r="AE1433" s="1">
        <v>1534.08</v>
      </c>
      <c r="AF1433" s="1">
        <v>937.59887525322335</v>
      </c>
      <c r="AG1433" s="1">
        <v>4943</v>
      </c>
      <c r="AH1433" s="1">
        <v>1281.1805556468751</v>
      </c>
      <c r="AI1433" s="1">
        <v>511.02</v>
      </c>
      <c r="AJ1433" s="1">
        <v>1330.585679592057</v>
      </c>
      <c r="AK1433" s="1">
        <v>503.98200000000003</v>
      </c>
      <c r="AL1433" s="1">
        <v>37161.37890625</v>
      </c>
      <c r="AM1433" s="1">
        <v>26379.73046875</v>
      </c>
      <c r="AN1433" s="1">
        <v>10781.6513671875</v>
      </c>
      <c r="AO1433" t="s">
        <v>14243</v>
      </c>
    </row>
    <row r="1434" spans="1:41" x14ac:dyDescent="0.25">
      <c r="A1434" s="1">
        <v>2016</v>
      </c>
      <c r="B1434" t="s">
        <v>1130</v>
      </c>
      <c r="C1434" t="s">
        <v>7014</v>
      </c>
      <c r="D1434" t="s">
        <v>7198</v>
      </c>
      <c r="E1434" t="s">
        <v>7547</v>
      </c>
      <c r="F1434" t="s">
        <v>8907</v>
      </c>
      <c r="G1434" t="s">
        <v>11068</v>
      </c>
      <c r="H1434" t="s">
        <v>12652</v>
      </c>
      <c r="I1434" s="1">
        <v>500</v>
      </c>
      <c r="J1434" s="1">
        <v>4333.4387499999993</v>
      </c>
      <c r="K1434" s="1">
        <v>233.41059759999999</v>
      </c>
      <c r="L1434" s="1">
        <v>567</v>
      </c>
      <c r="M1434" s="1">
        <v>1025</v>
      </c>
      <c r="N1434" s="1">
        <v>448.24900000000002</v>
      </c>
      <c r="O1434" s="1">
        <v>1004.0667208</v>
      </c>
      <c r="P1434" s="1">
        <v>1331.234952</v>
      </c>
      <c r="Q1434" s="1">
        <v>1.4021743584905659</v>
      </c>
      <c r="R1434" s="1">
        <v>607.74303896325546</v>
      </c>
      <c r="S1434" s="1">
        <v>820</v>
      </c>
      <c r="T1434" s="1">
        <v>2456.3000000000002</v>
      </c>
      <c r="U1434" s="1">
        <v>51</v>
      </c>
      <c r="V1434" s="1">
        <v>824</v>
      </c>
      <c r="W1434" s="1">
        <v>294</v>
      </c>
      <c r="X1434" s="1">
        <v>1751</v>
      </c>
      <c r="Y1434" s="1">
        <v>3215</v>
      </c>
      <c r="Z1434" s="1">
        <v>972.00000000000011</v>
      </c>
      <c r="AA1434" s="1">
        <v>4699.747927863632</v>
      </c>
      <c r="AB1434" s="1">
        <v>374</v>
      </c>
      <c r="AC1434" s="1">
        <v>851.30100000000004</v>
      </c>
      <c r="AD1434" s="1">
        <v>1303.1380349999999</v>
      </c>
      <c r="AE1434" s="1">
        <v>2082.59609044729</v>
      </c>
      <c r="AF1434" s="1">
        <v>1183.5692913385831</v>
      </c>
      <c r="AG1434" s="1">
        <v>3610.7320031593408</v>
      </c>
      <c r="AH1434" s="1">
        <v>1316.3930638392851</v>
      </c>
      <c r="AI1434" s="1">
        <v>501</v>
      </c>
      <c r="AJ1434" s="1">
        <v>1647.8085555968009</v>
      </c>
      <c r="AK1434" s="1">
        <v>550.00000999999997</v>
      </c>
      <c r="AL1434" s="1">
        <v>38555.1328125</v>
      </c>
      <c r="AM1434" s="1">
        <v>26926.822265625</v>
      </c>
      <c r="AN1434" s="1">
        <v>11628.3076171875</v>
      </c>
      <c r="AO1434" t="s">
        <v>14244</v>
      </c>
    </row>
    <row r="1435" spans="1:41" x14ac:dyDescent="0.25">
      <c r="A1435" s="1">
        <v>2016</v>
      </c>
      <c r="B1435" t="s">
        <v>1131</v>
      </c>
      <c r="C1435" t="s">
        <v>7015</v>
      </c>
      <c r="D1435" t="s">
        <v>7198</v>
      </c>
      <c r="E1435" t="s">
        <v>7548</v>
      </c>
      <c r="F1435" t="s">
        <v>8908</v>
      </c>
      <c r="G1435" t="s">
        <v>11069</v>
      </c>
      <c r="H1435" t="s">
        <v>12652</v>
      </c>
      <c r="I1435" s="1">
        <v>210.38508605957031</v>
      </c>
      <c r="J1435" s="1">
        <v>992.2130126953125</v>
      </c>
      <c r="K1435" s="1">
        <v>199.77444458007813</v>
      </c>
      <c r="L1435" s="1">
        <v>501.65582275390625</v>
      </c>
      <c r="M1435" s="1">
        <v>1262.019287109375</v>
      </c>
      <c r="N1435" s="1">
        <v>1033.27783203125</v>
      </c>
      <c r="O1435" s="1">
        <v>2006.090576171875</v>
      </c>
      <c r="P1435" s="1">
        <v>1342.92822265625</v>
      </c>
      <c r="Q1435" s="1">
        <v>49.431964874267578</v>
      </c>
      <c r="R1435" s="1">
        <v>1016.7392578125</v>
      </c>
      <c r="S1435" s="1">
        <v>191.16989135742188</v>
      </c>
      <c r="T1435" s="1">
        <v>568.247314453125</v>
      </c>
      <c r="U1435" s="1">
        <v>88.699851989746094</v>
      </c>
      <c r="V1435" s="1">
        <v>2395.073486328125</v>
      </c>
      <c r="W1435" s="1">
        <v>660.7073974609375</v>
      </c>
      <c r="X1435" s="1">
        <v>2769.095703125</v>
      </c>
      <c r="Y1435" s="1">
        <v>2835.0078125</v>
      </c>
      <c r="Z1435" s="1">
        <v>692.308349609375</v>
      </c>
      <c r="AA1435" s="1">
        <v>7422.9765625</v>
      </c>
      <c r="AB1435" s="1">
        <v>454.32546997070313</v>
      </c>
      <c r="AC1435" s="1">
        <v>294.11236572265625</v>
      </c>
      <c r="AD1435" s="1">
        <v>1873.1517333984375</v>
      </c>
      <c r="AE1435" s="1">
        <v>904.54071044921875</v>
      </c>
      <c r="AF1435" s="1">
        <v>2074.34228515625</v>
      </c>
      <c r="AG1435" s="1">
        <v>14734.474609375</v>
      </c>
      <c r="AH1435" s="1">
        <v>1773.6846923828125</v>
      </c>
      <c r="AI1435" s="1">
        <v>511.64453125</v>
      </c>
      <c r="AJ1435" s="1">
        <v>1282.0849609375</v>
      </c>
      <c r="AK1435" s="1">
        <v>276.35464477539063</v>
      </c>
      <c r="AL1435" s="1">
        <v>50416.51953125</v>
      </c>
      <c r="AM1435" s="1">
        <v>37870.25390625</v>
      </c>
      <c r="AN1435" s="1">
        <v>12546.265625</v>
      </c>
      <c r="AO1435" t="s">
        <v>14245</v>
      </c>
    </row>
    <row r="1436" spans="1:41" x14ac:dyDescent="0.25">
      <c r="A1436" s="1">
        <v>2016</v>
      </c>
      <c r="B1436" t="s">
        <v>1131</v>
      </c>
      <c r="C1436" t="s">
        <v>7015</v>
      </c>
      <c r="D1436" t="s">
        <v>7198</v>
      </c>
      <c r="E1436" t="s">
        <v>7548</v>
      </c>
      <c r="F1436" t="s">
        <v>8908</v>
      </c>
      <c r="G1436" t="s">
        <v>11070</v>
      </c>
      <c r="H1436" t="s">
        <v>12652</v>
      </c>
      <c r="I1436" s="1">
        <v>189.56037000000001</v>
      </c>
      <c r="J1436" s="1">
        <v>894</v>
      </c>
      <c r="K1436" s="1">
        <v>180</v>
      </c>
      <c r="L1436" s="1">
        <v>452</v>
      </c>
      <c r="M1436" s="1">
        <v>1137.0998400000001</v>
      </c>
      <c r="N1436" s="1">
        <v>931</v>
      </c>
      <c r="O1436" s="1">
        <v>1807.52009</v>
      </c>
      <c r="P1436" s="1">
        <v>1210</v>
      </c>
      <c r="Q1436" s="1">
        <v>44.538999999999987</v>
      </c>
      <c r="R1436" s="1">
        <v>916.09850285309255</v>
      </c>
      <c r="S1436" s="1">
        <v>172.24717000000001</v>
      </c>
      <c r="T1436" s="1">
        <v>512</v>
      </c>
      <c r="U1436" s="1">
        <v>79.92</v>
      </c>
      <c r="V1436" s="1">
        <v>2158</v>
      </c>
      <c r="W1436" s="1">
        <v>595.30802865552437</v>
      </c>
      <c r="X1436" s="1">
        <v>2495</v>
      </c>
      <c r="Y1436" s="1">
        <v>2554.3879999999999</v>
      </c>
      <c r="Z1436" s="1">
        <v>623.78099999999995</v>
      </c>
      <c r="AA1436" s="1">
        <v>6688.2219799999993</v>
      </c>
      <c r="AB1436" s="1">
        <v>409.35459494523809</v>
      </c>
      <c r="AC1436" s="1">
        <v>265</v>
      </c>
      <c r="AD1436" s="1">
        <v>1687.74</v>
      </c>
      <c r="AE1436" s="1">
        <v>815.00579000000005</v>
      </c>
      <c r="AF1436" s="1">
        <v>1869.0160000000001</v>
      </c>
      <c r="AG1436" s="1">
        <v>13276</v>
      </c>
      <c r="AH1436" s="1">
        <v>1598.1186</v>
      </c>
      <c r="AI1436" s="1">
        <v>461</v>
      </c>
      <c r="AJ1436" s="1">
        <v>1155.17932</v>
      </c>
      <c r="AK1436" s="1">
        <v>249</v>
      </c>
      <c r="AL1436" s="1">
        <v>45426.09765625</v>
      </c>
      <c r="AM1436" s="1">
        <v>34121.7109375</v>
      </c>
      <c r="AN1436" s="1">
        <v>11304.3876953125</v>
      </c>
      <c r="AO1436" t="s">
        <v>14246</v>
      </c>
    </row>
    <row r="1437" spans="1:41" x14ac:dyDescent="0.25">
      <c r="A1437" s="1">
        <v>2016</v>
      </c>
      <c r="B1437" t="s">
        <v>1131</v>
      </c>
      <c r="C1437" t="s">
        <v>7015</v>
      </c>
      <c r="D1437" t="s">
        <v>7198</v>
      </c>
      <c r="E1437" t="s">
        <v>7549</v>
      </c>
      <c r="F1437" t="s">
        <v>8909</v>
      </c>
      <c r="G1437" t="s">
        <v>11071</v>
      </c>
      <c r="H1437" t="s">
        <v>12652</v>
      </c>
      <c r="I1437" s="1">
        <v>5820.7587890625</v>
      </c>
      <c r="J1437" s="1">
        <v>6692.44384765625</v>
      </c>
      <c r="K1437" s="1">
        <v>2005.513427734375</v>
      </c>
      <c r="L1437" s="1">
        <v>1893.417724609375</v>
      </c>
      <c r="M1437" s="1">
        <v>5918.09130859375</v>
      </c>
      <c r="N1437" s="1">
        <v>4171.9560546875</v>
      </c>
      <c r="O1437" s="1">
        <v>3577.626708984375</v>
      </c>
      <c r="P1437" s="1">
        <v>4638.0966796875</v>
      </c>
      <c r="Q1437" s="1">
        <v>2349.78466796875</v>
      </c>
      <c r="R1437" s="1">
        <v>3549.430419921875</v>
      </c>
      <c r="S1437" s="1">
        <v>6148.61328125</v>
      </c>
      <c r="T1437" s="1">
        <v>3858.976318359375</v>
      </c>
      <c r="U1437" s="1">
        <v>1096.5396728515625</v>
      </c>
      <c r="V1437" s="1">
        <v>3361.759765625</v>
      </c>
      <c r="W1437" s="1">
        <v>1522.3160400390625</v>
      </c>
      <c r="X1437" s="1">
        <v>4902.24267578125</v>
      </c>
      <c r="Y1437" s="1">
        <v>14980.75</v>
      </c>
      <c r="Z1437" s="1">
        <v>1706.055908203125</v>
      </c>
      <c r="AA1437" s="1">
        <v>32533.267578125</v>
      </c>
      <c r="AB1437" s="1">
        <v>1394.7144775390625</v>
      </c>
      <c r="AC1437" s="1">
        <v>6380.57373046875</v>
      </c>
      <c r="AD1437" s="1">
        <v>3215.2919921875</v>
      </c>
      <c r="AE1437" s="1">
        <v>4854.88134765625</v>
      </c>
      <c r="AF1437" s="1">
        <v>21206.056640625</v>
      </c>
      <c r="AG1437" s="1">
        <v>31887.330078125</v>
      </c>
      <c r="AH1437" s="1">
        <v>12114.373046875</v>
      </c>
      <c r="AI1437" s="1">
        <v>2054.34716796875</v>
      </c>
      <c r="AJ1437" s="1">
        <v>12698.9267578125</v>
      </c>
      <c r="AK1437" s="1">
        <v>1553.8011474609375</v>
      </c>
      <c r="AL1437" s="1">
        <v>208087.90625</v>
      </c>
      <c r="AM1437" s="1">
        <v>159822.015625</v>
      </c>
      <c r="AN1437" s="1">
        <v>48265.90625</v>
      </c>
      <c r="AO1437" t="s">
        <v>14247</v>
      </c>
    </row>
    <row r="1438" spans="1:41" x14ac:dyDescent="0.25">
      <c r="A1438" s="1">
        <v>2016</v>
      </c>
      <c r="B1438" t="s">
        <v>1131</v>
      </c>
      <c r="C1438" t="s">
        <v>7015</v>
      </c>
      <c r="D1438" t="s">
        <v>7198</v>
      </c>
      <c r="E1438" t="s">
        <v>7549</v>
      </c>
      <c r="F1438" t="s">
        <v>8909</v>
      </c>
      <c r="G1438" t="s">
        <v>11072</v>
      </c>
      <c r="H1438" t="s">
        <v>12652</v>
      </c>
      <c r="I1438" s="1">
        <v>5244.5977399999992</v>
      </c>
      <c r="J1438" s="1">
        <v>6030</v>
      </c>
      <c r="K1438" s="1">
        <v>1807</v>
      </c>
      <c r="L1438" s="1">
        <v>1706</v>
      </c>
      <c r="M1438" s="1">
        <v>5332.2961674999988</v>
      </c>
      <c r="N1438" s="1">
        <v>3759</v>
      </c>
      <c r="O1438" s="1">
        <v>3223.4996000000001</v>
      </c>
      <c r="P1438" s="1">
        <v>4179</v>
      </c>
      <c r="Q1438" s="1">
        <v>2117.194</v>
      </c>
      <c r="R1438" s="1">
        <v>3198.094262095437</v>
      </c>
      <c r="S1438" s="1">
        <v>5540</v>
      </c>
      <c r="T1438" s="1">
        <v>3477</v>
      </c>
      <c r="U1438" s="1">
        <v>988</v>
      </c>
      <c r="V1438" s="1">
        <v>3029</v>
      </c>
      <c r="W1438" s="1">
        <v>1371.631408</v>
      </c>
      <c r="X1438" s="1">
        <v>4417</v>
      </c>
      <c r="Y1438" s="1">
        <v>13497.897999999999</v>
      </c>
      <c r="Z1438" s="1">
        <v>1537.184</v>
      </c>
      <c r="AA1438" s="1">
        <v>29313</v>
      </c>
      <c r="AB1438" s="1">
        <v>1256.660336997476</v>
      </c>
      <c r="AC1438" s="1">
        <v>5749</v>
      </c>
      <c r="AD1438" s="1">
        <v>2897.03</v>
      </c>
      <c r="AE1438" s="1">
        <v>4374.3265074606288</v>
      </c>
      <c r="AF1438" s="1">
        <v>19107</v>
      </c>
      <c r="AG1438" s="1">
        <v>28731</v>
      </c>
      <c r="AH1438" s="1">
        <v>10915.24642999999</v>
      </c>
      <c r="AI1438" s="1">
        <v>1851</v>
      </c>
      <c r="AJ1438" s="1">
        <v>11441.93823738318</v>
      </c>
      <c r="AK1438" s="1">
        <v>1400</v>
      </c>
      <c r="AL1438" s="1">
        <v>187490.609375</v>
      </c>
      <c r="AM1438" s="1">
        <v>144002.234375</v>
      </c>
      <c r="AN1438" s="1">
        <v>43488.36328125</v>
      </c>
      <c r="AO1438" t="s">
        <v>14248</v>
      </c>
    </row>
    <row r="1439" spans="1:41" x14ac:dyDescent="0.25">
      <c r="A1439" s="1">
        <v>2016</v>
      </c>
      <c r="B1439" t="s">
        <v>1131</v>
      </c>
      <c r="C1439" t="s">
        <v>7015</v>
      </c>
      <c r="D1439" t="s">
        <v>7198</v>
      </c>
      <c r="E1439" t="s">
        <v>7550</v>
      </c>
      <c r="F1439" t="s">
        <v>8910</v>
      </c>
      <c r="G1439" t="s">
        <v>11073</v>
      </c>
      <c r="H1439" t="s">
        <v>12652</v>
      </c>
      <c r="I1439" s="1">
        <v>7375.86181640625</v>
      </c>
      <c r="J1439" s="1">
        <v>17091.8125</v>
      </c>
      <c r="K1439" s="1">
        <v>1357.3563232421875</v>
      </c>
      <c r="L1439" s="1">
        <v>1457.2435302734375</v>
      </c>
      <c r="M1439" s="1">
        <v>4739.947265625</v>
      </c>
      <c r="N1439" s="1">
        <v>3199.720458984375</v>
      </c>
      <c r="O1439" s="1">
        <v>5349.40869140625</v>
      </c>
      <c r="P1439" s="1">
        <v>5428.3154296875</v>
      </c>
      <c r="Q1439" s="1">
        <v>1383.2904052734375</v>
      </c>
      <c r="R1439" s="1">
        <v>3928.43896484375</v>
      </c>
      <c r="S1439" s="1">
        <v>3834.041015625</v>
      </c>
      <c r="T1439" s="1">
        <v>7055.3671875</v>
      </c>
      <c r="U1439" s="1">
        <v>454.10394287109375</v>
      </c>
      <c r="V1439" s="1">
        <v>6006.55126953125</v>
      </c>
      <c r="W1439" s="1">
        <v>2053.19677734375</v>
      </c>
      <c r="X1439" s="1">
        <v>9815.583984375</v>
      </c>
      <c r="Y1439" s="1">
        <v>28750.03515625</v>
      </c>
      <c r="Z1439" s="1">
        <v>4978.21240234375</v>
      </c>
      <c r="AA1439" s="1">
        <v>32483.158203125</v>
      </c>
      <c r="AB1439" s="1">
        <v>1524.3076171875</v>
      </c>
      <c r="AC1439" s="1">
        <v>3513.810302734375</v>
      </c>
      <c r="AD1439" s="1">
        <v>11942.7490234375</v>
      </c>
      <c r="AE1439" s="1">
        <v>6876.69384765625</v>
      </c>
      <c r="AF1439" s="1">
        <v>9063.416015625</v>
      </c>
      <c r="AG1439" s="1">
        <v>39125.82421875</v>
      </c>
      <c r="AH1439" s="1">
        <v>7311.55322265625</v>
      </c>
      <c r="AI1439" s="1">
        <v>3093.17431640625</v>
      </c>
      <c r="AJ1439" s="1">
        <v>15082.572265625</v>
      </c>
      <c r="AK1439" s="1">
        <v>4974.38330078125</v>
      </c>
      <c r="AL1439" s="1">
        <v>249250.15625</v>
      </c>
      <c r="AM1439" s="1">
        <v>186199.078125</v>
      </c>
      <c r="AN1439" s="1">
        <v>63051.07421875</v>
      </c>
      <c r="AO1439" t="s">
        <v>14249</v>
      </c>
    </row>
    <row r="1440" spans="1:41" x14ac:dyDescent="0.25">
      <c r="A1440" s="1">
        <v>2016</v>
      </c>
      <c r="B1440" t="s">
        <v>1131</v>
      </c>
      <c r="C1440" t="s">
        <v>7015</v>
      </c>
      <c r="D1440" t="s">
        <v>7198</v>
      </c>
      <c r="E1440" t="s">
        <v>7550</v>
      </c>
      <c r="F1440" t="s">
        <v>8910</v>
      </c>
      <c r="G1440" t="s">
        <v>11074</v>
      </c>
      <c r="H1440" t="s">
        <v>12652</v>
      </c>
      <c r="I1440" s="1">
        <v>6645.7707700000001</v>
      </c>
      <c r="J1440" s="1">
        <v>15400</v>
      </c>
      <c r="K1440" s="1">
        <v>1223</v>
      </c>
      <c r="L1440" s="1">
        <v>1313</v>
      </c>
      <c r="M1440" s="1">
        <v>4270.7691699999996</v>
      </c>
      <c r="N1440" s="1">
        <v>2883</v>
      </c>
      <c r="O1440" s="1">
        <v>4819.9038700000001</v>
      </c>
      <c r="P1440" s="1">
        <v>4891</v>
      </c>
      <c r="Q1440" s="1">
        <v>1246.367</v>
      </c>
      <c r="R1440" s="1">
        <v>3539.5870130284538</v>
      </c>
      <c r="S1440" s="1">
        <v>3454.5330600000002</v>
      </c>
      <c r="T1440" s="1">
        <v>6357</v>
      </c>
      <c r="U1440" s="1">
        <v>409.15499999999997</v>
      </c>
      <c r="V1440" s="1">
        <v>5412</v>
      </c>
      <c r="W1440" s="1">
        <v>1849.96344</v>
      </c>
      <c r="X1440" s="1">
        <v>8844</v>
      </c>
      <c r="Y1440" s="1">
        <v>25904.246999999999</v>
      </c>
      <c r="Z1440" s="1">
        <v>4485.45</v>
      </c>
      <c r="AA1440" s="1">
        <v>29267.850299999998</v>
      </c>
      <c r="AB1440" s="1">
        <v>1373.4258413298489</v>
      </c>
      <c r="AC1440" s="1">
        <v>3166</v>
      </c>
      <c r="AD1440" s="1">
        <v>10760.61</v>
      </c>
      <c r="AE1440" s="1">
        <v>6196.0124299999998</v>
      </c>
      <c r="AF1440" s="1">
        <v>8166.2839999999997</v>
      </c>
      <c r="AG1440" s="1">
        <v>35253</v>
      </c>
      <c r="AH1440" s="1">
        <v>6587.8276199999991</v>
      </c>
      <c r="AI1440" s="1">
        <v>2787</v>
      </c>
      <c r="AJ1440" s="1">
        <v>13589.64122420561</v>
      </c>
      <c r="AK1440" s="1">
        <v>4482</v>
      </c>
      <c r="AL1440" s="1">
        <v>224578.390625</v>
      </c>
      <c r="AM1440" s="1">
        <v>167768.375</v>
      </c>
      <c r="AN1440" s="1">
        <v>56810.03515625</v>
      </c>
      <c r="AO1440" t="s">
        <v>14250</v>
      </c>
    </row>
    <row r="1441" spans="1:41" x14ac:dyDescent="0.25">
      <c r="A1441" s="1">
        <v>2016</v>
      </c>
      <c r="B1441" t="s">
        <v>1131</v>
      </c>
      <c r="C1441" t="s">
        <v>7015</v>
      </c>
      <c r="D1441" t="s">
        <v>7198</v>
      </c>
      <c r="E1441" t="s">
        <v>7551</v>
      </c>
      <c r="F1441" t="s">
        <v>8911</v>
      </c>
      <c r="G1441" t="s">
        <v>11075</v>
      </c>
      <c r="H1441" t="s">
        <v>12652</v>
      </c>
      <c r="I1441" s="1">
        <v>9013.53125</v>
      </c>
      <c r="J1441" s="1">
        <v>10846.642578125</v>
      </c>
      <c r="K1441" s="1">
        <v>2047.68798828125</v>
      </c>
      <c r="L1441" s="1">
        <v>2163.11328125</v>
      </c>
      <c r="M1441" s="1">
        <v>8096.72265625</v>
      </c>
      <c r="N1441" s="1">
        <v>8062.00830078125</v>
      </c>
      <c r="O1441" s="1">
        <v>5136.908203125</v>
      </c>
      <c r="P1441" s="1">
        <v>6299.5537109375</v>
      </c>
      <c r="Q1441" s="1">
        <v>3382.145751953125</v>
      </c>
      <c r="R1441" s="1">
        <v>6065.32666015625</v>
      </c>
      <c r="S1441" s="1">
        <v>11302.7939453125</v>
      </c>
      <c r="T1441" s="1">
        <v>7540.375</v>
      </c>
      <c r="U1441" s="1">
        <v>1516.628662109375</v>
      </c>
      <c r="V1441" s="1">
        <v>5523.76318359375</v>
      </c>
      <c r="W1441" s="1">
        <v>2887.310546875</v>
      </c>
      <c r="X1441" s="1">
        <v>7575.890625</v>
      </c>
      <c r="Y1441" s="1">
        <v>33045.87890625</v>
      </c>
      <c r="Z1441" s="1">
        <v>2357.210693359375</v>
      </c>
      <c r="AA1441" s="1">
        <v>44501.765625</v>
      </c>
      <c r="AB1441" s="1">
        <v>1900.09521484375</v>
      </c>
      <c r="AC1441" s="1">
        <v>8933.2470703125</v>
      </c>
      <c r="AD1441" s="1">
        <v>4909.1572265625</v>
      </c>
      <c r="AE1441" s="1">
        <v>9155.3291015625</v>
      </c>
      <c r="AF1441" s="1">
        <v>30408.998046875</v>
      </c>
      <c r="AG1441" s="1">
        <v>81707.7421875</v>
      </c>
      <c r="AH1441" s="1">
        <v>16343.6806640625</v>
      </c>
      <c r="AI1441" s="1">
        <v>3272.97119140625</v>
      </c>
      <c r="AJ1441" s="1">
        <v>17793.919921875</v>
      </c>
      <c r="AK1441" s="1">
        <v>3920.018310546875</v>
      </c>
      <c r="AL1441" s="1">
        <v>355710.40625</v>
      </c>
      <c r="AM1441" s="1">
        <v>280776.78125</v>
      </c>
      <c r="AN1441" s="1">
        <v>74933.6015625</v>
      </c>
      <c r="AO1441" t="s">
        <v>14251</v>
      </c>
    </row>
    <row r="1442" spans="1:41" x14ac:dyDescent="0.25">
      <c r="A1442" s="1">
        <v>2016</v>
      </c>
      <c r="B1442" t="s">
        <v>1131</v>
      </c>
      <c r="C1442" t="s">
        <v>7015</v>
      </c>
      <c r="D1442" t="s">
        <v>7198</v>
      </c>
      <c r="E1442" t="s">
        <v>7551</v>
      </c>
      <c r="F1442" t="s">
        <v>8911</v>
      </c>
      <c r="G1442" t="s">
        <v>11076</v>
      </c>
      <c r="H1442" t="s">
        <v>12652</v>
      </c>
      <c r="I1442" s="1">
        <v>8121.337569999997</v>
      </c>
      <c r="J1442" s="1">
        <v>9773</v>
      </c>
      <c r="K1442" s="1">
        <v>1845</v>
      </c>
      <c r="L1442" s="1">
        <v>1949</v>
      </c>
      <c r="M1442" s="1">
        <v>7295.2779974999994</v>
      </c>
      <c r="N1442" s="1">
        <v>7264</v>
      </c>
      <c r="O1442" s="1">
        <v>4628.4372300000005</v>
      </c>
      <c r="P1442" s="1">
        <v>5676</v>
      </c>
      <c r="Q1442" s="1">
        <v>3047.3679999999999</v>
      </c>
      <c r="R1442" s="1">
        <v>5464.9573720954359</v>
      </c>
      <c r="S1442" s="1">
        <v>10184</v>
      </c>
      <c r="T1442" s="1">
        <v>6794</v>
      </c>
      <c r="U1442" s="1">
        <v>1366.5070000000001</v>
      </c>
      <c r="V1442" s="1">
        <v>4977</v>
      </c>
      <c r="W1442" s="1">
        <v>2601.513528</v>
      </c>
      <c r="X1442" s="1">
        <v>6826</v>
      </c>
      <c r="Y1442" s="1">
        <v>29774.873</v>
      </c>
      <c r="Z1442" s="1">
        <v>2123.8850000000002</v>
      </c>
      <c r="AA1442" s="1">
        <v>40096.811955419682</v>
      </c>
      <c r="AB1442" s="1">
        <v>1712.016475667627</v>
      </c>
      <c r="AC1442" s="1">
        <v>8049</v>
      </c>
      <c r="AD1442" s="1">
        <v>4423.2299999999996</v>
      </c>
      <c r="AE1442" s="1">
        <v>8249.0994518084553</v>
      </c>
      <c r="AF1442" s="1">
        <v>27399</v>
      </c>
      <c r="AG1442" s="1">
        <v>73620</v>
      </c>
      <c r="AH1442" s="1">
        <v>14725.92033999999</v>
      </c>
      <c r="AI1442" s="1">
        <v>2949</v>
      </c>
      <c r="AJ1442" s="1">
        <v>16032.609305794391</v>
      </c>
      <c r="AK1442" s="1">
        <v>3532</v>
      </c>
      <c r="AL1442" s="1">
        <v>320500.8125</v>
      </c>
      <c r="AM1442" s="1">
        <v>252984.4375</v>
      </c>
      <c r="AN1442" s="1">
        <v>67516.390625</v>
      </c>
      <c r="AO1442" t="s">
        <v>14252</v>
      </c>
    </row>
    <row r="1443" spans="1:41" x14ac:dyDescent="0.25">
      <c r="A1443" s="1">
        <v>2016</v>
      </c>
      <c r="B1443" t="s">
        <v>1131</v>
      </c>
      <c r="C1443" t="s">
        <v>7015</v>
      </c>
      <c r="D1443" t="s">
        <v>7198</v>
      </c>
      <c r="E1443" t="s">
        <v>7552</v>
      </c>
      <c r="F1443" t="s">
        <v>8912</v>
      </c>
      <c r="G1443" t="s">
        <v>11077</v>
      </c>
      <c r="H1443" t="s">
        <v>12652</v>
      </c>
      <c r="I1443" s="1">
        <v>4674.47314453125</v>
      </c>
      <c r="J1443" s="1">
        <v>5664.71533203125</v>
      </c>
      <c r="K1443" s="1">
        <v>430.62490844726563</v>
      </c>
      <c r="L1443" s="1">
        <v>118.75480651855469</v>
      </c>
      <c r="M1443" s="1">
        <v>465.24139404296875</v>
      </c>
      <c r="N1443" s="1">
        <v>687.0020751953125</v>
      </c>
      <c r="O1443" s="1">
        <v>1169.1070556640625</v>
      </c>
      <c r="P1443" s="1">
        <v>617.0810546875</v>
      </c>
      <c r="Q1443" s="1">
        <v>711.57769775390625</v>
      </c>
      <c r="R1443" s="1">
        <v>1457.8203125</v>
      </c>
      <c r="S1443" s="1">
        <v>1513.072265625</v>
      </c>
      <c r="T1443" s="1">
        <v>2895.619384765625</v>
      </c>
      <c r="U1443" s="1">
        <v>232.9747314453125</v>
      </c>
      <c r="V1443" s="1">
        <v>1954.4599609375</v>
      </c>
      <c r="W1443" s="1">
        <v>414.85525512695313</v>
      </c>
      <c r="X1443" s="1">
        <v>2477.203125</v>
      </c>
      <c r="Y1443" s="1">
        <v>12638.865234375</v>
      </c>
      <c r="Z1443" s="1">
        <v>709.46563720703125</v>
      </c>
      <c r="AA1443" s="1">
        <v>10900.48046875</v>
      </c>
      <c r="AB1443" s="1">
        <v>251.54116821289063</v>
      </c>
      <c r="AC1443" s="1">
        <v>1007.7510375976563</v>
      </c>
      <c r="AD1443" s="1">
        <v>3073.15234375</v>
      </c>
      <c r="AE1443" s="1">
        <v>2140.21630859375</v>
      </c>
      <c r="AF1443" s="1">
        <v>2837.041259765625</v>
      </c>
      <c r="AG1443" s="1">
        <v>12285.0185546875</v>
      </c>
      <c r="AH1443" s="1">
        <v>1601.734375</v>
      </c>
      <c r="AI1443" s="1">
        <v>1053.2552490234375</v>
      </c>
      <c r="AJ1443" s="1">
        <v>7642.62451171875</v>
      </c>
      <c r="AK1443" s="1">
        <v>3563.75390625</v>
      </c>
      <c r="AL1443" s="1">
        <v>85189.484375</v>
      </c>
      <c r="AM1443" s="1">
        <v>66280.3203125</v>
      </c>
      <c r="AN1443" s="1">
        <v>18909.16015625</v>
      </c>
      <c r="AO1443" t="s">
        <v>14253</v>
      </c>
    </row>
    <row r="1444" spans="1:41" x14ac:dyDescent="0.25">
      <c r="A1444" s="1">
        <v>2016</v>
      </c>
      <c r="B1444" t="s">
        <v>1131</v>
      </c>
      <c r="C1444" t="s">
        <v>7015</v>
      </c>
      <c r="D1444" t="s">
        <v>7198</v>
      </c>
      <c r="E1444" t="s">
        <v>7552</v>
      </c>
      <c r="F1444" t="s">
        <v>8912</v>
      </c>
      <c r="G1444" t="s">
        <v>11078</v>
      </c>
      <c r="H1444" t="s">
        <v>12652</v>
      </c>
      <c r="I1444" s="1">
        <v>4211.7758800000001</v>
      </c>
      <c r="J1444" s="1">
        <v>5104</v>
      </c>
      <c r="K1444" s="1">
        <v>388</v>
      </c>
      <c r="L1444" s="1">
        <v>107</v>
      </c>
      <c r="M1444" s="1">
        <v>419.19000999999997</v>
      </c>
      <c r="N1444" s="1">
        <v>619</v>
      </c>
      <c r="O1444" s="1">
        <v>1053.38438</v>
      </c>
      <c r="P1444" s="1">
        <v>556</v>
      </c>
      <c r="Q1444" s="1">
        <v>641.14299999999992</v>
      </c>
      <c r="R1444" s="1">
        <v>1313.519713205565</v>
      </c>
      <c r="S1444" s="1">
        <v>1363.30261</v>
      </c>
      <c r="T1444" s="1">
        <v>2609</v>
      </c>
      <c r="U1444" s="1">
        <v>209.91399999999999</v>
      </c>
      <c r="V1444" s="1">
        <v>1761</v>
      </c>
      <c r="W1444" s="1">
        <v>373.7913050031791</v>
      </c>
      <c r="X1444" s="1">
        <v>2232</v>
      </c>
      <c r="Y1444" s="1">
        <v>11387.822</v>
      </c>
      <c r="Z1444" s="1">
        <v>639.24</v>
      </c>
      <c r="AA1444" s="1">
        <v>9821.5089499999995</v>
      </c>
      <c r="AB1444" s="1">
        <v>226.64266598187581</v>
      </c>
      <c r="AC1444" s="1">
        <v>908</v>
      </c>
      <c r="AD1444" s="1">
        <v>2768.96</v>
      </c>
      <c r="AE1444" s="1">
        <v>1928.3694599999999</v>
      </c>
      <c r="AF1444" s="1">
        <v>2556.2199999999998</v>
      </c>
      <c r="AG1444" s="1">
        <v>11069</v>
      </c>
      <c r="AH1444" s="1">
        <v>1443.18859</v>
      </c>
      <c r="AI1444" s="1">
        <v>949</v>
      </c>
      <c r="AJ1444" s="1">
        <v>6886.1284942056091</v>
      </c>
      <c r="AK1444" s="1">
        <v>3211</v>
      </c>
      <c r="AL1444" s="1">
        <v>76757.1015625</v>
      </c>
      <c r="AM1444" s="1">
        <v>59719.640625</v>
      </c>
      <c r="AN1444" s="1">
        <v>17037.458984375</v>
      </c>
      <c r="AO1444" t="s">
        <v>14254</v>
      </c>
    </row>
    <row r="1445" spans="1:41" x14ac:dyDescent="0.25">
      <c r="A1445" s="1">
        <v>2016</v>
      </c>
      <c r="B1445" t="s">
        <v>1131</v>
      </c>
      <c r="C1445" t="s">
        <v>7015</v>
      </c>
      <c r="D1445" t="s">
        <v>7198</v>
      </c>
      <c r="E1445" t="s">
        <v>7553</v>
      </c>
      <c r="F1445" t="s">
        <v>8913</v>
      </c>
      <c r="G1445" t="s">
        <v>11079</v>
      </c>
      <c r="H1445" t="s">
        <v>12652</v>
      </c>
      <c r="I1445" s="1">
        <v>1696.009521484375</v>
      </c>
      <c r="J1445" s="1">
        <v>4611.4599609375</v>
      </c>
      <c r="K1445" s="1">
        <v>429.51504516601563</v>
      </c>
      <c r="L1445" s="1">
        <v>300.77151489257813</v>
      </c>
      <c r="M1445" s="1">
        <v>1894.933837890625</v>
      </c>
      <c r="N1445" s="1">
        <v>993.3228759765625</v>
      </c>
      <c r="O1445" s="1">
        <v>1111.5589599609375</v>
      </c>
      <c r="P1445" s="1">
        <v>2055.45703125</v>
      </c>
      <c r="Q1445" s="1">
        <v>622.06097412109375</v>
      </c>
      <c r="R1445" s="1">
        <v>875.3564453125</v>
      </c>
      <c r="S1445" s="1">
        <v>1251.4246826171875</v>
      </c>
      <c r="T1445" s="1">
        <v>968.906005859375</v>
      </c>
      <c r="U1445" s="1">
        <v>93.130401611328125</v>
      </c>
      <c r="V1445" s="1">
        <v>681.45281982421875</v>
      </c>
      <c r="W1445" s="1">
        <v>604.19598388671875</v>
      </c>
      <c r="X1445" s="1">
        <v>2216.386474609375</v>
      </c>
      <c r="Y1445" s="1">
        <v>9895.75</v>
      </c>
      <c r="Z1445" s="1">
        <v>2188.68212890625</v>
      </c>
      <c r="AA1445" s="1">
        <v>7471.42822265625</v>
      </c>
      <c r="AB1445" s="1">
        <v>402.2442626953125</v>
      </c>
      <c r="AC1445" s="1">
        <v>1233.05224609375</v>
      </c>
      <c r="AD1445" s="1">
        <v>5276.919921875</v>
      </c>
      <c r="AE1445" s="1">
        <v>1493.467041015625</v>
      </c>
      <c r="AF1445" s="1">
        <v>2967.36962890625</v>
      </c>
      <c r="AG1445" s="1">
        <v>7702.41455078125</v>
      </c>
      <c r="AH1445" s="1">
        <v>2483.0888671875</v>
      </c>
      <c r="AI1445" s="1">
        <v>906.75396728515625</v>
      </c>
      <c r="AJ1445" s="1">
        <v>4558.61181640625</v>
      </c>
      <c r="AK1445" s="1">
        <v>549.37969970703125</v>
      </c>
      <c r="AL1445" s="1">
        <v>67535.1171875</v>
      </c>
      <c r="AM1445" s="1">
        <v>49439.80078125</v>
      </c>
      <c r="AN1445" s="1">
        <v>18095.306640625</v>
      </c>
      <c r="AO1445" t="s">
        <v>14255</v>
      </c>
    </row>
    <row r="1446" spans="1:41" x14ac:dyDescent="0.25">
      <c r="A1446" s="1">
        <v>2016</v>
      </c>
      <c r="B1446" t="s">
        <v>1131</v>
      </c>
      <c r="C1446" t="s">
        <v>7015</v>
      </c>
      <c r="D1446" t="s">
        <v>7198</v>
      </c>
      <c r="E1446" t="s">
        <v>7553</v>
      </c>
      <c r="F1446" t="s">
        <v>8913</v>
      </c>
      <c r="G1446" t="s">
        <v>11080</v>
      </c>
      <c r="H1446" t="s">
        <v>12652</v>
      </c>
      <c r="I1446" s="1">
        <v>1528.1319599999999</v>
      </c>
      <c r="J1446" s="1">
        <v>4155</v>
      </c>
      <c r="K1446" s="1">
        <v>387</v>
      </c>
      <c r="L1446" s="1">
        <v>271</v>
      </c>
      <c r="M1446" s="1">
        <v>1707.366</v>
      </c>
      <c r="N1446" s="1">
        <v>895</v>
      </c>
      <c r="O1446" s="1">
        <v>1001.53265</v>
      </c>
      <c r="P1446" s="1">
        <v>1852</v>
      </c>
      <c r="Q1446" s="1">
        <v>560.48699999999997</v>
      </c>
      <c r="R1446" s="1">
        <v>788.71031016636846</v>
      </c>
      <c r="S1446" s="1">
        <v>1127.5539000000001</v>
      </c>
      <c r="T1446" s="1">
        <v>873</v>
      </c>
      <c r="U1446" s="1">
        <v>83.912000000000006</v>
      </c>
      <c r="V1446" s="1">
        <v>614</v>
      </c>
      <c r="W1446" s="1">
        <v>544.39034401788535</v>
      </c>
      <c r="X1446" s="1">
        <v>1997</v>
      </c>
      <c r="Y1446" s="1">
        <v>8916.2309999999998</v>
      </c>
      <c r="Z1446" s="1">
        <v>1972.038</v>
      </c>
      <c r="AA1446" s="1">
        <v>6731.8777099999998</v>
      </c>
      <c r="AB1446" s="1">
        <v>362.42858040273518</v>
      </c>
      <c r="AC1446" s="1">
        <v>1111</v>
      </c>
      <c r="AD1446" s="1">
        <v>4754.59</v>
      </c>
      <c r="AE1446" s="1">
        <v>1345.6379199999999</v>
      </c>
      <c r="AF1446" s="1">
        <v>2673.6480000000001</v>
      </c>
      <c r="AG1446" s="1">
        <v>6940</v>
      </c>
      <c r="AH1446" s="1">
        <v>2237.3032600000001</v>
      </c>
      <c r="AI1446" s="1">
        <v>817</v>
      </c>
      <c r="AJ1446" s="1">
        <v>4107.3827700000002</v>
      </c>
      <c r="AK1446" s="1">
        <v>495</v>
      </c>
      <c r="AL1446" s="1">
        <v>60850.22265625</v>
      </c>
      <c r="AM1446" s="1">
        <v>44546.0546875</v>
      </c>
      <c r="AN1446" s="1">
        <v>16304.1650390625</v>
      </c>
      <c r="AO1446" t="s">
        <v>14256</v>
      </c>
    </row>
    <row r="1447" spans="1:41" x14ac:dyDescent="0.25">
      <c r="A1447" s="1">
        <v>2016</v>
      </c>
      <c r="B1447" t="s">
        <v>1131</v>
      </c>
      <c r="C1447" t="s">
        <v>7015</v>
      </c>
      <c r="D1447" t="s">
        <v>7198</v>
      </c>
      <c r="E1447" t="s">
        <v>7554</v>
      </c>
      <c r="F1447" t="s">
        <v>8914</v>
      </c>
      <c r="G1447" t="s">
        <v>11081</v>
      </c>
      <c r="H1447" t="s">
        <v>12652</v>
      </c>
      <c r="I1447" s="1">
        <v>3192.772705078125</v>
      </c>
      <c r="J1447" s="1">
        <v>4154.1982421875</v>
      </c>
      <c r="K1447" s="1">
        <v>42.174602508544922</v>
      </c>
      <c r="L1447" s="1">
        <v>269.69549560546875</v>
      </c>
      <c r="M1447" s="1">
        <v>2178.631103515625</v>
      </c>
      <c r="N1447" s="1">
        <v>3890.05224609375</v>
      </c>
      <c r="O1447" s="1">
        <v>1559.28125</v>
      </c>
      <c r="P1447" s="1">
        <v>1661.4573974609375</v>
      </c>
      <c r="Q1447" s="1">
        <v>1032.361083984375</v>
      </c>
      <c r="R1447" s="1">
        <v>2515.896240234375</v>
      </c>
      <c r="S1447" s="1">
        <v>5154.1806640625</v>
      </c>
      <c r="T1447" s="1">
        <v>3681.39892578125</v>
      </c>
      <c r="U1447" s="1">
        <v>420.08901977539063</v>
      </c>
      <c r="V1447" s="1">
        <v>2162.00341796875</v>
      </c>
      <c r="W1447" s="1">
        <v>1364.9945068359375</v>
      </c>
      <c r="X1447" s="1">
        <v>2673.64794921875</v>
      </c>
      <c r="Y1447" s="1">
        <v>18065.130859375</v>
      </c>
      <c r="Z1447" s="1">
        <v>651.15478515625</v>
      </c>
      <c r="AA1447" s="1">
        <v>11968.5</v>
      </c>
      <c r="AB1447" s="1">
        <v>505.38064575195313</v>
      </c>
      <c r="AC1447" s="1">
        <v>2552.67333984375</v>
      </c>
      <c r="AD1447" s="1">
        <v>1693.865234375</v>
      </c>
      <c r="AE1447" s="1">
        <v>4300.44775390625</v>
      </c>
      <c r="AF1447" s="1">
        <v>9202.9423828125</v>
      </c>
      <c r="AG1447" s="1">
        <v>49820.4140625</v>
      </c>
      <c r="AH1447" s="1">
        <v>4229.306640625</v>
      </c>
      <c r="AI1447" s="1">
        <v>1218.6240234375</v>
      </c>
      <c r="AJ1447" s="1">
        <v>5094.9931640625</v>
      </c>
      <c r="AK1447" s="1">
        <v>2366.21728515625</v>
      </c>
      <c r="AL1447" s="1">
        <v>147622.5</v>
      </c>
      <c r="AM1447" s="1">
        <v>120954.78125</v>
      </c>
      <c r="AN1447" s="1">
        <v>26667.701171875</v>
      </c>
      <c r="AO1447" t="s">
        <v>14257</v>
      </c>
    </row>
    <row r="1448" spans="1:41" x14ac:dyDescent="0.25">
      <c r="A1448" s="1">
        <v>2016</v>
      </c>
      <c r="B1448" t="s">
        <v>1131</v>
      </c>
      <c r="C1448" t="s">
        <v>7015</v>
      </c>
      <c r="D1448" t="s">
        <v>7198</v>
      </c>
      <c r="E1448" t="s">
        <v>7554</v>
      </c>
      <c r="F1448" t="s">
        <v>8914</v>
      </c>
      <c r="G1448" t="s">
        <v>11082</v>
      </c>
      <c r="H1448" t="s">
        <v>12652</v>
      </c>
      <c r="I1448" s="1">
        <v>2876.7398299999982</v>
      </c>
      <c r="J1448" s="1">
        <v>3743</v>
      </c>
      <c r="K1448" s="1">
        <v>38</v>
      </c>
      <c r="L1448" s="1">
        <v>243</v>
      </c>
      <c r="M1448" s="1">
        <v>1962.9818299999999</v>
      </c>
      <c r="N1448" s="1">
        <v>3505</v>
      </c>
      <c r="O1448" s="1">
        <v>1404.9376299999999</v>
      </c>
      <c r="P1448" s="1">
        <v>1497</v>
      </c>
      <c r="Q1448" s="1">
        <v>930.17399999999998</v>
      </c>
      <c r="R1448" s="1">
        <v>2266.8631099999998</v>
      </c>
      <c r="S1448" s="1">
        <v>4644</v>
      </c>
      <c r="T1448" s="1">
        <v>3317</v>
      </c>
      <c r="U1448" s="1">
        <v>378.50700000000001</v>
      </c>
      <c r="V1448" s="1">
        <v>1948</v>
      </c>
      <c r="W1448" s="1">
        <v>1229.88212</v>
      </c>
      <c r="X1448" s="1">
        <v>2409</v>
      </c>
      <c r="Y1448" s="1">
        <v>16276.975</v>
      </c>
      <c r="Z1448" s="1">
        <v>586.70100000000002</v>
      </c>
      <c r="AA1448" s="1">
        <v>10783.811955419669</v>
      </c>
      <c r="AB1448" s="1">
        <v>455.35613867015093</v>
      </c>
      <c r="AC1448" s="1">
        <v>2300</v>
      </c>
      <c r="AD1448" s="1">
        <v>1526.2</v>
      </c>
      <c r="AE1448" s="1">
        <v>3874.772944347827</v>
      </c>
      <c r="AF1448" s="1">
        <v>8292</v>
      </c>
      <c r="AG1448" s="1">
        <v>44889</v>
      </c>
      <c r="AH1448" s="1">
        <v>3810.67391</v>
      </c>
      <c r="AI1448" s="1">
        <v>1098</v>
      </c>
      <c r="AJ1448" s="1">
        <v>4590.671068411214</v>
      </c>
      <c r="AK1448" s="1">
        <v>2132</v>
      </c>
      <c r="AL1448" s="1">
        <v>133010.25</v>
      </c>
      <c r="AM1448" s="1">
        <v>108982.21875</v>
      </c>
      <c r="AN1448" s="1">
        <v>24028.03125</v>
      </c>
      <c r="AO1448" t="s">
        <v>14258</v>
      </c>
    </row>
    <row r="1449" spans="1:41" x14ac:dyDescent="0.25">
      <c r="A1449" s="1">
        <v>2016</v>
      </c>
      <c r="B1449" t="s">
        <v>1131</v>
      </c>
      <c r="C1449" t="s">
        <v>7015</v>
      </c>
      <c r="D1449" t="s">
        <v>7198</v>
      </c>
      <c r="E1449" t="s">
        <v>7555</v>
      </c>
      <c r="F1449" t="s">
        <v>8915</v>
      </c>
      <c r="G1449" t="s">
        <v>11083</v>
      </c>
      <c r="H1449" t="s">
        <v>12652</v>
      </c>
      <c r="I1449" s="1">
        <v>16389.392578125</v>
      </c>
      <c r="J1449" s="1">
        <v>27938.455078125</v>
      </c>
      <c r="K1449" s="1">
        <v>3405.044189453125</v>
      </c>
      <c r="L1449" s="1">
        <v>3620.356689453125</v>
      </c>
      <c r="M1449" s="1">
        <v>12836.669921875</v>
      </c>
      <c r="N1449" s="1">
        <v>11261.7294921875</v>
      </c>
      <c r="O1449" s="1">
        <v>10486.31640625</v>
      </c>
      <c r="P1449" s="1">
        <v>11727.869140625</v>
      </c>
      <c r="Q1449" s="1">
        <v>4765.43603515625</v>
      </c>
      <c r="R1449" s="1">
        <v>9993.765625</v>
      </c>
      <c r="S1449" s="1">
        <v>15136.8349609375</v>
      </c>
      <c r="T1449" s="1">
        <v>14595.7421875</v>
      </c>
      <c r="U1449" s="1">
        <v>1970.732666015625</v>
      </c>
      <c r="V1449" s="1">
        <v>11530.314453125</v>
      </c>
      <c r="W1449" s="1">
        <v>4940.50732421875</v>
      </c>
      <c r="X1449" s="1">
        <v>17391.474609375</v>
      </c>
      <c r="Y1449" s="1">
        <v>61795.91796875</v>
      </c>
      <c r="Z1449" s="1">
        <v>7335.42333984375</v>
      </c>
      <c r="AA1449" s="1">
        <v>76984.921875</v>
      </c>
      <c r="AB1449" s="1">
        <v>3424.40283203125</v>
      </c>
      <c r="AC1449" s="1">
        <v>12447.0576171875</v>
      </c>
      <c r="AD1449" s="1">
        <v>16851.90625</v>
      </c>
      <c r="AE1449" s="1">
        <v>16032.0224609375</v>
      </c>
      <c r="AF1449" s="1">
        <v>39472.4140625</v>
      </c>
      <c r="AG1449" s="1">
        <v>120833.5703125</v>
      </c>
      <c r="AH1449" s="1">
        <v>23655.234375</v>
      </c>
      <c r="AI1449" s="1">
        <v>6366.1455078125</v>
      </c>
      <c r="AJ1449" s="1">
        <v>32876.4921875</v>
      </c>
      <c r="AK1449" s="1">
        <v>8894.40234375</v>
      </c>
      <c r="AL1449" s="1">
        <v>604960.5</v>
      </c>
      <c r="AM1449" s="1">
        <v>466975.875</v>
      </c>
      <c r="AN1449" s="1">
        <v>137984.6875</v>
      </c>
      <c r="AO1449" t="s">
        <v>14259</v>
      </c>
    </row>
    <row r="1450" spans="1:41" x14ac:dyDescent="0.25">
      <c r="A1450" s="1">
        <v>2016</v>
      </c>
      <c r="B1450" t="s">
        <v>1131</v>
      </c>
      <c r="C1450" t="s">
        <v>7015</v>
      </c>
      <c r="D1450" t="s">
        <v>7198</v>
      </c>
      <c r="E1450" t="s">
        <v>7555</v>
      </c>
      <c r="F1450" t="s">
        <v>8915</v>
      </c>
      <c r="G1450" t="s">
        <v>11084</v>
      </c>
      <c r="H1450" t="s">
        <v>12652</v>
      </c>
      <c r="I1450" s="1">
        <v>14767.108340000001</v>
      </c>
      <c r="J1450" s="1">
        <v>25173</v>
      </c>
      <c r="K1450" s="1">
        <v>3068</v>
      </c>
      <c r="L1450" s="1">
        <v>3262</v>
      </c>
      <c r="M1450" s="1">
        <v>11566.047167500001</v>
      </c>
      <c r="N1450" s="1">
        <v>10147</v>
      </c>
      <c r="O1450" s="1">
        <v>9448.3410999999996</v>
      </c>
      <c r="P1450" s="1">
        <v>10567</v>
      </c>
      <c r="Q1450" s="1">
        <v>4293.7349999999997</v>
      </c>
      <c r="R1450" s="1">
        <v>9004.5443851238888</v>
      </c>
      <c r="S1450" s="1">
        <v>13638.53306</v>
      </c>
      <c r="T1450" s="1">
        <v>13151</v>
      </c>
      <c r="U1450" s="1">
        <v>1775.662</v>
      </c>
      <c r="V1450" s="1">
        <v>10389</v>
      </c>
      <c r="W1450" s="1">
        <v>4451.476967999999</v>
      </c>
      <c r="X1450" s="1">
        <v>15670</v>
      </c>
      <c r="Y1450" s="1">
        <v>55679.12</v>
      </c>
      <c r="Z1450" s="1">
        <v>6609.335</v>
      </c>
      <c r="AA1450" s="1">
        <v>69364.66225541968</v>
      </c>
      <c r="AB1450" s="1">
        <v>3085.4423169974762</v>
      </c>
      <c r="AC1450" s="1">
        <v>11215</v>
      </c>
      <c r="AD1450" s="1">
        <v>15183.84</v>
      </c>
      <c r="AE1450" s="1">
        <v>14445.111881808451</v>
      </c>
      <c r="AF1450" s="1">
        <v>35565.284</v>
      </c>
      <c r="AG1450" s="1">
        <v>108873</v>
      </c>
      <c r="AH1450" s="1">
        <v>21313.74795999999</v>
      </c>
      <c r="AI1450" s="1">
        <v>5736</v>
      </c>
      <c r="AJ1450" s="1">
        <v>29622.250530000001</v>
      </c>
      <c r="AK1450" s="1">
        <v>8014</v>
      </c>
      <c r="AL1450" s="1">
        <v>545079.25</v>
      </c>
      <c r="AM1450" s="1">
        <v>420752.8125</v>
      </c>
      <c r="AN1450" s="1">
        <v>124326.4375</v>
      </c>
      <c r="AO1450" t="s">
        <v>14260</v>
      </c>
    </row>
    <row r="1451" spans="1:41" x14ac:dyDescent="0.25">
      <c r="A1451" s="1">
        <v>2016</v>
      </c>
      <c r="B1451" t="s">
        <v>1131</v>
      </c>
      <c r="C1451" t="s">
        <v>7015</v>
      </c>
      <c r="D1451" t="s">
        <v>7198</v>
      </c>
      <c r="E1451" t="s">
        <v>7556</v>
      </c>
      <c r="F1451" t="s">
        <v>8916</v>
      </c>
      <c r="G1451" t="s">
        <v>11085</v>
      </c>
      <c r="H1451" t="s">
        <v>12652</v>
      </c>
      <c r="I1451" s="1">
        <v>794.994140625</v>
      </c>
      <c r="J1451" s="1">
        <v>5823.4248046875</v>
      </c>
      <c r="K1451" s="1">
        <v>297.44195556640625</v>
      </c>
      <c r="L1451" s="1">
        <v>536.0614013671875</v>
      </c>
      <c r="M1451" s="1">
        <v>1117.7528076171875</v>
      </c>
      <c r="N1451" s="1">
        <v>486.1177978515625</v>
      </c>
      <c r="O1451" s="1">
        <v>1062.652099609375</v>
      </c>
      <c r="P1451" s="1">
        <v>1412.8492431640625</v>
      </c>
      <c r="Q1451" s="1">
        <v>0.21975187957286835</v>
      </c>
      <c r="R1451" s="1">
        <v>578.52288818359375</v>
      </c>
      <c r="S1451" s="1">
        <v>878.37420654296875</v>
      </c>
      <c r="T1451" s="1">
        <v>2622.594482421875</v>
      </c>
      <c r="U1451" s="1">
        <v>39.298961639404297</v>
      </c>
      <c r="V1451" s="1">
        <v>975.565185546875</v>
      </c>
      <c r="W1451" s="1">
        <v>373.43807983398438</v>
      </c>
      <c r="X1451" s="1">
        <v>2352.89892578125</v>
      </c>
      <c r="Y1451" s="1">
        <v>3380.412109375</v>
      </c>
      <c r="Z1451" s="1">
        <v>1387.7564697265625</v>
      </c>
      <c r="AA1451" s="1">
        <v>6688.2724609375</v>
      </c>
      <c r="AB1451" s="1">
        <v>416.19674682617188</v>
      </c>
      <c r="AC1451" s="1">
        <v>978.894775390625</v>
      </c>
      <c r="AD1451" s="1">
        <v>1719.525146484375</v>
      </c>
      <c r="AE1451" s="1">
        <v>2338.469970703125</v>
      </c>
      <c r="AF1451" s="1">
        <v>1184.6624755859375</v>
      </c>
      <c r="AG1451" s="1">
        <v>4403.91650390625</v>
      </c>
      <c r="AH1451" s="1">
        <v>1453.045166015625</v>
      </c>
      <c r="AI1451" s="1">
        <v>621.52044677734375</v>
      </c>
      <c r="AJ1451" s="1">
        <v>1599.2506103515625</v>
      </c>
      <c r="AK1451" s="1">
        <v>584.8951416015625</v>
      </c>
      <c r="AL1451" s="1">
        <v>46109.0234375</v>
      </c>
      <c r="AM1451" s="1">
        <v>32608.689453125</v>
      </c>
      <c r="AN1451" s="1">
        <v>13500.3349609375</v>
      </c>
      <c r="AO1451" t="s">
        <v>14261</v>
      </c>
    </row>
    <row r="1452" spans="1:41" x14ac:dyDescent="0.25">
      <c r="A1452" s="1">
        <v>2016</v>
      </c>
      <c r="B1452" t="s">
        <v>1131</v>
      </c>
      <c r="C1452" t="s">
        <v>7015</v>
      </c>
      <c r="D1452" t="s">
        <v>7198</v>
      </c>
      <c r="E1452" t="s">
        <v>7556</v>
      </c>
      <c r="F1452" t="s">
        <v>8916</v>
      </c>
      <c r="G1452" t="s">
        <v>11086</v>
      </c>
      <c r="H1452" t="s">
        <v>12652</v>
      </c>
      <c r="I1452" s="1">
        <v>716.30256000000008</v>
      </c>
      <c r="J1452" s="1">
        <v>5247</v>
      </c>
      <c r="K1452" s="1">
        <v>268</v>
      </c>
      <c r="L1452" s="1">
        <v>483</v>
      </c>
      <c r="M1452" s="1">
        <v>1007.11332</v>
      </c>
      <c r="N1452" s="1">
        <v>438</v>
      </c>
      <c r="O1452" s="1">
        <v>957.46675000000027</v>
      </c>
      <c r="P1452" s="1">
        <v>1273</v>
      </c>
      <c r="Q1452" s="1">
        <v>0.19800000000000001</v>
      </c>
      <c r="R1452" s="1">
        <v>521.25848680342801</v>
      </c>
      <c r="S1452" s="1">
        <v>791.42938000000004</v>
      </c>
      <c r="T1452" s="1">
        <v>2363</v>
      </c>
      <c r="U1452" s="1">
        <v>35.408999999999999</v>
      </c>
      <c r="V1452" s="1">
        <v>879</v>
      </c>
      <c r="W1452" s="1">
        <v>336.47376232341122</v>
      </c>
      <c r="X1452" s="1">
        <v>2120</v>
      </c>
      <c r="Y1452" s="1">
        <v>3045.806</v>
      </c>
      <c r="Z1452" s="1">
        <v>1250.3910000000001</v>
      </c>
      <c r="AA1452" s="1">
        <v>6026.2416600000006</v>
      </c>
      <c r="AB1452" s="1">
        <v>375</v>
      </c>
      <c r="AC1452" s="1">
        <v>882</v>
      </c>
      <c r="AD1452" s="1">
        <v>1549.32</v>
      </c>
      <c r="AE1452" s="1">
        <v>2106.99926</v>
      </c>
      <c r="AF1452" s="1">
        <v>1067.4000000000001</v>
      </c>
      <c r="AG1452" s="1">
        <v>3968</v>
      </c>
      <c r="AH1452" s="1">
        <v>1309.2171699999999</v>
      </c>
      <c r="AI1452" s="1">
        <v>560</v>
      </c>
      <c r="AJ1452" s="1">
        <v>1440.95064</v>
      </c>
      <c r="AK1452" s="1">
        <v>527</v>
      </c>
      <c r="AL1452" s="1">
        <v>41544.98046875</v>
      </c>
      <c r="AM1452" s="1">
        <v>29380.958984375</v>
      </c>
      <c r="AN1452" s="1">
        <v>12164.0205078125</v>
      </c>
      <c r="AO1452" t="s">
        <v>14262</v>
      </c>
    </row>
    <row r="1453" spans="1:41" x14ac:dyDescent="0.25">
      <c r="A1453" s="1">
        <v>2016</v>
      </c>
      <c r="B1453" t="s">
        <v>1131</v>
      </c>
      <c r="C1453" t="s">
        <v>7016</v>
      </c>
      <c r="D1453" t="s">
        <v>7199</v>
      </c>
      <c r="E1453" t="s">
        <v>7557</v>
      </c>
      <c r="F1453" t="s">
        <v>8917</v>
      </c>
      <c r="G1453" t="s">
        <v>11087</v>
      </c>
      <c r="H1453" t="s">
        <v>12652</v>
      </c>
      <c r="I1453" s="1">
        <v>14038.50390625</v>
      </c>
      <c r="J1453" s="1">
        <v>17512.169921875</v>
      </c>
      <c r="K1453" s="1">
        <v>1514.0897216796875</v>
      </c>
      <c r="L1453" s="1">
        <v>306.70901489257813</v>
      </c>
      <c r="M1453" s="1">
        <v>6078.5341796875</v>
      </c>
      <c r="N1453" s="1">
        <v>21124.322265625</v>
      </c>
      <c r="O1453" s="1">
        <v>1054.8636474609375</v>
      </c>
      <c r="P1453" s="1">
        <v>14111.712890625</v>
      </c>
      <c r="Q1453" s="1">
        <v>7180.98291015625</v>
      </c>
      <c r="R1453" s="1">
        <v>6576.70361328125</v>
      </c>
      <c r="S1453" s="1"/>
      <c r="T1453" s="1">
        <v>484.09671020507813</v>
      </c>
      <c r="U1453" s="1"/>
      <c r="V1453" s="1"/>
      <c r="W1453" s="1">
        <v>534.9027099609375</v>
      </c>
      <c r="X1453" s="1">
        <v>15071.0859375</v>
      </c>
      <c r="Y1453" s="1">
        <v>26898.83984375</v>
      </c>
      <c r="Z1453" s="1">
        <v>14685.4111328125</v>
      </c>
      <c r="AA1453" s="1">
        <v>0</v>
      </c>
      <c r="AB1453" s="1"/>
      <c r="AC1453" s="1">
        <v>9886.7880859375</v>
      </c>
      <c r="AD1453" s="1">
        <v>28038.697265625</v>
      </c>
      <c r="AE1453" s="1">
        <v>5619.18408203125</v>
      </c>
      <c r="AF1453" s="1">
        <v>29671.80859375</v>
      </c>
      <c r="AG1453" s="1">
        <v>0</v>
      </c>
      <c r="AH1453" s="1"/>
      <c r="AI1453" s="1">
        <v>6676.6435546875</v>
      </c>
      <c r="AJ1453" s="1">
        <v>2827.16748046875</v>
      </c>
      <c r="AK1453" s="1">
        <v>2190.45166015625</v>
      </c>
      <c r="AL1453" s="1">
        <v>232083.671875</v>
      </c>
      <c r="AM1453" s="1">
        <v>170440.3125</v>
      </c>
      <c r="AN1453" s="1">
        <v>61643.3671875</v>
      </c>
      <c r="AO1453" t="s">
        <v>14263</v>
      </c>
    </row>
    <row r="1454" spans="1:41" x14ac:dyDescent="0.25">
      <c r="A1454" s="1">
        <v>2016</v>
      </c>
      <c r="B1454" t="s">
        <v>1131</v>
      </c>
      <c r="C1454" t="s">
        <v>7016</v>
      </c>
      <c r="D1454" t="s">
        <v>7199</v>
      </c>
      <c r="E1454" t="s">
        <v>7557</v>
      </c>
      <c r="F1454" t="s">
        <v>8917</v>
      </c>
      <c r="G1454" t="s">
        <v>11088</v>
      </c>
      <c r="H1454" t="s">
        <v>12652</v>
      </c>
      <c r="I1454" s="1">
        <v>12266.7373046875</v>
      </c>
      <c r="J1454" s="1">
        <v>15302</v>
      </c>
      <c r="K1454" s="1">
        <v>1323</v>
      </c>
      <c r="L1454" s="1">
        <v>268</v>
      </c>
      <c r="M1454" s="1">
        <v>5311.37646484375</v>
      </c>
      <c r="N1454" s="1">
        <v>18458.271484375</v>
      </c>
      <c r="O1454" s="1">
        <v>921.73175048828125</v>
      </c>
      <c r="P1454" s="1">
        <v>12330.70703125</v>
      </c>
      <c r="Q1454" s="1">
        <v>6274.68798828125</v>
      </c>
      <c r="R1454" s="1">
        <v>5746.67333984375</v>
      </c>
      <c r="S1454" s="1"/>
      <c r="T1454" s="1">
        <v>423</v>
      </c>
      <c r="U1454" s="1"/>
      <c r="V1454" s="1"/>
      <c r="W1454" s="1">
        <v>467.3939208984375</v>
      </c>
      <c r="X1454" s="1">
        <v>13169</v>
      </c>
      <c r="Y1454" s="1">
        <v>23504</v>
      </c>
      <c r="Z1454" s="1">
        <v>12832</v>
      </c>
      <c r="AA1454" s="1">
        <v>0</v>
      </c>
      <c r="AB1454" s="1"/>
      <c r="AC1454" s="1">
        <v>8639</v>
      </c>
      <c r="AD1454" s="1">
        <v>24500</v>
      </c>
      <c r="AE1454" s="1">
        <v>4910</v>
      </c>
      <c r="AF1454" s="1">
        <v>25927</v>
      </c>
      <c r="AG1454" s="1">
        <v>0</v>
      </c>
      <c r="AH1454" s="1"/>
      <c r="AI1454" s="1">
        <v>5834</v>
      </c>
      <c r="AJ1454" s="1">
        <v>2470.357421875</v>
      </c>
      <c r="AK1454" s="1">
        <v>1914</v>
      </c>
      <c r="AL1454" s="1">
        <v>202792.921875</v>
      </c>
      <c r="AM1454" s="1">
        <v>148929.4375</v>
      </c>
      <c r="AN1454" s="1">
        <v>53863.5</v>
      </c>
      <c r="AO1454" t="s">
        <v>14264</v>
      </c>
    </row>
    <row r="1455" spans="1:41" x14ac:dyDescent="0.25">
      <c r="A1455" s="1">
        <v>2016</v>
      </c>
      <c r="B1455" t="s">
        <v>1131</v>
      </c>
      <c r="C1455" t="s">
        <v>7016</v>
      </c>
      <c r="D1455" t="s">
        <v>7199</v>
      </c>
      <c r="E1455" t="s">
        <v>7557</v>
      </c>
      <c r="F1455" t="s">
        <v>8918</v>
      </c>
      <c r="G1455" t="s">
        <v>11089</v>
      </c>
      <c r="H1455" t="s">
        <v>12652</v>
      </c>
      <c r="I1455" s="1"/>
      <c r="J1455" s="1">
        <v>0</v>
      </c>
      <c r="K1455" s="1"/>
      <c r="L1455" s="1"/>
      <c r="M1455" s="1"/>
      <c r="N1455" s="1"/>
      <c r="O1455" s="1">
        <v>0</v>
      </c>
      <c r="P1455" s="1">
        <v>0</v>
      </c>
      <c r="Q1455" s="1"/>
      <c r="R1455" s="1">
        <v>0</v>
      </c>
      <c r="S1455" s="1"/>
      <c r="T1455" s="1"/>
      <c r="U1455" s="1"/>
      <c r="V1455" s="1"/>
      <c r="W1455" s="1"/>
      <c r="X1455" s="1"/>
      <c r="Y1455" s="1">
        <v>65.846565246582031</v>
      </c>
      <c r="Z1455" s="1">
        <v>0</v>
      </c>
      <c r="AA1455" s="1">
        <v>0</v>
      </c>
      <c r="AB1455" s="1"/>
      <c r="AC1455" s="1"/>
      <c r="AD1455" s="1">
        <v>0</v>
      </c>
      <c r="AE1455" s="1">
        <v>0</v>
      </c>
      <c r="AF1455" s="1"/>
      <c r="AG1455" s="1">
        <v>2552.90380859375</v>
      </c>
      <c r="AH1455" s="1"/>
      <c r="AI1455" s="1"/>
      <c r="AJ1455" s="1">
        <v>0</v>
      </c>
      <c r="AK1455" s="1"/>
      <c r="AL1455" s="1">
        <v>2618.75048828125</v>
      </c>
      <c r="AM1455" s="1">
        <v>2618.75048828125</v>
      </c>
      <c r="AN1455" s="1">
        <v>0</v>
      </c>
      <c r="AO1455" t="s">
        <v>14265</v>
      </c>
    </row>
    <row r="1456" spans="1:41" x14ac:dyDescent="0.25">
      <c r="A1456" s="1">
        <v>2016</v>
      </c>
      <c r="B1456" t="s">
        <v>1131</v>
      </c>
      <c r="C1456" t="s">
        <v>7016</v>
      </c>
      <c r="D1456" t="s">
        <v>7199</v>
      </c>
      <c r="E1456" t="s">
        <v>7557</v>
      </c>
      <c r="F1456" t="s">
        <v>8918</v>
      </c>
      <c r="G1456" t="s">
        <v>11090</v>
      </c>
      <c r="H1456" t="s">
        <v>12652</v>
      </c>
      <c r="I1456" s="1"/>
      <c r="J1456" s="1">
        <v>0</v>
      </c>
      <c r="K1456" s="1"/>
      <c r="L1456" s="1"/>
      <c r="M1456" s="1"/>
      <c r="N1456" s="1"/>
      <c r="O1456" s="1">
        <v>0</v>
      </c>
      <c r="P1456" s="1">
        <v>0</v>
      </c>
      <c r="Q1456" s="1"/>
      <c r="R1456" s="1">
        <v>0</v>
      </c>
      <c r="S1456" s="1"/>
      <c r="T1456" s="1"/>
      <c r="U1456" s="1"/>
      <c r="V1456" s="1"/>
      <c r="W1456" s="1"/>
      <c r="X1456" s="1"/>
      <c r="Y1456" s="1">
        <v>61</v>
      </c>
      <c r="Z1456" s="1">
        <v>0</v>
      </c>
      <c r="AA1456" s="1">
        <v>0</v>
      </c>
      <c r="AB1456" s="1"/>
      <c r="AC1456" s="1"/>
      <c r="AD1456" s="1">
        <v>0</v>
      </c>
      <c r="AE1456" s="1">
        <v>0</v>
      </c>
      <c r="AF1456" s="1"/>
      <c r="AG1456" s="1">
        <v>2365</v>
      </c>
      <c r="AH1456" s="1"/>
      <c r="AI1456" s="1"/>
      <c r="AJ1456" s="1">
        <v>0</v>
      </c>
      <c r="AK1456" s="1"/>
      <c r="AL1456" s="1">
        <v>2426</v>
      </c>
      <c r="AM1456" s="1">
        <v>2426</v>
      </c>
      <c r="AN1456" s="1">
        <v>0</v>
      </c>
      <c r="AO1456" t="s">
        <v>14266</v>
      </c>
    </row>
    <row r="1457" spans="1:41" x14ac:dyDescent="0.25">
      <c r="A1457" s="1">
        <v>2016</v>
      </c>
      <c r="B1457" t="s">
        <v>1131</v>
      </c>
      <c r="C1457" t="s">
        <v>7016</v>
      </c>
      <c r="D1457" t="s">
        <v>7199</v>
      </c>
      <c r="E1457" t="s">
        <v>7557</v>
      </c>
      <c r="F1457" t="s">
        <v>8919</v>
      </c>
      <c r="G1457" t="s">
        <v>11091</v>
      </c>
      <c r="H1457" t="s">
        <v>12652</v>
      </c>
      <c r="I1457" s="1">
        <v>7165.259765625</v>
      </c>
      <c r="J1457" s="1">
        <v>26560.01171875</v>
      </c>
      <c r="K1457" s="1">
        <v>2094.302001953125</v>
      </c>
      <c r="L1457" s="1">
        <v>2334.03125</v>
      </c>
      <c r="M1457" s="1">
        <v>3163.54345703125</v>
      </c>
      <c r="N1457" s="1">
        <v>3181.58447265625</v>
      </c>
      <c r="O1457" s="1">
        <v>6317.8056640625</v>
      </c>
      <c r="P1457" s="1">
        <v>7487.861328125</v>
      </c>
      <c r="Q1457" s="1">
        <v>3509.3720703125</v>
      </c>
      <c r="R1457" s="1">
        <v>3415.759765625</v>
      </c>
      <c r="S1457" s="1">
        <v>47.723892211914063</v>
      </c>
      <c r="T1457" s="1">
        <v>55.492900848388672</v>
      </c>
      <c r="U1457" s="1">
        <v>224.19131469726563</v>
      </c>
      <c r="V1457" s="1"/>
      <c r="W1457" s="1">
        <v>113.31546783447266</v>
      </c>
      <c r="X1457" s="1">
        <v>10272.845703125</v>
      </c>
      <c r="Y1457" s="1">
        <v>15427.0263671875</v>
      </c>
      <c r="Z1457" s="1">
        <v>6658.6416015625</v>
      </c>
      <c r="AA1457" s="1">
        <v>0</v>
      </c>
      <c r="AB1457" s="1"/>
      <c r="AC1457" s="1">
        <v>1643.69970703125</v>
      </c>
      <c r="AD1457" s="1">
        <v>15675.16796875</v>
      </c>
      <c r="AE1457" s="1">
        <v>7582.5498046875</v>
      </c>
      <c r="AF1457" s="1">
        <v>15269.0400390625</v>
      </c>
      <c r="AG1457" s="1">
        <v>15919.802734375</v>
      </c>
      <c r="AH1457" s="1"/>
      <c r="AI1457" s="1">
        <v>3522.689208984375</v>
      </c>
      <c r="AJ1457" s="1">
        <v>13411.9638671875</v>
      </c>
      <c r="AK1457" s="1">
        <v>7780.1044921875</v>
      </c>
      <c r="AL1457" s="1">
        <v>178833.78125</v>
      </c>
      <c r="AM1457" s="1">
        <v>129790.796875</v>
      </c>
      <c r="AN1457" s="1">
        <v>49042.98828125</v>
      </c>
      <c r="AO1457" t="s">
        <v>14267</v>
      </c>
    </row>
    <row r="1458" spans="1:41" x14ac:dyDescent="0.25">
      <c r="A1458" s="1">
        <v>2016</v>
      </c>
      <c r="B1458" t="s">
        <v>1131</v>
      </c>
      <c r="C1458" t="s">
        <v>7016</v>
      </c>
      <c r="D1458" t="s">
        <v>7199</v>
      </c>
      <c r="E1458" t="s">
        <v>7557</v>
      </c>
      <c r="F1458" t="s">
        <v>8919</v>
      </c>
      <c r="G1458" t="s">
        <v>11092</v>
      </c>
      <c r="H1458" t="s">
        <v>12652</v>
      </c>
      <c r="I1458" s="1">
        <v>6456.01513671875</v>
      </c>
      <c r="J1458" s="1">
        <v>23931</v>
      </c>
      <c r="K1458" s="1">
        <v>1887</v>
      </c>
      <c r="L1458" s="1">
        <v>2103</v>
      </c>
      <c r="M1458" s="1">
        <v>2850.40380859375</v>
      </c>
      <c r="N1458" s="1">
        <v>2866.6591796875</v>
      </c>
      <c r="O1458" s="1">
        <v>5692.4453125</v>
      </c>
      <c r="P1458" s="1">
        <v>6746.68408203125</v>
      </c>
      <c r="Q1458" s="1">
        <v>3162.0009765625</v>
      </c>
      <c r="R1458" s="1">
        <v>3077.65478515625</v>
      </c>
      <c r="S1458" s="1">
        <v>43</v>
      </c>
      <c r="T1458" s="1">
        <v>50</v>
      </c>
      <c r="U1458" s="1">
        <v>202</v>
      </c>
      <c r="V1458" s="1"/>
      <c r="W1458" s="1">
        <v>102.09906768798828</v>
      </c>
      <c r="X1458" s="1">
        <v>9256</v>
      </c>
      <c r="Y1458" s="1">
        <v>13900</v>
      </c>
      <c r="Z1458" s="1">
        <v>5999.5439453125</v>
      </c>
      <c r="AA1458" s="1">
        <v>0</v>
      </c>
      <c r="AB1458" s="1"/>
      <c r="AC1458" s="1">
        <v>1481</v>
      </c>
      <c r="AD1458" s="1">
        <v>14123.580078125</v>
      </c>
      <c r="AE1458" s="1">
        <v>6832</v>
      </c>
      <c r="AF1458" s="1">
        <v>13757.65234375</v>
      </c>
      <c r="AG1458" s="1">
        <v>14344</v>
      </c>
      <c r="AH1458" s="1"/>
      <c r="AI1458" s="1">
        <v>3174</v>
      </c>
      <c r="AJ1458" s="1">
        <v>12084.396484375</v>
      </c>
      <c r="AK1458" s="1">
        <v>7010</v>
      </c>
      <c r="AL1458" s="1">
        <v>161132.125</v>
      </c>
      <c r="AM1458" s="1">
        <v>116943.6171875</v>
      </c>
      <c r="AN1458" s="1">
        <v>44188.53125</v>
      </c>
      <c r="AO1458" t="s">
        <v>14268</v>
      </c>
    </row>
    <row r="1459" spans="1:41" x14ac:dyDescent="0.25">
      <c r="A1459" s="1">
        <v>2016</v>
      </c>
      <c r="B1459" t="s">
        <v>1131</v>
      </c>
      <c r="C1459" t="s">
        <v>7016</v>
      </c>
      <c r="D1459" t="s">
        <v>7199</v>
      </c>
      <c r="E1459" t="s">
        <v>7557</v>
      </c>
      <c r="F1459" t="s">
        <v>8920</v>
      </c>
      <c r="G1459" t="s">
        <v>11093</v>
      </c>
      <c r="H1459" t="s">
        <v>12652</v>
      </c>
      <c r="I1459" s="1"/>
      <c r="J1459" s="1">
        <v>0</v>
      </c>
      <c r="K1459" s="1"/>
      <c r="L1459" s="1"/>
      <c r="M1459" s="1"/>
      <c r="N1459" s="1"/>
      <c r="O1459" s="1">
        <v>0</v>
      </c>
      <c r="P1459" s="1">
        <v>0</v>
      </c>
      <c r="Q1459" s="1"/>
      <c r="R1459" s="1">
        <v>-76.641082763671875</v>
      </c>
      <c r="S1459" s="1"/>
      <c r="T1459" s="1"/>
      <c r="U1459" s="1"/>
      <c r="V1459" s="1"/>
      <c r="W1459" s="1"/>
      <c r="X1459" s="1"/>
      <c r="Y1459" s="1"/>
      <c r="Z1459" s="1">
        <v>117.12052917480469</v>
      </c>
      <c r="AA1459" s="1">
        <v>109.08652496337891</v>
      </c>
      <c r="AB1459" s="1"/>
      <c r="AC1459" s="1"/>
      <c r="AD1459" s="1">
        <v>0</v>
      </c>
      <c r="AE1459" s="1">
        <v>78.79998779296875</v>
      </c>
      <c r="AF1459" s="1"/>
      <c r="AG1459" s="1">
        <v>0</v>
      </c>
      <c r="AH1459" s="1"/>
      <c r="AI1459" s="1"/>
      <c r="AJ1459" s="1">
        <v>0</v>
      </c>
      <c r="AK1459" s="1">
        <v>790.1588134765625</v>
      </c>
      <c r="AL1459" s="1">
        <v>1018.5247802734375</v>
      </c>
      <c r="AM1459" s="1">
        <v>228.365966796875</v>
      </c>
      <c r="AN1459" s="1">
        <v>790.1588134765625</v>
      </c>
      <c r="AO1459" t="s">
        <v>14269</v>
      </c>
    </row>
    <row r="1460" spans="1:41" x14ac:dyDescent="0.25">
      <c r="A1460" s="1">
        <v>2016</v>
      </c>
      <c r="B1460" t="s">
        <v>1131</v>
      </c>
      <c r="C1460" t="s">
        <v>7016</v>
      </c>
      <c r="D1460" t="s">
        <v>7199</v>
      </c>
      <c r="E1460" t="s">
        <v>7557</v>
      </c>
      <c r="F1460" t="s">
        <v>8920</v>
      </c>
      <c r="G1460" t="s">
        <v>11094</v>
      </c>
      <c r="H1460" t="s">
        <v>12652</v>
      </c>
      <c r="I1460" s="1"/>
      <c r="J1460" s="1">
        <v>0</v>
      </c>
      <c r="K1460" s="1"/>
      <c r="L1460" s="1"/>
      <c r="M1460" s="1"/>
      <c r="N1460" s="1"/>
      <c r="O1460" s="1">
        <v>0</v>
      </c>
      <c r="P1460" s="1">
        <v>0</v>
      </c>
      <c r="Q1460" s="1"/>
      <c r="R1460" s="1">
        <v>-71</v>
      </c>
      <c r="S1460" s="1"/>
      <c r="T1460" s="1"/>
      <c r="U1460" s="1"/>
      <c r="V1460" s="1"/>
      <c r="W1460" s="1"/>
      <c r="X1460" s="1"/>
      <c r="Y1460" s="1"/>
      <c r="Z1460" s="1">
        <v>108.5</v>
      </c>
      <c r="AA1460" s="1">
        <v>101.05732727050781</v>
      </c>
      <c r="AB1460" s="1"/>
      <c r="AC1460" s="1"/>
      <c r="AD1460" s="1">
        <v>0</v>
      </c>
      <c r="AE1460" s="1">
        <v>73</v>
      </c>
      <c r="AF1460" s="1"/>
      <c r="AG1460" s="1">
        <v>0</v>
      </c>
      <c r="AH1460" s="1"/>
      <c r="AI1460" s="1"/>
      <c r="AJ1460" s="1">
        <v>0</v>
      </c>
      <c r="AK1460" s="1">
        <v>732</v>
      </c>
      <c r="AL1460" s="1">
        <v>943.55731201171875</v>
      </c>
      <c r="AM1460" s="1">
        <v>211.55732727050781</v>
      </c>
      <c r="AN1460" s="1">
        <v>732</v>
      </c>
      <c r="AO1460" t="s">
        <v>14270</v>
      </c>
    </row>
    <row r="1461" spans="1:41" x14ac:dyDescent="0.25">
      <c r="A1461" s="1">
        <v>2016</v>
      </c>
      <c r="B1461" t="s">
        <v>1131</v>
      </c>
      <c r="C1461" t="s">
        <v>7016</v>
      </c>
      <c r="D1461" t="s">
        <v>7199</v>
      </c>
      <c r="E1461" t="s">
        <v>7557</v>
      </c>
      <c r="F1461" t="s">
        <v>8921</v>
      </c>
      <c r="G1461" t="s">
        <v>11095</v>
      </c>
      <c r="H1461" t="s">
        <v>12652</v>
      </c>
      <c r="I1461" s="1"/>
      <c r="J1461" s="1">
        <v>248.27394104003906</v>
      </c>
      <c r="K1461" s="1">
        <v>1346.0765380859375</v>
      </c>
      <c r="L1461" s="1"/>
      <c r="M1461" s="1"/>
      <c r="N1461" s="1"/>
      <c r="O1461" s="1">
        <v>422.45877075195313</v>
      </c>
      <c r="P1461" s="1">
        <v>454.44924926757813</v>
      </c>
      <c r="Q1461" s="1">
        <v>0</v>
      </c>
      <c r="R1461" s="1">
        <v>0</v>
      </c>
      <c r="S1461" s="1"/>
      <c r="T1461" s="1">
        <v>93.912315368652344</v>
      </c>
      <c r="U1461" s="1">
        <v>6.4767112731933594</v>
      </c>
      <c r="V1461" s="1">
        <v>66.623077392578125</v>
      </c>
      <c r="W1461" s="1"/>
      <c r="X1461" s="1"/>
      <c r="Y1461" s="1">
        <v>97.150672912597656</v>
      </c>
      <c r="Z1461" s="1">
        <v>0</v>
      </c>
      <c r="AA1461" s="1">
        <v>0</v>
      </c>
      <c r="AB1461" s="1"/>
      <c r="AC1461" s="1">
        <v>150.04380798339844</v>
      </c>
      <c r="AD1461" s="1">
        <v>0</v>
      </c>
      <c r="AE1461" s="1">
        <v>78.79998779296875</v>
      </c>
      <c r="AF1461" s="1"/>
      <c r="AG1461" s="1">
        <v>0</v>
      </c>
      <c r="AH1461" s="1"/>
      <c r="AI1461" s="1">
        <v>0</v>
      </c>
      <c r="AJ1461" s="1">
        <v>4.1129922866821289</v>
      </c>
      <c r="AK1461" s="1"/>
      <c r="AL1461" s="1">
        <v>2968.378173828125</v>
      </c>
      <c r="AM1461" s="1">
        <v>1105.9305419921875</v>
      </c>
      <c r="AN1461" s="1">
        <v>1862.4476318359375</v>
      </c>
      <c r="AO1461" t="s">
        <v>14271</v>
      </c>
    </row>
    <row r="1462" spans="1:41" x14ac:dyDescent="0.25">
      <c r="A1462" s="1">
        <v>2016</v>
      </c>
      <c r="B1462" t="s">
        <v>1131</v>
      </c>
      <c r="C1462" t="s">
        <v>7016</v>
      </c>
      <c r="D1462" t="s">
        <v>7199</v>
      </c>
      <c r="E1462" t="s">
        <v>7557</v>
      </c>
      <c r="F1462" t="s">
        <v>8921</v>
      </c>
      <c r="G1462" t="s">
        <v>11096</v>
      </c>
      <c r="H1462" t="s">
        <v>12652</v>
      </c>
      <c r="I1462" s="1"/>
      <c r="J1462" s="1">
        <v>230</v>
      </c>
      <c r="K1462" s="1">
        <v>1247</v>
      </c>
      <c r="L1462" s="1"/>
      <c r="M1462" s="1"/>
      <c r="N1462" s="1"/>
      <c r="O1462" s="1">
        <v>391.3641357421875</v>
      </c>
      <c r="P1462" s="1">
        <v>421</v>
      </c>
      <c r="Q1462" s="1">
        <v>0</v>
      </c>
      <c r="R1462" s="1">
        <v>0</v>
      </c>
      <c r="S1462" s="1"/>
      <c r="T1462" s="1">
        <v>87</v>
      </c>
      <c r="U1462" s="1">
        <v>6</v>
      </c>
      <c r="V1462" s="1">
        <v>61.7193603515625</v>
      </c>
      <c r="W1462" s="1"/>
      <c r="X1462" s="1"/>
      <c r="Y1462" s="1">
        <v>90</v>
      </c>
      <c r="Z1462" s="1">
        <v>0</v>
      </c>
      <c r="AA1462" s="1">
        <v>0</v>
      </c>
      <c r="AB1462" s="1"/>
      <c r="AC1462" s="1">
        <v>139</v>
      </c>
      <c r="AD1462" s="1">
        <v>0</v>
      </c>
      <c r="AE1462" s="1">
        <v>73</v>
      </c>
      <c r="AF1462" s="1"/>
      <c r="AG1462" s="1">
        <v>0</v>
      </c>
      <c r="AH1462" s="1"/>
      <c r="AI1462" s="1">
        <v>0</v>
      </c>
      <c r="AJ1462" s="1">
        <v>3.8102600574493408</v>
      </c>
      <c r="AK1462" s="1"/>
      <c r="AL1462" s="1">
        <v>2749.893798828125</v>
      </c>
      <c r="AM1462" s="1">
        <v>1024.5296630859375</v>
      </c>
      <c r="AN1462" s="1">
        <v>1725.3641357421875</v>
      </c>
      <c r="AO1462" t="s">
        <v>14272</v>
      </c>
    </row>
    <row r="1463" spans="1:41" x14ac:dyDescent="0.25">
      <c r="A1463" s="1">
        <v>2016</v>
      </c>
      <c r="B1463" t="s">
        <v>1131</v>
      </c>
      <c r="C1463" t="s">
        <v>7017</v>
      </c>
      <c r="D1463" t="s">
        <v>7199</v>
      </c>
      <c r="E1463" t="s">
        <v>7558</v>
      </c>
      <c r="F1463" t="s">
        <v>8922</v>
      </c>
      <c r="G1463" t="s">
        <v>11097</v>
      </c>
      <c r="H1463" t="s">
        <v>12653</v>
      </c>
      <c r="I1463" s="1">
        <v>525.07849999999996</v>
      </c>
      <c r="J1463" s="1">
        <v>947.49950000000001</v>
      </c>
      <c r="K1463" s="1">
        <v>46.4</v>
      </c>
      <c r="L1463" s="1">
        <v>99.125</v>
      </c>
      <c r="M1463" s="1">
        <v>369.74799999999999</v>
      </c>
      <c r="N1463" s="1">
        <v>561.25100000000009</v>
      </c>
      <c r="O1463" s="1">
        <v>261.38600000000002</v>
      </c>
      <c r="P1463" s="1">
        <v>328.93900000000002</v>
      </c>
      <c r="Q1463" s="1">
        <v>153.06</v>
      </c>
      <c r="R1463" s="1">
        <v>308.01</v>
      </c>
      <c r="S1463" s="1">
        <v>526.27499999999998</v>
      </c>
      <c r="T1463" s="1">
        <v>332.69600000000003</v>
      </c>
      <c r="U1463" s="1">
        <v>96.5</v>
      </c>
      <c r="V1463" s="1">
        <v>439.3</v>
      </c>
      <c r="W1463" s="1">
        <v>196.80799999999999</v>
      </c>
      <c r="X1463" s="1">
        <v>541</v>
      </c>
      <c r="Y1463" s="1">
        <v>2232.9749999999999</v>
      </c>
      <c r="Z1463" s="1">
        <v>224.7405</v>
      </c>
      <c r="AA1463" s="1">
        <v>3214.06124999957</v>
      </c>
      <c r="AB1463" s="1">
        <v>75.856999999999999</v>
      </c>
      <c r="AC1463" s="1">
        <v>251.5095</v>
      </c>
      <c r="AD1463" s="1">
        <v>465.00349999999997</v>
      </c>
      <c r="AE1463" s="1">
        <v>315.82650000000001</v>
      </c>
      <c r="AF1463" s="1">
        <v>1124.8119999999999</v>
      </c>
      <c r="AG1463" s="1">
        <v>4687.2664999999997</v>
      </c>
      <c r="AH1463" s="1">
        <v>899.4325</v>
      </c>
      <c r="AI1463" s="1">
        <v>283.3075</v>
      </c>
      <c r="AJ1463" s="1">
        <v>1366.4875</v>
      </c>
      <c r="AK1463" s="1">
        <v>180.7</v>
      </c>
      <c r="AL1463" s="1">
        <v>21055.052734375</v>
      </c>
      <c r="AM1463" s="1">
        <v>16876.44140625</v>
      </c>
      <c r="AN1463" s="1">
        <v>4178.61376953125</v>
      </c>
      <c r="AO1463" t="s">
        <v>14273</v>
      </c>
    </row>
    <row r="1464" spans="1:41" x14ac:dyDescent="0.25">
      <c r="A1464" s="1">
        <v>2016</v>
      </c>
      <c r="B1464" t="s">
        <v>1131</v>
      </c>
      <c r="C1464" t="s">
        <v>7018</v>
      </c>
      <c r="D1464" t="s">
        <v>7200</v>
      </c>
      <c r="E1464" t="s">
        <v>7559</v>
      </c>
      <c r="F1464" t="s">
        <v>8923</v>
      </c>
      <c r="G1464" t="s">
        <v>11098</v>
      </c>
      <c r="H1464" t="s">
        <v>12654</v>
      </c>
      <c r="I1464" s="1">
        <v>46406.053284274902</v>
      </c>
      <c r="J1464" s="1">
        <v>125626</v>
      </c>
      <c r="K1464" s="1">
        <v>2148.2307300000002</v>
      </c>
      <c r="L1464" s="1">
        <v>4925.4921999999997</v>
      </c>
      <c r="M1464" s="1">
        <v>38360.034388577878</v>
      </c>
      <c r="N1464" s="1">
        <v>54204.659544756432</v>
      </c>
      <c r="O1464" s="1">
        <v>23059.73825013742</v>
      </c>
      <c r="P1464" s="1">
        <v>36298.090080000002</v>
      </c>
      <c r="Q1464" s="1">
        <v>38232.343814121239</v>
      </c>
      <c r="R1464" s="1">
        <v>29003.18887152577</v>
      </c>
      <c r="S1464" s="1">
        <v>49424</v>
      </c>
      <c r="T1464" s="1">
        <v>44725.587188993479</v>
      </c>
      <c r="U1464" s="1">
        <v>15518.01653250126</v>
      </c>
      <c r="V1464" s="1">
        <v>51852</v>
      </c>
      <c r="W1464" s="1">
        <v>7238</v>
      </c>
      <c r="X1464" s="1">
        <v>49367.048648498792</v>
      </c>
      <c r="Y1464" s="1">
        <v>327738.11900000012</v>
      </c>
      <c r="Z1464" s="1">
        <v>6432</v>
      </c>
      <c r="AA1464" s="1">
        <v>312838.46428559988</v>
      </c>
      <c r="AB1464" s="1">
        <v>5175.5731318951184</v>
      </c>
      <c r="AC1464" s="1">
        <v>18998.676164100671</v>
      </c>
      <c r="AD1464" s="1">
        <v>18760.89</v>
      </c>
      <c r="AE1464" s="1">
        <v>36392.37780371416</v>
      </c>
      <c r="AF1464" s="1">
        <v>134742.42801</v>
      </c>
      <c r="AG1464" s="1">
        <v>735901</v>
      </c>
      <c r="AH1464" s="1">
        <v>132490.04759</v>
      </c>
      <c r="AI1464" s="1">
        <v>18473.356348615082</v>
      </c>
      <c r="AJ1464" s="1">
        <v>213108.0179061268</v>
      </c>
      <c r="AK1464" s="1">
        <v>6233</v>
      </c>
      <c r="AL1464" s="1">
        <v>2583672.25</v>
      </c>
      <c r="AM1464" s="1">
        <v>2188217</v>
      </c>
      <c r="AN1464" s="1">
        <v>395455.5</v>
      </c>
      <c r="AO1464" t="s">
        <v>14274</v>
      </c>
    </row>
    <row r="1465" spans="1:41" x14ac:dyDescent="0.25">
      <c r="A1465" s="1">
        <v>2016</v>
      </c>
      <c r="B1465" t="s">
        <v>1131</v>
      </c>
      <c r="C1465" t="s">
        <v>7018</v>
      </c>
      <c r="D1465" t="s">
        <v>7200</v>
      </c>
      <c r="E1465" t="s">
        <v>7559</v>
      </c>
      <c r="F1465" t="s">
        <v>8924</v>
      </c>
      <c r="G1465" t="s">
        <v>11098</v>
      </c>
      <c r="H1465" t="s">
        <v>12654</v>
      </c>
      <c r="I1465" s="1">
        <v>36127.95496067738</v>
      </c>
      <c r="J1465" s="1">
        <v>52400</v>
      </c>
      <c r="K1465" s="1">
        <v>6834.0069800000001</v>
      </c>
      <c r="L1465" s="1">
        <v>25712.041649999999</v>
      </c>
      <c r="M1465" s="1">
        <v>80861.274674857108</v>
      </c>
      <c r="N1465" s="1">
        <v>46625.618515246191</v>
      </c>
      <c r="O1465" s="1">
        <v>52220.456519977888</v>
      </c>
      <c r="P1465" s="1">
        <v>28941.540649999999</v>
      </c>
      <c r="Q1465" s="1">
        <v>1618.866912945178</v>
      </c>
      <c r="R1465" s="1">
        <v>24932.79122854512</v>
      </c>
      <c r="S1465" s="1">
        <v>57923</v>
      </c>
      <c r="T1465" s="1">
        <v>48387.814773621132</v>
      </c>
      <c r="U1465" s="1">
        <v>516.65257499024153</v>
      </c>
      <c r="V1465" s="1">
        <v>24449</v>
      </c>
      <c r="W1465" s="1">
        <v>24729</v>
      </c>
      <c r="X1465" s="1">
        <v>101588.0632074348</v>
      </c>
      <c r="Y1465" s="1">
        <v>115620.599</v>
      </c>
      <c r="Z1465" s="1">
        <v>81005</v>
      </c>
      <c r="AA1465" s="1">
        <v>391395.39565690001</v>
      </c>
      <c r="AB1465" s="1">
        <v>16072.4109302586</v>
      </c>
      <c r="AC1465" s="1">
        <v>65861.423151490293</v>
      </c>
      <c r="AD1465" s="1">
        <v>124506.25</v>
      </c>
      <c r="AE1465" s="1">
        <v>45093.264095940533</v>
      </c>
      <c r="AF1465" s="1">
        <v>111306.448</v>
      </c>
      <c r="AG1465" s="1">
        <v>294367</v>
      </c>
      <c r="AH1465" s="1">
        <v>98147.05687</v>
      </c>
      <c r="AI1465" s="1">
        <v>29307.403073665999</v>
      </c>
      <c r="AJ1465" s="1">
        <v>130513.3837849812</v>
      </c>
      <c r="AK1465" s="1">
        <v>32768</v>
      </c>
      <c r="AL1465" s="1">
        <v>2149831.75</v>
      </c>
      <c r="AM1465" s="1">
        <v>1476487</v>
      </c>
      <c r="AN1465" s="1">
        <v>673344.6875</v>
      </c>
      <c r="AO1465" t="s">
        <v>14275</v>
      </c>
    </row>
    <row r="1466" spans="1:41" x14ac:dyDescent="0.25">
      <c r="A1466" s="1">
        <v>2016</v>
      </c>
      <c r="B1466" t="s">
        <v>1131</v>
      </c>
      <c r="C1466" t="s">
        <v>7018</v>
      </c>
      <c r="D1466" t="s">
        <v>7200</v>
      </c>
      <c r="E1466" t="s">
        <v>7559</v>
      </c>
      <c r="F1466" t="s">
        <v>8925</v>
      </c>
      <c r="G1466" t="s">
        <v>11098</v>
      </c>
      <c r="H1466" t="s">
        <v>12654</v>
      </c>
      <c r="I1466" s="1">
        <v>20544.355058885511</v>
      </c>
      <c r="J1466" s="1">
        <v>51795</v>
      </c>
      <c r="K1466" s="1">
        <v>2928.3436999999999</v>
      </c>
      <c r="L1466" s="1">
        <v>6906.8340000000007</v>
      </c>
      <c r="M1466" s="1">
        <v>37806.105874168912</v>
      </c>
      <c r="N1466" s="1">
        <v>54143.080199254902</v>
      </c>
      <c r="O1466" s="1">
        <v>16106.79536295051</v>
      </c>
      <c r="P1466" s="1">
        <v>25203.920559999999</v>
      </c>
      <c r="Q1466" s="1">
        <v>9167.9663593075784</v>
      </c>
      <c r="R1466" s="1">
        <v>23689.539832909992</v>
      </c>
      <c r="S1466" s="1">
        <v>40309</v>
      </c>
      <c r="T1466" s="1">
        <v>22936.089991540041</v>
      </c>
      <c r="U1466" s="1">
        <v>3558.5127109549849</v>
      </c>
      <c r="V1466" s="1">
        <v>22373</v>
      </c>
      <c r="W1466" s="1">
        <v>15900</v>
      </c>
      <c r="X1466" s="1">
        <v>28685.198315305559</v>
      </c>
      <c r="Y1466" s="1">
        <v>110012.727</v>
      </c>
      <c r="Z1466" s="1">
        <v>19691</v>
      </c>
      <c r="AA1466" s="1">
        <v>251601.4864466</v>
      </c>
      <c r="AB1466" s="1">
        <v>6321.3726895787886</v>
      </c>
      <c r="AC1466" s="1">
        <v>30289.298477742661</v>
      </c>
      <c r="AD1466" s="1">
        <v>52274.079999999987</v>
      </c>
      <c r="AE1466" s="1">
        <v>27674.88938817419</v>
      </c>
      <c r="AF1466" s="1">
        <v>89811.688699999984</v>
      </c>
      <c r="AG1466" s="1">
        <v>256184</v>
      </c>
      <c r="AH1466" s="1">
        <v>57949.722609999997</v>
      </c>
      <c r="AI1466" s="1">
        <v>24606.726863212989</v>
      </c>
      <c r="AJ1466" s="1">
        <v>87332.186850624421</v>
      </c>
      <c r="AK1466" s="1">
        <v>14013</v>
      </c>
      <c r="AL1466" s="1">
        <v>1409815.875</v>
      </c>
      <c r="AM1466" s="1">
        <v>1089979.5</v>
      </c>
      <c r="AN1466" s="1">
        <v>319836.4375</v>
      </c>
      <c r="AO1466" t="s">
        <v>14276</v>
      </c>
    </row>
    <row r="1467" spans="1:41" x14ac:dyDescent="0.25">
      <c r="A1467" s="1">
        <v>2016</v>
      </c>
      <c r="B1467" t="s">
        <v>1131</v>
      </c>
      <c r="C1467" t="s">
        <v>7018</v>
      </c>
      <c r="D1467" t="s">
        <v>7200</v>
      </c>
      <c r="E1467" t="s">
        <v>7559</v>
      </c>
      <c r="F1467" t="s">
        <v>8926</v>
      </c>
      <c r="G1467" t="s">
        <v>11098</v>
      </c>
      <c r="H1467" t="s">
        <v>12654</v>
      </c>
      <c r="I1467" s="1">
        <v>6674.9916391375382</v>
      </c>
      <c r="J1467" s="1">
        <v>20091</v>
      </c>
      <c r="K1467" s="1">
        <v>2385.8047299999998</v>
      </c>
      <c r="L1467" s="1">
        <v>3311.6135300000001</v>
      </c>
      <c r="M1467" s="1">
        <v>10023.720892334281</v>
      </c>
      <c r="N1467" s="1">
        <v>34382.340309957537</v>
      </c>
      <c r="O1467" s="1">
        <v>7080.8172119629762</v>
      </c>
      <c r="P1467" s="1">
        <v>9742.3997499999987</v>
      </c>
      <c r="Q1467" s="1">
        <v>4036.158415049415</v>
      </c>
      <c r="R1467" s="1">
        <v>13358.31340072501</v>
      </c>
      <c r="S1467" s="1">
        <v>11179</v>
      </c>
      <c r="T1467" s="1">
        <v>16766.60503436939</v>
      </c>
      <c r="U1467" s="1">
        <v>2174.7530523267801</v>
      </c>
      <c r="V1467" s="1">
        <v>7018</v>
      </c>
      <c r="W1467" s="1">
        <v>6645</v>
      </c>
      <c r="X1467" s="1">
        <v>7467.4803120123597</v>
      </c>
      <c r="Y1467" s="1">
        <v>103188.89</v>
      </c>
      <c r="Z1467" s="1">
        <v>6889</v>
      </c>
      <c r="AA1467" s="1">
        <v>124374.906281</v>
      </c>
      <c r="AB1467" s="1">
        <v>2769.6358466830939</v>
      </c>
      <c r="AC1467" s="1">
        <v>15185.55558438198</v>
      </c>
      <c r="AD1467" s="1">
        <v>8075.18</v>
      </c>
      <c r="AE1467" s="1">
        <v>14924.61117258525</v>
      </c>
      <c r="AF1467" s="1">
        <v>48698.428999999996</v>
      </c>
      <c r="AG1467" s="1">
        <v>151794</v>
      </c>
      <c r="AH1467" s="1">
        <v>23995.137269999999</v>
      </c>
      <c r="AI1467" s="1">
        <v>12835.77261455904</v>
      </c>
      <c r="AJ1467" s="1">
        <v>31562.936637710049</v>
      </c>
      <c r="AK1467" s="1">
        <v>5911</v>
      </c>
      <c r="AL1467" s="1">
        <v>712543.0625</v>
      </c>
      <c r="AM1467" s="1">
        <v>597407.9375</v>
      </c>
      <c r="AN1467" s="1">
        <v>115135.15625</v>
      </c>
      <c r="AO1467" t="s">
        <v>14277</v>
      </c>
    </row>
    <row r="1468" spans="1:41" x14ac:dyDescent="0.25">
      <c r="A1468" s="1">
        <v>2016</v>
      </c>
      <c r="B1468" t="s">
        <v>1131</v>
      </c>
      <c r="C1468" t="s">
        <v>7018</v>
      </c>
      <c r="D1468" t="s">
        <v>7200</v>
      </c>
      <c r="E1468" t="s">
        <v>7559</v>
      </c>
      <c r="F1468" t="s">
        <v>8927</v>
      </c>
      <c r="G1468" t="s">
        <v>11098</v>
      </c>
      <c r="H1468" t="s">
        <v>12654</v>
      </c>
      <c r="I1468" s="1">
        <v>5064.4506742435851</v>
      </c>
      <c r="J1468" s="1">
        <v>0</v>
      </c>
      <c r="K1468" s="1">
        <v>2394</v>
      </c>
      <c r="L1468" s="1">
        <v>2383.4331400000001</v>
      </c>
      <c r="M1468" s="1">
        <v>20664.888035223328</v>
      </c>
      <c r="N1468" s="1">
        <v>14970.92377633256</v>
      </c>
      <c r="O1468" s="1">
        <v>2651.304244152665</v>
      </c>
      <c r="P1468" s="1">
        <v>2423.5634300000002</v>
      </c>
      <c r="Q1468" s="1">
        <v>0</v>
      </c>
      <c r="R1468" s="1">
        <v>3690.30312</v>
      </c>
      <c r="S1468" s="1">
        <v>29049</v>
      </c>
      <c r="T1468" s="1">
        <v>17308.697401508802</v>
      </c>
      <c r="U1468" s="1">
        <v>259.40602319671228</v>
      </c>
      <c r="V1468" s="1">
        <v>3133</v>
      </c>
      <c r="W1468" s="1">
        <v>2520</v>
      </c>
      <c r="X1468" s="1">
        <v>10514.682290515329</v>
      </c>
      <c r="Y1468" s="1">
        <v>34964.757999999987</v>
      </c>
      <c r="Z1468" s="1">
        <v>1351.5</v>
      </c>
      <c r="AA1468" s="1">
        <v>31665.496736116402</v>
      </c>
      <c r="AB1468" s="1">
        <v>2797.2128705566329</v>
      </c>
      <c r="AC1468" s="1">
        <v>1626</v>
      </c>
      <c r="AD1468" s="1">
        <v>7.1</v>
      </c>
      <c r="AE1468" s="1">
        <v>4203.1922871549041</v>
      </c>
      <c r="AF1468" s="1">
        <v>37786.02334</v>
      </c>
      <c r="AG1468" s="1">
        <v>34366</v>
      </c>
      <c r="AH1468" s="1">
        <v>32601.408049999998</v>
      </c>
      <c r="AI1468" s="1">
        <v>1924.37</v>
      </c>
      <c r="AJ1468" s="1">
        <v>9163.7139234438346</v>
      </c>
      <c r="AK1468" s="1">
        <v>384</v>
      </c>
      <c r="AL1468" s="1">
        <v>309868.4375</v>
      </c>
      <c r="AM1468" s="1">
        <v>187051.765625</v>
      </c>
      <c r="AN1468" s="1">
        <v>122816.65625</v>
      </c>
      <c r="AO1468" t="s">
        <v>14278</v>
      </c>
    </row>
    <row r="1469" spans="1:41" x14ac:dyDescent="0.25">
      <c r="A1469" s="1">
        <v>2016</v>
      </c>
      <c r="B1469" t="s">
        <v>1131</v>
      </c>
      <c r="C1469" t="s">
        <v>7018</v>
      </c>
      <c r="D1469" t="s">
        <v>7200</v>
      </c>
      <c r="E1469" t="s">
        <v>7559</v>
      </c>
      <c r="F1469" t="s">
        <v>8928</v>
      </c>
      <c r="G1469" t="s">
        <v>11098</v>
      </c>
      <c r="H1469" t="s">
        <v>12654</v>
      </c>
      <c r="I1469" s="1">
        <v>4672.6570045505596</v>
      </c>
      <c r="J1469" s="1">
        <v>4236</v>
      </c>
      <c r="K1469" s="1">
        <v>2163.588479999999</v>
      </c>
      <c r="L1469" s="1">
        <v>1219.54233</v>
      </c>
      <c r="M1469" s="1">
        <v>4994.8916735538924</v>
      </c>
      <c r="N1469" s="1">
        <v>1230.329839143754</v>
      </c>
      <c r="O1469" s="1">
        <v>3709.598688852871</v>
      </c>
      <c r="P1469" s="1">
        <v>12525.29891</v>
      </c>
      <c r="Q1469" s="1">
        <v>3273.4911495611418</v>
      </c>
      <c r="R1469" s="1">
        <v>7772.6759908151625</v>
      </c>
      <c r="S1469" s="1">
        <v>12600</v>
      </c>
      <c r="T1469" s="1">
        <v>6485.1287209337188</v>
      </c>
      <c r="U1469" s="1">
        <v>3470.1468023640759</v>
      </c>
      <c r="V1469" s="1">
        <v>14194</v>
      </c>
      <c r="W1469" s="1">
        <v>1444</v>
      </c>
      <c r="X1469" s="1">
        <v>5293.8070711416149</v>
      </c>
      <c r="Y1469" s="1">
        <v>32004.358</v>
      </c>
      <c r="Z1469" s="1">
        <v>2147.9699999999998</v>
      </c>
      <c r="AA1469" s="1">
        <v>166743.85806610409</v>
      </c>
      <c r="AB1469" s="1">
        <v>3426.9557091000261</v>
      </c>
      <c r="AC1469" s="1">
        <v>17169.30486650348</v>
      </c>
      <c r="AD1469" s="1">
        <v>6397.43</v>
      </c>
      <c r="AE1469" s="1">
        <v>5360.6826354910754</v>
      </c>
      <c r="AF1469" s="1">
        <v>16578.222000000002</v>
      </c>
      <c r="AG1469" s="1">
        <v>506371</v>
      </c>
      <c r="AH1469" s="1">
        <v>17103.768540000001</v>
      </c>
      <c r="AI1469" s="1">
        <v>4598.7354314997283</v>
      </c>
      <c r="AJ1469" s="1">
        <v>9708.20642271625</v>
      </c>
      <c r="AK1469" s="1">
        <v>5826</v>
      </c>
      <c r="AL1469" s="1">
        <v>882721.6875</v>
      </c>
      <c r="AM1469" s="1">
        <v>808677.6875</v>
      </c>
      <c r="AN1469" s="1">
        <v>74043.90625</v>
      </c>
      <c r="AO1469" t="s">
        <v>14279</v>
      </c>
    </row>
    <row r="1470" spans="1:41" x14ac:dyDescent="0.25">
      <c r="A1470" s="1">
        <v>2016</v>
      </c>
      <c r="B1470" t="s">
        <v>1131</v>
      </c>
      <c r="C1470" t="s">
        <v>7018</v>
      </c>
      <c r="D1470" t="s">
        <v>7200</v>
      </c>
      <c r="E1470" t="s">
        <v>7559</v>
      </c>
      <c r="F1470" t="s">
        <v>8929</v>
      </c>
      <c r="G1470" t="s">
        <v>11098</v>
      </c>
      <c r="H1470" t="s">
        <v>12654</v>
      </c>
      <c r="I1470" s="1">
        <v>671.65321606277757</v>
      </c>
      <c r="J1470" s="1">
        <v>9082</v>
      </c>
      <c r="K1470" s="1">
        <v>0</v>
      </c>
      <c r="L1470" s="1">
        <v>367.27928000000003</v>
      </c>
      <c r="M1470" s="1">
        <v>233.48170096103411</v>
      </c>
      <c r="N1470" s="1">
        <v>875.18297321327782</v>
      </c>
      <c r="O1470" s="1">
        <v>1392.297494675702</v>
      </c>
      <c r="P1470" s="1">
        <v>10030.92837</v>
      </c>
      <c r="Q1470" s="1">
        <v>7074.9183539537453</v>
      </c>
      <c r="R1470" s="1">
        <v>726.04286563500011</v>
      </c>
      <c r="S1470" s="1">
        <v>768</v>
      </c>
      <c r="T1470" s="1">
        <v>8142.5732407531832</v>
      </c>
      <c r="U1470" s="1">
        <v>5526.3722609205161</v>
      </c>
      <c r="V1470" s="1">
        <v>9516</v>
      </c>
      <c r="W1470" s="1">
        <v>875</v>
      </c>
      <c r="X1470" s="1">
        <v>9894.2782427096427</v>
      </c>
      <c r="Y1470" s="1">
        <v>84004.063999999998</v>
      </c>
      <c r="Z1470" s="1">
        <v>1205</v>
      </c>
      <c r="AA1470" s="1">
        <v>27863.826421000002</v>
      </c>
      <c r="AB1470" s="1">
        <v>0</v>
      </c>
      <c r="AC1470" s="1">
        <v>303.36478548244361</v>
      </c>
      <c r="AD1470" s="1">
        <v>1847.33</v>
      </c>
      <c r="AE1470" s="1">
        <v>7954.1526255087792</v>
      </c>
      <c r="AF1470" s="1">
        <v>21662.705000000002</v>
      </c>
      <c r="AG1470" s="1">
        <v>384396</v>
      </c>
      <c r="AH1470" s="1">
        <v>56709.206120000003</v>
      </c>
      <c r="AI1470" s="1">
        <v>0</v>
      </c>
      <c r="AJ1470" s="1">
        <v>56565.216792085332</v>
      </c>
      <c r="AK1470" s="1">
        <v>0</v>
      </c>
      <c r="AL1470" s="1">
        <v>707686.8125</v>
      </c>
      <c r="AM1470" s="1">
        <v>627824.6875</v>
      </c>
      <c r="AN1470" s="1">
        <v>79862.1640625</v>
      </c>
      <c r="AO1470" t="s">
        <v>14280</v>
      </c>
    </row>
    <row r="1471" spans="1:41" x14ac:dyDescent="0.25">
      <c r="A1471" s="1">
        <v>2016</v>
      </c>
      <c r="B1471" t="s">
        <v>1131</v>
      </c>
      <c r="C1471" t="s">
        <v>7018</v>
      </c>
      <c r="D1471" t="s">
        <v>7200</v>
      </c>
      <c r="E1471" t="s">
        <v>7559</v>
      </c>
      <c r="F1471" t="s">
        <v>8930</v>
      </c>
      <c r="G1471" t="s">
        <v>11098</v>
      </c>
      <c r="H1471" t="s">
        <v>12654</v>
      </c>
      <c r="I1471" s="1">
        <v>11980.90354054676</v>
      </c>
      <c r="J1471" s="1">
        <v>13414</v>
      </c>
      <c r="K1471" s="1">
        <v>2520.7612899999999</v>
      </c>
      <c r="L1471" s="1">
        <v>2383.1436399999998</v>
      </c>
      <c r="M1471" s="1">
        <v>16932.110553624621</v>
      </c>
      <c r="N1471" s="1">
        <v>12829.60656898076</v>
      </c>
      <c r="O1471" s="1">
        <v>14108.42853463034</v>
      </c>
      <c r="P1471" s="1">
        <v>6798.1839900000014</v>
      </c>
      <c r="Q1471" s="1">
        <v>57.609612865315057</v>
      </c>
      <c r="R1471" s="1">
        <v>4998.1931843399989</v>
      </c>
      <c r="S1471" s="1">
        <v>18190</v>
      </c>
      <c r="T1471" s="1">
        <v>18884.7660196285</v>
      </c>
      <c r="U1471" s="1">
        <v>97.801027421056489</v>
      </c>
      <c r="V1471" s="1">
        <v>8170</v>
      </c>
      <c r="W1471" s="1">
        <v>8629</v>
      </c>
      <c r="X1471" s="1">
        <v>7777.9225366105584</v>
      </c>
      <c r="Y1471" s="1">
        <v>58318.525000000001</v>
      </c>
      <c r="Z1471" s="1">
        <v>21003</v>
      </c>
      <c r="AA1471" s="1">
        <v>68432.113277200013</v>
      </c>
      <c r="AB1471" s="1">
        <v>0</v>
      </c>
      <c r="AC1471" s="1">
        <v>12412.03265228833</v>
      </c>
      <c r="AD1471" s="1">
        <v>50387.669999999991</v>
      </c>
      <c r="AE1471" s="1">
        <v>45686.4296614298</v>
      </c>
      <c r="AF1471" s="1">
        <v>19870.670999999998</v>
      </c>
      <c r="AG1471" s="1">
        <v>78166</v>
      </c>
      <c r="AH1471" s="1">
        <v>21470.50302</v>
      </c>
      <c r="AI1471" s="1">
        <v>0</v>
      </c>
      <c r="AJ1471" s="1">
        <v>2552.7570152713761</v>
      </c>
      <c r="AK1471" s="1">
        <v>16685</v>
      </c>
      <c r="AL1471" s="1">
        <v>542757.125</v>
      </c>
      <c r="AM1471" s="1">
        <v>367170.9375</v>
      </c>
      <c r="AN1471" s="1">
        <v>175586.15625</v>
      </c>
      <c r="AO1471" t="s">
        <v>14281</v>
      </c>
    </row>
    <row r="1472" spans="1:41" x14ac:dyDescent="0.25">
      <c r="A1472" s="1">
        <v>2016</v>
      </c>
      <c r="B1472" t="s">
        <v>1131</v>
      </c>
      <c r="C1472" t="s">
        <v>7018</v>
      </c>
      <c r="D1472" t="s">
        <v>7200</v>
      </c>
      <c r="E1472" t="s">
        <v>7559</v>
      </c>
      <c r="F1472" t="s">
        <v>8931</v>
      </c>
      <c r="G1472" t="s">
        <v>11098</v>
      </c>
      <c r="H1472" t="s">
        <v>12654</v>
      </c>
      <c r="I1472" s="1">
        <v>166972.41129323101</v>
      </c>
      <c r="J1472" s="1">
        <v>340665</v>
      </c>
      <c r="K1472" s="1">
        <v>28465.986669999998</v>
      </c>
      <c r="L1472" s="1">
        <v>54427.335150000014</v>
      </c>
      <c r="M1472" s="1">
        <v>231077.0958305278</v>
      </c>
      <c r="N1472" s="1">
        <v>237257.7282766084</v>
      </c>
      <c r="O1472" s="1">
        <v>140585.88471452979</v>
      </c>
      <c r="P1472" s="1">
        <v>158038.50657999999</v>
      </c>
      <c r="Q1472" s="1">
        <v>77667.045298017911</v>
      </c>
      <c r="R1472" s="1">
        <v>114856.7929838211</v>
      </c>
      <c r="S1472" s="1">
        <v>247342</v>
      </c>
      <c r="T1472" s="1">
        <v>221243.903458924</v>
      </c>
      <c r="U1472" s="1">
        <v>41099.746327699082</v>
      </c>
      <c r="V1472" s="1">
        <v>163098</v>
      </c>
      <c r="W1472" s="1">
        <v>81660</v>
      </c>
      <c r="X1472" s="1">
        <v>253531.18000660709</v>
      </c>
      <c r="Y1472" s="1">
        <v>986594.79500000016</v>
      </c>
      <c r="Z1472" s="1">
        <v>168273.10399999999</v>
      </c>
      <c r="AA1472" s="1">
        <v>1528013.0106753621</v>
      </c>
      <c r="AB1472" s="1">
        <v>36563.161178072267</v>
      </c>
      <c r="AC1472" s="1">
        <v>179553.73212382171</v>
      </c>
      <c r="AD1472" s="1">
        <v>339945.66</v>
      </c>
      <c r="AE1472" s="1">
        <v>224551.15012445781</v>
      </c>
      <c r="AF1472" s="1">
        <v>547997.99904999998</v>
      </c>
      <c r="AG1472" s="1">
        <v>2682398</v>
      </c>
      <c r="AH1472" s="1">
        <v>508016.4908100001</v>
      </c>
      <c r="AI1472" s="1">
        <v>91746.364331552832</v>
      </c>
      <c r="AJ1472" s="1">
        <v>591580.07737749163</v>
      </c>
      <c r="AK1472" s="1">
        <v>110500</v>
      </c>
      <c r="AL1472" s="1">
        <v>10553720</v>
      </c>
      <c r="AM1472" s="1">
        <v>8263044</v>
      </c>
      <c r="AN1472" s="1">
        <v>2290677.5</v>
      </c>
      <c r="AO1472" t="s">
        <v>14282</v>
      </c>
    </row>
    <row r="1473" spans="1:41" x14ac:dyDescent="0.25">
      <c r="A1473" s="1">
        <v>2016</v>
      </c>
      <c r="B1473" t="s">
        <v>1131</v>
      </c>
      <c r="C1473" t="s">
        <v>7018</v>
      </c>
      <c r="D1473" t="s">
        <v>7200</v>
      </c>
      <c r="E1473" t="s">
        <v>7559</v>
      </c>
      <c r="F1473" t="s">
        <v>8932</v>
      </c>
      <c r="G1473" t="s">
        <v>11098</v>
      </c>
      <c r="H1473" t="s">
        <v>12654</v>
      </c>
      <c r="I1473" s="1">
        <v>34829.391914851964</v>
      </c>
      <c r="J1473" s="1">
        <v>64021</v>
      </c>
      <c r="K1473" s="1">
        <v>7091.2507599999999</v>
      </c>
      <c r="L1473" s="1">
        <v>7217.9553800000003</v>
      </c>
      <c r="M1473" s="1">
        <v>21200.58803722672</v>
      </c>
      <c r="N1473" s="1">
        <v>17996.272811536979</v>
      </c>
      <c r="O1473" s="1">
        <v>20256.448407189419</v>
      </c>
      <c r="P1473" s="1">
        <v>26074.580839999999</v>
      </c>
      <c r="Q1473" s="1">
        <v>14205.6906802143</v>
      </c>
      <c r="R1473" s="1">
        <v>6685.7444893249994</v>
      </c>
      <c r="S1473" s="1">
        <v>27900</v>
      </c>
      <c r="T1473" s="1">
        <v>37606.641087575787</v>
      </c>
      <c r="U1473" s="1">
        <v>9978.0853430234529</v>
      </c>
      <c r="V1473" s="1">
        <v>22393</v>
      </c>
      <c r="W1473" s="1">
        <v>13680</v>
      </c>
      <c r="X1473" s="1">
        <v>32942.699382378392</v>
      </c>
      <c r="Y1473" s="1">
        <v>120742.755</v>
      </c>
      <c r="Z1473" s="1">
        <v>28548.633999999998</v>
      </c>
      <c r="AA1473" s="1">
        <v>153097.45996360001</v>
      </c>
      <c r="AB1473" s="1">
        <v>0</v>
      </c>
      <c r="AC1473" s="1">
        <v>17708.076441831869</v>
      </c>
      <c r="AD1473" s="1">
        <v>77689.73000000001</v>
      </c>
      <c r="AE1473" s="1">
        <v>37261.550454459139</v>
      </c>
      <c r="AF1473" s="1">
        <v>67541.384000000005</v>
      </c>
      <c r="AG1473" s="1">
        <v>240853</v>
      </c>
      <c r="AH1473" s="1">
        <v>67549.640740000003</v>
      </c>
      <c r="AI1473" s="1">
        <v>0</v>
      </c>
      <c r="AJ1473" s="1">
        <v>51073.658044532553</v>
      </c>
      <c r="AK1473" s="1">
        <v>28680</v>
      </c>
      <c r="AL1473" s="1">
        <v>1254825.25</v>
      </c>
      <c r="AM1473" s="1">
        <v>920228.25</v>
      </c>
      <c r="AN1473" s="1">
        <v>334597</v>
      </c>
      <c r="AO1473" t="s">
        <v>14283</v>
      </c>
    </row>
    <row r="1474" spans="1:41" x14ac:dyDescent="0.25">
      <c r="A1474" s="1">
        <v>2016</v>
      </c>
      <c r="B1474" t="s">
        <v>1131</v>
      </c>
      <c r="C1474" t="s">
        <v>7019</v>
      </c>
      <c r="D1474" t="s">
        <v>7201</v>
      </c>
      <c r="E1474" t="s">
        <v>7560</v>
      </c>
      <c r="F1474" t="s">
        <v>8933</v>
      </c>
      <c r="G1474" t="s">
        <v>11099</v>
      </c>
      <c r="H1474" t="s">
        <v>12655</v>
      </c>
      <c r="I1474" s="1">
        <v>9.8328475280465941</v>
      </c>
      <c r="J1474" s="1">
        <v>14.581011763184829</v>
      </c>
      <c r="K1474" s="1">
        <v>11.8731448211217</v>
      </c>
      <c r="L1474" s="1">
        <v>10.094765037924009</v>
      </c>
      <c r="M1474" s="1">
        <v>11.428050442887489</v>
      </c>
      <c r="N1474" s="1">
        <v>14.053768063225419</v>
      </c>
      <c r="O1474" s="1">
        <v>12.624716865374319</v>
      </c>
      <c r="P1474" s="1">
        <v>10.19503546099291</v>
      </c>
      <c r="Q1474" s="1">
        <v>6.269359258945018</v>
      </c>
      <c r="R1474" s="1">
        <v>9.3892798986868051</v>
      </c>
      <c r="S1474" s="1">
        <v>15.20345203048756</v>
      </c>
      <c r="T1474" s="1">
        <v>15.42911836421551</v>
      </c>
      <c r="U1474" s="1">
        <v>5.4306321595248193</v>
      </c>
      <c r="V1474" s="1">
        <v>7.9836405400862791</v>
      </c>
      <c r="W1474" s="1">
        <v>18.928571428571431</v>
      </c>
      <c r="X1474" s="1">
        <v>11.365710854611869</v>
      </c>
      <c r="Y1474" s="1">
        <v>15.607335111500991</v>
      </c>
      <c r="Z1474" s="1">
        <v>10.69918179604587</v>
      </c>
      <c r="AA1474" s="1">
        <v>17.700031513807701</v>
      </c>
      <c r="AB1474" s="1">
        <v>9.4230769230769234</v>
      </c>
      <c r="AC1474" s="1">
        <v>27.994531057871189</v>
      </c>
      <c r="AD1474" s="1">
        <v>15.489265243864971</v>
      </c>
      <c r="AE1474" s="1">
        <v>15.21357140207129</v>
      </c>
      <c r="AF1474" s="1">
        <v>10.94146203288072</v>
      </c>
      <c r="AG1474" s="1">
        <v>13.17224361905806</v>
      </c>
      <c r="AH1474" s="1">
        <v>16.76565390972419</v>
      </c>
      <c r="AI1474" s="1">
        <v>11.985318527888101</v>
      </c>
      <c r="AJ1474" s="1">
        <v>7.5785388873767889</v>
      </c>
      <c r="AK1474" s="1">
        <v>10.048884091168389</v>
      </c>
      <c r="AL1474" s="1">
        <v>367.30221557617188</v>
      </c>
      <c r="AM1474" s="1">
        <v>206.73725891113281</v>
      </c>
      <c r="AN1474" s="1">
        <v>160.56497192382813</v>
      </c>
      <c r="AO1474" t="s">
        <v>14284</v>
      </c>
    </row>
    <row r="1475" spans="1:41" x14ac:dyDescent="0.25">
      <c r="A1475" s="1">
        <v>2016</v>
      </c>
      <c r="B1475" t="s">
        <v>1131</v>
      </c>
      <c r="C1475" t="s">
        <v>7020</v>
      </c>
      <c r="D1475" t="s">
        <v>7201</v>
      </c>
      <c r="E1475" t="s">
        <v>7561</v>
      </c>
      <c r="F1475" t="s">
        <v>8934</v>
      </c>
      <c r="G1475" t="s">
        <v>11099</v>
      </c>
      <c r="H1475" t="s">
        <v>12655</v>
      </c>
      <c r="I1475" s="1">
        <v>225</v>
      </c>
      <c r="J1475" s="1">
        <v>293</v>
      </c>
      <c r="K1475" s="1">
        <v>38</v>
      </c>
      <c r="L1475" s="1">
        <v>126</v>
      </c>
      <c r="M1475" s="1">
        <v>164</v>
      </c>
      <c r="N1475" s="1">
        <v>170</v>
      </c>
      <c r="O1475" s="1">
        <v>227</v>
      </c>
      <c r="P1475" s="1">
        <v>146</v>
      </c>
      <c r="Q1475" s="1">
        <v>18</v>
      </c>
      <c r="R1475" s="1">
        <v>143</v>
      </c>
      <c r="S1475" s="1">
        <v>571</v>
      </c>
      <c r="T1475" s="1">
        <v>240</v>
      </c>
      <c r="U1475" s="1">
        <v>11</v>
      </c>
      <c r="V1475" s="1">
        <v>155</v>
      </c>
      <c r="W1475" s="1">
        <v>211</v>
      </c>
      <c r="X1475" s="1">
        <v>406</v>
      </c>
      <c r="Y1475" s="1">
        <v>571</v>
      </c>
      <c r="Z1475" s="1">
        <v>250</v>
      </c>
      <c r="AA1475" s="1">
        <v>1544</v>
      </c>
      <c r="AB1475" s="1">
        <v>60</v>
      </c>
      <c r="AC1475" s="1">
        <v>224</v>
      </c>
      <c r="AD1475" s="1">
        <v>637</v>
      </c>
      <c r="AE1475" s="1">
        <v>254</v>
      </c>
      <c r="AF1475" s="1">
        <v>524</v>
      </c>
      <c r="AG1475" s="1">
        <v>1035</v>
      </c>
      <c r="AH1475" s="1">
        <v>409</v>
      </c>
      <c r="AI1475" s="1">
        <v>87</v>
      </c>
      <c r="AJ1475" s="1">
        <v>164</v>
      </c>
      <c r="AK1475" s="1">
        <v>113</v>
      </c>
      <c r="AL1475" s="1">
        <v>9016</v>
      </c>
      <c r="AM1475" s="1">
        <v>5853</v>
      </c>
      <c r="AN1475" s="1">
        <v>3163</v>
      </c>
      <c r="AO1475" t="s">
        <v>14285</v>
      </c>
    </row>
    <row r="1476" spans="1:41" x14ac:dyDescent="0.25">
      <c r="A1476" s="1">
        <v>2016</v>
      </c>
      <c r="B1476" t="s">
        <v>1131</v>
      </c>
      <c r="C1476" t="s">
        <v>7020</v>
      </c>
      <c r="D1476" t="s">
        <v>7201</v>
      </c>
      <c r="E1476" t="s">
        <v>7561</v>
      </c>
      <c r="F1476" t="s">
        <v>8935</v>
      </c>
      <c r="G1476" t="s">
        <v>11099</v>
      </c>
      <c r="H1476" t="s">
        <v>12655</v>
      </c>
      <c r="I1476" s="1">
        <v>191</v>
      </c>
      <c r="J1476" s="1">
        <v>563</v>
      </c>
      <c r="K1476" s="1">
        <v>38</v>
      </c>
      <c r="L1476" s="1">
        <v>63</v>
      </c>
      <c r="M1476" s="1">
        <v>200</v>
      </c>
      <c r="N1476" s="1">
        <v>253</v>
      </c>
      <c r="O1476" s="1">
        <v>270</v>
      </c>
      <c r="P1476" s="1">
        <v>84</v>
      </c>
      <c r="Q1476" s="1">
        <v>20</v>
      </c>
      <c r="R1476" s="1">
        <v>91</v>
      </c>
      <c r="S1476" s="1">
        <v>182</v>
      </c>
      <c r="T1476" s="1">
        <v>282</v>
      </c>
      <c r="U1476" s="1">
        <v>5</v>
      </c>
      <c r="V1476" s="1">
        <v>127</v>
      </c>
      <c r="W1476" s="1">
        <v>160</v>
      </c>
      <c r="X1476" s="1">
        <v>269</v>
      </c>
      <c r="Y1476" s="1">
        <v>1161</v>
      </c>
      <c r="Z1476" s="1">
        <v>248</v>
      </c>
      <c r="AA1476" s="1">
        <v>2830</v>
      </c>
      <c r="AB1476" s="1">
        <v>38</v>
      </c>
      <c r="AC1476" s="1">
        <v>626</v>
      </c>
      <c r="AD1476" s="1">
        <v>733</v>
      </c>
      <c r="AE1476" s="1">
        <v>356</v>
      </c>
      <c r="AF1476" s="1">
        <v>455</v>
      </c>
      <c r="AG1476" s="1">
        <v>1369</v>
      </c>
      <c r="AH1476" s="1">
        <v>484</v>
      </c>
      <c r="AI1476" s="1">
        <v>165</v>
      </c>
      <c r="AJ1476" s="1">
        <v>191</v>
      </c>
      <c r="AK1476" s="1">
        <v>114</v>
      </c>
      <c r="AL1476" s="1">
        <v>11568</v>
      </c>
      <c r="AM1476" s="1">
        <v>8633</v>
      </c>
      <c r="AN1476" s="1">
        <v>2935</v>
      </c>
      <c r="AO1476" t="s">
        <v>14286</v>
      </c>
    </row>
    <row r="1477" spans="1:41" x14ac:dyDescent="0.25">
      <c r="A1477" s="1">
        <v>2016</v>
      </c>
      <c r="B1477" t="s">
        <v>1131</v>
      </c>
      <c r="C1477" t="s">
        <v>7020</v>
      </c>
      <c r="D1477" t="s">
        <v>7201</v>
      </c>
      <c r="E1477" t="s">
        <v>7562</v>
      </c>
      <c r="F1477" t="s">
        <v>8936</v>
      </c>
      <c r="G1477" t="s">
        <v>11099</v>
      </c>
      <c r="H1477" t="s">
        <v>12656</v>
      </c>
      <c r="I1477" s="1">
        <v>57.51</v>
      </c>
      <c r="J1477" s="1">
        <v>36.25294203193625</v>
      </c>
      <c r="K1477" s="1">
        <v>181.72</v>
      </c>
      <c r="L1477" s="1">
        <v>69.195129000000037</v>
      </c>
      <c r="M1477" s="1">
        <v>38.130000000000003</v>
      </c>
      <c r="N1477" s="1">
        <v>78.316119262701704</v>
      </c>
      <c r="O1477" s="1">
        <v>77.419965746008629</v>
      </c>
      <c r="P1477" s="1">
        <v>19.353000000000002</v>
      </c>
      <c r="Q1477" s="1">
        <v>16.547000000000001</v>
      </c>
      <c r="R1477" s="1">
        <v>44.484491827727282</v>
      </c>
      <c r="S1477" s="1">
        <v>90.29</v>
      </c>
      <c r="T1477" s="1">
        <v>63.118433990412584</v>
      </c>
      <c r="U1477" s="1">
        <v>0.56463687302549992</v>
      </c>
      <c r="V1477" s="1">
        <v>102.83</v>
      </c>
      <c r="W1477" s="1">
        <v>35.546600671894851</v>
      </c>
      <c r="X1477" s="1">
        <v>66.522074121090299</v>
      </c>
      <c r="Y1477" s="1">
        <v>16.536294999999999</v>
      </c>
      <c r="Z1477" s="1">
        <v>80.867999999999995</v>
      </c>
      <c r="AA1477" s="1">
        <v>48.127930880861868</v>
      </c>
      <c r="AB1477" s="1">
        <v>18.93</v>
      </c>
      <c r="AC1477" s="1">
        <v>66.349050000000005</v>
      </c>
      <c r="AD1477" s="1">
        <v>77.466999999999999</v>
      </c>
      <c r="AE1477" s="1">
        <v>183.26848443252021</v>
      </c>
      <c r="AF1477" s="1">
        <v>42.912961000000003</v>
      </c>
      <c r="AG1477" s="1">
        <v>19.817775724815021</v>
      </c>
      <c r="AH1477" s="1">
        <v>39.389677800000001</v>
      </c>
      <c r="AI1477" s="1">
        <v>43.51</v>
      </c>
      <c r="AJ1477" s="1">
        <v>4.6399999999999997</v>
      </c>
      <c r="AK1477" s="1">
        <v>76.67</v>
      </c>
      <c r="AL1477" s="1">
        <v>58.492679595947266</v>
      </c>
      <c r="AM1477" s="1">
        <v>52.210224151611328</v>
      </c>
      <c r="AN1477" s="1">
        <v>67.392807006835938</v>
      </c>
      <c r="AO1477" t="s">
        <v>14287</v>
      </c>
    </row>
    <row r="1478" spans="1:41" x14ac:dyDescent="0.25">
      <c r="A1478" s="1">
        <v>2016</v>
      </c>
      <c r="B1478" t="s">
        <v>1131</v>
      </c>
      <c r="C1478" t="s">
        <v>7020</v>
      </c>
      <c r="D1478" t="s">
        <v>7201</v>
      </c>
      <c r="E1478" t="s">
        <v>7562</v>
      </c>
      <c r="F1478" t="s">
        <v>8937</v>
      </c>
      <c r="G1478" t="s">
        <v>11099</v>
      </c>
      <c r="H1478" t="s">
        <v>12656</v>
      </c>
      <c r="I1478" s="1">
        <v>357.22000000000008</v>
      </c>
      <c r="J1478" s="1">
        <v>202.91237602163989</v>
      </c>
      <c r="K1478" s="1">
        <v>124.41</v>
      </c>
      <c r="L1478" s="1">
        <v>38.072720999999987</v>
      </c>
      <c r="M1478" s="1">
        <v>103.47</v>
      </c>
      <c r="N1478" s="1">
        <v>167.11675630515401</v>
      </c>
      <c r="O1478" s="1">
        <v>251.63773451188069</v>
      </c>
      <c r="P1478" s="1">
        <v>80.709000000000003</v>
      </c>
      <c r="Q1478" s="1">
        <v>21.247</v>
      </c>
      <c r="R1478" s="1">
        <v>109.1619339365969</v>
      </c>
      <c r="S1478" s="1">
        <v>107.26</v>
      </c>
      <c r="T1478" s="1">
        <v>61.064603840536947</v>
      </c>
      <c r="U1478" s="1">
        <v>10.391469254374449</v>
      </c>
      <c r="V1478" s="1">
        <v>84.28</v>
      </c>
      <c r="W1478" s="1">
        <v>151.19999999999999</v>
      </c>
      <c r="X1478" s="1">
        <v>67.276508339504204</v>
      </c>
      <c r="Y1478" s="1">
        <v>96.534895000000006</v>
      </c>
      <c r="Z1478" s="1">
        <v>283.03500000000003</v>
      </c>
      <c r="AA1478" s="1">
        <v>171.9012478556497</v>
      </c>
      <c r="AB1478" s="1">
        <v>36.450000000000003</v>
      </c>
      <c r="AC1478" s="1">
        <v>171.70765000000009</v>
      </c>
      <c r="AD1478" s="1">
        <v>259.74400000000003</v>
      </c>
      <c r="AE1478" s="1">
        <v>424.3923067323891</v>
      </c>
      <c r="AF1478" s="1">
        <v>61.209660000000049</v>
      </c>
      <c r="AG1478" s="1">
        <v>114.9170144788866</v>
      </c>
      <c r="AH1478" s="1">
        <v>63.929203899999997</v>
      </c>
      <c r="AI1478" s="1">
        <v>146.57</v>
      </c>
      <c r="AJ1478" s="1">
        <v>27.77</v>
      </c>
      <c r="AK1478" s="1">
        <v>63.37</v>
      </c>
      <c r="AL1478" s="1">
        <v>133.067626953125</v>
      </c>
      <c r="AM1478" s="1">
        <v>142.50465393066406</v>
      </c>
      <c r="AN1478" s="1">
        <v>119.69849395751953</v>
      </c>
      <c r="AO1478" t="s">
        <v>14288</v>
      </c>
    </row>
    <row r="1479" spans="1:41" x14ac:dyDescent="0.25">
      <c r="A1479" s="1">
        <v>2016</v>
      </c>
      <c r="B1479" t="s">
        <v>1131</v>
      </c>
      <c r="C1479" t="s">
        <v>7020</v>
      </c>
      <c r="D1479" t="s">
        <v>7201</v>
      </c>
      <c r="E1479" t="s">
        <v>7563</v>
      </c>
      <c r="F1479" t="s">
        <v>8938</v>
      </c>
      <c r="G1479" t="s">
        <v>11099</v>
      </c>
      <c r="H1479" t="s">
        <v>12656</v>
      </c>
      <c r="I1479" s="1">
        <v>0.2086215570368507</v>
      </c>
      <c r="J1479" s="1">
        <v>0.23027835141502559</v>
      </c>
      <c r="K1479" s="1">
        <v>0.65</v>
      </c>
      <c r="L1479" s="1">
        <v>0.30308400000000019</v>
      </c>
      <c r="M1479" s="1">
        <v>0.20899999999999999</v>
      </c>
      <c r="N1479" s="1">
        <v>0.26787112944493802</v>
      </c>
      <c r="O1479" s="1">
        <v>0.64905407799673176</v>
      </c>
      <c r="P1479" s="1">
        <v>5.8999999999999997E-2</v>
      </c>
      <c r="Q1479" s="1">
        <v>9.1800000000000007E-2</v>
      </c>
      <c r="R1479" s="1">
        <v>0.3722767488260546</v>
      </c>
      <c r="S1479" s="1">
        <v>0.38</v>
      </c>
      <c r="T1479" s="1">
        <v>0.22554956247531191</v>
      </c>
      <c r="U1479" s="1">
        <v>1.5207611047243E-3</v>
      </c>
      <c r="V1479" s="1">
        <v>0.39</v>
      </c>
      <c r="W1479" s="1">
        <v>0.1385376011194164</v>
      </c>
      <c r="X1479" s="1">
        <v>0.26656440636129602</v>
      </c>
      <c r="Y1479" s="1">
        <v>6.0677200000000001E-2</v>
      </c>
      <c r="Z1479" s="1">
        <v>0.33360000000000001</v>
      </c>
      <c r="AA1479" s="1">
        <v>0.23091553426828151</v>
      </c>
      <c r="AB1479" s="1">
        <v>0.1</v>
      </c>
      <c r="AC1479" s="1">
        <v>0.39046999999999998</v>
      </c>
      <c r="AD1479" s="1">
        <v>0.30969999999999998</v>
      </c>
      <c r="AE1479" s="1">
        <v>0.67214700193423571</v>
      </c>
      <c r="AF1479" s="1">
        <v>0.22894900000000001</v>
      </c>
      <c r="AG1479" s="1">
        <v>0.1055754436324247</v>
      </c>
      <c r="AH1479" s="1">
        <v>0.2233821</v>
      </c>
      <c r="AI1479" s="1">
        <v>0.16</v>
      </c>
      <c r="AJ1479" s="1">
        <v>0.04</v>
      </c>
      <c r="AK1479" s="1">
        <v>0.28999999999999998</v>
      </c>
      <c r="AL1479" s="1">
        <v>0.26167497038841248</v>
      </c>
      <c r="AM1479" s="1">
        <v>0.23451687395572662</v>
      </c>
      <c r="AN1479" s="1">
        <v>0.30014896392822266</v>
      </c>
      <c r="AO1479" t="s">
        <v>14289</v>
      </c>
    </row>
    <row r="1480" spans="1:41" x14ac:dyDescent="0.25">
      <c r="A1480" s="1">
        <v>2016</v>
      </c>
      <c r="B1480" t="s">
        <v>1131</v>
      </c>
      <c r="C1480" t="s">
        <v>7020</v>
      </c>
      <c r="D1480" t="s">
        <v>7201</v>
      </c>
      <c r="E1480" t="s">
        <v>7563</v>
      </c>
      <c r="F1480" t="s">
        <v>8939</v>
      </c>
      <c r="G1480" t="s">
        <v>11099</v>
      </c>
      <c r="H1480" t="s">
        <v>12656</v>
      </c>
      <c r="I1480" s="1">
        <v>2.6220915608099609</v>
      </c>
      <c r="J1480" s="1">
        <v>2.017230447049243</v>
      </c>
      <c r="K1480" s="1">
        <v>1.284</v>
      </c>
      <c r="L1480" s="1">
        <v>1.258445</v>
      </c>
      <c r="M1480" s="1">
        <v>3.2850000000000001</v>
      </c>
      <c r="N1480" s="1">
        <v>1.0936765704140801</v>
      </c>
      <c r="O1480" s="1">
        <v>3.3464574679607071</v>
      </c>
      <c r="P1480" s="1">
        <v>1.0960000000000001</v>
      </c>
      <c r="Q1480" s="1">
        <v>0.58169999999999999</v>
      </c>
      <c r="R1480" s="1">
        <v>1.388218222858179</v>
      </c>
      <c r="S1480" s="1">
        <v>0.8</v>
      </c>
      <c r="T1480" s="1">
        <v>0.830143220031902</v>
      </c>
      <c r="U1480" s="1">
        <v>0.21616532845724221</v>
      </c>
      <c r="V1480" s="1">
        <v>1.2</v>
      </c>
      <c r="W1480" s="1">
        <v>1.3</v>
      </c>
      <c r="X1480" s="1">
        <v>1.8909693571705599</v>
      </c>
      <c r="Y1480" s="1">
        <v>1.1272059000000001</v>
      </c>
      <c r="Z1480" s="1">
        <v>3.0270999999999999</v>
      </c>
      <c r="AA1480" s="1">
        <v>1.956010329166592</v>
      </c>
      <c r="AB1480" s="1">
        <v>0.6</v>
      </c>
      <c r="AC1480" s="1">
        <v>3.2480400000000018</v>
      </c>
      <c r="AD1480" s="1">
        <v>3.6598000000000002</v>
      </c>
      <c r="AE1480" s="1">
        <v>5.6112185686653842</v>
      </c>
      <c r="AF1480" s="1">
        <v>1.822438</v>
      </c>
      <c r="AG1480" s="1">
        <v>1.077163905248433</v>
      </c>
      <c r="AH1480" s="1">
        <v>1.0771259</v>
      </c>
      <c r="AI1480" s="1">
        <v>2.0886</v>
      </c>
      <c r="AJ1480" s="1">
        <v>0.51</v>
      </c>
      <c r="AK1480" s="1">
        <v>1.1499999999999999</v>
      </c>
      <c r="AL1480" s="1">
        <v>1.76430344581604</v>
      </c>
      <c r="AM1480" s="1">
        <v>1.756041407585144</v>
      </c>
      <c r="AN1480" s="1">
        <v>1.7760080099105835</v>
      </c>
      <c r="AO1480" t="s">
        <v>14290</v>
      </c>
    </row>
    <row r="1481" spans="1:41" x14ac:dyDescent="0.25">
      <c r="A1481" s="1">
        <v>2016</v>
      </c>
      <c r="B1481" t="s">
        <v>1131</v>
      </c>
      <c r="C1481" t="s">
        <v>7021</v>
      </c>
      <c r="D1481" t="s">
        <v>7201</v>
      </c>
      <c r="E1481" t="s">
        <v>7564</v>
      </c>
      <c r="F1481" t="s">
        <v>8940</v>
      </c>
      <c r="G1481" t="s">
        <v>11099</v>
      </c>
      <c r="H1481" t="s">
        <v>12656</v>
      </c>
      <c r="I1481" s="1">
        <v>0</v>
      </c>
      <c r="J1481" s="1">
        <v>1.844297722579332</v>
      </c>
      <c r="K1481" s="1">
        <v>14.065</v>
      </c>
      <c r="L1481" s="1">
        <v>0</v>
      </c>
      <c r="M1481" s="1">
        <v>0</v>
      </c>
      <c r="N1481" s="1">
        <v>1.05263432718918</v>
      </c>
      <c r="O1481" s="1">
        <v>4.183475402090675</v>
      </c>
      <c r="P1481" s="1">
        <v>1.506</v>
      </c>
      <c r="Q1481" s="1"/>
      <c r="R1481" s="1">
        <v>0</v>
      </c>
      <c r="S1481" s="1">
        <v>12.05</v>
      </c>
      <c r="T1481" s="1">
        <v>2.5910005989351439</v>
      </c>
      <c r="U1481" s="1">
        <v>0</v>
      </c>
      <c r="V1481" s="1">
        <v>0</v>
      </c>
      <c r="W1481" s="1">
        <v>0</v>
      </c>
      <c r="X1481" s="1"/>
      <c r="Y1481" s="1">
        <v>0</v>
      </c>
      <c r="Z1481" s="1">
        <v>2.3099999999999999E-2</v>
      </c>
      <c r="AA1481" s="1">
        <v>5.2734947719177274</v>
      </c>
      <c r="AB1481" s="1">
        <v>0</v>
      </c>
      <c r="AC1481" s="1">
        <v>0</v>
      </c>
      <c r="AD1481" s="1">
        <v>6.0299999999999999E-2</v>
      </c>
      <c r="AE1481" s="1">
        <v>1.8950209022274911</v>
      </c>
      <c r="AF1481" s="1">
        <v>6.3241000000000006E-2</v>
      </c>
      <c r="AG1481" s="1"/>
      <c r="AH1481" s="1">
        <v>0</v>
      </c>
      <c r="AI1481" s="1">
        <v>0</v>
      </c>
      <c r="AJ1481" s="1">
        <v>0</v>
      </c>
      <c r="AK1481" s="1">
        <v>5.7</v>
      </c>
      <c r="AL1481" s="1">
        <v>1.734743595123291</v>
      </c>
      <c r="AM1481" s="1">
        <v>0.685752272605896</v>
      </c>
      <c r="AN1481" s="1">
        <v>3.2208144664764404</v>
      </c>
      <c r="AO1481" t="s">
        <v>14291</v>
      </c>
    </row>
    <row r="1482" spans="1:41" x14ac:dyDescent="0.25">
      <c r="A1482" s="1">
        <v>2016</v>
      </c>
      <c r="B1482" t="s">
        <v>1131</v>
      </c>
      <c r="C1482" t="s">
        <v>7021</v>
      </c>
      <c r="D1482" t="s">
        <v>7201</v>
      </c>
      <c r="E1482" t="s">
        <v>7564</v>
      </c>
      <c r="F1482" t="s">
        <v>8941</v>
      </c>
      <c r="G1482" t="s">
        <v>11099</v>
      </c>
      <c r="H1482" t="s">
        <v>12656</v>
      </c>
      <c r="I1482" s="1">
        <v>273.99364022623041</v>
      </c>
      <c r="J1482" s="1">
        <v>86.071062505453597</v>
      </c>
      <c r="K1482" s="1">
        <v>25.184000000000001</v>
      </c>
      <c r="L1482" s="1">
        <v>0.61366399999999999</v>
      </c>
      <c r="M1482" s="1">
        <v>1.8056000000000001</v>
      </c>
      <c r="N1482" s="1">
        <v>19.4203435851914</v>
      </c>
      <c r="O1482" s="1">
        <v>134.00803197039201</v>
      </c>
      <c r="P1482" s="1">
        <v>0.58399999999999996</v>
      </c>
      <c r="Q1482" s="1">
        <v>1.6129</v>
      </c>
      <c r="R1482" s="1">
        <v>15.816159132590339</v>
      </c>
      <c r="S1482" s="1">
        <v>59.88</v>
      </c>
      <c r="T1482" s="1">
        <v>5.8163190656245138</v>
      </c>
      <c r="U1482" s="1">
        <v>5.4747399770075401E-2</v>
      </c>
      <c r="V1482" s="1">
        <v>5.0599999999999996</v>
      </c>
      <c r="W1482" s="1">
        <v>84.328412606953052</v>
      </c>
      <c r="X1482" s="1">
        <v>10.648577169999999</v>
      </c>
      <c r="Y1482" s="1">
        <v>33.338337053716103</v>
      </c>
      <c r="Z1482" s="1">
        <v>104.57389999999999</v>
      </c>
      <c r="AA1482" s="1">
        <v>3.0762935144364412</v>
      </c>
      <c r="AB1482" s="1">
        <v>0</v>
      </c>
      <c r="AC1482" s="1">
        <v>32.745109999999997</v>
      </c>
      <c r="AD1482" s="1">
        <v>108.2728</v>
      </c>
      <c r="AE1482" s="1">
        <v>37.20243963311912</v>
      </c>
      <c r="AF1482" s="1">
        <v>0.49590899999999999</v>
      </c>
      <c r="AG1482" s="1">
        <v>5.9793842211480843</v>
      </c>
      <c r="AH1482" s="1">
        <v>4.3916174000000003</v>
      </c>
      <c r="AI1482" s="1">
        <v>0.18</v>
      </c>
      <c r="AJ1482" s="1">
        <v>5.2724973436573901</v>
      </c>
      <c r="AK1482" s="1">
        <v>0.09</v>
      </c>
      <c r="AL1482" s="1">
        <v>36.569507598876953</v>
      </c>
      <c r="AM1482" s="1">
        <v>36.818267822265625</v>
      </c>
      <c r="AN1482" s="1">
        <v>36.217113494873047</v>
      </c>
      <c r="AO1482" t="s">
        <v>14292</v>
      </c>
    </row>
    <row r="1483" spans="1:41" x14ac:dyDescent="0.25">
      <c r="A1483" s="1">
        <v>2016</v>
      </c>
      <c r="B1483" t="s">
        <v>1131</v>
      </c>
      <c r="C1483" t="s">
        <v>7021</v>
      </c>
      <c r="D1483" t="s">
        <v>7201</v>
      </c>
      <c r="E1483" t="s">
        <v>7564</v>
      </c>
      <c r="F1483" t="s">
        <v>8942</v>
      </c>
      <c r="G1483" t="s">
        <v>11099</v>
      </c>
      <c r="H1483" t="s">
        <v>12656</v>
      </c>
      <c r="I1483" s="1">
        <v>6.3324404175694324</v>
      </c>
      <c r="J1483" s="1">
        <v>23.262057531776261</v>
      </c>
      <c r="K1483" s="1">
        <v>21.794</v>
      </c>
      <c r="L1483" s="1">
        <v>10.68749</v>
      </c>
      <c r="M1483" s="1">
        <v>14.078099999999999</v>
      </c>
      <c r="N1483" s="1">
        <v>19.677719179155101</v>
      </c>
      <c r="O1483" s="1">
        <v>11.00541370553379</v>
      </c>
      <c r="P1483" s="1">
        <v>3.3260000000000001</v>
      </c>
      <c r="Q1483" s="1">
        <v>2.1535000000000002</v>
      </c>
      <c r="R1483" s="1">
        <v>16.940043128640241</v>
      </c>
      <c r="S1483" s="1">
        <v>3.91</v>
      </c>
      <c r="T1483" s="1">
        <v>15.318601302586661</v>
      </c>
      <c r="U1483" s="1">
        <v>6.7935657321831071</v>
      </c>
      <c r="V1483" s="1">
        <v>31.24</v>
      </c>
      <c r="W1483" s="1">
        <v>4.9652492388970959</v>
      </c>
      <c r="X1483" s="1">
        <v>6.9332663349999999</v>
      </c>
      <c r="Y1483" s="1">
        <v>9.4402936898678558</v>
      </c>
      <c r="Z1483" s="1">
        <v>12.2691</v>
      </c>
      <c r="AA1483" s="1">
        <v>37.520070715683843</v>
      </c>
      <c r="AB1483" s="1">
        <v>0</v>
      </c>
      <c r="AC1483" s="1">
        <v>16.58991</v>
      </c>
      <c r="AD1483" s="1">
        <v>12.7729</v>
      </c>
      <c r="AE1483" s="1">
        <v>99.14073126598862</v>
      </c>
      <c r="AF1483" s="1">
        <v>10.808686</v>
      </c>
      <c r="AG1483" s="1">
        <v>11.203212153539621</v>
      </c>
      <c r="AH1483" s="1">
        <v>2.8498983999999998</v>
      </c>
      <c r="AI1483" s="1">
        <v>10.27</v>
      </c>
      <c r="AJ1483" s="1">
        <v>2.283946362690485</v>
      </c>
      <c r="AK1483" s="1">
        <v>3.4</v>
      </c>
      <c r="AL1483" s="1">
        <v>14.722970962524414</v>
      </c>
      <c r="AM1483" s="1">
        <v>18.804042816162109</v>
      </c>
      <c r="AN1483" s="1">
        <v>8.9414529800415039</v>
      </c>
      <c r="AO1483" t="s">
        <v>14293</v>
      </c>
    </row>
    <row r="1484" spans="1:41" x14ac:dyDescent="0.25">
      <c r="A1484" s="1">
        <v>2016</v>
      </c>
      <c r="B1484" t="s">
        <v>1131</v>
      </c>
      <c r="C1484" t="s">
        <v>7021</v>
      </c>
      <c r="D1484" t="s">
        <v>7201</v>
      </c>
      <c r="E1484" t="s">
        <v>7564</v>
      </c>
      <c r="F1484" t="s">
        <v>8943</v>
      </c>
      <c r="G1484" t="s">
        <v>11099</v>
      </c>
      <c r="H1484" t="s">
        <v>12656</v>
      </c>
      <c r="I1484" s="1">
        <v>42.40724781226259</v>
      </c>
      <c r="J1484" s="1">
        <v>36.567371513335857</v>
      </c>
      <c r="K1484" s="1">
        <v>14.704000000000001</v>
      </c>
      <c r="L1484" s="1">
        <v>11.179048999999999</v>
      </c>
      <c r="M1484" s="1">
        <v>28.809200000000001</v>
      </c>
      <c r="N1484" s="1">
        <v>102.16912954937099</v>
      </c>
      <c r="O1484" s="1">
        <v>37.770931354213822</v>
      </c>
      <c r="P1484" s="1">
        <v>27.952000000000002</v>
      </c>
      <c r="Q1484" s="1">
        <v>15.783155000000001</v>
      </c>
      <c r="R1484" s="1">
        <v>48.863661097563437</v>
      </c>
      <c r="S1484" s="1">
        <v>11</v>
      </c>
      <c r="T1484" s="1">
        <v>19.141626109835592</v>
      </c>
      <c r="U1484" s="1">
        <v>0</v>
      </c>
      <c r="V1484" s="1">
        <v>26.44</v>
      </c>
      <c r="W1484" s="1">
        <v>30.886690306310712</v>
      </c>
      <c r="X1484" s="1">
        <v>13.02383723</v>
      </c>
      <c r="Y1484" s="1">
        <v>25.904592274566841</v>
      </c>
      <c r="Z1484" s="1">
        <v>92.754900000000006</v>
      </c>
      <c r="AA1484" s="1">
        <v>70.30201251433769</v>
      </c>
      <c r="AB1484" s="1">
        <v>25.76</v>
      </c>
      <c r="AC1484" s="1">
        <v>83.506829999999994</v>
      </c>
      <c r="AD1484" s="1">
        <v>71.990099999999998</v>
      </c>
      <c r="AE1484" s="1">
        <v>139.37012541336489</v>
      </c>
      <c r="AF1484" s="1">
        <v>15.282159999999999</v>
      </c>
      <c r="AG1484" s="1">
        <v>48.305896952266792</v>
      </c>
      <c r="AH1484" s="1">
        <v>17.186810399999999</v>
      </c>
      <c r="AI1484" s="1">
        <v>52.08</v>
      </c>
      <c r="AJ1484" s="1">
        <v>11.84164945139692</v>
      </c>
      <c r="AK1484" s="1">
        <v>20.95</v>
      </c>
      <c r="AL1484" s="1">
        <v>39.376995086669922</v>
      </c>
      <c r="AM1484" s="1">
        <v>46.978225708007813</v>
      </c>
      <c r="AN1484" s="1">
        <v>28.608598709106445</v>
      </c>
      <c r="AO1484" t="s">
        <v>14294</v>
      </c>
    </row>
    <row r="1485" spans="1:41" x14ac:dyDescent="0.25">
      <c r="A1485" s="1">
        <v>2016</v>
      </c>
      <c r="B1485" t="s">
        <v>1131</v>
      </c>
      <c r="C1485" t="s">
        <v>7021</v>
      </c>
      <c r="D1485" t="s">
        <v>7201</v>
      </c>
      <c r="E1485" t="s">
        <v>7564</v>
      </c>
      <c r="F1485" t="s">
        <v>8944</v>
      </c>
      <c r="G1485" t="s">
        <v>11099</v>
      </c>
      <c r="H1485" t="s">
        <v>12656</v>
      </c>
      <c r="I1485" s="1">
        <v>9.3076822645544333</v>
      </c>
      <c r="J1485" s="1">
        <v>0.88006747913091532</v>
      </c>
      <c r="K1485" s="1">
        <v>8.6999999999999994E-2</v>
      </c>
      <c r="L1485" s="1">
        <v>0.33841700000000002</v>
      </c>
      <c r="M1485" s="1">
        <v>0</v>
      </c>
      <c r="N1485" s="1">
        <v>2.4353819643882799</v>
      </c>
      <c r="O1485" s="1">
        <v>2.3134830797094321</v>
      </c>
      <c r="P1485" s="1">
        <v>0.73199999999999998</v>
      </c>
      <c r="Q1485" s="1"/>
      <c r="R1485" s="1">
        <v>0.47175477135774602</v>
      </c>
      <c r="S1485" s="1">
        <v>1.92</v>
      </c>
      <c r="T1485" s="1">
        <v>0.63898996583407519</v>
      </c>
      <c r="U1485" s="1">
        <v>2.3680422916421501E-2</v>
      </c>
      <c r="V1485" s="1">
        <v>0</v>
      </c>
      <c r="W1485" s="1">
        <v>0.15561002609314459</v>
      </c>
      <c r="X1485" s="1">
        <v>0.16590853</v>
      </c>
      <c r="Y1485" s="1">
        <v>5.5450503353529701</v>
      </c>
      <c r="Z1485" s="1">
        <v>0</v>
      </c>
      <c r="AA1485" s="1">
        <v>9.7476226689324594</v>
      </c>
      <c r="AB1485" s="1">
        <v>0</v>
      </c>
      <c r="AC1485" s="1">
        <v>0.84574000000000005</v>
      </c>
      <c r="AD1485" s="1">
        <v>0.4798</v>
      </c>
      <c r="AE1485" s="1">
        <v>1.6962625569351719</v>
      </c>
      <c r="AF1485" s="1">
        <v>1.9618599999999999</v>
      </c>
      <c r="AG1485" s="1">
        <v>0.94160604010976034</v>
      </c>
      <c r="AH1485" s="1">
        <v>0.21554419999999999</v>
      </c>
      <c r="AI1485" s="1">
        <v>4</v>
      </c>
      <c r="AJ1485" s="1">
        <v>0.17790281456972759</v>
      </c>
      <c r="AK1485" s="1">
        <v>0</v>
      </c>
      <c r="AL1485" s="1">
        <v>1.5545297861099243</v>
      </c>
      <c r="AM1485" s="1">
        <v>2.0650017261505127</v>
      </c>
      <c r="AN1485" s="1">
        <v>0.83136129379272461</v>
      </c>
      <c r="AO1485" t="s">
        <v>14295</v>
      </c>
    </row>
    <row r="1486" spans="1:41" x14ac:dyDescent="0.25">
      <c r="A1486" s="1">
        <v>2016</v>
      </c>
      <c r="B1486" t="s">
        <v>1131</v>
      </c>
      <c r="C1486" t="s">
        <v>7021</v>
      </c>
      <c r="D1486" t="s">
        <v>7201</v>
      </c>
      <c r="E1486" t="s">
        <v>7564</v>
      </c>
      <c r="F1486" t="s">
        <v>8945</v>
      </c>
      <c r="G1486" t="s">
        <v>11099</v>
      </c>
      <c r="H1486" t="s">
        <v>12656</v>
      </c>
      <c r="I1486" s="1">
        <v>0.2211328399786151</v>
      </c>
      <c r="J1486" s="1">
        <v>5.7316890142811436</v>
      </c>
      <c r="K1486" s="1">
        <v>1.0680000000000001</v>
      </c>
      <c r="L1486" s="1">
        <v>7.9209000000000002E-2</v>
      </c>
      <c r="M1486" s="1">
        <v>4.4006999999999996</v>
      </c>
      <c r="N1486" s="1">
        <v>2.03378413659861</v>
      </c>
      <c r="O1486" s="1">
        <v>3.2587357521113449</v>
      </c>
      <c r="P1486" s="1">
        <v>6.6000000000000003E-2</v>
      </c>
      <c r="Q1486" s="1"/>
      <c r="R1486" s="1">
        <v>0</v>
      </c>
      <c r="S1486" s="1">
        <v>1.46</v>
      </c>
      <c r="T1486" s="1">
        <v>1.089605770293679</v>
      </c>
      <c r="U1486" s="1">
        <v>0</v>
      </c>
      <c r="V1486" s="1">
        <v>0.23</v>
      </c>
      <c r="W1486" s="1">
        <v>0.1294486606146123</v>
      </c>
      <c r="X1486" s="1">
        <v>0.33506118000000001</v>
      </c>
      <c r="Y1486" s="1">
        <v>1.347219305545833</v>
      </c>
      <c r="Z1486" s="1">
        <v>6.7765000000000004</v>
      </c>
      <c r="AA1486" s="1">
        <v>1.113833957235961</v>
      </c>
      <c r="AB1486" s="1">
        <v>0</v>
      </c>
      <c r="AC1486" s="1">
        <v>4.46767</v>
      </c>
      <c r="AD1486" s="1">
        <v>4.8512000000000004</v>
      </c>
      <c r="AE1486" s="1">
        <v>2.6898982966244458</v>
      </c>
      <c r="AF1486" s="1">
        <v>0.701654</v>
      </c>
      <c r="AG1486" s="1">
        <v>0.39708882546700319</v>
      </c>
      <c r="AH1486" s="1">
        <v>2.2053196000000002</v>
      </c>
      <c r="AI1486" s="1">
        <v>1.08</v>
      </c>
      <c r="AJ1486" s="1">
        <v>0.51816820086460202</v>
      </c>
      <c r="AK1486" s="1">
        <v>2.14</v>
      </c>
      <c r="AL1486" s="1">
        <v>1.6686868667602539</v>
      </c>
      <c r="AM1486" s="1">
        <v>1.5514028072357178</v>
      </c>
      <c r="AN1486" s="1">
        <v>1.8348392248153687</v>
      </c>
      <c r="AO1486" t="s">
        <v>14296</v>
      </c>
    </row>
    <row r="1487" spans="1:41" x14ac:dyDescent="0.25">
      <c r="A1487" s="1">
        <v>2016</v>
      </c>
      <c r="B1487" t="s">
        <v>1131</v>
      </c>
      <c r="C1487" t="s">
        <v>7021</v>
      </c>
      <c r="D1487" t="s">
        <v>7201</v>
      </c>
      <c r="E1487" t="s">
        <v>7564</v>
      </c>
      <c r="F1487" t="s">
        <v>8946</v>
      </c>
      <c r="G1487" t="s">
        <v>11099</v>
      </c>
      <c r="H1487" t="s">
        <v>12656</v>
      </c>
      <c r="I1487" s="1">
        <v>7.5386195447255133</v>
      </c>
      <c r="J1487" s="1">
        <v>8.5066286611791391</v>
      </c>
      <c r="K1487" s="1">
        <v>38.274000000000001</v>
      </c>
      <c r="L1487" s="1">
        <v>2.7827570000000001</v>
      </c>
      <c r="M1487" s="1">
        <v>22.531600000000001</v>
      </c>
      <c r="N1487" s="1">
        <v>11.535324526134399</v>
      </c>
      <c r="O1487" s="1">
        <v>12.22863554934346</v>
      </c>
      <c r="P1487" s="1">
        <v>7.5419999999999998</v>
      </c>
      <c r="Q1487" s="1">
        <v>1.6969000000000001</v>
      </c>
      <c r="R1487" s="1">
        <v>11.6592031278341</v>
      </c>
      <c r="S1487" s="1">
        <v>12.78</v>
      </c>
      <c r="T1487" s="1">
        <v>6.3254166494973632</v>
      </c>
      <c r="U1487" s="1">
        <v>0</v>
      </c>
      <c r="V1487" s="1">
        <v>15.6</v>
      </c>
      <c r="W1487" s="1">
        <v>4.4708626950821762</v>
      </c>
      <c r="X1487" s="1">
        <v>14.96762932</v>
      </c>
      <c r="Y1487" s="1">
        <v>5.6743848405420607</v>
      </c>
      <c r="Z1487" s="1">
        <v>12.9373</v>
      </c>
      <c r="AA1487" s="1">
        <v>26.009676084673391</v>
      </c>
      <c r="AB1487" s="1">
        <v>0.15</v>
      </c>
      <c r="AC1487" s="1">
        <v>16.553750000000001</v>
      </c>
      <c r="AD1487" s="1">
        <v>27.497499999999999</v>
      </c>
      <c r="AE1487" s="1">
        <v>76.369532663630153</v>
      </c>
      <c r="AF1487" s="1">
        <v>6.2480290000000007</v>
      </c>
      <c r="AG1487" s="1">
        <v>17.960174355195551</v>
      </c>
      <c r="AH1487" s="1">
        <v>27.098283599999998</v>
      </c>
      <c r="AI1487" s="1">
        <v>45.15</v>
      </c>
      <c r="AJ1487" s="1">
        <v>2.7709456686698668</v>
      </c>
      <c r="AK1487" s="1">
        <v>14.89</v>
      </c>
      <c r="AL1487" s="1">
        <v>15.784454345703125</v>
      </c>
      <c r="AM1487" s="1">
        <v>13.610896110534668</v>
      </c>
      <c r="AN1487" s="1">
        <v>18.86366081237793</v>
      </c>
      <c r="AO1487" t="s">
        <v>14297</v>
      </c>
    </row>
    <row r="1488" spans="1:41" x14ac:dyDescent="0.25">
      <c r="A1488" s="1">
        <v>2016</v>
      </c>
      <c r="B1488" t="s">
        <v>1131</v>
      </c>
      <c r="C1488" t="s">
        <v>7021</v>
      </c>
      <c r="D1488" t="s">
        <v>7201</v>
      </c>
      <c r="E1488" t="s">
        <v>7564</v>
      </c>
      <c r="F1488" t="s">
        <v>8947</v>
      </c>
      <c r="G1488" t="s">
        <v>11099</v>
      </c>
      <c r="H1488" t="s">
        <v>12656</v>
      </c>
      <c r="I1488" s="1">
        <v>9.3177337572807346</v>
      </c>
      <c r="J1488" s="1">
        <v>36.476553910590148</v>
      </c>
      <c r="K1488" s="1">
        <v>9.23</v>
      </c>
      <c r="L1488" s="1">
        <v>8.7596819999999997</v>
      </c>
      <c r="M1488" s="1">
        <v>25.591799999999999</v>
      </c>
      <c r="N1488" s="1">
        <v>8.7924390371259999</v>
      </c>
      <c r="O1488" s="1">
        <v>37.173691359725971</v>
      </c>
      <c r="P1488" s="1">
        <v>18.713999999999999</v>
      </c>
      <c r="Q1488" s="1"/>
      <c r="R1488" s="1">
        <v>9.1839013281202764</v>
      </c>
      <c r="S1488" s="1">
        <v>2.89</v>
      </c>
      <c r="T1488" s="1">
        <v>2.7877523154872681</v>
      </c>
      <c r="U1488" s="1">
        <v>0</v>
      </c>
      <c r="V1488" s="1">
        <v>0.91</v>
      </c>
      <c r="W1488" s="1">
        <v>25.318762434373379</v>
      </c>
      <c r="X1488" s="1">
        <v>14.786945940000001</v>
      </c>
      <c r="Y1488" s="1">
        <v>6.5144654185884328</v>
      </c>
      <c r="Z1488" s="1">
        <v>53.700400000000002</v>
      </c>
      <c r="AA1488" s="1">
        <v>13.2679401234904</v>
      </c>
      <c r="AB1488" s="1">
        <v>10.54</v>
      </c>
      <c r="AC1488" s="1">
        <v>14.0487</v>
      </c>
      <c r="AD1488" s="1">
        <v>33.818899999999999</v>
      </c>
      <c r="AE1488" s="1">
        <v>57.690678230486057</v>
      </c>
      <c r="AF1488" s="1">
        <v>21.822374</v>
      </c>
      <c r="AG1488" s="1">
        <v>24.469481425269421</v>
      </c>
      <c r="AH1488" s="1">
        <v>5.3890155999999996</v>
      </c>
      <c r="AI1488" s="1">
        <v>25.24</v>
      </c>
      <c r="AJ1488" s="1">
        <v>2.9613782625983571</v>
      </c>
      <c r="AK1488" s="1">
        <v>4.49</v>
      </c>
      <c r="AL1488" s="1">
        <v>16.685745239257813</v>
      </c>
      <c r="AM1488" s="1">
        <v>16.860572814941406</v>
      </c>
      <c r="AN1488" s="1">
        <v>16.438074111938477</v>
      </c>
      <c r="AO1488" t="s">
        <v>14298</v>
      </c>
    </row>
    <row r="1489" spans="1:41" x14ac:dyDescent="0.25">
      <c r="A1489" s="1">
        <v>2016</v>
      </c>
      <c r="B1489" t="s">
        <v>1131</v>
      </c>
      <c r="C1489" t="s">
        <v>7021</v>
      </c>
      <c r="D1489" t="s">
        <v>7201</v>
      </c>
      <c r="E1489" t="s">
        <v>7564</v>
      </c>
      <c r="F1489" t="s">
        <v>8948</v>
      </c>
      <c r="G1489" t="s">
        <v>11099</v>
      </c>
      <c r="H1489" t="s">
        <v>12656</v>
      </c>
      <c r="I1489" s="1">
        <v>8.1015031373983533</v>
      </c>
      <c r="J1489" s="1">
        <v>3.5133009511067161</v>
      </c>
      <c r="K1489" s="1"/>
      <c r="L1489" s="1">
        <v>3.6324529999999999</v>
      </c>
      <c r="M1489" s="1">
        <v>6.2545000000000002</v>
      </c>
      <c r="N1489" s="1">
        <v>0</v>
      </c>
      <c r="O1489" s="1">
        <v>9.6953363387601641</v>
      </c>
      <c r="P1489" s="1">
        <v>20.286000000000001</v>
      </c>
      <c r="Q1489" s="1"/>
      <c r="R1489" s="1">
        <v>6.2272113504907392</v>
      </c>
      <c r="S1489" s="1">
        <v>1.37</v>
      </c>
      <c r="T1489" s="1">
        <v>7.3552920624426621</v>
      </c>
      <c r="U1489" s="1">
        <v>3.5194756995048482</v>
      </c>
      <c r="V1489" s="1">
        <v>4.79</v>
      </c>
      <c r="W1489" s="1">
        <v>0.95005586630378147</v>
      </c>
      <c r="X1489" s="1">
        <v>6.4152826259999998</v>
      </c>
      <c r="Y1489" s="1">
        <v>8.7705521981369561</v>
      </c>
      <c r="Z1489" s="1">
        <v>0</v>
      </c>
      <c r="AA1489" s="1">
        <v>5.5788888082552672</v>
      </c>
      <c r="AB1489" s="1">
        <v>0</v>
      </c>
      <c r="AC1489" s="1">
        <v>2.9499399999999998</v>
      </c>
      <c r="AD1489" s="1">
        <v>0</v>
      </c>
      <c r="AE1489" s="1">
        <v>8.337617770013102</v>
      </c>
      <c r="AF1489" s="1">
        <v>3.8257470000000011</v>
      </c>
      <c r="AG1489" s="1">
        <v>5.6601705058903544</v>
      </c>
      <c r="AH1489" s="1">
        <v>4.5927147000000001</v>
      </c>
      <c r="AI1489" s="1">
        <v>8.57</v>
      </c>
      <c r="AJ1489" s="1">
        <v>1.954899853848926</v>
      </c>
      <c r="AK1489" s="1">
        <v>11.56</v>
      </c>
      <c r="AL1489" s="1">
        <v>4.9624462127685547</v>
      </c>
      <c r="AM1489" s="1">
        <v>5.1263389587402344</v>
      </c>
      <c r="AN1489" s="1">
        <v>4.7302651405334473</v>
      </c>
      <c r="AO1489" t="s">
        <v>14299</v>
      </c>
    </row>
    <row r="1490" spans="1:41" x14ac:dyDescent="0.25">
      <c r="A1490" s="1">
        <v>2016</v>
      </c>
      <c r="B1490" t="s">
        <v>1131</v>
      </c>
      <c r="C1490" t="s">
        <v>7021</v>
      </c>
      <c r="D1490" t="s">
        <v>7201</v>
      </c>
      <c r="E1490" t="s">
        <v>7565</v>
      </c>
      <c r="F1490" t="s">
        <v>8949</v>
      </c>
      <c r="G1490" t="s">
        <v>11099</v>
      </c>
      <c r="H1490" t="s">
        <v>12656</v>
      </c>
      <c r="I1490" s="1">
        <v>0</v>
      </c>
      <c r="J1490" s="1">
        <v>1.52875134521974E-2</v>
      </c>
      <c r="K1490" s="1">
        <v>0.193</v>
      </c>
      <c r="L1490" s="1">
        <v>0</v>
      </c>
      <c r="M1490" s="1">
        <v>0</v>
      </c>
      <c r="N1490" s="1">
        <v>1.23753328807895E-2</v>
      </c>
      <c r="O1490" s="1">
        <v>2.5355828100084701E-2</v>
      </c>
      <c r="P1490" s="1">
        <v>7.0000000000000001E-3</v>
      </c>
      <c r="Q1490" s="1"/>
      <c r="R1490" s="1">
        <v>0</v>
      </c>
      <c r="S1490" s="1">
        <v>0.04</v>
      </c>
      <c r="T1490" s="1">
        <v>6.4442732135802996E-3</v>
      </c>
      <c r="U1490" s="1">
        <v>0</v>
      </c>
      <c r="V1490" s="1">
        <v>0</v>
      </c>
      <c r="W1490" s="1">
        <v>0</v>
      </c>
      <c r="X1490" s="1"/>
      <c r="Y1490" s="1">
        <v>0</v>
      </c>
      <c r="Z1490" s="1">
        <v>0</v>
      </c>
      <c r="AA1490" s="1">
        <v>7.5110216077939997E-3</v>
      </c>
      <c r="AB1490" s="1">
        <v>0</v>
      </c>
      <c r="AC1490" s="1">
        <v>0</v>
      </c>
      <c r="AD1490" s="1">
        <v>4.0000000000000002E-4</v>
      </c>
      <c r="AE1490" s="1">
        <v>1.60978349036002E-2</v>
      </c>
      <c r="AF1490" s="1">
        <v>8.2410000000000001E-3</v>
      </c>
      <c r="AG1490" s="1"/>
      <c r="AH1490" s="1">
        <v>0</v>
      </c>
      <c r="AI1490" s="1">
        <v>0</v>
      </c>
      <c r="AJ1490" s="1">
        <v>0</v>
      </c>
      <c r="AK1490" s="1">
        <v>0.04</v>
      </c>
      <c r="AL1490" s="1">
        <v>1.2817682698369026E-2</v>
      </c>
      <c r="AM1490" s="1">
        <v>3.9125122129917145E-3</v>
      </c>
      <c r="AN1490" s="1">
        <v>2.5433341041207314E-2</v>
      </c>
      <c r="AO1490" t="s">
        <v>14300</v>
      </c>
    </row>
    <row r="1491" spans="1:41" x14ac:dyDescent="0.25">
      <c r="A1491" s="1">
        <v>2016</v>
      </c>
      <c r="B1491" t="s">
        <v>1131</v>
      </c>
      <c r="C1491" t="s">
        <v>7021</v>
      </c>
      <c r="D1491" t="s">
        <v>7201</v>
      </c>
      <c r="E1491" t="s">
        <v>7565</v>
      </c>
      <c r="F1491" t="s">
        <v>8950</v>
      </c>
      <c r="G1491" t="s">
        <v>11099</v>
      </c>
      <c r="H1491" t="s">
        <v>12656</v>
      </c>
      <c r="I1491" s="1">
        <v>0.82719154823292662</v>
      </c>
      <c r="J1491" s="1">
        <v>0.42275675518454969</v>
      </c>
      <c r="K1491" s="1">
        <v>0.24</v>
      </c>
      <c r="L1491" s="1">
        <v>1.5592E-2</v>
      </c>
      <c r="M1491" s="1">
        <v>7.1199999999999999E-2</v>
      </c>
      <c r="N1491" s="1">
        <v>5.3365359511252701E-2</v>
      </c>
      <c r="O1491" s="1">
        <v>1.1999921255192241</v>
      </c>
      <c r="P1491" s="1">
        <v>3.0000000000000001E-3</v>
      </c>
      <c r="Q1491" s="1">
        <v>0.14899999999999999</v>
      </c>
      <c r="R1491" s="1">
        <v>0.14675829823253189</v>
      </c>
      <c r="S1491" s="1">
        <v>0.27</v>
      </c>
      <c r="T1491" s="1">
        <v>7.0202301320440794E-2</v>
      </c>
      <c r="U1491" s="1">
        <v>8.6900634555680005E-4</v>
      </c>
      <c r="V1491" s="1">
        <v>6.2E-2</v>
      </c>
      <c r="W1491" s="1">
        <v>0.2925417141106868</v>
      </c>
      <c r="X1491" s="1">
        <v>0.19824394400000001</v>
      </c>
      <c r="Y1491" s="1">
        <v>6.0687609699439697E-2</v>
      </c>
      <c r="Z1491" s="1">
        <v>0.76590000000000003</v>
      </c>
      <c r="AA1491" s="1">
        <v>2.4171943129108499E-2</v>
      </c>
      <c r="AB1491" s="1">
        <v>0</v>
      </c>
      <c r="AC1491" s="1">
        <v>0.38424999999999998</v>
      </c>
      <c r="AD1491" s="1">
        <v>0.91290000000000004</v>
      </c>
      <c r="AE1491" s="1">
        <v>0.28982342297373181</v>
      </c>
      <c r="AF1491" s="1">
        <v>3.5349999999999999E-3</v>
      </c>
      <c r="AG1491" s="1">
        <v>3.9563525450322899E-2</v>
      </c>
      <c r="AH1491" s="1">
        <v>0.11778569999999999</v>
      </c>
      <c r="AI1491" s="1">
        <v>4.0000000000000001E-3</v>
      </c>
      <c r="AJ1491" s="1">
        <v>6.6347386992119298E-2</v>
      </c>
      <c r="AK1491" s="1">
        <v>0</v>
      </c>
      <c r="AL1491" s="1">
        <v>0.2307475358247757</v>
      </c>
      <c r="AM1491" s="1">
        <v>0.1949889212846756</v>
      </c>
      <c r="AN1491" s="1">
        <v>0.28140547871589661</v>
      </c>
      <c r="AO1491" t="s">
        <v>14301</v>
      </c>
    </row>
    <row r="1492" spans="1:41" x14ac:dyDescent="0.25">
      <c r="A1492" s="1">
        <v>2016</v>
      </c>
      <c r="B1492" t="s">
        <v>1131</v>
      </c>
      <c r="C1492" t="s">
        <v>7021</v>
      </c>
      <c r="D1492" t="s">
        <v>7201</v>
      </c>
      <c r="E1492" t="s">
        <v>7565</v>
      </c>
      <c r="F1492" t="s">
        <v>8951</v>
      </c>
      <c r="G1492" t="s">
        <v>11099</v>
      </c>
      <c r="H1492" t="s">
        <v>12656</v>
      </c>
      <c r="I1492" s="1">
        <v>6.6343856118727201E-2</v>
      </c>
      <c r="J1492" s="1">
        <v>0.52354498123963777</v>
      </c>
      <c r="K1492" s="1">
        <v>0.23400000000000001</v>
      </c>
      <c r="L1492" s="1">
        <v>0.56342999999999999</v>
      </c>
      <c r="M1492" s="1">
        <v>0.71920000000000006</v>
      </c>
      <c r="N1492" s="1">
        <v>0.15085374131899101</v>
      </c>
      <c r="O1492" s="1">
        <v>0.53125184558143201</v>
      </c>
      <c r="P1492" s="1">
        <v>7.0000000000000007E-2</v>
      </c>
      <c r="Q1492" s="1">
        <v>8.1799999999999998E-2</v>
      </c>
      <c r="R1492" s="1">
        <v>0.31657228077954008</v>
      </c>
      <c r="S1492" s="1">
        <v>0.04</v>
      </c>
      <c r="T1492" s="1">
        <v>0.31931373773290589</v>
      </c>
      <c r="U1492" s="1">
        <v>6.2677082673280801E-2</v>
      </c>
      <c r="V1492" s="1">
        <v>0.438</v>
      </c>
      <c r="W1492" s="1">
        <v>0.102565458134419</v>
      </c>
      <c r="X1492" s="1">
        <v>0.57581367500000002</v>
      </c>
      <c r="Y1492" s="1">
        <v>0.1197315102161452</v>
      </c>
      <c r="Z1492" s="1">
        <v>0.37719999999999998</v>
      </c>
      <c r="AA1492" s="1">
        <v>0.64939494548159626</v>
      </c>
      <c r="AB1492" s="1">
        <v>0</v>
      </c>
      <c r="AC1492" s="1">
        <v>1.01458</v>
      </c>
      <c r="AD1492" s="1">
        <v>0.71989999999999998</v>
      </c>
      <c r="AE1492" s="1">
        <v>1.4536095339115229</v>
      </c>
      <c r="AF1492" s="1">
        <v>0.37535399999999991</v>
      </c>
      <c r="AG1492" s="1">
        <v>0.1353489028563678</v>
      </c>
      <c r="AH1492" s="1">
        <v>5.5377700000000002E-2</v>
      </c>
      <c r="AI1492" s="1">
        <v>0.38019999999999998</v>
      </c>
      <c r="AJ1492" s="1">
        <v>4.5126387090352098E-2</v>
      </c>
      <c r="AK1492" s="1">
        <v>0.32</v>
      </c>
      <c r="AL1492" s="1">
        <v>0.36004102230072021</v>
      </c>
      <c r="AM1492" s="1">
        <v>0.37903332710266113</v>
      </c>
      <c r="AN1492" s="1">
        <v>0.33313515782356262</v>
      </c>
      <c r="AO1492" t="s">
        <v>14302</v>
      </c>
    </row>
    <row r="1493" spans="1:41" x14ac:dyDescent="0.25">
      <c r="A1493" s="1">
        <v>2016</v>
      </c>
      <c r="B1493" t="s">
        <v>1131</v>
      </c>
      <c r="C1493" t="s">
        <v>7021</v>
      </c>
      <c r="D1493" t="s">
        <v>7201</v>
      </c>
      <c r="E1493" t="s">
        <v>7565</v>
      </c>
      <c r="F1493" t="s">
        <v>8952</v>
      </c>
      <c r="G1493" t="s">
        <v>11099</v>
      </c>
      <c r="H1493" t="s">
        <v>12656</v>
      </c>
      <c r="I1493" s="1">
        <v>1.3733492642434919</v>
      </c>
      <c r="J1493" s="1">
        <v>0.54582472877461408</v>
      </c>
      <c r="K1493" s="1">
        <v>0.20599999999999999</v>
      </c>
      <c r="L1493" s="1">
        <v>0.29577100000000001</v>
      </c>
      <c r="M1493" s="1">
        <v>0.59789999999999999</v>
      </c>
      <c r="N1493" s="1">
        <v>0.49960837554174697</v>
      </c>
      <c r="O1493" s="1">
        <v>0.64791227828415043</v>
      </c>
      <c r="P1493" s="1">
        <v>0.318</v>
      </c>
      <c r="Q1493" s="1">
        <v>0.33829999999999999</v>
      </c>
      <c r="R1493" s="1">
        <v>0.39944376146234312</v>
      </c>
      <c r="S1493" s="1">
        <v>0.16</v>
      </c>
      <c r="T1493" s="1">
        <v>0.13903519458299571</v>
      </c>
      <c r="U1493" s="1">
        <v>0</v>
      </c>
      <c r="V1493" s="1">
        <v>0.42899999999999999</v>
      </c>
      <c r="W1493" s="1">
        <v>0.47159477736564809</v>
      </c>
      <c r="X1493" s="1">
        <v>0.36330618100000001</v>
      </c>
      <c r="Y1493" s="1">
        <v>0.380707935693119</v>
      </c>
      <c r="Z1493" s="1">
        <v>1.0899000000000001</v>
      </c>
      <c r="AA1493" s="1">
        <v>0.69927187842063054</v>
      </c>
      <c r="AB1493" s="1">
        <v>0.42</v>
      </c>
      <c r="AC1493" s="1">
        <v>1.1867099999999999</v>
      </c>
      <c r="AD1493" s="1">
        <v>1.0839000000000001</v>
      </c>
      <c r="AE1493" s="1">
        <v>1.359237536656891</v>
      </c>
      <c r="AF1493" s="1">
        <v>0.40275</v>
      </c>
      <c r="AG1493" s="1">
        <v>0.4332961233830625</v>
      </c>
      <c r="AH1493" s="1">
        <v>0.25591609999999998</v>
      </c>
      <c r="AI1493" s="1">
        <v>0.52080000000000004</v>
      </c>
      <c r="AJ1493" s="1">
        <v>0.23445224419195071</v>
      </c>
      <c r="AK1493" s="1">
        <v>0.34</v>
      </c>
      <c r="AL1493" s="1">
        <v>0.52386164665222168</v>
      </c>
      <c r="AM1493" s="1">
        <v>0.58738952875137329</v>
      </c>
      <c r="AN1493" s="1">
        <v>0.43386375904083252</v>
      </c>
      <c r="AO1493" t="s">
        <v>14303</v>
      </c>
    </row>
    <row r="1494" spans="1:41" x14ac:dyDescent="0.25">
      <c r="A1494" s="1">
        <v>2016</v>
      </c>
      <c r="B1494" t="s">
        <v>1131</v>
      </c>
      <c r="C1494" t="s">
        <v>7021</v>
      </c>
      <c r="D1494" t="s">
        <v>7201</v>
      </c>
      <c r="E1494" t="s">
        <v>7565</v>
      </c>
      <c r="F1494" t="s">
        <v>8953</v>
      </c>
      <c r="G1494" t="s">
        <v>11099</v>
      </c>
      <c r="H1494" t="s">
        <v>12656</v>
      </c>
      <c r="I1494" s="1">
        <v>7.9769840271663894E-2</v>
      </c>
      <c r="J1494" s="1">
        <v>8.1766091736714994E-2</v>
      </c>
      <c r="K1494" s="1">
        <v>5.0000000000000001E-3</v>
      </c>
      <c r="L1494" s="1">
        <v>9.8156999999999994E-2</v>
      </c>
      <c r="M1494" s="1">
        <v>0</v>
      </c>
      <c r="N1494" s="1">
        <v>0.115189807320767</v>
      </c>
      <c r="O1494" s="1">
        <v>9.9494064610114799E-2</v>
      </c>
      <c r="P1494" s="1">
        <v>2.1000000000000001E-2</v>
      </c>
      <c r="Q1494" s="1"/>
      <c r="R1494" s="1">
        <v>8.5773594792317498E-2</v>
      </c>
      <c r="S1494" s="1">
        <v>0.04</v>
      </c>
      <c r="T1494" s="1">
        <v>9.7872399431251002E-3</v>
      </c>
      <c r="U1494" s="1">
        <v>1.1840211458210801E-2</v>
      </c>
      <c r="V1494" s="1">
        <v>0</v>
      </c>
      <c r="W1494" s="1">
        <v>1.8976832450383E-3</v>
      </c>
      <c r="X1494" s="1">
        <v>1.2429915999999999E-2</v>
      </c>
      <c r="Y1494" s="1">
        <v>0.25508603547197012</v>
      </c>
      <c r="Z1494" s="1">
        <v>0</v>
      </c>
      <c r="AA1494" s="1">
        <v>8.6588411739448506E-2</v>
      </c>
      <c r="AB1494" s="1">
        <v>0</v>
      </c>
      <c r="AC1494" s="1">
        <v>0.12129</v>
      </c>
      <c r="AD1494" s="1">
        <v>8.7999999999999995E-2</v>
      </c>
      <c r="AE1494" s="1">
        <v>0.43835402757846142</v>
      </c>
      <c r="AF1494" s="1">
        <v>0.183529</v>
      </c>
      <c r="AG1494" s="1">
        <v>2.75371962027521E-2</v>
      </c>
      <c r="AH1494" s="1">
        <v>1.7344999999999999E-3</v>
      </c>
      <c r="AI1494" s="1">
        <v>0.104</v>
      </c>
      <c r="AJ1494" s="1">
        <v>4.57176045559382E-2</v>
      </c>
      <c r="AK1494" s="1">
        <v>0</v>
      </c>
      <c r="AL1494" s="1">
        <v>6.9446295499801636E-2</v>
      </c>
      <c r="AM1494" s="1">
        <v>9.7152881324291229E-2</v>
      </c>
      <c r="AN1494" s="1">
        <v>3.0195286497473717E-2</v>
      </c>
      <c r="AO1494" t="s">
        <v>14304</v>
      </c>
    </row>
    <row r="1495" spans="1:41" x14ac:dyDescent="0.25">
      <c r="A1495" s="1">
        <v>2016</v>
      </c>
      <c r="B1495" t="s">
        <v>1131</v>
      </c>
      <c r="C1495" t="s">
        <v>7021</v>
      </c>
      <c r="D1495" t="s">
        <v>7201</v>
      </c>
      <c r="E1495" t="s">
        <v>7565</v>
      </c>
      <c r="F1495" t="s">
        <v>8954</v>
      </c>
      <c r="G1495" t="s">
        <v>11099</v>
      </c>
      <c r="H1495" t="s">
        <v>12656</v>
      </c>
      <c r="I1495" s="1">
        <v>8.1750723179473996E-3</v>
      </c>
      <c r="J1495" s="1">
        <v>5.2773334108955502E-2</v>
      </c>
      <c r="K1495" s="1">
        <v>5.0000000000000001E-3</v>
      </c>
      <c r="L1495" s="1">
        <v>1.6773E-2</v>
      </c>
      <c r="M1495" s="1">
        <v>0.27350000000000002</v>
      </c>
      <c r="N1495" s="1">
        <v>3.2060988982298602E-2</v>
      </c>
      <c r="O1495" s="1">
        <v>2.46471248302065E-2</v>
      </c>
      <c r="P1495" s="1">
        <v>1.0999999999999999E-2</v>
      </c>
      <c r="Q1495" s="1"/>
      <c r="R1495" s="1">
        <v>0</v>
      </c>
      <c r="S1495" s="1">
        <v>0.03</v>
      </c>
      <c r="T1495" s="1">
        <v>7.5720210259568998E-3</v>
      </c>
      <c r="U1495" s="1">
        <v>0</v>
      </c>
      <c r="V1495" s="1">
        <v>4.0000000000000001E-3</v>
      </c>
      <c r="W1495" s="1">
        <v>2.3666149648389999E-4</v>
      </c>
      <c r="X1495" s="1">
        <v>4.3654572000000003E-2</v>
      </c>
      <c r="Y1495" s="1">
        <v>1.88015441532953E-2</v>
      </c>
      <c r="Z1495" s="1">
        <v>4.5900000000000003E-2</v>
      </c>
      <c r="AA1495" s="1">
        <v>2.1568485156358699E-2</v>
      </c>
      <c r="AB1495" s="1">
        <v>0</v>
      </c>
      <c r="AC1495" s="1">
        <v>6.2129999999999998E-2</v>
      </c>
      <c r="AD1495" s="1">
        <v>8.3000000000000004E-2</v>
      </c>
      <c r="AE1495" s="1">
        <v>0.23631996006738629</v>
      </c>
      <c r="AF1495" s="1">
        <v>4.516E-3</v>
      </c>
      <c r="AG1495" s="1">
        <v>3.8346411806001999E-3</v>
      </c>
      <c r="AH1495" s="1">
        <v>7.8770099999999996E-2</v>
      </c>
      <c r="AI1495" s="1">
        <v>2.1999999999999999E-2</v>
      </c>
      <c r="AJ1495" s="1">
        <v>9.1567780721172002E-3</v>
      </c>
      <c r="AK1495" s="1">
        <v>0.1</v>
      </c>
      <c r="AL1495" s="1">
        <v>4.1220355778932571E-2</v>
      </c>
      <c r="AM1495" s="1">
        <v>3.100057877600193E-2</v>
      </c>
      <c r="AN1495" s="1">
        <v>5.5698376148939133E-2</v>
      </c>
      <c r="AO1495" t="s">
        <v>14305</v>
      </c>
    </row>
    <row r="1496" spans="1:41" x14ac:dyDescent="0.25">
      <c r="A1496" s="1">
        <v>2016</v>
      </c>
      <c r="B1496" t="s">
        <v>1131</v>
      </c>
      <c r="C1496" t="s">
        <v>7021</v>
      </c>
      <c r="D1496" t="s">
        <v>7201</v>
      </c>
      <c r="E1496" t="s">
        <v>7565</v>
      </c>
      <c r="F1496" t="s">
        <v>8955</v>
      </c>
      <c r="G1496" t="s">
        <v>11099</v>
      </c>
      <c r="H1496" t="s">
        <v>12656</v>
      </c>
      <c r="I1496" s="1">
        <v>0.1235064771726827</v>
      </c>
      <c r="J1496" s="1">
        <v>0.10088130071842009</v>
      </c>
      <c r="K1496" s="1">
        <v>0.313</v>
      </c>
      <c r="L1496" s="1">
        <v>5.2326999999999999E-2</v>
      </c>
      <c r="M1496" s="1">
        <v>0.28749999999999998</v>
      </c>
      <c r="N1496" s="1">
        <v>0.163176857605347</v>
      </c>
      <c r="O1496" s="1">
        <v>0.1752859420831939</v>
      </c>
      <c r="P1496" s="1">
        <v>0.108</v>
      </c>
      <c r="Q1496" s="1">
        <v>1.2500000000000001E-2</v>
      </c>
      <c r="R1496" s="1">
        <v>0.15107116225639369</v>
      </c>
      <c r="S1496" s="1">
        <v>0.15</v>
      </c>
      <c r="T1496" s="1">
        <v>9.9886234810495203E-2</v>
      </c>
      <c r="U1496" s="1">
        <v>0</v>
      </c>
      <c r="V1496" s="1">
        <v>0.17199999999999999</v>
      </c>
      <c r="W1496" s="1">
        <v>7.7045469248227902E-2</v>
      </c>
      <c r="X1496" s="1">
        <v>0.30678091600000001</v>
      </c>
      <c r="Y1496" s="1">
        <v>0.10276552773694431</v>
      </c>
      <c r="Z1496" s="1">
        <v>0.42020000000000002</v>
      </c>
      <c r="AA1496" s="1">
        <v>0.24876479374928209</v>
      </c>
      <c r="AB1496" s="1">
        <v>0.02</v>
      </c>
      <c r="AC1496" s="1">
        <v>0.1862</v>
      </c>
      <c r="AD1496" s="1">
        <v>0.3543</v>
      </c>
      <c r="AE1496" s="1">
        <v>0.70549697385661692</v>
      </c>
      <c r="AF1496" s="1">
        <v>0.18773100000000001</v>
      </c>
      <c r="AG1496" s="1">
        <v>0.17760694194697851</v>
      </c>
      <c r="AH1496" s="1">
        <v>0.36211969999999999</v>
      </c>
      <c r="AI1496" s="1">
        <v>0.53349999999999997</v>
      </c>
      <c r="AJ1496" s="1">
        <v>4.1097348771087998E-2</v>
      </c>
      <c r="AK1496" s="1">
        <v>0.24</v>
      </c>
      <c r="AL1496" s="1">
        <v>0.20250838994979858</v>
      </c>
      <c r="AM1496" s="1">
        <v>0.17372502386569977</v>
      </c>
      <c r="AN1496" s="1">
        <v>0.24328483641147614</v>
      </c>
      <c r="AO1496" t="s">
        <v>14306</v>
      </c>
    </row>
    <row r="1497" spans="1:41" x14ac:dyDescent="0.25">
      <c r="A1497" s="1">
        <v>2016</v>
      </c>
      <c r="B1497" t="s">
        <v>1131</v>
      </c>
      <c r="C1497" t="s">
        <v>7021</v>
      </c>
      <c r="D1497" t="s">
        <v>7201</v>
      </c>
      <c r="E1497" t="s">
        <v>7565</v>
      </c>
      <c r="F1497" t="s">
        <v>8956</v>
      </c>
      <c r="G1497" t="s">
        <v>11099</v>
      </c>
      <c r="H1497" t="s">
        <v>12656</v>
      </c>
      <c r="I1497" s="1">
        <v>9.5302477675764094E-2</v>
      </c>
      <c r="J1497" s="1">
        <v>0.2440301329222537</v>
      </c>
      <c r="K1497" s="1">
        <v>8.7999999999999995E-2</v>
      </c>
      <c r="L1497" s="1">
        <v>0.15390999999999999</v>
      </c>
      <c r="M1497" s="1">
        <v>1.0843</v>
      </c>
      <c r="N1497" s="1">
        <v>6.7046107252884998E-2</v>
      </c>
      <c r="O1497" s="1">
        <v>0.51125066440931544</v>
      </c>
      <c r="P1497" s="1">
        <v>0.26700000000000002</v>
      </c>
      <c r="Q1497" s="1"/>
      <c r="R1497" s="1">
        <v>0.162518390132812</v>
      </c>
      <c r="S1497" s="1">
        <v>0.06</v>
      </c>
      <c r="T1497" s="1">
        <v>4.61168301846843E-2</v>
      </c>
      <c r="U1497" s="1">
        <v>0</v>
      </c>
      <c r="V1497" s="1">
        <v>8.9999999999999993E-3</v>
      </c>
      <c r="W1497" s="1">
        <v>0.33739438870256222</v>
      </c>
      <c r="X1497" s="1">
        <v>0.229662541</v>
      </c>
      <c r="Y1497" s="1">
        <v>7.9774339988540693E-2</v>
      </c>
      <c r="Z1497" s="1">
        <v>0.32850000000000001</v>
      </c>
      <c r="AA1497" s="1">
        <v>0.1231033460936037</v>
      </c>
      <c r="AB1497" s="1">
        <v>0.159</v>
      </c>
      <c r="AC1497" s="1">
        <v>0.20816000000000001</v>
      </c>
      <c r="AD1497" s="1">
        <v>0.41670000000000001</v>
      </c>
      <c r="AE1497" s="1">
        <v>0.84797529169526409</v>
      </c>
      <c r="AF1497" s="1">
        <v>0.46521299999999999</v>
      </c>
      <c r="AG1497" s="1">
        <v>0.19541272800259571</v>
      </c>
      <c r="AH1497" s="1">
        <v>9.4335500000000003E-2</v>
      </c>
      <c r="AI1497" s="1">
        <v>0.29899999999999999</v>
      </c>
      <c r="AJ1497" s="1">
        <v>3.4910139838910198E-2</v>
      </c>
      <c r="AK1497" s="1">
        <v>0.04</v>
      </c>
      <c r="AL1497" s="1">
        <v>0.22922813892364502</v>
      </c>
      <c r="AM1497" s="1">
        <v>0.19305035471916199</v>
      </c>
      <c r="AN1497" s="1">
        <v>0.28047999739646912</v>
      </c>
      <c r="AO1497" t="s">
        <v>14307</v>
      </c>
    </row>
    <row r="1498" spans="1:41" x14ac:dyDescent="0.25">
      <c r="A1498" s="1">
        <v>2016</v>
      </c>
      <c r="B1498" t="s">
        <v>1131</v>
      </c>
      <c r="C1498" t="s">
        <v>7021</v>
      </c>
      <c r="D1498" t="s">
        <v>7201</v>
      </c>
      <c r="E1498" t="s">
        <v>7565</v>
      </c>
      <c r="F1498" t="s">
        <v>8957</v>
      </c>
      <c r="G1498" t="s">
        <v>11099</v>
      </c>
      <c r="H1498" t="s">
        <v>12656</v>
      </c>
      <c r="I1498" s="1">
        <v>4.84530247767576E-2</v>
      </c>
      <c r="J1498" s="1">
        <v>2.8387772316104801E-2</v>
      </c>
      <c r="K1498" s="1"/>
      <c r="L1498" s="1">
        <v>6.2484999999999999E-2</v>
      </c>
      <c r="M1498" s="1">
        <v>0.2516000000000001</v>
      </c>
      <c r="N1498" s="1">
        <v>0</v>
      </c>
      <c r="O1498" s="1">
        <v>0.13126759454298481</v>
      </c>
      <c r="P1498" s="1">
        <v>0.29199999999999998</v>
      </c>
      <c r="Q1498" s="1"/>
      <c r="R1498" s="1">
        <v>0.12608073520224111</v>
      </c>
      <c r="S1498" s="1">
        <v>0.01</v>
      </c>
      <c r="T1498" s="1">
        <v>0.13178538721771779</v>
      </c>
      <c r="U1498" s="1">
        <v>0.1407790279801939</v>
      </c>
      <c r="V1498" s="1">
        <v>8.8999999999999996E-2</v>
      </c>
      <c r="W1498" s="1">
        <v>1.9726682990388999E-2</v>
      </c>
      <c r="X1498" s="1">
        <v>0.16107761200000001</v>
      </c>
      <c r="Y1498" s="1">
        <v>0.10965147661603319</v>
      </c>
      <c r="Z1498" s="1">
        <v>0</v>
      </c>
      <c r="AA1498" s="1">
        <v>9.5620384985213802E-2</v>
      </c>
      <c r="AB1498" s="1">
        <v>0</v>
      </c>
      <c r="AC1498" s="1">
        <v>8.4720000000000004E-2</v>
      </c>
      <c r="AD1498" s="1">
        <v>0</v>
      </c>
      <c r="AE1498" s="1">
        <v>0.26430398702190061</v>
      </c>
      <c r="AF1498" s="1">
        <v>0.19156899999999999</v>
      </c>
      <c r="AG1498" s="1">
        <v>6.4563846225756297E-2</v>
      </c>
      <c r="AH1498" s="1">
        <v>0.11108659999999999</v>
      </c>
      <c r="AI1498" s="1">
        <v>0.22539999999999999</v>
      </c>
      <c r="AJ1498" s="1">
        <v>2.9140096459509102E-2</v>
      </c>
      <c r="AK1498" s="1">
        <v>7.0000000000000007E-2</v>
      </c>
      <c r="AL1498" s="1">
        <v>9.4437859952449799E-2</v>
      </c>
      <c r="AM1498" s="1">
        <v>9.5691435039043427E-2</v>
      </c>
      <c r="AN1498" s="1">
        <v>9.266199916601181E-2</v>
      </c>
      <c r="AO1498" t="s">
        <v>14308</v>
      </c>
    </row>
    <row r="1499" spans="1:41" x14ac:dyDescent="0.25">
      <c r="A1499" s="1">
        <v>2016</v>
      </c>
      <c r="B1499" t="s">
        <v>1132</v>
      </c>
      <c r="C1499" t="s">
        <v>7022</v>
      </c>
      <c r="D1499" t="s">
        <v>7201</v>
      </c>
      <c r="E1499" t="s">
        <v>7566</v>
      </c>
      <c r="F1499" t="s">
        <v>8958</v>
      </c>
      <c r="G1499" t="s">
        <v>11099</v>
      </c>
      <c r="H1499" t="s">
        <v>12656</v>
      </c>
      <c r="I1499" s="1">
        <v>48.999000000000002</v>
      </c>
      <c r="J1499" s="1">
        <v>7.0549999999999997</v>
      </c>
      <c r="K1499" s="1">
        <v>158</v>
      </c>
      <c r="L1499" s="1">
        <v>69.747220891618767</v>
      </c>
      <c r="M1499" s="1">
        <v>25</v>
      </c>
      <c r="N1499" s="1">
        <v>87.8</v>
      </c>
      <c r="O1499" s="1">
        <v>40</v>
      </c>
      <c r="P1499" s="1">
        <v>15</v>
      </c>
      <c r="Q1499" s="1">
        <v>2.0299999999999998</v>
      </c>
      <c r="R1499" s="1">
        <v>20</v>
      </c>
      <c r="S1499" s="1">
        <v>70</v>
      </c>
      <c r="T1499" s="1">
        <v>70</v>
      </c>
      <c r="U1499" s="1">
        <v>15</v>
      </c>
      <c r="V1499" s="1">
        <v>40</v>
      </c>
      <c r="W1499" s="1">
        <v>29.128592574318489</v>
      </c>
      <c r="X1499" s="1">
        <v>55</v>
      </c>
      <c r="Y1499" s="1">
        <v>15.5</v>
      </c>
      <c r="Z1499" s="1">
        <v>74</v>
      </c>
      <c r="AA1499" s="1">
        <v>40</v>
      </c>
      <c r="AB1499" s="1">
        <v>26.46</v>
      </c>
      <c r="AC1499" s="1">
        <v>58.9</v>
      </c>
      <c r="AD1499" s="1">
        <v>35.73854</v>
      </c>
      <c r="AE1499" s="1">
        <v>140</v>
      </c>
      <c r="AF1499" s="1">
        <v>32.4</v>
      </c>
      <c r="AG1499" s="1">
        <v>20.6</v>
      </c>
      <c r="AH1499" s="1">
        <v>30.508285104635139</v>
      </c>
      <c r="AI1499" s="1">
        <v>35</v>
      </c>
      <c r="AJ1499" s="1">
        <v>1.75</v>
      </c>
      <c r="AK1499" s="1">
        <v>49</v>
      </c>
      <c r="AL1499" s="1">
        <v>45.262645721435547</v>
      </c>
      <c r="AM1499" s="1">
        <v>40.516544342041016</v>
      </c>
      <c r="AN1499" s="1">
        <v>51.986282348632813</v>
      </c>
      <c r="AO1499" t="s">
        <v>14309</v>
      </c>
    </row>
    <row r="1500" spans="1:41" x14ac:dyDescent="0.25">
      <c r="A1500" s="1">
        <v>2016</v>
      </c>
      <c r="B1500" t="s">
        <v>1133</v>
      </c>
      <c r="C1500" t="s">
        <v>7022</v>
      </c>
      <c r="D1500" t="s">
        <v>7201</v>
      </c>
      <c r="E1500" t="s">
        <v>7566</v>
      </c>
      <c r="F1500" t="s">
        <v>8958</v>
      </c>
      <c r="G1500" t="s">
        <v>11099</v>
      </c>
      <c r="H1500" t="s">
        <v>12656</v>
      </c>
      <c r="I1500" s="1">
        <v>52</v>
      </c>
      <c r="J1500" s="1">
        <v>13</v>
      </c>
      <c r="K1500" s="1">
        <v>154.9</v>
      </c>
      <c r="L1500" s="1">
        <v>67.099999999999994</v>
      </c>
      <c r="M1500" s="1">
        <v>20</v>
      </c>
      <c r="N1500" s="1">
        <v>53.665888071626597</v>
      </c>
      <c r="O1500" s="1">
        <v>60</v>
      </c>
      <c r="P1500" s="1">
        <v>0</v>
      </c>
      <c r="Q1500" s="1">
        <v>4</v>
      </c>
      <c r="R1500" s="1">
        <v>45</v>
      </c>
      <c r="S1500" s="1">
        <v>70</v>
      </c>
      <c r="T1500" s="1">
        <v>65</v>
      </c>
      <c r="U1500" s="1">
        <v>15</v>
      </c>
      <c r="V1500" s="1">
        <v>40</v>
      </c>
      <c r="W1500" s="1">
        <v>20.27</v>
      </c>
      <c r="X1500" s="1">
        <v>55</v>
      </c>
      <c r="Y1500" s="1">
        <v>15.5</v>
      </c>
      <c r="Z1500" s="1">
        <v>149</v>
      </c>
      <c r="AA1500" s="1">
        <v>40</v>
      </c>
      <c r="AB1500" s="1">
        <v>28.812000000000001</v>
      </c>
      <c r="AC1500" s="1">
        <v>90.69</v>
      </c>
      <c r="AD1500" s="1">
        <v>63.511845941250023</v>
      </c>
      <c r="AE1500" s="1">
        <v>76</v>
      </c>
      <c r="AF1500" s="1">
        <v>15.1929842246237</v>
      </c>
      <c r="AG1500" s="1">
        <v>18.899999999999999</v>
      </c>
      <c r="AH1500" s="1">
        <v>15</v>
      </c>
      <c r="AI1500" s="1">
        <v>38</v>
      </c>
      <c r="AJ1500" s="1">
        <v>1.3</v>
      </c>
      <c r="AK1500" s="1">
        <v>49</v>
      </c>
      <c r="AL1500" s="1">
        <v>46.063545227050781</v>
      </c>
      <c r="AM1500" s="1">
        <v>40.961700439453125</v>
      </c>
      <c r="AN1500" s="1">
        <v>53.291152954101563</v>
      </c>
      <c r="AO1500" t="s">
        <v>14310</v>
      </c>
    </row>
    <row r="1501" spans="1:41" x14ac:dyDescent="0.25">
      <c r="A1501" s="1">
        <v>2016</v>
      </c>
      <c r="B1501" t="s">
        <v>1134</v>
      </c>
      <c r="C1501" t="s">
        <v>7022</v>
      </c>
      <c r="D1501" t="s">
        <v>7201</v>
      </c>
      <c r="E1501" t="s">
        <v>7566</v>
      </c>
      <c r="F1501" t="s">
        <v>8958</v>
      </c>
      <c r="G1501" t="s">
        <v>11099</v>
      </c>
      <c r="H1501" t="s">
        <v>12656</v>
      </c>
      <c r="I1501" s="1">
        <v>49.780487804878049</v>
      </c>
      <c r="J1501" s="1">
        <v>14</v>
      </c>
      <c r="K1501" s="1">
        <v>159.4</v>
      </c>
      <c r="L1501" s="1">
        <v>67.099999999999994</v>
      </c>
      <c r="M1501" s="1">
        <v>20</v>
      </c>
      <c r="N1501" s="1">
        <v>73</v>
      </c>
      <c r="O1501" s="1">
        <v>68.400000000000006</v>
      </c>
      <c r="P1501" s="1">
        <v>15</v>
      </c>
      <c r="Q1501" s="1">
        <v>4</v>
      </c>
      <c r="R1501" s="1">
        <v>20</v>
      </c>
      <c r="S1501" s="1">
        <v>70</v>
      </c>
      <c r="T1501" s="1">
        <v>65</v>
      </c>
      <c r="U1501" s="1">
        <v>15</v>
      </c>
      <c r="V1501" s="1">
        <v>40</v>
      </c>
      <c r="W1501" s="1">
        <v>29.128592574318489</v>
      </c>
      <c r="X1501" s="1">
        <v>55</v>
      </c>
      <c r="Y1501" s="1">
        <v>15.5</v>
      </c>
      <c r="Z1501" s="1">
        <v>148</v>
      </c>
      <c r="AA1501" s="1">
        <v>40</v>
      </c>
      <c r="AB1501" s="1">
        <v>24.394159999999999</v>
      </c>
      <c r="AC1501" s="1">
        <v>90.7</v>
      </c>
      <c r="AD1501" s="1">
        <v>57.9</v>
      </c>
      <c r="AE1501" s="1">
        <v>76</v>
      </c>
      <c r="AF1501" s="1">
        <v>46.114434663695341</v>
      </c>
      <c r="AG1501" s="1">
        <v>19.600000000000001</v>
      </c>
      <c r="AH1501" s="1">
        <v>32.759039111765432</v>
      </c>
      <c r="AI1501" s="1">
        <v>55</v>
      </c>
      <c r="AJ1501" s="1">
        <v>1.3</v>
      </c>
      <c r="AK1501" s="1">
        <v>49</v>
      </c>
      <c r="AL1501" s="1">
        <v>49.002643585205078</v>
      </c>
      <c r="AM1501" s="1">
        <v>43.240875244140625</v>
      </c>
      <c r="AN1501" s="1">
        <v>57.165149688720703</v>
      </c>
      <c r="AO1501" t="s">
        <v>14311</v>
      </c>
    </row>
    <row r="1502" spans="1:41" x14ac:dyDescent="0.25">
      <c r="A1502" s="1">
        <v>2016</v>
      </c>
      <c r="B1502" t="s">
        <v>1135</v>
      </c>
      <c r="C1502" t="s">
        <v>7022</v>
      </c>
      <c r="D1502" t="s">
        <v>7201</v>
      </c>
      <c r="E1502" t="s">
        <v>7566</v>
      </c>
      <c r="F1502" t="s">
        <v>8958</v>
      </c>
      <c r="G1502" t="s">
        <v>11099</v>
      </c>
      <c r="H1502" t="s">
        <v>12656</v>
      </c>
      <c r="I1502" s="1">
        <v>46.246499999999997</v>
      </c>
      <c r="J1502" s="1">
        <v>18.50114120990272</v>
      </c>
      <c r="K1502" s="1">
        <v>159</v>
      </c>
      <c r="L1502" s="1">
        <v>54.489784619200002</v>
      </c>
      <c r="M1502" s="1">
        <v>25</v>
      </c>
      <c r="N1502" s="1">
        <v>74</v>
      </c>
      <c r="O1502" s="1">
        <v>40</v>
      </c>
      <c r="P1502" s="1">
        <v>15</v>
      </c>
      <c r="Q1502" s="1">
        <v>2.0265</v>
      </c>
      <c r="R1502" s="1">
        <v>20</v>
      </c>
      <c r="S1502" s="1">
        <v>85</v>
      </c>
      <c r="T1502" s="1">
        <v>65</v>
      </c>
      <c r="U1502" s="1">
        <v>0.6</v>
      </c>
      <c r="V1502" s="1">
        <v>100</v>
      </c>
      <c r="W1502" s="1">
        <v>25.3</v>
      </c>
      <c r="X1502" s="1">
        <v>55</v>
      </c>
      <c r="Y1502" s="1">
        <v>15.5</v>
      </c>
      <c r="Z1502" s="1">
        <v>80.672619643756079</v>
      </c>
      <c r="AA1502" s="1">
        <v>23.5</v>
      </c>
      <c r="AB1502" s="1">
        <v>26.46</v>
      </c>
      <c r="AC1502" s="1">
        <v>39.5</v>
      </c>
      <c r="AD1502" s="1">
        <v>81.180000000000007</v>
      </c>
      <c r="AE1502" s="1">
        <v>190</v>
      </c>
      <c r="AF1502" s="1">
        <v>25.801834757481821</v>
      </c>
      <c r="AG1502" s="1">
        <v>10.199999999999999</v>
      </c>
      <c r="AH1502" s="1">
        <v>36.843290109478637</v>
      </c>
      <c r="AI1502" s="1">
        <v>46</v>
      </c>
      <c r="AJ1502" s="1">
        <v>2.9</v>
      </c>
      <c r="AK1502" s="1">
        <v>49</v>
      </c>
      <c r="AL1502" s="1">
        <v>48.714542388916016</v>
      </c>
      <c r="AM1502" s="1">
        <v>42.290496826171875</v>
      </c>
      <c r="AN1502" s="1">
        <v>57.815273284912109</v>
      </c>
      <c r="AO1502" t="s">
        <v>14312</v>
      </c>
    </row>
    <row r="1503" spans="1:41" x14ac:dyDescent="0.25">
      <c r="A1503" s="1">
        <v>2016</v>
      </c>
      <c r="B1503" t="s">
        <v>1136</v>
      </c>
      <c r="C1503" t="s">
        <v>7022</v>
      </c>
      <c r="D1503" t="s">
        <v>7201</v>
      </c>
      <c r="E1503" t="s">
        <v>7566</v>
      </c>
      <c r="F1503" t="s">
        <v>8959</v>
      </c>
      <c r="G1503" t="s">
        <v>11099</v>
      </c>
      <c r="H1503" t="s">
        <v>12656</v>
      </c>
      <c r="I1503" s="1">
        <v>112</v>
      </c>
      <c r="J1503" s="1">
        <v>68</v>
      </c>
      <c r="K1503" s="1">
        <v>128</v>
      </c>
      <c r="L1503" s="1">
        <v>130.4</v>
      </c>
      <c r="M1503" s="1">
        <v>70</v>
      </c>
      <c r="N1503" s="1">
        <v>127</v>
      </c>
      <c r="O1503" s="1">
        <v>242</v>
      </c>
      <c r="P1503" s="1">
        <v>83</v>
      </c>
      <c r="Q1503" s="1">
        <v>36</v>
      </c>
      <c r="R1503" s="1">
        <v>95</v>
      </c>
      <c r="S1503" s="1">
        <v>53</v>
      </c>
      <c r="T1503" s="1">
        <v>115</v>
      </c>
      <c r="U1503" s="1">
        <v>30</v>
      </c>
      <c r="V1503" s="1">
        <v>75</v>
      </c>
      <c r="W1503" s="1">
        <v>60.8</v>
      </c>
      <c r="X1503" s="1">
        <v>90</v>
      </c>
      <c r="Y1503" s="1">
        <v>79.2</v>
      </c>
      <c r="Z1503" s="1">
        <v>168.35825287500001</v>
      </c>
      <c r="AA1503" s="1">
        <v>170</v>
      </c>
      <c r="AB1503" s="1">
        <v>57.624000000000002</v>
      </c>
      <c r="AC1503" s="1">
        <v>217</v>
      </c>
      <c r="AD1503" s="1">
        <v>154.78803496875</v>
      </c>
      <c r="AE1503" s="1">
        <v>234</v>
      </c>
      <c r="AF1503" s="1">
        <v>117.90701577537629</v>
      </c>
      <c r="AG1503" s="1">
        <v>88.26</v>
      </c>
      <c r="AH1503" s="1">
        <v>55</v>
      </c>
      <c r="AI1503" s="1">
        <v>130</v>
      </c>
      <c r="AJ1503" s="1">
        <v>36.344999999999999</v>
      </c>
      <c r="AK1503" s="1">
        <v>128</v>
      </c>
      <c r="AL1503" s="1">
        <v>108.67870330810547</v>
      </c>
      <c r="AM1503" s="1">
        <v>109.85118865966797</v>
      </c>
      <c r="AN1503" s="1">
        <v>107.01766967773438</v>
      </c>
      <c r="AO1503" t="s">
        <v>14313</v>
      </c>
    </row>
    <row r="1504" spans="1:41" x14ac:dyDescent="0.25">
      <c r="A1504" s="1">
        <v>2016</v>
      </c>
      <c r="B1504" t="s">
        <v>1137</v>
      </c>
      <c r="C1504" t="s">
        <v>7022</v>
      </c>
      <c r="D1504" t="s">
        <v>7201</v>
      </c>
      <c r="E1504" t="s">
        <v>7566</v>
      </c>
      <c r="F1504" t="s">
        <v>8959</v>
      </c>
      <c r="G1504" t="s">
        <v>11099</v>
      </c>
      <c r="H1504" t="s">
        <v>12656</v>
      </c>
      <c r="I1504" s="1">
        <v>107.9085</v>
      </c>
      <c r="J1504" s="1">
        <v>111.3267427679978</v>
      </c>
      <c r="K1504" s="1">
        <v>129.5</v>
      </c>
      <c r="L1504" s="1">
        <v>27.181515380800001</v>
      </c>
      <c r="M1504" s="1">
        <v>70</v>
      </c>
      <c r="N1504" s="1">
        <v>174</v>
      </c>
      <c r="O1504" s="1">
        <v>232</v>
      </c>
      <c r="P1504" s="1">
        <v>68</v>
      </c>
      <c r="Q1504" s="1">
        <v>20.534013850000001</v>
      </c>
      <c r="R1504" s="1">
        <v>105</v>
      </c>
      <c r="S1504" s="1">
        <v>98</v>
      </c>
      <c r="T1504" s="1">
        <v>65</v>
      </c>
      <c r="U1504" s="1">
        <v>10.4</v>
      </c>
      <c r="V1504" s="1">
        <v>83</v>
      </c>
      <c r="W1504" s="1">
        <v>79.400000000000006</v>
      </c>
      <c r="X1504" s="1">
        <v>60</v>
      </c>
      <c r="Y1504" s="1">
        <v>105.5</v>
      </c>
      <c r="Z1504" s="1">
        <v>186.2691508538546</v>
      </c>
      <c r="AA1504" s="1">
        <v>144.12</v>
      </c>
      <c r="AB1504" s="1">
        <v>41.16</v>
      </c>
      <c r="AC1504" s="1">
        <v>169.3</v>
      </c>
      <c r="AD1504" s="1">
        <v>187.79</v>
      </c>
      <c r="AE1504" s="1">
        <v>360</v>
      </c>
      <c r="AF1504" s="1">
        <v>75.998782621259082</v>
      </c>
      <c r="AG1504" s="1">
        <v>85.8</v>
      </c>
      <c r="AH1504" s="1">
        <v>63.32379864476993</v>
      </c>
      <c r="AI1504" s="1">
        <v>144.97</v>
      </c>
      <c r="AJ1504" s="1">
        <v>27.38</v>
      </c>
      <c r="AK1504" s="1">
        <v>128</v>
      </c>
      <c r="AL1504" s="1">
        <v>108.99525451660156</v>
      </c>
      <c r="AM1504" s="1">
        <v>109.51287841796875</v>
      </c>
      <c r="AN1504" s="1">
        <v>108.26198577880859</v>
      </c>
      <c r="AO1504" t="s">
        <v>14314</v>
      </c>
    </row>
    <row r="1505" spans="1:41" x14ac:dyDescent="0.25">
      <c r="A1505" s="1">
        <v>2016</v>
      </c>
      <c r="B1505" t="s">
        <v>1138</v>
      </c>
      <c r="C1505" t="s">
        <v>7022</v>
      </c>
      <c r="D1505" t="s">
        <v>7201</v>
      </c>
      <c r="E1505" t="s">
        <v>7566</v>
      </c>
      <c r="F1505" t="s">
        <v>8959</v>
      </c>
      <c r="G1505" t="s">
        <v>11099</v>
      </c>
      <c r="H1505" t="s">
        <v>12656</v>
      </c>
      <c r="I1505" s="1">
        <v>114.331</v>
      </c>
      <c r="J1505" s="1">
        <v>76.31</v>
      </c>
      <c r="K1505" s="1">
        <v>130</v>
      </c>
      <c r="L1505" s="1">
        <v>84.226389554190618</v>
      </c>
      <c r="M1505" s="1">
        <v>70</v>
      </c>
      <c r="N1505" s="1">
        <v>119.9</v>
      </c>
      <c r="O1505" s="1">
        <v>232</v>
      </c>
      <c r="P1505" s="1">
        <v>68</v>
      </c>
      <c r="Q1505" s="1">
        <v>22.19</v>
      </c>
      <c r="R1505" s="1">
        <v>125</v>
      </c>
      <c r="S1505" s="1">
        <v>53.1</v>
      </c>
      <c r="T1505" s="1">
        <v>115</v>
      </c>
      <c r="U1505" s="1">
        <v>30</v>
      </c>
      <c r="V1505" s="1">
        <v>75</v>
      </c>
      <c r="W1505" s="1">
        <v>87.371407425681511</v>
      </c>
      <c r="X1505" s="1">
        <v>90</v>
      </c>
      <c r="Y1505" s="1">
        <v>105.5</v>
      </c>
      <c r="Z1505" s="1">
        <v>174</v>
      </c>
      <c r="AA1505" s="1">
        <v>226</v>
      </c>
      <c r="AB1505" s="1">
        <v>41.16</v>
      </c>
      <c r="AC1505" s="1">
        <v>149.9</v>
      </c>
      <c r="AD1505" s="1">
        <v>120.2490031</v>
      </c>
      <c r="AE1505" s="1">
        <v>284</v>
      </c>
      <c r="AF1505" s="1">
        <v>82.9</v>
      </c>
      <c r="AG1505" s="1">
        <v>137.80000000000001</v>
      </c>
      <c r="AH1505" s="1">
        <v>65.27690130047057</v>
      </c>
      <c r="AI1505" s="1">
        <v>134</v>
      </c>
      <c r="AJ1505" s="1">
        <v>33.67</v>
      </c>
      <c r="AK1505" s="1">
        <v>128</v>
      </c>
      <c r="AL1505" s="1">
        <v>109.47877502441406</v>
      </c>
      <c r="AM1505" s="1">
        <v>112.27809143066406</v>
      </c>
      <c r="AN1505" s="1">
        <v>105.51309967041016</v>
      </c>
      <c r="AO1505" t="s">
        <v>14315</v>
      </c>
    </row>
    <row r="1506" spans="1:41" x14ac:dyDescent="0.25">
      <c r="A1506" s="1">
        <v>2016</v>
      </c>
      <c r="B1506" t="s">
        <v>1139</v>
      </c>
      <c r="C1506" t="s">
        <v>7022</v>
      </c>
      <c r="D1506" t="s">
        <v>7201</v>
      </c>
      <c r="E1506" t="s">
        <v>7566</v>
      </c>
      <c r="F1506" t="s">
        <v>8959</v>
      </c>
      <c r="G1506" t="s">
        <v>11099</v>
      </c>
      <c r="H1506" t="s">
        <v>12656</v>
      </c>
      <c r="I1506" s="1">
        <v>107.21951219512199</v>
      </c>
      <c r="J1506" s="1">
        <v>68</v>
      </c>
      <c r="K1506" s="1">
        <v>127.7</v>
      </c>
      <c r="L1506" s="1">
        <v>130.4</v>
      </c>
      <c r="M1506" s="1">
        <v>70</v>
      </c>
      <c r="N1506" s="1">
        <v>127</v>
      </c>
      <c r="O1506" s="1">
        <v>326.89999999999998</v>
      </c>
      <c r="P1506" s="1">
        <v>68</v>
      </c>
      <c r="Q1506" s="1">
        <v>19.3</v>
      </c>
      <c r="R1506" s="1">
        <v>125</v>
      </c>
      <c r="S1506" s="1">
        <v>53.134359375000003</v>
      </c>
      <c r="T1506" s="1">
        <v>115</v>
      </c>
      <c r="U1506" s="1">
        <v>30</v>
      </c>
      <c r="V1506" s="1">
        <v>75</v>
      </c>
      <c r="W1506" s="1">
        <v>87.371407425681511</v>
      </c>
      <c r="X1506" s="1">
        <v>86</v>
      </c>
      <c r="Y1506" s="1">
        <v>101.5</v>
      </c>
      <c r="Z1506" s="1">
        <v>174</v>
      </c>
      <c r="AA1506" s="1">
        <v>227.05792734998099</v>
      </c>
      <c r="AB1506" s="1">
        <v>41.009079999999997</v>
      </c>
      <c r="AC1506" s="1">
        <v>217</v>
      </c>
      <c r="AD1506" s="1">
        <v>131.04</v>
      </c>
      <c r="AE1506" s="1">
        <v>234</v>
      </c>
      <c r="AF1506" s="1">
        <v>75.885565336304666</v>
      </c>
      <c r="AG1506" s="1">
        <v>122.8</v>
      </c>
      <c r="AH1506" s="1">
        <v>49.451437725832221</v>
      </c>
      <c r="AI1506" s="1">
        <v>114</v>
      </c>
      <c r="AJ1506" s="1">
        <v>49.06</v>
      </c>
      <c r="AK1506" s="1">
        <v>128</v>
      </c>
      <c r="AL1506" s="1">
        <v>113.13204956054688</v>
      </c>
      <c r="AM1506" s="1">
        <v>114.77783203125</v>
      </c>
      <c r="AN1506" s="1">
        <v>110.80051422119141</v>
      </c>
      <c r="AO1506" t="s">
        <v>14316</v>
      </c>
    </row>
    <row r="1507" spans="1:41" x14ac:dyDescent="0.25">
      <c r="A1507" s="1">
        <v>2016</v>
      </c>
      <c r="B1507" t="s">
        <v>1140</v>
      </c>
      <c r="C1507" t="s">
        <v>7022</v>
      </c>
      <c r="D1507" t="s">
        <v>7201</v>
      </c>
      <c r="E1507" t="s">
        <v>7567</v>
      </c>
      <c r="F1507" t="s">
        <v>8960</v>
      </c>
      <c r="G1507" t="s">
        <v>11099</v>
      </c>
      <c r="H1507" t="s">
        <v>12656</v>
      </c>
      <c r="I1507" s="1">
        <v>0.3</v>
      </c>
      <c r="J1507" s="1">
        <v>0.11</v>
      </c>
      <c r="K1507" s="1">
        <v>0.74</v>
      </c>
      <c r="L1507" s="1">
        <v>1.21</v>
      </c>
      <c r="M1507" s="1">
        <v>0.2</v>
      </c>
      <c r="N1507" s="1">
        <v>0.19625813237413101</v>
      </c>
      <c r="O1507" s="1">
        <v>0.2</v>
      </c>
      <c r="P1507" s="1">
        <v>0</v>
      </c>
      <c r="Q1507" s="1">
        <v>0.02</v>
      </c>
      <c r="R1507" s="1">
        <v>0.3</v>
      </c>
      <c r="S1507" s="1">
        <v>0.4</v>
      </c>
      <c r="T1507" s="1">
        <v>0.4</v>
      </c>
      <c r="U1507" s="1">
        <v>0.3</v>
      </c>
      <c r="V1507" s="1">
        <v>0.28999999999999998</v>
      </c>
      <c r="W1507" s="1">
        <v>0.09</v>
      </c>
      <c r="X1507" s="1">
        <v>0.24</v>
      </c>
      <c r="Y1507" s="1">
        <v>7.0000000000000007E-2</v>
      </c>
      <c r="Z1507" s="1">
        <v>0.64</v>
      </c>
      <c r="AA1507" s="1">
        <v>0.2</v>
      </c>
      <c r="AB1507" s="1">
        <v>0.14405999999999999</v>
      </c>
      <c r="AC1507" s="1">
        <v>0.7</v>
      </c>
      <c r="AD1507" s="1">
        <v>0.33852600140625011</v>
      </c>
      <c r="AE1507" s="1">
        <v>0.5</v>
      </c>
      <c r="AF1507" s="1">
        <v>0.19282887947049041</v>
      </c>
      <c r="AG1507" s="1">
        <v>7.6999999999999999E-2</v>
      </c>
      <c r="AH1507" s="1">
        <v>0.15</v>
      </c>
      <c r="AI1507" s="1">
        <v>0.13</v>
      </c>
      <c r="AJ1507" s="1">
        <v>0.01</v>
      </c>
      <c r="AK1507" s="1">
        <v>0.22</v>
      </c>
      <c r="AL1507" s="1">
        <v>0.2885749340057373</v>
      </c>
      <c r="AM1507" s="1">
        <v>0.30094629526138306</v>
      </c>
      <c r="AN1507" s="1">
        <v>0.27104884386062622</v>
      </c>
      <c r="AO1507" t="s">
        <v>14317</v>
      </c>
    </row>
    <row r="1508" spans="1:41" x14ac:dyDescent="0.25">
      <c r="A1508" s="1">
        <v>2016</v>
      </c>
      <c r="B1508" t="s">
        <v>1141</v>
      </c>
      <c r="C1508" t="s">
        <v>7022</v>
      </c>
      <c r="D1508" t="s">
        <v>7201</v>
      </c>
      <c r="E1508" t="s">
        <v>7567</v>
      </c>
      <c r="F1508" t="s">
        <v>8960</v>
      </c>
      <c r="G1508" t="s">
        <v>11099</v>
      </c>
      <c r="H1508" t="s">
        <v>12656</v>
      </c>
      <c r="I1508" s="1">
        <v>0.47370000000000001</v>
      </c>
      <c r="J1508" s="1">
        <v>4.7E-2</v>
      </c>
      <c r="K1508" s="1">
        <v>0.6</v>
      </c>
      <c r="L1508" s="1">
        <v>0.3839136362690424</v>
      </c>
      <c r="M1508" s="1">
        <v>0.25</v>
      </c>
      <c r="N1508" s="1">
        <v>0.31927272727272732</v>
      </c>
      <c r="O1508" s="1">
        <v>0.54</v>
      </c>
      <c r="P1508" s="1">
        <v>0.06</v>
      </c>
      <c r="Q1508" s="1">
        <v>0.01</v>
      </c>
      <c r="R1508" s="1">
        <v>0.14000000000000001</v>
      </c>
      <c r="S1508" s="1">
        <v>0.4</v>
      </c>
      <c r="T1508" s="1">
        <v>0.4</v>
      </c>
      <c r="U1508" s="1">
        <v>0.3</v>
      </c>
      <c r="V1508" s="1">
        <v>0.28999999999999998</v>
      </c>
      <c r="W1508" s="1">
        <v>0.154</v>
      </c>
      <c r="X1508" s="1">
        <v>0.24</v>
      </c>
      <c r="Y1508" s="1">
        <v>7.0000000000000007E-2</v>
      </c>
      <c r="Z1508" s="1">
        <v>0.315</v>
      </c>
      <c r="AA1508" s="1">
        <v>0.2</v>
      </c>
      <c r="AB1508" s="1">
        <v>0.15679999999999999</v>
      </c>
      <c r="AC1508" s="1">
        <v>0.45</v>
      </c>
      <c r="AD1508" s="1">
        <v>0.17799999999999999</v>
      </c>
      <c r="AE1508" s="1">
        <v>0.5</v>
      </c>
      <c r="AF1508" s="1">
        <v>0.32</v>
      </c>
      <c r="AG1508" s="1">
        <v>0.12</v>
      </c>
      <c r="AH1508" s="1">
        <v>0.27487495224027703</v>
      </c>
      <c r="AI1508" s="1">
        <v>0.14000000000000001</v>
      </c>
      <c r="AJ1508" s="1">
        <v>1.2999999999999999E-2</v>
      </c>
      <c r="AK1508" s="1">
        <v>0.22</v>
      </c>
      <c r="AL1508" s="1">
        <v>0.26088139414787292</v>
      </c>
      <c r="AM1508" s="1">
        <v>0.23599329590797424</v>
      </c>
      <c r="AN1508" s="1">
        <v>0.29613959789276123</v>
      </c>
      <c r="AO1508" t="s">
        <v>14318</v>
      </c>
    </row>
    <row r="1509" spans="1:41" x14ac:dyDescent="0.25">
      <c r="A1509" s="1">
        <v>2016</v>
      </c>
      <c r="B1509" t="s">
        <v>1142</v>
      </c>
      <c r="C1509" t="s">
        <v>7022</v>
      </c>
      <c r="D1509" t="s">
        <v>7201</v>
      </c>
      <c r="E1509" t="s">
        <v>7567</v>
      </c>
      <c r="F1509" t="s">
        <v>8960</v>
      </c>
      <c r="G1509" t="s">
        <v>11099</v>
      </c>
      <c r="H1509" t="s">
        <v>12656</v>
      </c>
      <c r="I1509" s="1">
        <v>0.4521</v>
      </c>
      <c r="J1509" s="1">
        <v>0.11742544031819049</v>
      </c>
      <c r="K1509" s="1">
        <v>0.6</v>
      </c>
      <c r="L1509" s="1">
        <v>0.31262255357520002</v>
      </c>
      <c r="M1509" s="1">
        <v>0.25</v>
      </c>
      <c r="N1509" s="1">
        <v>0.26</v>
      </c>
      <c r="O1509" s="1">
        <v>0.54</v>
      </c>
      <c r="P1509" s="1">
        <v>0.06</v>
      </c>
      <c r="Q1509" s="1">
        <v>8.6999999999999994E-3</v>
      </c>
      <c r="R1509" s="1">
        <v>0.18</v>
      </c>
      <c r="S1509" s="1">
        <v>0.37</v>
      </c>
      <c r="T1509" s="1">
        <v>0.2</v>
      </c>
      <c r="U1509" s="1">
        <v>1E-3</v>
      </c>
      <c r="V1509" s="1">
        <v>0.38</v>
      </c>
      <c r="W1509" s="1">
        <v>0.1</v>
      </c>
      <c r="X1509" s="1">
        <v>0.24</v>
      </c>
      <c r="Y1509" s="1">
        <v>7.0000000000000007E-2</v>
      </c>
      <c r="Z1509" s="1">
        <v>0.32893533228415323</v>
      </c>
      <c r="AA1509" s="1">
        <v>0.10100000000000001</v>
      </c>
      <c r="AB1509" s="1">
        <v>0.15679999999999999</v>
      </c>
      <c r="AC1509" s="1">
        <v>0.25</v>
      </c>
      <c r="AD1509" s="1">
        <v>0.32600000000000001</v>
      </c>
      <c r="AE1509" s="1">
        <v>1.33</v>
      </c>
      <c r="AF1509" s="1">
        <v>0.19827367761521139</v>
      </c>
      <c r="AG1509" s="1">
        <v>0.06</v>
      </c>
      <c r="AH1509" s="1">
        <v>0.2367345332596312</v>
      </c>
      <c r="AI1509" s="1">
        <v>0.17</v>
      </c>
      <c r="AJ1509" s="1">
        <v>0.02</v>
      </c>
      <c r="AK1509" s="1">
        <v>0.22</v>
      </c>
      <c r="AL1509" s="1">
        <v>0.25998586416244507</v>
      </c>
      <c r="AM1509" s="1">
        <v>0.24294452369213104</v>
      </c>
      <c r="AN1509" s="1">
        <v>0.28412789106369019</v>
      </c>
      <c r="AO1509" t="s">
        <v>14319</v>
      </c>
    </row>
    <row r="1510" spans="1:41" x14ac:dyDescent="0.25">
      <c r="A1510" s="1">
        <v>2016</v>
      </c>
      <c r="B1510" t="s">
        <v>1143</v>
      </c>
      <c r="C1510" t="s">
        <v>7022</v>
      </c>
      <c r="D1510" t="s">
        <v>7201</v>
      </c>
      <c r="E1510" t="s">
        <v>7567</v>
      </c>
      <c r="F1510" t="s">
        <v>8960</v>
      </c>
      <c r="G1510" t="s">
        <v>11099</v>
      </c>
      <c r="H1510" t="s">
        <v>12656</v>
      </c>
      <c r="I1510" s="1">
        <v>0.28799999999999998</v>
      </c>
      <c r="J1510" s="1">
        <v>0.12</v>
      </c>
      <c r="K1510" s="1">
        <v>0.59</v>
      </c>
      <c r="L1510" s="1">
        <v>1.21</v>
      </c>
      <c r="M1510" s="1">
        <v>0.2</v>
      </c>
      <c r="N1510" s="1">
        <v>0.26</v>
      </c>
      <c r="O1510" s="1">
        <v>0.41</v>
      </c>
      <c r="P1510" s="1">
        <v>0.06</v>
      </c>
      <c r="Q1510" s="1">
        <v>0.02</v>
      </c>
      <c r="R1510" s="1">
        <v>0.14000000000000001</v>
      </c>
      <c r="S1510" s="1">
        <v>0.4</v>
      </c>
      <c r="T1510" s="1">
        <v>0.4</v>
      </c>
      <c r="U1510" s="1">
        <v>0.3</v>
      </c>
      <c r="V1510" s="1">
        <v>0.28999999999999998</v>
      </c>
      <c r="W1510" s="1">
        <v>0.154</v>
      </c>
      <c r="X1510" s="1">
        <v>0.24</v>
      </c>
      <c r="Y1510" s="1">
        <v>7.0000000000000007E-2</v>
      </c>
      <c r="Z1510" s="1">
        <v>0.63</v>
      </c>
      <c r="AA1510" s="1">
        <v>0.2</v>
      </c>
      <c r="AB1510" s="1">
        <v>0.14405999999999999</v>
      </c>
      <c r="AC1510" s="1">
        <v>0.7</v>
      </c>
      <c r="AD1510" s="1">
        <v>0.4</v>
      </c>
      <c r="AE1510" s="1">
        <v>0.5</v>
      </c>
      <c r="AF1510" s="1">
        <v>0.88071010464270605</v>
      </c>
      <c r="AG1510" s="1">
        <v>0.11</v>
      </c>
      <c r="AH1510" s="1">
        <v>0.35607651208440688</v>
      </c>
      <c r="AI1510" s="1">
        <v>0.17</v>
      </c>
      <c r="AJ1510" s="1">
        <v>9.4999999999999998E-3</v>
      </c>
      <c r="AK1510" s="1">
        <v>0.22</v>
      </c>
      <c r="AL1510" s="1">
        <v>0.32663258910179138</v>
      </c>
      <c r="AM1510" s="1">
        <v>0.34048295021057129</v>
      </c>
      <c r="AN1510" s="1">
        <v>0.30701136589050293</v>
      </c>
      <c r="AO1510" t="s">
        <v>14320</v>
      </c>
    </row>
    <row r="1511" spans="1:41" x14ac:dyDescent="0.25">
      <c r="A1511" s="1">
        <v>2016</v>
      </c>
      <c r="B1511" t="s">
        <v>1144</v>
      </c>
      <c r="C1511" t="s">
        <v>7022</v>
      </c>
      <c r="D1511" t="s">
        <v>7201</v>
      </c>
      <c r="E1511" t="s">
        <v>7567</v>
      </c>
      <c r="F1511" t="s">
        <v>8961</v>
      </c>
      <c r="G1511" t="s">
        <v>11099</v>
      </c>
      <c r="H1511" t="s">
        <v>12656</v>
      </c>
      <c r="I1511" s="1">
        <v>1.1052999999999999</v>
      </c>
      <c r="J1511" s="1">
        <v>1.4</v>
      </c>
      <c r="K1511" s="1">
        <v>1.1399999999999999</v>
      </c>
      <c r="L1511" s="1">
        <v>3.3280431818654792</v>
      </c>
      <c r="M1511" s="1">
        <v>2.2999999999999998</v>
      </c>
      <c r="N1511" s="1">
        <v>1.44</v>
      </c>
      <c r="O1511" s="1">
        <v>3</v>
      </c>
      <c r="P1511" s="1">
        <v>1.6</v>
      </c>
      <c r="Q1511" s="1">
        <v>0.59</v>
      </c>
      <c r="R1511" s="1">
        <v>1.6</v>
      </c>
      <c r="S1511" s="1">
        <v>1.18</v>
      </c>
      <c r="T1511" s="1">
        <v>1.27</v>
      </c>
      <c r="U1511" s="1">
        <v>0.6</v>
      </c>
      <c r="V1511" s="1">
        <v>1.07</v>
      </c>
      <c r="W1511" s="1">
        <v>1.3859999999999999</v>
      </c>
      <c r="X1511" s="1">
        <v>2</v>
      </c>
      <c r="Y1511" s="1">
        <v>1.63</v>
      </c>
      <c r="Z1511" s="1">
        <v>2.4</v>
      </c>
      <c r="AA1511" s="1">
        <v>2.21</v>
      </c>
      <c r="AB1511" s="1">
        <v>0.73499999999999999</v>
      </c>
      <c r="AC1511" s="1">
        <v>2.62</v>
      </c>
      <c r="AD1511" s="1">
        <v>2.49897875</v>
      </c>
      <c r="AE1511" s="1">
        <v>3.6</v>
      </c>
      <c r="AF1511" s="1">
        <v>1.78</v>
      </c>
      <c r="AG1511" s="1">
        <v>1.38</v>
      </c>
      <c r="AH1511" s="1">
        <v>1.2677926368851611</v>
      </c>
      <c r="AI1511" s="1">
        <v>2.2799999999999998</v>
      </c>
      <c r="AJ1511" s="1">
        <v>0.53400000000000003</v>
      </c>
      <c r="AK1511" s="1">
        <v>2.11</v>
      </c>
      <c r="AL1511" s="1">
        <v>1.7260383367538452</v>
      </c>
      <c r="AM1511" s="1">
        <v>1.6992555856704712</v>
      </c>
      <c r="AN1511" s="1">
        <v>1.7639809846878052</v>
      </c>
      <c r="AO1511" t="s">
        <v>14321</v>
      </c>
    </row>
    <row r="1512" spans="1:41" x14ac:dyDescent="0.25">
      <c r="A1512" s="1">
        <v>2016</v>
      </c>
      <c r="B1512" t="s">
        <v>1145</v>
      </c>
      <c r="C1512" t="s">
        <v>7022</v>
      </c>
      <c r="D1512" t="s">
        <v>7201</v>
      </c>
      <c r="E1512" t="s">
        <v>7567</v>
      </c>
      <c r="F1512" t="s">
        <v>8961</v>
      </c>
      <c r="G1512" t="s">
        <v>11099</v>
      </c>
      <c r="H1512" t="s">
        <v>12656</v>
      </c>
      <c r="I1512" s="1">
        <v>1.0548999999999999</v>
      </c>
      <c r="J1512" s="1">
        <v>1.636745830400042</v>
      </c>
      <c r="K1512" s="1">
        <v>1.1200000000000001</v>
      </c>
      <c r="L1512" s="1">
        <v>1.2782774464247999</v>
      </c>
      <c r="M1512" s="1">
        <v>2.2999999999999998</v>
      </c>
      <c r="N1512" s="1">
        <v>1.0900000000000001</v>
      </c>
      <c r="O1512" s="1">
        <v>3</v>
      </c>
      <c r="P1512" s="1">
        <v>1.6</v>
      </c>
      <c r="Q1512" s="1">
        <v>0.56386099999999995</v>
      </c>
      <c r="R1512" s="1">
        <v>1.25</v>
      </c>
      <c r="S1512" s="1">
        <v>0.91300000000000003</v>
      </c>
      <c r="T1512" s="1">
        <v>0.85</v>
      </c>
      <c r="U1512" s="1">
        <v>0.22</v>
      </c>
      <c r="V1512" s="1">
        <v>1.19</v>
      </c>
      <c r="W1512" s="1">
        <v>0.66</v>
      </c>
      <c r="X1512" s="1">
        <v>1.5</v>
      </c>
      <c r="Y1512" s="1">
        <v>1.63</v>
      </c>
      <c r="Z1512" s="1">
        <v>2.690613780580756</v>
      </c>
      <c r="AA1512" s="1">
        <v>1.887</v>
      </c>
      <c r="AB1512" s="1">
        <v>0.73499999999999999</v>
      </c>
      <c r="AC1512" s="1">
        <v>2.82</v>
      </c>
      <c r="AD1512" s="1">
        <v>3.226</v>
      </c>
      <c r="AE1512" s="1">
        <v>4.95</v>
      </c>
      <c r="AF1512" s="1">
        <v>1.939563161192394</v>
      </c>
      <c r="AG1512" s="1">
        <v>1.23</v>
      </c>
      <c r="AH1512" s="1">
        <v>1.147542003646437</v>
      </c>
      <c r="AI1512" s="1">
        <v>2.1</v>
      </c>
      <c r="AJ1512" s="1">
        <v>0.55000000000000004</v>
      </c>
      <c r="AK1512" s="1">
        <v>2.11</v>
      </c>
      <c r="AL1512" s="1">
        <v>1.629051685333252</v>
      </c>
      <c r="AM1512" s="1">
        <v>1.6224093437194824</v>
      </c>
      <c r="AN1512" s="1">
        <v>1.6384619474411011</v>
      </c>
      <c r="AO1512" t="s">
        <v>14322</v>
      </c>
    </row>
    <row r="1513" spans="1:41" x14ac:dyDescent="0.25">
      <c r="A1513" s="1">
        <v>2016</v>
      </c>
      <c r="B1513" t="s">
        <v>1146</v>
      </c>
      <c r="C1513" t="s">
        <v>7022</v>
      </c>
      <c r="D1513" t="s">
        <v>7201</v>
      </c>
      <c r="E1513" t="s">
        <v>7567</v>
      </c>
      <c r="F1513" t="s">
        <v>8961</v>
      </c>
      <c r="G1513" t="s">
        <v>11099</v>
      </c>
      <c r="H1513" t="s">
        <v>12656</v>
      </c>
      <c r="I1513" s="1">
        <v>1.3344</v>
      </c>
      <c r="J1513" s="1">
        <v>1.24</v>
      </c>
      <c r="K1513" s="1">
        <v>1.1100000000000001</v>
      </c>
      <c r="L1513" s="1">
        <v>3.01</v>
      </c>
      <c r="M1513" s="1">
        <v>2.2999999999999998</v>
      </c>
      <c r="N1513" s="1">
        <v>1.46</v>
      </c>
      <c r="O1513" s="1">
        <v>5.7</v>
      </c>
      <c r="P1513" s="1">
        <v>1.6</v>
      </c>
      <c r="Q1513" s="1">
        <v>0.49</v>
      </c>
      <c r="R1513" s="1">
        <v>1.6</v>
      </c>
      <c r="S1513" s="1">
        <v>1.1761197999999999</v>
      </c>
      <c r="T1513" s="1">
        <v>1.3</v>
      </c>
      <c r="U1513" s="1">
        <v>0.6</v>
      </c>
      <c r="V1513" s="1">
        <v>1.07</v>
      </c>
      <c r="W1513" s="1">
        <v>1.3859999999999999</v>
      </c>
      <c r="X1513" s="1">
        <v>1.9</v>
      </c>
      <c r="Y1513" s="1">
        <v>1.43</v>
      </c>
      <c r="Z1513" s="1">
        <v>2.06</v>
      </c>
      <c r="AA1513" s="1">
        <v>2.61147105675209</v>
      </c>
      <c r="AB1513" s="1">
        <v>1.1332720000000001</v>
      </c>
      <c r="AC1513" s="1">
        <v>3.45</v>
      </c>
      <c r="AD1513" s="1">
        <v>2.48</v>
      </c>
      <c r="AE1513" s="1">
        <v>3.6</v>
      </c>
      <c r="AF1513" s="1">
        <v>1.4492898953572939</v>
      </c>
      <c r="AG1513" s="1">
        <v>1.39</v>
      </c>
      <c r="AH1513" s="1">
        <v>1.0620700056849159</v>
      </c>
      <c r="AI1513" s="1">
        <v>2.41</v>
      </c>
      <c r="AJ1513" s="1">
        <v>0.71</v>
      </c>
      <c r="AK1513" s="1">
        <v>2.11</v>
      </c>
      <c r="AL1513" s="1">
        <v>1.8335384130477905</v>
      </c>
      <c r="AM1513" s="1">
        <v>1.7120683193206787</v>
      </c>
      <c r="AN1513" s="1">
        <v>2.0056216716766357</v>
      </c>
      <c r="AO1513" t="s">
        <v>14323</v>
      </c>
    </row>
    <row r="1514" spans="1:41" x14ac:dyDescent="0.25">
      <c r="A1514" s="1">
        <v>2016</v>
      </c>
      <c r="B1514" t="s">
        <v>1147</v>
      </c>
      <c r="C1514" t="s">
        <v>7022</v>
      </c>
      <c r="D1514" t="s">
        <v>7201</v>
      </c>
      <c r="E1514" t="s">
        <v>7567</v>
      </c>
      <c r="F1514" t="s">
        <v>8961</v>
      </c>
      <c r="G1514" t="s">
        <v>11099</v>
      </c>
      <c r="H1514" t="s">
        <v>12656</v>
      </c>
      <c r="I1514" s="1">
        <v>1.39</v>
      </c>
      <c r="J1514" s="1">
        <v>1.24</v>
      </c>
      <c r="K1514" s="1">
        <v>1.44</v>
      </c>
      <c r="L1514" s="1">
        <v>3.01</v>
      </c>
      <c r="M1514" s="1">
        <v>2.2999999999999998</v>
      </c>
      <c r="N1514" s="1">
        <v>1.46</v>
      </c>
      <c r="O1514" s="1">
        <v>3.8</v>
      </c>
      <c r="P1514" s="1">
        <v>1.66</v>
      </c>
      <c r="Q1514" s="1">
        <v>0.98</v>
      </c>
      <c r="R1514" s="1">
        <v>1.5</v>
      </c>
      <c r="S1514" s="1">
        <v>1.18</v>
      </c>
      <c r="T1514" s="1">
        <v>1.3</v>
      </c>
      <c r="U1514" s="1">
        <v>0.6</v>
      </c>
      <c r="V1514" s="1">
        <v>1.07</v>
      </c>
      <c r="W1514" s="1">
        <v>0.81</v>
      </c>
      <c r="X1514" s="1">
        <v>2.2999999999999998</v>
      </c>
      <c r="Y1514" s="1">
        <v>1.1399999999999999</v>
      </c>
      <c r="Z1514" s="1">
        <v>2.0198825319264619</v>
      </c>
      <c r="AA1514" s="1">
        <v>2.6</v>
      </c>
      <c r="AB1514" s="1">
        <v>0.81633999999999995</v>
      </c>
      <c r="AC1514" s="1">
        <v>3.45</v>
      </c>
      <c r="AD1514" s="1">
        <v>2.9075562031250008</v>
      </c>
      <c r="AE1514" s="1">
        <v>3.6</v>
      </c>
      <c r="AF1514" s="1">
        <v>2.2371711205295099</v>
      </c>
      <c r="AG1514" s="1">
        <v>1.1579999999999999</v>
      </c>
      <c r="AH1514" s="1">
        <v>1.1499999999999999</v>
      </c>
      <c r="AI1514" s="1">
        <v>2.27</v>
      </c>
      <c r="AJ1514" s="1">
        <v>0.56499999999999995</v>
      </c>
      <c r="AK1514" s="1">
        <v>2.11</v>
      </c>
      <c r="AL1514" s="1">
        <v>1.7953085899353027</v>
      </c>
      <c r="AM1514" s="1">
        <v>1.7458857297897339</v>
      </c>
      <c r="AN1514" s="1">
        <v>1.865324854850769</v>
      </c>
      <c r="AO1514" t="s">
        <v>14324</v>
      </c>
    </row>
    <row r="1515" spans="1:41" x14ac:dyDescent="0.25">
      <c r="A1515" s="1">
        <v>2016</v>
      </c>
      <c r="B1515" t="s">
        <v>1148</v>
      </c>
      <c r="C1515" t="s">
        <v>7023</v>
      </c>
      <c r="D1515" t="s">
        <v>7202</v>
      </c>
      <c r="E1515" t="s">
        <v>7568</v>
      </c>
      <c r="F1515" t="s">
        <v>8962</v>
      </c>
      <c r="G1515" t="s">
        <v>11099</v>
      </c>
      <c r="H1515" t="s">
        <v>12657</v>
      </c>
      <c r="I1515" s="1">
        <v>4.9188501930885302E-2</v>
      </c>
      <c r="J1515" s="1">
        <v>4.9853123522453302E-2</v>
      </c>
      <c r="K1515" s="1">
        <v>3.2394797897987403E-2</v>
      </c>
      <c r="L1515" s="1">
        <v>6.3107819653205902E-2</v>
      </c>
      <c r="M1515" s="1">
        <v>6.8989176846198999E-2</v>
      </c>
      <c r="N1515" s="1">
        <v>5.7126797533683799E-2</v>
      </c>
      <c r="O1515" s="1">
        <v>6.3400597668342606E-2</v>
      </c>
      <c r="P1515" s="1">
        <v>7.8814674711875907E-2</v>
      </c>
      <c r="Q1515" s="1">
        <v>6.7486907339744606E-2</v>
      </c>
      <c r="R1515" s="1">
        <v>6.31577974988973E-2</v>
      </c>
      <c r="S1515" s="1">
        <v>7.2236425972633397E-2</v>
      </c>
      <c r="T1515" s="1">
        <v>1.7351956463508601E-2</v>
      </c>
      <c r="U1515" s="1">
        <v>6.3104028797798195E-2</v>
      </c>
      <c r="V1515" s="1">
        <v>7.8321857548408494E-2</v>
      </c>
      <c r="W1515" s="1">
        <v>4.7611714697532698E-2</v>
      </c>
      <c r="X1515" s="1">
        <v>6.6668523646049499E-2</v>
      </c>
      <c r="Y1515" s="1">
        <v>6.2972600556068403E-2</v>
      </c>
      <c r="Z1515" s="1">
        <v>5.9339059687309299E-2</v>
      </c>
      <c r="AA1515" s="1">
        <v>6.3583500481300403E-2</v>
      </c>
      <c r="AB1515" s="1">
        <v>6.5058971739463803E-2</v>
      </c>
      <c r="AC1515" s="1">
        <v>4.8300869560890199E-2</v>
      </c>
      <c r="AD1515" s="1">
        <v>4.0158064461402902E-2</v>
      </c>
      <c r="AE1515" s="1">
        <v>3.8776935434989897E-2</v>
      </c>
      <c r="AF1515" s="1">
        <v>6.4796747065238997E-2</v>
      </c>
      <c r="AG1515" s="1">
        <v>4.9961848354988098E-2</v>
      </c>
      <c r="AH1515" s="1">
        <v>4.6326006746940603E-2</v>
      </c>
      <c r="AI1515" s="1">
        <v>5.3493656016044597E-2</v>
      </c>
      <c r="AJ1515" s="1">
        <v>5.5302001333885201E-2</v>
      </c>
      <c r="AK1515" s="1">
        <v>3.1524182654075597E-2</v>
      </c>
      <c r="AL1515" s="1">
        <v>5.5807210505008698E-2</v>
      </c>
      <c r="AM1515" s="1">
        <v>5.9599708765745163E-2</v>
      </c>
      <c r="AN1515" s="1">
        <v>5.0434503704309464E-2</v>
      </c>
      <c r="AO1515" t="s">
        <v>14325</v>
      </c>
    </row>
    <row r="1516" spans="1:41" x14ac:dyDescent="0.25">
      <c r="A1516" s="1">
        <v>2016</v>
      </c>
      <c r="B1516" t="s">
        <v>1148</v>
      </c>
      <c r="C1516" t="s">
        <v>7023</v>
      </c>
      <c r="D1516" t="s">
        <v>7202</v>
      </c>
      <c r="E1516" t="s">
        <v>7568</v>
      </c>
      <c r="F1516" t="s">
        <v>8963</v>
      </c>
      <c r="G1516" t="s">
        <v>11099</v>
      </c>
      <c r="H1516" t="s">
        <v>12657</v>
      </c>
      <c r="I1516" s="1">
        <v>5.56688219308853E-2</v>
      </c>
      <c r="J1516" s="1">
        <v>5.63334435224533E-2</v>
      </c>
      <c r="K1516" s="1">
        <v>3.88751178979874E-2</v>
      </c>
      <c r="L1516" s="1">
        <v>6.9588139653205899E-2</v>
      </c>
      <c r="M1516" s="1">
        <v>7.5469496846198997E-2</v>
      </c>
      <c r="N1516" s="1">
        <v>6.3607117533683796E-2</v>
      </c>
      <c r="O1516" s="1">
        <v>6.9880917668342604E-2</v>
      </c>
      <c r="P1516" s="1">
        <v>8.5294994711875904E-2</v>
      </c>
      <c r="Q1516" s="1">
        <v>7.3967227339744604E-2</v>
      </c>
      <c r="R1516" s="1">
        <v>6.5142992138862599E-2</v>
      </c>
      <c r="S1516" s="1">
        <v>7.8716745972633395E-2</v>
      </c>
      <c r="T1516" s="1">
        <v>2.3832276463508599E-2</v>
      </c>
      <c r="U1516" s="1">
        <v>6.9584348797798207E-2</v>
      </c>
      <c r="V1516" s="1">
        <v>8.4802177548408506E-2</v>
      </c>
      <c r="W1516" s="1">
        <v>5.4092034697532702E-2</v>
      </c>
      <c r="X1516" s="1">
        <v>7.3148843646049497E-2</v>
      </c>
      <c r="Y1516" s="1">
        <v>6.9452920556068401E-2</v>
      </c>
      <c r="Z1516" s="1">
        <v>6.5819379687309304E-2</v>
      </c>
      <c r="AA1516" s="1">
        <v>7.0063820481300401E-2</v>
      </c>
      <c r="AB1516" s="1">
        <v>7.1539291739463801E-2</v>
      </c>
      <c r="AC1516" s="1">
        <v>5.4781189560890203E-2</v>
      </c>
      <c r="AD1516" s="1">
        <v>4.66383844614029E-2</v>
      </c>
      <c r="AE1516" s="1">
        <v>4.5257255434989901E-2</v>
      </c>
      <c r="AF1516" s="1">
        <v>7.1277067065238994E-2</v>
      </c>
      <c r="AG1516" s="1">
        <v>5.6442168354988102E-2</v>
      </c>
      <c r="AH1516" s="1">
        <v>5.28063267469406E-2</v>
      </c>
      <c r="AI1516" s="1">
        <v>5.9973976016044601E-2</v>
      </c>
      <c r="AJ1516" s="1">
        <v>6.1782321333885198E-2</v>
      </c>
      <c r="AK1516" s="1">
        <v>3.8004502654075602E-2</v>
      </c>
      <c r="AL1516" s="1">
        <v>6.2132526189088821E-2</v>
      </c>
      <c r="AM1516" s="1">
        <v>6.581561267375946E-2</v>
      </c>
      <c r="AN1516" s="1">
        <v>5.6914824992418289E-2</v>
      </c>
      <c r="AO1516" t="s">
        <v>14326</v>
      </c>
    </row>
    <row r="1517" spans="1:41" x14ac:dyDescent="0.25">
      <c r="A1517" s="1">
        <v>2016</v>
      </c>
      <c r="B1517" t="s">
        <v>1148</v>
      </c>
      <c r="C1517" t="s">
        <v>7024</v>
      </c>
      <c r="D1517" t="s">
        <v>7202</v>
      </c>
      <c r="E1517" t="s">
        <v>7569</v>
      </c>
      <c r="F1517" t="s">
        <v>8964</v>
      </c>
      <c r="G1517" t="s">
        <v>11100</v>
      </c>
      <c r="H1517" t="s">
        <v>12658</v>
      </c>
      <c r="I1517" s="1">
        <v>15940.3828125</v>
      </c>
      <c r="J1517" s="1">
        <v>27173.04296875</v>
      </c>
      <c r="K1517" s="1">
        <v>3311.758544921875</v>
      </c>
      <c r="L1517" s="1">
        <v>3521.172119140625</v>
      </c>
      <c r="M1517" s="1">
        <v>12484.9912109375</v>
      </c>
      <c r="N1517" s="1">
        <v>10953.1982421875</v>
      </c>
      <c r="O1517" s="1">
        <v>10199.029296875</v>
      </c>
      <c r="P1517" s="1">
        <v>11406.568359375</v>
      </c>
      <c r="Q1517" s="1">
        <v>4634.88037109375</v>
      </c>
      <c r="R1517" s="1">
        <v>9719.9716796875</v>
      </c>
      <c r="S1517" s="1">
        <v>14722.140625</v>
      </c>
      <c r="T1517" s="1">
        <v>14195.8720703125</v>
      </c>
      <c r="U1517" s="1">
        <v>1916.74169921875</v>
      </c>
      <c r="V1517" s="1">
        <v>11214.42578125</v>
      </c>
      <c r="W1517" s="1">
        <v>4805.1552734375</v>
      </c>
      <c r="X1517" s="1">
        <v>16915.01171875</v>
      </c>
      <c r="Y1517" s="1">
        <v>60102.93359375</v>
      </c>
      <c r="Z1517" s="1">
        <v>7134.458984375</v>
      </c>
      <c r="AA1517" s="1">
        <v>74875.8203125</v>
      </c>
      <c r="AB1517" s="1">
        <v>3330.586669921875</v>
      </c>
      <c r="AC1517" s="1">
        <v>12106.052734375</v>
      </c>
      <c r="AD1517" s="1">
        <v>16390.224609375</v>
      </c>
      <c r="AE1517" s="1">
        <v>15592.8037109375</v>
      </c>
      <c r="AF1517" s="1">
        <v>38391.015625</v>
      </c>
      <c r="AG1517" s="1">
        <v>117523.1640625</v>
      </c>
      <c r="AH1517" s="1">
        <v>23007.166015625</v>
      </c>
      <c r="AI1517" s="1">
        <v>6191.736328125</v>
      </c>
      <c r="AJ1517" s="1">
        <v>31975.794921875</v>
      </c>
      <c r="AK1517" s="1">
        <v>8650.7275390625</v>
      </c>
      <c r="AL1517" s="1">
        <v>588386.875</v>
      </c>
      <c r="AM1517" s="1">
        <v>454182.375</v>
      </c>
      <c r="AN1517" s="1">
        <v>134204.40625</v>
      </c>
      <c r="AO1517" t="s">
        <v>14327</v>
      </c>
    </row>
    <row r="1518" spans="1:41" x14ac:dyDescent="0.25">
      <c r="A1518" s="1">
        <v>2016</v>
      </c>
      <c r="B1518" t="s">
        <v>1148</v>
      </c>
      <c r="C1518" t="s">
        <v>7024</v>
      </c>
      <c r="D1518" t="s">
        <v>7202</v>
      </c>
      <c r="E1518" t="s">
        <v>7569</v>
      </c>
      <c r="F1518" t="s">
        <v>8964</v>
      </c>
      <c r="G1518" t="s">
        <v>11101</v>
      </c>
      <c r="H1518" t="s">
        <v>12658</v>
      </c>
      <c r="I1518" s="1">
        <v>14767.1083984375</v>
      </c>
      <c r="J1518" s="1">
        <v>25173</v>
      </c>
      <c r="K1518" s="1">
        <v>3068</v>
      </c>
      <c r="L1518" s="1">
        <v>3262</v>
      </c>
      <c r="M1518" s="1">
        <v>11566.046875</v>
      </c>
      <c r="N1518" s="1">
        <v>10147</v>
      </c>
      <c r="O1518" s="1">
        <v>9448.3408203125</v>
      </c>
      <c r="P1518" s="1">
        <v>10567</v>
      </c>
      <c r="Q1518" s="1">
        <v>4293.73486328125</v>
      </c>
      <c r="R1518" s="1">
        <v>9004.5439453125</v>
      </c>
      <c r="S1518" s="1">
        <v>13638.533203125</v>
      </c>
      <c r="T1518" s="1">
        <v>13151</v>
      </c>
      <c r="U1518" s="1">
        <v>1775.6619873046875</v>
      </c>
      <c r="V1518" s="1">
        <v>10389</v>
      </c>
      <c r="W1518" s="1">
        <v>4451.47705078125</v>
      </c>
      <c r="X1518" s="1">
        <v>15670</v>
      </c>
      <c r="Y1518" s="1">
        <v>55679.12109375</v>
      </c>
      <c r="Z1518" s="1">
        <v>6609.3349609375</v>
      </c>
      <c r="AA1518" s="1">
        <v>69364.6640625</v>
      </c>
      <c r="AB1518" s="1">
        <v>3085.4423828125</v>
      </c>
      <c r="AC1518" s="1">
        <v>11215</v>
      </c>
      <c r="AD1518" s="1">
        <v>15183.83984375</v>
      </c>
      <c r="AE1518" s="1">
        <v>14445.1123046875</v>
      </c>
      <c r="AF1518" s="1">
        <v>35565.28515625</v>
      </c>
      <c r="AG1518" s="1">
        <v>108873</v>
      </c>
      <c r="AH1518" s="1">
        <v>21313.748046875</v>
      </c>
      <c r="AI1518" s="1">
        <v>5736</v>
      </c>
      <c r="AJ1518" s="1">
        <v>29622.25</v>
      </c>
      <c r="AK1518" s="1">
        <v>8014</v>
      </c>
      <c r="AL1518" s="1">
        <v>545079.25</v>
      </c>
      <c r="AM1518" s="1">
        <v>420752.8125</v>
      </c>
      <c r="AN1518" s="1">
        <v>124326.4375</v>
      </c>
      <c r="AO1518" t="s">
        <v>14328</v>
      </c>
    </row>
    <row r="1519" spans="1:41" x14ac:dyDescent="0.25">
      <c r="A1519" s="1">
        <v>2016</v>
      </c>
      <c r="B1519" t="s">
        <v>1148</v>
      </c>
      <c r="C1519" t="s">
        <v>7024</v>
      </c>
      <c r="D1519" t="s">
        <v>7202</v>
      </c>
      <c r="E1519" t="s">
        <v>7569</v>
      </c>
      <c r="F1519" t="s">
        <v>8965</v>
      </c>
      <c r="G1519" t="s">
        <v>11102</v>
      </c>
      <c r="H1519" t="s">
        <v>12658</v>
      </c>
      <c r="I1519" s="1">
        <v>17263.162109375</v>
      </c>
      <c r="J1519" s="1">
        <v>37135.3046875</v>
      </c>
      <c r="K1519" s="1">
        <v>1845.86279296875</v>
      </c>
      <c r="L1519" s="1">
        <v>3088.311767578125</v>
      </c>
      <c r="M1519" s="1">
        <v>12773.828125</v>
      </c>
      <c r="N1519" s="1">
        <v>8255.6484375</v>
      </c>
      <c r="O1519" s="1">
        <v>7159.68310546875</v>
      </c>
      <c r="P1519" s="1">
        <v>10582.236328125</v>
      </c>
      <c r="Q1519" s="1">
        <v>6672.09228515625</v>
      </c>
      <c r="R1519" s="1">
        <v>9880.501953125</v>
      </c>
      <c r="S1519" s="1">
        <v>14734.5185546875</v>
      </c>
      <c r="T1519" s="1">
        <v>8480.173828125</v>
      </c>
      <c r="U1519" s="1">
        <v>3761.35009765625</v>
      </c>
      <c r="V1519" s="1">
        <v>13291.291015625</v>
      </c>
      <c r="W1519" s="1">
        <v>5164.80517578125</v>
      </c>
      <c r="X1519" s="1">
        <v>21636.533203125</v>
      </c>
      <c r="Y1519" s="1">
        <v>82050.953125</v>
      </c>
      <c r="Z1519" s="1">
        <v>9826.0703125</v>
      </c>
      <c r="AA1519" s="1">
        <v>122316.953125</v>
      </c>
      <c r="AB1519" s="1">
        <v>2654.3740234375</v>
      </c>
      <c r="AC1519" s="1">
        <v>8088.3330078125</v>
      </c>
      <c r="AD1519" s="1">
        <v>17262.033203125</v>
      </c>
      <c r="AE1519" s="1">
        <v>8637.00390625</v>
      </c>
      <c r="AF1519" s="1">
        <v>43701.55859375</v>
      </c>
      <c r="AG1519" s="1">
        <v>238448.765625</v>
      </c>
      <c r="AH1519" s="1">
        <v>31661.25</v>
      </c>
      <c r="AI1519" s="1">
        <v>9119.05859375</v>
      </c>
      <c r="AJ1519" s="1">
        <v>72773.1640625</v>
      </c>
      <c r="AK1519" s="1">
        <v>5780.46484375</v>
      </c>
      <c r="AL1519" s="1">
        <v>834045.25</v>
      </c>
      <c r="AM1519" s="1">
        <v>695772.75</v>
      </c>
      <c r="AN1519" s="1">
        <v>138272.59375</v>
      </c>
      <c r="AO1519" t="s">
        <v>14329</v>
      </c>
    </row>
    <row r="1520" spans="1:41" x14ac:dyDescent="0.25">
      <c r="A1520" s="1">
        <v>2016</v>
      </c>
      <c r="B1520" t="s">
        <v>1148</v>
      </c>
      <c r="C1520" t="s">
        <v>7024</v>
      </c>
      <c r="D1520" t="s">
        <v>7202</v>
      </c>
      <c r="E1520" t="s">
        <v>7569</v>
      </c>
      <c r="F1520" t="s">
        <v>8965</v>
      </c>
      <c r="G1520" t="s">
        <v>11103</v>
      </c>
      <c r="H1520" t="s">
        <v>12658</v>
      </c>
      <c r="I1520" s="1">
        <v>15992.525390625</v>
      </c>
      <c r="J1520" s="1">
        <v>34402</v>
      </c>
      <c r="K1520" s="1">
        <v>1710</v>
      </c>
      <c r="L1520" s="1">
        <v>2861</v>
      </c>
      <c r="M1520" s="1">
        <v>11833.6240234375</v>
      </c>
      <c r="N1520" s="1">
        <v>7648</v>
      </c>
      <c r="O1520" s="1">
        <v>6632.7021484375</v>
      </c>
      <c r="P1520" s="1">
        <v>9803.341796875</v>
      </c>
      <c r="Q1520" s="1">
        <v>6181</v>
      </c>
      <c r="R1520" s="1">
        <v>9153.2578125</v>
      </c>
      <c r="S1520" s="1">
        <v>13650</v>
      </c>
      <c r="T1520" s="1">
        <v>7856</v>
      </c>
      <c r="U1520" s="1">
        <v>3484.5</v>
      </c>
      <c r="V1520" s="1">
        <v>12313</v>
      </c>
      <c r="W1520" s="1">
        <v>4784.6552734375</v>
      </c>
      <c r="X1520" s="1">
        <v>20044</v>
      </c>
      <c r="Y1520" s="1">
        <v>76011.6796875</v>
      </c>
      <c r="Z1520" s="1">
        <v>9102.8330078125</v>
      </c>
      <c r="AA1520" s="1">
        <v>113313.9453125</v>
      </c>
      <c r="AB1520" s="1">
        <v>2459.001708984375</v>
      </c>
      <c r="AC1520" s="1">
        <v>7493</v>
      </c>
      <c r="AD1520" s="1">
        <v>15991.48046875</v>
      </c>
      <c r="AE1520" s="1">
        <v>8001.28662109375</v>
      </c>
      <c r="AF1520" s="1">
        <v>40484.953125</v>
      </c>
      <c r="AG1520" s="1">
        <v>220898</v>
      </c>
      <c r="AH1520" s="1">
        <v>29330.857421875</v>
      </c>
      <c r="AI1520" s="1">
        <v>8447.8603515625</v>
      </c>
      <c r="AJ1520" s="1">
        <v>67416.7734375</v>
      </c>
      <c r="AK1520" s="1">
        <v>5355</v>
      </c>
      <c r="AL1520" s="1">
        <v>772656.25</v>
      </c>
      <c r="AM1520" s="1">
        <v>644561.0625</v>
      </c>
      <c r="AN1520" s="1">
        <v>128095.1875</v>
      </c>
      <c r="AO1520" t="s">
        <v>14330</v>
      </c>
    </row>
    <row r="1521" spans="1:41" x14ac:dyDescent="0.25">
      <c r="A1521" s="1">
        <v>2016</v>
      </c>
      <c r="B1521" t="s">
        <v>1148</v>
      </c>
      <c r="C1521" t="s">
        <v>7024</v>
      </c>
      <c r="D1521" t="s">
        <v>7202</v>
      </c>
      <c r="E1521" t="s">
        <v>7570</v>
      </c>
      <c r="F1521" t="s">
        <v>8966</v>
      </c>
      <c r="G1521" t="s">
        <v>11104</v>
      </c>
      <c r="H1521" t="s">
        <v>12658</v>
      </c>
      <c r="I1521" s="1">
        <v>22975.375</v>
      </c>
      <c r="J1521" s="1">
        <v>37947.44140625</v>
      </c>
      <c r="K1521" s="1">
        <v>2865.097412109375</v>
      </c>
      <c r="L1521" s="1">
        <v>7463.0771484375</v>
      </c>
      <c r="M1521" s="1">
        <v>27267.09375</v>
      </c>
      <c r="N1521" s="1">
        <v>25045.24609375</v>
      </c>
      <c r="O1521" s="1">
        <v>18599.173828125</v>
      </c>
      <c r="P1521" s="1">
        <v>20638.6484375</v>
      </c>
      <c r="Q1521" s="1">
        <v>10364.0419921875</v>
      </c>
      <c r="R1521" s="1">
        <v>13942.1962890625</v>
      </c>
      <c r="S1521" s="1">
        <v>32191.91796875</v>
      </c>
      <c r="T1521" s="1">
        <v>15911.4013671875</v>
      </c>
      <c r="U1521" s="1">
        <v>5277.6865234375</v>
      </c>
      <c r="V1521" s="1">
        <v>21906.396484375</v>
      </c>
      <c r="W1521" s="1">
        <v>8876.251953125</v>
      </c>
      <c r="X1521" s="1">
        <v>32592.755859375</v>
      </c>
      <c r="Y1521" s="1">
        <v>125916.5078125</v>
      </c>
      <c r="Z1521" s="1">
        <v>21100.17578125</v>
      </c>
      <c r="AA1521" s="1">
        <v>195731.28125</v>
      </c>
      <c r="AB1521" s="1">
        <v>4262.23681640625</v>
      </c>
      <c r="AC1521" s="1">
        <v>22535.134765625</v>
      </c>
      <c r="AD1521" s="1">
        <v>30109.29296875</v>
      </c>
      <c r="AE1521" s="1">
        <v>21548.50390625</v>
      </c>
      <c r="AF1521" s="1">
        <v>75507.09375</v>
      </c>
      <c r="AG1521" s="1">
        <v>304353.625</v>
      </c>
      <c r="AH1521" s="1">
        <v>55454.51953125</v>
      </c>
      <c r="AI1521" s="1">
        <v>10475.9658203125</v>
      </c>
      <c r="AJ1521" s="1">
        <v>73028.4375</v>
      </c>
      <c r="AK1521" s="1">
        <v>8365.751953125</v>
      </c>
      <c r="AL1521" s="1">
        <v>1252252.25</v>
      </c>
      <c r="AM1521" s="1">
        <v>1005280.9375</v>
      </c>
      <c r="AN1521" s="1">
        <v>246971.453125</v>
      </c>
      <c r="AO1521" t="s">
        <v>14331</v>
      </c>
    </row>
    <row r="1522" spans="1:41" x14ac:dyDescent="0.25">
      <c r="A1522" s="1">
        <v>2016</v>
      </c>
      <c r="B1522" t="s">
        <v>1148</v>
      </c>
      <c r="C1522" t="s">
        <v>7024</v>
      </c>
      <c r="D1522" t="s">
        <v>7202</v>
      </c>
      <c r="E1522" t="s">
        <v>7570</v>
      </c>
      <c r="F1522" t="s">
        <v>8966</v>
      </c>
      <c r="G1522" t="s">
        <v>11105</v>
      </c>
      <c r="H1522" t="s">
        <v>12658</v>
      </c>
      <c r="I1522" s="1">
        <v>21284.296875</v>
      </c>
      <c r="J1522" s="1">
        <v>35154.359375</v>
      </c>
      <c r="K1522" s="1">
        <v>2654.215087890625</v>
      </c>
      <c r="L1522" s="1">
        <v>6913.76513671875</v>
      </c>
      <c r="M1522" s="1">
        <v>25260.12890625</v>
      </c>
      <c r="N1522" s="1">
        <v>23201.818359375</v>
      </c>
      <c r="O1522" s="1">
        <v>17230.201171875</v>
      </c>
      <c r="P1522" s="1">
        <v>19119.5625</v>
      </c>
      <c r="Q1522" s="1">
        <v>9601.2080078125</v>
      </c>
      <c r="R1522" s="1">
        <v>12915.99609375</v>
      </c>
      <c r="S1522" s="1">
        <v>29822.466796875</v>
      </c>
      <c r="T1522" s="1">
        <v>14740.259765625</v>
      </c>
      <c r="U1522" s="1">
        <v>4889.22802734375</v>
      </c>
      <c r="V1522" s="1">
        <v>20294</v>
      </c>
      <c r="W1522" s="1">
        <v>8222.9248046875</v>
      </c>
      <c r="X1522" s="1">
        <v>30193.80078125</v>
      </c>
      <c r="Y1522" s="1">
        <v>116648.5546875</v>
      </c>
      <c r="Z1522" s="1">
        <v>19547.119140625</v>
      </c>
      <c r="AA1522" s="1">
        <v>181324.6875</v>
      </c>
      <c r="AB1522" s="1">
        <v>3948.519287109375</v>
      </c>
      <c r="AC1522" s="1">
        <v>20876.4609375</v>
      </c>
      <c r="AD1522" s="1">
        <v>27893.130859375</v>
      </c>
      <c r="AE1522" s="1">
        <v>19962.44921875</v>
      </c>
      <c r="AF1522" s="1">
        <v>69949.4765625</v>
      </c>
      <c r="AG1522" s="1">
        <v>281952</v>
      </c>
      <c r="AH1522" s="1">
        <v>51372.84765625</v>
      </c>
      <c r="AI1522" s="1">
        <v>9704.8935546875</v>
      </c>
      <c r="AJ1522" s="1">
        <v>67653.2578125</v>
      </c>
      <c r="AK1522" s="1">
        <v>7750</v>
      </c>
      <c r="AL1522" s="1">
        <v>1160081.625</v>
      </c>
      <c r="AM1522" s="1">
        <v>931288.25</v>
      </c>
      <c r="AN1522" s="1">
        <v>228793.375</v>
      </c>
      <c r="AO1522" t="s">
        <v>14332</v>
      </c>
    </row>
    <row r="1523" spans="1:41" x14ac:dyDescent="0.25">
      <c r="A1523" s="1">
        <v>2016</v>
      </c>
      <c r="B1523" t="s">
        <v>1148</v>
      </c>
      <c r="C1523" t="s">
        <v>7024</v>
      </c>
      <c r="D1523" t="s">
        <v>7202</v>
      </c>
      <c r="E1523" t="s">
        <v>7571</v>
      </c>
      <c r="F1523" t="s">
        <v>8967</v>
      </c>
      <c r="G1523" t="s">
        <v>11106</v>
      </c>
      <c r="H1523" t="s">
        <v>12658</v>
      </c>
      <c r="I1523" s="1">
        <v>9902.87890625</v>
      </c>
      <c r="J1523" s="1">
        <v>19449.5859375</v>
      </c>
      <c r="K1523" s="1">
        <v>1172.4222412109375</v>
      </c>
      <c r="L1523" s="1">
        <v>3893.81787109375</v>
      </c>
      <c r="M1523" s="1">
        <v>17622.6875</v>
      </c>
      <c r="N1523" s="1">
        <v>15103.7275390625</v>
      </c>
      <c r="O1523" s="1">
        <v>10118.275390625</v>
      </c>
      <c r="P1523" s="1">
        <v>13391.8974609375</v>
      </c>
      <c r="Q1523" s="1">
        <v>5806.56103515625</v>
      </c>
      <c r="R1523" s="1">
        <v>7804.02685546875</v>
      </c>
      <c r="S1523" s="1">
        <v>19625.3046875</v>
      </c>
      <c r="T1523" s="1">
        <v>5612.12109375</v>
      </c>
      <c r="U1523" s="1">
        <v>3008.62451171875</v>
      </c>
      <c r="V1523" s="1">
        <v>14596.51953125</v>
      </c>
      <c r="W1523" s="1">
        <v>4409.61181640625</v>
      </c>
      <c r="X1523" s="1">
        <v>18950.7734375</v>
      </c>
      <c r="Y1523" s="1">
        <v>67851.0078125</v>
      </c>
      <c r="Z1523" s="1">
        <v>11238.162109375</v>
      </c>
      <c r="AA1523" s="1">
        <v>109089.609375</v>
      </c>
      <c r="AB1523" s="1">
        <v>2686.6123046875</v>
      </c>
      <c r="AC1523" s="1">
        <v>10049.646484375</v>
      </c>
      <c r="AD1523" s="1">
        <v>16069.6572265625</v>
      </c>
      <c r="AE1523" s="1">
        <v>10443.123046875</v>
      </c>
      <c r="AF1523" s="1">
        <v>39761.76953125</v>
      </c>
      <c r="AG1523" s="1">
        <v>157775.578125</v>
      </c>
      <c r="AH1523" s="1">
        <v>26785.869140625</v>
      </c>
      <c r="AI1523" s="1">
        <v>5722.79931640625</v>
      </c>
      <c r="AJ1523" s="1">
        <v>37424.984375</v>
      </c>
      <c r="AK1523" s="1">
        <v>4414.56005859375</v>
      </c>
      <c r="AL1523" s="1">
        <v>669782.25</v>
      </c>
      <c r="AM1523" s="1">
        <v>536591.5625</v>
      </c>
      <c r="AN1523" s="1">
        <v>133190.6875</v>
      </c>
      <c r="AO1523" t="s">
        <v>14333</v>
      </c>
    </row>
    <row r="1524" spans="1:41" x14ac:dyDescent="0.25">
      <c r="A1524" s="1">
        <v>2016</v>
      </c>
      <c r="B1524" t="s">
        <v>1148</v>
      </c>
      <c r="C1524" t="s">
        <v>7024</v>
      </c>
      <c r="D1524" t="s">
        <v>7202</v>
      </c>
      <c r="E1524" t="s">
        <v>7571</v>
      </c>
      <c r="F1524" t="s">
        <v>8967</v>
      </c>
      <c r="G1524" t="s">
        <v>11107</v>
      </c>
      <c r="H1524" t="s">
        <v>12658</v>
      </c>
      <c r="I1524" s="1">
        <v>9173.98828125</v>
      </c>
      <c r="J1524" s="1">
        <v>18018.01953125</v>
      </c>
      <c r="K1524" s="1">
        <v>1086.1273193359375</v>
      </c>
      <c r="L1524" s="1">
        <v>3607.217529296875</v>
      </c>
      <c r="M1524" s="1">
        <v>16325.5888671875</v>
      </c>
      <c r="N1524" s="1">
        <v>13992.0341796875</v>
      </c>
      <c r="O1524" s="1">
        <v>9373.5302734375</v>
      </c>
      <c r="P1524" s="1">
        <v>12406.201171875</v>
      </c>
      <c r="Q1524" s="1">
        <v>5379.17529296875</v>
      </c>
      <c r="R1524" s="1">
        <v>7229.61962890625</v>
      </c>
      <c r="S1524" s="1">
        <v>18180.8046875</v>
      </c>
      <c r="T1524" s="1">
        <v>5199.046875</v>
      </c>
      <c r="U1524" s="1">
        <v>2787.177978515625</v>
      </c>
      <c r="V1524" s="1">
        <v>13522.158203125</v>
      </c>
      <c r="W1524" s="1">
        <v>4085.047119140625</v>
      </c>
      <c r="X1524" s="1">
        <v>17555.921875</v>
      </c>
      <c r="Y1524" s="1">
        <v>62856.90625</v>
      </c>
      <c r="Z1524" s="1">
        <v>10410.9892578125</v>
      </c>
      <c r="AA1524" s="1">
        <v>101060.1875</v>
      </c>
      <c r="AB1524" s="1">
        <v>2488.8671875</v>
      </c>
      <c r="AC1524" s="1">
        <v>9309.953125</v>
      </c>
      <c r="AD1524" s="1">
        <v>14886.8671875</v>
      </c>
      <c r="AE1524" s="1">
        <v>9674.4677734375</v>
      </c>
      <c r="AF1524" s="1">
        <v>36835.1484375</v>
      </c>
      <c r="AG1524" s="1">
        <v>146162.671875</v>
      </c>
      <c r="AH1524" s="1">
        <v>24814.32421875</v>
      </c>
      <c r="AI1524" s="1">
        <v>5301.57861328125</v>
      </c>
      <c r="AJ1524" s="1">
        <v>34670.359375</v>
      </c>
      <c r="AK1524" s="1">
        <v>4089.631103515625</v>
      </c>
      <c r="AL1524" s="1">
        <v>620483.625</v>
      </c>
      <c r="AM1524" s="1">
        <v>497096.3125</v>
      </c>
      <c r="AN1524" s="1">
        <v>123387.3359375</v>
      </c>
      <c r="AO1524" t="s">
        <v>14334</v>
      </c>
    </row>
    <row r="1525" spans="1:41" x14ac:dyDescent="0.25">
      <c r="A1525" s="1">
        <v>2016</v>
      </c>
      <c r="B1525" t="s">
        <v>1148</v>
      </c>
      <c r="C1525" t="s">
        <v>7024</v>
      </c>
      <c r="D1525" t="s">
        <v>7202</v>
      </c>
      <c r="E1525" t="s">
        <v>7572</v>
      </c>
      <c r="F1525" t="s">
        <v>8968</v>
      </c>
      <c r="G1525" t="s">
        <v>11108</v>
      </c>
      <c r="H1525" t="s">
        <v>12658</v>
      </c>
      <c r="I1525" s="1">
        <v>13311.044921875</v>
      </c>
      <c r="J1525" s="1">
        <v>26744.66796875</v>
      </c>
      <c r="K1525" s="1">
        <v>1581.42138671875</v>
      </c>
      <c r="L1525" s="1">
        <v>4850.38232421875</v>
      </c>
      <c r="M1525" s="1">
        <v>20481.703125</v>
      </c>
      <c r="N1525" s="1">
        <v>18253.388671875</v>
      </c>
      <c r="O1525" s="1">
        <v>13361.59375</v>
      </c>
      <c r="P1525" s="1">
        <v>15483.6708984375</v>
      </c>
      <c r="Q1525" s="1">
        <v>7823.06640625</v>
      </c>
      <c r="R1525" s="1">
        <v>8692.447265625</v>
      </c>
      <c r="S1525" s="1">
        <v>21254.376953125</v>
      </c>
      <c r="T1525" s="1">
        <v>7039.484375</v>
      </c>
      <c r="U1525" s="1">
        <v>4036.344970703125</v>
      </c>
      <c r="V1525" s="1">
        <v>15441.2919921875</v>
      </c>
      <c r="W1525" s="1">
        <v>5610.75146484375</v>
      </c>
      <c r="X1525" s="1">
        <v>23937.447265625</v>
      </c>
      <c r="Y1525" s="1">
        <v>91674.40625</v>
      </c>
      <c r="Z1525" s="1">
        <v>14265.634765625</v>
      </c>
      <c r="AA1525" s="1">
        <v>140548.078125</v>
      </c>
      <c r="AB1525" s="1">
        <v>3043.384521484375</v>
      </c>
      <c r="AC1525" s="1">
        <v>13812.703125</v>
      </c>
      <c r="AD1525" s="1">
        <v>18954.5546875</v>
      </c>
      <c r="AE1525" s="1">
        <v>13823.2783203125</v>
      </c>
      <c r="AF1525" s="1">
        <v>52112.75</v>
      </c>
      <c r="AG1525" s="1">
        <v>214307.390625</v>
      </c>
      <c r="AH1525" s="1">
        <v>36517.84765625</v>
      </c>
      <c r="AI1525" s="1">
        <v>7350.1708984375</v>
      </c>
      <c r="AJ1525" s="1">
        <v>49938.28515625</v>
      </c>
      <c r="AK1525" s="1">
        <v>4414.56005859375</v>
      </c>
      <c r="AL1525" s="1">
        <v>868666.1875</v>
      </c>
      <c r="AM1525" s="1">
        <v>705118.875</v>
      </c>
      <c r="AN1525" s="1">
        <v>163547.296875</v>
      </c>
      <c r="AO1525" t="s">
        <v>14335</v>
      </c>
    </row>
    <row r="1526" spans="1:41" x14ac:dyDescent="0.25">
      <c r="A1526" s="1">
        <v>2016</v>
      </c>
      <c r="B1526" t="s">
        <v>1148</v>
      </c>
      <c r="C1526" t="s">
        <v>7024</v>
      </c>
      <c r="D1526" t="s">
        <v>7202</v>
      </c>
      <c r="E1526" t="s">
        <v>7572</v>
      </c>
      <c r="F1526" t="s">
        <v>8968</v>
      </c>
      <c r="G1526" t="s">
        <v>11109</v>
      </c>
      <c r="H1526" t="s">
        <v>12658</v>
      </c>
      <c r="I1526" s="1">
        <v>12331.2998046875</v>
      </c>
      <c r="J1526" s="1">
        <v>24776.15625</v>
      </c>
      <c r="K1526" s="1">
        <v>1465.0225830078125</v>
      </c>
      <c r="L1526" s="1">
        <v>4493.375</v>
      </c>
      <c r="M1526" s="1">
        <v>18974.169921875</v>
      </c>
      <c r="N1526" s="1">
        <v>16909.8671875</v>
      </c>
      <c r="O1526" s="1">
        <v>12378.1279296875</v>
      </c>
      <c r="P1526" s="1">
        <v>14344.01171875</v>
      </c>
      <c r="Q1526" s="1">
        <v>7247.2578125</v>
      </c>
      <c r="R1526" s="1">
        <v>8052.6494140625</v>
      </c>
      <c r="S1526" s="1">
        <v>19689.970703125</v>
      </c>
      <c r="T1526" s="1">
        <v>6521.3505859375</v>
      </c>
      <c r="U1526" s="1">
        <v>3739.254150390625</v>
      </c>
      <c r="V1526" s="1">
        <v>14304.751953125</v>
      </c>
      <c r="W1526" s="1">
        <v>5197.7783203125</v>
      </c>
      <c r="X1526" s="1">
        <v>22175.556640625</v>
      </c>
      <c r="Y1526" s="1">
        <v>84926.8125</v>
      </c>
      <c r="Z1526" s="1">
        <v>13215.6279296875</v>
      </c>
      <c r="AA1526" s="1">
        <v>130203.1875</v>
      </c>
      <c r="AB1526" s="1">
        <v>2819.37939453125</v>
      </c>
      <c r="AC1526" s="1">
        <v>12796.0341796875</v>
      </c>
      <c r="AD1526" s="1">
        <v>17559.42578125</v>
      </c>
      <c r="AE1526" s="1">
        <v>12805.8310546875</v>
      </c>
      <c r="AF1526" s="1">
        <v>48277.046875</v>
      </c>
      <c r="AG1526" s="1">
        <v>198533.53125</v>
      </c>
      <c r="AH1526" s="1">
        <v>33829.9921875</v>
      </c>
      <c r="AI1526" s="1">
        <v>6809.16943359375</v>
      </c>
      <c r="AJ1526" s="1">
        <v>46262.6328125</v>
      </c>
      <c r="AK1526" s="1">
        <v>4089.631103515625</v>
      </c>
      <c r="AL1526" s="1">
        <v>804728.9375</v>
      </c>
      <c r="AM1526" s="1">
        <v>653219.375</v>
      </c>
      <c r="AN1526" s="1">
        <v>151509.578125</v>
      </c>
      <c r="AO1526" t="s">
        <v>14336</v>
      </c>
    </row>
    <row r="1527" spans="1:41" x14ac:dyDescent="0.25">
      <c r="A1527" s="1">
        <v>2016</v>
      </c>
      <c r="B1527" t="s">
        <v>1148</v>
      </c>
      <c r="C1527" t="s">
        <v>7024</v>
      </c>
      <c r="D1527" t="s">
        <v>7202</v>
      </c>
      <c r="E1527" t="s">
        <v>7573</v>
      </c>
      <c r="F1527" t="s">
        <v>8969</v>
      </c>
      <c r="G1527" t="s">
        <v>11110</v>
      </c>
      <c r="H1527" t="s">
        <v>12658</v>
      </c>
      <c r="I1527" s="1">
        <v>3408.165771484375</v>
      </c>
      <c r="J1527" s="1">
        <v>7295.083984375</v>
      </c>
      <c r="K1527" s="1">
        <v>408.9991455078125</v>
      </c>
      <c r="L1527" s="1">
        <v>956.564453125</v>
      </c>
      <c r="M1527" s="1">
        <v>2859.016845703125</v>
      </c>
      <c r="N1527" s="1">
        <v>3149.660888671875</v>
      </c>
      <c r="O1527" s="1">
        <v>3243.319091796875</v>
      </c>
      <c r="P1527" s="1">
        <v>2091.773193359375</v>
      </c>
      <c r="Q1527" s="1">
        <v>2016.5052490234375</v>
      </c>
      <c r="R1527" s="1">
        <v>888.4212646484375</v>
      </c>
      <c r="S1527" s="1">
        <v>1629.0731201171875</v>
      </c>
      <c r="T1527" s="1">
        <v>1427.36328125</v>
      </c>
      <c r="U1527" s="1">
        <v>1027.7203369140625</v>
      </c>
      <c r="V1527" s="1">
        <v>844.77203369140625</v>
      </c>
      <c r="W1527" s="1">
        <v>1201.1397705078125</v>
      </c>
      <c r="X1527" s="1">
        <v>4986.67333984375</v>
      </c>
      <c r="Y1527" s="1">
        <v>23823.400390625</v>
      </c>
      <c r="Z1527" s="1">
        <v>3027.471923828125</v>
      </c>
      <c r="AA1527" s="1">
        <v>31458.470703125</v>
      </c>
      <c r="AB1527" s="1">
        <v>356.7720947265625</v>
      </c>
      <c r="AC1527" s="1">
        <v>3760.791748046875</v>
      </c>
      <c r="AD1527" s="1">
        <v>2884.8984375</v>
      </c>
      <c r="AE1527" s="1">
        <v>3380.15625</v>
      </c>
      <c r="AF1527" s="1">
        <v>12350.9755859375</v>
      </c>
      <c r="AG1527" s="1">
        <v>56023.6015625</v>
      </c>
      <c r="AH1527" s="1">
        <v>9731.978515625</v>
      </c>
      <c r="AI1527" s="1">
        <v>1627.3720703125</v>
      </c>
      <c r="AJ1527" s="1">
        <v>11864.5048828125</v>
      </c>
      <c r="AK1527" s="1">
        <v>0</v>
      </c>
      <c r="AL1527" s="1">
        <v>197724.640625</v>
      </c>
      <c r="AM1527" s="1">
        <v>167368.03125</v>
      </c>
      <c r="AN1527" s="1">
        <v>30356.60546875</v>
      </c>
      <c r="AO1527" t="s">
        <v>14337</v>
      </c>
    </row>
    <row r="1528" spans="1:41" x14ac:dyDescent="0.25">
      <c r="A1528" s="1">
        <v>2016</v>
      </c>
      <c r="B1528" t="s">
        <v>1148</v>
      </c>
      <c r="C1528" t="s">
        <v>7024</v>
      </c>
      <c r="D1528" t="s">
        <v>7202</v>
      </c>
      <c r="E1528" t="s">
        <v>7573</v>
      </c>
      <c r="F1528" t="s">
        <v>8969</v>
      </c>
      <c r="G1528" t="s">
        <v>11111</v>
      </c>
      <c r="H1528" t="s">
        <v>12658</v>
      </c>
      <c r="I1528" s="1">
        <v>3157.311279296875</v>
      </c>
      <c r="J1528" s="1">
        <v>6758.13720703125</v>
      </c>
      <c r="K1528" s="1">
        <v>378.89520263671875</v>
      </c>
      <c r="L1528" s="1">
        <v>886.15753173828125</v>
      </c>
      <c r="M1528" s="1">
        <v>2648.58203125</v>
      </c>
      <c r="N1528" s="1">
        <v>2917.83349609375</v>
      </c>
      <c r="O1528" s="1">
        <v>3004.59814453125</v>
      </c>
      <c r="P1528" s="1">
        <v>1937.8104248046875</v>
      </c>
      <c r="Q1528" s="1">
        <v>1868.08251953125</v>
      </c>
      <c r="R1528" s="1">
        <v>823.02996826171875</v>
      </c>
      <c r="S1528" s="1">
        <v>1509.1669921875</v>
      </c>
      <c r="T1528" s="1">
        <v>1322.3037109375</v>
      </c>
      <c r="U1528" s="1">
        <v>952.07611083984375</v>
      </c>
      <c r="V1528" s="1">
        <v>782.593505859375</v>
      </c>
      <c r="W1528" s="1">
        <v>1112.731201171875</v>
      </c>
      <c r="X1528" s="1">
        <v>4619.634765625</v>
      </c>
      <c r="Y1528" s="1">
        <v>22069.904296875</v>
      </c>
      <c r="Z1528" s="1">
        <v>2804.63818359375</v>
      </c>
      <c r="AA1528" s="1">
        <v>29143.00390625</v>
      </c>
      <c r="AB1528" s="1">
        <v>330.51226806640625</v>
      </c>
      <c r="AC1528" s="1">
        <v>3483.982666015625</v>
      </c>
      <c r="AD1528" s="1">
        <v>2672.55859375</v>
      </c>
      <c r="AE1528" s="1">
        <v>3131.363525390625</v>
      </c>
      <c r="AF1528" s="1">
        <v>11441.8955078125</v>
      </c>
      <c r="AG1528" s="1">
        <v>51900.04296875</v>
      </c>
      <c r="AH1528" s="1">
        <v>9015.6669921875</v>
      </c>
      <c r="AI1528" s="1">
        <v>1507.591064453125</v>
      </c>
      <c r="AJ1528" s="1">
        <v>10991.23046875</v>
      </c>
      <c r="AK1528" s="1">
        <v>0</v>
      </c>
      <c r="AL1528" s="1">
        <v>183171.359375</v>
      </c>
      <c r="AM1528" s="1">
        <v>155049.109375</v>
      </c>
      <c r="AN1528" s="1">
        <v>28122.244140625</v>
      </c>
      <c r="AO1528" t="s">
        <v>14338</v>
      </c>
    </row>
    <row r="1529" spans="1:41" x14ac:dyDescent="0.25">
      <c r="A1529" s="1">
        <v>2016</v>
      </c>
      <c r="B1529" t="s">
        <v>1148</v>
      </c>
      <c r="C1529" t="s">
        <v>7024</v>
      </c>
      <c r="D1529" t="s">
        <v>7202</v>
      </c>
      <c r="E1529" t="s">
        <v>7574</v>
      </c>
      <c r="F1529" t="s">
        <v>8970</v>
      </c>
      <c r="G1529" t="s">
        <v>11112</v>
      </c>
      <c r="H1529" t="s">
        <v>12658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1">
        <v>2.2651684284210205</v>
      </c>
      <c r="AD1529" s="1">
        <v>0</v>
      </c>
      <c r="AE1529" s="1">
        <v>0</v>
      </c>
      <c r="AF1529" s="1">
        <v>0</v>
      </c>
      <c r="AG1529" s="1">
        <v>508.23162841796875</v>
      </c>
      <c r="AH1529" s="1">
        <v>0</v>
      </c>
      <c r="AI1529" s="1">
        <v>0</v>
      </c>
      <c r="AJ1529" s="1">
        <v>648.79656982421875</v>
      </c>
      <c r="AK1529" s="1">
        <v>0</v>
      </c>
      <c r="AL1529" s="1">
        <v>1159.2933349609375</v>
      </c>
      <c r="AM1529" s="1">
        <v>1159.2933349609375</v>
      </c>
      <c r="AN1529" s="1">
        <v>0</v>
      </c>
      <c r="AO1529" t="s">
        <v>14339</v>
      </c>
    </row>
    <row r="1530" spans="1:41" x14ac:dyDescent="0.25">
      <c r="A1530" s="1">
        <v>2016</v>
      </c>
      <c r="B1530" t="s">
        <v>1148</v>
      </c>
      <c r="C1530" t="s">
        <v>7024</v>
      </c>
      <c r="D1530" t="s">
        <v>7202</v>
      </c>
      <c r="E1530" t="s">
        <v>7574</v>
      </c>
      <c r="F1530" t="s">
        <v>8970</v>
      </c>
      <c r="G1530" t="s">
        <v>11113</v>
      </c>
      <c r="H1530" t="s">
        <v>12658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>
        <v>0</v>
      </c>
      <c r="X1530" s="1">
        <v>0</v>
      </c>
      <c r="Y1530" s="1">
        <v>0</v>
      </c>
      <c r="Z1530" s="1">
        <v>0</v>
      </c>
      <c r="AA1530" s="1">
        <v>0</v>
      </c>
      <c r="AB1530" s="1">
        <v>0</v>
      </c>
      <c r="AC1530" s="1">
        <v>2.0984430313110352</v>
      </c>
      <c r="AD1530" s="1">
        <v>0</v>
      </c>
      <c r="AE1530" s="1">
        <v>0</v>
      </c>
      <c r="AF1530" s="1">
        <v>0</v>
      </c>
      <c r="AG1530" s="1">
        <v>470.82379150390625</v>
      </c>
      <c r="AH1530" s="1">
        <v>0</v>
      </c>
      <c r="AI1530" s="1">
        <v>0</v>
      </c>
      <c r="AJ1530" s="1">
        <v>601.0426025390625</v>
      </c>
      <c r="AK1530" s="1">
        <v>0</v>
      </c>
      <c r="AL1530" s="1">
        <v>1073.96484375</v>
      </c>
      <c r="AM1530" s="1">
        <v>1073.96484375</v>
      </c>
      <c r="AN1530" s="1">
        <v>0</v>
      </c>
      <c r="AO1530" t="s">
        <v>14340</v>
      </c>
    </row>
    <row r="1531" spans="1:41" x14ac:dyDescent="0.25">
      <c r="A1531" s="1">
        <v>2016</v>
      </c>
      <c r="B1531" t="s">
        <v>1148</v>
      </c>
      <c r="C1531" t="s">
        <v>7024</v>
      </c>
      <c r="D1531" t="s">
        <v>7202</v>
      </c>
      <c r="E1531" t="s">
        <v>7575</v>
      </c>
      <c r="F1531" t="s">
        <v>8971</v>
      </c>
      <c r="G1531" t="s">
        <v>11114</v>
      </c>
      <c r="H1531" t="s">
        <v>12658</v>
      </c>
      <c r="I1531" s="1">
        <v>-88.417709350585938</v>
      </c>
      <c r="J1531" s="1">
        <v>0</v>
      </c>
      <c r="K1531" s="1">
        <v>-248.27394104003906</v>
      </c>
      <c r="L1531" s="1">
        <v>10.794519424438477</v>
      </c>
      <c r="M1531" s="1">
        <v>-226.58287048339844</v>
      </c>
      <c r="N1531" s="1">
        <v>-684.37249755859375</v>
      </c>
      <c r="O1531" s="1">
        <v>-95.638031005859375</v>
      </c>
      <c r="P1531" s="1">
        <v>-1000.6627807617188</v>
      </c>
      <c r="Q1531" s="1">
        <v>-31.304105758666992</v>
      </c>
      <c r="R1531" s="1">
        <v>42.51898193359375</v>
      </c>
      <c r="S1531" s="1">
        <v>7.5561633110046387</v>
      </c>
      <c r="T1531" s="1">
        <v>187.82463073730469</v>
      </c>
      <c r="U1531" s="1"/>
      <c r="V1531" s="1">
        <v>-238.55886840820313</v>
      </c>
      <c r="W1531" s="1">
        <v>-217.68550109863281</v>
      </c>
      <c r="X1531" s="1"/>
      <c r="Y1531" s="1">
        <v>-2930.114990234375</v>
      </c>
      <c r="Z1531" s="1">
        <v>-66.559005737304688</v>
      </c>
      <c r="AA1531" s="1">
        <v>-11839.4765625</v>
      </c>
      <c r="AB1531" s="1">
        <v>0</v>
      </c>
      <c r="AC1531" s="1">
        <v>9.7150669097900391</v>
      </c>
      <c r="AD1531" s="1">
        <v>-399.72103881835938</v>
      </c>
      <c r="AE1531" s="1">
        <v>6.4637579917907715</v>
      </c>
      <c r="AF1531" s="1">
        <v>-1694.739501953125</v>
      </c>
      <c r="AG1531" s="1">
        <v>-8048.3935546875</v>
      </c>
      <c r="AH1531" s="1">
        <v>-235.38645935058594</v>
      </c>
      <c r="AI1531" s="1">
        <v>-179.20710754394531</v>
      </c>
      <c r="AJ1531" s="1">
        <v>0</v>
      </c>
      <c r="AK1531" s="1">
        <v>-462.00540161132813</v>
      </c>
      <c r="AL1531" s="1">
        <v>-28422.228515625</v>
      </c>
      <c r="AM1531" s="1">
        <v>-26553.109375</v>
      </c>
      <c r="AN1531" s="1">
        <v>-1869.11962890625</v>
      </c>
      <c r="AO1531" t="s">
        <v>14341</v>
      </c>
    </row>
    <row r="1532" spans="1:41" x14ac:dyDescent="0.25">
      <c r="A1532" s="1">
        <v>2016</v>
      </c>
      <c r="B1532" t="s">
        <v>1148</v>
      </c>
      <c r="C1532" t="s">
        <v>7024</v>
      </c>
      <c r="D1532" t="s">
        <v>7202</v>
      </c>
      <c r="E1532" t="s">
        <v>7575</v>
      </c>
      <c r="F1532" t="s">
        <v>8971</v>
      </c>
      <c r="G1532" t="s">
        <v>11115</v>
      </c>
      <c r="H1532" t="s">
        <v>12658</v>
      </c>
      <c r="I1532" s="1">
        <v>-81.909820556640625</v>
      </c>
      <c r="J1532" s="1">
        <v>0</v>
      </c>
      <c r="K1532" s="1">
        <v>-230</v>
      </c>
      <c r="L1532" s="1">
        <v>10</v>
      </c>
      <c r="M1532" s="1">
        <v>-209.90548706054688</v>
      </c>
      <c r="N1532" s="1">
        <v>-634</v>
      </c>
      <c r="O1532" s="1">
        <v>-88.59869384765625</v>
      </c>
      <c r="P1532" s="1">
        <v>-927.01007080078125</v>
      </c>
      <c r="Q1532" s="1">
        <v>-29</v>
      </c>
      <c r="R1532" s="1">
        <v>39.389419555664063</v>
      </c>
      <c r="S1532" s="1">
        <v>7</v>
      </c>
      <c r="T1532" s="1">
        <v>174</v>
      </c>
      <c r="U1532" s="1"/>
      <c r="V1532" s="1">
        <v>-221</v>
      </c>
      <c r="W1532" s="1">
        <v>-201.66299438476563</v>
      </c>
      <c r="X1532" s="1"/>
      <c r="Y1532" s="1">
        <v>-2714.447021484375</v>
      </c>
      <c r="Z1532" s="1">
        <v>-61.659999847412109</v>
      </c>
      <c r="AA1532" s="1">
        <v>-10968.044921875</v>
      </c>
      <c r="AB1532" s="1">
        <v>0</v>
      </c>
      <c r="AC1532" s="1">
        <v>9</v>
      </c>
      <c r="AD1532" s="1">
        <v>-370.29998779296875</v>
      </c>
      <c r="AE1532" s="1">
        <v>5.9879999160766602</v>
      </c>
      <c r="AF1532" s="1">
        <v>-1570</v>
      </c>
      <c r="AG1532" s="1">
        <v>-7456</v>
      </c>
      <c r="AH1532" s="1">
        <v>-218.06109619140625</v>
      </c>
      <c r="AI1532" s="1">
        <v>-166.01675415039063</v>
      </c>
      <c r="AJ1532" s="1">
        <v>0</v>
      </c>
      <c r="AK1532" s="1">
        <v>-428</v>
      </c>
      <c r="AL1532" s="1">
        <v>-26330.240234375</v>
      </c>
      <c r="AM1532" s="1">
        <v>-24598.6953125</v>
      </c>
      <c r="AN1532" s="1">
        <v>-1731.544921875</v>
      </c>
      <c r="AO1532" t="s">
        <v>14342</v>
      </c>
    </row>
    <row r="1533" spans="1:41" x14ac:dyDescent="0.25">
      <c r="A1533" s="1">
        <v>2016</v>
      </c>
      <c r="B1533" t="s">
        <v>1148</v>
      </c>
      <c r="C1533" t="s">
        <v>7024</v>
      </c>
      <c r="D1533" t="s">
        <v>7202</v>
      </c>
      <c r="E1533" t="s">
        <v>7575</v>
      </c>
      <c r="F1533" t="s">
        <v>8972</v>
      </c>
      <c r="G1533" t="s">
        <v>11116</v>
      </c>
      <c r="H1533" t="s">
        <v>12658</v>
      </c>
      <c r="I1533" s="1">
        <v>56244.88671875</v>
      </c>
      <c r="J1533" s="1">
        <v>98518.7265625</v>
      </c>
      <c r="K1533" s="1">
        <v>8103.67724609375</v>
      </c>
      <c r="L1533" s="1">
        <v>13911.7216796875</v>
      </c>
      <c r="M1533" s="1">
        <v>52380.40234375</v>
      </c>
      <c r="N1533" s="1">
        <v>44111.60546875</v>
      </c>
      <c r="O1533" s="1">
        <v>35537.82421875</v>
      </c>
      <c r="P1533" s="1">
        <v>43041.97265625</v>
      </c>
      <c r="Q1533" s="1">
        <v>21653.744140625</v>
      </c>
      <c r="R1533" s="1">
        <v>33111.83984375</v>
      </c>
      <c r="S1533" s="1">
        <v>61115.328125</v>
      </c>
      <c r="T1533" s="1">
        <v>37647.2421875</v>
      </c>
      <c r="U1533" s="1">
        <v>10944.9833984375</v>
      </c>
      <c r="V1533" s="1">
        <v>46555.6796875</v>
      </c>
      <c r="W1533" s="1">
        <v>19063.8984375</v>
      </c>
      <c r="X1533" s="1">
        <v>70828.015625</v>
      </c>
      <c r="Y1533" s="1">
        <v>266982.9375</v>
      </c>
      <c r="Z1533" s="1">
        <v>37514.625</v>
      </c>
      <c r="AA1533" s="1">
        <v>403654.625</v>
      </c>
      <c r="AB1533" s="1">
        <v>9843.9140625</v>
      </c>
      <c r="AC1533" s="1">
        <v>42719.8046875</v>
      </c>
      <c r="AD1533" s="1">
        <v>63595.1875</v>
      </c>
      <c r="AE1533" s="1">
        <v>45083.83203125</v>
      </c>
      <c r="AF1533" s="1">
        <v>157751.578125</v>
      </c>
      <c r="AG1533" s="1">
        <v>667020.3125</v>
      </c>
      <c r="AH1533" s="1">
        <v>107382.796875</v>
      </c>
      <c r="AI1533" s="1">
        <v>25859.349609375</v>
      </c>
      <c r="AJ1533" s="1">
        <v>177015.6875</v>
      </c>
      <c r="AK1533" s="1">
        <v>22465.552734375</v>
      </c>
      <c r="AL1533" s="1">
        <v>2679661.5</v>
      </c>
      <c r="AM1533" s="1">
        <v>2165838.75</v>
      </c>
      <c r="AN1533" s="1">
        <v>513823.15625</v>
      </c>
      <c r="AO1533" t="s">
        <v>14343</v>
      </c>
    </row>
    <row r="1534" spans="1:41" x14ac:dyDescent="0.25">
      <c r="A1534" s="1">
        <v>2016</v>
      </c>
      <c r="B1534" t="s">
        <v>1148</v>
      </c>
      <c r="C1534" t="s">
        <v>7024</v>
      </c>
      <c r="D1534" t="s">
        <v>7202</v>
      </c>
      <c r="E1534" t="s">
        <v>7575</v>
      </c>
      <c r="F1534" t="s">
        <v>8972</v>
      </c>
      <c r="G1534" t="s">
        <v>11117</v>
      </c>
      <c r="H1534" t="s">
        <v>12658</v>
      </c>
      <c r="I1534" s="1">
        <v>52105.04296875</v>
      </c>
      <c r="J1534" s="1">
        <v>91267.359375</v>
      </c>
      <c r="K1534" s="1">
        <v>7507.21484375</v>
      </c>
      <c r="L1534" s="1">
        <v>12887.7646484375</v>
      </c>
      <c r="M1534" s="1">
        <v>48525</v>
      </c>
      <c r="N1534" s="1">
        <v>40864.81640625</v>
      </c>
      <c r="O1534" s="1">
        <v>32922.1015625</v>
      </c>
      <c r="P1534" s="1">
        <v>39873.9140625</v>
      </c>
      <c r="Q1534" s="1">
        <v>20059.943359375</v>
      </c>
      <c r="R1534" s="1">
        <v>30674.677734375</v>
      </c>
      <c r="S1534" s="1">
        <v>56617</v>
      </c>
      <c r="T1534" s="1">
        <v>34876.2578125</v>
      </c>
      <c r="U1534" s="1">
        <v>10139.3896484375</v>
      </c>
      <c r="V1534" s="1">
        <v>43129</v>
      </c>
      <c r="W1534" s="1">
        <v>17660.720703125</v>
      </c>
      <c r="X1534" s="1">
        <v>65614.796875</v>
      </c>
      <c r="Y1534" s="1">
        <v>247331.9375</v>
      </c>
      <c r="Z1534" s="1">
        <v>34753.40234375</v>
      </c>
      <c r="AA1534" s="1">
        <v>373944.0625</v>
      </c>
      <c r="AB1534" s="1">
        <v>9119.36328125</v>
      </c>
      <c r="AC1534" s="1">
        <v>39575.4609375</v>
      </c>
      <c r="AD1534" s="1">
        <v>58914.33203125</v>
      </c>
      <c r="AE1534" s="1">
        <v>41765.484375</v>
      </c>
      <c r="AF1534" s="1">
        <v>146140.4375</v>
      </c>
      <c r="AG1534" s="1">
        <v>617925</v>
      </c>
      <c r="AH1534" s="1">
        <v>99479</v>
      </c>
      <c r="AI1534" s="1">
        <v>23956</v>
      </c>
      <c r="AJ1534" s="1">
        <v>163986.640625</v>
      </c>
      <c r="AK1534" s="1">
        <v>20812</v>
      </c>
      <c r="AL1534" s="1">
        <v>2482428.25</v>
      </c>
      <c r="AM1534" s="1">
        <v>2006424.375</v>
      </c>
      <c r="AN1534" s="1">
        <v>476003.78125</v>
      </c>
      <c r="AO1534" t="s">
        <v>14344</v>
      </c>
    </row>
    <row r="1535" spans="1:41" x14ac:dyDescent="0.25">
      <c r="A1535" s="1">
        <v>2016</v>
      </c>
      <c r="B1535" t="s">
        <v>1148</v>
      </c>
      <c r="C1535" t="s">
        <v>7024</v>
      </c>
      <c r="D1535" t="s">
        <v>7202</v>
      </c>
      <c r="E1535" t="s">
        <v>7575</v>
      </c>
      <c r="F1535" t="s">
        <v>8973</v>
      </c>
      <c r="G1535" t="s">
        <v>11118</v>
      </c>
      <c r="H1535" t="s">
        <v>12658</v>
      </c>
      <c r="I1535" s="1">
        <v>22.449878692626953</v>
      </c>
      <c r="J1535" s="1">
        <v>3737.0625</v>
      </c>
      <c r="K1535" s="1">
        <v>167.31504821777344</v>
      </c>
      <c r="L1535" s="1">
        <v>150.04380798339844</v>
      </c>
      <c r="M1535" s="1">
        <v>372.09332275390625</v>
      </c>
      <c r="N1535" s="1">
        <v>826.86016845703125</v>
      </c>
      <c r="O1535" s="1">
        <v>515.70135498046875</v>
      </c>
      <c r="P1535" s="1">
        <v>586.14239501953125</v>
      </c>
      <c r="Q1535" s="1">
        <v>48.575336456298828</v>
      </c>
      <c r="R1535" s="1">
        <v>388.313232421875</v>
      </c>
      <c r="S1535" s="1">
        <v>525.69305419921875</v>
      </c>
      <c r="T1535" s="1">
        <v>752.37799072265625</v>
      </c>
      <c r="U1535" s="1">
        <v>10.794519424438477</v>
      </c>
      <c r="V1535" s="1">
        <v>94.991767883300781</v>
      </c>
      <c r="W1535" s="1"/>
      <c r="X1535" s="1">
        <v>316.2794189453125</v>
      </c>
      <c r="Y1535" s="1">
        <v>4017.581787109375</v>
      </c>
      <c r="Z1535" s="1">
        <v>612.63861083984375</v>
      </c>
      <c r="AA1535" s="1">
        <v>1108.8955078125</v>
      </c>
      <c r="AB1535" s="1">
        <v>403.28335571289063</v>
      </c>
      <c r="AC1535" s="1">
        <v>0</v>
      </c>
      <c r="AD1535" s="1">
        <v>566.08612060546875</v>
      </c>
      <c r="AE1535" s="1">
        <v>688.014404296875</v>
      </c>
      <c r="AF1535" s="1">
        <v>1542.8314208984375</v>
      </c>
      <c r="AG1535" s="1">
        <v>1353.6326904296875</v>
      </c>
      <c r="AH1535" s="1">
        <v>2975.524658203125</v>
      </c>
      <c r="AI1535" s="1">
        <v>106.61746215820313</v>
      </c>
      <c r="AJ1535" s="1">
        <v>761.71063232421875</v>
      </c>
      <c r="AK1535" s="1">
        <v>793.39715576171875</v>
      </c>
      <c r="AL1535" s="1">
        <v>23444.908203125</v>
      </c>
      <c r="AM1535" s="1">
        <v>15950.5390625</v>
      </c>
      <c r="AN1535" s="1">
        <v>7494.369140625</v>
      </c>
      <c r="AO1535" t="s">
        <v>14345</v>
      </c>
    </row>
    <row r="1536" spans="1:41" x14ac:dyDescent="0.25">
      <c r="A1536" s="1">
        <v>2016</v>
      </c>
      <c r="B1536" t="s">
        <v>1148</v>
      </c>
      <c r="C1536" t="s">
        <v>7024</v>
      </c>
      <c r="D1536" t="s">
        <v>7202</v>
      </c>
      <c r="E1536" t="s">
        <v>7575</v>
      </c>
      <c r="F1536" t="s">
        <v>8973</v>
      </c>
      <c r="G1536" t="s">
        <v>11119</v>
      </c>
      <c r="H1536" t="s">
        <v>12658</v>
      </c>
      <c r="I1536" s="1">
        <v>20.797479629516602</v>
      </c>
      <c r="J1536" s="1">
        <v>3462</v>
      </c>
      <c r="K1536" s="1">
        <v>155</v>
      </c>
      <c r="L1536" s="1">
        <v>139</v>
      </c>
      <c r="M1536" s="1">
        <v>344.70578002929688</v>
      </c>
      <c r="N1536" s="1">
        <v>766</v>
      </c>
      <c r="O1536" s="1">
        <v>477.74371337890625</v>
      </c>
      <c r="P1536" s="1">
        <v>543</v>
      </c>
      <c r="Q1536" s="1">
        <v>45</v>
      </c>
      <c r="R1536" s="1">
        <v>359.73184204101563</v>
      </c>
      <c r="S1536" s="1">
        <v>487</v>
      </c>
      <c r="T1536" s="1">
        <v>697</v>
      </c>
      <c r="U1536" s="1">
        <v>10</v>
      </c>
      <c r="V1536" s="1">
        <v>88</v>
      </c>
      <c r="W1536" s="1"/>
      <c r="X1536" s="1">
        <v>293</v>
      </c>
      <c r="Y1536" s="1">
        <v>3721.8720703125</v>
      </c>
      <c r="Z1536" s="1">
        <v>567.5460205078125</v>
      </c>
      <c r="AA1536" s="1">
        <v>1027.2764892578125</v>
      </c>
      <c r="AB1536" s="1">
        <v>373.60012817382813</v>
      </c>
      <c r="AC1536" s="1">
        <v>0</v>
      </c>
      <c r="AD1536" s="1">
        <v>524.41998291015625</v>
      </c>
      <c r="AE1536" s="1">
        <v>637.37384033203125</v>
      </c>
      <c r="AF1536" s="1">
        <v>1429.27294921875</v>
      </c>
      <c r="AG1536" s="1">
        <v>1254</v>
      </c>
      <c r="AH1536" s="1">
        <v>2756.514404296875</v>
      </c>
      <c r="AI1536" s="1">
        <v>98.769996643066406</v>
      </c>
      <c r="AJ1536" s="1">
        <v>705.645751953125</v>
      </c>
      <c r="AK1536" s="1">
        <v>735</v>
      </c>
      <c r="AL1536" s="1">
        <v>21719.26953125</v>
      </c>
      <c r="AM1536" s="1">
        <v>14776.5166015625</v>
      </c>
      <c r="AN1536" s="1">
        <v>6942.75390625</v>
      </c>
      <c r="AO1536" t="s">
        <v>14346</v>
      </c>
    </row>
    <row r="1537" spans="1:41" x14ac:dyDescent="0.25">
      <c r="A1537" s="1">
        <v>2016</v>
      </c>
      <c r="B1537" t="s">
        <v>1148</v>
      </c>
      <c r="C1537" t="s">
        <v>7024</v>
      </c>
      <c r="D1537" t="s">
        <v>7202</v>
      </c>
      <c r="E1537" t="s">
        <v>7575</v>
      </c>
      <c r="F1537" t="s">
        <v>8974</v>
      </c>
      <c r="G1537" t="s">
        <v>11120</v>
      </c>
      <c r="H1537" t="s">
        <v>12658</v>
      </c>
      <c r="I1537" s="1">
        <v>56178.91796875</v>
      </c>
      <c r="J1537" s="1">
        <v>102255.7890625</v>
      </c>
      <c r="K1537" s="1">
        <v>8022.71826171875</v>
      </c>
      <c r="L1537" s="1">
        <v>14072.560546875</v>
      </c>
      <c r="M1537" s="1">
        <v>52525.9140625</v>
      </c>
      <c r="N1537" s="1">
        <v>44254.08984375</v>
      </c>
      <c r="O1537" s="1">
        <v>35957.88671875</v>
      </c>
      <c r="P1537" s="1">
        <v>42627.453125</v>
      </c>
      <c r="Q1537" s="1">
        <v>21671.015625</v>
      </c>
      <c r="R1537" s="1">
        <v>33542.671875</v>
      </c>
      <c r="S1537" s="1">
        <v>61648.578125</v>
      </c>
      <c r="T1537" s="1">
        <v>38587.4453125</v>
      </c>
      <c r="U1537" s="1">
        <v>10955.7783203125</v>
      </c>
      <c r="V1537" s="1">
        <v>46412.11328125</v>
      </c>
      <c r="W1537" s="1">
        <v>18846.2109375</v>
      </c>
      <c r="X1537" s="1">
        <v>71144.296875</v>
      </c>
      <c r="Y1537" s="1">
        <v>268070.40625</v>
      </c>
      <c r="Z1537" s="1">
        <v>38060.70703125</v>
      </c>
      <c r="AA1537" s="1">
        <v>392924.03125</v>
      </c>
      <c r="AB1537" s="1">
        <v>10247.197265625</v>
      </c>
      <c r="AC1537" s="1">
        <v>42729.5234375</v>
      </c>
      <c r="AD1537" s="1">
        <v>63761.55078125</v>
      </c>
      <c r="AE1537" s="1">
        <v>45778.3125</v>
      </c>
      <c r="AF1537" s="1">
        <v>157599.671875</v>
      </c>
      <c r="AG1537" s="1">
        <v>660325.5625</v>
      </c>
      <c r="AH1537" s="1">
        <v>110122.9375</v>
      </c>
      <c r="AI1537" s="1">
        <v>25786.76171875</v>
      </c>
      <c r="AJ1537" s="1">
        <v>177777.390625</v>
      </c>
      <c r="AK1537" s="1">
        <v>22796.9453125</v>
      </c>
      <c r="AL1537" s="1">
        <v>2674684.5</v>
      </c>
      <c r="AM1537" s="1">
        <v>2155236</v>
      </c>
      <c r="AN1537" s="1">
        <v>519448.4375</v>
      </c>
      <c r="AO1537" t="s">
        <v>14347</v>
      </c>
    </row>
    <row r="1538" spans="1:41" x14ac:dyDescent="0.25">
      <c r="A1538" s="1">
        <v>2016</v>
      </c>
      <c r="B1538" t="s">
        <v>1148</v>
      </c>
      <c r="C1538" t="s">
        <v>7024</v>
      </c>
      <c r="D1538" t="s">
        <v>7202</v>
      </c>
      <c r="E1538" t="s">
        <v>7575</v>
      </c>
      <c r="F1538" t="s">
        <v>8974</v>
      </c>
      <c r="G1538" t="s">
        <v>11121</v>
      </c>
      <c r="H1538" t="s">
        <v>12658</v>
      </c>
      <c r="I1538" s="1">
        <v>52043.9296875</v>
      </c>
      <c r="J1538" s="1">
        <v>94729.359375</v>
      </c>
      <c r="K1538" s="1">
        <v>7432.21484375</v>
      </c>
      <c r="L1538" s="1">
        <v>13036.7646484375</v>
      </c>
      <c r="M1538" s="1">
        <v>48659.80078125</v>
      </c>
      <c r="N1538" s="1">
        <v>40996.81640625</v>
      </c>
      <c r="O1538" s="1">
        <v>33311.24609375</v>
      </c>
      <c r="P1538" s="1">
        <v>39489.90625</v>
      </c>
      <c r="Q1538" s="1">
        <v>20075.943359375</v>
      </c>
      <c r="R1538" s="1">
        <v>31073.798828125</v>
      </c>
      <c r="S1538" s="1">
        <v>57111</v>
      </c>
      <c r="T1538" s="1">
        <v>35747.2578125</v>
      </c>
      <c r="U1538" s="1">
        <v>10149.3896484375</v>
      </c>
      <c r="V1538" s="1">
        <v>42996</v>
      </c>
      <c r="W1538" s="1">
        <v>17459.056640625</v>
      </c>
      <c r="X1538" s="1">
        <v>65907.796875</v>
      </c>
      <c r="Y1538" s="1">
        <v>248339.359375</v>
      </c>
      <c r="Z1538" s="1">
        <v>35259.2890625</v>
      </c>
      <c r="AA1538" s="1">
        <v>364003.28125</v>
      </c>
      <c r="AB1538" s="1">
        <v>9492.962890625</v>
      </c>
      <c r="AC1538" s="1">
        <v>39584.4609375</v>
      </c>
      <c r="AD1538" s="1">
        <v>59068.44921875</v>
      </c>
      <c r="AE1538" s="1">
        <v>42408.84765625</v>
      </c>
      <c r="AF1538" s="1">
        <v>145999.71875</v>
      </c>
      <c r="AG1538" s="1">
        <v>611723</v>
      </c>
      <c r="AH1538" s="1">
        <v>102017.453125</v>
      </c>
      <c r="AI1538" s="1">
        <v>23888.75390625</v>
      </c>
      <c r="AJ1538" s="1">
        <v>164692.28125</v>
      </c>
      <c r="AK1538" s="1">
        <v>21119</v>
      </c>
      <c r="AL1538" s="1">
        <v>2477817.5</v>
      </c>
      <c r="AM1538" s="1">
        <v>1996602.125</v>
      </c>
      <c r="AN1538" s="1">
        <v>481215</v>
      </c>
      <c r="AO1538" t="s">
        <v>14348</v>
      </c>
    </row>
    <row r="1539" spans="1:41" x14ac:dyDescent="0.25">
      <c r="A1539" s="1">
        <v>2017</v>
      </c>
      <c r="B1539" t="s">
        <v>1149</v>
      </c>
      <c r="C1539" t="s">
        <v>7025</v>
      </c>
      <c r="D1539" t="s">
        <v>7203</v>
      </c>
      <c r="E1539" t="s">
        <v>7576</v>
      </c>
      <c r="F1539" t="s">
        <v>8975</v>
      </c>
      <c r="G1539" t="s">
        <v>11122</v>
      </c>
      <c r="H1539" t="s">
        <v>12658</v>
      </c>
      <c r="I1539" s="1">
        <v>16106.955535567315</v>
      </c>
      <c r="J1539" s="1">
        <v>27127.310483749276</v>
      </c>
      <c r="K1539" s="1">
        <v>1176.9430137117236</v>
      </c>
      <c r="L1539" s="1">
        <v>3430.2984920472941</v>
      </c>
      <c r="M1539" s="1">
        <v>14373.416554954423</v>
      </c>
      <c r="N1539" s="1">
        <v>20257.026952395714</v>
      </c>
      <c r="O1539" s="1">
        <v>15346.840375966965</v>
      </c>
      <c r="P1539" s="1">
        <v>10677.692893669016</v>
      </c>
      <c r="Q1539" s="1">
        <v>2846.6634853884038</v>
      </c>
      <c r="R1539" s="1">
        <v>11606.957273341777</v>
      </c>
      <c r="S1539" s="1">
        <v>22643.89319089118</v>
      </c>
      <c r="T1539" s="1">
        <v>14147.835810659675</v>
      </c>
      <c r="U1539" s="1">
        <v>1365.7404638612632</v>
      </c>
      <c r="V1539" s="1">
        <v>13201.377470466497</v>
      </c>
      <c r="W1539" s="1">
        <v>7174.4484544177139</v>
      </c>
      <c r="X1539" s="1">
        <v>15035.927274202835</v>
      </c>
      <c r="Y1539" s="1">
        <v>82580.942146466652</v>
      </c>
      <c r="Z1539" s="1">
        <v>12961.084938500355</v>
      </c>
      <c r="AA1539" s="1">
        <v>130030.77806681495</v>
      </c>
      <c r="AB1539" s="1">
        <v>2375.9537089305418</v>
      </c>
      <c r="AC1539" s="1">
        <v>12192.288316215641</v>
      </c>
      <c r="AD1539" s="1">
        <v>24074.470327476167</v>
      </c>
      <c r="AE1539" s="1">
        <v>26826.874044849665</v>
      </c>
      <c r="AF1539" s="1">
        <v>43194.738510799318</v>
      </c>
      <c r="AG1539" s="1">
        <v>183398.77106770611</v>
      </c>
      <c r="AH1539" s="1">
        <v>59788.398519349066</v>
      </c>
      <c r="AI1539" s="1">
        <v>6456.022823131183</v>
      </c>
      <c r="AJ1539" s="1">
        <v>44195.747710796146</v>
      </c>
      <c r="AK1539" s="1">
        <v>2244.7736021939227</v>
      </c>
      <c r="AL1539" s="1">
        <v>826840.0625</v>
      </c>
      <c r="AM1539" s="1">
        <v>642001.25</v>
      </c>
      <c r="AN1539" s="1">
        <v>184838.921875</v>
      </c>
      <c r="AO1539" t="s">
        <v>14349</v>
      </c>
    </row>
    <row r="1540" spans="1:41" x14ac:dyDescent="0.25">
      <c r="A1540" s="1">
        <v>2017</v>
      </c>
      <c r="B1540" t="s">
        <v>1150</v>
      </c>
      <c r="C1540" t="s">
        <v>7025</v>
      </c>
      <c r="D1540" t="s">
        <v>7203</v>
      </c>
      <c r="E1540" t="s">
        <v>7576</v>
      </c>
      <c r="F1540" t="s">
        <v>8975</v>
      </c>
      <c r="G1540" t="s">
        <v>11122</v>
      </c>
      <c r="H1540" t="s">
        <v>12658</v>
      </c>
      <c r="I1540" s="1">
        <v>13617.624521194992</v>
      </c>
      <c r="J1540" s="1">
        <v>24698.360229352176</v>
      </c>
      <c r="K1540" s="1">
        <v>1367.6187651111984</v>
      </c>
      <c r="L1540" s="1">
        <v>3721.6174360326863</v>
      </c>
      <c r="M1540" s="1">
        <v>25385.909646310502</v>
      </c>
      <c r="N1540" s="1">
        <v>27191.295227617822</v>
      </c>
      <c r="O1540" s="1">
        <v>18911.86798551114</v>
      </c>
      <c r="P1540" s="1">
        <v>10302.583442136982</v>
      </c>
      <c r="Q1540" s="1">
        <v>3946.1697867815269</v>
      </c>
      <c r="R1540" s="1">
        <v>11486.136589909711</v>
      </c>
      <c r="S1540" s="1">
        <v>25998.434512035969</v>
      </c>
      <c r="T1540" s="1">
        <v>13766.958808088391</v>
      </c>
      <c r="U1540" s="1">
        <v>1278.0578902278103</v>
      </c>
      <c r="V1540" s="1">
        <v>17204.159952261671</v>
      </c>
      <c r="W1540" s="1">
        <v>7989.0720960168328</v>
      </c>
      <c r="X1540" s="1">
        <v>16553.028186217576</v>
      </c>
      <c r="Y1540" s="1">
        <v>87865.258103001266</v>
      </c>
      <c r="Z1540" s="1">
        <v>13481.332234135965</v>
      </c>
      <c r="AA1540" s="1">
        <v>143060.78369883687</v>
      </c>
      <c r="AB1540" s="1">
        <v>9879.5327253121359</v>
      </c>
      <c r="AC1540" s="1">
        <v>13424.812060391987</v>
      </c>
      <c r="AD1540" s="1">
        <v>25965.413931612344</v>
      </c>
      <c r="AE1540" s="1">
        <v>23021.256173300757</v>
      </c>
      <c r="AF1540" s="1">
        <v>46719.63977739618</v>
      </c>
      <c r="AG1540" s="1">
        <v>231165.09004867612</v>
      </c>
      <c r="AH1540" s="1">
        <v>59411.189647582047</v>
      </c>
      <c r="AI1540" s="1">
        <v>5598.7649623047828</v>
      </c>
      <c r="AJ1540" s="1">
        <v>46914.683904854013</v>
      </c>
      <c r="AK1540" s="1">
        <v>2550.8440209342707</v>
      </c>
      <c r="AL1540" s="1">
        <v>932477.5</v>
      </c>
      <c r="AM1540" s="1">
        <v>719098.8125</v>
      </c>
      <c r="AN1540" s="1">
        <v>213378.640625</v>
      </c>
      <c r="AO1540" t="s">
        <v>14350</v>
      </c>
    </row>
    <row r="1541" spans="1:41" x14ac:dyDescent="0.25">
      <c r="A1541" s="1">
        <v>2017</v>
      </c>
      <c r="B1541" t="s">
        <v>1151</v>
      </c>
      <c r="C1541" t="s">
        <v>7025</v>
      </c>
      <c r="D1541" t="s">
        <v>7203</v>
      </c>
      <c r="E1541" t="s">
        <v>7576</v>
      </c>
      <c r="F1541" t="s">
        <v>8975</v>
      </c>
      <c r="G1541" t="s">
        <v>11122</v>
      </c>
      <c r="H1541" t="s">
        <v>12658</v>
      </c>
      <c r="I1541" s="1">
        <v>21425.468649973769</v>
      </c>
      <c r="J1541" s="1">
        <v>42948.998973960457</v>
      </c>
      <c r="K1541" s="1">
        <v>1304.200014224702</v>
      </c>
      <c r="L1541" s="1">
        <v>3636.126189540375</v>
      </c>
      <c r="M1541" s="1">
        <v>23173.132255617831</v>
      </c>
      <c r="N1541" s="1">
        <v>23916.103548088955</v>
      </c>
      <c r="O1541" s="1">
        <v>18459.086653388069</v>
      </c>
      <c r="P1541" s="1">
        <v>13731.963903230735</v>
      </c>
      <c r="Q1541" s="1">
        <v>5283.0302222119572</v>
      </c>
      <c r="R1541" s="1">
        <v>9235.2824269339599</v>
      </c>
      <c r="S1541" s="1">
        <v>24937.98050696533</v>
      </c>
      <c r="T1541" s="1">
        <v>13289.857158525017</v>
      </c>
      <c r="U1541" s="1">
        <v>1151.9449899396463</v>
      </c>
      <c r="V1541" s="1">
        <v>10345.079750841189</v>
      </c>
      <c r="W1541" s="1">
        <v>12814.20774157248</v>
      </c>
      <c r="X1541" s="1">
        <v>21449.428161547308</v>
      </c>
      <c r="Y1541" s="1">
        <v>89487.043135810978</v>
      </c>
      <c r="Z1541" s="1">
        <v>13615.538917371296</v>
      </c>
      <c r="AA1541" s="1">
        <v>153508.12719596189</v>
      </c>
      <c r="AB1541" s="1">
        <v>9704.1923230366519</v>
      </c>
      <c r="AC1541" s="1">
        <v>20730.829132001065</v>
      </c>
      <c r="AD1541" s="1">
        <v>23875.027336341249</v>
      </c>
      <c r="AE1541" s="1">
        <v>22541.463278000949</v>
      </c>
      <c r="AF1541" s="1">
        <v>51533.878940974915</v>
      </c>
      <c r="AG1541" s="1">
        <v>229422.91061863824</v>
      </c>
      <c r="AH1541" s="1">
        <v>43972.196701996574</v>
      </c>
      <c r="AI1541" s="1">
        <v>5797.8807669469707</v>
      </c>
      <c r="AJ1541" s="1">
        <v>38453.603349605197</v>
      </c>
      <c r="AK1541" s="1">
        <v>3595.1070075370521</v>
      </c>
      <c r="AL1541" s="1">
        <v>953339.6875</v>
      </c>
      <c r="AM1541" s="1">
        <v>750967.4375</v>
      </c>
      <c r="AN1541" s="1">
        <v>202372.3125</v>
      </c>
      <c r="AO1541" t="s">
        <v>14351</v>
      </c>
    </row>
    <row r="1542" spans="1:41" x14ac:dyDescent="0.25">
      <c r="A1542" s="1">
        <v>2017</v>
      </c>
      <c r="B1542" t="s">
        <v>1152</v>
      </c>
      <c r="C1542" t="s">
        <v>7025</v>
      </c>
      <c r="D1542" t="s">
        <v>7203</v>
      </c>
      <c r="E1542" t="s">
        <v>7576</v>
      </c>
      <c r="F1542" t="s">
        <v>8975</v>
      </c>
      <c r="G1542" t="s">
        <v>11122</v>
      </c>
      <c r="H1542" t="s">
        <v>12658</v>
      </c>
      <c r="I1542" s="1">
        <v>32327.131257848418</v>
      </c>
      <c r="J1542" s="1">
        <v>24470.630800154682</v>
      </c>
      <c r="K1542" s="1">
        <v>1334.6752230206641</v>
      </c>
      <c r="L1542" s="1">
        <v>2069.569942597589</v>
      </c>
      <c r="M1542" s="1">
        <v>23507.873458872538</v>
      </c>
      <c r="N1542" s="1">
        <v>26797.081700440311</v>
      </c>
      <c r="O1542" s="1">
        <v>13659.995988759194</v>
      </c>
      <c r="P1542" s="1">
        <v>8361.2748470008773</v>
      </c>
      <c r="Q1542" s="1">
        <v>3751.7332196936877</v>
      </c>
      <c r="R1542" s="1">
        <v>11483.163773458342</v>
      </c>
      <c r="S1542" s="1">
        <v>24857.509817219721</v>
      </c>
      <c r="T1542" s="1">
        <v>13711.495638515742</v>
      </c>
      <c r="U1542" s="1">
        <v>1203.94736764198</v>
      </c>
      <c r="V1542" s="1">
        <v>8814.4511649986016</v>
      </c>
      <c r="W1542" s="1">
        <v>11820.886274119783</v>
      </c>
      <c r="X1542" s="1">
        <v>13257.214150593863</v>
      </c>
      <c r="Y1542" s="1">
        <v>79485.703870918325</v>
      </c>
      <c r="Z1542" s="1">
        <v>16864.196413260182</v>
      </c>
      <c r="AA1542" s="1">
        <v>164350.38566281344</v>
      </c>
      <c r="AB1542" s="1">
        <v>1693.7662586598196</v>
      </c>
      <c r="AC1542" s="1">
        <v>16914.845105999593</v>
      </c>
      <c r="AD1542" s="1">
        <v>28637.339473590542</v>
      </c>
      <c r="AE1542" s="1">
        <v>16894.283791315229</v>
      </c>
      <c r="AF1542" s="1">
        <v>46622.421513890127</v>
      </c>
      <c r="AG1542" s="1">
        <v>215828.16550972752</v>
      </c>
      <c r="AH1542" s="1">
        <v>37999.474347533876</v>
      </c>
      <c r="AI1542" s="1">
        <v>7074.9074398885168</v>
      </c>
      <c r="AJ1542" s="1">
        <v>41009.077812120653</v>
      </c>
      <c r="AK1542" s="1">
        <v>4011.6595308116052</v>
      </c>
      <c r="AL1542" s="1">
        <v>898815</v>
      </c>
      <c r="AM1542" s="1">
        <v>717248.0625</v>
      </c>
      <c r="AN1542" s="1">
        <v>181566.78125</v>
      </c>
      <c r="AO1542" t="s">
        <v>14352</v>
      </c>
    </row>
    <row r="1543" spans="1:41" x14ac:dyDescent="0.25">
      <c r="A1543" s="1">
        <v>2017</v>
      </c>
      <c r="B1543" t="s">
        <v>1153</v>
      </c>
      <c r="C1543" t="s">
        <v>7025</v>
      </c>
      <c r="D1543" t="s">
        <v>7203</v>
      </c>
      <c r="E1543" t="s">
        <v>7576</v>
      </c>
      <c r="F1543" t="s">
        <v>8975</v>
      </c>
      <c r="G1543" t="s">
        <v>11122</v>
      </c>
      <c r="H1543" t="s">
        <v>12658</v>
      </c>
      <c r="I1543" s="1">
        <v>26404.50691212789</v>
      </c>
      <c r="J1543" s="1">
        <v>49967.633849765261</v>
      </c>
      <c r="K1543" s="1">
        <v>1293.1136394567759</v>
      </c>
      <c r="L1543" s="1">
        <v>1733.9075206707796</v>
      </c>
      <c r="M1543" s="1">
        <v>21390.076295534098</v>
      </c>
      <c r="N1543" s="1">
        <v>23304.592815272812</v>
      </c>
      <c r="O1543" s="1">
        <v>13232.685528597458</v>
      </c>
      <c r="P1543" s="1">
        <v>13344.101281802299</v>
      </c>
      <c r="Q1543" s="1">
        <v>4269.7356400546787</v>
      </c>
      <c r="R1543" s="1">
        <v>12191.126471625859</v>
      </c>
      <c r="S1543" s="1">
        <v>19665.904820800995</v>
      </c>
      <c r="T1543" s="1">
        <v>8917.5215151966622</v>
      </c>
      <c r="U1543" s="1">
        <v>946.77558993148705</v>
      </c>
      <c r="V1543" s="1">
        <v>6375.7686389882692</v>
      </c>
      <c r="W1543" s="1">
        <v>10810.314727660339</v>
      </c>
      <c r="X1543" s="1">
        <v>11375.719353966029</v>
      </c>
      <c r="Y1543" s="1">
        <v>76999.241010657497</v>
      </c>
      <c r="Z1543" s="1">
        <v>15439.980844233982</v>
      </c>
      <c r="AA1543" s="1">
        <v>164816.55720463052</v>
      </c>
      <c r="AB1543" s="1">
        <v>0</v>
      </c>
      <c r="AC1543" s="1">
        <v>16385.716821353173</v>
      </c>
      <c r="AD1543" s="1">
        <v>23447.801023418844</v>
      </c>
      <c r="AE1543" s="1">
        <v>18781.411322048385</v>
      </c>
      <c r="AF1543" s="1">
        <v>52696.766593659304</v>
      </c>
      <c r="AG1543" s="1">
        <v>230155.15927512478</v>
      </c>
      <c r="AH1543" s="1">
        <v>34902.010470852023</v>
      </c>
      <c r="AI1543" s="1">
        <v>6853.5909800426853</v>
      </c>
      <c r="AJ1543" s="1">
        <v>40735.997570768464</v>
      </c>
      <c r="AK1543" s="1">
        <v>3886.87964672107</v>
      </c>
      <c r="AL1543" s="1">
        <v>910324.5625</v>
      </c>
      <c r="AM1543" s="1">
        <v>754549</v>
      </c>
      <c r="AN1543" s="1">
        <v>155775.625</v>
      </c>
      <c r="AO1543" t="s">
        <v>14353</v>
      </c>
    </row>
    <row r="1544" spans="1:41" x14ac:dyDescent="0.25">
      <c r="A1544" s="1">
        <v>2017</v>
      </c>
      <c r="B1544" t="s">
        <v>1154</v>
      </c>
      <c r="C1544" t="s">
        <v>7025</v>
      </c>
      <c r="D1544" t="s">
        <v>7203</v>
      </c>
      <c r="E1544" t="s">
        <v>7576</v>
      </c>
      <c r="F1544" t="s">
        <v>8975</v>
      </c>
      <c r="G1544" t="s">
        <v>11123</v>
      </c>
      <c r="H1544" t="s">
        <v>12658</v>
      </c>
      <c r="I1544" s="1">
        <v>28670.907999999999</v>
      </c>
      <c r="J1544" s="1">
        <v>21831.277249999999</v>
      </c>
      <c r="K1544" s="1">
        <v>1166.229</v>
      </c>
      <c r="L1544" s="1">
        <v>1835.5</v>
      </c>
      <c r="M1544" s="1">
        <v>20541</v>
      </c>
      <c r="N1544" s="1">
        <v>23414.249</v>
      </c>
      <c r="O1544" s="1">
        <v>11936</v>
      </c>
      <c r="P1544" s="1">
        <v>10899.433000000001</v>
      </c>
      <c r="Q1544" s="1">
        <v>3278.2357877054919</v>
      </c>
      <c r="R1544" s="1">
        <v>10033.90066240048</v>
      </c>
      <c r="S1544" s="1">
        <v>21720.301925600001</v>
      </c>
      <c r="T1544" s="1">
        <v>12100.81</v>
      </c>
      <c r="U1544" s="1">
        <v>1052</v>
      </c>
      <c r="V1544" s="1">
        <v>7702</v>
      </c>
      <c r="W1544" s="1">
        <v>8643</v>
      </c>
      <c r="X1544" s="1">
        <v>11815.4627773801</v>
      </c>
      <c r="Y1544" s="1">
        <v>69454</v>
      </c>
      <c r="Z1544" s="1">
        <v>14735.805819732001</v>
      </c>
      <c r="AA1544" s="1">
        <v>147355.35437170771</v>
      </c>
      <c r="AB1544" s="1">
        <v>1480</v>
      </c>
      <c r="AC1544" s="1">
        <v>14780.062260000001</v>
      </c>
      <c r="AD1544" s="1">
        <v>25023.088164744451</v>
      </c>
      <c r="AE1544" s="1">
        <v>14762.095940516851</v>
      </c>
      <c r="AF1544" s="1">
        <v>41349.39</v>
      </c>
      <c r="AG1544" s="1">
        <v>192173</v>
      </c>
      <c r="AH1544" s="1">
        <v>33950.73212500001</v>
      </c>
      <c r="AI1544" s="1">
        <v>6182</v>
      </c>
      <c r="AJ1544" s="1">
        <v>36299.252925070847</v>
      </c>
      <c r="AK1544" s="1">
        <v>3505.3574100000001</v>
      </c>
      <c r="AL1544" s="1">
        <v>797690.5</v>
      </c>
      <c r="AM1544" s="1">
        <v>639626.4375</v>
      </c>
      <c r="AN1544" s="1">
        <v>158063.96875</v>
      </c>
      <c r="AO1544" t="s">
        <v>14354</v>
      </c>
    </row>
    <row r="1545" spans="1:41" x14ac:dyDescent="0.25">
      <c r="A1545" s="1">
        <v>2017</v>
      </c>
      <c r="B1545" t="s">
        <v>1155</v>
      </c>
      <c r="C1545" t="s">
        <v>7025</v>
      </c>
      <c r="D1545" t="s">
        <v>7203</v>
      </c>
      <c r="E1545" t="s">
        <v>7576</v>
      </c>
      <c r="F1545" t="s">
        <v>8975</v>
      </c>
      <c r="G1545" t="s">
        <v>11123</v>
      </c>
      <c r="H1545" t="s">
        <v>12658</v>
      </c>
      <c r="I1545" s="1">
        <v>23817.1</v>
      </c>
      <c r="J1545" s="1">
        <v>45081.75</v>
      </c>
      <c r="K1545" s="1">
        <v>1166.229</v>
      </c>
      <c r="L1545" s="1">
        <v>1564</v>
      </c>
      <c r="M1545" s="1">
        <v>19294.039000000001</v>
      </c>
      <c r="N1545" s="1">
        <v>21020.94992297297</v>
      </c>
      <c r="O1545" s="1">
        <v>11936</v>
      </c>
      <c r="P1545" s="1">
        <v>12036.587</v>
      </c>
      <c r="Q1545" s="1">
        <v>3851.3395099999998</v>
      </c>
      <c r="R1545" s="1">
        <v>10996.50447</v>
      </c>
      <c r="S1545" s="1">
        <v>17738.821</v>
      </c>
      <c r="T1545" s="1">
        <v>8043.6836933333343</v>
      </c>
      <c r="U1545" s="1">
        <v>854</v>
      </c>
      <c r="V1545" s="1">
        <v>5751</v>
      </c>
      <c r="W1545" s="1">
        <v>9751</v>
      </c>
      <c r="X1545" s="1">
        <v>10261</v>
      </c>
      <c r="Y1545" s="1">
        <v>69454</v>
      </c>
      <c r="Z1545" s="1">
        <v>13928</v>
      </c>
      <c r="AA1545" s="1">
        <v>148666</v>
      </c>
      <c r="AB1545" s="1">
        <v>0</v>
      </c>
      <c r="AC1545" s="1">
        <v>14780.062260000001</v>
      </c>
      <c r="AD1545" s="1">
        <v>21150.125</v>
      </c>
      <c r="AE1545" s="1">
        <v>16941</v>
      </c>
      <c r="AF1545" s="1">
        <v>47532.95199999999</v>
      </c>
      <c r="AG1545" s="1">
        <v>207602</v>
      </c>
      <c r="AH1545" s="1">
        <v>31482</v>
      </c>
      <c r="AI1545" s="1">
        <v>6182</v>
      </c>
      <c r="AJ1545" s="1">
        <v>36744.231996891402</v>
      </c>
      <c r="AK1545" s="1">
        <v>3505</v>
      </c>
      <c r="AL1545" s="1">
        <v>821131.375</v>
      </c>
      <c r="AM1545" s="1">
        <v>680621.5</v>
      </c>
      <c r="AN1545" s="1">
        <v>140509.90625</v>
      </c>
      <c r="AO1545" t="s">
        <v>14355</v>
      </c>
    </row>
    <row r="1546" spans="1:41" x14ac:dyDescent="0.25">
      <c r="A1546" s="1">
        <v>2017</v>
      </c>
      <c r="B1546" t="s">
        <v>1156</v>
      </c>
      <c r="C1546" t="s">
        <v>7025</v>
      </c>
      <c r="D1546" t="s">
        <v>7203</v>
      </c>
      <c r="E1546" t="s">
        <v>7576</v>
      </c>
      <c r="F1546" t="s">
        <v>8975</v>
      </c>
      <c r="G1546" t="s">
        <v>11123</v>
      </c>
      <c r="H1546" t="s">
        <v>12658</v>
      </c>
      <c r="I1546" s="1">
        <v>14189.04</v>
      </c>
      <c r="J1546" s="1">
        <v>22613.794000000002</v>
      </c>
      <c r="K1546" s="1">
        <v>1041</v>
      </c>
      <c r="L1546" s="1">
        <v>3028.6451836800002</v>
      </c>
      <c r="M1546" s="1">
        <v>12603.3</v>
      </c>
      <c r="N1546" s="1">
        <v>17977.131657812501</v>
      </c>
      <c r="O1546" s="1">
        <v>13817.524245779299</v>
      </c>
      <c r="P1546" s="1">
        <v>9739.1649999999991</v>
      </c>
      <c r="Q1546" s="1">
        <v>2503.0567099999998</v>
      </c>
      <c r="R1546" s="1">
        <v>10123.18571624586</v>
      </c>
      <c r="S1546" s="1">
        <v>19889</v>
      </c>
      <c r="T1546" s="1">
        <v>12365.420859375001</v>
      </c>
      <c r="U1546" s="1">
        <v>1051</v>
      </c>
      <c r="V1546" s="1">
        <v>11595.892750000001</v>
      </c>
      <c r="W1546" s="1">
        <v>6224.1707398400004</v>
      </c>
      <c r="X1546" s="1">
        <v>13802.761017215</v>
      </c>
      <c r="Y1546" s="1">
        <v>74841</v>
      </c>
      <c r="Z1546" s="1">
        <v>11395.984048128001</v>
      </c>
      <c r="AA1546" s="1">
        <v>115782.57285035119</v>
      </c>
      <c r="AB1546" s="1">
        <v>1522</v>
      </c>
      <c r="AC1546" s="1">
        <v>10977.324420000001</v>
      </c>
      <c r="AD1546" s="1">
        <v>21679.035511699411</v>
      </c>
      <c r="AE1546" s="1">
        <v>23608.697135576669</v>
      </c>
      <c r="AF1546" s="1">
        <v>38136.835456918561</v>
      </c>
      <c r="AG1546" s="1">
        <v>161720.6860826578</v>
      </c>
      <c r="AH1546" s="1">
        <v>53102.802879184157</v>
      </c>
      <c r="AI1546" s="1">
        <v>5534.3358719999997</v>
      </c>
      <c r="AJ1546" s="1">
        <v>39404.838348509358</v>
      </c>
      <c r="AK1546" s="1">
        <v>2062</v>
      </c>
      <c r="AL1546" s="1">
        <v>732332.125</v>
      </c>
      <c r="AM1546" s="1">
        <v>568688.8125</v>
      </c>
      <c r="AN1546" s="1">
        <v>163643.34375</v>
      </c>
      <c r="AO1546" t="s">
        <v>14356</v>
      </c>
    </row>
    <row r="1547" spans="1:41" x14ac:dyDescent="0.25">
      <c r="A1547" s="1">
        <v>2017</v>
      </c>
      <c r="B1547" t="s">
        <v>1157</v>
      </c>
      <c r="C1547" t="s">
        <v>7025</v>
      </c>
      <c r="D1547" t="s">
        <v>7203</v>
      </c>
      <c r="E1547" t="s">
        <v>7576</v>
      </c>
      <c r="F1547" t="s">
        <v>8975</v>
      </c>
      <c r="G1547" t="s">
        <v>11123</v>
      </c>
      <c r="H1547" t="s">
        <v>12658</v>
      </c>
      <c r="I1547" s="1">
        <v>18923.43147299999</v>
      </c>
      <c r="J1547" s="1">
        <v>38558.425355125</v>
      </c>
      <c r="K1547" s="1">
        <v>1219.336139</v>
      </c>
      <c r="L1547" s="1">
        <v>3265.291188020934</v>
      </c>
      <c r="M1547" s="1">
        <v>20127.46902996326</v>
      </c>
      <c r="N1547" s="1">
        <v>21081.856168800001</v>
      </c>
      <c r="O1547" s="1">
        <v>16118.278842646931</v>
      </c>
      <c r="P1547" s="1">
        <v>11634.8339216</v>
      </c>
      <c r="Q1547" s="1">
        <v>3217.3811898869658</v>
      </c>
      <c r="R1547" s="1">
        <v>8164.3997171612164</v>
      </c>
      <c r="S1547" s="1">
        <v>21635.516696422401</v>
      </c>
      <c r="T1547" s="1">
        <v>11597.288500000001</v>
      </c>
      <c r="U1547" s="1">
        <v>1005.4752</v>
      </c>
      <c r="V1547" s="1">
        <v>8559</v>
      </c>
      <c r="W1547" s="1">
        <v>11063.282999999999</v>
      </c>
      <c r="X1547" s="1">
        <v>18535.776155339809</v>
      </c>
      <c r="Y1547" s="1">
        <v>78583.664810000017</v>
      </c>
      <c r="Z1547" s="1">
        <v>11789.728636</v>
      </c>
      <c r="AA1547" s="1">
        <v>135918.39761782551</v>
      </c>
      <c r="AB1547" s="1">
        <v>1577</v>
      </c>
      <c r="AC1547" s="1">
        <v>17786.76282</v>
      </c>
      <c r="AD1547" s="1">
        <v>20673.3068045775</v>
      </c>
      <c r="AE1547" s="1">
        <v>19926.13455040105</v>
      </c>
      <c r="AF1547" s="1">
        <v>46151.054501228457</v>
      </c>
      <c r="AG1547" s="1">
        <v>205951.7958345504</v>
      </c>
      <c r="AH1547" s="1">
        <v>38951.382153275961</v>
      </c>
      <c r="AI1547" s="1">
        <v>5010.57456</v>
      </c>
      <c r="AJ1547" s="1">
        <v>33972.009362785997</v>
      </c>
      <c r="AK1547" s="1">
        <v>3152.61</v>
      </c>
      <c r="AL1547" s="1">
        <v>834151.4375</v>
      </c>
      <c r="AM1547" s="1">
        <v>664489.625</v>
      </c>
      <c r="AN1547" s="1">
        <v>169661.8125</v>
      </c>
      <c r="AO1547" t="s">
        <v>14357</v>
      </c>
    </row>
    <row r="1548" spans="1:41" x14ac:dyDescent="0.25">
      <c r="A1548" s="1">
        <v>2017</v>
      </c>
      <c r="B1548" t="s">
        <v>1158</v>
      </c>
      <c r="C1548" t="s">
        <v>7025</v>
      </c>
      <c r="D1548" t="s">
        <v>7203</v>
      </c>
      <c r="E1548" t="s">
        <v>7576</v>
      </c>
      <c r="F1548" t="s">
        <v>8975</v>
      </c>
      <c r="G1548" t="s">
        <v>11123</v>
      </c>
      <c r="H1548" t="s">
        <v>12658</v>
      </c>
      <c r="I1548" s="1">
        <v>11476.64424</v>
      </c>
      <c r="J1548" s="1">
        <v>22281.48</v>
      </c>
      <c r="K1548" s="1">
        <v>1201.8021896929999</v>
      </c>
      <c r="L1548" s="1">
        <v>3314.5425000000009</v>
      </c>
      <c r="M1548" s="1">
        <v>22027.1893476</v>
      </c>
      <c r="N1548" s="1">
        <v>23888.075107074041</v>
      </c>
      <c r="O1548" s="1">
        <v>16821</v>
      </c>
      <c r="P1548" s="1">
        <v>9072.4500000000007</v>
      </c>
      <c r="Q1548" s="1">
        <v>3702.3207886576629</v>
      </c>
      <c r="R1548" s="1">
        <v>10168.810531351541</v>
      </c>
      <c r="S1548" s="1">
        <v>24468.08358728953</v>
      </c>
      <c r="T1548" s="1">
        <v>12146.813899999999</v>
      </c>
      <c r="U1548" s="1">
        <v>1109.6490240000001</v>
      </c>
      <c r="V1548" s="1">
        <v>15086</v>
      </c>
      <c r="W1548" s="1">
        <v>6867.6804000000002</v>
      </c>
      <c r="X1548" s="1">
        <v>14935.562749999999</v>
      </c>
      <c r="Y1548" s="1">
        <v>78798</v>
      </c>
      <c r="Z1548" s="1">
        <v>12820.989</v>
      </c>
      <c r="AA1548" s="1">
        <v>126114.6443624392</v>
      </c>
      <c r="AB1548" s="1">
        <v>1479</v>
      </c>
      <c r="AC1548" s="1">
        <v>11910.2</v>
      </c>
      <c r="AD1548" s="1">
        <v>27050.891296122889</v>
      </c>
      <c r="AE1548" s="1">
        <v>19789.861438799999</v>
      </c>
      <c r="AF1548" s="1">
        <v>41607.629817010711</v>
      </c>
      <c r="AG1548" s="1">
        <v>205925</v>
      </c>
      <c r="AH1548" s="1">
        <v>54356.865638567782</v>
      </c>
      <c r="AI1548" s="1">
        <v>4812.8904000000002</v>
      </c>
      <c r="AJ1548" s="1">
        <v>43055.587596617523</v>
      </c>
      <c r="AK1548" s="1">
        <v>2301.6001459732161</v>
      </c>
      <c r="AL1548" s="1">
        <v>828591.3125</v>
      </c>
      <c r="AM1548" s="1">
        <v>640121.8125</v>
      </c>
      <c r="AN1548" s="1">
        <v>188469.375</v>
      </c>
      <c r="AO1548" t="s">
        <v>14358</v>
      </c>
    </row>
    <row r="1549" spans="1:41" x14ac:dyDescent="0.25">
      <c r="A1549" s="1">
        <v>2017</v>
      </c>
      <c r="B1549" t="s">
        <v>1159</v>
      </c>
      <c r="C1549" t="s">
        <v>7025</v>
      </c>
      <c r="D1549" t="s">
        <v>7203</v>
      </c>
      <c r="E1549" t="s">
        <v>7577</v>
      </c>
      <c r="F1549" t="s">
        <v>8976</v>
      </c>
      <c r="G1549" t="s">
        <v>11124</v>
      </c>
      <c r="H1549" t="s">
        <v>12658</v>
      </c>
      <c r="I1549" s="1">
        <v>476.71370453224756</v>
      </c>
      <c r="J1549" s="1">
        <v>1546.2707892938427</v>
      </c>
      <c r="K1549" s="1">
        <v>88.690921773441417</v>
      </c>
      <c r="L1549" s="1">
        <v>47.67137045322476</v>
      </c>
      <c r="M1549" s="1">
        <v>238.35685226612378</v>
      </c>
      <c r="N1549" s="1">
        <v>41.89913245053954</v>
      </c>
      <c r="O1549" s="1">
        <v>62.083645241408988</v>
      </c>
      <c r="P1549" s="1">
        <v>0</v>
      </c>
      <c r="Q1549" s="1">
        <v>7.6395921015293666</v>
      </c>
      <c r="R1549" s="1">
        <v>10.075144590715063</v>
      </c>
      <c r="S1549" s="1">
        <v>0</v>
      </c>
      <c r="T1549" s="1">
        <v>170.12008216301848</v>
      </c>
      <c r="U1549" s="1">
        <v>129.71047309365807</v>
      </c>
      <c r="V1549" s="1">
        <v>1662.9547832520263</v>
      </c>
      <c r="W1549" s="1">
        <v>0</v>
      </c>
      <c r="X1549" s="1">
        <v>170.7300244138747</v>
      </c>
      <c r="Y1549" s="1">
        <v>10529.829687551832</v>
      </c>
      <c r="Z1549" s="1">
        <v>35.476368709376565</v>
      </c>
      <c r="AA1549" s="1">
        <v>2977.7976985432952</v>
      </c>
      <c r="AB1549" s="1">
        <v>0</v>
      </c>
      <c r="AC1549" s="1">
        <v>12.051599609705761</v>
      </c>
      <c r="AD1549" s="1">
        <v>162.96956875869859</v>
      </c>
      <c r="AE1549" s="1">
        <v>0</v>
      </c>
      <c r="AF1549" s="1">
        <v>2892.9967513984921</v>
      </c>
      <c r="AG1549" s="1">
        <v>20648.355225379328</v>
      </c>
      <c r="AH1549" s="1">
        <v>3825.9966949216605</v>
      </c>
      <c r="AI1549" s="1">
        <v>107.53774265029772</v>
      </c>
      <c r="AJ1549" s="1">
        <v>3624.7739930725816</v>
      </c>
      <c r="AK1549" s="1">
        <v>0</v>
      </c>
      <c r="AL1549" s="1">
        <v>49470.69921875</v>
      </c>
      <c r="AM1549" s="1">
        <v>44644.21484375</v>
      </c>
      <c r="AN1549" s="1">
        <v>4826.4853515625</v>
      </c>
      <c r="AO1549" t="s">
        <v>14359</v>
      </c>
    </row>
    <row r="1550" spans="1:41" x14ac:dyDescent="0.25">
      <c r="A1550" s="1">
        <v>2017</v>
      </c>
      <c r="B1550" t="s">
        <v>1160</v>
      </c>
      <c r="C1550" t="s">
        <v>7025</v>
      </c>
      <c r="D1550" t="s">
        <v>7203</v>
      </c>
      <c r="E1550" t="s">
        <v>7577</v>
      </c>
      <c r="F1550" t="s">
        <v>8976</v>
      </c>
      <c r="G1550" t="s">
        <v>11124</v>
      </c>
      <c r="H1550" t="s">
        <v>12658</v>
      </c>
      <c r="I1550" s="1">
        <v>0</v>
      </c>
      <c r="J1550" s="1">
        <v>3096.8313048289724</v>
      </c>
      <c r="K1550" s="1">
        <v>98.078584475976953</v>
      </c>
      <c r="L1550" s="1">
        <v>147.11787671396544</v>
      </c>
      <c r="M1550" s="1">
        <v>214.54690354119958</v>
      </c>
      <c r="N1550" s="1">
        <v>0</v>
      </c>
      <c r="O1550" s="1">
        <v>64.364071062359869</v>
      </c>
      <c r="P1550" s="1">
        <v>0</v>
      </c>
      <c r="Q1550" s="1">
        <v>7.049398259210844</v>
      </c>
      <c r="R1550" s="1">
        <v>24.083233197545319</v>
      </c>
      <c r="S1550" s="1">
        <v>0</v>
      </c>
      <c r="T1550" s="1">
        <v>245.1964611899424</v>
      </c>
      <c r="U1550" s="1">
        <v>0</v>
      </c>
      <c r="V1550" s="1">
        <v>1103.3840753547406</v>
      </c>
      <c r="W1550" s="1">
        <v>0</v>
      </c>
      <c r="X1550" s="1">
        <v>95.626619864077526</v>
      </c>
      <c r="Y1550" s="1">
        <v>4419.6662129487113</v>
      </c>
      <c r="Z1550" s="1">
        <v>73.558938356982722</v>
      </c>
      <c r="AA1550" s="1">
        <v>2743.3298447738957</v>
      </c>
      <c r="AB1550" s="1">
        <v>673.06428596639182</v>
      </c>
      <c r="AC1550" s="1">
        <v>64.29330736366046</v>
      </c>
      <c r="AD1550" s="1">
        <v>70.493982592108424</v>
      </c>
      <c r="AE1550" s="1">
        <v>0</v>
      </c>
      <c r="AF1550" s="1">
        <v>1726.1830867771944</v>
      </c>
      <c r="AG1550" s="1">
        <v>22107.947492458454</v>
      </c>
      <c r="AH1550" s="1">
        <v>3187.5539954692508</v>
      </c>
      <c r="AI1550" s="1">
        <v>1027.3731723858587</v>
      </c>
      <c r="AJ1550" s="1">
        <v>1395.9659110066873</v>
      </c>
      <c r="AK1550" s="1">
        <v>0</v>
      </c>
      <c r="AL1550" s="1">
        <v>42585.7109375</v>
      </c>
      <c r="AM1550" s="1">
        <v>36909.41015625</v>
      </c>
      <c r="AN1550" s="1">
        <v>5676.2978515625</v>
      </c>
      <c r="AO1550" t="s">
        <v>14360</v>
      </c>
    </row>
    <row r="1551" spans="1:41" x14ac:dyDescent="0.25">
      <c r="A1551" s="1">
        <v>2017</v>
      </c>
      <c r="B1551" t="s">
        <v>1161</v>
      </c>
      <c r="C1551" t="s">
        <v>7025</v>
      </c>
      <c r="D1551" t="s">
        <v>7203</v>
      </c>
      <c r="E1551" t="s">
        <v>7577</v>
      </c>
      <c r="F1551" t="s">
        <v>8976</v>
      </c>
      <c r="G1551" t="s">
        <v>11124</v>
      </c>
      <c r="H1551" t="s">
        <v>12658</v>
      </c>
      <c r="I1551" s="1">
        <v>0</v>
      </c>
      <c r="J1551" s="1">
        <v>1379.4612543631779</v>
      </c>
      <c r="K1551" s="1">
        <v>96.82256744150078</v>
      </c>
      <c r="L1551" s="1">
        <v>157.33667209243876</v>
      </c>
      <c r="M1551" s="1">
        <v>217.09435043524002</v>
      </c>
      <c r="N1551" s="1">
        <v>0</v>
      </c>
      <c r="O1551" s="1">
        <v>64.144950929994266</v>
      </c>
      <c r="P1551" s="1">
        <v>0</v>
      </c>
      <c r="Q1551" s="1">
        <v>7.1081985316654528</v>
      </c>
      <c r="R1551" s="1">
        <v>23.491611733956915</v>
      </c>
      <c r="S1551" s="1">
        <v>0</v>
      </c>
      <c r="T1551" s="1">
        <v>242.05641860375195</v>
      </c>
      <c r="U1551" s="1">
        <v>0</v>
      </c>
      <c r="V1551" s="1">
        <v>1089.2538837168838</v>
      </c>
      <c r="W1551" s="1">
        <v>0</v>
      </c>
      <c r="X1551" s="1">
        <v>36.308462790562793</v>
      </c>
      <c r="Y1551" s="1">
        <v>3993.9309069619071</v>
      </c>
      <c r="Z1551" s="1">
        <v>72.616925581125585</v>
      </c>
      <c r="AA1551" s="1">
        <v>2887.0216597559374</v>
      </c>
      <c r="AB1551" s="1">
        <v>168.2292109296076</v>
      </c>
      <c r="AC1551" s="1">
        <v>12.707961976696977</v>
      </c>
      <c r="AD1551" s="1">
        <v>71.081985316654539</v>
      </c>
      <c r="AE1551" s="1">
        <v>0</v>
      </c>
      <c r="AF1551" s="1">
        <v>1510.3996521890074</v>
      </c>
      <c r="AG1551" s="1">
        <v>25292.47517990604</v>
      </c>
      <c r="AH1551" s="1">
        <v>3146.7334418487753</v>
      </c>
      <c r="AI1551" s="1">
        <v>0</v>
      </c>
      <c r="AJ1551" s="1">
        <v>1353.8344570845968</v>
      </c>
      <c r="AK1551" s="1">
        <v>0</v>
      </c>
      <c r="AL1551" s="1">
        <v>41822.11328125</v>
      </c>
      <c r="AM1551" s="1">
        <v>37779.640625</v>
      </c>
      <c r="AN1551" s="1">
        <v>4042.471435546875</v>
      </c>
      <c r="AO1551" t="s">
        <v>14361</v>
      </c>
    </row>
    <row r="1552" spans="1:41" x14ac:dyDescent="0.25">
      <c r="A1552" s="1">
        <v>2017</v>
      </c>
      <c r="B1552" t="s">
        <v>1162</v>
      </c>
      <c r="C1552" t="s">
        <v>7025</v>
      </c>
      <c r="D1552" t="s">
        <v>7203</v>
      </c>
      <c r="E1552" t="s">
        <v>7577</v>
      </c>
      <c r="F1552" t="s">
        <v>8976</v>
      </c>
      <c r="G1552" t="s">
        <v>11124</v>
      </c>
      <c r="H1552" t="s">
        <v>12658</v>
      </c>
      <c r="I1552" s="1">
        <v>492.10776434035301</v>
      </c>
      <c r="J1552" s="1">
        <v>1989.3170264293456</v>
      </c>
      <c r="K1552" s="1">
        <v>91.554932900530787</v>
      </c>
      <c r="L1552" s="1">
        <v>124.02761846131018</v>
      </c>
      <c r="M1552" s="1">
        <v>205.99859902619428</v>
      </c>
      <c r="N1552" s="1">
        <v>0</v>
      </c>
      <c r="O1552" s="1">
        <v>64.088453030371554</v>
      </c>
      <c r="P1552" s="1">
        <v>215.15409231624736</v>
      </c>
      <c r="Q1552" s="1">
        <v>6.4026615986557909</v>
      </c>
      <c r="R1552" s="1">
        <v>51.429839120211916</v>
      </c>
      <c r="S1552" s="1">
        <v>0</v>
      </c>
      <c r="T1552" s="1">
        <v>486.38558103406984</v>
      </c>
      <c r="U1552" s="1">
        <v>34.333099837699045</v>
      </c>
      <c r="V1552" s="1">
        <v>1373.3239935079619</v>
      </c>
      <c r="W1552" s="1">
        <v>0</v>
      </c>
      <c r="X1552" s="1">
        <v>283.86517186071433</v>
      </c>
      <c r="Y1552" s="1">
        <v>10869.859408615519</v>
      </c>
      <c r="Z1552" s="1">
        <v>136.60920693581491</v>
      </c>
      <c r="AA1552" s="1">
        <v>3260.1824596387032</v>
      </c>
      <c r="AB1552" s="1">
        <v>0</v>
      </c>
      <c r="AC1552" s="1">
        <v>12.440770391689437</v>
      </c>
      <c r="AD1552" s="1">
        <v>61.570224929994893</v>
      </c>
      <c r="AE1552" s="1">
        <v>0</v>
      </c>
      <c r="AF1552" s="1">
        <v>1558.2947494193011</v>
      </c>
      <c r="AG1552" s="1">
        <v>20899.702307868665</v>
      </c>
      <c r="AH1552" s="1">
        <v>3330.4697609527225</v>
      </c>
      <c r="AI1552" s="1">
        <v>111.01035614189358</v>
      </c>
      <c r="AJ1552" s="1">
        <v>1380.1906134755018</v>
      </c>
      <c r="AK1552" s="1">
        <v>0</v>
      </c>
      <c r="AL1552" s="1">
        <v>47038.3203125</v>
      </c>
      <c r="AM1552" s="1">
        <v>42403.37890625</v>
      </c>
      <c r="AN1552" s="1">
        <v>4634.94287109375</v>
      </c>
      <c r="AO1552" t="s">
        <v>14362</v>
      </c>
    </row>
    <row r="1553" spans="1:41" x14ac:dyDescent="0.25">
      <c r="A1553" s="1">
        <v>2017</v>
      </c>
      <c r="B1553" t="s">
        <v>1163</v>
      </c>
      <c r="C1553" t="s">
        <v>7025</v>
      </c>
      <c r="D1553" t="s">
        <v>7203</v>
      </c>
      <c r="E1553" t="s">
        <v>7577</v>
      </c>
      <c r="F1553" t="s">
        <v>8976</v>
      </c>
      <c r="G1553" t="s">
        <v>11124</v>
      </c>
      <c r="H1553" t="s">
        <v>12658</v>
      </c>
      <c r="I1553" s="1">
        <v>0</v>
      </c>
      <c r="J1553" s="1">
        <v>340.33236462713916</v>
      </c>
      <c r="K1553" s="1">
        <v>94.421720486856259</v>
      </c>
      <c r="L1553" s="1">
        <v>153.43529579114141</v>
      </c>
      <c r="M1553" s="1">
        <v>211.71120140412302</v>
      </c>
      <c r="N1553" s="1">
        <v>0</v>
      </c>
      <c r="O1553" s="1">
        <v>64.914932834713682</v>
      </c>
      <c r="P1553" s="1">
        <v>0</v>
      </c>
      <c r="Q1553" s="1">
        <v>6.392489659920793</v>
      </c>
      <c r="R1553" s="1">
        <v>53.040221211985418</v>
      </c>
      <c r="S1553" s="1">
        <v>0</v>
      </c>
      <c r="T1553" s="1">
        <v>236.05430121714065</v>
      </c>
      <c r="U1553" s="1">
        <v>0</v>
      </c>
      <c r="V1553" s="1">
        <v>920.61177474684848</v>
      </c>
      <c r="W1553" s="1">
        <v>0</v>
      </c>
      <c r="X1553" s="1">
        <v>60.732417303439092</v>
      </c>
      <c r="Y1553" s="1">
        <v>13160.027292855591</v>
      </c>
      <c r="Z1553" s="1">
        <v>340.9804381081596</v>
      </c>
      <c r="AA1553" s="1">
        <v>2860.5474673967983</v>
      </c>
      <c r="AB1553" s="1">
        <v>164.05773934591275</v>
      </c>
      <c r="AC1553" s="1">
        <v>12.640707830177883</v>
      </c>
      <c r="AD1553" s="1">
        <v>61.277336052957537</v>
      </c>
      <c r="AE1553" s="1">
        <v>0</v>
      </c>
      <c r="AF1553" s="1">
        <v>1319.2564704043743</v>
      </c>
      <c r="AG1553" s="1">
        <v>20143.250044932189</v>
      </c>
      <c r="AH1553" s="1">
        <v>3122.7044506899383</v>
      </c>
      <c r="AI1553" s="1">
        <v>114.48633609031322</v>
      </c>
      <c r="AJ1553" s="1">
        <v>1233.38372385956</v>
      </c>
      <c r="AK1553" s="1">
        <v>0</v>
      </c>
      <c r="AL1553" s="1">
        <v>44674.2578125</v>
      </c>
      <c r="AM1553" s="1">
        <v>40543.8984375</v>
      </c>
      <c r="AN1553" s="1">
        <v>4130.3603515625</v>
      </c>
      <c r="AO1553" t="s">
        <v>14363</v>
      </c>
    </row>
    <row r="1554" spans="1:41" x14ac:dyDescent="0.25">
      <c r="A1554" s="1">
        <v>2017</v>
      </c>
      <c r="B1554" t="s">
        <v>1164</v>
      </c>
      <c r="C1554" t="s">
        <v>7025</v>
      </c>
      <c r="D1554" t="s">
        <v>7203</v>
      </c>
      <c r="E1554" t="s">
        <v>7577</v>
      </c>
      <c r="F1554" t="s">
        <v>8976</v>
      </c>
      <c r="G1554" t="s">
        <v>11125</v>
      </c>
      <c r="H1554" t="s">
        <v>12658</v>
      </c>
      <c r="I1554" s="1">
        <v>436.44999999999987</v>
      </c>
      <c r="J1554" s="1">
        <v>1774.75325</v>
      </c>
      <c r="K1554" s="1">
        <v>80</v>
      </c>
      <c r="L1554" s="1">
        <v>110</v>
      </c>
      <c r="M1554" s="1">
        <v>180</v>
      </c>
      <c r="N1554" s="1">
        <v>0</v>
      </c>
      <c r="O1554" s="1">
        <v>56</v>
      </c>
      <c r="P1554" s="1">
        <v>0</v>
      </c>
      <c r="Q1554" s="1">
        <v>5.5945967264150953</v>
      </c>
      <c r="R1554" s="1">
        <v>44.939</v>
      </c>
      <c r="S1554" s="1">
        <v>0</v>
      </c>
      <c r="T1554" s="1">
        <v>429.25</v>
      </c>
      <c r="U1554" s="1">
        <v>30</v>
      </c>
      <c r="V1554" s="1">
        <v>1200</v>
      </c>
      <c r="W1554" s="1">
        <v>0</v>
      </c>
      <c r="X1554" s="1">
        <v>253</v>
      </c>
      <c r="Y1554" s="1">
        <v>9498</v>
      </c>
      <c r="Z1554" s="1">
        <v>119.36808000000001</v>
      </c>
      <c r="AA1554" s="1">
        <v>2908.6620217496361</v>
      </c>
      <c r="AB1554" s="1">
        <v>0</v>
      </c>
      <c r="AC1554" s="1">
        <v>10.870649999999999</v>
      </c>
      <c r="AD1554" s="1">
        <v>53.799591549600002</v>
      </c>
      <c r="AE1554" s="1"/>
      <c r="AF1554" s="1">
        <v>1382.0504220162411</v>
      </c>
      <c r="AG1554" s="1">
        <v>18609</v>
      </c>
      <c r="AH1554" s="1">
        <v>2975.6171275000002</v>
      </c>
      <c r="AI1554" s="1">
        <v>97</v>
      </c>
      <c r="AJ1554" s="1">
        <v>1221.6780000000001</v>
      </c>
      <c r="AK1554" s="1"/>
      <c r="AL1554" s="1">
        <v>41476.03125</v>
      </c>
      <c r="AM1554" s="1">
        <v>37351.3671875</v>
      </c>
      <c r="AN1554" s="1">
        <v>4124.6669921875</v>
      </c>
      <c r="AO1554" t="s">
        <v>14364</v>
      </c>
    </row>
    <row r="1555" spans="1:41" x14ac:dyDescent="0.25">
      <c r="A1555" s="1">
        <v>2017</v>
      </c>
      <c r="B1555" t="s">
        <v>1165</v>
      </c>
      <c r="C1555" t="s">
        <v>7025</v>
      </c>
      <c r="D1555" t="s">
        <v>7203</v>
      </c>
      <c r="E1555" t="s">
        <v>7577</v>
      </c>
      <c r="F1555" t="s">
        <v>8976</v>
      </c>
      <c r="G1555" t="s">
        <v>11125</v>
      </c>
      <c r="H1555" t="s">
        <v>12658</v>
      </c>
      <c r="I1555" s="1">
        <v>0</v>
      </c>
      <c r="J1555" s="1">
        <v>2581.5720000000001</v>
      </c>
      <c r="K1555" s="1">
        <v>87</v>
      </c>
      <c r="L1555" s="1">
        <v>129.8918592</v>
      </c>
      <c r="M1555" s="1">
        <v>188.12499999999989</v>
      </c>
      <c r="N1555" s="1">
        <v>0</v>
      </c>
      <c r="O1555" s="1">
        <v>57.950176757812478</v>
      </c>
      <c r="P1555" s="1">
        <v>0</v>
      </c>
      <c r="Q1555" s="1">
        <v>6.1985000000000001</v>
      </c>
      <c r="R1555" s="1">
        <v>21.0045610201696</v>
      </c>
      <c r="S1555" s="1">
        <v>0</v>
      </c>
      <c r="T1555" s="1">
        <v>215.37812500000001</v>
      </c>
      <c r="U1555" s="1"/>
      <c r="V1555" s="1">
        <v>969.20156249999991</v>
      </c>
      <c r="W1555" s="1">
        <v>0</v>
      </c>
      <c r="X1555" s="1">
        <v>87.41816</v>
      </c>
      <c r="Y1555" s="1">
        <v>4460</v>
      </c>
      <c r="Z1555" s="1">
        <v>64.676413440000005</v>
      </c>
      <c r="AA1555" s="1">
        <v>2442.7226610062189</v>
      </c>
      <c r="AB1555" s="1">
        <v>134</v>
      </c>
      <c r="AC1555" s="1">
        <v>57.886450000000004</v>
      </c>
      <c r="AD1555" s="1">
        <v>61.984999999999992</v>
      </c>
      <c r="AE1555" s="1">
        <v>0</v>
      </c>
      <c r="AF1555" s="1">
        <v>1524.0644812800001</v>
      </c>
      <c r="AG1555" s="1">
        <v>19489.18448018191</v>
      </c>
      <c r="AH1555" s="1">
        <v>2834</v>
      </c>
      <c r="AI1555" s="1">
        <v>889.29230399999994</v>
      </c>
      <c r="AJ1555" s="1">
        <v>1244.640353710111</v>
      </c>
      <c r="AK1555" s="1">
        <v>0</v>
      </c>
      <c r="AL1555" s="1">
        <v>37546.19140625</v>
      </c>
      <c r="AM1555" s="1">
        <v>32991.04296875</v>
      </c>
      <c r="AN1555" s="1">
        <v>4555.14892578125</v>
      </c>
      <c r="AO1555" t="s">
        <v>14365</v>
      </c>
    </row>
    <row r="1556" spans="1:41" x14ac:dyDescent="0.25">
      <c r="A1556" s="1">
        <v>2017</v>
      </c>
      <c r="B1556" t="s">
        <v>1166</v>
      </c>
      <c r="C1556" t="s">
        <v>7025</v>
      </c>
      <c r="D1556" t="s">
        <v>7203</v>
      </c>
      <c r="E1556" t="s">
        <v>7577</v>
      </c>
      <c r="F1556" t="s">
        <v>8976</v>
      </c>
      <c r="G1556" t="s">
        <v>11125</v>
      </c>
      <c r="H1556" t="s">
        <v>12658</v>
      </c>
      <c r="I1556" s="1">
        <v>0</v>
      </c>
      <c r="J1556" s="1">
        <v>300</v>
      </c>
      <c r="K1556" s="1">
        <v>83.535195999999999</v>
      </c>
      <c r="L1556" s="1">
        <v>137.78700000000001</v>
      </c>
      <c r="M1556" s="1">
        <v>183.859375</v>
      </c>
      <c r="N1556" s="1">
        <v>0</v>
      </c>
      <c r="O1556" s="1">
        <v>56.683031404999987</v>
      </c>
      <c r="P1556" s="1">
        <v>0</v>
      </c>
      <c r="Q1556" s="1">
        <v>5.5352355464521317</v>
      </c>
      <c r="R1556" s="1">
        <v>46.886334370515883</v>
      </c>
      <c r="S1556" s="1">
        <v>0</v>
      </c>
      <c r="T1556" s="1">
        <v>206.04499999999999</v>
      </c>
      <c r="U1556" s="1"/>
      <c r="V1556" s="1">
        <v>797</v>
      </c>
      <c r="W1556" s="1">
        <v>0</v>
      </c>
      <c r="X1556" s="1">
        <v>52.485436893203882</v>
      </c>
      <c r="Y1556" s="1">
        <v>11573.031000000001</v>
      </c>
      <c r="Z1556" s="1">
        <v>295.25580000000008</v>
      </c>
      <c r="AA1556" s="1">
        <v>2532.7716205017282</v>
      </c>
      <c r="AB1556" s="1">
        <v>139</v>
      </c>
      <c r="AC1556" s="1">
        <v>10.87172</v>
      </c>
      <c r="AD1556" s="1">
        <v>53.059841588609572</v>
      </c>
      <c r="AE1556" s="1">
        <v>0</v>
      </c>
      <c r="AF1556" s="1">
        <v>1181.457296014263</v>
      </c>
      <c r="AG1556" s="1">
        <v>18082.494505503619</v>
      </c>
      <c r="AH1556" s="1">
        <v>2766.1491472641542</v>
      </c>
      <c r="AI1556" s="1">
        <v>98.94</v>
      </c>
      <c r="AJ1556" s="1">
        <v>1089.645792848173</v>
      </c>
      <c r="AK1556" s="1"/>
      <c r="AL1556" s="1">
        <v>39692.4921875</v>
      </c>
      <c r="AM1556" s="1">
        <v>36052.734375</v>
      </c>
      <c r="AN1556" s="1">
        <v>3639.7568359375</v>
      </c>
      <c r="AO1556" t="s">
        <v>14366</v>
      </c>
    </row>
    <row r="1557" spans="1:41" x14ac:dyDescent="0.25">
      <c r="A1557" s="1">
        <v>2017</v>
      </c>
      <c r="B1557" t="s">
        <v>1167</v>
      </c>
      <c r="C1557" t="s">
        <v>7025</v>
      </c>
      <c r="D1557" t="s">
        <v>7203</v>
      </c>
      <c r="E1557" t="s">
        <v>7577</v>
      </c>
      <c r="F1557" t="s">
        <v>8976</v>
      </c>
      <c r="G1557" t="s">
        <v>11125</v>
      </c>
      <c r="H1557" t="s">
        <v>12658</v>
      </c>
      <c r="I1557" s="1">
        <v>430</v>
      </c>
      <c r="J1557" s="1">
        <v>1394.75</v>
      </c>
      <c r="K1557" s="1">
        <v>80</v>
      </c>
      <c r="L1557" s="1">
        <v>43</v>
      </c>
      <c r="M1557" s="1">
        <v>215</v>
      </c>
      <c r="N1557" s="1">
        <v>37.793390000000002</v>
      </c>
      <c r="O1557" s="1">
        <v>56</v>
      </c>
      <c r="P1557" s="1">
        <v>0</v>
      </c>
      <c r="Q1557" s="1">
        <v>6.8909800000000008</v>
      </c>
      <c r="R1557" s="1">
        <v>9.0878700000000006</v>
      </c>
      <c r="S1557" s="1">
        <v>0</v>
      </c>
      <c r="T1557" s="1">
        <v>153.4498266666667</v>
      </c>
      <c r="U1557" s="1">
        <v>117</v>
      </c>
      <c r="V1557" s="1">
        <v>1500</v>
      </c>
      <c r="W1557" s="1">
        <v>0</v>
      </c>
      <c r="X1557" s="1">
        <v>154</v>
      </c>
      <c r="Y1557" s="1">
        <v>9498</v>
      </c>
      <c r="Z1557" s="1">
        <v>32</v>
      </c>
      <c r="AA1557" s="1">
        <v>2686</v>
      </c>
      <c r="AB1557" s="1"/>
      <c r="AC1557" s="1">
        <v>10.870649999999999</v>
      </c>
      <c r="AD1557" s="1">
        <v>147</v>
      </c>
      <c r="AE1557" s="1">
        <v>0</v>
      </c>
      <c r="AF1557" s="1">
        <v>2609.508791701207</v>
      </c>
      <c r="AG1557" s="1">
        <v>18625</v>
      </c>
      <c r="AH1557" s="1">
        <v>3451</v>
      </c>
      <c r="AI1557" s="1">
        <v>97</v>
      </c>
      <c r="AJ1557" s="1">
        <v>3269.5783700000052</v>
      </c>
      <c r="AK1557" s="1"/>
      <c r="AL1557" s="1">
        <v>44622.9296875</v>
      </c>
      <c r="AM1557" s="1">
        <v>40269.48046875</v>
      </c>
      <c r="AN1557" s="1">
        <v>4353.44970703125</v>
      </c>
      <c r="AO1557" t="s">
        <v>14367</v>
      </c>
    </row>
    <row r="1558" spans="1:41" x14ac:dyDescent="0.25">
      <c r="A1558" s="1">
        <v>2017</v>
      </c>
      <c r="B1558" t="s">
        <v>1168</v>
      </c>
      <c r="C1558" t="s">
        <v>7025</v>
      </c>
      <c r="D1558" t="s">
        <v>7203</v>
      </c>
      <c r="E1558" t="s">
        <v>7577</v>
      </c>
      <c r="F1558" t="s">
        <v>8976</v>
      </c>
      <c r="G1558" t="s">
        <v>11125</v>
      </c>
      <c r="H1558" t="s">
        <v>12658</v>
      </c>
      <c r="I1558" s="1">
        <v>0</v>
      </c>
      <c r="J1558" s="1">
        <v>1219</v>
      </c>
      <c r="K1558" s="1">
        <v>85.24367379600001</v>
      </c>
      <c r="L1558" s="1">
        <v>140.12700000000001</v>
      </c>
      <c r="M1558" s="1">
        <v>188.34375</v>
      </c>
      <c r="N1558" s="1">
        <v>0</v>
      </c>
      <c r="O1558" s="1">
        <v>57</v>
      </c>
      <c r="P1558" s="1">
        <v>0</v>
      </c>
      <c r="Q1558" s="1">
        <v>6.7573142210507466</v>
      </c>
      <c r="R1558" s="1">
        <v>20.797397534740629</v>
      </c>
      <c r="S1558" s="1">
        <v>0</v>
      </c>
      <c r="T1558" s="1">
        <v>214.6592</v>
      </c>
      <c r="U1558" s="1"/>
      <c r="V1558" s="1">
        <v>955</v>
      </c>
      <c r="W1558" s="1">
        <v>0</v>
      </c>
      <c r="X1558" s="1">
        <v>31.827000000000002</v>
      </c>
      <c r="Y1558" s="1">
        <v>3677</v>
      </c>
      <c r="Z1558" s="1">
        <v>69.06</v>
      </c>
      <c r="AA1558" s="1">
        <v>2545.0420476743061</v>
      </c>
      <c r="AB1558" s="1">
        <v>139</v>
      </c>
      <c r="AC1558" s="1">
        <v>11.3</v>
      </c>
      <c r="AD1558" s="1">
        <v>67.57314221050747</v>
      </c>
      <c r="AE1558" s="1">
        <v>0</v>
      </c>
      <c r="AF1558" s="1">
        <v>1345.1334364617071</v>
      </c>
      <c r="AG1558" s="1">
        <v>22512</v>
      </c>
      <c r="AH1558" s="1">
        <v>2892.9322958200951</v>
      </c>
      <c r="AI1558" s="1">
        <v>0</v>
      </c>
      <c r="AJ1558" s="1">
        <v>1244.640353710111</v>
      </c>
      <c r="AK1558" s="1">
        <v>0</v>
      </c>
      <c r="AL1558" s="1">
        <v>37422.4375</v>
      </c>
      <c r="AM1558" s="1">
        <v>33745.859375</v>
      </c>
      <c r="AN1558" s="1">
        <v>3676.5791015625</v>
      </c>
      <c r="AO1558" t="s">
        <v>14368</v>
      </c>
    </row>
    <row r="1559" spans="1:41" x14ac:dyDescent="0.25">
      <c r="A1559" s="1">
        <v>2017</v>
      </c>
      <c r="B1559" t="s">
        <v>1169</v>
      </c>
      <c r="C1559" t="s">
        <v>7025</v>
      </c>
      <c r="D1559" t="s">
        <v>7203</v>
      </c>
      <c r="E1559" t="s">
        <v>7578</v>
      </c>
      <c r="F1559" t="s">
        <v>8977</v>
      </c>
      <c r="G1559" t="s">
        <v>11126</v>
      </c>
      <c r="H1559" t="s">
        <v>12658</v>
      </c>
      <c r="I1559" s="1">
        <v>8115.2003649707976</v>
      </c>
      <c r="J1559" s="1">
        <v>9407.5554646948531</v>
      </c>
      <c r="K1559" s="1">
        <v>788.97463427032403</v>
      </c>
      <c r="L1559" s="1">
        <v>904.27409096337055</v>
      </c>
      <c r="M1559" s="1">
        <v>6715.5543282539338</v>
      </c>
      <c r="N1559" s="1">
        <v>8091.2461612140369</v>
      </c>
      <c r="O1559" s="1">
        <v>8775.5403185158757</v>
      </c>
      <c r="P1559" s="1">
        <v>5928.4565701080701</v>
      </c>
      <c r="Q1559" s="1">
        <v>3096.5684241997296</v>
      </c>
      <c r="R1559" s="1">
        <v>5226.2985618562716</v>
      </c>
      <c r="S1559" s="1">
        <v>6445.4816585617773</v>
      </c>
      <c r="T1559" s="1">
        <v>6832.2868677021106</v>
      </c>
      <c r="U1559" s="1">
        <v>612.27361377229965</v>
      </c>
      <c r="V1559" s="1">
        <v>3766.3410521955852</v>
      </c>
      <c r="W1559" s="1">
        <v>1326.4020903964399</v>
      </c>
      <c r="X1559" s="1">
        <v>8651.0585484467138</v>
      </c>
      <c r="Y1559" s="1">
        <v>18482.652079294654</v>
      </c>
      <c r="Z1559" s="1">
        <v>6560.9680241339347</v>
      </c>
      <c r="AA1559" s="1">
        <v>67981.310411032391</v>
      </c>
      <c r="AB1559" s="1">
        <v>719.85065993042338</v>
      </c>
      <c r="AC1559" s="1">
        <v>9107.739541709956</v>
      </c>
      <c r="AD1559" s="1">
        <v>10452.804036110445</v>
      </c>
      <c r="AE1559" s="1">
        <v>6152.4914909156696</v>
      </c>
      <c r="AF1559" s="1">
        <v>16650.649764142137</v>
      </c>
      <c r="AG1559" s="1">
        <v>82981.957871057341</v>
      </c>
      <c r="AH1559" s="1">
        <v>14965.798219253014</v>
      </c>
      <c r="AI1559" s="1">
        <v>843.44981934613986</v>
      </c>
      <c r="AJ1559" s="1">
        <v>26018.767493669595</v>
      </c>
      <c r="AK1559" s="1">
        <v>1771.9969847323707</v>
      </c>
      <c r="AL1559" s="1">
        <v>347373.9375</v>
      </c>
      <c r="AM1559" s="1">
        <v>279084.75</v>
      </c>
      <c r="AN1559" s="1">
        <v>68289.203125</v>
      </c>
      <c r="AO1559" t="s">
        <v>14369</v>
      </c>
    </row>
    <row r="1560" spans="1:41" x14ac:dyDescent="0.25">
      <c r="A1560" s="1">
        <v>2017</v>
      </c>
      <c r="B1560" t="s">
        <v>1170</v>
      </c>
      <c r="C1560" t="s">
        <v>7025</v>
      </c>
      <c r="D1560" t="s">
        <v>7203</v>
      </c>
      <c r="E1560" t="s">
        <v>7578</v>
      </c>
      <c r="F1560" t="s">
        <v>8977</v>
      </c>
      <c r="G1560" t="s">
        <v>11126</v>
      </c>
      <c r="H1560" t="s">
        <v>12658</v>
      </c>
      <c r="I1560" s="1">
        <v>7916.7734048018137</v>
      </c>
      <c r="J1560" s="1">
        <v>32386.321562963756</v>
      </c>
      <c r="K1560" s="1">
        <v>764.29401838263129</v>
      </c>
      <c r="L1560" s="1">
        <v>798.21829596097268</v>
      </c>
      <c r="M1560" s="1">
        <v>5903.4894805446938</v>
      </c>
      <c r="N1560" s="1">
        <v>6142.7332420285511</v>
      </c>
      <c r="O1560" s="1">
        <v>8501.024851984359</v>
      </c>
      <c r="P1560" s="1">
        <v>9447.800441915846</v>
      </c>
      <c r="Q1560" s="1">
        <v>3576.5749781529903</v>
      </c>
      <c r="R1560" s="1">
        <v>5435.215825855712</v>
      </c>
      <c r="S1560" s="1">
        <v>5664.9341823411032</v>
      </c>
      <c r="T1560" s="1">
        <v>4623.2602817121724</v>
      </c>
      <c r="U1560" s="1">
        <v>440.12869930070298</v>
      </c>
      <c r="V1560" s="1">
        <v>1865.8352668087737</v>
      </c>
      <c r="W1560" s="1">
        <v>2032.1307451339762</v>
      </c>
      <c r="X1560" s="1">
        <v>7892.3834013141177</v>
      </c>
      <c r="Y1560" s="1">
        <v>17904.479833013484</v>
      </c>
      <c r="Z1560" s="1">
        <v>6186.1917936975387</v>
      </c>
      <c r="AA1560" s="1">
        <v>68311.965222948915</v>
      </c>
      <c r="AB1560" s="1">
        <v>0</v>
      </c>
      <c r="AC1560" s="1">
        <v>8822.8322563927486</v>
      </c>
      <c r="AD1560" s="1">
        <v>10859.568122430697</v>
      </c>
      <c r="AE1560" s="1">
        <v>6611.9082182100574</v>
      </c>
      <c r="AF1560" s="1">
        <v>19489.749774919717</v>
      </c>
      <c r="AG1560" s="1">
        <v>92621.038244527037</v>
      </c>
      <c r="AH1560" s="1">
        <v>13967.018366605656</v>
      </c>
      <c r="AI1560" s="1">
        <v>817.06511683782901</v>
      </c>
      <c r="AJ1560" s="1">
        <v>25193.753466012015</v>
      </c>
      <c r="AK1560" s="1">
        <v>1717.2779728382593</v>
      </c>
      <c r="AL1560" s="1">
        <v>375893.96875</v>
      </c>
      <c r="AM1560" s="1">
        <v>313151.5</v>
      </c>
      <c r="AN1560" s="1">
        <v>62742.4453125</v>
      </c>
      <c r="AO1560" t="s">
        <v>14370</v>
      </c>
    </row>
    <row r="1561" spans="1:41" x14ac:dyDescent="0.25">
      <c r="A1561" s="1">
        <v>2017</v>
      </c>
      <c r="B1561" t="s">
        <v>1171</v>
      </c>
      <c r="C1561" t="s">
        <v>7025</v>
      </c>
      <c r="D1561" t="s">
        <v>7203</v>
      </c>
      <c r="E1561" t="s">
        <v>7578</v>
      </c>
      <c r="F1561" t="s">
        <v>8977</v>
      </c>
      <c r="G1561" t="s">
        <v>11126</v>
      </c>
      <c r="H1561" t="s">
        <v>12658</v>
      </c>
      <c r="I1561" s="1">
        <v>4944.0023499816334</v>
      </c>
      <c r="J1561" s="1">
        <v>10195.077197651623</v>
      </c>
      <c r="K1561" s="1">
        <v>786.68336046219383</v>
      </c>
      <c r="L1561" s="1">
        <v>1637.511671854382</v>
      </c>
      <c r="M1561" s="1">
        <v>4951.6876412723022</v>
      </c>
      <c r="N1561" s="1">
        <v>3594.5378162657166</v>
      </c>
      <c r="O1561" s="1">
        <v>16189.943558311948</v>
      </c>
      <c r="P1561" s="1">
        <v>8294.5318046839766</v>
      </c>
      <c r="Q1561" s="1">
        <v>2550.0959280961024</v>
      </c>
      <c r="R1561" s="1">
        <v>4086.7002133424476</v>
      </c>
      <c r="S1561" s="1">
        <v>4560.5740177393727</v>
      </c>
      <c r="T1561" s="1">
        <v>7261.6925581125588</v>
      </c>
      <c r="U1561" s="1">
        <v>641.44950929994263</v>
      </c>
      <c r="V1561" s="1">
        <v>1831.1568067373835</v>
      </c>
      <c r="W1561" s="1">
        <v>1718.6005720866387</v>
      </c>
      <c r="X1561" s="1">
        <v>10046.551654148725</v>
      </c>
      <c r="Y1561" s="1">
        <v>28925.742023148359</v>
      </c>
      <c r="Z1561" s="1">
        <v>10420.528820891521</v>
      </c>
      <c r="AA1561" s="1">
        <v>52104.114321693436</v>
      </c>
      <c r="AB1561" s="1">
        <v>475.64086255637255</v>
      </c>
      <c r="AC1561" s="1">
        <v>8911.9121919436366</v>
      </c>
      <c r="AD1561" s="1">
        <v>11385.160921546516</v>
      </c>
      <c r="AE1561" s="1">
        <v>6796.8195753377722</v>
      </c>
      <c r="AF1561" s="1">
        <v>17802.160980359477</v>
      </c>
      <c r="AG1561" s="1">
        <v>76906.165318784071</v>
      </c>
      <c r="AH1561" s="1">
        <v>16750.304167379636</v>
      </c>
      <c r="AI1561" s="1">
        <v>762.47771860181865</v>
      </c>
      <c r="AJ1561" s="1">
        <v>21200.874875877515</v>
      </c>
      <c r="AK1561" s="1">
        <v>1025.0151020367819</v>
      </c>
      <c r="AL1561" s="1">
        <v>336757.6875</v>
      </c>
      <c r="AM1561" s="1">
        <v>260843.375</v>
      </c>
      <c r="AN1561" s="1">
        <v>75914.328125</v>
      </c>
      <c r="AO1561" t="s">
        <v>14371</v>
      </c>
    </row>
    <row r="1562" spans="1:41" x14ac:dyDescent="0.25">
      <c r="A1562" s="1">
        <v>2017</v>
      </c>
      <c r="B1562" t="s">
        <v>1172</v>
      </c>
      <c r="C1562" t="s">
        <v>7025</v>
      </c>
      <c r="D1562" t="s">
        <v>7203</v>
      </c>
      <c r="E1562" t="s">
        <v>7578</v>
      </c>
      <c r="F1562" t="s">
        <v>8977</v>
      </c>
      <c r="G1562" t="s">
        <v>11126</v>
      </c>
      <c r="H1562" t="s">
        <v>12658</v>
      </c>
      <c r="I1562" s="1">
        <v>7321.224152249617</v>
      </c>
      <c r="J1562" s="1">
        <v>20075.93619234566</v>
      </c>
      <c r="K1562" s="1">
        <v>749.47240636442154</v>
      </c>
      <c r="L1562" s="1">
        <v>1596.9073477339564</v>
      </c>
      <c r="M1562" s="1">
        <v>6769.6537706681156</v>
      </c>
      <c r="N1562" s="1">
        <v>3352.4430678586805</v>
      </c>
      <c r="O1562" s="1">
        <v>15628.795581794553</v>
      </c>
      <c r="P1562" s="1">
        <v>10694.974243319441</v>
      </c>
      <c r="Q1562" s="1">
        <v>2318.2103290106429</v>
      </c>
      <c r="R1562" s="1">
        <v>4916.6261617318323</v>
      </c>
      <c r="S1562" s="1">
        <v>4625.0357786279401</v>
      </c>
      <c r="T1562" s="1">
        <v>7117.03718169679</v>
      </c>
      <c r="U1562" s="1">
        <v>613.74118316456565</v>
      </c>
      <c r="V1562" s="1">
        <v>2528.141566035576</v>
      </c>
      <c r="W1562" s="1">
        <v>1764.5059015981262</v>
      </c>
      <c r="X1562" s="1">
        <v>11356.293979152773</v>
      </c>
      <c r="Y1562" s="1">
        <v>21976.655443315794</v>
      </c>
      <c r="Z1562" s="1">
        <v>6151.2871034712007</v>
      </c>
      <c r="AA1562" s="1">
        <v>51626.315916339008</v>
      </c>
      <c r="AB1562" s="1">
        <v>541.74462129333779</v>
      </c>
      <c r="AC1562" s="1">
        <v>9362.2411116147359</v>
      </c>
      <c r="AD1562" s="1">
        <v>12128.049597338686</v>
      </c>
      <c r="AE1562" s="1">
        <v>6610.2092405308895</v>
      </c>
      <c r="AF1562" s="1">
        <v>17455.974681593158</v>
      </c>
      <c r="AG1562" s="1">
        <v>81948.0065494476</v>
      </c>
      <c r="AH1562" s="1">
        <v>14690.540839503648</v>
      </c>
      <c r="AI1562" s="1">
        <v>869.86009998516329</v>
      </c>
      <c r="AJ1562" s="1">
        <v>20274.070511832233</v>
      </c>
      <c r="AK1562" s="1">
        <v>924.15258926510558</v>
      </c>
      <c r="AL1562" s="1">
        <v>345988.09375</v>
      </c>
      <c r="AM1562" s="1">
        <v>268822.9375</v>
      </c>
      <c r="AN1562" s="1">
        <v>77165.1484375</v>
      </c>
      <c r="AO1562" t="s">
        <v>14372</v>
      </c>
    </row>
    <row r="1563" spans="1:41" x14ac:dyDescent="0.25">
      <c r="A1563" s="1">
        <v>2017</v>
      </c>
      <c r="B1563" t="s">
        <v>1173</v>
      </c>
      <c r="C1563" t="s">
        <v>7025</v>
      </c>
      <c r="D1563" t="s">
        <v>7203</v>
      </c>
      <c r="E1563" t="s">
        <v>7578</v>
      </c>
      <c r="F1563" t="s">
        <v>8977</v>
      </c>
      <c r="G1563" t="s">
        <v>11126</v>
      </c>
      <c r="H1563" t="s">
        <v>12658</v>
      </c>
      <c r="I1563" s="1">
        <v>2731.4885776559581</v>
      </c>
      <c r="J1563" s="1">
        <v>9126.2122854896552</v>
      </c>
      <c r="K1563" s="1">
        <v>625.25097603435313</v>
      </c>
      <c r="L1563" s="1">
        <v>1532.4778824371399</v>
      </c>
      <c r="M1563" s="1">
        <v>4691.8342848695474</v>
      </c>
      <c r="N1563" s="1">
        <v>1119.444443562682</v>
      </c>
      <c r="O1563" s="1">
        <v>12620.378325765399</v>
      </c>
      <c r="P1563" s="1">
        <v>7624.996951854233</v>
      </c>
      <c r="Q1563" s="1">
        <v>2340.4002220580001</v>
      </c>
      <c r="R1563" s="1">
        <v>3467.6427957606807</v>
      </c>
      <c r="S1563" s="1">
        <v>4865.923772314407</v>
      </c>
      <c r="T1563" s="1">
        <v>8673.8248145942125</v>
      </c>
      <c r="U1563" s="1">
        <v>696.43720021805052</v>
      </c>
      <c r="V1563" s="1">
        <v>1854.9112289019142</v>
      </c>
      <c r="W1563" s="1">
        <v>1218.6264121140136</v>
      </c>
      <c r="X1563" s="1">
        <v>11188.03223683314</v>
      </c>
      <c r="Y1563" s="1">
        <v>33270.70781886328</v>
      </c>
      <c r="Z1563" s="1">
        <v>8884.6937712175622</v>
      </c>
      <c r="AA1563" s="1">
        <v>49510.806879881995</v>
      </c>
      <c r="AB1563" s="1">
        <v>673.06428596639182</v>
      </c>
      <c r="AC1563" s="1">
        <v>8893.9449723991438</v>
      </c>
      <c r="AD1563" s="1">
        <v>9829.8135036272633</v>
      </c>
      <c r="AE1563" s="1">
        <v>7294.2036320451898</v>
      </c>
      <c r="AF1563" s="1">
        <v>19946.998768953359</v>
      </c>
      <c r="AG1563" s="1">
        <v>71476.427912881249</v>
      </c>
      <c r="AH1563" s="1">
        <v>14160.095633719173</v>
      </c>
      <c r="AI1563" s="1">
        <v>772.36885274831855</v>
      </c>
      <c r="AJ1563" s="1">
        <v>21860.6480691707</v>
      </c>
      <c r="AK1563" s="1">
        <v>1033.5030839156072</v>
      </c>
      <c r="AL1563" s="1">
        <v>321985.15625</v>
      </c>
      <c r="AM1563" s="1">
        <v>251632.4375</v>
      </c>
      <c r="AN1563" s="1">
        <v>70352.7109375</v>
      </c>
      <c r="AO1563" t="s">
        <v>14373</v>
      </c>
    </row>
    <row r="1564" spans="1:41" x14ac:dyDescent="0.25">
      <c r="A1564" s="1">
        <v>2017</v>
      </c>
      <c r="B1564" t="s">
        <v>1174</v>
      </c>
      <c r="C1564" t="s">
        <v>7025</v>
      </c>
      <c r="D1564" t="s">
        <v>7203</v>
      </c>
      <c r="E1564" t="s">
        <v>7578</v>
      </c>
      <c r="F1564" t="s">
        <v>8977</v>
      </c>
      <c r="G1564" t="s">
        <v>11127</v>
      </c>
      <c r="H1564" t="s">
        <v>12658</v>
      </c>
      <c r="I1564" s="1">
        <v>6466.2615229999983</v>
      </c>
      <c r="J1564" s="1">
        <v>18322.287855125</v>
      </c>
      <c r="K1564" s="1">
        <v>739.48935300000005</v>
      </c>
      <c r="L1564" s="1">
        <v>1434.0446999999999</v>
      </c>
      <c r="M1564" s="1">
        <v>5882.2187499999991</v>
      </c>
      <c r="N1564" s="1">
        <v>2955.1520559599999</v>
      </c>
      <c r="O1564" s="1">
        <v>13646.898673388931</v>
      </c>
      <c r="P1564" s="1">
        <v>9061.4525455999992</v>
      </c>
      <c r="Q1564" s="1">
        <v>2859.9156782970872</v>
      </c>
      <c r="R1564" s="1">
        <v>4346.1843281621514</v>
      </c>
      <c r="S1564" s="1">
        <v>4012.6670964223999</v>
      </c>
      <c r="T1564" s="1">
        <v>6212.2567499999986</v>
      </c>
      <c r="U1564" s="1">
        <v>535.70400000000006</v>
      </c>
      <c r="V1564" s="1">
        <v>2188</v>
      </c>
      <c r="W1564" s="1">
        <v>1523.405</v>
      </c>
      <c r="X1564" s="1">
        <v>9814.1993592233011</v>
      </c>
      <c r="Y1564" s="1">
        <v>19326.442800000001</v>
      </c>
      <c r="Z1564" s="1">
        <v>5326.4146320000009</v>
      </c>
      <c r="AA1564" s="1">
        <v>45710.714230151993</v>
      </c>
      <c r="AB1564" s="1">
        <v>459</v>
      </c>
      <c r="AC1564" s="1">
        <v>8052.0549300000021</v>
      </c>
      <c r="AD1564" s="1">
        <v>10501.6378299711</v>
      </c>
      <c r="AE1564" s="1">
        <v>5843.2727773120787</v>
      </c>
      <c r="AF1564" s="1">
        <v>15632.6606003206</v>
      </c>
      <c r="AG1564" s="1">
        <v>73564.314341625824</v>
      </c>
      <c r="AH1564" s="1">
        <v>13013.151791250681</v>
      </c>
      <c r="AI1564" s="1">
        <v>751.74</v>
      </c>
      <c r="AJ1564" s="1">
        <v>17911.110317810359</v>
      </c>
      <c r="AK1564" s="1">
        <v>810.40499999999997</v>
      </c>
      <c r="AL1564" s="1">
        <v>306903.09375</v>
      </c>
      <c r="AM1564" s="1">
        <v>239535.96875</v>
      </c>
      <c r="AN1564" s="1">
        <v>67367.0703125</v>
      </c>
      <c r="AO1564" t="s">
        <v>14374</v>
      </c>
    </row>
    <row r="1565" spans="1:41" x14ac:dyDescent="0.25">
      <c r="A1565" s="1">
        <v>2017</v>
      </c>
      <c r="B1565" t="s">
        <v>1175</v>
      </c>
      <c r="C1565" t="s">
        <v>7025</v>
      </c>
      <c r="D1565" t="s">
        <v>7203</v>
      </c>
      <c r="E1565" t="s">
        <v>7578</v>
      </c>
      <c r="F1565" t="s">
        <v>8977</v>
      </c>
      <c r="G1565" t="s">
        <v>11127</v>
      </c>
      <c r="H1565" t="s">
        <v>12658</v>
      </c>
      <c r="I1565" s="1">
        <v>4166.7</v>
      </c>
      <c r="J1565" s="1">
        <v>9009.56</v>
      </c>
      <c r="K1565" s="1">
        <v>690.87657138500015</v>
      </c>
      <c r="L1565" s="1">
        <v>1458.3987</v>
      </c>
      <c r="M1565" s="1">
        <v>4299.1462499999998</v>
      </c>
      <c r="N1565" s="1">
        <v>3157.8705100799998</v>
      </c>
      <c r="O1565" s="1">
        <v>14403</v>
      </c>
      <c r="P1565" s="1">
        <v>7255</v>
      </c>
      <c r="Q1565" s="1">
        <v>2424.2147153323781</v>
      </c>
      <c r="R1565" s="1">
        <v>3618.00330708412</v>
      </c>
      <c r="S1565" s="1">
        <v>4335.448922668782</v>
      </c>
      <c r="T1565" s="1">
        <v>6439.7759999999998</v>
      </c>
      <c r="U1565" s="1">
        <v>556.92611999999997</v>
      </c>
      <c r="V1565" s="1">
        <v>1606</v>
      </c>
      <c r="W1565" s="1">
        <v>1477.3679999999999</v>
      </c>
      <c r="X1565" s="1">
        <v>9069.6849999999995</v>
      </c>
      <c r="Y1565" s="1">
        <v>25909</v>
      </c>
      <c r="Z1565" s="1">
        <v>9910.11</v>
      </c>
      <c r="AA1565" s="1">
        <v>45932.167276067157</v>
      </c>
      <c r="AB1565" s="1">
        <v>393</v>
      </c>
      <c r="AC1565" s="1">
        <v>7906.5</v>
      </c>
      <c r="AD1565" s="1">
        <v>11819.805543578839</v>
      </c>
      <c r="AE1565" s="1">
        <v>5842.7792387999989</v>
      </c>
      <c r="AF1565" s="1">
        <v>15854.26873029952</v>
      </c>
      <c r="AG1565" s="1">
        <v>68496</v>
      </c>
      <c r="AH1565" s="1">
        <v>15399.301143903889</v>
      </c>
      <c r="AI1565" s="1">
        <v>655.452</v>
      </c>
      <c r="AJ1565" s="1">
        <v>19490.909148006071</v>
      </c>
      <c r="AK1565" s="1">
        <v>924.86051248579997</v>
      </c>
      <c r="AL1565" s="1">
        <v>302502.15625</v>
      </c>
      <c r="AM1565" s="1">
        <v>232594.40625</v>
      </c>
      <c r="AN1565" s="1">
        <v>69907.71875</v>
      </c>
      <c r="AO1565" t="s">
        <v>14375</v>
      </c>
    </row>
    <row r="1566" spans="1:41" x14ac:dyDescent="0.25">
      <c r="A1566" s="1">
        <v>2017</v>
      </c>
      <c r="B1566" t="s">
        <v>1176</v>
      </c>
      <c r="C1566" t="s">
        <v>7025</v>
      </c>
      <c r="D1566" t="s">
        <v>7203</v>
      </c>
      <c r="E1566" t="s">
        <v>7578</v>
      </c>
      <c r="F1566" t="s">
        <v>8977</v>
      </c>
      <c r="G1566" t="s">
        <v>11127</v>
      </c>
      <c r="H1566" t="s">
        <v>12658</v>
      </c>
      <c r="I1566" s="1">
        <v>7141</v>
      </c>
      <c r="J1566" s="1">
        <v>29212.75</v>
      </c>
      <c r="K1566" s="1">
        <v>689.4</v>
      </c>
      <c r="L1566" s="1">
        <v>720</v>
      </c>
      <c r="M1566" s="1">
        <v>5325</v>
      </c>
      <c r="N1566" s="1">
        <v>5540.7999999999993</v>
      </c>
      <c r="O1566" s="1">
        <v>7668</v>
      </c>
      <c r="P1566" s="1">
        <v>8521.9140000000007</v>
      </c>
      <c r="Q1566" s="1">
        <v>3226.1024299999999</v>
      </c>
      <c r="R1566" s="1">
        <v>4902.6130000000003</v>
      </c>
      <c r="S1566" s="1">
        <v>5109.8210000000008</v>
      </c>
      <c r="T1566" s="1">
        <v>4170.2218800000001</v>
      </c>
      <c r="U1566" s="1">
        <v>397</v>
      </c>
      <c r="V1566" s="1">
        <v>1683</v>
      </c>
      <c r="W1566" s="1">
        <v>1833</v>
      </c>
      <c r="X1566" s="1">
        <v>7119</v>
      </c>
      <c r="Y1566" s="1">
        <v>16150</v>
      </c>
      <c r="Z1566" s="1">
        <v>5582</v>
      </c>
      <c r="AA1566" s="1">
        <v>61618</v>
      </c>
      <c r="AB1566" s="1"/>
      <c r="AC1566" s="1">
        <v>7958.2731399999993</v>
      </c>
      <c r="AD1566" s="1">
        <v>9795.4269999999997</v>
      </c>
      <c r="AE1566" s="1">
        <v>5964</v>
      </c>
      <c r="AF1566" s="1">
        <v>17579.927582401961</v>
      </c>
      <c r="AG1566" s="1">
        <v>83545</v>
      </c>
      <c r="AH1566" s="1">
        <v>12598</v>
      </c>
      <c r="AI1566" s="1">
        <v>737</v>
      </c>
      <c r="AJ1566" s="1">
        <v>22724.98962666668</v>
      </c>
      <c r="AK1566" s="1">
        <v>1548</v>
      </c>
      <c r="AL1566" s="1">
        <v>339060.25</v>
      </c>
      <c r="AM1566" s="1">
        <v>282467.375</v>
      </c>
      <c r="AN1566" s="1">
        <v>56592.87109375</v>
      </c>
      <c r="AO1566" t="s">
        <v>14376</v>
      </c>
    </row>
    <row r="1567" spans="1:41" x14ac:dyDescent="0.25">
      <c r="A1567" s="1">
        <v>2017</v>
      </c>
      <c r="B1567" t="s">
        <v>1177</v>
      </c>
      <c r="C1567" t="s">
        <v>7025</v>
      </c>
      <c r="D1567" t="s">
        <v>7203</v>
      </c>
      <c r="E1567" t="s">
        <v>7578</v>
      </c>
      <c r="F1567" t="s">
        <v>8977</v>
      </c>
      <c r="G1567" t="s">
        <v>11127</v>
      </c>
      <c r="H1567" t="s">
        <v>12658</v>
      </c>
      <c r="I1567" s="1">
        <v>7197.3649999999989</v>
      </c>
      <c r="J1567" s="1">
        <v>8392.8752499999991</v>
      </c>
      <c r="K1567" s="1">
        <v>689.4</v>
      </c>
      <c r="L1567" s="1">
        <v>801.99999999999977</v>
      </c>
      <c r="M1567" s="1">
        <v>5868</v>
      </c>
      <c r="N1567" s="1">
        <v>7070</v>
      </c>
      <c r="O1567" s="1">
        <v>7668</v>
      </c>
      <c r="P1567" s="1">
        <v>8466.0020000000004</v>
      </c>
      <c r="Q1567" s="1">
        <v>2705.7578012221138</v>
      </c>
      <c r="R1567" s="1">
        <v>4566.6997036931671</v>
      </c>
      <c r="S1567" s="1">
        <v>5632.0125672000004</v>
      </c>
      <c r="T1567" s="1">
        <v>6029.7</v>
      </c>
      <c r="U1567" s="1">
        <v>535</v>
      </c>
      <c r="V1567" s="1">
        <v>3291</v>
      </c>
      <c r="W1567" s="1">
        <v>1159</v>
      </c>
      <c r="X1567" s="1">
        <v>7709.9627773801012</v>
      </c>
      <c r="Y1567" s="1">
        <v>16150</v>
      </c>
      <c r="Z1567" s="1">
        <v>5732.9236700000001</v>
      </c>
      <c r="AA1567" s="1">
        <v>60963.68624565022</v>
      </c>
      <c r="AB1567" s="1">
        <v>629</v>
      </c>
      <c r="AC1567" s="1">
        <v>7958.2731399999993</v>
      </c>
      <c r="AD1567" s="1">
        <v>9133.5802058568024</v>
      </c>
      <c r="AE1567" s="1">
        <v>5376</v>
      </c>
      <c r="AF1567" s="1">
        <v>14767.448547171651</v>
      </c>
      <c r="AG1567" s="1">
        <v>73887</v>
      </c>
      <c r="AH1567" s="1">
        <v>13371.2325</v>
      </c>
      <c r="AI1567" s="1">
        <v>737</v>
      </c>
      <c r="AJ1567" s="1">
        <v>23030.555</v>
      </c>
      <c r="AK1567" s="1">
        <v>1548.3574100000001</v>
      </c>
      <c r="AL1567" s="1">
        <v>311067.8125</v>
      </c>
      <c r="AM1567" s="1">
        <v>250892.59375</v>
      </c>
      <c r="AN1567" s="1">
        <v>60175.24609375</v>
      </c>
      <c r="AO1567" t="s">
        <v>14377</v>
      </c>
    </row>
    <row r="1568" spans="1:41" x14ac:dyDescent="0.25">
      <c r="A1568" s="1">
        <v>2017</v>
      </c>
      <c r="B1568" t="s">
        <v>1178</v>
      </c>
      <c r="C1568" t="s">
        <v>7025</v>
      </c>
      <c r="D1568" t="s">
        <v>7203</v>
      </c>
      <c r="E1568" t="s">
        <v>7578</v>
      </c>
      <c r="F1568" t="s">
        <v>8977</v>
      </c>
      <c r="G1568" t="s">
        <v>11127</v>
      </c>
      <c r="H1568" t="s">
        <v>12658</v>
      </c>
      <c r="I1568" s="1">
        <v>2406.2399999999998</v>
      </c>
      <c r="J1568" s="1">
        <v>7607.768</v>
      </c>
      <c r="K1568" s="1">
        <v>556</v>
      </c>
      <c r="L1568" s="1">
        <v>1353.0401999999999</v>
      </c>
      <c r="M1568" s="1">
        <v>4114.0249999999987</v>
      </c>
      <c r="N1568" s="1">
        <v>993.45280000000014</v>
      </c>
      <c r="O1568" s="1">
        <v>11362.75475831836</v>
      </c>
      <c r="P1568" s="1">
        <v>6654.8649999999998</v>
      </c>
      <c r="Q1568" s="1">
        <v>2057.902</v>
      </c>
      <c r="R1568" s="1">
        <v>3024.3578219859028</v>
      </c>
      <c r="S1568" s="1">
        <v>4274</v>
      </c>
      <c r="T1568" s="1">
        <v>7619.0011718749993</v>
      </c>
      <c r="U1568" s="1">
        <v>530</v>
      </c>
      <c r="V1568" s="1">
        <v>1629.335515625</v>
      </c>
      <c r="W1568" s="1">
        <v>1051.73422368</v>
      </c>
      <c r="X1568" s="1">
        <v>10271.134247215001</v>
      </c>
      <c r="Y1568" s="1">
        <v>29726</v>
      </c>
      <c r="Z1568" s="1">
        <v>7811.8328033280013</v>
      </c>
      <c r="AA1568" s="1">
        <v>44085.537202384148</v>
      </c>
      <c r="AB1568" s="1">
        <v>549</v>
      </c>
      <c r="AC1568" s="1">
        <v>8007.6615600000014</v>
      </c>
      <c r="AD1568" s="1">
        <v>9282.9901689910002</v>
      </c>
      <c r="AE1568" s="1">
        <v>6419.1841399888744</v>
      </c>
      <c r="AF1568" s="1">
        <v>17611.171243199999</v>
      </c>
      <c r="AG1568" s="1">
        <v>63056.700107808079</v>
      </c>
      <c r="AH1568" s="1">
        <v>12589.5</v>
      </c>
      <c r="AI1568" s="1">
        <v>668.56104000000005</v>
      </c>
      <c r="AJ1568" s="1">
        <v>19490.909148006071</v>
      </c>
      <c r="AK1568" s="1">
        <v>939</v>
      </c>
      <c r="AL1568" s="1">
        <v>285743.65625</v>
      </c>
      <c r="AM1568" s="1">
        <v>222465.953125</v>
      </c>
      <c r="AN1568" s="1">
        <v>63277.69921875</v>
      </c>
      <c r="AO1568" t="s">
        <v>14378</v>
      </c>
    </row>
    <row r="1569" spans="1:41" x14ac:dyDescent="0.25">
      <c r="A1569" s="1">
        <v>2017</v>
      </c>
      <c r="B1569" t="s">
        <v>1179</v>
      </c>
      <c r="C1569" t="s">
        <v>7025</v>
      </c>
      <c r="D1569" t="s">
        <v>7203</v>
      </c>
      <c r="E1569" t="s">
        <v>7579</v>
      </c>
      <c r="F1569" t="s">
        <v>8978</v>
      </c>
      <c r="G1569" t="s">
        <v>11127</v>
      </c>
      <c r="H1569" t="s">
        <v>12658</v>
      </c>
      <c r="I1569" s="1">
        <v>24070.907999999999</v>
      </c>
      <c r="J1569" s="1">
        <v>17236.277249999999</v>
      </c>
      <c r="K1569" s="1">
        <v>1689</v>
      </c>
      <c r="L1569" s="1"/>
      <c r="M1569" s="1">
        <v>19608</v>
      </c>
      <c r="N1569" s="1">
        <v>22643.460999999999</v>
      </c>
      <c r="O1569" s="1">
        <v>11633.0705</v>
      </c>
      <c r="P1569" s="1"/>
      <c r="Q1569" s="1">
        <v>3303.5842368952899</v>
      </c>
      <c r="R1569" s="1">
        <v>9899.0041510116862</v>
      </c>
      <c r="S1569" s="1">
        <v>12955.87836576</v>
      </c>
      <c r="T1569" s="1">
        <v>12100.81</v>
      </c>
      <c r="U1569" s="1">
        <v>1040</v>
      </c>
      <c r="V1569" s="1">
        <v>7819</v>
      </c>
      <c r="W1569" s="1">
        <v>6500</v>
      </c>
      <c r="X1569" s="1">
        <v>9452.3702219040806</v>
      </c>
      <c r="Y1569" s="1">
        <v>79652</v>
      </c>
      <c r="Z1569" s="1">
        <v>15197.989099732</v>
      </c>
      <c r="AA1569" s="1">
        <v>124098.19038364421</v>
      </c>
      <c r="AB1569" s="1"/>
      <c r="AC1569" s="1">
        <v>11451.92661</v>
      </c>
      <c r="AD1569" s="1">
        <v>23572.844430559999</v>
      </c>
      <c r="AE1569" s="1">
        <v>8031.0040739999968</v>
      </c>
      <c r="AF1569" s="1">
        <v>39563.75499999999</v>
      </c>
      <c r="AG1569" s="1">
        <v>158795</v>
      </c>
      <c r="AH1569" s="1">
        <v>45444.982102383081</v>
      </c>
      <c r="AI1569" s="1">
        <v>23313</v>
      </c>
      <c r="AJ1569" s="1">
        <v>31341.623299400751</v>
      </c>
      <c r="AK1569" s="1">
        <v>3505.3574100000001</v>
      </c>
      <c r="AL1569" s="1">
        <v>723919.125</v>
      </c>
      <c r="AM1569" s="1">
        <v>554143.6875</v>
      </c>
      <c r="AN1569" s="1">
        <v>169775.3125</v>
      </c>
      <c r="AO1569" t="s">
        <v>14379</v>
      </c>
    </row>
    <row r="1570" spans="1:41" x14ac:dyDescent="0.25">
      <c r="A1570" s="1">
        <v>2017</v>
      </c>
      <c r="B1570" t="s">
        <v>1180</v>
      </c>
      <c r="C1570" t="s">
        <v>7025</v>
      </c>
      <c r="D1570" t="s">
        <v>7203</v>
      </c>
      <c r="E1570" t="s">
        <v>7579</v>
      </c>
      <c r="F1570" t="s">
        <v>8978</v>
      </c>
      <c r="G1570" t="s">
        <v>11127</v>
      </c>
      <c r="H1570" t="s">
        <v>12658</v>
      </c>
      <c r="I1570" s="1">
        <v>19469.865000000002</v>
      </c>
      <c r="J1570" s="1">
        <v>45081.75</v>
      </c>
      <c r="K1570" s="1">
        <v>1609</v>
      </c>
      <c r="L1570" s="1"/>
      <c r="M1570" s="1">
        <v>19444.039000000001</v>
      </c>
      <c r="N1570" s="1">
        <v>20161.418772972978</v>
      </c>
      <c r="O1570" s="1">
        <v>12025.36778014286</v>
      </c>
      <c r="P1570" s="1"/>
      <c r="Q1570" s="1">
        <v>3770.1625100000001</v>
      </c>
      <c r="R1570" s="1">
        <v>9674.07176893</v>
      </c>
      <c r="S1570" s="1">
        <v>10832</v>
      </c>
      <c r="T1570" s="1">
        <v>8043.6836933333343</v>
      </c>
      <c r="U1570" s="1">
        <v>761</v>
      </c>
      <c r="V1570" s="1">
        <v>6322</v>
      </c>
      <c r="W1570" s="1">
        <v>9527</v>
      </c>
      <c r="X1570" s="1"/>
      <c r="Y1570" s="1">
        <v>79652</v>
      </c>
      <c r="Z1570" s="1">
        <v>13756.807847328</v>
      </c>
      <c r="AA1570" s="1">
        <v>110926</v>
      </c>
      <c r="AB1570" s="1"/>
      <c r="AC1570" s="1">
        <v>11451.92661</v>
      </c>
      <c r="AD1570" s="1">
        <v>8770</v>
      </c>
      <c r="AE1570" s="1">
        <v>14864</v>
      </c>
      <c r="AF1570" s="1">
        <v>39337.95199999999</v>
      </c>
      <c r="AG1570" s="1">
        <v>247345</v>
      </c>
      <c r="AH1570" s="1">
        <v>32617</v>
      </c>
      <c r="AI1570" s="1">
        <v>23313</v>
      </c>
      <c r="AJ1570" s="1">
        <v>25667</v>
      </c>
      <c r="AK1570" s="1">
        <v>3505</v>
      </c>
      <c r="AL1570" s="1">
        <v>777927.0625</v>
      </c>
      <c r="AM1570" s="1">
        <v>648241</v>
      </c>
      <c r="AN1570" s="1">
        <v>129686.09375</v>
      </c>
      <c r="AO1570" t="s">
        <v>14380</v>
      </c>
    </row>
    <row r="1571" spans="1:41" x14ac:dyDescent="0.25">
      <c r="A1571" s="1">
        <v>2017</v>
      </c>
      <c r="B1571" t="s">
        <v>1181</v>
      </c>
      <c r="C1571" t="s">
        <v>7025</v>
      </c>
      <c r="D1571" t="s">
        <v>7203</v>
      </c>
      <c r="E1571" t="s">
        <v>7579</v>
      </c>
      <c r="F1571" t="s">
        <v>8978</v>
      </c>
      <c r="G1571" t="s">
        <v>11127</v>
      </c>
      <c r="H1571" t="s">
        <v>12658</v>
      </c>
      <c r="I1571" s="1">
        <v>13497.84</v>
      </c>
      <c r="J1571" s="1"/>
      <c r="K1571" s="1">
        <v>760</v>
      </c>
      <c r="L1571" s="1">
        <v>3029</v>
      </c>
      <c r="M1571" s="1">
        <v>12603.3</v>
      </c>
      <c r="N1571" s="1">
        <v>17979.25814911383</v>
      </c>
      <c r="O1571" s="1">
        <v>13238</v>
      </c>
      <c r="P1571" s="1"/>
      <c r="Q1571" s="1"/>
      <c r="R1571" s="1">
        <v>9398.6289088447029</v>
      </c>
      <c r="S1571" s="1">
        <v>14826</v>
      </c>
      <c r="T1571" s="1">
        <v>12387.4971171875</v>
      </c>
      <c r="U1571" s="1">
        <v>1051</v>
      </c>
      <c r="V1571" s="1">
        <v>8259</v>
      </c>
      <c r="W1571" s="1">
        <v>6200</v>
      </c>
      <c r="X1571" s="1">
        <v>13113.10810974392</v>
      </c>
      <c r="Y1571" s="1">
        <v>69900</v>
      </c>
      <c r="Z1571" s="1">
        <v>10401.484048128001</v>
      </c>
      <c r="AA1571" s="1">
        <v>101040.1333963397</v>
      </c>
      <c r="AB1571" s="1">
        <v>1522</v>
      </c>
      <c r="AC1571" s="1">
        <v>10713.163920000001</v>
      </c>
      <c r="AD1571" s="1">
        <v>22090.325859491899</v>
      </c>
      <c r="AE1571" s="1">
        <v>54973.620868617552</v>
      </c>
      <c r="AF1571" s="1">
        <v>29264.63587776</v>
      </c>
      <c r="AG1571" s="1">
        <v>154987.59952135981</v>
      </c>
      <c r="AH1571" s="1">
        <v>30144.00517588346</v>
      </c>
      <c r="AI1571" s="1">
        <v>5534.3358719999997</v>
      </c>
      <c r="AJ1571" s="1">
        <v>35329.794510248168</v>
      </c>
      <c r="AK1571" s="1">
        <v>2062</v>
      </c>
      <c r="AL1571" s="1">
        <v>654305.6875</v>
      </c>
      <c r="AM1571" s="1">
        <v>519825.125</v>
      </c>
      <c r="AN1571" s="1">
        <v>134480.578125</v>
      </c>
      <c r="AO1571" t="s">
        <v>14381</v>
      </c>
    </row>
    <row r="1572" spans="1:41" x14ac:dyDescent="0.25">
      <c r="A1572" s="1">
        <v>2017</v>
      </c>
      <c r="B1572" t="s">
        <v>1182</v>
      </c>
      <c r="C1572" t="s">
        <v>7025</v>
      </c>
      <c r="D1572" t="s">
        <v>7203</v>
      </c>
      <c r="E1572" t="s">
        <v>7579</v>
      </c>
      <c r="F1572" t="s">
        <v>8978</v>
      </c>
      <c r="G1572" t="s">
        <v>11127</v>
      </c>
      <c r="H1572" t="s">
        <v>12658</v>
      </c>
      <c r="I1572" s="1">
        <v>10766.1</v>
      </c>
      <c r="J1572" s="1"/>
      <c r="K1572" s="1">
        <v>1382.3382030933351</v>
      </c>
      <c r="L1572" s="1">
        <v>3029</v>
      </c>
      <c r="M1572" s="1">
        <v>22027.1893476</v>
      </c>
      <c r="N1572" s="1">
        <v>23338.075107074041</v>
      </c>
      <c r="O1572" s="1">
        <v>16792</v>
      </c>
      <c r="P1572" s="1"/>
      <c r="Q1572" s="1">
        <v>3930.4701967483029</v>
      </c>
      <c r="R1572" s="1">
        <v>10114.18326945375</v>
      </c>
      <c r="S1572" s="1">
        <v>19308</v>
      </c>
      <c r="T1572" s="1">
        <v>12146.813899999999</v>
      </c>
      <c r="U1572" s="1">
        <v>1109.6490240000001</v>
      </c>
      <c r="V1572" s="1">
        <v>10945</v>
      </c>
      <c r="W1572" s="1"/>
      <c r="X1572" s="1">
        <v>14047.338985</v>
      </c>
      <c r="Y1572" s="1">
        <v>73664</v>
      </c>
      <c r="Z1572" s="1">
        <v>12024.496999999999</v>
      </c>
      <c r="AA1572" s="1">
        <v>114619.6778506463</v>
      </c>
      <c r="AB1572" s="1">
        <v>1479</v>
      </c>
      <c r="AC1572" s="1">
        <v>10461.5</v>
      </c>
      <c r="AD1572" s="1">
        <v>23625.755161172401</v>
      </c>
      <c r="AE1572" s="1">
        <v>11101.361438800001</v>
      </c>
      <c r="AF1572" s="1">
        <v>39006.698561293182</v>
      </c>
      <c r="AG1572" s="1">
        <v>180012</v>
      </c>
      <c r="AH1572" s="1">
        <v>57947.203341640488</v>
      </c>
      <c r="AI1572" s="1">
        <v>3895.2575999999999</v>
      </c>
      <c r="AJ1572" s="1">
        <v>36481.723617010757</v>
      </c>
      <c r="AK1572" s="1">
        <v>2301.6001459732161</v>
      </c>
      <c r="AL1572" s="1">
        <v>715556.4375</v>
      </c>
      <c r="AM1572" s="1">
        <v>540603.9375</v>
      </c>
      <c r="AN1572" s="1">
        <v>174952.484375</v>
      </c>
      <c r="AO1572" t="s">
        <v>14382</v>
      </c>
    </row>
    <row r="1573" spans="1:41" x14ac:dyDescent="0.25">
      <c r="A1573" s="1">
        <v>2017</v>
      </c>
      <c r="B1573" t="s">
        <v>1183</v>
      </c>
      <c r="C1573" t="s">
        <v>7025</v>
      </c>
      <c r="D1573" t="s">
        <v>7203</v>
      </c>
      <c r="E1573" t="s">
        <v>7579</v>
      </c>
      <c r="F1573" t="s">
        <v>8978</v>
      </c>
      <c r="G1573" t="s">
        <v>11127</v>
      </c>
      <c r="H1573" t="s">
        <v>12658</v>
      </c>
      <c r="I1573" s="1">
        <v>16523.43147299999</v>
      </c>
      <c r="J1573" s="1"/>
      <c r="K1573" s="1">
        <v>1396.170309854271</v>
      </c>
      <c r="L1573" s="1">
        <v>3496.5</v>
      </c>
      <c r="M1573" s="1">
        <v>20127.46902996326</v>
      </c>
      <c r="N1573" s="1">
        <v>21081.856168800001</v>
      </c>
      <c r="O1573" s="1">
        <v>16316.707220245</v>
      </c>
      <c r="P1573" s="1"/>
      <c r="Q1573" s="1">
        <v>3217.3811898869658</v>
      </c>
      <c r="R1573" s="1">
        <v>8235.8773966328336</v>
      </c>
      <c r="S1573" s="1">
        <v>17013.623044066801</v>
      </c>
      <c r="T1573" s="1">
        <v>11597.288500000001</v>
      </c>
      <c r="U1573" s="1">
        <v>1005.4752</v>
      </c>
      <c r="V1573" s="1">
        <v>8857</v>
      </c>
      <c r="W1573" s="1">
        <v>6714.6118694834922</v>
      </c>
      <c r="X1573" s="1">
        <v>14828.620924271851</v>
      </c>
      <c r="Y1573" s="1">
        <v>89495</v>
      </c>
      <c r="Z1573" s="1">
        <v>11016.368154399999</v>
      </c>
      <c r="AA1573" s="1">
        <v>109250.57581622541</v>
      </c>
      <c r="AB1573" s="1">
        <v>1577</v>
      </c>
      <c r="AC1573" s="1">
        <v>13222.09123</v>
      </c>
      <c r="AD1573" s="1">
        <v>8032.6215098898074</v>
      </c>
      <c r="AE1573" s="1">
        <v>9499.8518051429328</v>
      </c>
      <c r="AF1573" s="1">
        <v>42129.876804937878</v>
      </c>
      <c r="AG1573" s="1">
        <v>159600.22415375261</v>
      </c>
      <c r="AH1573" s="1">
        <v>33150.638537830433</v>
      </c>
      <c r="AI1573" s="1">
        <v>19882.080000000002</v>
      </c>
      <c r="AJ1573" s="1">
        <v>28408.341185439869</v>
      </c>
      <c r="AK1573" s="1">
        <v>3152.61</v>
      </c>
      <c r="AL1573" s="1">
        <v>678829.25</v>
      </c>
      <c r="AM1573" s="1">
        <v>525039.8125</v>
      </c>
      <c r="AN1573" s="1">
        <v>153789.4375</v>
      </c>
      <c r="AO1573" t="s">
        <v>14383</v>
      </c>
    </row>
    <row r="1574" spans="1:41" x14ac:dyDescent="0.25">
      <c r="A1574" s="1">
        <v>2017</v>
      </c>
      <c r="B1574" t="s">
        <v>1184</v>
      </c>
      <c r="C1574" t="s">
        <v>7025</v>
      </c>
      <c r="D1574" t="s">
        <v>7203</v>
      </c>
      <c r="E1574" t="s">
        <v>7580</v>
      </c>
      <c r="F1574" t="s">
        <v>8979</v>
      </c>
      <c r="G1574" t="s">
        <v>11127</v>
      </c>
      <c r="H1574" t="s">
        <v>12658</v>
      </c>
      <c r="I1574" s="1">
        <v>24070.907999999999</v>
      </c>
      <c r="J1574" s="1">
        <v>17236.277249999999</v>
      </c>
      <c r="K1574" s="1">
        <v>1069.229</v>
      </c>
      <c r="L1574" s="1">
        <v>1570.5</v>
      </c>
      <c r="M1574" s="1">
        <v>15737.08</v>
      </c>
      <c r="N1574" s="1">
        <v>22643.249</v>
      </c>
      <c r="O1574" s="1">
        <v>12086</v>
      </c>
      <c r="P1574" s="1">
        <v>11517.566000000001</v>
      </c>
      <c r="Q1574" s="1">
        <v>3199.2930368952898</v>
      </c>
      <c r="R1574" s="1">
        <v>9899.0041510116862</v>
      </c>
      <c r="S1574" s="1">
        <v>17125.840112000002</v>
      </c>
      <c r="T1574" s="1">
        <v>12100.81</v>
      </c>
      <c r="U1574" s="1">
        <v>1040</v>
      </c>
      <c r="V1574" s="1">
        <v>7714</v>
      </c>
      <c r="W1574" s="1">
        <v>7817.2960000000003</v>
      </c>
      <c r="X1574" s="1">
        <v>10545.225865783819</v>
      </c>
      <c r="Y1574" s="1">
        <v>65152</v>
      </c>
      <c r="Z1574" s="1">
        <v>13962.738819732</v>
      </c>
      <c r="AA1574" s="1">
        <v>133678.7485711308</v>
      </c>
      <c r="AB1574" s="1">
        <v>1480</v>
      </c>
      <c r="AC1574" s="1">
        <v>14951.841159150001</v>
      </c>
      <c r="AD1574" s="1">
        <v>22950.321518904449</v>
      </c>
      <c r="AE1574" s="1">
        <v>14066.88382144662</v>
      </c>
      <c r="AF1574" s="1">
        <v>37681.754999999997</v>
      </c>
      <c r="AG1574" s="1">
        <v>160500</v>
      </c>
      <c r="AH1574" s="1">
        <v>29633.21401588721</v>
      </c>
      <c r="AI1574" s="1">
        <v>4720</v>
      </c>
      <c r="AJ1574" s="1">
        <v>31341.623299400751</v>
      </c>
      <c r="AK1574" s="1">
        <v>3505.3574100000001</v>
      </c>
      <c r="AL1574" s="1">
        <v>708996.6875</v>
      </c>
      <c r="AM1574" s="1">
        <v>570226.375</v>
      </c>
      <c r="AN1574" s="1">
        <v>138770.359375</v>
      </c>
      <c r="AO1574" t="s">
        <v>14384</v>
      </c>
    </row>
    <row r="1575" spans="1:41" x14ac:dyDescent="0.25">
      <c r="A1575" s="1">
        <v>2017</v>
      </c>
      <c r="B1575" t="s">
        <v>1185</v>
      </c>
      <c r="C1575" t="s">
        <v>7025</v>
      </c>
      <c r="D1575" t="s">
        <v>7203</v>
      </c>
      <c r="E1575" t="s">
        <v>7580</v>
      </c>
      <c r="F1575" t="s">
        <v>8979</v>
      </c>
      <c r="G1575" t="s">
        <v>11127</v>
      </c>
      <c r="H1575" t="s">
        <v>12658</v>
      </c>
      <c r="I1575" s="1">
        <v>20946.766</v>
      </c>
      <c r="J1575" s="1">
        <v>45081.75</v>
      </c>
      <c r="K1575" s="1">
        <v>1069.229</v>
      </c>
      <c r="L1575" s="1">
        <v>1259</v>
      </c>
      <c r="M1575" s="1">
        <v>13479.638999999999</v>
      </c>
      <c r="N1575" s="1">
        <v>20161.418772972978</v>
      </c>
      <c r="O1575" s="1">
        <v>12085.235000000001</v>
      </c>
      <c r="P1575" s="1">
        <v>12786.587</v>
      </c>
      <c r="Q1575" s="1">
        <v>3737.4425099999999</v>
      </c>
      <c r="R1575" s="1">
        <v>10674.07176893</v>
      </c>
      <c r="S1575" s="1">
        <v>12406.821</v>
      </c>
      <c r="T1575" s="1">
        <v>8043.6836933333343</v>
      </c>
      <c r="U1575" s="1">
        <v>761</v>
      </c>
      <c r="V1575" s="1">
        <v>5808</v>
      </c>
      <c r="W1575" s="1">
        <v>8350.7572</v>
      </c>
      <c r="X1575" s="1">
        <v>9570</v>
      </c>
      <c r="Y1575" s="1">
        <v>65152</v>
      </c>
      <c r="Z1575" s="1">
        <v>13361</v>
      </c>
      <c r="AA1575" s="1">
        <v>125471</v>
      </c>
      <c r="AB1575" s="1">
        <v>0</v>
      </c>
      <c r="AC1575" s="1">
        <v>14951.841159150001</v>
      </c>
      <c r="AD1575" s="1">
        <v>20019.125</v>
      </c>
      <c r="AE1575" s="1">
        <v>16276.87708</v>
      </c>
      <c r="AF1575" s="1">
        <v>41599.95199999999</v>
      </c>
      <c r="AG1575" s="1">
        <v>160619</v>
      </c>
      <c r="AH1575" s="1">
        <v>25258</v>
      </c>
      <c r="AI1575" s="1">
        <v>4720</v>
      </c>
      <c r="AJ1575" s="1">
        <v>29722.48724552527</v>
      </c>
      <c r="AK1575" s="1">
        <v>3505</v>
      </c>
      <c r="AL1575" s="1">
        <v>706877.6875</v>
      </c>
      <c r="AM1575" s="1">
        <v>588370.1875</v>
      </c>
      <c r="AN1575" s="1">
        <v>118507.4921875</v>
      </c>
      <c r="AO1575" t="s">
        <v>14385</v>
      </c>
    </row>
    <row r="1576" spans="1:41" x14ac:dyDescent="0.25">
      <c r="A1576" s="1">
        <v>2017</v>
      </c>
      <c r="B1576" t="s">
        <v>1186</v>
      </c>
      <c r="C1576" t="s">
        <v>7025</v>
      </c>
      <c r="D1576" t="s">
        <v>7203</v>
      </c>
      <c r="E1576" t="s">
        <v>7580</v>
      </c>
      <c r="F1576" t="s">
        <v>8979</v>
      </c>
      <c r="G1576" t="s">
        <v>11127</v>
      </c>
      <c r="H1576" t="s">
        <v>12658</v>
      </c>
      <c r="I1576" s="1">
        <v>12100.08</v>
      </c>
      <c r="J1576" s="1">
        <v>18396.794000000002</v>
      </c>
      <c r="K1576" s="1">
        <v>877</v>
      </c>
      <c r="L1576" s="1">
        <v>2755.6451836800002</v>
      </c>
      <c r="M1576" s="1">
        <v>11976.833000000001</v>
      </c>
      <c r="N1576" s="1">
        <v>17979.25814911383</v>
      </c>
      <c r="O1576" s="1">
        <v>14207.300566091801</v>
      </c>
      <c r="P1576" s="1">
        <v>10357.298000000001</v>
      </c>
      <c r="Q1576" s="1">
        <v>2499.6331277499999</v>
      </c>
      <c r="R1576" s="1">
        <v>9508.896270236688</v>
      </c>
      <c r="S1576" s="1">
        <v>14505</v>
      </c>
      <c r="T1576" s="1">
        <v>12939.4035625</v>
      </c>
      <c r="U1576" s="1">
        <v>1051</v>
      </c>
      <c r="V1576" s="1">
        <v>11595.892750000001</v>
      </c>
      <c r="W1576" s="1">
        <v>6287.7093501491208</v>
      </c>
      <c r="X1576" s="1">
        <v>12983.275356182099</v>
      </c>
      <c r="Y1576" s="1">
        <v>70251</v>
      </c>
      <c r="Z1576" s="1">
        <v>10401.484048128001</v>
      </c>
      <c r="AA1576" s="1">
        <v>101515.0529306177</v>
      </c>
      <c r="AB1576" s="1">
        <v>1522</v>
      </c>
      <c r="AC1576" s="1">
        <v>10991.506164771879</v>
      </c>
      <c r="AD1576" s="1">
        <v>20227.325859491899</v>
      </c>
      <c r="AE1576" s="1">
        <v>25231.815390368909</v>
      </c>
      <c r="AF1576" s="1">
        <v>48801.346232278564</v>
      </c>
      <c r="AG1576" s="1">
        <v>138533.76944446939</v>
      </c>
      <c r="AH1576" s="1">
        <v>50117.072234658037</v>
      </c>
      <c r="AI1576" s="1">
        <v>3952.3358720000001</v>
      </c>
      <c r="AJ1576" s="1">
        <v>35329.794510248168</v>
      </c>
      <c r="AK1576" s="1">
        <v>2062</v>
      </c>
      <c r="AL1576" s="1">
        <v>678957.5</v>
      </c>
      <c r="AM1576" s="1">
        <v>527300.25</v>
      </c>
      <c r="AN1576" s="1">
        <v>151657.25</v>
      </c>
      <c r="AO1576" t="s">
        <v>14386</v>
      </c>
    </row>
    <row r="1577" spans="1:41" x14ac:dyDescent="0.25">
      <c r="A1577" s="1">
        <v>2017</v>
      </c>
      <c r="B1577" t="s">
        <v>1187</v>
      </c>
      <c r="C1577" t="s">
        <v>7025</v>
      </c>
      <c r="D1577" t="s">
        <v>7203</v>
      </c>
      <c r="E1577" t="s">
        <v>7580</v>
      </c>
      <c r="F1577" t="s">
        <v>8979</v>
      </c>
      <c r="G1577" t="s">
        <v>11127</v>
      </c>
      <c r="H1577" t="s">
        <v>12658</v>
      </c>
      <c r="I1577" s="1">
        <v>8979.6842399999987</v>
      </c>
      <c r="J1577" s="1">
        <v>18215.424599999998</v>
      </c>
      <c r="K1577" s="1">
        <v>1021.266176292665</v>
      </c>
      <c r="L1577" s="1">
        <v>3041.5425000000009</v>
      </c>
      <c r="M1577" s="1">
        <v>18405.379991075999</v>
      </c>
      <c r="N1577" s="1">
        <v>23338.075107074041</v>
      </c>
      <c r="O1577" s="1">
        <v>17233</v>
      </c>
      <c r="P1577" s="1">
        <v>9690.5830000000005</v>
      </c>
      <c r="Q1577" s="1">
        <v>3930.4701967483029</v>
      </c>
      <c r="R1577" s="1">
        <v>10008.28691846065</v>
      </c>
      <c r="S1577" s="1">
        <v>19379.95611888892</v>
      </c>
      <c r="T1577" s="1">
        <v>12698.7203453125</v>
      </c>
      <c r="U1577" s="1">
        <v>1109.6490240000001</v>
      </c>
      <c r="V1577" s="1">
        <v>14984</v>
      </c>
      <c r="W1577" s="1">
        <v>6268.7462572800014</v>
      </c>
      <c r="X1577" s="1">
        <v>14047.338985</v>
      </c>
      <c r="Y1577" s="1">
        <v>73664</v>
      </c>
      <c r="Z1577" s="1">
        <v>12024.496999999999</v>
      </c>
      <c r="AA1577" s="1">
        <v>114619.6778506463</v>
      </c>
      <c r="AB1577" s="1">
        <v>1479</v>
      </c>
      <c r="AC1577" s="1">
        <v>11951.6</v>
      </c>
      <c r="AD1577" s="1">
        <v>26622.827447967811</v>
      </c>
      <c r="AE1577" s="1">
        <v>20105.401269800001</v>
      </c>
      <c r="AF1577" s="1">
        <v>39006.698561293182</v>
      </c>
      <c r="AG1577" s="1">
        <v>171233</v>
      </c>
      <c r="AH1577" s="1">
        <v>51471.582292075043</v>
      </c>
      <c r="AI1577" s="1">
        <v>3518.8904000000002</v>
      </c>
      <c r="AJ1577" s="1">
        <v>36481.723617010757</v>
      </c>
      <c r="AK1577" s="1">
        <v>2301.6001459732161</v>
      </c>
      <c r="AL1577" s="1">
        <v>746832.625</v>
      </c>
      <c r="AM1577" s="1">
        <v>572384.375</v>
      </c>
      <c r="AN1577" s="1">
        <v>174448.3125</v>
      </c>
      <c r="AO1577" t="s">
        <v>14387</v>
      </c>
    </row>
    <row r="1578" spans="1:41" x14ac:dyDescent="0.25">
      <c r="A1578" s="1">
        <v>2017</v>
      </c>
      <c r="B1578" t="s">
        <v>1188</v>
      </c>
      <c r="C1578" t="s">
        <v>7025</v>
      </c>
      <c r="D1578" t="s">
        <v>7203</v>
      </c>
      <c r="E1578" t="s">
        <v>7580</v>
      </c>
      <c r="F1578" t="s">
        <v>8979</v>
      </c>
      <c r="G1578" t="s">
        <v>11127</v>
      </c>
      <c r="H1578" t="s">
        <v>12658</v>
      </c>
      <c r="I1578" s="1">
        <v>16523.43147299999</v>
      </c>
      <c r="J1578" s="1">
        <v>34596.985355124998</v>
      </c>
      <c r="K1578" s="1">
        <v>1042.5019681457291</v>
      </c>
      <c r="L1578" s="1">
        <v>3000.291188020934</v>
      </c>
      <c r="M1578" s="1">
        <v>17274.24372026289</v>
      </c>
      <c r="N1578" s="1">
        <v>20509.6361688</v>
      </c>
      <c r="O1578" s="1">
        <v>16272.86892829693</v>
      </c>
      <c r="P1578" s="1">
        <v>12252.9669216</v>
      </c>
      <c r="Q1578" s="1">
        <v>3183.7641898869661</v>
      </c>
      <c r="R1578" s="1">
        <v>8235.8773966328336</v>
      </c>
      <c r="S1578" s="1">
        <v>16658.876696422401</v>
      </c>
      <c r="T1578" s="1">
        <v>11494.266</v>
      </c>
      <c r="U1578" s="1">
        <v>1005.4752</v>
      </c>
      <c r="V1578" s="1">
        <v>8354</v>
      </c>
      <c r="W1578" s="1">
        <v>10552.829216</v>
      </c>
      <c r="X1578" s="1">
        <v>15917.21924541748</v>
      </c>
      <c r="Y1578" s="1">
        <v>74294.896730000022</v>
      </c>
      <c r="Z1578" s="1">
        <v>11016.368154399999</v>
      </c>
      <c r="AA1578" s="1">
        <v>123867.4116742872</v>
      </c>
      <c r="AB1578" s="1">
        <v>1577</v>
      </c>
      <c r="AC1578" s="1">
        <v>18002.982553369999</v>
      </c>
      <c r="AD1578" s="1">
        <v>18622.53375738152</v>
      </c>
      <c r="AE1578" s="1">
        <v>18953.75885168574</v>
      </c>
      <c r="AF1578" s="1">
        <v>42129.876804937878</v>
      </c>
      <c r="AG1578" s="1">
        <v>170333.3285432937</v>
      </c>
      <c r="AH1578" s="1">
        <v>35463.307053893623</v>
      </c>
      <c r="AI1578" s="1">
        <v>3519.3345599999998</v>
      </c>
      <c r="AJ1578" s="1">
        <v>28408.341185439869</v>
      </c>
      <c r="AK1578" s="1">
        <v>3152.61</v>
      </c>
      <c r="AL1578" s="1">
        <v>746216.9375</v>
      </c>
      <c r="AM1578" s="1">
        <v>594669.375</v>
      </c>
      <c r="AN1578" s="1">
        <v>151547.578125</v>
      </c>
      <c r="AO1578" t="s">
        <v>14388</v>
      </c>
    </row>
    <row r="1579" spans="1:41" x14ac:dyDescent="0.25">
      <c r="A1579" s="1">
        <v>2017</v>
      </c>
      <c r="B1579" t="s">
        <v>1188</v>
      </c>
      <c r="C1579" t="s">
        <v>7025</v>
      </c>
      <c r="D1579" t="s">
        <v>7203</v>
      </c>
      <c r="E1579" t="s">
        <v>7581</v>
      </c>
      <c r="F1579" t="s">
        <v>8980</v>
      </c>
      <c r="G1579" t="s">
        <v>11128</v>
      </c>
      <c r="H1579" t="s">
        <v>12658</v>
      </c>
      <c r="I1579" s="1">
        <v>3452.2941553006817</v>
      </c>
      <c r="J1579" s="1">
        <v>6360.5548647250444</v>
      </c>
      <c r="K1579" s="1">
        <v>118.02715060857032</v>
      </c>
      <c r="L1579" s="1">
        <v>343.16868756126286</v>
      </c>
      <c r="M1579" s="1">
        <v>5534.3545265648108</v>
      </c>
      <c r="N1579" s="1">
        <v>4270.6401251312282</v>
      </c>
      <c r="O1579" s="1">
        <v>188.84344097371252</v>
      </c>
      <c r="P1579" s="1">
        <v>131.01013717551305</v>
      </c>
      <c r="Q1579" s="1">
        <v>258.7679814335936</v>
      </c>
      <c r="R1579" s="1">
        <v>529.94190623248073</v>
      </c>
      <c r="S1579" s="1">
        <v>9560.6713078966313</v>
      </c>
      <c r="T1579" s="1">
        <v>236.05430121714065</v>
      </c>
      <c r="U1579" s="1">
        <v>0</v>
      </c>
      <c r="V1579" s="1">
        <v>368.24470989873942</v>
      </c>
      <c r="W1579" s="1">
        <v>596.03711057328007</v>
      </c>
      <c r="X1579" s="1">
        <v>920.61177474684848</v>
      </c>
      <c r="Y1579" s="1">
        <v>18396.301829604814</v>
      </c>
      <c r="Z1579" s="1">
        <v>1518.1690750199671</v>
      </c>
      <c r="AA1579" s="1">
        <v>21084.987847183354</v>
      </c>
      <c r="AB1579" s="1">
        <v>8003.4210827671532</v>
      </c>
      <c r="AC1579" s="1">
        <v>3850.9544619112498</v>
      </c>
      <c r="AD1579" s="1">
        <v>3947.3013054362686</v>
      </c>
      <c r="AE1579" s="1">
        <v>1997.7511566307828</v>
      </c>
      <c r="AF1579" s="1">
        <v>8139.9410281898618</v>
      </c>
      <c r="AG1579" s="1">
        <v>58779.223055977294</v>
      </c>
      <c r="AH1579" s="1">
        <v>9456.4495501531328</v>
      </c>
      <c r="AI1579" s="1">
        <v>2731.1482650823173</v>
      </c>
      <c r="AJ1579" s="1">
        <v>8941.1467943522439</v>
      </c>
      <c r="AK1579" s="1">
        <v>115.66660759639892</v>
      </c>
      <c r="AL1579" s="1">
        <v>179831.671875</v>
      </c>
      <c r="AM1579" s="1">
        <v>138423.09375</v>
      </c>
      <c r="AN1579" s="1">
        <v>41408.58984375</v>
      </c>
      <c r="AO1579" t="s">
        <v>14389</v>
      </c>
    </row>
    <row r="1580" spans="1:41" x14ac:dyDescent="0.25">
      <c r="A1580" s="1">
        <v>2017</v>
      </c>
      <c r="B1580" t="s">
        <v>1189</v>
      </c>
      <c r="C1580" t="s">
        <v>7025</v>
      </c>
      <c r="D1580" t="s">
        <v>7203</v>
      </c>
      <c r="E1580" t="s">
        <v>7581</v>
      </c>
      <c r="F1580" t="s">
        <v>8980</v>
      </c>
      <c r="G1580" t="s">
        <v>11128</v>
      </c>
      <c r="H1580" t="s">
        <v>12658</v>
      </c>
      <c r="I1580" s="1">
        <v>3261.6444845814103</v>
      </c>
      <c r="J1580" s="1">
        <v>9719.7005640525967</v>
      </c>
      <c r="K1580" s="1">
        <v>114.44366612566348</v>
      </c>
      <c r="L1580" s="1">
        <v>338.25714125811868</v>
      </c>
      <c r="M1580" s="1">
        <v>7209.9509659167998</v>
      </c>
      <c r="N1580" s="1">
        <v>3534.1348536266141</v>
      </c>
      <c r="O1580" s="1">
        <v>128.17690606074311</v>
      </c>
      <c r="P1580" s="1">
        <v>108.72148281938031</v>
      </c>
      <c r="Q1580" s="1">
        <v>308.77950496718535</v>
      </c>
      <c r="R1580" s="1">
        <v>514.29839120211909</v>
      </c>
      <c r="S1580" s="1">
        <v>8766.3848252258231</v>
      </c>
      <c r="T1580" s="1">
        <v>572.2183306283174</v>
      </c>
      <c r="U1580" s="1">
        <v>0</v>
      </c>
      <c r="V1580" s="1">
        <v>595.1070638534502</v>
      </c>
      <c r="W1580" s="1">
        <v>577.94051393460063</v>
      </c>
      <c r="X1580" s="1">
        <v>900.96337155791946</v>
      </c>
      <c r="Y1580" s="1">
        <v>15681.071132538411</v>
      </c>
      <c r="Z1580" s="1">
        <v>5210.2548145191859</v>
      </c>
      <c r="AA1580" s="1">
        <v>24052.198486126261</v>
      </c>
      <c r="AB1580" s="1">
        <v>131.61021604451301</v>
      </c>
      <c r="AC1580" s="1">
        <v>1461.8307994718018</v>
      </c>
      <c r="AD1580" s="1">
        <v>3953.5835662154068</v>
      </c>
      <c r="AE1580" s="1">
        <v>1693.2855952620919</v>
      </c>
      <c r="AF1580" s="1">
        <v>8298.9518494823114</v>
      </c>
      <c r="AG1580" s="1">
        <v>45252.1700227486</v>
      </c>
      <c r="AH1580" s="1">
        <v>11480.988585726562</v>
      </c>
      <c r="AI1580" s="1">
        <v>2648.2264341478531</v>
      </c>
      <c r="AJ1580" s="1">
        <v>7136.7070195963752</v>
      </c>
      <c r="AK1580" s="1">
        <v>112.15479280315022</v>
      </c>
      <c r="AL1580" s="1">
        <v>163763.734375</v>
      </c>
      <c r="AM1580" s="1">
        <v>127167.1171875</v>
      </c>
      <c r="AN1580" s="1">
        <v>36596.64453125</v>
      </c>
      <c r="AO1580" t="s">
        <v>14390</v>
      </c>
    </row>
    <row r="1581" spans="1:41" x14ac:dyDescent="0.25">
      <c r="A1581" s="1">
        <v>2017</v>
      </c>
      <c r="B1581" t="s">
        <v>1190</v>
      </c>
      <c r="C1581" t="s">
        <v>7025</v>
      </c>
      <c r="D1581" t="s">
        <v>7203</v>
      </c>
      <c r="E1581" t="s">
        <v>7581</v>
      </c>
      <c r="F1581" t="s">
        <v>8980</v>
      </c>
      <c r="G1581" t="s">
        <v>11128</v>
      </c>
      <c r="H1581" t="s">
        <v>12658</v>
      </c>
      <c r="I1581" s="1">
        <v>2635.8619577918807</v>
      </c>
      <c r="J1581" s="1">
        <v>6745.3546473353153</v>
      </c>
      <c r="K1581" s="1">
        <v>122.5982305949712</v>
      </c>
      <c r="L1581" s="1">
        <v>306.49557648742797</v>
      </c>
      <c r="M1581" s="1">
        <v>2462.9984526529711</v>
      </c>
      <c r="N1581" s="1">
        <v>3142.1926501491116</v>
      </c>
      <c r="O1581" s="1">
        <v>116.46831906522263</v>
      </c>
      <c r="P1581" s="1">
        <v>122.5982305949712</v>
      </c>
      <c r="Q1581" s="1">
        <v>232.63014255395782</v>
      </c>
      <c r="R1581" s="1">
        <v>963.32932790181269</v>
      </c>
      <c r="S1581" s="1">
        <v>8275.3805651605562</v>
      </c>
      <c r="T1581" s="1">
        <v>306.49557648742797</v>
      </c>
      <c r="U1581" s="1">
        <v>0</v>
      </c>
      <c r="V1581" s="1">
        <v>1113.1919338023383</v>
      </c>
      <c r="W1581" s="1">
        <v>496.52283390963333</v>
      </c>
      <c r="X1581" s="1">
        <v>406.19547604988571</v>
      </c>
      <c r="Y1581" s="1">
        <v>16202.582155431393</v>
      </c>
      <c r="Z1581" s="1">
        <v>1777.6743436270822</v>
      </c>
      <c r="AA1581" s="1">
        <v>20220.981157327999</v>
      </c>
      <c r="AB1581" s="1">
        <v>140.98796518421688</v>
      </c>
      <c r="AC1581" s="1">
        <v>1020.8712487851928</v>
      </c>
      <c r="AD1581" s="1">
        <v>3334.3653766067291</v>
      </c>
      <c r="AE1581" s="1">
        <v>1281.151509717449</v>
      </c>
      <c r="AF1581" s="1">
        <v>9062.46120558027</v>
      </c>
      <c r="AG1581" s="1">
        <v>28388.307447556806</v>
      </c>
      <c r="AH1581" s="1">
        <v>8835.245818210924</v>
      </c>
      <c r="AI1581" s="1">
        <v>2013.062946369427</v>
      </c>
      <c r="AJ1581" s="1">
        <v>9164.141552387091</v>
      </c>
      <c r="AK1581" s="1">
        <v>109.11242522952436</v>
      </c>
      <c r="AL1581" s="1">
        <v>128999.25</v>
      </c>
      <c r="AM1581" s="1">
        <v>102379.8203125</v>
      </c>
      <c r="AN1581" s="1">
        <v>26619.43359375</v>
      </c>
      <c r="AO1581" t="s">
        <v>14391</v>
      </c>
    </row>
    <row r="1582" spans="1:41" x14ac:dyDescent="0.25">
      <c r="A1582" s="1">
        <v>2017</v>
      </c>
      <c r="B1582" t="s">
        <v>1191</v>
      </c>
      <c r="C1582" t="s">
        <v>7025</v>
      </c>
      <c r="D1582" t="s">
        <v>7203</v>
      </c>
      <c r="E1582" t="s">
        <v>7581</v>
      </c>
      <c r="F1582" t="s">
        <v>8980</v>
      </c>
      <c r="G1582" t="s">
        <v>11128</v>
      </c>
      <c r="H1582" t="s">
        <v>12658</v>
      </c>
      <c r="I1582" s="1">
        <v>3449.3039651034651</v>
      </c>
      <c r="J1582" s="1">
        <v>5728.1484992696651</v>
      </c>
      <c r="K1582" s="1">
        <v>121.02820930187598</v>
      </c>
      <c r="L1582" s="1">
        <v>344.93039651034655</v>
      </c>
      <c r="M1582" s="1">
        <v>10453.935604700482</v>
      </c>
      <c r="N1582" s="1">
        <v>3269.9401589180852</v>
      </c>
      <c r="O1582" s="1">
        <v>128.28990185998853</v>
      </c>
      <c r="P1582" s="1">
        <v>113.76651674376342</v>
      </c>
      <c r="Q1582" s="1">
        <v>241.67875007662545</v>
      </c>
      <c r="R1582" s="1">
        <v>469.83223467913837</v>
      </c>
      <c r="S1582" s="1">
        <v>8920.5609888085582</v>
      </c>
      <c r="T1582" s="1">
        <v>363.08462790562794</v>
      </c>
      <c r="U1582" s="1">
        <v>0</v>
      </c>
      <c r="V1582" s="1">
        <v>1098.9361404610338</v>
      </c>
      <c r="W1582" s="1">
        <v>611.19245697447366</v>
      </c>
      <c r="X1582" s="1">
        <v>413.91647581241585</v>
      </c>
      <c r="Y1582" s="1">
        <v>14886.470278884</v>
      </c>
      <c r="Z1582" s="1">
        <v>1210.2820930187597</v>
      </c>
      <c r="AA1582" s="1">
        <v>21280.128123832717</v>
      </c>
      <c r="AB1582" s="1">
        <v>8136.726511365122</v>
      </c>
      <c r="AC1582" s="1">
        <v>970.76726681034722</v>
      </c>
      <c r="AD1582" s="1">
        <v>3362.1779054777599</v>
      </c>
      <c r="AE1582" s="1">
        <v>1815.4231395281397</v>
      </c>
      <c r="AF1582" s="1">
        <v>6881.543869881024</v>
      </c>
      <c r="AG1582" s="1">
        <v>50380.412686091913</v>
      </c>
      <c r="AH1582" s="1">
        <v>9137.6298022916344</v>
      </c>
      <c r="AI1582" s="1">
        <v>2652.9383478971213</v>
      </c>
      <c r="AJ1582" s="1">
        <v>8887.5598647501174</v>
      </c>
      <c r="AK1582" s="1">
        <v>129.73188035689481</v>
      </c>
      <c r="AL1582" s="1">
        <v>165460.328125</v>
      </c>
      <c r="AM1582" s="1">
        <v>121029.125</v>
      </c>
      <c r="AN1582" s="1">
        <v>44431.2109375</v>
      </c>
      <c r="AO1582" t="s">
        <v>14392</v>
      </c>
    </row>
    <row r="1583" spans="1:41" x14ac:dyDescent="0.25">
      <c r="A1583" s="1">
        <v>2017</v>
      </c>
      <c r="B1583" t="s">
        <v>1192</v>
      </c>
      <c r="C1583" t="s">
        <v>7025</v>
      </c>
      <c r="D1583" t="s">
        <v>7203</v>
      </c>
      <c r="E1583" t="s">
        <v>7581</v>
      </c>
      <c r="F1583" t="s">
        <v>8980</v>
      </c>
      <c r="G1583" t="s">
        <v>11128</v>
      </c>
      <c r="H1583" t="s">
        <v>12658</v>
      </c>
      <c r="I1583" s="1">
        <v>3159.6140881788501</v>
      </c>
      <c r="J1583" s="1">
        <v>6984.4100896585114</v>
      </c>
      <c r="K1583" s="1">
        <v>110.86365221680177</v>
      </c>
      <c r="L1583" s="1">
        <v>554.31826108400878</v>
      </c>
      <c r="M1583" s="1">
        <v>9534.2740906449508</v>
      </c>
      <c r="N1583" s="1">
        <v>2823.9816237849195</v>
      </c>
      <c r="O1583" s="1">
        <v>124.16729048281798</v>
      </c>
      <c r="P1583" s="1">
        <v>104.92136045798119</v>
      </c>
      <c r="Q1583" s="1">
        <v>249.48911503982174</v>
      </c>
      <c r="R1583" s="1">
        <v>292.68004185235668</v>
      </c>
      <c r="S1583" s="1">
        <v>8161.782076200946</v>
      </c>
      <c r="T1583" s="1">
        <v>736.17933616231721</v>
      </c>
      <c r="U1583" s="1">
        <v>0</v>
      </c>
      <c r="V1583" s="1">
        <v>917.95104035511861</v>
      </c>
      <c r="W1583" s="1">
        <v>1331.4724631237891</v>
      </c>
      <c r="X1583" s="1">
        <v>2053.1948390551688</v>
      </c>
      <c r="Y1583" s="1">
        <v>15190.537626746178</v>
      </c>
      <c r="Z1583" s="1">
        <v>4709.4879461697392</v>
      </c>
      <c r="AA1583" s="1">
        <v>41139.284064610802</v>
      </c>
      <c r="AB1583" s="1">
        <v>0</v>
      </c>
      <c r="AC1583" s="1">
        <v>1416.1019726028246</v>
      </c>
      <c r="AD1583" s="1">
        <v>2089.7798442867133</v>
      </c>
      <c r="AE1583" s="1">
        <v>1630.8043241091539</v>
      </c>
      <c r="AF1583" s="1">
        <v>12343.452805966899</v>
      </c>
      <c r="AG1583" s="1">
        <v>62406.258469359884</v>
      </c>
      <c r="AH1583" s="1">
        <v>11824.84923868284</v>
      </c>
      <c r="AI1583" s="1">
        <v>2565.3849122967927</v>
      </c>
      <c r="AJ1583" s="1">
        <v>8661.7771476987218</v>
      </c>
      <c r="AK1583" s="1">
        <v>108.64637917246573</v>
      </c>
      <c r="AL1583" s="1">
        <v>201225.671875</v>
      </c>
      <c r="AM1583" s="1">
        <v>162585.078125</v>
      </c>
      <c r="AN1583" s="1">
        <v>38640.59375</v>
      </c>
      <c r="AO1583" t="s">
        <v>14393</v>
      </c>
    </row>
    <row r="1584" spans="1:41" x14ac:dyDescent="0.25">
      <c r="A1584" s="1">
        <v>2017</v>
      </c>
      <c r="B1584" t="s">
        <v>1193</v>
      </c>
      <c r="C1584" t="s">
        <v>7025</v>
      </c>
      <c r="D1584" t="s">
        <v>7203</v>
      </c>
      <c r="E1584" t="s">
        <v>7581</v>
      </c>
      <c r="F1584" t="s">
        <v>8980</v>
      </c>
      <c r="G1584" t="s">
        <v>11129</v>
      </c>
      <c r="H1584" t="s">
        <v>12658</v>
      </c>
      <c r="I1584" s="1">
        <v>2892.7500000000009</v>
      </c>
      <c r="J1584" s="1">
        <v>8671.3529999999992</v>
      </c>
      <c r="K1584" s="1">
        <v>100</v>
      </c>
      <c r="L1584" s="1">
        <v>299.99999999999989</v>
      </c>
      <c r="M1584" s="1">
        <v>6300</v>
      </c>
      <c r="N1584" s="1">
        <v>3088</v>
      </c>
      <c r="O1584" s="1">
        <v>112</v>
      </c>
      <c r="P1584" s="1">
        <v>95</v>
      </c>
      <c r="Q1584" s="1">
        <v>269.8091693673407</v>
      </c>
      <c r="R1584" s="1">
        <v>449.39</v>
      </c>
      <c r="S1584" s="1">
        <v>7660</v>
      </c>
      <c r="T1584" s="1">
        <v>505</v>
      </c>
      <c r="U1584" s="1">
        <v>0</v>
      </c>
      <c r="V1584" s="1">
        <v>520</v>
      </c>
      <c r="W1584" s="1">
        <v>505</v>
      </c>
      <c r="X1584" s="1">
        <v>803</v>
      </c>
      <c r="Y1584" s="1">
        <v>13702</v>
      </c>
      <c r="Z1584" s="1">
        <v>4552.6808000000001</v>
      </c>
      <c r="AA1584" s="1">
        <v>21421.19128765224</v>
      </c>
      <c r="AB1584" s="1">
        <v>115</v>
      </c>
      <c r="AC1584" s="1">
        <v>1277.3365699999999</v>
      </c>
      <c r="AD1584" s="1">
        <v>3454.6110764</v>
      </c>
      <c r="AE1584" s="1">
        <v>1479.58</v>
      </c>
      <c r="AF1584" s="1">
        <v>7360.3340511438109</v>
      </c>
      <c r="AG1584" s="1">
        <v>40292</v>
      </c>
      <c r="AH1584" s="1">
        <v>10257.719999999999</v>
      </c>
      <c r="AI1584" s="1">
        <v>2314</v>
      </c>
      <c r="AJ1584" s="1">
        <v>6317.0679999999993</v>
      </c>
      <c r="AK1584" s="1">
        <v>98</v>
      </c>
      <c r="AL1584" s="1">
        <v>144912.8125</v>
      </c>
      <c r="AM1584" s="1">
        <v>112688.4921875</v>
      </c>
      <c r="AN1584" s="1">
        <v>32224.33203125</v>
      </c>
      <c r="AO1584" t="s">
        <v>14394</v>
      </c>
    </row>
    <row r="1585" spans="1:41" x14ac:dyDescent="0.25">
      <c r="A1585" s="1">
        <v>2017</v>
      </c>
      <c r="B1585" t="s">
        <v>1194</v>
      </c>
      <c r="C1585" t="s">
        <v>7025</v>
      </c>
      <c r="D1585" t="s">
        <v>7203</v>
      </c>
      <c r="E1585" t="s">
        <v>7581</v>
      </c>
      <c r="F1585" t="s">
        <v>8980</v>
      </c>
      <c r="G1585" t="s">
        <v>11129</v>
      </c>
      <c r="H1585" t="s">
        <v>12658</v>
      </c>
      <c r="I1585" s="1">
        <v>2322</v>
      </c>
      <c r="J1585" s="1">
        <v>5623.0439999999999</v>
      </c>
      <c r="K1585" s="1">
        <v>109</v>
      </c>
      <c r="L1585" s="1">
        <v>270.60804000000002</v>
      </c>
      <c r="M1585" s="1">
        <v>2159.6749999999988</v>
      </c>
      <c r="N1585" s="1">
        <v>2788.5439999999999</v>
      </c>
      <c r="O1585" s="1">
        <v>104.86222460937501</v>
      </c>
      <c r="P1585" s="1">
        <v>107</v>
      </c>
      <c r="Q1585" s="1">
        <v>204.5505</v>
      </c>
      <c r="R1585" s="1">
        <v>840.18244080678403</v>
      </c>
      <c r="S1585" s="1">
        <v>7269</v>
      </c>
      <c r="T1585" s="1">
        <v>269.22265624999989</v>
      </c>
      <c r="U1585" s="1"/>
      <c r="V1585" s="1">
        <v>977.81668749999994</v>
      </c>
      <c r="W1585" s="1">
        <v>428.52350159999997</v>
      </c>
      <c r="X1585" s="1">
        <v>372.90634999999997</v>
      </c>
      <c r="Y1585" s="1">
        <v>14629</v>
      </c>
      <c r="Z1585" s="1">
        <v>1563.0133248</v>
      </c>
      <c r="AA1585" s="1">
        <v>18005.216906338112</v>
      </c>
      <c r="AB1585" s="1">
        <v>115</v>
      </c>
      <c r="AC1585" s="1">
        <v>919.14128000000005</v>
      </c>
      <c r="AD1585" s="1">
        <v>2931.8905</v>
      </c>
      <c r="AE1585" s="1">
        <v>1127.463375984086</v>
      </c>
      <c r="AF1585" s="1">
        <v>8001.3385267199992</v>
      </c>
      <c r="AG1585" s="1">
        <v>25033.930216809971</v>
      </c>
      <c r="AH1585" s="1">
        <v>7855.2666666666673</v>
      </c>
      <c r="AI1585" s="1">
        <v>1742.5035359999999</v>
      </c>
      <c r="AJ1585" s="1">
        <v>8170.7298819261423</v>
      </c>
      <c r="AK1585" s="1">
        <v>108</v>
      </c>
      <c r="AL1585" s="1">
        <v>114049.421875</v>
      </c>
      <c r="AM1585" s="1">
        <v>90583.578125</v>
      </c>
      <c r="AN1585" s="1">
        <v>23465.8515625</v>
      </c>
      <c r="AO1585" t="s">
        <v>14395</v>
      </c>
    </row>
    <row r="1586" spans="1:41" x14ac:dyDescent="0.25">
      <c r="A1586" s="1">
        <v>2017</v>
      </c>
      <c r="B1586" t="s">
        <v>1195</v>
      </c>
      <c r="C1586" t="s">
        <v>7025</v>
      </c>
      <c r="D1586" t="s">
        <v>7203</v>
      </c>
      <c r="E1586" t="s">
        <v>7581</v>
      </c>
      <c r="F1586" t="s">
        <v>8980</v>
      </c>
      <c r="G1586" t="s">
        <v>11129</v>
      </c>
      <c r="H1586" t="s">
        <v>12658</v>
      </c>
      <c r="I1586" s="1">
        <v>3049.139924999999</v>
      </c>
      <c r="J1586" s="1">
        <v>5502</v>
      </c>
      <c r="K1586" s="1">
        <v>104.18398999999999</v>
      </c>
      <c r="L1586" s="1">
        <v>308.17018802093429</v>
      </c>
      <c r="M1586" s="1">
        <v>4806.278352463265</v>
      </c>
      <c r="N1586" s="1">
        <v>3764.5355015999999</v>
      </c>
      <c r="O1586" s="1">
        <v>164.89609136000001</v>
      </c>
      <c r="P1586" s="1">
        <v>111</v>
      </c>
      <c r="Q1586" s="1">
        <v>224.0663349203823</v>
      </c>
      <c r="R1586" s="1">
        <v>468.86334370515868</v>
      </c>
      <c r="S1586" s="1">
        <v>8294.8096000000005</v>
      </c>
      <c r="T1586" s="1">
        <v>203</v>
      </c>
      <c r="U1586" s="1"/>
      <c r="V1586" s="1">
        <v>319</v>
      </c>
      <c r="W1586" s="1">
        <v>514.59499999999991</v>
      </c>
      <c r="X1586" s="1">
        <v>795.20388349514565</v>
      </c>
      <c r="Y1586" s="1">
        <v>16139.33171</v>
      </c>
      <c r="Z1586" s="1">
        <v>1314.5863360000001</v>
      </c>
      <c r="AA1586" s="1">
        <v>18668.964401618159</v>
      </c>
      <c r="AB1586" s="1">
        <v>136</v>
      </c>
      <c r="AC1586" s="1">
        <v>3312.0378300000002</v>
      </c>
      <c r="AD1586" s="1">
        <v>3417.9550786599748</v>
      </c>
      <c r="AE1586" s="1">
        <v>1765.9660268858361</v>
      </c>
      <c r="AF1586" s="1">
        <v>7289.7066890511296</v>
      </c>
      <c r="AG1586" s="1">
        <v>52765.813638643078</v>
      </c>
      <c r="AH1586" s="1">
        <v>8376.6972739040921</v>
      </c>
      <c r="AI1586" s="1">
        <v>2360.2800000000002</v>
      </c>
      <c r="AJ1586" s="1">
        <v>7899.1499557141924</v>
      </c>
      <c r="AK1586" s="1">
        <v>101.43</v>
      </c>
      <c r="AL1586" s="1">
        <v>152177.6875</v>
      </c>
      <c r="AM1586" s="1">
        <v>122902.328125</v>
      </c>
      <c r="AN1586" s="1">
        <v>29275.328125</v>
      </c>
      <c r="AO1586" t="s">
        <v>14396</v>
      </c>
    </row>
    <row r="1587" spans="1:41" x14ac:dyDescent="0.25">
      <c r="A1587" s="1">
        <v>2017</v>
      </c>
      <c r="B1587" t="s">
        <v>1196</v>
      </c>
      <c r="C1587" t="s">
        <v>7025</v>
      </c>
      <c r="D1587" t="s">
        <v>7203</v>
      </c>
      <c r="E1587" t="s">
        <v>7581</v>
      </c>
      <c r="F1587" t="s">
        <v>8980</v>
      </c>
      <c r="G1587" t="s">
        <v>11129</v>
      </c>
      <c r="H1587" t="s">
        <v>12658</v>
      </c>
      <c r="I1587" s="1">
        <v>2907</v>
      </c>
      <c r="J1587" s="1">
        <v>5061.84</v>
      </c>
      <c r="K1587" s="1">
        <v>106.31987449</v>
      </c>
      <c r="L1587" s="1">
        <v>307.20150000000001</v>
      </c>
      <c r="M1587" s="1">
        <v>9069.4826009999979</v>
      </c>
      <c r="N1587" s="1">
        <v>2872.7052337151999</v>
      </c>
      <c r="O1587" s="1">
        <v>113</v>
      </c>
      <c r="P1587" s="1">
        <v>100</v>
      </c>
      <c r="Q1587" s="1">
        <v>229.74868351572539</v>
      </c>
      <c r="R1587" s="1">
        <v>415.94795069481262</v>
      </c>
      <c r="S1587" s="1">
        <v>8480.2124473343483</v>
      </c>
      <c r="T1587" s="1">
        <v>321.98880000000003</v>
      </c>
      <c r="U1587" s="1"/>
      <c r="V1587" s="1">
        <v>964</v>
      </c>
      <c r="W1587" s="1">
        <v>525.40200000000004</v>
      </c>
      <c r="X1587" s="1">
        <v>372.90634999999997</v>
      </c>
      <c r="Y1587" s="1">
        <v>13364</v>
      </c>
      <c r="Z1587" s="1">
        <v>1151</v>
      </c>
      <c r="AA1587" s="1">
        <v>18759.40925903176</v>
      </c>
      <c r="AB1587" s="1">
        <v>136</v>
      </c>
      <c r="AC1587" s="1">
        <v>861.3</v>
      </c>
      <c r="AD1587" s="1">
        <v>3196.209626557003</v>
      </c>
      <c r="AE1587" s="1">
        <v>1560.6</v>
      </c>
      <c r="AF1587" s="1">
        <v>6128.5731497882443</v>
      </c>
      <c r="AG1587" s="1">
        <v>44875</v>
      </c>
      <c r="AH1587" s="1">
        <v>8400.6303205545046</v>
      </c>
      <c r="AI1587" s="1">
        <v>2280.5567999999998</v>
      </c>
      <c r="AJ1587" s="1">
        <v>8170.7298819261423</v>
      </c>
      <c r="AK1587" s="1">
        <v>117.05573226600001</v>
      </c>
      <c r="AL1587" s="1">
        <v>140848.828125</v>
      </c>
      <c r="AM1587" s="1">
        <v>107729.0546875</v>
      </c>
      <c r="AN1587" s="1">
        <v>33119.765625</v>
      </c>
      <c r="AO1587" t="s">
        <v>14397</v>
      </c>
    </row>
    <row r="1588" spans="1:41" x14ac:dyDescent="0.25">
      <c r="A1588" s="1">
        <v>2017</v>
      </c>
      <c r="B1588" t="s">
        <v>1197</v>
      </c>
      <c r="C1588" t="s">
        <v>7025</v>
      </c>
      <c r="D1588" t="s">
        <v>7203</v>
      </c>
      <c r="E1588" t="s">
        <v>7581</v>
      </c>
      <c r="F1588" t="s">
        <v>8980</v>
      </c>
      <c r="G1588" t="s">
        <v>11129</v>
      </c>
      <c r="H1588" t="s">
        <v>12658</v>
      </c>
      <c r="I1588" s="1">
        <v>2850</v>
      </c>
      <c r="J1588" s="1">
        <v>6310.5</v>
      </c>
      <c r="K1588" s="1">
        <v>100</v>
      </c>
      <c r="L1588" s="1">
        <v>500</v>
      </c>
      <c r="M1588" s="1">
        <v>8600</v>
      </c>
      <c r="N1588" s="1">
        <v>2547.2565329729732</v>
      </c>
      <c r="O1588" s="1">
        <v>112</v>
      </c>
      <c r="P1588" s="1">
        <v>94.64</v>
      </c>
      <c r="Q1588" s="1">
        <v>225.04140000000001</v>
      </c>
      <c r="R1588" s="1">
        <v>264</v>
      </c>
      <c r="S1588" s="1">
        <v>7362</v>
      </c>
      <c r="T1588" s="1">
        <v>664.04030666666665</v>
      </c>
      <c r="U1588" s="1">
        <v>0</v>
      </c>
      <c r="V1588" s="1">
        <v>828</v>
      </c>
      <c r="W1588" s="1">
        <v>1201</v>
      </c>
      <c r="X1588" s="1">
        <v>1852</v>
      </c>
      <c r="Y1588" s="1">
        <v>13702</v>
      </c>
      <c r="Z1588" s="1">
        <v>4248</v>
      </c>
      <c r="AA1588" s="1">
        <v>37108</v>
      </c>
      <c r="AB1588" s="1"/>
      <c r="AC1588" s="1">
        <v>1277.3365699999999</v>
      </c>
      <c r="AD1588" s="1">
        <v>1885</v>
      </c>
      <c r="AE1588" s="1">
        <v>1471</v>
      </c>
      <c r="AF1588" s="1">
        <v>11133.904177925149</v>
      </c>
      <c r="AG1588" s="1">
        <v>56291</v>
      </c>
      <c r="AH1588" s="1">
        <v>10666</v>
      </c>
      <c r="AI1588" s="1">
        <v>2314</v>
      </c>
      <c r="AJ1588" s="1">
        <v>7813</v>
      </c>
      <c r="AK1588" s="1">
        <v>98</v>
      </c>
      <c r="AL1588" s="1">
        <v>181517.71875</v>
      </c>
      <c r="AM1588" s="1">
        <v>146663.6875</v>
      </c>
      <c r="AN1588" s="1">
        <v>34854.0390625</v>
      </c>
      <c r="AO1588" t="s">
        <v>14398</v>
      </c>
    </row>
    <row r="1589" spans="1:41" x14ac:dyDescent="0.25">
      <c r="A1589" s="1">
        <v>2017</v>
      </c>
      <c r="B1589" t="s">
        <v>1197</v>
      </c>
      <c r="C1589" t="s">
        <v>7025</v>
      </c>
      <c r="D1589" t="s">
        <v>7203</v>
      </c>
      <c r="E1589" t="s">
        <v>7582</v>
      </c>
      <c r="F1589" t="s">
        <v>8981</v>
      </c>
      <c r="G1589" t="s">
        <v>11129</v>
      </c>
      <c r="H1589" t="s">
        <v>12658</v>
      </c>
      <c r="I1589" s="1">
        <v>0</v>
      </c>
      <c r="J1589" s="1"/>
      <c r="K1589" s="1"/>
      <c r="L1589" s="1"/>
      <c r="M1589" s="1">
        <v>185.6</v>
      </c>
      <c r="N1589" s="1">
        <v>0</v>
      </c>
      <c r="O1589" s="1"/>
      <c r="P1589" s="1"/>
      <c r="Q1589" s="1">
        <v>0</v>
      </c>
      <c r="R1589" s="1">
        <v>119.39729893000001</v>
      </c>
      <c r="S1589" s="1">
        <v>0</v>
      </c>
      <c r="T1589" s="1"/>
      <c r="U1589" s="1"/>
      <c r="V1589" s="1">
        <v>0</v>
      </c>
      <c r="W1589" s="1">
        <v>557.75720000000001</v>
      </c>
      <c r="X1589" s="1">
        <v>210</v>
      </c>
      <c r="Y1589" s="1"/>
      <c r="Z1589" s="1"/>
      <c r="AA1589" s="1">
        <v>1138</v>
      </c>
      <c r="AB1589" s="1"/>
      <c r="AC1589" s="1">
        <v>171.77889915</v>
      </c>
      <c r="AD1589" s="1"/>
      <c r="AE1589" s="1">
        <v>354.87707999999998</v>
      </c>
      <c r="AF1589" s="1">
        <v>300</v>
      </c>
      <c r="AG1589" s="1">
        <v>3787</v>
      </c>
      <c r="AH1589" s="1">
        <v>773</v>
      </c>
      <c r="AI1589" s="1"/>
      <c r="AJ1589" s="1">
        <v>173.22217128983311</v>
      </c>
      <c r="AK1589" s="1"/>
      <c r="AL1589" s="1">
        <v>7770.63232421875</v>
      </c>
      <c r="AM1589" s="1">
        <v>6044.275390625</v>
      </c>
      <c r="AN1589" s="1">
        <v>1726.357177734375</v>
      </c>
      <c r="AO1589" t="s">
        <v>14399</v>
      </c>
    </row>
    <row r="1590" spans="1:41" x14ac:dyDescent="0.25">
      <c r="A1590" s="1">
        <v>2017</v>
      </c>
      <c r="B1590" t="s">
        <v>1198</v>
      </c>
      <c r="C1590" t="s">
        <v>7025</v>
      </c>
      <c r="D1590" t="s">
        <v>7203</v>
      </c>
      <c r="E1590" t="s">
        <v>7582</v>
      </c>
      <c r="F1590" t="s">
        <v>8981</v>
      </c>
      <c r="G1590" t="s">
        <v>11129</v>
      </c>
      <c r="H1590" t="s">
        <v>12658</v>
      </c>
      <c r="I1590" s="1">
        <v>0</v>
      </c>
      <c r="J1590" s="1"/>
      <c r="K1590" s="1"/>
      <c r="L1590" s="1">
        <v>0</v>
      </c>
      <c r="M1590" s="1">
        <v>201.2746902996326</v>
      </c>
      <c r="N1590" s="1">
        <v>0</v>
      </c>
      <c r="O1590" s="1">
        <v>0</v>
      </c>
      <c r="P1590" s="1">
        <v>618.13300000000004</v>
      </c>
      <c r="Q1590" s="1">
        <v>0</v>
      </c>
      <c r="R1590" s="1">
        <v>96.778500773494628</v>
      </c>
      <c r="S1590" s="1">
        <v>0</v>
      </c>
      <c r="T1590" s="1">
        <v>0</v>
      </c>
      <c r="U1590" s="1"/>
      <c r="V1590" s="1">
        <v>0</v>
      </c>
      <c r="W1590" s="1">
        <v>457.59621600000003</v>
      </c>
      <c r="X1590" s="1">
        <v>185.35776155339809</v>
      </c>
      <c r="Y1590" s="1">
        <v>0</v>
      </c>
      <c r="Z1590" s="1">
        <v>0</v>
      </c>
      <c r="AA1590" s="1">
        <v>2366.1945515032448</v>
      </c>
      <c r="AB1590" s="1">
        <v>0</v>
      </c>
      <c r="AC1590" s="1">
        <v>251.21973337</v>
      </c>
      <c r="AD1590" s="1"/>
      <c r="AE1590" s="1">
        <v>327.42921651368403</v>
      </c>
      <c r="AF1590" s="1">
        <v>323.05738150859918</v>
      </c>
      <c r="AG1590" s="1">
        <v>2854.6128240669468</v>
      </c>
      <c r="AH1590" s="1">
        <v>557.74738762250968</v>
      </c>
      <c r="AI1590" s="1">
        <v>0</v>
      </c>
      <c r="AJ1590" s="1">
        <v>638.60088916190909</v>
      </c>
      <c r="AK1590" s="1"/>
      <c r="AL1590" s="1">
        <v>8878.001953125</v>
      </c>
      <c r="AM1590" s="1">
        <v>7476.0263671875</v>
      </c>
      <c r="AN1590" s="1">
        <v>1401.97607421875</v>
      </c>
      <c r="AO1590" t="s">
        <v>14400</v>
      </c>
    </row>
    <row r="1591" spans="1:41" x14ac:dyDescent="0.25">
      <c r="A1591" s="1">
        <v>2017</v>
      </c>
      <c r="B1591" t="s">
        <v>1199</v>
      </c>
      <c r="C1591" t="s">
        <v>7025</v>
      </c>
      <c r="D1591" t="s">
        <v>7203</v>
      </c>
      <c r="E1591" t="s">
        <v>7582</v>
      </c>
      <c r="F1591" t="s">
        <v>8981</v>
      </c>
      <c r="G1591" t="s">
        <v>11129</v>
      </c>
      <c r="H1591" t="s">
        <v>12658</v>
      </c>
      <c r="I1591" s="1">
        <v>0</v>
      </c>
      <c r="J1591" s="1"/>
      <c r="K1591" s="1">
        <v>0</v>
      </c>
      <c r="L1591" s="1"/>
      <c r="M1591" s="1">
        <v>126.033</v>
      </c>
      <c r="N1591" s="1">
        <v>552.12649130132809</v>
      </c>
      <c r="O1591" s="1">
        <v>191.09</v>
      </c>
      <c r="P1591" s="1">
        <v>618.13300000000004</v>
      </c>
      <c r="Q1591" s="1">
        <v>62.576417749999997</v>
      </c>
      <c r="R1591" s="1">
        <v>80.194444648716185</v>
      </c>
      <c r="S1591" s="1">
        <v>0</v>
      </c>
      <c r="T1591" s="1">
        <v>22.0762578125</v>
      </c>
      <c r="U1591" s="1"/>
      <c r="V1591" s="1">
        <v>0</v>
      </c>
      <c r="W1591" s="1">
        <v>416.78361030911998</v>
      </c>
      <c r="X1591" s="1">
        <v>138.02761017214999</v>
      </c>
      <c r="Y1591" s="1">
        <v>66</v>
      </c>
      <c r="Z1591" s="1">
        <v>0</v>
      </c>
      <c r="AA1591" s="1">
        <v>1700.0591455930669</v>
      </c>
      <c r="AB1591" s="1">
        <v>0</v>
      </c>
      <c r="AC1591" s="1">
        <v>187.48036859999999</v>
      </c>
      <c r="AD1591" s="1">
        <v>541.9758877924852</v>
      </c>
      <c r="AE1591" s="1">
        <v>2135.297942292239</v>
      </c>
      <c r="AF1591" s="1">
        <v>16189.24452</v>
      </c>
      <c r="AG1591" s="1">
        <v>3036.220117539594</v>
      </c>
      <c r="AH1591" s="1">
        <v>1331.7160104113759</v>
      </c>
      <c r="AI1591" s="1">
        <v>0</v>
      </c>
      <c r="AJ1591" s="1">
        <v>393.50999476406241</v>
      </c>
      <c r="AK1591" s="1"/>
      <c r="AL1591" s="1">
        <v>27788.546875</v>
      </c>
      <c r="AM1591" s="1">
        <v>25020.84375</v>
      </c>
      <c r="AN1591" s="1">
        <v>2767.702392578125</v>
      </c>
      <c r="AO1591" t="s">
        <v>14401</v>
      </c>
    </row>
    <row r="1592" spans="1:41" x14ac:dyDescent="0.25">
      <c r="A1592" s="1">
        <v>2017</v>
      </c>
      <c r="B1592" t="s">
        <v>1200</v>
      </c>
      <c r="C1592" t="s">
        <v>7025</v>
      </c>
      <c r="D1592" t="s">
        <v>7203</v>
      </c>
      <c r="E1592" t="s">
        <v>7582</v>
      </c>
      <c r="F1592" t="s">
        <v>8981</v>
      </c>
      <c r="G1592" t="s">
        <v>11129</v>
      </c>
      <c r="H1592" t="s">
        <v>12658</v>
      </c>
      <c r="I1592" s="1">
        <v>0</v>
      </c>
      <c r="J1592" s="1"/>
      <c r="K1592" s="1"/>
      <c r="L1592" s="1">
        <v>0</v>
      </c>
      <c r="M1592" s="1">
        <v>220.271893476</v>
      </c>
      <c r="N1592" s="1">
        <v>0</v>
      </c>
      <c r="O1592" s="1">
        <v>251</v>
      </c>
      <c r="P1592" s="1">
        <v>618.13300000000004</v>
      </c>
      <c r="Q1592" s="1">
        <v>268.41825717768052</v>
      </c>
      <c r="R1592" s="1">
        <v>123.4330708180495</v>
      </c>
      <c r="S1592" s="1">
        <v>0</v>
      </c>
      <c r="T1592" s="1">
        <v>0</v>
      </c>
      <c r="U1592" s="1"/>
      <c r="V1592" s="1">
        <v>0</v>
      </c>
      <c r="W1592" s="1">
        <v>389.44585727999998</v>
      </c>
      <c r="X1592" s="1">
        <v>149.3556275</v>
      </c>
      <c r="Y1592" s="1">
        <v>0</v>
      </c>
      <c r="Z1592" s="1"/>
      <c r="AA1592" s="1">
        <v>3844.2384290354998</v>
      </c>
      <c r="AB1592" s="1">
        <v>0</v>
      </c>
      <c r="AC1592" s="1">
        <v>214.4</v>
      </c>
      <c r="AD1592" s="1">
        <v>1082.0356518449159</v>
      </c>
      <c r="AE1592" s="1">
        <v>1566.039831</v>
      </c>
      <c r="AF1592" s="1">
        <v>299.57493468247708</v>
      </c>
      <c r="AG1592" s="1">
        <v>4350</v>
      </c>
      <c r="AH1592" s="1">
        <v>1252.390441513784</v>
      </c>
      <c r="AI1592" s="1">
        <v>0</v>
      </c>
      <c r="AJ1592" s="1">
        <v>393.50999476406241</v>
      </c>
      <c r="AK1592" s="1"/>
      <c r="AL1592" s="1">
        <v>15022.2470703125</v>
      </c>
      <c r="AM1592" s="1">
        <v>11677.7470703125</v>
      </c>
      <c r="AN1592" s="1">
        <v>3344.49951171875</v>
      </c>
      <c r="AO1592" t="s">
        <v>14402</v>
      </c>
    </row>
    <row r="1593" spans="1:41" x14ac:dyDescent="0.25">
      <c r="A1593" s="1">
        <v>2017</v>
      </c>
      <c r="B1593" t="s">
        <v>1201</v>
      </c>
      <c r="C1593" t="s">
        <v>7025</v>
      </c>
      <c r="D1593" t="s">
        <v>7203</v>
      </c>
      <c r="E1593" t="s">
        <v>7582</v>
      </c>
      <c r="F1593" t="s">
        <v>8981</v>
      </c>
      <c r="G1593" t="s">
        <v>11129</v>
      </c>
      <c r="H1593" t="s">
        <v>12658</v>
      </c>
      <c r="I1593" s="1">
        <v>0</v>
      </c>
      <c r="J1593" s="1"/>
      <c r="K1593" s="1"/>
      <c r="L1593" s="1">
        <v>0</v>
      </c>
      <c r="M1593" s="1">
        <v>196.08</v>
      </c>
      <c r="N1593" s="1">
        <v>0</v>
      </c>
      <c r="O1593" s="1">
        <v>0</v>
      </c>
      <c r="P1593" s="1">
        <v>618.13300000000004</v>
      </c>
      <c r="Q1593" s="1">
        <v>1</v>
      </c>
      <c r="R1593" s="1">
        <v>114.6334886112063</v>
      </c>
      <c r="S1593" s="1">
        <v>0</v>
      </c>
      <c r="T1593" s="1">
        <v>0</v>
      </c>
      <c r="U1593" s="1"/>
      <c r="V1593" s="1">
        <v>0</v>
      </c>
      <c r="W1593" s="1">
        <v>622.29599999999994</v>
      </c>
      <c r="X1593" s="1"/>
      <c r="Y1593" s="1">
        <v>0</v>
      </c>
      <c r="Z1593" s="1"/>
      <c r="AA1593" s="1">
        <v>2446.4843944271779</v>
      </c>
      <c r="AB1593" s="1"/>
      <c r="AC1593" s="1">
        <v>171.77889915</v>
      </c>
      <c r="AD1593" s="1"/>
      <c r="AE1593" s="1">
        <v>330.90456</v>
      </c>
      <c r="AF1593" s="1">
        <v>300</v>
      </c>
      <c r="AG1593" s="1">
        <v>4117</v>
      </c>
      <c r="AH1593" s="1">
        <v>166.22139088719999</v>
      </c>
      <c r="AI1593" s="1"/>
      <c r="AJ1593" s="1">
        <v>244.10511432990529</v>
      </c>
      <c r="AK1593" s="1"/>
      <c r="AL1593" s="1">
        <v>9328.6376953125</v>
      </c>
      <c r="AM1593" s="1">
        <v>8344.0400390625</v>
      </c>
      <c r="AN1593" s="1">
        <v>984.59735107421875</v>
      </c>
      <c r="AO1593" t="s">
        <v>14403</v>
      </c>
    </row>
    <row r="1594" spans="1:41" x14ac:dyDescent="0.25">
      <c r="A1594" s="1">
        <v>2017</v>
      </c>
      <c r="B1594" t="s">
        <v>1202</v>
      </c>
      <c r="C1594" t="s">
        <v>7025</v>
      </c>
      <c r="D1594" t="s">
        <v>7203</v>
      </c>
      <c r="E1594" t="s">
        <v>7583</v>
      </c>
      <c r="F1594" t="s">
        <v>8982</v>
      </c>
      <c r="G1594" t="s">
        <v>11130</v>
      </c>
      <c r="H1594" t="s">
        <v>12658</v>
      </c>
      <c r="I1594" s="1">
        <v>0</v>
      </c>
      <c r="J1594" s="1"/>
      <c r="K1594" s="1"/>
      <c r="L1594" s="1"/>
      <c r="M1594" s="1">
        <v>0</v>
      </c>
      <c r="N1594" s="1">
        <v>0</v>
      </c>
      <c r="O1594" s="1"/>
      <c r="P1594" s="1"/>
      <c r="Q1594" s="1">
        <v>0</v>
      </c>
      <c r="R1594" s="1"/>
      <c r="S1594" s="1">
        <v>0</v>
      </c>
      <c r="T1594" s="1"/>
      <c r="U1594" s="1"/>
      <c r="V1594" s="1">
        <v>0</v>
      </c>
      <c r="W1594" s="1"/>
      <c r="X1594" s="1">
        <v>0</v>
      </c>
      <c r="Y1594" s="1">
        <v>0</v>
      </c>
      <c r="Z1594" s="1"/>
      <c r="AA1594" s="1"/>
      <c r="AB1594" s="1"/>
      <c r="AC1594" s="1">
        <v>0</v>
      </c>
      <c r="AD1594" s="1"/>
      <c r="AE1594" s="1"/>
      <c r="AF1594" s="1">
        <v>0</v>
      </c>
      <c r="AG1594" s="1"/>
      <c r="AH1594" s="1">
        <v>239.46548878829179</v>
      </c>
      <c r="AI1594" s="1"/>
      <c r="AJ1594" s="1"/>
      <c r="AK1594" s="1"/>
      <c r="AL1594" s="1">
        <v>239.46548461914063</v>
      </c>
      <c r="AM1594" s="1">
        <v>0</v>
      </c>
      <c r="AN1594" s="1">
        <v>239.46548461914063</v>
      </c>
      <c r="AO1594" t="s">
        <v>14404</v>
      </c>
    </row>
    <row r="1595" spans="1:41" x14ac:dyDescent="0.25">
      <c r="A1595" s="1">
        <v>2017</v>
      </c>
      <c r="B1595" t="s">
        <v>1203</v>
      </c>
      <c r="C1595" t="s">
        <v>7025</v>
      </c>
      <c r="D1595" t="s">
        <v>7203</v>
      </c>
      <c r="E1595" t="s">
        <v>7583</v>
      </c>
      <c r="F1595" t="s">
        <v>8982</v>
      </c>
      <c r="G1595" t="s">
        <v>11130</v>
      </c>
      <c r="H1595" t="s">
        <v>12658</v>
      </c>
      <c r="I1595" s="1">
        <v>0</v>
      </c>
      <c r="J1595" s="1"/>
      <c r="K1595" s="1"/>
      <c r="L1595" s="1"/>
      <c r="M1595" s="1"/>
      <c r="N1595" s="1">
        <v>0</v>
      </c>
      <c r="O1595" s="1">
        <v>0</v>
      </c>
      <c r="P1595" s="1"/>
      <c r="Q1595" s="1">
        <v>0</v>
      </c>
      <c r="R1595" s="1"/>
      <c r="S1595" s="1">
        <v>0</v>
      </c>
      <c r="T1595" s="1"/>
      <c r="U1595" s="1"/>
      <c r="V1595" s="1">
        <v>0</v>
      </c>
      <c r="W1595" s="1"/>
      <c r="X1595" s="1">
        <v>0</v>
      </c>
      <c r="Y1595" s="1">
        <v>0</v>
      </c>
      <c r="Z1595" s="1"/>
      <c r="AA1595" s="1"/>
      <c r="AB1595" s="1">
        <v>0</v>
      </c>
      <c r="AC1595" s="1">
        <v>0</v>
      </c>
      <c r="AD1595" s="1"/>
      <c r="AE1595" s="1"/>
      <c r="AF1595" s="1">
        <v>0</v>
      </c>
      <c r="AG1595" s="1"/>
      <c r="AH1595" s="1">
        <v>276.95367202410563</v>
      </c>
      <c r="AI1595" s="1"/>
      <c r="AJ1595" s="1"/>
      <c r="AK1595" s="1"/>
      <c r="AL1595" s="1">
        <v>276.95367431640625</v>
      </c>
      <c r="AM1595" s="1">
        <v>0</v>
      </c>
      <c r="AN1595" s="1">
        <v>276.95367431640625</v>
      </c>
      <c r="AO1595" t="s">
        <v>14405</v>
      </c>
    </row>
    <row r="1596" spans="1:41" x14ac:dyDescent="0.25">
      <c r="A1596" s="1">
        <v>2017</v>
      </c>
      <c r="B1596" t="s">
        <v>1204</v>
      </c>
      <c r="C1596" t="s">
        <v>7025</v>
      </c>
      <c r="D1596" t="s">
        <v>7203</v>
      </c>
      <c r="E1596" t="s">
        <v>7583</v>
      </c>
      <c r="F1596" t="s">
        <v>8982</v>
      </c>
      <c r="G1596" t="s">
        <v>11130</v>
      </c>
      <c r="H1596" t="s">
        <v>12658</v>
      </c>
      <c r="I1596" s="1"/>
      <c r="J1596" s="1"/>
      <c r="K1596" s="1"/>
      <c r="L1596" s="1"/>
      <c r="M1596" s="1"/>
      <c r="N1596" s="1">
        <v>0</v>
      </c>
      <c r="O1596" s="1"/>
      <c r="P1596" s="1"/>
      <c r="Q1596" s="1">
        <v>0</v>
      </c>
      <c r="R1596" s="1">
        <v>0</v>
      </c>
      <c r="S1596" s="1">
        <v>0</v>
      </c>
      <c r="T1596" s="1"/>
      <c r="U1596" s="1"/>
      <c r="V1596" s="1">
        <v>0</v>
      </c>
      <c r="W1596" s="1"/>
      <c r="X1596" s="1"/>
      <c r="Y1596" s="1"/>
      <c r="Z1596" s="1"/>
      <c r="AA1596" s="1">
        <v>2942.3575342793088</v>
      </c>
      <c r="AB1596" s="1"/>
      <c r="AC1596" s="1"/>
      <c r="AD1596" s="1"/>
      <c r="AE1596" s="1"/>
      <c r="AF1596" s="1"/>
      <c r="AG1596" s="1">
        <v>0</v>
      </c>
      <c r="AH1596" s="1">
        <v>552.3220905196016</v>
      </c>
      <c r="AI1596" s="1"/>
      <c r="AJ1596" s="1"/>
      <c r="AK1596" s="1"/>
      <c r="AL1596" s="1">
        <v>3494.679443359375</v>
      </c>
      <c r="AM1596" s="1">
        <v>2942.357421875</v>
      </c>
      <c r="AN1596" s="1">
        <v>552.32208251953125</v>
      </c>
      <c r="AO1596" t="s">
        <v>14406</v>
      </c>
    </row>
    <row r="1597" spans="1:41" x14ac:dyDescent="0.25">
      <c r="A1597" s="1">
        <v>2017</v>
      </c>
      <c r="B1597" t="s">
        <v>1205</v>
      </c>
      <c r="C1597" t="s">
        <v>7025</v>
      </c>
      <c r="D1597" t="s">
        <v>7203</v>
      </c>
      <c r="E1597" t="s">
        <v>7583</v>
      </c>
      <c r="F1597" t="s">
        <v>8982</v>
      </c>
      <c r="G1597" t="s">
        <v>11130</v>
      </c>
      <c r="H1597" t="s">
        <v>12658</v>
      </c>
      <c r="I1597" s="1">
        <v>0</v>
      </c>
      <c r="J1597" s="1"/>
      <c r="K1597" s="1"/>
      <c r="L1597" s="1"/>
      <c r="M1597" s="1"/>
      <c r="N1597" s="1">
        <v>0</v>
      </c>
      <c r="O1597" s="1"/>
      <c r="P1597" s="1"/>
      <c r="Q1597" s="1">
        <v>0</v>
      </c>
      <c r="R1597" s="1"/>
      <c r="S1597" s="1">
        <v>0</v>
      </c>
      <c r="T1597" s="1"/>
      <c r="U1597" s="1"/>
      <c r="V1597" s="1">
        <v>0</v>
      </c>
      <c r="W1597" s="1">
        <v>0</v>
      </c>
      <c r="X1597" s="1"/>
      <c r="Y1597" s="1">
        <v>0</v>
      </c>
      <c r="Z1597" s="1">
        <v>0</v>
      </c>
      <c r="AA1597" s="1">
        <v>3304.7602170399691</v>
      </c>
      <c r="AB1597" s="1"/>
      <c r="AC1597" s="1"/>
      <c r="AD1597" s="1"/>
      <c r="AE1597" s="1"/>
      <c r="AF1597" s="1">
        <v>0</v>
      </c>
      <c r="AG1597" s="1"/>
      <c r="AH1597" s="1">
        <v>409.12493895726618</v>
      </c>
      <c r="AI1597" s="1">
        <v>0</v>
      </c>
      <c r="AJ1597" s="1">
        <v>0</v>
      </c>
      <c r="AK1597" s="1"/>
      <c r="AL1597" s="1">
        <v>3713.88525390625</v>
      </c>
      <c r="AM1597" s="1">
        <v>3304.76025390625</v>
      </c>
      <c r="AN1597" s="1">
        <v>409.12493896484375</v>
      </c>
      <c r="AO1597" t="s">
        <v>14407</v>
      </c>
    </row>
    <row r="1598" spans="1:41" x14ac:dyDescent="0.25">
      <c r="A1598" s="1">
        <v>2017</v>
      </c>
      <c r="B1598" t="s">
        <v>1206</v>
      </c>
      <c r="C1598" t="s">
        <v>7025</v>
      </c>
      <c r="D1598" t="s">
        <v>7203</v>
      </c>
      <c r="E1598" t="s">
        <v>7583</v>
      </c>
      <c r="F1598" t="s">
        <v>8982</v>
      </c>
      <c r="G1598" t="s">
        <v>11130</v>
      </c>
      <c r="H1598" t="s">
        <v>12658</v>
      </c>
      <c r="I1598" s="1">
        <v>0</v>
      </c>
      <c r="J1598" s="1"/>
      <c r="K1598" s="1"/>
      <c r="L1598" s="1"/>
      <c r="M1598" s="1"/>
      <c r="N1598" s="1"/>
      <c r="O1598" s="1">
        <v>0</v>
      </c>
      <c r="P1598" s="1"/>
      <c r="Q1598" s="1">
        <v>0</v>
      </c>
      <c r="R1598" s="1"/>
      <c r="S1598" s="1">
        <v>0</v>
      </c>
      <c r="T1598" s="1"/>
      <c r="U1598" s="1"/>
      <c r="V1598" s="1">
        <v>0</v>
      </c>
      <c r="W1598" s="1">
        <v>0</v>
      </c>
      <c r="X1598" s="1">
        <v>0</v>
      </c>
      <c r="Y1598" s="1"/>
      <c r="Z1598" s="1"/>
      <c r="AA1598" s="1">
        <v>3388.7898604525271</v>
      </c>
      <c r="AB1598" s="1"/>
      <c r="AC1598" s="1"/>
      <c r="AD1598" s="1"/>
      <c r="AE1598" s="1"/>
      <c r="AF1598" s="1">
        <v>0</v>
      </c>
      <c r="AG1598" s="1">
        <v>3317.3832169644206</v>
      </c>
      <c r="AH1598" s="1">
        <v>408.26849271166162</v>
      </c>
      <c r="AI1598" s="1"/>
      <c r="AJ1598" s="1">
        <v>0</v>
      </c>
      <c r="AK1598" s="1"/>
      <c r="AL1598" s="1">
        <v>7114.44140625</v>
      </c>
      <c r="AM1598" s="1">
        <v>6706.1728515625</v>
      </c>
      <c r="AN1598" s="1">
        <v>408.26849365234375</v>
      </c>
      <c r="AO1598" t="s">
        <v>14408</v>
      </c>
    </row>
    <row r="1599" spans="1:41" x14ac:dyDescent="0.25">
      <c r="A1599" s="1">
        <v>2017</v>
      </c>
      <c r="B1599" t="s">
        <v>1207</v>
      </c>
      <c r="C1599" t="s">
        <v>7025</v>
      </c>
      <c r="D1599" t="s">
        <v>7203</v>
      </c>
      <c r="E1599" t="s">
        <v>7583</v>
      </c>
      <c r="F1599" t="s">
        <v>8983</v>
      </c>
      <c r="G1599" t="s">
        <v>11130</v>
      </c>
      <c r="H1599" t="s">
        <v>12658</v>
      </c>
      <c r="I1599" s="1">
        <v>492.10776434035301</v>
      </c>
      <c r="J1599" s="1"/>
      <c r="K1599" s="1">
        <v>91.554932900530787</v>
      </c>
      <c r="L1599" s="1">
        <v>57.221833062831742</v>
      </c>
      <c r="M1599" s="1">
        <v>2031.375073730527</v>
      </c>
      <c r="N1599" s="1">
        <v>7160.7401894827644</v>
      </c>
      <c r="O1599" s="1">
        <v>629.44016369114922</v>
      </c>
      <c r="P1599" s="1"/>
      <c r="Q1599" s="1">
        <v>0</v>
      </c>
      <c r="R1599" s="1">
        <v>202.60583673336106</v>
      </c>
      <c r="S1599" s="1">
        <v>982.70670704870258</v>
      </c>
      <c r="T1599" s="1"/>
      <c r="U1599" s="1">
        <v>0</v>
      </c>
      <c r="V1599" s="1">
        <v>1373.3239935079619</v>
      </c>
      <c r="W1599" s="1"/>
      <c r="X1599" s="1">
        <v>0</v>
      </c>
      <c r="Y1599" s="1">
        <v>10869.859408615519</v>
      </c>
      <c r="Z1599" s="1">
        <v>68.304603467907455</v>
      </c>
      <c r="AA1599" s="1"/>
      <c r="AB1599" s="1">
        <v>0</v>
      </c>
      <c r="AC1599" s="1">
        <v>0</v>
      </c>
      <c r="AD1599" s="1"/>
      <c r="AE1599" s="1"/>
      <c r="AF1599" s="1">
        <v>1821.7792874914601</v>
      </c>
      <c r="AG1599" s="1">
        <v>4047.8724708647178</v>
      </c>
      <c r="AH1599" s="1">
        <v>572.2183306283174</v>
      </c>
      <c r="AI1599" s="1">
        <v>223.1651489450438</v>
      </c>
      <c r="AJ1599" s="1"/>
      <c r="AK1599" s="1"/>
      <c r="AL1599" s="1">
        <v>30624.279296875</v>
      </c>
      <c r="AM1599" s="1">
        <v>26093.81640625</v>
      </c>
      <c r="AN1599" s="1">
        <v>4530.46044921875</v>
      </c>
      <c r="AO1599" t="s">
        <v>14409</v>
      </c>
    </row>
    <row r="1600" spans="1:41" x14ac:dyDescent="0.25">
      <c r="A1600" s="1">
        <v>2017</v>
      </c>
      <c r="B1600" t="s">
        <v>1208</v>
      </c>
      <c r="C1600" t="s">
        <v>7025</v>
      </c>
      <c r="D1600" t="s">
        <v>7203</v>
      </c>
      <c r="E1600" t="s">
        <v>7583</v>
      </c>
      <c r="F1600" t="s">
        <v>8983</v>
      </c>
      <c r="G1600" t="s">
        <v>11130</v>
      </c>
      <c r="H1600" t="s">
        <v>12658</v>
      </c>
      <c r="I1600" s="1">
        <v>0</v>
      </c>
      <c r="J1600" s="1"/>
      <c r="K1600" s="1">
        <v>96.82256744150078</v>
      </c>
      <c r="L1600" s="1"/>
      <c r="M1600" s="1">
        <v>1209.525666710623</v>
      </c>
      <c r="N1600" s="1">
        <v>2412.092211386388</v>
      </c>
      <c r="O1600" s="1">
        <v>445.38381023090358</v>
      </c>
      <c r="P1600" s="1"/>
      <c r="Q1600" s="1">
        <v>0</v>
      </c>
      <c r="R1600" s="1">
        <v>248.71013073184054</v>
      </c>
      <c r="S1600" s="1">
        <v>544.62694185844191</v>
      </c>
      <c r="T1600" s="1"/>
      <c r="U1600" s="1"/>
      <c r="V1600" s="1">
        <v>1089.2538837168838</v>
      </c>
      <c r="W1600" s="1">
        <v>0</v>
      </c>
      <c r="X1600" s="1">
        <v>0</v>
      </c>
      <c r="Y1600" s="1">
        <v>3993.9309069619071</v>
      </c>
      <c r="Z1600" s="1"/>
      <c r="AA1600" s="1">
        <v>363.08462790562794</v>
      </c>
      <c r="AB1600" s="1"/>
      <c r="AC1600" s="1"/>
      <c r="AD1600" s="1"/>
      <c r="AE1600" s="1"/>
      <c r="AF1600" s="1">
        <v>1930.9086462643559</v>
      </c>
      <c r="AG1600" s="1">
        <v>16251.667945055906</v>
      </c>
      <c r="AH1600" s="1">
        <v>1210.2820930187597</v>
      </c>
      <c r="AI1600" s="1">
        <v>236.00500813865816</v>
      </c>
      <c r="AJ1600" s="1">
        <v>0</v>
      </c>
      <c r="AK1600" s="1">
        <v>0</v>
      </c>
      <c r="AL1600" s="1">
        <v>30032.29296875</v>
      </c>
      <c r="AM1600" s="1">
        <v>26289.6484375</v>
      </c>
      <c r="AN1600" s="1">
        <v>3742.64599609375</v>
      </c>
      <c r="AO1600" t="s">
        <v>14410</v>
      </c>
    </row>
    <row r="1601" spans="1:41" x14ac:dyDescent="0.25">
      <c r="A1601" s="1">
        <v>2017</v>
      </c>
      <c r="B1601" t="s">
        <v>1209</v>
      </c>
      <c r="C1601" t="s">
        <v>7025</v>
      </c>
      <c r="D1601" t="s">
        <v>7203</v>
      </c>
      <c r="E1601" t="s">
        <v>7583</v>
      </c>
      <c r="F1601" t="s">
        <v>8983</v>
      </c>
      <c r="G1601" t="s">
        <v>11130</v>
      </c>
      <c r="H1601" t="s">
        <v>12658</v>
      </c>
      <c r="I1601" s="1">
        <v>0</v>
      </c>
      <c r="J1601" s="1"/>
      <c r="K1601" s="1">
        <v>98.078584475976953</v>
      </c>
      <c r="L1601" s="1"/>
      <c r="M1601" s="1">
        <v>766.23894121856995</v>
      </c>
      <c r="N1601" s="1">
        <v>2442.1567534518263</v>
      </c>
      <c r="O1601" s="1">
        <v>193.09221318707964</v>
      </c>
      <c r="P1601" s="1"/>
      <c r="Q1601" s="1">
        <v>0</v>
      </c>
      <c r="R1601" s="1">
        <v>366.60032756263428</v>
      </c>
      <c r="S1601" s="1">
        <v>551.69203767737031</v>
      </c>
      <c r="T1601" s="1"/>
      <c r="U1601" s="1"/>
      <c r="V1601" s="1">
        <v>1103.3840753547406</v>
      </c>
      <c r="W1601" s="1"/>
      <c r="X1601" s="1"/>
      <c r="Y1601" s="1"/>
      <c r="Z1601" s="1"/>
      <c r="AA1601" s="1">
        <v>367.7946917849136</v>
      </c>
      <c r="AB1601" s="1"/>
      <c r="AC1601" s="1"/>
      <c r="AD1601" s="1">
        <v>0</v>
      </c>
      <c r="AE1601" s="1"/>
      <c r="AF1601" s="1">
        <v>2206.7681507094812</v>
      </c>
      <c r="AG1601" s="1">
        <v>15742.860443621572</v>
      </c>
      <c r="AH1601" s="1">
        <v>1225.9823059497119</v>
      </c>
      <c r="AI1601" s="1">
        <v>239.06654966019383</v>
      </c>
      <c r="AJ1601" s="1"/>
      <c r="AK1601" s="1"/>
      <c r="AL1601" s="1">
        <v>25303.71484375</v>
      </c>
      <c r="AM1601" s="1">
        <v>22229.564453125</v>
      </c>
      <c r="AN1601" s="1">
        <v>3074.150634765625</v>
      </c>
      <c r="AO1601" t="s">
        <v>14411</v>
      </c>
    </row>
    <row r="1602" spans="1:41" x14ac:dyDescent="0.25">
      <c r="A1602" s="1">
        <v>2017</v>
      </c>
      <c r="B1602" t="s">
        <v>1210</v>
      </c>
      <c r="C1602" t="s">
        <v>7025</v>
      </c>
      <c r="D1602" t="s">
        <v>7203</v>
      </c>
      <c r="E1602" t="s">
        <v>7583</v>
      </c>
      <c r="F1602" t="s">
        <v>8983</v>
      </c>
      <c r="G1602" t="s">
        <v>11130</v>
      </c>
      <c r="H1602" t="s">
        <v>12658</v>
      </c>
      <c r="I1602" s="1">
        <v>2360.5430121714062</v>
      </c>
      <c r="J1602" s="1"/>
      <c r="K1602" s="1">
        <v>94.421720486856259</v>
      </c>
      <c r="L1602" s="1">
        <v>354.08145182571099</v>
      </c>
      <c r="M1602" s="1">
        <v>1191.9266872082994</v>
      </c>
      <c r="N1602" s="1">
        <v>4996.5873598363496</v>
      </c>
      <c r="O1602" s="1">
        <v>649.1493283471367</v>
      </c>
      <c r="P1602" s="1"/>
      <c r="Q1602" s="1">
        <v>0</v>
      </c>
      <c r="R1602" s="1"/>
      <c r="S1602" s="1">
        <v>531.12217773856639</v>
      </c>
      <c r="T1602" s="1"/>
      <c r="U1602" s="1"/>
      <c r="V1602" s="1">
        <v>1534.3529579114143</v>
      </c>
      <c r="W1602" s="1">
        <v>0</v>
      </c>
      <c r="X1602" s="1"/>
      <c r="Y1602" s="1">
        <v>13160.027292855591</v>
      </c>
      <c r="Z1602" s="1">
        <v>204.5882628648958</v>
      </c>
      <c r="AA1602" s="1">
        <v>354.08145182571099</v>
      </c>
      <c r="AB1602" s="1"/>
      <c r="AC1602" s="1"/>
      <c r="AD1602" s="1"/>
      <c r="AE1602" s="1"/>
      <c r="AF1602" s="1">
        <v>1893.3868289766606</v>
      </c>
      <c r="AG1602" s="1">
        <v>7630.6325186154081</v>
      </c>
      <c r="AH1602" s="1">
        <v>1180.2715060857031</v>
      </c>
      <c r="AI1602" s="1">
        <v>230.15294368671212</v>
      </c>
      <c r="AJ1602" s="1">
        <v>0</v>
      </c>
      <c r="AK1602" s="1">
        <v>0</v>
      </c>
      <c r="AL1602" s="1">
        <v>36365.32421875</v>
      </c>
      <c r="AM1602" s="1">
        <v>32488.28125</v>
      </c>
      <c r="AN1602" s="1">
        <v>3877.044189453125</v>
      </c>
      <c r="AO1602" t="s">
        <v>14412</v>
      </c>
    </row>
    <row r="1603" spans="1:41" x14ac:dyDescent="0.25">
      <c r="A1603" s="1">
        <v>2017</v>
      </c>
      <c r="B1603" t="s">
        <v>1211</v>
      </c>
      <c r="C1603" t="s">
        <v>7025</v>
      </c>
      <c r="D1603" t="s">
        <v>7203</v>
      </c>
      <c r="E1603" t="s">
        <v>7583</v>
      </c>
      <c r="F1603" t="s">
        <v>8983</v>
      </c>
      <c r="G1603" t="s">
        <v>11130</v>
      </c>
      <c r="H1603" t="s">
        <v>12658</v>
      </c>
      <c r="I1603" s="1">
        <v>476.71370453224756</v>
      </c>
      <c r="J1603" s="1"/>
      <c r="K1603" s="1">
        <v>89.79955829560943</v>
      </c>
      <c r="L1603" s="1"/>
      <c r="M1603" s="1">
        <v>332.5909566504053</v>
      </c>
      <c r="N1603" s="1">
        <v>4236.1001512039957</v>
      </c>
      <c r="O1603" s="1">
        <v>609.75008719240975</v>
      </c>
      <c r="P1603" s="1"/>
      <c r="Q1603" s="1">
        <v>0</v>
      </c>
      <c r="R1603" s="1">
        <v>132.51295101258572</v>
      </c>
      <c r="S1603" s="1">
        <v>787.13193073929256</v>
      </c>
      <c r="T1603" s="1"/>
      <c r="U1603" s="1">
        <v>15.520911310352247</v>
      </c>
      <c r="V1603" s="1">
        <v>1662.9547832520263</v>
      </c>
      <c r="W1603" s="1"/>
      <c r="X1603" s="1">
        <v>0</v>
      </c>
      <c r="Y1603" s="1">
        <v>0</v>
      </c>
      <c r="Z1603" s="1">
        <v>2.2172730443360353</v>
      </c>
      <c r="AA1603" s="1"/>
      <c r="AB1603" s="1"/>
      <c r="AC1603" s="1">
        <v>0</v>
      </c>
      <c r="AD1603" s="1"/>
      <c r="AE1603" s="1"/>
      <c r="AF1603" s="1">
        <v>3009.5637868754311</v>
      </c>
      <c r="AG1603" s="1">
        <v>2404.6326165824303</v>
      </c>
      <c r="AH1603" s="1">
        <v>9.7925660573425493</v>
      </c>
      <c r="AI1603" s="1">
        <v>216.18412182276344</v>
      </c>
      <c r="AJ1603" s="1"/>
      <c r="AK1603" s="1"/>
      <c r="AL1603" s="1">
        <v>13985.4658203125</v>
      </c>
      <c r="AM1603" s="1">
        <v>11940.216796875</v>
      </c>
      <c r="AN1603" s="1">
        <v>2045.249267578125</v>
      </c>
      <c r="AO1603" t="s">
        <v>14413</v>
      </c>
    </row>
    <row r="1604" spans="1:41" x14ac:dyDescent="0.25">
      <c r="A1604" s="1">
        <v>2017</v>
      </c>
      <c r="B1604" t="s">
        <v>1212</v>
      </c>
      <c r="C1604" t="s">
        <v>7025</v>
      </c>
      <c r="D1604" t="s">
        <v>7203</v>
      </c>
      <c r="E1604" t="s">
        <v>7583</v>
      </c>
      <c r="F1604" t="s">
        <v>8984</v>
      </c>
      <c r="G1604" t="s">
        <v>11130</v>
      </c>
      <c r="H1604" t="s">
        <v>12658</v>
      </c>
      <c r="I1604" s="1"/>
      <c r="J1604" s="1"/>
      <c r="K1604" s="1"/>
      <c r="L1604" s="1"/>
      <c r="M1604" s="1"/>
      <c r="N1604" s="1">
        <v>0</v>
      </c>
      <c r="O1604" s="1"/>
      <c r="P1604" s="1"/>
      <c r="Q1604" s="1">
        <v>0</v>
      </c>
      <c r="R1604" s="1">
        <v>0</v>
      </c>
      <c r="S1604" s="1">
        <v>0</v>
      </c>
      <c r="T1604" s="1"/>
      <c r="U1604" s="1"/>
      <c r="V1604" s="1">
        <v>0</v>
      </c>
      <c r="W1604" s="1"/>
      <c r="X1604" s="1"/>
      <c r="Y1604" s="1"/>
      <c r="Z1604" s="1"/>
      <c r="AA1604" s="1">
        <v>0</v>
      </c>
      <c r="AB1604" s="1"/>
      <c r="AC1604" s="1"/>
      <c r="AD1604" s="1"/>
      <c r="AE1604" s="1"/>
      <c r="AF1604" s="1"/>
      <c r="AG1604" s="1">
        <v>2342.5319674108828</v>
      </c>
      <c r="AH1604" s="1"/>
      <c r="AI1604" s="1"/>
      <c r="AJ1604" s="1"/>
      <c r="AK1604" s="1"/>
      <c r="AL1604" s="1">
        <v>2342.531982421875</v>
      </c>
      <c r="AM1604" s="1">
        <v>2342.531982421875</v>
      </c>
      <c r="AN1604" s="1">
        <v>0</v>
      </c>
      <c r="AO1604" t="s">
        <v>14414</v>
      </c>
    </row>
    <row r="1605" spans="1:41" x14ac:dyDescent="0.25">
      <c r="A1605" s="1">
        <v>2017</v>
      </c>
      <c r="B1605" t="s">
        <v>1213</v>
      </c>
      <c r="C1605" t="s">
        <v>7025</v>
      </c>
      <c r="D1605" t="s">
        <v>7203</v>
      </c>
      <c r="E1605" t="s">
        <v>7583</v>
      </c>
      <c r="F1605" t="s">
        <v>8984</v>
      </c>
      <c r="G1605" t="s">
        <v>11130</v>
      </c>
      <c r="H1605" t="s">
        <v>12658</v>
      </c>
      <c r="I1605" s="1">
        <v>0</v>
      </c>
      <c r="J1605" s="1"/>
      <c r="K1605" s="1"/>
      <c r="L1605" s="1"/>
      <c r="M1605" s="1"/>
      <c r="N1605" s="1"/>
      <c r="O1605" s="1">
        <v>0</v>
      </c>
      <c r="P1605" s="1"/>
      <c r="Q1605" s="1">
        <v>0</v>
      </c>
      <c r="R1605" s="1"/>
      <c r="S1605" s="1">
        <v>0</v>
      </c>
      <c r="T1605" s="1"/>
      <c r="U1605" s="1"/>
      <c r="V1605" s="1">
        <v>0</v>
      </c>
      <c r="W1605" s="1">
        <v>0</v>
      </c>
      <c r="X1605" s="1">
        <v>66.125396032905513</v>
      </c>
      <c r="Y1605" s="1"/>
      <c r="Z1605" s="1"/>
      <c r="AA1605" s="1">
        <v>0</v>
      </c>
      <c r="AB1605" s="1"/>
      <c r="AC1605" s="1"/>
      <c r="AD1605" s="1"/>
      <c r="AE1605" s="1"/>
      <c r="AF1605" s="1">
        <v>536.36351285120998</v>
      </c>
      <c r="AG1605" s="1">
        <v>2289.8537199914936</v>
      </c>
      <c r="AH1605" s="1">
        <v>0</v>
      </c>
      <c r="AI1605" s="1"/>
      <c r="AJ1605" s="1">
        <v>0</v>
      </c>
      <c r="AK1605" s="1"/>
      <c r="AL1605" s="1">
        <v>2892.342529296875</v>
      </c>
      <c r="AM1605" s="1">
        <v>2826.21728515625</v>
      </c>
      <c r="AN1605" s="1">
        <v>66.125396728515625</v>
      </c>
      <c r="AO1605" t="s">
        <v>14415</v>
      </c>
    </row>
    <row r="1606" spans="1:41" x14ac:dyDescent="0.25">
      <c r="A1606" s="1">
        <v>2017</v>
      </c>
      <c r="B1606" t="s">
        <v>1214</v>
      </c>
      <c r="C1606" t="s">
        <v>7025</v>
      </c>
      <c r="D1606" t="s">
        <v>7203</v>
      </c>
      <c r="E1606" t="s">
        <v>7583</v>
      </c>
      <c r="F1606" t="s">
        <v>8984</v>
      </c>
      <c r="G1606" t="s">
        <v>11130</v>
      </c>
      <c r="H1606" t="s">
        <v>12658</v>
      </c>
      <c r="I1606" s="1">
        <v>0</v>
      </c>
      <c r="J1606" s="1"/>
      <c r="K1606" s="1"/>
      <c r="L1606" s="1"/>
      <c r="M1606" s="1">
        <v>0</v>
      </c>
      <c r="N1606" s="1">
        <v>0</v>
      </c>
      <c r="O1606" s="1"/>
      <c r="P1606" s="1"/>
      <c r="Q1606" s="1">
        <v>0</v>
      </c>
      <c r="R1606" s="1"/>
      <c r="S1606" s="1">
        <v>0</v>
      </c>
      <c r="T1606" s="1"/>
      <c r="U1606" s="1"/>
      <c r="V1606" s="1">
        <v>0</v>
      </c>
      <c r="W1606" s="1">
        <v>110863.65221680177</v>
      </c>
      <c r="X1606" s="1">
        <v>55.431826108400884</v>
      </c>
      <c r="Y1606" s="1">
        <v>0</v>
      </c>
      <c r="Z1606" s="1"/>
      <c r="AA1606" s="1"/>
      <c r="AB1606" s="1"/>
      <c r="AC1606" s="1">
        <v>0</v>
      </c>
      <c r="AD1606" s="1"/>
      <c r="AE1606" s="1"/>
      <c r="AF1606" s="1">
        <v>0</v>
      </c>
      <c r="AG1606" s="1">
        <v>9301.4604209896679</v>
      </c>
      <c r="AH1606" s="1"/>
      <c r="AI1606" s="1">
        <v>114.18956178330582</v>
      </c>
      <c r="AJ1606" s="1"/>
      <c r="AK1606" s="1"/>
      <c r="AL1606" s="1">
        <v>120334.7265625</v>
      </c>
      <c r="AM1606" s="1">
        <v>9301.4599609375</v>
      </c>
      <c r="AN1606" s="1">
        <v>111033.265625</v>
      </c>
      <c r="AO1606" t="s">
        <v>14416</v>
      </c>
    </row>
    <row r="1607" spans="1:41" x14ac:dyDescent="0.25">
      <c r="A1607" s="1">
        <v>2017</v>
      </c>
      <c r="B1607" t="s">
        <v>1215</v>
      </c>
      <c r="C1607" t="s">
        <v>7025</v>
      </c>
      <c r="D1607" t="s">
        <v>7203</v>
      </c>
      <c r="E1607" t="s">
        <v>7583</v>
      </c>
      <c r="F1607" t="s">
        <v>8984</v>
      </c>
      <c r="G1607" t="s">
        <v>11130</v>
      </c>
      <c r="H1607" t="s">
        <v>12658</v>
      </c>
      <c r="I1607" s="1">
        <v>0</v>
      </c>
      <c r="J1607" s="1"/>
      <c r="K1607" s="1"/>
      <c r="L1607" s="1"/>
      <c r="M1607" s="1"/>
      <c r="N1607" s="1">
        <v>0</v>
      </c>
      <c r="O1607" s="1">
        <v>0</v>
      </c>
      <c r="P1607" s="1"/>
      <c r="Q1607" s="1">
        <v>0</v>
      </c>
      <c r="R1607" s="1"/>
      <c r="S1607" s="1">
        <v>0</v>
      </c>
      <c r="T1607" s="1"/>
      <c r="U1607" s="1"/>
      <c r="V1607" s="1">
        <v>0</v>
      </c>
      <c r="W1607" s="1"/>
      <c r="X1607" s="1">
        <v>91.554932900530787</v>
      </c>
      <c r="Y1607" s="1">
        <v>0</v>
      </c>
      <c r="Z1607" s="1"/>
      <c r="AA1607" s="1"/>
      <c r="AB1607" s="1">
        <v>0</v>
      </c>
      <c r="AC1607" s="1">
        <v>0</v>
      </c>
      <c r="AD1607" s="1"/>
      <c r="AE1607" s="1"/>
      <c r="AF1607" s="1">
        <v>0</v>
      </c>
      <c r="AG1607" s="1">
        <v>6277.2350869926422</v>
      </c>
      <c r="AH1607" s="1"/>
      <c r="AI1607" s="1">
        <v>117.8769761094334</v>
      </c>
      <c r="AJ1607" s="1"/>
      <c r="AK1607" s="1"/>
      <c r="AL1607" s="1">
        <v>6486.6669921875</v>
      </c>
      <c r="AM1607" s="1">
        <v>6277.23486328125</v>
      </c>
      <c r="AN1607" s="1">
        <v>209.43191528320313</v>
      </c>
      <c r="AO1607" t="s">
        <v>14417</v>
      </c>
    </row>
    <row r="1608" spans="1:41" x14ac:dyDescent="0.25">
      <c r="A1608" s="1">
        <v>2017</v>
      </c>
      <c r="B1608" t="s">
        <v>1216</v>
      </c>
      <c r="C1608" t="s">
        <v>7025</v>
      </c>
      <c r="D1608" t="s">
        <v>7203</v>
      </c>
      <c r="E1608" t="s">
        <v>7583</v>
      </c>
      <c r="F1608" t="s">
        <v>8984</v>
      </c>
      <c r="G1608" t="s">
        <v>11130</v>
      </c>
      <c r="H1608" t="s">
        <v>12658</v>
      </c>
      <c r="I1608" s="1">
        <v>0</v>
      </c>
      <c r="J1608" s="1"/>
      <c r="K1608" s="1"/>
      <c r="L1608" s="1"/>
      <c r="M1608" s="1"/>
      <c r="N1608" s="1">
        <v>0</v>
      </c>
      <c r="O1608" s="1"/>
      <c r="P1608" s="1"/>
      <c r="Q1608" s="1">
        <v>0</v>
      </c>
      <c r="R1608" s="1"/>
      <c r="S1608" s="1">
        <v>0</v>
      </c>
      <c r="T1608" s="1"/>
      <c r="U1608" s="1"/>
      <c r="V1608" s="1">
        <v>0</v>
      </c>
      <c r="W1608" s="1">
        <v>0</v>
      </c>
      <c r="X1608" s="1">
        <v>61.374118316456567</v>
      </c>
      <c r="Y1608" s="1">
        <v>0</v>
      </c>
      <c r="Z1608" s="1">
        <v>0</v>
      </c>
      <c r="AA1608" s="1"/>
      <c r="AB1608" s="1"/>
      <c r="AC1608" s="1"/>
      <c r="AD1608" s="1"/>
      <c r="AE1608" s="1"/>
      <c r="AF1608" s="1">
        <v>525.94078582685017</v>
      </c>
      <c r="AG1608" s="1"/>
      <c r="AH1608" s="1">
        <v>0</v>
      </c>
      <c r="AI1608" s="1">
        <v>0</v>
      </c>
      <c r="AJ1608" s="1">
        <v>0</v>
      </c>
      <c r="AK1608" s="1"/>
      <c r="AL1608" s="1">
        <v>587.31488037109375</v>
      </c>
      <c r="AM1608" s="1">
        <v>525.9407958984375</v>
      </c>
      <c r="AN1608" s="1">
        <v>61.374118804931641</v>
      </c>
      <c r="AO1608" t="s">
        <v>14418</v>
      </c>
    </row>
    <row r="1609" spans="1:41" x14ac:dyDescent="0.25">
      <c r="A1609" s="1">
        <v>2017</v>
      </c>
      <c r="B1609" t="s">
        <v>1217</v>
      </c>
      <c r="C1609" t="s">
        <v>7025</v>
      </c>
      <c r="D1609" t="s">
        <v>7203</v>
      </c>
      <c r="E1609" t="s">
        <v>7584</v>
      </c>
      <c r="F1609" t="s">
        <v>8985</v>
      </c>
      <c r="G1609" t="s">
        <v>11130</v>
      </c>
      <c r="H1609" t="s">
        <v>12658</v>
      </c>
      <c r="I1609" s="1">
        <v>20590.706126226592</v>
      </c>
      <c r="J1609" s="1">
        <v>49967.633849765261</v>
      </c>
      <c r="K1609" s="1">
        <v>1293.1136394567759</v>
      </c>
      <c r="L1609" s="1">
        <v>1532.1356736362004</v>
      </c>
      <c r="M1609" s="1">
        <v>18749.304099729878</v>
      </c>
      <c r="N1609" s="1">
        <v>21835.316832443539</v>
      </c>
      <c r="O1609" s="1">
        <v>10690.581983266195</v>
      </c>
      <c r="P1609" s="1">
        <v>12237.682032678618</v>
      </c>
      <c r="Q1609" s="1">
        <v>4269.7356400546787</v>
      </c>
      <c r="R1609" s="1">
        <v>10182.169710923876</v>
      </c>
      <c r="S1609" s="1">
        <v>17151.517188523932</v>
      </c>
      <c r="T1609" s="1">
        <v>7887.320347008299</v>
      </c>
      <c r="U1609" s="1">
        <v>892.4524003452542</v>
      </c>
      <c r="V1609" s="1">
        <v>6034.30859016052</v>
      </c>
      <c r="W1609" s="1">
        <v>9627.3995585070643</v>
      </c>
      <c r="X1609" s="1">
        <v>11328.047983512804</v>
      </c>
      <c r="Y1609" s="1">
        <v>60043.754040619831</v>
      </c>
      <c r="Z1609" s="1">
        <v>15439.980844233982</v>
      </c>
      <c r="AA1609" s="1">
        <v>158857.63589797742</v>
      </c>
      <c r="AB1609" s="1">
        <v>0</v>
      </c>
      <c r="AC1609" s="1">
        <v>12696.024089033777</v>
      </c>
      <c r="AD1609" s="1">
        <v>23447.801023418844</v>
      </c>
      <c r="AE1609" s="1">
        <v>18498.709008895541</v>
      </c>
      <c r="AF1609" s="1">
        <v>44896.171644561568</v>
      </c>
      <c r="AG1609" s="1">
        <v>216615.38142988679</v>
      </c>
      <c r="AH1609" s="1">
        <v>32433.076935983845</v>
      </c>
      <c r="AI1609" s="1">
        <v>6746.053237392387</v>
      </c>
      <c r="AJ1609" s="1">
        <v>39461.641362576629</v>
      </c>
      <c r="AK1609" s="1">
        <v>3886.87964672107</v>
      </c>
      <c r="AL1609" s="1">
        <v>837292.5625</v>
      </c>
      <c r="AM1609" s="1">
        <v>694051.4375</v>
      </c>
      <c r="AN1609" s="1">
        <v>143241.078125</v>
      </c>
      <c r="AO1609" t="s">
        <v>14419</v>
      </c>
    </row>
    <row r="1610" spans="1:41" x14ac:dyDescent="0.25">
      <c r="A1610" s="1">
        <v>2017</v>
      </c>
      <c r="B1610" t="s">
        <v>1218</v>
      </c>
      <c r="C1610" t="s">
        <v>7025</v>
      </c>
      <c r="D1610" t="s">
        <v>7203</v>
      </c>
      <c r="E1610" t="s">
        <v>7584</v>
      </c>
      <c r="F1610" t="s">
        <v>8985</v>
      </c>
      <c r="G1610" t="s">
        <v>11130</v>
      </c>
      <c r="H1610" t="s">
        <v>12658</v>
      </c>
      <c r="I1610" s="1">
        <v>12774.527491813009</v>
      </c>
      <c r="J1610" s="1">
        <v>24698.360229352176</v>
      </c>
      <c r="K1610" s="1">
        <v>1367.6187651111984</v>
      </c>
      <c r="L1610" s="1">
        <v>3397.2618351036585</v>
      </c>
      <c r="M1610" s="1">
        <v>24183.239511169832</v>
      </c>
      <c r="N1610" s="1">
        <v>26428.817509016004</v>
      </c>
      <c r="O1610" s="1">
        <v>18899.765164580953</v>
      </c>
      <c r="P1610" s="1">
        <v>10302.583442136982</v>
      </c>
      <c r="Q1610" s="1">
        <v>2924.6917002736936</v>
      </c>
      <c r="R1610" s="1">
        <v>10724.86915340091</v>
      </c>
      <c r="S1610" s="1">
        <v>23284.419959999886</v>
      </c>
      <c r="T1610" s="1">
        <v>11739.73630228197</v>
      </c>
      <c r="U1610" s="1">
        <v>1186.0764511583845</v>
      </c>
      <c r="V1610" s="1">
        <v>16684.94893435662</v>
      </c>
      <c r="W1610" s="1">
        <v>5898.9149213734354</v>
      </c>
      <c r="X1610" s="1">
        <v>16419.897155985513</v>
      </c>
      <c r="Y1610" s="1">
        <v>85439.85278859167</v>
      </c>
      <c r="Z1610" s="1">
        <v>13481.332234135965</v>
      </c>
      <c r="AA1610" s="1">
        <v>130155.67639182624</v>
      </c>
      <c r="AB1610" s="1">
        <v>9879.5327253121359</v>
      </c>
      <c r="AC1610" s="1">
        <v>11791.778432281777</v>
      </c>
      <c r="AD1610" s="1">
        <v>25478.880530218805</v>
      </c>
      <c r="AE1610" s="1">
        <v>22658.171545395129</v>
      </c>
      <c r="AF1610" s="1">
        <v>36280.956725109361</v>
      </c>
      <c r="AG1610" s="1">
        <v>219080.42334988381</v>
      </c>
      <c r="AH1610" s="1">
        <v>53790.639607602927</v>
      </c>
      <c r="AI1610" s="1">
        <v>4531.2961562622368</v>
      </c>
      <c r="AJ1610" s="1">
        <v>45311.191821724358</v>
      </c>
      <c r="AK1610" s="1">
        <v>2550.8440209342707</v>
      </c>
      <c r="AL1610" s="1">
        <v>871346.375</v>
      </c>
      <c r="AM1610" s="1">
        <v>673321.5</v>
      </c>
      <c r="AN1610" s="1">
        <v>198024.78125</v>
      </c>
      <c r="AO1610" t="s">
        <v>14420</v>
      </c>
    </row>
    <row r="1611" spans="1:41" x14ac:dyDescent="0.25">
      <c r="A1611" s="1">
        <v>2017</v>
      </c>
      <c r="B1611" t="s">
        <v>1219</v>
      </c>
      <c r="C1611" t="s">
        <v>7025</v>
      </c>
      <c r="D1611" t="s">
        <v>7203</v>
      </c>
      <c r="E1611" t="s">
        <v>7584</v>
      </c>
      <c r="F1611" t="s">
        <v>8985</v>
      </c>
      <c r="G1611" t="s">
        <v>11130</v>
      </c>
      <c r="H1611" t="s">
        <v>12658</v>
      </c>
      <c r="I1611" s="1">
        <v>16757.494843404813</v>
      </c>
      <c r="J1611" s="1">
        <v>42948.998973960457</v>
      </c>
      <c r="K1611" s="1">
        <v>1304.200014224702</v>
      </c>
      <c r="L1611" s="1">
        <v>3319.8134259094068</v>
      </c>
      <c r="M1611" s="1">
        <v>21943.920083369383</v>
      </c>
      <c r="N1611" s="1">
        <v>23172.532499254965</v>
      </c>
      <c r="O1611" s="1">
        <v>18010.583481075504</v>
      </c>
      <c r="P1611" s="1">
        <v>13731.963903230735</v>
      </c>
      <c r="Q1611" s="1">
        <v>5283.0302222119572</v>
      </c>
      <c r="R1611" s="1">
        <v>8420.8950877348252</v>
      </c>
      <c r="S1611" s="1">
        <v>21515.193139316791</v>
      </c>
      <c r="T1611" s="1">
        <v>11519.449899396463</v>
      </c>
      <c r="U1611" s="1">
        <v>1038.6389253554189</v>
      </c>
      <c r="V1611" s="1">
        <v>9890.6752209981933</v>
      </c>
      <c r="W1611" s="1">
        <v>7361.3533834565305</v>
      </c>
      <c r="X1611" s="1">
        <v>21316.057481359625</v>
      </c>
      <c r="Y1611" s="1">
        <v>72441.562044921258</v>
      </c>
      <c r="Z1611" s="1">
        <v>13615.538917371296</v>
      </c>
      <c r="AA1611" s="1">
        <v>139564.8341942523</v>
      </c>
      <c r="AB1611" s="1">
        <v>9704.1923230366519</v>
      </c>
      <c r="AC1611" s="1">
        <v>15373.517327405014</v>
      </c>
      <c r="AD1611" s="1">
        <v>23875.027336341249</v>
      </c>
      <c r="AE1611" s="1">
        <v>22246.395401479524</v>
      </c>
      <c r="AF1611" s="1">
        <v>38668.919524640747</v>
      </c>
      <c r="AG1611" s="1">
        <v>216432.49567680017</v>
      </c>
      <c r="AH1611" s="1">
        <v>41263.591622680491</v>
      </c>
      <c r="AI1611" s="1">
        <v>5729.037890540003</v>
      </c>
      <c r="AJ1611" s="1">
        <v>36506.344535028911</v>
      </c>
      <c r="AK1611" s="1">
        <v>3595.1070075370521</v>
      </c>
      <c r="AL1611" s="1">
        <v>866551.4375</v>
      </c>
      <c r="AM1611" s="1">
        <v>679413.6875</v>
      </c>
      <c r="AN1611" s="1">
        <v>187137.703125</v>
      </c>
      <c r="AO1611" t="s">
        <v>14421</v>
      </c>
    </row>
    <row r="1612" spans="1:41" x14ac:dyDescent="0.25">
      <c r="A1612" s="1">
        <v>2017</v>
      </c>
      <c r="B1612" t="s">
        <v>1220</v>
      </c>
      <c r="C1612" t="s">
        <v>7025</v>
      </c>
      <c r="D1612" t="s">
        <v>7203</v>
      </c>
      <c r="E1612" t="s">
        <v>7584</v>
      </c>
      <c r="F1612" t="s">
        <v>8985</v>
      </c>
      <c r="G1612" t="s">
        <v>11130</v>
      </c>
      <c r="H1612" t="s">
        <v>12658</v>
      </c>
      <c r="I1612" s="1">
        <v>21198.400276456647</v>
      </c>
      <c r="J1612" s="1">
        <v>24470.630800154682</v>
      </c>
      <c r="K1612" s="1">
        <v>1334.6752230206641</v>
      </c>
      <c r="L1612" s="1">
        <v>1930.3207527796633</v>
      </c>
      <c r="M1612" s="1">
        <v>20609.015395909482</v>
      </c>
      <c r="N1612" s="1">
        <v>24693.322152321965</v>
      </c>
      <c r="O1612" s="1">
        <v>11035.802724497731</v>
      </c>
      <c r="P1612" s="1">
        <v>8361.2748470008773</v>
      </c>
      <c r="Q1612" s="1">
        <v>3751.7332196936877</v>
      </c>
      <c r="R1612" s="1">
        <v>10091.597459569952</v>
      </c>
      <c r="S1612" s="1">
        <v>20758.373450550673</v>
      </c>
      <c r="T1612" s="1">
        <v>11467.255345791482</v>
      </c>
      <c r="U1612" s="1">
        <v>1091.7925748388298</v>
      </c>
      <c r="V1612" s="1">
        <v>8298.31023077186</v>
      </c>
      <c r="W1612" s="1">
        <v>9891.3660632410956</v>
      </c>
      <c r="X1612" s="1">
        <v>12307.645880834336</v>
      </c>
      <c r="Y1612" s="1">
        <v>61982.689573659343</v>
      </c>
      <c r="Z1612" s="1">
        <v>16864.196413260182</v>
      </c>
      <c r="AA1612" s="1">
        <v>153718.85703526283</v>
      </c>
      <c r="AB1612" s="1">
        <v>1693.7662586598196</v>
      </c>
      <c r="AC1612" s="1">
        <v>13106.004654504413</v>
      </c>
      <c r="AD1612" s="1">
        <v>28637.339473590542</v>
      </c>
      <c r="AE1612" s="1">
        <v>16602.452442694786</v>
      </c>
      <c r="AF1612" s="1">
        <v>37661.74742434467</v>
      </c>
      <c r="AG1612" s="1">
        <v>203074.56335668359</v>
      </c>
      <c r="AH1612" s="1">
        <v>33646.037288113635</v>
      </c>
      <c r="AI1612" s="1">
        <v>6963.8970837466231</v>
      </c>
      <c r="AJ1612" s="1">
        <v>39277.066214327708</v>
      </c>
      <c r="AK1612" s="1">
        <v>4011.6595308116052</v>
      </c>
      <c r="AL1612" s="1">
        <v>808531.8125</v>
      </c>
      <c r="AM1612" s="1">
        <v>646174.9375</v>
      </c>
      <c r="AN1612" s="1">
        <v>162356.8125</v>
      </c>
      <c r="AO1612" t="s">
        <v>14422</v>
      </c>
    </row>
    <row r="1613" spans="1:41" x14ac:dyDescent="0.25">
      <c r="A1613" s="1">
        <v>2017</v>
      </c>
      <c r="B1613" t="s">
        <v>1221</v>
      </c>
      <c r="C1613" t="s">
        <v>7025</v>
      </c>
      <c r="D1613" t="s">
        <v>7203</v>
      </c>
      <c r="E1613" t="s">
        <v>7584</v>
      </c>
      <c r="F1613" t="s">
        <v>8985</v>
      </c>
      <c r="G1613" t="s">
        <v>11130</v>
      </c>
      <c r="H1613" t="s">
        <v>12658</v>
      </c>
      <c r="I1613" s="1">
        <v>15322.3268597595</v>
      </c>
      <c r="J1613" s="1">
        <v>27127.310483749276</v>
      </c>
      <c r="K1613" s="1">
        <v>1091.1242522952437</v>
      </c>
      <c r="L1613" s="1">
        <v>3163.0343493502569</v>
      </c>
      <c r="M1613" s="1">
        <v>14271.660023560597</v>
      </c>
      <c r="N1613" s="1">
        <v>19533.69739188538</v>
      </c>
      <c r="O1613" s="1">
        <v>15334.580552907468</v>
      </c>
      <c r="P1613" s="1">
        <v>10677.692893669016</v>
      </c>
      <c r="Q1613" s="1">
        <v>2595.5884390414326</v>
      </c>
      <c r="R1613" s="1">
        <v>10938.796916599184</v>
      </c>
      <c r="S1613" s="1">
        <v>19640.236541314385</v>
      </c>
      <c r="T1613" s="1">
        <v>13160.920054370157</v>
      </c>
      <c r="U1613" s="1">
        <v>1272.4441596811091</v>
      </c>
      <c r="V1613" s="1">
        <v>12769.831698772199</v>
      </c>
      <c r="W1613" s="1">
        <v>5850.3875639920252</v>
      </c>
      <c r="X1613" s="1">
        <v>14901.069220548367</v>
      </c>
      <c r="Y1613" s="1">
        <v>79696.205780566976</v>
      </c>
      <c r="Z1613" s="1">
        <v>12961.084938500355</v>
      </c>
      <c r="AA1613" s="1">
        <v>123677.61436975679</v>
      </c>
      <c r="AB1613" s="1">
        <v>2375.9537089305418</v>
      </c>
      <c r="AC1613" s="1">
        <v>11898.890681071527</v>
      </c>
      <c r="AD1613" s="1">
        <v>22043.601068523938</v>
      </c>
      <c r="AE1613" s="1">
        <v>26520.37846836224</v>
      </c>
      <c r="AF1613" s="1">
        <v>39140.977750902042</v>
      </c>
      <c r="AG1613" s="1">
        <v>169268.34668481408</v>
      </c>
      <c r="AH1613" s="1">
        <v>54641.724798972173</v>
      </c>
      <c r="AI1613" s="1">
        <v>5374.7064292835366</v>
      </c>
      <c r="AJ1613" s="1">
        <v>42914.723109700266</v>
      </c>
      <c r="AK1613" s="1">
        <v>2244.7736021939227</v>
      </c>
      <c r="AL1613" s="1">
        <v>780409.75</v>
      </c>
      <c r="AM1613" s="1">
        <v>609479</v>
      </c>
      <c r="AN1613" s="1">
        <v>170930.75</v>
      </c>
      <c r="AO1613" t="s">
        <v>14423</v>
      </c>
    </row>
    <row r="1614" spans="1:41" x14ac:dyDescent="0.25">
      <c r="A1614" s="1">
        <v>2017</v>
      </c>
      <c r="B1614" t="s">
        <v>1222</v>
      </c>
      <c r="C1614" t="s">
        <v>7025</v>
      </c>
      <c r="D1614" t="s">
        <v>7203</v>
      </c>
      <c r="E1614" t="s">
        <v>7584</v>
      </c>
      <c r="F1614" t="s">
        <v>8985</v>
      </c>
      <c r="G1614" t="s">
        <v>11131</v>
      </c>
      <c r="H1614" t="s">
        <v>12658</v>
      </c>
      <c r="I1614" s="1">
        <v>18573</v>
      </c>
      <c r="J1614" s="1">
        <v>45081.75</v>
      </c>
      <c r="K1614" s="1">
        <v>1166.229</v>
      </c>
      <c r="L1614" s="1">
        <v>1382</v>
      </c>
      <c r="M1614" s="1">
        <v>16912.039000000001</v>
      </c>
      <c r="N1614" s="1">
        <v>19695.649922972971</v>
      </c>
      <c r="O1614" s="1">
        <v>9643</v>
      </c>
      <c r="P1614" s="1">
        <v>11038.587</v>
      </c>
      <c r="Q1614" s="1">
        <v>3851.3395099999998</v>
      </c>
      <c r="R1614" s="1">
        <v>9184.4076100000002</v>
      </c>
      <c r="S1614" s="1">
        <v>15470.821</v>
      </c>
      <c r="T1614" s="1">
        <v>7114.4330800000007</v>
      </c>
      <c r="U1614" s="1">
        <v>805</v>
      </c>
      <c r="V1614" s="1">
        <v>5443</v>
      </c>
      <c r="W1614" s="1">
        <v>8684</v>
      </c>
      <c r="X1614" s="1">
        <v>10218</v>
      </c>
      <c r="Y1614" s="1">
        <v>54160</v>
      </c>
      <c r="Z1614" s="1">
        <v>13928</v>
      </c>
      <c r="AA1614" s="1">
        <v>143291</v>
      </c>
      <c r="AB1614" s="1">
        <v>0</v>
      </c>
      <c r="AC1614" s="1">
        <v>11451.92661</v>
      </c>
      <c r="AD1614" s="1">
        <v>21150.125</v>
      </c>
      <c r="AE1614" s="1">
        <v>16686</v>
      </c>
      <c r="AF1614" s="1">
        <v>40496.745999999992</v>
      </c>
      <c r="AG1614" s="1">
        <v>195389</v>
      </c>
      <c r="AH1614" s="1">
        <v>29255</v>
      </c>
      <c r="AI1614" s="1">
        <v>6085</v>
      </c>
      <c r="AJ1614" s="1">
        <v>35594.751366666693</v>
      </c>
      <c r="AK1614" s="1">
        <v>3505</v>
      </c>
      <c r="AL1614" s="1">
        <v>755255.8125</v>
      </c>
      <c r="AM1614" s="1">
        <v>626052.125</v>
      </c>
      <c r="AN1614" s="1">
        <v>129203.6484375</v>
      </c>
      <c r="AO1614" t="s">
        <v>14424</v>
      </c>
    </row>
    <row r="1615" spans="1:41" x14ac:dyDescent="0.25">
      <c r="A1615" s="1">
        <v>2017</v>
      </c>
      <c r="B1615" t="s">
        <v>1223</v>
      </c>
      <c r="C1615" t="s">
        <v>7025</v>
      </c>
      <c r="D1615" t="s">
        <v>7203</v>
      </c>
      <c r="E1615" t="s">
        <v>7584</v>
      </c>
      <c r="F1615" t="s">
        <v>8985</v>
      </c>
      <c r="G1615" t="s">
        <v>11131</v>
      </c>
      <c r="H1615" t="s">
        <v>12658</v>
      </c>
      <c r="I1615" s="1">
        <v>10766.1</v>
      </c>
      <c r="J1615" s="1">
        <v>22281.48</v>
      </c>
      <c r="K1615" s="1">
        <v>1201.8021896929999</v>
      </c>
      <c r="L1615" s="1">
        <v>3025.665300000001</v>
      </c>
      <c r="M1615" s="1">
        <v>20983.793226000002</v>
      </c>
      <c r="N1615" s="1">
        <v>23218.22378675405</v>
      </c>
      <c r="O1615" s="1">
        <v>16810</v>
      </c>
      <c r="P1615" s="1">
        <v>9072.4500000000007</v>
      </c>
      <c r="Q1615" s="1">
        <v>2780.3191948576632</v>
      </c>
      <c r="R1615" s="1">
        <v>9494.8516013884255</v>
      </c>
      <c r="S1615" s="1">
        <v>22135.023587289528</v>
      </c>
      <c r="T1615" s="1">
        <v>10410.9712</v>
      </c>
      <c r="U1615" s="1">
        <v>1029.78792</v>
      </c>
      <c r="V1615" s="1">
        <v>14630</v>
      </c>
      <c r="W1615" s="1">
        <v>5070.9096</v>
      </c>
      <c r="X1615" s="1">
        <v>14822.562749999999</v>
      </c>
      <c r="Y1615" s="1">
        <v>76673</v>
      </c>
      <c r="Z1615" s="1">
        <v>12820.989</v>
      </c>
      <c r="AA1615" s="1">
        <v>114738.2001937218</v>
      </c>
      <c r="AB1615" s="1">
        <v>1479</v>
      </c>
      <c r="AC1615" s="1">
        <v>10461.5</v>
      </c>
      <c r="AD1615" s="1">
        <v>25217.812298022891</v>
      </c>
      <c r="AE1615" s="1">
        <v>19477.7414388</v>
      </c>
      <c r="AF1615" s="1">
        <v>32311.13561701071</v>
      </c>
      <c r="AG1615" s="1">
        <v>195088</v>
      </c>
      <c r="AH1615" s="1">
        <v>49452.132317324009</v>
      </c>
      <c r="AI1615" s="1">
        <v>3895.2575999999999</v>
      </c>
      <c r="AJ1615" s="1">
        <v>41656.311548092963</v>
      </c>
      <c r="AK1615" s="1">
        <v>2301.6001459732161</v>
      </c>
      <c r="AL1615" s="1">
        <v>773306.625</v>
      </c>
      <c r="AM1615" s="1">
        <v>599525.75</v>
      </c>
      <c r="AN1615" s="1">
        <v>173780.84375</v>
      </c>
      <c r="AO1615" t="s">
        <v>14425</v>
      </c>
    </row>
    <row r="1616" spans="1:41" x14ac:dyDescent="0.25">
      <c r="A1616" s="1">
        <v>2017</v>
      </c>
      <c r="B1616" t="s">
        <v>1224</v>
      </c>
      <c r="C1616" t="s">
        <v>7025</v>
      </c>
      <c r="D1616" t="s">
        <v>7203</v>
      </c>
      <c r="E1616" t="s">
        <v>7584</v>
      </c>
      <c r="F1616" t="s">
        <v>8985</v>
      </c>
      <c r="G1616" t="s">
        <v>11131</v>
      </c>
      <c r="H1616" t="s">
        <v>12658</v>
      </c>
      <c r="I1616" s="1">
        <v>14800.577317999991</v>
      </c>
      <c r="J1616" s="1">
        <v>38558.425355125</v>
      </c>
      <c r="K1616" s="1">
        <v>1219.336139</v>
      </c>
      <c r="L1616" s="1">
        <v>2981.2379880209351</v>
      </c>
      <c r="M1616" s="1">
        <v>19059.966789963259</v>
      </c>
      <c r="N1616" s="1">
        <v>20426.4041688</v>
      </c>
      <c r="O1616" s="1">
        <v>15726.650625666931</v>
      </c>
      <c r="P1616" s="1">
        <v>11634.8339216</v>
      </c>
      <c r="Q1616" s="1">
        <v>3217.3811898869658</v>
      </c>
      <c r="R1616" s="1">
        <v>7444.5000594995872</v>
      </c>
      <c r="S1616" s="1">
        <v>18666.516696422401</v>
      </c>
      <c r="T1616" s="1">
        <v>10051.950999999999</v>
      </c>
      <c r="U1616" s="1">
        <v>906.57600000000002</v>
      </c>
      <c r="V1616" s="1">
        <v>8559</v>
      </c>
      <c r="W1616" s="1">
        <v>6355.5029999999997</v>
      </c>
      <c r="X1616" s="1">
        <v>18420.776155339809</v>
      </c>
      <c r="Y1616" s="1">
        <v>63660.664810000009</v>
      </c>
      <c r="Z1616" s="1">
        <v>11789.728636</v>
      </c>
      <c r="AA1616" s="1">
        <v>123572.7969195058</v>
      </c>
      <c r="AB1616" s="1">
        <v>1577</v>
      </c>
      <c r="AC1616" s="1">
        <v>13222.09123</v>
      </c>
      <c r="AD1616" s="1">
        <v>20673.3068045775</v>
      </c>
      <c r="AE1616" s="1">
        <v>19665.301341103361</v>
      </c>
      <c r="AF1616" s="1">
        <v>34629.867752228463</v>
      </c>
      <c r="AG1616" s="1">
        <v>194290.3655149136</v>
      </c>
      <c r="AH1616" s="1">
        <v>36552.049860150961</v>
      </c>
      <c r="AI1616" s="1">
        <v>4951.08</v>
      </c>
      <c r="AJ1616" s="1">
        <v>32251.683130289701</v>
      </c>
      <c r="AK1616" s="1">
        <v>3152.61</v>
      </c>
      <c r="AL1616" s="1">
        <v>758018.25</v>
      </c>
      <c r="AM1616" s="1">
        <v>601611.5</v>
      </c>
      <c r="AN1616" s="1">
        <v>156406.734375</v>
      </c>
      <c r="AO1616" t="s">
        <v>14426</v>
      </c>
    </row>
    <row r="1617" spans="1:41" x14ac:dyDescent="0.25">
      <c r="A1617" s="1">
        <v>2017</v>
      </c>
      <c r="B1617" t="s">
        <v>1225</v>
      </c>
      <c r="C1617" t="s">
        <v>7025</v>
      </c>
      <c r="D1617" t="s">
        <v>7203</v>
      </c>
      <c r="E1617" t="s">
        <v>7584</v>
      </c>
      <c r="F1617" t="s">
        <v>8985</v>
      </c>
      <c r="G1617" t="s">
        <v>11131</v>
      </c>
      <c r="H1617" t="s">
        <v>12658</v>
      </c>
      <c r="I1617" s="1">
        <v>13497.84</v>
      </c>
      <c r="J1617" s="1">
        <v>22613.794000000002</v>
      </c>
      <c r="K1617" s="1">
        <v>971</v>
      </c>
      <c r="L1617" s="1">
        <v>2792.6749728</v>
      </c>
      <c r="M1617" s="1">
        <v>12514.075000000001</v>
      </c>
      <c r="N1617" s="1">
        <v>17335.211657812499</v>
      </c>
      <c r="O1617" s="1">
        <v>13806.486116873049</v>
      </c>
      <c r="P1617" s="1">
        <v>9319.1649999999991</v>
      </c>
      <c r="Q1617" s="1">
        <v>2282.2876999999999</v>
      </c>
      <c r="R1617" s="1">
        <v>9540.4394184651828</v>
      </c>
      <c r="S1617" s="1">
        <v>17251</v>
      </c>
      <c r="T1617" s="1">
        <v>11560.420859375001</v>
      </c>
      <c r="U1617" s="1">
        <v>980</v>
      </c>
      <c r="V1617" s="1">
        <v>11216.892750000001</v>
      </c>
      <c r="W1617" s="1">
        <v>5049.1707398400004</v>
      </c>
      <c r="X1617" s="1">
        <v>13678.761017215</v>
      </c>
      <c r="Y1617" s="1">
        <v>72240</v>
      </c>
      <c r="Z1617" s="1">
        <v>11395.984048128001</v>
      </c>
      <c r="AA1617" s="1">
        <v>110125.3324880782</v>
      </c>
      <c r="AB1617" s="1">
        <v>1522</v>
      </c>
      <c r="AC1617" s="1">
        <v>10713.163920000001</v>
      </c>
      <c r="AD1617" s="1">
        <v>20022.511392961002</v>
      </c>
      <c r="AE1617" s="1">
        <v>23338.9690551977</v>
      </c>
      <c r="AF1617" s="1">
        <v>34557.729140160001</v>
      </c>
      <c r="AG1617" s="1">
        <v>149260.63132253691</v>
      </c>
      <c r="AH1617" s="1">
        <v>48581.027427424167</v>
      </c>
      <c r="AI1617" s="1">
        <v>4652.3358719999997</v>
      </c>
      <c r="AJ1617" s="1">
        <v>38262.679431842458</v>
      </c>
      <c r="AK1617" s="1">
        <v>2062</v>
      </c>
      <c r="AL1617" s="1">
        <v>691143.5</v>
      </c>
      <c r="AM1617" s="1">
        <v>539472.75</v>
      </c>
      <c r="AN1617" s="1">
        <v>151670.78125</v>
      </c>
      <c r="AO1617" t="s">
        <v>14427</v>
      </c>
    </row>
    <row r="1618" spans="1:41" x14ac:dyDescent="0.25">
      <c r="A1618" s="1">
        <v>2017</v>
      </c>
      <c r="B1618" t="s">
        <v>1226</v>
      </c>
      <c r="C1618" t="s">
        <v>7025</v>
      </c>
      <c r="D1618" t="s">
        <v>7203</v>
      </c>
      <c r="E1618" t="s">
        <v>7584</v>
      </c>
      <c r="F1618" t="s">
        <v>8985</v>
      </c>
      <c r="G1618" t="s">
        <v>11131</v>
      </c>
      <c r="H1618" t="s">
        <v>12658</v>
      </c>
      <c r="I1618" s="1">
        <v>18800.845000000001</v>
      </c>
      <c r="J1618" s="1">
        <v>21831.277249999999</v>
      </c>
      <c r="K1618" s="1">
        <v>1166.229</v>
      </c>
      <c r="L1618" s="1">
        <v>1712</v>
      </c>
      <c r="M1618" s="1">
        <v>18008</v>
      </c>
      <c r="N1618" s="1">
        <v>21576</v>
      </c>
      <c r="O1618" s="1">
        <v>9643</v>
      </c>
      <c r="P1618" s="1">
        <v>10899.433000000001</v>
      </c>
      <c r="Q1618" s="1">
        <v>3278.2357877054919</v>
      </c>
      <c r="R1618" s="1">
        <v>8817.9606624004809</v>
      </c>
      <c r="S1618" s="1">
        <v>18138.507925599999</v>
      </c>
      <c r="T1618" s="1">
        <v>10120.200000000001</v>
      </c>
      <c r="U1618" s="1">
        <v>954</v>
      </c>
      <c r="V1618" s="1">
        <v>7251</v>
      </c>
      <c r="W1618" s="1">
        <v>8643</v>
      </c>
      <c r="X1618" s="1">
        <v>10968.9627773801</v>
      </c>
      <c r="Y1618" s="1">
        <v>54160</v>
      </c>
      <c r="Z1618" s="1">
        <v>14735.805819732001</v>
      </c>
      <c r="AA1618" s="1">
        <v>137884.09882357559</v>
      </c>
      <c r="AB1618" s="1">
        <v>1480</v>
      </c>
      <c r="AC1618" s="1">
        <v>11451.92661</v>
      </c>
      <c r="AD1618" s="1">
        <v>25023.088164744451</v>
      </c>
      <c r="AE1618" s="1">
        <v>14507.095940516851</v>
      </c>
      <c r="AF1618" s="1">
        <v>33402.175000000003</v>
      </c>
      <c r="AG1618" s="1">
        <v>180817</v>
      </c>
      <c r="AH1618" s="1">
        <v>30061.142125000009</v>
      </c>
      <c r="AI1618" s="1">
        <v>6085</v>
      </c>
      <c r="AJ1618" s="1">
        <v>34766.160000000003</v>
      </c>
      <c r="AK1618" s="1">
        <v>3505.3574100000001</v>
      </c>
      <c r="AL1618" s="1">
        <v>719687.5625</v>
      </c>
      <c r="AM1618" s="1">
        <v>576845.0625</v>
      </c>
      <c r="AN1618" s="1">
        <v>142842.484375</v>
      </c>
      <c r="AO1618" t="s">
        <v>14428</v>
      </c>
    </row>
    <row r="1619" spans="1:41" x14ac:dyDescent="0.25">
      <c r="A1619" s="1">
        <v>2017</v>
      </c>
      <c r="B1619" t="s">
        <v>1226</v>
      </c>
      <c r="C1619" t="s">
        <v>7025</v>
      </c>
      <c r="D1619" t="s">
        <v>7203</v>
      </c>
      <c r="E1619" t="s">
        <v>7585</v>
      </c>
      <c r="F1619" t="s">
        <v>8986</v>
      </c>
      <c r="G1619" t="s">
        <v>11132</v>
      </c>
      <c r="H1619" t="s">
        <v>12658</v>
      </c>
      <c r="I1619" s="1">
        <v>11128.730981391769</v>
      </c>
      <c r="J1619" s="1">
        <v>0</v>
      </c>
      <c r="K1619" s="1">
        <v>0</v>
      </c>
      <c r="L1619" s="1">
        <v>139.24918981792561</v>
      </c>
      <c r="M1619" s="1">
        <v>2898.858062963056</v>
      </c>
      <c r="N1619" s="1">
        <v>2103.759548118348</v>
      </c>
      <c r="O1619" s="1">
        <v>2624.1932642614638</v>
      </c>
      <c r="P1619" s="1">
        <v>0</v>
      </c>
      <c r="Q1619" s="1">
        <v>0</v>
      </c>
      <c r="R1619" s="1">
        <v>1391.5663138883926</v>
      </c>
      <c r="S1619" s="1">
        <v>4099.1363666690468</v>
      </c>
      <c r="T1619" s="1">
        <v>2244.2402927242611</v>
      </c>
      <c r="U1619" s="1">
        <v>112.15479280315022</v>
      </c>
      <c r="V1619" s="1">
        <v>516.14093422674239</v>
      </c>
      <c r="W1619" s="1">
        <v>1929.5202108786864</v>
      </c>
      <c r="X1619" s="1">
        <v>949.5682697595247</v>
      </c>
      <c r="Y1619" s="1">
        <v>17503.014297258975</v>
      </c>
      <c r="Z1619" s="1">
        <v>0</v>
      </c>
      <c r="AA1619" s="1">
        <v>10631.52862755061</v>
      </c>
      <c r="AB1619" s="1">
        <v>0</v>
      </c>
      <c r="AC1619" s="1">
        <v>3808.8404514951808</v>
      </c>
      <c r="AD1619" s="1">
        <v>0</v>
      </c>
      <c r="AE1619" s="1">
        <v>291.83134862044187</v>
      </c>
      <c r="AF1619" s="1">
        <v>8960.6740895454641</v>
      </c>
      <c r="AG1619" s="1">
        <v>12753.602153043939</v>
      </c>
      <c r="AH1619" s="1">
        <v>4353.4370594202392</v>
      </c>
      <c r="AI1619" s="1">
        <v>111.01035614189358</v>
      </c>
      <c r="AJ1619" s="1">
        <v>1732.0115977929438</v>
      </c>
      <c r="AK1619" s="1">
        <v>0</v>
      </c>
      <c r="AL1619" s="1">
        <v>90283.0625</v>
      </c>
      <c r="AM1619" s="1">
        <v>71073.1015625</v>
      </c>
      <c r="AN1619" s="1">
        <v>19209.962890625</v>
      </c>
      <c r="AO1619" t="s">
        <v>14429</v>
      </c>
    </row>
    <row r="1620" spans="1:41" x14ac:dyDescent="0.25">
      <c r="A1620" s="1">
        <v>2017</v>
      </c>
      <c r="B1620" t="s">
        <v>1227</v>
      </c>
      <c r="C1620" t="s">
        <v>7025</v>
      </c>
      <c r="D1620" t="s">
        <v>7203</v>
      </c>
      <c r="E1620" t="s">
        <v>7585</v>
      </c>
      <c r="F1620" t="s">
        <v>8986</v>
      </c>
      <c r="G1620" t="s">
        <v>11132</v>
      </c>
      <c r="H1620" t="s">
        <v>12658</v>
      </c>
      <c r="I1620" s="1">
        <v>4667.9738065689562</v>
      </c>
      <c r="J1620" s="1">
        <v>0</v>
      </c>
      <c r="K1620" s="1">
        <v>0</v>
      </c>
      <c r="L1620" s="1">
        <v>316.31276363096845</v>
      </c>
      <c r="M1620" s="1">
        <v>1229.2121722484505</v>
      </c>
      <c r="N1620" s="1">
        <v>743.57104883399302</v>
      </c>
      <c r="O1620" s="1">
        <v>448.50317231256719</v>
      </c>
      <c r="P1620" s="1">
        <v>0</v>
      </c>
      <c r="Q1620" s="1">
        <v>0</v>
      </c>
      <c r="R1620" s="1">
        <v>814.38733919913523</v>
      </c>
      <c r="S1620" s="1">
        <v>3422.7873676485392</v>
      </c>
      <c r="T1620" s="1">
        <v>1770.4072591285549</v>
      </c>
      <c r="U1620" s="1">
        <v>113.30606458422751</v>
      </c>
      <c r="V1620" s="1">
        <v>454.40452984299571</v>
      </c>
      <c r="W1620" s="1">
        <v>5452.8543581159483</v>
      </c>
      <c r="X1620" s="1">
        <v>133.37068018768446</v>
      </c>
      <c r="Y1620" s="1">
        <v>17045.481090889727</v>
      </c>
      <c r="Z1620" s="1">
        <v>0</v>
      </c>
      <c r="AA1620" s="1">
        <v>13943.293001709557</v>
      </c>
      <c r="AB1620" s="1">
        <v>0</v>
      </c>
      <c r="AC1620" s="1">
        <v>5357.3118045960528</v>
      </c>
      <c r="AD1620" s="1">
        <v>0</v>
      </c>
      <c r="AE1620" s="1">
        <v>295.06787652142577</v>
      </c>
      <c r="AF1620" s="1">
        <v>12864.959416334164</v>
      </c>
      <c r="AG1620" s="1">
        <v>12990.414941837978</v>
      </c>
      <c r="AH1620" s="1">
        <v>2708.6050793160803</v>
      </c>
      <c r="AI1620" s="1">
        <v>68.842876406966894</v>
      </c>
      <c r="AJ1620" s="1">
        <v>1947.2588145762829</v>
      </c>
      <c r="AK1620" s="1">
        <v>0</v>
      </c>
      <c r="AL1620" s="1">
        <v>86788.3203125</v>
      </c>
      <c r="AM1620" s="1">
        <v>71553.7421875</v>
      </c>
      <c r="AN1620" s="1">
        <v>15234.583984375</v>
      </c>
      <c r="AO1620" t="s">
        <v>14430</v>
      </c>
    </row>
    <row r="1621" spans="1:41" x14ac:dyDescent="0.25">
      <c r="A1621" s="1">
        <v>2017</v>
      </c>
      <c r="B1621" t="s">
        <v>1228</v>
      </c>
      <c r="C1621" t="s">
        <v>7025</v>
      </c>
      <c r="D1621" t="s">
        <v>7203</v>
      </c>
      <c r="E1621" t="s">
        <v>7585</v>
      </c>
      <c r="F1621" t="s">
        <v>8986</v>
      </c>
      <c r="G1621" t="s">
        <v>11132</v>
      </c>
      <c r="H1621" t="s">
        <v>12658</v>
      </c>
      <c r="I1621" s="1">
        <v>843.09702938198427</v>
      </c>
      <c r="J1621" s="1">
        <v>0</v>
      </c>
      <c r="K1621" s="1">
        <v>0</v>
      </c>
      <c r="L1621" s="1">
        <v>324.35560092902762</v>
      </c>
      <c r="M1621" s="1">
        <v>1202.6701351406707</v>
      </c>
      <c r="N1621" s="1">
        <v>762.47771860181865</v>
      </c>
      <c r="O1621" s="1">
        <v>12.102820930187598</v>
      </c>
      <c r="P1621" s="1">
        <v>0</v>
      </c>
      <c r="Q1621" s="1">
        <v>1021.4780865078333</v>
      </c>
      <c r="R1621" s="1">
        <v>761.26743650879985</v>
      </c>
      <c r="S1621" s="1">
        <v>2714.0145520360893</v>
      </c>
      <c r="T1621" s="1">
        <v>2027.2225058064225</v>
      </c>
      <c r="U1621" s="1">
        <v>91.981439069425747</v>
      </c>
      <c r="V1621" s="1">
        <v>519.21101790504792</v>
      </c>
      <c r="W1621" s="1">
        <v>2090.1571746433979</v>
      </c>
      <c r="X1621" s="1">
        <v>133.13103023206358</v>
      </c>
      <c r="Y1621" s="1">
        <v>2425.4053144095947</v>
      </c>
      <c r="Z1621" s="1">
        <v>0</v>
      </c>
      <c r="AA1621" s="1">
        <v>12905.107307010687</v>
      </c>
      <c r="AB1621" s="1">
        <v>0</v>
      </c>
      <c r="AC1621" s="1">
        <v>1633.0336281102125</v>
      </c>
      <c r="AD1621" s="1">
        <v>486.5334013935414</v>
      </c>
      <c r="AE1621" s="1">
        <v>363.08462790562794</v>
      </c>
      <c r="AF1621" s="1">
        <v>10438.683052286802</v>
      </c>
      <c r="AG1621" s="1">
        <v>12084.666698792316</v>
      </c>
      <c r="AH1621" s="1">
        <v>5620.5500399791199</v>
      </c>
      <c r="AI1621" s="1">
        <v>1067.468806042546</v>
      </c>
      <c r="AJ1621" s="1">
        <v>1603.4920831296481</v>
      </c>
      <c r="AK1621" s="1">
        <v>0</v>
      </c>
      <c r="AL1621" s="1">
        <v>61131.19140625</v>
      </c>
      <c r="AM1621" s="1">
        <v>45777.33984375</v>
      </c>
      <c r="AN1621" s="1">
        <v>15353.8505859375</v>
      </c>
      <c r="AO1621" t="s">
        <v>14431</v>
      </c>
    </row>
    <row r="1622" spans="1:41" x14ac:dyDescent="0.25">
      <c r="A1622" s="1">
        <v>2017</v>
      </c>
      <c r="B1622" t="s">
        <v>1229</v>
      </c>
      <c r="C1622" t="s">
        <v>7025</v>
      </c>
      <c r="D1622" t="s">
        <v>7203</v>
      </c>
      <c r="E1622" t="s">
        <v>7585</v>
      </c>
      <c r="F1622" t="s">
        <v>8986</v>
      </c>
      <c r="G1622" t="s">
        <v>11132</v>
      </c>
      <c r="H1622" t="s">
        <v>12658</v>
      </c>
      <c r="I1622" s="1">
        <v>5813.8007859013014</v>
      </c>
      <c r="J1622" s="1">
        <v>0</v>
      </c>
      <c r="K1622" s="1">
        <v>0</v>
      </c>
      <c r="L1622" s="1">
        <v>201.7718470345792</v>
      </c>
      <c r="M1622" s="1">
        <v>2640.772195804218</v>
      </c>
      <c r="N1622" s="1">
        <v>1469.2759828292737</v>
      </c>
      <c r="O1622" s="1">
        <v>2542.1035453312643</v>
      </c>
      <c r="P1622" s="1">
        <v>1106.4192491236815</v>
      </c>
      <c r="Q1622" s="1">
        <v>0</v>
      </c>
      <c r="R1622" s="1">
        <v>2008.9567607019853</v>
      </c>
      <c r="S1622" s="1">
        <v>2514.3876322770639</v>
      </c>
      <c r="T1622" s="1">
        <v>1030.2011681883641</v>
      </c>
      <c r="U1622" s="1">
        <v>54.323189586232864</v>
      </c>
      <c r="V1622" s="1">
        <v>341.4600488277494</v>
      </c>
      <c r="W1622" s="1">
        <v>1182.9151691532747</v>
      </c>
      <c r="X1622" s="1">
        <v>47.67137045322476</v>
      </c>
      <c r="Y1622" s="1">
        <v>16955.486970037662</v>
      </c>
      <c r="Z1622" s="1">
        <v>0</v>
      </c>
      <c r="AA1622" s="1">
        <v>5958.9213066530947</v>
      </c>
      <c r="AB1622" s="1">
        <v>0</v>
      </c>
      <c r="AC1622" s="1">
        <v>3689.692732319395</v>
      </c>
      <c r="AD1622" s="1">
        <v>0</v>
      </c>
      <c r="AE1622" s="1">
        <v>282.70231315284451</v>
      </c>
      <c r="AF1622" s="1">
        <v>7800.5949490977391</v>
      </c>
      <c r="AG1622" s="1">
        <v>13539.777845237999</v>
      </c>
      <c r="AH1622" s="1">
        <v>2468.9335348681752</v>
      </c>
      <c r="AI1622" s="1">
        <v>107.53774265029772</v>
      </c>
      <c r="AJ1622" s="1">
        <v>1274.3562081918337</v>
      </c>
      <c r="AK1622" s="1">
        <v>0</v>
      </c>
      <c r="AL1622" s="1">
        <v>73032.0625</v>
      </c>
      <c r="AM1622" s="1">
        <v>60497.53515625</v>
      </c>
      <c r="AN1622" s="1">
        <v>12534.5224609375</v>
      </c>
      <c r="AO1622" t="s">
        <v>14432</v>
      </c>
    </row>
    <row r="1623" spans="1:41" x14ac:dyDescent="0.25">
      <c r="A1623" s="1">
        <v>2017</v>
      </c>
      <c r="B1623" t="s">
        <v>1230</v>
      </c>
      <c r="C1623" t="s">
        <v>7025</v>
      </c>
      <c r="D1623" t="s">
        <v>7203</v>
      </c>
      <c r="E1623" t="s">
        <v>7585</v>
      </c>
      <c r="F1623" t="s">
        <v>8986</v>
      </c>
      <c r="G1623" t="s">
        <v>11132</v>
      </c>
      <c r="H1623" t="s">
        <v>12658</v>
      </c>
      <c r="I1623" s="1">
        <v>784.62867580781563</v>
      </c>
      <c r="J1623" s="1">
        <v>0</v>
      </c>
      <c r="K1623" s="1">
        <v>85.81876141647983</v>
      </c>
      <c r="L1623" s="1">
        <v>267.26414269703719</v>
      </c>
      <c r="M1623" s="1">
        <v>101.75653139382609</v>
      </c>
      <c r="N1623" s="1">
        <v>723.32956051033</v>
      </c>
      <c r="O1623" s="1">
        <v>12.259823059497119</v>
      </c>
      <c r="P1623" s="1">
        <v>0</v>
      </c>
      <c r="Q1623" s="1">
        <v>251.07504634697125</v>
      </c>
      <c r="R1623" s="1">
        <v>668.16035674259297</v>
      </c>
      <c r="S1623" s="1">
        <v>3003.6566495767943</v>
      </c>
      <c r="T1623" s="1">
        <v>986.91575628951807</v>
      </c>
      <c r="U1623" s="1">
        <v>93.296304180153953</v>
      </c>
      <c r="V1623" s="1">
        <v>431.54577169429859</v>
      </c>
      <c r="W1623" s="1">
        <v>1324.060890425689</v>
      </c>
      <c r="X1623" s="1">
        <v>134.85805365446831</v>
      </c>
      <c r="Y1623" s="1">
        <v>2884.7363658996724</v>
      </c>
      <c r="Z1623" s="1">
        <v>0</v>
      </c>
      <c r="AA1623" s="1">
        <v>6353.1636970581258</v>
      </c>
      <c r="AB1623" s="1">
        <v>0</v>
      </c>
      <c r="AC1623" s="1">
        <v>293.39763514411447</v>
      </c>
      <c r="AD1623" s="1">
        <v>2030.8692589522241</v>
      </c>
      <c r="AE1623" s="1">
        <v>306.49557648742797</v>
      </c>
      <c r="AF1623" s="1">
        <v>4053.7607598972668</v>
      </c>
      <c r="AG1623" s="1">
        <v>14130.424382892044</v>
      </c>
      <c r="AH1623" s="1">
        <v>5146.6737203768907</v>
      </c>
      <c r="AI1623" s="1">
        <v>1081.3163938476459</v>
      </c>
      <c r="AJ1623" s="1">
        <v>1281.024601095872</v>
      </c>
      <c r="AK1623" s="1">
        <v>0</v>
      </c>
      <c r="AL1623" s="1">
        <v>46430.48828125</v>
      </c>
      <c r="AM1623" s="1">
        <v>32522.302734375</v>
      </c>
      <c r="AN1623" s="1">
        <v>13908.185546875</v>
      </c>
      <c r="AO1623" t="s">
        <v>14433</v>
      </c>
    </row>
    <row r="1624" spans="1:41" x14ac:dyDescent="0.25">
      <c r="A1624" s="1">
        <v>2017</v>
      </c>
      <c r="B1624" t="s">
        <v>1231</v>
      </c>
      <c r="C1624" t="s">
        <v>7025</v>
      </c>
      <c r="D1624" t="s">
        <v>7203</v>
      </c>
      <c r="E1624" t="s">
        <v>7585</v>
      </c>
      <c r="F1624" t="s">
        <v>8986</v>
      </c>
      <c r="G1624" t="s">
        <v>11133</v>
      </c>
      <c r="H1624" t="s">
        <v>12658</v>
      </c>
      <c r="I1624" s="1">
        <v>710.54423999999995</v>
      </c>
      <c r="J1624" s="1"/>
      <c r="K1624" s="1">
        <v>0</v>
      </c>
      <c r="L1624" s="1">
        <v>288.87720000000002</v>
      </c>
      <c r="M1624" s="1">
        <v>1043.3961216</v>
      </c>
      <c r="N1624" s="1">
        <v>669.85132032000001</v>
      </c>
      <c r="O1624" s="1">
        <v>11</v>
      </c>
      <c r="P1624" s="1">
        <v>0</v>
      </c>
      <c r="Q1624" s="1">
        <v>922.00159379999991</v>
      </c>
      <c r="R1624" s="1">
        <v>673.95892996310977</v>
      </c>
      <c r="S1624" s="1">
        <v>2333.06</v>
      </c>
      <c r="T1624" s="1">
        <v>1735.8426999999999</v>
      </c>
      <c r="U1624" s="1">
        <v>79.861104000000012</v>
      </c>
      <c r="V1624" s="1">
        <v>456</v>
      </c>
      <c r="W1624" s="1">
        <v>1796.7708</v>
      </c>
      <c r="X1624" s="1">
        <v>113</v>
      </c>
      <c r="Y1624" s="1">
        <v>2125</v>
      </c>
      <c r="Z1624" s="1">
        <v>0</v>
      </c>
      <c r="AA1624" s="1">
        <v>11376.44416871736</v>
      </c>
      <c r="AB1624" s="1"/>
      <c r="AC1624" s="1">
        <v>1448.7</v>
      </c>
      <c r="AD1624" s="1">
        <v>1833.0789981</v>
      </c>
      <c r="AE1624" s="1">
        <v>312.12</v>
      </c>
      <c r="AF1624" s="1">
        <v>9296.494200000001</v>
      </c>
      <c r="AG1624" s="1">
        <v>10837</v>
      </c>
      <c r="AH1624" s="1">
        <v>4904.7333212437734</v>
      </c>
      <c r="AI1624" s="1">
        <v>917.63279999999997</v>
      </c>
      <c r="AJ1624" s="1">
        <v>1399.2760485245669</v>
      </c>
      <c r="AK1624" s="1"/>
      <c r="AL1624" s="1">
        <v>55284.64453125</v>
      </c>
      <c r="AM1624" s="1">
        <v>40596.12890625</v>
      </c>
      <c r="AN1624" s="1">
        <v>14688.5146484375</v>
      </c>
      <c r="AO1624" t="s">
        <v>14434</v>
      </c>
    </row>
    <row r="1625" spans="1:41" x14ac:dyDescent="0.25">
      <c r="A1625" s="1">
        <v>2017</v>
      </c>
      <c r="B1625" t="s">
        <v>1232</v>
      </c>
      <c r="C1625" t="s">
        <v>7025</v>
      </c>
      <c r="D1625" t="s">
        <v>7203</v>
      </c>
      <c r="E1625" t="s">
        <v>7585</v>
      </c>
      <c r="F1625" t="s">
        <v>8986</v>
      </c>
      <c r="G1625" t="s">
        <v>11133</v>
      </c>
      <c r="H1625" t="s">
        <v>12658</v>
      </c>
      <c r="I1625" s="1">
        <v>5244.1</v>
      </c>
      <c r="J1625" s="1"/>
      <c r="K1625" s="1"/>
      <c r="L1625" s="1">
        <v>182</v>
      </c>
      <c r="M1625" s="1">
        <v>2382</v>
      </c>
      <c r="N1625" s="1">
        <v>1325.3</v>
      </c>
      <c r="O1625" s="1">
        <v>2293</v>
      </c>
      <c r="P1625" s="1">
        <v>998</v>
      </c>
      <c r="Q1625" s="1">
        <v>0</v>
      </c>
      <c r="R1625" s="1">
        <v>1812.0968600000001</v>
      </c>
      <c r="S1625" s="1">
        <v>2268</v>
      </c>
      <c r="T1625" s="1">
        <v>929.25061333333338</v>
      </c>
      <c r="U1625" s="1">
        <v>49</v>
      </c>
      <c r="V1625" s="1">
        <v>308</v>
      </c>
      <c r="W1625" s="1">
        <v>1067</v>
      </c>
      <c r="X1625" s="1">
        <v>43</v>
      </c>
      <c r="Y1625" s="1">
        <v>15294</v>
      </c>
      <c r="Z1625" s="1">
        <v>0</v>
      </c>
      <c r="AA1625" s="1">
        <v>5375</v>
      </c>
      <c r="AB1625" s="1"/>
      <c r="AC1625" s="1">
        <v>3328.1356500000002</v>
      </c>
      <c r="AD1625" s="1">
        <v>0</v>
      </c>
      <c r="AE1625" s="1">
        <v>255</v>
      </c>
      <c r="AF1625" s="1">
        <v>7036.2060000000001</v>
      </c>
      <c r="AG1625" s="1">
        <v>12213</v>
      </c>
      <c r="AH1625" s="1">
        <v>2227</v>
      </c>
      <c r="AI1625" s="1">
        <v>97</v>
      </c>
      <c r="AJ1625" s="1">
        <v>1149.4806302247191</v>
      </c>
      <c r="AK1625" s="1"/>
      <c r="AL1625" s="1">
        <v>65875.5703125</v>
      </c>
      <c r="AM1625" s="1">
        <v>54569.3203125</v>
      </c>
      <c r="AN1625" s="1">
        <v>11306.25</v>
      </c>
      <c r="AO1625" t="s">
        <v>14435</v>
      </c>
    </row>
    <row r="1626" spans="1:41" x14ac:dyDescent="0.25">
      <c r="A1626" s="1">
        <v>2017</v>
      </c>
      <c r="B1626" t="s">
        <v>1233</v>
      </c>
      <c r="C1626" t="s">
        <v>7025</v>
      </c>
      <c r="D1626" t="s">
        <v>7203</v>
      </c>
      <c r="E1626" t="s">
        <v>7585</v>
      </c>
      <c r="F1626" t="s">
        <v>8986</v>
      </c>
      <c r="G1626" t="s">
        <v>11133</v>
      </c>
      <c r="H1626" t="s">
        <v>12658</v>
      </c>
      <c r="I1626" s="1">
        <v>4122.8541549999991</v>
      </c>
      <c r="J1626" s="1"/>
      <c r="K1626" s="1">
        <v>0</v>
      </c>
      <c r="L1626" s="1">
        <v>284.0532</v>
      </c>
      <c r="M1626" s="1">
        <v>1067.50224</v>
      </c>
      <c r="N1626" s="1">
        <v>655.452</v>
      </c>
      <c r="O1626" s="1">
        <v>391.62821697999999</v>
      </c>
      <c r="P1626" s="1">
        <v>0</v>
      </c>
      <c r="Q1626" s="1">
        <v>0</v>
      </c>
      <c r="R1626" s="1">
        <v>719.89965766162913</v>
      </c>
      <c r="S1626" s="1">
        <v>2969</v>
      </c>
      <c r="T1626" s="1">
        <v>1545.3375000000001</v>
      </c>
      <c r="U1626" s="1">
        <v>98.899200000000008</v>
      </c>
      <c r="V1626" s="1"/>
      <c r="W1626" s="1">
        <v>4707.78</v>
      </c>
      <c r="X1626" s="1">
        <v>115</v>
      </c>
      <c r="Y1626" s="1">
        <v>14923</v>
      </c>
      <c r="Z1626" s="1">
        <v>0</v>
      </c>
      <c r="AA1626" s="1">
        <v>12345.600698319609</v>
      </c>
      <c r="AB1626" s="1"/>
      <c r="AC1626" s="1">
        <v>4564.6715899999999</v>
      </c>
      <c r="AD1626" s="1"/>
      <c r="AE1626" s="1">
        <v>260.83320929769172</v>
      </c>
      <c r="AF1626" s="1">
        <v>11521.186749</v>
      </c>
      <c r="AG1626" s="1">
        <v>11661.430319636789</v>
      </c>
      <c r="AH1626" s="1">
        <v>2399.332293125</v>
      </c>
      <c r="AI1626" s="1">
        <v>59.494560000000007</v>
      </c>
      <c r="AJ1626" s="1">
        <v>1720.326232496295</v>
      </c>
      <c r="AK1626" s="1"/>
      <c r="AL1626" s="1">
        <v>76133.2890625</v>
      </c>
      <c r="AM1626" s="1">
        <v>62878.20703125</v>
      </c>
      <c r="AN1626" s="1">
        <v>13255.07421875</v>
      </c>
      <c r="AO1626" t="s">
        <v>14436</v>
      </c>
    </row>
    <row r="1627" spans="1:41" x14ac:dyDescent="0.25">
      <c r="A1627" s="1">
        <v>2017</v>
      </c>
      <c r="B1627" t="s">
        <v>1234</v>
      </c>
      <c r="C1627" t="s">
        <v>7025</v>
      </c>
      <c r="D1627" t="s">
        <v>7203</v>
      </c>
      <c r="E1627" t="s">
        <v>7585</v>
      </c>
      <c r="F1627" t="s">
        <v>8986</v>
      </c>
      <c r="G1627" t="s">
        <v>11133</v>
      </c>
      <c r="H1627" t="s">
        <v>12658</v>
      </c>
      <c r="I1627" s="1">
        <v>691.2</v>
      </c>
      <c r="J1627" s="1"/>
      <c r="K1627" s="1">
        <v>70</v>
      </c>
      <c r="L1627" s="1">
        <v>235.97021088</v>
      </c>
      <c r="M1627" s="1">
        <v>89.22499999999998</v>
      </c>
      <c r="N1627" s="1">
        <v>641.92000000000007</v>
      </c>
      <c r="O1627" s="1">
        <v>11.03812890625</v>
      </c>
      <c r="P1627" s="1">
        <v>420</v>
      </c>
      <c r="Q1627" s="1">
        <v>220.76901000000001</v>
      </c>
      <c r="R1627" s="1">
        <v>582.74629778067094</v>
      </c>
      <c r="S1627" s="1">
        <v>2638</v>
      </c>
      <c r="T1627" s="1">
        <v>805</v>
      </c>
      <c r="U1627" s="1">
        <v>71</v>
      </c>
      <c r="V1627" s="1">
        <v>379</v>
      </c>
      <c r="W1627" s="1">
        <v>1175</v>
      </c>
      <c r="X1627" s="1">
        <v>124</v>
      </c>
      <c r="Y1627" s="1">
        <v>2601</v>
      </c>
      <c r="Z1627" s="1">
        <v>0</v>
      </c>
      <c r="AA1627" s="1">
        <v>5657.2403622729616</v>
      </c>
      <c r="AB1627" s="1"/>
      <c r="AC1627" s="1">
        <v>264.16050000000001</v>
      </c>
      <c r="AD1627" s="1">
        <v>1656.5241187384049</v>
      </c>
      <c r="AE1627" s="1">
        <v>269.728080378968</v>
      </c>
      <c r="AF1627" s="1">
        <v>3579.1063167585598</v>
      </c>
      <c r="AG1627" s="1">
        <v>12460.054760120831</v>
      </c>
      <c r="AH1627" s="1">
        <v>4521.7754517599997</v>
      </c>
      <c r="AI1627" s="1">
        <v>882</v>
      </c>
      <c r="AJ1627" s="1">
        <v>1142.1589166668989</v>
      </c>
      <c r="AK1627" s="1"/>
      <c r="AL1627" s="1">
        <v>41188.62109375</v>
      </c>
      <c r="AM1627" s="1">
        <v>29216.0546875</v>
      </c>
      <c r="AN1627" s="1">
        <v>11972.5625</v>
      </c>
      <c r="AO1627" t="s">
        <v>14437</v>
      </c>
    </row>
    <row r="1628" spans="1:41" x14ac:dyDescent="0.25">
      <c r="A1628" s="1">
        <v>2017</v>
      </c>
      <c r="B1628" t="s">
        <v>1235</v>
      </c>
      <c r="C1628" t="s">
        <v>7025</v>
      </c>
      <c r="D1628" t="s">
        <v>7203</v>
      </c>
      <c r="E1628" t="s">
        <v>7585</v>
      </c>
      <c r="F1628" t="s">
        <v>8986</v>
      </c>
      <c r="G1628" t="s">
        <v>11133</v>
      </c>
      <c r="H1628" t="s">
        <v>12658</v>
      </c>
      <c r="I1628" s="1">
        <v>9870.0630000000001</v>
      </c>
      <c r="J1628" s="1"/>
      <c r="K1628" s="1"/>
      <c r="L1628" s="1">
        <v>123.5</v>
      </c>
      <c r="M1628" s="1">
        <v>2533</v>
      </c>
      <c r="N1628" s="1">
        <v>1838.249</v>
      </c>
      <c r="O1628" s="1">
        <v>2293</v>
      </c>
      <c r="P1628" s="1">
        <v>0</v>
      </c>
      <c r="Q1628" s="1">
        <v>0</v>
      </c>
      <c r="R1628" s="1">
        <v>1215.94</v>
      </c>
      <c r="S1628" s="1">
        <v>3581.7939999999999</v>
      </c>
      <c r="T1628" s="1">
        <v>1980.61</v>
      </c>
      <c r="U1628" s="1">
        <v>98</v>
      </c>
      <c r="V1628" s="1">
        <v>451</v>
      </c>
      <c r="W1628" s="1"/>
      <c r="X1628" s="1">
        <v>846.5</v>
      </c>
      <c r="Y1628" s="1">
        <v>15294</v>
      </c>
      <c r="Z1628" s="1"/>
      <c r="AA1628" s="1">
        <v>9471.2555481320596</v>
      </c>
      <c r="AB1628" s="1">
        <v>0</v>
      </c>
      <c r="AC1628" s="1">
        <v>3328.1356500000002</v>
      </c>
      <c r="AD1628" s="1">
        <v>0</v>
      </c>
      <c r="AE1628" s="1">
        <v>255</v>
      </c>
      <c r="AF1628" s="1">
        <v>7947.2149999999983</v>
      </c>
      <c r="AG1628" s="1">
        <v>11356</v>
      </c>
      <c r="AH1628" s="1">
        <v>3889.59</v>
      </c>
      <c r="AI1628" s="1">
        <v>97</v>
      </c>
      <c r="AJ1628" s="1">
        <v>1533.09292507085</v>
      </c>
      <c r="AK1628" s="1"/>
      <c r="AL1628" s="1">
        <v>78002.953125</v>
      </c>
      <c r="AM1628" s="1">
        <v>62781.453125</v>
      </c>
      <c r="AN1628" s="1">
        <v>15221.494140625</v>
      </c>
      <c r="AO1628" t="s">
        <v>14438</v>
      </c>
    </row>
    <row r="1629" spans="1:41" x14ac:dyDescent="0.25">
      <c r="A1629" s="1">
        <v>2017</v>
      </c>
      <c r="B1629" t="s">
        <v>1236</v>
      </c>
      <c r="C1629" t="s">
        <v>7025</v>
      </c>
      <c r="D1629" t="s">
        <v>7203</v>
      </c>
      <c r="E1629" t="s">
        <v>7586</v>
      </c>
      <c r="F1629" t="s">
        <v>8987</v>
      </c>
      <c r="G1629" t="s">
        <v>11134</v>
      </c>
      <c r="H1629" t="s">
        <v>12658</v>
      </c>
      <c r="I1629" s="1">
        <v>0</v>
      </c>
      <c r="J1629" s="1">
        <v>0</v>
      </c>
      <c r="K1629" s="1">
        <v>112.1257930781418</v>
      </c>
      <c r="L1629" s="1">
        <v>0</v>
      </c>
      <c r="M1629" s="1">
        <v>128.64959416334165</v>
      </c>
      <c r="N1629" s="1">
        <v>0</v>
      </c>
      <c r="O1629" s="1">
        <v>194.74479850414102</v>
      </c>
      <c r="P1629" s="1">
        <v>0</v>
      </c>
      <c r="Q1629" s="1">
        <v>0</v>
      </c>
      <c r="R1629" s="1">
        <v>116.84687910248462</v>
      </c>
      <c r="S1629" s="1">
        <v>0</v>
      </c>
      <c r="T1629" s="1">
        <v>59.013575304285162</v>
      </c>
      <c r="U1629" s="1">
        <v>0</v>
      </c>
      <c r="V1629" s="1">
        <v>0</v>
      </c>
      <c r="W1629" s="1">
        <v>59.013575304285162</v>
      </c>
      <c r="X1629" s="1">
        <v>546.87822939747753</v>
      </c>
      <c r="Y1629" s="1">
        <v>0</v>
      </c>
      <c r="Z1629" s="1">
        <v>0</v>
      </c>
      <c r="AA1629" s="1">
        <v>0</v>
      </c>
      <c r="AB1629" s="1">
        <v>116.84687910248462</v>
      </c>
      <c r="AC1629" s="1">
        <v>0</v>
      </c>
      <c r="AD1629" s="1">
        <v>0</v>
      </c>
      <c r="AE1629" s="1">
        <v>0</v>
      </c>
      <c r="AF1629" s="1">
        <v>210.37631433074009</v>
      </c>
      <c r="AG1629" s="1">
        <v>53.280133117570308</v>
      </c>
      <c r="AH1629" s="1">
        <v>295.06787652142577</v>
      </c>
      <c r="AI1629" s="1">
        <v>0</v>
      </c>
      <c r="AJ1629" s="1">
        <v>0</v>
      </c>
      <c r="AK1629" s="1">
        <v>0</v>
      </c>
      <c r="AL1629" s="1">
        <v>1892.8436279296875</v>
      </c>
      <c r="AM1629" s="1">
        <v>380.50332641601563</v>
      </c>
      <c r="AN1629" s="1">
        <v>1512.34033203125</v>
      </c>
      <c r="AO1629" t="s">
        <v>14439</v>
      </c>
    </row>
    <row r="1630" spans="1:41" x14ac:dyDescent="0.25">
      <c r="A1630" s="1">
        <v>2017</v>
      </c>
      <c r="B1630" t="s">
        <v>1237</v>
      </c>
      <c r="C1630" t="s">
        <v>7025</v>
      </c>
      <c r="D1630" t="s">
        <v>7203</v>
      </c>
      <c r="E1630" t="s">
        <v>7586</v>
      </c>
      <c r="F1630" t="s">
        <v>8987</v>
      </c>
      <c r="G1630" t="s">
        <v>11134</v>
      </c>
      <c r="H1630" t="s">
        <v>12658</v>
      </c>
      <c r="I1630" s="1">
        <v>0</v>
      </c>
      <c r="J1630" s="1">
        <v>0</v>
      </c>
      <c r="K1630" s="1">
        <v>42.909380708239915</v>
      </c>
      <c r="L1630" s="1">
        <v>0</v>
      </c>
      <c r="M1630" s="1">
        <v>110.33840753547408</v>
      </c>
      <c r="N1630" s="1">
        <v>0</v>
      </c>
      <c r="O1630" s="1">
        <v>193.09221318707964</v>
      </c>
      <c r="P1630" s="1">
        <v>42.909380708239915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61.299115297485599</v>
      </c>
      <c r="X1630" s="1">
        <v>178.54111251694837</v>
      </c>
      <c r="Y1630" s="1">
        <v>0</v>
      </c>
      <c r="Z1630" s="1">
        <v>0</v>
      </c>
      <c r="AA1630" s="1">
        <v>0</v>
      </c>
      <c r="AB1630" s="1">
        <v>247.6484258018418</v>
      </c>
      <c r="AC1630" s="1">
        <v>0</v>
      </c>
      <c r="AD1630" s="1">
        <v>0</v>
      </c>
      <c r="AE1630" s="1">
        <v>0</v>
      </c>
      <c r="AF1630" s="1">
        <v>0</v>
      </c>
      <c r="AG1630" s="1">
        <v>2935.695732140699</v>
      </c>
      <c r="AH1630" s="1">
        <v>122.5982305949712</v>
      </c>
      <c r="AI1630" s="1">
        <v>0</v>
      </c>
      <c r="AJ1630" s="1">
        <v>0</v>
      </c>
      <c r="AK1630" s="1">
        <v>0</v>
      </c>
      <c r="AL1630" s="1">
        <v>3935.031982421875</v>
      </c>
      <c r="AM1630" s="1">
        <v>2978.605224609375</v>
      </c>
      <c r="AN1630" s="1">
        <v>956.4268798828125</v>
      </c>
      <c r="AO1630" t="s">
        <v>14440</v>
      </c>
    </row>
    <row r="1631" spans="1:41" x14ac:dyDescent="0.25">
      <c r="A1631" s="1">
        <v>2017</v>
      </c>
      <c r="B1631" t="s">
        <v>1238</v>
      </c>
      <c r="C1631" t="s">
        <v>7025</v>
      </c>
      <c r="D1631" t="s">
        <v>7203</v>
      </c>
      <c r="E1631" t="s">
        <v>7586</v>
      </c>
      <c r="F1631" t="s">
        <v>8987</v>
      </c>
      <c r="G1631" t="s">
        <v>11134</v>
      </c>
      <c r="H1631" t="s">
        <v>12658</v>
      </c>
      <c r="I1631" s="1">
        <v>0</v>
      </c>
      <c r="J1631" s="1">
        <v>0</v>
      </c>
      <c r="K1631" s="1">
        <v>135.99226402046466</v>
      </c>
      <c r="L1631" s="1">
        <v>62.013809230655106</v>
      </c>
      <c r="M1631" s="1">
        <v>68.66619967539809</v>
      </c>
      <c r="N1631" s="1">
        <v>42.441433582702309</v>
      </c>
      <c r="O1631" s="1">
        <v>0</v>
      </c>
      <c r="P1631" s="1">
        <v>40.055283143982223</v>
      </c>
      <c r="Q1631" s="1">
        <v>0</v>
      </c>
      <c r="R1631" s="1">
        <v>113.53592185468796</v>
      </c>
      <c r="S1631" s="1">
        <v>0</v>
      </c>
      <c r="T1631" s="1">
        <v>383.38628152097272</v>
      </c>
      <c r="U1631" s="1">
        <v>0</v>
      </c>
      <c r="V1631" s="1">
        <v>0</v>
      </c>
      <c r="W1631" s="1">
        <v>57.221833062831742</v>
      </c>
      <c r="X1631" s="1">
        <v>0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68.820588302429698</v>
      </c>
      <c r="AG1631" s="1">
        <v>91.554932900530787</v>
      </c>
      <c r="AH1631" s="1">
        <v>80.110566287964446</v>
      </c>
      <c r="AI1631" s="1">
        <v>0</v>
      </c>
      <c r="AJ1631" s="1">
        <v>0</v>
      </c>
      <c r="AK1631" s="1">
        <v>0</v>
      </c>
      <c r="AL1631" s="1">
        <v>1143.7991943359375</v>
      </c>
      <c r="AM1631" s="1">
        <v>418.42196655273438</v>
      </c>
      <c r="AN1631" s="1">
        <v>725.377197265625</v>
      </c>
      <c r="AO1631" t="s">
        <v>14441</v>
      </c>
    </row>
    <row r="1632" spans="1:41" x14ac:dyDescent="0.25">
      <c r="A1632" s="1">
        <v>2017</v>
      </c>
      <c r="B1632" t="s">
        <v>1239</v>
      </c>
      <c r="C1632" t="s">
        <v>7025</v>
      </c>
      <c r="D1632" t="s">
        <v>7203</v>
      </c>
      <c r="E1632" t="s">
        <v>7586</v>
      </c>
      <c r="F1632" t="s">
        <v>8987</v>
      </c>
      <c r="G1632" t="s">
        <v>11134</v>
      </c>
      <c r="H1632" t="s">
        <v>12658</v>
      </c>
      <c r="I1632" s="1">
        <v>0</v>
      </c>
      <c r="J1632" s="1">
        <v>0</v>
      </c>
      <c r="K1632" s="1">
        <v>131.92774613799409</v>
      </c>
      <c r="L1632" s="1">
        <v>0</v>
      </c>
      <c r="M1632" s="1">
        <v>0</v>
      </c>
      <c r="N1632" s="1">
        <v>28.824549576368458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116.40683482764184</v>
      </c>
      <c r="W1632" s="1">
        <v>85.365012206937351</v>
      </c>
      <c r="X1632" s="1">
        <v>65.40955480791304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28.792068002168257</v>
      </c>
      <c r="AG1632" s="1">
        <v>954.53604558666314</v>
      </c>
      <c r="AH1632" s="1">
        <v>11.818602069427454</v>
      </c>
      <c r="AI1632" s="1">
        <v>0</v>
      </c>
      <c r="AJ1632" s="1">
        <v>0</v>
      </c>
      <c r="AK1632" s="1">
        <v>0</v>
      </c>
      <c r="AL1632" s="1">
        <v>1423.0804443359375</v>
      </c>
      <c r="AM1632" s="1">
        <v>1128.5594482421875</v>
      </c>
      <c r="AN1632" s="1">
        <v>294.52090454101563</v>
      </c>
      <c r="AO1632" t="s">
        <v>14442</v>
      </c>
    </row>
    <row r="1633" spans="1:41" x14ac:dyDescent="0.25">
      <c r="A1633" s="1">
        <v>2017</v>
      </c>
      <c r="B1633" t="s">
        <v>1240</v>
      </c>
      <c r="C1633" t="s">
        <v>7025</v>
      </c>
      <c r="D1633" t="s">
        <v>7203</v>
      </c>
      <c r="E1633" t="s">
        <v>7586</v>
      </c>
      <c r="F1633" t="s">
        <v>8987</v>
      </c>
      <c r="G1633" t="s">
        <v>11134</v>
      </c>
      <c r="H1633" t="s">
        <v>12658</v>
      </c>
      <c r="I1633" s="1">
        <v>0</v>
      </c>
      <c r="J1633" s="1">
        <v>0</v>
      </c>
      <c r="K1633" s="1">
        <v>42.359873255656588</v>
      </c>
      <c r="L1633" s="1">
        <v>0</v>
      </c>
      <c r="M1633" s="1">
        <v>131.61817761579013</v>
      </c>
      <c r="N1633" s="1">
        <v>0</v>
      </c>
      <c r="O1633" s="1">
        <v>191.22457069696404</v>
      </c>
      <c r="P1633" s="1">
        <v>42.359873255656588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60.514104650937988</v>
      </c>
      <c r="X1633" s="1">
        <v>442.96324604486608</v>
      </c>
      <c r="Y1633" s="1">
        <v>0</v>
      </c>
      <c r="Z1633" s="1">
        <v>0</v>
      </c>
      <c r="AA1633" s="1">
        <v>0</v>
      </c>
      <c r="AB1633" s="1">
        <v>119.81792720885721</v>
      </c>
      <c r="AC1633" s="1">
        <v>0</v>
      </c>
      <c r="AD1633" s="1">
        <v>0</v>
      </c>
      <c r="AE1633" s="1">
        <v>0</v>
      </c>
      <c r="AF1633" s="1">
        <v>0</v>
      </c>
      <c r="AG1633" s="1">
        <v>1367.6187651111984</v>
      </c>
      <c r="AH1633" s="1">
        <v>121.02820930187598</v>
      </c>
      <c r="AI1633" s="1">
        <v>0</v>
      </c>
      <c r="AJ1633" s="1">
        <v>0</v>
      </c>
      <c r="AK1633" s="1">
        <v>0</v>
      </c>
      <c r="AL1633" s="1">
        <v>2519.5048828125</v>
      </c>
      <c r="AM1633" s="1">
        <v>1409.9786376953125</v>
      </c>
      <c r="AN1633" s="1">
        <v>1109.526123046875</v>
      </c>
      <c r="AO1633" t="s">
        <v>14443</v>
      </c>
    </row>
    <row r="1634" spans="1:41" x14ac:dyDescent="0.25">
      <c r="A1634" s="1">
        <v>2017</v>
      </c>
      <c r="B1634" t="s">
        <v>1241</v>
      </c>
      <c r="C1634" t="s">
        <v>7025</v>
      </c>
      <c r="D1634" t="s">
        <v>7203</v>
      </c>
      <c r="E1634" t="s">
        <v>7586</v>
      </c>
      <c r="F1634" t="s">
        <v>8987</v>
      </c>
      <c r="G1634" t="s">
        <v>11135</v>
      </c>
      <c r="H1634" t="s">
        <v>12658</v>
      </c>
      <c r="I1634" s="1"/>
      <c r="J1634" s="1">
        <v>0</v>
      </c>
      <c r="K1634" s="1">
        <v>38</v>
      </c>
      <c r="L1634" s="1">
        <v>0</v>
      </c>
      <c r="M1634" s="1">
        <v>96.749999999999972</v>
      </c>
      <c r="N1634" s="1">
        <v>0</v>
      </c>
      <c r="O1634" s="1">
        <v>173.8505302734375</v>
      </c>
      <c r="P1634" s="1">
        <v>37.450000000000003</v>
      </c>
      <c r="Q1634" s="1">
        <v>0</v>
      </c>
      <c r="R1634" s="1">
        <v>0</v>
      </c>
      <c r="S1634" s="1">
        <v>0</v>
      </c>
      <c r="T1634" s="1">
        <v>0</v>
      </c>
      <c r="U1634" s="1"/>
      <c r="V1634" s="1">
        <v>0</v>
      </c>
      <c r="W1634" s="1">
        <v>52.904136000000001</v>
      </c>
      <c r="X1634" s="1">
        <v>163.90905000000001</v>
      </c>
      <c r="Y1634" s="1">
        <v>0</v>
      </c>
      <c r="Z1634" s="1">
        <v>0</v>
      </c>
      <c r="AA1634" s="1">
        <v>0</v>
      </c>
      <c r="AB1634" s="1">
        <v>202</v>
      </c>
      <c r="AC1634" s="1"/>
      <c r="AD1634" s="1">
        <v>0</v>
      </c>
      <c r="AE1634" s="1">
        <v>0</v>
      </c>
      <c r="AF1634" s="1">
        <v>0</v>
      </c>
      <c r="AG1634" s="1">
        <v>2585.3968765369341</v>
      </c>
      <c r="AH1634" s="1">
        <v>109</v>
      </c>
      <c r="AI1634" s="1">
        <v>0</v>
      </c>
      <c r="AJ1634" s="1">
        <v>0</v>
      </c>
      <c r="AK1634" s="1"/>
      <c r="AL1634" s="1">
        <v>3459.260498046875</v>
      </c>
      <c r="AM1634" s="1">
        <v>2622.846923828125</v>
      </c>
      <c r="AN1634" s="1">
        <v>836.4136962890625</v>
      </c>
      <c r="AO1634" t="s">
        <v>14444</v>
      </c>
    </row>
    <row r="1635" spans="1:41" x14ac:dyDescent="0.25">
      <c r="A1635" s="1">
        <v>2017</v>
      </c>
      <c r="B1635" t="s">
        <v>1242</v>
      </c>
      <c r="C1635" t="s">
        <v>7025</v>
      </c>
      <c r="D1635" t="s">
        <v>7203</v>
      </c>
      <c r="E1635" t="s">
        <v>7586</v>
      </c>
      <c r="F1635" t="s">
        <v>8987</v>
      </c>
      <c r="G1635" t="s">
        <v>11135</v>
      </c>
      <c r="H1635" t="s">
        <v>12658</v>
      </c>
      <c r="I1635" s="1">
        <v>0</v>
      </c>
      <c r="J1635" s="1"/>
      <c r="K1635" s="1">
        <v>118.82899999999999</v>
      </c>
      <c r="L1635" s="1">
        <v>55</v>
      </c>
      <c r="M1635" s="1">
        <v>60</v>
      </c>
      <c r="N1635" s="1">
        <v>37</v>
      </c>
      <c r="O1635" s="1">
        <v>0</v>
      </c>
      <c r="P1635" s="1">
        <v>0</v>
      </c>
      <c r="Q1635" s="1">
        <v>0</v>
      </c>
      <c r="R1635" s="1">
        <v>99.206820000000008</v>
      </c>
      <c r="S1635" s="1">
        <v>0</v>
      </c>
      <c r="T1635" s="1">
        <v>338.35</v>
      </c>
      <c r="U1635" s="1">
        <v>0</v>
      </c>
      <c r="V1635" s="1">
        <v>0</v>
      </c>
      <c r="W1635" s="1">
        <v>50</v>
      </c>
      <c r="X1635" s="1">
        <v>0</v>
      </c>
      <c r="Y1635" s="1">
        <v>0</v>
      </c>
      <c r="Z1635" s="1"/>
      <c r="AA1635" s="1">
        <v>0</v>
      </c>
      <c r="AB1635" s="1">
        <v>0</v>
      </c>
      <c r="AC1635" s="1"/>
      <c r="AD1635" s="1">
        <v>0</v>
      </c>
      <c r="AE1635" s="1"/>
      <c r="AF1635" s="1">
        <v>61.036927155291409</v>
      </c>
      <c r="AG1635" s="1">
        <v>82</v>
      </c>
      <c r="AH1635" s="1">
        <v>71.575000000000003</v>
      </c>
      <c r="AI1635" s="1">
        <v>0</v>
      </c>
      <c r="AJ1635" s="1">
        <v>0</v>
      </c>
      <c r="AK1635" s="1"/>
      <c r="AL1635" s="1">
        <v>972.99774169921875</v>
      </c>
      <c r="AM1635" s="1">
        <v>334.24374389648438</v>
      </c>
      <c r="AN1635" s="1">
        <v>638.7540283203125</v>
      </c>
      <c r="AO1635" t="s">
        <v>14445</v>
      </c>
    </row>
    <row r="1636" spans="1:41" x14ac:dyDescent="0.25">
      <c r="A1636" s="1">
        <v>2017</v>
      </c>
      <c r="B1636" t="s">
        <v>1243</v>
      </c>
      <c r="C1636" t="s">
        <v>7025</v>
      </c>
      <c r="D1636" t="s">
        <v>7203</v>
      </c>
      <c r="E1636" t="s">
        <v>7586</v>
      </c>
      <c r="F1636" t="s">
        <v>8987</v>
      </c>
      <c r="G1636" t="s">
        <v>11135</v>
      </c>
      <c r="H1636" t="s">
        <v>12658</v>
      </c>
      <c r="I1636" s="1">
        <v>0</v>
      </c>
      <c r="J1636" s="1"/>
      <c r="K1636" s="1">
        <v>37.266696722500001</v>
      </c>
      <c r="L1636" s="1">
        <v>0</v>
      </c>
      <c r="M1636" s="1">
        <v>114.1875</v>
      </c>
      <c r="N1636" s="1">
        <v>0</v>
      </c>
      <c r="O1636" s="1">
        <v>170</v>
      </c>
      <c r="P1636" s="1">
        <v>37.450000000000003</v>
      </c>
      <c r="Q1636" s="1">
        <v>0</v>
      </c>
      <c r="R1636" s="1">
        <v>0</v>
      </c>
      <c r="S1636" s="1">
        <v>0</v>
      </c>
      <c r="T1636" s="1">
        <v>0</v>
      </c>
      <c r="U1636" s="1"/>
      <c r="V1636" s="1">
        <v>0</v>
      </c>
      <c r="W1636" s="1">
        <v>52.02</v>
      </c>
      <c r="X1636" s="1">
        <v>400</v>
      </c>
      <c r="Y1636" s="1">
        <v>0</v>
      </c>
      <c r="Z1636" s="1">
        <v>0</v>
      </c>
      <c r="AA1636" s="1">
        <v>0</v>
      </c>
      <c r="AB1636" s="1">
        <v>0</v>
      </c>
      <c r="AC1636" s="1"/>
      <c r="AD1636" s="1">
        <v>0</v>
      </c>
      <c r="AE1636" s="1">
        <v>0</v>
      </c>
      <c r="AF1636" s="1">
        <v>0</v>
      </c>
      <c r="AG1636" s="1">
        <v>1212</v>
      </c>
      <c r="AH1636" s="1">
        <v>111.2666267623113</v>
      </c>
      <c r="AI1636" s="1">
        <v>0</v>
      </c>
      <c r="AJ1636" s="1">
        <v>0</v>
      </c>
      <c r="AK1636" s="1">
        <v>0</v>
      </c>
      <c r="AL1636" s="1">
        <v>2134.19091796875</v>
      </c>
      <c r="AM1636" s="1">
        <v>1249.449951171875</v>
      </c>
      <c r="AN1636" s="1">
        <v>884.74078369140625</v>
      </c>
      <c r="AO1636" t="s">
        <v>14446</v>
      </c>
    </row>
    <row r="1637" spans="1:41" x14ac:dyDescent="0.25">
      <c r="A1637" s="1">
        <v>2017</v>
      </c>
      <c r="B1637" t="s">
        <v>1244</v>
      </c>
      <c r="C1637" t="s">
        <v>7025</v>
      </c>
      <c r="D1637" t="s">
        <v>7203</v>
      </c>
      <c r="E1637" t="s">
        <v>7586</v>
      </c>
      <c r="F1637" t="s">
        <v>8987</v>
      </c>
      <c r="G1637" t="s">
        <v>11135</v>
      </c>
      <c r="H1637" t="s">
        <v>12658</v>
      </c>
      <c r="I1637" s="1">
        <v>0</v>
      </c>
      <c r="J1637" s="1">
        <v>0</v>
      </c>
      <c r="K1637" s="1">
        <v>118.82899999999999</v>
      </c>
      <c r="L1637" s="1">
        <v>0</v>
      </c>
      <c r="M1637" s="1">
        <v>0</v>
      </c>
      <c r="N1637" s="1">
        <v>26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/>
      <c r="V1637" s="1">
        <v>105</v>
      </c>
      <c r="W1637" s="1">
        <v>77</v>
      </c>
      <c r="X1637" s="1">
        <v>59</v>
      </c>
      <c r="Y1637" s="1">
        <v>0</v>
      </c>
      <c r="Z1637" s="1">
        <v>0</v>
      </c>
      <c r="AA1637" s="1">
        <v>0</v>
      </c>
      <c r="AB1637" s="1"/>
      <c r="AC1637" s="1">
        <v>0</v>
      </c>
      <c r="AD1637" s="1">
        <v>0</v>
      </c>
      <c r="AE1637" s="1">
        <v>0</v>
      </c>
      <c r="AF1637" s="1">
        <v>25.970701331274309</v>
      </c>
      <c r="AG1637" s="1">
        <v>861</v>
      </c>
      <c r="AH1637" s="1">
        <v>11</v>
      </c>
      <c r="AI1637" s="1">
        <v>0</v>
      </c>
      <c r="AJ1637" s="1">
        <v>0</v>
      </c>
      <c r="AK1637" s="1"/>
      <c r="AL1637" s="1">
        <v>1283.7996826171875</v>
      </c>
      <c r="AM1637" s="1">
        <v>1017.970703125</v>
      </c>
      <c r="AN1637" s="1">
        <v>265.82901000976563</v>
      </c>
      <c r="AO1637" t="s">
        <v>14447</v>
      </c>
    </row>
    <row r="1638" spans="1:41" x14ac:dyDescent="0.25">
      <c r="A1638" s="1">
        <v>2017</v>
      </c>
      <c r="B1638" t="s">
        <v>1245</v>
      </c>
      <c r="C1638" t="s">
        <v>7025</v>
      </c>
      <c r="D1638" t="s">
        <v>7203</v>
      </c>
      <c r="E1638" t="s">
        <v>7586</v>
      </c>
      <c r="F1638" t="s">
        <v>8987</v>
      </c>
      <c r="G1638" t="s">
        <v>11135</v>
      </c>
      <c r="H1638" t="s">
        <v>12658</v>
      </c>
      <c r="I1638" s="1">
        <v>0</v>
      </c>
      <c r="J1638" s="1"/>
      <c r="K1638" s="1">
        <v>99.144498500000012</v>
      </c>
      <c r="L1638" s="1">
        <v>0</v>
      </c>
      <c r="M1638" s="1">
        <v>111.46875</v>
      </c>
      <c r="N1638" s="1">
        <v>0</v>
      </c>
      <c r="O1638" s="1">
        <v>170.049094215</v>
      </c>
      <c r="P1638" s="1">
        <v>0</v>
      </c>
      <c r="Q1638" s="1">
        <v>0</v>
      </c>
      <c r="R1638" s="1">
        <v>103.5057329792737</v>
      </c>
      <c r="S1638" s="1">
        <v>0</v>
      </c>
      <c r="T1638" s="1">
        <v>51.51124999999999</v>
      </c>
      <c r="U1638" s="1"/>
      <c r="V1638" s="1">
        <v>0</v>
      </c>
      <c r="W1638" s="1">
        <v>50.95</v>
      </c>
      <c r="X1638" s="1">
        <v>472.61650485436888</v>
      </c>
      <c r="Y1638" s="1">
        <v>0</v>
      </c>
      <c r="Z1638" s="1">
        <v>0</v>
      </c>
      <c r="AA1638" s="1">
        <v>0</v>
      </c>
      <c r="AB1638" s="1">
        <v>99</v>
      </c>
      <c r="AC1638" s="1">
        <v>0</v>
      </c>
      <c r="AD1638" s="1">
        <v>0</v>
      </c>
      <c r="AE1638" s="1">
        <v>0</v>
      </c>
      <c r="AF1638" s="1">
        <v>188.40205604484001</v>
      </c>
      <c r="AG1638" s="1">
        <v>47.829308190182353</v>
      </c>
      <c r="AH1638" s="1">
        <v>261.37656249999998</v>
      </c>
      <c r="AI1638" s="1">
        <v>0</v>
      </c>
      <c r="AJ1638" s="1">
        <v>0</v>
      </c>
      <c r="AK1638" s="1"/>
      <c r="AL1638" s="1">
        <v>1655.8538818359375</v>
      </c>
      <c r="AM1638" s="1">
        <v>339.73709106445313</v>
      </c>
      <c r="AN1638" s="1">
        <v>1316.11669921875</v>
      </c>
      <c r="AO1638" t="s">
        <v>14448</v>
      </c>
    </row>
    <row r="1639" spans="1:41" x14ac:dyDescent="0.25">
      <c r="A1639" s="1">
        <v>2017</v>
      </c>
      <c r="B1639" t="s">
        <v>1246</v>
      </c>
      <c r="C1639" t="s">
        <v>7025</v>
      </c>
      <c r="D1639" t="s">
        <v>7203</v>
      </c>
      <c r="E1639" t="s">
        <v>7586</v>
      </c>
      <c r="F1639" t="s">
        <v>8988</v>
      </c>
      <c r="G1639" t="s">
        <v>11136</v>
      </c>
      <c r="H1639" t="s">
        <v>12658</v>
      </c>
      <c r="I1639" s="1">
        <v>0</v>
      </c>
      <c r="J1639" s="1">
        <v>147.11787671396544</v>
      </c>
      <c r="K1639" s="1">
        <v>61.299115297485599</v>
      </c>
      <c r="L1639" s="1">
        <v>870.44743722429541</v>
      </c>
      <c r="M1639" s="1">
        <v>1305.6711558364432</v>
      </c>
      <c r="N1639" s="1">
        <v>718.42563128653114</v>
      </c>
      <c r="O1639" s="1">
        <v>521.34897560511502</v>
      </c>
      <c r="P1639" s="1">
        <v>429.09380708239917</v>
      </c>
      <c r="Q1639" s="1">
        <v>0</v>
      </c>
      <c r="R1639" s="1">
        <v>0</v>
      </c>
      <c r="S1639" s="1">
        <v>551.69203767737031</v>
      </c>
      <c r="T1639" s="1">
        <v>502.65274543938187</v>
      </c>
      <c r="U1639" s="1">
        <v>378.90209147681799</v>
      </c>
      <c r="V1639" s="1">
        <v>220.67681507094815</v>
      </c>
      <c r="W1639" s="1">
        <v>0</v>
      </c>
      <c r="X1639" s="1">
        <v>95.221926675705788</v>
      </c>
      <c r="Y1639" s="1">
        <v>533.30230308812463</v>
      </c>
      <c r="Z1639" s="1">
        <v>122.5982305949712</v>
      </c>
      <c r="AA1639" s="1">
        <v>6424.3151758139184</v>
      </c>
      <c r="AB1639" s="1">
        <v>353.08290411351703</v>
      </c>
      <c r="AC1639" s="1">
        <v>0</v>
      </c>
      <c r="AD1639" s="1">
        <v>704.93982592108432</v>
      </c>
      <c r="AE1639" s="1">
        <v>128.72814212471974</v>
      </c>
      <c r="AF1639" s="1">
        <v>1035.9550485275065</v>
      </c>
      <c r="AG1639" s="1">
        <v>1658.9449761970395</v>
      </c>
      <c r="AH1639" s="1">
        <v>1401.9107668534955</v>
      </c>
      <c r="AI1639" s="1">
        <v>479.35908162633734</v>
      </c>
      <c r="AJ1639" s="1">
        <v>748.86234806396806</v>
      </c>
      <c r="AK1639" s="1">
        <v>176.54145205675852</v>
      </c>
      <c r="AL1639" s="1">
        <v>19571.08984375</v>
      </c>
      <c r="AM1639" s="1">
        <v>13417.3701171875</v>
      </c>
      <c r="AN1639" s="1">
        <v>6153.72021484375</v>
      </c>
      <c r="AO1639" t="s">
        <v>14449</v>
      </c>
    </row>
    <row r="1640" spans="1:41" x14ac:dyDescent="0.25">
      <c r="A1640" s="1">
        <v>2017</v>
      </c>
      <c r="B1640" t="s">
        <v>1247</v>
      </c>
      <c r="C1640" t="s">
        <v>7025</v>
      </c>
      <c r="D1640" t="s">
        <v>7203</v>
      </c>
      <c r="E1640" t="s">
        <v>7586</v>
      </c>
      <c r="F1640" t="s">
        <v>8988</v>
      </c>
      <c r="G1640" t="s">
        <v>11136</v>
      </c>
      <c r="H1640" t="s">
        <v>12658</v>
      </c>
      <c r="I1640" s="1">
        <v>242.05641860375195</v>
      </c>
      <c r="J1640" s="1">
        <v>639.20937397713635</v>
      </c>
      <c r="K1640" s="1">
        <v>236.00500813865816</v>
      </c>
      <c r="L1640" s="1">
        <v>24.205641860375195</v>
      </c>
      <c r="M1640" s="1">
        <v>1623.7447130462936</v>
      </c>
      <c r="N1640" s="1">
        <v>738.27207674144347</v>
      </c>
      <c r="O1640" s="1">
        <v>515.58017162599162</v>
      </c>
      <c r="P1640" s="1">
        <v>363.12335693260451</v>
      </c>
      <c r="Q1640" s="1">
        <v>0</v>
      </c>
      <c r="R1640" s="1">
        <v>0</v>
      </c>
      <c r="S1640" s="1">
        <v>544.62694185844191</v>
      </c>
      <c r="T1640" s="1">
        <v>484.1128372075039</v>
      </c>
      <c r="U1640" s="1">
        <v>363.08462790562794</v>
      </c>
      <c r="V1640" s="1">
        <v>217.85077674337674</v>
      </c>
      <c r="W1640" s="1">
        <v>0</v>
      </c>
      <c r="X1640" s="1">
        <v>176.70118558073892</v>
      </c>
      <c r="Y1640" s="1">
        <v>3382.7384499874333</v>
      </c>
      <c r="Z1640" s="1">
        <v>1149.7679883678218</v>
      </c>
      <c r="AA1640" s="1">
        <v>6760.8119005471617</v>
      </c>
      <c r="AB1640" s="1">
        <v>485.32311930052265</v>
      </c>
      <c r="AC1640" s="1">
        <v>836.42595448526492</v>
      </c>
      <c r="AD1640" s="1">
        <v>1332.7348043441186</v>
      </c>
      <c r="AE1640" s="1">
        <v>226.92789244101746</v>
      </c>
      <c r="AF1640" s="1">
        <v>906.45433671854494</v>
      </c>
      <c r="AG1640" s="1">
        <v>11567.876245073305</v>
      </c>
      <c r="AH1640" s="1">
        <v>3042.6491818491618</v>
      </c>
      <c r="AI1640" s="1">
        <v>283.2060097663898</v>
      </c>
      <c r="AJ1640" s="1">
        <v>4417.9330668828134</v>
      </c>
      <c r="AK1640" s="1">
        <v>158.15322211663451</v>
      </c>
      <c r="AL1640" s="1">
        <v>40719.57421875</v>
      </c>
      <c r="AM1640" s="1">
        <v>31836.73828125</v>
      </c>
      <c r="AN1640" s="1">
        <v>8882.8369140625</v>
      </c>
      <c r="AO1640" t="s">
        <v>14450</v>
      </c>
    </row>
    <row r="1641" spans="1:41" x14ac:dyDescent="0.25">
      <c r="A1641" s="1">
        <v>2017</v>
      </c>
      <c r="B1641" t="s">
        <v>1248</v>
      </c>
      <c r="C1641" t="s">
        <v>7025</v>
      </c>
      <c r="D1641" t="s">
        <v>7203</v>
      </c>
      <c r="E1641" t="s">
        <v>7586</v>
      </c>
      <c r="F1641" t="s">
        <v>8988</v>
      </c>
      <c r="G1641" t="s">
        <v>11136</v>
      </c>
      <c r="H1641" t="s">
        <v>12658</v>
      </c>
      <c r="I1641" s="1">
        <v>531.12217773856639</v>
      </c>
      <c r="J1641" s="1">
        <v>506.33647611076668</v>
      </c>
      <c r="K1641" s="1">
        <v>147.53393826071289</v>
      </c>
      <c r="L1641" s="1">
        <v>23.605430121714065</v>
      </c>
      <c r="M1641" s="1">
        <v>1179.8289042709212</v>
      </c>
      <c r="N1641" s="1">
        <v>682.90509342118787</v>
      </c>
      <c r="O1641" s="1">
        <v>526.40109171422364</v>
      </c>
      <c r="P1641" s="1">
        <v>418.99638466042461</v>
      </c>
      <c r="Q1641" s="1">
        <v>0</v>
      </c>
      <c r="R1641" s="1">
        <v>323.47804696510042</v>
      </c>
      <c r="S1641" s="1">
        <v>531.12217773856639</v>
      </c>
      <c r="T1641" s="1">
        <v>1050.4416404162757</v>
      </c>
      <c r="U1641" s="1">
        <v>247.85701627799767</v>
      </c>
      <c r="V1641" s="1">
        <v>325.75493567965407</v>
      </c>
      <c r="W1641" s="1">
        <v>0</v>
      </c>
      <c r="X1641" s="1">
        <v>1288.1288415326128</v>
      </c>
      <c r="Y1641" s="1">
        <v>1587.4651756852709</v>
      </c>
      <c r="Z1641" s="1">
        <v>1495.5780882577337</v>
      </c>
      <c r="AA1641" s="1">
        <v>6698.8147783038285</v>
      </c>
      <c r="AB1641" s="1">
        <v>396.57122604479628</v>
      </c>
      <c r="AC1641" s="1">
        <v>613.44611528804421</v>
      </c>
      <c r="AD1641" s="1">
        <v>1159.7402356249411</v>
      </c>
      <c r="AE1641" s="1">
        <v>176.4446888022822</v>
      </c>
      <c r="AF1641" s="1">
        <v>888.8399280473767</v>
      </c>
      <c r="AG1641" s="1">
        <v>12756.8526191906</v>
      </c>
      <c r="AH1641" s="1">
        <v>4206.8747531380122</v>
      </c>
      <c r="AI1641" s="1">
        <v>344.63927977702531</v>
      </c>
      <c r="AJ1641" s="1">
        <v>1165.5181122596318</v>
      </c>
      <c r="AK1641" s="1">
        <v>146.3536667546272</v>
      </c>
      <c r="AL1641" s="1">
        <v>39420.65234375</v>
      </c>
      <c r="AM1641" s="1">
        <v>28443.013671875</v>
      </c>
      <c r="AN1641" s="1">
        <v>10977.6357421875</v>
      </c>
      <c r="AO1641" t="s">
        <v>14451</v>
      </c>
    </row>
    <row r="1642" spans="1:41" x14ac:dyDescent="0.25">
      <c r="A1642" s="1">
        <v>2017</v>
      </c>
      <c r="B1642" t="s">
        <v>1249</v>
      </c>
      <c r="C1642" t="s">
        <v>7025</v>
      </c>
      <c r="D1642" t="s">
        <v>7203</v>
      </c>
      <c r="E1642" t="s">
        <v>7586</v>
      </c>
      <c r="F1642" t="s">
        <v>8988</v>
      </c>
      <c r="G1642" t="s">
        <v>11136</v>
      </c>
      <c r="H1642" t="s">
        <v>12658</v>
      </c>
      <c r="I1642" s="1">
        <v>809.30466118265292</v>
      </c>
      <c r="J1642" s="1">
        <v>606.70133675644763</v>
      </c>
      <c r="K1642" s="1">
        <v>179.59911659121886</v>
      </c>
      <c r="L1642" s="1">
        <v>131.92774613799409</v>
      </c>
      <c r="M1642" s="1">
        <v>825.37989075408916</v>
      </c>
      <c r="N1642" s="1">
        <v>74.278646985257183</v>
      </c>
      <c r="O1642" s="1">
        <v>667.39918634514663</v>
      </c>
      <c r="P1642" s="1">
        <v>84.256375684769338</v>
      </c>
      <c r="Q1642" s="1">
        <v>195.52135432259593</v>
      </c>
      <c r="R1642" s="1">
        <v>1198.4675103090306</v>
      </c>
      <c r="S1642" s="1">
        <v>1045.4442404044407</v>
      </c>
      <c r="T1642" s="1">
        <v>916.81823555676715</v>
      </c>
      <c r="U1642" s="1">
        <v>93.125467862113481</v>
      </c>
      <c r="V1642" s="1">
        <v>68.735464374417091</v>
      </c>
      <c r="W1642" s="1">
        <v>0</v>
      </c>
      <c r="X1642" s="1">
        <v>406.86960363566249</v>
      </c>
      <c r="Y1642" s="1">
        <v>1419.0547483750627</v>
      </c>
      <c r="Z1642" s="1">
        <v>1921.2670929171745</v>
      </c>
      <c r="AA1642" s="1">
        <v>2731.6803906219952</v>
      </c>
      <c r="AB1642" s="1">
        <v>0</v>
      </c>
      <c r="AC1642" s="1">
        <v>816.01191214176947</v>
      </c>
      <c r="AD1642" s="1">
        <v>1975.5902825034075</v>
      </c>
      <c r="AE1642" s="1">
        <v>0</v>
      </c>
      <c r="AF1642" s="1">
        <v>1209.3758256353697</v>
      </c>
      <c r="AG1642" s="1">
        <v>634.14009068010603</v>
      </c>
      <c r="AH1642" s="1">
        <v>618.34299947973318</v>
      </c>
      <c r="AI1642" s="1">
        <v>323.72186447306115</v>
      </c>
      <c r="AJ1642" s="1">
        <v>581.18280780737564</v>
      </c>
      <c r="AK1642" s="1">
        <v>358.08959666026971</v>
      </c>
      <c r="AL1642" s="1">
        <v>19892.2890625</v>
      </c>
      <c r="AM1642" s="1">
        <v>12575.0302734375</v>
      </c>
      <c r="AN1642" s="1">
        <v>7317.25439453125</v>
      </c>
      <c r="AO1642" t="s">
        <v>14452</v>
      </c>
    </row>
    <row r="1643" spans="1:41" x14ac:dyDescent="0.25">
      <c r="A1643" s="1">
        <v>2017</v>
      </c>
      <c r="B1643" t="s">
        <v>1250</v>
      </c>
      <c r="C1643" t="s">
        <v>7025</v>
      </c>
      <c r="D1643" t="s">
        <v>7203</v>
      </c>
      <c r="E1643" t="s">
        <v>7586</v>
      </c>
      <c r="F1643" t="s">
        <v>8988</v>
      </c>
      <c r="G1643" t="s">
        <v>11136</v>
      </c>
      <c r="H1643" t="s">
        <v>12658</v>
      </c>
      <c r="I1643" s="1">
        <v>835.43876271734348</v>
      </c>
      <c r="J1643" s="1">
        <v>816.26944864129484</v>
      </c>
      <c r="K1643" s="1">
        <v>185.39873912357484</v>
      </c>
      <c r="L1643" s="1">
        <v>321.34428419521277</v>
      </c>
      <c r="M1643" s="1">
        <v>629.44016369114922</v>
      </c>
      <c r="N1643" s="1">
        <v>20.439638770043498</v>
      </c>
      <c r="O1643" s="1">
        <v>688.9508700764942</v>
      </c>
      <c r="P1643" s="1">
        <v>0</v>
      </c>
      <c r="Q1643" s="1">
        <v>177.18580386773274</v>
      </c>
      <c r="R1643" s="1">
        <v>1678.8623837232631</v>
      </c>
      <c r="S1643" s="1">
        <v>916.48658143115733</v>
      </c>
      <c r="T1643" s="1">
        <v>1527.8229427776075</v>
      </c>
      <c r="U1643" s="1">
        <v>97.277116206813972</v>
      </c>
      <c r="V1643" s="1">
        <v>377.66409821468949</v>
      </c>
      <c r="W1643" s="1">
        <v>0</v>
      </c>
      <c r="X1643" s="1">
        <v>1059.1649100257484</v>
      </c>
      <c r="Y1643" s="1">
        <v>1464.8789264084926</v>
      </c>
      <c r="Z1643" s="1">
        <v>1696.4179203861156</v>
      </c>
      <c r="AA1643" s="1">
        <v>1671.7999413836599</v>
      </c>
      <c r="AB1643" s="1">
        <v>147.63232930210589</v>
      </c>
      <c r="AC1643" s="1">
        <v>842.36260451794624</v>
      </c>
      <c r="AD1643" s="1">
        <v>1837.2191808755865</v>
      </c>
      <c r="AE1643" s="1">
        <v>0</v>
      </c>
      <c r="AF1643" s="1">
        <v>1136.5228582515531</v>
      </c>
      <c r="AG1643" s="1">
        <v>1636.5444255969878</v>
      </c>
      <c r="AH1643" s="1">
        <v>1312.0989210040543</v>
      </c>
      <c r="AI1643" s="1">
        <v>334.17550508693739</v>
      </c>
      <c r="AJ1643" s="1">
        <v>1423.6792066032538</v>
      </c>
      <c r="AK1643" s="1">
        <v>369.65304158589305</v>
      </c>
      <c r="AL1643" s="1">
        <v>23204.732421875</v>
      </c>
      <c r="AM1643" s="1">
        <v>14196.6865234375</v>
      </c>
      <c r="AN1643" s="1">
        <v>9008.0439453125</v>
      </c>
      <c r="AO1643" t="s">
        <v>14453</v>
      </c>
    </row>
    <row r="1644" spans="1:41" x14ac:dyDescent="0.25">
      <c r="A1644" s="1">
        <v>2017</v>
      </c>
      <c r="B1644" t="s">
        <v>1251</v>
      </c>
      <c r="C1644" t="s">
        <v>7025</v>
      </c>
      <c r="D1644" t="s">
        <v>7203</v>
      </c>
      <c r="E1644" t="s">
        <v>7586</v>
      </c>
      <c r="F1644" t="s">
        <v>8988</v>
      </c>
      <c r="G1644" t="s">
        <v>11137</v>
      </c>
      <c r="H1644" t="s">
        <v>12658</v>
      </c>
      <c r="I1644" s="1">
        <v>730</v>
      </c>
      <c r="J1644" s="1">
        <v>547.25</v>
      </c>
      <c r="K1644" s="1">
        <v>162</v>
      </c>
      <c r="L1644" s="1">
        <v>119</v>
      </c>
      <c r="M1644" s="1">
        <v>744.5</v>
      </c>
      <c r="N1644" s="1">
        <v>67</v>
      </c>
      <c r="O1644" s="1">
        <v>602</v>
      </c>
      <c r="P1644" s="1">
        <v>76.447000000000003</v>
      </c>
      <c r="Q1644" s="1">
        <v>176.36199999999999</v>
      </c>
      <c r="R1644" s="1">
        <v>1081.02835</v>
      </c>
      <c r="S1644" s="1">
        <v>943</v>
      </c>
      <c r="T1644" s="1">
        <v>826.9781999999999</v>
      </c>
      <c r="U1644" s="1">
        <v>84</v>
      </c>
      <c r="V1644" s="1">
        <v>62</v>
      </c>
      <c r="W1644" s="1">
        <v>0</v>
      </c>
      <c r="X1644" s="1">
        <v>367</v>
      </c>
      <c r="Y1644" s="1">
        <v>1280</v>
      </c>
      <c r="Z1644" s="1">
        <v>1733</v>
      </c>
      <c r="AA1644" s="1">
        <v>2464</v>
      </c>
      <c r="AB1644" s="1"/>
      <c r="AC1644" s="1">
        <v>736.05</v>
      </c>
      <c r="AD1644" s="1">
        <v>1782</v>
      </c>
      <c r="AE1644" s="1">
        <v>0</v>
      </c>
      <c r="AF1644" s="1">
        <v>1090.867747411342</v>
      </c>
      <c r="AG1644" s="1">
        <v>572</v>
      </c>
      <c r="AH1644" s="1">
        <v>558</v>
      </c>
      <c r="AI1644" s="1">
        <v>292</v>
      </c>
      <c r="AJ1644" s="1">
        <v>524.23206000000005</v>
      </c>
      <c r="AK1644" s="1">
        <v>323</v>
      </c>
      <c r="AL1644" s="1">
        <v>17943.716796875</v>
      </c>
      <c r="AM1644" s="1">
        <v>11343.23828125</v>
      </c>
      <c r="AN1644" s="1">
        <v>6600.478515625</v>
      </c>
      <c r="AO1644" t="s">
        <v>14454</v>
      </c>
    </row>
    <row r="1645" spans="1:41" x14ac:dyDescent="0.25">
      <c r="A1645" s="1">
        <v>2017</v>
      </c>
      <c r="B1645" t="s">
        <v>1252</v>
      </c>
      <c r="C1645" t="s">
        <v>7025</v>
      </c>
      <c r="D1645" t="s">
        <v>7203</v>
      </c>
      <c r="E1645" t="s">
        <v>7586</v>
      </c>
      <c r="F1645" t="s">
        <v>8988</v>
      </c>
      <c r="G1645" t="s">
        <v>11137</v>
      </c>
      <c r="H1645" t="s">
        <v>12658</v>
      </c>
      <c r="I1645" s="1">
        <v>204</v>
      </c>
      <c r="J1645" s="1">
        <v>606.28</v>
      </c>
      <c r="K1645" s="1">
        <v>207.62873888249999</v>
      </c>
      <c r="L1645" s="1">
        <v>21.558</v>
      </c>
      <c r="M1645" s="1">
        <v>1408.70625</v>
      </c>
      <c r="N1645" s="1">
        <v>648.58619904</v>
      </c>
      <c r="O1645" s="1">
        <v>458</v>
      </c>
      <c r="P1645" s="1">
        <v>335</v>
      </c>
      <c r="Q1645" s="1">
        <v>0</v>
      </c>
      <c r="R1645" s="1">
        <v>0</v>
      </c>
      <c r="S1645" s="1">
        <v>517.74234540480006</v>
      </c>
      <c r="T1645" s="1">
        <v>429.3184</v>
      </c>
      <c r="U1645" s="1">
        <v>315.24119999999999</v>
      </c>
      <c r="V1645" s="1">
        <v>191</v>
      </c>
      <c r="W1645" s="1">
        <v>0</v>
      </c>
      <c r="X1645" s="1">
        <v>159.13499999999999</v>
      </c>
      <c r="Y1645" s="1">
        <v>3041</v>
      </c>
      <c r="Z1645" s="1">
        <v>1093.45</v>
      </c>
      <c r="AA1645" s="1">
        <v>5959.9658718057444</v>
      </c>
      <c r="AB1645" s="1">
        <v>401</v>
      </c>
      <c r="AC1645" s="1">
        <v>742</v>
      </c>
      <c r="AD1645" s="1">
        <v>1266.9465837462701</v>
      </c>
      <c r="AE1645" s="1">
        <v>195.07499999999999</v>
      </c>
      <c r="AF1645" s="1">
        <v>807.27113196743062</v>
      </c>
      <c r="AG1645" s="1">
        <v>10296</v>
      </c>
      <c r="AH1645" s="1">
        <v>2797.2429968045071</v>
      </c>
      <c r="AI1645" s="1">
        <v>243.45359999999999</v>
      </c>
      <c r="AJ1645" s="1">
        <v>4061.3162555446802</v>
      </c>
      <c r="AK1645" s="1">
        <v>142.700014631416</v>
      </c>
      <c r="AL1645" s="1">
        <v>36549.61328125</v>
      </c>
      <c r="AM1645" s="1">
        <v>28517.744140625</v>
      </c>
      <c r="AN1645" s="1">
        <v>8031.87451171875</v>
      </c>
      <c r="AO1645" t="s">
        <v>14455</v>
      </c>
    </row>
    <row r="1646" spans="1:41" x14ac:dyDescent="0.25">
      <c r="A1646" s="1">
        <v>2017</v>
      </c>
      <c r="B1646" t="s">
        <v>1253</v>
      </c>
      <c r="C1646" t="s">
        <v>7025</v>
      </c>
      <c r="D1646" t="s">
        <v>7203</v>
      </c>
      <c r="E1646" t="s">
        <v>7586</v>
      </c>
      <c r="F1646" t="s">
        <v>8988</v>
      </c>
      <c r="G1646" t="s">
        <v>11137</v>
      </c>
      <c r="H1646" t="s">
        <v>12658</v>
      </c>
      <c r="I1646" s="1"/>
      <c r="J1646" s="1">
        <v>122.64</v>
      </c>
      <c r="K1646" s="1">
        <v>55</v>
      </c>
      <c r="L1646" s="1">
        <v>768.52683360000003</v>
      </c>
      <c r="M1646" s="1">
        <v>1144.875</v>
      </c>
      <c r="N1646" s="1">
        <v>637.5680000000001</v>
      </c>
      <c r="O1646" s="1">
        <v>469.39643173828108</v>
      </c>
      <c r="P1646" s="1">
        <v>374.5</v>
      </c>
      <c r="Q1646" s="1">
        <v>0</v>
      </c>
      <c r="R1646" s="1">
        <v>0</v>
      </c>
      <c r="S1646" s="1">
        <v>485</v>
      </c>
      <c r="T1646" s="1">
        <v>441.52515625000001</v>
      </c>
      <c r="U1646" s="1">
        <v>300</v>
      </c>
      <c r="V1646" s="1">
        <v>193.84031250000001</v>
      </c>
      <c r="W1646" s="1">
        <v>0</v>
      </c>
      <c r="X1646" s="1">
        <v>87</v>
      </c>
      <c r="Y1646" s="1">
        <v>500</v>
      </c>
      <c r="Z1646" s="1">
        <v>107.7940224</v>
      </c>
      <c r="AA1646" s="1">
        <v>5720.354878689478</v>
      </c>
      <c r="AB1646" s="1">
        <v>287</v>
      </c>
      <c r="AC1646" s="1"/>
      <c r="AD1646" s="1">
        <v>619.85</v>
      </c>
      <c r="AE1646" s="1">
        <v>113.28579375916659</v>
      </c>
      <c r="AF1646" s="1">
        <v>914.65517520000003</v>
      </c>
      <c r="AG1646" s="1">
        <v>1462.5983709346301</v>
      </c>
      <c r="AH1646" s="1">
        <v>1246.415</v>
      </c>
      <c r="AI1646" s="1">
        <v>414.93232799999998</v>
      </c>
      <c r="AJ1646" s="1">
        <v>667.68413929418386</v>
      </c>
      <c r="AK1646" s="1">
        <v>156</v>
      </c>
      <c r="AL1646" s="1">
        <v>17290.44140625</v>
      </c>
      <c r="AM1646" s="1">
        <v>11883.4482421875</v>
      </c>
      <c r="AN1646" s="1">
        <v>5406.99365234375</v>
      </c>
      <c r="AO1646" t="s">
        <v>14456</v>
      </c>
    </row>
    <row r="1647" spans="1:41" x14ac:dyDescent="0.25">
      <c r="A1647" s="1">
        <v>2017</v>
      </c>
      <c r="B1647" t="s">
        <v>1254</v>
      </c>
      <c r="C1647" t="s">
        <v>7025</v>
      </c>
      <c r="D1647" t="s">
        <v>7203</v>
      </c>
      <c r="E1647" t="s">
        <v>7586</v>
      </c>
      <c r="F1647" t="s">
        <v>8988</v>
      </c>
      <c r="G1647" t="s">
        <v>11137</v>
      </c>
      <c r="H1647" t="s">
        <v>12658</v>
      </c>
      <c r="I1647" s="1">
        <v>740.94999999999993</v>
      </c>
      <c r="J1647" s="1">
        <v>728.22824999999989</v>
      </c>
      <c r="K1647" s="1">
        <v>162</v>
      </c>
      <c r="L1647" s="1">
        <v>285</v>
      </c>
      <c r="M1647" s="1">
        <v>550</v>
      </c>
      <c r="N1647" s="1">
        <v>18</v>
      </c>
      <c r="O1647" s="1">
        <v>602</v>
      </c>
      <c r="P1647" s="1">
        <v>0</v>
      </c>
      <c r="Q1647" s="1">
        <v>154.8236</v>
      </c>
      <c r="R1647" s="1">
        <v>1466.9771080907251</v>
      </c>
      <c r="S1647" s="1">
        <v>800.81896400000005</v>
      </c>
      <c r="T1647" s="1">
        <v>1348.35</v>
      </c>
      <c r="U1647" s="1">
        <v>85</v>
      </c>
      <c r="V1647" s="1">
        <v>330</v>
      </c>
      <c r="W1647" s="1">
        <v>0</v>
      </c>
      <c r="X1647" s="1">
        <v>944</v>
      </c>
      <c r="Y1647" s="1">
        <v>1280</v>
      </c>
      <c r="Z1647" s="1">
        <v>1482.3170017320001</v>
      </c>
      <c r="AA1647" s="1">
        <v>1495.125566736147</v>
      </c>
      <c r="AB1647" s="1">
        <v>129</v>
      </c>
      <c r="AC1647" s="1">
        <v>736.05</v>
      </c>
      <c r="AD1647" s="1">
        <v>1605.3480660591999</v>
      </c>
      <c r="AE1647" s="1"/>
      <c r="AF1647" s="1">
        <v>1007.9812541645269</v>
      </c>
      <c r="AG1647" s="1">
        <v>1457</v>
      </c>
      <c r="AH1647" s="1">
        <v>1172.2982950000001</v>
      </c>
      <c r="AI1647" s="1">
        <v>292</v>
      </c>
      <c r="AJ1647" s="1">
        <v>1260.172</v>
      </c>
      <c r="AK1647" s="1">
        <v>323</v>
      </c>
      <c r="AL1647" s="1">
        <v>20456.44140625</v>
      </c>
      <c r="AM1647" s="1">
        <v>12527.625</v>
      </c>
      <c r="AN1647" s="1">
        <v>7928.8154296875</v>
      </c>
      <c r="AO1647" t="s">
        <v>14457</v>
      </c>
    </row>
    <row r="1648" spans="1:41" x14ac:dyDescent="0.25">
      <c r="A1648" s="1">
        <v>2017</v>
      </c>
      <c r="B1648" t="s">
        <v>1255</v>
      </c>
      <c r="C1648" t="s">
        <v>7025</v>
      </c>
      <c r="D1648" t="s">
        <v>7203</v>
      </c>
      <c r="E1648" t="s">
        <v>7586</v>
      </c>
      <c r="F1648" t="s">
        <v>8988</v>
      </c>
      <c r="G1648" t="s">
        <v>11137</v>
      </c>
      <c r="H1648" t="s">
        <v>12658</v>
      </c>
      <c r="I1648" s="1">
        <v>469.0984499999999</v>
      </c>
      <c r="J1648" s="1">
        <v>466.875</v>
      </c>
      <c r="K1648" s="1">
        <v>130.45328749999999</v>
      </c>
      <c r="L1648" s="1">
        <v>21.198</v>
      </c>
      <c r="M1648" s="1">
        <v>1024.6156249999999</v>
      </c>
      <c r="N1648" s="1">
        <v>601.97544000000005</v>
      </c>
      <c r="O1648" s="1">
        <v>459.64785466599989</v>
      </c>
      <c r="P1648" s="1">
        <v>354.93785600000001</v>
      </c>
      <c r="Q1648" s="1">
        <v>0</v>
      </c>
      <c r="R1648" s="1">
        <v>285.9471458633347</v>
      </c>
      <c r="S1648" s="1">
        <v>460.8</v>
      </c>
      <c r="T1648" s="1">
        <v>916.9002499999998</v>
      </c>
      <c r="U1648" s="1">
        <v>216.34200000000001</v>
      </c>
      <c r="V1648" s="1">
        <v>282</v>
      </c>
      <c r="W1648" s="1">
        <v>0</v>
      </c>
      <c r="X1648" s="1">
        <v>1113.211165048544</v>
      </c>
      <c r="Y1648" s="1">
        <v>1396.0292999999999</v>
      </c>
      <c r="Z1648" s="1">
        <v>1295.0247449999999</v>
      </c>
      <c r="AA1648" s="1">
        <v>5931.231051000771</v>
      </c>
      <c r="AB1648" s="1">
        <v>336</v>
      </c>
      <c r="AC1648" s="1">
        <v>527.59825000000001</v>
      </c>
      <c r="AD1648" s="1">
        <v>1004.2152147902671</v>
      </c>
      <c r="AE1648" s="1">
        <v>155.97304249583371</v>
      </c>
      <c r="AF1648" s="1">
        <v>795.99868678944893</v>
      </c>
      <c r="AG1648" s="1">
        <v>11451.762594391699</v>
      </c>
      <c r="AH1648" s="1">
        <v>3726.527180139874</v>
      </c>
      <c r="AI1648" s="1">
        <v>297.83999999999997</v>
      </c>
      <c r="AJ1648" s="1">
        <v>1029.6892061603539</v>
      </c>
      <c r="AK1648" s="1">
        <v>128.34</v>
      </c>
      <c r="AL1648" s="1">
        <v>34880.2265625</v>
      </c>
      <c r="AM1648" s="1">
        <v>25281.681640625</v>
      </c>
      <c r="AN1648" s="1">
        <v>9598.5498046875</v>
      </c>
      <c r="AO1648" t="s">
        <v>14458</v>
      </c>
    </row>
    <row r="1649" spans="1:41" x14ac:dyDescent="0.25">
      <c r="A1649" s="1">
        <v>2017</v>
      </c>
      <c r="B1649" t="s">
        <v>1256</v>
      </c>
      <c r="C1649" t="s">
        <v>7025</v>
      </c>
      <c r="D1649" t="s">
        <v>7203</v>
      </c>
      <c r="E1649" t="s">
        <v>7586</v>
      </c>
      <c r="F1649" t="s">
        <v>8989</v>
      </c>
      <c r="G1649" t="s">
        <v>11138</v>
      </c>
      <c r="H1649" t="s">
        <v>12658</v>
      </c>
      <c r="I1649" s="1">
        <v>931.25467862113476</v>
      </c>
      <c r="J1649" s="1">
        <v>2517.99070097411</v>
      </c>
      <c r="K1649" s="1">
        <v>17.738184354688283</v>
      </c>
      <c r="L1649" s="1">
        <v>0</v>
      </c>
      <c r="M1649" s="1">
        <v>8.3580107406246853</v>
      </c>
      <c r="N1649" s="1">
        <v>4365.5888969932203</v>
      </c>
      <c r="O1649" s="1">
        <v>111.97228873896978</v>
      </c>
      <c r="P1649" s="1">
        <v>2374.6994304838936</v>
      </c>
      <c r="Q1649" s="1">
        <v>30.742047305110262</v>
      </c>
      <c r="R1649" s="1">
        <v>422.94473342981172</v>
      </c>
      <c r="S1649" s="1">
        <v>946.77558993148705</v>
      </c>
      <c r="T1649" s="1">
        <v>1440.9424114140231</v>
      </c>
      <c r="U1649" s="1">
        <v>83.147739162601326</v>
      </c>
      <c r="V1649" s="1">
        <v>532.14553064064842</v>
      </c>
      <c r="W1649" s="1">
        <v>526.60234802980835</v>
      </c>
      <c r="X1649" s="1">
        <v>334.80822969474133</v>
      </c>
      <c r="Y1649" s="1">
        <v>0</v>
      </c>
      <c r="Z1649" s="1">
        <v>272.72458445333234</v>
      </c>
      <c r="AA1649" s="1">
        <v>3199.525002976899</v>
      </c>
      <c r="AB1649" s="1">
        <v>0</v>
      </c>
      <c r="AC1649" s="1">
        <v>420.72340277580452</v>
      </c>
      <c r="AD1649" s="1">
        <v>3383.5586656567898</v>
      </c>
      <c r="AE1649" s="1">
        <v>4985.5384401895753</v>
      </c>
      <c r="AF1649" s="1">
        <v>851.46583953935362</v>
      </c>
      <c r="AG1649" s="1">
        <v>1675.1497849958746</v>
      </c>
      <c r="AH1649" s="1">
        <v>1106.0770553434315</v>
      </c>
      <c r="AI1649" s="1">
        <v>2453.4126235578228</v>
      </c>
      <c r="AJ1649" s="1">
        <v>818.85138526144169</v>
      </c>
      <c r="AK1649" s="1">
        <v>1451.2052075179352</v>
      </c>
      <c r="AL1649" s="1">
        <v>35263.9453125</v>
      </c>
      <c r="AM1649" s="1">
        <v>23482.494140625</v>
      </c>
      <c r="AN1649" s="1">
        <v>11781.451171875</v>
      </c>
      <c r="AO1649" t="s">
        <v>14459</v>
      </c>
    </row>
    <row r="1650" spans="1:41" x14ac:dyDescent="0.25">
      <c r="A1650" s="1">
        <v>2017</v>
      </c>
      <c r="B1650" t="s">
        <v>1257</v>
      </c>
      <c r="C1650" t="s">
        <v>7025</v>
      </c>
      <c r="D1650" t="s">
        <v>7203</v>
      </c>
      <c r="E1650" t="s">
        <v>7586</v>
      </c>
      <c r="F1650" t="s">
        <v>8989</v>
      </c>
      <c r="G1650" t="s">
        <v>11138</v>
      </c>
      <c r="H1650" t="s">
        <v>12658</v>
      </c>
      <c r="I1650" s="1">
        <v>600.73132991535886</v>
      </c>
      <c r="J1650" s="1">
        <v>367.7946917849136</v>
      </c>
      <c r="K1650" s="1">
        <v>91.948672946228399</v>
      </c>
      <c r="L1650" s="1">
        <v>49.039292237988477</v>
      </c>
      <c r="M1650" s="1">
        <v>551.69203767737031</v>
      </c>
      <c r="N1650" s="1">
        <v>3776.3920099749234</v>
      </c>
      <c r="O1650" s="1">
        <v>122.29173501848376</v>
      </c>
      <c r="P1650" s="1">
        <v>2458.0945234291726</v>
      </c>
      <c r="Q1650" s="1">
        <v>15.508676170263856</v>
      </c>
      <c r="R1650" s="1">
        <v>1934.6864002028074</v>
      </c>
      <c r="S1650" s="1">
        <v>2145.4690354119957</v>
      </c>
      <c r="T1650" s="1">
        <v>2666.5115154406235</v>
      </c>
      <c r="U1650" s="1">
        <v>0</v>
      </c>
      <c r="V1650" s="1">
        <v>85.81876141647983</v>
      </c>
      <c r="W1650" s="1">
        <v>1538.6077939668885</v>
      </c>
      <c r="X1650" s="1">
        <v>178.99341666865794</v>
      </c>
      <c r="Y1650" s="1">
        <v>0</v>
      </c>
      <c r="Z1650" s="1">
        <v>183.8973458924568</v>
      </c>
      <c r="AA1650" s="1">
        <v>13897.415684284995</v>
      </c>
      <c r="AB1650" s="1">
        <v>85.81876141647983</v>
      </c>
      <c r="AC1650" s="1">
        <v>1038.7829238340562</v>
      </c>
      <c r="AD1650" s="1">
        <v>843.10803180161668</v>
      </c>
      <c r="AE1650" s="1">
        <v>10317.472653602072</v>
      </c>
      <c r="AF1650" s="1">
        <v>833.66796804580406</v>
      </c>
      <c r="AG1650" s="1">
        <v>1506.2632334380753</v>
      </c>
      <c r="AH1650" s="1">
        <v>735.58938356982719</v>
      </c>
      <c r="AI1650" s="1">
        <v>604.40927683320797</v>
      </c>
      <c r="AJ1650" s="1">
        <v>30.531094119531115</v>
      </c>
      <c r="AK1650" s="1">
        <v>420.5119309407512</v>
      </c>
      <c r="AL1650" s="1">
        <v>47081.046875</v>
      </c>
      <c r="AM1650" s="1">
        <v>37096.09375</v>
      </c>
      <c r="AN1650" s="1">
        <v>9984.9521484375</v>
      </c>
      <c r="AO1650" t="s">
        <v>14460</v>
      </c>
    </row>
    <row r="1651" spans="1:41" x14ac:dyDescent="0.25">
      <c r="A1651" s="1">
        <v>2017</v>
      </c>
      <c r="B1651" t="s">
        <v>1258</v>
      </c>
      <c r="C1651" t="s">
        <v>7025</v>
      </c>
      <c r="D1651" t="s">
        <v>7203</v>
      </c>
      <c r="E1651" t="s">
        <v>7586</v>
      </c>
      <c r="F1651" t="s">
        <v>8989</v>
      </c>
      <c r="G1651" t="s">
        <v>11138</v>
      </c>
      <c r="H1651" t="s">
        <v>12658</v>
      </c>
      <c r="I1651" s="1">
        <v>961.32679545557335</v>
      </c>
      <c r="J1651" s="1">
        <v>1277.4774231277188</v>
      </c>
      <c r="K1651" s="1">
        <v>18.310986580106157</v>
      </c>
      <c r="L1651" s="1">
        <v>169.12857062905934</v>
      </c>
      <c r="M1651" s="1">
        <v>1544.9894926964571</v>
      </c>
      <c r="N1651" s="1">
        <v>5841.1497860941236</v>
      </c>
      <c r="O1651" s="1">
        <v>115.58810278692012</v>
      </c>
      <c r="P1651" s="1">
        <v>1835.5848497227419</v>
      </c>
      <c r="Q1651" s="1">
        <v>109.20697618571704</v>
      </c>
      <c r="R1651" s="1">
        <v>536.78975835017832</v>
      </c>
      <c r="S1651" s="1">
        <v>1475.6758934417301</v>
      </c>
      <c r="T1651" s="1">
        <v>1665.1553421284038</v>
      </c>
      <c r="U1651" s="1">
        <v>137.33239935079618</v>
      </c>
      <c r="V1651" s="1">
        <v>129.32134272199974</v>
      </c>
      <c r="W1651" s="1">
        <v>1612.5112557105986</v>
      </c>
      <c r="X1651" s="1">
        <v>977.25914897502832</v>
      </c>
      <c r="Y1651" s="1">
        <v>0</v>
      </c>
      <c r="Z1651" s="1">
        <v>478.13222427535214</v>
      </c>
      <c r="AA1651" s="1">
        <v>4317.8425739234071</v>
      </c>
      <c r="AB1651" s="1">
        <v>539.02966745187507</v>
      </c>
      <c r="AC1651" s="1">
        <v>434.30942130941321</v>
      </c>
      <c r="AD1651" s="1">
        <v>3305.4822071373351</v>
      </c>
      <c r="AE1651" s="1">
        <v>4666.0127530717837</v>
      </c>
      <c r="AF1651" s="1">
        <v>491.57563073164056</v>
      </c>
      <c r="AG1651" s="1">
        <v>0</v>
      </c>
      <c r="AH1651" s="1">
        <v>1430.5458265707937</v>
      </c>
      <c r="AI1651" s="1">
        <v>2532.6383313609331</v>
      </c>
      <c r="AJ1651" s="1">
        <v>1866.5761945095715</v>
      </c>
      <c r="AK1651" s="1">
        <v>1498.0675895849351</v>
      </c>
      <c r="AL1651" s="1">
        <v>39967.01953125</v>
      </c>
      <c r="AM1651" s="1">
        <v>23251.767578125</v>
      </c>
      <c r="AN1651" s="1">
        <v>16715.25390625</v>
      </c>
      <c r="AO1651" t="s">
        <v>14461</v>
      </c>
    </row>
    <row r="1652" spans="1:41" x14ac:dyDescent="0.25">
      <c r="A1652" s="1">
        <v>2017</v>
      </c>
      <c r="B1652" t="s">
        <v>1259</v>
      </c>
      <c r="C1652" t="s">
        <v>7025</v>
      </c>
      <c r="D1652" t="s">
        <v>7203</v>
      </c>
      <c r="E1652" t="s">
        <v>7586</v>
      </c>
      <c r="F1652" t="s">
        <v>8989</v>
      </c>
      <c r="G1652" t="s">
        <v>11138</v>
      </c>
      <c r="H1652" t="s">
        <v>12658</v>
      </c>
      <c r="I1652" s="1">
        <v>932.41448980770554</v>
      </c>
      <c r="J1652" s="1">
        <v>1631.8936883871327</v>
      </c>
      <c r="K1652" s="1">
        <v>23.605430121714065</v>
      </c>
      <c r="L1652" s="1">
        <v>934.77503281987697</v>
      </c>
      <c r="M1652" s="1">
        <v>544.40023218203044</v>
      </c>
      <c r="N1652" s="1">
        <v>3176.1295072207249</v>
      </c>
      <c r="O1652" s="1">
        <v>123.92850813899884</v>
      </c>
      <c r="P1652" s="1">
        <v>2486.9831380753558</v>
      </c>
      <c r="Q1652" s="1">
        <v>147.66651114417033</v>
      </c>
      <c r="R1652" s="1">
        <v>298.12886099573137</v>
      </c>
      <c r="S1652" s="1">
        <v>767.17647895570713</v>
      </c>
      <c r="T1652" s="1">
        <v>2820.8488995448306</v>
      </c>
      <c r="U1652" s="1">
        <v>0</v>
      </c>
      <c r="V1652" s="1">
        <v>97.962535005113367</v>
      </c>
      <c r="W1652" s="1">
        <v>928.87367528944844</v>
      </c>
      <c r="X1652" s="1">
        <v>1077.700182733525</v>
      </c>
      <c r="Y1652" s="1">
        <v>0</v>
      </c>
      <c r="Z1652" s="1">
        <v>477.37261335142347</v>
      </c>
      <c r="AA1652" s="1">
        <v>14491.227627904331</v>
      </c>
      <c r="AB1652" s="1">
        <v>280.90461844839734</v>
      </c>
      <c r="AC1652" s="1">
        <v>216.87488924324796</v>
      </c>
      <c r="AD1652" s="1">
        <v>856.66777946178343</v>
      </c>
      <c r="AE1652" s="1">
        <v>6827.9940010781793</v>
      </c>
      <c r="AF1652" s="1">
        <v>715.27946872451639</v>
      </c>
      <c r="AG1652" s="1">
        <v>294.5515077375133</v>
      </c>
      <c r="AH1652" s="1">
        <v>1003.2307801728477</v>
      </c>
      <c r="AI1652" s="1">
        <v>1438.7509659184723</v>
      </c>
      <c r="AJ1652" s="1">
        <v>1631.7253571634847</v>
      </c>
      <c r="AK1652" s="1">
        <v>2153.9954986064085</v>
      </c>
      <c r="AL1652" s="1">
        <v>46381.06640625</v>
      </c>
      <c r="AM1652" s="1">
        <v>34360.98046875</v>
      </c>
      <c r="AN1652" s="1">
        <v>12020.0830078125</v>
      </c>
      <c r="AO1652" t="s">
        <v>14462</v>
      </c>
    </row>
    <row r="1653" spans="1:41" x14ac:dyDescent="0.25">
      <c r="A1653" s="1">
        <v>2017</v>
      </c>
      <c r="B1653" t="s">
        <v>1260</v>
      </c>
      <c r="C1653" t="s">
        <v>7025</v>
      </c>
      <c r="D1653" t="s">
        <v>7203</v>
      </c>
      <c r="E1653" t="s">
        <v>7586</v>
      </c>
      <c r="F1653" t="s">
        <v>8989</v>
      </c>
      <c r="G1653" t="s">
        <v>11138</v>
      </c>
      <c r="H1653" t="s">
        <v>12658</v>
      </c>
      <c r="I1653" s="1">
        <v>835.09464418294419</v>
      </c>
      <c r="J1653" s="1">
        <v>0</v>
      </c>
      <c r="K1653" s="1">
        <v>36.308462790562793</v>
      </c>
      <c r="L1653" s="1">
        <v>958.54341767085771</v>
      </c>
      <c r="M1653" s="1">
        <v>558.24261540490284</v>
      </c>
      <c r="N1653" s="1">
        <v>3261.3556280323028</v>
      </c>
      <c r="O1653" s="1">
        <v>122.23849139489474</v>
      </c>
      <c r="P1653" s="1">
        <v>1488.8018905209808</v>
      </c>
      <c r="Q1653" s="1">
        <v>125.80882356930007</v>
      </c>
      <c r="R1653" s="1">
        <v>2229.5764713192139</v>
      </c>
      <c r="S1653" s="1">
        <v>1875.9372441790777</v>
      </c>
      <c r="T1653" s="1">
        <v>2632.3635523158023</v>
      </c>
      <c r="U1653" s="1">
        <v>0</v>
      </c>
      <c r="V1653" s="1">
        <v>518.00073581202912</v>
      </c>
      <c r="W1653" s="1">
        <v>1382.1421502274236</v>
      </c>
      <c r="X1653" s="1">
        <v>778.21138581106254</v>
      </c>
      <c r="Y1653" s="1">
        <v>0</v>
      </c>
      <c r="Z1653" s="1">
        <v>411.4959116263783</v>
      </c>
      <c r="AA1653" s="1">
        <v>14625.343055847337</v>
      </c>
      <c r="AB1653" s="1">
        <v>288.04713813846485</v>
      </c>
      <c r="AC1653" s="1">
        <v>177.18529841794643</v>
      </c>
      <c r="AD1653" s="1">
        <v>984.45404442977315</v>
      </c>
      <c r="AE1653" s="1">
        <v>11529.147218096705</v>
      </c>
      <c r="AF1653" s="1">
        <v>729.45437747764549</v>
      </c>
      <c r="AG1653" s="1">
        <v>3680.4678448700483</v>
      </c>
      <c r="AH1653" s="1">
        <v>726.16925581125588</v>
      </c>
      <c r="AI1653" s="1">
        <v>596.66907185824857</v>
      </c>
      <c r="AJ1653" s="1">
        <v>29.609639394207324</v>
      </c>
      <c r="AK1653" s="1">
        <v>703.17389604389939</v>
      </c>
      <c r="AL1653" s="1">
        <v>51283.84375</v>
      </c>
      <c r="AM1653" s="1">
        <v>40599.88671875</v>
      </c>
      <c r="AN1653" s="1">
        <v>10683.95703125</v>
      </c>
      <c r="AO1653" t="s">
        <v>14463</v>
      </c>
    </row>
    <row r="1654" spans="1:41" x14ac:dyDescent="0.25">
      <c r="A1654" s="1">
        <v>2017</v>
      </c>
      <c r="B1654" t="s">
        <v>1261</v>
      </c>
      <c r="C1654" t="s">
        <v>7025</v>
      </c>
      <c r="D1654" t="s">
        <v>7203</v>
      </c>
      <c r="E1654" t="s">
        <v>7586</v>
      </c>
      <c r="F1654" t="s">
        <v>8989</v>
      </c>
      <c r="G1654" t="s">
        <v>11139</v>
      </c>
      <c r="H1654" t="s">
        <v>12658</v>
      </c>
      <c r="I1654" s="1">
        <v>840</v>
      </c>
      <c r="J1654" s="1">
        <v>2271.25</v>
      </c>
      <c r="K1654" s="1">
        <v>16</v>
      </c>
      <c r="L1654" s="1">
        <v>0</v>
      </c>
      <c r="M1654" s="1">
        <v>7.5389999999999997</v>
      </c>
      <c r="N1654" s="1">
        <v>3937.8</v>
      </c>
      <c r="O1654" s="1">
        <v>101</v>
      </c>
      <c r="P1654" s="1">
        <v>2141.7280000000001</v>
      </c>
      <c r="Q1654" s="1">
        <v>27.729600000000001</v>
      </c>
      <c r="R1654" s="1">
        <v>381.49991</v>
      </c>
      <c r="S1654" s="1">
        <v>854</v>
      </c>
      <c r="T1654" s="1">
        <v>1299.7428666666669</v>
      </c>
      <c r="U1654" s="1">
        <v>75</v>
      </c>
      <c r="V1654" s="1">
        <v>480</v>
      </c>
      <c r="W1654" s="1">
        <v>475</v>
      </c>
      <c r="X1654" s="1">
        <v>302</v>
      </c>
      <c r="Y1654" s="1">
        <v>0</v>
      </c>
      <c r="Z1654" s="1">
        <v>245</v>
      </c>
      <c r="AA1654" s="1">
        <v>2886</v>
      </c>
      <c r="AB1654" s="1"/>
      <c r="AC1654" s="1">
        <v>379.49624999999997</v>
      </c>
      <c r="AD1654" s="1">
        <v>3052</v>
      </c>
      <c r="AE1654" s="1">
        <v>4497</v>
      </c>
      <c r="AF1654" s="1">
        <v>768.02975773723529</v>
      </c>
      <c r="AG1654" s="1">
        <v>1511</v>
      </c>
      <c r="AH1654" s="1">
        <v>998</v>
      </c>
      <c r="AI1654" s="1">
        <v>2213</v>
      </c>
      <c r="AJ1654" s="1">
        <v>738.61122999999998</v>
      </c>
      <c r="AK1654" s="1">
        <v>1309</v>
      </c>
      <c r="AL1654" s="1">
        <v>31807.42578125</v>
      </c>
      <c r="AM1654" s="1">
        <v>21180.14453125</v>
      </c>
      <c r="AN1654" s="1">
        <v>10627.2822265625</v>
      </c>
      <c r="AO1654" t="s">
        <v>14464</v>
      </c>
    </row>
    <row r="1655" spans="1:41" x14ac:dyDescent="0.25">
      <c r="A1655" s="1">
        <v>2017</v>
      </c>
      <c r="B1655" t="s">
        <v>1262</v>
      </c>
      <c r="C1655" t="s">
        <v>7025</v>
      </c>
      <c r="D1655" t="s">
        <v>7203</v>
      </c>
      <c r="E1655" t="s">
        <v>7586</v>
      </c>
      <c r="F1655" t="s">
        <v>8989</v>
      </c>
      <c r="G1655" t="s">
        <v>11139</v>
      </c>
      <c r="H1655" t="s">
        <v>12658</v>
      </c>
      <c r="I1655" s="1">
        <v>823.52838999999983</v>
      </c>
      <c r="J1655" s="1">
        <v>1385.75</v>
      </c>
      <c r="K1655" s="1">
        <v>20.872526000000001</v>
      </c>
      <c r="L1655" s="1">
        <v>839.44080000000008</v>
      </c>
      <c r="M1655" s="1">
        <v>472.78124999999989</v>
      </c>
      <c r="N1655" s="1">
        <v>2799.7330464000001</v>
      </c>
      <c r="O1655" s="1">
        <v>108.21305995500001</v>
      </c>
      <c r="P1655" s="1">
        <v>2107.4435199999998</v>
      </c>
      <c r="Q1655" s="1">
        <v>127.8639411230442</v>
      </c>
      <c r="R1655" s="1">
        <v>263.5390490978624</v>
      </c>
      <c r="S1655" s="1">
        <v>665.6</v>
      </c>
      <c r="T1655" s="1">
        <v>2462.2377499999989</v>
      </c>
      <c r="U1655" s="1"/>
      <c r="V1655" s="1">
        <v>84</v>
      </c>
      <c r="W1655" s="1">
        <v>801.95299999999997</v>
      </c>
      <c r="X1655" s="1">
        <v>931.3570485436893</v>
      </c>
      <c r="Y1655" s="1">
        <v>0</v>
      </c>
      <c r="Z1655" s="1">
        <v>413.35811999999999</v>
      </c>
      <c r="AA1655" s="1">
        <v>12830.750232432851</v>
      </c>
      <c r="AB1655" s="1">
        <v>238</v>
      </c>
      <c r="AC1655" s="1">
        <v>186.52463</v>
      </c>
      <c r="AD1655" s="1">
        <v>741.78578247959399</v>
      </c>
      <c r="AE1655" s="1">
        <v>6035.7894914300732</v>
      </c>
      <c r="AF1655" s="1">
        <v>640.5669905524561</v>
      </c>
      <c r="AG1655" s="1">
        <v>264.41741071428572</v>
      </c>
      <c r="AH1655" s="1">
        <v>888.6803124999999</v>
      </c>
      <c r="AI1655" s="1">
        <v>1243.3800000000001</v>
      </c>
      <c r="AJ1655" s="1">
        <v>1441.564888624496</v>
      </c>
      <c r="AK1655" s="1">
        <v>1888.875</v>
      </c>
      <c r="AL1655" s="1">
        <v>40708.0078125</v>
      </c>
      <c r="AM1655" s="1">
        <v>30244.26953125</v>
      </c>
      <c r="AN1655" s="1">
        <v>10463.7353515625</v>
      </c>
      <c r="AO1655" t="s">
        <v>14465</v>
      </c>
    </row>
    <row r="1656" spans="1:41" x14ac:dyDescent="0.25">
      <c r="A1656" s="1">
        <v>2017</v>
      </c>
      <c r="B1656" t="s">
        <v>1263</v>
      </c>
      <c r="C1656" t="s">
        <v>7025</v>
      </c>
      <c r="D1656" t="s">
        <v>7203</v>
      </c>
      <c r="E1656" t="s">
        <v>7586</v>
      </c>
      <c r="F1656" t="s">
        <v>8989</v>
      </c>
      <c r="G1656" t="s">
        <v>11139</v>
      </c>
      <c r="H1656" t="s">
        <v>12658</v>
      </c>
      <c r="I1656" s="1">
        <v>703.80000000000007</v>
      </c>
      <c r="J1656" s="1">
        <v>414</v>
      </c>
      <c r="K1656" s="1">
        <v>31.942882905000008</v>
      </c>
      <c r="L1656" s="1">
        <v>853.69680000000005</v>
      </c>
      <c r="M1656" s="1">
        <v>484.31249999999989</v>
      </c>
      <c r="N1656" s="1">
        <v>2865.1635584532478</v>
      </c>
      <c r="O1656" s="1">
        <v>107</v>
      </c>
      <c r="P1656" s="1">
        <v>1345</v>
      </c>
      <c r="Q1656" s="1">
        <v>119.59848178850881</v>
      </c>
      <c r="R1656" s="1">
        <v>1973.8700236179791</v>
      </c>
      <c r="S1656" s="1">
        <v>1783.3347452831999</v>
      </c>
      <c r="T1656" s="1">
        <v>2334.4187999999999</v>
      </c>
      <c r="U1656" s="1"/>
      <c r="V1656" s="1">
        <v>454</v>
      </c>
      <c r="W1656" s="1">
        <v>1188.1368</v>
      </c>
      <c r="X1656" s="1">
        <v>703</v>
      </c>
      <c r="Y1656" s="1">
        <v>0</v>
      </c>
      <c r="Z1656" s="1">
        <v>391.34</v>
      </c>
      <c r="AA1656" s="1">
        <v>12892.91090456854</v>
      </c>
      <c r="AB1656" s="1">
        <v>240</v>
      </c>
      <c r="AC1656" s="1">
        <v>157.19999999999999</v>
      </c>
      <c r="AD1656" s="1">
        <v>935.85811999508132</v>
      </c>
      <c r="AE1656" s="1">
        <v>9910.8503999999994</v>
      </c>
      <c r="AF1656" s="1">
        <v>649.63830738207423</v>
      </c>
      <c r="AG1656" s="1">
        <v>3274</v>
      </c>
      <c r="AH1656" s="1">
        <v>667.59976057386802</v>
      </c>
      <c r="AI1656" s="1">
        <v>512.91719999999998</v>
      </c>
      <c r="AJ1656" s="1">
        <v>27.221461129152068</v>
      </c>
      <c r="AK1656" s="1">
        <v>634.46652499999993</v>
      </c>
      <c r="AL1656" s="1">
        <v>45655.27734375</v>
      </c>
      <c r="AM1656" s="1">
        <v>36032.2890625</v>
      </c>
      <c r="AN1656" s="1">
        <v>9622.9873046875</v>
      </c>
      <c r="AO1656" t="s">
        <v>14466</v>
      </c>
    </row>
    <row r="1657" spans="1:41" x14ac:dyDescent="0.25">
      <c r="A1657" s="1">
        <v>2017</v>
      </c>
      <c r="B1657" t="s">
        <v>1264</v>
      </c>
      <c r="C1657" t="s">
        <v>7025</v>
      </c>
      <c r="D1657" t="s">
        <v>7203</v>
      </c>
      <c r="E1657" t="s">
        <v>7586</v>
      </c>
      <c r="F1657" t="s">
        <v>8989</v>
      </c>
      <c r="G1657" t="s">
        <v>11139</v>
      </c>
      <c r="H1657" t="s">
        <v>12658</v>
      </c>
      <c r="I1657" s="1">
        <v>852.59999999999991</v>
      </c>
      <c r="J1657" s="1">
        <v>1139.6912500000001</v>
      </c>
      <c r="K1657" s="1">
        <v>16</v>
      </c>
      <c r="L1657" s="1">
        <v>150</v>
      </c>
      <c r="M1657" s="1">
        <v>1350</v>
      </c>
      <c r="N1657" s="1">
        <v>5103</v>
      </c>
      <c r="O1657" s="1">
        <v>101</v>
      </c>
      <c r="P1657" s="1">
        <v>2134.5729999999999</v>
      </c>
      <c r="Q1657" s="1">
        <v>95.424220389622647</v>
      </c>
      <c r="R1657" s="1">
        <v>469.0427845615875</v>
      </c>
      <c r="S1657" s="1">
        <v>1289.4343071999999</v>
      </c>
      <c r="T1657" s="1">
        <v>1469.55</v>
      </c>
      <c r="U1657" s="1">
        <v>120</v>
      </c>
      <c r="V1657" s="1">
        <v>113</v>
      </c>
      <c r="W1657" s="1">
        <v>1409</v>
      </c>
      <c r="X1657" s="1">
        <v>871</v>
      </c>
      <c r="Y1657" s="1">
        <v>0</v>
      </c>
      <c r="Z1657" s="1">
        <v>417.78827999999999</v>
      </c>
      <c r="AA1657" s="1">
        <v>3889.9165850673771</v>
      </c>
      <c r="AB1657" s="1">
        <v>471</v>
      </c>
      <c r="AC1657" s="1">
        <v>379.49624999999997</v>
      </c>
      <c r="AD1657" s="1">
        <v>2888.3050666235999</v>
      </c>
      <c r="AE1657" s="1">
        <v>4077.1262499999998</v>
      </c>
      <c r="AF1657" s="1">
        <v>435.97805110922428</v>
      </c>
      <c r="AG1657" s="1">
        <v>0</v>
      </c>
      <c r="AH1657" s="1">
        <v>1278.125</v>
      </c>
      <c r="AI1657" s="1">
        <v>2213</v>
      </c>
      <c r="AJ1657" s="1">
        <v>1652.203</v>
      </c>
      <c r="AK1657" s="1">
        <v>1309</v>
      </c>
      <c r="AL1657" s="1">
        <v>35695.25390625</v>
      </c>
      <c r="AM1657" s="1">
        <v>21029.83984375</v>
      </c>
      <c r="AN1657" s="1">
        <v>14665.4140625</v>
      </c>
      <c r="AO1657" t="s">
        <v>14467</v>
      </c>
    </row>
    <row r="1658" spans="1:41" x14ac:dyDescent="0.25">
      <c r="A1658" s="1">
        <v>2017</v>
      </c>
      <c r="B1658" t="s">
        <v>1265</v>
      </c>
      <c r="C1658" t="s">
        <v>7025</v>
      </c>
      <c r="D1658" t="s">
        <v>7203</v>
      </c>
      <c r="E1658" t="s">
        <v>7586</v>
      </c>
      <c r="F1658" t="s">
        <v>8989</v>
      </c>
      <c r="G1658" t="s">
        <v>11139</v>
      </c>
      <c r="H1658" t="s">
        <v>12658</v>
      </c>
      <c r="I1658" s="1">
        <v>529.20000000000005</v>
      </c>
      <c r="J1658" s="1">
        <v>306.60000000000002</v>
      </c>
      <c r="K1658" s="1">
        <v>82</v>
      </c>
      <c r="L1658" s="1">
        <v>43.297286399999997</v>
      </c>
      <c r="M1658" s="1">
        <v>483.74999999999989</v>
      </c>
      <c r="N1658" s="1">
        <v>3351.3652578124979</v>
      </c>
      <c r="O1658" s="1">
        <v>110.1053358398437</v>
      </c>
      <c r="P1658" s="1">
        <v>2145.35</v>
      </c>
      <c r="Q1658" s="1">
        <v>13.636699999999999</v>
      </c>
      <c r="R1658" s="1">
        <v>1687.366401953625</v>
      </c>
      <c r="S1658" s="1">
        <v>1885</v>
      </c>
      <c r="T1658" s="1">
        <v>2342.2371093749998</v>
      </c>
      <c r="U1658" s="1"/>
      <c r="V1658" s="1">
        <v>75.38234374999999</v>
      </c>
      <c r="W1658" s="1">
        <v>1327.8938135999999</v>
      </c>
      <c r="X1658" s="1">
        <v>164</v>
      </c>
      <c r="Y1658" s="1">
        <v>0</v>
      </c>
      <c r="Z1658" s="1">
        <v>161.6910336</v>
      </c>
      <c r="AA1658" s="1">
        <v>12374.57183141757</v>
      </c>
      <c r="AB1658" s="1">
        <v>70</v>
      </c>
      <c r="AC1658" s="1">
        <v>935.26802999999995</v>
      </c>
      <c r="AD1658" s="1">
        <v>741.34059999999999</v>
      </c>
      <c r="AE1658" s="1">
        <v>9079.7789811910534</v>
      </c>
      <c r="AF1658" s="1">
        <v>736.05386880000003</v>
      </c>
      <c r="AG1658" s="1">
        <v>1328.30475378698</v>
      </c>
      <c r="AH1658" s="1">
        <v>654</v>
      </c>
      <c r="AI1658" s="1">
        <v>523.17554399999995</v>
      </c>
      <c r="AJ1658" s="1">
        <v>27.221461129152068</v>
      </c>
      <c r="AK1658" s="1">
        <v>366</v>
      </c>
      <c r="AL1658" s="1">
        <v>41544.58984375</v>
      </c>
      <c r="AM1658" s="1">
        <v>32795.08984375</v>
      </c>
      <c r="AN1658" s="1">
        <v>8749.5029296875</v>
      </c>
      <c r="AO1658" t="s">
        <v>14468</v>
      </c>
    </row>
    <row r="1659" spans="1:41" x14ac:dyDescent="0.25">
      <c r="A1659" s="1">
        <v>2017</v>
      </c>
      <c r="B1659" t="s">
        <v>1266</v>
      </c>
      <c r="C1659" t="s">
        <v>7025</v>
      </c>
      <c r="D1659" t="s">
        <v>7203</v>
      </c>
      <c r="E1659" t="s">
        <v>7586</v>
      </c>
      <c r="F1659" t="s">
        <v>8990</v>
      </c>
      <c r="G1659" t="s">
        <v>11140</v>
      </c>
      <c r="H1659" t="s">
        <v>12658</v>
      </c>
      <c r="I1659" s="1">
        <v>1463.5366675462719</v>
      </c>
      <c r="J1659" s="1">
        <v>2138.2301644978993</v>
      </c>
      <c r="K1659" s="1">
        <v>283.26516146056878</v>
      </c>
      <c r="L1659" s="1">
        <v>958.38046294159096</v>
      </c>
      <c r="M1659" s="1">
        <v>1852.8787306162933</v>
      </c>
      <c r="N1659" s="1">
        <v>3859.0346006419127</v>
      </c>
      <c r="O1659" s="1">
        <v>845.07439835736352</v>
      </c>
      <c r="P1659" s="1">
        <v>2905.9795227357804</v>
      </c>
      <c r="Q1659" s="1">
        <v>147.66651114417033</v>
      </c>
      <c r="R1659" s="1">
        <v>738.45378706331621</v>
      </c>
      <c r="S1659" s="1">
        <v>1298.2986566942734</v>
      </c>
      <c r="T1659" s="1">
        <v>3930.3041152653918</v>
      </c>
      <c r="U1659" s="1">
        <v>247.85701627799767</v>
      </c>
      <c r="V1659" s="1">
        <v>423.71747068476742</v>
      </c>
      <c r="W1659" s="1">
        <v>987.8872505937336</v>
      </c>
      <c r="X1659" s="1">
        <v>2912.7072536636156</v>
      </c>
      <c r="Y1659" s="1">
        <v>1587.4651756852709</v>
      </c>
      <c r="Z1659" s="1">
        <v>1972.9507016091572</v>
      </c>
      <c r="AA1659" s="1">
        <v>21190.042406208158</v>
      </c>
      <c r="AB1659" s="1">
        <v>794.32272359567821</v>
      </c>
      <c r="AC1659" s="1">
        <v>830.32100453129215</v>
      </c>
      <c r="AD1659" s="1">
        <v>2016.4080150867246</v>
      </c>
      <c r="AE1659" s="1">
        <v>7004.4386898804614</v>
      </c>
      <c r="AF1659" s="1">
        <v>1814.4957111026331</v>
      </c>
      <c r="AG1659" s="1">
        <v>13104.684260045686</v>
      </c>
      <c r="AH1659" s="1">
        <v>5505.1734098322859</v>
      </c>
      <c r="AI1659" s="1">
        <v>1783.3902456954975</v>
      </c>
      <c r="AJ1659" s="1">
        <v>2797.2434694231165</v>
      </c>
      <c r="AK1659" s="1">
        <v>2300.3491653610354</v>
      </c>
      <c r="AL1659" s="1">
        <v>87694.5546875</v>
      </c>
      <c r="AM1659" s="1">
        <v>63184.49609375</v>
      </c>
      <c r="AN1659" s="1">
        <v>24510.060546875</v>
      </c>
      <c r="AO1659" t="s">
        <v>14469</v>
      </c>
    </row>
    <row r="1660" spans="1:41" x14ac:dyDescent="0.25">
      <c r="A1660" s="1">
        <v>2017</v>
      </c>
      <c r="B1660" t="s">
        <v>1267</v>
      </c>
      <c r="C1660" t="s">
        <v>7025</v>
      </c>
      <c r="D1660" t="s">
        <v>7203</v>
      </c>
      <c r="E1660" t="s">
        <v>7586</v>
      </c>
      <c r="F1660" t="s">
        <v>8990</v>
      </c>
      <c r="G1660" t="s">
        <v>11140</v>
      </c>
      <c r="H1660" t="s">
        <v>12658</v>
      </c>
      <c r="I1660" s="1">
        <v>1077.1510627866962</v>
      </c>
      <c r="J1660" s="1">
        <v>639.20937397713635</v>
      </c>
      <c r="K1660" s="1">
        <v>314.67334418487752</v>
      </c>
      <c r="L1660" s="1">
        <v>982.74905953123289</v>
      </c>
      <c r="M1660" s="1">
        <v>2313.6055060669864</v>
      </c>
      <c r="N1660" s="1">
        <v>3999.6277047737462</v>
      </c>
      <c r="O1660" s="1">
        <v>829.0432337178504</v>
      </c>
      <c r="P1660" s="1">
        <v>1894.2851207092422</v>
      </c>
      <c r="Q1660" s="1">
        <v>125.80882356930007</v>
      </c>
      <c r="R1660" s="1">
        <v>2229.5764713192139</v>
      </c>
      <c r="S1660" s="1">
        <v>2420.5641860375194</v>
      </c>
      <c r="T1660" s="1">
        <v>3116.4763895233064</v>
      </c>
      <c r="U1660" s="1">
        <v>363.08462790562794</v>
      </c>
      <c r="V1660" s="1">
        <v>735.85151255540598</v>
      </c>
      <c r="W1660" s="1">
        <v>1442.6562548783616</v>
      </c>
      <c r="X1660" s="1">
        <v>1397.8758174366676</v>
      </c>
      <c r="Y1660" s="1">
        <v>3382.7384499874333</v>
      </c>
      <c r="Z1660" s="1">
        <v>1561.2638999942001</v>
      </c>
      <c r="AA1660" s="1">
        <v>21386.154956394501</v>
      </c>
      <c r="AB1660" s="1">
        <v>893.18818464784465</v>
      </c>
      <c r="AC1660" s="1">
        <v>1013.6112529032113</v>
      </c>
      <c r="AD1660" s="1">
        <v>2317.188848773892</v>
      </c>
      <c r="AE1660" s="1">
        <v>11756.075110537722</v>
      </c>
      <c r="AF1660" s="1">
        <v>1635.9087141961904</v>
      </c>
      <c r="AG1660" s="1">
        <v>16615.962855054553</v>
      </c>
      <c r="AH1660" s="1">
        <v>3889.846646962294</v>
      </c>
      <c r="AI1660" s="1">
        <v>879.87508162463837</v>
      </c>
      <c r="AJ1660" s="1">
        <v>4447.5427062770204</v>
      </c>
      <c r="AK1660" s="1">
        <v>861.32711816053393</v>
      </c>
      <c r="AL1660" s="1">
        <v>94522.90625</v>
      </c>
      <c r="AM1660" s="1">
        <v>73846.59375</v>
      </c>
      <c r="AN1660" s="1">
        <v>20676.318359375</v>
      </c>
      <c r="AO1660" t="s">
        <v>14470</v>
      </c>
    </row>
    <row r="1661" spans="1:41" x14ac:dyDescent="0.25">
      <c r="A1661" s="1">
        <v>2017</v>
      </c>
      <c r="B1661" t="s">
        <v>1268</v>
      </c>
      <c r="C1661" t="s">
        <v>7025</v>
      </c>
      <c r="D1661" t="s">
        <v>7203</v>
      </c>
      <c r="E1661" t="s">
        <v>7586</v>
      </c>
      <c r="F1661" t="s">
        <v>8990</v>
      </c>
      <c r="G1661" t="s">
        <v>11140</v>
      </c>
      <c r="H1661" t="s">
        <v>12658</v>
      </c>
      <c r="I1661" s="1">
        <v>600.73132991535886</v>
      </c>
      <c r="J1661" s="1">
        <v>514.91256849887895</v>
      </c>
      <c r="K1661" s="1">
        <v>196.15716895195391</v>
      </c>
      <c r="L1661" s="1">
        <v>919.48672946228396</v>
      </c>
      <c r="M1661" s="1">
        <v>1967.7016010492875</v>
      </c>
      <c r="N1661" s="1">
        <v>4494.8176412614548</v>
      </c>
      <c r="O1661" s="1">
        <v>836.73292381067836</v>
      </c>
      <c r="P1661" s="1">
        <v>2930.0977112198116</v>
      </c>
      <c r="Q1661" s="1">
        <v>15.508676170263856</v>
      </c>
      <c r="R1661" s="1">
        <v>1934.6864002028074</v>
      </c>
      <c r="S1661" s="1">
        <v>2697.1610730893663</v>
      </c>
      <c r="T1661" s="1">
        <v>3169.1642608800053</v>
      </c>
      <c r="U1661" s="1">
        <v>378.90209147681799</v>
      </c>
      <c r="V1661" s="1">
        <v>306.49557648742797</v>
      </c>
      <c r="W1661" s="1">
        <v>1599.906909264374</v>
      </c>
      <c r="X1661" s="1">
        <v>452.75645586131208</v>
      </c>
      <c r="Y1661" s="1">
        <v>533.30230308812463</v>
      </c>
      <c r="Z1661" s="1">
        <v>306.49557648742797</v>
      </c>
      <c r="AA1661" s="1">
        <v>20321.730860098913</v>
      </c>
      <c r="AB1661" s="1">
        <v>686.55009133183864</v>
      </c>
      <c r="AC1661" s="1">
        <v>1038.7829238340562</v>
      </c>
      <c r="AD1661" s="1">
        <v>1548.0478577227013</v>
      </c>
      <c r="AE1661" s="1">
        <v>10446.200795726791</v>
      </c>
      <c r="AF1661" s="1">
        <v>1869.6230165733107</v>
      </c>
      <c r="AG1661" s="1">
        <v>6100.9039417758122</v>
      </c>
      <c r="AH1661" s="1">
        <v>2260.0983810182938</v>
      </c>
      <c r="AI1661" s="1">
        <v>1083.7683584595454</v>
      </c>
      <c r="AJ1661" s="1">
        <v>779.39344218349913</v>
      </c>
      <c r="AK1661" s="1">
        <v>597.05338299750974</v>
      </c>
      <c r="AL1661" s="1">
        <v>70587.1640625</v>
      </c>
      <c r="AM1661" s="1">
        <v>53492.06640625</v>
      </c>
      <c r="AN1661" s="1">
        <v>17095.09765625</v>
      </c>
      <c r="AO1661" t="s">
        <v>14471</v>
      </c>
    </row>
    <row r="1662" spans="1:41" x14ac:dyDescent="0.25">
      <c r="A1662" s="1">
        <v>2017</v>
      </c>
      <c r="B1662" t="s">
        <v>1269</v>
      </c>
      <c r="C1662" t="s">
        <v>7025</v>
      </c>
      <c r="D1662" t="s">
        <v>7203</v>
      </c>
      <c r="E1662" t="s">
        <v>7586</v>
      </c>
      <c r="F1662" t="s">
        <v>8990</v>
      </c>
      <c r="G1662" t="s">
        <v>11140</v>
      </c>
      <c r="H1662" t="s">
        <v>12658</v>
      </c>
      <c r="I1662" s="1">
        <v>1796.7655581729168</v>
      </c>
      <c r="J1662" s="1">
        <v>2093.7468717690135</v>
      </c>
      <c r="K1662" s="1">
        <v>339.70198972414568</v>
      </c>
      <c r="L1662" s="1">
        <v>552.48666405492725</v>
      </c>
      <c r="M1662" s="1">
        <v>2243.0958560630042</v>
      </c>
      <c r="N1662" s="1">
        <v>5904.0308584468685</v>
      </c>
      <c r="O1662" s="1">
        <v>804.5389728634143</v>
      </c>
      <c r="P1662" s="1">
        <v>1875.6401328667241</v>
      </c>
      <c r="Q1662" s="1">
        <v>286.39278005344971</v>
      </c>
      <c r="R1662" s="1">
        <v>2329.1880639281298</v>
      </c>
      <c r="S1662" s="1">
        <v>2392.1624748728877</v>
      </c>
      <c r="T1662" s="1">
        <v>3576.3645664269839</v>
      </c>
      <c r="U1662" s="1">
        <v>234.60951555761017</v>
      </c>
      <c r="V1662" s="1">
        <v>506.98544093668926</v>
      </c>
      <c r="W1662" s="1">
        <v>1669.7330887734304</v>
      </c>
      <c r="X1662" s="1">
        <v>2036.4240590007764</v>
      </c>
      <c r="Y1662" s="1">
        <v>1464.8789264084926</v>
      </c>
      <c r="Z1662" s="1">
        <v>2174.5501446614676</v>
      </c>
      <c r="AA1662" s="1">
        <v>5989.6425153070668</v>
      </c>
      <c r="AB1662" s="1">
        <v>686.66199675398093</v>
      </c>
      <c r="AC1662" s="1">
        <v>1276.6720258273594</v>
      </c>
      <c r="AD1662" s="1">
        <v>5142.7013880129207</v>
      </c>
      <c r="AE1662" s="1">
        <v>4666.0127530717837</v>
      </c>
      <c r="AF1662" s="1">
        <v>1696.9190772856234</v>
      </c>
      <c r="AG1662" s="1">
        <v>1728.0993584975188</v>
      </c>
      <c r="AH1662" s="1">
        <v>2822.7553138628123</v>
      </c>
      <c r="AI1662" s="1">
        <v>2866.8138364478705</v>
      </c>
      <c r="AJ1662" s="1">
        <v>3290.2554011128254</v>
      </c>
      <c r="AK1662" s="1">
        <v>1867.7206311708283</v>
      </c>
      <c r="AL1662" s="1">
        <v>64315.5390625</v>
      </c>
      <c r="AM1662" s="1">
        <v>37866.875</v>
      </c>
      <c r="AN1662" s="1">
        <v>26448.67578125</v>
      </c>
      <c r="AO1662" t="s">
        <v>14472</v>
      </c>
    </row>
    <row r="1663" spans="1:41" x14ac:dyDescent="0.25">
      <c r="A1663" s="1">
        <v>2017</v>
      </c>
      <c r="B1663" t="s">
        <v>1270</v>
      </c>
      <c r="C1663" t="s">
        <v>7025</v>
      </c>
      <c r="D1663" t="s">
        <v>7203</v>
      </c>
      <c r="E1663" t="s">
        <v>7586</v>
      </c>
      <c r="F1663" t="s">
        <v>8990</v>
      </c>
      <c r="G1663" t="s">
        <v>11140</v>
      </c>
      <c r="H1663" t="s">
        <v>12658</v>
      </c>
      <c r="I1663" s="1">
        <v>1740.5593398037877</v>
      </c>
      <c r="J1663" s="1">
        <v>3124.6920377305578</v>
      </c>
      <c r="K1663" s="1">
        <v>329.26504708390121</v>
      </c>
      <c r="L1663" s="1">
        <v>131.92774613799409</v>
      </c>
      <c r="M1663" s="1">
        <v>833.73790149471381</v>
      </c>
      <c r="N1663" s="1">
        <v>4468.692093554846</v>
      </c>
      <c r="O1663" s="1">
        <v>779.37147508411635</v>
      </c>
      <c r="P1663" s="1">
        <v>2458.955806168663</v>
      </c>
      <c r="Q1663" s="1">
        <v>226.26340162770617</v>
      </c>
      <c r="R1663" s="1">
        <v>1621.4122437388423</v>
      </c>
      <c r="S1663" s="1">
        <v>1992.2198303359278</v>
      </c>
      <c r="T1663" s="1">
        <v>2357.7606469707903</v>
      </c>
      <c r="U1663" s="1">
        <v>176.27320702471479</v>
      </c>
      <c r="V1663" s="1">
        <v>717.28782984270742</v>
      </c>
      <c r="W1663" s="1">
        <v>611.96736023674578</v>
      </c>
      <c r="X1663" s="1">
        <v>807.08738813831678</v>
      </c>
      <c r="Y1663" s="1">
        <v>1419.0547483750627</v>
      </c>
      <c r="Z1663" s="1">
        <v>2193.9916773705067</v>
      </c>
      <c r="AA1663" s="1">
        <v>5931.2053935988943</v>
      </c>
      <c r="AB1663" s="1">
        <v>0</v>
      </c>
      <c r="AC1663" s="1">
        <v>1236.735314917574</v>
      </c>
      <c r="AD1663" s="1">
        <v>5359.1489481601975</v>
      </c>
      <c r="AE1663" s="1">
        <v>4985.5384401895753</v>
      </c>
      <c r="AF1663" s="1">
        <v>2089.6337331768909</v>
      </c>
      <c r="AG1663" s="1">
        <v>3263.825921262644</v>
      </c>
      <c r="AH1663" s="1">
        <v>1736.2386568925917</v>
      </c>
      <c r="AI1663" s="1">
        <v>2777.1344880308843</v>
      </c>
      <c r="AJ1663" s="1">
        <v>1400.0341930688173</v>
      </c>
      <c r="AK1663" s="1">
        <v>1809.2948041782047</v>
      </c>
      <c r="AL1663" s="1">
        <v>56579.3046875</v>
      </c>
      <c r="AM1663" s="1">
        <v>37186.08203125</v>
      </c>
      <c r="AN1663" s="1">
        <v>19393.2265625</v>
      </c>
      <c r="AO1663" t="s">
        <v>14473</v>
      </c>
    </row>
    <row r="1664" spans="1:41" x14ac:dyDescent="0.25">
      <c r="A1664" s="1">
        <v>2017</v>
      </c>
      <c r="B1664" t="s">
        <v>1271</v>
      </c>
      <c r="C1664" t="s">
        <v>7025</v>
      </c>
      <c r="D1664" t="s">
        <v>7203</v>
      </c>
      <c r="E1664" t="s">
        <v>7586</v>
      </c>
      <c r="F1664" t="s">
        <v>8990</v>
      </c>
      <c r="G1664" t="s">
        <v>11141</v>
      </c>
      <c r="H1664" t="s">
        <v>12658</v>
      </c>
      <c r="I1664" s="1">
        <v>1593.55</v>
      </c>
      <c r="J1664" s="1">
        <v>1867.9195</v>
      </c>
      <c r="K1664" s="1">
        <v>296.82900000000001</v>
      </c>
      <c r="L1664" s="1">
        <v>490</v>
      </c>
      <c r="M1664" s="1">
        <v>1960</v>
      </c>
      <c r="N1664" s="1">
        <v>5158</v>
      </c>
      <c r="O1664" s="1">
        <v>703</v>
      </c>
      <c r="P1664" s="1">
        <v>2134.5729999999999</v>
      </c>
      <c r="Q1664" s="1">
        <v>250.2478203896226</v>
      </c>
      <c r="R1664" s="1">
        <v>2035.2267126523129</v>
      </c>
      <c r="S1664" s="1">
        <v>2090.2532712000002</v>
      </c>
      <c r="T1664" s="1">
        <v>3156.25</v>
      </c>
      <c r="U1664" s="1">
        <v>205</v>
      </c>
      <c r="V1664" s="1">
        <v>443</v>
      </c>
      <c r="W1664" s="1">
        <v>1459</v>
      </c>
      <c r="X1664" s="1">
        <v>1815</v>
      </c>
      <c r="Y1664" s="1">
        <v>1280</v>
      </c>
      <c r="Z1664" s="1">
        <v>1900.1052817320001</v>
      </c>
      <c r="AA1664" s="1">
        <v>5385.0421518035237</v>
      </c>
      <c r="AB1664" s="1">
        <v>600</v>
      </c>
      <c r="AC1664" s="1">
        <v>1115.5462500000001</v>
      </c>
      <c r="AD1664" s="1">
        <v>4493.6531326828008</v>
      </c>
      <c r="AE1664" s="1">
        <v>4077.1262499999998</v>
      </c>
      <c r="AF1664" s="1">
        <v>1504.996232429042</v>
      </c>
      <c r="AG1664" s="1">
        <v>1539</v>
      </c>
      <c r="AH1664" s="1">
        <v>2521.9982949999999</v>
      </c>
      <c r="AI1664" s="1">
        <v>2505</v>
      </c>
      <c r="AJ1664" s="1">
        <v>2912.375</v>
      </c>
      <c r="AK1664" s="1">
        <v>1632</v>
      </c>
      <c r="AL1664" s="1">
        <v>57124.6953125</v>
      </c>
      <c r="AM1664" s="1">
        <v>33891.7109375</v>
      </c>
      <c r="AN1664" s="1">
        <v>23232.982421875</v>
      </c>
      <c r="AO1664" t="s">
        <v>14474</v>
      </c>
    </row>
    <row r="1665" spans="1:41" x14ac:dyDescent="0.25">
      <c r="A1665" s="1">
        <v>2017</v>
      </c>
      <c r="B1665" t="s">
        <v>1272</v>
      </c>
      <c r="C1665" t="s">
        <v>7025</v>
      </c>
      <c r="D1665" t="s">
        <v>7203</v>
      </c>
      <c r="E1665" t="s">
        <v>7586</v>
      </c>
      <c r="F1665" t="s">
        <v>8990</v>
      </c>
      <c r="G1665" t="s">
        <v>11141</v>
      </c>
      <c r="H1665" t="s">
        <v>12658</v>
      </c>
      <c r="I1665" s="1">
        <v>529.20000000000005</v>
      </c>
      <c r="J1665" s="1">
        <v>429.24</v>
      </c>
      <c r="K1665" s="1">
        <v>175</v>
      </c>
      <c r="L1665" s="1">
        <v>811.82411999999999</v>
      </c>
      <c r="M1665" s="1">
        <v>1725.375</v>
      </c>
      <c r="N1665" s="1">
        <v>3988.9332578124981</v>
      </c>
      <c r="O1665" s="1">
        <v>753.3522978515623</v>
      </c>
      <c r="P1665" s="1">
        <v>2557.3000000000002</v>
      </c>
      <c r="Q1665" s="1">
        <v>13.636699999999999</v>
      </c>
      <c r="R1665" s="1">
        <v>1687.366401953625</v>
      </c>
      <c r="S1665" s="1">
        <v>2370</v>
      </c>
      <c r="T1665" s="1">
        <v>2783.7622656250001</v>
      </c>
      <c r="U1665" s="1">
        <v>300</v>
      </c>
      <c r="V1665" s="1">
        <v>269.22265625</v>
      </c>
      <c r="W1665" s="1">
        <v>1380.7979496</v>
      </c>
      <c r="X1665" s="1">
        <v>414.90904999999998</v>
      </c>
      <c r="Y1665" s="1">
        <v>500</v>
      </c>
      <c r="Z1665" s="1">
        <v>269.48505599999999</v>
      </c>
      <c r="AA1665" s="1">
        <v>18094.926710107051</v>
      </c>
      <c r="AB1665" s="1">
        <v>559</v>
      </c>
      <c r="AC1665" s="1">
        <v>935.26802999999995</v>
      </c>
      <c r="AD1665" s="1">
        <v>1361.1905999999999</v>
      </c>
      <c r="AE1665" s="1">
        <v>9193.0647749502205</v>
      </c>
      <c r="AF1665" s="1">
        <v>1650.7090439999999</v>
      </c>
      <c r="AG1665" s="1">
        <v>5376.3000012585444</v>
      </c>
      <c r="AH1665" s="1">
        <v>2009.415</v>
      </c>
      <c r="AI1665" s="1">
        <v>938.10787200000004</v>
      </c>
      <c r="AJ1665" s="1">
        <v>694.90560042333595</v>
      </c>
      <c r="AK1665" s="1">
        <v>522</v>
      </c>
      <c r="AL1665" s="1">
        <v>62294.30078125</v>
      </c>
      <c r="AM1665" s="1">
        <v>47301.38671875</v>
      </c>
      <c r="AN1665" s="1">
        <v>14992.91015625</v>
      </c>
      <c r="AO1665" t="s">
        <v>14475</v>
      </c>
    </row>
    <row r="1666" spans="1:41" x14ac:dyDescent="0.25">
      <c r="A1666" s="1">
        <v>2017</v>
      </c>
      <c r="B1666" t="s">
        <v>1273</v>
      </c>
      <c r="C1666" t="s">
        <v>7025</v>
      </c>
      <c r="D1666" t="s">
        <v>7203</v>
      </c>
      <c r="E1666" t="s">
        <v>7586</v>
      </c>
      <c r="F1666" t="s">
        <v>8990</v>
      </c>
      <c r="G1666" t="s">
        <v>11141</v>
      </c>
      <c r="H1666" t="s">
        <v>12658</v>
      </c>
      <c r="I1666" s="1">
        <v>1292.6268399999999</v>
      </c>
      <c r="J1666" s="1">
        <v>1852.625</v>
      </c>
      <c r="K1666" s="1">
        <v>250.47031200000001</v>
      </c>
      <c r="L1666" s="1">
        <v>860.63880000000006</v>
      </c>
      <c r="M1666" s="1">
        <v>1608.8656249999999</v>
      </c>
      <c r="N1666" s="1">
        <v>3401.7084863999999</v>
      </c>
      <c r="O1666" s="1">
        <v>737.91000883599986</v>
      </c>
      <c r="P1666" s="1">
        <v>2462.3813759999998</v>
      </c>
      <c r="Q1666" s="1">
        <v>127.8639411230442</v>
      </c>
      <c r="R1666" s="1">
        <v>652.99192794047076</v>
      </c>
      <c r="S1666" s="1">
        <v>1126.4000000000001</v>
      </c>
      <c r="T1666" s="1">
        <v>3430.649249999999</v>
      </c>
      <c r="U1666" s="1">
        <v>216.34200000000001</v>
      </c>
      <c r="V1666" s="1">
        <v>366</v>
      </c>
      <c r="W1666" s="1">
        <v>852.90300000000002</v>
      </c>
      <c r="X1666" s="1">
        <v>2517.1847184466019</v>
      </c>
      <c r="Y1666" s="1">
        <v>1396.0292999999999</v>
      </c>
      <c r="Z1666" s="1">
        <v>1708.382865</v>
      </c>
      <c r="AA1666" s="1">
        <v>18761.981283433619</v>
      </c>
      <c r="AB1666" s="1">
        <v>673</v>
      </c>
      <c r="AC1666" s="1">
        <v>714.12288000000001</v>
      </c>
      <c r="AD1666" s="1">
        <v>1746.000997269861</v>
      </c>
      <c r="AE1666" s="1">
        <v>6191.7625339259066</v>
      </c>
      <c r="AF1666" s="1">
        <v>1624.9677333867451</v>
      </c>
      <c r="AG1666" s="1">
        <v>11764.00931329617</v>
      </c>
      <c r="AH1666" s="1">
        <v>4876.5840551398742</v>
      </c>
      <c r="AI1666" s="1">
        <v>1541.22</v>
      </c>
      <c r="AJ1666" s="1">
        <v>2471.2540947848511</v>
      </c>
      <c r="AK1666" s="1">
        <v>2017.2149999999999</v>
      </c>
      <c r="AL1666" s="1">
        <v>77244.1015625</v>
      </c>
      <c r="AM1666" s="1">
        <v>55865.68359375</v>
      </c>
      <c r="AN1666" s="1">
        <v>21378.404296875</v>
      </c>
      <c r="AO1666" t="s">
        <v>14476</v>
      </c>
    </row>
    <row r="1667" spans="1:41" x14ac:dyDescent="0.25">
      <c r="A1667" s="1">
        <v>2017</v>
      </c>
      <c r="B1667" t="s">
        <v>1274</v>
      </c>
      <c r="C1667" t="s">
        <v>7025</v>
      </c>
      <c r="D1667" t="s">
        <v>7203</v>
      </c>
      <c r="E1667" t="s">
        <v>7586</v>
      </c>
      <c r="F1667" t="s">
        <v>8990</v>
      </c>
      <c r="G1667" t="s">
        <v>11141</v>
      </c>
      <c r="H1667" t="s">
        <v>12658</v>
      </c>
      <c r="I1667" s="1">
        <v>907.80000000000007</v>
      </c>
      <c r="J1667" s="1">
        <v>1020.28</v>
      </c>
      <c r="K1667" s="1">
        <v>276.83831851000002</v>
      </c>
      <c r="L1667" s="1">
        <v>875.25480000000005</v>
      </c>
      <c r="M1667" s="1">
        <v>2007.20625</v>
      </c>
      <c r="N1667" s="1">
        <v>3513.7497574932481</v>
      </c>
      <c r="O1667" s="1">
        <v>735</v>
      </c>
      <c r="P1667" s="1">
        <v>1717.45</v>
      </c>
      <c r="Q1667" s="1">
        <v>119.59848178850881</v>
      </c>
      <c r="R1667" s="1">
        <v>1973.8700236179791</v>
      </c>
      <c r="S1667" s="1">
        <v>2301.0770906880002</v>
      </c>
      <c r="T1667" s="1">
        <v>2763.7372</v>
      </c>
      <c r="U1667" s="1">
        <v>315.24119999999999</v>
      </c>
      <c r="V1667" s="1">
        <v>645</v>
      </c>
      <c r="W1667" s="1">
        <v>1240.1568</v>
      </c>
      <c r="X1667" s="1">
        <v>1262.135</v>
      </c>
      <c r="Y1667" s="1">
        <v>3041</v>
      </c>
      <c r="Z1667" s="1">
        <v>1484.79</v>
      </c>
      <c r="AA1667" s="1">
        <v>18852.876776374291</v>
      </c>
      <c r="AB1667" s="1">
        <v>641</v>
      </c>
      <c r="AC1667" s="1">
        <v>899.2</v>
      </c>
      <c r="AD1667" s="1">
        <v>2202.8047037413512</v>
      </c>
      <c r="AE1667" s="1">
        <v>10105.9254</v>
      </c>
      <c r="AF1667" s="1">
        <v>1456.909439349505</v>
      </c>
      <c r="AG1667" s="1">
        <v>14782</v>
      </c>
      <c r="AH1667" s="1">
        <v>3576.109384140686</v>
      </c>
      <c r="AI1667" s="1">
        <v>756.37080000000003</v>
      </c>
      <c r="AJ1667" s="1">
        <v>4088.5377166738322</v>
      </c>
      <c r="AK1667" s="1">
        <v>777.16653963141584</v>
      </c>
      <c r="AL1667" s="1">
        <v>84339.078125</v>
      </c>
      <c r="AM1667" s="1">
        <v>65799.484375</v>
      </c>
      <c r="AN1667" s="1">
        <v>18539.6015625</v>
      </c>
      <c r="AO1667" t="s">
        <v>14477</v>
      </c>
    </row>
    <row r="1668" spans="1:41" x14ac:dyDescent="0.25">
      <c r="A1668" s="1">
        <v>2017</v>
      </c>
      <c r="B1668" t="s">
        <v>1275</v>
      </c>
      <c r="C1668" t="s">
        <v>7025</v>
      </c>
      <c r="D1668" t="s">
        <v>7203</v>
      </c>
      <c r="E1668" t="s">
        <v>7586</v>
      </c>
      <c r="F1668" t="s">
        <v>8990</v>
      </c>
      <c r="G1668" t="s">
        <v>11141</v>
      </c>
      <c r="H1668" t="s">
        <v>12658</v>
      </c>
      <c r="I1668" s="1">
        <v>1570</v>
      </c>
      <c r="J1668" s="1">
        <v>2818.5</v>
      </c>
      <c r="K1668" s="1">
        <v>296.82900000000001</v>
      </c>
      <c r="L1668" s="1">
        <v>119</v>
      </c>
      <c r="M1668" s="1">
        <v>752.03899999999999</v>
      </c>
      <c r="N1668" s="1">
        <v>4030.8</v>
      </c>
      <c r="O1668" s="1">
        <v>703</v>
      </c>
      <c r="P1668" s="1">
        <v>2218.1750000000002</v>
      </c>
      <c r="Q1668" s="1">
        <v>204.0916</v>
      </c>
      <c r="R1668" s="1">
        <v>1462.52826</v>
      </c>
      <c r="S1668" s="1">
        <v>1797</v>
      </c>
      <c r="T1668" s="1">
        <v>2126.721066666667</v>
      </c>
      <c r="U1668" s="1">
        <v>159</v>
      </c>
      <c r="V1668" s="1">
        <v>647</v>
      </c>
      <c r="W1668" s="1">
        <v>552</v>
      </c>
      <c r="X1668" s="1">
        <v>728</v>
      </c>
      <c r="Y1668" s="1">
        <v>1280</v>
      </c>
      <c r="Z1668" s="1">
        <v>1978</v>
      </c>
      <c r="AA1668" s="1">
        <v>5350</v>
      </c>
      <c r="AB1668" s="1">
        <v>0</v>
      </c>
      <c r="AC1668" s="1">
        <v>1115.5462500000001</v>
      </c>
      <c r="AD1668" s="1">
        <v>4834</v>
      </c>
      <c r="AE1668" s="1">
        <v>4497</v>
      </c>
      <c r="AF1668" s="1">
        <v>1884.8682064798511</v>
      </c>
      <c r="AG1668" s="1">
        <v>2944</v>
      </c>
      <c r="AH1668" s="1">
        <v>1567</v>
      </c>
      <c r="AI1668" s="1">
        <v>2505</v>
      </c>
      <c r="AJ1668" s="1">
        <v>1262.84329</v>
      </c>
      <c r="AK1668" s="1">
        <v>1632</v>
      </c>
      <c r="AL1668" s="1">
        <v>51034.94140625</v>
      </c>
      <c r="AM1668" s="1">
        <v>33541.3515625</v>
      </c>
      <c r="AN1668" s="1">
        <v>17493.58984375</v>
      </c>
      <c r="AO1668" t="s">
        <v>14478</v>
      </c>
    </row>
    <row r="1669" spans="1:41" x14ac:dyDescent="0.25">
      <c r="A1669" s="1">
        <v>2017</v>
      </c>
      <c r="B1669" t="s">
        <v>1276</v>
      </c>
      <c r="C1669" t="s">
        <v>7025</v>
      </c>
      <c r="D1669" t="s">
        <v>7203</v>
      </c>
      <c r="E1669" t="s">
        <v>7587</v>
      </c>
      <c r="F1669" t="s">
        <v>8991</v>
      </c>
      <c r="G1669" t="s">
        <v>11142</v>
      </c>
      <c r="H1669" t="s">
        <v>12658</v>
      </c>
      <c r="I1669" s="1">
        <v>7532.6821043911705</v>
      </c>
      <c r="J1669" s="1">
        <v>1260.3108732088692</v>
      </c>
      <c r="K1669" s="1">
        <v>0</v>
      </c>
      <c r="L1669" s="1">
        <v>11.275238041937291</v>
      </c>
      <c r="M1669" s="1">
        <v>4234.4156466495488</v>
      </c>
      <c r="N1669" s="1">
        <v>7163.9102790344459</v>
      </c>
      <c r="O1669" s="1">
        <v>1263.458074027325</v>
      </c>
      <c r="P1669" s="1">
        <v>233.30256889045509</v>
      </c>
      <c r="Q1669" s="1">
        <v>53.589848874667688</v>
      </c>
      <c r="R1669" s="1">
        <v>1970.3826034632173</v>
      </c>
      <c r="S1669" s="1">
        <v>3154.3444918901855</v>
      </c>
      <c r="T1669" s="1">
        <v>0</v>
      </c>
      <c r="U1669" s="1">
        <v>210.57634567122082</v>
      </c>
      <c r="V1669" s="1">
        <v>2056.5526802781728</v>
      </c>
      <c r="W1669" s="1">
        <v>6317.2903701366249</v>
      </c>
      <c r="X1669" s="1">
        <v>435.33472996821013</v>
      </c>
      <c r="Y1669" s="1">
        <v>15484.22802680227</v>
      </c>
      <c r="Z1669" s="1">
        <v>2781.8142230097787</v>
      </c>
      <c r="AA1669" s="1">
        <v>52435.523163158388</v>
      </c>
      <c r="AB1669" s="1">
        <v>155.64338593090235</v>
      </c>
      <c r="AC1669" s="1">
        <v>1247.3215171036065</v>
      </c>
      <c r="AD1669" s="1">
        <v>9026.6802583217814</v>
      </c>
      <c r="AE1669" s="1">
        <v>4090.6626034452379</v>
      </c>
      <c r="AF1669" s="1">
        <v>9456.9319840153039</v>
      </c>
      <c r="AG1669" s="1">
        <v>52212.633796511451</v>
      </c>
      <c r="AH1669" s="1">
        <v>1046.0254083185157</v>
      </c>
      <c r="AI1669" s="1">
        <v>494.39663766286628</v>
      </c>
      <c r="AJ1669" s="1">
        <v>1451.145686473413</v>
      </c>
      <c r="AK1669" s="1">
        <v>259.78712210525612</v>
      </c>
      <c r="AL1669" s="1">
        <v>186040.203125</v>
      </c>
      <c r="AM1669" s="1">
        <v>159652.828125</v>
      </c>
      <c r="AN1669" s="1">
        <v>26387.375</v>
      </c>
      <c r="AO1669" t="s">
        <v>14479</v>
      </c>
    </row>
    <row r="1670" spans="1:41" x14ac:dyDescent="0.25">
      <c r="A1670" s="1">
        <v>2017</v>
      </c>
      <c r="B1670" t="s">
        <v>1277</v>
      </c>
      <c r="C1670" t="s">
        <v>7025</v>
      </c>
      <c r="D1670" t="s">
        <v>7203</v>
      </c>
      <c r="E1670" t="s">
        <v>7587</v>
      </c>
      <c r="F1670" t="s">
        <v>8991</v>
      </c>
      <c r="G1670" t="s">
        <v>11142</v>
      </c>
      <c r="H1670" t="s">
        <v>12658</v>
      </c>
      <c r="I1670" s="1">
        <v>4520.4398683082436</v>
      </c>
      <c r="J1670" s="1">
        <v>14033.945387764708</v>
      </c>
      <c r="K1670" s="1">
        <v>59.013575304285162</v>
      </c>
      <c r="L1670" s="1">
        <v>267.92163188145463</v>
      </c>
      <c r="M1670" s="1">
        <v>7575.3218541160431</v>
      </c>
      <c r="N1670" s="1">
        <v>11690.41470562314</v>
      </c>
      <c r="O1670" s="1">
        <v>1282.9551271151595</v>
      </c>
      <c r="P1670" s="1">
        <v>0</v>
      </c>
      <c r="Q1670" s="1">
        <v>2551.9929109636296</v>
      </c>
      <c r="R1670" s="1">
        <v>2182.8330114952096</v>
      </c>
      <c r="S1670" s="1">
        <v>6031.1873960979437</v>
      </c>
      <c r="T1670" s="1">
        <v>0</v>
      </c>
      <c r="U1670" s="1">
        <v>177.04072591285549</v>
      </c>
      <c r="V1670" s="1">
        <v>5649.9596996322616</v>
      </c>
      <c r="W1670" s="1">
        <v>4012.923120691391</v>
      </c>
      <c r="X1670" s="1">
        <v>6065.7120564929492</v>
      </c>
      <c r="Y1670" s="1">
        <v>17321.112303459791</v>
      </c>
      <c r="Z1670" s="1">
        <v>3632.1515991628107</v>
      </c>
      <c r="AA1670" s="1">
        <v>42802.940557124981</v>
      </c>
      <c r="AB1670" s="1">
        <v>200.64615603456954</v>
      </c>
      <c r="AC1670" s="1">
        <v>1317.3600415175576</v>
      </c>
      <c r="AD1670" s="1">
        <v>5721.991082426608</v>
      </c>
      <c r="AE1670" s="1">
        <v>6633.9963144373905</v>
      </c>
      <c r="AF1670" s="1">
        <v>9939.251633350721</v>
      </c>
      <c r="AG1670" s="1">
        <v>42457.331766397481</v>
      </c>
      <c r="AH1670" s="1">
        <v>8488.7233725014867</v>
      </c>
      <c r="AI1670" s="1">
        <v>230.15294368671212</v>
      </c>
      <c r="AJ1670" s="1">
        <v>3260.5000355617549</v>
      </c>
      <c r="AK1670" s="1">
        <v>254.93864531451189</v>
      </c>
      <c r="AL1670" s="1">
        <v>208362.75</v>
      </c>
      <c r="AM1670" s="1">
        <v>168439.1875</v>
      </c>
      <c r="AN1670" s="1">
        <v>39923.56640625</v>
      </c>
      <c r="AO1670" t="s">
        <v>14480</v>
      </c>
    </row>
    <row r="1671" spans="1:41" x14ac:dyDescent="0.25">
      <c r="A1671" s="1">
        <v>2017</v>
      </c>
      <c r="B1671" t="s">
        <v>1278</v>
      </c>
      <c r="C1671" t="s">
        <v>7025</v>
      </c>
      <c r="D1671" t="s">
        <v>7203</v>
      </c>
      <c r="E1671" t="s">
        <v>7587</v>
      </c>
      <c r="F1671" t="s">
        <v>8991</v>
      </c>
      <c r="G1671" t="s">
        <v>11142</v>
      </c>
      <c r="H1671" t="s">
        <v>12658</v>
      </c>
      <c r="I1671" s="1">
        <v>9354.244994396302</v>
      </c>
      <c r="J1671" s="1">
        <v>7643.9996775964537</v>
      </c>
      <c r="K1671" s="1">
        <v>49.039292237988477</v>
      </c>
      <c r="L1671" s="1">
        <v>257.45628424943948</v>
      </c>
      <c r="M1671" s="1">
        <v>4934.5787814475907</v>
      </c>
      <c r="N1671" s="1">
        <v>10777.242656912133</v>
      </c>
      <c r="O1671" s="1">
        <v>1696.6369132038064</v>
      </c>
      <c r="P1671" s="1">
        <v>0</v>
      </c>
      <c r="Q1671" s="1">
        <v>0</v>
      </c>
      <c r="R1671" s="1">
        <v>4549.0551595363386</v>
      </c>
      <c r="S1671" s="1">
        <v>3801.7711307500567</v>
      </c>
      <c r="T1671" s="1">
        <v>766.23894121856995</v>
      </c>
      <c r="U1671" s="1">
        <v>197.10486798624069</v>
      </c>
      <c r="V1671" s="1">
        <v>8391.8488842257775</v>
      </c>
      <c r="W1671" s="1">
        <v>2535.3314087040044</v>
      </c>
      <c r="X1671" s="1">
        <v>2758.4584319399455</v>
      </c>
      <c r="Y1671" s="1">
        <v>25269.947290235461</v>
      </c>
      <c r="Z1671" s="1">
        <v>1918.6623088112992</v>
      </c>
      <c r="AA1671" s="1">
        <v>30880.765627674024</v>
      </c>
      <c r="AB1671" s="1">
        <v>202.28708048170247</v>
      </c>
      <c r="AC1671" s="1">
        <v>880.9982286894757</v>
      </c>
      <c r="AD1671" s="1">
        <v>7260.8803479751341</v>
      </c>
      <c r="AE1671" s="1">
        <v>7498.8225308728088</v>
      </c>
      <c r="AF1671" s="1">
        <v>6535.7116730179141</v>
      </c>
      <c r="AG1671" s="1">
        <v>41194.759890141795</v>
      </c>
      <c r="AH1671" s="1">
        <v>26198.730970554541</v>
      </c>
      <c r="AI1671" s="1">
        <v>478.13309932038766</v>
      </c>
      <c r="AJ1671" s="1">
        <v>9714.5741349522941</v>
      </c>
      <c r="AK1671" s="1">
        <v>505.1047100512813</v>
      </c>
      <c r="AL1671" s="1">
        <v>216252.421875</v>
      </c>
      <c r="AM1671" s="1">
        <v>165065.203125</v>
      </c>
      <c r="AN1671" s="1">
        <v>51187.19140625</v>
      </c>
      <c r="AO1671" t="s">
        <v>14481</v>
      </c>
    </row>
    <row r="1672" spans="1:41" x14ac:dyDescent="0.25">
      <c r="A1672" s="1">
        <v>2017</v>
      </c>
      <c r="B1672" t="s">
        <v>1279</v>
      </c>
      <c r="C1672" t="s">
        <v>7025</v>
      </c>
      <c r="D1672" t="s">
        <v>7203</v>
      </c>
      <c r="E1672" t="s">
        <v>7587</v>
      </c>
      <c r="F1672" t="s">
        <v>8991</v>
      </c>
      <c r="G1672" t="s">
        <v>11142</v>
      </c>
      <c r="H1672" t="s">
        <v>12658</v>
      </c>
      <c r="I1672" s="1">
        <v>3304.070113941214</v>
      </c>
      <c r="J1672" s="1">
        <v>6756.4639040905768</v>
      </c>
      <c r="K1672" s="1">
        <v>48.41128372075039</v>
      </c>
      <c r="L1672" s="1">
        <v>274.73403511525845</v>
      </c>
      <c r="M1672" s="1">
        <v>6246.9164086948167</v>
      </c>
      <c r="N1672" s="1">
        <v>15564.711829058457</v>
      </c>
      <c r="O1672" s="1">
        <v>1688.3435197611698</v>
      </c>
      <c r="P1672" s="1">
        <v>0</v>
      </c>
      <c r="Q1672" s="1">
        <v>0</v>
      </c>
      <c r="R1672" s="1">
        <v>3915.268622326153</v>
      </c>
      <c r="S1672" s="1">
        <v>7382.7207674144347</v>
      </c>
      <c r="T1672" s="1">
        <v>756.42630813672486</v>
      </c>
      <c r="U1672" s="1">
        <v>181.54231395281397</v>
      </c>
      <c r="V1672" s="1">
        <v>11929.750590885915</v>
      </c>
      <c r="W1672" s="1">
        <v>2126.4656374339611</v>
      </c>
      <c r="X1672" s="1">
        <v>4525.244745797143</v>
      </c>
      <c r="Y1672" s="1">
        <v>34250.97112960997</v>
      </c>
      <c r="Z1672" s="1">
        <v>216.64049465035799</v>
      </c>
      <c r="AA1672" s="1">
        <v>32498.257330149645</v>
      </c>
      <c r="AB1672" s="1">
        <v>205.74795581318915</v>
      </c>
      <c r="AC1672" s="1">
        <v>882.77975864788345</v>
      </c>
      <c r="AD1672" s="1">
        <v>8343.2708691039825</v>
      </c>
      <c r="AE1672" s="1">
        <v>2289.8537199914936</v>
      </c>
      <c r="AF1672" s="1">
        <v>8450.9435084836623</v>
      </c>
      <c r="AG1672" s="1">
        <v>49885.407310047238</v>
      </c>
      <c r="AH1672" s="1">
        <v>20866.125549120588</v>
      </c>
      <c r="AI1672" s="1">
        <v>236.00500813865816</v>
      </c>
      <c r="AJ1672" s="1">
        <v>9421.3799177351102</v>
      </c>
      <c r="AK1672" s="1">
        <v>534.76992038005983</v>
      </c>
      <c r="AL1672" s="1">
        <v>232783.203125</v>
      </c>
      <c r="AM1672" s="1">
        <v>179822.78125</v>
      </c>
      <c r="AN1672" s="1">
        <v>52960.44921875</v>
      </c>
      <c r="AO1672" t="s">
        <v>14482</v>
      </c>
    </row>
    <row r="1673" spans="1:41" x14ac:dyDescent="0.25">
      <c r="A1673" s="1">
        <v>2017</v>
      </c>
      <c r="B1673" t="s">
        <v>1280</v>
      </c>
      <c r="C1673" t="s">
        <v>7025</v>
      </c>
      <c r="D1673" t="s">
        <v>7203</v>
      </c>
      <c r="E1673" t="s">
        <v>7587</v>
      </c>
      <c r="F1673" t="s">
        <v>8991</v>
      </c>
      <c r="G1673" t="s">
        <v>11142</v>
      </c>
      <c r="H1673" t="s">
        <v>12658</v>
      </c>
      <c r="I1673" s="1">
        <v>7297.0455889098921</v>
      </c>
      <c r="J1673" s="1">
        <v>5925.9393701185963</v>
      </c>
      <c r="K1673" s="1">
        <v>0</v>
      </c>
      <c r="L1673" s="1">
        <v>0</v>
      </c>
      <c r="M1673" s="1">
        <v>2239.4457747793954</v>
      </c>
      <c r="N1673" s="1">
        <v>8358.0107406246843</v>
      </c>
      <c r="O1673" s="1">
        <v>1223.9347204734916</v>
      </c>
      <c r="P1673" s="1">
        <v>226.00442413612774</v>
      </c>
      <c r="Q1673" s="1">
        <v>209.76855313262934</v>
      </c>
      <c r="R1673" s="1">
        <v>2822.7864548862494</v>
      </c>
      <c r="S1673" s="1">
        <v>1332.5810996459572</v>
      </c>
      <c r="T1673" s="1">
        <v>0</v>
      </c>
      <c r="U1673" s="1">
        <v>146.34002092617834</v>
      </c>
      <c r="V1673" s="1">
        <v>870.27966990189384</v>
      </c>
      <c r="W1673" s="1">
        <v>5651.8289900125537</v>
      </c>
      <c r="X1673" s="1">
        <v>404.65233059132646</v>
      </c>
      <c r="Y1673" s="1">
        <v>14999.852144933278</v>
      </c>
      <c r="Z1673" s="1">
        <v>2314.8330582868207</v>
      </c>
      <c r="AA1673" s="1">
        <v>40497.383518275514</v>
      </c>
      <c r="AB1673" s="1">
        <v>0</v>
      </c>
      <c r="AC1673" s="1">
        <v>1208.3029455109224</v>
      </c>
      <c r="AD1673" s="1">
        <v>4976.3345397825369</v>
      </c>
      <c r="AE1673" s="1">
        <v>5270.4580263867556</v>
      </c>
      <c r="AF1673" s="1">
        <v>8080.3385790995826</v>
      </c>
      <c r="AG1673" s="1">
        <v>37675.903569357914</v>
      </c>
      <c r="AH1673" s="1">
        <v>1078.9739788810894</v>
      </c>
      <c r="AI1673" s="1">
        <v>478.93097757658359</v>
      </c>
      <c r="AJ1673" s="1">
        <v>581.30256272450004</v>
      </c>
      <c r="AK1673" s="1">
        <v>251.66049053213999</v>
      </c>
      <c r="AL1673" s="1">
        <v>154122.890625</v>
      </c>
      <c r="AM1673" s="1">
        <v>136484.546875</v>
      </c>
      <c r="AN1673" s="1">
        <v>17638.34375</v>
      </c>
      <c r="AO1673" t="s">
        <v>14483</v>
      </c>
    </row>
    <row r="1674" spans="1:41" x14ac:dyDescent="0.25">
      <c r="A1674" s="1">
        <v>2017</v>
      </c>
      <c r="B1674" t="s">
        <v>1281</v>
      </c>
      <c r="C1674" t="s">
        <v>7025</v>
      </c>
      <c r="D1674" t="s">
        <v>7203</v>
      </c>
      <c r="E1674" t="s">
        <v>7587</v>
      </c>
      <c r="F1674" t="s">
        <v>8991</v>
      </c>
      <c r="G1674" t="s">
        <v>11143</v>
      </c>
      <c r="H1674" t="s">
        <v>12658</v>
      </c>
      <c r="I1674" s="1">
        <v>3992.5490299999992</v>
      </c>
      <c r="J1674" s="1">
        <v>12581.512500000001</v>
      </c>
      <c r="K1674" s="1">
        <v>41.657288000000001</v>
      </c>
      <c r="L1674" s="1">
        <v>240.59729999999999</v>
      </c>
      <c r="M1674" s="1">
        <v>6578.7446874999996</v>
      </c>
      <c r="N1674" s="1">
        <v>10305.00812484</v>
      </c>
      <c r="O1674" s="1">
        <v>1120.262820677</v>
      </c>
      <c r="P1674" s="1">
        <v>0</v>
      </c>
      <c r="Q1674" s="1">
        <v>0</v>
      </c>
      <c r="R1674" s="1">
        <v>1929.5741253212909</v>
      </c>
      <c r="S1674" s="1">
        <v>5232.6400000000003</v>
      </c>
      <c r="T1674" s="1">
        <v>0</v>
      </c>
      <c r="U1674" s="1">
        <v>154.53</v>
      </c>
      <c r="V1674" s="1">
        <v>4889</v>
      </c>
      <c r="W1674" s="1">
        <v>3464.6</v>
      </c>
      <c r="X1674" s="1">
        <v>5241.7027572815541</v>
      </c>
      <c r="Y1674" s="1">
        <v>15225.83</v>
      </c>
      <c r="Z1674" s="1">
        <v>3145.089003</v>
      </c>
      <c r="AA1674" s="1">
        <v>37898.365383800337</v>
      </c>
      <c r="AB1674" s="1">
        <v>170</v>
      </c>
      <c r="AC1674" s="1">
        <v>1133.00387</v>
      </c>
      <c r="AD1674" s="1">
        <v>4954.6530570879613</v>
      </c>
      <c r="AE1674" s="1">
        <v>5864.3000029795394</v>
      </c>
      <c r="AF1674" s="1">
        <v>8901.0754334557241</v>
      </c>
      <c r="AG1674" s="1">
        <v>38113.733715844908</v>
      </c>
      <c r="AH1674" s="1">
        <v>7519.4675925921574</v>
      </c>
      <c r="AI1674" s="1">
        <v>198.9</v>
      </c>
      <c r="AJ1674" s="1">
        <v>2880.522969132131</v>
      </c>
      <c r="AK1674" s="1">
        <v>223.56</v>
      </c>
      <c r="AL1674" s="1">
        <v>182000.875</v>
      </c>
      <c r="AM1674" s="1">
        <v>147254.671875</v>
      </c>
      <c r="AN1674" s="1">
        <v>34746.18359375</v>
      </c>
      <c r="AO1674" t="s">
        <v>14484</v>
      </c>
    </row>
    <row r="1675" spans="1:41" x14ac:dyDescent="0.25">
      <c r="A1675" s="1">
        <v>2017</v>
      </c>
      <c r="B1675" t="s">
        <v>1282</v>
      </c>
      <c r="C1675" t="s">
        <v>7025</v>
      </c>
      <c r="D1675" t="s">
        <v>7203</v>
      </c>
      <c r="E1675" t="s">
        <v>7587</v>
      </c>
      <c r="F1675" t="s">
        <v>8991</v>
      </c>
      <c r="G1675" t="s">
        <v>11143</v>
      </c>
      <c r="H1675" t="s">
        <v>12658</v>
      </c>
      <c r="I1675" s="1">
        <v>8240.4</v>
      </c>
      <c r="J1675" s="1">
        <v>6372.17</v>
      </c>
      <c r="K1675" s="1">
        <v>44</v>
      </c>
      <c r="L1675" s="1">
        <v>227.3107536</v>
      </c>
      <c r="M1675" s="1">
        <v>4326.8749999999991</v>
      </c>
      <c r="N1675" s="1">
        <v>9564.2816000000021</v>
      </c>
      <c r="O1675" s="1">
        <v>1527.5666593359369</v>
      </c>
      <c r="P1675" s="1">
        <v>0</v>
      </c>
      <c r="Q1675" s="1">
        <v>0</v>
      </c>
      <c r="R1675" s="1">
        <v>3967.5281926987032</v>
      </c>
      <c r="S1675" s="1">
        <v>3338</v>
      </c>
      <c r="T1675" s="1">
        <v>673.05664062499989</v>
      </c>
      <c r="U1675" s="1">
        <v>150</v>
      </c>
      <c r="V1675" s="1">
        <v>7371.316328124999</v>
      </c>
      <c r="W1675" s="1">
        <v>2188.1150649599999</v>
      </c>
      <c r="X1675" s="1">
        <v>2532.3932100000002</v>
      </c>
      <c r="Y1675" s="1">
        <v>22925</v>
      </c>
      <c r="Z1675" s="1">
        <v>1686.9764505600001</v>
      </c>
      <c r="AA1675" s="1">
        <v>27496.929008242689</v>
      </c>
      <c r="AB1675" s="1">
        <v>165</v>
      </c>
      <c r="AC1675" s="1">
        <v>793.20660000000009</v>
      </c>
      <c r="AD1675" s="1">
        <v>6384.4551239700004</v>
      </c>
      <c r="AE1675" s="1">
        <v>6599.2567642745171</v>
      </c>
      <c r="AF1675" s="1">
        <v>5770.4458449599997</v>
      </c>
      <c r="AG1675" s="1">
        <v>36304.516516478412</v>
      </c>
      <c r="AH1675" s="1">
        <v>23292.8457607575</v>
      </c>
      <c r="AI1675" s="1">
        <v>413.87112000000002</v>
      </c>
      <c r="AJ1675" s="1">
        <v>8661.4944477768076</v>
      </c>
      <c r="AK1675" s="1">
        <v>493</v>
      </c>
      <c r="AL1675" s="1">
        <v>191510.015625</v>
      </c>
      <c r="AM1675" s="1">
        <v>146130.828125</v>
      </c>
      <c r="AN1675" s="1">
        <v>45379.1796875</v>
      </c>
      <c r="AO1675" t="s">
        <v>14485</v>
      </c>
    </row>
    <row r="1676" spans="1:41" x14ac:dyDescent="0.25">
      <c r="A1676" s="1">
        <v>2017</v>
      </c>
      <c r="B1676" t="s">
        <v>1283</v>
      </c>
      <c r="C1676" t="s">
        <v>7025</v>
      </c>
      <c r="D1676" t="s">
        <v>7203</v>
      </c>
      <c r="E1676" t="s">
        <v>7587</v>
      </c>
      <c r="F1676" t="s">
        <v>8991</v>
      </c>
      <c r="G1676" t="s">
        <v>11143</v>
      </c>
      <c r="H1676" t="s">
        <v>12658</v>
      </c>
      <c r="I1676" s="1">
        <v>2784.6</v>
      </c>
      <c r="J1676" s="1">
        <v>5970.8</v>
      </c>
      <c r="K1676" s="1">
        <v>42.523751511999997</v>
      </c>
      <c r="L1676" s="1">
        <v>244.6833</v>
      </c>
      <c r="M1676" s="1">
        <v>5419.6143749999992</v>
      </c>
      <c r="N1676" s="1">
        <v>13673.898285465601</v>
      </c>
      <c r="O1676" s="1">
        <v>1502</v>
      </c>
      <c r="P1676" s="1">
        <v>0</v>
      </c>
      <c r="Q1676" s="1">
        <v>0</v>
      </c>
      <c r="R1676" s="1">
        <v>3466.2329224567729</v>
      </c>
      <c r="S1676" s="1">
        <v>7018.2851265984</v>
      </c>
      <c r="T1676" s="1">
        <v>670.81000000000006</v>
      </c>
      <c r="U1676" s="1">
        <v>157.6206</v>
      </c>
      <c r="V1676" s="1">
        <v>10460</v>
      </c>
      <c r="W1676" s="1">
        <v>1827.9828</v>
      </c>
      <c r="X1676" s="1">
        <v>4086.0093999999999</v>
      </c>
      <c r="Y1676" s="1">
        <v>30682</v>
      </c>
      <c r="Z1676" s="1">
        <v>206.029</v>
      </c>
      <c r="AA1676" s="1">
        <v>28648.70483457427</v>
      </c>
      <c r="AB1676" s="1">
        <v>170</v>
      </c>
      <c r="AC1676" s="1">
        <v>783.2</v>
      </c>
      <c r="AD1676" s="1">
        <v>7931.4192819351856</v>
      </c>
      <c r="AE1676" s="1">
        <v>1968.4367999999999</v>
      </c>
      <c r="AF1676" s="1">
        <v>7526.2508611117364</v>
      </c>
      <c r="AG1676" s="1">
        <v>44423</v>
      </c>
      <c r="AH1676" s="1">
        <v>19183.159172904841</v>
      </c>
      <c r="AI1676" s="1">
        <v>202.87799999999999</v>
      </c>
      <c r="AJ1676" s="1">
        <v>8661.4944477768076</v>
      </c>
      <c r="AK1676" s="1">
        <v>482.51736158999978</v>
      </c>
      <c r="AL1676" s="1">
        <v>208194.15625</v>
      </c>
      <c r="AM1676" s="1">
        <v>159656.96875</v>
      </c>
      <c r="AN1676" s="1">
        <v>48537.19921875</v>
      </c>
      <c r="AO1676" t="s">
        <v>14486</v>
      </c>
    </row>
    <row r="1677" spans="1:41" x14ac:dyDescent="0.25">
      <c r="A1677" s="1">
        <v>2017</v>
      </c>
      <c r="B1677" t="s">
        <v>1284</v>
      </c>
      <c r="C1677" t="s">
        <v>7025</v>
      </c>
      <c r="D1677" t="s">
        <v>7203</v>
      </c>
      <c r="E1677" t="s">
        <v>7587</v>
      </c>
      <c r="F1677" t="s">
        <v>8991</v>
      </c>
      <c r="G1677" t="s">
        <v>11143</v>
      </c>
      <c r="H1677" t="s">
        <v>12658</v>
      </c>
      <c r="I1677" s="1">
        <v>6582</v>
      </c>
      <c r="J1677" s="1">
        <v>5345.25</v>
      </c>
      <c r="K1677" s="1">
        <v>0</v>
      </c>
      <c r="L1677" s="1">
        <v>0</v>
      </c>
      <c r="M1677" s="1">
        <v>2020</v>
      </c>
      <c r="N1677" s="1">
        <v>7539</v>
      </c>
      <c r="O1677" s="1">
        <v>1104</v>
      </c>
      <c r="P1677" s="1">
        <v>203.858</v>
      </c>
      <c r="Q1677" s="1">
        <v>189.2131</v>
      </c>
      <c r="R1677" s="1">
        <v>2546.17848</v>
      </c>
      <c r="S1677" s="1">
        <v>1202</v>
      </c>
      <c r="T1677" s="1">
        <v>0</v>
      </c>
      <c r="U1677" s="1">
        <v>132</v>
      </c>
      <c r="V1677" s="1">
        <v>785</v>
      </c>
      <c r="W1677" s="1">
        <v>5098</v>
      </c>
      <c r="X1677" s="1">
        <v>365</v>
      </c>
      <c r="Y1677" s="1">
        <v>13530</v>
      </c>
      <c r="Z1677" s="1">
        <v>2088</v>
      </c>
      <c r="AA1677" s="1">
        <v>36529</v>
      </c>
      <c r="AB1677" s="1"/>
      <c r="AC1677" s="1">
        <v>1089.9000000000001</v>
      </c>
      <c r="AD1677" s="1">
        <v>4488.6980000000003</v>
      </c>
      <c r="AE1677" s="1">
        <v>4754</v>
      </c>
      <c r="AF1677" s="1">
        <v>7288.5372414918329</v>
      </c>
      <c r="AG1677" s="1">
        <v>33984</v>
      </c>
      <c r="AH1677" s="1">
        <v>973</v>
      </c>
      <c r="AI1677" s="1">
        <v>432</v>
      </c>
      <c r="AJ1677" s="1">
        <v>524.34007999999994</v>
      </c>
      <c r="AK1677" s="1">
        <v>227</v>
      </c>
      <c r="AL1677" s="1">
        <v>139019.96875</v>
      </c>
      <c r="AM1677" s="1">
        <v>123110.28125</v>
      </c>
      <c r="AN1677" s="1">
        <v>15909.6982421875</v>
      </c>
      <c r="AO1677" t="s">
        <v>14487</v>
      </c>
    </row>
    <row r="1678" spans="1:41" x14ac:dyDescent="0.25">
      <c r="A1678" s="1">
        <v>2017</v>
      </c>
      <c r="B1678" t="s">
        <v>1285</v>
      </c>
      <c r="C1678" t="s">
        <v>7025</v>
      </c>
      <c r="D1678" t="s">
        <v>7203</v>
      </c>
      <c r="E1678" t="s">
        <v>7587</v>
      </c>
      <c r="F1678" t="s">
        <v>8991</v>
      </c>
      <c r="G1678" t="s">
        <v>11143</v>
      </c>
      <c r="H1678" t="s">
        <v>12658</v>
      </c>
      <c r="I1678" s="1">
        <v>6680.73</v>
      </c>
      <c r="J1678" s="1">
        <v>1124.37625</v>
      </c>
      <c r="K1678" s="1">
        <v>0</v>
      </c>
      <c r="L1678" s="1">
        <v>10</v>
      </c>
      <c r="M1678" s="1">
        <v>3700</v>
      </c>
      <c r="N1678" s="1">
        <v>6260</v>
      </c>
      <c r="O1678" s="1">
        <v>1104</v>
      </c>
      <c r="P1678" s="1">
        <v>203.858</v>
      </c>
      <c r="Q1678" s="1">
        <v>46.8264</v>
      </c>
      <c r="R1678" s="1">
        <v>1721.7052460550001</v>
      </c>
      <c r="S1678" s="1">
        <v>2756.2420871999989</v>
      </c>
      <c r="T1678" s="1">
        <v>0</v>
      </c>
      <c r="U1678" s="1">
        <v>184</v>
      </c>
      <c r="V1678" s="1">
        <v>1797</v>
      </c>
      <c r="W1678" s="1">
        <v>5520</v>
      </c>
      <c r="X1678" s="1">
        <v>388</v>
      </c>
      <c r="Y1678" s="1">
        <v>13530</v>
      </c>
      <c r="Z1678" s="1">
        <v>2430.7279880000001</v>
      </c>
      <c r="AA1678" s="1">
        <v>47205.517116719988</v>
      </c>
      <c r="AB1678" s="1">
        <v>136</v>
      </c>
      <c r="AC1678" s="1">
        <v>1089.9000000000001</v>
      </c>
      <c r="AD1678" s="1">
        <v>7887.4441582552454</v>
      </c>
      <c r="AE1678" s="1">
        <v>3574.3896905168481</v>
      </c>
      <c r="AF1678" s="1">
        <v>8387.3457472392583</v>
      </c>
      <c r="AG1678" s="1">
        <v>46490</v>
      </c>
      <c r="AH1678" s="1">
        <v>934.57420249999996</v>
      </c>
      <c r="AI1678" s="1">
        <v>432</v>
      </c>
      <c r="AJ1678" s="1">
        <v>1284.4839999999999</v>
      </c>
      <c r="AK1678" s="1">
        <v>227</v>
      </c>
      <c r="AL1678" s="1">
        <v>165106.125</v>
      </c>
      <c r="AM1678" s="1">
        <v>142020.859375</v>
      </c>
      <c r="AN1678" s="1">
        <v>23085.259765625</v>
      </c>
      <c r="AO1678" t="s">
        <v>14488</v>
      </c>
    </row>
    <row r="1679" spans="1:41" x14ac:dyDescent="0.25">
      <c r="A1679" s="1">
        <v>2017</v>
      </c>
      <c r="B1679" t="s">
        <v>1286</v>
      </c>
      <c r="C1679" t="s">
        <v>7025</v>
      </c>
      <c r="D1679" t="s">
        <v>7203</v>
      </c>
      <c r="E1679" t="s">
        <v>7588</v>
      </c>
      <c r="F1679" t="s">
        <v>8992</v>
      </c>
      <c r="G1679" t="s">
        <v>11143</v>
      </c>
      <c r="H1679" t="s">
        <v>12658</v>
      </c>
      <c r="I1679" s="1">
        <v>2088.96</v>
      </c>
      <c r="J1679" s="1">
        <v>4217</v>
      </c>
      <c r="K1679" s="1">
        <v>219</v>
      </c>
      <c r="L1679" s="1">
        <v>273</v>
      </c>
      <c r="M1679" s="1">
        <v>752.49999999999977</v>
      </c>
      <c r="N1679" s="1">
        <v>550</v>
      </c>
      <c r="O1679" s="1">
        <v>77.266902343749962</v>
      </c>
      <c r="P1679" s="1">
        <v>0</v>
      </c>
      <c r="Q1679" s="1">
        <v>66</v>
      </c>
      <c r="R1679" s="1">
        <v>694.48389065788217</v>
      </c>
      <c r="S1679" s="1">
        <v>5384</v>
      </c>
      <c r="T1679" s="1">
        <v>0</v>
      </c>
      <c r="U1679" s="1"/>
      <c r="V1679" s="1">
        <v>108</v>
      </c>
      <c r="W1679" s="1">
        <v>973.245</v>
      </c>
      <c r="X1679" s="1">
        <v>1094.3008813772001</v>
      </c>
      <c r="Y1679" s="1">
        <v>4656</v>
      </c>
      <c r="Z1679" s="1">
        <v>994.5</v>
      </c>
      <c r="AA1679" s="1">
        <v>15967.579065326599</v>
      </c>
      <c r="AB1679" s="1">
        <v>0</v>
      </c>
      <c r="AC1679" s="1">
        <v>173.29862382812499</v>
      </c>
      <c r="AD1679" s="1">
        <v>1993.6855399999999</v>
      </c>
      <c r="AE1679" s="1">
        <v>1050.625</v>
      </c>
      <c r="AF1679" s="1">
        <v>5524.7337446399997</v>
      </c>
      <c r="AG1679" s="1">
        <v>26223.13675572793</v>
      </c>
      <c r="AH1679" s="1">
        <v>4317.4466549375011</v>
      </c>
      <c r="AI1679" s="1">
        <v>1582</v>
      </c>
      <c r="AJ1679" s="1">
        <v>4468.5538330252502</v>
      </c>
      <c r="AK1679" s="1"/>
      <c r="AL1679" s="1">
        <v>83449.3125</v>
      </c>
      <c r="AM1679" s="1">
        <v>67055.8671875</v>
      </c>
      <c r="AN1679" s="1">
        <v>16393.4453125</v>
      </c>
      <c r="AO1679" t="s">
        <v>14489</v>
      </c>
    </row>
    <row r="1680" spans="1:41" x14ac:dyDescent="0.25">
      <c r="A1680" s="1">
        <v>2017</v>
      </c>
      <c r="B1680" t="s">
        <v>1287</v>
      </c>
      <c r="C1680" t="s">
        <v>7025</v>
      </c>
      <c r="D1680" t="s">
        <v>7203</v>
      </c>
      <c r="E1680" t="s">
        <v>7588</v>
      </c>
      <c r="F1680" t="s">
        <v>8992</v>
      </c>
      <c r="G1680" t="s">
        <v>11143</v>
      </c>
      <c r="H1680" t="s">
        <v>12658</v>
      </c>
      <c r="I1680" s="1">
        <v>2496.96</v>
      </c>
      <c r="J1680" s="1">
        <v>4066.0554000000002</v>
      </c>
      <c r="K1680" s="1">
        <v>180.53601340033501</v>
      </c>
      <c r="L1680" s="1">
        <v>273</v>
      </c>
      <c r="M1680" s="1">
        <v>3842.0812499999988</v>
      </c>
      <c r="N1680" s="1">
        <v>550</v>
      </c>
      <c r="O1680" s="1">
        <v>54</v>
      </c>
      <c r="P1680" s="1">
        <v>0</v>
      </c>
      <c r="Q1680" s="1">
        <v>40.268849087040003</v>
      </c>
      <c r="R1680" s="1">
        <v>283.95668370893878</v>
      </c>
      <c r="S1680" s="1">
        <v>5088.1274684006084</v>
      </c>
      <c r="T1680" s="1">
        <v>0</v>
      </c>
      <c r="U1680" s="1"/>
      <c r="V1680" s="1">
        <v>236</v>
      </c>
      <c r="W1680" s="1">
        <v>988.38</v>
      </c>
      <c r="X1680" s="1">
        <v>1185.80502</v>
      </c>
      <c r="Y1680" s="1">
        <v>5134</v>
      </c>
      <c r="Z1680" s="1">
        <v>796.49199999999996</v>
      </c>
      <c r="AA1680" s="1">
        <v>15339.204940828369</v>
      </c>
      <c r="AB1680" s="1">
        <v>0</v>
      </c>
      <c r="AC1680" s="1">
        <v>173</v>
      </c>
      <c r="AD1680" s="1">
        <v>1510.0995</v>
      </c>
      <c r="AE1680" s="1">
        <v>1300.5</v>
      </c>
      <c r="AF1680" s="1">
        <v>2900.5061903999999</v>
      </c>
      <c r="AG1680" s="1">
        <v>39042</v>
      </c>
      <c r="AH1680" s="1">
        <v>4137.6737880065348</v>
      </c>
      <c r="AI1680" s="1">
        <v>1294</v>
      </c>
      <c r="AJ1680" s="1">
        <v>6967.3739743708284</v>
      </c>
      <c r="AK1680" s="1"/>
      <c r="AL1680" s="1">
        <v>97880.015625</v>
      </c>
      <c r="AM1680" s="1">
        <v>79599.3203125</v>
      </c>
      <c r="AN1680" s="1">
        <v>18280.703125</v>
      </c>
      <c r="AO1680" t="s">
        <v>14490</v>
      </c>
    </row>
    <row r="1681" spans="1:41" x14ac:dyDescent="0.25">
      <c r="A1681" s="1">
        <v>2017</v>
      </c>
      <c r="B1681" t="s">
        <v>1288</v>
      </c>
      <c r="C1681" t="s">
        <v>7025</v>
      </c>
      <c r="D1681" t="s">
        <v>7203</v>
      </c>
      <c r="E1681" t="s">
        <v>7588</v>
      </c>
      <c r="F1681" t="s">
        <v>8992</v>
      </c>
      <c r="G1681" t="s">
        <v>11143</v>
      </c>
      <c r="H1681" t="s">
        <v>12658</v>
      </c>
      <c r="I1681" s="1">
        <v>4600</v>
      </c>
      <c r="J1681" s="1">
        <v>4595</v>
      </c>
      <c r="K1681" s="1">
        <v>115</v>
      </c>
      <c r="L1681" s="1">
        <v>265</v>
      </c>
      <c r="M1681" s="1">
        <v>5000</v>
      </c>
      <c r="N1681" s="1">
        <v>771</v>
      </c>
      <c r="O1681" s="1">
        <v>50</v>
      </c>
      <c r="P1681" s="1">
        <v>0</v>
      </c>
      <c r="Q1681" s="1">
        <v>80.942750810202213</v>
      </c>
      <c r="R1681" s="1">
        <v>654.75</v>
      </c>
      <c r="S1681" s="1">
        <v>4594.4618135999999</v>
      </c>
      <c r="T1681" s="1">
        <v>0</v>
      </c>
      <c r="U1681" s="1">
        <v>12</v>
      </c>
      <c r="V1681" s="1">
        <v>193</v>
      </c>
      <c r="W1681" s="1">
        <v>1448</v>
      </c>
      <c r="X1681" s="1">
        <v>1541.99255547602</v>
      </c>
      <c r="Y1681" s="1">
        <v>4302</v>
      </c>
      <c r="Z1681" s="1">
        <v>773.06700000000001</v>
      </c>
      <c r="AA1681" s="1">
        <v>16123.090195004021</v>
      </c>
      <c r="AB1681" s="1"/>
      <c r="AC1681" s="1">
        <v>0</v>
      </c>
      <c r="AD1681" s="1">
        <v>2072.7666458399999</v>
      </c>
      <c r="AE1681" s="1">
        <v>1052.2</v>
      </c>
      <c r="AF1681" s="1">
        <v>3967.6350000000002</v>
      </c>
      <c r="AG1681" s="1">
        <v>35790</v>
      </c>
      <c r="AH1681" s="1">
        <v>4483.7394999999997</v>
      </c>
      <c r="AI1681" s="1">
        <v>1462</v>
      </c>
      <c r="AJ1681" s="1">
        <v>5201.734739999999</v>
      </c>
      <c r="AK1681" s="1"/>
      <c r="AL1681" s="1">
        <v>99149.3828125</v>
      </c>
      <c r="AM1681" s="1">
        <v>78381.421875</v>
      </c>
      <c r="AN1681" s="1">
        <v>20767.9609375</v>
      </c>
      <c r="AO1681" t="s">
        <v>14491</v>
      </c>
    </row>
    <row r="1682" spans="1:41" x14ac:dyDescent="0.25">
      <c r="A1682" s="1">
        <v>2017</v>
      </c>
      <c r="B1682" t="s">
        <v>1289</v>
      </c>
      <c r="C1682" t="s">
        <v>7025</v>
      </c>
      <c r="D1682" t="s">
        <v>7203</v>
      </c>
      <c r="E1682" t="s">
        <v>7588</v>
      </c>
      <c r="F1682" t="s">
        <v>8992</v>
      </c>
      <c r="G1682" t="s">
        <v>11143</v>
      </c>
      <c r="H1682" t="s">
        <v>12658</v>
      </c>
      <c r="I1682" s="1">
        <v>2400</v>
      </c>
      <c r="J1682" s="1">
        <v>3961.44</v>
      </c>
      <c r="K1682" s="1">
        <v>176.83417085427141</v>
      </c>
      <c r="L1682" s="1">
        <v>265</v>
      </c>
      <c r="M1682" s="1">
        <v>3054.5</v>
      </c>
      <c r="N1682" s="1">
        <v>572.22</v>
      </c>
      <c r="O1682" s="1">
        <v>51.530028549999997</v>
      </c>
      <c r="P1682" s="1">
        <v>0</v>
      </c>
      <c r="Q1682" s="1">
        <v>33.616999999999997</v>
      </c>
      <c r="R1682" s="1">
        <v>448.08015358831869</v>
      </c>
      <c r="S1682" s="1">
        <v>4976.6400000000003</v>
      </c>
      <c r="T1682" s="1">
        <v>103.02249999999999</v>
      </c>
      <c r="U1682" s="1"/>
      <c r="V1682" s="1">
        <v>259</v>
      </c>
      <c r="W1682" s="1">
        <v>968.05</v>
      </c>
      <c r="X1682" s="1">
        <v>3122.5940989631072</v>
      </c>
      <c r="Y1682" s="1">
        <v>4288.7680800000007</v>
      </c>
      <c r="Z1682" s="1">
        <v>773.36048160000007</v>
      </c>
      <c r="AA1682" s="1">
        <v>14417.180495041521</v>
      </c>
      <c r="AB1682" s="1">
        <v>0</v>
      </c>
      <c r="AC1682" s="1">
        <v>35</v>
      </c>
      <c r="AD1682" s="1">
        <v>2050.7730471959849</v>
      </c>
      <c r="AE1682" s="1">
        <v>1325.88823615877</v>
      </c>
      <c r="AF1682" s="1">
        <v>4344.2350777991833</v>
      </c>
      <c r="AG1682" s="1">
        <v>38473.080115323683</v>
      </c>
      <c r="AH1682" s="1">
        <v>4045.8224870048498</v>
      </c>
      <c r="AI1682" s="1">
        <v>1491.24</v>
      </c>
      <c r="AJ1682" s="1">
        <v>6202.2690665080327</v>
      </c>
      <c r="AK1682" s="1"/>
      <c r="AL1682" s="1">
        <v>97840.140625</v>
      </c>
      <c r="AM1682" s="1">
        <v>77799.1328125</v>
      </c>
      <c r="AN1682" s="1">
        <v>20041.005859375</v>
      </c>
      <c r="AO1682" t="s">
        <v>14492</v>
      </c>
    </row>
    <row r="1683" spans="1:41" x14ac:dyDescent="0.25">
      <c r="A1683" s="1">
        <v>2017</v>
      </c>
      <c r="B1683" t="s">
        <v>1290</v>
      </c>
      <c r="C1683" t="s">
        <v>7025</v>
      </c>
      <c r="D1683" t="s">
        <v>7203</v>
      </c>
      <c r="E1683" t="s">
        <v>7588</v>
      </c>
      <c r="F1683" t="s">
        <v>8992</v>
      </c>
      <c r="G1683" t="s">
        <v>11143</v>
      </c>
      <c r="H1683" t="s">
        <v>12658</v>
      </c>
      <c r="I1683" s="1">
        <v>2870.3339999999998</v>
      </c>
      <c r="J1683" s="1"/>
      <c r="K1683" s="1">
        <v>115</v>
      </c>
      <c r="L1683" s="1">
        <v>305</v>
      </c>
      <c r="M1683" s="1">
        <v>6000</v>
      </c>
      <c r="N1683" s="1">
        <v>859.53115000000003</v>
      </c>
      <c r="O1683" s="1">
        <v>50.765000000000008</v>
      </c>
      <c r="P1683" s="1"/>
      <c r="Q1683" s="1">
        <v>113.89700000000001</v>
      </c>
      <c r="R1683" s="1">
        <v>441.83</v>
      </c>
      <c r="S1683" s="1">
        <v>5332</v>
      </c>
      <c r="T1683" s="1"/>
      <c r="U1683" s="1">
        <v>93</v>
      </c>
      <c r="V1683" s="1">
        <v>105</v>
      </c>
      <c r="W1683" s="1">
        <v>1958</v>
      </c>
      <c r="X1683" s="1">
        <v>1176</v>
      </c>
      <c r="Y1683" s="1">
        <v>4302</v>
      </c>
      <c r="Z1683" s="1">
        <v>567</v>
      </c>
      <c r="AA1683" s="1">
        <v>24333</v>
      </c>
      <c r="AB1683" s="1"/>
      <c r="AC1683" s="1">
        <v>0</v>
      </c>
      <c r="AD1683" s="1">
        <v>1131</v>
      </c>
      <c r="AE1683" s="1">
        <v>1045</v>
      </c>
      <c r="AF1683" s="1">
        <v>6233</v>
      </c>
      <c r="AG1683" s="1">
        <v>50770</v>
      </c>
      <c r="AH1683" s="1">
        <v>6997</v>
      </c>
      <c r="AI1683" s="1">
        <v>1462</v>
      </c>
      <c r="AJ1683" s="1">
        <v>7194.966922655959</v>
      </c>
      <c r="AK1683" s="1"/>
      <c r="AL1683" s="1">
        <v>123455.328125</v>
      </c>
      <c r="AM1683" s="1">
        <v>99233.5625</v>
      </c>
      <c r="AN1683" s="1">
        <v>24221.765625</v>
      </c>
      <c r="AO1683" t="s">
        <v>14493</v>
      </c>
    </row>
    <row r="1684" spans="1:41" x14ac:dyDescent="0.25">
      <c r="A1684" s="1">
        <v>2017</v>
      </c>
      <c r="B1684" t="s">
        <v>1291</v>
      </c>
      <c r="C1684" t="s">
        <v>7025</v>
      </c>
      <c r="D1684" t="s">
        <v>7203</v>
      </c>
      <c r="E1684" t="s">
        <v>7589</v>
      </c>
      <c r="F1684" t="s">
        <v>8993</v>
      </c>
      <c r="G1684" t="s">
        <v>11143</v>
      </c>
      <c r="H1684" t="s">
        <v>12658</v>
      </c>
      <c r="I1684" s="1"/>
      <c r="J1684" s="1"/>
      <c r="K1684" s="1">
        <v>55</v>
      </c>
      <c r="L1684" s="1"/>
      <c r="M1684" s="1">
        <v>0</v>
      </c>
      <c r="N1684" s="1">
        <v>0</v>
      </c>
      <c r="O1684" s="1">
        <v>275.95322265624998</v>
      </c>
      <c r="P1684" s="1">
        <v>0</v>
      </c>
      <c r="Q1684" s="1">
        <v>0</v>
      </c>
      <c r="R1684" s="1">
        <v>0</v>
      </c>
      <c r="S1684" s="1">
        <v>0</v>
      </c>
      <c r="T1684" s="1">
        <v>551.90644531249995</v>
      </c>
      <c r="U1684" s="1"/>
      <c r="V1684" s="1">
        <v>108</v>
      </c>
      <c r="W1684" s="1">
        <v>620</v>
      </c>
      <c r="X1684" s="1">
        <v>136.78761017215001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538.4453125</v>
      </c>
      <c r="AF1684" s="1"/>
      <c r="AG1684" s="1">
        <v>0</v>
      </c>
      <c r="AH1684" s="1">
        <v>0</v>
      </c>
      <c r="AI1684" s="1">
        <v>0</v>
      </c>
      <c r="AJ1684" s="1">
        <v>0</v>
      </c>
      <c r="AK1684" s="1"/>
      <c r="AL1684" s="1">
        <v>2286.092529296875</v>
      </c>
      <c r="AM1684" s="1">
        <v>646.4453125</v>
      </c>
      <c r="AN1684" s="1">
        <v>1639.647216796875</v>
      </c>
      <c r="AO1684" t="s">
        <v>14494</v>
      </c>
    </row>
    <row r="1685" spans="1:41" x14ac:dyDescent="0.25">
      <c r="A1685" s="1">
        <v>2017</v>
      </c>
      <c r="B1685" t="s">
        <v>1292</v>
      </c>
      <c r="C1685" t="s">
        <v>7025</v>
      </c>
      <c r="D1685" t="s">
        <v>7203</v>
      </c>
      <c r="E1685" t="s">
        <v>7589</v>
      </c>
      <c r="F1685" t="s">
        <v>8993</v>
      </c>
      <c r="G1685" t="s">
        <v>11143</v>
      </c>
      <c r="H1685" t="s">
        <v>12658</v>
      </c>
      <c r="I1685" s="1">
        <v>0</v>
      </c>
      <c r="J1685" s="1"/>
      <c r="K1685" s="1"/>
      <c r="L1685" s="1">
        <v>0</v>
      </c>
      <c r="M1685" s="1">
        <v>0</v>
      </c>
      <c r="N1685" s="1">
        <v>0</v>
      </c>
      <c r="O1685" s="1">
        <v>206.12011419999999</v>
      </c>
      <c r="P1685" s="1">
        <v>0</v>
      </c>
      <c r="Q1685" s="1">
        <v>0</v>
      </c>
      <c r="R1685" s="1">
        <v>422.77933228644258</v>
      </c>
      <c r="S1685" s="1">
        <v>0</v>
      </c>
      <c r="T1685" s="1">
        <v>0</v>
      </c>
      <c r="U1685" s="1"/>
      <c r="V1685" s="1">
        <v>54</v>
      </c>
      <c r="W1685" s="1">
        <v>0</v>
      </c>
      <c r="X1685" s="1">
        <v>318.67942748737869</v>
      </c>
      <c r="Y1685" s="1">
        <v>0</v>
      </c>
      <c r="Z1685" s="1">
        <v>0</v>
      </c>
      <c r="AA1685" s="1">
        <v>0</v>
      </c>
      <c r="AB1685" s="1">
        <v>0</v>
      </c>
      <c r="AC1685" s="1"/>
      <c r="AD1685" s="1"/>
      <c r="AE1685" s="1">
        <v>26.083320929769169</v>
      </c>
      <c r="AF1685" s="1"/>
      <c r="AG1685" s="1"/>
      <c r="AH1685" s="1">
        <v>0</v>
      </c>
      <c r="AI1685" s="1">
        <v>0</v>
      </c>
      <c r="AJ1685" s="1">
        <v>0</v>
      </c>
      <c r="AK1685" s="1"/>
      <c r="AL1685" s="1">
        <v>1027.6622314453125</v>
      </c>
      <c r="AM1685" s="1">
        <v>502.86264038085938</v>
      </c>
      <c r="AN1685" s="1">
        <v>524.799560546875</v>
      </c>
      <c r="AO1685" t="s">
        <v>14495</v>
      </c>
    </row>
    <row r="1686" spans="1:41" x14ac:dyDescent="0.25">
      <c r="A1686" s="1">
        <v>2017</v>
      </c>
      <c r="B1686" t="s">
        <v>1293</v>
      </c>
      <c r="C1686" t="s">
        <v>7025</v>
      </c>
      <c r="D1686" t="s">
        <v>7203</v>
      </c>
      <c r="E1686" t="s">
        <v>7589</v>
      </c>
      <c r="F1686" t="s">
        <v>8993</v>
      </c>
      <c r="G1686" t="s">
        <v>11143</v>
      </c>
      <c r="H1686" t="s">
        <v>12658</v>
      </c>
      <c r="I1686" s="1"/>
      <c r="J1686" s="1"/>
      <c r="K1686" s="1">
        <v>18</v>
      </c>
      <c r="L1686" s="1"/>
      <c r="M1686" s="1"/>
      <c r="N1686" s="1">
        <v>0</v>
      </c>
      <c r="O1686" s="1">
        <v>200</v>
      </c>
      <c r="P1686" s="1">
        <v>750</v>
      </c>
      <c r="Q1686" s="1">
        <v>0</v>
      </c>
      <c r="R1686" s="1">
        <v>0</v>
      </c>
      <c r="S1686" s="1">
        <v>0</v>
      </c>
      <c r="T1686" s="1"/>
      <c r="U1686" s="1"/>
      <c r="V1686" s="1">
        <v>162</v>
      </c>
      <c r="W1686" s="1"/>
      <c r="X1686" s="1">
        <v>275</v>
      </c>
      <c r="Y1686" s="1"/>
      <c r="Z1686" s="1"/>
      <c r="AA1686" s="1">
        <v>0</v>
      </c>
      <c r="AB1686" s="1"/>
      <c r="AC1686" s="1">
        <v>0</v>
      </c>
      <c r="AD1686" s="1"/>
      <c r="AE1686" s="1">
        <v>26</v>
      </c>
      <c r="AF1686" s="1">
        <v>0</v>
      </c>
      <c r="AG1686" s="1"/>
      <c r="AH1686" s="1"/>
      <c r="AI1686" s="1"/>
      <c r="AJ1686" s="1"/>
      <c r="AK1686" s="1"/>
      <c r="AL1686" s="1">
        <v>1431</v>
      </c>
      <c r="AM1686" s="1">
        <v>938</v>
      </c>
      <c r="AN1686" s="1">
        <v>493</v>
      </c>
      <c r="AO1686" t="s">
        <v>14496</v>
      </c>
    </row>
    <row r="1687" spans="1:41" x14ac:dyDescent="0.25">
      <c r="A1687" s="1">
        <v>2017</v>
      </c>
      <c r="B1687" t="s">
        <v>1294</v>
      </c>
      <c r="C1687" t="s">
        <v>7025</v>
      </c>
      <c r="D1687" t="s">
        <v>7203</v>
      </c>
      <c r="E1687" t="s">
        <v>7589</v>
      </c>
      <c r="F1687" t="s">
        <v>8993</v>
      </c>
      <c r="G1687" t="s">
        <v>11143</v>
      </c>
      <c r="H1687" t="s">
        <v>12658</v>
      </c>
      <c r="I1687" s="1">
        <v>0</v>
      </c>
      <c r="J1687" s="1"/>
      <c r="K1687" s="1">
        <v>18</v>
      </c>
      <c r="L1687" s="1">
        <v>0</v>
      </c>
      <c r="M1687" s="1">
        <v>0</v>
      </c>
      <c r="N1687" s="1">
        <v>0</v>
      </c>
      <c r="O1687" s="1">
        <v>200</v>
      </c>
      <c r="P1687" s="1">
        <v>0</v>
      </c>
      <c r="Q1687" s="1">
        <v>1</v>
      </c>
      <c r="R1687" s="1">
        <v>405.22</v>
      </c>
      <c r="S1687" s="1">
        <v>0</v>
      </c>
      <c r="T1687" s="1">
        <v>0</v>
      </c>
      <c r="U1687" s="1"/>
      <c r="V1687" s="1">
        <v>205</v>
      </c>
      <c r="W1687" s="1">
        <v>0</v>
      </c>
      <c r="X1687" s="1">
        <v>271.75564387974231</v>
      </c>
      <c r="Y1687" s="1">
        <v>0</v>
      </c>
      <c r="Z1687" s="1"/>
      <c r="AA1687" s="1">
        <v>0</v>
      </c>
      <c r="AB1687" s="1"/>
      <c r="AC1687" s="1">
        <v>0</v>
      </c>
      <c r="AD1687" s="1"/>
      <c r="AE1687" s="1">
        <v>26.083320929769169</v>
      </c>
      <c r="AF1687" s="1">
        <v>0</v>
      </c>
      <c r="AG1687" s="1"/>
      <c r="AH1687" s="1"/>
      <c r="AI1687" s="1"/>
      <c r="AJ1687" s="1">
        <v>0</v>
      </c>
      <c r="AK1687" s="1"/>
      <c r="AL1687" s="1">
        <v>1127.0589599609375</v>
      </c>
      <c r="AM1687" s="1">
        <v>637.30328369140625</v>
      </c>
      <c r="AN1687" s="1">
        <v>489.75564575195313</v>
      </c>
      <c r="AO1687" t="s">
        <v>14497</v>
      </c>
    </row>
    <row r="1688" spans="1:41" x14ac:dyDescent="0.25">
      <c r="A1688" s="1">
        <v>2017</v>
      </c>
      <c r="B1688" t="s">
        <v>1295</v>
      </c>
      <c r="C1688" t="s">
        <v>7025</v>
      </c>
      <c r="D1688" t="s">
        <v>7203</v>
      </c>
      <c r="E1688" t="s">
        <v>7589</v>
      </c>
      <c r="F1688" t="s">
        <v>8993</v>
      </c>
      <c r="G1688" t="s">
        <v>11143</v>
      </c>
      <c r="H1688" t="s">
        <v>12658</v>
      </c>
      <c r="I1688" s="1">
        <v>0</v>
      </c>
      <c r="J1688" s="1"/>
      <c r="K1688" s="1"/>
      <c r="L1688" s="1">
        <v>0</v>
      </c>
      <c r="M1688" s="1">
        <v>0</v>
      </c>
      <c r="N1688" s="1">
        <v>0</v>
      </c>
      <c r="O1688" s="1">
        <v>215</v>
      </c>
      <c r="P1688" s="1">
        <v>0</v>
      </c>
      <c r="Q1688" s="1">
        <v>0</v>
      </c>
      <c r="R1688" s="1"/>
      <c r="S1688" s="1">
        <v>0</v>
      </c>
      <c r="T1688" s="1">
        <v>551.90644531249995</v>
      </c>
      <c r="U1688" s="1"/>
      <c r="V1688" s="1">
        <v>134</v>
      </c>
      <c r="W1688" s="1"/>
      <c r="X1688" s="1">
        <v>148.2256275</v>
      </c>
      <c r="Y1688" s="1">
        <v>0</v>
      </c>
      <c r="Z1688" s="1"/>
      <c r="AA1688" s="1">
        <v>0</v>
      </c>
      <c r="AB1688" s="1">
        <v>0</v>
      </c>
      <c r="AC1688" s="1"/>
      <c r="AD1688" s="1">
        <v>0</v>
      </c>
      <c r="AE1688" s="1">
        <v>50</v>
      </c>
      <c r="AF1688" s="1"/>
      <c r="AG1688" s="1">
        <v>0</v>
      </c>
      <c r="AH1688" s="1">
        <v>0</v>
      </c>
      <c r="AI1688" s="1">
        <v>0</v>
      </c>
      <c r="AJ1688" s="1">
        <v>0</v>
      </c>
      <c r="AK1688" s="1"/>
      <c r="AL1688" s="1">
        <v>1099.132080078125</v>
      </c>
      <c r="AM1688" s="1">
        <v>184</v>
      </c>
      <c r="AN1688" s="1">
        <v>915.132080078125</v>
      </c>
      <c r="AO1688" t="s">
        <v>14498</v>
      </c>
    </row>
    <row r="1689" spans="1:41" x14ac:dyDescent="0.25">
      <c r="A1689" s="1">
        <v>2017</v>
      </c>
      <c r="B1689" t="s">
        <v>1296</v>
      </c>
      <c r="C1689" t="s">
        <v>7026</v>
      </c>
      <c r="D1689" t="s">
        <v>7203</v>
      </c>
      <c r="E1689" t="s">
        <v>7590</v>
      </c>
      <c r="F1689" t="s">
        <v>8994</v>
      </c>
      <c r="G1689" t="s">
        <v>11144</v>
      </c>
      <c r="H1689" t="s">
        <v>12658</v>
      </c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>
        <v>0</v>
      </c>
      <c r="AM1689" s="1">
        <v>0</v>
      </c>
      <c r="AN1689" s="1">
        <v>0</v>
      </c>
      <c r="AO1689" t="s">
        <v>14499</v>
      </c>
    </row>
    <row r="1690" spans="1:41" x14ac:dyDescent="0.25">
      <c r="A1690" s="1">
        <v>2017</v>
      </c>
      <c r="B1690" t="s">
        <v>1297</v>
      </c>
      <c r="C1690" t="s">
        <v>7026</v>
      </c>
      <c r="D1690" t="s">
        <v>7203</v>
      </c>
      <c r="E1690" t="s">
        <v>7590</v>
      </c>
      <c r="F1690" t="s">
        <v>8995</v>
      </c>
      <c r="G1690" t="s">
        <v>11144</v>
      </c>
      <c r="H1690" t="s">
        <v>12658</v>
      </c>
      <c r="I1690" s="1">
        <v>1127.7100120281102</v>
      </c>
      <c r="J1690" s="1"/>
      <c r="K1690" s="1"/>
      <c r="L1690" s="1"/>
      <c r="M1690" s="1"/>
      <c r="N1690" s="1">
        <v>0</v>
      </c>
      <c r="O1690" s="1">
        <v>0</v>
      </c>
      <c r="P1690" s="1"/>
      <c r="Q1690" s="1">
        <v>0</v>
      </c>
      <c r="R1690" s="1"/>
      <c r="S1690" s="1">
        <v>50.997280019728812</v>
      </c>
      <c r="T1690" s="1">
        <v>0</v>
      </c>
      <c r="U1690" s="1">
        <v>48.780006975392773</v>
      </c>
      <c r="V1690" s="1">
        <v>43.236824364552689</v>
      </c>
      <c r="W1690" s="1"/>
      <c r="X1690" s="1">
        <v>0</v>
      </c>
      <c r="Y1690" s="1"/>
      <c r="Z1690" s="1"/>
      <c r="AA1690" s="1">
        <v>0</v>
      </c>
      <c r="AB1690" s="1"/>
      <c r="AC1690" s="1"/>
      <c r="AD1690" s="1">
        <v>0</v>
      </c>
      <c r="AE1690" s="1"/>
      <c r="AF1690" s="1">
        <v>0</v>
      </c>
      <c r="AG1690" s="1"/>
      <c r="AH1690" s="1"/>
      <c r="AI1690" s="1">
        <v>0</v>
      </c>
      <c r="AJ1690" s="1">
        <v>2.3281366965484024E-4</v>
      </c>
      <c r="AK1690" s="1"/>
      <c r="AL1690" s="1">
        <v>1270.724365234375</v>
      </c>
      <c r="AM1690" s="1">
        <v>1219.72705078125</v>
      </c>
      <c r="AN1690" s="1">
        <v>50.997280120849609</v>
      </c>
      <c r="AO1690" t="s">
        <v>14500</v>
      </c>
    </row>
    <row r="1691" spans="1:41" x14ac:dyDescent="0.25">
      <c r="A1691" s="1">
        <v>2017</v>
      </c>
      <c r="B1691" t="s">
        <v>1298</v>
      </c>
      <c r="C1691" t="s">
        <v>7026</v>
      </c>
      <c r="D1691" t="s">
        <v>7203</v>
      </c>
      <c r="E1691" t="s">
        <v>7590</v>
      </c>
      <c r="F1691" t="s">
        <v>8995</v>
      </c>
      <c r="G1691" t="s">
        <v>11144</v>
      </c>
      <c r="H1691" t="s">
        <v>12658</v>
      </c>
      <c r="I1691" s="1">
        <v>733.015709511919</v>
      </c>
      <c r="J1691" s="1"/>
      <c r="K1691" s="1"/>
      <c r="L1691" s="1">
        <v>84.860606348410045</v>
      </c>
      <c r="M1691" s="1"/>
      <c r="N1691" s="1">
        <v>0</v>
      </c>
      <c r="O1691" s="1">
        <v>0</v>
      </c>
      <c r="P1691" s="1"/>
      <c r="Q1691" s="1"/>
      <c r="R1691" s="1"/>
      <c r="S1691" s="1">
        <v>57.361195195765177</v>
      </c>
      <c r="T1691" s="1"/>
      <c r="U1691" s="1"/>
      <c r="V1691" s="1">
        <v>71.996561871227897</v>
      </c>
      <c r="W1691" s="1"/>
      <c r="X1691" s="1"/>
      <c r="Y1691" s="1">
        <v>0</v>
      </c>
      <c r="Z1691" s="1"/>
      <c r="AA1691" s="1">
        <v>0</v>
      </c>
      <c r="AB1691" s="1"/>
      <c r="AC1691" s="1"/>
      <c r="AD1691" s="1">
        <v>0</v>
      </c>
      <c r="AE1691" s="1"/>
      <c r="AF1691" s="1"/>
      <c r="AG1691" s="1"/>
      <c r="AH1691" s="1">
        <v>0</v>
      </c>
      <c r="AI1691" s="1">
        <v>0</v>
      </c>
      <c r="AJ1691" s="1">
        <v>0</v>
      </c>
      <c r="AK1691" s="1"/>
      <c r="AL1691" s="1">
        <v>947.23406982421875</v>
      </c>
      <c r="AM1691" s="1">
        <v>889.87286376953125</v>
      </c>
      <c r="AN1691" s="1">
        <v>57.361194610595703</v>
      </c>
      <c r="AO1691" t="s">
        <v>14501</v>
      </c>
    </row>
    <row r="1692" spans="1:41" x14ac:dyDescent="0.25">
      <c r="A1692" s="1">
        <v>2017</v>
      </c>
      <c r="B1692" t="s">
        <v>1299</v>
      </c>
      <c r="C1692" t="s">
        <v>7026</v>
      </c>
      <c r="D1692" t="s">
        <v>7203</v>
      </c>
      <c r="E1692" t="s">
        <v>7590</v>
      </c>
      <c r="F1692" t="s">
        <v>8995</v>
      </c>
      <c r="G1692" t="s">
        <v>11144</v>
      </c>
      <c r="H1692" t="s">
        <v>12658</v>
      </c>
      <c r="I1692" s="1">
        <v>1843.0202302183427</v>
      </c>
      <c r="J1692" s="1"/>
      <c r="K1692" s="1"/>
      <c r="L1692" s="1"/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/>
      <c r="S1692" s="1">
        <v>52.580705382274878</v>
      </c>
      <c r="T1692" s="1">
        <v>0</v>
      </c>
      <c r="U1692" s="1"/>
      <c r="V1692" s="1">
        <v>9.1554932900530783</v>
      </c>
      <c r="W1692" s="1"/>
      <c r="X1692" s="1"/>
      <c r="Y1692" s="1">
        <v>0</v>
      </c>
      <c r="Z1692" s="1"/>
      <c r="AA1692" s="1"/>
      <c r="AB1692" s="1">
        <v>0</v>
      </c>
      <c r="AC1692" s="1"/>
      <c r="AD1692" s="1">
        <v>0</v>
      </c>
      <c r="AE1692" s="1"/>
      <c r="AF1692" s="1">
        <v>0</v>
      </c>
      <c r="AG1692" s="1"/>
      <c r="AH1692" s="1"/>
      <c r="AI1692" s="1">
        <v>0</v>
      </c>
      <c r="AJ1692" s="1">
        <v>0</v>
      </c>
      <c r="AK1692" s="1"/>
      <c r="AL1692" s="1">
        <v>1904.7564697265625</v>
      </c>
      <c r="AM1692" s="1">
        <v>1852.17578125</v>
      </c>
      <c r="AN1692" s="1">
        <v>52.580703735351563</v>
      </c>
      <c r="AO1692" t="s">
        <v>14502</v>
      </c>
    </row>
    <row r="1693" spans="1:41" x14ac:dyDescent="0.25">
      <c r="A1693" s="1">
        <v>2017</v>
      </c>
      <c r="B1693" t="s">
        <v>1300</v>
      </c>
      <c r="C1693" t="s">
        <v>7026</v>
      </c>
      <c r="D1693" t="s">
        <v>7203</v>
      </c>
      <c r="E1693" t="s">
        <v>7590</v>
      </c>
      <c r="F1693" t="s">
        <v>8995</v>
      </c>
      <c r="G1693" t="s">
        <v>11144</v>
      </c>
      <c r="H1693" t="s">
        <v>12658</v>
      </c>
      <c r="I1693" s="1">
        <v>781.63248808210847</v>
      </c>
      <c r="J1693" s="1"/>
      <c r="K1693" s="1"/>
      <c r="L1693" s="1"/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/>
      <c r="S1693" s="1">
        <v>64.228039158767288</v>
      </c>
      <c r="T1693" s="1"/>
      <c r="U1693" s="1"/>
      <c r="V1693" s="1">
        <v>84.719746511313176</v>
      </c>
      <c r="W1693" s="1"/>
      <c r="X1693" s="1"/>
      <c r="Y1693" s="1">
        <v>1637.511671854382</v>
      </c>
      <c r="Z1693" s="1"/>
      <c r="AA1693" s="1">
        <v>0</v>
      </c>
      <c r="AB1693" s="1"/>
      <c r="AC1693" s="1"/>
      <c r="AD1693" s="1">
        <v>0</v>
      </c>
      <c r="AE1693" s="1"/>
      <c r="AF1693" s="1"/>
      <c r="AG1693" s="1">
        <v>0</v>
      </c>
      <c r="AH1693" s="1">
        <v>0</v>
      </c>
      <c r="AI1693" s="1">
        <v>0</v>
      </c>
      <c r="AJ1693" s="1">
        <v>0</v>
      </c>
      <c r="AK1693" s="1"/>
      <c r="AL1693" s="1">
        <v>2568.092041015625</v>
      </c>
      <c r="AM1693" s="1">
        <v>2503.864013671875</v>
      </c>
      <c r="AN1693" s="1">
        <v>64.228042602539063</v>
      </c>
      <c r="AO1693" t="s">
        <v>14503</v>
      </c>
    </row>
    <row r="1694" spans="1:41" x14ac:dyDescent="0.25">
      <c r="A1694" s="1">
        <v>2017</v>
      </c>
      <c r="B1694" t="s">
        <v>1301</v>
      </c>
      <c r="C1694" t="s">
        <v>7026</v>
      </c>
      <c r="D1694" t="s">
        <v>7203</v>
      </c>
      <c r="E1694" t="s">
        <v>7590</v>
      </c>
      <c r="F1694" t="s">
        <v>8995</v>
      </c>
      <c r="G1694" t="s">
        <v>11144</v>
      </c>
      <c r="H1694" t="s">
        <v>12658</v>
      </c>
      <c r="I1694" s="1">
        <v>1563.5016501435509</v>
      </c>
      <c r="J1694" s="1"/>
      <c r="K1694" s="1">
        <v>55.169203767737038</v>
      </c>
      <c r="L1694" s="1"/>
      <c r="M1694" s="1">
        <v>0</v>
      </c>
      <c r="N1694" s="1">
        <v>0</v>
      </c>
      <c r="O1694" s="1"/>
      <c r="P1694" s="1">
        <v>0</v>
      </c>
      <c r="Q1694" s="1"/>
      <c r="R1694" s="1">
        <v>0</v>
      </c>
      <c r="S1694" s="1">
        <v>0</v>
      </c>
      <c r="T1694" s="1"/>
      <c r="U1694" s="1"/>
      <c r="V1694" s="1">
        <v>0</v>
      </c>
      <c r="W1694" s="1"/>
      <c r="X1694" s="1">
        <v>262.0535510342948</v>
      </c>
      <c r="Y1694" s="1"/>
      <c r="Z1694" s="1">
        <v>0</v>
      </c>
      <c r="AA1694" s="1">
        <v>0</v>
      </c>
      <c r="AB1694" s="1">
        <v>0</v>
      </c>
      <c r="AC1694" s="1"/>
      <c r="AD1694" s="1">
        <v>0</v>
      </c>
      <c r="AE1694" s="1"/>
      <c r="AF1694" s="1"/>
      <c r="AG1694" s="1">
        <v>0</v>
      </c>
      <c r="AH1694" s="1">
        <v>0</v>
      </c>
      <c r="AI1694" s="1">
        <v>0</v>
      </c>
      <c r="AJ1694" s="1"/>
      <c r="AK1694" s="1"/>
      <c r="AL1694" s="1">
        <v>1880.7244873046875</v>
      </c>
      <c r="AM1694" s="1">
        <v>1563.501708984375</v>
      </c>
      <c r="AN1694" s="1">
        <v>317.22274780273438</v>
      </c>
      <c r="AO1694" t="s">
        <v>14504</v>
      </c>
    </row>
    <row r="1695" spans="1:41" x14ac:dyDescent="0.25">
      <c r="A1695" s="1">
        <v>2017</v>
      </c>
      <c r="B1695" t="s">
        <v>1301</v>
      </c>
      <c r="C1695" t="s">
        <v>7026</v>
      </c>
      <c r="D1695" t="s">
        <v>7203</v>
      </c>
      <c r="E1695" t="s">
        <v>7590</v>
      </c>
      <c r="F1695" t="s">
        <v>8996</v>
      </c>
      <c r="G1695" t="s">
        <v>11144</v>
      </c>
      <c r="H1695" t="s">
        <v>12658</v>
      </c>
      <c r="I1695" s="1">
        <v>612.99115297485594</v>
      </c>
      <c r="J1695" s="1">
        <v>0</v>
      </c>
      <c r="K1695" s="1">
        <v>0</v>
      </c>
      <c r="L1695" s="1"/>
      <c r="M1695" s="1">
        <v>1532.4778824371399</v>
      </c>
      <c r="N1695" s="1">
        <v>678.70380457376052</v>
      </c>
      <c r="O1695" s="1">
        <v>540.65819692382297</v>
      </c>
      <c r="P1695" s="1">
        <v>0</v>
      </c>
      <c r="Q1695" s="1">
        <v>0</v>
      </c>
      <c r="R1695" s="1">
        <v>0</v>
      </c>
      <c r="S1695" s="1">
        <v>882.70726028379261</v>
      </c>
      <c r="T1695" s="1">
        <v>643.64071062359881</v>
      </c>
      <c r="U1695" s="1">
        <v>0</v>
      </c>
      <c r="V1695" s="1">
        <v>1029.8251369977579</v>
      </c>
      <c r="W1695" s="1">
        <v>0</v>
      </c>
      <c r="X1695" s="1">
        <v>0</v>
      </c>
      <c r="Y1695" s="1">
        <v>4403.7284429713654</v>
      </c>
      <c r="Z1695" s="1">
        <v>8.4592779110530127</v>
      </c>
      <c r="AA1695" s="1">
        <v>482.46221899244131</v>
      </c>
      <c r="AB1695" s="1"/>
      <c r="AC1695" s="1">
        <v>0</v>
      </c>
      <c r="AD1695" s="1">
        <v>0</v>
      </c>
      <c r="AE1695" s="1">
        <v>0</v>
      </c>
      <c r="AF1695" s="1">
        <v>995.49763243116604</v>
      </c>
      <c r="AG1695" s="1">
        <v>10246.884637230754</v>
      </c>
      <c r="AH1695" s="1">
        <v>884.16114601937272</v>
      </c>
      <c r="AI1695" s="1">
        <v>0</v>
      </c>
      <c r="AJ1695" s="1">
        <v>2438.2176869591167</v>
      </c>
      <c r="AK1695" s="1"/>
      <c r="AL1695" s="1">
        <v>25380.4140625</v>
      </c>
      <c r="AM1695" s="1">
        <v>20896.76953125</v>
      </c>
      <c r="AN1695" s="1">
        <v>4483.64501953125</v>
      </c>
      <c r="AO1695" t="s">
        <v>14505</v>
      </c>
    </row>
    <row r="1696" spans="1:41" x14ac:dyDescent="0.25">
      <c r="A1696" s="1">
        <v>2017</v>
      </c>
      <c r="B1696" t="s">
        <v>1302</v>
      </c>
      <c r="C1696" t="s">
        <v>7026</v>
      </c>
      <c r="D1696" t="s">
        <v>7203</v>
      </c>
      <c r="E1696" t="s">
        <v>7590</v>
      </c>
      <c r="F1696" t="s">
        <v>8996</v>
      </c>
      <c r="G1696" t="s">
        <v>11144</v>
      </c>
      <c r="H1696" t="s">
        <v>12658</v>
      </c>
      <c r="I1696" s="1">
        <v>332.5909566504053</v>
      </c>
      <c r="J1696" s="1">
        <v>263.30117401490418</v>
      </c>
      <c r="K1696" s="1"/>
      <c r="L1696" s="1"/>
      <c r="M1696" s="1">
        <v>283.60764206727106</v>
      </c>
      <c r="N1696" s="1">
        <v>1235.0210856951717</v>
      </c>
      <c r="O1696" s="1">
        <v>222.83594095577155</v>
      </c>
      <c r="P1696" s="1">
        <v>226.00442413612774</v>
      </c>
      <c r="Q1696" s="1">
        <v>0</v>
      </c>
      <c r="R1696" s="1">
        <v>815.04571323996959</v>
      </c>
      <c r="S1696" s="1">
        <v>389.13141928097417</v>
      </c>
      <c r="T1696" s="1">
        <v>0</v>
      </c>
      <c r="U1696" s="1">
        <v>19.955457399024318</v>
      </c>
      <c r="V1696" s="1">
        <v>166.29547832520265</v>
      </c>
      <c r="W1696" s="1"/>
      <c r="X1696" s="1">
        <v>0</v>
      </c>
      <c r="Y1696" s="1">
        <v>3045.4245263955445</v>
      </c>
      <c r="Z1696" s="1">
        <v>24.390003487696386</v>
      </c>
      <c r="AA1696" s="1">
        <v>4599.7329304751047</v>
      </c>
      <c r="AB1696" s="1"/>
      <c r="AC1696" s="1">
        <v>0</v>
      </c>
      <c r="AD1696" s="1">
        <v>0</v>
      </c>
      <c r="AE1696" s="1">
        <v>16.629547832520263</v>
      </c>
      <c r="AF1696" s="1">
        <v>862.23646644481028</v>
      </c>
      <c r="AG1696" s="1">
        <v>7164.0092062497297</v>
      </c>
      <c r="AH1696" s="1">
        <v>37.517393573280884</v>
      </c>
      <c r="AI1696" s="1"/>
      <c r="AJ1696" s="1">
        <v>0</v>
      </c>
      <c r="AK1696" s="1"/>
      <c r="AL1696" s="1">
        <v>19703.73046875</v>
      </c>
      <c r="AM1696" s="1">
        <v>18770.63671875</v>
      </c>
      <c r="AN1696" s="1">
        <v>933.0924072265625</v>
      </c>
      <c r="AO1696" t="s">
        <v>14506</v>
      </c>
    </row>
    <row r="1697" spans="1:41" x14ac:dyDescent="0.25">
      <c r="A1697" s="1">
        <v>2017</v>
      </c>
      <c r="B1697" t="s">
        <v>1303</v>
      </c>
      <c r="C1697" t="s">
        <v>7026</v>
      </c>
      <c r="D1697" t="s">
        <v>7203</v>
      </c>
      <c r="E1697" t="s">
        <v>7590</v>
      </c>
      <c r="F1697" t="s">
        <v>8996</v>
      </c>
      <c r="G1697" t="s">
        <v>11144</v>
      </c>
      <c r="H1697" t="s">
        <v>12658</v>
      </c>
      <c r="I1697" s="1">
        <v>343.33099837699046</v>
      </c>
      <c r="J1697" s="1">
        <v>257.49824878274285</v>
      </c>
      <c r="K1697" s="1"/>
      <c r="L1697" s="1">
        <v>0</v>
      </c>
      <c r="M1697" s="1">
        <v>572.2183306283174</v>
      </c>
      <c r="N1697" s="1">
        <v>666.25325777379135</v>
      </c>
      <c r="O1697" s="1">
        <v>230.0317689125836</v>
      </c>
      <c r="P1697" s="1">
        <v>233.30256889045509</v>
      </c>
      <c r="Q1697" s="1">
        <v>0</v>
      </c>
      <c r="R1697" s="1">
        <v>461.95298430458297</v>
      </c>
      <c r="S1697" s="1">
        <v>680.45576108690659</v>
      </c>
      <c r="T1697" s="1">
        <v>0</v>
      </c>
      <c r="U1697" s="1">
        <v>0</v>
      </c>
      <c r="V1697" s="1">
        <v>1178.7697610943339</v>
      </c>
      <c r="W1697" s="1">
        <v>0</v>
      </c>
      <c r="X1697" s="1">
        <v>67.319803603331465</v>
      </c>
      <c r="Y1697" s="1">
        <v>3143.7675084719763</v>
      </c>
      <c r="Z1697" s="1">
        <v>286.1091653141587</v>
      </c>
      <c r="AA1697" s="1">
        <v>6186.6570248157823</v>
      </c>
      <c r="AB1697" s="1"/>
      <c r="AC1697" s="1">
        <v>0</v>
      </c>
      <c r="AD1697" s="1">
        <v>0</v>
      </c>
      <c r="AE1697" s="1">
        <v>17.166549918849523</v>
      </c>
      <c r="AF1697" s="1">
        <v>672.47546284088435</v>
      </c>
      <c r="AG1697" s="1">
        <v>13859.127967817849</v>
      </c>
      <c r="AH1697" s="1">
        <v>0</v>
      </c>
      <c r="AI1697" s="1"/>
      <c r="AJ1697" s="1">
        <v>0</v>
      </c>
      <c r="AK1697" s="1"/>
      <c r="AL1697" s="1">
        <v>28856.4375</v>
      </c>
      <c r="AM1697" s="1">
        <v>27306.412109375</v>
      </c>
      <c r="AN1697" s="1">
        <v>1550.0257568359375</v>
      </c>
      <c r="AO1697" t="s">
        <v>14507</v>
      </c>
    </row>
    <row r="1698" spans="1:41" x14ac:dyDescent="0.25">
      <c r="A1698" s="1">
        <v>2017</v>
      </c>
      <c r="B1698" t="s">
        <v>1304</v>
      </c>
      <c r="C1698" t="s">
        <v>7026</v>
      </c>
      <c r="D1698" t="s">
        <v>7203</v>
      </c>
      <c r="E1698" t="s">
        <v>7590</v>
      </c>
      <c r="F1698" t="s">
        <v>8996</v>
      </c>
      <c r="G1698" t="s">
        <v>11144</v>
      </c>
      <c r="H1698" t="s">
        <v>12658</v>
      </c>
      <c r="I1698" s="1">
        <v>354.08145182571099</v>
      </c>
      <c r="J1698" s="1">
        <v>467.38978075460437</v>
      </c>
      <c r="K1698" s="1"/>
      <c r="L1698" s="1"/>
      <c r="M1698" s="1">
        <v>1861.8783008501969</v>
      </c>
      <c r="N1698" s="1">
        <v>1494.0577805307446</v>
      </c>
      <c r="O1698" s="1">
        <v>233.69375820496924</v>
      </c>
      <c r="P1698" s="1">
        <v>0</v>
      </c>
      <c r="Q1698" s="1">
        <v>0</v>
      </c>
      <c r="R1698" s="1"/>
      <c r="S1698" s="1">
        <v>1127.4543561883679</v>
      </c>
      <c r="T1698" s="1"/>
      <c r="U1698" s="1">
        <v>0</v>
      </c>
      <c r="V1698" s="1">
        <v>0</v>
      </c>
      <c r="W1698" s="1">
        <v>0</v>
      </c>
      <c r="X1698" s="1"/>
      <c r="Y1698" s="1">
        <v>4036.8578701687329</v>
      </c>
      <c r="Z1698" s="1">
        <v>855.28935317465869</v>
      </c>
      <c r="AA1698" s="1">
        <v>986.28324795883316</v>
      </c>
      <c r="AB1698" s="1"/>
      <c r="AC1698" s="1">
        <v>0</v>
      </c>
      <c r="AD1698" s="1">
        <v>0</v>
      </c>
      <c r="AE1698" s="1">
        <v>752.05425028398406</v>
      </c>
      <c r="AF1698" s="1">
        <v>1583.0817619223697</v>
      </c>
      <c r="AG1698" s="1">
        <v>9659.9533408835905</v>
      </c>
      <c r="AH1698" s="1">
        <v>2800.1395884677668</v>
      </c>
      <c r="AI1698" s="1"/>
      <c r="AJ1698" s="1">
        <v>1003.2307801728477</v>
      </c>
      <c r="AK1698" s="1"/>
      <c r="AL1698" s="1">
        <v>27215.4453125</v>
      </c>
      <c r="AM1698" s="1">
        <v>21192.28125</v>
      </c>
      <c r="AN1698" s="1">
        <v>6023.166015625</v>
      </c>
      <c r="AO1698" t="s">
        <v>14508</v>
      </c>
    </row>
    <row r="1699" spans="1:41" x14ac:dyDescent="0.25">
      <c r="A1699" s="1">
        <v>2017</v>
      </c>
      <c r="B1699" t="s">
        <v>1305</v>
      </c>
      <c r="C1699" t="s">
        <v>7026</v>
      </c>
      <c r="D1699" t="s">
        <v>7203</v>
      </c>
      <c r="E1699" t="s">
        <v>7590</v>
      </c>
      <c r="F1699" t="s">
        <v>8996</v>
      </c>
      <c r="G1699" t="s">
        <v>11144</v>
      </c>
      <c r="H1699" t="s">
        <v>12658</v>
      </c>
      <c r="I1699" s="1">
        <v>363.08462790562794</v>
      </c>
      <c r="J1699" s="1">
        <v>0</v>
      </c>
      <c r="K1699" s="1"/>
      <c r="L1699" s="1"/>
      <c r="M1699" s="1">
        <v>310.13478633605706</v>
      </c>
      <c r="N1699" s="1">
        <v>1632.4284870637032</v>
      </c>
      <c r="O1699" s="1">
        <v>584.56625092806098</v>
      </c>
      <c r="P1699" s="1">
        <v>0</v>
      </c>
      <c r="Q1699" s="1">
        <v>0</v>
      </c>
      <c r="R1699" s="1"/>
      <c r="S1699" s="1">
        <v>1489.5546859828385</v>
      </c>
      <c r="T1699" s="1">
        <v>635.39809883484884</v>
      </c>
      <c r="U1699" s="1">
        <v>0</v>
      </c>
      <c r="V1699" s="1">
        <v>0</v>
      </c>
      <c r="W1699" s="1">
        <v>0</v>
      </c>
      <c r="X1699" s="1">
        <v>0</v>
      </c>
      <c r="Y1699" s="1">
        <v>6792.9866119491826</v>
      </c>
      <c r="Z1699" s="1"/>
      <c r="AA1699" s="1">
        <v>507.73292132499313</v>
      </c>
      <c r="AB1699" s="1"/>
      <c r="AC1699" s="1">
        <v>0</v>
      </c>
      <c r="AD1699" s="1">
        <v>0</v>
      </c>
      <c r="AE1699" s="1">
        <v>0</v>
      </c>
      <c r="AF1699" s="1">
        <v>1347.3451442822395</v>
      </c>
      <c r="AG1699" s="1">
        <v>9926.7337269398668</v>
      </c>
      <c r="AH1699" s="1">
        <v>2215.9256222090748</v>
      </c>
      <c r="AI1699" s="1">
        <v>0</v>
      </c>
      <c r="AJ1699" s="1">
        <v>2364.6301764617697</v>
      </c>
      <c r="AK1699" s="1"/>
      <c r="AL1699" s="1">
        <v>28170.521484375</v>
      </c>
      <c r="AM1699" s="1">
        <v>22934.943359375</v>
      </c>
      <c r="AN1699" s="1">
        <v>5235.57958984375</v>
      </c>
      <c r="AO1699" t="s">
        <v>14509</v>
      </c>
    </row>
    <row r="1700" spans="1:41" x14ac:dyDescent="0.25">
      <c r="A1700" s="1">
        <v>2017</v>
      </c>
      <c r="B1700" t="s">
        <v>1306</v>
      </c>
      <c r="C1700" t="s">
        <v>7026</v>
      </c>
      <c r="D1700" t="s">
        <v>7203</v>
      </c>
      <c r="E1700" t="s">
        <v>7590</v>
      </c>
      <c r="F1700" t="s">
        <v>8997</v>
      </c>
      <c r="G1700" t="s">
        <v>11144</v>
      </c>
      <c r="H1700" t="s">
        <v>12658</v>
      </c>
      <c r="I1700" s="1">
        <v>0</v>
      </c>
      <c r="J1700" s="1">
        <v>0</v>
      </c>
      <c r="K1700" s="1">
        <v>49.039292237988477</v>
      </c>
      <c r="L1700" s="1">
        <v>257.45628424943948</v>
      </c>
      <c r="M1700" s="1">
        <v>2795.2396575653434</v>
      </c>
      <c r="N1700" s="1">
        <v>1259.5742211327342</v>
      </c>
      <c r="O1700" s="1">
        <v>167.34658476213568</v>
      </c>
      <c r="P1700" s="1">
        <v>0</v>
      </c>
      <c r="Q1700" s="1">
        <v>0</v>
      </c>
      <c r="R1700" s="1">
        <v>0</v>
      </c>
      <c r="S1700" s="1">
        <v>1158.5532791224778</v>
      </c>
      <c r="T1700" s="1">
        <v>122.5982305949712</v>
      </c>
      <c r="U1700" s="1">
        <v>0</v>
      </c>
      <c r="V1700" s="1">
        <v>0</v>
      </c>
      <c r="W1700" s="1">
        <v>159.37769977346255</v>
      </c>
      <c r="X1700" s="1">
        <v>937.34045674651543</v>
      </c>
      <c r="Y1700" s="1">
        <v>991.81968551331693</v>
      </c>
      <c r="Z1700" s="1">
        <v>1797.4126587528726</v>
      </c>
      <c r="AA1700" s="1">
        <v>1114.9857632531803</v>
      </c>
      <c r="AB1700" s="1"/>
      <c r="AC1700" s="1">
        <v>271.03742199899699</v>
      </c>
      <c r="AD1700" s="1">
        <v>0</v>
      </c>
      <c r="AE1700" s="1">
        <v>753.97911815907287</v>
      </c>
      <c r="AF1700" s="1"/>
      <c r="AG1700" s="1">
        <v>633.79582141073126</v>
      </c>
      <c r="AH1700" s="1">
        <v>2973.6122451390934</v>
      </c>
      <c r="AI1700" s="1">
        <v>0</v>
      </c>
      <c r="AJ1700" s="1">
        <v>0</v>
      </c>
      <c r="AK1700" s="1">
        <v>0</v>
      </c>
      <c r="AL1700" s="1">
        <v>15443.1689453125</v>
      </c>
      <c r="AM1700" s="1">
        <v>7080.06103515625</v>
      </c>
      <c r="AN1700" s="1">
        <v>8363.107421875</v>
      </c>
      <c r="AO1700" t="s">
        <v>14510</v>
      </c>
    </row>
    <row r="1701" spans="1:41" x14ac:dyDescent="0.25">
      <c r="A1701" s="1">
        <v>2017</v>
      </c>
      <c r="B1701" t="s">
        <v>1307</v>
      </c>
      <c r="C1701" t="s">
        <v>7026</v>
      </c>
      <c r="D1701" t="s">
        <v>7203</v>
      </c>
      <c r="E1701" t="s">
        <v>7590</v>
      </c>
      <c r="F1701" t="s">
        <v>8997</v>
      </c>
      <c r="G1701" t="s">
        <v>11144</v>
      </c>
      <c r="H1701" t="s">
        <v>12658</v>
      </c>
      <c r="I1701" s="1">
        <v>223.94457747793956</v>
      </c>
      <c r="J1701" s="1">
        <v>731.70010463089159</v>
      </c>
      <c r="K1701" s="1"/>
      <c r="L1701" s="1"/>
      <c r="M1701" s="1">
        <v>601.34152342586151</v>
      </c>
      <c r="N1701" s="1">
        <v>239.46548878829179</v>
      </c>
      <c r="O1701" s="1">
        <v>160.75229571436256</v>
      </c>
      <c r="P1701" s="1">
        <v>0</v>
      </c>
      <c r="Q1701" s="1">
        <v>0</v>
      </c>
      <c r="R1701" s="1">
        <v>0</v>
      </c>
      <c r="S1701" s="1">
        <v>389.13141928097417</v>
      </c>
      <c r="T1701" s="1">
        <v>0</v>
      </c>
      <c r="U1701" s="1"/>
      <c r="V1701" s="1">
        <v>212.85821225625938</v>
      </c>
      <c r="W1701" s="1">
        <v>1385.7956527100221</v>
      </c>
      <c r="X1701" s="1">
        <v>245.00867139913188</v>
      </c>
      <c r="Y1701" s="1">
        <v>267.18140184249222</v>
      </c>
      <c r="Z1701" s="1">
        <v>502.21234454211196</v>
      </c>
      <c r="AA1701" s="1">
        <v>4844.7416018742369</v>
      </c>
      <c r="AB1701" s="1"/>
      <c r="AC1701" s="1">
        <v>963.84859237287446</v>
      </c>
      <c r="AD1701" s="1">
        <v>0</v>
      </c>
      <c r="AE1701" s="1">
        <v>2033.2393816561444</v>
      </c>
      <c r="AF1701" s="1">
        <v>2334.6483783785834</v>
      </c>
      <c r="AG1701" s="1">
        <v>185.14229920205895</v>
      </c>
      <c r="AH1701" s="1">
        <v>66.290405862582745</v>
      </c>
      <c r="AI1701" s="1"/>
      <c r="AJ1701" s="1">
        <v>0</v>
      </c>
      <c r="AK1701" s="1"/>
      <c r="AL1701" s="1">
        <v>15387.302734375</v>
      </c>
      <c r="AM1701" s="1">
        <v>12538.982421875</v>
      </c>
      <c r="AN1701" s="1">
        <v>2848.3203125</v>
      </c>
      <c r="AO1701" t="s">
        <v>14511</v>
      </c>
    </row>
    <row r="1702" spans="1:41" x14ac:dyDescent="0.25">
      <c r="A1702" s="1">
        <v>2017</v>
      </c>
      <c r="B1702" t="s">
        <v>1308</v>
      </c>
      <c r="C1702" t="s">
        <v>7026</v>
      </c>
      <c r="D1702" t="s">
        <v>7203</v>
      </c>
      <c r="E1702" t="s">
        <v>7590</v>
      </c>
      <c r="F1702" t="s">
        <v>8997</v>
      </c>
      <c r="G1702" t="s">
        <v>11144</v>
      </c>
      <c r="H1702" t="s">
        <v>12658</v>
      </c>
      <c r="I1702" s="1">
        <v>0</v>
      </c>
      <c r="J1702" s="1">
        <v>0</v>
      </c>
      <c r="K1702" s="1">
        <v>48.41128372075039</v>
      </c>
      <c r="L1702" s="1">
        <v>274.73403511525845</v>
      </c>
      <c r="M1702" s="1">
        <v>5361.7463429132213</v>
      </c>
      <c r="N1702" s="1">
        <v>2671.9397767575156</v>
      </c>
      <c r="O1702" s="1">
        <v>114.97679883678218</v>
      </c>
      <c r="P1702" s="1">
        <v>0</v>
      </c>
      <c r="Q1702" s="1">
        <v>0</v>
      </c>
      <c r="R1702" s="1"/>
      <c r="S1702" s="1">
        <v>1489.5546859828385</v>
      </c>
      <c r="T1702" s="1">
        <v>121.02820930187598</v>
      </c>
      <c r="U1702" s="1">
        <v>0</v>
      </c>
      <c r="V1702" s="1">
        <v>1902.5634502254902</v>
      </c>
      <c r="W1702" s="1">
        <v>674.12712581144922</v>
      </c>
      <c r="X1702" s="1">
        <v>458.69691325410992</v>
      </c>
      <c r="Y1702" s="1">
        <v>1335.7883460648052</v>
      </c>
      <c r="Z1702" s="1">
        <v>156.12638999942001</v>
      </c>
      <c r="AA1702" s="1">
        <v>1173.3871721490875</v>
      </c>
      <c r="AB1702" s="1"/>
      <c r="AC1702" s="1">
        <v>271.58730167340968</v>
      </c>
      <c r="AD1702" s="1">
        <v>0</v>
      </c>
      <c r="AE1702" s="1">
        <v>99.243131627538304</v>
      </c>
      <c r="AF1702" s="1">
        <v>2359.9994565453239</v>
      </c>
      <c r="AG1702" s="1">
        <v>0</v>
      </c>
      <c r="AH1702" s="1">
        <v>2057.4795581318917</v>
      </c>
      <c r="AI1702" s="1">
        <v>0</v>
      </c>
      <c r="AJ1702" s="1">
        <v>0</v>
      </c>
      <c r="AK1702" s="1"/>
      <c r="AL1702" s="1">
        <v>20571.388671875</v>
      </c>
      <c r="AM1702" s="1">
        <v>10245.369140625</v>
      </c>
      <c r="AN1702" s="1">
        <v>10326.0205078125</v>
      </c>
      <c r="AO1702" t="s">
        <v>14512</v>
      </c>
    </row>
    <row r="1703" spans="1:41" x14ac:dyDescent="0.25">
      <c r="A1703" s="1">
        <v>2017</v>
      </c>
      <c r="B1703" t="s">
        <v>1309</v>
      </c>
      <c r="C1703" t="s">
        <v>7026</v>
      </c>
      <c r="D1703" t="s">
        <v>7203</v>
      </c>
      <c r="E1703" t="s">
        <v>7590</v>
      </c>
      <c r="F1703" t="s">
        <v>8997</v>
      </c>
      <c r="G1703" t="s">
        <v>11144</v>
      </c>
      <c r="H1703" t="s">
        <v>12658</v>
      </c>
      <c r="I1703" s="1">
        <v>231.17620557384024</v>
      </c>
      <c r="J1703" s="1">
        <v>0</v>
      </c>
      <c r="K1703" s="1"/>
      <c r="L1703" s="1">
        <v>0</v>
      </c>
      <c r="M1703" s="1">
        <v>1716.6549918849523</v>
      </c>
      <c r="N1703" s="1">
        <v>261.97414056491755</v>
      </c>
      <c r="O1703" s="1">
        <v>165.94331588221206</v>
      </c>
      <c r="P1703" s="1">
        <v>0</v>
      </c>
      <c r="Q1703" s="1">
        <v>0</v>
      </c>
      <c r="R1703" s="1"/>
      <c r="S1703" s="1">
        <v>680.45576108690659</v>
      </c>
      <c r="T1703" s="1">
        <v>0</v>
      </c>
      <c r="U1703" s="1">
        <v>0</v>
      </c>
      <c r="V1703" s="1">
        <v>308.99789853929144</v>
      </c>
      <c r="W1703" s="1">
        <v>1247.435960769732</v>
      </c>
      <c r="X1703" s="1">
        <v>201.95941080999435</v>
      </c>
      <c r="Y1703" s="1">
        <v>275.80923536284899</v>
      </c>
      <c r="Z1703" s="1">
        <v>497.61283290543196</v>
      </c>
      <c r="AA1703" s="1">
        <v>5686.7977227868823</v>
      </c>
      <c r="AB1703" s="1"/>
      <c r="AC1703" s="1">
        <v>994.9732332965184</v>
      </c>
      <c r="AD1703" s="1">
        <v>515.06730615059109</v>
      </c>
      <c r="AE1703" s="1">
        <v>1157.6365937075689</v>
      </c>
      <c r="AF1703" s="1">
        <v>1966.3025229265625</v>
      </c>
      <c r="AG1703" s="1">
        <v>883.50510249012211</v>
      </c>
      <c r="AH1703" s="1">
        <v>0</v>
      </c>
      <c r="AI1703" s="1"/>
      <c r="AJ1703" s="1">
        <v>0</v>
      </c>
      <c r="AK1703" s="1"/>
      <c r="AL1703" s="1">
        <v>16792.302734375</v>
      </c>
      <c r="AM1703" s="1">
        <v>12264.7861328125</v>
      </c>
      <c r="AN1703" s="1">
        <v>4527.51708984375</v>
      </c>
      <c r="AO1703" t="s">
        <v>14513</v>
      </c>
    </row>
    <row r="1704" spans="1:41" x14ac:dyDescent="0.25">
      <c r="A1704" s="1">
        <v>2017</v>
      </c>
      <c r="B1704" t="s">
        <v>1310</v>
      </c>
      <c r="C1704" t="s">
        <v>7026</v>
      </c>
      <c r="D1704" t="s">
        <v>7203</v>
      </c>
      <c r="E1704" t="s">
        <v>7590</v>
      </c>
      <c r="F1704" t="s">
        <v>8997</v>
      </c>
      <c r="G1704" t="s">
        <v>11144</v>
      </c>
      <c r="H1704" t="s">
        <v>12658</v>
      </c>
      <c r="I1704" s="1">
        <v>0</v>
      </c>
      <c r="J1704" s="1">
        <v>56.722060771189867</v>
      </c>
      <c r="K1704" s="1">
        <v>59.013575304285162</v>
      </c>
      <c r="L1704" s="1">
        <v>267.92163188145463</v>
      </c>
      <c r="M1704" s="1">
        <v>4810.3883171720217</v>
      </c>
      <c r="N1704" s="1">
        <v>736.32205729791588</v>
      </c>
      <c r="O1704" s="1">
        <v>168.77882537025556</v>
      </c>
      <c r="P1704" s="1"/>
      <c r="Q1704" s="1">
        <v>0</v>
      </c>
      <c r="R1704" s="1"/>
      <c r="S1704" s="1">
        <v>1127.4543561883679</v>
      </c>
      <c r="T1704" s="1"/>
      <c r="U1704" s="1">
        <v>0</v>
      </c>
      <c r="V1704" s="1">
        <v>2104.4240953508088</v>
      </c>
      <c r="W1704" s="1">
        <v>141.63258073028439</v>
      </c>
      <c r="X1704" s="1">
        <v>289.91135052396402</v>
      </c>
      <c r="Y1704" s="1">
        <v>6.4160739342324904</v>
      </c>
      <c r="Z1704" s="1">
        <v>286.42356801085407</v>
      </c>
      <c r="AA1704" s="1">
        <v>1720.5575731320769</v>
      </c>
      <c r="AB1704" s="1"/>
      <c r="AC1704" s="1">
        <v>0</v>
      </c>
      <c r="AD1704" s="1">
        <v>0</v>
      </c>
      <c r="AE1704" s="1">
        <v>463.84670189168133</v>
      </c>
      <c r="AF1704" s="1">
        <v>1041.3627559371635</v>
      </c>
      <c r="AG1704" s="1">
        <v>150.49506833441458</v>
      </c>
      <c r="AH1704" s="1">
        <v>434.98460971314586</v>
      </c>
      <c r="AI1704" s="1"/>
      <c r="AJ1704" s="1">
        <v>0</v>
      </c>
      <c r="AK1704" s="1"/>
      <c r="AL1704" s="1">
        <v>13866.6552734375</v>
      </c>
      <c r="AM1704" s="1">
        <v>6834.49169921875</v>
      </c>
      <c r="AN1704" s="1">
        <v>7032.16357421875</v>
      </c>
      <c r="AO1704" t="s">
        <v>14514</v>
      </c>
    </row>
    <row r="1705" spans="1:41" x14ac:dyDescent="0.25">
      <c r="A1705" s="1">
        <v>2017</v>
      </c>
      <c r="B1705" t="s">
        <v>1310</v>
      </c>
      <c r="C1705" t="s">
        <v>7026</v>
      </c>
      <c r="D1705" t="s">
        <v>7203</v>
      </c>
      <c r="E1705" t="s">
        <v>7590</v>
      </c>
      <c r="F1705" t="s">
        <v>8998</v>
      </c>
      <c r="G1705" t="s">
        <v>11144</v>
      </c>
      <c r="H1705" t="s">
        <v>12658</v>
      </c>
      <c r="I1705" s="1">
        <v>94.421720486856259</v>
      </c>
      <c r="J1705" s="1">
        <v>226.88824308475947</v>
      </c>
      <c r="K1705" s="1"/>
      <c r="L1705" s="1"/>
      <c r="M1705" s="1">
        <v>0</v>
      </c>
      <c r="N1705" s="1">
        <v>1947.5727397396035</v>
      </c>
      <c r="O1705" s="1">
        <v>296.24814802751149</v>
      </c>
      <c r="P1705" s="1"/>
      <c r="Q1705" s="1">
        <v>0</v>
      </c>
      <c r="R1705" s="1"/>
      <c r="S1705" s="1">
        <v>379.45728920655358</v>
      </c>
      <c r="T1705" s="1"/>
      <c r="U1705" s="1">
        <v>59.013575304285162</v>
      </c>
      <c r="V1705" s="1">
        <v>155.79583880331282</v>
      </c>
      <c r="W1705" s="1">
        <v>94.421720486856259</v>
      </c>
      <c r="X1705" s="1">
        <v>66.254483699387634</v>
      </c>
      <c r="Y1705" s="1">
        <v>8.0808823017115579</v>
      </c>
      <c r="Z1705" s="1">
        <v>264.20879279118554</v>
      </c>
      <c r="AA1705" s="1">
        <v>3931.0024725898279</v>
      </c>
      <c r="AB1705" s="1">
        <v>200.64615603456954</v>
      </c>
      <c r="AC1705" s="1">
        <v>840.2352851824121</v>
      </c>
      <c r="AD1705" s="1">
        <v>0</v>
      </c>
      <c r="AE1705" s="1"/>
      <c r="AF1705" s="1">
        <v>420.75262866148017</v>
      </c>
      <c r="AG1705" s="1">
        <v>3887.1606600703744</v>
      </c>
      <c r="AH1705" s="1">
        <v>590.13575304285155</v>
      </c>
      <c r="AI1705" s="1">
        <v>230.15294368671212</v>
      </c>
      <c r="AJ1705" s="1">
        <v>0</v>
      </c>
      <c r="AK1705" s="1">
        <v>254.93864531451189</v>
      </c>
      <c r="AL1705" s="1">
        <v>13947.388671875</v>
      </c>
      <c r="AM1705" s="1">
        <v>11835.1328125</v>
      </c>
      <c r="AN1705" s="1">
        <v>2112.255126953125</v>
      </c>
      <c r="AO1705" t="s">
        <v>14515</v>
      </c>
    </row>
    <row r="1706" spans="1:41" x14ac:dyDescent="0.25">
      <c r="A1706" s="1">
        <v>2017</v>
      </c>
      <c r="B1706" t="s">
        <v>1311</v>
      </c>
      <c r="C1706" t="s">
        <v>7026</v>
      </c>
      <c r="D1706" t="s">
        <v>7203</v>
      </c>
      <c r="E1706" t="s">
        <v>7590</v>
      </c>
      <c r="F1706" t="s">
        <v>8998</v>
      </c>
      <c r="G1706" t="s">
        <v>11144</v>
      </c>
      <c r="H1706" t="s">
        <v>12658</v>
      </c>
      <c r="I1706" s="1">
        <v>96.82256744150078</v>
      </c>
      <c r="J1706" s="1">
        <v>291.49613145537154</v>
      </c>
      <c r="K1706" s="1"/>
      <c r="L1706" s="1"/>
      <c r="M1706" s="1">
        <v>0</v>
      </c>
      <c r="N1706" s="1">
        <v>1518.1778574827324</v>
      </c>
      <c r="O1706" s="1">
        <v>289.25742023148359</v>
      </c>
      <c r="P1706" s="1"/>
      <c r="Q1706" s="1">
        <v>0</v>
      </c>
      <c r="R1706" s="1"/>
      <c r="S1706" s="1">
        <v>605.14104650937986</v>
      </c>
      <c r="T1706" s="1">
        <v>0</v>
      </c>
      <c r="U1706" s="1">
        <v>60.514104650937988</v>
      </c>
      <c r="V1706" s="1">
        <v>239.63585441771443</v>
      </c>
      <c r="W1706" s="1">
        <v>96.82256744150078</v>
      </c>
      <c r="X1706" s="1">
        <v>64.144950929994266</v>
      </c>
      <c r="Y1706" s="1">
        <v>671.67025316262118</v>
      </c>
      <c r="Z1706" s="1"/>
      <c r="AA1706" s="1">
        <v>1008.4290411328338</v>
      </c>
      <c r="AB1706" s="1">
        <v>205.74795581318915</v>
      </c>
      <c r="AC1706" s="1">
        <v>0</v>
      </c>
      <c r="AD1706" s="1">
        <v>0</v>
      </c>
      <c r="AE1706" s="1">
        <v>0</v>
      </c>
      <c r="AF1706" s="1">
        <v>214.54540514048398</v>
      </c>
      <c r="AG1706" s="1">
        <v>1034.7911895310397</v>
      </c>
      <c r="AH1706" s="1">
        <v>350.98180697544035</v>
      </c>
      <c r="AI1706" s="1">
        <v>236.00500813865816</v>
      </c>
      <c r="AJ1706" s="1">
        <v>309.50656759970798</v>
      </c>
      <c r="AK1706" s="1">
        <v>534.76992038005983</v>
      </c>
      <c r="AL1706" s="1">
        <v>7828.45947265625</v>
      </c>
      <c r="AM1706" s="1">
        <v>5445.58837890625</v>
      </c>
      <c r="AN1706" s="1">
        <v>2382.87060546875</v>
      </c>
      <c r="AO1706" t="s">
        <v>14516</v>
      </c>
    </row>
    <row r="1707" spans="1:41" x14ac:dyDescent="0.25">
      <c r="A1707" s="1">
        <v>2017</v>
      </c>
      <c r="B1707" t="s">
        <v>1312</v>
      </c>
      <c r="C1707" t="s">
        <v>7026</v>
      </c>
      <c r="D1707" t="s">
        <v>7203</v>
      </c>
      <c r="E1707" t="s">
        <v>7590</v>
      </c>
      <c r="F1707" t="s">
        <v>8998</v>
      </c>
      <c r="G1707" t="s">
        <v>11144</v>
      </c>
      <c r="H1707" t="s">
        <v>12658</v>
      </c>
      <c r="I1707" s="1">
        <v>199.55457399024317</v>
      </c>
      <c r="J1707" s="1">
        <v>397.7233523277763</v>
      </c>
      <c r="K1707" s="1"/>
      <c r="L1707" s="1"/>
      <c r="M1707" s="1">
        <v>1125.8606445936591</v>
      </c>
      <c r="N1707" s="1">
        <v>1577.589771045089</v>
      </c>
      <c r="O1707" s="1">
        <v>282.70231315284451</v>
      </c>
      <c r="P1707" s="1">
        <v>0</v>
      </c>
      <c r="Q1707" s="1">
        <v>0</v>
      </c>
      <c r="R1707" s="1">
        <v>0</v>
      </c>
      <c r="S1707" s="1">
        <v>121.95001743848194</v>
      </c>
      <c r="T1707" s="1">
        <v>0</v>
      </c>
      <c r="U1707" s="1">
        <v>126.38456352715401</v>
      </c>
      <c r="V1707" s="1">
        <v>115.29819830547383</v>
      </c>
      <c r="W1707" s="1">
        <v>41.01955132021665</v>
      </c>
      <c r="X1707" s="1">
        <v>23.28136696552837</v>
      </c>
      <c r="Y1707" s="1">
        <v>5.5431826108400886</v>
      </c>
      <c r="Z1707" s="1">
        <v>0</v>
      </c>
      <c r="AA1707" s="1">
        <v>852.54148554720553</v>
      </c>
      <c r="AB1707" s="1"/>
      <c r="AC1707" s="1">
        <v>0</v>
      </c>
      <c r="AD1707" s="1">
        <v>0</v>
      </c>
      <c r="AE1707" s="1"/>
      <c r="AF1707" s="1">
        <v>436.14336857958426</v>
      </c>
      <c r="AG1707" s="1">
        <v>1527.7011275475284</v>
      </c>
      <c r="AH1707" s="1">
        <v>16.657757841601637</v>
      </c>
      <c r="AI1707" s="1">
        <v>478.93097757658359</v>
      </c>
      <c r="AJ1707" s="1">
        <v>55.415749085890056</v>
      </c>
      <c r="AK1707" s="1">
        <v>251.66049053213999</v>
      </c>
      <c r="AL1707" s="1">
        <v>7635.95849609375</v>
      </c>
      <c r="AM1707" s="1">
        <v>5293.89501953125</v>
      </c>
      <c r="AN1707" s="1">
        <v>2342.06298828125</v>
      </c>
      <c r="AO1707" t="s">
        <v>14517</v>
      </c>
    </row>
    <row r="1708" spans="1:41" x14ac:dyDescent="0.25">
      <c r="A1708" s="1">
        <v>2017</v>
      </c>
      <c r="B1708" t="s">
        <v>1313</v>
      </c>
      <c r="C1708" t="s">
        <v>7026</v>
      </c>
      <c r="D1708" t="s">
        <v>7203</v>
      </c>
      <c r="E1708" t="s">
        <v>7590</v>
      </c>
      <c r="F1708" t="s">
        <v>8998</v>
      </c>
      <c r="G1708" t="s">
        <v>11144</v>
      </c>
      <c r="H1708" t="s">
        <v>12658</v>
      </c>
      <c r="I1708" s="1">
        <v>0</v>
      </c>
      <c r="J1708" s="1">
        <v>1446.65912102066</v>
      </c>
      <c r="K1708" s="1"/>
      <c r="L1708" s="1"/>
      <c r="M1708" s="1">
        <v>0</v>
      </c>
      <c r="N1708" s="1">
        <v>1522.1796310671623</v>
      </c>
      <c r="O1708" s="1">
        <v>280.62734983188909</v>
      </c>
      <c r="P1708" s="1"/>
      <c r="Q1708" s="1">
        <v>0</v>
      </c>
      <c r="R1708" s="1">
        <v>0</v>
      </c>
      <c r="S1708" s="1">
        <v>588.47150685586178</v>
      </c>
      <c r="T1708" s="1">
        <v>0</v>
      </c>
      <c r="U1708" s="1">
        <v>65.701622662080254</v>
      </c>
      <c r="V1708" s="1">
        <v>242.74449657804297</v>
      </c>
      <c r="W1708" s="1">
        <v>159.37769977346255</v>
      </c>
      <c r="X1708" s="1">
        <v>178.54111251694837</v>
      </c>
      <c r="Y1708" s="1">
        <v>513.68658619292933</v>
      </c>
      <c r="Z1708" s="1">
        <v>51.491256849887904</v>
      </c>
      <c r="AA1708" s="1">
        <v>958.23786964947681</v>
      </c>
      <c r="AB1708" s="1">
        <v>202.28708048170247</v>
      </c>
      <c r="AC1708" s="1">
        <v>0</v>
      </c>
      <c r="AD1708" s="1">
        <v>0</v>
      </c>
      <c r="AE1708" s="1"/>
      <c r="AF1708" s="1">
        <v>945.23235788722786</v>
      </c>
      <c r="AG1708" s="1">
        <v>881.79350308527694</v>
      </c>
      <c r="AH1708" s="1">
        <v>111.29660489182955</v>
      </c>
      <c r="AI1708" s="1">
        <v>239.06654966019383</v>
      </c>
      <c r="AJ1708" s="1">
        <v>319.13844070145518</v>
      </c>
      <c r="AK1708" s="1">
        <v>505.1047100512813</v>
      </c>
      <c r="AL1708" s="1">
        <v>9211.6376953125</v>
      </c>
      <c r="AM1708" s="1">
        <v>6946.865234375</v>
      </c>
      <c r="AN1708" s="1">
        <v>2264.772705078125</v>
      </c>
      <c r="AO1708" t="s">
        <v>14518</v>
      </c>
    </row>
    <row r="1709" spans="1:41" x14ac:dyDescent="0.25">
      <c r="A1709" s="1">
        <v>2017</v>
      </c>
      <c r="B1709" t="s">
        <v>1314</v>
      </c>
      <c r="C1709" t="s">
        <v>7026</v>
      </c>
      <c r="D1709" t="s">
        <v>7203</v>
      </c>
      <c r="E1709" t="s">
        <v>7590</v>
      </c>
      <c r="F1709" t="s">
        <v>8998</v>
      </c>
      <c r="G1709" t="s">
        <v>11144</v>
      </c>
      <c r="H1709" t="s">
        <v>12658</v>
      </c>
      <c r="I1709" s="1">
        <v>205.99859902619428</v>
      </c>
      <c r="J1709" s="1">
        <v>729.00615322047645</v>
      </c>
      <c r="K1709" s="1"/>
      <c r="L1709" s="1">
        <v>0</v>
      </c>
      <c r="M1709" s="1"/>
      <c r="N1709" s="1">
        <v>1300.5481217819913</v>
      </c>
      <c r="O1709" s="1">
        <v>291.83134862044187</v>
      </c>
      <c r="P1709" s="1"/>
      <c r="Q1709" s="1">
        <v>0</v>
      </c>
      <c r="R1709" s="1"/>
      <c r="S1709" s="1">
        <v>237.71629368297616</v>
      </c>
      <c r="T1709" s="1">
        <v>0</v>
      </c>
      <c r="U1709" s="1">
        <v>96.132679545557338</v>
      </c>
      <c r="V1709" s="1">
        <v>183.10986580106157</v>
      </c>
      <c r="W1709" s="1">
        <v>91.554932900530787</v>
      </c>
      <c r="X1709" s="1">
        <v>0</v>
      </c>
      <c r="Y1709" s="1">
        <v>5.7221833062831742</v>
      </c>
      <c r="Z1709" s="1">
        <v>0</v>
      </c>
      <c r="AA1709" s="1">
        <v>2475.0204366966154</v>
      </c>
      <c r="AB1709" s="1">
        <v>155.64338593090235</v>
      </c>
      <c r="AC1709" s="1">
        <v>0</v>
      </c>
      <c r="AD1709" s="1">
        <v>0</v>
      </c>
      <c r="AE1709" s="1"/>
      <c r="AF1709" s="1">
        <v>108.14663876096094</v>
      </c>
      <c r="AG1709" s="1">
        <v>3601.5421729746299</v>
      </c>
      <c r="AH1709" s="1">
        <v>11.444366612566348</v>
      </c>
      <c r="AI1709" s="1">
        <v>494.39663766286628</v>
      </c>
      <c r="AJ1709" s="1">
        <v>0</v>
      </c>
      <c r="AK1709" s="1">
        <v>259.78712210525612</v>
      </c>
      <c r="AL1709" s="1">
        <v>10247.6005859375</v>
      </c>
      <c r="AM1709" s="1">
        <v>8705.2265625</v>
      </c>
      <c r="AN1709" s="1">
        <v>1542.3741455078125</v>
      </c>
      <c r="AO1709" t="s">
        <v>14519</v>
      </c>
    </row>
    <row r="1710" spans="1:41" x14ac:dyDescent="0.25">
      <c r="A1710" s="1">
        <v>2017</v>
      </c>
      <c r="B1710" t="s">
        <v>1315</v>
      </c>
      <c r="C1710" t="s">
        <v>7026</v>
      </c>
      <c r="D1710" t="s">
        <v>7203</v>
      </c>
      <c r="E1710" t="s">
        <v>7590</v>
      </c>
      <c r="F1710" t="s">
        <v>8999</v>
      </c>
      <c r="G1710" t="s">
        <v>11144</v>
      </c>
      <c r="H1710" t="s">
        <v>12658</v>
      </c>
      <c r="I1710" s="1">
        <v>0</v>
      </c>
      <c r="J1710" s="1">
        <v>124.78853369661766</v>
      </c>
      <c r="K1710" s="1"/>
      <c r="L1710" s="1"/>
      <c r="M1710" s="1">
        <v>0</v>
      </c>
      <c r="N1710" s="1">
        <v>638.20585094271007</v>
      </c>
      <c r="O1710" s="1">
        <v>0</v>
      </c>
      <c r="P1710" s="1"/>
      <c r="Q1710" s="1">
        <v>0</v>
      </c>
      <c r="R1710" s="1"/>
      <c r="S1710" s="1">
        <v>941.26652610334827</v>
      </c>
      <c r="T1710" s="1"/>
      <c r="U1710" s="1">
        <v>0</v>
      </c>
      <c r="V1710" s="1">
        <v>132.19040868159877</v>
      </c>
      <c r="W1710" s="1">
        <v>0</v>
      </c>
      <c r="X1710" s="1">
        <v>0</v>
      </c>
      <c r="Y1710" s="1">
        <v>410.31456712138959</v>
      </c>
      <c r="Z1710" s="1">
        <v>343.14003989641998</v>
      </c>
      <c r="AA1710" s="1">
        <v>31.126393465533511</v>
      </c>
      <c r="AB1710" s="1"/>
      <c r="AC1710" s="1">
        <v>0</v>
      </c>
      <c r="AD1710" s="1">
        <v>0</v>
      </c>
      <c r="AE1710" s="1"/>
      <c r="AF1710" s="1">
        <v>236.67335362208257</v>
      </c>
      <c r="AG1710" s="1">
        <v>2187.5032025095989</v>
      </c>
      <c r="AH1710" s="1">
        <v>0</v>
      </c>
      <c r="AI1710" s="1"/>
      <c r="AJ1710" s="1">
        <v>0</v>
      </c>
      <c r="AK1710" s="1"/>
      <c r="AL1710" s="1">
        <v>5045.208984375</v>
      </c>
      <c r="AM1710" s="1">
        <v>4103.9423828125</v>
      </c>
      <c r="AN1710" s="1">
        <v>941.26654052734375</v>
      </c>
      <c r="AO1710" t="s">
        <v>14520</v>
      </c>
    </row>
    <row r="1711" spans="1:41" x14ac:dyDescent="0.25">
      <c r="A1711" s="1">
        <v>2017</v>
      </c>
      <c r="B1711" t="s">
        <v>1316</v>
      </c>
      <c r="C1711" t="s">
        <v>7026</v>
      </c>
      <c r="D1711" t="s">
        <v>7203</v>
      </c>
      <c r="E1711" t="s">
        <v>7590</v>
      </c>
      <c r="F1711" t="s">
        <v>8999</v>
      </c>
      <c r="G1711" t="s">
        <v>11144</v>
      </c>
      <c r="H1711" t="s">
        <v>12658</v>
      </c>
      <c r="I1711" s="1">
        <v>302.57052325468993</v>
      </c>
      <c r="J1711" s="1">
        <v>93.69518511065516</v>
      </c>
      <c r="K1711" s="1"/>
      <c r="L1711" s="1"/>
      <c r="M1711" s="1">
        <v>0</v>
      </c>
      <c r="N1711" s="1">
        <v>1005.8654475078913</v>
      </c>
      <c r="O1711" s="1">
        <v>0</v>
      </c>
      <c r="P1711" s="1"/>
      <c r="Q1711" s="1">
        <v>0</v>
      </c>
      <c r="R1711" s="1"/>
      <c r="S1711" s="1">
        <v>500.45164546325714</v>
      </c>
      <c r="T1711" s="1">
        <v>0</v>
      </c>
      <c r="U1711" s="1">
        <v>0</v>
      </c>
      <c r="V1711" s="1">
        <v>226.32275139450806</v>
      </c>
      <c r="W1711" s="1">
        <v>0</v>
      </c>
      <c r="X1711" s="1">
        <v>0</v>
      </c>
      <c r="Y1711" s="1">
        <v>366.88491367770683</v>
      </c>
      <c r="Z1711" s="1"/>
      <c r="AA1711" s="1">
        <v>21.179452437351458</v>
      </c>
      <c r="AB1711" s="1"/>
      <c r="AC1711" s="1">
        <v>253.31204206882643</v>
      </c>
      <c r="AD1711" s="1">
        <v>0</v>
      </c>
      <c r="AE1711" s="1">
        <v>0</v>
      </c>
      <c r="AF1711" s="1">
        <v>0</v>
      </c>
      <c r="AG1711" s="1">
        <v>620.87471371862375</v>
      </c>
      <c r="AH1711" s="1">
        <v>468.36408603577598</v>
      </c>
      <c r="AI1711" s="1">
        <v>0</v>
      </c>
      <c r="AJ1711" s="1">
        <v>0</v>
      </c>
      <c r="AK1711" s="1"/>
      <c r="AL1711" s="1">
        <v>3859.520751953125</v>
      </c>
      <c r="AM1711" s="1">
        <v>2890.705078125</v>
      </c>
      <c r="AN1711" s="1">
        <v>968.81573486328125</v>
      </c>
      <c r="AO1711" t="s">
        <v>14521</v>
      </c>
    </row>
    <row r="1712" spans="1:41" x14ac:dyDescent="0.25">
      <c r="A1712" s="1">
        <v>2017</v>
      </c>
      <c r="B1712" t="s">
        <v>1317</v>
      </c>
      <c r="C1712" t="s">
        <v>7026</v>
      </c>
      <c r="D1712" t="s">
        <v>7203</v>
      </c>
      <c r="E1712" t="s">
        <v>7590</v>
      </c>
      <c r="F1712" t="s">
        <v>8999</v>
      </c>
      <c r="G1712" t="s">
        <v>11144</v>
      </c>
      <c r="H1712" t="s">
        <v>12658</v>
      </c>
      <c r="I1712" s="1">
        <v>0</v>
      </c>
      <c r="J1712" s="1">
        <v>214.5211670395114</v>
      </c>
      <c r="K1712" s="1"/>
      <c r="L1712" s="1"/>
      <c r="M1712" s="1">
        <v>0</v>
      </c>
      <c r="N1712" s="1">
        <v>35.476368709376565</v>
      </c>
      <c r="O1712" s="1">
        <v>0</v>
      </c>
      <c r="P1712" s="1">
        <v>0</v>
      </c>
      <c r="Q1712" s="1">
        <v>0</v>
      </c>
      <c r="R1712" s="1">
        <v>0</v>
      </c>
      <c r="S1712" s="1">
        <v>269.3986748868283</v>
      </c>
      <c r="T1712" s="1">
        <v>0</v>
      </c>
      <c r="U1712" s="1"/>
      <c r="V1712" s="1">
        <v>133.0363826601621</v>
      </c>
      <c r="W1712" s="1"/>
      <c r="X1712" s="1">
        <v>0</v>
      </c>
      <c r="Y1712" s="1">
        <v>196.22866442373913</v>
      </c>
      <c r="Z1712" s="1">
        <v>0</v>
      </c>
      <c r="AA1712" s="1">
        <v>4878.000697539278</v>
      </c>
      <c r="AB1712" s="1"/>
      <c r="AC1712" s="1">
        <v>244.45435313804788</v>
      </c>
      <c r="AD1712" s="1">
        <v>0</v>
      </c>
      <c r="AE1712" s="1"/>
      <c r="AF1712" s="1">
        <v>50.746056016280946</v>
      </c>
      <c r="AG1712" s="1">
        <v>197.33730094590715</v>
      </c>
      <c r="AH1712" s="1">
        <v>0</v>
      </c>
      <c r="AI1712" s="1"/>
      <c r="AJ1712" s="1">
        <v>0</v>
      </c>
      <c r="AK1712" s="1"/>
      <c r="AL1712" s="1">
        <v>6219.2001953125</v>
      </c>
      <c r="AM1712" s="1">
        <v>5949.80126953125</v>
      </c>
      <c r="AN1712" s="1">
        <v>269.398681640625</v>
      </c>
      <c r="AO1712" t="s">
        <v>14522</v>
      </c>
    </row>
    <row r="1713" spans="1:41" x14ac:dyDescent="0.25">
      <c r="A1713" s="1">
        <v>2017</v>
      </c>
      <c r="B1713" t="s">
        <v>1318</v>
      </c>
      <c r="C1713" t="s">
        <v>7026</v>
      </c>
      <c r="D1713" t="s">
        <v>7203</v>
      </c>
      <c r="E1713" t="s">
        <v>7590</v>
      </c>
      <c r="F1713" t="s">
        <v>8999</v>
      </c>
      <c r="G1713" t="s">
        <v>11144</v>
      </c>
      <c r="H1713" t="s">
        <v>12658</v>
      </c>
      <c r="I1713" s="1">
        <v>0</v>
      </c>
      <c r="J1713" s="1">
        <v>0</v>
      </c>
      <c r="K1713" s="1"/>
      <c r="L1713" s="1"/>
      <c r="M1713" s="1">
        <v>0</v>
      </c>
      <c r="N1713" s="1">
        <v>610.78438482414651</v>
      </c>
      <c r="O1713" s="1">
        <v>0</v>
      </c>
      <c r="P1713" s="1"/>
      <c r="Q1713" s="1">
        <v>0</v>
      </c>
      <c r="R1713" s="1">
        <v>0</v>
      </c>
      <c r="S1713" s="1">
        <v>191.25323972815505</v>
      </c>
      <c r="T1713" s="1">
        <v>0</v>
      </c>
      <c r="U1713" s="1">
        <v>0</v>
      </c>
      <c r="V1713" s="1">
        <v>229.25869121259612</v>
      </c>
      <c r="W1713" s="1">
        <v>36.779469178491361</v>
      </c>
      <c r="X1713" s="1">
        <v>0</v>
      </c>
      <c r="Y1713" s="1">
        <v>139.76198287826716</v>
      </c>
      <c r="Z1713" s="1">
        <v>0</v>
      </c>
      <c r="AA1713" s="1">
        <v>20.125316265298583</v>
      </c>
      <c r="AB1713" s="1"/>
      <c r="AC1713" s="1">
        <v>252.77368161133376</v>
      </c>
      <c r="AD1713" s="1">
        <v>0</v>
      </c>
      <c r="AE1713" s="1"/>
      <c r="AF1713" s="1"/>
      <c r="AG1713" s="1">
        <v>2593.4765497269991</v>
      </c>
      <c r="AH1713" s="1">
        <v>42.741337297018561</v>
      </c>
      <c r="AI1713" s="1">
        <v>0</v>
      </c>
      <c r="AJ1713" s="1">
        <v>0</v>
      </c>
      <c r="AK1713" s="1"/>
      <c r="AL1713" s="1">
        <v>4116.95458984375</v>
      </c>
      <c r="AM1713" s="1">
        <v>3846.180419921875</v>
      </c>
      <c r="AN1713" s="1">
        <v>270.7740478515625</v>
      </c>
      <c r="AO1713" t="s">
        <v>14523</v>
      </c>
    </row>
    <row r="1714" spans="1:41" x14ac:dyDescent="0.25">
      <c r="A1714" s="1">
        <v>2017</v>
      </c>
      <c r="B1714" t="s">
        <v>1319</v>
      </c>
      <c r="C1714" t="s">
        <v>7026</v>
      </c>
      <c r="D1714" t="s">
        <v>7203</v>
      </c>
      <c r="E1714" t="s">
        <v>7590</v>
      </c>
      <c r="F1714" t="s">
        <v>8999</v>
      </c>
      <c r="G1714" t="s">
        <v>11144</v>
      </c>
      <c r="H1714" t="s">
        <v>12658</v>
      </c>
      <c r="I1714" s="1">
        <v>0</v>
      </c>
      <c r="J1714" s="1">
        <v>221.44849395315885</v>
      </c>
      <c r="K1714" s="1"/>
      <c r="L1714" s="1">
        <v>0</v>
      </c>
      <c r="M1714" s="1"/>
      <c r="N1714" s="1">
        <v>99.553400726053411</v>
      </c>
      <c r="O1714" s="1">
        <v>0</v>
      </c>
      <c r="P1714" s="1"/>
      <c r="Q1714" s="1">
        <v>0</v>
      </c>
      <c r="R1714" s="1"/>
      <c r="S1714" s="1">
        <v>715.43011697338295</v>
      </c>
      <c r="T1714" s="1">
        <v>0</v>
      </c>
      <c r="U1714" s="1">
        <v>0</v>
      </c>
      <c r="V1714" s="1">
        <v>214.00965565499072</v>
      </c>
      <c r="W1714" s="1">
        <v>0</v>
      </c>
      <c r="X1714" s="1">
        <v>0</v>
      </c>
      <c r="Y1714" s="1">
        <v>202.56528904242438</v>
      </c>
      <c r="Z1714" s="1">
        <v>0</v>
      </c>
      <c r="AA1714" s="1">
        <v>2.5033873921170056</v>
      </c>
      <c r="AB1714" s="1"/>
      <c r="AC1714" s="1">
        <v>252.348283807088</v>
      </c>
      <c r="AD1714" s="1">
        <v>0</v>
      </c>
      <c r="AE1714" s="1"/>
      <c r="AF1714" s="1">
        <v>63.904831995113291</v>
      </c>
      <c r="AG1714" s="1">
        <v>2802.725383417499</v>
      </c>
      <c r="AH1714" s="1">
        <v>0</v>
      </c>
      <c r="AI1714" s="1"/>
      <c r="AJ1714" s="1">
        <v>0</v>
      </c>
      <c r="AK1714" s="1"/>
      <c r="AL1714" s="1">
        <v>4574.48876953125</v>
      </c>
      <c r="AM1714" s="1">
        <v>3859.05859375</v>
      </c>
      <c r="AN1714" s="1">
        <v>715.43011474609375</v>
      </c>
      <c r="AO1714" t="s">
        <v>14524</v>
      </c>
    </row>
    <row r="1715" spans="1:41" x14ac:dyDescent="0.25">
      <c r="A1715" s="1">
        <v>2017</v>
      </c>
      <c r="B1715" t="s">
        <v>1320</v>
      </c>
      <c r="C1715" t="s">
        <v>7026</v>
      </c>
      <c r="D1715" t="s">
        <v>7203</v>
      </c>
      <c r="E1715" t="s">
        <v>7590</v>
      </c>
      <c r="F1715" t="s">
        <v>9000</v>
      </c>
      <c r="G1715" t="s">
        <v>11144</v>
      </c>
      <c r="H1715" t="s">
        <v>12658</v>
      </c>
      <c r="I1715" s="1">
        <v>281.97593036843375</v>
      </c>
      <c r="J1715" s="1"/>
      <c r="K1715" s="1"/>
      <c r="L1715" s="1"/>
      <c r="M1715" s="1">
        <v>42.909380708239915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131.40324532416045</v>
      </c>
      <c r="V1715" s="1">
        <v>24.519646118994238</v>
      </c>
      <c r="W1715" s="1">
        <v>0</v>
      </c>
      <c r="X1715" s="1">
        <v>0</v>
      </c>
      <c r="Y1715" s="1">
        <v>1624.4265553833684</v>
      </c>
      <c r="Z1715" s="1">
        <v>0</v>
      </c>
      <c r="AA1715" s="1">
        <v>5.0313290663246439</v>
      </c>
      <c r="AB1715" s="1"/>
      <c r="AC1715" s="1">
        <v>0</v>
      </c>
      <c r="AD1715" s="1">
        <v>0</v>
      </c>
      <c r="AE1715" s="1"/>
      <c r="AF1715" s="1">
        <v>735.58938356982719</v>
      </c>
      <c r="AG1715" s="1">
        <v>339.55790520916162</v>
      </c>
      <c r="AH1715" s="1">
        <v>574.17901623833939</v>
      </c>
      <c r="AI1715" s="1">
        <v>239.06654966019383</v>
      </c>
      <c r="AJ1715" s="1">
        <v>0</v>
      </c>
      <c r="AK1715" s="1"/>
      <c r="AL1715" s="1">
        <v>3998.658935546875</v>
      </c>
      <c r="AM1715" s="1">
        <v>3142.50390625</v>
      </c>
      <c r="AN1715" s="1">
        <v>856.1549072265625</v>
      </c>
      <c r="AO1715" t="s">
        <v>14525</v>
      </c>
    </row>
    <row r="1716" spans="1:41" x14ac:dyDescent="0.25">
      <c r="A1716" s="1">
        <v>2017</v>
      </c>
      <c r="B1716" t="s">
        <v>1321</v>
      </c>
      <c r="C1716" t="s">
        <v>7026</v>
      </c>
      <c r="D1716" t="s">
        <v>7203</v>
      </c>
      <c r="E1716" t="s">
        <v>7590</v>
      </c>
      <c r="F1716" t="s">
        <v>9000</v>
      </c>
      <c r="G1716" t="s">
        <v>11144</v>
      </c>
      <c r="H1716" t="s">
        <v>12658</v>
      </c>
      <c r="I1716" s="1">
        <v>171.66549918849523</v>
      </c>
      <c r="J1716" s="1"/>
      <c r="K1716" s="1"/>
      <c r="L1716" s="1">
        <v>11.275238041937291</v>
      </c>
      <c r="M1716" s="1">
        <v>1716.6549918849523</v>
      </c>
      <c r="N1716" s="1">
        <v>201.99879289510233</v>
      </c>
      <c r="O1716" s="1">
        <v>0</v>
      </c>
      <c r="P1716" s="1">
        <v>0</v>
      </c>
      <c r="Q1716" s="1">
        <v>0</v>
      </c>
      <c r="R1716" s="1"/>
      <c r="S1716" s="1">
        <v>82.609356028192579</v>
      </c>
      <c r="T1716" s="1">
        <v>0</v>
      </c>
      <c r="U1716" s="1">
        <v>114.44366612566348</v>
      </c>
      <c r="V1716" s="1">
        <v>0</v>
      </c>
      <c r="W1716" s="1">
        <v>0</v>
      </c>
      <c r="X1716" s="1">
        <v>81.905761050719946</v>
      </c>
      <c r="Y1716" s="1">
        <v>203.70972570368102</v>
      </c>
      <c r="Z1716" s="1">
        <v>134.6006354492219</v>
      </c>
      <c r="AA1716" s="1">
        <v>11768.764009835173</v>
      </c>
      <c r="AB1716" s="1"/>
      <c r="AC1716" s="1">
        <v>0</v>
      </c>
      <c r="AD1716" s="1">
        <v>625.32864474869268</v>
      </c>
      <c r="AE1716" s="1"/>
      <c r="AF1716" s="1">
        <v>712.78466456087892</v>
      </c>
      <c r="AG1716" s="1">
        <v>6120.4472644004836</v>
      </c>
      <c r="AH1716" s="1">
        <v>972.781461998091</v>
      </c>
      <c r="AI1716" s="1"/>
      <c r="AJ1716" s="1">
        <v>0</v>
      </c>
      <c r="AK1716" s="1"/>
      <c r="AL1716" s="1">
        <v>22918.96875</v>
      </c>
      <c r="AM1716" s="1">
        <v>19439.689453125</v>
      </c>
      <c r="AN1716" s="1">
        <v>3479.2802734375</v>
      </c>
      <c r="AO1716" t="s">
        <v>14526</v>
      </c>
    </row>
    <row r="1717" spans="1:41" x14ac:dyDescent="0.25">
      <c r="A1717" s="1">
        <v>2017</v>
      </c>
      <c r="B1717" t="s">
        <v>1322</v>
      </c>
      <c r="C1717" t="s">
        <v>7026</v>
      </c>
      <c r="D1717" t="s">
        <v>7203</v>
      </c>
      <c r="E1717" t="s">
        <v>7590</v>
      </c>
      <c r="F1717" t="s">
        <v>9000</v>
      </c>
      <c r="G1717" t="s">
        <v>11144</v>
      </c>
      <c r="H1717" t="s">
        <v>12658</v>
      </c>
      <c r="I1717" s="1">
        <v>166.29547832520265</v>
      </c>
      <c r="J1717" s="1">
        <v>0</v>
      </c>
      <c r="K1717" s="1"/>
      <c r="L1717" s="1"/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83.147739162601326</v>
      </c>
      <c r="T1717" s="1">
        <v>0</v>
      </c>
      <c r="U1717" s="1"/>
      <c r="V1717" s="1">
        <v>106.42910612812969</v>
      </c>
      <c r="W1717" s="1"/>
      <c r="X1717" s="1">
        <v>121.95001743848194</v>
      </c>
      <c r="Y1717" s="1">
        <v>197.33730094590715</v>
      </c>
      <c r="Z1717" s="1">
        <v>0</v>
      </c>
      <c r="AA1717" s="1">
        <v>5695.0658143771061</v>
      </c>
      <c r="AB1717" s="1"/>
      <c r="AC1717" s="1">
        <v>0</v>
      </c>
      <c r="AD1717" s="1">
        <v>567.95449030667532</v>
      </c>
      <c r="AE1717" s="1"/>
      <c r="AF1717" s="1">
        <v>0.68081856882911174</v>
      </c>
      <c r="AG1717" s="1">
        <v>4971.1261654013906</v>
      </c>
      <c r="AH1717" s="1">
        <v>498.46305524696197</v>
      </c>
      <c r="AI1717" s="1"/>
      <c r="AJ1717" s="1">
        <v>0</v>
      </c>
      <c r="AK1717" s="1"/>
      <c r="AL1717" s="1">
        <v>12408.4501953125</v>
      </c>
      <c r="AM1717" s="1">
        <v>11136.9345703125</v>
      </c>
      <c r="AN1717" s="1">
        <v>1271.5152587890625</v>
      </c>
      <c r="AO1717" t="s">
        <v>14527</v>
      </c>
    </row>
    <row r="1718" spans="1:41" x14ac:dyDescent="0.25">
      <c r="A1718" s="1">
        <v>2017</v>
      </c>
      <c r="B1718" t="s">
        <v>1323</v>
      </c>
      <c r="C1718" t="s">
        <v>7026</v>
      </c>
      <c r="D1718" t="s">
        <v>7203</v>
      </c>
      <c r="E1718" t="s">
        <v>7590</v>
      </c>
      <c r="F1718" t="s">
        <v>9000</v>
      </c>
      <c r="G1718" t="s">
        <v>11144</v>
      </c>
      <c r="H1718" t="s">
        <v>12658</v>
      </c>
      <c r="I1718" s="1">
        <v>363.08462790562794</v>
      </c>
      <c r="J1718" s="1">
        <v>0</v>
      </c>
      <c r="K1718" s="1"/>
      <c r="L1718" s="1"/>
      <c r="M1718" s="1">
        <v>43.418870087048006</v>
      </c>
      <c r="N1718" s="1">
        <v>121.14923751117784</v>
      </c>
      <c r="O1718" s="1">
        <v>318.30419046393382</v>
      </c>
      <c r="P1718" s="1">
        <v>0</v>
      </c>
      <c r="Q1718" s="1">
        <v>0</v>
      </c>
      <c r="R1718" s="1"/>
      <c r="S1718" s="1">
        <v>30.257052325468994</v>
      </c>
      <c r="T1718" s="1">
        <v>0</v>
      </c>
      <c r="U1718" s="1">
        <v>121.02820930187598</v>
      </c>
      <c r="V1718" s="1">
        <v>0</v>
      </c>
      <c r="W1718" s="1">
        <v>0</v>
      </c>
      <c r="X1718" s="1">
        <v>0</v>
      </c>
      <c r="Y1718" s="1">
        <v>0</v>
      </c>
      <c r="Z1718" s="1"/>
      <c r="AA1718" s="1">
        <v>5.2948631093378626</v>
      </c>
      <c r="AB1718" s="1"/>
      <c r="AC1718" s="1">
        <v>0</v>
      </c>
      <c r="AD1718" s="1">
        <v>0</v>
      </c>
      <c r="AE1718" s="1"/>
      <c r="AF1718" s="1">
        <v>932.19978533540291</v>
      </c>
      <c r="AG1718" s="1">
        <v>6454.434402069046</v>
      </c>
      <c r="AH1718" s="1">
        <v>710.38443807851036</v>
      </c>
      <c r="AI1718" s="1">
        <v>0</v>
      </c>
      <c r="AJ1718" s="1">
        <v>0</v>
      </c>
      <c r="AK1718" s="1"/>
      <c r="AL1718" s="1">
        <v>9099.5556640625</v>
      </c>
      <c r="AM1718" s="1">
        <v>7997.19091796875</v>
      </c>
      <c r="AN1718" s="1">
        <v>1102.364501953125</v>
      </c>
      <c r="AO1718" t="s">
        <v>14528</v>
      </c>
    </row>
    <row r="1719" spans="1:41" x14ac:dyDescent="0.25">
      <c r="A1719" s="1">
        <v>2017</v>
      </c>
      <c r="B1719" t="s">
        <v>1324</v>
      </c>
      <c r="C1719" t="s">
        <v>7026</v>
      </c>
      <c r="D1719" t="s">
        <v>7203</v>
      </c>
      <c r="E1719" t="s">
        <v>7590</v>
      </c>
      <c r="F1719" t="s">
        <v>9000</v>
      </c>
      <c r="G1719" t="s">
        <v>11144</v>
      </c>
      <c r="H1719" t="s">
        <v>12658</v>
      </c>
      <c r="I1719" s="1">
        <v>295.06787652142577</v>
      </c>
      <c r="J1719" s="1"/>
      <c r="K1719" s="1"/>
      <c r="L1719" s="1"/>
      <c r="M1719" s="1">
        <v>42.342240280824605</v>
      </c>
      <c r="N1719" s="1">
        <v>0</v>
      </c>
      <c r="O1719" s="1">
        <v>0</v>
      </c>
      <c r="P1719" s="1"/>
      <c r="Q1719" s="1">
        <v>0</v>
      </c>
      <c r="R1719" s="1">
        <v>471.66284259063582</v>
      </c>
      <c r="S1719" s="1">
        <v>95.011856239899103</v>
      </c>
      <c r="T1719" s="1"/>
      <c r="U1719" s="1">
        <v>118.02715060857032</v>
      </c>
      <c r="V1719" s="1">
        <v>354.08145182571099</v>
      </c>
      <c r="W1719" s="1">
        <v>0</v>
      </c>
      <c r="X1719" s="1">
        <v>0</v>
      </c>
      <c r="Y1719" s="1">
        <v>1148.5070124777144</v>
      </c>
      <c r="Z1719" s="1">
        <v>73.809753972452057</v>
      </c>
      <c r="AA1719" s="1">
        <v>1019.7487528537536</v>
      </c>
      <c r="AB1719" s="1"/>
      <c r="AC1719" s="1">
        <v>123.92850813899884</v>
      </c>
      <c r="AD1719" s="1">
        <v>0</v>
      </c>
      <c r="AE1719" s="1"/>
      <c r="AF1719" s="1">
        <v>1225.4646971879158</v>
      </c>
      <c r="AG1719" s="1">
        <v>888.55777842652401</v>
      </c>
      <c r="AH1719" s="1">
        <v>1597.7081842201098</v>
      </c>
      <c r="AI1719" s="1">
        <v>0</v>
      </c>
      <c r="AJ1719" s="1">
        <v>781.92987278177839</v>
      </c>
      <c r="AK1719" s="1"/>
      <c r="AL1719" s="1">
        <v>8235.84765625</v>
      </c>
      <c r="AM1719" s="1">
        <v>6500.78564453125</v>
      </c>
      <c r="AN1719" s="1">
        <v>1735.062255859375</v>
      </c>
      <c r="AO1719" t="s">
        <v>14529</v>
      </c>
    </row>
    <row r="1720" spans="1:41" x14ac:dyDescent="0.25">
      <c r="A1720" s="1">
        <v>2017</v>
      </c>
      <c r="B1720" t="s">
        <v>1325</v>
      </c>
      <c r="C1720" t="s">
        <v>7026</v>
      </c>
      <c r="D1720" t="s">
        <v>7203</v>
      </c>
      <c r="E1720" t="s">
        <v>7590</v>
      </c>
      <c r="F1720" t="s">
        <v>9001</v>
      </c>
      <c r="G1720" t="s">
        <v>11144</v>
      </c>
      <c r="H1720" t="s">
        <v>12658</v>
      </c>
      <c r="I1720" s="1">
        <v>4711.7052192140745</v>
      </c>
      <c r="J1720" s="1">
        <v>821.22250379595903</v>
      </c>
      <c r="K1720" s="1"/>
      <c r="L1720" s="1"/>
      <c r="M1720" s="1">
        <v>228.63596469260435</v>
      </c>
      <c r="N1720" s="1">
        <v>24.390003487696386</v>
      </c>
      <c r="O1720" s="1">
        <v>557.64417065051282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/>
      <c r="V1720" s="1">
        <v>0</v>
      </c>
      <c r="W1720" s="1">
        <v>3145.2018133906658</v>
      </c>
      <c r="X1720" s="1">
        <v>0</v>
      </c>
      <c r="Y1720" s="1">
        <v>2509.9530861883918</v>
      </c>
      <c r="Z1720" s="1">
        <v>74.278646985257183</v>
      </c>
      <c r="AA1720" s="1">
        <v>9733.8286646351953</v>
      </c>
      <c r="AB1720" s="1"/>
      <c r="AC1720" s="1">
        <v>0</v>
      </c>
      <c r="AD1720" s="1">
        <v>1513.0205627209793</v>
      </c>
      <c r="AE1720" s="1">
        <v>272.72458445333234</v>
      </c>
      <c r="AF1720" s="1">
        <v>0</v>
      </c>
      <c r="AG1720" s="1">
        <v>907.97331165560638</v>
      </c>
      <c r="AH1720" s="1">
        <v>0</v>
      </c>
      <c r="AI1720" s="1"/>
      <c r="AJ1720" s="1">
        <v>439.0302356599048</v>
      </c>
      <c r="AK1720" s="1"/>
      <c r="AL1720" s="1">
        <v>24939.607421875</v>
      </c>
      <c r="AM1720" s="1">
        <v>19495.10546875</v>
      </c>
      <c r="AN1720" s="1">
        <v>5444.50244140625</v>
      </c>
      <c r="AO1720" t="s">
        <v>14530</v>
      </c>
    </row>
    <row r="1721" spans="1:41" x14ac:dyDescent="0.25">
      <c r="A1721" s="1">
        <v>2017</v>
      </c>
      <c r="B1721" t="s">
        <v>1326</v>
      </c>
      <c r="C1721" t="s">
        <v>7026</v>
      </c>
      <c r="D1721" t="s">
        <v>7203</v>
      </c>
      <c r="E1721" t="s">
        <v>7590</v>
      </c>
      <c r="F1721" t="s">
        <v>9001</v>
      </c>
      <c r="G1721" t="s">
        <v>11144</v>
      </c>
      <c r="H1721" t="s">
        <v>12658</v>
      </c>
      <c r="I1721" s="1">
        <v>4863.8558103406986</v>
      </c>
      <c r="J1721" s="1">
        <v>0</v>
      </c>
      <c r="K1721" s="1"/>
      <c r="L1721" s="1">
        <v>0</v>
      </c>
      <c r="M1721" s="1">
        <v>228.88733225132697</v>
      </c>
      <c r="N1721" s="1">
        <v>0</v>
      </c>
      <c r="O1721" s="1">
        <v>575.65164061208736</v>
      </c>
      <c r="P1721" s="1">
        <v>0</v>
      </c>
      <c r="Q1721" s="1">
        <v>0</v>
      </c>
      <c r="R1721" s="1"/>
      <c r="S1721" s="1">
        <v>348.5035133326187</v>
      </c>
      <c r="T1721" s="1">
        <v>0</v>
      </c>
      <c r="U1721" s="1">
        <v>0</v>
      </c>
      <c r="V1721" s="1">
        <v>171.66549918849523</v>
      </c>
      <c r="W1721" s="1">
        <v>2918.313486204419</v>
      </c>
      <c r="X1721" s="1">
        <v>0</v>
      </c>
      <c r="Y1721" s="1">
        <v>2591.0046010850215</v>
      </c>
      <c r="Z1721" s="1">
        <v>0</v>
      </c>
      <c r="AA1721" s="1">
        <v>13972.611557957289</v>
      </c>
      <c r="AB1721" s="1"/>
      <c r="AC1721" s="1">
        <v>0</v>
      </c>
      <c r="AD1721" s="1">
        <v>2110.9962079470652</v>
      </c>
      <c r="AE1721" s="1">
        <v>366.74398718377734</v>
      </c>
      <c r="AF1721" s="1">
        <v>2359.5630275118751</v>
      </c>
      <c r="AG1721" s="1">
        <v>3261.6444845814094</v>
      </c>
      <c r="AH1721" s="1">
        <v>0</v>
      </c>
      <c r="AI1721" s="1"/>
      <c r="AJ1721" s="1">
        <v>329.59775844191086</v>
      </c>
      <c r="AK1721" s="1"/>
      <c r="AL1721" s="1">
        <v>34099.0390625</v>
      </c>
      <c r="AM1721" s="1">
        <v>27916.685546875</v>
      </c>
      <c r="AN1721" s="1">
        <v>6182.35205078125</v>
      </c>
      <c r="AO1721" t="s">
        <v>14531</v>
      </c>
    </row>
    <row r="1722" spans="1:41" x14ac:dyDescent="0.25">
      <c r="A1722" s="1">
        <v>2017</v>
      </c>
      <c r="B1722" t="s">
        <v>1327</v>
      </c>
      <c r="C1722" t="s">
        <v>7026</v>
      </c>
      <c r="D1722" t="s">
        <v>7203</v>
      </c>
      <c r="E1722" t="s">
        <v>7590</v>
      </c>
      <c r="F1722" t="s">
        <v>9001</v>
      </c>
      <c r="G1722" t="s">
        <v>11144</v>
      </c>
      <c r="H1722" t="s">
        <v>12658</v>
      </c>
      <c r="I1722" s="1">
        <v>3800.5451484441069</v>
      </c>
      <c r="J1722" s="1">
        <v>0</v>
      </c>
      <c r="K1722" s="1">
        <v>0</v>
      </c>
      <c r="L1722" s="1"/>
      <c r="M1722" s="1">
        <v>527.17239155837615</v>
      </c>
      <c r="N1722" s="1">
        <v>5565.9596690116923</v>
      </c>
      <c r="O1722" s="1">
        <v>0</v>
      </c>
      <c r="P1722" s="1">
        <v>0</v>
      </c>
      <c r="Q1722" s="1">
        <v>0</v>
      </c>
      <c r="R1722" s="1">
        <v>535.18295994545156</v>
      </c>
      <c r="S1722" s="1">
        <v>612.99115297485594</v>
      </c>
      <c r="T1722" s="1">
        <v>0</v>
      </c>
      <c r="U1722" s="1">
        <v>0</v>
      </c>
      <c r="V1722" s="1">
        <v>1961.5716895195392</v>
      </c>
      <c r="W1722" s="1">
        <v>2179.7965399785876</v>
      </c>
      <c r="X1722" s="1">
        <v>0</v>
      </c>
      <c r="Y1722" s="1">
        <v>6056.3525913915764</v>
      </c>
      <c r="Z1722" s="1">
        <v>0</v>
      </c>
      <c r="AA1722" s="1">
        <v>9233.9649723481034</v>
      </c>
      <c r="AB1722" s="1">
        <v>0</v>
      </c>
      <c r="AC1722" s="1">
        <v>357.18712507914483</v>
      </c>
      <c r="AD1722" s="1">
        <v>2326.3014255395783</v>
      </c>
      <c r="AE1722" s="1">
        <v>2715.5508076786118</v>
      </c>
      <c r="AF1722" s="1">
        <v>1419.6875102897664</v>
      </c>
      <c r="AG1722" s="1">
        <v>4478.2332340183893</v>
      </c>
      <c r="AH1722" s="1">
        <v>11524.884523735667</v>
      </c>
      <c r="AI1722" s="1">
        <v>0</v>
      </c>
      <c r="AJ1722" s="1">
        <v>0</v>
      </c>
      <c r="AK1722" s="1"/>
      <c r="AL1722" s="1">
        <v>53295.3828125</v>
      </c>
      <c r="AM1722" s="1">
        <v>36124.234375</v>
      </c>
      <c r="AN1722" s="1">
        <v>17171.146484375</v>
      </c>
      <c r="AO1722" t="s">
        <v>14532</v>
      </c>
    </row>
    <row r="1723" spans="1:41" x14ac:dyDescent="0.25">
      <c r="A1723" s="1">
        <v>2017</v>
      </c>
      <c r="B1723" t="s">
        <v>1328</v>
      </c>
      <c r="C1723" t="s">
        <v>7026</v>
      </c>
      <c r="D1723" t="s">
        <v>7203</v>
      </c>
      <c r="E1723" t="s">
        <v>7590</v>
      </c>
      <c r="F1723" t="s">
        <v>9001</v>
      </c>
      <c r="G1723" t="s">
        <v>11144</v>
      </c>
      <c r="H1723" t="s">
        <v>12658</v>
      </c>
      <c r="I1723" s="1">
        <v>3776.8688194742504</v>
      </c>
      <c r="J1723" s="1">
        <v>1781.0727082153617</v>
      </c>
      <c r="K1723" s="1"/>
      <c r="L1723" s="1"/>
      <c r="M1723" s="1">
        <v>860.71299581299911</v>
      </c>
      <c r="N1723" s="1">
        <v>3211.4020392072466</v>
      </c>
      <c r="O1723" s="1">
        <v>584.23439551242313</v>
      </c>
      <c r="P1723" s="1"/>
      <c r="Q1723" s="1">
        <v>0</v>
      </c>
      <c r="R1723" s="1"/>
      <c r="S1723" s="1">
        <v>590.13575304285155</v>
      </c>
      <c r="T1723" s="1"/>
      <c r="U1723" s="1">
        <v>0</v>
      </c>
      <c r="V1723" s="1">
        <v>2124.4887109542656</v>
      </c>
      <c r="W1723" s="1">
        <v>1770.4072591285549</v>
      </c>
      <c r="X1723" s="1">
        <v>1003.8037275058989</v>
      </c>
      <c r="Y1723" s="1">
        <v>1018.7010473062854</v>
      </c>
      <c r="Z1723" s="1">
        <v>696.96401549307836</v>
      </c>
      <c r="AA1723" s="1">
        <v>15931.636685145733</v>
      </c>
      <c r="AB1723" s="1"/>
      <c r="AC1723" s="1">
        <v>353.19624819614666</v>
      </c>
      <c r="AD1723" s="1">
        <v>1375.5397352887182</v>
      </c>
      <c r="AE1723" s="1">
        <v>11.802715060857032</v>
      </c>
      <c r="AF1723" s="1">
        <v>686.87866628986637</v>
      </c>
      <c r="AG1723" s="1">
        <v>8898.2569144134868</v>
      </c>
      <c r="AH1723" s="1">
        <v>2360.5430121714062</v>
      </c>
      <c r="AI1723" s="1"/>
      <c r="AJ1723" s="1">
        <v>1475.339382607129</v>
      </c>
      <c r="AK1723" s="1"/>
      <c r="AL1723" s="1">
        <v>48511.98046875</v>
      </c>
      <c r="AM1723" s="1">
        <v>39966.60546875</v>
      </c>
      <c r="AN1723" s="1">
        <v>8545.376953125</v>
      </c>
      <c r="AO1723" t="s">
        <v>14533</v>
      </c>
    </row>
    <row r="1724" spans="1:41" x14ac:dyDescent="0.25">
      <c r="A1724" s="1">
        <v>2017</v>
      </c>
      <c r="B1724" t="s">
        <v>1329</v>
      </c>
      <c r="C1724" t="s">
        <v>7026</v>
      </c>
      <c r="D1724" t="s">
        <v>7203</v>
      </c>
      <c r="E1724" t="s">
        <v>7590</v>
      </c>
      <c r="F1724" t="s">
        <v>9001</v>
      </c>
      <c r="G1724" t="s">
        <v>11144</v>
      </c>
      <c r="H1724" t="s">
        <v>12658</v>
      </c>
      <c r="I1724" s="1">
        <v>0</v>
      </c>
      <c r="J1724" s="1">
        <v>0</v>
      </c>
      <c r="K1724" s="1"/>
      <c r="L1724" s="1"/>
      <c r="M1724" s="1">
        <v>531.61640935849005</v>
      </c>
      <c r="N1724" s="1">
        <v>5940.7906817918847</v>
      </c>
      <c r="O1724" s="1">
        <v>381.23885930090933</v>
      </c>
      <c r="P1724" s="1">
        <v>0</v>
      </c>
      <c r="Q1724" s="1">
        <v>0</v>
      </c>
      <c r="R1724" s="1"/>
      <c r="S1724" s="1">
        <v>605.14104650937986</v>
      </c>
      <c r="T1724" s="1">
        <v>0</v>
      </c>
      <c r="U1724" s="1">
        <v>0</v>
      </c>
      <c r="V1724" s="1">
        <v>3388.7898604525271</v>
      </c>
      <c r="W1724" s="1">
        <v>423.59873255656589</v>
      </c>
      <c r="X1724" s="1">
        <v>0</v>
      </c>
      <c r="Y1724" s="1">
        <v>8343.6121323457483</v>
      </c>
      <c r="Z1724" s="1"/>
      <c r="AA1724" s="1">
        <v>9717.6272592163659</v>
      </c>
      <c r="AB1724" s="1"/>
      <c r="AC1724" s="1">
        <v>357.88041490564723</v>
      </c>
      <c r="AD1724" s="1">
        <v>1537.6633991803342</v>
      </c>
      <c r="AE1724" s="1">
        <v>1016.6369581357582</v>
      </c>
      <c r="AF1724" s="1">
        <v>700.49074778368026</v>
      </c>
      <c r="AG1724" s="1">
        <v>4352.1744064954601</v>
      </c>
      <c r="AH1724" s="1">
        <v>1862.4571617319843</v>
      </c>
      <c r="AI1724" s="1">
        <v>0</v>
      </c>
      <c r="AJ1724" s="1">
        <v>0</v>
      </c>
      <c r="AK1724" s="1"/>
      <c r="AL1724" s="1">
        <v>39159.71875</v>
      </c>
      <c r="AM1724" s="1">
        <v>33818</v>
      </c>
      <c r="AN1724" s="1">
        <v>5341.71533203125</v>
      </c>
      <c r="AO1724" t="s">
        <v>14534</v>
      </c>
    </row>
    <row r="1725" spans="1:41" x14ac:dyDescent="0.25">
      <c r="A1725" s="1">
        <v>2017</v>
      </c>
      <c r="B1725" t="s">
        <v>1330</v>
      </c>
      <c r="C1725" t="s">
        <v>7026</v>
      </c>
      <c r="D1725" t="s">
        <v>7203</v>
      </c>
      <c r="E1725" t="s">
        <v>7590</v>
      </c>
      <c r="F1725" t="s">
        <v>9002</v>
      </c>
      <c r="G1725" t="s">
        <v>11144</v>
      </c>
      <c r="H1725" t="s">
        <v>12658</v>
      </c>
      <c r="I1725" s="1">
        <v>9354.244994396302</v>
      </c>
      <c r="J1725" s="1">
        <v>7643.9996775964537</v>
      </c>
      <c r="K1725" s="1">
        <v>49.039292237988477</v>
      </c>
      <c r="L1725" s="1">
        <v>257.45628424943948</v>
      </c>
      <c r="M1725" s="1">
        <v>4934.5787814475907</v>
      </c>
      <c r="N1725" s="1">
        <v>10777.242656912133</v>
      </c>
      <c r="O1725" s="1">
        <v>1696.6369132038064</v>
      </c>
      <c r="P1725" s="1">
        <v>0</v>
      </c>
      <c r="Q1725" s="1">
        <v>0</v>
      </c>
      <c r="R1725" s="1">
        <v>4549.0551595363386</v>
      </c>
      <c r="S1725" s="1">
        <v>3801.7711307500567</v>
      </c>
      <c r="T1725" s="1">
        <v>766.23894121856995</v>
      </c>
      <c r="U1725" s="1">
        <v>197.10486798624069</v>
      </c>
      <c r="V1725" s="1">
        <v>8391.8488842257775</v>
      </c>
      <c r="W1725" s="1">
        <v>2535.3314087040044</v>
      </c>
      <c r="X1725" s="1">
        <v>2758.4584319399455</v>
      </c>
      <c r="Y1725" s="1">
        <v>25269.947290235461</v>
      </c>
      <c r="Z1725" s="1">
        <v>1918.6623088112992</v>
      </c>
      <c r="AA1725" s="1">
        <v>30880.765627674024</v>
      </c>
      <c r="AB1725" s="1">
        <v>202.28708048170247</v>
      </c>
      <c r="AC1725" s="1">
        <v>880.9982286894757</v>
      </c>
      <c r="AD1725" s="1">
        <v>7260.8803479751341</v>
      </c>
      <c r="AE1725" s="1">
        <v>7498.8225308728088</v>
      </c>
      <c r="AF1725" s="1">
        <v>6535.7116730179141</v>
      </c>
      <c r="AG1725" s="1">
        <v>41194.759890141795</v>
      </c>
      <c r="AH1725" s="1">
        <v>26198.730970554541</v>
      </c>
      <c r="AI1725" s="1">
        <v>478.13309932038766</v>
      </c>
      <c r="AJ1725" s="1">
        <v>9714.5741349522941</v>
      </c>
      <c r="AK1725" s="1">
        <v>505.1047100512813</v>
      </c>
      <c r="AL1725" s="1">
        <v>216252.421875</v>
      </c>
      <c r="AM1725" s="1">
        <v>165065.203125</v>
      </c>
      <c r="AN1725" s="1">
        <v>51187.19140625</v>
      </c>
      <c r="AO1725" t="s">
        <v>14535</v>
      </c>
    </row>
    <row r="1726" spans="1:41" x14ac:dyDescent="0.25">
      <c r="A1726" s="1">
        <v>2017</v>
      </c>
      <c r="B1726" t="s">
        <v>1331</v>
      </c>
      <c r="C1726" t="s">
        <v>7026</v>
      </c>
      <c r="D1726" t="s">
        <v>7203</v>
      </c>
      <c r="E1726" t="s">
        <v>7590</v>
      </c>
      <c r="F1726" t="s">
        <v>9002</v>
      </c>
      <c r="G1726" t="s">
        <v>11144</v>
      </c>
      <c r="H1726" t="s">
        <v>12658</v>
      </c>
      <c r="I1726" s="1">
        <v>7532.6821043911705</v>
      </c>
      <c r="J1726" s="1">
        <v>1260.3108732088692</v>
      </c>
      <c r="K1726" s="1">
        <v>0</v>
      </c>
      <c r="L1726" s="1">
        <v>11.275238041937291</v>
      </c>
      <c r="M1726" s="1">
        <v>4234.4156466495488</v>
      </c>
      <c r="N1726" s="1">
        <v>7163.9102790344459</v>
      </c>
      <c r="O1726" s="1">
        <v>1263.458074027325</v>
      </c>
      <c r="P1726" s="1">
        <v>233.30256889045509</v>
      </c>
      <c r="Q1726" s="1">
        <v>53.589848874667688</v>
      </c>
      <c r="R1726" s="1">
        <v>1970.3826034632173</v>
      </c>
      <c r="S1726" s="1">
        <v>3154.3444918901855</v>
      </c>
      <c r="T1726" s="1">
        <v>0</v>
      </c>
      <c r="U1726" s="1">
        <v>210.57634567122082</v>
      </c>
      <c r="V1726" s="1">
        <v>2056.5526802781728</v>
      </c>
      <c r="W1726" s="1">
        <v>6317.2903701366249</v>
      </c>
      <c r="X1726" s="1">
        <v>435.33472996821013</v>
      </c>
      <c r="Y1726" s="1">
        <v>15484.22802680227</v>
      </c>
      <c r="Z1726" s="1">
        <v>2781.8142230097787</v>
      </c>
      <c r="AA1726" s="1">
        <v>52435.523163158388</v>
      </c>
      <c r="AB1726" s="1">
        <v>155.64338593090235</v>
      </c>
      <c r="AC1726" s="1">
        <v>1247.3215171036065</v>
      </c>
      <c r="AD1726" s="1">
        <v>9026.6802583217814</v>
      </c>
      <c r="AE1726" s="1">
        <v>4090.6626034452379</v>
      </c>
      <c r="AF1726" s="1">
        <v>9456.9319840153039</v>
      </c>
      <c r="AG1726" s="1">
        <v>52212.633796511451</v>
      </c>
      <c r="AH1726" s="1">
        <v>1046.0254083185157</v>
      </c>
      <c r="AI1726" s="1">
        <v>494.39663766286628</v>
      </c>
      <c r="AJ1726" s="1">
        <v>1451.145686473413</v>
      </c>
      <c r="AK1726" s="1">
        <v>259.78712210525612</v>
      </c>
      <c r="AL1726" s="1">
        <v>186040.203125</v>
      </c>
      <c r="AM1726" s="1">
        <v>159652.828125</v>
      </c>
      <c r="AN1726" s="1">
        <v>26387.375</v>
      </c>
      <c r="AO1726" t="s">
        <v>14536</v>
      </c>
    </row>
    <row r="1727" spans="1:41" x14ac:dyDescent="0.25">
      <c r="A1727" s="1">
        <v>2017</v>
      </c>
      <c r="B1727" t="s">
        <v>1332</v>
      </c>
      <c r="C1727" t="s">
        <v>7026</v>
      </c>
      <c r="D1727" t="s">
        <v>7203</v>
      </c>
      <c r="E1727" t="s">
        <v>7590</v>
      </c>
      <c r="F1727" t="s">
        <v>9002</v>
      </c>
      <c r="G1727" t="s">
        <v>11144</v>
      </c>
      <c r="H1727" t="s">
        <v>12658</v>
      </c>
      <c r="I1727" s="1">
        <v>3304.070113941214</v>
      </c>
      <c r="J1727" s="1">
        <v>6756.4639040905768</v>
      </c>
      <c r="K1727" s="1">
        <v>48.41128372075039</v>
      </c>
      <c r="L1727" s="1">
        <v>274.73403511525845</v>
      </c>
      <c r="M1727" s="1">
        <v>6246.9164086948167</v>
      </c>
      <c r="N1727" s="1">
        <v>15564.711829058457</v>
      </c>
      <c r="O1727" s="1">
        <v>1688.3435197611698</v>
      </c>
      <c r="P1727" s="1">
        <v>0</v>
      </c>
      <c r="Q1727" s="1">
        <v>0</v>
      </c>
      <c r="R1727" s="1">
        <v>3915.268622326153</v>
      </c>
      <c r="S1727" s="1">
        <v>7382.7207674144347</v>
      </c>
      <c r="T1727" s="1">
        <v>756.42630813672486</v>
      </c>
      <c r="U1727" s="1">
        <v>181.54231395281397</v>
      </c>
      <c r="V1727" s="1">
        <v>11929.750590885915</v>
      </c>
      <c r="W1727" s="1">
        <v>2126.4656374339611</v>
      </c>
      <c r="X1727" s="1">
        <v>4525.244745797143</v>
      </c>
      <c r="Y1727" s="1">
        <v>34250.97112960997</v>
      </c>
      <c r="Z1727" s="1">
        <v>216.64049465035799</v>
      </c>
      <c r="AA1727" s="1">
        <v>32498.257330149645</v>
      </c>
      <c r="AB1727" s="1">
        <v>205.74795581318915</v>
      </c>
      <c r="AC1727" s="1">
        <v>882.77975864788345</v>
      </c>
      <c r="AD1727" s="1">
        <v>8343.2708691039825</v>
      </c>
      <c r="AE1727" s="1">
        <v>2289.8537199914936</v>
      </c>
      <c r="AF1727" s="1">
        <v>8450.9435084836623</v>
      </c>
      <c r="AG1727" s="1">
        <v>49885.407310047238</v>
      </c>
      <c r="AH1727" s="1">
        <v>20866.125549120588</v>
      </c>
      <c r="AI1727" s="1">
        <v>236.00500813865816</v>
      </c>
      <c r="AJ1727" s="1">
        <v>9421.3799177351102</v>
      </c>
      <c r="AK1727" s="1">
        <v>534.76992038005983</v>
      </c>
      <c r="AL1727" s="1">
        <v>232783.203125</v>
      </c>
      <c r="AM1727" s="1">
        <v>179822.78125</v>
      </c>
      <c r="AN1727" s="1">
        <v>52960.44921875</v>
      </c>
      <c r="AO1727" t="s">
        <v>14537</v>
      </c>
    </row>
    <row r="1728" spans="1:41" x14ac:dyDescent="0.25">
      <c r="A1728" s="1">
        <v>2017</v>
      </c>
      <c r="B1728" t="s">
        <v>1333</v>
      </c>
      <c r="C1728" t="s">
        <v>7026</v>
      </c>
      <c r="D1728" t="s">
        <v>7203</v>
      </c>
      <c r="E1728" t="s">
        <v>7590</v>
      </c>
      <c r="F1728" t="s">
        <v>9002</v>
      </c>
      <c r="G1728" t="s">
        <v>11144</v>
      </c>
      <c r="H1728" t="s">
        <v>12658</v>
      </c>
      <c r="I1728" s="1">
        <v>7297.0455889098921</v>
      </c>
      <c r="J1728" s="1">
        <v>5925.9393701185963</v>
      </c>
      <c r="K1728" s="1">
        <v>0</v>
      </c>
      <c r="L1728" s="1">
        <v>0</v>
      </c>
      <c r="M1728" s="1">
        <v>2239.4457747793954</v>
      </c>
      <c r="N1728" s="1">
        <v>8358.0107406246843</v>
      </c>
      <c r="O1728" s="1">
        <v>1223.9347204734916</v>
      </c>
      <c r="P1728" s="1">
        <v>226.00442413612774</v>
      </c>
      <c r="Q1728" s="1">
        <v>209.76855313262934</v>
      </c>
      <c r="R1728" s="1">
        <v>2822.7864548862494</v>
      </c>
      <c r="S1728" s="1">
        <v>1332.5810996459572</v>
      </c>
      <c r="T1728" s="1">
        <v>0</v>
      </c>
      <c r="U1728" s="1">
        <v>146.34002092617834</v>
      </c>
      <c r="V1728" s="1">
        <v>870.27966990189384</v>
      </c>
      <c r="W1728" s="1">
        <v>5651.8289900125537</v>
      </c>
      <c r="X1728" s="1">
        <v>404.65233059132646</v>
      </c>
      <c r="Y1728" s="1">
        <v>14999.852144933278</v>
      </c>
      <c r="Z1728" s="1">
        <v>2314.8330582868207</v>
      </c>
      <c r="AA1728" s="1">
        <v>40497.383518275514</v>
      </c>
      <c r="AB1728" s="1">
        <v>0</v>
      </c>
      <c r="AC1728" s="1">
        <v>1208.3029455109224</v>
      </c>
      <c r="AD1728" s="1">
        <v>4976.3345397825369</v>
      </c>
      <c r="AE1728" s="1">
        <v>5270.4580263867556</v>
      </c>
      <c r="AF1728" s="1">
        <v>8080.3385790995826</v>
      </c>
      <c r="AG1728" s="1">
        <v>37675.903569357914</v>
      </c>
      <c r="AH1728" s="1">
        <v>1078.9739788810894</v>
      </c>
      <c r="AI1728" s="1">
        <v>478.93097757658359</v>
      </c>
      <c r="AJ1728" s="1">
        <v>581.30256272450004</v>
      </c>
      <c r="AK1728" s="1">
        <v>251.66049053213999</v>
      </c>
      <c r="AL1728" s="1">
        <v>154122.890625</v>
      </c>
      <c r="AM1728" s="1">
        <v>136484.546875</v>
      </c>
      <c r="AN1728" s="1">
        <v>17638.34375</v>
      </c>
      <c r="AO1728" t="s">
        <v>14538</v>
      </c>
    </row>
    <row r="1729" spans="1:41" x14ac:dyDescent="0.25">
      <c r="A1729" s="1">
        <v>2017</v>
      </c>
      <c r="B1729" t="s">
        <v>1334</v>
      </c>
      <c r="C1729" t="s">
        <v>7026</v>
      </c>
      <c r="D1729" t="s">
        <v>7203</v>
      </c>
      <c r="E1729" t="s">
        <v>7590</v>
      </c>
      <c r="F1729" t="s">
        <v>9002</v>
      </c>
      <c r="G1729" t="s">
        <v>11144</v>
      </c>
      <c r="H1729" t="s">
        <v>12658</v>
      </c>
      <c r="I1729" s="1">
        <v>4520.4398683082436</v>
      </c>
      <c r="J1729" s="1">
        <v>14033.945387764708</v>
      </c>
      <c r="K1729" s="1">
        <v>59.013575304285162</v>
      </c>
      <c r="L1729" s="1">
        <v>267.92163188145463</v>
      </c>
      <c r="M1729" s="1">
        <v>7575.3218541160431</v>
      </c>
      <c r="N1729" s="1">
        <v>11690.41470562314</v>
      </c>
      <c r="O1729" s="1">
        <v>1282.9551271151595</v>
      </c>
      <c r="P1729" s="1">
        <v>0</v>
      </c>
      <c r="Q1729" s="1">
        <v>2551.9929109636296</v>
      </c>
      <c r="R1729" s="1">
        <v>2182.8330114952096</v>
      </c>
      <c r="S1729" s="1">
        <v>6031.1873960979437</v>
      </c>
      <c r="T1729" s="1">
        <v>0</v>
      </c>
      <c r="U1729" s="1">
        <v>177.04072591285549</v>
      </c>
      <c r="V1729" s="1">
        <v>5649.9596996322616</v>
      </c>
      <c r="W1729" s="1">
        <v>4012.923120691391</v>
      </c>
      <c r="X1729" s="1">
        <v>6065.7120564929492</v>
      </c>
      <c r="Y1729" s="1">
        <v>17321.112303459791</v>
      </c>
      <c r="Z1729" s="1">
        <v>3632.1515991628107</v>
      </c>
      <c r="AA1729" s="1">
        <v>42802.940557124981</v>
      </c>
      <c r="AB1729" s="1">
        <v>200.64615603456954</v>
      </c>
      <c r="AC1729" s="1">
        <v>1317.3600415175576</v>
      </c>
      <c r="AD1729" s="1">
        <v>5721.991082426608</v>
      </c>
      <c r="AE1729" s="1">
        <v>6633.9963144373905</v>
      </c>
      <c r="AF1729" s="1">
        <v>9939.251633350721</v>
      </c>
      <c r="AG1729" s="1">
        <v>42457.331766397481</v>
      </c>
      <c r="AH1729" s="1">
        <v>8488.7233725014867</v>
      </c>
      <c r="AI1729" s="1">
        <v>230.15294368671212</v>
      </c>
      <c r="AJ1729" s="1">
        <v>3260.5000355617549</v>
      </c>
      <c r="AK1729" s="1">
        <v>254.93864531451189</v>
      </c>
      <c r="AL1729" s="1">
        <v>208362.75</v>
      </c>
      <c r="AM1729" s="1">
        <v>168439.1875</v>
      </c>
      <c r="AN1729" s="1">
        <v>39923.56640625</v>
      </c>
      <c r="AO1729" t="s">
        <v>14539</v>
      </c>
    </row>
    <row r="1730" spans="1:41" x14ac:dyDescent="0.25">
      <c r="A1730" s="1">
        <v>2017</v>
      </c>
      <c r="B1730" t="s">
        <v>1335</v>
      </c>
      <c r="C1730" t="s">
        <v>7026</v>
      </c>
      <c r="D1730" t="s">
        <v>7203</v>
      </c>
      <c r="E1730" t="s">
        <v>7590</v>
      </c>
      <c r="F1730" t="s">
        <v>9003</v>
      </c>
      <c r="G1730" t="s">
        <v>11144</v>
      </c>
      <c r="H1730" t="s">
        <v>12658</v>
      </c>
      <c r="I1730" s="1">
        <v>7790.7433442527508</v>
      </c>
      <c r="J1730" s="1">
        <v>7643.9996775964537</v>
      </c>
      <c r="K1730" s="1">
        <v>-6.1299115297485596</v>
      </c>
      <c r="L1730" s="1">
        <v>257.45628424943948</v>
      </c>
      <c r="M1730" s="1">
        <v>4934.5787814475907</v>
      </c>
      <c r="N1730" s="1">
        <v>10777.242656912133</v>
      </c>
      <c r="O1730" s="1">
        <v>1696.6369132038064</v>
      </c>
      <c r="P1730" s="1">
        <v>0</v>
      </c>
      <c r="Q1730" s="1">
        <v>0</v>
      </c>
      <c r="R1730" s="1">
        <v>4549.0551595363386</v>
      </c>
      <c r="S1730" s="1">
        <v>3801.7711307500567</v>
      </c>
      <c r="T1730" s="1">
        <v>766.23894121856995</v>
      </c>
      <c r="U1730" s="1">
        <v>197.10486798624069</v>
      </c>
      <c r="V1730" s="1">
        <v>8391.8488842257775</v>
      </c>
      <c r="W1730" s="1">
        <v>2535.3314087040044</v>
      </c>
      <c r="X1730" s="1">
        <v>2496.4048809056499</v>
      </c>
      <c r="Y1730" s="1">
        <v>25269.947290235461</v>
      </c>
      <c r="Z1730" s="1">
        <v>1918.6623088112992</v>
      </c>
      <c r="AA1730" s="1">
        <v>30880.765627674024</v>
      </c>
      <c r="AB1730" s="1">
        <v>202.28708048170247</v>
      </c>
      <c r="AC1730" s="1">
        <v>880.9982286894757</v>
      </c>
      <c r="AD1730" s="1">
        <v>7260.8803479751341</v>
      </c>
      <c r="AE1730" s="1">
        <v>7498.8225308728088</v>
      </c>
      <c r="AF1730" s="1">
        <v>6535.7116730179141</v>
      </c>
      <c r="AG1730" s="1">
        <v>41194.759890141795</v>
      </c>
      <c r="AH1730" s="1">
        <v>26198.730970554541</v>
      </c>
      <c r="AI1730" s="1">
        <v>478.13309932038766</v>
      </c>
      <c r="AJ1730" s="1">
        <v>9714.5741349522941</v>
      </c>
      <c r="AK1730" s="1">
        <v>505.1047100512813</v>
      </c>
      <c r="AL1730" s="1">
        <v>214371.6875</v>
      </c>
      <c r="AM1730" s="1">
        <v>163501.703125</v>
      </c>
      <c r="AN1730" s="1">
        <v>50869.96875</v>
      </c>
      <c r="AO1730" t="s">
        <v>14540</v>
      </c>
    </row>
    <row r="1731" spans="1:41" x14ac:dyDescent="0.25">
      <c r="A1731" s="1">
        <v>2017</v>
      </c>
      <c r="B1731" t="s">
        <v>1336</v>
      </c>
      <c r="C1731" t="s">
        <v>7026</v>
      </c>
      <c r="D1731" t="s">
        <v>7203</v>
      </c>
      <c r="E1731" t="s">
        <v>7590</v>
      </c>
      <c r="F1731" t="s">
        <v>9003</v>
      </c>
      <c r="G1731" t="s">
        <v>11144</v>
      </c>
      <c r="H1731" t="s">
        <v>12658</v>
      </c>
      <c r="I1731" s="1">
        <v>5689.6618741728271</v>
      </c>
      <c r="J1731" s="1">
        <v>1260.3108732088692</v>
      </c>
      <c r="K1731" s="1">
        <v>0</v>
      </c>
      <c r="L1731" s="1">
        <v>11.275238041937291</v>
      </c>
      <c r="M1731" s="1">
        <v>4234.4156466495488</v>
      </c>
      <c r="N1731" s="1">
        <v>7163.9102790344459</v>
      </c>
      <c r="O1731" s="1">
        <v>1263.458074027325</v>
      </c>
      <c r="P1731" s="1">
        <v>233.30256889045509</v>
      </c>
      <c r="Q1731" s="1">
        <v>53.589848874667688</v>
      </c>
      <c r="R1731" s="1">
        <v>1970.3826034632173</v>
      </c>
      <c r="S1731" s="1">
        <v>3101.7637865079105</v>
      </c>
      <c r="T1731" s="1">
        <v>0</v>
      </c>
      <c r="U1731" s="1">
        <v>210.57634567122082</v>
      </c>
      <c r="V1731" s="1">
        <v>2047.3971869881198</v>
      </c>
      <c r="W1731" s="1">
        <v>6317.2903701366249</v>
      </c>
      <c r="X1731" s="1">
        <v>435.33472996821013</v>
      </c>
      <c r="Y1731" s="1">
        <v>15484.22802680227</v>
      </c>
      <c r="Z1731" s="1">
        <v>2781.8142230097787</v>
      </c>
      <c r="AA1731" s="1">
        <v>52435.523163158388</v>
      </c>
      <c r="AB1731" s="1">
        <v>155.64338593090235</v>
      </c>
      <c r="AC1731" s="1">
        <v>1247.3215171036065</v>
      </c>
      <c r="AD1731" s="1">
        <v>9026.6802583217814</v>
      </c>
      <c r="AE1731" s="1">
        <v>4090.6626034452379</v>
      </c>
      <c r="AF1731" s="1">
        <v>9456.9319840153039</v>
      </c>
      <c r="AG1731" s="1">
        <v>52212.633796511451</v>
      </c>
      <c r="AH1731" s="1">
        <v>1046.0254083185157</v>
      </c>
      <c r="AI1731" s="1">
        <v>494.39663766286628</v>
      </c>
      <c r="AJ1731" s="1">
        <v>1451.145686473413</v>
      </c>
      <c r="AK1731" s="1">
        <v>259.78712210525612</v>
      </c>
      <c r="AL1731" s="1">
        <v>184135.453125</v>
      </c>
      <c r="AM1731" s="1">
        <v>157800.65625</v>
      </c>
      <c r="AN1731" s="1">
        <v>26334.794921875</v>
      </c>
      <c r="AO1731" t="s">
        <v>14541</v>
      </c>
    </row>
    <row r="1732" spans="1:41" x14ac:dyDescent="0.25">
      <c r="A1732" s="1">
        <v>2017</v>
      </c>
      <c r="B1732" t="s">
        <v>1337</v>
      </c>
      <c r="C1732" t="s">
        <v>7026</v>
      </c>
      <c r="D1732" t="s">
        <v>7203</v>
      </c>
      <c r="E1732" t="s">
        <v>7590</v>
      </c>
      <c r="F1732" t="s">
        <v>9003</v>
      </c>
      <c r="G1732" t="s">
        <v>11144</v>
      </c>
      <c r="H1732" t="s">
        <v>12658</v>
      </c>
      <c r="I1732" s="1">
        <v>3787.4241587963243</v>
      </c>
      <c r="J1732" s="1">
        <v>14033.945387764708</v>
      </c>
      <c r="K1732" s="1">
        <v>59.013575304285162</v>
      </c>
      <c r="L1732" s="1">
        <v>183.06102553304464</v>
      </c>
      <c r="M1732" s="1">
        <v>7575.3218541160431</v>
      </c>
      <c r="N1732" s="1">
        <v>11690.41470562314</v>
      </c>
      <c r="O1732" s="1">
        <v>1282.9551271151595</v>
      </c>
      <c r="P1732" s="1">
        <v>0</v>
      </c>
      <c r="Q1732" s="1">
        <v>2551.9929109636296</v>
      </c>
      <c r="R1732" s="1">
        <v>2182.8330114952096</v>
      </c>
      <c r="S1732" s="1">
        <v>5973.8262009021773</v>
      </c>
      <c r="T1732" s="1">
        <v>0</v>
      </c>
      <c r="U1732" s="1">
        <v>177.04072591285549</v>
      </c>
      <c r="V1732" s="1">
        <v>5577.9631377610331</v>
      </c>
      <c r="W1732" s="1">
        <v>4012.923120691391</v>
      </c>
      <c r="X1732" s="1">
        <v>6065.7120564929492</v>
      </c>
      <c r="Y1732" s="1">
        <v>17321.112303459791</v>
      </c>
      <c r="Z1732" s="1">
        <v>3632.1515991628107</v>
      </c>
      <c r="AA1732" s="1">
        <v>42802.940557124981</v>
      </c>
      <c r="AB1732" s="1">
        <v>200.64615603456954</v>
      </c>
      <c r="AC1732" s="1">
        <v>1317.3600415175576</v>
      </c>
      <c r="AD1732" s="1">
        <v>5721.991082426608</v>
      </c>
      <c r="AE1732" s="1">
        <v>6633.9963144373905</v>
      </c>
      <c r="AF1732" s="1">
        <v>9939.251633350721</v>
      </c>
      <c r="AG1732" s="1">
        <v>42457.331766397481</v>
      </c>
      <c r="AH1732" s="1">
        <v>8488.7233725014867</v>
      </c>
      <c r="AI1732" s="1">
        <v>230.15294368671212</v>
      </c>
      <c r="AJ1732" s="1">
        <v>3260.5000355617549</v>
      </c>
      <c r="AK1732" s="1">
        <v>254.93864531451189</v>
      </c>
      <c r="AL1732" s="1">
        <v>207415.515625</v>
      </c>
      <c r="AM1732" s="1">
        <v>167549.3125</v>
      </c>
      <c r="AN1732" s="1">
        <v>39866.203125</v>
      </c>
      <c r="AO1732" t="s">
        <v>14542</v>
      </c>
    </row>
    <row r="1733" spans="1:41" x14ac:dyDescent="0.25">
      <c r="A1733" s="1">
        <v>2017</v>
      </c>
      <c r="B1733" t="s">
        <v>1338</v>
      </c>
      <c r="C1733" t="s">
        <v>7026</v>
      </c>
      <c r="D1733" t="s">
        <v>7203</v>
      </c>
      <c r="E1733" t="s">
        <v>7590</v>
      </c>
      <c r="F1733" t="s">
        <v>9003</v>
      </c>
      <c r="G1733" t="s">
        <v>11144</v>
      </c>
      <c r="H1733" t="s">
        <v>12658</v>
      </c>
      <c r="I1733" s="1">
        <v>2522.437625859106</v>
      </c>
      <c r="J1733" s="1">
        <v>6756.4639040905768</v>
      </c>
      <c r="K1733" s="1">
        <v>48.41128372075039</v>
      </c>
      <c r="L1733" s="1">
        <v>274.73403511525845</v>
      </c>
      <c r="M1733" s="1">
        <v>6246.9164086948167</v>
      </c>
      <c r="N1733" s="1">
        <v>15564.711829058457</v>
      </c>
      <c r="O1733" s="1">
        <v>1688.3435197611698</v>
      </c>
      <c r="P1733" s="1">
        <v>0</v>
      </c>
      <c r="Q1733" s="1">
        <v>0</v>
      </c>
      <c r="R1733" s="1">
        <v>3915.268622326153</v>
      </c>
      <c r="S1733" s="1">
        <v>7318.4927282556664</v>
      </c>
      <c r="T1733" s="1">
        <v>756.42630813672486</v>
      </c>
      <c r="U1733" s="1">
        <v>181.54231395281397</v>
      </c>
      <c r="V1733" s="1">
        <v>11845.030844374602</v>
      </c>
      <c r="W1733" s="1">
        <v>2126.4656374339611</v>
      </c>
      <c r="X1733" s="1">
        <v>4525.244745797143</v>
      </c>
      <c r="Y1733" s="1">
        <v>32613.459457755591</v>
      </c>
      <c r="Z1733" s="1">
        <v>216.64049465035799</v>
      </c>
      <c r="AA1733" s="1">
        <v>32498.257330149645</v>
      </c>
      <c r="AB1733" s="1">
        <v>205.74795581318915</v>
      </c>
      <c r="AC1733" s="1">
        <v>882.77975864788345</v>
      </c>
      <c r="AD1733" s="1">
        <v>8343.2708691039825</v>
      </c>
      <c r="AE1733" s="1">
        <v>2289.8537199914936</v>
      </c>
      <c r="AF1733" s="1">
        <v>8450.9435084836623</v>
      </c>
      <c r="AG1733" s="1">
        <v>49885.407310047238</v>
      </c>
      <c r="AH1733" s="1">
        <v>20866.125549120588</v>
      </c>
      <c r="AI1733" s="1">
        <v>236.00500813865816</v>
      </c>
      <c r="AJ1733" s="1">
        <v>9421.3799177351102</v>
      </c>
      <c r="AK1733" s="1">
        <v>534.76992038005983</v>
      </c>
      <c r="AL1733" s="1">
        <v>230215.109375</v>
      </c>
      <c r="AM1733" s="1">
        <v>177318.90625</v>
      </c>
      <c r="AN1733" s="1">
        <v>52896.21875</v>
      </c>
      <c r="AO1733" t="s">
        <v>14543</v>
      </c>
    </row>
    <row r="1734" spans="1:41" x14ac:dyDescent="0.25">
      <c r="A1734" s="1">
        <v>2017</v>
      </c>
      <c r="B1734" t="s">
        <v>1339</v>
      </c>
      <c r="C1734" t="s">
        <v>7026</v>
      </c>
      <c r="D1734" t="s">
        <v>7203</v>
      </c>
      <c r="E1734" t="s">
        <v>7590</v>
      </c>
      <c r="F1734" t="s">
        <v>9003</v>
      </c>
      <c r="G1734" t="s">
        <v>11144</v>
      </c>
      <c r="H1734" t="s">
        <v>12658</v>
      </c>
      <c r="I1734" s="1">
        <v>6169.3355768817819</v>
      </c>
      <c r="J1734" s="1">
        <v>5925.9393701185963</v>
      </c>
      <c r="K1734" s="1">
        <v>0</v>
      </c>
      <c r="L1734" s="1">
        <v>0</v>
      </c>
      <c r="M1734" s="1">
        <v>2239.4457747793954</v>
      </c>
      <c r="N1734" s="1">
        <v>8358.0107406246843</v>
      </c>
      <c r="O1734" s="1">
        <v>1223.9347204734916</v>
      </c>
      <c r="P1734" s="1">
        <v>226.00442413612774</v>
      </c>
      <c r="Q1734" s="1">
        <v>209.76855313262934</v>
      </c>
      <c r="R1734" s="1">
        <v>2822.7864548862494</v>
      </c>
      <c r="S1734" s="1">
        <v>1281.5838196262284</v>
      </c>
      <c r="T1734" s="1">
        <v>0</v>
      </c>
      <c r="U1734" s="1">
        <v>97.560013950785546</v>
      </c>
      <c r="V1734" s="1">
        <v>827.04284553734112</v>
      </c>
      <c r="W1734" s="1">
        <v>5651.8289900125537</v>
      </c>
      <c r="X1734" s="1">
        <v>404.65233059132646</v>
      </c>
      <c r="Y1734" s="1">
        <v>14999.852144933278</v>
      </c>
      <c r="Z1734" s="1">
        <v>2314.8330582868207</v>
      </c>
      <c r="AA1734" s="1">
        <v>40497.383518275514</v>
      </c>
      <c r="AB1734" s="1">
        <v>0</v>
      </c>
      <c r="AC1734" s="1">
        <v>1208.3029455109224</v>
      </c>
      <c r="AD1734" s="1">
        <v>4976.3345397825369</v>
      </c>
      <c r="AE1734" s="1">
        <v>5270.4580263867556</v>
      </c>
      <c r="AF1734" s="1">
        <v>8080.3385790995826</v>
      </c>
      <c r="AG1734" s="1">
        <v>37675.903569357914</v>
      </c>
      <c r="AH1734" s="1">
        <v>1078.9739788810894</v>
      </c>
      <c r="AI1734" s="1">
        <v>478.93097757658359</v>
      </c>
      <c r="AJ1734" s="1">
        <v>581.30232991083039</v>
      </c>
      <c r="AK1734" s="1">
        <v>251.66049053213999</v>
      </c>
      <c r="AL1734" s="1">
        <v>152852.15625</v>
      </c>
      <c r="AM1734" s="1">
        <v>135264.8125</v>
      </c>
      <c r="AN1734" s="1">
        <v>17587.345703125</v>
      </c>
      <c r="AO1734" t="s">
        <v>14544</v>
      </c>
    </row>
    <row r="1735" spans="1:41" x14ac:dyDescent="0.25">
      <c r="A1735" s="1">
        <v>2017</v>
      </c>
      <c r="B1735" t="s">
        <v>1340</v>
      </c>
      <c r="C1735" t="s">
        <v>7026</v>
      </c>
      <c r="D1735" t="s">
        <v>7203</v>
      </c>
      <c r="E1735" t="s">
        <v>7590</v>
      </c>
      <c r="F1735" t="s">
        <v>9004</v>
      </c>
      <c r="G1735" t="s">
        <v>11144</v>
      </c>
      <c r="H1735" t="s">
        <v>12658</v>
      </c>
      <c r="I1735" s="1">
        <v>0</v>
      </c>
      <c r="J1735" s="1">
        <v>11377.084061242176</v>
      </c>
      <c r="K1735" s="1"/>
      <c r="L1735" s="1"/>
      <c r="M1735" s="1">
        <v>0</v>
      </c>
      <c r="N1735" s="1">
        <v>3662.8542379049195</v>
      </c>
      <c r="O1735" s="1">
        <v>0</v>
      </c>
      <c r="P1735" s="1"/>
      <c r="Q1735" s="1">
        <v>2551.9929109636296</v>
      </c>
      <c r="R1735" s="1">
        <v>1711.1701689045738</v>
      </c>
      <c r="S1735" s="1">
        <v>1770.4072591285549</v>
      </c>
      <c r="T1735" s="1"/>
      <c r="U1735" s="1">
        <v>0</v>
      </c>
      <c r="V1735" s="1">
        <v>778.97919401656407</v>
      </c>
      <c r="W1735" s="1">
        <v>2006.4615603456955</v>
      </c>
      <c r="X1735" s="1">
        <v>4705.7424947636982</v>
      </c>
      <c r="Y1735" s="1">
        <v>10692.234850149725</v>
      </c>
      <c r="Z1735" s="1">
        <v>1112.3160758241622</v>
      </c>
      <c r="AA1735" s="1">
        <v>19182.585431979223</v>
      </c>
      <c r="AB1735" s="1"/>
      <c r="AC1735" s="1">
        <v>0</v>
      </c>
      <c r="AD1735" s="1">
        <v>4346.4513471378896</v>
      </c>
      <c r="AE1735" s="1">
        <v>5406.2926472008676</v>
      </c>
      <c r="AF1735" s="1">
        <v>4745.0377697298427</v>
      </c>
      <c r="AG1735" s="1">
        <v>16785.404801759491</v>
      </c>
      <c r="AH1735" s="1">
        <v>705.21222488620765</v>
      </c>
      <c r="AI1735" s="1"/>
      <c r="AJ1735" s="1">
        <v>0</v>
      </c>
      <c r="AK1735" s="1"/>
      <c r="AL1735" s="1">
        <v>91540.2265625</v>
      </c>
      <c r="AM1735" s="1">
        <v>78005.953125</v>
      </c>
      <c r="AN1735" s="1">
        <v>13534.2744140625</v>
      </c>
      <c r="AO1735" t="s">
        <v>14545</v>
      </c>
    </row>
    <row r="1736" spans="1:41" x14ac:dyDescent="0.25">
      <c r="A1736" s="1">
        <v>2017</v>
      </c>
      <c r="B1736" t="s">
        <v>1341</v>
      </c>
      <c r="C1736" t="s">
        <v>7026</v>
      </c>
      <c r="D1736" t="s">
        <v>7203</v>
      </c>
      <c r="E1736" t="s">
        <v>7590</v>
      </c>
      <c r="F1736" t="s">
        <v>9004</v>
      </c>
      <c r="G1736" t="s">
        <v>11144</v>
      </c>
      <c r="H1736" t="s">
        <v>12658</v>
      </c>
      <c r="I1736" s="1">
        <v>4658.7327626089054</v>
      </c>
      <c r="J1736" s="1">
        <v>6197.3405565757939</v>
      </c>
      <c r="K1736" s="1">
        <v>0</v>
      </c>
      <c r="L1736" s="1"/>
      <c r="M1736" s="1">
        <v>36.779469178491361</v>
      </c>
      <c r="N1736" s="1">
        <v>1140.0409463026372</v>
      </c>
      <c r="O1736" s="1">
        <v>708.00478168595862</v>
      </c>
      <c r="P1736" s="1">
        <v>0</v>
      </c>
      <c r="Q1736" s="1">
        <v>0</v>
      </c>
      <c r="R1736" s="1">
        <v>4013.8721995908868</v>
      </c>
      <c r="S1736" s="1">
        <v>367.7946917849136</v>
      </c>
      <c r="T1736" s="1">
        <v>0</v>
      </c>
      <c r="U1736" s="1">
        <v>0</v>
      </c>
      <c r="V1736" s="1">
        <v>4903.9292237988475</v>
      </c>
      <c r="W1736" s="1">
        <v>0</v>
      </c>
      <c r="X1736" s="1">
        <v>1642.5768626764809</v>
      </c>
      <c r="Y1736" s="1">
        <v>11540.171445904638</v>
      </c>
      <c r="Z1736" s="1">
        <v>61.299115297485599</v>
      </c>
      <c r="AA1736" s="1">
        <v>19065.958158099198</v>
      </c>
      <c r="AB1736" s="1">
        <v>0</v>
      </c>
      <c r="AC1736" s="1">
        <v>0</v>
      </c>
      <c r="AD1736" s="1">
        <v>4934.5789224355558</v>
      </c>
      <c r="AE1736" s="1">
        <v>4029.2926050351221</v>
      </c>
      <c r="AF1736" s="1">
        <v>2439.7047888399266</v>
      </c>
      <c r="AG1736" s="1">
        <v>22021.018239460474</v>
      </c>
      <c r="AH1736" s="1">
        <v>10087.856097233223</v>
      </c>
      <c r="AI1736" s="1">
        <v>0</v>
      </c>
      <c r="AJ1736" s="1">
        <v>6957.2180072917208</v>
      </c>
      <c r="AK1736" s="1"/>
      <c r="AL1736" s="1">
        <v>104806.171875</v>
      </c>
      <c r="AM1736" s="1">
        <v>87028.578125</v>
      </c>
      <c r="AN1736" s="1">
        <v>17777.591796875</v>
      </c>
      <c r="AO1736" t="s">
        <v>14546</v>
      </c>
    </row>
    <row r="1737" spans="1:41" x14ac:dyDescent="0.25">
      <c r="A1737" s="1">
        <v>2017</v>
      </c>
      <c r="B1737" t="s">
        <v>1342</v>
      </c>
      <c r="C1737" t="s">
        <v>7026</v>
      </c>
      <c r="D1737" t="s">
        <v>7203</v>
      </c>
      <c r="E1737" t="s">
        <v>7590</v>
      </c>
      <c r="F1737" t="s">
        <v>9004</v>
      </c>
      <c r="G1737" t="s">
        <v>11144</v>
      </c>
      <c r="H1737" t="s">
        <v>12658</v>
      </c>
      <c r="I1737" s="1">
        <v>1662.9547832520263</v>
      </c>
      <c r="J1737" s="1">
        <v>3497.4710683095536</v>
      </c>
      <c r="K1737" s="1"/>
      <c r="L1737" s="1"/>
      <c r="M1737" s="1">
        <v>0</v>
      </c>
      <c r="N1737" s="1">
        <v>5246.0680228990595</v>
      </c>
      <c r="O1737" s="1">
        <v>0</v>
      </c>
      <c r="P1737" s="1">
        <v>0</v>
      </c>
      <c r="Q1737" s="1">
        <v>209.76855313262934</v>
      </c>
      <c r="R1737" s="1">
        <v>2007.74074164628</v>
      </c>
      <c r="S1737" s="1">
        <v>79.821829596097274</v>
      </c>
      <c r="T1737" s="1">
        <v>0</v>
      </c>
      <c r="U1737" s="1"/>
      <c r="V1737" s="1">
        <v>136.36229222666617</v>
      </c>
      <c r="W1737" s="1">
        <v>1079.8119725916492</v>
      </c>
      <c r="X1737" s="1">
        <v>14.412274788184229</v>
      </c>
      <c r="Y1737" s="1">
        <v>8778.1839825263633</v>
      </c>
      <c r="Z1737" s="1">
        <v>1713.9520632717552</v>
      </c>
      <c r="AA1737" s="1">
        <v>9893.4723238273891</v>
      </c>
      <c r="AB1737" s="1"/>
      <c r="AC1737" s="1">
        <v>0</v>
      </c>
      <c r="AD1737" s="1">
        <v>2895.3594867548813</v>
      </c>
      <c r="AE1737" s="1">
        <v>2947.8645124447589</v>
      </c>
      <c r="AF1737" s="1">
        <v>4395.8834911114973</v>
      </c>
      <c r="AG1737" s="1">
        <v>22722.614158355689</v>
      </c>
      <c r="AH1737" s="1">
        <v>460.04536635666227</v>
      </c>
      <c r="AI1737" s="1"/>
      <c r="AJ1737" s="1">
        <v>86.856577978705317</v>
      </c>
      <c r="AK1737" s="1"/>
      <c r="AL1737" s="1">
        <v>67828.6484375</v>
      </c>
      <c r="AM1737" s="1">
        <v>63299.1875</v>
      </c>
      <c r="AN1737" s="1">
        <v>4529.45068359375</v>
      </c>
      <c r="AO1737" t="s">
        <v>14547</v>
      </c>
    </row>
    <row r="1738" spans="1:41" x14ac:dyDescent="0.25">
      <c r="A1738" s="1">
        <v>2017</v>
      </c>
      <c r="B1738" t="s">
        <v>1343</v>
      </c>
      <c r="C1738" t="s">
        <v>7026</v>
      </c>
      <c r="D1738" t="s">
        <v>7203</v>
      </c>
      <c r="E1738" t="s">
        <v>7590</v>
      </c>
      <c r="F1738" t="s">
        <v>9004</v>
      </c>
      <c r="G1738" t="s">
        <v>11144</v>
      </c>
      <c r="H1738" t="s">
        <v>12658</v>
      </c>
      <c r="I1738" s="1">
        <v>2178.5077674337676</v>
      </c>
      <c r="J1738" s="1">
        <v>6371.2725875245505</v>
      </c>
      <c r="K1738" s="1"/>
      <c r="L1738" s="1"/>
      <c r="M1738" s="1">
        <v>0</v>
      </c>
      <c r="N1738" s="1">
        <v>2674.3603409435532</v>
      </c>
      <c r="O1738" s="1">
        <v>0</v>
      </c>
      <c r="P1738" s="1">
        <v>0</v>
      </c>
      <c r="Q1738" s="1">
        <v>0</v>
      </c>
      <c r="R1738" s="1">
        <v>3915.268622326153</v>
      </c>
      <c r="S1738" s="1">
        <v>2662.6206046412713</v>
      </c>
      <c r="T1738" s="1">
        <v>0</v>
      </c>
      <c r="U1738" s="1">
        <v>0</v>
      </c>
      <c r="V1738" s="1">
        <v>6172.4386743956748</v>
      </c>
      <c r="W1738" s="1">
        <v>931.91721162444503</v>
      </c>
      <c r="X1738" s="1">
        <v>4002.4028816130385</v>
      </c>
      <c r="Y1738" s="1">
        <v>16740.028872409905</v>
      </c>
      <c r="Z1738" s="1">
        <v>60.514104650937988</v>
      </c>
      <c r="AA1738" s="1">
        <v>20064.606620779679</v>
      </c>
      <c r="AB1738" s="1"/>
      <c r="AC1738" s="1">
        <v>0</v>
      </c>
      <c r="AD1738" s="1">
        <v>6805.6074699236478</v>
      </c>
      <c r="AE1738" s="1">
        <v>1173.973630228197</v>
      </c>
      <c r="AF1738" s="1">
        <v>2896.362969396534</v>
      </c>
      <c r="AG1738" s="1">
        <v>27496.398871293204</v>
      </c>
      <c r="AH1738" s="1">
        <v>13200.53287595791</v>
      </c>
      <c r="AI1738" s="1">
        <v>0</v>
      </c>
      <c r="AJ1738" s="1">
        <v>6747.2431736736335</v>
      </c>
      <c r="AK1738" s="1"/>
      <c r="AL1738" s="1">
        <v>124094.0546875</v>
      </c>
      <c r="AM1738" s="1">
        <v>96490.9765625</v>
      </c>
      <c r="AN1738" s="1">
        <v>27603.08203125</v>
      </c>
      <c r="AO1738" t="s">
        <v>14548</v>
      </c>
    </row>
    <row r="1739" spans="1:41" x14ac:dyDescent="0.25">
      <c r="A1739" s="1">
        <v>2017</v>
      </c>
      <c r="B1739" t="s">
        <v>1344</v>
      </c>
      <c r="C1739" t="s">
        <v>7026</v>
      </c>
      <c r="D1739" t="s">
        <v>7203</v>
      </c>
      <c r="E1739" t="s">
        <v>7590</v>
      </c>
      <c r="F1739" t="s">
        <v>9004</v>
      </c>
      <c r="G1739" t="s">
        <v>11144</v>
      </c>
      <c r="H1739" t="s">
        <v>12658</v>
      </c>
      <c r="I1739" s="1">
        <v>1716.6549918849523</v>
      </c>
      <c r="J1739" s="1">
        <v>52.357977252491047</v>
      </c>
      <c r="K1739" s="1"/>
      <c r="L1739" s="1">
        <v>0</v>
      </c>
      <c r="M1739" s="1">
        <v>0</v>
      </c>
      <c r="N1739" s="1">
        <v>4633.5825652925896</v>
      </c>
      <c r="O1739" s="1">
        <v>0</v>
      </c>
      <c r="P1739" s="1">
        <v>0</v>
      </c>
      <c r="Q1739" s="1">
        <v>53.589848874667688</v>
      </c>
      <c r="R1739" s="1">
        <v>1508.4296191586343</v>
      </c>
      <c r="S1739" s="1">
        <v>409.17368969920267</v>
      </c>
      <c r="T1739" s="1">
        <v>0</v>
      </c>
      <c r="U1739" s="1">
        <v>0</v>
      </c>
      <c r="V1739" s="1">
        <v>0</v>
      </c>
      <c r="W1739" s="1">
        <v>2059.9859902619428</v>
      </c>
      <c r="X1739" s="1">
        <v>84.149754504164335</v>
      </c>
      <c r="Y1739" s="1">
        <v>9061.649483830035</v>
      </c>
      <c r="Z1739" s="1">
        <v>1863.4915893409652</v>
      </c>
      <c r="AA1739" s="1">
        <v>12343.169023674531</v>
      </c>
      <c r="AB1739" s="1"/>
      <c r="AC1739" s="1">
        <v>0</v>
      </c>
      <c r="AD1739" s="1">
        <v>5775.2880994754323</v>
      </c>
      <c r="AE1739" s="1">
        <v>2549.1154726350414</v>
      </c>
      <c r="AF1739" s="1">
        <v>3573.7548354190271</v>
      </c>
      <c r="AG1739" s="1">
        <v>21683.641420829463</v>
      </c>
      <c r="AH1739" s="1">
        <v>61.799579707858285</v>
      </c>
      <c r="AI1739" s="1"/>
      <c r="AJ1739" s="1">
        <v>1121.5479280315021</v>
      </c>
      <c r="AK1739" s="1">
        <v>0</v>
      </c>
      <c r="AL1739" s="1">
        <v>68551.3828125</v>
      </c>
      <c r="AM1739" s="1">
        <v>60160.984375</v>
      </c>
      <c r="AN1739" s="1">
        <v>8390.3974609375</v>
      </c>
      <c r="AO1739" t="s">
        <v>14549</v>
      </c>
    </row>
    <row r="1740" spans="1:41" x14ac:dyDescent="0.25">
      <c r="A1740" s="1">
        <v>2017</v>
      </c>
      <c r="B1740" t="s">
        <v>1345</v>
      </c>
      <c r="C1740" t="s">
        <v>7027</v>
      </c>
      <c r="D1740" t="s">
        <v>7203</v>
      </c>
      <c r="E1740" t="s">
        <v>7591</v>
      </c>
      <c r="F1740" t="s">
        <v>9005</v>
      </c>
      <c r="G1740" t="s">
        <v>11144</v>
      </c>
      <c r="H1740" t="s">
        <v>12658</v>
      </c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>
        <v>0</v>
      </c>
      <c r="AM1740" s="1">
        <v>0</v>
      </c>
      <c r="AN1740" s="1">
        <v>0</v>
      </c>
      <c r="AO1740" t="s">
        <v>14550</v>
      </c>
    </row>
    <row r="1741" spans="1:41" x14ac:dyDescent="0.25">
      <c r="A1741" s="1">
        <v>2017</v>
      </c>
      <c r="B1741" t="s">
        <v>1346</v>
      </c>
      <c r="C1741" t="s">
        <v>7027</v>
      </c>
      <c r="D1741" t="s">
        <v>7203</v>
      </c>
      <c r="E1741" t="s">
        <v>7591</v>
      </c>
      <c r="F1741" t="s">
        <v>9006</v>
      </c>
      <c r="G1741" t="s">
        <v>11144</v>
      </c>
      <c r="H1741" t="s">
        <v>12658</v>
      </c>
      <c r="I1741" s="1">
        <v>7916.7734048018137</v>
      </c>
      <c r="J1741" s="1">
        <v>32386.321562963756</v>
      </c>
      <c r="K1741" s="1">
        <v>764.29401838263129</v>
      </c>
      <c r="L1741" s="1">
        <v>798.21829596097268</v>
      </c>
      <c r="M1741" s="1">
        <v>5903.4894805446938</v>
      </c>
      <c r="N1741" s="1">
        <v>6142.7332420285511</v>
      </c>
      <c r="O1741" s="1">
        <v>8501.024851984359</v>
      </c>
      <c r="P1741" s="1">
        <v>9447.800441915846</v>
      </c>
      <c r="Q1741" s="1">
        <v>3576.5749781529903</v>
      </c>
      <c r="R1741" s="1">
        <v>5435.215825855712</v>
      </c>
      <c r="S1741" s="1">
        <v>5664.9341823411032</v>
      </c>
      <c r="T1741" s="1">
        <v>4623.2602817121724</v>
      </c>
      <c r="U1741" s="1">
        <v>440.12869930070298</v>
      </c>
      <c r="V1741" s="1">
        <v>1865.8352668087737</v>
      </c>
      <c r="W1741" s="1">
        <v>2032.1307451339762</v>
      </c>
      <c r="X1741" s="1">
        <v>7892.3834013141177</v>
      </c>
      <c r="Y1741" s="1">
        <v>17904.479833013484</v>
      </c>
      <c r="Z1741" s="1">
        <v>6186.1917936975387</v>
      </c>
      <c r="AA1741" s="1">
        <v>68311.965222948915</v>
      </c>
      <c r="AB1741" s="1">
        <v>0</v>
      </c>
      <c r="AC1741" s="1">
        <v>8822.8322563927486</v>
      </c>
      <c r="AD1741" s="1">
        <v>10859.568122430697</v>
      </c>
      <c r="AE1741" s="1">
        <v>6611.9082182100574</v>
      </c>
      <c r="AF1741" s="1">
        <v>19489.749774919717</v>
      </c>
      <c r="AG1741" s="1">
        <v>92621.038244527037</v>
      </c>
      <c r="AH1741" s="1">
        <v>13967.018366605656</v>
      </c>
      <c r="AI1741" s="1">
        <v>817.06511683782901</v>
      </c>
      <c r="AJ1741" s="1">
        <v>25193.753466012015</v>
      </c>
      <c r="AK1741" s="1">
        <v>1717.2779728382593</v>
      </c>
      <c r="AL1741" s="1">
        <v>375893.96875</v>
      </c>
      <c r="AM1741" s="1">
        <v>313151.5</v>
      </c>
      <c r="AN1741" s="1">
        <v>62742.4453125</v>
      </c>
      <c r="AO1741" t="s">
        <v>14551</v>
      </c>
    </row>
    <row r="1742" spans="1:41" x14ac:dyDescent="0.25">
      <c r="A1742" s="1">
        <v>2017</v>
      </c>
      <c r="B1742" t="s">
        <v>1347</v>
      </c>
      <c r="C1742" t="s">
        <v>7027</v>
      </c>
      <c r="D1742" t="s">
        <v>7203</v>
      </c>
      <c r="E1742" t="s">
        <v>7591</v>
      </c>
      <c r="F1742" t="s">
        <v>9006</v>
      </c>
      <c r="G1742" t="s">
        <v>11144</v>
      </c>
      <c r="H1742" t="s">
        <v>12658</v>
      </c>
      <c r="I1742" s="1">
        <v>7321.224152249617</v>
      </c>
      <c r="J1742" s="1">
        <v>20075.93619234566</v>
      </c>
      <c r="K1742" s="1">
        <v>749.47240636442154</v>
      </c>
      <c r="L1742" s="1">
        <v>1596.9073477339564</v>
      </c>
      <c r="M1742" s="1">
        <v>6769.6537706681156</v>
      </c>
      <c r="N1742" s="1">
        <v>3352.4430678586805</v>
      </c>
      <c r="O1742" s="1">
        <v>15628.795581794553</v>
      </c>
      <c r="P1742" s="1">
        <v>10694.974243319441</v>
      </c>
      <c r="Q1742" s="1">
        <v>2318.2103290106429</v>
      </c>
      <c r="R1742" s="1">
        <v>4916.6261617318323</v>
      </c>
      <c r="S1742" s="1">
        <v>4625.0357786279401</v>
      </c>
      <c r="T1742" s="1">
        <v>7117.03718169679</v>
      </c>
      <c r="U1742" s="1">
        <v>613.74118316456565</v>
      </c>
      <c r="V1742" s="1">
        <v>2528.141566035576</v>
      </c>
      <c r="W1742" s="1">
        <v>1764.5059015981262</v>
      </c>
      <c r="X1742" s="1">
        <v>11356.293979152773</v>
      </c>
      <c r="Y1742" s="1">
        <v>21976.655443315794</v>
      </c>
      <c r="Z1742" s="1">
        <v>6151.2871034712007</v>
      </c>
      <c r="AA1742" s="1">
        <v>51626.315916339008</v>
      </c>
      <c r="AB1742" s="1">
        <v>541.74462129333779</v>
      </c>
      <c r="AC1742" s="1">
        <v>9362.2411116147359</v>
      </c>
      <c r="AD1742" s="1">
        <v>12128.049597338686</v>
      </c>
      <c r="AE1742" s="1">
        <v>6610.2092405308895</v>
      </c>
      <c r="AF1742" s="1">
        <v>17455.974681593158</v>
      </c>
      <c r="AG1742" s="1">
        <v>81948.0065494476</v>
      </c>
      <c r="AH1742" s="1">
        <v>14690.540839503648</v>
      </c>
      <c r="AI1742" s="1">
        <v>869.86009998516329</v>
      </c>
      <c r="AJ1742" s="1">
        <v>20274.070511832233</v>
      </c>
      <c r="AK1742" s="1">
        <v>924.15258926510558</v>
      </c>
      <c r="AL1742" s="1">
        <v>345988.09375</v>
      </c>
      <c r="AM1742" s="1">
        <v>268822.9375</v>
      </c>
      <c r="AN1742" s="1">
        <v>77165.1484375</v>
      </c>
      <c r="AO1742" t="s">
        <v>14552</v>
      </c>
    </row>
    <row r="1743" spans="1:41" x14ac:dyDescent="0.25">
      <c r="A1743" s="1">
        <v>2017</v>
      </c>
      <c r="B1743" t="s">
        <v>1348</v>
      </c>
      <c r="C1743" t="s">
        <v>7027</v>
      </c>
      <c r="D1743" t="s">
        <v>7203</v>
      </c>
      <c r="E1743" t="s">
        <v>7591</v>
      </c>
      <c r="F1743" t="s">
        <v>9006</v>
      </c>
      <c r="G1743" t="s">
        <v>11144</v>
      </c>
      <c r="H1743" t="s">
        <v>12658</v>
      </c>
      <c r="I1743" s="1">
        <v>4944.0023499816334</v>
      </c>
      <c r="J1743" s="1">
        <v>10195.077197651623</v>
      </c>
      <c r="K1743" s="1">
        <v>786.68336046219383</v>
      </c>
      <c r="L1743" s="1">
        <v>1637.511671854382</v>
      </c>
      <c r="M1743" s="1">
        <v>4951.6876412723022</v>
      </c>
      <c r="N1743" s="1">
        <v>3594.5378162657166</v>
      </c>
      <c r="O1743" s="1">
        <v>16189.943558311948</v>
      </c>
      <c r="P1743" s="1">
        <v>8294.5318046839766</v>
      </c>
      <c r="Q1743" s="1">
        <v>2550.0959280961024</v>
      </c>
      <c r="R1743" s="1">
        <v>4086.7002133424476</v>
      </c>
      <c r="S1743" s="1">
        <v>4560.5740177393727</v>
      </c>
      <c r="T1743" s="1">
        <v>7261.6925581125588</v>
      </c>
      <c r="U1743" s="1">
        <v>641.44950929994263</v>
      </c>
      <c r="V1743" s="1">
        <v>1831.1568067373835</v>
      </c>
      <c r="W1743" s="1">
        <v>1718.6005720866387</v>
      </c>
      <c r="X1743" s="1">
        <v>10046.551654148725</v>
      </c>
      <c r="Y1743" s="1">
        <v>28925.742023148359</v>
      </c>
      <c r="Z1743" s="1">
        <v>10420.528820891521</v>
      </c>
      <c r="AA1743" s="1">
        <v>52104.114321693436</v>
      </c>
      <c r="AB1743" s="1">
        <v>475.64086255637255</v>
      </c>
      <c r="AC1743" s="1">
        <v>8911.9121919436366</v>
      </c>
      <c r="AD1743" s="1">
        <v>11385.160921546516</v>
      </c>
      <c r="AE1743" s="1">
        <v>6796.8195753377722</v>
      </c>
      <c r="AF1743" s="1">
        <v>17802.160980359477</v>
      </c>
      <c r="AG1743" s="1">
        <v>76906.165318784071</v>
      </c>
      <c r="AH1743" s="1">
        <v>16750.304167379636</v>
      </c>
      <c r="AI1743" s="1">
        <v>762.47771860181865</v>
      </c>
      <c r="AJ1743" s="1">
        <v>21200.874875877515</v>
      </c>
      <c r="AK1743" s="1">
        <v>1025.0151020367819</v>
      </c>
      <c r="AL1743" s="1">
        <v>336757.6875</v>
      </c>
      <c r="AM1743" s="1">
        <v>260843.375</v>
      </c>
      <c r="AN1743" s="1">
        <v>75914.328125</v>
      </c>
      <c r="AO1743" t="s">
        <v>14553</v>
      </c>
    </row>
    <row r="1744" spans="1:41" x14ac:dyDescent="0.25">
      <c r="A1744" s="1">
        <v>2017</v>
      </c>
      <c r="B1744" t="s">
        <v>1349</v>
      </c>
      <c r="C1744" t="s">
        <v>7027</v>
      </c>
      <c r="D1744" t="s">
        <v>7203</v>
      </c>
      <c r="E1744" t="s">
        <v>7591</v>
      </c>
      <c r="F1744" t="s">
        <v>9006</v>
      </c>
      <c r="G1744" t="s">
        <v>11144</v>
      </c>
      <c r="H1744" t="s">
        <v>12658</v>
      </c>
      <c r="I1744" s="1">
        <v>2731.4885776559581</v>
      </c>
      <c r="J1744" s="1">
        <v>9126.2122854896552</v>
      </c>
      <c r="K1744" s="1">
        <v>625.25097603435313</v>
      </c>
      <c r="L1744" s="1">
        <v>1532.4778824371399</v>
      </c>
      <c r="M1744" s="1">
        <v>4691.8342848695474</v>
      </c>
      <c r="N1744" s="1">
        <v>1119.444443562682</v>
      </c>
      <c r="O1744" s="1">
        <v>12620.378325765399</v>
      </c>
      <c r="P1744" s="1">
        <v>7624.996951854233</v>
      </c>
      <c r="Q1744" s="1">
        <v>2340.4002220580001</v>
      </c>
      <c r="R1744" s="1">
        <v>3467.6427957606807</v>
      </c>
      <c r="S1744" s="1">
        <v>4865.923772314407</v>
      </c>
      <c r="T1744" s="1">
        <v>8673.8248145942125</v>
      </c>
      <c r="U1744" s="1">
        <v>696.43720021805052</v>
      </c>
      <c r="V1744" s="1">
        <v>1854.9112289019142</v>
      </c>
      <c r="W1744" s="1">
        <v>1218.6264121140136</v>
      </c>
      <c r="X1744" s="1">
        <v>11188.03223683314</v>
      </c>
      <c r="Y1744" s="1">
        <v>33270.70781886328</v>
      </c>
      <c r="Z1744" s="1">
        <v>8884.6937712175622</v>
      </c>
      <c r="AA1744" s="1">
        <v>49510.806879881995</v>
      </c>
      <c r="AB1744" s="1">
        <v>673.06428596639182</v>
      </c>
      <c r="AC1744" s="1">
        <v>8893.9449723991438</v>
      </c>
      <c r="AD1744" s="1">
        <v>9829.8135036272633</v>
      </c>
      <c r="AE1744" s="1">
        <v>7294.2036320451898</v>
      </c>
      <c r="AF1744" s="1">
        <v>19946.998768953359</v>
      </c>
      <c r="AG1744" s="1">
        <v>71476.427912881249</v>
      </c>
      <c r="AH1744" s="1">
        <v>14160.095633719173</v>
      </c>
      <c r="AI1744" s="1">
        <v>772.36885274831855</v>
      </c>
      <c r="AJ1744" s="1">
        <v>21860.6480691707</v>
      </c>
      <c r="AK1744" s="1">
        <v>1033.5030839156072</v>
      </c>
      <c r="AL1744" s="1">
        <v>321985.15625</v>
      </c>
      <c r="AM1744" s="1">
        <v>251632.4375</v>
      </c>
      <c r="AN1744" s="1">
        <v>70352.7109375</v>
      </c>
      <c r="AO1744" t="s">
        <v>14554</v>
      </c>
    </row>
    <row r="1745" spans="1:41" x14ac:dyDescent="0.25">
      <c r="A1745" s="1">
        <v>2017</v>
      </c>
      <c r="B1745" t="s">
        <v>1350</v>
      </c>
      <c r="C1745" t="s">
        <v>7027</v>
      </c>
      <c r="D1745" t="s">
        <v>7203</v>
      </c>
      <c r="E1745" t="s">
        <v>7591</v>
      </c>
      <c r="F1745" t="s">
        <v>9006</v>
      </c>
      <c r="G1745" t="s">
        <v>11144</v>
      </c>
      <c r="H1745" t="s">
        <v>12658</v>
      </c>
      <c r="I1745" s="1">
        <v>8115.2003649707976</v>
      </c>
      <c r="J1745" s="1">
        <v>9407.5554646948531</v>
      </c>
      <c r="K1745" s="1">
        <v>788.97463427032403</v>
      </c>
      <c r="L1745" s="1">
        <v>904.27409096337055</v>
      </c>
      <c r="M1745" s="1">
        <v>6715.5543282539338</v>
      </c>
      <c r="N1745" s="1">
        <v>8091.2461612140369</v>
      </c>
      <c r="O1745" s="1">
        <v>8775.5403185158757</v>
      </c>
      <c r="P1745" s="1">
        <v>5928.4565701080701</v>
      </c>
      <c r="Q1745" s="1">
        <v>3096.5684241997296</v>
      </c>
      <c r="R1745" s="1">
        <v>5226.2985618562716</v>
      </c>
      <c r="S1745" s="1">
        <v>6445.4816585617773</v>
      </c>
      <c r="T1745" s="1">
        <v>6832.2868677021106</v>
      </c>
      <c r="U1745" s="1">
        <v>612.27361377229965</v>
      </c>
      <c r="V1745" s="1">
        <v>3766.3410521955852</v>
      </c>
      <c r="W1745" s="1">
        <v>1326.4020903964399</v>
      </c>
      <c r="X1745" s="1">
        <v>8651.0585484467138</v>
      </c>
      <c r="Y1745" s="1">
        <v>18482.652079294654</v>
      </c>
      <c r="Z1745" s="1">
        <v>6560.9680241339347</v>
      </c>
      <c r="AA1745" s="1">
        <v>67981.310411032391</v>
      </c>
      <c r="AB1745" s="1">
        <v>719.85065993042338</v>
      </c>
      <c r="AC1745" s="1">
        <v>9107.739541709956</v>
      </c>
      <c r="AD1745" s="1">
        <v>10452.804036110445</v>
      </c>
      <c r="AE1745" s="1">
        <v>6152.8878665532948</v>
      </c>
      <c r="AF1745" s="1">
        <v>16650.649764142137</v>
      </c>
      <c r="AG1745" s="1">
        <v>82981.957871057341</v>
      </c>
      <c r="AH1745" s="1">
        <v>14965.798219253014</v>
      </c>
      <c r="AI1745" s="1">
        <v>843.44981934613986</v>
      </c>
      <c r="AJ1745" s="1">
        <v>26018.767493669595</v>
      </c>
      <c r="AK1745" s="1">
        <v>1771.9969847323707</v>
      </c>
      <c r="AL1745" s="1">
        <v>347374.34375</v>
      </c>
      <c r="AM1745" s="1">
        <v>279085.15625</v>
      </c>
      <c r="AN1745" s="1">
        <v>68289.203125</v>
      </c>
      <c r="AO1745" t="s">
        <v>14555</v>
      </c>
    </row>
    <row r="1746" spans="1:41" x14ac:dyDescent="0.25">
      <c r="A1746" s="1">
        <v>2017</v>
      </c>
      <c r="B1746" t="s">
        <v>1351</v>
      </c>
      <c r="C1746" t="s">
        <v>7027</v>
      </c>
      <c r="D1746" t="s">
        <v>7203</v>
      </c>
      <c r="E1746" t="s">
        <v>7591</v>
      </c>
      <c r="F1746" t="s">
        <v>9007</v>
      </c>
      <c r="G1746" t="s">
        <v>11144</v>
      </c>
      <c r="H1746" t="s">
        <v>12658</v>
      </c>
      <c r="I1746" s="1">
        <v>3774.4167405254384</v>
      </c>
      <c r="J1746" s="1">
        <v>10195.077197651623</v>
      </c>
      <c r="K1746" s="1">
        <v>786.68336046219383</v>
      </c>
      <c r="L1746" s="1">
        <v>1637.511671854382</v>
      </c>
      <c r="M1746" s="1">
        <v>4951.6876412723022</v>
      </c>
      <c r="N1746" s="1">
        <v>3594.5378162657166</v>
      </c>
      <c r="O1746" s="1">
        <v>16189.943558311948</v>
      </c>
      <c r="P1746" s="1">
        <v>8294.5318046839766</v>
      </c>
      <c r="Q1746" s="1">
        <v>2550.0959280961024</v>
      </c>
      <c r="R1746" s="1">
        <v>4086.7002133424476</v>
      </c>
      <c r="S1746" s="1">
        <v>4560.5740177393727</v>
      </c>
      <c r="T1746" s="1">
        <v>7261.6925581125588</v>
      </c>
      <c r="U1746" s="1">
        <v>641.44950929994263</v>
      </c>
      <c r="V1746" s="1">
        <v>1797.2689081328583</v>
      </c>
      <c r="W1746" s="1">
        <v>1718.6005720866387</v>
      </c>
      <c r="X1746" s="1">
        <v>10046.551654148725</v>
      </c>
      <c r="Y1746" s="1">
        <v>28925.742023148359</v>
      </c>
      <c r="Z1746" s="1">
        <v>10420.528820891521</v>
      </c>
      <c r="AA1746" s="1">
        <v>52104.114321693436</v>
      </c>
      <c r="AB1746" s="1">
        <v>475.64086255637255</v>
      </c>
      <c r="AC1746" s="1">
        <v>8911.9121919436366</v>
      </c>
      <c r="AD1746" s="1">
        <v>11385.160921546516</v>
      </c>
      <c r="AE1746" s="1">
        <v>6796.8195753377722</v>
      </c>
      <c r="AF1746" s="1">
        <v>17802.160980359477</v>
      </c>
      <c r="AG1746" s="1">
        <v>76906.165318784071</v>
      </c>
      <c r="AH1746" s="1">
        <v>16750.304167379636</v>
      </c>
      <c r="AI1746" s="1">
        <v>762.47771860181865</v>
      </c>
      <c r="AJ1746" s="1">
        <v>21200.874875877515</v>
      </c>
      <c r="AK1746" s="1">
        <v>1025.0151020367819</v>
      </c>
      <c r="AL1746" s="1">
        <v>335554.21875</v>
      </c>
      <c r="AM1746" s="1">
        <v>259639.90625</v>
      </c>
      <c r="AN1746" s="1">
        <v>75914.328125</v>
      </c>
      <c r="AO1746" t="s">
        <v>14556</v>
      </c>
    </row>
    <row r="1747" spans="1:41" x14ac:dyDescent="0.25">
      <c r="A1747" s="1">
        <v>2017</v>
      </c>
      <c r="B1747" t="s">
        <v>1352</v>
      </c>
      <c r="C1747" t="s">
        <v>7027</v>
      </c>
      <c r="D1747" t="s">
        <v>7203</v>
      </c>
      <c r="E1747" t="s">
        <v>7591</v>
      </c>
      <c r="F1747" t="s">
        <v>9007</v>
      </c>
      <c r="G1747" t="s">
        <v>11144</v>
      </c>
      <c r="H1747" t="s">
        <v>12658</v>
      </c>
      <c r="I1747" s="1">
        <v>6134.0449235022452</v>
      </c>
      <c r="J1747" s="1">
        <v>20075.93619234566</v>
      </c>
      <c r="K1747" s="1">
        <v>749.47240636442154</v>
      </c>
      <c r="L1747" s="1">
        <v>1571.0450677039653</v>
      </c>
      <c r="M1747" s="1">
        <v>6769.6537706681156</v>
      </c>
      <c r="N1747" s="1">
        <v>3352.4430678586805</v>
      </c>
      <c r="O1747" s="1">
        <v>15628.795581794553</v>
      </c>
      <c r="P1747" s="1">
        <v>10694.974243319441</v>
      </c>
      <c r="Q1747" s="1">
        <v>2318.2103290106429</v>
      </c>
      <c r="R1747" s="1">
        <v>4916.6261617318323</v>
      </c>
      <c r="S1747" s="1">
        <v>4625.0357786279401</v>
      </c>
      <c r="T1747" s="1">
        <v>7117.03718169679</v>
      </c>
      <c r="U1747" s="1">
        <v>613.74118316456565</v>
      </c>
      <c r="V1747" s="1">
        <v>2403.0327863904918</v>
      </c>
      <c r="W1747" s="1">
        <v>1764.5059015981262</v>
      </c>
      <c r="X1747" s="1">
        <v>11356.293979152773</v>
      </c>
      <c r="Y1747" s="1">
        <v>21976.655443315794</v>
      </c>
      <c r="Z1747" s="1">
        <v>6151.2871034712007</v>
      </c>
      <c r="AA1747" s="1">
        <v>51626.315916339008</v>
      </c>
      <c r="AB1747" s="1">
        <v>541.74462129333779</v>
      </c>
      <c r="AC1747" s="1">
        <v>9362.2411116147359</v>
      </c>
      <c r="AD1747" s="1">
        <v>12128.049597338686</v>
      </c>
      <c r="AE1747" s="1">
        <v>6610.2092405308895</v>
      </c>
      <c r="AF1747" s="1">
        <v>17455.974681593158</v>
      </c>
      <c r="AG1747" s="1">
        <v>81948.0065494476</v>
      </c>
      <c r="AH1747" s="1">
        <v>14005.983318763081</v>
      </c>
      <c r="AI1747" s="1">
        <v>869.86009998516329</v>
      </c>
      <c r="AJ1747" s="1">
        <v>20274.070511832233</v>
      </c>
      <c r="AK1747" s="1">
        <v>924.15258926510558</v>
      </c>
      <c r="AL1747" s="1">
        <v>343965.375</v>
      </c>
      <c r="AM1747" s="1">
        <v>267484.78125</v>
      </c>
      <c r="AN1747" s="1">
        <v>76480.59375</v>
      </c>
      <c r="AO1747" t="s">
        <v>14557</v>
      </c>
    </row>
    <row r="1748" spans="1:41" x14ac:dyDescent="0.25">
      <c r="A1748" s="1">
        <v>2017</v>
      </c>
      <c r="B1748" t="s">
        <v>1353</v>
      </c>
      <c r="C1748" t="s">
        <v>7027</v>
      </c>
      <c r="D1748" t="s">
        <v>7203</v>
      </c>
      <c r="E1748" t="s">
        <v>7591</v>
      </c>
      <c r="F1748" t="s">
        <v>9007</v>
      </c>
      <c r="G1748" t="s">
        <v>11144</v>
      </c>
      <c r="H1748" t="s">
        <v>12658</v>
      </c>
      <c r="I1748" s="1">
        <v>6693.2885679903993</v>
      </c>
      <c r="J1748" s="1">
        <v>32386.321562963756</v>
      </c>
      <c r="K1748" s="1">
        <v>764.29401838263129</v>
      </c>
      <c r="L1748" s="1">
        <v>798.21829596097268</v>
      </c>
      <c r="M1748" s="1">
        <v>5903.4894805446938</v>
      </c>
      <c r="N1748" s="1">
        <v>5796.8386471121294</v>
      </c>
      <c r="O1748" s="1">
        <v>8501.024851984359</v>
      </c>
      <c r="P1748" s="1">
        <v>9447.800441915846</v>
      </c>
      <c r="Q1748" s="1">
        <v>3576.5749781529903</v>
      </c>
      <c r="R1748" s="1">
        <v>5435.215825855712</v>
      </c>
      <c r="S1748" s="1">
        <v>5664.9341823411032</v>
      </c>
      <c r="T1748" s="1">
        <v>4623.2602817121724</v>
      </c>
      <c r="U1748" s="1">
        <v>440.12869930070298</v>
      </c>
      <c r="V1748" s="1">
        <v>1809.2948041782047</v>
      </c>
      <c r="W1748" s="1">
        <v>2032.1307451339762</v>
      </c>
      <c r="X1748" s="1">
        <v>7892.3834013141177</v>
      </c>
      <c r="Y1748" s="1">
        <v>17904.479833013484</v>
      </c>
      <c r="Z1748" s="1">
        <v>6175.1054284758584</v>
      </c>
      <c r="AA1748" s="1">
        <v>68311.965222948915</v>
      </c>
      <c r="AB1748" s="1">
        <v>0</v>
      </c>
      <c r="AC1748" s="1">
        <v>8822.8322563927486</v>
      </c>
      <c r="AD1748" s="1">
        <v>10859.568122430697</v>
      </c>
      <c r="AE1748" s="1">
        <v>6611.9082182100574</v>
      </c>
      <c r="AF1748" s="1">
        <v>19489.749774919717</v>
      </c>
      <c r="AG1748" s="1">
        <v>92621.038244527037</v>
      </c>
      <c r="AH1748" s="1">
        <v>13656.600140398612</v>
      </c>
      <c r="AI1748" s="1">
        <v>817.06511683782901</v>
      </c>
      <c r="AJ1748" s="1">
        <v>24842.306896997132</v>
      </c>
      <c r="AK1748" s="1">
        <v>1717.2779728382593</v>
      </c>
      <c r="AL1748" s="1">
        <v>373595.09375</v>
      </c>
      <c r="AM1748" s="1">
        <v>311163.0625</v>
      </c>
      <c r="AN1748" s="1">
        <v>62432.02734375</v>
      </c>
      <c r="AO1748" t="s">
        <v>14558</v>
      </c>
    </row>
    <row r="1749" spans="1:41" x14ac:dyDescent="0.25">
      <c r="A1749" s="1">
        <v>2017</v>
      </c>
      <c r="B1749" t="s">
        <v>1354</v>
      </c>
      <c r="C1749" t="s">
        <v>7027</v>
      </c>
      <c r="D1749" t="s">
        <v>7203</v>
      </c>
      <c r="E1749" t="s">
        <v>7591</v>
      </c>
      <c r="F1749" t="s">
        <v>9007</v>
      </c>
      <c r="G1749" t="s">
        <v>11144</v>
      </c>
      <c r="H1749" t="s">
        <v>12658</v>
      </c>
      <c r="I1749" s="1">
        <v>6129.6554770221082</v>
      </c>
      <c r="J1749" s="1">
        <v>9407.5554646948531</v>
      </c>
      <c r="K1749" s="1">
        <v>788.97463427032403</v>
      </c>
      <c r="L1749" s="1">
        <v>904.27409096337055</v>
      </c>
      <c r="M1749" s="1">
        <v>6715.5543282539338</v>
      </c>
      <c r="N1749" s="1">
        <v>8091.2461612140369</v>
      </c>
      <c r="O1749" s="1">
        <v>8775.5403185158757</v>
      </c>
      <c r="P1749" s="1">
        <v>5928.4565701080701</v>
      </c>
      <c r="Q1749" s="1">
        <v>3096.5684241997296</v>
      </c>
      <c r="R1749" s="1">
        <v>5226.2985618562716</v>
      </c>
      <c r="S1749" s="1">
        <v>6445.4816585617773</v>
      </c>
      <c r="T1749" s="1">
        <v>6832.2868677021106</v>
      </c>
      <c r="U1749" s="1">
        <v>612.27361377229965</v>
      </c>
      <c r="V1749" s="1">
        <v>3584.3756230557806</v>
      </c>
      <c r="W1749" s="1">
        <v>1326.4020903964399</v>
      </c>
      <c r="X1749" s="1">
        <v>6955.0034164643812</v>
      </c>
      <c r="Y1749" s="1">
        <v>18482.652079294654</v>
      </c>
      <c r="Z1749" s="1">
        <v>6560.9680241339347</v>
      </c>
      <c r="AA1749" s="1">
        <v>67981.310411032391</v>
      </c>
      <c r="AB1749" s="1">
        <v>719.85065993042338</v>
      </c>
      <c r="AC1749" s="1">
        <v>9107.739541709956</v>
      </c>
      <c r="AD1749" s="1">
        <v>10452.804036110445</v>
      </c>
      <c r="AE1749" s="1">
        <v>6152.8878665532948</v>
      </c>
      <c r="AF1749" s="1">
        <v>16650.649764142137</v>
      </c>
      <c r="AG1749" s="1">
        <v>82981.957871057341</v>
      </c>
      <c r="AH1749" s="1">
        <v>14760.142951225196</v>
      </c>
      <c r="AI1749" s="1">
        <v>843.44981934613986</v>
      </c>
      <c r="AJ1749" s="1">
        <v>26018.767493669595</v>
      </c>
      <c r="AK1749" s="1">
        <v>1771.9969847323707</v>
      </c>
      <c r="AL1749" s="1">
        <v>343305.125</v>
      </c>
      <c r="AM1749" s="1">
        <v>276917.625</v>
      </c>
      <c r="AN1749" s="1">
        <v>66387.4921875</v>
      </c>
      <c r="AO1749" t="s">
        <v>14559</v>
      </c>
    </row>
    <row r="1750" spans="1:41" x14ac:dyDescent="0.25">
      <c r="A1750" s="1">
        <v>2017</v>
      </c>
      <c r="B1750" t="s">
        <v>1355</v>
      </c>
      <c r="C1750" t="s">
        <v>7027</v>
      </c>
      <c r="D1750" t="s">
        <v>7203</v>
      </c>
      <c r="E1750" t="s">
        <v>7591</v>
      </c>
      <c r="F1750" t="s">
        <v>9007</v>
      </c>
      <c r="G1750" t="s">
        <v>11144</v>
      </c>
      <c r="H1750" t="s">
        <v>12658</v>
      </c>
      <c r="I1750" s="1">
        <v>2274.9378992129919</v>
      </c>
      <c r="J1750" s="1">
        <v>9126.2122854896552</v>
      </c>
      <c r="K1750" s="1">
        <v>625.25097603435313</v>
      </c>
      <c r="L1750" s="1">
        <v>1532.4778824371399</v>
      </c>
      <c r="M1750" s="1">
        <v>4691.8342848695474</v>
      </c>
      <c r="N1750" s="1">
        <v>1119.444443562682</v>
      </c>
      <c r="O1750" s="1">
        <v>12620.378325765399</v>
      </c>
      <c r="P1750" s="1">
        <v>7624.996951854233</v>
      </c>
      <c r="Q1750" s="1">
        <v>2340.4002220580001</v>
      </c>
      <c r="R1750" s="1">
        <v>3467.6427957606807</v>
      </c>
      <c r="S1750" s="1">
        <v>4865.923772314407</v>
      </c>
      <c r="T1750" s="1">
        <v>8673.8248145942125</v>
      </c>
      <c r="U1750" s="1">
        <v>696.43720021805052</v>
      </c>
      <c r="V1750" s="1">
        <v>1769.0924674854343</v>
      </c>
      <c r="W1750" s="1">
        <v>1218.6264121140136</v>
      </c>
      <c r="X1750" s="1">
        <v>10125.169174333992</v>
      </c>
      <c r="Y1750" s="1">
        <v>33270.70781886328</v>
      </c>
      <c r="Z1750" s="1">
        <v>8884.6937712175622</v>
      </c>
      <c r="AA1750" s="1">
        <v>49510.806879881995</v>
      </c>
      <c r="AB1750" s="1">
        <v>673.06428596639182</v>
      </c>
      <c r="AC1750" s="1">
        <v>8893.9449723991438</v>
      </c>
      <c r="AD1750" s="1">
        <v>9829.8135036272633</v>
      </c>
      <c r="AE1750" s="1">
        <v>7294.2036320451898</v>
      </c>
      <c r="AF1750" s="1">
        <v>19946.998768953359</v>
      </c>
      <c r="AG1750" s="1">
        <v>71476.427912881249</v>
      </c>
      <c r="AH1750" s="1">
        <v>13669.089720186314</v>
      </c>
      <c r="AI1750" s="1">
        <v>-255.00431963754008</v>
      </c>
      <c r="AJ1750" s="1">
        <v>21860.6480691707</v>
      </c>
      <c r="AK1750" s="1">
        <v>1033.5030839156072</v>
      </c>
      <c r="AL1750" s="1">
        <v>318861.5625</v>
      </c>
      <c r="AM1750" s="1">
        <v>251090.0625</v>
      </c>
      <c r="AN1750" s="1">
        <v>67771.4609375</v>
      </c>
      <c r="AO1750" t="s">
        <v>14560</v>
      </c>
    </row>
    <row r="1751" spans="1:41" x14ac:dyDescent="0.25">
      <c r="A1751" s="1">
        <v>2017</v>
      </c>
      <c r="B1751" t="s">
        <v>1356</v>
      </c>
      <c r="C1751" t="s">
        <v>7027</v>
      </c>
      <c r="D1751" t="s">
        <v>7203</v>
      </c>
      <c r="E1751" t="s">
        <v>7591</v>
      </c>
      <c r="F1751" t="s">
        <v>9008</v>
      </c>
      <c r="G1751" t="s">
        <v>11144</v>
      </c>
      <c r="H1751" t="s">
        <v>12658</v>
      </c>
      <c r="I1751" s="1">
        <v>1985.5448879486896</v>
      </c>
      <c r="J1751" s="1"/>
      <c r="K1751" s="1"/>
      <c r="L1751" s="1"/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/>
      <c r="S1751" s="1">
        <v>0</v>
      </c>
      <c r="T1751" s="1"/>
      <c r="U1751" s="1"/>
      <c r="V1751" s="1">
        <v>181.96542913980494</v>
      </c>
      <c r="W1751" s="1"/>
      <c r="X1751" s="1">
        <v>1696.055131982333</v>
      </c>
      <c r="Y1751" s="1">
        <v>0</v>
      </c>
      <c r="Z1751" s="1">
        <v>0</v>
      </c>
      <c r="AA1751" s="1"/>
      <c r="AB1751" s="1"/>
      <c r="AC1751" s="1"/>
      <c r="AD1751" s="1">
        <v>0</v>
      </c>
      <c r="AE1751" s="1"/>
      <c r="AF1751" s="1">
        <v>0</v>
      </c>
      <c r="AG1751" s="1"/>
      <c r="AH1751" s="1">
        <v>205.65526802781727</v>
      </c>
      <c r="AI1751" s="1">
        <v>0</v>
      </c>
      <c r="AJ1751" s="1">
        <v>0</v>
      </c>
      <c r="AK1751" s="1"/>
      <c r="AL1751" s="1">
        <v>4069.220703125</v>
      </c>
      <c r="AM1751" s="1">
        <v>2167.51025390625</v>
      </c>
      <c r="AN1751" s="1">
        <v>1901.71044921875</v>
      </c>
      <c r="AO1751" t="s">
        <v>14561</v>
      </c>
    </row>
    <row r="1752" spans="1:41" x14ac:dyDescent="0.25">
      <c r="A1752" s="1">
        <v>2017</v>
      </c>
      <c r="B1752" t="s">
        <v>1357</v>
      </c>
      <c r="C1752" t="s">
        <v>7027</v>
      </c>
      <c r="D1752" t="s">
        <v>7203</v>
      </c>
      <c r="E1752" t="s">
        <v>7591</v>
      </c>
      <c r="F1752" t="s">
        <v>9008</v>
      </c>
      <c r="G1752" t="s">
        <v>11144</v>
      </c>
      <c r="H1752" t="s">
        <v>12658</v>
      </c>
      <c r="I1752" s="1">
        <v>1169.5856094561952</v>
      </c>
      <c r="J1752" s="1"/>
      <c r="K1752" s="1"/>
      <c r="L1752" s="1"/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/>
      <c r="S1752" s="1">
        <v>0</v>
      </c>
      <c r="T1752" s="1"/>
      <c r="U1752" s="1"/>
      <c r="V1752" s="1">
        <v>33.887898604525276</v>
      </c>
      <c r="W1752" s="1"/>
      <c r="X1752" s="1"/>
      <c r="Y1752" s="1"/>
      <c r="Z1752" s="1"/>
      <c r="AA1752" s="1">
        <v>0</v>
      </c>
      <c r="AB1752" s="1"/>
      <c r="AC1752" s="1"/>
      <c r="AD1752" s="1">
        <v>0</v>
      </c>
      <c r="AE1752" s="1"/>
      <c r="AF1752" s="1"/>
      <c r="AG1752" s="1">
        <v>0</v>
      </c>
      <c r="AH1752" s="1">
        <v>0</v>
      </c>
      <c r="AI1752" s="1">
        <v>0</v>
      </c>
      <c r="AJ1752" s="1">
        <v>0</v>
      </c>
      <c r="AK1752" s="1"/>
      <c r="AL1752" s="1">
        <v>1203.4735107421875</v>
      </c>
      <c r="AM1752" s="1">
        <v>1203.4735107421875</v>
      </c>
      <c r="AN1752" s="1">
        <v>0</v>
      </c>
      <c r="AO1752" t="s">
        <v>14562</v>
      </c>
    </row>
    <row r="1753" spans="1:41" x14ac:dyDescent="0.25">
      <c r="A1753" s="1">
        <v>2017</v>
      </c>
      <c r="B1753" t="s">
        <v>1358</v>
      </c>
      <c r="C1753" t="s">
        <v>7027</v>
      </c>
      <c r="D1753" t="s">
        <v>7203</v>
      </c>
      <c r="E1753" t="s">
        <v>7591</v>
      </c>
      <c r="F1753" t="s">
        <v>9008</v>
      </c>
      <c r="G1753" t="s">
        <v>11144</v>
      </c>
      <c r="H1753" t="s">
        <v>12658</v>
      </c>
      <c r="I1753" s="1">
        <v>456.55067844296605</v>
      </c>
      <c r="J1753" s="1"/>
      <c r="K1753" s="1">
        <v>0</v>
      </c>
      <c r="L1753" s="1"/>
      <c r="M1753" s="1">
        <v>0</v>
      </c>
      <c r="N1753" s="1">
        <v>0</v>
      </c>
      <c r="O1753" s="1">
        <v>0</v>
      </c>
      <c r="P1753" s="1">
        <v>0</v>
      </c>
      <c r="Q1753" s="1"/>
      <c r="R1753" s="1">
        <v>0</v>
      </c>
      <c r="S1753" s="1"/>
      <c r="T1753" s="1"/>
      <c r="U1753" s="1"/>
      <c r="V1753" s="1">
        <v>85.81876141647983</v>
      </c>
      <c r="W1753" s="1"/>
      <c r="X1753" s="1">
        <v>1062.8630624991481</v>
      </c>
      <c r="Y1753" s="1"/>
      <c r="Z1753" s="1"/>
      <c r="AA1753" s="1">
        <v>0</v>
      </c>
      <c r="AB1753" s="1">
        <v>0</v>
      </c>
      <c r="AC1753" s="1"/>
      <c r="AD1753" s="1">
        <v>0</v>
      </c>
      <c r="AE1753" s="1"/>
      <c r="AF1753" s="1"/>
      <c r="AG1753" s="1">
        <v>0</v>
      </c>
      <c r="AH1753" s="1">
        <v>491.00591353285961</v>
      </c>
      <c r="AI1753" s="1">
        <v>1027.3731723858587</v>
      </c>
      <c r="AJ1753" s="1"/>
      <c r="AK1753" s="1"/>
      <c r="AL1753" s="1">
        <v>3123.61181640625</v>
      </c>
      <c r="AM1753" s="1">
        <v>542.36944580078125</v>
      </c>
      <c r="AN1753" s="1">
        <v>2581.2421875</v>
      </c>
      <c r="AO1753" t="s">
        <v>14563</v>
      </c>
    </row>
    <row r="1754" spans="1:41" x14ac:dyDescent="0.25">
      <c r="A1754" s="1">
        <v>2017</v>
      </c>
      <c r="B1754" t="s">
        <v>1359</v>
      </c>
      <c r="C1754" t="s">
        <v>7027</v>
      </c>
      <c r="D1754" t="s">
        <v>7203</v>
      </c>
      <c r="E1754" t="s">
        <v>7591</v>
      </c>
      <c r="F1754" t="s">
        <v>9008</v>
      </c>
      <c r="G1754" t="s">
        <v>11144</v>
      </c>
      <c r="H1754" t="s">
        <v>12658</v>
      </c>
      <c r="I1754" s="1">
        <v>1187.1792287473718</v>
      </c>
      <c r="J1754" s="1"/>
      <c r="K1754" s="1"/>
      <c r="L1754" s="1">
        <v>25.862280029991638</v>
      </c>
      <c r="M1754" s="1"/>
      <c r="N1754" s="1">
        <v>0</v>
      </c>
      <c r="O1754" s="1">
        <v>0</v>
      </c>
      <c r="P1754" s="1"/>
      <c r="Q1754" s="1"/>
      <c r="R1754" s="1"/>
      <c r="S1754" s="1">
        <v>0</v>
      </c>
      <c r="T1754" s="1"/>
      <c r="U1754" s="1"/>
      <c r="V1754" s="1">
        <v>125.10877964508454</v>
      </c>
      <c r="W1754" s="1"/>
      <c r="X1754" s="1"/>
      <c r="Y1754" s="1">
        <v>0</v>
      </c>
      <c r="Z1754" s="1"/>
      <c r="AA1754" s="1">
        <v>0</v>
      </c>
      <c r="AB1754" s="1"/>
      <c r="AC1754" s="1"/>
      <c r="AD1754" s="1">
        <v>0</v>
      </c>
      <c r="AE1754" s="1"/>
      <c r="AF1754" s="1"/>
      <c r="AG1754" s="1"/>
      <c r="AH1754" s="1">
        <v>684.55752074056807</v>
      </c>
      <c r="AI1754" s="1">
        <v>0</v>
      </c>
      <c r="AJ1754" s="1">
        <v>0</v>
      </c>
      <c r="AK1754" s="1"/>
      <c r="AL1754" s="1">
        <v>2022.707763671875</v>
      </c>
      <c r="AM1754" s="1">
        <v>1338.1502685546875</v>
      </c>
      <c r="AN1754" s="1">
        <v>684.5574951171875</v>
      </c>
      <c r="AO1754" t="s">
        <v>14564</v>
      </c>
    </row>
    <row r="1755" spans="1:41" x14ac:dyDescent="0.25">
      <c r="A1755" s="1">
        <v>2017</v>
      </c>
      <c r="B1755" t="s">
        <v>1360</v>
      </c>
      <c r="C1755" t="s">
        <v>7027</v>
      </c>
      <c r="D1755" t="s">
        <v>7203</v>
      </c>
      <c r="E1755" t="s">
        <v>7591</v>
      </c>
      <c r="F1755" t="s">
        <v>9008</v>
      </c>
      <c r="G1755" t="s">
        <v>11144</v>
      </c>
      <c r="H1755" t="s">
        <v>12658</v>
      </c>
      <c r="I1755" s="1">
        <v>1223.4848368114151</v>
      </c>
      <c r="J1755" s="1"/>
      <c r="K1755" s="1"/>
      <c r="L1755" s="1"/>
      <c r="M1755" s="1"/>
      <c r="N1755" s="1">
        <v>345.89459491642151</v>
      </c>
      <c r="O1755" s="1">
        <v>0</v>
      </c>
      <c r="P1755" s="1"/>
      <c r="Q1755" s="1">
        <v>0</v>
      </c>
      <c r="R1755" s="1"/>
      <c r="S1755" s="1">
        <v>0</v>
      </c>
      <c r="T1755" s="1"/>
      <c r="U1755" s="1"/>
      <c r="V1755" s="1">
        <v>56.540462630568896</v>
      </c>
      <c r="W1755" s="1"/>
      <c r="X1755" s="1">
        <v>0</v>
      </c>
      <c r="Y1755" s="1">
        <v>0</v>
      </c>
      <c r="Z1755" s="1">
        <v>11.086365221680177</v>
      </c>
      <c r="AA1755" s="1">
        <v>0</v>
      </c>
      <c r="AB1755" s="1"/>
      <c r="AC1755" s="1"/>
      <c r="AD1755" s="1">
        <v>0</v>
      </c>
      <c r="AE1755" s="1"/>
      <c r="AF1755" s="1">
        <v>0</v>
      </c>
      <c r="AG1755" s="1"/>
      <c r="AH1755" s="1">
        <v>310.41822620704494</v>
      </c>
      <c r="AI1755" s="1">
        <v>0</v>
      </c>
      <c r="AJ1755" s="1">
        <v>351.44656901488224</v>
      </c>
      <c r="AK1755" s="1"/>
      <c r="AL1755" s="1">
        <v>2298.87109375</v>
      </c>
      <c r="AM1755" s="1">
        <v>1988.452880859375</v>
      </c>
      <c r="AN1755" s="1">
        <v>310.418212890625</v>
      </c>
      <c r="AO1755" t="s">
        <v>14565</v>
      </c>
    </row>
    <row r="1756" spans="1:41" x14ac:dyDescent="0.25">
      <c r="A1756" s="1">
        <v>2017</v>
      </c>
      <c r="B1756" t="s">
        <v>1361</v>
      </c>
      <c r="C1756" t="s">
        <v>7027</v>
      </c>
      <c r="D1756" t="s">
        <v>7203</v>
      </c>
      <c r="E1756" t="s">
        <v>7591</v>
      </c>
      <c r="F1756" t="s">
        <v>9009</v>
      </c>
      <c r="G1756" t="s">
        <v>11144</v>
      </c>
      <c r="H1756" t="s">
        <v>12658</v>
      </c>
      <c r="I1756" s="1">
        <v>689.86079302069311</v>
      </c>
      <c r="J1756" s="1">
        <v>156.158641851092</v>
      </c>
      <c r="K1756" s="1">
        <v>0</v>
      </c>
      <c r="L1756" s="1"/>
      <c r="M1756" s="1">
        <v>347.35096069638405</v>
      </c>
      <c r="N1756" s="1">
        <v>2156.7226897594301</v>
      </c>
      <c r="O1756" s="1">
        <v>304.99108744072748</v>
      </c>
      <c r="P1756" s="1">
        <v>363.12335693260451</v>
      </c>
      <c r="Q1756" s="1">
        <v>335.12674847226668</v>
      </c>
      <c r="R1756" s="1">
        <v>1417.095865872652</v>
      </c>
      <c r="S1756" s="1">
        <v>1490.8384707639373</v>
      </c>
      <c r="T1756" s="1">
        <v>363.08462790562794</v>
      </c>
      <c r="U1756" s="1">
        <v>423.59873255656589</v>
      </c>
      <c r="V1756" s="1">
        <v>726.16925581125588</v>
      </c>
      <c r="W1756" s="1">
        <v>0</v>
      </c>
      <c r="X1756" s="1">
        <v>259.00036790601456</v>
      </c>
      <c r="Y1756" s="1">
        <v>2662.6206046412713</v>
      </c>
      <c r="Z1756" s="1"/>
      <c r="AA1756" s="1">
        <v>6034.6286861853969</v>
      </c>
      <c r="AB1756" s="1"/>
      <c r="AC1756" s="1">
        <v>0</v>
      </c>
      <c r="AD1756" s="1">
        <v>380.67921695341681</v>
      </c>
      <c r="AE1756" s="1">
        <v>209.80845223526708</v>
      </c>
      <c r="AF1756" s="1">
        <v>7866.4707710611237</v>
      </c>
      <c r="AG1756" s="1">
        <v>5446.2694185844184</v>
      </c>
      <c r="AH1756" s="1">
        <v>93.191721162444495</v>
      </c>
      <c r="AI1756" s="1">
        <v>0</v>
      </c>
      <c r="AJ1756" s="1">
        <v>833.66543735754351</v>
      </c>
      <c r="AK1756" s="1">
        <v>60.514104650937988</v>
      </c>
      <c r="AL1756" s="1">
        <v>32620.96875</v>
      </c>
      <c r="AM1756" s="1">
        <v>29321.3203125</v>
      </c>
      <c r="AN1756" s="1">
        <v>3299.650634765625</v>
      </c>
      <c r="AO1756" t="s">
        <v>14566</v>
      </c>
    </row>
    <row r="1757" spans="1:41" x14ac:dyDescent="0.25">
      <c r="A1757" s="1">
        <v>2017</v>
      </c>
      <c r="B1757" t="s">
        <v>1362</v>
      </c>
      <c r="C1757" t="s">
        <v>7027</v>
      </c>
      <c r="D1757" t="s">
        <v>7203</v>
      </c>
      <c r="E1757" t="s">
        <v>7591</v>
      </c>
      <c r="F1757" t="s">
        <v>9009</v>
      </c>
      <c r="G1757" t="s">
        <v>11144</v>
      </c>
      <c r="H1757" t="s">
        <v>12658</v>
      </c>
      <c r="I1757" s="1"/>
      <c r="J1757" s="1">
        <v>183.8973458924568</v>
      </c>
      <c r="K1757" s="1">
        <v>0</v>
      </c>
      <c r="L1757" s="1">
        <v>183.8973458924568</v>
      </c>
      <c r="M1757" s="1">
        <v>343.27504566591932</v>
      </c>
      <c r="N1757" s="1">
        <v>0</v>
      </c>
      <c r="O1757" s="1">
        <v>257.45628424943948</v>
      </c>
      <c r="P1757" s="1">
        <v>392.31433790390781</v>
      </c>
      <c r="Q1757" s="1">
        <v>332.73159783475177</v>
      </c>
      <c r="R1757" s="1">
        <v>562.52786569238435</v>
      </c>
      <c r="S1757" s="1">
        <v>1568.0313693096816</v>
      </c>
      <c r="T1757" s="1">
        <v>704.93982592108432</v>
      </c>
      <c r="U1757" s="1">
        <v>459.91135863456162</v>
      </c>
      <c r="V1757" s="1">
        <v>1422.1394749016658</v>
      </c>
      <c r="W1757" s="1">
        <v>0</v>
      </c>
      <c r="X1757" s="1">
        <v>380.88770670282321</v>
      </c>
      <c r="Y1757" s="1">
        <v>2742.5224184095055</v>
      </c>
      <c r="Z1757" s="1">
        <v>11.033840753547407</v>
      </c>
      <c r="AA1757" s="1">
        <v>5734.2752940553328</v>
      </c>
      <c r="AB1757" s="1">
        <v>0</v>
      </c>
      <c r="AC1757" s="1">
        <v>0</v>
      </c>
      <c r="AD1757" s="1">
        <v>0</v>
      </c>
      <c r="AE1757" s="1">
        <v>212.53016264791231</v>
      </c>
      <c r="AF1757" s="1">
        <v>9626.8666797703409</v>
      </c>
      <c r="AG1757" s="1">
        <v>10053.071737220194</v>
      </c>
      <c r="AH1757" s="1">
        <v>133.63207134851859</v>
      </c>
      <c r="AI1757" s="1">
        <v>0</v>
      </c>
      <c r="AJ1757" s="1">
        <v>859.60918312104377</v>
      </c>
      <c r="AK1757" s="1">
        <v>61.299115297485599</v>
      </c>
      <c r="AL1757" s="1">
        <v>36226.8515625</v>
      </c>
      <c r="AM1757" s="1">
        <v>32777.328125</v>
      </c>
      <c r="AN1757" s="1">
        <v>3449.521484375</v>
      </c>
      <c r="AO1757" t="s">
        <v>14567</v>
      </c>
    </row>
    <row r="1758" spans="1:41" x14ac:dyDescent="0.25">
      <c r="A1758" s="1">
        <v>2017</v>
      </c>
      <c r="B1758" t="s">
        <v>1363</v>
      </c>
      <c r="C1758" t="s">
        <v>7027</v>
      </c>
      <c r="D1758" t="s">
        <v>7203</v>
      </c>
      <c r="E1758" t="s">
        <v>7591</v>
      </c>
      <c r="F1758" t="s">
        <v>9009</v>
      </c>
      <c r="G1758" t="s">
        <v>11144</v>
      </c>
      <c r="H1758" t="s">
        <v>12658</v>
      </c>
      <c r="I1758" s="1">
        <v>343.33099837699046</v>
      </c>
      <c r="J1758" s="1">
        <v>407.41945140736203</v>
      </c>
      <c r="K1758" s="1">
        <v>0</v>
      </c>
      <c r="L1758" s="1">
        <v>39.463333146780521</v>
      </c>
      <c r="M1758" s="1">
        <v>2088.5969067933588</v>
      </c>
      <c r="N1758" s="1">
        <v>5336.9441818076275</v>
      </c>
      <c r="O1758" s="1">
        <v>255.20937546022958</v>
      </c>
      <c r="P1758" s="1">
        <v>386.28857289391954</v>
      </c>
      <c r="Q1758" s="1">
        <v>92.891206985708166</v>
      </c>
      <c r="R1758" s="1">
        <v>1741.8757913723</v>
      </c>
      <c r="S1758" s="1">
        <v>428.13754692507405</v>
      </c>
      <c r="T1758" s="1">
        <v>343.33099837699046</v>
      </c>
      <c r="U1758" s="1">
        <v>497.82994764663619</v>
      </c>
      <c r="V1758" s="1">
        <v>686.66199675398093</v>
      </c>
      <c r="W1758" s="1">
        <v>0</v>
      </c>
      <c r="X1758" s="1">
        <v>234.29411962734258</v>
      </c>
      <c r="Y1758" s="1">
        <v>343.33099837699046</v>
      </c>
      <c r="Z1758" s="1">
        <v>0</v>
      </c>
      <c r="AA1758" s="1">
        <v>6740.65983529192</v>
      </c>
      <c r="AB1758" s="1">
        <v>0</v>
      </c>
      <c r="AC1758" s="1">
        <v>0</v>
      </c>
      <c r="AD1758" s="1">
        <v>349.39042130307746</v>
      </c>
      <c r="AE1758" s="1">
        <v>160.22113257592889</v>
      </c>
      <c r="AF1758" s="1">
        <v>5017.0208872471239</v>
      </c>
      <c r="AG1758" s="1">
        <v>3485.9540701877099</v>
      </c>
      <c r="AH1758" s="1">
        <v>876.43575181164317</v>
      </c>
      <c r="AI1758" s="1"/>
      <c r="AJ1758" s="1">
        <v>1276.046877301148</v>
      </c>
      <c r="AK1758" s="1"/>
      <c r="AL1758" s="1">
        <v>31131.333984375</v>
      </c>
      <c r="AM1758" s="1">
        <v>26555.9375</v>
      </c>
      <c r="AN1758" s="1">
        <v>4575.39501953125</v>
      </c>
      <c r="AO1758" t="s">
        <v>14568</v>
      </c>
    </row>
    <row r="1759" spans="1:41" x14ac:dyDescent="0.25">
      <c r="A1759" s="1">
        <v>2017</v>
      </c>
      <c r="B1759" t="s">
        <v>1364</v>
      </c>
      <c r="C1759" t="s">
        <v>7027</v>
      </c>
      <c r="D1759" t="s">
        <v>7203</v>
      </c>
      <c r="E1759" t="s">
        <v>7591</v>
      </c>
      <c r="F1759" t="s">
        <v>9009</v>
      </c>
      <c r="G1759" t="s">
        <v>11144</v>
      </c>
      <c r="H1759" t="s">
        <v>12658</v>
      </c>
      <c r="I1759" s="1">
        <v>332.5909566504053</v>
      </c>
      <c r="J1759" s="1">
        <v>403.82085319970042</v>
      </c>
      <c r="K1759" s="1">
        <v>0</v>
      </c>
      <c r="L1759" s="1">
        <v>5.5431826108400886</v>
      </c>
      <c r="M1759" s="1">
        <v>1836.0375429437747</v>
      </c>
      <c r="N1759" s="1">
        <v>1567.6120423455768</v>
      </c>
      <c r="O1759" s="1">
        <v>247.22594444346794</v>
      </c>
      <c r="P1759" s="1"/>
      <c r="Q1759" s="1">
        <v>46.985545727881188</v>
      </c>
      <c r="R1759" s="1">
        <v>1811.5059353762078</v>
      </c>
      <c r="S1759" s="1">
        <v>401.09843657585765</v>
      </c>
      <c r="T1759" s="1">
        <v>199.55457399024317</v>
      </c>
      <c r="U1759" s="1">
        <v>278.2677670641724</v>
      </c>
      <c r="V1759" s="1">
        <v>0</v>
      </c>
      <c r="W1759" s="1">
        <v>44.345460886720709</v>
      </c>
      <c r="X1759" s="1">
        <v>232.81366965528369</v>
      </c>
      <c r="Y1759" s="1">
        <v>332.5909566504053</v>
      </c>
      <c r="Z1759" s="1">
        <v>17.738184354688283</v>
      </c>
      <c r="AA1759" s="1">
        <v>6750.4877834810595</v>
      </c>
      <c r="AB1759" s="1"/>
      <c r="AC1759" s="1">
        <v>0</v>
      </c>
      <c r="AD1759" s="1">
        <v>573.99655935249109</v>
      </c>
      <c r="AE1759" s="1"/>
      <c r="AF1759" s="1">
        <v>4884.1519108255279</v>
      </c>
      <c r="AG1759" s="1">
        <v>3968.9187493615032</v>
      </c>
      <c r="AH1759" s="1">
        <v>847.26760390519928</v>
      </c>
      <c r="AI1759" s="1"/>
      <c r="AJ1759" s="1">
        <v>4864.6439158427647</v>
      </c>
      <c r="AK1759" s="1"/>
      <c r="AL1759" s="1">
        <v>29647.197265625</v>
      </c>
      <c r="AM1759" s="1">
        <v>25264.857421875</v>
      </c>
      <c r="AN1759" s="1">
        <v>4382.33984375</v>
      </c>
      <c r="AO1759" t="s">
        <v>14569</v>
      </c>
    </row>
    <row r="1760" spans="1:41" x14ac:dyDescent="0.25">
      <c r="A1760" s="1">
        <v>2017</v>
      </c>
      <c r="B1760" t="s">
        <v>1365</v>
      </c>
      <c r="C1760" t="s">
        <v>7027</v>
      </c>
      <c r="D1760" t="s">
        <v>7203</v>
      </c>
      <c r="E1760" t="s">
        <v>7591</v>
      </c>
      <c r="F1760" t="s">
        <v>9009</v>
      </c>
      <c r="G1760" t="s">
        <v>11144</v>
      </c>
      <c r="H1760" t="s">
        <v>12658</v>
      </c>
      <c r="I1760" s="1">
        <v>554.7276078602805</v>
      </c>
      <c r="J1760" s="1">
        <v>233.69489037730216</v>
      </c>
      <c r="K1760" s="1">
        <v>0</v>
      </c>
      <c r="L1760" s="1"/>
      <c r="M1760" s="1">
        <v>1424.5877078454437</v>
      </c>
      <c r="N1760" s="1">
        <v>1776.7947704923401</v>
      </c>
      <c r="O1760" s="1">
        <v>259.65973133885473</v>
      </c>
      <c r="P1760" s="1">
        <v>418.92303786795048</v>
      </c>
      <c r="Q1760" s="1">
        <v>245.50485544262196</v>
      </c>
      <c r="R1760" s="1">
        <v>1088.6342656994066</v>
      </c>
      <c r="S1760" s="1">
        <v>1369.3099305690123</v>
      </c>
      <c r="T1760" s="1">
        <v>708.16290365142197</v>
      </c>
      <c r="U1760" s="1">
        <v>460.30588737342424</v>
      </c>
      <c r="V1760" s="1">
        <v>1345.5095169377016</v>
      </c>
      <c r="W1760" s="1">
        <v>0</v>
      </c>
      <c r="X1760" s="1">
        <v>259.65973133885473</v>
      </c>
      <c r="Y1760" s="1">
        <v>177.04072591285549</v>
      </c>
      <c r="Z1760" s="1">
        <v>0</v>
      </c>
      <c r="AA1760" s="1">
        <v>6806.2297128157479</v>
      </c>
      <c r="AB1760" s="1"/>
      <c r="AC1760" s="1">
        <v>0</v>
      </c>
      <c r="AD1760" s="1">
        <v>331.26524985522775</v>
      </c>
      <c r="AE1760" s="1">
        <v>204.60596693748707</v>
      </c>
      <c r="AF1760" s="1">
        <v>6942.4183729144224</v>
      </c>
      <c r="AG1760" s="1">
        <v>5963.888016722738</v>
      </c>
      <c r="AH1760" s="1">
        <v>810.65912886339606</v>
      </c>
      <c r="AI1760" s="1"/>
      <c r="AJ1760" s="1">
        <v>1829.4208344328399</v>
      </c>
      <c r="AK1760" s="1"/>
      <c r="AL1760" s="1">
        <v>33211.00390625</v>
      </c>
      <c r="AM1760" s="1">
        <v>28047.697265625</v>
      </c>
      <c r="AN1760" s="1">
        <v>5163.30419921875</v>
      </c>
      <c r="AO1760" t="s">
        <v>14570</v>
      </c>
    </row>
    <row r="1761" spans="1:41" x14ac:dyDescent="0.25">
      <c r="A1761" s="1">
        <v>2017</v>
      </c>
      <c r="B1761" t="s">
        <v>1366</v>
      </c>
      <c r="C1761" t="s">
        <v>7027</v>
      </c>
      <c r="D1761" t="s">
        <v>7203</v>
      </c>
      <c r="E1761" t="s">
        <v>7591</v>
      </c>
      <c r="F1761" t="s">
        <v>9010</v>
      </c>
      <c r="G1761" t="s">
        <v>11144</v>
      </c>
      <c r="H1761" t="s">
        <v>12658</v>
      </c>
      <c r="I1761" s="1">
        <v>2904.6770232450235</v>
      </c>
      <c r="J1761" s="1">
        <v>3383.4372401069909</v>
      </c>
      <c r="K1761" s="1">
        <v>441.75296395184733</v>
      </c>
      <c r="L1761" s="1">
        <v>1213.9129392978159</v>
      </c>
      <c r="M1761" s="1">
        <v>1978.6599368240447</v>
      </c>
      <c r="N1761" s="1">
        <v>898.63445406642916</v>
      </c>
      <c r="O1761" s="1">
        <v>3952.7813157992691</v>
      </c>
      <c r="P1761" s="1">
        <v>1963.1356484168932</v>
      </c>
      <c r="Q1761" s="1">
        <v>145.37908501341343</v>
      </c>
      <c r="R1761" s="1">
        <v>684.76642231522146</v>
      </c>
      <c r="S1761" s="1">
        <v>1490.8384707639373</v>
      </c>
      <c r="T1761" s="1">
        <v>2662.6206046412713</v>
      </c>
      <c r="U1761" s="1">
        <v>0</v>
      </c>
      <c r="V1761" s="1">
        <v>701.9636139508807</v>
      </c>
      <c r="W1761" s="1">
        <v>1301.0532499951667</v>
      </c>
      <c r="X1761" s="1">
        <v>6839.3041076490117</v>
      </c>
      <c r="Y1761" s="1">
        <v>2692.8776569667402</v>
      </c>
      <c r="Z1761" s="1">
        <v>6341.878167418301</v>
      </c>
      <c r="AA1761" s="1">
        <v>22321.620666719464</v>
      </c>
      <c r="AB1761" s="1">
        <v>226.32275139450806</v>
      </c>
      <c r="AC1761" s="1">
        <v>6402.8763849064462</v>
      </c>
      <c r="AD1761" s="1">
        <v>3961.647117825913</v>
      </c>
      <c r="AE1761" s="1">
        <v>1708.1497862134217</v>
      </c>
      <c r="AF1761" s="1">
        <v>4710.5825999929102</v>
      </c>
      <c r="AG1761" s="1">
        <v>19202.335687835643</v>
      </c>
      <c r="AH1761" s="1">
        <v>9441.4106076393455</v>
      </c>
      <c r="AI1761" s="1">
        <v>236.00500813865816</v>
      </c>
      <c r="AJ1761" s="1">
        <v>5001.9926241452622</v>
      </c>
      <c r="AK1761" s="1">
        <v>368.68841795918291</v>
      </c>
      <c r="AL1761" s="1">
        <v>113179.3125</v>
      </c>
      <c r="AM1761" s="1">
        <v>80278.21875</v>
      </c>
      <c r="AN1761" s="1">
        <v>32901.0859375</v>
      </c>
      <c r="AO1761" t="s">
        <v>14571</v>
      </c>
    </row>
    <row r="1762" spans="1:41" x14ac:dyDescent="0.25">
      <c r="A1762" s="1">
        <v>2017</v>
      </c>
      <c r="B1762" t="s">
        <v>1367</v>
      </c>
      <c r="C1762" t="s">
        <v>7027</v>
      </c>
      <c r="D1762" t="s">
        <v>7203</v>
      </c>
      <c r="E1762" t="s">
        <v>7591</v>
      </c>
      <c r="F1762" t="s">
        <v>9010</v>
      </c>
      <c r="G1762" t="s">
        <v>11144</v>
      </c>
      <c r="H1762" t="s">
        <v>12658</v>
      </c>
      <c r="I1762" s="1">
        <v>1716.3752283295967</v>
      </c>
      <c r="J1762" s="1">
        <v>2451.9646118994237</v>
      </c>
      <c r="K1762" s="1">
        <v>175.3154697508088</v>
      </c>
      <c r="L1762" s="1">
        <v>380.05451484441068</v>
      </c>
      <c r="M1762" s="1">
        <v>1955.4417779897906</v>
      </c>
      <c r="N1762" s="1">
        <v>1024.9212077739592</v>
      </c>
      <c r="O1762" s="1">
        <v>3565.769536854737</v>
      </c>
      <c r="P1762" s="1">
        <v>1826.7136358650707</v>
      </c>
      <c r="Q1762" s="1">
        <v>146.62748379158555</v>
      </c>
      <c r="R1762" s="1">
        <v>987.03284878927684</v>
      </c>
      <c r="S1762" s="1">
        <v>1568.0313693096816</v>
      </c>
      <c r="T1762" s="1">
        <v>3677.9469178491358</v>
      </c>
      <c r="U1762" s="1">
        <v>0</v>
      </c>
      <c r="V1762" s="1">
        <v>24.519646118994238</v>
      </c>
      <c r="W1762" s="1">
        <v>826.31207421010583</v>
      </c>
      <c r="X1762" s="1">
        <v>6245.7668576608085</v>
      </c>
      <c r="Y1762" s="1">
        <v>3643.619413282544</v>
      </c>
      <c r="Z1762" s="1">
        <v>6517.0767419674785</v>
      </c>
      <c r="AA1762" s="1">
        <v>21210.636903884544</v>
      </c>
      <c r="AB1762" s="1">
        <v>378.82853253846099</v>
      </c>
      <c r="AC1762" s="1">
        <v>6389.9566227548894</v>
      </c>
      <c r="AD1762" s="1">
        <v>1337.4118377374814</v>
      </c>
      <c r="AE1762" s="1">
        <v>1244.8195240806292</v>
      </c>
      <c r="AF1762" s="1">
        <v>5429.6886707496169</v>
      </c>
      <c r="AG1762" s="1">
        <v>20521.071068791785</v>
      </c>
      <c r="AH1762" s="1">
        <v>8358.7473619651355</v>
      </c>
      <c r="AI1762" s="1">
        <v>239.06654966019383</v>
      </c>
      <c r="AJ1762" s="1">
        <v>5157.6550987262626</v>
      </c>
      <c r="AK1762" s="1">
        <v>315.07745262907594</v>
      </c>
      <c r="AL1762" s="1">
        <v>107316.4609375</v>
      </c>
      <c r="AM1762" s="1">
        <v>78672.734375</v>
      </c>
      <c r="AN1762" s="1">
        <v>28643.716796875</v>
      </c>
      <c r="AO1762" t="s">
        <v>14572</v>
      </c>
    </row>
    <row r="1763" spans="1:41" x14ac:dyDescent="0.25">
      <c r="A1763" s="1">
        <v>2017</v>
      </c>
      <c r="B1763" t="s">
        <v>1368</v>
      </c>
      <c r="C1763" t="s">
        <v>7027</v>
      </c>
      <c r="D1763" t="s">
        <v>7203</v>
      </c>
      <c r="E1763" t="s">
        <v>7591</v>
      </c>
      <c r="F1763" t="s">
        <v>9010</v>
      </c>
      <c r="G1763" t="s">
        <v>11144</v>
      </c>
      <c r="H1763" t="s">
        <v>12658</v>
      </c>
      <c r="I1763" s="1">
        <v>4480.0001860809589</v>
      </c>
      <c r="J1763" s="1">
        <v>16974.056631783977</v>
      </c>
      <c r="K1763" s="1">
        <v>381.37096362579808</v>
      </c>
      <c r="L1763" s="1">
        <v>362.52414274894176</v>
      </c>
      <c r="M1763" s="1">
        <v>1831.0073031000929</v>
      </c>
      <c r="N1763" s="1">
        <v>1946.7657329270389</v>
      </c>
      <c r="O1763" s="1">
        <v>3738.3223527505556</v>
      </c>
      <c r="P1763" s="1">
        <v>3897.9660119427499</v>
      </c>
      <c r="Q1763" s="1">
        <v>502.70014461186594</v>
      </c>
      <c r="R1763" s="1">
        <v>1838.0839549904204</v>
      </c>
      <c r="S1763" s="1">
        <v>3599.7920153756836</v>
      </c>
      <c r="T1763" s="1">
        <v>1474.4865744834635</v>
      </c>
      <c r="U1763" s="1"/>
      <c r="V1763" s="1">
        <v>848.10693945853347</v>
      </c>
      <c r="W1763" s="1">
        <v>1310.4083692025968</v>
      </c>
      <c r="X1763" s="1">
        <v>6791.5073348012756</v>
      </c>
      <c r="Y1763" s="1">
        <v>2810.3935836959245</v>
      </c>
      <c r="Z1763" s="1">
        <v>4155.1696850857297</v>
      </c>
      <c r="AA1763" s="1">
        <v>25876.685063923698</v>
      </c>
      <c r="AB1763" s="1"/>
      <c r="AC1763" s="1">
        <v>6098.325553373842</v>
      </c>
      <c r="AD1763" s="1">
        <v>5045.127653256106</v>
      </c>
      <c r="AE1763" s="1">
        <v>2506.6271766218879</v>
      </c>
      <c r="AF1763" s="1">
        <v>8709.1536026578069</v>
      </c>
      <c r="AG1763" s="1">
        <v>37908.717239013196</v>
      </c>
      <c r="AH1763" s="1">
        <v>8063.0079942936691</v>
      </c>
      <c r="AI1763" s="1">
        <v>216.18412182276344</v>
      </c>
      <c r="AJ1763" s="1">
        <v>9141.1513073658189</v>
      </c>
      <c r="AK1763" s="1">
        <v>404.65233059132646</v>
      </c>
      <c r="AL1763" s="1">
        <v>160912.3125</v>
      </c>
      <c r="AM1763" s="1">
        <v>128056.421875</v>
      </c>
      <c r="AN1763" s="1">
        <v>32855.86328125</v>
      </c>
      <c r="AO1763" t="s">
        <v>14573</v>
      </c>
    </row>
    <row r="1764" spans="1:41" x14ac:dyDescent="0.25">
      <c r="A1764" s="1">
        <v>2017</v>
      </c>
      <c r="B1764" t="s">
        <v>1369</v>
      </c>
      <c r="C1764" t="s">
        <v>7027</v>
      </c>
      <c r="D1764" t="s">
        <v>7203</v>
      </c>
      <c r="E1764" t="s">
        <v>7591</v>
      </c>
      <c r="F1764" t="s">
        <v>9010</v>
      </c>
      <c r="G1764" t="s">
        <v>11144</v>
      </c>
      <c r="H1764" t="s">
        <v>12658</v>
      </c>
      <c r="I1764" s="1">
        <v>2399.4919718722344</v>
      </c>
      <c r="J1764" s="1">
        <v>4821.3751655511378</v>
      </c>
      <c r="K1764" s="1">
        <v>454.40452984299571</v>
      </c>
      <c r="L1764" s="1">
        <v>1183.8123206039604</v>
      </c>
      <c r="M1764" s="1">
        <v>3094.5243550184532</v>
      </c>
      <c r="N1764" s="1">
        <v>502.86647788287473</v>
      </c>
      <c r="O1764" s="1">
        <v>4232.4536208233312</v>
      </c>
      <c r="P1764" s="1">
        <v>3213.9251811431823</v>
      </c>
      <c r="Q1764" s="1">
        <v>110.90042310932736</v>
      </c>
      <c r="R1764" s="1">
        <v>526.87989317148572</v>
      </c>
      <c r="S1764" s="1">
        <v>1369.3099305690123</v>
      </c>
      <c r="T1764" s="1">
        <v>3818.1783221872497</v>
      </c>
      <c r="U1764" s="1">
        <v>0</v>
      </c>
      <c r="V1764" s="1">
        <v>757.73430690702151</v>
      </c>
      <c r="W1764" s="1">
        <v>1445.8325949549865</v>
      </c>
      <c r="X1764" s="1">
        <v>7081.6290365142195</v>
      </c>
      <c r="Y1764" s="1">
        <v>2755.9339667101171</v>
      </c>
      <c r="Z1764" s="1">
        <v>4177.0103668249558</v>
      </c>
      <c r="AA1764" s="1">
        <v>20940.709796995128</v>
      </c>
      <c r="AB1764" s="1">
        <v>220.7107716380265</v>
      </c>
      <c r="AC1764" s="1">
        <v>5492.5114807204291</v>
      </c>
      <c r="AD1764" s="1">
        <v>3718.1020762234302</v>
      </c>
      <c r="AE1764" s="1">
        <v>1972.114007138493</v>
      </c>
      <c r="AF1764" s="1">
        <v>6300.770614205665</v>
      </c>
      <c r="AG1764" s="1">
        <v>23897.395561723351</v>
      </c>
      <c r="AH1764" s="1">
        <v>7022.6308692864322</v>
      </c>
      <c r="AI1764" s="1">
        <v>230.15294368671212</v>
      </c>
      <c r="AJ1764" s="1">
        <v>6299.6558797775087</v>
      </c>
      <c r="AK1764" s="1">
        <v>429.61882821519595</v>
      </c>
      <c r="AL1764" s="1">
        <v>118470.6484375</v>
      </c>
      <c r="AM1764" s="1">
        <v>85353.0859375</v>
      </c>
      <c r="AN1764" s="1">
        <v>33117.546875</v>
      </c>
      <c r="AO1764" t="s">
        <v>14574</v>
      </c>
    </row>
    <row r="1765" spans="1:41" x14ac:dyDescent="0.25">
      <c r="A1765" s="1">
        <v>2017</v>
      </c>
      <c r="B1765" t="s">
        <v>1370</v>
      </c>
      <c r="C1765" t="s">
        <v>7027</v>
      </c>
      <c r="D1765" t="s">
        <v>7203</v>
      </c>
      <c r="E1765" t="s">
        <v>7591</v>
      </c>
      <c r="F1765" t="s">
        <v>9010</v>
      </c>
      <c r="G1765" t="s">
        <v>11144</v>
      </c>
      <c r="H1765" t="s">
        <v>12658</v>
      </c>
      <c r="I1765" s="1">
        <v>4624.6685481380619</v>
      </c>
      <c r="J1765" s="1">
        <v>5638.6394300114398</v>
      </c>
      <c r="K1765" s="1">
        <v>393.68621147228242</v>
      </c>
      <c r="L1765" s="1">
        <v>611.11790187300107</v>
      </c>
      <c r="M1765" s="1">
        <v>2082.8747234870757</v>
      </c>
      <c r="N1765" s="1">
        <v>1511.4597873949601</v>
      </c>
      <c r="O1765" s="1">
        <v>3859.0404217573728</v>
      </c>
      <c r="P1765" s="1">
        <v>2226.5244132080084</v>
      </c>
      <c r="Q1765" s="1">
        <v>133.71622330830459</v>
      </c>
      <c r="R1765" s="1">
        <v>1767.4322155305251</v>
      </c>
      <c r="S1765" s="1">
        <v>3842.8180554122569</v>
      </c>
      <c r="T1765" s="1">
        <v>3009.8684191049497</v>
      </c>
      <c r="U1765" s="1">
        <v>0</v>
      </c>
      <c r="V1765" s="1">
        <v>1647.9887922095543</v>
      </c>
      <c r="W1765" s="1">
        <v>915.54932900530787</v>
      </c>
      <c r="X1765" s="1">
        <v>6389.8396262002516</v>
      </c>
      <c r="Y1765" s="1">
        <v>2901.1469362855696</v>
      </c>
      <c r="Z1765" s="1">
        <v>4655.322179279422</v>
      </c>
      <c r="AA1765" s="1">
        <v>23531.342421484929</v>
      </c>
      <c r="AB1765" s="1">
        <v>449.7636078738575</v>
      </c>
      <c r="AC1765" s="1">
        <v>6295.2529490107008</v>
      </c>
      <c r="AD1765" s="1">
        <v>3909.900641677058</v>
      </c>
      <c r="AE1765" s="1">
        <v>956.74904881054681</v>
      </c>
      <c r="AF1765" s="1">
        <v>5830.0869804772583</v>
      </c>
      <c r="AG1765" s="1">
        <v>24104.124959387245</v>
      </c>
      <c r="AH1765" s="1">
        <v>8292.697945482425</v>
      </c>
      <c r="AI1765" s="1">
        <v>223.1651489450438</v>
      </c>
      <c r="AJ1765" s="1">
        <v>9710.5450707625478</v>
      </c>
      <c r="AK1765" s="1">
        <v>417.14716302804339</v>
      </c>
      <c r="AL1765" s="1">
        <v>129932.4609375</v>
      </c>
      <c r="AM1765" s="1">
        <v>96146.1171875</v>
      </c>
      <c r="AN1765" s="1">
        <v>33786.3515625</v>
      </c>
      <c r="AO1765" t="s">
        <v>14575</v>
      </c>
    </row>
    <row r="1766" spans="1:41" x14ac:dyDescent="0.25">
      <c r="A1766" s="1">
        <v>2017</v>
      </c>
      <c r="B1766" t="s">
        <v>1371</v>
      </c>
      <c r="C1766" t="s">
        <v>7027</v>
      </c>
      <c r="D1766" t="s">
        <v>7203</v>
      </c>
      <c r="E1766" t="s">
        <v>7591</v>
      </c>
      <c r="F1766" t="s">
        <v>9011</v>
      </c>
      <c r="G1766" t="s">
        <v>11144</v>
      </c>
      <c r="H1766" t="s">
        <v>12658</v>
      </c>
      <c r="I1766" s="1">
        <v>392.31433790390781</v>
      </c>
      <c r="J1766" s="1">
        <v>453.61345320139338</v>
      </c>
      <c r="K1766" s="1">
        <v>134.85805365446831</v>
      </c>
      <c r="L1766" s="1">
        <v>245.1964611899424</v>
      </c>
      <c r="M1766" s="1">
        <v>2098.8817077859067</v>
      </c>
      <c r="N1766" s="1">
        <v>75.397911815907278</v>
      </c>
      <c r="O1766" s="1">
        <v>456.98490454275509</v>
      </c>
      <c r="P1766" s="1">
        <v>2648.1217808513779</v>
      </c>
      <c r="Q1766" s="1">
        <v>1525.4897832932265</v>
      </c>
      <c r="R1766" s="1">
        <v>721.62170419536881</v>
      </c>
      <c r="S1766" s="1">
        <v>61.299115297485599</v>
      </c>
      <c r="T1766" s="1">
        <v>735.58938356982719</v>
      </c>
      <c r="U1766" s="1">
        <v>0</v>
      </c>
      <c r="V1766" s="1">
        <v>310.17352340527714</v>
      </c>
      <c r="W1766" s="1">
        <v>281.97593036843375</v>
      </c>
      <c r="X1766" s="1">
        <v>863.94258935826156</v>
      </c>
      <c r="Y1766" s="1">
        <v>3328.5419606534679</v>
      </c>
      <c r="Z1766" s="1">
        <v>11.033840753547407</v>
      </c>
      <c r="AA1766" s="1">
        <v>5971.5141345006468</v>
      </c>
      <c r="AB1766" s="1">
        <v>294.23575342793089</v>
      </c>
      <c r="AC1766" s="1">
        <v>428.61932741035048</v>
      </c>
      <c r="AD1766" s="1">
        <v>436.32250525385518</v>
      </c>
      <c r="AE1766" s="1">
        <v>941.20500601218316</v>
      </c>
      <c r="AF1766" s="1">
        <v>1715.149246023647</v>
      </c>
      <c r="AG1766" s="1">
        <v>4789.8893850885561</v>
      </c>
      <c r="AH1766" s="1">
        <v>2006.9330348396784</v>
      </c>
      <c r="AI1766" s="1">
        <v>389.86237329200839</v>
      </c>
      <c r="AJ1766" s="1">
        <v>1876.8133831476125</v>
      </c>
      <c r="AK1766" s="1">
        <v>0</v>
      </c>
      <c r="AL1766" s="1">
        <v>33195.58203125</v>
      </c>
      <c r="AM1766" s="1">
        <v>25434.69140625</v>
      </c>
      <c r="AN1766" s="1">
        <v>7760.884765625</v>
      </c>
      <c r="AO1766" t="s">
        <v>14576</v>
      </c>
    </row>
    <row r="1767" spans="1:41" x14ac:dyDescent="0.25">
      <c r="A1767" s="1">
        <v>2017</v>
      </c>
      <c r="B1767" t="s">
        <v>1372</v>
      </c>
      <c r="C1767" t="s">
        <v>7027</v>
      </c>
      <c r="D1767" t="s">
        <v>7203</v>
      </c>
      <c r="E1767" t="s">
        <v>7591</v>
      </c>
      <c r="F1767" t="s">
        <v>9011</v>
      </c>
      <c r="G1767" t="s">
        <v>11144</v>
      </c>
      <c r="H1767" t="s">
        <v>12658</v>
      </c>
      <c r="I1767" s="1">
        <v>448.50317231256719</v>
      </c>
      <c r="J1767" s="1">
        <v>816.79767510513398</v>
      </c>
      <c r="K1767" s="1">
        <v>59.013575304285162</v>
      </c>
      <c r="L1767" s="1">
        <v>236.05430121714065</v>
      </c>
      <c r="M1767" s="1">
        <v>1833.0206625264013</v>
      </c>
      <c r="N1767" s="1">
        <v>938.68409204803277</v>
      </c>
      <c r="O1767" s="1">
        <v>480.3705029768812</v>
      </c>
      <c r="P1767" s="1">
        <v>3200.8338362098089</v>
      </c>
      <c r="Q1767" s="1">
        <v>1103.0089139944187</v>
      </c>
      <c r="R1767" s="1">
        <v>500.9114888343878</v>
      </c>
      <c r="S1767" s="1">
        <v>52.102971650252414</v>
      </c>
      <c r="T1767" s="1">
        <v>1032.7375678249903</v>
      </c>
      <c r="U1767" s="1"/>
      <c r="V1767" s="1">
        <v>179.4012689250269</v>
      </c>
      <c r="W1767" s="1">
        <v>212.44887109542657</v>
      </c>
      <c r="X1767" s="1">
        <v>1053.3373162375171</v>
      </c>
      <c r="Y1767" s="1">
        <v>3399.1819375268251</v>
      </c>
      <c r="Z1767" s="1">
        <v>0</v>
      </c>
      <c r="AA1767" s="1">
        <v>4666.2617605197202</v>
      </c>
      <c r="AB1767" s="1">
        <v>243.13593025365486</v>
      </c>
      <c r="AC1767" s="1">
        <v>146.23563960401864</v>
      </c>
      <c r="AD1767" s="1">
        <v>1577.2455040242485</v>
      </c>
      <c r="AE1767" s="1">
        <v>906.11213929458563</v>
      </c>
      <c r="AF1767" s="1">
        <v>1551.5253181892083</v>
      </c>
      <c r="AG1767" s="1">
        <v>8164.7580225115671</v>
      </c>
      <c r="AH1767" s="1">
        <v>1326.0594981362281</v>
      </c>
      <c r="AI1767" s="1">
        <v>639.70715629845108</v>
      </c>
      <c r="AJ1767" s="1">
        <v>2744.1312516492599</v>
      </c>
      <c r="AK1767" s="1">
        <v>0</v>
      </c>
      <c r="AL1767" s="1">
        <v>37511.58203125</v>
      </c>
      <c r="AM1767" s="1">
        <v>29002.400390625</v>
      </c>
      <c r="AN1767" s="1">
        <v>8509.1796875</v>
      </c>
      <c r="AO1767" t="s">
        <v>14577</v>
      </c>
    </row>
    <row r="1768" spans="1:41" x14ac:dyDescent="0.25">
      <c r="A1768" s="1">
        <v>2017</v>
      </c>
      <c r="B1768" t="s">
        <v>1373</v>
      </c>
      <c r="C1768" t="s">
        <v>7027</v>
      </c>
      <c r="D1768" t="s">
        <v>7203</v>
      </c>
      <c r="E1768" t="s">
        <v>7591</v>
      </c>
      <c r="F1768" t="s">
        <v>9011</v>
      </c>
      <c r="G1768" t="s">
        <v>11144</v>
      </c>
      <c r="H1768" t="s">
        <v>12658</v>
      </c>
      <c r="I1768" s="1">
        <v>465.62733931056738</v>
      </c>
      <c r="J1768" s="1">
        <v>1703.1428571806171</v>
      </c>
      <c r="K1768" s="1">
        <v>55.431826108400884</v>
      </c>
      <c r="L1768" s="1">
        <v>156.31774962569048</v>
      </c>
      <c r="M1768" s="1">
        <v>301.81439062089441</v>
      </c>
      <c r="N1768" s="1">
        <v>1305.9738231139247</v>
      </c>
      <c r="O1768" s="1">
        <v>457.86688365539129</v>
      </c>
      <c r="P1768" s="1">
        <v>2232.7939556463875</v>
      </c>
      <c r="Q1768" s="1">
        <v>2297.5112556371282</v>
      </c>
      <c r="R1768" s="1">
        <v>568.38050606304887</v>
      </c>
      <c r="S1768" s="1">
        <v>76.370333684362024</v>
      </c>
      <c r="T1768" s="1">
        <v>166.29547832520265</v>
      </c>
      <c r="U1768" s="1">
        <v>62.083645241408988</v>
      </c>
      <c r="V1768" s="1">
        <v>273.83322097550035</v>
      </c>
      <c r="W1768" s="1">
        <v>291.57140533018861</v>
      </c>
      <c r="X1768" s="1">
        <v>487.80006975392774</v>
      </c>
      <c r="Y1768" s="1">
        <v>3436.7732187208549</v>
      </c>
      <c r="Z1768" s="1">
        <v>17.738184354688283</v>
      </c>
      <c r="AA1768" s="1">
        <v>6269.33953286014</v>
      </c>
      <c r="AB1768" s="1"/>
      <c r="AC1768" s="1">
        <v>401.71998699019207</v>
      </c>
      <c r="AD1768" s="1">
        <v>1190.2876020256922</v>
      </c>
      <c r="AE1768" s="1">
        <v>286.02822271934855</v>
      </c>
      <c r="AF1768" s="1">
        <v>1788.5875268941138</v>
      </c>
      <c r="AG1768" s="1">
        <v>15652.83905649024</v>
      </c>
      <c r="AH1768" s="1">
        <v>1632.6571411846803</v>
      </c>
      <c r="AI1768" s="1">
        <v>568.73053587219306</v>
      </c>
      <c r="AJ1768" s="1">
        <v>5504.852058704234</v>
      </c>
      <c r="AK1768" s="1">
        <v>33.259095665040526</v>
      </c>
      <c r="AL1768" s="1">
        <v>47685.625</v>
      </c>
      <c r="AM1768" s="1">
        <v>42423.54296875</v>
      </c>
      <c r="AN1768" s="1">
        <v>5262.0849609375</v>
      </c>
      <c r="AO1768" t="s">
        <v>14578</v>
      </c>
    </row>
    <row r="1769" spans="1:41" x14ac:dyDescent="0.25">
      <c r="A1769" s="1">
        <v>2017</v>
      </c>
      <c r="B1769" t="s">
        <v>1374</v>
      </c>
      <c r="C1769" t="s">
        <v>7027</v>
      </c>
      <c r="D1769" t="s">
        <v>7203</v>
      </c>
      <c r="E1769" t="s">
        <v>7591</v>
      </c>
      <c r="F1769" t="s">
        <v>9011</v>
      </c>
      <c r="G1769" t="s">
        <v>11144</v>
      </c>
      <c r="H1769" t="s">
        <v>12658</v>
      </c>
      <c r="I1769" s="1">
        <v>459.90719534712872</v>
      </c>
      <c r="J1769" s="1">
        <v>385.1913165660269</v>
      </c>
      <c r="K1769" s="1">
        <v>60.514104650937988</v>
      </c>
      <c r="L1769" s="1">
        <v>242.05641860375195</v>
      </c>
      <c r="M1769" s="1">
        <v>2318.5676626483632</v>
      </c>
      <c r="N1769" s="1">
        <v>359.45378162657164</v>
      </c>
      <c r="O1769" s="1">
        <v>470.79973418429756</v>
      </c>
      <c r="P1769" s="1">
        <v>2621.296732857239</v>
      </c>
      <c r="Q1769" s="1">
        <v>1558.2876589907949</v>
      </c>
      <c r="R1769" s="1">
        <v>493.66262615000488</v>
      </c>
      <c r="S1769" s="1">
        <v>57.227871829399795</v>
      </c>
      <c r="T1769" s="1">
        <v>726.16925581125588</v>
      </c>
      <c r="U1769" s="1"/>
      <c r="V1769" s="1">
        <v>306.20136953374623</v>
      </c>
      <c r="W1769" s="1">
        <v>217.85077674337674</v>
      </c>
      <c r="X1769" s="1">
        <v>599.08963604428607</v>
      </c>
      <c r="Y1769" s="1">
        <v>3322.2243453364954</v>
      </c>
      <c r="Z1769" s="1">
        <v>726.16925581125588</v>
      </c>
      <c r="AA1769" s="1">
        <v>6284.2937682774336</v>
      </c>
      <c r="AB1769" s="1">
        <v>249.31811116186449</v>
      </c>
      <c r="AC1769" s="1">
        <v>429.52911481235782</v>
      </c>
      <c r="AD1769" s="1">
        <v>2182.1458672359777</v>
      </c>
      <c r="AE1769" s="1">
        <v>929.1517170418972</v>
      </c>
      <c r="AF1769" s="1">
        <v>1817.4185811749044</v>
      </c>
      <c r="AG1769" s="1">
        <v>4922.2172723072963</v>
      </c>
      <c r="AH1769" s="1">
        <v>2270.4892065031931</v>
      </c>
      <c r="AI1769" s="1">
        <v>384.86970557996563</v>
      </c>
      <c r="AJ1769" s="1">
        <v>1820.1695382306364</v>
      </c>
      <c r="AK1769" s="1">
        <v>0</v>
      </c>
      <c r="AL1769" s="1">
        <v>36214.2734375</v>
      </c>
      <c r="AM1769" s="1">
        <v>26677.23046875</v>
      </c>
      <c r="AN1769" s="1">
        <v>9537.0419921875</v>
      </c>
      <c r="AO1769" t="s">
        <v>14579</v>
      </c>
    </row>
    <row r="1770" spans="1:41" x14ac:dyDescent="0.25">
      <c r="A1770" s="1">
        <v>2017</v>
      </c>
      <c r="B1770" t="s">
        <v>1375</v>
      </c>
      <c r="C1770" t="s">
        <v>7027</v>
      </c>
      <c r="D1770" t="s">
        <v>7203</v>
      </c>
      <c r="E1770" t="s">
        <v>7591</v>
      </c>
      <c r="F1770" t="s">
        <v>9011</v>
      </c>
      <c r="G1770" t="s">
        <v>11144</v>
      </c>
      <c r="H1770" t="s">
        <v>12658</v>
      </c>
      <c r="I1770" s="1">
        <v>480.66339772778667</v>
      </c>
      <c r="J1770" s="1">
        <v>1135.8533862972101</v>
      </c>
      <c r="K1770" s="1">
        <v>57.221833062831742</v>
      </c>
      <c r="L1770" s="1">
        <v>33.825714125811871</v>
      </c>
      <c r="M1770" s="1">
        <v>343.33099837699046</v>
      </c>
      <c r="N1770" s="1">
        <v>755.71844933086754</v>
      </c>
      <c r="O1770" s="1">
        <v>472.65234109899023</v>
      </c>
      <c r="P1770" s="1">
        <v>2588.6699502960578</v>
      </c>
      <c r="Q1770" s="1">
        <v>2095.6116201410728</v>
      </c>
      <c r="R1770" s="1">
        <v>546.53326111368597</v>
      </c>
      <c r="S1770" s="1">
        <v>78.836477679123092</v>
      </c>
      <c r="T1770" s="1">
        <v>514.9964975654857</v>
      </c>
      <c r="U1770" s="1">
        <v>0</v>
      </c>
      <c r="V1770" s="1">
        <v>289.5424752979286</v>
      </c>
      <c r="W1770" s="1">
        <v>183.10986580106157</v>
      </c>
      <c r="X1770" s="1">
        <v>543.13636822702142</v>
      </c>
      <c r="Y1770" s="1">
        <v>3547.7536498955683</v>
      </c>
      <c r="Z1770" s="1">
        <v>0</v>
      </c>
      <c r="AA1770" s="1">
        <v>8626.5071987403917</v>
      </c>
      <c r="AB1770" s="1">
        <v>241.47613552514997</v>
      </c>
      <c r="AC1770" s="1">
        <v>414.69234638964798</v>
      </c>
      <c r="AD1770" s="1">
        <v>1679.4716839867604</v>
      </c>
      <c r="AE1770" s="1">
        <v>1004.358758355484</v>
      </c>
      <c r="AF1770" s="1">
        <v>1089.3315977013156</v>
      </c>
      <c r="AG1770" s="1">
        <v>6764.7651046879691</v>
      </c>
      <c r="AH1770" s="1">
        <v>1497.4337247287897</v>
      </c>
      <c r="AI1770" s="1">
        <v>587.0960072246537</v>
      </c>
      <c r="AJ1770" s="1">
        <v>3862.4737317411427</v>
      </c>
      <c r="AK1770" s="1">
        <v>34.333099837699045</v>
      </c>
      <c r="AL1770" s="1">
        <v>39469.3984375</v>
      </c>
      <c r="AM1770" s="1">
        <v>33236.30078125</v>
      </c>
      <c r="AN1770" s="1">
        <v>6233.09521484375</v>
      </c>
      <c r="AO1770" t="s">
        <v>14580</v>
      </c>
    </row>
    <row r="1771" spans="1:41" x14ac:dyDescent="0.25">
      <c r="A1771" s="1">
        <v>2017</v>
      </c>
      <c r="B1771" t="s">
        <v>1376</v>
      </c>
      <c r="C1771" t="s">
        <v>7027</v>
      </c>
      <c r="D1771" t="s">
        <v>7203</v>
      </c>
      <c r="E1771" t="s">
        <v>7591</v>
      </c>
      <c r="F1771" t="s">
        <v>9012</v>
      </c>
      <c r="G1771" t="s">
        <v>11144</v>
      </c>
      <c r="H1771" t="s">
        <v>12658</v>
      </c>
      <c r="I1771" s="1">
        <v>500.20078082748245</v>
      </c>
      <c r="J1771" s="1">
        <v>117.69430137117234</v>
      </c>
      <c r="K1771" s="1">
        <v>49.039292237988477</v>
      </c>
      <c r="L1771" s="1">
        <v>110.33840753547408</v>
      </c>
      <c r="M1771" s="1">
        <v>0</v>
      </c>
      <c r="N1771" s="1">
        <v>19.125323972815504</v>
      </c>
      <c r="O1771" s="1">
        <v>392.62083348039522</v>
      </c>
      <c r="P1771" s="1">
        <v>664.48240982474385</v>
      </c>
      <c r="Q1771" s="1">
        <v>331.32171818290965</v>
      </c>
      <c r="R1771" s="1">
        <v>302.08402174121011</v>
      </c>
      <c r="S1771" s="1">
        <v>724.55554281627974</v>
      </c>
      <c r="T1771" s="1">
        <v>735.58938356982719</v>
      </c>
      <c r="U1771" s="1">
        <v>39.420973597248143</v>
      </c>
      <c r="V1771" s="1">
        <v>0</v>
      </c>
      <c r="W1771" s="1">
        <v>49.039292237988477</v>
      </c>
      <c r="X1771" s="1">
        <v>59.513704172316118</v>
      </c>
      <c r="Y1771" s="1">
        <v>14158.869651413223</v>
      </c>
      <c r="Z1771" s="1">
        <v>232.93663813044526</v>
      </c>
      <c r="AA1771" s="1">
        <v>3479.2343024296465</v>
      </c>
      <c r="AB1771" s="1"/>
      <c r="AC1771" s="1">
        <v>114.29830586404553</v>
      </c>
      <c r="AD1771" s="1">
        <v>445.80394591249359</v>
      </c>
      <c r="AE1771" s="1">
        <v>698.01915580399827</v>
      </c>
      <c r="AF1771" s="1">
        <v>600.73132991535886</v>
      </c>
      <c r="AG1771" s="1">
        <v>6325.5616359947207</v>
      </c>
      <c r="AH1771" s="1">
        <v>1642.816289972614</v>
      </c>
      <c r="AI1771" s="1">
        <v>143.4399297961163</v>
      </c>
      <c r="AJ1771" s="1">
        <v>7206.3903184980836</v>
      </c>
      <c r="AK1771" s="1">
        <v>46.587327626089056</v>
      </c>
      <c r="AL1771" s="1">
        <v>39189.71484375</v>
      </c>
      <c r="AM1771" s="1">
        <v>34900.7109375</v>
      </c>
      <c r="AN1771" s="1">
        <v>4289.00537109375</v>
      </c>
      <c r="AO1771" t="s">
        <v>14581</v>
      </c>
    </row>
    <row r="1772" spans="1:41" x14ac:dyDescent="0.25">
      <c r="A1772" s="1">
        <v>2017</v>
      </c>
      <c r="B1772" t="s">
        <v>1377</v>
      </c>
      <c r="C1772" t="s">
        <v>7027</v>
      </c>
      <c r="D1772" t="s">
        <v>7203</v>
      </c>
      <c r="E1772" t="s">
        <v>7591</v>
      </c>
      <c r="F1772" t="s">
        <v>9012</v>
      </c>
      <c r="G1772" t="s">
        <v>11144</v>
      </c>
      <c r="H1772" t="s">
        <v>12658</v>
      </c>
      <c r="I1772" s="1">
        <v>443.45460886720707</v>
      </c>
      <c r="J1772" s="1">
        <v>850.87853076395356</v>
      </c>
      <c r="K1772" s="1">
        <v>105.32046960596168</v>
      </c>
      <c r="L1772" s="1">
        <v>2.2172730443360353</v>
      </c>
      <c r="M1772" s="1">
        <v>616.70740483536076</v>
      </c>
      <c r="N1772" s="1">
        <v>95.786195515316734</v>
      </c>
      <c r="O1772" s="1">
        <v>563.187353261353</v>
      </c>
      <c r="P1772" s="1">
        <v>515.51598280812823</v>
      </c>
      <c r="Q1772" s="1">
        <v>0</v>
      </c>
      <c r="R1772" s="1">
        <v>129.94973902787237</v>
      </c>
      <c r="S1772" s="1">
        <v>927.10629379156467</v>
      </c>
      <c r="T1772" s="1">
        <v>288.49148003522322</v>
      </c>
      <c r="U1772" s="1">
        <v>22.172730443360354</v>
      </c>
      <c r="V1772" s="1">
        <v>290.4627688080206</v>
      </c>
      <c r="W1772" s="1">
        <v>236.13957922178776</v>
      </c>
      <c r="X1772" s="1">
        <v>34.367732187208546</v>
      </c>
      <c r="Y1772" s="1">
        <v>3774.9073579821002</v>
      </c>
      <c r="Z1772" s="1">
        <v>17.738184354688283</v>
      </c>
      <c r="AA1772" s="1">
        <v>8793.7048938367152</v>
      </c>
      <c r="AB1772" s="1"/>
      <c r="AC1772" s="1">
        <v>242.72280701316933</v>
      </c>
      <c r="AD1772" s="1">
        <v>1873.0414042028658</v>
      </c>
      <c r="AE1772" s="1">
        <v>659.63873068997054</v>
      </c>
      <c r="AF1772" s="1">
        <v>1683.7810049167003</v>
      </c>
      <c r="AG1772" s="1">
        <v>13343.54918081426</v>
      </c>
      <c r="AH1772" s="1">
        <v>1622.8300836434416</v>
      </c>
      <c r="AI1772" s="1">
        <v>32.150459142872513</v>
      </c>
      <c r="AJ1772" s="1">
        <v>3449.6108097534411</v>
      </c>
      <c r="AK1772" s="1">
        <v>89.79955829560943</v>
      </c>
      <c r="AL1772" s="1">
        <v>40705.23828125</v>
      </c>
      <c r="AM1772" s="1">
        <v>34316.08984375</v>
      </c>
      <c r="AN1772" s="1">
        <v>6389.1416015625</v>
      </c>
      <c r="AO1772" t="s">
        <v>14582</v>
      </c>
    </row>
    <row r="1773" spans="1:41" x14ac:dyDescent="0.25">
      <c r="A1773" s="1">
        <v>2017</v>
      </c>
      <c r="B1773" t="s">
        <v>1378</v>
      </c>
      <c r="C1773" t="s">
        <v>7027</v>
      </c>
      <c r="D1773" t="s">
        <v>7203</v>
      </c>
      <c r="E1773" t="s">
        <v>7591</v>
      </c>
      <c r="F1773" t="s">
        <v>9012</v>
      </c>
      <c r="G1773" t="s">
        <v>11144</v>
      </c>
      <c r="H1773" t="s">
        <v>12658</v>
      </c>
      <c r="I1773" s="1">
        <v>457.77466450265393</v>
      </c>
      <c r="J1773" s="1">
        <v>1057.7455841664448</v>
      </c>
      <c r="K1773" s="1">
        <v>108.72148281938031</v>
      </c>
      <c r="L1773" s="1">
        <v>28.188095104843224</v>
      </c>
      <c r="M1773" s="1">
        <v>701.53967335031723</v>
      </c>
      <c r="N1773" s="1">
        <v>94.520168289846723</v>
      </c>
      <c r="O1773" s="1">
        <v>581.37382391837048</v>
      </c>
      <c r="P1773" s="1">
        <v>246.79547712667079</v>
      </c>
      <c r="Q1773" s="1">
        <v>133.71622330830459</v>
      </c>
      <c r="R1773" s="1">
        <v>124.95477251350106</v>
      </c>
      <c r="S1773" s="1">
        <v>928.90328422830567</v>
      </c>
      <c r="T1773" s="1">
        <v>331.88663176442412</v>
      </c>
      <c r="U1773" s="1">
        <v>0</v>
      </c>
      <c r="V1773" s="1">
        <v>169.37662586598196</v>
      </c>
      <c r="W1773" s="1">
        <v>131.61021604451301</v>
      </c>
      <c r="X1773" s="1">
        <v>173.39788783526674</v>
      </c>
      <c r="Y1773" s="1">
        <v>3896.8068315788419</v>
      </c>
      <c r="Z1773" s="1">
        <v>0</v>
      </c>
      <c r="AA1773" s="1">
        <v>9472.2481802823677</v>
      </c>
      <c r="AB1773" s="1">
        <v>28.610916531415871</v>
      </c>
      <c r="AC1773" s="1">
        <v>250.56082251897109</v>
      </c>
      <c r="AD1773" s="1">
        <v>1419.763687660045</v>
      </c>
      <c r="AE1773" s="1">
        <v>756.5964611373837</v>
      </c>
      <c r="AF1773" s="1">
        <v>1843.4086152436516</v>
      </c>
      <c r="AG1773" s="1">
        <v>7672.3033770644806</v>
      </c>
      <c r="AH1773" s="1">
        <v>1927.2143171752143</v>
      </c>
      <c r="AI1773" s="1">
        <v>33.188663176442411</v>
      </c>
      <c r="AJ1773" s="1">
        <v>5283.8640650218831</v>
      </c>
      <c r="AK1773" s="1">
        <v>92.699369561787421</v>
      </c>
      <c r="AL1773" s="1">
        <v>37947.76953125</v>
      </c>
      <c r="AM1773" s="1">
        <v>31488.857421875</v>
      </c>
      <c r="AN1773" s="1">
        <v>6458.90966796875</v>
      </c>
      <c r="AO1773" t="s">
        <v>14583</v>
      </c>
    </row>
    <row r="1774" spans="1:41" x14ac:dyDescent="0.25">
      <c r="A1774" s="1">
        <v>2017</v>
      </c>
      <c r="B1774" t="s">
        <v>1379</v>
      </c>
      <c r="C1774" t="s">
        <v>7027</v>
      </c>
      <c r="D1774" t="s">
        <v>7203</v>
      </c>
      <c r="E1774" t="s">
        <v>7591</v>
      </c>
      <c r="F1774" t="s">
        <v>9012</v>
      </c>
      <c r="G1774" t="s">
        <v>11144</v>
      </c>
      <c r="H1774" t="s">
        <v>12658</v>
      </c>
      <c r="I1774" s="1">
        <v>495.71403255599535</v>
      </c>
      <c r="J1774" s="1">
        <v>181.51059446780755</v>
      </c>
      <c r="K1774" s="1"/>
      <c r="L1774" s="1"/>
      <c r="M1774" s="1">
        <v>0</v>
      </c>
      <c r="N1774" s="1">
        <v>134.09772743543326</v>
      </c>
      <c r="O1774" s="1">
        <v>590.72588879589455</v>
      </c>
      <c r="P1774" s="1">
        <v>552.45475618835962</v>
      </c>
      <c r="Q1774" s="1">
        <v>492.35839555541406</v>
      </c>
      <c r="R1774" s="1">
        <v>155.97915684488376</v>
      </c>
      <c r="S1774" s="1">
        <v>866.4903108493877</v>
      </c>
      <c r="T1774" s="1">
        <v>495.71403255599535</v>
      </c>
      <c r="U1774" s="1">
        <v>35.408145182571097</v>
      </c>
      <c r="V1774" s="1">
        <v>68.455747352970789</v>
      </c>
      <c r="W1774" s="1">
        <v>47.210860243428129</v>
      </c>
      <c r="X1774" s="1">
        <v>80.258462413827814</v>
      </c>
      <c r="Y1774" s="1">
        <v>5145.9837665336663</v>
      </c>
      <c r="Z1774" s="1">
        <v>0</v>
      </c>
      <c r="AA1774" s="1">
        <v>4155.1402577130057</v>
      </c>
      <c r="AB1774" s="1">
        <v>77.897919401656409</v>
      </c>
      <c r="AC1774" s="1">
        <v>790.66388192681256</v>
      </c>
      <c r="AD1774" s="1">
        <v>1349.7891086928933</v>
      </c>
      <c r="AE1774" s="1">
        <v>204.60596693748707</v>
      </c>
      <c r="AF1774" s="1">
        <v>809.94881017334933</v>
      </c>
      <c r="AG1774" s="1">
        <v>5712.2780864226734</v>
      </c>
      <c r="AH1774" s="1">
        <v>2328.8836916639762</v>
      </c>
      <c r="AI1774" s="1"/>
      <c r="AJ1774" s="1">
        <v>4845.0145324818113</v>
      </c>
      <c r="AK1774" s="1">
        <v>95.601991992941961</v>
      </c>
      <c r="AL1774" s="1">
        <v>29712.18359375</v>
      </c>
      <c r="AM1774" s="1">
        <v>23779.61328125</v>
      </c>
      <c r="AN1774" s="1">
        <v>5932.572265625</v>
      </c>
      <c r="AO1774" t="s">
        <v>14584</v>
      </c>
    </row>
    <row r="1775" spans="1:41" x14ac:dyDescent="0.25">
      <c r="A1775" s="1">
        <v>2017</v>
      </c>
      <c r="B1775" t="s">
        <v>1380</v>
      </c>
      <c r="C1775" t="s">
        <v>7027</v>
      </c>
      <c r="D1775" t="s">
        <v>7203</v>
      </c>
      <c r="E1775" t="s">
        <v>7591</v>
      </c>
      <c r="F1775" t="s">
        <v>9012</v>
      </c>
      <c r="G1775" t="s">
        <v>11144</v>
      </c>
      <c r="H1775" t="s">
        <v>12658</v>
      </c>
      <c r="I1775" s="1">
        <v>435.70155348675348</v>
      </c>
      <c r="J1775" s="1">
        <v>99.941530784698841</v>
      </c>
      <c r="K1775" s="1">
        <v>48.41128372075039</v>
      </c>
      <c r="L1775" s="1"/>
      <c r="M1775" s="1">
        <v>0</v>
      </c>
      <c r="N1775" s="1">
        <v>179.72689081328582</v>
      </c>
      <c r="O1775" s="1">
        <v>527.68299255617922</v>
      </c>
      <c r="P1775" s="1">
        <v>478.86892695487217</v>
      </c>
      <c r="Q1775" s="1">
        <v>332.30303932104459</v>
      </c>
      <c r="R1775" s="1">
        <v>156.71494324198162</v>
      </c>
      <c r="S1775" s="1">
        <v>710.7802020595301</v>
      </c>
      <c r="T1775" s="1">
        <v>726.16925581125588</v>
      </c>
      <c r="U1775" s="1">
        <v>36.308462790562793</v>
      </c>
      <c r="V1775" s="1">
        <v>0</v>
      </c>
      <c r="W1775" s="1">
        <v>139.18244069715738</v>
      </c>
      <c r="X1775" s="1">
        <v>21.785077674337675</v>
      </c>
      <c r="Y1775" s="1">
        <v>8248.0724639228483</v>
      </c>
      <c r="Z1775" s="1">
        <v>181.54231395281397</v>
      </c>
      <c r="AA1775" s="1">
        <v>3661.4717729315194</v>
      </c>
      <c r="AB1775" s="1"/>
      <c r="AC1775" s="1">
        <v>114.49268599957466</v>
      </c>
      <c r="AD1775" s="1">
        <v>1447.4421115931098</v>
      </c>
      <c r="AE1775" s="1">
        <v>209.80845223526708</v>
      </c>
      <c r="AF1775" s="1">
        <v>830.00970839192701</v>
      </c>
      <c r="AG1775" s="1">
        <v>5074.7128160276598</v>
      </c>
      <c r="AH1775" s="1">
        <v>1645.9836465055132</v>
      </c>
      <c r="AI1775" s="1">
        <v>141.6030048831949</v>
      </c>
      <c r="AJ1775" s="1">
        <v>6988.8952498474064</v>
      </c>
      <c r="AK1775" s="1">
        <v>59.303822557919226</v>
      </c>
      <c r="AL1775" s="1">
        <v>32496.916015625</v>
      </c>
      <c r="AM1775" s="1">
        <v>27028.5703125</v>
      </c>
      <c r="AN1775" s="1">
        <v>5468.34423828125</v>
      </c>
      <c r="AO1775" t="s">
        <v>14585</v>
      </c>
    </row>
    <row r="1776" spans="1:41" x14ac:dyDescent="0.25">
      <c r="A1776" s="1">
        <v>2017</v>
      </c>
      <c r="B1776" t="s">
        <v>1381</v>
      </c>
      <c r="C1776" t="s">
        <v>7027</v>
      </c>
      <c r="D1776" t="s">
        <v>7203</v>
      </c>
      <c r="E1776" t="s">
        <v>7591</v>
      </c>
      <c r="F1776" t="s">
        <v>9013</v>
      </c>
      <c r="G1776" t="s">
        <v>11144</v>
      </c>
      <c r="H1776" t="s">
        <v>12658</v>
      </c>
      <c r="I1776" s="1">
        <v>885.20362956427743</v>
      </c>
      <c r="J1776" s="1">
        <v>7272.2219673527106</v>
      </c>
      <c r="K1776" s="1">
        <v>94.421720486856259</v>
      </c>
      <c r="L1776" s="1"/>
      <c r="M1776" s="1">
        <v>417.52104527781751</v>
      </c>
      <c r="N1776" s="1">
        <v>0</v>
      </c>
      <c r="O1776" s="1">
        <v>142.81285223637008</v>
      </c>
      <c r="P1776" s="1">
        <v>468.01558136810087</v>
      </c>
      <c r="Q1776" s="1">
        <v>173.27281736057398</v>
      </c>
      <c r="R1776" s="1">
        <v>1955.5696097114951</v>
      </c>
      <c r="S1776" s="1">
        <v>47.210860243428129</v>
      </c>
      <c r="T1776" s="1">
        <v>0</v>
      </c>
      <c r="U1776" s="1">
        <v>118.02715060857032</v>
      </c>
      <c r="V1776" s="1">
        <v>0</v>
      </c>
      <c r="W1776" s="1">
        <v>0</v>
      </c>
      <c r="X1776" s="1">
        <v>665.0612216806378</v>
      </c>
      <c r="Y1776" s="1">
        <v>6928.193740723078</v>
      </c>
      <c r="Z1776" s="1">
        <v>0</v>
      </c>
      <c r="AA1776" s="1">
        <v>1521.0550140341647</v>
      </c>
      <c r="AB1776" s="1"/>
      <c r="AC1776" s="1">
        <v>1261.6541771090779</v>
      </c>
      <c r="AD1776" s="1">
        <v>241.85400958440871</v>
      </c>
      <c r="AE1776" s="1"/>
      <c r="AF1776" s="1">
        <v>0</v>
      </c>
      <c r="AG1776" s="1">
        <v>10905.224489856786</v>
      </c>
      <c r="AH1776" s="1">
        <v>1811.9479755436419</v>
      </c>
      <c r="AI1776" s="1">
        <v>0</v>
      </c>
      <c r="AJ1776" s="1">
        <v>1870.7303371458395</v>
      </c>
      <c r="AK1776" s="1">
        <v>130.42000142247019</v>
      </c>
      <c r="AL1776" s="1">
        <v>36910.421875</v>
      </c>
      <c r="AM1776" s="1">
        <v>33359.16796875</v>
      </c>
      <c r="AN1776" s="1">
        <v>3551.24951171875</v>
      </c>
      <c r="AO1776" t="s">
        <v>14586</v>
      </c>
    </row>
    <row r="1777" spans="1:41" x14ac:dyDescent="0.25">
      <c r="A1777" s="1">
        <v>2017</v>
      </c>
      <c r="B1777" t="s">
        <v>1382</v>
      </c>
      <c r="C1777" t="s">
        <v>7027</v>
      </c>
      <c r="D1777" t="s">
        <v>7203</v>
      </c>
      <c r="E1777" t="s">
        <v>7591</v>
      </c>
      <c r="F1777" t="s">
        <v>9013</v>
      </c>
      <c r="G1777" t="s">
        <v>11144</v>
      </c>
      <c r="H1777" t="s">
        <v>12658</v>
      </c>
      <c r="I1777" s="1">
        <v>953.42740906449512</v>
      </c>
      <c r="J1777" s="1">
        <v>8811.1659190608625</v>
      </c>
      <c r="K1777" s="1">
        <v>45.897552017755928</v>
      </c>
      <c r="L1777" s="1"/>
      <c r="M1777" s="1">
        <v>1016.1084484236776</v>
      </c>
      <c r="N1777" s="1">
        <v>79.821829596097274</v>
      </c>
      <c r="O1777" s="1">
        <v>136.36229222666617</v>
      </c>
      <c r="P1777" s="1">
        <v>1189.5669882862828</v>
      </c>
      <c r="Q1777" s="1">
        <v>717.29389408448378</v>
      </c>
      <c r="R1777" s="1">
        <v>41.278151875377567</v>
      </c>
      <c r="S1777" s="1">
        <v>10.093913807035367</v>
      </c>
      <c r="T1777" s="1">
        <v>11.086365221680177</v>
      </c>
      <c r="U1777" s="1">
        <v>77.604556551761235</v>
      </c>
      <c r="V1777" s="1">
        <v>65.40955480791304</v>
      </c>
      <c r="W1777" s="1">
        <v>0</v>
      </c>
      <c r="X1777" s="1">
        <v>83.147739162601326</v>
      </c>
      <c r="Y1777" s="1">
        <v>4118.5846798541852</v>
      </c>
      <c r="Z1777" s="1"/>
      <c r="AA1777" s="1">
        <v>1053.2046960596167</v>
      </c>
      <c r="AB1777" s="1"/>
      <c r="AC1777" s="1">
        <v>481.99997171544044</v>
      </c>
      <c r="AD1777" s="1">
        <v>207.84717517605992</v>
      </c>
      <c r="AE1777" s="1"/>
      <c r="AF1777" s="1">
        <v>139.97764781641604</v>
      </c>
      <c r="AG1777" s="1">
        <v>2488.8889922671997</v>
      </c>
      <c r="AH1777" s="1">
        <v>1427.483614148538</v>
      </c>
      <c r="AI1777" s="1"/>
      <c r="AJ1777" s="1">
        <v>1123.179075398647</v>
      </c>
      <c r="AK1777" s="1">
        <v>126.38456352715401</v>
      </c>
      <c r="AL1777" s="1">
        <v>24405.818359375</v>
      </c>
      <c r="AM1777" s="1">
        <v>21341.40625</v>
      </c>
      <c r="AN1777" s="1">
        <v>3064.41162109375</v>
      </c>
      <c r="AO1777" t="s">
        <v>14587</v>
      </c>
    </row>
    <row r="1778" spans="1:41" x14ac:dyDescent="0.25">
      <c r="A1778" s="1">
        <v>2017</v>
      </c>
      <c r="B1778" t="s">
        <v>1383</v>
      </c>
      <c r="C1778" t="s">
        <v>7027</v>
      </c>
      <c r="D1778" t="s">
        <v>7203</v>
      </c>
      <c r="E1778" t="s">
        <v>7591</v>
      </c>
      <c r="F1778" t="s">
        <v>9013</v>
      </c>
      <c r="G1778" t="s">
        <v>11144</v>
      </c>
      <c r="H1778" t="s">
        <v>12658</v>
      </c>
      <c r="I1778" s="1">
        <v>61.299115297485599</v>
      </c>
      <c r="J1778" s="1">
        <v>4337.5253984500805</v>
      </c>
      <c r="K1778" s="1">
        <v>143.4399297961163</v>
      </c>
      <c r="L1778" s="1">
        <v>429.09380708239917</v>
      </c>
      <c r="M1778" s="1">
        <v>294.23575342793089</v>
      </c>
      <c r="N1778" s="1">
        <v>0</v>
      </c>
      <c r="O1778" s="1">
        <v>102.98251369977581</v>
      </c>
      <c r="P1778" s="1">
        <v>438.28867437702201</v>
      </c>
      <c r="Q1778" s="1">
        <v>0</v>
      </c>
      <c r="R1778" s="1">
        <v>801.36958464832071</v>
      </c>
      <c r="S1778" s="1">
        <v>49.039292237988477</v>
      </c>
      <c r="T1778" s="1">
        <v>122.5982305949712</v>
      </c>
      <c r="U1778" s="1">
        <v>197.10486798624069</v>
      </c>
      <c r="V1778" s="1">
        <v>0</v>
      </c>
      <c r="W1778" s="1">
        <v>0</v>
      </c>
      <c r="X1778" s="1">
        <v>59.513322928026192</v>
      </c>
      <c r="Y1778" s="1">
        <v>8931.2810988436504</v>
      </c>
      <c r="Z1778" s="1">
        <v>0</v>
      </c>
      <c r="AA1778" s="1">
        <v>992.91984733684274</v>
      </c>
      <c r="AB1778" s="1"/>
      <c r="AC1778" s="1">
        <v>272.2947649323329</v>
      </c>
      <c r="AD1778" s="1">
        <v>225.58074429474701</v>
      </c>
      <c r="AE1778" s="1"/>
      <c r="AF1778" s="1"/>
      <c r="AG1778" s="1">
        <v>3266.5578327144622</v>
      </c>
      <c r="AH1778" s="1">
        <v>877.80333105999375</v>
      </c>
      <c r="AI1778" s="1">
        <v>0</v>
      </c>
      <c r="AJ1778" s="1">
        <v>2891.9387616329996</v>
      </c>
      <c r="AK1778" s="1">
        <v>122.5982305949712</v>
      </c>
      <c r="AL1778" s="1">
        <v>24617.46484375</v>
      </c>
      <c r="AM1778" s="1">
        <v>22619.67578125</v>
      </c>
      <c r="AN1778" s="1">
        <v>1997.7913818359375</v>
      </c>
      <c r="AO1778" t="s">
        <v>14588</v>
      </c>
    </row>
    <row r="1779" spans="1:41" x14ac:dyDescent="0.25">
      <c r="A1779" s="1">
        <v>2017</v>
      </c>
      <c r="B1779" t="s">
        <v>1384</v>
      </c>
      <c r="C1779" t="s">
        <v>7027</v>
      </c>
      <c r="D1779" t="s">
        <v>7203</v>
      </c>
      <c r="E1779" t="s">
        <v>7591</v>
      </c>
      <c r="F1779" t="s">
        <v>9013</v>
      </c>
      <c r="G1779" t="s">
        <v>11144</v>
      </c>
      <c r="H1779" t="s">
        <v>12658</v>
      </c>
      <c r="I1779" s="1">
        <v>984.21552868070603</v>
      </c>
      <c r="J1779" s="1">
        <v>601.4014654903616</v>
      </c>
      <c r="K1779" s="1">
        <v>47.379677776024685</v>
      </c>
      <c r="L1779" s="1">
        <v>22.550476083874585</v>
      </c>
      <c r="M1779" s="1">
        <v>1155.8810278692013</v>
      </c>
      <c r="N1779" s="1">
        <v>0</v>
      </c>
      <c r="O1779" s="1">
        <v>140.76570933456608</v>
      </c>
      <c r="P1779" s="1">
        <v>372.87577522399175</v>
      </c>
      <c r="Q1779" s="1">
        <v>636.33555593809058</v>
      </c>
      <c r="R1779" s="1">
        <v>39.691507299976593</v>
      </c>
      <c r="S1779" s="1">
        <v>10.419866913409411</v>
      </c>
      <c r="T1779" s="1">
        <v>0</v>
      </c>
      <c r="U1779" s="1">
        <v>114.44366612566348</v>
      </c>
      <c r="V1779" s="1">
        <v>0</v>
      </c>
      <c r="W1779" s="1">
        <v>0</v>
      </c>
      <c r="X1779" s="1">
        <v>296.40909526546847</v>
      </c>
      <c r="Y1779" s="1">
        <v>4251.582196568399</v>
      </c>
      <c r="Z1779" s="1">
        <v>0</v>
      </c>
      <c r="AA1779" s="1">
        <v>1028.1916518261535</v>
      </c>
      <c r="AB1779" s="1">
        <v>0</v>
      </c>
      <c r="AC1779" s="1">
        <v>497.56473589475655</v>
      </c>
      <c r="AD1779" s="1">
        <v>242.2388407602979</v>
      </c>
      <c r="AE1779" s="1"/>
      <c r="AF1779" s="1">
        <v>350.98500034239134</v>
      </c>
      <c r="AG1779" s="1">
        <v>6531.3000257916156</v>
      </c>
      <c r="AH1779" s="1">
        <v>1233.1567397346892</v>
      </c>
      <c r="AI1779" s="1"/>
      <c r="AJ1779" s="1">
        <v>4478.1806554972127</v>
      </c>
      <c r="AK1779" s="1">
        <v>130.46577938325638</v>
      </c>
      <c r="AL1779" s="1">
        <v>23166.033203125</v>
      </c>
      <c r="AM1779" s="1">
        <v>19909.318359375</v>
      </c>
      <c r="AN1779" s="1">
        <v>3256.717041015625</v>
      </c>
      <c r="AO1779" t="s">
        <v>14589</v>
      </c>
    </row>
    <row r="1780" spans="1:41" x14ac:dyDescent="0.25">
      <c r="A1780" s="1">
        <v>2017</v>
      </c>
      <c r="B1780" t="s">
        <v>1385</v>
      </c>
      <c r="C1780" t="s">
        <v>7027</v>
      </c>
      <c r="D1780" t="s">
        <v>7203</v>
      </c>
      <c r="E1780" t="s">
        <v>7591</v>
      </c>
      <c r="F1780" t="s">
        <v>9013</v>
      </c>
      <c r="G1780" t="s">
        <v>11144</v>
      </c>
      <c r="H1780" t="s">
        <v>12658</v>
      </c>
      <c r="I1780" s="1">
        <v>181.54231395281397</v>
      </c>
      <c r="J1780" s="1">
        <v>4515.0668647212369</v>
      </c>
      <c r="K1780" s="1">
        <v>96.82256744150078</v>
      </c>
      <c r="L1780" s="1"/>
      <c r="M1780" s="1">
        <v>307.10908110351028</v>
      </c>
      <c r="N1780" s="1">
        <v>0</v>
      </c>
      <c r="O1780" s="1">
        <v>140.39272279017612</v>
      </c>
      <c r="P1780" s="1">
        <v>405.67687532314415</v>
      </c>
      <c r="Q1780" s="1">
        <v>0</v>
      </c>
      <c r="R1780" s="1">
        <v>581.80361535140707</v>
      </c>
      <c r="S1780" s="1">
        <v>48.41128372075039</v>
      </c>
      <c r="T1780" s="1">
        <v>121.02820930187598</v>
      </c>
      <c r="U1780" s="1">
        <v>181.54231395281397</v>
      </c>
      <c r="V1780" s="1">
        <v>0</v>
      </c>
      <c r="W1780" s="1">
        <v>0</v>
      </c>
      <c r="X1780" s="1">
        <v>60.514104650937988</v>
      </c>
      <c r="Y1780" s="1">
        <v>7515.8517976464982</v>
      </c>
      <c r="Z1780" s="1"/>
      <c r="AA1780" s="1">
        <v>1044.9276127418379</v>
      </c>
      <c r="AB1780" s="1"/>
      <c r="AC1780" s="1">
        <v>272.79758376642843</v>
      </c>
      <c r="AD1780" s="1">
        <v>277.93056258811924</v>
      </c>
      <c r="AE1780" s="1"/>
      <c r="AF1780" s="1">
        <v>0</v>
      </c>
      <c r="AG1780" s="1">
        <v>6736.4301297424163</v>
      </c>
      <c r="AH1780" s="1">
        <v>1023.8986506938708</v>
      </c>
      <c r="AI1780" s="1">
        <v>0</v>
      </c>
      <c r="AJ1780" s="1">
        <v>2804.657558187721</v>
      </c>
      <c r="AK1780" s="1">
        <v>0</v>
      </c>
      <c r="AL1780" s="1">
        <v>26316.404296875</v>
      </c>
      <c r="AM1780" s="1">
        <v>24240.298828125</v>
      </c>
      <c r="AN1780" s="1">
        <v>2076.107177734375</v>
      </c>
      <c r="AO1780" t="s">
        <v>14590</v>
      </c>
    </row>
    <row r="1781" spans="1:41" x14ac:dyDescent="0.25">
      <c r="A1781" s="1">
        <v>2017</v>
      </c>
      <c r="B1781" t="s">
        <v>1386</v>
      </c>
      <c r="C1781" t="s">
        <v>7027</v>
      </c>
      <c r="D1781" t="s">
        <v>7203</v>
      </c>
      <c r="E1781" t="s">
        <v>7591</v>
      </c>
      <c r="F1781" t="s">
        <v>9014</v>
      </c>
      <c r="G1781" t="s">
        <v>11144</v>
      </c>
      <c r="H1781" t="s">
        <v>12658</v>
      </c>
      <c r="I1781" s="1">
        <v>0</v>
      </c>
      <c r="J1781" s="1">
        <v>257.49824878274285</v>
      </c>
      <c r="K1781" s="1">
        <v>181.96542913980494</v>
      </c>
      <c r="L1781" s="1">
        <v>169.12857062905934</v>
      </c>
      <c r="M1781" s="1">
        <v>57.221833062831742</v>
      </c>
      <c r="N1781" s="1">
        <v>302.42539879369457</v>
      </c>
      <c r="O1781" s="1">
        <v>2283.1511392069865</v>
      </c>
      <c r="P1781" s="1">
        <v>53.65119067971105</v>
      </c>
      <c r="Q1781" s="1">
        <v>0</v>
      </c>
      <c r="R1781" s="1"/>
      <c r="S1781" s="1">
        <v>954.36083838583636</v>
      </c>
      <c r="T1781" s="1">
        <v>2059.9859902619428</v>
      </c>
      <c r="U1781" s="1">
        <v>0</v>
      </c>
      <c r="V1781" s="1">
        <v>286.1091653141587</v>
      </c>
      <c r="W1781" s="1">
        <v>68.66619967539809</v>
      </c>
      <c r="X1781" s="1">
        <v>0</v>
      </c>
      <c r="Y1781" s="1">
        <v>938.43806223044066</v>
      </c>
      <c r="Z1781" s="1">
        <v>1677.1014059689826</v>
      </c>
      <c r="AA1781" s="1">
        <v>7667.3365219546276</v>
      </c>
      <c r="AB1781" s="1"/>
      <c r="AC1781" s="1">
        <v>1486.783878990876</v>
      </c>
      <c r="AD1781" s="1">
        <v>962.10023030719935</v>
      </c>
      <c r="AE1781" s="1">
        <v>1782.1857212176726</v>
      </c>
      <c r="AF1781" s="1">
        <v>63.904831995113291</v>
      </c>
      <c r="AG1781" s="1">
        <v>9189.826389890779</v>
      </c>
      <c r="AH1781" s="1">
        <v>85.517641235917665</v>
      </c>
      <c r="AI1781" s="1"/>
      <c r="AJ1781" s="1">
        <v>343.33099837699046</v>
      </c>
      <c r="AK1781" s="1">
        <v>651.02127503149677</v>
      </c>
      <c r="AL1781" s="1">
        <v>31521.70703125</v>
      </c>
      <c r="AM1781" s="1">
        <v>24217.720703125</v>
      </c>
      <c r="AN1781" s="1">
        <v>7303.990234375</v>
      </c>
      <c r="AO1781" t="s">
        <v>14591</v>
      </c>
    </row>
    <row r="1782" spans="1:41" x14ac:dyDescent="0.25">
      <c r="A1782" s="1">
        <v>2017</v>
      </c>
      <c r="B1782" t="s">
        <v>1387</v>
      </c>
      <c r="C1782" t="s">
        <v>7027</v>
      </c>
      <c r="D1782" t="s">
        <v>7203</v>
      </c>
      <c r="E1782" t="s">
        <v>7591</v>
      </c>
      <c r="F1782" t="s">
        <v>9014</v>
      </c>
      <c r="G1782" t="s">
        <v>11144</v>
      </c>
      <c r="H1782" t="s">
        <v>12658</v>
      </c>
      <c r="I1782" s="1">
        <v>0</v>
      </c>
      <c r="J1782" s="1">
        <v>406.01246881283902</v>
      </c>
      <c r="K1782" s="1">
        <v>114.97679883678218</v>
      </c>
      <c r="L1782" s="1">
        <v>181.54231395281397</v>
      </c>
      <c r="M1782" s="1">
        <v>0</v>
      </c>
      <c r="N1782" s="1">
        <v>0</v>
      </c>
      <c r="O1782" s="1">
        <v>2224.4984869684804</v>
      </c>
      <c r="P1782" s="1">
        <v>453.90419616575571</v>
      </c>
      <c r="Q1782" s="1">
        <v>0</v>
      </c>
      <c r="R1782" s="1">
        <v>514.33829379149722</v>
      </c>
      <c r="S1782" s="1">
        <v>617.24386743956745</v>
      </c>
      <c r="T1782" s="1">
        <v>2420.5641860375194</v>
      </c>
      <c r="U1782" s="1">
        <v>0</v>
      </c>
      <c r="V1782" s="1">
        <v>96.82256744150078</v>
      </c>
      <c r="W1782" s="1">
        <v>60.514104650937988</v>
      </c>
      <c r="X1782" s="1"/>
      <c r="Y1782" s="1">
        <v>484.1128372075039</v>
      </c>
      <c r="Z1782" s="1">
        <v>907.71156976406985</v>
      </c>
      <c r="AA1782" s="1">
        <v>6274.1721584336683</v>
      </c>
      <c r="AB1782" s="1"/>
      <c r="AC1782" s="1">
        <v>1692.21642245883</v>
      </c>
      <c r="AD1782" s="1">
        <v>763.24023444430645</v>
      </c>
      <c r="AE1782" s="1">
        <v>2615.2441121100519</v>
      </c>
      <c r="AF1782" s="1">
        <v>0</v>
      </c>
      <c r="AG1782" s="1">
        <v>7943.0813764821205</v>
      </c>
      <c r="AH1782" s="1">
        <v>0</v>
      </c>
      <c r="AI1782" s="1">
        <v>0</v>
      </c>
      <c r="AJ1782" s="1">
        <v>694.72119779795287</v>
      </c>
      <c r="AK1782" s="1">
        <v>177.05497524217014</v>
      </c>
      <c r="AL1782" s="1">
        <v>28641.97265625</v>
      </c>
      <c r="AM1782" s="1">
        <v>22263.87890625</v>
      </c>
      <c r="AN1782" s="1">
        <v>6378.0927734375</v>
      </c>
      <c r="AO1782" t="s">
        <v>14592</v>
      </c>
    </row>
    <row r="1783" spans="1:41" x14ac:dyDescent="0.25">
      <c r="A1783" s="1">
        <v>2017</v>
      </c>
      <c r="B1783" t="s">
        <v>1388</v>
      </c>
      <c r="C1783" t="s">
        <v>7027</v>
      </c>
      <c r="D1783" t="s">
        <v>7203</v>
      </c>
      <c r="E1783" t="s">
        <v>7591</v>
      </c>
      <c r="F1783" t="s">
        <v>9014</v>
      </c>
      <c r="G1783" t="s">
        <v>11144</v>
      </c>
      <c r="H1783" t="s">
        <v>12658</v>
      </c>
      <c r="I1783" s="1">
        <v>0</v>
      </c>
      <c r="J1783" s="1">
        <v>794.51951851664148</v>
      </c>
      <c r="K1783" s="1">
        <v>112.1257930781418</v>
      </c>
      <c r="L1783" s="1">
        <v>177.04072591285549</v>
      </c>
      <c r="M1783" s="1">
        <v>0</v>
      </c>
      <c r="N1783" s="1">
        <v>0</v>
      </c>
      <c r="O1783" s="1">
        <v>2273.2170839791374</v>
      </c>
      <c r="P1783" s="1">
        <v>523.65379733493808</v>
      </c>
      <c r="Q1783" s="1">
        <v>0</v>
      </c>
      <c r="R1783" s="1"/>
      <c r="S1783" s="1">
        <v>719.96561871227891</v>
      </c>
      <c r="T1783" s="1">
        <v>944.21720486856259</v>
      </c>
      <c r="U1783" s="1">
        <v>0</v>
      </c>
      <c r="V1783" s="1">
        <v>177.04072591285549</v>
      </c>
      <c r="W1783" s="1">
        <v>59.013575304285162</v>
      </c>
      <c r="X1783" s="1">
        <v>0</v>
      </c>
      <c r="Y1783" s="1">
        <v>495.71403255599535</v>
      </c>
      <c r="Z1783" s="1">
        <v>1790.1473000678382</v>
      </c>
      <c r="AA1783" s="1">
        <v>5220.436973763788</v>
      </c>
      <c r="AB1783" s="1"/>
      <c r="AC1783" s="1">
        <v>828.46207690920721</v>
      </c>
      <c r="AD1783" s="1">
        <v>719.03774157585326</v>
      </c>
      <c r="AE1783" s="1">
        <v>1751.4107892381053</v>
      </c>
      <c r="AF1783" s="1">
        <v>0</v>
      </c>
      <c r="AG1783" s="1">
        <v>9832.3209927654298</v>
      </c>
      <c r="AH1783" s="1">
        <v>78.25736280461193</v>
      </c>
      <c r="AI1783" s="1"/>
      <c r="AJ1783" s="1">
        <v>590.13575304285155</v>
      </c>
      <c r="AK1783" s="1">
        <v>149.30434551984146</v>
      </c>
      <c r="AL1783" s="1">
        <v>27236.021484375</v>
      </c>
      <c r="AM1783" s="1">
        <v>22180.8828125</v>
      </c>
      <c r="AN1783" s="1">
        <v>5055.13818359375</v>
      </c>
      <c r="AO1783" t="s">
        <v>14593</v>
      </c>
    </row>
    <row r="1784" spans="1:41" x14ac:dyDescent="0.25">
      <c r="A1784" s="1">
        <v>2017</v>
      </c>
      <c r="B1784" t="s">
        <v>1389</v>
      </c>
      <c r="C1784" t="s">
        <v>7027</v>
      </c>
      <c r="D1784" t="s">
        <v>7203</v>
      </c>
      <c r="E1784" t="s">
        <v>7591</v>
      </c>
      <c r="F1784" t="s">
        <v>9014</v>
      </c>
      <c r="G1784" t="s">
        <v>11144</v>
      </c>
      <c r="H1784" t="s">
        <v>12658</v>
      </c>
      <c r="I1784" s="1"/>
      <c r="J1784" s="1">
        <v>478.13309932038766</v>
      </c>
      <c r="K1784" s="1">
        <v>98.078584475976953</v>
      </c>
      <c r="L1784" s="1">
        <v>183.8973458924568</v>
      </c>
      <c r="M1784" s="1">
        <v>0</v>
      </c>
      <c r="N1784" s="1">
        <v>0</v>
      </c>
      <c r="O1784" s="1">
        <v>926.84262329798219</v>
      </c>
      <c r="P1784" s="1">
        <v>490.39292237988479</v>
      </c>
      <c r="Q1784" s="1">
        <v>0</v>
      </c>
      <c r="R1784" s="1">
        <v>38.137137725712876</v>
      </c>
      <c r="S1784" s="1">
        <v>747.84920662932427</v>
      </c>
      <c r="T1784" s="1">
        <v>2451.9646118994237</v>
      </c>
      <c r="U1784" s="1">
        <v>0</v>
      </c>
      <c r="V1784" s="1">
        <v>98.078584475976953</v>
      </c>
      <c r="W1784" s="1">
        <v>61.299115297485599</v>
      </c>
      <c r="X1784" s="1">
        <v>0</v>
      </c>
      <c r="Y1784" s="1">
        <v>465.87327626089052</v>
      </c>
      <c r="Z1784" s="1">
        <v>126.52137397401027</v>
      </c>
      <c r="AA1784" s="1">
        <v>5961.8962938212308</v>
      </c>
      <c r="AB1784" s="1">
        <v>0</v>
      </c>
      <c r="AC1784" s="1">
        <v>1688.7759514375259</v>
      </c>
      <c r="AD1784" s="1">
        <v>5951.4544944375511</v>
      </c>
      <c r="AE1784" s="1">
        <v>2085.2181349860971</v>
      </c>
      <c r="AF1784" s="1">
        <v>0</v>
      </c>
      <c r="AG1784" s="1">
        <v>7705.2756529092076</v>
      </c>
      <c r="AH1784" s="1">
        <v>0</v>
      </c>
      <c r="AI1784" s="1">
        <v>0</v>
      </c>
      <c r="AJ1784" s="1">
        <v>716.3409859342031</v>
      </c>
      <c r="AK1784" s="1">
        <v>134.85805365446831</v>
      </c>
      <c r="AL1784" s="1">
        <v>30410.888671875</v>
      </c>
      <c r="AM1784" s="1">
        <v>20038.541015625</v>
      </c>
      <c r="AN1784" s="1">
        <v>10372.34765625</v>
      </c>
      <c r="AO1784" t="s">
        <v>14594</v>
      </c>
    </row>
    <row r="1785" spans="1:41" x14ac:dyDescent="0.25">
      <c r="A1785" s="1">
        <v>2017</v>
      </c>
      <c r="B1785" t="s">
        <v>1390</v>
      </c>
      <c r="C1785" t="s">
        <v>7027</v>
      </c>
      <c r="D1785" t="s">
        <v>7203</v>
      </c>
      <c r="E1785" t="s">
        <v>7591</v>
      </c>
      <c r="F1785" t="s">
        <v>9014</v>
      </c>
      <c r="G1785" t="s">
        <v>11144</v>
      </c>
      <c r="H1785" t="s">
        <v>12658</v>
      </c>
      <c r="I1785" s="1">
        <v>0</v>
      </c>
      <c r="J1785" s="1">
        <v>1347.5476926952254</v>
      </c>
      <c r="K1785" s="1">
        <v>176.27320702471479</v>
      </c>
      <c r="L1785" s="1">
        <v>32.150459142872513</v>
      </c>
      <c r="M1785" s="1">
        <v>50.302398436815729</v>
      </c>
      <c r="N1785" s="1">
        <v>614.1846332810818</v>
      </c>
      <c r="O1785" s="1">
        <v>2211.729861725195</v>
      </c>
      <c r="P1785" s="1">
        <v>373.61050797062194</v>
      </c>
      <c r="Q1785" s="1">
        <v>0</v>
      </c>
      <c r="R1785" s="1">
        <v>0</v>
      </c>
      <c r="S1785" s="1">
        <v>501.4099134273668</v>
      </c>
      <c r="T1785" s="1">
        <v>1784.9048006905084</v>
      </c>
      <c r="U1785" s="1"/>
      <c r="V1785" s="1">
        <v>110.86365221680177</v>
      </c>
      <c r="W1785" s="1">
        <v>107.53774265029772</v>
      </c>
      <c r="X1785" s="1">
        <v>39.910914798048637</v>
      </c>
      <c r="Y1785" s="1">
        <v>909.08194817777451</v>
      </c>
      <c r="Z1785" s="1">
        <v>1850.3143554984215</v>
      </c>
      <c r="AA1785" s="1">
        <v>10804.7715450495</v>
      </c>
      <c r="AB1785" s="1"/>
      <c r="AC1785" s="1">
        <v>1440.274472691237</v>
      </c>
      <c r="AD1785" s="1">
        <v>715.38097502457833</v>
      </c>
      <c r="AE1785" s="1">
        <v>1813.7293502668767</v>
      </c>
      <c r="AF1785" s="1">
        <v>0</v>
      </c>
      <c r="AG1785" s="1">
        <v>269.3986748868283</v>
      </c>
      <c r="AH1785" s="1">
        <v>81.791379274748707</v>
      </c>
      <c r="AI1785" s="1"/>
      <c r="AJ1785" s="1">
        <v>15.676477273815909</v>
      </c>
      <c r="AK1785" s="1">
        <v>630.81418111360199</v>
      </c>
      <c r="AL1785" s="1">
        <v>25881.658203125</v>
      </c>
      <c r="AM1785" s="1">
        <v>19581.603515625</v>
      </c>
      <c r="AN1785" s="1">
        <v>6300.05517578125</v>
      </c>
      <c r="AO1785" t="s">
        <v>14595</v>
      </c>
    </row>
    <row r="1786" spans="1:41" x14ac:dyDescent="0.25">
      <c r="A1786" s="1">
        <v>2017</v>
      </c>
      <c r="B1786" t="s">
        <v>1391</v>
      </c>
      <c r="C1786" t="s">
        <v>7027</v>
      </c>
      <c r="D1786" t="s">
        <v>7203</v>
      </c>
      <c r="E1786" t="s">
        <v>7591</v>
      </c>
      <c r="F1786" t="s">
        <v>9015</v>
      </c>
      <c r="G1786" t="s">
        <v>11144</v>
      </c>
      <c r="H1786" t="s">
        <v>12658</v>
      </c>
      <c r="I1786" s="1">
        <v>272.31347092922095</v>
      </c>
      <c r="J1786" s="1">
        <v>1249.2691348087351</v>
      </c>
      <c r="K1786" s="1">
        <v>24.205641860375195</v>
      </c>
      <c r="L1786" s="1"/>
      <c r="M1786" s="1">
        <v>0</v>
      </c>
      <c r="N1786" s="1">
        <v>0</v>
      </c>
      <c r="O1786" s="1">
        <v>8568.7972185728195</v>
      </c>
      <c r="P1786" s="1">
        <v>2008.5260680334686</v>
      </c>
      <c r="Q1786" s="1">
        <v>178.99939629858272</v>
      </c>
      <c r="R1786" s="1">
        <v>238.31844661968438</v>
      </c>
      <c r="S1786" s="1">
        <v>145.23385116225117</v>
      </c>
      <c r="T1786" s="1">
        <v>242.05641860375195</v>
      </c>
      <c r="U1786" s="1">
        <v>0</v>
      </c>
      <c r="V1786" s="1">
        <v>0</v>
      </c>
      <c r="W1786" s="1">
        <v>0</v>
      </c>
      <c r="X1786" s="1">
        <v>2266.858360224137</v>
      </c>
      <c r="Y1786" s="1">
        <v>3999.9823174270009</v>
      </c>
      <c r="Z1786" s="1">
        <v>2263.2275139450808</v>
      </c>
      <c r="AA1786" s="1">
        <v>6482.9996564041203</v>
      </c>
      <c r="AB1786" s="1"/>
      <c r="AC1786" s="1">
        <v>0</v>
      </c>
      <c r="AD1786" s="1">
        <v>2372.0758109056728</v>
      </c>
      <c r="AE1786" s="1">
        <v>1124.6570555018686</v>
      </c>
      <c r="AF1786" s="1">
        <v>2577.6793197386105</v>
      </c>
      <c r="AG1786" s="1">
        <v>27581.118617804517</v>
      </c>
      <c r="AH1786" s="1">
        <v>2275.3303348752684</v>
      </c>
      <c r="AI1786" s="1">
        <v>0</v>
      </c>
      <c r="AJ1786" s="1">
        <v>3056.7732703109928</v>
      </c>
      <c r="AK1786" s="1">
        <v>359.45378162657164</v>
      </c>
      <c r="AL1786" s="1">
        <v>67287.875</v>
      </c>
      <c r="AM1786" s="1">
        <v>51033.86328125</v>
      </c>
      <c r="AN1786" s="1">
        <v>16254.01171875</v>
      </c>
      <c r="AO1786" t="s">
        <v>14596</v>
      </c>
    </row>
    <row r="1787" spans="1:41" x14ac:dyDescent="0.25">
      <c r="A1787" s="1">
        <v>2017</v>
      </c>
      <c r="B1787" t="s">
        <v>1392</v>
      </c>
      <c r="C1787" t="s">
        <v>7027</v>
      </c>
      <c r="D1787" t="s">
        <v>7203</v>
      </c>
      <c r="E1787" t="s">
        <v>7591</v>
      </c>
      <c r="F1787" t="s">
        <v>9015</v>
      </c>
      <c r="G1787" t="s">
        <v>11144</v>
      </c>
      <c r="H1787" t="s">
        <v>12658</v>
      </c>
      <c r="I1787" s="1">
        <v>1241.6729048281798</v>
      </c>
      <c r="J1787" s="1">
        <v>2295.7090782794226</v>
      </c>
      <c r="K1787" s="1"/>
      <c r="L1787" s="1">
        <v>239.46548878829179</v>
      </c>
      <c r="M1787" s="1">
        <v>251.51199218407859</v>
      </c>
      <c r="N1787" s="1">
        <v>532.58898524951564</v>
      </c>
      <c r="O1787" s="1">
        <v>1146.3301639217302</v>
      </c>
      <c r="P1787" s="1">
        <v>1238.3469952616756</v>
      </c>
      <c r="Q1787" s="1">
        <v>12.084138091631392</v>
      </c>
      <c r="R1787" s="1">
        <v>1046.0175385227842</v>
      </c>
      <c r="S1787" s="1">
        <v>149.06327567923185</v>
      </c>
      <c r="T1787" s="1">
        <v>698.4410089658511</v>
      </c>
      <c r="U1787" s="1"/>
      <c r="V1787" s="1">
        <v>277.15913054200439</v>
      </c>
      <c r="W1787" s="1">
        <v>42.128187842384669</v>
      </c>
      <c r="X1787" s="1">
        <v>222.83594095577155</v>
      </c>
      <c r="Y1787" s="1">
        <v>2522.1480879322403</v>
      </c>
      <c r="Z1787" s="1">
        <v>127.49320004932203</v>
      </c>
      <c r="AA1787" s="1">
        <v>8763.7717077381785</v>
      </c>
      <c r="AB1787" s="1"/>
      <c r="AC1787" s="1">
        <v>157.78946460886851</v>
      </c>
      <c r="AD1787" s="1">
        <v>1253.8867533929049</v>
      </c>
      <c r="AE1787" s="1">
        <v>1345.8847379119734</v>
      </c>
      <c r="AF1787" s="1">
        <v>2284.0980818091471</v>
      </c>
      <c r="AG1787" s="1">
        <v>18988.726351693807</v>
      </c>
      <c r="AH1787" s="1">
        <v>291.98055015537955</v>
      </c>
      <c r="AI1787" s="1"/>
      <c r="AJ1787" s="1">
        <v>1094.6398216732903</v>
      </c>
      <c r="AK1787" s="1">
        <v>432.36824364552689</v>
      </c>
      <c r="AL1787" s="1">
        <v>46656.140625</v>
      </c>
      <c r="AM1787" s="1">
        <v>42167.59375</v>
      </c>
      <c r="AN1787" s="1">
        <v>4488.5458984375</v>
      </c>
      <c r="AO1787" t="s">
        <v>14597</v>
      </c>
    </row>
    <row r="1788" spans="1:41" x14ac:dyDescent="0.25">
      <c r="A1788" s="1">
        <v>2017</v>
      </c>
      <c r="B1788" t="s">
        <v>1393</v>
      </c>
      <c r="C1788" t="s">
        <v>7027</v>
      </c>
      <c r="D1788" t="s">
        <v>7203</v>
      </c>
      <c r="E1788" t="s">
        <v>7591</v>
      </c>
      <c r="F1788" t="s">
        <v>9015</v>
      </c>
      <c r="G1788" t="s">
        <v>11144</v>
      </c>
      <c r="H1788" t="s">
        <v>12658</v>
      </c>
      <c r="I1788" s="1">
        <v>2537.5837380842618</v>
      </c>
      <c r="J1788" s="1">
        <v>5955.8163809749349</v>
      </c>
      <c r="K1788" s="1">
        <v>29.506787652142581</v>
      </c>
      <c r="L1788" s="1"/>
      <c r="M1788" s="1">
        <v>0</v>
      </c>
      <c r="N1788" s="1">
        <v>0</v>
      </c>
      <c r="O1788" s="1">
        <v>7649.5559016440811</v>
      </c>
      <c r="P1788" s="1">
        <v>2317.1680532071009</v>
      </c>
      <c r="Q1788" s="1">
        <v>193.16492354828696</v>
      </c>
      <c r="R1788" s="1">
        <v>688.65174747017329</v>
      </c>
      <c r="S1788" s="1">
        <v>200.64615603456954</v>
      </c>
      <c r="T1788" s="1">
        <v>118.02715060857032</v>
      </c>
      <c r="U1788" s="1">
        <v>0</v>
      </c>
      <c r="V1788" s="1">
        <v>0</v>
      </c>
      <c r="W1788" s="1">
        <v>0</v>
      </c>
      <c r="X1788" s="1">
        <v>2216.3482109677161</v>
      </c>
      <c r="Y1788" s="1">
        <v>3074.6072733532569</v>
      </c>
      <c r="Z1788" s="1">
        <v>184.1294365784062</v>
      </c>
      <c r="AA1788" s="1">
        <v>8316.4824004974525</v>
      </c>
      <c r="AB1788" s="1"/>
      <c r="AC1788" s="1">
        <v>842.71385534519209</v>
      </c>
      <c r="AD1788" s="1">
        <v>4190.7559073826224</v>
      </c>
      <c r="AE1788" s="1">
        <v>1571.3603709847314</v>
      </c>
      <c r="AF1788" s="1">
        <v>1851.3115661105128</v>
      </c>
      <c r="AG1788" s="1">
        <v>17472.141379445049</v>
      </c>
      <c r="AH1788" s="1">
        <v>1312.1023132053633</v>
      </c>
      <c r="AI1788" s="1"/>
      <c r="AJ1788" s="1">
        <v>2094.9819233021231</v>
      </c>
      <c r="AK1788" s="1">
        <v>119.20742211465603</v>
      </c>
      <c r="AL1788" s="1">
        <v>62936.26171875</v>
      </c>
      <c r="AM1788" s="1">
        <v>47100.11328125</v>
      </c>
      <c r="AN1788" s="1">
        <v>15836.1494140625</v>
      </c>
      <c r="AO1788" t="s">
        <v>14598</v>
      </c>
    </row>
    <row r="1789" spans="1:41" x14ac:dyDescent="0.25">
      <c r="A1789" s="1">
        <v>2017</v>
      </c>
      <c r="B1789" t="s">
        <v>1394</v>
      </c>
      <c r="C1789" t="s">
        <v>7027</v>
      </c>
      <c r="D1789" t="s">
        <v>7203</v>
      </c>
      <c r="E1789" t="s">
        <v>7591</v>
      </c>
      <c r="F1789" t="s">
        <v>9015</v>
      </c>
      <c r="G1789" t="s">
        <v>11144</v>
      </c>
      <c r="H1789" t="s">
        <v>12658</v>
      </c>
      <c r="I1789" s="1">
        <v>61.299115297485599</v>
      </c>
      <c r="J1789" s="1">
        <v>1103.3840753547406</v>
      </c>
      <c r="K1789" s="1">
        <v>24.519646118994238</v>
      </c>
      <c r="L1789" s="1"/>
      <c r="M1789" s="1">
        <v>0</v>
      </c>
      <c r="N1789" s="1">
        <v>0</v>
      </c>
      <c r="O1789" s="1">
        <v>6917.7216296403149</v>
      </c>
      <c r="P1789" s="1">
        <v>1164.6831906522264</v>
      </c>
      <c r="Q1789" s="1">
        <v>4.2296389555265064</v>
      </c>
      <c r="R1789" s="1">
        <v>54.869632968407423</v>
      </c>
      <c r="S1789" s="1">
        <v>147.11787671396544</v>
      </c>
      <c r="T1789" s="1">
        <v>245.1964611899424</v>
      </c>
      <c r="U1789" s="1">
        <v>0</v>
      </c>
      <c r="V1789" s="1">
        <v>0</v>
      </c>
      <c r="W1789" s="1">
        <v>0</v>
      </c>
      <c r="X1789" s="1">
        <v>3578.4080560109046</v>
      </c>
      <c r="Y1789" s="1"/>
      <c r="Z1789" s="1">
        <v>1986.0913356385333</v>
      </c>
      <c r="AA1789" s="1">
        <v>6160.3301038537575</v>
      </c>
      <c r="AB1789" s="1">
        <v>0</v>
      </c>
      <c r="AC1789" s="1">
        <v>0</v>
      </c>
      <c r="AD1789" s="1">
        <v>1433.2399759911345</v>
      </c>
      <c r="AE1789" s="1">
        <v>2112.4116485143677</v>
      </c>
      <c r="AF1789" s="1">
        <v>2574.5628424943952</v>
      </c>
      <c r="AG1789" s="1">
        <v>18815.000600162315</v>
      </c>
      <c r="AH1789" s="1">
        <v>1140.163544533232</v>
      </c>
      <c r="AI1789" s="1">
        <v>0</v>
      </c>
      <c r="AJ1789" s="1">
        <v>3151.900338110494</v>
      </c>
      <c r="AK1789" s="1">
        <v>353.08290411351703</v>
      </c>
      <c r="AL1789" s="1">
        <v>51028.2109375</v>
      </c>
      <c r="AM1789" s="1">
        <v>37188.76171875</v>
      </c>
      <c r="AN1789" s="1">
        <v>13839.44921875</v>
      </c>
      <c r="AO1789" t="s">
        <v>14599</v>
      </c>
    </row>
    <row r="1790" spans="1:41" x14ac:dyDescent="0.25">
      <c r="A1790" s="1">
        <v>2017</v>
      </c>
      <c r="B1790" t="s">
        <v>1395</v>
      </c>
      <c r="C1790" t="s">
        <v>7027</v>
      </c>
      <c r="D1790" t="s">
        <v>7203</v>
      </c>
      <c r="E1790" t="s">
        <v>7591</v>
      </c>
      <c r="F1790" t="s">
        <v>9015</v>
      </c>
      <c r="G1790" t="s">
        <v>11144</v>
      </c>
      <c r="H1790" t="s">
        <v>12658</v>
      </c>
      <c r="I1790" s="1">
        <v>1224.5472275445993</v>
      </c>
      <c r="J1790" s="1">
        <v>308.99789853929144</v>
      </c>
      <c r="K1790" s="1"/>
      <c r="L1790" s="1">
        <v>0</v>
      </c>
      <c r="M1790" s="1">
        <v>286.1091653141587</v>
      </c>
      <c r="N1790" s="1">
        <v>90.178175597039058</v>
      </c>
      <c r="O1790" s="1">
        <v>1183.3475077393605</v>
      </c>
      <c r="P1790" s="1">
        <v>53.65119067971105</v>
      </c>
      <c r="Q1790" s="1">
        <v>4.2975945182497401</v>
      </c>
      <c r="R1790" s="1">
        <v>1005.8110140262828</v>
      </c>
      <c r="S1790" s="1">
        <v>202.00558901777154</v>
      </c>
      <c r="T1790" s="1">
        <v>572.2183306283174</v>
      </c>
      <c r="U1790" s="1">
        <v>0</v>
      </c>
      <c r="V1790" s="1">
        <v>686.66199675398093</v>
      </c>
      <c r="W1790" s="1">
        <v>27.466479870159237</v>
      </c>
      <c r="X1790" s="1">
        <v>1013.9814512913625</v>
      </c>
      <c r="Y1790" s="1">
        <v>2603.5934043588445</v>
      </c>
      <c r="Z1790" s="1">
        <v>228.54443888552925</v>
      </c>
      <c r="AA1790" s="1">
        <v>10915.024601452014</v>
      </c>
      <c r="AB1790" s="1"/>
      <c r="AC1790" s="1">
        <v>162.88480890500369</v>
      </c>
      <c r="AD1790" s="1">
        <v>1889.9385304160069</v>
      </c>
      <c r="AE1790" s="1">
        <v>1492.7767444562794</v>
      </c>
      <c r="AF1790" s="1">
        <v>2455.9118511352763</v>
      </c>
      <c r="AG1790" s="1">
        <v>25233.683944047541</v>
      </c>
      <c r="AH1790" s="1">
        <v>1053.3420990843365</v>
      </c>
      <c r="AI1790" s="1"/>
      <c r="AJ1790" s="1">
        <v>1064.3260949686705</v>
      </c>
      <c r="AK1790" s="1">
        <v>446.33029789008759</v>
      </c>
      <c r="AL1790" s="1">
        <v>54205.6328125</v>
      </c>
      <c r="AM1790" s="1">
        <v>47530.890625</v>
      </c>
      <c r="AN1790" s="1">
        <v>6674.73974609375</v>
      </c>
      <c r="AO1790" t="s">
        <v>14600</v>
      </c>
    </row>
    <row r="1791" spans="1:41" x14ac:dyDescent="0.25">
      <c r="A1791" s="1">
        <v>2017</v>
      </c>
      <c r="B1791" t="s">
        <v>1396</v>
      </c>
      <c r="C1791" t="s">
        <v>7028</v>
      </c>
      <c r="D1791" t="s">
        <v>7203</v>
      </c>
      <c r="E1791" t="s">
        <v>7592</v>
      </c>
      <c r="F1791" t="s">
        <v>9016</v>
      </c>
      <c r="G1791" t="s">
        <v>11144</v>
      </c>
      <c r="H1791" t="s">
        <v>12658</v>
      </c>
      <c r="I1791" s="1">
        <v>26461.3203125</v>
      </c>
      <c r="J1791" s="1">
        <v>33412.0859375</v>
      </c>
      <c r="K1791" s="1">
        <v>1710.4234619140625</v>
      </c>
      <c r="L1791" s="1">
        <v>2138.559814453125</v>
      </c>
      <c r="M1791" s="1">
        <v>20795.751953125</v>
      </c>
      <c r="N1791" s="1">
        <v>22890.95703125</v>
      </c>
      <c r="O1791" s="1">
        <v>8506.501953125</v>
      </c>
      <c r="P1791" s="1">
        <v>12316.919921875</v>
      </c>
      <c r="Q1791" s="1">
        <v>4171.89990234375</v>
      </c>
      <c r="R1791" s="1">
        <v>11364.626953125</v>
      </c>
      <c r="S1791" s="1">
        <v>16498.18359375</v>
      </c>
      <c r="T1791" s="1">
        <v>8501.986328125</v>
      </c>
      <c r="U1791" s="1">
        <v>897.04205322265625</v>
      </c>
      <c r="V1791" s="1">
        <v>6485.5234375</v>
      </c>
      <c r="W1791" s="1">
        <v>10504.427734375</v>
      </c>
      <c r="X1791" s="1">
        <v>13971.9267578125</v>
      </c>
      <c r="Y1791" s="1">
        <v>76055.4453125</v>
      </c>
      <c r="Z1791" s="1">
        <v>16565.408203125</v>
      </c>
      <c r="AA1791" s="1">
        <v>170242.71875</v>
      </c>
      <c r="AB1791" s="1">
        <v>2072.84033203125</v>
      </c>
      <c r="AC1791" s="1">
        <v>11533.0986328125</v>
      </c>
      <c r="AD1791" s="1">
        <v>26230.62890625</v>
      </c>
      <c r="AE1791" s="1">
        <v>16561.453125</v>
      </c>
      <c r="AF1791" s="1">
        <v>51209.1171875</v>
      </c>
      <c r="AG1791" s="1">
        <v>223872.515625</v>
      </c>
      <c r="AH1791" s="1">
        <v>33466.62890625</v>
      </c>
      <c r="AI1791" s="1">
        <v>9017.685546875</v>
      </c>
      <c r="AJ1791" s="1">
        <v>40398.7734375</v>
      </c>
      <c r="AK1791" s="1">
        <v>2029.9134521484375</v>
      </c>
      <c r="AL1791" s="1">
        <v>879884.3125</v>
      </c>
      <c r="AM1791" s="1">
        <v>726577.4375</v>
      </c>
      <c r="AN1791" s="1">
        <v>153306.890625</v>
      </c>
      <c r="AO1791" t="s">
        <v>14601</v>
      </c>
    </row>
    <row r="1792" spans="1:41" x14ac:dyDescent="0.25">
      <c r="A1792" s="1">
        <v>2017</v>
      </c>
      <c r="B1792" t="s">
        <v>1396</v>
      </c>
      <c r="C1792" t="s">
        <v>7028</v>
      </c>
      <c r="D1792" t="s">
        <v>7203</v>
      </c>
      <c r="E1792" t="s">
        <v>7592</v>
      </c>
      <c r="F1792" t="s">
        <v>9016</v>
      </c>
      <c r="G1792" t="s">
        <v>11145</v>
      </c>
      <c r="H1792" t="s">
        <v>12658</v>
      </c>
      <c r="I1792" s="1">
        <v>23868.3462</v>
      </c>
      <c r="J1792" s="1">
        <v>30138</v>
      </c>
      <c r="K1792" s="1">
        <v>1542.8171926474729</v>
      </c>
      <c r="L1792" s="1">
        <v>1929</v>
      </c>
      <c r="M1792" s="1">
        <v>18757.953218999999</v>
      </c>
      <c r="N1792" s="1">
        <v>20647.846409999998</v>
      </c>
      <c r="O1792" s="1">
        <v>7672.9402179999997</v>
      </c>
      <c r="P1792" s="1">
        <v>11109.971310000001</v>
      </c>
      <c r="Q1792" s="1">
        <v>3763.0909999999999</v>
      </c>
      <c r="R1792" s="1">
        <v>10250.9946</v>
      </c>
      <c r="S1792" s="1">
        <v>14881.509</v>
      </c>
      <c r="T1792" s="1">
        <v>7668.8677000000007</v>
      </c>
      <c r="U1792" s="1">
        <v>809.13988999999992</v>
      </c>
      <c r="V1792" s="1">
        <v>5850</v>
      </c>
      <c r="W1792" s="1">
        <v>9475.0876100000005</v>
      </c>
      <c r="X1792" s="1">
        <v>12602.802</v>
      </c>
      <c r="Y1792" s="1">
        <v>68602.685569999987</v>
      </c>
      <c r="Z1792" s="1">
        <v>14942.145</v>
      </c>
      <c r="AA1792" s="1">
        <v>153560.4430933432</v>
      </c>
      <c r="AB1792" s="1">
        <v>1869.7204506286971</v>
      </c>
      <c r="AC1792" s="1">
        <v>10402.95726200002</v>
      </c>
      <c r="AD1792" s="1">
        <v>23660.26</v>
      </c>
      <c r="AE1792" s="1">
        <v>14938.57778</v>
      </c>
      <c r="AF1792" s="1">
        <v>46191.079349999993</v>
      </c>
      <c r="AG1792" s="1">
        <v>201935</v>
      </c>
      <c r="AH1792" s="1">
        <v>30187.198513290419</v>
      </c>
      <c r="AI1792" s="1">
        <v>8134.0321791079878</v>
      </c>
      <c r="AJ1792" s="1">
        <v>36440.051080000012</v>
      </c>
      <c r="AK1792" s="1">
        <v>1831</v>
      </c>
      <c r="AL1792" s="1">
        <v>793663.5625</v>
      </c>
      <c r="AM1792" s="1">
        <v>655379.3125</v>
      </c>
      <c r="AN1792" s="1">
        <v>138284.1875</v>
      </c>
      <c r="AO1792" t="s">
        <v>14602</v>
      </c>
    </row>
    <row r="1793" spans="1:41" x14ac:dyDescent="0.25">
      <c r="A1793" s="1">
        <v>2017</v>
      </c>
      <c r="B1793" t="s">
        <v>1396</v>
      </c>
      <c r="C1793" t="s">
        <v>7028</v>
      </c>
      <c r="D1793" t="s">
        <v>7203</v>
      </c>
      <c r="E1793" t="s">
        <v>7593</v>
      </c>
      <c r="F1793" t="s">
        <v>9017</v>
      </c>
      <c r="G1793" t="s">
        <v>11146</v>
      </c>
      <c r="H1793" t="s">
        <v>12658</v>
      </c>
      <c r="I1793" s="1">
        <v>65.648635864257813</v>
      </c>
      <c r="J1793" s="1">
        <v>2307.072509765625</v>
      </c>
      <c r="K1793" s="1">
        <v>96.087959289550781</v>
      </c>
      <c r="L1793" s="1">
        <v>32.150459289550781</v>
      </c>
      <c r="M1793" s="1">
        <v>222.8359375</v>
      </c>
      <c r="N1793" s="1">
        <v>46.006717681884766</v>
      </c>
      <c r="O1793" s="1">
        <v>27.608509063720703</v>
      </c>
      <c r="P1793" s="1">
        <v>26.857717514038086</v>
      </c>
      <c r="Q1793" s="1">
        <v>7.6385054588317871</v>
      </c>
      <c r="R1793" s="1">
        <v>16.888181686401367</v>
      </c>
      <c r="S1793" s="1">
        <v>181.70109558105469</v>
      </c>
      <c r="T1793" s="1">
        <v>541.46978759765625</v>
      </c>
      <c r="U1793" s="1">
        <v>54.261749267578125</v>
      </c>
      <c r="V1793" s="1">
        <v>1227.2606201171875</v>
      </c>
      <c r="W1793" s="1">
        <v>0</v>
      </c>
      <c r="X1793" s="1">
        <v>151.88320922851563</v>
      </c>
      <c r="Y1793" s="1">
        <v>12568.56640625</v>
      </c>
      <c r="Z1793" s="1">
        <v>36.520706176757813</v>
      </c>
      <c r="AA1793" s="1">
        <v>2789.500244140625</v>
      </c>
      <c r="AB1793" s="1">
        <v>0</v>
      </c>
      <c r="AC1793" s="1">
        <v>0</v>
      </c>
      <c r="AD1793" s="1">
        <v>168.83425903320313</v>
      </c>
      <c r="AE1793" s="1">
        <v>0</v>
      </c>
      <c r="AF1793" s="1">
        <v>3015.390380859375</v>
      </c>
      <c r="AG1793" s="1">
        <v>19886.72265625</v>
      </c>
      <c r="AH1793" s="1">
        <v>3836.92529296875</v>
      </c>
      <c r="AI1793" s="1">
        <v>231.5220947265625</v>
      </c>
      <c r="AJ1793" s="1">
        <v>3589.04638671875</v>
      </c>
      <c r="AK1793" s="1">
        <v>0</v>
      </c>
      <c r="AL1793" s="1">
        <v>51128.40234375</v>
      </c>
      <c r="AM1793" s="1">
        <v>45669.53125</v>
      </c>
      <c r="AN1793" s="1">
        <v>5458.8681640625</v>
      </c>
      <c r="AO1793" t="s">
        <v>14603</v>
      </c>
    </row>
    <row r="1794" spans="1:41" x14ac:dyDescent="0.25">
      <c r="A1794" s="1">
        <v>2017</v>
      </c>
      <c r="B1794" t="s">
        <v>1396</v>
      </c>
      <c r="C1794" t="s">
        <v>7028</v>
      </c>
      <c r="D1794" t="s">
        <v>7203</v>
      </c>
      <c r="E1794" t="s">
        <v>7593</v>
      </c>
      <c r="F1794" t="s">
        <v>9017</v>
      </c>
      <c r="G1794" t="s">
        <v>11147</v>
      </c>
      <c r="H1794" t="s">
        <v>12658</v>
      </c>
      <c r="I1794" s="1">
        <v>59.215649999999997</v>
      </c>
      <c r="J1794" s="1">
        <v>2081</v>
      </c>
      <c r="K1794" s="1">
        <v>86.67219085597992</v>
      </c>
      <c r="L1794" s="1">
        <v>29</v>
      </c>
      <c r="M1794" s="1">
        <v>201</v>
      </c>
      <c r="N1794" s="1">
        <v>41.498470000000012</v>
      </c>
      <c r="O1794" s="1">
        <v>24.903120000000001</v>
      </c>
      <c r="P1794" s="1">
        <v>24.225899999999999</v>
      </c>
      <c r="Q1794" s="1">
        <v>6.89</v>
      </c>
      <c r="R1794" s="1">
        <v>15.23329</v>
      </c>
      <c r="S1794" s="1">
        <v>163.89599999999999</v>
      </c>
      <c r="T1794" s="1">
        <v>488.41057999999998</v>
      </c>
      <c r="U1794" s="1">
        <v>48.944580000000002</v>
      </c>
      <c r="V1794" s="1">
        <v>1107</v>
      </c>
      <c r="W1794" s="1">
        <v>0</v>
      </c>
      <c r="X1794" s="1">
        <v>137</v>
      </c>
      <c r="Y1794" s="1">
        <v>11336.959000000001</v>
      </c>
      <c r="Z1794" s="1">
        <v>32.942</v>
      </c>
      <c r="AA1794" s="1">
        <v>2516.1540199999999</v>
      </c>
      <c r="AB1794" s="1">
        <v>0</v>
      </c>
      <c r="AC1794" s="1">
        <v>0</v>
      </c>
      <c r="AD1794" s="1">
        <v>152.29</v>
      </c>
      <c r="AE1794" s="1">
        <v>0</v>
      </c>
      <c r="AF1794" s="1">
        <v>2719.9090000000001</v>
      </c>
      <c r="AG1794" s="1">
        <v>17938</v>
      </c>
      <c r="AH1794" s="1">
        <v>3460.940805496055</v>
      </c>
      <c r="AI1794" s="1">
        <v>208.83498674500009</v>
      </c>
      <c r="AJ1794" s="1">
        <v>3237.3517900000052</v>
      </c>
      <c r="AK1794" s="1">
        <v>0</v>
      </c>
      <c r="AL1794" s="1">
        <v>46118.26953125</v>
      </c>
      <c r="AM1794" s="1">
        <v>41194.3203125</v>
      </c>
      <c r="AN1794" s="1">
        <v>4923.94775390625</v>
      </c>
      <c r="AO1794" t="s">
        <v>14604</v>
      </c>
    </row>
    <row r="1795" spans="1:41" x14ac:dyDescent="0.25">
      <c r="A1795" s="1">
        <v>2017</v>
      </c>
      <c r="B1795" t="s">
        <v>1396</v>
      </c>
      <c r="C1795" t="s">
        <v>7028</v>
      </c>
      <c r="D1795" t="s">
        <v>7203</v>
      </c>
      <c r="E1795" t="s">
        <v>7594</v>
      </c>
      <c r="F1795" t="s">
        <v>9018</v>
      </c>
      <c r="G1795" t="s">
        <v>11148</v>
      </c>
      <c r="H1795" t="s">
        <v>12658</v>
      </c>
      <c r="I1795" s="1">
        <v>10209.296875</v>
      </c>
      <c r="J1795" s="1">
        <v>20097.36328125</v>
      </c>
      <c r="K1795" s="1">
        <v>812.80267333984375</v>
      </c>
      <c r="L1795" s="1">
        <v>436.80279541015625</v>
      </c>
      <c r="M1795" s="1">
        <v>6364.68212890625</v>
      </c>
      <c r="N1795" s="1">
        <v>6166.80419921875</v>
      </c>
      <c r="O1795" s="1">
        <v>6867.5732421875</v>
      </c>
      <c r="P1795" s="1">
        <v>10121.1806640625</v>
      </c>
      <c r="Q1795" s="1">
        <v>3605.138427734375</v>
      </c>
      <c r="R1795" s="1">
        <v>5636.833984375</v>
      </c>
      <c r="S1795" s="1">
        <v>4260.7763671875</v>
      </c>
      <c r="T1795" s="1">
        <v>4089.865966796875</v>
      </c>
      <c r="U1795" s="1">
        <v>581.96722412109375</v>
      </c>
      <c r="V1795" s="1">
        <v>2365.830322265625</v>
      </c>
      <c r="W1795" s="1">
        <v>2031.5577392578125</v>
      </c>
      <c r="X1795" s="1">
        <v>8513.76171875</v>
      </c>
      <c r="Y1795" s="1">
        <v>17410.7578125</v>
      </c>
      <c r="Z1795" s="1">
        <v>7279.365234375</v>
      </c>
      <c r="AA1795" s="1">
        <v>73127.9765625</v>
      </c>
      <c r="AB1795" s="1">
        <v>1458.9656982421875</v>
      </c>
      <c r="AC1795" s="1">
        <v>9224.4072265625</v>
      </c>
      <c r="AD1795" s="1">
        <v>11312.283203125</v>
      </c>
      <c r="AE1795" s="1">
        <v>7246.185546875</v>
      </c>
      <c r="AF1795" s="1">
        <v>19295.177734375</v>
      </c>
      <c r="AG1795" s="1">
        <v>91128.8125</v>
      </c>
      <c r="AH1795" s="1">
        <v>13546.1962890625</v>
      </c>
      <c r="AI1795" s="1">
        <v>1128.7376708984375</v>
      </c>
      <c r="AJ1795" s="1">
        <v>25347.96484375</v>
      </c>
      <c r="AK1795" s="1">
        <v>1205.087890625</v>
      </c>
      <c r="AL1795" s="1">
        <v>370874.1875</v>
      </c>
      <c r="AM1795" s="1">
        <v>309281.84375</v>
      </c>
      <c r="AN1795" s="1">
        <v>61592.296875</v>
      </c>
      <c r="AO1795" t="s">
        <v>14605</v>
      </c>
    </row>
    <row r="1796" spans="1:41" x14ac:dyDescent="0.25">
      <c r="A1796" s="1">
        <v>2017</v>
      </c>
      <c r="B1796" t="s">
        <v>1396</v>
      </c>
      <c r="C1796" t="s">
        <v>7028</v>
      </c>
      <c r="D1796" t="s">
        <v>7203</v>
      </c>
      <c r="E1796" t="s">
        <v>7594</v>
      </c>
      <c r="F1796" t="s">
        <v>9018</v>
      </c>
      <c r="G1796" t="s">
        <v>11149</v>
      </c>
      <c r="H1796" t="s">
        <v>12658</v>
      </c>
      <c r="I1796" s="1">
        <v>9208.8763299999991</v>
      </c>
      <c r="J1796" s="1">
        <v>18128</v>
      </c>
      <c r="K1796" s="1">
        <v>733.15522844816473</v>
      </c>
      <c r="L1796" s="1">
        <v>394</v>
      </c>
      <c r="M1796" s="1">
        <v>5741</v>
      </c>
      <c r="N1796" s="1">
        <v>5562.5120700000016</v>
      </c>
      <c r="O1796" s="1">
        <v>6194.6121159999993</v>
      </c>
      <c r="P1796" s="1">
        <v>9129.3949300000022</v>
      </c>
      <c r="Q1796" s="1">
        <v>3251.8670000000002</v>
      </c>
      <c r="R1796" s="1">
        <v>5084.4742100000012</v>
      </c>
      <c r="S1796" s="1">
        <v>3843.2579999999998</v>
      </c>
      <c r="T1796" s="1">
        <v>3689.0954299999999</v>
      </c>
      <c r="U1796" s="1">
        <v>524.93963000000008</v>
      </c>
      <c r="V1796" s="1">
        <v>2134</v>
      </c>
      <c r="W1796" s="1">
        <v>1832.4831799999999</v>
      </c>
      <c r="X1796" s="1">
        <v>7679.4889999999987</v>
      </c>
      <c r="Y1796" s="1">
        <v>15704.65857</v>
      </c>
      <c r="Z1796" s="1">
        <v>6566.0520000000006</v>
      </c>
      <c r="AA1796" s="1">
        <v>65962.08463000007</v>
      </c>
      <c r="AB1796" s="1">
        <v>1316</v>
      </c>
      <c r="AC1796" s="1">
        <v>8320.4972200000193</v>
      </c>
      <c r="AD1796" s="1">
        <v>10203.780000000001</v>
      </c>
      <c r="AE1796" s="1">
        <v>6536.1239799999967</v>
      </c>
      <c r="AF1796" s="1">
        <v>17404.422129999992</v>
      </c>
      <c r="AG1796" s="1">
        <v>82199</v>
      </c>
      <c r="AH1796" s="1">
        <v>12218.78983830652</v>
      </c>
      <c r="AI1796" s="1">
        <v>1018.1313800919399</v>
      </c>
      <c r="AJ1796" s="1">
        <v>22864.089459999999</v>
      </c>
      <c r="AK1796" s="1">
        <v>1087</v>
      </c>
      <c r="AL1796" s="1">
        <v>334531.78125</v>
      </c>
      <c r="AM1796" s="1">
        <v>278975</v>
      </c>
      <c r="AN1796" s="1">
        <v>55556.79296875</v>
      </c>
      <c r="AO1796" t="s">
        <v>14606</v>
      </c>
    </row>
    <row r="1797" spans="1:41" x14ac:dyDescent="0.25">
      <c r="A1797" s="1">
        <v>2017</v>
      </c>
      <c r="B1797" t="s">
        <v>1396</v>
      </c>
      <c r="C1797" t="s">
        <v>7028</v>
      </c>
      <c r="D1797" t="s">
        <v>7203</v>
      </c>
      <c r="E1797" t="s">
        <v>7595</v>
      </c>
      <c r="F1797" t="s">
        <v>9019</v>
      </c>
      <c r="G1797" t="s">
        <v>11150</v>
      </c>
      <c r="H1797" t="s">
        <v>12658</v>
      </c>
      <c r="I1797" s="1">
        <v>23120.8828125</v>
      </c>
      <c r="J1797" s="1">
        <v>29532.96875</v>
      </c>
      <c r="K1797" s="1">
        <v>1492.9693603515625</v>
      </c>
      <c r="L1797" s="1">
        <v>1720.6038818359375</v>
      </c>
      <c r="M1797" s="1">
        <v>13902.25</v>
      </c>
      <c r="N1797" s="1">
        <v>22091.611328125</v>
      </c>
      <c r="O1797" s="1">
        <v>8506.501953125</v>
      </c>
      <c r="P1797" s="1">
        <v>13021.359375</v>
      </c>
      <c r="Q1797" s="1">
        <v>4118.1943359375</v>
      </c>
      <c r="R1797" s="1">
        <v>11429.6669921875</v>
      </c>
      <c r="S1797" s="1">
        <v>11649.0078125</v>
      </c>
      <c r="T1797" s="1">
        <v>8174.2158203125</v>
      </c>
      <c r="U1797" s="1">
        <v>789.0260009765625</v>
      </c>
      <c r="V1797" s="1">
        <v>6543.1728515625</v>
      </c>
      <c r="W1797" s="1">
        <v>8248.3525390625</v>
      </c>
      <c r="X1797" s="1">
        <v>11064.5107421875</v>
      </c>
      <c r="Y1797" s="1">
        <v>65129.046875</v>
      </c>
      <c r="Z1797" s="1">
        <v>15754.9697265625</v>
      </c>
      <c r="AA1797" s="1">
        <v>144222.515625</v>
      </c>
      <c r="AB1797" s="1">
        <v>2072.84033203125</v>
      </c>
      <c r="AC1797" s="1">
        <v>11721.5908203125</v>
      </c>
      <c r="AD1797" s="1">
        <v>23219.94921875</v>
      </c>
      <c r="AE1797" s="1">
        <v>15552.5283203125</v>
      </c>
      <c r="AF1797" s="1">
        <v>44941.8828125</v>
      </c>
      <c r="AG1797" s="1">
        <v>162074.90625</v>
      </c>
      <c r="AH1797" s="1">
        <v>26907.822265625</v>
      </c>
      <c r="AI1797" s="1">
        <v>6580.8564453125</v>
      </c>
      <c r="AJ1797" s="1">
        <v>32472.93359375</v>
      </c>
      <c r="AK1797" s="1">
        <v>2029.9134521484375</v>
      </c>
      <c r="AL1797" s="1">
        <v>728087.0625</v>
      </c>
      <c r="AM1797" s="1">
        <v>604237.8125</v>
      </c>
      <c r="AN1797" s="1">
        <v>123849.1875</v>
      </c>
      <c r="AO1797" t="s">
        <v>14607</v>
      </c>
    </row>
    <row r="1798" spans="1:41" x14ac:dyDescent="0.25">
      <c r="A1798" s="1">
        <v>2017</v>
      </c>
      <c r="B1798" t="s">
        <v>1396</v>
      </c>
      <c r="C1798" t="s">
        <v>7028</v>
      </c>
      <c r="D1798" t="s">
        <v>7203</v>
      </c>
      <c r="E1798" t="s">
        <v>7595</v>
      </c>
      <c r="F1798" t="s">
        <v>9019</v>
      </c>
      <c r="G1798" t="s">
        <v>11151</v>
      </c>
      <c r="H1798" t="s">
        <v>12658</v>
      </c>
      <c r="I1798" s="1">
        <v>20855.24163</v>
      </c>
      <c r="J1798" s="1">
        <v>26639</v>
      </c>
      <c r="K1798" s="1">
        <v>1346.6716381218189</v>
      </c>
      <c r="L1798" s="1">
        <v>1552</v>
      </c>
      <c r="M1798" s="1">
        <v>12539.953219000001</v>
      </c>
      <c r="N1798" s="1">
        <v>19926.829269999998</v>
      </c>
      <c r="O1798" s="1">
        <v>7672.9402179999997</v>
      </c>
      <c r="P1798" s="1">
        <v>11745.381869999999</v>
      </c>
      <c r="Q1798" s="1">
        <v>3714.6480000000001</v>
      </c>
      <c r="R1798" s="1">
        <v>10309.661539999999</v>
      </c>
      <c r="S1798" s="1">
        <v>10507.509</v>
      </c>
      <c r="T1798" s="1">
        <v>7373.2155300000004</v>
      </c>
      <c r="U1798" s="1">
        <v>711.70845999999995</v>
      </c>
      <c r="V1798" s="1">
        <v>5902</v>
      </c>
      <c r="W1798" s="1">
        <v>7440.0876100000014</v>
      </c>
      <c r="X1798" s="1">
        <v>9980.2866850399987</v>
      </c>
      <c r="Y1798" s="1">
        <v>58746.980569999992</v>
      </c>
      <c r="Z1798" s="1">
        <v>14211.123</v>
      </c>
      <c r="AA1798" s="1">
        <v>130089.9886433432</v>
      </c>
      <c r="AB1798" s="1">
        <v>1869.7204506286971</v>
      </c>
      <c r="AC1798" s="1">
        <v>10572.979052000021</v>
      </c>
      <c r="AD1798" s="1">
        <v>20944.599999999999</v>
      </c>
      <c r="AE1798" s="1">
        <v>14028.51850349396</v>
      </c>
      <c r="AF1798" s="1">
        <v>40537.978349999983</v>
      </c>
      <c r="AG1798" s="1">
        <v>146193</v>
      </c>
      <c r="AH1798" s="1">
        <v>24271.094703290419</v>
      </c>
      <c r="AI1798" s="1">
        <v>5935.9910118239877</v>
      </c>
      <c r="AJ1798" s="1">
        <v>29290.874191957519</v>
      </c>
      <c r="AK1798" s="1">
        <v>1831</v>
      </c>
      <c r="AL1798" s="1">
        <v>656741</v>
      </c>
      <c r="AM1798" s="1">
        <v>545027.875</v>
      </c>
      <c r="AN1798" s="1">
        <v>111713.0625</v>
      </c>
      <c r="AO1798" t="s">
        <v>14608</v>
      </c>
    </row>
    <row r="1799" spans="1:41" x14ac:dyDescent="0.25">
      <c r="A1799" s="1">
        <v>2017</v>
      </c>
      <c r="B1799" t="s">
        <v>1396</v>
      </c>
      <c r="C1799" t="s">
        <v>7028</v>
      </c>
      <c r="D1799" t="s">
        <v>7203</v>
      </c>
      <c r="E1799" t="s">
        <v>7596</v>
      </c>
      <c r="F1799" t="s">
        <v>9020</v>
      </c>
      <c r="G1799" t="s">
        <v>11152</v>
      </c>
      <c r="H1799" t="s">
        <v>12658</v>
      </c>
      <c r="I1799" s="1">
        <v>4879.24609375</v>
      </c>
      <c r="J1799" s="1">
        <v>8343.5986328125</v>
      </c>
      <c r="K1799" s="1">
        <v>236.25798034667969</v>
      </c>
      <c r="L1799" s="1">
        <v>706.20147705078125</v>
      </c>
      <c r="M1799" s="1">
        <v>9637.376953125</v>
      </c>
      <c r="N1799" s="1">
        <v>2471.588623046875</v>
      </c>
      <c r="O1799" s="1">
        <v>115.96192169189453</v>
      </c>
      <c r="P1799" s="1">
        <v>0</v>
      </c>
      <c r="Q1799" s="1">
        <v>179.93060302734375</v>
      </c>
      <c r="R1799" s="1">
        <v>82.310638427734375</v>
      </c>
      <c r="S1799" s="1">
        <v>8176.45166015625</v>
      </c>
      <c r="T1799" s="1">
        <v>224.50396728515625</v>
      </c>
      <c r="U1799" s="1">
        <v>0</v>
      </c>
      <c r="V1799" s="1">
        <v>926.82012939453125</v>
      </c>
      <c r="W1799" s="1">
        <v>1332.19091796875</v>
      </c>
      <c r="X1799" s="1">
        <v>3828.121826171875</v>
      </c>
      <c r="Y1799" s="1">
        <v>22933.2890625</v>
      </c>
      <c r="Z1799" s="1">
        <v>5710.341796875</v>
      </c>
      <c r="AA1799" s="1">
        <v>42696.8046875</v>
      </c>
      <c r="AB1799" s="1">
        <v>0</v>
      </c>
      <c r="AC1799" s="1">
        <v>969.02777099609375</v>
      </c>
      <c r="AD1799" s="1">
        <v>2825.293701171875</v>
      </c>
      <c r="AE1799" s="1">
        <v>1396.9420166015625</v>
      </c>
      <c r="AF1799" s="1">
        <v>12929.7451171875</v>
      </c>
      <c r="AG1799" s="1">
        <v>61931.76171875</v>
      </c>
      <c r="AH1799" s="1">
        <v>11753.6943359375</v>
      </c>
      <c r="AI1799" s="1">
        <v>3225.11376953125</v>
      </c>
      <c r="AJ1799" s="1">
        <v>8422.451171875</v>
      </c>
      <c r="AK1799" s="1">
        <v>107.53774261474609</v>
      </c>
      <c r="AL1799" s="1">
        <v>216042.546875</v>
      </c>
      <c r="AM1799" s="1">
        <v>174580.0625</v>
      </c>
      <c r="AN1799" s="1">
        <v>41462.50390625</v>
      </c>
      <c r="AO1799" t="s">
        <v>14609</v>
      </c>
    </row>
    <row r="1800" spans="1:41" x14ac:dyDescent="0.25">
      <c r="A1800" s="1">
        <v>2017</v>
      </c>
      <c r="B1800" t="s">
        <v>1396</v>
      </c>
      <c r="C1800" t="s">
        <v>7028</v>
      </c>
      <c r="D1800" t="s">
        <v>7203</v>
      </c>
      <c r="E1800" t="s">
        <v>7596</v>
      </c>
      <c r="F1800" t="s">
        <v>9020</v>
      </c>
      <c r="G1800" t="s">
        <v>11153</v>
      </c>
      <c r="H1800" t="s">
        <v>12658</v>
      </c>
      <c r="I1800" s="1">
        <v>4401.1231799999996</v>
      </c>
      <c r="J1800" s="1">
        <v>7526</v>
      </c>
      <c r="K1800" s="1">
        <v>213.10679266745981</v>
      </c>
      <c r="L1800" s="1">
        <v>637</v>
      </c>
      <c r="M1800" s="1">
        <v>8693</v>
      </c>
      <c r="N1800" s="1">
        <v>2229.3948500000001</v>
      </c>
      <c r="O1800" s="1">
        <v>104.598681</v>
      </c>
      <c r="P1800" s="1">
        <v>0</v>
      </c>
      <c r="Q1800" s="1">
        <v>162.29900000000001</v>
      </c>
      <c r="R1800" s="1">
        <v>74.244930000000011</v>
      </c>
      <c r="S1800" s="1">
        <v>7375.232</v>
      </c>
      <c r="T1800" s="1">
        <v>202.50457</v>
      </c>
      <c r="U1800" s="1">
        <v>0</v>
      </c>
      <c r="V1800" s="1">
        <v>836</v>
      </c>
      <c r="W1800" s="1">
        <v>1201.6479999999999</v>
      </c>
      <c r="X1800" s="1">
        <v>3453</v>
      </c>
      <c r="Y1800" s="1">
        <v>20686.030999999999</v>
      </c>
      <c r="Z1800" s="1">
        <v>5150.7790000000014</v>
      </c>
      <c r="AA1800" s="1">
        <v>38512.897270000023</v>
      </c>
      <c r="AB1800" s="1">
        <v>0</v>
      </c>
      <c r="AC1800" s="1">
        <v>874.07167000000015</v>
      </c>
      <c r="AD1800" s="1">
        <v>2548.44</v>
      </c>
      <c r="AE1800" s="1">
        <v>1260.0540900000001</v>
      </c>
      <c r="AF1800" s="1">
        <v>11662.745000000001</v>
      </c>
      <c r="AG1800" s="1">
        <v>55863</v>
      </c>
      <c r="AH1800" s="1">
        <v>10601.93673028038</v>
      </c>
      <c r="AI1800" s="1">
        <v>2909.0813916061788</v>
      </c>
      <c r="AJ1800" s="1">
        <v>7597.1255699999992</v>
      </c>
      <c r="AK1800" s="1">
        <v>97</v>
      </c>
      <c r="AL1800" s="1">
        <v>194872.296875</v>
      </c>
      <c r="AM1800" s="1">
        <v>157472.75</v>
      </c>
      <c r="AN1800" s="1">
        <v>37399.546875</v>
      </c>
      <c r="AO1800" t="s">
        <v>14610</v>
      </c>
    </row>
    <row r="1801" spans="1:41" x14ac:dyDescent="0.25">
      <c r="A1801" s="1">
        <v>2017</v>
      </c>
      <c r="B1801" t="s">
        <v>1396</v>
      </c>
      <c r="C1801" t="s">
        <v>7028</v>
      </c>
      <c r="D1801" t="s">
        <v>7203</v>
      </c>
      <c r="E1801" t="s">
        <v>7597</v>
      </c>
      <c r="F1801" t="s">
        <v>9021</v>
      </c>
      <c r="G1801" t="s">
        <v>11154</v>
      </c>
      <c r="H1801" t="s">
        <v>12658</v>
      </c>
      <c r="I1801" s="1">
        <v>0</v>
      </c>
      <c r="J1801" s="1">
        <v>0</v>
      </c>
      <c r="K1801" s="1">
        <v>0</v>
      </c>
      <c r="L1801" s="1"/>
      <c r="M1801" s="1"/>
      <c r="N1801" s="1"/>
      <c r="O1801" s="1">
        <v>0</v>
      </c>
      <c r="P1801" s="1">
        <v>246.90061950683594</v>
      </c>
      <c r="Q1801" s="1">
        <v>0</v>
      </c>
      <c r="R1801" s="1">
        <v>101.41195678710938</v>
      </c>
      <c r="S1801" s="1"/>
      <c r="T1801" s="1">
        <v>0</v>
      </c>
      <c r="U1801" s="1">
        <v>0</v>
      </c>
      <c r="V1801" s="1">
        <v>0</v>
      </c>
      <c r="W1801" s="1"/>
      <c r="X1801" s="1">
        <v>22.1727294921875</v>
      </c>
      <c r="Y1801" s="1">
        <v>0</v>
      </c>
      <c r="Z1801" s="1">
        <v>0</v>
      </c>
      <c r="AA1801" s="1">
        <v>2304.190185546875</v>
      </c>
      <c r="AB1801" s="1">
        <v>0</v>
      </c>
      <c r="AC1801" s="1">
        <v>188.49237060546875</v>
      </c>
      <c r="AD1801" s="1">
        <v>0</v>
      </c>
      <c r="AE1801" s="1">
        <v>118.32981109619141</v>
      </c>
      <c r="AF1801" s="1">
        <v>782.9168701171875</v>
      </c>
      <c r="AG1801" s="1">
        <v>3446.7509765625</v>
      </c>
      <c r="AH1801" s="1">
        <v>820.3880615234375</v>
      </c>
      <c r="AI1801" s="1">
        <v>212.80577087402344</v>
      </c>
      <c r="AJ1801" s="1">
        <v>186.29904174804688</v>
      </c>
      <c r="AK1801" s="1"/>
      <c r="AL1801" s="1">
        <v>8430.658203125</v>
      </c>
      <c r="AM1801" s="1">
        <v>7375.29150390625</v>
      </c>
      <c r="AN1801" s="1">
        <v>1055.3665771484375</v>
      </c>
      <c r="AO1801" t="s">
        <v>14611</v>
      </c>
    </row>
    <row r="1802" spans="1:41" x14ac:dyDescent="0.25">
      <c r="A1802" s="1">
        <v>2017</v>
      </c>
      <c r="B1802" t="s">
        <v>1396</v>
      </c>
      <c r="C1802" t="s">
        <v>7028</v>
      </c>
      <c r="D1802" t="s">
        <v>7203</v>
      </c>
      <c r="E1802" t="s">
        <v>7597</v>
      </c>
      <c r="F1802" t="s">
        <v>9021</v>
      </c>
      <c r="G1802" t="s">
        <v>11155</v>
      </c>
      <c r="H1802" t="s">
        <v>12658</v>
      </c>
      <c r="I1802" s="1">
        <v>0</v>
      </c>
      <c r="J1802" s="1">
        <v>0</v>
      </c>
      <c r="K1802" s="1">
        <v>0</v>
      </c>
      <c r="L1802" s="1"/>
      <c r="M1802" s="1"/>
      <c r="N1802" s="1"/>
      <c r="O1802" s="1">
        <v>0</v>
      </c>
      <c r="P1802" s="1">
        <v>222.70656</v>
      </c>
      <c r="Q1802" s="1">
        <v>0</v>
      </c>
      <c r="R1802" s="1">
        <v>91.474490000000003</v>
      </c>
      <c r="S1802" s="1"/>
      <c r="T1802" s="1">
        <v>0</v>
      </c>
      <c r="U1802" s="1">
        <v>0</v>
      </c>
      <c r="V1802" s="1">
        <v>0</v>
      </c>
      <c r="W1802" s="1"/>
      <c r="X1802" s="1">
        <v>20</v>
      </c>
      <c r="Y1802" s="1">
        <v>0</v>
      </c>
      <c r="Z1802" s="1">
        <v>0</v>
      </c>
      <c r="AA1802" s="1">
        <v>2078.4</v>
      </c>
      <c r="AB1802" s="1">
        <v>0</v>
      </c>
      <c r="AC1802" s="1">
        <v>170.02179000000001</v>
      </c>
      <c r="AD1802" s="1">
        <v>0</v>
      </c>
      <c r="AE1802" s="1">
        <v>106.7345434939636</v>
      </c>
      <c r="AF1802" s="1">
        <v>706.19799999999998</v>
      </c>
      <c r="AG1802" s="1">
        <v>3109</v>
      </c>
      <c r="AH1802" s="1">
        <v>739.99733999999989</v>
      </c>
      <c r="AI1802" s="1">
        <v>191.95269999999999</v>
      </c>
      <c r="AJ1802" s="1">
        <v>168.0433919575114</v>
      </c>
      <c r="AK1802" s="1"/>
      <c r="AL1802" s="1">
        <v>7604.52880859375</v>
      </c>
      <c r="AM1802" s="1">
        <v>6652.57861328125</v>
      </c>
      <c r="AN1802" s="1">
        <v>951.95001220703125</v>
      </c>
      <c r="AO1802" t="s">
        <v>14612</v>
      </c>
    </row>
    <row r="1803" spans="1:41" x14ac:dyDescent="0.25">
      <c r="A1803" s="1">
        <v>2017</v>
      </c>
      <c r="B1803" t="s">
        <v>1396</v>
      </c>
      <c r="C1803" t="s">
        <v>7028</v>
      </c>
      <c r="D1803" t="s">
        <v>7203</v>
      </c>
      <c r="E1803" t="s">
        <v>7598</v>
      </c>
      <c r="F1803" t="s">
        <v>9022</v>
      </c>
      <c r="G1803" t="s">
        <v>11156</v>
      </c>
      <c r="H1803" t="s">
        <v>12658</v>
      </c>
      <c r="I1803" s="1">
        <v>22099.41015625</v>
      </c>
      <c r="J1803" s="1">
        <v>33412.0859375</v>
      </c>
      <c r="K1803" s="1">
        <v>1532.66796875</v>
      </c>
      <c r="L1803" s="1">
        <v>1899.0943603515625</v>
      </c>
      <c r="M1803" s="1">
        <v>20395.5859375</v>
      </c>
      <c r="N1803" s="1">
        <v>21501.46484375</v>
      </c>
      <c r="O1803" s="1">
        <v>7922.13916015625</v>
      </c>
      <c r="P1803" s="1">
        <v>11523.2802734375</v>
      </c>
      <c r="Q1803" s="1">
        <v>4171.89990234375</v>
      </c>
      <c r="R1803" s="1">
        <v>9996.5693359375</v>
      </c>
      <c r="S1803" s="1">
        <v>15779.7880859375</v>
      </c>
      <c r="T1803" s="1">
        <v>7441.021484375</v>
      </c>
      <c r="U1803" s="1">
        <v>860.4583740234375</v>
      </c>
      <c r="V1803" s="1">
        <v>6290.40380859375</v>
      </c>
      <c r="W1803" s="1">
        <v>9665.1904296875</v>
      </c>
      <c r="X1803" s="1">
        <v>13764.611328125</v>
      </c>
      <c r="Y1803" s="1">
        <v>68373.65625</v>
      </c>
      <c r="Z1803" s="1">
        <v>16565.408203125</v>
      </c>
      <c r="AA1803" s="1">
        <v>165871.15625</v>
      </c>
      <c r="AB1803" s="1">
        <v>1854.8126220703125</v>
      </c>
      <c r="AC1803" s="1">
        <v>11194.2607421875</v>
      </c>
      <c r="AD1803" s="1">
        <v>26230.62890625</v>
      </c>
      <c r="AE1803" s="1">
        <v>16036.6240234375</v>
      </c>
      <c r="AF1803" s="1">
        <v>45064.7734375</v>
      </c>
      <c r="AG1803" s="1">
        <v>210034.515625</v>
      </c>
      <c r="AH1803" s="1">
        <v>31812.48828125</v>
      </c>
      <c r="AI1803" s="1">
        <v>8872.4541015625</v>
      </c>
      <c r="AJ1803" s="1">
        <v>39355.0234375</v>
      </c>
      <c r="AK1803" s="1">
        <v>2023.2615966796875</v>
      </c>
      <c r="AL1803" s="1">
        <v>831544.625</v>
      </c>
      <c r="AM1803" s="1">
        <v>684250.0625</v>
      </c>
      <c r="AN1803" s="1">
        <v>147294.65625</v>
      </c>
      <c r="AO1803" t="s">
        <v>14613</v>
      </c>
    </row>
    <row r="1804" spans="1:41" x14ac:dyDescent="0.25">
      <c r="A1804" s="1">
        <v>2017</v>
      </c>
      <c r="B1804" t="s">
        <v>1396</v>
      </c>
      <c r="C1804" t="s">
        <v>7028</v>
      </c>
      <c r="D1804" t="s">
        <v>7203</v>
      </c>
      <c r="E1804" t="s">
        <v>7598</v>
      </c>
      <c r="F1804" t="s">
        <v>9022</v>
      </c>
      <c r="G1804" t="s">
        <v>11157</v>
      </c>
      <c r="H1804" t="s">
        <v>12658</v>
      </c>
      <c r="I1804" s="1">
        <v>19933.863939999999</v>
      </c>
      <c r="J1804" s="1">
        <v>30138</v>
      </c>
      <c r="K1804" s="1">
        <v>1382.4800926474729</v>
      </c>
      <c r="L1804" s="1">
        <v>1713</v>
      </c>
      <c r="M1804" s="1">
        <v>18397</v>
      </c>
      <c r="N1804" s="1">
        <v>19394.511640000001</v>
      </c>
      <c r="O1804" s="1">
        <v>7145.8399980000004</v>
      </c>
      <c r="P1804" s="1">
        <v>10394.101479999999</v>
      </c>
      <c r="Q1804" s="1">
        <v>3763.0909999999999</v>
      </c>
      <c r="R1804" s="1">
        <v>9016.9946000000018</v>
      </c>
      <c r="S1804" s="1">
        <v>14233.509</v>
      </c>
      <c r="T1804" s="1">
        <v>6711.8677000000007</v>
      </c>
      <c r="U1804" s="1">
        <v>776.14108999999996</v>
      </c>
      <c r="V1804" s="1">
        <v>5674</v>
      </c>
      <c r="W1804" s="1">
        <v>8718.0876100000005</v>
      </c>
      <c r="X1804" s="1">
        <v>12415.802</v>
      </c>
      <c r="Y1804" s="1">
        <v>61673.64856999999</v>
      </c>
      <c r="Z1804" s="1">
        <v>14942.145</v>
      </c>
      <c r="AA1804" s="1">
        <v>149617.2553800001</v>
      </c>
      <c r="AB1804" s="1">
        <v>1673.0574506286971</v>
      </c>
      <c r="AC1804" s="1">
        <v>10097.32281000002</v>
      </c>
      <c r="AD1804" s="1">
        <v>23660.26</v>
      </c>
      <c r="AE1804" s="1">
        <v>14465.17742</v>
      </c>
      <c r="AF1804" s="1">
        <v>40648.826339999992</v>
      </c>
      <c r="AG1804" s="1">
        <v>189453</v>
      </c>
      <c r="AH1804" s="1">
        <v>28695.146983290419</v>
      </c>
      <c r="AI1804" s="1">
        <v>8003.0321791079878</v>
      </c>
      <c r="AJ1804" s="1">
        <v>35498.580440000012</v>
      </c>
      <c r="AK1804" s="1">
        <v>1825</v>
      </c>
      <c r="AL1804" s="1">
        <v>750060.75</v>
      </c>
      <c r="AM1804" s="1">
        <v>617199.625</v>
      </c>
      <c r="AN1804" s="1">
        <v>132861.078125</v>
      </c>
      <c r="AO1804" t="s">
        <v>14614</v>
      </c>
    </row>
    <row r="1805" spans="1:41" x14ac:dyDescent="0.25">
      <c r="A1805" s="1">
        <v>2017</v>
      </c>
      <c r="B1805" t="s">
        <v>1396</v>
      </c>
      <c r="C1805" t="s">
        <v>7028</v>
      </c>
      <c r="D1805" t="s">
        <v>7203</v>
      </c>
      <c r="E1805" t="s">
        <v>7599</v>
      </c>
      <c r="F1805" t="s">
        <v>9023</v>
      </c>
      <c r="G1805" t="s">
        <v>11158</v>
      </c>
      <c r="H1805" t="s">
        <v>12658</v>
      </c>
      <c r="I1805" s="1">
        <v>4361.91064453125</v>
      </c>
      <c r="J1805" s="1">
        <v>0</v>
      </c>
      <c r="K1805" s="1">
        <v>177.75556945800781</v>
      </c>
      <c r="L1805" s="1">
        <v>239.46548461914063</v>
      </c>
      <c r="M1805" s="1">
        <v>400.16592407226563</v>
      </c>
      <c r="N1805" s="1">
        <v>1389.49267578125</v>
      </c>
      <c r="O1805" s="1">
        <v>584.362548828125</v>
      </c>
      <c r="P1805" s="1">
        <v>793.63946533203125</v>
      </c>
      <c r="Q1805" s="1">
        <v>0</v>
      </c>
      <c r="R1805" s="1">
        <v>1368.0574951171875</v>
      </c>
      <c r="S1805" s="1">
        <v>718.396484375</v>
      </c>
      <c r="T1805" s="1">
        <v>1060.9652099609375</v>
      </c>
      <c r="U1805" s="1">
        <v>36.583675384521484</v>
      </c>
      <c r="V1805" s="1">
        <v>195.12002563476563</v>
      </c>
      <c r="W1805" s="1">
        <v>839.23785400390625</v>
      </c>
      <c r="X1805" s="1">
        <v>207.31503295898438</v>
      </c>
      <c r="Y1805" s="1">
        <v>7681.78369140625</v>
      </c>
      <c r="Z1805" s="1">
        <v>0</v>
      </c>
      <c r="AA1805" s="1">
        <v>4371.56201171875</v>
      </c>
      <c r="AB1805" s="1">
        <v>218.02778625488281</v>
      </c>
      <c r="AC1805" s="1">
        <v>338.8375244140625</v>
      </c>
      <c r="AD1805" s="1">
        <v>0</v>
      </c>
      <c r="AE1805" s="1">
        <v>524.82891845703125</v>
      </c>
      <c r="AF1805" s="1">
        <v>6144.34423828125</v>
      </c>
      <c r="AG1805" s="1">
        <v>13838.0009765625</v>
      </c>
      <c r="AH1805" s="1">
        <v>1654.142822265625</v>
      </c>
      <c r="AI1805" s="1">
        <v>145.23138427734375</v>
      </c>
      <c r="AJ1805" s="1">
        <v>1043.748779296875</v>
      </c>
      <c r="AK1805" s="1">
        <v>6.6518192291259766</v>
      </c>
      <c r="AL1805" s="1">
        <v>48339.62890625</v>
      </c>
      <c r="AM1805" s="1">
        <v>42327.375</v>
      </c>
      <c r="AN1805" s="1">
        <v>6012.25244140625</v>
      </c>
      <c r="AO1805" t="s">
        <v>14615</v>
      </c>
    </row>
    <row r="1806" spans="1:41" x14ac:dyDescent="0.25">
      <c r="A1806" s="1">
        <v>2017</v>
      </c>
      <c r="B1806" t="s">
        <v>1396</v>
      </c>
      <c r="C1806" t="s">
        <v>7028</v>
      </c>
      <c r="D1806" t="s">
        <v>7203</v>
      </c>
      <c r="E1806" t="s">
        <v>7599</v>
      </c>
      <c r="F1806" t="s">
        <v>9023</v>
      </c>
      <c r="G1806" t="s">
        <v>11159</v>
      </c>
      <c r="H1806" t="s">
        <v>12658</v>
      </c>
      <c r="I1806" s="1">
        <v>3934.4822600000002</v>
      </c>
      <c r="J1806" s="1">
        <v>0</v>
      </c>
      <c r="K1806" s="1">
        <v>160.33709999999999</v>
      </c>
      <c r="L1806" s="1">
        <v>216</v>
      </c>
      <c r="M1806" s="1">
        <v>360.9532190000001</v>
      </c>
      <c r="N1806" s="1">
        <v>1253.3347699999999</v>
      </c>
      <c r="O1806" s="1">
        <v>527.10022000000004</v>
      </c>
      <c r="P1806" s="1">
        <v>715.86982999999998</v>
      </c>
      <c r="Q1806" s="1">
        <v>0</v>
      </c>
      <c r="R1806" s="1">
        <v>1234</v>
      </c>
      <c r="S1806" s="1">
        <v>648</v>
      </c>
      <c r="T1806" s="1">
        <v>957</v>
      </c>
      <c r="U1806" s="1">
        <v>32.998800000000003</v>
      </c>
      <c r="V1806" s="1">
        <v>176</v>
      </c>
      <c r="W1806" s="1">
        <v>757</v>
      </c>
      <c r="X1806" s="1">
        <v>187</v>
      </c>
      <c r="Y1806" s="1">
        <v>6929.0370000000003</v>
      </c>
      <c r="Z1806" s="1">
        <v>0</v>
      </c>
      <c r="AA1806" s="1">
        <v>3943.187713343169</v>
      </c>
      <c r="AB1806" s="1">
        <v>196.66300000000001</v>
      </c>
      <c r="AC1806" s="1">
        <v>305.63445200000001</v>
      </c>
      <c r="AD1806" s="1">
        <v>0</v>
      </c>
      <c r="AE1806" s="1">
        <v>473.40035999999998</v>
      </c>
      <c r="AF1806" s="1">
        <v>5542.2530100000004</v>
      </c>
      <c r="AG1806" s="1">
        <v>12482</v>
      </c>
      <c r="AH1806" s="1">
        <v>1492.05153</v>
      </c>
      <c r="AI1806" s="1">
        <v>131</v>
      </c>
      <c r="AJ1806" s="1">
        <v>941.47064</v>
      </c>
      <c r="AK1806" s="1">
        <v>6</v>
      </c>
      <c r="AL1806" s="1">
        <v>43602.76953125</v>
      </c>
      <c r="AM1806" s="1">
        <v>38179.66796875</v>
      </c>
      <c r="AN1806" s="1">
        <v>5423.10546875</v>
      </c>
      <c r="AO1806" t="s">
        <v>14616</v>
      </c>
    </row>
    <row r="1807" spans="1:41" x14ac:dyDescent="0.25">
      <c r="A1807" s="1">
        <v>2017</v>
      </c>
      <c r="B1807" t="s">
        <v>1396</v>
      </c>
      <c r="C1807" t="s">
        <v>7028</v>
      </c>
      <c r="D1807" t="s">
        <v>7203</v>
      </c>
      <c r="E1807" t="s">
        <v>7600</v>
      </c>
      <c r="F1807" t="s">
        <v>9024</v>
      </c>
      <c r="G1807" t="s">
        <v>11160</v>
      </c>
      <c r="H1807" t="s">
        <v>12658</v>
      </c>
      <c r="I1807" s="1">
        <v>0</v>
      </c>
      <c r="J1807" s="1">
        <v>0</v>
      </c>
      <c r="K1807" s="1">
        <v>235.2681884765625</v>
      </c>
      <c r="L1807" s="1">
        <v>60.975009918212891</v>
      </c>
      <c r="M1807" s="1">
        <v>956.7532958984375</v>
      </c>
      <c r="N1807" s="1">
        <v>79.301437377929688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0</v>
      </c>
      <c r="V1807" s="1">
        <v>2.2172729969024658</v>
      </c>
      <c r="W1807" s="1">
        <v>85.569000244140625</v>
      </c>
      <c r="X1807" s="1">
        <v>0</v>
      </c>
      <c r="Y1807" s="1">
        <v>0</v>
      </c>
      <c r="Z1807" s="1">
        <v>0</v>
      </c>
      <c r="AA1807" s="1">
        <v>0</v>
      </c>
      <c r="AB1807" s="1">
        <v>6.3691861927509308E-2</v>
      </c>
      <c r="AC1807" s="1">
        <v>0</v>
      </c>
      <c r="AD1807" s="1">
        <v>0</v>
      </c>
      <c r="AE1807" s="1">
        <v>0</v>
      </c>
      <c r="AF1807" s="1">
        <v>0</v>
      </c>
      <c r="AG1807" s="1">
        <v>903.53875732421875</v>
      </c>
      <c r="AH1807" s="1">
        <v>56.731006622314453</v>
      </c>
      <c r="AI1807" s="1">
        <v>0</v>
      </c>
      <c r="AJ1807" s="1">
        <v>0</v>
      </c>
      <c r="AK1807" s="1">
        <v>0</v>
      </c>
      <c r="AL1807" s="1">
        <v>2380.41748046875</v>
      </c>
      <c r="AM1807" s="1">
        <v>1046.032470703125</v>
      </c>
      <c r="AN1807" s="1">
        <v>1334.3851318359375</v>
      </c>
      <c r="AO1807" t="s">
        <v>14617</v>
      </c>
    </row>
    <row r="1808" spans="1:41" x14ac:dyDescent="0.25">
      <c r="A1808" s="1">
        <v>2017</v>
      </c>
      <c r="B1808" t="s">
        <v>1396</v>
      </c>
      <c r="C1808" t="s">
        <v>7028</v>
      </c>
      <c r="D1808" t="s">
        <v>7203</v>
      </c>
      <c r="E1808" t="s">
        <v>7600</v>
      </c>
      <c r="F1808" t="s">
        <v>9024</v>
      </c>
      <c r="G1808" t="s">
        <v>11161</v>
      </c>
      <c r="H1808" t="s">
        <v>12658</v>
      </c>
      <c r="I1808" s="1">
        <v>0</v>
      </c>
      <c r="J1808" s="1">
        <v>0</v>
      </c>
      <c r="K1808" s="1">
        <v>212.214</v>
      </c>
      <c r="L1808" s="1">
        <v>55</v>
      </c>
      <c r="M1808" s="1">
        <v>863</v>
      </c>
      <c r="N1808" s="1">
        <v>71.530599999999993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2</v>
      </c>
      <c r="W1808" s="1">
        <v>77.183999999999997</v>
      </c>
      <c r="X1808" s="1">
        <v>0</v>
      </c>
      <c r="Y1808" s="1">
        <v>0</v>
      </c>
      <c r="Z1808" s="1">
        <v>0</v>
      </c>
      <c r="AA1808" s="1">
        <v>0</v>
      </c>
      <c r="AB1808" s="1">
        <v>5.74506286967542E-2</v>
      </c>
      <c r="AC1808" s="1">
        <v>0</v>
      </c>
      <c r="AD1808" s="1">
        <v>0</v>
      </c>
      <c r="AE1808" s="1">
        <v>0</v>
      </c>
      <c r="AF1808" s="1">
        <v>0</v>
      </c>
      <c r="AG1808" s="1">
        <v>815</v>
      </c>
      <c r="AH1808" s="1">
        <v>51.171870944644311</v>
      </c>
      <c r="AI1808" s="1">
        <v>0</v>
      </c>
      <c r="AJ1808" s="1">
        <v>0</v>
      </c>
      <c r="AK1808" s="1">
        <v>0</v>
      </c>
      <c r="AL1808" s="1">
        <v>2147.157958984375</v>
      </c>
      <c r="AM1808" s="1">
        <v>943.5306396484375</v>
      </c>
      <c r="AN1808" s="1">
        <v>1203.6273193359375</v>
      </c>
      <c r="AO1808" t="s">
        <v>14618</v>
      </c>
    </row>
    <row r="1809" spans="1:41" x14ac:dyDescent="0.25">
      <c r="A1809" s="1">
        <v>2017</v>
      </c>
      <c r="B1809" t="s">
        <v>1396</v>
      </c>
      <c r="C1809" t="s">
        <v>7028</v>
      </c>
      <c r="D1809" t="s">
        <v>7203</v>
      </c>
      <c r="E1809" t="s">
        <v>7600</v>
      </c>
      <c r="F1809" t="s">
        <v>9025</v>
      </c>
      <c r="G1809" t="s">
        <v>11162</v>
      </c>
      <c r="H1809" t="s">
        <v>12658</v>
      </c>
      <c r="I1809" s="1">
        <v>1447.40087890625</v>
      </c>
      <c r="J1809" s="1">
        <v>912.4078369140625</v>
      </c>
      <c r="K1809" s="1">
        <v>142.11709594726563</v>
      </c>
      <c r="L1809" s="1">
        <v>308.20095825195313</v>
      </c>
      <c r="M1809" s="1">
        <v>0</v>
      </c>
      <c r="N1809" s="1">
        <v>15.488804817199707</v>
      </c>
      <c r="O1809" s="1">
        <v>423.17745971679688</v>
      </c>
      <c r="P1809" s="1">
        <v>394.34756469726563</v>
      </c>
      <c r="Q1809" s="1">
        <v>176.947265625</v>
      </c>
      <c r="R1809" s="1">
        <v>1345.349853515625</v>
      </c>
      <c r="S1809" s="1">
        <v>1278.566162109375</v>
      </c>
      <c r="T1809" s="1">
        <v>609.51611328125</v>
      </c>
      <c r="U1809" s="1">
        <v>38.742576599121094</v>
      </c>
      <c r="V1809" s="1">
        <v>200.6632080078125</v>
      </c>
      <c r="W1809" s="1">
        <v>36.171241760253906</v>
      </c>
      <c r="X1809" s="1">
        <v>484.15264892578125</v>
      </c>
      <c r="Y1809" s="1">
        <v>3856.693603515625</v>
      </c>
      <c r="Z1809" s="1">
        <v>989.17315673828125</v>
      </c>
      <c r="AA1809" s="1">
        <v>3439.2255859375</v>
      </c>
      <c r="AB1809" s="1">
        <v>17.738183975219727</v>
      </c>
      <c r="AC1809" s="1">
        <v>688.24609375</v>
      </c>
      <c r="AD1809" s="1">
        <v>1987.2198486328125</v>
      </c>
      <c r="AE1809" s="1">
        <v>4598.728515625</v>
      </c>
      <c r="AF1809" s="1">
        <v>816.71923828125</v>
      </c>
      <c r="AG1809" s="1">
        <v>430.15097045898438</v>
      </c>
      <c r="AH1809" s="1">
        <v>335.94418334960938</v>
      </c>
      <c r="AI1809" s="1">
        <v>392.10781860351563</v>
      </c>
      <c r="AJ1809" s="1">
        <v>546.0888671875</v>
      </c>
      <c r="AK1809" s="1">
        <v>179.59912109375</v>
      </c>
      <c r="AL1809" s="1">
        <v>26090.884765625</v>
      </c>
      <c r="AM1809" s="1">
        <v>20204.57421875</v>
      </c>
      <c r="AN1809" s="1">
        <v>5886.31005859375</v>
      </c>
      <c r="AO1809" t="s">
        <v>14619</v>
      </c>
    </row>
    <row r="1810" spans="1:41" x14ac:dyDescent="0.25">
      <c r="A1810" s="1">
        <v>2017</v>
      </c>
      <c r="B1810" t="s">
        <v>1396</v>
      </c>
      <c r="C1810" t="s">
        <v>7028</v>
      </c>
      <c r="D1810" t="s">
        <v>7203</v>
      </c>
      <c r="E1810" t="s">
        <v>7600</v>
      </c>
      <c r="F1810" t="s">
        <v>9025</v>
      </c>
      <c r="G1810" t="s">
        <v>11163</v>
      </c>
      <c r="H1810" t="s">
        <v>12658</v>
      </c>
      <c r="I1810" s="1">
        <v>1305.56846</v>
      </c>
      <c r="J1810" s="1">
        <v>823</v>
      </c>
      <c r="K1810" s="1">
        <v>128.19088067586901</v>
      </c>
      <c r="L1810" s="1">
        <v>278</v>
      </c>
      <c r="M1810" s="1">
        <v>0</v>
      </c>
      <c r="N1810" s="1">
        <v>13.971040000000009</v>
      </c>
      <c r="O1810" s="1">
        <v>381.70982299999997</v>
      </c>
      <c r="P1810" s="1">
        <v>355.70499999999998</v>
      </c>
      <c r="Q1810" s="1">
        <v>159.608</v>
      </c>
      <c r="R1810" s="1">
        <v>1213.517520000001</v>
      </c>
      <c r="S1810" s="1">
        <v>1153.278</v>
      </c>
      <c r="T1810" s="1">
        <v>549.78895</v>
      </c>
      <c r="U1810" s="1">
        <v>34.946150000000003</v>
      </c>
      <c r="V1810" s="1">
        <v>181</v>
      </c>
      <c r="W1810" s="1">
        <v>32.626779999999997</v>
      </c>
      <c r="X1810" s="1">
        <v>436.71</v>
      </c>
      <c r="Y1810" s="1">
        <v>3478.7719999999999</v>
      </c>
      <c r="Z1810" s="1">
        <v>892.24300000000005</v>
      </c>
      <c r="AA1810" s="1">
        <v>3102.2119500000008</v>
      </c>
      <c r="AB1810" s="1">
        <v>16</v>
      </c>
      <c r="AC1810" s="1">
        <v>620.80410999999992</v>
      </c>
      <c r="AD1810" s="1">
        <v>1792.49</v>
      </c>
      <c r="AE1810" s="1">
        <v>4148.0938600000027</v>
      </c>
      <c r="AF1810" s="1">
        <v>736.68799999999999</v>
      </c>
      <c r="AG1810" s="1">
        <v>388</v>
      </c>
      <c r="AH1810" s="1">
        <v>303.02462994787322</v>
      </c>
      <c r="AI1810" s="1">
        <v>353.68474844500003</v>
      </c>
      <c r="AJ1810" s="1">
        <v>492.57704000000001</v>
      </c>
      <c r="AK1810" s="1">
        <v>162</v>
      </c>
      <c r="AL1810" s="1">
        <v>23534.208984375</v>
      </c>
      <c r="AM1810" s="1">
        <v>18224.705078125</v>
      </c>
      <c r="AN1810" s="1">
        <v>5309.50341796875</v>
      </c>
      <c r="AO1810" t="s">
        <v>14620</v>
      </c>
    </row>
    <row r="1811" spans="1:41" x14ac:dyDescent="0.25">
      <c r="A1811" s="1">
        <v>2017</v>
      </c>
      <c r="B1811" t="s">
        <v>1396</v>
      </c>
      <c r="C1811" t="s">
        <v>7028</v>
      </c>
      <c r="D1811" t="s">
        <v>7203</v>
      </c>
      <c r="E1811" t="s">
        <v>7600</v>
      </c>
      <c r="F1811" t="s">
        <v>9026</v>
      </c>
      <c r="G1811" t="s">
        <v>11164</v>
      </c>
      <c r="H1811" t="s">
        <v>12658</v>
      </c>
      <c r="I1811" s="1">
        <v>519.74151611328125</v>
      </c>
      <c r="J1811" s="1">
        <v>1452.3138427734375</v>
      </c>
      <c r="K1811" s="1">
        <v>10.13404655456543</v>
      </c>
      <c r="L1811" s="1">
        <v>207.31503295898438</v>
      </c>
      <c r="M1811" s="1">
        <v>9.9777288436889648</v>
      </c>
      <c r="N1811" s="1">
        <v>7371.48828125</v>
      </c>
      <c r="O1811" s="1">
        <v>32.419498443603516</v>
      </c>
      <c r="P1811" s="1">
        <v>882.19482421875</v>
      </c>
      <c r="Q1811" s="1">
        <v>25.853403091430664</v>
      </c>
      <c r="R1811" s="1">
        <v>231.63577270507813</v>
      </c>
      <c r="S1811" s="1">
        <v>512.90069580078125</v>
      </c>
      <c r="T1811" s="1">
        <v>1975.6658935546875</v>
      </c>
      <c r="U1811" s="1">
        <v>0</v>
      </c>
      <c r="V1811" s="1">
        <v>461.19277954101563</v>
      </c>
      <c r="W1811" s="1">
        <v>527.00274658203125</v>
      </c>
      <c r="X1811" s="1">
        <v>205.76626586914063</v>
      </c>
      <c r="Y1811" s="1">
        <v>0</v>
      </c>
      <c r="Z1811" s="1">
        <v>289.78427124023438</v>
      </c>
      <c r="AA1811" s="1">
        <v>5800.400390625</v>
      </c>
      <c r="AB1811" s="1">
        <v>44.345458984375</v>
      </c>
      <c r="AC1811" s="1">
        <v>215.36686706542969</v>
      </c>
      <c r="AD1811" s="1">
        <v>3557.015869140625</v>
      </c>
      <c r="AE1811" s="1">
        <v>100.00870513916016</v>
      </c>
      <c r="AF1811" s="1">
        <v>1155.750244140625</v>
      </c>
      <c r="AG1811" s="1">
        <v>1523.2666015625</v>
      </c>
      <c r="AH1811" s="1">
        <v>278.031494140625</v>
      </c>
      <c r="AI1811" s="1">
        <v>3323.154541015625</v>
      </c>
      <c r="AJ1811" s="1">
        <v>1278.7752685546875</v>
      </c>
      <c r="AK1811" s="1">
        <v>235.03094482421875</v>
      </c>
      <c r="AL1811" s="1">
        <v>32226.53515625</v>
      </c>
      <c r="AM1811" s="1">
        <v>21515.083984375</v>
      </c>
      <c r="AN1811" s="1">
        <v>10711.4453125</v>
      </c>
      <c r="AO1811" t="s">
        <v>14621</v>
      </c>
    </row>
    <row r="1812" spans="1:41" x14ac:dyDescent="0.25">
      <c r="A1812" s="1">
        <v>2017</v>
      </c>
      <c r="B1812" t="s">
        <v>1396</v>
      </c>
      <c r="C1812" t="s">
        <v>7028</v>
      </c>
      <c r="D1812" t="s">
        <v>7203</v>
      </c>
      <c r="E1812" t="s">
        <v>7600</v>
      </c>
      <c r="F1812" t="s">
        <v>9026</v>
      </c>
      <c r="G1812" t="s">
        <v>11165</v>
      </c>
      <c r="H1812" t="s">
        <v>12658</v>
      </c>
      <c r="I1812" s="1">
        <v>468.8114700000001</v>
      </c>
      <c r="J1812" s="1">
        <v>1310</v>
      </c>
      <c r="K1812" s="1">
        <v>9.141</v>
      </c>
      <c r="L1812" s="1">
        <v>187</v>
      </c>
      <c r="M1812" s="1">
        <v>9</v>
      </c>
      <c r="N1812" s="1">
        <v>6649.1479299999992</v>
      </c>
      <c r="O1812" s="1">
        <v>29.242674999999998</v>
      </c>
      <c r="P1812" s="1">
        <v>795.74756000000002</v>
      </c>
      <c r="Q1812" s="1">
        <v>23.32</v>
      </c>
      <c r="R1812" s="1">
        <v>208.93752000000009</v>
      </c>
      <c r="S1812" s="1">
        <v>462.64100000000002</v>
      </c>
      <c r="T1812" s="1">
        <v>1782.06817</v>
      </c>
      <c r="U1812" s="1">
        <v>0</v>
      </c>
      <c r="V1812" s="1">
        <v>416</v>
      </c>
      <c r="W1812" s="1">
        <v>475.36119000000008</v>
      </c>
      <c r="X1812" s="1">
        <v>185.60300000000001</v>
      </c>
      <c r="Y1812" s="1">
        <v>0</v>
      </c>
      <c r="Z1812" s="1">
        <v>261.38799999999998</v>
      </c>
      <c r="AA1812" s="1">
        <v>5232.0125499999967</v>
      </c>
      <c r="AB1812" s="1">
        <v>40</v>
      </c>
      <c r="AC1812" s="1">
        <v>194.26283000000001</v>
      </c>
      <c r="AD1812" s="1">
        <v>3208.46</v>
      </c>
      <c r="AE1812" s="1">
        <v>90.208740000000091</v>
      </c>
      <c r="AF1812" s="1">
        <v>1042.4970000000001</v>
      </c>
      <c r="AG1812" s="1">
        <v>1374</v>
      </c>
      <c r="AH1812" s="1">
        <v>250.78686984091081</v>
      </c>
      <c r="AI1812" s="1">
        <v>2997.514963635987</v>
      </c>
      <c r="AJ1812" s="1">
        <v>1153.4666400000001</v>
      </c>
      <c r="AK1812" s="1">
        <v>212</v>
      </c>
      <c r="AL1812" s="1">
        <v>29068.62109375</v>
      </c>
      <c r="AM1812" s="1">
        <v>19406.80078125</v>
      </c>
      <c r="AN1812" s="1">
        <v>9661.8193359375</v>
      </c>
      <c r="AO1812" t="s">
        <v>14622</v>
      </c>
    </row>
    <row r="1813" spans="1:41" x14ac:dyDescent="0.25">
      <c r="A1813" s="1">
        <v>2017</v>
      </c>
      <c r="B1813" t="s">
        <v>1396</v>
      </c>
      <c r="C1813" t="s">
        <v>7028</v>
      </c>
      <c r="D1813" t="s">
        <v>7203</v>
      </c>
      <c r="E1813" t="s">
        <v>7600</v>
      </c>
      <c r="F1813" t="s">
        <v>9027</v>
      </c>
      <c r="G1813" t="s">
        <v>11166</v>
      </c>
      <c r="H1813" t="s">
        <v>12658</v>
      </c>
      <c r="I1813" s="1">
        <v>1967.142333984375</v>
      </c>
      <c r="J1813" s="1">
        <v>2364.7216796875</v>
      </c>
      <c r="K1813" s="1">
        <v>387.51931762695313</v>
      </c>
      <c r="L1813" s="1">
        <v>576.490966796875</v>
      </c>
      <c r="M1813" s="1">
        <v>966.73101806640625</v>
      </c>
      <c r="N1813" s="1">
        <v>7466.2783203125</v>
      </c>
      <c r="O1813" s="1">
        <v>455.59695434570313</v>
      </c>
      <c r="P1813" s="1">
        <v>1276.5423583984375</v>
      </c>
      <c r="Q1813" s="1">
        <v>202.8006591796875</v>
      </c>
      <c r="R1813" s="1">
        <v>1576.985595703125</v>
      </c>
      <c r="S1813" s="1">
        <v>1791.466796875</v>
      </c>
      <c r="T1813" s="1">
        <v>2585.181884765625</v>
      </c>
      <c r="U1813" s="1">
        <v>38.742576599121094</v>
      </c>
      <c r="V1813" s="1">
        <v>664.07330322265625</v>
      </c>
      <c r="W1813" s="1">
        <v>648.7430419921875</v>
      </c>
      <c r="X1813" s="1">
        <v>689.9189453125</v>
      </c>
      <c r="Y1813" s="1">
        <v>3856.693603515625</v>
      </c>
      <c r="Z1813" s="1">
        <v>1278.95751953125</v>
      </c>
      <c r="AA1813" s="1">
        <v>9239.6259765625</v>
      </c>
      <c r="AB1813" s="1">
        <v>62.1473388671875</v>
      </c>
      <c r="AC1813" s="1">
        <v>903.61297607421875</v>
      </c>
      <c r="AD1813" s="1">
        <v>5544.23583984375</v>
      </c>
      <c r="AE1813" s="1">
        <v>4698.73681640625</v>
      </c>
      <c r="AF1813" s="1">
        <v>1972.469482421875</v>
      </c>
      <c r="AG1813" s="1">
        <v>2856.956298828125</v>
      </c>
      <c r="AH1813" s="1">
        <v>670.7066650390625</v>
      </c>
      <c r="AI1813" s="1">
        <v>3715.262451171875</v>
      </c>
      <c r="AJ1813" s="1">
        <v>1824.8641357421875</v>
      </c>
      <c r="AK1813" s="1">
        <v>414.63006591796875</v>
      </c>
      <c r="AL1813" s="1">
        <v>60697.8359375</v>
      </c>
      <c r="AM1813" s="1">
        <v>42765.6953125</v>
      </c>
      <c r="AN1813" s="1">
        <v>17932.140625</v>
      </c>
      <c r="AO1813" t="s">
        <v>14623</v>
      </c>
    </row>
    <row r="1814" spans="1:41" x14ac:dyDescent="0.25">
      <c r="A1814" s="1">
        <v>2017</v>
      </c>
      <c r="B1814" t="s">
        <v>1396</v>
      </c>
      <c r="C1814" t="s">
        <v>7028</v>
      </c>
      <c r="D1814" t="s">
        <v>7203</v>
      </c>
      <c r="E1814" t="s">
        <v>7600</v>
      </c>
      <c r="F1814" t="s">
        <v>9027</v>
      </c>
      <c r="G1814" t="s">
        <v>11167</v>
      </c>
      <c r="H1814" t="s">
        <v>12658</v>
      </c>
      <c r="I1814" s="1">
        <v>1774.3799300000001</v>
      </c>
      <c r="J1814" s="1">
        <v>2133</v>
      </c>
      <c r="K1814" s="1">
        <v>349.54588067586889</v>
      </c>
      <c r="L1814" s="1">
        <v>520</v>
      </c>
      <c r="M1814" s="1">
        <v>872</v>
      </c>
      <c r="N1814" s="1">
        <v>6734.6495699999996</v>
      </c>
      <c r="O1814" s="1">
        <v>410.95249799999999</v>
      </c>
      <c r="P1814" s="1">
        <v>1151.4525599999999</v>
      </c>
      <c r="Q1814" s="1">
        <v>182.928</v>
      </c>
      <c r="R1814" s="1">
        <v>1422.455040000001</v>
      </c>
      <c r="S1814" s="1">
        <v>1615.9190000000001</v>
      </c>
      <c r="T1814" s="1">
        <v>2331.8571200000001</v>
      </c>
      <c r="U1814" s="1">
        <v>34.946150000000003</v>
      </c>
      <c r="V1814" s="1">
        <v>599</v>
      </c>
      <c r="W1814" s="1">
        <v>585.1719700000001</v>
      </c>
      <c r="X1814" s="1">
        <v>622.3130000000001</v>
      </c>
      <c r="Y1814" s="1">
        <v>3478.7719999999999</v>
      </c>
      <c r="Z1814" s="1">
        <v>1153.6310000000001</v>
      </c>
      <c r="AA1814" s="1">
        <v>8334.2244999999984</v>
      </c>
      <c r="AB1814" s="1">
        <v>56.057450628696763</v>
      </c>
      <c r="AC1814" s="1">
        <v>815.06693999999993</v>
      </c>
      <c r="AD1814" s="1">
        <v>5000.95</v>
      </c>
      <c r="AE1814" s="1">
        <v>4238.3026000000027</v>
      </c>
      <c r="AF1814" s="1">
        <v>1779.1849999999999</v>
      </c>
      <c r="AG1814" s="1">
        <v>2577</v>
      </c>
      <c r="AH1814" s="1">
        <v>604.98337073342827</v>
      </c>
      <c r="AI1814" s="1">
        <v>3351.199712080987</v>
      </c>
      <c r="AJ1814" s="1">
        <v>1646.04368</v>
      </c>
      <c r="AK1814" s="1">
        <v>374</v>
      </c>
      <c r="AL1814" s="1">
        <v>54749.98046875</v>
      </c>
      <c r="AM1814" s="1">
        <v>38575.03515625</v>
      </c>
      <c r="AN1814" s="1">
        <v>16174.9501953125</v>
      </c>
      <c r="AO1814" t="s">
        <v>14624</v>
      </c>
    </row>
    <row r="1815" spans="1:41" x14ac:dyDescent="0.25">
      <c r="A1815" s="1">
        <v>2017</v>
      </c>
      <c r="B1815" t="s">
        <v>1396</v>
      </c>
      <c r="C1815" t="s">
        <v>7028</v>
      </c>
      <c r="D1815" t="s">
        <v>7203</v>
      </c>
      <c r="E1815" t="s">
        <v>7601</v>
      </c>
      <c r="F1815" t="s">
        <v>9028</v>
      </c>
      <c r="G1815" t="s">
        <v>11168</v>
      </c>
      <c r="H1815" t="s">
        <v>12658</v>
      </c>
      <c r="I1815" s="1">
        <v>4978.076171875</v>
      </c>
      <c r="J1815" s="1">
        <v>299.33184814453125</v>
      </c>
      <c r="K1815" s="1">
        <v>0</v>
      </c>
      <c r="L1815" s="1">
        <v>147.44865417480469</v>
      </c>
      <c r="M1815" s="1">
        <v>3203.95947265625</v>
      </c>
      <c r="N1815" s="1">
        <v>5350.7861328125</v>
      </c>
      <c r="O1815" s="1">
        <v>455.39859008789063</v>
      </c>
      <c r="P1815" s="1">
        <v>98.699790954589844</v>
      </c>
      <c r="Q1815" s="1">
        <v>176.39183044433594</v>
      </c>
      <c r="R1815" s="1">
        <v>2683.55126953125</v>
      </c>
      <c r="S1815" s="1">
        <v>1369.3922119140625</v>
      </c>
      <c r="T1815" s="1">
        <v>0</v>
      </c>
      <c r="U1815" s="1">
        <v>185.48678588867188</v>
      </c>
      <c r="V1815" s="1">
        <v>1106.419189453125</v>
      </c>
      <c r="W1815" s="1">
        <v>5652.69873046875</v>
      </c>
      <c r="X1815" s="1">
        <v>580.925537109375</v>
      </c>
      <c r="Y1815" s="1">
        <v>11604.3515625</v>
      </c>
      <c r="Z1815" s="1">
        <v>2260.22265625</v>
      </c>
      <c r="AA1815" s="1">
        <v>38017.24609375</v>
      </c>
      <c r="AB1815" s="1">
        <v>333.6995849609375</v>
      </c>
      <c r="AC1815" s="1">
        <v>97.212989807128906</v>
      </c>
      <c r="AD1815" s="1">
        <v>6379.9814453125</v>
      </c>
      <c r="AE1815" s="1">
        <v>2694.75927734375</v>
      </c>
      <c r="AF1815" s="1">
        <v>7851.990234375</v>
      </c>
      <c r="AG1815" s="1">
        <v>34230.26171875</v>
      </c>
      <c r="AH1815" s="1">
        <v>2004.9649658203125</v>
      </c>
      <c r="AI1815" s="1">
        <v>571.8177490234375</v>
      </c>
      <c r="AJ1815" s="1">
        <v>170.69670104980469</v>
      </c>
      <c r="AK1815" s="1">
        <v>296.00595092773438</v>
      </c>
      <c r="AL1815" s="1">
        <v>132801.78125</v>
      </c>
      <c r="AM1815" s="1">
        <v>111952.9296875</v>
      </c>
      <c r="AN1815" s="1">
        <v>20848.84375</v>
      </c>
      <c r="AO1815" t="s">
        <v>14625</v>
      </c>
    </row>
    <row r="1816" spans="1:41" x14ac:dyDescent="0.25">
      <c r="A1816" s="1">
        <v>2017</v>
      </c>
      <c r="B1816" t="s">
        <v>1396</v>
      </c>
      <c r="C1816" t="s">
        <v>7028</v>
      </c>
      <c r="D1816" t="s">
        <v>7203</v>
      </c>
      <c r="E1816" t="s">
        <v>7601</v>
      </c>
      <c r="F1816" t="s">
        <v>9028</v>
      </c>
      <c r="G1816" t="s">
        <v>11169</v>
      </c>
      <c r="H1816" t="s">
        <v>12658</v>
      </c>
      <c r="I1816" s="1">
        <v>4490.2688500000004</v>
      </c>
      <c r="J1816" s="1">
        <v>270</v>
      </c>
      <c r="K1816" s="1">
        <v>0</v>
      </c>
      <c r="L1816" s="1">
        <v>133</v>
      </c>
      <c r="M1816" s="1">
        <v>2890</v>
      </c>
      <c r="N1816" s="1">
        <v>4826.4566799999993</v>
      </c>
      <c r="O1816" s="1">
        <v>410.77358299999997</v>
      </c>
      <c r="P1816" s="1">
        <v>89.028090000000006</v>
      </c>
      <c r="Q1816" s="1">
        <v>159.107</v>
      </c>
      <c r="R1816" s="1">
        <v>2420.5871300000008</v>
      </c>
      <c r="S1816" s="1">
        <v>1235.204</v>
      </c>
      <c r="T1816" s="1">
        <v>0</v>
      </c>
      <c r="U1816" s="1">
        <v>167.31073000000001</v>
      </c>
      <c r="V1816" s="1">
        <v>998</v>
      </c>
      <c r="W1816" s="1">
        <v>5098.7844600000008</v>
      </c>
      <c r="X1816" s="1">
        <v>524</v>
      </c>
      <c r="Y1816" s="1">
        <v>10467.227999999999</v>
      </c>
      <c r="Z1816" s="1">
        <v>2038.741</v>
      </c>
      <c r="AA1816" s="1">
        <v>34291.894960000012</v>
      </c>
      <c r="AB1816" s="1">
        <v>301</v>
      </c>
      <c r="AC1816" s="1">
        <v>87.686980000000005</v>
      </c>
      <c r="AD1816" s="1">
        <v>5754.8</v>
      </c>
      <c r="AE1816" s="1">
        <v>2430.6967500000028</v>
      </c>
      <c r="AF1816" s="1">
        <v>7082.5652099999998</v>
      </c>
      <c r="AG1816" s="1">
        <v>30876</v>
      </c>
      <c r="AH1816" s="1">
        <v>1808.4962384740379</v>
      </c>
      <c r="AI1816" s="1">
        <v>515.78470858388232</v>
      </c>
      <c r="AJ1816" s="1">
        <v>153.96994000000001</v>
      </c>
      <c r="AK1816" s="1">
        <v>267</v>
      </c>
      <c r="AL1816" s="1">
        <v>119788.3828125</v>
      </c>
      <c r="AM1816" s="1">
        <v>100982.5390625</v>
      </c>
      <c r="AN1816" s="1">
        <v>18805.84375</v>
      </c>
      <c r="AO1816" t="s">
        <v>14626</v>
      </c>
    </row>
    <row r="1817" spans="1:41" x14ac:dyDescent="0.25">
      <c r="A1817" s="1">
        <v>2017</v>
      </c>
      <c r="B1817" t="s">
        <v>1396</v>
      </c>
      <c r="C1817" t="s">
        <v>7028</v>
      </c>
      <c r="D1817" t="s">
        <v>7203</v>
      </c>
      <c r="E1817" t="s">
        <v>7602</v>
      </c>
      <c r="F1817" t="s">
        <v>9029</v>
      </c>
      <c r="G1817" t="s">
        <v>11170</v>
      </c>
      <c r="H1817" t="s">
        <v>12658</v>
      </c>
      <c r="I1817" s="1">
        <v>3340.437744140625</v>
      </c>
      <c r="J1817" s="1">
        <v>3879.119140625</v>
      </c>
      <c r="K1817" s="1">
        <v>217.45413208007813</v>
      </c>
      <c r="L1817" s="1">
        <v>417.95596313476563</v>
      </c>
      <c r="M1817" s="1">
        <v>6893.501953125</v>
      </c>
      <c r="N1817" s="1">
        <v>799.345947265625</v>
      </c>
      <c r="O1817" s="1">
        <v>0</v>
      </c>
      <c r="P1817" s="1">
        <v>0</v>
      </c>
      <c r="Q1817" s="1">
        <v>53.705680847167969</v>
      </c>
      <c r="R1817" s="1">
        <v>36.371646881103516</v>
      </c>
      <c r="S1817" s="1">
        <v>4849.17626953125</v>
      </c>
      <c r="T1817" s="1">
        <v>327.77078247070313</v>
      </c>
      <c r="U1817" s="1">
        <v>108.01604461669922</v>
      </c>
      <c r="V1817" s="1">
        <v>116.40683746337891</v>
      </c>
      <c r="W1817" s="1">
        <v>2256.075439453125</v>
      </c>
      <c r="X1817" s="1">
        <v>2929.5888671875</v>
      </c>
      <c r="Y1817" s="1">
        <v>10926.39453125</v>
      </c>
      <c r="Z1817" s="1">
        <v>810.43768310546875</v>
      </c>
      <c r="AA1817" s="1">
        <v>28324.392578125</v>
      </c>
      <c r="AB1817" s="1">
        <v>0</v>
      </c>
      <c r="AC1817" s="1">
        <v>0</v>
      </c>
      <c r="AD1817" s="1">
        <v>3010.679931640625</v>
      </c>
      <c r="AE1817" s="1">
        <v>1127.2547607421875</v>
      </c>
      <c r="AF1817" s="1">
        <v>7050.1513671875</v>
      </c>
      <c r="AG1817" s="1">
        <v>65244.3671875</v>
      </c>
      <c r="AH1817" s="1">
        <v>7379.19677734375</v>
      </c>
      <c r="AI1817" s="1">
        <v>2649.634521484375</v>
      </c>
      <c r="AJ1817" s="1">
        <v>8112.1376953125</v>
      </c>
      <c r="AK1817" s="1">
        <v>0</v>
      </c>
      <c r="AL1817" s="1">
        <v>160859.578125</v>
      </c>
      <c r="AM1817" s="1">
        <v>130346.5</v>
      </c>
      <c r="AN1817" s="1">
        <v>30513.078125</v>
      </c>
      <c r="AO1817" t="s">
        <v>14627</v>
      </c>
    </row>
    <row r="1818" spans="1:41" x14ac:dyDescent="0.25">
      <c r="A1818" s="1">
        <v>2017</v>
      </c>
      <c r="B1818" t="s">
        <v>1396</v>
      </c>
      <c r="C1818" t="s">
        <v>7028</v>
      </c>
      <c r="D1818" t="s">
        <v>7203</v>
      </c>
      <c r="E1818" t="s">
        <v>7602</v>
      </c>
      <c r="F1818" t="s">
        <v>9029</v>
      </c>
      <c r="G1818" t="s">
        <v>11171</v>
      </c>
      <c r="H1818" t="s">
        <v>12658</v>
      </c>
      <c r="I1818" s="1">
        <v>3013.10457</v>
      </c>
      <c r="J1818" s="1">
        <v>3499</v>
      </c>
      <c r="K1818" s="1">
        <v>196.14555452565449</v>
      </c>
      <c r="L1818" s="1">
        <v>377</v>
      </c>
      <c r="M1818" s="1">
        <v>6218</v>
      </c>
      <c r="N1818" s="1">
        <v>721.01714000000015</v>
      </c>
      <c r="O1818" s="1">
        <v>0</v>
      </c>
      <c r="P1818" s="1">
        <v>0</v>
      </c>
      <c r="Q1818" s="1">
        <v>48.442999999999998</v>
      </c>
      <c r="R1818" s="1">
        <v>32.807549999999999</v>
      </c>
      <c r="S1818" s="1">
        <v>4374</v>
      </c>
      <c r="T1818" s="1">
        <v>295.65217000000001</v>
      </c>
      <c r="U1818" s="1">
        <v>97.431429999999992</v>
      </c>
      <c r="V1818" s="1">
        <v>105</v>
      </c>
      <c r="W1818" s="1">
        <v>2035</v>
      </c>
      <c r="X1818" s="1">
        <v>2642.5153149600001</v>
      </c>
      <c r="Y1818" s="1">
        <v>9855.7049999999999</v>
      </c>
      <c r="Z1818" s="1">
        <v>731.02200000000005</v>
      </c>
      <c r="AA1818" s="1">
        <v>25548.854449999999</v>
      </c>
      <c r="AB1818" s="1">
        <v>0</v>
      </c>
      <c r="AC1818" s="1">
        <v>0</v>
      </c>
      <c r="AD1818" s="1">
        <v>2715.66</v>
      </c>
      <c r="AE1818" s="1">
        <v>1016.79382</v>
      </c>
      <c r="AF1818" s="1">
        <v>6359.299</v>
      </c>
      <c r="AG1818" s="1">
        <v>58851</v>
      </c>
      <c r="AH1818" s="1">
        <v>6656.1011500000004</v>
      </c>
      <c r="AI1818" s="1">
        <v>2389.993867283999</v>
      </c>
      <c r="AJ1818" s="1">
        <v>7317.2202799999941</v>
      </c>
      <c r="AK1818" s="1">
        <v>0</v>
      </c>
      <c r="AL1818" s="1">
        <v>145096.765625</v>
      </c>
      <c r="AM1818" s="1">
        <v>117573.6953125</v>
      </c>
      <c r="AN1818" s="1">
        <v>27523.068359375</v>
      </c>
      <c r="AO1818" t="s">
        <v>14628</v>
      </c>
    </row>
    <row r="1819" spans="1:41" x14ac:dyDescent="0.25">
      <c r="A1819" s="1">
        <v>2017</v>
      </c>
      <c r="B1819" t="s">
        <v>1396</v>
      </c>
      <c r="C1819" t="s">
        <v>7028</v>
      </c>
      <c r="D1819" t="s">
        <v>7203</v>
      </c>
      <c r="E1819" t="s">
        <v>7603</v>
      </c>
      <c r="F1819" t="s">
        <v>9030</v>
      </c>
      <c r="G1819" t="s">
        <v>11172</v>
      </c>
      <c r="H1819" t="s">
        <v>12658</v>
      </c>
      <c r="I1819" s="1">
        <v>0</v>
      </c>
      <c r="J1819" s="1">
        <v>0</v>
      </c>
      <c r="K1819" s="1">
        <v>0</v>
      </c>
      <c r="L1819" s="1"/>
      <c r="M1819" s="1"/>
      <c r="N1819" s="1"/>
      <c r="O1819" s="1">
        <v>0</v>
      </c>
      <c r="P1819" s="1">
        <v>457.53872680664063</v>
      </c>
      <c r="Q1819" s="1">
        <v>0</v>
      </c>
      <c r="R1819" s="1">
        <v>0</v>
      </c>
      <c r="S1819" s="1"/>
      <c r="T1819" s="1">
        <v>0</v>
      </c>
      <c r="U1819" s="1">
        <v>0</v>
      </c>
      <c r="V1819" s="1">
        <v>174.05593872070313</v>
      </c>
      <c r="W1819" s="1"/>
      <c r="X1819" s="1"/>
      <c r="Y1819" s="1">
        <v>0</v>
      </c>
      <c r="Z1819" s="1">
        <v>0</v>
      </c>
      <c r="AA1819" s="1">
        <v>0</v>
      </c>
      <c r="AB1819" s="1">
        <v>0</v>
      </c>
      <c r="AC1819" s="1"/>
      <c r="AD1819" s="1">
        <v>0</v>
      </c>
      <c r="AE1819" s="1">
        <v>0</v>
      </c>
      <c r="AF1819" s="1"/>
      <c r="AG1819" s="1">
        <v>0</v>
      </c>
      <c r="AH1819" s="1"/>
      <c r="AI1819" s="1"/>
      <c r="AJ1819" s="1">
        <v>0</v>
      </c>
      <c r="AK1819" s="1"/>
      <c r="AL1819" s="1">
        <v>631.59466552734375</v>
      </c>
      <c r="AM1819" s="1">
        <v>631.59466552734375</v>
      </c>
      <c r="AN1819" s="1">
        <v>0</v>
      </c>
      <c r="AO1819" t="s">
        <v>14629</v>
      </c>
    </row>
    <row r="1820" spans="1:41" x14ac:dyDescent="0.25">
      <c r="A1820" s="1">
        <v>2017</v>
      </c>
      <c r="B1820" t="s">
        <v>1396</v>
      </c>
      <c r="C1820" t="s">
        <v>7028</v>
      </c>
      <c r="D1820" t="s">
        <v>7203</v>
      </c>
      <c r="E1820" t="s">
        <v>7603</v>
      </c>
      <c r="F1820" t="s">
        <v>9030</v>
      </c>
      <c r="G1820" t="s">
        <v>11173</v>
      </c>
      <c r="H1820" t="s">
        <v>12658</v>
      </c>
      <c r="I1820" s="1">
        <v>0</v>
      </c>
      <c r="J1820" s="1">
        <v>0</v>
      </c>
      <c r="K1820" s="1">
        <v>0</v>
      </c>
      <c r="L1820" s="1"/>
      <c r="M1820" s="1"/>
      <c r="N1820" s="1"/>
      <c r="O1820" s="1">
        <v>0</v>
      </c>
      <c r="P1820" s="1">
        <v>412.70400000000001</v>
      </c>
      <c r="Q1820" s="1">
        <v>0</v>
      </c>
      <c r="R1820" s="1">
        <v>0</v>
      </c>
      <c r="S1820" s="1"/>
      <c r="T1820" s="1">
        <v>0</v>
      </c>
      <c r="U1820" s="1">
        <v>0</v>
      </c>
      <c r="V1820" s="1">
        <v>157</v>
      </c>
      <c r="W1820" s="1"/>
      <c r="X1820" s="1"/>
      <c r="Y1820" s="1">
        <v>0</v>
      </c>
      <c r="Z1820" s="1">
        <v>0</v>
      </c>
      <c r="AA1820" s="1">
        <v>0</v>
      </c>
      <c r="AB1820" s="1">
        <v>0</v>
      </c>
      <c r="AC1820" s="1"/>
      <c r="AD1820" s="1">
        <v>0</v>
      </c>
      <c r="AE1820" s="1">
        <v>0</v>
      </c>
      <c r="AF1820" s="1"/>
      <c r="AG1820" s="1">
        <v>0</v>
      </c>
      <c r="AH1820" s="1"/>
      <c r="AI1820" s="1"/>
      <c r="AJ1820" s="1">
        <v>0</v>
      </c>
      <c r="AK1820" s="1"/>
      <c r="AL1820" s="1">
        <v>569.7039794921875</v>
      </c>
      <c r="AM1820" s="1">
        <v>569.7039794921875</v>
      </c>
      <c r="AN1820" s="1">
        <v>0</v>
      </c>
      <c r="AO1820" t="s">
        <v>14630</v>
      </c>
    </row>
    <row r="1821" spans="1:41" x14ac:dyDescent="0.25">
      <c r="A1821" s="1">
        <v>2017</v>
      </c>
      <c r="B1821" t="s">
        <v>1396</v>
      </c>
      <c r="C1821" t="s">
        <v>7029</v>
      </c>
      <c r="D1821" t="s">
        <v>7203</v>
      </c>
      <c r="E1821" t="s">
        <v>7604</v>
      </c>
      <c r="F1821" t="s">
        <v>9031</v>
      </c>
      <c r="G1821" t="s">
        <v>11174</v>
      </c>
      <c r="H1821" t="s">
        <v>12658</v>
      </c>
      <c r="I1821" s="1">
        <v>10209.296875</v>
      </c>
      <c r="J1821" s="1">
        <v>20097.36328125</v>
      </c>
      <c r="K1821" s="1">
        <v>812.80267333984375</v>
      </c>
      <c r="L1821" s="1">
        <v>436.80279541015625</v>
      </c>
      <c r="M1821" s="1">
        <v>6364.68212890625</v>
      </c>
      <c r="N1821" s="1">
        <v>6166.80419921875</v>
      </c>
      <c r="O1821" s="1">
        <v>6867.5732421875</v>
      </c>
      <c r="P1821" s="1">
        <v>10121.1806640625</v>
      </c>
      <c r="Q1821" s="1">
        <v>3605.138427734375</v>
      </c>
      <c r="R1821" s="1">
        <v>5636.833984375</v>
      </c>
      <c r="S1821" s="1">
        <v>4260.7763671875</v>
      </c>
      <c r="T1821" s="1">
        <v>4089.865966796875</v>
      </c>
      <c r="U1821" s="1">
        <v>581.96722412109375</v>
      </c>
      <c r="V1821" s="1">
        <v>2365.830322265625</v>
      </c>
      <c r="W1821" s="1">
        <v>2031.5577392578125</v>
      </c>
      <c r="X1821" s="1">
        <v>8513.76171875</v>
      </c>
      <c r="Y1821" s="1">
        <v>17410.7578125</v>
      </c>
      <c r="Z1821" s="1">
        <v>7279.365234375</v>
      </c>
      <c r="AA1821" s="1">
        <v>73127.9765625</v>
      </c>
      <c r="AB1821" s="1">
        <v>1458.9656982421875</v>
      </c>
      <c r="AC1821" s="1">
        <v>9224.4072265625</v>
      </c>
      <c r="AD1821" s="1">
        <v>11312.283203125</v>
      </c>
      <c r="AE1821" s="1">
        <v>7246.185546875</v>
      </c>
      <c r="AF1821" s="1">
        <v>19295.177734375</v>
      </c>
      <c r="AG1821" s="1">
        <v>91128.8125</v>
      </c>
      <c r="AH1821" s="1">
        <v>13546.1962890625</v>
      </c>
      <c r="AI1821" s="1">
        <v>1128.7376708984375</v>
      </c>
      <c r="AJ1821" s="1">
        <v>25347.96484375</v>
      </c>
      <c r="AK1821" s="1">
        <v>1205.087890625</v>
      </c>
      <c r="AL1821" s="1">
        <v>370874.1875</v>
      </c>
      <c r="AM1821" s="1">
        <v>309281.84375</v>
      </c>
      <c r="AN1821" s="1">
        <v>61592.296875</v>
      </c>
      <c r="AO1821" t="s">
        <v>14631</v>
      </c>
    </row>
    <row r="1822" spans="1:41" x14ac:dyDescent="0.25">
      <c r="A1822" s="1">
        <v>2017</v>
      </c>
      <c r="B1822" t="s">
        <v>1396</v>
      </c>
      <c r="C1822" t="s">
        <v>7029</v>
      </c>
      <c r="D1822" t="s">
        <v>7203</v>
      </c>
      <c r="E1822" t="s">
        <v>7604</v>
      </c>
      <c r="F1822" t="s">
        <v>9031</v>
      </c>
      <c r="G1822" t="s">
        <v>11175</v>
      </c>
      <c r="H1822" t="s">
        <v>12658</v>
      </c>
      <c r="I1822" s="1">
        <v>9208.8763299999991</v>
      </c>
      <c r="J1822" s="1">
        <v>18128</v>
      </c>
      <c r="K1822" s="1">
        <v>733.15522844816473</v>
      </c>
      <c r="L1822" s="1">
        <v>394</v>
      </c>
      <c r="M1822" s="1">
        <v>5741</v>
      </c>
      <c r="N1822" s="1">
        <v>5562.5120700000016</v>
      </c>
      <c r="O1822" s="1">
        <v>6194.6121159999993</v>
      </c>
      <c r="P1822" s="1">
        <v>9129.3949300000022</v>
      </c>
      <c r="Q1822" s="1">
        <v>3251.8670000000002</v>
      </c>
      <c r="R1822" s="1">
        <v>5084.4742100000012</v>
      </c>
      <c r="S1822" s="1">
        <v>3843.2579999999998</v>
      </c>
      <c r="T1822" s="1">
        <v>3689.0954299999999</v>
      </c>
      <c r="U1822" s="1">
        <v>524.93963000000008</v>
      </c>
      <c r="V1822" s="1">
        <v>2134</v>
      </c>
      <c r="W1822" s="1">
        <v>1832.4831799999999</v>
      </c>
      <c r="X1822" s="1">
        <v>7679.4889999999987</v>
      </c>
      <c r="Y1822" s="1">
        <v>15704.65857</v>
      </c>
      <c r="Z1822" s="1">
        <v>6566.0520000000006</v>
      </c>
      <c r="AA1822" s="1">
        <v>65962.08463000007</v>
      </c>
      <c r="AB1822" s="1">
        <v>1316</v>
      </c>
      <c r="AC1822" s="1">
        <v>8320.4972200000193</v>
      </c>
      <c r="AD1822" s="1">
        <v>10203.780000000001</v>
      </c>
      <c r="AE1822" s="1">
        <v>6536.1239799999967</v>
      </c>
      <c r="AF1822" s="1">
        <v>17404.422129999992</v>
      </c>
      <c r="AG1822" s="1">
        <v>82199</v>
      </c>
      <c r="AH1822" s="1">
        <v>12218.78983830652</v>
      </c>
      <c r="AI1822" s="1">
        <v>1018.1313800919399</v>
      </c>
      <c r="AJ1822" s="1">
        <v>22864.089459999999</v>
      </c>
      <c r="AK1822" s="1">
        <v>1087</v>
      </c>
      <c r="AL1822" s="1">
        <v>334531.78125</v>
      </c>
      <c r="AM1822" s="1">
        <v>278975</v>
      </c>
      <c r="AN1822" s="1">
        <v>55556.79296875</v>
      </c>
      <c r="AO1822" t="s">
        <v>14632</v>
      </c>
    </row>
    <row r="1823" spans="1:41" x14ac:dyDescent="0.25">
      <c r="A1823" s="1">
        <v>2017</v>
      </c>
      <c r="B1823" t="s">
        <v>1396</v>
      </c>
      <c r="C1823" t="s">
        <v>7029</v>
      </c>
      <c r="D1823" t="s">
        <v>7203</v>
      </c>
      <c r="E1823" t="s">
        <v>7604</v>
      </c>
      <c r="F1823" t="s">
        <v>9032</v>
      </c>
      <c r="G1823" t="s">
        <v>11176</v>
      </c>
      <c r="H1823" t="s">
        <v>12658</v>
      </c>
      <c r="I1823" s="1">
        <v>8666.109375</v>
      </c>
      <c r="J1823" s="1">
        <v>20068.5390625</v>
      </c>
      <c r="K1823" s="1">
        <v>783.7120361328125</v>
      </c>
      <c r="L1823" s="1">
        <v>436.80279541015625</v>
      </c>
      <c r="M1823" s="1">
        <v>6364.68212890625</v>
      </c>
      <c r="N1823" s="1">
        <v>5817.29345703125</v>
      </c>
      <c r="O1823" s="1">
        <v>6867.5732421875</v>
      </c>
      <c r="P1823" s="1">
        <v>10121.1806640625</v>
      </c>
      <c r="Q1823" s="1">
        <v>3605.138427734375</v>
      </c>
      <c r="R1823" s="1">
        <v>5603.8447265625</v>
      </c>
      <c r="S1823" s="1">
        <v>4260.7763671875</v>
      </c>
      <c r="T1823" s="1">
        <v>4089.865966796875</v>
      </c>
      <c r="U1823" s="1">
        <v>514.05731201171875</v>
      </c>
      <c r="V1823" s="1">
        <v>2280.46533203125</v>
      </c>
      <c r="W1823" s="1">
        <v>1555.9527587890625</v>
      </c>
      <c r="X1823" s="1">
        <v>8513.76171875</v>
      </c>
      <c r="Y1823" s="1">
        <v>17410.7578125</v>
      </c>
      <c r="Z1823" s="1">
        <v>7279.365234375</v>
      </c>
      <c r="AA1823" s="1">
        <v>73119.1328125</v>
      </c>
      <c r="AB1823" s="1">
        <v>1458.9656982421875</v>
      </c>
      <c r="AC1823" s="1">
        <v>9224.4072265625</v>
      </c>
      <c r="AD1823" s="1">
        <v>11250.1884765625</v>
      </c>
      <c r="AE1823" s="1">
        <v>7246.185546875</v>
      </c>
      <c r="AF1823" s="1">
        <v>18995.4453125</v>
      </c>
      <c r="AG1823" s="1">
        <v>91122.1640625</v>
      </c>
      <c r="AH1823" s="1">
        <v>13098.5625</v>
      </c>
      <c r="AI1823" s="1">
        <v>783.27752685546875</v>
      </c>
      <c r="AJ1823" s="1">
        <v>25335.3984375</v>
      </c>
      <c r="AK1823" s="1">
        <v>1205.087890625</v>
      </c>
      <c r="AL1823" s="1">
        <v>367078.6875</v>
      </c>
      <c r="AM1823" s="1">
        <v>306846.28125</v>
      </c>
      <c r="AN1823" s="1">
        <v>60232.40625</v>
      </c>
      <c r="AO1823" t="s">
        <v>14633</v>
      </c>
    </row>
    <row r="1824" spans="1:41" x14ac:dyDescent="0.25">
      <c r="A1824" s="1">
        <v>2017</v>
      </c>
      <c r="B1824" t="s">
        <v>1396</v>
      </c>
      <c r="C1824" t="s">
        <v>7029</v>
      </c>
      <c r="D1824" t="s">
        <v>7203</v>
      </c>
      <c r="E1824" t="s">
        <v>7604</v>
      </c>
      <c r="F1824" t="s">
        <v>9032</v>
      </c>
      <c r="G1824" t="s">
        <v>11177</v>
      </c>
      <c r="H1824" t="s">
        <v>12658</v>
      </c>
      <c r="I1824" s="1">
        <v>7816.9079972168547</v>
      </c>
      <c r="J1824" s="1">
        <v>18102</v>
      </c>
      <c r="K1824" s="1">
        <v>706.91522844816473</v>
      </c>
      <c r="L1824" s="1">
        <v>394</v>
      </c>
      <c r="M1824" s="1">
        <v>5741</v>
      </c>
      <c r="N1824" s="1">
        <v>5247.2503900000011</v>
      </c>
      <c r="O1824" s="1">
        <v>6194.6121159999993</v>
      </c>
      <c r="P1824" s="1">
        <v>9129.3949300000022</v>
      </c>
      <c r="Q1824" s="1">
        <v>3251.8670000000002</v>
      </c>
      <c r="R1824" s="1">
        <v>5054.7176200000013</v>
      </c>
      <c r="S1824" s="1">
        <v>3843.2579999999998</v>
      </c>
      <c r="T1824" s="1">
        <v>3689.0954299999999</v>
      </c>
      <c r="U1824" s="1">
        <v>463.68426000000011</v>
      </c>
      <c r="V1824" s="1">
        <v>2057</v>
      </c>
      <c r="W1824" s="1">
        <v>1403.4831799999999</v>
      </c>
      <c r="X1824" s="1">
        <v>7679.4889999999987</v>
      </c>
      <c r="Y1824" s="1">
        <v>15704.65857</v>
      </c>
      <c r="Z1824" s="1">
        <v>6566.0520000000006</v>
      </c>
      <c r="AA1824" s="1">
        <v>65954.106850000069</v>
      </c>
      <c r="AB1824" s="1">
        <v>1316</v>
      </c>
      <c r="AC1824" s="1">
        <v>8320.4972200000193</v>
      </c>
      <c r="AD1824" s="1">
        <v>10147.77</v>
      </c>
      <c r="AE1824" s="1">
        <v>6536.1239799999967</v>
      </c>
      <c r="AF1824" s="1">
        <v>17134.061129999991</v>
      </c>
      <c r="AG1824" s="1">
        <v>82193</v>
      </c>
      <c r="AH1824" s="1">
        <v>11815.01968830652</v>
      </c>
      <c r="AI1824" s="1">
        <v>706.52330567193962</v>
      </c>
      <c r="AJ1824" s="1">
        <v>22852.75503</v>
      </c>
      <c r="AK1824" s="1">
        <v>1087</v>
      </c>
      <c r="AL1824" s="1">
        <v>331108.25</v>
      </c>
      <c r="AM1824" s="1">
        <v>276778.09375</v>
      </c>
      <c r="AN1824" s="1">
        <v>54330.1640625</v>
      </c>
      <c r="AO1824" t="s">
        <v>14634</v>
      </c>
    </row>
    <row r="1825" spans="1:41" x14ac:dyDescent="0.25">
      <c r="A1825" s="1">
        <v>2017</v>
      </c>
      <c r="B1825" t="s">
        <v>1396</v>
      </c>
      <c r="C1825" t="s">
        <v>7029</v>
      </c>
      <c r="D1825" t="s">
        <v>7203</v>
      </c>
      <c r="E1825" t="s">
        <v>7604</v>
      </c>
      <c r="F1825" t="s">
        <v>9033</v>
      </c>
      <c r="G1825" t="s">
        <v>11178</v>
      </c>
      <c r="H1825" t="s">
        <v>12658</v>
      </c>
      <c r="I1825" s="1">
        <v>1543.1868896484375</v>
      </c>
      <c r="J1825" s="1">
        <v>28.824548721313477</v>
      </c>
      <c r="K1825" s="1">
        <v>29.090621948242188</v>
      </c>
      <c r="L1825" s="1"/>
      <c r="M1825" s="1"/>
      <c r="N1825" s="1">
        <v>349.5106201171875</v>
      </c>
      <c r="O1825" s="1">
        <v>0</v>
      </c>
      <c r="P1825" s="1">
        <v>0</v>
      </c>
      <c r="Q1825" s="1">
        <v>0</v>
      </c>
      <c r="R1825" s="1">
        <v>32.989242553710938</v>
      </c>
      <c r="S1825" s="1"/>
      <c r="T1825" s="1"/>
      <c r="U1825" s="1">
        <v>67.909942626953125</v>
      </c>
      <c r="V1825" s="1">
        <v>85.365013122558594</v>
      </c>
      <c r="W1825" s="1">
        <v>475.60507202148438</v>
      </c>
      <c r="X1825" s="1"/>
      <c r="Y1825" s="1">
        <v>0</v>
      </c>
      <c r="Z1825" s="1">
        <v>0</v>
      </c>
      <c r="AA1825" s="1">
        <v>8.8444585800170898</v>
      </c>
      <c r="AB1825" s="1">
        <v>0</v>
      </c>
      <c r="AC1825" s="1"/>
      <c r="AD1825" s="1">
        <v>62.094730377197266</v>
      </c>
      <c r="AE1825" s="1"/>
      <c r="AF1825" s="1">
        <v>299.73208618164063</v>
      </c>
      <c r="AG1825" s="1">
        <v>6.6518192291259766</v>
      </c>
      <c r="AH1825" s="1">
        <v>447.63433837890625</v>
      </c>
      <c r="AI1825" s="1">
        <v>345.4600830078125</v>
      </c>
      <c r="AJ1825" s="1">
        <v>12.565763473510742</v>
      </c>
      <c r="AK1825" s="1"/>
      <c r="AL1825" s="1">
        <v>3795.465087890625</v>
      </c>
      <c r="AM1825" s="1">
        <v>2435.58056640625</v>
      </c>
      <c r="AN1825" s="1">
        <v>1359.884765625</v>
      </c>
      <c r="AO1825" t="s">
        <v>14635</v>
      </c>
    </row>
    <row r="1826" spans="1:41" x14ac:dyDescent="0.25">
      <c r="A1826" s="1">
        <v>2017</v>
      </c>
      <c r="B1826" t="s">
        <v>1396</v>
      </c>
      <c r="C1826" t="s">
        <v>7029</v>
      </c>
      <c r="D1826" t="s">
        <v>7203</v>
      </c>
      <c r="E1826" t="s">
        <v>7604</v>
      </c>
      <c r="F1826" t="s">
        <v>9033</v>
      </c>
      <c r="G1826" t="s">
        <v>11179</v>
      </c>
      <c r="H1826" t="s">
        <v>12658</v>
      </c>
      <c r="I1826" s="1">
        <v>1391.968332783144</v>
      </c>
      <c r="J1826" s="1">
        <v>26</v>
      </c>
      <c r="K1826" s="1">
        <v>26.24</v>
      </c>
      <c r="L1826" s="1"/>
      <c r="M1826" s="1"/>
      <c r="N1826" s="1">
        <v>315.26168000000013</v>
      </c>
      <c r="O1826" s="1">
        <v>0</v>
      </c>
      <c r="P1826" s="1">
        <v>0</v>
      </c>
      <c r="Q1826" s="1">
        <v>0</v>
      </c>
      <c r="R1826" s="1">
        <v>29.756589999999999</v>
      </c>
      <c r="S1826" s="1"/>
      <c r="T1826" s="1"/>
      <c r="U1826" s="1">
        <v>61.255369999999992</v>
      </c>
      <c r="V1826" s="1">
        <v>77</v>
      </c>
      <c r="W1826" s="1">
        <v>429</v>
      </c>
      <c r="X1826" s="1"/>
      <c r="Y1826" s="1">
        <v>0</v>
      </c>
      <c r="Z1826" s="1">
        <v>0</v>
      </c>
      <c r="AA1826" s="1">
        <v>7.977780000000001</v>
      </c>
      <c r="AB1826" s="1">
        <v>0</v>
      </c>
      <c r="AC1826" s="1"/>
      <c r="AD1826" s="1">
        <v>56.01</v>
      </c>
      <c r="AE1826" s="1"/>
      <c r="AF1826" s="1">
        <v>270.36099999999999</v>
      </c>
      <c r="AG1826" s="1">
        <v>6</v>
      </c>
      <c r="AH1826" s="1">
        <v>403.77015</v>
      </c>
      <c r="AI1826" s="1">
        <v>311.60807441999998</v>
      </c>
      <c r="AJ1826" s="1">
        <v>11.33443000000001</v>
      </c>
      <c r="AK1826" s="1"/>
      <c r="AL1826" s="1">
        <v>3423.543701171875</v>
      </c>
      <c r="AM1826" s="1">
        <v>2196.915283203125</v>
      </c>
      <c r="AN1826" s="1">
        <v>1226.628173828125</v>
      </c>
      <c r="AO1826" t="s">
        <v>14636</v>
      </c>
    </row>
    <row r="1827" spans="1:41" x14ac:dyDescent="0.25">
      <c r="A1827" s="1">
        <v>2017</v>
      </c>
      <c r="B1827" t="s">
        <v>1396</v>
      </c>
      <c r="C1827" t="s">
        <v>7029</v>
      </c>
      <c r="D1827" t="s">
        <v>7203</v>
      </c>
      <c r="E1827" t="s">
        <v>7604</v>
      </c>
      <c r="F1827" t="s">
        <v>9034</v>
      </c>
      <c r="G1827" t="s">
        <v>11180</v>
      </c>
      <c r="H1827" t="s">
        <v>12658</v>
      </c>
      <c r="I1827" s="1">
        <v>1180.7681884765625</v>
      </c>
      <c r="J1827" s="1">
        <v>978.926025390625</v>
      </c>
      <c r="K1827" s="1">
        <v>4.5578336715698242</v>
      </c>
      <c r="L1827" s="1">
        <v>6.6518192291259766</v>
      </c>
      <c r="M1827" s="1">
        <v>3004.405029296875</v>
      </c>
      <c r="N1827" s="1">
        <v>3798.73193359375</v>
      </c>
      <c r="O1827" s="1">
        <v>166.18568420410156</v>
      </c>
      <c r="P1827" s="1">
        <v>514.1898193359375</v>
      </c>
      <c r="Q1827" s="1">
        <v>921.1849365234375</v>
      </c>
      <c r="R1827" s="1">
        <v>1824.3099365234375</v>
      </c>
      <c r="S1827" s="1"/>
      <c r="T1827" s="1">
        <v>159.39274597167969</v>
      </c>
      <c r="U1827" s="1">
        <v>130.78584289550781</v>
      </c>
      <c r="V1827" s="1">
        <v>0</v>
      </c>
      <c r="W1827" s="1">
        <v>150.44181823730469</v>
      </c>
      <c r="X1827" s="1">
        <v>224.61308288574219</v>
      </c>
      <c r="Y1827" s="1">
        <v>310.70956420898438</v>
      </c>
      <c r="Z1827" s="1">
        <v>0</v>
      </c>
      <c r="AA1827" s="1">
        <v>4179.04345703125</v>
      </c>
      <c r="AB1827" s="1">
        <v>0</v>
      </c>
      <c r="AC1827" s="1">
        <v>48.294624328613281</v>
      </c>
      <c r="AD1827" s="1">
        <v>531.7713623046875</v>
      </c>
      <c r="AE1827" s="1">
        <v>0</v>
      </c>
      <c r="AF1827" s="1">
        <v>4547.46337890625</v>
      </c>
      <c r="AG1827" s="1">
        <v>5284.8701171875</v>
      </c>
      <c r="AH1827" s="1">
        <v>1363.18212890625</v>
      </c>
      <c r="AI1827" s="1">
        <v>446.69815063476563</v>
      </c>
      <c r="AJ1827" s="1">
        <v>514.51483154296875</v>
      </c>
      <c r="AK1827" s="1"/>
      <c r="AL1827" s="1">
        <v>30291.69140625</v>
      </c>
      <c r="AM1827" s="1">
        <v>24240.4453125</v>
      </c>
      <c r="AN1827" s="1">
        <v>6051.248046875</v>
      </c>
      <c r="AO1827" t="s">
        <v>14637</v>
      </c>
    </row>
    <row r="1828" spans="1:41" x14ac:dyDescent="0.25">
      <c r="A1828" s="1">
        <v>2017</v>
      </c>
      <c r="B1828" t="s">
        <v>1396</v>
      </c>
      <c r="C1828" t="s">
        <v>7029</v>
      </c>
      <c r="D1828" t="s">
        <v>7203</v>
      </c>
      <c r="E1828" t="s">
        <v>7604</v>
      </c>
      <c r="F1828" t="s">
        <v>9034</v>
      </c>
      <c r="G1828" t="s">
        <v>11181</v>
      </c>
      <c r="H1828" t="s">
        <v>12658</v>
      </c>
      <c r="I1828" s="1">
        <v>1065.0633800000001</v>
      </c>
      <c r="J1828" s="1">
        <v>883</v>
      </c>
      <c r="K1828" s="1">
        <v>4.1112066517066959</v>
      </c>
      <c r="L1828" s="1">
        <v>6</v>
      </c>
      <c r="M1828" s="1">
        <v>2710</v>
      </c>
      <c r="N1828" s="1">
        <v>3426.4898700000008</v>
      </c>
      <c r="O1828" s="1">
        <v>149.900971</v>
      </c>
      <c r="P1828" s="1">
        <v>463.80378999999999</v>
      </c>
      <c r="Q1828" s="1">
        <v>830.91700000000003</v>
      </c>
      <c r="R1828" s="1">
        <v>1645.5437999999999</v>
      </c>
      <c r="S1828" s="1"/>
      <c r="T1828" s="1">
        <v>143.77368000000001</v>
      </c>
      <c r="U1828" s="1">
        <v>117.97</v>
      </c>
      <c r="V1828" s="1">
        <v>0</v>
      </c>
      <c r="W1828" s="1">
        <v>135.69986</v>
      </c>
      <c r="X1828" s="1">
        <v>202.60300000000001</v>
      </c>
      <c r="Y1828" s="1">
        <v>280.26278000000002</v>
      </c>
      <c r="Z1828" s="1">
        <v>0</v>
      </c>
      <c r="AA1828" s="1">
        <v>3769.5345600000069</v>
      </c>
      <c r="AB1828" s="1">
        <v>0</v>
      </c>
      <c r="AC1828" s="1">
        <v>43.562179999999998</v>
      </c>
      <c r="AD1828" s="1">
        <v>479.66250000000002</v>
      </c>
      <c r="AE1828" s="1">
        <v>0</v>
      </c>
      <c r="AF1828" s="1">
        <v>4101.8526000000002</v>
      </c>
      <c r="AG1828" s="1">
        <v>4767</v>
      </c>
      <c r="AH1828" s="1">
        <v>1229.6023507973259</v>
      </c>
      <c r="AI1828" s="1">
        <v>402.92570265100011</v>
      </c>
      <c r="AJ1828" s="1">
        <v>464.09694654639702</v>
      </c>
      <c r="AK1828" s="1"/>
      <c r="AL1828" s="1">
        <v>27323.375</v>
      </c>
      <c r="AM1828" s="1">
        <v>21865.09765625</v>
      </c>
      <c r="AN1828" s="1">
        <v>5458.27978515625</v>
      </c>
      <c r="AO1828" t="s">
        <v>14638</v>
      </c>
    </row>
    <row r="1829" spans="1:41" x14ac:dyDescent="0.25">
      <c r="A1829" s="1">
        <v>2017</v>
      </c>
      <c r="B1829" t="s">
        <v>1396</v>
      </c>
      <c r="C1829" t="s">
        <v>7029</v>
      </c>
      <c r="D1829" t="s">
        <v>7203</v>
      </c>
      <c r="E1829" t="s">
        <v>7604</v>
      </c>
      <c r="F1829" t="s">
        <v>9035</v>
      </c>
      <c r="G1829" t="s">
        <v>11182</v>
      </c>
      <c r="H1829" t="s">
        <v>12658</v>
      </c>
      <c r="I1829" s="1">
        <v>5397.99853515625</v>
      </c>
      <c r="J1829" s="1">
        <v>5664.02392578125</v>
      </c>
      <c r="K1829" s="1">
        <v>398.84176635742188</v>
      </c>
      <c r="L1829" s="1">
        <v>289.3541259765625</v>
      </c>
      <c r="M1829" s="1">
        <v>1855.8575439453125</v>
      </c>
      <c r="N1829" s="1">
        <v>1147.4539794921875</v>
      </c>
      <c r="O1829" s="1">
        <v>2594.1201171875</v>
      </c>
      <c r="P1829" s="1">
        <v>5150.849609375</v>
      </c>
      <c r="Q1829" s="1">
        <v>330.58541870117188</v>
      </c>
      <c r="R1829" s="1">
        <v>397.334716796875</v>
      </c>
      <c r="S1829" s="1">
        <v>3222.724365234375</v>
      </c>
      <c r="T1829" s="1">
        <v>1126.130615234375</v>
      </c>
      <c r="U1829" s="1">
        <v>20.391706466674805</v>
      </c>
      <c r="V1829" s="1">
        <v>1228.3692626953125</v>
      </c>
      <c r="W1829" s="1">
        <v>1203.8072509765625</v>
      </c>
      <c r="X1829" s="1">
        <v>7397.50341796875</v>
      </c>
      <c r="Y1829" s="1">
        <v>2920.86865234375</v>
      </c>
      <c r="Z1829" s="1">
        <v>4460.81298828125</v>
      </c>
      <c r="AA1829" s="1">
        <v>36403.6328125</v>
      </c>
      <c r="AB1829" s="1">
        <v>1231.6951904296875</v>
      </c>
      <c r="AC1829" s="1">
        <v>6134.7919921875</v>
      </c>
      <c r="AD1829" s="1">
        <v>5197.56494140625</v>
      </c>
      <c r="AE1829" s="1">
        <v>4413.37060546875</v>
      </c>
      <c r="AF1829" s="1">
        <v>6265.7451171875</v>
      </c>
      <c r="AG1829" s="1">
        <v>33660.421875</v>
      </c>
      <c r="AH1829" s="1">
        <v>797.859375</v>
      </c>
      <c r="AI1829" s="1">
        <v>46.214450836181641</v>
      </c>
      <c r="AJ1829" s="1">
        <v>11194.9228515625</v>
      </c>
      <c r="AK1829" s="1">
        <v>380.2623291015625</v>
      </c>
      <c r="AL1829" s="1">
        <v>150533.5</v>
      </c>
      <c r="AM1829" s="1">
        <v>125080.921875</v>
      </c>
      <c r="AN1829" s="1">
        <v>25452.58203125</v>
      </c>
      <c r="AO1829" t="s">
        <v>14639</v>
      </c>
    </row>
    <row r="1830" spans="1:41" x14ac:dyDescent="0.25">
      <c r="A1830" s="1">
        <v>2017</v>
      </c>
      <c r="B1830" t="s">
        <v>1396</v>
      </c>
      <c r="C1830" t="s">
        <v>7029</v>
      </c>
      <c r="D1830" t="s">
        <v>7203</v>
      </c>
      <c r="E1830" t="s">
        <v>7604</v>
      </c>
      <c r="F1830" t="s">
        <v>9035</v>
      </c>
      <c r="G1830" t="s">
        <v>11183</v>
      </c>
      <c r="H1830" t="s">
        <v>12658</v>
      </c>
      <c r="I1830" s="1">
        <v>4869.0426999999991</v>
      </c>
      <c r="J1830" s="1">
        <v>5109</v>
      </c>
      <c r="K1830" s="1">
        <v>359.75882905586241</v>
      </c>
      <c r="L1830" s="1">
        <v>261</v>
      </c>
      <c r="M1830" s="1">
        <v>1674</v>
      </c>
      <c r="N1830" s="1">
        <v>1035.0137199999999</v>
      </c>
      <c r="O1830" s="1">
        <v>2339.9193620000001</v>
      </c>
      <c r="P1830" s="1">
        <v>4646.1122800000012</v>
      </c>
      <c r="Q1830" s="1">
        <v>298.19099999999997</v>
      </c>
      <c r="R1830" s="1">
        <v>358.39944000000008</v>
      </c>
      <c r="S1830" s="1">
        <v>2906.9259999999999</v>
      </c>
      <c r="T1830" s="1">
        <v>1015.7798299999999</v>
      </c>
      <c r="U1830" s="1">
        <v>18.3935</v>
      </c>
      <c r="V1830" s="1">
        <v>1108</v>
      </c>
      <c r="W1830" s="1">
        <v>1085.8447900000001</v>
      </c>
      <c r="X1830" s="1">
        <v>6672.6139999999996</v>
      </c>
      <c r="Y1830" s="1">
        <v>2634.6495</v>
      </c>
      <c r="Z1830" s="1">
        <v>4023.6930000000002</v>
      </c>
      <c r="AA1830" s="1">
        <v>32836.39936000001</v>
      </c>
      <c r="AB1830" s="1">
        <v>1111</v>
      </c>
      <c r="AC1830" s="1">
        <v>5533.6370400000196</v>
      </c>
      <c r="AD1830" s="1">
        <v>4688.25</v>
      </c>
      <c r="AE1830" s="1">
        <v>3980.8994699999948</v>
      </c>
      <c r="AF1830" s="1">
        <v>5651.7579899999901</v>
      </c>
      <c r="AG1830" s="1">
        <v>30362</v>
      </c>
      <c r="AH1830" s="1">
        <v>719.67623204532924</v>
      </c>
      <c r="AI1830" s="1">
        <v>41.685845780000001</v>
      </c>
      <c r="AJ1830" s="1">
        <v>10097.92021025175</v>
      </c>
      <c r="AK1830" s="1">
        <v>343</v>
      </c>
      <c r="AL1830" s="1">
        <v>135782.5625</v>
      </c>
      <c r="AM1830" s="1">
        <v>112824.109375</v>
      </c>
      <c r="AN1830" s="1">
        <v>22958.455078125</v>
      </c>
      <c r="AO1830" t="s">
        <v>14640</v>
      </c>
    </row>
    <row r="1831" spans="1:41" x14ac:dyDescent="0.25">
      <c r="A1831" s="1">
        <v>2017</v>
      </c>
      <c r="B1831" t="s">
        <v>1396</v>
      </c>
      <c r="C1831" t="s">
        <v>7029</v>
      </c>
      <c r="D1831" t="s">
        <v>7203</v>
      </c>
      <c r="E1831" t="s">
        <v>7604</v>
      </c>
      <c r="F1831" t="s">
        <v>9036</v>
      </c>
      <c r="G1831" t="s">
        <v>11184</v>
      </c>
      <c r="H1831" t="s">
        <v>12658</v>
      </c>
      <c r="I1831" s="1">
        <v>555.8306884765625</v>
      </c>
      <c r="J1831" s="1">
        <v>441.23733520507813</v>
      </c>
      <c r="K1831" s="1">
        <v>87.361366271972656</v>
      </c>
      <c r="L1831" s="1">
        <v>62.083644866943359</v>
      </c>
      <c r="M1831" s="1">
        <v>592.01190185546875</v>
      </c>
      <c r="N1831" s="1">
        <v>622.328857421875</v>
      </c>
      <c r="O1831" s="1">
        <v>676.55352783203125</v>
      </c>
      <c r="P1831" s="1">
        <v>1622.09716796875</v>
      </c>
      <c r="Q1831" s="1">
        <v>390.542724609375</v>
      </c>
      <c r="R1831" s="1">
        <v>942.8660888671875</v>
      </c>
      <c r="S1831" s="1">
        <v>199.75523376464844</v>
      </c>
      <c r="T1831" s="1">
        <v>527.0120849609375</v>
      </c>
      <c r="U1831" s="1">
        <v>267.42526245117188</v>
      </c>
      <c r="V1831" s="1">
        <v>250.55184936523438</v>
      </c>
      <c r="W1831" s="1">
        <v>527.4544677734375</v>
      </c>
      <c r="X1831" s="1">
        <v>526.72430419921875</v>
      </c>
      <c r="Y1831" s="1">
        <v>2495.6103515625</v>
      </c>
      <c r="Z1831" s="1">
        <v>540.6920166015625</v>
      </c>
      <c r="AA1831" s="1">
        <v>10461.3271484375</v>
      </c>
      <c r="AB1831" s="1">
        <v>209.53230285644531</v>
      </c>
      <c r="AC1831" s="1">
        <v>750.46630859375</v>
      </c>
      <c r="AD1831" s="1">
        <v>1294.2777099609375</v>
      </c>
      <c r="AE1831" s="1">
        <v>333.13729858398438</v>
      </c>
      <c r="AF1831" s="1">
        <v>1743.4600830078125</v>
      </c>
      <c r="AG1831" s="1">
        <v>14213.8291015625</v>
      </c>
      <c r="AH1831" s="1">
        <v>1754.430908203125</v>
      </c>
      <c r="AI1831" s="1">
        <v>452.75820922851563</v>
      </c>
      <c r="AJ1831" s="1">
        <v>6988.05224609375</v>
      </c>
      <c r="AK1831" s="1">
        <v>22.1727294921875</v>
      </c>
      <c r="AL1831" s="1">
        <v>49551.58203125</v>
      </c>
      <c r="AM1831" s="1">
        <v>42681.5390625</v>
      </c>
      <c r="AN1831" s="1">
        <v>6870.04443359375</v>
      </c>
      <c r="AO1831" t="s">
        <v>14641</v>
      </c>
    </row>
    <row r="1832" spans="1:41" x14ac:dyDescent="0.25">
      <c r="A1832" s="1">
        <v>2017</v>
      </c>
      <c r="B1832" t="s">
        <v>1396</v>
      </c>
      <c r="C1832" t="s">
        <v>7029</v>
      </c>
      <c r="D1832" t="s">
        <v>7203</v>
      </c>
      <c r="E1832" t="s">
        <v>7604</v>
      </c>
      <c r="F1832" t="s">
        <v>9036</v>
      </c>
      <c r="G1832" t="s">
        <v>11185</v>
      </c>
      <c r="H1832" t="s">
        <v>12658</v>
      </c>
      <c r="I1832" s="1">
        <v>501.36421000000001</v>
      </c>
      <c r="J1832" s="1">
        <v>398</v>
      </c>
      <c r="K1832" s="1">
        <v>78.800730849720225</v>
      </c>
      <c r="L1832" s="1">
        <v>56</v>
      </c>
      <c r="M1832" s="1">
        <v>534</v>
      </c>
      <c r="N1832" s="1">
        <v>561.34618999999998</v>
      </c>
      <c r="O1832" s="1">
        <v>610.25727399999994</v>
      </c>
      <c r="P1832" s="1">
        <v>1463.1460300000001</v>
      </c>
      <c r="Q1832" s="1">
        <v>352.27300000000002</v>
      </c>
      <c r="R1832" s="1">
        <v>850.47361999999987</v>
      </c>
      <c r="S1832" s="1">
        <v>180.18100000000001</v>
      </c>
      <c r="T1832" s="1">
        <v>475.36957999999998</v>
      </c>
      <c r="U1832" s="1">
        <v>241.21995999999999</v>
      </c>
      <c r="V1832" s="1">
        <v>226</v>
      </c>
      <c r="W1832" s="1">
        <v>475.76862</v>
      </c>
      <c r="X1832" s="1">
        <v>475.11</v>
      </c>
      <c r="Y1832" s="1">
        <v>2251.06277</v>
      </c>
      <c r="Z1832" s="1">
        <v>487.709</v>
      </c>
      <c r="AA1832" s="1">
        <v>9436.2097400000475</v>
      </c>
      <c r="AB1832" s="1">
        <v>189</v>
      </c>
      <c r="AC1832" s="1">
        <v>676.92730000000154</v>
      </c>
      <c r="AD1832" s="1">
        <v>1167.45</v>
      </c>
      <c r="AE1832" s="1">
        <v>300.49281000000042</v>
      </c>
      <c r="AF1832" s="1">
        <v>1572.61654</v>
      </c>
      <c r="AG1832" s="1">
        <v>12821</v>
      </c>
      <c r="AH1832" s="1">
        <v>1582.512278009566</v>
      </c>
      <c r="AI1832" s="1">
        <v>408.3919428109395</v>
      </c>
      <c r="AJ1832" s="1">
        <v>6303.2852290447454</v>
      </c>
      <c r="AK1832" s="1">
        <v>20</v>
      </c>
      <c r="AL1832" s="1">
        <v>44695.96484375</v>
      </c>
      <c r="AM1832" s="1">
        <v>38499.12890625</v>
      </c>
      <c r="AN1832" s="1">
        <v>6196.841796875</v>
      </c>
      <c r="AO1832" t="s">
        <v>14642</v>
      </c>
    </row>
    <row r="1833" spans="1:41" x14ac:dyDescent="0.25">
      <c r="A1833" s="1">
        <v>2017</v>
      </c>
      <c r="B1833" t="s">
        <v>1396</v>
      </c>
      <c r="C1833" t="s">
        <v>7029</v>
      </c>
      <c r="D1833" t="s">
        <v>7203</v>
      </c>
      <c r="E1833" t="s">
        <v>7604</v>
      </c>
      <c r="F1833" t="s">
        <v>9037</v>
      </c>
      <c r="G1833" t="s">
        <v>11186</v>
      </c>
      <c r="H1833" t="s">
        <v>12658</v>
      </c>
      <c r="I1833" s="1">
        <v>336.86843872070313</v>
      </c>
      <c r="J1833" s="1">
        <v>948.99285888671875</v>
      </c>
      <c r="K1833" s="1">
        <v>216.96742248535156</v>
      </c>
      <c r="L1833" s="1">
        <v>17.738183975219727</v>
      </c>
      <c r="M1833" s="1">
        <v>634.14007568359375</v>
      </c>
      <c r="N1833" s="1">
        <v>0</v>
      </c>
      <c r="O1833" s="1">
        <v>799.84124755859375</v>
      </c>
      <c r="P1833" s="1">
        <v>730.21014404296875</v>
      </c>
      <c r="Q1833" s="1">
        <v>352.1495361328125</v>
      </c>
      <c r="R1833" s="1">
        <v>1298.5570068359375</v>
      </c>
      <c r="S1833" s="1">
        <v>252.43099975585938</v>
      </c>
      <c r="T1833" s="1">
        <v>542.595458984375</v>
      </c>
      <c r="U1833" s="1"/>
      <c r="V1833" s="1">
        <v>195.12002563476563</v>
      </c>
      <c r="W1833" s="1">
        <v>0.67203330993652344</v>
      </c>
      <c r="X1833" s="1">
        <v>28.877763748168945</v>
      </c>
      <c r="Y1833" s="1">
        <v>5132.11376953125</v>
      </c>
      <c r="Z1833" s="1">
        <v>0</v>
      </c>
      <c r="AA1833" s="1">
        <v>6741.91552734375</v>
      </c>
      <c r="AB1833" s="1">
        <v>17.738183975219727</v>
      </c>
      <c r="AC1833" s="1">
        <v>877.28680419921875</v>
      </c>
      <c r="AD1833" s="1">
        <v>1909.77880859375</v>
      </c>
      <c r="AE1833" s="1">
        <v>870.23876953125</v>
      </c>
      <c r="AF1833" s="1">
        <v>1682.3035888671875</v>
      </c>
      <c r="AG1833" s="1">
        <v>12300.322265625</v>
      </c>
      <c r="AH1833" s="1">
        <v>0</v>
      </c>
      <c r="AI1833" s="1">
        <v>180.66993713378906</v>
      </c>
      <c r="AJ1833" s="1">
        <v>4078.875</v>
      </c>
      <c r="AK1833" s="1">
        <v>87.582283020019531</v>
      </c>
      <c r="AL1833" s="1">
        <v>40233.98828125</v>
      </c>
      <c r="AM1833" s="1">
        <v>35562.69140625</v>
      </c>
      <c r="AN1833" s="1">
        <v>4671.29443359375</v>
      </c>
      <c r="AO1833" t="s">
        <v>14643</v>
      </c>
    </row>
    <row r="1834" spans="1:41" x14ac:dyDescent="0.25">
      <c r="A1834" s="1">
        <v>2017</v>
      </c>
      <c r="B1834" t="s">
        <v>1396</v>
      </c>
      <c r="C1834" t="s">
        <v>7029</v>
      </c>
      <c r="D1834" t="s">
        <v>7203</v>
      </c>
      <c r="E1834" t="s">
        <v>7604</v>
      </c>
      <c r="F1834" t="s">
        <v>9037</v>
      </c>
      <c r="G1834" t="s">
        <v>11187</v>
      </c>
      <c r="H1834" t="s">
        <v>12658</v>
      </c>
      <c r="I1834" s="1">
        <v>303.85833000000002</v>
      </c>
      <c r="J1834" s="1">
        <v>856</v>
      </c>
      <c r="K1834" s="1">
        <v>195.70654187270449</v>
      </c>
      <c r="L1834" s="1">
        <v>16</v>
      </c>
      <c r="M1834" s="1">
        <v>572</v>
      </c>
      <c r="N1834" s="1">
        <v>0</v>
      </c>
      <c r="O1834" s="1">
        <v>721.46390799999995</v>
      </c>
      <c r="P1834" s="1">
        <v>658.65606000000002</v>
      </c>
      <c r="Q1834" s="1">
        <v>317.642</v>
      </c>
      <c r="R1834" s="1">
        <v>1171.3099800000009</v>
      </c>
      <c r="S1834" s="1">
        <v>227.69499999999999</v>
      </c>
      <c r="T1834" s="1">
        <v>489.42590999999999</v>
      </c>
      <c r="U1834" s="1"/>
      <c r="V1834" s="1">
        <v>176</v>
      </c>
      <c r="W1834" s="1">
        <v>0.60617999999999994</v>
      </c>
      <c r="X1834" s="1">
        <v>26.047999999999998</v>
      </c>
      <c r="Y1834" s="1">
        <v>4629.2120999999997</v>
      </c>
      <c r="Z1834" s="1">
        <v>0</v>
      </c>
      <c r="AA1834" s="1">
        <v>6081.267630000003</v>
      </c>
      <c r="AB1834" s="1">
        <v>16</v>
      </c>
      <c r="AC1834" s="1">
        <v>791.3205099999999</v>
      </c>
      <c r="AD1834" s="1">
        <v>1722.6375</v>
      </c>
      <c r="AE1834" s="1">
        <v>784.96310000000165</v>
      </c>
      <c r="AF1834" s="1">
        <v>1517.452760000001</v>
      </c>
      <c r="AG1834" s="1">
        <v>11095</v>
      </c>
      <c r="AH1834" s="1">
        <v>0</v>
      </c>
      <c r="AI1834" s="1">
        <v>162.96589635000001</v>
      </c>
      <c r="AJ1834" s="1">
        <v>3679.1815169150691</v>
      </c>
      <c r="AK1834" s="1">
        <v>79</v>
      </c>
      <c r="AL1834" s="1">
        <v>36291.41015625</v>
      </c>
      <c r="AM1834" s="1">
        <v>32077.86328125</v>
      </c>
      <c r="AN1834" s="1">
        <v>4213.548828125</v>
      </c>
      <c r="AO1834" t="s">
        <v>14644</v>
      </c>
    </row>
    <row r="1835" spans="1:41" x14ac:dyDescent="0.25">
      <c r="A1835" s="1">
        <v>2017</v>
      </c>
      <c r="B1835" t="s">
        <v>1396</v>
      </c>
      <c r="C1835" t="s">
        <v>7029</v>
      </c>
      <c r="D1835" t="s">
        <v>7203</v>
      </c>
      <c r="E1835" t="s">
        <v>7604</v>
      </c>
      <c r="F1835" t="s">
        <v>9038</v>
      </c>
      <c r="G1835" t="s">
        <v>11188</v>
      </c>
      <c r="H1835" t="s">
        <v>12658</v>
      </c>
      <c r="I1835" s="1">
        <v>1490.4251708984375</v>
      </c>
      <c r="J1835" s="1">
        <v>8209.453125</v>
      </c>
      <c r="K1835" s="1">
        <v>53.012985229492188</v>
      </c>
      <c r="L1835" s="1"/>
      <c r="M1835" s="1"/>
      <c r="N1835" s="1">
        <v>0.41919764876365662</v>
      </c>
      <c r="O1835" s="1">
        <v>256.68377685546875</v>
      </c>
      <c r="P1835" s="1">
        <v>491.26956176757813</v>
      </c>
      <c r="Q1835" s="1">
        <v>0</v>
      </c>
      <c r="R1835" s="1">
        <v>765.3013916015625</v>
      </c>
      <c r="S1835" s="1">
        <v>72.485984802246094</v>
      </c>
      <c r="T1835" s="1">
        <v>3.1906447410583496</v>
      </c>
      <c r="U1835" s="1">
        <v>127.39582824707031</v>
      </c>
      <c r="V1835" s="1">
        <v>127.49320220947266</v>
      </c>
      <c r="W1835" s="1">
        <v>0</v>
      </c>
      <c r="X1835" s="1">
        <v>0</v>
      </c>
      <c r="Y1835" s="1">
        <v>4298.8837890625</v>
      </c>
      <c r="Z1835" s="1">
        <v>0</v>
      </c>
      <c r="AA1835" s="1">
        <v>1383.9976806640625</v>
      </c>
      <c r="AB1835" s="1">
        <v>0</v>
      </c>
      <c r="AC1835" s="1">
        <v>464.47299194335938</v>
      </c>
      <c r="AD1835" s="1">
        <v>255.90657043457031</v>
      </c>
      <c r="AE1835" s="1">
        <v>0</v>
      </c>
      <c r="AF1835" s="1">
        <v>449.9364013671875</v>
      </c>
      <c r="AG1835" s="1">
        <v>4110.82421875</v>
      </c>
      <c r="AH1835" s="1">
        <v>1122.5987548828125</v>
      </c>
      <c r="AI1835" s="1">
        <v>2.3968639373779297</v>
      </c>
      <c r="AJ1835" s="1">
        <v>853.88885498046875</v>
      </c>
      <c r="AK1835" s="1">
        <v>101.99456024169922</v>
      </c>
      <c r="AL1835" s="1">
        <v>24642.029296875</v>
      </c>
      <c r="AM1835" s="1">
        <v>22773.759765625</v>
      </c>
      <c r="AN1835" s="1">
        <v>1868.27001953125</v>
      </c>
      <c r="AO1835" t="s">
        <v>14645</v>
      </c>
    </row>
    <row r="1836" spans="1:41" x14ac:dyDescent="0.25">
      <c r="A1836" s="1">
        <v>2017</v>
      </c>
      <c r="B1836" t="s">
        <v>1396</v>
      </c>
      <c r="C1836" t="s">
        <v>7029</v>
      </c>
      <c r="D1836" t="s">
        <v>7203</v>
      </c>
      <c r="E1836" t="s">
        <v>7604</v>
      </c>
      <c r="F1836" t="s">
        <v>9038</v>
      </c>
      <c r="G1836" t="s">
        <v>11189</v>
      </c>
      <c r="H1836" t="s">
        <v>12658</v>
      </c>
      <c r="I1836" s="1">
        <v>1344.3767499999999</v>
      </c>
      <c r="J1836" s="1">
        <v>7405</v>
      </c>
      <c r="K1836" s="1">
        <v>47.818182633876617</v>
      </c>
      <c r="L1836" s="1"/>
      <c r="M1836" s="1"/>
      <c r="N1836" s="1">
        <v>0.37812000000000001</v>
      </c>
      <c r="O1836" s="1">
        <v>231.531047</v>
      </c>
      <c r="P1836" s="1">
        <v>443.12951999999967</v>
      </c>
      <c r="Q1836" s="1">
        <v>0</v>
      </c>
      <c r="R1836" s="1">
        <v>690.30865999999992</v>
      </c>
      <c r="S1836" s="1">
        <v>65.382999999999996</v>
      </c>
      <c r="T1836" s="1">
        <v>2.87799</v>
      </c>
      <c r="U1836" s="1">
        <v>114.91217</v>
      </c>
      <c r="V1836" s="1">
        <v>115</v>
      </c>
      <c r="W1836" s="1">
        <v>0</v>
      </c>
      <c r="X1836" s="1">
        <v>0</v>
      </c>
      <c r="Y1836" s="1">
        <v>3877.6314200000002</v>
      </c>
      <c r="Z1836" s="1">
        <v>0</v>
      </c>
      <c r="AA1836" s="1">
        <v>1248.3782300000009</v>
      </c>
      <c r="AB1836" s="1">
        <v>0</v>
      </c>
      <c r="AC1836" s="1">
        <v>418.95875999999998</v>
      </c>
      <c r="AD1836" s="1">
        <v>230.83</v>
      </c>
      <c r="AE1836" s="1">
        <v>0</v>
      </c>
      <c r="AF1836" s="1">
        <v>405.84663999999998</v>
      </c>
      <c r="AG1836" s="1">
        <v>3708</v>
      </c>
      <c r="AH1836" s="1">
        <v>1012.594014038228</v>
      </c>
      <c r="AI1836" s="1">
        <v>2.1619925000000002</v>
      </c>
      <c r="AJ1836" s="1">
        <v>770.21531413771561</v>
      </c>
      <c r="AK1836" s="1">
        <v>92</v>
      </c>
      <c r="AL1836" s="1">
        <v>22227.33203125</v>
      </c>
      <c r="AM1836" s="1">
        <v>20542.13671875</v>
      </c>
      <c r="AN1836" s="1">
        <v>1685.1962890625</v>
      </c>
      <c r="AO1836" t="s">
        <v>14646</v>
      </c>
    </row>
    <row r="1837" spans="1:41" x14ac:dyDescent="0.25">
      <c r="A1837" s="1">
        <v>2017</v>
      </c>
      <c r="B1837" t="s">
        <v>1396</v>
      </c>
      <c r="C1837" t="s">
        <v>7029</v>
      </c>
      <c r="D1837" t="s">
        <v>7203</v>
      </c>
      <c r="E1837" t="s">
        <v>7604</v>
      </c>
      <c r="F1837" t="s">
        <v>9039</v>
      </c>
      <c r="G1837" t="s">
        <v>11190</v>
      </c>
      <c r="H1837" t="s">
        <v>12658</v>
      </c>
      <c r="I1837" s="1">
        <v>293.32516479492188</v>
      </c>
      <c r="J1837" s="1">
        <v>2906.844970703125</v>
      </c>
      <c r="K1837" s="1">
        <v>52.061279296875</v>
      </c>
      <c r="L1837" s="1">
        <v>58.757736206054688</v>
      </c>
      <c r="M1837" s="1">
        <v>3.3259096145629883</v>
      </c>
      <c r="N1837" s="1">
        <v>545.3992919921875</v>
      </c>
      <c r="O1837" s="1">
        <v>1881.307373046875</v>
      </c>
      <c r="P1837" s="1">
        <v>376.41067504882813</v>
      </c>
      <c r="Q1837" s="1">
        <v>0</v>
      </c>
      <c r="R1837" s="1">
        <v>0</v>
      </c>
      <c r="S1837" s="1">
        <v>513.379638671875</v>
      </c>
      <c r="T1837" s="1">
        <v>1206.94091796875</v>
      </c>
      <c r="U1837" s="1"/>
      <c r="V1837" s="1">
        <v>57.649097442626953</v>
      </c>
      <c r="W1837" s="1">
        <v>107.22826385498047</v>
      </c>
      <c r="X1837" s="1">
        <v>8.4799604415893555</v>
      </c>
      <c r="Y1837" s="1">
        <v>832.65252685546875</v>
      </c>
      <c r="Z1837" s="1">
        <v>2185.1669921875</v>
      </c>
      <c r="AA1837" s="1">
        <v>6971.9267578125</v>
      </c>
      <c r="AB1837" s="1">
        <v>0</v>
      </c>
      <c r="AC1837" s="1">
        <v>214.84552001953125</v>
      </c>
      <c r="AD1837" s="1">
        <v>836.16693115234375</v>
      </c>
      <c r="AE1837" s="1">
        <v>1412.981201171875</v>
      </c>
      <c r="AF1837" s="1">
        <v>2882.772705078125</v>
      </c>
      <c r="AG1837" s="1">
        <v>5677.32763671875</v>
      </c>
      <c r="AH1837" s="1">
        <v>958.9052734375</v>
      </c>
      <c r="AI1837" s="1">
        <v>0</v>
      </c>
      <c r="AJ1837" s="1">
        <v>311.03878784179688</v>
      </c>
      <c r="AK1837" s="1">
        <v>441.23733520507813</v>
      </c>
      <c r="AL1837" s="1">
        <v>30736.1328125</v>
      </c>
      <c r="AM1837" s="1">
        <v>24727.099609375</v>
      </c>
      <c r="AN1837" s="1">
        <v>6009.03271484375</v>
      </c>
      <c r="AO1837" t="s">
        <v>14647</v>
      </c>
    </row>
    <row r="1838" spans="1:41" x14ac:dyDescent="0.25">
      <c r="A1838" s="1">
        <v>2017</v>
      </c>
      <c r="B1838" t="s">
        <v>1396</v>
      </c>
      <c r="C1838" t="s">
        <v>7029</v>
      </c>
      <c r="D1838" t="s">
        <v>7203</v>
      </c>
      <c r="E1838" t="s">
        <v>7604</v>
      </c>
      <c r="F1838" t="s">
        <v>9039</v>
      </c>
      <c r="G1838" t="s">
        <v>11191</v>
      </c>
      <c r="H1838" t="s">
        <v>12658</v>
      </c>
      <c r="I1838" s="1">
        <v>264.58191999999991</v>
      </c>
      <c r="J1838" s="1">
        <v>2622</v>
      </c>
      <c r="K1838" s="1">
        <v>46.959737384294321</v>
      </c>
      <c r="L1838" s="1">
        <v>53</v>
      </c>
      <c r="M1838" s="1">
        <v>3</v>
      </c>
      <c r="N1838" s="1">
        <v>491.9549999999993</v>
      </c>
      <c r="O1838" s="1">
        <v>1696.9559750000001</v>
      </c>
      <c r="P1838" s="1">
        <v>339.52578000000011</v>
      </c>
      <c r="Q1838" s="1">
        <v>0</v>
      </c>
      <c r="R1838" s="1">
        <v>0</v>
      </c>
      <c r="S1838" s="1">
        <v>463.07299999999998</v>
      </c>
      <c r="T1838" s="1">
        <v>1088.67145</v>
      </c>
      <c r="U1838" s="1"/>
      <c r="V1838" s="1">
        <v>52</v>
      </c>
      <c r="W1838" s="1">
        <v>96.720850000000013</v>
      </c>
      <c r="X1838" s="1">
        <v>7.649</v>
      </c>
      <c r="Y1838" s="1">
        <v>751.06</v>
      </c>
      <c r="Z1838" s="1">
        <v>1971.04</v>
      </c>
      <c r="AA1838" s="1">
        <v>6288.739860000006</v>
      </c>
      <c r="AB1838" s="1">
        <v>0</v>
      </c>
      <c r="AC1838" s="1">
        <v>193.7925700000001</v>
      </c>
      <c r="AD1838" s="1">
        <v>754.23</v>
      </c>
      <c r="AE1838" s="1">
        <v>1274.5215599999999</v>
      </c>
      <c r="AF1838" s="1">
        <v>2600.2866400000012</v>
      </c>
      <c r="AG1838" s="1">
        <v>5121</v>
      </c>
      <c r="AH1838" s="1">
        <v>864.94106539671463</v>
      </c>
      <c r="AI1838" s="1">
        <v>0</v>
      </c>
      <c r="AJ1838" s="1">
        <v>280.55974995183311</v>
      </c>
      <c r="AK1838" s="1">
        <v>398</v>
      </c>
      <c r="AL1838" s="1">
        <v>27724.265625</v>
      </c>
      <c r="AM1838" s="1">
        <v>22304.064453125</v>
      </c>
      <c r="AN1838" s="1">
        <v>5420.201171875</v>
      </c>
      <c r="AO1838" t="s">
        <v>14648</v>
      </c>
    </row>
    <row r="1839" spans="1:41" x14ac:dyDescent="0.25">
      <c r="A1839" s="1">
        <v>2017</v>
      </c>
      <c r="B1839" t="s">
        <v>1396</v>
      </c>
      <c r="C1839" t="s">
        <v>7029</v>
      </c>
      <c r="D1839" t="s">
        <v>7203</v>
      </c>
      <c r="E1839" t="s">
        <v>7604</v>
      </c>
      <c r="F1839" t="s">
        <v>9040</v>
      </c>
      <c r="G1839" t="s">
        <v>11192</v>
      </c>
      <c r="H1839" t="s">
        <v>12658</v>
      </c>
      <c r="I1839" s="1">
        <v>954.0804443359375</v>
      </c>
      <c r="J1839" s="1">
        <v>947.88421630859375</v>
      </c>
      <c r="K1839" s="1">
        <v>0</v>
      </c>
      <c r="L1839" s="1">
        <v>2.2172729969024658</v>
      </c>
      <c r="M1839" s="1">
        <v>274.94186401367188</v>
      </c>
      <c r="N1839" s="1">
        <v>52.470848083496094</v>
      </c>
      <c r="O1839" s="1">
        <v>492.881591796875</v>
      </c>
      <c r="P1839" s="1">
        <v>1236.153564453125</v>
      </c>
      <c r="Q1839" s="1">
        <v>1610.6759033203125</v>
      </c>
      <c r="R1839" s="1">
        <v>408.464599609375</v>
      </c>
      <c r="S1839" s="1"/>
      <c r="T1839" s="1">
        <v>524.60345458984375</v>
      </c>
      <c r="U1839" s="1">
        <v>35.968605041503906</v>
      </c>
      <c r="V1839" s="1">
        <v>506.64688110351563</v>
      </c>
      <c r="W1839" s="1">
        <v>41.953998565673828</v>
      </c>
      <c r="X1839" s="1">
        <v>327.56329345703125</v>
      </c>
      <c r="Y1839" s="1">
        <v>1419.91943359375</v>
      </c>
      <c r="Z1839" s="1">
        <v>92.693099975585938</v>
      </c>
      <c r="AA1839" s="1">
        <v>6986.13427734375</v>
      </c>
      <c r="AB1839" s="1">
        <v>0</v>
      </c>
      <c r="AC1839" s="1">
        <v>734.24871826171875</v>
      </c>
      <c r="AD1839" s="1">
        <v>1286.8165283203125</v>
      </c>
      <c r="AE1839" s="1">
        <v>216.45799255371094</v>
      </c>
      <c r="AF1839" s="1">
        <v>1723.4962158203125</v>
      </c>
      <c r="AG1839" s="1">
        <v>15881.2177734375</v>
      </c>
      <c r="AH1839" s="1">
        <v>7549.22021484375</v>
      </c>
      <c r="AI1839" s="1">
        <v>0</v>
      </c>
      <c r="AJ1839" s="1">
        <v>1406.671875</v>
      </c>
      <c r="AK1839" s="1">
        <v>171.83865356445313</v>
      </c>
      <c r="AL1839" s="1">
        <v>44885.21875</v>
      </c>
      <c r="AM1839" s="1">
        <v>34215.40234375</v>
      </c>
      <c r="AN1839" s="1">
        <v>10669.8193359375</v>
      </c>
      <c r="AO1839" t="s">
        <v>14649</v>
      </c>
    </row>
    <row r="1840" spans="1:41" x14ac:dyDescent="0.25">
      <c r="A1840" s="1">
        <v>2017</v>
      </c>
      <c r="B1840" t="s">
        <v>1396</v>
      </c>
      <c r="C1840" t="s">
        <v>7029</v>
      </c>
      <c r="D1840" t="s">
        <v>7203</v>
      </c>
      <c r="E1840" t="s">
        <v>7604</v>
      </c>
      <c r="F1840" t="s">
        <v>9040</v>
      </c>
      <c r="G1840" t="s">
        <v>11193</v>
      </c>
      <c r="H1840" t="s">
        <v>12658</v>
      </c>
      <c r="I1840" s="1">
        <v>860.58904000000007</v>
      </c>
      <c r="J1840" s="1">
        <v>855</v>
      </c>
      <c r="K1840" s="1">
        <v>0</v>
      </c>
      <c r="L1840" s="1">
        <v>2</v>
      </c>
      <c r="M1840" s="1">
        <v>248</v>
      </c>
      <c r="N1840" s="1">
        <v>47.329170000000794</v>
      </c>
      <c r="O1840" s="1">
        <v>444.58357899999999</v>
      </c>
      <c r="P1840" s="1">
        <v>1115.0214699999999</v>
      </c>
      <c r="Q1840" s="1">
        <v>1452.8440000000001</v>
      </c>
      <c r="R1840" s="1">
        <v>368.43871000000001</v>
      </c>
      <c r="S1840" s="1"/>
      <c r="T1840" s="1">
        <v>473.19698999999991</v>
      </c>
      <c r="U1840" s="1">
        <v>32.444000000000003</v>
      </c>
      <c r="V1840" s="1">
        <v>457</v>
      </c>
      <c r="W1840" s="1">
        <v>37.842879999999987</v>
      </c>
      <c r="X1840" s="1">
        <v>295.46499999999997</v>
      </c>
      <c r="Y1840" s="1">
        <v>1280.78</v>
      </c>
      <c r="Z1840" s="1">
        <v>83.61</v>
      </c>
      <c r="AA1840" s="1">
        <v>6301.5552500000022</v>
      </c>
      <c r="AB1840" s="1">
        <v>0</v>
      </c>
      <c r="AC1840" s="1">
        <v>662.29885999999954</v>
      </c>
      <c r="AD1840" s="1">
        <v>1160.72</v>
      </c>
      <c r="AE1840" s="1">
        <v>195.24704000000011</v>
      </c>
      <c r="AF1840" s="1">
        <v>1554.60896</v>
      </c>
      <c r="AG1840" s="1">
        <v>14325</v>
      </c>
      <c r="AH1840" s="1">
        <v>6809.4638980193549</v>
      </c>
      <c r="AI1840" s="1">
        <v>0</v>
      </c>
      <c r="AJ1840" s="1">
        <v>1268.830493152489</v>
      </c>
      <c r="AK1840" s="1">
        <v>155</v>
      </c>
      <c r="AL1840" s="1">
        <v>40486.87109375</v>
      </c>
      <c r="AM1840" s="1">
        <v>30862.595703125</v>
      </c>
      <c r="AN1840" s="1">
        <v>9624.2724609375</v>
      </c>
      <c r="AO1840" t="s">
        <v>14650</v>
      </c>
    </row>
    <row r="1841" spans="1:41" x14ac:dyDescent="0.25">
      <c r="A1841" s="1">
        <v>2017</v>
      </c>
      <c r="B1841" t="s">
        <v>1396</v>
      </c>
      <c r="C1841" t="s">
        <v>7029</v>
      </c>
      <c r="D1841" t="s">
        <v>7203</v>
      </c>
      <c r="E1841" t="s">
        <v>7605</v>
      </c>
      <c r="F1841" t="s">
        <v>9041</v>
      </c>
      <c r="G1841" t="s">
        <v>11194</v>
      </c>
      <c r="H1841" t="s">
        <v>12658</v>
      </c>
      <c r="I1841" s="1">
        <v>752.46142578125</v>
      </c>
      <c r="J1841" s="1">
        <v>29.933185577392578</v>
      </c>
      <c r="K1841" s="1">
        <v>0</v>
      </c>
      <c r="L1841" s="1"/>
      <c r="M1841" s="1"/>
      <c r="N1841" s="1">
        <v>10.616303443908691</v>
      </c>
      <c r="O1841" s="1">
        <v>0</v>
      </c>
      <c r="P1841" s="1">
        <v>0</v>
      </c>
      <c r="Q1841" s="1"/>
      <c r="R1841" s="1">
        <v>0</v>
      </c>
      <c r="S1841" s="1"/>
      <c r="T1841" s="1"/>
      <c r="U1841" s="1">
        <v>40.106101989746094</v>
      </c>
      <c r="V1841" s="1">
        <v>15.52091121673584</v>
      </c>
      <c r="W1841" s="1">
        <v>1323.7120361328125</v>
      </c>
      <c r="X1841" s="1"/>
      <c r="Y1841" s="1">
        <v>6.3192281723022461</v>
      </c>
      <c r="Z1841" s="1">
        <v>0</v>
      </c>
      <c r="AA1841" s="1">
        <v>0</v>
      </c>
      <c r="AB1841" s="1">
        <v>0</v>
      </c>
      <c r="AC1841" s="1"/>
      <c r="AD1841" s="1"/>
      <c r="AE1841" s="1"/>
      <c r="AF1841" s="1"/>
      <c r="AG1841" s="1">
        <v>1421.27197265625</v>
      </c>
      <c r="AH1841" s="1">
        <v>122.28663635253906</v>
      </c>
      <c r="AI1841" s="1">
        <v>48.764667510986328</v>
      </c>
      <c r="AJ1841" s="1">
        <v>0</v>
      </c>
      <c r="AK1841" s="1"/>
      <c r="AL1841" s="1">
        <v>3770.99267578125</v>
      </c>
      <c r="AM1841" s="1">
        <v>2276.22900390625</v>
      </c>
      <c r="AN1841" s="1">
        <v>1494.7633056640625</v>
      </c>
      <c r="AO1841" t="s">
        <v>14651</v>
      </c>
    </row>
    <row r="1842" spans="1:41" x14ac:dyDescent="0.25">
      <c r="A1842" s="1">
        <v>2017</v>
      </c>
      <c r="B1842" t="s">
        <v>1396</v>
      </c>
      <c r="C1842" t="s">
        <v>7029</v>
      </c>
      <c r="D1842" t="s">
        <v>7203</v>
      </c>
      <c r="E1842" t="s">
        <v>7605</v>
      </c>
      <c r="F1842" t="s">
        <v>9041</v>
      </c>
      <c r="G1842" t="s">
        <v>11195</v>
      </c>
      <c r="H1842" t="s">
        <v>12658</v>
      </c>
      <c r="I1842" s="1">
        <v>678.72689575825632</v>
      </c>
      <c r="J1842" s="1">
        <v>27</v>
      </c>
      <c r="K1842" s="1">
        <v>0</v>
      </c>
      <c r="L1842" s="1"/>
      <c r="M1842" s="1"/>
      <c r="N1842" s="1">
        <v>9.5760000000000005</v>
      </c>
      <c r="O1842" s="1">
        <v>0</v>
      </c>
      <c r="P1842" s="1">
        <v>0</v>
      </c>
      <c r="Q1842" s="1"/>
      <c r="R1842" s="1">
        <v>0</v>
      </c>
      <c r="S1842" s="1"/>
      <c r="T1842" s="1"/>
      <c r="U1842" s="1">
        <v>36.17606</v>
      </c>
      <c r="V1842" s="1">
        <v>14</v>
      </c>
      <c r="W1842" s="1">
        <v>1194</v>
      </c>
      <c r="X1842" s="1"/>
      <c r="Y1842" s="1">
        <v>5.7</v>
      </c>
      <c r="Z1842" s="1">
        <v>0</v>
      </c>
      <c r="AA1842" s="1">
        <v>0</v>
      </c>
      <c r="AB1842" s="1">
        <v>0</v>
      </c>
      <c r="AC1842" s="1"/>
      <c r="AD1842" s="1"/>
      <c r="AE1842" s="1"/>
      <c r="AF1842" s="1"/>
      <c r="AG1842" s="1">
        <v>1282</v>
      </c>
      <c r="AH1842" s="1">
        <v>110.30363</v>
      </c>
      <c r="AI1842" s="1">
        <v>43.986162810000003</v>
      </c>
      <c r="AJ1842" s="1">
        <v>0</v>
      </c>
      <c r="AK1842" s="1"/>
      <c r="AL1842" s="1">
        <v>3401.46875</v>
      </c>
      <c r="AM1842" s="1">
        <v>2053.178955078125</v>
      </c>
      <c r="AN1842" s="1">
        <v>1348.289794921875</v>
      </c>
      <c r="AO1842" t="s">
        <v>14652</v>
      </c>
    </row>
    <row r="1843" spans="1:41" x14ac:dyDescent="0.25">
      <c r="A1843" s="1">
        <v>2017</v>
      </c>
      <c r="B1843" t="s">
        <v>1396</v>
      </c>
      <c r="C1843" t="s">
        <v>7029</v>
      </c>
      <c r="D1843" t="s">
        <v>7203</v>
      </c>
      <c r="E1843" t="s">
        <v>7605</v>
      </c>
      <c r="F1843" t="s">
        <v>9042</v>
      </c>
      <c r="G1843" t="s">
        <v>11196</v>
      </c>
      <c r="H1843" t="s">
        <v>12658</v>
      </c>
      <c r="I1843" s="1">
        <v>729.07861328125</v>
      </c>
      <c r="J1843" s="1">
        <v>117.51547241210938</v>
      </c>
      <c r="K1843" s="1">
        <v>0</v>
      </c>
      <c r="L1843" s="1"/>
      <c r="M1843" s="1">
        <v>1160.742431640625</v>
      </c>
      <c r="N1843" s="1">
        <v>240.39590454101563</v>
      </c>
      <c r="O1843" s="1">
        <v>122.61200714111328</v>
      </c>
      <c r="P1843" s="1">
        <v>98.699790954589844</v>
      </c>
      <c r="Q1843" s="1">
        <v>0</v>
      </c>
      <c r="R1843" s="1">
        <v>831.82012939453125</v>
      </c>
      <c r="S1843" s="1">
        <v>449.68072509765625</v>
      </c>
      <c r="T1843" s="1"/>
      <c r="U1843" s="1">
        <v>34.001880645751953</v>
      </c>
      <c r="V1843" s="1">
        <v>405.76095581054688</v>
      </c>
      <c r="W1843" s="1">
        <v>0</v>
      </c>
      <c r="X1843" s="1">
        <v>200.6632080078125</v>
      </c>
      <c r="Y1843" s="1">
        <v>2632.2080078125</v>
      </c>
      <c r="Z1843" s="1">
        <v>144.32341003417969</v>
      </c>
      <c r="AA1843" s="1">
        <v>4259.94091796875</v>
      </c>
      <c r="AB1843" s="1">
        <v>41.019550323486328</v>
      </c>
      <c r="AC1843" s="1">
        <v>0</v>
      </c>
      <c r="AD1843" s="1">
        <v>64.079193115234375</v>
      </c>
      <c r="AE1843" s="1">
        <v>19.039302825927734</v>
      </c>
      <c r="AF1843" s="1">
        <v>398.54644775390625</v>
      </c>
      <c r="AG1843" s="1">
        <v>6056.4814453125</v>
      </c>
      <c r="AH1843" s="1">
        <v>21.935943603515625</v>
      </c>
      <c r="AI1843" s="1">
        <v>125.52924346923828</v>
      </c>
      <c r="AJ1843" s="1">
        <v>0</v>
      </c>
      <c r="AK1843" s="1"/>
      <c r="AL1843" s="1">
        <v>18154.07421875</v>
      </c>
      <c r="AM1843" s="1">
        <v>15967.8125</v>
      </c>
      <c r="AN1843" s="1">
        <v>2186.262451171875</v>
      </c>
      <c r="AO1843" t="s">
        <v>14653</v>
      </c>
    </row>
    <row r="1844" spans="1:41" x14ac:dyDescent="0.25">
      <c r="A1844" s="1">
        <v>2017</v>
      </c>
      <c r="B1844" t="s">
        <v>1396</v>
      </c>
      <c r="C1844" t="s">
        <v>7029</v>
      </c>
      <c r="D1844" t="s">
        <v>7203</v>
      </c>
      <c r="E1844" t="s">
        <v>7605</v>
      </c>
      <c r="F1844" t="s">
        <v>9042</v>
      </c>
      <c r="G1844" t="s">
        <v>11197</v>
      </c>
      <c r="H1844" t="s">
        <v>12658</v>
      </c>
      <c r="I1844" s="1">
        <v>657.63536999999985</v>
      </c>
      <c r="J1844" s="1">
        <v>106</v>
      </c>
      <c r="K1844" s="1">
        <v>0</v>
      </c>
      <c r="L1844" s="1"/>
      <c r="M1844" s="1">
        <v>1047</v>
      </c>
      <c r="N1844" s="1">
        <v>216.8392400000001</v>
      </c>
      <c r="O1844" s="1">
        <v>110.59712399999999</v>
      </c>
      <c r="P1844" s="1">
        <v>89.028090000000006</v>
      </c>
      <c r="Q1844" s="1">
        <v>0</v>
      </c>
      <c r="R1844" s="1">
        <v>750.30914000000007</v>
      </c>
      <c r="S1844" s="1">
        <v>405.61599999999999</v>
      </c>
      <c r="T1844" s="1"/>
      <c r="U1844" s="1">
        <v>30.67</v>
      </c>
      <c r="V1844" s="1">
        <v>366</v>
      </c>
      <c r="W1844" s="1">
        <v>0</v>
      </c>
      <c r="X1844" s="1">
        <v>181</v>
      </c>
      <c r="Y1844" s="1">
        <v>2374.2750000000001</v>
      </c>
      <c r="Z1844" s="1">
        <v>130.18100000000001</v>
      </c>
      <c r="AA1844" s="1">
        <v>3842.504460000001</v>
      </c>
      <c r="AB1844" s="1">
        <v>37</v>
      </c>
      <c r="AC1844" s="1">
        <v>0</v>
      </c>
      <c r="AD1844" s="1">
        <v>57.8</v>
      </c>
      <c r="AE1844" s="1">
        <v>17.17362000000001</v>
      </c>
      <c r="AF1844" s="1">
        <v>359.49245000000002</v>
      </c>
      <c r="AG1844" s="1">
        <v>5463</v>
      </c>
      <c r="AH1844" s="1">
        <v>19.786416090804771</v>
      </c>
      <c r="AI1844" s="1">
        <v>113.22849103999999</v>
      </c>
      <c r="AJ1844" s="1">
        <v>0</v>
      </c>
      <c r="AK1844" s="1"/>
      <c r="AL1844" s="1">
        <v>16375.1357421875</v>
      </c>
      <c r="AM1844" s="1">
        <v>14403.1083984375</v>
      </c>
      <c r="AN1844" s="1">
        <v>1972.028076171875</v>
      </c>
      <c r="AO1844" t="s">
        <v>14654</v>
      </c>
    </row>
    <row r="1845" spans="1:41" x14ac:dyDescent="0.25">
      <c r="A1845" s="1">
        <v>2017</v>
      </c>
      <c r="B1845" t="s">
        <v>1396</v>
      </c>
      <c r="C1845" t="s">
        <v>7029</v>
      </c>
      <c r="D1845" t="s">
        <v>7203</v>
      </c>
      <c r="E1845" t="s">
        <v>7605</v>
      </c>
      <c r="F1845" t="s">
        <v>9043</v>
      </c>
      <c r="G1845" t="s">
        <v>11198</v>
      </c>
      <c r="H1845" t="s">
        <v>12658</v>
      </c>
      <c r="I1845" s="1">
        <v>129.213134765625</v>
      </c>
      <c r="J1845" s="1">
        <v>90.908195495605469</v>
      </c>
      <c r="K1845" s="1">
        <v>0</v>
      </c>
      <c r="L1845" s="1">
        <v>25.498640060424805</v>
      </c>
      <c r="M1845" s="1">
        <v>1689.56201171875</v>
      </c>
      <c r="N1845" s="1">
        <v>358.521484375</v>
      </c>
      <c r="O1845" s="1">
        <v>170.46760559082031</v>
      </c>
      <c r="P1845" s="1">
        <v>0</v>
      </c>
      <c r="Q1845" s="1">
        <v>0</v>
      </c>
      <c r="R1845" s="1">
        <v>0</v>
      </c>
      <c r="S1845" s="1">
        <v>677.38690185546875</v>
      </c>
      <c r="T1845" s="1"/>
      <c r="U1845" s="1"/>
      <c r="V1845" s="1">
        <v>202.88047790527344</v>
      </c>
      <c r="W1845" s="1">
        <v>1386.9873046875</v>
      </c>
      <c r="X1845" s="1">
        <v>253.87776184082031</v>
      </c>
      <c r="Y1845" s="1">
        <v>0</v>
      </c>
      <c r="Z1845" s="1">
        <v>102.80275726318359</v>
      </c>
      <c r="AA1845" s="1">
        <v>3921.63720703125</v>
      </c>
      <c r="AB1845" s="1">
        <v>16.629547119140625</v>
      </c>
      <c r="AC1845" s="1">
        <v>10.679229736328125</v>
      </c>
      <c r="AD1845" s="1">
        <v>2.7937641143798828</v>
      </c>
      <c r="AE1845" s="1">
        <v>732.99566650390625</v>
      </c>
      <c r="AF1845" s="1">
        <v>1515.414794921875</v>
      </c>
      <c r="AG1845" s="1">
        <v>572.05645751953125</v>
      </c>
      <c r="AH1845" s="1">
        <v>0</v>
      </c>
      <c r="AI1845" s="1">
        <v>13.918794631958008</v>
      </c>
      <c r="AJ1845" s="1">
        <v>0</v>
      </c>
      <c r="AK1845" s="1"/>
      <c r="AL1845" s="1">
        <v>11874.234375</v>
      </c>
      <c r="AM1845" s="1">
        <v>7662.6083984375</v>
      </c>
      <c r="AN1845" s="1">
        <v>4211.6240234375</v>
      </c>
      <c r="AO1845" t="s">
        <v>14655</v>
      </c>
    </row>
    <row r="1846" spans="1:41" x14ac:dyDescent="0.25">
      <c r="A1846" s="1">
        <v>2017</v>
      </c>
      <c r="B1846" t="s">
        <v>1396</v>
      </c>
      <c r="C1846" t="s">
        <v>7029</v>
      </c>
      <c r="D1846" t="s">
        <v>7203</v>
      </c>
      <c r="E1846" t="s">
        <v>7605</v>
      </c>
      <c r="F1846" t="s">
        <v>9043</v>
      </c>
      <c r="G1846" t="s">
        <v>11199</v>
      </c>
      <c r="H1846" t="s">
        <v>12658</v>
      </c>
      <c r="I1846" s="1">
        <v>116.55139</v>
      </c>
      <c r="J1846" s="1">
        <v>82</v>
      </c>
      <c r="K1846" s="1">
        <v>0</v>
      </c>
      <c r="L1846" s="1">
        <v>23</v>
      </c>
      <c r="M1846" s="1">
        <v>1524</v>
      </c>
      <c r="N1846" s="1">
        <v>323.38958000000002</v>
      </c>
      <c r="O1846" s="1">
        <v>153.76329100000001</v>
      </c>
      <c r="P1846" s="1">
        <v>0</v>
      </c>
      <c r="Q1846" s="1">
        <v>0</v>
      </c>
      <c r="R1846" s="1">
        <v>0</v>
      </c>
      <c r="S1846" s="1">
        <v>611.00900000000001</v>
      </c>
      <c r="T1846" s="1"/>
      <c r="U1846" s="1"/>
      <c r="V1846" s="1">
        <v>183</v>
      </c>
      <c r="W1846" s="1">
        <v>1251.07491</v>
      </c>
      <c r="X1846" s="1">
        <v>229</v>
      </c>
      <c r="Y1846" s="1">
        <v>0</v>
      </c>
      <c r="Z1846" s="1">
        <v>92.728999999999999</v>
      </c>
      <c r="AA1846" s="1">
        <v>3537.3515699999989</v>
      </c>
      <c r="AB1846" s="1">
        <v>15</v>
      </c>
      <c r="AC1846" s="1">
        <v>9.6327600000000011</v>
      </c>
      <c r="AD1846" s="1">
        <v>2.52</v>
      </c>
      <c r="AE1846" s="1">
        <v>661.16863000000092</v>
      </c>
      <c r="AF1846" s="1">
        <v>1366.9176399999999</v>
      </c>
      <c r="AG1846" s="1">
        <v>516</v>
      </c>
      <c r="AH1846" s="1">
        <v>0</v>
      </c>
      <c r="AI1846" s="1">
        <v>12.554876309999999</v>
      </c>
      <c r="AJ1846" s="1">
        <v>0</v>
      </c>
      <c r="AK1846" s="1"/>
      <c r="AL1846" s="1">
        <v>10710.6630859375</v>
      </c>
      <c r="AM1846" s="1">
        <v>6911.740234375</v>
      </c>
      <c r="AN1846" s="1">
        <v>3798.922119140625</v>
      </c>
      <c r="AO1846" t="s">
        <v>14656</v>
      </c>
    </row>
    <row r="1847" spans="1:41" x14ac:dyDescent="0.25">
      <c r="A1847" s="1">
        <v>2017</v>
      </c>
      <c r="B1847" t="s">
        <v>1396</v>
      </c>
      <c r="C1847" t="s">
        <v>7029</v>
      </c>
      <c r="D1847" t="s">
        <v>7203</v>
      </c>
      <c r="E1847" t="s">
        <v>7605</v>
      </c>
      <c r="F1847" t="s">
        <v>9044</v>
      </c>
      <c r="G1847" t="s">
        <v>11200</v>
      </c>
      <c r="H1847" t="s">
        <v>12658</v>
      </c>
      <c r="I1847" s="1">
        <v>225.32865905761719</v>
      </c>
      <c r="J1847" s="1">
        <v>0</v>
      </c>
      <c r="K1847" s="1">
        <v>0</v>
      </c>
      <c r="L1847" s="1">
        <v>14.412274360656738</v>
      </c>
      <c r="M1847" s="1">
        <v>87.582283020019531</v>
      </c>
      <c r="N1847" s="1">
        <v>1288.4024658203125</v>
      </c>
      <c r="O1847" s="1">
        <v>162.31898498535156</v>
      </c>
      <c r="P1847" s="1">
        <v>0</v>
      </c>
      <c r="Q1847" s="1">
        <v>0</v>
      </c>
      <c r="R1847" s="1">
        <v>0</v>
      </c>
      <c r="S1847" s="1">
        <v>42.807781219482422</v>
      </c>
      <c r="T1847" s="1"/>
      <c r="U1847" s="1">
        <v>151.48490905761719</v>
      </c>
      <c r="V1847" s="1">
        <v>155.2091064453125</v>
      </c>
      <c r="W1847" s="1">
        <v>41.090503692626953</v>
      </c>
      <c r="X1847" s="1">
        <v>0</v>
      </c>
      <c r="Y1847" s="1">
        <v>596.6016845703125</v>
      </c>
      <c r="Z1847" s="1">
        <v>0</v>
      </c>
      <c r="AA1847" s="1">
        <v>1951.683837890625</v>
      </c>
      <c r="AB1847" s="1">
        <v>209.53230285644531</v>
      </c>
      <c r="AC1847" s="1">
        <v>1.7448387145996094</v>
      </c>
      <c r="AD1847" s="1"/>
      <c r="AE1847" s="1">
        <v>4.9145858734846115E-2</v>
      </c>
      <c r="AF1847" s="1">
        <v>445.52093505859375</v>
      </c>
      <c r="AG1847" s="1">
        <v>2772.699951171875</v>
      </c>
      <c r="AH1847" s="1">
        <v>0</v>
      </c>
      <c r="AI1847" s="1">
        <v>186.71675109863281</v>
      </c>
      <c r="AJ1847" s="1">
        <v>39.113296508789063</v>
      </c>
      <c r="AK1847" s="1">
        <v>273.83322143554688</v>
      </c>
      <c r="AL1847" s="1">
        <v>8646.1328125</v>
      </c>
      <c r="AM1847" s="1">
        <v>7642.2509765625</v>
      </c>
      <c r="AN1847" s="1">
        <v>1003.8818359375</v>
      </c>
      <c r="AO1847" t="s">
        <v>14657</v>
      </c>
    </row>
    <row r="1848" spans="1:41" x14ac:dyDescent="0.25">
      <c r="A1848" s="1">
        <v>2017</v>
      </c>
      <c r="B1848" t="s">
        <v>1396</v>
      </c>
      <c r="C1848" t="s">
        <v>7029</v>
      </c>
      <c r="D1848" t="s">
        <v>7203</v>
      </c>
      <c r="E1848" t="s">
        <v>7605</v>
      </c>
      <c r="F1848" t="s">
        <v>9044</v>
      </c>
      <c r="G1848" t="s">
        <v>11201</v>
      </c>
      <c r="H1848" t="s">
        <v>12658</v>
      </c>
      <c r="I1848" s="1">
        <v>203.24845999999999</v>
      </c>
      <c r="J1848" s="1">
        <v>0</v>
      </c>
      <c r="K1848" s="1">
        <v>0</v>
      </c>
      <c r="L1848" s="1">
        <v>13</v>
      </c>
      <c r="M1848" s="1">
        <v>79</v>
      </c>
      <c r="N1848" s="1">
        <v>1162.1504299999999</v>
      </c>
      <c r="O1848" s="1">
        <v>146.41316800000001</v>
      </c>
      <c r="P1848" s="1">
        <v>0</v>
      </c>
      <c r="Q1848" s="1">
        <v>0</v>
      </c>
      <c r="R1848" s="1">
        <v>0</v>
      </c>
      <c r="S1848" s="1">
        <v>38.613</v>
      </c>
      <c r="T1848" s="1"/>
      <c r="U1848" s="1">
        <v>136.64072999999999</v>
      </c>
      <c r="V1848" s="1">
        <v>140</v>
      </c>
      <c r="W1848" s="1">
        <v>37.064</v>
      </c>
      <c r="X1848" s="1">
        <v>0</v>
      </c>
      <c r="Y1848" s="1">
        <v>538.14</v>
      </c>
      <c r="Z1848" s="1">
        <v>0</v>
      </c>
      <c r="AA1848" s="1">
        <v>1760.4361200000001</v>
      </c>
      <c r="AB1848" s="1">
        <v>189</v>
      </c>
      <c r="AC1848" s="1">
        <v>1.57386</v>
      </c>
      <c r="AD1848" s="1"/>
      <c r="AE1848" s="1">
        <v>4.4330000000000001E-2</v>
      </c>
      <c r="AF1848" s="1">
        <v>401.86385000000001</v>
      </c>
      <c r="AG1848" s="1">
        <v>2501</v>
      </c>
      <c r="AH1848" s="1">
        <v>0</v>
      </c>
      <c r="AI1848" s="1">
        <v>168.42017323388231</v>
      </c>
      <c r="AJ1848" s="1">
        <v>35.280540000000002</v>
      </c>
      <c r="AK1848" s="1">
        <v>247</v>
      </c>
      <c r="AL1848" s="1">
        <v>7798.88916015625</v>
      </c>
      <c r="AM1848" s="1">
        <v>6893.37890625</v>
      </c>
      <c r="AN1848" s="1">
        <v>905.51031494140625</v>
      </c>
      <c r="AO1848" t="s">
        <v>14658</v>
      </c>
    </row>
    <row r="1849" spans="1:41" x14ac:dyDescent="0.25">
      <c r="A1849" s="1">
        <v>2017</v>
      </c>
      <c r="B1849" t="s">
        <v>1396</v>
      </c>
      <c r="C1849" t="s">
        <v>7029</v>
      </c>
      <c r="D1849" t="s">
        <v>7203</v>
      </c>
      <c r="E1849" t="s">
        <v>7605</v>
      </c>
      <c r="F1849" t="s">
        <v>9045</v>
      </c>
      <c r="G1849" t="s">
        <v>11202</v>
      </c>
      <c r="H1849" t="s">
        <v>12658</v>
      </c>
      <c r="I1849" s="1">
        <v>170.82926940917969</v>
      </c>
      <c r="J1849" s="1">
        <v>3.3259096145629883</v>
      </c>
      <c r="K1849" s="1">
        <v>0</v>
      </c>
      <c r="L1849" s="1">
        <v>1.1086364984512329</v>
      </c>
      <c r="M1849" s="1"/>
      <c r="N1849" s="1">
        <v>0</v>
      </c>
      <c r="O1849" s="1">
        <v>0</v>
      </c>
      <c r="P1849" s="1">
        <v>0</v>
      </c>
      <c r="Q1849" s="1">
        <v>0</v>
      </c>
      <c r="R1849" s="1">
        <v>44.127571105957031</v>
      </c>
      <c r="S1849" s="1">
        <v>82.070144653320313</v>
      </c>
      <c r="T1849" s="1"/>
      <c r="U1849" s="1"/>
      <c r="V1849" s="1">
        <v>195.12002563476563</v>
      </c>
      <c r="W1849" s="1">
        <v>0</v>
      </c>
      <c r="X1849" s="1">
        <v>28.824548721313477</v>
      </c>
      <c r="Y1849" s="1">
        <v>123.04756927490234</v>
      </c>
      <c r="Z1849" s="1">
        <v>1068.1590576171875</v>
      </c>
      <c r="AA1849" s="1">
        <v>83.417396545410156</v>
      </c>
      <c r="AB1849" s="1">
        <v>66.5181884765625</v>
      </c>
      <c r="AC1849" s="1">
        <v>55.704029083251953</v>
      </c>
      <c r="AD1849" s="1"/>
      <c r="AE1849" s="1">
        <v>96.381126403808594</v>
      </c>
      <c r="AF1849" s="1">
        <v>52.586753845214844</v>
      </c>
      <c r="AG1849" s="1">
        <v>1093.1156005859375</v>
      </c>
      <c r="AH1849" s="1">
        <v>173.29396057128906</v>
      </c>
      <c r="AI1849" s="1">
        <v>206.81562805175781</v>
      </c>
      <c r="AJ1849" s="1">
        <v>0</v>
      </c>
      <c r="AK1849" s="1"/>
      <c r="AL1849" s="1">
        <v>3544.445556640625</v>
      </c>
      <c r="AM1849" s="1">
        <v>2986.9228515625</v>
      </c>
      <c r="AN1849" s="1">
        <v>557.5224609375</v>
      </c>
      <c r="AO1849" t="s">
        <v>14659</v>
      </c>
    </row>
    <row r="1850" spans="1:41" x14ac:dyDescent="0.25">
      <c r="A1850" s="1">
        <v>2017</v>
      </c>
      <c r="B1850" t="s">
        <v>1396</v>
      </c>
      <c r="C1850" t="s">
        <v>7029</v>
      </c>
      <c r="D1850" t="s">
        <v>7203</v>
      </c>
      <c r="E1850" t="s">
        <v>7605</v>
      </c>
      <c r="F1850" t="s">
        <v>9045</v>
      </c>
      <c r="G1850" t="s">
        <v>11203</v>
      </c>
      <c r="H1850" t="s">
        <v>12658</v>
      </c>
      <c r="I1850" s="1">
        <v>154.08951999999999</v>
      </c>
      <c r="J1850" s="1">
        <v>3</v>
      </c>
      <c r="K1850" s="1">
        <v>0</v>
      </c>
      <c r="L1850" s="1">
        <v>1</v>
      </c>
      <c r="M1850" s="1"/>
      <c r="N1850" s="1">
        <v>0</v>
      </c>
      <c r="O1850" s="1">
        <v>0</v>
      </c>
      <c r="P1850" s="1">
        <v>0</v>
      </c>
      <c r="Q1850" s="1">
        <v>0</v>
      </c>
      <c r="R1850" s="1">
        <v>39.803460000000008</v>
      </c>
      <c r="S1850" s="1">
        <v>74.028000000000006</v>
      </c>
      <c r="T1850" s="1"/>
      <c r="U1850" s="1"/>
      <c r="V1850" s="1">
        <v>176</v>
      </c>
      <c r="W1850" s="1">
        <v>0</v>
      </c>
      <c r="X1850" s="1">
        <v>26</v>
      </c>
      <c r="Y1850" s="1">
        <v>110.99</v>
      </c>
      <c r="Z1850" s="1">
        <v>963.48900000000003</v>
      </c>
      <c r="AA1850" s="1">
        <v>75.243230000000011</v>
      </c>
      <c r="AB1850" s="1">
        <v>60</v>
      </c>
      <c r="AC1850" s="1">
        <v>50.245530000000002</v>
      </c>
      <c r="AD1850" s="1"/>
      <c r="AE1850" s="1">
        <v>86.936630000000008</v>
      </c>
      <c r="AF1850" s="1">
        <v>47.433720000000001</v>
      </c>
      <c r="AG1850" s="1">
        <v>986</v>
      </c>
      <c r="AH1850" s="1">
        <v>156.31268711735771</v>
      </c>
      <c r="AI1850" s="1">
        <v>186.54953197000009</v>
      </c>
      <c r="AJ1850" s="1">
        <v>0</v>
      </c>
      <c r="AK1850" s="1"/>
      <c r="AL1850" s="1">
        <v>3197.12158203125</v>
      </c>
      <c r="AM1850" s="1">
        <v>2694.23095703125</v>
      </c>
      <c r="AN1850" s="1">
        <v>502.89022827148438</v>
      </c>
      <c r="AO1850" t="s">
        <v>14660</v>
      </c>
    </row>
    <row r="1851" spans="1:41" x14ac:dyDescent="0.25">
      <c r="A1851" s="1">
        <v>2017</v>
      </c>
      <c r="B1851" t="s">
        <v>1396</v>
      </c>
      <c r="C1851" t="s">
        <v>7029</v>
      </c>
      <c r="D1851" t="s">
        <v>7203</v>
      </c>
      <c r="E1851" t="s">
        <v>7605</v>
      </c>
      <c r="F1851" t="s">
        <v>9046</v>
      </c>
      <c r="G1851" t="s">
        <v>11204</v>
      </c>
      <c r="H1851" t="s">
        <v>12658</v>
      </c>
      <c r="I1851" s="1">
        <v>22.749221801757813</v>
      </c>
      <c r="J1851" s="1">
        <v>57.649097442626953</v>
      </c>
      <c r="K1851" s="1">
        <v>0</v>
      </c>
      <c r="L1851" s="1"/>
      <c r="M1851" s="1"/>
      <c r="N1851" s="1">
        <v>11.413247108459473</v>
      </c>
      <c r="O1851" s="1">
        <v>0</v>
      </c>
      <c r="P1851" s="1">
        <v>0</v>
      </c>
      <c r="Q1851" s="1">
        <v>0</v>
      </c>
      <c r="R1851" s="1">
        <v>0</v>
      </c>
      <c r="S1851" s="1">
        <v>5.3702354431152344</v>
      </c>
      <c r="T1851" s="1"/>
      <c r="U1851" s="1"/>
      <c r="V1851" s="1">
        <v>0</v>
      </c>
      <c r="W1851" s="1">
        <v>0</v>
      </c>
      <c r="X1851" s="1">
        <v>96.451377868652344</v>
      </c>
      <c r="Y1851" s="1">
        <v>356.48208618164063</v>
      </c>
      <c r="Z1851" s="1">
        <v>43.293365478515625</v>
      </c>
      <c r="AA1851" s="1">
        <v>10388.701171875</v>
      </c>
      <c r="AB1851" s="1">
        <v>0</v>
      </c>
      <c r="AC1851" s="1">
        <v>14.627638816833496</v>
      </c>
      <c r="AD1851" s="1">
        <v>478.54296875</v>
      </c>
      <c r="AE1851" s="1">
        <v>0</v>
      </c>
      <c r="AF1851" s="1">
        <v>251.77569580078125</v>
      </c>
      <c r="AG1851" s="1">
        <v>8270.4287109375</v>
      </c>
      <c r="AH1851" s="1">
        <v>1691.281005859375</v>
      </c>
      <c r="AI1851" s="1">
        <v>38.837352752685547</v>
      </c>
      <c r="AJ1851" s="1">
        <v>0</v>
      </c>
      <c r="AK1851" s="1">
        <v>22.1727294921875</v>
      </c>
      <c r="AL1851" s="1">
        <v>21749.775390625</v>
      </c>
      <c r="AM1851" s="1">
        <v>19417.12109375</v>
      </c>
      <c r="AN1851" s="1">
        <v>2332.65576171875</v>
      </c>
      <c r="AO1851" t="s">
        <v>14661</v>
      </c>
    </row>
    <row r="1852" spans="1:41" x14ac:dyDescent="0.25">
      <c r="A1852" s="1">
        <v>2017</v>
      </c>
      <c r="B1852" t="s">
        <v>1396</v>
      </c>
      <c r="C1852" t="s">
        <v>7029</v>
      </c>
      <c r="D1852" t="s">
        <v>7203</v>
      </c>
      <c r="E1852" t="s">
        <v>7605</v>
      </c>
      <c r="F1852" t="s">
        <v>9046</v>
      </c>
      <c r="G1852" t="s">
        <v>11205</v>
      </c>
      <c r="H1852" t="s">
        <v>12658</v>
      </c>
      <c r="I1852" s="1">
        <v>20.52</v>
      </c>
      <c r="J1852" s="1">
        <v>52</v>
      </c>
      <c r="K1852" s="1">
        <v>0</v>
      </c>
      <c r="L1852" s="1"/>
      <c r="M1852" s="1"/>
      <c r="N1852" s="1">
        <v>10.29485</v>
      </c>
      <c r="O1852" s="1">
        <v>0</v>
      </c>
      <c r="P1852" s="1">
        <v>0</v>
      </c>
      <c r="Q1852" s="1">
        <v>0</v>
      </c>
      <c r="R1852" s="1">
        <v>0</v>
      </c>
      <c r="S1852" s="1">
        <v>4.8440000000000003</v>
      </c>
      <c r="T1852" s="1"/>
      <c r="U1852" s="1"/>
      <c r="V1852" s="1">
        <v>0</v>
      </c>
      <c r="W1852" s="1">
        <v>0</v>
      </c>
      <c r="X1852" s="1">
        <v>87</v>
      </c>
      <c r="Y1852" s="1">
        <v>321.55</v>
      </c>
      <c r="Z1852" s="1">
        <v>39.051000000000002</v>
      </c>
      <c r="AA1852" s="1">
        <v>9370.701010000008</v>
      </c>
      <c r="AB1852" s="1">
        <v>0</v>
      </c>
      <c r="AC1852" s="1">
        <v>13.19426</v>
      </c>
      <c r="AD1852" s="1">
        <v>431.65</v>
      </c>
      <c r="AE1852" s="1">
        <v>0</v>
      </c>
      <c r="AF1852" s="1">
        <v>227.10391000000001</v>
      </c>
      <c r="AG1852" s="1">
        <v>7460</v>
      </c>
      <c r="AH1852" s="1">
        <v>1525.5504883755291</v>
      </c>
      <c r="AI1852" s="1">
        <v>35.031636030000001</v>
      </c>
      <c r="AJ1852" s="1">
        <v>0</v>
      </c>
      <c r="AK1852" s="1">
        <v>20</v>
      </c>
      <c r="AL1852" s="1">
        <v>19618.4921875</v>
      </c>
      <c r="AM1852" s="1">
        <v>17514.4140625</v>
      </c>
      <c r="AN1852" s="1">
        <v>2104.076171875</v>
      </c>
      <c r="AO1852" t="s">
        <v>14662</v>
      </c>
    </row>
    <row r="1853" spans="1:41" x14ac:dyDescent="0.25">
      <c r="A1853" s="1">
        <v>2017</v>
      </c>
      <c r="B1853" t="s">
        <v>1396</v>
      </c>
      <c r="C1853" t="s">
        <v>7029</v>
      </c>
      <c r="D1853" t="s">
        <v>7203</v>
      </c>
      <c r="E1853" t="s">
        <v>7605</v>
      </c>
      <c r="F1853" t="s">
        <v>9047</v>
      </c>
      <c r="G1853" t="s">
        <v>11206</v>
      </c>
      <c r="H1853" t="s">
        <v>12658</v>
      </c>
      <c r="I1853" s="1">
        <v>3677.68359375</v>
      </c>
      <c r="J1853" s="1">
        <v>4.4345459938049316</v>
      </c>
      <c r="K1853" s="1">
        <v>0</v>
      </c>
      <c r="L1853" s="1">
        <v>106.42910766601563</v>
      </c>
      <c r="M1853" s="1">
        <v>229.48776245117188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112.07649993896484</v>
      </c>
      <c r="T1853" s="1"/>
      <c r="U1853" s="1"/>
      <c r="V1853" s="1">
        <v>1.1086364984512329</v>
      </c>
      <c r="W1853" s="1">
        <v>3145.6357421875</v>
      </c>
      <c r="X1853" s="1">
        <v>0</v>
      </c>
      <c r="Y1853" s="1">
        <v>6980.8212890625</v>
      </c>
      <c r="Z1853" s="1">
        <v>77.123405456542969</v>
      </c>
      <c r="AA1853" s="1">
        <v>12629.31640625</v>
      </c>
      <c r="AB1853" s="1">
        <v>0</v>
      </c>
      <c r="AC1853" s="1">
        <v>0</v>
      </c>
      <c r="AD1853" s="1">
        <v>352.003173828125</v>
      </c>
      <c r="AE1853" s="1">
        <v>954.60498046875</v>
      </c>
      <c r="AF1853" s="1">
        <v>1266.5457763671875</v>
      </c>
      <c r="AG1853" s="1">
        <v>2079.802001953125</v>
      </c>
      <c r="AH1853" s="1">
        <v>118.45409393310547</v>
      </c>
      <c r="AI1853" s="1">
        <v>0</v>
      </c>
      <c r="AJ1853" s="1">
        <v>71.230720520019531</v>
      </c>
      <c r="AK1853" s="1"/>
      <c r="AL1853" s="1">
        <v>31806.7578125</v>
      </c>
      <c r="AM1853" s="1">
        <v>27849.1015625</v>
      </c>
      <c r="AN1853" s="1">
        <v>3957.6572265625</v>
      </c>
      <c r="AO1853" t="s">
        <v>14663</v>
      </c>
    </row>
    <row r="1854" spans="1:41" x14ac:dyDescent="0.25">
      <c r="A1854" s="1">
        <v>2017</v>
      </c>
      <c r="B1854" t="s">
        <v>1396</v>
      </c>
      <c r="C1854" t="s">
        <v>7029</v>
      </c>
      <c r="D1854" t="s">
        <v>7203</v>
      </c>
      <c r="E1854" t="s">
        <v>7605</v>
      </c>
      <c r="F1854" t="s">
        <v>9047</v>
      </c>
      <c r="G1854" t="s">
        <v>11207</v>
      </c>
      <c r="H1854" t="s">
        <v>12658</v>
      </c>
      <c r="I1854" s="1">
        <v>3317.3033300000002</v>
      </c>
      <c r="J1854" s="1">
        <v>4</v>
      </c>
      <c r="K1854" s="1">
        <v>0</v>
      </c>
      <c r="L1854" s="1">
        <v>96</v>
      </c>
      <c r="M1854" s="1">
        <v>207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101.09399999999999</v>
      </c>
      <c r="T1854" s="1"/>
      <c r="U1854" s="1"/>
      <c r="V1854" s="1">
        <v>1</v>
      </c>
      <c r="W1854" s="1">
        <v>2837.39138</v>
      </c>
      <c r="X1854" s="1">
        <v>0</v>
      </c>
      <c r="Y1854" s="1">
        <v>6296.7629999999999</v>
      </c>
      <c r="Z1854" s="1">
        <v>69.566000000000003</v>
      </c>
      <c r="AA1854" s="1">
        <v>11391.755929999999</v>
      </c>
      <c r="AB1854" s="1">
        <v>0</v>
      </c>
      <c r="AC1854" s="1">
        <v>0</v>
      </c>
      <c r="AD1854" s="1">
        <v>317.5100000000001</v>
      </c>
      <c r="AE1854" s="1">
        <v>861.06218999999953</v>
      </c>
      <c r="AF1854" s="1">
        <v>1142.4355</v>
      </c>
      <c r="AG1854" s="1">
        <v>1876</v>
      </c>
      <c r="AH1854" s="1">
        <v>106.8466468903458</v>
      </c>
      <c r="AI1854" s="1">
        <v>0</v>
      </c>
      <c r="AJ1854" s="1">
        <v>64.250739999999993</v>
      </c>
      <c r="AK1854" s="1"/>
      <c r="AL1854" s="1">
        <v>28689.978515625</v>
      </c>
      <c r="AM1854" s="1">
        <v>25120.13671875</v>
      </c>
      <c r="AN1854" s="1">
        <v>3569.842041015625</v>
      </c>
      <c r="AO1854" t="s">
        <v>14664</v>
      </c>
    </row>
    <row r="1855" spans="1:41" x14ac:dyDescent="0.25">
      <c r="A1855" s="1">
        <v>2017</v>
      </c>
      <c r="B1855" t="s">
        <v>1396</v>
      </c>
      <c r="C1855" t="s">
        <v>7029</v>
      </c>
      <c r="D1855" t="s">
        <v>7203</v>
      </c>
      <c r="E1855" t="s">
        <v>7605</v>
      </c>
      <c r="F1855" t="s">
        <v>9048</v>
      </c>
      <c r="G1855" t="s">
        <v>11208</v>
      </c>
      <c r="H1855" t="s">
        <v>12658</v>
      </c>
      <c r="I1855" s="1">
        <v>4978.076171875</v>
      </c>
      <c r="J1855" s="1">
        <v>299.33184814453125</v>
      </c>
      <c r="K1855" s="1">
        <v>0</v>
      </c>
      <c r="L1855" s="1">
        <v>147.44865417480469</v>
      </c>
      <c r="M1855" s="1">
        <v>3203.95947265625</v>
      </c>
      <c r="N1855" s="1">
        <v>5350.7861328125</v>
      </c>
      <c r="O1855" s="1">
        <v>455.39859008789063</v>
      </c>
      <c r="P1855" s="1">
        <v>98.699790954589844</v>
      </c>
      <c r="Q1855" s="1">
        <v>176.39183044433594</v>
      </c>
      <c r="R1855" s="1">
        <v>2683.55126953125</v>
      </c>
      <c r="S1855" s="1">
        <v>1369.3922119140625</v>
      </c>
      <c r="T1855" s="1">
        <v>0</v>
      </c>
      <c r="U1855" s="1">
        <v>185.48678588867188</v>
      </c>
      <c r="V1855" s="1">
        <v>1106.419189453125</v>
      </c>
      <c r="W1855" s="1">
        <v>5652.69873046875</v>
      </c>
      <c r="X1855" s="1">
        <v>580.925537109375</v>
      </c>
      <c r="Y1855" s="1">
        <v>11604.3515625</v>
      </c>
      <c r="Z1855" s="1">
        <v>2260.22265625</v>
      </c>
      <c r="AA1855" s="1">
        <v>38017.24609375</v>
      </c>
      <c r="AB1855" s="1">
        <v>333.6995849609375</v>
      </c>
      <c r="AC1855" s="1">
        <v>97.212989807128906</v>
      </c>
      <c r="AD1855" s="1">
        <v>6379.9814453125</v>
      </c>
      <c r="AE1855" s="1">
        <v>2694.75927734375</v>
      </c>
      <c r="AF1855" s="1">
        <v>7851.990234375</v>
      </c>
      <c r="AG1855" s="1">
        <v>34230.26171875</v>
      </c>
      <c r="AH1855" s="1">
        <v>2004.9649658203125</v>
      </c>
      <c r="AI1855" s="1">
        <v>571.8177490234375</v>
      </c>
      <c r="AJ1855" s="1">
        <v>170.69670104980469</v>
      </c>
      <c r="AK1855" s="1">
        <v>296.00595092773438</v>
      </c>
      <c r="AL1855" s="1">
        <v>132801.78125</v>
      </c>
      <c r="AM1855" s="1">
        <v>111952.9296875</v>
      </c>
      <c r="AN1855" s="1">
        <v>20848.84375</v>
      </c>
      <c r="AO1855" t="s">
        <v>14665</v>
      </c>
    </row>
    <row r="1856" spans="1:41" x14ac:dyDescent="0.25">
      <c r="A1856" s="1">
        <v>2017</v>
      </c>
      <c r="B1856" t="s">
        <v>1396</v>
      </c>
      <c r="C1856" t="s">
        <v>7029</v>
      </c>
      <c r="D1856" t="s">
        <v>7203</v>
      </c>
      <c r="E1856" t="s">
        <v>7605</v>
      </c>
      <c r="F1856" t="s">
        <v>9048</v>
      </c>
      <c r="G1856" t="s">
        <v>11209</v>
      </c>
      <c r="H1856" t="s">
        <v>12658</v>
      </c>
      <c r="I1856" s="1">
        <v>4490.2688500000004</v>
      </c>
      <c r="J1856" s="1">
        <v>270</v>
      </c>
      <c r="K1856" s="1">
        <v>0</v>
      </c>
      <c r="L1856" s="1">
        <v>133</v>
      </c>
      <c r="M1856" s="1">
        <v>2890</v>
      </c>
      <c r="N1856" s="1">
        <v>4826.4566799999993</v>
      </c>
      <c r="O1856" s="1">
        <v>410.77358299999997</v>
      </c>
      <c r="P1856" s="1">
        <v>89.028090000000006</v>
      </c>
      <c r="Q1856" s="1">
        <v>159.107</v>
      </c>
      <c r="R1856" s="1">
        <v>2420.5871300000008</v>
      </c>
      <c r="S1856" s="1">
        <v>1235.204</v>
      </c>
      <c r="T1856" s="1">
        <v>0</v>
      </c>
      <c r="U1856" s="1">
        <v>167.31073000000001</v>
      </c>
      <c r="V1856" s="1">
        <v>998</v>
      </c>
      <c r="W1856" s="1">
        <v>5098.7844600000008</v>
      </c>
      <c r="X1856" s="1">
        <v>524</v>
      </c>
      <c r="Y1856" s="1">
        <v>10467.227999999999</v>
      </c>
      <c r="Z1856" s="1">
        <v>2038.741</v>
      </c>
      <c r="AA1856" s="1">
        <v>34291.894960000012</v>
      </c>
      <c r="AB1856" s="1">
        <v>301</v>
      </c>
      <c r="AC1856" s="1">
        <v>87.686980000000005</v>
      </c>
      <c r="AD1856" s="1">
        <v>5754.8</v>
      </c>
      <c r="AE1856" s="1">
        <v>2430.6967500000028</v>
      </c>
      <c r="AF1856" s="1">
        <v>7082.5652099999998</v>
      </c>
      <c r="AG1856" s="1">
        <v>30876</v>
      </c>
      <c r="AH1856" s="1">
        <v>1808.4962384740379</v>
      </c>
      <c r="AI1856" s="1">
        <v>515.78470858388232</v>
      </c>
      <c r="AJ1856" s="1">
        <v>153.96994000000001</v>
      </c>
      <c r="AK1856" s="1">
        <v>267</v>
      </c>
      <c r="AL1856" s="1">
        <v>119788.3828125</v>
      </c>
      <c r="AM1856" s="1">
        <v>100982.5390625</v>
      </c>
      <c r="AN1856" s="1">
        <v>18805.84375</v>
      </c>
      <c r="AO1856" t="s">
        <v>14666</v>
      </c>
    </row>
    <row r="1857" spans="1:41" x14ac:dyDescent="0.25">
      <c r="A1857" s="1">
        <v>2017</v>
      </c>
      <c r="B1857" t="s">
        <v>1396</v>
      </c>
      <c r="C1857" t="s">
        <v>7029</v>
      </c>
      <c r="D1857" t="s">
        <v>7203</v>
      </c>
      <c r="E1857" t="s">
        <v>7605</v>
      </c>
      <c r="F1857" t="s">
        <v>9049</v>
      </c>
      <c r="G1857" t="s">
        <v>11210</v>
      </c>
      <c r="H1857" t="s">
        <v>12658</v>
      </c>
      <c r="I1857" s="1">
        <v>4225.61474609375</v>
      </c>
      <c r="J1857" s="1">
        <v>269.398681640625</v>
      </c>
      <c r="K1857" s="1">
        <v>0</v>
      </c>
      <c r="L1857" s="1">
        <v>147.44865417480469</v>
      </c>
      <c r="M1857" s="1">
        <v>3203.95947265625</v>
      </c>
      <c r="N1857" s="1">
        <v>5340.169921875</v>
      </c>
      <c r="O1857" s="1">
        <v>455.39859008789063</v>
      </c>
      <c r="P1857" s="1">
        <v>98.699790954589844</v>
      </c>
      <c r="Q1857" s="1">
        <v>176.39183044433594</v>
      </c>
      <c r="R1857" s="1">
        <v>2683.55126953125</v>
      </c>
      <c r="S1857" s="1">
        <v>1369.3922119140625</v>
      </c>
      <c r="T1857" s="1">
        <v>0</v>
      </c>
      <c r="U1857" s="1">
        <v>145.38069152832031</v>
      </c>
      <c r="V1857" s="1">
        <v>1090.8983154296875</v>
      </c>
      <c r="W1857" s="1">
        <v>4328.98681640625</v>
      </c>
      <c r="X1857" s="1">
        <v>580.925537109375</v>
      </c>
      <c r="Y1857" s="1">
        <v>11598.0322265625</v>
      </c>
      <c r="Z1857" s="1">
        <v>2260.22265625</v>
      </c>
      <c r="AA1857" s="1">
        <v>38017.24609375</v>
      </c>
      <c r="AB1857" s="1">
        <v>333.6995849609375</v>
      </c>
      <c r="AC1857" s="1">
        <v>97.212989807128906</v>
      </c>
      <c r="AD1857" s="1">
        <v>6379.9814453125</v>
      </c>
      <c r="AE1857" s="1">
        <v>2694.75927734375</v>
      </c>
      <c r="AF1857" s="1">
        <v>7851.990234375</v>
      </c>
      <c r="AG1857" s="1">
        <v>32808.98828125</v>
      </c>
      <c r="AH1857" s="1">
        <v>1882.6783447265625</v>
      </c>
      <c r="AI1857" s="1">
        <v>523.0531005859375</v>
      </c>
      <c r="AJ1857" s="1">
        <v>170.69670104980469</v>
      </c>
      <c r="AK1857" s="1">
        <v>296.00595092773438</v>
      </c>
      <c r="AL1857" s="1">
        <v>129030.796875</v>
      </c>
      <c r="AM1857" s="1">
        <v>109676.6953125</v>
      </c>
      <c r="AN1857" s="1">
        <v>19354.080078125</v>
      </c>
      <c r="AO1857" t="s">
        <v>14667</v>
      </c>
    </row>
    <row r="1858" spans="1:41" x14ac:dyDescent="0.25">
      <c r="A1858" s="1">
        <v>2017</v>
      </c>
      <c r="B1858" t="s">
        <v>1396</v>
      </c>
      <c r="C1858" t="s">
        <v>7029</v>
      </c>
      <c r="D1858" t="s">
        <v>7203</v>
      </c>
      <c r="E1858" t="s">
        <v>7605</v>
      </c>
      <c r="F1858" t="s">
        <v>9049</v>
      </c>
      <c r="G1858" t="s">
        <v>11211</v>
      </c>
      <c r="H1858" t="s">
        <v>12658</v>
      </c>
      <c r="I1858" s="1">
        <v>3811.541954241744</v>
      </c>
      <c r="J1858" s="1">
        <v>243</v>
      </c>
      <c r="K1858" s="1">
        <v>0</v>
      </c>
      <c r="L1858" s="1">
        <v>133</v>
      </c>
      <c r="M1858" s="1">
        <v>2890</v>
      </c>
      <c r="N1858" s="1">
        <v>4816.8806799999993</v>
      </c>
      <c r="O1858" s="1">
        <v>410.77358299999997</v>
      </c>
      <c r="P1858" s="1">
        <v>89.028090000000006</v>
      </c>
      <c r="Q1858" s="1">
        <v>159.107</v>
      </c>
      <c r="R1858" s="1">
        <v>2420.5871300000008</v>
      </c>
      <c r="S1858" s="1">
        <v>1235.204</v>
      </c>
      <c r="T1858" s="1">
        <v>0</v>
      </c>
      <c r="U1858" s="1">
        <v>131.13467</v>
      </c>
      <c r="V1858" s="1">
        <v>984</v>
      </c>
      <c r="W1858" s="1">
        <v>3904.7844600000012</v>
      </c>
      <c r="X1858" s="1">
        <v>524</v>
      </c>
      <c r="Y1858" s="1">
        <v>10461.528</v>
      </c>
      <c r="Z1858" s="1">
        <v>2038.741</v>
      </c>
      <c r="AA1858" s="1">
        <v>34291.894960000012</v>
      </c>
      <c r="AB1858" s="1">
        <v>301</v>
      </c>
      <c r="AC1858" s="1">
        <v>87.686980000000005</v>
      </c>
      <c r="AD1858" s="1">
        <v>5754.8</v>
      </c>
      <c r="AE1858" s="1">
        <v>2430.6967500000028</v>
      </c>
      <c r="AF1858" s="1">
        <v>7082.5652099999998</v>
      </c>
      <c r="AG1858" s="1">
        <v>29594</v>
      </c>
      <c r="AH1858" s="1">
        <v>1698.192608474038</v>
      </c>
      <c r="AI1858" s="1">
        <v>471.79854577388232</v>
      </c>
      <c r="AJ1858" s="1">
        <v>153.96994000000001</v>
      </c>
      <c r="AK1858" s="1">
        <v>267</v>
      </c>
      <c r="AL1858" s="1">
        <v>116386.9140625</v>
      </c>
      <c r="AM1858" s="1">
        <v>98929.359375</v>
      </c>
      <c r="AN1858" s="1">
        <v>17457.552734375</v>
      </c>
      <c r="AO1858" t="s">
        <v>14668</v>
      </c>
    </row>
    <row r="1859" spans="1:41" x14ac:dyDescent="0.25">
      <c r="A1859" s="1">
        <v>2017</v>
      </c>
      <c r="B1859" t="s">
        <v>1396</v>
      </c>
      <c r="C1859" t="s">
        <v>7029</v>
      </c>
      <c r="D1859" t="s">
        <v>7203</v>
      </c>
      <c r="E1859" t="s">
        <v>7605</v>
      </c>
      <c r="F1859" t="s">
        <v>9050</v>
      </c>
      <c r="G1859" t="s">
        <v>11212</v>
      </c>
      <c r="H1859" t="s">
        <v>12658</v>
      </c>
      <c r="I1859" s="1">
        <v>23.193540573120117</v>
      </c>
      <c r="J1859" s="1">
        <v>25.498640060424805</v>
      </c>
      <c r="K1859" s="1">
        <v>0</v>
      </c>
      <c r="L1859" s="1"/>
      <c r="M1859" s="1">
        <v>36.585006713867188</v>
      </c>
      <c r="N1859" s="1">
        <v>3452.052978515625</v>
      </c>
      <c r="O1859" s="1">
        <v>0</v>
      </c>
      <c r="P1859" s="1">
        <v>0</v>
      </c>
      <c r="Q1859" s="1">
        <v>176.39183044433594</v>
      </c>
      <c r="R1859" s="1">
        <v>1807.6036376953125</v>
      </c>
      <c r="S1859" s="1"/>
      <c r="T1859" s="1"/>
      <c r="U1859" s="1"/>
      <c r="V1859" s="1">
        <v>146.34002685546875</v>
      </c>
      <c r="W1859" s="1">
        <v>1078.985107421875</v>
      </c>
      <c r="X1859" s="1">
        <v>1.1086364984512329</v>
      </c>
      <c r="Y1859" s="1">
        <v>915.1905517578125</v>
      </c>
      <c r="Z1859" s="1">
        <v>824.52069091796875</v>
      </c>
      <c r="AA1859" s="1">
        <v>4782.5498046875</v>
      </c>
      <c r="AB1859" s="1">
        <v>0</v>
      </c>
      <c r="AC1859" s="1">
        <v>14.457252502441406</v>
      </c>
      <c r="AD1859" s="1">
        <v>5482.5625</v>
      </c>
      <c r="AE1859" s="1">
        <v>891.68896484375</v>
      </c>
      <c r="AF1859" s="1">
        <v>3921.60009765625</v>
      </c>
      <c r="AG1859" s="1">
        <v>13385.677734375</v>
      </c>
      <c r="AH1859" s="1">
        <v>0</v>
      </c>
      <c r="AI1859" s="1">
        <v>0</v>
      </c>
      <c r="AJ1859" s="1">
        <v>60.352687835693359</v>
      </c>
      <c r="AK1859" s="1"/>
      <c r="AL1859" s="1">
        <v>37026.359375</v>
      </c>
      <c r="AM1859" s="1">
        <v>30427.119140625</v>
      </c>
      <c r="AN1859" s="1">
        <v>6599.2412109375</v>
      </c>
      <c r="AO1859" t="s">
        <v>14669</v>
      </c>
    </row>
    <row r="1860" spans="1:41" x14ac:dyDescent="0.25">
      <c r="A1860" s="1">
        <v>2017</v>
      </c>
      <c r="B1860" t="s">
        <v>1396</v>
      </c>
      <c r="C1860" t="s">
        <v>7029</v>
      </c>
      <c r="D1860" t="s">
        <v>7203</v>
      </c>
      <c r="E1860" t="s">
        <v>7605</v>
      </c>
      <c r="F1860" t="s">
        <v>9050</v>
      </c>
      <c r="G1860" t="s">
        <v>11213</v>
      </c>
      <c r="H1860" t="s">
        <v>12658</v>
      </c>
      <c r="I1860" s="1">
        <v>20.920780000000001</v>
      </c>
      <c r="J1860" s="1">
        <v>23</v>
      </c>
      <c r="K1860" s="1">
        <v>0</v>
      </c>
      <c r="L1860" s="1"/>
      <c r="M1860" s="1">
        <v>33</v>
      </c>
      <c r="N1860" s="1">
        <v>3113.7825799999991</v>
      </c>
      <c r="O1860" s="1">
        <v>0</v>
      </c>
      <c r="P1860" s="1">
        <v>0</v>
      </c>
      <c r="Q1860" s="1">
        <v>159.107</v>
      </c>
      <c r="R1860" s="1">
        <v>1630.47453</v>
      </c>
      <c r="S1860" s="1"/>
      <c r="T1860" s="1"/>
      <c r="U1860" s="1"/>
      <c r="V1860" s="1">
        <v>132</v>
      </c>
      <c r="W1860" s="1">
        <v>973.25417000000004</v>
      </c>
      <c r="X1860" s="1">
        <v>1</v>
      </c>
      <c r="Y1860" s="1">
        <v>825.51</v>
      </c>
      <c r="Z1860" s="1">
        <v>743.72500000000002</v>
      </c>
      <c r="AA1860" s="1">
        <v>4313.9026399999984</v>
      </c>
      <c r="AB1860" s="1">
        <v>0</v>
      </c>
      <c r="AC1860" s="1">
        <v>13.040570000000001</v>
      </c>
      <c r="AD1860" s="1">
        <v>4945.32</v>
      </c>
      <c r="AE1860" s="1">
        <v>804.31135000000188</v>
      </c>
      <c r="AF1860" s="1">
        <v>3537.3181400000012</v>
      </c>
      <c r="AG1860" s="1">
        <v>12074</v>
      </c>
      <c r="AH1860" s="1">
        <v>0</v>
      </c>
      <c r="AI1860" s="1">
        <v>0</v>
      </c>
      <c r="AJ1860" s="1">
        <v>54.438659999999999</v>
      </c>
      <c r="AK1860" s="1"/>
      <c r="AL1860" s="1">
        <v>33398.1015625</v>
      </c>
      <c r="AM1860" s="1">
        <v>27445.533203125</v>
      </c>
      <c r="AN1860" s="1">
        <v>5952.57421875</v>
      </c>
      <c r="AO1860" t="s">
        <v>14670</v>
      </c>
    </row>
    <row r="1861" spans="1:41" x14ac:dyDescent="0.25">
      <c r="A1861" s="1">
        <v>2017</v>
      </c>
      <c r="B1861" t="s">
        <v>1397</v>
      </c>
      <c r="C1861" t="s">
        <v>7030</v>
      </c>
      <c r="D1861" t="s">
        <v>7204</v>
      </c>
      <c r="E1861" t="s">
        <v>7606</v>
      </c>
      <c r="F1861" t="s">
        <v>9051</v>
      </c>
      <c r="G1861" t="s">
        <v>11214</v>
      </c>
      <c r="H1861" t="s">
        <v>12659</v>
      </c>
      <c r="I1861" s="1">
        <v>818.05614668275041</v>
      </c>
      <c r="J1861" s="1">
        <v>1400</v>
      </c>
      <c r="K1861" s="1">
        <v>68</v>
      </c>
      <c r="L1861" s="1">
        <v>116</v>
      </c>
      <c r="M1861" s="1">
        <v>556.21</v>
      </c>
      <c r="N1861" s="1">
        <v>613.53686409813361</v>
      </c>
      <c r="O1861" s="1">
        <v>313</v>
      </c>
      <c r="P1861" s="1">
        <v>458</v>
      </c>
      <c r="Q1861" s="1">
        <v>289.72274217749992</v>
      </c>
      <c r="R1861" s="1">
        <v>557</v>
      </c>
      <c r="S1861" s="1">
        <v>643.4</v>
      </c>
      <c r="T1861" s="1">
        <v>414</v>
      </c>
      <c r="U1861" s="1">
        <v>155.570299495</v>
      </c>
      <c r="V1861" s="1">
        <v>660.08597451585933</v>
      </c>
      <c r="W1861" s="1">
        <v>251.39344399999999</v>
      </c>
      <c r="X1861" s="1">
        <v>1028</v>
      </c>
      <c r="Y1861" s="1">
        <v>3300.21</v>
      </c>
      <c r="Z1861" s="1">
        <v>441.29999999999927</v>
      </c>
      <c r="AA1861" s="1">
        <v>4911.5582908567612</v>
      </c>
      <c r="AB1861" s="1">
        <v>90.532548870000014</v>
      </c>
      <c r="AC1861" s="1">
        <v>335.72116936718402</v>
      </c>
      <c r="AD1861" s="1">
        <v>788.19600000000003</v>
      </c>
      <c r="AE1861" s="1">
        <v>377.1825444343184</v>
      </c>
      <c r="AF1861" s="1">
        <v>2029.3166249999999</v>
      </c>
      <c r="AG1861" s="1">
        <v>8770.8407296778387</v>
      </c>
      <c r="AH1861" s="1">
        <v>1413.672975814932</v>
      </c>
      <c r="AI1861" s="1">
        <v>402.2598341792883</v>
      </c>
      <c r="AJ1861" s="1">
        <v>2615.2175237301899</v>
      </c>
      <c r="AK1861" s="1">
        <v>287.71913919555698</v>
      </c>
      <c r="AL1861" s="1">
        <v>34105.69921875</v>
      </c>
      <c r="AM1861" s="1">
        <v>27849.31640625</v>
      </c>
      <c r="AN1861" s="1">
        <v>6256.3837890625</v>
      </c>
      <c r="AO1861" t="s">
        <v>14671</v>
      </c>
    </row>
    <row r="1862" spans="1:41" x14ac:dyDescent="0.25">
      <c r="A1862" s="1">
        <v>2017</v>
      </c>
      <c r="B1862" t="s">
        <v>1398</v>
      </c>
      <c r="C1862" t="s">
        <v>7030</v>
      </c>
      <c r="D1862" t="s">
        <v>7204</v>
      </c>
      <c r="E1862" t="s">
        <v>7606</v>
      </c>
      <c r="F1862" t="s">
        <v>9051</v>
      </c>
      <c r="G1862" t="s">
        <v>11214</v>
      </c>
      <c r="H1862" t="s">
        <v>12659</v>
      </c>
      <c r="I1862" s="1">
        <v>805.79574029573951</v>
      </c>
      <c r="J1862" s="1">
        <v>1362.327027859687</v>
      </c>
      <c r="K1862" s="1">
        <v>58.7</v>
      </c>
      <c r="L1862" s="1">
        <v>112</v>
      </c>
      <c r="M1862" s="1">
        <v>615</v>
      </c>
      <c r="N1862" s="1">
        <v>614</v>
      </c>
      <c r="O1862" s="1">
        <v>312.06612541187297</v>
      </c>
      <c r="P1862" s="1">
        <v>441</v>
      </c>
      <c r="Q1862" s="1">
        <v>277.11550912500002</v>
      </c>
      <c r="R1862" s="1">
        <v>537.23278974999994</v>
      </c>
      <c r="S1862" s="1">
        <v>670</v>
      </c>
      <c r="T1862" s="1">
        <v>392.61764779999999</v>
      </c>
      <c r="U1862" s="1">
        <v>146.54856735000001</v>
      </c>
      <c r="V1862" s="1">
        <v>640</v>
      </c>
      <c r="W1862" s="1">
        <v>297.86919999999998</v>
      </c>
      <c r="X1862" s="1">
        <v>1064.0999999999999</v>
      </c>
      <c r="Y1862" s="1">
        <v>3334.26</v>
      </c>
      <c r="Z1862" s="1">
        <v>459.9</v>
      </c>
      <c r="AA1862" s="1">
        <v>5021.1279640935209</v>
      </c>
      <c r="AB1862" s="1">
        <v>81.348299999999995</v>
      </c>
      <c r="AC1862" s="1">
        <v>350.31048998400001</v>
      </c>
      <c r="AD1862" s="1">
        <v>763</v>
      </c>
      <c r="AE1862" s="1">
        <v>377.16</v>
      </c>
      <c r="AF1862" s="1">
        <v>1800.894095916502</v>
      </c>
      <c r="AG1862" s="1">
        <v>8714.7999999999993</v>
      </c>
      <c r="AH1862" s="1">
        <v>1270.7553592734589</v>
      </c>
      <c r="AI1862" s="1">
        <v>381.64</v>
      </c>
      <c r="AJ1862" s="1">
        <v>2359.2385330701791</v>
      </c>
      <c r="AK1862" s="1">
        <v>290.29899201866039</v>
      </c>
      <c r="AL1862" s="1">
        <v>33551.109375</v>
      </c>
      <c r="AM1862" s="1">
        <v>27353.7109375</v>
      </c>
      <c r="AN1862" s="1">
        <v>6197.3955078125</v>
      </c>
      <c r="AO1862" t="s">
        <v>14672</v>
      </c>
    </row>
    <row r="1863" spans="1:41" x14ac:dyDescent="0.25">
      <c r="A1863" s="1">
        <v>2017</v>
      </c>
      <c r="B1863" t="s">
        <v>1399</v>
      </c>
      <c r="C1863" t="s">
        <v>7030</v>
      </c>
      <c r="D1863" t="s">
        <v>7204</v>
      </c>
      <c r="E1863" t="s">
        <v>7606</v>
      </c>
      <c r="F1863" t="s">
        <v>9051</v>
      </c>
      <c r="G1863" t="s">
        <v>11214</v>
      </c>
      <c r="H1863" t="s">
        <v>12659</v>
      </c>
      <c r="I1863" s="1">
        <v>816.06492412668922</v>
      </c>
      <c r="J1863" s="1">
        <v>1372.288722055918</v>
      </c>
      <c r="K1863" s="1">
        <v>68.081999999999994</v>
      </c>
      <c r="L1863" s="1">
        <v>117</v>
      </c>
      <c r="M1863" s="1">
        <v>717</v>
      </c>
      <c r="N1863" s="1">
        <v>640</v>
      </c>
      <c r="O1863" s="1">
        <v>304</v>
      </c>
      <c r="P1863" s="1">
        <v>443</v>
      </c>
      <c r="Q1863" s="1">
        <v>276.46807492384761</v>
      </c>
      <c r="R1863" s="1">
        <v>557</v>
      </c>
      <c r="S1863" s="1">
        <v>677.07505600000002</v>
      </c>
      <c r="T1863" s="1">
        <v>386</v>
      </c>
      <c r="U1863" s="1">
        <v>150.79956057000001</v>
      </c>
      <c r="V1863" s="1">
        <v>654.75415199999998</v>
      </c>
      <c r="W1863" s="1">
        <v>252.423745</v>
      </c>
      <c r="X1863" s="1">
        <v>1030</v>
      </c>
      <c r="Y1863" s="1">
        <v>3311</v>
      </c>
      <c r="Z1863" s="1">
        <v>427</v>
      </c>
      <c r="AA1863" s="1">
        <v>4960.4237745233268</v>
      </c>
      <c r="AB1863" s="1">
        <v>80.53481699999999</v>
      </c>
      <c r="AC1863" s="1">
        <v>352.04327581699999</v>
      </c>
      <c r="AD1863" s="1">
        <v>773</v>
      </c>
      <c r="AE1863" s="1">
        <v>376.97521599999999</v>
      </c>
      <c r="AF1863" s="1">
        <v>1926</v>
      </c>
      <c r="AG1863" s="1">
        <v>8694</v>
      </c>
      <c r="AH1863" s="1">
        <v>1322.131692307692</v>
      </c>
      <c r="AI1863" s="1">
        <v>402.06922635221088</v>
      </c>
      <c r="AJ1863" s="1">
        <v>2421.2623679886892</v>
      </c>
      <c r="AK1863" s="1">
        <v>299.386184396766</v>
      </c>
      <c r="AL1863" s="1">
        <v>33807.78125</v>
      </c>
      <c r="AM1863" s="1">
        <v>27496.080078125</v>
      </c>
      <c r="AN1863" s="1">
        <v>6311.70361328125</v>
      </c>
      <c r="AO1863" t="s">
        <v>14673</v>
      </c>
    </row>
    <row r="1864" spans="1:41" x14ac:dyDescent="0.25">
      <c r="A1864" s="1">
        <v>2017</v>
      </c>
      <c r="B1864" t="s">
        <v>1400</v>
      </c>
      <c r="C1864" t="s">
        <v>7030</v>
      </c>
      <c r="D1864" t="s">
        <v>7204</v>
      </c>
      <c r="E1864" t="s">
        <v>7606</v>
      </c>
      <c r="F1864" t="s">
        <v>9051</v>
      </c>
      <c r="G1864" t="s">
        <v>11214</v>
      </c>
      <c r="H1864" t="s">
        <v>12659</v>
      </c>
      <c r="I1864" s="1">
        <v>843.13490432658512</v>
      </c>
      <c r="J1864" s="1">
        <v>1348.3548666220281</v>
      </c>
      <c r="K1864" s="1">
        <v>54.3</v>
      </c>
      <c r="L1864" s="1">
        <v>112</v>
      </c>
      <c r="M1864" s="1">
        <v>596</v>
      </c>
      <c r="N1864" s="1">
        <v>590.50848999999994</v>
      </c>
      <c r="O1864" s="1">
        <v>311.7</v>
      </c>
      <c r="P1864" s="1">
        <v>445</v>
      </c>
      <c r="Q1864" s="1">
        <v>271.47684757964072</v>
      </c>
      <c r="R1864" s="1">
        <v>562</v>
      </c>
      <c r="S1864" s="1">
        <v>645.24632587064673</v>
      </c>
      <c r="T1864" s="1">
        <v>394.7</v>
      </c>
      <c r="U1864" s="1">
        <v>145.03700000000001</v>
      </c>
      <c r="V1864" s="1">
        <v>647.16687425518637</v>
      </c>
      <c r="W1864" s="1">
        <v>242</v>
      </c>
      <c r="X1864" s="1">
        <v>1094</v>
      </c>
      <c r="Y1864" s="1">
        <v>3236</v>
      </c>
      <c r="Z1864" s="1">
        <v>444</v>
      </c>
      <c r="AA1864" s="1">
        <v>5045.7272110000004</v>
      </c>
      <c r="AB1864" s="1">
        <v>82</v>
      </c>
      <c r="AC1864" s="1">
        <v>378.5951429205565</v>
      </c>
      <c r="AD1864" s="1">
        <v>759.43382299999996</v>
      </c>
      <c r="AE1864" s="1">
        <v>358</v>
      </c>
      <c r="AF1864" s="1">
        <v>1664</v>
      </c>
      <c r="AG1864" s="1">
        <v>8638</v>
      </c>
      <c r="AH1864" s="1">
        <v>1258</v>
      </c>
      <c r="AI1864" s="1">
        <v>402</v>
      </c>
      <c r="AJ1864" s="1">
        <v>2414.2304060079032</v>
      </c>
      <c r="AK1864" s="1">
        <v>256.04722800000002</v>
      </c>
      <c r="AL1864" s="1">
        <v>33238.65625</v>
      </c>
      <c r="AM1864" s="1">
        <v>27143.232421875</v>
      </c>
      <c r="AN1864" s="1">
        <v>6095.42724609375</v>
      </c>
      <c r="AO1864" t="s">
        <v>14674</v>
      </c>
    </row>
    <row r="1865" spans="1:41" x14ac:dyDescent="0.25">
      <c r="A1865" s="1">
        <v>2017</v>
      </c>
      <c r="B1865" t="s">
        <v>1401</v>
      </c>
      <c r="C1865" t="s">
        <v>7030</v>
      </c>
      <c r="D1865" t="s">
        <v>7204</v>
      </c>
      <c r="E1865" t="s">
        <v>7606</v>
      </c>
      <c r="F1865" t="s">
        <v>9051</v>
      </c>
      <c r="G1865" t="s">
        <v>11214</v>
      </c>
      <c r="H1865" t="s">
        <v>12659</v>
      </c>
      <c r="I1865" s="1">
        <v>842.17135334988882</v>
      </c>
      <c r="J1865" s="1">
        <v>1360.7171188416389</v>
      </c>
      <c r="K1865" s="1">
        <v>57</v>
      </c>
      <c r="L1865" s="1">
        <v>112</v>
      </c>
      <c r="M1865" s="1">
        <v>593.42987473903997</v>
      </c>
      <c r="N1865" s="1">
        <v>710.81246190263766</v>
      </c>
      <c r="O1865" s="1">
        <v>312.7</v>
      </c>
      <c r="P1865" s="1">
        <v>439</v>
      </c>
      <c r="Q1865" s="1">
        <v>272.68</v>
      </c>
      <c r="R1865" s="1">
        <v>549</v>
      </c>
      <c r="S1865" s="1">
        <v>680.91548148148149</v>
      </c>
      <c r="T1865" s="1">
        <v>398</v>
      </c>
      <c r="U1865" s="1">
        <v>142.958</v>
      </c>
      <c r="V1865" s="1">
        <v>648.20000000000005</v>
      </c>
      <c r="W1865" s="1">
        <v>292</v>
      </c>
      <c r="X1865" s="1">
        <v>1069</v>
      </c>
      <c r="Y1865" s="1">
        <v>3321.525833333334</v>
      </c>
      <c r="Z1865" s="1">
        <v>450.87553568336102</v>
      </c>
      <c r="AA1865" s="1">
        <v>5273.9583363757647</v>
      </c>
      <c r="AB1865" s="1">
        <v>82.17</v>
      </c>
      <c r="AC1865" s="1">
        <v>378.5951429205565</v>
      </c>
      <c r="AD1865" s="1">
        <v>774.90999999999985</v>
      </c>
      <c r="AE1865" s="1">
        <v>364</v>
      </c>
      <c r="AF1865" s="1">
        <v>1708.047412285438</v>
      </c>
      <c r="AG1865" s="1">
        <v>8714.7832503684658</v>
      </c>
      <c r="AH1865" s="1">
        <v>1258.116980972271</v>
      </c>
      <c r="AI1865" s="1">
        <v>401.93999999999988</v>
      </c>
      <c r="AJ1865" s="1">
        <v>2490.9893265991459</v>
      </c>
      <c r="AK1865" s="1">
        <v>268.83691555046988</v>
      </c>
      <c r="AL1865" s="1">
        <v>33969.33203125</v>
      </c>
      <c r="AM1865" s="1">
        <v>27780.314453125</v>
      </c>
      <c r="AN1865" s="1">
        <v>6189.01953125</v>
      </c>
      <c r="AO1865" t="s">
        <v>14675</v>
      </c>
    </row>
    <row r="1866" spans="1:41" x14ac:dyDescent="0.25">
      <c r="A1866" s="1">
        <v>2017</v>
      </c>
      <c r="B1866" t="s">
        <v>1402</v>
      </c>
      <c r="C1866" t="s">
        <v>7030</v>
      </c>
      <c r="D1866" t="s">
        <v>7204</v>
      </c>
      <c r="E1866" t="s">
        <v>7606</v>
      </c>
      <c r="F1866" t="s">
        <v>9052</v>
      </c>
      <c r="G1866" t="s">
        <v>11214</v>
      </c>
      <c r="H1866" t="s">
        <v>12660</v>
      </c>
      <c r="I1866" s="1">
        <v>0.6693876421265903</v>
      </c>
      <c r="J1866" s="1">
        <v>0.54200000000000004</v>
      </c>
      <c r="K1866" s="1">
        <v>0.59034572733202861</v>
      </c>
      <c r="L1866" s="1">
        <v>0.60709345336438192</v>
      </c>
      <c r="M1866" s="1">
        <v>0.58753479862146196</v>
      </c>
      <c r="N1866" s="1">
        <v>0.4124099586864049</v>
      </c>
      <c r="O1866" s="1">
        <v>0.60308799628511722</v>
      </c>
      <c r="P1866" s="1">
        <v>0.49</v>
      </c>
      <c r="Q1866" s="1">
        <v>0.49150713243942862</v>
      </c>
      <c r="R1866" s="1">
        <v>0.72903694479036951</v>
      </c>
      <c r="S1866" s="1">
        <v>0.68198300444352822</v>
      </c>
      <c r="T1866" s="1">
        <v>0.63460672712071509</v>
      </c>
      <c r="U1866" s="1">
        <v>0.48696279881815741</v>
      </c>
      <c r="V1866" s="1">
        <v>0.67850300580305345</v>
      </c>
      <c r="W1866" s="1">
        <v>0.50228310502283102</v>
      </c>
      <c r="X1866" s="1">
        <v>0.74027351677424547</v>
      </c>
      <c r="Y1866" s="1">
        <v>0.623997284956189</v>
      </c>
      <c r="Z1866" s="1">
        <v>0.80452272233094146</v>
      </c>
      <c r="AA1866" s="1">
        <v>0.63887001014153988</v>
      </c>
      <c r="AB1866" s="1">
        <v>0.6686236138290933</v>
      </c>
      <c r="AC1866" s="1">
        <v>0.66622924805671924</v>
      </c>
      <c r="AD1866" s="1">
        <v>0.64410055863438986</v>
      </c>
      <c r="AE1866" s="1">
        <v>0.60099382218640873</v>
      </c>
      <c r="AF1866" s="1">
        <v>0.59360730593607303</v>
      </c>
      <c r="AG1866" s="1">
        <v>0.5807261833690992</v>
      </c>
      <c r="AH1866" s="1">
        <v>0.52586072699869302</v>
      </c>
      <c r="AI1866" s="1">
        <v>0.62068899186895388</v>
      </c>
      <c r="AJ1866" s="1">
        <v>0.48435338894798668</v>
      </c>
      <c r="AK1866" s="1">
        <v>0.67255135325195803</v>
      </c>
      <c r="AL1866" s="1">
        <v>0.60593599081039429</v>
      </c>
      <c r="AM1866" s="1">
        <v>0.59412944316864014</v>
      </c>
      <c r="AN1866" s="1">
        <v>0.62266165018081665</v>
      </c>
      <c r="AO1866" t="s">
        <v>14676</v>
      </c>
    </row>
    <row r="1867" spans="1:41" x14ac:dyDescent="0.25">
      <c r="A1867" s="1">
        <v>2017</v>
      </c>
      <c r="B1867" t="s">
        <v>1403</v>
      </c>
      <c r="C1867" t="s">
        <v>7030</v>
      </c>
      <c r="D1867" t="s">
        <v>7204</v>
      </c>
      <c r="E1867" t="s">
        <v>7606</v>
      </c>
      <c r="F1867" t="s">
        <v>9052</v>
      </c>
      <c r="G1867" t="s">
        <v>11214</v>
      </c>
      <c r="H1867" t="s">
        <v>12660</v>
      </c>
      <c r="I1867" s="1">
        <v>0.64392100210575987</v>
      </c>
      <c r="J1867" s="1">
        <v>0.54800000000000004</v>
      </c>
      <c r="K1867" s="1">
        <v>0.62045492981566042</v>
      </c>
      <c r="L1867" s="1">
        <v>0.62064990911912044</v>
      </c>
      <c r="M1867" s="1">
        <v>0.57031258693789433</v>
      </c>
      <c r="N1867" s="1">
        <v>0.40282370230409908</v>
      </c>
      <c r="O1867" s="1">
        <v>0.57458043418005789</v>
      </c>
      <c r="P1867" s="1">
        <v>0.51265240074770524</v>
      </c>
      <c r="Q1867" s="1">
        <v>0.55376557164184803</v>
      </c>
      <c r="R1867" s="1">
        <v>0.71797310601527509</v>
      </c>
      <c r="S1867" s="1">
        <v>0.70168824096183657</v>
      </c>
      <c r="T1867" s="1">
        <v>0.6139639203728029</v>
      </c>
      <c r="U1867" s="1">
        <v>0.48715417673918882</v>
      </c>
      <c r="V1867" s="1">
        <v>0.59884721910322625</v>
      </c>
      <c r="W1867" s="1">
        <v>0.56296909492273739</v>
      </c>
      <c r="X1867" s="1">
        <v>0.65307850935336564</v>
      </c>
      <c r="Y1867" s="1">
        <v>0.62705648710252537</v>
      </c>
      <c r="Z1867" s="1">
        <v>0.79470800157427868</v>
      </c>
      <c r="AA1867" s="1">
        <v>0.63769316097182194</v>
      </c>
      <c r="AB1867" s="1">
        <v>0.66463829884785075</v>
      </c>
      <c r="AC1867" s="1">
        <v>0.59931506849315075</v>
      </c>
      <c r="AD1867" s="1">
        <v>0.60069280428279015</v>
      </c>
      <c r="AE1867" s="1">
        <v>0.59981602842780635</v>
      </c>
      <c r="AF1867" s="1">
        <v>0.62199669472603536</v>
      </c>
      <c r="AG1867" s="1">
        <v>0.57161582547023781</v>
      </c>
      <c r="AH1867" s="1">
        <v>0.57176295457494064</v>
      </c>
      <c r="AI1867" s="1">
        <v>0.62188314154192637</v>
      </c>
      <c r="AJ1867" s="1">
        <v>0.49873975415824862</v>
      </c>
      <c r="AK1867" s="1">
        <v>0.68202063951692482</v>
      </c>
      <c r="AL1867" s="1">
        <v>0.60257840156555176</v>
      </c>
      <c r="AM1867" s="1">
        <v>0.59039580821990967</v>
      </c>
      <c r="AN1867" s="1">
        <v>0.61983710527420044</v>
      </c>
      <c r="AO1867" t="s">
        <v>14677</v>
      </c>
    </row>
    <row r="1868" spans="1:41" x14ac:dyDescent="0.25">
      <c r="A1868" s="1">
        <v>2017</v>
      </c>
      <c r="B1868" t="s">
        <v>1404</v>
      </c>
      <c r="C1868" t="s">
        <v>7030</v>
      </c>
      <c r="D1868" t="s">
        <v>7204</v>
      </c>
      <c r="E1868" t="s">
        <v>7606</v>
      </c>
      <c r="F1868" t="s">
        <v>9052</v>
      </c>
      <c r="G1868" t="s">
        <v>11214</v>
      </c>
      <c r="H1868" t="s">
        <v>12660</v>
      </c>
      <c r="I1868" s="1">
        <v>0.66905531539189333</v>
      </c>
      <c r="J1868" s="1">
        <v>0.53810556093661122</v>
      </c>
      <c r="K1868" s="1">
        <v>0.57929530430041576</v>
      </c>
      <c r="L1868" s="1">
        <v>0.63057186344857574</v>
      </c>
      <c r="M1868" s="1">
        <v>0.57408944156820008</v>
      </c>
      <c r="N1868" s="1">
        <v>0.39452510462075741</v>
      </c>
      <c r="O1868" s="1">
        <v>0.55829052511415522</v>
      </c>
      <c r="P1868" s="1">
        <v>0.52178747527775504</v>
      </c>
      <c r="Q1868" s="1">
        <v>0.47695729458181929</v>
      </c>
      <c r="R1868" s="1">
        <v>0.63520953931912838</v>
      </c>
      <c r="S1868" s="1">
        <v>0.64997777508384846</v>
      </c>
      <c r="T1868" s="1">
        <v>0.61055172007953795</v>
      </c>
      <c r="U1868" s="1">
        <v>0.5326532473677309</v>
      </c>
      <c r="V1868" s="1">
        <v>0.60098674900923066</v>
      </c>
      <c r="W1868" s="1">
        <v>0.47513049230397048</v>
      </c>
      <c r="X1868" s="1">
        <v>0.64835137112439778</v>
      </c>
      <c r="Y1868" s="1">
        <v>0.61709467873851442</v>
      </c>
      <c r="Z1868" s="1">
        <v>0.79709987861973108</v>
      </c>
      <c r="AA1868" s="1">
        <v>0.61528231518102716</v>
      </c>
      <c r="AB1868" s="1">
        <v>0.54393504488103828</v>
      </c>
      <c r="AC1868" s="1">
        <v>0.54071367197854525</v>
      </c>
      <c r="AD1868" s="1">
        <v>0.553828947691272</v>
      </c>
      <c r="AE1868" s="1">
        <v>0.63883335439331457</v>
      </c>
      <c r="AF1868" s="1">
        <v>0</v>
      </c>
      <c r="AG1868" s="1">
        <v>0.54772998119263971</v>
      </c>
      <c r="AH1868" s="1">
        <v>0.59657417230850229</v>
      </c>
      <c r="AI1868" s="1">
        <v>0.60052524268183327</v>
      </c>
      <c r="AJ1868" s="1">
        <v>0.52101363562165592</v>
      </c>
      <c r="AK1868" s="1">
        <v>0.58781558184856764</v>
      </c>
      <c r="AL1868" s="1">
        <v>0.5605512261390686</v>
      </c>
      <c r="AM1868" s="1">
        <v>0.54574239253997803</v>
      </c>
      <c r="AN1868" s="1">
        <v>0.58153045177459717</v>
      </c>
      <c r="AO1868" t="s">
        <v>14678</v>
      </c>
    </row>
    <row r="1869" spans="1:41" x14ac:dyDescent="0.25">
      <c r="A1869" s="1">
        <v>2017</v>
      </c>
      <c r="B1869" t="s">
        <v>1405</v>
      </c>
      <c r="C1869" t="s">
        <v>7030</v>
      </c>
      <c r="D1869" t="s">
        <v>7204</v>
      </c>
      <c r="E1869" t="s">
        <v>7606</v>
      </c>
      <c r="F1869" t="s">
        <v>9052</v>
      </c>
      <c r="G1869" t="s">
        <v>11214</v>
      </c>
      <c r="H1869" t="s">
        <v>12660</v>
      </c>
      <c r="I1869" s="1">
        <v>0.66796595345664111</v>
      </c>
      <c r="J1869" s="1">
        <v>0.54400000000000004</v>
      </c>
      <c r="K1869" s="1">
        <v>0.61385370896872582</v>
      </c>
      <c r="L1869" s="1">
        <v>0.63926940639269403</v>
      </c>
      <c r="M1869" s="1">
        <v>0.56063439942511695</v>
      </c>
      <c r="N1869" s="1">
        <v>0.45228378543281222</v>
      </c>
      <c r="O1869" s="1">
        <v>0.59493911719939119</v>
      </c>
      <c r="P1869" s="1">
        <v>0.51032744654930295</v>
      </c>
      <c r="Q1869" s="1">
        <v>0.49994465186610482</v>
      </c>
      <c r="R1869" s="1">
        <v>0.72563543076170889</v>
      </c>
      <c r="S1869" s="1">
        <v>0.68035079032551138</v>
      </c>
      <c r="T1869" s="1">
        <v>0.63102486047691531</v>
      </c>
      <c r="U1869" s="1">
        <v>0.49007226404486681</v>
      </c>
      <c r="V1869" s="1">
        <v>0.64009890821759807</v>
      </c>
      <c r="W1869" s="1">
        <v>0.56497175141242939</v>
      </c>
      <c r="X1869" s="1">
        <v>0.67272306212965616</v>
      </c>
      <c r="Y1869" s="1">
        <v>0.62569243511109107</v>
      </c>
      <c r="Z1869" s="1">
        <v>0.75641952280165925</v>
      </c>
      <c r="AA1869" s="1">
        <v>0.65905975890125112</v>
      </c>
      <c r="AB1869" s="1">
        <v>0.6706804652010131</v>
      </c>
      <c r="AC1869" s="1">
        <v>0.66622924805671924</v>
      </c>
      <c r="AD1869" s="1">
        <v>0.65071921621624729</v>
      </c>
      <c r="AE1869" s="1">
        <v>0.60749285695212152</v>
      </c>
      <c r="AF1869" s="1">
        <v>0.60491364211089949</v>
      </c>
      <c r="AG1869" s="1">
        <v>0.56269132951923506</v>
      </c>
      <c r="AH1869" s="1">
        <v>0.55840069956586869</v>
      </c>
      <c r="AI1869" s="1">
        <v>0.62059635172091365</v>
      </c>
      <c r="AJ1869" s="1">
        <v>0.51328431799431817</v>
      </c>
      <c r="AK1869" s="1">
        <v>0.66824197352989068</v>
      </c>
      <c r="AL1869" s="1">
        <v>0.6087074875831604</v>
      </c>
      <c r="AM1869" s="1">
        <v>0.59796363115310669</v>
      </c>
      <c r="AN1869" s="1">
        <v>0.6239280104637146</v>
      </c>
      <c r="AO1869" t="s">
        <v>14679</v>
      </c>
    </row>
    <row r="1870" spans="1:41" x14ac:dyDescent="0.25">
      <c r="A1870" s="1">
        <v>2017</v>
      </c>
      <c r="B1870" t="s">
        <v>1406</v>
      </c>
      <c r="C1870" t="s">
        <v>7030</v>
      </c>
      <c r="D1870" t="s">
        <v>7204</v>
      </c>
      <c r="E1870" t="s">
        <v>7606</v>
      </c>
      <c r="F1870" t="s">
        <v>9052</v>
      </c>
      <c r="G1870" t="s">
        <v>11214</v>
      </c>
      <c r="H1870" t="s">
        <v>12660</v>
      </c>
      <c r="I1870" s="1">
        <v>0.6453268704297247</v>
      </c>
      <c r="J1870" s="1">
        <v>0.54012762472785902</v>
      </c>
      <c r="K1870" s="1">
        <v>0.59783983140147523</v>
      </c>
      <c r="L1870" s="1">
        <v>0.64772863159852778</v>
      </c>
      <c r="M1870" s="1">
        <v>0.59962868182046269</v>
      </c>
      <c r="N1870" s="1">
        <v>0.41964021097411608</v>
      </c>
      <c r="O1870" s="1">
        <v>0.56890485814806491</v>
      </c>
      <c r="P1870" s="1">
        <v>0.50824900759505287</v>
      </c>
      <c r="Q1870" s="1">
        <v>0.47424082377132398</v>
      </c>
      <c r="R1870" s="1">
        <v>0.7260611869297251</v>
      </c>
      <c r="S1870" s="1">
        <v>0.70650523820256617</v>
      </c>
      <c r="T1870" s="1">
        <v>0.57348646489789801</v>
      </c>
      <c r="U1870" s="1">
        <v>0.51390618513906183</v>
      </c>
      <c r="V1870" s="1">
        <v>0.58636247475903547</v>
      </c>
      <c r="W1870" s="1">
        <v>0.47707774841997042</v>
      </c>
      <c r="X1870" s="1">
        <v>0.64961275511491201</v>
      </c>
      <c r="Y1870" s="1">
        <v>0.61982295265608456</v>
      </c>
      <c r="Z1870" s="1">
        <v>0.78619826189424069</v>
      </c>
      <c r="AA1870" s="1">
        <v>0.6245710875608973</v>
      </c>
      <c r="AB1870" s="1">
        <v>0.6718118203113439</v>
      </c>
      <c r="AC1870" s="1">
        <v>0.58482613277351059</v>
      </c>
      <c r="AD1870" s="1">
        <v>0.54470376007666721</v>
      </c>
      <c r="AE1870" s="1">
        <v>0.59952215737839232</v>
      </c>
      <c r="AF1870" s="1">
        <v>0</v>
      </c>
      <c r="AG1870" s="1">
        <v>0.53909057763425183</v>
      </c>
      <c r="AH1870" s="1">
        <v>0.54962955345080278</v>
      </c>
      <c r="AI1870" s="1">
        <v>0.62357274998574608</v>
      </c>
      <c r="AJ1870" s="1">
        <v>0.49693208831621988</v>
      </c>
      <c r="AK1870" s="1">
        <v>0.66996640392815199</v>
      </c>
      <c r="AL1870" s="1">
        <v>0.57052910327911377</v>
      </c>
      <c r="AM1870" s="1">
        <v>0.54780036211013794</v>
      </c>
      <c r="AN1870" s="1">
        <v>0.60272836685180664</v>
      </c>
      <c r="AO1870" t="s">
        <v>14680</v>
      </c>
    </row>
    <row r="1871" spans="1:41" x14ac:dyDescent="0.25">
      <c r="A1871" s="1">
        <v>2017</v>
      </c>
      <c r="B1871" t="s">
        <v>1407</v>
      </c>
      <c r="C1871" t="s">
        <v>7030</v>
      </c>
      <c r="D1871" t="s">
        <v>7204</v>
      </c>
      <c r="E1871" t="s">
        <v>7606</v>
      </c>
      <c r="F1871" t="s">
        <v>9053</v>
      </c>
      <c r="G1871" t="s">
        <v>11214</v>
      </c>
      <c r="H1871" t="s">
        <v>12660</v>
      </c>
      <c r="I1871" s="1">
        <v>4.8110225513331398E-2</v>
      </c>
      <c r="J1871" s="1">
        <v>5.7000000000000002E-2</v>
      </c>
      <c r="K1871" s="1">
        <v>6.4735945485519697E-2</v>
      </c>
      <c r="L1871" s="1">
        <v>7.9999999999999905E-2</v>
      </c>
      <c r="M1871" s="1">
        <v>5.5284552845528502E-2</v>
      </c>
      <c r="N1871" s="1">
        <v>8.30618892508143E-2</v>
      </c>
      <c r="O1871" s="1">
        <v>9.5022624434388997E-2</v>
      </c>
      <c r="P1871" s="1">
        <v>6.8027210884353706E-2</v>
      </c>
      <c r="Q1871" s="1">
        <v>5.4945054945055097E-2</v>
      </c>
      <c r="R1871" s="1">
        <v>4.6805134427684199E-2</v>
      </c>
      <c r="S1871" s="1">
        <v>5.2999999999999999E-2</v>
      </c>
      <c r="T1871" s="1">
        <v>6.4999999999999905E-2</v>
      </c>
      <c r="U1871" s="1">
        <v>3.5108274635753202E-2</v>
      </c>
      <c r="V1871" s="1">
        <v>5.6250000000000001E-2</v>
      </c>
      <c r="W1871" s="1">
        <v>6.0000000000000102E-2</v>
      </c>
      <c r="X1871" s="1">
        <v>3.58049055539892E-2</v>
      </c>
      <c r="Y1871" s="1">
        <v>4.0866639074337401E-2</v>
      </c>
      <c r="Z1871" s="1">
        <v>5.3598608393128903E-2</v>
      </c>
      <c r="AA1871" s="1">
        <v>6.0000000000000102E-2</v>
      </c>
      <c r="AB1871" s="1">
        <v>7.0662816555478097E-2</v>
      </c>
      <c r="AC1871" s="1">
        <v>8.6904761904761804E-2</v>
      </c>
      <c r="AD1871" s="1">
        <v>5.89777195281782E-2</v>
      </c>
      <c r="AE1871" s="1">
        <v>9.2188991409481405E-2</v>
      </c>
      <c r="AF1871" s="1">
        <v>5.5E-2</v>
      </c>
      <c r="AG1871" s="1">
        <v>4.0551705145270102E-2</v>
      </c>
      <c r="AH1871" s="1">
        <v>4.7860017384452197E-2</v>
      </c>
      <c r="AI1871" s="1">
        <v>6.11702127659575E-2</v>
      </c>
      <c r="AJ1871" s="1">
        <v>4.8000000000000001E-2</v>
      </c>
      <c r="AK1871" s="1">
        <v>5.00000000000001E-2</v>
      </c>
      <c r="AL1871" s="1">
        <v>5.9446103870868683E-2</v>
      </c>
      <c r="AM1871" s="1">
        <v>5.9201087802648544E-2</v>
      </c>
      <c r="AN1871" s="1">
        <v>5.9793233871459961E-2</v>
      </c>
      <c r="AO1871" t="s">
        <v>14681</v>
      </c>
    </row>
    <row r="1872" spans="1:41" x14ac:dyDescent="0.25">
      <c r="A1872" s="1">
        <v>2017</v>
      </c>
      <c r="B1872" t="s">
        <v>1408</v>
      </c>
      <c r="C1872" t="s">
        <v>7030</v>
      </c>
      <c r="D1872" t="s">
        <v>7204</v>
      </c>
      <c r="E1872" t="s">
        <v>7606</v>
      </c>
      <c r="F1872" t="s">
        <v>9053</v>
      </c>
      <c r="G1872" t="s">
        <v>11214</v>
      </c>
      <c r="H1872" t="s">
        <v>12660</v>
      </c>
      <c r="I1872" s="1">
        <v>3.5797936634096403E-2</v>
      </c>
      <c r="J1872" s="1">
        <v>5.7999999999999899E-2</v>
      </c>
      <c r="K1872" s="1">
        <v>6.3157894736842093E-2</v>
      </c>
      <c r="L1872" s="1">
        <v>7.9999999999999905E-2</v>
      </c>
      <c r="M1872" s="1">
        <v>4.1761554615263402E-2</v>
      </c>
      <c r="N1872" s="1">
        <v>7.9863915096656996E-2</v>
      </c>
      <c r="O1872" s="1">
        <v>9.5299008634474006E-2</v>
      </c>
      <c r="P1872" s="1">
        <v>6.8337129840546698E-2</v>
      </c>
      <c r="Q1872" s="1">
        <v>5.1470588235294198E-2</v>
      </c>
      <c r="R1872" s="1">
        <v>4.70178053661E-2</v>
      </c>
      <c r="S1872" s="1">
        <v>5.5000000000000097E-2</v>
      </c>
      <c r="T1872" s="1">
        <v>1</v>
      </c>
      <c r="U1872" s="1">
        <v>3.8179045593810801E-2</v>
      </c>
      <c r="V1872" s="1">
        <v>6.4331996297439104E-2</v>
      </c>
      <c r="W1872" s="1">
        <v>6.1643835616438401E-2</v>
      </c>
      <c r="X1872" s="1">
        <v>4.0224508886810097E-2</v>
      </c>
      <c r="Y1872" s="1">
        <v>4.0994225545438398E-2</v>
      </c>
      <c r="Z1872" s="1">
        <v>4.9865900700153398E-2</v>
      </c>
      <c r="AA1872" s="1">
        <v>6.0000000000000102E-2</v>
      </c>
      <c r="AB1872" s="1">
        <v>1</v>
      </c>
      <c r="AC1872" s="1">
        <v>9.1799288475010093E-2</v>
      </c>
      <c r="AD1872" s="1">
        <v>6.4407479578273405E-2</v>
      </c>
      <c r="AE1872" s="1">
        <v>9.3406593406593394E-2</v>
      </c>
      <c r="AF1872" s="1">
        <v>5.5000000000000097E-2</v>
      </c>
      <c r="AG1872" s="1">
        <v>4.0539154160416001E-2</v>
      </c>
      <c r="AH1872" s="1">
        <v>4.6164737292447203E-2</v>
      </c>
      <c r="AI1872" s="1">
        <v>6.0606060606060497E-2</v>
      </c>
      <c r="AJ1872" s="1">
        <v>4.7619047619047498E-2</v>
      </c>
      <c r="AK1872" s="1">
        <v>0.05</v>
      </c>
      <c r="AL1872" s="1">
        <v>0.12346510589122772</v>
      </c>
      <c r="AM1872" s="1">
        <v>5.8954272419214249E-2</v>
      </c>
      <c r="AN1872" s="1">
        <v>0.21485543251037598</v>
      </c>
      <c r="AO1872" t="s">
        <v>14682</v>
      </c>
    </row>
    <row r="1873" spans="1:41" x14ac:dyDescent="0.25">
      <c r="A1873" s="1">
        <v>2017</v>
      </c>
      <c r="B1873" t="s">
        <v>1409</v>
      </c>
      <c r="C1873" t="s">
        <v>7030</v>
      </c>
      <c r="D1873" t="s">
        <v>7204</v>
      </c>
      <c r="E1873" t="s">
        <v>7606</v>
      </c>
      <c r="F1873" t="s">
        <v>9053</v>
      </c>
      <c r="G1873" t="s">
        <v>11214</v>
      </c>
      <c r="H1873" t="s">
        <v>12660</v>
      </c>
      <c r="I1873" s="1">
        <v>6.0430869947593502E-2</v>
      </c>
      <c r="J1873" s="1">
        <v>6.0010600344030801E-2</v>
      </c>
      <c r="K1873" s="1">
        <v>6.0000000000000102E-2</v>
      </c>
      <c r="L1873" s="1">
        <v>7.69230769230769E-2</v>
      </c>
      <c r="M1873" s="1">
        <v>5.9972105997210597E-2</v>
      </c>
      <c r="N1873" s="1">
        <v>6.25E-2</v>
      </c>
      <c r="O1873" s="1">
        <v>7.2368421052631596E-2</v>
      </c>
      <c r="P1873" s="1">
        <v>6.7720090293453702E-2</v>
      </c>
      <c r="Q1873" s="1">
        <v>5.3101037133345498E-2</v>
      </c>
      <c r="R1873" s="1">
        <v>4.1292639138240599E-2</v>
      </c>
      <c r="S1873" s="1">
        <v>5.48999999999999E-2</v>
      </c>
      <c r="T1873" s="1">
        <v>1</v>
      </c>
      <c r="U1873" s="1">
        <v>4.41572428648358E-2</v>
      </c>
      <c r="V1873" s="1">
        <v>8.6680094851845996E-2</v>
      </c>
      <c r="W1873" s="1">
        <v>0.06</v>
      </c>
      <c r="X1873" s="1">
        <v>3.4951456310679599E-2</v>
      </c>
      <c r="Y1873" s="1">
        <v>4.5605557233464197E-2</v>
      </c>
      <c r="Z1873" s="1">
        <v>5.00000000000001E-2</v>
      </c>
      <c r="AA1873" s="1">
        <v>0.06</v>
      </c>
      <c r="AB1873" s="1">
        <v>1</v>
      </c>
      <c r="AC1873" s="1">
        <v>9.0090090041902895E-2</v>
      </c>
      <c r="AD1873" s="1">
        <v>6.5976714100905595E-2</v>
      </c>
      <c r="AE1873" s="1">
        <v>9.2619574226863705E-2</v>
      </c>
      <c r="AF1873" s="1">
        <v>5.5036344755970898E-2</v>
      </c>
      <c r="AG1873" s="1">
        <v>4.1752933057280901E-2</v>
      </c>
      <c r="AH1873" s="1">
        <v>5.0018990311217801E-2</v>
      </c>
      <c r="AI1873" s="1">
        <v>6.4198239128042595E-2</v>
      </c>
      <c r="AJ1873" s="1">
        <v>5.00000000000001E-2</v>
      </c>
      <c r="AK1873" s="1">
        <v>0.05</v>
      </c>
      <c r="AL1873" s="1">
        <v>0.1244933009147644</v>
      </c>
      <c r="AM1873" s="1">
        <v>6.1054125428199768E-2</v>
      </c>
      <c r="AN1873" s="1">
        <v>0.21436548233032227</v>
      </c>
      <c r="AO1873" t="s">
        <v>14683</v>
      </c>
    </row>
    <row r="1874" spans="1:41" x14ac:dyDescent="0.25">
      <c r="A1874" s="1">
        <v>2017</v>
      </c>
      <c r="B1874" t="s">
        <v>1410</v>
      </c>
      <c r="C1874" t="s">
        <v>7030</v>
      </c>
      <c r="D1874" t="s">
        <v>7204</v>
      </c>
      <c r="E1874" t="s">
        <v>7606</v>
      </c>
      <c r="F1874" t="s">
        <v>9053</v>
      </c>
      <c r="G1874" t="s">
        <v>11214</v>
      </c>
      <c r="H1874" t="s">
        <v>12660</v>
      </c>
      <c r="I1874" s="1">
        <v>4.4486372398156997E-2</v>
      </c>
      <c r="J1874" s="1">
        <v>0.06</v>
      </c>
      <c r="K1874" s="1">
        <v>5.4411764705882402E-2</v>
      </c>
      <c r="L1874" s="1">
        <v>9.4827586206896505E-2</v>
      </c>
      <c r="M1874" s="1">
        <v>5.9707664371370602E-2</v>
      </c>
      <c r="N1874" s="1">
        <v>5.80000000000001E-2</v>
      </c>
      <c r="O1874" s="1">
        <v>6.5079872204479999E-4</v>
      </c>
      <c r="P1874" s="1">
        <v>7.2052401746724906E-2</v>
      </c>
      <c r="Q1874" s="1">
        <v>4.6948356807511499E-2</v>
      </c>
      <c r="R1874" s="1">
        <v>4.1292639138240599E-2</v>
      </c>
      <c r="S1874" s="1">
        <v>5.6108175318619898E-2</v>
      </c>
      <c r="T1874" s="1">
        <v>6.2801932367149801E-2</v>
      </c>
      <c r="U1874" s="1">
        <v>3.67892976588629E-2</v>
      </c>
      <c r="V1874" s="1">
        <v>5.6022131424319097E-2</v>
      </c>
      <c r="W1874" s="1">
        <v>6.0000000000000102E-2</v>
      </c>
      <c r="X1874" s="1">
        <v>3.2101167315175101E-2</v>
      </c>
      <c r="Y1874" s="1">
        <v>3.7618832437935797E-2</v>
      </c>
      <c r="Z1874" s="1">
        <v>6.6621346023112801E-2</v>
      </c>
      <c r="AA1874" s="1">
        <v>5.9999999999996403E-2</v>
      </c>
      <c r="AB1874" s="1">
        <v>1</v>
      </c>
      <c r="AC1874" s="1">
        <v>8.7515567425781302E-2</v>
      </c>
      <c r="AD1874" s="1">
        <v>6.6222107191612298E-2</v>
      </c>
      <c r="AE1874" s="1">
        <v>8.3999999999999894E-2</v>
      </c>
      <c r="AF1874" s="1">
        <v>5.5E-2</v>
      </c>
      <c r="AG1874" s="1">
        <v>4.05478250443599E-2</v>
      </c>
      <c r="AH1874" s="1">
        <v>4.9000000000000099E-2</v>
      </c>
      <c r="AI1874" s="1">
        <v>6.4681824447667194E-2</v>
      </c>
      <c r="AJ1874" s="1">
        <v>4.9999999999998601E-2</v>
      </c>
      <c r="AK1874" s="1">
        <v>0.05</v>
      </c>
      <c r="AL1874" s="1">
        <v>8.7841659784317017E-2</v>
      </c>
      <c r="AM1874" s="1">
        <v>5.8336611837148666E-2</v>
      </c>
      <c r="AN1874" s="1">
        <v>0.12964044511318207</v>
      </c>
      <c r="AO1874" t="s">
        <v>14684</v>
      </c>
    </row>
    <row r="1875" spans="1:41" x14ac:dyDescent="0.25">
      <c r="A1875" s="1">
        <v>2017</v>
      </c>
      <c r="B1875" t="s">
        <v>1411</v>
      </c>
      <c r="C1875" t="s">
        <v>7030</v>
      </c>
      <c r="D1875" t="s">
        <v>7204</v>
      </c>
      <c r="E1875" t="s">
        <v>7606</v>
      </c>
      <c r="F1875" t="s">
        <v>9053</v>
      </c>
      <c r="G1875" t="s">
        <v>11214</v>
      </c>
      <c r="H1875" t="s">
        <v>12660</v>
      </c>
      <c r="I1875" s="1">
        <v>1.8004914939824101E-2</v>
      </c>
      <c r="J1875" s="1">
        <v>5.9999999999999901E-2</v>
      </c>
      <c r="K1875" s="1">
        <v>6.4456721915285495E-2</v>
      </c>
      <c r="L1875" s="1">
        <v>7.9999999999999905E-2</v>
      </c>
      <c r="M1875" s="1">
        <v>4.5302013422818803E-2</v>
      </c>
      <c r="N1875" s="1">
        <v>7.1394243637725494E-2</v>
      </c>
      <c r="O1875" s="1">
        <v>9.4963105550208399E-2</v>
      </c>
      <c r="P1875" s="1">
        <v>6.9000000000000006E-2</v>
      </c>
      <c r="Q1875" s="1">
        <v>5.2900243001965198E-2</v>
      </c>
      <c r="R1875" s="1">
        <v>4.8042704626334497E-2</v>
      </c>
      <c r="S1875" s="1">
        <v>5.4587915233405698E-2</v>
      </c>
      <c r="T1875" s="1">
        <v>5.0671395996959703E-2</v>
      </c>
      <c r="U1875" s="1">
        <v>3.8865944552079798E-2</v>
      </c>
      <c r="V1875" s="1">
        <v>6.7495534757488901E-2</v>
      </c>
      <c r="W1875" s="1">
        <v>9.9173553719008295E-2</v>
      </c>
      <c r="X1875" s="1">
        <v>4.0219378427787902E-2</v>
      </c>
      <c r="Y1875" s="1">
        <v>4.41903584672435E-2</v>
      </c>
      <c r="Z1875" s="1">
        <v>4.9549549549549599E-2</v>
      </c>
      <c r="AA1875" s="1">
        <v>5.80000000000001E-2</v>
      </c>
      <c r="AB1875" s="1">
        <v>1</v>
      </c>
      <c r="AC1875" s="1">
        <v>9.1799288475010093E-2</v>
      </c>
      <c r="AD1875" s="1">
        <v>6.8649953980256098E-2</v>
      </c>
      <c r="AE1875" s="1">
        <v>9.2178770949720698E-2</v>
      </c>
      <c r="AF1875" s="1">
        <v>4.7475961538461502E-2</v>
      </c>
      <c r="AG1875" s="1">
        <v>3.8087520259319302E-2</v>
      </c>
      <c r="AH1875" s="1">
        <v>4.61049284578696E-2</v>
      </c>
      <c r="AI1875" s="1">
        <v>5.9701492537313397E-2</v>
      </c>
      <c r="AJ1875" s="1">
        <v>5.7287209161033997E-2</v>
      </c>
      <c r="AK1875" s="1">
        <v>8.7729038019501701E-2</v>
      </c>
      <c r="AL1875" s="1">
        <v>9.295971691608429E-2</v>
      </c>
      <c r="AM1875" s="1">
        <v>5.7898368686437607E-2</v>
      </c>
      <c r="AN1875" s="1">
        <v>0.1426299661397934</v>
      </c>
      <c r="AO1875" t="s">
        <v>14685</v>
      </c>
    </row>
    <row r="1876" spans="1:41" x14ac:dyDescent="0.25">
      <c r="A1876" s="1">
        <v>2017</v>
      </c>
      <c r="B1876" t="s">
        <v>1412</v>
      </c>
      <c r="C1876" t="s">
        <v>7030</v>
      </c>
      <c r="D1876" t="s">
        <v>7204</v>
      </c>
      <c r="E1876" t="s">
        <v>7606</v>
      </c>
      <c r="F1876" t="s">
        <v>9054</v>
      </c>
      <c r="G1876" t="s">
        <v>11214</v>
      </c>
      <c r="H1876" t="s">
        <v>12661</v>
      </c>
      <c r="I1876" s="1">
        <v>781.66379629882022</v>
      </c>
      <c r="J1876" s="1">
        <v>1316</v>
      </c>
      <c r="K1876" s="1">
        <v>64.3</v>
      </c>
      <c r="L1876" s="1">
        <v>105</v>
      </c>
      <c r="M1876" s="1">
        <v>523</v>
      </c>
      <c r="N1876" s="1">
        <v>577.95172598044178</v>
      </c>
      <c r="O1876" s="1">
        <v>312.79629999999997</v>
      </c>
      <c r="P1876" s="1">
        <v>425</v>
      </c>
      <c r="Q1876" s="1">
        <v>276.12073550249988</v>
      </c>
      <c r="R1876" s="1">
        <v>534</v>
      </c>
      <c r="S1876" s="1">
        <v>607.29999999999995</v>
      </c>
      <c r="T1876" s="1">
        <v>388</v>
      </c>
      <c r="U1876" s="1">
        <v>149.84697743999999</v>
      </c>
      <c r="V1876" s="1">
        <v>623.1065513001821</v>
      </c>
      <c r="W1876" s="1">
        <v>236.30983735999999</v>
      </c>
      <c r="X1876" s="1">
        <v>995</v>
      </c>
      <c r="Y1876" s="1">
        <v>3176.059953</v>
      </c>
      <c r="Z1876" s="1">
        <v>411.89999999999958</v>
      </c>
      <c r="AA1876" s="1">
        <v>4616.8647934053733</v>
      </c>
      <c r="AB1876" s="1"/>
      <c r="AC1876" s="1">
        <v>306.34034073316809</v>
      </c>
      <c r="AD1876" s="1">
        <v>736</v>
      </c>
      <c r="AE1876" s="1">
        <v>345.49921070183569</v>
      </c>
      <c r="AF1876" s="1">
        <v>1917.7042106250001</v>
      </c>
      <c r="AG1876" s="1">
        <v>8415.2022142789156</v>
      </c>
      <c r="AH1876" s="1">
        <v>1344.403</v>
      </c>
      <c r="AI1876" s="1">
        <v>376.24093420255582</v>
      </c>
      <c r="AJ1876" s="1">
        <v>2484.4566475436841</v>
      </c>
      <c r="AK1876" s="1">
        <v>273.33318223577908</v>
      </c>
      <c r="AL1876" s="1">
        <v>32319.404296875</v>
      </c>
      <c r="AM1876" s="1">
        <v>26462.71875</v>
      </c>
      <c r="AN1876" s="1">
        <v>5856.68310546875</v>
      </c>
      <c r="AO1876" t="s">
        <v>14686</v>
      </c>
    </row>
    <row r="1877" spans="1:41" x14ac:dyDescent="0.25">
      <c r="A1877" s="1">
        <v>2017</v>
      </c>
      <c r="B1877" t="s">
        <v>1413</v>
      </c>
      <c r="C1877" t="s">
        <v>7030</v>
      </c>
      <c r="D1877" t="s">
        <v>7204</v>
      </c>
      <c r="E1877" t="s">
        <v>7606</v>
      </c>
      <c r="F1877" t="s">
        <v>9054</v>
      </c>
      <c r="G1877" t="s">
        <v>11214</v>
      </c>
      <c r="H1877" t="s">
        <v>12661</v>
      </c>
      <c r="I1877" s="1">
        <v>767.02872551242967</v>
      </c>
      <c r="J1877" s="1">
        <v>1284.674387271685</v>
      </c>
      <c r="K1877" s="1">
        <v>54.9</v>
      </c>
      <c r="L1877" s="1">
        <v>103.04</v>
      </c>
      <c r="M1877" s="1">
        <v>581</v>
      </c>
      <c r="N1877" s="1">
        <v>563</v>
      </c>
      <c r="O1877" s="1">
        <v>282.41278317816568</v>
      </c>
      <c r="P1877" s="1">
        <v>411</v>
      </c>
      <c r="Q1877" s="1">
        <v>261.88938224999993</v>
      </c>
      <c r="R1877" s="1">
        <v>512.08753680679138</v>
      </c>
      <c r="S1877" s="1">
        <v>634.49</v>
      </c>
      <c r="T1877" s="1">
        <v>367.09750069299997</v>
      </c>
      <c r="U1877" s="1">
        <v>141.40350000000001</v>
      </c>
      <c r="V1877" s="1">
        <v>604</v>
      </c>
      <c r="W1877" s="1">
        <v>279.99704800000001</v>
      </c>
      <c r="X1877" s="1">
        <v>1026</v>
      </c>
      <c r="Y1877" s="1">
        <v>3198</v>
      </c>
      <c r="Z1877" s="1">
        <v>435.25</v>
      </c>
      <c r="AA1877" s="1">
        <v>4719.8602862479092</v>
      </c>
      <c r="AB1877" s="1">
        <v>75.599999999999994</v>
      </c>
      <c r="AC1877" s="1">
        <v>319.8668402592001</v>
      </c>
      <c r="AD1877" s="1">
        <v>718</v>
      </c>
      <c r="AE1877" s="1">
        <v>342.39</v>
      </c>
      <c r="AF1877" s="1">
        <v>1701.8449206410939</v>
      </c>
      <c r="AG1877" s="1">
        <v>8361.4</v>
      </c>
      <c r="AH1877" s="1">
        <v>1209.9369856872461</v>
      </c>
      <c r="AI1877" s="1">
        <v>358.29500000000002</v>
      </c>
      <c r="AJ1877" s="1">
        <v>2245.995083482811</v>
      </c>
      <c r="AK1877" s="1">
        <v>275.78404241772739</v>
      </c>
      <c r="AL1877" s="1">
        <v>31836.244140625</v>
      </c>
      <c r="AM1877" s="1">
        <v>25972.73046875</v>
      </c>
      <c r="AN1877" s="1">
        <v>5863.513671875</v>
      </c>
      <c r="AO1877" t="s">
        <v>14687</v>
      </c>
    </row>
    <row r="1878" spans="1:41" x14ac:dyDescent="0.25">
      <c r="A1878" s="1">
        <v>2017</v>
      </c>
      <c r="B1878" t="s">
        <v>1414</v>
      </c>
      <c r="C1878" t="s">
        <v>7030</v>
      </c>
      <c r="D1878" t="s">
        <v>7204</v>
      </c>
      <c r="E1878" t="s">
        <v>7606</v>
      </c>
      <c r="F1878" t="s">
        <v>9054</v>
      </c>
      <c r="G1878" t="s">
        <v>11214</v>
      </c>
      <c r="H1878" t="s">
        <v>12661</v>
      </c>
      <c r="I1878" s="1">
        <v>766.74941082799648</v>
      </c>
      <c r="J1878" s="1">
        <v>1289.936852</v>
      </c>
      <c r="K1878" s="1">
        <v>63.99707999999999</v>
      </c>
      <c r="L1878" s="1">
        <v>108</v>
      </c>
      <c r="M1878" s="1">
        <v>674</v>
      </c>
      <c r="N1878" s="1">
        <v>600</v>
      </c>
      <c r="O1878" s="1">
        <v>282</v>
      </c>
      <c r="P1878" s="1">
        <v>413</v>
      </c>
      <c r="Q1878" s="1">
        <v>261.78733341113178</v>
      </c>
      <c r="R1878" s="1">
        <v>534</v>
      </c>
      <c r="S1878" s="1">
        <v>639.9036354256001</v>
      </c>
      <c r="T1878" s="1"/>
      <c r="U1878" s="1">
        <v>144.14066775000001</v>
      </c>
      <c r="V1878" s="1">
        <v>598</v>
      </c>
      <c r="W1878" s="1">
        <v>237.27832029999999</v>
      </c>
      <c r="X1878" s="1">
        <v>994</v>
      </c>
      <c r="Y1878" s="1">
        <v>3160</v>
      </c>
      <c r="Z1878" s="1">
        <v>405.65</v>
      </c>
      <c r="AA1878" s="1">
        <v>4662.798348051927</v>
      </c>
      <c r="AB1878" s="1"/>
      <c r="AC1878" s="1">
        <v>320.3276654</v>
      </c>
      <c r="AD1878" s="1">
        <v>722</v>
      </c>
      <c r="AE1878" s="1">
        <v>342.059932</v>
      </c>
      <c r="AF1878" s="1">
        <v>1820</v>
      </c>
      <c r="AG1878" s="1">
        <v>8331</v>
      </c>
      <c r="AH1878" s="1">
        <v>1256</v>
      </c>
      <c r="AI1878" s="1">
        <v>376.25709001282462</v>
      </c>
      <c r="AJ1878" s="1">
        <v>2300.199249589255</v>
      </c>
      <c r="AK1878" s="1">
        <v>284.4168751769277</v>
      </c>
      <c r="AL1878" s="1">
        <v>31587.50390625</v>
      </c>
      <c r="AM1878" s="1">
        <v>26057.650390625</v>
      </c>
      <c r="AN1878" s="1">
        <v>5529.853515625</v>
      </c>
      <c r="AO1878" t="s">
        <v>14688</v>
      </c>
    </row>
    <row r="1879" spans="1:41" x14ac:dyDescent="0.25">
      <c r="A1879" s="1">
        <v>2017</v>
      </c>
      <c r="B1879" t="s">
        <v>1415</v>
      </c>
      <c r="C1879" t="s">
        <v>7030</v>
      </c>
      <c r="D1879" t="s">
        <v>7204</v>
      </c>
      <c r="E1879" t="s">
        <v>7606</v>
      </c>
      <c r="F1879" t="s">
        <v>9054</v>
      </c>
      <c r="G1879" t="s">
        <v>11214</v>
      </c>
      <c r="H1879" t="s">
        <v>12661</v>
      </c>
      <c r="I1879" s="1">
        <v>827.95433209138821</v>
      </c>
      <c r="J1879" s="1">
        <v>1267.4535746247061</v>
      </c>
      <c r="K1879" s="1">
        <v>50.8</v>
      </c>
      <c r="L1879" s="1">
        <v>103.04</v>
      </c>
      <c r="M1879" s="1">
        <v>569</v>
      </c>
      <c r="N1879" s="1">
        <v>548.34958299479456</v>
      </c>
      <c r="O1879" s="1">
        <v>282.10000000000002</v>
      </c>
      <c r="P1879" s="1">
        <v>414</v>
      </c>
      <c r="Q1879" s="1">
        <v>257.11565637327033</v>
      </c>
      <c r="R1879" s="1">
        <v>535</v>
      </c>
      <c r="S1879" s="1">
        <v>610.02367412935337</v>
      </c>
      <c r="T1879" s="1">
        <v>374.7</v>
      </c>
      <c r="U1879" s="1">
        <v>139.4</v>
      </c>
      <c r="V1879" s="1">
        <v>603.48599999999999</v>
      </c>
      <c r="W1879" s="1">
        <v>218</v>
      </c>
      <c r="X1879" s="1">
        <v>1050</v>
      </c>
      <c r="Y1879" s="1">
        <v>3093</v>
      </c>
      <c r="Z1879" s="1">
        <v>422</v>
      </c>
      <c r="AA1879" s="1">
        <v>4753.0750327619999</v>
      </c>
      <c r="AB1879" s="1"/>
      <c r="AC1879" s="1">
        <v>343.84037818035472</v>
      </c>
      <c r="AD1879" s="1">
        <v>707.29872599999999</v>
      </c>
      <c r="AE1879" s="1">
        <v>325</v>
      </c>
      <c r="AF1879" s="1">
        <v>1585</v>
      </c>
      <c r="AG1879" s="1">
        <v>8309</v>
      </c>
      <c r="AH1879" s="1">
        <v>1200</v>
      </c>
      <c r="AI1879" s="1">
        <v>378</v>
      </c>
      <c r="AJ1879" s="1">
        <v>2275.9258837759999</v>
      </c>
      <c r="AK1879" s="1">
        <v>233.584451</v>
      </c>
      <c r="AL1879" s="1">
        <v>31476.146484375</v>
      </c>
      <c r="AM1879" s="1">
        <v>25802.640625</v>
      </c>
      <c r="AN1879" s="1">
        <v>5673.5068359375</v>
      </c>
      <c r="AO1879" t="s">
        <v>14689</v>
      </c>
    </row>
    <row r="1880" spans="1:41" x14ac:dyDescent="0.25">
      <c r="A1880" s="1">
        <v>2017</v>
      </c>
      <c r="B1880" t="s">
        <v>1416</v>
      </c>
      <c r="C1880" t="s">
        <v>7030</v>
      </c>
      <c r="D1880" t="s">
        <v>7204</v>
      </c>
      <c r="E1880" t="s">
        <v>7606</v>
      </c>
      <c r="F1880" t="s">
        <v>9054</v>
      </c>
      <c r="G1880" t="s">
        <v>11214</v>
      </c>
      <c r="H1880" t="s">
        <v>12661</v>
      </c>
      <c r="I1880" s="1">
        <v>812.02335660761833</v>
      </c>
      <c r="J1880" s="1">
        <v>1281.795525948824</v>
      </c>
      <c r="K1880" s="1">
        <v>53.4</v>
      </c>
      <c r="L1880" s="1">
        <v>103.04</v>
      </c>
      <c r="M1880" s="1">
        <v>568.64732061479663</v>
      </c>
      <c r="N1880" s="1">
        <v>654.04419579559965</v>
      </c>
      <c r="O1880" s="1">
        <v>282.89999999999998</v>
      </c>
      <c r="P1880" s="1">
        <v>409</v>
      </c>
      <c r="Q1880" s="1">
        <v>258.64499999999998</v>
      </c>
      <c r="R1880" s="1">
        <v>523.18722485401111</v>
      </c>
      <c r="S1880" s="1">
        <v>643.46512999999993</v>
      </c>
      <c r="T1880" s="1"/>
      <c r="U1880" s="1">
        <v>137.5</v>
      </c>
      <c r="V1880" s="1">
        <v>606.5</v>
      </c>
      <c r="W1880" s="1">
        <v>274</v>
      </c>
      <c r="X1880" s="1">
        <v>1026</v>
      </c>
      <c r="Y1880" s="1">
        <v>3185.3624541666668</v>
      </c>
      <c r="Z1880" s="1">
        <v>428.39222099284598</v>
      </c>
      <c r="AA1880" s="1">
        <v>4957.5208361932182</v>
      </c>
      <c r="AB1880" s="1"/>
      <c r="AC1880" s="1">
        <v>343.84037818035472</v>
      </c>
      <c r="AD1880" s="1">
        <v>725</v>
      </c>
      <c r="AE1880" s="1">
        <v>330</v>
      </c>
      <c r="AF1880" s="1">
        <v>1614.1048046097389</v>
      </c>
      <c r="AG1880" s="1">
        <v>8361.4933087071677</v>
      </c>
      <c r="AH1880" s="1">
        <v>1200.0363410625191</v>
      </c>
      <c r="AI1880" s="1">
        <v>377.58</v>
      </c>
      <c r="AJ1880" s="1">
        <v>2372.370787237282</v>
      </c>
      <c r="AK1880" s="1">
        <v>255.39506977294641</v>
      </c>
      <c r="AL1880" s="1">
        <v>31785.24609375</v>
      </c>
      <c r="AM1880" s="1">
        <v>26378.8203125</v>
      </c>
      <c r="AN1880" s="1">
        <v>5406.423828125</v>
      </c>
      <c r="AO1880" t="s">
        <v>14690</v>
      </c>
    </row>
    <row r="1881" spans="1:41" x14ac:dyDescent="0.25">
      <c r="A1881" s="1">
        <v>2017</v>
      </c>
      <c r="B1881" t="s">
        <v>1417</v>
      </c>
      <c r="C1881" t="s">
        <v>7030</v>
      </c>
      <c r="D1881" t="s">
        <v>7204</v>
      </c>
      <c r="E1881" t="s">
        <v>7607</v>
      </c>
      <c r="F1881" t="s">
        <v>9055</v>
      </c>
      <c r="G1881" t="s">
        <v>11214</v>
      </c>
      <c r="H1881" t="s">
        <v>12662</v>
      </c>
      <c r="I1881" s="1">
        <v>136.18892</v>
      </c>
      <c r="J1881" s="1">
        <v>226.89872303320331</v>
      </c>
      <c r="K1881" s="1">
        <v>8.3000000000000007</v>
      </c>
      <c r="L1881" s="1">
        <v>20.6</v>
      </c>
      <c r="M1881" s="1">
        <v>116.1</v>
      </c>
      <c r="N1881" s="1">
        <v>173</v>
      </c>
      <c r="O1881" s="1">
        <v>57</v>
      </c>
      <c r="P1881" s="1">
        <v>98.2</v>
      </c>
      <c r="Q1881" s="1">
        <v>59.573839999999997</v>
      </c>
      <c r="R1881" s="1">
        <v>81.418163328924678</v>
      </c>
      <c r="S1881" s="1">
        <v>105</v>
      </c>
      <c r="T1881" s="1">
        <v>71</v>
      </c>
      <c r="U1881" s="1">
        <v>34.340849999999989</v>
      </c>
      <c r="V1881" s="1">
        <v>119</v>
      </c>
      <c r="W1881" s="1">
        <v>60.4</v>
      </c>
      <c r="X1881" s="1">
        <v>176</v>
      </c>
      <c r="Y1881" s="1">
        <v>606</v>
      </c>
      <c r="Z1881" s="1">
        <v>58.624000000000002</v>
      </c>
      <c r="AA1881" s="1">
        <v>762.69132268958265</v>
      </c>
      <c r="AB1881" s="1">
        <v>13.972014</v>
      </c>
      <c r="AC1881" s="1">
        <v>58.385081663999998</v>
      </c>
      <c r="AD1881" s="1">
        <v>86</v>
      </c>
      <c r="AE1881" s="1">
        <v>46.78</v>
      </c>
      <c r="AF1881" s="1">
        <v>295.51866600229732</v>
      </c>
      <c r="AG1881" s="1">
        <v>1730.3</v>
      </c>
      <c r="AH1881" s="1">
        <v>251.02</v>
      </c>
      <c r="AI1881" s="1">
        <v>70.055299999999988</v>
      </c>
      <c r="AJ1881" s="1">
        <v>465</v>
      </c>
      <c r="AK1881" s="1">
        <v>22.0896649161559</v>
      </c>
      <c r="AL1881" s="1">
        <v>6009.45654296875</v>
      </c>
      <c r="AM1881" s="1">
        <v>4972.51953125</v>
      </c>
      <c r="AN1881" s="1">
        <v>1036.93701171875</v>
      </c>
      <c r="AO1881" t="s">
        <v>14691</v>
      </c>
    </row>
    <row r="1882" spans="1:41" x14ac:dyDescent="0.25">
      <c r="A1882" s="1">
        <v>2017</v>
      </c>
      <c r="B1882" t="s">
        <v>1418</v>
      </c>
      <c r="C1882" t="s">
        <v>7030</v>
      </c>
      <c r="D1882" t="s">
        <v>7204</v>
      </c>
      <c r="E1882" t="s">
        <v>7607</v>
      </c>
      <c r="F1882" t="s">
        <v>9055</v>
      </c>
      <c r="G1882" t="s">
        <v>11214</v>
      </c>
      <c r="H1882" t="s">
        <v>12662</v>
      </c>
      <c r="I1882" s="1">
        <v>137.2815196554445</v>
      </c>
      <c r="J1882" s="1">
        <v>229.05235733352779</v>
      </c>
      <c r="K1882" s="1">
        <v>6.5</v>
      </c>
      <c r="L1882" s="1">
        <v>21.06</v>
      </c>
      <c r="M1882" s="1">
        <v>111.6</v>
      </c>
      <c r="N1882" s="1">
        <v>161.89599999999999</v>
      </c>
      <c r="O1882" s="1">
        <v>54</v>
      </c>
      <c r="P1882" s="1">
        <v>103</v>
      </c>
      <c r="Q1882" s="1">
        <v>61.12</v>
      </c>
      <c r="R1882" s="1">
        <v>88</v>
      </c>
      <c r="S1882" s="1">
        <v>106.006</v>
      </c>
      <c r="T1882" s="1">
        <v>70</v>
      </c>
      <c r="U1882" s="1">
        <v>34</v>
      </c>
      <c r="V1882" s="1">
        <v>127.44</v>
      </c>
      <c r="W1882" s="1">
        <v>55</v>
      </c>
      <c r="X1882" s="1">
        <v>164.7022997838024</v>
      </c>
      <c r="Y1882" s="1">
        <v>587</v>
      </c>
      <c r="Z1882" s="1">
        <v>56</v>
      </c>
      <c r="AA1882" s="1">
        <v>760.33885714285748</v>
      </c>
      <c r="AB1882" s="1">
        <v>14</v>
      </c>
      <c r="AC1882" s="1">
        <v>56.624366856704398</v>
      </c>
      <c r="AD1882" s="1">
        <v>79.608000000000004</v>
      </c>
      <c r="AE1882" s="1">
        <v>43</v>
      </c>
      <c r="AF1882" s="1">
        <v>285</v>
      </c>
      <c r="AG1882" s="1">
        <v>1684</v>
      </c>
      <c r="AH1882" s="1">
        <v>273.08999999999997</v>
      </c>
      <c r="AI1882" s="1">
        <v>73.934629999999999</v>
      </c>
      <c r="AJ1882" s="1">
        <v>523</v>
      </c>
      <c r="AK1882" s="1">
        <v>18.460080000000001</v>
      </c>
      <c r="AL1882" s="1">
        <v>5984.7138671875</v>
      </c>
      <c r="AM1882" s="1">
        <v>4957.81298828125</v>
      </c>
      <c r="AN1882" s="1">
        <v>1026.9010009765625</v>
      </c>
      <c r="AO1882" t="s">
        <v>14692</v>
      </c>
    </row>
    <row r="1883" spans="1:41" x14ac:dyDescent="0.25">
      <c r="A1883" s="1">
        <v>2017</v>
      </c>
      <c r="B1883" t="s">
        <v>1419</v>
      </c>
      <c r="C1883" t="s">
        <v>7030</v>
      </c>
      <c r="D1883" t="s">
        <v>7204</v>
      </c>
      <c r="E1883" t="s">
        <v>7607</v>
      </c>
      <c r="F1883" t="s">
        <v>9055</v>
      </c>
      <c r="G1883" t="s">
        <v>11214</v>
      </c>
      <c r="H1883" t="s">
        <v>12662</v>
      </c>
      <c r="I1883" s="1">
        <v>134.036</v>
      </c>
      <c r="J1883" s="1">
        <v>249</v>
      </c>
      <c r="K1883" s="1">
        <v>12.9</v>
      </c>
      <c r="L1883" s="1">
        <v>21</v>
      </c>
      <c r="M1883" s="1">
        <v>101.6</v>
      </c>
      <c r="N1883" s="1">
        <v>175.79287639768279</v>
      </c>
      <c r="O1883" s="1">
        <v>58</v>
      </c>
      <c r="P1883" s="1">
        <v>100.2</v>
      </c>
      <c r="Q1883" s="1">
        <v>67.219691539583309</v>
      </c>
      <c r="R1883" s="1">
        <v>93.8</v>
      </c>
      <c r="S1883" s="1">
        <v>112</v>
      </c>
      <c r="T1883" s="1">
        <v>74.29544854374997</v>
      </c>
      <c r="U1883" s="1">
        <v>33.340952480400013</v>
      </c>
      <c r="V1883" s="1">
        <v>143</v>
      </c>
      <c r="W1883" s="1">
        <v>60.4</v>
      </c>
      <c r="X1883" s="1">
        <v>176</v>
      </c>
      <c r="Y1883" s="1">
        <v>611</v>
      </c>
      <c r="Z1883" s="1">
        <v>57.200000000000053</v>
      </c>
      <c r="AA1883" s="1">
        <v>765.68238095238098</v>
      </c>
      <c r="AB1883" s="1">
        <v>19</v>
      </c>
      <c r="AC1883" s="1">
        <v>54.101989124999982</v>
      </c>
      <c r="AD1883" s="1">
        <v>150.26499999999999</v>
      </c>
      <c r="AE1883" s="1">
        <v>42.4</v>
      </c>
      <c r="AF1883" s="1"/>
      <c r="AG1883" s="1">
        <v>1814.882485856798</v>
      </c>
      <c r="AH1883" s="1">
        <v>270.13420000000002</v>
      </c>
      <c r="AI1883" s="1">
        <v>77.188497113318419</v>
      </c>
      <c r="AJ1883" s="1">
        <v>571</v>
      </c>
      <c r="AK1883" s="1">
        <v>32.675773979672279</v>
      </c>
      <c r="AL1883" s="1">
        <v>6078.115234375</v>
      </c>
      <c r="AM1883" s="1">
        <v>4933.65625</v>
      </c>
      <c r="AN1883" s="1">
        <v>1144.4588623046875</v>
      </c>
      <c r="AO1883" t="s">
        <v>14693</v>
      </c>
    </row>
    <row r="1884" spans="1:41" x14ac:dyDescent="0.25">
      <c r="A1884" s="1">
        <v>2017</v>
      </c>
      <c r="B1884" t="s">
        <v>1420</v>
      </c>
      <c r="C1884" t="s">
        <v>7030</v>
      </c>
      <c r="D1884" t="s">
        <v>7204</v>
      </c>
      <c r="E1884" t="s">
        <v>7607</v>
      </c>
      <c r="F1884" t="s">
        <v>9055</v>
      </c>
      <c r="G1884" t="s">
        <v>11214</v>
      </c>
      <c r="H1884" t="s">
        <v>12662</v>
      </c>
      <c r="I1884" s="1">
        <v>137.61799999999999</v>
      </c>
      <c r="J1884" s="1">
        <v>241.8357507336008</v>
      </c>
      <c r="K1884" s="1">
        <v>12.5</v>
      </c>
      <c r="L1884" s="1">
        <v>20.62</v>
      </c>
      <c r="M1884" s="1">
        <v>129</v>
      </c>
      <c r="N1884" s="1">
        <v>173.1</v>
      </c>
      <c r="O1884" s="1">
        <v>56</v>
      </c>
      <c r="P1884" s="1">
        <v>99.5</v>
      </c>
      <c r="Q1884" s="1">
        <v>63.405753946499992</v>
      </c>
      <c r="R1884" s="1">
        <v>83.446600590336004</v>
      </c>
      <c r="S1884" s="1">
        <v>108.4</v>
      </c>
      <c r="T1884" s="1">
        <v>74.243164624999991</v>
      </c>
      <c r="U1884" s="1">
        <v>33.497479124999991</v>
      </c>
      <c r="V1884" s="1">
        <v>142</v>
      </c>
      <c r="W1884" s="1">
        <v>60.4</v>
      </c>
      <c r="X1884" s="1">
        <v>172</v>
      </c>
      <c r="Y1884" s="1">
        <v>610</v>
      </c>
      <c r="Z1884" s="1">
        <v>49</v>
      </c>
      <c r="AA1884" s="1">
        <v>752.48264750252133</v>
      </c>
      <c r="AB1884" s="1">
        <v>13.68459437944</v>
      </c>
      <c r="AC1884" s="1">
        <v>50.744976690000001</v>
      </c>
      <c r="AD1884" s="1">
        <v>150</v>
      </c>
      <c r="AE1884" s="1">
        <v>46.78</v>
      </c>
      <c r="AF1884" s="1"/>
      <c r="AG1884" s="1">
        <v>1827</v>
      </c>
      <c r="AH1884" s="1">
        <v>274.60000000000002</v>
      </c>
      <c r="AI1884" s="1">
        <v>73.605386880000012</v>
      </c>
      <c r="AJ1884" s="1">
        <v>531.71244873495368</v>
      </c>
      <c r="AK1884" s="1">
        <v>24.76226698494137</v>
      </c>
      <c r="AL1884" s="1">
        <v>6011.93896484375</v>
      </c>
      <c r="AM1884" s="1">
        <v>4862.74365234375</v>
      </c>
      <c r="AN1884" s="1">
        <v>1149.1953125</v>
      </c>
      <c r="AO1884" t="s">
        <v>14694</v>
      </c>
    </row>
    <row r="1885" spans="1:41" x14ac:dyDescent="0.25">
      <c r="A1885" s="1">
        <v>2017</v>
      </c>
      <c r="B1885" t="s">
        <v>1421</v>
      </c>
      <c r="C1885" t="s">
        <v>7030</v>
      </c>
      <c r="D1885" t="s">
        <v>7204</v>
      </c>
      <c r="E1885" t="s">
        <v>7607</v>
      </c>
      <c r="F1885" t="s">
        <v>9055</v>
      </c>
      <c r="G1885" t="s">
        <v>11214</v>
      </c>
      <c r="H1885" t="s">
        <v>12662</v>
      </c>
      <c r="I1885" s="1">
        <v>137.26320000000001</v>
      </c>
      <c r="J1885" s="1">
        <v>227.37798091336751</v>
      </c>
      <c r="K1885" s="1">
        <v>6.6</v>
      </c>
      <c r="L1885" s="1">
        <v>20</v>
      </c>
      <c r="M1885" s="1">
        <v>116.625</v>
      </c>
      <c r="N1885" s="1">
        <v>178.33163669999999</v>
      </c>
      <c r="O1885" s="1">
        <v>55</v>
      </c>
      <c r="P1885" s="1">
        <v>98.2</v>
      </c>
      <c r="Q1885" s="1">
        <v>64.793599999999998</v>
      </c>
      <c r="R1885" s="1">
        <v>82.367382599999999</v>
      </c>
      <c r="S1885" s="1">
        <v>112.25</v>
      </c>
      <c r="T1885" s="1">
        <v>69</v>
      </c>
      <c r="U1885" s="1">
        <v>33.299999999999997</v>
      </c>
      <c r="V1885" s="1">
        <v>125.6</v>
      </c>
      <c r="W1885" s="1">
        <v>59</v>
      </c>
      <c r="X1885" s="1">
        <v>176.4</v>
      </c>
      <c r="Y1885" s="1">
        <v>605</v>
      </c>
      <c r="Z1885" s="1">
        <v>61.043999999999997</v>
      </c>
      <c r="AA1885" s="1">
        <v>781.00704166653281</v>
      </c>
      <c r="AB1885" s="1">
        <v>13.986000000000001</v>
      </c>
      <c r="AC1885" s="1">
        <v>56.624366856704398</v>
      </c>
      <c r="AD1885" s="1">
        <v>82.172959999999989</v>
      </c>
      <c r="AE1885" s="1">
        <v>43.400000000000013</v>
      </c>
      <c r="AF1885" s="1">
        <v>287.33126803144029</v>
      </c>
      <c r="AG1885" s="1">
        <v>1761</v>
      </c>
      <c r="AH1885" s="1">
        <v>251.2</v>
      </c>
      <c r="AI1885" s="1">
        <v>73.934629999999999</v>
      </c>
      <c r="AJ1885" s="1">
        <v>479</v>
      </c>
      <c r="AK1885" s="1">
        <v>22.084198994420099</v>
      </c>
      <c r="AL1885" s="1">
        <v>6079.89306640625</v>
      </c>
      <c r="AM1885" s="1">
        <v>5041.64013671875</v>
      </c>
      <c r="AN1885" s="1">
        <v>1038.2528076171875</v>
      </c>
      <c r="AO1885" t="s">
        <v>14695</v>
      </c>
    </row>
    <row r="1886" spans="1:41" x14ac:dyDescent="0.25">
      <c r="A1886" s="1">
        <v>2017</v>
      </c>
      <c r="B1886" t="s">
        <v>1422</v>
      </c>
      <c r="C1886" t="s">
        <v>7030</v>
      </c>
      <c r="D1886" t="s">
        <v>7204</v>
      </c>
      <c r="E1886" t="s">
        <v>7607</v>
      </c>
      <c r="F1886" t="s">
        <v>9056</v>
      </c>
      <c r="G1886" t="s">
        <v>11214</v>
      </c>
      <c r="H1886" t="s">
        <v>12662</v>
      </c>
      <c r="I1886" s="1">
        <v>144.358</v>
      </c>
      <c r="J1886" s="1">
        <v>290.03138616348861</v>
      </c>
      <c r="K1886" s="1">
        <v>13</v>
      </c>
      <c r="L1886" s="1">
        <v>20.62</v>
      </c>
      <c r="M1886" s="1">
        <v>136.5</v>
      </c>
      <c r="N1886" s="1">
        <v>174.1</v>
      </c>
      <c r="O1886" s="1">
        <v>61</v>
      </c>
      <c r="P1886" s="1">
        <v>99.5</v>
      </c>
      <c r="Q1886" s="1">
        <v>63.405753946499992</v>
      </c>
      <c r="R1886" s="1">
        <v>87.574540590335999</v>
      </c>
      <c r="S1886" s="1">
        <v>108.4</v>
      </c>
      <c r="T1886" s="1">
        <v>76.83516462499999</v>
      </c>
      <c r="U1886" s="1">
        <v>33.497479124999991</v>
      </c>
      <c r="V1886" s="1">
        <v>143.47</v>
      </c>
      <c r="W1886" s="1">
        <v>60.4</v>
      </c>
      <c r="X1886" s="1">
        <v>181</v>
      </c>
      <c r="Y1886" s="1">
        <v>610.79999999999995</v>
      </c>
      <c r="Z1886" s="1">
        <v>62</v>
      </c>
      <c r="AA1886" s="1">
        <v>906.63566250018982</v>
      </c>
      <c r="AB1886" s="1">
        <v>13.68459437944</v>
      </c>
      <c r="AC1886" s="1">
        <v>68.717155939999998</v>
      </c>
      <c r="AD1886" s="1">
        <v>164</v>
      </c>
      <c r="AE1886" s="1">
        <v>71.78</v>
      </c>
      <c r="AF1886" s="1">
        <v>0</v>
      </c>
      <c r="AG1886" s="1">
        <v>1841</v>
      </c>
      <c r="AH1886" s="1">
        <v>274.60000000000002</v>
      </c>
      <c r="AI1886" s="1">
        <v>73.605386880000012</v>
      </c>
      <c r="AJ1886" s="1">
        <v>556.21244873495368</v>
      </c>
      <c r="AK1886" s="1">
        <v>51.012266984941377</v>
      </c>
      <c r="AL1886" s="1">
        <v>6387.73974609375</v>
      </c>
      <c r="AM1886" s="1">
        <v>5173.70263671875</v>
      </c>
      <c r="AN1886" s="1">
        <v>1214.0372314453125</v>
      </c>
      <c r="AO1886" t="s">
        <v>14696</v>
      </c>
    </row>
    <row r="1887" spans="1:41" x14ac:dyDescent="0.25">
      <c r="A1887" s="1">
        <v>2017</v>
      </c>
      <c r="B1887" t="s">
        <v>1423</v>
      </c>
      <c r="C1887" t="s">
        <v>7030</v>
      </c>
      <c r="D1887" t="s">
        <v>7204</v>
      </c>
      <c r="E1887" t="s">
        <v>7607</v>
      </c>
      <c r="F1887" t="s">
        <v>9056</v>
      </c>
      <c r="G1887" t="s">
        <v>11214</v>
      </c>
      <c r="H1887" t="s">
        <v>12662</v>
      </c>
      <c r="I1887" s="1">
        <v>143.92692</v>
      </c>
      <c r="J1887" s="1">
        <v>285.53861109186948</v>
      </c>
      <c r="K1887" s="1">
        <v>10.6</v>
      </c>
      <c r="L1887" s="1">
        <v>20</v>
      </c>
      <c r="M1887" s="1">
        <v>120.833</v>
      </c>
      <c r="N1887" s="1">
        <v>179.40721669999999</v>
      </c>
      <c r="O1887" s="1">
        <v>60</v>
      </c>
      <c r="P1887" s="1">
        <v>98.2</v>
      </c>
      <c r="Q1887" s="1">
        <v>64.793599999999998</v>
      </c>
      <c r="R1887" s="1">
        <v>86.367382599999999</v>
      </c>
      <c r="S1887" s="1">
        <v>114.25</v>
      </c>
      <c r="T1887" s="1">
        <v>72</v>
      </c>
      <c r="U1887" s="1">
        <v>33.299999999999997</v>
      </c>
      <c r="V1887" s="1">
        <v>132.6</v>
      </c>
      <c r="W1887" s="1">
        <v>59</v>
      </c>
      <c r="X1887" s="1">
        <v>181.4</v>
      </c>
      <c r="Y1887" s="1">
        <v>607</v>
      </c>
      <c r="Z1887" s="1">
        <v>68.043999999999997</v>
      </c>
      <c r="AA1887" s="1">
        <v>913.49840476190684</v>
      </c>
      <c r="AB1887" s="1">
        <v>13.986000000000001</v>
      </c>
      <c r="AC1887" s="1">
        <v>64.870498776704395</v>
      </c>
      <c r="AD1887" s="1">
        <v>137.94195999999999</v>
      </c>
      <c r="AE1887" s="1">
        <v>68.400000000000006</v>
      </c>
      <c r="AF1887" s="1">
        <v>322.33126803144029</v>
      </c>
      <c r="AG1887" s="1">
        <v>1768</v>
      </c>
      <c r="AH1887" s="1">
        <v>254.2</v>
      </c>
      <c r="AI1887" s="1">
        <v>73.934629999999999</v>
      </c>
      <c r="AJ1887" s="1">
        <v>554</v>
      </c>
      <c r="AK1887" s="1">
        <v>45.9251989944201</v>
      </c>
      <c r="AL1887" s="1">
        <v>6554.34912109375</v>
      </c>
      <c r="AM1887" s="1">
        <v>5410.27783203125</v>
      </c>
      <c r="AN1887" s="1">
        <v>1144.0706787109375</v>
      </c>
      <c r="AO1887" t="s">
        <v>14697</v>
      </c>
    </row>
    <row r="1888" spans="1:41" x14ac:dyDescent="0.25">
      <c r="A1888" s="1">
        <v>2017</v>
      </c>
      <c r="B1888" t="s">
        <v>1424</v>
      </c>
      <c r="C1888" t="s">
        <v>7030</v>
      </c>
      <c r="D1888" t="s">
        <v>7204</v>
      </c>
      <c r="E1888" t="s">
        <v>7607</v>
      </c>
      <c r="F1888" t="s">
        <v>9056</v>
      </c>
      <c r="G1888" t="s">
        <v>11214</v>
      </c>
      <c r="H1888" t="s">
        <v>12662</v>
      </c>
      <c r="I1888" s="1">
        <v>143.7855596554445</v>
      </c>
      <c r="J1888" s="1">
        <v>283.98853953352778</v>
      </c>
      <c r="K1888" s="1">
        <v>10.5</v>
      </c>
      <c r="L1888" s="1">
        <v>21.06</v>
      </c>
      <c r="M1888" s="1">
        <v>115.8</v>
      </c>
      <c r="N1888" s="1">
        <v>163.47399999999999</v>
      </c>
      <c r="O1888" s="1">
        <v>59</v>
      </c>
      <c r="P1888" s="1">
        <v>103</v>
      </c>
      <c r="Q1888" s="1">
        <v>61.12</v>
      </c>
      <c r="R1888" s="1">
        <v>88</v>
      </c>
      <c r="S1888" s="1">
        <v>108.006</v>
      </c>
      <c r="T1888" s="1">
        <v>71</v>
      </c>
      <c r="U1888" s="1">
        <v>34</v>
      </c>
      <c r="V1888" s="1">
        <v>127.88308000000001</v>
      </c>
      <c r="W1888" s="1">
        <v>55</v>
      </c>
      <c r="X1888" s="1">
        <v>168.7022997838024</v>
      </c>
      <c r="Y1888" s="1">
        <v>592</v>
      </c>
      <c r="Z1888" s="1">
        <v>63</v>
      </c>
      <c r="AA1888" s="1"/>
      <c r="AB1888" s="1">
        <v>14</v>
      </c>
      <c r="AC1888" s="1">
        <v>64.870498776704395</v>
      </c>
      <c r="AD1888" s="1">
        <v>136.624</v>
      </c>
      <c r="AE1888" s="1">
        <v>68</v>
      </c>
      <c r="AF1888" s="1">
        <v>320</v>
      </c>
      <c r="AG1888" s="1">
        <v>1698</v>
      </c>
      <c r="AH1888" s="1">
        <v>273.08999999999997</v>
      </c>
      <c r="AI1888" s="1">
        <v>73.934629999999999</v>
      </c>
      <c r="AJ1888" s="1">
        <v>569</v>
      </c>
      <c r="AK1888" s="1">
        <v>43.460080000000012</v>
      </c>
      <c r="AL1888" s="1">
        <v>5530.29833984375</v>
      </c>
      <c r="AM1888" s="1">
        <v>4401.181640625</v>
      </c>
      <c r="AN1888" s="1">
        <v>1129.1170654296875</v>
      </c>
      <c r="AO1888" t="s">
        <v>14698</v>
      </c>
    </row>
    <row r="1889" spans="1:41" x14ac:dyDescent="0.25">
      <c r="A1889" s="1">
        <v>2017</v>
      </c>
      <c r="B1889" t="s">
        <v>1425</v>
      </c>
      <c r="C1889" t="s">
        <v>7030</v>
      </c>
      <c r="D1889" t="s">
        <v>7204</v>
      </c>
      <c r="E1889" t="s">
        <v>7607</v>
      </c>
      <c r="F1889" t="s">
        <v>9056</v>
      </c>
      <c r="G1889" t="s">
        <v>11214</v>
      </c>
      <c r="H1889" t="s">
        <v>12662</v>
      </c>
      <c r="I1889" s="1">
        <v>140.096</v>
      </c>
      <c r="J1889" s="1">
        <v>297</v>
      </c>
      <c r="K1889" s="1">
        <v>13.4</v>
      </c>
      <c r="L1889" s="1">
        <v>21</v>
      </c>
      <c r="M1889" s="1">
        <v>110.6</v>
      </c>
      <c r="N1889" s="1">
        <v>177.2688163976828</v>
      </c>
      <c r="O1889" s="1">
        <v>64</v>
      </c>
      <c r="P1889" s="1">
        <v>100.2</v>
      </c>
      <c r="Q1889" s="1">
        <v>67.219691539583309</v>
      </c>
      <c r="R1889" s="1">
        <v>100.1</v>
      </c>
      <c r="S1889" s="1">
        <v>112</v>
      </c>
      <c r="T1889" s="1">
        <v>77.405848543749968</v>
      </c>
      <c r="U1889" s="1">
        <v>33.340952480400013</v>
      </c>
      <c r="V1889" s="1">
        <v>143.4</v>
      </c>
      <c r="W1889" s="1">
        <v>60.4</v>
      </c>
      <c r="X1889" s="1">
        <v>181</v>
      </c>
      <c r="Y1889" s="1">
        <v>611.5</v>
      </c>
      <c r="Z1889" s="1">
        <v>63.200000000000053</v>
      </c>
      <c r="AA1889" s="1">
        <v>911.2567619047619</v>
      </c>
      <c r="AB1889" s="1">
        <v>19</v>
      </c>
      <c r="AC1889" s="1">
        <v>70.87731712499999</v>
      </c>
      <c r="AD1889" s="1">
        <v>164.46299999999999</v>
      </c>
      <c r="AE1889" s="1">
        <v>67.400000000000006</v>
      </c>
      <c r="AF1889" s="1">
        <v>0</v>
      </c>
      <c r="AG1889" s="1">
        <v>1827.976485856798</v>
      </c>
      <c r="AH1889" s="1">
        <v>270.50817999999998</v>
      </c>
      <c r="AI1889" s="1">
        <v>77.188497113318419</v>
      </c>
      <c r="AJ1889" s="1">
        <v>573</v>
      </c>
      <c r="AK1889" s="1">
        <v>55.875773979672282</v>
      </c>
      <c r="AL1889" s="1">
        <v>6410.67724609375</v>
      </c>
      <c r="AM1889" s="1">
        <v>5204.83544921875</v>
      </c>
      <c r="AN1889" s="1">
        <v>1205.84130859375</v>
      </c>
      <c r="AO1889" t="s">
        <v>14699</v>
      </c>
    </row>
    <row r="1890" spans="1:41" x14ac:dyDescent="0.25">
      <c r="A1890" s="1">
        <v>2017</v>
      </c>
      <c r="B1890" t="s">
        <v>1426</v>
      </c>
      <c r="C1890" t="s">
        <v>7030</v>
      </c>
      <c r="D1890" t="s">
        <v>7204</v>
      </c>
      <c r="E1890" t="s">
        <v>7607</v>
      </c>
      <c r="F1890" t="s">
        <v>9056</v>
      </c>
      <c r="G1890" t="s">
        <v>11214</v>
      </c>
      <c r="H1890" t="s">
        <v>12662</v>
      </c>
      <c r="I1890" s="1">
        <v>142.85264000000001</v>
      </c>
      <c r="J1890" s="1">
        <v>283.7897518289185</v>
      </c>
      <c r="K1890" s="1">
        <v>10.8</v>
      </c>
      <c r="L1890" s="1">
        <v>20.6</v>
      </c>
      <c r="M1890" s="1">
        <v>123.1</v>
      </c>
      <c r="N1890" s="1">
        <v>174</v>
      </c>
      <c r="O1890" s="1">
        <v>62</v>
      </c>
      <c r="P1890" s="1">
        <v>98.2</v>
      </c>
      <c r="Q1890" s="1">
        <v>59.573839999999997</v>
      </c>
      <c r="R1890" s="1">
        <v>85.418163328924678</v>
      </c>
      <c r="S1890" s="1">
        <v>109</v>
      </c>
      <c r="T1890" s="1">
        <v>73</v>
      </c>
      <c r="U1890" s="1">
        <v>34.340849999999989</v>
      </c>
      <c r="V1890" s="1">
        <v>144</v>
      </c>
      <c r="W1890" s="1">
        <v>60.4</v>
      </c>
      <c r="X1890" s="1">
        <v>186</v>
      </c>
      <c r="Y1890" s="1">
        <v>608</v>
      </c>
      <c r="Z1890" s="1">
        <v>66.061999999999998</v>
      </c>
      <c r="AA1890" s="1">
        <v>898.84627723065046</v>
      </c>
      <c r="AB1890" s="1">
        <v>13.972014</v>
      </c>
      <c r="AC1890" s="1">
        <v>66.725807615999997</v>
      </c>
      <c r="AD1890" s="1">
        <v>147</v>
      </c>
      <c r="AE1890" s="1">
        <v>71.78</v>
      </c>
      <c r="AF1890" s="1">
        <v>330.51866600229732</v>
      </c>
      <c r="AG1890" s="1">
        <v>1740.4</v>
      </c>
      <c r="AH1890" s="1">
        <v>253.71248</v>
      </c>
      <c r="AI1890" s="1">
        <v>70.055299999999988</v>
      </c>
      <c r="AJ1890" s="1">
        <v>540</v>
      </c>
      <c r="AK1890" s="1">
        <v>48.589664916155897</v>
      </c>
      <c r="AL1890" s="1">
        <v>6522.7373046875</v>
      </c>
      <c r="AM1890" s="1">
        <v>5365.10791015625</v>
      </c>
      <c r="AN1890" s="1">
        <v>1157.6295166015625</v>
      </c>
      <c r="AO1890" t="s">
        <v>14700</v>
      </c>
    </row>
    <row r="1891" spans="1:41" x14ac:dyDescent="0.25">
      <c r="A1891" s="1">
        <v>2017</v>
      </c>
      <c r="B1891" t="s">
        <v>1427</v>
      </c>
      <c r="C1891" t="s">
        <v>7030</v>
      </c>
      <c r="D1891" t="s">
        <v>7204</v>
      </c>
      <c r="E1891" t="s">
        <v>7607</v>
      </c>
      <c r="F1891" t="s">
        <v>9057</v>
      </c>
      <c r="G1891" t="s">
        <v>11214</v>
      </c>
      <c r="H1891" t="s">
        <v>12662</v>
      </c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>
        <v>901.58600000000001</v>
      </c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>
        <v>901.58599853515625</v>
      </c>
      <c r="AM1891" s="1">
        <v>901.58599853515625</v>
      </c>
      <c r="AN1891" s="1">
        <v>0</v>
      </c>
      <c r="AO1891" t="s">
        <v>14701</v>
      </c>
    </row>
    <row r="1892" spans="1:41" x14ac:dyDescent="0.25">
      <c r="A1892" s="1">
        <v>2017</v>
      </c>
      <c r="B1892" t="s">
        <v>1428</v>
      </c>
      <c r="C1892" t="s">
        <v>7031</v>
      </c>
      <c r="D1892" t="s">
        <v>7204</v>
      </c>
      <c r="E1892" t="s">
        <v>7608</v>
      </c>
      <c r="F1892" t="s">
        <v>9058</v>
      </c>
      <c r="G1892" t="s">
        <v>11214</v>
      </c>
      <c r="H1892" t="s">
        <v>12663</v>
      </c>
      <c r="I1892" s="1">
        <v>32829</v>
      </c>
      <c r="J1892" s="1">
        <v>87102.035616438356</v>
      </c>
      <c r="K1892" s="1">
        <v>4579.041666666667</v>
      </c>
      <c r="L1892" s="1">
        <v>8496</v>
      </c>
      <c r="M1892" s="1">
        <v>40794</v>
      </c>
      <c r="N1892" s="1">
        <v>18986.166666666672</v>
      </c>
      <c r="O1892" s="1">
        <v>25407</v>
      </c>
      <c r="P1892" s="1">
        <v>44565.416666666657</v>
      </c>
      <c r="Q1892" s="1">
        <v>17364</v>
      </c>
      <c r="R1892" s="1">
        <v>24913</v>
      </c>
      <c r="S1892" s="1">
        <v>37442</v>
      </c>
      <c r="T1892" s="1">
        <v>25132.666666666661</v>
      </c>
      <c r="U1892" s="1">
        <v>9202.5</v>
      </c>
      <c r="V1892" s="1">
        <v>39028</v>
      </c>
      <c r="W1892" s="1">
        <v>12710</v>
      </c>
      <c r="X1892" s="1">
        <v>57952</v>
      </c>
      <c r="Y1892" s="1">
        <v>196421</v>
      </c>
      <c r="Z1892" s="1">
        <v>15623</v>
      </c>
      <c r="AA1892" s="1">
        <v>334042</v>
      </c>
      <c r="AB1892" s="1">
        <v>6690</v>
      </c>
      <c r="AC1892" s="1">
        <v>23691</v>
      </c>
      <c r="AD1892" s="1">
        <v>35507</v>
      </c>
      <c r="AE1892" s="1">
        <v>31365</v>
      </c>
      <c r="AF1892" s="1">
        <v>111842</v>
      </c>
      <c r="AG1892" s="1">
        <v>551728</v>
      </c>
      <c r="AH1892" s="1">
        <v>89079.666666666701</v>
      </c>
      <c r="AI1892" s="1">
        <v>25614</v>
      </c>
      <c r="AJ1892" s="1">
        <v>166344</v>
      </c>
      <c r="AK1892" s="1">
        <v>13448</v>
      </c>
      <c r="AL1892" s="1">
        <v>2087897.375</v>
      </c>
      <c r="AM1892" s="1">
        <v>1713542.125</v>
      </c>
      <c r="AN1892" s="1">
        <v>374355.375</v>
      </c>
      <c r="AO1892" t="s">
        <v>14702</v>
      </c>
    </row>
    <row r="1893" spans="1:41" x14ac:dyDescent="0.25">
      <c r="A1893" s="1">
        <v>2017</v>
      </c>
      <c r="B1893" t="s">
        <v>1428</v>
      </c>
      <c r="C1893" t="s">
        <v>7032</v>
      </c>
      <c r="D1893" t="s">
        <v>7204</v>
      </c>
      <c r="E1893" t="s">
        <v>7609</v>
      </c>
      <c r="F1893" t="s">
        <v>9059</v>
      </c>
      <c r="G1893" t="s">
        <v>11214</v>
      </c>
      <c r="H1893" t="s">
        <v>12664</v>
      </c>
      <c r="I1893" s="1">
        <v>3527.0949999999998</v>
      </c>
      <c r="J1893" s="1">
        <v>3934</v>
      </c>
      <c r="K1893" s="1">
        <v>590.1</v>
      </c>
      <c r="L1893" s="1">
        <v>1690.7912189999979</v>
      </c>
      <c r="M1893" s="1">
        <v>2365.8723469899978</v>
      </c>
      <c r="N1893" s="1">
        <v>2509</v>
      </c>
      <c r="O1893" s="1">
        <v>3553.1389756052608</v>
      </c>
      <c r="P1893" s="1">
        <v>1505</v>
      </c>
      <c r="Q1893" s="1">
        <v>54.290710000000068</v>
      </c>
      <c r="R1893" s="1">
        <v>1962.8916099999999</v>
      </c>
      <c r="S1893" s="1">
        <v>4029</v>
      </c>
      <c r="T1893" s="1">
        <v>2849.6999182921209</v>
      </c>
      <c r="U1893" s="1">
        <v>30.288</v>
      </c>
      <c r="V1893" s="1">
        <v>2684</v>
      </c>
      <c r="W1893" s="1">
        <v>1713.6</v>
      </c>
      <c r="X1893" s="1">
        <v>5012.1880000000001</v>
      </c>
      <c r="Y1893" s="1">
        <v>5537.5695453138223</v>
      </c>
      <c r="Z1893" s="1">
        <v>4546.2388799999981</v>
      </c>
      <c r="AA1893" s="1">
        <v>21737.014986999999</v>
      </c>
      <c r="AB1893" s="1">
        <v>958</v>
      </c>
      <c r="AC1893" s="1">
        <v>4037.2649299999998</v>
      </c>
      <c r="AD1893" s="1">
        <v>8501.8224900001296</v>
      </c>
      <c r="AE1893" s="1">
        <v>3157.703600000003</v>
      </c>
      <c r="AF1893" s="1">
        <v>5569.1466489999566</v>
      </c>
      <c r="AG1893" s="1">
        <v>8354.4740000000002</v>
      </c>
      <c r="AH1893" s="1">
        <v>3180.5990019999999</v>
      </c>
      <c r="AI1893" s="1">
        <v>1769.0441099999971</v>
      </c>
      <c r="AJ1893" s="1">
        <v>1734.6284909295521</v>
      </c>
      <c r="AK1893" s="1">
        <v>2028.626</v>
      </c>
      <c r="AL1893" s="1">
        <v>109123.09375</v>
      </c>
      <c r="AM1893" s="1">
        <v>72571.3984375</v>
      </c>
      <c r="AN1893" s="1">
        <v>36551.69140625</v>
      </c>
      <c r="AO1893" t="s">
        <v>14703</v>
      </c>
    </row>
    <row r="1894" spans="1:41" x14ac:dyDescent="0.25">
      <c r="A1894" s="1">
        <v>2017</v>
      </c>
      <c r="B1894" t="s">
        <v>1428</v>
      </c>
      <c r="C1894" t="s">
        <v>7032</v>
      </c>
      <c r="D1894" t="s">
        <v>7204</v>
      </c>
      <c r="E1894" t="s">
        <v>7609</v>
      </c>
      <c r="F1894" t="s">
        <v>9060</v>
      </c>
      <c r="G1894" t="s">
        <v>11214</v>
      </c>
      <c r="H1894" t="s">
        <v>12664</v>
      </c>
      <c r="I1894" s="1">
        <v>4191.0950000000003</v>
      </c>
      <c r="J1894" s="1">
        <v>6135</v>
      </c>
      <c r="K1894" s="1">
        <v>641.90000000000009</v>
      </c>
      <c r="L1894" s="1">
        <v>1797.594087999998</v>
      </c>
      <c r="M1894" s="1">
        <v>3239.3993599369992</v>
      </c>
      <c r="N1894" s="1">
        <v>3080.25</v>
      </c>
      <c r="O1894" s="1">
        <v>3951.7057826052619</v>
      </c>
      <c r="P1894" s="1">
        <v>2248</v>
      </c>
      <c r="Q1894" s="1">
        <v>664.57083000000205</v>
      </c>
      <c r="R1894" s="1">
        <v>2519.59184</v>
      </c>
      <c r="S1894" s="1">
        <v>4987.2000000000007</v>
      </c>
      <c r="T1894" s="1">
        <v>3395.9438339459498</v>
      </c>
      <c r="U1894" s="1">
        <v>294.79700000000003</v>
      </c>
      <c r="V1894" s="1">
        <v>3581</v>
      </c>
      <c r="W1894" s="1">
        <v>1879.48</v>
      </c>
      <c r="X1894" s="1">
        <v>5981.1995200000092</v>
      </c>
      <c r="Y1894" s="1">
        <v>11240.72154531382</v>
      </c>
      <c r="Z1894" s="1">
        <v>4690.8397499999974</v>
      </c>
      <c r="AA1894" s="1">
        <v>28034.445577999999</v>
      </c>
      <c r="AB1894" s="1">
        <v>1047</v>
      </c>
      <c r="AC1894" s="1">
        <v>4346.5890500000014</v>
      </c>
      <c r="AD1894" s="1">
        <v>8882.7531100001288</v>
      </c>
      <c r="AE1894" s="1">
        <v>4030.006200000003</v>
      </c>
      <c r="AF1894" s="1">
        <v>9181.8665469999578</v>
      </c>
      <c r="AG1894" s="1">
        <v>18455.371760096899</v>
      </c>
      <c r="AH1894" s="1">
        <v>5366.9447929999997</v>
      </c>
      <c r="AI1894" s="1">
        <v>2187.1608499999979</v>
      </c>
      <c r="AJ1894" s="1">
        <v>4700.9699995854571</v>
      </c>
      <c r="AK1894" s="1">
        <v>2291.0050000000001</v>
      </c>
      <c r="AL1894" s="1">
        <v>153044.375</v>
      </c>
      <c r="AM1894" s="1">
        <v>109192.7109375</v>
      </c>
      <c r="AN1894" s="1">
        <v>43851.69140625</v>
      </c>
      <c r="AO1894" t="s">
        <v>14704</v>
      </c>
    </row>
    <row r="1895" spans="1:41" x14ac:dyDescent="0.25">
      <c r="A1895" s="1">
        <v>2017</v>
      </c>
      <c r="B1895" t="s">
        <v>1428</v>
      </c>
      <c r="C1895" t="s">
        <v>7032</v>
      </c>
      <c r="D1895" t="s">
        <v>7204</v>
      </c>
      <c r="E1895" t="s">
        <v>7609</v>
      </c>
      <c r="F1895" t="s">
        <v>9061</v>
      </c>
      <c r="G1895" t="s">
        <v>11214</v>
      </c>
      <c r="H1895" t="s">
        <v>12664</v>
      </c>
      <c r="I1895" s="1">
        <v>664</v>
      </c>
      <c r="J1895" s="1">
        <v>2201</v>
      </c>
      <c r="K1895" s="1">
        <v>51.8</v>
      </c>
      <c r="L1895" s="1">
        <v>106.802869</v>
      </c>
      <c r="M1895" s="1">
        <v>873.527012947</v>
      </c>
      <c r="N1895" s="1">
        <v>571.25</v>
      </c>
      <c r="O1895" s="1">
        <v>398.56680700000049</v>
      </c>
      <c r="P1895" s="1">
        <v>743</v>
      </c>
      <c r="Q1895" s="1">
        <v>610.28012000000194</v>
      </c>
      <c r="R1895" s="1">
        <v>556.70023000000003</v>
      </c>
      <c r="S1895" s="1">
        <v>958.2</v>
      </c>
      <c r="T1895" s="1">
        <v>546.24391565382882</v>
      </c>
      <c r="U1895" s="1">
        <v>264.50900000000001</v>
      </c>
      <c r="V1895" s="1">
        <v>897</v>
      </c>
      <c r="W1895" s="1">
        <v>165.88</v>
      </c>
      <c r="X1895" s="1">
        <v>969.01152000000911</v>
      </c>
      <c r="Y1895" s="1">
        <v>5703.152</v>
      </c>
      <c r="Z1895" s="1">
        <v>144.60086999999999</v>
      </c>
      <c r="AA1895" s="1">
        <v>6297.4305909999994</v>
      </c>
      <c r="AB1895" s="1">
        <v>89</v>
      </c>
      <c r="AC1895" s="1">
        <v>309.32411999999999</v>
      </c>
      <c r="AD1895" s="1">
        <v>380.93061999999998</v>
      </c>
      <c r="AE1895" s="1">
        <v>872.30259999999998</v>
      </c>
      <c r="AF1895" s="1">
        <v>3612.719898000003</v>
      </c>
      <c r="AG1895" s="1">
        <v>10100.897760096899</v>
      </c>
      <c r="AH1895" s="1">
        <v>2186.3457910000002</v>
      </c>
      <c r="AI1895" s="1">
        <v>418.11674000000022</v>
      </c>
      <c r="AJ1895" s="1">
        <v>2966.3415086559048</v>
      </c>
      <c r="AK1895" s="1">
        <v>262.37900000000002</v>
      </c>
      <c r="AL1895" s="1">
        <v>43921.3125</v>
      </c>
      <c r="AM1895" s="1">
        <v>36621.30859375</v>
      </c>
      <c r="AN1895" s="1">
        <v>7300.0009765625</v>
      </c>
      <c r="AO1895" t="s">
        <v>14705</v>
      </c>
    </row>
    <row r="1896" spans="1:41" x14ac:dyDescent="0.25">
      <c r="A1896" s="1">
        <v>2017</v>
      </c>
      <c r="B1896" t="s">
        <v>1428</v>
      </c>
      <c r="C1896" t="s">
        <v>7033</v>
      </c>
      <c r="D1896" t="s">
        <v>7204</v>
      </c>
      <c r="E1896" t="s">
        <v>7610</v>
      </c>
      <c r="F1896" t="s">
        <v>9062</v>
      </c>
      <c r="G1896" t="s">
        <v>11214</v>
      </c>
      <c r="H1896" t="s">
        <v>12665</v>
      </c>
      <c r="I1896" s="1">
        <v>777.25232168999992</v>
      </c>
      <c r="J1896" s="1">
        <v>1364.104063967</v>
      </c>
      <c r="K1896" s="1">
        <v>53.749000000000002</v>
      </c>
      <c r="L1896" s="1">
        <v>115.3</v>
      </c>
      <c r="M1896" s="1">
        <v>577.65</v>
      </c>
      <c r="N1896" s="1">
        <v>591.48592099999996</v>
      </c>
      <c r="O1896" s="1">
        <v>301.7</v>
      </c>
      <c r="P1896" s="1">
        <v>433</v>
      </c>
      <c r="Q1896" s="1">
        <v>268.60281600402999</v>
      </c>
      <c r="R1896" s="1">
        <v>557.73098240418301</v>
      </c>
      <c r="S1896" s="1">
        <v>635</v>
      </c>
      <c r="T1896" s="1">
        <v>395</v>
      </c>
      <c r="U1896" s="1">
        <v>145.02004246999999</v>
      </c>
      <c r="V1896" s="1">
        <v>651</v>
      </c>
      <c r="W1896" s="1">
        <v>242</v>
      </c>
      <c r="X1896" s="1">
        <v>1094</v>
      </c>
      <c r="Y1896" s="1">
        <v>3226.3429639999999</v>
      </c>
      <c r="Z1896" s="1">
        <v>440.41622579000011</v>
      </c>
      <c r="AA1896" s="1">
        <v>4802.2487599990072</v>
      </c>
      <c r="AB1896" s="1">
        <v>81.885000000000005</v>
      </c>
      <c r="AC1896" s="1">
        <v>408.45910741436262</v>
      </c>
      <c r="AD1896" s="1">
        <v>764.74486046670995</v>
      </c>
      <c r="AE1896" s="1">
        <v>350.9833201928999</v>
      </c>
      <c r="AF1896" s="1">
        <v>1657</v>
      </c>
      <c r="AG1896" s="1">
        <v>8624.0874226799988</v>
      </c>
      <c r="AH1896" s="1">
        <v>1276.4865415448451</v>
      </c>
      <c r="AI1896" s="1">
        <v>395</v>
      </c>
      <c r="AJ1896" s="1">
        <v>2414.71922602</v>
      </c>
      <c r="AK1896" s="1">
        <v>249.3</v>
      </c>
      <c r="AL1896" s="1">
        <v>32894.265625</v>
      </c>
      <c r="AM1896" s="1">
        <v>26827.751953125</v>
      </c>
      <c r="AN1896" s="1">
        <v>6066.51513671875</v>
      </c>
      <c r="AO1896" t="s">
        <v>14706</v>
      </c>
    </row>
    <row r="1897" spans="1:41" x14ac:dyDescent="0.25">
      <c r="A1897" s="1">
        <v>2017</v>
      </c>
      <c r="B1897" t="s">
        <v>1428</v>
      </c>
      <c r="C1897" t="s">
        <v>7033</v>
      </c>
      <c r="D1897" t="s">
        <v>7204</v>
      </c>
      <c r="E1897" t="s">
        <v>7610</v>
      </c>
      <c r="F1897" t="s">
        <v>9063</v>
      </c>
      <c r="G1897" t="s">
        <v>11214</v>
      </c>
      <c r="H1897" t="s">
        <v>12666</v>
      </c>
      <c r="I1897" s="1">
        <v>0.66237478479756784</v>
      </c>
      <c r="J1897" s="1">
        <v>0.53440812028404527</v>
      </c>
      <c r="K1897" s="1">
        <v>0.59265242863008838</v>
      </c>
      <c r="L1897" s="1">
        <v>0.73122780314561131</v>
      </c>
      <c r="M1897" s="1">
        <v>0.57438073970574277</v>
      </c>
      <c r="N1897" s="1">
        <v>0.41297637207840709</v>
      </c>
      <c r="O1897" s="1">
        <v>0.58660306699493114</v>
      </c>
      <c r="P1897" s="1">
        <v>0.47989537615817712</v>
      </c>
      <c r="Q1897" s="1">
        <v>0.48630371627019392</v>
      </c>
      <c r="R1897" s="1">
        <v>0.72033942440855248</v>
      </c>
      <c r="S1897" s="1">
        <v>0.64721950424005215</v>
      </c>
      <c r="T1897" s="1">
        <v>0.63508907325229924</v>
      </c>
      <c r="U1897" s="1">
        <v>0.49899925755731428</v>
      </c>
      <c r="V1897" s="1">
        <v>0.61929223744292228</v>
      </c>
      <c r="W1897" s="1">
        <v>0.52743705779742456</v>
      </c>
      <c r="X1897" s="1">
        <v>0.73462261616975566</v>
      </c>
      <c r="Y1897" s="1">
        <v>0.61406719040078317</v>
      </c>
      <c r="Z1897" s="1">
        <v>0.79919045619112716</v>
      </c>
      <c r="AA1897" s="1">
        <v>0.60697802313405935</v>
      </c>
      <c r="AB1897" s="1">
        <v>0.63296334911470931</v>
      </c>
      <c r="AC1897" s="1">
        <v>0.5769831396695918</v>
      </c>
      <c r="AD1897" s="1">
        <v>0.64673817120502997</v>
      </c>
      <c r="AE1897" s="1">
        <v>0.58318866242825129</v>
      </c>
      <c r="AF1897" s="1">
        <v>0.58561997257446596</v>
      </c>
      <c r="AG1897" s="1">
        <v>0.57993429800229712</v>
      </c>
      <c r="AH1897" s="1">
        <v>0.53359184092044409</v>
      </c>
      <c r="AI1897" s="1">
        <v>0.6150438415706857</v>
      </c>
      <c r="AJ1897" s="1">
        <v>0.47819827196519349</v>
      </c>
      <c r="AK1897" s="1">
        <v>0.79052511415525117</v>
      </c>
      <c r="AL1897" s="1">
        <v>0.60299474000930786</v>
      </c>
      <c r="AM1897" s="1">
        <v>0.58646917343139648</v>
      </c>
      <c r="AN1897" s="1">
        <v>0.62640553712844849</v>
      </c>
      <c r="AO1897" t="s">
        <v>14707</v>
      </c>
    </row>
    <row r="1898" spans="1:41" x14ac:dyDescent="0.25">
      <c r="A1898" s="1">
        <v>2017</v>
      </c>
      <c r="B1898" t="s">
        <v>1428</v>
      </c>
      <c r="C1898" t="s">
        <v>7033</v>
      </c>
      <c r="D1898" t="s">
        <v>7204</v>
      </c>
      <c r="E1898" t="s">
        <v>7610</v>
      </c>
      <c r="F1898" t="s">
        <v>9064</v>
      </c>
      <c r="G1898" t="s">
        <v>11214</v>
      </c>
      <c r="H1898" t="s">
        <v>12666</v>
      </c>
      <c r="I1898" s="1">
        <v>1.6970961529351399E-2</v>
      </c>
      <c r="J1898" s="1">
        <v>5.8598186273663699E-2</v>
      </c>
      <c r="K1898" s="1">
        <v>7.1108299689296495E-2</v>
      </c>
      <c r="L1898" s="1">
        <v>8.7710320901994807E-2</v>
      </c>
      <c r="M1898" s="1">
        <v>4.1998762243573101E-2</v>
      </c>
      <c r="N1898" s="1">
        <v>4.7761289477928001E-2</v>
      </c>
      <c r="O1898" s="1">
        <v>9.3718644348690594E-2</v>
      </c>
      <c r="P1898" s="1">
        <v>6.7418889145496402E-2</v>
      </c>
      <c r="Q1898" s="1">
        <v>5.6037559377278397E-2</v>
      </c>
      <c r="R1898" s="1">
        <v>4.53332448209866E-2</v>
      </c>
      <c r="S1898" s="1">
        <v>6.2903937007874E-2</v>
      </c>
      <c r="T1898" s="1">
        <v>5.0676430379746902E-2</v>
      </c>
      <c r="U1898" s="1">
        <v>3.7328162357404299E-2</v>
      </c>
      <c r="V1898" s="1">
        <v>5.6242703533026198E-2</v>
      </c>
      <c r="W1898" s="1">
        <v>4.6796929068175799E-2</v>
      </c>
      <c r="X1898" s="1">
        <v>3.4663107861060201E-2</v>
      </c>
      <c r="Y1898" s="1">
        <v>4.1450098607681798E-2</v>
      </c>
      <c r="Z1898" s="1">
        <v>4.0231853806514201E-2</v>
      </c>
      <c r="AA1898" s="1">
        <v>5.6511509420237402E-2</v>
      </c>
      <c r="AB1898" s="1">
        <v>7.2675093118397802E-2</v>
      </c>
      <c r="AC1898" s="1">
        <v>6.8229859264934301E-2</v>
      </c>
      <c r="AD1898" s="1">
        <v>6.3529706361230204E-2</v>
      </c>
      <c r="AE1898" s="1">
        <v>8.3202956781108797E-2</v>
      </c>
      <c r="AF1898" s="1">
        <v>4.47471333735667E-2</v>
      </c>
      <c r="AG1898" s="1">
        <v>3.7304053972591102E-2</v>
      </c>
      <c r="AH1898" s="1">
        <v>4.5314292130993701E-2</v>
      </c>
      <c r="AI1898" s="1">
        <v>4.8174683544303799E-2</v>
      </c>
      <c r="AJ1898" s="1">
        <v>3.7187936295378303E-2</v>
      </c>
      <c r="AK1898" s="1">
        <v>8.0273188929001302E-2</v>
      </c>
      <c r="AL1898" s="1">
        <v>5.4968960583209991E-2</v>
      </c>
      <c r="AM1898" s="1">
        <v>5.1898039877414703E-2</v>
      </c>
      <c r="AN1898" s="1">
        <v>5.9319425374269485E-2</v>
      </c>
      <c r="AO1898" t="s">
        <v>14708</v>
      </c>
    </row>
    <row r="1899" spans="1:41" x14ac:dyDescent="0.25">
      <c r="A1899" s="1">
        <v>2017</v>
      </c>
      <c r="B1899" t="s">
        <v>1428</v>
      </c>
      <c r="C1899" t="s">
        <v>7033</v>
      </c>
      <c r="D1899" t="s">
        <v>7204</v>
      </c>
      <c r="E1899" t="s">
        <v>7610</v>
      </c>
      <c r="F1899" t="s">
        <v>9065</v>
      </c>
      <c r="G1899" t="s">
        <v>11214</v>
      </c>
      <c r="H1899" t="s">
        <v>12667</v>
      </c>
      <c r="I1899" s="1">
        <v>764.06160243999989</v>
      </c>
      <c r="J1899" s="1">
        <v>1284.17003993</v>
      </c>
      <c r="K1899" s="1">
        <v>49.927</v>
      </c>
      <c r="L1899" s="1">
        <v>105.187</v>
      </c>
      <c r="M1899" s="1">
        <v>553.38941498999998</v>
      </c>
      <c r="N1899" s="1">
        <v>563.23579070500011</v>
      </c>
      <c r="O1899" s="1">
        <v>273.42508500000002</v>
      </c>
      <c r="P1899" s="1">
        <v>403.80762099999998</v>
      </c>
      <c r="Q1899" s="1">
        <v>253.5509697533</v>
      </c>
      <c r="R1899" s="1">
        <v>532.44722723460484</v>
      </c>
      <c r="S1899" s="1">
        <v>595.05600000000004</v>
      </c>
      <c r="T1899" s="1">
        <v>374.98280999999997</v>
      </c>
      <c r="U1899" s="1">
        <v>139.6067107796022</v>
      </c>
      <c r="V1899" s="1">
        <v>614.38599999999997</v>
      </c>
      <c r="W1899" s="1">
        <v>230.67514316550151</v>
      </c>
      <c r="X1899" s="1">
        <v>1056.0785599999999</v>
      </c>
      <c r="Y1899" s="1">
        <v>3092.6107299999999</v>
      </c>
      <c r="Z1899" s="1">
        <v>422.69746457999997</v>
      </c>
      <c r="AA1899" s="1">
        <v>4530.86643396</v>
      </c>
      <c r="AB1899" s="1">
        <v>75.933999999999997</v>
      </c>
      <c r="AC1899" s="1">
        <v>380.59</v>
      </c>
      <c r="AD1899" s="1">
        <v>716.16084403999992</v>
      </c>
      <c r="AE1899" s="1">
        <v>321.78047017199998</v>
      </c>
      <c r="AF1899" s="1">
        <v>1582.854</v>
      </c>
      <c r="AG1899" s="1">
        <v>8302.3739999999998</v>
      </c>
      <c r="AH1899" s="1">
        <v>1218.6434575000001</v>
      </c>
      <c r="AI1899" s="1">
        <v>375.971</v>
      </c>
      <c r="AJ1899" s="1">
        <v>2324.920801271543</v>
      </c>
      <c r="AK1899" s="1">
        <v>229.28789399999999</v>
      </c>
      <c r="AL1899" s="1">
        <v>31368.673828125</v>
      </c>
      <c r="AM1899" s="1">
        <v>25619.14453125</v>
      </c>
      <c r="AN1899" s="1">
        <v>5749.53173828125</v>
      </c>
      <c r="AO1899" t="s">
        <v>14709</v>
      </c>
    </row>
    <row r="1900" spans="1:41" x14ac:dyDescent="0.25">
      <c r="A1900" s="1">
        <v>2017</v>
      </c>
      <c r="B1900" t="s">
        <v>1428</v>
      </c>
      <c r="C1900" t="s">
        <v>7033</v>
      </c>
      <c r="D1900" t="s">
        <v>7204</v>
      </c>
      <c r="E1900" t="s">
        <v>7611</v>
      </c>
      <c r="F1900" t="s">
        <v>9066</v>
      </c>
      <c r="G1900" t="s">
        <v>11214</v>
      </c>
      <c r="H1900" t="s">
        <v>12668</v>
      </c>
      <c r="I1900" s="1">
        <v>129.10400000000001</v>
      </c>
      <c r="J1900" s="1">
        <v>229.43199999999999</v>
      </c>
      <c r="K1900" s="1">
        <v>6.3579999999999997</v>
      </c>
      <c r="L1900" s="1">
        <v>18</v>
      </c>
      <c r="M1900" s="1">
        <v>110.578</v>
      </c>
      <c r="N1900" s="1">
        <v>161.89599999999999</v>
      </c>
      <c r="O1900" s="1">
        <v>58.238</v>
      </c>
      <c r="P1900" s="1">
        <v>103</v>
      </c>
      <c r="Q1900" s="1">
        <v>61.12</v>
      </c>
      <c r="R1900" s="1">
        <v>88.385999999999996</v>
      </c>
      <c r="S1900" s="1">
        <v>112</v>
      </c>
      <c r="T1900" s="1">
        <v>70</v>
      </c>
      <c r="U1900" s="1">
        <v>33.176000000000002</v>
      </c>
      <c r="V1900" s="1">
        <v>106</v>
      </c>
      <c r="W1900" s="1">
        <v>52.377000000000002</v>
      </c>
      <c r="X1900" s="1">
        <v>156</v>
      </c>
      <c r="Y1900" s="1">
        <v>598.89400000000001</v>
      </c>
      <c r="Z1900" s="1">
        <v>56.33</v>
      </c>
      <c r="AA1900" s="1">
        <v>792.60199999999998</v>
      </c>
      <c r="AB1900" s="1">
        <v>14.768000000000001</v>
      </c>
      <c r="AC1900" s="1">
        <v>63.490487035385343</v>
      </c>
      <c r="AD1900" s="1">
        <v>133.726</v>
      </c>
      <c r="AE1900" s="1">
        <v>44.182000000000002</v>
      </c>
      <c r="AF1900" s="1">
        <v>245</v>
      </c>
      <c r="AG1900" s="1">
        <v>1684.4939999999999</v>
      </c>
      <c r="AH1900" s="1">
        <v>273.088211914</v>
      </c>
      <c r="AI1900" s="1">
        <v>73.313999999999993</v>
      </c>
      <c r="AJ1900" s="1">
        <v>521.976</v>
      </c>
      <c r="AK1900" s="1">
        <v>14</v>
      </c>
      <c r="AL1900" s="1">
        <v>6011.5302734375</v>
      </c>
      <c r="AM1900" s="1">
        <v>4937.08251953125</v>
      </c>
      <c r="AN1900" s="1">
        <v>1074.447265625</v>
      </c>
      <c r="AO1900" t="s">
        <v>14710</v>
      </c>
    </row>
    <row r="1901" spans="1:41" x14ac:dyDescent="0.25">
      <c r="A1901" s="1">
        <v>2017</v>
      </c>
      <c r="B1901" t="s">
        <v>1428</v>
      </c>
      <c r="C1901" t="s">
        <v>7033</v>
      </c>
      <c r="D1901" t="s">
        <v>7204</v>
      </c>
      <c r="E1901" t="s">
        <v>7611</v>
      </c>
      <c r="F1901" t="s">
        <v>9067</v>
      </c>
      <c r="G1901" t="s">
        <v>11214</v>
      </c>
      <c r="H1901" t="s">
        <v>12668</v>
      </c>
      <c r="I1901" s="1">
        <v>133.95352</v>
      </c>
      <c r="J1901" s="1">
        <v>291.35751800000003</v>
      </c>
      <c r="K1901" s="1">
        <v>10.353</v>
      </c>
      <c r="L1901" s="1">
        <v>18</v>
      </c>
      <c r="M1901" s="1">
        <v>114.80500000000001</v>
      </c>
      <c r="N1901" s="1">
        <v>163.47399999999999</v>
      </c>
      <c r="O1901" s="1">
        <v>58.711999999999989</v>
      </c>
      <c r="P1901" s="1">
        <v>103</v>
      </c>
      <c r="Q1901" s="1">
        <v>61.12</v>
      </c>
      <c r="R1901" s="1">
        <v>88.385999999999996</v>
      </c>
      <c r="S1901" s="1">
        <v>112</v>
      </c>
      <c r="T1901" s="1">
        <v>71</v>
      </c>
      <c r="U1901" s="1">
        <v>33.176000000000002</v>
      </c>
      <c r="V1901" s="1">
        <v>138</v>
      </c>
      <c r="W1901" s="1">
        <v>52.377000000000002</v>
      </c>
      <c r="X1901" s="1">
        <v>170</v>
      </c>
      <c r="Y1901" s="1">
        <v>599.79399999999998</v>
      </c>
      <c r="Z1901" s="1">
        <v>62.908439999999999</v>
      </c>
      <c r="AA1901" s="1">
        <v>903.16599999999994</v>
      </c>
      <c r="AB1901" s="1">
        <v>14.768000000000001</v>
      </c>
      <c r="AC1901" s="1">
        <v>80.813023435385333</v>
      </c>
      <c r="AD1901" s="1">
        <v>136.74052</v>
      </c>
      <c r="AE1901" s="1">
        <v>68.702619999999996</v>
      </c>
      <c r="AF1901" s="1">
        <v>323</v>
      </c>
      <c r="AG1901" s="1">
        <v>1697.58</v>
      </c>
      <c r="AH1901" s="1">
        <v>273.088211914</v>
      </c>
      <c r="AI1901" s="1">
        <v>73.313999999999993</v>
      </c>
      <c r="AJ1901" s="1">
        <v>576.44056</v>
      </c>
      <c r="AK1901" s="1">
        <v>36</v>
      </c>
      <c r="AL1901" s="1">
        <v>6466.029296875</v>
      </c>
      <c r="AM1901" s="1">
        <v>5342.87158203125</v>
      </c>
      <c r="AN1901" s="1">
        <v>1123.15771484375</v>
      </c>
      <c r="AO1901" t="s">
        <v>14711</v>
      </c>
    </row>
    <row r="1902" spans="1:41" x14ac:dyDescent="0.25">
      <c r="A1902" s="1">
        <v>2017</v>
      </c>
      <c r="B1902" t="s">
        <v>1429</v>
      </c>
      <c r="C1902" t="s">
        <v>7034</v>
      </c>
      <c r="D1902" t="s">
        <v>7205</v>
      </c>
      <c r="E1902" t="s">
        <v>7612</v>
      </c>
      <c r="F1902" t="s">
        <v>9068</v>
      </c>
      <c r="G1902" t="s">
        <v>11215</v>
      </c>
      <c r="H1902" t="s">
        <v>12669</v>
      </c>
      <c r="I1902" s="1">
        <v>879.20060545315266</v>
      </c>
      <c r="J1902" s="1">
        <v>1492.930434176654</v>
      </c>
      <c r="K1902" s="1">
        <v>505.75603524324185</v>
      </c>
      <c r="L1902" s="1">
        <v>550.75009693717891</v>
      </c>
      <c r="M1902" s="1">
        <v>1339.9668193179607</v>
      </c>
      <c r="N1902" s="1">
        <v>774.58131523739746</v>
      </c>
      <c r="O1902" s="1">
        <v>449.94061693937061</v>
      </c>
      <c r="P1902" s="1">
        <v>1378.2991050547807</v>
      </c>
      <c r="Q1902" s="1">
        <v>247.75211185902052</v>
      </c>
      <c r="R1902" s="1">
        <v>1073.7599309773339</v>
      </c>
      <c r="S1902" s="1">
        <v>194.78441897881612</v>
      </c>
      <c r="T1902" s="1">
        <v>1309.9536948867751</v>
      </c>
      <c r="U1902" s="1">
        <v>384.8275906613124</v>
      </c>
      <c r="V1902" s="1">
        <v>1747.3643199620115</v>
      </c>
      <c r="W1902" s="1">
        <v>825.84037286340174</v>
      </c>
      <c r="X1902" s="1">
        <v>2410.3147985916662</v>
      </c>
      <c r="Y1902" s="1">
        <v>3119.9679741694586</v>
      </c>
      <c r="Z1902" s="1">
        <v>758.63405286486284</v>
      </c>
      <c r="AA1902" s="1">
        <v>11968.756408820998</v>
      </c>
      <c r="AB1902" s="1">
        <v>210.73168135135077</v>
      </c>
      <c r="AC1902" s="1">
        <v>129.17054703719177</v>
      </c>
      <c r="AD1902" s="1">
        <v>763.34988616645524</v>
      </c>
      <c r="AE1902" s="1">
        <v>1645.1879317608427</v>
      </c>
      <c r="AF1902" s="1">
        <v>2717.2702965703279</v>
      </c>
      <c r="AG1902" s="1">
        <v>12507.677597754888</v>
      </c>
      <c r="AH1902" s="1">
        <v>1914.1652802926224</v>
      </c>
      <c r="AI1902" s="1">
        <v>247.18256677428712</v>
      </c>
      <c r="AJ1902" s="1">
        <v>795.2860606200544</v>
      </c>
      <c r="AK1902" s="1">
        <v>370.20430507669732</v>
      </c>
      <c r="AL1902" s="1">
        <v>52713.6015625</v>
      </c>
      <c r="AM1902" s="1">
        <v>42171.4140625</v>
      </c>
      <c r="AN1902" s="1">
        <v>10542.1904296875</v>
      </c>
      <c r="AO1902" t="s">
        <v>14712</v>
      </c>
    </row>
    <row r="1903" spans="1:41" x14ac:dyDescent="0.25">
      <c r="A1903" s="1">
        <v>2017</v>
      </c>
      <c r="B1903" t="s">
        <v>1430</v>
      </c>
      <c r="C1903" t="s">
        <v>7034</v>
      </c>
      <c r="D1903" t="s">
        <v>7205</v>
      </c>
      <c r="E1903" t="s">
        <v>7612</v>
      </c>
      <c r="F1903" t="s">
        <v>9068</v>
      </c>
      <c r="G1903" t="s">
        <v>11215</v>
      </c>
      <c r="H1903" t="s">
        <v>12669</v>
      </c>
      <c r="I1903" s="1">
        <v>638.35215058720382</v>
      </c>
      <c r="J1903" s="1">
        <v>235.15476984683323</v>
      </c>
      <c r="K1903" s="1">
        <v>429.24196018856276</v>
      </c>
      <c r="L1903" s="1">
        <v>584.61860723598522</v>
      </c>
      <c r="M1903" s="1">
        <v>1279.4055209630171</v>
      </c>
      <c r="N1903" s="1">
        <v>795.96046938700317</v>
      </c>
      <c r="O1903" s="1">
        <v>497.4288340726834</v>
      </c>
      <c r="P1903" s="1">
        <v>1268.1596012137597</v>
      </c>
      <c r="Q1903" s="1">
        <v>118.62736076617863</v>
      </c>
      <c r="R1903" s="1">
        <v>837.72631294031294</v>
      </c>
      <c r="S1903" s="1">
        <v>186.09434502236206</v>
      </c>
      <c r="T1903" s="1">
        <v>1341.3811255892585</v>
      </c>
      <c r="U1903" s="1">
        <v>382.70258107050836</v>
      </c>
      <c r="V1903" s="1">
        <v>2019.8964116164918</v>
      </c>
      <c r="W1903" s="1">
        <v>813.77121619081686</v>
      </c>
      <c r="X1903" s="1">
        <v>2442.4314661771082</v>
      </c>
      <c r="Y1903" s="1">
        <v>2749.8313074579801</v>
      </c>
      <c r="Z1903" s="1">
        <v>520.90300377049539</v>
      </c>
      <c r="AA1903" s="1">
        <v>11920.840908295224</v>
      </c>
      <c r="AB1903" s="1">
        <v>209.0318920709928</v>
      </c>
      <c r="AC1903" s="1">
        <v>337.58091660663007</v>
      </c>
      <c r="AD1903" s="1">
        <v>1433.7682900733657</v>
      </c>
      <c r="AE1903" s="1">
        <v>620.38877058503215</v>
      </c>
      <c r="AF1903" s="1">
        <v>2385.3221446205375</v>
      </c>
      <c r="AG1903" s="1">
        <v>11815.332081232053</v>
      </c>
      <c r="AH1903" s="1">
        <v>1390.2722319817778</v>
      </c>
      <c r="AI1903" s="1">
        <v>356.58381588581125</v>
      </c>
      <c r="AJ1903" s="1">
        <v>773.68022384820313</v>
      </c>
      <c r="AK1903" s="1">
        <v>299.57511804826777</v>
      </c>
      <c r="AL1903" s="1">
        <v>48684.05859375</v>
      </c>
      <c r="AM1903" s="1">
        <v>38005.078125</v>
      </c>
      <c r="AN1903" s="1">
        <v>10678.986328125</v>
      </c>
      <c r="AO1903" t="s">
        <v>14713</v>
      </c>
    </row>
    <row r="1904" spans="1:41" x14ac:dyDescent="0.25">
      <c r="A1904" s="1">
        <v>2017</v>
      </c>
      <c r="B1904" t="s">
        <v>1431</v>
      </c>
      <c r="C1904" t="s">
        <v>7034</v>
      </c>
      <c r="D1904" t="s">
        <v>7205</v>
      </c>
      <c r="E1904" t="s">
        <v>7612</v>
      </c>
      <c r="F1904" t="s">
        <v>9068</v>
      </c>
      <c r="G1904" t="s">
        <v>11215</v>
      </c>
      <c r="H1904" t="s">
        <v>12669</v>
      </c>
      <c r="I1904" s="1">
        <v>393.93844535790402</v>
      </c>
      <c r="J1904" s="1">
        <v>461.14599402786735</v>
      </c>
      <c r="K1904" s="1">
        <v>380.68128989544766</v>
      </c>
      <c r="L1904" s="1">
        <v>508.77421010054104</v>
      </c>
      <c r="M1904" s="1">
        <v>665.91479282002501</v>
      </c>
      <c r="N1904" s="1">
        <v>1038.2998942549232</v>
      </c>
      <c r="O1904" s="1">
        <v>2146.4475911287386</v>
      </c>
      <c r="P1904" s="1">
        <v>1259.129447991912</v>
      </c>
      <c r="Q1904" s="1">
        <v>115.15010037598299</v>
      </c>
      <c r="R1904" s="1">
        <v>574.06703203036852</v>
      </c>
      <c r="S1904" s="1">
        <v>192.36344505393626</v>
      </c>
      <c r="T1904" s="1">
        <v>665.91479282002501</v>
      </c>
      <c r="U1904" s="1">
        <v>365.14327806298041</v>
      </c>
      <c r="V1904" s="1">
        <v>2615.9352777946651</v>
      </c>
      <c r="W1904" s="1">
        <v>854.59065078569881</v>
      </c>
      <c r="X1904" s="1">
        <v>1483.0749389112655</v>
      </c>
      <c r="Y1904" s="1">
        <v>3984.3901770398165</v>
      </c>
      <c r="Z1904" s="1">
        <v>551.16648664861532</v>
      </c>
      <c r="AA1904" s="1">
        <v>9877.2833132383093</v>
      </c>
      <c r="AB1904" s="1">
        <v>198.66457985797413</v>
      </c>
      <c r="AC1904" s="1">
        <v>210.87301772634126</v>
      </c>
      <c r="AD1904" s="1">
        <v>1373.5645444256984</v>
      </c>
      <c r="AE1904" s="1">
        <v>1042.1566507633393</v>
      </c>
      <c r="AF1904" s="1">
        <v>1668.2504139308535</v>
      </c>
      <c r="AG1904" s="1">
        <v>14735.308247690933</v>
      </c>
      <c r="AH1904" s="1">
        <v>1538.1010128865178</v>
      </c>
      <c r="AI1904" s="1">
        <v>447.27276917745019</v>
      </c>
      <c r="AJ1904" s="1">
        <v>1284.1056921546149</v>
      </c>
      <c r="AK1904" s="1">
        <v>342.94611830231293</v>
      </c>
      <c r="AL1904" s="1">
        <v>50974.65234375</v>
      </c>
      <c r="AM1904" s="1">
        <v>40685.1171875</v>
      </c>
      <c r="AN1904" s="1">
        <v>10289.5361328125</v>
      </c>
      <c r="AO1904" t="s">
        <v>14714</v>
      </c>
    </row>
    <row r="1905" spans="1:41" x14ac:dyDescent="0.25">
      <c r="A1905" s="1">
        <v>2017</v>
      </c>
      <c r="B1905" t="s">
        <v>1432</v>
      </c>
      <c r="C1905" t="s">
        <v>7034</v>
      </c>
      <c r="D1905" t="s">
        <v>7205</v>
      </c>
      <c r="E1905" t="s">
        <v>7612</v>
      </c>
      <c r="F1905" t="s">
        <v>9068</v>
      </c>
      <c r="G1905" t="s">
        <v>11215</v>
      </c>
      <c r="H1905" t="s">
        <v>12669</v>
      </c>
      <c r="I1905" s="1">
        <v>393.39860351589283</v>
      </c>
      <c r="J1905" s="1">
        <v>429.13937814209601</v>
      </c>
      <c r="K1905" s="1">
        <v>374.54149288228734</v>
      </c>
      <c r="L1905" s="1">
        <v>470.63377093955057</v>
      </c>
      <c r="M1905" s="1">
        <v>885.57769891409635</v>
      </c>
      <c r="N1905" s="1">
        <v>855.00288316860349</v>
      </c>
      <c r="O1905" s="1">
        <v>2111.8287305261156</v>
      </c>
      <c r="P1905" s="1">
        <v>499.50107931793571</v>
      </c>
      <c r="Q1905" s="1">
        <v>120.79782113732664</v>
      </c>
      <c r="R1905" s="1">
        <v>708.14166954480197</v>
      </c>
      <c r="S1905" s="1">
        <v>175.80519053658386</v>
      </c>
      <c r="T1905" s="1">
        <v>453.16244765641181</v>
      </c>
      <c r="U1905" s="1">
        <v>305.74815745492845</v>
      </c>
      <c r="V1905" s="1">
        <v>2299.6629271431402</v>
      </c>
      <c r="W1905" s="1">
        <v>548.16276800847891</v>
      </c>
      <c r="X1905" s="1">
        <v>1615.0054459851399</v>
      </c>
      <c r="Y1905" s="1">
        <v>3920.128161654261</v>
      </c>
      <c r="Z1905" s="1">
        <v>245.69048366913893</v>
      </c>
      <c r="AA1905" s="1">
        <v>12027.914122735845</v>
      </c>
      <c r="AB1905" s="1"/>
      <c r="AC1905" s="1">
        <v>207.47196398727286</v>
      </c>
      <c r="AD1905" s="1">
        <v>1580.7179740419799</v>
      </c>
      <c r="AE1905" s="1">
        <v>623.50784966701474</v>
      </c>
      <c r="AF1905" s="1">
        <v>1646.5150396745414</v>
      </c>
      <c r="AG1905" s="1">
        <v>11900.155071227893</v>
      </c>
      <c r="AH1905" s="1">
        <v>1771.1553978281927</v>
      </c>
      <c r="AI1905" s="1">
        <v>440.05895519405772</v>
      </c>
      <c r="AJ1905" s="1">
        <v>899.77314908164658</v>
      </c>
      <c r="AK1905" s="1">
        <v>466.26594011876585</v>
      </c>
      <c r="AL1905" s="1">
        <v>47975.46875</v>
      </c>
      <c r="AM1905" s="1">
        <v>37553.18359375</v>
      </c>
      <c r="AN1905" s="1">
        <v>10422.28125</v>
      </c>
      <c r="AO1905" t="s">
        <v>14715</v>
      </c>
    </row>
    <row r="1906" spans="1:41" x14ac:dyDescent="0.25">
      <c r="A1906" s="1">
        <v>2017</v>
      </c>
      <c r="B1906" t="s">
        <v>1433</v>
      </c>
      <c r="C1906" t="s">
        <v>7034</v>
      </c>
      <c r="D1906" t="s">
        <v>7205</v>
      </c>
      <c r="E1906" t="s">
        <v>7612</v>
      </c>
      <c r="F1906" t="s">
        <v>9068</v>
      </c>
      <c r="G1906" t="s">
        <v>11215</v>
      </c>
      <c r="H1906" t="s">
        <v>12669</v>
      </c>
      <c r="I1906" s="1">
        <v>638.98786831333314</v>
      </c>
      <c r="J1906" s="1">
        <v>397.1726789266765</v>
      </c>
      <c r="K1906" s="1">
        <v>489.8431193078037</v>
      </c>
      <c r="L1906" s="1">
        <v>444.15976015372246</v>
      </c>
      <c r="M1906" s="1">
        <v>1151.5492852532941</v>
      </c>
      <c r="N1906" s="1">
        <v>860.65714698967736</v>
      </c>
      <c r="O1906" s="1">
        <v>2259.1854444526007</v>
      </c>
      <c r="P1906" s="1">
        <v>1746.1796892252769</v>
      </c>
      <c r="Q1906" s="1">
        <v>114.03996788150619</v>
      </c>
      <c r="R1906" s="1">
        <v>761.84516067293271</v>
      </c>
      <c r="S1906" s="1">
        <v>183.0530919570277</v>
      </c>
      <c r="T1906" s="1">
        <v>239.62746450779929</v>
      </c>
      <c r="U1906" s="1">
        <v>370.43715052206664</v>
      </c>
      <c r="V1906" s="1">
        <v>2083.0871216980322</v>
      </c>
      <c r="W1906" s="1">
        <v>913.90571324235009</v>
      </c>
      <c r="X1906" s="1">
        <v>1971.6324870432418</v>
      </c>
      <c r="Y1906" s="1">
        <v>2719.4930855768853</v>
      </c>
      <c r="Z1906" s="1">
        <v>536.8546842051943</v>
      </c>
      <c r="AA1906" s="1">
        <v>9847.3181997069769</v>
      </c>
      <c r="AB1906" s="1">
        <v>208.42016680445801</v>
      </c>
      <c r="AC1906" s="1">
        <v>336.59299665746693</v>
      </c>
      <c r="AD1906" s="1">
        <v>1270.8532128628194</v>
      </c>
      <c r="AE1906" s="1">
        <v>1242.7191764009126</v>
      </c>
      <c r="AF1906" s="1">
        <v>2438.3541524835509</v>
      </c>
      <c r="AG1906" s="1">
        <v>12502.086625876842</v>
      </c>
      <c r="AH1906" s="1">
        <v>2364.3732688320356</v>
      </c>
      <c r="AI1906" s="1">
        <v>306.5002453006735</v>
      </c>
      <c r="AJ1906" s="1">
        <v>998.73842192523159</v>
      </c>
      <c r="AK1906" s="1">
        <v>377.83121147973935</v>
      </c>
      <c r="AL1906" s="1">
        <v>49775.5</v>
      </c>
      <c r="AM1906" s="1">
        <v>38038.72265625</v>
      </c>
      <c r="AN1906" s="1">
        <v>11736.7744140625</v>
      </c>
      <c r="AO1906" t="s">
        <v>14716</v>
      </c>
    </row>
    <row r="1907" spans="1:41" x14ac:dyDescent="0.25">
      <c r="A1907" s="1">
        <v>2017</v>
      </c>
      <c r="B1907" t="s">
        <v>1433</v>
      </c>
      <c r="C1907" t="s">
        <v>7034</v>
      </c>
      <c r="D1907" t="s">
        <v>7205</v>
      </c>
      <c r="E1907" t="s">
        <v>7612</v>
      </c>
      <c r="F1907" t="s">
        <v>9068</v>
      </c>
      <c r="G1907" t="s">
        <v>11216</v>
      </c>
      <c r="H1907" t="s">
        <v>12669</v>
      </c>
      <c r="I1907" s="1">
        <v>597.64867965837391</v>
      </c>
      <c r="J1907" s="1">
        <v>370.75</v>
      </c>
      <c r="K1907" s="1">
        <v>452.78212949999988</v>
      </c>
      <c r="L1907" s="1">
        <v>407</v>
      </c>
      <c r="M1907" s="1">
        <v>1059.03</v>
      </c>
      <c r="N1907" s="1">
        <v>787.64807999999994</v>
      </c>
      <c r="O1907" s="1">
        <v>2089.0273574170001</v>
      </c>
      <c r="P1907" s="1">
        <v>1566.7178799999999</v>
      </c>
      <c r="Q1907" s="1">
        <v>105.0635047790918</v>
      </c>
      <c r="R1907" s="1">
        <v>723.88885382592366</v>
      </c>
      <c r="S1907" s="1">
        <v>168.18176</v>
      </c>
      <c r="T1907" s="1">
        <v>221.49837500000001</v>
      </c>
      <c r="U1907" s="1">
        <v>345.79343658239998</v>
      </c>
      <c r="V1907" s="1">
        <v>1914</v>
      </c>
      <c r="W1907" s="1">
        <v>835.55962</v>
      </c>
      <c r="X1907" s="1">
        <v>1804.38</v>
      </c>
      <c r="Y1907" s="1">
        <v>2543.6268</v>
      </c>
      <c r="Z1907" s="1">
        <v>494.68536</v>
      </c>
      <c r="AA1907" s="1">
        <v>9233.1232781758281</v>
      </c>
      <c r="AB1907" s="1">
        <v>187</v>
      </c>
      <c r="AC1907" s="1">
        <v>306.56020000000001</v>
      </c>
      <c r="AD1907" s="1">
        <v>1170.8201526492139</v>
      </c>
      <c r="AE1907" s="1">
        <v>1163.316113467705</v>
      </c>
      <c r="AF1907" s="1">
        <v>2289.1012813155771</v>
      </c>
      <c r="AG1907" s="1">
        <v>11884.887954523811</v>
      </c>
      <c r="AH1907" s="1">
        <v>2209.245230893182</v>
      </c>
      <c r="AI1907" s="1">
        <v>280.5</v>
      </c>
      <c r="AJ1907" s="1">
        <v>934.35733360656593</v>
      </c>
      <c r="AK1907" s="1">
        <v>348.15300000000002</v>
      </c>
      <c r="AL1907" s="1">
        <v>46494.34375</v>
      </c>
      <c r="AM1907" s="1">
        <v>35668.16796875</v>
      </c>
      <c r="AN1907" s="1">
        <v>10826.177734375</v>
      </c>
      <c r="AO1907" t="s">
        <v>14717</v>
      </c>
    </row>
    <row r="1908" spans="1:41" x14ac:dyDescent="0.25">
      <c r="A1908" s="1">
        <v>2017</v>
      </c>
      <c r="B1908" t="s">
        <v>1434</v>
      </c>
      <c r="C1908" t="s">
        <v>7034</v>
      </c>
      <c r="D1908" t="s">
        <v>7205</v>
      </c>
      <c r="E1908" t="s">
        <v>7612</v>
      </c>
      <c r="F1908" t="s">
        <v>9068</v>
      </c>
      <c r="G1908" t="s">
        <v>11216</v>
      </c>
      <c r="H1908" t="s">
        <v>12669</v>
      </c>
      <c r="I1908" s="1">
        <v>821.111285222589</v>
      </c>
      <c r="J1908" s="1">
        <v>1282.4208544570311</v>
      </c>
      <c r="K1908" s="1">
        <v>497</v>
      </c>
      <c r="L1908" s="1">
        <v>523.35594935999995</v>
      </c>
      <c r="M1908" s="1">
        <v>1264.574455454328</v>
      </c>
      <c r="N1908" s="1">
        <v>739.84</v>
      </c>
      <c r="O1908" s="1">
        <v>436.0060917968749</v>
      </c>
      <c r="P1908" s="1">
        <v>1294.7</v>
      </c>
      <c r="Q1908" s="1">
        <v>234.465</v>
      </c>
      <c r="R1908" s="1">
        <v>1007.934035530378</v>
      </c>
      <c r="S1908" s="1">
        <v>184.148296875</v>
      </c>
      <c r="T1908" s="1">
        <v>1269.3848242187501</v>
      </c>
      <c r="U1908" s="1">
        <v>315.2</v>
      </c>
      <c r="V1908" s="1">
        <v>1652</v>
      </c>
      <c r="W1908" s="1">
        <v>767.10997199999997</v>
      </c>
      <c r="X1908" s="1">
        <v>2381.0521330000001</v>
      </c>
      <c r="Y1908" s="1">
        <v>3237</v>
      </c>
      <c r="Z1908" s="1">
        <v>717.8814000000001</v>
      </c>
      <c r="AA1908" s="1">
        <v>11470.207109812351</v>
      </c>
      <c r="AB1908" s="1">
        <v>185</v>
      </c>
      <c r="AC1908" s="1">
        <v>124.92611833495749</v>
      </c>
      <c r="AD1908" s="1">
        <v>716.71472999999992</v>
      </c>
      <c r="AE1908" s="1">
        <v>1558.2730659653739</v>
      </c>
      <c r="AF1908" s="1">
        <v>2582.114072494669</v>
      </c>
      <c r="AG1908" s="1">
        <v>11869.381667432681</v>
      </c>
      <c r="AH1908" s="1">
        <v>1831.672515</v>
      </c>
      <c r="AI1908" s="1">
        <v>230.28213600000001</v>
      </c>
      <c r="AJ1908" s="1">
        <v>763.16515569280853</v>
      </c>
      <c r="AK1908" s="1">
        <v>325</v>
      </c>
      <c r="AL1908" s="1">
        <v>50281.91796875</v>
      </c>
      <c r="AM1908" s="1">
        <v>40193.9765625</v>
      </c>
      <c r="AN1908" s="1">
        <v>10087.9453125</v>
      </c>
      <c r="AO1908" t="s">
        <v>14718</v>
      </c>
    </row>
    <row r="1909" spans="1:41" x14ac:dyDescent="0.25">
      <c r="A1909" s="1">
        <v>2017</v>
      </c>
      <c r="B1909" t="s">
        <v>1435</v>
      </c>
      <c r="C1909" t="s">
        <v>7034</v>
      </c>
      <c r="D1909" t="s">
        <v>7205</v>
      </c>
      <c r="E1909" t="s">
        <v>7612</v>
      </c>
      <c r="F1909" t="s">
        <v>9068</v>
      </c>
      <c r="G1909" t="s">
        <v>11216</v>
      </c>
      <c r="H1909" t="s">
        <v>12669</v>
      </c>
      <c r="I1909" s="1">
        <v>360.26908518880572</v>
      </c>
      <c r="J1909" s="1">
        <v>393</v>
      </c>
      <c r="K1909" s="1">
        <v>343.359668</v>
      </c>
      <c r="L1909" s="1">
        <v>431</v>
      </c>
      <c r="M1909" s="1">
        <v>811</v>
      </c>
      <c r="N1909" s="1">
        <v>783</v>
      </c>
      <c r="O1909" s="1">
        <v>1933.9839999999999</v>
      </c>
      <c r="P1909" s="1">
        <v>457.43628799999999</v>
      </c>
      <c r="Q1909" s="1">
        <v>110.625</v>
      </c>
      <c r="R1909" s="1">
        <v>648.50649999999996</v>
      </c>
      <c r="S1909" s="1">
        <v>161</v>
      </c>
      <c r="T1909" s="1">
        <v>415</v>
      </c>
      <c r="U1909" s="1">
        <v>280</v>
      </c>
      <c r="V1909" s="1">
        <v>2106</v>
      </c>
      <c r="W1909" s="1">
        <v>502</v>
      </c>
      <c r="X1909" s="1">
        <v>1479</v>
      </c>
      <c r="Y1909" s="1">
        <v>3590</v>
      </c>
      <c r="Z1909" s="1">
        <v>225</v>
      </c>
      <c r="AA1909" s="1">
        <v>11015</v>
      </c>
      <c r="AB1909" s="1"/>
      <c r="AC1909" s="1">
        <v>190</v>
      </c>
      <c r="AD1909" s="1">
        <v>1447.6</v>
      </c>
      <c r="AE1909" s="1">
        <v>571</v>
      </c>
      <c r="AF1909" s="1">
        <v>1507.8560569145311</v>
      </c>
      <c r="AG1909" s="1">
        <v>10898</v>
      </c>
      <c r="AH1909" s="1">
        <v>1622</v>
      </c>
      <c r="AI1909" s="1">
        <v>403</v>
      </c>
      <c r="AJ1909" s="1">
        <v>824</v>
      </c>
      <c r="AK1909" s="1">
        <v>427</v>
      </c>
      <c r="AL1909" s="1">
        <v>43935.6328125</v>
      </c>
      <c r="AM1909" s="1">
        <v>34390.69140625</v>
      </c>
      <c r="AN1909" s="1">
        <v>9544.943359375</v>
      </c>
      <c r="AO1909" t="s">
        <v>14719</v>
      </c>
    </row>
    <row r="1910" spans="1:41" x14ac:dyDescent="0.25">
      <c r="A1910" s="1">
        <v>2017</v>
      </c>
      <c r="B1910" t="s">
        <v>1436</v>
      </c>
      <c r="C1910" t="s">
        <v>7034</v>
      </c>
      <c r="D1910" t="s">
        <v>7205</v>
      </c>
      <c r="E1910" t="s">
        <v>7612</v>
      </c>
      <c r="F1910" t="s">
        <v>9068</v>
      </c>
      <c r="G1910" t="s">
        <v>11216</v>
      </c>
      <c r="H1910" t="s">
        <v>12669</v>
      </c>
      <c r="I1910" s="1">
        <v>360.26908518880572</v>
      </c>
      <c r="J1910" s="1">
        <v>424.22550000000001</v>
      </c>
      <c r="K1910" s="1">
        <v>343.359668</v>
      </c>
      <c r="L1910" s="1">
        <v>465.29</v>
      </c>
      <c r="M1910" s="1">
        <v>600</v>
      </c>
      <c r="N1910" s="1">
        <v>935.52499999999998</v>
      </c>
      <c r="O1910" s="1">
        <v>1933.9839999999999</v>
      </c>
      <c r="P1910" s="1">
        <v>1234.2</v>
      </c>
      <c r="Q1910" s="1">
        <v>103.75210307764191</v>
      </c>
      <c r="R1910" s="1">
        <v>517.24368182238595</v>
      </c>
      <c r="S1910" s="1">
        <v>173.32257561599999</v>
      </c>
      <c r="T1910" s="1">
        <v>565.6</v>
      </c>
      <c r="U1910" s="1">
        <v>329</v>
      </c>
      <c r="V1910" s="1">
        <v>2357</v>
      </c>
      <c r="W1910" s="1">
        <v>770</v>
      </c>
      <c r="X1910" s="1">
        <v>1363</v>
      </c>
      <c r="Y1910" s="1">
        <v>3590</v>
      </c>
      <c r="Z1910" s="1">
        <v>496.60991999999999</v>
      </c>
      <c r="AA1910" s="1">
        <v>9067.6959769017394</v>
      </c>
      <c r="AB1910" s="1">
        <v>179</v>
      </c>
      <c r="AC1910" s="1">
        <v>190</v>
      </c>
      <c r="AD1910" s="1">
        <v>1237.60387296</v>
      </c>
      <c r="AE1910" s="1">
        <v>939</v>
      </c>
      <c r="AF1910" s="1">
        <v>1525.6674172704129</v>
      </c>
      <c r="AG1910" s="1">
        <v>13529.00935641644</v>
      </c>
      <c r="AH1910" s="1">
        <v>1414.2638973406119</v>
      </c>
      <c r="AI1910" s="1">
        <v>403</v>
      </c>
      <c r="AJ1910" s="1">
        <v>1172.0409999999999</v>
      </c>
      <c r="AK1910" s="1">
        <v>309</v>
      </c>
      <c r="AL1910" s="1">
        <v>46528.66015625</v>
      </c>
      <c r="AM1910" s="1">
        <v>37236.52734375</v>
      </c>
      <c r="AN1910" s="1">
        <v>9292.134765625</v>
      </c>
      <c r="AO1910" t="s">
        <v>14720</v>
      </c>
    </row>
    <row r="1911" spans="1:41" x14ac:dyDescent="0.25">
      <c r="A1911" s="1">
        <v>2017</v>
      </c>
      <c r="B1911" t="s">
        <v>1437</v>
      </c>
      <c r="C1911" t="s">
        <v>7034</v>
      </c>
      <c r="D1911" t="s">
        <v>7205</v>
      </c>
      <c r="E1911" t="s">
        <v>7612</v>
      </c>
      <c r="F1911" t="s">
        <v>9068</v>
      </c>
      <c r="G1911" t="s">
        <v>11216</v>
      </c>
      <c r="H1911" t="s">
        <v>12669</v>
      </c>
      <c r="I1911" s="1">
        <v>594.86463094780447</v>
      </c>
      <c r="J1911" s="1">
        <v>225</v>
      </c>
      <c r="K1911" s="1">
        <v>407.7989949748744</v>
      </c>
      <c r="L1911" s="1">
        <v>553.90929999999992</v>
      </c>
      <c r="M1911" s="1">
        <v>1201.784433715839</v>
      </c>
      <c r="N1911" s="1">
        <v>757.10902409625601</v>
      </c>
      <c r="O1911" s="1">
        <v>479</v>
      </c>
      <c r="P1911" s="1">
        <v>1294.7</v>
      </c>
      <c r="Q1911" s="1">
        <v>113.792602053438</v>
      </c>
      <c r="R1911" s="1">
        <v>802.99713982114349</v>
      </c>
      <c r="S1911" s="1">
        <v>178.50991213792801</v>
      </c>
      <c r="T1911" s="1">
        <v>1330.46145</v>
      </c>
      <c r="U1911" s="1">
        <v>363.32138531404797</v>
      </c>
      <c r="V1911" s="1">
        <v>1917</v>
      </c>
      <c r="W1911" s="1">
        <v>757.41120000000012</v>
      </c>
      <c r="X1911" s="1">
        <v>2388.0859000000009</v>
      </c>
      <c r="Y1911" s="1">
        <v>2722.9740000000002</v>
      </c>
      <c r="Z1911" s="1">
        <v>499.55200000000002</v>
      </c>
      <c r="AA1911" s="1">
        <v>11378.04047447447</v>
      </c>
      <c r="AB1911" s="1">
        <v>187</v>
      </c>
      <c r="AC1911" s="1">
        <v>331.87010969599999</v>
      </c>
      <c r="AD1911" s="1">
        <v>1444.1005395903239</v>
      </c>
      <c r="AE1911" s="1">
        <v>577.42200000000003</v>
      </c>
      <c r="AF1911" s="1">
        <v>2260.0821042745488</v>
      </c>
      <c r="AG1911" s="1">
        <v>11399</v>
      </c>
      <c r="AH1911" s="1">
        <v>1383.4560327182519</v>
      </c>
      <c r="AI1911" s="1">
        <v>331.88759999999996</v>
      </c>
      <c r="AJ1911" s="1">
        <v>768.06174891765693</v>
      </c>
      <c r="AK1911" s="1">
        <v>290.42221999999998</v>
      </c>
      <c r="AL1911" s="1">
        <v>46939.61328125</v>
      </c>
      <c r="AM1911" s="1">
        <v>36559.6953125</v>
      </c>
      <c r="AN1911" s="1">
        <v>10379.91796875</v>
      </c>
      <c r="AO1911" t="s">
        <v>14721</v>
      </c>
    </row>
    <row r="1912" spans="1:41" x14ac:dyDescent="0.25">
      <c r="A1912" s="1">
        <v>2017</v>
      </c>
      <c r="B1912" t="s">
        <v>1438</v>
      </c>
      <c r="C1912" t="s">
        <v>7034</v>
      </c>
      <c r="D1912" t="s">
        <v>7205</v>
      </c>
      <c r="E1912" t="s">
        <v>7613</v>
      </c>
      <c r="F1912" t="s">
        <v>9069</v>
      </c>
      <c r="G1912" t="s">
        <v>11217</v>
      </c>
      <c r="H1912" t="s">
        <v>12669</v>
      </c>
      <c r="I1912" s="1">
        <v>11608.851061949319</v>
      </c>
      <c r="J1912" s="1">
        <v>3219.910404403478</v>
      </c>
      <c r="K1912" s="1">
        <v>1816.4757728654126</v>
      </c>
      <c r="L1912" s="1">
        <v>2321.4073976303998</v>
      </c>
      <c r="M1912" s="1">
        <v>6275.2926109377258</v>
      </c>
      <c r="N1912" s="1">
        <v>4189.3798375715933</v>
      </c>
      <c r="O1912" s="1">
        <v>3878.8871099931039</v>
      </c>
      <c r="P1912" s="1">
        <v>307.4306626852449</v>
      </c>
      <c r="Q1912" s="1">
        <v>2684.6610139876557</v>
      </c>
      <c r="R1912" s="1">
        <v>3991.0493249680167</v>
      </c>
      <c r="S1912" s="1">
        <v>4965.5046384613206</v>
      </c>
      <c r="T1912" s="1">
        <v>4217.4603545268255</v>
      </c>
      <c r="U1912" s="1">
        <v>1276.3366862383814</v>
      </c>
      <c r="V1912" s="1">
        <v>3115.3713724096838</v>
      </c>
      <c r="W1912" s="1">
        <v>1037.7172188112056</v>
      </c>
      <c r="X1912" s="1">
        <v>6342.5119727907295</v>
      </c>
      <c r="Y1912" s="1">
        <v>17917.547358810807</v>
      </c>
      <c r="Z1912" s="1">
        <v>1540.7448138755005</v>
      </c>
      <c r="AA1912" s="1">
        <v>31199.774463061225</v>
      </c>
      <c r="AB1912" s="1">
        <v>672.57394074822525</v>
      </c>
      <c r="AC1912" s="1">
        <v>6185.8023751679202</v>
      </c>
      <c r="AD1912" s="1">
        <v>3374.1103454439285</v>
      </c>
      <c r="AE1912" s="1">
        <v>3749.1002835767413</v>
      </c>
      <c r="AF1912" s="1">
        <v>25148.547636189633</v>
      </c>
      <c r="AG1912" s="1">
        <v>31704.227203997132</v>
      </c>
      <c r="AH1912" s="1">
        <v>14674.541207919297</v>
      </c>
      <c r="AI1912" s="1">
        <v>2181.9808044736155</v>
      </c>
      <c r="AJ1912" s="1">
        <v>13018.054768329974</v>
      </c>
      <c r="AK1912" s="1">
        <v>1923.4329875886665</v>
      </c>
      <c r="AL1912" s="1">
        <v>214538.71875</v>
      </c>
      <c r="AM1912" s="1">
        <v>163178.203125</v>
      </c>
      <c r="AN1912" s="1">
        <v>51360.48828125</v>
      </c>
      <c r="AO1912" t="s">
        <v>14722</v>
      </c>
    </row>
    <row r="1913" spans="1:41" x14ac:dyDescent="0.25">
      <c r="A1913" s="1">
        <v>2017</v>
      </c>
      <c r="B1913" t="s">
        <v>1439</v>
      </c>
      <c r="C1913" t="s">
        <v>7034</v>
      </c>
      <c r="D1913" t="s">
        <v>7205</v>
      </c>
      <c r="E1913" t="s">
        <v>7613</v>
      </c>
      <c r="F1913" t="s">
        <v>9069</v>
      </c>
      <c r="G1913" t="s">
        <v>11217</v>
      </c>
      <c r="H1913" t="s">
        <v>12669</v>
      </c>
      <c r="I1913" s="1">
        <v>6076.5066813791709</v>
      </c>
      <c r="J1913" s="1">
        <v>3245.9509122681416</v>
      </c>
      <c r="K1913" s="1">
        <v>1653.1285775902472</v>
      </c>
      <c r="L1913" s="1">
        <v>1975.2559358187661</v>
      </c>
      <c r="M1913" s="1">
        <v>5063.4464669625331</v>
      </c>
      <c r="N1913" s="1">
        <v>4463.6176850846887</v>
      </c>
      <c r="O1913" s="1">
        <v>3523.6839710114064</v>
      </c>
      <c r="P1913" s="1">
        <v>334.3639039643711</v>
      </c>
      <c r="Q1913" s="1">
        <v>3633.526971649088</v>
      </c>
      <c r="R1913" s="1">
        <v>3432.7767192498955</v>
      </c>
      <c r="S1913" s="1">
        <v>5143.8926111185474</v>
      </c>
      <c r="T1913" s="1">
        <v>3900.9122129176631</v>
      </c>
      <c r="U1913" s="1">
        <v>1175.2891224347645</v>
      </c>
      <c r="V1913" s="1">
        <v>2890.0186765987141</v>
      </c>
      <c r="W1913" s="1">
        <v>1042.10083402229</v>
      </c>
      <c r="X1913" s="1">
        <v>6134.3739276919387</v>
      </c>
      <c r="Y1913" s="1">
        <v>15900.118179852394</v>
      </c>
      <c r="Z1913" s="1">
        <v>1790.8197224064829</v>
      </c>
      <c r="AA1913" s="1">
        <v>32989.15165013857</v>
      </c>
      <c r="AB1913" s="1">
        <v>675.41508600802968</v>
      </c>
      <c r="AC1913" s="1">
        <v>4220.7870143769114</v>
      </c>
      <c r="AD1913" s="1">
        <v>3892.6222171920394</v>
      </c>
      <c r="AE1913" s="1">
        <v>3824.355736166613</v>
      </c>
      <c r="AF1913" s="1">
        <v>23870.239104016455</v>
      </c>
      <c r="AG1913" s="1">
        <v>29904.0864994273</v>
      </c>
      <c r="AH1913" s="1">
        <v>9036.7941614886913</v>
      </c>
      <c r="AI1913" s="1">
        <v>1847.9178425764244</v>
      </c>
      <c r="AJ1913" s="1">
        <v>12412.151571784387</v>
      </c>
      <c r="AK1913" s="1">
        <v>1819.6694339625649</v>
      </c>
      <c r="AL1913" s="1">
        <v>195873</v>
      </c>
      <c r="AM1913" s="1">
        <v>152139.03125</v>
      </c>
      <c r="AN1913" s="1">
        <v>43733.95703125</v>
      </c>
      <c r="AO1913" t="s">
        <v>14723</v>
      </c>
    </row>
    <row r="1914" spans="1:41" x14ac:dyDescent="0.25">
      <c r="A1914" s="1">
        <v>2017</v>
      </c>
      <c r="B1914" t="s">
        <v>1440</v>
      </c>
      <c r="C1914" t="s">
        <v>7034</v>
      </c>
      <c r="D1914" t="s">
        <v>7205</v>
      </c>
      <c r="E1914" t="s">
        <v>7613</v>
      </c>
      <c r="F1914" t="s">
        <v>9069</v>
      </c>
      <c r="G1914" t="s">
        <v>11217</v>
      </c>
      <c r="H1914" t="s">
        <v>12669</v>
      </c>
      <c r="I1914" s="1">
        <v>5373.2968913143577</v>
      </c>
      <c r="J1914" s="1">
        <v>344.00523117896182</v>
      </c>
      <c r="K1914" s="1"/>
      <c r="L1914" s="1">
        <v>1356.4342692518665</v>
      </c>
      <c r="M1914" s="1">
        <v>4938.5576659749377</v>
      </c>
      <c r="N1914" s="1">
        <v>3189.4524745069307</v>
      </c>
      <c r="O1914" s="1">
        <v>3511.8149924660243</v>
      </c>
      <c r="P1914" s="1">
        <v>315.52797694229281</v>
      </c>
      <c r="Q1914" s="1">
        <v>2828.3442919640179</v>
      </c>
      <c r="R1914" s="1">
        <v>4061.9003317010379</v>
      </c>
      <c r="S1914" s="1">
        <v>10535.444977398072</v>
      </c>
      <c r="T1914" s="1">
        <v>3702.043050766973</v>
      </c>
      <c r="U1914" s="1">
        <v>1518.7992474069561</v>
      </c>
      <c r="V1914" s="1">
        <v>2844.3081531585021</v>
      </c>
      <c r="W1914" s="1">
        <v>934.05393896274404</v>
      </c>
      <c r="X1914" s="1">
        <v>4650.4714419598586</v>
      </c>
      <c r="Y1914" s="1">
        <v>20846.489191411194</v>
      </c>
      <c r="Z1914" s="1">
        <v>1702.1803025391453</v>
      </c>
      <c r="AA1914" s="1">
        <v>26106.272729451106</v>
      </c>
      <c r="AB1914" s="1">
        <v>690.28864269685721</v>
      </c>
      <c r="AC1914" s="1">
        <v>4473.5505311820634</v>
      </c>
      <c r="AD1914" s="1">
        <v>3934.6647060985406</v>
      </c>
      <c r="AE1914" s="1">
        <v>5358.7642695907143</v>
      </c>
      <c r="AF1914" s="1">
        <v>20384.940958092589</v>
      </c>
      <c r="AG1914" s="1">
        <v>33119.277571570667</v>
      </c>
      <c r="AH1914" s="1">
        <v>8228.864839397771</v>
      </c>
      <c r="AI1914" s="1">
        <v>1888.6115009758896</v>
      </c>
      <c r="AJ1914" s="1">
        <v>17570.341243521947</v>
      </c>
      <c r="AK1914" s="1">
        <v>1944.426919279761</v>
      </c>
      <c r="AL1914" s="1">
        <v>196353.125</v>
      </c>
      <c r="AM1914" s="1">
        <v>151393.875</v>
      </c>
      <c r="AN1914" s="1">
        <v>44959.2421875</v>
      </c>
      <c r="AO1914" t="s">
        <v>14724</v>
      </c>
    </row>
    <row r="1915" spans="1:41" x14ac:dyDescent="0.25">
      <c r="A1915" s="1">
        <v>2017</v>
      </c>
      <c r="B1915" t="s">
        <v>1441</v>
      </c>
      <c r="C1915" t="s">
        <v>7034</v>
      </c>
      <c r="D1915" t="s">
        <v>7205</v>
      </c>
      <c r="E1915" t="s">
        <v>7613</v>
      </c>
      <c r="F1915" t="s">
        <v>9069</v>
      </c>
      <c r="G1915" t="s">
        <v>11217</v>
      </c>
      <c r="H1915" t="s">
        <v>12669</v>
      </c>
      <c r="I1915" s="1">
        <v>10852.269931028817</v>
      </c>
      <c r="J1915" s="1"/>
      <c r="K1915" s="1">
        <v>1787.1788443828489</v>
      </c>
      <c r="L1915" s="1">
        <v>2110.7542441442024</v>
      </c>
      <c r="M1915" s="1">
        <v>6675.137451864206</v>
      </c>
      <c r="N1915" s="1">
        <v>4656.1076549564814</v>
      </c>
      <c r="O1915" s="1">
        <v>3426.3350597452049</v>
      </c>
      <c r="P1915" s="1">
        <v>5005.9293219519213</v>
      </c>
      <c r="Q1915" s="1">
        <v>2552.2098132432061</v>
      </c>
      <c r="R1915" s="1">
        <v>3926.6799078854383</v>
      </c>
      <c r="S1915" s="1">
        <v>5430.3056679405681</v>
      </c>
      <c r="T1915" s="1">
        <v>4466.1070142523477</v>
      </c>
      <c r="U1915" s="1">
        <v>1201.1534757157904</v>
      </c>
      <c r="V1915" s="1">
        <v>3224.5511034442989</v>
      </c>
      <c r="W1915" s="1">
        <v>2975.5847466595715</v>
      </c>
      <c r="X1915" s="1">
        <v>6365.0214635884922</v>
      </c>
      <c r="Y1915" s="1">
        <v>17628.565192687016</v>
      </c>
      <c r="Z1915" s="1">
        <v>1629.2008961526901</v>
      </c>
      <c r="AA1915" s="1">
        <v>36257.363643333731</v>
      </c>
      <c r="AB1915" s="1"/>
      <c r="AC1915" s="1">
        <v>6086.0350055725112</v>
      </c>
      <c r="AD1915" s="1">
        <v>4110.8440346552989</v>
      </c>
      <c r="AE1915" s="1">
        <v>4234.6119807507594</v>
      </c>
      <c r="AF1915" s="1">
        <v>20766.414854338738</v>
      </c>
      <c r="AG1915" s="1">
        <v>41467.09385482467</v>
      </c>
      <c r="AH1915" s="1">
        <v>12097.799415868401</v>
      </c>
      <c r="AI1915" s="1">
        <v>2146.7888484156761</v>
      </c>
      <c r="AJ1915" s="1">
        <v>12578.260806154716</v>
      </c>
      <c r="AK1915" s="1">
        <v>1783.1669325853504</v>
      </c>
      <c r="AL1915" s="1">
        <v>225441.46875</v>
      </c>
      <c r="AM1915" s="1">
        <v>174177.203125</v>
      </c>
      <c r="AN1915" s="1">
        <v>51264.2734375</v>
      </c>
      <c r="AO1915" t="s">
        <v>14725</v>
      </c>
    </row>
    <row r="1916" spans="1:41" x14ac:dyDescent="0.25">
      <c r="A1916" s="1">
        <v>2017</v>
      </c>
      <c r="B1916" t="s">
        <v>1442</v>
      </c>
      <c r="C1916" t="s">
        <v>7034</v>
      </c>
      <c r="D1916" t="s">
        <v>7205</v>
      </c>
      <c r="E1916" t="s">
        <v>7613</v>
      </c>
      <c r="F1916" t="s">
        <v>9069</v>
      </c>
      <c r="G1916" t="s">
        <v>11217</v>
      </c>
      <c r="H1916" t="s">
        <v>12669</v>
      </c>
      <c r="I1916" s="1">
        <v>6079.162976636755</v>
      </c>
      <c r="J1916" s="1">
        <v>5419.2436540163071</v>
      </c>
      <c r="K1916" s="1">
        <v>1232.3107675188928</v>
      </c>
      <c r="L1916" s="1">
        <v>1331.102792714431</v>
      </c>
      <c r="M1916" s="1">
        <v>4954.2471766862836</v>
      </c>
      <c r="N1916" s="1">
        <v>4632.4317717823888</v>
      </c>
      <c r="O1916" s="1">
        <v>3587.0766933466089</v>
      </c>
      <c r="P1916" s="1">
        <v>309.63547649018722</v>
      </c>
      <c r="Q1916" s="1">
        <v>2367.5376866650413</v>
      </c>
      <c r="R1916" s="1">
        <v>3022.0366614562035</v>
      </c>
      <c r="S1916" s="1">
        <v>4009.7032877572037</v>
      </c>
      <c r="T1916" s="1">
        <v>3800.5798558362326</v>
      </c>
      <c r="U1916" s="1">
        <v>1523.5853951484662</v>
      </c>
      <c r="V1916" s="1">
        <v>2862.7308855284095</v>
      </c>
      <c r="W1916" s="1">
        <v>756.15889684675824</v>
      </c>
      <c r="X1916" s="1">
        <v>6000.4014914102017</v>
      </c>
      <c r="Y1916" s="1">
        <v>16550.407454562137</v>
      </c>
      <c r="Z1916" s="1">
        <v>1684.5511302191771</v>
      </c>
      <c r="AA1916" s="1">
        <v>24717.036995834329</v>
      </c>
      <c r="AB1916" s="1">
        <v>677.39746842257557</v>
      </c>
      <c r="AC1916" s="1">
        <v>4862.5065802610625</v>
      </c>
      <c r="AD1916" s="1">
        <v>3527.8323602997502</v>
      </c>
      <c r="AE1916" s="1">
        <v>3759.3304995247877</v>
      </c>
      <c r="AF1916" s="1">
        <v>23095.760001355524</v>
      </c>
      <c r="AG1916" s="1">
        <v>34578.569782481769</v>
      </c>
      <c r="AH1916" s="1">
        <v>9670.6871914012318</v>
      </c>
      <c r="AI1916" s="1">
        <v>1853.3415885224922</v>
      </c>
      <c r="AJ1916" s="1">
        <v>15809.498832970712</v>
      </c>
      <c r="AK1916" s="1">
        <v>1930.8370549748718</v>
      </c>
      <c r="AL1916" s="1">
        <v>194605.71875</v>
      </c>
      <c r="AM1916" s="1">
        <v>152605.125</v>
      </c>
      <c r="AN1916" s="1">
        <v>42000.5703125</v>
      </c>
      <c r="AO1916" t="s">
        <v>14726</v>
      </c>
    </row>
    <row r="1917" spans="1:41" x14ac:dyDescent="0.25">
      <c r="A1917" s="1">
        <v>2017</v>
      </c>
      <c r="B1917" t="s">
        <v>1443</v>
      </c>
      <c r="C1917" t="s">
        <v>7034</v>
      </c>
      <c r="D1917" t="s">
        <v>7205</v>
      </c>
      <c r="E1917" t="s">
        <v>7613</v>
      </c>
      <c r="F1917" t="s">
        <v>9069</v>
      </c>
      <c r="G1917" t="s">
        <v>11218</v>
      </c>
      <c r="H1917" t="s">
        <v>12669</v>
      </c>
      <c r="I1917" s="1">
        <v>9938.3610549999994</v>
      </c>
      <c r="J1917" s="1">
        <v>3255.5</v>
      </c>
      <c r="K1917" s="1">
        <v>1994.6489999999999</v>
      </c>
      <c r="L1917" s="1">
        <v>1933</v>
      </c>
      <c r="M1917" s="1">
        <v>6113</v>
      </c>
      <c r="N1917" s="1">
        <v>4264</v>
      </c>
      <c r="O1917" s="1">
        <v>3137.7910000000002</v>
      </c>
      <c r="P1917" s="1">
        <v>4833.4251499999991</v>
      </c>
      <c r="Q1917" s="1">
        <v>2337.279</v>
      </c>
      <c r="R1917" s="1">
        <v>3596</v>
      </c>
      <c r="S1917" s="1">
        <v>4973</v>
      </c>
      <c r="T1917" s="1">
        <v>4090</v>
      </c>
      <c r="U1917" s="1">
        <v>1100</v>
      </c>
      <c r="V1917" s="1">
        <v>2953</v>
      </c>
      <c r="W1917" s="1">
        <v>935</v>
      </c>
      <c r="X1917" s="1">
        <v>5829</v>
      </c>
      <c r="Y1917" s="1">
        <v>16144</v>
      </c>
      <c r="Z1917" s="1">
        <v>1492</v>
      </c>
      <c r="AA1917" s="1">
        <v>33204</v>
      </c>
      <c r="AB1917" s="1"/>
      <c r="AC1917" s="1">
        <v>5573.5079999999998</v>
      </c>
      <c r="AD1917" s="1">
        <v>3764.6550000000002</v>
      </c>
      <c r="AE1917" s="1">
        <v>3878</v>
      </c>
      <c r="AF1917" s="1">
        <v>19017.599999999999</v>
      </c>
      <c r="AG1917" s="1">
        <v>37975</v>
      </c>
      <c r="AH1917" s="1">
        <v>11079</v>
      </c>
      <c r="AI1917" s="1">
        <v>1966</v>
      </c>
      <c r="AJ1917" s="1">
        <v>11519</v>
      </c>
      <c r="AK1917" s="1">
        <v>1633</v>
      </c>
      <c r="AL1917" s="1">
        <v>208528.765625</v>
      </c>
      <c r="AM1917" s="1">
        <v>163013.671875</v>
      </c>
      <c r="AN1917" s="1">
        <v>45515.09375</v>
      </c>
      <c r="AO1917" t="s">
        <v>14727</v>
      </c>
    </row>
    <row r="1918" spans="1:41" x14ac:dyDescent="0.25">
      <c r="A1918" s="1">
        <v>2017</v>
      </c>
      <c r="B1918" t="s">
        <v>1444</v>
      </c>
      <c r="C1918" t="s">
        <v>7034</v>
      </c>
      <c r="D1918" t="s">
        <v>7205</v>
      </c>
      <c r="E1918" t="s">
        <v>7613</v>
      </c>
      <c r="F1918" t="s">
        <v>9069</v>
      </c>
      <c r="G1918" t="s">
        <v>11218</v>
      </c>
      <c r="H1918" t="s">
        <v>12669</v>
      </c>
      <c r="I1918" s="1">
        <v>10681.631324829021</v>
      </c>
      <c r="J1918" s="1">
        <v>2962.1163773586231</v>
      </c>
      <c r="K1918" s="1">
        <v>1994.6489999999999</v>
      </c>
      <c r="L1918" s="1">
        <v>2123</v>
      </c>
      <c r="M1918" s="1">
        <v>5654.1401500000002</v>
      </c>
      <c r="N1918" s="1">
        <v>3774.6990000000001</v>
      </c>
      <c r="O1918" s="1">
        <v>3494.9400300000002</v>
      </c>
      <c r="P1918" s="1">
        <v>288</v>
      </c>
      <c r="Q1918" s="1">
        <v>2418.9229999999998</v>
      </c>
      <c r="R1918" s="1">
        <v>3596</v>
      </c>
      <c r="S1918" s="1">
        <v>4474</v>
      </c>
      <c r="T1918" s="1">
        <v>3787.5</v>
      </c>
      <c r="U1918" s="1">
        <v>1150</v>
      </c>
      <c r="V1918" s="1">
        <v>2807</v>
      </c>
      <c r="W1918" s="1">
        <v>935</v>
      </c>
      <c r="X1918" s="1">
        <v>5829</v>
      </c>
      <c r="Y1918" s="1">
        <v>16144</v>
      </c>
      <c r="Z1918" s="1">
        <v>1388.2360000000001</v>
      </c>
      <c r="AA1918" s="1">
        <v>28642.49818568672</v>
      </c>
      <c r="AB1918" s="1">
        <v>606</v>
      </c>
      <c r="AC1918" s="1">
        <v>5573.5079999999998</v>
      </c>
      <c r="AD1918" s="1">
        <v>3040.1280000000002</v>
      </c>
      <c r="AE1918" s="1">
        <v>3378</v>
      </c>
      <c r="AF1918" s="1">
        <v>22999.13694</v>
      </c>
      <c r="AG1918" s="1">
        <v>29108.775959813669</v>
      </c>
      <c r="AH1918" s="1">
        <v>13486.438980000001</v>
      </c>
      <c r="AI1918" s="1">
        <v>1966</v>
      </c>
      <c r="AJ1918" s="1">
        <v>11881.96113602392</v>
      </c>
      <c r="AK1918" s="1">
        <v>1733.044234782609</v>
      </c>
      <c r="AL1918" s="1">
        <v>195918.328125</v>
      </c>
      <c r="AM1918" s="1">
        <v>148917.5</v>
      </c>
      <c r="AN1918" s="1">
        <v>47000.83984375</v>
      </c>
      <c r="AO1918" t="s">
        <v>14728</v>
      </c>
    </row>
    <row r="1919" spans="1:41" x14ac:dyDescent="0.25">
      <c r="A1919" s="1">
        <v>2017</v>
      </c>
      <c r="B1919" t="s">
        <v>1445</v>
      </c>
      <c r="C1919" t="s">
        <v>7034</v>
      </c>
      <c r="D1919" t="s">
        <v>7205</v>
      </c>
      <c r="E1919" t="s">
        <v>7613</v>
      </c>
      <c r="F1919" t="s">
        <v>9069</v>
      </c>
      <c r="G1919" t="s">
        <v>11218</v>
      </c>
      <c r="H1919" t="s">
        <v>12669</v>
      </c>
      <c r="I1919" s="1">
        <v>5018.2798885080701</v>
      </c>
      <c r="J1919" s="1">
        <v>315</v>
      </c>
      <c r="K1919" s="1"/>
      <c r="L1919" s="1">
        <v>1288.9656282888</v>
      </c>
      <c r="M1919" s="1">
        <v>4660.6929224999994</v>
      </c>
      <c r="N1919" s="1">
        <v>3046.4</v>
      </c>
      <c r="O1919" s="1">
        <v>3403.0551417968741</v>
      </c>
      <c r="P1919" s="1">
        <v>300</v>
      </c>
      <c r="Q1919" s="1">
        <v>2303.326</v>
      </c>
      <c r="R1919" s="1">
        <v>3812.8891525381682</v>
      </c>
      <c r="S1919" s="1">
        <v>9249</v>
      </c>
      <c r="T1919" s="1">
        <v>3587.3918945312489</v>
      </c>
      <c r="U1919" s="1">
        <v>1244</v>
      </c>
      <c r="V1919" s="1">
        <v>2689</v>
      </c>
      <c r="W1919" s="1">
        <v>867.62783039999999</v>
      </c>
      <c r="X1919" s="1">
        <v>4595.0239224955048</v>
      </c>
      <c r="Y1919" s="1">
        <v>19871</v>
      </c>
      <c r="Z1919" s="1">
        <v>1639.731863238336</v>
      </c>
      <c r="AA1919" s="1">
        <v>25018.836113279009</v>
      </c>
      <c r="AB1919" s="1">
        <v>606</v>
      </c>
      <c r="AC1919" s="1">
        <v>4326.5536599063107</v>
      </c>
      <c r="AD1919" s="1">
        <v>3694.2851549165111</v>
      </c>
      <c r="AE1919" s="1">
        <v>5075.6620972920564</v>
      </c>
      <c r="AF1919" s="1">
        <v>19371</v>
      </c>
      <c r="AG1919" s="1">
        <v>31434.3008103502</v>
      </c>
      <c r="AH1919" s="1">
        <v>7797.5806881893432</v>
      </c>
      <c r="AI1919" s="1">
        <v>1759.4828640000001</v>
      </c>
      <c r="AJ1919" s="1">
        <v>16860.690605131011</v>
      </c>
      <c r="AK1919" s="1">
        <v>1848</v>
      </c>
      <c r="AL1919" s="1">
        <v>185683.78125</v>
      </c>
      <c r="AM1919" s="1">
        <v>143615.640625</v>
      </c>
      <c r="AN1919" s="1">
        <v>42068.140625</v>
      </c>
      <c r="AO1919" t="s">
        <v>14729</v>
      </c>
    </row>
    <row r="1920" spans="1:41" x14ac:dyDescent="0.25">
      <c r="A1920" s="1">
        <v>2017</v>
      </c>
      <c r="B1920" t="s">
        <v>1446</v>
      </c>
      <c r="C1920" t="s">
        <v>7034</v>
      </c>
      <c r="D1920" t="s">
        <v>7205</v>
      </c>
      <c r="E1920" t="s">
        <v>7613</v>
      </c>
      <c r="F1920" t="s">
        <v>9069</v>
      </c>
      <c r="G1920" t="s">
        <v>11218</v>
      </c>
      <c r="H1920" t="s">
        <v>12669</v>
      </c>
      <c r="I1920" s="1">
        <v>5923</v>
      </c>
      <c r="J1920" s="1">
        <v>2999.1290847060081</v>
      </c>
      <c r="K1920" s="1">
        <v>1528.0546938299999</v>
      </c>
      <c r="L1920" s="1">
        <v>1810</v>
      </c>
      <c r="M1920" s="1">
        <v>4656.6324000000004</v>
      </c>
      <c r="N1920" s="1">
        <v>4084.9714800000002</v>
      </c>
      <c r="O1920" s="1">
        <v>3258.2859598399109</v>
      </c>
      <c r="P1920" s="1">
        <v>300</v>
      </c>
      <c r="Q1920" s="1">
        <v>3347.5200444415518</v>
      </c>
      <c r="R1920" s="1">
        <v>3261.7504619221882</v>
      </c>
      <c r="S1920" s="1">
        <v>4726</v>
      </c>
      <c r="T1920" s="1">
        <v>3605.787499999999</v>
      </c>
      <c r="U1920" s="1">
        <v>1097.1017999999999</v>
      </c>
      <c r="V1920" s="1">
        <v>2656</v>
      </c>
      <c r="W1920" s="1">
        <v>952.76499999999987</v>
      </c>
      <c r="X1920" s="1">
        <v>5613.9984000000004</v>
      </c>
      <c r="Y1920" s="1">
        <v>14655</v>
      </c>
      <c r="Z1920" s="1">
        <v>1650.15287216</v>
      </c>
      <c r="AA1920" s="1">
        <v>30931.55901443609</v>
      </c>
      <c r="AB1920" s="1">
        <v>606</v>
      </c>
      <c r="AC1920" s="1">
        <v>3877.8879999999999</v>
      </c>
      <c r="AD1920" s="1">
        <v>3586.2210461519812</v>
      </c>
      <c r="AE1920" s="1">
        <v>3580</v>
      </c>
      <c r="AF1920" s="1">
        <v>22409.12988896999</v>
      </c>
      <c r="AG1920" s="1">
        <v>28427.791940943691</v>
      </c>
      <c r="AH1920" s="1">
        <v>8435.6120988000002</v>
      </c>
      <c r="AI1920" s="1">
        <v>1691.16</v>
      </c>
      <c r="AJ1920" s="1">
        <v>11612.03433485331</v>
      </c>
      <c r="AK1920" s="1">
        <v>1668.3302719357091</v>
      </c>
      <c r="AL1920" s="1">
        <v>182951.875</v>
      </c>
      <c r="AM1920" s="1">
        <v>142623.03125</v>
      </c>
      <c r="AN1920" s="1">
        <v>40328.84765625</v>
      </c>
      <c r="AO1920" t="s">
        <v>14730</v>
      </c>
    </row>
    <row r="1921" spans="1:41" x14ac:dyDescent="0.25">
      <c r="A1921" s="1">
        <v>2017</v>
      </c>
      <c r="B1921" t="s">
        <v>1447</v>
      </c>
      <c r="C1921" t="s">
        <v>7034</v>
      </c>
      <c r="D1921" t="s">
        <v>7205</v>
      </c>
      <c r="E1921" t="s">
        <v>7613</v>
      </c>
      <c r="F1921" t="s">
        <v>9069</v>
      </c>
      <c r="G1921" t="s">
        <v>11218</v>
      </c>
      <c r="H1921" t="s">
        <v>12669</v>
      </c>
      <c r="I1921" s="1">
        <v>5665.0220998582936</v>
      </c>
      <c r="J1921" s="1">
        <v>5161.9273067601434</v>
      </c>
      <c r="K1921" s="1">
        <v>1170.7501574873079</v>
      </c>
      <c r="L1921" s="1">
        <v>1261.1815755</v>
      </c>
      <c r="M1921" s="1">
        <v>4653.6747263999987</v>
      </c>
      <c r="N1921" s="1">
        <v>4406.3191990271998</v>
      </c>
      <c r="O1921" s="1">
        <v>3456</v>
      </c>
      <c r="P1921" s="1">
        <v>300</v>
      </c>
      <c r="Q1921" s="1">
        <v>2262.5563460624999</v>
      </c>
      <c r="R1921" s="1">
        <v>2896.7536987904869</v>
      </c>
      <c r="S1921" s="1">
        <v>3732</v>
      </c>
      <c r="T1921" s="1">
        <v>3586.9246287999999</v>
      </c>
      <c r="U1921" s="1">
        <v>1446.426504</v>
      </c>
      <c r="V1921" s="1">
        <v>2718</v>
      </c>
      <c r="W1921" s="1">
        <v>703.78898400000014</v>
      </c>
      <c r="X1921" s="1">
        <v>5865.7160999999996</v>
      </c>
      <c r="Y1921" s="1">
        <v>15586</v>
      </c>
      <c r="Z1921" s="1">
        <v>1577</v>
      </c>
      <c r="AA1921" s="1">
        <v>23591.57793574682</v>
      </c>
      <c r="AB1921" s="1">
        <v>606</v>
      </c>
      <c r="AC1921" s="1">
        <v>4780.2482688000009</v>
      </c>
      <c r="AD1921" s="1">
        <v>3371.401240875</v>
      </c>
      <c r="AE1921" s="1">
        <v>3498.9674839691152</v>
      </c>
      <c r="AF1921" s="1">
        <v>21883.129698604029</v>
      </c>
      <c r="AG1921" s="1">
        <v>33573</v>
      </c>
      <c r="AH1921" s="1">
        <v>9580.1339214109667</v>
      </c>
      <c r="AI1921" s="1">
        <v>1724.9831999999999</v>
      </c>
      <c r="AJ1921" s="1">
        <v>15694.690065576169</v>
      </c>
      <c r="AK1921" s="1">
        <v>1810.4816553129999</v>
      </c>
      <c r="AL1921" s="1">
        <v>186564.671875</v>
      </c>
      <c r="AM1921" s="1">
        <v>146302.8125</v>
      </c>
      <c r="AN1921" s="1">
        <v>40261.85546875</v>
      </c>
      <c r="AO1921" t="s">
        <v>14731</v>
      </c>
    </row>
    <row r="1922" spans="1:41" x14ac:dyDescent="0.25">
      <c r="A1922" s="1">
        <v>2017</v>
      </c>
      <c r="B1922" t="s">
        <v>1448</v>
      </c>
      <c r="C1922" t="s">
        <v>7034</v>
      </c>
      <c r="D1922" t="s">
        <v>7205</v>
      </c>
      <c r="E1922" t="s">
        <v>7614</v>
      </c>
      <c r="F1922" t="s">
        <v>9070</v>
      </c>
      <c r="G1922" t="s">
        <v>11219</v>
      </c>
      <c r="H1922" t="s">
        <v>12669</v>
      </c>
      <c r="I1922" s="1"/>
      <c r="J1922" s="1"/>
      <c r="K1922" s="1"/>
      <c r="L1922" s="1"/>
      <c r="M1922" s="1"/>
      <c r="N1922" s="1"/>
      <c r="O1922" s="1"/>
      <c r="P1922" s="1"/>
      <c r="Q1922" s="1">
        <v>0</v>
      </c>
      <c r="R1922" s="1"/>
      <c r="S1922" s="1">
        <v>0</v>
      </c>
      <c r="T1922" s="1">
        <v>0</v>
      </c>
      <c r="U1922" s="1"/>
      <c r="V1922" s="1"/>
      <c r="W1922" s="1"/>
      <c r="X1922" s="1"/>
      <c r="Y1922" s="1"/>
      <c r="Z1922" s="1"/>
      <c r="AA1922" s="1">
        <v>0</v>
      </c>
      <c r="AB1922" s="1">
        <v>0</v>
      </c>
      <c r="AC1922" s="1">
        <v>1353.3473348926113</v>
      </c>
      <c r="AD1922" s="1"/>
      <c r="AE1922" s="1"/>
      <c r="AF1922" s="1"/>
      <c r="AG1922" s="1"/>
      <c r="AH1922" s="1"/>
      <c r="AI1922" s="1">
        <v>0</v>
      </c>
      <c r="AJ1922" s="1"/>
      <c r="AK1922" s="1"/>
      <c r="AL1922" s="1">
        <v>1353.3472900390625</v>
      </c>
      <c r="AM1922" s="1">
        <v>1353.3472900390625</v>
      </c>
      <c r="AN1922" s="1">
        <v>0</v>
      </c>
      <c r="AO1922" t="s">
        <v>14732</v>
      </c>
    </row>
    <row r="1923" spans="1:41" x14ac:dyDescent="0.25">
      <c r="A1923" s="1">
        <v>2017</v>
      </c>
      <c r="B1923" t="s">
        <v>1449</v>
      </c>
      <c r="C1923" t="s">
        <v>7034</v>
      </c>
      <c r="D1923" t="s">
        <v>7205</v>
      </c>
      <c r="E1923" t="s">
        <v>7614</v>
      </c>
      <c r="F1923" t="s">
        <v>9070</v>
      </c>
      <c r="G1923" t="s">
        <v>11219</v>
      </c>
      <c r="H1923" t="s">
        <v>12669</v>
      </c>
      <c r="I1923" s="1"/>
      <c r="J1923" s="1"/>
      <c r="K1923" s="1"/>
      <c r="L1923" s="1"/>
      <c r="M1923" s="1"/>
      <c r="N1923" s="1"/>
      <c r="O1923" s="1"/>
      <c r="P1923" s="1"/>
      <c r="Q1923" s="1">
        <v>0</v>
      </c>
      <c r="R1923" s="1"/>
      <c r="S1923" s="1"/>
      <c r="T1923" s="1"/>
      <c r="U1923" s="1"/>
      <c r="V1923" s="1">
        <v>0</v>
      </c>
      <c r="W1923" s="1"/>
      <c r="X1923" s="1"/>
      <c r="Y1923" s="1"/>
      <c r="Z1923" s="1"/>
      <c r="AA1923" s="1">
        <v>0</v>
      </c>
      <c r="AB1923" s="1">
        <v>0</v>
      </c>
      <c r="AC1923" s="1">
        <v>1285.4902453563727</v>
      </c>
      <c r="AD1923" s="1"/>
      <c r="AE1923" s="1"/>
      <c r="AF1923" s="1"/>
      <c r="AG1923" s="1">
        <v>0</v>
      </c>
      <c r="AH1923" s="1">
        <v>0</v>
      </c>
      <c r="AI1923" s="1">
        <v>0</v>
      </c>
      <c r="AJ1923" s="1"/>
      <c r="AK1923" s="1"/>
      <c r="AL1923" s="1">
        <v>1285.490234375</v>
      </c>
      <c r="AM1923" s="1">
        <v>1285.490234375</v>
      </c>
      <c r="AN1923" s="1">
        <v>0</v>
      </c>
      <c r="AO1923" t="s">
        <v>14733</v>
      </c>
    </row>
    <row r="1924" spans="1:41" x14ac:dyDescent="0.25">
      <c r="A1924" s="1">
        <v>2017</v>
      </c>
      <c r="B1924" t="s">
        <v>1450</v>
      </c>
      <c r="C1924" t="s">
        <v>7034</v>
      </c>
      <c r="D1924" t="s">
        <v>7205</v>
      </c>
      <c r="E1924" t="s">
        <v>7614</v>
      </c>
      <c r="F1924" t="s">
        <v>9070</v>
      </c>
      <c r="G1924" t="s">
        <v>11219</v>
      </c>
      <c r="H1924" t="s">
        <v>12669</v>
      </c>
      <c r="I1924" s="1"/>
      <c r="J1924" s="1"/>
      <c r="K1924" s="1"/>
      <c r="L1924" s="1"/>
      <c r="M1924" s="1"/>
      <c r="N1924" s="1">
        <v>0</v>
      </c>
      <c r="O1924" s="1"/>
      <c r="P1924" s="1"/>
      <c r="Q1924" s="1">
        <v>0</v>
      </c>
      <c r="R1924" s="1"/>
      <c r="S1924" s="1"/>
      <c r="T1924" s="1"/>
      <c r="U1924" s="1"/>
      <c r="V1924" s="1">
        <v>0</v>
      </c>
      <c r="W1924" s="1"/>
      <c r="X1924" s="1"/>
      <c r="Y1924" s="1">
        <v>0</v>
      </c>
      <c r="Z1924" s="1"/>
      <c r="AA1924" s="1"/>
      <c r="AB1924" s="1">
        <v>0</v>
      </c>
      <c r="AC1924" s="1">
        <v>1293.9883083421162</v>
      </c>
      <c r="AD1924" s="1"/>
      <c r="AE1924" s="1"/>
      <c r="AF1924" s="1"/>
      <c r="AG1924" s="1"/>
      <c r="AH1924" s="1">
        <v>0</v>
      </c>
      <c r="AI1924" s="1"/>
      <c r="AJ1924" s="1">
        <v>0</v>
      </c>
      <c r="AK1924" s="1"/>
      <c r="AL1924" s="1">
        <v>1293.98828125</v>
      </c>
      <c r="AM1924" s="1">
        <v>1293.98828125</v>
      </c>
      <c r="AN1924" s="1">
        <v>0</v>
      </c>
      <c r="AO1924" t="s">
        <v>14734</v>
      </c>
    </row>
    <row r="1925" spans="1:41" x14ac:dyDescent="0.25">
      <c r="A1925" s="1">
        <v>2017</v>
      </c>
      <c r="B1925" t="s">
        <v>1451</v>
      </c>
      <c r="C1925" t="s">
        <v>7034</v>
      </c>
      <c r="D1925" t="s">
        <v>7205</v>
      </c>
      <c r="E1925" t="s">
        <v>7614</v>
      </c>
      <c r="F1925" t="s">
        <v>9070</v>
      </c>
      <c r="G1925" t="s">
        <v>11219</v>
      </c>
      <c r="H1925" t="s">
        <v>12669</v>
      </c>
      <c r="I1925" s="1"/>
      <c r="J1925" s="1"/>
      <c r="K1925" s="1"/>
      <c r="L1925" s="1"/>
      <c r="M1925" s="1"/>
      <c r="N1925" s="1">
        <v>0</v>
      </c>
      <c r="O1925" s="1"/>
      <c r="P1925" s="1"/>
      <c r="Q1925" s="1">
        <v>0</v>
      </c>
      <c r="R1925" s="1"/>
      <c r="S1925" s="1"/>
      <c r="T1925" s="1"/>
      <c r="U1925" s="1"/>
      <c r="V1925" s="1">
        <v>0</v>
      </c>
      <c r="W1925" s="1"/>
      <c r="X1925" s="1">
        <v>0</v>
      </c>
      <c r="Y1925" s="1">
        <v>0</v>
      </c>
      <c r="Z1925" s="1"/>
      <c r="AA1925" s="1"/>
      <c r="AB1925" s="1"/>
      <c r="AC1925" s="1">
        <v>1779.1834708767949</v>
      </c>
      <c r="AD1925" s="1"/>
      <c r="AE1925" s="1"/>
      <c r="AF1925" s="1">
        <v>0</v>
      </c>
      <c r="AG1925" s="1"/>
      <c r="AH1925" s="1"/>
      <c r="AI1925" s="1"/>
      <c r="AJ1925" s="1"/>
      <c r="AK1925" s="1"/>
      <c r="AL1925" s="1">
        <v>1779.1834716796875</v>
      </c>
      <c r="AM1925" s="1">
        <v>1779.1834716796875</v>
      </c>
      <c r="AN1925" s="1">
        <v>0</v>
      </c>
      <c r="AO1925" t="s">
        <v>14735</v>
      </c>
    </row>
    <row r="1926" spans="1:41" x14ac:dyDescent="0.25">
      <c r="A1926" s="1">
        <v>2017</v>
      </c>
      <c r="B1926" t="s">
        <v>1452</v>
      </c>
      <c r="C1926" t="s">
        <v>7034</v>
      </c>
      <c r="D1926" t="s">
        <v>7205</v>
      </c>
      <c r="E1926" t="s">
        <v>7614</v>
      </c>
      <c r="F1926" t="s">
        <v>9070</v>
      </c>
      <c r="G1926" t="s">
        <v>11219</v>
      </c>
      <c r="H1926" t="s">
        <v>12669</v>
      </c>
      <c r="I1926" s="1">
        <v>0</v>
      </c>
      <c r="J1926" s="1"/>
      <c r="K1926" s="1"/>
      <c r="L1926" s="1">
        <v>0</v>
      </c>
      <c r="M1926" s="1">
        <v>0</v>
      </c>
      <c r="N1926" s="1">
        <v>0</v>
      </c>
      <c r="O1926" s="1"/>
      <c r="P1926" s="1"/>
      <c r="Q1926" s="1">
        <v>0</v>
      </c>
      <c r="R1926" s="1"/>
      <c r="S1926" s="1"/>
      <c r="T1926" s="1"/>
      <c r="U1926" s="1"/>
      <c r="V1926" s="1">
        <v>0</v>
      </c>
      <c r="W1926" s="1"/>
      <c r="X1926" s="1">
        <v>0</v>
      </c>
      <c r="Y1926" s="1"/>
      <c r="Z1926" s="1"/>
      <c r="AA1926" s="1"/>
      <c r="AB1926" s="1"/>
      <c r="AC1926" s="1">
        <v>1808.349332518156</v>
      </c>
      <c r="AD1926" s="1"/>
      <c r="AE1926" s="1"/>
      <c r="AF1926" s="1">
        <v>0</v>
      </c>
      <c r="AG1926" s="1"/>
      <c r="AH1926" s="1">
        <v>0</v>
      </c>
      <c r="AI1926" s="1"/>
      <c r="AJ1926" s="1">
        <v>0</v>
      </c>
      <c r="AK1926" s="1"/>
      <c r="AL1926" s="1">
        <v>1808.349365234375</v>
      </c>
      <c r="AM1926" s="1">
        <v>1808.349365234375</v>
      </c>
      <c r="AN1926" s="1">
        <v>0</v>
      </c>
      <c r="AO1926" t="s">
        <v>14736</v>
      </c>
    </row>
    <row r="1927" spans="1:41" x14ac:dyDescent="0.25">
      <c r="A1927" s="1">
        <v>2017</v>
      </c>
      <c r="B1927" t="s">
        <v>1453</v>
      </c>
      <c r="C1927" t="s">
        <v>7034</v>
      </c>
      <c r="D1927" t="s">
        <v>7205</v>
      </c>
      <c r="E1927" t="s">
        <v>7614</v>
      </c>
      <c r="F1927" t="s">
        <v>9071</v>
      </c>
      <c r="G1927" t="s">
        <v>11219</v>
      </c>
      <c r="H1927" t="s">
        <v>12669</v>
      </c>
      <c r="I1927" s="1"/>
      <c r="J1927" s="1"/>
      <c r="K1927" s="1"/>
      <c r="L1927" s="1"/>
      <c r="M1927" s="1"/>
      <c r="N1927" s="1"/>
      <c r="O1927" s="1"/>
      <c r="P1927" s="1">
        <v>22.35635209315431</v>
      </c>
      <c r="Q1927" s="1">
        <v>139.72720058221444</v>
      </c>
      <c r="R1927" s="1"/>
      <c r="S1927" s="1"/>
      <c r="T1927" s="1"/>
      <c r="U1927" s="1"/>
      <c r="V1927" s="1">
        <v>0</v>
      </c>
      <c r="W1927" s="1"/>
      <c r="X1927" s="1"/>
      <c r="Y1927" s="1"/>
      <c r="Z1927" s="1"/>
      <c r="AA1927" s="1">
        <v>189.2018077643649</v>
      </c>
      <c r="AB1927" s="1">
        <v>0</v>
      </c>
      <c r="AC1927" s="1">
        <v>558.90880232885775</v>
      </c>
      <c r="AD1927" s="1">
        <v>139.72720058221444</v>
      </c>
      <c r="AE1927" s="1"/>
      <c r="AF1927" s="1"/>
      <c r="AG1927" s="1">
        <v>0</v>
      </c>
      <c r="AH1927" s="1">
        <v>1394.9405960004619</v>
      </c>
      <c r="AI1927" s="1">
        <v>0</v>
      </c>
      <c r="AJ1927" s="1"/>
      <c r="AK1927" s="1"/>
      <c r="AL1927" s="1">
        <v>2444.862060546875</v>
      </c>
      <c r="AM1927" s="1">
        <v>910.19415283203125</v>
      </c>
      <c r="AN1927" s="1">
        <v>1534.6678466796875</v>
      </c>
      <c r="AO1927" t="s">
        <v>14737</v>
      </c>
    </row>
    <row r="1928" spans="1:41" x14ac:dyDescent="0.25">
      <c r="A1928" s="1">
        <v>2017</v>
      </c>
      <c r="B1928" t="s">
        <v>1454</v>
      </c>
      <c r="C1928" t="s">
        <v>7034</v>
      </c>
      <c r="D1928" t="s">
        <v>7205</v>
      </c>
      <c r="E1928" t="s">
        <v>7614</v>
      </c>
      <c r="F1928" t="s">
        <v>9071</v>
      </c>
      <c r="G1928" t="s">
        <v>11219</v>
      </c>
      <c r="H1928" t="s">
        <v>12669</v>
      </c>
      <c r="I1928" s="1"/>
      <c r="J1928" s="1"/>
      <c r="K1928" s="1"/>
      <c r="L1928" s="1"/>
      <c r="M1928" s="1"/>
      <c r="N1928" s="1"/>
      <c r="O1928" s="1">
        <v>0</v>
      </c>
      <c r="P1928" s="1">
        <v>22.78180338933522</v>
      </c>
      <c r="Q1928" s="1">
        <v>113.9090169466761</v>
      </c>
      <c r="R1928" s="1"/>
      <c r="S1928" s="1">
        <v>162.88989423374682</v>
      </c>
      <c r="T1928" s="1"/>
      <c r="U1928" s="1"/>
      <c r="V1928" s="1"/>
      <c r="W1928" s="1"/>
      <c r="X1928" s="1"/>
      <c r="Y1928" s="1"/>
      <c r="Z1928" s="1"/>
      <c r="AA1928" s="1">
        <v>212.5542256224976</v>
      </c>
      <c r="AB1928" s="1">
        <v>0</v>
      </c>
      <c r="AC1928" s="1">
        <v>394.61375440918357</v>
      </c>
      <c r="AD1928" s="1"/>
      <c r="AE1928" s="1"/>
      <c r="AF1928" s="1"/>
      <c r="AG1928" s="1"/>
      <c r="AH1928" s="1"/>
      <c r="AI1928" s="1">
        <v>0</v>
      </c>
      <c r="AJ1928" s="1"/>
      <c r="AK1928" s="1"/>
      <c r="AL1928" s="1">
        <v>906.74871826171875</v>
      </c>
      <c r="AM1928" s="1">
        <v>743.85882568359375</v>
      </c>
      <c r="AN1928" s="1">
        <v>162.889892578125</v>
      </c>
      <c r="AO1928" t="s">
        <v>14738</v>
      </c>
    </row>
    <row r="1929" spans="1:41" x14ac:dyDescent="0.25">
      <c r="A1929" s="1">
        <v>2017</v>
      </c>
      <c r="B1929" t="s">
        <v>1455</v>
      </c>
      <c r="C1929" t="s">
        <v>7034</v>
      </c>
      <c r="D1929" t="s">
        <v>7205</v>
      </c>
      <c r="E1929" t="s">
        <v>7614</v>
      </c>
      <c r="F1929" t="s">
        <v>9071</v>
      </c>
      <c r="G1929" t="s">
        <v>11219</v>
      </c>
      <c r="H1929" t="s">
        <v>12669</v>
      </c>
      <c r="I1929" s="1">
        <v>0</v>
      </c>
      <c r="J1929" s="1"/>
      <c r="K1929" s="1"/>
      <c r="L1929" s="1"/>
      <c r="M1929" s="1">
        <v>0</v>
      </c>
      <c r="N1929" s="1">
        <v>0</v>
      </c>
      <c r="O1929" s="1">
        <v>0</v>
      </c>
      <c r="P1929" s="1">
        <v>22.197159760667503</v>
      </c>
      <c r="Q1929" s="1">
        <v>138.73224850417188</v>
      </c>
      <c r="R1929" s="1"/>
      <c r="S1929" s="1"/>
      <c r="T1929" s="1"/>
      <c r="U1929" s="1"/>
      <c r="V1929" s="1">
        <v>62.152047329869006</v>
      </c>
      <c r="W1929" s="1"/>
      <c r="X1929" s="1">
        <v>0</v>
      </c>
      <c r="Y1929" s="1"/>
      <c r="Z1929" s="1"/>
      <c r="AA1929" s="1"/>
      <c r="AB1929" s="1"/>
      <c r="AC1929" s="1">
        <v>699.21053246102633</v>
      </c>
      <c r="AD1929" s="1">
        <v>138.73224850417188</v>
      </c>
      <c r="AE1929" s="1"/>
      <c r="AF1929" s="1"/>
      <c r="AG1929" s="1"/>
      <c r="AH1929" s="1">
        <v>894.15661747930164</v>
      </c>
      <c r="AI1929" s="1"/>
      <c r="AJ1929" s="1">
        <v>0</v>
      </c>
      <c r="AK1929" s="1"/>
      <c r="AL1929" s="1">
        <v>1955.180908203125</v>
      </c>
      <c r="AM1929" s="1">
        <v>922.2919921875</v>
      </c>
      <c r="AN1929" s="1">
        <v>1032.888916015625</v>
      </c>
      <c r="AO1929" t="s">
        <v>14739</v>
      </c>
    </row>
    <row r="1930" spans="1:41" x14ac:dyDescent="0.25">
      <c r="A1930" s="1">
        <v>2017</v>
      </c>
      <c r="B1930" t="s">
        <v>1456</v>
      </c>
      <c r="C1930" t="s">
        <v>7034</v>
      </c>
      <c r="D1930" t="s">
        <v>7205</v>
      </c>
      <c r="E1930" t="s">
        <v>7614</v>
      </c>
      <c r="F1930" t="s">
        <v>9071</v>
      </c>
      <c r="G1930" t="s">
        <v>11219</v>
      </c>
      <c r="H1930" t="s">
        <v>12669</v>
      </c>
      <c r="I1930" s="1"/>
      <c r="J1930" s="1"/>
      <c r="K1930" s="1"/>
      <c r="L1930" s="1"/>
      <c r="M1930" s="1"/>
      <c r="N1930" s="1">
        <v>0</v>
      </c>
      <c r="O1930" s="1"/>
      <c r="P1930" s="1"/>
      <c r="Q1930" s="1">
        <v>136.49471314952163</v>
      </c>
      <c r="R1930" s="1"/>
      <c r="S1930" s="1"/>
      <c r="T1930" s="1"/>
      <c r="U1930" s="1"/>
      <c r="V1930" s="1">
        <v>53.505927554612477</v>
      </c>
      <c r="W1930" s="1"/>
      <c r="X1930" s="1">
        <v>0</v>
      </c>
      <c r="Y1930" s="1">
        <v>0</v>
      </c>
      <c r="Z1930" s="1"/>
      <c r="AA1930" s="1"/>
      <c r="AB1930" s="1"/>
      <c r="AC1930" s="1">
        <v>687.93335427358898</v>
      </c>
      <c r="AD1930" s="1">
        <v>136.49471314952163</v>
      </c>
      <c r="AE1930" s="1"/>
      <c r="AF1930" s="1">
        <v>0</v>
      </c>
      <c r="AG1930" s="1"/>
      <c r="AH1930" s="1">
        <v>497.9327135694549</v>
      </c>
      <c r="AI1930" s="1"/>
      <c r="AJ1930" s="1"/>
      <c r="AK1930" s="1"/>
      <c r="AL1930" s="1">
        <v>1512.3614501953125</v>
      </c>
      <c r="AM1930" s="1">
        <v>877.93402099609375</v>
      </c>
      <c r="AN1930" s="1">
        <v>634.42742919921875</v>
      </c>
      <c r="AO1930" t="s">
        <v>14740</v>
      </c>
    </row>
    <row r="1931" spans="1:41" x14ac:dyDescent="0.25">
      <c r="A1931" s="1">
        <v>2017</v>
      </c>
      <c r="B1931" t="s">
        <v>1457</v>
      </c>
      <c r="C1931" t="s">
        <v>7034</v>
      </c>
      <c r="D1931" t="s">
        <v>7205</v>
      </c>
      <c r="E1931" t="s">
        <v>7614</v>
      </c>
      <c r="F1931" t="s">
        <v>9071</v>
      </c>
      <c r="G1931" t="s">
        <v>11219</v>
      </c>
      <c r="H1931" t="s">
        <v>12669</v>
      </c>
      <c r="I1931" s="1"/>
      <c r="J1931" s="1"/>
      <c r="K1931" s="1"/>
      <c r="L1931" s="1"/>
      <c r="M1931" s="1"/>
      <c r="N1931" s="1">
        <v>0</v>
      </c>
      <c r="O1931" s="1">
        <v>0</v>
      </c>
      <c r="P1931" s="1"/>
      <c r="Q1931" s="1">
        <v>139.31829331848797</v>
      </c>
      <c r="R1931" s="1"/>
      <c r="S1931" s="1"/>
      <c r="T1931" s="1"/>
      <c r="U1931" s="1"/>
      <c r="V1931" s="1">
        <v>0</v>
      </c>
      <c r="W1931" s="1"/>
      <c r="X1931" s="1"/>
      <c r="Y1931" s="1">
        <v>0</v>
      </c>
      <c r="Z1931" s="1"/>
      <c r="AA1931" s="1">
        <v>188.64811461669817</v>
      </c>
      <c r="AB1931" s="1">
        <v>0</v>
      </c>
      <c r="AC1931" s="1">
        <v>385.63303590557467</v>
      </c>
      <c r="AD1931" s="1">
        <v>139.31829331848797</v>
      </c>
      <c r="AE1931" s="1"/>
      <c r="AF1931" s="1"/>
      <c r="AG1931" s="1"/>
      <c r="AH1931" s="1">
        <v>883.03277944297315</v>
      </c>
      <c r="AI1931" s="1"/>
      <c r="AJ1931" s="1">
        <v>0</v>
      </c>
      <c r="AK1931" s="1"/>
      <c r="AL1931" s="1">
        <v>1735.9505615234375</v>
      </c>
      <c r="AM1931" s="1">
        <v>713.59942626953125</v>
      </c>
      <c r="AN1931" s="1">
        <v>1022.35107421875</v>
      </c>
      <c r="AO1931" t="s">
        <v>14741</v>
      </c>
    </row>
    <row r="1932" spans="1:41" x14ac:dyDescent="0.25">
      <c r="A1932" s="1">
        <v>2017</v>
      </c>
      <c r="B1932" t="s">
        <v>1458</v>
      </c>
      <c r="C1932" t="s">
        <v>7034</v>
      </c>
      <c r="D1932" t="s">
        <v>7205</v>
      </c>
      <c r="E1932" t="s">
        <v>7614</v>
      </c>
      <c r="F1932" t="s">
        <v>9072</v>
      </c>
      <c r="G1932" t="s">
        <v>11219</v>
      </c>
      <c r="H1932" t="s">
        <v>12669</v>
      </c>
      <c r="I1932" s="1">
        <v>43.678308207846918</v>
      </c>
      <c r="J1932" s="1"/>
      <c r="K1932" s="1">
        <v>92.816404941674705</v>
      </c>
      <c r="L1932" s="1"/>
      <c r="M1932" s="1">
        <v>259.88593383668916</v>
      </c>
      <c r="N1932" s="1">
        <v>0</v>
      </c>
      <c r="O1932" s="1">
        <v>109.338816978998</v>
      </c>
      <c r="P1932" s="1"/>
      <c r="Q1932" s="1">
        <v>101.60448055309351</v>
      </c>
      <c r="R1932" s="1"/>
      <c r="S1932" s="1">
        <v>376.72540829267967</v>
      </c>
      <c r="T1932" s="1">
        <v>272.98942629904326</v>
      </c>
      <c r="U1932" s="1"/>
      <c r="V1932" s="1">
        <v>311.2079459809093</v>
      </c>
      <c r="W1932" s="1">
        <v>91.724447236478539</v>
      </c>
      <c r="X1932" s="1">
        <v>109.1957705196173</v>
      </c>
      <c r="Y1932" s="1">
        <v>1266.6709380275606</v>
      </c>
      <c r="Z1932" s="1">
        <v>146.32233249628717</v>
      </c>
      <c r="AA1932" s="1"/>
      <c r="AB1932" s="1"/>
      <c r="AC1932" s="1">
        <v>170.41091947291477</v>
      </c>
      <c r="AD1932" s="1">
        <v>330.86318467444045</v>
      </c>
      <c r="AE1932" s="1">
        <v>274.55310973288414</v>
      </c>
      <c r="AF1932" s="1">
        <v>1747.1323283138768</v>
      </c>
      <c r="AG1932" s="1">
        <v>2859.8372299087773</v>
      </c>
      <c r="AH1932" s="1">
        <v>492.47292504347405</v>
      </c>
      <c r="AI1932" s="1"/>
      <c r="AJ1932" s="1">
        <v>1074.7338268087499</v>
      </c>
      <c r="AK1932" s="1">
        <v>174.71323283138767</v>
      </c>
      <c r="AL1932" s="1">
        <v>10306.8759765625</v>
      </c>
      <c r="AM1932" s="1">
        <v>7996.1513671875</v>
      </c>
      <c r="AN1932" s="1">
        <v>2310.7255859375</v>
      </c>
      <c r="AO1932" t="s">
        <v>14742</v>
      </c>
    </row>
    <row r="1933" spans="1:41" x14ac:dyDescent="0.25">
      <c r="A1933" s="1">
        <v>2017</v>
      </c>
      <c r="B1933" t="s">
        <v>1459</v>
      </c>
      <c r="C1933" t="s">
        <v>7034</v>
      </c>
      <c r="D1933" t="s">
        <v>7205</v>
      </c>
      <c r="E1933" t="s">
        <v>7614</v>
      </c>
      <c r="F1933" t="s">
        <v>9072</v>
      </c>
      <c r="G1933" t="s">
        <v>11219</v>
      </c>
      <c r="H1933" t="s">
        <v>12669</v>
      </c>
      <c r="I1933" s="1">
        <v>107.99954098049187</v>
      </c>
      <c r="J1933" s="1"/>
      <c r="K1933" s="1">
        <v>92.841710667440381</v>
      </c>
      <c r="L1933" s="1"/>
      <c r="M1933" s="1">
        <v>285.32386471626336</v>
      </c>
      <c r="N1933" s="1">
        <v>0</v>
      </c>
      <c r="O1933" s="1">
        <v>111.60064022618815</v>
      </c>
      <c r="P1933" s="1"/>
      <c r="Q1933" s="1">
        <v>100.53208045862092</v>
      </c>
      <c r="R1933" s="1"/>
      <c r="S1933" s="1"/>
      <c r="T1933" s="1">
        <v>256.34565970601784</v>
      </c>
      <c r="U1933" s="1"/>
      <c r="V1933" s="1">
        <v>211.76380584410171</v>
      </c>
      <c r="W1933" s="1">
        <v>106.99644926859875</v>
      </c>
      <c r="X1933" s="1">
        <v>133.74556158574845</v>
      </c>
      <c r="Y1933" s="1">
        <v>1485.6902799483557</v>
      </c>
      <c r="Z1933" s="1">
        <v>187.24378622004784</v>
      </c>
      <c r="AA1933" s="1">
        <v>1020.4594289961324</v>
      </c>
      <c r="AB1933" s="1">
        <v>42.352761168820344</v>
      </c>
      <c r="AC1933" s="1">
        <v>235.94946156419121</v>
      </c>
      <c r="AD1933" s="1">
        <v>330.40614988777952</v>
      </c>
      <c r="AE1933" s="1">
        <v>272.80865683494704</v>
      </c>
      <c r="AF1933" s="1"/>
      <c r="AG1933" s="1">
        <v>2821.7790814081227</v>
      </c>
      <c r="AH1933" s="1">
        <v>515.61477447903087</v>
      </c>
      <c r="AI1933" s="1"/>
      <c r="AJ1933" s="1">
        <v>1347.5257824441951</v>
      </c>
      <c r="AK1933" s="1">
        <v>222.90926930958074</v>
      </c>
      <c r="AL1933" s="1">
        <v>9889.888671875</v>
      </c>
      <c r="AM1933" s="1">
        <v>7791.751953125</v>
      </c>
      <c r="AN1933" s="1">
        <v>2098.13671875</v>
      </c>
      <c r="AO1933" t="s">
        <v>14743</v>
      </c>
    </row>
    <row r="1934" spans="1:41" x14ac:dyDescent="0.25">
      <c r="A1934" s="1">
        <v>2017</v>
      </c>
      <c r="B1934" t="s">
        <v>1460</v>
      </c>
      <c r="C1934" t="s">
        <v>7034</v>
      </c>
      <c r="D1934" t="s">
        <v>7205</v>
      </c>
      <c r="E1934" t="s">
        <v>7614</v>
      </c>
      <c r="F1934" t="s">
        <v>9072</v>
      </c>
      <c r="G1934" t="s">
        <v>11219</v>
      </c>
      <c r="H1934" t="s">
        <v>12669</v>
      </c>
      <c r="I1934" s="1">
        <v>207.94036553639663</v>
      </c>
      <c r="J1934" s="1"/>
      <c r="K1934" s="1"/>
      <c r="L1934" s="1"/>
      <c r="M1934" s="1">
        <v>286.16130679237517</v>
      </c>
      <c r="N1934" s="1"/>
      <c r="O1934" s="1">
        <v>212.38534488496595</v>
      </c>
      <c r="P1934" s="1">
        <v>324.16710535073747</v>
      </c>
      <c r="Q1934" s="1">
        <v>148.6719770546855</v>
      </c>
      <c r="R1934" s="1"/>
      <c r="S1934" s="1">
        <v>558.90880232885775</v>
      </c>
      <c r="T1934" s="1"/>
      <c r="U1934" s="1"/>
      <c r="V1934" s="1">
        <v>264.92277230387856</v>
      </c>
      <c r="W1934" s="1"/>
      <c r="X1934" s="1">
        <v>120.72430130303327</v>
      </c>
      <c r="Y1934" s="1">
        <v>2257.9915614085853</v>
      </c>
      <c r="Z1934" s="1"/>
      <c r="AA1934" s="1">
        <v>1302.2575094262386</v>
      </c>
      <c r="AB1934" s="1">
        <v>42.477068976993188</v>
      </c>
      <c r="AC1934" s="1">
        <v>223.56352093154311</v>
      </c>
      <c r="AD1934" s="1">
        <v>372.23326235101928</v>
      </c>
      <c r="AE1934" s="1">
        <v>273.60936605072999</v>
      </c>
      <c r="AF1934" s="1"/>
      <c r="AG1934" s="1">
        <v>3258.4383175772405</v>
      </c>
      <c r="AH1934" s="1">
        <v>562.62331022913531</v>
      </c>
      <c r="AI1934" s="1">
        <v>0</v>
      </c>
      <c r="AJ1934" s="1">
        <v>1866.793544926659</v>
      </c>
      <c r="AK1934" s="1">
        <v>240.05181126181441</v>
      </c>
      <c r="AL1934" s="1">
        <v>12523.9208984375</v>
      </c>
      <c r="AM1934" s="1">
        <v>10128.3564453125</v>
      </c>
      <c r="AN1934" s="1">
        <v>2395.565185546875</v>
      </c>
      <c r="AO1934" t="s">
        <v>14744</v>
      </c>
    </row>
    <row r="1935" spans="1:41" x14ac:dyDescent="0.25">
      <c r="A1935" s="1">
        <v>2017</v>
      </c>
      <c r="B1935" t="s">
        <v>1461</v>
      </c>
      <c r="C1935" t="s">
        <v>7034</v>
      </c>
      <c r="D1935" t="s">
        <v>7205</v>
      </c>
      <c r="E1935" t="s">
        <v>7614</v>
      </c>
      <c r="F1935" t="s">
        <v>9072</v>
      </c>
      <c r="G1935" t="s">
        <v>11219</v>
      </c>
      <c r="H1935" t="s">
        <v>12669</v>
      </c>
      <c r="I1935" s="1">
        <v>211.78379241802133</v>
      </c>
      <c r="J1935" s="1"/>
      <c r="K1935" s="1"/>
      <c r="L1935" s="1"/>
      <c r="M1935" s="1">
        <v>291.60708338349082</v>
      </c>
      <c r="N1935" s="1"/>
      <c r="O1935" s="1">
        <v>216.42713219868457</v>
      </c>
      <c r="P1935" s="1">
        <v>330.33614914536071</v>
      </c>
      <c r="Q1935" s="1">
        <v>151.64137881026255</v>
      </c>
      <c r="R1935" s="1"/>
      <c r="S1935" s="1">
        <v>988.7302670971485</v>
      </c>
      <c r="T1935" s="1"/>
      <c r="U1935" s="1"/>
      <c r="V1935" s="1">
        <v>299.58071456975813</v>
      </c>
      <c r="W1935" s="1">
        <v>143.18363430197186</v>
      </c>
      <c r="X1935" s="1">
        <v>142.48129590708589</v>
      </c>
      <c r="Y1935" s="1">
        <v>3250.9633436581357</v>
      </c>
      <c r="Z1935" s="1">
        <v>247538.81626612958</v>
      </c>
      <c r="AA1935" s="1">
        <v>1341.8455792719049</v>
      </c>
      <c r="AB1935" s="1">
        <v>36.450885422936352</v>
      </c>
      <c r="AC1935" s="1">
        <v>216.48408670715793</v>
      </c>
      <c r="AD1935" s="1">
        <v>405.61520117491051</v>
      </c>
      <c r="AE1935" s="1">
        <v>278.81627364229388</v>
      </c>
      <c r="AF1935" s="1"/>
      <c r="AG1935" s="1">
        <v>5589.5154615733964</v>
      </c>
      <c r="AH1935" s="1">
        <v>635.34347105701579</v>
      </c>
      <c r="AI1935" s="1">
        <v>0</v>
      </c>
      <c r="AJ1935" s="1">
        <v>2194.7278145631731</v>
      </c>
      <c r="AK1935" s="1"/>
      <c r="AL1935" s="1">
        <v>264264.34375</v>
      </c>
      <c r="AM1935" s="1">
        <v>261404.515625</v>
      </c>
      <c r="AN1935" s="1">
        <v>2859.839111328125</v>
      </c>
      <c r="AO1935" t="s">
        <v>14745</v>
      </c>
    </row>
    <row r="1936" spans="1:41" x14ac:dyDescent="0.25">
      <c r="A1936" s="1">
        <v>2017</v>
      </c>
      <c r="B1936" t="s">
        <v>1462</v>
      </c>
      <c r="C1936" t="s">
        <v>7034</v>
      </c>
      <c r="D1936" t="s">
        <v>7205</v>
      </c>
      <c r="E1936" t="s">
        <v>7614</v>
      </c>
      <c r="F1936" t="s">
        <v>9072</v>
      </c>
      <c r="G1936" t="s">
        <v>11219</v>
      </c>
      <c r="H1936" t="s">
        <v>12669</v>
      </c>
      <c r="I1936" s="1">
        <v>37.735171593134744</v>
      </c>
      <c r="J1936" s="1"/>
      <c r="K1936" s="1">
        <v>92.451170403180143</v>
      </c>
      <c r="L1936" s="1"/>
      <c r="M1936" s="1">
        <v>264.14620115194327</v>
      </c>
      <c r="N1936" s="1">
        <v>23.307017748700876</v>
      </c>
      <c r="O1936" s="1">
        <v>142.93195113089016</v>
      </c>
      <c r="P1936" s="1">
        <v>288.56307688867753</v>
      </c>
      <c r="Q1936" s="1">
        <v>97.667502946937006</v>
      </c>
      <c r="R1936" s="1"/>
      <c r="S1936" s="1">
        <v>392.88972776381479</v>
      </c>
      <c r="T1936" s="1">
        <v>277.46449700834376</v>
      </c>
      <c r="U1936" s="1"/>
      <c r="V1936" s="1">
        <v>289.67293487671088</v>
      </c>
      <c r="W1936" s="1">
        <v>93.228070994803502</v>
      </c>
      <c r="X1936" s="1">
        <v>110.9857988033375</v>
      </c>
      <c r="Y1936" s="1">
        <v>1287.4352661187152</v>
      </c>
      <c r="Z1936" s="1">
        <v>186.60042352805135</v>
      </c>
      <c r="AA1936" s="1"/>
      <c r="AB1936" s="1"/>
      <c r="AC1936" s="1">
        <v>173.20443761248853</v>
      </c>
      <c r="AD1936" s="1">
        <v>336.28697037411263</v>
      </c>
      <c r="AE1936" s="1">
        <v>224.19131358274177</v>
      </c>
      <c r="AF1936" s="1"/>
      <c r="AG1936" s="1">
        <v>2770.3690686728642</v>
      </c>
      <c r="AH1936" s="1">
        <v>580.45572774145512</v>
      </c>
      <c r="AI1936" s="1"/>
      <c r="AJ1936" s="1">
        <v>1229.4076969059226</v>
      </c>
      <c r="AK1936" s="1">
        <v>221.971597606675</v>
      </c>
      <c r="AL1936" s="1">
        <v>9120.96484375</v>
      </c>
      <c r="AM1936" s="1">
        <v>6608.15380859375</v>
      </c>
      <c r="AN1936" s="1">
        <v>2512.811767578125</v>
      </c>
      <c r="AO1936" t="s">
        <v>14746</v>
      </c>
    </row>
    <row r="1937" spans="1:41" x14ac:dyDescent="0.25">
      <c r="A1937" s="1">
        <v>2017</v>
      </c>
      <c r="B1937" t="s">
        <v>1463</v>
      </c>
      <c r="C1937" t="s">
        <v>7034</v>
      </c>
      <c r="D1937" t="s">
        <v>7205</v>
      </c>
      <c r="E1937" t="s">
        <v>7614</v>
      </c>
      <c r="F1937" t="s">
        <v>9073</v>
      </c>
      <c r="G1937" t="s">
        <v>11219</v>
      </c>
      <c r="H1937" t="s">
        <v>12669</v>
      </c>
      <c r="I1937" s="1"/>
      <c r="J1937" s="1"/>
      <c r="K1937" s="1"/>
      <c r="L1937" s="1"/>
      <c r="M1937" s="1"/>
      <c r="N1937" s="1">
        <v>0</v>
      </c>
      <c r="O1937" s="1"/>
      <c r="P1937" s="1"/>
      <c r="Q1937" s="1">
        <v>0</v>
      </c>
      <c r="R1937" s="1"/>
      <c r="S1937" s="1"/>
      <c r="T1937" s="1"/>
      <c r="U1937" s="1"/>
      <c r="V1937" s="1">
        <v>0</v>
      </c>
      <c r="W1937" s="1"/>
      <c r="X1937" s="1">
        <v>54.597885259808649</v>
      </c>
      <c r="Y1937" s="1">
        <v>0</v>
      </c>
      <c r="Z1937" s="1"/>
      <c r="AA1937" s="1"/>
      <c r="AB1937" s="1"/>
      <c r="AC1937" s="1">
        <v>0</v>
      </c>
      <c r="AD1937" s="1"/>
      <c r="AE1937" s="1"/>
      <c r="AF1937" s="1">
        <v>0</v>
      </c>
      <c r="AG1937" s="1">
        <v>0</v>
      </c>
      <c r="AH1937" s="1">
        <v>1087.5898743753883</v>
      </c>
      <c r="AI1937" s="1"/>
      <c r="AJ1937" s="1"/>
      <c r="AK1937" s="1"/>
      <c r="AL1937" s="1">
        <v>1142.187744140625</v>
      </c>
      <c r="AM1937" s="1">
        <v>0</v>
      </c>
      <c r="AN1937" s="1">
        <v>1142.187744140625</v>
      </c>
      <c r="AO1937" t="s">
        <v>14747</v>
      </c>
    </row>
    <row r="1938" spans="1:41" x14ac:dyDescent="0.25">
      <c r="A1938" s="1">
        <v>2017</v>
      </c>
      <c r="B1938" t="s">
        <v>1464</v>
      </c>
      <c r="C1938" t="s">
        <v>7034</v>
      </c>
      <c r="D1938" t="s">
        <v>7205</v>
      </c>
      <c r="E1938" t="s">
        <v>7614</v>
      </c>
      <c r="F1938" t="s">
        <v>9073</v>
      </c>
      <c r="G1938" t="s">
        <v>11219</v>
      </c>
      <c r="H1938" t="s">
        <v>12669</v>
      </c>
      <c r="I1938" s="1">
        <v>0</v>
      </c>
      <c r="J1938" s="1"/>
      <c r="K1938" s="1"/>
      <c r="L1938" s="1"/>
      <c r="M1938" s="1">
        <v>0</v>
      </c>
      <c r="N1938" s="1">
        <v>0</v>
      </c>
      <c r="O1938" s="1">
        <v>0</v>
      </c>
      <c r="P1938" s="1">
        <v>22.197159760667503</v>
      </c>
      <c r="Q1938" s="1">
        <v>0</v>
      </c>
      <c r="R1938" s="1"/>
      <c r="S1938" s="1"/>
      <c r="T1938" s="1"/>
      <c r="U1938" s="1"/>
      <c r="V1938" s="1">
        <v>0</v>
      </c>
      <c r="W1938" s="1"/>
      <c r="X1938" s="1">
        <v>49.943609461501879</v>
      </c>
      <c r="Y1938" s="1"/>
      <c r="Z1938" s="1"/>
      <c r="AA1938" s="1"/>
      <c r="AB1938" s="1"/>
      <c r="AC1938" s="1">
        <v>0</v>
      </c>
      <c r="AD1938" s="1"/>
      <c r="AE1938" s="1"/>
      <c r="AF1938" s="1"/>
      <c r="AG1938" s="1"/>
      <c r="AH1938" s="1">
        <v>11.145193915831152</v>
      </c>
      <c r="AI1938" s="1"/>
      <c r="AJ1938" s="1">
        <v>0</v>
      </c>
      <c r="AK1938" s="1"/>
      <c r="AL1938" s="1">
        <v>83.285964965820313</v>
      </c>
      <c r="AM1938" s="1">
        <v>22.197158813476563</v>
      </c>
      <c r="AN1938" s="1">
        <v>61.08880615234375</v>
      </c>
      <c r="AO1938" t="s">
        <v>14748</v>
      </c>
    </row>
    <row r="1939" spans="1:41" x14ac:dyDescent="0.25">
      <c r="A1939" s="1">
        <v>2017</v>
      </c>
      <c r="B1939" t="s">
        <v>1465</v>
      </c>
      <c r="C1939" t="s">
        <v>7034</v>
      </c>
      <c r="D1939" t="s">
        <v>7205</v>
      </c>
      <c r="E1939" t="s">
        <v>7614</v>
      </c>
      <c r="F1939" t="s">
        <v>9073</v>
      </c>
      <c r="G1939" t="s">
        <v>11219</v>
      </c>
      <c r="H1939" t="s">
        <v>12669</v>
      </c>
      <c r="I1939" s="1"/>
      <c r="J1939" s="1"/>
      <c r="K1939" s="1"/>
      <c r="L1939" s="1"/>
      <c r="M1939" s="1">
        <v>13.413811255892586</v>
      </c>
      <c r="N1939" s="1"/>
      <c r="O1939" s="1"/>
      <c r="P1939" s="1">
        <v>22.35635209315431</v>
      </c>
      <c r="Q1939" s="1">
        <v>0</v>
      </c>
      <c r="R1939" s="1"/>
      <c r="S1939" s="1"/>
      <c r="T1939" s="1"/>
      <c r="U1939" s="1"/>
      <c r="V1939" s="1">
        <v>0</v>
      </c>
      <c r="W1939" s="1"/>
      <c r="X1939" s="1">
        <v>115.13521327974469</v>
      </c>
      <c r="Y1939" s="1"/>
      <c r="Z1939" s="1"/>
      <c r="AA1939" s="1">
        <v>541.02372065433428</v>
      </c>
      <c r="AB1939" s="1">
        <v>0</v>
      </c>
      <c r="AC1939" s="1"/>
      <c r="AD1939" s="1"/>
      <c r="AE1939" s="1"/>
      <c r="AF1939" s="1">
        <v>782.4723232604008</v>
      </c>
      <c r="AG1939" s="1">
        <v>0</v>
      </c>
      <c r="AH1939" s="1">
        <v>150.9053766287916</v>
      </c>
      <c r="AI1939" s="1">
        <v>0</v>
      </c>
      <c r="AJ1939" s="1"/>
      <c r="AK1939" s="1"/>
      <c r="AL1939" s="1">
        <v>1625.3067626953125</v>
      </c>
      <c r="AM1939" s="1">
        <v>1345.8524169921875</v>
      </c>
      <c r="AN1939" s="1">
        <v>279.45440673828125</v>
      </c>
      <c r="AO1939" t="s">
        <v>14749</v>
      </c>
    </row>
    <row r="1940" spans="1:41" x14ac:dyDescent="0.25">
      <c r="A1940" s="1">
        <v>2017</v>
      </c>
      <c r="B1940" t="s">
        <v>1466</v>
      </c>
      <c r="C1940" t="s">
        <v>7034</v>
      </c>
      <c r="D1940" t="s">
        <v>7205</v>
      </c>
      <c r="E1940" t="s">
        <v>7614</v>
      </c>
      <c r="F1940" t="s">
        <v>9073</v>
      </c>
      <c r="G1940" t="s">
        <v>11219</v>
      </c>
      <c r="H1940" t="s">
        <v>12669</v>
      </c>
      <c r="I1940" s="1"/>
      <c r="J1940" s="1"/>
      <c r="K1940" s="1"/>
      <c r="L1940" s="1"/>
      <c r="M1940" s="1"/>
      <c r="N1940" s="1"/>
      <c r="O1940" s="1"/>
      <c r="P1940" s="1">
        <v>22.78180338933522</v>
      </c>
      <c r="Q1940" s="1">
        <v>0</v>
      </c>
      <c r="R1940" s="1"/>
      <c r="S1940" s="1">
        <v>0</v>
      </c>
      <c r="T1940" s="1"/>
      <c r="U1940" s="1"/>
      <c r="V1940" s="1"/>
      <c r="W1940" s="1"/>
      <c r="X1940" s="1">
        <v>104.74397692544132</v>
      </c>
      <c r="Y1940" s="1"/>
      <c r="Z1940" s="1"/>
      <c r="AA1940" s="1">
        <v>653.83775727392083</v>
      </c>
      <c r="AB1940" s="1">
        <v>0</v>
      </c>
      <c r="AC1940" s="1"/>
      <c r="AD1940" s="1"/>
      <c r="AE1940" s="1"/>
      <c r="AF1940" s="1"/>
      <c r="AG1940" s="1"/>
      <c r="AH1940" s="1">
        <v>141.81672609861175</v>
      </c>
      <c r="AI1940" s="1">
        <v>0</v>
      </c>
      <c r="AJ1940" s="1"/>
      <c r="AK1940" s="1"/>
      <c r="AL1940" s="1">
        <v>923.18023681640625</v>
      </c>
      <c r="AM1940" s="1">
        <v>676.61956787109375</v>
      </c>
      <c r="AN1940" s="1">
        <v>246.56069946289063</v>
      </c>
      <c r="AO1940" t="s">
        <v>14750</v>
      </c>
    </row>
    <row r="1941" spans="1:41" x14ac:dyDescent="0.25">
      <c r="A1941" s="1">
        <v>2017</v>
      </c>
      <c r="B1941" t="s">
        <v>1467</v>
      </c>
      <c r="C1941" t="s">
        <v>7034</v>
      </c>
      <c r="D1941" t="s">
        <v>7205</v>
      </c>
      <c r="E1941" t="s">
        <v>7614</v>
      </c>
      <c r="F1941" t="s">
        <v>9073</v>
      </c>
      <c r="G1941" t="s">
        <v>11219</v>
      </c>
      <c r="H1941" t="s">
        <v>12669</v>
      </c>
      <c r="I1941" s="1"/>
      <c r="J1941" s="1"/>
      <c r="K1941" s="1"/>
      <c r="L1941" s="1"/>
      <c r="M1941" s="1">
        <v>13.374556158574844</v>
      </c>
      <c r="N1941" s="1">
        <v>0</v>
      </c>
      <c r="O1941" s="1">
        <v>0</v>
      </c>
      <c r="P1941" s="1"/>
      <c r="Q1941" s="1">
        <v>0</v>
      </c>
      <c r="R1941" s="1"/>
      <c r="S1941" s="1"/>
      <c r="T1941" s="1"/>
      <c r="U1941" s="1"/>
      <c r="V1941" s="1">
        <v>0</v>
      </c>
      <c r="W1941" s="1"/>
      <c r="X1941" s="1">
        <v>55.727317327395184</v>
      </c>
      <c r="Y1941" s="1">
        <v>0</v>
      </c>
      <c r="Z1941" s="1"/>
      <c r="AA1941" s="1">
        <v>548.08421684649886</v>
      </c>
      <c r="AB1941" s="1">
        <v>0</v>
      </c>
      <c r="AC1941" s="1"/>
      <c r="AD1941" s="1"/>
      <c r="AE1941" s="1"/>
      <c r="AF1941" s="1">
        <v>668.72780792874221</v>
      </c>
      <c r="AG1941" s="1"/>
      <c r="AH1941" s="1">
        <v>11.145463465479038</v>
      </c>
      <c r="AI1941" s="1"/>
      <c r="AJ1941" s="1">
        <v>0</v>
      </c>
      <c r="AK1941" s="1"/>
      <c r="AL1941" s="1">
        <v>1297.0594482421875</v>
      </c>
      <c r="AM1941" s="1">
        <v>1216.81201171875</v>
      </c>
      <c r="AN1941" s="1">
        <v>80.247337341308594</v>
      </c>
      <c r="AO1941" t="s">
        <v>14751</v>
      </c>
    </row>
    <row r="1942" spans="1:41" x14ac:dyDescent="0.25">
      <c r="A1942" s="1">
        <v>2017</v>
      </c>
      <c r="B1942" t="s">
        <v>1468</v>
      </c>
      <c r="C1942" t="s">
        <v>7034</v>
      </c>
      <c r="D1942" t="s">
        <v>7205</v>
      </c>
      <c r="E1942" t="s">
        <v>7615</v>
      </c>
      <c r="F1942" t="s">
        <v>9074</v>
      </c>
      <c r="G1942" t="s">
        <v>11219</v>
      </c>
      <c r="H1942" t="s">
        <v>12669</v>
      </c>
      <c r="I1942" s="1">
        <v>5861.6427935505844</v>
      </c>
      <c r="J1942" s="1">
        <v>12678.922425673156</v>
      </c>
      <c r="K1942" s="1">
        <v>983.7912738592554</v>
      </c>
      <c r="L1942" s="1">
        <v>1701.318394289043</v>
      </c>
      <c r="M1942" s="1">
        <v>4318.2178395790934</v>
      </c>
      <c r="N1942" s="1">
        <v>2599.8162725512984</v>
      </c>
      <c r="O1942" s="1">
        <v>4663.5350466319887</v>
      </c>
      <c r="P1942" s="1">
        <v>4988.7931419648721</v>
      </c>
      <c r="Q1942" s="1">
        <v>1832.0703110325016</v>
      </c>
      <c r="R1942" s="1">
        <v>2983.4611324053599</v>
      </c>
      <c r="S1942" s="1">
        <v>3662.3307808448662</v>
      </c>
      <c r="T1942" s="1">
        <v>6483.3421070147497</v>
      </c>
      <c r="U1942" s="1">
        <v>838.37411339310813</v>
      </c>
      <c r="V1942" s="1">
        <v>5133.0184405882292</v>
      </c>
      <c r="W1942" s="1">
        <v>1904.0513841577895</v>
      </c>
      <c r="X1942" s="1">
        <v>8818.4847883409257</v>
      </c>
      <c r="Y1942" s="1">
        <v>30371.104318550129</v>
      </c>
      <c r="Z1942" s="1">
        <v>3801.6976734408904</v>
      </c>
      <c r="AA1942" s="1">
        <v>35629.878441803681</v>
      </c>
      <c r="AB1942" s="1">
        <v>941.20242312179641</v>
      </c>
      <c r="AC1942" s="1">
        <v>3922.4219747439238</v>
      </c>
      <c r="AD1942" s="1">
        <v>9536.0247683951329</v>
      </c>
      <c r="AE1942" s="1">
        <v>5700.8697837543486</v>
      </c>
      <c r="AF1942" s="1">
        <v>8978.4210080134071</v>
      </c>
      <c r="AG1942" s="1">
        <v>40937.834135379511</v>
      </c>
      <c r="AH1942" s="1">
        <v>8872.6564465356732</v>
      </c>
      <c r="AI1942" s="1">
        <v>2350.7704225951757</v>
      </c>
      <c r="AJ1942" s="1">
        <v>16098.488756273755</v>
      </c>
      <c r="AK1942" s="1">
        <v>5070.8256318184276</v>
      </c>
      <c r="AL1942" s="1">
        <v>241663.359375</v>
      </c>
      <c r="AM1942" s="1">
        <v>184058.125</v>
      </c>
      <c r="AN1942" s="1">
        <v>57605.23046875</v>
      </c>
      <c r="AO1942" t="s">
        <v>14752</v>
      </c>
    </row>
    <row r="1943" spans="1:41" x14ac:dyDescent="0.25">
      <c r="A1943" s="1">
        <v>2017</v>
      </c>
      <c r="B1943" t="s">
        <v>1469</v>
      </c>
      <c r="C1943" t="s">
        <v>7034</v>
      </c>
      <c r="D1943" t="s">
        <v>7205</v>
      </c>
      <c r="E1943" t="s">
        <v>7615</v>
      </c>
      <c r="F1943" t="s">
        <v>9074</v>
      </c>
      <c r="G1943" t="s">
        <v>11219</v>
      </c>
      <c r="H1943" t="s">
        <v>12669</v>
      </c>
      <c r="I1943" s="1">
        <v>5897.7529483635599</v>
      </c>
      <c r="J1943" s="1">
        <v>12313.437229512207</v>
      </c>
      <c r="K1943" s="1">
        <v>1058.2147674346209</v>
      </c>
      <c r="L1943" s="1">
        <v>1602.1303233549993</v>
      </c>
      <c r="M1943" s="1">
        <v>3967.2169788778779</v>
      </c>
      <c r="N1943" s="1">
        <v>2458.1565857092701</v>
      </c>
      <c r="O1943" s="1">
        <v>4364.9935293966282</v>
      </c>
      <c r="P1943" s="1">
        <v>5348.0283456464431</v>
      </c>
      <c r="Q1943" s="1">
        <v>1721.465965869015</v>
      </c>
      <c r="R1943" s="1">
        <v>2969.5547452935621</v>
      </c>
      <c r="S1943" s="1">
        <v>3501.5631809408233</v>
      </c>
      <c r="T1943" s="1">
        <v>6003.0051930898308</v>
      </c>
      <c r="U1943" s="1">
        <v>821.66550924829721</v>
      </c>
      <c r="V1943" s="1">
        <v>4547.2479565113099</v>
      </c>
      <c r="W1943" s="1">
        <v>1910.1744778838956</v>
      </c>
      <c r="X1943" s="1">
        <v>7017.9345340847149</v>
      </c>
      <c r="Y1943" s="1">
        <v>30363.587557305982</v>
      </c>
      <c r="Z1943" s="1">
        <v>3623.4458290737666</v>
      </c>
      <c r="AA1943" s="1">
        <v>35773.091783240314</v>
      </c>
      <c r="AB1943" s="1">
        <v>929.49757828487691</v>
      </c>
      <c r="AC1943" s="1">
        <v>3618.2367697287955</v>
      </c>
      <c r="AD1943" s="1">
        <v>8240.3514390192104</v>
      </c>
      <c r="AE1943" s="1">
        <v>5583.4782836752229</v>
      </c>
      <c r="AF1943" s="1">
        <v>10203.404527282155</v>
      </c>
      <c r="AG1943" s="1">
        <v>38868.88880057256</v>
      </c>
      <c r="AH1943" s="1">
        <v>8630.9403208326967</v>
      </c>
      <c r="AI1943" s="1">
        <v>2408.0366182527328</v>
      </c>
      <c r="AJ1943" s="1">
        <v>15363.10515836678</v>
      </c>
      <c r="AK1943" s="1">
        <v>5811.6380446194144</v>
      </c>
      <c r="AL1943" s="1">
        <v>234920.234375</v>
      </c>
      <c r="AM1943" s="1">
        <v>181076.671875</v>
      </c>
      <c r="AN1943" s="1">
        <v>53843.5625</v>
      </c>
      <c r="AO1943" t="s">
        <v>14753</v>
      </c>
    </row>
    <row r="1944" spans="1:41" x14ac:dyDescent="0.25">
      <c r="A1944" s="1">
        <v>2017</v>
      </c>
      <c r="B1944" t="s">
        <v>1470</v>
      </c>
      <c r="C1944" t="s">
        <v>7034</v>
      </c>
      <c r="D1944" t="s">
        <v>7205</v>
      </c>
      <c r="E1944" t="s">
        <v>7615</v>
      </c>
      <c r="F1944" t="s">
        <v>9074</v>
      </c>
      <c r="G1944" t="s">
        <v>11219</v>
      </c>
      <c r="H1944" t="s">
        <v>12669</v>
      </c>
      <c r="I1944" s="1">
        <v>5847.7388941137297</v>
      </c>
      <c r="J1944" s="1">
        <v>16139.901776458542</v>
      </c>
      <c r="K1944" s="1">
        <v>1224.954900598826</v>
      </c>
      <c r="L1944" s="1">
        <v>1555.8678153623732</v>
      </c>
      <c r="M1944" s="1">
        <v>4461.6291118941681</v>
      </c>
      <c r="N1944" s="1">
        <v>3193.4543212997837</v>
      </c>
      <c r="O1944" s="1">
        <v>6289.5482227077946</v>
      </c>
      <c r="P1944" s="1">
        <v>4953.2695640012398</v>
      </c>
      <c r="Q1944" s="1">
        <v>1775.8826900374931</v>
      </c>
      <c r="R1944" s="1">
        <v>3270.7509886967932</v>
      </c>
      <c r="S1944" s="1">
        <v>4863.4782867095919</v>
      </c>
      <c r="T1944" s="1">
        <v>6659.1479282002501</v>
      </c>
      <c r="U1944" s="1">
        <v>788.17350324525125</v>
      </c>
      <c r="V1944" s="1">
        <v>6650.2690642959833</v>
      </c>
      <c r="W1944" s="1">
        <v>2136.4766269642469</v>
      </c>
      <c r="X1944" s="1">
        <v>6391.4762957922012</v>
      </c>
      <c r="Y1944" s="1">
        <v>32824.049996087066</v>
      </c>
      <c r="Z1944" s="1">
        <v>4391.9321460002666</v>
      </c>
      <c r="AA1944" s="1">
        <v>35934.749071048573</v>
      </c>
      <c r="AB1944" s="1">
        <v>997.76233124200417</v>
      </c>
      <c r="AC1944" s="1">
        <v>3963.896238643325</v>
      </c>
      <c r="AD1944" s="1">
        <v>9845.243485097717</v>
      </c>
      <c r="AE1944" s="1">
        <v>6367.2552773474727</v>
      </c>
      <c r="AF1944" s="1">
        <v>8925.8825185383648</v>
      </c>
      <c r="AG1944" s="1">
        <v>42797.711867141166</v>
      </c>
      <c r="AH1944" s="1">
        <v>8775.0040458366511</v>
      </c>
      <c r="AI1944" s="1">
        <v>3348.4415498966928</v>
      </c>
      <c r="AJ1944" s="1">
        <v>15756.876164370224</v>
      </c>
      <c r="AK1944" s="1">
        <v>5126.9202089192377</v>
      </c>
      <c r="AL1944" s="1">
        <v>255257.71875</v>
      </c>
      <c r="AM1944" s="1">
        <v>195137.65625</v>
      </c>
      <c r="AN1944" s="1">
        <v>60120.08203125</v>
      </c>
      <c r="AO1944" t="s">
        <v>14754</v>
      </c>
    </row>
    <row r="1945" spans="1:41" x14ac:dyDescent="0.25">
      <c r="A1945" s="1">
        <v>2017</v>
      </c>
      <c r="B1945" t="s">
        <v>1471</v>
      </c>
      <c r="C1945" t="s">
        <v>7034</v>
      </c>
      <c r="D1945" t="s">
        <v>7205</v>
      </c>
      <c r="E1945" t="s">
        <v>7615</v>
      </c>
      <c r="F1945" t="s">
        <v>9074</v>
      </c>
      <c r="G1945" t="s">
        <v>11219</v>
      </c>
      <c r="H1945" t="s">
        <v>12669</v>
      </c>
      <c r="I1945" s="1">
        <v>5717.9196341454226</v>
      </c>
      <c r="J1945" s="1">
        <v>13809.798452077683</v>
      </c>
      <c r="K1945" s="1">
        <v>1137.8729099440741</v>
      </c>
      <c r="L1945" s="1">
        <v>1583.4786535210114</v>
      </c>
      <c r="M1945" s="1">
        <v>4949.3013174271764</v>
      </c>
      <c r="N1945" s="1">
        <v>2972.30117517896</v>
      </c>
      <c r="O1945" s="1">
        <v>6412.7218468251585</v>
      </c>
      <c r="P1945" s="1">
        <v>6138.2079305669431</v>
      </c>
      <c r="Q1945" s="1">
        <v>1719.8512770189882</v>
      </c>
      <c r="R1945" s="1">
        <v>3271.0438403786284</v>
      </c>
      <c r="S1945" s="1">
        <v>3962.35596060544</v>
      </c>
      <c r="T1945" s="1">
        <v>6949.1964707261795</v>
      </c>
      <c r="U1945" s="1">
        <v>835.92063788327016</v>
      </c>
      <c r="V1945" s="1">
        <v>6137.8067304393062</v>
      </c>
      <c r="W1945" s="1">
        <v>2135.8051638897477</v>
      </c>
      <c r="X1945" s="1">
        <v>8069.3155490068229</v>
      </c>
      <c r="Y1945" s="1">
        <v>29992.44218560409</v>
      </c>
      <c r="Z1945" s="1">
        <v>4376.1070982223573</v>
      </c>
      <c r="AA1945" s="1">
        <v>33865.76466083651</v>
      </c>
      <c r="AB1945" s="1">
        <v>939.56257013988284</v>
      </c>
      <c r="AC1945" s="1">
        <v>3875.5663144508171</v>
      </c>
      <c r="AD1945" s="1">
        <v>9568.8775541461982</v>
      </c>
      <c r="AE1945" s="1">
        <v>6248.1468187475484</v>
      </c>
      <c r="AF1945" s="1">
        <v>9157.5369594772055</v>
      </c>
      <c r="AG1945" s="1">
        <v>41231.218723520935</v>
      </c>
      <c r="AH1945" s="1">
        <v>9065.1676134215595</v>
      </c>
      <c r="AI1945" s="1">
        <v>2475.4074356828942</v>
      </c>
      <c r="AJ1945" s="1">
        <v>16945.845897723193</v>
      </c>
      <c r="AK1945" s="1">
        <v>5383.0783419000873</v>
      </c>
      <c r="AL1945" s="1">
        <v>248927.59375</v>
      </c>
      <c r="AM1945" s="1">
        <v>187878.953125</v>
      </c>
      <c r="AN1945" s="1">
        <v>61048.6640625</v>
      </c>
      <c r="AO1945" t="s">
        <v>14755</v>
      </c>
    </row>
    <row r="1946" spans="1:41" x14ac:dyDescent="0.25">
      <c r="A1946" s="1">
        <v>2017</v>
      </c>
      <c r="B1946" t="s">
        <v>1472</v>
      </c>
      <c r="C1946" t="s">
        <v>7034</v>
      </c>
      <c r="D1946" t="s">
        <v>7205</v>
      </c>
      <c r="E1946" t="s">
        <v>7615</v>
      </c>
      <c r="F1946" t="s">
        <v>9074</v>
      </c>
      <c r="G1946" t="s">
        <v>11219</v>
      </c>
      <c r="H1946" t="s">
        <v>12669</v>
      </c>
      <c r="I1946" s="1">
        <v>5839.7253220102721</v>
      </c>
      <c r="J1946" s="1">
        <v>15866.145456500393</v>
      </c>
      <c r="K1946" s="1">
        <v>1205.1982836082238</v>
      </c>
      <c r="L1946" s="1">
        <v>1521.0970833382689</v>
      </c>
      <c r="M1946" s="1">
        <v>5669.4444053785301</v>
      </c>
      <c r="N1946" s="1">
        <v>3102.2518404623274</v>
      </c>
      <c r="O1946" s="1">
        <v>6186.5550172847425</v>
      </c>
      <c r="P1946" s="1">
        <v>5387.2553052985022</v>
      </c>
      <c r="Q1946" s="1">
        <v>1426.9473980385499</v>
      </c>
      <c r="R1946" s="1">
        <v>3337.3704264128392</v>
      </c>
      <c r="S1946" s="1">
        <v>6520.0794577263487</v>
      </c>
      <c r="T1946" s="1">
        <v>8173.3034233933549</v>
      </c>
      <c r="U1946" s="1">
        <v>779.65780151006754</v>
      </c>
      <c r="V1946" s="1">
        <v>6065.8250523647412</v>
      </c>
      <c r="W1946" s="1">
        <v>2382.6517127380494</v>
      </c>
      <c r="X1946" s="1">
        <v>6794.1608417305888</v>
      </c>
      <c r="Y1946" s="1">
        <v>32294.649131176815</v>
      </c>
      <c r="Z1946" s="1">
        <v>4493.4059568822522</v>
      </c>
      <c r="AA1946" s="1">
        <v>35123.911545340103</v>
      </c>
      <c r="AB1946" s="1">
        <v>0</v>
      </c>
      <c r="AC1946" s="1">
        <v>3899.964758603463</v>
      </c>
      <c r="AD1946" s="1">
        <v>10641.682551650945</v>
      </c>
      <c r="AE1946" s="1">
        <v>6700.2524790837178</v>
      </c>
      <c r="AF1946" s="1">
        <v>9001.0073639320544</v>
      </c>
      <c r="AG1946" s="1">
        <v>40365.308530281734</v>
      </c>
      <c r="AH1946" s="1">
        <v>7301.921174646809</v>
      </c>
      <c r="AI1946" s="1">
        <v>3294.4363965768539</v>
      </c>
      <c r="AJ1946" s="1">
        <v>15445.741739999867</v>
      </c>
      <c r="AK1946" s="1">
        <v>5524.2140305874391</v>
      </c>
      <c r="AL1946" s="1">
        <v>254344.171875</v>
      </c>
      <c r="AM1946" s="1">
        <v>190650.515625</v>
      </c>
      <c r="AN1946" s="1">
        <v>63693.65234375</v>
      </c>
      <c r="AO1946" t="s">
        <v>14756</v>
      </c>
    </row>
    <row r="1947" spans="1:41" x14ac:dyDescent="0.25">
      <c r="A1947" s="1">
        <v>2017</v>
      </c>
      <c r="B1947" t="s">
        <v>1472</v>
      </c>
      <c r="C1947" t="s">
        <v>7034</v>
      </c>
      <c r="D1947" t="s">
        <v>7205</v>
      </c>
      <c r="E1947" t="s">
        <v>7615</v>
      </c>
      <c r="F1947" t="s">
        <v>9074</v>
      </c>
      <c r="G1947" t="s">
        <v>11220</v>
      </c>
      <c r="H1947" t="s">
        <v>12669</v>
      </c>
      <c r="I1947" s="1">
        <v>5347.940945167973</v>
      </c>
      <c r="J1947" s="1">
        <v>14530</v>
      </c>
      <c r="K1947" s="1">
        <v>1104.063848</v>
      </c>
      <c r="L1947" s="1">
        <v>1393</v>
      </c>
      <c r="M1947" s="1">
        <v>5192</v>
      </c>
      <c r="N1947" s="1">
        <v>2841</v>
      </c>
      <c r="O1947" s="1">
        <v>5665.5628581999999</v>
      </c>
      <c r="P1947" s="1">
        <v>4933.5750639999997</v>
      </c>
      <c r="Q1947" s="1">
        <v>1306.779</v>
      </c>
      <c r="R1947" s="1">
        <v>3056.3184000000001</v>
      </c>
      <c r="S1947" s="1">
        <v>5971</v>
      </c>
      <c r="T1947" s="1">
        <v>7485</v>
      </c>
      <c r="U1947" s="1">
        <v>714</v>
      </c>
      <c r="V1947" s="1">
        <v>5555</v>
      </c>
      <c r="W1947" s="1">
        <v>2182</v>
      </c>
      <c r="X1947" s="1">
        <v>6222</v>
      </c>
      <c r="Y1947" s="1">
        <v>29575</v>
      </c>
      <c r="Z1947" s="1">
        <v>4115</v>
      </c>
      <c r="AA1947" s="1">
        <v>32166</v>
      </c>
      <c r="AB1947" s="1">
        <v>0</v>
      </c>
      <c r="AC1947" s="1">
        <v>3571.5346300000001</v>
      </c>
      <c r="AD1947" s="1">
        <v>9745.5079999999998</v>
      </c>
      <c r="AE1947" s="1">
        <v>6136</v>
      </c>
      <c r="AF1947" s="1">
        <v>8243</v>
      </c>
      <c r="AG1947" s="1">
        <v>36966</v>
      </c>
      <c r="AH1947" s="1">
        <v>6687</v>
      </c>
      <c r="AI1947" s="1">
        <v>3017</v>
      </c>
      <c r="AJ1947" s="1">
        <v>14145</v>
      </c>
      <c r="AK1947" s="1">
        <v>5059</v>
      </c>
      <c r="AL1947" s="1">
        <v>232925.296875</v>
      </c>
      <c r="AM1947" s="1">
        <v>174595.140625</v>
      </c>
      <c r="AN1947" s="1">
        <v>58330.1328125</v>
      </c>
      <c r="AO1947" t="s">
        <v>14757</v>
      </c>
    </row>
    <row r="1948" spans="1:41" x14ac:dyDescent="0.25">
      <c r="A1948" s="1">
        <v>2017</v>
      </c>
      <c r="B1948" t="s">
        <v>1473</v>
      </c>
      <c r="C1948" t="s">
        <v>7034</v>
      </c>
      <c r="D1948" t="s">
        <v>7205</v>
      </c>
      <c r="E1948" t="s">
        <v>7615</v>
      </c>
      <c r="F1948" t="s">
        <v>9074</v>
      </c>
      <c r="G1948" t="s">
        <v>11220</v>
      </c>
      <c r="H1948" t="s">
        <v>12669</v>
      </c>
      <c r="I1948" s="1">
        <v>5462.3204040682413</v>
      </c>
      <c r="J1948" s="1">
        <v>12131.40412858556</v>
      </c>
      <c r="K1948" s="1">
        <v>934.64556113902847</v>
      </c>
      <c r="L1948" s="1">
        <v>1611.9502</v>
      </c>
      <c r="M1948" s="1">
        <v>4056.2330675999988</v>
      </c>
      <c r="N1948" s="1">
        <v>2472.9172322549762</v>
      </c>
      <c r="O1948" s="1">
        <v>4492</v>
      </c>
      <c r="P1948" s="1">
        <v>5023.6499999999996</v>
      </c>
      <c r="Q1948" s="1">
        <v>1757.402731467306</v>
      </c>
      <c r="R1948" s="1">
        <v>2859.7773748808409</v>
      </c>
      <c r="S1948" s="1">
        <v>3513.069383328585</v>
      </c>
      <c r="T1948" s="1">
        <v>6430.5636749999994</v>
      </c>
      <c r="U1948" s="1">
        <v>795.91635739008007</v>
      </c>
      <c r="V1948" s="1">
        <v>4872</v>
      </c>
      <c r="W1948" s="1">
        <v>1772.1809459999999</v>
      </c>
      <c r="X1948" s="1">
        <v>8645.2741000000005</v>
      </c>
      <c r="Y1948" s="1">
        <v>30074.472999999991</v>
      </c>
      <c r="Z1948" s="1">
        <v>3645.8719999999998</v>
      </c>
      <c r="AA1948" s="1">
        <v>34007.516930231621</v>
      </c>
      <c r="AB1948" s="1">
        <v>842</v>
      </c>
      <c r="AC1948" s="1">
        <v>3856.066936832</v>
      </c>
      <c r="AD1948" s="1">
        <v>9604.7447896071462</v>
      </c>
      <c r="AE1948" s="1">
        <v>5306.0400000000009</v>
      </c>
      <c r="AF1948" s="1">
        <v>8507.0139019238595</v>
      </c>
      <c r="AG1948" s="1">
        <v>39548</v>
      </c>
      <c r="AH1948" s="1">
        <v>8829.1557616013342</v>
      </c>
      <c r="AI1948" s="1">
        <v>2187.9612000000002</v>
      </c>
      <c r="AJ1948" s="1">
        <v>15981.581340640299</v>
      </c>
      <c r="AK1948" s="1">
        <v>4915.8970438537262</v>
      </c>
      <c r="AL1948" s="1">
        <v>234137.640625</v>
      </c>
      <c r="AM1948" s="1">
        <v>177913.90625</v>
      </c>
      <c r="AN1948" s="1">
        <v>56223.7265625</v>
      </c>
      <c r="AO1948" t="s">
        <v>14758</v>
      </c>
    </row>
    <row r="1949" spans="1:41" x14ac:dyDescent="0.25">
      <c r="A1949" s="1">
        <v>2017</v>
      </c>
      <c r="B1949" t="s">
        <v>1474</v>
      </c>
      <c r="C1949" t="s">
        <v>7034</v>
      </c>
      <c r="D1949" t="s">
        <v>7205</v>
      </c>
      <c r="E1949" t="s">
        <v>7615</v>
      </c>
      <c r="F1949" t="s">
        <v>9074</v>
      </c>
      <c r="G1949" t="s">
        <v>11220</v>
      </c>
      <c r="H1949" t="s">
        <v>12669</v>
      </c>
      <c r="I1949" s="1">
        <v>5347.940945167973</v>
      </c>
      <c r="J1949" s="1">
        <v>14847.70113964222</v>
      </c>
      <c r="K1949" s="1">
        <v>1104.063848</v>
      </c>
      <c r="L1949" s="1">
        <v>1422.89</v>
      </c>
      <c r="M1949" s="1">
        <v>4020</v>
      </c>
      <c r="N1949" s="1">
        <v>2877.3539999999998</v>
      </c>
      <c r="O1949" s="1">
        <v>5666.9846868000004</v>
      </c>
      <c r="P1949" s="1">
        <v>4788.8999999999996</v>
      </c>
      <c r="Q1949" s="1">
        <v>1600.0990299527309</v>
      </c>
      <c r="R1949" s="1">
        <v>2946.9995476560348</v>
      </c>
      <c r="S1949" s="1">
        <v>4382.0726067192481</v>
      </c>
      <c r="T1949" s="1">
        <v>6034.75</v>
      </c>
      <c r="U1949" s="1">
        <v>710.15707571908717</v>
      </c>
      <c r="V1949" s="1">
        <v>5992</v>
      </c>
      <c r="W1949" s="1">
        <v>1925</v>
      </c>
      <c r="X1949" s="1">
        <v>5874</v>
      </c>
      <c r="Y1949" s="1">
        <v>29575</v>
      </c>
      <c r="Z1949" s="1">
        <v>3957.2019063291141</v>
      </c>
      <c r="AA1949" s="1">
        <v>32989.372608741243</v>
      </c>
      <c r="AB1949" s="1">
        <v>899</v>
      </c>
      <c r="AC1949" s="1">
        <v>3571.5346300000001</v>
      </c>
      <c r="AD1949" s="1">
        <v>8870.723634240001</v>
      </c>
      <c r="AE1949" s="1">
        <v>5737</v>
      </c>
      <c r="AF1949" s="1">
        <v>8162.9999999999982</v>
      </c>
      <c r="AG1949" s="1">
        <v>39294.097860117748</v>
      </c>
      <c r="AH1949" s="1">
        <v>8068.5022095881113</v>
      </c>
      <c r="AI1949" s="1">
        <v>3017</v>
      </c>
      <c r="AJ1949" s="1">
        <v>14381.76390728202</v>
      </c>
      <c r="AK1949" s="1">
        <v>4619.43804</v>
      </c>
      <c r="AL1949" s="1">
        <v>232684.53125</v>
      </c>
      <c r="AM1949" s="1">
        <v>178203.015625</v>
      </c>
      <c r="AN1949" s="1">
        <v>54481.53515625</v>
      </c>
      <c r="AO1949" t="s">
        <v>14759</v>
      </c>
    </row>
    <row r="1950" spans="1:41" x14ac:dyDescent="0.25">
      <c r="A1950" s="1">
        <v>2017</v>
      </c>
      <c r="B1950" t="s">
        <v>1475</v>
      </c>
      <c r="C1950" t="s">
        <v>7034</v>
      </c>
      <c r="D1950" t="s">
        <v>7205</v>
      </c>
      <c r="E1950" t="s">
        <v>7615</v>
      </c>
      <c r="F1950" t="s">
        <v>9074</v>
      </c>
      <c r="G1950" t="s">
        <v>11220</v>
      </c>
      <c r="H1950" t="s">
        <v>12669</v>
      </c>
      <c r="I1950" s="1">
        <v>5508.0848140000007</v>
      </c>
      <c r="J1950" s="1">
        <v>10577.18988887968</v>
      </c>
      <c r="K1950" s="1">
        <v>1040</v>
      </c>
      <c r="L1950" s="1">
        <v>1522.4408330399999</v>
      </c>
      <c r="M1950" s="1">
        <v>3744.0040890618579</v>
      </c>
      <c r="N1950" s="1">
        <v>2347.9040000000009</v>
      </c>
      <c r="O1950" s="1">
        <v>4229.8109968749977</v>
      </c>
      <c r="P1950" s="1">
        <v>5023.6499999999996</v>
      </c>
      <c r="Q1950" s="1">
        <v>1629.1425919999999</v>
      </c>
      <c r="R1950" s="1">
        <v>2787.508838617025</v>
      </c>
      <c r="S1950" s="1">
        <v>3310.3617812500001</v>
      </c>
      <c r="T1950" s="1">
        <v>5817.0939335937483</v>
      </c>
      <c r="U1950" s="1">
        <v>673</v>
      </c>
      <c r="V1950" s="1">
        <v>4299</v>
      </c>
      <c r="W1950" s="1">
        <v>1774.3306556496</v>
      </c>
      <c r="X1950" s="1">
        <v>6933.5769609558774</v>
      </c>
      <c r="Y1950" s="1">
        <v>31212</v>
      </c>
      <c r="Z1950" s="1">
        <v>3428.7999</v>
      </c>
      <c r="AA1950" s="1">
        <v>34282.991289695106</v>
      </c>
      <c r="AB1950" s="1">
        <v>816</v>
      </c>
      <c r="AC1950" s="1">
        <v>3499.344744037408</v>
      </c>
      <c r="AD1950" s="1">
        <v>7736.9255746949984</v>
      </c>
      <c r="AE1950" s="1">
        <v>5288.5045263743486</v>
      </c>
      <c r="AF1950" s="1">
        <v>9695.8901918976535</v>
      </c>
      <c r="AG1950" s="1">
        <v>36890.115978735317</v>
      </c>
      <c r="AH1950" s="1">
        <v>8258.9817750000002</v>
      </c>
      <c r="AI1950" s="1">
        <v>2243.3937120000001</v>
      </c>
      <c r="AJ1950" s="1">
        <v>14742.602845281561</v>
      </c>
      <c r="AK1950" s="1">
        <v>5135</v>
      </c>
      <c r="AL1950" s="1">
        <v>224447.640625</v>
      </c>
      <c r="AM1950" s="1">
        <v>173408.171875</v>
      </c>
      <c r="AN1950" s="1">
        <v>51039.4765625</v>
      </c>
      <c r="AO1950" t="s">
        <v>14760</v>
      </c>
    </row>
    <row r="1951" spans="1:41" x14ac:dyDescent="0.25">
      <c r="A1951" s="1">
        <v>2017</v>
      </c>
      <c r="B1951" t="s">
        <v>1476</v>
      </c>
      <c r="C1951" t="s">
        <v>7034</v>
      </c>
      <c r="D1951" t="s">
        <v>7205</v>
      </c>
      <c r="E1951" t="s">
        <v>7615</v>
      </c>
      <c r="F1951" t="s">
        <v>9074</v>
      </c>
      <c r="G1951" t="s">
        <v>11220</v>
      </c>
      <c r="H1951" t="s">
        <v>12669</v>
      </c>
      <c r="I1951" s="1">
        <v>5347.9999999999991</v>
      </c>
      <c r="J1951" s="1">
        <v>12891.07496</v>
      </c>
      <c r="K1951" s="1">
        <v>1051.7827013532001</v>
      </c>
      <c r="L1951" s="1">
        <v>1451</v>
      </c>
      <c r="M1951" s="1">
        <v>4551.65805</v>
      </c>
      <c r="N1951" s="1">
        <v>2720.1625199999999</v>
      </c>
      <c r="O1951" s="1">
        <v>5929.7263119404306</v>
      </c>
      <c r="P1951" s="1">
        <v>5507.3599672</v>
      </c>
      <c r="Q1951" s="1">
        <v>1584.476093944204</v>
      </c>
      <c r="R1951" s="1">
        <v>3108.0753657797181</v>
      </c>
      <c r="S1951" s="1">
        <v>3640.4520244736</v>
      </c>
      <c r="T1951" s="1">
        <v>6423.4528749999981</v>
      </c>
      <c r="U1951" s="1">
        <v>780.31015430399998</v>
      </c>
      <c r="V1951" s="1">
        <v>5642</v>
      </c>
      <c r="W1951" s="1">
        <v>1952.7097000000001</v>
      </c>
      <c r="X1951" s="1">
        <v>7384.8</v>
      </c>
      <c r="Y1951" s="1">
        <v>28052.867699999999</v>
      </c>
      <c r="Z1951" s="1">
        <v>4032.3688680999999</v>
      </c>
      <c r="AA1951" s="1">
        <v>31753.496097292609</v>
      </c>
      <c r="AB1951" s="1">
        <v>843</v>
      </c>
      <c r="AC1951" s="1">
        <v>3529.7656200000001</v>
      </c>
      <c r="AD1951" s="1">
        <v>8815.6795491663361</v>
      </c>
      <c r="AE1951" s="1">
        <v>5848.9238852914386</v>
      </c>
      <c r="AF1951" s="1">
        <v>8596.9995647608994</v>
      </c>
      <c r="AG1951" s="1">
        <v>39195.73023460331</v>
      </c>
      <c r="AH1951" s="1">
        <v>8470.3961854094305</v>
      </c>
      <c r="AI1951" s="1">
        <v>2265.42</v>
      </c>
      <c r="AJ1951" s="1">
        <v>15853.475786165111</v>
      </c>
      <c r="AK1951" s="1">
        <v>4960.2436670799998</v>
      </c>
      <c r="AL1951" s="1">
        <v>232185.390625</v>
      </c>
      <c r="AM1951" s="1">
        <v>175896.078125</v>
      </c>
      <c r="AN1951" s="1">
        <v>56289.3203125</v>
      </c>
      <c r="AO1951" t="s">
        <v>14761</v>
      </c>
    </row>
    <row r="1952" spans="1:41" x14ac:dyDescent="0.25">
      <c r="A1952" s="1">
        <v>2017</v>
      </c>
      <c r="B1952" t="s">
        <v>1477</v>
      </c>
      <c r="C1952" t="s">
        <v>7034</v>
      </c>
      <c r="D1952" t="s">
        <v>7205</v>
      </c>
      <c r="E1952" t="s">
        <v>7616</v>
      </c>
      <c r="F1952" t="s">
        <v>9075</v>
      </c>
      <c r="G1952" t="s">
        <v>11221</v>
      </c>
      <c r="H1952" t="s">
        <v>12669</v>
      </c>
      <c r="I1952" s="1">
        <v>18512.656016730321</v>
      </c>
      <c r="J1952" s="1">
        <v>7083.8028896876513</v>
      </c>
      <c r="K1952" s="1">
        <v>1989.3938671169888</v>
      </c>
      <c r="L1952" s="1">
        <v>2600.2387148210505</v>
      </c>
      <c r="M1952" s="1">
        <v>8717.5739586347481</v>
      </c>
      <c r="N1952" s="1">
        <v>8251.9339831346369</v>
      </c>
      <c r="O1952" s="1">
        <v>5554.4172485991221</v>
      </c>
      <c r="P1952" s="1">
        <v>2327.3722009059875</v>
      </c>
      <c r="Q1952" s="1">
        <v>3440.0592169508595</v>
      </c>
      <c r="R1952" s="1">
        <v>6177.4695613937656</v>
      </c>
      <c r="S1952" s="1">
        <v>8345.0222120229464</v>
      </c>
      <c r="T1952" s="1">
        <v>6881.1195258069256</v>
      </c>
      <c r="U1952" s="1">
        <v>1553.801183246725</v>
      </c>
      <c r="V1952" s="1">
        <v>5370.6028040935016</v>
      </c>
      <c r="W1952" s="1">
        <v>3185.2924256557867</v>
      </c>
      <c r="X1952" s="1">
        <v>9523.016775753038</v>
      </c>
      <c r="Y1952" s="1">
        <v>37977.120634526029</v>
      </c>
      <c r="Z1952" s="1">
        <v>2439.0505510938578</v>
      </c>
      <c r="AA1952" s="1">
        <v>45907.759802046705</v>
      </c>
      <c r="AB1952" s="1">
        <v>1542.7026033663915</v>
      </c>
      <c r="AC1952" s="1">
        <v>8542.9809222005315</v>
      </c>
      <c r="AD1952" s="1">
        <v>5209.6700662546991</v>
      </c>
      <c r="AE1952" s="1">
        <v>8752.3400936311955</v>
      </c>
      <c r="AF1952" s="1">
        <v>32683.553937212277</v>
      </c>
      <c r="AG1952" s="1">
        <v>77960.001497120698</v>
      </c>
      <c r="AH1952" s="1">
        <v>18448.551410545377</v>
      </c>
      <c r="AI1952" s="1">
        <v>3469.4160705923305</v>
      </c>
      <c r="AJ1952" s="1">
        <v>17846.472622976944</v>
      </c>
      <c r="AK1952" s="1">
        <v>4457.7992525528189</v>
      </c>
      <c r="AL1952" s="1">
        <v>364751.21875</v>
      </c>
      <c r="AM1952" s="1">
        <v>287427.21875</v>
      </c>
      <c r="AN1952" s="1">
        <v>77323.96875</v>
      </c>
      <c r="AO1952" t="s">
        <v>14762</v>
      </c>
    </row>
    <row r="1953" spans="1:41" x14ac:dyDescent="0.25">
      <c r="A1953" s="1">
        <v>2017</v>
      </c>
      <c r="B1953" t="s">
        <v>1478</v>
      </c>
      <c r="C1953" t="s">
        <v>7034</v>
      </c>
      <c r="D1953" t="s">
        <v>7205</v>
      </c>
      <c r="E1953" t="s">
        <v>7616</v>
      </c>
      <c r="F1953" t="s">
        <v>9075</v>
      </c>
      <c r="G1953" t="s">
        <v>11221</v>
      </c>
      <c r="H1953" t="s">
        <v>12669</v>
      </c>
      <c r="I1953" s="1">
        <v>10848.008846016011</v>
      </c>
      <c r="J1953" s="1">
        <v>10791.226788406757</v>
      </c>
      <c r="K1953" s="1">
        <v>2011.8778226386269</v>
      </c>
      <c r="L1953" s="1">
        <v>1511.8538993875836</v>
      </c>
      <c r="M1953" s="1">
        <v>6933.9016537528105</v>
      </c>
      <c r="N1953" s="1">
        <v>7653.8927571721933</v>
      </c>
      <c r="O1953" s="1">
        <v>7014.3054692271644</v>
      </c>
      <c r="P1953" s="1">
        <v>2372.0089570836722</v>
      </c>
      <c r="Q1953" s="1">
        <v>3364.6309900197234</v>
      </c>
      <c r="R1953" s="1">
        <v>5796.9014941704936</v>
      </c>
      <c r="S1953" s="1">
        <v>6866.5631597149741</v>
      </c>
      <c r="T1953" s="1">
        <v>6818.6873884120641</v>
      </c>
      <c r="U1953" s="1">
        <v>1808.6288843361838</v>
      </c>
      <c r="V1953" s="1">
        <v>5866.3067892436911</v>
      </c>
      <c r="W1953" s="1">
        <v>3000.7031124713112</v>
      </c>
      <c r="X1953" s="1">
        <v>9103.1592891931232</v>
      </c>
      <c r="Y1953" s="1">
        <v>34416.486229806404</v>
      </c>
      <c r="Z1953" s="1">
        <v>3948.1317796510511</v>
      </c>
      <c r="AA1953" s="1">
        <v>37729.111129526056</v>
      </c>
      <c r="AB1953" s="1">
        <v>1553.7664704742244</v>
      </c>
      <c r="AC1953" s="1">
        <v>7560.9182779047878</v>
      </c>
      <c r="AD1953" s="1">
        <v>5374.4670431942959</v>
      </c>
      <c r="AE1953" s="1">
        <v>8404.4683543365572</v>
      </c>
      <c r="AF1953" s="1">
        <v>31023.322453588044</v>
      </c>
      <c r="AG1953" s="1">
        <v>83022.549133137843</v>
      </c>
      <c r="AH1953" s="1">
        <v>16271.716131585526</v>
      </c>
      <c r="AI1953" s="1">
        <v>3110.8863937624224</v>
      </c>
      <c r="AJ1953" s="1">
        <v>21091.23053631372</v>
      </c>
      <c r="AK1953" s="1">
        <v>4440.7802332028878</v>
      </c>
      <c r="AL1953" s="1">
        <v>349710.46875</v>
      </c>
      <c r="AM1953" s="1">
        <v>277209.6875</v>
      </c>
      <c r="AN1953" s="1">
        <v>72500.8125</v>
      </c>
      <c r="AO1953" t="s">
        <v>14763</v>
      </c>
    </row>
    <row r="1954" spans="1:41" x14ac:dyDescent="0.25">
      <c r="A1954" s="1">
        <v>2017</v>
      </c>
      <c r="B1954" t="s">
        <v>1479</v>
      </c>
      <c r="C1954" t="s">
        <v>7034</v>
      </c>
      <c r="D1954" t="s">
        <v>7205</v>
      </c>
      <c r="E1954" t="s">
        <v>7616</v>
      </c>
      <c r="F1954" t="s">
        <v>9075</v>
      </c>
      <c r="G1954" t="s">
        <v>11221</v>
      </c>
      <c r="H1954" t="s">
        <v>12669</v>
      </c>
      <c r="I1954" s="1">
        <v>9170.2808942103875</v>
      </c>
      <c r="J1954" s="1">
        <v>0</v>
      </c>
      <c r="K1954" s="1">
        <v>1957.3080387678231</v>
      </c>
      <c r="L1954" s="1">
        <v>2366.2723471601071</v>
      </c>
      <c r="M1954" s="1">
        <v>9358.0775335312028</v>
      </c>
      <c r="N1954" s="1">
        <v>8102.326172555604</v>
      </c>
      <c r="O1954" s="1">
        <v>4913.7070888725493</v>
      </c>
      <c r="P1954" s="1">
        <v>6677.8996462361156</v>
      </c>
      <c r="Q1954" s="1">
        <v>3490.1403323752274</v>
      </c>
      <c r="R1954" s="1">
        <v>6141.6596040646318</v>
      </c>
      <c r="S1954" s="1">
        <v>9126.5825000296136</v>
      </c>
      <c r="T1954" s="1">
        <v>8921.2944514527335</v>
      </c>
      <c r="U1954" s="1">
        <v>1528.7407872746421</v>
      </c>
      <c r="V1954" s="1">
        <v>5434.6734987613527</v>
      </c>
      <c r="W1954" s="1">
        <v>4504.325533934214</v>
      </c>
      <c r="X1954" s="1">
        <v>9608.1358480211256</v>
      </c>
      <c r="Y1954" s="1">
        <v>37364.608756402646</v>
      </c>
      <c r="Z1954" s="1">
        <v>2282.1916038600016</v>
      </c>
      <c r="AA1954" s="1">
        <v>49518.098015236057</v>
      </c>
      <c r="AB1954" s="1">
        <v>0</v>
      </c>
      <c r="AC1954" s="1">
        <v>8405.1959294996341</v>
      </c>
      <c r="AD1954" s="1">
        <v>5827.2312018216717</v>
      </c>
      <c r="AE1954" s="1">
        <v>8749.8570917369343</v>
      </c>
      <c r="AF1954" s="1">
        <v>29666.306934769629</v>
      </c>
      <c r="AG1954" s="1">
        <v>74007.433469670621</v>
      </c>
      <c r="AH1954" s="1">
        <v>16321.491819567198</v>
      </c>
      <c r="AI1954" s="1">
        <v>3413.4597864432367</v>
      </c>
      <c r="AJ1954" s="1">
        <v>17672.243500894863</v>
      </c>
      <c r="AK1954" s="1">
        <v>4465.0150565471513</v>
      </c>
      <c r="AL1954" s="1">
        <v>348994.59375</v>
      </c>
      <c r="AM1954" s="1">
        <v>270577.9375</v>
      </c>
      <c r="AN1954" s="1">
        <v>78416.625</v>
      </c>
      <c r="AO1954" t="s">
        <v>14764</v>
      </c>
    </row>
    <row r="1955" spans="1:41" x14ac:dyDescent="0.25">
      <c r="A1955" s="1">
        <v>2017</v>
      </c>
      <c r="B1955" t="s">
        <v>1480</v>
      </c>
      <c r="C1955" t="s">
        <v>7034</v>
      </c>
      <c r="D1955" t="s">
        <v>7205</v>
      </c>
      <c r="E1955" t="s">
        <v>7616</v>
      </c>
      <c r="F1955" t="s">
        <v>9075</v>
      </c>
      <c r="G1955" t="s">
        <v>11221</v>
      </c>
      <c r="H1955" t="s">
        <v>12669</v>
      </c>
      <c r="I1955" s="1">
        <v>9460.269389498606</v>
      </c>
      <c r="J1955" s="1">
        <v>7624.2102823042396</v>
      </c>
      <c r="K1955" s="1">
        <v>1857.3803410586161</v>
      </c>
      <c r="L1955" s="1">
        <v>2393.2244570445046</v>
      </c>
      <c r="M1955" s="1">
        <v>7086.8028208563701</v>
      </c>
      <c r="N1955" s="1">
        <v>8420.7398138978024</v>
      </c>
      <c r="O1955" s="1">
        <v>4451.4064074848247</v>
      </c>
      <c r="P1955" s="1">
        <v>2661.5366755563941</v>
      </c>
      <c r="Q1955" s="1">
        <v>4913.2712062136534</v>
      </c>
      <c r="R1955" s="1">
        <v>6030.7842530530597</v>
      </c>
      <c r="S1955" s="1">
        <v>8645.3531549121089</v>
      </c>
      <c r="T1955" s="1">
        <v>6046.4139300223778</v>
      </c>
      <c r="U1955" s="1">
        <v>1462.2848066708498</v>
      </c>
      <c r="V1955" s="1">
        <v>5589.4499279377369</v>
      </c>
      <c r="W1955" s="1">
        <v>3198.7480145924837</v>
      </c>
      <c r="X1955" s="1">
        <v>9071.9614423613184</v>
      </c>
      <c r="Y1955" s="1">
        <v>35094.835360100391</v>
      </c>
      <c r="Z1955" s="1">
        <v>2482.7089447119497</v>
      </c>
      <c r="AA1955" s="1">
        <v>44025.789357786663</v>
      </c>
      <c r="AB1955" s="1">
        <v>1549.2194217015863</v>
      </c>
      <c r="AC1955" s="1">
        <v>7691.4843375270839</v>
      </c>
      <c r="AD1955" s="1">
        <v>5713.4588126400431</v>
      </c>
      <c r="AE1955" s="1">
        <v>8589.8448252837225</v>
      </c>
      <c r="AF1955" s="1">
        <v>31329.897801461575</v>
      </c>
      <c r="AG1955" s="1">
        <v>76416.883114591139</v>
      </c>
      <c r="AH1955" s="1">
        <v>13277.24294459374</v>
      </c>
      <c r="AI1955" s="1">
        <v>3140.7916045719926</v>
      </c>
      <c r="AJ1955" s="1">
        <v>17205.551263669746</v>
      </c>
      <c r="AK1955" s="1">
        <v>4396.3033124779795</v>
      </c>
      <c r="AL1955" s="1">
        <v>339827.84375</v>
      </c>
      <c r="AM1955" s="1">
        <v>271392.78125</v>
      </c>
      <c r="AN1955" s="1">
        <v>68435.078125</v>
      </c>
      <c r="AO1955" t="s">
        <v>14765</v>
      </c>
    </row>
    <row r="1956" spans="1:41" x14ac:dyDescent="0.25">
      <c r="A1956" s="1">
        <v>2017</v>
      </c>
      <c r="B1956" t="s">
        <v>1481</v>
      </c>
      <c r="C1956" t="s">
        <v>7034</v>
      </c>
      <c r="D1956" t="s">
        <v>7205</v>
      </c>
      <c r="E1956" t="s">
        <v>7616</v>
      </c>
      <c r="F1956" t="s">
        <v>9075</v>
      </c>
      <c r="G1956" t="s">
        <v>11221</v>
      </c>
      <c r="H1956" t="s">
        <v>12669</v>
      </c>
      <c r="I1956" s="1">
        <v>12141.607445858403</v>
      </c>
      <c r="J1956" s="1">
        <v>981.89572608034803</v>
      </c>
      <c r="K1956" s="1">
        <v>0</v>
      </c>
      <c r="L1956" s="1">
        <v>1540.6251496546417</v>
      </c>
      <c r="M1956" s="1">
        <v>7383.1716086594179</v>
      </c>
      <c r="N1956" s="1">
        <v>7176.2680676405944</v>
      </c>
      <c r="O1956" s="1">
        <v>5576.9854697092615</v>
      </c>
      <c r="P1956" s="1">
        <v>2434.2356921504684</v>
      </c>
      <c r="Q1956" s="1">
        <v>4268.9748439462855</v>
      </c>
      <c r="R1956" s="1">
        <v>6602.0684073038456</v>
      </c>
      <c r="S1956" s="1">
        <v>12714.524471587985</v>
      </c>
      <c r="T1956" s="1">
        <v>6640.8956879912166</v>
      </c>
      <c r="U1956" s="1">
        <v>1797.1643827837938</v>
      </c>
      <c r="V1956" s="1">
        <v>6197.7896120686464</v>
      </c>
      <c r="W1956" s="1">
        <v>2192.7485762235151</v>
      </c>
      <c r="X1956" s="1">
        <v>9918.5425947688673</v>
      </c>
      <c r="Y1956" s="1">
        <v>39319.114469653658</v>
      </c>
      <c r="Z1956" s="1">
        <v>3228.8684474452725</v>
      </c>
      <c r="AA1956" s="1">
        <v>42702.19800915099</v>
      </c>
      <c r="AB1956" s="1">
        <v>1583.3353355587979</v>
      </c>
      <c r="AC1956" s="1">
        <v>7660.148372822543</v>
      </c>
      <c r="AD1956" s="1">
        <v>6225.1668729227404</v>
      </c>
      <c r="AE1956" s="1">
        <v>9328.468955367387</v>
      </c>
      <c r="AF1956" s="1">
        <v>29395.103803747876</v>
      </c>
      <c r="AG1956" s="1">
        <v>81531.514720749547</v>
      </c>
      <c r="AH1956" s="1">
        <v>16063.004361641941</v>
      </c>
      <c r="AI1956" s="1">
        <v>3170.0879416259959</v>
      </c>
      <c r="AJ1956" s="1">
        <v>22543.926416819912</v>
      </c>
      <c r="AK1956" s="1">
        <v>3786.3357233075135</v>
      </c>
      <c r="AL1956" s="1">
        <v>354104.78125</v>
      </c>
      <c r="AM1956" s="1">
        <v>278849.96875</v>
      </c>
      <c r="AN1956" s="1">
        <v>75254.8046875</v>
      </c>
      <c r="AO1956" t="s">
        <v>14766</v>
      </c>
    </row>
    <row r="1957" spans="1:41" x14ac:dyDescent="0.25">
      <c r="A1957" s="1">
        <v>2017</v>
      </c>
      <c r="B1957" t="s">
        <v>1482</v>
      </c>
      <c r="C1957" t="s">
        <v>7034</v>
      </c>
      <c r="D1957" t="s">
        <v>7205</v>
      </c>
      <c r="E1957" t="s">
        <v>7616</v>
      </c>
      <c r="F1957" t="s">
        <v>9075</v>
      </c>
      <c r="G1957" t="s">
        <v>11222</v>
      </c>
      <c r="H1957" t="s">
        <v>12669</v>
      </c>
      <c r="I1957" s="1">
        <v>8398.0183944605469</v>
      </c>
      <c r="J1957" s="1">
        <v>7122.5</v>
      </c>
      <c r="K1957" s="1">
        <v>2150.451</v>
      </c>
      <c r="L1957" s="1">
        <v>2167</v>
      </c>
      <c r="M1957" s="1">
        <v>8570</v>
      </c>
      <c r="N1957" s="1">
        <v>7420</v>
      </c>
      <c r="O1957" s="1">
        <v>4499.9060545021648</v>
      </c>
      <c r="P1957" s="1">
        <v>6364.5928099999992</v>
      </c>
      <c r="Q1957" s="1">
        <v>3196.223</v>
      </c>
      <c r="R1957" s="1">
        <v>5624.4482500000004</v>
      </c>
      <c r="S1957" s="1">
        <v>8358</v>
      </c>
      <c r="T1957" s="1">
        <v>8170</v>
      </c>
      <c r="U1957" s="1">
        <v>1400</v>
      </c>
      <c r="V1957" s="1">
        <v>4977</v>
      </c>
      <c r="W1957" s="1">
        <v>2870</v>
      </c>
      <c r="X1957" s="1">
        <v>8799</v>
      </c>
      <c r="Y1957" s="1">
        <v>34218</v>
      </c>
      <c r="Z1957" s="1">
        <v>2090</v>
      </c>
      <c r="AA1957" s="1">
        <v>45348</v>
      </c>
      <c r="AB1957" s="1">
        <v>0</v>
      </c>
      <c r="AC1957" s="1">
        <v>7697.3639999999996</v>
      </c>
      <c r="AD1957" s="1">
        <v>5336.4989999999998</v>
      </c>
      <c r="AE1957" s="1">
        <v>8013</v>
      </c>
      <c r="AF1957" s="1">
        <v>27168</v>
      </c>
      <c r="AG1957" s="1">
        <v>67775</v>
      </c>
      <c r="AH1957" s="1">
        <v>14947</v>
      </c>
      <c r="AI1957" s="1">
        <v>3126</v>
      </c>
      <c r="AJ1957" s="1">
        <v>16184</v>
      </c>
      <c r="AK1957" s="1">
        <v>4089</v>
      </c>
      <c r="AL1957" s="1">
        <v>326079</v>
      </c>
      <c r="AM1957" s="1">
        <v>255163.140625</v>
      </c>
      <c r="AN1957" s="1">
        <v>70915.859375</v>
      </c>
      <c r="AO1957" t="s">
        <v>14767</v>
      </c>
    </row>
    <row r="1958" spans="1:41" x14ac:dyDescent="0.25">
      <c r="A1958" s="1">
        <v>2017</v>
      </c>
      <c r="B1958" t="s">
        <v>1483</v>
      </c>
      <c r="C1958" t="s">
        <v>7034</v>
      </c>
      <c r="D1958" t="s">
        <v>7205</v>
      </c>
      <c r="E1958" t="s">
        <v>7616</v>
      </c>
      <c r="F1958" t="s">
        <v>9075</v>
      </c>
      <c r="G1958" t="s">
        <v>11222</v>
      </c>
      <c r="H1958" t="s">
        <v>12669</v>
      </c>
      <c r="I1958" s="1">
        <v>9114</v>
      </c>
      <c r="J1958" s="1">
        <v>7044.465989658298</v>
      </c>
      <c r="K1958" s="1">
        <v>1716.85299429</v>
      </c>
      <c r="L1958" s="1">
        <v>2193</v>
      </c>
      <c r="M1958" s="1">
        <v>6517.4255999999996</v>
      </c>
      <c r="N1958" s="1">
        <v>7706.4131399999997</v>
      </c>
      <c r="O1958" s="1">
        <v>4116.1338866851147</v>
      </c>
      <c r="P1958" s="1">
        <v>2388</v>
      </c>
      <c r="Q1958" s="1">
        <v>4526.5313770639441</v>
      </c>
      <c r="R1958" s="1">
        <v>5730.321233198998</v>
      </c>
      <c r="S1958" s="1">
        <v>7943</v>
      </c>
      <c r="T1958" s="1">
        <v>5588.9706249999981</v>
      </c>
      <c r="U1958" s="1">
        <v>1365.0047999999999</v>
      </c>
      <c r="V1958" s="1">
        <v>5137</v>
      </c>
      <c r="W1958" s="1">
        <v>2924.53</v>
      </c>
      <c r="X1958" s="1">
        <v>8302.3919999999998</v>
      </c>
      <c r="Y1958" s="1">
        <v>32295</v>
      </c>
      <c r="Z1958" s="1">
        <v>2287.694983808</v>
      </c>
      <c r="AA1958" s="1">
        <v>41279.821806869368</v>
      </c>
      <c r="AB1958" s="1">
        <v>1390</v>
      </c>
      <c r="AC1958" s="1">
        <v>7066.6239999999998</v>
      </c>
      <c r="AD1958" s="1">
        <v>5263.7335700643944</v>
      </c>
      <c r="AE1958" s="1">
        <v>8041</v>
      </c>
      <c r="AF1958" s="1">
        <v>29412.179165099991</v>
      </c>
      <c r="AG1958" s="1">
        <v>72644.360963797153</v>
      </c>
      <c r="AH1958" s="1">
        <v>12393.9606480614</v>
      </c>
      <c r="AI1958" s="1">
        <v>2874.36</v>
      </c>
      <c r="AJ1958" s="1">
        <v>16096.439917635469</v>
      </c>
      <c r="AK1958" s="1">
        <v>4038.9587469357089</v>
      </c>
      <c r="AL1958" s="1">
        <v>317398.21875</v>
      </c>
      <c r="AM1958" s="1">
        <v>254327.84375</v>
      </c>
      <c r="AN1958" s="1">
        <v>63070.31640625</v>
      </c>
      <c r="AO1958" t="s">
        <v>14768</v>
      </c>
    </row>
    <row r="1959" spans="1:41" x14ac:dyDescent="0.25">
      <c r="A1959" s="1">
        <v>2017</v>
      </c>
      <c r="B1959" t="s">
        <v>1484</v>
      </c>
      <c r="C1959" t="s">
        <v>7034</v>
      </c>
      <c r="D1959" t="s">
        <v>7205</v>
      </c>
      <c r="E1959" t="s">
        <v>7616</v>
      </c>
      <c r="F1959" t="s">
        <v>9075</v>
      </c>
      <c r="G1959" t="s">
        <v>11222</v>
      </c>
      <c r="H1959" t="s">
        <v>12669</v>
      </c>
      <c r="I1959" s="1">
        <v>17077.862149969558</v>
      </c>
      <c r="J1959" s="1">
        <v>6516.6560301889713</v>
      </c>
      <c r="K1959" s="1">
        <v>2150.451</v>
      </c>
      <c r="L1959" s="1">
        <v>2378</v>
      </c>
      <c r="M1959" s="1">
        <v>7854.67515</v>
      </c>
      <c r="N1959" s="1">
        <v>7435.1260000000002</v>
      </c>
      <c r="O1959" s="1">
        <v>5004.6197878354978</v>
      </c>
      <c r="P1959" s="1">
        <v>2226</v>
      </c>
      <c r="Q1959" s="1">
        <v>3099.549</v>
      </c>
      <c r="R1959" s="1">
        <v>5566</v>
      </c>
      <c r="S1959" s="1">
        <v>7519</v>
      </c>
      <c r="T1959" s="1">
        <v>6161</v>
      </c>
      <c r="U1959" s="1">
        <v>1400</v>
      </c>
      <c r="V1959" s="1">
        <v>4839</v>
      </c>
      <c r="W1959" s="1">
        <v>2870</v>
      </c>
      <c r="X1959" s="1">
        <v>8752</v>
      </c>
      <c r="Y1959" s="1">
        <v>34218</v>
      </c>
      <c r="Z1959" s="1">
        <v>2197.6239999999998</v>
      </c>
      <c r="AA1959" s="1">
        <v>42144.949746218423</v>
      </c>
      <c r="AB1959" s="1">
        <v>1390</v>
      </c>
      <c r="AC1959" s="1">
        <v>7697.3639999999996</v>
      </c>
      <c r="AD1959" s="1">
        <v>4693.9970000000003</v>
      </c>
      <c r="AE1959" s="1">
        <v>7886</v>
      </c>
      <c r="AF1959" s="1">
        <v>29890.13694</v>
      </c>
      <c r="AG1959" s="1">
        <v>71577.843635952697</v>
      </c>
      <c r="AH1959" s="1">
        <v>16954.892104800001</v>
      </c>
      <c r="AI1959" s="1">
        <v>3126</v>
      </c>
      <c r="AJ1959" s="1">
        <v>16289</v>
      </c>
      <c r="AK1959" s="1">
        <v>4016.5492347826089</v>
      </c>
      <c r="AL1959" s="1">
        <v>332932.3125</v>
      </c>
      <c r="AM1959" s="1">
        <v>262439.125</v>
      </c>
      <c r="AN1959" s="1">
        <v>70493.1796875</v>
      </c>
      <c r="AO1959" t="s">
        <v>14769</v>
      </c>
    </row>
    <row r="1960" spans="1:41" x14ac:dyDescent="0.25">
      <c r="A1960" s="1">
        <v>2017</v>
      </c>
      <c r="B1960" t="s">
        <v>1485</v>
      </c>
      <c r="C1960" t="s">
        <v>7034</v>
      </c>
      <c r="D1960" t="s">
        <v>7205</v>
      </c>
      <c r="E1960" t="s">
        <v>7616</v>
      </c>
      <c r="F1960" t="s">
        <v>9075</v>
      </c>
      <c r="G1960" t="s">
        <v>11222</v>
      </c>
      <c r="H1960" t="s">
        <v>12669</v>
      </c>
      <c r="I1960" s="1">
        <v>10108.991992535461</v>
      </c>
      <c r="J1960" s="1">
        <v>10254.718186850219</v>
      </c>
      <c r="K1960" s="1">
        <v>1911.3736078454599</v>
      </c>
      <c r="L1960" s="1">
        <v>1432.4380455</v>
      </c>
      <c r="M1960" s="1">
        <v>6513.2242559999986</v>
      </c>
      <c r="N1960" s="1">
        <v>7280.3003400191992</v>
      </c>
      <c r="O1960" s="1">
        <v>6758</v>
      </c>
      <c r="P1960" s="1">
        <v>2388</v>
      </c>
      <c r="Q1960" s="1">
        <v>3215.4365446874999</v>
      </c>
      <c r="R1960" s="1">
        <v>5556.5824395627824</v>
      </c>
      <c r="S1960" s="1">
        <v>6391</v>
      </c>
      <c r="T1960" s="1">
        <v>6435.3647752000006</v>
      </c>
      <c r="U1960" s="1">
        <v>1717.0345440000001</v>
      </c>
      <c r="V1960" s="1">
        <v>5569</v>
      </c>
      <c r="W1960" s="1">
        <v>2792.8809719999999</v>
      </c>
      <c r="X1960" s="1">
        <v>8898.8292000000001</v>
      </c>
      <c r="Y1960" s="1">
        <v>32266</v>
      </c>
      <c r="Z1960" s="1">
        <v>3696</v>
      </c>
      <c r="AA1960" s="1">
        <v>36011.163709010812</v>
      </c>
      <c r="AB1960" s="1">
        <v>1390</v>
      </c>
      <c r="AC1960" s="1">
        <v>7433.0113310720017</v>
      </c>
      <c r="AD1960" s="1">
        <v>5136.1524607500014</v>
      </c>
      <c r="AE1960" s="1">
        <v>7822.3932414530518</v>
      </c>
      <c r="AF1960" s="1">
        <v>29394.459801004032</v>
      </c>
      <c r="AG1960" s="1">
        <v>80609</v>
      </c>
      <c r="AH1960" s="1">
        <v>16119.352904970299</v>
      </c>
      <c r="AI1960" s="1">
        <v>2895.4332000000004</v>
      </c>
      <c r="AJ1960" s="1">
        <v>20938.065770859019</v>
      </c>
      <c r="AK1960" s="1">
        <v>4185.3604678129996</v>
      </c>
      <c r="AL1960" s="1">
        <v>335119.5625</v>
      </c>
      <c r="AM1960" s="1">
        <v>265692.59375</v>
      </c>
      <c r="AN1960" s="1">
        <v>69426.96875</v>
      </c>
      <c r="AO1960" t="s">
        <v>14770</v>
      </c>
    </row>
    <row r="1961" spans="1:41" x14ac:dyDescent="0.25">
      <c r="A1961" s="1">
        <v>2017</v>
      </c>
      <c r="B1961" t="s">
        <v>1486</v>
      </c>
      <c r="C1961" t="s">
        <v>7034</v>
      </c>
      <c r="D1961" t="s">
        <v>7205</v>
      </c>
      <c r="E1961" t="s">
        <v>7616</v>
      </c>
      <c r="F1961" t="s">
        <v>9075</v>
      </c>
      <c r="G1961" t="s">
        <v>11222</v>
      </c>
      <c r="H1961" t="s">
        <v>12669</v>
      </c>
      <c r="I1961" s="1">
        <v>11339.40403669134</v>
      </c>
      <c r="J1961" s="1">
        <v>900</v>
      </c>
      <c r="K1961" s="1">
        <v>0</v>
      </c>
      <c r="L1961" s="1">
        <v>1463.9949085608</v>
      </c>
      <c r="M1961" s="1">
        <v>6967.762247499998</v>
      </c>
      <c r="N1961" s="1">
        <v>6854.4000000000005</v>
      </c>
      <c r="O1961" s="1">
        <v>5404.2679124999986</v>
      </c>
      <c r="P1961" s="1">
        <v>2388</v>
      </c>
      <c r="Q1961" s="1">
        <v>3476.5360000000001</v>
      </c>
      <c r="R1961" s="1">
        <v>6197.3344885057477</v>
      </c>
      <c r="S1961" s="1">
        <v>11309.091765625</v>
      </c>
      <c r="T1961" s="1">
        <v>6435.2291523437489</v>
      </c>
      <c r="U1961" s="1">
        <v>1472</v>
      </c>
      <c r="V1961" s="1">
        <v>5859</v>
      </c>
      <c r="W1961" s="1">
        <v>2036.8092360000001</v>
      </c>
      <c r="X1961" s="1">
        <v>9800.2839213321586</v>
      </c>
      <c r="Y1961" s="1">
        <v>37276</v>
      </c>
      <c r="Z1961" s="1">
        <v>3110.4099063907202</v>
      </c>
      <c r="AA1961" s="1">
        <v>40923.470950431627</v>
      </c>
      <c r="AB1961" s="1">
        <v>1390</v>
      </c>
      <c r="AC1961" s="1">
        <v>7408.442745164095</v>
      </c>
      <c r="AD1961" s="1">
        <v>5844.8542082560289</v>
      </c>
      <c r="AE1961" s="1">
        <v>8835.6482801845978</v>
      </c>
      <c r="AF1961" s="1">
        <v>27933</v>
      </c>
      <c r="AG1961" s="1">
        <v>77383.516404219466</v>
      </c>
      <c r="AH1961" s="1">
        <v>15224.072233616531</v>
      </c>
      <c r="AI1961" s="1">
        <v>2953.341864</v>
      </c>
      <c r="AJ1961" s="1">
        <v>21633.397045090551</v>
      </c>
      <c r="AK1961" s="1">
        <v>3598</v>
      </c>
      <c r="AL1961" s="1">
        <v>335418.28125</v>
      </c>
      <c r="AM1961" s="1">
        <v>264454.5625</v>
      </c>
      <c r="AN1961" s="1">
        <v>70963.7109375</v>
      </c>
      <c r="AO1961" t="s">
        <v>14771</v>
      </c>
    </row>
    <row r="1962" spans="1:41" x14ac:dyDescent="0.25">
      <c r="A1962" s="1">
        <v>2017</v>
      </c>
      <c r="B1962" t="s">
        <v>1487</v>
      </c>
      <c r="C1962" t="s">
        <v>7034</v>
      </c>
      <c r="D1962" t="s">
        <v>7205</v>
      </c>
      <c r="E1962" t="s">
        <v>7617</v>
      </c>
      <c r="F1962" t="s">
        <v>9076</v>
      </c>
      <c r="G1962" t="s">
        <v>11223</v>
      </c>
      <c r="H1962" t="s">
        <v>12669</v>
      </c>
      <c r="I1962" s="1"/>
      <c r="J1962" s="1"/>
      <c r="K1962" s="1"/>
      <c r="L1962" s="1"/>
      <c r="M1962" s="1"/>
      <c r="N1962" s="1"/>
      <c r="O1962" s="1">
        <v>1653.9656742256043</v>
      </c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>
        <v>1653.9656982421875</v>
      </c>
      <c r="AM1962" s="1">
        <v>0</v>
      </c>
      <c r="AN1962" s="1">
        <v>1653.9656982421875</v>
      </c>
      <c r="AO1962" t="s">
        <v>14772</v>
      </c>
    </row>
    <row r="1963" spans="1:41" x14ac:dyDescent="0.25">
      <c r="A1963" s="1">
        <v>2017</v>
      </c>
      <c r="B1963" t="s">
        <v>1487</v>
      </c>
      <c r="C1963" t="s">
        <v>7034</v>
      </c>
      <c r="D1963" t="s">
        <v>7205</v>
      </c>
      <c r="E1963" t="s">
        <v>7617</v>
      </c>
      <c r="F1963" t="s">
        <v>9076</v>
      </c>
      <c r="G1963" t="s">
        <v>11224</v>
      </c>
      <c r="H1963" t="s">
        <v>12669</v>
      </c>
      <c r="I1963" s="1"/>
      <c r="J1963" s="1"/>
      <c r="K1963" s="1"/>
      <c r="L1963" s="1"/>
      <c r="M1963" s="1"/>
      <c r="N1963" s="1"/>
      <c r="O1963" s="1">
        <v>1514.6792465999999</v>
      </c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>
        <v>1514.67919921875</v>
      </c>
      <c r="AM1963" s="1">
        <v>0</v>
      </c>
      <c r="AN1963" s="1">
        <v>1514.67919921875</v>
      </c>
      <c r="AO1963" t="s">
        <v>14773</v>
      </c>
    </row>
    <row r="1964" spans="1:41" x14ac:dyDescent="0.25">
      <c r="A1964" s="1">
        <v>2017</v>
      </c>
      <c r="B1964" t="s">
        <v>1488</v>
      </c>
      <c r="C1964" t="s">
        <v>7034</v>
      </c>
      <c r="D1964" t="s">
        <v>7205</v>
      </c>
      <c r="E1964" t="s">
        <v>7618</v>
      </c>
      <c r="F1964" t="s">
        <v>9077</v>
      </c>
      <c r="G1964" t="s">
        <v>11225</v>
      </c>
      <c r="H1964" t="s">
        <v>12669</v>
      </c>
      <c r="I1964" s="1">
        <v>2994.3316742357947</v>
      </c>
      <c r="J1964" s="1">
        <v>5355.8976360096285</v>
      </c>
      <c r="K1964" s="1">
        <v>245.70530864479434</v>
      </c>
      <c r="L1964" s="1">
        <v>217.16902277786434</v>
      </c>
      <c r="M1964" s="1">
        <v>1121.2157918856465</v>
      </c>
      <c r="N1964" s="1">
        <v>668.45251498114499</v>
      </c>
      <c r="O1964" s="1">
        <v>1867.8693367259784</v>
      </c>
      <c r="P1964" s="1">
        <v>831.67602543455223</v>
      </c>
      <c r="Q1964" s="1">
        <v>835.34585375375366</v>
      </c>
      <c r="R1964" s="1">
        <v>948.61658338751795</v>
      </c>
      <c r="S1964" s="1">
        <v>1785.2902909664888</v>
      </c>
      <c r="T1964" s="1">
        <v>3009.2751356793401</v>
      </c>
      <c r="U1964" s="1">
        <v>248.81567759229094</v>
      </c>
      <c r="V1964" s="1">
        <v>2275.9036396508195</v>
      </c>
      <c r="W1964" s="1">
        <v>640.32916701870158</v>
      </c>
      <c r="X1964" s="1">
        <v>2517.7601968517147</v>
      </c>
      <c r="Y1964" s="1">
        <v>15698.385291127224</v>
      </c>
      <c r="Z1964" s="1">
        <v>950.23582603862985</v>
      </c>
      <c r="AA1964" s="1">
        <v>10709.173548583683</v>
      </c>
      <c r="AB1964" s="1">
        <v>191.70197160623943</v>
      </c>
      <c r="AC1964" s="1">
        <v>1183.6014090873189</v>
      </c>
      <c r="AD1964" s="1">
        <v>3694.4977547402477</v>
      </c>
      <c r="AE1964" s="1">
        <v>1596.4015121899986</v>
      </c>
      <c r="AF1964" s="1">
        <v>2493.189703139104</v>
      </c>
      <c r="AG1964" s="1">
        <v>15476.961204069834</v>
      </c>
      <c r="AH1964" s="1">
        <v>2260.1741863763655</v>
      </c>
      <c r="AI1964" s="1">
        <v>902.78254070380206</v>
      </c>
      <c r="AJ1964" s="1">
        <v>10082.515745248887</v>
      </c>
      <c r="AK1964" s="1">
        <v>3839.1641162262158</v>
      </c>
      <c r="AL1964" s="1">
        <v>94642.4375</v>
      </c>
      <c r="AM1964" s="1">
        <v>72566.671875</v>
      </c>
      <c r="AN1964" s="1">
        <v>22075.767578125</v>
      </c>
      <c r="AO1964" t="s">
        <v>14774</v>
      </c>
    </row>
    <row r="1965" spans="1:41" x14ac:dyDescent="0.25">
      <c r="A1965" s="1">
        <v>2017</v>
      </c>
      <c r="B1965" t="s">
        <v>1489</v>
      </c>
      <c r="C1965" t="s">
        <v>7034</v>
      </c>
      <c r="D1965" t="s">
        <v>7205</v>
      </c>
      <c r="E1965" t="s">
        <v>7618</v>
      </c>
      <c r="F1965" t="s">
        <v>9077</v>
      </c>
      <c r="G1965" t="s">
        <v>11225</v>
      </c>
      <c r="H1965" t="s">
        <v>12669</v>
      </c>
      <c r="I1965" s="1">
        <v>3369.3398268833416</v>
      </c>
      <c r="J1965" s="1">
        <v>7109.5380948575266</v>
      </c>
      <c r="K1965" s="1">
        <v>255.83221056926573</v>
      </c>
      <c r="L1965" s="1">
        <v>205.13237296065137</v>
      </c>
      <c r="M1965" s="1">
        <v>1132.0551477940426</v>
      </c>
      <c r="N1965" s="1">
        <v>609.7948236551174</v>
      </c>
      <c r="O1965" s="1">
        <v>1682.6568889767086</v>
      </c>
      <c r="P1965" s="1">
        <v>848.09132240777535</v>
      </c>
      <c r="Q1965" s="1">
        <v>882.76696785558522</v>
      </c>
      <c r="R1965" s="1">
        <v>1100.7937371506639</v>
      </c>
      <c r="S1965" s="1">
        <v>2383.2119848139068</v>
      </c>
      <c r="T1965" s="1">
        <v>2663.6591712801001</v>
      </c>
      <c r="U1965" s="1">
        <v>255.26733724767627</v>
      </c>
      <c r="V1965" s="1">
        <v>1855.6825559918032</v>
      </c>
      <c r="W1965" s="1">
        <v>645.93734903542429</v>
      </c>
      <c r="X1965" s="1">
        <v>1623.4393315154862</v>
      </c>
      <c r="Y1965" s="1">
        <v>15332.688104681078</v>
      </c>
      <c r="Z1965" s="1">
        <v>1550.4546798741453</v>
      </c>
      <c r="AA1965" s="1">
        <v>11643.379951599452</v>
      </c>
      <c r="AB1965" s="1">
        <v>269.69549109211016</v>
      </c>
      <c r="AC1965" s="1">
        <v>1186.0079749557767</v>
      </c>
      <c r="AD1965" s="1">
        <v>3823.3383510837425</v>
      </c>
      <c r="AE1965" s="1">
        <v>1958.8993488789069</v>
      </c>
      <c r="AF1965" s="1">
        <v>2944.1255340665516</v>
      </c>
      <c r="AG1965" s="1">
        <v>13016.767443539562</v>
      </c>
      <c r="AH1965" s="1">
        <v>3001.1910638100999</v>
      </c>
      <c r="AI1965" s="1">
        <v>1083.2213963205741</v>
      </c>
      <c r="AJ1965" s="1">
        <v>8284.2023309415054</v>
      </c>
      <c r="AK1965" s="1">
        <v>3567.3033254208981</v>
      </c>
      <c r="AL1965" s="1">
        <v>94284.46875</v>
      </c>
      <c r="AM1965" s="1">
        <v>72152.9296875</v>
      </c>
      <c r="AN1965" s="1">
        <v>22131.5390625</v>
      </c>
      <c r="AO1965" t="s">
        <v>14775</v>
      </c>
    </row>
    <row r="1966" spans="1:41" x14ac:dyDescent="0.25">
      <c r="A1966" s="1">
        <v>2017</v>
      </c>
      <c r="B1966" t="s">
        <v>1490</v>
      </c>
      <c r="C1966" t="s">
        <v>7034</v>
      </c>
      <c r="D1966" t="s">
        <v>7205</v>
      </c>
      <c r="E1966" t="s">
        <v>7618</v>
      </c>
      <c r="F1966" t="s">
        <v>9077</v>
      </c>
      <c r="G1966" t="s">
        <v>11225</v>
      </c>
      <c r="H1966" t="s">
        <v>12669</v>
      </c>
      <c r="I1966" s="1">
        <v>3247.2069559842475</v>
      </c>
      <c r="J1966" s="1">
        <v>4111.5011947327775</v>
      </c>
      <c r="K1966" s="1">
        <v>210.73168135135077</v>
      </c>
      <c r="L1966" s="1">
        <v>225.53985355441867</v>
      </c>
      <c r="M1966" s="1">
        <v>127.57144532633589</v>
      </c>
      <c r="N1966" s="1">
        <v>595.74415863111597</v>
      </c>
      <c r="O1966" s="1">
        <v>1697.2443525054739</v>
      </c>
      <c r="P1966" s="1">
        <v>916.96758642074258</v>
      </c>
      <c r="Q1966" s="1">
        <v>814.28430309416149</v>
      </c>
      <c r="R1966" s="1">
        <v>616.20926334743729</v>
      </c>
      <c r="S1966" s="1">
        <v>1383.9945559021146</v>
      </c>
      <c r="T1966" s="1">
        <v>1959.2350914828289</v>
      </c>
      <c r="U1966" s="1">
        <v>257.36566025191826</v>
      </c>
      <c r="V1966" s="1">
        <v>855.45671726953753</v>
      </c>
      <c r="W1966" s="1">
        <v>502.90830981957498</v>
      </c>
      <c r="X1966" s="1">
        <v>1520.6853762381259</v>
      </c>
      <c r="Y1966" s="1">
        <v>16237.730365748677</v>
      </c>
      <c r="Z1966" s="1">
        <v>429.43699388896891</v>
      </c>
      <c r="AA1966" s="1">
        <v>10613.707224815975</v>
      </c>
      <c r="AB1966" s="1">
        <v>193.64532880934937</v>
      </c>
      <c r="AC1966" s="1">
        <v>1199.2614685786732</v>
      </c>
      <c r="AD1966" s="1">
        <v>3116.91408481602</v>
      </c>
      <c r="AE1966" s="1">
        <v>1578.0955207792508</v>
      </c>
      <c r="AF1966" s="1">
        <v>2777.8882312845926</v>
      </c>
      <c r="AG1966" s="1">
        <v>13135.516584449462</v>
      </c>
      <c r="AH1966" s="1">
        <v>2301.7184981953833</v>
      </c>
      <c r="AI1966" s="1">
        <v>938.61029964061106</v>
      </c>
      <c r="AJ1966" s="1">
        <v>8446.8887101437813</v>
      </c>
      <c r="AK1966" s="1">
        <v>4336.5162751599592</v>
      </c>
      <c r="AL1966" s="1">
        <v>84348.5703125</v>
      </c>
      <c r="AM1966" s="1">
        <v>66058.796875</v>
      </c>
      <c r="AN1966" s="1">
        <v>18289.775390625</v>
      </c>
      <c r="AO1966" t="s">
        <v>14776</v>
      </c>
    </row>
    <row r="1967" spans="1:41" x14ac:dyDescent="0.25">
      <c r="A1967" s="1">
        <v>2017</v>
      </c>
      <c r="B1967" t="s">
        <v>1491</v>
      </c>
      <c r="C1967" t="s">
        <v>7034</v>
      </c>
      <c r="D1967" t="s">
        <v>7205</v>
      </c>
      <c r="E1967" t="s">
        <v>7618</v>
      </c>
      <c r="F1967" t="s">
        <v>9077</v>
      </c>
      <c r="G1967" t="s">
        <v>11225</v>
      </c>
      <c r="H1967" t="s">
        <v>12669</v>
      </c>
      <c r="I1967" s="1">
        <v>3364.7225811183243</v>
      </c>
      <c r="J1967" s="1">
        <v>7006.0006365386462</v>
      </c>
      <c r="K1967" s="1">
        <v>251.70603498875644</v>
      </c>
      <c r="L1967" s="1">
        <v>119.02338986638286</v>
      </c>
      <c r="M1967" s="1">
        <v>1972.0756155842885</v>
      </c>
      <c r="N1967" s="1">
        <v>910.69272613360829</v>
      </c>
      <c r="O1967" s="1"/>
      <c r="P1967" s="1">
        <v>875.13219748376093</v>
      </c>
      <c r="Q1967" s="1">
        <v>595.31131780343924</v>
      </c>
      <c r="R1967" s="1">
        <v>964.50756852302084</v>
      </c>
      <c r="S1967" s="1">
        <v>2748.4575439787673</v>
      </c>
      <c r="T1967" s="1">
        <v>2915.5270728737819</v>
      </c>
      <c r="U1967" s="1">
        <v>272.98942629904326</v>
      </c>
      <c r="V1967" s="1">
        <v>1740.5805820826997</v>
      </c>
      <c r="W1967" s="1">
        <v>858.27875628419201</v>
      </c>
      <c r="X1967" s="1">
        <v>1604.0858689331781</v>
      </c>
      <c r="Y1967" s="1">
        <v>15085.39569728513</v>
      </c>
      <c r="Z1967" s="1">
        <v>1611.7295728695515</v>
      </c>
      <c r="AA1967" s="1">
        <v>9339.5142525428673</v>
      </c>
      <c r="AB1967" s="1"/>
      <c r="AC1967" s="1">
        <v>1166.8795112894438</v>
      </c>
      <c r="AD1967" s="1">
        <v>2918.3574272456503</v>
      </c>
      <c r="AE1967" s="1">
        <v>2198.1108605598961</v>
      </c>
      <c r="AF1967" s="1">
        <v>2566.7037858751769</v>
      </c>
      <c r="AG1967" s="1">
        <v>13149.354685972316</v>
      </c>
      <c r="AH1967" s="1">
        <v>1599.7180381123935</v>
      </c>
      <c r="AI1967" s="1">
        <v>1065.7507202714648</v>
      </c>
      <c r="AJ1967" s="1">
        <v>9225.9506512024655</v>
      </c>
      <c r="AK1967" s="1">
        <v>3915.7603308334765</v>
      </c>
      <c r="AL1967" s="1">
        <v>90042.3203125</v>
      </c>
      <c r="AM1967" s="1">
        <v>70192.6015625</v>
      </c>
      <c r="AN1967" s="1">
        <v>19849.716796875</v>
      </c>
      <c r="AO1967" t="s">
        <v>14777</v>
      </c>
    </row>
    <row r="1968" spans="1:41" x14ac:dyDescent="0.25">
      <c r="A1968" s="1">
        <v>2017</v>
      </c>
      <c r="B1968" t="s">
        <v>1492</v>
      </c>
      <c r="C1968" t="s">
        <v>7034</v>
      </c>
      <c r="D1968" t="s">
        <v>7205</v>
      </c>
      <c r="E1968" t="s">
        <v>7618</v>
      </c>
      <c r="F1968" t="s">
        <v>9077</v>
      </c>
      <c r="G1968" t="s">
        <v>11225</v>
      </c>
      <c r="H1968" t="s">
        <v>12669</v>
      </c>
      <c r="I1968" s="1">
        <v>3066.944645737537</v>
      </c>
      <c r="J1968" s="1">
        <v>4434.9826409634879</v>
      </c>
      <c r="K1968" s="1">
        <v>210.26149143611627</v>
      </c>
      <c r="L1968" s="1">
        <v>239.21296739675111</v>
      </c>
      <c r="M1968" s="1">
        <v>153.94155308056142</v>
      </c>
      <c r="N1968" s="1">
        <v>669.55038883787836</v>
      </c>
      <c r="O1968" s="1">
        <v>1873.4623054063311</v>
      </c>
      <c r="P1968" s="1">
        <v>854.17361569356535</v>
      </c>
      <c r="Q1968" s="1">
        <v>911.98460867286144</v>
      </c>
      <c r="R1968" s="1">
        <v>993.20792743416143</v>
      </c>
      <c r="S1968" s="1">
        <v>1738.3846271674693</v>
      </c>
      <c r="T1968" s="1">
        <v>2012.0716883838879</v>
      </c>
      <c r="U1968" s="1">
        <v>255.13505404700555</v>
      </c>
      <c r="V1968" s="1">
        <v>1247.4844467980106</v>
      </c>
      <c r="W1968" s="1">
        <v>523.44603882109175</v>
      </c>
      <c r="X1968" s="1">
        <v>2868.3416787479059</v>
      </c>
      <c r="Y1968" s="1">
        <v>16213.944355560163</v>
      </c>
      <c r="Z1968" s="1">
        <v>477.30811718884451</v>
      </c>
      <c r="AA1968" s="1">
        <v>10571.216503412683</v>
      </c>
      <c r="AB1968" s="1">
        <v>192.26462800112705</v>
      </c>
      <c r="AC1968" s="1">
        <v>1208.3608306349904</v>
      </c>
      <c r="AD1968" s="1">
        <v>3176.9108210977652</v>
      </c>
      <c r="AE1968" s="1">
        <v>2103.7327319658207</v>
      </c>
      <c r="AF1968" s="1">
        <v>2423.57399797777</v>
      </c>
      <c r="AG1968" s="1">
        <v>15816.001288302017</v>
      </c>
      <c r="AH1968" s="1">
        <v>3156.7386021874204</v>
      </c>
      <c r="AI1968" s="1">
        <v>794.76831691163568</v>
      </c>
      <c r="AJ1968" s="1">
        <v>9402.9767374173189</v>
      </c>
      <c r="AK1968" s="1">
        <v>3693.6743428801219</v>
      </c>
      <c r="AL1968" s="1">
        <v>91284.0546875</v>
      </c>
      <c r="AM1968" s="1">
        <v>70889.7890625</v>
      </c>
      <c r="AN1968" s="1">
        <v>20394.265625</v>
      </c>
      <c r="AO1968" t="s">
        <v>14778</v>
      </c>
    </row>
    <row r="1969" spans="1:41" x14ac:dyDescent="0.25">
      <c r="A1969" s="1">
        <v>2017</v>
      </c>
      <c r="B1969" t="s">
        <v>1493</v>
      </c>
      <c r="C1969" t="s">
        <v>7034</v>
      </c>
      <c r="D1969" t="s">
        <v>7205</v>
      </c>
      <c r="E1969" t="s">
        <v>7618</v>
      </c>
      <c r="F1969" t="s">
        <v>9077</v>
      </c>
      <c r="G1969" t="s">
        <v>11226</v>
      </c>
      <c r="H1969" t="s">
        <v>12669</v>
      </c>
      <c r="I1969" s="1">
        <v>2800.6140027196038</v>
      </c>
      <c r="J1969" s="1">
        <v>4999.5862100000004</v>
      </c>
      <c r="K1969" s="1">
        <v>227.11551615720001</v>
      </c>
      <c r="L1969" s="1">
        <v>199</v>
      </c>
      <c r="M1969" s="1">
        <v>1031.1335999999999</v>
      </c>
      <c r="N1969" s="1">
        <v>611.74806000000001</v>
      </c>
      <c r="O1969" s="1">
        <v>1727.184527539471</v>
      </c>
      <c r="P1969" s="1">
        <v>746.2013831999999</v>
      </c>
      <c r="Q1969" s="1">
        <v>769.59301838145007</v>
      </c>
      <c r="R1969" s="1">
        <v>901.35503474499058</v>
      </c>
      <c r="S1969" s="1">
        <v>1640.2523444736</v>
      </c>
      <c r="T1969" s="1">
        <v>2781.6074999999992</v>
      </c>
      <c r="U1969" s="1">
        <v>232.2629577216</v>
      </c>
      <c r="V1969" s="1">
        <v>2092</v>
      </c>
      <c r="W1969" s="1">
        <v>585.43587999999988</v>
      </c>
      <c r="X1969" s="1">
        <v>2304.1799999999998</v>
      </c>
      <c r="Y1969" s="1">
        <v>14683.18995</v>
      </c>
      <c r="Z1969" s="1">
        <v>875.59588379999991</v>
      </c>
      <c r="AA1969" s="1">
        <v>10041.2231610831</v>
      </c>
      <c r="AB1969" s="1">
        <v>172</v>
      </c>
      <c r="AC1969" s="1">
        <v>1077.9935700000001</v>
      </c>
      <c r="AD1969" s="1">
        <v>3403.6916155115991</v>
      </c>
      <c r="AE1969" s="1">
        <v>1494.4000526919631</v>
      </c>
      <c r="AF1969" s="1">
        <v>2340.5803206255218</v>
      </c>
      <c r="AG1969" s="1">
        <v>14712.899957528571</v>
      </c>
      <c r="AH1969" s="1">
        <v>2111.8827166856208</v>
      </c>
      <c r="AI1969" s="1">
        <v>826.2</v>
      </c>
      <c r="AJ1969" s="1">
        <v>9432.5724543740725</v>
      </c>
      <c r="AK1969" s="1">
        <v>3537.6021460000002</v>
      </c>
      <c r="AL1969" s="1">
        <v>88359.1015625</v>
      </c>
      <c r="AM1969" s="1">
        <v>68010.8125</v>
      </c>
      <c r="AN1969" s="1">
        <v>20348.28515625</v>
      </c>
      <c r="AO1969" t="s">
        <v>14779</v>
      </c>
    </row>
    <row r="1970" spans="1:41" x14ac:dyDescent="0.25">
      <c r="A1970" s="1">
        <v>2017</v>
      </c>
      <c r="B1970" t="s">
        <v>1494</v>
      </c>
      <c r="C1970" t="s">
        <v>7034</v>
      </c>
      <c r="D1970" t="s">
        <v>7205</v>
      </c>
      <c r="E1970" t="s">
        <v>7618</v>
      </c>
      <c r="F1970" t="s">
        <v>9077</v>
      </c>
      <c r="G1970" t="s">
        <v>11226</v>
      </c>
      <c r="H1970" t="s">
        <v>12669</v>
      </c>
      <c r="I1970" s="1">
        <v>3081.3671308943631</v>
      </c>
      <c r="J1970" s="1">
        <v>6540.330810892222</v>
      </c>
      <c r="K1970" s="1">
        <v>230.50896</v>
      </c>
      <c r="L1970" s="1">
        <v>187.6</v>
      </c>
      <c r="M1970" s="1">
        <v>1020</v>
      </c>
      <c r="N1970" s="1">
        <v>549.43499999999995</v>
      </c>
      <c r="O1970" s="1">
        <v>1516.1010752</v>
      </c>
      <c r="P1970" s="1">
        <v>821.1</v>
      </c>
      <c r="Q1970" s="1">
        <v>795.3873174529416</v>
      </c>
      <c r="R1970" s="1">
        <v>991.83296333364899</v>
      </c>
      <c r="S1970" s="1">
        <v>2147.3125485512478</v>
      </c>
      <c r="T1970" s="1">
        <v>2454.3000000000002</v>
      </c>
      <c r="U1970" s="1">
        <v>230</v>
      </c>
      <c r="V1970" s="1">
        <v>1672</v>
      </c>
      <c r="W1970" s="1">
        <v>582</v>
      </c>
      <c r="X1970" s="1">
        <v>1492</v>
      </c>
      <c r="Y1970" s="1">
        <v>13815</v>
      </c>
      <c r="Z1970" s="1">
        <v>1396.9847463291139</v>
      </c>
      <c r="AA1970" s="1">
        <v>10689.035253565309</v>
      </c>
      <c r="AB1970" s="1">
        <v>243</v>
      </c>
      <c r="AC1970" s="1">
        <v>1068.6123700000001</v>
      </c>
      <c r="AD1970" s="1">
        <v>3444.8896996799999</v>
      </c>
      <c r="AE1970" s="1">
        <v>1765</v>
      </c>
      <c r="AF1970" s="1">
        <v>2692.4953005678481</v>
      </c>
      <c r="AG1970" s="1">
        <v>11951.15606499374</v>
      </c>
      <c r="AH1970" s="1">
        <v>2759.5561897475</v>
      </c>
      <c r="AI1970" s="1">
        <v>976</v>
      </c>
      <c r="AJ1970" s="1">
        <v>7561.2349072820189</v>
      </c>
      <c r="AK1970" s="1">
        <v>3214.1979999999999</v>
      </c>
      <c r="AL1970" s="1">
        <v>85888.4375</v>
      </c>
      <c r="AM1970" s="1">
        <v>65808.578125</v>
      </c>
      <c r="AN1970" s="1">
        <v>20079.865234375</v>
      </c>
      <c r="AO1970" t="s">
        <v>14780</v>
      </c>
    </row>
    <row r="1971" spans="1:41" x14ac:dyDescent="0.25">
      <c r="A1971" s="1">
        <v>2017</v>
      </c>
      <c r="B1971" t="s">
        <v>1495</v>
      </c>
      <c r="C1971" t="s">
        <v>7034</v>
      </c>
      <c r="D1971" t="s">
        <v>7205</v>
      </c>
      <c r="E1971" t="s">
        <v>7618</v>
      </c>
      <c r="F1971" t="s">
        <v>9077</v>
      </c>
      <c r="G1971" t="s">
        <v>11226</v>
      </c>
      <c r="H1971" t="s">
        <v>12669</v>
      </c>
      <c r="I1971" s="1">
        <v>3032.662011916721</v>
      </c>
      <c r="J1971" s="1">
        <v>3531.7619324695302</v>
      </c>
      <c r="K1971" s="1">
        <v>207</v>
      </c>
      <c r="L1971" s="1">
        <v>214.32156767999999</v>
      </c>
      <c r="M1971" s="1">
        <v>120.3937207095814</v>
      </c>
      <c r="N1971" s="1">
        <v>569.024</v>
      </c>
      <c r="O1971" s="1">
        <v>1644.681207031249</v>
      </c>
      <c r="P1971" s="1">
        <v>861.35</v>
      </c>
      <c r="Q1971" s="1">
        <v>770.61369000000002</v>
      </c>
      <c r="R1971" s="1">
        <v>578.43310373079555</v>
      </c>
      <c r="S1971" s="1">
        <v>1308.422109375</v>
      </c>
      <c r="T1971" s="1">
        <v>1898.558171875</v>
      </c>
      <c r="U1971" s="1">
        <v>210.8</v>
      </c>
      <c r="V1971" s="1">
        <v>809</v>
      </c>
      <c r="W1971" s="1">
        <v>467.14352087999998</v>
      </c>
      <c r="X1971" s="1">
        <v>1502.4996249999999</v>
      </c>
      <c r="Y1971" s="1">
        <v>16621</v>
      </c>
      <c r="Z1971" s="1">
        <v>406.36829999999998</v>
      </c>
      <c r="AA1971" s="1">
        <v>10171.601452413821</v>
      </c>
      <c r="AB1971" s="1">
        <v>170</v>
      </c>
      <c r="AC1971" s="1">
        <v>1159.854808813941</v>
      </c>
      <c r="AD1971" s="1">
        <v>2926.493181195</v>
      </c>
      <c r="AE1971" s="1">
        <v>1494.725130228089</v>
      </c>
      <c r="AF1971" s="1">
        <v>2639.7168889935729</v>
      </c>
      <c r="AG1971" s="1">
        <v>12467.7821415776</v>
      </c>
      <c r="AH1971" s="1">
        <v>2202.52376</v>
      </c>
      <c r="AI1971" s="1">
        <v>874.43539200000009</v>
      </c>
      <c r="AJ1971" s="1">
        <v>8105.7263000067114</v>
      </c>
      <c r="AK1971" s="1">
        <v>3838</v>
      </c>
      <c r="AL1971" s="1">
        <v>80804.8984375</v>
      </c>
      <c r="AM1971" s="1">
        <v>63644.7421875</v>
      </c>
      <c r="AN1971" s="1">
        <v>17160.150390625</v>
      </c>
      <c r="AO1971" t="s">
        <v>14781</v>
      </c>
    </row>
    <row r="1972" spans="1:41" x14ac:dyDescent="0.25">
      <c r="A1972" s="1">
        <v>2017</v>
      </c>
      <c r="B1972" t="s">
        <v>1496</v>
      </c>
      <c r="C1972" t="s">
        <v>7034</v>
      </c>
      <c r="D1972" t="s">
        <v>7205</v>
      </c>
      <c r="E1972" t="s">
        <v>7618</v>
      </c>
      <c r="F1972" t="s">
        <v>9077</v>
      </c>
      <c r="G1972" t="s">
        <v>11226</v>
      </c>
      <c r="H1972" t="s">
        <v>12669</v>
      </c>
      <c r="I1972" s="1">
        <v>2858.010101706042</v>
      </c>
      <c r="J1972" s="1">
        <v>4243.4652500000002</v>
      </c>
      <c r="K1972" s="1">
        <v>199.75778894472359</v>
      </c>
      <c r="L1972" s="1">
        <v>226.6474</v>
      </c>
      <c r="M1972" s="1">
        <v>144.60197268416121</v>
      </c>
      <c r="N1972" s="1">
        <v>636.86911721471984</v>
      </c>
      <c r="O1972" s="1">
        <v>1805</v>
      </c>
      <c r="P1972" s="1">
        <v>861.35</v>
      </c>
      <c r="Q1972" s="1">
        <v>874.81590236270995</v>
      </c>
      <c r="R1972" s="1">
        <v>952.03303591842837</v>
      </c>
      <c r="S1972" s="1">
        <v>1667.5352871163291</v>
      </c>
      <c r="T1972" s="1">
        <v>1995.6921749999999</v>
      </c>
      <c r="U1972" s="1">
        <v>242.21425687603201</v>
      </c>
      <c r="V1972" s="1">
        <v>1184</v>
      </c>
      <c r="W1972" s="1">
        <v>487.19331</v>
      </c>
      <c r="X1972" s="1">
        <v>2803.9587000000001</v>
      </c>
      <c r="Y1972" s="1">
        <v>16055.584500000001</v>
      </c>
      <c r="Z1972" s="1">
        <v>457.74400000000003</v>
      </c>
      <c r="AA1972" s="1">
        <v>10089.86951218888</v>
      </c>
      <c r="AB1972" s="1">
        <v>172</v>
      </c>
      <c r="AC1972" s="1">
        <v>1187.9191674880001</v>
      </c>
      <c r="AD1972" s="1">
        <v>3199.8047820843258</v>
      </c>
      <c r="AE1972" s="1">
        <v>1958.0328</v>
      </c>
      <c r="AF1972" s="1">
        <v>2296.3255649001858</v>
      </c>
      <c r="AG1972" s="1">
        <v>15272</v>
      </c>
      <c r="AH1972" s="1">
        <v>3141.2618064632461</v>
      </c>
      <c r="AI1972" s="1">
        <v>739.72440000000006</v>
      </c>
      <c r="AJ1972" s="1">
        <v>9334.6922092062759</v>
      </c>
      <c r="AK1972" s="1">
        <v>3580.8217638537262</v>
      </c>
      <c r="AL1972" s="1">
        <v>88668.9296875</v>
      </c>
      <c r="AM1972" s="1">
        <v>68731.5703125</v>
      </c>
      <c r="AN1972" s="1">
        <v>19937.3515625</v>
      </c>
      <c r="AO1972" t="s">
        <v>14782</v>
      </c>
    </row>
    <row r="1973" spans="1:41" x14ac:dyDescent="0.25">
      <c r="A1973" s="1">
        <v>2017</v>
      </c>
      <c r="B1973" t="s">
        <v>1497</v>
      </c>
      <c r="C1973" t="s">
        <v>7034</v>
      </c>
      <c r="D1973" t="s">
        <v>7205</v>
      </c>
      <c r="E1973" t="s">
        <v>7618</v>
      </c>
      <c r="F1973" t="s">
        <v>9077</v>
      </c>
      <c r="G1973" t="s">
        <v>11226</v>
      </c>
      <c r="H1973" t="s">
        <v>12669</v>
      </c>
      <c r="I1973" s="1">
        <v>3081.3671308943631</v>
      </c>
      <c r="J1973" s="1">
        <v>6416</v>
      </c>
      <c r="K1973" s="1">
        <v>230.50896</v>
      </c>
      <c r="L1973" s="1">
        <v>109</v>
      </c>
      <c r="M1973" s="1">
        <v>1806</v>
      </c>
      <c r="N1973" s="1">
        <v>834</v>
      </c>
      <c r="O1973" s="1"/>
      <c r="P1973" s="1">
        <v>801.43415200000004</v>
      </c>
      <c r="Q1973" s="1">
        <v>545.178</v>
      </c>
      <c r="R1973" s="1">
        <v>883.28290000000004</v>
      </c>
      <c r="S1973" s="1">
        <v>2517</v>
      </c>
      <c r="T1973" s="1">
        <v>2670</v>
      </c>
      <c r="U1973" s="1">
        <v>250</v>
      </c>
      <c r="V1973" s="1">
        <v>1594</v>
      </c>
      <c r="W1973" s="1">
        <v>786</v>
      </c>
      <c r="X1973" s="1">
        <v>1469</v>
      </c>
      <c r="Y1973" s="1">
        <v>13815</v>
      </c>
      <c r="Z1973" s="1">
        <v>1476</v>
      </c>
      <c r="AA1973" s="1">
        <v>8553</v>
      </c>
      <c r="AB1973" s="1"/>
      <c r="AC1973" s="1">
        <v>1068.6123700000001</v>
      </c>
      <c r="AD1973" s="1">
        <v>2672.5920000000001</v>
      </c>
      <c r="AE1973" s="1">
        <v>2013</v>
      </c>
      <c r="AF1973" s="1">
        <v>2350.552382808693</v>
      </c>
      <c r="AG1973" s="1">
        <v>12042</v>
      </c>
      <c r="AH1973" s="1">
        <v>1465</v>
      </c>
      <c r="AI1973" s="1">
        <v>976</v>
      </c>
      <c r="AJ1973" s="1">
        <v>8449</v>
      </c>
      <c r="AK1973" s="1">
        <v>3586</v>
      </c>
      <c r="AL1973" s="1">
        <v>82459.53125</v>
      </c>
      <c r="AM1973" s="1">
        <v>64281.42578125</v>
      </c>
      <c r="AN1973" s="1">
        <v>18178.1015625</v>
      </c>
      <c r="AO1973" t="s">
        <v>14783</v>
      </c>
    </row>
    <row r="1974" spans="1:41" x14ac:dyDescent="0.25">
      <c r="A1974" s="1">
        <v>2017</v>
      </c>
      <c r="B1974" t="s">
        <v>1497</v>
      </c>
      <c r="C1974" t="s">
        <v>7034</v>
      </c>
      <c r="D1974" t="s">
        <v>7205</v>
      </c>
      <c r="E1974" t="s">
        <v>7619</v>
      </c>
      <c r="F1974" t="s">
        <v>9078</v>
      </c>
      <c r="G1974" t="s">
        <v>11227</v>
      </c>
      <c r="H1974" t="s">
        <v>12669</v>
      </c>
      <c r="I1974" s="1">
        <v>1509.738887103442</v>
      </c>
      <c r="J1974" s="1">
        <v>3494.2646566277535</v>
      </c>
      <c r="K1974" s="1">
        <v>289.49777392112361</v>
      </c>
      <c r="L1974" s="1">
        <v>366.89778894591416</v>
      </c>
      <c r="M1974" s="1">
        <v>1748.2242860190729</v>
      </c>
      <c r="N1974" s="1">
        <v>686.84139656839284</v>
      </c>
      <c r="O1974" s="1">
        <v>1242.5596884515237</v>
      </c>
      <c r="P1974" s="1">
        <v>2275.228416701168</v>
      </c>
      <c r="Q1974" s="1">
        <v>707.05134977616365</v>
      </c>
      <c r="R1974" s="1">
        <v>949.226821592276</v>
      </c>
      <c r="S1974" s="1">
        <v>2433.9737248822698</v>
      </c>
      <c r="T1974" s="1">
        <v>2424.1461055355039</v>
      </c>
      <c r="U1974" s="1">
        <v>163.79365577942596</v>
      </c>
      <c r="V1974" s="1">
        <v>975.11823074018253</v>
      </c>
      <c r="W1974" s="1">
        <v>433.50720896288067</v>
      </c>
      <c r="X1974" s="1">
        <v>1415.1771859342402</v>
      </c>
      <c r="Y1974" s="1">
        <v>9587.3886516223993</v>
      </c>
      <c r="Z1974" s="1">
        <v>1347.4758082120775</v>
      </c>
      <c r="AA1974" s="1">
        <v>7419.8526068079955</v>
      </c>
      <c r="AB1974" s="1"/>
      <c r="AC1974" s="1">
        <v>1366.7543214973159</v>
      </c>
      <c r="AD1974" s="1">
        <v>4624.7859401406349</v>
      </c>
      <c r="AE1974" s="1">
        <v>1924.0294765556569</v>
      </c>
      <c r="AF1974" s="1">
        <v>3543.9109005248506</v>
      </c>
      <c r="AG1974" s="1">
        <v>9476.0089656923901</v>
      </c>
      <c r="AH1974" s="1">
        <v>2479.8359485005089</v>
      </c>
      <c r="AI1974" s="1">
        <v>693.39314279956989</v>
      </c>
      <c r="AJ1974" s="1">
        <v>3844.7830799957251</v>
      </c>
      <c r="AK1974" s="1">
        <v>541.61102177730186</v>
      </c>
      <c r="AL1974" s="1">
        <v>67965.078125</v>
      </c>
      <c r="AM1974" s="1">
        <v>49638.36328125</v>
      </c>
      <c r="AN1974" s="1">
        <v>18326.7109375</v>
      </c>
      <c r="AO1974" t="s">
        <v>14784</v>
      </c>
    </row>
    <row r="1975" spans="1:41" x14ac:dyDescent="0.25">
      <c r="A1975" s="1">
        <v>2017</v>
      </c>
      <c r="B1975" t="s">
        <v>1498</v>
      </c>
      <c r="C1975" t="s">
        <v>7034</v>
      </c>
      <c r="D1975" t="s">
        <v>7205</v>
      </c>
      <c r="E1975" t="s">
        <v>7619</v>
      </c>
      <c r="F1975" t="s">
        <v>9078</v>
      </c>
      <c r="G1975" t="s">
        <v>11227</v>
      </c>
      <c r="H1975" t="s">
        <v>12669</v>
      </c>
      <c r="I1975" s="1">
        <v>1550.0152342528565</v>
      </c>
      <c r="J1975" s="1">
        <v>3414.4530803587231</v>
      </c>
      <c r="K1975" s="1">
        <v>319.37771378868797</v>
      </c>
      <c r="L1975" s="1">
        <v>303.38185091581045</v>
      </c>
      <c r="M1975" s="1">
        <v>1524.9869550349417</v>
      </c>
      <c r="N1975" s="1">
        <v>943.59722791438628</v>
      </c>
      <c r="O1975" s="1">
        <v>1183.4520598768813</v>
      </c>
      <c r="P1975" s="1">
        <v>2076.8721259458162</v>
      </c>
      <c r="Q1975" s="1">
        <v>768.90266707524916</v>
      </c>
      <c r="R1975" s="1">
        <v>903.82050378451265</v>
      </c>
      <c r="S1975" s="1">
        <v>1061.8060134292568</v>
      </c>
      <c r="T1975" s="1">
        <v>1003.0917118931134</v>
      </c>
      <c r="U1975" s="1">
        <v>160.94049244151731</v>
      </c>
      <c r="V1975" s="1">
        <v>851.51340876259849</v>
      </c>
      <c r="W1975" s="1">
        <v>253.89365774361249</v>
      </c>
      <c r="X1975" s="1">
        <v>1628.3522123064872</v>
      </c>
      <c r="Y1975" s="1">
        <v>7991.2973047484693</v>
      </c>
      <c r="Z1975" s="1">
        <v>1805.6775391339706</v>
      </c>
      <c r="AA1975" s="1">
        <v>7685.4896616194937</v>
      </c>
      <c r="AB1975" s="1">
        <v>122.60009812026941</v>
      </c>
      <c r="AC1975" s="1">
        <v>1406.5574893434546</v>
      </c>
      <c r="AD1975" s="1">
        <v>3151.118850586266</v>
      </c>
      <c r="AE1975" s="1">
        <v>1671.8195198218555</v>
      </c>
      <c r="AF1975" s="1">
        <v>3212.4493425710957</v>
      </c>
      <c r="AG1975" s="1">
        <v>9395.0412598970197</v>
      </c>
      <c r="AH1975" s="1">
        <v>3002.9120936143568</v>
      </c>
      <c r="AI1975" s="1">
        <v>707.73693005791881</v>
      </c>
      <c r="AJ1975" s="1">
        <v>4042.3766464741084</v>
      </c>
      <c r="AK1975" s="1">
        <v>553.08252359278561</v>
      </c>
      <c r="AL1975" s="1">
        <v>62696.61328125</v>
      </c>
      <c r="AM1975" s="1">
        <v>48184.20703125</v>
      </c>
      <c r="AN1975" s="1">
        <v>14512.4111328125</v>
      </c>
      <c r="AO1975" t="s">
        <v>14785</v>
      </c>
    </row>
    <row r="1976" spans="1:41" x14ac:dyDescent="0.25">
      <c r="A1976" s="1">
        <v>2017</v>
      </c>
      <c r="B1976" t="s">
        <v>1499</v>
      </c>
      <c r="C1976" t="s">
        <v>7034</v>
      </c>
      <c r="D1976" t="s">
        <v>7205</v>
      </c>
      <c r="E1976" t="s">
        <v>7619</v>
      </c>
      <c r="F1976" t="s">
        <v>9078</v>
      </c>
      <c r="G1976" t="s">
        <v>11227</v>
      </c>
      <c r="H1976" t="s">
        <v>12669</v>
      </c>
      <c r="I1976" s="1">
        <v>1636.0450970934828</v>
      </c>
      <c r="J1976" s="1">
        <v>5064.2005500815039</v>
      </c>
      <c r="K1976" s="1">
        <v>277.9380013498897</v>
      </c>
      <c r="L1976" s="1">
        <v>301.85889490869164</v>
      </c>
      <c r="M1976" s="1">
        <v>1494.9355470435271</v>
      </c>
      <c r="N1976" s="1">
        <v>768.88586439006372</v>
      </c>
      <c r="O1976" s="1">
        <v>1094.6656528575572</v>
      </c>
      <c r="P1976" s="1">
        <v>1685.8534508108062</v>
      </c>
      <c r="Q1976" s="1">
        <v>657.94873369552636</v>
      </c>
      <c r="R1976" s="1">
        <v>796.24681026065525</v>
      </c>
      <c r="S1976" s="1">
        <v>915.82849625127585</v>
      </c>
      <c r="T1976" s="1">
        <v>1093.5265626880905</v>
      </c>
      <c r="U1976" s="1">
        <v>155.05426400376484</v>
      </c>
      <c r="V1976" s="1">
        <v>806.47583998246682</v>
      </c>
      <c r="W1976" s="1">
        <v>296.65325283422857</v>
      </c>
      <c r="X1976" s="1">
        <v>1455.7572365785206</v>
      </c>
      <c r="Y1976" s="1">
        <v>7862.0003496595846</v>
      </c>
      <c r="Z1976" s="1">
        <v>1467.1481382731881</v>
      </c>
      <c r="AA1976" s="1">
        <v>7616.9777973732953</v>
      </c>
      <c r="AB1976" s="1">
        <v>99.100844743608206</v>
      </c>
      <c r="AC1976" s="1">
        <v>1469.1130688155183</v>
      </c>
      <c r="AD1976" s="1">
        <v>2930.5293053559499</v>
      </c>
      <c r="AE1976" s="1">
        <v>1139.0901694667609</v>
      </c>
      <c r="AF1976" s="1">
        <v>3579.3761336348107</v>
      </c>
      <c r="AG1976" s="1">
        <v>7909.2321047811192</v>
      </c>
      <c r="AH1976" s="1">
        <v>2968.4120271219058</v>
      </c>
      <c r="AI1976" s="1">
        <v>651.55957693498726</v>
      </c>
      <c r="AJ1976" s="1">
        <v>4687.8014072530887</v>
      </c>
      <c r="AK1976" s="1">
        <v>551.31964202191227</v>
      </c>
      <c r="AL1976" s="1">
        <v>61433.53125</v>
      </c>
      <c r="AM1976" s="1">
        <v>47603.30859375</v>
      </c>
      <c r="AN1976" s="1">
        <v>13830.2265625</v>
      </c>
      <c r="AO1976" t="s">
        <v>14786</v>
      </c>
    </row>
    <row r="1977" spans="1:41" x14ac:dyDescent="0.25">
      <c r="A1977" s="1">
        <v>2017</v>
      </c>
      <c r="B1977" t="s">
        <v>1500</v>
      </c>
      <c r="C1977" t="s">
        <v>7034</v>
      </c>
      <c r="D1977" t="s">
        <v>7205</v>
      </c>
      <c r="E1977" t="s">
        <v>7619</v>
      </c>
      <c r="F1977" t="s">
        <v>9078</v>
      </c>
      <c r="G1977" t="s">
        <v>11227</v>
      </c>
      <c r="H1977" t="s">
        <v>12669</v>
      </c>
      <c r="I1977" s="1">
        <v>2033.668211396342</v>
      </c>
      <c r="J1977" s="1">
        <v>3479.7680275779176</v>
      </c>
      <c r="K1977" s="1">
        <v>273.30640433881143</v>
      </c>
      <c r="L1977" s="1">
        <v>320.81365253676432</v>
      </c>
      <c r="M1977" s="1">
        <v>1747.9607646499203</v>
      </c>
      <c r="N1977" s="1">
        <v>811.92681714313164</v>
      </c>
      <c r="O1977" s="1">
        <v>1187.1222961464939</v>
      </c>
      <c r="P1977" s="1">
        <v>1608.7809817050586</v>
      </c>
      <c r="Q1977" s="1">
        <v>799.83268827283212</v>
      </c>
      <c r="R1977" s="1">
        <v>621.29704210152056</v>
      </c>
      <c r="S1977" s="1">
        <v>1020.2463061581235</v>
      </c>
      <c r="T1977" s="1">
        <v>1117.8176046577155</v>
      </c>
      <c r="U1977" s="1">
        <v>161.41286211257412</v>
      </c>
      <c r="V1977" s="1">
        <v>804.82867535355513</v>
      </c>
      <c r="W1977" s="1">
        <v>287.37972798145205</v>
      </c>
      <c r="X1977" s="1">
        <v>1719.2034759635665</v>
      </c>
      <c r="Y1977" s="1">
        <v>8132.1230738848799</v>
      </c>
      <c r="Z1977" s="1">
        <v>1853.3415885224922</v>
      </c>
      <c r="AA1977" s="1">
        <v>7586.4841277564701</v>
      </c>
      <c r="AB1977" s="1">
        <v>121.84211890769099</v>
      </c>
      <c r="AC1977" s="1">
        <v>1410.685817078037</v>
      </c>
      <c r="AD1977" s="1">
        <v>3355.9649515391156</v>
      </c>
      <c r="AE1977" s="1">
        <v>1676.7264069865732</v>
      </c>
      <c r="AF1977" s="1">
        <v>3142.4224811540162</v>
      </c>
      <c r="AG1977" s="1">
        <v>8184.6605013037924</v>
      </c>
      <c r="AH1977" s="1">
        <v>3071.4542599405167</v>
      </c>
      <c r="AI1977" s="1">
        <v>639.39166986421321</v>
      </c>
      <c r="AJ1977" s="1">
        <v>4527.6371709305158</v>
      </c>
      <c r="AK1977" s="1">
        <v>534.31681502638799</v>
      </c>
      <c r="AL1977" s="1">
        <v>62232.41796875</v>
      </c>
      <c r="AM1977" s="1">
        <v>47156.41015625</v>
      </c>
      <c r="AN1977" s="1">
        <v>15076.005859375</v>
      </c>
      <c r="AO1977" t="s">
        <v>14787</v>
      </c>
    </row>
    <row r="1978" spans="1:41" x14ac:dyDescent="0.25">
      <c r="A1978" s="1">
        <v>2017</v>
      </c>
      <c r="B1978" t="s">
        <v>1501</v>
      </c>
      <c r="C1978" t="s">
        <v>7034</v>
      </c>
      <c r="D1978" t="s">
        <v>7205</v>
      </c>
      <c r="E1978" t="s">
        <v>7619</v>
      </c>
      <c r="F1978" t="s">
        <v>9078</v>
      </c>
      <c r="G1978" t="s">
        <v>11227</v>
      </c>
      <c r="H1978" t="s">
        <v>12669</v>
      </c>
      <c r="I1978" s="1">
        <v>1511.8106286258721</v>
      </c>
      <c r="J1978" s="1">
        <v>3551.6177024760236</v>
      </c>
      <c r="K1978" s="1">
        <v>294.24346325439086</v>
      </c>
      <c r="L1978" s="1">
        <v>282.11168562818796</v>
      </c>
      <c r="M1978" s="1">
        <v>1442.8153844433875</v>
      </c>
      <c r="N1978" s="1">
        <v>1184.3183604505341</v>
      </c>
      <c r="O1978" s="1">
        <v>1262.9287647990295</v>
      </c>
      <c r="P1978" s="1">
        <v>1597.3253741054418</v>
      </c>
      <c r="Q1978" s="1">
        <v>776.38762039176538</v>
      </c>
      <c r="R1978" s="1">
        <v>916.64834076407033</v>
      </c>
      <c r="S1978" s="1">
        <v>1107.2325995978799</v>
      </c>
      <c r="T1978" s="1">
        <v>887.88639042670002</v>
      </c>
      <c r="U1978" s="1">
        <v>133.18295856400502</v>
      </c>
      <c r="V1978" s="1">
        <v>1110.9678460214084</v>
      </c>
      <c r="W1978" s="1">
        <v>302.99123073311142</v>
      </c>
      <c r="X1978" s="1">
        <v>1217.5794986366147</v>
      </c>
      <c r="Y1978" s="1">
        <v>9744.553134933034</v>
      </c>
      <c r="Z1978" s="1">
        <v>1091.6643524014612</v>
      </c>
      <c r="AA1978" s="1">
        <v>8032.4023750189144</v>
      </c>
      <c r="AB1978" s="1">
        <v>96.557644958903637</v>
      </c>
      <c r="AC1978" s="1">
        <v>1389.159300011914</v>
      </c>
      <c r="AD1978" s="1">
        <v>3181.7946122259818</v>
      </c>
      <c r="AE1978" s="1">
        <v>1331.82958564005</v>
      </c>
      <c r="AF1978" s="1">
        <v>3103.1729805492196</v>
      </c>
      <c r="AG1978" s="1">
        <v>10224.462539489557</v>
      </c>
      <c r="AH1978" s="1">
        <v>2774.6449700834378</v>
      </c>
      <c r="AI1978" s="1">
        <v>704.75982240119322</v>
      </c>
      <c r="AJ1978" s="1">
        <v>4607.02050832654</v>
      </c>
      <c r="AK1978" s="1">
        <v>550.75597237600164</v>
      </c>
      <c r="AL1978" s="1">
        <v>64412.82421875</v>
      </c>
      <c r="AM1978" s="1">
        <v>50588.6328125</v>
      </c>
      <c r="AN1978" s="1">
        <v>13824.189453125</v>
      </c>
      <c r="AO1978" t="s">
        <v>14788</v>
      </c>
    </row>
    <row r="1979" spans="1:41" x14ac:dyDescent="0.25">
      <c r="A1979" s="1">
        <v>2017</v>
      </c>
      <c r="B1979" t="s">
        <v>1502</v>
      </c>
      <c r="C1979" t="s">
        <v>7034</v>
      </c>
      <c r="D1979" t="s">
        <v>7205</v>
      </c>
      <c r="E1979" t="s">
        <v>7619</v>
      </c>
      <c r="F1979" t="s">
        <v>9078</v>
      </c>
      <c r="G1979" t="s">
        <v>11228</v>
      </c>
      <c r="H1979" t="s">
        <v>12669</v>
      </c>
      <c r="I1979" s="1">
        <v>1382.598318523897</v>
      </c>
      <c r="J1979" s="1">
        <v>3200</v>
      </c>
      <c r="K1979" s="1">
        <v>265.11811999999998</v>
      </c>
      <c r="L1979" s="1">
        <v>336</v>
      </c>
      <c r="M1979" s="1">
        <v>1601</v>
      </c>
      <c r="N1979" s="1">
        <v>629</v>
      </c>
      <c r="O1979" s="1">
        <v>1137.9192459000001</v>
      </c>
      <c r="P1979" s="1">
        <v>2083.623208</v>
      </c>
      <c r="Q1979" s="1">
        <v>647.50800000000004</v>
      </c>
      <c r="R1979" s="1">
        <v>869.28899999999999</v>
      </c>
      <c r="S1979" s="1">
        <v>2229</v>
      </c>
      <c r="T1979" s="1">
        <v>2220</v>
      </c>
      <c r="U1979" s="1">
        <v>150</v>
      </c>
      <c r="V1979" s="1">
        <v>893</v>
      </c>
      <c r="W1979" s="1">
        <v>397</v>
      </c>
      <c r="X1979" s="1">
        <v>1296</v>
      </c>
      <c r="Y1979" s="1">
        <v>8780</v>
      </c>
      <c r="Z1979" s="1">
        <v>1234</v>
      </c>
      <c r="AA1979" s="1">
        <v>6795</v>
      </c>
      <c r="AB1979" s="1"/>
      <c r="AC1979" s="1">
        <v>1251.655</v>
      </c>
      <c r="AD1979" s="1">
        <v>4235.3159999999998</v>
      </c>
      <c r="AE1979" s="1">
        <v>1762</v>
      </c>
      <c r="AF1979" s="1">
        <v>3245.4653542539709</v>
      </c>
      <c r="AG1979" s="1">
        <v>8678</v>
      </c>
      <c r="AH1979" s="1">
        <v>2271</v>
      </c>
      <c r="AI1979" s="1">
        <v>635</v>
      </c>
      <c r="AJ1979" s="1">
        <v>3521</v>
      </c>
      <c r="AK1979" s="1">
        <v>496</v>
      </c>
      <c r="AL1979" s="1">
        <v>62241.4921875</v>
      </c>
      <c r="AM1979" s="1">
        <v>45458.140625</v>
      </c>
      <c r="AN1979" s="1">
        <v>16783.353515625</v>
      </c>
      <c r="AO1979" t="s">
        <v>14789</v>
      </c>
    </row>
    <row r="1980" spans="1:41" x14ac:dyDescent="0.25">
      <c r="A1980" s="1">
        <v>2017</v>
      </c>
      <c r="B1980" t="s">
        <v>1503</v>
      </c>
      <c r="C1980" t="s">
        <v>7034</v>
      </c>
      <c r="D1980" t="s">
        <v>7205</v>
      </c>
      <c r="E1980" t="s">
        <v>7619</v>
      </c>
      <c r="F1980" t="s">
        <v>9078</v>
      </c>
      <c r="G1980" t="s">
        <v>11228</v>
      </c>
      <c r="H1980" t="s">
        <v>12669</v>
      </c>
      <c r="I1980" s="1">
        <v>1895.125267346154</v>
      </c>
      <c r="J1980" s="1">
        <v>3329.5</v>
      </c>
      <c r="K1980" s="1">
        <v>259.6532663316583</v>
      </c>
      <c r="L1980" s="1">
        <v>303.96170000000001</v>
      </c>
      <c r="M1980" s="1">
        <v>1641.9125939999999</v>
      </c>
      <c r="N1980" s="1">
        <v>772.29604208640001</v>
      </c>
      <c r="O1980" s="1">
        <v>1143</v>
      </c>
      <c r="P1980" s="1">
        <v>1583.6</v>
      </c>
      <c r="Q1980" s="1">
        <v>767.23482861055811</v>
      </c>
      <c r="R1980" s="1">
        <v>595.54026187357397</v>
      </c>
      <c r="S1980" s="1">
        <v>978.66530253483666</v>
      </c>
      <c r="T1980" s="1">
        <v>1108.717875</v>
      </c>
      <c r="U1980" s="1">
        <v>153.2384352</v>
      </c>
      <c r="V1980" s="1">
        <v>764</v>
      </c>
      <c r="W1980" s="1">
        <v>267.47643599999998</v>
      </c>
      <c r="X1980" s="1">
        <v>1683.6483000000001</v>
      </c>
      <c r="Y1980" s="1">
        <v>8052.6974999999984</v>
      </c>
      <c r="Z1980" s="1">
        <v>1777.376</v>
      </c>
      <c r="AA1980" s="1">
        <v>7241.0431553117332</v>
      </c>
      <c r="AB1980" s="1">
        <v>109</v>
      </c>
      <c r="AC1980" s="1">
        <v>1386.821451776</v>
      </c>
      <c r="AD1980" s="1">
        <v>3380.1492409319949</v>
      </c>
      <c r="AE1980" s="1">
        <v>1560.6</v>
      </c>
      <c r="AF1980" s="1">
        <v>2977.4312998951509</v>
      </c>
      <c r="AG1980" s="1">
        <v>7904</v>
      </c>
      <c r="AH1980" s="1">
        <v>3056.3955946065212</v>
      </c>
      <c r="AI1980" s="1">
        <v>595.10880000000009</v>
      </c>
      <c r="AJ1980" s="1">
        <v>4494.7574162781939</v>
      </c>
      <c r="AK1980" s="1">
        <v>517.99186999999984</v>
      </c>
      <c r="AL1980" s="1">
        <v>60300.94140625</v>
      </c>
      <c r="AM1980" s="1">
        <v>45559.22265625</v>
      </c>
      <c r="AN1980" s="1">
        <v>14741.7197265625</v>
      </c>
      <c r="AO1980" t="s">
        <v>14790</v>
      </c>
    </row>
    <row r="1981" spans="1:41" x14ac:dyDescent="0.25">
      <c r="A1981" s="1">
        <v>2017</v>
      </c>
      <c r="B1981" t="s">
        <v>1504</v>
      </c>
      <c r="C1981" t="s">
        <v>7034</v>
      </c>
      <c r="D1981" t="s">
        <v>7205</v>
      </c>
      <c r="E1981" t="s">
        <v>7619</v>
      </c>
      <c r="F1981" t="s">
        <v>9078</v>
      </c>
      <c r="G1981" t="s">
        <v>11228</v>
      </c>
      <c r="H1981" t="s">
        <v>12669</v>
      </c>
      <c r="I1981" s="1">
        <v>1449.737317622021</v>
      </c>
      <c r="J1981" s="1">
        <v>3187.3</v>
      </c>
      <c r="K1981" s="1">
        <v>295.21394843399992</v>
      </c>
      <c r="L1981" s="1">
        <v>278</v>
      </c>
      <c r="M1981" s="1">
        <v>1402.4644499999999</v>
      </c>
      <c r="N1981" s="1">
        <v>863.55240000000003</v>
      </c>
      <c r="O1981" s="1">
        <v>1094.3164207015041</v>
      </c>
      <c r="P1981" s="1">
        <v>1863.4237439999999</v>
      </c>
      <c r="Q1981" s="1">
        <v>708.37979471245944</v>
      </c>
      <c r="R1981" s="1">
        <v>858.79076526656866</v>
      </c>
      <c r="S1981" s="1">
        <v>975.54431999999997</v>
      </c>
      <c r="T1981" s="1">
        <v>927.20249999999976</v>
      </c>
      <c r="U1981" s="1">
        <v>150.23375999999999</v>
      </c>
      <c r="V1981" s="1">
        <v>783</v>
      </c>
      <c r="W1981" s="1">
        <v>232.12819999999999</v>
      </c>
      <c r="X1981" s="1">
        <v>1490.22</v>
      </c>
      <c r="Y1981" s="1">
        <v>7474.5099000000009</v>
      </c>
      <c r="Z1981" s="1">
        <v>1663.8436243000001</v>
      </c>
      <c r="AA1981" s="1">
        <v>7206.1318685721126</v>
      </c>
      <c r="AB1981" s="1">
        <v>110</v>
      </c>
      <c r="AC1981" s="1">
        <v>1281.0562</v>
      </c>
      <c r="AD1981" s="1">
        <v>2903.0838623354648</v>
      </c>
      <c r="AE1981" s="1">
        <v>1564.9992557861499</v>
      </c>
      <c r="AF1981" s="1">
        <v>3015.8137195743079</v>
      </c>
      <c r="AG1981" s="1">
        <v>8931.2301252890265</v>
      </c>
      <c r="AH1981" s="1">
        <v>2805.8891161826382</v>
      </c>
      <c r="AI1981" s="1">
        <v>647.70000000000005</v>
      </c>
      <c r="AJ1981" s="1">
        <v>3781.7952948602569</v>
      </c>
      <c r="AK1981" s="1">
        <v>509.63852107999998</v>
      </c>
      <c r="AL1981" s="1">
        <v>58455.1953125</v>
      </c>
      <c r="AM1981" s="1">
        <v>45061.80078125</v>
      </c>
      <c r="AN1981" s="1">
        <v>13393.4013671875</v>
      </c>
      <c r="AO1981" t="s">
        <v>14791</v>
      </c>
    </row>
    <row r="1982" spans="1:41" x14ac:dyDescent="0.25">
      <c r="A1982" s="1">
        <v>2017</v>
      </c>
      <c r="B1982" t="s">
        <v>1505</v>
      </c>
      <c r="C1982" t="s">
        <v>7034</v>
      </c>
      <c r="D1982" t="s">
        <v>7205</v>
      </c>
      <c r="E1982" t="s">
        <v>7619</v>
      </c>
      <c r="F1982" t="s">
        <v>9078</v>
      </c>
      <c r="G1982" t="s">
        <v>11228</v>
      </c>
      <c r="H1982" t="s">
        <v>12669</v>
      </c>
      <c r="I1982" s="1">
        <v>1527.9505996974949</v>
      </c>
      <c r="J1982" s="1">
        <v>4350.126601953124</v>
      </c>
      <c r="K1982" s="1">
        <v>273</v>
      </c>
      <c r="L1982" s="1">
        <v>286.84452240000002</v>
      </c>
      <c r="M1982" s="1">
        <v>1410.8239682413359</v>
      </c>
      <c r="N1982" s="1">
        <v>734.40000000000009</v>
      </c>
      <c r="O1982" s="1">
        <v>1060.764187890625</v>
      </c>
      <c r="P1982" s="1">
        <v>1583.6</v>
      </c>
      <c r="Q1982" s="1">
        <v>622.66250200000013</v>
      </c>
      <c r="R1982" s="1">
        <v>747.43360931127449</v>
      </c>
      <c r="S1982" s="1">
        <v>865.82006249999995</v>
      </c>
      <c r="T1982" s="1">
        <v>1059.6603749999999</v>
      </c>
      <c r="U1982" s="1">
        <v>127</v>
      </c>
      <c r="V1982" s="1">
        <v>762</v>
      </c>
      <c r="W1982" s="1">
        <v>275.5564827696</v>
      </c>
      <c r="X1982" s="1">
        <v>1438.2528779558791</v>
      </c>
      <c r="Y1982" s="1">
        <v>8092</v>
      </c>
      <c r="Z1982" s="1">
        <v>1388.3352</v>
      </c>
      <c r="AA1982" s="1">
        <v>7299.6984734624011</v>
      </c>
      <c r="AB1982" s="1">
        <v>87</v>
      </c>
      <c r="AC1982" s="1">
        <v>1420.83932670376</v>
      </c>
      <c r="AD1982" s="1">
        <v>2751.4951635000002</v>
      </c>
      <c r="AE1982" s="1">
        <v>1078.912321515872</v>
      </c>
      <c r="AF1982" s="1">
        <v>3401.3390191897652</v>
      </c>
      <c r="AG1982" s="1">
        <v>7506.9700664650072</v>
      </c>
      <c r="AH1982" s="1">
        <v>2840.4854999999998</v>
      </c>
      <c r="AI1982" s="1">
        <v>607.01097600000014</v>
      </c>
      <c r="AJ1982" s="1">
        <v>4498.4652290195772</v>
      </c>
      <c r="AK1982" s="1">
        <v>486</v>
      </c>
      <c r="AL1982" s="1">
        <v>58584.44921875</v>
      </c>
      <c r="AM1982" s="1">
        <v>45428.578125</v>
      </c>
      <c r="AN1982" s="1">
        <v>13155.869140625</v>
      </c>
      <c r="AO1982" t="s">
        <v>14792</v>
      </c>
    </row>
    <row r="1983" spans="1:41" x14ac:dyDescent="0.25">
      <c r="A1983" s="1">
        <v>2017</v>
      </c>
      <c r="B1983" t="s">
        <v>1506</v>
      </c>
      <c r="C1983" t="s">
        <v>7034</v>
      </c>
      <c r="D1983" t="s">
        <v>7205</v>
      </c>
      <c r="E1983" t="s">
        <v>7619</v>
      </c>
      <c r="F1983" t="s">
        <v>9078</v>
      </c>
      <c r="G1983" t="s">
        <v>11228</v>
      </c>
      <c r="H1983" t="s">
        <v>12669</v>
      </c>
      <c r="I1983" s="1">
        <v>1382.598318523897</v>
      </c>
      <c r="J1983" s="1">
        <v>3267.266365</v>
      </c>
      <c r="K1983" s="1">
        <v>265.11811999999998</v>
      </c>
      <c r="L1983" s="1">
        <v>258</v>
      </c>
      <c r="M1983" s="1">
        <v>1300</v>
      </c>
      <c r="N1983" s="1">
        <v>1067.0899999999999</v>
      </c>
      <c r="O1983" s="1">
        <v>1137.9192459000001</v>
      </c>
      <c r="P1983" s="1">
        <v>1509.6</v>
      </c>
      <c r="Q1983" s="1">
        <v>699.53780462263808</v>
      </c>
      <c r="R1983" s="1">
        <v>825.91498250000006</v>
      </c>
      <c r="S1983" s="1">
        <v>997.63448255199989</v>
      </c>
      <c r="T1983" s="1">
        <v>782.75</v>
      </c>
      <c r="U1983" s="1">
        <v>120</v>
      </c>
      <c r="V1983" s="1">
        <v>1001</v>
      </c>
      <c r="W1983" s="1">
        <v>273</v>
      </c>
      <c r="X1983" s="1">
        <v>1119</v>
      </c>
      <c r="Y1983" s="1">
        <v>8780</v>
      </c>
      <c r="Z1983" s="1">
        <v>983.60724000000016</v>
      </c>
      <c r="AA1983" s="1">
        <v>7374.0299220935894</v>
      </c>
      <c r="AB1983" s="1">
        <v>87</v>
      </c>
      <c r="AC1983" s="1">
        <v>1251.655</v>
      </c>
      <c r="AD1983" s="1">
        <v>2866.848413520001</v>
      </c>
      <c r="AE1983" s="1">
        <v>1200</v>
      </c>
      <c r="AF1983" s="1">
        <v>2837.949187389856</v>
      </c>
      <c r="AG1983" s="1">
        <v>9387.4418529900704</v>
      </c>
      <c r="AH1983" s="1">
        <v>2551.25</v>
      </c>
      <c r="AI1983" s="1">
        <v>635</v>
      </c>
      <c r="AJ1983" s="1">
        <v>4204.9629999999997</v>
      </c>
      <c r="AK1983" s="1">
        <v>496.24004000000002</v>
      </c>
      <c r="AL1983" s="1">
        <v>58662.4140625</v>
      </c>
      <c r="AM1983" s="1">
        <v>46150.65625</v>
      </c>
      <c r="AN1983" s="1">
        <v>12511.7607421875</v>
      </c>
      <c r="AO1983" t="s">
        <v>14793</v>
      </c>
    </row>
    <row r="1984" spans="1:41" x14ac:dyDescent="0.25">
      <c r="A1984" s="1">
        <v>2017</v>
      </c>
      <c r="B1984" t="s">
        <v>1506</v>
      </c>
      <c r="C1984" t="s">
        <v>7034</v>
      </c>
      <c r="D1984" t="s">
        <v>7205</v>
      </c>
      <c r="E1984" t="s">
        <v>7620</v>
      </c>
      <c r="F1984" t="s">
        <v>9079</v>
      </c>
      <c r="G1984" t="s">
        <v>11229</v>
      </c>
      <c r="H1984" t="s">
        <v>12669</v>
      </c>
      <c r="I1984" s="1">
        <v>6903.804954781006</v>
      </c>
      <c r="J1984" s="1">
        <v>3863.8924852841737</v>
      </c>
      <c r="K1984" s="1">
        <v>172.91809425157589</v>
      </c>
      <c r="L1984" s="1">
        <v>278.83131719065091</v>
      </c>
      <c r="M1984" s="1">
        <v>2442.2813476970227</v>
      </c>
      <c r="N1984" s="1">
        <v>4062.5541455630432</v>
      </c>
      <c r="O1984" s="1">
        <v>1675.5301386060189</v>
      </c>
      <c r="P1984" s="1">
        <v>2019.9415382207426</v>
      </c>
      <c r="Q1984" s="1">
        <v>755.39820296320397</v>
      </c>
      <c r="R1984" s="1">
        <v>2186.420236425749</v>
      </c>
      <c r="S1984" s="1">
        <v>3379.5175735616272</v>
      </c>
      <c r="T1984" s="1">
        <v>2663.6591712801001</v>
      </c>
      <c r="U1984" s="1">
        <v>277.46449700834376</v>
      </c>
      <c r="V1984" s="1">
        <v>2255.2314316838183</v>
      </c>
      <c r="W1984" s="1">
        <v>2147.5752068445809</v>
      </c>
      <c r="X1984" s="1">
        <v>3180.5048029623094</v>
      </c>
      <c r="Y1984" s="1">
        <v>20059.573275715222</v>
      </c>
      <c r="Z1984" s="1">
        <v>898.30573721835742</v>
      </c>
      <c r="AA1984" s="1">
        <v>14707.98533898548</v>
      </c>
      <c r="AB1984" s="1">
        <v>870.12866261816612</v>
      </c>
      <c r="AC1984" s="1">
        <v>2357.1785470326122</v>
      </c>
      <c r="AD1984" s="1">
        <v>1835.5597208107699</v>
      </c>
      <c r="AE1984" s="1">
        <v>5003.2398100544551</v>
      </c>
      <c r="AF1984" s="1">
        <v>7535.0063010226486</v>
      </c>
      <c r="AG1984" s="1">
        <v>46255.77429312357</v>
      </c>
      <c r="AH1984" s="1">
        <v>3774.010202626077</v>
      </c>
      <c r="AI1984" s="1">
        <v>1287.4352661187152</v>
      </c>
      <c r="AJ1984" s="1">
        <v>4828.4178546469784</v>
      </c>
      <c r="AK1984" s="1">
        <v>2534.3662649641524</v>
      </c>
      <c r="AL1984" s="1">
        <v>150212.515625</v>
      </c>
      <c r="AM1984" s="1">
        <v>124249.015625</v>
      </c>
      <c r="AN1984" s="1">
        <v>25963.48828125</v>
      </c>
      <c r="AO1984" t="s">
        <v>14794</v>
      </c>
    </row>
    <row r="1985" spans="1:41" x14ac:dyDescent="0.25">
      <c r="A1985" s="1">
        <v>2017</v>
      </c>
      <c r="B1985" t="s">
        <v>1507</v>
      </c>
      <c r="C1985" t="s">
        <v>7034</v>
      </c>
      <c r="D1985" t="s">
        <v>7205</v>
      </c>
      <c r="E1985" t="s">
        <v>7620</v>
      </c>
      <c r="F1985" t="s">
        <v>9079</v>
      </c>
      <c r="G1985" t="s">
        <v>11229</v>
      </c>
      <c r="H1985" t="s">
        <v>12669</v>
      </c>
      <c r="I1985" s="1">
        <v>-1681.9890368184288</v>
      </c>
      <c r="J1985" s="1"/>
      <c r="K1985" s="1">
        <v>170.12919438497414</v>
      </c>
      <c r="L1985" s="1">
        <v>255.51810301590447</v>
      </c>
      <c r="M1985" s="1">
        <v>2682.9400816669972</v>
      </c>
      <c r="N1985" s="1">
        <v>3446.2185175991222</v>
      </c>
      <c r="O1985" s="1">
        <v>1487.3720291273444</v>
      </c>
      <c r="P1985" s="1">
        <v>1671.9703242841942</v>
      </c>
      <c r="Q1985" s="1">
        <v>937.93051913202157</v>
      </c>
      <c r="R1985" s="1">
        <v>2214.9796961791931</v>
      </c>
      <c r="S1985" s="1">
        <v>3696.2768320890455</v>
      </c>
      <c r="T1985" s="1">
        <v>4455.1874372003858</v>
      </c>
      <c r="U1985" s="1">
        <v>327.58731155885192</v>
      </c>
      <c r="V1985" s="1">
        <v>2210.1223953170543</v>
      </c>
      <c r="W1985" s="1">
        <v>1528.7407872746421</v>
      </c>
      <c r="X1985" s="1">
        <v>3243.1143844326339</v>
      </c>
      <c r="Y1985" s="1">
        <v>19736.04356371563</v>
      </c>
      <c r="Z1985" s="1">
        <v>652.99070770731146</v>
      </c>
      <c r="AA1985" s="1">
        <v>13260.734371902325</v>
      </c>
      <c r="AB1985" s="1"/>
      <c r="AC1985" s="1">
        <v>2319.1609239271233</v>
      </c>
      <c r="AD1985" s="1">
        <v>1716.3871671663735</v>
      </c>
      <c r="AE1985" s="1">
        <v>4515.245110986175</v>
      </c>
      <c r="AF1985" s="1">
        <v>8899.8920804308873</v>
      </c>
      <c r="AG1985" s="1">
        <v>32540.339614845954</v>
      </c>
      <c r="AH1985" s="1">
        <v>4223.6924036987975</v>
      </c>
      <c r="AI1985" s="1">
        <v>1266.6709380275606</v>
      </c>
      <c r="AJ1985" s="1">
        <v>5093.9826947401471</v>
      </c>
      <c r="AK1985" s="1">
        <v>2681.8481239618009</v>
      </c>
      <c r="AL1985" s="1">
        <v>123553.09375</v>
      </c>
      <c r="AM1985" s="1">
        <v>96400.7265625</v>
      </c>
      <c r="AN1985" s="1">
        <v>27152.361328125</v>
      </c>
      <c r="AO1985" t="s">
        <v>14795</v>
      </c>
    </row>
    <row r="1986" spans="1:41" x14ac:dyDescent="0.25">
      <c r="A1986" s="1">
        <v>2017</v>
      </c>
      <c r="B1986" t="s">
        <v>1508</v>
      </c>
      <c r="C1986" t="s">
        <v>7034</v>
      </c>
      <c r="D1986" t="s">
        <v>7205</v>
      </c>
      <c r="E1986" t="s">
        <v>7620</v>
      </c>
      <c r="F1986" t="s">
        <v>9079</v>
      </c>
      <c r="G1986" t="s">
        <v>11229</v>
      </c>
      <c r="H1986" t="s">
        <v>12669</v>
      </c>
      <c r="I1986" s="1">
        <v>4768.8458693792563</v>
      </c>
      <c r="J1986" s="1">
        <v>5371.9831343904507</v>
      </c>
      <c r="K1986" s="1">
        <v>779.56705511973394</v>
      </c>
      <c r="L1986" s="1">
        <v>180.75110667315258</v>
      </c>
      <c r="M1986" s="1">
        <v>1979.6544770665273</v>
      </c>
      <c r="N1986" s="1">
        <v>3021.460985389805</v>
      </c>
      <c r="O1986" s="1">
        <v>3427.2287758805555</v>
      </c>
      <c r="P1986" s="1">
        <v>2062.3734805934851</v>
      </c>
      <c r="Q1986" s="1">
        <v>997.09330335468223</v>
      </c>
      <c r="R1986" s="1">
        <v>2774.8648327142896</v>
      </c>
      <c r="S1986" s="1">
        <v>2856.8598719577712</v>
      </c>
      <c r="T1986" s="1">
        <v>3018.107532575832</v>
      </c>
      <c r="U1986" s="1">
        <v>285.04348918771746</v>
      </c>
      <c r="V1986" s="1">
        <v>3003.5759037152816</v>
      </c>
      <c r="W1986" s="1">
        <v>2244.5442156245531</v>
      </c>
      <c r="X1986" s="1">
        <v>3102.7577977829214</v>
      </c>
      <c r="Y1986" s="1">
        <v>17866.078775244267</v>
      </c>
      <c r="Z1986" s="1">
        <v>2263.580649431874</v>
      </c>
      <c r="AA1986" s="1">
        <v>13012.074133691733</v>
      </c>
      <c r="AB1986" s="1">
        <v>876.36900205164898</v>
      </c>
      <c r="AC1986" s="1">
        <v>2698.4116976437253</v>
      </c>
      <c r="AD1986" s="1">
        <v>1846.6346828945459</v>
      </c>
      <c r="AE1986" s="1">
        <v>4645.1378548117691</v>
      </c>
      <c r="AF1986" s="1">
        <v>7927.5624522325179</v>
      </c>
      <c r="AG1986" s="1">
        <v>48443.979350656075</v>
      </c>
      <c r="AH1986" s="1">
        <v>6601.0289401842938</v>
      </c>
      <c r="AI1986" s="1">
        <v>1257.5448052399299</v>
      </c>
      <c r="AJ1986" s="1">
        <v>5281.7317033430108</v>
      </c>
      <c r="AK1986" s="1">
        <v>2509.9431782280158</v>
      </c>
      <c r="AL1986" s="1">
        <v>155104.796875</v>
      </c>
      <c r="AM1986" s="1">
        <v>124604.546875</v>
      </c>
      <c r="AN1986" s="1">
        <v>30500.240234375</v>
      </c>
      <c r="AO1986" t="s">
        <v>14796</v>
      </c>
    </row>
    <row r="1987" spans="1:41" x14ac:dyDescent="0.25">
      <c r="A1987" s="1">
        <v>2017</v>
      </c>
      <c r="B1987" t="s">
        <v>1509</v>
      </c>
      <c r="C1987" t="s">
        <v>7034</v>
      </c>
      <c r="D1987" t="s">
        <v>7205</v>
      </c>
      <c r="E1987" t="s">
        <v>7620</v>
      </c>
      <c r="F1987" t="s">
        <v>9079</v>
      </c>
      <c r="G1987" t="s">
        <v>11229</v>
      </c>
      <c r="H1987" t="s">
        <v>12669</v>
      </c>
      <c r="I1987" s="1">
        <v>3383.7627081194355</v>
      </c>
      <c r="J1987" s="1">
        <v>4378.2593700360985</v>
      </c>
      <c r="K1987" s="1">
        <v>204.25176346836884</v>
      </c>
      <c r="L1987" s="1">
        <v>417.96852122573887</v>
      </c>
      <c r="M1987" s="1">
        <v>2023.3563538938367</v>
      </c>
      <c r="N1987" s="1">
        <v>3957.1221288131132</v>
      </c>
      <c r="O1987" s="1">
        <v>927.72243647341793</v>
      </c>
      <c r="P1987" s="1">
        <v>2327.1727715920229</v>
      </c>
      <c r="Q1987" s="1">
        <v>1279.7442345645652</v>
      </c>
      <c r="R1987" s="1">
        <v>2598.0075338031634</v>
      </c>
      <c r="S1987" s="1">
        <v>3501.4605437935606</v>
      </c>
      <c r="T1987" s="1">
        <v>2145.5017171047148</v>
      </c>
      <c r="U1987" s="1">
        <v>286.9956842360852</v>
      </c>
      <c r="V1987" s="1">
        <v>2699.4312513390228</v>
      </c>
      <c r="W1987" s="1">
        <v>2156.6471805701935</v>
      </c>
      <c r="X1987" s="1">
        <v>2937.5875146693788</v>
      </c>
      <c r="Y1987" s="1">
        <v>19194.717180247997</v>
      </c>
      <c r="Z1987" s="1">
        <v>691.88922230546655</v>
      </c>
      <c r="AA1987" s="1">
        <v>11036.6377076481</v>
      </c>
      <c r="AB1987" s="1">
        <v>873.80433569355648</v>
      </c>
      <c r="AC1987" s="1">
        <v>3470.697323150172</v>
      </c>
      <c r="AD1987" s="1">
        <v>1820.8365954480034</v>
      </c>
      <c r="AE1987" s="1">
        <v>4765.4890891171108</v>
      </c>
      <c r="AF1987" s="1">
        <v>7459.6586974451193</v>
      </c>
      <c r="AG1987" s="1">
        <v>46512.796615163847</v>
      </c>
      <c r="AH1987" s="1">
        <v>4240.4487831050428</v>
      </c>
      <c r="AI1987" s="1">
        <v>1292.8737619955682</v>
      </c>
      <c r="AJ1987" s="1">
        <v>4793.3996918853691</v>
      </c>
      <c r="AK1987" s="1">
        <v>2576.6338785154144</v>
      </c>
      <c r="AL1987" s="1">
        <v>143954.890625</v>
      </c>
      <c r="AM1987" s="1">
        <v>119253.75</v>
      </c>
      <c r="AN1987" s="1">
        <v>24701.126953125</v>
      </c>
      <c r="AO1987" t="s">
        <v>14797</v>
      </c>
    </row>
    <row r="1988" spans="1:41" x14ac:dyDescent="0.25">
      <c r="A1988" s="1">
        <v>2017</v>
      </c>
      <c r="B1988" t="s">
        <v>1510</v>
      </c>
      <c r="C1988" t="s">
        <v>7034</v>
      </c>
      <c r="D1988" t="s">
        <v>7205</v>
      </c>
      <c r="E1988" t="s">
        <v>7620</v>
      </c>
      <c r="F1988" t="s">
        <v>9079</v>
      </c>
      <c r="G1988" t="s">
        <v>11229</v>
      </c>
      <c r="H1988" t="s">
        <v>12669</v>
      </c>
      <c r="I1988" s="1">
        <v>6768.310554544044</v>
      </c>
      <c r="J1988" s="1">
        <v>637.89049490138621</v>
      </c>
      <c r="K1988" s="1">
        <v>0</v>
      </c>
      <c r="L1988" s="1">
        <v>184.19088040277524</v>
      </c>
      <c r="M1988" s="1">
        <v>2444.6139426844798</v>
      </c>
      <c r="N1988" s="1">
        <v>3986.8155931336632</v>
      </c>
      <c r="O1988" s="1">
        <v>2065.1704772432377</v>
      </c>
      <c r="P1988" s="1">
        <v>2118.7077152081756</v>
      </c>
      <c r="Q1988" s="1">
        <v>1440.6305519822663</v>
      </c>
      <c r="R1988" s="1">
        <v>2540.1680756028077</v>
      </c>
      <c r="S1988" s="1">
        <v>2179.0794941899139</v>
      </c>
      <c r="T1988" s="1">
        <v>2938.8526372242432</v>
      </c>
      <c r="U1988" s="1">
        <v>278.3651353768376</v>
      </c>
      <c r="V1988" s="1">
        <v>3353.4814589101443</v>
      </c>
      <c r="W1988" s="1">
        <v>1258.6946372607708</v>
      </c>
      <c r="X1988" s="1">
        <v>5268.0711528090087</v>
      </c>
      <c r="Y1988" s="1">
        <v>18472.625278242464</v>
      </c>
      <c r="Z1988" s="1">
        <v>1526.688144906127</v>
      </c>
      <c r="AA1988" s="1">
        <v>16595.925279699881</v>
      </c>
      <c r="AB1988" s="1">
        <v>893.04669286194064</v>
      </c>
      <c r="AC1988" s="1">
        <v>3186.5978416404796</v>
      </c>
      <c r="AD1988" s="1">
        <v>2290.5021668242007</v>
      </c>
      <c r="AE1988" s="1">
        <v>3969.7046857766732</v>
      </c>
      <c r="AF1988" s="1">
        <v>9010.1628456552953</v>
      </c>
      <c r="AG1988" s="1">
        <v>48412.237149178865</v>
      </c>
      <c r="AH1988" s="1">
        <v>7834.1395222441706</v>
      </c>
      <c r="AI1988" s="1">
        <v>1281.476440650106</v>
      </c>
      <c r="AJ1988" s="1">
        <v>4973.5851732979654</v>
      </c>
      <c r="AK1988" s="1">
        <v>1841.9088040277525</v>
      </c>
      <c r="AL1988" s="1">
        <v>157751.625</v>
      </c>
      <c r="AM1988" s="1">
        <v>127456.0859375</v>
      </c>
      <c r="AN1988" s="1">
        <v>30295.5546875</v>
      </c>
      <c r="AO1988" t="s">
        <v>14798</v>
      </c>
    </row>
    <row r="1989" spans="1:41" x14ac:dyDescent="0.25">
      <c r="A1989" s="1">
        <v>2017</v>
      </c>
      <c r="B1989" t="s">
        <v>1510</v>
      </c>
      <c r="C1989" t="s">
        <v>7034</v>
      </c>
      <c r="D1989" t="s">
        <v>7205</v>
      </c>
      <c r="E1989" t="s">
        <v>7620</v>
      </c>
      <c r="F1989" t="s">
        <v>9079</v>
      </c>
      <c r="G1989" t="s">
        <v>11230</v>
      </c>
      <c r="H1989" t="s">
        <v>12669</v>
      </c>
      <c r="I1989" s="1">
        <v>6321.1241481832676</v>
      </c>
      <c r="J1989" s="1">
        <v>585</v>
      </c>
      <c r="K1989" s="1"/>
      <c r="L1989" s="1">
        <v>175.02928027199999</v>
      </c>
      <c r="M1989" s="1">
        <v>2307.0693249999999</v>
      </c>
      <c r="N1989" s="1">
        <v>3808.0000000000009</v>
      </c>
      <c r="O1989" s="1">
        <v>2001.2127707031241</v>
      </c>
      <c r="P1989" s="1">
        <v>2088</v>
      </c>
      <c r="Q1989" s="1">
        <v>1173.21</v>
      </c>
      <c r="R1989" s="1">
        <v>2384.4453359675799</v>
      </c>
      <c r="S1989" s="1">
        <v>2060.0917656249999</v>
      </c>
      <c r="T1989" s="1">
        <v>2847.8372578125</v>
      </c>
      <c r="U1989" s="1">
        <v>228</v>
      </c>
      <c r="V1989" s="1">
        <v>3170</v>
      </c>
      <c r="W1989" s="1">
        <v>1169.1814056000001</v>
      </c>
      <c r="X1989" s="1">
        <v>5205.2599988366537</v>
      </c>
      <c r="Y1989" s="1">
        <v>17405</v>
      </c>
      <c r="Z1989" s="1">
        <v>1470.6780431523839</v>
      </c>
      <c r="AA1989" s="1">
        <v>15904.63483715262</v>
      </c>
      <c r="AB1989" s="1">
        <v>784</v>
      </c>
      <c r="AC1989" s="1">
        <v>3081.8890852577852</v>
      </c>
      <c r="AD1989" s="1">
        <v>2150.5690533395168</v>
      </c>
      <c r="AE1989" s="1">
        <v>3759.9861828925418</v>
      </c>
      <c r="AF1989" s="1">
        <v>8562</v>
      </c>
      <c r="AG1989" s="1">
        <v>45949.215593869259</v>
      </c>
      <c r="AH1989" s="1">
        <v>7426.4915454271841</v>
      </c>
      <c r="AI1989" s="1">
        <v>1193.8589999999999</v>
      </c>
      <c r="AJ1989" s="1">
        <v>4772.7064399595401</v>
      </c>
      <c r="AK1989" s="1">
        <v>1750</v>
      </c>
      <c r="AL1989" s="1">
        <v>149734.484375</v>
      </c>
      <c r="AM1989" s="1">
        <v>120838.921875</v>
      </c>
      <c r="AN1989" s="1">
        <v>28895.572265625</v>
      </c>
      <c r="AO1989" t="s">
        <v>14799</v>
      </c>
    </row>
    <row r="1990" spans="1:41" x14ac:dyDescent="0.25">
      <c r="A1990" s="1">
        <v>2017</v>
      </c>
      <c r="B1990" t="s">
        <v>1511</v>
      </c>
      <c r="C1990" t="s">
        <v>7034</v>
      </c>
      <c r="D1990" t="s">
        <v>7205</v>
      </c>
      <c r="E1990" t="s">
        <v>7620</v>
      </c>
      <c r="F1990" t="s">
        <v>9079</v>
      </c>
      <c r="G1990" t="s">
        <v>11230</v>
      </c>
      <c r="H1990" t="s">
        <v>12669</v>
      </c>
      <c r="I1990" s="1">
        <v>6396.2308251405366</v>
      </c>
      <c r="J1990" s="1">
        <v>3554.5396528303481</v>
      </c>
      <c r="K1990" s="1">
        <v>155.80199999999999</v>
      </c>
      <c r="L1990" s="1">
        <v>255</v>
      </c>
      <c r="M1990" s="1">
        <v>2200.5349999999999</v>
      </c>
      <c r="N1990" s="1">
        <v>3660.4270000000001</v>
      </c>
      <c r="O1990" s="1">
        <v>1509.6797578354981</v>
      </c>
      <c r="P1990" s="1">
        <v>1938</v>
      </c>
      <c r="Q1990" s="1">
        <v>680.62599999999998</v>
      </c>
      <c r="R1990" s="1">
        <v>1970</v>
      </c>
      <c r="S1990" s="1">
        <v>3045</v>
      </c>
      <c r="T1990" s="1">
        <v>2373.5</v>
      </c>
      <c r="U1990" s="1">
        <v>250</v>
      </c>
      <c r="V1990" s="1">
        <v>2032</v>
      </c>
      <c r="W1990" s="1">
        <v>1935</v>
      </c>
      <c r="X1990" s="1">
        <v>2923</v>
      </c>
      <c r="Y1990" s="1">
        <v>18074</v>
      </c>
      <c r="Z1990" s="1">
        <v>809.38800000000003</v>
      </c>
      <c r="AA1990" s="1">
        <v>13502.45156053171</v>
      </c>
      <c r="AB1990" s="1">
        <v>784</v>
      </c>
      <c r="AC1990" s="1">
        <v>2123.8560000000002</v>
      </c>
      <c r="AD1990" s="1">
        <v>1653.8689999999999</v>
      </c>
      <c r="AE1990" s="1">
        <v>4508</v>
      </c>
      <c r="AF1990" s="1">
        <v>6891</v>
      </c>
      <c r="AG1990" s="1">
        <v>42469.067676139028</v>
      </c>
      <c r="AH1990" s="1">
        <v>3468.4531247999989</v>
      </c>
      <c r="AI1990" s="1">
        <v>1160</v>
      </c>
      <c r="AJ1990" s="1">
        <v>4407.038863976084</v>
      </c>
      <c r="AK1990" s="1">
        <v>2283.5050000000001</v>
      </c>
      <c r="AL1990" s="1">
        <v>137013.96875</v>
      </c>
      <c r="AM1990" s="1">
        <v>113521.625</v>
      </c>
      <c r="AN1990" s="1">
        <v>23492.34375</v>
      </c>
      <c r="AO1990" t="s">
        <v>14800</v>
      </c>
    </row>
    <row r="1991" spans="1:41" x14ac:dyDescent="0.25">
      <c r="A1991" s="1">
        <v>2017</v>
      </c>
      <c r="B1991" t="s">
        <v>1512</v>
      </c>
      <c r="C1991" t="s">
        <v>7034</v>
      </c>
      <c r="D1991" t="s">
        <v>7205</v>
      </c>
      <c r="E1991" t="s">
        <v>7620</v>
      </c>
      <c r="F1991" t="s">
        <v>9079</v>
      </c>
      <c r="G1991" t="s">
        <v>11230</v>
      </c>
      <c r="H1991" t="s">
        <v>12669</v>
      </c>
      <c r="I1991" s="1">
        <v>-1540.3426605394529</v>
      </c>
      <c r="J1991" s="1">
        <v>3867</v>
      </c>
      <c r="K1991" s="1">
        <v>155.80199999999999</v>
      </c>
      <c r="L1991" s="1">
        <v>234</v>
      </c>
      <c r="M1991" s="1">
        <v>2457</v>
      </c>
      <c r="N1991" s="1">
        <v>3156</v>
      </c>
      <c r="O1991" s="1">
        <v>1362.1150545021651</v>
      </c>
      <c r="P1991" s="1">
        <v>1531.1676600000001</v>
      </c>
      <c r="Q1991" s="1">
        <v>858.94399999999996</v>
      </c>
      <c r="R1991" s="1">
        <v>2028.4482499999999</v>
      </c>
      <c r="S1991" s="1">
        <v>3385</v>
      </c>
      <c r="T1991" s="1">
        <v>4080</v>
      </c>
      <c r="U1991" s="1">
        <v>300</v>
      </c>
      <c r="V1991" s="1">
        <v>2024</v>
      </c>
      <c r="W1991" s="1">
        <v>1935</v>
      </c>
      <c r="X1991" s="1">
        <v>2970</v>
      </c>
      <c r="Y1991" s="1">
        <v>18074</v>
      </c>
      <c r="Z1991" s="1">
        <v>598</v>
      </c>
      <c r="AA1991" s="1">
        <v>12144</v>
      </c>
      <c r="AB1991" s="1"/>
      <c r="AC1991" s="1">
        <v>2123.8560000000002</v>
      </c>
      <c r="AD1991" s="1">
        <v>1571.8440000000001</v>
      </c>
      <c r="AE1991" s="1">
        <v>4135</v>
      </c>
      <c r="AF1991" s="1">
        <v>8150.4</v>
      </c>
      <c r="AG1991" s="1">
        <v>29800</v>
      </c>
      <c r="AH1991" s="1">
        <v>3868</v>
      </c>
      <c r="AI1991" s="1">
        <v>1160</v>
      </c>
      <c r="AJ1991" s="1">
        <v>4665</v>
      </c>
      <c r="AK1991" s="1">
        <v>2456</v>
      </c>
      <c r="AL1991" s="1">
        <v>117550.2265625</v>
      </c>
      <c r="AM1991" s="1">
        <v>92149.46875</v>
      </c>
      <c r="AN1991" s="1">
        <v>25400.76171875</v>
      </c>
      <c r="AO1991" t="s">
        <v>14801</v>
      </c>
    </row>
    <row r="1992" spans="1:41" x14ac:dyDescent="0.25">
      <c r="A1992" s="1">
        <v>2017</v>
      </c>
      <c r="B1992" t="s">
        <v>1513</v>
      </c>
      <c r="C1992" t="s">
        <v>7034</v>
      </c>
      <c r="D1992" t="s">
        <v>7205</v>
      </c>
      <c r="E1992" t="s">
        <v>7620</v>
      </c>
      <c r="F1992" t="s">
        <v>9079</v>
      </c>
      <c r="G1992" t="s">
        <v>11230</v>
      </c>
      <c r="H1992" t="s">
        <v>12669</v>
      </c>
      <c r="I1992" s="1">
        <v>4443.9698926771634</v>
      </c>
      <c r="J1992" s="1">
        <v>5092.7908800900732</v>
      </c>
      <c r="K1992" s="1">
        <v>740.62345035815235</v>
      </c>
      <c r="L1992" s="1">
        <v>171.25647000000001</v>
      </c>
      <c r="M1992" s="1">
        <v>1859.5495295999999</v>
      </c>
      <c r="N1992" s="1">
        <v>2873.9811409919998</v>
      </c>
      <c r="O1992" s="1">
        <v>3302</v>
      </c>
      <c r="P1992" s="1">
        <v>2088</v>
      </c>
      <c r="Q1992" s="1">
        <v>952.88019862500005</v>
      </c>
      <c r="R1992" s="1">
        <v>2659.8287407722951</v>
      </c>
      <c r="S1992" s="1">
        <v>2659</v>
      </c>
      <c r="T1992" s="1">
        <v>2848.4401463999998</v>
      </c>
      <c r="U1992" s="1">
        <v>270.60804000000002</v>
      </c>
      <c r="V1992" s="1">
        <v>2851</v>
      </c>
      <c r="W1992" s="1">
        <v>2089.0919880000001</v>
      </c>
      <c r="X1992" s="1">
        <v>3033.1131</v>
      </c>
      <c r="Y1992" s="1">
        <v>16680</v>
      </c>
      <c r="Z1992" s="1">
        <v>2119</v>
      </c>
      <c r="AA1992" s="1">
        <v>12419.585773263991</v>
      </c>
      <c r="AB1992" s="1">
        <v>784</v>
      </c>
      <c r="AC1992" s="1">
        <v>2652.7630622720012</v>
      </c>
      <c r="AD1992" s="1">
        <v>1764.7512198750001</v>
      </c>
      <c r="AE1992" s="1">
        <v>4323.4257574839376</v>
      </c>
      <c r="AF1992" s="1">
        <v>7511.3301024000002</v>
      </c>
      <c r="AG1992" s="1">
        <v>47036</v>
      </c>
      <c r="AH1992" s="1">
        <v>6539.2189835593344</v>
      </c>
      <c r="AI1992" s="1">
        <v>1170.45</v>
      </c>
      <c r="AJ1992" s="1">
        <v>5243.3757052828532</v>
      </c>
      <c r="AK1992" s="1">
        <v>2374.8788125000001</v>
      </c>
      <c r="AL1992" s="1">
        <v>148554.90625</v>
      </c>
      <c r="AM1992" s="1">
        <v>119389.7890625</v>
      </c>
      <c r="AN1992" s="1">
        <v>29165.1171875</v>
      </c>
      <c r="AO1992" t="s">
        <v>14802</v>
      </c>
    </row>
    <row r="1993" spans="1:41" x14ac:dyDescent="0.25">
      <c r="A1993" s="1">
        <v>2017</v>
      </c>
      <c r="B1993" t="s">
        <v>1514</v>
      </c>
      <c r="C1993" t="s">
        <v>7034</v>
      </c>
      <c r="D1993" t="s">
        <v>7205</v>
      </c>
      <c r="E1993" t="s">
        <v>7620</v>
      </c>
      <c r="F1993" t="s">
        <v>9079</v>
      </c>
      <c r="G1993" t="s">
        <v>11230</v>
      </c>
      <c r="H1993" t="s">
        <v>12669</v>
      </c>
      <c r="I1993" s="1">
        <v>3191</v>
      </c>
      <c r="J1993" s="1">
        <v>4045.3369049522898</v>
      </c>
      <c r="K1993" s="1">
        <v>188.79830046000001</v>
      </c>
      <c r="L1993" s="1">
        <v>383</v>
      </c>
      <c r="M1993" s="1">
        <v>1860.7932000000001</v>
      </c>
      <c r="N1993" s="1">
        <v>3621.44166</v>
      </c>
      <c r="O1993" s="1">
        <v>857.84792684520414</v>
      </c>
      <c r="P1993" s="1">
        <v>2088</v>
      </c>
      <c r="Q1993" s="1">
        <v>1179.011332622392</v>
      </c>
      <c r="R1993" s="1">
        <v>2468.5707712768099</v>
      </c>
      <c r="S1993" s="1">
        <v>3217</v>
      </c>
      <c r="T1993" s="1">
        <v>1983.183125</v>
      </c>
      <c r="U1993" s="1">
        <v>267.90300000000002</v>
      </c>
      <c r="V1993" s="1">
        <v>2481</v>
      </c>
      <c r="W1993" s="1">
        <v>1971.7650000000001</v>
      </c>
      <c r="X1993" s="1">
        <v>2688.3935999999999</v>
      </c>
      <c r="Y1993" s="1">
        <v>17640</v>
      </c>
      <c r="Z1993" s="1">
        <v>637.54211164799995</v>
      </c>
      <c r="AA1993" s="1">
        <v>10348.262792433279</v>
      </c>
      <c r="AB1993" s="1">
        <v>784</v>
      </c>
      <c r="AC1993" s="1">
        <v>3188.7359999999999</v>
      </c>
      <c r="AD1993" s="1">
        <v>1677.5125239124129</v>
      </c>
      <c r="AE1993" s="1">
        <v>4461</v>
      </c>
      <c r="AF1993" s="1">
        <v>7003.0492761299984</v>
      </c>
      <c r="AG1993" s="1">
        <v>44216.569022853473</v>
      </c>
      <c r="AH1993" s="1">
        <v>3958.3485492613981</v>
      </c>
      <c r="AI1993" s="1">
        <v>1183.2</v>
      </c>
      <c r="AJ1993" s="1">
        <v>4484.4055827821549</v>
      </c>
      <c r="AK1993" s="1">
        <v>2370.628475</v>
      </c>
      <c r="AL1993" s="1">
        <v>134446.296875</v>
      </c>
      <c r="AM1993" s="1">
        <v>111704.828125</v>
      </c>
      <c r="AN1993" s="1">
        <v>22741.470703125</v>
      </c>
      <c r="AO1993" t="s">
        <v>14803</v>
      </c>
    </row>
    <row r="1994" spans="1:41" x14ac:dyDescent="0.25">
      <c r="A1994" s="1">
        <v>2017</v>
      </c>
      <c r="B1994" t="s">
        <v>1514</v>
      </c>
      <c r="C1994" t="s">
        <v>7034</v>
      </c>
      <c r="D1994" t="s">
        <v>7205</v>
      </c>
      <c r="E1994" t="s">
        <v>7621</v>
      </c>
      <c r="F1994" t="s">
        <v>9080</v>
      </c>
      <c r="G1994" t="s">
        <v>11231</v>
      </c>
      <c r="H1994" t="s">
        <v>12669</v>
      </c>
      <c r="I1994" s="1">
        <v>15178.18902364403</v>
      </c>
      <c r="J1994" s="1">
        <v>21434.008734381921</v>
      </c>
      <c r="K1994" s="1">
        <v>2995.2532510026899</v>
      </c>
      <c r="L1994" s="1">
        <v>3976.703110565516</v>
      </c>
      <c r="M1994" s="1">
        <v>12036.104138283546</v>
      </c>
      <c r="N1994" s="1">
        <v>11393.040989076762</v>
      </c>
      <c r="O1994" s="1">
        <v>10864.128254309982</v>
      </c>
      <c r="P1994" s="1">
        <v>8799.7446061233368</v>
      </c>
      <c r="Q1994" s="1">
        <v>6633.1224832326416</v>
      </c>
      <c r="R1994" s="1">
        <v>9301.8280934316881</v>
      </c>
      <c r="S1994" s="1">
        <v>12607.709115517549</v>
      </c>
      <c r="T1994" s="1">
        <v>12995.610400748557</v>
      </c>
      <c r="U1994" s="1">
        <v>2298.2054445541198</v>
      </c>
      <c r="V1994" s="1">
        <v>11727.256658377042</v>
      </c>
      <c r="W1994" s="1">
        <v>5334.5531784822315</v>
      </c>
      <c r="X1994" s="1">
        <v>17141.27699136814</v>
      </c>
      <c r="Y1994" s="1">
        <v>65087.277545704485</v>
      </c>
      <c r="Z1994" s="1">
        <v>6858.8160429343061</v>
      </c>
      <c r="AA1994" s="1">
        <v>77891.554018623181</v>
      </c>
      <c r="AB1994" s="1">
        <v>2488.7819918414689</v>
      </c>
      <c r="AC1994" s="1">
        <v>11567.050651977901</v>
      </c>
      <c r="AD1994" s="1">
        <v>15282.33636678624</v>
      </c>
      <c r="AE1994" s="1">
        <v>14837.991644031274</v>
      </c>
      <c r="AF1994" s="1">
        <v>40487.43476093877</v>
      </c>
      <c r="AG1994" s="1">
        <v>117648.1018381121</v>
      </c>
      <c r="AH1994" s="1">
        <v>22342.410558015297</v>
      </c>
      <c r="AI1994" s="1">
        <v>5616.1990402548872</v>
      </c>
      <c r="AJ1994" s="1">
        <v>34151.397161392946</v>
      </c>
      <c r="AK1994" s="1">
        <v>9779.3816543780667</v>
      </c>
      <c r="AL1994" s="1">
        <v>588755.4375</v>
      </c>
      <c r="AM1994" s="1">
        <v>459271.71875</v>
      </c>
      <c r="AN1994" s="1">
        <v>129483.7421875</v>
      </c>
      <c r="AO1994" t="s">
        <v>14804</v>
      </c>
    </row>
    <row r="1995" spans="1:41" x14ac:dyDescent="0.25">
      <c r="A1995" s="1">
        <v>2017</v>
      </c>
      <c r="B1995" t="s">
        <v>1515</v>
      </c>
      <c r="C1995" t="s">
        <v>7034</v>
      </c>
      <c r="D1995" t="s">
        <v>7205</v>
      </c>
      <c r="E1995" t="s">
        <v>7621</v>
      </c>
      <c r="F1995" t="s">
        <v>9080</v>
      </c>
      <c r="G1995" t="s">
        <v>11231</v>
      </c>
      <c r="H1995" t="s">
        <v>12669</v>
      </c>
      <c r="I1995" s="1">
        <v>24360.394910844057</v>
      </c>
      <c r="J1995" s="1">
        <v>23223.70466614619</v>
      </c>
      <c r="K1995" s="1">
        <v>3214.3487677158146</v>
      </c>
      <c r="L1995" s="1">
        <v>4156.1065301834233</v>
      </c>
      <c r="M1995" s="1">
        <v>13179.203070528916</v>
      </c>
      <c r="N1995" s="1">
        <v>11445.38830443442</v>
      </c>
      <c r="O1995" s="1">
        <v>11843.965471306919</v>
      </c>
      <c r="P1995" s="1">
        <v>7280.6417649072273</v>
      </c>
      <c r="Q1995" s="1">
        <v>5215.9419069883534</v>
      </c>
      <c r="R1995" s="1">
        <v>9448.2205500905584</v>
      </c>
      <c r="S1995" s="1">
        <v>13208.500498732541</v>
      </c>
      <c r="T1995" s="1">
        <v>13540.267454007177</v>
      </c>
      <c r="U1995" s="1">
        <v>2341.9746864919762</v>
      </c>
      <c r="V1995" s="1">
        <v>12020.871868389486</v>
      </c>
      <c r="W1995" s="1">
        <v>5321.7690526200331</v>
      </c>
      <c r="X1995" s="1">
        <v>15914.493071545239</v>
      </c>
      <c r="Y1995" s="1">
        <v>70801.170630613095</v>
      </c>
      <c r="Z1995" s="1">
        <v>6830.982697094124</v>
      </c>
      <c r="AA1995" s="1">
        <v>81842.508873095285</v>
      </c>
      <c r="AB1995" s="1">
        <v>2540.4649346083957</v>
      </c>
      <c r="AC1995" s="1">
        <v>12506.877160843856</v>
      </c>
      <c r="AD1995" s="1">
        <v>15054.913551352414</v>
      </c>
      <c r="AE1995" s="1">
        <v>15119.595370978668</v>
      </c>
      <c r="AF1995" s="1">
        <v>41609.436455750641</v>
      </c>
      <c r="AG1995" s="1">
        <v>120757.71336426187</v>
      </c>
      <c r="AH1995" s="1">
        <v>27223.55545638203</v>
      </c>
      <c r="AI1995" s="1">
        <v>6817.8576204890232</v>
      </c>
      <c r="AJ1995" s="1">
        <v>33603.348787347168</v>
      </c>
      <c r="AK1995" s="1">
        <v>9584.7194614720556</v>
      </c>
      <c r="AL1995" s="1">
        <v>620009</v>
      </c>
      <c r="AM1995" s="1">
        <v>482564.90625</v>
      </c>
      <c r="AN1995" s="1">
        <v>137444.0625</v>
      </c>
      <c r="AO1995" t="s">
        <v>14805</v>
      </c>
    </row>
    <row r="1996" spans="1:41" x14ac:dyDescent="0.25">
      <c r="A1996" s="1">
        <v>2017</v>
      </c>
      <c r="B1996" t="s">
        <v>1516</v>
      </c>
      <c r="C1996" t="s">
        <v>7034</v>
      </c>
      <c r="D1996" t="s">
        <v>7205</v>
      </c>
      <c r="E1996" t="s">
        <v>7621</v>
      </c>
      <c r="F1996" t="s">
        <v>9080</v>
      </c>
      <c r="G1996" t="s">
        <v>11231</v>
      </c>
      <c r="H1996" t="s">
        <v>12669</v>
      </c>
      <c r="I1996" s="1">
        <v>15010.00621622066</v>
      </c>
      <c r="J1996" s="1">
        <v>15866.145456500393</v>
      </c>
      <c r="K1996" s="1">
        <v>3162.5063223760467</v>
      </c>
      <c r="L1996" s="1">
        <v>3887.369430498376</v>
      </c>
      <c r="M1996" s="1">
        <v>15027.521938909733</v>
      </c>
      <c r="N1996" s="1">
        <v>11204.578013017932</v>
      </c>
      <c r="O1996" s="1">
        <v>11100.262106157297</v>
      </c>
      <c r="P1996" s="1">
        <v>12065.154951534618</v>
      </c>
      <c r="Q1996" s="1">
        <v>4917.0877304137775</v>
      </c>
      <c r="R1996" s="1">
        <v>9479.0300304774701</v>
      </c>
      <c r="S1996" s="1">
        <v>15646.661957755963</v>
      </c>
      <c r="T1996" s="1">
        <v>17094.597874846088</v>
      </c>
      <c r="U1996" s="1">
        <v>2308.3985887847098</v>
      </c>
      <c r="V1996" s="1">
        <v>11500.498551126095</v>
      </c>
      <c r="W1996" s="1">
        <v>6886.9772466722634</v>
      </c>
      <c r="X1996" s="1">
        <v>16402.296689751714</v>
      </c>
      <c r="Y1996" s="1">
        <v>69659.257887579472</v>
      </c>
      <c r="Z1996" s="1">
        <v>6775.5975607422533</v>
      </c>
      <c r="AA1996" s="1">
        <v>84642.00956057616</v>
      </c>
      <c r="AB1996" s="1">
        <v>0</v>
      </c>
      <c r="AC1996" s="1">
        <v>12305.160688103098</v>
      </c>
      <c r="AD1996" s="1">
        <v>16468.913753472618</v>
      </c>
      <c r="AE1996" s="1">
        <v>15450.109570820652</v>
      </c>
      <c r="AF1996" s="1">
        <v>38667.314298701684</v>
      </c>
      <c r="AG1996" s="1">
        <v>114372.74199995236</v>
      </c>
      <c r="AH1996" s="1">
        <v>23623.412994214006</v>
      </c>
      <c r="AI1996" s="1">
        <v>6707.8961830200906</v>
      </c>
      <c r="AJ1996" s="1">
        <v>33117.985240894734</v>
      </c>
      <c r="AK1996" s="1">
        <v>9989.2290871345904</v>
      </c>
      <c r="AL1996" s="1">
        <v>603338.75</v>
      </c>
      <c r="AM1996" s="1">
        <v>461228.46875</v>
      </c>
      <c r="AN1996" s="1">
        <v>142110.28125</v>
      </c>
      <c r="AO1996" t="s">
        <v>14806</v>
      </c>
    </row>
    <row r="1997" spans="1:41" x14ac:dyDescent="0.25">
      <c r="A1997" s="1">
        <v>2017</v>
      </c>
      <c r="B1997" t="s">
        <v>1517</v>
      </c>
      <c r="C1997" t="s">
        <v>7034</v>
      </c>
      <c r="D1997" t="s">
        <v>7205</v>
      </c>
      <c r="E1997" t="s">
        <v>7621</v>
      </c>
      <c r="F1997" t="s">
        <v>9080</v>
      </c>
      <c r="G1997" t="s">
        <v>11231</v>
      </c>
      <c r="H1997" t="s">
        <v>12669</v>
      </c>
      <c r="I1997" s="1">
        <v>18039.360394221963</v>
      </c>
      <c r="J1997" s="1">
        <v>13295.332955592556</v>
      </c>
      <c r="K1997" s="1">
        <v>1058.2147674346209</v>
      </c>
      <c r="L1997" s="1">
        <v>3142.7554730096408</v>
      </c>
      <c r="M1997" s="1">
        <v>11350.388587537294</v>
      </c>
      <c r="N1997" s="1">
        <v>9634.4246533498645</v>
      </c>
      <c r="O1997" s="1">
        <v>9941.9789991058897</v>
      </c>
      <c r="P1997" s="1">
        <v>7782.264037796911</v>
      </c>
      <c r="Q1997" s="1">
        <v>5990.4408098153008</v>
      </c>
      <c r="R1997" s="1">
        <v>9571.623152597409</v>
      </c>
      <c r="S1997" s="1">
        <v>16216.087652528809</v>
      </c>
      <c r="T1997" s="1">
        <v>12643.900881081046</v>
      </c>
      <c r="U1997" s="1">
        <v>2618.8298920320917</v>
      </c>
      <c r="V1997" s="1">
        <v>10745.037568579957</v>
      </c>
      <c r="W1997" s="1">
        <v>4102.9230541074103</v>
      </c>
      <c r="X1997" s="1">
        <v>16936.477128853581</v>
      </c>
      <c r="Y1997" s="1">
        <v>69682.70202695964</v>
      </c>
      <c r="Z1997" s="1">
        <v>6852.3142765190405</v>
      </c>
      <c r="AA1997" s="1">
        <v>78475.289792391311</v>
      </c>
      <c r="AB1997" s="1">
        <v>2512.8329138436748</v>
      </c>
      <c r="AC1997" s="1">
        <v>11278.385142551339</v>
      </c>
      <c r="AD1997" s="1">
        <v>14465.518311941954</v>
      </c>
      <c r="AE1997" s="1">
        <v>14911.947239042609</v>
      </c>
      <c r="AF1997" s="1">
        <v>39598.508331030032</v>
      </c>
      <c r="AG1997" s="1">
        <v>120400.40352132212</v>
      </c>
      <c r="AH1997" s="1">
        <v>24693.944682474637</v>
      </c>
      <c r="AI1997" s="1">
        <v>5578.1245598787282</v>
      </c>
      <c r="AJ1997" s="1">
        <v>37907.031575186695</v>
      </c>
      <c r="AK1997" s="1">
        <v>9597.9737679269274</v>
      </c>
      <c r="AL1997" s="1">
        <v>589025.0625</v>
      </c>
      <c r="AM1997" s="1">
        <v>459926.65625</v>
      </c>
      <c r="AN1997" s="1">
        <v>129098.3671875</v>
      </c>
      <c r="AO1997" t="s">
        <v>14807</v>
      </c>
    </row>
    <row r="1998" spans="1:41" x14ac:dyDescent="0.25">
      <c r="A1998" s="1">
        <v>2017</v>
      </c>
      <c r="B1998" t="s">
        <v>1518</v>
      </c>
      <c r="C1998" t="s">
        <v>7034</v>
      </c>
      <c r="D1998" t="s">
        <v>7205</v>
      </c>
      <c r="E1998" t="s">
        <v>7621</v>
      </c>
      <c r="F1998" t="s">
        <v>9080</v>
      </c>
      <c r="G1998" t="s">
        <v>11231</v>
      </c>
      <c r="H1998" t="s">
        <v>12669</v>
      </c>
      <c r="I1998" s="1">
        <v>16709.651639566597</v>
      </c>
      <c r="J1998" s="1">
        <v>23470.149214079909</v>
      </c>
      <c r="K1998" s="1">
        <v>2995.6690964978825</v>
      </c>
      <c r="L1998" s="1">
        <v>3213.1722936766264</v>
      </c>
      <c r="M1998" s="1">
        <v>11252.119493331904</v>
      </c>
      <c r="N1998" s="1">
        <v>10253.709029723492</v>
      </c>
      <c r="O1998" s="1">
        <v>11677.840515859154</v>
      </c>
      <c r="P1998" s="1">
        <v>7360.8020990485447</v>
      </c>
      <c r="Q1998" s="1">
        <v>5196.7013010522251</v>
      </c>
      <c r="R1998" s="1">
        <v>8780.3626265758539</v>
      </c>
      <c r="S1998" s="1">
        <v>10528.893940559839</v>
      </c>
      <c r="T1998" s="1">
        <v>13302.029495426814</v>
      </c>
      <c r="U1998" s="1">
        <v>2647.0029977292916</v>
      </c>
      <c r="V1998" s="1">
        <v>10999.32522983192</v>
      </c>
      <c r="W1998" s="1">
        <v>4904.7544966291007</v>
      </c>
      <c r="X1998" s="1">
        <v>17921.644077534052</v>
      </c>
      <c r="Y1998" s="1">
        <v>64787.590548356529</v>
      </c>
      <c r="Z1998" s="1">
        <v>7749.8294530919411</v>
      </c>
      <c r="AA1998" s="1">
        <v>73358.989571329745</v>
      </c>
      <c r="AB1998" s="1">
        <v>2494.9688935960212</v>
      </c>
      <c r="AC1998" s="1">
        <v>11483.340252648712</v>
      </c>
      <c r="AD1998" s="1">
        <v>14910.491811589429</v>
      </c>
      <c r="AE1998" s="1">
        <v>14105.338138090901</v>
      </c>
      <c r="AF1998" s="1">
        <v>40001.743461601443</v>
      </c>
      <c r="AG1998" s="1">
        <v>123960.38326851735</v>
      </c>
      <c r="AH1998" s="1">
        <v>25144.372578121198</v>
      </c>
      <c r="AI1998" s="1">
        <v>5461.6568163575976</v>
      </c>
      <c r="AJ1998" s="1">
        <v>37189.719292587477</v>
      </c>
      <c r="AK1998" s="1">
        <v>9511.6058650213145</v>
      </c>
      <c r="AL1998" s="1">
        <v>591373.9375</v>
      </c>
      <c r="AM1998" s="1">
        <v>461267.8125</v>
      </c>
      <c r="AN1998" s="1">
        <v>130106.0546875</v>
      </c>
      <c r="AO1998" t="s">
        <v>14808</v>
      </c>
    </row>
    <row r="1999" spans="1:41" x14ac:dyDescent="0.25">
      <c r="A1999" s="1">
        <v>2017</v>
      </c>
      <c r="B1999" t="s">
        <v>1519</v>
      </c>
      <c r="C1999" t="s">
        <v>7034</v>
      </c>
      <c r="D1999" t="s">
        <v>7205</v>
      </c>
      <c r="E1999" t="s">
        <v>7621</v>
      </c>
      <c r="F1999" t="s">
        <v>9080</v>
      </c>
      <c r="G1999" t="s">
        <v>11232</v>
      </c>
      <c r="H1999" t="s">
        <v>12669</v>
      </c>
      <c r="I1999" s="1">
        <v>13745.95933962852</v>
      </c>
      <c r="J1999" s="1">
        <v>21652.5</v>
      </c>
      <c r="K1999" s="1">
        <v>3254.5148479999998</v>
      </c>
      <c r="L1999" s="1">
        <v>3560</v>
      </c>
      <c r="M1999" s="1">
        <v>13762</v>
      </c>
      <c r="N1999" s="1">
        <v>10261</v>
      </c>
      <c r="O1999" s="1">
        <v>10165.46891270217</v>
      </c>
      <c r="P1999" s="1">
        <v>11298.167874000001</v>
      </c>
      <c r="Q1999" s="1">
        <v>4503.0020000000004</v>
      </c>
      <c r="R1999" s="1">
        <v>8680.7666499999996</v>
      </c>
      <c r="S1999" s="1">
        <v>14329</v>
      </c>
      <c r="T1999" s="1">
        <v>15655</v>
      </c>
      <c r="U1999" s="1">
        <v>2114</v>
      </c>
      <c r="V1999" s="1">
        <v>10532</v>
      </c>
      <c r="W1999" s="1">
        <v>5052</v>
      </c>
      <c r="X1999" s="1">
        <v>15021</v>
      </c>
      <c r="Y1999" s="1">
        <v>63793</v>
      </c>
      <c r="Z1999" s="1">
        <v>6205</v>
      </c>
      <c r="AA1999" s="1">
        <v>77514</v>
      </c>
      <c r="AB1999" s="1">
        <v>0</v>
      </c>
      <c r="AC1999" s="1">
        <v>11268.89863</v>
      </c>
      <c r="AD1999" s="1">
        <v>15082.007</v>
      </c>
      <c r="AE1999" s="1">
        <v>14149</v>
      </c>
      <c r="AF1999" s="1">
        <v>35411</v>
      </c>
      <c r="AG1999" s="1">
        <v>104741</v>
      </c>
      <c r="AH1999" s="1">
        <v>21634</v>
      </c>
      <c r="AI1999" s="1">
        <v>6143</v>
      </c>
      <c r="AJ1999" s="1">
        <v>30329</v>
      </c>
      <c r="AK1999" s="1">
        <v>9148</v>
      </c>
      <c r="AL1999" s="1">
        <v>559004.25</v>
      </c>
      <c r="AM1999" s="1">
        <v>429758.3125</v>
      </c>
      <c r="AN1999" s="1">
        <v>129245.9921875</v>
      </c>
      <c r="AO1999" t="s">
        <v>14809</v>
      </c>
    </row>
    <row r="2000" spans="1:41" x14ac:dyDescent="0.25">
      <c r="A2000" s="1">
        <v>2017</v>
      </c>
      <c r="B2000" t="s">
        <v>1520</v>
      </c>
      <c r="C2000" t="s">
        <v>7034</v>
      </c>
      <c r="D2000" t="s">
        <v>7205</v>
      </c>
      <c r="E2000" t="s">
        <v>7621</v>
      </c>
      <c r="F2000" t="s">
        <v>9080</v>
      </c>
      <c r="G2000" t="s">
        <v>11232</v>
      </c>
      <c r="H2000" t="s">
        <v>12669</v>
      </c>
      <c r="I2000" s="1">
        <v>16847.488850691341</v>
      </c>
      <c r="J2000" s="1">
        <v>11477.18988887968</v>
      </c>
      <c r="K2000" s="1">
        <v>1040</v>
      </c>
      <c r="L2000" s="1">
        <v>2986.4357416008011</v>
      </c>
      <c r="M2000" s="1">
        <v>10711.766336561859</v>
      </c>
      <c r="N2000" s="1">
        <v>9202.3040000000001</v>
      </c>
      <c r="O2000" s="1">
        <v>9634.0789093749954</v>
      </c>
      <c r="P2000" s="1">
        <v>7411.65</v>
      </c>
      <c r="Q2000" s="1">
        <v>5105.6785920000002</v>
      </c>
      <c r="R2000" s="1">
        <v>8984.8433271227732</v>
      </c>
      <c r="S2000" s="1">
        <v>14619.453546875</v>
      </c>
      <c r="T2000" s="1">
        <v>12252.3230859375</v>
      </c>
      <c r="U2000" s="1">
        <v>2145</v>
      </c>
      <c r="V2000" s="1">
        <v>10158</v>
      </c>
      <c r="W2000" s="1">
        <v>3811.1398916496</v>
      </c>
      <c r="X2000" s="1">
        <v>16733.860882288031</v>
      </c>
      <c r="Y2000" s="1">
        <v>68488</v>
      </c>
      <c r="Z2000" s="1">
        <v>6539.2098063907197</v>
      </c>
      <c r="AA2000" s="1">
        <v>75206.462240126741</v>
      </c>
      <c r="AB2000" s="1">
        <v>2206</v>
      </c>
      <c r="AC2000" s="1">
        <v>10907.787489201501</v>
      </c>
      <c r="AD2000" s="1">
        <v>13581.779782951029</v>
      </c>
      <c r="AE2000" s="1">
        <v>14124.15280655895</v>
      </c>
      <c r="AF2000" s="1">
        <v>37628.890191897663</v>
      </c>
      <c r="AG2000" s="1">
        <v>114273.63238295481</v>
      </c>
      <c r="AH2000" s="1">
        <v>23483.054008616531</v>
      </c>
      <c r="AI2000" s="1">
        <v>5196.735576</v>
      </c>
      <c r="AJ2000" s="1">
        <v>36375.999890372113</v>
      </c>
      <c r="AK2000" s="1">
        <v>8733</v>
      </c>
      <c r="AL2000" s="1">
        <v>559865.875</v>
      </c>
      <c r="AM2000" s="1">
        <v>437862.71875</v>
      </c>
      <c r="AN2000" s="1">
        <v>122003.1953125</v>
      </c>
      <c r="AO2000" t="s">
        <v>14810</v>
      </c>
    </row>
    <row r="2001" spans="1:41" x14ac:dyDescent="0.25">
      <c r="A2001" s="1">
        <v>2017</v>
      </c>
      <c r="B2001" t="s">
        <v>1521</v>
      </c>
      <c r="C2001" t="s">
        <v>7034</v>
      </c>
      <c r="D2001" t="s">
        <v>7205</v>
      </c>
      <c r="E2001" t="s">
        <v>7621</v>
      </c>
      <c r="F2001" t="s">
        <v>9080</v>
      </c>
      <c r="G2001" t="s">
        <v>11232</v>
      </c>
      <c r="H2001" t="s">
        <v>12669</v>
      </c>
      <c r="I2001" s="1">
        <v>14462</v>
      </c>
      <c r="J2001" s="1">
        <v>19935.540949658302</v>
      </c>
      <c r="K2001" s="1">
        <v>2768.6356956431991</v>
      </c>
      <c r="L2001" s="1">
        <v>3644</v>
      </c>
      <c r="M2001" s="1">
        <v>11069.08365</v>
      </c>
      <c r="N2001" s="1">
        <v>10426.57566</v>
      </c>
      <c r="O2001" s="1">
        <v>10045.860198625551</v>
      </c>
      <c r="P2001" s="1">
        <v>7895.3599672</v>
      </c>
      <c r="Q2001" s="1">
        <v>6111.0074710081481</v>
      </c>
      <c r="R2001" s="1">
        <v>8838.3965989787157</v>
      </c>
      <c r="S2001" s="1">
        <v>11583.4520244736</v>
      </c>
      <c r="T2001" s="1">
        <v>12012.423500000001</v>
      </c>
      <c r="U2001" s="1">
        <v>2145.3149543039999</v>
      </c>
      <c r="V2001" s="1">
        <v>10779</v>
      </c>
      <c r="W2001" s="1">
        <v>4877.2397000000001</v>
      </c>
      <c r="X2001" s="1">
        <v>15687.191999999999</v>
      </c>
      <c r="Y2001" s="1">
        <v>60347.867700000003</v>
      </c>
      <c r="Z2001" s="1">
        <v>6320.0638519080003</v>
      </c>
      <c r="AA2001" s="1">
        <v>73033.317904161973</v>
      </c>
      <c r="AB2001" s="1">
        <v>2233</v>
      </c>
      <c r="AC2001" s="1">
        <v>10596.38962</v>
      </c>
      <c r="AD2001" s="1">
        <v>14079.41311923073</v>
      </c>
      <c r="AE2001" s="1">
        <v>13889.92388529144</v>
      </c>
      <c r="AF2001" s="1">
        <v>38009.178729860891</v>
      </c>
      <c r="AG2001" s="1">
        <v>111840.09119840051</v>
      </c>
      <c r="AH2001" s="1">
        <v>20864.356833470829</v>
      </c>
      <c r="AI2001" s="1">
        <v>5139.78</v>
      </c>
      <c r="AJ2001" s="1">
        <v>31949.915703800569</v>
      </c>
      <c r="AK2001" s="1">
        <v>8999.2024140157082</v>
      </c>
      <c r="AL2001" s="1">
        <v>549583.5625</v>
      </c>
      <c r="AM2001" s="1">
        <v>430223.9375</v>
      </c>
      <c r="AN2001" s="1">
        <v>119359.640625</v>
      </c>
      <c r="AO2001" t="s">
        <v>14811</v>
      </c>
    </row>
    <row r="2002" spans="1:41" x14ac:dyDescent="0.25">
      <c r="A2002" s="1">
        <v>2017</v>
      </c>
      <c r="B2002" t="s">
        <v>1522</v>
      </c>
      <c r="C2002" t="s">
        <v>7034</v>
      </c>
      <c r="D2002" t="s">
        <v>7205</v>
      </c>
      <c r="E2002" t="s">
        <v>7621</v>
      </c>
      <c r="F2002" t="s">
        <v>9080</v>
      </c>
      <c r="G2002" t="s">
        <v>11232</v>
      </c>
      <c r="H2002" t="s">
        <v>12669</v>
      </c>
      <c r="I2002" s="1">
        <v>22425.803095137529</v>
      </c>
      <c r="J2002" s="1">
        <v>21364.35716983119</v>
      </c>
      <c r="K2002" s="1">
        <v>3254.5148479999998</v>
      </c>
      <c r="L2002" s="1">
        <v>3800.889999999999</v>
      </c>
      <c r="M2002" s="1">
        <v>11874.675149999999</v>
      </c>
      <c r="N2002" s="1">
        <v>10312.48</v>
      </c>
      <c r="O2002" s="1">
        <v>10671.6044746355</v>
      </c>
      <c r="P2002" s="1">
        <v>7014.9</v>
      </c>
      <c r="Q2002" s="1">
        <v>4699.6480299527311</v>
      </c>
      <c r="R2002" s="1">
        <v>8512.9995476560343</v>
      </c>
      <c r="S2002" s="1">
        <v>11901.07260671925</v>
      </c>
      <c r="T2002" s="1">
        <v>12195.75</v>
      </c>
      <c r="U2002" s="1">
        <v>2110.1570757190871</v>
      </c>
      <c r="V2002" s="1">
        <v>10831</v>
      </c>
      <c r="W2002" s="1">
        <v>4795</v>
      </c>
      <c r="X2002" s="1">
        <v>14626</v>
      </c>
      <c r="Y2002" s="1">
        <v>63793</v>
      </c>
      <c r="Z2002" s="1">
        <v>6154.8259063291134</v>
      </c>
      <c r="AA2002" s="1">
        <v>75134.322354959659</v>
      </c>
      <c r="AB2002" s="1">
        <v>2289</v>
      </c>
      <c r="AC2002" s="1">
        <v>11268.89863</v>
      </c>
      <c r="AD2002" s="1">
        <v>13564.72063424</v>
      </c>
      <c r="AE2002" s="1">
        <v>13623</v>
      </c>
      <c r="AF2002" s="1">
        <v>38053.136939999997</v>
      </c>
      <c r="AG2002" s="1">
        <v>110871.9414960705</v>
      </c>
      <c r="AH2002" s="1">
        <v>25023.394314388112</v>
      </c>
      <c r="AI2002" s="1">
        <v>6143</v>
      </c>
      <c r="AJ2002" s="1">
        <v>30670.76390728202</v>
      </c>
      <c r="AK2002" s="1">
        <v>8635.9872747826084</v>
      </c>
      <c r="AL2002" s="1">
        <v>565616.875</v>
      </c>
      <c r="AM2002" s="1">
        <v>440642.125</v>
      </c>
      <c r="AN2002" s="1">
        <v>124974.7109375</v>
      </c>
      <c r="AO2002" t="s">
        <v>14812</v>
      </c>
    </row>
    <row r="2003" spans="1:41" x14ac:dyDescent="0.25">
      <c r="A2003" s="1">
        <v>2017</v>
      </c>
      <c r="B2003" t="s">
        <v>1523</v>
      </c>
      <c r="C2003" t="s">
        <v>7034</v>
      </c>
      <c r="D2003" t="s">
        <v>7205</v>
      </c>
      <c r="E2003" t="s">
        <v>7621</v>
      </c>
      <c r="F2003" t="s">
        <v>9080</v>
      </c>
      <c r="G2003" t="s">
        <v>11232</v>
      </c>
      <c r="H2003" t="s">
        <v>12669</v>
      </c>
      <c r="I2003" s="1">
        <v>15571.3123966037</v>
      </c>
      <c r="J2003" s="1">
        <v>22386.122315435779</v>
      </c>
      <c r="K2003" s="1">
        <v>2846.0191689844892</v>
      </c>
      <c r="L2003" s="1">
        <v>3044.3882454999998</v>
      </c>
      <c r="M2003" s="1">
        <v>10569.4573236</v>
      </c>
      <c r="N2003" s="1">
        <v>9753.217572274174</v>
      </c>
      <c r="O2003" s="1">
        <v>11250</v>
      </c>
      <c r="P2003" s="1">
        <v>7411.65</v>
      </c>
      <c r="Q2003" s="1">
        <v>4972.8392761548057</v>
      </c>
      <c r="R2003" s="1">
        <v>8416.3598144436237</v>
      </c>
      <c r="S2003" s="1">
        <v>9904.0693833285841</v>
      </c>
      <c r="T2003" s="1">
        <v>12865.928450199999</v>
      </c>
      <c r="U2003" s="1">
        <v>2512.9509013900802</v>
      </c>
      <c r="V2003" s="1">
        <v>10441</v>
      </c>
      <c r="W2003" s="1">
        <v>4565.0619180000003</v>
      </c>
      <c r="X2003" s="1">
        <v>17544.103299999999</v>
      </c>
      <c r="Y2003" s="1">
        <v>62340.472999999998</v>
      </c>
      <c r="Z2003" s="1">
        <v>7341.8720000000003</v>
      </c>
      <c r="AA2003" s="1">
        <v>70018.680639242433</v>
      </c>
      <c r="AB2003" s="1">
        <v>2232</v>
      </c>
      <c r="AC2003" s="1">
        <v>11289.078267904</v>
      </c>
      <c r="AD2003" s="1">
        <v>14740.897250357149</v>
      </c>
      <c r="AE2003" s="1">
        <v>13128.433241453051</v>
      </c>
      <c r="AF2003" s="1">
        <v>37901.473702927891</v>
      </c>
      <c r="AG2003" s="1">
        <v>120157</v>
      </c>
      <c r="AH2003" s="1">
        <v>24948.50866657163</v>
      </c>
      <c r="AI2003" s="1">
        <v>5083.3944000000001</v>
      </c>
      <c r="AJ2003" s="1">
        <v>36919.647111499333</v>
      </c>
      <c r="AK2003" s="1">
        <v>9101.2575116667249</v>
      </c>
      <c r="AL2003" s="1">
        <v>569257.1875</v>
      </c>
      <c r="AM2003" s="1">
        <v>443606.53125</v>
      </c>
      <c r="AN2003" s="1">
        <v>125650.6953125</v>
      </c>
      <c r="AO2003" t="s">
        <v>14813</v>
      </c>
    </row>
    <row r="2004" spans="1:41" x14ac:dyDescent="0.25">
      <c r="A2004" s="1">
        <v>2017</v>
      </c>
      <c r="B2004" t="s">
        <v>1523</v>
      </c>
      <c r="C2004" t="s">
        <v>7034</v>
      </c>
      <c r="D2004" t="s">
        <v>7205</v>
      </c>
      <c r="E2004" t="s">
        <v>7622</v>
      </c>
      <c r="F2004" t="s">
        <v>9081</v>
      </c>
      <c r="G2004" t="s">
        <v>11233</v>
      </c>
      <c r="H2004" t="s">
        <v>12669</v>
      </c>
      <c r="I2004" s="1">
        <v>122.6777858295015</v>
      </c>
      <c r="J2004" s="1">
        <v>4529.0169872849165</v>
      </c>
      <c r="K2004" s="1">
        <v>70.981417895764935</v>
      </c>
      <c r="L2004" s="1">
        <v>556.67316711954231</v>
      </c>
      <c r="M2004" s="1">
        <v>1136.910000885596</v>
      </c>
      <c r="N2004" s="1">
        <v>322.37859718328514</v>
      </c>
      <c r="O2004" s="1">
        <v>1105.5216110064807</v>
      </c>
      <c r="P2004" s="1">
        <v>1257.6789433524887</v>
      </c>
      <c r="Q2004" s="1">
        <v>1.6256533206297623</v>
      </c>
      <c r="R2004" s="1">
        <v>531.22984992936529</v>
      </c>
      <c r="S2004" s="1">
        <v>717.60550249691119</v>
      </c>
      <c r="T2004" s="1">
        <v>2012.0716883838879</v>
      </c>
      <c r="U2004" s="1">
        <v>39.123616163020046</v>
      </c>
      <c r="V2004" s="1">
        <v>1060.8089068201721</v>
      </c>
      <c r="W2004" s="1">
        <v>279.45440116442887</v>
      </c>
      <c r="X2004" s="1">
        <v>1788.5081674523449</v>
      </c>
      <c r="Y2004" s="1">
        <v>3275.2055816471066</v>
      </c>
      <c r="Z2004" s="1">
        <v>950.14496395905815</v>
      </c>
      <c r="AA2004" s="1">
        <v>5551.3369023393079</v>
      </c>
      <c r="AB2004" s="1">
        <v>418.06378414198559</v>
      </c>
      <c r="AC2004" s="1">
        <v>965.79441042426618</v>
      </c>
      <c r="AD2004" s="1">
        <v>1569.3807056848857</v>
      </c>
      <c r="AE2004" s="1">
        <v>1300.0218742169232</v>
      </c>
      <c r="AF2004" s="1">
        <v>1027.1023842610805</v>
      </c>
      <c r="AG2004" s="1">
        <v>5121.8402645416527</v>
      </c>
      <c r="AH2004" s="1">
        <v>1254.1913524259569</v>
      </c>
      <c r="AI2004" s="1">
        <v>560.02661993351546</v>
      </c>
      <c r="AJ2004" s="1">
        <v>1394.1946240777165</v>
      </c>
      <c r="AK2004" s="1">
        <v>543.25935586364972</v>
      </c>
      <c r="AL2004" s="1">
        <v>39462.828125</v>
      </c>
      <c r="AM2004" s="1">
        <v>28006.853515625</v>
      </c>
      <c r="AN2004" s="1">
        <v>11455.9755859375</v>
      </c>
      <c r="AO2004" t="s">
        <v>14814</v>
      </c>
    </row>
    <row r="2005" spans="1:41" x14ac:dyDescent="0.25">
      <c r="A2005" s="1">
        <v>2017</v>
      </c>
      <c r="B2005" t="s">
        <v>1524</v>
      </c>
      <c r="C2005" t="s">
        <v>7034</v>
      </c>
      <c r="D2005" t="s">
        <v>7205</v>
      </c>
      <c r="E2005" t="s">
        <v>7622</v>
      </c>
      <c r="F2005" t="s">
        <v>9081</v>
      </c>
      <c r="G2005" t="s">
        <v>11233</v>
      </c>
      <c r="H2005" t="s">
        <v>12669</v>
      </c>
      <c r="I2005" s="1">
        <v>534.58485734343913</v>
      </c>
      <c r="J2005" s="1">
        <v>4642.2750567826542</v>
      </c>
      <c r="K2005" s="1">
        <v>82.946768202788093</v>
      </c>
      <c r="L2005" s="1">
        <v>618.76801967361348</v>
      </c>
      <c r="M2005" s="1">
        <v>1151.5492852532941</v>
      </c>
      <c r="N2005" s="1">
        <v>499.59428529375134</v>
      </c>
      <c r="O2005" s="1">
        <v>1102.2150057696977</v>
      </c>
      <c r="P2005" s="1">
        <v>1483.4800899612972</v>
      </c>
      <c r="Q2005" s="1">
        <v>1.5627883084788108</v>
      </c>
      <c r="R2005" s="1">
        <v>656.76159253366529</v>
      </c>
      <c r="S2005" s="1">
        <v>932.20656425266668</v>
      </c>
      <c r="T2005" s="1">
        <v>2697.2021586459268</v>
      </c>
      <c r="U2005" s="1">
        <v>55.727317327395184</v>
      </c>
      <c r="V2005" s="1">
        <v>927.30256032785587</v>
      </c>
      <c r="W2005" s="1">
        <v>327.67662588508369</v>
      </c>
      <c r="X2005" s="1">
        <v>1951.5706528053795</v>
      </c>
      <c r="Y2005" s="1">
        <v>3583.2665041515106</v>
      </c>
      <c r="Z2005" s="1">
        <v>1083.3390488445625</v>
      </c>
      <c r="AA2005" s="1">
        <v>5623.7832509263635</v>
      </c>
      <c r="AB2005" s="1">
        <v>416.84033360891601</v>
      </c>
      <c r="AC2005" s="1">
        <v>948.81441936257704</v>
      </c>
      <c r="AD2005" s="1">
        <v>1452.4077359568641</v>
      </c>
      <c r="AE2005" s="1">
        <v>1737.2066103347813</v>
      </c>
      <c r="AF2005" s="1">
        <v>1013.5437612834552</v>
      </c>
      <c r="AG2005" s="1">
        <v>3857.1296336772466</v>
      </c>
      <c r="AH2005" s="1">
        <v>1437.7080645988017</v>
      </c>
      <c r="AI2005" s="1">
        <v>558.38771962049975</v>
      </c>
      <c r="AJ2005" s="1">
        <v>1822.2150840749678</v>
      </c>
      <c r="AK2005" s="1">
        <v>613.000490601347</v>
      </c>
      <c r="AL2005" s="1">
        <v>41813.06640625</v>
      </c>
      <c r="AM2005" s="1">
        <v>29089.353515625</v>
      </c>
      <c r="AN2005" s="1">
        <v>12723.712890625</v>
      </c>
      <c r="AO2005" t="s">
        <v>14815</v>
      </c>
    </row>
    <row r="2006" spans="1:41" x14ac:dyDescent="0.25">
      <c r="A2006" s="1">
        <v>2017</v>
      </c>
      <c r="B2006" t="s">
        <v>1525</v>
      </c>
      <c r="C2006" t="s">
        <v>7034</v>
      </c>
      <c r="D2006" t="s">
        <v>7205</v>
      </c>
      <c r="E2006" t="s">
        <v>7622</v>
      </c>
      <c r="F2006" t="s">
        <v>9081</v>
      </c>
      <c r="G2006" t="s">
        <v>11233</v>
      </c>
      <c r="H2006" t="s">
        <v>12669</v>
      </c>
      <c r="I2006" s="1">
        <v>135.30028983267701</v>
      </c>
      <c r="J2006" s="1">
        <v>1644.80505052127</v>
      </c>
      <c r="K2006" s="1">
        <v>63.789049490138616</v>
      </c>
      <c r="L2006" s="1">
        <v>523.98147795471004</v>
      </c>
      <c r="M2006" s="1">
        <v>1004.7431671900538</v>
      </c>
      <c r="N2006" s="1">
        <v>318.9452474506931</v>
      </c>
      <c r="O2006" s="1">
        <v>1123.1429070942263</v>
      </c>
      <c r="P2006" s="1">
        <v>1366.9082033601132</v>
      </c>
      <c r="Q2006" s="1">
        <v>1.4808172203067893</v>
      </c>
      <c r="R2006" s="1">
        <v>483.33874070813602</v>
      </c>
      <c r="S2006" s="1">
        <v>1006.9557098086167</v>
      </c>
      <c r="T2006" s="1">
        <v>1640.2898440321358</v>
      </c>
      <c r="U2006" s="1">
        <v>24.417994331301546</v>
      </c>
      <c r="V2006" s="1">
        <v>1137.9510792972942</v>
      </c>
      <c r="W2006" s="1">
        <v>284.77254236669023</v>
      </c>
      <c r="X2006" s="1">
        <v>1631.1771226764017</v>
      </c>
      <c r="Y2006" s="1">
        <v>3143.8888677282603</v>
      </c>
      <c r="Z2006" s="1">
        <v>968.22664404674686</v>
      </c>
      <c r="AA2006" s="1">
        <v>5573.6503522300527</v>
      </c>
      <c r="AB2006" s="1">
        <v>426.01972338056862</v>
      </c>
      <c r="AC2006" s="1">
        <v>820.69168529741194</v>
      </c>
      <c r="AD2006" s="1">
        <v>1429.558162680785</v>
      </c>
      <c r="AE2006" s="1">
        <v>1221.1046616683677</v>
      </c>
      <c r="AF2006" s="1">
        <v>1128.8698657924256</v>
      </c>
      <c r="AG2006" s="1">
        <v>5316.4625135870892</v>
      </c>
      <c r="AH2006" s="1">
        <v>1446.6445152227864</v>
      </c>
      <c r="AI2006" s="1">
        <v>570.6841749028473</v>
      </c>
      <c r="AJ2006" s="1">
        <v>1433.1289803498571</v>
      </c>
      <c r="AK2006" s="1">
        <v>553.59782236084584</v>
      </c>
      <c r="AL2006" s="1">
        <v>36424.52734375</v>
      </c>
      <c r="AM2006" s="1">
        <v>25243.15234375</v>
      </c>
      <c r="AN2006" s="1">
        <v>11181.375</v>
      </c>
      <c r="AO2006" t="s">
        <v>14816</v>
      </c>
    </row>
    <row r="2007" spans="1:41" x14ac:dyDescent="0.25">
      <c r="A2007" s="1">
        <v>2017</v>
      </c>
      <c r="B2007" t="s">
        <v>1526</v>
      </c>
      <c r="C2007" t="s">
        <v>7034</v>
      </c>
      <c r="D2007" t="s">
        <v>7205</v>
      </c>
      <c r="E2007" t="s">
        <v>7622</v>
      </c>
      <c r="F2007" t="s">
        <v>9081</v>
      </c>
      <c r="G2007" t="s">
        <v>11233</v>
      </c>
      <c r="H2007" t="s">
        <v>12669</v>
      </c>
      <c r="I2007" s="1">
        <v>571.86525027261382</v>
      </c>
      <c r="J2007" s="1">
        <v>4936.7407851918979</v>
      </c>
      <c r="K2007" s="1">
        <v>289.45298181605642</v>
      </c>
      <c r="L2007" s="1">
        <v>564.54213358642141</v>
      </c>
      <c r="M2007" s="1">
        <v>1063.5668048610726</v>
      </c>
      <c r="N2007" s="1">
        <v>649.71483459172293</v>
      </c>
      <c r="O2007" s="1">
        <v>1178.2009240814996</v>
      </c>
      <c r="P2007" s="1">
        <v>1737.3936117956375</v>
      </c>
      <c r="Q2007" s="1">
        <v>3.7869093216203278</v>
      </c>
      <c r="R2007" s="1">
        <v>715.49436675274046</v>
      </c>
      <c r="S2007" s="1">
        <v>1161.8429983287281</v>
      </c>
      <c r="T2007" s="1">
        <v>2380.4677973276571</v>
      </c>
      <c r="U2007" s="1">
        <v>37.126561976669883</v>
      </c>
      <c r="V2007" s="1">
        <v>1050.4633123987185</v>
      </c>
      <c r="W2007" s="1">
        <v>542.70297948249799</v>
      </c>
      <c r="X2007" s="1">
        <v>2159.8923408780302</v>
      </c>
      <c r="Y2007" s="1">
        <v>3701.7366206150264</v>
      </c>
      <c r="Z2007" s="1">
        <v>1288.510092131484</v>
      </c>
      <c r="AA2007" s="1">
        <v>6336.6305632533922</v>
      </c>
      <c r="AB2007" s="1"/>
      <c r="AC2007" s="1">
        <v>1158.8589618294304</v>
      </c>
      <c r="AD2007" s="1">
        <v>1517.8212102226805</v>
      </c>
      <c r="AE2007" s="1">
        <v>1954.6042923011496</v>
      </c>
      <c r="AF2007" s="1">
        <v>1243.8776378574851</v>
      </c>
      <c r="AG2007" s="1">
        <v>5840.8817650943292</v>
      </c>
      <c r="AH2007" s="1">
        <v>1451.2117902057139</v>
      </c>
      <c r="AI2007" s="1">
        <v>1095.2335783117614</v>
      </c>
      <c r="AJ2007" s="1">
        <v>1475.2348597200298</v>
      </c>
      <c r="AK2007" s="1">
        <v>600.57673785789518</v>
      </c>
      <c r="AL2007" s="1">
        <v>46708.4375</v>
      </c>
      <c r="AM2007" s="1">
        <v>33267.4609375</v>
      </c>
      <c r="AN2007" s="1">
        <v>13440.970703125</v>
      </c>
      <c r="AO2007" t="s">
        <v>14817</v>
      </c>
    </row>
    <row r="2008" spans="1:41" x14ac:dyDescent="0.25">
      <c r="A2008" s="1">
        <v>2017</v>
      </c>
      <c r="B2008" t="s">
        <v>1527</v>
      </c>
      <c r="C2008" t="s">
        <v>7034</v>
      </c>
      <c r="D2008" t="s">
        <v>7205</v>
      </c>
      <c r="E2008" t="s">
        <v>7622</v>
      </c>
      <c r="F2008" t="s">
        <v>9081</v>
      </c>
      <c r="G2008" t="s">
        <v>11233</v>
      </c>
      <c r="H2008" t="s">
        <v>12669</v>
      </c>
      <c r="I2008" s="1">
        <v>572.64999324661085</v>
      </c>
      <c r="J2008" s="1">
        <v>5017.599985097122</v>
      </c>
      <c r="K2008" s="1">
        <v>294.19793687972174</v>
      </c>
      <c r="L2008" s="1">
        <v>559.84954667299314</v>
      </c>
      <c r="M2008" s="1">
        <v>1220.8437868367125</v>
      </c>
      <c r="N2008" s="1">
        <v>361.04124293920904</v>
      </c>
      <c r="O2008" s="1">
        <v>1197.5149778033174</v>
      </c>
      <c r="P2008" s="1">
        <v>1248.7234194961109</v>
      </c>
      <c r="Q2008" s="1">
        <v>1.5780014141597367</v>
      </c>
      <c r="R2008" s="1">
        <v>679.24187875169071</v>
      </c>
      <c r="S2008" s="1">
        <v>1180.6702572438687</v>
      </c>
      <c r="T2008" s="1">
        <v>2441.687573673425</v>
      </c>
      <c r="U2008" s="1">
        <v>34.579929370589646</v>
      </c>
      <c r="V2008" s="1">
        <v>1067.6833844881069</v>
      </c>
      <c r="W2008" s="1">
        <v>332.95739641001251</v>
      </c>
      <c r="X2008" s="1">
        <v>2067.3825267288362</v>
      </c>
      <c r="Y2008" s="1">
        <v>3762.4185794331415</v>
      </c>
      <c r="Z2008" s="1">
        <v>1198.6466270760452</v>
      </c>
      <c r="AA2008" s="1">
        <v>6381.6834311919065</v>
      </c>
      <c r="AB2008" s="1">
        <v>432.84461533301629</v>
      </c>
      <c r="AC2008" s="1">
        <v>1177.8559459492928</v>
      </c>
      <c r="AD2008" s="1">
        <v>1466.5459773622943</v>
      </c>
      <c r="AE2008" s="1">
        <v>2034.3696920651767</v>
      </c>
      <c r="AF2008" s="1">
        <v>1210.3335899917406</v>
      </c>
      <c r="AG2008" s="1">
        <v>4821.1736364210992</v>
      </c>
      <c r="AH2008" s="1">
        <v>1461.0669990565964</v>
      </c>
      <c r="AI2008" s="1">
        <v>1113.1875619974753</v>
      </c>
      <c r="AJ2008" s="1">
        <v>1581.5476329475596</v>
      </c>
      <c r="AK2008" s="1">
        <v>665.91479282002501</v>
      </c>
      <c r="AL2008" s="1">
        <v>45585.78515625</v>
      </c>
      <c r="AM2008" s="1">
        <v>31710.9765625</v>
      </c>
      <c r="AN2008" s="1">
        <v>13874.8154296875</v>
      </c>
      <c r="AO2008" t="s">
        <v>14818</v>
      </c>
    </row>
    <row r="2009" spans="1:41" x14ac:dyDescent="0.25">
      <c r="A2009" s="1">
        <v>2017</v>
      </c>
      <c r="B2009" t="s">
        <v>1528</v>
      </c>
      <c r="C2009" t="s">
        <v>7034</v>
      </c>
      <c r="D2009" t="s">
        <v>7205</v>
      </c>
      <c r="E2009" t="s">
        <v>7622</v>
      </c>
      <c r="F2009" t="s">
        <v>9081</v>
      </c>
      <c r="G2009" t="s">
        <v>11234</v>
      </c>
      <c r="H2009" t="s">
        <v>12669</v>
      </c>
      <c r="I2009" s="1">
        <v>114.3204040682417</v>
      </c>
      <c r="J2009" s="1">
        <v>4333.438878585559</v>
      </c>
      <c r="K2009" s="1">
        <v>67.435510887772196</v>
      </c>
      <c r="L2009" s="1">
        <v>527.43179999999995</v>
      </c>
      <c r="M2009" s="1">
        <v>1067.9340672000001</v>
      </c>
      <c r="N2009" s="1">
        <v>306.64304885759998</v>
      </c>
      <c r="O2009" s="1">
        <v>1065</v>
      </c>
      <c r="P2009" s="1">
        <v>1284</v>
      </c>
      <c r="Q2009" s="1">
        <v>1.5593984406000001</v>
      </c>
      <c r="R2009" s="1">
        <v>509.20693726769531</v>
      </c>
      <c r="S2009" s="1">
        <v>688.35888153949099</v>
      </c>
      <c r="T2009" s="1">
        <v>1995.6921749999999</v>
      </c>
      <c r="U2009" s="1">
        <v>37.14228</v>
      </c>
      <c r="V2009" s="1">
        <v>1007</v>
      </c>
      <c r="W2009" s="1">
        <v>260.10000000000002</v>
      </c>
      <c r="X2009" s="1">
        <v>1769.5812000000001</v>
      </c>
      <c r="Y2009" s="1">
        <v>3243.2170000000001</v>
      </c>
      <c r="Z2009" s="1">
        <v>911.2</v>
      </c>
      <c r="AA2009" s="1">
        <v>5298.563788256547</v>
      </c>
      <c r="AB2009" s="1">
        <v>374</v>
      </c>
      <c r="AC2009" s="1">
        <v>949.45620787199994</v>
      </c>
      <c r="AD2009" s="1">
        <v>1580.6902270005</v>
      </c>
      <c r="AE2009" s="1">
        <v>1209.9852000000001</v>
      </c>
      <c r="AF2009" s="1">
        <v>973.17493285397404</v>
      </c>
      <c r="AG2009" s="1">
        <v>4973</v>
      </c>
      <c r="AH2009" s="1">
        <v>1248.042327813316</v>
      </c>
      <c r="AI2009" s="1">
        <v>521.24040000000002</v>
      </c>
      <c r="AJ2009" s="1">
        <v>1384.0699662381751</v>
      </c>
      <c r="AK2009" s="1">
        <v>526.66119000000003</v>
      </c>
      <c r="AL2009" s="1">
        <v>38228.1484375</v>
      </c>
      <c r="AM2009" s="1">
        <v>27063.412109375</v>
      </c>
      <c r="AN2009" s="1">
        <v>11164.7353515625</v>
      </c>
      <c r="AO2009" t="s">
        <v>14819</v>
      </c>
    </row>
    <row r="2010" spans="1:41" x14ac:dyDescent="0.25">
      <c r="A2010" s="1">
        <v>2017</v>
      </c>
      <c r="B2010" t="s">
        <v>1529</v>
      </c>
      <c r="C2010" t="s">
        <v>7034</v>
      </c>
      <c r="D2010" t="s">
        <v>7205</v>
      </c>
      <c r="E2010" t="s">
        <v>7622</v>
      </c>
      <c r="F2010" t="s">
        <v>9081</v>
      </c>
      <c r="G2010" t="s">
        <v>11234</v>
      </c>
      <c r="H2010" t="s">
        <v>12669</v>
      </c>
      <c r="I2010" s="1">
        <v>523.7064105609079</v>
      </c>
      <c r="J2010" s="1">
        <v>4521</v>
      </c>
      <c r="K2010" s="1">
        <v>265.07709999999997</v>
      </c>
      <c r="L2010" s="1">
        <v>517</v>
      </c>
      <c r="M2010" s="1">
        <v>974</v>
      </c>
      <c r="N2010" s="1">
        <v>595</v>
      </c>
      <c r="O2010" s="1">
        <v>1078.9803657</v>
      </c>
      <c r="P2010" s="1">
        <v>1591.081416</v>
      </c>
      <c r="Q2010" s="1">
        <v>3.468</v>
      </c>
      <c r="R2010" s="1">
        <v>655.24</v>
      </c>
      <c r="S2010" s="1">
        <v>1064</v>
      </c>
      <c r="T2010" s="1">
        <v>2180</v>
      </c>
      <c r="U2010" s="1">
        <v>34</v>
      </c>
      <c r="V2010" s="1">
        <v>962</v>
      </c>
      <c r="W2010" s="1">
        <v>497</v>
      </c>
      <c r="X2010" s="1">
        <v>1978</v>
      </c>
      <c r="Y2010" s="1">
        <v>3390</v>
      </c>
      <c r="Z2010" s="1">
        <v>1180</v>
      </c>
      <c r="AA2010" s="1">
        <v>5803</v>
      </c>
      <c r="AB2010" s="1"/>
      <c r="AC2010" s="1">
        <v>1061.2672600000001</v>
      </c>
      <c r="AD2010" s="1">
        <v>1390</v>
      </c>
      <c r="AE2010" s="1">
        <v>1790</v>
      </c>
      <c r="AF2010" s="1">
        <v>1139.126206022805</v>
      </c>
      <c r="AG2010" s="1">
        <v>5349</v>
      </c>
      <c r="AH2010" s="1">
        <v>1329</v>
      </c>
      <c r="AI2010" s="1">
        <v>1003</v>
      </c>
      <c r="AJ2010" s="1">
        <v>1351</v>
      </c>
      <c r="AK2010" s="1">
        <v>550</v>
      </c>
      <c r="AL2010" s="1">
        <v>42774.9453125</v>
      </c>
      <c r="AM2010" s="1">
        <v>30465.890625</v>
      </c>
      <c r="AN2010" s="1">
        <v>12309.0576171875</v>
      </c>
      <c r="AO2010" t="s">
        <v>14820</v>
      </c>
    </row>
    <row r="2011" spans="1:41" x14ac:dyDescent="0.25">
      <c r="A2011" s="1">
        <v>2017</v>
      </c>
      <c r="B2011" t="s">
        <v>1530</v>
      </c>
      <c r="C2011" t="s">
        <v>7034</v>
      </c>
      <c r="D2011" t="s">
        <v>7205</v>
      </c>
      <c r="E2011" t="s">
        <v>7622</v>
      </c>
      <c r="F2011" t="s">
        <v>9081</v>
      </c>
      <c r="G2011" t="s">
        <v>11234</v>
      </c>
      <c r="H2011" t="s">
        <v>12669</v>
      </c>
      <c r="I2011" s="1">
        <v>500</v>
      </c>
      <c r="J2011" s="1">
        <v>4333.4387499999993</v>
      </c>
      <c r="K2011" s="1">
        <v>76.671107261999978</v>
      </c>
      <c r="L2011" s="1">
        <v>567</v>
      </c>
      <c r="M2011" s="1">
        <v>1059.03</v>
      </c>
      <c r="N2011" s="1">
        <v>457.21398000000011</v>
      </c>
      <c r="O2011" s="1">
        <v>1019.198006282456</v>
      </c>
      <c r="P2011" s="1">
        <v>1331.0169599999999</v>
      </c>
      <c r="Q2011" s="1">
        <v>1.439776071203184</v>
      </c>
      <c r="R2011" s="1">
        <v>624.04071194223502</v>
      </c>
      <c r="S2011" s="1">
        <v>856.47360000000003</v>
      </c>
      <c r="T2011" s="1">
        <v>2493.144499999999</v>
      </c>
      <c r="U2011" s="1">
        <v>52.02</v>
      </c>
      <c r="V2011" s="1">
        <v>853</v>
      </c>
      <c r="W2011" s="1">
        <v>299.58600000000001</v>
      </c>
      <c r="X2011" s="1">
        <v>1786.02</v>
      </c>
      <c r="Y2011" s="1">
        <v>3351.5410499999998</v>
      </c>
      <c r="Z2011" s="1">
        <v>998.24400000000003</v>
      </c>
      <c r="AA2011" s="1">
        <v>5273.0177894615663</v>
      </c>
      <c r="AB2011" s="1">
        <v>374</v>
      </c>
      <c r="AC2011" s="1">
        <v>864.15565000000004</v>
      </c>
      <c r="AD2011" s="1">
        <v>1338.083918670058</v>
      </c>
      <c r="AE2011" s="1">
        <v>1626.2084633456211</v>
      </c>
      <c r="AF2011" s="1">
        <v>951.50424324549272</v>
      </c>
      <c r="AG2011" s="1">
        <v>3666.7121972619052</v>
      </c>
      <c r="AH2011" s="1">
        <v>1343.3791216479899</v>
      </c>
      <c r="AI2011" s="1">
        <v>511.02</v>
      </c>
      <c r="AJ2011" s="1">
        <v>1704.7507033242109</v>
      </c>
      <c r="AK2011" s="1">
        <v>564.85</v>
      </c>
      <c r="AL2011" s="1">
        <v>38876.76171875</v>
      </c>
      <c r="AM2011" s="1">
        <v>27155.3046875</v>
      </c>
      <c r="AN2011" s="1">
        <v>11721.455078125</v>
      </c>
      <c r="AO2011" t="s">
        <v>14821</v>
      </c>
    </row>
    <row r="2012" spans="1:41" x14ac:dyDescent="0.25">
      <c r="A2012" s="1">
        <v>2017</v>
      </c>
      <c r="B2012" t="s">
        <v>1531</v>
      </c>
      <c r="C2012" t="s">
        <v>7034</v>
      </c>
      <c r="D2012" t="s">
        <v>7205</v>
      </c>
      <c r="E2012" t="s">
        <v>7622</v>
      </c>
      <c r="F2012" t="s">
        <v>9081</v>
      </c>
      <c r="G2012" t="s">
        <v>11234</v>
      </c>
      <c r="H2012" t="s">
        <v>12669</v>
      </c>
      <c r="I2012" s="1">
        <v>523.7064105609079</v>
      </c>
      <c r="J2012" s="1">
        <v>4615.8784637500003</v>
      </c>
      <c r="K2012" s="1">
        <v>265.07709999999997</v>
      </c>
      <c r="L2012" s="1">
        <v>511.99999999999989</v>
      </c>
      <c r="M2012" s="1">
        <v>1100</v>
      </c>
      <c r="N2012" s="1">
        <v>325.30399999999997</v>
      </c>
      <c r="O2012" s="1">
        <v>1078.9803657</v>
      </c>
      <c r="P2012" s="1">
        <v>1224</v>
      </c>
      <c r="Q2012" s="1">
        <v>1.4218047995094341</v>
      </c>
      <c r="R2012" s="1">
        <v>612.0079199999999</v>
      </c>
      <c r="S2012" s="1">
        <v>1063.8030000000001</v>
      </c>
      <c r="T2012" s="1">
        <v>2232.1</v>
      </c>
      <c r="U2012" s="1">
        <v>31.157075719087199</v>
      </c>
      <c r="V2012" s="1">
        <v>962</v>
      </c>
      <c r="W2012" s="1">
        <v>300</v>
      </c>
      <c r="X2012" s="1">
        <v>1900</v>
      </c>
      <c r="Y2012" s="1">
        <v>3390</v>
      </c>
      <c r="Z2012" s="1">
        <v>1080</v>
      </c>
      <c r="AA2012" s="1">
        <v>5858.6114561805916</v>
      </c>
      <c r="AB2012" s="1">
        <v>390</v>
      </c>
      <c r="AC2012" s="1">
        <v>1061.2672600000001</v>
      </c>
      <c r="AD2012" s="1">
        <v>1321.3816480800001</v>
      </c>
      <c r="AE2012" s="1">
        <v>1833</v>
      </c>
      <c r="AF2012" s="1">
        <v>1106.8880947718819</v>
      </c>
      <c r="AG2012" s="1">
        <v>4426.4905857174999</v>
      </c>
      <c r="AH2012" s="1">
        <v>1343.4321225000001</v>
      </c>
      <c r="AI2012" s="1">
        <v>1003</v>
      </c>
      <c r="AJ2012" s="1">
        <v>1443.5250000000001</v>
      </c>
      <c r="AK2012" s="1">
        <v>600</v>
      </c>
      <c r="AL2012" s="1">
        <v>41605.03125</v>
      </c>
      <c r="AM2012" s="1">
        <v>29007.259765625</v>
      </c>
      <c r="AN2012" s="1">
        <v>12597.7744140625</v>
      </c>
      <c r="AO2012" t="s">
        <v>14822</v>
      </c>
    </row>
    <row r="2013" spans="1:41" x14ac:dyDescent="0.25">
      <c r="A2013" s="1">
        <v>2017</v>
      </c>
      <c r="B2013" t="s">
        <v>1532</v>
      </c>
      <c r="C2013" t="s">
        <v>7034</v>
      </c>
      <c r="D2013" t="s">
        <v>7205</v>
      </c>
      <c r="E2013" t="s">
        <v>7622</v>
      </c>
      <c r="F2013" t="s">
        <v>9081</v>
      </c>
      <c r="G2013" t="s">
        <v>11234</v>
      </c>
      <c r="H2013" t="s">
        <v>12669</v>
      </c>
      <c r="I2013" s="1">
        <v>126.3609171631967</v>
      </c>
      <c r="J2013" s="1">
        <v>1412.8805</v>
      </c>
      <c r="K2013" s="1">
        <v>63</v>
      </c>
      <c r="L2013" s="1">
        <v>497.91879360000001</v>
      </c>
      <c r="M2013" s="1">
        <v>948.21194465661245</v>
      </c>
      <c r="N2013" s="1">
        <v>304.64</v>
      </c>
      <c r="O2013" s="1">
        <v>1088.3595101562501</v>
      </c>
      <c r="P2013" s="1">
        <v>1284</v>
      </c>
      <c r="Q2013" s="1">
        <v>1.4014</v>
      </c>
      <c r="R2013" s="1">
        <v>453.70809004457669</v>
      </c>
      <c r="S2013" s="1">
        <v>951.97131249999984</v>
      </c>
      <c r="T2013" s="1">
        <v>1589.4905624999999</v>
      </c>
      <c r="U2013" s="1">
        <v>20</v>
      </c>
      <c r="V2013" s="1">
        <v>1076</v>
      </c>
      <c r="W2013" s="1">
        <v>264.52068000000003</v>
      </c>
      <c r="X2013" s="1">
        <v>1611.7723249999999</v>
      </c>
      <c r="Y2013" s="1">
        <v>3262</v>
      </c>
      <c r="Z2013" s="1">
        <v>916.21500000000003</v>
      </c>
      <c r="AA2013" s="1">
        <v>5341.484254006542</v>
      </c>
      <c r="AB2013" s="1">
        <v>374</v>
      </c>
      <c r="AC2013" s="1">
        <v>793.7244901847489</v>
      </c>
      <c r="AD2013" s="1">
        <v>1342.2225000000001</v>
      </c>
      <c r="AE2013" s="1">
        <v>1156.5940086650151</v>
      </c>
      <c r="AF2013" s="1">
        <v>1072.7202112196451</v>
      </c>
      <c r="AG2013" s="1">
        <v>5045.9821032600357</v>
      </c>
      <c r="AH2013" s="1">
        <v>1384.3</v>
      </c>
      <c r="AI2013" s="1">
        <v>531.66520800000001</v>
      </c>
      <c r="AJ2013" s="1">
        <v>1375.2461605624619</v>
      </c>
      <c r="AK2013" s="1">
        <v>486</v>
      </c>
      <c r="AL2013" s="1">
        <v>34776.390625</v>
      </c>
      <c r="AM2013" s="1">
        <v>24140.876953125</v>
      </c>
      <c r="AN2013" s="1">
        <v>10635.513671875</v>
      </c>
      <c r="AO2013" t="s">
        <v>14823</v>
      </c>
    </row>
    <row r="2014" spans="1:41" x14ac:dyDescent="0.25">
      <c r="A2014" s="1">
        <v>2017</v>
      </c>
      <c r="B2014" t="s">
        <v>1533</v>
      </c>
      <c r="C2014" t="s">
        <v>7035</v>
      </c>
      <c r="D2014" t="s">
        <v>7205</v>
      </c>
      <c r="E2014" t="s">
        <v>7623</v>
      </c>
      <c r="F2014" t="s">
        <v>9082</v>
      </c>
      <c r="G2014" t="s">
        <v>11235</v>
      </c>
      <c r="H2014" t="s">
        <v>12669</v>
      </c>
      <c r="I2014" s="1">
        <v>197.74400329589844</v>
      </c>
      <c r="J2014" s="1">
        <v>304.65618896484375</v>
      </c>
      <c r="K2014" s="1">
        <v>292.94769287109375</v>
      </c>
      <c r="L2014" s="1">
        <v>475.0015869140625</v>
      </c>
      <c r="M2014" s="1">
        <v>844.08331298828125</v>
      </c>
      <c r="N2014" s="1">
        <v>859.3707275390625</v>
      </c>
      <c r="O2014" s="1">
        <v>2027.7625732421875</v>
      </c>
      <c r="P2014" s="1">
        <v>429.13937377929688</v>
      </c>
      <c r="Q2014" s="1">
        <v>141.57777404785156</v>
      </c>
      <c r="R2014" s="1">
        <v>957.33612060546875</v>
      </c>
      <c r="S2014" s="1"/>
      <c r="T2014" s="1">
        <v>1089.7738037109375</v>
      </c>
      <c r="U2014" s="1">
        <v>89.540534973144531</v>
      </c>
      <c r="V2014" s="1">
        <v>2024.4896240234375</v>
      </c>
      <c r="W2014" s="1">
        <v>549.322998046875</v>
      </c>
      <c r="X2014" s="1">
        <v>2613.5732421875</v>
      </c>
      <c r="Y2014" s="1">
        <v>3067.582275390625</v>
      </c>
      <c r="Z2014" s="1">
        <v>434.48342895507813</v>
      </c>
      <c r="AA2014" s="1">
        <v>10476.966796875</v>
      </c>
      <c r="AB2014" s="1">
        <v>576.55364990234375</v>
      </c>
      <c r="AC2014" s="1">
        <v>199.10469055175781</v>
      </c>
      <c r="AD2014" s="1">
        <v>1732.4345703125</v>
      </c>
      <c r="AE2014" s="1">
        <v>598.75189208984375</v>
      </c>
      <c r="AF2014" s="1">
        <v>1757.68359375</v>
      </c>
      <c r="AG2014" s="1">
        <v>11807.3388671875</v>
      </c>
      <c r="AH2014" s="1">
        <v>797.15106201171875</v>
      </c>
      <c r="AI2014" s="1">
        <v>649.71484375</v>
      </c>
      <c r="AJ2014" s="1">
        <v>989.08929443359375</v>
      </c>
      <c r="AK2014" s="1">
        <v>333.04708862304688</v>
      </c>
      <c r="AL2014" s="1">
        <v>46316.22265625</v>
      </c>
      <c r="AM2014" s="1">
        <v>34809.859375</v>
      </c>
      <c r="AN2014" s="1">
        <v>11506.365234375</v>
      </c>
      <c r="AO2014" t="s">
        <v>14824</v>
      </c>
    </row>
    <row r="2015" spans="1:41" x14ac:dyDescent="0.25">
      <c r="A2015" s="1">
        <v>2017</v>
      </c>
      <c r="B2015" t="s">
        <v>1533</v>
      </c>
      <c r="C2015" t="s">
        <v>7035</v>
      </c>
      <c r="D2015" t="s">
        <v>7205</v>
      </c>
      <c r="E2015" t="s">
        <v>7623</v>
      </c>
      <c r="F2015" t="s">
        <v>9082</v>
      </c>
      <c r="G2015" t="s">
        <v>11236</v>
      </c>
      <c r="H2015" t="s">
        <v>12669</v>
      </c>
      <c r="I2015" s="1">
        <v>181.09126000000001</v>
      </c>
      <c r="J2015" s="1">
        <v>279</v>
      </c>
      <c r="K2015" s="1">
        <v>268.2775122735934</v>
      </c>
      <c r="L2015" s="1">
        <v>435</v>
      </c>
      <c r="M2015" s="1">
        <v>773</v>
      </c>
      <c r="N2015" s="1">
        <v>787</v>
      </c>
      <c r="O2015" s="1">
        <v>1856.9973399999999</v>
      </c>
      <c r="P2015" s="1">
        <v>393</v>
      </c>
      <c r="Q2015" s="1">
        <v>129.655</v>
      </c>
      <c r="R2015" s="1">
        <v>876.71537504107471</v>
      </c>
      <c r="S2015" s="1"/>
      <c r="T2015" s="1">
        <v>998</v>
      </c>
      <c r="U2015" s="1">
        <v>82</v>
      </c>
      <c r="V2015" s="1">
        <v>1854</v>
      </c>
      <c r="W2015" s="1">
        <v>503.06251924642419</v>
      </c>
      <c r="X2015" s="1">
        <v>2393.4748715828068</v>
      </c>
      <c r="Y2015" s="1">
        <v>2809.25</v>
      </c>
      <c r="Z2015" s="1">
        <v>397.89400000000001</v>
      </c>
      <c r="AA2015" s="1">
        <v>9594.6639299999988</v>
      </c>
      <c r="AB2015" s="1">
        <v>528</v>
      </c>
      <c r="AC2015" s="1">
        <v>182.33736999999999</v>
      </c>
      <c r="AD2015" s="1">
        <v>1586.54</v>
      </c>
      <c r="AE2015" s="1">
        <v>548.32883928481397</v>
      </c>
      <c r="AF2015" s="1">
        <v>1609.6626699999999</v>
      </c>
      <c r="AG2015" s="1">
        <v>10813</v>
      </c>
      <c r="AH2015" s="1">
        <v>730.02007000000003</v>
      </c>
      <c r="AI2015" s="1">
        <v>595</v>
      </c>
      <c r="AJ2015" s="1">
        <v>905.7944933333273</v>
      </c>
      <c r="AK2015" s="1">
        <v>305</v>
      </c>
      <c r="AL2015" s="1">
        <v>42415.7578125</v>
      </c>
      <c r="AM2015" s="1">
        <v>31878.392578125</v>
      </c>
      <c r="AN2015" s="1">
        <v>10537.373046875</v>
      </c>
      <c r="AO2015" t="s">
        <v>14825</v>
      </c>
    </row>
    <row r="2016" spans="1:41" x14ac:dyDescent="0.25">
      <c r="A2016" s="1">
        <v>2017</v>
      </c>
      <c r="B2016" t="s">
        <v>1533</v>
      </c>
      <c r="C2016" t="s">
        <v>7035</v>
      </c>
      <c r="D2016" t="s">
        <v>7205</v>
      </c>
      <c r="E2016" t="s">
        <v>7624</v>
      </c>
      <c r="F2016" t="s">
        <v>9083</v>
      </c>
      <c r="G2016" t="s">
        <v>11237</v>
      </c>
      <c r="H2016" t="s">
        <v>12669</v>
      </c>
      <c r="I2016" s="1">
        <v>5916.1474609375</v>
      </c>
      <c r="J2016" s="1">
        <v>8259.568359375</v>
      </c>
      <c r="K2016" s="1">
        <v>2035.8099365234375</v>
      </c>
      <c r="L2016" s="1">
        <v>1926.21337890625</v>
      </c>
      <c r="M2016" s="1">
        <v>5992.6640625</v>
      </c>
      <c r="N2016" s="1">
        <v>4537.08447265625</v>
      </c>
      <c r="O2016" s="1">
        <v>3587.2314453125</v>
      </c>
      <c r="P2016" s="1">
        <v>5016.45361328125</v>
      </c>
      <c r="Q2016" s="1">
        <v>2597.2060546875</v>
      </c>
      <c r="R2016" s="1">
        <v>3729.681884765625</v>
      </c>
      <c r="S2016" s="1">
        <v>5619.21435546875</v>
      </c>
      <c r="T2016" s="1">
        <v>4170.1865234375</v>
      </c>
      <c r="U2016" s="1">
        <v>1062.474853515625</v>
      </c>
      <c r="V2016" s="1">
        <v>3114.263427734375</v>
      </c>
      <c r="W2016" s="1">
        <v>1579.7821044921875</v>
      </c>
      <c r="X2016" s="1">
        <v>5541.5703125</v>
      </c>
      <c r="Y2016" s="1">
        <v>14901.6171875</v>
      </c>
      <c r="Z2016" s="1">
        <v>1477.1971435546875</v>
      </c>
      <c r="AA2016" s="1">
        <v>34881.0234375</v>
      </c>
      <c r="AB2016" s="1">
        <v>1368.2230224609375</v>
      </c>
      <c r="AC2016" s="1">
        <v>6631.1494140625</v>
      </c>
      <c r="AD2016" s="1">
        <v>3414.9775390625</v>
      </c>
      <c r="AE2016" s="1">
        <v>4753.814453125</v>
      </c>
      <c r="AF2016" s="1">
        <v>20882.1640625</v>
      </c>
      <c r="AG2016" s="1">
        <v>37478.171875</v>
      </c>
      <c r="AH2016" s="1">
        <v>11951.3017578125</v>
      </c>
      <c r="AI2016" s="1">
        <v>2175.1796875</v>
      </c>
      <c r="AJ2016" s="1">
        <v>12556.94140625</v>
      </c>
      <c r="AK2016" s="1">
        <v>1703.4539794921875</v>
      </c>
      <c r="AL2016" s="1">
        <v>218860.765625</v>
      </c>
      <c r="AM2016" s="1">
        <v>169721.15625</v>
      </c>
      <c r="AN2016" s="1">
        <v>49139.58984375</v>
      </c>
      <c r="AO2016" t="s">
        <v>14826</v>
      </c>
    </row>
    <row r="2017" spans="1:41" x14ac:dyDescent="0.25">
      <c r="A2017" s="1">
        <v>2017</v>
      </c>
      <c r="B2017" t="s">
        <v>1533</v>
      </c>
      <c r="C2017" t="s">
        <v>7035</v>
      </c>
      <c r="D2017" t="s">
        <v>7205</v>
      </c>
      <c r="E2017" t="s">
        <v>7624</v>
      </c>
      <c r="F2017" t="s">
        <v>9083</v>
      </c>
      <c r="G2017" t="s">
        <v>11238</v>
      </c>
      <c r="H2017" t="s">
        <v>12669</v>
      </c>
      <c r="I2017" s="1">
        <v>5417.9275100000032</v>
      </c>
      <c r="J2017" s="1">
        <v>7564</v>
      </c>
      <c r="K2017" s="1">
        <v>1864.3670541232771</v>
      </c>
      <c r="L2017" s="1">
        <v>1764</v>
      </c>
      <c r="M2017" s="1">
        <v>5488</v>
      </c>
      <c r="N2017" s="1">
        <v>4155</v>
      </c>
      <c r="O2017" s="1">
        <v>3285.13778</v>
      </c>
      <c r="P2017" s="1">
        <v>4594</v>
      </c>
      <c r="Q2017" s="1">
        <v>2378.4859999999999</v>
      </c>
      <c r="R2017" s="1">
        <v>3415.5919234746038</v>
      </c>
      <c r="S2017" s="1">
        <v>5146</v>
      </c>
      <c r="T2017" s="1">
        <v>3819</v>
      </c>
      <c r="U2017" s="1">
        <v>973</v>
      </c>
      <c r="V2017" s="1">
        <v>2852</v>
      </c>
      <c r="W2017" s="1">
        <v>1446.742952000001</v>
      </c>
      <c r="X2017" s="1">
        <v>5074.8945090490988</v>
      </c>
      <c r="Y2017" s="1">
        <v>13646.698</v>
      </c>
      <c r="Z2017" s="1">
        <v>1352.797</v>
      </c>
      <c r="AA2017" s="1">
        <v>31943.56666358963</v>
      </c>
      <c r="AB2017" s="1">
        <v>1253</v>
      </c>
      <c r="AC2017" s="1">
        <v>6072.7163094999978</v>
      </c>
      <c r="AD2017" s="1">
        <v>3127.39</v>
      </c>
      <c r="AE2017" s="1">
        <v>4353.4784597776597</v>
      </c>
      <c r="AF2017" s="1">
        <v>19123.60123</v>
      </c>
      <c r="AG2017" s="1">
        <v>34322</v>
      </c>
      <c r="AH2017" s="1">
        <v>10944.839640000009</v>
      </c>
      <c r="AI2017" s="1">
        <v>1992</v>
      </c>
      <c r="AJ2017" s="1">
        <v>11499.47616462867</v>
      </c>
      <c r="AK2017" s="1">
        <v>1560</v>
      </c>
      <c r="AL2017" s="1">
        <v>200429.703125</v>
      </c>
      <c r="AM2017" s="1">
        <v>155428.34375</v>
      </c>
      <c r="AN2017" s="1">
        <v>45001.37109375</v>
      </c>
      <c r="AO2017" t="s">
        <v>14827</v>
      </c>
    </row>
    <row r="2018" spans="1:41" x14ac:dyDescent="0.25">
      <c r="A2018" s="1">
        <v>2017</v>
      </c>
      <c r="B2018" t="s">
        <v>1533</v>
      </c>
      <c r="C2018" t="s">
        <v>7035</v>
      </c>
      <c r="D2018" t="s">
        <v>7205</v>
      </c>
      <c r="E2018" t="s">
        <v>7625</v>
      </c>
      <c r="F2018" t="s">
        <v>9084</v>
      </c>
      <c r="G2018" t="s">
        <v>11239</v>
      </c>
      <c r="H2018" t="s">
        <v>12669</v>
      </c>
      <c r="I2018" s="1">
        <v>7318.90380859375</v>
      </c>
      <c r="J2018" s="1">
        <v>17516.09375</v>
      </c>
      <c r="K2018" s="1">
        <v>1358.195068359375</v>
      </c>
      <c r="L2018" s="1">
        <v>1516.729248046875</v>
      </c>
      <c r="M2018" s="1">
        <v>5724.04248046875</v>
      </c>
      <c r="N2018" s="1">
        <v>3049.837890625</v>
      </c>
      <c r="O2018" s="1">
        <v>4992.7509765625</v>
      </c>
      <c r="P2018" s="1">
        <v>5095.07470703125</v>
      </c>
      <c r="Q2018" s="1">
        <v>1658.758056640625</v>
      </c>
      <c r="R2018" s="1">
        <v>3563.47314453125</v>
      </c>
      <c r="S2018" s="1">
        <v>5564.61669921875</v>
      </c>
      <c r="T2018" s="1">
        <v>8698.53515625</v>
      </c>
      <c r="U2018" s="1">
        <v>699.94488525390625</v>
      </c>
      <c r="V2018" s="1">
        <v>5820.134765625</v>
      </c>
      <c r="W2018" s="1">
        <v>2386.643798828125</v>
      </c>
      <c r="X2018" s="1">
        <v>9955.638671875</v>
      </c>
      <c r="Y2018" s="1">
        <v>28079.486328125</v>
      </c>
      <c r="Z2018" s="1">
        <v>4705.32763671875</v>
      </c>
      <c r="AA2018" s="1">
        <v>35284.984375</v>
      </c>
      <c r="AB2018" s="1">
        <v>1716.5574951171875</v>
      </c>
      <c r="AC2018" s="1">
        <v>3697.77197265625</v>
      </c>
      <c r="AD2018" s="1">
        <v>10644.8076171875</v>
      </c>
      <c r="AE2018" s="1">
        <v>6433.67041015625</v>
      </c>
      <c r="AF2018" s="1">
        <v>9459.2607421875</v>
      </c>
      <c r="AG2018" s="1">
        <v>40308.52734375</v>
      </c>
      <c r="AH2018" s="1">
        <v>5076.072265625</v>
      </c>
      <c r="AI2018" s="1">
        <v>3507.3681640625</v>
      </c>
      <c r="AJ2018" s="1">
        <v>15714.1845703125</v>
      </c>
      <c r="AK2018" s="1">
        <v>5342.94921875</v>
      </c>
      <c r="AL2018" s="1">
        <v>254890.375</v>
      </c>
      <c r="AM2018" s="1">
        <v>189922.171875</v>
      </c>
      <c r="AN2018" s="1">
        <v>64968.17578125</v>
      </c>
      <c r="AO2018" t="s">
        <v>14828</v>
      </c>
    </row>
    <row r="2019" spans="1:41" x14ac:dyDescent="0.25">
      <c r="A2019" s="1">
        <v>2017</v>
      </c>
      <c r="B2019" t="s">
        <v>1533</v>
      </c>
      <c r="C2019" t="s">
        <v>7035</v>
      </c>
      <c r="D2019" t="s">
        <v>7205</v>
      </c>
      <c r="E2019" t="s">
        <v>7625</v>
      </c>
      <c r="F2019" t="s">
        <v>9084</v>
      </c>
      <c r="G2019" t="s">
        <v>11240</v>
      </c>
      <c r="H2019" t="s">
        <v>12669</v>
      </c>
      <c r="I2019" s="1">
        <v>6702.5525400000006</v>
      </c>
      <c r="J2019" s="1">
        <v>16041</v>
      </c>
      <c r="K2019" s="1">
        <v>1243.8165519199999</v>
      </c>
      <c r="L2019" s="1">
        <v>1389</v>
      </c>
      <c r="M2019" s="1">
        <v>5242</v>
      </c>
      <c r="N2019" s="1">
        <v>2793</v>
      </c>
      <c r="O2019" s="1">
        <v>4572.2931900000003</v>
      </c>
      <c r="P2019" s="1">
        <v>4666</v>
      </c>
      <c r="Q2019" s="1">
        <v>1519.068</v>
      </c>
      <c r="R2019" s="1">
        <v>3263.3801899999989</v>
      </c>
      <c r="S2019" s="1">
        <v>5096</v>
      </c>
      <c r="T2019" s="1">
        <v>7966</v>
      </c>
      <c r="U2019" s="1">
        <v>641</v>
      </c>
      <c r="V2019" s="1">
        <v>5330</v>
      </c>
      <c r="W2019" s="1">
        <v>2185.6558300000002</v>
      </c>
      <c r="X2019" s="1">
        <v>9117.2386648924221</v>
      </c>
      <c r="Y2019" s="1">
        <v>25714.810580000001</v>
      </c>
      <c r="Z2019" s="1">
        <v>4309.0749999999998</v>
      </c>
      <c r="AA2019" s="1">
        <v>32313.508709999998</v>
      </c>
      <c r="AB2019" s="1">
        <v>1572</v>
      </c>
      <c r="AC2019" s="1">
        <v>3386.3691899999999</v>
      </c>
      <c r="AD2019" s="1">
        <v>9748.369999999999</v>
      </c>
      <c r="AE2019" s="1">
        <v>5891.8679400000001</v>
      </c>
      <c r="AF2019" s="1">
        <v>8662.6625299999996</v>
      </c>
      <c r="AG2019" s="1">
        <v>36914</v>
      </c>
      <c r="AH2019" s="1">
        <v>4648.5978699999996</v>
      </c>
      <c r="AI2019" s="1">
        <v>3212</v>
      </c>
      <c r="AJ2019" s="1">
        <v>14390.836263264249</v>
      </c>
      <c r="AK2019" s="1">
        <v>4893</v>
      </c>
      <c r="AL2019" s="1">
        <v>233425.125</v>
      </c>
      <c r="AM2019" s="1">
        <v>173928.140625</v>
      </c>
      <c r="AN2019" s="1">
        <v>59496.97265625</v>
      </c>
      <c r="AO2019" t="s">
        <v>14829</v>
      </c>
    </row>
    <row r="2020" spans="1:41" x14ac:dyDescent="0.25">
      <c r="A2020" s="1">
        <v>2017</v>
      </c>
      <c r="B2020" t="s">
        <v>1533</v>
      </c>
      <c r="C2020" t="s">
        <v>7035</v>
      </c>
      <c r="D2020" t="s">
        <v>7205</v>
      </c>
      <c r="E2020" t="s">
        <v>7626</v>
      </c>
      <c r="F2020" t="s">
        <v>9085</v>
      </c>
      <c r="G2020" t="s">
        <v>11241</v>
      </c>
      <c r="H2020" t="s">
        <v>12669</v>
      </c>
      <c r="I2020" s="1">
        <v>8589.451171875</v>
      </c>
      <c r="J2020" s="1">
        <v>12482.1689453125</v>
      </c>
      <c r="K2020" s="1">
        <v>2081.36572265625</v>
      </c>
      <c r="L2020" s="1">
        <v>2197.018798828125</v>
      </c>
      <c r="M2020" s="1">
        <v>8575.1435546875</v>
      </c>
      <c r="N2020" s="1">
        <v>8069.5673828125</v>
      </c>
      <c r="O2020" s="1">
        <v>5105.9755859375</v>
      </c>
      <c r="P2020" s="1">
        <v>6828.01171875</v>
      </c>
      <c r="Q2020" s="1">
        <v>3607.363037109375</v>
      </c>
      <c r="R2020" s="1">
        <v>5962.5830078125</v>
      </c>
      <c r="S2020" s="1">
        <v>12120.73046875</v>
      </c>
      <c r="T2020" s="1">
        <v>8855.77734375</v>
      </c>
      <c r="U2020" s="1">
        <v>1499.2579345703125</v>
      </c>
      <c r="V2020" s="1">
        <v>5444.5009765625</v>
      </c>
      <c r="W2020" s="1">
        <v>3100.411376953125</v>
      </c>
      <c r="X2020" s="1">
        <v>8197.720703125</v>
      </c>
      <c r="Y2020" s="1">
        <v>32781.43359375</v>
      </c>
      <c r="Z2020" s="1">
        <v>2298.6484375</v>
      </c>
      <c r="AA2020" s="1">
        <v>44999.69921875</v>
      </c>
      <c r="AB2020" s="1">
        <v>1949.14453125</v>
      </c>
      <c r="AC2020" s="1">
        <v>9171.478515625</v>
      </c>
      <c r="AD2020" s="1">
        <v>5399.228515625</v>
      </c>
      <c r="AE2020" s="1">
        <v>9099.4228515625</v>
      </c>
      <c r="AF2020" s="1">
        <v>29181.00390625</v>
      </c>
      <c r="AG2020" s="1">
        <v>77473.3046875</v>
      </c>
      <c r="AH2020" s="1">
        <v>22811.951171875</v>
      </c>
      <c r="AI2020" s="1">
        <v>3331.56298828125</v>
      </c>
      <c r="AJ2020" s="1">
        <v>17126.5078125</v>
      </c>
      <c r="AK2020" s="1">
        <v>3986.737548828125</v>
      </c>
      <c r="AL2020" s="1">
        <v>362327.15625</v>
      </c>
      <c r="AM2020" s="1">
        <v>276811.40625</v>
      </c>
      <c r="AN2020" s="1">
        <v>85515.75</v>
      </c>
      <c r="AO2020" t="s">
        <v>14830</v>
      </c>
    </row>
    <row r="2021" spans="1:41" x14ac:dyDescent="0.25">
      <c r="A2021" s="1">
        <v>2017</v>
      </c>
      <c r="B2021" t="s">
        <v>1533</v>
      </c>
      <c r="C2021" t="s">
        <v>7035</v>
      </c>
      <c r="D2021" t="s">
        <v>7205</v>
      </c>
      <c r="E2021" t="s">
        <v>7626</v>
      </c>
      <c r="F2021" t="s">
        <v>9085</v>
      </c>
      <c r="G2021" t="s">
        <v>11242</v>
      </c>
      <c r="H2021" t="s">
        <v>12669</v>
      </c>
      <c r="I2021" s="1">
        <v>7866.102310000002</v>
      </c>
      <c r="J2021" s="1">
        <v>11431</v>
      </c>
      <c r="K2021" s="1">
        <v>1906.086474123277</v>
      </c>
      <c r="L2021" s="1">
        <v>2012</v>
      </c>
      <c r="M2021" s="1">
        <v>7853</v>
      </c>
      <c r="N2021" s="1">
        <v>7390</v>
      </c>
      <c r="O2021" s="1">
        <v>4675.9829399999999</v>
      </c>
      <c r="P2021" s="1">
        <v>6253</v>
      </c>
      <c r="Q2021" s="1">
        <v>3303.5740000000001</v>
      </c>
      <c r="R2021" s="1">
        <v>5460.4523034746044</v>
      </c>
      <c r="S2021" s="1">
        <v>11100</v>
      </c>
      <c r="T2021" s="1">
        <v>8110</v>
      </c>
      <c r="U2021" s="1">
        <v>1373</v>
      </c>
      <c r="V2021" s="1">
        <v>4986</v>
      </c>
      <c r="W2021" s="1">
        <v>2839.3146219999999</v>
      </c>
      <c r="X2021" s="1">
        <v>7507.3614476960038</v>
      </c>
      <c r="Y2021" s="1">
        <v>30020.789000000001</v>
      </c>
      <c r="Z2021" s="1">
        <v>2105.0709999999999</v>
      </c>
      <c r="AA2021" s="1">
        <v>41210.112381508341</v>
      </c>
      <c r="AB2021" s="1">
        <v>1785</v>
      </c>
      <c r="AC2021" s="1">
        <v>8399.115115499997</v>
      </c>
      <c r="AD2021" s="1">
        <v>4944.54</v>
      </c>
      <c r="AE2021" s="1">
        <v>8333.127267168964</v>
      </c>
      <c r="AF2021" s="1">
        <v>26723.566030000002</v>
      </c>
      <c r="AG2021" s="1">
        <v>70949</v>
      </c>
      <c r="AH2021" s="1">
        <v>20890.875060000009</v>
      </c>
      <c r="AI2021" s="1">
        <v>3051</v>
      </c>
      <c r="AJ2021" s="1">
        <v>15684.22264673575</v>
      </c>
      <c r="AK2021" s="1">
        <v>3651</v>
      </c>
      <c r="AL2021" s="1">
        <v>331814.28125</v>
      </c>
      <c r="AM2021" s="1">
        <v>253500.109375</v>
      </c>
      <c r="AN2021" s="1">
        <v>78314.1640625</v>
      </c>
      <c r="AO2021" t="s">
        <v>14831</v>
      </c>
    </row>
    <row r="2022" spans="1:41" x14ac:dyDescent="0.25">
      <c r="A2022" s="1">
        <v>2017</v>
      </c>
      <c r="B2022" t="s">
        <v>1533</v>
      </c>
      <c r="C2022" t="s">
        <v>7035</v>
      </c>
      <c r="D2022" t="s">
        <v>7205</v>
      </c>
      <c r="E2022" t="s">
        <v>7627</v>
      </c>
      <c r="F2022" t="s">
        <v>9086</v>
      </c>
      <c r="G2022" t="s">
        <v>11243</v>
      </c>
      <c r="H2022" t="s">
        <v>12669</v>
      </c>
      <c r="I2022" s="1">
        <v>4547.82177734375</v>
      </c>
      <c r="J2022" s="1">
        <v>7021.2880859375</v>
      </c>
      <c r="K2022" s="1">
        <v>369.40673828125</v>
      </c>
      <c r="L2022" s="1">
        <v>105.91989898681641</v>
      </c>
      <c r="M2022" s="1">
        <v>1857.4200439453125</v>
      </c>
      <c r="N2022" s="1">
        <v>904.1409912109375</v>
      </c>
      <c r="O2022" s="1">
        <v>993.8701171875</v>
      </c>
      <c r="P2022" s="1">
        <v>901.95709228515625</v>
      </c>
      <c r="Q2022" s="1">
        <v>893.24542236328125</v>
      </c>
      <c r="R2022" s="1">
        <v>963.480712890625</v>
      </c>
      <c r="S2022" s="1">
        <v>2340.0654296875</v>
      </c>
      <c r="T2022" s="1">
        <v>2993.05615234375</v>
      </c>
      <c r="U2022" s="1">
        <v>389.82888793945313</v>
      </c>
      <c r="V2022" s="1">
        <v>1754.7760009765625</v>
      </c>
      <c r="W2022" s="1">
        <v>858.82769775390625</v>
      </c>
      <c r="X2022" s="1">
        <v>2901.557373046875</v>
      </c>
      <c r="Y2022" s="1">
        <v>12097.2861328125</v>
      </c>
      <c r="Z2022" s="1">
        <v>1433.79833984375</v>
      </c>
      <c r="AA2022" s="1">
        <v>11129.9248046875</v>
      </c>
      <c r="AB2022" s="1">
        <v>318.85165405273438</v>
      </c>
      <c r="AC2022" s="1">
        <v>1282.6009521484375</v>
      </c>
      <c r="AD2022" s="1">
        <v>4024.86865234375</v>
      </c>
      <c r="AE2022" s="1">
        <v>2125.5517578125</v>
      </c>
      <c r="AF2022" s="1">
        <v>2741.383056640625</v>
      </c>
      <c r="AG2022" s="1">
        <v>12562.9736328125</v>
      </c>
      <c r="AH2022" s="1">
        <v>614.3699951171875</v>
      </c>
      <c r="AI2022" s="1">
        <v>897.5892333984375</v>
      </c>
      <c r="AJ2022" s="1">
        <v>9508.4287109375</v>
      </c>
      <c r="AK2022" s="1">
        <v>3589.264892578125</v>
      </c>
      <c r="AL2022" s="1">
        <v>92123.546875</v>
      </c>
      <c r="AM2022" s="1">
        <v>70364.3984375</v>
      </c>
      <c r="AN2022" s="1">
        <v>21759.1484375</v>
      </c>
      <c r="AO2022" t="s">
        <v>14832</v>
      </c>
    </row>
    <row r="2023" spans="1:41" x14ac:dyDescent="0.25">
      <c r="A2023" s="1">
        <v>2017</v>
      </c>
      <c r="B2023" t="s">
        <v>1533</v>
      </c>
      <c r="C2023" t="s">
        <v>7035</v>
      </c>
      <c r="D2023" t="s">
        <v>7205</v>
      </c>
      <c r="E2023" t="s">
        <v>7627</v>
      </c>
      <c r="F2023" t="s">
        <v>9086</v>
      </c>
      <c r="G2023" t="s">
        <v>11244</v>
      </c>
      <c r="H2023" t="s">
        <v>12669</v>
      </c>
      <c r="I2023" s="1">
        <v>4164.8334600000007</v>
      </c>
      <c r="J2023" s="1">
        <v>6430</v>
      </c>
      <c r="K2023" s="1">
        <v>338.2976535982807</v>
      </c>
      <c r="L2023" s="1">
        <v>97</v>
      </c>
      <c r="M2023" s="1">
        <v>1701</v>
      </c>
      <c r="N2023" s="1">
        <v>828</v>
      </c>
      <c r="O2023" s="1">
        <v>910.17274999999984</v>
      </c>
      <c r="P2023" s="1">
        <v>826</v>
      </c>
      <c r="Q2023" s="1">
        <v>818.02200000000005</v>
      </c>
      <c r="R2023" s="1">
        <v>882.34253746830916</v>
      </c>
      <c r="S2023" s="1">
        <v>2143</v>
      </c>
      <c r="T2023" s="1">
        <v>2741</v>
      </c>
      <c r="U2023" s="1">
        <v>357</v>
      </c>
      <c r="V2023" s="1">
        <v>1607</v>
      </c>
      <c r="W2023" s="1">
        <v>786.50271631224894</v>
      </c>
      <c r="X2023" s="1">
        <v>2657.2067089683642</v>
      </c>
      <c r="Y2023" s="1">
        <v>11078.53</v>
      </c>
      <c r="Z2023" s="1">
        <v>1313.0530000000001</v>
      </c>
      <c r="AA2023" s="1">
        <v>10192.63348</v>
      </c>
      <c r="AB2023" s="1">
        <v>292</v>
      </c>
      <c r="AC2023" s="1">
        <v>1174.58852</v>
      </c>
      <c r="AD2023" s="1">
        <v>3685.92</v>
      </c>
      <c r="AE2023" s="1">
        <v>1946.551356958305</v>
      </c>
      <c r="AF2023" s="1">
        <v>2510.5213199999998</v>
      </c>
      <c r="AG2023" s="1">
        <v>11505</v>
      </c>
      <c r="AH2023" s="1">
        <v>562.63165000000004</v>
      </c>
      <c r="AI2023" s="1">
        <v>822</v>
      </c>
      <c r="AJ2023" s="1">
        <v>8707.6898665975823</v>
      </c>
      <c r="AK2023" s="1">
        <v>3287</v>
      </c>
      <c r="AL2023" s="1">
        <v>84365.5</v>
      </c>
      <c r="AM2023" s="1">
        <v>64438.765625</v>
      </c>
      <c r="AN2023" s="1">
        <v>19926.732421875</v>
      </c>
      <c r="AO2023" t="s">
        <v>14833</v>
      </c>
    </row>
    <row r="2024" spans="1:41" x14ac:dyDescent="0.25">
      <c r="A2024" s="1">
        <v>2017</v>
      </c>
      <c r="B2024" t="s">
        <v>1533</v>
      </c>
      <c r="C2024" t="s">
        <v>7035</v>
      </c>
      <c r="D2024" t="s">
        <v>7205</v>
      </c>
      <c r="E2024" t="s">
        <v>7628</v>
      </c>
      <c r="F2024" t="s">
        <v>9087</v>
      </c>
      <c r="G2024" t="s">
        <v>11245</v>
      </c>
      <c r="H2024" t="s">
        <v>12669</v>
      </c>
      <c r="I2024" s="1">
        <v>1780.7611083984375</v>
      </c>
      <c r="J2024" s="1">
        <v>6150.99755859375</v>
      </c>
      <c r="K2024" s="1">
        <v>418.13320922851563</v>
      </c>
      <c r="L2024" s="1">
        <v>369.08169555664063</v>
      </c>
      <c r="M2024" s="1">
        <v>1981.9031982421875</v>
      </c>
      <c r="N2024" s="1">
        <v>677.0137939453125</v>
      </c>
      <c r="O2024" s="1">
        <v>1207.601318359375</v>
      </c>
      <c r="P2024" s="1">
        <v>2109.662353515625</v>
      </c>
      <c r="Q2024" s="1">
        <v>619.87274169921875</v>
      </c>
      <c r="R2024" s="1">
        <v>1017.8226318359375</v>
      </c>
      <c r="S2024" s="1">
        <v>2275.639892578125</v>
      </c>
      <c r="T2024" s="1">
        <v>2202.478759765625</v>
      </c>
      <c r="U2024" s="1">
        <v>180.17301940917969</v>
      </c>
      <c r="V2024" s="1">
        <v>1030.80810546875</v>
      </c>
      <c r="W2024" s="1">
        <v>434.93740844726563</v>
      </c>
      <c r="X2024" s="1">
        <v>2245.67333984375</v>
      </c>
      <c r="Y2024" s="1">
        <v>9324.8544921875</v>
      </c>
      <c r="Z2024" s="1">
        <v>1488.3372802734375</v>
      </c>
      <c r="AA2024" s="1">
        <v>7107.314453125</v>
      </c>
      <c r="AB2024" s="1">
        <v>509.94424438476563</v>
      </c>
      <c r="AC2024" s="1">
        <v>1239.666259765625</v>
      </c>
      <c r="AD2024" s="1">
        <v>3419.039794921875</v>
      </c>
      <c r="AE2024" s="1">
        <v>1785.2601318359375</v>
      </c>
      <c r="AF2024" s="1">
        <v>3562.37939453125</v>
      </c>
      <c r="AG2024" s="1">
        <v>10249.115234375</v>
      </c>
      <c r="AH2024" s="1">
        <v>2295.571044921875</v>
      </c>
      <c r="AI2024" s="1">
        <v>1006.7850341796875</v>
      </c>
      <c r="AJ2024" s="1">
        <v>3753.484375</v>
      </c>
      <c r="AK2024" s="1">
        <v>627.87567138671875</v>
      </c>
      <c r="AL2024" s="1">
        <v>71072.1875</v>
      </c>
      <c r="AM2024" s="1">
        <v>52446.609375</v>
      </c>
      <c r="AN2024" s="1">
        <v>18625.58203125</v>
      </c>
      <c r="AO2024" t="s">
        <v>14834</v>
      </c>
    </row>
    <row r="2025" spans="1:41" x14ac:dyDescent="0.25">
      <c r="A2025" s="1">
        <v>2017</v>
      </c>
      <c r="B2025" t="s">
        <v>1533</v>
      </c>
      <c r="C2025" t="s">
        <v>7035</v>
      </c>
      <c r="D2025" t="s">
        <v>7205</v>
      </c>
      <c r="E2025" t="s">
        <v>7628</v>
      </c>
      <c r="F2025" t="s">
        <v>9087</v>
      </c>
      <c r="G2025" t="s">
        <v>11246</v>
      </c>
      <c r="H2025" t="s">
        <v>12669</v>
      </c>
      <c r="I2025" s="1">
        <v>1630.7967799999999</v>
      </c>
      <c r="J2025" s="1">
        <v>5633</v>
      </c>
      <c r="K2025" s="1">
        <v>382.92069107799119</v>
      </c>
      <c r="L2025" s="1">
        <v>338</v>
      </c>
      <c r="M2025" s="1">
        <v>1815</v>
      </c>
      <c r="N2025" s="1">
        <v>620</v>
      </c>
      <c r="O2025" s="1">
        <v>1105.9048299999999</v>
      </c>
      <c r="P2025" s="1">
        <v>1932</v>
      </c>
      <c r="Q2025" s="1">
        <v>567.67100000000005</v>
      </c>
      <c r="R2025" s="1">
        <v>932.10812253603024</v>
      </c>
      <c r="S2025" s="1">
        <v>2084</v>
      </c>
      <c r="T2025" s="1">
        <v>2017</v>
      </c>
      <c r="U2025" s="1">
        <v>165</v>
      </c>
      <c r="V2025" s="1">
        <v>944</v>
      </c>
      <c r="W2025" s="1">
        <v>398.30976856013098</v>
      </c>
      <c r="X2025" s="1">
        <v>2056.5570843412502</v>
      </c>
      <c r="Y2025" s="1">
        <v>8539.5745900000002</v>
      </c>
      <c r="Z2025" s="1">
        <v>1362.999</v>
      </c>
      <c r="AA2025" s="1">
        <v>6508.7819900000004</v>
      </c>
      <c r="AB2025" s="1">
        <v>467</v>
      </c>
      <c r="AC2025" s="1">
        <v>1135.26946</v>
      </c>
      <c r="AD2025" s="1">
        <v>3131.11</v>
      </c>
      <c r="AE2025" s="1">
        <v>1634.916967126602</v>
      </c>
      <c r="AF2025" s="1">
        <v>3262.3785699999999</v>
      </c>
      <c r="AG2025" s="1">
        <v>9386</v>
      </c>
      <c r="AH2025" s="1">
        <v>2102.2526600000001</v>
      </c>
      <c r="AI2025" s="1">
        <v>922</v>
      </c>
      <c r="AJ2025" s="1">
        <v>3437.3898933333371</v>
      </c>
      <c r="AK2025" s="1">
        <v>575</v>
      </c>
      <c r="AL2025" s="1">
        <v>65086.9453125</v>
      </c>
      <c r="AM2025" s="1">
        <v>48029.8828125</v>
      </c>
      <c r="AN2025" s="1">
        <v>17057.0546875</v>
      </c>
      <c r="AO2025" t="s">
        <v>14835</v>
      </c>
    </row>
    <row r="2026" spans="1:41" x14ac:dyDescent="0.25">
      <c r="A2026" s="1">
        <v>2017</v>
      </c>
      <c r="B2026" t="s">
        <v>1533</v>
      </c>
      <c r="C2026" t="s">
        <v>7035</v>
      </c>
      <c r="D2026" t="s">
        <v>7205</v>
      </c>
      <c r="E2026" t="s">
        <v>7629</v>
      </c>
      <c r="F2026" t="s">
        <v>9088</v>
      </c>
      <c r="G2026" t="s">
        <v>11247</v>
      </c>
      <c r="H2026" t="s">
        <v>12669</v>
      </c>
      <c r="I2026" s="1">
        <v>2673.30322265625</v>
      </c>
      <c r="J2026" s="1">
        <v>4222.6005859375</v>
      </c>
      <c r="K2026" s="1">
        <v>45.555843353271484</v>
      </c>
      <c r="L2026" s="1">
        <v>270.80551147460938</v>
      </c>
      <c r="M2026" s="1">
        <v>2582.47998046875</v>
      </c>
      <c r="N2026" s="1">
        <v>3532.483154296875</v>
      </c>
      <c r="O2026" s="1">
        <v>1518.744140625</v>
      </c>
      <c r="P2026" s="1">
        <v>1811.557861328125</v>
      </c>
      <c r="Q2026" s="1">
        <v>1010.156982421875</v>
      </c>
      <c r="R2026" s="1">
        <v>2232.901123046875</v>
      </c>
      <c r="S2026" s="1">
        <v>6501.51611328125</v>
      </c>
      <c r="T2026" s="1">
        <v>4685.59033203125</v>
      </c>
      <c r="U2026" s="1">
        <v>436.7830810546875</v>
      </c>
      <c r="V2026" s="1">
        <v>2330.23779296875</v>
      </c>
      <c r="W2026" s="1">
        <v>1520.62939453125</v>
      </c>
      <c r="X2026" s="1">
        <v>2656.151123046875</v>
      </c>
      <c r="Y2026" s="1">
        <v>17879.814453125</v>
      </c>
      <c r="Z2026" s="1">
        <v>821.451416015625</v>
      </c>
      <c r="AA2026" s="1">
        <v>10118.67578125</v>
      </c>
      <c r="AB2026" s="1">
        <v>580.9215087890625</v>
      </c>
      <c r="AC2026" s="1">
        <v>2540.3291015625</v>
      </c>
      <c r="AD2026" s="1">
        <v>1984.2509765625</v>
      </c>
      <c r="AE2026" s="1">
        <v>4345.6083984375</v>
      </c>
      <c r="AF2026" s="1">
        <v>8298.83984375</v>
      </c>
      <c r="AG2026" s="1">
        <v>39995.13671875</v>
      </c>
      <c r="AH2026" s="1">
        <v>10860.650390625</v>
      </c>
      <c r="AI2026" s="1">
        <v>1156.3831787109375</v>
      </c>
      <c r="AJ2026" s="1">
        <v>4569.56640625</v>
      </c>
      <c r="AK2026" s="1">
        <v>2283.283447265625</v>
      </c>
      <c r="AL2026" s="1">
        <v>143466.421875</v>
      </c>
      <c r="AM2026" s="1">
        <v>107090.25</v>
      </c>
      <c r="AN2026" s="1">
        <v>36376.16015625</v>
      </c>
      <c r="AO2026" t="s">
        <v>14836</v>
      </c>
    </row>
    <row r="2027" spans="1:41" x14ac:dyDescent="0.25">
      <c r="A2027" s="1">
        <v>2017</v>
      </c>
      <c r="B2027" t="s">
        <v>1533</v>
      </c>
      <c r="C2027" t="s">
        <v>7035</v>
      </c>
      <c r="D2027" t="s">
        <v>7205</v>
      </c>
      <c r="E2027" t="s">
        <v>7629</v>
      </c>
      <c r="F2027" t="s">
        <v>9088</v>
      </c>
      <c r="G2027" t="s">
        <v>11248</v>
      </c>
      <c r="H2027" t="s">
        <v>12669</v>
      </c>
      <c r="I2027" s="1">
        <v>2448.1747999999989</v>
      </c>
      <c r="J2027" s="1">
        <v>3867</v>
      </c>
      <c r="K2027" s="1">
        <v>41.71942</v>
      </c>
      <c r="L2027" s="1">
        <v>248</v>
      </c>
      <c r="M2027" s="1">
        <v>2365</v>
      </c>
      <c r="N2027" s="1">
        <v>3235</v>
      </c>
      <c r="O2027" s="1">
        <v>1390.8451600000001</v>
      </c>
      <c r="P2027" s="1">
        <v>1659</v>
      </c>
      <c r="Q2027" s="1">
        <v>925.08799999999997</v>
      </c>
      <c r="R2027" s="1">
        <v>2044.8603800000001</v>
      </c>
      <c r="S2027" s="1">
        <v>5954</v>
      </c>
      <c r="T2027" s="1">
        <v>4291</v>
      </c>
      <c r="U2027" s="1">
        <v>400</v>
      </c>
      <c r="V2027" s="1">
        <v>2134</v>
      </c>
      <c r="W2027" s="1">
        <v>1392.57167</v>
      </c>
      <c r="X2027" s="1">
        <v>2432.466938646905</v>
      </c>
      <c r="Y2027" s="1">
        <v>16374.091</v>
      </c>
      <c r="Z2027" s="1">
        <v>752.274</v>
      </c>
      <c r="AA2027" s="1">
        <v>9266.5457179187142</v>
      </c>
      <c r="AB2027" s="1">
        <v>532</v>
      </c>
      <c r="AC2027" s="1">
        <v>2326.3988059999988</v>
      </c>
      <c r="AD2027" s="1">
        <v>1817.15</v>
      </c>
      <c r="AE2027" s="1">
        <v>3979.6488073913051</v>
      </c>
      <c r="AF2027" s="1">
        <v>7599.9647999999997</v>
      </c>
      <c r="AG2027" s="1">
        <v>36627</v>
      </c>
      <c r="AH2027" s="1">
        <v>9946.0354200000002</v>
      </c>
      <c r="AI2027" s="1">
        <v>1059</v>
      </c>
      <c r="AJ2027" s="1">
        <v>4184.7464821070807</v>
      </c>
      <c r="AK2027" s="1">
        <v>2091</v>
      </c>
      <c r="AL2027" s="1">
        <v>131384.59375</v>
      </c>
      <c r="AM2027" s="1">
        <v>98071.796875</v>
      </c>
      <c r="AN2027" s="1">
        <v>33312.7890625</v>
      </c>
      <c r="AO2027" t="s">
        <v>14837</v>
      </c>
    </row>
    <row r="2028" spans="1:41" x14ac:dyDescent="0.25">
      <c r="A2028" s="1">
        <v>2017</v>
      </c>
      <c r="B2028" t="s">
        <v>1533</v>
      </c>
      <c r="C2028" t="s">
        <v>7035</v>
      </c>
      <c r="D2028" t="s">
        <v>7205</v>
      </c>
      <c r="E2028" t="s">
        <v>7630</v>
      </c>
      <c r="F2028" t="s">
        <v>9089</v>
      </c>
      <c r="G2028" t="s">
        <v>11249</v>
      </c>
      <c r="H2028" t="s">
        <v>12669</v>
      </c>
      <c r="I2028" s="1">
        <v>15908.3544921875</v>
      </c>
      <c r="J2028" s="1">
        <v>29998.26171875</v>
      </c>
      <c r="K2028" s="1">
        <v>3439.560791015625</v>
      </c>
      <c r="L2028" s="1">
        <v>3713.748046875</v>
      </c>
      <c r="M2028" s="1">
        <v>14299.1865234375</v>
      </c>
      <c r="N2028" s="1">
        <v>11119.4052734375</v>
      </c>
      <c r="O2028" s="1">
        <v>10098.7265625</v>
      </c>
      <c r="P2028" s="1">
        <v>11923.0859375</v>
      </c>
      <c r="Q2028" s="1">
        <v>5266.12109375</v>
      </c>
      <c r="R2028" s="1">
        <v>9526.0556640625</v>
      </c>
      <c r="S2028" s="1">
        <v>17685.34765625</v>
      </c>
      <c r="T2028" s="1">
        <v>17554.3125</v>
      </c>
      <c r="U2028" s="1">
        <v>2199.202880859375</v>
      </c>
      <c r="V2028" s="1">
        <v>11264.6357421875</v>
      </c>
      <c r="W2028" s="1">
        <v>5487.05517578125</v>
      </c>
      <c r="X2028" s="1">
        <v>18153.359375</v>
      </c>
      <c r="Y2028" s="1">
        <v>60860.91796875</v>
      </c>
      <c r="Z2028" s="1">
        <v>7003.97607421875</v>
      </c>
      <c r="AA2028" s="1">
        <v>80284.6875</v>
      </c>
      <c r="AB2028" s="1">
        <v>3665.701904296875</v>
      </c>
      <c r="AC2028" s="1">
        <v>12869.25</v>
      </c>
      <c r="AD2028" s="1">
        <v>16044.0361328125</v>
      </c>
      <c r="AE2028" s="1">
        <v>15533.0927734375</v>
      </c>
      <c r="AF2028" s="1">
        <v>38640.265625</v>
      </c>
      <c r="AG2028" s="1">
        <v>117781.8359375</v>
      </c>
      <c r="AH2028" s="1">
        <v>27888.0234375</v>
      </c>
      <c r="AI2028" s="1">
        <v>6838.93115234375</v>
      </c>
      <c r="AJ2028" s="1">
        <v>32840.69140625</v>
      </c>
      <c r="AK2028" s="1">
        <v>9329.6865234375</v>
      </c>
      <c r="AL2028" s="1">
        <v>617217.4375</v>
      </c>
      <c r="AM2028" s="1">
        <v>466733.59375</v>
      </c>
      <c r="AN2028" s="1">
        <v>150483.9375</v>
      </c>
      <c r="AO2028" t="s">
        <v>14838</v>
      </c>
    </row>
    <row r="2029" spans="1:41" x14ac:dyDescent="0.25">
      <c r="A2029" s="1">
        <v>2017</v>
      </c>
      <c r="B2029" t="s">
        <v>1533</v>
      </c>
      <c r="C2029" t="s">
        <v>7035</v>
      </c>
      <c r="D2029" t="s">
        <v>7205</v>
      </c>
      <c r="E2029" t="s">
        <v>7630</v>
      </c>
      <c r="F2029" t="s">
        <v>9089</v>
      </c>
      <c r="G2029" t="s">
        <v>11250</v>
      </c>
      <c r="H2029" t="s">
        <v>12669</v>
      </c>
      <c r="I2029" s="1">
        <v>14568.654850000001</v>
      </c>
      <c r="J2029" s="1">
        <v>27472</v>
      </c>
      <c r="K2029" s="1">
        <v>3149.9030260432769</v>
      </c>
      <c r="L2029" s="1">
        <v>3401</v>
      </c>
      <c r="M2029" s="1">
        <v>13095</v>
      </c>
      <c r="N2029" s="1">
        <v>10183</v>
      </c>
      <c r="O2029" s="1">
        <v>9248.2761300000002</v>
      </c>
      <c r="P2029" s="1">
        <v>10919</v>
      </c>
      <c r="Q2029" s="1">
        <v>4822.6419999999998</v>
      </c>
      <c r="R2029" s="1">
        <v>8723.8324934746033</v>
      </c>
      <c r="S2029" s="1">
        <v>16196</v>
      </c>
      <c r="T2029" s="1">
        <v>16076</v>
      </c>
      <c r="U2029" s="1">
        <v>2014</v>
      </c>
      <c r="V2029" s="1">
        <v>10316</v>
      </c>
      <c r="W2029" s="1">
        <v>5024.9704519999996</v>
      </c>
      <c r="X2029" s="1">
        <v>16624.600112588429</v>
      </c>
      <c r="Y2029" s="1">
        <v>55735.599580000002</v>
      </c>
      <c r="Z2029" s="1">
        <v>6414.1459999999997</v>
      </c>
      <c r="AA2029" s="1">
        <v>73523.621091508336</v>
      </c>
      <c r="AB2029" s="1">
        <v>3357</v>
      </c>
      <c r="AC2029" s="1">
        <v>11785.4843055</v>
      </c>
      <c r="AD2029" s="1">
        <v>14692.91</v>
      </c>
      <c r="AE2029" s="1">
        <v>14224.99520716896</v>
      </c>
      <c r="AF2029" s="1">
        <v>35386.228560000003</v>
      </c>
      <c r="AG2029" s="1">
        <v>107863</v>
      </c>
      <c r="AH2029" s="1">
        <v>25539.472930000011</v>
      </c>
      <c r="AI2029" s="1">
        <v>6263</v>
      </c>
      <c r="AJ2029" s="1">
        <v>30075.05891</v>
      </c>
      <c r="AK2029" s="1">
        <v>8544</v>
      </c>
      <c r="AL2029" s="1">
        <v>565239.3125</v>
      </c>
      <c r="AM2029" s="1">
        <v>427428.28125</v>
      </c>
      <c r="AN2029" s="1">
        <v>137811.125</v>
      </c>
      <c r="AO2029" t="s">
        <v>14839</v>
      </c>
    </row>
    <row r="2030" spans="1:41" x14ac:dyDescent="0.25">
      <c r="A2030" s="1">
        <v>2017</v>
      </c>
      <c r="B2030" t="s">
        <v>1533</v>
      </c>
      <c r="C2030" t="s">
        <v>7035</v>
      </c>
      <c r="D2030" t="s">
        <v>7205</v>
      </c>
      <c r="E2030" t="s">
        <v>7631</v>
      </c>
      <c r="F2030" t="s">
        <v>9090</v>
      </c>
      <c r="G2030" t="s">
        <v>11251</v>
      </c>
      <c r="H2030" t="s">
        <v>12669</v>
      </c>
      <c r="I2030" s="1">
        <v>792.5767822265625</v>
      </c>
      <c r="J2030" s="1">
        <v>4039.151611328125</v>
      </c>
      <c r="K2030" s="1">
        <v>277.70742797851563</v>
      </c>
      <c r="L2030" s="1">
        <v>566.72607421875</v>
      </c>
      <c r="M2030" s="1">
        <v>1040.6357421875</v>
      </c>
      <c r="N2030" s="1">
        <v>609.3123779296875</v>
      </c>
      <c r="O2030" s="1">
        <v>763.51678466796875</v>
      </c>
      <c r="P2030" s="1">
        <v>1654.31591796875</v>
      </c>
      <c r="Q2030" s="1">
        <v>4.0620827674865723</v>
      </c>
      <c r="R2030" s="1">
        <v>624.83367919921875</v>
      </c>
      <c r="S2030" s="1">
        <v>948.9112548828125</v>
      </c>
      <c r="T2030" s="1">
        <v>2413.2265625</v>
      </c>
      <c r="U2030" s="1">
        <v>40.402435302734375</v>
      </c>
      <c r="V2030" s="1">
        <v>1010.0608520507813</v>
      </c>
      <c r="W2030" s="1">
        <v>543.55560302734375</v>
      </c>
      <c r="X2030" s="1">
        <v>2194.8349609375</v>
      </c>
      <c r="Y2030" s="1">
        <v>3589.762939453125</v>
      </c>
      <c r="Z2030" s="1">
        <v>1348.7086181640625</v>
      </c>
      <c r="AA2030" s="1">
        <v>6570.7783203125</v>
      </c>
      <c r="AB2030" s="1">
        <v>311.20794677734375</v>
      </c>
      <c r="AC2030" s="1">
        <v>976.4000244140625</v>
      </c>
      <c r="AD2030" s="1">
        <v>1468.4647216796875</v>
      </c>
      <c r="AE2030" s="1">
        <v>1924.1068115234375</v>
      </c>
      <c r="AF2030" s="1">
        <v>1397.8150634765625</v>
      </c>
      <c r="AG2030" s="1">
        <v>5689.099609375</v>
      </c>
      <c r="AH2030" s="1">
        <v>1368.980224609375</v>
      </c>
      <c r="AI2030" s="1">
        <v>953.279052734375</v>
      </c>
      <c r="AJ2030" s="1">
        <v>1463.181884765625</v>
      </c>
      <c r="AK2030" s="1">
        <v>792.76129150390625</v>
      </c>
      <c r="AL2030" s="1">
        <v>45378.3828125</v>
      </c>
      <c r="AM2030" s="1">
        <v>32301.294921875</v>
      </c>
      <c r="AN2030" s="1">
        <v>13077.08203125</v>
      </c>
      <c r="AO2030" t="s">
        <v>14840</v>
      </c>
    </row>
    <row r="2031" spans="1:41" x14ac:dyDescent="0.25">
      <c r="A2031" s="1">
        <v>2017</v>
      </c>
      <c r="B2031" t="s">
        <v>1533</v>
      </c>
      <c r="C2031" t="s">
        <v>7035</v>
      </c>
      <c r="D2031" t="s">
        <v>7205</v>
      </c>
      <c r="E2031" t="s">
        <v>7631</v>
      </c>
      <c r="F2031" t="s">
        <v>9090</v>
      </c>
      <c r="G2031" t="s">
        <v>11252</v>
      </c>
      <c r="H2031" t="s">
        <v>12669</v>
      </c>
      <c r="I2031" s="1">
        <v>725.83104000000003</v>
      </c>
      <c r="J2031" s="1">
        <v>3699</v>
      </c>
      <c r="K2031" s="1">
        <v>254.32069497013509</v>
      </c>
      <c r="L2031" s="1">
        <v>519</v>
      </c>
      <c r="M2031" s="1">
        <v>953</v>
      </c>
      <c r="N2031" s="1">
        <v>558</v>
      </c>
      <c r="O2031" s="1">
        <v>699.21827000000019</v>
      </c>
      <c r="P2031" s="1">
        <v>1515</v>
      </c>
      <c r="Q2031" s="1">
        <v>3.72</v>
      </c>
      <c r="R2031" s="1">
        <v>572.2141549545853</v>
      </c>
      <c r="S2031" s="1">
        <v>869</v>
      </c>
      <c r="T2031" s="1">
        <v>2210</v>
      </c>
      <c r="U2031" s="1">
        <v>37</v>
      </c>
      <c r="V2031" s="1">
        <v>925</v>
      </c>
      <c r="W2031" s="1">
        <v>497.78082588119582</v>
      </c>
      <c r="X2031" s="1">
        <v>2010</v>
      </c>
      <c r="Y2031" s="1">
        <v>3287.4559899999999</v>
      </c>
      <c r="Z2031" s="1">
        <v>1235.1289999999999</v>
      </c>
      <c r="AA2031" s="1">
        <v>6017.4293100000004</v>
      </c>
      <c r="AB2031" s="1">
        <v>285</v>
      </c>
      <c r="AC2031" s="1">
        <v>894.17383999999993</v>
      </c>
      <c r="AD2031" s="1">
        <v>1344.8</v>
      </c>
      <c r="AE2031" s="1">
        <v>1762.0707766302801</v>
      </c>
      <c r="AF2031" s="1">
        <v>1280.09997</v>
      </c>
      <c r="AG2031" s="1">
        <v>5210</v>
      </c>
      <c r="AH2031" s="1">
        <v>1253.6934900000001</v>
      </c>
      <c r="AI2031" s="1">
        <v>873</v>
      </c>
      <c r="AJ2031" s="1">
        <v>1339.96201</v>
      </c>
      <c r="AK2031" s="1">
        <v>726</v>
      </c>
      <c r="AL2031" s="1">
        <v>41556.8984375</v>
      </c>
      <c r="AM2031" s="1">
        <v>29581.0859375</v>
      </c>
      <c r="AN2031" s="1">
        <v>11975.8134765625</v>
      </c>
      <c r="AO2031" t="s">
        <v>14841</v>
      </c>
    </row>
    <row r="2032" spans="1:41" x14ac:dyDescent="0.25">
      <c r="A2032" s="1">
        <v>2017</v>
      </c>
      <c r="B2032" t="s">
        <v>1533</v>
      </c>
      <c r="C2032" t="s">
        <v>7036</v>
      </c>
      <c r="D2032" t="s">
        <v>7206</v>
      </c>
      <c r="E2032" t="s">
        <v>7632</v>
      </c>
      <c r="F2032" t="s">
        <v>9091</v>
      </c>
      <c r="G2032" t="s">
        <v>11253</v>
      </c>
      <c r="H2032" t="s">
        <v>12669</v>
      </c>
      <c r="I2032" s="1">
        <v>12080.1083984375</v>
      </c>
      <c r="J2032" s="1">
        <v>12759.2978515625</v>
      </c>
      <c r="K2032" s="1">
        <v>1315.2227783203125</v>
      </c>
      <c r="L2032" s="1">
        <v>297.11459350585938</v>
      </c>
      <c r="M2032" s="1">
        <v>7321.435546875</v>
      </c>
      <c r="N2032" s="1">
        <v>5952.14892578125</v>
      </c>
      <c r="O2032" s="1">
        <v>1028.318115234375</v>
      </c>
      <c r="P2032" s="1">
        <v>10823.0263671875</v>
      </c>
      <c r="Q2032" s="1">
        <v>4171.84033203125</v>
      </c>
      <c r="R2032" s="1">
        <v>9271.52734375</v>
      </c>
      <c r="S2032" s="1"/>
      <c r="T2032" s="1">
        <v>54.323188781738281</v>
      </c>
      <c r="U2032" s="1"/>
      <c r="V2032" s="1"/>
      <c r="W2032" s="1">
        <v>354.0985107421875</v>
      </c>
      <c r="X2032" s="1">
        <v>10395.6845703125</v>
      </c>
      <c r="Y2032" s="1">
        <v>24309.01171875</v>
      </c>
      <c r="Z2032" s="1">
        <v>16562.837890625</v>
      </c>
      <c r="AA2032" s="1">
        <v>0</v>
      </c>
      <c r="AB2032" s="1"/>
      <c r="AC2032" s="1">
        <v>9104.634765625</v>
      </c>
      <c r="AD2032" s="1">
        <v>26231.31640625</v>
      </c>
      <c r="AE2032" s="1">
        <v>5669.5673828125</v>
      </c>
      <c r="AF2032" s="1">
        <v>27187.732421875</v>
      </c>
      <c r="AG2032" s="1">
        <v>102974.59375</v>
      </c>
      <c r="AH2032" s="1">
        <v>6748.2705078125</v>
      </c>
      <c r="AI2032" s="1">
        <v>6331.42333984375</v>
      </c>
      <c r="AJ2032" s="1">
        <v>3354.722412109375</v>
      </c>
      <c r="AK2032" s="1">
        <v>1956.743408203125</v>
      </c>
      <c r="AL2032" s="1">
        <v>306255</v>
      </c>
      <c r="AM2032" s="1">
        <v>244518.15625</v>
      </c>
      <c r="AN2032" s="1">
        <v>61736.83203125</v>
      </c>
      <c r="AO2032" t="s">
        <v>14842</v>
      </c>
    </row>
    <row r="2033" spans="1:41" x14ac:dyDescent="0.25">
      <c r="A2033" s="1">
        <v>2017</v>
      </c>
      <c r="B2033" t="s">
        <v>1533</v>
      </c>
      <c r="C2033" t="s">
        <v>7036</v>
      </c>
      <c r="D2033" t="s">
        <v>7206</v>
      </c>
      <c r="E2033" t="s">
        <v>7632</v>
      </c>
      <c r="F2033" t="s">
        <v>9091</v>
      </c>
      <c r="G2033" t="s">
        <v>11254</v>
      </c>
      <c r="H2033" t="s">
        <v>12669</v>
      </c>
      <c r="I2033" s="1">
        <v>10896.365234375</v>
      </c>
      <c r="J2033" s="1">
        <v>11509</v>
      </c>
      <c r="K2033" s="1">
        <v>1186.3426513671875</v>
      </c>
      <c r="L2033" s="1">
        <v>268</v>
      </c>
      <c r="M2033" s="1">
        <v>6604</v>
      </c>
      <c r="N2033" s="1">
        <v>5368.89111328125</v>
      </c>
      <c r="O2033" s="1">
        <v>927.55206298828125</v>
      </c>
      <c r="P2033" s="1">
        <v>9762.4658203125</v>
      </c>
      <c r="Q2033" s="1">
        <v>3763.037109375</v>
      </c>
      <c r="R2033" s="1">
        <v>8363</v>
      </c>
      <c r="S2033" s="1"/>
      <c r="T2033" s="1">
        <v>49</v>
      </c>
      <c r="U2033" s="1"/>
      <c r="V2033" s="1"/>
      <c r="W2033" s="1">
        <v>319.39999389648438</v>
      </c>
      <c r="X2033" s="1">
        <v>9377</v>
      </c>
      <c r="Y2033" s="1">
        <v>21926.9453125</v>
      </c>
      <c r="Z2033" s="1">
        <v>14939.8271484375</v>
      </c>
      <c r="AA2033" s="1">
        <v>0</v>
      </c>
      <c r="AB2033" s="1"/>
      <c r="AC2033" s="1">
        <v>8212.4619140625</v>
      </c>
      <c r="AD2033" s="1">
        <v>23660.880859375</v>
      </c>
      <c r="AE2033" s="1">
        <v>5114</v>
      </c>
      <c r="AF2033" s="1">
        <v>24523.576171875</v>
      </c>
      <c r="AG2033" s="1">
        <v>92884</v>
      </c>
      <c r="AH2033" s="1">
        <v>6087</v>
      </c>
      <c r="AI2033" s="1">
        <v>5711</v>
      </c>
      <c r="AJ2033" s="1">
        <v>3025.989501953125</v>
      </c>
      <c r="AK2033" s="1">
        <v>1765</v>
      </c>
      <c r="AL2033" s="1">
        <v>276244.75</v>
      </c>
      <c r="AM2033" s="1">
        <v>220557.546875</v>
      </c>
      <c r="AN2033" s="1">
        <v>55687.17578125</v>
      </c>
      <c r="AO2033" t="s">
        <v>14843</v>
      </c>
    </row>
    <row r="2034" spans="1:41" x14ac:dyDescent="0.25">
      <c r="A2034" s="1">
        <v>2017</v>
      </c>
      <c r="B2034" t="s">
        <v>1533</v>
      </c>
      <c r="C2034" t="s">
        <v>7036</v>
      </c>
      <c r="D2034" t="s">
        <v>7206</v>
      </c>
      <c r="E2034" t="s">
        <v>7632</v>
      </c>
      <c r="F2034" t="s">
        <v>9092</v>
      </c>
      <c r="G2034" t="s">
        <v>11255</v>
      </c>
      <c r="H2034" t="s">
        <v>12669</v>
      </c>
      <c r="I2034" s="1"/>
      <c r="J2034" s="1"/>
      <c r="K2034" s="1"/>
      <c r="L2034" s="1"/>
      <c r="M2034" s="1"/>
      <c r="N2034" s="1"/>
      <c r="O2034" s="1">
        <v>0</v>
      </c>
      <c r="P2034" s="1">
        <v>0</v>
      </c>
      <c r="Q2034" s="1"/>
      <c r="R2034" s="1">
        <v>0</v>
      </c>
      <c r="S2034" s="1"/>
      <c r="T2034" s="1"/>
      <c r="U2034" s="1"/>
      <c r="V2034" s="1"/>
      <c r="W2034" s="1"/>
      <c r="X2034" s="1"/>
      <c r="Y2034" s="1">
        <v>0</v>
      </c>
      <c r="Z2034" s="1">
        <v>0</v>
      </c>
      <c r="AA2034" s="1">
        <v>0</v>
      </c>
      <c r="AB2034" s="1"/>
      <c r="AC2034" s="1"/>
      <c r="AD2034" s="1">
        <v>0</v>
      </c>
      <c r="AE2034" s="1">
        <v>0</v>
      </c>
      <c r="AF2034" s="1"/>
      <c r="AG2034" s="1">
        <v>10106.4912109375</v>
      </c>
      <c r="AH2034" s="1">
        <v>0</v>
      </c>
      <c r="AI2034" s="1"/>
      <c r="AJ2034" s="1"/>
      <c r="AK2034" s="1"/>
      <c r="AL2034" s="1">
        <v>10106.4912109375</v>
      </c>
      <c r="AM2034" s="1">
        <v>10106.4912109375</v>
      </c>
      <c r="AN2034" s="1">
        <v>0</v>
      </c>
      <c r="AO2034" t="s">
        <v>14844</v>
      </c>
    </row>
    <row r="2035" spans="1:41" x14ac:dyDescent="0.25">
      <c r="A2035" s="1">
        <v>2017</v>
      </c>
      <c r="B2035" t="s">
        <v>1533</v>
      </c>
      <c r="C2035" t="s">
        <v>7036</v>
      </c>
      <c r="D2035" t="s">
        <v>7206</v>
      </c>
      <c r="E2035" t="s">
        <v>7632</v>
      </c>
      <c r="F2035" t="s">
        <v>9092</v>
      </c>
      <c r="G2035" t="s">
        <v>11256</v>
      </c>
      <c r="H2035" t="s">
        <v>12669</v>
      </c>
      <c r="I2035" s="1"/>
      <c r="J2035" s="1"/>
      <c r="K2035" s="1"/>
      <c r="L2035" s="1"/>
      <c r="M2035" s="1"/>
      <c r="N2035" s="1"/>
      <c r="O2035" s="1">
        <v>0</v>
      </c>
      <c r="P2035" s="1">
        <v>0</v>
      </c>
      <c r="Q2035" s="1"/>
      <c r="R2035" s="1">
        <v>0</v>
      </c>
      <c r="S2035" s="1"/>
      <c r="T2035" s="1"/>
      <c r="U2035" s="1"/>
      <c r="V2035" s="1"/>
      <c r="W2035" s="1"/>
      <c r="X2035" s="1"/>
      <c r="Y2035" s="1">
        <v>0</v>
      </c>
      <c r="Z2035" s="1">
        <v>0</v>
      </c>
      <c r="AA2035" s="1">
        <v>0</v>
      </c>
      <c r="AB2035" s="1"/>
      <c r="AC2035" s="1"/>
      <c r="AD2035" s="1">
        <v>0</v>
      </c>
      <c r="AE2035" s="1">
        <v>0</v>
      </c>
      <c r="AF2035" s="1"/>
      <c r="AG2035" s="1">
        <v>9464</v>
      </c>
      <c r="AH2035" s="1">
        <v>0</v>
      </c>
      <c r="AI2035" s="1"/>
      <c r="AJ2035" s="1"/>
      <c r="AK2035" s="1"/>
      <c r="AL2035" s="1">
        <v>9464</v>
      </c>
      <c r="AM2035" s="1">
        <v>9464</v>
      </c>
      <c r="AN2035" s="1">
        <v>0</v>
      </c>
      <c r="AO2035" t="s">
        <v>14845</v>
      </c>
    </row>
    <row r="2036" spans="1:41" x14ac:dyDescent="0.25">
      <c r="A2036" s="1">
        <v>2017</v>
      </c>
      <c r="B2036" t="s">
        <v>1533</v>
      </c>
      <c r="C2036" t="s">
        <v>7036</v>
      </c>
      <c r="D2036" t="s">
        <v>7206</v>
      </c>
      <c r="E2036" t="s">
        <v>7632</v>
      </c>
      <c r="F2036" t="s">
        <v>9093</v>
      </c>
      <c r="G2036" t="s">
        <v>11257</v>
      </c>
      <c r="H2036" t="s">
        <v>12669</v>
      </c>
      <c r="I2036" s="1">
        <v>5800.8671875</v>
      </c>
      <c r="J2036" s="1">
        <v>27214.861328125</v>
      </c>
      <c r="K2036" s="1">
        <v>1999.5101318359375</v>
      </c>
      <c r="L2036" s="1">
        <v>2159.892333984375</v>
      </c>
      <c r="M2036" s="1">
        <v>3442.942626953125</v>
      </c>
      <c r="N2036" s="1">
        <v>3036.97802734375</v>
      </c>
      <c r="O2036" s="1">
        <v>5997.11572265625</v>
      </c>
      <c r="P2036" s="1">
        <v>4876.59423828125</v>
      </c>
      <c r="Q2036" s="1">
        <v>3853.634521484375</v>
      </c>
      <c r="R2036" s="1">
        <v>3134.93310546875</v>
      </c>
      <c r="S2036" s="1">
        <v>128.85101318359375</v>
      </c>
      <c r="T2036" s="1">
        <v>54.597885131835938</v>
      </c>
      <c r="U2036" s="1">
        <v>218.39154052734375</v>
      </c>
      <c r="V2036" s="1"/>
      <c r="W2036" s="1">
        <v>231.49504089355469</v>
      </c>
      <c r="X2036" s="1">
        <v>10426.01171875</v>
      </c>
      <c r="Y2036" s="1">
        <v>13925.0703125</v>
      </c>
      <c r="Z2036" s="1">
        <v>6203.58056640625</v>
      </c>
      <c r="AA2036" s="1">
        <v>0</v>
      </c>
      <c r="AB2036" s="1"/>
      <c r="AC2036" s="1">
        <v>2064.7705078125</v>
      </c>
      <c r="AD2036" s="1">
        <v>14533.3564453125</v>
      </c>
      <c r="AE2036" s="1">
        <v>7535.60009765625</v>
      </c>
      <c r="AF2036" s="1">
        <v>13794.716796875</v>
      </c>
      <c r="AG2036" s="1">
        <v>17010.517578125</v>
      </c>
      <c r="AH2036" s="1">
        <v>9970.666015625</v>
      </c>
      <c r="AI2036" s="1">
        <v>3877.541748046875</v>
      </c>
      <c r="AJ2036" s="1">
        <v>11444.1875</v>
      </c>
      <c r="AK2036" s="1">
        <v>8120.8896484375</v>
      </c>
      <c r="AL2036" s="1">
        <v>181057.59375</v>
      </c>
      <c r="AM2036" s="1">
        <v>122274.59375</v>
      </c>
      <c r="AN2036" s="1">
        <v>58782.98046875</v>
      </c>
      <c r="AO2036" t="s">
        <v>14846</v>
      </c>
    </row>
    <row r="2037" spans="1:41" x14ac:dyDescent="0.25">
      <c r="A2037" s="1">
        <v>2017</v>
      </c>
      <c r="B2037" t="s">
        <v>1533</v>
      </c>
      <c r="C2037" t="s">
        <v>7036</v>
      </c>
      <c r="D2037" t="s">
        <v>7206</v>
      </c>
      <c r="E2037" t="s">
        <v>7632</v>
      </c>
      <c r="F2037" t="s">
        <v>9093</v>
      </c>
      <c r="G2037" t="s">
        <v>11258</v>
      </c>
      <c r="H2037" t="s">
        <v>12669</v>
      </c>
      <c r="I2037" s="1">
        <v>5312.35498046875</v>
      </c>
      <c r="J2037" s="1">
        <v>24923</v>
      </c>
      <c r="K2037" s="1">
        <v>1831.1241455078125</v>
      </c>
      <c r="L2037" s="1">
        <v>1978</v>
      </c>
      <c r="M2037" s="1">
        <v>3153</v>
      </c>
      <c r="N2037" s="1">
        <v>2781.22314453125</v>
      </c>
      <c r="O2037" s="1">
        <v>5492.0771484375</v>
      </c>
      <c r="P2037" s="1">
        <v>4465.91845703125</v>
      </c>
      <c r="Q2037" s="1">
        <v>3529.10595703125</v>
      </c>
      <c r="R2037" s="1">
        <v>2870.928955078125</v>
      </c>
      <c r="S2037" s="1">
        <v>118</v>
      </c>
      <c r="T2037" s="1">
        <v>50</v>
      </c>
      <c r="U2037" s="1">
        <v>200</v>
      </c>
      <c r="V2037" s="1"/>
      <c r="W2037" s="1">
        <v>212</v>
      </c>
      <c r="X2037" s="1">
        <v>9548</v>
      </c>
      <c r="Y2037" s="1">
        <v>12752.3896484375</v>
      </c>
      <c r="Z2037" s="1">
        <v>5681.15478515625</v>
      </c>
      <c r="AA2037" s="1">
        <v>0</v>
      </c>
      <c r="AB2037" s="1"/>
      <c r="AC2037" s="1">
        <v>1890.8887939453125</v>
      </c>
      <c r="AD2037" s="1">
        <v>13309.4501953125</v>
      </c>
      <c r="AE2037" s="1">
        <v>6901</v>
      </c>
      <c r="AF2037" s="1">
        <v>12633.013671875</v>
      </c>
      <c r="AG2037" s="1">
        <v>15578</v>
      </c>
      <c r="AH2037" s="1">
        <v>9131</v>
      </c>
      <c r="AI2037" s="1">
        <v>3551</v>
      </c>
      <c r="AJ2037" s="1">
        <v>10480.4306640625</v>
      </c>
      <c r="AK2037" s="1">
        <v>7437</v>
      </c>
      <c r="AL2037" s="1">
        <v>165810.078125</v>
      </c>
      <c r="AM2037" s="1">
        <v>111977.4140625</v>
      </c>
      <c r="AN2037" s="1">
        <v>53832.65234375</v>
      </c>
      <c r="AO2037" t="s">
        <v>14847</v>
      </c>
    </row>
    <row r="2038" spans="1:41" x14ac:dyDescent="0.25">
      <c r="A2038" s="1">
        <v>2017</v>
      </c>
      <c r="B2038" t="s">
        <v>1533</v>
      </c>
      <c r="C2038" t="s">
        <v>7036</v>
      </c>
      <c r="D2038" t="s">
        <v>7206</v>
      </c>
      <c r="E2038" t="s">
        <v>7632</v>
      </c>
      <c r="F2038" t="s">
        <v>9094</v>
      </c>
      <c r="G2038" t="s">
        <v>11259</v>
      </c>
      <c r="H2038" t="s">
        <v>12669</v>
      </c>
      <c r="I2038" s="1"/>
      <c r="J2038" s="1"/>
      <c r="K2038" s="1"/>
      <c r="L2038" s="1"/>
      <c r="M2038" s="1"/>
      <c r="N2038" s="1"/>
      <c r="O2038" s="1">
        <v>0</v>
      </c>
      <c r="P2038" s="1">
        <v>0</v>
      </c>
      <c r="Q2038" s="1"/>
      <c r="R2038" s="1">
        <v>-71.548484802246094</v>
      </c>
      <c r="S2038" s="1"/>
      <c r="T2038" s="1"/>
      <c r="U2038" s="1"/>
      <c r="V2038" s="1"/>
      <c r="W2038" s="1"/>
      <c r="X2038" s="1"/>
      <c r="Y2038" s="1">
        <v>0</v>
      </c>
      <c r="Z2038" s="1">
        <v>115.86583709716797</v>
      </c>
      <c r="AA2038" s="1">
        <v>86.659492492675781</v>
      </c>
      <c r="AB2038" s="1"/>
      <c r="AC2038" s="1"/>
      <c r="AD2038" s="1">
        <v>0</v>
      </c>
      <c r="AE2038" s="1">
        <v>68.344825744628906</v>
      </c>
      <c r="AF2038" s="1"/>
      <c r="AG2038" s="1">
        <v>0</v>
      </c>
      <c r="AH2038" s="1">
        <v>0</v>
      </c>
      <c r="AI2038" s="1"/>
      <c r="AJ2038" s="1"/>
      <c r="AK2038" s="1">
        <v>854.310302734375</v>
      </c>
      <c r="AL2038" s="1">
        <v>1053.6319580078125</v>
      </c>
      <c r="AM2038" s="1">
        <v>199.3216552734375</v>
      </c>
      <c r="AN2038" s="1">
        <v>854.310302734375</v>
      </c>
      <c r="AO2038" t="s">
        <v>14848</v>
      </c>
    </row>
    <row r="2039" spans="1:41" x14ac:dyDescent="0.25">
      <c r="A2039" s="1">
        <v>2017</v>
      </c>
      <c r="B2039" t="s">
        <v>1533</v>
      </c>
      <c r="C2039" t="s">
        <v>7036</v>
      </c>
      <c r="D2039" t="s">
        <v>7206</v>
      </c>
      <c r="E2039" t="s">
        <v>7632</v>
      </c>
      <c r="F2039" t="s">
        <v>9094</v>
      </c>
      <c r="G2039" t="s">
        <v>11260</v>
      </c>
      <c r="H2039" t="s">
        <v>12669</v>
      </c>
      <c r="I2039" s="1"/>
      <c r="J2039" s="1"/>
      <c r="K2039" s="1"/>
      <c r="L2039" s="1"/>
      <c r="M2039" s="1"/>
      <c r="N2039" s="1"/>
      <c r="O2039" s="1">
        <v>0</v>
      </c>
      <c r="P2039" s="1">
        <v>0</v>
      </c>
      <c r="Q2039" s="1"/>
      <c r="R2039" s="1">
        <v>-67</v>
      </c>
      <c r="S2039" s="1"/>
      <c r="T2039" s="1"/>
      <c r="U2039" s="1"/>
      <c r="V2039" s="1"/>
      <c r="W2039" s="1"/>
      <c r="X2039" s="1"/>
      <c r="Y2039" s="1">
        <v>0</v>
      </c>
      <c r="Z2039" s="1">
        <v>108.5</v>
      </c>
      <c r="AA2039" s="1">
        <v>81.150367736816406</v>
      </c>
      <c r="AB2039" s="1"/>
      <c r="AC2039" s="1"/>
      <c r="AD2039" s="1">
        <v>0</v>
      </c>
      <c r="AE2039" s="1">
        <v>64</v>
      </c>
      <c r="AF2039" s="1"/>
      <c r="AG2039" s="1">
        <v>0</v>
      </c>
      <c r="AH2039" s="1">
        <v>0</v>
      </c>
      <c r="AI2039" s="1"/>
      <c r="AJ2039" s="1"/>
      <c r="AK2039" s="1">
        <v>800</v>
      </c>
      <c r="AL2039" s="1">
        <v>986.650390625</v>
      </c>
      <c r="AM2039" s="1">
        <v>186.65036010742188</v>
      </c>
      <c r="AN2039" s="1">
        <v>800</v>
      </c>
      <c r="AO2039" t="s">
        <v>14849</v>
      </c>
    </row>
    <row r="2040" spans="1:41" x14ac:dyDescent="0.25">
      <c r="A2040" s="1">
        <v>2017</v>
      </c>
      <c r="B2040" t="s">
        <v>1533</v>
      </c>
      <c r="C2040" t="s">
        <v>7036</v>
      </c>
      <c r="D2040" t="s">
        <v>7206</v>
      </c>
      <c r="E2040" t="s">
        <v>7632</v>
      </c>
      <c r="F2040" t="s">
        <v>9095</v>
      </c>
      <c r="G2040" t="s">
        <v>11261</v>
      </c>
      <c r="H2040" t="s">
        <v>12669</v>
      </c>
      <c r="I2040" s="1"/>
      <c r="J2040" s="1">
        <v>221.05279541015625</v>
      </c>
      <c r="K2040" s="1">
        <v>1111.018798828125</v>
      </c>
      <c r="L2040" s="1"/>
      <c r="M2040" s="1"/>
      <c r="N2040" s="1"/>
      <c r="O2040" s="1">
        <v>479.35202026367188</v>
      </c>
      <c r="P2040" s="1">
        <v>1268.103271484375</v>
      </c>
      <c r="Q2040" s="1">
        <v>0</v>
      </c>
      <c r="R2040" s="1">
        <v>0</v>
      </c>
      <c r="S2040" s="1"/>
      <c r="T2040" s="1"/>
      <c r="U2040" s="1">
        <v>7.475214958190918</v>
      </c>
      <c r="V2040" s="1">
        <v>76.150856018066406</v>
      </c>
      <c r="W2040" s="1">
        <v>0</v>
      </c>
      <c r="X2040" s="1"/>
      <c r="Y2040" s="1">
        <v>459.83572387695313</v>
      </c>
      <c r="Z2040" s="1">
        <v>0</v>
      </c>
      <c r="AA2040" s="1">
        <v>0</v>
      </c>
      <c r="AB2040" s="1"/>
      <c r="AC2040" s="1">
        <v>211.01284790039063</v>
      </c>
      <c r="AD2040" s="1">
        <v>0</v>
      </c>
      <c r="AE2040" s="1">
        <v>84.363143920898438</v>
      </c>
      <c r="AF2040" s="1"/>
      <c r="AG2040" s="1">
        <v>0</v>
      </c>
      <c r="AH2040" s="1">
        <v>0</v>
      </c>
      <c r="AI2040" s="1">
        <v>0</v>
      </c>
      <c r="AJ2040" s="1">
        <v>12.78551197052002</v>
      </c>
      <c r="AK2040" s="1"/>
      <c r="AL2040" s="1">
        <v>3931.14990234375</v>
      </c>
      <c r="AM2040" s="1">
        <v>2340.779052734375</v>
      </c>
      <c r="AN2040" s="1">
        <v>1590.370849609375</v>
      </c>
      <c r="AO2040" t="s">
        <v>14850</v>
      </c>
    </row>
    <row r="2041" spans="1:41" x14ac:dyDescent="0.25">
      <c r="A2041" s="1">
        <v>2017</v>
      </c>
      <c r="B2041" t="s">
        <v>1533</v>
      </c>
      <c r="C2041" t="s">
        <v>7036</v>
      </c>
      <c r="D2041" t="s">
        <v>7206</v>
      </c>
      <c r="E2041" t="s">
        <v>7632</v>
      </c>
      <c r="F2041" t="s">
        <v>9095</v>
      </c>
      <c r="G2041" t="s">
        <v>11262</v>
      </c>
      <c r="H2041" t="s">
        <v>12669</v>
      </c>
      <c r="I2041" s="1"/>
      <c r="J2041" s="1">
        <v>207</v>
      </c>
      <c r="K2041" s="1">
        <v>1040.3890380859375</v>
      </c>
      <c r="L2041" s="1"/>
      <c r="M2041" s="1"/>
      <c r="N2041" s="1"/>
      <c r="O2041" s="1">
        <v>448.87860107421875</v>
      </c>
      <c r="P2041" s="1">
        <v>1187.4873046875</v>
      </c>
      <c r="Q2041" s="1">
        <v>0</v>
      </c>
      <c r="R2041" s="1">
        <v>0</v>
      </c>
      <c r="S2041" s="1"/>
      <c r="T2041" s="1"/>
      <c r="U2041" s="1">
        <v>7</v>
      </c>
      <c r="V2041" s="1">
        <v>71.309783935546875</v>
      </c>
      <c r="W2041" s="1">
        <v>0</v>
      </c>
      <c r="X2041" s="1"/>
      <c r="Y2041" s="1">
        <v>430.60299682617188</v>
      </c>
      <c r="Z2041" s="1">
        <v>0</v>
      </c>
      <c r="AA2041" s="1">
        <v>0</v>
      </c>
      <c r="AB2041" s="1"/>
      <c r="AC2041" s="1">
        <v>197.59831237792969</v>
      </c>
      <c r="AD2041" s="1">
        <v>0</v>
      </c>
      <c r="AE2041" s="1">
        <v>79</v>
      </c>
      <c r="AF2041" s="1"/>
      <c r="AG2041" s="1">
        <v>0</v>
      </c>
      <c r="AH2041" s="1">
        <v>0</v>
      </c>
      <c r="AI2041" s="1">
        <v>0</v>
      </c>
      <c r="AJ2041" s="1">
        <v>11.972709655761719</v>
      </c>
      <c r="AK2041" s="1"/>
      <c r="AL2041" s="1">
        <v>3681.23876953125</v>
      </c>
      <c r="AM2041" s="1">
        <v>2191.97119140625</v>
      </c>
      <c r="AN2041" s="1">
        <v>1489.267578125</v>
      </c>
      <c r="AO2041" t="s">
        <v>14851</v>
      </c>
    </row>
    <row r="2042" spans="1:41" x14ac:dyDescent="0.25">
      <c r="A2042" s="1">
        <v>2017</v>
      </c>
      <c r="B2042" t="s">
        <v>1533</v>
      </c>
      <c r="C2042" t="s">
        <v>7037</v>
      </c>
      <c r="D2042" t="s">
        <v>7206</v>
      </c>
      <c r="E2042" t="s">
        <v>7633</v>
      </c>
      <c r="F2042" t="s">
        <v>9096</v>
      </c>
      <c r="G2042" t="s">
        <v>11263</v>
      </c>
      <c r="H2042" t="s">
        <v>12670</v>
      </c>
      <c r="I2042" s="1">
        <v>553.37199999999996</v>
      </c>
      <c r="J2042" s="1">
        <v>953.34400000000005</v>
      </c>
      <c r="K2042" s="1">
        <v>46</v>
      </c>
      <c r="L2042" s="1">
        <v>91</v>
      </c>
      <c r="M2042" s="1">
        <v>381.61750000000001</v>
      </c>
      <c r="N2042" s="1">
        <v>570.78700000000003</v>
      </c>
      <c r="O2042" s="1">
        <v>261</v>
      </c>
      <c r="P2042" s="1">
        <v>331.07400000000001</v>
      </c>
      <c r="Q2042" s="1">
        <v>150.96</v>
      </c>
      <c r="R2042" s="1">
        <v>307.74250000000001</v>
      </c>
      <c r="S2042" s="1">
        <v>540</v>
      </c>
      <c r="T2042" s="1">
        <v>337.6</v>
      </c>
      <c r="U2042" s="1">
        <v>96.5</v>
      </c>
      <c r="V2042" s="1">
        <v>444.65699999999998</v>
      </c>
      <c r="W2042" s="1">
        <v>218.2</v>
      </c>
      <c r="X2042" s="1">
        <v>548.048</v>
      </c>
      <c r="Y2042" s="1">
        <v>2285.6</v>
      </c>
      <c r="Z2042" s="1">
        <v>233.97200000000001</v>
      </c>
      <c r="AA2042" s="1">
        <v>3270.70124999982</v>
      </c>
      <c r="AB2042" s="1">
        <v>70</v>
      </c>
      <c r="AC2042" s="1">
        <v>252.21</v>
      </c>
      <c r="AD2042" s="1">
        <v>471.83550000000002</v>
      </c>
      <c r="AE2042" s="1">
        <v>321.41300000000001</v>
      </c>
      <c r="AF2042" s="1">
        <v>1119</v>
      </c>
      <c r="AG2042" s="1">
        <v>4752.5300200000001</v>
      </c>
      <c r="AH2042" s="1">
        <v>917</v>
      </c>
      <c r="AI2042" s="1">
        <v>291.81049999999999</v>
      </c>
      <c r="AJ2042" s="1">
        <v>1374.2025000000001</v>
      </c>
      <c r="AK2042" s="1">
        <v>178.38499999999999</v>
      </c>
      <c r="AL2042" s="1">
        <v>21370.5625</v>
      </c>
      <c r="AM2042" s="1">
        <v>17109.06640625</v>
      </c>
      <c r="AN2042" s="1">
        <v>4261.49609375</v>
      </c>
      <c r="AO2042" t="s">
        <v>14852</v>
      </c>
    </row>
    <row r="2043" spans="1:41" x14ac:dyDescent="0.25">
      <c r="A2043" s="1">
        <v>2017</v>
      </c>
      <c r="B2043" t="s">
        <v>1533</v>
      </c>
      <c r="C2043" t="s">
        <v>7038</v>
      </c>
      <c r="D2043" t="s">
        <v>7207</v>
      </c>
      <c r="E2043" t="s">
        <v>7634</v>
      </c>
      <c r="F2043" t="s">
        <v>9097</v>
      </c>
      <c r="G2043" t="s">
        <v>11264</v>
      </c>
      <c r="H2043" t="s">
        <v>12671</v>
      </c>
      <c r="I2043" s="1">
        <v>48454.247470182643</v>
      </c>
      <c r="J2043" s="1">
        <v>126887</v>
      </c>
      <c r="K2043" s="1">
        <v>2161.6345952686879</v>
      </c>
      <c r="L2043" s="1">
        <v>4943</v>
      </c>
      <c r="M2043" s="1">
        <v>37935.645776197838</v>
      </c>
      <c r="N2043" s="1">
        <v>60538.273916161786</v>
      </c>
      <c r="O2043" s="1">
        <v>24090.05847366387</v>
      </c>
      <c r="P2043" s="1">
        <v>36900.98618</v>
      </c>
      <c r="Q2043" s="1">
        <v>39434.692853318593</v>
      </c>
      <c r="R2043" s="1">
        <v>30171.52577152587</v>
      </c>
      <c r="S2043" s="1">
        <v>52440</v>
      </c>
      <c r="T2043" s="1">
        <v>44623.959957933992</v>
      </c>
      <c r="U2043" s="1">
        <v>15319.415298989899</v>
      </c>
      <c r="V2043" s="1">
        <v>52862</v>
      </c>
      <c r="W2043" s="1">
        <v>7535</v>
      </c>
      <c r="X2043" s="1">
        <v>49202.649444095332</v>
      </c>
      <c r="Y2043" s="1">
        <v>333818.63</v>
      </c>
      <c r="Z2043" s="1">
        <v>7738.0465741660209</v>
      </c>
      <c r="AA2043" s="1">
        <v>333759.71473270102</v>
      </c>
      <c r="AB2043" s="1">
        <v>5150.8223559436065</v>
      </c>
      <c r="AC2043" s="1">
        <v>18593.790794100671</v>
      </c>
      <c r="AD2043" s="1">
        <v>18722.11</v>
      </c>
      <c r="AE2043" s="1">
        <v>36917.341892424782</v>
      </c>
      <c r="AF2043" s="1">
        <v>138431</v>
      </c>
      <c r="AG2043" s="1">
        <v>757629</v>
      </c>
      <c r="AH2043" s="1">
        <v>140345.90792999999</v>
      </c>
      <c r="AI2043" s="1">
        <v>19473.251114957169</v>
      </c>
      <c r="AJ2043" s="1">
        <v>211909.3732166533</v>
      </c>
      <c r="AK2043" s="1">
        <v>6119</v>
      </c>
      <c r="AL2043" s="1">
        <v>2662108</v>
      </c>
      <c r="AM2043" s="1">
        <v>2254308</v>
      </c>
      <c r="AN2043" s="1">
        <v>407800.0625</v>
      </c>
      <c r="AO2043" t="s">
        <v>14853</v>
      </c>
    </row>
    <row r="2044" spans="1:41" x14ac:dyDescent="0.25">
      <c r="A2044" s="1">
        <v>2017</v>
      </c>
      <c r="B2044" t="s">
        <v>1533</v>
      </c>
      <c r="C2044" t="s">
        <v>7038</v>
      </c>
      <c r="D2044" t="s">
        <v>7207</v>
      </c>
      <c r="E2044" t="s">
        <v>7634</v>
      </c>
      <c r="F2044" t="s">
        <v>9098</v>
      </c>
      <c r="G2044" t="s">
        <v>11264</v>
      </c>
      <c r="H2044" t="s">
        <v>12671</v>
      </c>
      <c r="I2044" s="1">
        <v>38022.567510789151</v>
      </c>
      <c r="J2044" s="1">
        <v>56453</v>
      </c>
      <c r="K2044" s="1">
        <v>6995.8042039435804</v>
      </c>
      <c r="L2044" s="1">
        <v>25629</v>
      </c>
      <c r="M2044" s="1">
        <v>90130.036353299642</v>
      </c>
      <c r="N2044" s="1">
        <v>46954.927907695819</v>
      </c>
      <c r="O2044" s="1">
        <v>53605.013313134426</v>
      </c>
      <c r="P2044" s="1">
        <v>33028.095710000009</v>
      </c>
      <c r="Q2044" s="1">
        <v>1978.400982390948</v>
      </c>
      <c r="R2044" s="1">
        <v>24636.319208545119</v>
      </c>
      <c r="S2044" s="1">
        <v>60288</v>
      </c>
      <c r="T2044" s="1">
        <v>49077.085460686583</v>
      </c>
      <c r="U2044" s="1">
        <v>520.42422630483702</v>
      </c>
      <c r="V2044" s="1">
        <v>24353</v>
      </c>
      <c r="W2044" s="1">
        <v>25985</v>
      </c>
      <c r="X2044" s="1">
        <v>106783.5454545313</v>
      </c>
      <c r="Y2044" s="1">
        <v>117544.348</v>
      </c>
      <c r="Z2044" s="1">
        <v>85584.402409456481</v>
      </c>
      <c r="AA2044" s="1">
        <v>410251.62954665098</v>
      </c>
      <c r="AB2044" s="1">
        <v>16937.382920639091</v>
      </c>
      <c r="AC2044" s="1">
        <v>70136.479871490301</v>
      </c>
      <c r="AD2044" s="1">
        <v>128437.57</v>
      </c>
      <c r="AE2044" s="1">
        <v>47791.326788170722</v>
      </c>
      <c r="AF2044" s="1">
        <v>115389</v>
      </c>
      <c r="AG2044" s="1">
        <v>308133</v>
      </c>
      <c r="AH2044" s="1">
        <v>102573.41177000001</v>
      </c>
      <c r="AI2044" s="1">
        <v>29060.377767109148</v>
      </c>
      <c r="AJ2044" s="1">
        <v>138276.85673659769</v>
      </c>
      <c r="AK2044" s="1">
        <v>32554</v>
      </c>
      <c r="AL2044" s="1">
        <v>2247110</v>
      </c>
      <c r="AM2044" s="1">
        <v>1544682.875</v>
      </c>
      <c r="AN2044" s="1">
        <v>702427.25</v>
      </c>
      <c r="AO2044" t="s">
        <v>14854</v>
      </c>
    </row>
    <row r="2045" spans="1:41" x14ac:dyDescent="0.25">
      <c r="A2045" s="1">
        <v>2017</v>
      </c>
      <c r="B2045" t="s">
        <v>1533</v>
      </c>
      <c r="C2045" t="s">
        <v>7038</v>
      </c>
      <c r="D2045" t="s">
        <v>7207</v>
      </c>
      <c r="E2045" t="s">
        <v>7634</v>
      </c>
      <c r="F2045" t="s">
        <v>9099</v>
      </c>
      <c r="G2045" t="s">
        <v>11264</v>
      </c>
      <c r="H2045" t="s">
        <v>12671</v>
      </c>
      <c r="I2045" s="1">
        <v>21413.759706034991</v>
      </c>
      <c r="J2045" s="1">
        <v>52189</v>
      </c>
      <c r="K2045" s="1">
        <v>3008.262125579733</v>
      </c>
      <c r="L2045" s="1">
        <v>6961</v>
      </c>
      <c r="M2045" s="1">
        <v>39415.468330360673</v>
      </c>
      <c r="N2045" s="1">
        <v>55596.608782678341</v>
      </c>
      <c r="O2045" s="1">
        <v>16593.967015427261</v>
      </c>
      <c r="P2045" s="1">
        <v>26231.154399999999</v>
      </c>
      <c r="Q2045" s="1">
        <v>9198.0157581253261</v>
      </c>
      <c r="R2045" s="1">
        <v>24668.490781134991</v>
      </c>
      <c r="S2045" s="1">
        <v>41363</v>
      </c>
      <c r="T2045" s="1">
        <v>22789.138498093769</v>
      </c>
      <c r="U2045" s="1">
        <v>3893.4504248956191</v>
      </c>
      <c r="V2045" s="1">
        <v>23091</v>
      </c>
      <c r="W2045" s="1">
        <v>16137</v>
      </c>
      <c r="X2045" s="1">
        <v>29145.24861304037</v>
      </c>
      <c r="Y2045" s="1">
        <v>113672.914</v>
      </c>
      <c r="Z2045" s="1">
        <v>20668.665756844232</v>
      </c>
      <c r="AA2045" s="1">
        <v>262623.21831384598</v>
      </c>
      <c r="AB2045" s="1">
        <v>6480.2817562955224</v>
      </c>
      <c r="AC2045" s="1">
        <v>30386.924737742662</v>
      </c>
      <c r="AD2045" s="1">
        <v>52696.69</v>
      </c>
      <c r="AE2045" s="1">
        <v>27785.666182005691</v>
      </c>
      <c r="AF2045" s="1">
        <v>90507</v>
      </c>
      <c r="AG2045" s="1">
        <v>263159</v>
      </c>
      <c r="AH2045" s="1">
        <v>60537.084139999999</v>
      </c>
      <c r="AI2045" s="1">
        <v>25910.43004651583</v>
      </c>
      <c r="AJ2045" s="1">
        <v>91545.160917749978</v>
      </c>
      <c r="AK2045" s="1">
        <v>14032</v>
      </c>
      <c r="AL2045" s="1">
        <v>1451699.625</v>
      </c>
      <c r="AM2045" s="1">
        <v>1123591</v>
      </c>
      <c r="AN2045" s="1">
        <v>328108.59375</v>
      </c>
      <c r="AO2045" t="s">
        <v>14855</v>
      </c>
    </row>
    <row r="2046" spans="1:41" x14ac:dyDescent="0.25">
      <c r="A2046" s="1">
        <v>2017</v>
      </c>
      <c r="B2046" t="s">
        <v>1533</v>
      </c>
      <c r="C2046" t="s">
        <v>7038</v>
      </c>
      <c r="D2046" t="s">
        <v>7207</v>
      </c>
      <c r="E2046" t="s">
        <v>7634</v>
      </c>
      <c r="F2046" t="s">
        <v>9100</v>
      </c>
      <c r="G2046" t="s">
        <v>11264</v>
      </c>
      <c r="H2046" t="s">
        <v>12671</v>
      </c>
      <c r="I2046" s="1">
        <v>8899.8583466391174</v>
      </c>
      <c r="J2046" s="1">
        <v>20512</v>
      </c>
      <c r="K2046" s="1">
        <v>2611.3004910748241</v>
      </c>
      <c r="L2046" s="1">
        <v>3137</v>
      </c>
      <c r="M2046" s="1">
        <v>10074.726839200401</v>
      </c>
      <c r="N2046" s="1">
        <v>35299.527766064748</v>
      </c>
      <c r="O2046" s="1">
        <v>8080.5629580798422</v>
      </c>
      <c r="P2046" s="1">
        <v>11048.051170000001</v>
      </c>
      <c r="Q2046" s="1">
        <v>4228.6319775438769</v>
      </c>
      <c r="R2046" s="1">
        <v>14269.31794072501</v>
      </c>
      <c r="S2046" s="1">
        <v>11766</v>
      </c>
      <c r="T2046" s="1">
        <v>16642.94894577796</v>
      </c>
      <c r="U2046" s="1">
        <v>2108.984329726693</v>
      </c>
      <c r="V2046" s="1">
        <v>7607</v>
      </c>
      <c r="W2046" s="1">
        <v>7189</v>
      </c>
      <c r="X2046" s="1">
        <v>7365.8326694307707</v>
      </c>
      <c r="Y2046" s="1">
        <v>107946.71799999999</v>
      </c>
      <c r="Z2046" s="1">
        <v>7985.1721167320347</v>
      </c>
      <c r="AA2046" s="1">
        <v>145035.00389458099</v>
      </c>
      <c r="AB2046" s="1">
        <v>3008.4921767701039</v>
      </c>
      <c r="AC2046" s="1">
        <v>15903.107054381981</v>
      </c>
      <c r="AD2046" s="1">
        <v>8743.2999999999993</v>
      </c>
      <c r="AE2046" s="1">
        <v>16193.04240259275</v>
      </c>
      <c r="AF2046" s="1">
        <v>50233</v>
      </c>
      <c r="AG2046" s="1">
        <v>171137</v>
      </c>
      <c r="AH2046" s="1">
        <v>27476.344430000001</v>
      </c>
      <c r="AI2046" s="1">
        <v>13682.24798071379</v>
      </c>
      <c r="AJ2046" s="1">
        <v>32206.754591696939</v>
      </c>
      <c r="AK2046" s="1">
        <v>5909</v>
      </c>
      <c r="AL2046" s="1">
        <v>776300</v>
      </c>
      <c r="AM2046" s="1">
        <v>653750.125</v>
      </c>
      <c r="AN2046" s="1">
        <v>122549.75</v>
      </c>
      <c r="AO2046" t="s">
        <v>14856</v>
      </c>
    </row>
    <row r="2047" spans="1:41" x14ac:dyDescent="0.25">
      <c r="A2047" s="1">
        <v>2017</v>
      </c>
      <c r="B2047" t="s">
        <v>1533</v>
      </c>
      <c r="C2047" t="s">
        <v>7038</v>
      </c>
      <c r="D2047" t="s">
        <v>7207</v>
      </c>
      <c r="E2047" t="s">
        <v>7634</v>
      </c>
      <c r="F2047" t="s">
        <v>9101</v>
      </c>
      <c r="G2047" t="s">
        <v>11264</v>
      </c>
      <c r="H2047" t="s">
        <v>12671</v>
      </c>
      <c r="I2047" s="1">
        <v>7194.9813942435849</v>
      </c>
      <c r="J2047" s="1">
        <v>0</v>
      </c>
      <c r="K2047" s="1">
        <v>2427.208936101682</v>
      </c>
      <c r="L2047" s="1">
        <v>2290</v>
      </c>
      <c r="M2047" s="1">
        <v>20538.559661805819</v>
      </c>
      <c r="N2047" s="1">
        <v>15092.2804664627</v>
      </c>
      <c r="O2047" s="1">
        <v>10160.87411767312</v>
      </c>
      <c r="P2047" s="1">
        <v>2525.1167209999999</v>
      </c>
      <c r="Q2047" s="1">
        <v>0</v>
      </c>
      <c r="R2047" s="1">
        <v>4372.0257300000003</v>
      </c>
      <c r="S2047" s="1">
        <v>28090</v>
      </c>
      <c r="T2047" s="1">
        <v>16379.028333333339</v>
      </c>
      <c r="U2047" s="1">
        <v>261.85721703264107</v>
      </c>
      <c r="V2047" s="1">
        <v>3096</v>
      </c>
      <c r="W2047" s="1">
        <v>2753</v>
      </c>
      <c r="X2047" s="1">
        <v>10656.520884258211</v>
      </c>
      <c r="Y2047" s="1">
        <v>35563.636000000013</v>
      </c>
      <c r="Z2047" s="1">
        <v>1238.348255566116</v>
      </c>
      <c r="AA2047" s="1">
        <v>31017.387561257601</v>
      </c>
      <c r="AB2047" s="1">
        <v>2733.2939761314979</v>
      </c>
      <c r="AC2047" s="1">
        <v>1391.591381608803</v>
      </c>
      <c r="AD2047" s="1">
        <v>7.1</v>
      </c>
      <c r="AE2047" s="1">
        <v>4048.4124267081479</v>
      </c>
      <c r="AF2047" s="1">
        <v>39819.4</v>
      </c>
      <c r="AG2047" s="1">
        <v>37906</v>
      </c>
      <c r="AH2047" s="1">
        <v>30425.193899999998</v>
      </c>
      <c r="AI2047" s="1">
        <v>1898.5160000000001</v>
      </c>
      <c r="AJ2047" s="1">
        <v>9181.8995873287349</v>
      </c>
      <c r="AK2047" s="1">
        <v>337</v>
      </c>
      <c r="AL2047" s="1">
        <v>321405.25</v>
      </c>
      <c r="AM2047" s="1">
        <v>194998.953125</v>
      </c>
      <c r="AN2047" s="1">
        <v>126406.3046875</v>
      </c>
      <c r="AO2047" t="s">
        <v>14857</v>
      </c>
    </row>
    <row r="2048" spans="1:41" x14ac:dyDescent="0.25">
      <c r="A2048" s="1">
        <v>2017</v>
      </c>
      <c r="B2048" t="s">
        <v>1533</v>
      </c>
      <c r="C2048" t="s">
        <v>7038</v>
      </c>
      <c r="D2048" t="s">
        <v>7207</v>
      </c>
      <c r="E2048" t="s">
        <v>7634</v>
      </c>
      <c r="F2048" t="s">
        <v>9102</v>
      </c>
      <c r="G2048" t="s">
        <v>11264</v>
      </c>
      <c r="H2048" t="s">
        <v>12671</v>
      </c>
      <c r="I2048" s="1">
        <v>5263.5424632246832</v>
      </c>
      <c r="J2048" s="1">
        <v>9986</v>
      </c>
      <c r="K2048" s="1">
        <v>2208.147466421563</v>
      </c>
      <c r="L2048" s="1">
        <v>1130</v>
      </c>
      <c r="M2048" s="1">
        <v>4936.4637424112179</v>
      </c>
      <c r="N2048" s="1">
        <v>1137.9399691437541</v>
      </c>
      <c r="O2048" s="1">
        <v>3511.3633551114222</v>
      </c>
      <c r="P2048" s="1">
        <v>12408.401229999999</v>
      </c>
      <c r="Q2048" s="1">
        <v>3340.470388821484</v>
      </c>
      <c r="R2048" s="1">
        <v>7723.5623708151734</v>
      </c>
      <c r="S2048" s="1">
        <v>12664</v>
      </c>
      <c r="T2048" s="1">
        <v>6885.110594560947</v>
      </c>
      <c r="U2048" s="1">
        <v>3560.625087267973</v>
      </c>
      <c r="V2048" s="1">
        <v>13909</v>
      </c>
      <c r="W2048" s="1">
        <v>1463</v>
      </c>
      <c r="X2048" s="1">
        <v>4979.7076113304456</v>
      </c>
      <c r="Y2048" s="1">
        <v>31085.632000000001</v>
      </c>
      <c r="Z2048" s="1">
        <v>2325.1037771592501</v>
      </c>
      <c r="AA2048" s="1">
        <v>131503.00106684669</v>
      </c>
      <c r="AB2048" s="1">
        <v>3505.005947864282</v>
      </c>
      <c r="AC2048" s="1">
        <v>17009.53097650348</v>
      </c>
      <c r="AD2048" s="1">
        <v>6755.6500000000005</v>
      </c>
      <c r="AE2048" s="1">
        <v>5199.4399102350626</v>
      </c>
      <c r="AF2048" s="1">
        <v>23432.400000000001</v>
      </c>
      <c r="AG2048" s="1">
        <v>615950.15100000007</v>
      </c>
      <c r="AH2048" s="1">
        <v>17646.078089999999</v>
      </c>
      <c r="AI2048" s="1">
        <v>4496.0131731558804</v>
      </c>
      <c r="AJ2048" s="1">
        <v>10746.364722082501</v>
      </c>
      <c r="AK2048" s="1">
        <v>5782</v>
      </c>
      <c r="AL2048" s="1">
        <v>970543.6875</v>
      </c>
      <c r="AM2048" s="1">
        <v>895711.1875</v>
      </c>
      <c r="AN2048" s="1">
        <v>74832.5390625</v>
      </c>
      <c r="AO2048" t="s">
        <v>14858</v>
      </c>
    </row>
    <row r="2049" spans="1:41" x14ac:dyDescent="0.25">
      <c r="A2049" s="1">
        <v>2017</v>
      </c>
      <c r="B2049" t="s">
        <v>1533</v>
      </c>
      <c r="C2049" t="s">
        <v>7038</v>
      </c>
      <c r="D2049" t="s">
        <v>7207</v>
      </c>
      <c r="E2049" t="s">
        <v>7634</v>
      </c>
      <c r="F2049" t="s">
        <v>9103</v>
      </c>
      <c r="G2049" t="s">
        <v>11264</v>
      </c>
      <c r="H2049" t="s">
        <v>12671</v>
      </c>
      <c r="I2049" s="1">
        <v>730.82263910557072</v>
      </c>
      <c r="J2049" s="1">
        <v>8898</v>
      </c>
      <c r="K2049" s="1">
        <v>0</v>
      </c>
      <c r="L2049" s="1">
        <v>366</v>
      </c>
      <c r="M2049" s="1">
        <v>230.82372761356211</v>
      </c>
      <c r="N2049" s="1">
        <v>866.49128321327748</v>
      </c>
      <c r="O2049" s="1">
        <v>1391.3759640684359</v>
      </c>
      <c r="P2049" s="1">
        <v>10325.12184</v>
      </c>
      <c r="Q2049" s="1">
        <v>7104.4501326106201</v>
      </c>
      <c r="R2049" s="1">
        <v>901.26799563500003</v>
      </c>
      <c r="S2049" s="1">
        <v>755</v>
      </c>
      <c r="T2049" s="1">
        <v>8119.5182279349347</v>
      </c>
      <c r="U2049" s="1">
        <v>5492.3936341554117</v>
      </c>
      <c r="V2049" s="1">
        <v>9531</v>
      </c>
      <c r="W2049" s="1">
        <v>1423</v>
      </c>
      <c r="X2049" s="1">
        <v>9866.9637515790855</v>
      </c>
      <c r="Y2049" s="1">
        <v>83533.906999999992</v>
      </c>
      <c r="Z2049" s="1">
        <v>1211.8239478650919</v>
      </c>
      <c r="AA2049" s="1">
        <v>31401.903299709</v>
      </c>
      <c r="AB2049" s="1">
        <v>0</v>
      </c>
      <c r="AC2049" s="1">
        <v>298.09868548244361</v>
      </c>
      <c r="AD2049" s="1">
        <v>1856.04</v>
      </c>
      <c r="AE2049" s="1">
        <v>9038.5507940066982</v>
      </c>
      <c r="AF2049" s="1">
        <v>23645</v>
      </c>
      <c r="AG2049" s="1">
        <v>381839</v>
      </c>
      <c r="AH2049" s="1">
        <v>57049.167630000004</v>
      </c>
      <c r="AI2049" s="1">
        <v>0</v>
      </c>
      <c r="AJ2049" s="1">
        <v>54443.773308890071</v>
      </c>
      <c r="AK2049" s="1">
        <v>0</v>
      </c>
      <c r="AL2049" s="1">
        <v>710319.5</v>
      </c>
      <c r="AM2049" s="1">
        <v>629627.5625</v>
      </c>
      <c r="AN2049" s="1">
        <v>80691.890625</v>
      </c>
      <c r="AO2049" t="s">
        <v>14859</v>
      </c>
    </row>
    <row r="2050" spans="1:41" x14ac:dyDescent="0.25">
      <c r="A2050" s="1">
        <v>2017</v>
      </c>
      <c r="B2050" t="s">
        <v>1533</v>
      </c>
      <c r="C2050" t="s">
        <v>7038</v>
      </c>
      <c r="D2050" t="s">
        <v>7207</v>
      </c>
      <c r="E2050" t="s">
        <v>7634</v>
      </c>
      <c r="F2050" t="s">
        <v>9104</v>
      </c>
      <c r="G2050" t="s">
        <v>11264</v>
      </c>
      <c r="H2050" t="s">
        <v>12671</v>
      </c>
      <c r="I2050" s="1">
        <v>13004.126098398659</v>
      </c>
      <c r="J2050" s="1">
        <v>15138</v>
      </c>
      <c r="K2050" s="1">
        <v>2525.33653149784</v>
      </c>
      <c r="L2050" s="1">
        <v>2319</v>
      </c>
      <c r="M2050" s="1">
        <v>17077.096791440399</v>
      </c>
      <c r="N2050" s="1">
        <v>13196.838618764299</v>
      </c>
      <c r="O2050" s="1">
        <v>15108.12627337969</v>
      </c>
      <c r="P2050" s="1">
        <v>6970.0630700000002</v>
      </c>
      <c r="Q2050" s="1">
        <v>56.813717124843578</v>
      </c>
      <c r="R2050" s="1">
        <v>4882.0007143399998</v>
      </c>
      <c r="S2050" s="1">
        <v>18607</v>
      </c>
      <c r="T2050" s="1">
        <v>19475.242343571561</v>
      </c>
      <c r="U2050" s="1">
        <v>97.949718699717465</v>
      </c>
      <c r="V2050" s="1">
        <v>8106</v>
      </c>
      <c r="W2050" s="1">
        <v>9859</v>
      </c>
      <c r="X2050" s="1">
        <v>7585.6939705884251</v>
      </c>
      <c r="Y2050" s="1">
        <v>59814.942000000003</v>
      </c>
      <c r="Z2050" s="1">
        <v>22687.402172709189</v>
      </c>
      <c r="AA2050" s="1">
        <v>70085.753782683008</v>
      </c>
      <c r="AB2050" s="1">
        <v>0</v>
      </c>
      <c r="AC2050" s="1">
        <v>12095.007032288329</v>
      </c>
      <c r="AD2050" s="1">
        <v>52106.789999999994</v>
      </c>
      <c r="AE2050" s="1">
        <v>52806.081970429499</v>
      </c>
      <c r="AF2050" s="1">
        <v>21047</v>
      </c>
      <c r="AG2050" s="1">
        <v>77480</v>
      </c>
      <c r="AH2050" s="1">
        <v>21530.487260000002</v>
      </c>
      <c r="AI2050" s="1">
        <v>18020.657047299999</v>
      </c>
      <c r="AJ2050" s="1">
        <v>2427.9295368618191</v>
      </c>
      <c r="AK2050" s="1">
        <v>16984</v>
      </c>
      <c r="AL2050" s="1">
        <v>581094.375</v>
      </c>
      <c r="AM2050" s="1">
        <v>382214.90625</v>
      </c>
      <c r="AN2050" s="1">
        <v>198879.4375</v>
      </c>
      <c r="AO2050" t="s">
        <v>14860</v>
      </c>
    </row>
    <row r="2051" spans="1:41" x14ac:dyDescent="0.25">
      <c r="A2051" s="1">
        <v>2017</v>
      </c>
      <c r="B2051" t="s">
        <v>1533</v>
      </c>
      <c r="C2051" t="s">
        <v>7038</v>
      </c>
      <c r="D2051" t="s">
        <v>7207</v>
      </c>
      <c r="E2051" t="s">
        <v>7634</v>
      </c>
      <c r="F2051" t="s">
        <v>9105</v>
      </c>
      <c r="G2051" t="s">
        <v>11264</v>
      </c>
      <c r="H2051" t="s">
        <v>12671</v>
      </c>
      <c r="I2051" s="1">
        <v>178989.97916181761</v>
      </c>
      <c r="J2051" s="1">
        <v>353804</v>
      </c>
      <c r="K2051" s="1">
        <v>28889.99182990384</v>
      </c>
      <c r="L2051" s="1">
        <v>54150</v>
      </c>
      <c r="M2051" s="1">
        <v>241527.80225449329</v>
      </c>
      <c r="N2051" s="1">
        <v>251141.46217894909</v>
      </c>
      <c r="O2051" s="1">
        <v>151867.2391261016</v>
      </c>
      <c r="P2051" s="1">
        <v>169630.974131</v>
      </c>
      <c r="Q2051" s="1">
        <v>80291.923006816942</v>
      </c>
      <c r="R2051" s="1">
        <v>119846.19826204619</v>
      </c>
      <c r="S2051" s="1">
        <v>253649</v>
      </c>
      <c r="T2051" s="1">
        <v>222061.59448591809</v>
      </c>
      <c r="U2051" s="1">
        <v>41245.917183854093</v>
      </c>
      <c r="V2051" s="1">
        <v>164637</v>
      </c>
      <c r="W2051" s="1">
        <v>86879</v>
      </c>
      <c r="X2051" s="1">
        <v>258435.18750390361</v>
      </c>
      <c r="Y2051" s="1">
        <v>1004182.296</v>
      </c>
      <c r="Z2051" s="1">
        <v>179022.14351061781</v>
      </c>
      <c r="AA2051" s="1">
        <v>1592546.181314918</v>
      </c>
      <c r="AB2051" s="1">
        <v>37815.279133644101</v>
      </c>
      <c r="AC2051" s="1">
        <v>184137.58828543051</v>
      </c>
      <c r="AD2051" s="1">
        <v>355086.28</v>
      </c>
      <c r="AE2051" s="1">
        <v>237830.05299715171</v>
      </c>
      <c r="AF2051" s="1">
        <v>581134.80000000005</v>
      </c>
      <c r="AG2051" s="1">
        <v>2879136.1510000001</v>
      </c>
      <c r="AH2051" s="1">
        <v>529712.46686000004</v>
      </c>
      <c r="AI2051" s="1">
        <v>112541.49312975181</v>
      </c>
      <c r="AJ2051" s="1">
        <v>602561.59788640926</v>
      </c>
      <c r="AK2051" s="1">
        <v>109461</v>
      </c>
      <c r="AL2051" s="1">
        <v>11062215</v>
      </c>
      <c r="AM2051" s="1">
        <v>8674289</v>
      </c>
      <c r="AN2051" s="1">
        <v>2387926.25</v>
      </c>
      <c r="AO2051" t="s">
        <v>14861</v>
      </c>
    </row>
    <row r="2052" spans="1:41" x14ac:dyDescent="0.25">
      <c r="A2052" s="1">
        <v>2017</v>
      </c>
      <c r="B2052" t="s">
        <v>1533</v>
      </c>
      <c r="C2052" t="s">
        <v>7038</v>
      </c>
      <c r="D2052" t="s">
        <v>7207</v>
      </c>
      <c r="E2052" t="s">
        <v>7634</v>
      </c>
      <c r="F2052" t="s">
        <v>9106</v>
      </c>
      <c r="G2052" t="s">
        <v>11264</v>
      </c>
      <c r="H2052" t="s">
        <v>12671</v>
      </c>
      <c r="I2052" s="1">
        <v>36006.073533199182</v>
      </c>
      <c r="J2052" s="1">
        <v>63741</v>
      </c>
      <c r="K2052" s="1">
        <v>6952.2974800159218</v>
      </c>
      <c r="L2052" s="1">
        <v>7375</v>
      </c>
      <c r="M2052" s="1">
        <v>21188.981032163741</v>
      </c>
      <c r="N2052" s="1">
        <v>22458.573468764331</v>
      </c>
      <c r="O2052" s="1">
        <v>19325.897655563542</v>
      </c>
      <c r="P2052" s="1">
        <v>30193.983810000009</v>
      </c>
      <c r="Q2052" s="1">
        <v>14950.44719688125</v>
      </c>
      <c r="R2052" s="1">
        <v>8221.6877493249995</v>
      </c>
      <c r="S2052" s="1">
        <v>27676</v>
      </c>
      <c r="T2052" s="1">
        <v>38069.562124025018</v>
      </c>
      <c r="U2052" s="1">
        <v>9990.817246781311</v>
      </c>
      <c r="V2052" s="1">
        <v>22082</v>
      </c>
      <c r="W2052" s="1">
        <v>14535</v>
      </c>
      <c r="X2052" s="1">
        <v>32849.025105049608</v>
      </c>
      <c r="Y2052" s="1">
        <v>121201.569</v>
      </c>
      <c r="Z2052" s="1">
        <v>29583.178500119411</v>
      </c>
      <c r="AA2052" s="1">
        <v>176868.12306129601</v>
      </c>
      <c r="AB2052" s="1">
        <v>0</v>
      </c>
      <c r="AC2052" s="1">
        <v>18323.057751831871</v>
      </c>
      <c r="AD2052" s="1">
        <v>85761.030000000013</v>
      </c>
      <c r="AE2052" s="1">
        <v>38050.190630578327</v>
      </c>
      <c r="AF2052" s="1">
        <v>78631</v>
      </c>
      <c r="AG2052" s="1">
        <v>265903</v>
      </c>
      <c r="AH2052" s="1">
        <v>72128.791710000005</v>
      </c>
      <c r="AI2052" s="1">
        <v>0</v>
      </c>
      <c r="AJ2052" s="1">
        <v>51823.485268548277</v>
      </c>
      <c r="AK2052" s="1">
        <v>27744</v>
      </c>
      <c r="AL2052" s="1">
        <v>1341633.75</v>
      </c>
      <c r="AM2052" s="1">
        <v>995403.1875</v>
      </c>
      <c r="AN2052" s="1">
        <v>346230.59375</v>
      </c>
      <c r="AO2052" t="s">
        <v>14862</v>
      </c>
    </row>
    <row r="2053" spans="1:41" x14ac:dyDescent="0.25">
      <c r="A2053" s="1">
        <v>2017</v>
      </c>
      <c r="B2053" t="s">
        <v>1533</v>
      </c>
      <c r="C2053" t="s">
        <v>7039</v>
      </c>
      <c r="D2053" t="s">
        <v>7208</v>
      </c>
      <c r="E2053" t="s">
        <v>7635</v>
      </c>
      <c r="F2053" t="s">
        <v>9107</v>
      </c>
      <c r="G2053" t="s">
        <v>11265</v>
      </c>
      <c r="H2053" t="s">
        <v>12672</v>
      </c>
      <c r="I2053" s="1">
        <v>8.899822122858108</v>
      </c>
      <c r="J2053" s="1">
        <v>13.98533007334963</v>
      </c>
      <c r="K2053" s="1">
        <v>19.16186321856987</v>
      </c>
      <c r="L2053" s="1">
        <v>13.907477871055409</v>
      </c>
      <c r="M2053" s="1">
        <v>22.102862921289368</v>
      </c>
      <c r="N2053" s="1">
        <v>14.70659849038228</v>
      </c>
      <c r="O2053" s="1">
        <v>12.298486444494159</v>
      </c>
      <c r="P2053" s="1">
        <v>12.05516014234875</v>
      </c>
      <c r="Q2053" s="1">
        <v>4.8151376129463737</v>
      </c>
      <c r="R2053" s="1">
        <v>13.891138812387959</v>
      </c>
      <c r="S2053" s="1">
        <v>15.21896053897979</v>
      </c>
      <c r="T2053" s="1">
        <v>22.026277128701921</v>
      </c>
      <c r="U2053" s="1">
        <v>5.7666801222536179</v>
      </c>
      <c r="V2053" s="1">
        <v>9.494554593688914</v>
      </c>
      <c r="W2053" s="1">
        <v>25.272947836635669</v>
      </c>
      <c r="X2053" s="1">
        <v>12.321943074054129</v>
      </c>
      <c r="Y2053" s="1">
        <v>13.0685560893768</v>
      </c>
      <c r="Z2053" s="1">
        <v>10.723026724585941</v>
      </c>
      <c r="AA2053" s="1">
        <v>20.870753387010321</v>
      </c>
      <c r="AB2053" s="1">
        <v>11.74785100286533</v>
      </c>
      <c r="AC2053" s="1">
        <v>31.864065916238388</v>
      </c>
      <c r="AD2053" s="1">
        <v>12.574930161488901</v>
      </c>
      <c r="AE2053" s="1">
        <v>15.33496400079979</v>
      </c>
      <c r="AF2053" s="1">
        <v>15.650412611034071</v>
      </c>
      <c r="AG2053" s="1">
        <v>16.48300581285082</v>
      </c>
      <c r="AH2053" s="1">
        <v>19.284714859559021</v>
      </c>
      <c r="AI2053" s="1">
        <v>11.61322908646615</v>
      </c>
      <c r="AJ2053" s="1">
        <v>10.338291885352531</v>
      </c>
      <c r="AK2053" s="1">
        <v>10.95589053712235</v>
      </c>
      <c r="AL2053" s="1">
        <v>426.43496704101563</v>
      </c>
      <c r="AM2053" s="1">
        <v>231.85494995117188</v>
      </c>
      <c r="AN2053" s="1">
        <v>194.5799560546875</v>
      </c>
      <c r="AO2053" t="s">
        <v>14863</v>
      </c>
    </row>
    <row r="2054" spans="1:41" x14ac:dyDescent="0.25">
      <c r="A2054" s="1">
        <v>2017</v>
      </c>
      <c r="B2054" t="s">
        <v>1533</v>
      </c>
      <c r="C2054" t="s">
        <v>7040</v>
      </c>
      <c r="D2054" t="s">
        <v>7208</v>
      </c>
      <c r="E2054" t="s">
        <v>7636</v>
      </c>
      <c r="F2054" t="s">
        <v>9108</v>
      </c>
      <c r="G2054" t="s">
        <v>11265</v>
      </c>
      <c r="H2054" t="s">
        <v>12672</v>
      </c>
      <c r="I2054" s="1">
        <v>227</v>
      </c>
      <c r="J2054" s="1">
        <v>391</v>
      </c>
      <c r="K2054" s="1">
        <v>57</v>
      </c>
      <c r="L2054" s="1">
        <v>137</v>
      </c>
      <c r="M2054" s="1">
        <v>465</v>
      </c>
      <c r="N2054" s="1">
        <v>234</v>
      </c>
      <c r="O2054" s="1">
        <v>207</v>
      </c>
      <c r="P2054" s="1">
        <v>131</v>
      </c>
      <c r="Q2054" s="1">
        <v>20</v>
      </c>
      <c r="R2054" s="1">
        <v>173</v>
      </c>
      <c r="S2054" s="1">
        <v>485</v>
      </c>
      <c r="T2054" s="1">
        <v>274</v>
      </c>
      <c r="U2054" s="1">
        <v>12</v>
      </c>
      <c r="V2054" s="1">
        <v>173</v>
      </c>
      <c r="W2054" s="1">
        <v>330</v>
      </c>
      <c r="X2054" s="1">
        <v>390</v>
      </c>
      <c r="Y2054" s="1">
        <v>574</v>
      </c>
      <c r="Z2054" s="1">
        <v>321</v>
      </c>
      <c r="AA2054" s="1">
        <v>1701</v>
      </c>
      <c r="AB2054" s="1">
        <v>78</v>
      </c>
      <c r="AC2054" s="1">
        <v>276</v>
      </c>
      <c r="AD2054" s="1">
        <v>627</v>
      </c>
      <c r="AE2054" s="1">
        <v>207</v>
      </c>
      <c r="AF2054" s="1">
        <v>728</v>
      </c>
      <c r="AG2054" s="1">
        <v>1301</v>
      </c>
      <c r="AH2054" s="1">
        <v>476</v>
      </c>
      <c r="AI2054" s="1">
        <v>95</v>
      </c>
      <c r="AJ2054" s="1">
        <v>177</v>
      </c>
      <c r="AK2054" s="1">
        <v>96</v>
      </c>
      <c r="AL2054" s="1">
        <v>10363</v>
      </c>
      <c r="AM2054" s="1">
        <v>6783</v>
      </c>
      <c r="AN2054" s="1">
        <v>3580</v>
      </c>
      <c r="AO2054" t="s">
        <v>14864</v>
      </c>
    </row>
    <row r="2055" spans="1:41" x14ac:dyDescent="0.25">
      <c r="A2055" s="1">
        <v>2017</v>
      </c>
      <c r="B2055" t="s">
        <v>1533</v>
      </c>
      <c r="C2055" t="s">
        <v>7040</v>
      </c>
      <c r="D2055" t="s">
        <v>7208</v>
      </c>
      <c r="E2055" t="s">
        <v>7636</v>
      </c>
      <c r="F2055" t="s">
        <v>9109</v>
      </c>
      <c r="G2055" t="s">
        <v>11265</v>
      </c>
      <c r="H2055" t="s">
        <v>12672</v>
      </c>
      <c r="I2055" s="1">
        <v>144</v>
      </c>
      <c r="J2055" s="1">
        <v>466</v>
      </c>
      <c r="K2055" s="1">
        <v>65</v>
      </c>
      <c r="L2055" s="1">
        <v>113</v>
      </c>
      <c r="M2055" s="1">
        <v>251</v>
      </c>
      <c r="N2055" s="1">
        <v>219</v>
      </c>
      <c r="O2055" s="1">
        <v>273</v>
      </c>
      <c r="P2055" s="1">
        <v>139</v>
      </c>
      <c r="Q2055" s="1">
        <v>11</v>
      </c>
      <c r="R2055" s="1">
        <v>170</v>
      </c>
      <c r="S2055" s="1">
        <v>273</v>
      </c>
      <c r="T2055" s="1">
        <v>474</v>
      </c>
      <c r="U2055" s="1">
        <v>5</v>
      </c>
      <c r="V2055" s="1">
        <v>163</v>
      </c>
      <c r="W2055" s="1">
        <v>144</v>
      </c>
      <c r="X2055" s="1">
        <v>345</v>
      </c>
      <c r="Y2055" s="1">
        <v>873</v>
      </c>
      <c r="Z2055" s="1">
        <v>182</v>
      </c>
      <c r="AA2055" s="1">
        <v>3497</v>
      </c>
      <c r="AB2055" s="1">
        <v>45</v>
      </c>
      <c r="AC2055" s="1">
        <v>659</v>
      </c>
      <c r="AD2055" s="1">
        <v>490</v>
      </c>
      <c r="AE2055" s="1">
        <v>409</v>
      </c>
      <c r="AF2055" s="1">
        <v>651</v>
      </c>
      <c r="AG2055" s="1">
        <v>1735</v>
      </c>
      <c r="AH2055" s="1">
        <v>559</v>
      </c>
      <c r="AI2055" s="1">
        <v>156</v>
      </c>
      <c r="AJ2055" s="1">
        <v>305</v>
      </c>
      <c r="AK2055" s="1">
        <v>150</v>
      </c>
      <c r="AL2055" s="1">
        <v>12966</v>
      </c>
      <c r="AM2055" s="1">
        <v>9741</v>
      </c>
      <c r="AN2055" s="1">
        <v>3225</v>
      </c>
      <c r="AO2055" t="s">
        <v>14865</v>
      </c>
    </row>
    <row r="2056" spans="1:41" x14ac:dyDescent="0.25">
      <c r="A2056" s="1">
        <v>2017</v>
      </c>
      <c r="B2056" t="s">
        <v>1533</v>
      </c>
      <c r="C2056" t="s">
        <v>7040</v>
      </c>
      <c r="D2056" t="s">
        <v>7208</v>
      </c>
      <c r="E2056" t="s">
        <v>7637</v>
      </c>
      <c r="F2056" t="s">
        <v>9110</v>
      </c>
      <c r="G2056" t="s">
        <v>11265</v>
      </c>
      <c r="H2056" t="s">
        <v>12673</v>
      </c>
      <c r="I2056" s="1">
        <v>69.611000000000004</v>
      </c>
      <c r="J2056" s="1">
        <v>62.476257207838437</v>
      </c>
      <c r="K2056" s="1">
        <v>289.51801703474399</v>
      </c>
      <c r="L2056" s="1">
        <v>74.829977999999983</v>
      </c>
      <c r="M2056" s="1">
        <v>139.37</v>
      </c>
      <c r="N2056" s="1">
        <v>110.584008671863</v>
      </c>
      <c r="O2056" s="1">
        <v>195.6665092483274</v>
      </c>
      <c r="P2056" s="1">
        <v>17.13</v>
      </c>
      <c r="Q2056" s="1">
        <v>8.8379999999999992</v>
      </c>
      <c r="R2056" s="1">
        <v>101.2361621393724</v>
      </c>
      <c r="S2056" s="1">
        <v>121.71</v>
      </c>
      <c r="T2056" s="1">
        <v>50.871008756463752</v>
      </c>
      <c r="U2056" s="1">
        <v>8.8306111911297123</v>
      </c>
      <c r="V2056" s="1">
        <v>70.031309249296186</v>
      </c>
      <c r="W2056" s="1">
        <v>91.624380262847296</v>
      </c>
      <c r="X2056" s="1">
        <v>59.982594165564301</v>
      </c>
      <c r="Y2056" s="1">
        <v>11.4324130311932</v>
      </c>
      <c r="Z2056" s="1">
        <v>121.373</v>
      </c>
      <c r="AA2056" s="1">
        <v>45.850865264156042</v>
      </c>
      <c r="AB2056" s="1">
        <v>28.9</v>
      </c>
      <c r="AC2056" s="1">
        <v>130.18530999999999</v>
      </c>
      <c r="AD2056" s="1">
        <v>95.478999999999999</v>
      </c>
      <c r="AE2056" s="1">
        <v>42.852927559492542</v>
      </c>
      <c r="AF2056" s="1">
        <v>60.651006000000038</v>
      </c>
      <c r="AG2056" s="1">
        <v>71.446191034440005</v>
      </c>
      <c r="AH2056" s="1">
        <v>32.409709300000003</v>
      </c>
      <c r="AI2056" s="1">
        <v>46.09</v>
      </c>
      <c r="AJ2056" s="1">
        <v>7.3864987615038684</v>
      </c>
      <c r="AK2056" s="1">
        <v>49.66</v>
      </c>
      <c r="AL2056" s="1">
        <v>76.414703369140625</v>
      </c>
      <c r="AM2056" s="1">
        <v>59.690910339355469</v>
      </c>
      <c r="AN2056" s="1">
        <v>100.10677337646484</v>
      </c>
      <c r="AO2056" t="s">
        <v>14866</v>
      </c>
    </row>
    <row r="2057" spans="1:41" x14ac:dyDescent="0.25">
      <c r="A2057" s="1">
        <v>2017</v>
      </c>
      <c r="B2057" t="s">
        <v>1533</v>
      </c>
      <c r="C2057" t="s">
        <v>7040</v>
      </c>
      <c r="D2057" t="s">
        <v>7208</v>
      </c>
      <c r="E2057" t="s">
        <v>7637</v>
      </c>
      <c r="F2057" t="s">
        <v>9111</v>
      </c>
      <c r="G2057" t="s">
        <v>11265</v>
      </c>
      <c r="H2057" t="s">
        <v>12673</v>
      </c>
      <c r="I2057" s="1">
        <v>99.820999999999998</v>
      </c>
      <c r="J2057" s="1">
        <v>107.0421787773668</v>
      </c>
      <c r="K2057" s="1">
        <v>761.38305306493805</v>
      </c>
      <c r="L2057" s="1">
        <v>54.654610999999989</v>
      </c>
      <c r="M2057" s="1">
        <v>205.25</v>
      </c>
      <c r="N2057" s="1">
        <v>76.814690548701805</v>
      </c>
      <c r="O2057" s="1">
        <v>1727.841912632822</v>
      </c>
      <c r="P2057" s="1">
        <v>79.23</v>
      </c>
      <c r="Q2057" s="1">
        <v>9.1539999999999999</v>
      </c>
      <c r="R2057" s="1">
        <v>177.9535425324741</v>
      </c>
      <c r="S2057" s="1">
        <v>424.47</v>
      </c>
      <c r="T2057" s="1">
        <v>303.2292731620862</v>
      </c>
      <c r="U2057" s="1">
        <v>27.43745414028318</v>
      </c>
      <c r="V2057" s="1">
        <v>115.74053292331629</v>
      </c>
      <c r="W2057" s="1">
        <v>33.904304713937208</v>
      </c>
      <c r="X2057" s="1">
        <v>94.415007310450505</v>
      </c>
      <c r="Y2057" s="1">
        <v>68.270994445604089</v>
      </c>
      <c r="Z2057" s="1">
        <v>202.15199999999999</v>
      </c>
      <c r="AA2057" s="1">
        <v>196.195471937311</v>
      </c>
      <c r="AB2057" s="1">
        <v>46.1</v>
      </c>
      <c r="AC2057" s="1">
        <v>198.99415999999999</v>
      </c>
      <c r="AD2057" s="1">
        <v>91.563999999999993</v>
      </c>
      <c r="AE2057" s="1">
        <v>578.50483039600044</v>
      </c>
      <c r="AF2057" s="1">
        <v>155.75377900000001</v>
      </c>
      <c r="AG2057" s="1">
        <v>176.72778844441001</v>
      </c>
      <c r="AH2057" s="1">
        <v>69.682006599999994</v>
      </c>
      <c r="AI2057" s="1">
        <v>158.11000000000001</v>
      </c>
      <c r="AJ2057" s="1">
        <v>123.1640020890936</v>
      </c>
      <c r="AK2057" s="1">
        <v>100.22</v>
      </c>
      <c r="AL2057" s="1">
        <v>222.88900756835938</v>
      </c>
      <c r="AM2057" s="1">
        <v>143.97712707519531</v>
      </c>
      <c r="AN2057" s="1">
        <v>334.6807861328125</v>
      </c>
      <c r="AO2057" t="s">
        <v>14867</v>
      </c>
    </row>
    <row r="2058" spans="1:41" x14ac:dyDescent="0.25">
      <c r="A2058" s="1">
        <v>2017</v>
      </c>
      <c r="B2058" t="s">
        <v>1533</v>
      </c>
      <c r="C2058" t="s">
        <v>7040</v>
      </c>
      <c r="D2058" t="s">
        <v>7208</v>
      </c>
      <c r="E2058" t="s">
        <v>7638</v>
      </c>
      <c r="F2058" t="s">
        <v>9112</v>
      </c>
      <c r="G2058" t="s">
        <v>11265</v>
      </c>
      <c r="H2058" t="s">
        <v>12673</v>
      </c>
      <c r="I2058" s="1">
        <v>0.251</v>
      </c>
      <c r="J2058" s="1">
        <v>0.31351512784580371</v>
      </c>
      <c r="K2058" s="1">
        <v>0.72810657348766095</v>
      </c>
      <c r="L2058" s="1">
        <v>0.29818700000000009</v>
      </c>
      <c r="M2058" s="1">
        <v>0.78</v>
      </c>
      <c r="N2058" s="1">
        <v>0.39575698136581799</v>
      </c>
      <c r="O2058" s="1">
        <v>0.98020464384100747</v>
      </c>
      <c r="P2058" s="1">
        <v>0.05</v>
      </c>
      <c r="Q2058" s="1">
        <v>5.1499999999999997E-2</v>
      </c>
      <c r="R2058" s="1">
        <v>0.54054488144712798</v>
      </c>
      <c r="S2058" s="1">
        <v>0.47</v>
      </c>
      <c r="T2058" s="1">
        <v>0.25782930970515039</v>
      </c>
      <c r="U2058" s="1">
        <v>6.5874935456694803E-2</v>
      </c>
      <c r="V2058" s="1">
        <v>0.28321803740712292</v>
      </c>
      <c r="W2058" s="1">
        <v>0.37168489808766941</v>
      </c>
      <c r="X2058" s="1">
        <v>0.23886026596115001</v>
      </c>
      <c r="Y2058" s="1">
        <v>4.0800118113643702E-2</v>
      </c>
      <c r="Z2058" s="1">
        <v>0.71389999999999998</v>
      </c>
      <c r="AA2058" s="1">
        <v>0.22747024032342461</v>
      </c>
      <c r="AB2058" s="1">
        <v>0.16</v>
      </c>
      <c r="AC2058" s="1">
        <v>0.86233999999999977</v>
      </c>
      <c r="AD2058" s="1">
        <v>0.3715</v>
      </c>
      <c r="AE2058" s="1">
        <v>0.28136670884903858</v>
      </c>
      <c r="AF2058" s="1">
        <v>0.31911800000000018</v>
      </c>
      <c r="AG2058" s="1">
        <v>0.35466987997600002</v>
      </c>
      <c r="AH2058" s="1">
        <v>0.18985869999999999</v>
      </c>
      <c r="AI2058" s="1">
        <v>0.1769</v>
      </c>
      <c r="AJ2058" s="1">
        <v>8.0123118357139395E-2</v>
      </c>
      <c r="AK2058" s="1">
        <v>0.22804034462540659</v>
      </c>
      <c r="AL2058" s="1">
        <v>0.34766790270805359</v>
      </c>
      <c r="AM2058" s="1">
        <v>0.3017285168170929</v>
      </c>
      <c r="AN2058" s="1">
        <v>0.41274872422218323</v>
      </c>
      <c r="AO2058" t="s">
        <v>14868</v>
      </c>
    </row>
    <row r="2059" spans="1:41" x14ac:dyDescent="0.25">
      <c r="A2059" s="1">
        <v>2017</v>
      </c>
      <c r="B2059" t="s">
        <v>1533</v>
      </c>
      <c r="C2059" t="s">
        <v>7040</v>
      </c>
      <c r="D2059" t="s">
        <v>7208</v>
      </c>
      <c r="E2059" t="s">
        <v>7638</v>
      </c>
      <c r="F2059" t="s">
        <v>9113</v>
      </c>
      <c r="G2059" t="s">
        <v>11265</v>
      </c>
      <c r="H2059" t="s">
        <v>12673</v>
      </c>
      <c r="I2059" s="1">
        <v>1.05</v>
      </c>
      <c r="J2059" s="1">
        <v>1.259309885363781</v>
      </c>
      <c r="K2059" s="1">
        <v>4.38654728106573</v>
      </c>
      <c r="L2059" s="1">
        <v>1.5188290000000011</v>
      </c>
      <c r="M2059" s="1">
        <v>2.94</v>
      </c>
      <c r="N2059" s="1">
        <v>1.04129458524751</v>
      </c>
      <c r="O2059" s="1">
        <v>3.5363636363636362</v>
      </c>
      <c r="P2059" s="1">
        <v>1.45</v>
      </c>
      <c r="Q2059" s="1">
        <v>0.26500000000000001</v>
      </c>
      <c r="R2059" s="1">
        <v>1.8905820233291171</v>
      </c>
      <c r="S2059" s="1">
        <v>0.95</v>
      </c>
      <c r="T2059" s="1">
        <v>1.8857562228883911</v>
      </c>
      <c r="U2059" s="1">
        <v>0.16707883794874581</v>
      </c>
      <c r="V2059" s="1">
        <v>1.292467332820908</v>
      </c>
      <c r="W2059" s="1">
        <v>0.64334618714094671</v>
      </c>
      <c r="X2059" s="1">
        <v>2.7269720810415699</v>
      </c>
      <c r="Y2059" s="1">
        <v>0.73079762347203203</v>
      </c>
      <c r="Z2059" s="1">
        <v>2.1495000000000002</v>
      </c>
      <c r="AA2059" s="1">
        <v>2.4540750168451031</v>
      </c>
      <c r="AB2059" s="1">
        <v>0.48</v>
      </c>
      <c r="AC2059" s="1">
        <v>3.2553599999999969</v>
      </c>
      <c r="AD2059" s="1">
        <v>1.9774</v>
      </c>
      <c r="AE2059" s="1">
        <v>5.3674496126423747</v>
      </c>
      <c r="AF2059" s="1">
        <v>1.9049830000000001</v>
      </c>
      <c r="AG2059" s="1">
        <v>1.7416911959670001</v>
      </c>
      <c r="AH2059" s="1">
        <v>1.2859989000000001</v>
      </c>
      <c r="AI2059" s="1">
        <v>1.681</v>
      </c>
      <c r="AJ2059" s="1">
        <v>0.84106228057519472</v>
      </c>
      <c r="AK2059" s="1">
        <v>1.3507749719067239</v>
      </c>
      <c r="AL2059" s="1">
        <v>1.800815224647522</v>
      </c>
      <c r="AM2059" s="1">
        <v>1.6693811416625977</v>
      </c>
      <c r="AN2059" s="1">
        <v>1.9870132207870483</v>
      </c>
      <c r="AO2059" t="s">
        <v>14869</v>
      </c>
    </row>
    <row r="2060" spans="1:41" x14ac:dyDescent="0.25">
      <c r="A2060" s="1">
        <v>2017</v>
      </c>
      <c r="B2060" t="s">
        <v>1533</v>
      </c>
      <c r="C2060" t="s">
        <v>7041</v>
      </c>
      <c r="D2060" t="s">
        <v>7208</v>
      </c>
      <c r="E2060" t="s">
        <v>7639</v>
      </c>
      <c r="F2060" t="s">
        <v>9114</v>
      </c>
      <c r="G2060" t="s">
        <v>11265</v>
      </c>
      <c r="H2060" t="s">
        <v>12673</v>
      </c>
      <c r="I2060" s="1">
        <v>0</v>
      </c>
      <c r="J2060" s="1">
        <v>5.1311424567529693</v>
      </c>
      <c r="K2060" s="1">
        <v>505.28128412154302</v>
      </c>
      <c r="L2060" s="1">
        <v>1.732353</v>
      </c>
      <c r="M2060" s="1">
        <v>0</v>
      </c>
      <c r="N2060" s="1">
        <v>0</v>
      </c>
      <c r="O2060" s="1">
        <v>1.1628099173553721</v>
      </c>
      <c r="P2060" s="1">
        <v>32.630000000000003</v>
      </c>
      <c r="Q2060" s="1"/>
      <c r="R2060" s="1">
        <v>1.7637776305486961</v>
      </c>
      <c r="S2060" s="1">
        <v>329.68</v>
      </c>
      <c r="T2060" s="1">
        <v>182.27669570210861</v>
      </c>
      <c r="U2060" s="1">
        <v>21.11791722151262</v>
      </c>
      <c r="V2060" s="1">
        <v>19.53996925441967</v>
      </c>
      <c r="W2060" s="1">
        <v>0</v>
      </c>
      <c r="X2060" s="1">
        <v>0.89897700000000003</v>
      </c>
      <c r="Y2060" s="1">
        <v>4.2601503912514449</v>
      </c>
      <c r="Z2060" s="1">
        <v>0</v>
      </c>
      <c r="AA2060" s="1">
        <v>16.127812432931549</v>
      </c>
      <c r="AB2060" s="1">
        <v>0</v>
      </c>
      <c r="AC2060" s="1">
        <v>1.3624000000000001</v>
      </c>
      <c r="AD2060" s="1">
        <v>3.4529999999999998E-2</v>
      </c>
      <c r="AE2060" s="1">
        <v>1.5711287385413131</v>
      </c>
      <c r="AF2060" s="1">
        <v>1.8344659999999999</v>
      </c>
      <c r="AG2060" s="1">
        <v>1.327368875693</v>
      </c>
      <c r="AH2060" s="1">
        <v>0</v>
      </c>
      <c r="AI2060" s="1">
        <v>0.75</v>
      </c>
      <c r="AJ2060" s="1">
        <v>77.215921353045317</v>
      </c>
      <c r="AK2060" s="1">
        <v>8.8699999999999992</v>
      </c>
      <c r="AL2060" s="1">
        <v>41.881679534912109</v>
      </c>
      <c r="AM2060" s="1">
        <v>10.918495178222656</v>
      </c>
      <c r="AN2060" s="1">
        <v>85.746192932128906</v>
      </c>
      <c r="AO2060" t="s">
        <v>14870</v>
      </c>
    </row>
    <row r="2061" spans="1:41" x14ac:dyDescent="0.25">
      <c r="A2061" s="1">
        <v>2017</v>
      </c>
      <c r="B2061" t="s">
        <v>1533</v>
      </c>
      <c r="C2061" t="s">
        <v>7041</v>
      </c>
      <c r="D2061" t="s">
        <v>7208</v>
      </c>
      <c r="E2061" t="s">
        <v>7639</v>
      </c>
      <c r="F2061" t="s">
        <v>9115</v>
      </c>
      <c r="G2061" t="s">
        <v>11265</v>
      </c>
      <c r="H2061" t="s">
        <v>12673</v>
      </c>
      <c r="I2061" s="1">
        <v>6.1655848309204258</v>
      </c>
      <c r="J2061" s="1">
        <v>32.815421902639613</v>
      </c>
      <c r="K2061" s="1">
        <v>35.536798426890201</v>
      </c>
      <c r="L2061" s="1">
        <v>1.2497990000000001</v>
      </c>
      <c r="M2061" s="1">
        <v>0</v>
      </c>
      <c r="N2061" s="1">
        <v>9.3710318484488706</v>
      </c>
      <c r="O2061" s="1">
        <v>78.624242424242425</v>
      </c>
      <c r="P2061" s="1">
        <v>9.44</v>
      </c>
      <c r="Q2061" s="1"/>
      <c r="R2061" s="1">
        <v>31.704270312594112</v>
      </c>
      <c r="S2061" s="1">
        <v>5.15</v>
      </c>
      <c r="T2061" s="1">
        <v>51.848811237693774</v>
      </c>
      <c r="U2061" s="1">
        <v>2.9132809739924499E-2</v>
      </c>
      <c r="V2061" s="1">
        <v>21.541583397405471</v>
      </c>
      <c r="W2061" s="1">
        <v>13.376249311403161</v>
      </c>
      <c r="X2061" s="1">
        <v>18.837260000000001</v>
      </c>
      <c r="Y2061" s="1">
        <v>8.9722432937415046</v>
      </c>
      <c r="Z2061" s="1">
        <v>0.14302000000000001</v>
      </c>
      <c r="AA2061" s="1">
        <v>9.9803949489655341</v>
      </c>
      <c r="AB2061" s="1">
        <v>0</v>
      </c>
      <c r="AC2061" s="1">
        <v>42.487949999999998</v>
      </c>
      <c r="AD2061" s="1">
        <v>2.2601499999999999</v>
      </c>
      <c r="AE2061" s="1">
        <v>110.0432420753727</v>
      </c>
      <c r="AF2061" s="1">
        <v>63.090659000000002</v>
      </c>
      <c r="AG2061" s="1">
        <v>8.1352927726019999</v>
      </c>
      <c r="AH2061" s="1">
        <v>14.378961500000001</v>
      </c>
      <c r="AI2061" s="1">
        <v>15.26</v>
      </c>
      <c r="AJ2061" s="1">
        <v>12.360004102583121</v>
      </c>
      <c r="AK2061" s="1">
        <v>8.77</v>
      </c>
      <c r="AL2061" s="1">
        <v>21.088695526123047</v>
      </c>
      <c r="AM2061" s="1">
        <v>21.619390487670898</v>
      </c>
      <c r="AN2061" s="1">
        <v>20.336874008178711</v>
      </c>
      <c r="AO2061" t="s">
        <v>14871</v>
      </c>
    </row>
    <row r="2062" spans="1:41" x14ac:dyDescent="0.25">
      <c r="A2062" s="1">
        <v>2017</v>
      </c>
      <c r="B2062" t="s">
        <v>1533</v>
      </c>
      <c r="C2062" t="s">
        <v>7041</v>
      </c>
      <c r="D2062" t="s">
        <v>7208</v>
      </c>
      <c r="E2062" t="s">
        <v>7639</v>
      </c>
      <c r="F2062" t="s">
        <v>9116</v>
      </c>
      <c r="G2062" t="s">
        <v>11265</v>
      </c>
      <c r="H2062" t="s">
        <v>12673</v>
      </c>
      <c r="I2062" s="1">
        <v>5.3875058628365444</v>
      </c>
      <c r="J2062" s="1">
        <v>14.515081899423381</v>
      </c>
      <c r="K2062" s="1">
        <v>72.010701025845705</v>
      </c>
      <c r="L2062" s="1">
        <v>10.430206999999999</v>
      </c>
      <c r="M2062" s="1">
        <v>26.99</v>
      </c>
      <c r="N2062" s="1">
        <v>5.1429825014194996</v>
      </c>
      <c r="O2062" s="1">
        <v>18.18386462022826</v>
      </c>
      <c r="P2062" s="1">
        <v>2.29</v>
      </c>
      <c r="Q2062" s="1"/>
      <c r="R2062" s="1">
        <v>27.150796040876148</v>
      </c>
      <c r="S2062" s="1">
        <v>9.8000000000000007</v>
      </c>
      <c r="T2062" s="1">
        <v>9.8739120757136902</v>
      </c>
      <c r="U2062" s="1">
        <v>0</v>
      </c>
      <c r="V2062" s="1">
        <v>12.30212656941919</v>
      </c>
      <c r="W2062" s="1">
        <v>2.081372471865901</v>
      </c>
      <c r="X2062" s="1">
        <v>12.34634</v>
      </c>
      <c r="Y2062" s="1">
        <v>8.7389179364731877</v>
      </c>
      <c r="Z2062" s="1">
        <v>17.521799999999999</v>
      </c>
      <c r="AA2062" s="1">
        <v>44.935795962167113</v>
      </c>
      <c r="AB2062" s="1">
        <v>0</v>
      </c>
      <c r="AC2062" s="1">
        <v>16.900189999999998</v>
      </c>
      <c r="AD2062" s="1">
        <v>10.140700000000001</v>
      </c>
      <c r="AE2062" s="1">
        <v>42.498503040217287</v>
      </c>
      <c r="AF2062" s="1">
        <v>14.25248100000001</v>
      </c>
      <c r="AG2062" s="1">
        <v>15.854640844071</v>
      </c>
      <c r="AH2062" s="1">
        <v>4.0179343000000003</v>
      </c>
      <c r="AI2062" s="1">
        <v>7</v>
      </c>
      <c r="AJ2062" s="1">
        <v>1.8235510949374429</v>
      </c>
      <c r="AK2062" s="1">
        <v>3.85</v>
      </c>
      <c r="AL2062" s="1">
        <v>14.346187591552734</v>
      </c>
      <c r="AM2062" s="1">
        <v>14.102622985839844</v>
      </c>
      <c r="AN2062" s="1">
        <v>14.691237449645996</v>
      </c>
      <c r="AO2062" t="s">
        <v>14872</v>
      </c>
    </row>
    <row r="2063" spans="1:41" x14ac:dyDescent="0.25">
      <c r="A2063" s="1">
        <v>2017</v>
      </c>
      <c r="B2063" t="s">
        <v>1533</v>
      </c>
      <c r="C2063" t="s">
        <v>7041</v>
      </c>
      <c r="D2063" t="s">
        <v>7208</v>
      </c>
      <c r="E2063" t="s">
        <v>7639</v>
      </c>
      <c r="F2063" t="s">
        <v>9117</v>
      </c>
      <c r="G2063" t="s">
        <v>11265</v>
      </c>
      <c r="H2063" t="s">
        <v>12673</v>
      </c>
      <c r="I2063" s="1">
        <v>33.978286991885092</v>
      </c>
      <c r="J2063" s="1">
        <v>22.530025959705029</v>
      </c>
      <c r="K2063" s="1">
        <v>62.3863288929983</v>
      </c>
      <c r="L2063" s="1">
        <v>6.3680510000000004</v>
      </c>
      <c r="M2063" s="1">
        <v>76.930000000000007</v>
      </c>
      <c r="N2063" s="1">
        <v>27.482991792701199</v>
      </c>
      <c r="O2063" s="1">
        <v>59.554939000393553</v>
      </c>
      <c r="P2063" s="1">
        <v>22.88</v>
      </c>
      <c r="Q2063" s="1">
        <v>9.0120000000000005</v>
      </c>
      <c r="R2063" s="1">
        <v>78.46662249794214</v>
      </c>
      <c r="S2063" s="1">
        <v>50.23</v>
      </c>
      <c r="T2063" s="1">
        <v>32.601509815282448</v>
      </c>
      <c r="U2063" s="1">
        <v>0.79908688208277845</v>
      </c>
      <c r="V2063" s="1">
        <v>19.39474763002579</v>
      </c>
      <c r="W2063" s="1">
        <v>4.2029589989769418</v>
      </c>
      <c r="X2063" s="1">
        <v>17.955819999999999</v>
      </c>
      <c r="Y2063" s="1">
        <v>28.23600836977716</v>
      </c>
      <c r="Z2063" s="1">
        <v>131.6146</v>
      </c>
      <c r="AA2063" s="1">
        <v>70.722742082802839</v>
      </c>
      <c r="AB2063" s="1">
        <v>18.100000000000001</v>
      </c>
      <c r="AC2063" s="1">
        <v>60.794510000000002</v>
      </c>
      <c r="AD2063" s="1">
        <v>46.211599999999997</v>
      </c>
      <c r="AE2063" s="1">
        <v>121.0303404426063</v>
      </c>
      <c r="AF2063" s="1">
        <v>14.202322000000001</v>
      </c>
      <c r="AG2063" s="1">
        <v>71.742498756887002</v>
      </c>
      <c r="AH2063" s="1">
        <v>17.110392000000001</v>
      </c>
      <c r="AI2063" s="1">
        <v>69.87</v>
      </c>
      <c r="AJ2063" s="1">
        <v>13.77257129988857</v>
      </c>
      <c r="AK2063" s="1">
        <v>11.69</v>
      </c>
      <c r="AL2063" s="1">
        <v>41.374855041503906</v>
      </c>
      <c r="AM2063" s="1">
        <v>43.119258880615234</v>
      </c>
      <c r="AN2063" s="1">
        <v>38.903629302978516</v>
      </c>
      <c r="AO2063" t="s">
        <v>14873</v>
      </c>
    </row>
    <row r="2064" spans="1:41" x14ac:dyDescent="0.25">
      <c r="A2064" s="1">
        <v>2017</v>
      </c>
      <c r="B2064" t="s">
        <v>1533</v>
      </c>
      <c r="C2064" t="s">
        <v>7041</v>
      </c>
      <c r="D2064" t="s">
        <v>7208</v>
      </c>
      <c r="E2064" t="s">
        <v>7639</v>
      </c>
      <c r="F2064" t="s">
        <v>9118</v>
      </c>
      <c r="G2064" t="s">
        <v>11265</v>
      </c>
      <c r="H2064" t="s">
        <v>12673</v>
      </c>
      <c r="I2064" s="1">
        <v>3.7710348396258819</v>
      </c>
      <c r="J2064" s="1">
        <v>3.3097015782581729</v>
      </c>
      <c r="K2064" s="1">
        <v>2.2319283677300299</v>
      </c>
      <c r="L2064" s="1">
        <v>1.3748469999999999</v>
      </c>
      <c r="M2064" s="1">
        <v>0.72</v>
      </c>
      <c r="N2064" s="1">
        <v>1.12630981262582</v>
      </c>
      <c r="O2064" s="1">
        <v>0</v>
      </c>
      <c r="P2064" s="1">
        <v>2.33</v>
      </c>
      <c r="Q2064" s="1">
        <v>0.14203360000000001</v>
      </c>
      <c r="R2064" s="1">
        <v>1.962295970607721</v>
      </c>
      <c r="S2064" s="1">
        <v>0.03</v>
      </c>
      <c r="T2064" s="1">
        <v>3.5137230724579078</v>
      </c>
      <c r="U2064" s="1">
        <v>0</v>
      </c>
      <c r="V2064" s="1">
        <v>0.35523955931334739</v>
      </c>
      <c r="W2064" s="1">
        <v>0</v>
      </c>
      <c r="X2064" s="1">
        <v>1.689654</v>
      </c>
      <c r="Y2064" s="1">
        <v>0.65756716440706442</v>
      </c>
      <c r="Z2064" s="1">
        <v>0.73080000000000001</v>
      </c>
      <c r="AA2064" s="1">
        <v>2.9209953332833729</v>
      </c>
      <c r="AB2064" s="1">
        <v>0</v>
      </c>
      <c r="AC2064" s="1">
        <v>0.22313</v>
      </c>
      <c r="AD2064" s="1">
        <v>1.20268</v>
      </c>
      <c r="AE2064" s="1">
        <v>6.6882619833945487</v>
      </c>
      <c r="AF2064" s="1">
        <v>1.3519410000000001</v>
      </c>
      <c r="AG2064" s="1">
        <v>2.7566011302229998</v>
      </c>
      <c r="AH2064" s="1">
        <v>0</v>
      </c>
      <c r="AI2064" s="1">
        <v>2.44</v>
      </c>
      <c r="AJ2064" s="1">
        <v>0.80848743170972948</v>
      </c>
      <c r="AK2064" s="1">
        <v>0</v>
      </c>
      <c r="AL2064" s="1">
        <v>1.4599045515060425</v>
      </c>
      <c r="AM2064" s="1">
        <v>1.7946614027023315</v>
      </c>
      <c r="AN2064" s="1">
        <v>0.98566538095474243</v>
      </c>
      <c r="AO2064" t="s">
        <v>14874</v>
      </c>
    </row>
    <row r="2065" spans="1:41" x14ac:dyDescent="0.25">
      <c r="A2065" s="1">
        <v>2017</v>
      </c>
      <c r="B2065" t="s">
        <v>1533</v>
      </c>
      <c r="C2065" t="s">
        <v>7041</v>
      </c>
      <c r="D2065" t="s">
        <v>7208</v>
      </c>
      <c r="E2065" t="s">
        <v>7639</v>
      </c>
      <c r="F2065" t="s">
        <v>9119</v>
      </c>
      <c r="G2065" t="s">
        <v>11265</v>
      </c>
      <c r="H2065" t="s">
        <v>12673</v>
      </c>
      <c r="I2065" s="1">
        <v>9.4036533350076806E-2</v>
      </c>
      <c r="J2065" s="1">
        <v>2.2184865262238969</v>
      </c>
      <c r="K2065" s="1">
        <v>6.3686394408884901</v>
      </c>
      <c r="L2065" s="1">
        <v>7.4784300000000004</v>
      </c>
      <c r="M2065" s="1">
        <v>3</v>
      </c>
      <c r="N2065" s="1">
        <v>0.29035255252155101</v>
      </c>
      <c r="O2065" s="1">
        <v>1.260015741833924</v>
      </c>
      <c r="P2065" s="1">
        <v>0.17</v>
      </c>
      <c r="Q2065" s="1"/>
      <c r="R2065" s="1">
        <v>2.6311710735007732</v>
      </c>
      <c r="S2065" s="1">
        <v>7.0000000000000007E-2</v>
      </c>
      <c r="T2065" s="1">
        <v>0.50511541343722743</v>
      </c>
      <c r="U2065" s="1">
        <v>0</v>
      </c>
      <c r="V2065" s="1">
        <v>3.6862925954433119</v>
      </c>
      <c r="W2065" s="1">
        <v>0.78618084520343123</v>
      </c>
      <c r="X2065" s="1">
        <v>1.0261089999999999</v>
      </c>
      <c r="Y2065" s="1">
        <v>1.4718436419731089</v>
      </c>
      <c r="Z2065" s="1">
        <v>2.5602999999999998</v>
      </c>
      <c r="AA2065" s="1">
        <v>2.240276708841809</v>
      </c>
      <c r="AB2065" s="1">
        <v>0</v>
      </c>
      <c r="AC2065" s="1">
        <v>17.091139999999999</v>
      </c>
      <c r="AD2065" s="1">
        <v>0.66720000000000002</v>
      </c>
      <c r="AE2065" s="1">
        <v>7.7165653260903113</v>
      </c>
      <c r="AF2065" s="1">
        <v>0.911084</v>
      </c>
      <c r="AG2065" s="1">
        <v>2.0879787747580001</v>
      </c>
      <c r="AH2065" s="1">
        <v>3.3515595</v>
      </c>
      <c r="AI2065" s="1">
        <v>5.18</v>
      </c>
      <c r="AJ2065" s="1">
        <v>1.619669580350888</v>
      </c>
      <c r="AK2065" s="1">
        <v>7.98</v>
      </c>
      <c r="AL2065" s="1">
        <v>2.8435328006744385</v>
      </c>
      <c r="AM2065" s="1">
        <v>3.0745663642883301</v>
      </c>
      <c r="AN2065" s="1">
        <v>2.5162348747253418</v>
      </c>
      <c r="AO2065" t="s">
        <v>14875</v>
      </c>
    </row>
    <row r="2066" spans="1:41" x14ac:dyDescent="0.25">
      <c r="A2066" s="1">
        <v>2017</v>
      </c>
      <c r="B2066" t="s">
        <v>1533</v>
      </c>
      <c r="C2066" t="s">
        <v>7041</v>
      </c>
      <c r="D2066" t="s">
        <v>7208</v>
      </c>
      <c r="E2066" t="s">
        <v>7639</v>
      </c>
      <c r="F2066" t="s">
        <v>9120</v>
      </c>
      <c r="G2066" t="s">
        <v>11265</v>
      </c>
      <c r="H2066" t="s">
        <v>12673</v>
      </c>
      <c r="I2066" s="1">
        <v>22.219118864246649</v>
      </c>
      <c r="J2066" s="1">
        <v>6.4060855981070093</v>
      </c>
      <c r="K2066" s="1">
        <v>2.2269054378191102</v>
      </c>
      <c r="L2066" s="1">
        <v>3.3388140000000002</v>
      </c>
      <c r="M2066" s="1">
        <v>46.06</v>
      </c>
      <c r="N2066" s="1">
        <v>29.254942445671801</v>
      </c>
      <c r="O2066" s="1">
        <v>1523.3471467926011</v>
      </c>
      <c r="P2066" s="1">
        <v>1.99</v>
      </c>
      <c r="Q2066" s="1"/>
      <c r="R2066" s="1">
        <v>12.83382521231103</v>
      </c>
      <c r="S2066" s="1">
        <v>12.28</v>
      </c>
      <c r="T2066" s="1">
        <v>10.851035638377789</v>
      </c>
      <c r="U2066" s="1">
        <v>5.4913172269478494</v>
      </c>
      <c r="V2066" s="1">
        <v>29.143735587835561</v>
      </c>
      <c r="W2066" s="1">
        <v>10.61</v>
      </c>
      <c r="X2066" s="1">
        <v>15.74614</v>
      </c>
      <c r="Y2066" s="1">
        <v>7.1775013873262026</v>
      </c>
      <c r="Z2066" s="1">
        <v>24.400950000000002</v>
      </c>
      <c r="AA2066" s="1">
        <v>16.02701120511092</v>
      </c>
      <c r="AB2066" s="1">
        <v>21.8</v>
      </c>
      <c r="AC2066" s="1">
        <v>31.31615</v>
      </c>
      <c r="AD2066" s="1">
        <v>21.0367</v>
      </c>
      <c r="AE2066" s="1">
        <v>50.415815302941432</v>
      </c>
      <c r="AF2066" s="1">
        <v>19.083317000000001</v>
      </c>
      <c r="AG2066" s="1">
        <v>23.782780622888001</v>
      </c>
      <c r="AH2066" s="1">
        <v>20.868551400000001</v>
      </c>
      <c r="AI2066" s="1">
        <v>48.05</v>
      </c>
      <c r="AJ2066" s="1">
        <v>4.3978926433578831</v>
      </c>
      <c r="AK2066" s="1">
        <v>6.7399999999999993</v>
      </c>
      <c r="AL2066" s="1">
        <v>69.892967224121094</v>
      </c>
      <c r="AM2066" s="1">
        <v>16.898778915405273</v>
      </c>
      <c r="AN2066" s="1">
        <v>144.96804809570313</v>
      </c>
      <c r="AO2066" t="s">
        <v>14876</v>
      </c>
    </row>
    <row r="2067" spans="1:41" x14ac:dyDescent="0.25">
      <c r="A2067" s="1">
        <v>2017</v>
      </c>
      <c r="B2067" t="s">
        <v>1533</v>
      </c>
      <c r="C2067" t="s">
        <v>7041</v>
      </c>
      <c r="D2067" t="s">
        <v>7208</v>
      </c>
      <c r="E2067" t="s">
        <v>7639</v>
      </c>
      <c r="F2067" t="s">
        <v>9121</v>
      </c>
      <c r="G2067" t="s">
        <v>11265</v>
      </c>
      <c r="H2067" t="s">
        <v>12673</v>
      </c>
      <c r="I2067" s="1">
        <v>11.230587074970961</v>
      </c>
      <c r="J2067" s="1">
        <v>19.35519998162145</v>
      </c>
      <c r="K2067" s="1">
        <v>75.067263594939405</v>
      </c>
      <c r="L2067" s="1">
        <v>19.653943999999999</v>
      </c>
      <c r="M2067" s="1">
        <v>40.17</v>
      </c>
      <c r="N2067" s="1">
        <v>4.1460795953130596</v>
      </c>
      <c r="O2067" s="1">
        <v>36.75332546241637</v>
      </c>
      <c r="P2067" s="1">
        <v>4.62</v>
      </c>
      <c r="Q2067" s="1"/>
      <c r="R2067" s="1">
        <v>9.674315886687145</v>
      </c>
      <c r="S2067" s="1">
        <v>7.29</v>
      </c>
      <c r="T2067" s="1">
        <v>9.2570147171306623</v>
      </c>
      <c r="U2067" s="1">
        <v>0</v>
      </c>
      <c r="V2067" s="1">
        <v>3.206328465283248</v>
      </c>
      <c r="W2067" s="1">
        <v>0.75973872668607845</v>
      </c>
      <c r="X2067" s="1">
        <v>17.711410000000001</v>
      </c>
      <c r="Y2067" s="1">
        <v>5.7881743805397594</v>
      </c>
      <c r="Z2067" s="1">
        <v>25.179659999999998</v>
      </c>
      <c r="AA2067" s="1">
        <v>26.339118864016381</v>
      </c>
      <c r="AB2067" s="1">
        <v>6.2</v>
      </c>
      <c r="AC2067" s="1">
        <v>26.68976</v>
      </c>
      <c r="AD2067" s="1">
        <v>10.010300000000001</v>
      </c>
      <c r="AE2067" s="1">
        <v>94.633383746411894</v>
      </c>
      <c r="AF2067" s="1">
        <v>35.044982000000012</v>
      </c>
      <c r="AG2067" s="1">
        <v>46.320997310544001</v>
      </c>
      <c r="AH2067" s="1">
        <v>5.7356309999999997</v>
      </c>
      <c r="AI2067" s="1">
        <v>8.99</v>
      </c>
      <c r="AJ2067" s="1">
        <v>9.1174093966236942</v>
      </c>
      <c r="AK2067" s="1">
        <v>47.8</v>
      </c>
      <c r="AL2067" s="1">
        <v>20.922229766845703</v>
      </c>
      <c r="AM2067" s="1">
        <v>20.058818817138672</v>
      </c>
      <c r="AN2067" s="1">
        <v>22.145387649536133</v>
      </c>
      <c r="AO2067" t="s">
        <v>14877</v>
      </c>
    </row>
    <row r="2068" spans="1:41" x14ac:dyDescent="0.25">
      <c r="A2068" s="1">
        <v>2017</v>
      </c>
      <c r="B2068" t="s">
        <v>1533</v>
      </c>
      <c r="C2068" t="s">
        <v>7041</v>
      </c>
      <c r="D2068" t="s">
        <v>7208</v>
      </c>
      <c r="E2068" t="s">
        <v>7639</v>
      </c>
      <c r="F2068" t="s">
        <v>9122</v>
      </c>
      <c r="G2068" t="s">
        <v>11265</v>
      </c>
      <c r="H2068" t="s">
        <v>12673</v>
      </c>
      <c r="I2068" s="1">
        <v>16.974845002164379</v>
      </c>
      <c r="J2068" s="1">
        <v>0.71765949137356699</v>
      </c>
      <c r="K2068" s="1">
        <v>0</v>
      </c>
      <c r="L2068" s="1">
        <v>3.0281660000000001</v>
      </c>
      <c r="M2068" s="1">
        <v>11.38</v>
      </c>
      <c r="N2068" s="1">
        <v>0</v>
      </c>
      <c r="O2068" s="1">
        <v>8.9555686737504914</v>
      </c>
      <c r="P2068" s="1">
        <v>2.88</v>
      </c>
      <c r="Q2068" s="1"/>
      <c r="R2068" s="1">
        <v>11.766467907406289</v>
      </c>
      <c r="S2068" s="1">
        <v>9.94</v>
      </c>
      <c r="T2068" s="1">
        <v>2.5014554898841062</v>
      </c>
      <c r="U2068" s="1">
        <v>0</v>
      </c>
      <c r="V2068" s="1">
        <v>6.5705098641707407</v>
      </c>
      <c r="W2068" s="1">
        <v>4.3919886676634938</v>
      </c>
      <c r="X2068" s="1">
        <v>8.2033000000000005</v>
      </c>
      <c r="Y2068" s="1">
        <v>2.9685878801146521</v>
      </c>
      <c r="Z2068" s="1">
        <v>0</v>
      </c>
      <c r="AA2068" s="1">
        <v>6.9013243991914344</v>
      </c>
      <c r="AB2068" s="1">
        <v>0</v>
      </c>
      <c r="AC2068" s="1">
        <v>2.12893</v>
      </c>
      <c r="AD2068" s="1">
        <v>0</v>
      </c>
      <c r="AE2068" s="1">
        <v>143.9075897404241</v>
      </c>
      <c r="AF2068" s="1">
        <v>5.9825269999999993</v>
      </c>
      <c r="AG2068" s="1">
        <v>4.719629356744</v>
      </c>
      <c r="AH2068" s="1">
        <v>4.2189769000000004</v>
      </c>
      <c r="AI2068" s="1">
        <v>0.56999999999999995</v>
      </c>
      <c r="AJ2068" s="1">
        <v>2.0484951865970178</v>
      </c>
      <c r="AK2068" s="1">
        <v>4.5199999999999996</v>
      </c>
      <c r="AL2068" s="1">
        <v>9.1474494934082031</v>
      </c>
      <c r="AM2068" s="1">
        <v>12.38792610168457</v>
      </c>
      <c r="AN2068" s="1">
        <v>4.5567741394042969</v>
      </c>
      <c r="AO2068" t="s">
        <v>14878</v>
      </c>
    </row>
    <row r="2069" spans="1:41" x14ac:dyDescent="0.25">
      <c r="A2069" s="1">
        <v>2017</v>
      </c>
      <c r="B2069" t="s">
        <v>1533</v>
      </c>
      <c r="C2069" t="s">
        <v>7041</v>
      </c>
      <c r="D2069" t="s">
        <v>7208</v>
      </c>
      <c r="E2069" t="s">
        <v>7640</v>
      </c>
      <c r="F2069" t="s">
        <v>9123</v>
      </c>
      <c r="G2069" t="s">
        <v>11265</v>
      </c>
      <c r="H2069" t="s">
        <v>12673</v>
      </c>
      <c r="I2069" s="1">
        <v>0</v>
      </c>
      <c r="J2069" s="1">
        <v>4.4223391302349998E-3</v>
      </c>
      <c r="K2069" s="1">
        <v>0.753439615636602</v>
      </c>
      <c r="L2069" s="1">
        <v>2.9536E-2</v>
      </c>
      <c r="M2069" s="1">
        <v>0</v>
      </c>
      <c r="N2069" s="1">
        <v>0</v>
      </c>
      <c r="O2069" s="1">
        <v>4.32506887052342E-2</v>
      </c>
      <c r="P2069" s="1">
        <v>0.38</v>
      </c>
      <c r="Q2069" s="1"/>
      <c r="R2069" s="1">
        <v>4.3526270352747497E-2</v>
      </c>
      <c r="S2069" s="1">
        <v>0.15</v>
      </c>
      <c r="T2069" s="1">
        <v>0.61202511945963967</v>
      </c>
      <c r="U2069" s="1">
        <v>0.13218468896920951</v>
      </c>
      <c r="V2069" s="1">
        <v>0.22595439405585449</v>
      </c>
      <c r="W2069" s="1">
        <v>0</v>
      </c>
      <c r="X2069" s="1">
        <v>1.8398000000000001E-2</v>
      </c>
      <c r="Y2069" s="1">
        <v>7.5246536775598998E-3</v>
      </c>
      <c r="Z2069" s="1">
        <v>0</v>
      </c>
      <c r="AA2069" s="1">
        <v>9.6946919218387301E-2</v>
      </c>
      <c r="AB2069" s="1">
        <v>0</v>
      </c>
      <c r="AC2069" s="1">
        <v>3.47E-3</v>
      </c>
      <c r="AD2069" s="1">
        <v>6.9999999999999999E-4</v>
      </c>
      <c r="AE2069" s="1">
        <v>1.12966449581777E-2</v>
      </c>
      <c r="AF2069" s="1">
        <v>0.13594500000000001</v>
      </c>
      <c r="AG2069" s="1">
        <v>7.0466498019999997E-3</v>
      </c>
      <c r="AH2069" s="1">
        <v>0</v>
      </c>
      <c r="AI2069" s="1">
        <v>5.2499999999999998E-2</v>
      </c>
      <c r="AJ2069" s="1">
        <v>0.1825854854999279</v>
      </c>
      <c r="AK2069" s="1">
        <v>9.7633705156271802E-2</v>
      </c>
      <c r="AL2069" s="1">
        <v>0.10304780304431915</v>
      </c>
      <c r="AM2069" s="1">
        <v>7.4143469333648682E-2</v>
      </c>
      <c r="AN2069" s="1">
        <v>0.14399559795856476</v>
      </c>
      <c r="AO2069" t="s">
        <v>14879</v>
      </c>
    </row>
    <row r="2070" spans="1:41" x14ac:dyDescent="0.25">
      <c r="A2070" s="1">
        <v>2017</v>
      </c>
      <c r="B2070" t="s">
        <v>1533</v>
      </c>
      <c r="C2070" t="s">
        <v>7041</v>
      </c>
      <c r="D2070" t="s">
        <v>7208</v>
      </c>
      <c r="E2070" t="s">
        <v>7640</v>
      </c>
      <c r="F2070" t="s">
        <v>9124</v>
      </c>
      <c r="G2070" t="s">
        <v>11265</v>
      </c>
      <c r="H2070" t="s">
        <v>12673</v>
      </c>
      <c r="I2070" s="1">
        <v>2.8867321943505601E-2</v>
      </c>
      <c r="J2070" s="1">
        <v>0.18060373544074071</v>
      </c>
      <c r="K2070" s="1">
        <v>0.66586590958724601</v>
      </c>
      <c r="L2070" s="1">
        <v>9.3549999999999994E-2</v>
      </c>
      <c r="M2070" s="1">
        <v>0</v>
      </c>
      <c r="N2070" s="1">
        <v>7.23171424147009E-2</v>
      </c>
      <c r="O2070" s="1">
        <v>0.23443526170798901</v>
      </c>
      <c r="P2070" s="1">
        <v>0.25</v>
      </c>
      <c r="Q2070" s="1"/>
      <c r="R2070" s="1">
        <v>0.35110120660924732</v>
      </c>
      <c r="S2070" s="1">
        <v>0.06</v>
      </c>
      <c r="T2070" s="1">
        <v>0.4132217886491929</v>
      </c>
      <c r="U2070" s="1">
        <v>4.3481805581980002E-4</v>
      </c>
      <c r="V2070" s="1">
        <v>0.1616961311811427</v>
      </c>
      <c r="W2070" s="1">
        <v>0.24317305422208241</v>
      </c>
      <c r="X2070" s="1">
        <v>0.23052300000000001</v>
      </c>
      <c r="Y2070" s="1">
        <v>4.5387204015863901E-2</v>
      </c>
      <c r="Z2070" s="1">
        <v>1.268E-2</v>
      </c>
      <c r="AA2070" s="1">
        <v>9.8010032192857699E-2</v>
      </c>
      <c r="AB2070" s="1">
        <v>0</v>
      </c>
      <c r="AC2070" s="1">
        <v>0.85152000000000005</v>
      </c>
      <c r="AD2070" s="1">
        <v>4.0800000000000003E-2</v>
      </c>
      <c r="AE2070" s="1">
        <v>0.37204852001604988</v>
      </c>
      <c r="AF2070" s="1">
        <v>3.7402999999999999E-2</v>
      </c>
      <c r="AG2070" s="1">
        <v>2.3584409173E-2</v>
      </c>
      <c r="AH2070" s="1">
        <v>0.30066520000000002</v>
      </c>
      <c r="AI2070" s="1">
        <v>0.1855</v>
      </c>
      <c r="AJ2070" s="1">
        <v>0.14817486654162459</v>
      </c>
      <c r="AK2070" s="1">
        <v>0.26444674521079442</v>
      </c>
      <c r="AL2070" s="1">
        <v>0.18503481149673462</v>
      </c>
      <c r="AM2070" s="1">
        <v>0.16043402254581451</v>
      </c>
      <c r="AN2070" s="1">
        <v>0.21988590061664581</v>
      </c>
      <c r="AO2070" t="s">
        <v>14880</v>
      </c>
    </row>
    <row r="2071" spans="1:41" x14ac:dyDescent="0.25">
      <c r="A2071" s="1">
        <v>2017</v>
      </c>
      <c r="B2071" t="s">
        <v>1533</v>
      </c>
      <c r="C2071" t="s">
        <v>7041</v>
      </c>
      <c r="D2071" t="s">
        <v>7208</v>
      </c>
      <c r="E2071" t="s">
        <v>7640</v>
      </c>
      <c r="F2071" t="s">
        <v>9125</v>
      </c>
      <c r="G2071" t="s">
        <v>11265</v>
      </c>
      <c r="H2071" t="s">
        <v>12673</v>
      </c>
      <c r="I2071" s="1">
        <v>5.3300672847353597E-2</v>
      </c>
      <c r="J2071" s="1">
        <v>0.35439591996140513</v>
      </c>
      <c r="K2071" s="1">
        <v>0.95632234112251602</v>
      </c>
      <c r="L2071" s="1">
        <v>0.68545699999999998</v>
      </c>
      <c r="M2071" s="1">
        <v>0.69</v>
      </c>
      <c r="N2071" s="1">
        <v>9.34289991224901E-2</v>
      </c>
      <c r="O2071" s="1">
        <v>0.69968516332152697</v>
      </c>
      <c r="P2071" s="1">
        <v>0.1</v>
      </c>
      <c r="Q2071" s="1"/>
      <c r="R2071" s="1">
        <v>0.43205043265273368</v>
      </c>
      <c r="S2071" s="1">
        <v>0.14000000000000001</v>
      </c>
      <c r="T2071" s="1">
        <v>0.2256006459919993</v>
      </c>
      <c r="U2071" s="1">
        <v>0</v>
      </c>
      <c r="V2071" s="1">
        <v>0.1933384575967205</v>
      </c>
      <c r="W2071" s="1">
        <v>3.25804674588809E-2</v>
      </c>
      <c r="X2071" s="1">
        <v>0.99681500000000001</v>
      </c>
      <c r="Y2071" s="1">
        <v>9.78663177562481E-2</v>
      </c>
      <c r="Z2071" s="1">
        <v>0.38719999999999999</v>
      </c>
      <c r="AA2071" s="1">
        <v>0.70221756382421274</v>
      </c>
      <c r="AB2071" s="1">
        <v>0</v>
      </c>
      <c r="AC2071" s="1">
        <v>0.68378000000000005</v>
      </c>
      <c r="AD2071" s="1">
        <v>0.44779999999999998</v>
      </c>
      <c r="AE2071" s="1">
        <v>0.82255625173616465</v>
      </c>
      <c r="AF2071" s="1">
        <v>0.45318599999999959</v>
      </c>
      <c r="AG2071" s="1">
        <v>0.161076651146</v>
      </c>
      <c r="AH2071" s="1">
        <v>0.1832201</v>
      </c>
      <c r="AI2071" s="1">
        <v>0.2152</v>
      </c>
      <c r="AJ2071" s="1">
        <v>2.7407060068292199E-2</v>
      </c>
      <c r="AK2071" s="1">
        <v>0.19040626058307061</v>
      </c>
      <c r="AL2071" s="1">
        <v>0.34568589925765991</v>
      </c>
      <c r="AM2071" s="1">
        <v>0.30866244435310364</v>
      </c>
      <c r="AN2071" s="1">
        <v>0.39813581109046936</v>
      </c>
      <c r="AO2071" t="s">
        <v>14881</v>
      </c>
    </row>
    <row r="2072" spans="1:41" x14ac:dyDescent="0.25">
      <c r="A2072" s="1">
        <v>2017</v>
      </c>
      <c r="B2072" t="s">
        <v>1533</v>
      </c>
      <c r="C2072" t="s">
        <v>7041</v>
      </c>
      <c r="D2072" t="s">
        <v>7208</v>
      </c>
      <c r="E2072" t="s">
        <v>7640</v>
      </c>
      <c r="F2072" t="s">
        <v>9126</v>
      </c>
      <c r="G2072" t="s">
        <v>11265</v>
      </c>
      <c r="H2072" t="s">
        <v>12673</v>
      </c>
      <c r="I2072" s="1">
        <v>0.30082788130600602</v>
      </c>
      <c r="J2072" s="1">
        <v>0.34536745617863968</v>
      </c>
      <c r="K2072" s="1">
        <v>1.1559292421926199</v>
      </c>
      <c r="L2072" s="1">
        <v>0.15309800000000001</v>
      </c>
      <c r="M2072" s="1">
        <v>0.87</v>
      </c>
      <c r="N2072" s="1">
        <v>0.35786919940122902</v>
      </c>
      <c r="O2072" s="1">
        <v>0.86257378984651711</v>
      </c>
      <c r="P2072" s="1">
        <v>0.38</v>
      </c>
      <c r="Q2072" s="1">
        <v>0.25540000000000002</v>
      </c>
      <c r="R2072" s="1">
        <v>0.55520086731313623</v>
      </c>
      <c r="S2072" s="1">
        <v>0.25</v>
      </c>
      <c r="T2072" s="1">
        <v>0.31985051756947802</v>
      </c>
      <c r="U2072" s="1">
        <v>1.5653450009511599E-2</v>
      </c>
      <c r="V2072" s="1">
        <v>0.27240584166026133</v>
      </c>
      <c r="W2072" s="1">
        <v>0.1021484221295349</v>
      </c>
      <c r="X2072" s="1">
        <v>0.480819</v>
      </c>
      <c r="Y2072" s="1">
        <v>0.33608931835190742</v>
      </c>
      <c r="Z2072" s="1">
        <v>1.2313000000000001</v>
      </c>
      <c r="AA2072" s="1">
        <v>0.87723291158194705</v>
      </c>
      <c r="AB2072" s="1">
        <v>0.17</v>
      </c>
      <c r="AC2072" s="1">
        <v>0.99329000000000001</v>
      </c>
      <c r="AD2072" s="1">
        <v>0.89</v>
      </c>
      <c r="AE2072" s="1">
        <v>1.3197320904966201</v>
      </c>
      <c r="AF2072" s="1">
        <v>0.31377499999999992</v>
      </c>
      <c r="AG2072" s="1">
        <v>0.94641061843700003</v>
      </c>
      <c r="AH2072" s="1">
        <v>0.30188880000000001</v>
      </c>
      <c r="AI2072" s="1">
        <v>0.42359999999999998</v>
      </c>
      <c r="AJ2072" s="1">
        <v>0.27424291828980912</v>
      </c>
      <c r="AK2072" s="1">
        <v>0.15040980256636219</v>
      </c>
      <c r="AL2072" s="1">
        <v>0.51396948099136353</v>
      </c>
      <c r="AM2072" s="1">
        <v>0.52517032623291016</v>
      </c>
      <c r="AN2072" s="1">
        <v>0.49810168147087097</v>
      </c>
      <c r="AO2072" t="s">
        <v>14882</v>
      </c>
    </row>
    <row r="2073" spans="1:41" x14ac:dyDescent="0.25">
      <c r="A2073" s="1">
        <v>2017</v>
      </c>
      <c r="B2073" t="s">
        <v>1533</v>
      </c>
      <c r="C2073" t="s">
        <v>7041</v>
      </c>
      <c r="D2073" t="s">
        <v>7208</v>
      </c>
      <c r="E2073" t="s">
        <v>7640</v>
      </c>
      <c r="F2073" t="s">
        <v>9127</v>
      </c>
      <c r="G2073" t="s">
        <v>11265</v>
      </c>
      <c r="H2073" t="s">
        <v>12673</v>
      </c>
      <c r="I2073" s="1">
        <v>7.8323152770456705E-2</v>
      </c>
      <c r="J2073" s="1">
        <v>8.2071722300075797E-2</v>
      </c>
      <c r="K2073" s="1">
        <v>0.111596418431972</v>
      </c>
      <c r="L2073" s="1">
        <v>3.7067000000000003E-2</v>
      </c>
      <c r="M2073" s="1">
        <v>0.08</v>
      </c>
      <c r="N2073" s="1">
        <v>0.12997470706653599</v>
      </c>
      <c r="O2073" s="1">
        <v>0</v>
      </c>
      <c r="P2073" s="1">
        <v>0.14000000000000001</v>
      </c>
      <c r="Q2073" s="1">
        <v>9.5600000000000008E-3</v>
      </c>
      <c r="R2073" s="1">
        <v>0.1039972695697565</v>
      </c>
      <c r="S2073" s="1">
        <v>0</v>
      </c>
      <c r="T2073" s="1">
        <v>8.2907937879165394E-2</v>
      </c>
      <c r="U2073" s="1">
        <v>0</v>
      </c>
      <c r="V2073" s="1">
        <v>5.6161926723033599E-2</v>
      </c>
      <c r="W2073" s="1">
        <v>0</v>
      </c>
      <c r="X2073" s="1">
        <v>3.0720999999999998E-2</v>
      </c>
      <c r="Y2073" s="1">
        <v>2.5256973541525601E-2</v>
      </c>
      <c r="Z2073" s="1">
        <v>1.9800000000000002E-2</v>
      </c>
      <c r="AA2073" s="1">
        <v>0.1031728681590178</v>
      </c>
      <c r="AB2073" s="1">
        <v>0</v>
      </c>
      <c r="AC2073" s="1">
        <v>3.2140000000000002E-2</v>
      </c>
      <c r="AD2073" s="1">
        <v>0.11598</v>
      </c>
      <c r="AE2073" s="1">
        <v>0.40238896262230323</v>
      </c>
      <c r="AF2073" s="1">
        <v>7.8581999999999999E-2</v>
      </c>
      <c r="AG2073" s="1">
        <v>0.106073584227</v>
      </c>
      <c r="AH2073" s="1">
        <v>0</v>
      </c>
      <c r="AI2073" s="1">
        <v>0.105</v>
      </c>
      <c r="AJ2073" s="1">
        <v>1.5558120521329301E-2</v>
      </c>
      <c r="AK2073" s="1">
        <v>0</v>
      </c>
      <c r="AL2073" s="1">
        <v>6.7114956676959991E-2</v>
      </c>
      <c r="AM2073" s="1">
        <v>8.3536960184574127E-2</v>
      </c>
      <c r="AN2073" s="1">
        <v>4.3850447982549667E-2</v>
      </c>
      <c r="AO2073" t="s">
        <v>14883</v>
      </c>
    </row>
    <row r="2074" spans="1:41" x14ac:dyDescent="0.25">
      <c r="A2074" s="1">
        <v>2017</v>
      </c>
      <c r="B2074" t="s">
        <v>1533</v>
      </c>
      <c r="C2074" t="s">
        <v>7041</v>
      </c>
      <c r="D2074" t="s">
        <v>7208</v>
      </c>
      <c r="E2074" t="s">
        <v>7640</v>
      </c>
      <c r="F2074" t="s">
        <v>9128</v>
      </c>
      <c r="G2074" t="s">
        <v>11265</v>
      </c>
      <c r="H2074" t="s">
        <v>12673</v>
      </c>
      <c r="I2074" s="1">
        <v>6.5114260022949995E-4</v>
      </c>
      <c r="J2074" s="1">
        <v>2.1330607181419301E-2</v>
      </c>
      <c r="K2074" s="1">
        <v>3.8436339812186103E-2</v>
      </c>
      <c r="L2074" s="1">
        <v>9.0963000000000002E-2</v>
      </c>
      <c r="M2074" s="1">
        <v>0.05</v>
      </c>
      <c r="N2074" s="1">
        <v>2.1782893718061198E-2</v>
      </c>
      <c r="O2074" s="1">
        <v>1.3301849665486001E-2</v>
      </c>
      <c r="P2074" s="1">
        <v>0.01</v>
      </c>
      <c r="Q2074" s="1"/>
      <c r="R2074" s="1">
        <v>6.1916521110642699E-2</v>
      </c>
      <c r="S2074" s="1">
        <v>0</v>
      </c>
      <c r="T2074" s="1">
        <v>3.0351653558847E-3</v>
      </c>
      <c r="U2074" s="1">
        <v>0</v>
      </c>
      <c r="V2074" s="1">
        <v>1.37586471944658E-2</v>
      </c>
      <c r="W2074" s="1">
        <v>5.980955378925E-2</v>
      </c>
      <c r="X2074" s="1">
        <v>8.7046999999999999E-2</v>
      </c>
      <c r="Y2074" s="1">
        <v>1.3119778435096E-2</v>
      </c>
      <c r="Z2074" s="1">
        <v>0.1255</v>
      </c>
      <c r="AA2074" s="1">
        <v>3.0707494197799001E-2</v>
      </c>
      <c r="AB2074" s="1">
        <v>0</v>
      </c>
      <c r="AC2074" s="1">
        <v>0.19394</v>
      </c>
      <c r="AD2074" s="1">
        <v>7.7999999999999996E-3</v>
      </c>
      <c r="AE2074" s="1">
        <v>0.1036451742337727</v>
      </c>
      <c r="AF2074" s="1">
        <v>9.6089999999999995E-3</v>
      </c>
      <c r="AG2074" s="1">
        <v>1.5648534958000001E-2</v>
      </c>
      <c r="AH2074" s="1">
        <v>0.1032614</v>
      </c>
      <c r="AI2074" s="1">
        <v>0.1459</v>
      </c>
      <c r="AJ2074" s="1">
        <v>2.3168854903092399E-2</v>
      </c>
      <c r="AK2074" s="1">
        <v>0.1687545064169354</v>
      </c>
      <c r="AL2074" s="1">
        <v>4.872715100646019E-2</v>
      </c>
      <c r="AM2074" s="1">
        <v>4.3278917670249939E-2</v>
      </c>
      <c r="AN2074" s="1">
        <v>5.6445490568876266E-2</v>
      </c>
      <c r="AO2074" t="s">
        <v>14884</v>
      </c>
    </row>
    <row r="2075" spans="1:41" x14ac:dyDescent="0.25">
      <c r="A2075" s="1">
        <v>2017</v>
      </c>
      <c r="B2075" t="s">
        <v>1533</v>
      </c>
      <c r="C2075" t="s">
        <v>7041</v>
      </c>
      <c r="D2075" t="s">
        <v>7208</v>
      </c>
      <c r="E2075" t="s">
        <v>7640</v>
      </c>
      <c r="F2075" t="s">
        <v>9129</v>
      </c>
      <c r="G2075" t="s">
        <v>11265</v>
      </c>
      <c r="H2075" t="s">
        <v>12673</v>
      </c>
      <c r="I2075" s="1">
        <v>0.23558959412111249</v>
      </c>
      <c r="J2075" s="1">
        <v>0.1137747248960463</v>
      </c>
      <c r="K2075" s="1">
        <v>1.28849093688578E-2</v>
      </c>
      <c r="L2075" s="1">
        <v>7.5313000000000005E-2</v>
      </c>
      <c r="M2075" s="1">
        <v>0.41</v>
      </c>
      <c r="N2075" s="1">
        <v>0.33035668198007501</v>
      </c>
      <c r="O2075" s="1">
        <v>1.2077528532073989</v>
      </c>
      <c r="P2075" s="1">
        <v>0.02</v>
      </c>
      <c r="Q2075" s="1"/>
      <c r="R2075" s="1">
        <v>0.117207733542131</v>
      </c>
      <c r="S2075" s="1">
        <v>0.15</v>
      </c>
      <c r="T2075" s="1">
        <v>8.5903166848788404E-2</v>
      </c>
      <c r="U2075" s="1">
        <v>1.8805880914205E-2</v>
      </c>
      <c r="V2075" s="1">
        <v>0.2572380220343326</v>
      </c>
      <c r="W2075" s="1">
        <v>0.31</v>
      </c>
      <c r="X2075" s="1">
        <v>0.28909400000000002</v>
      </c>
      <c r="Y2075" s="1">
        <v>0.10360399346302079</v>
      </c>
      <c r="Z2075" s="1">
        <v>0.1842</v>
      </c>
      <c r="AA2075" s="1">
        <v>0.16756157819869741</v>
      </c>
      <c r="AB2075" s="1">
        <v>0.27</v>
      </c>
      <c r="AC2075" s="1">
        <v>0.28693999999999997</v>
      </c>
      <c r="AD2075" s="1">
        <v>0.31580000000000003</v>
      </c>
      <c r="AE2075" s="1">
        <v>0.46211302817988209</v>
      </c>
      <c r="AF2075" s="1">
        <v>0.24741099999999991</v>
      </c>
      <c r="AG2075" s="1">
        <v>0.206594052719</v>
      </c>
      <c r="AH2075" s="1">
        <v>0.25119619999999998</v>
      </c>
      <c r="AI2075" s="1">
        <v>0.34510000000000002</v>
      </c>
      <c r="AJ2075" s="1">
        <v>4.6812629250228402E-2</v>
      </c>
      <c r="AK2075" s="1">
        <v>3.1009962551183198E-2</v>
      </c>
      <c r="AL2075" s="1">
        <v>0.22594010829925537</v>
      </c>
      <c r="AM2075" s="1">
        <v>0.16903068125247955</v>
      </c>
      <c r="AN2075" s="1">
        <v>0.30656173825263977</v>
      </c>
      <c r="AO2075" t="s">
        <v>14885</v>
      </c>
    </row>
    <row r="2076" spans="1:41" x14ac:dyDescent="0.25">
      <c r="A2076" s="1">
        <v>2017</v>
      </c>
      <c r="B2076" t="s">
        <v>1533</v>
      </c>
      <c r="C2076" t="s">
        <v>7041</v>
      </c>
      <c r="D2076" t="s">
        <v>7208</v>
      </c>
      <c r="E2076" t="s">
        <v>7640</v>
      </c>
      <c r="F2076" t="s">
        <v>9130</v>
      </c>
      <c r="G2076" t="s">
        <v>11265</v>
      </c>
      <c r="H2076" t="s">
        <v>12673</v>
      </c>
      <c r="I2076" s="1">
        <v>0.18966853740969269</v>
      </c>
      <c r="J2076" s="1">
        <v>0.13176273289071649</v>
      </c>
      <c r="K2076" s="1">
        <v>0.69141734003057398</v>
      </c>
      <c r="L2076" s="1">
        <v>0.27676899999999999</v>
      </c>
      <c r="M2076" s="1">
        <v>0.48</v>
      </c>
      <c r="N2076" s="1">
        <v>3.5564961544417503E-2</v>
      </c>
      <c r="O2076" s="1">
        <v>0.30885478158205432</v>
      </c>
      <c r="P2076" s="1">
        <v>0.08</v>
      </c>
      <c r="Q2076" s="1"/>
      <c r="R2076" s="1">
        <v>8.2635668252725406E-2</v>
      </c>
      <c r="S2076" s="1">
        <v>0.09</v>
      </c>
      <c r="T2076" s="1">
        <v>7.8395126231599999E-2</v>
      </c>
      <c r="U2076" s="1">
        <v>0</v>
      </c>
      <c r="V2076" s="1">
        <v>2.59287727389188E-2</v>
      </c>
      <c r="W2076" s="1">
        <v>3.8561422837805899E-2</v>
      </c>
      <c r="X2076" s="1">
        <v>0.32733400000000001</v>
      </c>
      <c r="Y2076" s="1">
        <v>6.7177134827742499E-2</v>
      </c>
      <c r="Z2076" s="1">
        <v>0.18867999999999999</v>
      </c>
      <c r="AA2076" s="1">
        <v>0.25665044545930971</v>
      </c>
      <c r="AB2076" s="1">
        <v>0.04</v>
      </c>
      <c r="AC2076" s="1">
        <v>0.18398999999999999</v>
      </c>
      <c r="AD2076" s="1">
        <v>0.1583</v>
      </c>
      <c r="AE2076" s="1">
        <v>0.73551652828791014</v>
      </c>
      <c r="AF2076" s="1">
        <v>0.49533400000000011</v>
      </c>
      <c r="AG2076" s="1">
        <v>0.22126444082999999</v>
      </c>
      <c r="AH2076" s="1">
        <v>8.3473800000000001E-2</v>
      </c>
      <c r="AI2076" s="1">
        <v>0.18679999999999999</v>
      </c>
      <c r="AJ2076" s="1">
        <v>9.4034049920646401E-2</v>
      </c>
      <c r="AK2076" s="1">
        <v>0.38740082051758268</v>
      </c>
      <c r="AL2076" s="1">
        <v>0.20467285811901093</v>
      </c>
      <c r="AM2076" s="1">
        <v>0.18029271066188812</v>
      </c>
      <c r="AN2076" s="1">
        <v>0.23921144008636475</v>
      </c>
      <c r="AO2076" t="s">
        <v>14886</v>
      </c>
    </row>
    <row r="2077" spans="1:41" x14ac:dyDescent="0.25">
      <c r="A2077" s="1">
        <v>2017</v>
      </c>
      <c r="B2077" t="s">
        <v>1533</v>
      </c>
      <c r="C2077" t="s">
        <v>7041</v>
      </c>
      <c r="D2077" t="s">
        <v>7208</v>
      </c>
      <c r="E2077" t="s">
        <v>7640</v>
      </c>
      <c r="F2077" t="s">
        <v>9131</v>
      </c>
      <c r="G2077" t="s">
        <v>11265</v>
      </c>
      <c r="H2077" t="s">
        <v>12673</v>
      </c>
      <c r="I2077" s="1">
        <v>0.16709559393507181</v>
      </c>
      <c r="J2077" s="1">
        <v>1.4737301569068899E-2</v>
      </c>
      <c r="K2077" s="1">
        <v>0</v>
      </c>
      <c r="L2077" s="1">
        <v>7.7076000000000006E-2</v>
      </c>
      <c r="M2077" s="1">
        <v>0.36</v>
      </c>
      <c r="N2077" s="1">
        <v>0</v>
      </c>
      <c r="O2077" s="1">
        <v>0.16650924832743011</v>
      </c>
      <c r="P2077" s="1">
        <v>0.09</v>
      </c>
      <c r="Q2077" s="1"/>
      <c r="R2077" s="1">
        <v>0.1429460539259973</v>
      </c>
      <c r="S2077" s="1">
        <v>0.1</v>
      </c>
      <c r="T2077" s="1">
        <v>6.4816754902642298E-2</v>
      </c>
      <c r="U2077" s="1">
        <v>0</v>
      </c>
      <c r="V2077" s="1">
        <v>8.5985139636177293E-2</v>
      </c>
      <c r="W2077" s="1">
        <v>6.7443141575509596E-2</v>
      </c>
      <c r="X2077" s="1">
        <v>0.26622200000000001</v>
      </c>
      <c r="Y2077" s="1">
        <v>3.4772249403067897E-2</v>
      </c>
      <c r="Z2077" s="1">
        <v>0</v>
      </c>
      <c r="AA2077" s="1">
        <v>0.12157520401287721</v>
      </c>
      <c r="AB2077" s="1">
        <v>0</v>
      </c>
      <c r="AC2077" s="1">
        <v>2.6290000000000001E-2</v>
      </c>
      <c r="AD2077" s="1">
        <v>0</v>
      </c>
      <c r="AE2077" s="1">
        <v>1.138152412111485</v>
      </c>
      <c r="AF2077" s="1">
        <v>0.133738</v>
      </c>
      <c r="AG2077" s="1">
        <v>5.3992254674999997E-2</v>
      </c>
      <c r="AH2077" s="1">
        <v>6.2293399999999999E-2</v>
      </c>
      <c r="AI2077" s="1">
        <v>2.1600000000000001E-2</v>
      </c>
      <c r="AJ2077" s="1">
        <v>2.9078295580243399E-2</v>
      </c>
      <c r="AK2077" s="1">
        <v>6.0713168904523697E-2</v>
      </c>
      <c r="AL2077" s="1">
        <v>0.11327710747718811</v>
      </c>
      <c r="AM2077" s="1">
        <v>0.12443755567073822</v>
      </c>
      <c r="AN2077" s="1">
        <v>9.7466476261615753E-2</v>
      </c>
      <c r="AO2077" t="s">
        <v>14887</v>
      </c>
    </row>
    <row r="2078" spans="1:41" x14ac:dyDescent="0.25">
      <c r="A2078" s="1">
        <v>2017</v>
      </c>
      <c r="B2078" t="s">
        <v>1534</v>
      </c>
      <c r="C2078" t="s">
        <v>7042</v>
      </c>
      <c r="D2078" t="s">
        <v>7208</v>
      </c>
      <c r="E2078" t="s">
        <v>7641</v>
      </c>
      <c r="F2078" t="s">
        <v>9132</v>
      </c>
      <c r="G2078" t="s">
        <v>11265</v>
      </c>
      <c r="H2078" t="s">
        <v>12673</v>
      </c>
      <c r="I2078" s="1">
        <v>46.246499999999997</v>
      </c>
      <c r="J2078" s="1">
        <v>17.397698828466758</v>
      </c>
      <c r="K2078" s="1">
        <v>160.1</v>
      </c>
      <c r="L2078" s="1">
        <v>64.477677</v>
      </c>
      <c r="M2078" s="1">
        <v>40</v>
      </c>
      <c r="N2078" s="1">
        <v>71.2</v>
      </c>
      <c r="O2078" s="1">
        <v>40</v>
      </c>
      <c r="P2078" s="1">
        <v>15</v>
      </c>
      <c r="Q2078" s="1">
        <v>2.0265</v>
      </c>
      <c r="R2078" s="1">
        <v>20</v>
      </c>
      <c r="S2078" s="1">
        <v>70</v>
      </c>
      <c r="T2078" s="1">
        <v>65</v>
      </c>
      <c r="U2078" s="1">
        <v>15</v>
      </c>
      <c r="V2078" s="1">
        <v>75</v>
      </c>
      <c r="W2078" s="1">
        <v>29.1</v>
      </c>
      <c r="X2078" s="1">
        <v>55</v>
      </c>
      <c r="Y2078" s="1">
        <v>15.5</v>
      </c>
      <c r="Z2078" s="1">
        <v>148</v>
      </c>
      <c r="AA2078" s="1">
        <v>23.5</v>
      </c>
      <c r="AB2078" s="1">
        <v>25.930800000000001</v>
      </c>
      <c r="AC2078" s="1">
        <v>39.5</v>
      </c>
      <c r="AD2078" s="1">
        <v>72.040000000000006</v>
      </c>
      <c r="AE2078" s="1">
        <v>200</v>
      </c>
      <c r="AF2078" s="1">
        <v>28.77309003895347</v>
      </c>
      <c r="AG2078" s="1">
        <v>10.199999999999999</v>
      </c>
      <c r="AH2078" s="1">
        <v>32.897856533206571</v>
      </c>
      <c r="AI2078" s="1">
        <v>35</v>
      </c>
      <c r="AJ2078" s="1">
        <v>5.3</v>
      </c>
      <c r="AK2078" s="1">
        <v>49</v>
      </c>
      <c r="AL2078" s="1">
        <v>50.730690002441406</v>
      </c>
      <c r="AM2078" s="1">
        <v>46.889495849609375</v>
      </c>
      <c r="AN2078" s="1">
        <v>56.172382354736328</v>
      </c>
      <c r="AO2078" t="s">
        <v>14888</v>
      </c>
    </row>
    <row r="2079" spans="1:41" x14ac:dyDescent="0.25">
      <c r="A2079" s="1">
        <v>2017</v>
      </c>
      <c r="B2079" t="s">
        <v>1535</v>
      </c>
      <c r="C2079" t="s">
        <v>7042</v>
      </c>
      <c r="D2079" t="s">
        <v>7208</v>
      </c>
      <c r="E2079" t="s">
        <v>7641</v>
      </c>
      <c r="F2079" t="s">
        <v>9132</v>
      </c>
      <c r="G2079" t="s">
        <v>11265</v>
      </c>
      <c r="H2079" t="s">
        <v>12673</v>
      </c>
      <c r="I2079" s="1">
        <v>46.246499999999997</v>
      </c>
      <c r="J2079" s="1">
        <v>27.394911314703489</v>
      </c>
      <c r="K2079" s="1">
        <v>160.1</v>
      </c>
      <c r="L2079" s="1">
        <v>78.494975084991538</v>
      </c>
      <c r="M2079" s="1">
        <v>60</v>
      </c>
      <c r="N2079" s="1">
        <v>93</v>
      </c>
      <c r="O2079" s="1">
        <v>40</v>
      </c>
      <c r="P2079" s="1">
        <v>15</v>
      </c>
      <c r="Q2079" s="1">
        <v>5.0296934592506934</v>
      </c>
      <c r="R2079" s="1">
        <v>44</v>
      </c>
      <c r="S2079" s="1">
        <v>121.42</v>
      </c>
      <c r="T2079" s="1">
        <v>65</v>
      </c>
      <c r="U2079" s="1">
        <v>7.6</v>
      </c>
      <c r="V2079" s="1">
        <v>68</v>
      </c>
      <c r="W2079" s="1">
        <v>100</v>
      </c>
      <c r="X2079" s="1">
        <v>85</v>
      </c>
      <c r="Y2079" s="1">
        <v>15.5</v>
      </c>
      <c r="Z2079" s="1">
        <v>63.3</v>
      </c>
      <c r="AA2079" s="1">
        <v>45.850865264156127</v>
      </c>
      <c r="AB2079" s="1"/>
      <c r="AC2079" s="1">
        <v>39.5</v>
      </c>
      <c r="AD2079" s="1">
        <v>46.425640000000001</v>
      </c>
      <c r="AE2079" s="1">
        <v>41.3</v>
      </c>
      <c r="AF2079" s="1">
        <v>52.557935179570137</v>
      </c>
      <c r="AG2079" s="1">
        <v>10.199999999999999</v>
      </c>
      <c r="AH2079" s="1">
        <v>33.1</v>
      </c>
      <c r="AI2079" s="1">
        <v>35</v>
      </c>
      <c r="AJ2079" s="1">
        <v>3.43</v>
      </c>
      <c r="AK2079" s="1">
        <v>49</v>
      </c>
      <c r="AL2079" s="1">
        <v>50.050018310546875</v>
      </c>
      <c r="AM2079" s="1">
        <v>38.612049102783203</v>
      </c>
      <c r="AN2079" s="1">
        <v>66.253807067871094</v>
      </c>
      <c r="AO2079" t="s">
        <v>14889</v>
      </c>
    </row>
    <row r="2080" spans="1:41" x14ac:dyDescent="0.25">
      <c r="A2080" s="1">
        <v>2017</v>
      </c>
      <c r="B2080" t="s">
        <v>1536</v>
      </c>
      <c r="C2080" t="s">
        <v>7042</v>
      </c>
      <c r="D2080" t="s">
        <v>7208</v>
      </c>
      <c r="E2080" t="s">
        <v>7641</v>
      </c>
      <c r="F2080" t="s">
        <v>9132</v>
      </c>
      <c r="G2080" t="s">
        <v>11265</v>
      </c>
      <c r="H2080" t="s">
        <v>12673</v>
      </c>
      <c r="I2080" s="1">
        <v>49.780487804878049</v>
      </c>
      <c r="J2080" s="1">
        <v>13</v>
      </c>
      <c r="K2080" s="1">
        <v>160.1</v>
      </c>
      <c r="L2080" s="1">
        <v>67.099999999999994</v>
      </c>
      <c r="M2080" s="1">
        <v>20</v>
      </c>
      <c r="N2080" s="1">
        <v>73</v>
      </c>
      <c r="O2080" s="1">
        <v>68.400000000000006</v>
      </c>
      <c r="P2080" s="1">
        <v>15</v>
      </c>
      <c r="Q2080" s="1">
        <v>4</v>
      </c>
      <c r="R2080" s="1">
        <v>20</v>
      </c>
      <c r="S2080" s="1">
        <v>70</v>
      </c>
      <c r="T2080" s="1">
        <v>65</v>
      </c>
      <c r="U2080" s="1">
        <v>15</v>
      </c>
      <c r="V2080" s="1">
        <v>40</v>
      </c>
      <c r="W2080" s="1">
        <v>29.128592574318489</v>
      </c>
      <c r="X2080" s="1">
        <v>55</v>
      </c>
      <c r="Y2080" s="1">
        <v>15.5</v>
      </c>
      <c r="Z2080" s="1">
        <v>148</v>
      </c>
      <c r="AA2080" s="1">
        <v>40</v>
      </c>
      <c r="AB2080" s="1">
        <v>23.906276800000001</v>
      </c>
      <c r="AC2080" s="1">
        <v>90.7</v>
      </c>
      <c r="AD2080" s="1">
        <v>57.9</v>
      </c>
      <c r="AE2080" s="1">
        <v>76</v>
      </c>
      <c r="AF2080" s="1">
        <v>45.358460324946243</v>
      </c>
      <c r="AG2080" s="1">
        <v>19.600000000000001</v>
      </c>
      <c r="AH2080" s="1">
        <v>32.759039111765432</v>
      </c>
      <c r="AI2080" s="1">
        <v>55</v>
      </c>
      <c r="AJ2080" s="1">
        <v>1.3</v>
      </c>
      <c r="AK2080" s="1">
        <v>49</v>
      </c>
      <c r="AL2080" s="1">
        <v>48.949413299560547</v>
      </c>
      <c r="AM2080" s="1">
        <v>43.137584686279297</v>
      </c>
      <c r="AN2080" s="1">
        <v>57.182826995849609</v>
      </c>
      <c r="AO2080" t="s">
        <v>14890</v>
      </c>
    </row>
    <row r="2081" spans="1:41" x14ac:dyDescent="0.25">
      <c r="A2081" s="1">
        <v>2017</v>
      </c>
      <c r="B2081" t="s">
        <v>1537</v>
      </c>
      <c r="C2081" t="s">
        <v>7042</v>
      </c>
      <c r="D2081" t="s">
        <v>7208</v>
      </c>
      <c r="E2081" t="s">
        <v>7641</v>
      </c>
      <c r="F2081" t="s">
        <v>9132</v>
      </c>
      <c r="G2081" t="s">
        <v>11265</v>
      </c>
      <c r="H2081" t="s">
        <v>12673</v>
      </c>
      <c r="I2081" s="1">
        <v>49.780487804878049</v>
      </c>
      <c r="J2081" s="1">
        <v>13</v>
      </c>
      <c r="K2081" s="1">
        <v>150.1</v>
      </c>
      <c r="L2081" s="1">
        <v>67.099999999999994</v>
      </c>
      <c r="M2081" s="1">
        <v>20</v>
      </c>
      <c r="N2081" s="1">
        <v>61.96076772791497</v>
      </c>
      <c r="O2081" s="1">
        <v>60</v>
      </c>
      <c r="P2081" s="1">
        <v>0</v>
      </c>
      <c r="Q2081" s="1">
        <v>4</v>
      </c>
      <c r="R2081" s="1">
        <v>45</v>
      </c>
      <c r="S2081" s="1">
        <v>70</v>
      </c>
      <c r="T2081" s="1">
        <v>65</v>
      </c>
      <c r="U2081" s="1">
        <v>15</v>
      </c>
      <c r="V2081" s="1">
        <v>40</v>
      </c>
      <c r="W2081" s="1">
        <v>20.27</v>
      </c>
      <c r="X2081" s="1">
        <v>55</v>
      </c>
      <c r="Y2081" s="1">
        <v>15.5</v>
      </c>
      <c r="Z2081" s="1">
        <v>149</v>
      </c>
      <c r="AA2081" s="1">
        <v>40</v>
      </c>
      <c r="AB2081" s="1">
        <v>28.235759999999999</v>
      </c>
      <c r="AC2081" s="1">
        <v>90.69</v>
      </c>
      <c r="AD2081" s="1">
        <v>63.353066326396892</v>
      </c>
      <c r="AE2081" s="1">
        <v>20</v>
      </c>
      <c r="AF2081" s="1">
        <v>15.1929842246237</v>
      </c>
      <c r="AG2081" s="1">
        <v>18.899999999999999</v>
      </c>
      <c r="AH2081" s="1">
        <v>15</v>
      </c>
      <c r="AI2081" s="1">
        <v>38</v>
      </c>
      <c r="AJ2081" s="1">
        <v>1.3</v>
      </c>
      <c r="AK2081" s="1">
        <v>49</v>
      </c>
      <c r="AL2081" s="1">
        <v>44.151145935058594</v>
      </c>
      <c r="AM2081" s="1">
        <v>38.024955749511719</v>
      </c>
      <c r="AN2081" s="1">
        <v>52.829898834228516</v>
      </c>
      <c r="AO2081" t="s">
        <v>14891</v>
      </c>
    </row>
    <row r="2082" spans="1:41" x14ac:dyDescent="0.25">
      <c r="A2082" s="1">
        <v>2017</v>
      </c>
      <c r="B2082" t="s">
        <v>1538</v>
      </c>
      <c r="C2082" t="s">
        <v>7042</v>
      </c>
      <c r="D2082" t="s">
        <v>7208</v>
      </c>
      <c r="E2082" t="s">
        <v>7641</v>
      </c>
      <c r="F2082" t="s">
        <v>9132</v>
      </c>
      <c r="G2082" t="s">
        <v>11265</v>
      </c>
      <c r="H2082" t="s">
        <v>12673</v>
      </c>
      <c r="I2082" s="1">
        <v>48.999000000000002</v>
      </c>
      <c r="J2082" s="1">
        <v>7.0549999999999997</v>
      </c>
      <c r="K2082" s="1">
        <v>159</v>
      </c>
      <c r="L2082" s="1">
        <v>69.747220891618767</v>
      </c>
      <c r="M2082" s="1">
        <v>25</v>
      </c>
      <c r="N2082" s="1">
        <v>72.5</v>
      </c>
      <c r="O2082" s="1">
        <v>40</v>
      </c>
      <c r="P2082" s="1">
        <v>15</v>
      </c>
      <c r="Q2082" s="1">
        <v>2.0299999999999998</v>
      </c>
      <c r="R2082" s="1">
        <v>20</v>
      </c>
      <c r="S2082" s="1">
        <v>70</v>
      </c>
      <c r="T2082" s="1">
        <v>70</v>
      </c>
      <c r="U2082" s="1">
        <v>15</v>
      </c>
      <c r="V2082" s="1">
        <v>40</v>
      </c>
      <c r="W2082" s="1">
        <v>29.128592574318489</v>
      </c>
      <c r="X2082" s="1">
        <v>55</v>
      </c>
      <c r="Y2082" s="1">
        <v>15.5</v>
      </c>
      <c r="Z2082" s="1">
        <v>74</v>
      </c>
      <c r="AA2082" s="1">
        <v>40</v>
      </c>
      <c r="AB2082" s="1">
        <v>25.930800000000001</v>
      </c>
      <c r="AC2082" s="1">
        <v>58.9</v>
      </c>
      <c r="AD2082" s="1">
        <v>35.73854</v>
      </c>
      <c r="AE2082" s="1">
        <v>140</v>
      </c>
      <c r="AF2082" s="1">
        <v>31.5</v>
      </c>
      <c r="AG2082" s="1">
        <v>20.6</v>
      </c>
      <c r="AH2082" s="1">
        <v>32.897856533206571</v>
      </c>
      <c r="AI2082" s="1">
        <v>35</v>
      </c>
      <c r="AJ2082" s="1">
        <v>1.75</v>
      </c>
      <c r="AK2082" s="1">
        <v>49</v>
      </c>
      <c r="AL2082" s="1">
        <v>44.802650451660156</v>
      </c>
      <c r="AM2082" s="1">
        <v>39.5635986328125</v>
      </c>
      <c r="AN2082" s="1">
        <v>52.224643707275391</v>
      </c>
      <c r="AO2082" t="s">
        <v>14892</v>
      </c>
    </row>
    <row r="2083" spans="1:41" x14ac:dyDescent="0.25">
      <c r="A2083" s="1">
        <v>2017</v>
      </c>
      <c r="B2083" t="s">
        <v>1539</v>
      </c>
      <c r="C2083" t="s">
        <v>7042</v>
      </c>
      <c r="D2083" t="s">
        <v>7208</v>
      </c>
      <c r="E2083" t="s">
        <v>7641</v>
      </c>
      <c r="F2083" t="s">
        <v>9133</v>
      </c>
      <c r="G2083" t="s">
        <v>11265</v>
      </c>
      <c r="H2083" t="s">
        <v>12673</v>
      </c>
      <c r="I2083" s="1">
        <v>107.9085</v>
      </c>
      <c r="J2083" s="1">
        <v>76.766257078155718</v>
      </c>
      <c r="K2083" s="1">
        <v>129.5</v>
      </c>
      <c r="L2083" s="1">
        <v>60.172512457504233</v>
      </c>
      <c r="M2083" s="1">
        <v>150</v>
      </c>
      <c r="N2083" s="1">
        <v>90</v>
      </c>
      <c r="O2083" s="1">
        <v>232</v>
      </c>
      <c r="P2083" s="1">
        <v>68</v>
      </c>
      <c r="Q2083" s="1">
        <v>8.5360851486348892</v>
      </c>
      <c r="R2083" s="1">
        <v>131</v>
      </c>
      <c r="S2083" s="1">
        <v>91.2</v>
      </c>
      <c r="T2083" s="1">
        <v>80</v>
      </c>
      <c r="U2083" s="1">
        <v>27.44</v>
      </c>
      <c r="V2083" s="1">
        <v>119</v>
      </c>
      <c r="W2083" s="1">
        <v>40</v>
      </c>
      <c r="X2083" s="1">
        <v>90</v>
      </c>
      <c r="Y2083" s="1">
        <v>101.5</v>
      </c>
      <c r="Z2083" s="1">
        <v>176.4</v>
      </c>
      <c r="AA2083" s="1">
        <v>196.19547193731131</v>
      </c>
      <c r="AB2083" s="1"/>
      <c r="AC2083" s="1">
        <v>169.3</v>
      </c>
      <c r="AD2083" s="1">
        <v>92.911569999999998</v>
      </c>
      <c r="AE2083" s="1">
        <v>580.5</v>
      </c>
      <c r="AF2083" s="1">
        <v>90.375732410214923</v>
      </c>
      <c r="AG2083" s="1">
        <v>85.8</v>
      </c>
      <c r="AH2083" s="1">
        <v>67.3</v>
      </c>
      <c r="AI2083" s="1">
        <v>180.25559847313099</v>
      </c>
      <c r="AJ2083" s="1">
        <v>45.84</v>
      </c>
      <c r="AK2083" s="1">
        <v>128</v>
      </c>
      <c r="AL2083" s="1">
        <v>117.78971862792969</v>
      </c>
      <c r="AM2083" s="1">
        <v>125.57262420654297</v>
      </c>
      <c r="AN2083" s="1">
        <v>106.76392364501953</v>
      </c>
      <c r="AO2083" t="s">
        <v>14893</v>
      </c>
    </row>
    <row r="2084" spans="1:41" x14ac:dyDescent="0.25">
      <c r="A2084" s="1">
        <v>2017</v>
      </c>
      <c r="B2084" t="s">
        <v>1540</v>
      </c>
      <c r="C2084" t="s">
        <v>7042</v>
      </c>
      <c r="D2084" t="s">
        <v>7208</v>
      </c>
      <c r="E2084" t="s">
        <v>7641</v>
      </c>
      <c r="F2084" t="s">
        <v>9133</v>
      </c>
      <c r="G2084" t="s">
        <v>11265</v>
      </c>
      <c r="H2084" t="s">
        <v>12673</v>
      </c>
      <c r="I2084" s="1">
        <v>107.21951219512199</v>
      </c>
      <c r="J2084" s="1">
        <v>67</v>
      </c>
      <c r="K2084" s="1">
        <v>124</v>
      </c>
      <c r="L2084" s="1">
        <v>130.4</v>
      </c>
      <c r="M2084" s="1">
        <v>70</v>
      </c>
      <c r="N2084" s="1">
        <v>127</v>
      </c>
      <c r="O2084" s="1">
        <v>242</v>
      </c>
      <c r="P2084" s="1">
        <v>83</v>
      </c>
      <c r="Q2084" s="1">
        <v>36</v>
      </c>
      <c r="R2084" s="1">
        <v>95</v>
      </c>
      <c r="S2084" s="1">
        <v>51</v>
      </c>
      <c r="T2084" s="1">
        <v>115</v>
      </c>
      <c r="U2084" s="1">
        <v>30</v>
      </c>
      <c r="V2084" s="1">
        <v>75</v>
      </c>
      <c r="W2084" s="1">
        <v>60.8</v>
      </c>
      <c r="X2084" s="1">
        <v>90</v>
      </c>
      <c r="Y2084" s="1">
        <v>74.5</v>
      </c>
      <c r="Z2084" s="1">
        <v>155.51646161062499</v>
      </c>
      <c r="AA2084" s="1">
        <v>170</v>
      </c>
      <c r="AB2084" s="1">
        <v>56.471519999999991</v>
      </c>
      <c r="AC2084" s="1">
        <v>217</v>
      </c>
      <c r="AD2084" s="1">
        <v>142.4010648813281</v>
      </c>
      <c r="AE2084" s="1">
        <v>226</v>
      </c>
      <c r="AF2084" s="1">
        <v>117.90701577537629</v>
      </c>
      <c r="AG2084" s="1">
        <v>88.26</v>
      </c>
      <c r="AH2084" s="1">
        <v>55</v>
      </c>
      <c r="AI2084" s="1">
        <v>129</v>
      </c>
      <c r="AJ2084" s="1">
        <v>36.344999999999999</v>
      </c>
      <c r="AK2084" s="1">
        <v>128</v>
      </c>
      <c r="AL2084" s="1">
        <v>106.89037322998047</v>
      </c>
      <c r="AM2084" s="1">
        <v>108.00870513916016</v>
      </c>
      <c r="AN2084" s="1">
        <v>105.30605316162109</v>
      </c>
      <c r="AO2084" t="s">
        <v>14894</v>
      </c>
    </row>
    <row r="2085" spans="1:41" x14ac:dyDescent="0.25">
      <c r="A2085" s="1">
        <v>2017</v>
      </c>
      <c r="B2085" t="s">
        <v>1541</v>
      </c>
      <c r="C2085" t="s">
        <v>7042</v>
      </c>
      <c r="D2085" t="s">
        <v>7208</v>
      </c>
      <c r="E2085" t="s">
        <v>7641</v>
      </c>
      <c r="F2085" t="s">
        <v>9133</v>
      </c>
      <c r="G2085" t="s">
        <v>11265</v>
      </c>
      <c r="H2085" t="s">
        <v>12673</v>
      </c>
      <c r="I2085" s="1">
        <v>107.9085</v>
      </c>
      <c r="J2085" s="1">
        <v>65.967301171533236</v>
      </c>
      <c r="K2085" s="1">
        <v>129.5</v>
      </c>
      <c r="L2085" s="1">
        <v>86.832961999999995</v>
      </c>
      <c r="M2085" s="1">
        <v>75</v>
      </c>
      <c r="N2085" s="1">
        <v>118.7</v>
      </c>
      <c r="O2085" s="1">
        <v>232</v>
      </c>
      <c r="P2085" s="1">
        <v>68</v>
      </c>
      <c r="Q2085" s="1">
        <v>19.074045465265002</v>
      </c>
      <c r="R2085" s="1">
        <v>125</v>
      </c>
      <c r="S2085" s="1">
        <v>63.022425093750002</v>
      </c>
      <c r="T2085" s="1">
        <v>80</v>
      </c>
      <c r="U2085" s="1">
        <v>30</v>
      </c>
      <c r="V2085" s="1">
        <v>75</v>
      </c>
      <c r="W2085" s="1">
        <v>87.4</v>
      </c>
      <c r="X2085" s="1">
        <v>90</v>
      </c>
      <c r="Y2085" s="1">
        <v>101.5</v>
      </c>
      <c r="Z2085" s="1">
        <v>169.9</v>
      </c>
      <c r="AA2085" s="1">
        <v>165.36</v>
      </c>
      <c r="AB2085" s="1">
        <v>40.336799999999997</v>
      </c>
      <c r="AC2085" s="1">
        <v>169.3</v>
      </c>
      <c r="AD2085" s="1">
        <v>122.94</v>
      </c>
      <c r="AE2085" s="1">
        <v>250</v>
      </c>
      <c r="AF2085" s="1">
        <v>84.750554980523262</v>
      </c>
      <c r="AG2085" s="1">
        <v>85.8</v>
      </c>
      <c r="AH2085" s="1">
        <v>62.103045875697987</v>
      </c>
      <c r="AI2085" s="1">
        <v>180.25559847313099</v>
      </c>
      <c r="AJ2085" s="1">
        <v>30.1</v>
      </c>
      <c r="AK2085" s="1">
        <v>128</v>
      </c>
      <c r="AL2085" s="1">
        <v>104.95693969726563</v>
      </c>
      <c r="AM2085" s="1">
        <v>103.1290283203125</v>
      </c>
      <c r="AN2085" s="1">
        <v>107.54648590087891</v>
      </c>
      <c r="AO2085" t="s">
        <v>14895</v>
      </c>
    </row>
    <row r="2086" spans="1:41" x14ac:dyDescent="0.25">
      <c r="A2086" s="1">
        <v>2017</v>
      </c>
      <c r="B2086" t="s">
        <v>1542</v>
      </c>
      <c r="C2086" t="s">
        <v>7042</v>
      </c>
      <c r="D2086" t="s">
        <v>7208</v>
      </c>
      <c r="E2086" t="s">
        <v>7641</v>
      </c>
      <c r="F2086" t="s">
        <v>9133</v>
      </c>
      <c r="G2086" t="s">
        <v>11265</v>
      </c>
      <c r="H2086" t="s">
        <v>12673</v>
      </c>
      <c r="I2086" s="1">
        <v>114.331</v>
      </c>
      <c r="J2086" s="1">
        <v>76.31</v>
      </c>
      <c r="K2086" s="1">
        <v>129.5</v>
      </c>
      <c r="L2086" s="1">
        <v>84.226389554190618</v>
      </c>
      <c r="M2086" s="1">
        <v>70</v>
      </c>
      <c r="N2086" s="1">
        <v>119.9</v>
      </c>
      <c r="O2086" s="1">
        <v>232</v>
      </c>
      <c r="P2086" s="1">
        <v>67</v>
      </c>
      <c r="Q2086" s="1">
        <v>19.079999999999998</v>
      </c>
      <c r="R2086" s="1">
        <v>120</v>
      </c>
      <c r="S2086" s="1">
        <v>52.5</v>
      </c>
      <c r="T2086" s="1">
        <v>105</v>
      </c>
      <c r="U2086" s="1">
        <v>30</v>
      </c>
      <c r="V2086" s="1">
        <v>75</v>
      </c>
      <c r="W2086" s="1">
        <v>87.371407425681511</v>
      </c>
      <c r="X2086" s="1">
        <v>90</v>
      </c>
      <c r="Y2086" s="1">
        <v>101.5</v>
      </c>
      <c r="Z2086" s="1">
        <v>173</v>
      </c>
      <c r="AA2086" s="1">
        <v>226</v>
      </c>
      <c r="AB2086" s="1">
        <v>40.336799999999997</v>
      </c>
      <c r="AC2086" s="1">
        <v>149.9</v>
      </c>
      <c r="AD2086" s="1">
        <v>116.40103499999999</v>
      </c>
      <c r="AE2086" s="1">
        <v>280</v>
      </c>
      <c r="AF2086" s="1">
        <v>80.5</v>
      </c>
      <c r="AG2086" s="1">
        <v>137.80000000000001</v>
      </c>
      <c r="AH2086" s="1">
        <v>62.103045875697987</v>
      </c>
      <c r="AI2086" s="1">
        <v>133</v>
      </c>
      <c r="AJ2086" s="1">
        <v>33.67</v>
      </c>
      <c r="AK2086" s="1">
        <v>128</v>
      </c>
      <c r="AL2086" s="1">
        <v>108.08378601074219</v>
      </c>
      <c r="AM2086" s="1">
        <v>111.07161712646484</v>
      </c>
      <c r="AN2086" s="1">
        <v>103.85102081298828</v>
      </c>
      <c r="AO2086" t="s">
        <v>14896</v>
      </c>
    </row>
    <row r="2087" spans="1:41" x14ac:dyDescent="0.25">
      <c r="A2087" s="1">
        <v>2017</v>
      </c>
      <c r="B2087" t="s">
        <v>1543</v>
      </c>
      <c r="C2087" t="s">
        <v>7042</v>
      </c>
      <c r="D2087" t="s">
        <v>7208</v>
      </c>
      <c r="E2087" t="s">
        <v>7641</v>
      </c>
      <c r="F2087" t="s">
        <v>9133</v>
      </c>
      <c r="G2087" t="s">
        <v>11265</v>
      </c>
      <c r="H2087" t="s">
        <v>12673</v>
      </c>
      <c r="I2087" s="1">
        <v>107.21951219512199</v>
      </c>
      <c r="J2087" s="1">
        <v>68</v>
      </c>
      <c r="K2087" s="1">
        <v>123.7</v>
      </c>
      <c r="L2087" s="1">
        <v>130.4</v>
      </c>
      <c r="M2087" s="1">
        <v>70</v>
      </c>
      <c r="N2087" s="1">
        <v>127</v>
      </c>
      <c r="O2087" s="1">
        <v>326.89999999999998</v>
      </c>
      <c r="P2087" s="1">
        <v>68</v>
      </c>
      <c r="Q2087" s="1">
        <v>18.899999999999999</v>
      </c>
      <c r="R2087" s="1">
        <v>125</v>
      </c>
      <c r="S2087" s="1">
        <v>52.518687578124997</v>
      </c>
      <c r="T2087" s="1">
        <v>115</v>
      </c>
      <c r="U2087" s="1">
        <v>30</v>
      </c>
      <c r="V2087" s="1">
        <v>75</v>
      </c>
      <c r="W2087" s="1">
        <v>87.371407425681511</v>
      </c>
      <c r="X2087" s="1">
        <v>84</v>
      </c>
      <c r="Y2087" s="1">
        <v>89.5</v>
      </c>
      <c r="Z2087" s="1">
        <v>173</v>
      </c>
      <c r="AA2087" s="1">
        <v>227.05792734998099</v>
      </c>
      <c r="AB2087" s="1">
        <v>40.188898400000006</v>
      </c>
      <c r="AC2087" s="1">
        <v>217</v>
      </c>
      <c r="AD2087" s="1">
        <v>124.99</v>
      </c>
      <c r="AE2087" s="1">
        <v>230</v>
      </c>
      <c r="AF2087" s="1">
        <v>74.641539675053778</v>
      </c>
      <c r="AG2087" s="1">
        <v>122.8</v>
      </c>
      <c r="AH2087" s="1">
        <v>44.929400391929349</v>
      </c>
      <c r="AI2087" s="1">
        <v>113</v>
      </c>
      <c r="AJ2087" s="1">
        <v>49.06</v>
      </c>
      <c r="AK2087" s="1">
        <v>128</v>
      </c>
      <c r="AL2087" s="1">
        <v>111.83371734619141</v>
      </c>
      <c r="AM2087" s="1">
        <v>113.68112182617188</v>
      </c>
      <c r="AN2087" s="1">
        <v>109.21652984619141</v>
      </c>
      <c r="AO2087" t="s">
        <v>14897</v>
      </c>
    </row>
    <row r="2088" spans="1:41" x14ac:dyDescent="0.25">
      <c r="A2088" s="1">
        <v>2017</v>
      </c>
      <c r="B2088" t="s">
        <v>1544</v>
      </c>
      <c r="C2088" t="s">
        <v>7042</v>
      </c>
      <c r="D2088" t="s">
        <v>7208</v>
      </c>
      <c r="E2088" t="s">
        <v>7642</v>
      </c>
      <c r="F2088" t="s">
        <v>9134</v>
      </c>
      <c r="G2088" t="s">
        <v>11265</v>
      </c>
      <c r="H2088" t="s">
        <v>12673</v>
      </c>
      <c r="I2088" s="1">
        <v>0.4521</v>
      </c>
      <c r="J2088" s="1">
        <v>0.1465766211074454</v>
      </c>
      <c r="K2088" s="1">
        <v>0.6</v>
      </c>
      <c r="L2088" s="1">
        <v>0.35762967206218382</v>
      </c>
      <c r="M2088" s="1">
        <v>0.3</v>
      </c>
      <c r="N2088" s="1">
        <v>0.35</v>
      </c>
      <c r="O2088" s="1">
        <v>0.54</v>
      </c>
      <c r="P2088" s="1">
        <v>0.06</v>
      </c>
      <c r="Q2088" s="1">
        <v>2.9980386467498999E-2</v>
      </c>
      <c r="R2088" s="1">
        <v>0.22</v>
      </c>
      <c r="S2088" s="1">
        <v>0.47599999999999998</v>
      </c>
      <c r="T2088" s="1">
        <v>0.4</v>
      </c>
      <c r="U2088" s="1">
        <v>6.6000000000000003E-2</v>
      </c>
      <c r="V2088" s="1">
        <v>0.3</v>
      </c>
      <c r="W2088" s="1">
        <v>0.5</v>
      </c>
      <c r="X2088" s="1">
        <v>0.24</v>
      </c>
      <c r="Y2088" s="1">
        <v>7.0000000000000007E-2</v>
      </c>
      <c r="Z2088" s="1">
        <v>0.37</v>
      </c>
      <c r="AA2088" s="1">
        <v>0.20661525791719701</v>
      </c>
      <c r="AB2088" s="1"/>
      <c r="AC2088" s="1">
        <v>0.25</v>
      </c>
      <c r="AD2088" s="1">
        <v>0.183197</v>
      </c>
      <c r="AE2088" s="1">
        <v>0.28000000000000003</v>
      </c>
      <c r="AF2088" s="1">
        <v>0.30515271994014043</v>
      </c>
      <c r="AG2088" s="1">
        <v>0.06</v>
      </c>
      <c r="AH2088" s="1">
        <v>0.23</v>
      </c>
      <c r="AI2088" s="1">
        <v>0.14000000000000001</v>
      </c>
      <c r="AJ2088" s="1">
        <v>4.3999999999999997E-2</v>
      </c>
      <c r="AK2088" s="1">
        <v>0.22</v>
      </c>
      <c r="AL2088" s="1">
        <v>0.25507766008377075</v>
      </c>
      <c r="AM2088" s="1">
        <v>0.20988553762435913</v>
      </c>
      <c r="AN2088" s="1">
        <v>0.31909975409507751</v>
      </c>
      <c r="AO2088" t="s">
        <v>14898</v>
      </c>
    </row>
    <row r="2089" spans="1:41" x14ac:dyDescent="0.25">
      <c r="A2089" s="1">
        <v>2017</v>
      </c>
      <c r="B2089" t="s">
        <v>1545</v>
      </c>
      <c r="C2089" t="s">
        <v>7042</v>
      </c>
      <c r="D2089" t="s">
        <v>7208</v>
      </c>
      <c r="E2089" t="s">
        <v>7642</v>
      </c>
      <c r="F2089" t="s">
        <v>9134</v>
      </c>
      <c r="G2089" t="s">
        <v>11265</v>
      </c>
      <c r="H2089" t="s">
        <v>12673</v>
      </c>
      <c r="I2089" s="1">
        <v>0.3</v>
      </c>
      <c r="J2089" s="1">
        <v>0.11</v>
      </c>
      <c r="K2089" s="1">
        <v>0.56999999999999995</v>
      </c>
      <c r="L2089" s="1">
        <v>1.21</v>
      </c>
      <c r="M2089" s="1">
        <v>0.2</v>
      </c>
      <c r="N2089" s="1">
        <v>0.22659281326934991</v>
      </c>
      <c r="O2089" s="1">
        <v>0.2</v>
      </c>
      <c r="P2089" s="1">
        <v>0</v>
      </c>
      <c r="Q2089" s="1">
        <v>0.02</v>
      </c>
      <c r="R2089" s="1">
        <v>0.3</v>
      </c>
      <c r="S2089" s="1">
        <v>0.4</v>
      </c>
      <c r="T2089" s="1">
        <v>0.4</v>
      </c>
      <c r="U2089" s="1">
        <v>0.3</v>
      </c>
      <c r="V2089" s="1">
        <v>0.28999999999999998</v>
      </c>
      <c r="W2089" s="1">
        <v>0.09</v>
      </c>
      <c r="X2089" s="1">
        <v>0.24</v>
      </c>
      <c r="Y2089" s="1">
        <v>7.0000000000000007E-2</v>
      </c>
      <c r="Z2089" s="1">
        <v>0.64</v>
      </c>
      <c r="AA2089" s="1">
        <v>0.2</v>
      </c>
      <c r="AB2089" s="1">
        <v>0.14117879999999999</v>
      </c>
      <c r="AC2089" s="1">
        <v>0.7</v>
      </c>
      <c r="AD2089" s="1">
        <v>0.33767968640273438</v>
      </c>
      <c r="AE2089" s="1">
        <v>0.1</v>
      </c>
      <c r="AF2089" s="1">
        <v>0.19282887947049041</v>
      </c>
      <c r="AG2089" s="1">
        <v>7.6999999999999999E-2</v>
      </c>
      <c r="AH2089" s="1">
        <v>0.15</v>
      </c>
      <c r="AI2089" s="1">
        <v>0.13</v>
      </c>
      <c r="AJ2089" s="1">
        <v>0.01</v>
      </c>
      <c r="AK2089" s="1">
        <v>0.22</v>
      </c>
      <c r="AL2089" s="1">
        <v>0.26983726024627686</v>
      </c>
      <c r="AM2089" s="1">
        <v>0.27920126914978027</v>
      </c>
      <c r="AN2089" s="1">
        <v>0.25657156109809875</v>
      </c>
      <c r="AO2089" t="s">
        <v>14899</v>
      </c>
    </row>
    <row r="2090" spans="1:41" x14ac:dyDescent="0.25">
      <c r="A2090" s="1">
        <v>2017</v>
      </c>
      <c r="B2090" t="s">
        <v>1546</v>
      </c>
      <c r="C2090" t="s">
        <v>7042</v>
      </c>
      <c r="D2090" t="s">
        <v>7208</v>
      </c>
      <c r="E2090" t="s">
        <v>7642</v>
      </c>
      <c r="F2090" t="s">
        <v>9134</v>
      </c>
      <c r="G2090" t="s">
        <v>11265</v>
      </c>
      <c r="H2090" t="s">
        <v>12673</v>
      </c>
      <c r="I2090" s="1">
        <v>0.28799999999999998</v>
      </c>
      <c r="J2090" s="1">
        <v>0.11</v>
      </c>
      <c r="K2090" s="1">
        <v>0.59</v>
      </c>
      <c r="L2090" s="1">
        <v>1.21</v>
      </c>
      <c r="M2090" s="1">
        <v>0.2</v>
      </c>
      <c r="N2090" s="1">
        <v>0.26</v>
      </c>
      <c r="O2090" s="1">
        <v>0.41</v>
      </c>
      <c r="P2090" s="1">
        <v>0.06</v>
      </c>
      <c r="Q2090" s="1">
        <v>0.02</v>
      </c>
      <c r="R2090" s="1">
        <v>0.14000000000000001</v>
      </c>
      <c r="S2090" s="1">
        <v>0.4</v>
      </c>
      <c r="T2090" s="1">
        <v>0.4</v>
      </c>
      <c r="U2090" s="1">
        <v>0.3</v>
      </c>
      <c r="V2090" s="1">
        <v>0.28999999999999998</v>
      </c>
      <c r="W2090" s="1">
        <v>0.154</v>
      </c>
      <c r="X2090" s="1">
        <v>0.24</v>
      </c>
      <c r="Y2090" s="1">
        <v>7.0000000000000007E-2</v>
      </c>
      <c r="Z2090" s="1">
        <v>0.63</v>
      </c>
      <c r="AA2090" s="1">
        <v>0.2</v>
      </c>
      <c r="AB2090" s="1">
        <v>0.14117879999999999</v>
      </c>
      <c r="AC2090" s="1">
        <v>0.7</v>
      </c>
      <c r="AD2090" s="1">
        <v>0.4</v>
      </c>
      <c r="AE2090" s="1">
        <v>0.5</v>
      </c>
      <c r="AF2090" s="1">
        <v>0.87315036125521506</v>
      </c>
      <c r="AG2090" s="1">
        <v>0.11</v>
      </c>
      <c r="AH2090" s="1">
        <v>0.35607651208440688</v>
      </c>
      <c r="AI2090" s="1">
        <v>0.17</v>
      </c>
      <c r="AJ2090" s="1">
        <v>9.4999999999999998E-3</v>
      </c>
      <c r="AK2090" s="1">
        <v>0.22</v>
      </c>
      <c r="AL2090" s="1">
        <v>0.32592776417732239</v>
      </c>
      <c r="AM2090" s="1">
        <v>0.33945003151893616</v>
      </c>
      <c r="AN2090" s="1">
        <v>0.30677127838134766</v>
      </c>
      <c r="AO2090" t="s">
        <v>14900</v>
      </c>
    </row>
    <row r="2091" spans="1:41" x14ac:dyDescent="0.25">
      <c r="A2091" s="1">
        <v>2017</v>
      </c>
      <c r="B2091" t="s">
        <v>1547</v>
      </c>
      <c r="C2091" t="s">
        <v>7042</v>
      </c>
      <c r="D2091" t="s">
        <v>7208</v>
      </c>
      <c r="E2091" t="s">
        <v>7642</v>
      </c>
      <c r="F2091" t="s">
        <v>9134</v>
      </c>
      <c r="G2091" t="s">
        <v>11265</v>
      </c>
      <c r="H2091" t="s">
        <v>12673</v>
      </c>
      <c r="I2091" s="1">
        <v>0.4521</v>
      </c>
      <c r="J2091" s="1">
        <v>0.1106947310522509</v>
      </c>
      <c r="K2091" s="1">
        <v>0.6</v>
      </c>
      <c r="L2091" s="1">
        <v>0.39304470000000002</v>
      </c>
      <c r="M2091" s="1">
        <v>0.35</v>
      </c>
      <c r="N2091" s="1">
        <v>0.26</v>
      </c>
      <c r="O2091" s="1">
        <v>0.54</v>
      </c>
      <c r="P2091" s="1">
        <v>0.06</v>
      </c>
      <c r="Q2091" s="1">
        <v>8.6999999999999994E-3</v>
      </c>
      <c r="R2091" s="1">
        <v>0.14000000000000001</v>
      </c>
      <c r="S2091" s="1">
        <v>0.4</v>
      </c>
      <c r="T2091" s="1">
        <v>0.2</v>
      </c>
      <c r="U2091" s="1">
        <v>0.3</v>
      </c>
      <c r="V2091" s="1">
        <v>0.54</v>
      </c>
      <c r="W2091" s="1">
        <v>0.15</v>
      </c>
      <c r="X2091" s="1">
        <v>0.24</v>
      </c>
      <c r="Y2091" s="1">
        <v>7.0000000000000007E-2</v>
      </c>
      <c r="Z2091" s="1">
        <v>0.64</v>
      </c>
      <c r="AA2091" s="1">
        <v>0.10100000000000001</v>
      </c>
      <c r="AB2091" s="1">
        <v>0.153664</v>
      </c>
      <c r="AC2091" s="1">
        <v>0.25</v>
      </c>
      <c r="AD2091" s="1">
        <v>0.35199999999999998</v>
      </c>
      <c r="AE2091" s="1">
        <v>1.5</v>
      </c>
      <c r="AF2091" s="1">
        <v>0.1888302214439076</v>
      </c>
      <c r="AG2091" s="1">
        <v>0.06</v>
      </c>
      <c r="AH2091" s="1">
        <v>0.29640462295269299</v>
      </c>
      <c r="AI2091" s="1">
        <v>0.14000000000000001</v>
      </c>
      <c r="AJ2091" s="1">
        <v>0.02</v>
      </c>
      <c r="AK2091" s="1">
        <v>0.22</v>
      </c>
      <c r="AL2091" s="1">
        <v>0.30125653743743896</v>
      </c>
      <c r="AM2091" s="1">
        <v>0.2996688187122345</v>
      </c>
      <c r="AN2091" s="1">
        <v>0.30350574851036072</v>
      </c>
      <c r="AO2091" t="s">
        <v>14901</v>
      </c>
    </row>
    <row r="2092" spans="1:41" x14ac:dyDescent="0.25">
      <c r="A2092" s="1">
        <v>2017</v>
      </c>
      <c r="B2092" t="s">
        <v>1548</v>
      </c>
      <c r="C2092" t="s">
        <v>7042</v>
      </c>
      <c r="D2092" t="s">
        <v>7208</v>
      </c>
      <c r="E2092" t="s">
        <v>7642</v>
      </c>
      <c r="F2092" t="s">
        <v>9134</v>
      </c>
      <c r="G2092" t="s">
        <v>11265</v>
      </c>
      <c r="H2092" t="s">
        <v>12673</v>
      </c>
      <c r="I2092" s="1">
        <v>0.47370000000000001</v>
      </c>
      <c r="J2092" s="1">
        <v>4.7E-2</v>
      </c>
      <c r="K2092" s="1">
        <v>0.6</v>
      </c>
      <c r="L2092" s="1">
        <v>0.3839136362690424</v>
      </c>
      <c r="M2092" s="1">
        <v>0.25</v>
      </c>
      <c r="N2092" s="1">
        <v>0.26363636363636361</v>
      </c>
      <c r="O2092" s="1">
        <v>0.54</v>
      </c>
      <c r="P2092" s="1">
        <v>0.06</v>
      </c>
      <c r="Q2092" s="1">
        <v>0.01</v>
      </c>
      <c r="R2092" s="1">
        <v>0.14000000000000001</v>
      </c>
      <c r="S2092" s="1">
        <v>0.4</v>
      </c>
      <c r="T2092" s="1">
        <v>0.4</v>
      </c>
      <c r="U2092" s="1">
        <v>0.3</v>
      </c>
      <c r="V2092" s="1">
        <v>0.28999999999999998</v>
      </c>
      <c r="W2092" s="1">
        <v>0.154</v>
      </c>
      <c r="X2092" s="1">
        <v>0.24</v>
      </c>
      <c r="Y2092" s="1">
        <v>7.0000000000000007E-2</v>
      </c>
      <c r="Z2092" s="1">
        <v>0.315</v>
      </c>
      <c r="AA2092" s="1">
        <v>0.2</v>
      </c>
      <c r="AB2092" s="1">
        <v>0.153664</v>
      </c>
      <c r="AC2092" s="1">
        <v>0.45</v>
      </c>
      <c r="AD2092" s="1">
        <v>0.17799999999999999</v>
      </c>
      <c r="AE2092" s="1">
        <v>0.5</v>
      </c>
      <c r="AF2092" s="1">
        <v>0.31</v>
      </c>
      <c r="AG2092" s="1">
        <v>0.12</v>
      </c>
      <c r="AH2092" s="1">
        <v>0.29640462295269299</v>
      </c>
      <c r="AI2092" s="1">
        <v>0.14000000000000001</v>
      </c>
      <c r="AJ2092" s="1">
        <v>1.2999999999999999E-2</v>
      </c>
      <c r="AK2092" s="1">
        <v>0.22</v>
      </c>
      <c r="AL2092" s="1">
        <v>0.25925233960151672</v>
      </c>
      <c r="AM2092" s="1">
        <v>0.23213233053684235</v>
      </c>
      <c r="AN2092" s="1">
        <v>0.29767242074012756</v>
      </c>
      <c r="AO2092" t="s">
        <v>14902</v>
      </c>
    </row>
    <row r="2093" spans="1:41" x14ac:dyDescent="0.25">
      <c r="A2093" s="1">
        <v>2017</v>
      </c>
      <c r="B2093" t="s">
        <v>1549</v>
      </c>
      <c r="C2093" t="s">
        <v>7042</v>
      </c>
      <c r="D2093" t="s">
        <v>7208</v>
      </c>
      <c r="E2093" t="s">
        <v>7642</v>
      </c>
      <c r="F2093" t="s">
        <v>9135</v>
      </c>
      <c r="G2093" t="s">
        <v>11265</v>
      </c>
      <c r="H2093" t="s">
        <v>12673</v>
      </c>
      <c r="I2093" s="1">
        <v>1.39</v>
      </c>
      <c r="J2093" s="1">
        <v>1.22</v>
      </c>
      <c r="K2093" s="1">
        <v>1.07</v>
      </c>
      <c r="L2093" s="1">
        <v>3.01</v>
      </c>
      <c r="M2093" s="1">
        <v>2.2999999999999998</v>
      </c>
      <c r="N2093" s="1">
        <v>1.46</v>
      </c>
      <c r="O2093" s="1">
        <v>3.8</v>
      </c>
      <c r="P2093" s="1">
        <v>1.66</v>
      </c>
      <c r="Q2093" s="1">
        <v>0.98</v>
      </c>
      <c r="R2093" s="1">
        <v>1.5</v>
      </c>
      <c r="S2093" s="1">
        <v>1.1599999999999999</v>
      </c>
      <c r="T2093" s="1">
        <v>1.3</v>
      </c>
      <c r="U2093" s="1">
        <v>0.6</v>
      </c>
      <c r="V2093" s="1">
        <v>1.07</v>
      </c>
      <c r="W2093" s="1">
        <v>0.81</v>
      </c>
      <c r="X2093" s="1">
        <v>2.2999999999999998</v>
      </c>
      <c r="Y2093" s="1">
        <v>1.0900000000000001</v>
      </c>
      <c r="Z2093" s="1">
        <v>1.9305841252169109</v>
      </c>
      <c r="AA2093" s="1">
        <v>2.6</v>
      </c>
      <c r="AB2093" s="1">
        <v>0.80001319999999998</v>
      </c>
      <c r="AC2093" s="1">
        <v>3.45</v>
      </c>
      <c r="AD2093" s="1">
        <v>2.7302873126171892</v>
      </c>
      <c r="AE2093" s="1">
        <v>3.5</v>
      </c>
      <c r="AF2093" s="1">
        <v>2.2371711205295099</v>
      </c>
      <c r="AG2093" s="1">
        <v>1.1579999999999999</v>
      </c>
      <c r="AH2093" s="1">
        <v>1.1499999999999999</v>
      </c>
      <c r="AI2093" s="1">
        <v>2.25</v>
      </c>
      <c r="AJ2093" s="1">
        <v>0.56499999999999995</v>
      </c>
      <c r="AK2093" s="1">
        <v>2.11</v>
      </c>
      <c r="AL2093" s="1">
        <v>1.7655535936355591</v>
      </c>
      <c r="AM2093" s="1">
        <v>1.7306327819824219</v>
      </c>
      <c r="AN2093" s="1">
        <v>1.8150252103805542</v>
      </c>
      <c r="AO2093" t="s">
        <v>14903</v>
      </c>
    </row>
    <row r="2094" spans="1:41" x14ac:dyDescent="0.25">
      <c r="A2094" s="1">
        <v>2017</v>
      </c>
      <c r="B2094" t="s">
        <v>1550</v>
      </c>
      <c r="C2094" t="s">
        <v>7042</v>
      </c>
      <c r="D2094" t="s">
        <v>7208</v>
      </c>
      <c r="E2094" t="s">
        <v>7642</v>
      </c>
      <c r="F2094" t="s">
        <v>9135</v>
      </c>
      <c r="G2094" t="s">
        <v>11265</v>
      </c>
      <c r="H2094" t="s">
        <v>12673</v>
      </c>
      <c r="I2094" s="1">
        <v>1.3344</v>
      </c>
      <c r="J2094" s="1">
        <v>1.24</v>
      </c>
      <c r="K2094" s="1">
        <v>1.07</v>
      </c>
      <c r="L2094" s="1">
        <v>3.01</v>
      </c>
      <c r="M2094" s="1">
        <v>2.2999999999999998</v>
      </c>
      <c r="N2094" s="1">
        <v>1.46</v>
      </c>
      <c r="O2094" s="1">
        <v>5.7</v>
      </c>
      <c r="P2094" s="1">
        <v>1.6</v>
      </c>
      <c r="Q2094" s="1">
        <v>0.49</v>
      </c>
      <c r="R2094" s="1">
        <v>1.6</v>
      </c>
      <c r="S2094" s="1">
        <v>1.168239201</v>
      </c>
      <c r="T2094" s="1">
        <v>1.3</v>
      </c>
      <c r="U2094" s="1">
        <v>0.6</v>
      </c>
      <c r="V2094" s="1">
        <v>1.07</v>
      </c>
      <c r="W2094" s="1">
        <v>1.3859999999999999</v>
      </c>
      <c r="X2094" s="1">
        <v>1.85</v>
      </c>
      <c r="Y2094" s="1">
        <v>1.23</v>
      </c>
      <c r="Z2094" s="1">
        <v>2.0499999999999998</v>
      </c>
      <c r="AA2094" s="1">
        <v>2.61147105675209</v>
      </c>
      <c r="AB2094" s="1">
        <v>1.1106065599999999</v>
      </c>
      <c r="AC2094" s="1">
        <v>3.45</v>
      </c>
      <c r="AD2094" s="1">
        <v>2.4</v>
      </c>
      <c r="AE2094" s="1">
        <v>3.5</v>
      </c>
      <c r="AF2094" s="1">
        <v>1.4368496387447851</v>
      </c>
      <c r="AG2094" s="1">
        <v>1.39</v>
      </c>
      <c r="AH2094" s="1">
        <v>1.005767478343119</v>
      </c>
      <c r="AI2094" s="1">
        <v>2.4</v>
      </c>
      <c r="AJ2094" s="1">
        <v>0.71</v>
      </c>
      <c r="AK2094" s="1">
        <v>2.11</v>
      </c>
      <c r="AL2094" s="1">
        <v>1.8132185935974121</v>
      </c>
      <c r="AM2094" s="1">
        <v>1.693101167678833</v>
      </c>
      <c r="AN2094" s="1">
        <v>1.9833844900131226</v>
      </c>
      <c r="AO2094" t="s">
        <v>14904</v>
      </c>
    </row>
    <row r="2095" spans="1:41" x14ac:dyDescent="0.25">
      <c r="A2095" s="1">
        <v>2017</v>
      </c>
      <c r="B2095" t="s">
        <v>1551</v>
      </c>
      <c r="C2095" t="s">
        <v>7042</v>
      </c>
      <c r="D2095" t="s">
        <v>7208</v>
      </c>
      <c r="E2095" t="s">
        <v>7642</v>
      </c>
      <c r="F2095" t="s">
        <v>9135</v>
      </c>
      <c r="G2095" t="s">
        <v>11265</v>
      </c>
      <c r="H2095" t="s">
        <v>12673</v>
      </c>
      <c r="I2095" s="1">
        <v>1.1052999999999999</v>
      </c>
      <c r="J2095" s="1">
        <v>1.4</v>
      </c>
      <c r="K2095" s="1">
        <v>1.1200000000000001</v>
      </c>
      <c r="L2095" s="1">
        <v>3.3280431818654792</v>
      </c>
      <c r="M2095" s="1">
        <v>2.2999999999999998</v>
      </c>
      <c r="N2095" s="1">
        <v>1.44</v>
      </c>
      <c r="O2095" s="1">
        <v>3</v>
      </c>
      <c r="P2095" s="1">
        <v>1.6</v>
      </c>
      <c r="Q2095" s="1">
        <v>0.57999999999999996</v>
      </c>
      <c r="R2095" s="1">
        <v>1.6</v>
      </c>
      <c r="S2095" s="1">
        <v>1.17</v>
      </c>
      <c r="T2095" s="1">
        <v>1.25</v>
      </c>
      <c r="U2095" s="1">
        <v>0.6</v>
      </c>
      <c r="V2095" s="1">
        <v>1.07</v>
      </c>
      <c r="W2095" s="1">
        <v>1.3859999999999999</v>
      </c>
      <c r="X2095" s="1">
        <v>2</v>
      </c>
      <c r="Y2095" s="1">
        <v>1.43</v>
      </c>
      <c r="Z2095" s="1">
        <v>2.39</v>
      </c>
      <c r="AA2095" s="1">
        <v>2.21</v>
      </c>
      <c r="AB2095" s="1">
        <v>0.72029999999999994</v>
      </c>
      <c r="AC2095" s="1">
        <v>2.62</v>
      </c>
      <c r="AD2095" s="1">
        <v>2.4427517280000002</v>
      </c>
      <c r="AE2095" s="1">
        <v>3.5</v>
      </c>
      <c r="AF2095" s="1">
        <v>1.74</v>
      </c>
      <c r="AG2095" s="1">
        <v>1.38</v>
      </c>
      <c r="AH2095" s="1">
        <v>1.26048067030836</v>
      </c>
      <c r="AI2095" s="1">
        <v>2.27</v>
      </c>
      <c r="AJ2095" s="1">
        <v>0.53400000000000003</v>
      </c>
      <c r="AK2095" s="1">
        <v>2.11</v>
      </c>
      <c r="AL2095" s="1">
        <v>1.7088577747344971</v>
      </c>
      <c r="AM2095" s="1">
        <v>1.6780790090560913</v>
      </c>
      <c r="AN2095" s="1">
        <v>1.7524610757827759</v>
      </c>
      <c r="AO2095" t="s">
        <v>14905</v>
      </c>
    </row>
    <row r="2096" spans="1:41" x14ac:dyDescent="0.25">
      <c r="A2096" s="1">
        <v>2017</v>
      </c>
      <c r="B2096" t="s">
        <v>1552</v>
      </c>
      <c r="C2096" t="s">
        <v>7042</v>
      </c>
      <c r="D2096" t="s">
        <v>7208</v>
      </c>
      <c r="E2096" t="s">
        <v>7642</v>
      </c>
      <c r="F2096" t="s">
        <v>9135</v>
      </c>
      <c r="G2096" t="s">
        <v>11265</v>
      </c>
      <c r="H2096" t="s">
        <v>12673</v>
      </c>
      <c r="I2096" s="1">
        <v>1.0548999999999999</v>
      </c>
      <c r="J2096" s="1">
        <v>1.336305268947749</v>
      </c>
      <c r="K2096" s="1">
        <v>1.1200000000000001</v>
      </c>
      <c r="L2096" s="1">
        <v>3.3248777</v>
      </c>
      <c r="M2096" s="1">
        <v>2.2000000000000002</v>
      </c>
      <c r="N2096" s="1">
        <v>1.44</v>
      </c>
      <c r="O2096" s="1">
        <v>3</v>
      </c>
      <c r="P2096" s="1">
        <v>1.6</v>
      </c>
      <c r="Q2096" s="1">
        <v>0.55822238999999996</v>
      </c>
      <c r="R2096" s="1">
        <v>1.6</v>
      </c>
      <c r="S2096" s="1">
        <v>1.2850631211000001</v>
      </c>
      <c r="T2096" s="1">
        <v>0.85</v>
      </c>
      <c r="U2096" s="1">
        <v>0.6</v>
      </c>
      <c r="V2096" s="1">
        <v>1.07</v>
      </c>
      <c r="W2096" s="1">
        <v>1.39</v>
      </c>
      <c r="X2096" s="1">
        <v>2</v>
      </c>
      <c r="Y2096" s="1">
        <v>1.43</v>
      </c>
      <c r="Z2096" s="1">
        <v>2.36</v>
      </c>
      <c r="AA2096" s="1">
        <v>2.2395999999999998</v>
      </c>
      <c r="AB2096" s="1">
        <v>0.72029999999999994</v>
      </c>
      <c r="AC2096" s="1">
        <v>2.82</v>
      </c>
      <c r="AD2096" s="1">
        <v>2.4769999999999999</v>
      </c>
      <c r="AE2096" s="1">
        <v>3.85</v>
      </c>
      <c r="AF2096" s="1">
        <v>1.847184889278046</v>
      </c>
      <c r="AG2096" s="1">
        <v>1.23</v>
      </c>
      <c r="AH2096" s="1">
        <v>1.26048067030836</v>
      </c>
      <c r="AI2096" s="1">
        <v>2.1525098724873</v>
      </c>
      <c r="AJ2096" s="1">
        <v>0.53</v>
      </c>
      <c r="AK2096" s="1">
        <v>2.11</v>
      </c>
      <c r="AL2096" s="1">
        <v>1.7053946256637573</v>
      </c>
      <c r="AM2096" s="1">
        <v>1.6994760036468506</v>
      </c>
      <c r="AN2096" s="1">
        <v>1.7137794494628906</v>
      </c>
      <c r="AO2096" t="s">
        <v>14906</v>
      </c>
    </row>
    <row r="2097" spans="1:41" x14ac:dyDescent="0.25">
      <c r="A2097" s="1">
        <v>2017</v>
      </c>
      <c r="B2097" t="s">
        <v>1553</v>
      </c>
      <c r="C2097" t="s">
        <v>7042</v>
      </c>
      <c r="D2097" t="s">
        <v>7208</v>
      </c>
      <c r="E2097" t="s">
        <v>7642</v>
      </c>
      <c r="F2097" t="s">
        <v>9135</v>
      </c>
      <c r="G2097" t="s">
        <v>11265</v>
      </c>
      <c r="H2097" t="s">
        <v>12673</v>
      </c>
      <c r="I2097" s="1">
        <v>1.0548999999999999</v>
      </c>
      <c r="J2097" s="1">
        <v>1.181931258836918</v>
      </c>
      <c r="K2097" s="1">
        <v>1.1200000000000001</v>
      </c>
      <c r="L2097" s="1">
        <v>1.5611851639689081</v>
      </c>
      <c r="M2097" s="1">
        <v>2.9249999999999998</v>
      </c>
      <c r="N2097" s="1">
        <v>1.21</v>
      </c>
      <c r="O2097" s="1">
        <v>3</v>
      </c>
      <c r="P2097" s="1">
        <v>1.6</v>
      </c>
      <c r="Q2097" s="1">
        <v>0.25889103303030492</v>
      </c>
      <c r="R2097" s="1">
        <v>1.6</v>
      </c>
      <c r="S2097" s="1">
        <v>0.90500000000000003</v>
      </c>
      <c r="T2097" s="1">
        <v>1.2</v>
      </c>
      <c r="U2097" s="1">
        <v>0.17599999999999999</v>
      </c>
      <c r="V2097" s="1">
        <v>1.35</v>
      </c>
      <c r="W2097" s="1">
        <v>0.9</v>
      </c>
      <c r="X2097" s="1">
        <v>2</v>
      </c>
      <c r="Y2097" s="1">
        <v>1.43</v>
      </c>
      <c r="Z2097" s="1">
        <v>2.1800000000000002</v>
      </c>
      <c r="AA2097" s="1">
        <v>2.2975728082653282</v>
      </c>
      <c r="AB2097" s="1"/>
      <c r="AC2097" s="1">
        <v>2.82</v>
      </c>
      <c r="AD2097" s="1">
        <v>2.0178769999999999</v>
      </c>
      <c r="AE2097" s="1">
        <v>5.36</v>
      </c>
      <c r="AF2097" s="1">
        <v>1.8001236400299301</v>
      </c>
      <c r="AG2097" s="1">
        <v>1.23</v>
      </c>
      <c r="AH2097" s="1">
        <v>1.3</v>
      </c>
      <c r="AI2097" s="1">
        <v>2.1525098724873</v>
      </c>
      <c r="AJ2097" s="1">
        <v>0.65</v>
      </c>
      <c r="AK2097" s="1">
        <v>1.88</v>
      </c>
      <c r="AL2097" s="1">
        <v>1.6262413263320923</v>
      </c>
      <c r="AM2097" s="1">
        <v>1.632976770401001</v>
      </c>
      <c r="AN2097" s="1">
        <v>1.6166988611221313</v>
      </c>
      <c r="AO2097" t="s">
        <v>14907</v>
      </c>
    </row>
    <row r="2098" spans="1:41" x14ac:dyDescent="0.25">
      <c r="A2098" s="1">
        <v>2017</v>
      </c>
      <c r="B2098" t="s">
        <v>1554</v>
      </c>
      <c r="C2098" t="s">
        <v>7043</v>
      </c>
      <c r="D2098" t="s">
        <v>7209</v>
      </c>
      <c r="E2098" t="s">
        <v>7643</v>
      </c>
      <c r="F2098" t="s">
        <v>9136</v>
      </c>
      <c r="G2098" t="s">
        <v>11265</v>
      </c>
      <c r="H2098" t="s">
        <v>12674</v>
      </c>
      <c r="I2098" s="1">
        <v>7.1214212310676595E-2</v>
      </c>
      <c r="J2098" s="1">
        <v>5.5232758653526302E-2</v>
      </c>
      <c r="K2098" s="1">
        <v>4.4124598634605397E-2</v>
      </c>
      <c r="L2098" s="1">
        <v>8.3355338704948406E-2</v>
      </c>
      <c r="M2098" s="1">
        <v>7.7294571531181397E-2</v>
      </c>
      <c r="N2098" s="1">
        <v>5.8640850913887002E-2</v>
      </c>
      <c r="O2098" s="1">
        <v>8.3929820192222601E-2</v>
      </c>
      <c r="P2098" s="1">
        <v>8.7022359502677907E-2</v>
      </c>
      <c r="Q2098" s="1">
        <v>6.7628992927436807E-2</v>
      </c>
      <c r="R2098" s="1">
        <v>8.8669225573539706E-2</v>
      </c>
      <c r="S2098" s="1">
        <v>6.2683231962089594E-2</v>
      </c>
      <c r="T2098" s="1">
        <v>2.08820833090591E-2</v>
      </c>
      <c r="U2098" s="1">
        <v>8.1264217031364397E-2</v>
      </c>
      <c r="V2098" s="1">
        <v>9.59307356003571E-2</v>
      </c>
      <c r="W2098" s="1">
        <v>4.2897237670784003E-2</v>
      </c>
      <c r="X2098" s="1">
        <v>7.5817413461570796E-2</v>
      </c>
      <c r="Y2098" s="1">
        <v>7.7591056955223101E-2</v>
      </c>
      <c r="Z2098" s="1">
        <v>7.7802969348792994E-2</v>
      </c>
      <c r="AA2098" s="1">
        <v>7.1901805532341004E-2</v>
      </c>
      <c r="AB2098" s="1">
        <v>7.9114068878059399E-2</v>
      </c>
      <c r="AC2098" s="1">
        <v>6.9446088207130496E-2</v>
      </c>
      <c r="AD2098" s="1">
        <v>5.5267263782386798E-2</v>
      </c>
      <c r="AE2098" s="1">
        <v>8.8251872194175698E-2</v>
      </c>
      <c r="AF2098" s="1">
        <v>8.1195933950309801E-2</v>
      </c>
      <c r="AG2098" s="1">
        <v>6.47102190378952E-2</v>
      </c>
      <c r="AH2098" s="1">
        <v>6.8436671774808402E-2</v>
      </c>
      <c r="AI2098" s="1">
        <v>6.3950343263511705E-2</v>
      </c>
      <c r="AJ2098" s="1">
        <v>7.4848778379325895E-2</v>
      </c>
      <c r="AK2098" s="1">
        <v>3.8074196708564802E-2</v>
      </c>
      <c r="AL2098" s="1">
        <v>6.9213062524795532E-2</v>
      </c>
      <c r="AM2098" s="1">
        <v>7.6159261167049408E-2</v>
      </c>
      <c r="AN2098" s="1">
        <v>5.9372622519731522E-2</v>
      </c>
      <c r="AO2098" t="s">
        <v>14908</v>
      </c>
    </row>
    <row r="2099" spans="1:41" x14ac:dyDescent="0.25">
      <c r="A2099" s="1">
        <v>2017</v>
      </c>
      <c r="B2099" t="s">
        <v>1554</v>
      </c>
      <c r="C2099" t="s">
        <v>7043</v>
      </c>
      <c r="D2099" t="s">
        <v>7209</v>
      </c>
      <c r="E2099" t="s">
        <v>7643</v>
      </c>
      <c r="F2099" t="s">
        <v>9137</v>
      </c>
      <c r="G2099" t="s">
        <v>11265</v>
      </c>
      <c r="H2099" t="s">
        <v>12674</v>
      </c>
      <c r="I2099" s="1">
        <v>7.6647332310676594E-2</v>
      </c>
      <c r="J2099" s="1">
        <v>6.0665878653526302E-2</v>
      </c>
      <c r="K2099" s="1">
        <v>4.9557718634605397E-2</v>
      </c>
      <c r="L2099" s="1">
        <v>8.8788458704948406E-2</v>
      </c>
      <c r="M2099" s="1">
        <v>8.2727691531181397E-2</v>
      </c>
      <c r="N2099" s="1">
        <v>6.4073970913887002E-2</v>
      </c>
      <c r="O2099" s="1">
        <v>8.9362940192222601E-2</v>
      </c>
      <c r="P2099" s="1">
        <v>9.2455479502677906E-2</v>
      </c>
      <c r="Q2099" s="1">
        <v>7.3062112927436806E-2</v>
      </c>
      <c r="R2099" s="1">
        <v>8.8669225573539706E-2</v>
      </c>
      <c r="S2099" s="1">
        <v>6.8116351962089594E-2</v>
      </c>
      <c r="T2099" s="1">
        <v>2.63152033090591E-2</v>
      </c>
      <c r="U2099" s="1">
        <v>8.6697337031364397E-2</v>
      </c>
      <c r="V2099" s="1">
        <v>0.1013638556003571</v>
      </c>
      <c r="W2099" s="1">
        <v>4.8330357670784002E-2</v>
      </c>
      <c r="X2099" s="1">
        <v>8.1250533461570795E-2</v>
      </c>
      <c r="Y2099" s="1">
        <v>8.30241769552231E-2</v>
      </c>
      <c r="Z2099" s="1">
        <v>8.3236089348792994E-2</v>
      </c>
      <c r="AA2099" s="1">
        <v>7.7334925532341003E-2</v>
      </c>
      <c r="AB2099" s="1">
        <v>8.4547188878059398E-2</v>
      </c>
      <c r="AC2099" s="1">
        <v>7.4879208207130496E-2</v>
      </c>
      <c r="AD2099" s="1">
        <v>6.0700383782386798E-2</v>
      </c>
      <c r="AE2099" s="1">
        <v>9.3684992194175698E-2</v>
      </c>
      <c r="AF2099" s="1">
        <v>8.6629053950309801E-2</v>
      </c>
      <c r="AG2099" s="1">
        <v>7.01433390378952E-2</v>
      </c>
      <c r="AH2099" s="1">
        <v>7.3875120282173204E-2</v>
      </c>
      <c r="AI2099" s="1">
        <v>6.9383463263511705E-2</v>
      </c>
      <c r="AJ2099" s="1">
        <v>8.0281898379325894E-2</v>
      </c>
      <c r="AK2099" s="1">
        <v>4.3507316708564801E-2</v>
      </c>
      <c r="AL2099" s="1">
        <v>7.44590163230896E-2</v>
      </c>
      <c r="AM2099" s="1">
        <v>8.1272780895233154E-2</v>
      </c>
      <c r="AN2099" s="1">
        <v>6.4806185662746429E-2</v>
      </c>
      <c r="AO2099" t="s">
        <v>14909</v>
      </c>
    </row>
    <row r="2100" spans="1:41" x14ac:dyDescent="0.25">
      <c r="A2100" s="1">
        <v>2017</v>
      </c>
      <c r="B2100" t="s">
        <v>1554</v>
      </c>
      <c r="C2100" t="s">
        <v>7044</v>
      </c>
      <c r="D2100" t="s">
        <v>7209</v>
      </c>
      <c r="E2100" t="s">
        <v>7644</v>
      </c>
      <c r="F2100" t="s">
        <v>9138</v>
      </c>
      <c r="G2100" t="s">
        <v>11266</v>
      </c>
      <c r="H2100" t="s">
        <v>12675</v>
      </c>
      <c r="I2100" s="1">
        <v>15557.6904296875</v>
      </c>
      <c r="J2100" s="1">
        <v>29337.015625</v>
      </c>
      <c r="K2100" s="1">
        <v>3363.743408203125</v>
      </c>
      <c r="L2100" s="1">
        <v>3631.88671875</v>
      </c>
      <c r="M2100" s="1">
        <v>13983.9921875</v>
      </c>
      <c r="N2100" s="1">
        <v>10874.302734375</v>
      </c>
      <c r="O2100" s="1">
        <v>9876.1220703125</v>
      </c>
      <c r="P2100" s="1">
        <v>11660.267578125</v>
      </c>
      <c r="Q2100" s="1">
        <v>5150.041015625</v>
      </c>
      <c r="R2100" s="1">
        <v>9316.07421875</v>
      </c>
      <c r="S2100" s="1">
        <v>17295.51171875</v>
      </c>
      <c r="T2100" s="1">
        <v>17167.365234375</v>
      </c>
      <c r="U2100" s="1">
        <v>2150.726318359375</v>
      </c>
      <c r="V2100" s="1">
        <v>11016.3310546875</v>
      </c>
      <c r="W2100" s="1">
        <v>5366.10498046875</v>
      </c>
      <c r="X2100" s="1">
        <v>17753.208984375</v>
      </c>
      <c r="Y2100" s="1">
        <v>59519.37109375</v>
      </c>
      <c r="Z2100" s="1">
        <v>6849.5888671875</v>
      </c>
      <c r="AA2100" s="1">
        <v>78514.9765625</v>
      </c>
      <c r="AB2100" s="1">
        <v>3584.899658203125</v>
      </c>
      <c r="AC2100" s="1">
        <v>12585.576171875</v>
      </c>
      <c r="AD2100" s="1">
        <v>15690.380859375</v>
      </c>
      <c r="AE2100" s="1">
        <v>15190.7001953125</v>
      </c>
      <c r="AF2100" s="1">
        <v>37788.52734375</v>
      </c>
      <c r="AG2100" s="1">
        <v>115185.59375</v>
      </c>
      <c r="AH2100" s="1">
        <v>27273.29296875</v>
      </c>
      <c r="AI2100" s="1">
        <v>6688.181640625</v>
      </c>
      <c r="AJ2100" s="1">
        <v>32116.791015625</v>
      </c>
      <c r="AK2100" s="1">
        <v>9124.0341796875</v>
      </c>
      <c r="AL2100" s="1">
        <v>603612.375</v>
      </c>
      <c r="AM2100" s="1">
        <v>456445.46875</v>
      </c>
      <c r="AN2100" s="1">
        <v>147166.84375</v>
      </c>
      <c r="AO2100" t="s">
        <v>14910</v>
      </c>
    </row>
    <row r="2101" spans="1:41" x14ac:dyDescent="0.25">
      <c r="A2101" s="1">
        <v>2017</v>
      </c>
      <c r="B2101" t="s">
        <v>1554</v>
      </c>
      <c r="C2101" t="s">
        <v>7044</v>
      </c>
      <c r="D2101" t="s">
        <v>7209</v>
      </c>
      <c r="E2101" t="s">
        <v>7644</v>
      </c>
      <c r="F2101" t="s">
        <v>9138</v>
      </c>
      <c r="G2101" t="s">
        <v>11267</v>
      </c>
      <c r="H2101" t="s">
        <v>12675</v>
      </c>
      <c r="I2101" s="1">
        <v>14568.6552734375</v>
      </c>
      <c r="J2101" s="1">
        <v>27472</v>
      </c>
      <c r="K2101" s="1">
        <v>3149.903076171875</v>
      </c>
      <c r="L2101" s="1">
        <v>3401</v>
      </c>
      <c r="M2101" s="1">
        <v>13095</v>
      </c>
      <c r="N2101" s="1">
        <v>10183</v>
      </c>
      <c r="O2101" s="1">
        <v>9248.2763671875</v>
      </c>
      <c r="P2101" s="1">
        <v>10919</v>
      </c>
      <c r="Q2101" s="1">
        <v>4822.64208984375</v>
      </c>
      <c r="R2101" s="1">
        <v>8723.83203125</v>
      </c>
      <c r="S2101" s="1">
        <v>16196</v>
      </c>
      <c r="T2101" s="1">
        <v>16076</v>
      </c>
      <c r="U2101" s="1">
        <v>2014</v>
      </c>
      <c r="V2101" s="1">
        <v>10316</v>
      </c>
      <c r="W2101" s="1">
        <v>5024.97021484375</v>
      </c>
      <c r="X2101" s="1">
        <v>16624.599609375</v>
      </c>
      <c r="Y2101" s="1">
        <v>55735.59765625</v>
      </c>
      <c r="Z2101" s="1">
        <v>6414.14599609375</v>
      </c>
      <c r="AA2101" s="1">
        <v>73523.6171875</v>
      </c>
      <c r="AB2101" s="1">
        <v>3357</v>
      </c>
      <c r="AC2101" s="1">
        <v>11785.484375</v>
      </c>
      <c r="AD2101" s="1">
        <v>14692.91015625</v>
      </c>
      <c r="AE2101" s="1">
        <v>14224.9951171875</v>
      </c>
      <c r="AF2101" s="1">
        <v>35386.23046875</v>
      </c>
      <c r="AG2101" s="1">
        <v>107863</v>
      </c>
      <c r="AH2101" s="1">
        <v>25539.47265625</v>
      </c>
      <c r="AI2101" s="1">
        <v>6263</v>
      </c>
      <c r="AJ2101" s="1">
        <v>30075.05859375</v>
      </c>
      <c r="AK2101" s="1">
        <v>8544</v>
      </c>
      <c r="AL2101" s="1">
        <v>565239.3125</v>
      </c>
      <c r="AM2101" s="1">
        <v>427428.25</v>
      </c>
      <c r="AN2101" s="1">
        <v>137811.125</v>
      </c>
      <c r="AO2101" t="s">
        <v>14911</v>
      </c>
    </row>
    <row r="2102" spans="1:41" x14ac:dyDescent="0.25">
      <c r="A2102" s="1">
        <v>2017</v>
      </c>
      <c r="B2102" t="s">
        <v>1554</v>
      </c>
      <c r="C2102" t="s">
        <v>7044</v>
      </c>
      <c r="D2102" t="s">
        <v>7209</v>
      </c>
      <c r="E2102" t="s">
        <v>7644</v>
      </c>
      <c r="F2102" t="s">
        <v>9139</v>
      </c>
      <c r="G2102" t="s">
        <v>11268</v>
      </c>
      <c r="H2102" t="s">
        <v>12675</v>
      </c>
      <c r="I2102" s="1">
        <v>17549.53515625</v>
      </c>
      <c r="J2102" s="1">
        <v>39800.1796875</v>
      </c>
      <c r="K2102" s="1">
        <v>1746.75341796875</v>
      </c>
      <c r="L2102" s="1">
        <v>3207.935302734375</v>
      </c>
      <c r="M2102" s="1">
        <v>14224.34375</v>
      </c>
      <c r="N2102" s="1">
        <v>8602.9052734375</v>
      </c>
      <c r="O2102" s="1">
        <v>7582.12158203125</v>
      </c>
      <c r="P2102" s="1">
        <v>11827.0654296875</v>
      </c>
      <c r="Q2102" s="1">
        <v>7275.32861328125</v>
      </c>
      <c r="R2102" s="1">
        <v>10134.2548828125</v>
      </c>
      <c r="S2102" s="1">
        <v>15916.869140625</v>
      </c>
      <c r="T2102" s="1">
        <v>8692.607421875</v>
      </c>
      <c r="U2102" s="1">
        <v>3751.8916015625</v>
      </c>
      <c r="V2102" s="1">
        <v>14245.6240234375</v>
      </c>
      <c r="W2102" s="1">
        <v>5217.2783203125</v>
      </c>
      <c r="X2102" s="1">
        <v>21981.404296875</v>
      </c>
      <c r="Y2102" s="1">
        <v>83353.75</v>
      </c>
      <c r="Z2102" s="1">
        <v>9536.1044921875</v>
      </c>
      <c r="AA2102" s="1">
        <v>128003.2734375</v>
      </c>
      <c r="AB2102" s="1">
        <v>2702.82421875</v>
      </c>
      <c r="AC2102" s="1">
        <v>8437.7353515625</v>
      </c>
      <c r="AD2102" s="1">
        <v>17065.42578125</v>
      </c>
      <c r="AE2102" s="1">
        <v>9015.189453125</v>
      </c>
      <c r="AF2102" s="1">
        <v>44732.93359375</v>
      </c>
      <c r="AG2102" s="1">
        <v>240862.109375</v>
      </c>
      <c r="AH2102" s="1">
        <v>31658.892578125</v>
      </c>
      <c r="AI2102" s="1">
        <v>10509.2421875</v>
      </c>
      <c r="AJ2102" s="1">
        <v>75527.1796875</v>
      </c>
      <c r="AK2102" s="1">
        <v>5905.419921875</v>
      </c>
      <c r="AL2102" s="1">
        <v>859066.25</v>
      </c>
      <c r="AM2102" s="1">
        <v>715863</v>
      </c>
      <c r="AN2102" s="1">
        <v>143203.171875</v>
      </c>
      <c r="AO2102" t="s">
        <v>14912</v>
      </c>
    </row>
    <row r="2103" spans="1:41" x14ac:dyDescent="0.25">
      <c r="A2103" s="1">
        <v>2017</v>
      </c>
      <c r="B2103" t="s">
        <v>1554</v>
      </c>
      <c r="C2103" t="s">
        <v>7044</v>
      </c>
      <c r="D2103" t="s">
        <v>7209</v>
      </c>
      <c r="E2103" t="s">
        <v>7644</v>
      </c>
      <c r="F2103" t="s">
        <v>9139</v>
      </c>
      <c r="G2103" t="s">
        <v>11269</v>
      </c>
      <c r="H2103" t="s">
        <v>12675</v>
      </c>
      <c r="I2103" s="1">
        <v>16433.875</v>
      </c>
      <c r="J2103" s="1">
        <v>37270</v>
      </c>
      <c r="K2103" s="1">
        <v>1635.7086181640625</v>
      </c>
      <c r="L2103" s="1">
        <v>3004</v>
      </c>
      <c r="M2103" s="1">
        <v>13320.072265625</v>
      </c>
      <c r="N2103" s="1">
        <v>8056</v>
      </c>
      <c r="O2103" s="1">
        <v>7100.1103515625</v>
      </c>
      <c r="P2103" s="1">
        <v>11075.1943359375</v>
      </c>
      <c r="Q2103" s="1">
        <v>6812.82080078125</v>
      </c>
      <c r="R2103" s="1">
        <v>9489.9990234375</v>
      </c>
      <c r="S2103" s="1">
        <v>14905</v>
      </c>
      <c r="T2103" s="1">
        <v>8140</v>
      </c>
      <c r="U2103" s="1">
        <v>3513.3759765625</v>
      </c>
      <c r="V2103" s="1">
        <v>13340</v>
      </c>
      <c r="W2103" s="1">
        <v>4885.60498046875</v>
      </c>
      <c r="X2103" s="1">
        <v>20584</v>
      </c>
      <c r="Y2103" s="1">
        <v>78054.7734375</v>
      </c>
      <c r="Z2103" s="1">
        <v>8929.8740234375</v>
      </c>
      <c r="AA2103" s="1">
        <v>119865.8359375</v>
      </c>
      <c r="AB2103" s="1">
        <v>2531</v>
      </c>
      <c r="AC2103" s="1">
        <v>7901.3310546875</v>
      </c>
      <c r="AD2103" s="1">
        <v>15980.5400390625</v>
      </c>
      <c r="AE2103" s="1">
        <v>8442.0751953125</v>
      </c>
      <c r="AF2103" s="1">
        <v>41889.16796875</v>
      </c>
      <c r="AG2103" s="1">
        <v>225550</v>
      </c>
      <c r="AH2103" s="1">
        <v>29646.26953125</v>
      </c>
      <c r="AI2103" s="1">
        <v>9841.1474609375</v>
      </c>
      <c r="AJ2103" s="1">
        <v>70725.7578125</v>
      </c>
      <c r="AK2103" s="1">
        <v>5530</v>
      </c>
      <c r="AL2103" s="1">
        <v>804453.5</v>
      </c>
      <c r="AM2103" s="1">
        <v>670354.0625</v>
      </c>
      <c r="AN2103" s="1">
        <v>134099.46875</v>
      </c>
      <c r="AO2103" t="s">
        <v>14913</v>
      </c>
    </row>
    <row r="2104" spans="1:41" x14ac:dyDescent="0.25">
      <c r="A2104" s="1">
        <v>2017</v>
      </c>
      <c r="B2104" t="s">
        <v>1554</v>
      </c>
      <c r="C2104" t="s">
        <v>7044</v>
      </c>
      <c r="D2104" t="s">
        <v>7209</v>
      </c>
      <c r="E2104" t="s">
        <v>7645</v>
      </c>
      <c r="F2104" t="s">
        <v>9140</v>
      </c>
      <c r="G2104" t="s">
        <v>11270</v>
      </c>
      <c r="H2104" t="s">
        <v>12675</v>
      </c>
      <c r="I2104" s="1">
        <v>24680.33984375</v>
      </c>
      <c r="J2104" s="1">
        <v>33491.8203125</v>
      </c>
      <c r="K2104" s="1">
        <v>2691.081298828125</v>
      </c>
      <c r="L2104" s="1">
        <v>7619.3798828125</v>
      </c>
      <c r="M2104" s="1">
        <v>25101.998046875</v>
      </c>
      <c r="N2104" s="1">
        <v>22100.40234375</v>
      </c>
      <c r="O2104" s="1">
        <v>19830.38671875</v>
      </c>
      <c r="P2104" s="1">
        <v>20592.46875</v>
      </c>
      <c r="Q2104" s="1">
        <v>8790.0888671875</v>
      </c>
      <c r="R2104" s="1">
        <v>14160.54296875</v>
      </c>
      <c r="S2104" s="1">
        <v>24886.05859375</v>
      </c>
      <c r="T2104" s="1">
        <v>12377.7939453125</v>
      </c>
      <c r="U2104" s="1">
        <v>5239.7294921875</v>
      </c>
      <c r="V2104" s="1">
        <v>21757.1484375</v>
      </c>
      <c r="W2104" s="1">
        <v>6911.98193359375</v>
      </c>
      <c r="X2104" s="1">
        <v>32271.60546875</v>
      </c>
      <c r="Y2104" s="1">
        <v>123847.9453125</v>
      </c>
      <c r="Z2104" s="1">
        <v>21932.455078125</v>
      </c>
      <c r="AA2104" s="1">
        <v>182893.765625</v>
      </c>
      <c r="AB2104" s="1">
        <v>4167.47802734375</v>
      </c>
      <c r="AC2104" s="1">
        <v>22896.916015625</v>
      </c>
      <c r="AD2104" s="1">
        <v>30332.43359375</v>
      </c>
      <c r="AE2104" s="1">
        <v>29935.361328125</v>
      </c>
      <c r="AF2104" s="1">
        <v>76166.7734375</v>
      </c>
      <c r="AG2104" s="1">
        <v>295016.84375</v>
      </c>
      <c r="AH2104" s="1">
        <v>59473.00390625</v>
      </c>
      <c r="AI2104" s="1">
        <v>10960.0908203125</v>
      </c>
      <c r="AJ2104" s="1">
        <v>76792.375</v>
      </c>
      <c r="AK2104" s="1">
        <v>6974.3759765625</v>
      </c>
      <c r="AL2104" s="1">
        <v>1223892.75</v>
      </c>
      <c r="AM2104" s="1">
        <v>987914.25</v>
      </c>
      <c r="AN2104" s="1">
        <v>235978.296875</v>
      </c>
      <c r="AO2104" t="s">
        <v>14914</v>
      </c>
    </row>
    <row r="2105" spans="1:41" x14ac:dyDescent="0.25">
      <c r="A2105" s="1">
        <v>2017</v>
      </c>
      <c r="B2105" t="s">
        <v>1554</v>
      </c>
      <c r="C2105" t="s">
        <v>7044</v>
      </c>
      <c r="D2105" t="s">
        <v>7209</v>
      </c>
      <c r="E2105" t="s">
        <v>7645</v>
      </c>
      <c r="F2105" t="s">
        <v>9140</v>
      </c>
      <c r="G2105" t="s">
        <v>11271</v>
      </c>
      <c r="H2105" t="s">
        <v>12675</v>
      </c>
      <c r="I2105" s="1">
        <v>23111.359375</v>
      </c>
      <c r="J2105" s="1">
        <v>31362.67578125</v>
      </c>
      <c r="K2105" s="1">
        <v>2520.003662109375</v>
      </c>
      <c r="L2105" s="1">
        <v>7135</v>
      </c>
      <c r="M2105" s="1">
        <v>23506.2109375</v>
      </c>
      <c r="N2105" s="1">
        <v>20695.43359375</v>
      </c>
      <c r="O2105" s="1">
        <v>18569.7265625</v>
      </c>
      <c r="P2105" s="1">
        <v>19283.361328125</v>
      </c>
      <c r="Q2105" s="1">
        <v>8231.2841796875</v>
      </c>
      <c r="R2105" s="1">
        <v>13260.3271484375</v>
      </c>
      <c r="S2105" s="1">
        <v>23304</v>
      </c>
      <c r="T2105" s="1">
        <v>11590.9111328125</v>
      </c>
      <c r="U2105" s="1">
        <v>4906.62890625</v>
      </c>
      <c r="V2105" s="1">
        <v>20374</v>
      </c>
      <c r="W2105" s="1">
        <v>6472.57275390625</v>
      </c>
      <c r="X2105" s="1">
        <v>30220.03125</v>
      </c>
      <c r="Y2105" s="1">
        <v>115974.671875</v>
      </c>
      <c r="Z2105" s="1">
        <v>20538.162109375</v>
      </c>
      <c r="AA2105" s="1">
        <v>171266.828125</v>
      </c>
      <c r="AB2105" s="1">
        <v>3902.542724609375</v>
      </c>
      <c r="AC2105" s="1">
        <v>21441.310546875</v>
      </c>
      <c r="AD2105" s="1">
        <v>28404.13671875</v>
      </c>
      <c r="AE2105" s="1">
        <v>28032.306640625</v>
      </c>
      <c r="AF2105" s="1">
        <v>71324.6875</v>
      </c>
      <c r="AG2105" s="1">
        <v>276262</v>
      </c>
      <c r="AH2105" s="1">
        <v>55692.1796875</v>
      </c>
      <c r="AI2105" s="1">
        <v>10263.3349609375</v>
      </c>
      <c r="AJ2105" s="1">
        <v>71910.5234375</v>
      </c>
      <c r="AK2105" s="1">
        <v>6531</v>
      </c>
      <c r="AL2105" s="1">
        <v>1146087.25</v>
      </c>
      <c r="AM2105" s="1">
        <v>925110.5625</v>
      </c>
      <c r="AN2105" s="1">
        <v>220976.640625</v>
      </c>
      <c r="AO2105" t="s">
        <v>14915</v>
      </c>
    </row>
    <row r="2106" spans="1:41" x14ac:dyDescent="0.25">
      <c r="A2106" s="1">
        <v>2017</v>
      </c>
      <c r="B2106" t="s">
        <v>1554</v>
      </c>
      <c r="C2106" t="s">
        <v>7044</v>
      </c>
      <c r="D2106" t="s">
        <v>7209</v>
      </c>
      <c r="E2106" t="s">
        <v>7646</v>
      </c>
      <c r="F2106" t="s">
        <v>9141</v>
      </c>
      <c r="G2106" t="s">
        <v>11272</v>
      </c>
      <c r="H2106" t="s">
        <v>12675</v>
      </c>
      <c r="I2106" s="1">
        <v>13680.671875</v>
      </c>
      <c r="J2106" s="1">
        <v>21269.41015625</v>
      </c>
      <c r="K2106" s="1">
        <v>1469.0987548828125</v>
      </c>
      <c r="L2106" s="1">
        <v>4829.88720703125</v>
      </c>
      <c r="M2106" s="1">
        <v>19491.296875</v>
      </c>
      <c r="N2106" s="1">
        <v>15766.880859375</v>
      </c>
      <c r="O2106" s="1">
        <v>12823.4013671875</v>
      </c>
      <c r="P2106" s="1">
        <v>15347.6103515625</v>
      </c>
      <c r="Q2106" s="1">
        <v>5875.9267578125</v>
      </c>
      <c r="R2106" s="1">
        <v>10910.580078125</v>
      </c>
      <c r="S2106" s="1">
        <v>17572.669921875</v>
      </c>
      <c r="T2106" s="1">
        <v>6165.24072265625</v>
      </c>
      <c r="U2106" s="1">
        <v>3640.189697265625</v>
      </c>
      <c r="V2106" s="1">
        <v>17240.27734375</v>
      </c>
      <c r="W2106" s="1">
        <v>4196.1298828125</v>
      </c>
      <c r="X2106" s="1">
        <v>21346.65625</v>
      </c>
      <c r="Y2106" s="1">
        <v>83594.8828125</v>
      </c>
      <c r="Z2106" s="1">
        <v>14375.3095703125</v>
      </c>
      <c r="AA2106" s="1">
        <v>122378.359375</v>
      </c>
      <c r="AB2106" s="1">
        <v>3190.888427734375</v>
      </c>
      <c r="AC2106" s="1">
        <v>13622.4580078125</v>
      </c>
      <c r="AD2106" s="1">
        <v>21368.8125</v>
      </c>
      <c r="AE2106" s="1">
        <v>21818.177734375</v>
      </c>
      <c r="AF2106" s="1">
        <v>49045.69140625</v>
      </c>
      <c r="AG2106" s="1">
        <v>199974.21875</v>
      </c>
      <c r="AH2106" s="1">
        <v>38006.7890625</v>
      </c>
      <c r="AI2106" s="1">
        <v>7251.61767578125</v>
      </c>
      <c r="AJ2106" s="1">
        <v>48133.8046875</v>
      </c>
      <c r="AK2106" s="1">
        <v>4904.98681640625</v>
      </c>
      <c r="AL2106" s="1">
        <v>819291.9375</v>
      </c>
      <c r="AM2106" s="1">
        <v>661504.375</v>
      </c>
      <c r="AN2106" s="1">
        <v>157787.609375</v>
      </c>
      <c r="AO2106" t="s">
        <v>14916</v>
      </c>
    </row>
    <row r="2107" spans="1:41" x14ac:dyDescent="0.25">
      <c r="A2107" s="1">
        <v>2017</v>
      </c>
      <c r="B2107" t="s">
        <v>1554</v>
      </c>
      <c r="C2107" t="s">
        <v>7044</v>
      </c>
      <c r="D2107" t="s">
        <v>7209</v>
      </c>
      <c r="E2107" t="s">
        <v>7646</v>
      </c>
      <c r="F2107" t="s">
        <v>9141</v>
      </c>
      <c r="G2107" t="s">
        <v>11273</v>
      </c>
      <c r="H2107" t="s">
        <v>12675</v>
      </c>
      <c r="I2107" s="1">
        <v>12810.962890625</v>
      </c>
      <c r="J2107" s="1">
        <v>19917.26953125</v>
      </c>
      <c r="K2107" s="1">
        <v>1375.705078125</v>
      </c>
      <c r="L2107" s="1">
        <v>4522.84130859375</v>
      </c>
      <c r="M2107" s="1">
        <v>18252.193359375</v>
      </c>
      <c r="N2107" s="1">
        <v>14764.546875</v>
      </c>
      <c r="O2107" s="1">
        <v>12008.1904296875</v>
      </c>
      <c r="P2107" s="1">
        <v>14371.9306640625</v>
      </c>
      <c r="Q2107" s="1">
        <v>5502.3818359375</v>
      </c>
      <c r="R2107" s="1">
        <v>10216.9716796875</v>
      </c>
      <c r="S2107" s="1">
        <v>16455.5390625</v>
      </c>
      <c r="T2107" s="1">
        <v>5773.30322265625</v>
      </c>
      <c r="U2107" s="1">
        <v>3408.775146484375</v>
      </c>
      <c r="V2107" s="1">
        <v>16144.27734375</v>
      </c>
      <c r="W2107" s="1">
        <v>3929.373046875</v>
      </c>
      <c r="X2107" s="1">
        <v>19989.603515625</v>
      </c>
      <c r="Y2107" s="1">
        <v>78280.578125</v>
      </c>
      <c r="Z2107" s="1">
        <v>13461.4404296875</v>
      </c>
      <c r="AA2107" s="1">
        <v>114598.5078125</v>
      </c>
      <c r="AB2107" s="1">
        <v>2988.036865234375</v>
      </c>
      <c r="AC2107" s="1">
        <v>12756.44921875</v>
      </c>
      <c r="AD2107" s="1">
        <v>20010.3515625</v>
      </c>
      <c r="AE2107" s="1">
        <v>20431.150390625</v>
      </c>
      <c r="AF2107" s="1">
        <v>45927.75390625</v>
      </c>
      <c r="AG2107" s="1">
        <v>187261.4375</v>
      </c>
      <c r="AH2107" s="1">
        <v>35590.6171875</v>
      </c>
      <c r="AI2107" s="1">
        <v>6790.6171875</v>
      </c>
      <c r="AJ2107" s="1">
        <v>45073.8359375</v>
      </c>
      <c r="AK2107" s="1">
        <v>4593.16650390625</v>
      </c>
      <c r="AL2107" s="1">
        <v>767207.8125</v>
      </c>
      <c r="AM2107" s="1">
        <v>619451.0625</v>
      </c>
      <c r="AN2107" s="1">
        <v>147756.703125</v>
      </c>
      <c r="AO2107" t="s">
        <v>14917</v>
      </c>
    </row>
    <row r="2108" spans="1:41" x14ac:dyDescent="0.25">
      <c r="A2108" s="1">
        <v>2017</v>
      </c>
      <c r="B2108" t="s">
        <v>1554</v>
      </c>
      <c r="C2108" t="s">
        <v>7044</v>
      </c>
      <c r="D2108" t="s">
        <v>7209</v>
      </c>
      <c r="E2108" t="s">
        <v>7647</v>
      </c>
      <c r="F2108" t="s">
        <v>9142</v>
      </c>
      <c r="G2108" t="s">
        <v>11274</v>
      </c>
      <c r="H2108" t="s">
        <v>12675</v>
      </c>
      <c r="I2108" s="1">
        <v>17598.89453125</v>
      </c>
      <c r="J2108" s="1">
        <v>27666.572265625</v>
      </c>
      <c r="K2108" s="1">
        <v>1858.0191650390625</v>
      </c>
      <c r="L2108" s="1">
        <v>5906.0625</v>
      </c>
      <c r="M2108" s="1">
        <v>22225.771484375</v>
      </c>
      <c r="N2108" s="1">
        <v>18811.7421875</v>
      </c>
      <c r="O2108" s="1">
        <v>16319.8056640625</v>
      </c>
      <c r="P2108" s="1">
        <v>17607.515625</v>
      </c>
      <c r="Q2108" s="1">
        <v>7499.19140625</v>
      </c>
      <c r="R2108" s="1">
        <v>10910.580078125</v>
      </c>
      <c r="S2108" s="1">
        <v>17572.669921875</v>
      </c>
      <c r="T2108" s="1">
        <v>6737.3251953125</v>
      </c>
      <c r="U2108" s="1">
        <v>4705.36328125</v>
      </c>
      <c r="V2108" s="1">
        <v>18288.689453125</v>
      </c>
      <c r="W2108" s="1">
        <v>4832.61376953125</v>
      </c>
      <c r="X2108" s="1">
        <v>27664.888671875</v>
      </c>
      <c r="Y2108" s="1">
        <v>107036.21875</v>
      </c>
      <c r="Z2108" s="1">
        <v>17816.2734375</v>
      </c>
      <c r="AA2108" s="1">
        <v>151035.375</v>
      </c>
      <c r="AB2108" s="1">
        <v>3507.696044921875</v>
      </c>
      <c r="AC2108" s="1">
        <v>17851.66015625</v>
      </c>
      <c r="AD2108" s="1">
        <v>24558.91796875</v>
      </c>
      <c r="AE2108" s="1">
        <v>26257.884765625</v>
      </c>
      <c r="AF2108" s="1">
        <v>61782.0078125</v>
      </c>
      <c r="AG2108" s="1">
        <v>253873.265625</v>
      </c>
      <c r="AH2108" s="1">
        <v>49345.4765625</v>
      </c>
      <c r="AI2108" s="1">
        <v>9333.25390625</v>
      </c>
      <c r="AJ2108" s="1">
        <v>62164.55859375</v>
      </c>
      <c r="AK2108" s="1">
        <v>4904.98681640625</v>
      </c>
      <c r="AL2108" s="1">
        <v>1015673.3125</v>
      </c>
      <c r="AM2108" s="1">
        <v>826811.8125</v>
      </c>
      <c r="AN2108" s="1">
        <v>188861.421875</v>
      </c>
      <c r="AO2108" t="s">
        <v>14918</v>
      </c>
    </row>
    <row r="2109" spans="1:41" x14ac:dyDescent="0.25">
      <c r="A2109" s="1">
        <v>2017</v>
      </c>
      <c r="B2109" t="s">
        <v>1554</v>
      </c>
      <c r="C2109" t="s">
        <v>7044</v>
      </c>
      <c r="D2109" t="s">
        <v>7209</v>
      </c>
      <c r="E2109" t="s">
        <v>7647</v>
      </c>
      <c r="F2109" t="s">
        <v>9142</v>
      </c>
      <c r="G2109" t="s">
        <v>11275</v>
      </c>
      <c r="H2109" t="s">
        <v>12675</v>
      </c>
      <c r="I2109" s="1">
        <v>16480.095703125</v>
      </c>
      <c r="J2109" s="1">
        <v>25907.75</v>
      </c>
      <c r="K2109" s="1">
        <v>1739.9010009765625</v>
      </c>
      <c r="L2109" s="1">
        <v>5530.6015625</v>
      </c>
      <c r="M2109" s="1">
        <v>20812.83203125</v>
      </c>
      <c r="N2109" s="1">
        <v>17615.83984375</v>
      </c>
      <c r="O2109" s="1">
        <v>15282.3212890625</v>
      </c>
      <c r="P2109" s="1">
        <v>16488.16796875</v>
      </c>
      <c r="Q2109" s="1">
        <v>7022.4521484375</v>
      </c>
      <c r="R2109" s="1">
        <v>10216.9716796875</v>
      </c>
      <c r="S2109" s="1">
        <v>16455.5390625</v>
      </c>
      <c r="T2109" s="1">
        <v>6309.01904296875</v>
      </c>
      <c r="U2109" s="1">
        <v>4406.2333984375</v>
      </c>
      <c r="V2109" s="1">
        <v>17126.0390625</v>
      </c>
      <c r="W2109" s="1">
        <v>4525.39453125</v>
      </c>
      <c r="X2109" s="1">
        <v>25906.173828125</v>
      </c>
      <c r="Y2109" s="1">
        <v>100231.703125</v>
      </c>
      <c r="Z2109" s="1">
        <v>16683.65625</v>
      </c>
      <c r="AA2109" s="1">
        <v>141433.734375</v>
      </c>
      <c r="AB2109" s="1">
        <v>3284.704345703125</v>
      </c>
      <c r="AC2109" s="1">
        <v>16716.79296875</v>
      </c>
      <c r="AD2109" s="1">
        <v>22997.65625</v>
      </c>
      <c r="AE2109" s="1">
        <v>24588.615234375</v>
      </c>
      <c r="AF2109" s="1">
        <v>57854.39453125</v>
      </c>
      <c r="AG2109" s="1">
        <v>237734</v>
      </c>
      <c r="AH2109" s="1">
        <v>46208.48046875</v>
      </c>
      <c r="AI2109" s="1">
        <v>8739.9189453125</v>
      </c>
      <c r="AJ2109" s="1">
        <v>58212.625</v>
      </c>
      <c r="AK2109" s="1">
        <v>4593.16650390625</v>
      </c>
      <c r="AL2109" s="1">
        <v>951104.75</v>
      </c>
      <c r="AM2109" s="1">
        <v>774249.6875</v>
      </c>
      <c r="AN2109" s="1">
        <v>176855.109375</v>
      </c>
      <c r="AO2109" t="s">
        <v>14919</v>
      </c>
    </row>
    <row r="2110" spans="1:41" x14ac:dyDescent="0.25">
      <c r="A2110" s="1">
        <v>2017</v>
      </c>
      <c r="B2110" t="s">
        <v>1554</v>
      </c>
      <c r="C2110" t="s">
        <v>7044</v>
      </c>
      <c r="D2110" t="s">
        <v>7209</v>
      </c>
      <c r="E2110" t="s">
        <v>7648</v>
      </c>
      <c r="F2110" t="s">
        <v>9143</v>
      </c>
      <c r="G2110" t="s">
        <v>11276</v>
      </c>
      <c r="H2110" t="s">
        <v>12675</v>
      </c>
      <c r="I2110" s="1">
        <v>3918.221923828125</v>
      </c>
      <c r="J2110" s="1">
        <v>6397.162109375</v>
      </c>
      <c r="K2110" s="1">
        <v>388.92037963867188</v>
      </c>
      <c r="L2110" s="1">
        <v>1076.1751708984375</v>
      </c>
      <c r="M2110" s="1">
        <v>2734.4755859375</v>
      </c>
      <c r="N2110" s="1">
        <v>3044.860595703125</v>
      </c>
      <c r="O2110" s="1">
        <v>3496.405029296875</v>
      </c>
      <c r="P2110" s="1">
        <v>2259.903564453125</v>
      </c>
      <c r="Q2110" s="1">
        <v>1623.264892578125</v>
      </c>
      <c r="R2110" s="1">
        <v>0</v>
      </c>
      <c r="S2110" s="1">
        <v>0</v>
      </c>
      <c r="T2110" s="1">
        <v>572.084716796875</v>
      </c>
      <c r="U2110" s="1">
        <v>1065.17333984375</v>
      </c>
      <c r="V2110" s="1">
        <v>1048.4105224609375</v>
      </c>
      <c r="W2110" s="1">
        <v>636.484130859375</v>
      </c>
      <c r="X2110" s="1">
        <v>6318.2353515625</v>
      </c>
      <c r="Y2110" s="1">
        <v>23441.34375</v>
      </c>
      <c r="Z2110" s="1">
        <v>3440.964599609375</v>
      </c>
      <c r="AA2110" s="1">
        <v>28657.046875</v>
      </c>
      <c r="AB2110" s="1">
        <v>316.80734252929688</v>
      </c>
      <c r="AC2110" s="1">
        <v>4227.04345703125</v>
      </c>
      <c r="AD2110" s="1">
        <v>3190.106201171875</v>
      </c>
      <c r="AE2110" s="1">
        <v>4439.70751953125</v>
      </c>
      <c r="AF2110" s="1">
        <v>12736.3154296875</v>
      </c>
      <c r="AG2110" s="1">
        <v>53226.89453125</v>
      </c>
      <c r="AH2110" s="1">
        <v>11338.6884765625</v>
      </c>
      <c r="AI2110" s="1">
        <v>2081.6357421875</v>
      </c>
      <c r="AJ2110" s="1">
        <v>13428.4599609375</v>
      </c>
      <c r="AK2110" s="1">
        <v>0</v>
      </c>
      <c r="AL2110" s="1">
        <v>195104.796875</v>
      </c>
      <c r="AM2110" s="1">
        <v>164030.953125</v>
      </c>
      <c r="AN2110" s="1">
        <v>31073.84375</v>
      </c>
      <c r="AO2110" t="s">
        <v>14920</v>
      </c>
    </row>
    <row r="2111" spans="1:41" x14ac:dyDescent="0.25">
      <c r="A2111" s="1">
        <v>2017</v>
      </c>
      <c r="B2111" t="s">
        <v>1554</v>
      </c>
      <c r="C2111" t="s">
        <v>7044</v>
      </c>
      <c r="D2111" t="s">
        <v>7209</v>
      </c>
      <c r="E2111" t="s">
        <v>7648</v>
      </c>
      <c r="F2111" t="s">
        <v>9143</v>
      </c>
      <c r="G2111" t="s">
        <v>11277</v>
      </c>
      <c r="H2111" t="s">
        <v>12675</v>
      </c>
      <c r="I2111" s="1">
        <v>3669.13232421875</v>
      </c>
      <c r="J2111" s="1">
        <v>5990.48095703125</v>
      </c>
      <c r="K2111" s="1">
        <v>364.19589233398438</v>
      </c>
      <c r="L2111" s="1">
        <v>1007.7604370117188</v>
      </c>
      <c r="M2111" s="1">
        <v>2560.63916015625</v>
      </c>
      <c r="N2111" s="1">
        <v>2851.29248046875</v>
      </c>
      <c r="O2111" s="1">
        <v>3274.131103515625</v>
      </c>
      <c r="P2111" s="1">
        <v>2116.23681640625</v>
      </c>
      <c r="Q2111" s="1">
        <v>1520.070556640625</v>
      </c>
      <c r="R2111" s="1">
        <v>0</v>
      </c>
      <c r="S2111" s="1">
        <v>0</v>
      </c>
      <c r="T2111" s="1">
        <v>535.716064453125</v>
      </c>
      <c r="U2111" s="1">
        <v>997.4580078125</v>
      </c>
      <c r="V2111" s="1">
        <v>981.76080322265625</v>
      </c>
      <c r="W2111" s="1">
        <v>596.021484375</v>
      </c>
      <c r="X2111" s="1">
        <v>5916.57177734375</v>
      </c>
      <c r="Y2111" s="1">
        <v>21951.12890625</v>
      </c>
      <c r="Z2111" s="1">
        <v>3222.21533203125</v>
      </c>
      <c r="AA2111" s="1">
        <v>26835.2578125</v>
      </c>
      <c r="AB2111" s="1">
        <v>296.667236328125</v>
      </c>
      <c r="AC2111" s="1">
        <v>3958.3212890625</v>
      </c>
      <c r="AD2111" s="1">
        <v>2987.304443359375</v>
      </c>
      <c r="AE2111" s="1">
        <v>4157.4658203125</v>
      </c>
      <c r="AF2111" s="1">
        <v>11926.640625</v>
      </c>
      <c r="AG2111" s="1">
        <v>49843.1484375</v>
      </c>
      <c r="AH2111" s="1">
        <v>10617.8642578125</v>
      </c>
      <c r="AI2111" s="1">
        <v>1949.3017578125</v>
      </c>
      <c r="AJ2111" s="1">
        <v>12574.7841796875</v>
      </c>
      <c r="AK2111" s="1">
        <v>0</v>
      </c>
      <c r="AL2111" s="1">
        <v>182701.5625</v>
      </c>
      <c r="AM2111" s="1">
        <v>153603.15625</v>
      </c>
      <c r="AN2111" s="1">
        <v>29098.41015625</v>
      </c>
      <c r="AO2111" t="s">
        <v>14921</v>
      </c>
    </row>
    <row r="2112" spans="1:41" x14ac:dyDescent="0.25">
      <c r="A2112" s="1">
        <v>2017</v>
      </c>
      <c r="B2112" t="s">
        <v>1554</v>
      </c>
      <c r="C2112" t="s">
        <v>7044</v>
      </c>
      <c r="D2112" t="s">
        <v>7209</v>
      </c>
      <c r="E2112" t="s">
        <v>7649</v>
      </c>
      <c r="F2112" t="s">
        <v>9144</v>
      </c>
      <c r="G2112" t="s">
        <v>11278</v>
      </c>
      <c r="H2112" t="s">
        <v>12675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2.1592481136322021</v>
      </c>
      <c r="AD2112" s="1">
        <v>0</v>
      </c>
      <c r="AE2112" s="1">
        <v>0</v>
      </c>
      <c r="AF2112" s="1">
        <v>0</v>
      </c>
      <c r="AG2112" s="1">
        <v>672.1505126953125</v>
      </c>
      <c r="AH2112" s="1">
        <v>0</v>
      </c>
      <c r="AI2112" s="1">
        <v>0</v>
      </c>
      <c r="AJ2112" s="1">
        <v>602.2940673828125</v>
      </c>
      <c r="AK2112" s="1">
        <v>0</v>
      </c>
      <c r="AL2112" s="1">
        <v>1276.603759765625</v>
      </c>
      <c r="AM2112" s="1">
        <v>1276.603759765625</v>
      </c>
      <c r="AN2112" s="1">
        <v>0</v>
      </c>
      <c r="AO2112" t="s">
        <v>14922</v>
      </c>
    </row>
    <row r="2113" spans="1:41" x14ac:dyDescent="0.25">
      <c r="A2113" s="1">
        <v>2017</v>
      </c>
      <c r="B2113" t="s">
        <v>1554</v>
      </c>
      <c r="C2113" t="s">
        <v>7044</v>
      </c>
      <c r="D2113" t="s">
        <v>7209</v>
      </c>
      <c r="E2113" t="s">
        <v>7649</v>
      </c>
      <c r="F2113" t="s">
        <v>9144</v>
      </c>
      <c r="G2113" t="s">
        <v>11279</v>
      </c>
      <c r="H2113" t="s">
        <v>12675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2.0219800472259521</v>
      </c>
      <c r="AD2113" s="1">
        <v>0</v>
      </c>
      <c r="AE2113" s="1">
        <v>0</v>
      </c>
      <c r="AF2113" s="1">
        <v>0</v>
      </c>
      <c r="AG2113" s="1">
        <v>629.42047119140625</v>
      </c>
      <c r="AH2113" s="1">
        <v>0</v>
      </c>
      <c r="AI2113" s="1">
        <v>0</v>
      </c>
      <c r="AJ2113" s="1">
        <v>564.00494384765625</v>
      </c>
      <c r="AK2113" s="1">
        <v>0</v>
      </c>
      <c r="AL2113" s="1">
        <v>1195.4473876953125</v>
      </c>
      <c r="AM2113" s="1">
        <v>1195.4473876953125</v>
      </c>
      <c r="AN2113" s="1">
        <v>0</v>
      </c>
      <c r="AO2113" t="s">
        <v>14923</v>
      </c>
    </row>
    <row r="2114" spans="1:41" x14ac:dyDescent="0.25">
      <c r="A2114" s="1">
        <v>2017</v>
      </c>
      <c r="B2114" t="s">
        <v>1554</v>
      </c>
      <c r="C2114" t="s">
        <v>7044</v>
      </c>
      <c r="D2114" t="s">
        <v>7209</v>
      </c>
      <c r="E2114" t="s">
        <v>7650</v>
      </c>
      <c r="F2114" t="s">
        <v>9145</v>
      </c>
      <c r="G2114" t="s">
        <v>11280</v>
      </c>
      <c r="H2114" t="s">
        <v>12675</v>
      </c>
      <c r="I2114" s="1">
        <v>-318.73800659179688</v>
      </c>
      <c r="J2114" s="1">
        <v>0</v>
      </c>
      <c r="K2114" s="1">
        <v>-152.07763671875</v>
      </c>
      <c r="L2114" s="1">
        <v>11.746767044067383</v>
      </c>
      <c r="M2114" s="1">
        <v>-167.86981201171875</v>
      </c>
      <c r="N2114" s="1">
        <v>-2695.34912109375</v>
      </c>
      <c r="O2114" s="1">
        <v>-321.06781005859375</v>
      </c>
      <c r="P2114" s="1">
        <v>-979.274658203125</v>
      </c>
      <c r="Q2114" s="1">
        <v>-278.11004638671875</v>
      </c>
      <c r="R2114" s="1">
        <v>-226.79867553710938</v>
      </c>
      <c r="S2114" s="1">
        <v>0</v>
      </c>
      <c r="T2114" s="1">
        <v>12.814654350280762</v>
      </c>
      <c r="U2114" s="1">
        <v>0</v>
      </c>
      <c r="V2114" s="1">
        <v>-383.37176513671875</v>
      </c>
      <c r="W2114" s="1">
        <v>16.018318176269531</v>
      </c>
      <c r="X2114" s="1"/>
      <c r="Y2114" s="1">
        <v>-1034.202392578125</v>
      </c>
      <c r="Z2114" s="1">
        <v>-151.38058471679688</v>
      </c>
      <c r="AA2114" s="1">
        <v>-15624.5166015625</v>
      </c>
      <c r="AB2114" s="1">
        <v>0</v>
      </c>
      <c r="AC2114" s="1">
        <v>36.1805419921875</v>
      </c>
      <c r="AD2114" s="1">
        <v>-423.82333374023438</v>
      </c>
      <c r="AE2114" s="1">
        <v>-123.49482727050781</v>
      </c>
      <c r="AF2114" s="1">
        <v>-1265.3594970703125</v>
      </c>
      <c r="AG2114" s="1">
        <v>-6700.99658203125</v>
      </c>
      <c r="AH2114" s="1">
        <v>-86.875625610351563</v>
      </c>
      <c r="AI2114" s="1">
        <v>-174.52586364746094</v>
      </c>
      <c r="AJ2114" s="1">
        <v>0.28433582186698914</v>
      </c>
      <c r="AK2114" s="1">
        <v>-589.47412109375</v>
      </c>
      <c r="AL2114" s="1">
        <v>-31620.26171875</v>
      </c>
      <c r="AM2114" s="1">
        <v>-29733.37890625</v>
      </c>
      <c r="AN2114" s="1">
        <v>-1886.8812255859375</v>
      </c>
      <c r="AO2114" t="s">
        <v>14924</v>
      </c>
    </row>
    <row r="2115" spans="1:41" x14ac:dyDescent="0.25">
      <c r="A2115" s="1">
        <v>2017</v>
      </c>
      <c r="B2115" t="s">
        <v>1554</v>
      </c>
      <c r="C2115" t="s">
        <v>7044</v>
      </c>
      <c r="D2115" t="s">
        <v>7209</v>
      </c>
      <c r="E2115" t="s">
        <v>7650</v>
      </c>
      <c r="F2115" t="s">
        <v>9145</v>
      </c>
      <c r="G2115" t="s">
        <v>11281</v>
      </c>
      <c r="H2115" t="s">
        <v>12675</v>
      </c>
      <c r="I2115" s="1">
        <v>-298.47515869140625</v>
      </c>
      <c r="J2115" s="1">
        <v>0</v>
      </c>
      <c r="K2115" s="1">
        <v>-142.40974426269531</v>
      </c>
      <c r="L2115" s="1">
        <v>11</v>
      </c>
      <c r="M2115" s="1">
        <v>-157.19796752929688</v>
      </c>
      <c r="N2115" s="1">
        <v>-2524</v>
      </c>
      <c r="O2115" s="1">
        <v>-300.6568603515625</v>
      </c>
      <c r="P2115" s="1">
        <v>-917.02008056640625</v>
      </c>
      <c r="Q2115" s="1">
        <v>-260.42999267578125</v>
      </c>
      <c r="R2115" s="1">
        <v>-212.38059997558594</v>
      </c>
      <c r="S2115" s="1">
        <v>0</v>
      </c>
      <c r="T2115" s="1">
        <v>12</v>
      </c>
      <c r="U2115" s="1">
        <v>0</v>
      </c>
      <c r="V2115" s="1">
        <v>-359</v>
      </c>
      <c r="W2115" s="1">
        <v>15</v>
      </c>
      <c r="X2115" s="1"/>
      <c r="Y2115" s="1">
        <v>-968.45599365234375</v>
      </c>
      <c r="Z2115" s="1">
        <v>-141.75700378417969</v>
      </c>
      <c r="AA2115" s="1">
        <v>-14631.2333984375</v>
      </c>
      <c r="AB2115" s="1">
        <v>0</v>
      </c>
      <c r="AC2115" s="1">
        <v>33.880470275878906</v>
      </c>
      <c r="AD2115" s="1">
        <v>-396.8800048828125</v>
      </c>
      <c r="AE2115" s="1">
        <v>-115.64399719238281</v>
      </c>
      <c r="AF2115" s="1">
        <v>-1184.91796875</v>
      </c>
      <c r="AG2115" s="1">
        <v>-6275</v>
      </c>
      <c r="AH2115" s="1">
        <v>-81.352760314941406</v>
      </c>
      <c r="AI2115" s="1">
        <v>-163.43089294433594</v>
      </c>
      <c r="AJ2115" s="1">
        <v>0.26625999808311462</v>
      </c>
      <c r="AK2115" s="1">
        <v>-552</v>
      </c>
      <c r="AL2115" s="1">
        <v>-29610.09765625</v>
      </c>
      <c r="AM2115" s="1">
        <v>-27843.16796875</v>
      </c>
      <c r="AN2115" s="1">
        <v>-1766.92822265625</v>
      </c>
      <c r="AO2115" t="s">
        <v>14925</v>
      </c>
    </row>
    <row r="2116" spans="1:41" x14ac:dyDescent="0.25">
      <c r="A2116" s="1">
        <v>2017</v>
      </c>
      <c r="B2116" t="s">
        <v>1554</v>
      </c>
      <c r="C2116" t="s">
        <v>7044</v>
      </c>
      <c r="D2116" t="s">
        <v>7209</v>
      </c>
      <c r="E2116" t="s">
        <v>7650</v>
      </c>
      <c r="F2116" t="s">
        <v>9146</v>
      </c>
      <c r="G2116" t="s">
        <v>11282</v>
      </c>
      <c r="H2116" t="s">
        <v>12675</v>
      </c>
      <c r="I2116" s="1">
        <v>58093.51953125</v>
      </c>
      <c r="J2116" s="1">
        <v>98925.578125</v>
      </c>
      <c r="K2116" s="1">
        <v>7805.1923828125</v>
      </c>
      <c r="L2116" s="1">
        <v>14310.765625</v>
      </c>
      <c r="M2116" s="1">
        <v>53372.48046875</v>
      </c>
      <c r="N2116" s="1">
        <v>43473.109375</v>
      </c>
      <c r="O2116" s="1">
        <v>36948.32421875</v>
      </c>
      <c r="P2116" s="1">
        <v>44415.0625</v>
      </c>
      <c r="Q2116" s="1">
        <v>21444.333984375</v>
      </c>
      <c r="R2116" s="1">
        <v>33621.69921875</v>
      </c>
      <c r="S2116" s="1">
        <v>57052.9765625</v>
      </c>
      <c r="T2116" s="1">
        <v>37181.625</v>
      </c>
      <c r="U2116" s="1">
        <v>11131.6689453125</v>
      </c>
      <c r="V2116" s="1">
        <v>47274.328125</v>
      </c>
      <c r="W2116" s="1">
        <v>17479.34765625</v>
      </c>
      <c r="X2116" s="1">
        <v>71557.7109375</v>
      </c>
      <c r="Y2116" s="1">
        <v>264682.125</v>
      </c>
      <c r="Z2116" s="1">
        <v>38005.609375</v>
      </c>
      <c r="AA2116" s="1">
        <v>402665.125</v>
      </c>
      <c r="AB2116" s="1">
        <v>9922.326171875</v>
      </c>
      <c r="AC2116" s="1">
        <v>43884.046875</v>
      </c>
      <c r="AD2116" s="1">
        <v>62975.59765625</v>
      </c>
      <c r="AE2116" s="1">
        <v>53735.53515625</v>
      </c>
      <c r="AF2116" s="1">
        <v>158507.671875</v>
      </c>
      <c r="AG2116" s="1">
        <v>657765.5625</v>
      </c>
      <c r="AH2116" s="1">
        <v>112709.453125</v>
      </c>
      <c r="AI2116" s="1">
        <v>28216.80078125</v>
      </c>
      <c r="AJ2116" s="1">
        <v>183520.15625</v>
      </c>
      <c r="AK2116" s="1">
        <v>21823.357421875</v>
      </c>
      <c r="AL2116" s="1">
        <v>2692501</v>
      </c>
      <c r="AM2116" s="1">
        <v>2175456</v>
      </c>
      <c r="AN2116" s="1">
        <v>517045.15625</v>
      </c>
      <c r="AO2116" t="s">
        <v>14926</v>
      </c>
    </row>
    <row r="2117" spans="1:41" x14ac:dyDescent="0.25">
      <c r="A2117" s="1">
        <v>2017</v>
      </c>
      <c r="B2117" t="s">
        <v>1554</v>
      </c>
      <c r="C2117" t="s">
        <v>7044</v>
      </c>
      <c r="D2117" t="s">
        <v>7209</v>
      </c>
      <c r="E2117" t="s">
        <v>7650</v>
      </c>
      <c r="F2117" t="s">
        <v>9146</v>
      </c>
      <c r="G2117" t="s">
        <v>11283</v>
      </c>
      <c r="H2117" t="s">
        <v>12675</v>
      </c>
      <c r="I2117" s="1">
        <v>54400.390625</v>
      </c>
      <c r="J2117" s="1">
        <v>92636.671875</v>
      </c>
      <c r="K2117" s="1">
        <v>7309</v>
      </c>
      <c r="L2117" s="1">
        <v>13401</v>
      </c>
      <c r="M2117" s="1">
        <v>49979.48046875</v>
      </c>
      <c r="N2117" s="1">
        <v>40709.43359375</v>
      </c>
      <c r="O2117" s="1">
        <v>34599.44140625</v>
      </c>
      <c r="P2117" s="1">
        <v>41591.50390625</v>
      </c>
      <c r="Q2117" s="1">
        <v>20081.072265625</v>
      </c>
      <c r="R2117" s="1">
        <v>31484.296875</v>
      </c>
      <c r="S2117" s="1">
        <v>53426</v>
      </c>
      <c r="T2117" s="1">
        <v>34817.91015625</v>
      </c>
      <c r="U2117" s="1">
        <v>10424.0048828125</v>
      </c>
      <c r="V2117" s="1">
        <v>44269</v>
      </c>
      <c r="W2117" s="1">
        <v>16368.1484375</v>
      </c>
      <c r="X2117" s="1">
        <v>67008.6328125</v>
      </c>
      <c r="Y2117" s="1">
        <v>247855.71875</v>
      </c>
      <c r="Z2117" s="1">
        <v>35589.51171875</v>
      </c>
      <c r="AA2117" s="1">
        <v>377066.84375</v>
      </c>
      <c r="AB2117" s="1">
        <v>9291.54296875</v>
      </c>
      <c r="AC2117" s="1">
        <v>41094.24609375</v>
      </c>
      <c r="AD2117" s="1">
        <v>58972.10546875</v>
      </c>
      <c r="AE2117" s="1">
        <v>50319.453125</v>
      </c>
      <c r="AF2117" s="1">
        <v>148431</v>
      </c>
      <c r="AG2117" s="1">
        <v>615950</v>
      </c>
      <c r="AH2117" s="1">
        <v>105544.2734375</v>
      </c>
      <c r="AI2117" s="1">
        <v>26423</v>
      </c>
      <c r="AJ2117" s="1">
        <v>171853.390625</v>
      </c>
      <c r="AK2117" s="1">
        <v>20436</v>
      </c>
      <c r="AL2117" s="1">
        <v>2521333.25</v>
      </c>
      <c r="AM2117" s="1">
        <v>2037157.625</v>
      </c>
      <c r="AN2117" s="1">
        <v>484175.5</v>
      </c>
      <c r="AO2117" t="s">
        <v>14927</v>
      </c>
    </row>
    <row r="2118" spans="1:41" x14ac:dyDescent="0.25">
      <c r="A2118" s="1">
        <v>2017</v>
      </c>
      <c r="B2118" t="s">
        <v>1554</v>
      </c>
      <c r="C2118" t="s">
        <v>7044</v>
      </c>
      <c r="D2118" t="s">
        <v>7209</v>
      </c>
      <c r="E2118" t="s">
        <v>7650</v>
      </c>
      <c r="F2118" t="s">
        <v>9147</v>
      </c>
      <c r="G2118" t="s">
        <v>11284</v>
      </c>
      <c r="H2118" t="s">
        <v>12675</v>
      </c>
      <c r="I2118" s="1">
        <v>12.787487030029297</v>
      </c>
      <c r="J2118" s="1">
        <v>3703.435302734375</v>
      </c>
      <c r="K2118" s="1">
        <v>148.46322631835938</v>
      </c>
      <c r="L2118" s="1">
        <v>136.68965148925781</v>
      </c>
      <c r="M2118" s="1">
        <v>105.72090148925781</v>
      </c>
      <c r="N2118" s="1">
        <v>799.8480224609375</v>
      </c>
      <c r="O2118" s="1">
        <v>661.37530517578125</v>
      </c>
      <c r="P2118" s="1">
        <v>644.01202392578125</v>
      </c>
      <c r="Q2118" s="1">
        <v>49.233901977539063</v>
      </c>
      <c r="R2118" s="1">
        <v>215.97244262695313</v>
      </c>
      <c r="S2118" s="1">
        <v>1045.4622802734375</v>
      </c>
      <c r="T2118" s="1">
        <v>1043.326416015625</v>
      </c>
      <c r="U2118" s="1">
        <v>10.678878784179688</v>
      </c>
      <c r="V2118" s="1">
        <v>128.14654541015625</v>
      </c>
      <c r="W2118" s="1"/>
      <c r="X2118" s="1">
        <v>448.51290893554688</v>
      </c>
      <c r="Y2118" s="1">
        <v>3073.145263671875</v>
      </c>
      <c r="Z2118" s="1">
        <v>463.92041015625</v>
      </c>
      <c r="AA2118" s="1">
        <v>2371.43994140625</v>
      </c>
      <c r="AB2118" s="1">
        <v>532.87603759765625</v>
      </c>
      <c r="AC2118" s="1">
        <v>0</v>
      </c>
      <c r="AD2118" s="1">
        <v>536.46417236328125</v>
      </c>
      <c r="AE2118" s="1">
        <v>529.21075439453125</v>
      </c>
      <c r="AF2118" s="1">
        <v>1445.920166015625</v>
      </c>
      <c r="AG2118" s="1">
        <v>0</v>
      </c>
      <c r="AH2118" s="1">
        <v>5782.61181640625</v>
      </c>
      <c r="AI2118" s="1">
        <v>115.23899078369141</v>
      </c>
      <c r="AJ2118" s="1">
        <v>915.9093017578125</v>
      </c>
      <c r="AK2118" s="1">
        <v>769.9471435546875</v>
      </c>
      <c r="AL2118" s="1">
        <v>25690.349609375</v>
      </c>
      <c r="AM2118" s="1">
        <v>14500.3505859375</v>
      </c>
      <c r="AN2118" s="1">
        <v>11189.9990234375</v>
      </c>
      <c r="AO2118" t="s">
        <v>14928</v>
      </c>
    </row>
    <row r="2119" spans="1:41" x14ac:dyDescent="0.25">
      <c r="A2119" s="1">
        <v>2017</v>
      </c>
      <c r="B2119" t="s">
        <v>1554</v>
      </c>
      <c r="C2119" t="s">
        <v>7044</v>
      </c>
      <c r="D2119" t="s">
        <v>7209</v>
      </c>
      <c r="E2119" t="s">
        <v>7650</v>
      </c>
      <c r="F2119" t="s">
        <v>9147</v>
      </c>
      <c r="G2119" t="s">
        <v>11285</v>
      </c>
      <c r="H2119" t="s">
        <v>12675</v>
      </c>
      <c r="I2119" s="1">
        <v>11.974559783935547</v>
      </c>
      <c r="J2119" s="1">
        <v>3468</v>
      </c>
      <c r="K2119" s="1">
        <v>139.02510070800781</v>
      </c>
      <c r="L2119" s="1">
        <v>128</v>
      </c>
      <c r="M2119" s="1">
        <v>99</v>
      </c>
      <c r="N2119" s="1">
        <v>749</v>
      </c>
      <c r="O2119" s="1">
        <v>619.33026123046875</v>
      </c>
      <c r="P2119" s="1">
        <v>603.07080078125</v>
      </c>
      <c r="Q2119" s="1">
        <v>46.104000091552734</v>
      </c>
      <c r="R2119" s="1">
        <v>202.24261474609375</v>
      </c>
      <c r="S2119" s="1">
        <v>979</v>
      </c>
      <c r="T2119" s="1">
        <v>977</v>
      </c>
      <c r="U2119" s="1">
        <v>10</v>
      </c>
      <c r="V2119" s="1">
        <v>120</v>
      </c>
      <c r="W2119" s="1"/>
      <c r="X2119" s="1">
        <v>420</v>
      </c>
      <c r="Y2119" s="1">
        <v>2877.779052734375</v>
      </c>
      <c r="Z2119" s="1">
        <v>434.42800903320313</v>
      </c>
      <c r="AA2119" s="1">
        <v>2220.6826171875</v>
      </c>
      <c r="AB2119" s="1">
        <v>499</v>
      </c>
      <c r="AC2119" s="1">
        <v>0</v>
      </c>
      <c r="AD2119" s="1">
        <v>502.3599853515625</v>
      </c>
      <c r="AE2119" s="1">
        <v>495.56771850585938</v>
      </c>
      <c r="AF2119" s="1">
        <v>1354</v>
      </c>
      <c r="AG2119" s="1">
        <v>0</v>
      </c>
      <c r="AH2119" s="1">
        <v>5414.9990234375</v>
      </c>
      <c r="AI2119" s="1">
        <v>107.91300201416016</v>
      </c>
      <c r="AJ2119" s="1">
        <v>857.68304443359375</v>
      </c>
      <c r="AK2119" s="1">
        <v>721</v>
      </c>
      <c r="AL2119" s="1">
        <v>24057.162109375</v>
      </c>
      <c r="AM2119" s="1">
        <v>13578.53125</v>
      </c>
      <c r="AN2119" s="1">
        <v>10478.6279296875</v>
      </c>
      <c r="AO2119" t="s">
        <v>14929</v>
      </c>
    </row>
    <row r="2120" spans="1:41" x14ac:dyDescent="0.25">
      <c r="A2120" s="1">
        <v>2017</v>
      </c>
      <c r="B2120" t="s">
        <v>1554</v>
      </c>
      <c r="C2120" t="s">
        <v>7044</v>
      </c>
      <c r="D2120" t="s">
        <v>7209</v>
      </c>
      <c r="E2120" t="s">
        <v>7650</v>
      </c>
      <c r="F2120" t="s">
        <v>9148</v>
      </c>
      <c r="G2120" t="s">
        <v>11286</v>
      </c>
      <c r="H2120" t="s">
        <v>12675</v>
      </c>
      <c r="I2120" s="1">
        <v>57787.56640625</v>
      </c>
      <c r="J2120" s="1">
        <v>102629.015625</v>
      </c>
      <c r="K2120" s="1">
        <v>7801.578125</v>
      </c>
      <c r="L2120" s="1">
        <v>14459.2021484375</v>
      </c>
      <c r="M2120" s="1">
        <v>53310.33203125</v>
      </c>
      <c r="N2120" s="1">
        <v>41577.609375</v>
      </c>
      <c r="O2120" s="1">
        <v>37288.62890625</v>
      </c>
      <c r="P2120" s="1">
        <v>44079.80078125</v>
      </c>
      <c r="Q2120" s="1">
        <v>21215.458984375</v>
      </c>
      <c r="R2120" s="1">
        <v>33610.87109375</v>
      </c>
      <c r="S2120" s="1">
        <v>58098.44140625</v>
      </c>
      <c r="T2120" s="1">
        <v>38237.765625</v>
      </c>
      <c r="U2120" s="1">
        <v>11142.34765625</v>
      </c>
      <c r="V2120" s="1">
        <v>47019.10546875</v>
      </c>
      <c r="W2120" s="1">
        <v>17495.365234375</v>
      </c>
      <c r="X2120" s="1">
        <v>72006.21875</v>
      </c>
      <c r="Y2120" s="1">
        <v>266721.0625</v>
      </c>
      <c r="Z2120" s="1">
        <v>38318.1484375</v>
      </c>
      <c r="AA2120" s="1">
        <v>389412.03125</v>
      </c>
      <c r="AB2120" s="1">
        <v>10455.2021484375</v>
      </c>
      <c r="AC2120" s="1">
        <v>43920.2265625</v>
      </c>
      <c r="AD2120" s="1">
        <v>63088.23828125</v>
      </c>
      <c r="AE2120" s="1">
        <v>54141.25390625</v>
      </c>
      <c r="AF2120" s="1">
        <v>158688.21875</v>
      </c>
      <c r="AG2120" s="1">
        <v>651064.5625</v>
      </c>
      <c r="AH2120" s="1">
        <v>118405.1875</v>
      </c>
      <c r="AI2120" s="1">
        <v>28157.515625</v>
      </c>
      <c r="AJ2120" s="1">
        <v>184436.34375</v>
      </c>
      <c r="AK2120" s="1">
        <v>22003.830078125</v>
      </c>
      <c r="AL2120" s="1">
        <v>2686571.25</v>
      </c>
      <c r="AM2120" s="1">
        <v>2160222.75</v>
      </c>
      <c r="AN2120" s="1">
        <v>526348.25</v>
      </c>
      <c r="AO2120" t="s">
        <v>14930</v>
      </c>
    </row>
    <row r="2121" spans="1:41" x14ac:dyDescent="0.25">
      <c r="A2121" s="1">
        <v>2017</v>
      </c>
      <c r="B2121" t="s">
        <v>1554</v>
      </c>
      <c r="C2121" t="s">
        <v>7044</v>
      </c>
      <c r="D2121" t="s">
        <v>7209</v>
      </c>
      <c r="E2121" t="s">
        <v>7650</v>
      </c>
      <c r="F2121" t="s">
        <v>9148</v>
      </c>
      <c r="G2121" t="s">
        <v>11287</v>
      </c>
      <c r="H2121" t="s">
        <v>12675</v>
      </c>
      <c r="I2121" s="1">
        <v>54113.890625</v>
      </c>
      <c r="J2121" s="1">
        <v>96104.671875</v>
      </c>
      <c r="K2121" s="1">
        <v>7305.615234375</v>
      </c>
      <c r="L2121" s="1">
        <v>13540</v>
      </c>
      <c r="M2121" s="1">
        <v>49921.28125</v>
      </c>
      <c r="N2121" s="1">
        <v>38934.43359375</v>
      </c>
      <c r="O2121" s="1">
        <v>34918.11328125</v>
      </c>
      <c r="P2121" s="1">
        <v>41277.5546875</v>
      </c>
      <c r="Q2121" s="1">
        <v>19866.748046875</v>
      </c>
      <c r="R2121" s="1">
        <v>31474.158203125</v>
      </c>
      <c r="S2121" s="1">
        <v>54405</v>
      </c>
      <c r="T2121" s="1">
        <v>35806.91015625</v>
      </c>
      <c r="U2121" s="1">
        <v>10434.0048828125</v>
      </c>
      <c r="V2121" s="1">
        <v>44030</v>
      </c>
      <c r="W2121" s="1">
        <v>16383.1484375</v>
      </c>
      <c r="X2121" s="1">
        <v>67428.6328125</v>
      </c>
      <c r="Y2121" s="1">
        <v>249765.046875</v>
      </c>
      <c r="Z2121" s="1">
        <v>35882.18359375</v>
      </c>
      <c r="AA2121" s="1">
        <v>364656.28125</v>
      </c>
      <c r="AB2121" s="1">
        <v>9790.54296875</v>
      </c>
      <c r="AC2121" s="1">
        <v>41128.125</v>
      </c>
      <c r="AD2121" s="1">
        <v>59077.5859375</v>
      </c>
      <c r="AE2121" s="1">
        <v>50699.37890625</v>
      </c>
      <c r="AF2121" s="1">
        <v>148600.078125</v>
      </c>
      <c r="AG2121" s="1">
        <v>609675</v>
      </c>
      <c r="AH2121" s="1">
        <v>110877.921875</v>
      </c>
      <c r="AI2121" s="1">
        <v>26367.482421875</v>
      </c>
      <c r="AJ2121" s="1">
        <v>172711.34375</v>
      </c>
      <c r="AK2121" s="1">
        <v>20605</v>
      </c>
      <c r="AL2121" s="1">
        <v>2515780.25</v>
      </c>
      <c r="AM2121" s="1">
        <v>2022893</v>
      </c>
      <c r="AN2121" s="1">
        <v>492887.21875</v>
      </c>
      <c r="AO2121" t="s">
        <v>14931</v>
      </c>
    </row>
    <row r="2122" spans="1:41" x14ac:dyDescent="0.25">
      <c r="A2122" s="1">
        <v>2017</v>
      </c>
      <c r="B2122" t="s">
        <v>1554</v>
      </c>
      <c r="C2122" t="s">
        <v>7045</v>
      </c>
      <c r="D2122" t="s">
        <v>7209</v>
      </c>
      <c r="E2122" t="s">
        <v>7651</v>
      </c>
      <c r="F2122" t="s">
        <v>9149</v>
      </c>
      <c r="G2122" t="s">
        <v>11288</v>
      </c>
      <c r="H2122" t="s">
        <v>12675</v>
      </c>
      <c r="I2122" s="1">
        <v>0</v>
      </c>
      <c r="J2122" s="1">
        <v>0</v>
      </c>
      <c r="K2122" s="1">
        <v>0</v>
      </c>
      <c r="L2122" s="1"/>
      <c r="M2122" s="1"/>
      <c r="N2122" s="1">
        <v>0.42715516686439514</v>
      </c>
      <c r="O2122" s="1">
        <v>7643.93896484375</v>
      </c>
      <c r="P2122" s="1">
        <v>0.12879791855812073</v>
      </c>
      <c r="Q2122" s="1">
        <v>0</v>
      </c>
      <c r="R2122" s="1">
        <v>-1.404366921633482E-2</v>
      </c>
      <c r="S2122" s="1">
        <v>0</v>
      </c>
      <c r="T2122" s="1">
        <v>0</v>
      </c>
      <c r="U2122" s="1">
        <v>0</v>
      </c>
      <c r="V2122" s="1">
        <v>0</v>
      </c>
      <c r="W2122" s="1"/>
      <c r="X2122" s="1">
        <v>0</v>
      </c>
      <c r="Y2122" s="1">
        <v>0</v>
      </c>
      <c r="Z2122" s="1">
        <v>-0.23120108246803284</v>
      </c>
      <c r="AA2122" s="1">
        <v>233.294677734375</v>
      </c>
      <c r="AB2122" s="1">
        <v>0</v>
      </c>
      <c r="AC2122" s="1">
        <v>0</v>
      </c>
      <c r="AD2122" s="1"/>
      <c r="AE2122" s="1">
        <v>0.41676068305969238</v>
      </c>
      <c r="AF2122" s="1"/>
      <c r="AG2122" s="1">
        <v>2237.22509765625</v>
      </c>
      <c r="AH2122" s="1">
        <v>1.0678879022598267</v>
      </c>
      <c r="AI2122" s="1">
        <v>0</v>
      </c>
      <c r="AJ2122" s="1">
        <v>0</v>
      </c>
      <c r="AK2122" s="1"/>
      <c r="AL2122" s="1">
        <v>10116.255859375</v>
      </c>
      <c r="AM2122" s="1">
        <v>2471.247314453125</v>
      </c>
      <c r="AN2122" s="1">
        <v>7645.0068359375</v>
      </c>
      <c r="AO2122" t="s">
        <v>14932</v>
      </c>
    </row>
    <row r="2123" spans="1:41" x14ac:dyDescent="0.25">
      <c r="A2123" s="1">
        <v>2017</v>
      </c>
      <c r="B2123" t="s">
        <v>1554</v>
      </c>
      <c r="C2123" t="s">
        <v>7045</v>
      </c>
      <c r="D2123" t="s">
        <v>7209</v>
      </c>
      <c r="E2123" t="s">
        <v>7651</v>
      </c>
      <c r="F2123" t="s">
        <v>9149</v>
      </c>
      <c r="G2123" t="s">
        <v>11289</v>
      </c>
      <c r="H2123" t="s">
        <v>12675</v>
      </c>
      <c r="I2123" s="1">
        <v>0</v>
      </c>
      <c r="J2123" s="1">
        <v>0</v>
      </c>
      <c r="K2123" s="1">
        <v>0</v>
      </c>
      <c r="L2123" s="1"/>
      <c r="M2123" s="1"/>
      <c r="N2123" s="1">
        <v>0.40000000596046448</v>
      </c>
      <c r="O2123" s="1">
        <v>7157.99755859375</v>
      </c>
      <c r="P2123" s="1">
        <v>0.12060996145009995</v>
      </c>
      <c r="Q2123" s="1">
        <v>0</v>
      </c>
      <c r="R2123" s="1">
        <v>-1.3150883838534355E-2</v>
      </c>
      <c r="S2123" s="1">
        <v>0</v>
      </c>
      <c r="T2123" s="1">
        <v>0</v>
      </c>
      <c r="U2123" s="1">
        <v>0</v>
      </c>
      <c r="V2123" s="1">
        <v>0</v>
      </c>
      <c r="W2123" s="1"/>
      <c r="X2123" s="1">
        <v>0</v>
      </c>
      <c r="Y2123" s="1">
        <v>0</v>
      </c>
      <c r="Z2123" s="1">
        <v>-0.21650314331054688</v>
      </c>
      <c r="AA2123" s="1">
        <v>218.46363830566406</v>
      </c>
      <c r="AB2123" s="1">
        <v>0</v>
      </c>
      <c r="AC2123" s="1">
        <v>0</v>
      </c>
      <c r="AD2123" s="1"/>
      <c r="AE2123" s="1">
        <v>0.39026632905006409</v>
      </c>
      <c r="AF2123" s="1"/>
      <c r="AG2123" s="1">
        <v>2095</v>
      </c>
      <c r="AH2123" s="1">
        <v>1</v>
      </c>
      <c r="AI2123" s="1">
        <v>0</v>
      </c>
      <c r="AJ2123" s="1">
        <v>0</v>
      </c>
      <c r="AK2123" s="1"/>
      <c r="AL2123" s="1">
        <v>9473.142578125</v>
      </c>
      <c r="AM2123" s="1">
        <v>2314.144775390625</v>
      </c>
      <c r="AN2123" s="1">
        <v>7158.99755859375</v>
      </c>
      <c r="AO2123" t="s">
        <v>14933</v>
      </c>
    </row>
    <row r="2124" spans="1:41" x14ac:dyDescent="0.25">
      <c r="A2124" s="1">
        <v>2017</v>
      </c>
      <c r="B2124" t="s">
        <v>1554</v>
      </c>
      <c r="C2124" t="s">
        <v>7045</v>
      </c>
      <c r="D2124" t="s">
        <v>7209</v>
      </c>
      <c r="E2124" t="s">
        <v>7652</v>
      </c>
      <c r="F2124" t="s">
        <v>9150</v>
      </c>
      <c r="G2124" t="s">
        <v>11290</v>
      </c>
      <c r="H2124" t="s">
        <v>12675</v>
      </c>
      <c r="I2124" s="1">
        <v>326.773681640625</v>
      </c>
      <c r="J2124" s="1">
        <v>0</v>
      </c>
      <c r="K2124" s="1">
        <v>152.07763671875</v>
      </c>
      <c r="L2124" s="1">
        <v>24.561420440673828</v>
      </c>
      <c r="M2124" s="1">
        <v>205.61697387695313</v>
      </c>
      <c r="N2124" s="1">
        <v>2901.23779296875</v>
      </c>
      <c r="O2124" s="1">
        <v>334.490966796875</v>
      </c>
      <c r="P2124" s="1">
        <v>1040.091796875</v>
      </c>
      <c r="Q2124" s="1">
        <v>286.9150390625</v>
      </c>
      <c r="R2124" s="1">
        <v>337.45761108398438</v>
      </c>
      <c r="S2124" s="1">
        <v>411.1368408203125</v>
      </c>
      <c r="T2124" s="1">
        <v>821.205810546875</v>
      </c>
      <c r="U2124" s="1">
        <v>0</v>
      </c>
      <c r="V2124" s="1">
        <v>881.00750732421875</v>
      </c>
      <c r="W2124" s="1">
        <v>193.28770446777344</v>
      </c>
      <c r="X2124" s="1">
        <v>0</v>
      </c>
      <c r="Y2124" s="1">
        <v>1775.7811279296875</v>
      </c>
      <c r="Z2124" s="1">
        <v>184.40971374511719</v>
      </c>
      <c r="AA2124" s="1">
        <v>15729.705078125</v>
      </c>
      <c r="AB2124" s="1">
        <v>0</v>
      </c>
      <c r="AC2124" s="1">
        <v>489.0926513671875</v>
      </c>
      <c r="AD2124" s="1">
        <v>458.1239013671875</v>
      </c>
      <c r="AE2124" s="1">
        <v>7.7620177268981934</v>
      </c>
      <c r="AF2124" s="1">
        <v>1594.3565673828125</v>
      </c>
      <c r="AG2124" s="1">
        <v>17033.87890625</v>
      </c>
      <c r="AH2124" s="1">
        <v>182.60882568359375</v>
      </c>
      <c r="AI2124" s="1">
        <v>197.55926513671875</v>
      </c>
      <c r="AJ2124" s="1">
        <v>16.801870346069336</v>
      </c>
      <c r="AK2124" s="1">
        <v>890.61846923828125</v>
      </c>
      <c r="AL2124" s="1">
        <v>46476.5546875</v>
      </c>
      <c r="AM2124" s="1">
        <v>42629.83203125</v>
      </c>
      <c r="AN2124" s="1">
        <v>3846.7265625</v>
      </c>
      <c r="AO2124" t="s">
        <v>14934</v>
      </c>
    </row>
    <row r="2125" spans="1:41" x14ac:dyDescent="0.25">
      <c r="A2125" s="1">
        <v>2017</v>
      </c>
      <c r="B2125" t="s">
        <v>1554</v>
      </c>
      <c r="C2125" t="s">
        <v>7045</v>
      </c>
      <c r="D2125" t="s">
        <v>7209</v>
      </c>
      <c r="E2125" t="s">
        <v>7652</v>
      </c>
      <c r="F2125" t="s">
        <v>9150</v>
      </c>
      <c r="G2125" t="s">
        <v>11291</v>
      </c>
      <c r="H2125" t="s">
        <v>12675</v>
      </c>
      <c r="I2125" s="1">
        <v>306</v>
      </c>
      <c r="J2125" s="1">
        <v>0</v>
      </c>
      <c r="K2125" s="1">
        <v>142.40974426269531</v>
      </c>
      <c r="L2125" s="1">
        <v>23</v>
      </c>
      <c r="M2125" s="1">
        <v>192.54547119140625</v>
      </c>
      <c r="N2125" s="1">
        <v>2716.800048828125</v>
      </c>
      <c r="O2125" s="1">
        <v>313.2266845703125</v>
      </c>
      <c r="P2125" s="1">
        <v>973.97100830078125</v>
      </c>
      <c r="Q2125" s="1">
        <v>268.67523193359375</v>
      </c>
      <c r="R2125" s="1">
        <v>316.00473022460938</v>
      </c>
      <c r="S2125" s="1">
        <v>385</v>
      </c>
      <c r="T2125" s="1">
        <v>769</v>
      </c>
      <c r="U2125" s="1">
        <v>0</v>
      </c>
      <c r="V2125" s="1">
        <v>825</v>
      </c>
      <c r="W2125" s="1">
        <v>181</v>
      </c>
      <c r="X2125" s="1">
        <v>0</v>
      </c>
      <c r="Y2125" s="1">
        <v>1662.8909912109375</v>
      </c>
      <c r="Z2125" s="1">
        <v>172.6864013671875</v>
      </c>
      <c r="AA2125" s="1">
        <v>14729.734375</v>
      </c>
      <c r="AB2125" s="1">
        <v>0</v>
      </c>
      <c r="AC2125" s="1">
        <v>458</v>
      </c>
      <c r="AD2125" s="1">
        <v>429</v>
      </c>
      <c r="AE2125" s="1">
        <v>7.2685699462890625</v>
      </c>
      <c r="AF2125" s="1">
        <v>1493</v>
      </c>
      <c r="AG2125" s="1">
        <v>15951</v>
      </c>
      <c r="AH2125" s="1">
        <v>171</v>
      </c>
      <c r="AI2125" s="1">
        <v>185</v>
      </c>
      <c r="AJ2125" s="1">
        <v>15.733739852905273</v>
      </c>
      <c r="AK2125" s="1">
        <v>834</v>
      </c>
      <c r="AL2125" s="1">
        <v>43521.94921875</v>
      </c>
      <c r="AM2125" s="1">
        <v>39919.765625</v>
      </c>
      <c r="AN2125" s="1">
        <v>3602.181884765625</v>
      </c>
      <c r="AO2125" t="s">
        <v>14935</v>
      </c>
    </row>
    <row r="2126" spans="1:41" x14ac:dyDescent="0.25">
      <c r="A2126" s="1">
        <v>2017</v>
      </c>
      <c r="B2126" t="s">
        <v>1554</v>
      </c>
      <c r="C2126" t="s">
        <v>7045</v>
      </c>
      <c r="D2126" t="s">
        <v>7209</v>
      </c>
      <c r="E2126" t="s">
        <v>7653</v>
      </c>
      <c r="F2126" t="s">
        <v>9151</v>
      </c>
      <c r="G2126" t="s">
        <v>11292</v>
      </c>
      <c r="H2126" t="s">
        <v>12675</v>
      </c>
      <c r="I2126" s="1">
        <v>10937.3076171875</v>
      </c>
      <c r="J2126" s="1">
        <v>13628.384765625</v>
      </c>
      <c r="K2126" s="1">
        <v>1487.5030517578125</v>
      </c>
      <c r="L2126" s="1">
        <v>2971.931884765625</v>
      </c>
      <c r="M2126" s="1">
        <v>8212.068359375</v>
      </c>
      <c r="N2126" s="1">
        <v>8705.421875</v>
      </c>
      <c r="O2126" s="1">
        <v>6735.447265625</v>
      </c>
      <c r="P2126" s="1">
        <v>6621.27392578125</v>
      </c>
      <c r="Q2126" s="1">
        <v>3081.166748046875</v>
      </c>
      <c r="R2126" s="1">
        <v>5898.759765625</v>
      </c>
      <c r="S2126" s="1">
        <v>13026.0966796875</v>
      </c>
      <c r="T2126" s="1">
        <v>10758.970703125</v>
      </c>
      <c r="U2126" s="1">
        <v>1485.309814453125</v>
      </c>
      <c r="V2126" s="1">
        <v>7239.2119140625</v>
      </c>
      <c r="W2126" s="1">
        <v>3960.796142578125</v>
      </c>
      <c r="X2126" s="1">
        <v>10470.58984375</v>
      </c>
      <c r="Y2126" s="1">
        <v>39579.09375</v>
      </c>
      <c r="Z2126" s="1">
        <v>8004.4267578125</v>
      </c>
      <c r="AA2126" s="1">
        <v>66740.1171875</v>
      </c>
      <c r="AB2126" s="1">
        <v>1504.654052734375</v>
      </c>
      <c r="AC2126" s="1">
        <v>9180.6318359375</v>
      </c>
      <c r="AD2126" s="1">
        <v>13621.337890625</v>
      </c>
      <c r="AE2126" s="1">
        <v>8871.318359375</v>
      </c>
      <c r="AF2126" s="1">
        <v>26993.001953125</v>
      </c>
      <c r="AG2126" s="1">
        <v>102825.859375</v>
      </c>
      <c r="AH2126" s="1">
        <v>21797.7265625</v>
      </c>
      <c r="AI2126" s="1">
        <v>3745.082763671875</v>
      </c>
      <c r="AJ2126" s="1">
        <v>28296.91015625</v>
      </c>
      <c r="AK2126" s="1">
        <v>4626.09033203125</v>
      </c>
      <c r="AL2126" s="1">
        <v>451006.5</v>
      </c>
      <c r="AM2126" s="1">
        <v>351060.09375</v>
      </c>
      <c r="AN2126" s="1">
        <v>99946.3671875</v>
      </c>
      <c r="AO2126" t="s">
        <v>14936</v>
      </c>
    </row>
    <row r="2127" spans="1:41" x14ac:dyDescent="0.25">
      <c r="A2127" s="1">
        <v>2017</v>
      </c>
      <c r="B2127" t="s">
        <v>1554</v>
      </c>
      <c r="C2127" t="s">
        <v>7045</v>
      </c>
      <c r="D2127" t="s">
        <v>7209</v>
      </c>
      <c r="E2127" t="s">
        <v>7653</v>
      </c>
      <c r="F2127" t="s">
        <v>9151</v>
      </c>
      <c r="G2127" t="s">
        <v>11293</v>
      </c>
      <c r="H2127" t="s">
        <v>12675</v>
      </c>
      <c r="I2127" s="1">
        <v>10242</v>
      </c>
      <c r="J2127" s="1">
        <v>12762</v>
      </c>
      <c r="K2127" s="1">
        <v>1392.9393310546875</v>
      </c>
      <c r="L2127" s="1">
        <v>2783</v>
      </c>
      <c r="M2127" s="1">
        <v>7690.01025390625</v>
      </c>
      <c r="N2127" s="1">
        <v>8152</v>
      </c>
      <c r="O2127" s="1">
        <v>6307.2607421875</v>
      </c>
      <c r="P2127" s="1">
        <v>6200.345703125</v>
      </c>
      <c r="Q2127" s="1">
        <v>2885.29052734375</v>
      </c>
      <c r="R2127" s="1">
        <v>5523.76318359375</v>
      </c>
      <c r="S2127" s="1">
        <v>12198</v>
      </c>
      <c r="T2127" s="1">
        <v>10075</v>
      </c>
      <c r="U2127" s="1">
        <v>1390.885498046875</v>
      </c>
      <c r="V2127" s="1">
        <v>6779</v>
      </c>
      <c r="W2127" s="1">
        <v>3709</v>
      </c>
      <c r="X2127" s="1">
        <v>9804.9521484375</v>
      </c>
      <c r="Y2127" s="1">
        <v>37062.96875</v>
      </c>
      <c r="Z2127" s="1">
        <v>7495.568359375</v>
      </c>
      <c r="AA2127" s="1">
        <v>62497.3046875</v>
      </c>
      <c r="AB2127" s="1">
        <v>1409</v>
      </c>
      <c r="AC2127" s="1">
        <v>8597</v>
      </c>
      <c r="AD2127" s="1">
        <v>12755.400390625</v>
      </c>
      <c r="AE2127" s="1">
        <v>8307.349609375</v>
      </c>
      <c r="AF2127" s="1">
        <v>25277</v>
      </c>
      <c r="AG2127" s="1">
        <v>96289</v>
      </c>
      <c r="AH2127" s="1">
        <v>20412</v>
      </c>
      <c r="AI2127" s="1">
        <v>3507</v>
      </c>
      <c r="AJ2127" s="1">
        <v>26498.015625</v>
      </c>
      <c r="AK2127" s="1">
        <v>4332</v>
      </c>
      <c r="AL2127" s="1">
        <v>422335.0625</v>
      </c>
      <c r="AM2127" s="1">
        <v>328742.5</v>
      </c>
      <c r="AN2127" s="1">
        <v>93592.5625</v>
      </c>
      <c r="AO2127" t="s">
        <v>14937</v>
      </c>
    </row>
    <row r="2128" spans="1:41" x14ac:dyDescent="0.25">
      <c r="A2128" s="1">
        <v>2017</v>
      </c>
      <c r="B2128" t="s">
        <v>1554</v>
      </c>
      <c r="C2128" t="s">
        <v>7045</v>
      </c>
      <c r="D2128" t="s">
        <v>7209</v>
      </c>
      <c r="E2128" t="s">
        <v>7653</v>
      </c>
      <c r="F2128" t="s">
        <v>9152</v>
      </c>
      <c r="G2128" t="s">
        <v>11294</v>
      </c>
      <c r="H2128" t="s">
        <v>12675</v>
      </c>
      <c r="I2128" s="1">
        <v>3856.14306640625</v>
      </c>
      <c r="J2128" s="1">
        <v>7864.994140625</v>
      </c>
      <c r="K2128" s="1">
        <v>654.4407958984375</v>
      </c>
      <c r="L2128" s="1">
        <v>1259.039794921875</v>
      </c>
      <c r="M2128" s="1">
        <v>5335.84375</v>
      </c>
      <c r="N2128" s="1">
        <v>5416.3271484375</v>
      </c>
      <c r="O2128" s="1">
        <v>3224.8671875</v>
      </c>
      <c r="P2128" s="1">
        <v>3636.320068359375</v>
      </c>
      <c r="Q2128" s="1">
        <v>1790.27001953125</v>
      </c>
      <c r="R2128" s="1">
        <v>2648.796630859375</v>
      </c>
      <c r="S2128" s="1">
        <v>5713.2001953125</v>
      </c>
      <c r="T2128" s="1">
        <v>5119.45458984375</v>
      </c>
      <c r="U2128" s="1">
        <v>950.943359375</v>
      </c>
      <c r="V2128" s="1">
        <v>3770.712158203125</v>
      </c>
      <c r="W2128" s="1">
        <v>1881.4281005859375</v>
      </c>
      <c r="X2128" s="1">
        <v>5863.873046875</v>
      </c>
      <c r="Y2128" s="1">
        <v>22767.369140625</v>
      </c>
      <c r="Z2128" s="1">
        <v>3888.245849609375</v>
      </c>
      <c r="AA2128" s="1">
        <v>34881.71875</v>
      </c>
      <c r="AB2128" s="1">
        <v>844.6993408203125</v>
      </c>
      <c r="AC2128" s="1">
        <v>4135.8837890625</v>
      </c>
      <c r="AD2128" s="1">
        <v>7847.908203125</v>
      </c>
      <c r="AE2128" s="1">
        <v>5193.84228515625</v>
      </c>
      <c r="AF2128" s="1">
        <v>12608.552734375</v>
      </c>
      <c r="AG2128" s="1">
        <v>61682.2734375</v>
      </c>
      <c r="AH2128" s="1">
        <v>11670.9462890625</v>
      </c>
      <c r="AI2128" s="1">
        <v>2117.62158203125</v>
      </c>
      <c r="AJ2128" s="1">
        <v>13669.0869140625</v>
      </c>
      <c r="AK2128" s="1">
        <v>2556.523681640625</v>
      </c>
      <c r="AL2128" s="1">
        <v>242851.359375</v>
      </c>
      <c r="AM2128" s="1">
        <v>190020.53125</v>
      </c>
      <c r="AN2128" s="1">
        <v>52830.8046875</v>
      </c>
      <c r="AO2128" t="s">
        <v>14938</v>
      </c>
    </row>
    <row r="2129" spans="1:41" x14ac:dyDescent="0.25">
      <c r="A2129" s="1">
        <v>2017</v>
      </c>
      <c r="B2129" t="s">
        <v>1554</v>
      </c>
      <c r="C2129" t="s">
        <v>7045</v>
      </c>
      <c r="D2129" t="s">
        <v>7209</v>
      </c>
      <c r="E2129" t="s">
        <v>7653</v>
      </c>
      <c r="F2129" t="s">
        <v>9152</v>
      </c>
      <c r="G2129" t="s">
        <v>11295</v>
      </c>
      <c r="H2129" t="s">
        <v>12675</v>
      </c>
      <c r="I2129" s="1">
        <v>3611</v>
      </c>
      <c r="J2129" s="1">
        <v>7365</v>
      </c>
      <c r="K2129" s="1">
        <v>612.83660888671875</v>
      </c>
      <c r="L2129" s="1">
        <v>1179</v>
      </c>
      <c r="M2129" s="1">
        <v>4996.6328125</v>
      </c>
      <c r="N2129" s="1">
        <v>5072</v>
      </c>
      <c r="O2129" s="1">
        <v>3019.85546875</v>
      </c>
      <c r="P2129" s="1">
        <v>3405.151611328125</v>
      </c>
      <c r="Q2129" s="1">
        <v>1676.458740234375</v>
      </c>
      <c r="R2129" s="1">
        <v>2480.406982421875</v>
      </c>
      <c r="S2129" s="1">
        <v>5350</v>
      </c>
      <c r="T2129" s="1">
        <v>4794</v>
      </c>
      <c r="U2129" s="1">
        <v>890.4898681640625</v>
      </c>
      <c r="V2129" s="1">
        <v>3531</v>
      </c>
      <c r="W2129" s="1">
        <v>1761.82177734375</v>
      </c>
      <c r="X2129" s="1">
        <v>5491.09423828125</v>
      </c>
      <c r="Y2129" s="1">
        <v>21320</v>
      </c>
      <c r="Z2129" s="1">
        <v>3641.061767578125</v>
      </c>
      <c r="AA2129" s="1">
        <v>32664.21484375</v>
      </c>
      <c r="AB2129" s="1">
        <v>791</v>
      </c>
      <c r="AC2129" s="1">
        <v>3872.956787109375</v>
      </c>
      <c r="AD2129" s="1">
        <v>7349</v>
      </c>
      <c r="AE2129" s="1">
        <v>4863.65869140625</v>
      </c>
      <c r="AF2129" s="1">
        <v>11807</v>
      </c>
      <c r="AG2129" s="1">
        <v>57761</v>
      </c>
      <c r="AH2129" s="1">
        <v>10929</v>
      </c>
      <c r="AI2129" s="1">
        <v>1983</v>
      </c>
      <c r="AJ2129" s="1">
        <v>12800.1142578125</v>
      </c>
      <c r="AK2129" s="1">
        <v>2394</v>
      </c>
      <c r="AL2129" s="1">
        <v>227412.75</v>
      </c>
      <c r="AM2129" s="1">
        <v>177940.5</v>
      </c>
      <c r="AN2129" s="1">
        <v>49472.2421875</v>
      </c>
      <c r="AO2129" t="s">
        <v>14939</v>
      </c>
    </row>
    <row r="2130" spans="1:41" x14ac:dyDescent="0.25">
      <c r="A2130" s="1">
        <v>2017</v>
      </c>
      <c r="B2130" t="s">
        <v>1554</v>
      </c>
      <c r="C2130" t="s">
        <v>7045</v>
      </c>
      <c r="D2130" t="s">
        <v>7209</v>
      </c>
      <c r="E2130" t="s">
        <v>7654</v>
      </c>
      <c r="F2130" t="s">
        <v>9153</v>
      </c>
      <c r="G2130" t="s">
        <v>11296</v>
      </c>
      <c r="H2130" t="s">
        <v>12675</v>
      </c>
      <c r="I2130" s="1">
        <v>20241.814453125</v>
      </c>
      <c r="J2130" s="1">
        <v>19856.306640625</v>
      </c>
      <c r="K2130" s="1">
        <v>1438.1029052734375</v>
      </c>
      <c r="L2130" s="1">
        <v>1441.648681640625</v>
      </c>
      <c r="M2130" s="1">
        <v>14241.5751953125</v>
      </c>
      <c r="N2130" s="1">
        <v>21014.96484375</v>
      </c>
      <c r="O2130" s="1">
        <v>8248.3603515625</v>
      </c>
      <c r="P2130" s="1">
        <v>16403.751953125</v>
      </c>
      <c r="Q2130" s="1">
        <v>4381.1328125</v>
      </c>
      <c r="R2130" s="1">
        <v>8915.560546875</v>
      </c>
      <c r="S2130" s="1">
        <v>14459.2021484375</v>
      </c>
      <c r="T2130" s="1">
        <v>7334.25390625</v>
      </c>
      <c r="U2130" s="1">
        <v>690.45562744140625</v>
      </c>
      <c r="V2130" s="1">
        <v>5992.98681640625</v>
      </c>
      <c r="W2130" s="1">
        <v>7845.7724609375</v>
      </c>
      <c r="X2130" s="1">
        <v>9843.646484375</v>
      </c>
      <c r="Y2130" s="1">
        <v>37368.515625</v>
      </c>
      <c r="Z2130" s="1">
        <v>15779.5908203125</v>
      </c>
      <c r="AA2130" s="1">
        <v>116269.0546875</v>
      </c>
      <c r="AB2130" s="1">
        <v>1996.9503173828125</v>
      </c>
      <c r="AC2130" s="1">
        <v>10430.060546875</v>
      </c>
      <c r="AD2130" s="1">
        <v>22400.015625</v>
      </c>
      <c r="AE2130" s="1">
        <v>17865.34765625</v>
      </c>
      <c r="AF2130" s="1">
        <v>51216.97265625</v>
      </c>
      <c r="AG2130" s="1">
        <v>266033.3125</v>
      </c>
      <c r="AH2130" s="1">
        <v>33478.28515625</v>
      </c>
      <c r="AI2130" s="1">
        <v>24031.748046875</v>
      </c>
      <c r="AJ2130" s="1">
        <v>26371.65625</v>
      </c>
      <c r="AK2130" s="1">
        <v>1850.649658203125</v>
      </c>
      <c r="AL2130" s="1">
        <v>787441.625</v>
      </c>
      <c r="AM2130" s="1">
        <v>640273.125</v>
      </c>
      <c r="AN2130" s="1">
        <v>147168.5625</v>
      </c>
      <c r="AO2130" t="s">
        <v>14940</v>
      </c>
    </row>
    <row r="2131" spans="1:41" x14ac:dyDescent="0.25">
      <c r="A2131" s="1">
        <v>2017</v>
      </c>
      <c r="B2131" t="s">
        <v>1554</v>
      </c>
      <c r="C2131" t="s">
        <v>7045</v>
      </c>
      <c r="D2131" t="s">
        <v>7209</v>
      </c>
      <c r="E2131" t="s">
        <v>7654</v>
      </c>
      <c r="F2131" t="s">
        <v>9153</v>
      </c>
      <c r="G2131" t="s">
        <v>11297</v>
      </c>
      <c r="H2131" t="s">
        <v>12675</v>
      </c>
      <c r="I2131" s="1">
        <v>18955</v>
      </c>
      <c r="J2131" s="1">
        <v>18594</v>
      </c>
      <c r="K2131" s="1">
        <v>1346.6796875</v>
      </c>
      <c r="L2131" s="1">
        <v>1350</v>
      </c>
      <c r="M2131" s="1">
        <v>13336.2080078125</v>
      </c>
      <c r="N2131" s="1">
        <v>19679</v>
      </c>
      <c r="O2131" s="1">
        <v>7723.99462890625</v>
      </c>
      <c r="P2131" s="1">
        <v>15360.9306640625</v>
      </c>
      <c r="Q2131" s="1">
        <v>4102.61474609375</v>
      </c>
      <c r="R2131" s="1">
        <v>8348.779296875</v>
      </c>
      <c r="S2131" s="1">
        <v>13540</v>
      </c>
      <c r="T2131" s="1">
        <v>6868</v>
      </c>
      <c r="U2131" s="1">
        <v>646.5618896484375</v>
      </c>
      <c r="V2131" s="1">
        <v>5612</v>
      </c>
      <c r="W2131" s="1">
        <v>7347</v>
      </c>
      <c r="X2131" s="1">
        <v>9217.865234375</v>
      </c>
      <c r="Y2131" s="1">
        <v>34992.921875</v>
      </c>
      <c r="Z2131" s="1">
        <v>14776.44921875</v>
      </c>
      <c r="AA2131" s="1">
        <v>108877.5859375</v>
      </c>
      <c r="AB2131" s="1">
        <v>1870</v>
      </c>
      <c r="AC2131" s="1">
        <v>9767</v>
      </c>
      <c r="AD2131" s="1">
        <v>20976</v>
      </c>
      <c r="AE2131" s="1">
        <v>16729.609375</v>
      </c>
      <c r="AF2131" s="1">
        <v>47961</v>
      </c>
      <c r="AG2131" s="1">
        <v>249121</v>
      </c>
      <c r="AH2131" s="1">
        <v>31350</v>
      </c>
      <c r="AI2131" s="1">
        <v>22504</v>
      </c>
      <c r="AJ2131" s="1">
        <v>24695.154296875</v>
      </c>
      <c r="AK2131" s="1">
        <v>1733</v>
      </c>
      <c r="AL2131" s="1">
        <v>737382.3125</v>
      </c>
      <c r="AM2131" s="1">
        <v>599569.5625</v>
      </c>
      <c r="AN2131" s="1">
        <v>137812.75</v>
      </c>
      <c r="AO2131" t="s">
        <v>14941</v>
      </c>
    </row>
    <row r="2132" spans="1:41" x14ac:dyDescent="0.25">
      <c r="A2132" s="1">
        <v>2017</v>
      </c>
      <c r="B2132" t="s">
        <v>1554</v>
      </c>
      <c r="C2132" t="s">
        <v>7045</v>
      </c>
      <c r="D2132" t="s">
        <v>7209</v>
      </c>
      <c r="E2132" t="s">
        <v>7655</v>
      </c>
      <c r="F2132" t="s">
        <v>9154</v>
      </c>
      <c r="G2132" t="s">
        <v>11298</v>
      </c>
      <c r="H2132" t="s">
        <v>12675</v>
      </c>
      <c r="I2132" s="1">
        <v>0</v>
      </c>
      <c r="J2132" s="1">
        <v>0</v>
      </c>
      <c r="K2132" s="1">
        <v>0</v>
      </c>
      <c r="L2132" s="1"/>
      <c r="M2132" s="1"/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0</v>
      </c>
      <c r="W2132" s="1"/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148.43641662597656</v>
      </c>
      <c r="AG2132" s="1">
        <v>0</v>
      </c>
      <c r="AH2132" s="1">
        <v>0</v>
      </c>
      <c r="AI2132" s="1">
        <v>0</v>
      </c>
      <c r="AJ2132" s="1">
        <v>0</v>
      </c>
      <c r="AK2132" s="1"/>
      <c r="AL2132" s="1">
        <v>148.43641662597656</v>
      </c>
      <c r="AM2132" s="1">
        <v>148.43641662597656</v>
      </c>
      <c r="AN2132" s="1">
        <v>0</v>
      </c>
      <c r="AO2132" t="s">
        <v>14942</v>
      </c>
    </row>
    <row r="2133" spans="1:41" x14ac:dyDescent="0.25">
      <c r="A2133" s="1">
        <v>2017</v>
      </c>
      <c r="B2133" t="s">
        <v>1554</v>
      </c>
      <c r="C2133" t="s">
        <v>7045</v>
      </c>
      <c r="D2133" t="s">
        <v>7209</v>
      </c>
      <c r="E2133" t="s">
        <v>7655</v>
      </c>
      <c r="F2133" t="s">
        <v>9154</v>
      </c>
      <c r="G2133" t="s">
        <v>11299</v>
      </c>
      <c r="H2133" t="s">
        <v>12675</v>
      </c>
      <c r="I2133" s="1">
        <v>0</v>
      </c>
      <c r="J2133" s="1">
        <v>0</v>
      </c>
      <c r="K2133" s="1">
        <v>0</v>
      </c>
      <c r="L2133" s="1"/>
      <c r="M2133" s="1"/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/>
      <c r="X2133" s="1">
        <v>0</v>
      </c>
      <c r="Y2133" s="1">
        <v>0</v>
      </c>
      <c r="Z2133" s="1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139</v>
      </c>
      <c r="AG2133" s="1">
        <v>0</v>
      </c>
      <c r="AH2133" s="1">
        <v>0</v>
      </c>
      <c r="AI2133" s="1">
        <v>0</v>
      </c>
      <c r="AJ2133" s="1">
        <v>0</v>
      </c>
      <c r="AK2133" s="1"/>
      <c r="AL2133" s="1">
        <v>139</v>
      </c>
      <c r="AM2133" s="1">
        <v>139</v>
      </c>
      <c r="AN2133" s="1">
        <v>0</v>
      </c>
      <c r="AO2133" t="s">
        <v>14943</v>
      </c>
    </row>
    <row r="2134" spans="1:41" x14ac:dyDescent="0.25">
      <c r="A2134" s="1">
        <v>2017</v>
      </c>
      <c r="B2134" t="s">
        <v>1554</v>
      </c>
      <c r="C2134" t="s">
        <v>7045</v>
      </c>
      <c r="D2134" t="s">
        <v>7209</v>
      </c>
      <c r="E2134" t="s">
        <v>7656</v>
      </c>
      <c r="F2134" t="s">
        <v>9155</v>
      </c>
      <c r="G2134" t="s">
        <v>11300</v>
      </c>
      <c r="H2134" t="s">
        <v>12675</v>
      </c>
      <c r="I2134" s="1">
        <v>191141.25</v>
      </c>
      <c r="J2134" s="1">
        <v>378269.375</v>
      </c>
      <c r="K2134" s="1">
        <v>30851.25390625</v>
      </c>
      <c r="L2134" s="1">
        <v>57826.12890625</v>
      </c>
      <c r="M2134" s="1">
        <v>257924.53125</v>
      </c>
      <c r="N2134" s="1">
        <v>268190</v>
      </c>
      <c r="O2134" s="1">
        <v>162177.171875</v>
      </c>
      <c r="P2134" s="1">
        <v>181146.859375</v>
      </c>
      <c r="Q2134" s="1">
        <v>85742.6953125</v>
      </c>
      <c r="R2134" s="1">
        <v>127982.296875</v>
      </c>
      <c r="S2134" s="1">
        <v>270868.6875</v>
      </c>
      <c r="T2134" s="1">
        <v>237137.3125</v>
      </c>
      <c r="U2134" s="1">
        <v>44045.78125</v>
      </c>
      <c r="V2134" s="1">
        <v>175813.859375</v>
      </c>
      <c r="W2134" s="1">
        <v>92776.6796875</v>
      </c>
      <c r="X2134" s="1">
        <v>275979.8125</v>
      </c>
      <c r="Y2134" s="1">
        <v>1072353.875</v>
      </c>
      <c r="Z2134" s="1">
        <v>191175.578125</v>
      </c>
      <c r="AA2134" s="1">
        <v>1700660.75</v>
      </c>
      <c r="AB2134" s="1">
        <v>40382.1796875</v>
      </c>
      <c r="AC2134" s="1">
        <v>196639.75</v>
      </c>
      <c r="AD2134" s="1">
        <v>379192.375</v>
      </c>
      <c r="AE2134" s="1">
        <v>253975.703125</v>
      </c>
      <c r="AF2134" s="1">
        <v>620587</v>
      </c>
      <c r="AG2134" s="1">
        <v>3074594.5</v>
      </c>
      <c r="AH2134" s="1">
        <v>565674.125</v>
      </c>
      <c r="AI2134" s="1">
        <v>120181.171875</v>
      </c>
      <c r="AJ2134" s="1">
        <v>643468.25</v>
      </c>
      <c r="AK2134" s="1">
        <v>116892.078125</v>
      </c>
      <c r="AL2134" s="1">
        <v>11813651</v>
      </c>
      <c r="AM2134" s="1">
        <v>9263613</v>
      </c>
      <c r="AN2134" s="1">
        <v>2550037.25</v>
      </c>
      <c r="AO2134" t="s">
        <v>14944</v>
      </c>
    </row>
    <row r="2135" spans="1:41" x14ac:dyDescent="0.25">
      <c r="A2135" s="1">
        <v>2017</v>
      </c>
      <c r="B2135" t="s">
        <v>1554</v>
      </c>
      <c r="C2135" t="s">
        <v>7045</v>
      </c>
      <c r="D2135" t="s">
        <v>7209</v>
      </c>
      <c r="E2135" t="s">
        <v>7656</v>
      </c>
      <c r="F2135" t="s">
        <v>9155</v>
      </c>
      <c r="G2135" t="s">
        <v>11301</v>
      </c>
      <c r="H2135" t="s">
        <v>12675</v>
      </c>
      <c r="I2135" s="1">
        <v>178990</v>
      </c>
      <c r="J2135" s="1">
        <v>354222</v>
      </c>
      <c r="K2135" s="1">
        <v>28889.974609375</v>
      </c>
      <c r="L2135" s="1">
        <v>54150</v>
      </c>
      <c r="M2135" s="1">
        <v>241527.71875</v>
      </c>
      <c r="N2135" s="1">
        <v>251140.59375</v>
      </c>
      <c r="O2135" s="1">
        <v>151867.234375</v>
      </c>
      <c r="P2135" s="1">
        <v>169630.96875</v>
      </c>
      <c r="Q2135" s="1">
        <v>80291.8515625</v>
      </c>
      <c r="R2135" s="1">
        <v>119846.1953125</v>
      </c>
      <c r="S2135" s="1">
        <v>253649</v>
      </c>
      <c r="T2135" s="1">
        <v>222062</v>
      </c>
      <c r="U2135" s="1">
        <v>41245.69921875</v>
      </c>
      <c r="V2135" s="1">
        <v>164637</v>
      </c>
      <c r="W2135" s="1">
        <v>86878.671875</v>
      </c>
      <c r="X2135" s="1">
        <v>258435.1875</v>
      </c>
      <c r="Y2135" s="1">
        <v>1004182.0625</v>
      </c>
      <c r="Z2135" s="1">
        <v>179022.140625</v>
      </c>
      <c r="AA2135" s="1">
        <v>1592546.125</v>
      </c>
      <c r="AB2135" s="1">
        <v>37815</v>
      </c>
      <c r="AC2135" s="1">
        <v>184138.953125</v>
      </c>
      <c r="AD2135" s="1">
        <v>355086.3125</v>
      </c>
      <c r="AE2135" s="1">
        <v>237829.9375</v>
      </c>
      <c r="AF2135" s="1">
        <v>581135</v>
      </c>
      <c r="AG2135" s="1">
        <v>2879136</v>
      </c>
      <c r="AH2135" s="1">
        <v>529713</v>
      </c>
      <c r="AI2135" s="1">
        <v>112541</v>
      </c>
      <c r="AJ2135" s="1">
        <v>602561.625</v>
      </c>
      <c r="AK2135" s="1">
        <v>109461</v>
      </c>
      <c r="AL2135" s="1">
        <v>11062633</v>
      </c>
      <c r="AM2135" s="1">
        <v>8674707</v>
      </c>
      <c r="AN2135" s="1">
        <v>2387926</v>
      </c>
      <c r="AO2135" t="s">
        <v>14945</v>
      </c>
    </row>
    <row r="2136" spans="1:41" x14ac:dyDescent="0.25">
      <c r="A2136" s="1">
        <v>2017</v>
      </c>
      <c r="B2136" t="s">
        <v>1554</v>
      </c>
      <c r="C2136" t="s">
        <v>7045</v>
      </c>
      <c r="D2136" t="s">
        <v>7209</v>
      </c>
      <c r="E2136" t="s">
        <v>7657</v>
      </c>
      <c r="F2136" t="s">
        <v>9156</v>
      </c>
      <c r="G2136" t="s">
        <v>11302</v>
      </c>
      <c r="H2136" t="s">
        <v>12675</v>
      </c>
      <c r="I2136" s="1">
        <v>178307.375</v>
      </c>
      <c r="J2136" s="1">
        <v>364176.46875</v>
      </c>
      <c r="K2136" s="1">
        <v>30398.291015625</v>
      </c>
      <c r="L2136" s="1">
        <v>58121.93359375</v>
      </c>
      <c r="M2136" s="1">
        <v>246764.796875</v>
      </c>
      <c r="N2136" s="1">
        <v>253364.9375</v>
      </c>
      <c r="O2136" s="1">
        <v>150129.953125</v>
      </c>
      <c r="P2136" s="1">
        <v>168768.03125</v>
      </c>
      <c r="Q2136" s="1">
        <v>82939.3828125</v>
      </c>
      <c r="R2136" s="1">
        <v>122654.1796875</v>
      </c>
      <c r="S2136" s="1">
        <v>264133.53125</v>
      </c>
      <c r="T2136" s="1">
        <v>236263.78125</v>
      </c>
      <c r="U2136" s="1">
        <v>43889.69140625</v>
      </c>
      <c r="V2136" s="1">
        <v>174170.375</v>
      </c>
      <c r="W2136" s="1">
        <v>87203.5625</v>
      </c>
      <c r="X2136" s="1">
        <v>270742.875</v>
      </c>
      <c r="Y2136" s="1">
        <v>1053572.875</v>
      </c>
      <c r="Z2136" s="1">
        <v>179696.8125</v>
      </c>
      <c r="AA2136" s="1">
        <v>1631746.625</v>
      </c>
      <c r="AB2136" s="1">
        <v>39045.18359375</v>
      </c>
      <c r="AC2136" s="1">
        <v>191743.546875</v>
      </c>
      <c r="AD2136" s="1">
        <v>363023.875</v>
      </c>
      <c r="AE2136" s="1">
        <v>239795.171875</v>
      </c>
      <c r="AF2136" s="1">
        <v>585200.4375</v>
      </c>
      <c r="AG2136" s="1">
        <v>2864500.25</v>
      </c>
      <c r="AH2136" s="1">
        <v>542504.125</v>
      </c>
      <c r="AI2136" s="1">
        <v>97974.4453125</v>
      </c>
      <c r="AJ2136" s="1">
        <v>631741.1875</v>
      </c>
      <c r="AK2136" s="1">
        <v>118001.609375</v>
      </c>
      <c r="AL2136" s="1">
        <v>11270575</v>
      </c>
      <c r="AM2136" s="1">
        <v>8824389</v>
      </c>
      <c r="AN2136" s="1">
        <v>2446186</v>
      </c>
      <c r="AO2136" t="s">
        <v>14946</v>
      </c>
    </row>
    <row r="2137" spans="1:41" x14ac:dyDescent="0.25">
      <c r="A2137" s="1">
        <v>2017</v>
      </c>
      <c r="B2137" t="s">
        <v>1554</v>
      </c>
      <c r="C2137" t="s">
        <v>7045</v>
      </c>
      <c r="D2137" t="s">
        <v>7209</v>
      </c>
      <c r="E2137" t="s">
        <v>7657</v>
      </c>
      <c r="F2137" t="s">
        <v>9156</v>
      </c>
      <c r="G2137" t="s">
        <v>11303</v>
      </c>
      <c r="H2137" t="s">
        <v>12675</v>
      </c>
      <c r="I2137" s="1">
        <v>166972</v>
      </c>
      <c r="J2137" s="1">
        <v>341025</v>
      </c>
      <c r="K2137" s="1">
        <v>28465.806640625</v>
      </c>
      <c r="L2137" s="1">
        <v>54427</v>
      </c>
      <c r="M2137" s="1">
        <v>231077.4375</v>
      </c>
      <c r="N2137" s="1">
        <v>237258</v>
      </c>
      <c r="O2137" s="1">
        <v>140585.875</v>
      </c>
      <c r="P2137" s="1">
        <v>158039.09375</v>
      </c>
      <c r="Q2137" s="1">
        <v>77666.75</v>
      </c>
      <c r="R2137" s="1">
        <v>114856.796875</v>
      </c>
      <c r="S2137" s="1">
        <v>247342</v>
      </c>
      <c r="T2137" s="1">
        <v>221244</v>
      </c>
      <c r="U2137" s="1">
        <v>41099.53125</v>
      </c>
      <c r="V2137" s="1">
        <v>163098</v>
      </c>
      <c r="W2137" s="1">
        <v>81659.8515625</v>
      </c>
      <c r="X2137" s="1">
        <v>253531.1875</v>
      </c>
      <c r="Y2137" s="1">
        <v>986595</v>
      </c>
      <c r="Z2137" s="1">
        <v>168273.109375</v>
      </c>
      <c r="AA2137" s="1">
        <v>1528013</v>
      </c>
      <c r="AB2137" s="1">
        <v>36563</v>
      </c>
      <c r="AC2137" s="1">
        <v>179554</v>
      </c>
      <c r="AD2137" s="1">
        <v>339945.6875</v>
      </c>
      <c r="AE2137" s="1">
        <v>224550.890625</v>
      </c>
      <c r="AF2137" s="1">
        <v>547998</v>
      </c>
      <c r="AG2137" s="1">
        <v>2682398</v>
      </c>
      <c r="AH2137" s="1">
        <v>508016</v>
      </c>
      <c r="AI2137" s="1">
        <v>91746</v>
      </c>
      <c r="AJ2137" s="1">
        <v>591580.0625</v>
      </c>
      <c r="AK2137" s="1">
        <v>110500</v>
      </c>
      <c r="AL2137" s="1">
        <v>10554080</v>
      </c>
      <c r="AM2137" s="1">
        <v>8263404</v>
      </c>
      <c r="AN2137" s="1">
        <v>2290677</v>
      </c>
      <c r="AO2137" t="s">
        <v>14947</v>
      </c>
    </row>
    <row r="2138" spans="1:41" x14ac:dyDescent="0.25">
      <c r="A2138" s="1">
        <v>2018</v>
      </c>
      <c r="B2138" t="s">
        <v>1555</v>
      </c>
      <c r="C2138" t="s">
        <v>7046</v>
      </c>
      <c r="D2138" t="s">
        <v>7210</v>
      </c>
      <c r="E2138" t="s">
        <v>7658</v>
      </c>
      <c r="F2138" t="s">
        <v>9157</v>
      </c>
      <c r="G2138" t="s">
        <v>11304</v>
      </c>
      <c r="H2138" t="s">
        <v>12675</v>
      </c>
      <c r="I2138" s="1">
        <v>34167.623294957222</v>
      </c>
      <c r="J2138" s="1">
        <v>66069.747856864095</v>
      </c>
      <c r="K2138" s="1">
        <v>1160.0548069070398</v>
      </c>
      <c r="L2138" s="1">
        <v>3622.245609659923</v>
      </c>
      <c r="M2138" s="1">
        <v>27571.235988057513</v>
      </c>
      <c r="N2138" s="1">
        <v>23982.128421175221</v>
      </c>
      <c r="O2138" s="1">
        <v>13982.123817583039</v>
      </c>
      <c r="P2138" s="1">
        <v>12014.666492606255</v>
      </c>
      <c r="Q2138" s="1">
        <v>6893.150672168541</v>
      </c>
      <c r="R2138" s="1">
        <v>9840.233936955392</v>
      </c>
      <c r="S2138" s="1">
        <v>18427.472460527111</v>
      </c>
      <c r="T2138" s="1">
        <v>12666.172265769601</v>
      </c>
      <c r="U2138" s="1">
        <v>1184.0238056754429</v>
      </c>
      <c r="V2138" s="1">
        <v>10369.077391837469</v>
      </c>
      <c r="W2138" s="1">
        <v>9910.1018716599101</v>
      </c>
      <c r="X2138" s="1">
        <v>16387.165036442559</v>
      </c>
      <c r="Y2138" s="1">
        <v>79533.031999345549</v>
      </c>
      <c r="Z2138" s="1">
        <v>16166.137766254033</v>
      </c>
      <c r="AA2138" s="1">
        <v>193636.67223491031</v>
      </c>
      <c r="AB2138" s="1">
        <v>1803.120807386251</v>
      </c>
      <c r="AC2138" s="1">
        <v>21768.004432785765</v>
      </c>
      <c r="AD2138" s="1">
        <v>31792.66781821139</v>
      </c>
      <c r="AE2138" s="1">
        <v>20336.828362650114</v>
      </c>
      <c r="AF2138" s="1">
        <v>45236.275330949378</v>
      </c>
      <c r="AG2138" s="1">
        <v>256150.46844692048</v>
      </c>
      <c r="AH2138" s="1">
        <v>37704.728118934283</v>
      </c>
      <c r="AI2138" s="1">
        <v>8040.9406952846321</v>
      </c>
      <c r="AJ2138" s="1">
        <v>41718.479674953094</v>
      </c>
      <c r="AK2138" s="1">
        <v>2870.0382285885644</v>
      </c>
      <c r="AL2138" s="1">
        <v>1025004.625</v>
      </c>
      <c r="AM2138" s="1">
        <v>842688.8125</v>
      </c>
      <c r="AN2138" s="1">
        <v>182315.8125</v>
      </c>
      <c r="AO2138" t="s">
        <v>14948</v>
      </c>
    </row>
    <row r="2139" spans="1:41" x14ac:dyDescent="0.25">
      <c r="A2139" s="1">
        <v>2018</v>
      </c>
      <c r="B2139" t="s">
        <v>1556</v>
      </c>
      <c r="C2139" t="s">
        <v>7046</v>
      </c>
      <c r="D2139" t="s">
        <v>7210</v>
      </c>
      <c r="E2139" t="s">
        <v>7658</v>
      </c>
      <c r="F2139" t="s">
        <v>9157</v>
      </c>
      <c r="G2139" t="s">
        <v>11304</v>
      </c>
      <c r="H2139" t="s">
        <v>12675</v>
      </c>
      <c r="I2139" s="1">
        <v>14908.995514446009</v>
      </c>
      <c r="J2139" s="1">
        <v>22778.378385374621</v>
      </c>
      <c r="K2139" s="1">
        <v>1161.8708092980094</v>
      </c>
      <c r="L2139" s="1">
        <v>3883.7952364972002</v>
      </c>
      <c r="M2139" s="1">
        <v>25727.2873404118</v>
      </c>
      <c r="N2139" s="1">
        <v>21560.21255643895</v>
      </c>
      <c r="O2139" s="1">
        <v>11495.259319492179</v>
      </c>
      <c r="P2139" s="1">
        <v>10882.184631806645</v>
      </c>
      <c r="Q2139" s="1">
        <v>3367.4491983627463</v>
      </c>
      <c r="R2139" s="1">
        <v>10511.067547742685</v>
      </c>
      <c r="S2139" s="1">
        <v>29686.685504883757</v>
      </c>
      <c r="T2139" s="1">
        <v>12913.709932510166</v>
      </c>
      <c r="U2139" s="1">
        <v>1773.0632662724831</v>
      </c>
      <c r="V2139" s="1">
        <v>23440.743577587338</v>
      </c>
      <c r="W2139" s="1">
        <v>8127.0442546209715</v>
      </c>
      <c r="X2139" s="1">
        <v>14018.697483436294</v>
      </c>
      <c r="Y2139" s="1">
        <v>76218.724453429328</v>
      </c>
      <c r="Z2139" s="1">
        <v>14219.604310877408</v>
      </c>
      <c r="AA2139" s="1">
        <v>172800.932087847</v>
      </c>
      <c r="AB2139" s="1">
        <v>9873.4813148470421</v>
      </c>
      <c r="AC2139" s="1">
        <v>13042.726003625967</v>
      </c>
      <c r="AD2139" s="1">
        <v>26708.174059012872</v>
      </c>
      <c r="AE2139" s="1">
        <v>21198.978601138806</v>
      </c>
      <c r="AF2139" s="1">
        <v>44467.761356768409</v>
      </c>
      <c r="AG2139" s="1">
        <v>228515.78254705807</v>
      </c>
      <c r="AH2139" s="1">
        <v>61493.107282250276</v>
      </c>
      <c r="AI2139" s="1">
        <v>5379.7039034683867</v>
      </c>
      <c r="AJ2139" s="1">
        <v>53240.13512631115</v>
      </c>
      <c r="AK2139" s="1">
        <v>2495.2930369153946</v>
      </c>
      <c r="AL2139" s="1">
        <v>945890.875</v>
      </c>
      <c r="AM2139" s="1">
        <v>736810.5</v>
      </c>
      <c r="AN2139" s="1">
        <v>209080.328125</v>
      </c>
      <c r="AO2139" t="s">
        <v>14949</v>
      </c>
    </row>
    <row r="2140" spans="1:41" x14ac:dyDescent="0.25">
      <c r="A2140" s="1">
        <v>2018</v>
      </c>
      <c r="B2140" t="s">
        <v>1557</v>
      </c>
      <c r="C2140" t="s">
        <v>7046</v>
      </c>
      <c r="D2140" t="s">
        <v>7210</v>
      </c>
      <c r="E2140" t="s">
        <v>7658</v>
      </c>
      <c r="F2140" t="s">
        <v>9157</v>
      </c>
      <c r="G2140" t="s">
        <v>11304</v>
      </c>
      <c r="H2140" t="s">
        <v>12675</v>
      </c>
      <c r="I2140" s="1">
        <v>26950.338935932494</v>
      </c>
      <c r="J2140" s="1">
        <v>32538.623152848642</v>
      </c>
      <c r="K2140" s="1">
        <v>1159.3143378529712</v>
      </c>
      <c r="L2140" s="1">
        <v>2426.2057218640662</v>
      </c>
      <c r="M2140" s="1">
        <v>21356.332535710062</v>
      </c>
      <c r="N2140" s="1">
        <v>22861.741686476962</v>
      </c>
      <c r="O2140" s="1">
        <v>11373.411539568438</v>
      </c>
      <c r="P2140" s="1">
        <v>9331.7733867470924</v>
      </c>
      <c r="Q2140" s="1">
        <v>5613.5070052301789</v>
      </c>
      <c r="R2140" s="1">
        <v>10394.35746990696</v>
      </c>
      <c r="S2140" s="1">
        <v>24824.403715443565</v>
      </c>
      <c r="T2140" s="1">
        <v>13418.519853234044</v>
      </c>
      <c r="U2140" s="1">
        <v>1120.4034913702455</v>
      </c>
      <c r="V2140" s="1">
        <v>7696.3365469508699</v>
      </c>
      <c r="W2140" s="1">
        <v>7866.8576094781083</v>
      </c>
      <c r="X2140" s="1">
        <v>15988.182298222398</v>
      </c>
      <c r="Y2140" s="1">
        <v>83106.701467134306</v>
      </c>
      <c r="Z2140" s="1">
        <v>15386.345303669963</v>
      </c>
      <c r="AA2140" s="1">
        <v>174283.30305927066</v>
      </c>
      <c r="AB2140" s="1">
        <v>1587.3336491629525</v>
      </c>
      <c r="AC2140" s="1">
        <v>15795.729906978924</v>
      </c>
      <c r="AD2140" s="1">
        <v>23574.280121058808</v>
      </c>
      <c r="AE2140" s="1">
        <v>19496.638868837625</v>
      </c>
      <c r="AF2140" s="1">
        <v>43843.0353849116</v>
      </c>
      <c r="AG2140" s="1">
        <v>220188.46918911531</v>
      </c>
      <c r="AH2140" s="1">
        <v>37409.129808220736</v>
      </c>
      <c r="AI2140" s="1">
        <v>5237.3175371352536</v>
      </c>
      <c r="AJ2140" s="1">
        <v>42132.07871302632</v>
      </c>
      <c r="AK2140" s="1">
        <v>3356.6785049321602</v>
      </c>
      <c r="AL2140" s="1">
        <v>900317.375</v>
      </c>
      <c r="AM2140" s="1">
        <v>733165.5625</v>
      </c>
      <c r="AN2140" s="1">
        <v>167151.75</v>
      </c>
      <c r="AO2140" t="s">
        <v>14950</v>
      </c>
    </row>
    <row r="2141" spans="1:41" x14ac:dyDescent="0.25">
      <c r="A2141" s="1">
        <v>2018</v>
      </c>
      <c r="B2141" t="s">
        <v>1558</v>
      </c>
      <c r="C2141" t="s">
        <v>7046</v>
      </c>
      <c r="D2141" t="s">
        <v>7210</v>
      </c>
      <c r="E2141" t="s">
        <v>7658</v>
      </c>
      <c r="F2141" t="s">
        <v>9157</v>
      </c>
      <c r="G2141" t="s">
        <v>11304</v>
      </c>
      <c r="H2141" t="s">
        <v>12675</v>
      </c>
      <c r="I2141" s="1">
        <v>19644.438947290444</v>
      </c>
      <c r="J2141" s="1">
        <v>33609.070511085069</v>
      </c>
      <c r="K2141" s="1">
        <v>1351.4108744681303</v>
      </c>
      <c r="L2141" s="1">
        <v>3786.0206708132596</v>
      </c>
      <c r="M2141" s="1">
        <v>23548.868390687472</v>
      </c>
      <c r="N2141" s="1">
        <v>22784.217390422389</v>
      </c>
      <c r="O2141" s="1">
        <v>10573.805240446398</v>
      </c>
      <c r="P2141" s="1">
        <v>13216.158917076569</v>
      </c>
      <c r="Q2141" s="1">
        <v>2746.5071362253366</v>
      </c>
      <c r="R2141" s="1">
        <v>8798.8428545829993</v>
      </c>
      <c r="S2141" s="1">
        <v>25039.687340285356</v>
      </c>
      <c r="T2141" s="1">
        <v>12918.071634108021</v>
      </c>
      <c r="U2141" s="1">
        <v>1570.941374600071</v>
      </c>
      <c r="V2141" s="1">
        <v>12312.592351486055</v>
      </c>
      <c r="W2141" s="1">
        <v>10032.307801728477</v>
      </c>
      <c r="X2141" s="1">
        <v>14436.191158417596</v>
      </c>
      <c r="Y2141" s="1">
        <v>100605.28757931845</v>
      </c>
      <c r="Z2141" s="1">
        <v>13530.906368755914</v>
      </c>
      <c r="AA2141" s="1">
        <v>170844.18232274192</v>
      </c>
      <c r="AB2141" s="1">
        <v>9705.3725945427377</v>
      </c>
      <c r="AC2141" s="1">
        <v>15676.534379730789</v>
      </c>
      <c r="AD2141" s="1">
        <v>28092.842827871216</v>
      </c>
      <c r="AE2141" s="1">
        <v>22005.605119211632</v>
      </c>
      <c r="AF2141" s="1">
        <v>42875.65259039151</v>
      </c>
      <c r="AG2141" s="1">
        <v>213321.30184430652</v>
      </c>
      <c r="AH2141" s="1">
        <v>42896.577802506261</v>
      </c>
      <c r="AI2141" s="1">
        <v>4727.3745109272377</v>
      </c>
      <c r="AJ2141" s="1">
        <v>44020.358135494629</v>
      </c>
      <c r="AK2141" s="1">
        <v>3422.5985242075658</v>
      </c>
      <c r="AL2141" s="1">
        <v>928093.75</v>
      </c>
      <c r="AM2141" s="1">
        <v>741348.625</v>
      </c>
      <c r="AN2141" s="1">
        <v>186745.09375</v>
      </c>
      <c r="AO2141" t="s">
        <v>14951</v>
      </c>
    </row>
    <row r="2142" spans="1:41" x14ac:dyDescent="0.25">
      <c r="A2142" s="1">
        <v>2018</v>
      </c>
      <c r="B2142" t="s">
        <v>1559</v>
      </c>
      <c r="C2142" t="s">
        <v>7046</v>
      </c>
      <c r="D2142" t="s">
        <v>7210</v>
      </c>
      <c r="E2142" t="s">
        <v>7658</v>
      </c>
      <c r="F2142" t="s">
        <v>9157</v>
      </c>
      <c r="G2142" t="s">
        <v>11304</v>
      </c>
      <c r="H2142" t="s">
        <v>12675</v>
      </c>
      <c r="I2142" s="1">
        <v>32145.152130131395</v>
      </c>
      <c r="J2142" s="1">
        <v>74704.206725051408</v>
      </c>
      <c r="K2142" s="1">
        <v>1127.6188036192589</v>
      </c>
      <c r="L2142" s="1">
        <v>2966.7370435565967</v>
      </c>
      <c r="M2142" s="1">
        <v>26206.608652655614</v>
      </c>
      <c r="N2142" s="1">
        <v>17839.192512442223</v>
      </c>
      <c r="O2142" s="1">
        <v>13595.250506834065</v>
      </c>
      <c r="P2142" s="1">
        <v>11683.683167902034</v>
      </c>
      <c r="Q2142" s="1">
        <v>6555.2937110675412</v>
      </c>
      <c r="R2142" s="1">
        <v>7800.0232391518603</v>
      </c>
      <c r="S2142" s="1">
        <v>9729.7615678348411</v>
      </c>
      <c r="T2142" s="1">
        <v>11791.228620564696</v>
      </c>
      <c r="U2142" s="1">
        <v>1053.2347716405504</v>
      </c>
      <c r="V2142" s="1">
        <v>6510.2198423104246</v>
      </c>
      <c r="W2142" s="1">
        <v>10254.168846980738</v>
      </c>
      <c r="X2142" s="1">
        <v>15936.758700895509</v>
      </c>
      <c r="Y2142" s="1">
        <v>77337.295810211697</v>
      </c>
      <c r="Z2142" s="1">
        <v>15537.280218772405</v>
      </c>
      <c r="AA2142" s="1">
        <v>188220.70770125405</v>
      </c>
      <c r="AB2142" s="1">
        <v>1634.2926446336485</v>
      </c>
      <c r="AC2142" s="1">
        <v>21167.036584625679</v>
      </c>
      <c r="AD2142" s="1">
        <v>31080.809343048699</v>
      </c>
      <c r="AE2142" s="1">
        <v>2166.839192423241</v>
      </c>
      <c r="AF2142" s="1">
        <v>51843.995982767759</v>
      </c>
      <c r="AG2142" s="1">
        <v>251371.6728217284</v>
      </c>
      <c r="AH2142" s="1">
        <v>37994.41642961638</v>
      </c>
      <c r="AI2142" s="1">
        <v>7818.9475933561034</v>
      </c>
      <c r="AJ2142" s="1">
        <v>42548.744321270104</v>
      </c>
      <c r="AK2142" s="1">
        <v>2791.0182433750106</v>
      </c>
      <c r="AL2142" s="1">
        <v>981412.25</v>
      </c>
      <c r="AM2142" s="1">
        <v>811451.3125</v>
      </c>
      <c r="AN2142" s="1">
        <v>169960.890625</v>
      </c>
      <c r="AO2142" t="s">
        <v>14952</v>
      </c>
    </row>
    <row r="2143" spans="1:41" x14ac:dyDescent="0.25">
      <c r="A2143" s="1">
        <v>2018</v>
      </c>
      <c r="B2143" t="s">
        <v>1560</v>
      </c>
      <c r="C2143" t="s">
        <v>7046</v>
      </c>
      <c r="D2143" t="s">
        <v>7210</v>
      </c>
      <c r="E2143" t="s">
        <v>7658</v>
      </c>
      <c r="F2143" t="s">
        <v>9157</v>
      </c>
      <c r="G2143" t="s">
        <v>11304</v>
      </c>
      <c r="H2143" t="s">
        <v>12675</v>
      </c>
      <c r="I2143" s="1">
        <v>7333.826154191177</v>
      </c>
      <c r="J2143" s="1">
        <v>26520.449242304167</v>
      </c>
      <c r="K2143" s="1">
        <v>1331.4167842613872</v>
      </c>
      <c r="L2143" s="1">
        <v>3185.1020308573516</v>
      </c>
      <c r="M2143" s="1">
        <v>14624.742927674113</v>
      </c>
      <c r="N2143" s="1">
        <v>20440.440520162905</v>
      </c>
      <c r="O2143" s="1">
        <v>9454.4690479076908</v>
      </c>
      <c r="P2143" s="1">
        <v>10976.219585167772</v>
      </c>
      <c r="Q2143" s="1">
        <v>2279.8134024802712</v>
      </c>
      <c r="R2143" s="1">
        <v>10382.743151139399</v>
      </c>
      <c r="S2143" s="1">
        <v>22680.672660069671</v>
      </c>
      <c r="T2143" s="1">
        <v>13777.589154262863</v>
      </c>
      <c r="U2143" s="1">
        <v>1961.2395109574186</v>
      </c>
      <c r="V2143" s="1">
        <v>22181.697861548138</v>
      </c>
      <c r="W2143" s="1">
        <v>6328.5206633124126</v>
      </c>
      <c r="X2143" s="1">
        <v>16562.011877170266</v>
      </c>
      <c r="Y2143" s="1">
        <v>86332.448002672769</v>
      </c>
      <c r="Z2143" s="1">
        <v>12379.969325480191</v>
      </c>
      <c r="AA2143" s="1">
        <v>156205.99164675019</v>
      </c>
      <c r="AB2143" s="1">
        <v>2621.1501701204843</v>
      </c>
      <c r="AC2143" s="1">
        <v>13108.572743115317</v>
      </c>
      <c r="AD2143" s="1">
        <v>22303.224282142426</v>
      </c>
      <c r="AE2143" s="1">
        <v>25291.559344020683</v>
      </c>
      <c r="AF2143" s="1">
        <v>41035.035820815247</v>
      </c>
      <c r="AG2143" s="1">
        <v>177071.46966324706</v>
      </c>
      <c r="AH2143" s="1">
        <v>54015.013248917639</v>
      </c>
      <c r="AI2143" s="1">
        <v>4728.6137540480386</v>
      </c>
      <c r="AJ2143" s="1">
        <v>47206.468541981056</v>
      </c>
      <c r="AK2143" s="1">
        <v>2290.1349475140619</v>
      </c>
      <c r="AL2143" s="1">
        <v>834610.625</v>
      </c>
      <c r="AM2143" s="1">
        <v>663893</v>
      </c>
      <c r="AN2143" s="1">
        <v>170717.5625</v>
      </c>
      <c r="AO2143" t="s">
        <v>14953</v>
      </c>
    </row>
    <row r="2144" spans="1:41" x14ac:dyDescent="0.25">
      <c r="A2144" s="1">
        <v>2018</v>
      </c>
      <c r="B2144" t="s">
        <v>1561</v>
      </c>
      <c r="C2144" t="s">
        <v>7046</v>
      </c>
      <c r="D2144" t="s">
        <v>7210</v>
      </c>
      <c r="E2144" t="s">
        <v>7658</v>
      </c>
      <c r="F2144" t="s">
        <v>9157</v>
      </c>
      <c r="G2144" t="s">
        <v>11305</v>
      </c>
      <c r="H2144" t="s">
        <v>12675</v>
      </c>
      <c r="I2144" s="1">
        <v>31435.89</v>
      </c>
      <c r="J2144" s="1">
        <v>60300.360000000022</v>
      </c>
      <c r="K2144" s="1">
        <v>1046</v>
      </c>
      <c r="L2144" s="1">
        <v>3348</v>
      </c>
      <c r="M2144" s="1">
        <v>24869.5</v>
      </c>
      <c r="N2144" s="1">
        <v>21632.093063537599</v>
      </c>
      <c r="O2144" s="1">
        <v>12612</v>
      </c>
      <c r="P2144" s="1">
        <v>10837.85</v>
      </c>
      <c r="Q2144" s="1">
        <v>6217.6831940269267</v>
      </c>
      <c r="R2144" s="1">
        <v>8875.9785016933365</v>
      </c>
      <c r="S2144" s="1">
        <v>16621.743999999999</v>
      </c>
      <c r="T2144" s="1">
        <v>11653.5</v>
      </c>
      <c r="U2144" s="1">
        <v>1068</v>
      </c>
      <c r="V2144" s="1">
        <v>9353</v>
      </c>
      <c r="W2144" s="1">
        <v>8939</v>
      </c>
      <c r="X2144" s="1">
        <v>15199.315934144601</v>
      </c>
      <c r="Y2144" s="1">
        <v>71740</v>
      </c>
      <c r="Z2144" s="1">
        <v>14580</v>
      </c>
      <c r="AA2144" s="1">
        <v>177184</v>
      </c>
      <c r="AB2144" s="1">
        <v>1626.431</v>
      </c>
      <c r="AC2144" s="1">
        <v>19634.933540000002</v>
      </c>
      <c r="AD2144" s="1">
        <v>28677.269043995198</v>
      </c>
      <c r="AE2144" s="1">
        <v>18344</v>
      </c>
      <c r="AF2144" s="1">
        <v>41619.593000000001</v>
      </c>
      <c r="AG2144" s="1">
        <v>235769</v>
      </c>
      <c r="AH2144" s="1">
        <v>34776</v>
      </c>
      <c r="AI2144" s="1">
        <v>7253</v>
      </c>
      <c r="AJ2144" s="1">
        <v>38383.048382022484</v>
      </c>
      <c r="AK2144" s="1">
        <v>2588.56122</v>
      </c>
      <c r="AL2144" s="1">
        <v>936185.75</v>
      </c>
      <c r="AM2144" s="1">
        <v>770323.4375</v>
      </c>
      <c r="AN2144" s="1">
        <v>165862.3125</v>
      </c>
      <c r="AO2144" t="s">
        <v>14954</v>
      </c>
    </row>
    <row r="2145" spans="1:41" x14ac:dyDescent="0.25">
      <c r="A2145" s="1">
        <v>2018</v>
      </c>
      <c r="B2145" t="s">
        <v>1562</v>
      </c>
      <c r="C2145" t="s">
        <v>7046</v>
      </c>
      <c r="D2145" t="s">
        <v>7210</v>
      </c>
      <c r="E2145" t="s">
        <v>7658</v>
      </c>
      <c r="F2145" t="s">
        <v>9157</v>
      </c>
      <c r="G2145" t="s">
        <v>11305</v>
      </c>
      <c r="H2145" t="s">
        <v>12675</v>
      </c>
      <c r="I2145" s="1">
        <v>24260.768524999989</v>
      </c>
      <c r="J2145" s="1">
        <v>29609.653439999998</v>
      </c>
      <c r="K2145" s="1">
        <v>1024.143</v>
      </c>
      <c r="L2145" s="1">
        <v>2194.8359999999998</v>
      </c>
      <c r="M2145" s="1">
        <v>19034.22</v>
      </c>
      <c r="N2145" s="1">
        <v>20784.187030000001</v>
      </c>
      <c r="O2145" s="1">
        <v>10114.20074</v>
      </c>
      <c r="P2145" s="1">
        <v>9229.7279999999992</v>
      </c>
      <c r="Q2145" s="1">
        <v>5008.0453085509571</v>
      </c>
      <c r="R2145" s="1">
        <v>9232.7954068308882</v>
      </c>
      <c r="S2145" s="1">
        <v>22125.201548462399</v>
      </c>
      <c r="T2145" s="1">
        <v>11960.672500000001</v>
      </c>
      <c r="U2145" s="1">
        <v>988.79</v>
      </c>
      <c r="V2145" s="1">
        <v>6869</v>
      </c>
      <c r="W2145" s="1">
        <v>5898.317</v>
      </c>
      <c r="X2145" s="1">
        <v>14534.753583309461</v>
      </c>
      <c r="Y2145" s="1">
        <v>74382.891520000005</v>
      </c>
      <c r="Z2145" s="1">
        <v>13726.80471263254</v>
      </c>
      <c r="AA2145" s="1">
        <v>158908.66944052509</v>
      </c>
      <c r="AB2145" s="1">
        <v>1387</v>
      </c>
      <c r="AC2145" s="1">
        <v>14046.48666</v>
      </c>
      <c r="AD2145" s="1">
        <v>21031.60517172877</v>
      </c>
      <c r="AE2145" s="1">
        <v>17376.734177999999</v>
      </c>
      <c r="AF2145" s="1">
        <v>39662.041658258553</v>
      </c>
      <c r="AG2145" s="1">
        <v>200288</v>
      </c>
      <c r="AH2145" s="1">
        <v>34175.311177649783</v>
      </c>
      <c r="AI2145" s="1">
        <v>4667.8545600000007</v>
      </c>
      <c r="AJ2145" s="1">
        <v>38302.00147983808</v>
      </c>
      <c r="AK2145" s="1">
        <v>2991.7008000000001</v>
      </c>
      <c r="AL2145" s="1">
        <v>813816.4375</v>
      </c>
      <c r="AM2145" s="1">
        <v>664871.4375</v>
      </c>
      <c r="AN2145" s="1">
        <v>148944.984375</v>
      </c>
      <c r="AO2145" t="s">
        <v>14955</v>
      </c>
    </row>
    <row r="2146" spans="1:41" x14ac:dyDescent="0.25">
      <c r="A2146" s="1">
        <v>2018</v>
      </c>
      <c r="B2146" t="s">
        <v>1563</v>
      </c>
      <c r="C2146" t="s">
        <v>7046</v>
      </c>
      <c r="D2146" t="s">
        <v>7210</v>
      </c>
      <c r="E2146" t="s">
        <v>7658</v>
      </c>
      <c r="F2146" t="s">
        <v>9157</v>
      </c>
      <c r="G2146" t="s">
        <v>11305</v>
      </c>
      <c r="H2146" t="s">
        <v>12675</v>
      </c>
      <c r="I2146" s="1">
        <v>17662.745952000001</v>
      </c>
      <c r="J2146" s="1">
        <v>32025.665499999999</v>
      </c>
      <c r="K2146" s="1">
        <v>1201.8021896929999</v>
      </c>
      <c r="L2146" s="1">
        <v>3479.130012366737</v>
      </c>
      <c r="M2146" s="1">
        <v>20952.647473962708</v>
      </c>
      <c r="N2146" s="1">
        <v>20485.789620256801</v>
      </c>
      <c r="O2146" s="1">
        <v>9396.6346102314437</v>
      </c>
      <c r="P2146" s="1">
        <v>11197.8166864</v>
      </c>
      <c r="Q2146" s="1">
        <v>3633.2642300227262</v>
      </c>
      <c r="R2146" s="1">
        <v>7966.6645954991327</v>
      </c>
      <c r="S2146" s="1">
        <v>22158.852383117872</v>
      </c>
      <c r="T2146" s="1">
        <v>11275.812625</v>
      </c>
      <c r="U2146" s="1">
        <v>1398.620124</v>
      </c>
      <c r="V2146" s="1">
        <v>10481</v>
      </c>
      <c r="W2146" s="1">
        <v>8843.3914999999979</v>
      </c>
      <c r="X2146" s="1">
        <v>12725.311533678951</v>
      </c>
      <c r="Y2146" s="1">
        <v>91016.986419999987</v>
      </c>
      <c r="Z2146" s="1">
        <v>11997.639786496</v>
      </c>
      <c r="AA2146" s="1">
        <v>154151.5845863522</v>
      </c>
      <c r="AB2146" s="1">
        <v>1578</v>
      </c>
      <c r="AC2146" s="1">
        <v>13670.10254</v>
      </c>
      <c r="AD2146" s="1">
        <v>24914.298502857229</v>
      </c>
      <c r="AE2146" s="1">
        <v>19923.295247027741</v>
      </c>
      <c r="AF2146" s="1">
        <v>39085.802150532043</v>
      </c>
      <c r="AG2146" s="1">
        <v>196793.84858945449</v>
      </c>
      <c r="AH2146" s="1">
        <v>38853.547140715818</v>
      </c>
      <c r="AI2146" s="1">
        <v>4167.1432512000001</v>
      </c>
      <c r="AJ2146" s="1">
        <v>39774.683302874459</v>
      </c>
      <c r="AK2146" s="1">
        <v>3106.3811040000001</v>
      </c>
      <c r="AL2146" s="1">
        <v>833918.5</v>
      </c>
      <c r="AM2146" s="1">
        <v>674744.625</v>
      </c>
      <c r="AN2146" s="1">
        <v>159173.8125</v>
      </c>
      <c r="AO2146" t="s">
        <v>14956</v>
      </c>
    </row>
    <row r="2147" spans="1:41" x14ac:dyDescent="0.25">
      <c r="A2147" s="1">
        <v>2018</v>
      </c>
      <c r="B2147" t="s">
        <v>1564</v>
      </c>
      <c r="C2147" t="s">
        <v>7046</v>
      </c>
      <c r="D2147" t="s">
        <v>7210</v>
      </c>
      <c r="E2147" t="s">
        <v>7658</v>
      </c>
      <c r="F2147" t="s">
        <v>9157</v>
      </c>
      <c r="G2147" t="s">
        <v>11305</v>
      </c>
      <c r="H2147" t="s">
        <v>12675</v>
      </c>
      <c r="I2147" s="1">
        <v>6580.2000000000007</v>
      </c>
      <c r="J2147" s="1">
        <v>22107.903999999999</v>
      </c>
      <c r="K2147" s="1">
        <v>1208</v>
      </c>
      <c r="L2147" s="1">
        <v>2868.4019267136</v>
      </c>
      <c r="M2147" s="1">
        <v>13121.9</v>
      </c>
      <c r="N2147" s="1">
        <v>18540.04723242189</v>
      </c>
      <c r="O2147" s="1">
        <v>8725.1372857592742</v>
      </c>
      <c r="P2147" s="1">
        <v>10268.299999999999</v>
      </c>
      <c r="Q2147" s="1">
        <v>2056.696586</v>
      </c>
      <c r="R2147" s="1">
        <v>9272.799849291574</v>
      </c>
      <c r="S2147" s="1">
        <v>20419</v>
      </c>
      <c r="T2147" s="1">
        <v>12275.09077734375</v>
      </c>
      <c r="U2147" s="1">
        <v>1465</v>
      </c>
      <c r="V2147" s="1">
        <v>19970.973266015619</v>
      </c>
      <c r="W2147" s="1">
        <v>5620.02147280384</v>
      </c>
      <c r="X2147" s="1">
        <v>15658.97981773145</v>
      </c>
      <c r="Y2147" s="1">
        <v>79809</v>
      </c>
      <c r="Z2147" s="1">
        <v>11168.05143188275</v>
      </c>
      <c r="AA2147" s="1">
        <v>142149.11605953041</v>
      </c>
      <c r="AB2147" s="1">
        <v>1723</v>
      </c>
      <c r="AC2147" s="1">
        <v>12097.35727</v>
      </c>
      <c r="AD2147" s="1">
        <v>20714.48971514107</v>
      </c>
      <c r="AE2147" s="1">
        <v>22828.266895054719</v>
      </c>
      <c r="AF2147" s="1">
        <v>36955.285871621731</v>
      </c>
      <c r="AG2147" s="1">
        <v>160023.4597944516</v>
      </c>
      <c r="AH2147" s="1">
        <v>48952.324397831842</v>
      </c>
      <c r="AI2147" s="1">
        <v>4102.2356760000002</v>
      </c>
      <c r="AJ2147" s="1">
        <v>43036.197684441453</v>
      </c>
      <c r="AK2147" s="1">
        <v>2160</v>
      </c>
      <c r="AL2147" s="1">
        <v>755877.25</v>
      </c>
      <c r="AM2147" s="1">
        <v>601197.0625</v>
      </c>
      <c r="AN2147" s="1">
        <v>154680.171875</v>
      </c>
      <c r="AO2147" t="s">
        <v>14957</v>
      </c>
    </row>
    <row r="2148" spans="1:41" x14ac:dyDescent="0.25">
      <c r="A2148" s="1">
        <v>2018</v>
      </c>
      <c r="B2148" t="s">
        <v>1565</v>
      </c>
      <c r="C2148" t="s">
        <v>7046</v>
      </c>
      <c r="D2148" t="s">
        <v>7210</v>
      </c>
      <c r="E2148" t="s">
        <v>7658</v>
      </c>
      <c r="F2148" t="s">
        <v>9157</v>
      </c>
      <c r="G2148" t="s">
        <v>11305</v>
      </c>
      <c r="H2148" t="s">
        <v>12675</v>
      </c>
      <c r="I2148" s="1">
        <v>30358.436000000002</v>
      </c>
      <c r="J2148" s="1">
        <v>69297</v>
      </c>
      <c r="K2148" s="1">
        <v>1046</v>
      </c>
      <c r="L2148" s="1">
        <v>2752</v>
      </c>
      <c r="M2148" s="1">
        <v>24309.733540000001</v>
      </c>
      <c r="N2148" s="1">
        <v>16547.964</v>
      </c>
      <c r="O2148" s="1">
        <v>12611.70512047619</v>
      </c>
      <c r="P2148" s="1">
        <v>10838</v>
      </c>
      <c r="Q2148" s="1">
        <v>6080.8113520000024</v>
      </c>
      <c r="R2148" s="1">
        <v>7235.44542</v>
      </c>
      <c r="S2148" s="1">
        <v>9025.5062857142857</v>
      </c>
      <c r="T2148" s="1">
        <v>10937.761145454549</v>
      </c>
      <c r="U2148" s="1">
        <v>977</v>
      </c>
      <c r="V2148" s="1">
        <v>6038</v>
      </c>
      <c r="W2148" s="1">
        <v>9511</v>
      </c>
      <c r="X2148" s="1">
        <v>15390</v>
      </c>
      <c r="Y2148" s="1">
        <v>71739.502000000008</v>
      </c>
      <c r="Z2148" s="1">
        <v>14412.6677</v>
      </c>
      <c r="AA2148" s="1">
        <v>174597</v>
      </c>
      <c r="AB2148" s="1">
        <v>1628</v>
      </c>
      <c r="AC2148" s="1">
        <v>19634.933540000002</v>
      </c>
      <c r="AD2148" s="1">
        <v>28831.132000000009</v>
      </c>
      <c r="AE2148" s="1">
        <v>22034</v>
      </c>
      <c r="AF2148" s="1">
        <v>48091.446882510012</v>
      </c>
      <c r="AG2148" s="1">
        <v>233177</v>
      </c>
      <c r="AH2148" s="1">
        <v>35244.321447833623</v>
      </c>
      <c r="AI2148" s="1">
        <v>7253</v>
      </c>
      <c r="AJ2148" s="1">
        <v>39469</v>
      </c>
      <c r="AK2148" s="1">
        <v>2589</v>
      </c>
      <c r="AL2148" s="1">
        <v>931657.375</v>
      </c>
      <c r="AM2148" s="1">
        <v>773280.1875</v>
      </c>
      <c r="AN2148" s="1">
        <v>158377.171875</v>
      </c>
      <c r="AO2148" t="s">
        <v>14958</v>
      </c>
    </row>
    <row r="2149" spans="1:41" x14ac:dyDescent="0.25">
      <c r="A2149" s="1">
        <v>2018</v>
      </c>
      <c r="B2149" t="s">
        <v>1566</v>
      </c>
      <c r="C2149" t="s">
        <v>7046</v>
      </c>
      <c r="D2149" t="s">
        <v>7210</v>
      </c>
      <c r="E2149" t="s">
        <v>7658</v>
      </c>
      <c r="F2149" t="s">
        <v>9157</v>
      </c>
      <c r="G2149" t="s">
        <v>11305</v>
      </c>
      <c r="H2149" t="s">
        <v>12675</v>
      </c>
      <c r="I2149" s="1">
        <v>12564.98424</v>
      </c>
      <c r="J2149" s="1">
        <v>21047.759999999998</v>
      </c>
      <c r="K2149" s="1">
        <v>1044.376285837863</v>
      </c>
      <c r="L2149" s="1">
        <v>3527.9746000000009</v>
      </c>
      <c r="M2149" s="1">
        <v>22854.865645985949</v>
      </c>
      <c r="N2149" s="1">
        <v>19376.705226076319</v>
      </c>
      <c r="O2149" s="1">
        <v>10478</v>
      </c>
      <c r="P2149" s="1">
        <v>10057.299999999999</v>
      </c>
      <c r="Q2149" s="1">
        <v>3269.4073391480588</v>
      </c>
      <c r="R2149" s="1">
        <v>9566.126524584839</v>
      </c>
      <c r="S2149" s="1">
        <v>29728.81757806454</v>
      </c>
      <c r="T2149" s="1">
        <v>11753.276972719999</v>
      </c>
      <c r="U2149" s="1">
        <v>1570.2164172</v>
      </c>
      <c r="V2149" s="1">
        <v>20964</v>
      </c>
      <c r="W2149" s="1">
        <v>7126.0117200000013</v>
      </c>
      <c r="X2149" s="1">
        <v>13026.6480725</v>
      </c>
      <c r="Y2149" s="1">
        <v>70971</v>
      </c>
      <c r="Z2149" s="1">
        <v>14110.549000000001</v>
      </c>
      <c r="AA2149" s="1">
        <v>155997.5310560517</v>
      </c>
      <c r="AB2149" s="1">
        <v>1472</v>
      </c>
      <c r="AC2149" s="1">
        <v>11848.9</v>
      </c>
      <c r="AD2149" s="1">
        <v>27892.834251285742</v>
      </c>
      <c r="AE2149" s="1">
        <v>18587.836516068</v>
      </c>
      <c r="AF2149" s="1">
        <v>40394.192364966162</v>
      </c>
      <c r="AG2149" s="1">
        <v>210188</v>
      </c>
      <c r="AH2149" s="1">
        <v>58280.913900484207</v>
      </c>
      <c r="AI2149" s="1">
        <v>4717.0695600000008</v>
      </c>
      <c r="AJ2149" s="1">
        <v>50359.160433452293</v>
      </c>
      <c r="AK2149" s="1">
        <v>2352.793536400844</v>
      </c>
      <c r="AL2149" s="1">
        <v>865129.375</v>
      </c>
      <c r="AM2149" s="1">
        <v>674401.6875</v>
      </c>
      <c r="AN2149" s="1">
        <v>190727.609375</v>
      </c>
      <c r="AO2149" t="s">
        <v>14959</v>
      </c>
    </row>
    <row r="2150" spans="1:41" x14ac:dyDescent="0.25">
      <c r="A2150" s="1">
        <v>2018</v>
      </c>
      <c r="B2150" t="s">
        <v>1567</v>
      </c>
      <c r="C2150" t="s">
        <v>7046</v>
      </c>
      <c r="D2150" t="s">
        <v>7210</v>
      </c>
      <c r="E2150" t="s">
        <v>7659</v>
      </c>
      <c r="F2150" t="s">
        <v>9158</v>
      </c>
      <c r="G2150" t="s">
        <v>11306</v>
      </c>
      <c r="H2150" t="s">
        <v>12675</v>
      </c>
      <c r="I2150" s="1">
        <v>1144.4366612566348</v>
      </c>
      <c r="J2150" s="1">
        <v>1725.5243760096912</v>
      </c>
      <c r="K2150" s="1">
        <v>91.554932900530787</v>
      </c>
      <c r="L2150" s="1">
        <v>125.88803273822984</v>
      </c>
      <c r="M2150" s="1">
        <v>205.99859902619428</v>
      </c>
      <c r="N2150" s="1">
        <v>60.655143046601651</v>
      </c>
      <c r="O2150" s="1">
        <v>64.088453030371554</v>
      </c>
      <c r="P2150" s="1">
        <v>0</v>
      </c>
      <c r="Q2150" s="1">
        <v>6.4026615986557909</v>
      </c>
      <c r="R2150" s="1">
        <v>45.799210746829267</v>
      </c>
      <c r="S2150" s="1">
        <v>0</v>
      </c>
      <c r="T2150" s="1">
        <v>2517.7606547645969</v>
      </c>
      <c r="U2150" s="1">
        <v>0</v>
      </c>
      <c r="V2150" s="1">
        <v>302.13127857175164</v>
      </c>
      <c r="W2150" s="1">
        <v>0</v>
      </c>
      <c r="X2150" s="1">
        <v>114.33061187918125</v>
      </c>
      <c r="Y2150" s="1">
        <v>9014.7275807185124</v>
      </c>
      <c r="Z2150" s="1">
        <v>136.60920693581491</v>
      </c>
      <c r="AA2150" s="1">
        <v>3320.5321625061606</v>
      </c>
      <c r="AB2150" s="1">
        <v>0</v>
      </c>
      <c r="AC2150" s="1">
        <v>12.440770391689437</v>
      </c>
      <c r="AD2150" s="1">
        <v>61.570224929994893</v>
      </c>
      <c r="AE2150" s="1">
        <v>0</v>
      </c>
      <c r="AF2150" s="1">
        <v>830.90715156290173</v>
      </c>
      <c r="AG2150" s="1">
        <v>16334.544466115949</v>
      </c>
      <c r="AH2150" s="1">
        <v>3474.2369094497199</v>
      </c>
      <c r="AI2150" s="1">
        <v>111.01035614189358</v>
      </c>
      <c r="AJ2150" s="1">
        <v>1067.7594049524403</v>
      </c>
      <c r="AK2150" s="1">
        <v>0</v>
      </c>
      <c r="AL2150" s="1">
        <v>40768.91015625</v>
      </c>
      <c r="AM2150" s="1">
        <v>34128.35546875</v>
      </c>
      <c r="AN2150" s="1">
        <v>6640.55078125</v>
      </c>
      <c r="AO2150" t="s">
        <v>14960</v>
      </c>
    </row>
    <row r="2151" spans="1:41" x14ac:dyDescent="0.25">
      <c r="A2151" s="1">
        <v>2018</v>
      </c>
      <c r="B2151" t="s">
        <v>1568</v>
      </c>
      <c r="C2151" t="s">
        <v>7046</v>
      </c>
      <c r="D2151" t="s">
        <v>7210</v>
      </c>
      <c r="E2151" t="s">
        <v>7659</v>
      </c>
      <c r="F2151" t="s">
        <v>9158</v>
      </c>
      <c r="G2151" t="s">
        <v>11306</v>
      </c>
      <c r="H2151" t="s">
        <v>12675</v>
      </c>
      <c r="I2151" s="1">
        <v>0</v>
      </c>
      <c r="J2151" s="1">
        <v>2820.9852859902871</v>
      </c>
      <c r="K2151" s="1">
        <v>98.078584475976953</v>
      </c>
      <c r="L2151" s="1">
        <v>147.11787671396544</v>
      </c>
      <c r="M2151" s="1">
        <v>214.54690354119958</v>
      </c>
      <c r="N2151" s="1">
        <v>0</v>
      </c>
      <c r="O2151" s="1">
        <v>64.364071062359869</v>
      </c>
      <c r="P2151" s="1">
        <v>0</v>
      </c>
      <c r="Q2151" s="1">
        <v>7.049398259210844</v>
      </c>
      <c r="R2151" s="1">
        <v>24.083233197545319</v>
      </c>
      <c r="S2151" s="1">
        <v>0</v>
      </c>
      <c r="T2151" s="1">
        <v>245.1964611899424</v>
      </c>
      <c r="U2151" s="1">
        <v>0</v>
      </c>
      <c r="V2151" s="1">
        <v>1593.7769977346254</v>
      </c>
      <c r="W2151" s="1">
        <v>0</v>
      </c>
      <c r="X2151" s="1">
        <v>95.626619864077526</v>
      </c>
      <c r="Y2151" s="1">
        <v>1674.6918299273066</v>
      </c>
      <c r="Z2151" s="1">
        <v>73.558938356982722</v>
      </c>
      <c r="AA2151" s="1">
        <v>2774.0845154629656</v>
      </c>
      <c r="AB2151" s="1">
        <v>673.06428596639182</v>
      </c>
      <c r="AC2151" s="1">
        <v>64.29330736366046</v>
      </c>
      <c r="AD2151" s="1">
        <v>70.493982592108424</v>
      </c>
      <c r="AE2151" s="1">
        <v>0</v>
      </c>
      <c r="AF2151" s="1">
        <v>1726.1830867771944</v>
      </c>
      <c r="AG2151" s="1">
        <v>21688.690261696742</v>
      </c>
      <c r="AH2151" s="1">
        <v>3187.5539954692508</v>
      </c>
      <c r="AI2151" s="1">
        <v>0</v>
      </c>
      <c r="AJ2151" s="1">
        <v>1307.7110272019672</v>
      </c>
      <c r="AK2151" s="1">
        <v>0</v>
      </c>
      <c r="AL2151" s="1">
        <v>38551.15234375</v>
      </c>
      <c r="AM2151" s="1">
        <v>33902.2265625</v>
      </c>
      <c r="AN2151" s="1">
        <v>4648.9248046875</v>
      </c>
      <c r="AO2151" t="s">
        <v>14961</v>
      </c>
    </row>
    <row r="2152" spans="1:41" x14ac:dyDescent="0.25">
      <c r="A2152" s="1">
        <v>2018</v>
      </c>
      <c r="B2152" t="s">
        <v>1569</v>
      </c>
      <c r="C2152" t="s">
        <v>7046</v>
      </c>
      <c r="D2152" t="s">
        <v>7210</v>
      </c>
      <c r="E2152" t="s">
        <v>7659</v>
      </c>
      <c r="F2152" t="s">
        <v>9158</v>
      </c>
      <c r="G2152" t="s">
        <v>11306</v>
      </c>
      <c r="H2152" t="s">
        <v>12675</v>
      </c>
      <c r="I2152" s="1">
        <v>2217.2730443360351</v>
      </c>
      <c r="J2152" s="1">
        <v>1123.3259560867439</v>
      </c>
      <c r="K2152" s="1">
        <v>0</v>
      </c>
      <c r="L2152" s="1">
        <v>54.095663226701362</v>
      </c>
      <c r="M2152" s="1">
        <v>332.5909566504053</v>
      </c>
      <c r="N2152" s="1">
        <v>0</v>
      </c>
      <c r="O2152" s="1">
        <v>55.431826108400884</v>
      </c>
      <c r="P2152" s="1">
        <v>0</v>
      </c>
      <c r="Q2152" s="1">
        <v>6.2954098715709881</v>
      </c>
      <c r="R2152" s="1">
        <v>56.139136209544077</v>
      </c>
      <c r="S2152" s="1">
        <v>0</v>
      </c>
      <c r="T2152" s="1">
        <v>665.18191330081061</v>
      </c>
      <c r="U2152" s="1">
        <v>0</v>
      </c>
      <c r="V2152" s="1">
        <v>709.52737418753134</v>
      </c>
      <c r="W2152" s="1">
        <v>0</v>
      </c>
      <c r="X2152" s="1">
        <v>221.72730443360354</v>
      </c>
      <c r="Y2152" s="1">
        <v>7849.1465769495644</v>
      </c>
      <c r="Z2152" s="1">
        <v>134.14501918233015</v>
      </c>
      <c r="AA2152" s="1">
        <v>2564.276275774625</v>
      </c>
      <c r="AB2152" s="1">
        <v>0</v>
      </c>
      <c r="AC2152" s="1">
        <v>12.654176818599744</v>
      </c>
      <c r="AD2152" s="1">
        <v>59.644192069608415</v>
      </c>
      <c r="AE2152" s="1">
        <v>0</v>
      </c>
      <c r="AF2152" s="1">
        <v>1148.3505480129081</v>
      </c>
      <c r="AG2152" s="1">
        <v>23519.723817794493</v>
      </c>
      <c r="AH2152" s="1">
        <v>3252.7395560409636</v>
      </c>
      <c r="AI2152" s="1">
        <v>107.53774265029772</v>
      </c>
      <c r="AJ2152" s="1">
        <v>1884.68208768563</v>
      </c>
      <c r="AK2152" s="1">
        <v>0</v>
      </c>
      <c r="AL2152" s="1">
        <v>45974.48828125</v>
      </c>
      <c r="AM2152" s="1">
        <v>41279.63671875</v>
      </c>
      <c r="AN2152" s="1">
        <v>4694.853515625</v>
      </c>
      <c r="AO2152" t="s">
        <v>14962</v>
      </c>
    </row>
    <row r="2153" spans="1:41" x14ac:dyDescent="0.25">
      <c r="A2153" s="1">
        <v>2018</v>
      </c>
      <c r="B2153" t="s">
        <v>1570</v>
      </c>
      <c r="C2153" t="s">
        <v>7046</v>
      </c>
      <c r="D2153" t="s">
        <v>7210</v>
      </c>
      <c r="E2153" t="s">
        <v>7659</v>
      </c>
      <c r="F2153" t="s">
        <v>9158</v>
      </c>
      <c r="G2153" t="s">
        <v>11306</v>
      </c>
      <c r="H2153" t="s">
        <v>12675</v>
      </c>
      <c r="I2153" s="1">
        <v>0</v>
      </c>
      <c r="J2153" s="1">
        <v>1195.6120652750801</v>
      </c>
      <c r="K2153" s="1">
        <v>94.421720486856259</v>
      </c>
      <c r="L2153" s="1">
        <v>153.43529579114141</v>
      </c>
      <c r="M2153" s="1">
        <v>211.71120140412302</v>
      </c>
      <c r="N2153" s="1">
        <v>0</v>
      </c>
      <c r="O2153" s="1">
        <v>64.914932834713682</v>
      </c>
      <c r="P2153" s="1">
        <v>0</v>
      </c>
      <c r="Q2153" s="1">
        <v>6.392489659920793</v>
      </c>
      <c r="R2153" s="1">
        <v>47.233285402043755</v>
      </c>
      <c r="S2153" s="1">
        <v>0</v>
      </c>
      <c r="T2153" s="1">
        <v>2596.5973133885468</v>
      </c>
      <c r="U2153" s="1">
        <v>0</v>
      </c>
      <c r="V2153" s="1">
        <v>920.61177474684848</v>
      </c>
      <c r="W2153" s="1">
        <v>0</v>
      </c>
      <c r="X2153" s="1">
        <v>61.188550131693546</v>
      </c>
      <c r="Y2153" s="1">
        <v>6904.5883106013634</v>
      </c>
      <c r="Z2153" s="1">
        <v>340.9804381081596</v>
      </c>
      <c r="AA2153" s="1">
        <v>2892.6162306619344</v>
      </c>
      <c r="AB2153" s="1">
        <v>164.05773934591275</v>
      </c>
      <c r="AC2153" s="1">
        <v>12.640707830177883</v>
      </c>
      <c r="AD2153" s="1">
        <v>61.277336052957537</v>
      </c>
      <c r="AE2153" s="1">
        <v>0</v>
      </c>
      <c r="AF2153" s="1">
        <v>1306.9518627522755</v>
      </c>
      <c r="AG2153" s="1">
        <v>17595.149445283518</v>
      </c>
      <c r="AH2153" s="1">
        <v>3122.7044506899383</v>
      </c>
      <c r="AI2153" s="1">
        <v>114.48633609031322</v>
      </c>
      <c r="AJ2153" s="1">
        <v>1023.8855315293475</v>
      </c>
      <c r="AK2153" s="1">
        <v>0</v>
      </c>
      <c r="AL2153" s="1">
        <v>38891.45703125</v>
      </c>
      <c r="AM2153" s="1">
        <v>32400.09765625</v>
      </c>
      <c r="AN2153" s="1">
        <v>6491.35986328125</v>
      </c>
      <c r="AO2153" t="s">
        <v>14963</v>
      </c>
    </row>
    <row r="2154" spans="1:41" x14ac:dyDescent="0.25">
      <c r="A2154" s="1">
        <v>2018</v>
      </c>
      <c r="B2154" t="s">
        <v>1571</v>
      </c>
      <c r="C2154" t="s">
        <v>7046</v>
      </c>
      <c r="D2154" t="s">
        <v>7210</v>
      </c>
      <c r="E2154" t="s">
        <v>7659</v>
      </c>
      <c r="F2154" t="s">
        <v>9158</v>
      </c>
      <c r="G2154" t="s">
        <v>11306</v>
      </c>
      <c r="H2154" t="s">
        <v>12675</v>
      </c>
      <c r="I2154" s="1">
        <v>0</v>
      </c>
      <c r="J2154" s="1">
        <v>1094.0216689941219</v>
      </c>
      <c r="K2154" s="1">
        <v>96.82256744150078</v>
      </c>
      <c r="L2154" s="1">
        <v>159.75723627847628</v>
      </c>
      <c r="M2154" s="1">
        <v>217.09435043524002</v>
      </c>
      <c r="N2154" s="1">
        <v>0</v>
      </c>
      <c r="O2154" s="1">
        <v>64.144950929994266</v>
      </c>
      <c r="P2154" s="1">
        <v>0</v>
      </c>
      <c r="Q2154" s="1">
        <v>7.1081985316654528</v>
      </c>
      <c r="R2154" s="1">
        <v>23.491611733956915</v>
      </c>
      <c r="S2154" s="1">
        <v>0</v>
      </c>
      <c r="T2154" s="1">
        <v>242.05641860375195</v>
      </c>
      <c r="U2154" s="1">
        <v>0</v>
      </c>
      <c r="V2154" s="1">
        <v>1573.3667209243877</v>
      </c>
      <c r="W2154" s="1">
        <v>0</v>
      </c>
      <c r="X2154" s="1">
        <v>36.308462790562793</v>
      </c>
      <c r="Y2154" s="1">
        <v>1512.8526162734497</v>
      </c>
      <c r="Z2154" s="1">
        <v>72.616925581125585</v>
      </c>
      <c r="AA2154" s="1">
        <v>2919.3872174693656</v>
      </c>
      <c r="AB2154" s="1">
        <v>168.2292109296076</v>
      </c>
      <c r="AC2154" s="1">
        <v>12.707961976696977</v>
      </c>
      <c r="AD2154" s="1">
        <v>71.081985316654539</v>
      </c>
      <c r="AE2154" s="1">
        <v>0</v>
      </c>
      <c r="AF2154" s="1">
        <v>1502.575079783838</v>
      </c>
      <c r="AG2154" s="1">
        <v>22399.900977591205</v>
      </c>
      <c r="AH2154" s="1">
        <v>3146.7334418487753</v>
      </c>
      <c r="AI2154" s="1">
        <v>0</v>
      </c>
      <c r="AJ2154" s="1">
        <v>1251.4424394712523</v>
      </c>
      <c r="AK2154" s="1">
        <v>0</v>
      </c>
      <c r="AL2154" s="1">
        <v>36571.69921875</v>
      </c>
      <c r="AM2154" s="1">
        <v>32529.228515625</v>
      </c>
      <c r="AN2154" s="1">
        <v>4042.471435546875</v>
      </c>
      <c r="AO2154" t="s">
        <v>14964</v>
      </c>
    </row>
    <row r="2155" spans="1:41" x14ac:dyDescent="0.25">
      <c r="A2155" s="1">
        <v>2018</v>
      </c>
      <c r="B2155" t="s">
        <v>1572</v>
      </c>
      <c r="C2155" t="s">
        <v>7046</v>
      </c>
      <c r="D2155" t="s">
        <v>7210</v>
      </c>
      <c r="E2155" t="s">
        <v>7659</v>
      </c>
      <c r="F2155" t="s">
        <v>9158</v>
      </c>
      <c r="G2155" t="s">
        <v>11306</v>
      </c>
      <c r="H2155" t="s">
        <v>12675</v>
      </c>
      <c r="I2155" s="1">
        <v>2156.0588979335735</v>
      </c>
      <c r="J2155" s="1">
        <v>1117.9165385785577</v>
      </c>
      <c r="K2155" s="1">
        <v>0</v>
      </c>
      <c r="L2155" s="1">
        <v>0</v>
      </c>
      <c r="M2155" s="1">
        <v>686.70475899184305</v>
      </c>
      <c r="N2155" s="1">
        <v>30.184824571070024</v>
      </c>
      <c r="O2155" s="1">
        <v>53.901472448339334</v>
      </c>
      <c r="P2155" s="1">
        <v>0</v>
      </c>
      <c r="Q2155" s="1">
        <v>29.89483464929797</v>
      </c>
      <c r="R2155" s="1">
        <v>0</v>
      </c>
      <c r="S2155" s="1">
        <v>75.74666120220229</v>
      </c>
      <c r="T2155" s="1">
        <v>81.832196243226122</v>
      </c>
      <c r="U2155" s="1">
        <v>185.4210652222873</v>
      </c>
      <c r="V2155" s="1">
        <v>637.11540433937091</v>
      </c>
      <c r="W2155" s="1">
        <v>0</v>
      </c>
      <c r="X2155" s="1">
        <v>215.60588979335733</v>
      </c>
      <c r="Y2155" s="1">
        <v>7632.4484986848493</v>
      </c>
      <c r="Z2155" s="1">
        <v>21.344983089542374</v>
      </c>
      <c r="AA2155" s="1">
        <v>2418.0200540325022</v>
      </c>
      <c r="AB2155" s="1">
        <v>0</v>
      </c>
      <c r="AC2155" s="1">
        <v>12.304822175807717</v>
      </c>
      <c r="AD2155" s="1">
        <v>58.529129463919062</v>
      </c>
      <c r="AE2155" s="1">
        <v>0</v>
      </c>
      <c r="AF2155" s="1">
        <v>1137.6552577891396</v>
      </c>
      <c r="AG2155" s="1">
        <v>24093.958184407682</v>
      </c>
      <c r="AH2155" s="1">
        <v>4182.7542619911319</v>
      </c>
      <c r="AI2155" s="1">
        <v>104.5688565497783</v>
      </c>
      <c r="AJ2155" s="1">
        <v>4570.8448636191752</v>
      </c>
      <c r="AK2155" s="1">
        <v>0</v>
      </c>
      <c r="AL2155" s="1">
        <v>49502.80859375</v>
      </c>
      <c r="AM2155" s="1">
        <v>44043.16796875</v>
      </c>
      <c r="AN2155" s="1">
        <v>5459.64306640625</v>
      </c>
      <c r="AO2155" t="s">
        <v>14965</v>
      </c>
    </row>
    <row r="2156" spans="1:41" x14ac:dyDescent="0.25">
      <c r="A2156" s="1">
        <v>2018</v>
      </c>
      <c r="B2156" t="s">
        <v>1573</v>
      </c>
      <c r="C2156" t="s">
        <v>7046</v>
      </c>
      <c r="D2156" t="s">
        <v>7210</v>
      </c>
      <c r="E2156" t="s">
        <v>7659</v>
      </c>
      <c r="F2156" t="s">
        <v>9158</v>
      </c>
      <c r="G2156" t="s">
        <v>11307</v>
      </c>
      <c r="H2156" t="s">
        <v>12675</v>
      </c>
      <c r="I2156" s="1">
        <v>0</v>
      </c>
      <c r="J2156" s="1">
        <v>881.25</v>
      </c>
      <c r="K2156" s="1">
        <v>85.24367379600001</v>
      </c>
      <c r="L2156" s="1">
        <v>140.99799999999999</v>
      </c>
      <c r="M2156" s="1">
        <v>188.34375</v>
      </c>
      <c r="N2156" s="1">
        <v>0</v>
      </c>
      <c r="O2156" s="1">
        <v>57.688021551810643</v>
      </c>
      <c r="P2156" s="1">
        <v>0</v>
      </c>
      <c r="Q2156" s="1">
        <v>5.6692160540508292</v>
      </c>
      <c r="R2156" s="1">
        <v>42.763772477698467</v>
      </c>
      <c r="S2156" s="1">
        <v>0</v>
      </c>
      <c r="T2156" s="1">
        <v>2266.494999999999</v>
      </c>
      <c r="U2156" s="1"/>
      <c r="V2156" s="1">
        <v>814</v>
      </c>
      <c r="W2156" s="1">
        <v>0</v>
      </c>
      <c r="X2156" s="1">
        <v>53.937223112451697</v>
      </c>
      <c r="Y2156" s="1">
        <v>6263.4780000000001</v>
      </c>
      <c r="Z2156" s="1">
        <v>302.34193920000001</v>
      </c>
      <c r="AA2156" s="1">
        <v>2609.9886428347099</v>
      </c>
      <c r="AB2156" s="1">
        <v>139</v>
      </c>
      <c r="AC2156" s="1">
        <v>11.06415</v>
      </c>
      <c r="AD2156" s="1">
        <v>54.344156311893123</v>
      </c>
      <c r="AE2156" s="1">
        <v>0</v>
      </c>
      <c r="AF2156" s="1">
        <v>1191.4282078881431</v>
      </c>
      <c r="AG2156" s="1">
        <v>16231.933453936799</v>
      </c>
      <c r="AH2156" s="1">
        <v>2828.387503077598</v>
      </c>
      <c r="AI2156" s="1">
        <v>100.9188</v>
      </c>
      <c r="AJ2156" s="1">
        <v>925.1253200316994</v>
      </c>
      <c r="AK2156" s="1"/>
      <c r="AL2156" s="1">
        <v>35194.39453125</v>
      </c>
      <c r="AM2156" s="1">
        <v>29420.0390625</v>
      </c>
      <c r="AN2156" s="1">
        <v>5774.3583984375</v>
      </c>
      <c r="AO2156" t="s">
        <v>14966</v>
      </c>
    </row>
    <row r="2157" spans="1:41" x14ac:dyDescent="0.25">
      <c r="A2157" s="1">
        <v>2018</v>
      </c>
      <c r="B2157" t="s">
        <v>1574</v>
      </c>
      <c r="C2157" t="s">
        <v>7046</v>
      </c>
      <c r="D2157" t="s">
        <v>7210</v>
      </c>
      <c r="E2157" t="s">
        <v>7659</v>
      </c>
      <c r="F2157" t="s">
        <v>9158</v>
      </c>
      <c r="G2157" t="s">
        <v>11307</v>
      </c>
      <c r="H2157" t="s">
        <v>12675</v>
      </c>
      <c r="I2157" s="1">
        <v>1030.2249999999999</v>
      </c>
      <c r="J2157" s="1">
        <v>1570.2010049999999</v>
      </c>
      <c r="K2157" s="1">
        <v>80.88</v>
      </c>
      <c r="L2157" s="1">
        <v>113.883</v>
      </c>
      <c r="M2157" s="1">
        <v>183.6</v>
      </c>
      <c r="N2157" s="1">
        <v>55</v>
      </c>
      <c r="O2157" s="1">
        <v>56.99288</v>
      </c>
      <c r="P2157" s="1">
        <v>0</v>
      </c>
      <c r="Q2157" s="1">
        <v>5.7120832576698124</v>
      </c>
      <c r="R2157" s="1">
        <v>40.681181481782367</v>
      </c>
      <c r="S2157" s="1">
        <v>0</v>
      </c>
      <c r="T2157" s="1">
        <v>2244.2199999999998</v>
      </c>
      <c r="U2157" s="1">
        <v>0</v>
      </c>
      <c r="V2157" s="1">
        <v>270</v>
      </c>
      <c r="W2157" s="1">
        <v>0</v>
      </c>
      <c r="X2157" s="1">
        <v>103.9372231124517</v>
      </c>
      <c r="Y2157" s="1">
        <v>8102.7548199999992</v>
      </c>
      <c r="Z2157" s="1">
        <v>121.87480968</v>
      </c>
      <c r="AA2157" s="1">
        <v>3019.9181390826611</v>
      </c>
      <c r="AB2157" s="1">
        <v>0</v>
      </c>
      <c r="AC2157" s="1">
        <v>11.06306</v>
      </c>
      <c r="AD2157" s="1">
        <v>54.929382972141603</v>
      </c>
      <c r="AE2157" s="1"/>
      <c r="AF2157" s="1">
        <v>751.66953588195781</v>
      </c>
      <c r="AG2157" s="1">
        <v>14858</v>
      </c>
      <c r="AH2157" s="1">
        <v>3173.9077624636061</v>
      </c>
      <c r="AI2157" s="1">
        <v>98.94</v>
      </c>
      <c r="AJ2157" s="1">
        <v>970.69320000000005</v>
      </c>
      <c r="AK2157" s="1"/>
      <c r="AL2157" s="1">
        <v>36919.08203125</v>
      </c>
      <c r="AM2157" s="1">
        <v>30921.677734375</v>
      </c>
      <c r="AN2157" s="1">
        <v>5997.4072265625</v>
      </c>
      <c r="AO2157" t="s">
        <v>14967</v>
      </c>
    </row>
    <row r="2158" spans="1:41" x14ac:dyDescent="0.25">
      <c r="A2158" s="1">
        <v>2018</v>
      </c>
      <c r="B2158" t="s">
        <v>1575</v>
      </c>
      <c r="C2158" t="s">
        <v>7046</v>
      </c>
      <c r="D2158" t="s">
        <v>7210</v>
      </c>
      <c r="E2158" t="s">
        <v>7659</v>
      </c>
      <c r="F2158" t="s">
        <v>9158</v>
      </c>
      <c r="G2158" t="s">
        <v>11307</v>
      </c>
      <c r="H2158" t="s">
        <v>12675</v>
      </c>
      <c r="I2158" s="1">
        <v>0</v>
      </c>
      <c r="J2158" s="1">
        <v>2351.6219999999998</v>
      </c>
      <c r="K2158" s="1">
        <v>90</v>
      </c>
      <c r="L2158" s="1">
        <v>132.48969638400001</v>
      </c>
      <c r="M2158" s="1">
        <v>192.49999999999989</v>
      </c>
      <c r="N2158" s="1">
        <v>0</v>
      </c>
      <c r="O2158" s="1">
        <v>59.398931176757792</v>
      </c>
      <c r="P2158" s="1">
        <v>0</v>
      </c>
      <c r="Q2158" s="1">
        <v>6.3595000000000006</v>
      </c>
      <c r="R2158" s="1">
        <v>21.50867048465367</v>
      </c>
      <c r="S2158" s="1">
        <v>0</v>
      </c>
      <c r="T2158" s="1">
        <v>220.762578125</v>
      </c>
      <c r="U2158" s="1"/>
      <c r="V2158" s="1">
        <v>1434.9567578125</v>
      </c>
      <c r="W2158" s="1">
        <v>0</v>
      </c>
      <c r="X2158" s="1">
        <v>90.0407048</v>
      </c>
      <c r="Y2158" s="1">
        <v>1758</v>
      </c>
      <c r="Z2158" s="1">
        <v>66.358000189440006</v>
      </c>
      <c r="AA2158" s="1">
        <v>2524.4496731113718</v>
      </c>
      <c r="AB2158" s="1">
        <v>134</v>
      </c>
      <c r="AC2158" s="1">
        <v>59.33361</v>
      </c>
      <c r="AD2158" s="1">
        <v>63.594999999999999</v>
      </c>
      <c r="AE2158" s="1">
        <v>0</v>
      </c>
      <c r="AF2158" s="1">
        <v>1554.5457709056</v>
      </c>
      <c r="AG2158" s="1">
        <v>19604.422043864361</v>
      </c>
      <c r="AH2158" s="1">
        <v>2892.5</v>
      </c>
      <c r="AI2158" s="1">
        <v>0</v>
      </c>
      <c r="AJ2158" s="1">
        <v>1192.1864104437</v>
      </c>
      <c r="AK2158" s="1">
        <v>0</v>
      </c>
      <c r="AL2158" s="1">
        <v>34449.03125</v>
      </c>
      <c r="AM2158" s="1">
        <v>30706.232421875</v>
      </c>
      <c r="AN2158" s="1">
        <v>3742.797119140625</v>
      </c>
      <c r="AO2158" t="s">
        <v>14968</v>
      </c>
    </row>
    <row r="2159" spans="1:41" x14ac:dyDescent="0.25">
      <c r="A2159" s="1">
        <v>2018</v>
      </c>
      <c r="B2159" t="s">
        <v>1576</v>
      </c>
      <c r="C2159" t="s">
        <v>7046</v>
      </c>
      <c r="D2159" t="s">
        <v>7210</v>
      </c>
      <c r="E2159" t="s">
        <v>7659</v>
      </c>
      <c r="F2159" t="s">
        <v>9158</v>
      </c>
      <c r="G2159" t="s">
        <v>11307</v>
      </c>
      <c r="H2159" t="s">
        <v>12675</v>
      </c>
      <c r="I2159" s="1">
        <v>2000</v>
      </c>
      <c r="J2159" s="1">
        <v>1037</v>
      </c>
      <c r="K2159" s="1"/>
      <c r="L2159" s="1">
        <v>0</v>
      </c>
      <c r="M2159" s="1">
        <v>637</v>
      </c>
      <c r="N2159" s="1">
        <v>28</v>
      </c>
      <c r="O2159" s="1">
        <v>50</v>
      </c>
      <c r="P2159" s="1">
        <v>0</v>
      </c>
      <c r="Q2159" s="1">
        <v>27.731000000000009</v>
      </c>
      <c r="R2159" s="1">
        <v>0</v>
      </c>
      <c r="S2159" s="1">
        <v>70.263999999999996</v>
      </c>
      <c r="T2159" s="1">
        <v>75.909054545454552</v>
      </c>
      <c r="U2159" s="1">
        <v>172</v>
      </c>
      <c r="V2159" s="1">
        <v>591</v>
      </c>
      <c r="W2159" s="1">
        <v>0</v>
      </c>
      <c r="X2159" s="1">
        <v>204</v>
      </c>
      <c r="Y2159" s="1">
        <v>7080</v>
      </c>
      <c r="Z2159" s="1">
        <v>19.8</v>
      </c>
      <c r="AA2159" s="1">
        <v>2243</v>
      </c>
      <c r="AB2159" s="1">
        <v>0</v>
      </c>
      <c r="AC2159" s="1">
        <v>11.41418</v>
      </c>
      <c r="AD2159" s="1">
        <v>54.292700000000004</v>
      </c>
      <c r="AE2159" s="1">
        <v>0</v>
      </c>
      <c r="AF2159" s="1">
        <v>1055.31</v>
      </c>
      <c r="AG2159" s="1">
        <v>22350</v>
      </c>
      <c r="AH2159" s="1">
        <v>3880</v>
      </c>
      <c r="AI2159" s="1">
        <v>97</v>
      </c>
      <c r="AJ2159" s="1">
        <v>4240</v>
      </c>
      <c r="AK2159" s="1"/>
      <c r="AL2159" s="1">
        <v>45923.71875</v>
      </c>
      <c r="AM2159" s="1">
        <v>40855.25390625</v>
      </c>
      <c r="AN2159" s="1">
        <v>5068.4658203125</v>
      </c>
      <c r="AO2159" t="s">
        <v>14969</v>
      </c>
    </row>
    <row r="2160" spans="1:41" x14ac:dyDescent="0.25">
      <c r="A2160" s="1">
        <v>2018</v>
      </c>
      <c r="B2160" t="s">
        <v>1577</v>
      </c>
      <c r="C2160" t="s">
        <v>7046</v>
      </c>
      <c r="D2160" t="s">
        <v>7210</v>
      </c>
      <c r="E2160" t="s">
        <v>7659</v>
      </c>
      <c r="F2160" t="s">
        <v>9158</v>
      </c>
      <c r="G2160" t="s">
        <v>11307</v>
      </c>
      <c r="H2160" t="s">
        <v>12675</v>
      </c>
      <c r="I2160" s="1">
        <v>2040</v>
      </c>
      <c r="J2160" s="1">
        <v>1033.5150000000001</v>
      </c>
      <c r="K2160" s="1"/>
      <c r="L2160" s="1">
        <v>50</v>
      </c>
      <c r="M2160" s="1">
        <v>300</v>
      </c>
      <c r="N2160" s="1">
        <v>0</v>
      </c>
      <c r="O2160" s="1">
        <v>50</v>
      </c>
      <c r="P2160" s="1">
        <v>0</v>
      </c>
      <c r="Q2160" s="1">
        <v>5.6785156773113208</v>
      </c>
      <c r="R2160" s="1">
        <v>50.637999999999998</v>
      </c>
      <c r="S2160" s="1">
        <v>0</v>
      </c>
      <c r="T2160" s="1">
        <v>612</v>
      </c>
      <c r="U2160" s="1">
        <v>0</v>
      </c>
      <c r="V2160" s="1">
        <v>640</v>
      </c>
      <c r="W2160" s="1">
        <v>0</v>
      </c>
      <c r="X2160" s="1">
        <v>204</v>
      </c>
      <c r="Y2160" s="1">
        <v>7080</v>
      </c>
      <c r="Z2160" s="1">
        <v>121</v>
      </c>
      <c r="AA2160" s="1">
        <v>2347</v>
      </c>
      <c r="AB2160" s="1"/>
      <c r="AC2160" s="1">
        <v>11.41418</v>
      </c>
      <c r="AD2160" s="1">
        <v>53.799591549600002</v>
      </c>
      <c r="AE2160" s="1">
        <v>0</v>
      </c>
      <c r="AF2160" s="1">
        <v>1056.538852501965</v>
      </c>
      <c r="AG2160" s="1">
        <v>21648</v>
      </c>
      <c r="AH2160" s="1">
        <v>3001</v>
      </c>
      <c r="AI2160" s="1">
        <v>97</v>
      </c>
      <c r="AJ2160" s="1">
        <v>1734</v>
      </c>
      <c r="AK2160" s="1"/>
      <c r="AL2160" s="1">
        <v>42135.5859375</v>
      </c>
      <c r="AM2160" s="1">
        <v>37817.78515625</v>
      </c>
      <c r="AN2160" s="1">
        <v>4317.7998046875</v>
      </c>
      <c r="AO2160" t="s">
        <v>14970</v>
      </c>
    </row>
    <row r="2161" spans="1:41" x14ac:dyDescent="0.25">
      <c r="A2161" s="1">
        <v>2018</v>
      </c>
      <c r="B2161" t="s">
        <v>1578</v>
      </c>
      <c r="C2161" t="s">
        <v>7046</v>
      </c>
      <c r="D2161" t="s">
        <v>7210</v>
      </c>
      <c r="E2161" t="s">
        <v>7659</v>
      </c>
      <c r="F2161" t="s">
        <v>9158</v>
      </c>
      <c r="G2161" t="s">
        <v>11307</v>
      </c>
      <c r="H2161" t="s">
        <v>12675</v>
      </c>
      <c r="I2161" s="1">
        <v>0</v>
      </c>
      <c r="J2161" s="1">
        <v>989</v>
      </c>
      <c r="K2161" s="1">
        <v>87.204278293308008</v>
      </c>
      <c r="L2161" s="1">
        <v>145.1208</v>
      </c>
      <c r="M2161" s="1">
        <v>192.82812499999989</v>
      </c>
      <c r="N2161" s="1">
        <v>0</v>
      </c>
      <c r="O2161" s="1">
        <v>58</v>
      </c>
      <c r="P2161" s="1">
        <v>0</v>
      </c>
      <c r="Q2161" s="1">
        <v>7.0538792275842219</v>
      </c>
      <c r="R2161" s="1">
        <v>21.379724665713368</v>
      </c>
      <c r="S2161" s="1">
        <v>0</v>
      </c>
      <c r="T2161" s="1">
        <v>222.38693119999999</v>
      </c>
      <c r="U2161" s="1"/>
      <c r="V2161" s="1">
        <v>1407</v>
      </c>
      <c r="W2161" s="1">
        <v>0</v>
      </c>
      <c r="X2161" s="1">
        <v>32.78181</v>
      </c>
      <c r="Y2161" s="1">
        <v>1447</v>
      </c>
      <c r="Z2161" s="1">
        <v>72.06</v>
      </c>
      <c r="AA2161" s="1">
        <v>2635.5019768660559</v>
      </c>
      <c r="AB2161" s="1">
        <v>139</v>
      </c>
      <c r="AC2161" s="1">
        <v>11.5</v>
      </c>
      <c r="AD2161" s="1">
        <v>70.538792275842226</v>
      </c>
      <c r="AE2161" s="1">
        <v>0</v>
      </c>
      <c r="AF2161" s="1">
        <v>1364.9283202864531</v>
      </c>
      <c r="AG2161" s="1">
        <v>20577</v>
      </c>
      <c r="AH2161" s="1">
        <v>2997.7350362561519</v>
      </c>
      <c r="AI2161" s="1">
        <v>0</v>
      </c>
      <c r="AJ2161" s="1">
        <v>1192.1864104437</v>
      </c>
      <c r="AK2161" s="1">
        <v>0</v>
      </c>
      <c r="AL2161" s="1">
        <v>33670.20703125</v>
      </c>
      <c r="AM2161" s="1">
        <v>29869.73046875</v>
      </c>
      <c r="AN2161" s="1">
        <v>3800.474853515625</v>
      </c>
      <c r="AO2161" t="s">
        <v>14971</v>
      </c>
    </row>
    <row r="2162" spans="1:41" x14ac:dyDescent="0.25">
      <c r="A2162" s="1">
        <v>2018</v>
      </c>
      <c r="B2162" t="s">
        <v>1579</v>
      </c>
      <c r="C2162" t="s">
        <v>7046</v>
      </c>
      <c r="D2162" t="s">
        <v>7210</v>
      </c>
      <c r="E2162" t="s">
        <v>7660</v>
      </c>
      <c r="F2162" t="s">
        <v>9159</v>
      </c>
      <c r="G2162" t="s">
        <v>11308</v>
      </c>
      <c r="H2162" t="s">
        <v>12675</v>
      </c>
      <c r="I2162" s="1">
        <v>6130.3302026091424</v>
      </c>
      <c r="J2162" s="1">
        <v>16350.078407431987</v>
      </c>
      <c r="K2162" s="1">
        <v>719.96561871227891</v>
      </c>
      <c r="L2162" s="1">
        <v>1693.6896112329841</v>
      </c>
      <c r="M2162" s="1">
        <v>5905.6950282133812</v>
      </c>
      <c r="N2162" s="1">
        <v>3352.4430678586805</v>
      </c>
      <c r="O2162" s="1">
        <v>8403.2859407547894</v>
      </c>
      <c r="P2162" s="1">
        <v>10106.659796508366</v>
      </c>
      <c r="Q2162" s="1">
        <v>2318.2103290106429</v>
      </c>
      <c r="R2162" s="1">
        <v>6081.7332142428622</v>
      </c>
      <c r="S2162" s="1">
        <v>4481.0100843809259</v>
      </c>
      <c r="T2162" s="1">
        <v>5016.1539008642385</v>
      </c>
      <c r="U2162" s="1">
        <v>1334.8870733829303</v>
      </c>
      <c r="V2162" s="1">
        <v>1202.6966647013317</v>
      </c>
      <c r="W2162" s="1">
        <v>1280.5945841029879</v>
      </c>
      <c r="X2162" s="1">
        <v>10140.915475677866</v>
      </c>
      <c r="Y2162" s="1">
        <v>23038.899798792925</v>
      </c>
      <c r="Z2162" s="1">
        <v>7949.9589144917418</v>
      </c>
      <c r="AA2162" s="1">
        <v>65502.95228418881</v>
      </c>
      <c r="AB2162" s="1">
        <v>492.17321803773825</v>
      </c>
      <c r="AC2162" s="1">
        <v>9305.6057833952127</v>
      </c>
      <c r="AD2162" s="1">
        <v>12792.052372072934</v>
      </c>
      <c r="AE2162" s="1">
        <v>7431.3204684730445</v>
      </c>
      <c r="AF2162" s="1">
        <v>16321.5398376105</v>
      </c>
      <c r="AG2162" s="1">
        <v>76873.519124038285</v>
      </c>
      <c r="AH2162" s="1">
        <v>11994.237266318223</v>
      </c>
      <c r="AI2162" s="1">
        <v>869.86009998516329</v>
      </c>
      <c r="AJ2162" s="1">
        <v>20036.026543613974</v>
      </c>
      <c r="AK2162" s="1">
        <v>1427.9396789227271</v>
      </c>
      <c r="AL2162" s="1">
        <v>338554.46875</v>
      </c>
      <c r="AM2162" s="1">
        <v>275030.5625</v>
      </c>
      <c r="AN2162" s="1">
        <v>63523.8828125</v>
      </c>
      <c r="AO2162" t="s">
        <v>14972</v>
      </c>
    </row>
    <row r="2163" spans="1:41" x14ac:dyDescent="0.25">
      <c r="A2163" s="1">
        <v>2018</v>
      </c>
      <c r="B2163" t="s">
        <v>1580</v>
      </c>
      <c r="C2163" t="s">
        <v>7046</v>
      </c>
      <c r="D2163" t="s">
        <v>7210</v>
      </c>
      <c r="E2163" t="s">
        <v>7660</v>
      </c>
      <c r="F2163" t="s">
        <v>9159</v>
      </c>
      <c r="G2163" t="s">
        <v>11308</v>
      </c>
      <c r="H2163" t="s">
        <v>12675</v>
      </c>
      <c r="I2163" s="1">
        <v>6493.0623830336463</v>
      </c>
      <c r="J2163" s="1">
        <v>43178.898106269407</v>
      </c>
      <c r="K2163" s="1">
        <v>753.87283507425195</v>
      </c>
      <c r="L2163" s="1">
        <v>1027.8176013073257</v>
      </c>
      <c r="M2163" s="1">
        <v>8269.8741371123269</v>
      </c>
      <c r="N2163" s="1">
        <v>11528.281053948809</v>
      </c>
      <c r="O2163" s="1">
        <v>10198.347367423594</v>
      </c>
      <c r="P2163" s="1">
        <v>8115.2193422698892</v>
      </c>
      <c r="Q2163" s="1">
        <v>6348.8790104288009</v>
      </c>
      <c r="R2163" s="1">
        <v>7119.9115312617396</v>
      </c>
      <c r="S2163" s="1">
        <v>8090.5455278325171</v>
      </c>
      <c r="T2163" s="1">
        <v>6928.9782635501106</v>
      </c>
      <c r="U2163" s="1">
        <v>587.57735674904939</v>
      </c>
      <c r="V2163" s="1">
        <v>3218.3718238537554</v>
      </c>
      <c r="W2163" s="1">
        <v>1712.8434267495873</v>
      </c>
      <c r="X2163" s="1">
        <v>8863.8054312132263</v>
      </c>
      <c r="Y2163" s="1">
        <v>23159.416948089889</v>
      </c>
      <c r="Z2163" s="1">
        <v>7529.8592585651759</v>
      </c>
      <c r="AA2163" s="1">
        <v>69683.348600870755</v>
      </c>
      <c r="AB2163" s="1">
        <v>860.76535126864792</v>
      </c>
      <c r="AC2163" s="1">
        <v>8756.9297241825225</v>
      </c>
      <c r="AD2163" s="1">
        <v>9749.3062382906919</v>
      </c>
      <c r="AE2163" s="1">
        <v>8068.6566083388325</v>
      </c>
      <c r="AF2163" s="1">
        <v>20515.869980299925</v>
      </c>
      <c r="AG2163" s="1">
        <v>103456.85161219724</v>
      </c>
      <c r="AH2163" s="1">
        <v>13686.117866164177</v>
      </c>
      <c r="AI2163" s="1">
        <v>600.88099501506554</v>
      </c>
      <c r="AJ2163" s="1">
        <v>23381.144252523492</v>
      </c>
      <c r="AK2163" s="1">
        <v>1307.9693688538271</v>
      </c>
      <c r="AL2163" s="1">
        <v>423193.4375</v>
      </c>
      <c r="AM2163" s="1">
        <v>352170.125</v>
      </c>
      <c r="AN2163" s="1">
        <v>71023.3046875</v>
      </c>
      <c r="AO2163" t="s">
        <v>14973</v>
      </c>
    </row>
    <row r="2164" spans="1:41" x14ac:dyDescent="0.25">
      <c r="A2164" s="1">
        <v>2018</v>
      </c>
      <c r="B2164" t="s">
        <v>1581</v>
      </c>
      <c r="C2164" t="s">
        <v>7046</v>
      </c>
      <c r="D2164" t="s">
        <v>7210</v>
      </c>
      <c r="E2164" t="s">
        <v>7660</v>
      </c>
      <c r="F2164" t="s">
        <v>9159</v>
      </c>
      <c r="G2164" t="s">
        <v>11308</v>
      </c>
      <c r="H2164" t="s">
        <v>12675</v>
      </c>
      <c r="I2164" s="1">
        <v>6313.8028767086762</v>
      </c>
      <c r="J2164" s="1">
        <v>54728.321035696856</v>
      </c>
      <c r="K2164" s="1">
        <v>733.06002529741488</v>
      </c>
      <c r="L2164" s="1">
        <v>936.80759115213755</v>
      </c>
      <c r="M2164" s="1">
        <v>6747.1050416392936</v>
      </c>
      <c r="N2164" s="1">
        <v>8851.0529877969038</v>
      </c>
      <c r="O2164" s="1">
        <v>9917.0789243322197</v>
      </c>
      <c r="P2164" s="1">
        <v>7891.1755664368784</v>
      </c>
      <c r="Q2164" s="1">
        <v>6027.1868119576293</v>
      </c>
      <c r="R2164" s="1">
        <v>6086.5542688664773</v>
      </c>
      <c r="S2164" s="1">
        <v>1529.8445273821546</v>
      </c>
      <c r="T2164" s="1">
        <v>5452.1591326777725</v>
      </c>
      <c r="U2164" s="1">
        <v>313.70656964933488</v>
      </c>
      <c r="V2164" s="1">
        <v>1931.8287725484815</v>
      </c>
      <c r="W2164" s="1">
        <v>2836.2747712859009</v>
      </c>
      <c r="X2164" s="1">
        <v>8619.0948013089583</v>
      </c>
      <c r="Y2164" s="1">
        <v>22520.035188916172</v>
      </c>
      <c r="Z2164" s="1">
        <v>7539.214043761508</v>
      </c>
      <c r="AA2164" s="1">
        <v>75565.552254775874</v>
      </c>
      <c r="AB2164" s="1">
        <v>678.08052340010875</v>
      </c>
      <c r="AC2164" s="1">
        <v>8515.1697029972638</v>
      </c>
      <c r="AD2164" s="1">
        <v>10690.389313091771</v>
      </c>
      <c r="AE2164" s="1">
        <v>0</v>
      </c>
      <c r="AF2164" s="1">
        <v>25022.224730584338</v>
      </c>
      <c r="AG2164" s="1">
        <v>100685.79447459994</v>
      </c>
      <c r="AH2164" s="1">
        <v>13961.905923799803</v>
      </c>
      <c r="AI2164" s="1">
        <v>584.29196133999835</v>
      </c>
      <c r="AJ2164" s="1">
        <v>23345.805746824732</v>
      </c>
      <c r="AK2164" s="1">
        <v>1272.0747497808081</v>
      </c>
      <c r="AL2164" s="1">
        <v>419295.5625</v>
      </c>
      <c r="AM2164" s="1">
        <v>356274.21875</v>
      </c>
      <c r="AN2164" s="1">
        <v>63021.36328125</v>
      </c>
      <c r="AO2164" t="s">
        <v>14974</v>
      </c>
    </row>
    <row r="2165" spans="1:41" x14ac:dyDescent="0.25">
      <c r="A2165" s="1">
        <v>2018</v>
      </c>
      <c r="B2165" t="s">
        <v>1582</v>
      </c>
      <c r="C2165" t="s">
        <v>7046</v>
      </c>
      <c r="D2165" t="s">
        <v>7210</v>
      </c>
      <c r="E2165" t="s">
        <v>7660</v>
      </c>
      <c r="F2165" t="s">
        <v>9159</v>
      </c>
      <c r="G2165" t="s">
        <v>11308</v>
      </c>
      <c r="H2165" t="s">
        <v>12675</v>
      </c>
      <c r="I2165" s="1">
        <v>2993.8487911291963</v>
      </c>
      <c r="J2165" s="1">
        <v>10781.288398521767</v>
      </c>
      <c r="K2165" s="1">
        <v>779.72474658401677</v>
      </c>
      <c r="L2165" s="1">
        <v>1593.7769977346254</v>
      </c>
      <c r="M2165" s="1">
        <v>4428.2480890903598</v>
      </c>
      <c r="N2165" s="1">
        <v>1119.444443562682</v>
      </c>
      <c r="O2165" s="1">
        <v>6811.6802900871944</v>
      </c>
      <c r="P2165" s="1">
        <v>7647.6776245143028</v>
      </c>
      <c r="Q2165" s="1">
        <v>1741.2013700250784</v>
      </c>
      <c r="R2165" s="1">
        <v>3602.9225980949723</v>
      </c>
      <c r="S2165" s="1">
        <v>4841.4041261954126</v>
      </c>
      <c r="T2165" s="1">
        <v>9286.8159675690677</v>
      </c>
      <c r="U2165" s="1">
        <v>1722.3023364637713</v>
      </c>
      <c r="V2165" s="1">
        <v>1738.4429098366916</v>
      </c>
      <c r="W2165" s="1">
        <v>1145.0674737570309</v>
      </c>
      <c r="X2165" s="1">
        <v>12936.148824099046</v>
      </c>
      <c r="Y2165" s="1">
        <v>30096.639628759476</v>
      </c>
      <c r="Z2165" s="1">
        <v>9219.3869407418333</v>
      </c>
      <c r="AA2165" s="1">
        <v>57799.689924050035</v>
      </c>
      <c r="AB2165" s="1">
        <v>673.06428596639182</v>
      </c>
      <c r="AC2165" s="1">
        <v>8940.1637452244177</v>
      </c>
      <c r="AD2165" s="1">
        <v>11296.088327444319</v>
      </c>
      <c r="AE2165" s="1">
        <v>9424.0033876048419</v>
      </c>
      <c r="AF2165" s="1">
        <v>18732.528436856512</v>
      </c>
      <c r="AG2165" s="1">
        <v>69852.557858104265</v>
      </c>
      <c r="AH2165" s="1">
        <v>13283.518284965128</v>
      </c>
      <c r="AI2165" s="1">
        <v>772.36885274831855</v>
      </c>
      <c r="AJ2165" s="1">
        <v>27935.104777295372</v>
      </c>
      <c r="AK2165" s="1">
        <v>1066.6046061762493</v>
      </c>
      <c r="AL2165" s="1">
        <v>332261.71875</v>
      </c>
      <c r="AM2165" s="1">
        <v>264940.96875</v>
      </c>
      <c r="AN2165" s="1">
        <v>67320.734375</v>
      </c>
      <c r="AO2165" t="s">
        <v>14975</v>
      </c>
    </row>
    <row r="2166" spans="1:41" x14ac:dyDescent="0.25">
      <c r="A2166" s="1">
        <v>2018</v>
      </c>
      <c r="B2166" t="s">
        <v>1583</v>
      </c>
      <c r="C2166" t="s">
        <v>7046</v>
      </c>
      <c r="D2166" t="s">
        <v>7210</v>
      </c>
      <c r="E2166" t="s">
        <v>7660</v>
      </c>
      <c r="F2166" t="s">
        <v>9159</v>
      </c>
      <c r="G2166" t="s">
        <v>11308</v>
      </c>
      <c r="H2166" t="s">
        <v>12675</v>
      </c>
      <c r="I2166" s="1">
        <v>7412.5162549592242</v>
      </c>
      <c r="J2166" s="1">
        <v>15556.041427296124</v>
      </c>
      <c r="K2166" s="1">
        <v>707.26185665660034</v>
      </c>
      <c r="L2166" s="1">
        <v>955.60461214929012</v>
      </c>
      <c r="M2166" s="1">
        <v>5691.2835164292455</v>
      </c>
      <c r="N2166" s="1">
        <v>9730.0004940039107</v>
      </c>
      <c r="O2166" s="1">
        <v>8732.0517253881244</v>
      </c>
      <c r="P2166" s="1">
        <v>6896.3240499700569</v>
      </c>
      <c r="Q2166" s="1">
        <v>5173.409150911838</v>
      </c>
      <c r="R2166" s="1">
        <v>7396.3684804662898</v>
      </c>
      <c r="S2166" s="1">
        <v>6402.8645538600158</v>
      </c>
      <c r="T2166" s="1">
        <v>4863.8558103406986</v>
      </c>
      <c r="U2166" s="1">
        <v>692.38418006026416</v>
      </c>
      <c r="V2166" s="1">
        <v>2474.2720616368447</v>
      </c>
      <c r="W2166" s="1">
        <v>1390.4905434268114</v>
      </c>
      <c r="X2166" s="1">
        <v>8281.8340750593488</v>
      </c>
      <c r="Y2166" s="1">
        <v>19993.308472153411</v>
      </c>
      <c r="Z2166" s="1">
        <v>8263.2428672036913</v>
      </c>
      <c r="AA2166" s="1">
        <v>69228.630976797911</v>
      </c>
      <c r="AB2166" s="1">
        <v>719.85065993042338</v>
      </c>
      <c r="AC2166" s="1">
        <v>8977.0160924124193</v>
      </c>
      <c r="AD2166" s="1">
        <v>8758.4378214008557</v>
      </c>
      <c r="AE2166" s="1">
        <v>5958.3357513474912</v>
      </c>
      <c r="AF2166" s="1">
        <v>21830.186424293017</v>
      </c>
      <c r="AG2166" s="1">
        <v>87869.846851284427</v>
      </c>
      <c r="AH2166" s="1">
        <v>13009.955965165425</v>
      </c>
      <c r="AI2166" s="1">
        <v>843.44981934613986</v>
      </c>
      <c r="AJ2166" s="1">
        <v>22943.666184873015</v>
      </c>
      <c r="AK2166" s="1">
        <v>1383.6697009257218</v>
      </c>
      <c r="AL2166" s="1">
        <v>362136.125</v>
      </c>
      <c r="AM2166" s="1">
        <v>301351.125</v>
      </c>
      <c r="AN2166" s="1">
        <v>60785.00390625</v>
      </c>
      <c r="AO2166" t="s">
        <v>14976</v>
      </c>
    </row>
    <row r="2167" spans="1:41" x14ac:dyDescent="0.25">
      <c r="A2167" s="1">
        <v>2018</v>
      </c>
      <c r="B2167" t="s">
        <v>1584</v>
      </c>
      <c r="C2167" t="s">
        <v>7046</v>
      </c>
      <c r="D2167" t="s">
        <v>7210</v>
      </c>
      <c r="E2167" t="s">
        <v>7660</v>
      </c>
      <c r="F2167" t="s">
        <v>9159</v>
      </c>
      <c r="G2167" t="s">
        <v>11308</v>
      </c>
      <c r="H2167" t="s">
        <v>12675</v>
      </c>
      <c r="I2167" s="1">
        <v>4994.8341978884218</v>
      </c>
      <c r="J2167" s="1">
        <v>10294.563838159958</v>
      </c>
      <c r="K2167" s="1">
        <v>720.11784534616208</v>
      </c>
      <c r="L2167" s="1">
        <v>1736.7548034819201</v>
      </c>
      <c r="M2167" s="1">
        <v>5254.2581645269929</v>
      </c>
      <c r="N2167" s="1">
        <v>3594.5378162657166</v>
      </c>
      <c r="O2167" s="1">
        <v>8855.634074618265</v>
      </c>
      <c r="P2167" s="1">
        <v>7390.6950740689172</v>
      </c>
      <c r="Q2167" s="1">
        <v>1955.9987056855186</v>
      </c>
      <c r="R2167" s="1">
        <v>3946.5151152640842</v>
      </c>
      <c r="S2167" s="1">
        <v>4719.0771824660042</v>
      </c>
      <c r="T2167" s="1">
        <v>7745.8053953200624</v>
      </c>
      <c r="U2167" s="1">
        <v>1555.2124895291063</v>
      </c>
      <c r="V2167" s="1">
        <v>1716.1800079006014</v>
      </c>
      <c r="W2167" s="1">
        <v>1222.3849139489473</v>
      </c>
      <c r="X2167" s="1">
        <v>10573.024364611885</v>
      </c>
      <c r="Y2167" s="1">
        <v>26317.58411269293</v>
      </c>
      <c r="Z2167" s="1">
        <v>10844.127553448086</v>
      </c>
      <c r="AA2167" s="1">
        <v>66109.178112855516</v>
      </c>
      <c r="AB2167" s="1">
        <v>475.64086255637255</v>
      </c>
      <c r="AC2167" s="1">
        <v>9036.8133039431723</v>
      </c>
      <c r="AD2167" s="1">
        <v>12645.46372929533</v>
      </c>
      <c r="AE2167" s="1">
        <v>8714.7166945407644</v>
      </c>
      <c r="AF2167" s="1">
        <v>16632.131978211459</v>
      </c>
      <c r="AG2167" s="1">
        <v>78533.994733894302</v>
      </c>
      <c r="AH2167" s="1">
        <v>16332.756845288162</v>
      </c>
      <c r="AI2167" s="1">
        <v>762.47771860181865</v>
      </c>
      <c r="AJ2167" s="1">
        <v>26733.104594356493</v>
      </c>
      <c r="AK2167" s="1">
        <v>963.65076635350579</v>
      </c>
      <c r="AL2167" s="1">
        <v>350377.21875</v>
      </c>
      <c r="AM2167" s="1">
        <v>280106.9375</v>
      </c>
      <c r="AN2167" s="1">
        <v>70270.2890625</v>
      </c>
      <c r="AO2167" t="s">
        <v>14977</v>
      </c>
    </row>
    <row r="2168" spans="1:41" x14ac:dyDescent="0.25">
      <c r="A2168" s="1">
        <v>2018</v>
      </c>
      <c r="B2168" t="s">
        <v>1584</v>
      </c>
      <c r="C2168" t="s">
        <v>7046</v>
      </c>
      <c r="D2168" t="s">
        <v>7210</v>
      </c>
      <c r="E2168" t="s">
        <v>7660</v>
      </c>
      <c r="F2168" t="s">
        <v>9159</v>
      </c>
      <c r="G2168" t="s">
        <v>11309</v>
      </c>
      <c r="H2168" t="s">
        <v>12675</v>
      </c>
      <c r="I2168" s="1">
        <v>4209.54</v>
      </c>
      <c r="J2168" s="1">
        <v>9306.7200000000012</v>
      </c>
      <c r="K2168" s="1">
        <v>646.9633936207365</v>
      </c>
      <c r="L2168" s="1">
        <v>1577.6389999999999</v>
      </c>
      <c r="M2168" s="1">
        <v>4670.2568749999991</v>
      </c>
      <c r="N2168" s="1">
        <v>3230.501531811839</v>
      </c>
      <c r="O2168" s="1">
        <v>8076</v>
      </c>
      <c r="P2168" s="1">
        <v>6861.8000000000011</v>
      </c>
      <c r="Q2168" s="1">
        <v>1941.0513898496829</v>
      </c>
      <c r="R2168" s="1">
        <v>3591.7248892487992</v>
      </c>
      <c r="S2168" s="1">
        <v>4683.0150230714344</v>
      </c>
      <c r="T2168" s="1">
        <v>7116.3817984000007</v>
      </c>
      <c r="U2168" s="1">
        <v>1377.2888028</v>
      </c>
      <c r="V2168" s="1">
        <v>1535</v>
      </c>
      <c r="W2168" s="1">
        <v>1071.82008</v>
      </c>
      <c r="X2168" s="1">
        <v>9832.2494999999981</v>
      </c>
      <c r="Y2168" s="1">
        <v>24494</v>
      </c>
      <c r="Z2168" s="1">
        <v>10760.96</v>
      </c>
      <c r="AA2168" s="1">
        <v>59680.630429166151</v>
      </c>
      <c r="AB2168" s="1">
        <v>393</v>
      </c>
      <c r="AC2168" s="1">
        <v>8209.7000000000007</v>
      </c>
      <c r="AD2168" s="1">
        <v>12548.829851316281</v>
      </c>
      <c r="AE2168" s="1">
        <v>7641.2987743319991</v>
      </c>
      <c r="AF2168" s="1">
        <v>15108.508233125131</v>
      </c>
      <c r="AG2168" s="1">
        <v>72219</v>
      </c>
      <c r="AH2168" s="1">
        <v>15559.39781318337</v>
      </c>
      <c r="AI2168" s="1">
        <v>668.56104000000005</v>
      </c>
      <c r="AJ2168" s="1">
        <v>25467.287188875918</v>
      </c>
      <c r="AK2168" s="1">
        <v>908.61925268183336</v>
      </c>
      <c r="AL2168" s="1">
        <v>323387.75</v>
      </c>
      <c r="AM2168" s="1">
        <v>257212.65625</v>
      </c>
      <c r="AN2168" s="1">
        <v>66175.09375</v>
      </c>
      <c r="AO2168" t="s">
        <v>14978</v>
      </c>
    </row>
    <row r="2169" spans="1:41" x14ac:dyDescent="0.25">
      <c r="A2169" s="1">
        <v>2018</v>
      </c>
      <c r="B2169" t="s">
        <v>1585</v>
      </c>
      <c r="C2169" t="s">
        <v>7046</v>
      </c>
      <c r="D2169" t="s">
        <v>7210</v>
      </c>
      <c r="E2169" t="s">
        <v>7660</v>
      </c>
      <c r="F2169" t="s">
        <v>9159</v>
      </c>
      <c r="G2169" t="s">
        <v>11309</v>
      </c>
      <c r="H2169" t="s">
        <v>12675</v>
      </c>
      <c r="I2169" s="1">
        <v>6672.767324999998</v>
      </c>
      <c r="J2169" s="1">
        <v>14155.761705000001</v>
      </c>
      <c r="K2169" s="1">
        <v>624.798</v>
      </c>
      <c r="L2169" s="1">
        <v>864.4754999999999</v>
      </c>
      <c r="M2169" s="1">
        <v>5072.46</v>
      </c>
      <c r="N2169" s="1">
        <v>8845</v>
      </c>
      <c r="O2169" s="1">
        <v>7765.2799000000014</v>
      </c>
      <c r="P2169" s="1">
        <v>7136.5519999999997</v>
      </c>
      <c r="Q2169" s="1">
        <v>4615.4155331594284</v>
      </c>
      <c r="R2169" s="1">
        <v>6569.8295571788894</v>
      </c>
      <c r="S2169" s="1">
        <v>5706.6695484623988</v>
      </c>
      <c r="T2169" s="1">
        <v>4335.4250000000002</v>
      </c>
      <c r="U2169" s="1">
        <v>611.04999999999995</v>
      </c>
      <c r="V2169" s="1">
        <v>2208</v>
      </c>
      <c r="W2169" s="1">
        <v>1240.5150000000001</v>
      </c>
      <c r="X2169" s="1">
        <v>7528.9620329277022</v>
      </c>
      <c r="Y2169" s="1">
        <v>17960.659199999998</v>
      </c>
      <c r="Z2169" s="1">
        <v>7371.985932494571</v>
      </c>
      <c r="AA2169" s="1">
        <v>63080.436487900319</v>
      </c>
      <c r="AB2169" s="1">
        <v>629</v>
      </c>
      <c r="AC2169" s="1">
        <v>7982.8876100000016</v>
      </c>
      <c r="AD2169" s="1">
        <v>7813.7701441958507</v>
      </c>
      <c r="AE2169" s="1">
        <v>5310.4751640000004</v>
      </c>
      <c r="AF2169" s="1">
        <v>19748.399164575902</v>
      </c>
      <c r="AG2169" s="1">
        <v>79928</v>
      </c>
      <c r="AH2169" s="1">
        <v>11885.315049999999</v>
      </c>
      <c r="AI2169" s="1">
        <v>751.74</v>
      </c>
      <c r="AJ2169" s="1">
        <v>20857.939200000001</v>
      </c>
      <c r="AK2169" s="1">
        <v>1233.2208000000001</v>
      </c>
      <c r="AL2169" s="1">
        <v>328506.78125</v>
      </c>
      <c r="AM2169" s="1">
        <v>273919.625</v>
      </c>
      <c r="AN2169" s="1">
        <v>54587.15625</v>
      </c>
      <c r="AO2169" t="s">
        <v>14979</v>
      </c>
    </row>
    <row r="2170" spans="1:41" x14ac:dyDescent="0.25">
      <c r="A2170" s="1">
        <v>2018</v>
      </c>
      <c r="B2170" t="s">
        <v>1586</v>
      </c>
      <c r="C2170" t="s">
        <v>7046</v>
      </c>
      <c r="D2170" t="s">
        <v>7210</v>
      </c>
      <c r="E2170" t="s">
        <v>7660</v>
      </c>
      <c r="F2170" t="s">
        <v>9159</v>
      </c>
      <c r="G2170" t="s">
        <v>11309</v>
      </c>
      <c r="H2170" t="s">
        <v>12675</v>
      </c>
      <c r="I2170" s="1">
        <v>5856.8</v>
      </c>
      <c r="J2170" s="1">
        <v>50767</v>
      </c>
      <c r="K2170" s="1">
        <v>679</v>
      </c>
      <c r="L2170" s="1">
        <v>869</v>
      </c>
      <c r="M2170" s="1">
        <v>6258.7390800000003</v>
      </c>
      <c r="N2170" s="1">
        <v>8210.4</v>
      </c>
      <c r="O2170" s="1">
        <v>9199.2653204761918</v>
      </c>
      <c r="P2170" s="1">
        <v>7320</v>
      </c>
      <c r="Q2170" s="1">
        <v>5590.9296520000016</v>
      </c>
      <c r="R2170" s="1">
        <v>5646</v>
      </c>
      <c r="S2170" s="1">
        <v>1419.1120000000001</v>
      </c>
      <c r="T2170" s="1">
        <v>5057.5233709090908</v>
      </c>
      <c r="U2170" s="1">
        <v>291</v>
      </c>
      <c r="V2170" s="1">
        <v>1791</v>
      </c>
      <c r="W2170" s="1">
        <v>2630</v>
      </c>
      <c r="X2170" s="1">
        <v>8277</v>
      </c>
      <c r="Y2170" s="1">
        <v>20890</v>
      </c>
      <c r="Z2170" s="1">
        <v>6993.5140000000001</v>
      </c>
      <c r="AA2170" s="1">
        <v>70096</v>
      </c>
      <c r="AB2170" s="1">
        <v>777</v>
      </c>
      <c r="AC2170" s="1">
        <v>7898.8284700000004</v>
      </c>
      <c r="AD2170" s="1">
        <v>9916.6023000000023</v>
      </c>
      <c r="AE2170" s="1">
        <v>5768</v>
      </c>
      <c r="AF2170" s="1">
        <v>23211.077169150001</v>
      </c>
      <c r="AG2170" s="1">
        <v>93398</v>
      </c>
      <c r="AH2170" s="1">
        <v>12951.321447833619</v>
      </c>
      <c r="AI2170" s="1">
        <v>542</v>
      </c>
      <c r="AJ2170" s="1">
        <v>21656</v>
      </c>
      <c r="AK2170" s="1">
        <v>1180</v>
      </c>
      <c r="AL2170" s="1">
        <v>395141.09375</v>
      </c>
      <c r="AM2170" s="1">
        <v>336253.5625</v>
      </c>
      <c r="AN2170" s="1">
        <v>58887.5625</v>
      </c>
      <c r="AO2170" t="s">
        <v>14980</v>
      </c>
    </row>
    <row r="2171" spans="1:41" x14ac:dyDescent="0.25">
      <c r="A2171" s="1">
        <v>2018</v>
      </c>
      <c r="B2171" t="s">
        <v>1587</v>
      </c>
      <c r="C2171" t="s">
        <v>7046</v>
      </c>
      <c r="D2171" t="s">
        <v>7210</v>
      </c>
      <c r="E2171" t="s">
        <v>7660</v>
      </c>
      <c r="F2171" t="s">
        <v>9159</v>
      </c>
      <c r="G2171" t="s">
        <v>11309</v>
      </c>
      <c r="H2171" t="s">
        <v>12675</v>
      </c>
      <c r="I2171" s="1">
        <v>5511.9143519999998</v>
      </c>
      <c r="J2171" s="1">
        <v>15449.7155</v>
      </c>
      <c r="K2171" s="1">
        <v>690.87657138500015</v>
      </c>
      <c r="L2171" s="1">
        <v>1556.4010000000001</v>
      </c>
      <c r="M2171" s="1">
        <v>5257.0874999999987</v>
      </c>
      <c r="N2171" s="1">
        <v>3014.2550970791999</v>
      </c>
      <c r="O2171" s="1">
        <v>7467.7569441627211</v>
      </c>
      <c r="P2171" s="1">
        <v>8563.4303663999999</v>
      </c>
      <c r="Q2171" s="1">
        <v>2372.140769277139</v>
      </c>
      <c r="R2171" s="1">
        <v>5506.2410592486567</v>
      </c>
      <c r="S2171" s="1">
        <v>3965.4650551178661</v>
      </c>
      <c r="T2171" s="1">
        <v>4378.4562499999993</v>
      </c>
      <c r="U2171" s="1">
        <v>1188.4593239999999</v>
      </c>
      <c r="V2171" s="1">
        <v>1063</v>
      </c>
      <c r="W2171" s="1">
        <v>1128.832915</v>
      </c>
      <c r="X2171" s="1">
        <v>8939.1368058063908</v>
      </c>
      <c r="Y2171" s="1">
        <v>20899.673599999998</v>
      </c>
      <c r="Z2171" s="1">
        <v>7049.1023124480016</v>
      </c>
      <c r="AA2171" s="1">
        <v>59102.883998806297</v>
      </c>
      <c r="AB2171" s="1">
        <v>417</v>
      </c>
      <c r="AC2171" s="1">
        <v>8145.002379999999</v>
      </c>
      <c r="AD2171" s="1">
        <v>11344.70488496868</v>
      </c>
      <c r="AE2171" s="1">
        <v>6728.1218110839736</v>
      </c>
      <c r="AF2171" s="1">
        <v>14878.85171053546</v>
      </c>
      <c r="AG2171" s="1">
        <v>70917.60434724862</v>
      </c>
      <c r="AH2171" s="1">
        <v>10863.772517923289</v>
      </c>
      <c r="AI2171" s="1">
        <v>766.77480000000003</v>
      </c>
      <c r="AJ2171" s="1">
        <v>18103.791629522399</v>
      </c>
      <c r="AK2171" s="1">
        <v>1296.0108540000001</v>
      </c>
      <c r="AL2171" s="1">
        <v>306566.46875</v>
      </c>
      <c r="AM2171" s="1">
        <v>250050.609375</v>
      </c>
      <c r="AN2171" s="1">
        <v>56515.875</v>
      </c>
      <c r="AO2171" t="s">
        <v>14981</v>
      </c>
    </row>
    <row r="2172" spans="1:41" x14ac:dyDescent="0.25">
      <c r="A2172" s="1">
        <v>2018</v>
      </c>
      <c r="B2172" t="s">
        <v>1588</v>
      </c>
      <c r="C2172" t="s">
        <v>7046</v>
      </c>
      <c r="D2172" t="s">
        <v>7210</v>
      </c>
      <c r="E2172" t="s">
        <v>7660</v>
      </c>
      <c r="F2172" t="s">
        <v>9159</v>
      </c>
      <c r="G2172" t="s">
        <v>11309</v>
      </c>
      <c r="H2172" t="s">
        <v>12675</v>
      </c>
      <c r="I2172" s="1">
        <v>2686.2</v>
      </c>
      <c r="J2172" s="1">
        <v>8987.4680000000008</v>
      </c>
      <c r="K2172" s="1">
        <v>712</v>
      </c>
      <c r="L2172" s="1">
        <v>1435.3050441600001</v>
      </c>
      <c r="M2172" s="1">
        <v>3973.1999999999989</v>
      </c>
      <c r="N2172" s="1">
        <v>1015.3672</v>
      </c>
      <c r="O2172" s="1">
        <v>6286.2171716415987</v>
      </c>
      <c r="P2172" s="1">
        <v>6861.8000000000011</v>
      </c>
      <c r="Q2172" s="1">
        <v>1570.7964999999999</v>
      </c>
      <c r="R2172" s="1">
        <v>3217.760435589506</v>
      </c>
      <c r="S2172" s="1">
        <v>4359</v>
      </c>
      <c r="T2172" s="1">
        <v>8361.3826464843733</v>
      </c>
      <c r="U2172" s="1">
        <v>1285</v>
      </c>
      <c r="V2172" s="1">
        <v>1565.2066789062501</v>
      </c>
      <c r="W2172" s="1">
        <v>1009.0024949500799</v>
      </c>
      <c r="X2172" s="1">
        <v>12232.26622463145</v>
      </c>
      <c r="Y2172" s="1">
        <v>27539</v>
      </c>
      <c r="Z2172" s="1">
        <v>8316.869357076479</v>
      </c>
      <c r="AA2172" s="1">
        <v>52598.400489018837</v>
      </c>
      <c r="AB2172" s="1">
        <v>549</v>
      </c>
      <c r="AC2172" s="1">
        <v>8250.5058199999967</v>
      </c>
      <c r="AD2172" s="1">
        <v>10826.532384038001</v>
      </c>
      <c r="AE2172" s="1">
        <v>8506.1447428311349</v>
      </c>
      <c r="AF2172" s="1">
        <v>16870.354672895999</v>
      </c>
      <c r="AG2172" s="1">
        <v>63122.261654118251</v>
      </c>
      <c r="AH2172" s="1">
        <v>12053.9375</v>
      </c>
      <c r="AI2172" s="1">
        <v>681.93226080000011</v>
      </c>
      <c r="AJ2172" s="1">
        <v>25467.287188875918</v>
      </c>
      <c r="AK2172" s="1">
        <v>986</v>
      </c>
      <c r="AL2172" s="1">
        <v>301326.21875</v>
      </c>
      <c r="AM2172" s="1">
        <v>239295.734375</v>
      </c>
      <c r="AN2172" s="1">
        <v>62030.46875</v>
      </c>
      <c r="AO2172" t="s">
        <v>14982</v>
      </c>
    </row>
    <row r="2173" spans="1:41" x14ac:dyDescent="0.25">
      <c r="A2173" s="1">
        <v>2018</v>
      </c>
      <c r="B2173" t="s">
        <v>1589</v>
      </c>
      <c r="C2173" t="s">
        <v>7046</v>
      </c>
      <c r="D2173" t="s">
        <v>7210</v>
      </c>
      <c r="E2173" t="s">
        <v>7660</v>
      </c>
      <c r="F2173" t="s">
        <v>9159</v>
      </c>
      <c r="G2173" t="s">
        <v>11309</v>
      </c>
      <c r="H2173" t="s">
        <v>12675</v>
      </c>
      <c r="I2173" s="1">
        <v>5973.9360000000006</v>
      </c>
      <c r="J2173" s="1">
        <v>39726.705000000009</v>
      </c>
      <c r="K2173" s="1">
        <v>679</v>
      </c>
      <c r="L2173" s="1">
        <v>950</v>
      </c>
      <c r="M2173" s="1">
        <v>7459.5</v>
      </c>
      <c r="N2173" s="1">
        <v>10398.61200982666</v>
      </c>
      <c r="O2173" s="1">
        <v>9199</v>
      </c>
      <c r="P2173" s="1">
        <v>7320.48</v>
      </c>
      <c r="Q2173" s="1">
        <v>5726.7453159608349</v>
      </c>
      <c r="R2173" s="1">
        <v>6422.2235050837453</v>
      </c>
      <c r="S2173" s="1">
        <v>7297.7439999999997</v>
      </c>
      <c r="T2173" s="1">
        <v>6375</v>
      </c>
      <c r="U2173" s="1">
        <v>530</v>
      </c>
      <c r="V2173" s="1">
        <v>2903</v>
      </c>
      <c r="W2173" s="1">
        <v>1545</v>
      </c>
      <c r="X2173" s="1">
        <v>8277.3159341445953</v>
      </c>
      <c r="Y2173" s="1">
        <v>20890</v>
      </c>
      <c r="Z2173" s="1">
        <v>6791</v>
      </c>
      <c r="AA2173" s="1">
        <v>63762</v>
      </c>
      <c r="AB2173" s="1">
        <v>776.41800000000001</v>
      </c>
      <c r="AC2173" s="1">
        <v>7898.8284700000004</v>
      </c>
      <c r="AD2173" s="1">
        <v>8793.9609090500016</v>
      </c>
      <c r="AE2173" s="1">
        <v>7278</v>
      </c>
      <c r="AF2173" s="1">
        <v>18875.60707361803</v>
      </c>
      <c r="AG2173" s="1">
        <v>95225</v>
      </c>
      <c r="AH2173" s="1">
        <v>12622</v>
      </c>
      <c r="AI2173" s="1">
        <v>542</v>
      </c>
      <c r="AJ2173" s="1">
        <v>21511.8</v>
      </c>
      <c r="AK2173" s="1">
        <v>1179.8</v>
      </c>
      <c r="AL2173" s="1">
        <v>386930.6875</v>
      </c>
      <c r="AM2173" s="1">
        <v>322183.9375</v>
      </c>
      <c r="AN2173" s="1">
        <v>64746.73828125</v>
      </c>
      <c r="AO2173" t="s">
        <v>14983</v>
      </c>
    </row>
    <row r="2174" spans="1:41" x14ac:dyDescent="0.25">
      <c r="A2174" s="1">
        <v>2018</v>
      </c>
      <c r="B2174" t="s">
        <v>1590</v>
      </c>
      <c r="C2174" t="s">
        <v>7046</v>
      </c>
      <c r="D2174" t="s">
        <v>7210</v>
      </c>
      <c r="E2174" t="s">
        <v>7661</v>
      </c>
      <c r="F2174" t="s">
        <v>9160</v>
      </c>
      <c r="G2174" t="s">
        <v>11309</v>
      </c>
      <c r="H2174" t="s">
        <v>12675</v>
      </c>
      <c r="I2174" s="1">
        <v>12185.94</v>
      </c>
      <c r="J2174" s="1"/>
      <c r="K2174" s="1">
        <v>1229.064627546406</v>
      </c>
      <c r="L2174" s="1">
        <v>2868</v>
      </c>
      <c r="M2174" s="1">
        <v>22854.865645985949</v>
      </c>
      <c r="N2174" s="1">
        <v>18876.705226076319</v>
      </c>
      <c r="O2174" s="1">
        <v>10337</v>
      </c>
      <c r="P2174" s="1"/>
      <c r="Q2174" s="1">
        <v>3464.4032029005211</v>
      </c>
      <c r="R2174" s="1">
        <v>9563.4001910879106</v>
      </c>
      <c r="S2174" s="1">
        <v>22783.200000000001</v>
      </c>
      <c r="T2174" s="1">
        <v>11753.276972719999</v>
      </c>
      <c r="U2174" s="1">
        <v>1570.2164172</v>
      </c>
      <c r="V2174" s="1">
        <v>10764</v>
      </c>
      <c r="W2174" s="1"/>
      <c r="X2174" s="1">
        <v>12253.196488150001</v>
      </c>
      <c r="Y2174" s="1">
        <v>66660</v>
      </c>
      <c r="Z2174" s="1">
        <v>13279.457</v>
      </c>
      <c r="AA2174" s="1">
        <v>145056.13833065471</v>
      </c>
      <c r="AB2174" s="1">
        <v>1472</v>
      </c>
      <c r="AC2174" s="1">
        <v>11635.3</v>
      </c>
      <c r="AD2174" s="1">
        <v>30059.97554458852</v>
      </c>
      <c r="AE2174" s="1">
        <v>51171.380722209688</v>
      </c>
      <c r="AF2174" s="1">
        <v>37726.514235785922</v>
      </c>
      <c r="AG2174" s="1">
        <v>170903</v>
      </c>
      <c r="AH2174" s="1">
        <v>57435.134170040466</v>
      </c>
      <c r="AI2174" s="1">
        <v>3781.0841040000009</v>
      </c>
      <c r="AJ2174" s="1">
        <v>44151.912618802809</v>
      </c>
      <c r="AK2174" s="1">
        <v>2352.793536400844</v>
      </c>
      <c r="AL2174" s="1">
        <v>776187.9375</v>
      </c>
      <c r="AM2174" s="1">
        <v>599876.375</v>
      </c>
      <c r="AN2174" s="1">
        <v>176311.59375</v>
      </c>
      <c r="AO2174" t="s">
        <v>14984</v>
      </c>
    </row>
    <row r="2175" spans="1:41" x14ac:dyDescent="0.25">
      <c r="A2175" s="1">
        <v>2018</v>
      </c>
      <c r="B2175" t="s">
        <v>1591</v>
      </c>
      <c r="C2175" t="s">
        <v>7046</v>
      </c>
      <c r="D2175" t="s">
        <v>7210</v>
      </c>
      <c r="E2175" t="s">
        <v>7661</v>
      </c>
      <c r="F2175" t="s">
        <v>9160</v>
      </c>
      <c r="G2175" t="s">
        <v>11309</v>
      </c>
      <c r="H2175" t="s">
        <v>12675</v>
      </c>
      <c r="I2175" s="1">
        <v>28751.89</v>
      </c>
      <c r="J2175" s="1">
        <v>44383.25</v>
      </c>
      <c r="K2175" s="1">
        <v>949.19799999999998</v>
      </c>
      <c r="L2175" s="1"/>
      <c r="M2175" s="1">
        <v>24804.5</v>
      </c>
      <c r="N2175" s="1">
        <v>20862.093063537599</v>
      </c>
      <c r="O2175" s="1">
        <v>12558.970499999999</v>
      </c>
      <c r="P2175" s="1"/>
      <c r="Q2175" s="1">
        <v>5282.9282104478061</v>
      </c>
      <c r="R2175" s="1">
        <v>7663.7019722153509</v>
      </c>
      <c r="S2175" s="1">
        <v>8188</v>
      </c>
      <c r="T2175" s="1">
        <v>11653.5</v>
      </c>
      <c r="U2175" s="1">
        <v>1068</v>
      </c>
      <c r="V2175" s="1">
        <v>8707</v>
      </c>
      <c r="W2175" s="1">
        <v>8150.3107999999993</v>
      </c>
      <c r="X2175" s="1"/>
      <c r="Y2175" s="1">
        <v>78657.502000000008</v>
      </c>
      <c r="Z2175" s="1">
        <v>14737.135582432</v>
      </c>
      <c r="AA2175" s="1">
        <v>116022</v>
      </c>
      <c r="AB2175" s="1"/>
      <c r="AC2175" s="1">
        <v>16813.12889</v>
      </c>
      <c r="AD2175" s="1">
        <v>22167</v>
      </c>
      <c r="AE2175" s="1">
        <v>18721</v>
      </c>
      <c r="AF2175" s="1">
        <v>39505.993000000002</v>
      </c>
      <c r="AG2175" s="1">
        <v>188113</v>
      </c>
      <c r="AH2175" s="1">
        <v>31581</v>
      </c>
      <c r="AI2175" s="1">
        <v>5306.5</v>
      </c>
      <c r="AJ2175" s="1">
        <v>36069</v>
      </c>
      <c r="AK2175" s="1">
        <v>2588.56122</v>
      </c>
      <c r="AL2175" s="1">
        <v>753305.1875</v>
      </c>
      <c r="AM2175" s="1">
        <v>625357.625</v>
      </c>
      <c r="AN2175" s="1">
        <v>127947.5390625</v>
      </c>
      <c r="AO2175" t="s">
        <v>14985</v>
      </c>
    </row>
    <row r="2176" spans="1:41" x14ac:dyDescent="0.25">
      <c r="A2176" s="1">
        <v>2018</v>
      </c>
      <c r="B2176" t="s">
        <v>1592</v>
      </c>
      <c r="C2176" t="s">
        <v>7046</v>
      </c>
      <c r="D2176" t="s">
        <v>7210</v>
      </c>
      <c r="E2176" t="s">
        <v>7661</v>
      </c>
      <c r="F2176" t="s">
        <v>9160</v>
      </c>
      <c r="G2176" t="s">
        <v>11309</v>
      </c>
      <c r="H2176" t="s">
        <v>12675</v>
      </c>
      <c r="I2176" s="1">
        <v>20765.8</v>
      </c>
      <c r="J2176" s="1">
        <v>50335</v>
      </c>
      <c r="K2176" s="1">
        <v>949.19799999999998</v>
      </c>
      <c r="L2176" s="1">
        <v>2752</v>
      </c>
      <c r="M2176" s="1">
        <v>30636</v>
      </c>
      <c r="N2176" s="1">
        <v>16377.106</v>
      </c>
      <c r="O2176" s="1">
        <v>12558.76408433333</v>
      </c>
      <c r="P2176" s="1"/>
      <c r="Q2176" s="1">
        <v>6010.2823520000011</v>
      </c>
      <c r="R2176" s="1">
        <v>6002.2530489600003</v>
      </c>
      <c r="S2176" s="1">
        <v>14957.189399999999</v>
      </c>
      <c r="T2176" s="1">
        <v>9389.7611454545458</v>
      </c>
      <c r="U2176" s="1"/>
      <c r="V2176" s="1">
        <v>6867</v>
      </c>
      <c r="W2176" s="1">
        <v>6556</v>
      </c>
      <c r="X2176" s="1">
        <v>12731.25455333333</v>
      </c>
      <c r="Y2176" s="1">
        <v>78658</v>
      </c>
      <c r="Z2176" s="1">
        <v>13845.624299999999</v>
      </c>
      <c r="AA2176" s="1">
        <v>116022</v>
      </c>
      <c r="AB2176" s="1"/>
      <c r="AC2176" s="1">
        <v>16813.12889</v>
      </c>
      <c r="AD2176" s="1">
        <v>29248.162</v>
      </c>
      <c r="AE2176" s="1">
        <v>22116</v>
      </c>
      <c r="AF2176" s="1">
        <v>41303.446882510012</v>
      </c>
      <c r="AG2176" s="1">
        <v>169604</v>
      </c>
      <c r="AH2176" s="1">
        <v>31581</v>
      </c>
      <c r="AI2176" s="1">
        <v>23313</v>
      </c>
      <c r="AJ2176" s="1">
        <v>30474</v>
      </c>
      <c r="AK2176" s="1">
        <v>2589</v>
      </c>
      <c r="AL2176" s="1">
        <v>772454.9375</v>
      </c>
      <c r="AM2176" s="1">
        <v>597945.625</v>
      </c>
      <c r="AN2176" s="1">
        <v>174509.328125</v>
      </c>
      <c r="AO2176" t="s">
        <v>14986</v>
      </c>
    </row>
    <row r="2177" spans="1:41" x14ac:dyDescent="0.25">
      <c r="A2177" s="1">
        <v>2018</v>
      </c>
      <c r="B2177" t="s">
        <v>1593</v>
      </c>
      <c r="C2177" t="s">
        <v>7046</v>
      </c>
      <c r="D2177" t="s">
        <v>7210</v>
      </c>
      <c r="E2177" t="s">
        <v>7661</v>
      </c>
      <c r="F2177" t="s">
        <v>9160</v>
      </c>
      <c r="G2177" t="s">
        <v>11309</v>
      </c>
      <c r="H2177" t="s">
        <v>12675</v>
      </c>
      <c r="I2177" s="1">
        <v>15262.745951999999</v>
      </c>
      <c r="J2177" s="1"/>
      <c r="K2177" s="1">
        <v>1382.3382030933351</v>
      </c>
      <c r="L2177" s="1">
        <v>3135.6111000000001</v>
      </c>
      <c r="M2177" s="1">
        <v>20952.647473962708</v>
      </c>
      <c r="N2177" s="1">
        <v>20485.789620256801</v>
      </c>
      <c r="O2177" s="1">
        <v>11569.63658315909</v>
      </c>
      <c r="P2177" s="1"/>
      <c r="Q2177" s="1">
        <v>2751.9782448985438</v>
      </c>
      <c r="R2177" s="1">
        <v>8043.9440016028148</v>
      </c>
      <c r="S2177" s="1">
        <v>17357.441821444001</v>
      </c>
      <c r="T2177" s="1">
        <v>11275.812625</v>
      </c>
      <c r="U2177" s="1">
        <v>1398.620124</v>
      </c>
      <c r="V2177" s="1">
        <v>6931</v>
      </c>
      <c r="W2177" s="1">
        <v>5300.2158116479968</v>
      </c>
      <c r="X2177" s="1">
        <v>10180.24922694316</v>
      </c>
      <c r="Y2177" s="1">
        <v>84159</v>
      </c>
      <c r="Z2177" s="1">
        <v>11205.718653337601</v>
      </c>
      <c r="AA2177" s="1">
        <v>170472.4074392622</v>
      </c>
      <c r="AB2177" s="1">
        <v>1578</v>
      </c>
      <c r="AC2177" s="1">
        <v>11917.225899999999</v>
      </c>
      <c r="AD2177" s="1">
        <v>11181.971625751239</v>
      </c>
      <c r="AE2177" s="1">
        <v>29768.234843352158</v>
      </c>
      <c r="AF2177" s="1">
        <v>35609.835565354653</v>
      </c>
      <c r="AG2177" s="1">
        <v>170279.94666664119</v>
      </c>
      <c r="AH2177" s="1">
        <v>27154.47074300647</v>
      </c>
      <c r="AI2177" s="1">
        <v>4106.4588000000003</v>
      </c>
      <c r="AJ2177" s="1">
        <v>34853.11278943684</v>
      </c>
      <c r="AK2177" s="1">
        <v>3106.3811040000001</v>
      </c>
      <c r="AL2177" s="1">
        <v>731420.8125</v>
      </c>
      <c r="AM2177" s="1">
        <v>606275.1875</v>
      </c>
      <c r="AN2177" s="1">
        <v>125145.625</v>
      </c>
      <c r="AO2177" t="s">
        <v>14987</v>
      </c>
    </row>
    <row r="2178" spans="1:41" x14ac:dyDescent="0.25">
      <c r="A2178" s="1">
        <v>2018</v>
      </c>
      <c r="B2178" t="s">
        <v>1594</v>
      </c>
      <c r="C2178" t="s">
        <v>7046</v>
      </c>
      <c r="D2178" t="s">
        <v>7210</v>
      </c>
      <c r="E2178" t="s">
        <v>7661</v>
      </c>
      <c r="F2178" t="s">
        <v>9160</v>
      </c>
      <c r="G2178" t="s">
        <v>11309</v>
      </c>
      <c r="H2178" t="s">
        <v>12675</v>
      </c>
      <c r="I2178" s="1">
        <v>21060.768524999989</v>
      </c>
      <c r="J2178" s="1">
        <v>25370.653439999998</v>
      </c>
      <c r="K2178" s="1">
        <v>1463</v>
      </c>
      <c r="L2178" s="1"/>
      <c r="M2178" s="1">
        <v>18898.560000000001</v>
      </c>
      <c r="N2178" s="1">
        <v>20047.483440456999</v>
      </c>
      <c r="O2178" s="1">
        <v>10812.602167999999</v>
      </c>
      <c r="P2178" s="1"/>
      <c r="Q2178" s="1">
        <v>4929.402759973741</v>
      </c>
      <c r="R2178" s="1">
        <v>9268.5195311651623</v>
      </c>
      <c r="S2178" s="1">
        <v>13599.556091383811</v>
      </c>
      <c r="T2178" s="1">
        <v>11960.672500000001</v>
      </c>
      <c r="U2178" s="1">
        <v>988.79</v>
      </c>
      <c r="V2178" s="1">
        <v>6958</v>
      </c>
      <c r="W2178" s="1">
        <v>4132.8998295574329</v>
      </c>
      <c r="X2178" s="1">
        <v>11627.802866647569</v>
      </c>
      <c r="Y2178" s="1">
        <v>81646</v>
      </c>
      <c r="Z2178" s="1">
        <v>13104.40448221501</v>
      </c>
      <c r="AA2178" s="1">
        <v>156990.22332856141</v>
      </c>
      <c r="AB2178" s="1"/>
      <c r="AC2178" s="1">
        <v>13030.68441</v>
      </c>
      <c r="AD2178" s="1">
        <v>14943.86316360176</v>
      </c>
      <c r="AE2178" s="1">
        <v>14220.38185851685</v>
      </c>
      <c r="AF2178" s="1">
        <v>36877.644926720823</v>
      </c>
      <c r="AG2178" s="1">
        <v>163878</v>
      </c>
      <c r="AH2178" s="1">
        <v>29680.069519950841</v>
      </c>
      <c r="AI2178" s="1">
        <v>4608.3600000000006</v>
      </c>
      <c r="AJ2178" s="1">
        <v>32731.13942803572</v>
      </c>
      <c r="AK2178" s="1">
        <v>2991.7008000000001</v>
      </c>
      <c r="AL2178" s="1">
        <v>725821.1875</v>
      </c>
      <c r="AM2178" s="1">
        <v>601102.125</v>
      </c>
      <c r="AN2178" s="1">
        <v>124719.0859375</v>
      </c>
      <c r="AO2178" t="s">
        <v>14988</v>
      </c>
    </row>
    <row r="2179" spans="1:41" x14ac:dyDescent="0.25">
      <c r="A2179" s="1">
        <v>2018</v>
      </c>
      <c r="B2179" t="s">
        <v>1595</v>
      </c>
      <c r="C2179" t="s">
        <v>7046</v>
      </c>
      <c r="D2179" t="s">
        <v>7210</v>
      </c>
      <c r="E2179" t="s">
        <v>7661</v>
      </c>
      <c r="F2179" t="s">
        <v>9160</v>
      </c>
      <c r="G2179" t="s">
        <v>11309</v>
      </c>
      <c r="H2179" t="s">
        <v>12675</v>
      </c>
      <c r="I2179" s="1">
        <v>6184.2000000000007</v>
      </c>
      <c r="J2179" s="1"/>
      <c r="K2179" s="1">
        <v>886</v>
      </c>
      <c r="L2179" s="1">
        <v>2868</v>
      </c>
      <c r="M2179" s="1">
        <v>13121.9</v>
      </c>
      <c r="N2179" s="1">
        <v>18559.651588774519</v>
      </c>
      <c r="O2179" s="1">
        <v>10120</v>
      </c>
      <c r="P2179" s="1"/>
      <c r="Q2179" s="1"/>
      <c r="R2179" s="1">
        <v>8530.8536785127963</v>
      </c>
      <c r="S2179" s="1">
        <v>14802</v>
      </c>
      <c r="T2179" s="1">
        <v>12297.718941601561</v>
      </c>
      <c r="U2179" s="1">
        <v>1465</v>
      </c>
      <c r="V2179" s="1">
        <v>26537</v>
      </c>
      <c r="W2179" s="1">
        <v>5500</v>
      </c>
      <c r="X2179" s="1">
        <v>14875.68503895424</v>
      </c>
      <c r="Y2179" s="1">
        <v>76800</v>
      </c>
      <c r="Z2179" s="1">
        <v>10173.55143188275</v>
      </c>
      <c r="AA2179" s="1">
        <v>126376.0063417615</v>
      </c>
      <c r="AB2179" s="1">
        <v>1723</v>
      </c>
      <c r="AC2179" s="1">
        <v>11826.592780000001</v>
      </c>
      <c r="AD2179" s="1">
        <v>19186.8823780196</v>
      </c>
      <c r="AE2179" s="1">
        <v>22303.282715367219</v>
      </c>
      <c r="AF2179" s="1">
        <v>24583.463164051202</v>
      </c>
      <c r="AG2179" s="1">
        <v>143675.92538824651</v>
      </c>
      <c r="AH2179" s="1">
        <v>28257.96804836201</v>
      </c>
      <c r="AI2179" s="1">
        <v>4102.2356760000002</v>
      </c>
      <c r="AJ2179" s="1">
        <v>38844.988217005288</v>
      </c>
      <c r="AK2179" s="1">
        <v>2160</v>
      </c>
      <c r="AL2179" s="1">
        <v>645761.875</v>
      </c>
      <c r="AM2179" s="1">
        <v>518728.53125</v>
      </c>
      <c r="AN2179" s="1">
        <v>127033.390625</v>
      </c>
      <c r="AO2179" t="s">
        <v>14989</v>
      </c>
    </row>
    <row r="2180" spans="1:41" x14ac:dyDescent="0.25">
      <c r="A2180" s="1">
        <v>2018</v>
      </c>
      <c r="B2180" t="s">
        <v>1596</v>
      </c>
      <c r="C2180" t="s">
        <v>7046</v>
      </c>
      <c r="D2180" t="s">
        <v>7210</v>
      </c>
      <c r="E2180" t="s">
        <v>7662</v>
      </c>
      <c r="F2180" t="s">
        <v>9161</v>
      </c>
      <c r="G2180" t="s">
        <v>11309</v>
      </c>
      <c r="H2180" t="s">
        <v>12675</v>
      </c>
      <c r="I2180" s="1">
        <v>27674.436000000002</v>
      </c>
      <c r="J2180" s="1">
        <v>64546</v>
      </c>
      <c r="K2180" s="1">
        <v>949.19799999999998</v>
      </c>
      <c r="L2180" s="1">
        <v>2752</v>
      </c>
      <c r="M2180" s="1">
        <v>16564.733540000001</v>
      </c>
      <c r="N2180" s="1">
        <v>16377.106</v>
      </c>
      <c r="O2180" s="1">
        <v>12761.70512047619</v>
      </c>
      <c r="P2180" s="1">
        <v>11553</v>
      </c>
      <c r="Q2180" s="1">
        <v>6020.2823520000011</v>
      </c>
      <c r="R2180" s="1">
        <v>7002.2530489600003</v>
      </c>
      <c r="S2180" s="1">
        <v>4117.5062857142857</v>
      </c>
      <c r="T2180" s="1">
        <v>10881.761145454549</v>
      </c>
      <c r="U2180" s="1">
        <v>906.19499999999994</v>
      </c>
      <c r="V2180" s="1">
        <v>5557</v>
      </c>
      <c r="W2180" s="1">
        <v>8398.0292000000009</v>
      </c>
      <c r="X2180" s="1">
        <v>13838.32016666667</v>
      </c>
      <c r="Y2180" s="1">
        <v>67357.502000000008</v>
      </c>
      <c r="Z2180" s="1">
        <v>13630.153700000001</v>
      </c>
      <c r="AA2180" s="1">
        <v>152975</v>
      </c>
      <c r="AB2180" s="1">
        <v>1628</v>
      </c>
      <c r="AC2180" s="1">
        <v>19832.933540000002</v>
      </c>
      <c r="AD2180" s="1">
        <v>27600.295000000009</v>
      </c>
      <c r="AE2180" s="1">
        <v>21144</v>
      </c>
      <c r="AF2180" s="1">
        <v>41303.446882510012</v>
      </c>
      <c r="AG2180" s="1">
        <v>169643</v>
      </c>
      <c r="AH2180" s="1">
        <v>28463.321447833619</v>
      </c>
      <c r="AI2180" s="1">
        <v>5306.5</v>
      </c>
      <c r="AJ2180" s="1">
        <v>27693</v>
      </c>
      <c r="AK2180" s="1">
        <v>2589</v>
      </c>
      <c r="AL2180" s="1">
        <v>789065.6875</v>
      </c>
      <c r="AM2180" s="1">
        <v>655967.3125</v>
      </c>
      <c r="AN2180" s="1">
        <v>133098.375</v>
      </c>
      <c r="AO2180" t="s">
        <v>14990</v>
      </c>
    </row>
    <row r="2181" spans="1:41" x14ac:dyDescent="0.25">
      <c r="A2181" s="1">
        <v>2018</v>
      </c>
      <c r="B2181" t="s">
        <v>1597</v>
      </c>
      <c r="C2181" t="s">
        <v>7046</v>
      </c>
      <c r="D2181" t="s">
        <v>7210</v>
      </c>
      <c r="E2181" t="s">
        <v>7662</v>
      </c>
      <c r="F2181" t="s">
        <v>9161</v>
      </c>
      <c r="G2181" t="s">
        <v>11309</v>
      </c>
      <c r="H2181" t="s">
        <v>12675</v>
      </c>
      <c r="I2181" s="1">
        <v>10018.08504</v>
      </c>
      <c r="J2181" s="1">
        <v>17150.907500000001</v>
      </c>
      <c r="K2181" s="1">
        <v>859.68794412932027</v>
      </c>
      <c r="L2181" s="1">
        <v>3246.9746000000009</v>
      </c>
      <c r="M2181" s="1">
        <v>19101.741958695809</v>
      </c>
      <c r="N2181" s="1">
        <v>18876.705226076319</v>
      </c>
      <c r="O2181" s="1">
        <v>10790</v>
      </c>
      <c r="P2181" s="1">
        <v>10675.433000000001</v>
      </c>
      <c r="Q2181" s="1">
        <v>3464.4032029005211</v>
      </c>
      <c r="R2181" s="1">
        <v>9388.3404587978857</v>
      </c>
      <c r="S2181" s="1">
        <v>24930.510391288819</v>
      </c>
      <c r="T2181" s="1">
        <v>12318.981079165311</v>
      </c>
      <c r="U2181" s="1">
        <v>1570.2164172</v>
      </c>
      <c r="V2181" s="1">
        <v>20810</v>
      </c>
      <c r="W2181" s="1">
        <v>6612.8998237056012</v>
      </c>
      <c r="X2181" s="1">
        <v>12253.196488150001</v>
      </c>
      <c r="Y2181" s="1">
        <v>66660</v>
      </c>
      <c r="Z2181" s="1">
        <v>13279.457</v>
      </c>
      <c r="AA2181" s="1">
        <v>145056.13833065471</v>
      </c>
      <c r="AB2181" s="1">
        <v>1472</v>
      </c>
      <c r="AC2181" s="1">
        <v>11896</v>
      </c>
      <c r="AD2181" s="1">
        <v>27462.228821337168</v>
      </c>
      <c r="AE2181" s="1">
        <v>17336.326516067998</v>
      </c>
      <c r="AF2181" s="1">
        <v>37726.514235785922</v>
      </c>
      <c r="AG2181" s="1">
        <v>176817</v>
      </c>
      <c r="AH2181" s="1">
        <v>55534.559437736767</v>
      </c>
      <c r="AI2181" s="1">
        <v>3423.0695600000008</v>
      </c>
      <c r="AJ2181" s="1">
        <v>44151.912618802809</v>
      </c>
      <c r="AK2181" s="1">
        <v>2352.793536400844</v>
      </c>
      <c r="AL2181" s="1">
        <v>785236.125</v>
      </c>
      <c r="AM2181" s="1">
        <v>608124.4375</v>
      </c>
      <c r="AN2181" s="1">
        <v>177111.65625</v>
      </c>
      <c r="AO2181" t="s">
        <v>14991</v>
      </c>
    </row>
    <row r="2182" spans="1:41" x14ac:dyDescent="0.25">
      <c r="A2182" s="1">
        <v>2018</v>
      </c>
      <c r="B2182" t="s">
        <v>1598</v>
      </c>
      <c r="C2182" t="s">
        <v>7046</v>
      </c>
      <c r="D2182" t="s">
        <v>7210</v>
      </c>
      <c r="E2182" t="s">
        <v>7662</v>
      </c>
      <c r="F2182" t="s">
        <v>9161</v>
      </c>
      <c r="G2182" t="s">
        <v>11309</v>
      </c>
      <c r="H2182" t="s">
        <v>12675</v>
      </c>
      <c r="I2182" s="1">
        <v>4449.4608000000007</v>
      </c>
      <c r="J2182" s="1">
        <v>17890.903999999999</v>
      </c>
      <c r="K2182" s="1">
        <v>1039</v>
      </c>
      <c r="L2182" s="1">
        <v>2587.4019267136</v>
      </c>
      <c r="M2182" s="1">
        <v>12483.119000000001</v>
      </c>
      <c r="N2182" s="1">
        <v>18559.651588774519</v>
      </c>
      <c r="O2182" s="1">
        <v>9045.5907640795849</v>
      </c>
      <c r="P2182" s="1">
        <v>10886.433000000001</v>
      </c>
      <c r="Q2182" s="1">
        <v>2042.11400065</v>
      </c>
      <c r="R2182" s="1">
        <v>8643.767456578189</v>
      </c>
      <c r="S2182" s="1">
        <v>14900</v>
      </c>
      <c r="T2182" s="1">
        <v>12863.42304804687</v>
      </c>
      <c r="U2182" s="1">
        <v>1465</v>
      </c>
      <c r="V2182" s="1">
        <v>19970.973266015619</v>
      </c>
      <c r="W2182" s="1">
        <v>5623.7389329545013</v>
      </c>
      <c r="X2182" s="1">
        <v>14728.40102866756</v>
      </c>
      <c r="Y2182" s="1">
        <v>76734</v>
      </c>
      <c r="Z2182" s="1">
        <v>10173.55143188275</v>
      </c>
      <c r="AA2182" s="1">
        <v>127543.1886463483</v>
      </c>
      <c r="AB2182" s="1">
        <v>1723</v>
      </c>
      <c r="AC2182" s="1">
        <v>12126.69155422617</v>
      </c>
      <c r="AD2182" s="1">
        <v>19186.8823780196</v>
      </c>
      <c r="AE2182" s="1">
        <v>22303.282715367219</v>
      </c>
      <c r="AF2182" s="1">
        <v>47782.242412088934</v>
      </c>
      <c r="AG2182" s="1">
        <v>136661.48388731619</v>
      </c>
      <c r="AH2182" s="1">
        <v>45921.607105450043</v>
      </c>
      <c r="AI2182" s="1">
        <v>3358.2356759999998</v>
      </c>
      <c r="AJ2182" s="1">
        <v>38844.988217005288</v>
      </c>
      <c r="AK2182" s="1">
        <v>2160</v>
      </c>
      <c r="AL2182" s="1">
        <v>701698.1875</v>
      </c>
      <c r="AM2182" s="1">
        <v>558665.125</v>
      </c>
      <c r="AN2182" s="1">
        <v>143033</v>
      </c>
      <c r="AO2182" t="s">
        <v>14992</v>
      </c>
    </row>
    <row r="2183" spans="1:41" x14ac:dyDescent="0.25">
      <c r="A2183" s="1">
        <v>2018</v>
      </c>
      <c r="B2183" t="s">
        <v>1599</v>
      </c>
      <c r="C2183" t="s">
        <v>7046</v>
      </c>
      <c r="D2183" t="s">
        <v>7210</v>
      </c>
      <c r="E2183" t="s">
        <v>7662</v>
      </c>
      <c r="F2183" t="s">
        <v>9161</v>
      </c>
      <c r="G2183" t="s">
        <v>11309</v>
      </c>
      <c r="H2183" t="s">
        <v>12675</v>
      </c>
      <c r="I2183" s="1">
        <v>15262.745951999999</v>
      </c>
      <c r="J2183" s="1">
        <v>28009.2055</v>
      </c>
      <c r="K2183" s="1">
        <v>1021.266176292665</v>
      </c>
      <c r="L2183" s="1">
        <v>3206.130012366737</v>
      </c>
      <c r="M2183" s="1">
        <v>18011.12394870233</v>
      </c>
      <c r="N2183" s="1">
        <v>19902.125220256799</v>
      </c>
      <c r="O2183" s="1">
        <v>9553.9655781000183</v>
      </c>
      <c r="P2183" s="1">
        <v>11815.949686399999</v>
      </c>
      <c r="Q2183" s="1">
        <v>3598.9742300227258</v>
      </c>
      <c r="R2183" s="1">
        <v>8043.9440016028148</v>
      </c>
      <c r="S2183" s="1">
        <v>17590.29686311787</v>
      </c>
      <c r="T2183" s="1">
        <v>11171.2447875</v>
      </c>
      <c r="U2183" s="1">
        <v>1398.620124</v>
      </c>
      <c r="V2183" s="1">
        <v>10291</v>
      </c>
      <c r="W2183" s="1">
        <v>8329.9337855199974</v>
      </c>
      <c r="X2183" s="1">
        <v>10772.59325291759</v>
      </c>
      <c r="Y2183" s="1">
        <v>84159.28101999998</v>
      </c>
      <c r="Z2183" s="1">
        <v>11205.718653337601</v>
      </c>
      <c r="AA2183" s="1">
        <v>142022.2352043587</v>
      </c>
      <c r="AB2183" s="1">
        <v>1578</v>
      </c>
      <c r="AC2183" s="1">
        <v>13858.529832099999</v>
      </c>
      <c r="AD2183" s="1">
        <v>22813.886445446169</v>
      </c>
      <c r="AE2183" s="1">
        <v>19548.993261950611</v>
      </c>
      <c r="AF2183" s="1">
        <v>35609.835565354653</v>
      </c>
      <c r="AG2183" s="1">
        <v>164246.1619674488</v>
      </c>
      <c r="AH2183" s="1">
        <v>35488.288895633261</v>
      </c>
      <c r="AI2183" s="1">
        <v>2646.0784512</v>
      </c>
      <c r="AJ2183" s="1">
        <v>34853.11278943684</v>
      </c>
      <c r="AK2183" s="1">
        <v>3106.3811040000001</v>
      </c>
      <c r="AL2183" s="1">
        <v>749115.6875</v>
      </c>
      <c r="AM2183" s="1">
        <v>607032.625</v>
      </c>
      <c r="AN2183" s="1">
        <v>142083.046875</v>
      </c>
      <c r="AO2183" t="s">
        <v>14993</v>
      </c>
    </row>
    <row r="2184" spans="1:41" x14ac:dyDescent="0.25">
      <c r="A2184" s="1">
        <v>2018</v>
      </c>
      <c r="B2184" t="s">
        <v>1600</v>
      </c>
      <c r="C2184" t="s">
        <v>7046</v>
      </c>
      <c r="D2184" t="s">
        <v>7210</v>
      </c>
      <c r="E2184" t="s">
        <v>7662</v>
      </c>
      <c r="F2184" t="s">
        <v>9161</v>
      </c>
      <c r="G2184" t="s">
        <v>11309</v>
      </c>
      <c r="H2184" t="s">
        <v>12675</v>
      </c>
      <c r="I2184" s="1">
        <v>21060.768524999989</v>
      </c>
      <c r="J2184" s="1">
        <v>25370.653439999998</v>
      </c>
      <c r="K2184" s="1">
        <v>926.07600000000002</v>
      </c>
      <c r="L2184" s="1">
        <v>1921.836</v>
      </c>
      <c r="M2184" s="1">
        <v>14633.205599999999</v>
      </c>
      <c r="N2184" s="1">
        <v>20048.187030000001</v>
      </c>
      <c r="O2184" s="1">
        <v>10266.86024</v>
      </c>
      <c r="P2184" s="1">
        <v>9847.860999999999</v>
      </c>
      <c r="Q2184" s="1">
        <v>4929.402759973741</v>
      </c>
      <c r="R2184" s="1">
        <v>9268.5195311651623</v>
      </c>
      <c r="S2184" s="1">
        <v>17767.019544729599</v>
      </c>
      <c r="T2184" s="1">
        <v>11960.672500000001</v>
      </c>
      <c r="U2184" s="1">
        <v>988.79</v>
      </c>
      <c r="V2184" s="1">
        <v>6953</v>
      </c>
      <c r="W2184" s="1">
        <v>4970.477124</v>
      </c>
      <c r="X2184" s="1">
        <v>13363.260509140029</v>
      </c>
      <c r="Y2184" s="1">
        <v>68146.121520000001</v>
      </c>
      <c r="Z2184" s="1">
        <v>12937.503305632539</v>
      </c>
      <c r="AA2184" s="1">
        <v>143269.06174180051</v>
      </c>
      <c r="AB2184" s="1">
        <v>1387</v>
      </c>
      <c r="AC2184" s="1">
        <v>14241.94692615</v>
      </c>
      <c r="AD2184" s="1">
        <v>18915.31042632613</v>
      </c>
      <c r="AE2184" s="1">
        <v>17264.710246331109</v>
      </c>
      <c r="AF2184" s="1">
        <v>36877.644926720823</v>
      </c>
      <c r="AG2184" s="1">
        <v>163503</v>
      </c>
      <c r="AH2184" s="1">
        <v>29945.58404297808</v>
      </c>
      <c r="AI2184" s="1">
        <v>3176.6145600000009</v>
      </c>
      <c r="AJ2184" s="1">
        <v>32731.13942803572</v>
      </c>
      <c r="AK2184" s="1">
        <v>2991.7008000000001</v>
      </c>
      <c r="AL2184" s="1">
        <v>719663.875</v>
      </c>
      <c r="AM2184" s="1">
        <v>589360.125</v>
      </c>
      <c r="AN2184" s="1">
        <v>130303.7890625</v>
      </c>
      <c r="AO2184" t="s">
        <v>14994</v>
      </c>
    </row>
    <row r="2185" spans="1:41" x14ac:dyDescent="0.25">
      <c r="A2185" s="1">
        <v>2018</v>
      </c>
      <c r="B2185" t="s">
        <v>1601</v>
      </c>
      <c r="C2185" t="s">
        <v>7046</v>
      </c>
      <c r="D2185" t="s">
        <v>7210</v>
      </c>
      <c r="E2185" t="s">
        <v>7662</v>
      </c>
      <c r="F2185" t="s">
        <v>9161</v>
      </c>
      <c r="G2185" t="s">
        <v>11309</v>
      </c>
      <c r="H2185" t="s">
        <v>12675</v>
      </c>
      <c r="I2185" s="1">
        <v>28751.89</v>
      </c>
      <c r="J2185" s="1">
        <v>60300.360000000022</v>
      </c>
      <c r="K2185" s="1">
        <v>949.19799999999998</v>
      </c>
      <c r="L2185" s="1">
        <v>3075</v>
      </c>
      <c r="M2185" s="1">
        <v>18686.685968597609</v>
      </c>
      <c r="N2185" s="1">
        <v>20862.093063537599</v>
      </c>
      <c r="O2185" s="1">
        <v>12762</v>
      </c>
      <c r="P2185" s="1">
        <v>11552.85</v>
      </c>
      <c r="Q2185" s="1">
        <v>6150.4078322078049</v>
      </c>
      <c r="R2185" s="1">
        <v>8663.7019722153509</v>
      </c>
      <c r="S2185" s="1">
        <v>12031.744000000001</v>
      </c>
      <c r="T2185" s="1">
        <v>11653.5</v>
      </c>
      <c r="U2185" s="1">
        <v>1068</v>
      </c>
      <c r="V2185" s="1">
        <v>9275</v>
      </c>
      <c r="W2185" s="1">
        <v>8150.3107999999993</v>
      </c>
      <c r="X2185" s="1">
        <v>13883.802252827491</v>
      </c>
      <c r="Y2185" s="1">
        <v>66557.502000000008</v>
      </c>
      <c r="Z2185" s="1">
        <v>13851.4</v>
      </c>
      <c r="AA2185" s="1">
        <v>154149</v>
      </c>
      <c r="AB2185" s="1">
        <v>1626.431</v>
      </c>
      <c r="AC2185" s="1">
        <v>19832.933540000002</v>
      </c>
      <c r="AD2185" s="1">
        <v>27446.464245560801</v>
      </c>
      <c r="AE2185" s="1">
        <v>17520.686761199999</v>
      </c>
      <c r="AF2185" s="1">
        <v>34850.993000000002</v>
      </c>
      <c r="AG2185" s="1">
        <v>187906</v>
      </c>
      <c r="AH2185" s="1">
        <v>30533</v>
      </c>
      <c r="AI2185" s="1">
        <v>5306.5</v>
      </c>
      <c r="AJ2185" s="1">
        <v>32013.685079991479</v>
      </c>
      <c r="AK2185" s="1">
        <v>2588.56122</v>
      </c>
      <c r="AL2185" s="1">
        <v>821999.6875</v>
      </c>
      <c r="AM2185" s="1">
        <v>676381.5</v>
      </c>
      <c r="AN2185" s="1">
        <v>145618.1875</v>
      </c>
      <c r="AO2185" t="s">
        <v>14995</v>
      </c>
    </row>
    <row r="2186" spans="1:41" x14ac:dyDescent="0.25">
      <c r="A2186" s="1">
        <v>2018</v>
      </c>
      <c r="B2186" t="s">
        <v>1602</v>
      </c>
      <c r="C2186" t="s">
        <v>7046</v>
      </c>
      <c r="D2186" t="s">
        <v>7210</v>
      </c>
      <c r="E2186" t="s">
        <v>7663</v>
      </c>
      <c r="F2186" t="s">
        <v>9162</v>
      </c>
      <c r="G2186" t="s">
        <v>11310</v>
      </c>
      <c r="H2186" t="s">
        <v>12675</v>
      </c>
      <c r="I2186" s="1">
        <v>2268.0672660069672</v>
      </c>
      <c r="J2186" s="1">
        <v>6745.3546473353153</v>
      </c>
      <c r="K2186" s="1">
        <v>122.5982305949712</v>
      </c>
      <c r="L2186" s="1">
        <v>306.49557648742797</v>
      </c>
      <c r="M2186" s="1">
        <v>2462.9984526529711</v>
      </c>
      <c r="N2186" s="1">
        <v>3142.1926501491116</v>
      </c>
      <c r="O2186" s="1">
        <v>116.46831906522263</v>
      </c>
      <c r="P2186" s="1">
        <v>122.5982305949712</v>
      </c>
      <c r="Q2186" s="1">
        <v>232.63014255395782</v>
      </c>
      <c r="R2186" s="1">
        <v>963.32932790181269</v>
      </c>
      <c r="S2186" s="1">
        <v>8275.3805651605562</v>
      </c>
      <c r="T2186" s="1">
        <v>306.49557648742797</v>
      </c>
      <c r="U2186" s="1">
        <v>0</v>
      </c>
      <c r="V2186" s="1">
        <v>1113.1919338023383</v>
      </c>
      <c r="W2186" s="1">
        <v>496.52283390963333</v>
      </c>
      <c r="X2186" s="1">
        <v>406.19547604988571</v>
      </c>
      <c r="Y2186" s="1">
        <v>14429.811741028108</v>
      </c>
      <c r="Z2186" s="1">
        <v>1777.6743436270822</v>
      </c>
      <c r="AA2186" s="1">
        <v>20452.240166776923</v>
      </c>
      <c r="AB2186" s="1">
        <v>140.98796518421688</v>
      </c>
      <c r="AC2186" s="1">
        <v>1449.4924764681173</v>
      </c>
      <c r="AD2186" s="1">
        <v>3334.3653766067291</v>
      </c>
      <c r="AE2186" s="1">
        <v>1287.2814212471976</v>
      </c>
      <c r="AF2186" s="1">
        <v>9062.46120558027</v>
      </c>
      <c r="AG2186" s="1">
        <v>28362.330761964047</v>
      </c>
      <c r="AH2186" s="1">
        <v>8773.9467029134394</v>
      </c>
      <c r="AI2186" s="1">
        <v>2013.062946369427</v>
      </c>
      <c r="AJ2186" s="1">
        <v>8489.7117947817806</v>
      </c>
      <c r="AK2186" s="1">
        <v>109.11242522952436</v>
      </c>
      <c r="AL2186" s="1">
        <v>126762.9921875</v>
      </c>
      <c r="AM2186" s="1">
        <v>100204.859375</v>
      </c>
      <c r="AN2186" s="1">
        <v>26558.134765625</v>
      </c>
      <c r="AO2186" t="s">
        <v>14996</v>
      </c>
    </row>
    <row r="2187" spans="1:41" x14ac:dyDescent="0.25">
      <c r="A2187" s="1">
        <v>2018</v>
      </c>
      <c r="B2187" t="s">
        <v>1603</v>
      </c>
      <c r="C2187" t="s">
        <v>7046</v>
      </c>
      <c r="D2187" t="s">
        <v>7210</v>
      </c>
      <c r="E2187" t="s">
        <v>7663</v>
      </c>
      <c r="F2187" t="s">
        <v>9162</v>
      </c>
      <c r="G2187" t="s">
        <v>11310</v>
      </c>
      <c r="H2187" t="s">
        <v>12675</v>
      </c>
      <c r="I2187" s="1">
        <v>3449.3039651034651</v>
      </c>
      <c r="J2187" s="1">
        <v>5599.3551321618006</v>
      </c>
      <c r="K2187" s="1">
        <v>121.02820930187598</v>
      </c>
      <c r="L2187" s="1">
        <v>350.98180697544035</v>
      </c>
      <c r="M2187" s="1">
        <v>10543.635519116911</v>
      </c>
      <c r="N2187" s="1">
        <v>2711.0318883620216</v>
      </c>
      <c r="O2187" s="1">
        <v>128.28990185998853</v>
      </c>
      <c r="P2187" s="1">
        <v>113.76651674376342</v>
      </c>
      <c r="Q2187" s="1">
        <v>241.67875007662545</v>
      </c>
      <c r="R2187" s="1">
        <v>469.83223467913837</v>
      </c>
      <c r="S2187" s="1">
        <v>8058.7619543559931</v>
      </c>
      <c r="T2187" s="1">
        <v>363.08462790562794</v>
      </c>
      <c r="U2187" s="1">
        <v>0</v>
      </c>
      <c r="V2187" s="1">
        <v>1098.9361404610338</v>
      </c>
      <c r="W2187" s="1">
        <v>611.19245697447366</v>
      </c>
      <c r="X2187" s="1">
        <v>413.91647581241585</v>
      </c>
      <c r="Y2187" s="1">
        <v>13192.074177384402</v>
      </c>
      <c r="Z2187" s="1">
        <v>1210.2820930187597</v>
      </c>
      <c r="AA2187" s="1">
        <v>21523.500159668882</v>
      </c>
      <c r="AB2187" s="1">
        <v>8139.1470755511591</v>
      </c>
      <c r="AC2187" s="1">
        <v>1400.296381622705</v>
      </c>
      <c r="AD2187" s="1">
        <v>3362.1779054777599</v>
      </c>
      <c r="AE2187" s="1">
        <v>1815.4231395281397</v>
      </c>
      <c r="AF2187" s="1">
        <v>6845.894273304918</v>
      </c>
      <c r="AG2187" s="1">
        <v>48180.119840983803</v>
      </c>
      <c r="AH2187" s="1">
        <v>8956.0874883388205</v>
      </c>
      <c r="AI2187" s="1">
        <v>2652.9383478971213</v>
      </c>
      <c r="AJ2187" s="1">
        <v>8124.4138941016281</v>
      </c>
      <c r="AK2187" s="1">
        <v>137.51579317830848</v>
      </c>
      <c r="AL2187" s="1">
        <v>159814.65625</v>
      </c>
      <c r="AM2187" s="1">
        <v>116326.890625</v>
      </c>
      <c r="AN2187" s="1">
        <v>43487.7734375</v>
      </c>
      <c r="AO2187" t="s">
        <v>14997</v>
      </c>
    </row>
    <row r="2188" spans="1:41" x14ac:dyDescent="0.25">
      <c r="A2188" s="1">
        <v>2018</v>
      </c>
      <c r="B2188" t="s">
        <v>1604</v>
      </c>
      <c r="C2188" t="s">
        <v>7046</v>
      </c>
      <c r="D2188" t="s">
        <v>7210</v>
      </c>
      <c r="E2188" t="s">
        <v>7663</v>
      </c>
      <c r="F2188" t="s">
        <v>9162</v>
      </c>
      <c r="G2188" t="s">
        <v>11310</v>
      </c>
      <c r="H2188" t="s">
        <v>12675</v>
      </c>
      <c r="I2188" s="1">
        <v>3422.7873676485392</v>
      </c>
      <c r="J2188" s="1">
        <v>6233.590710679171</v>
      </c>
      <c r="K2188" s="1">
        <v>118.02715060857032</v>
      </c>
      <c r="L2188" s="1">
        <v>343.16868756126286</v>
      </c>
      <c r="M2188" s="1">
        <v>5532.8974579872829</v>
      </c>
      <c r="N2188" s="1">
        <v>4270.6401251312282</v>
      </c>
      <c r="O2188" s="1">
        <v>188.84344097371252</v>
      </c>
      <c r="P2188" s="1">
        <v>131.01013717551305</v>
      </c>
      <c r="Q2188" s="1">
        <v>258.7679814335936</v>
      </c>
      <c r="R2188" s="1">
        <v>472.10860243428129</v>
      </c>
      <c r="S2188" s="1">
        <v>8602.526899256256</v>
      </c>
      <c r="T2188" s="1">
        <v>236.05430121714065</v>
      </c>
      <c r="U2188" s="1">
        <v>0</v>
      </c>
      <c r="V2188" s="1">
        <v>368.24470989873942</v>
      </c>
      <c r="W2188" s="1">
        <v>596.03711057328007</v>
      </c>
      <c r="X2188" s="1">
        <v>920.61177474684848</v>
      </c>
      <c r="Y2188" s="1">
        <v>15427.91899179927</v>
      </c>
      <c r="Z2188" s="1">
        <v>1502.5033313196916</v>
      </c>
      <c r="AA2188" s="1">
        <v>21326.128144275968</v>
      </c>
      <c r="AB2188" s="1">
        <v>8003.4210827671532</v>
      </c>
      <c r="AC2188" s="1">
        <v>1248.4557909922742</v>
      </c>
      <c r="AD2188" s="1">
        <v>3947.3013054362686</v>
      </c>
      <c r="AE2188" s="1">
        <v>1997.7511566307828</v>
      </c>
      <c r="AF2188" s="1">
        <v>6792.4214053049636</v>
      </c>
      <c r="AG2188" s="1">
        <v>51073.48479548964</v>
      </c>
      <c r="AH2188" s="1">
        <v>8619.5461916812746</v>
      </c>
      <c r="AI2188" s="1">
        <v>2731.1482650823173</v>
      </c>
      <c r="AJ2188" s="1">
        <v>8069.5162871079519</v>
      </c>
      <c r="AK2188" s="1">
        <v>115.66660759639892</v>
      </c>
      <c r="AL2188" s="1">
        <v>162550.578125</v>
      </c>
      <c r="AM2188" s="1">
        <v>122938.5</v>
      </c>
      <c r="AN2188" s="1">
        <v>39612.08203125</v>
      </c>
      <c r="AO2188" t="s">
        <v>14998</v>
      </c>
    </row>
    <row r="2189" spans="1:41" x14ac:dyDescent="0.25">
      <c r="A2189" s="1">
        <v>2018</v>
      </c>
      <c r="B2189" t="s">
        <v>1605</v>
      </c>
      <c r="C2189" t="s">
        <v>7046</v>
      </c>
      <c r="D2189" t="s">
        <v>7210</v>
      </c>
      <c r="E2189" t="s">
        <v>7663</v>
      </c>
      <c r="F2189" t="s">
        <v>9162</v>
      </c>
      <c r="G2189" t="s">
        <v>11310</v>
      </c>
      <c r="H2189" t="s">
        <v>12675</v>
      </c>
      <c r="I2189" s="1">
        <v>2371.6647877269306</v>
      </c>
      <c r="J2189" s="1">
        <v>9156.7821395238861</v>
      </c>
      <c r="K2189" s="1">
        <v>107.80294489667867</v>
      </c>
      <c r="L2189" s="1">
        <v>568.12151960549659</v>
      </c>
      <c r="M2189" s="1">
        <v>12974.269343486952</v>
      </c>
      <c r="N2189" s="1">
        <v>3602.9512152766315</v>
      </c>
      <c r="O2189" s="1">
        <v>120.39756294895764</v>
      </c>
      <c r="P2189" s="1">
        <v>102.41279765184473</v>
      </c>
      <c r="Q2189" s="1">
        <v>278.67061255791435</v>
      </c>
      <c r="R2189" s="1">
        <v>135.16583333977732</v>
      </c>
      <c r="S2189" s="1">
        <v>7668.066591678712</v>
      </c>
      <c r="T2189" s="1">
        <v>248.2155162037206</v>
      </c>
      <c r="U2189" s="1">
        <v>58.213590244206479</v>
      </c>
      <c r="V2189" s="1">
        <v>734.13805474638173</v>
      </c>
      <c r="W2189" s="1">
        <v>1217.095247883502</v>
      </c>
      <c r="X2189" s="1">
        <v>2930.0840422917258</v>
      </c>
      <c r="Y2189" s="1">
        <v>15431.99156195955</v>
      </c>
      <c r="Z2189" s="1">
        <v>5577.7243689541538</v>
      </c>
      <c r="AA2189" s="1">
        <v>37846.379864876981</v>
      </c>
      <c r="AB2189" s="1">
        <v>123.97338663118046</v>
      </c>
      <c r="AC2189" s="1">
        <v>4381.5603995788588</v>
      </c>
      <c r="AD2189" s="1">
        <v>7827.3891029562392</v>
      </c>
      <c r="AE2189" s="1">
        <v>1681.7259403881872</v>
      </c>
      <c r="AF2189" s="1">
        <v>11809.855734609107</v>
      </c>
      <c r="AG2189" s="1">
        <v>73005.232313479763</v>
      </c>
      <c r="AH2189" s="1">
        <v>15629.270951120472</v>
      </c>
      <c r="AI2189" s="1">
        <v>2869.7143931495862</v>
      </c>
      <c r="AJ2189" s="1">
        <v>11061.660175848197</v>
      </c>
      <c r="AK2189" s="1">
        <v>105.64688599874509</v>
      </c>
      <c r="AL2189" s="1">
        <v>229626.171875</v>
      </c>
      <c r="AM2189" s="1">
        <v>177804.25</v>
      </c>
      <c r="AN2189" s="1">
        <v>51821.92578125</v>
      </c>
      <c r="AO2189" t="s">
        <v>14999</v>
      </c>
    </row>
    <row r="2190" spans="1:41" x14ac:dyDescent="0.25">
      <c r="A2190" s="1">
        <v>2018</v>
      </c>
      <c r="B2190" t="s">
        <v>1606</v>
      </c>
      <c r="C2190" t="s">
        <v>7046</v>
      </c>
      <c r="D2190" t="s">
        <v>7210</v>
      </c>
      <c r="E2190" t="s">
        <v>7663</v>
      </c>
      <c r="F2190" t="s">
        <v>9162</v>
      </c>
      <c r="G2190" t="s">
        <v>11310</v>
      </c>
      <c r="H2190" t="s">
        <v>12675</v>
      </c>
      <c r="I2190" s="1">
        <v>3204.4226515185787</v>
      </c>
      <c r="J2190" s="1">
        <v>8468.8312932990975</v>
      </c>
      <c r="K2190" s="1">
        <v>114.44366612566348</v>
      </c>
      <c r="L2190" s="1">
        <v>343.33099837699046</v>
      </c>
      <c r="M2190" s="1">
        <v>6294.4016369114916</v>
      </c>
      <c r="N2190" s="1">
        <v>3375.6784423823428</v>
      </c>
      <c r="O2190" s="1">
        <v>128.17690606074311</v>
      </c>
      <c r="P2190" s="1">
        <v>108.72148281938031</v>
      </c>
      <c r="Q2190" s="1">
        <v>308.77950496718535</v>
      </c>
      <c r="R2190" s="1">
        <v>457.99210746829272</v>
      </c>
      <c r="S2190" s="1">
        <v>8150.2201268052513</v>
      </c>
      <c r="T2190" s="1">
        <v>457.77466450265393</v>
      </c>
      <c r="U2190" s="1">
        <v>0</v>
      </c>
      <c r="V2190" s="1">
        <v>357.06423831207007</v>
      </c>
      <c r="W2190" s="1">
        <v>577.94051393460063</v>
      </c>
      <c r="X2190" s="1">
        <v>893.19780895512656</v>
      </c>
      <c r="Y2190" s="1">
        <v>15398.395277208023</v>
      </c>
      <c r="Z2190" s="1">
        <v>3735.0759581593834</v>
      </c>
      <c r="AA2190" s="1">
        <v>26754.325599221705</v>
      </c>
      <c r="AB2190" s="1">
        <v>131.61021604451301</v>
      </c>
      <c r="AC2190" s="1">
        <v>3744.9819386787885</v>
      </c>
      <c r="AD2190" s="1">
        <v>3953.5835662154068</v>
      </c>
      <c r="AE2190" s="1">
        <v>1696.5541063666408</v>
      </c>
      <c r="AF2190" s="1">
        <v>8684.6425407018014</v>
      </c>
      <c r="AG2190" s="1">
        <v>54401.941129495397</v>
      </c>
      <c r="AH2190" s="1">
        <v>10441.230055880849</v>
      </c>
      <c r="AI2190" s="1">
        <v>2648.2264341478531</v>
      </c>
      <c r="AJ2190" s="1">
        <v>8223.9218477901795</v>
      </c>
      <c r="AK2190" s="1">
        <v>112.15479280315022</v>
      </c>
      <c r="AL2190" s="1">
        <v>173167.625</v>
      </c>
      <c r="AM2190" s="1">
        <v>139264.640625</v>
      </c>
      <c r="AN2190" s="1">
        <v>33902.9609375</v>
      </c>
      <c r="AO2190" t="s">
        <v>15000</v>
      </c>
    </row>
    <row r="2191" spans="1:41" x14ac:dyDescent="0.25">
      <c r="A2191" s="1">
        <v>2018</v>
      </c>
      <c r="B2191" t="s">
        <v>1607</v>
      </c>
      <c r="C2191" t="s">
        <v>7046</v>
      </c>
      <c r="D2191" t="s">
        <v>7210</v>
      </c>
      <c r="E2191" t="s">
        <v>7663</v>
      </c>
      <c r="F2191" t="s">
        <v>9162</v>
      </c>
      <c r="G2191" t="s">
        <v>11310</v>
      </c>
      <c r="H2191" t="s">
        <v>12675</v>
      </c>
      <c r="I2191" s="1">
        <v>2439.000348769639</v>
      </c>
      <c r="J2191" s="1">
        <v>6818.1146113333079</v>
      </c>
      <c r="K2191" s="1">
        <v>110.86365221680177</v>
      </c>
      <c r="L2191" s="1">
        <v>324.57397936020817</v>
      </c>
      <c r="M2191" s="1">
        <v>8536.5012206937354</v>
      </c>
      <c r="N2191" s="1">
        <v>3314.6702522071014</v>
      </c>
      <c r="O2191" s="1">
        <v>124.16729048281798</v>
      </c>
      <c r="P2191" s="1">
        <v>104.92136045798119</v>
      </c>
      <c r="Q2191" s="1">
        <v>248.61307718248673</v>
      </c>
      <c r="R2191" s="1">
        <v>561.39136209544074</v>
      </c>
      <c r="S2191" s="1">
        <v>5115.2489132832334</v>
      </c>
      <c r="T2191" s="1">
        <v>443.45460886720707</v>
      </c>
      <c r="U2191" s="1">
        <v>89.79955829560943</v>
      </c>
      <c r="V2191" s="1">
        <v>576.49099152736915</v>
      </c>
      <c r="W2191" s="1">
        <v>559.86144369484884</v>
      </c>
      <c r="X2191" s="1">
        <v>3012.8827837742606</v>
      </c>
      <c r="Y2191" s="1">
        <v>15870.131814835173</v>
      </c>
      <c r="Z2191" s="1">
        <v>5211.7002907118513</v>
      </c>
      <c r="AA2191" s="1">
        <v>39837.744787585543</v>
      </c>
      <c r="AB2191" s="1">
        <v>127.58189097109546</v>
      </c>
      <c r="AC2191" s="1">
        <v>4505.9602849568109</v>
      </c>
      <c r="AD2191" s="1">
        <v>7978.5232257550515</v>
      </c>
      <c r="AE2191" s="1">
        <v>1647.4338719416742</v>
      </c>
      <c r="AF2191" s="1">
        <v>10733.098191328569</v>
      </c>
      <c r="AG2191" s="1">
        <v>62827.540347783724</v>
      </c>
      <c r="AH2191" s="1">
        <v>10903.440195522453</v>
      </c>
      <c r="AI2191" s="1">
        <v>2951.1904220112629</v>
      </c>
      <c r="AJ2191" s="1">
        <v>7966.6620482993749</v>
      </c>
      <c r="AK2191" s="1">
        <v>108.64637917246573</v>
      </c>
      <c r="AL2191" s="1">
        <v>203050.203125</v>
      </c>
      <c r="AM2191" s="1">
        <v>163077.84375</v>
      </c>
      <c r="AN2191" s="1">
        <v>39972.36328125</v>
      </c>
      <c r="AO2191" t="s">
        <v>15001</v>
      </c>
    </row>
    <row r="2192" spans="1:41" x14ac:dyDescent="0.25">
      <c r="A2192" s="1">
        <v>2018</v>
      </c>
      <c r="B2192" t="s">
        <v>1607</v>
      </c>
      <c r="C2192" t="s">
        <v>7046</v>
      </c>
      <c r="D2192" t="s">
        <v>7210</v>
      </c>
      <c r="E2192" t="s">
        <v>7663</v>
      </c>
      <c r="F2192" t="s">
        <v>9162</v>
      </c>
      <c r="G2192" t="s">
        <v>11311</v>
      </c>
      <c r="H2192" t="s">
        <v>12675</v>
      </c>
      <c r="I2192" s="1">
        <v>2244</v>
      </c>
      <c r="J2192" s="1">
        <v>6805.9500000000007</v>
      </c>
      <c r="K2192" s="1">
        <v>100</v>
      </c>
      <c r="L2192" s="1">
        <v>300</v>
      </c>
      <c r="M2192" s="1">
        <v>7700</v>
      </c>
      <c r="N2192" s="1">
        <v>2989.8620385742188</v>
      </c>
      <c r="O2192" s="1">
        <v>112</v>
      </c>
      <c r="P2192" s="1">
        <v>94.64</v>
      </c>
      <c r="Q2192" s="1">
        <v>224.25120606373861</v>
      </c>
      <c r="R2192" s="1">
        <v>506.38</v>
      </c>
      <c r="S2192" s="1">
        <v>4614</v>
      </c>
      <c r="T2192" s="1">
        <v>408</v>
      </c>
      <c r="U2192" s="1">
        <v>81</v>
      </c>
      <c r="V2192" s="1">
        <v>520</v>
      </c>
      <c r="W2192" s="1">
        <v>505</v>
      </c>
      <c r="X2192" s="1">
        <v>2772</v>
      </c>
      <c r="Y2192" s="1">
        <v>14315</v>
      </c>
      <c r="Z2192" s="1">
        <v>4700</v>
      </c>
      <c r="AA2192" s="1">
        <v>36453</v>
      </c>
      <c r="AB2192" s="1">
        <v>115.08</v>
      </c>
      <c r="AC2192" s="1">
        <v>4064.41624</v>
      </c>
      <c r="AD2192" s="1">
        <v>7196.6988875240013</v>
      </c>
      <c r="AE2192" s="1">
        <v>1486</v>
      </c>
      <c r="AF2192" s="1">
        <v>9874.9769976421267</v>
      </c>
      <c r="AG2192" s="1">
        <v>57829</v>
      </c>
      <c r="AH2192" s="1">
        <v>10056</v>
      </c>
      <c r="AI2192" s="1">
        <v>2662</v>
      </c>
      <c r="AJ2192" s="1">
        <v>7329.72</v>
      </c>
      <c r="AK2192" s="1">
        <v>98</v>
      </c>
      <c r="AL2192" s="1">
        <v>186156.96875</v>
      </c>
      <c r="AM2192" s="1">
        <v>149818.1875</v>
      </c>
      <c r="AN2192" s="1">
        <v>36338.78125</v>
      </c>
      <c r="AO2192" t="s">
        <v>15002</v>
      </c>
    </row>
    <row r="2193" spans="1:41" x14ac:dyDescent="0.25">
      <c r="A2193" s="1">
        <v>2018</v>
      </c>
      <c r="B2193" t="s">
        <v>1608</v>
      </c>
      <c r="C2193" t="s">
        <v>7046</v>
      </c>
      <c r="D2193" t="s">
        <v>7210</v>
      </c>
      <c r="E2193" t="s">
        <v>7663</v>
      </c>
      <c r="F2193" t="s">
        <v>9162</v>
      </c>
      <c r="G2193" t="s">
        <v>11311</v>
      </c>
      <c r="H2193" t="s">
        <v>12675</v>
      </c>
      <c r="I2193" s="1">
        <v>2200</v>
      </c>
      <c r="J2193" s="1">
        <v>8494</v>
      </c>
      <c r="K2193" s="1">
        <v>100</v>
      </c>
      <c r="L2193" s="1">
        <v>527</v>
      </c>
      <c r="M2193" s="1">
        <v>12035.171539999999</v>
      </c>
      <c r="N2193" s="1">
        <v>3342.1640000000002</v>
      </c>
      <c r="O2193" s="1">
        <v>111.68300000000001</v>
      </c>
      <c r="P2193" s="1">
        <v>95</v>
      </c>
      <c r="Q2193" s="1">
        <v>258.50000000000011</v>
      </c>
      <c r="R2193" s="1">
        <v>125.38232000000001</v>
      </c>
      <c r="S2193" s="1">
        <v>7113.04</v>
      </c>
      <c r="T2193" s="1">
        <v>230.24929090909089</v>
      </c>
      <c r="U2193" s="1">
        <v>54</v>
      </c>
      <c r="V2193" s="1">
        <v>681</v>
      </c>
      <c r="W2193" s="1">
        <v>1129</v>
      </c>
      <c r="X2193" s="1">
        <v>2772</v>
      </c>
      <c r="Y2193" s="1">
        <v>14315</v>
      </c>
      <c r="Z2193" s="1">
        <v>5174</v>
      </c>
      <c r="AA2193" s="1">
        <v>35107</v>
      </c>
      <c r="AB2193" s="1">
        <v>115</v>
      </c>
      <c r="AC2193" s="1">
        <v>4064.41624</v>
      </c>
      <c r="AD2193" s="1">
        <v>7260.8305000000009</v>
      </c>
      <c r="AE2193" s="1">
        <v>1560</v>
      </c>
      <c r="AF2193" s="1">
        <v>10955.04</v>
      </c>
      <c r="AG2193" s="1">
        <v>67721</v>
      </c>
      <c r="AH2193" s="1">
        <v>14498</v>
      </c>
      <c r="AI2193" s="1">
        <v>2662</v>
      </c>
      <c r="AJ2193" s="1">
        <v>10261</v>
      </c>
      <c r="AK2193" s="1">
        <v>98</v>
      </c>
      <c r="AL2193" s="1">
        <v>213059.46875</v>
      </c>
      <c r="AM2193" s="1">
        <v>164934.5</v>
      </c>
      <c r="AN2193" s="1">
        <v>48124.9765625</v>
      </c>
      <c r="AO2193" t="s">
        <v>15003</v>
      </c>
    </row>
    <row r="2194" spans="1:41" x14ac:dyDescent="0.25">
      <c r="A2194" s="1">
        <v>2018</v>
      </c>
      <c r="B2194" t="s">
        <v>1609</v>
      </c>
      <c r="C2194" t="s">
        <v>7046</v>
      </c>
      <c r="D2194" t="s">
        <v>7210</v>
      </c>
      <c r="E2194" t="s">
        <v>7663</v>
      </c>
      <c r="F2194" t="s">
        <v>9162</v>
      </c>
      <c r="G2194" t="s">
        <v>11311</v>
      </c>
      <c r="H2194" t="s">
        <v>12675</v>
      </c>
      <c r="I2194" s="1">
        <v>2035</v>
      </c>
      <c r="J2194" s="1">
        <v>5623.0439999999999</v>
      </c>
      <c r="K2194" s="1">
        <v>112</v>
      </c>
      <c r="L2194" s="1">
        <v>276.0202008</v>
      </c>
      <c r="M2194" s="1">
        <v>2209.8999999999992</v>
      </c>
      <c r="N2194" s="1">
        <v>2850.056</v>
      </c>
      <c r="O2194" s="1">
        <v>107.4837802246093</v>
      </c>
      <c r="P2194" s="1">
        <v>110</v>
      </c>
      <c r="Q2194" s="1">
        <v>209.86349999999999</v>
      </c>
      <c r="R2194" s="1">
        <v>860.34681938614688</v>
      </c>
      <c r="S2194" s="1">
        <v>7451</v>
      </c>
      <c r="T2194" s="1">
        <v>275.95322265624992</v>
      </c>
      <c r="U2194" s="1"/>
      <c r="V2194" s="1">
        <v>1002.2621046875</v>
      </c>
      <c r="W2194" s="1">
        <v>437.52249513359999</v>
      </c>
      <c r="X2194" s="1">
        <v>384.09354050000002</v>
      </c>
      <c r="Y2194" s="1">
        <v>13117</v>
      </c>
      <c r="Z2194" s="1">
        <v>1603.6516712447999</v>
      </c>
      <c r="AA2194" s="1">
        <v>18611.780108220199</v>
      </c>
      <c r="AB2194" s="1">
        <v>115</v>
      </c>
      <c r="AC2194" s="1">
        <v>1337.67625</v>
      </c>
      <c r="AD2194" s="1">
        <v>3008.0435000000002</v>
      </c>
      <c r="AE2194" s="1">
        <v>1161.905577017093</v>
      </c>
      <c r="AF2194" s="1">
        <v>8161.3652972543996</v>
      </c>
      <c r="AG2194" s="1">
        <v>25636.730281827589</v>
      </c>
      <c r="AH2194" s="1">
        <v>7961.791666666667</v>
      </c>
      <c r="AI2194" s="1">
        <v>1777.35360672</v>
      </c>
      <c r="AJ2194" s="1">
        <v>7739.7214061721497</v>
      </c>
      <c r="AK2194" s="1">
        <v>113</v>
      </c>
      <c r="AL2194" s="1">
        <v>114289.5546875</v>
      </c>
      <c r="AM2194" s="1">
        <v>90336.421875</v>
      </c>
      <c r="AN2194" s="1">
        <v>23953.142578125</v>
      </c>
      <c r="AO2194" t="s">
        <v>15004</v>
      </c>
    </row>
    <row r="2195" spans="1:41" x14ac:dyDescent="0.25">
      <c r="A2195" s="1">
        <v>2018</v>
      </c>
      <c r="B2195" t="s">
        <v>1610</v>
      </c>
      <c r="C2195" t="s">
        <v>7046</v>
      </c>
      <c r="D2195" t="s">
        <v>7210</v>
      </c>
      <c r="E2195" t="s">
        <v>7663</v>
      </c>
      <c r="F2195" t="s">
        <v>9162</v>
      </c>
      <c r="G2195" t="s">
        <v>11311</v>
      </c>
      <c r="H2195" t="s">
        <v>12675</v>
      </c>
      <c r="I2195" s="1">
        <v>2907</v>
      </c>
      <c r="J2195" s="1">
        <v>5061.84</v>
      </c>
      <c r="K2195" s="1">
        <v>108.76523160327</v>
      </c>
      <c r="L2195" s="1">
        <v>318.82600000000002</v>
      </c>
      <c r="M2195" s="1">
        <v>9365.0961609947499</v>
      </c>
      <c r="N2195" s="1">
        <v>2436.47253577728</v>
      </c>
      <c r="O2195" s="1">
        <v>116</v>
      </c>
      <c r="P2195" s="1">
        <v>102</v>
      </c>
      <c r="Q2195" s="1">
        <v>239.8318937378636</v>
      </c>
      <c r="R2195" s="1">
        <v>427.59449331426742</v>
      </c>
      <c r="S2195" s="1">
        <v>7997.1786446262149</v>
      </c>
      <c r="T2195" s="1">
        <v>333.58039680000002</v>
      </c>
      <c r="U2195" s="1"/>
      <c r="V2195" s="1">
        <v>983</v>
      </c>
      <c r="W2195" s="1">
        <v>535.91004000000009</v>
      </c>
      <c r="X2195" s="1">
        <v>384.09354050000002</v>
      </c>
      <c r="Y2195" s="1">
        <v>12275</v>
      </c>
      <c r="Z2195" s="1">
        <v>1201</v>
      </c>
      <c r="AA2195" s="1">
        <v>19430.525310395711</v>
      </c>
      <c r="AB2195" s="1">
        <v>136</v>
      </c>
      <c r="AC2195" s="1">
        <v>1272.0999999999999</v>
      </c>
      <c r="AD2195" s="1">
        <v>3336.4848746473372</v>
      </c>
      <c r="AE2195" s="1">
        <v>1591.8119999999999</v>
      </c>
      <c r="AF2195" s="1">
        <v>6218.7607774414746</v>
      </c>
      <c r="AG2195" s="1">
        <v>44279</v>
      </c>
      <c r="AH2195" s="1">
        <v>8532.0151031905843</v>
      </c>
      <c r="AI2195" s="1">
        <v>2326.1679359999998</v>
      </c>
      <c r="AJ2195" s="1">
        <v>7739.7214061721497</v>
      </c>
      <c r="AK2195" s="1">
        <v>129.66263463104821</v>
      </c>
      <c r="AL2195" s="1">
        <v>139785.421875</v>
      </c>
      <c r="AM2195" s="1">
        <v>106484.484375</v>
      </c>
      <c r="AN2195" s="1">
        <v>33300.953125</v>
      </c>
      <c r="AO2195" t="s">
        <v>15005</v>
      </c>
    </row>
    <row r="2196" spans="1:41" x14ac:dyDescent="0.25">
      <c r="A2196" s="1">
        <v>2018</v>
      </c>
      <c r="B2196" t="s">
        <v>1611</v>
      </c>
      <c r="C2196" t="s">
        <v>7046</v>
      </c>
      <c r="D2196" t="s">
        <v>7210</v>
      </c>
      <c r="E2196" t="s">
        <v>7663</v>
      </c>
      <c r="F2196" t="s">
        <v>9162</v>
      </c>
      <c r="G2196" t="s">
        <v>11311</v>
      </c>
      <c r="H2196" t="s">
        <v>12675</v>
      </c>
      <c r="I2196" s="1">
        <v>2884.63</v>
      </c>
      <c r="J2196" s="1">
        <v>7706.5079999999998</v>
      </c>
      <c r="K2196" s="1">
        <v>101.1</v>
      </c>
      <c r="L2196" s="1">
        <v>310.58999999999997</v>
      </c>
      <c r="M2196" s="1">
        <v>5610</v>
      </c>
      <c r="N2196" s="1">
        <v>3069</v>
      </c>
      <c r="O2196" s="1">
        <v>113.98576</v>
      </c>
      <c r="P2196" s="1">
        <v>95</v>
      </c>
      <c r="Q2196" s="1">
        <v>275.47516192405482</v>
      </c>
      <c r="R2196" s="1">
        <v>406.81181481782369</v>
      </c>
      <c r="S2196" s="1">
        <v>7264.0320000000002</v>
      </c>
      <c r="T2196" s="1">
        <v>408.04</v>
      </c>
      <c r="U2196" s="1">
        <v>0</v>
      </c>
      <c r="V2196" s="1">
        <v>319</v>
      </c>
      <c r="W2196" s="1">
        <v>515.6049999999999</v>
      </c>
      <c r="X2196" s="1">
        <v>812.00037703836369</v>
      </c>
      <c r="Y2196" s="1">
        <v>13814.4627</v>
      </c>
      <c r="Z2196" s="1">
        <v>3332.2180967999998</v>
      </c>
      <c r="AA2196" s="1">
        <v>24249.91887097248</v>
      </c>
      <c r="AB2196" s="1">
        <v>115</v>
      </c>
      <c r="AC2196" s="1">
        <v>3330.2569100000001</v>
      </c>
      <c r="AD2196" s="1">
        <v>3527.1579090044002</v>
      </c>
      <c r="AE2196" s="1">
        <v>1512.0847200000001</v>
      </c>
      <c r="AF2196" s="1">
        <v>7856.4508869506881</v>
      </c>
      <c r="AG2196" s="1">
        <v>49485</v>
      </c>
      <c r="AH2196" s="1">
        <v>9538.6417183845588</v>
      </c>
      <c r="AI2196" s="1">
        <v>2360.2800000000002</v>
      </c>
      <c r="AJ2196" s="1">
        <v>7476.3144000000011</v>
      </c>
      <c r="AK2196" s="1">
        <v>99.96</v>
      </c>
      <c r="AL2196" s="1">
        <v>156589.515625</v>
      </c>
      <c r="AM2196" s="1">
        <v>126123.71875</v>
      </c>
      <c r="AN2196" s="1">
        <v>30465.8046875</v>
      </c>
      <c r="AO2196" t="s">
        <v>15006</v>
      </c>
    </row>
    <row r="2197" spans="1:41" x14ac:dyDescent="0.25">
      <c r="A2197" s="1">
        <v>2018</v>
      </c>
      <c r="B2197" t="s">
        <v>1612</v>
      </c>
      <c r="C2197" t="s">
        <v>7046</v>
      </c>
      <c r="D2197" t="s">
        <v>7210</v>
      </c>
      <c r="E2197" t="s">
        <v>7663</v>
      </c>
      <c r="F2197" t="s">
        <v>9162</v>
      </c>
      <c r="G2197" t="s">
        <v>11311</v>
      </c>
      <c r="H2197" t="s">
        <v>12675</v>
      </c>
      <c r="I2197" s="1">
        <v>3077.5031999999992</v>
      </c>
      <c r="J2197" s="1">
        <v>5502</v>
      </c>
      <c r="K2197" s="1">
        <v>106.31987449</v>
      </c>
      <c r="L2197" s="1">
        <v>315.3518123667377</v>
      </c>
      <c r="M2197" s="1">
        <v>4922.2084079227088</v>
      </c>
      <c r="N2197" s="1">
        <v>3839.8262116320002</v>
      </c>
      <c r="O2197" s="1">
        <v>167.81969905981279</v>
      </c>
      <c r="P2197" s="1">
        <v>111</v>
      </c>
      <c r="Q2197" s="1">
        <v>229.4898658679775</v>
      </c>
      <c r="R2197" s="1">
        <v>427.63772477698473</v>
      </c>
      <c r="S2197" s="1">
        <v>7612.7969280000007</v>
      </c>
      <c r="T2197" s="1">
        <v>206.04499999999999</v>
      </c>
      <c r="U2197" s="1"/>
      <c r="V2197" s="1">
        <v>326</v>
      </c>
      <c r="W2197" s="1">
        <v>525.40149499999984</v>
      </c>
      <c r="X2197" s="1">
        <v>812.00037703836369</v>
      </c>
      <c r="Y2197" s="1">
        <v>13939.17122</v>
      </c>
      <c r="Z2197" s="1">
        <v>1332.24584192</v>
      </c>
      <c r="AA2197" s="1">
        <v>19242.42547704322</v>
      </c>
      <c r="AB2197" s="1">
        <v>136</v>
      </c>
      <c r="AC2197" s="1">
        <v>1092.74728</v>
      </c>
      <c r="AD2197" s="1">
        <v>3500.6867623517551</v>
      </c>
      <c r="AE2197" s="1">
        <v>1808.7112764237479</v>
      </c>
      <c r="AF2197" s="1">
        <v>6192.027948987643</v>
      </c>
      <c r="AG2197" s="1">
        <v>47116.474289638092</v>
      </c>
      <c r="AH2197" s="1">
        <v>7807.1482958833867</v>
      </c>
      <c r="AI2197" s="1">
        <v>2407.4856</v>
      </c>
      <c r="AJ2197" s="1">
        <v>7291.1605914198599</v>
      </c>
      <c r="AK2197" s="1">
        <v>104.98005000000001</v>
      </c>
      <c r="AL2197" s="1">
        <v>140152.671875</v>
      </c>
      <c r="AM2197" s="1">
        <v>111843.7734375</v>
      </c>
      <c r="AN2197" s="1">
        <v>28308.89453125</v>
      </c>
      <c r="AO2197" t="s">
        <v>15007</v>
      </c>
    </row>
    <row r="2198" spans="1:41" x14ac:dyDescent="0.25">
      <c r="A2198" s="1">
        <v>2018</v>
      </c>
      <c r="B2198" t="s">
        <v>1613</v>
      </c>
      <c r="C2198" t="s">
        <v>7046</v>
      </c>
      <c r="D2198" t="s">
        <v>7210</v>
      </c>
      <c r="E2198" t="s">
        <v>7664</v>
      </c>
      <c r="F2198" t="s">
        <v>9163</v>
      </c>
      <c r="G2198" t="s">
        <v>11311</v>
      </c>
      <c r="H2198" t="s">
        <v>12675</v>
      </c>
      <c r="I2198" s="1">
        <v>0</v>
      </c>
      <c r="J2198" s="1"/>
      <c r="K2198" s="1"/>
      <c r="L2198" s="1"/>
      <c r="M2198" s="1">
        <v>217.18596859761001</v>
      </c>
      <c r="N2198" s="1">
        <v>0</v>
      </c>
      <c r="O2198" s="1"/>
      <c r="P2198" s="1">
        <v>60</v>
      </c>
      <c r="Q2198" s="1">
        <v>0</v>
      </c>
      <c r="R2198" s="1">
        <v>107.8834705220134</v>
      </c>
      <c r="S2198" s="1">
        <v>0</v>
      </c>
      <c r="T2198" s="1"/>
      <c r="U2198" s="1"/>
      <c r="V2198" s="1">
        <v>0</v>
      </c>
      <c r="W2198" s="1">
        <v>511.31079999999997</v>
      </c>
      <c r="X2198" s="1">
        <v>303.98631868289192</v>
      </c>
      <c r="Y2198" s="1"/>
      <c r="Z2198" s="1"/>
      <c r="AA2198" s="1">
        <v>2119</v>
      </c>
      <c r="AB2198" s="1"/>
      <c r="AC2198" s="1">
        <v>198</v>
      </c>
      <c r="AD2198" s="1"/>
      <c r="AE2198" s="1">
        <v>201.68676120000001</v>
      </c>
      <c r="AF2198" s="1">
        <v>300</v>
      </c>
      <c r="AG2198" s="1">
        <v>4221</v>
      </c>
      <c r="AH2198" s="1">
        <v>514</v>
      </c>
      <c r="AI2198" s="1"/>
      <c r="AJ2198" s="1">
        <v>180.94799156556439</v>
      </c>
      <c r="AK2198" s="1"/>
      <c r="AL2198" s="1">
        <v>8935.001953125</v>
      </c>
      <c r="AM2198" s="1">
        <v>7388.51806640625</v>
      </c>
      <c r="AN2198" s="1">
        <v>1546.4830322265625</v>
      </c>
      <c r="AO2198" t="s">
        <v>15008</v>
      </c>
    </row>
    <row r="2199" spans="1:41" x14ac:dyDescent="0.25">
      <c r="A2199" s="1">
        <v>2018</v>
      </c>
      <c r="B2199" t="s">
        <v>1614</v>
      </c>
      <c r="C2199" t="s">
        <v>7046</v>
      </c>
      <c r="D2199" t="s">
        <v>7210</v>
      </c>
      <c r="E2199" t="s">
        <v>7664</v>
      </c>
      <c r="F2199" t="s">
        <v>9163</v>
      </c>
      <c r="G2199" t="s">
        <v>11311</v>
      </c>
      <c r="H2199" t="s">
        <v>12675</v>
      </c>
      <c r="I2199" s="1">
        <v>0</v>
      </c>
      <c r="J2199" s="1"/>
      <c r="K2199" s="1"/>
      <c r="L2199" s="1">
        <v>0</v>
      </c>
      <c r="M2199" s="1">
        <v>228.5486564598595</v>
      </c>
      <c r="N2199" s="1">
        <v>0</v>
      </c>
      <c r="O2199" s="1">
        <v>146</v>
      </c>
      <c r="P2199" s="1">
        <v>618.13300000000004</v>
      </c>
      <c r="Q2199" s="1">
        <v>237.0320320882343</v>
      </c>
      <c r="R2199" s="1">
        <v>114.1214050658361</v>
      </c>
      <c r="S2199" s="1">
        <v>0</v>
      </c>
      <c r="T2199" s="1">
        <v>0</v>
      </c>
      <c r="U2199" s="1"/>
      <c r="V2199" s="1">
        <v>0</v>
      </c>
      <c r="W2199" s="1">
        <v>495.03570370559999</v>
      </c>
      <c r="X2199" s="1">
        <v>130.26648072500001</v>
      </c>
      <c r="Y2199" s="1">
        <v>0</v>
      </c>
      <c r="Z2199" s="1"/>
      <c r="AA2199" s="1">
        <v>4946.1469214313784</v>
      </c>
      <c r="AB2199" s="1">
        <v>0</v>
      </c>
      <c r="AC2199" s="1">
        <v>225.1</v>
      </c>
      <c r="AD2199" s="1">
        <v>1115.71337005143</v>
      </c>
      <c r="AE2199" s="1"/>
      <c r="AF2199" s="1">
        <v>290.83818502775642</v>
      </c>
      <c r="AG2199" s="1">
        <v>4441</v>
      </c>
      <c r="AH2199" s="1">
        <v>1481.5047835351629</v>
      </c>
      <c r="AI2199" s="1">
        <v>0</v>
      </c>
      <c r="AJ2199" s="1">
        <v>402.36396964625391</v>
      </c>
      <c r="AK2199" s="1"/>
      <c r="AL2199" s="1">
        <v>14871.8046875</v>
      </c>
      <c r="AM2199" s="1">
        <v>11274.736328125</v>
      </c>
      <c r="AN2199" s="1">
        <v>3597.069091796875</v>
      </c>
      <c r="AO2199" t="s">
        <v>15009</v>
      </c>
    </row>
    <row r="2200" spans="1:41" x14ac:dyDescent="0.25">
      <c r="A2200" s="1">
        <v>2018</v>
      </c>
      <c r="B2200" t="s">
        <v>1615</v>
      </c>
      <c r="C2200" t="s">
        <v>7046</v>
      </c>
      <c r="D2200" t="s">
        <v>7210</v>
      </c>
      <c r="E2200" t="s">
        <v>7664</v>
      </c>
      <c r="F2200" t="s">
        <v>9163</v>
      </c>
      <c r="G2200" t="s">
        <v>11311</v>
      </c>
      <c r="H2200" t="s">
        <v>12675</v>
      </c>
      <c r="I2200" s="1">
        <v>0</v>
      </c>
      <c r="J2200" s="1"/>
      <c r="K2200" s="1"/>
      <c r="L2200" s="1">
        <v>0</v>
      </c>
      <c r="M2200" s="1">
        <v>209.5264747396271</v>
      </c>
      <c r="N2200" s="1">
        <v>0</v>
      </c>
      <c r="O2200" s="1">
        <v>0</v>
      </c>
      <c r="P2200" s="1">
        <v>618.13300000000004</v>
      </c>
      <c r="Q2200" s="1">
        <v>0</v>
      </c>
      <c r="R2200" s="1">
        <v>98.009988728619021</v>
      </c>
      <c r="S2200" s="1">
        <v>0</v>
      </c>
      <c r="T2200" s="1">
        <v>0</v>
      </c>
      <c r="U2200" s="1"/>
      <c r="V2200" s="1">
        <v>0</v>
      </c>
      <c r="W2200" s="1">
        <v>474.92133551999979</v>
      </c>
      <c r="X2200" s="1">
        <v>127.25311533678951</v>
      </c>
      <c r="Y2200" s="1">
        <v>0</v>
      </c>
      <c r="Z2200" s="1">
        <v>0</v>
      </c>
      <c r="AA2200" s="1">
        <v>2730.292219523481</v>
      </c>
      <c r="AB2200" s="1">
        <v>0</v>
      </c>
      <c r="AC2200" s="1">
        <v>226.42729209999999</v>
      </c>
      <c r="AD2200" s="1"/>
      <c r="AE2200" s="1">
        <v>956.96473893313089</v>
      </c>
      <c r="AF2200" s="1">
        <v>273.60061505372431</v>
      </c>
      <c r="AG2200" s="1">
        <v>3812.5412705222502</v>
      </c>
      <c r="AH2200" s="1">
        <v>594.30089486533666</v>
      </c>
      <c r="AI2200" s="1">
        <v>0</v>
      </c>
      <c r="AJ2200" s="1">
        <v>747.66676546395195</v>
      </c>
      <c r="AK2200" s="1"/>
      <c r="AL2200" s="1">
        <v>10869.6376953125</v>
      </c>
      <c r="AM2200" s="1">
        <v>9463.6357421875</v>
      </c>
      <c r="AN2200" s="1">
        <v>1406.0018310546875</v>
      </c>
      <c r="AO2200" t="s">
        <v>15010</v>
      </c>
    </row>
    <row r="2201" spans="1:41" x14ac:dyDescent="0.25">
      <c r="A2201" s="1">
        <v>2018</v>
      </c>
      <c r="B2201" t="s">
        <v>1616</v>
      </c>
      <c r="C2201" t="s">
        <v>7046</v>
      </c>
      <c r="D2201" t="s">
        <v>7210</v>
      </c>
      <c r="E2201" t="s">
        <v>7664</v>
      </c>
      <c r="F2201" t="s">
        <v>9163</v>
      </c>
      <c r="G2201" t="s">
        <v>11311</v>
      </c>
      <c r="H2201" t="s">
        <v>12675</v>
      </c>
      <c r="I2201" s="1">
        <v>0</v>
      </c>
      <c r="J2201" s="1"/>
      <c r="K2201" s="1"/>
      <c r="L2201" s="1">
        <v>0</v>
      </c>
      <c r="M2201" s="1">
        <v>188.98560000000001</v>
      </c>
      <c r="N2201" s="1">
        <v>0</v>
      </c>
      <c r="O2201" s="1">
        <v>0</v>
      </c>
      <c r="P2201" s="1">
        <v>618.13300000000004</v>
      </c>
      <c r="Q2201" s="1">
        <v>2</v>
      </c>
      <c r="R2201" s="1">
        <v>114.7402975664629</v>
      </c>
      <c r="S2201" s="1">
        <v>0</v>
      </c>
      <c r="T2201" s="1">
        <v>0</v>
      </c>
      <c r="U2201" s="1"/>
      <c r="V2201" s="1">
        <v>0</v>
      </c>
      <c r="W2201" s="1">
        <v>424.67882400000002</v>
      </c>
      <c r="X2201" s="1"/>
      <c r="Y2201" s="1">
        <v>0</v>
      </c>
      <c r="Z2201" s="1"/>
      <c r="AA2201" s="1">
        <v>2171.0685281986639</v>
      </c>
      <c r="AB2201" s="1"/>
      <c r="AC2201" s="1">
        <v>195.46026615</v>
      </c>
      <c r="AD2201" s="1"/>
      <c r="AE2201" s="1">
        <v>934.50540000000001</v>
      </c>
      <c r="AF2201" s="1">
        <v>294.6727584876416</v>
      </c>
      <c r="AG2201" s="1">
        <v>4036</v>
      </c>
      <c r="AH2201" s="1">
        <v>152.47080831599999</v>
      </c>
      <c r="AI2201" s="1"/>
      <c r="AJ2201" s="1">
        <v>257.57319219764162</v>
      </c>
      <c r="AK2201" s="1"/>
      <c r="AL2201" s="1">
        <v>9390.2880859375</v>
      </c>
      <c r="AM2201" s="1">
        <v>8624.1533203125</v>
      </c>
      <c r="AN2201" s="1">
        <v>766.13525390625</v>
      </c>
      <c r="AO2201" t="s">
        <v>15011</v>
      </c>
    </row>
    <row r="2202" spans="1:41" x14ac:dyDescent="0.25">
      <c r="A2202" s="1">
        <v>2018</v>
      </c>
      <c r="B2202" t="s">
        <v>1617</v>
      </c>
      <c r="C2202" t="s">
        <v>7046</v>
      </c>
      <c r="D2202" t="s">
        <v>7210</v>
      </c>
      <c r="E2202" t="s">
        <v>7664</v>
      </c>
      <c r="F2202" t="s">
        <v>9163</v>
      </c>
      <c r="G2202" t="s">
        <v>11311</v>
      </c>
      <c r="H2202" t="s">
        <v>12675</v>
      </c>
      <c r="I2202" s="1">
        <v>0</v>
      </c>
      <c r="J2202" s="1"/>
      <c r="K2202" s="1">
        <v>0</v>
      </c>
      <c r="L2202" s="1"/>
      <c r="M2202" s="1">
        <v>131.21899999999999</v>
      </c>
      <c r="N2202" s="1">
        <v>569.60435635263707</v>
      </c>
      <c r="O2202" s="1">
        <v>116.8</v>
      </c>
      <c r="P2202" s="1">
        <v>618.13300000000004</v>
      </c>
      <c r="Q2202" s="1">
        <v>51.417414650000012</v>
      </c>
      <c r="R2202" s="1">
        <v>82.119111320285384</v>
      </c>
      <c r="S2202" s="1">
        <v>0</v>
      </c>
      <c r="T2202" s="1">
        <v>22.62816425781249</v>
      </c>
      <c r="U2202" s="1"/>
      <c r="V2202" s="1">
        <v>0</v>
      </c>
      <c r="W2202" s="1">
        <v>377.40146015066108</v>
      </c>
      <c r="X2202" s="1">
        <v>156.58979817731449</v>
      </c>
      <c r="Y2202" s="1">
        <v>86</v>
      </c>
      <c r="Z2202" s="1">
        <v>0</v>
      </c>
      <c r="AA2202" s="1">
        <v>1712.938391581718</v>
      </c>
      <c r="AB2202" s="1">
        <v>0</v>
      </c>
      <c r="AC2202" s="1">
        <v>206.96537365</v>
      </c>
      <c r="AD2202" s="1">
        <v>517.8622428785269</v>
      </c>
      <c r="AE2202" s="1"/>
      <c r="AF2202" s="1">
        <v>16462.184959999999</v>
      </c>
      <c r="AG2202" s="1">
        <v>3032.3341814081</v>
      </c>
      <c r="AH2202" s="1">
        <v>1286.7293625556961</v>
      </c>
      <c r="AI2202" s="1">
        <v>0</v>
      </c>
      <c r="AJ2202" s="1">
        <v>402.36396964625391</v>
      </c>
      <c r="AK2202" s="1"/>
      <c r="AL2202" s="1">
        <v>25833.2890625</v>
      </c>
      <c r="AM2202" s="1">
        <v>23224.060546875</v>
      </c>
      <c r="AN2202" s="1">
        <v>2609.22998046875</v>
      </c>
      <c r="AO2202" t="s">
        <v>15012</v>
      </c>
    </row>
    <row r="2203" spans="1:41" x14ac:dyDescent="0.25">
      <c r="A2203" s="1">
        <v>2018</v>
      </c>
      <c r="B2203" t="s">
        <v>1618</v>
      </c>
      <c r="C2203" t="s">
        <v>7046</v>
      </c>
      <c r="D2203" t="s">
        <v>7210</v>
      </c>
      <c r="E2203" t="s">
        <v>7664</v>
      </c>
      <c r="F2203" t="s">
        <v>9163</v>
      </c>
      <c r="G2203" t="s">
        <v>11311</v>
      </c>
      <c r="H2203" t="s">
        <v>12675</v>
      </c>
      <c r="I2203" s="1">
        <v>0</v>
      </c>
      <c r="J2203" s="1">
        <v>0</v>
      </c>
      <c r="K2203" s="1"/>
      <c r="L2203" s="1">
        <v>0</v>
      </c>
      <c r="M2203" s="1">
        <v>485</v>
      </c>
      <c r="N2203" s="1">
        <v>0</v>
      </c>
      <c r="O2203" s="1"/>
      <c r="P2203" s="1">
        <v>60</v>
      </c>
      <c r="Q2203" s="1">
        <v>0</v>
      </c>
      <c r="R2203" s="1">
        <v>86.807628959999988</v>
      </c>
      <c r="S2203" s="1">
        <v>0</v>
      </c>
      <c r="T2203" s="1"/>
      <c r="U2203" s="1"/>
      <c r="V2203" s="1">
        <v>0</v>
      </c>
      <c r="W2203" s="1">
        <v>544.02920000000006</v>
      </c>
      <c r="X2203" s="1">
        <v>67.320166666666665</v>
      </c>
      <c r="Y2203" s="1">
        <v>0</v>
      </c>
      <c r="Z2203" s="1">
        <v>0</v>
      </c>
      <c r="AA2203" s="1">
        <v>2078</v>
      </c>
      <c r="AB2203" s="1"/>
      <c r="AC2203" s="1">
        <v>198</v>
      </c>
      <c r="AD2203" s="1"/>
      <c r="AE2203" s="1">
        <v>210</v>
      </c>
      <c r="AF2203" s="1">
        <v>300</v>
      </c>
      <c r="AG2203" s="1">
        <v>3955</v>
      </c>
      <c r="AH2203" s="1">
        <v>429.99999999999989</v>
      </c>
      <c r="AI2203" s="1"/>
      <c r="AJ2203" s="1">
        <v>0</v>
      </c>
      <c r="AK2203" s="1"/>
      <c r="AL2203" s="1">
        <v>8414.1572265625</v>
      </c>
      <c r="AM2203" s="1">
        <v>6887.8076171875</v>
      </c>
      <c r="AN2203" s="1">
        <v>1526.349365234375</v>
      </c>
      <c r="AO2203" t="s">
        <v>15013</v>
      </c>
    </row>
    <row r="2204" spans="1:41" x14ac:dyDescent="0.25">
      <c r="A2204" s="1">
        <v>2018</v>
      </c>
      <c r="B2204" t="s">
        <v>1619</v>
      </c>
      <c r="C2204" t="s">
        <v>7046</v>
      </c>
      <c r="D2204" t="s">
        <v>7210</v>
      </c>
      <c r="E2204" t="s">
        <v>7665</v>
      </c>
      <c r="F2204" t="s">
        <v>9164</v>
      </c>
      <c r="G2204" t="s">
        <v>11312</v>
      </c>
      <c r="H2204" t="s">
        <v>12675</v>
      </c>
      <c r="I2204" s="1">
        <v>0</v>
      </c>
      <c r="J2204" s="1"/>
      <c r="K2204" s="1"/>
      <c r="L2204" s="1"/>
      <c r="M2204" s="1"/>
      <c r="N2204" s="1"/>
      <c r="O2204" s="1">
        <v>0</v>
      </c>
      <c r="P2204" s="1"/>
      <c r="Q2204" s="1">
        <v>0</v>
      </c>
      <c r="R2204" s="1"/>
      <c r="S2204" s="1">
        <v>0</v>
      </c>
      <c r="T2204" s="1"/>
      <c r="U2204" s="1"/>
      <c r="V2204" s="1">
        <v>0</v>
      </c>
      <c r="W2204" s="1">
        <v>0</v>
      </c>
      <c r="X2204" s="1">
        <v>0</v>
      </c>
      <c r="Y2204" s="1"/>
      <c r="Z2204" s="1"/>
      <c r="AA2204" s="1">
        <v>1694.3949302262636</v>
      </c>
      <c r="AB2204" s="1"/>
      <c r="AC2204" s="1"/>
      <c r="AD2204" s="1"/>
      <c r="AE2204" s="1"/>
      <c r="AF2204" s="1">
        <v>0</v>
      </c>
      <c r="AG2204" s="1">
        <v>3711.9351792885363</v>
      </c>
      <c r="AH2204" s="1">
        <v>408.26849271166162</v>
      </c>
      <c r="AI2204" s="1"/>
      <c r="AJ2204" s="1">
        <v>0</v>
      </c>
      <c r="AK2204" s="1"/>
      <c r="AL2204" s="1">
        <v>5814.5986328125</v>
      </c>
      <c r="AM2204" s="1">
        <v>5406.330078125</v>
      </c>
      <c r="AN2204" s="1">
        <v>408.26849365234375</v>
      </c>
      <c r="AO2204" t="s">
        <v>15014</v>
      </c>
    </row>
    <row r="2205" spans="1:41" x14ac:dyDescent="0.25">
      <c r="A2205" s="1">
        <v>2018</v>
      </c>
      <c r="B2205" t="s">
        <v>1620</v>
      </c>
      <c r="C2205" t="s">
        <v>7046</v>
      </c>
      <c r="D2205" t="s">
        <v>7210</v>
      </c>
      <c r="E2205" t="s">
        <v>7665</v>
      </c>
      <c r="F2205" t="s">
        <v>9164</v>
      </c>
      <c r="G2205" t="s">
        <v>11312</v>
      </c>
      <c r="H2205" t="s">
        <v>12675</v>
      </c>
      <c r="I2205" s="1">
        <v>0</v>
      </c>
      <c r="J2205" s="1">
        <v>0</v>
      </c>
      <c r="K2205" s="1"/>
      <c r="L2205" s="1"/>
      <c r="M2205" s="1"/>
      <c r="N2205" s="1">
        <v>0</v>
      </c>
      <c r="O2205" s="1"/>
      <c r="P2205" s="1"/>
      <c r="Q2205" s="1">
        <v>0</v>
      </c>
      <c r="R2205" s="1"/>
      <c r="S2205" s="1">
        <v>0</v>
      </c>
      <c r="T2205" s="1"/>
      <c r="U2205" s="1"/>
      <c r="V2205" s="1">
        <v>0</v>
      </c>
      <c r="W2205" s="1"/>
      <c r="X2205" s="1">
        <v>0</v>
      </c>
      <c r="Y2205" s="1"/>
      <c r="Z2205" s="1"/>
      <c r="AA2205" s="1"/>
      <c r="AB2205" s="1"/>
      <c r="AC2205" s="1">
        <v>0</v>
      </c>
      <c r="AD2205" s="1"/>
      <c r="AE2205" s="1"/>
      <c r="AF2205" s="1">
        <v>0</v>
      </c>
      <c r="AG2205" s="1"/>
      <c r="AH2205" s="1"/>
      <c r="AI2205" s="1"/>
      <c r="AJ2205" s="1"/>
      <c r="AK2205" s="1"/>
      <c r="AL2205" s="1">
        <v>0</v>
      </c>
      <c r="AM2205" s="1">
        <v>0</v>
      </c>
      <c r="AN2205" s="1">
        <v>0</v>
      </c>
      <c r="AO2205" t="s">
        <v>15015</v>
      </c>
    </row>
    <row r="2206" spans="1:41" x14ac:dyDescent="0.25">
      <c r="A2206" s="1">
        <v>2018</v>
      </c>
      <c r="B2206" t="s">
        <v>1621</v>
      </c>
      <c r="C2206" t="s">
        <v>7046</v>
      </c>
      <c r="D2206" t="s">
        <v>7210</v>
      </c>
      <c r="E2206" t="s">
        <v>7665</v>
      </c>
      <c r="F2206" t="s">
        <v>9164</v>
      </c>
      <c r="G2206" t="s">
        <v>11312</v>
      </c>
      <c r="H2206" t="s">
        <v>12675</v>
      </c>
      <c r="I2206" s="1"/>
      <c r="J2206" s="1"/>
      <c r="K2206" s="1"/>
      <c r="L2206" s="1"/>
      <c r="M2206" s="1"/>
      <c r="N2206" s="1">
        <v>0</v>
      </c>
      <c r="O2206" s="1"/>
      <c r="P2206" s="1"/>
      <c r="Q2206" s="1">
        <v>0</v>
      </c>
      <c r="R2206" s="1">
        <v>0</v>
      </c>
      <c r="S2206" s="1">
        <v>0</v>
      </c>
      <c r="T2206" s="1"/>
      <c r="U2206" s="1"/>
      <c r="V2206" s="1">
        <v>0</v>
      </c>
      <c r="W2206" s="1"/>
      <c r="X2206" s="1"/>
      <c r="Y2206" s="1"/>
      <c r="Z2206" s="1"/>
      <c r="AA2206" s="1">
        <v>2942.3575342793088</v>
      </c>
      <c r="AB2206" s="1"/>
      <c r="AC2206" s="1"/>
      <c r="AD2206" s="1"/>
      <c r="AE2206" s="1"/>
      <c r="AF2206" s="1"/>
      <c r="AG2206" s="1">
        <v>0</v>
      </c>
      <c r="AH2206" s="1">
        <v>552.3220905196016</v>
      </c>
      <c r="AI2206" s="1"/>
      <c r="AJ2206" s="1"/>
      <c r="AK2206" s="1"/>
      <c r="AL2206" s="1">
        <v>3494.679443359375</v>
      </c>
      <c r="AM2206" s="1">
        <v>2942.357421875</v>
      </c>
      <c r="AN2206" s="1">
        <v>552.32208251953125</v>
      </c>
      <c r="AO2206" t="s">
        <v>15016</v>
      </c>
    </row>
    <row r="2207" spans="1:41" x14ac:dyDescent="0.25">
      <c r="A2207" s="1">
        <v>2018</v>
      </c>
      <c r="B2207" t="s">
        <v>1622</v>
      </c>
      <c r="C2207" t="s">
        <v>7046</v>
      </c>
      <c r="D2207" t="s">
        <v>7210</v>
      </c>
      <c r="E2207" t="s">
        <v>7665</v>
      </c>
      <c r="F2207" t="s">
        <v>9164</v>
      </c>
      <c r="G2207" t="s">
        <v>11312</v>
      </c>
      <c r="H2207" t="s">
        <v>12675</v>
      </c>
      <c r="I2207" s="1">
        <v>0</v>
      </c>
      <c r="J2207" s="1"/>
      <c r="K2207" s="1"/>
      <c r="L2207" s="1"/>
      <c r="M2207" s="1"/>
      <c r="N2207" s="1">
        <v>0</v>
      </c>
      <c r="O2207" s="1">
        <v>0</v>
      </c>
      <c r="P2207" s="1"/>
      <c r="Q2207" s="1">
        <v>0</v>
      </c>
      <c r="R2207" s="1"/>
      <c r="S2207" s="1">
        <v>0</v>
      </c>
      <c r="T2207" s="1"/>
      <c r="U2207" s="1"/>
      <c r="V2207" s="1">
        <v>0</v>
      </c>
      <c r="W2207" s="1"/>
      <c r="X2207" s="1">
        <v>0</v>
      </c>
      <c r="Y2207" s="1">
        <v>0</v>
      </c>
      <c r="Z2207" s="1"/>
      <c r="AA2207" s="1"/>
      <c r="AB2207" s="1">
        <v>0</v>
      </c>
      <c r="AC2207" s="1">
        <v>0</v>
      </c>
      <c r="AD2207" s="1"/>
      <c r="AE2207" s="1"/>
      <c r="AF2207" s="1">
        <v>0</v>
      </c>
      <c r="AG2207" s="1"/>
      <c r="AH2207" s="1">
        <v>391.11062525023959</v>
      </c>
      <c r="AI2207" s="1"/>
      <c r="AJ2207" s="1"/>
      <c r="AK2207" s="1"/>
      <c r="AL2207" s="1">
        <v>391.11062622070313</v>
      </c>
      <c r="AM2207" s="1">
        <v>0</v>
      </c>
      <c r="AN2207" s="1">
        <v>391.11062622070313</v>
      </c>
      <c r="AO2207" t="s">
        <v>15017</v>
      </c>
    </row>
    <row r="2208" spans="1:41" x14ac:dyDescent="0.25">
      <c r="A2208" s="1">
        <v>2018</v>
      </c>
      <c r="B2208" t="s">
        <v>1623</v>
      </c>
      <c r="C2208" t="s">
        <v>7046</v>
      </c>
      <c r="D2208" t="s">
        <v>7210</v>
      </c>
      <c r="E2208" t="s">
        <v>7665</v>
      </c>
      <c r="F2208" t="s">
        <v>9164</v>
      </c>
      <c r="G2208" t="s">
        <v>11312</v>
      </c>
      <c r="H2208" t="s">
        <v>12675</v>
      </c>
      <c r="I2208" s="1">
        <v>0</v>
      </c>
      <c r="J2208" s="1"/>
      <c r="K2208" s="1"/>
      <c r="L2208" s="1"/>
      <c r="M2208" s="1"/>
      <c r="N2208" s="1">
        <v>0</v>
      </c>
      <c r="O2208" s="1"/>
      <c r="P2208" s="1"/>
      <c r="Q2208" s="1">
        <v>0</v>
      </c>
      <c r="R2208" s="1"/>
      <c r="S2208" s="1">
        <v>0</v>
      </c>
      <c r="T2208" s="1"/>
      <c r="U2208" s="1"/>
      <c r="V2208" s="1">
        <v>0</v>
      </c>
      <c r="W2208" s="1">
        <v>0</v>
      </c>
      <c r="X2208" s="1"/>
      <c r="Y2208" s="1">
        <v>0</v>
      </c>
      <c r="Z2208" s="1">
        <v>0</v>
      </c>
      <c r="AA2208" s="1">
        <v>1652.3801085199846</v>
      </c>
      <c r="AB2208" s="1"/>
      <c r="AC2208" s="1"/>
      <c r="AD2208" s="1"/>
      <c r="AE2208" s="1"/>
      <c r="AF2208" s="1">
        <v>0</v>
      </c>
      <c r="AG2208" s="1"/>
      <c r="AH2208" s="1">
        <v>409.12493895726618</v>
      </c>
      <c r="AI2208" s="1">
        <v>0</v>
      </c>
      <c r="AJ2208" s="1">
        <v>0</v>
      </c>
      <c r="AK2208" s="1"/>
      <c r="AL2208" s="1">
        <v>2061.505126953125</v>
      </c>
      <c r="AM2208" s="1">
        <v>1652.380126953125</v>
      </c>
      <c r="AN2208" s="1">
        <v>409.12493896484375</v>
      </c>
      <c r="AO2208" t="s">
        <v>15018</v>
      </c>
    </row>
    <row r="2209" spans="1:41" x14ac:dyDescent="0.25">
      <c r="A2209" s="1">
        <v>2018</v>
      </c>
      <c r="B2209" t="s">
        <v>1624</v>
      </c>
      <c r="C2209" t="s">
        <v>7046</v>
      </c>
      <c r="D2209" t="s">
        <v>7210</v>
      </c>
      <c r="E2209" t="s">
        <v>7665</v>
      </c>
      <c r="F2209" t="s">
        <v>9164</v>
      </c>
      <c r="G2209" t="s">
        <v>11312</v>
      </c>
      <c r="H2209" t="s">
        <v>12675</v>
      </c>
      <c r="I2209" s="1">
        <v>0</v>
      </c>
      <c r="J2209" s="1"/>
      <c r="K2209" s="1"/>
      <c r="L2209" s="1"/>
      <c r="M2209" s="1">
        <v>0</v>
      </c>
      <c r="N2209" s="1">
        <v>0</v>
      </c>
      <c r="O2209" s="1"/>
      <c r="P2209" s="1"/>
      <c r="Q2209" s="1">
        <v>0</v>
      </c>
      <c r="R2209" s="1"/>
      <c r="S2209" s="1">
        <v>0</v>
      </c>
      <c r="T2209" s="1"/>
      <c r="U2209" s="1"/>
      <c r="V2209" s="1">
        <v>0</v>
      </c>
      <c r="W2209" s="1"/>
      <c r="X2209" s="1">
        <v>0</v>
      </c>
      <c r="Y2209" s="1">
        <v>0</v>
      </c>
      <c r="Z2209" s="1"/>
      <c r="AA2209" s="1"/>
      <c r="AB2209" s="1"/>
      <c r="AC2209" s="1">
        <v>0</v>
      </c>
      <c r="AD2209" s="1"/>
      <c r="AE2209" s="1"/>
      <c r="AF2209" s="1">
        <v>0</v>
      </c>
      <c r="AG2209" s="1"/>
      <c r="AH2209" s="1">
        <v>379.153690581462</v>
      </c>
      <c r="AI2209" s="1"/>
      <c r="AJ2209" s="1"/>
      <c r="AK2209" s="1"/>
      <c r="AL2209" s="1">
        <v>379.1536865234375</v>
      </c>
      <c r="AM2209" s="1">
        <v>0</v>
      </c>
      <c r="AN2209" s="1">
        <v>379.1536865234375</v>
      </c>
      <c r="AO2209" t="s">
        <v>15019</v>
      </c>
    </row>
    <row r="2210" spans="1:41" x14ac:dyDescent="0.25">
      <c r="A2210" s="1">
        <v>2018</v>
      </c>
      <c r="B2210" t="s">
        <v>1625</v>
      </c>
      <c r="C2210" t="s">
        <v>7046</v>
      </c>
      <c r="D2210" t="s">
        <v>7210</v>
      </c>
      <c r="E2210" t="s">
        <v>7665</v>
      </c>
      <c r="F2210" t="s">
        <v>9165</v>
      </c>
      <c r="G2210" t="s">
        <v>11312</v>
      </c>
      <c r="H2210" t="s">
        <v>12675</v>
      </c>
      <c r="I2210" s="1">
        <v>0</v>
      </c>
      <c r="J2210" s="1"/>
      <c r="K2210" s="1">
        <v>98.078584475976953</v>
      </c>
      <c r="L2210" s="1"/>
      <c r="M2210" s="1">
        <v>766.23894121856995</v>
      </c>
      <c r="N2210" s="1">
        <v>2442.1567534518263</v>
      </c>
      <c r="O2210" s="1">
        <v>193.09221318707964</v>
      </c>
      <c r="P2210" s="1"/>
      <c r="Q2210" s="1">
        <v>0</v>
      </c>
      <c r="R2210" s="1">
        <v>366.60032756263428</v>
      </c>
      <c r="S2210" s="1">
        <v>551.69203767737031</v>
      </c>
      <c r="T2210" s="1"/>
      <c r="U2210" s="1"/>
      <c r="V2210" s="1">
        <v>1593.7769977346254</v>
      </c>
      <c r="W2210" s="1"/>
      <c r="X2210" s="1"/>
      <c r="Y2210" s="1"/>
      <c r="Z2210" s="1"/>
      <c r="AA2210" s="1">
        <v>367.7946917849136</v>
      </c>
      <c r="AB2210" s="1"/>
      <c r="AC2210" s="1"/>
      <c r="AD2210" s="1">
        <v>0</v>
      </c>
      <c r="AE2210" s="1"/>
      <c r="AF2210" s="1">
        <v>2206.7681507094812</v>
      </c>
      <c r="AG2210" s="1">
        <v>15742.860443621572</v>
      </c>
      <c r="AH2210" s="1">
        <v>1225.9823059497119</v>
      </c>
      <c r="AI2210" s="1">
        <v>239.06654966019383</v>
      </c>
      <c r="AJ2210" s="1"/>
      <c r="AK2210" s="1"/>
      <c r="AL2210" s="1">
        <v>25794.109375</v>
      </c>
      <c r="AM2210" s="1">
        <v>22719.95703125</v>
      </c>
      <c r="AN2210" s="1">
        <v>3074.150634765625</v>
      </c>
      <c r="AO2210" t="s">
        <v>15020</v>
      </c>
    </row>
    <row r="2211" spans="1:41" x14ac:dyDescent="0.25">
      <c r="A2211" s="1">
        <v>2018</v>
      </c>
      <c r="B2211" t="s">
        <v>1626</v>
      </c>
      <c r="C2211" t="s">
        <v>7046</v>
      </c>
      <c r="D2211" t="s">
        <v>7210</v>
      </c>
      <c r="E2211" t="s">
        <v>7665</v>
      </c>
      <c r="F2211" t="s">
        <v>9165</v>
      </c>
      <c r="G2211" t="s">
        <v>11312</v>
      </c>
      <c r="H2211" t="s">
        <v>12675</v>
      </c>
      <c r="I2211" s="1">
        <v>1144.4366612566348</v>
      </c>
      <c r="J2211" s="1"/>
      <c r="K2211" s="1">
        <v>91.554932900530787</v>
      </c>
      <c r="L2211" s="1">
        <v>57.221833062831742</v>
      </c>
      <c r="M2211" s="1">
        <v>772.49474634822855</v>
      </c>
      <c r="N2211" s="1">
        <v>8955.2168743331677</v>
      </c>
      <c r="O2211" s="1">
        <v>188.83204910734474</v>
      </c>
      <c r="P2211" s="1"/>
      <c r="Q2211" s="1">
        <v>0</v>
      </c>
      <c r="R2211" s="1">
        <v>332.5453536068834</v>
      </c>
      <c r="S2211" s="1">
        <v>629.44016369114922</v>
      </c>
      <c r="T2211" s="1"/>
      <c r="U2211" s="1">
        <v>0</v>
      </c>
      <c r="V2211" s="1">
        <v>302.13127857175164</v>
      </c>
      <c r="W2211" s="1"/>
      <c r="X2211" s="1">
        <v>0</v>
      </c>
      <c r="Y2211" s="1">
        <v>9014.7275807185124</v>
      </c>
      <c r="Z2211" s="1">
        <v>68.304603467907455</v>
      </c>
      <c r="AA2211" s="1"/>
      <c r="AB2211" s="1">
        <v>0</v>
      </c>
      <c r="AC2211" s="1">
        <v>0</v>
      </c>
      <c r="AD2211" s="1"/>
      <c r="AE2211" s="1"/>
      <c r="AF2211" s="1">
        <v>2256.7739341510114</v>
      </c>
      <c r="AG2211" s="1">
        <v>5397.1632944862904</v>
      </c>
      <c r="AH2211" s="1">
        <v>572.2183306283174</v>
      </c>
      <c r="AI2211" s="1">
        <v>223.1651489450438</v>
      </c>
      <c r="AJ2211" s="1"/>
      <c r="AK2211" s="1"/>
      <c r="AL2211" s="1">
        <v>30006.228515625</v>
      </c>
      <c r="AM2211" s="1">
        <v>27528.521484375</v>
      </c>
      <c r="AN2211" s="1">
        <v>2477.705322265625</v>
      </c>
      <c r="AO2211" t="s">
        <v>15021</v>
      </c>
    </row>
    <row r="2212" spans="1:41" x14ac:dyDescent="0.25">
      <c r="A2212" s="1">
        <v>2018</v>
      </c>
      <c r="B2212" t="s">
        <v>1627</v>
      </c>
      <c r="C2212" t="s">
        <v>7046</v>
      </c>
      <c r="D2212" t="s">
        <v>7210</v>
      </c>
      <c r="E2212" t="s">
        <v>7665</v>
      </c>
      <c r="F2212" t="s">
        <v>9165</v>
      </c>
      <c r="G2212" t="s">
        <v>11312</v>
      </c>
      <c r="H2212" t="s">
        <v>12675</v>
      </c>
      <c r="I2212" s="1">
        <v>1180.2715060857031</v>
      </c>
      <c r="J2212" s="1"/>
      <c r="K2212" s="1">
        <v>94.421720486856259</v>
      </c>
      <c r="L2212" s="1">
        <v>354.08145182571099</v>
      </c>
      <c r="M2212" s="1">
        <v>1536.5659669853248</v>
      </c>
      <c r="N2212" s="1">
        <v>4904.7303693322183</v>
      </c>
      <c r="O2212" s="1">
        <v>194.74479850414102</v>
      </c>
      <c r="P2212" s="1"/>
      <c r="Q2212" s="1">
        <v>0</v>
      </c>
      <c r="R2212" s="1"/>
      <c r="S2212" s="1">
        <v>649.1493283471367</v>
      </c>
      <c r="T2212" s="1"/>
      <c r="U2212" s="1"/>
      <c r="V2212" s="1">
        <v>1534.3529579114143</v>
      </c>
      <c r="W2212" s="1">
        <v>0</v>
      </c>
      <c r="X2212" s="1"/>
      <c r="Y2212" s="1">
        <v>6904.5883106013634</v>
      </c>
      <c r="Z2212" s="1">
        <v>204.5882628648958</v>
      </c>
      <c r="AA2212" s="1">
        <v>354.08145182571099</v>
      </c>
      <c r="AB2212" s="1"/>
      <c r="AC2212" s="1"/>
      <c r="AD2212" s="1"/>
      <c r="AE2212" s="1"/>
      <c r="AF2212" s="1">
        <v>2146.8820447290041</v>
      </c>
      <c r="AG2212" s="1">
        <v>9284.4197945130436</v>
      </c>
      <c r="AH2212" s="1">
        <v>1180.2715060857031</v>
      </c>
      <c r="AI2212" s="1">
        <v>230.15294368671212</v>
      </c>
      <c r="AJ2212" s="1">
        <v>0</v>
      </c>
      <c r="AK2212" s="1">
        <v>0</v>
      </c>
      <c r="AL2212" s="1">
        <v>30753.302734375</v>
      </c>
      <c r="AM2212" s="1">
        <v>26867.99609375</v>
      </c>
      <c r="AN2212" s="1">
        <v>3885.30615234375</v>
      </c>
      <c r="AO2212" t="s">
        <v>15022</v>
      </c>
    </row>
    <row r="2213" spans="1:41" x14ac:dyDescent="0.25">
      <c r="A2213" s="1">
        <v>2018</v>
      </c>
      <c r="B2213" t="s">
        <v>1628</v>
      </c>
      <c r="C2213" t="s">
        <v>7046</v>
      </c>
      <c r="D2213" t="s">
        <v>7210</v>
      </c>
      <c r="E2213" t="s">
        <v>7665</v>
      </c>
      <c r="F2213" t="s">
        <v>9165</v>
      </c>
      <c r="G2213" t="s">
        <v>11312</v>
      </c>
      <c r="H2213" t="s">
        <v>12675</v>
      </c>
      <c r="I2213" s="1">
        <v>0</v>
      </c>
      <c r="J2213" s="1"/>
      <c r="K2213" s="1">
        <v>96.82256744150078</v>
      </c>
      <c r="L2213" s="1"/>
      <c r="M2213" s="1">
        <v>1209.525666710623</v>
      </c>
      <c r="N2213" s="1">
        <v>2412.092211386388</v>
      </c>
      <c r="O2213" s="1">
        <v>445.38381023090358</v>
      </c>
      <c r="P2213" s="1"/>
      <c r="Q2213" s="1">
        <v>0</v>
      </c>
      <c r="R2213" s="1">
        <v>386.24568689691364</v>
      </c>
      <c r="S2213" s="1">
        <v>544.62694185844191</v>
      </c>
      <c r="T2213" s="1"/>
      <c r="U2213" s="1"/>
      <c r="V2213" s="1">
        <v>1573.3667209243877</v>
      </c>
      <c r="W2213" s="1">
        <v>0</v>
      </c>
      <c r="X2213" s="1">
        <v>0</v>
      </c>
      <c r="Y2213" s="1">
        <v>1512.8526162734497</v>
      </c>
      <c r="Z2213" s="1"/>
      <c r="AA2213" s="1">
        <v>363.08462790562794</v>
      </c>
      <c r="AB2213" s="1"/>
      <c r="AC2213" s="1"/>
      <c r="AD2213" s="1"/>
      <c r="AE2213" s="1"/>
      <c r="AF2213" s="1">
        <v>2187.6980920148217</v>
      </c>
      <c r="AG2213" s="1">
        <v>16251.667945055906</v>
      </c>
      <c r="AH2213" s="1">
        <v>1210.2820930187597</v>
      </c>
      <c r="AI2213" s="1">
        <v>236.00500813865816</v>
      </c>
      <c r="AJ2213" s="1">
        <v>0</v>
      </c>
      <c r="AK2213" s="1">
        <v>0</v>
      </c>
      <c r="AL2213" s="1">
        <v>28429.654296875</v>
      </c>
      <c r="AM2213" s="1">
        <v>24687.0078125</v>
      </c>
      <c r="AN2213" s="1">
        <v>3742.64599609375</v>
      </c>
      <c r="AO2213" t="s">
        <v>15023</v>
      </c>
    </row>
    <row r="2214" spans="1:41" x14ac:dyDescent="0.25">
      <c r="A2214" s="1">
        <v>2018</v>
      </c>
      <c r="B2214" t="s">
        <v>1629</v>
      </c>
      <c r="C2214" t="s">
        <v>7046</v>
      </c>
      <c r="D2214" t="s">
        <v>7210</v>
      </c>
      <c r="E2214" t="s">
        <v>7665</v>
      </c>
      <c r="F2214" t="s">
        <v>9165</v>
      </c>
      <c r="G2214" t="s">
        <v>11312</v>
      </c>
      <c r="H2214" t="s">
        <v>12675</v>
      </c>
      <c r="I2214" s="1">
        <v>2156.0588979335735</v>
      </c>
      <c r="J2214" s="1">
        <v>0</v>
      </c>
      <c r="K2214" s="1"/>
      <c r="L2214" s="1"/>
      <c r="M2214" s="1">
        <v>806.36602782715636</v>
      </c>
      <c r="N2214" s="1">
        <v>6913.2519321011468</v>
      </c>
      <c r="O2214" s="1"/>
      <c r="P2214" s="1"/>
      <c r="Q2214" s="1">
        <v>0</v>
      </c>
      <c r="R2214" s="1">
        <v>61.083778970313631</v>
      </c>
      <c r="S2214" s="1">
        <v>566.80740170720594</v>
      </c>
      <c r="T2214" s="1"/>
      <c r="U2214" s="1"/>
      <c r="V2214" s="1">
        <v>637.11540433937091</v>
      </c>
      <c r="W2214" s="1"/>
      <c r="X2214" s="1">
        <v>0</v>
      </c>
      <c r="Y2214" s="1">
        <v>7632.4484986848493</v>
      </c>
      <c r="Z2214" s="1">
        <v>10.672491544771187</v>
      </c>
      <c r="AA2214" s="1"/>
      <c r="AB2214" s="1"/>
      <c r="AC2214" s="1">
        <v>0</v>
      </c>
      <c r="AD2214" s="1"/>
      <c r="AE2214" s="1"/>
      <c r="AF2214" s="1">
        <v>626.79833910392392</v>
      </c>
      <c r="AG2214" s="1">
        <v>6674.0803185533759</v>
      </c>
      <c r="AH2214" s="1">
        <v>146.61200505948298</v>
      </c>
      <c r="AI2214" s="1">
        <v>1346.4587817595166</v>
      </c>
      <c r="AJ2214" s="1"/>
      <c r="AK2214" s="1"/>
      <c r="AL2214" s="1">
        <v>27577.75390625</v>
      </c>
      <c r="AM2214" s="1">
        <v>24711.509765625</v>
      </c>
      <c r="AN2214" s="1">
        <v>2866.244384765625</v>
      </c>
      <c r="AO2214" t="s">
        <v>15024</v>
      </c>
    </row>
    <row r="2215" spans="1:41" x14ac:dyDescent="0.25">
      <c r="A2215" s="1">
        <v>2018</v>
      </c>
      <c r="B2215" t="s">
        <v>1630</v>
      </c>
      <c r="C2215" t="s">
        <v>7046</v>
      </c>
      <c r="D2215" t="s">
        <v>7210</v>
      </c>
      <c r="E2215" t="s">
        <v>7665</v>
      </c>
      <c r="F2215" t="s">
        <v>9165</v>
      </c>
      <c r="G2215" t="s">
        <v>11312</v>
      </c>
      <c r="H2215" t="s">
        <v>12675</v>
      </c>
      <c r="I2215" s="1">
        <v>2217.2730443360351</v>
      </c>
      <c r="J2215" s="1"/>
      <c r="K2215" s="1">
        <v>89.79955829560943</v>
      </c>
      <c r="L2215" s="1">
        <v>55.431826108400884</v>
      </c>
      <c r="M2215" s="1">
        <v>332.5909566504053</v>
      </c>
      <c r="N2215" s="1">
        <v>10472.180588399095</v>
      </c>
      <c r="O2215" s="1">
        <v>186.25093572422696</v>
      </c>
      <c r="P2215" s="1"/>
      <c r="Q2215" s="1">
        <v>0</v>
      </c>
      <c r="R2215" s="1">
        <v>336.03697440884991</v>
      </c>
      <c r="S2215" s="1">
        <v>0</v>
      </c>
      <c r="T2215" s="1"/>
      <c r="U2215" s="1">
        <v>44.345460886720709</v>
      </c>
      <c r="V2215" s="1">
        <v>709.52737418753134</v>
      </c>
      <c r="W2215" s="1"/>
      <c r="X2215" s="1">
        <v>0</v>
      </c>
      <c r="Y2215" s="1">
        <v>7849.1465769495644</v>
      </c>
      <c r="Z2215" s="1">
        <v>67.072509591165073</v>
      </c>
      <c r="AA2215" s="1"/>
      <c r="AB2215" s="1"/>
      <c r="AC2215" s="1">
        <v>0</v>
      </c>
      <c r="AD2215" s="1"/>
      <c r="AE2215" s="1"/>
      <c r="AF2215" s="1">
        <v>2207.3636732121558</v>
      </c>
      <c r="AG2215" s="1">
        <v>9968.8596073348144</v>
      </c>
      <c r="AH2215" s="1">
        <v>565.40462630568902</v>
      </c>
      <c r="AI2215" s="1">
        <v>1384.6870161878539</v>
      </c>
      <c r="AJ2215" s="1"/>
      <c r="AK2215" s="1"/>
      <c r="AL2215" s="1">
        <v>36485.97265625</v>
      </c>
      <c r="AM2215" s="1">
        <v>33927.23828125</v>
      </c>
      <c r="AN2215" s="1">
        <v>2558.733154296875</v>
      </c>
      <c r="AO2215" t="s">
        <v>15025</v>
      </c>
    </row>
    <row r="2216" spans="1:41" x14ac:dyDescent="0.25">
      <c r="A2216" s="1">
        <v>2018</v>
      </c>
      <c r="B2216" t="s">
        <v>1631</v>
      </c>
      <c r="C2216" t="s">
        <v>7046</v>
      </c>
      <c r="D2216" t="s">
        <v>7210</v>
      </c>
      <c r="E2216" t="s">
        <v>7665</v>
      </c>
      <c r="F2216" t="s">
        <v>9166</v>
      </c>
      <c r="G2216" t="s">
        <v>11312</v>
      </c>
      <c r="H2216" t="s">
        <v>12675</v>
      </c>
      <c r="I2216" s="1">
        <v>0</v>
      </c>
      <c r="J2216" s="1"/>
      <c r="K2216" s="1"/>
      <c r="L2216" s="1"/>
      <c r="M2216" s="1"/>
      <c r="N2216" s="1"/>
      <c r="O2216" s="1">
        <v>0</v>
      </c>
      <c r="P2216" s="1"/>
      <c r="Q2216" s="1">
        <v>0</v>
      </c>
      <c r="R2216" s="1"/>
      <c r="S2216" s="1">
        <v>0</v>
      </c>
      <c r="T2216" s="1"/>
      <c r="U2216" s="1"/>
      <c r="V2216" s="1">
        <v>0</v>
      </c>
      <c r="W2216" s="1">
        <v>0</v>
      </c>
      <c r="X2216" s="1">
        <v>68.109157913892687</v>
      </c>
      <c r="Y2216" s="1"/>
      <c r="Z2216" s="1"/>
      <c r="AA2216" s="1">
        <v>0</v>
      </c>
      <c r="AB2216" s="1"/>
      <c r="AC2216" s="1"/>
      <c r="AD2216" s="1"/>
      <c r="AE2216" s="1"/>
      <c r="AF2216" s="1">
        <v>0</v>
      </c>
      <c r="AG2216" s="1">
        <v>2289.8537199914936</v>
      </c>
      <c r="AH2216" s="1">
        <v>0</v>
      </c>
      <c r="AI2216" s="1"/>
      <c r="AJ2216" s="1">
        <v>0</v>
      </c>
      <c r="AK2216" s="1"/>
      <c r="AL2216" s="1">
        <v>2357.962890625</v>
      </c>
      <c r="AM2216" s="1">
        <v>2289.853759765625</v>
      </c>
      <c r="AN2216" s="1">
        <v>68.109161376953125</v>
      </c>
      <c r="AO2216" t="s">
        <v>15026</v>
      </c>
    </row>
    <row r="2217" spans="1:41" x14ac:dyDescent="0.25">
      <c r="A2217" s="1">
        <v>2018</v>
      </c>
      <c r="B2217" t="s">
        <v>1632</v>
      </c>
      <c r="C2217" t="s">
        <v>7046</v>
      </c>
      <c r="D2217" t="s">
        <v>7210</v>
      </c>
      <c r="E2217" t="s">
        <v>7665</v>
      </c>
      <c r="F2217" t="s">
        <v>9166</v>
      </c>
      <c r="G2217" t="s">
        <v>11312</v>
      </c>
      <c r="H2217" t="s">
        <v>12675</v>
      </c>
      <c r="I2217" s="1">
        <v>0</v>
      </c>
      <c r="J2217" s="1"/>
      <c r="K2217" s="1"/>
      <c r="L2217" s="1"/>
      <c r="M2217" s="1"/>
      <c r="N2217" s="1">
        <v>0</v>
      </c>
      <c r="O2217" s="1">
        <v>0</v>
      </c>
      <c r="P2217" s="1"/>
      <c r="Q2217" s="1">
        <v>0</v>
      </c>
      <c r="R2217" s="1"/>
      <c r="S2217" s="1">
        <v>0</v>
      </c>
      <c r="T2217" s="1"/>
      <c r="U2217" s="1"/>
      <c r="V2217" s="1">
        <v>0</v>
      </c>
      <c r="W2217" s="1"/>
      <c r="X2217" s="1">
        <v>114.44366612566348</v>
      </c>
      <c r="Y2217" s="1">
        <v>0</v>
      </c>
      <c r="Z2217" s="1"/>
      <c r="AA2217" s="1"/>
      <c r="AB2217" s="1">
        <v>0</v>
      </c>
      <c r="AC2217" s="1">
        <v>0</v>
      </c>
      <c r="AD2217" s="1"/>
      <c r="AE2217" s="1"/>
      <c r="AF2217" s="1">
        <v>0</v>
      </c>
      <c r="AG2217" s="1">
        <v>6003.7147249523068</v>
      </c>
      <c r="AH2217" s="1"/>
      <c r="AI2217" s="1">
        <v>0</v>
      </c>
      <c r="AJ2217" s="1"/>
      <c r="AK2217" s="1"/>
      <c r="AL2217" s="1">
        <v>6118.158203125</v>
      </c>
      <c r="AM2217" s="1">
        <v>6003.71484375</v>
      </c>
      <c r="AN2217" s="1">
        <v>114.44366455078125</v>
      </c>
      <c r="AO2217" t="s">
        <v>15027</v>
      </c>
    </row>
    <row r="2218" spans="1:41" x14ac:dyDescent="0.25">
      <c r="A2218" s="1">
        <v>2018</v>
      </c>
      <c r="B2218" t="s">
        <v>1633</v>
      </c>
      <c r="C2218" t="s">
        <v>7046</v>
      </c>
      <c r="D2218" t="s">
        <v>7210</v>
      </c>
      <c r="E2218" t="s">
        <v>7665</v>
      </c>
      <c r="F2218" t="s">
        <v>9166</v>
      </c>
      <c r="G2218" t="s">
        <v>11312</v>
      </c>
      <c r="H2218" t="s">
        <v>12675</v>
      </c>
      <c r="I2218" s="1"/>
      <c r="J2218" s="1"/>
      <c r="K2218" s="1"/>
      <c r="L2218" s="1"/>
      <c r="M2218" s="1"/>
      <c r="N2218" s="1">
        <v>0</v>
      </c>
      <c r="O2218" s="1"/>
      <c r="P2218" s="1"/>
      <c r="Q2218" s="1">
        <v>0</v>
      </c>
      <c r="R2218" s="1">
        <v>0</v>
      </c>
      <c r="S2218" s="1">
        <v>0</v>
      </c>
      <c r="T2218" s="1"/>
      <c r="U2218" s="1"/>
      <c r="V2218" s="1">
        <v>0</v>
      </c>
      <c r="W2218" s="1"/>
      <c r="X2218" s="1"/>
      <c r="Y2218" s="1"/>
      <c r="Z2218" s="1"/>
      <c r="AA2218" s="1">
        <v>0</v>
      </c>
      <c r="AB2218" s="1"/>
      <c r="AC2218" s="1"/>
      <c r="AD2218" s="1"/>
      <c r="AE2218" s="1"/>
      <c r="AF2218" s="1"/>
      <c r="AG2218" s="1">
        <v>2342.5319674108828</v>
      </c>
      <c r="AH2218" s="1"/>
      <c r="AI2218" s="1"/>
      <c r="AJ2218" s="1"/>
      <c r="AK2218" s="1"/>
      <c r="AL2218" s="1">
        <v>2342.531982421875</v>
      </c>
      <c r="AM2218" s="1">
        <v>2342.531982421875</v>
      </c>
      <c r="AN2218" s="1">
        <v>0</v>
      </c>
      <c r="AO2218" t="s">
        <v>15028</v>
      </c>
    </row>
    <row r="2219" spans="1:41" x14ac:dyDescent="0.25">
      <c r="A2219" s="1">
        <v>2018</v>
      </c>
      <c r="B2219" t="s">
        <v>1634</v>
      </c>
      <c r="C2219" t="s">
        <v>7046</v>
      </c>
      <c r="D2219" t="s">
        <v>7210</v>
      </c>
      <c r="E2219" t="s">
        <v>7665</v>
      </c>
      <c r="F2219" t="s">
        <v>9166</v>
      </c>
      <c r="G2219" t="s">
        <v>11312</v>
      </c>
      <c r="H2219" t="s">
        <v>12675</v>
      </c>
      <c r="I2219" s="1">
        <v>0</v>
      </c>
      <c r="J2219" s="1">
        <v>0</v>
      </c>
      <c r="K2219" s="1"/>
      <c r="L2219" s="1"/>
      <c r="M2219" s="1"/>
      <c r="N2219" s="1">
        <v>0</v>
      </c>
      <c r="O2219" s="1"/>
      <c r="P2219" s="1"/>
      <c r="Q2219" s="1">
        <v>0</v>
      </c>
      <c r="R2219" s="1"/>
      <c r="S2219" s="1">
        <v>0</v>
      </c>
      <c r="T2219" s="1"/>
      <c r="U2219" s="1"/>
      <c r="V2219" s="1">
        <v>0</v>
      </c>
      <c r="W2219" s="1">
        <v>215.60588979335733</v>
      </c>
      <c r="X2219" s="1">
        <v>80.852208672508993</v>
      </c>
      <c r="Y2219" s="1"/>
      <c r="Z2219" s="1"/>
      <c r="AA2219" s="1"/>
      <c r="AB2219" s="1"/>
      <c r="AC2219" s="1">
        <v>0</v>
      </c>
      <c r="AD2219" s="1"/>
      <c r="AE2219" s="1"/>
      <c r="AF2219" s="1">
        <v>0</v>
      </c>
      <c r="AG2219" s="1">
        <v>2266.0179017281853</v>
      </c>
      <c r="AH2219" s="1"/>
      <c r="AI2219" s="1">
        <v>0</v>
      </c>
      <c r="AJ2219" s="1"/>
      <c r="AK2219" s="1"/>
      <c r="AL2219" s="1">
        <v>2562.47607421875</v>
      </c>
      <c r="AM2219" s="1">
        <v>2266.017822265625</v>
      </c>
      <c r="AN2219" s="1">
        <v>296.45809936523438</v>
      </c>
      <c r="AO2219" t="s">
        <v>15029</v>
      </c>
    </row>
    <row r="2220" spans="1:41" x14ac:dyDescent="0.25">
      <c r="A2220" s="1">
        <v>2018</v>
      </c>
      <c r="B2220" t="s">
        <v>1635</v>
      </c>
      <c r="C2220" t="s">
        <v>7046</v>
      </c>
      <c r="D2220" t="s">
        <v>7210</v>
      </c>
      <c r="E2220" t="s">
        <v>7665</v>
      </c>
      <c r="F2220" t="s">
        <v>9166</v>
      </c>
      <c r="G2220" t="s">
        <v>11312</v>
      </c>
      <c r="H2220" t="s">
        <v>12675</v>
      </c>
      <c r="I2220" s="1">
        <v>0</v>
      </c>
      <c r="J2220" s="1"/>
      <c r="K2220" s="1"/>
      <c r="L2220" s="1"/>
      <c r="M2220" s="1"/>
      <c r="N2220" s="1">
        <v>0</v>
      </c>
      <c r="O2220" s="1"/>
      <c r="P2220" s="1"/>
      <c r="Q2220" s="1">
        <v>0</v>
      </c>
      <c r="R2220" s="1"/>
      <c r="S2220" s="1">
        <v>0</v>
      </c>
      <c r="T2220" s="1"/>
      <c r="U2220" s="1"/>
      <c r="V2220" s="1">
        <v>0</v>
      </c>
      <c r="W2220" s="1">
        <v>0</v>
      </c>
      <c r="X2220" s="1">
        <v>61.374118316456567</v>
      </c>
      <c r="Y2220" s="1">
        <v>0</v>
      </c>
      <c r="Z2220" s="1">
        <v>0</v>
      </c>
      <c r="AA2220" s="1"/>
      <c r="AB2220" s="1"/>
      <c r="AC2220" s="1"/>
      <c r="AD2220" s="1"/>
      <c r="AE2220" s="1"/>
      <c r="AF2220" s="1">
        <v>523.62976700707407</v>
      </c>
      <c r="AG2220" s="1"/>
      <c r="AH2220" s="1">
        <v>0</v>
      </c>
      <c r="AI2220" s="1">
        <v>0</v>
      </c>
      <c r="AJ2220" s="1">
        <v>0</v>
      </c>
      <c r="AK2220" s="1"/>
      <c r="AL2220" s="1">
        <v>585.00390625</v>
      </c>
      <c r="AM2220" s="1">
        <v>523.6297607421875</v>
      </c>
      <c r="AN2220" s="1">
        <v>61.374118804931641</v>
      </c>
      <c r="AO2220" t="s">
        <v>15030</v>
      </c>
    </row>
    <row r="2221" spans="1:41" x14ac:dyDescent="0.25">
      <c r="A2221" s="1">
        <v>2018</v>
      </c>
      <c r="B2221" t="s">
        <v>1636</v>
      </c>
      <c r="C2221" t="s">
        <v>7046</v>
      </c>
      <c r="D2221" t="s">
        <v>7210</v>
      </c>
      <c r="E2221" t="s">
        <v>7665</v>
      </c>
      <c r="F2221" t="s">
        <v>9166</v>
      </c>
      <c r="G2221" t="s">
        <v>11312</v>
      </c>
      <c r="H2221" t="s">
        <v>12675</v>
      </c>
      <c r="I2221" s="1">
        <v>0</v>
      </c>
      <c r="J2221" s="1"/>
      <c r="K2221" s="1"/>
      <c r="L2221" s="1"/>
      <c r="M2221" s="1">
        <v>0</v>
      </c>
      <c r="N2221" s="1">
        <v>0</v>
      </c>
      <c r="O2221" s="1"/>
      <c r="P2221" s="1"/>
      <c r="Q2221" s="1">
        <v>0</v>
      </c>
      <c r="R2221" s="1"/>
      <c r="S2221" s="1">
        <v>0</v>
      </c>
      <c r="T2221" s="1"/>
      <c r="U2221" s="1"/>
      <c r="V2221" s="1">
        <v>0</v>
      </c>
      <c r="W2221" s="1"/>
      <c r="X2221" s="1">
        <v>83.147739162601326</v>
      </c>
      <c r="Y2221" s="1">
        <v>0</v>
      </c>
      <c r="Z2221" s="1"/>
      <c r="AA2221" s="1"/>
      <c r="AB2221" s="1"/>
      <c r="AC2221" s="1">
        <v>0</v>
      </c>
      <c r="AD2221" s="1"/>
      <c r="AE2221" s="1">
        <v>228.37912356661164</v>
      </c>
      <c r="AF2221" s="1">
        <v>0</v>
      </c>
      <c r="AG2221" s="1">
        <v>7448.9287924469108</v>
      </c>
      <c r="AH2221" s="1"/>
      <c r="AI2221" s="1">
        <v>0</v>
      </c>
      <c r="AJ2221" s="1"/>
      <c r="AK2221" s="1"/>
      <c r="AL2221" s="1">
        <v>7760.45556640625</v>
      </c>
      <c r="AM2221" s="1">
        <v>7677.30810546875</v>
      </c>
      <c r="AN2221" s="1">
        <v>83.147735595703125</v>
      </c>
      <c r="AO2221" t="s">
        <v>15031</v>
      </c>
    </row>
    <row r="2222" spans="1:41" x14ac:dyDescent="0.25">
      <c r="A2222" s="1">
        <v>2018</v>
      </c>
      <c r="B2222" t="s">
        <v>1637</v>
      </c>
      <c r="C2222" t="s">
        <v>7046</v>
      </c>
      <c r="D2222" t="s">
        <v>7210</v>
      </c>
      <c r="E2222" t="s">
        <v>7666</v>
      </c>
      <c r="F2222" t="s">
        <v>9167</v>
      </c>
      <c r="G2222" t="s">
        <v>11312</v>
      </c>
      <c r="H2222" t="s">
        <v>12675</v>
      </c>
      <c r="I2222" s="1">
        <v>14459.240165295123</v>
      </c>
      <c r="J2222" s="1">
        <v>22778.378385374621</v>
      </c>
      <c r="K2222" s="1">
        <v>1161.8708092980094</v>
      </c>
      <c r="L2222" s="1">
        <v>3196.3550076625443</v>
      </c>
      <c r="M2222" s="1">
        <v>24514.995844190016</v>
      </c>
      <c r="N2222" s="1">
        <v>20797.734837837128</v>
      </c>
      <c r="O2222" s="1">
        <v>11483.156498561992</v>
      </c>
      <c r="P2222" s="1">
        <v>10882.184631806645</v>
      </c>
      <c r="Q2222" s="1">
        <v>2345.9711118549126</v>
      </c>
      <c r="R2222" s="1">
        <v>9645.7158512342721</v>
      </c>
      <c r="S2222" s="1">
        <v>26817.111415839609</v>
      </c>
      <c r="T2222" s="1">
        <v>10553.659851123584</v>
      </c>
      <c r="U2222" s="1">
        <v>1773.0632662724831</v>
      </c>
      <c r="V2222" s="1">
        <v>22921.532559682291</v>
      </c>
      <c r="W2222" s="1">
        <v>7351.2534329959462</v>
      </c>
      <c r="X2222" s="1">
        <v>13885.56645320423</v>
      </c>
      <c r="Y2222" s="1">
        <v>73373.351252742228</v>
      </c>
      <c r="Z2222" s="1">
        <v>14219.604310877408</v>
      </c>
      <c r="AA2222" s="1">
        <v>163528.36167732006</v>
      </c>
      <c r="AB2222" s="1">
        <v>9873.4813148470421</v>
      </c>
      <c r="AC2222" s="1">
        <v>12807.56819295242</v>
      </c>
      <c r="AD2222" s="1">
        <v>26221.640657619333</v>
      </c>
      <c r="AE2222" s="1">
        <v>20835.893973233175</v>
      </c>
      <c r="AF2222" s="1">
        <v>34634.219350990992</v>
      </c>
      <c r="AG2222" s="1">
        <v>213359.41989618415</v>
      </c>
      <c r="AH2222" s="1">
        <v>56796.002479244467</v>
      </c>
      <c r="AI2222" s="1">
        <v>4312.2350974258406</v>
      </c>
      <c r="AJ2222" s="1">
        <v>47623.926137963339</v>
      </c>
      <c r="AK2222" s="1">
        <v>2495.2930369153946</v>
      </c>
      <c r="AL2222" s="1">
        <v>884648.875</v>
      </c>
      <c r="AM2222" s="1">
        <v>689182.5625</v>
      </c>
      <c r="AN2222" s="1">
        <v>195466.28125</v>
      </c>
      <c r="AO2222" t="s">
        <v>15032</v>
      </c>
    </row>
    <row r="2223" spans="1:41" x14ac:dyDescent="0.25">
      <c r="A2223" s="1">
        <v>2018</v>
      </c>
      <c r="B2223" t="s">
        <v>1638</v>
      </c>
      <c r="C2223" t="s">
        <v>7046</v>
      </c>
      <c r="D2223" t="s">
        <v>7210</v>
      </c>
      <c r="E2223" t="s">
        <v>7666</v>
      </c>
      <c r="F2223" t="s">
        <v>9167</v>
      </c>
      <c r="G2223" t="s">
        <v>11312</v>
      </c>
      <c r="H2223" t="s">
        <v>12675</v>
      </c>
      <c r="I2223" s="1">
        <v>19035.628403965726</v>
      </c>
      <c r="J2223" s="1">
        <v>73673.610571839163</v>
      </c>
      <c r="K2223" s="1">
        <v>1127.6188036192589</v>
      </c>
      <c r="L2223" s="1">
        <v>2192.7118991984439</v>
      </c>
      <c r="M2223" s="1">
        <v>24231.658702148459</v>
      </c>
      <c r="N2223" s="1">
        <v>16410.156674891849</v>
      </c>
      <c r="O2223" s="1">
        <v>12086.009278280564</v>
      </c>
      <c r="P2223" s="1">
        <v>9717.3574529866146</v>
      </c>
      <c r="Q2223" s="1">
        <v>6555.2937110675412</v>
      </c>
      <c r="R2223" s="1">
        <v>7198.5523395278515</v>
      </c>
      <c r="S2223" s="1">
        <v>9613.3343873464273</v>
      </c>
      <c r="T2223" s="1">
        <v>10122.787703568867</v>
      </c>
      <c r="U2223" s="1">
        <v>1033.8302415591484</v>
      </c>
      <c r="V2223" s="1">
        <v>5703.8538144832683</v>
      </c>
      <c r="W2223" s="1">
        <v>8249.0340719025135</v>
      </c>
      <c r="X2223" s="1">
        <v>15683.421780388315</v>
      </c>
      <c r="Y2223" s="1">
        <v>55541.696411001198</v>
      </c>
      <c r="Z2223" s="1">
        <v>15537.280218772405</v>
      </c>
      <c r="AA2223" s="1">
        <v>169057.65621642044</v>
      </c>
      <c r="AB2223" s="1">
        <v>1634.2926446336485</v>
      </c>
      <c r="AC2223" s="1">
        <v>18125.048072694262</v>
      </c>
      <c r="AD2223" s="1">
        <v>31080.809343048699</v>
      </c>
      <c r="AE2223" s="1">
        <v>1681.7259403881872</v>
      </c>
      <c r="AF2223" s="1">
        <v>43386.854955623312</v>
      </c>
      <c r="AG2223" s="1">
        <v>232395.12043156606</v>
      </c>
      <c r="AH2223" s="1">
        <v>37096.417898627049</v>
      </c>
      <c r="AI2223" s="1">
        <v>7700.3643539697568</v>
      </c>
      <c r="AJ2223" s="1">
        <v>41924.56527031833</v>
      </c>
      <c r="AK2223" s="1">
        <v>2791.0182433750106</v>
      </c>
      <c r="AL2223" s="1">
        <v>880587.75</v>
      </c>
      <c r="AM2223" s="1">
        <v>719170.9375</v>
      </c>
      <c r="AN2223" s="1">
        <v>161416.765625</v>
      </c>
      <c r="AO2223" t="s">
        <v>15033</v>
      </c>
    </row>
    <row r="2224" spans="1:41" x14ac:dyDescent="0.25">
      <c r="A2224" s="1">
        <v>2018</v>
      </c>
      <c r="B2224" t="s">
        <v>1639</v>
      </c>
      <c r="C2224" t="s">
        <v>7046</v>
      </c>
      <c r="D2224" t="s">
        <v>7210</v>
      </c>
      <c r="E2224" t="s">
        <v>7666</v>
      </c>
      <c r="F2224" t="s">
        <v>9167</v>
      </c>
      <c r="G2224" t="s">
        <v>11312</v>
      </c>
      <c r="H2224" t="s">
        <v>12675</v>
      </c>
      <c r="I2224" s="1">
        <v>15655.121256720768</v>
      </c>
      <c r="J2224" s="1">
        <v>33609.070511085069</v>
      </c>
      <c r="K2224" s="1">
        <v>1351.4108744681303</v>
      </c>
      <c r="L2224" s="1">
        <v>3115.6264553565802</v>
      </c>
      <c r="M2224" s="1">
        <v>22309.822521061033</v>
      </c>
      <c r="N2224" s="1">
        <v>22040.646341588395</v>
      </c>
      <c r="O2224" s="1">
        <v>10538.397095263826</v>
      </c>
      <c r="P2224" s="1">
        <v>13216.158917076569</v>
      </c>
      <c r="Q2224" s="1">
        <v>2746.5071362253366</v>
      </c>
      <c r="R2224" s="1">
        <v>8326.734252148719</v>
      </c>
      <c r="S2224" s="1">
        <v>21616.899972636817</v>
      </c>
      <c r="T2224" s="1">
        <v>11324.705100892323</v>
      </c>
      <c r="U2224" s="1">
        <v>1547.3359444783569</v>
      </c>
      <c r="V2224" s="1">
        <v>11858.18782164306</v>
      </c>
      <c r="W2224" s="1">
        <v>7482.9213485833579</v>
      </c>
      <c r="X2224" s="1">
        <v>14302.820478229911</v>
      </c>
      <c r="Y2224" s="1">
        <v>97961.479405686478</v>
      </c>
      <c r="Z2224" s="1">
        <v>13530.906368755914</v>
      </c>
      <c r="AA2224" s="1">
        <v>161058.47131253008</v>
      </c>
      <c r="AB2224" s="1">
        <v>9705.3725945427377</v>
      </c>
      <c r="AC2224" s="1">
        <v>13615.343582437037</v>
      </c>
      <c r="AD2224" s="1">
        <v>28092.842827871216</v>
      </c>
      <c r="AE2224" s="1">
        <v>21710.537242690207</v>
      </c>
      <c r="AF2224" s="1">
        <v>34103.87475716255</v>
      </c>
      <c r="AG2224" s="1">
        <v>199299.83309908866</v>
      </c>
      <c r="AH2224" s="1">
        <v>38179.150619832319</v>
      </c>
      <c r="AI2224" s="1">
        <v>4658.5316345202709</v>
      </c>
      <c r="AJ2224" s="1">
        <v>41995.863117968052</v>
      </c>
      <c r="AK2224" s="1">
        <v>3422.5985242075658</v>
      </c>
      <c r="AL2224" s="1">
        <v>868377.1875</v>
      </c>
      <c r="AM2224" s="1">
        <v>695391.6875</v>
      </c>
      <c r="AN2224" s="1">
        <v>172985.46875</v>
      </c>
      <c r="AO2224" t="s">
        <v>15034</v>
      </c>
    </row>
    <row r="2225" spans="1:41" x14ac:dyDescent="0.25">
      <c r="A2225" s="1">
        <v>2018</v>
      </c>
      <c r="B2225" t="s">
        <v>1640</v>
      </c>
      <c r="C2225" t="s">
        <v>7046</v>
      </c>
      <c r="D2225" t="s">
        <v>7210</v>
      </c>
      <c r="E2225" t="s">
        <v>7666</v>
      </c>
      <c r="F2225" t="s">
        <v>9167</v>
      </c>
      <c r="G2225" t="s">
        <v>11312</v>
      </c>
      <c r="H2225" t="s">
        <v>12675</v>
      </c>
      <c r="I2225" s="1">
        <v>6892.4725240492808</v>
      </c>
      <c r="J2225" s="1">
        <v>26520.449242304167</v>
      </c>
      <c r="K2225" s="1">
        <v>1245.5980228449073</v>
      </c>
      <c r="L2225" s="1">
        <v>2917.8378881603144</v>
      </c>
      <c r="M2225" s="1">
        <v>14522.986396280286</v>
      </c>
      <c r="N2225" s="1">
        <v>19717.110959652578</v>
      </c>
      <c r="O2225" s="1">
        <v>9442.2092248481931</v>
      </c>
      <c r="P2225" s="1">
        <v>10976.219585167772</v>
      </c>
      <c r="Q2225" s="1">
        <v>2011.8982631787746</v>
      </c>
      <c r="R2225" s="1">
        <v>9669.2214490766655</v>
      </c>
      <c r="S2225" s="1">
        <v>20044.810702277791</v>
      </c>
      <c r="T2225" s="1">
        <v>12247.563236437622</v>
      </c>
      <c r="U2225" s="1">
        <v>1961.2395109574186</v>
      </c>
      <c r="V2225" s="1">
        <v>21823.711028210822</v>
      </c>
      <c r="W2225" s="1">
        <v>5923.9465023490084</v>
      </c>
      <c r="X2225" s="1">
        <v>16427.153823515797</v>
      </c>
      <c r="Y2225" s="1">
        <v>82428.920340528886</v>
      </c>
      <c r="Z2225" s="1">
        <v>12379.969325480191</v>
      </c>
      <c r="AA2225" s="1">
        <v>143833.62475337402</v>
      </c>
      <c r="AB2225" s="1">
        <v>2621.1501701204843</v>
      </c>
      <c r="AC2225" s="1">
        <v>12815.175107971203</v>
      </c>
      <c r="AD2225" s="1">
        <v>21818.02016914243</v>
      </c>
      <c r="AE2225" s="1">
        <v>24985.063767533255</v>
      </c>
      <c r="AF2225" s="1">
        <v>36981.275060917971</v>
      </c>
      <c r="AG2225" s="1">
        <v>166224.22059159947</v>
      </c>
      <c r="AH2225" s="1">
        <v>48446.60161529405</v>
      </c>
      <c r="AI2225" s="1">
        <v>3647.2973602003931</v>
      </c>
      <c r="AJ2225" s="1">
        <v>45986.11069519398</v>
      </c>
      <c r="AK2225" s="1">
        <v>2290.1349475140619</v>
      </c>
      <c r="AL2225" s="1">
        <v>786802.0625</v>
      </c>
      <c r="AM2225" s="1">
        <v>628124.5625</v>
      </c>
      <c r="AN2225" s="1">
        <v>158677.484375</v>
      </c>
      <c r="AO2225" t="s">
        <v>15035</v>
      </c>
    </row>
    <row r="2226" spans="1:41" x14ac:dyDescent="0.25">
      <c r="A2226" s="1">
        <v>2018</v>
      </c>
      <c r="B2226" t="s">
        <v>1641</v>
      </c>
      <c r="C2226" t="s">
        <v>7046</v>
      </c>
      <c r="D2226" t="s">
        <v>7210</v>
      </c>
      <c r="E2226" t="s">
        <v>7666</v>
      </c>
      <c r="F2226" t="s">
        <v>9167</v>
      </c>
      <c r="G2226" t="s">
        <v>11312</v>
      </c>
      <c r="H2226" t="s">
        <v>12675</v>
      </c>
      <c r="I2226" s="1">
        <v>20183.614795286496</v>
      </c>
      <c r="J2226" s="1">
        <v>64961.111334696077</v>
      </c>
      <c r="K2226" s="1">
        <v>1160.0548069070398</v>
      </c>
      <c r="L2226" s="1">
        <v>2445.1239778469012</v>
      </c>
      <c r="M2226" s="1">
        <v>24250.869604164302</v>
      </c>
      <c r="N2226" s="1">
        <v>21621.841265479514</v>
      </c>
      <c r="O2226" s="1">
        <v>12430.032686547813</v>
      </c>
      <c r="P2226" s="1">
        <v>9992.8505016745294</v>
      </c>
      <c r="Q2226" s="1">
        <v>6893.150672168541</v>
      </c>
      <c r="R2226" s="1">
        <v>9200.273504533905</v>
      </c>
      <c r="S2226" s="1">
        <v>14456.336438121276</v>
      </c>
      <c r="T2226" s="1">
        <v>11308.09252611378</v>
      </c>
      <c r="U2226" s="1">
        <v>1075.3774265029772</v>
      </c>
      <c r="V2226" s="1">
        <v>9792.5864003100996</v>
      </c>
      <c r="W2226" s="1">
        <v>7552.0319890085357</v>
      </c>
      <c r="X2226" s="1">
        <v>16339.493665989334</v>
      </c>
      <c r="Y2226" s="1">
        <v>57118.618794152564</v>
      </c>
      <c r="Z2226" s="1">
        <v>16166.137766254033</v>
      </c>
      <c r="AA2226" s="1">
        <v>172153.51370833846</v>
      </c>
      <c r="AB2226" s="1">
        <v>1803.120807386251</v>
      </c>
      <c r="AC2226" s="1">
        <v>18639.648739372224</v>
      </c>
      <c r="AD2226" s="1">
        <v>31792.66781821139</v>
      </c>
      <c r="AE2226" s="1">
        <v>19224.865930915592</v>
      </c>
      <c r="AF2226" s="1">
        <v>36165.462390802568</v>
      </c>
      <c r="AG2226" s="1">
        <v>232281.52412464307</v>
      </c>
      <c r="AH2226" s="1">
        <v>32838.922423138851</v>
      </c>
      <c r="AI2226" s="1">
        <v>7918.99067784615</v>
      </c>
      <c r="AJ2226" s="1">
        <v>39553.933837910532</v>
      </c>
      <c r="AK2226" s="1">
        <v>2870.0382285885644</v>
      </c>
      <c r="AL2226" s="1">
        <v>902190.3125</v>
      </c>
      <c r="AM2226" s="1">
        <v>737469.6875</v>
      </c>
      <c r="AN2226" s="1">
        <v>164720.640625</v>
      </c>
      <c r="AO2226" t="s">
        <v>15036</v>
      </c>
    </row>
    <row r="2227" spans="1:41" x14ac:dyDescent="0.25">
      <c r="A2227" s="1">
        <v>2018</v>
      </c>
      <c r="B2227" t="s">
        <v>1642</v>
      </c>
      <c r="C2227" t="s">
        <v>7046</v>
      </c>
      <c r="D2227" t="s">
        <v>7210</v>
      </c>
      <c r="E2227" t="s">
        <v>7666</v>
      </c>
      <c r="F2227" t="s">
        <v>9167</v>
      </c>
      <c r="G2227" t="s">
        <v>11312</v>
      </c>
      <c r="H2227" t="s">
        <v>12675</v>
      </c>
      <c r="I2227" s="1">
        <v>20218.762494420967</v>
      </c>
      <c r="J2227" s="1">
        <v>32538.623152848642</v>
      </c>
      <c r="K2227" s="1">
        <v>1159.3143378529712</v>
      </c>
      <c r="L2227" s="1">
        <v>2111.4856400184913</v>
      </c>
      <c r="M2227" s="1">
        <v>20174.129464631958</v>
      </c>
      <c r="N2227" s="1">
        <v>21751.638125058027</v>
      </c>
      <c r="O2227" s="1">
        <v>10858.415042002953</v>
      </c>
      <c r="P2227" s="1">
        <v>9331.7733867470924</v>
      </c>
      <c r="Q2227" s="1">
        <v>5613.5070052301789</v>
      </c>
      <c r="R2227" s="1">
        <v>9936.582805404305</v>
      </c>
      <c r="S2227" s="1">
        <v>21047.762733296669</v>
      </c>
      <c r="T2227" s="1">
        <v>11209.757097008738</v>
      </c>
      <c r="U2227" s="1">
        <v>1049.4484183723341</v>
      </c>
      <c r="V2227" s="1">
        <v>7134.4181462738616</v>
      </c>
      <c r="W2227" s="1">
        <v>6611.4105920795801</v>
      </c>
      <c r="X2227" s="1">
        <v>15852.849693037464</v>
      </c>
      <c r="Y2227" s="1">
        <v>67327.208781727837</v>
      </c>
      <c r="Z2227" s="1">
        <v>15386.345303669963</v>
      </c>
      <c r="AA2227" s="1">
        <v>161008.85254583732</v>
      </c>
      <c r="AB2227" s="1">
        <v>1587.3336491629525</v>
      </c>
      <c r="AC2227" s="1">
        <v>14653.427333986368</v>
      </c>
      <c r="AD2227" s="1">
        <v>23574.280121058808</v>
      </c>
      <c r="AE2227" s="1">
        <v>19204.807520217182</v>
      </c>
      <c r="AF2227" s="1">
        <v>35926.966998999465</v>
      </c>
      <c r="AG2227" s="1">
        <v>206438.06270411683</v>
      </c>
      <c r="AH2227" s="1">
        <v>32815.604357170785</v>
      </c>
      <c r="AI2227" s="1">
        <v>5170.5648355574767</v>
      </c>
      <c r="AJ2227" s="1">
        <v>40656.112391141956</v>
      </c>
      <c r="AK2227" s="1">
        <v>3356.6785049321602</v>
      </c>
      <c r="AL2227" s="1">
        <v>823706.1875</v>
      </c>
      <c r="AM2227" s="1">
        <v>670288.0625</v>
      </c>
      <c r="AN2227" s="1">
        <v>153418.09375</v>
      </c>
      <c r="AO2227" t="s">
        <v>15037</v>
      </c>
    </row>
    <row r="2228" spans="1:41" x14ac:dyDescent="0.25">
      <c r="A2228" s="1">
        <v>2018</v>
      </c>
      <c r="B2228" t="s">
        <v>1643</v>
      </c>
      <c r="C2228" t="s">
        <v>7046</v>
      </c>
      <c r="D2228" t="s">
        <v>7210</v>
      </c>
      <c r="E2228" t="s">
        <v>7666</v>
      </c>
      <c r="F2228" t="s">
        <v>9167</v>
      </c>
      <c r="G2228" t="s">
        <v>11313</v>
      </c>
      <c r="H2228" t="s">
        <v>12675</v>
      </c>
      <c r="I2228" s="1">
        <v>12185.94</v>
      </c>
      <c r="J2228" s="1">
        <v>21047.759999999998</v>
      </c>
      <c r="K2228" s="1">
        <v>1044.376285837863</v>
      </c>
      <c r="L2228" s="1">
        <v>2903.5154000000002</v>
      </c>
      <c r="M2228" s="1">
        <v>21778.080848494748</v>
      </c>
      <c r="N2228" s="1">
        <v>18691.447325388959</v>
      </c>
      <c r="O2228" s="1">
        <v>10467</v>
      </c>
      <c r="P2228" s="1">
        <v>10057.299999999999</v>
      </c>
      <c r="Q2228" s="1">
        <v>2328.0437118782588</v>
      </c>
      <c r="R2228" s="1">
        <v>8778.5696204489323</v>
      </c>
      <c r="S2228" s="1">
        <v>27212.697578064541</v>
      </c>
      <c r="T2228" s="1">
        <v>9696.0702003200004</v>
      </c>
      <c r="U2228" s="1">
        <v>1570.2164172</v>
      </c>
      <c r="V2228" s="1">
        <v>20499</v>
      </c>
      <c r="W2228" s="1">
        <v>6445.7773920000009</v>
      </c>
      <c r="X2228" s="1">
        <v>12910.258072500001</v>
      </c>
      <c r="Y2228" s="1">
        <v>68393</v>
      </c>
      <c r="Z2228" s="1">
        <v>14110.549000000001</v>
      </c>
      <c r="AA2228" s="1">
        <v>147626.6381846508</v>
      </c>
      <c r="AB2228" s="1">
        <v>1472</v>
      </c>
      <c r="AC2228" s="1">
        <v>11635.3</v>
      </c>
      <c r="AD2228" s="1">
        <v>26021.260594225641</v>
      </c>
      <c r="AE2228" s="1">
        <v>18269.474116067999</v>
      </c>
      <c r="AF2228" s="1">
        <v>31461.47402496617</v>
      </c>
      <c r="AG2228" s="1">
        <v>196135</v>
      </c>
      <c r="AH2228" s="1">
        <v>54106.701345281806</v>
      </c>
      <c r="AI2228" s="1">
        <v>3781.0841040000009</v>
      </c>
      <c r="AJ2228" s="1">
        <v>45368.160433452293</v>
      </c>
      <c r="AK2228" s="1">
        <v>2352.793536400844</v>
      </c>
      <c r="AL2228" s="1">
        <v>808349.5</v>
      </c>
      <c r="AM2228" s="1">
        <v>631061.4375</v>
      </c>
      <c r="AN2228" s="1">
        <v>177288.09375</v>
      </c>
      <c r="AO2228" t="s">
        <v>15038</v>
      </c>
    </row>
    <row r="2229" spans="1:41" x14ac:dyDescent="0.25">
      <c r="A2229" s="1">
        <v>2018</v>
      </c>
      <c r="B2229" t="s">
        <v>1644</v>
      </c>
      <c r="C2229" t="s">
        <v>7046</v>
      </c>
      <c r="D2229" t="s">
        <v>7210</v>
      </c>
      <c r="E2229" t="s">
        <v>7666</v>
      </c>
      <c r="F2229" t="s">
        <v>9167</v>
      </c>
      <c r="G2229" t="s">
        <v>11313</v>
      </c>
      <c r="H2229" t="s">
        <v>12675</v>
      </c>
      <c r="I2229" s="1">
        <v>18197.8</v>
      </c>
      <c r="J2229" s="1">
        <v>68341</v>
      </c>
      <c r="K2229" s="1">
        <v>1046</v>
      </c>
      <c r="L2229" s="1">
        <v>2034</v>
      </c>
      <c r="M2229" s="1">
        <v>22477.733540000001</v>
      </c>
      <c r="N2229" s="1">
        <v>15222.364</v>
      </c>
      <c r="O2229" s="1">
        <v>11211.70512047619</v>
      </c>
      <c r="P2229" s="1">
        <v>9014</v>
      </c>
      <c r="Q2229" s="1">
        <v>6080.8113520000024</v>
      </c>
      <c r="R2229" s="1">
        <v>6677.5099200000004</v>
      </c>
      <c r="S2229" s="1">
        <v>8917.5062857142857</v>
      </c>
      <c r="T2229" s="1">
        <v>9390.0845781818189</v>
      </c>
      <c r="U2229" s="1">
        <v>959</v>
      </c>
      <c r="V2229" s="1">
        <v>5290</v>
      </c>
      <c r="W2229" s="1">
        <v>7651</v>
      </c>
      <c r="X2229" s="1">
        <v>15155</v>
      </c>
      <c r="Y2229" s="1">
        <v>51521.502</v>
      </c>
      <c r="Z2229" s="1">
        <v>14412.6677</v>
      </c>
      <c r="AA2229" s="1">
        <v>156821</v>
      </c>
      <c r="AB2229" s="1">
        <v>1628</v>
      </c>
      <c r="AC2229" s="1">
        <v>16813.12889</v>
      </c>
      <c r="AD2229" s="1">
        <v>28831.132000000009</v>
      </c>
      <c r="AE2229" s="1">
        <v>21584</v>
      </c>
      <c r="AF2229" s="1">
        <v>40246.446882510012</v>
      </c>
      <c r="AG2229" s="1">
        <v>215574</v>
      </c>
      <c r="AH2229" s="1">
        <v>34411.321447833623</v>
      </c>
      <c r="AI2229" s="1">
        <v>7143</v>
      </c>
      <c r="AJ2229" s="1">
        <v>38890</v>
      </c>
      <c r="AK2229" s="1">
        <v>2589</v>
      </c>
      <c r="AL2229" s="1">
        <v>838130.6875</v>
      </c>
      <c r="AM2229" s="1">
        <v>687679.25</v>
      </c>
      <c r="AN2229" s="1">
        <v>150451.484375</v>
      </c>
      <c r="AO2229" t="s">
        <v>15039</v>
      </c>
    </row>
    <row r="2230" spans="1:41" x14ac:dyDescent="0.25">
      <c r="A2230" s="1">
        <v>2018</v>
      </c>
      <c r="B2230" t="s">
        <v>1645</v>
      </c>
      <c r="C2230" t="s">
        <v>7046</v>
      </c>
      <c r="D2230" t="s">
        <v>7210</v>
      </c>
      <c r="E2230" t="s">
        <v>7666</v>
      </c>
      <c r="F2230" t="s">
        <v>9167</v>
      </c>
      <c r="G2230" t="s">
        <v>11313</v>
      </c>
      <c r="H2230" t="s">
        <v>12675</v>
      </c>
      <c r="I2230" s="1">
        <v>18569.916000000001</v>
      </c>
      <c r="J2230" s="1">
        <v>60300.360000000022</v>
      </c>
      <c r="K2230" s="1">
        <v>1046</v>
      </c>
      <c r="L2230" s="1">
        <v>2260</v>
      </c>
      <c r="M2230" s="1">
        <v>21874.5</v>
      </c>
      <c r="N2230" s="1">
        <v>19503.093063537599</v>
      </c>
      <c r="O2230" s="1">
        <v>11212</v>
      </c>
      <c r="P2230" s="1">
        <v>9014.1540000000005</v>
      </c>
      <c r="Q2230" s="1">
        <v>6217.6831940269267</v>
      </c>
      <c r="R2230" s="1">
        <v>8298.7285016933365</v>
      </c>
      <c r="S2230" s="1">
        <v>13039.744000000001</v>
      </c>
      <c r="T2230" s="1">
        <v>10404</v>
      </c>
      <c r="U2230" s="1">
        <v>970</v>
      </c>
      <c r="V2230" s="1">
        <v>8833</v>
      </c>
      <c r="W2230" s="1">
        <v>6812</v>
      </c>
      <c r="X2230" s="1">
        <v>15155.315934144601</v>
      </c>
      <c r="Y2230" s="1">
        <v>51522</v>
      </c>
      <c r="Z2230" s="1">
        <v>14580</v>
      </c>
      <c r="AA2230" s="1">
        <v>157526</v>
      </c>
      <c r="AB2230" s="1">
        <v>1626.431</v>
      </c>
      <c r="AC2230" s="1">
        <v>16813.12889</v>
      </c>
      <c r="AD2230" s="1">
        <v>28677.269043995198</v>
      </c>
      <c r="AE2230" s="1">
        <v>17341</v>
      </c>
      <c r="AF2230" s="1">
        <v>33274</v>
      </c>
      <c r="AG2230" s="1">
        <v>213799</v>
      </c>
      <c r="AH2230" s="1">
        <v>30288</v>
      </c>
      <c r="AI2230" s="1">
        <v>7143</v>
      </c>
      <c r="AJ2230" s="1">
        <v>36391.560000000012</v>
      </c>
      <c r="AK2230" s="1">
        <v>2588.56122</v>
      </c>
      <c r="AL2230" s="1">
        <v>825080.5</v>
      </c>
      <c r="AM2230" s="1">
        <v>675213.625</v>
      </c>
      <c r="AN2230" s="1">
        <v>149866.8125</v>
      </c>
      <c r="AO2230" t="s">
        <v>15040</v>
      </c>
    </row>
    <row r="2231" spans="1:41" x14ac:dyDescent="0.25">
      <c r="A2231" s="1">
        <v>2018</v>
      </c>
      <c r="B2231" t="s">
        <v>1646</v>
      </c>
      <c r="C2231" t="s">
        <v>7046</v>
      </c>
      <c r="D2231" t="s">
        <v>7210</v>
      </c>
      <c r="E2231" t="s">
        <v>7666</v>
      </c>
      <c r="F2231" t="s">
        <v>9167</v>
      </c>
      <c r="G2231" t="s">
        <v>11313</v>
      </c>
      <c r="H2231" t="s">
        <v>12675</v>
      </c>
      <c r="I2231" s="1">
        <v>14075.862912000001</v>
      </c>
      <c r="J2231" s="1">
        <v>32025.665499999999</v>
      </c>
      <c r="K2231" s="1">
        <v>1201.8021896929999</v>
      </c>
      <c r="L2231" s="1">
        <v>2863.077212366738</v>
      </c>
      <c r="M2231" s="1">
        <v>19850.360282922709</v>
      </c>
      <c r="N2231" s="1">
        <v>19817.2285802568</v>
      </c>
      <c r="O2231" s="1">
        <v>9365.1684166577288</v>
      </c>
      <c r="P2231" s="1">
        <v>11197.8166864</v>
      </c>
      <c r="Q2231" s="1">
        <v>3633.2642300227262</v>
      </c>
      <c r="R2231" s="1">
        <v>7539.229902201464</v>
      </c>
      <c r="S2231" s="1">
        <v>19129.852383117872</v>
      </c>
      <c r="T2231" s="1">
        <v>9885.0088749999977</v>
      </c>
      <c r="U2231" s="1">
        <v>1377.6040439999999</v>
      </c>
      <c r="V2231" s="1">
        <v>10481</v>
      </c>
      <c r="W2231" s="1">
        <v>6596.1296599999987</v>
      </c>
      <c r="X2231" s="1">
        <v>12608.311533678951</v>
      </c>
      <c r="Y2231" s="1">
        <v>88640.986419999987</v>
      </c>
      <c r="Z2231" s="1">
        <v>11997.639786496</v>
      </c>
      <c r="AA2231" s="1">
        <v>145322.0017581901</v>
      </c>
      <c r="AB2231" s="1">
        <v>1578</v>
      </c>
      <c r="AC2231" s="1">
        <v>11917.225899999999</v>
      </c>
      <c r="AD2231" s="1">
        <v>24914.298502857229</v>
      </c>
      <c r="AE2231" s="1">
        <v>19656.148563716699</v>
      </c>
      <c r="AF2231" s="1">
        <v>31089.37638942671</v>
      </c>
      <c r="AG2231" s="1">
        <v>183858.71846699691</v>
      </c>
      <c r="AH2231" s="1">
        <v>34580.740571651753</v>
      </c>
      <c r="AI2231" s="1">
        <v>4106.4588000000003</v>
      </c>
      <c r="AJ2231" s="1">
        <v>37945.463587078353</v>
      </c>
      <c r="AK2231" s="1">
        <v>3106.3811040000001</v>
      </c>
      <c r="AL2231" s="1">
        <v>780360.75</v>
      </c>
      <c r="AM2231" s="1">
        <v>633438.25</v>
      </c>
      <c r="AN2231" s="1">
        <v>146922.5</v>
      </c>
      <c r="AO2231" t="s">
        <v>15041</v>
      </c>
    </row>
    <row r="2232" spans="1:41" x14ac:dyDescent="0.25">
      <c r="A2232" s="1">
        <v>2018</v>
      </c>
      <c r="B2232" t="s">
        <v>1647</v>
      </c>
      <c r="C2232" t="s">
        <v>7046</v>
      </c>
      <c r="D2232" t="s">
        <v>7210</v>
      </c>
      <c r="E2232" t="s">
        <v>7666</v>
      </c>
      <c r="F2232" t="s">
        <v>9167</v>
      </c>
      <c r="G2232" t="s">
        <v>11313</v>
      </c>
      <c r="H2232" t="s">
        <v>12675</v>
      </c>
      <c r="I2232" s="1">
        <v>18200.98507499999</v>
      </c>
      <c r="J2232" s="1">
        <v>29609.653439999998</v>
      </c>
      <c r="K2232" s="1">
        <v>1024.143</v>
      </c>
      <c r="L2232" s="1">
        <v>1910.1285</v>
      </c>
      <c r="M2232" s="1">
        <v>17980.560000000001</v>
      </c>
      <c r="N2232" s="1">
        <v>19775</v>
      </c>
      <c r="O2232" s="1">
        <v>9656.222240000001</v>
      </c>
      <c r="P2232" s="1">
        <v>9229.7279999999992</v>
      </c>
      <c r="Q2232" s="1">
        <v>5008.0453085509571</v>
      </c>
      <c r="R2232" s="1">
        <v>8826.1767358817651</v>
      </c>
      <c r="S2232" s="1">
        <v>18759.201548462399</v>
      </c>
      <c r="T2232" s="1">
        <v>9991.8794999999991</v>
      </c>
      <c r="U2232" s="1">
        <v>926.17</v>
      </c>
      <c r="V2232" s="1">
        <v>6367</v>
      </c>
      <c r="W2232" s="1">
        <v>5898.317</v>
      </c>
      <c r="X2232" s="1">
        <v>14411.72358330946</v>
      </c>
      <c r="Y2232" s="1">
        <v>60386.891519999997</v>
      </c>
      <c r="Z2232" s="1">
        <v>13726.80471263254</v>
      </c>
      <c r="AA2232" s="1">
        <v>146881.84694291549</v>
      </c>
      <c r="AB2232" s="1">
        <v>1387</v>
      </c>
      <c r="AC2232" s="1">
        <v>13030.68441</v>
      </c>
      <c r="AD2232" s="1">
        <v>21031.60517172877</v>
      </c>
      <c r="AE2232" s="1">
        <v>17116.634178</v>
      </c>
      <c r="AF2232" s="1">
        <v>32500.871558258539</v>
      </c>
      <c r="AG2232" s="1">
        <v>187780</v>
      </c>
      <c r="AH2232" s="1">
        <v>29978.871364778541</v>
      </c>
      <c r="AI2232" s="1">
        <v>4608.3600000000006</v>
      </c>
      <c r="AJ2232" s="1">
        <v>36960.21</v>
      </c>
      <c r="AK2232" s="1">
        <v>2991.7008000000001</v>
      </c>
      <c r="AL2232" s="1">
        <v>745956.375</v>
      </c>
      <c r="AM2232" s="1">
        <v>608236.8125</v>
      </c>
      <c r="AN2232" s="1">
        <v>137719.59375</v>
      </c>
      <c r="AO2232" t="s">
        <v>15042</v>
      </c>
    </row>
    <row r="2233" spans="1:41" x14ac:dyDescent="0.25">
      <c r="A2233" s="1">
        <v>2018</v>
      </c>
      <c r="B2233" t="s">
        <v>1648</v>
      </c>
      <c r="C2233" t="s">
        <v>7046</v>
      </c>
      <c r="D2233" t="s">
        <v>7210</v>
      </c>
      <c r="E2233" t="s">
        <v>7666</v>
      </c>
      <c r="F2233" t="s">
        <v>9167</v>
      </c>
      <c r="G2233" t="s">
        <v>11313</v>
      </c>
      <c r="H2233" t="s">
        <v>12675</v>
      </c>
      <c r="I2233" s="1">
        <v>6184.2000000000007</v>
      </c>
      <c r="J2233" s="1">
        <v>22107.903999999999</v>
      </c>
      <c r="K2233" s="1">
        <v>1138</v>
      </c>
      <c r="L2233" s="1">
        <v>2627.7123116160001</v>
      </c>
      <c r="M2233" s="1">
        <v>13030.6</v>
      </c>
      <c r="N2233" s="1">
        <v>17883.967232421888</v>
      </c>
      <c r="O2233" s="1">
        <v>8713.8232036303671</v>
      </c>
      <c r="P2233" s="1">
        <v>9848.3000000000011</v>
      </c>
      <c r="Q2233" s="1">
        <v>1815.0012999999999</v>
      </c>
      <c r="R2233" s="1">
        <v>8635.5555454461592</v>
      </c>
      <c r="S2233" s="1">
        <v>18046</v>
      </c>
      <c r="T2233" s="1">
        <v>11027.09077734375</v>
      </c>
      <c r="U2233" s="1">
        <v>1465</v>
      </c>
      <c r="V2233" s="1">
        <v>19648.973266015619</v>
      </c>
      <c r="W2233" s="1">
        <v>5220.02147280384</v>
      </c>
      <c r="X2233" s="1">
        <v>15530.97981773145</v>
      </c>
      <c r="Y2233" s="1">
        <v>76176</v>
      </c>
      <c r="Z2233" s="1">
        <v>11168.05143188275</v>
      </c>
      <c r="AA2233" s="1">
        <v>130890.29730966259</v>
      </c>
      <c r="AB2233" s="1">
        <v>1723</v>
      </c>
      <c r="AC2233" s="1">
        <v>11826.592780000001</v>
      </c>
      <c r="AD2233" s="1">
        <v>20318.722084038</v>
      </c>
      <c r="AE2233" s="1">
        <v>22551.622710050658</v>
      </c>
      <c r="AF2233" s="1">
        <v>33304.597428528003</v>
      </c>
      <c r="AG2233" s="1">
        <v>150236.51569905589</v>
      </c>
      <c r="AH2233" s="1">
        <v>43962.171424051041</v>
      </c>
      <c r="AI2233" s="1">
        <v>3220.2356760000011</v>
      </c>
      <c r="AJ2233" s="1">
        <v>41923.647579292578</v>
      </c>
      <c r="AK2233" s="1">
        <v>2160</v>
      </c>
      <c r="AL2233" s="1">
        <v>712384.5625</v>
      </c>
      <c r="AM2233" s="1">
        <v>568293.9375</v>
      </c>
      <c r="AN2233" s="1">
        <v>144090.625</v>
      </c>
      <c r="AO2233" t="s">
        <v>15043</v>
      </c>
    </row>
    <row r="2234" spans="1:41" x14ac:dyDescent="0.25">
      <c r="A2234" s="1">
        <v>2018</v>
      </c>
      <c r="B2234" t="s">
        <v>1649</v>
      </c>
      <c r="C2234" t="s">
        <v>7046</v>
      </c>
      <c r="D2234" t="s">
        <v>7210</v>
      </c>
      <c r="E2234" t="s">
        <v>7667</v>
      </c>
      <c r="F2234" t="s">
        <v>9168</v>
      </c>
      <c r="G2234" t="s">
        <v>11314</v>
      </c>
      <c r="H2234" t="s">
        <v>12675</v>
      </c>
      <c r="I2234" s="1">
        <v>13109.523726165669</v>
      </c>
      <c r="J2234" s="1">
        <v>1030.5961532122481</v>
      </c>
      <c r="K2234" s="1">
        <v>0</v>
      </c>
      <c r="L2234" s="1">
        <v>774.02514435815283</v>
      </c>
      <c r="M2234" s="1">
        <v>1974.9499505071531</v>
      </c>
      <c r="N2234" s="1">
        <v>1429.0358375503722</v>
      </c>
      <c r="O2234" s="1">
        <v>1509.2412285535013</v>
      </c>
      <c r="P2234" s="1">
        <v>1966.3257149154188</v>
      </c>
      <c r="Q2234" s="1">
        <v>0</v>
      </c>
      <c r="R2234" s="1">
        <v>601.47089962400867</v>
      </c>
      <c r="S2234" s="1">
        <v>116.42718048841296</v>
      </c>
      <c r="T2234" s="1">
        <v>1668.4409169958258</v>
      </c>
      <c r="U2234" s="1">
        <v>19.404530081402161</v>
      </c>
      <c r="V2234" s="1">
        <v>806.36602782715636</v>
      </c>
      <c r="W2234" s="1">
        <v>2005.1347750782231</v>
      </c>
      <c r="X2234" s="1">
        <v>253.33692050719486</v>
      </c>
      <c r="Y2234" s="1">
        <v>21795.599399210492</v>
      </c>
      <c r="Z2234" s="1">
        <v>0</v>
      </c>
      <c r="AA2234" s="1">
        <v>19163.051484833599</v>
      </c>
      <c r="AB2234" s="1">
        <v>0</v>
      </c>
      <c r="AC2234" s="1">
        <v>3041.9885119314163</v>
      </c>
      <c r="AD2234" s="1">
        <v>0</v>
      </c>
      <c r="AE2234" s="1">
        <v>485.11325203505396</v>
      </c>
      <c r="AF2234" s="1">
        <v>8457.1410271444402</v>
      </c>
      <c r="AG2234" s="1">
        <v>18976.552390162346</v>
      </c>
      <c r="AH2234" s="1">
        <v>897.99853098933329</v>
      </c>
      <c r="AI2234" s="1">
        <v>118.58323938634653</v>
      </c>
      <c r="AJ2234" s="1">
        <v>624.17905095176945</v>
      </c>
      <c r="AK2234" s="1">
        <v>0</v>
      </c>
      <c r="AL2234" s="1">
        <v>100824.4921875</v>
      </c>
      <c r="AM2234" s="1">
        <v>92280.375</v>
      </c>
      <c r="AN2234" s="1">
        <v>8544.1123046875</v>
      </c>
      <c r="AO2234" t="s">
        <v>15044</v>
      </c>
    </row>
    <row r="2235" spans="1:41" x14ac:dyDescent="0.25">
      <c r="A2235" s="1">
        <v>2018</v>
      </c>
      <c r="B2235" t="s">
        <v>1650</v>
      </c>
      <c r="C2235" t="s">
        <v>7046</v>
      </c>
      <c r="D2235" t="s">
        <v>7210</v>
      </c>
      <c r="E2235" t="s">
        <v>7667</v>
      </c>
      <c r="F2235" t="s">
        <v>9168</v>
      </c>
      <c r="G2235" t="s">
        <v>11314</v>
      </c>
      <c r="H2235" t="s">
        <v>12675</v>
      </c>
      <c r="I2235" s="1">
        <v>13984.008499670725</v>
      </c>
      <c r="J2235" s="1">
        <v>1108.6365221680176</v>
      </c>
      <c r="K2235" s="1">
        <v>0</v>
      </c>
      <c r="L2235" s="1">
        <v>1177.1216318130216</v>
      </c>
      <c r="M2235" s="1">
        <v>3320.366383893213</v>
      </c>
      <c r="N2235" s="1">
        <v>2360.2871556957093</v>
      </c>
      <c r="O2235" s="1">
        <v>1552.0911310352246</v>
      </c>
      <c r="P2235" s="1">
        <v>2021.8159909317251</v>
      </c>
      <c r="Q2235" s="1">
        <v>0</v>
      </c>
      <c r="R2235" s="1">
        <v>639.96043242148812</v>
      </c>
      <c r="S2235" s="1">
        <v>3971.136022405839</v>
      </c>
      <c r="T2235" s="1">
        <v>1358.0797396558216</v>
      </c>
      <c r="U2235" s="1">
        <v>108.64637917246573</v>
      </c>
      <c r="V2235" s="1">
        <v>576.49099152736915</v>
      </c>
      <c r="W2235" s="1">
        <v>2358.0698826513735</v>
      </c>
      <c r="X2235" s="1">
        <v>47.67137045322476</v>
      </c>
      <c r="Y2235" s="1">
        <v>22414.413205192981</v>
      </c>
      <c r="Z2235" s="1">
        <v>0</v>
      </c>
      <c r="AA2235" s="1">
        <v>21483.158526571846</v>
      </c>
      <c r="AB2235" s="1">
        <v>0</v>
      </c>
      <c r="AC2235" s="1">
        <v>3128.3556934135404</v>
      </c>
      <c r="AD2235" s="1">
        <v>0</v>
      </c>
      <c r="AE2235" s="1">
        <v>1111.9624317345217</v>
      </c>
      <c r="AF2235" s="1">
        <v>9070.8129401468159</v>
      </c>
      <c r="AG2235" s="1">
        <v>23868.944322277421</v>
      </c>
      <c r="AH2235" s="1">
        <v>4865.8056957954295</v>
      </c>
      <c r="AI2235" s="1">
        <v>121.95001743848194</v>
      </c>
      <c r="AJ2235" s="1">
        <v>2164.5458370425549</v>
      </c>
      <c r="AK2235" s="1">
        <v>0</v>
      </c>
      <c r="AL2235" s="1">
        <v>122814.34375</v>
      </c>
      <c r="AM2235" s="1">
        <v>105219.1640625</v>
      </c>
      <c r="AN2235" s="1">
        <v>17595.169921875</v>
      </c>
      <c r="AO2235" t="s">
        <v>15045</v>
      </c>
    </row>
    <row r="2236" spans="1:41" x14ac:dyDescent="0.25">
      <c r="A2236" s="1">
        <v>2018</v>
      </c>
      <c r="B2236" t="s">
        <v>1651</v>
      </c>
      <c r="C2236" t="s">
        <v>7046</v>
      </c>
      <c r="D2236" t="s">
        <v>7210</v>
      </c>
      <c r="E2236" t="s">
        <v>7667</v>
      </c>
      <c r="F2236" t="s">
        <v>9168</v>
      </c>
      <c r="G2236" t="s">
        <v>11314</v>
      </c>
      <c r="H2236" t="s">
        <v>12675</v>
      </c>
      <c r="I2236" s="1">
        <v>441.3536301418963</v>
      </c>
      <c r="J2236" s="1">
        <v>0</v>
      </c>
      <c r="K2236" s="1">
        <v>85.81876141647983</v>
      </c>
      <c r="L2236" s="1">
        <v>267.26414269703719</v>
      </c>
      <c r="M2236" s="1">
        <v>101.75653139382609</v>
      </c>
      <c r="N2236" s="1">
        <v>723.32956051033</v>
      </c>
      <c r="O2236" s="1">
        <v>12.259823059497119</v>
      </c>
      <c r="P2236" s="1">
        <v>0</v>
      </c>
      <c r="Q2236" s="1">
        <v>267.91513930149648</v>
      </c>
      <c r="R2236" s="1">
        <v>713.52170206273229</v>
      </c>
      <c r="S2236" s="1">
        <v>2635.8619577918807</v>
      </c>
      <c r="T2236" s="1">
        <v>1530.0259178252404</v>
      </c>
      <c r="U2236" s="1">
        <v>0</v>
      </c>
      <c r="V2236" s="1">
        <v>357.98683333731589</v>
      </c>
      <c r="W2236" s="1">
        <v>404.57416096340495</v>
      </c>
      <c r="X2236" s="1">
        <v>134.85805365446831</v>
      </c>
      <c r="Y2236" s="1">
        <v>3903.5276621438829</v>
      </c>
      <c r="Z2236" s="1">
        <v>0</v>
      </c>
      <c r="AA2236" s="1">
        <v>12372.366893376209</v>
      </c>
      <c r="AB2236" s="1">
        <v>0</v>
      </c>
      <c r="AC2236" s="1">
        <v>293.39763514411447</v>
      </c>
      <c r="AD2236" s="1">
        <v>485.20411300000171</v>
      </c>
      <c r="AE2236" s="1">
        <v>306.49557648742797</v>
      </c>
      <c r="AF2236" s="1">
        <v>4053.7607598972668</v>
      </c>
      <c r="AG2236" s="1">
        <v>10847.249071647655</v>
      </c>
      <c r="AH2236" s="1">
        <v>5568.4116336235911</v>
      </c>
      <c r="AI2236" s="1">
        <v>1081.3163938476459</v>
      </c>
      <c r="AJ2236" s="1">
        <v>1220.35784678708</v>
      </c>
      <c r="AK2236" s="1">
        <v>0</v>
      </c>
      <c r="AL2236" s="1">
        <v>47808.6171875</v>
      </c>
      <c r="AM2236" s="1">
        <v>35768.53125</v>
      </c>
      <c r="AN2236" s="1">
        <v>12040.087890625</v>
      </c>
      <c r="AO2236" t="s">
        <v>15046</v>
      </c>
    </row>
    <row r="2237" spans="1:41" x14ac:dyDescent="0.25">
      <c r="A2237" s="1">
        <v>2018</v>
      </c>
      <c r="B2237" t="s">
        <v>1652</v>
      </c>
      <c r="C2237" t="s">
        <v>7046</v>
      </c>
      <c r="D2237" t="s">
        <v>7210</v>
      </c>
      <c r="E2237" t="s">
        <v>7667</v>
      </c>
      <c r="F2237" t="s">
        <v>9168</v>
      </c>
      <c r="G2237" t="s">
        <v>11314</v>
      </c>
      <c r="H2237" t="s">
        <v>12675</v>
      </c>
      <c r="I2237" s="1">
        <v>6731.5764415115264</v>
      </c>
      <c r="J2237" s="1">
        <v>0</v>
      </c>
      <c r="K2237" s="1">
        <v>0</v>
      </c>
      <c r="L2237" s="1">
        <v>314.72008184557461</v>
      </c>
      <c r="M2237" s="1">
        <v>1182.2030710781039</v>
      </c>
      <c r="N2237" s="1">
        <v>1110.1035614189359</v>
      </c>
      <c r="O2237" s="1">
        <v>514.9964975654857</v>
      </c>
      <c r="P2237" s="1">
        <v>0</v>
      </c>
      <c r="Q2237" s="1">
        <v>0</v>
      </c>
      <c r="R2237" s="1">
        <v>457.77466450265393</v>
      </c>
      <c r="S2237" s="1">
        <v>3776.6409821468951</v>
      </c>
      <c r="T2237" s="1">
        <v>2208.7627562253056</v>
      </c>
      <c r="U2237" s="1">
        <v>70.955072997911358</v>
      </c>
      <c r="V2237" s="1">
        <v>561.91840067700775</v>
      </c>
      <c r="W2237" s="1">
        <v>1255.4470173985285</v>
      </c>
      <c r="X2237" s="1">
        <v>135.33260518493248</v>
      </c>
      <c r="Y2237" s="1">
        <v>15779.492685406482</v>
      </c>
      <c r="Z2237" s="1">
        <v>0</v>
      </c>
      <c r="AA2237" s="1">
        <v>13274.450513433401</v>
      </c>
      <c r="AB2237" s="1">
        <v>0</v>
      </c>
      <c r="AC2237" s="1">
        <v>1142.3025729925566</v>
      </c>
      <c r="AD2237" s="1">
        <v>0</v>
      </c>
      <c r="AE2237" s="1">
        <v>291.83134862044187</v>
      </c>
      <c r="AF2237" s="1">
        <v>7916.0683859121436</v>
      </c>
      <c r="AG2237" s="1">
        <v>13750.406484998468</v>
      </c>
      <c r="AH2237" s="1">
        <v>4593.5254510499499</v>
      </c>
      <c r="AI2237" s="1">
        <v>66.752701577777003</v>
      </c>
      <c r="AJ2237" s="1">
        <v>1475.9663218843609</v>
      </c>
      <c r="AK2237" s="1">
        <v>0</v>
      </c>
      <c r="AL2237" s="1">
        <v>76611.2265625</v>
      </c>
      <c r="AM2237" s="1">
        <v>62877.56640625</v>
      </c>
      <c r="AN2237" s="1">
        <v>13733.6611328125</v>
      </c>
      <c r="AO2237" t="s">
        <v>15047</v>
      </c>
    </row>
    <row r="2238" spans="1:41" x14ac:dyDescent="0.25">
      <c r="A2238" s="1">
        <v>2018</v>
      </c>
      <c r="B2238" t="s">
        <v>1653</v>
      </c>
      <c r="C2238" t="s">
        <v>7046</v>
      </c>
      <c r="D2238" t="s">
        <v>7210</v>
      </c>
      <c r="E2238" t="s">
        <v>7667</v>
      </c>
      <c r="F2238" t="s">
        <v>9168</v>
      </c>
      <c r="G2238" t="s">
        <v>11314</v>
      </c>
      <c r="H2238" t="s">
        <v>12675</v>
      </c>
      <c r="I2238" s="1">
        <v>3989.3176905696769</v>
      </c>
      <c r="J2238" s="1">
        <v>0</v>
      </c>
      <c r="K2238" s="1">
        <v>0</v>
      </c>
      <c r="L2238" s="1">
        <v>670.39421545667938</v>
      </c>
      <c r="M2238" s="1">
        <v>1239.0458696264382</v>
      </c>
      <c r="N2238" s="1">
        <v>743.57104883399302</v>
      </c>
      <c r="O2238" s="1">
        <v>35.408145182571097</v>
      </c>
      <c r="P2238" s="1">
        <v>0</v>
      </c>
      <c r="Q2238" s="1">
        <v>0</v>
      </c>
      <c r="R2238" s="1">
        <v>472.10860243428129</v>
      </c>
      <c r="S2238" s="1">
        <v>3422.7873676485392</v>
      </c>
      <c r="T2238" s="1">
        <v>1593.3665332156993</v>
      </c>
      <c r="U2238" s="1">
        <v>23.605430121714065</v>
      </c>
      <c r="V2238" s="1">
        <v>454.40452984299571</v>
      </c>
      <c r="W2238" s="1">
        <v>2549.386453145119</v>
      </c>
      <c r="X2238" s="1">
        <v>133.37068018768446</v>
      </c>
      <c r="Y2238" s="1">
        <v>2643.808173631975</v>
      </c>
      <c r="Z2238" s="1">
        <v>0</v>
      </c>
      <c r="AA2238" s="1">
        <v>9785.7110102118859</v>
      </c>
      <c r="AB2238" s="1">
        <v>0</v>
      </c>
      <c r="AC2238" s="1">
        <v>2061.1907972937497</v>
      </c>
      <c r="AD2238" s="1">
        <v>0</v>
      </c>
      <c r="AE2238" s="1">
        <v>295.06787652142577</v>
      </c>
      <c r="AF2238" s="1">
        <v>8771.7778332289454</v>
      </c>
      <c r="AG2238" s="1">
        <v>14021.468745217842</v>
      </c>
      <c r="AH2238" s="1">
        <v>4717.4271826739468</v>
      </c>
      <c r="AI2238" s="1">
        <v>68.842876406966894</v>
      </c>
      <c r="AJ2238" s="1">
        <v>2024.4950175265787</v>
      </c>
      <c r="AK2238" s="1">
        <v>0</v>
      </c>
      <c r="AL2238" s="1">
        <v>59716.55859375</v>
      </c>
      <c r="AM2238" s="1">
        <v>45956.921875</v>
      </c>
      <c r="AN2238" s="1">
        <v>13759.6357421875</v>
      </c>
      <c r="AO2238" t="s">
        <v>15048</v>
      </c>
    </row>
    <row r="2239" spans="1:41" x14ac:dyDescent="0.25">
      <c r="A2239" s="1">
        <v>2018</v>
      </c>
      <c r="B2239" t="s">
        <v>1654</v>
      </c>
      <c r="C2239" t="s">
        <v>7046</v>
      </c>
      <c r="D2239" t="s">
        <v>7210</v>
      </c>
      <c r="E2239" t="s">
        <v>7667</v>
      </c>
      <c r="F2239" t="s">
        <v>9168</v>
      </c>
      <c r="G2239" t="s">
        <v>11314</v>
      </c>
      <c r="H2239" t="s">
        <v>12675</v>
      </c>
      <c r="I2239" s="1">
        <v>449.75534915088735</v>
      </c>
      <c r="J2239" s="1">
        <v>0</v>
      </c>
      <c r="K2239" s="1">
        <v>0</v>
      </c>
      <c r="L2239" s="1">
        <v>687.4402288346555</v>
      </c>
      <c r="M2239" s="1">
        <v>1212.2914962217963</v>
      </c>
      <c r="N2239" s="1">
        <v>762.47771860181865</v>
      </c>
      <c r="O2239" s="1">
        <v>12.102820930187598</v>
      </c>
      <c r="P2239" s="1">
        <v>0</v>
      </c>
      <c r="Q2239" s="1">
        <v>1021.4780865078333</v>
      </c>
      <c r="R2239" s="1">
        <v>865.35169650841317</v>
      </c>
      <c r="S2239" s="1">
        <v>2869.574089044148</v>
      </c>
      <c r="T2239" s="1">
        <v>2360.0500813865815</v>
      </c>
      <c r="U2239" s="1">
        <v>0</v>
      </c>
      <c r="V2239" s="1">
        <v>519.21101790504792</v>
      </c>
      <c r="W2239" s="1">
        <v>775.79082162502505</v>
      </c>
      <c r="X2239" s="1">
        <v>133.13103023206358</v>
      </c>
      <c r="Y2239" s="1">
        <v>2845.3732006871041</v>
      </c>
      <c r="Z2239" s="1">
        <v>0</v>
      </c>
      <c r="AA2239" s="1">
        <v>9272.5704105268942</v>
      </c>
      <c r="AB2239" s="1">
        <v>0</v>
      </c>
      <c r="AC2239" s="1">
        <v>235.15781067354504</v>
      </c>
      <c r="AD2239" s="1">
        <v>486.5334013935414</v>
      </c>
      <c r="AE2239" s="1">
        <v>363.08462790562794</v>
      </c>
      <c r="AF2239" s="1">
        <v>9833.5420057774227</v>
      </c>
      <c r="AG2239" s="1">
        <v>15156.362650873929</v>
      </c>
      <c r="AH2239" s="1">
        <v>4697.1048030058064</v>
      </c>
      <c r="AI2239" s="1">
        <v>1067.468806042546</v>
      </c>
      <c r="AJ2239" s="1">
        <v>5616.2089883478075</v>
      </c>
      <c r="AK2239" s="1">
        <v>0</v>
      </c>
      <c r="AL2239" s="1">
        <v>61242.0625</v>
      </c>
      <c r="AM2239" s="1">
        <v>47628.015625</v>
      </c>
      <c r="AN2239" s="1">
        <v>13614.046875</v>
      </c>
      <c r="AO2239" t="s">
        <v>15049</v>
      </c>
    </row>
    <row r="2240" spans="1:41" x14ac:dyDescent="0.25">
      <c r="A2240" s="1">
        <v>2018</v>
      </c>
      <c r="B2240" t="s">
        <v>1655</v>
      </c>
      <c r="C2240" t="s">
        <v>7046</v>
      </c>
      <c r="D2240" t="s">
        <v>7210</v>
      </c>
      <c r="E2240" t="s">
        <v>7667</v>
      </c>
      <c r="F2240" t="s">
        <v>9168</v>
      </c>
      <c r="G2240" t="s">
        <v>11315</v>
      </c>
      <c r="H2240" t="s">
        <v>12675</v>
      </c>
      <c r="I2240" s="1">
        <v>6059.7834499999981</v>
      </c>
      <c r="J2240" s="1"/>
      <c r="K2240" s="1"/>
      <c r="L2240" s="1">
        <v>284.70749999999998</v>
      </c>
      <c r="M2240" s="1">
        <v>1053.6600000000001</v>
      </c>
      <c r="N2240" s="1">
        <v>1009.18703</v>
      </c>
      <c r="O2240" s="1">
        <v>457.9785</v>
      </c>
      <c r="P2240" s="1">
        <v>0</v>
      </c>
      <c r="Q2240" s="1">
        <v>0</v>
      </c>
      <c r="R2240" s="1">
        <v>406.61867094912287</v>
      </c>
      <c r="S2240" s="1">
        <v>3366</v>
      </c>
      <c r="T2240" s="1">
        <v>1968.7929999999999</v>
      </c>
      <c r="U2240" s="1">
        <v>62.62</v>
      </c>
      <c r="V2240" s="1">
        <v>502</v>
      </c>
      <c r="W2240" s="1"/>
      <c r="X2240" s="1">
        <v>123.03</v>
      </c>
      <c r="Y2240" s="1">
        <v>13996</v>
      </c>
      <c r="Z2240" s="1"/>
      <c r="AA2240" s="1">
        <v>12026.82249760963</v>
      </c>
      <c r="AB2240" s="1">
        <v>0</v>
      </c>
      <c r="AC2240" s="1">
        <v>1015.80225</v>
      </c>
      <c r="AD2240" s="1">
        <v>0</v>
      </c>
      <c r="AE2240" s="1">
        <v>260.10000000000002</v>
      </c>
      <c r="AF2240" s="1">
        <v>7161.1700999999994</v>
      </c>
      <c r="AG2240" s="1">
        <v>12508</v>
      </c>
      <c r="AH2240" s="1">
        <v>4196.4398128712492</v>
      </c>
      <c r="AI2240" s="1">
        <v>59.494560000000007</v>
      </c>
      <c r="AJ2240" s="1">
        <v>1341.791479838078</v>
      </c>
      <c r="AK2240" s="1"/>
      <c r="AL2240" s="1">
        <v>67860</v>
      </c>
      <c r="AM2240" s="1">
        <v>56634.609375</v>
      </c>
      <c r="AN2240" s="1">
        <v>11225.3955078125</v>
      </c>
      <c r="AO2240" t="s">
        <v>15050</v>
      </c>
    </row>
    <row r="2241" spans="1:41" x14ac:dyDescent="0.25">
      <c r="A2241" s="1">
        <v>2018</v>
      </c>
      <c r="B2241" t="s">
        <v>1656</v>
      </c>
      <c r="C2241" t="s">
        <v>7046</v>
      </c>
      <c r="D2241" t="s">
        <v>7210</v>
      </c>
      <c r="E2241" t="s">
        <v>7667</v>
      </c>
      <c r="F2241" t="s">
        <v>9168</v>
      </c>
      <c r="G2241" t="s">
        <v>11315</v>
      </c>
      <c r="H2241" t="s">
        <v>12675</v>
      </c>
      <c r="I2241" s="1">
        <v>12160.636</v>
      </c>
      <c r="J2241" s="1">
        <v>956</v>
      </c>
      <c r="K2241" s="1"/>
      <c r="L2241" s="1">
        <v>718</v>
      </c>
      <c r="M2241" s="1">
        <v>1832</v>
      </c>
      <c r="N2241" s="1">
        <v>1325.6</v>
      </c>
      <c r="O2241" s="1">
        <v>1400</v>
      </c>
      <c r="P2241" s="1">
        <v>1824</v>
      </c>
      <c r="Q2241" s="1">
        <v>0</v>
      </c>
      <c r="R2241" s="1">
        <v>557.93550000000005</v>
      </c>
      <c r="S2241" s="1">
        <v>108</v>
      </c>
      <c r="T2241" s="1">
        <v>1547.676567272727</v>
      </c>
      <c r="U2241" s="1">
        <v>18</v>
      </c>
      <c r="V2241" s="1">
        <v>748</v>
      </c>
      <c r="W2241" s="1">
        <v>1860</v>
      </c>
      <c r="X2241" s="1">
        <v>235</v>
      </c>
      <c r="Y2241" s="1">
        <v>20218</v>
      </c>
      <c r="Z2241" s="1">
        <v>0</v>
      </c>
      <c r="AA2241" s="1">
        <v>17776</v>
      </c>
      <c r="AB2241" s="1">
        <v>0</v>
      </c>
      <c r="AC2241" s="1">
        <v>2821.80465</v>
      </c>
      <c r="AD2241" s="1">
        <v>0</v>
      </c>
      <c r="AE2241" s="1">
        <v>450</v>
      </c>
      <c r="AF2241" s="1">
        <v>7845</v>
      </c>
      <c r="AG2241" s="1">
        <v>17603</v>
      </c>
      <c r="AH2241" s="1">
        <v>833</v>
      </c>
      <c r="AI2241" s="1">
        <v>110</v>
      </c>
      <c r="AJ2241" s="1">
        <v>579</v>
      </c>
      <c r="AK2241" s="1"/>
      <c r="AL2241" s="1">
        <v>93526.6484375</v>
      </c>
      <c r="AM2241" s="1">
        <v>85600.9765625</v>
      </c>
      <c r="AN2241" s="1">
        <v>7925.6767578125</v>
      </c>
      <c r="AO2241" t="s">
        <v>15051</v>
      </c>
    </row>
    <row r="2242" spans="1:41" x14ac:dyDescent="0.25">
      <c r="A2242" s="1">
        <v>2018</v>
      </c>
      <c r="B2242" t="s">
        <v>1657</v>
      </c>
      <c r="C2242" t="s">
        <v>7046</v>
      </c>
      <c r="D2242" t="s">
        <v>7210</v>
      </c>
      <c r="E2242" t="s">
        <v>7667</v>
      </c>
      <c r="F2242" t="s">
        <v>9168</v>
      </c>
      <c r="G2242" t="s">
        <v>11315</v>
      </c>
      <c r="H2242" t="s">
        <v>12675</v>
      </c>
      <c r="I2242" s="1">
        <v>12865.974</v>
      </c>
      <c r="J2242" s="1"/>
      <c r="K2242" s="1"/>
      <c r="L2242" s="1">
        <v>1088</v>
      </c>
      <c r="M2242" s="1">
        <v>2995</v>
      </c>
      <c r="N2242" s="1">
        <v>2129</v>
      </c>
      <c r="O2242" s="1">
        <v>1400</v>
      </c>
      <c r="P2242" s="1">
        <v>1823.6959999999999</v>
      </c>
      <c r="Q2242" s="1">
        <v>0</v>
      </c>
      <c r="R2242" s="1">
        <v>577.25</v>
      </c>
      <c r="S2242" s="1">
        <v>3582</v>
      </c>
      <c r="T2242" s="1">
        <v>1249.5</v>
      </c>
      <c r="U2242" s="1">
        <v>98</v>
      </c>
      <c r="V2242" s="1">
        <v>520</v>
      </c>
      <c r="W2242" s="1">
        <v>2127</v>
      </c>
      <c r="X2242" s="1">
        <v>44</v>
      </c>
      <c r="Y2242" s="1">
        <v>20218</v>
      </c>
      <c r="Z2242" s="1">
        <v>0</v>
      </c>
      <c r="AA2242" s="1">
        <v>19658</v>
      </c>
      <c r="AB2242" s="1"/>
      <c r="AC2242" s="1">
        <v>2821.80465</v>
      </c>
      <c r="AD2242" s="1">
        <v>0</v>
      </c>
      <c r="AE2242" s="1">
        <v>1003</v>
      </c>
      <c r="AF2242" s="1">
        <v>8345.5929999999989</v>
      </c>
      <c r="AG2242" s="1">
        <v>21970</v>
      </c>
      <c r="AH2242" s="1">
        <v>4488</v>
      </c>
      <c r="AI2242" s="1">
        <v>110</v>
      </c>
      <c r="AJ2242" s="1">
        <v>1991.488382022472</v>
      </c>
      <c r="AK2242" s="1"/>
      <c r="AL2242" s="1">
        <v>111105.3125</v>
      </c>
      <c r="AM2242" s="1">
        <v>95109.8125</v>
      </c>
      <c r="AN2242" s="1">
        <v>15995.5</v>
      </c>
      <c r="AO2242" t="s">
        <v>15052</v>
      </c>
    </row>
    <row r="2243" spans="1:41" x14ac:dyDescent="0.25">
      <c r="A2243" s="1">
        <v>2018</v>
      </c>
      <c r="B2243" t="s">
        <v>1658</v>
      </c>
      <c r="C2243" t="s">
        <v>7046</v>
      </c>
      <c r="D2243" t="s">
        <v>7210</v>
      </c>
      <c r="E2243" t="s">
        <v>7667</v>
      </c>
      <c r="F2243" t="s">
        <v>9168</v>
      </c>
      <c r="G2243" t="s">
        <v>11315</v>
      </c>
      <c r="H2243" t="s">
        <v>12675</v>
      </c>
      <c r="I2243" s="1">
        <v>396.00000000000011</v>
      </c>
      <c r="J2243" s="1"/>
      <c r="K2243" s="1">
        <v>70</v>
      </c>
      <c r="L2243" s="1">
        <v>240.68961509760001</v>
      </c>
      <c r="M2243" s="1">
        <v>91.299999999999969</v>
      </c>
      <c r="N2243" s="1">
        <v>656.08</v>
      </c>
      <c r="O2243" s="1">
        <v>11.31408212890625</v>
      </c>
      <c r="P2243" s="1">
        <v>420</v>
      </c>
      <c r="Q2243" s="1">
        <v>241.69528600000001</v>
      </c>
      <c r="R2243" s="1">
        <v>637.24430384541461</v>
      </c>
      <c r="S2243" s="1">
        <v>2373</v>
      </c>
      <c r="T2243" s="1">
        <v>1248</v>
      </c>
      <c r="U2243" s="1"/>
      <c r="V2243" s="1">
        <v>322</v>
      </c>
      <c r="W2243" s="1">
        <v>400</v>
      </c>
      <c r="X2243" s="1">
        <v>128</v>
      </c>
      <c r="Y2243" s="1">
        <v>3633</v>
      </c>
      <c r="Z2243" s="1">
        <v>0</v>
      </c>
      <c r="AA2243" s="1">
        <v>11258.818749867811</v>
      </c>
      <c r="AB2243" s="1"/>
      <c r="AC2243" s="1">
        <v>270.76449000000002</v>
      </c>
      <c r="AD2243" s="1">
        <v>395.76763110307411</v>
      </c>
      <c r="AE2243" s="1">
        <v>276.64418500406981</v>
      </c>
      <c r="AF2243" s="1">
        <v>3650.6884430937321</v>
      </c>
      <c r="AG2243" s="1">
        <v>9786.9440953957419</v>
      </c>
      <c r="AH2243" s="1">
        <v>4990.1529737807996</v>
      </c>
      <c r="AI2243" s="1">
        <v>882</v>
      </c>
      <c r="AJ2243" s="1">
        <v>1112.550105148875</v>
      </c>
      <c r="AK2243" s="1"/>
      <c r="AL2243" s="1">
        <v>43492.65234375</v>
      </c>
      <c r="AM2243" s="1">
        <v>32903.1171875</v>
      </c>
      <c r="AN2243" s="1">
        <v>10589.53515625</v>
      </c>
      <c r="AO2243" t="s">
        <v>15053</v>
      </c>
    </row>
    <row r="2244" spans="1:41" x14ac:dyDescent="0.25">
      <c r="A2244" s="1">
        <v>2018</v>
      </c>
      <c r="B2244" t="s">
        <v>1659</v>
      </c>
      <c r="C2244" t="s">
        <v>7046</v>
      </c>
      <c r="D2244" t="s">
        <v>7210</v>
      </c>
      <c r="E2244" t="s">
        <v>7667</v>
      </c>
      <c r="F2244" t="s">
        <v>9168</v>
      </c>
      <c r="G2244" t="s">
        <v>11315</v>
      </c>
      <c r="H2244" t="s">
        <v>12675</v>
      </c>
      <c r="I2244" s="1">
        <v>379.04424</v>
      </c>
      <c r="J2244" s="1"/>
      <c r="K2244" s="1">
        <v>0</v>
      </c>
      <c r="L2244" s="1">
        <v>624.45920000000001</v>
      </c>
      <c r="M2244" s="1">
        <v>1076.7847974911999</v>
      </c>
      <c r="N2244" s="1">
        <v>685.25790068735989</v>
      </c>
      <c r="O2244" s="1">
        <v>11</v>
      </c>
      <c r="P2244" s="1">
        <v>0</v>
      </c>
      <c r="Q2244" s="1">
        <v>941.36362726979985</v>
      </c>
      <c r="R2244" s="1">
        <v>787.55690413590605</v>
      </c>
      <c r="S2244" s="1">
        <v>2516.12</v>
      </c>
      <c r="T2244" s="1">
        <v>2057.2067723999999</v>
      </c>
      <c r="U2244" s="1">
        <v>0</v>
      </c>
      <c r="V2244" s="1">
        <v>465</v>
      </c>
      <c r="W2244" s="1">
        <v>680.23432800000012</v>
      </c>
      <c r="X2244" s="1">
        <v>116.39</v>
      </c>
      <c r="Y2244" s="1">
        <v>2578</v>
      </c>
      <c r="Z2244" s="1">
        <v>0</v>
      </c>
      <c r="AA2244" s="1">
        <v>8370.892871400938</v>
      </c>
      <c r="AB2244" s="1"/>
      <c r="AC2244" s="1">
        <v>213.6</v>
      </c>
      <c r="AD2244" s="1">
        <v>1871.5736570601</v>
      </c>
      <c r="AE2244" s="1">
        <v>318.36239999999998</v>
      </c>
      <c r="AF2244" s="1">
        <v>8932.7183399999994</v>
      </c>
      <c r="AG2244" s="1">
        <v>14053</v>
      </c>
      <c r="AH2244" s="1">
        <v>4174.212555202399</v>
      </c>
      <c r="AI2244" s="1">
        <v>935.985456</v>
      </c>
      <c r="AJ2244" s="1">
        <v>4991</v>
      </c>
      <c r="AK2244" s="1"/>
      <c r="AL2244" s="1">
        <v>56779.76171875</v>
      </c>
      <c r="AM2244" s="1">
        <v>43340.25390625</v>
      </c>
      <c r="AN2244" s="1">
        <v>13439.5078125</v>
      </c>
      <c r="AO2244" t="s">
        <v>15054</v>
      </c>
    </row>
    <row r="2245" spans="1:41" x14ac:dyDescent="0.25">
      <c r="A2245" s="1">
        <v>2018</v>
      </c>
      <c r="B2245" t="s">
        <v>1660</v>
      </c>
      <c r="C2245" t="s">
        <v>7046</v>
      </c>
      <c r="D2245" t="s">
        <v>7210</v>
      </c>
      <c r="E2245" t="s">
        <v>7667</v>
      </c>
      <c r="F2245" t="s">
        <v>9168</v>
      </c>
      <c r="G2245" t="s">
        <v>11315</v>
      </c>
      <c r="H2245" t="s">
        <v>12675</v>
      </c>
      <c r="I2245" s="1">
        <v>3586.8830400000002</v>
      </c>
      <c r="J2245" s="1"/>
      <c r="K2245" s="1">
        <v>0</v>
      </c>
      <c r="L2245" s="1">
        <v>616.05280000000005</v>
      </c>
      <c r="M2245" s="1">
        <v>1102.2871910399999</v>
      </c>
      <c r="N2245" s="1">
        <v>668.56103999999993</v>
      </c>
      <c r="O2245" s="1">
        <v>31.4661935737149</v>
      </c>
      <c r="P2245" s="1">
        <v>0</v>
      </c>
      <c r="Q2245" s="1">
        <v>0</v>
      </c>
      <c r="R2245" s="1">
        <v>427.43469329766828</v>
      </c>
      <c r="S2245" s="1">
        <v>3029</v>
      </c>
      <c r="T2245" s="1">
        <v>1390.80375</v>
      </c>
      <c r="U2245" s="1">
        <v>21.016079999999999</v>
      </c>
      <c r="V2245" s="1"/>
      <c r="W2245" s="1">
        <v>2247.2618400000001</v>
      </c>
      <c r="X2245" s="1">
        <v>117</v>
      </c>
      <c r="Y2245" s="1">
        <v>2376</v>
      </c>
      <c r="Z2245" s="1">
        <v>0</v>
      </c>
      <c r="AA2245" s="1">
        <v>8829.5828281620979</v>
      </c>
      <c r="AB2245" s="1"/>
      <c r="AC2245" s="1">
        <v>1752.87664</v>
      </c>
      <c r="AD2245" s="1"/>
      <c r="AE2245" s="1">
        <v>267.14668331104269</v>
      </c>
      <c r="AF2245" s="1">
        <v>7996.4257611053335</v>
      </c>
      <c r="AG2245" s="1">
        <v>12935.130122457649</v>
      </c>
      <c r="AH2245" s="1">
        <v>4272.8065690640624</v>
      </c>
      <c r="AI2245" s="1">
        <v>60.684451200000012</v>
      </c>
      <c r="AJ2245" s="1">
        <v>1829.219715796105</v>
      </c>
      <c r="AK2245" s="1"/>
      <c r="AL2245" s="1">
        <v>53557.6328125</v>
      </c>
      <c r="AM2245" s="1">
        <v>41306.328125</v>
      </c>
      <c r="AN2245" s="1">
        <v>12251.3095703125</v>
      </c>
      <c r="AO2245" t="s">
        <v>15055</v>
      </c>
    </row>
    <row r="2246" spans="1:41" x14ac:dyDescent="0.25">
      <c r="A2246" s="1">
        <v>2018</v>
      </c>
      <c r="B2246" t="s">
        <v>1661</v>
      </c>
      <c r="C2246" t="s">
        <v>7046</v>
      </c>
      <c r="D2246" t="s">
        <v>7210</v>
      </c>
      <c r="E2246" t="s">
        <v>7668</v>
      </c>
      <c r="F2246" t="s">
        <v>9169</v>
      </c>
      <c r="G2246" t="s">
        <v>11316</v>
      </c>
      <c r="H2246" t="s">
        <v>12675</v>
      </c>
      <c r="I2246" s="1">
        <v>0</v>
      </c>
      <c r="J2246" s="1">
        <v>0</v>
      </c>
      <c r="K2246" s="1">
        <v>42.909380708239915</v>
      </c>
      <c r="L2246" s="1">
        <v>0</v>
      </c>
      <c r="M2246" s="1">
        <v>110.33840753547408</v>
      </c>
      <c r="N2246" s="1">
        <v>0</v>
      </c>
      <c r="O2246" s="1">
        <v>193.09221318707964</v>
      </c>
      <c r="P2246" s="1">
        <v>42.909380708239915</v>
      </c>
      <c r="Q2246" s="1">
        <v>0</v>
      </c>
      <c r="R2246" s="1">
        <v>0</v>
      </c>
      <c r="S2246" s="1">
        <v>0</v>
      </c>
      <c r="T2246" s="1">
        <v>165.50761130321112</v>
      </c>
      <c r="U2246" s="1">
        <v>0</v>
      </c>
      <c r="V2246" s="1">
        <v>0</v>
      </c>
      <c r="W2246" s="1">
        <v>61.299115297485599</v>
      </c>
      <c r="X2246" s="1">
        <v>178.54111251694837</v>
      </c>
      <c r="Y2246" s="1">
        <v>0</v>
      </c>
      <c r="Z2246" s="1">
        <v>0</v>
      </c>
      <c r="AA2246" s="1">
        <v>0</v>
      </c>
      <c r="AB2246" s="1">
        <v>247.6484258018418</v>
      </c>
      <c r="AC2246" s="1">
        <v>0</v>
      </c>
      <c r="AD2246" s="1">
        <v>0</v>
      </c>
      <c r="AE2246" s="1">
        <v>0</v>
      </c>
      <c r="AF2246" s="1">
        <v>0</v>
      </c>
      <c r="AG2246" s="1">
        <v>2642.7506017439714</v>
      </c>
      <c r="AH2246" s="1">
        <v>122.5982305949712</v>
      </c>
      <c r="AI2246" s="1">
        <v>0</v>
      </c>
      <c r="AJ2246" s="1">
        <v>0</v>
      </c>
      <c r="AK2246" s="1">
        <v>0</v>
      </c>
      <c r="AL2246" s="1">
        <v>3807.594482421875</v>
      </c>
      <c r="AM2246" s="1">
        <v>2685.659912109375</v>
      </c>
      <c r="AN2246" s="1">
        <v>1121.9345703125</v>
      </c>
      <c r="AO2246" t="s">
        <v>15056</v>
      </c>
    </row>
    <row r="2247" spans="1:41" x14ac:dyDescent="0.25">
      <c r="A2247" s="1">
        <v>2018</v>
      </c>
      <c r="B2247" t="s">
        <v>1662</v>
      </c>
      <c r="C2247" t="s">
        <v>7046</v>
      </c>
      <c r="D2247" t="s">
        <v>7210</v>
      </c>
      <c r="E2247" t="s">
        <v>7668</v>
      </c>
      <c r="F2247" t="s">
        <v>9169</v>
      </c>
      <c r="G2247" t="s">
        <v>11316</v>
      </c>
      <c r="H2247" t="s">
        <v>12675</v>
      </c>
      <c r="I2247" s="1">
        <v>0</v>
      </c>
      <c r="J2247" s="1">
        <v>0</v>
      </c>
      <c r="K2247" s="1">
        <v>82.619005425999219</v>
      </c>
      <c r="L2247" s="1">
        <v>0</v>
      </c>
      <c r="M2247" s="1">
        <v>128.64959416334165</v>
      </c>
      <c r="N2247" s="1">
        <v>0</v>
      </c>
      <c r="O2247" s="1">
        <v>194.74479850414102</v>
      </c>
      <c r="P2247" s="1">
        <v>0</v>
      </c>
      <c r="Q2247" s="1">
        <v>0</v>
      </c>
      <c r="R2247" s="1">
        <v>116.84687910248462</v>
      </c>
      <c r="S2247" s="1">
        <v>0</v>
      </c>
      <c r="T2247" s="1">
        <v>59.013575304285162</v>
      </c>
      <c r="U2247" s="1">
        <v>0</v>
      </c>
      <c r="V2247" s="1">
        <v>0</v>
      </c>
      <c r="W2247" s="1">
        <v>59.013575304285162</v>
      </c>
      <c r="X2247" s="1">
        <v>111.25190933035191</v>
      </c>
      <c r="Y2247" s="1">
        <v>0</v>
      </c>
      <c r="Z2247" s="1">
        <v>0</v>
      </c>
      <c r="AA2247" s="1">
        <v>0</v>
      </c>
      <c r="AB2247" s="1">
        <v>116.84687910248462</v>
      </c>
      <c r="AC2247" s="1">
        <v>0</v>
      </c>
      <c r="AD2247" s="1">
        <v>0</v>
      </c>
      <c r="AE2247" s="1">
        <v>0</v>
      </c>
      <c r="AF2247" s="1">
        <v>209.45190680282965</v>
      </c>
      <c r="AG2247" s="1">
        <v>0</v>
      </c>
      <c r="AH2247" s="1">
        <v>118.02715060857032</v>
      </c>
      <c r="AI2247" s="1">
        <v>0</v>
      </c>
      <c r="AJ2247" s="1">
        <v>0</v>
      </c>
      <c r="AK2247" s="1">
        <v>0</v>
      </c>
      <c r="AL2247" s="1">
        <v>1196.4652099609375</v>
      </c>
      <c r="AM2247" s="1">
        <v>326.29879760742188</v>
      </c>
      <c r="AN2247" s="1">
        <v>870.16644287109375</v>
      </c>
      <c r="AO2247" t="s">
        <v>15057</v>
      </c>
    </row>
    <row r="2248" spans="1:41" x14ac:dyDescent="0.25">
      <c r="A2248" s="1">
        <v>2018</v>
      </c>
      <c r="B2248" t="s">
        <v>1663</v>
      </c>
      <c r="C2248" t="s">
        <v>7046</v>
      </c>
      <c r="D2248" t="s">
        <v>7210</v>
      </c>
      <c r="E2248" t="s">
        <v>7668</v>
      </c>
      <c r="F2248" t="s">
        <v>9169</v>
      </c>
      <c r="G2248" t="s">
        <v>11316</v>
      </c>
      <c r="H2248" t="s">
        <v>12675</v>
      </c>
      <c r="I2248" s="1">
        <v>0</v>
      </c>
      <c r="J2248" s="1">
        <v>0</v>
      </c>
      <c r="K2248" s="1">
        <v>84.719746511313176</v>
      </c>
      <c r="L2248" s="1">
        <v>0</v>
      </c>
      <c r="M2248" s="1">
        <v>131.61817761579013</v>
      </c>
      <c r="N2248" s="1">
        <v>0</v>
      </c>
      <c r="O2248" s="1">
        <v>191.22457069696404</v>
      </c>
      <c r="P2248" s="1">
        <v>42.359873255656588</v>
      </c>
      <c r="Q2248" s="1">
        <v>0</v>
      </c>
      <c r="R2248" s="1">
        <v>0</v>
      </c>
      <c r="S2248" s="1">
        <v>0</v>
      </c>
      <c r="T2248" s="1">
        <v>0</v>
      </c>
      <c r="U2248" s="1">
        <v>0</v>
      </c>
      <c r="V2248" s="1">
        <v>0</v>
      </c>
      <c r="W2248" s="1">
        <v>60.514104650937988</v>
      </c>
      <c r="X2248" s="1">
        <v>0</v>
      </c>
      <c r="Y2248" s="1">
        <v>0</v>
      </c>
      <c r="Z2248" s="1">
        <v>0</v>
      </c>
      <c r="AA2248" s="1">
        <v>0</v>
      </c>
      <c r="AB2248" s="1">
        <v>119.81792720885721</v>
      </c>
      <c r="AC2248" s="1">
        <v>0</v>
      </c>
      <c r="AD2248" s="1">
        <v>0</v>
      </c>
      <c r="AE2248" s="1">
        <v>0</v>
      </c>
      <c r="AF2248" s="1">
        <v>0</v>
      </c>
      <c r="AG2248" s="1">
        <v>273.5237530222397</v>
      </c>
      <c r="AH2248" s="1">
        <v>121.02820930187598</v>
      </c>
      <c r="AI2248" s="1">
        <v>0</v>
      </c>
      <c r="AJ2248" s="1">
        <v>0</v>
      </c>
      <c r="AK2248" s="1">
        <v>0</v>
      </c>
      <c r="AL2248" s="1">
        <v>1024.806396484375</v>
      </c>
      <c r="AM2248" s="1">
        <v>315.88363647460938</v>
      </c>
      <c r="AN2248" s="1">
        <v>708.9227294921875</v>
      </c>
      <c r="AO2248" t="s">
        <v>15058</v>
      </c>
    </row>
    <row r="2249" spans="1:41" x14ac:dyDescent="0.25">
      <c r="A2249" s="1">
        <v>2018</v>
      </c>
      <c r="B2249" t="s">
        <v>1664</v>
      </c>
      <c r="C2249" t="s">
        <v>7046</v>
      </c>
      <c r="D2249" t="s">
        <v>7210</v>
      </c>
      <c r="E2249" t="s">
        <v>7668</v>
      </c>
      <c r="F2249" t="s">
        <v>9169</v>
      </c>
      <c r="G2249" t="s">
        <v>11316</v>
      </c>
      <c r="H2249" t="s">
        <v>12675</v>
      </c>
      <c r="I2249" s="1">
        <v>0</v>
      </c>
      <c r="J2249" s="1">
        <v>0</v>
      </c>
      <c r="K2249" s="1">
        <v>93.546472581406789</v>
      </c>
      <c r="L2249" s="1">
        <v>108.19132645340272</v>
      </c>
      <c r="M2249" s="1">
        <v>66.518191330081052</v>
      </c>
      <c r="N2249" s="1">
        <v>0</v>
      </c>
      <c r="O2249" s="1">
        <v>0</v>
      </c>
      <c r="P2249" s="1">
        <v>0</v>
      </c>
      <c r="Q2249" s="1">
        <v>0</v>
      </c>
      <c r="R2249" s="1">
        <v>109.98430390014855</v>
      </c>
      <c r="S2249" s="1">
        <v>0</v>
      </c>
      <c r="T2249" s="1">
        <v>55.431826108400884</v>
      </c>
      <c r="U2249" s="1">
        <v>55.431826108400884</v>
      </c>
      <c r="V2249" s="1">
        <v>465.62733931056738</v>
      </c>
      <c r="W2249" s="1">
        <v>55.431826108400884</v>
      </c>
      <c r="X2249" s="1">
        <v>380.41449290079032</v>
      </c>
      <c r="Y2249" s="1">
        <v>0</v>
      </c>
      <c r="Z2249" s="1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66.323876535398995</v>
      </c>
      <c r="AG2249" s="1">
        <v>72.061373940921143</v>
      </c>
      <c r="AH2249" s="1">
        <v>110.86365221680177</v>
      </c>
      <c r="AI2249" s="1">
        <v>0</v>
      </c>
      <c r="AJ2249" s="1">
        <v>0</v>
      </c>
      <c r="AK2249" s="1">
        <v>22.172730443360354</v>
      </c>
      <c r="AL2249" s="1">
        <v>1661.999267578125</v>
      </c>
      <c r="AM2249" s="1">
        <v>877.62005615234375</v>
      </c>
      <c r="AN2249" s="1">
        <v>784.37921142578125</v>
      </c>
      <c r="AO2249" t="s">
        <v>15059</v>
      </c>
    </row>
    <row r="2250" spans="1:41" x14ac:dyDescent="0.25">
      <c r="A2250" s="1">
        <v>2018</v>
      </c>
      <c r="B2250" t="s">
        <v>1665</v>
      </c>
      <c r="C2250" t="s">
        <v>7046</v>
      </c>
      <c r="D2250" t="s">
        <v>7210</v>
      </c>
      <c r="E2250" t="s">
        <v>7668</v>
      </c>
      <c r="F2250" t="s">
        <v>9169</v>
      </c>
      <c r="G2250" t="s">
        <v>11316</v>
      </c>
      <c r="H2250" t="s">
        <v>12675</v>
      </c>
      <c r="I2250" s="1">
        <v>0</v>
      </c>
      <c r="J2250" s="1">
        <v>0</v>
      </c>
      <c r="K2250" s="1">
        <v>114.44366612566348</v>
      </c>
      <c r="L2250" s="1">
        <v>62.944016369114919</v>
      </c>
      <c r="M2250" s="1">
        <v>0</v>
      </c>
      <c r="N2250" s="1">
        <v>0</v>
      </c>
      <c r="O2250" s="1">
        <v>192.26535909111468</v>
      </c>
      <c r="P2250" s="1">
        <v>40.055283143982223</v>
      </c>
      <c r="Q2250" s="1">
        <v>0</v>
      </c>
      <c r="R2250" s="1">
        <v>113.53592185468796</v>
      </c>
      <c r="S2250" s="1">
        <v>0</v>
      </c>
      <c r="T2250" s="1">
        <v>57.221833062831742</v>
      </c>
      <c r="U2250" s="1">
        <v>17.166549918849523</v>
      </c>
      <c r="V2250" s="1">
        <v>0</v>
      </c>
      <c r="W2250" s="1">
        <v>57.221833062831742</v>
      </c>
      <c r="X2250" s="1">
        <v>0</v>
      </c>
      <c r="Y2250" s="1">
        <v>0</v>
      </c>
      <c r="Z2250" s="1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70.713596862386211</v>
      </c>
      <c r="AG2250" s="1">
        <v>0</v>
      </c>
      <c r="AH2250" s="1">
        <v>263.22043208902602</v>
      </c>
      <c r="AI2250" s="1">
        <v>0</v>
      </c>
      <c r="AJ2250" s="1">
        <v>0</v>
      </c>
      <c r="AK2250" s="1">
        <v>0</v>
      </c>
      <c r="AL2250" s="1">
        <v>988.78863525390625</v>
      </c>
      <c r="AM2250" s="1">
        <v>304.41537475585938</v>
      </c>
      <c r="AN2250" s="1">
        <v>684.37310791015625</v>
      </c>
      <c r="AO2250" t="s">
        <v>15060</v>
      </c>
    </row>
    <row r="2251" spans="1:41" x14ac:dyDescent="0.25">
      <c r="A2251" s="1">
        <v>2018</v>
      </c>
      <c r="B2251" t="s">
        <v>1666</v>
      </c>
      <c r="C2251" t="s">
        <v>7046</v>
      </c>
      <c r="D2251" t="s">
        <v>7210</v>
      </c>
      <c r="E2251" t="s">
        <v>7668</v>
      </c>
      <c r="F2251" t="s">
        <v>9169</v>
      </c>
      <c r="G2251" t="s">
        <v>11316</v>
      </c>
      <c r="H2251" t="s">
        <v>12675</v>
      </c>
      <c r="I2251" s="1">
        <v>0</v>
      </c>
      <c r="J2251" s="1">
        <v>0</v>
      </c>
      <c r="K2251" s="1">
        <v>90.554473713210072</v>
      </c>
      <c r="L2251" s="1">
        <v>107.80294489667867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86.933167968535344</v>
      </c>
      <c r="S2251" s="1">
        <v>0</v>
      </c>
      <c r="T2251" s="1">
        <v>0</v>
      </c>
      <c r="U2251" s="1">
        <v>58.213590244206479</v>
      </c>
      <c r="V2251" s="1">
        <v>407.49513170944533</v>
      </c>
      <c r="W2251" s="1">
        <v>91.63250316217686</v>
      </c>
      <c r="X2251" s="1">
        <v>369.76410099560781</v>
      </c>
      <c r="Y2251" s="1">
        <v>0</v>
      </c>
      <c r="Z2251" s="1">
        <v>0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3.4891596011850523</v>
      </c>
      <c r="AG2251" s="1">
        <v>87.320385366309722</v>
      </c>
      <c r="AH2251" s="1">
        <v>72.227973080774703</v>
      </c>
      <c r="AI2251" s="1">
        <v>0</v>
      </c>
      <c r="AJ2251" s="1">
        <v>0</v>
      </c>
      <c r="AK2251" s="1">
        <v>21.560588979335733</v>
      </c>
      <c r="AL2251" s="1">
        <v>1396.994140625</v>
      </c>
      <c r="AM2251" s="1">
        <v>751.25433349609375</v>
      </c>
      <c r="AN2251" s="1">
        <v>645.73968505859375</v>
      </c>
      <c r="AO2251" t="s">
        <v>15061</v>
      </c>
    </row>
    <row r="2252" spans="1:41" x14ac:dyDescent="0.25">
      <c r="A2252" s="1">
        <v>2018</v>
      </c>
      <c r="B2252" t="s">
        <v>1667</v>
      </c>
      <c r="C2252" t="s">
        <v>7046</v>
      </c>
      <c r="D2252" t="s">
        <v>7210</v>
      </c>
      <c r="E2252" t="s">
        <v>7668</v>
      </c>
      <c r="F2252" t="s">
        <v>9169</v>
      </c>
      <c r="G2252" t="s">
        <v>11317</v>
      </c>
      <c r="H2252" t="s">
        <v>12675</v>
      </c>
      <c r="I2252" s="1">
        <v>0</v>
      </c>
      <c r="J2252" s="1"/>
      <c r="K2252" s="1">
        <v>85</v>
      </c>
      <c r="L2252" s="1">
        <v>100</v>
      </c>
      <c r="M2252" s="1">
        <v>60</v>
      </c>
      <c r="N2252" s="1">
        <v>0</v>
      </c>
      <c r="O2252" s="1">
        <v>0</v>
      </c>
      <c r="P2252" s="1">
        <v>0</v>
      </c>
      <c r="Q2252" s="1">
        <v>0</v>
      </c>
      <c r="R2252" s="1">
        <v>99.206820000000008</v>
      </c>
      <c r="S2252" s="1">
        <v>0</v>
      </c>
      <c r="T2252" s="1">
        <v>51</v>
      </c>
      <c r="U2252" s="1">
        <v>50</v>
      </c>
      <c r="V2252" s="1">
        <v>420</v>
      </c>
      <c r="W2252" s="1">
        <v>50</v>
      </c>
      <c r="X2252" s="1">
        <v>350</v>
      </c>
      <c r="Y2252" s="1">
        <v>0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61.021220854073867</v>
      </c>
      <c r="AG2252" s="1">
        <v>66</v>
      </c>
      <c r="AH2252" s="1">
        <v>102</v>
      </c>
      <c r="AI2252" s="1">
        <v>0</v>
      </c>
      <c r="AJ2252" s="1">
        <v>0</v>
      </c>
      <c r="AK2252" s="1">
        <v>19.761220000000002</v>
      </c>
      <c r="AL2252" s="1">
        <v>1513.9892578125</v>
      </c>
      <c r="AM2252" s="1">
        <v>796.22802734375</v>
      </c>
      <c r="AN2252" s="1">
        <v>717.76123046875</v>
      </c>
      <c r="AO2252" t="s">
        <v>15062</v>
      </c>
    </row>
    <row r="2253" spans="1:41" x14ac:dyDescent="0.25">
      <c r="A2253" s="1">
        <v>2018</v>
      </c>
      <c r="B2253" t="s">
        <v>1668</v>
      </c>
      <c r="C2253" t="s">
        <v>7046</v>
      </c>
      <c r="D2253" t="s">
        <v>7210</v>
      </c>
      <c r="E2253" t="s">
        <v>7668</v>
      </c>
      <c r="F2253" t="s">
        <v>9169</v>
      </c>
      <c r="G2253" t="s">
        <v>11317</v>
      </c>
      <c r="H2253" t="s">
        <v>12675</v>
      </c>
      <c r="I2253" s="1"/>
      <c r="J2253" s="1">
        <v>0</v>
      </c>
      <c r="K2253" s="1">
        <v>39</v>
      </c>
      <c r="L2253" s="1">
        <v>0</v>
      </c>
      <c r="M2253" s="1">
        <v>98.999999999999972</v>
      </c>
      <c r="N2253" s="1">
        <v>0</v>
      </c>
      <c r="O2253" s="1">
        <v>178.1967935302734</v>
      </c>
      <c r="P2253" s="1">
        <v>38.5</v>
      </c>
      <c r="Q2253" s="1">
        <v>0</v>
      </c>
      <c r="R2253" s="1">
        <v>0</v>
      </c>
      <c r="S2253" s="1">
        <v>0</v>
      </c>
      <c r="T2253" s="1">
        <v>149.01474023437501</v>
      </c>
      <c r="U2253" s="1"/>
      <c r="V2253" s="1">
        <v>0</v>
      </c>
      <c r="W2253" s="1">
        <v>54.015122855999998</v>
      </c>
      <c r="X2253" s="1">
        <v>168.82632150000001</v>
      </c>
      <c r="Y2253" s="1">
        <v>0</v>
      </c>
      <c r="Z2253" s="1">
        <v>0</v>
      </c>
      <c r="AA2253" s="1">
        <v>0</v>
      </c>
      <c r="AB2253" s="1">
        <v>202</v>
      </c>
      <c r="AC2253" s="1"/>
      <c r="AD2253" s="1">
        <v>0</v>
      </c>
      <c r="AE2253" s="1">
        <v>0</v>
      </c>
      <c r="AF2253" s="1">
        <v>0</v>
      </c>
      <c r="AG2253" s="1">
        <v>2388.3414519375051</v>
      </c>
      <c r="AH2253" s="1">
        <v>111.25</v>
      </c>
      <c r="AI2253" s="1">
        <v>0</v>
      </c>
      <c r="AJ2253" s="1">
        <v>0</v>
      </c>
      <c r="AK2253" s="1"/>
      <c r="AL2253" s="1">
        <v>3428.14453125</v>
      </c>
      <c r="AM2253" s="1">
        <v>2426.841552734375</v>
      </c>
      <c r="AN2253" s="1">
        <v>1001.302978515625</v>
      </c>
      <c r="AO2253" t="s">
        <v>15063</v>
      </c>
    </row>
    <row r="2254" spans="1:41" x14ac:dyDescent="0.25">
      <c r="A2254" s="1">
        <v>2018</v>
      </c>
      <c r="B2254" t="s">
        <v>1669</v>
      </c>
      <c r="C2254" t="s">
        <v>7046</v>
      </c>
      <c r="D2254" t="s">
        <v>7210</v>
      </c>
      <c r="E2254" t="s">
        <v>7668</v>
      </c>
      <c r="F2254" t="s">
        <v>9169</v>
      </c>
      <c r="G2254" t="s">
        <v>11317</v>
      </c>
      <c r="H2254" t="s">
        <v>12675</v>
      </c>
      <c r="I2254" s="1">
        <v>0</v>
      </c>
      <c r="J2254" s="1"/>
      <c r="K2254" s="1">
        <v>76.247661494235004</v>
      </c>
      <c r="L2254" s="1">
        <v>0</v>
      </c>
      <c r="M2254" s="1">
        <v>116.90625</v>
      </c>
      <c r="N2254" s="1">
        <v>0</v>
      </c>
      <c r="O2254" s="1">
        <v>174</v>
      </c>
      <c r="P2254" s="1">
        <v>38.5</v>
      </c>
      <c r="Q2254" s="1">
        <v>0</v>
      </c>
      <c r="R2254" s="1">
        <v>0</v>
      </c>
      <c r="S2254" s="1">
        <v>0</v>
      </c>
      <c r="T2254" s="1">
        <v>0</v>
      </c>
      <c r="U2254" s="1"/>
      <c r="V2254" s="1">
        <v>0</v>
      </c>
      <c r="W2254" s="1">
        <v>53.060400000000001</v>
      </c>
      <c r="X2254" s="1">
        <v>0</v>
      </c>
      <c r="Y2254" s="1">
        <v>0</v>
      </c>
      <c r="Z2254" s="1">
        <v>0</v>
      </c>
      <c r="AA2254" s="1">
        <v>0</v>
      </c>
      <c r="AB2254" s="1">
        <v>0</v>
      </c>
      <c r="AC2254" s="1"/>
      <c r="AD2254" s="1">
        <v>0</v>
      </c>
      <c r="AE2254" s="1">
        <v>0</v>
      </c>
      <c r="AF2254" s="1">
        <v>0</v>
      </c>
      <c r="AG2254" s="1">
        <v>245</v>
      </c>
      <c r="AH2254" s="1">
        <v>115.2975013944674</v>
      </c>
      <c r="AI2254" s="1">
        <v>0</v>
      </c>
      <c r="AJ2254" s="1">
        <v>0</v>
      </c>
      <c r="AK2254" s="1">
        <v>0</v>
      </c>
      <c r="AL2254" s="1">
        <v>819.01177978515625</v>
      </c>
      <c r="AM2254" s="1">
        <v>283.5</v>
      </c>
      <c r="AN2254" s="1">
        <v>535.51177978515625</v>
      </c>
      <c r="AO2254" t="s">
        <v>15064</v>
      </c>
    </row>
    <row r="2255" spans="1:41" x14ac:dyDescent="0.25">
      <c r="A2255" s="1">
        <v>2018</v>
      </c>
      <c r="B2255" t="s">
        <v>1670</v>
      </c>
      <c r="C2255" t="s">
        <v>7046</v>
      </c>
      <c r="D2255" t="s">
        <v>7210</v>
      </c>
      <c r="E2255" t="s">
        <v>7668</v>
      </c>
      <c r="F2255" t="s">
        <v>9169</v>
      </c>
      <c r="G2255" t="s">
        <v>11317</v>
      </c>
      <c r="H2255" t="s">
        <v>12675</v>
      </c>
      <c r="I2255" s="1">
        <v>0</v>
      </c>
      <c r="J2255" s="1"/>
      <c r="K2255" s="1">
        <v>101.1</v>
      </c>
      <c r="L2255" s="1">
        <v>56.941499999999991</v>
      </c>
      <c r="M2255" s="1">
        <v>0</v>
      </c>
      <c r="N2255" s="1">
        <v>0</v>
      </c>
      <c r="O2255" s="1">
        <v>170.97864000000001</v>
      </c>
      <c r="P2255" s="1">
        <v>0</v>
      </c>
      <c r="Q2255" s="1">
        <v>0</v>
      </c>
      <c r="R2255" s="1">
        <v>100.8483632437222</v>
      </c>
      <c r="S2255" s="1">
        <v>0</v>
      </c>
      <c r="T2255" s="1">
        <v>51.005000000000003</v>
      </c>
      <c r="U2255" s="1">
        <v>15.15</v>
      </c>
      <c r="V2255" s="1">
        <v>0</v>
      </c>
      <c r="W2255" s="1">
        <v>51.05</v>
      </c>
      <c r="X2255" s="1">
        <v>0</v>
      </c>
      <c r="Y2255" s="1">
        <v>0</v>
      </c>
      <c r="Z2255" s="1"/>
      <c r="AA2255" s="1">
        <v>0</v>
      </c>
      <c r="AB2255" s="1">
        <v>0</v>
      </c>
      <c r="AC2255" s="1"/>
      <c r="AD2255" s="1">
        <v>0</v>
      </c>
      <c r="AE2255" s="1"/>
      <c r="AF2255" s="1">
        <v>63.970151700000002</v>
      </c>
      <c r="AG2255" s="1">
        <v>0</v>
      </c>
      <c r="AH2255" s="1">
        <v>240.46643750000001</v>
      </c>
      <c r="AI2255" s="1">
        <v>0</v>
      </c>
      <c r="AJ2255" s="1">
        <v>0</v>
      </c>
      <c r="AK2255" s="1"/>
      <c r="AL2255" s="1">
        <v>851.51007080078125</v>
      </c>
      <c r="AM2255" s="1">
        <v>236.91001892089844</v>
      </c>
      <c r="AN2255" s="1">
        <v>614.60009765625</v>
      </c>
      <c r="AO2255" t="s">
        <v>15065</v>
      </c>
    </row>
    <row r="2256" spans="1:41" x14ac:dyDescent="0.25">
      <c r="A2256" s="1">
        <v>2018</v>
      </c>
      <c r="B2256" t="s">
        <v>1671</v>
      </c>
      <c r="C2256" t="s">
        <v>7046</v>
      </c>
      <c r="D2256" t="s">
        <v>7210</v>
      </c>
      <c r="E2256" t="s">
        <v>7668</v>
      </c>
      <c r="F2256" t="s">
        <v>9169</v>
      </c>
      <c r="G2256" t="s">
        <v>11317</v>
      </c>
      <c r="H2256" t="s">
        <v>12675</v>
      </c>
      <c r="I2256" s="1">
        <v>0</v>
      </c>
      <c r="J2256" s="1"/>
      <c r="K2256" s="1">
        <v>37.266696722500001</v>
      </c>
      <c r="L2256" s="1">
        <v>0</v>
      </c>
      <c r="M2256" s="1">
        <v>114.1875</v>
      </c>
      <c r="N2256" s="1">
        <v>0</v>
      </c>
      <c r="O2256" s="1">
        <v>173.06406465543191</v>
      </c>
      <c r="P2256" s="1">
        <v>0</v>
      </c>
      <c r="Q2256" s="1">
        <v>0</v>
      </c>
      <c r="R2256" s="1">
        <v>106.0110916993425</v>
      </c>
      <c r="S2256" s="1">
        <v>0</v>
      </c>
      <c r="T2256" s="1">
        <v>51.51124999999999</v>
      </c>
      <c r="U2256" s="1"/>
      <c r="V2256" s="1">
        <v>0</v>
      </c>
      <c r="W2256" s="1">
        <v>52.019949999999987</v>
      </c>
      <c r="X2256" s="1">
        <v>98.067678386275816</v>
      </c>
      <c r="Y2256" s="1">
        <v>0</v>
      </c>
      <c r="Z2256" s="1">
        <v>0</v>
      </c>
      <c r="AA2256" s="1">
        <v>0</v>
      </c>
      <c r="AB2256" s="1">
        <v>99</v>
      </c>
      <c r="AC2256" s="1">
        <v>0</v>
      </c>
      <c r="AD2256" s="1">
        <v>0</v>
      </c>
      <c r="AE2256" s="1">
        <v>0</v>
      </c>
      <c r="AF2256" s="1">
        <v>190.9381034396595</v>
      </c>
      <c r="AG2256" s="1">
        <v>0</v>
      </c>
      <c r="AH2256" s="1">
        <v>106.90301406250001</v>
      </c>
      <c r="AI2256" s="1">
        <v>0</v>
      </c>
      <c r="AJ2256" s="1">
        <v>0</v>
      </c>
      <c r="AK2256" s="1"/>
      <c r="AL2256" s="1">
        <v>1028.9693603515625</v>
      </c>
      <c r="AM2256" s="1">
        <v>296.94918823242188</v>
      </c>
      <c r="AN2256" s="1">
        <v>732.0201416015625</v>
      </c>
      <c r="AO2256" t="s">
        <v>15066</v>
      </c>
    </row>
    <row r="2257" spans="1:41" x14ac:dyDescent="0.25">
      <c r="A2257" s="1">
        <v>2018</v>
      </c>
      <c r="B2257" t="s">
        <v>1672</v>
      </c>
      <c r="C2257" t="s">
        <v>7046</v>
      </c>
      <c r="D2257" t="s">
        <v>7210</v>
      </c>
      <c r="E2257" t="s">
        <v>7668</v>
      </c>
      <c r="F2257" t="s">
        <v>9169</v>
      </c>
      <c r="G2257" t="s">
        <v>11317</v>
      </c>
      <c r="H2257" t="s">
        <v>12675</v>
      </c>
      <c r="I2257" s="1">
        <v>0</v>
      </c>
      <c r="J2257" s="1">
        <v>0</v>
      </c>
      <c r="K2257" s="1">
        <v>85</v>
      </c>
      <c r="L2257" s="1">
        <v>100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80.640810000000002</v>
      </c>
      <c r="S2257" s="1">
        <v>0</v>
      </c>
      <c r="T2257" s="1">
        <v>0</v>
      </c>
      <c r="U2257" s="1">
        <v>54</v>
      </c>
      <c r="V2257" s="1">
        <v>378</v>
      </c>
      <c r="W2257" s="1">
        <v>85</v>
      </c>
      <c r="X2257" s="1">
        <v>350</v>
      </c>
      <c r="Y2257" s="1"/>
      <c r="Z2257" s="1">
        <v>0</v>
      </c>
      <c r="AA2257" s="1">
        <v>0</v>
      </c>
      <c r="AB2257" s="1">
        <v>0</v>
      </c>
      <c r="AC2257" s="1">
        <v>0</v>
      </c>
      <c r="AD2257" s="1">
        <v>0</v>
      </c>
      <c r="AE2257" s="1"/>
      <c r="AF2257" s="1">
        <v>3.2366088</v>
      </c>
      <c r="AG2257" s="1">
        <v>81</v>
      </c>
      <c r="AH2257" s="1">
        <v>67</v>
      </c>
      <c r="AI2257" s="1">
        <v>0</v>
      </c>
      <c r="AJ2257" s="1">
        <v>0</v>
      </c>
      <c r="AK2257" s="1">
        <v>20</v>
      </c>
      <c r="AL2257" s="1">
        <v>1303.87744140625</v>
      </c>
      <c r="AM2257" s="1">
        <v>696.87744140625</v>
      </c>
      <c r="AN2257" s="1">
        <v>607</v>
      </c>
      <c r="AO2257" t="s">
        <v>15067</v>
      </c>
    </row>
    <row r="2258" spans="1:41" x14ac:dyDescent="0.25">
      <c r="A2258" s="1">
        <v>2018</v>
      </c>
      <c r="B2258" t="s">
        <v>1673</v>
      </c>
      <c r="C2258" t="s">
        <v>7046</v>
      </c>
      <c r="D2258" t="s">
        <v>7210</v>
      </c>
      <c r="E2258" t="s">
        <v>7668</v>
      </c>
      <c r="F2258" t="s">
        <v>9170</v>
      </c>
      <c r="G2258" t="s">
        <v>11318</v>
      </c>
      <c r="H2258" t="s">
        <v>12675</v>
      </c>
      <c r="I2258" s="1">
        <v>286.1091653141587</v>
      </c>
      <c r="J2258" s="1">
        <v>1651.9943205239524</v>
      </c>
      <c r="K2258" s="1">
        <v>108.72148281938031</v>
      </c>
      <c r="L2258" s="1">
        <v>217.44296563876063</v>
      </c>
      <c r="M2258" s="1">
        <v>2288.8733225132696</v>
      </c>
      <c r="N2258" s="1">
        <v>161.19275930133577</v>
      </c>
      <c r="O2258" s="1">
        <v>69.810636336654724</v>
      </c>
      <c r="P2258" s="1">
        <v>0</v>
      </c>
      <c r="Q2258" s="1">
        <v>15.708711566781082</v>
      </c>
      <c r="R2258" s="1">
        <v>508.58288281782461</v>
      </c>
      <c r="S2258" s="1">
        <v>629.44016369114922</v>
      </c>
      <c r="T2258" s="1">
        <v>766.77256304194543</v>
      </c>
      <c r="U2258" s="1">
        <v>82.399439610477714</v>
      </c>
      <c r="V2258" s="1">
        <v>384.53071818222935</v>
      </c>
      <c r="W2258" s="1">
        <v>0</v>
      </c>
      <c r="X2258" s="1">
        <v>1178.7348436356394</v>
      </c>
      <c r="Y2258" s="1">
        <v>2037.0972570368101</v>
      </c>
      <c r="Z2258" s="1">
        <v>1986.8851801591313</v>
      </c>
      <c r="AA2258" s="1">
        <v>1908.287477502392</v>
      </c>
      <c r="AB2258" s="1">
        <v>147.63232930210589</v>
      </c>
      <c r="AC2258" s="1">
        <v>340.48993436542088</v>
      </c>
      <c r="AD2258" s="1">
        <v>1221.8059731657997</v>
      </c>
      <c r="AE2258" s="1">
        <v>0</v>
      </c>
      <c r="AF2258" s="1">
        <v>934.42967282438917</v>
      </c>
      <c r="AG2258" s="1">
        <v>2057.6971169394296</v>
      </c>
      <c r="AH2258" s="1">
        <v>1998.5285971158003</v>
      </c>
      <c r="AI2258" s="1">
        <v>334.17550508693739</v>
      </c>
      <c r="AJ2258" s="1">
        <v>1499.2120262461917</v>
      </c>
      <c r="AK2258" s="1">
        <v>249.48719215394641</v>
      </c>
      <c r="AL2258" s="1">
        <v>23066.04296875</v>
      </c>
      <c r="AM2258" s="1">
        <v>14072.0595703125</v>
      </c>
      <c r="AN2258" s="1">
        <v>8993.982421875</v>
      </c>
      <c r="AO2258" t="s">
        <v>15068</v>
      </c>
    </row>
    <row r="2259" spans="1:41" x14ac:dyDescent="0.25">
      <c r="A2259" s="1">
        <v>2018</v>
      </c>
      <c r="B2259" t="s">
        <v>1674</v>
      </c>
      <c r="C2259" t="s">
        <v>7046</v>
      </c>
      <c r="D2259" t="s">
        <v>7210</v>
      </c>
      <c r="E2259" t="s">
        <v>7668</v>
      </c>
      <c r="F2259" t="s">
        <v>9170</v>
      </c>
      <c r="G2259" t="s">
        <v>11318</v>
      </c>
      <c r="H2259" t="s">
        <v>12675</v>
      </c>
      <c r="I2259" s="1">
        <v>762.74192725159617</v>
      </c>
      <c r="J2259" s="1">
        <v>2146.0431477867401</v>
      </c>
      <c r="K2259" s="1">
        <v>177.38184354688283</v>
      </c>
      <c r="L2259" s="1">
        <v>394.89834155491997</v>
      </c>
      <c r="M2259" s="1">
        <v>2455.6298966021591</v>
      </c>
      <c r="N2259" s="1">
        <v>608.64145067024162</v>
      </c>
      <c r="O2259" s="1">
        <v>599.77235849289752</v>
      </c>
      <c r="P2259" s="1">
        <v>236.13957922178776</v>
      </c>
      <c r="Q2259" s="1">
        <v>215.27265085157131</v>
      </c>
      <c r="R2259" s="1">
        <v>636.07124684180963</v>
      </c>
      <c r="S2259" s="1">
        <v>656.31282112346639</v>
      </c>
      <c r="T2259" s="1">
        <v>831.47739162601317</v>
      </c>
      <c r="U2259" s="1">
        <v>198.44593746807516</v>
      </c>
      <c r="V2259" s="1">
        <v>332.5909566504053</v>
      </c>
      <c r="W2259" s="1">
        <v>0</v>
      </c>
      <c r="X2259" s="1">
        <v>2389.0030154169635</v>
      </c>
      <c r="Y2259" s="1">
        <v>277.15913054200439</v>
      </c>
      <c r="Z2259" s="1">
        <v>2093.1057538532173</v>
      </c>
      <c r="AA2259" s="1">
        <v>1380.2524700991819</v>
      </c>
      <c r="AB2259" s="1">
        <v>142.57841720646223</v>
      </c>
      <c r="AC2259" s="1">
        <v>896.88694643392625</v>
      </c>
      <c r="AD2259" s="1">
        <v>1119.3157075385659</v>
      </c>
      <c r="AE2259" s="1">
        <v>0</v>
      </c>
      <c r="AF2259" s="1">
        <v>745.66986904798591</v>
      </c>
      <c r="AG2259" s="1">
        <v>2135.233941695602</v>
      </c>
      <c r="AH2259" s="1">
        <v>1706.1916076165792</v>
      </c>
      <c r="AI2259" s="1">
        <v>484.47416018742371</v>
      </c>
      <c r="AJ2259" s="1">
        <v>1585.3502267002652</v>
      </c>
      <c r="AK2259" s="1">
        <v>286.02822271934855</v>
      </c>
      <c r="AL2259" s="1">
        <v>25492.66796875</v>
      </c>
      <c r="AM2259" s="1">
        <v>14644.50390625</v>
      </c>
      <c r="AN2259" s="1">
        <v>10848.166015625</v>
      </c>
      <c r="AO2259" t="s">
        <v>15069</v>
      </c>
    </row>
    <row r="2260" spans="1:41" x14ac:dyDescent="0.25">
      <c r="A2260" s="1">
        <v>2018</v>
      </c>
      <c r="B2260" t="s">
        <v>1675</v>
      </c>
      <c r="C2260" t="s">
        <v>7046</v>
      </c>
      <c r="D2260" t="s">
        <v>7210</v>
      </c>
      <c r="E2260" t="s">
        <v>7668</v>
      </c>
      <c r="F2260" t="s">
        <v>9170</v>
      </c>
      <c r="G2260" t="s">
        <v>11318</v>
      </c>
      <c r="H2260" t="s">
        <v>12675</v>
      </c>
      <c r="I2260" s="1">
        <v>121.02820930187598</v>
      </c>
      <c r="J2260" s="1">
        <v>335.82503623890744</v>
      </c>
      <c r="K2260" s="1">
        <v>66.56551511603179</v>
      </c>
      <c r="L2260" s="1">
        <v>24.205641860375195</v>
      </c>
      <c r="M2260" s="1">
        <v>1563.2306083953556</v>
      </c>
      <c r="N2260" s="1">
        <v>485.92826034703205</v>
      </c>
      <c r="O2260" s="1">
        <v>515.58017162599162</v>
      </c>
      <c r="P2260" s="1">
        <v>0</v>
      </c>
      <c r="Q2260" s="1">
        <v>15.376633991803343</v>
      </c>
      <c r="R2260" s="1">
        <v>275.07111233014621</v>
      </c>
      <c r="S2260" s="1">
        <v>544.62694185844191</v>
      </c>
      <c r="T2260" s="1">
        <v>484.1128372075039</v>
      </c>
      <c r="U2260" s="1">
        <v>36.308462790562793</v>
      </c>
      <c r="V2260" s="1">
        <v>0</v>
      </c>
      <c r="W2260" s="1">
        <v>0</v>
      </c>
      <c r="X2260" s="1">
        <v>59.303822557919226</v>
      </c>
      <c r="Y2260" s="1">
        <v>3382.7384499874333</v>
      </c>
      <c r="Z2260" s="1">
        <v>907.71156976406985</v>
      </c>
      <c r="AA2260" s="1">
        <v>7858.6778159939186</v>
      </c>
      <c r="AB2260" s="1">
        <v>240.8461365107332</v>
      </c>
      <c r="AC2260" s="1">
        <v>834.97361597364227</v>
      </c>
      <c r="AD2260" s="1">
        <v>142.16397063330908</v>
      </c>
      <c r="AE2260" s="1">
        <v>3.6308462790562794</v>
      </c>
      <c r="AF2260" s="1">
        <v>901.7584818304997</v>
      </c>
      <c r="AG2260" s="1">
        <v>12361.821298093611</v>
      </c>
      <c r="AH2260" s="1">
        <v>1701.6566227843762</v>
      </c>
      <c r="AI2260" s="1">
        <v>283.2060097663898</v>
      </c>
      <c r="AJ2260" s="1">
        <v>4401.4934017859741</v>
      </c>
      <c r="AK2260" s="1">
        <v>258.6798344805037</v>
      </c>
      <c r="AL2260" s="1">
        <v>37806.51953125</v>
      </c>
      <c r="AM2260" s="1">
        <v>31946.55078125</v>
      </c>
      <c r="AN2260" s="1">
        <v>5859.97216796875</v>
      </c>
      <c r="AO2260" t="s">
        <v>15070</v>
      </c>
    </row>
    <row r="2261" spans="1:41" x14ac:dyDescent="0.25">
      <c r="A2261" s="1">
        <v>2018</v>
      </c>
      <c r="B2261" t="s">
        <v>1676</v>
      </c>
      <c r="C2261" t="s">
        <v>7046</v>
      </c>
      <c r="D2261" t="s">
        <v>7210</v>
      </c>
      <c r="E2261" t="s">
        <v>7668</v>
      </c>
      <c r="F2261" t="s">
        <v>9170</v>
      </c>
      <c r="G2261" t="s">
        <v>11318</v>
      </c>
      <c r="H2261" t="s">
        <v>12675</v>
      </c>
      <c r="I2261" s="1">
        <v>431.21177958671467</v>
      </c>
      <c r="J2261" s="1">
        <v>1832.6500632435373</v>
      </c>
      <c r="K2261" s="1">
        <v>172.48471183468587</v>
      </c>
      <c r="L2261" s="1">
        <v>253.33692050719486</v>
      </c>
      <c r="M2261" s="1">
        <v>1165.3498343330964</v>
      </c>
      <c r="N2261" s="1">
        <v>1.0780294489667865</v>
      </c>
      <c r="O2261" s="1">
        <v>583.21393189103151</v>
      </c>
      <c r="P2261" s="1">
        <v>229.62027262992555</v>
      </c>
      <c r="Q2261" s="1">
        <v>205.84271608878962</v>
      </c>
      <c r="R2261" s="1">
        <v>59.48321786713813</v>
      </c>
      <c r="S2261" s="1">
        <v>324.5841947978239</v>
      </c>
      <c r="T2261" s="1">
        <v>1842.2886539848223</v>
      </c>
      <c r="U2261" s="1">
        <v>283.52174507826487</v>
      </c>
      <c r="V2261" s="1">
        <v>59.291619693173267</v>
      </c>
      <c r="W2261" s="1">
        <v>0</v>
      </c>
      <c r="X2261" s="1">
        <v>2116.171808321802</v>
      </c>
      <c r="Y2261" s="1">
        <v>269.50736224169668</v>
      </c>
      <c r="Z2261" s="1">
        <v>1052.6646018649922</v>
      </c>
      <c r="AA2261" s="1">
        <v>2481.6237915215429</v>
      </c>
      <c r="AB2261" s="1">
        <v>139.06579891671547</v>
      </c>
      <c r="AC2261" s="1">
        <v>872.12582421413038</v>
      </c>
      <c r="AD2261" s="1">
        <v>781.58094496301612</v>
      </c>
      <c r="AE2261" s="1">
        <v>0</v>
      </c>
      <c r="AF2261" s="1">
        <v>1908.2384216425187</v>
      </c>
      <c r="AG2261" s="1">
        <v>1207.3929828428011</v>
      </c>
      <c r="AH2261" s="1">
        <v>1711.9107649592572</v>
      </c>
      <c r="AI2261" s="1">
        <v>471.09886919848577</v>
      </c>
      <c r="AJ2261" s="1">
        <v>1082.3415667626537</v>
      </c>
      <c r="AK2261" s="1">
        <v>278.13159783343093</v>
      </c>
      <c r="AL2261" s="1">
        <v>21815.8125</v>
      </c>
      <c r="AM2261" s="1">
        <v>12229.931640625</v>
      </c>
      <c r="AN2261" s="1">
        <v>9585.8818359375</v>
      </c>
      <c r="AO2261" t="s">
        <v>15071</v>
      </c>
    </row>
    <row r="2262" spans="1:41" x14ac:dyDescent="0.25">
      <c r="A2262" s="1">
        <v>2018</v>
      </c>
      <c r="B2262" t="s">
        <v>1677</v>
      </c>
      <c r="C2262" t="s">
        <v>7046</v>
      </c>
      <c r="D2262" t="s">
        <v>7210</v>
      </c>
      <c r="E2262" t="s">
        <v>7668</v>
      </c>
      <c r="F2262" t="s">
        <v>9170</v>
      </c>
      <c r="G2262" t="s">
        <v>11318</v>
      </c>
      <c r="H2262" t="s">
        <v>12675</v>
      </c>
      <c r="I2262" s="1">
        <v>0</v>
      </c>
      <c r="J2262" s="1">
        <v>367.7946917849136</v>
      </c>
      <c r="K2262" s="1">
        <v>61.299115297485599</v>
      </c>
      <c r="L2262" s="1">
        <v>502.65274543938187</v>
      </c>
      <c r="M2262" s="1">
        <v>1305.6711558364432</v>
      </c>
      <c r="N2262" s="1">
        <v>718.42563128653114</v>
      </c>
      <c r="O2262" s="1">
        <v>521.34897560511502</v>
      </c>
      <c r="P2262" s="1">
        <v>36.779469178491361</v>
      </c>
      <c r="Q2262" s="1">
        <v>15.508676170263856</v>
      </c>
      <c r="R2262" s="1">
        <v>0</v>
      </c>
      <c r="S2262" s="1">
        <v>551.69203767737031</v>
      </c>
      <c r="T2262" s="1">
        <v>502.65274543938187</v>
      </c>
      <c r="U2262" s="1">
        <v>37.890209147681794</v>
      </c>
      <c r="V2262" s="1">
        <v>0</v>
      </c>
      <c r="W2262" s="1">
        <v>0</v>
      </c>
      <c r="X2262" s="1">
        <v>95.221926675705802</v>
      </c>
      <c r="Y2262" s="1">
        <v>1297.0892796947951</v>
      </c>
      <c r="Z2262" s="1">
        <v>122.5982305949712</v>
      </c>
      <c r="AA2262" s="1">
        <v>7467.5384994864244</v>
      </c>
      <c r="AB2262" s="1">
        <v>183.8973458924568</v>
      </c>
      <c r="AC2262" s="1">
        <v>0</v>
      </c>
      <c r="AD2262" s="1">
        <v>140.98796518421688</v>
      </c>
      <c r="AE2262" s="1">
        <v>69.880991439133581</v>
      </c>
      <c r="AF2262" s="1">
        <v>1035.9550485275065</v>
      </c>
      <c r="AG2262" s="1">
        <v>1637.4151486810715</v>
      </c>
      <c r="AH2262" s="1">
        <v>839.18488842257784</v>
      </c>
      <c r="AI2262" s="1">
        <v>479.35908162633734</v>
      </c>
      <c r="AJ2262" s="1">
        <v>820.8578343064811</v>
      </c>
      <c r="AK2262" s="1">
        <v>274.62003653273547</v>
      </c>
      <c r="AL2262" s="1">
        <v>19086.322265625</v>
      </c>
      <c r="AM2262" s="1">
        <v>14130.3857421875</v>
      </c>
      <c r="AN2262" s="1">
        <v>4955.935546875</v>
      </c>
      <c r="AO2262" t="s">
        <v>15072</v>
      </c>
    </row>
    <row r="2263" spans="1:41" x14ac:dyDescent="0.25">
      <c r="A2263" s="1">
        <v>2018</v>
      </c>
      <c r="B2263" t="s">
        <v>1678</v>
      </c>
      <c r="C2263" t="s">
        <v>7046</v>
      </c>
      <c r="D2263" t="s">
        <v>7210</v>
      </c>
      <c r="E2263" t="s">
        <v>7668</v>
      </c>
      <c r="F2263" t="s">
        <v>9170</v>
      </c>
      <c r="G2263" t="s">
        <v>11318</v>
      </c>
      <c r="H2263" t="s">
        <v>12675</v>
      </c>
      <c r="I2263" s="1">
        <v>531.12217773856639</v>
      </c>
      <c r="J2263" s="1">
        <v>186.48289796154111</v>
      </c>
      <c r="K2263" s="1">
        <v>230.15294368671212</v>
      </c>
      <c r="L2263" s="1">
        <v>23.605430121714065</v>
      </c>
      <c r="M2263" s="1">
        <v>1760.522485265087</v>
      </c>
      <c r="N2263" s="1">
        <v>512.79964287809196</v>
      </c>
      <c r="O2263" s="1">
        <v>71.996561871227897</v>
      </c>
      <c r="P2263" s="1">
        <v>0</v>
      </c>
      <c r="Q2263" s="1">
        <v>15.469824977008315</v>
      </c>
      <c r="R2263" s="1">
        <v>503.95994657338741</v>
      </c>
      <c r="S2263" s="1">
        <v>649.1493283471367</v>
      </c>
      <c r="T2263" s="1">
        <v>790.78190907742112</v>
      </c>
      <c r="U2263" s="1">
        <v>35.408145182571097</v>
      </c>
      <c r="V2263" s="1">
        <v>0</v>
      </c>
      <c r="W2263" s="1">
        <v>0</v>
      </c>
      <c r="X2263" s="1">
        <v>335.68706113703058</v>
      </c>
      <c r="Y2263" s="1">
        <v>2177.6009287281222</v>
      </c>
      <c r="Z2263" s="1">
        <v>1361.0802487817375</v>
      </c>
      <c r="AA2263" s="1">
        <v>7786.6131858287599</v>
      </c>
      <c r="AB2263" s="1">
        <v>217.16995711976938</v>
      </c>
      <c r="AC2263" s="1">
        <v>663.01751854364375</v>
      </c>
      <c r="AD2263" s="1">
        <v>792.74461040148344</v>
      </c>
      <c r="AE2263" s="1">
        <v>0</v>
      </c>
      <c r="AF2263" s="1">
        <v>884.93430624195537</v>
      </c>
      <c r="AG2263" s="1">
        <v>12496.572291667877</v>
      </c>
      <c r="AH2263" s="1">
        <v>2244.2862688219648</v>
      </c>
      <c r="AI2263" s="1">
        <v>344.63927977702531</v>
      </c>
      <c r="AJ2263" s="1">
        <v>1099.1278400423112</v>
      </c>
      <c r="AK2263" s="1">
        <v>87.34009145034203</v>
      </c>
      <c r="AL2263" s="1">
        <v>35802.265625</v>
      </c>
      <c r="AM2263" s="1">
        <v>28277.794921875</v>
      </c>
      <c r="AN2263" s="1">
        <v>7524.47021484375</v>
      </c>
      <c r="AO2263" t="s">
        <v>15073</v>
      </c>
    </row>
    <row r="2264" spans="1:41" x14ac:dyDescent="0.25">
      <c r="A2264" s="1">
        <v>2018</v>
      </c>
      <c r="B2264" t="s">
        <v>1679</v>
      </c>
      <c r="C2264" t="s">
        <v>7046</v>
      </c>
      <c r="D2264" t="s">
        <v>7210</v>
      </c>
      <c r="E2264" t="s">
        <v>7668</v>
      </c>
      <c r="F2264" t="s">
        <v>9170</v>
      </c>
      <c r="G2264" t="s">
        <v>11319</v>
      </c>
      <c r="H2264" t="s">
        <v>12675</v>
      </c>
      <c r="I2264" s="1"/>
      <c r="J2264" s="1">
        <v>306.60000000000002</v>
      </c>
      <c r="K2264" s="1">
        <v>56</v>
      </c>
      <c r="L2264" s="1">
        <v>452.67312931200001</v>
      </c>
      <c r="M2264" s="1">
        <v>1171.5</v>
      </c>
      <c r="N2264" s="1">
        <v>651.63200000000006</v>
      </c>
      <c r="O2264" s="1">
        <v>481.13134253173808</v>
      </c>
      <c r="P2264" s="1">
        <v>33</v>
      </c>
      <c r="Q2264" s="1">
        <v>13.9909</v>
      </c>
      <c r="R2264" s="1">
        <v>0</v>
      </c>
      <c r="S2264" s="1">
        <v>497</v>
      </c>
      <c r="T2264" s="1">
        <v>452.56328515624989</v>
      </c>
      <c r="U2264" s="1">
        <v>30</v>
      </c>
      <c r="V2264" s="1">
        <v>0</v>
      </c>
      <c r="W2264" s="1">
        <v>0</v>
      </c>
      <c r="X2264" s="1">
        <v>90</v>
      </c>
      <c r="Y2264" s="1">
        <v>1201</v>
      </c>
      <c r="Z2264" s="1">
        <v>110.5966669824</v>
      </c>
      <c r="AA2264" s="1">
        <v>6795.5482318205386</v>
      </c>
      <c r="AB2264" s="1">
        <v>150</v>
      </c>
      <c r="AC2264" s="1"/>
      <c r="AD2264" s="1">
        <v>127.19</v>
      </c>
      <c r="AE2264" s="1">
        <v>63.0748741809279</v>
      </c>
      <c r="AF2264" s="1">
        <v>932.94827870400002</v>
      </c>
      <c r="AG2264" s="1">
        <v>1480.060679019045</v>
      </c>
      <c r="AH2264" s="1">
        <v>761.50625000000002</v>
      </c>
      <c r="AI2264" s="1">
        <v>423.23097456000011</v>
      </c>
      <c r="AJ2264" s="1">
        <v>748.34235898455302</v>
      </c>
      <c r="AK2264" s="1">
        <v>237</v>
      </c>
      <c r="AL2264" s="1">
        <v>17266.58984375</v>
      </c>
      <c r="AM2264" s="1">
        <v>12819.4677734375</v>
      </c>
      <c r="AN2264" s="1">
        <v>4447.1220703125</v>
      </c>
      <c r="AO2264" t="s">
        <v>15074</v>
      </c>
    </row>
    <row r="2265" spans="1:41" x14ac:dyDescent="0.25">
      <c r="A2265" s="1">
        <v>2018</v>
      </c>
      <c r="B2265" t="s">
        <v>1680</v>
      </c>
      <c r="C2265" t="s">
        <v>7046</v>
      </c>
      <c r="D2265" t="s">
        <v>7210</v>
      </c>
      <c r="E2265" t="s">
        <v>7668</v>
      </c>
      <c r="F2265" t="s">
        <v>9170</v>
      </c>
      <c r="G2265" t="s">
        <v>11319</v>
      </c>
      <c r="H2265" t="s">
        <v>12675</v>
      </c>
      <c r="I2265" s="1">
        <v>257.55624999999992</v>
      </c>
      <c r="J2265" s="1">
        <v>1503.2897700000001</v>
      </c>
      <c r="K2265" s="1">
        <v>96.045000000000002</v>
      </c>
      <c r="L2265" s="1">
        <v>196.70699999999999</v>
      </c>
      <c r="M2265" s="1">
        <v>2040</v>
      </c>
      <c r="N2265" s="1">
        <v>147</v>
      </c>
      <c r="O2265" s="1">
        <v>62.081530000000001</v>
      </c>
      <c r="P2265" s="1">
        <v>302.84800000000001</v>
      </c>
      <c r="Q2265" s="1">
        <v>14.014401191999999</v>
      </c>
      <c r="R2265" s="1">
        <v>451.74910696190011</v>
      </c>
      <c r="S2265" s="1">
        <v>561</v>
      </c>
      <c r="T2265" s="1">
        <v>683.46699999999998</v>
      </c>
      <c r="U2265" s="1">
        <v>72.72</v>
      </c>
      <c r="V2265" s="1">
        <v>343</v>
      </c>
      <c r="W2265" s="1"/>
      <c r="X2265" s="1">
        <v>1071.580256763126</v>
      </c>
      <c r="Y2265" s="1">
        <v>1831.0147999999999</v>
      </c>
      <c r="Z2265" s="1">
        <v>1772.5836978299719</v>
      </c>
      <c r="AA2265" s="1">
        <v>1717.977028770516</v>
      </c>
      <c r="AB2265" s="1">
        <v>129</v>
      </c>
      <c r="AC2265" s="1">
        <v>302.78357</v>
      </c>
      <c r="AD2265" s="1">
        <v>1090.0244118643659</v>
      </c>
      <c r="AE2265" s="1"/>
      <c r="AF2265" s="1">
        <v>845.31986174999986</v>
      </c>
      <c r="AG2265" s="1">
        <v>1872</v>
      </c>
      <c r="AH2265" s="1">
        <v>1825.7665188687499</v>
      </c>
      <c r="AI2265" s="1">
        <v>297.83999999999997</v>
      </c>
      <c r="AJ2265" s="1">
        <v>1362.924</v>
      </c>
      <c r="AK2265" s="1">
        <v>222.36</v>
      </c>
      <c r="AL2265" s="1">
        <v>21072.650390625</v>
      </c>
      <c r="AM2265" s="1">
        <v>12993.4873046875</v>
      </c>
      <c r="AN2265" s="1">
        <v>8079.16455078125</v>
      </c>
      <c r="AO2265" t="s">
        <v>15075</v>
      </c>
    </row>
    <row r="2266" spans="1:41" x14ac:dyDescent="0.25">
      <c r="A2266" s="1">
        <v>2018</v>
      </c>
      <c r="B2266" t="s">
        <v>1681</v>
      </c>
      <c r="C2266" t="s">
        <v>7046</v>
      </c>
      <c r="D2266" t="s">
        <v>7210</v>
      </c>
      <c r="E2266" t="s">
        <v>7668</v>
      </c>
      <c r="F2266" t="s">
        <v>9170</v>
      </c>
      <c r="G2266" t="s">
        <v>11319</v>
      </c>
      <c r="H2266" t="s">
        <v>12675</v>
      </c>
      <c r="I2266" s="1">
        <v>102</v>
      </c>
      <c r="J2266" s="1">
        <v>345</v>
      </c>
      <c r="K2266" s="1">
        <v>59.908876888327498</v>
      </c>
      <c r="L2266" s="1">
        <v>21.988</v>
      </c>
      <c r="M2266" s="1">
        <v>1388.496875</v>
      </c>
      <c r="N2266" s="1">
        <v>436.71594781900791</v>
      </c>
      <c r="O2266" s="1">
        <v>469</v>
      </c>
      <c r="P2266" s="1">
        <v>0</v>
      </c>
      <c r="Q2266" s="1">
        <v>15.25912910588524</v>
      </c>
      <c r="R2266" s="1">
        <v>250.3423226857264</v>
      </c>
      <c r="S2266" s="1">
        <v>540.46502145992588</v>
      </c>
      <c r="T2266" s="1">
        <v>444.77386239999998</v>
      </c>
      <c r="U2266" s="1">
        <v>32.154602400000002</v>
      </c>
      <c r="V2266" s="1">
        <v>0</v>
      </c>
      <c r="W2266" s="1">
        <v>0</v>
      </c>
      <c r="X2266" s="1">
        <v>54.63635</v>
      </c>
      <c r="Y2266" s="1">
        <v>3152</v>
      </c>
      <c r="Z2266" s="1">
        <v>900.75</v>
      </c>
      <c r="AA2266" s="1">
        <v>7094.4891433617186</v>
      </c>
      <c r="AB2266" s="1">
        <v>199</v>
      </c>
      <c r="AC2266" s="1">
        <v>758.5</v>
      </c>
      <c r="AD2266" s="1">
        <v>141.07758455168451</v>
      </c>
      <c r="AE2266" s="1">
        <v>3.183624</v>
      </c>
      <c r="AF2266" s="1">
        <v>819.1508740355489</v>
      </c>
      <c r="AG2266" s="1">
        <v>11374</v>
      </c>
      <c r="AH2266" s="1">
        <v>1621.082869606211</v>
      </c>
      <c r="AI2266" s="1">
        <v>248.32267200000001</v>
      </c>
      <c r="AJ2266" s="1">
        <v>4192.8552131442657</v>
      </c>
      <c r="AK2266" s="1">
        <v>243.90732212971949</v>
      </c>
      <c r="AL2266" s="1">
        <v>34909.0546875</v>
      </c>
      <c r="AM2266" s="1">
        <v>29498.388671875</v>
      </c>
      <c r="AN2266" s="1">
        <v>5410.67138671875</v>
      </c>
      <c r="AO2266" t="s">
        <v>15076</v>
      </c>
    </row>
    <row r="2267" spans="1:41" x14ac:dyDescent="0.25">
      <c r="A2267" s="1">
        <v>2018</v>
      </c>
      <c r="B2267" t="s">
        <v>1682</v>
      </c>
      <c r="C2267" t="s">
        <v>7046</v>
      </c>
      <c r="D2267" t="s">
        <v>7210</v>
      </c>
      <c r="E2267" t="s">
        <v>7668</v>
      </c>
      <c r="F2267" t="s">
        <v>9170</v>
      </c>
      <c r="G2267" t="s">
        <v>11319</v>
      </c>
      <c r="H2267" t="s">
        <v>12675</v>
      </c>
      <c r="I2267" s="1">
        <v>701.76</v>
      </c>
      <c r="J2267" s="1">
        <v>1974.4649999999999</v>
      </c>
      <c r="K2267" s="1">
        <v>160</v>
      </c>
      <c r="L2267" s="1">
        <v>365</v>
      </c>
      <c r="M2267" s="1">
        <v>2215</v>
      </c>
      <c r="N2267" s="1">
        <v>549</v>
      </c>
      <c r="O2267" s="1">
        <v>541</v>
      </c>
      <c r="P2267" s="1">
        <v>213.316</v>
      </c>
      <c r="Q2267" s="1">
        <v>194.17784508</v>
      </c>
      <c r="R2267" s="1">
        <v>573.74192002797008</v>
      </c>
      <c r="S2267" s="1">
        <v>592</v>
      </c>
      <c r="T2267" s="1">
        <v>765</v>
      </c>
      <c r="U2267" s="1">
        <v>179</v>
      </c>
      <c r="V2267" s="1">
        <v>300</v>
      </c>
      <c r="W2267" s="1">
        <v>0</v>
      </c>
      <c r="X2267" s="1">
        <v>2198</v>
      </c>
      <c r="Y2267" s="1">
        <v>250</v>
      </c>
      <c r="Z2267" s="1">
        <v>1886</v>
      </c>
      <c r="AA2267" s="1">
        <v>1263</v>
      </c>
      <c r="AB2267" s="1">
        <v>128.607</v>
      </c>
      <c r="AC2267" s="1">
        <v>809</v>
      </c>
      <c r="AD2267" s="1">
        <v>1009.632720154</v>
      </c>
      <c r="AE2267" s="1">
        <v>0</v>
      </c>
      <c r="AF2267" s="1">
        <v>686.05286874508784</v>
      </c>
      <c r="AG2267" s="1">
        <v>1965</v>
      </c>
      <c r="AH2267" s="1">
        <v>1574</v>
      </c>
      <c r="AI2267" s="1">
        <v>437</v>
      </c>
      <c r="AJ2267" s="1">
        <v>1458.6</v>
      </c>
      <c r="AK2267" s="1">
        <v>258</v>
      </c>
      <c r="AL2267" s="1">
        <v>23246.353515625</v>
      </c>
      <c r="AM2267" s="1">
        <v>13368.11328125</v>
      </c>
      <c r="AN2267" s="1">
        <v>9878.240234375</v>
      </c>
      <c r="AO2267" t="s">
        <v>15077</v>
      </c>
    </row>
    <row r="2268" spans="1:41" x14ac:dyDescent="0.25">
      <c r="A2268" s="1">
        <v>2018</v>
      </c>
      <c r="B2268" t="s">
        <v>1683</v>
      </c>
      <c r="C2268" t="s">
        <v>7046</v>
      </c>
      <c r="D2268" t="s">
        <v>7210</v>
      </c>
      <c r="E2268" t="s">
        <v>7668</v>
      </c>
      <c r="F2268" t="s">
        <v>9170</v>
      </c>
      <c r="G2268" t="s">
        <v>11319</v>
      </c>
      <c r="H2268" t="s">
        <v>12675</v>
      </c>
      <c r="I2268" s="1">
        <v>730</v>
      </c>
      <c r="J2268" s="1">
        <v>1700</v>
      </c>
      <c r="K2268" s="1">
        <v>160</v>
      </c>
      <c r="L2268" s="1">
        <v>235</v>
      </c>
      <c r="M2268" s="1">
        <v>1081</v>
      </c>
      <c r="N2268" s="1">
        <v>1</v>
      </c>
      <c r="O2268" s="1">
        <v>541</v>
      </c>
      <c r="P2268" s="1">
        <v>213</v>
      </c>
      <c r="Q2268" s="1">
        <v>190.9435</v>
      </c>
      <c r="R2268" s="1">
        <v>55.177729999999997</v>
      </c>
      <c r="S2268" s="1">
        <v>301.09028571428581</v>
      </c>
      <c r="T2268" s="1">
        <v>1708.9409345454551</v>
      </c>
      <c r="U2268" s="1">
        <v>263</v>
      </c>
      <c r="V2268" s="1">
        <v>54</v>
      </c>
      <c r="W2268" s="1">
        <v>0</v>
      </c>
      <c r="X2268" s="1">
        <v>2198</v>
      </c>
      <c r="Y2268" s="1">
        <v>250</v>
      </c>
      <c r="Z2268" s="1">
        <v>976.47110000000009</v>
      </c>
      <c r="AA2268" s="1">
        <v>2302</v>
      </c>
      <c r="AB2268" s="1">
        <v>129</v>
      </c>
      <c r="AC2268" s="1">
        <v>809</v>
      </c>
      <c r="AD2268" s="1">
        <v>725.00890000000004</v>
      </c>
      <c r="AE2268" s="1"/>
      <c r="AF2268" s="1">
        <v>1770.1171554000009</v>
      </c>
      <c r="AG2268" s="1">
        <v>1120</v>
      </c>
      <c r="AH2268" s="1">
        <v>1588</v>
      </c>
      <c r="AI2268" s="1">
        <v>437</v>
      </c>
      <c r="AJ2268" s="1">
        <v>1004</v>
      </c>
      <c r="AK2268" s="1">
        <v>258</v>
      </c>
      <c r="AL2268" s="1">
        <v>20800.748046875</v>
      </c>
      <c r="AM2268" s="1">
        <v>11673.708984375</v>
      </c>
      <c r="AN2268" s="1">
        <v>9127.0400390625</v>
      </c>
      <c r="AO2268" t="s">
        <v>15078</v>
      </c>
    </row>
    <row r="2269" spans="1:41" x14ac:dyDescent="0.25">
      <c r="A2269" s="1">
        <v>2018</v>
      </c>
      <c r="B2269" t="s">
        <v>1684</v>
      </c>
      <c r="C2269" t="s">
        <v>7046</v>
      </c>
      <c r="D2269" t="s">
        <v>7210</v>
      </c>
      <c r="E2269" t="s">
        <v>7668</v>
      </c>
      <c r="F2269" t="s">
        <v>9170</v>
      </c>
      <c r="G2269" t="s">
        <v>11319</v>
      </c>
      <c r="H2269" t="s">
        <v>12675</v>
      </c>
      <c r="I2269" s="1">
        <v>477.54360000000003</v>
      </c>
      <c r="J2269" s="1">
        <v>237.5</v>
      </c>
      <c r="K2269" s="1">
        <v>207.62873888249999</v>
      </c>
      <c r="L2269" s="1">
        <v>21.692</v>
      </c>
      <c r="M2269" s="1">
        <v>1566.20625</v>
      </c>
      <c r="N2269" s="1">
        <v>461.06940700799998</v>
      </c>
      <c r="O2269" s="1">
        <v>63.981260266553619</v>
      </c>
      <c r="P2269" s="1">
        <v>0</v>
      </c>
      <c r="Q2269" s="1">
        <v>13.719502850803</v>
      </c>
      <c r="R2269" s="1">
        <v>456.27206131642288</v>
      </c>
      <c r="S2269" s="1">
        <v>574.46400000000006</v>
      </c>
      <c r="T2269" s="1">
        <v>690.25074999999981</v>
      </c>
      <c r="U2269" s="1">
        <v>31.52412</v>
      </c>
      <c r="V2269" s="1">
        <v>0</v>
      </c>
      <c r="W2269" s="1">
        <v>0</v>
      </c>
      <c r="X2269" s="1">
        <v>295.90549005561309</v>
      </c>
      <c r="Y2269" s="1">
        <v>1975.4046000000001</v>
      </c>
      <c r="Z2269" s="1">
        <v>1206.8482406400001</v>
      </c>
      <c r="AA2269" s="1">
        <v>7025.8099798152034</v>
      </c>
      <c r="AB2269" s="1">
        <v>184</v>
      </c>
      <c r="AC2269" s="1">
        <v>580.32540999999992</v>
      </c>
      <c r="AD2269" s="1">
        <v>703.0500964636783</v>
      </c>
      <c r="AE2269" s="1">
        <v>0</v>
      </c>
      <c r="AF2269" s="1">
        <v>806.71348703256126</v>
      </c>
      <c r="AG2269" s="1">
        <v>11528.377776583009</v>
      </c>
      <c r="AH2269" s="1">
        <v>2032.7608123984371</v>
      </c>
      <c r="AI2269" s="1">
        <v>303.79680000000002</v>
      </c>
      <c r="AJ2269" s="1">
        <v>993.11003375160817</v>
      </c>
      <c r="AK2269" s="1">
        <v>79.270649999999989</v>
      </c>
      <c r="AL2269" s="1">
        <v>32517.224609375</v>
      </c>
      <c r="AM2269" s="1">
        <v>25815.91015625</v>
      </c>
      <c r="AN2269" s="1">
        <v>6701.31494140625</v>
      </c>
      <c r="AO2269" t="s">
        <v>15079</v>
      </c>
    </row>
    <row r="2270" spans="1:41" x14ac:dyDescent="0.25">
      <c r="A2270" s="1">
        <v>2018</v>
      </c>
      <c r="B2270" t="s">
        <v>1685</v>
      </c>
      <c r="C2270" t="s">
        <v>7046</v>
      </c>
      <c r="D2270" t="s">
        <v>7210</v>
      </c>
      <c r="E2270" t="s">
        <v>7668</v>
      </c>
      <c r="F2270" t="s">
        <v>9171</v>
      </c>
      <c r="G2270" t="s">
        <v>11320</v>
      </c>
      <c r="H2270" t="s">
        <v>12675</v>
      </c>
      <c r="I2270" s="1">
        <v>679.15855284907559</v>
      </c>
      <c r="J2270" s="1">
        <v>0</v>
      </c>
      <c r="K2270" s="1">
        <v>23.716647877269306</v>
      </c>
      <c r="L2270" s="1">
        <v>326.64292303693634</v>
      </c>
      <c r="M2270" s="1">
        <v>107.80294489667867</v>
      </c>
      <c r="N2270" s="1">
        <v>2595.679307222229</v>
      </c>
      <c r="O2270" s="1">
        <v>221.73211554594576</v>
      </c>
      <c r="P2270" s="1">
        <v>1116.8385091295909</v>
      </c>
      <c r="Q2270" s="1">
        <v>13.698735813910751</v>
      </c>
      <c r="R2270" s="1">
        <v>263.71005405428247</v>
      </c>
      <c r="S2270" s="1">
        <v>0</v>
      </c>
      <c r="T2270" s="1">
        <v>2247.0139125085202</v>
      </c>
      <c r="U2270" s="1">
        <v>56.057531346272903</v>
      </c>
      <c r="V2270" s="1">
        <v>720.12367190981342</v>
      </c>
      <c r="W2270" s="1">
        <v>3581.2138294676652</v>
      </c>
      <c r="X2270" s="1">
        <v>820.38041066372466</v>
      </c>
      <c r="Y2270" s="1">
        <v>0</v>
      </c>
      <c r="Z2270" s="1">
        <v>365.44034048169181</v>
      </c>
      <c r="AA2270" s="1">
        <v>2575.4123535816534</v>
      </c>
      <c r="AB2270" s="1">
        <v>507.75187046335651</v>
      </c>
      <c r="AC2270" s="1">
        <v>3333.8653625494808</v>
      </c>
      <c r="AD2270" s="1">
        <v>1131.2165112992955</v>
      </c>
      <c r="AE2270" s="1">
        <v>0</v>
      </c>
      <c r="AF2270" s="1">
        <v>984.35510322125117</v>
      </c>
      <c r="AG2270" s="1">
        <v>4569.7668341702083</v>
      </c>
      <c r="AH2270" s="1">
        <v>1282.8550442704761</v>
      </c>
      <c r="AI2270" s="1">
        <v>2060.1142769755293</v>
      </c>
      <c r="AJ2270" s="1">
        <v>1104.9801851909563</v>
      </c>
      <c r="AK2270" s="1">
        <v>868.89173586723007</v>
      </c>
      <c r="AL2270" s="1">
        <v>31558.423828125</v>
      </c>
      <c r="AM2270" s="1">
        <v>18705.73046875</v>
      </c>
      <c r="AN2270" s="1">
        <v>12852.689453125</v>
      </c>
      <c r="AO2270" t="s">
        <v>15080</v>
      </c>
    </row>
    <row r="2271" spans="1:41" x14ac:dyDescent="0.25">
      <c r="A2271" s="1">
        <v>2018</v>
      </c>
      <c r="B2271" t="s">
        <v>1686</v>
      </c>
      <c r="C2271" t="s">
        <v>7046</v>
      </c>
      <c r="D2271" t="s">
        <v>7210</v>
      </c>
      <c r="E2271" t="s">
        <v>7668</v>
      </c>
      <c r="F2271" t="s">
        <v>9171</v>
      </c>
      <c r="G2271" t="s">
        <v>11320</v>
      </c>
      <c r="H2271" t="s">
        <v>12675</v>
      </c>
      <c r="I2271" s="1">
        <v>411.4959116263783</v>
      </c>
      <c r="J2271" s="1">
        <v>0</v>
      </c>
      <c r="K2271" s="1">
        <v>24.205641860375195</v>
      </c>
      <c r="L2271" s="1">
        <v>577.30455836994838</v>
      </c>
      <c r="M2271" s="1">
        <v>558.24261540490284</v>
      </c>
      <c r="N2271" s="1">
        <v>3411.4274305761346</v>
      </c>
      <c r="O2271" s="1">
        <v>90.771156976406985</v>
      </c>
      <c r="P2271" s="1">
        <v>1463.0083585545651</v>
      </c>
      <c r="Q2271" s="1">
        <v>125.80882356930007</v>
      </c>
      <c r="R2271" s="1">
        <v>362.99238451310231</v>
      </c>
      <c r="S2271" s="1">
        <v>3328.2757558015892</v>
      </c>
      <c r="T2271" s="1">
        <v>1597.5723627847628</v>
      </c>
      <c r="U2271" s="1">
        <v>0</v>
      </c>
      <c r="V2271" s="1">
        <v>433.28098930071599</v>
      </c>
      <c r="W2271" s="1">
        <v>664.44486906729912</v>
      </c>
      <c r="X2271" s="1">
        <v>593.03822557919227</v>
      </c>
      <c r="Y2271" s="1">
        <v>0</v>
      </c>
      <c r="Z2271" s="1">
        <v>665.65515116031781</v>
      </c>
      <c r="AA2271" s="1">
        <v>28633.268775382043</v>
      </c>
      <c r="AB2271" s="1">
        <v>524.05214627712292</v>
      </c>
      <c r="AC2271" s="1">
        <v>355.94396355681727</v>
      </c>
      <c r="AD2271" s="1">
        <v>984.45404442977315</v>
      </c>
      <c r="AE2271" s="1">
        <v>9695.3483655502623</v>
      </c>
      <c r="AF2271" s="1">
        <v>725.67546466833119</v>
      </c>
      <c r="AG2271" s="1">
        <v>4062.9169862639765</v>
      </c>
      <c r="AH2271" s="1">
        <v>726.16925581125588</v>
      </c>
      <c r="AI2271" s="1">
        <v>141.6030048831949</v>
      </c>
      <c r="AJ2271" s="1">
        <v>32.677616511506514</v>
      </c>
      <c r="AK2271" s="1">
        <v>570.0428658118359</v>
      </c>
      <c r="AL2271" s="1">
        <v>60759.671875</v>
      </c>
      <c r="AM2271" s="1">
        <v>50956.8046875</v>
      </c>
      <c r="AN2271" s="1">
        <v>9802.87109375</v>
      </c>
      <c r="AO2271" t="s">
        <v>15081</v>
      </c>
    </row>
    <row r="2272" spans="1:41" x14ac:dyDescent="0.25">
      <c r="A2272" s="1">
        <v>2018</v>
      </c>
      <c r="B2272" t="s">
        <v>1687</v>
      </c>
      <c r="C2272" t="s">
        <v>7046</v>
      </c>
      <c r="D2272" t="s">
        <v>7210</v>
      </c>
      <c r="E2272" t="s">
        <v>7668</v>
      </c>
      <c r="F2272" t="s">
        <v>9171</v>
      </c>
      <c r="G2272" t="s">
        <v>11320</v>
      </c>
      <c r="H2272" t="s">
        <v>12675</v>
      </c>
      <c r="I2272" s="1">
        <v>612.99115297485594</v>
      </c>
      <c r="J2272" s="1">
        <v>245.1964611899424</v>
      </c>
      <c r="K2272" s="1">
        <v>91.948672946228399</v>
      </c>
      <c r="L2272" s="1">
        <v>49.039292237988477</v>
      </c>
      <c r="M2272" s="1">
        <v>551.69203767737031</v>
      </c>
      <c r="N2272" s="1">
        <v>5149.9892003581008</v>
      </c>
      <c r="O2272" s="1">
        <v>90.109699487303828</v>
      </c>
      <c r="P2272" s="1">
        <v>1471.1787671396544</v>
      </c>
      <c r="Q2272" s="1">
        <v>15.508676170263856</v>
      </c>
      <c r="R2272" s="1">
        <v>396.03539035963416</v>
      </c>
      <c r="S2272" s="1">
        <v>2697.1610730893663</v>
      </c>
      <c r="T2272" s="1">
        <v>1618.2966438536198</v>
      </c>
      <c r="U2272" s="1">
        <v>0</v>
      </c>
      <c r="V2272" s="1">
        <v>0</v>
      </c>
      <c r="W2272" s="1">
        <v>395.99228482175693</v>
      </c>
      <c r="X2272" s="1">
        <v>953.81423402887583</v>
      </c>
      <c r="Y2272" s="1">
        <v>0</v>
      </c>
      <c r="Z2272" s="1">
        <v>183.8973458924568</v>
      </c>
      <c r="AA2272" s="1">
        <v>20671.608120311033</v>
      </c>
      <c r="AB2272" s="1">
        <v>500.20078082748245</v>
      </c>
      <c r="AC2272" s="1">
        <v>1196.7097348475424</v>
      </c>
      <c r="AD2272" s="1">
        <v>843.10803180161668</v>
      </c>
      <c r="AE2272" s="1">
        <v>2010.3657852963374</v>
      </c>
      <c r="AF2272" s="1">
        <v>833.66796804580406</v>
      </c>
      <c r="AG2272" s="1">
        <v>1506.2632334380753</v>
      </c>
      <c r="AH2272" s="1">
        <v>735.58938356982719</v>
      </c>
      <c r="AI2272" s="1">
        <v>143.4399297961163</v>
      </c>
      <c r="AJ2272" s="1">
        <v>33.557426295289154</v>
      </c>
      <c r="AK2272" s="1">
        <v>334.69316952427135</v>
      </c>
      <c r="AL2272" s="1">
        <v>43332.05859375</v>
      </c>
      <c r="AM2272" s="1">
        <v>34376.0078125</v>
      </c>
      <c r="AN2272" s="1">
        <v>8956.0458984375</v>
      </c>
      <c r="AO2272" t="s">
        <v>15082</v>
      </c>
    </row>
    <row r="2273" spans="1:41" x14ac:dyDescent="0.25">
      <c r="A2273" s="1">
        <v>2018</v>
      </c>
      <c r="B2273" t="s">
        <v>1688</v>
      </c>
      <c r="C2273" t="s">
        <v>7046</v>
      </c>
      <c r="D2273" t="s">
        <v>7210</v>
      </c>
      <c r="E2273" t="s">
        <v>7668</v>
      </c>
      <c r="F2273" t="s">
        <v>9171</v>
      </c>
      <c r="G2273" t="s">
        <v>11320</v>
      </c>
      <c r="H2273" t="s">
        <v>12675</v>
      </c>
      <c r="I2273" s="1">
        <v>637.34661328627976</v>
      </c>
      <c r="J2273" s="1">
        <v>912.55786005414268</v>
      </c>
      <c r="K2273" s="1">
        <v>59.013575304285162</v>
      </c>
      <c r="L2273" s="1">
        <v>562.98950840288046</v>
      </c>
      <c r="M2273" s="1">
        <v>544.40023218203044</v>
      </c>
      <c r="N2273" s="1">
        <v>1999.0494552874773</v>
      </c>
      <c r="O2273" s="1">
        <v>90.880905968599151</v>
      </c>
      <c r="P2273" s="1">
        <v>2062.094838056551</v>
      </c>
      <c r="Q2273" s="1">
        <v>147.66651114417033</v>
      </c>
      <c r="R2273" s="1">
        <v>494.69344000844148</v>
      </c>
      <c r="S2273" s="1">
        <v>3222.1412116139695</v>
      </c>
      <c r="T2273" s="1">
        <v>2626.1041010406898</v>
      </c>
      <c r="U2273" s="1">
        <v>0</v>
      </c>
      <c r="V2273" s="1">
        <v>49.571403255599535</v>
      </c>
      <c r="W2273" s="1">
        <v>519.31946267770945</v>
      </c>
      <c r="X2273" s="1">
        <v>303.92019094684196</v>
      </c>
      <c r="Y2273" s="1">
        <v>0</v>
      </c>
      <c r="Z2273" s="1">
        <v>613.76478859468739</v>
      </c>
      <c r="AA2273" s="1">
        <v>28370.699680041598</v>
      </c>
      <c r="AB2273" s="1">
        <v>511.05756213510949</v>
      </c>
      <c r="AC2273" s="1">
        <v>229.26774005714785</v>
      </c>
      <c r="AD2273" s="1">
        <v>856.66777946178343</v>
      </c>
      <c r="AE2273" s="1">
        <v>5212.8372717116954</v>
      </c>
      <c r="AF2273" s="1">
        <v>712.13648312962084</v>
      </c>
      <c r="AG2273" s="1">
        <v>481.99337629774902</v>
      </c>
      <c r="AH2273" s="1">
        <v>885.20362956427743</v>
      </c>
      <c r="AI2273" s="1">
        <v>138.09176621202727</v>
      </c>
      <c r="AJ2273" s="1">
        <v>1572.7117818591996</v>
      </c>
      <c r="AK2273" s="1">
        <v>1439.9312374245578</v>
      </c>
      <c r="AL2273" s="1">
        <v>55256.109375</v>
      </c>
      <c r="AM2273" s="1">
        <v>44059.37890625</v>
      </c>
      <c r="AN2273" s="1">
        <v>11196.732421875</v>
      </c>
      <c r="AO2273" t="s">
        <v>15083</v>
      </c>
    </row>
    <row r="2274" spans="1:41" x14ac:dyDescent="0.25">
      <c r="A2274" s="1">
        <v>2018</v>
      </c>
      <c r="B2274" t="s">
        <v>1689</v>
      </c>
      <c r="C2274" t="s">
        <v>7046</v>
      </c>
      <c r="D2274" t="s">
        <v>7210</v>
      </c>
      <c r="E2274" t="s">
        <v>7668</v>
      </c>
      <c r="F2274" t="s">
        <v>9171</v>
      </c>
      <c r="G2274" t="s">
        <v>11320</v>
      </c>
      <c r="H2274" t="s">
        <v>12675</v>
      </c>
      <c r="I2274" s="1">
        <v>986.68650472953573</v>
      </c>
      <c r="J2274" s="1">
        <v>2448.1466000775249</v>
      </c>
      <c r="K2274" s="1">
        <v>24.390003487696386</v>
      </c>
      <c r="L2274" s="1">
        <v>492.27053536298234</v>
      </c>
      <c r="M2274" s="1">
        <v>388.02278275880616</v>
      </c>
      <c r="N2274" s="1">
        <v>2498.8667209667119</v>
      </c>
      <c r="O2274" s="1">
        <v>228.37912356661164</v>
      </c>
      <c r="P2274" s="1">
        <v>1148.5474369660662</v>
      </c>
      <c r="Q2274" s="1">
        <v>74.09052383411003</v>
      </c>
      <c r="R2274" s="1">
        <v>367.81951803317622</v>
      </c>
      <c r="S2274" s="1">
        <v>110.86365221680177</v>
      </c>
      <c r="T2274" s="1">
        <v>2383.5685226612377</v>
      </c>
      <c r="U2274" s="1">
        <v>33.259095665040526</v>
      </c>
      <c r="V2274" s="1">
        <v>1045.4442404044407</v>
      </c>
      <c r="W2274" s="1">
        <v>2674.0312914692586</v>
      </c>
      <c r="X2274" s="1">
        <v>843.43327568860934</v>
      </c>
      <c r="Y2274" s="1">
        <v>0</v>
      </c>
      <c r="Z2274" s="1">
        <v>452.32370104455117</v>
      </c>
      <c r="AA2274" s="1">
        <v>2977.7976985432952</v>
      </c>
      <c r="AB2274" s="1">
        <v>521.61348368005224</v>
      </c>
      <c r="AC2274" s="1">
        <v>3428.5194198133136</v>
      </c>
      <c r="AD2274" s="1">
        <v>1029.8908728614631</v>
      </c>
      <c r="AE2274" s="1">
        <v>4304.8356155784122</v>
      </c>
      <c r="AF2274" s="1">
        <v>1198.5671973897108</v>
      </c>
      <c r="AG2274" s="1">
        <v>1073.1601534586412</v>
      </c>
      <c r="AH2274" s="1">
        <v>1619.7179588874737</v>
      </c>
      <c r="AI2274" s="1">
        <v>2118.6043938630819</v>
      </c>
      <c r="AJ2274" s="1">
        <v>1853.6402650649254</v>
      </c>
      <c r="AK2274" s="1">
        <v>893.56103686742222</v>
      </c>
      <c r="AL2274" s="1">
        <v>37220.05078125</v>
      </c>
      <c r="AM2274" s="1">
        <v>24383.974609375</v>
      </c>
      <c r="AN2274" s="1">
        <v>12836.076171875</v>
      </c>
      <c r="AO2274" t="s">
        <v>15084</v>
      </c>
    </row>
    <row r="2275" spans="1:41" x14ac:dyDescent="0.25">
      <c r="A2275" s="1">
        <v>2018</v>
      </c>
      <c r="B2275" t="s">
        <v>1690</v>
      </c>
      <c r="C2275" t="s">
        <v>7046</v>
      </c>
      <c r="D2275" t="s">
        <v>7210</v>
      </c>
      <c r="E2275" t="s">
        <v>7668</v>
      </c>
      <c r="F2275" t="s">
        <v>9171</v>
      </c>
      <c r="G2275" t="s">
        <v>11320</v>
      </c>
      <c r="H2275" t="s">
        <v>12675</v>
      </c>
      <c r="I2275" s="1">
        <v>869.7718625550425</v>
      </c>
      <c r="J2275" s="1">
        <v>1373.3239935079619</v>
      </c>
      <c r="K2275" s="1">
        <v>22.888733225132697</v>
      </c>
      <c r="L2275" s="1">
        <v>120.16584943194667</v>
      </c>
      <c r="M2275" s="1">
        <v>1544.9894926964571</v>
      </c>
      <c r="N2275" s="1">
        <v>1455.7508995983096</v>
      </c>
      <c r="O2275" s="1">
        <v>235.7539522188668</v>
      </c>
      <c r="P2275" s="1">
        <v>1818.7753640422043</v>
      </c>
      <c r="Q2275" s="1">
        <v>109.20697618571704</v>
      </c>
      <c r="R2275" s="1">
        <v>820.42303188939877</v>
      </c>
      <c r="S2275" s="1">
        <v>1573.6004092278729</v>
      </c>
      <c r="T2275" s="1">
        <v>2546.3715712960125</v>
      </c>
      <c r="U2275" s="1">
        <v>34.333099837699045</v>
      </c>
      <c r="V2275" s="1">
        <v>645.4622769487421</v>
      </c>
      <c r="W2275" s="1">
        <v>2880.5470763829499</v>
      </c>
      <c r="X2275" s="1">
        <v>1663.0887178436237</v>
      </c>
      <c r="Y2275" s="1">
        <v>0</v>
      </c>
      <c r="Z2275" s="1">
        <v>614.74143121116697</v>
      </c>
      <c r="AA2275" s="1">
        <v>4165.0964610088286</v>
      </c>
      <c r="AB2275" s="1">
        <v>432.59705795500798</v>
      </c>
      <c r="AC2275" s="1">
        <v>555.88721947218528</v>
      </c>
      <c r="AD2275" s="1">
        <v>858.03225896733716</v>
      </c>
      <c r="AE2275" s="1">
        <v>5798.6858071091947</v>
      </c>
      <c r="AF2275" s="1">
        <v>303.05827226736949</v>
      </c>
      <c r="AG2275" s="1">
        <v>0</v>
      </c>
      <c r="AH2275" s="1">
        <v>1982.1642972964917</v>
      </c>
      <c r="AI2275" s="1">
        <v>757.61706975189225</v>
      </c>
      <c r="AJ2275" s="1">
        <v>1409.9459666681742</v>
      </c>
      <c r="AK2275" s="1">
        <v>1257.7358907210416</v>
      </c>
      <c r="AL2275" s="1">
        <v>35850.01171875</v>
      </c>
      <c r="AM2275" s="1">
        <v>20094.62890625</v>
      </c>
      <c r="AN2275" s="1">
        <v>15755.38671875</v>
      </c>
      <c r="AO2275" t="s">
        <v>15085</v>
      </c>
    </row>
    <row r="2276" spans="1:41" x14ac:dyDescent="0.25">
      <c r="A2276" s="1">
        <v>2018</v>
      </c>
      <c r="B2276" t="s">
        <v>1691</v>
      </c>
      <c r="C2276" t="s">
        <v>7046</v>
      </c>
      <c r="D2276" t="s">
        <v>7210</v>
      </c>
      <c r="E2276" t="s">
        <v>7668</v>
      </c>
      <c r="F2276" t="s">
        <v>9171</v>
      </c>
      <c r="G2276" t="s">
        <v>11321</v>
      </c>
      <c r="H2276" t="s">
        <v>12675</v>
      </c>
      <c r="I2276" s="1">
        <v>840</v>
      </c>
      <c r="J2276" s="1">
        <v>0</v>
      </c>
      <c r="K2276" s="1">
        <v>22</v>
      </c>
      <c r="L2276" s="1">
        <v>303</v>
      </c>
      <c r="M2276" s="1">
        <v>100</v>
      </c>
      <c r="N2276" s="1">
        <v>2407.8000000000002</v>
      </c>
      <c r="O2276" s="1">
        <v>205.68279999999999</v>
      </c>
      <c r="P2276" s="1">
        <v>1036</v>
      </c>
      <c r="Q2276" s="1">
        <v>12.7072</v>
      </c>
      <c r="R2276" s="1">
        <v>244.62231</v>
      </c>
      <c r="S2276" s="1">
        <v>0</v>
      </c>
      <c r="T2276" s="1">
        <v>2084.371549090909</v>
      </c>
      <c r="U2276" s="1">
        <v>52</v>
      </c>
      <c r="V2276" s="1">
        <v>669</v>
      </c>
      <c r="W2276" s="1">
        <v>3322</v>
      </c>
      <c r="X2276" s="1">
        <v>776</v>
      </c>
      <c r="Y2276" s="1"/>
      <c r="Z2276" s="1">
        <v>338.98919999999998</v>
      </c>
      <c r="AA2276" s="1">
        <v>2389</v>
      </c>
      <c r="AB2276" s="1">
        <v>471</v>
      </c>
      <c r="AC2276" s="1">
        <v>3092.5549999999998</v>
      </c>
      <c r="AD2276" s="1">
        <v>1049.3372999999999</v>
      </c>
      <c r="AE2276" s="1">
        <v>3961</v>
      </c>
      <c r="AF2276" s="1">
        <v>913.10594916000161</v>
      </c>
      <c r="AG2276" s="1">
        <v>4239</v>
      </c>
      <c r="AH2276" s="1">
        <v>1190</v>
      </c>
      <c r="AI2276" s="1">
        <v>1911</v>
      </c>
      <c r="AJ2276" s="1">
        <v>1025</v>
      </c>
      <c r="AK2276" s="1">
        <v>806</v>
      </c>
      <c r="AL2276" s="1">
        <v>33461.171875</v>
      </c>
      <c r="AM2276" s="1">
        <v>21523.77734375</v>
      </c>
      <c r="AN2276" s="1">
        <v>11937.392578125</v>
      </c>
      <c r="AO2276" t="s">
        <v>15086</v>
      </c>
    </row>
    <row r="2277" spans="1:41" x14ac:dyDescent="0.25">
      <c r="A2277" s="1">
        <v>2018</v>
      </c>
      <c r="B2277" t="s">
        <v>1692</v>
      </c>
      <c r="C2277" t="s">
        <v>7046</v>
      </c>
      <c r="D2277" t="s">
        <v>7210</v>
      </c>
      <c r="E2277" t="s">
        <v>7668</v>
      </c>
      <c r="F2277" t="s">
        <v>9171</v>
      </c>
      <c r="G2277" t="s">
        <v>11321</v>
      </c>
      <c r="H2277" t="s">
        <v>12675</v>
      </c>
      <c r="I2277" s="1">
        <v>573.05232000000001</v>
      </c>
      <c r="J2277" s="1">
        <v>975</v>
      </c>
      <c r="K2277" s="1">
        <v>31.942882905000008</v>
      </c>
      <c r="L2277" s="1">
        <v>517.35419999999999</v>
      </c>
      <c r="M2277" s="1">
        <v>484.31249999999989</v>
      </c>
      <c r="N2277" s="1">
        <v>1797.3892137600001</v>
      </c>
      <c r="O2277" s="1">
        <v>80.763230172534904</v>
      </c>
      <c r="P2277" s="1">
        <v>1746.95976</v>
      </c>
      <c r="Q2277" s="1">
        <v>130.9588908485741</v>
      </c>
      <c r="R2277" s="1">
        <v>447.88241035241663</v>
      </c>
      <c r="S2277" s="1">
        <v>2851.4304000000002</v>
      </c>
      <c r="T2277" s="1">
        <v>2292.2506249999992</v>
      </c>
      <c r="U2277" s="1"/>
      <c r="V2277" s="1">
        <v>44</v>
      </c>
      <c r="W2277" s="1">
        <v>457.77555999999993</v>
      </c>
      <c r="X2277" s="1">
        <v>267.903245169196</v>
      </c>
      <c r="Y2277" s="1">
        <v>0</v>
      </c>
      <c r="Z2277" s="1">
        <v>544.21549056000003</v>
      </c>
      <c r="AA2277" s="1">
        <v>25598.69614547458</v>
      </c>
      <c r="AB2277" s="1">
        <v>433</v>
      </c>
      <c r="AC2277" s="1">
        <v>200.67326</v>
      </c>
      <c r="AD2277" s="1">
        <v>759.74072492641562</v>
      </c>
      <c r="AE2277" s="1">
        <v>4719.5655596106344</v>
      </c>
      <c r="AF2277" s="1">
        <v>649.18955169484218</v>
      </c>
      <c r="AG2277" s="1">
        <v>444.65006868131871</v>
      </c>
      <c r="AH2277" s="1">
        <v>801.77260546874982</v>
      </c>
      <c r="AI2277" s="1">
        <v>121.7268</v>
      </c>
      <c r="AJ2277" s="1">
        <v>1421.013820106328</v>
      </c>
      <c r="AK2277" s="1">
        <v>1306.8945000000001</v>
      </c>
      <c r="AL2277" s="1">
        <v>49700.1171875</v>
      </c>
      <c r="AM2277" s="1">
        <v>39810.6015625</v>
      </c>
      <c r="AN2277" s="1">
        <v>9889.5126953125</v>
      </c>
      <c r="AO2277" t="s">
        <v>15087</v>
      </c>
    </row>
    <row r="2278" spans="1:41" x14ac:dyDescent="0.25">
      <c r="A2278" s="1">
        <v>2018</v>
      </c>
      <c r="B2278" t="s">
        <v>1693</v>
      </c>
      <c r="C2278" t="s">
        <v>7046</v>
      </c>
      <c r="D2278" t="s">
        <v>7210</v>
      </c>
      <c r="E2278" t="s">
        <v>7668</v>
      </c>
      <c r="F2278" t="s">
        <v>9171</v>
      </c>
      <c r="G2278" t="s">
        <v>11321</v>
      </c>
      <c r="H2278" t="s">
        <v>12675</v>
      </c>
      <c r="I2278" s="1">
        <v>346.8</v>
      </c>
      <c r="J2278" s="1">
        <v>414</v>
      </c>
      <c r="K2278" s="1">
        <v>21.78504614121</v>
      </c>
      <c r="L2278" s="1">
        <v>524.41379999999992</v>
      </c>
      <c r="M2278" s="1">
        <v>495.84374999999977</v>
      </c>
      <c r="N2278" s="1">
        <v>3065.9356232869468</v>
      </c>
      <c r="O2278" s="1">
        <v>81</v>
      </c>
      <c r="P2278" s="1">
        <v>1370</v>
      </c>
      <c r="Q2278" s="1">
        <v>124.84741995724291</v>
      </c>
      <c r="R2278" s="1">
        <v>330.35950553460299</v>
      </c>
      <c r="S2278" s="1">
        <v>3903.3584883216872</v>
      </c>
      <c r="T2278" s="1">
        <v>1467.75374592</v>
      </c>
      <c r="U2278" s="1"/>
      <c r="V2278" s="1">
        <v>387</v>
      </c>
      <c r="W2278" s="1">
        <v>582.60319200000004</v>
      </c>
      <c r="X2278" s="1">
        <v>551</v>
      </c>
      <c r="Y2278" s="1">
        <v>0</v>
      </c>
      <c r="Z2278" s="1">
        <v>660.55000000000007</v>
      </c>
      <c r="AA2278" s="1">
        <v>25848.930217304529</v>
      </c>
      <c r="AB2278" s="1">
        <v>435</v>
      </c>
      <c r="AC2278" s="1">
        <v>323.39999999999998</v>
      </c>
      <c r="AD2278" s="1">
        <v>976.93106116542549</v>
      </c>
      <c r="AE2278" s="1">
        <v>8501.1430869359992</v>
      </c>
      <c r="AF2278" s="1">
        <v>659.19833650198029</v>
      </c>
      <c r="AG2278" s="1">
        <v>3739</v>
      </c>
      <c r="AH2278" s="1">
        <v>691.78500836680428</v>
      </c>
      <c r="AI2278" s="1">
        <v>124.16133600000001</v>
      </c>
      <c r="AJ2278" s="1">
        <v>30.5929266990352</v>
      </c>
      <c r="AK2278" s="1">
        <v>537.48924487499983</v>
      </c>
      <c r="AL2278" s="1">
        <v>56194.87890625</v>
      </c>
      <c r="AM2278" s="1">
        <v>46326.171875</v>
      </c>
      <c r="AN2278" s="1">
        <v>9868.7109375</v>
      </c>
      <c r="AO2278" t="s">
        <v>15088</v>
      </c>
    </row>
    <row r="2279" spans="1:41" x14ac:dyDescent="0.25">
      <c r="A2279" s="1">
        <v>2018</v>
      </c>
      <c r="B2279" t="s">
        <v>1694</v>
      </c>
      <c r="C2279" t="s">
        <v>7046</v>
      </c>
      <c r="D2279" t="s">
        <v>7210</v>
      </c>
      <c r="E2279" t="s">
        <v>7668</v>
      </c>
      <c r="F2279" t="s">
        <v>9171</v>
      </c>
      <c r="G2279" t="s">
        <v>11321</v>
      </c>
      <c r="H2279" t="s">
        <v>12675</v>
      </c>
      <c r="I2279" s="1">
        <v>782.97099999999978</v>
      </c>
      <c r="J2279" s="1">
        <v>1249.704</v>
      </c>
      <c r="K2279" s="1">
        <v>20.22</v>
      </c>
      <c r="L2279" s="1">
        <v>108.70650000000001</v>
      </c>
      <c r="M2279" s="1">
        <v>1377</v>
      </c>
      <c r="N2279" s="1">
        <v>1324</v>
      </c>
      <c r="O2279" s="1">
        <v>209.65237999999999</v>
      </c>
      <c r="P2279" s="1">
        <v>1286.4829999999999</v>
      </c>
      <c r="Q2279" s="1">
        <v>97.428129017804707</v>
      </c>
      <c r="R2279" s="1">
        <v>728.74134090700238</v>
      </c>
      <c r="S2279" s="1">
        <v>1402.5</v>
      </c>
      <c r="T2279" s="1">
        <v>2269.7224999999999</v>
      </c>
      <c r="U2279" s="1">
        <v>30.3</v>
      </c>
      <c r="V2279" s="1">
        <v>576</v>
      </c>
      <c r="W2279" s="1">
        <v>2569.857</v>
      </c>
      <c r="X2279" s="1">
        <v>1511.903245169196</v>
      </c>
      <c r="Y2279" s="1">
        <v>0</v>
      </c>
      <c r="Z2279" s="1">
        <v>548.43664355999999</v>
      </c>
      <c r="AA2279" s="1">
        <v>3835.2588543247398</v>
      </c>
      <c r="AB2279" s="1">
        <v>378</v>
      </c>
      <c r="AC2279" s="1">
        <v>494.32742000000002</v>
      </c>
      <c r="AD2279" s="1">
        <v>765.48660669758158</v>
      </c>
      <c r="AE2279" s="1">
        <v>5168.1842459999998</v>
      </c>
      <c r="AF2279" s="1">
        <v>274.15779300000003</v>
      </c>
      <c r="AG2279" s="1">
        <v>0</v>
      </c>
      <c r="AH2279" s="1">
        <v>1810.8168250000001</v>
      </c>
      <c r="AI2279" s="1">
        <v>675.24</v>
      </c>
      <c r="AJ2279" s="1">
        <v>1281.7728</v>
      </c>
      <c r="AK2279" s="1">
        <v>1120.98</v>
      </c>
      <c r="AL2279" s="1">
        <v>31897.8515625</v>
      </c>
      <c r="AM2279" s="1">
        <v>17786.47265625</v>
      </c>
      <c r="AN2279" s="1">
        <v>14111.3779296875</v>
      </c>
      <c r="AO2279" t="s">
        <v>15089</v>
      </c>
    </row>
    <row r="2280" spans="1:41" x14ac:dyDescent="0.25">
      <c r="A2280" s="1">
        <v>2018</v>
      </c>
      <c r="B2280" t="s">
        <v>1695</v>
      </c>
      <c r="C2280" t="s">
        <v>7046</v>
      </c>
      <c r="D2280" t="s">
        <v>7210</v>
      </c>
      <c r="E2280" t="s">
        <v>7668</v>
      </c>
      <c r="F2280" t="s">
        <v>9171</v>
      </c>
      <c r="G2280" t="s">
        <v>11321</v>
      </c>
      <c r="H2280" t="s">
        <v>12675</v>
      </c>
      <c r="I2280" s="1">
        <v>907.80000000000007</v>
      </c>
      <c r="J2280" s="1">
        <v>2252.415</v>
      </c>
      <c r="K2280" s="1">
        <v>22</v>
      </c>
      <c r="L2280" s="1">
        <v>455</v>
      </c>
      <c r="M2280" s="1">
        <v>350</v>
      </c>
      <c r="N2280" s="1">
        <v>2254</v>
      </c>
      <c r="O2280" s="1">
        <v>206</v>
      </c>
      <c r="P2280" s="1">
        <v>1035.7180000000001</v>
      </c>
      <c r="Q2280" s="1">
        <v>66.830311245042452</v>
      </c>
      <c r="R2280" s="1">
        <v>331.7764755881206</v>
      </c>
      <c r="S2280" s="1">
        <v>100</v>
      </c>
      <c r="T2280" s="1">
        <v>2193</v>
      </c>
      <c r="U2280" s="1">
        <v>30</v>
      </c>
      <c r="V2280" s="1">
        <v>943</v>
      </c>
      <c r="W2280" s="1">
        <v>2412</v>
      </c>
      <c r="X2280" s="1">
        <v>776</v>
      </c>
      <c r="Y2280" s="1">
        <v>0</v>
      </c>
      <c r="Z2280" s="1">
        <v>409</v>
      </c>
      <c r="AA2280" s="1">
        <v>2725</v>
      </c>
      <c r="AB2280" s="1">
        <v>470.5</v>
      </c>
      <c r="AC2280" s="1">
        <v>3092.5549999999998</v>
      </c>
      <c r="AD2280" s="1">
        <v>928.97072418959999</v>
      </c>
      <c r="AE2280" s="1">
        <v>3883</v>
      </c>
      <c r="AF2280" s="1">
        <v>1102.7406340057639</v>
      </c>
      <c r="AG2280" s="1">
        <v>988</v>
      </c>
      <c r="AH2280" s="1">
        <v>1494</v>
      </c>
      <c r="AI2280" s="1">
        <v>1911</v>
      </c>
      <c r="AJ2280" s="1">
        <v>1705.44</v>
      </c>
      <c r="AK2280" s="1">
        <v>806</v>
      </c>
      <c r="AL2280" s="1">
        <v>33851.74609375</v>
      </c>
      <c r="AM2280" s="1">
        <v>22182.2734375</v>
      </c>
      <c r="AN2280" s="1">
        <v>11669.470703125</v>
      </c>
      <c r="AO2280" t="s">
        <v>15090</v>
      </c>
    </row>
    <row r="2281" spans="1:41" x14ac:dyDescent="0.25">
      <c r="A2281" s="1">
        <v>2018</v>
      </c>
      <c r="B2281" t="s">
        <v>1696</v>
      </c>
      <c r="C2281" t="s">
        <v>7046</v>
      </c>
      <c r="D2281" t="s">
        <v>7210</v>
      </c>
      <c r="E2281" t="s">
        <v>7668</v>
      </c>
      <c r="F2281" t="s">
        <v>9171</v>
      </c>
      <c r="G2281" t="s">
        <v>11321</v>
      </c>
      <c r="H2281" t="s">
        <v>12675</v>
      </c>
      <c r="I2281" s="1">
        <v>550</v>
      </c>
      <c r="J2281" s="1">
        <v>204.4</v>
      </c>
      <c r="K2281" s="1">
        <v>84</v>
      </c>
      <c r="L2281" s="1">
        <v>44.163232127999997</v>
      </c>
      <c r="M2281" s="1">
        <v>494.99999999999977</v>
      </c>
      <c r="N2281" s="1">
        <v>4671.1832324218813</v>
      </c>
      <c r="O2281" s="1">
        <v>83.158503647460918</v>
      </c>
      <c r="P2281" s="1">
        <v>1320</v>
      </c>
      <c r="Q2281" s="1">
        <v>13.9909</v>
      </c>
      <c r="R2281" s="1">
        <v>353.69813685874931</v>
      </c>
      <c r="S2281" s="1">
        <v>2428</v>
      </c>
      <c r="T2281" s="1">
        <v>1457.033015625</v>
      </c>
      <c r="U2281" s="1"/>
      <c r="V2281" s="1">
        <v>0</v>
      </c>
      <c r="W2281" s="1">
        <v>348.93769364975998</v>
      </c>
      <c r="X2281" s="1">
        <v>900</v>
      </c>
      <c r="Y2281" s="1">
        <v>0</v>
      </c>
      <c r="Z2281" s="1">
        <v>165.89500047359999</v>
      </c>
      <c r="AA2281" s="1">
        <v>18811.407536837982</v>
      </c>
      <c r="AB2281" s="1">
        <v>408</v>
      </c>
      <c r="AC2281" s="1">
        <v>1104.3937800000001</v>
      </c>
      <c r="AD2281" s="1">
        <v>760.59619999999995</v>
      </c>
      <c r="AE2281" s="1">
        <v>1814.564538278694</v>
      </c>
      <c r="AF2281" s="1">
        <v>750.77494617599996</v>
      </c>
      <c r="AG2281" s="1">
        <v>1361.512372631654</v>
      </c>
      <c r="AH2281" s="1">
        <v>667.5</v>
      </c>
      <c r="AI2281" s="1">
        <v>126.64456272</v>
      </c>
      <c r="AJ2281" s="1">
        <v>30.5929266990352</v>
      </c>
      <c r="AK2281" s="1">
        <v>302</v>
      </c>
      <c r="AL2281" s="1">
        <v>39257.44921875</v>
      </c>
      <c r="AM2281" s="1">
        <v>31196.578125</v>
      </c>
      <c r="AN2281" s="1">
        <v>8060.86962890625</v>
      </c>
      <c r="AO2281" t="s">
        <v>15091</v>
      </c>
    </row>
    <row r="2282" spans="1:41" x14ac:dyDescent="0.25">
      <c r="A2282" s="1">
        <v>2018</v>
      </c>
      <c r="B2282" t="s">
        <v>1697</v>
      </c>
      <c r="C2282" t="s">
        <v>7046</v>
      </c>
      <c r="D2282" t="s">
        <v>7210</v>
      </c>
      <c r="E2282" t="s">
        <v>7668</v>
      </c>
      <c r="F2282" t="s">
        <v>9172</v>
      </c>
      <c r="G2282" t="s">
        <v>11322</v>
      </c>
      <c r="H2282" t="s">
        <v>12675</v>
      </c>
      <c r="I2282" s="1">
        <v>1749.4284319811318</v>
      </c>
      <c r="J2282" s="1">
        <v>4594.189747864265</v>
      </c>
      <c r="K2282" s="1">
        <v>295.31831961598601</v>
      </c>
      <c r="L2282" s="1">
        <v>995.36020337130492</v>
      </c>
      <c r="M2282" s="1">
        <v>2910.1708706910463</v>
      </c>
      <c r="N2282" s="1">
        <v>3107.5081716369532</v>
      </c>
      <c r="O2282" s="1">
        <v>828.15148205950914</v>
      </c>
      <c r="P2282" s="1">
        <v>1384.6870161878539</v>
      </c>
      <c r="Q2282" s="1">
        <v>289.36317468568137</v>
      </c>
      <c r="R2282" s="1">
        <v>1113.8750687751347</v>
      </c>
      <c r="S2282" s="1">
        <v>767.17647334026822</v>
      </c>
      <c r="T2282" s="1">
        <v>3270.4777403956518</v>
      </c>
      <c r="U2282" s="1">
        <v>287.13685924151656</v>
      </c>
      <c r="V2282" s="1">
        <v>1843.6625363654134</v>
      </c>
      <c r="W2282" s="1">
        <v>2729.4631175776594</v>
      </c>
      <c r="X2282" s="1">
        <v>3612.8507840063635</v>
      </c>
      <c r="Y2282" s="1">
        <v>277.15913054200439</v>
      </c>
      <c r="Z2282" s="1">
        <v>2545.4294548977687</v>
      </c>
      <c r="AA2282" s="1">
        <v>4358.0501686424777</v>
      </c>
      <c r="AB2282" s="1">
        <v>664.19190088651453</v>
      </c>
      <c r="AC2282" s="1">
        <v>4325.4063662472399</v>
      </c>
      <c r="AD2282" s="1">
        <v>2149.2065804000285</v>
      </c>
      <c r="AE2282" s="1">
        <v>4304.8356155784122</v>
      </c>
      <c r="AF2282" s="1">
        <v>2010.5609429730948</v>
      </c>
      <c r="AG2282" s="1">
        <v>3280.4554690951641</v>
      </c>
      <c r="AH2282" s="1">
        <v>3436.7732187208549</v>
      </c>
      <c r="AI2282" s="1">
        <v>2603.0785540505053</v>
      </c>
      <c r="AJ2282" s="1">
        <v>3438.9904917651907</v>
      </c>
      <c r="AK2282" s="1">
        <v>1201.7619900301311</v>
      </c>
      <c r="AL2282" s="1">
        <v>64374.72265625</v>
      </c>
      <c r="AM2282" s="1">
        <v>39906.1015625</v>
      </c>
      <c r="AN2282" s="1">
        <v>24468.62109375</v>
      </c>
      <c r="AO2282" t="s">
        <v>15092</v>
      </c>
    </row>
    <row r="2283" spans="1:41" x14ac:dyDescent="0.25">
      <c r="A2283" s="1">
        <v>2018</v>
      </c>
      <c r="B2283" t="s">
        <v>1698</v>
      </c>
      <c r="C2283" t="s">
        <v>7046</v>
      </c>
      <c r="D2283" t="s">
        <v>7210</v>
      </c>
      <c r="E2283" t="s">
        <v>7668</v>
      </c>
      <c r="F2283" t="s">
        <v>9172</v>
      </c>
      <c r="G2283" t="s">
        <v>11322</v>
      </c>
      <c r="H2283" t="s">
        <v>12675</v>
      </c>
      <c r="I2283" s="1">
        <v>532.52412092825432</v>
      </c>
      <c r="J2283" s="1">
        <v>335.82503623890744</v>
      </c>
      <c r="K2283" s="1">
        <v>175.49090348772017</v>
      </c>
      <c r="L2283" s="1">
        <v>601.51020023032356</v>
      </c>
      <c r="M2283" s="1">
        <v>2253.0914014160485</v>
      </c>
      <c r="N2283" s="1">
        <v>3897.355690923167</v>
      </c>
      <c r="O2283" s="1">
        <v>797.57589929936262</v>
      </c>
      <c r="P2283" s="1">
        <v>1505.3682318102217</v>
      </c>
      <c r="Q2283" s="1">
        <v>141.18545756110342</v>
      </c>
      <c r="R2283" s="1">
        <v>638.06349684324857</v>
      </c>
      <c r="S2283" s="1">
        <v>3872.9026976600312</v>
      </c>
      <c r="T2283" s="1">
        <v>2081.6851999922669</v>
      </c>
      <c r="U2283" s="1">
        <v>36.308462790562793</v>
      </c>
      <c r="V2283" s="1">
        <v>433.28098930071599</v>
      </c>
      <c r="W2283" s="1">
        <v>724.95897371823708</v>
      </c>
      <c r="X2283" s="1">
        <v>652.34204813711153</v>
      </c>
      <c r="Y2283" s="1">
        <v>3382.7384499874333</v>
      </c>
      <c r="Z2283" s="1">
        <v>1573.3667209243877</v>
      </c>
      <c r="AA2283" s="1">
        <v>36491.946591375963</v>
      </c>
      <c r="AB2283" s="1">
        <v>884.71620999671336</v>
      </c>
      <c r="AC2283" s="1">
        <v>1190.9175795304595</v>
      </c>
      <c r="AD2283" s="1">
        <v>1126.6180150630821</v>
      </c>
      <c r="AE2283" s="1">
        <v>9698.979211829319</v>
      </c>
      <c r="AF2283" s="1">
        <v>1627.4339464988307</v>
      </c>
      <c r="AG2283" s="1">
        <v>16698.262037379827</v>
      </c>
      <c r="AH2283" s="1">
        <v>2548.8540878975082</v>
      </c>
      <c r="AI2283" s="1">
        <v>424.8090146495847</v>
      </c>
      <c r="AJ2283" s="1">
        <v>4434.1710182974812</v>
      </c>
      <c r="AK2283" s="1">
        <v>828.7227002923396</v>
      </c>
      <c r="AL2283" s="1">
        <v>99591.015625</v>
      </c>
      <c r="AM2283" s="1">
        <v>83219.2421875</v>
      </c>
      <c r="AN2283" s="1">
        <v>16371.7666015625</v>
      </c>
      <c r="AO2283" t="s">
        <v>15093</v>
      </c>
    </row>
    <row r="2284" spans="1:41" x14ac:dyDescent="0.25">
      <c r="A2284" s="1">
        <v>2018</v>
      </c>
      <c r="B2284" t="s">
        <v>1699</v>
      </c>
      <c r="C2284" t="s">
        <v>7046</v>
      </c>
      <c r="D2284" t="s">
        <v>7210</v>
      </c>
      <c r="E2284" t="s">
        <v>7668</v>
      </c>
      <c r="F2284" t="s">
        <v>9172</v>
      </c>
      <c r="G2284" t="s">
        <v>11322</v>
      </c>
      <c r="H2284" t="s">
        <v>12675</v>
      </c>
      <c r="I2284" s="1">
        <v>1168.4687910248463</v>
      </c>
      <c r="J2284" s="1">
        <v>1099.0407580156839</v>
      </c>
      <c r="K2284" s="1">
        <v>371.78552441699651</v>
      </c>
      <c r="L2284" s="1">
        <v>586.59493852459445</v>
      </c>
      <c r="M2284" s="1">
        <v>2433.5723116104591</v>
      </c>
      <c r="N2284" s="1">
        <v>2511.8490981655691</v>
      </c>
      <c r="O2284" s="1">
        <v>357.62226634396808</v>
      </c>
      <c r="P2284" s="1">
        <v>2062.094838056551</v>
      </c>
      <c r="Q2284" s="1">
        <v>163.13633612117863</v>
      </c>
      <c r="R2284" s="1">
        <v>1115.5002656843135</v>
      </c>
      <c r="S2284" s="1">
        <v>3871.2905399611063</v>
      </c>
      <c r="T2284" s="1">
        <v>3475.8995854223958</v>
      </c>
      <c r="U2284" s="1">
        <v>35.408145182571097</v>
      </c>
      <c r="V2284" s="1">
        <v>49.571403255599535</v>
      </c>
      <c r="W2284" s="1">
        <v>578.33303798199461</v>
      </c>
      <c r="X2284" s="1">
        <v>750.85916141422445</v>
      </c>
      <c r="Y2284" s="1">
        <v>2177.6009287281222</v>
      </c>
      <c r="Z2284" s="1">
        <v>1974.8450373764247</v>
      </c>
      <c r="AA2284" s="1">
        <v>36157.31286587035</v>
      </c>
      <c r="AB2284" s="1">
        <v>845.07439835736352</v>
      </c>
      <c r="AC2284" s="1">
        <v>892.28525860079162</v>
      </c>
      <c r="AD2284" s="1">
        <v>1649.412389863267</v>
      </c>
      <c r="AE2284" s="1">
        <v>5212.8372717116954</v>
      </c>
      <c r="AF2284" s="1">
        <v>1806.5226961744058</v>
      </c>
      <c r="AG2284" s="1">
        <v>12978.565667965626</v>
      </c>
      <c r="AH2284" s="1">
        <v>3247.5170489948123</v>
      </c>
      <c r="AI2284" s="1">
        <v>482.73104598905263</v>
      </c>
      <c r="AJ2284" s="1">
        <v>2671.8396219015108</v>
      </c>
      <c r="AK2284" s="1">
        <v>1527.2713288748998</v>
      </c>
      <c r="AL2284" s="1">
        <v>92254.84375</v>
      </c>
      <c r="AM2284" s="1">
        <v>72663.46875</v>
      </c>
      <c r="AN2284" s="1">
        <v>19591.369140625</v>
      </c>
      <c r="AO2284" t="s">
        <v>15094</v>
      </c>
    </row>
    <row r="2285" spans="1:41" x14ac:dyDescent="0.25">
      <c r="A2285" s="1">
        <v>2018</v>
      </c>
      <c r="B2285" t="s">
        <v>1700</v>
      </c>
      <c r="C2285" t="s">
        <v>7046</v>
      </c>
      <c r="D2285" t="s">
        <v>7210</v>
      </c>
      <c r="E2285" t="s">
        <v>7668</v>
      </c>
      <c r="F2285" t="s">
        <v>9172</v>
      </c>
      <c r="G2285" t="s">
        <v>11322</v>
      </c>
      <c r="H2285" t="s">
        <v>12675</v>
      </c>
      <c r="I2285" s="1">
        <v>1110.3703324357903</v>
      </c>
      <c r="J2285" s="1">
        <v>1832.6500632435373</v>
      </c>
      <c r="K2285" s="1">
        <v>286.75583342516524</v>
      </c>
      <c r="L2285" s="1">
        <v>687.7827884408099</v>
      </c>
      <c r="M2285" s="1">
        <v>1273.152779229775</v>
      </c>
      <c r="N2285" s="1">
        <v>2596.7573366711958</v>
      </c>
      <c r="O2285" s="1">
        <v>804.94604743697744</v>
      </c>
      <c r="P2285" s="1">
        <v>1346.4587817595166</v>
      </c>
      <c r="Q2285" s="1">
        <v>219.54145190270037</v>
      </c>
      <c r="R2285" s="1">
        <v>410.12643988995592</v>
      </c>
      <c r="S2285" s="1">
        <v>324.5841947978239</v>
      </c>
      <c r="T2285" s="1">
        <v>4089.3025664933425</v>
      </c>
      <c r="U2285" s="1">
        <v>397.79286666874424</v>
      </c>
      <c r="V2285" s="1">
        <v>1186.9104233124322</v>
      </c>
      <c r="W2285" s="1">
        <v>3672.846332629842</v>
      </c>
      <c r="X2285" s="1">
        <v>3306.3163199811347</v>
      </c>
      <c r="Y2285" s="1">
        <v>269.50736224169668</v>
      </c>
      <c r="Z2285" s="1">
        <v>1418.1049423466839</v>
      </c>
      <c r="AA2285" s="1">
        <v>5057.0361451031958</v>
      </c>
      <c r="AB2285" s="1">
        <v>646.81766938007195</v>
      </c>
      <c r="AC2285" s="1">
        <v>4205.991186763611</v>
      </c>
      <c r="AD2285" s="1">
        <v>1912.7974562623117</v>
      </c>
      <c r="AE2285" s="1">
        <v>0</v>
      </c>
      <c r="AF2285" s="1">
        <v>2896.0826844649559</v>
      </c>
      <c r="AG2285" s="1">
        <v>5864.4802023793191</v>
      </c>
      <c r="AH2285" s="1">
        <v>3066.9937823105079</v>
      </c>
      <c r="AI2285" s="1">
        <v>2531.213146174015</v>
      </c>
      <c r="AJ2285" s="1">
        <v>2187.3217519536101</v>
      </c>
      <c r="AK2285" s="1">
        <v>1168.5839226799967</v>
      </c>
      <c r="AL2285" s="1">
        <v>54771.22265625</v>
      </c>
      <c r="AM2285" s="1">
        <v>31686.9140625</v>
      </c>
      <c r="AN2285" s="1">
        <v>23084.310546875</v>
      </c>
      <c r="AO2285" t="s">
        <v>15095</v>
      </c>
    </row>
    <row r="2286" spans="1:41" x14ac:dyDescent="0.25">
      <c r="A2286" s="1">
        <v>2018</v>
      </c>
      <c r="B2286" t="s">
        <v>1701</v>
      </c>
      <c r="C2286" t="s">
        <v>7046</v>
      </c>
      <c r="D2286" t="s">
        <v>7210</v>
      </c>
      <c r="E2286" t="s">
        <v>7668</v>
      </c>
      <c r="F2286" t="s">
        <v>9172</v>
      </c>
      <c r="G2286" t="s">
        <v>11322</v>
      </c>
      <c r="H2286" t="s">
        <v>12675</v>
      </c>
      <c r="I2286" s="1">
        <v>1155.8810278692013</v>
      </c>
      <c r="J2286" s="1">
        <v>3025.3183140319143</v>
      </c>
      <c r="K2286" s="1">
        <v>246.05388217017651</v>
      </c>
      <c r="L2286" s="1">
        <v>400.55283143982223</v>
      </c>
      <c r="M2286" s="1">
        <v>3833.8628152097267</v>
      </c>
      <c r="N2286" s="1">
        <v>1616.9436588996455</v>
      </c>
      <c r="O2286" s="1">
        <v>497.82994764663619</v>
      </c>
      <c r="P2286" s="1">
        <v>1858.8306471861865</v>
      </c>
      <c r="Q2286" s="1">
        <v>124.91568775249819</v>
      </c>
      <c r="R2286" s="1">
        <v>1442.5418365619119</v>
      </c>
      <c r="S2286" s="1">
        <v>2203.040572919022</v>
      </c>
      <c r="T2286" s="1">
        <v>3370.3659674007899</v>
      </c>
      <c r="U2286" s="1">
        <v>133.89908936702628</v>
      </c>
      <c r="V2286" s="1">
        <v>1029.9929951309714</v>
      </c>
      <c r="W2286" s="1">
        <v>2937.7689094457819</v>
      </c>
      <c r="X2286" s="1">
        <v>2841.8235614792629</v>
      </c>
      <c r="Y2286" s="1">
        <v>2037.0972570368101</v>
      </c>
      <c r="Z2286" s="1">
        <v>2601.6266113702982</v>
      </c>
      <c r="AA2286" s="1">
        <v>6073.3839385112215</v>
      </c>
      <c r="AB2286" s="1">
        <v>580.2293872571139</v>
      </c>
      <c r="AC2286" s="1">
        <v>896.3771538376061</v>
      </c>
      <c r="AD2286" s="1">
        <v>2079.8382321331369</v>
      </c>
      <c r="AE2286" s="1">
        <v>5798.6858071091947</v>
      </c>
      <c r="AF2286" s="1">
        <v>1308.2015419541451</v>
      </c>
      <c r="AG2286" s="1">
        <v>2057.6971169394296</v>
      </c>
      <c r="AH2286" s="1">
        <v>4243.9133265013179</v>
      </c>
      <c r="AI2286" s="1">
        <v>1091.7925748388298</v>
      </c>
      <c r="AJ2286" s="1">
        <v>2909.1579929143659</v>
      </c>
      <c r="AK2286" s="1">
        <v>1507.2230828749882</v>
      </c>
      <c r="AL2286" s="1">
        <v>59904.8515625</v>
      </c>
      <c r="AM2286" s="1">
        <v>34471.1015625</v>
      </c>
      <c r="AN2286" s="1">
        <v>25433.7421875</v>
      </c>
      <c r="AO2286" t="s">
        <v>15096</v>
      </c>
    </row>
    <row r="2287" spans="1:41" x14ac:dyDescent="0.25">
      <c r="A2287" s="1">
        <v>2018</v>
      </c>
      <c r="B2287" t="s">
        <v>1702</v>
      </c>
      <c r="C2287" t="s">
        <v>7046</v>
      </c>
      <c r="D2287" t="s">
        <v>7210</v>
      </c>
      <c r="E2287" t="s">
        <v>7668</v>
      </c>
      <c r="F2287" t="s">
        <v>9172</v>
      </c>
      <c r="G2287" t="s">
        <v>11322</v>
      </c>
      <c r="H2287" t="s">
        <v>12675</v>
      </c>
      <c r="I2287" s="1">
        <v>612.99115297485594</v>
      </c>
      <c r="J2287" s="1">
        <v>612.99115297485594</v>
      </c>
      <c r="K2287" s="1">
        <v>196.15716895195391</v>
      </c>
      <c r="L2287" s="1">
        <v>551.69203767737031</v>
      </c>
      <c r="M2287" s="1">
        <v>1967.7016010492875</v>
      </c>
      <c r="N2287" s="1">
        <v>5868.4148316446317</v>
      </c>
      <c r="O2287" s="1">
        <v>804.55088827949839</v>
      </c>
      <c r="P2287" s="1">
        <v>1550.8676170263855</v>
      </c>
      <c r="Q2287" s="1">
        <v>31.017352340527712</v>
      </c>
      <c r="R2287" s="1">
        <v>396.03539035963416</v>
      </c>
      <c r="S2287" s="1">
        <v>3248.8531107667368</v>
      </c>
      <c r="T2287" s="1">
        <v>2286.4570005962128</v>
      </c>
      <c r="U2287" s="1">
        <v>37.890209147681794</v>
      </c>
      <c r="V2287" s="1">
        <v>0</v>
      </c>
      <c r="W2287" s="1">
        <v>457.29140011924255</v>
      </c>
      <c r="X2287" s="1">
        <v>1227.5772732215307</v>
      </c>
      <c r="Y2287" s="1">
        <v>1297.0892796947951</v>
      </c>
      <c r="Z2287" s="1">
        <v>306.49557648742797</v>
      </c>
      <c r="AA2287" s="1">
        <v>28139.146619797459</v>
      </c>
      <c r="AB2287" s="1">
        <v>931.74655252178104</v>
      </c>
      <c r="AC2287" s="1">
        <v>1196.7097348475424</v>
      </c>
      <c r="AD2287" s="1">
        <v>984.09599698583349</v>
      </c>
      <c r="AE2287" s="1">
        <v>2080.246776735471</v>
      </c>
      <c r="AF2287" s="1">
        <v>1869.6230165733107</v>
      </c>
      <c r="AG2287" s="1">
        <v>5786.4289838631166</v>
      </c>
      <c r="AH2287" s="1">
        <v>1697.3725025873762</v>
      </c>
      <c r="AI2287" s="1">
        <v>622.79901142245365</v>
      </c>
      <c r="AJ2287" s="1">
        <v>854.41526060177034</v>
      </c>
      <c r="AK2287" s="1">
        <v>609.31320605700682</v>
      </c>
      <c r="AL2287" s="1">
        <v>66225.9765625</v>
      </c>
      <c r="AM2287" s="1">
        <v>51192.0546875</v>
      </c>
      <c r="AN2287" s="1">
        <v>15033.9140625</v>
      </c>
      <c r="AO2287" t="s">
        <v>15097</v>
      </c>
    </row>
    <row r="2288" spans="1:41" x14ac:dyDescent="0.25">
      <c r="A2288" s="1">
        <v>2018</v>
      </c>
      <c r="B2288" t="s">
        <v>1703</v>
      </c>
      <c r="C2288" t="s">
        <v>7046</v>
      </c>
      <c r="D2288" t="s">
        <v>7210</v>
      </c>
      <c r="E2288" t="s">
        <v>7668</v>
      </c>
      <c r="F2288" t="s">
        <v>9172</v>
      </c>
      <c r="G2288" t="s">
        <v>11323</v>
      </c>
      <c r="H2288" t="s">
        <v>12675</v>
      </c>
      <c r="I2288" s="1">
        <v>1609.56</v>
      </c>
      <c r="J2288" s="1">
        <v>4226.880000000001</v>
      </c>
      <c r="K2288" s="1">
        <v>267</v>
      </c>
      <c r="L2288" s="1">
        <v>920</v>
      </c>
      <c r="M2288" s="1">
        <v>2625</v>
      </c>
      <c r="N2288" s="1">
        <v>2803</v>
      </c>
      <c r="O2288" s="1">
        <v>747</v>
      </c>
      <c r="P2288" s="1">
        <v>1249.0340000000001</v>
      </c>
      <c r="Q2288" s="1">
        <v>261.00815632504248</v>
      </c>
      <c r="R2288" s="1">
        <v>1004.725215616091</v>
      </c>
      <c r="S2288" s="1">
        <v>692</v>
      </c>
      <c r="T2288" s="1">
        <v>3009</v>
      </c>
      <c r="U2288" s="1">
        <v>259</v>
      </c>
      <c r="V2288" s="1">
        <v>1663</v>
      </c>
      <c r="W2288" s="1">
        <v>2462</v>
      </c>
      <c r="X2288" s="1">
        <v>3324</v>
      </c>
      <c r="Y2288" s="1">
        <v>250</v>
      </c>
      <c r="Z2288" s="1">
        <v>2295</v>
      </c>
      <c r="AA2288" s="1">
        <v>3988</v>
      </c>
      <c r="AB2288" s="1">
        <v>599.10699999999997</v>
      </c>
      <c r="AC2288" s="1">
        <v>3901.5549999999998</v>
      </c>
      <c r="AD2288" s="1">
        <v>1938.6034443435999</v>
      </c>
      <c r="AE2288" s="1">
        <v>3883</v>
      </c>
      <c r="AF2288" s="1">
        <v>1849.8147236049249</v>
      </c>
      <c r="AG2288" s="1">
        <v>3019</v>
      </c>
      <c r="AH2288" s="1">
        <v>3170</v>
      </c>
      <c r="AI2288" s="1">
        <v>2348</v>
      </c>
      <c r="AJ2288" s="1">
        <v>3164.04</v>
      </c>
      <c r="AK2288" s="1">
        <v>1083.7612200000001</v>
      </c>
      <c r="AL2288" s="1">
        <v>58612.0859375</v>
      </c>
      <c r="AM2288" s="1">
        <v>36346.6171875</v>
      </c>
      <c r="AN2288" s="1">
        <v>22265.47265625</v>
      </c>
      <c r="AO2288" t="s">
        <v>15098</v>
      </c>
    </row>
    <row r="2289" spans="1:41" x14ac:dyDescent="0.25">
      <c r="A2289" s="1">
        <v>2018</v>
      </c>
      <c r="B2289" t="s">
        <v>1704</v>
      </c>
      <c r="C2289" t="s">
        <v>7046</v>
      </c>
      <c r="D2289" t="s">
        <v>7210</v>
      </c>
      <c r="E2289" t="s">
        <v>7668</v>
      </c>
      <c r="F2289" t="s">
        <v>9172</v>
      </c>
      <c r="G2289" t="s">
        <v>11323</v>
      </c>
      <c r="H2289" t="s">
        <v>12675</v>
      </c>
      <c r="I2289" s="1">
        <v>1050.59592</v>
      </c>
      <c r="J2289" s="1">
        <v>1212.5</v>
      </c>
      <c r="K2289" s="1">
        <v>276.83831851000002</v>
      </c>
      <c r="L2289" s="1">
        <v>539.0462</v>
      </c>
      <c r="M2289" s="1">
        <v>2164.7062500000002</v>
      </c>
      <c r="N2289" s="1">
        <v>2258.4586207679999</v>
      </c>
      <c r="O2289" s="1">
        <v>317.80855509452039</v>
      </c>
      <c r="P2289" s="1">
        <v>1746.95976</v>
      </c>
      <c r="Q2289" s="1">
        <v>144.6783936993771</v>
      </c>
      <c r="R2289" s="1">
        <v>1010.165563368182</v>
      </c>
      <c r="S2289" s="1">
        <v>3425.8944000000001</v>
      </c>
      <c r="T2289" s="1">
        <v>3034.0126249999989</v>
      </c>
      <c r="U2289" s="1">
        <v>31.52412</v>
      </c>
      <c r="V2289" s="1">
        <v>44</v>
      </c>
      <c r="W2289" s="1">
        <v>509.79550999999992</v>
      </c>
      <c r="X2289" s="1">
        <v>661.8764136110849</v>
      </c>
      <c r="Y2289" s="1">
        <v>1975.4046000000001</v>
      </c>
      <c r="Z2289" s="1">
        <v>1751.0637311999999</v>
      </c>
      <c r="AA2289" s="1">
        <v>32624.506125289779</v>
      </c>
      <c r="AB2289" s="1">
        <v>716</v>
      </c>
      <c r="AC2289" s="1">
        <v>780.99866999999995</v>
      </c>
      <c r="AD2289" s="1">
        <v>1462.7908213900939</v>
      </c>
      <c r="AE2289" s="1">
        <v>4719.5655596106344</v>
      </c>
      <c r="AF2289" s="1">
        <v>1646.841142167063</v>
      </c>
      <c r="AG2289" s="1">
        <v>11973.027845264331</v>
      </c>
      <c r="AH2289" s="1">
        <v>2941.4364319296869</v>
      </c>
      <c r="AI2289" s="1">
        <v>425.52359999999999</v>
      </c>
      <c r="AJ2289" s="1">
        <v>2414.123853857936</v>
      </c>
      <c r="AK2289" s="1">
        <v>1386.16515</v>
      </c>
      <c r="AL2289" s="1">
        <v>83246.3125</v>
      </c>
      <c r="AM2289" s="1">
        <v>65923.4609375</v>
      </c>
      <c r="AN2289" s="1">
        <v>17322.84765625</v>
      </c>
      <c r="AO2289" t="s">
        <v>15099</v>
      </c>
    </row>
    <row r="2290" spans="1:41" x14ac:dyDescent="0.25">
      <c r="A2290" s="1">
        <v>2018</v>
      </c>
      <c r="B2290" t="s">
        <v>1705</v>
      </c>
      <c r="C2290" t="s">
        <v>7046</v>
      </c>
      <c r="D2290" t="s">
        <v>7210</v>
      </c>
      <c r="E2290" t="s">
        <v>7668</v>
      </c>
      <c r="F2290" t="s">
        <v>9172</v>
      </c>
      <c r="G2290" t="s">
        <v>11323</v>
      </c>
      <c r="H2290" t="s">
        <v>12675</v>
      </c>
      <c r="I2290" s="1">
        <v>1040.5272500000001</v>
      </c>
      <c r="J2290" s="1">
        <v>2752.99377</v>
      </c>
      <c r="K2290" s="1">
        <v>217.36500000000001</v>
      </c>
      <c r="L2290" s="1">
        <v>362.3549999999999</v>
      </c>
      <c r="M2290" s="1">
        <v>3417</v>
      </c>
      <c r="N2290" s="1">
        <v>1471</v>
      </c>
      <c r="O2290" s="1">
        <v>442.71255000000002</v>
      </c>
      <c r="P2290" s="1">
        <v>1589.3309999999999</v>
      </c>
      <c r="Q2290" s="1">
        <v>111.4425302098047</v>
      </c>
      <c r="R2290" s="1">
        <v>1281.3388111126251</v>
      </c>
      <c r="S2290" s="1">
        <v>1963.5</v>
      </c>
      <c r="T2290" s="1">
        <v>3004.1945000000001</v>
      </c>
      <c r="U2290" s="1">
        <v>118.17</v>
      </c>
      <c r="V2290" s="1">
        <v>919</v>
      </c>
      <c r="W2290" s="1">
        <v>2620.9070000000002</v>
      </c>
      <c r="X2290" s="1">
        <v>2583.4835019323218</v>
      </c>
      <c r="Y2290" s="1">
        <v>1831.0147999999999</v>
      </c>
      <c r="Z2290" s="1">
        <v>2321.0203413899721</v>
      </c>
      <c r="AA2290" s="1">
        <v>5553.2358830952562</v>
      </c>
      <c r="AB2290" s="1">
        <v>507</v>
      </c>
      <c r="AC2290" s="1">
        <v>797.1109899999999</v>
      </c>
      <c r="AD2290" s="1">
        <v>1855.5110185619469</v>
      </c>
      <c r="AE2290" s="1">
        <v>5168.1842459999998</v>
      </c>
      <c r="AF2290" s="1">
        <v>1183.4478064499999</v>
      </c>
      <c r="AG2290" s="1">
        <v>1872</v>
      </c>
      <c r="AH2290" s="1">
        <v>3877.0497813687489</v>
      </c>
      <c r="AI2290" s="1">
        <v>973.08</v>
      </c>
      <c r="AJ2290" s="1">
        <v>2644.6968000000002</v>
      </c>
      <c r="AK2290" s="1">
        <v>1343.34</v>
      </c>
      <c r="AL2290" s="1">
        <v>53822.01171875</v>
      </c>
      <c r="AM2290" s="1">
        <v>31016.869140625</v>
      </c>
      <c r="AN2290" s="1">
        <v>22805.142578125</v>
      </c>
      <c r="AO2290" t="s">
        <v>15100</v>
      </c>
    </row>
    <row r="2291" spans="1:41" x14ac:dyDescent="0.25">
      <c r="A2291" s="1">
        <v>2018</v>
      </c>
      <c r="B2291" t="s">
        <v>1706</v>
      </c>
      <c r="C2291" t="s">
        <v>7046</v>
      </c>
      <c r="D2291" t="s">
        <v>7210</v>
      </c>
      <c r="E2291" t="s">
        <v>7668</v>
      </c>
      <c r="F2291" t="s">
        <v>9172</v>
      </c>
      <c r="G2291" t="s">
        <v>11323</v>
      </c>
      <c r="H2291" t="s">
        <v>12675</v>
      </c>
      <c r="I2291" s="1">
        <v>448.8</v>
      </c>
      <c r="J2291" s="1">
        <v>759</v>
      </c>
      <c r="K2291" s="1">
        <v>157.94158452377249</v>
      </c>
      <c r="L2291" s="1">
        <v>546.40179999999987</v>
      </c>
      <c r="M2291" s="1">
        <v>2001.2468749999989</v>
      </c>
      <c r="N2291" s="1">
        <v>3502.6515711059551</v>
      </c>
      <c r="O2291" s="1">
        <v>724</v>
      </c>
      <c r="P2291" s="1">
        <v>1408.5</v>
      </c>
      <c r="Q2291" s="1">
        <v>140.10654906312811</v>
      </c>
      <c r="R2291" s="1">
        <v>580.7018282203295</v>
      </c>
      <c r="S2291" s="1">
        <v>4443.8235097816123</v>
      </c>
      <c r="T2291" s="1">
        <v>1912.5276083199999</v>
      </c>
      <c r="U2291" s="1">
        <v>32.154602400000002</v>
      </c>
      <c r="V2291" s="1">
        <v>387</v>
      </c>
      <c r="W2291" s="1">
        <v>635.66359199999999</v>
      </c>
      <c r="X2291" s="1">
        <v>605.63634999999999</v>
      </c>
      <c r="Y2291" s="1">
        <v>3152</v>
      </c>
      <c r="Z2291" s="1">
        <v>1561.3</v>
      </c>
      <c r="AA2291" s="1">
        <v>32943.419360666252</v>
      </c>
      <c r="AB2291" s="1">
        <v>634</v>
      </c>
      <c r="AC2291" s="1">
        <v>1081.9000000000001</v>
      </c>
      <c r="AD2291" s="1">
        <v>1118.0086457171101</v>
      </c>
      <c r="AE2291" s="1">
        <v>8504.3267109359986</v>
      </c>
      <c r="AF2291" s="1">
        <v>1478.349210537529</v>
      </c>
      <c r="AG2291" s="1">
        <v>15358</v>
      </c>
      <c r="AH2291" s="1">
        <v>2428.1653793674832</v>
      </c>
      <c r="AI2291" s="1">
        <v>372.48400800000007</v>
      </c>
      <c r="AJ2291" s="1">
        <v>4223.4481398433009</v>
      </c>
      <c r="AK2291" s="1">
        <v>781.39656700471937</v>
      </c>
      <c r="AL2291" s="1">
        <v>91922.953125</v>
      </c>
      <c r="AM2291" s="1">
        <v>76108.0546875</v>
      </c>
      <c r="AN2291" s="1">
        <v>15814.8955078125</v>
      </c>
      <c r="AO2291" t="s">
        <v>15101</v>
      </c>
    </row>
    <row r="2292" spans="1:41" x14ac:dyDescent="0.25">
      <c r="A2292" s="1">
        <v>2018</v>
      </c>
      <c r="B2292" t="s">
        <v>1707</v>
      </c>
      <c r="C2292" t="s">
        <v>7046</v>
      </c>
      <c r="D2292" t="s">
        <v>7210</v>
      </c>
      <c r="E2292" t="s">
        <v>7668</v>
      </c>
      <c r="F2292" t="s">
        <v>9172</v>
      </c>
      <c r="G2292" t="s">
        <v>11323</v>
      </c>
      <c r="H2292" t="s">
        <v>12675</v>
      </c>
      <c r="I2292" s="1">
        <v>1570</v>
      </c>
      <c r="J2292" s="1">
        <v>1700</v>
      </c>
      <c r="K2292" s="1">
        <v>267</v>
      </c>
      <c r="L2292" s="1">
        <v>638</v>
      </c>
      <c r="M2292" s="1">
        <v>1181</v>
      </c>
      <c r="N2292" s="1">
        <v>2408.8000000000002</v>
      </c>
      <c r="O2292" s="1">
        <v>746.68280000000004</v>
      </c>
      <c r="P2292" s="1">
        <v>1249</v>
      </c>
      <c r="Q2292" s="1">
        <v>203.6507</v>
      </c>
      <c r="R2292" s="1">
        <v>380.44085000000001</v>
      </c>
      <c r="S2292" s="1">
        <v>301.09028571428581</v>
      </c>
      <c r="T2292" s="1">
        <v>3793.312483636364</v>
      </c>
      <c r="U2292" s="1">
        <v>369</v>
      </c>
      <c r="V2292" s="1">
        <v>1101</v>
      </c>
      <c r="W2292" s="1">
        <v>3407</v>
      </c>
      <c r="X2292" s="1">
        <v>3324</v>
      </c>
      <c r="Y2292" s="1">
        <v>250</v>
      </c>
      <c r="Z2292" s="1">
        <v>1315.4603</v>
      </c>
      <c r="AA2292" s="1">
        <v>4691</v>
      </c>
      <c r="AB2292" s="1">
        <v>600</v>
      </c>
      <c r="AC2292" s="1">
        <v>3901.5549999999998</v>
      </c>
      <c r="AD2292" s="1">
        <v>1774.3462</v>
      </c>
      <c r="AE2292" s="1">
        <v>3961</v>
      </c>
      <c r="AF2292" s="1">
        <v>2686.4597133600032</v>
      </c>
      <c r="AG2292" s="1">
        <v>5440</v>
      </c>
      <c r="AH2292" s="1">
        <v>2845</v>
      </c>
      <c r="AI2292" s="1">
        <v>2348</v>
      </c>
      <c r="AJ2292" s="1">
        <v>2029</v>
      </c>
      <c r="AK2292" s="1">
        <v>1084</v>
      </c>
      <c r="AL2292" s="1">
        <v>55565.80078125</v>
      </c>
      <c r="AM2292" s="1">
        <v>33894.3671875</v>
      </c>
      <c r="AN2292" s="1">
        <v>21671.43359375</v>
      </c>
      <c r="AO2292" t="s">
        <v>15102</v>
      </c>
    </row>
    <row r="2293" spans="1:41" x14ac:dyDescent="0.25">
      <c r="A2293" s="1">
        <v>2018</v>
      </c>
      <c r="B2293" t="s">
        <v>1708</v>
      </c>
      <c r="C2293" t="s">
        <v>7046</v>
      </c>
      <c r="D2293" t="s">
        <v>7210</v>
      </c>
      <c r="E2293" t="s">
        <v>7668</v>
      </c>
      <c r="F2293" t="s">
        <v>9172</v>
      </c>
      <c r="G2293" t="s">
        <v>11323</v>
      </c>
      <c r="H2293" t="s">
        <v>12675</v>
      </c>
      <c r="I2293" s="1">
        <v>550</v>
      </c>
      <c r="J2293" s="1">
        <v>511</v>
      </c>
      <c r="K2293" s="1">
        <v>179</v>
      </c>
      <c r="L2293" s="1">
        <v>496.83636144000002</v>
      </c>
      <c r="M2293" s="1">
        <v>1765.4999999999991</v>
      </c>
      <c r="N2293" s="1">
        <v>5322.8152324218809</v>
      </c>
      <c r="O2293" s="1">
        <v>742.48663970947246</v>
      </c>
      <c r="P2293" s="1">
        <v>1391.5</v>
      </c>
      <c r="Q2293" s="1">
        <v>27.9818</v>
      </c>
      <c r="R2293" s="1">
        <v>353.69813685874931</v>
      </c>
      <c r="S2293" s="1">
        <v>2925</v>
      </c>
      <c r="T2293" s="1">
        <v>2058.6110410156248</v>
      </c>
      <c r="U2293" s="1">
        <v>30</v>
      </c>
      <c r="V2293" s="1">
        <v>0</v>
      </c>
      <c r="W2293" s="1">
        <v>402.95281650575998</v>
      </c>
      <c r="X2293" s="1">
        <v>1158.8263214999999</v>
      </c>
      <c r="Y2293" s="1">
        <v>1201</v>
      </c>
      <c r="Z2293" s="1">
        <v>276.49166745600002</v>
      </c>
      <c r="AA2293" s="1">
        <v>25606.955768658521</v>
      </c>
      <c r="AB2293" s="1">
        <v>760</v>
      </c>
      <c r="AC2293" s="1">
        <v>1104.3937800000001</v>
      </c>
      <c r="AD2293" s="1">
        <v>887.78620000000001</v>
      </c>
      <c r="AE2293" s="1">
        <v>1877.639412459622</v>
      </c>
      <c r="AF2293" s="1">
        <v>1683.7232248800001</v>
      </c>
      <c r="AG2293" s="1">
        <v>5229.9145035882048</v>
      </c>
      <c r="AH2293" s="1">
        <v>1540.2562499999999</v>
      </c>
      <c r="AI2293" s="1">
        <v>549.87553728000012</v>
      </c>
      <c r="AJ2293" s="1">
        <v>778.93528568358818</v>
      </c>
      <c r="AK2293" s="1">
        <v>539</v>
      </c>
      <c r="AL2293" s="1">
        <v>59952.1796875</v>
      </c>
      <c r="AM2293" s="1">
        <v>46442.8828125</v>
      </c>
      <c r="AN2293" s="1">
        <v>13509.2939453125</v>
      </c>
      <c r="AO2293" t="s">
        <v>15103</v>
      </c>
    </row>
    <row r="2294" spans="1:41" x14ac:dyDescent="0.25">
      <c r="A2294" s="1">
        <v>2018</v>
      </c>
      <c r="B2294" t="s">
        <v>1709</v>
      </c>
      <c r="C2294" t="s">
        <v>7046</v>
      </c>
      <c r="D2294" t="s">
        <v>7210</v>
      </c>
      <c r="E2294" t="s">
        <v>7669</v>
      </c>
      <c r="F2294" t="s">
        <v>9173</v>
      </c>
      <c r="G2294" t="s">
        <v>11324</v>
      </c>
      <c r="H2294" t="s">
        <v>12675</v>
      </c>
      <c r="I2294" s="1">
        <v>7083.7315091607552</v>
      </c>
      <c r="J2294" s="1">
        <v>6837.9407947963273</v>
      </c>
      <c r="K2294" s="1">
        <v>0</v>
      </c>
      <c r="L2294" s="1">
        <v>0</v>
      </c>
      <c r="M2294" s="1">
        <v>2550.4267788005941</v>
      </c>
      <c r="N2294" s="1">
        <v>1329.210310576048</v>
      </c>
      <c r="O2294" s="1">
        <v>1189.6852711140727</v>
      </c>
      <c r="P2294" s="1">
        <v>377.31030713837532</v>
      </c>
      <c r="Q2294" s="1">
        <v>0</v>
      </c>
      <c r="R2294" s="1">
        <v>566.70579743164092</v>
      </c>
      <c r="S2294" s="1">
        <v>15.092412285535012</v>
      </c>
      <c r="T2294" s="1">
        <v>251.2782919508054</v>
      </c>
      <c r="U2294" s="1">
        <v>78.696149774575417</v>
      </c>
      <c r="V2294" s="1">
        <v>1213.8611595366017</v>
      </c>
      <c r="W2294" s="1">
        <v>522.81772010326904</v>
      </c>
      <c r="X2294" s="1">
        <v>612.32072701313484</v>
      </c>
      <c r="Y2294" s="1">
        <v>9687.7137991989239</v>
      </c>
      <c r="Z2294" s="1">
        <v>980.89188062051585</v>
      </c>
      <c r="AA2294" s="1">
        <v>48170.667897631894</v>
      </c>
      <c r="AB2294" s="1">
        <v>185.4210652222873</v>
      </c>
      <c r="AC2294" s="1">
        <v>1010.0219611787169</v>
      </c>
      <c r="AD2294" s="1">
        <v>10591.704341274452</v>
      </c>
      <c r="AE2294" s="1">
        <v>0</v>
      </c>
      <c r="AF2294" s="1">
        <v>2521.0365481757685</v>
      </c>
      <c r="AG2294" s="1">
        <v>28745.655256699367</v>
      </c>
      <c r="AH2294" s="1">
        <v>255.49297940512844</v>
      </c>
      <c r="AI2294" s="1">
        <v>1610.5759967563793</v>
      </c>
      <c r="AJ2294" s="1">
        <v>758.9327320726178</v>
      </c>
      <c r="AK2294" s="1">
        <v>244.71268491546056</v>
      </c>
      <c r="AL2294" s="1">
        <v>127391.8984375</v>
      </c>
      <c r="AM2294" s="1">
        <v>109362.375</v>
      </c>
      <c r="AN2294" s="1">
        <v>18029.529296875</v>
      </c>
      <c r="AO2294" t="s">
        <v>15104</v>
      </c>
    </row>
    <row r="2295" spans="1:41" x14ac:dyDescent="0.25">
      <c r="A2295" s="1">
        <v>2018</v>
      </c>
      <c r="B2295" t="s">
        <v>1710</v>
      </c>
      <c r="C2295" t="s">
        <v>7046</v>
      </c>
      <c r="D2295" t="s">
        <v>7210</v>
      </c>
      <c r="E2295" t="s">
        <v>7669</v>
      </c>
      <c r="F2295" t="s">
        <v>9173</v>
      </c>
      <c r="G2295" t="s">
        <v>11324</v>
      </c>
      <c r="H2295" t="s">
        <v>12675</v>
      </c>
      <c r="I2295" s="1">
        <v>4933.5348954382398</v>
      </c>
      <c r="J2295" s="1">
        <v>8730.7485696831463</v>
      </c>
      <c r="K2295" s="1">
        <v>47.210860243428129</v>
      </c>
      <c r="L2295" s="1">
        <v>338.73792224659684</v>
      </c>
      <c r="M2295" s="1">
        <v>8225.9465218457863</v>
      </c>
      <c r="N2295" s="1">
        <v>11905.714050432915</v>
      </c>
      <c r="O2295" s="1">
        <v>1523.7305143566427</v>
      </c>
      <c r="P2295" s="1">
        <v>916.39414533614161</v>
      </c>
      <c r="Q2295" s="1">
        <v>0</v>
      </c>
      <c r="R2295" s="1">
        <v>610.15888438521961</v>
      </c>
      <c r="S2295" s="1">
        <v>4662.0724490385273</v>
      </c>
      <c r="T2295" s="1">
        <v>0</v>
      </c>
      <c r="U2295" s="1">
        <v>177.04072591285549</v>
      </c>
      <c r="V2295" s="1">
        <v>9317.0632690405419</v>
      </c>
      <c r="W2295" s="1">
        <v>5027.9566159250953</v>
      </c>
      <c r="X2295" s="1">
        <v>2429.2455162592719</v>
      </c>
      <c r="Y2295" s="1">
        <v>50412.471375764784</v>
      </c>
      <c r="Z2295" s="1">
        <v>1762.6186474598953</v>
      </c>
      <c r="AA2295" s="1">
        <v>35179.461787532913</v>
      </c>
      <c r="AB2295" s="1">
        <v>200.64615603456954</v>
      </c>
      <c r="AC2295" s="1">
        <v>2156.3560416185796</v>
      </c>
      <c r="AD2295" s="1">
        <v>9642.7994244457823</v>
      </c>
      <c r="AE2295" s="1">
        <v>7068.6283458746848</v>
      </c>
      <c r="AF2295" s="1">
        <v>7876.4389553204091</v>
      </c>
      <c r="AG2295" s="1">
        <v>40779.114066311595</v>
      </c>
      <c r="AH2295" s="1">
        <v>11195.145662148067</v>
      </c>
      <c r="AI2295" s="1">
        <v>460.30588737342424</v>
      </c>
      <c r="AJ2295" s="1">
        <v>10194.595133815261</v>
      </c>
      <c r="AK2295" s="1">
        <v>351.72090881353955</v>
      </c>
      <c r="AL2295" s="1">
        <v>236125.84375</v>
      </c>
      <c r="AM2295" s="1">
        <v>192359.078125</v>
      </c>
      <c r="AN2295" s="1">
        <v>43766.78125</v>
      </c>
      <c r="AO2295" t="s">
        <v>15105</v>
      </c>
    </row>
    <row r="2296" spans="1:41" x14ac:dyDescent="0.25">
      <c r="A2296" s="1">
        <v>2018</v>
      </c>
      <c r="B2296" t="s">
        <v>1711</v>
      </c>
      <c r="C2296" t="s">
        <v>7046</v>
      </c>
      <c r="D2296" t="s">
        <v>7210</v>
      </c>
      <c r="E2296" t="s">
        <v>7669</v>
      </c>
      <c r="F2296" t="s">
        <v>9173</v>
      </c>
      <c r="G2296" t="s">
        <v>11324</v>
      </c>
      <c r="H2296" t="s">
        <v>12675</v>
      </c>
      <c r="I2296" s="1">
        <v>7284.8505871660436</v>
      </c>
      <c r="J2296" s="1">
        <v>9246.5829131423507</v>
      </c>
      <c r="K2296" s="1">
        <v>0</v>
      </c>
      <c r="L2296" s="1">
        <v>43.276530581361087</v>
      </c>
      <c r="M2296" s="1">
        <v>4201.7324190167865</v>
      </c>
      <c r="N2296" s="1">
        <v>3671.3817876866478</v>
      </c>
      <c r="O2296" s="1">
        <v>1223.9347204734916</v>
      </c>
      <c r="P2296" s="1">
        <v>388.02278275880616</v>
      </c>
      <c r="Q2296" s="1">
        <v>0</v>
      </c>
      <c r="R2296" s="1">
        <v>348.95640619204505</v>
      </c>
      <c r="S2296" s="1">
        <v>483.36552366525569</v>
      </c>
      <c r="T2296" s="1">
        <v>0</v>
      </c>
      <c r="U2296" s="1">
        <v>110.86365221680177</v>
      </c>
      <c r="V2296" s="1">
        <v>3444.5336743760308</v>
      </c>
      <c r="W2296" s="1">
        <v>2549.8640009864407</v>
      </c>
      <c r="X2296" s="1">
        <v>628.22736256187659</v>
      </c>
      <c r="Y2296" s="1">
        <v>9962.7643237359334</v>
      </c>
      <c r="Z2296" s="1">
        <v>745.00374289690785</v>
      </c>
      <c r="AA2296" s="1">
        <v>55710.093875465056</v>
      </c>
      <c r="AB2296" s="1">
        <v>150.58166425999315</v>
      </c>
      <c r="AC2296" s="1">
        <v>1038.6981871670482</v>
      </c>
      <c r="AD2296" s="1">
        <v>11855.987581696014</v>
      </c>
      <c r="AE2296" s="1">
        <v>5203.9398350566744</v>
      </c>
      <c r="AF2296" s="1">
        <v>1757.5827281880729</v>
      </c>
      <c r="AG2296" s="1">
        <v>39196.952877772434</v>
      </c>
      <c r="AH2296" s="1">
        <v>1559.8515866904008</v>
      </c>
      <c r="AI2296" s="1">
        <v>1656.3029641190183</v>
      </c>
      <c r="AJ2296" s="1">
        <v>2882.4549576368458</v>
      </c>
      <c r="AK2296" s="1">
        <v>251.66049053213999</v>
      </c>
      <c r="AL2296" s="1">
        <v>165597.453125</v>
      </c>
      <c r="AM2296" s="1">
        <v>141035.953125</v>
      </c>
      <c r="AN2296" s="1">
        <v>24561.5078125</v>
      </c>
      <c r="AO2296" t="s">
        <v>15106</v>
      </c>
    </row>
    <row r="2297" spans="1:41" x14ac:dyDescent="0.25">
      <c r="A2297" s="1">
        <v>2018</v>
      </c>
      <c r="B2297" t="s">
        <v>1712</v>
      </c>
      <c r="C2297" t="s">
        <v>7046</v>
      </c>
      <c r="D2297" t="s">
        <v>7210</v>
      </c>
      <c r="E2297" t="s">
        <v>7669</v>
      </c>
      <c r="F2297" t="s">
        <v>9173</v>
      </c>
      <c r="G2297" t="s">
        <v>11324</v>
      </c>
      <c r="H2297" t="s">
        <v>12675</v>
      </c>
      <c r="I2297" s="1">
        <v>1017.5653139382609</v>
      </c>
      <c r="J2297" s="1">
        <v>5559.8297574819435</v>
      </c>
      <c r="K2297" s="1">
        <v>49.039292237988477</v>
      </c>
      <c r="L2297" s="1">
        <v>318.7553995469251</v>
      </c>
      <c r="M2297" s="1">
        <v>5449.4913499464692</v>
      </c>
      <c r="N2297" s="1">
        <v>9587.0590342961514</v>
      </c>
      <c r="O2297" s="1">
        <v>1645.1456563539186</v>
      </c>
      <c r="P2297" s="1">
        <v>1655.0761130321112</v>
      </c>
      <c r="Q2297" s="1">
        <v>0</v>
      </c>
      <c r="R2297" s="1">
        <v>4682.8508995227012</v>
      </c>
      <c r="S2297" s="1">
        <v>3679.1729001550852</v>
      </c>
      <c r="T2297" s="1">
        <v>122.5982305949712</v>
      </c>
      <c r="U2297" s="1">
        <v>201.0469653459655</v>
      </c>
      <c r="V2297" s="1">
        <v>17378.299186837165</v>
      </c>
      <c r="W2297" s="1">
        <v>3825.0647945631013</v>
      </c>
      <c r="X2297" s="1">
        <v>1761.605630281269</v>
      </c>
      <c r="Y2297" s="1">
        <v>34930.687861119193</v>
      </c>
      <c r="Z2297" s="1">
        <v>1002.8535262668644</v>
      </c>
      <c r="AA2297" s="1">
        <v>34668.463527286585</v>
      </c>
      <c r="AB2297" s="1">
        <v>202.28708048170247</v>
      </c>
      <c r="AC2297" s="1">
        <v>1164.5158440674641</v>
      </c>
      <c r="AD2297" s="1">
        <v>6132.9764855134335</v>
      </c>
      <c r="AE2297" s="1">
        <v>12193.532181945742</v>
      </c>
      <c r="AF2297" s="1">
        <v>5590.4793151306867</v>
      </c>
      <c r="AG2297" s="1">
        <v>40534.21272597128</v>
      </c>
      <c r="AH2297" s="1">
        <v>21504.210129358849</v>
      </c>
      <c r="AI2297" s="1">
        <v>239.06654966019383</v>
      </c>
      <c r="AJ2297" s="1">
        <v>7399.1678353130928</v>
      </c>
      <c r="AK2297" s="1">
        <v>505.1047100512813</v>
      </c>
      <c r="AL2297" s="1">
        <v>223000.171875</v>
      </c>
      <c r="AM2297" s="1">
        <v>177884.390625</v>
      </c>
      <c r="AN2297" s="1">
        <v>45115.765625</v>
      </c>
      <c r="AO2297" t="s">
        <v>15107</v>
      </c>
    </row>
    <row r="2298" spans="1:41" x14ac:dyDescent="0.25">
      <c r="A2298" s="1">
        <v>2018</v>
      </c>
      <c r="B2298" t="s">
        <v>1713</v>
      </c>
      <c r="C2298" t="s">
        <v>7046</v>
      </c>
      <c r="D2298" t="s">
        <v>7210</v>
      </c>
      <c r="E2298" t="s">
        <v>7669</v>
      </c>
      <c r="F2298" t="s">
        <v>9173</v>
      </c>
      <c r="G2298" t="s">
        <v>11324</v>
      </c>
      <c r="H2298" t="s">
        <v>12675</v>
      </c>
      <c r="I2298" s="1">
        <v>7301.5058988173305</v>
      </c>
      <c r="J2298" s="1">
        <v>3762.9077422118157</v>
      </c>
      <c r="K2298" s="1">
        <v>0</v>
      </c>
      <c r="L2298" s="1">
        <v>286.1091653141587</v>
      </c>
      <c r="M2298" s="1">
        <v>4148.5828970553011</v>
      </c>
      <c r="N2298" s="1">
        <v>6968.3603867255242</v>
      </c>
      <c r="O2298" s="1">
        <v>1436.2680098770768</v>
      </c>
      <c r="P2298" s="1">
        <v>467.89720677146892</v>
      </c>
      <c r="Q2298" s="1">
        <v>0</v>
      </c>
      <c r="R2298" s="1">
        <v>593.88117016098215</v>
      </c>
      <c r="S2298" s="1">
        <v>4291.6374797123808</v>
      </c>
      <c r="T2298" s="1">
        <v>0</v>
      </c>
      <c r="U2298" s="1">
        <v>223.1651489450438</v>
      </c>
      <c r="V2298" s="1">
        <v>2970.9575726222242</v>
      </c>
      <c r="W2298" s="1">
        <v>1705.2106252723861</v>
      </c>
      <c r="X2298" s="1">
        <v>3721.6636356645445</v>
      </c>
      <c r="Y2298" s="1">
        <v>20883.680194611072</v>
      </c>
      <c r="Z2298" s="1">
        <v>649.7906600007741</v>
      </c>
      <c r="AA2298" s="1">
        <v>55631.979868800307</v>
      </c>
      <c r="AB2298" s="1">
        <v>155.64338593090235</v>
      </c>
      <c r="AC2298" s="1">
        <v>1022.6113786658661</v>
      </c>
      <c r="AD2298" s="1">
        <v>8720.8502763794149</v>
      </c>
      <c r="AE2298" s="1">
        <v>5751.2318553938558</v>
      </c>
      <c r="AF2298" s="1">
        <v>3273.0293404875902</v>
      </c>
      <c r="AG2298" s="1">
        <v>45774.033140281623</v>
      </c>
      <c r="AH2298" s="1">
        <v>1646.26810017347</v>
      </c>
      <c r="AI2298" s="1">
        <v>476.08565108276014</v>
      </c>
      <c r="AJ2298" s="1">
        <v>5511.6069606119536</v>
      </c>
      <c r="AK2298" s="1">
        <v>353.63092832830017</v>
      </c>
      <c r="AL2298" s="1">
        <v>187728.5625</v>
      </c>
      <c r="AM2298" s="1">
        <v>161072.75</v>
      </c>
      <c r="AN2298" s="1">
        <v>26655.841796875</v>
      </c>
      <c r="AO2298" t="s">
        <v>15108</v>
      </c>
    </row>
    <row r="2299" spans="1:41" x14ac:dyDescent="0.25">
      <c r="A2299" s="1">
        <v>2018</v>
      </c>
      <c r="B2299" t="s">
        <v>1714</v>
      </c>
      <c r="C2299" t="s">
        <v>7046</v>
      </c>
      <c r="D2299" t="s">
        <v>7210</v>
      </c>
      <c r="E2299" t="s">
        <v>7669</v>
      </c>
      <c r="F2299" t="s">
        <v>9173</v>
      </c>
      <c r="G2299" t="s">
        <v>11324</v>
      </c>
      <c r="H2299" t="s">
        <v>12675</v>
      </c>
      <c r="I2299" s="1">
        <v>5482.5778813749812</v>
      </c>
      <c r="J2299" s="1">
        <v>5454.6127098198294</v>
      </c>
      <c r="K2299" s="1">
        <v>48.41128372075039</v>
      </c>
      <c r="L2299" s="1">
        <v>347.35096069638405</v>
      </c>
      <c r="M2299" s="1">
        <v>6246.9164086948167</v>
      </c>
      <c r="N2299" s="1">
        <v>10594.809442286223</v>
      </c>
      <c r="O2299" s="1">
        <v>1637.511671854382</v>
      </c>
      <c r="P2299" s="1">
        <v>1872.354809183742</v>
      </c>
      <c r="Q2299" s="1">
        <v>0</v>
      </c>
      <c r="R2299" s="1">
        <v>4567.8133927138451</v>
      </c>
      <c r="S2299" s="1">
        <v>10166.369581357581</v>
      </c>
      <c r="T2299" s="1">
        <v>121.02820930187598</v>
      </c>
      <c r="U2299" s="1">
        <v>181.54231395281397</v>
      </c>
      <c r="V2299" s="1">
        <v>18099.768701095552</v>
      </c>
      <c r="W2299" s="1">
        <v>4792.7170883542885</v>
      </c>
      <c r="X2299" s="1">
        <v>2209.9751018522552</v>
      </c>
      <c r="Y2299" s="1">
        <v>28968.101896404016</v>
      </c>
      <c r="Z2299" s="1">
        <v>519.21101790504792</v>
      </c>
      <c r="AA2299" s="1">
        <v>36484.349595950371</v>
      </c>
      <c r="AB2299" s="1">
        <v>205.74795581318915</v>
      </c>
      <c r="AC2299" s="1">
        <v>1166.8329658793864</v>
      </c>
      <c r="AD2299" s="1">
        <v>9016.2990224665045</v>
      </c>
      <c r="AE2299" s="1">
        <v>606.77492733495524</v>
      </c>
      <c r="AF2299" s="1">
        <v>8026.1840731919392</v>
      </c>
      <c r="AG2299" s="1">
        <v>47547.142306334994</v>
      </c>
      <c r="AH2299" s="1">
        <v>25811.570615871206</v>
      </c>
      <c r="AI2299" s="1">
        <v>472.01001627731631</v>
      </c>
      <c r="AJ2299" s="1">
        <v>7080.7941917364833</v>
      </c>
      <c r="AK2299" s="1">
        <v>565.40377709124095</v>
      </c>
      <c r="AL2299" s="1">
        <v>238294.203125</v>
      </c>
      <c r="AM2299" s="1">
        <v>177000.234375</v>
      </c>
      <c r="AN2299" s="1">
        <v>61293.9609375</v>
      </c>
      <c r="AO2299" t="s">
        <v>15109</v>
      </c>
    </row>
    <row r="2300" spans="1:41" x14ac:dyDescent="0.25">
      <c r="A2300" s="1">
        <v>2018</v>
      </c>
      <c r="B2300" t="s">
        <v>1715</v>
      </c>
      <c r="C2300" t="s">
        <v>7046</v>
      </c>
      <c r="D2300" t="s">
        <v>7210</v>
      </c>
      <c r="E2300" t="s">
        <v>7669</v>
      </c>
      <c r="F2300" t="s">
        <v>9173</v>
      </c>
      <c r="G2300" t="s">
        <v>11325</v>
      </c>
      <c r="H2300" t="s">
        <v>12675</v>
      </c>
      <c r="I2300" s="1">
        <v>6572.8354999999983</v>
      </c>
      <c r="J2300" s="1">
        <v>3424.18896</v>
      </c>
      <c r="K2300" s="1">
        <v>0</v>
      </c>
      <c r="L2300" s="1">
        <v>258.82499999999999</v>
      </c>
      <c r="M2300" s="1">
        <v>3697.5</v>
      </c>
      <c r="N2300" s="1">
        <v>6335</v>
      </c>
      <c r="O2300" s="1">
        <v>1277.2511500000001</v>
      </c>
      <c r="P2300" s="1">
        <v>408.84500000000003</v>
      </c>
      <c r="Q2300" s="1">
        <v>0</v>
      </c>
      <c r="R2300" s="1">
        <v>527.51537129064604</v>
      </c>
      <c r="S2300" s="1">
        <v>3825</v>
      </c>
      <c r="T2300" s="1">
        <v>0</v>
      </c>
      <c r="U2300" s="1">
        <v>196.95</v>
      </c>
      <c r="V2300" s="1">
        <v>2651</v>
      </c>
      <c r="W2300" s="1">
        <v>1521.29</v>
      </c>
      <c r="X2300" s="1">
        <v>3383.3404482986139</v>
      </c>
      <c r="Y2300" s="1">
        <v>18678</v>
      </c>
      <c r="Z2300" s="1">
        <v>579.70553226799996</v>
      </c>
      <c r="AA2300" s="1">
        <v>50978.337561864741</v>
      </c>
      <c r="AB2300" s="1">
        <v>136</v>
      </c>
      <c r="AC2300" s="1">
        <v>909.36583999999993</v>
      </c>
      <c r="AD2300" s="1">
        <v>7780.2367169944237</v>
      </c>
      <c r="AE2300" s="1">
        <v>5125.8900479999993</v>
      </c>
      <c r="AF2300" s="1">
        <v>2960.9041643999999</v>
      </c>
      <c r="AG2300" s="1">
        <v>41637</v>
      </c>
      <c r="AH2300" s="1">
        <v>1503.9570525616191</v>
      </c>
      <c r="AI2300" s="1">
        <v>424.32</v>
      </c>
      <c r="AJ2300" s="1">
        <v>5010.5663999999997</v>
      </c>
      <c r="AK2300" s="1">
        <v>315.18</v>
      </c>
      <c r="AL2300" s="1">
        <v>170119</v>
      </c>
      <c r="AM2300" s="1">
        <v>146254.9375</v>
      </c>
      <c r="AN2300" s="1">
        <v>23864.076171875</v>
      </c>
      <c r="AO2300" t="s">
        <v>15110</v>
      </c>
    </row>
    <row r="2301" spans="1:41" x14ac:dyDescent="0.25">
      <c r="A2301" s="1">
        <v>2018</v>
      </c>
      <c r="B2301" t="s">
        <v>1716</v>
      </c>
      <c r="C2301" t="s">
        <v>7046</v>
      </c>
      <c r="D2301" t="s">
        <v>7210</v>
      </c>
      <c r="E2301" t="s">
        <v>7669</v>
      </c>
      <c r="F2301" t="s">
        <v>9173</v>
      </c>
      <c r="G2301" t="s">
        <v>11325</v>
      </c>
      <c r="H2301" t="s">
        <v>12675</v>
      </c>
      <c r="I2301" s="1">
        <v>6571</v>
      </c>
      <c r="J2301" s="1">
        <v>6343</v>
      </c>
      <c r="K2301" s="1"/>
      <c r="L2301" s="1">
        <v>0</v>
      </c>
      <c r="M2301" s="1">
        <v>2365.8229200000001</v>
      </c>
      <c r="N2301" s="1">
        <v>1233</v>
      </c>
      <c r="O2301" s="1">
        <v>1104.0740000000001</v>
      </c>
      <c r="P2301" s="1">
        <v>350</v>
      </c>
      <c r="Q2301" s="1">
        <v>0</v>
      </c>
      <c r="R2301" s="1">
        <v>525.68674999999996</v>
      </c>
      <c r="S2301" s="1">
        <v>14</v>
      </c>
      <c r="T2301" s="1">
        <v>233.09037818181821</v>
      </c>
      <c r="U2301" s="1">
        <v>73</v>
      </c>
      <c r="V2301" s="1">
        <v>1126</v>
      </c>
      <c r="W2301" s="1">
        <v>485</v>
      </c>
      <c r="X2301" s="1">
        <v>578</v>
      </c>
      <c r="Y2301" s="1">
        <v>8986.5019999999986</v>
      </c>
      <c r="Z2301" s="1">
        <v>909.89340000000004</v>
      </c>
      <c r="AA2301" s="1">
        <v>44684</v>
      </c>
      <c r="AB2301" s="1">
        <v>136</v>
      </c>
      <c r="AC2301" s="1">
        <v>936.91499999999996</v>
      </c>
      <c r="AD2301" s="1">
        <v>9825.060300000001</v>
      </c>
      <c r="AE2301" s="1">
        <v>10295</v>
      </c>
      <c r="AF2301" s="1">
        <v>2338.56</v>
      </c>
      <c r="AG2301" s="1">
        <v>26665</v>
      </c>
      <c r="AH2301" s="1">
        <v>237</v>
      </c>
      <c r="AI2301" s="1">
        <v>1494</v>
      </c>
      <c r="AJ2301" s="1">
        <v>704</v>
      </c>
      <c r="AK2301" s="1">
        <v>227</v>
      </c>
      <c r="AL2301" s="1">
        <v>128440.609375</v>
      </c>
      <c r="AM2301" s="1">
        <v>111741.5546875</v>
      </c>
      <c r="AN2301" s="1">
        <v>16699.046875</v>
      </c>
      <c r="AO2301" t="s">
        <v>15111</v>
      </c>
    </row>
    <row r="2302" spans="1:41" x14ac:dyDescent="0.25">
      <c r="A2302" s="1">
        <v>2018</v>
      </c>
      <c r="B2302" t="s">
        <v>1717</v>
      </c>
      <c r="C2302" t="s">
        <v>7046</v>
      </c>
      <c r="D2302" t="s">
        <v>7210</v>
      </c>
      <c r="E2302" t="s">
        <v>7669</v>
      </c>
      <c r="F2302" t="s">
        <v>9173</v>
      </c>
      <c r="G2302" t="s">
        <v>11325</v>
      </c>
      <c r="H2302" t="s">
        <v>12675</v>
      </c>
      <c r="I2302" s="1">
        <v>4435.84944</v>
      </c>
      <c r="J2302" s="1">
        <v>8980.2000000000007</v>
      </c>
      <c r="K2302" s="1">
        <v>42.523751511999997</v>
      </c>
      <c r="L2302" s="1">
        <v>311.28019999999998</v>
      </c>
      <c r="M2302" s="1">
        <v>7318.0143749999988</v>
      </c>
      <c r="N2302" s="1">
        <v>10704.6886507776</v>
      </c>
      <c r="O2302" s="1">
        <v>1354.0951967888641</v>
      </c>
      <c r="P2302" s="1">
        <v>776.42655999999999</v>
      </c>
      <c r="Q2302" s="1">
        <v>881.28598512418182</v>
      </c>
      <c r="R2302" s="1">
        <v>552.42178232994229</v>
      </c>
      <c r="S2302" s="1">
        <v>4125.6959999999999</v>
      </c>
      <c r="T2302" s="1">
        <v>0</v>
      </c>
      <c r="U2302" s="1">
        <v>157.6206</v>
      </c>
      <c r="V2302" s="1">
        <v>8234</v>
      </c>
      <c r="W2302" s="1">
        <v>4432.0997399999987</v>
      </c>
      <c r="X2302" s="1">
        <v>2141.36071411066</v>
      </c>
      <c r="Y2302" s="1">
        <v>45563.258999999998</v>
      </c>
      <c r="Z2302" s="1">
        <v>1562.885961728</v>
      </c>
      <c r="AA2302" s="1">
        <v>31742.19751421615</v>
      </c>
      <c r="AB2302" s="1">
        <v>170</v>
      </c>
      <c r="AC2302" s="1">
        <v>1887.4134200000001</v>
      </c>
      <c r="AD2302" s="1">
        <v>8551.7718778347971</v>
      </c>
      <c r="AE2302" s="1">
        <v>6399.74991659834</v>
      </c>
      <c r="AF2302" s="1">
        <v>7180.2273798483939</v>
      </c>
      <c r="AG2302" s="1">
        <v>37619.678530909012</v>
      </c>
      <c r="AH2302" s="1">
        <v>10139.9958228378</v>
      </c>
      <c r="AI2302" s="1">
        <v>405.75599999999997</v>
      </c>
      <c r="AJ2302" s="1">
        <v>9211.2621922464587</v>
      </c>
      <c r="AK2302" s="1">
        <v>319.22505000000001</v>
      </c>
      <c r="AL2302" s="1">
        <v>215200.96875</v>
      </c>
      <c r="AM2302" s="1">
        <v>176200.4375</v>
      </c>
      <c r="AN2302" s="1">
        <v>39000.54296875</v>
      </c>
      <c r="AO2302" t="s">
        <v>15112</v>
      </c>
    </row>
    <row r="2303" spans="1:41" x14ac:dyDescent="0.25">
      <c r="A2303" s="1">
        <v>2018</v>
      </c>
      <c r="B2303" t="s">
        <v>1718</v>
      </c>
      <c r="C2303" t="s">
        <v>7046</v>
      </c>
      <c r="D2303" t="s">
        <v>7210</v>
      </c>
      <c r="E2303" t="s">
        <v>7669</v>
      </c>
      <c r="F2303" t="s">
        <v>9173</v>
      </c>
      <c r="G2303" t="s">
        <v>11325</v>
      </c>
      <c r="H2303" t="s">
        <v>12675</v>
      </c>
      <c r="I2303" s="1">
        <v>6702.42</v>
      </c>
      <c r="J2303" s="1">
        <v>8507.31</v>
      </c>
      <c r="K2303" s="1"/>
      <c r="L2303" s="1">
        <v>40</v>
      </c>
      <c r="M2303" s="1">
        <v>3790</v>
      </c>
      <c r="N2303" s="1">
        <v>3311.6190151367191</v>
      </c>
      <c r="O2303" s="1">
        <v>1104</v>
      </c>
      <c r="P2303" s="1">
        <v>350</v>
      </c>
      <c r="Q2303" s="1">
        <v>0</v>
      </c>
      <c r="R2303" s="1">
        <v>314.7617809935</v>
      </c>
      <c r="S2303" s="1">
        <v>436</v>
      </c>
      <c r="T2303" s="1">
        <v>0</v>
      </c>
      <c r="U2303" s="1">
        <v>100</v>
      </c>
      <c r="V2303" s="1">
        <v>3107</v>
      </c>
      <c r="W2303" s="1">
        <v>2300</v>
      </c>
      <c r="X2303" s="1">
        <v>578</v>
      </c>
      <c r="Y2303" s="1">
        <v>8987</v>
      </c>
      <c r="Z2303" s="1">
        <v>673</v>
      </c>
      <c r="AA2303" s="1">
        <v>50976</v>
      </c>
      <c r="AB2303" s="1">
        <v>135.82599999999999</v>
      </c>
      <c r="AC2303" s="1">
        <v>936.91499999999996</v>
      </c>
      <c r="AD2303" s="1">
        <v>10694.206211528</v>
      </c>
      <c r="AE2303" s="1">
        <v>4694</v>
      </c>
      <c r="AF2303" s="1">
        <v>1617.062352632958</v>
      </c>
      <c r="AG2303" s="1">
        <v>36078</v>
      </c>
      <c r="AH2303" s="1">
        <v>1439</v>
      </c>
      <c r="AI2303" s="1">
        <v>1494</v>
      </c>
      <c r="AJ2303" s="1">
        <v>2652</v>
      </c>
      <c r="AK2303" s="1">
        <v>227</v>
      </c>
      <c r="AL2303" s="1">
        <v>151245.125</v>
      </c>
      <c r="AM2303" s="1">
        <v>129047.0859375</v>
      </c>
      <c r="AN2303" s="1">
        <v>22198.033203125</v>
      </c>
      <c r="AO2303" t="s">
        <v>15113</v>
      </c>
    </row>
    <row r="2304" spans="1:41" x14ac:dyDescent="0.25">
      <c r="A2304" s="1">
        <v>2018</v>
      </c>
      <c r="B2304" t="s">
        <v>1719</v>
      </c>
      <c r="C2304" t="s">
        <v>7046</v>
      </c>
      <c r="D2304" t="s">
        <v>7210</v>
      </c>
      <c r="E2304" t="s">
        <v>7669</v>
      </c>
      <c r="F2304" t="s">
        <v>9173</v>
      </c>
      <c r="G2304" t="s">
        <v>11325</v>
      </c>
      <c r="H2304" t="s">
        <v>12675</v>
      </c>
      <c r="I2304" s="1">
        <v>4620.6000000000004</v>
      </c>
      <c r="J2304" s="1">
        <v>4931.2</v>
      </c>
      <c r="K2304" s="1">
        <v>43.501797796775989</v>
      </c>
      <c r="L2304" s="1">
        <v>315.52780000000001</v>
      </c>
      <c r="M2304" s="1">
        <v>5548.6528124999986</v>
      </c>
      <c r="N2304" s="1">
        <v>9521.8216866938856</v>
      </c>
      <c r="O2304" s="1">
        <v>1493</v>
      </c>
      <c r="P2304" s="1">
        <v>1685</v>
      </c>
      <c r="Q2304" s="1">
        <v>0</v>
      </c>
      <c r="R2304" s="1">
        <v>4157.1686849998223</v>
      </c>
      <c r="S2304" s="1">
        <v>10088.680400585279</v>
      </c>
      <c r="T2304" s="1">
        <v>111.1934656</v>
      </c>
      <c r="U2304" s="1">
        <v>160.77301199999999</v>
      </c>
      <c r="V2304" s="1">
        <v>16187</v>
      </c>
      <c r="W2304" s="1">
        <v>4202.3836800000008</v>
      </c>
      <c r="X2304" s="1">
        <v>2055.4968720000002</v>
      </c>
      <c r="Y2304" s="1">
        <v>27025</v>
      </c>
      <c r="Z2304" s="1">
        <v>515.22900000000004</v>
      </c>
      <c r="AA2304" s="1">
        <v>32936.561107556627</v>
      </c>
      <c r="AB2304" s="1">
        <v>170</v>
      </c>
      <c r="AC2304" s="1">
        <v>1060.0999999999999</v>
      </c>
      <c r="AD2304" s="1">
        <v>8947.3984302690715</v>
      </c>
      <c r="AE2304" s="1">
        <v>532.03663080000001</v>
      </c>
      <c r="AF2304" s="1">
        <v>7290.9274835755787</v>
      </c>
      <c r="AG2304" s="1">
        <v>43702</v>
      </c>
      <c r="AH2304" s="1">
        <v>24589.388013284221</v>
      </c>
      <c r="AI2304" s="1">
        <v>413.87112000000002</v>
      </c>
      <c r="AJ2304" s="1">
        <v>6745.5172881172202</v>
      </c>
      <c r="AK2304" s="1">
        <v>533.1150820832429</v>
      </c>
      <c r="AL2304" s="1">
        <v>219583.125</v>
      </c>
      <c r="AM2304" s="1">
        <v>161386.46875</v>
      </c>
      <c r="AN2304" s="1">
        <v>58196.6796875</v>
      </c>
      <c r="AO2304" t="s">
        <v>15114</v>
      </c>
    </row>
    <row r="2305" spans="1:41" x14ac:dyDescent="0.25">
      <c r="A2305" s="1">
        <v>2018</v>
      </c>
      <c r="B2305" t="s">
        <v>1720</v>
      </c>
      <c r="C2305" t="s">
        <v>7046</v>
      </c>
      <c r="D2305" t="s">
        <v>7210</v>
      </c>
      <c r="E2305" t="s">
        <v>7669</v>
      </c>
      <c r="F2305" t="s">
        <v>9173</v>
      </c>
      <c r="G2305" t="s">
        <v>11325</v>
      </c>
      <c r="H2305" t="s">
        <v>12675</v>
      </c>
      <c r="I2305" s="1">
        <v>913.00000000000011</v>
      </c>
      <c r="J2305" s="1">
        <v>4634.7700000000004</v>
      </c>
      <c r="K2305" s="1">
        <v>45</v>
      </c>
      <c r="L2305" s="1">
        <v>287.06100883200003</v>
      </c>
      <c r="M2305" s="1">
        <v>4889.4999999999982</v>
      </c>
      <c r="N2305" s="1">
        <v>8695.7288000000008</v>
      </c>
      <c r="O2305" s="1">
        <v>1518.2366808779291</v>
      </c>
      <c r="P2305" s="1">
        <v>1485</v>
      </c>
      <c r="Q2305" s="1">
        <v>0</v>
      </c>
      <c r="R2305" s="1">
        <v>4182.2414831271044</v>
      </c>
      <c r="S2305" s="1">
        <v>3311</v>
      </c>
      <c r="T2305" s="1">
        <v>110.3812890625</v>
      </c>
      <c r="U2305" s="1">
        <v>150</v>
      </c>
      <c r="V2305" s="1">
        <v>15646.547724609371</v>
      </c>
      <c r="W2305" s="1">
        <v>3370.5436662144002</v>
      </c>
      <c r="X2305" s="1">
        <v>1665.7530263000001</v>
      </c>
      <c r="Y2305" s="1">
        <v>32561</v>
      </c>
      <c r="Z2305" s="1">
        <v>904.68073591603206</v>
      </c>
      <c r="AA2305" s="1">
        <v>31548.711270653632</v>
      </c>
      <c r="AB2305" s="1">
        <v>165</v>
      </c>
      <c r="AC2305" s="1">
        <v>1074.6833200000001</v>
      </c>
      <c r="AD2305" s="1">
        <v>5532.7650000000003</v>
      </c>
      <c r="AE2305" s="1">
        <v>11005.93297774281</v>
      </c>
      <c r="AF2305" s="1">
        <v>5034.6084625920003</v>
      </c>
      <c r="AG2305" s="1">
        <v>36643.18721565749</v>
      </c>
      <c r="AH2305" s="1">
        <v>19513.686007384382</v>
      </c>
      <c r="AI2305" s="1">
        <v>211.0742712</v>
      </c>
      <c r="AJ2305" s="1">
        <v>6745.5172881172202</v>
      </c>
      <c r="AK2305" s="1">
        <v>522</v>
      </c>
      <c r="AL2305" s="1">
        <v>202367.609375</v>
      </c>
      <c r="AM2305" s="1">
        <v>161512.65625</v>
      </c>
      <c r="AN2305" s="1">
        <v>40854.94140625</v>
      </c>
      <c r="AO2305" t="s">
        <v>15115</v>
      </c>
    </row>
    <row r="2306" spans="1:41" x14ac:dyDescent="0.25">
      <c r="A2306" s="1">
        <v>2018</v>
      </c>
      <c r="B2306" t="s">
        <v>1721</v>
      </c>
      <c r="C2306" t="s">
        <v>7046</v>
      </c>
      <c r="D2306" t="s">
        <v>7210</v>
      </c>
      <c r="E2306" t="s">
        <v>7670</v>
      </c>
      <c r="F2306" t="s">
        <v>9174</v>
      </c>
      <c r="G2306" t="s">
        <v>11325</v>
      </c>
      <c r="H2306" t="s">
        <v>12675</v>
      </c>
      <c r="I2306" s="1">
        <v>2400</v>
      </c>
      <c r="J2306" s="1">
        <v>4016.46</v>
      </c>
      <c r="K2306" s="1">
        <v>180.53601340033501</v>
      </c>
      <c r="L2306" s="1">
        <v>273</v>
      </c>
      <c r="M2306" s="1">
        <v>3151.0499999999988</v>
      </c>
      <c r="N2306" s="1">
        <v>583.6644</v>
      </c>
      <c r="O2306" s="1">
        <v>52.443655956191492</v>
      </c>
      <c r="P2306" s="1">
        <v>0</v>
      </c>
      <c r="Q2306" s="1">
        <v>34.29</v>
      </c>
      <c r="R2306" s="1">
        <v>432.31813466859421</v>
      </c>
      <c r="S2306" s="1">
        <v>4568.5555199999999</v>
      </c>
      <c r="T2306" s="1">
        <v>104.5678375</v>
      </c>
      <c r="U2306" s="1"/>
      <c r="V2306" s="1">
        <v>247</v>
      </c>
      <c r="W2306" s="1">
        <v>988.37904999999989</v>
      </c>
      <c r="X2306" s="1">
        <v>2298.095185630797</v>
      </c>
      <c r="Y2306" s="1">
        <v>6857.7054000000007</v>
      </c>
      <c r="Z2306" s="1">
        <v>791.92113315840015</v>
      </c>
      <c r="AA2306" s="1">
        <v>14859.641601516991</v>
      </c>
      <c r="AB2306" s="1">
        <v>0</v>
      </c>
      <c r="AC2306" s="1">
        <v>38</v>
      </c>
      <c r="AD2306" s="1">
        <v>2100.412057411053</v>
      </c>
      <c r="AE2306" s="1">
        <v>1357.9813923413569</v>
      </c>
      <c r="AF2306" s="1">
        <v>3749.567200231113</v>
      </c>
      <c r="AG2306" s="1">
        <v>36360.227892527982</v>
      </c>
      <c r="AH2306" s="1">
        <v>3959.5591399478922</v>
      </c>
      <c r="AI2306" s="1">
        <v>1521.0648000000001</v>
      </c>
      <c r="AJ2306" s="1">
        <v>5669.2372789015753</v>
      </c>
      <c r="AK2306" s="1"/>
      <c r="AL2306" s="1">
        <v>96595.671875</v>
      </c>
      <c r="AM2306" s="1">
        <v>77671.0078125</v>
      </c>
      <c r="AN2306" s="1">
        <v>18924.662109375</v>
      </c>
      <c r="AO2306" t="s">
        <v>15116</v>
      </c>
    </row>
    <row r="2307" spans="1:41" x14ac:dyDescent="0.25">
      <c r="A2307" s="1">
        <v>2018</v>
      </c>
      <c r="B2307" t="s">
        <v>1722</v>
      </c>
      <c r="C2307" t="s">
        <v>7046</v>
      </c>
      <c r="D2307" t="s">
        <v>7210</v>
      </c>
      <c r="E2307" t="s">
        <v>7670</v>
      </c>
      <c r="F2307" t="s">
        <v>9174</v>
      </c>
      <c r="G2307" t="s">
        <v>11325</v>
      </c>
      <c r="H2307" t="s">
        <v>12675</v>
      </c>
      <c r="I2307" s="1">
        <v>2546.8991999999998</v>
      </c>
      <c r="J2307" s="1">
        <v>3896.8525</v>
      </c>
      <c r="K2307" s="1">
        <v>184.68834170854271</v>
      </c>
      <c r="L2307" s="1">
        <v>281</v>
      </c>
      <c r="M2307" s="1">
        <v>3981.6723437499991</v>
      </c>
      <c r="N2307" s="1">
        <v>500</v>
      </c>
      <c r="O2307" s="1">
        <v>55</v>
      </c>
      <c r="P2307" s="1">
        <v>0</v>
      </c>
      <c r="Q2307" s="1">
        <v>42.036168335772011</v>
      </c>
      <c r="R2307" s="1">
        <v>291.90747085278917</v>
      </c>
      <c r="S2307" s="1">
        <v>4798.307186775729</v>
      </c>
      <c r="T2307" s="1">
        <v>0</v>
      </c>
      <c r="U2307" s="1"/>
      <c r="V2307" s="1">
        <v>299</v>
      </c>
      <c r="W2307" s="1">
        <v>1008.1476</v>
      </c>
      <c r="X2307" s="1">
        <v>1032.8206458</v>
      </c>
      <c r="Y2307" s="1">
        <v>4311</v>
      </c>
      <c r="Z2307" s="1">
        <v>831.0920000000001</v>
      </c>
      <c r="AA2307" s="1">
        <v>15887.539646828471</v>
      </c>
      <c r="AB2307" s="1">
        <v>0</v>
      </c>
      <c r="AC2307" s="1">
        <v>178</v>
      </c>
      <c r="AD2307" s="1">
        <v>1546.3188</v>
      </c>
      <c r="AE2307" s="1">
        <v>1326.51</v>
      </c>
      <c r="AF2307" s="1">
        <v>2958.516314208</v>
      </c>
      <c r="AG2307" s="1">
        <v>37812</v>
      </c>
      <c r="AH2307" s="1">
        <v>4227.8592462826027</v>
      </c>
      <c r="AI2307" s="1">
        <v>1294</v>
      </c>
      <c r="AJ2307" s="1">
        <v>6609.6117842957292</v>
      </c>
      <c r="AK2307" s="1"/>
      <c r="AL2307" s="1">
        <v>95900.78125</v>
      </c>
      <c r="AM2307" s="1">
        <v>77771.9609375</v>
      </c>
      <c r="AN2307" s="1">
        <v>18128.8125</v>
      </c>
      <c r="AO2307" t="s">
        <v>15117</v>
      </c>
    </row>
    <row r="2308" spans="1:41" x14ac:dyDescent="0.25">
      <c r="A2308" s="1">
        <v>2018</v>
      </c>
      <c r="B2308" t="s">
        <v>1723</v>
      </c>
      <c r="C2308" t="s">
        <v>7046</v>
      </c>
      <c r="D2308" t="s">
        <v>7210</v>
      </c>
      <c r="E2308" t="s">
        <v>7670</v>
      </c>
      <c r="F2308" t="s">
        <v>9174</v>
      </c>
      <c r="G2308" t="s">
        <v>11325</v>
      </c>
      <c r="H2308" t="s">
        <v>12675</v>
      </c>
      <c r="I2308" s="1">
        <v>2684</v>
      </c>
      <c r="J2308" s="1"/>
      <c r="K2308" s="1">
        <v>115</v>
      </c>
      <c r="L2308" s="1">
        <v>273</v>
      </c>
      <c r="M2308" s="1">
        <v>6400</v>
      </c>
      <c r="N2308" s="1">
        <v>770</v>
      </c>
      <c r="O2308" s="1">
        <v>50</v>
      </c>
      <c r="P2308" s="1">
        <v>136.7340067340067</v>
      </c>
      <c r="Q2308" s="1">
        <v>67.275361819121599</v>
      </c>
      <c r="R2308" s="1">
        <v>320.16000000000003</v>
      </c>
      <c r="S2308" s="1">
        <v>4590</v>
      </c>
      <c r="T2308" s="1"/>
      <c r="U2308" s="1"/>
      <c r="V2308" s="1">
        <v>240</v>
      </c>
      <c r="W2308" s="1">
        <v>1300</v>
      </c>
      <c r="X2308" s="1">
        <v>1900</v>
      </c>
      <c r="Y2308" s="1">
        <v>4382</v>
      </c>
      <c r="Z2308" s="1">
        <v>728.6</v>
      </c>
      <c r="AA2308" s="1">
        <v>25154</v>
      </c>
      <c r="AB2308" s="1"/>
      <c r="AC2308" s="1">
        <v>0</v>
      </c>
      <c r="AD2308" s="1">
        <v>1230.8047984344</v>
      </c>
      <c r="AE2308" s="1">
        <v>1052</v>
      </c>
      <c r="AF2308" s="1">
        <v>7068.6</v>
      </c>
      <c r="AG2308" s="1">
        <v>52084</v>
      </c>
      <c r="AH2308" s="1">
        <v>4757</v>
      </c>
      <c r="AI2308" s="1">
        <v>1946.5</v>
      </c>
      <c r="AJ2308" s="1">
        <v>6550.3112935965619</v>
      </c>
      <c r="AK2308" s="1"/>
      <c r="AL2308" s="1">
        <v>123799.984375</v>
      </c>
      <c r="AM2308" s="1">
        <v>101510.6875</v>
      </c>
      <c r="AN2308" s="1">
        <v>22289.3046875</v>
      </c>
      <c r="AO2308" t="s">
        <v>15118</v>
      </c>
    </row>
    <row r="2309" spans="1:41" x14ac:dyDescent="0.25">
      <c r="A2309" s="1">
        <v>2018</v>
      </c>
      <c r="B2309" t="s">
        <v>1724</v>
      </c>
      <c r="C2309" t="s">
        <v>7046</v>
      </c>
      <c r="D2309" t="s">
        <v>7210</v>
      </c>
      <c r="E2309" t="s">
        <v>7670</v>
      </c>
      <c r="F2309" t="s">
        <v>9174</v>
      </c>
      <c r="G2309" t="s">
        <v>11325</v>
      </c>
      <c r="H2309" t="s">
        <v>12675</v>
      </c>
      <c r="I2309" s="1">
        <v>2130.7392</v>
      </c>
      <c r="J2309" s="1">
        <v>4217</v>
      </c>
      <c r="K2309" s="1">
        <v>225</v>
      </c>
      <c r="L2309" s="1">
        <v>281</v>
      </c>
      <c r="M2309" s="1">
        <v>769.99999999999977</v>
      </c>
      <c r="N2309" s="1">
        <v>550</v>
      </c>
      <c r="O2309" s="1">
        <v>79.198574902343708</v>
      </c>
      <c r="P2309" s="1">
        <v>0</v>
      </c>
      <c r="Q2309" s="1">
        <v>66</v>
      </c>
      <c r="R2309" s="1">
        <v>711.15150403367136</v>
      </c>
      <c r="S2309" s="1">
        <v>5519</v>
      </c>
      <c r="T2309" s="1">
        <v>0</v>
      </c>
      <c r="U2309" s="1"/>
      <c r="V2309" s="1">
        <v>110</v>
      </c>
      <c r="W2309" s="1">
        <v>993.68399999999997</v>
      </c>
      <c r="X2309" s="1">
        <v>1242.4783854185159</v>
      </c>
      <c r="Y2309" s="1">
        <v>3161</v>
      </c>
      <c r="Z2309" s="1">
        <v>994.5</v>
      </c>
      <c r="AA2309" s="1">
        <v>16318.8658047638</v>
      </c>
      <c r="AB2309" s="1">
        <v>0</v>
      </c>
      <c r="AC2309" s="1">
        <v>177.63108942382809</v>
      </c>
      <c r="AD2309" s="1">
        <v>2045.46958</v>
      </c>
      <c r="AE2309" s="1">
        <v>1076.890625</v>
      </c>
      <c r="AF2309" s="1">
        <v>5635.2284195328002</v>
      </c>
      <c r="AG2309" s="1">
        <v>26394.31008854356</v>
      </c>
      <c r="AH2309" s="1">
        <v>4317.4466549375011</v>
      </c>
      <c r="AI2309" s="1">
        <v>744</v>
      </c>
      <c r="AJ2309" s="1">
        <v>4593.5734370824184</v>
      </c>
      <c r="AK2309" s="1"/>
      <c r="AL2309" s="1">
        <v>82354.1640625</v>
      </c>
      <c r="AM2309" s="1">
        <v>66417.8828125</v>
      </c>
      <c r="AN2309" s="1">
        <v>15936.27734375</v>
      </c>
      <c r="AO2309" t="s">
        <v>15119</v>
      </c>
    </row>
    <row r="2310" spans="1:41" x14ac:dyDescent="0.25">
      <c r="A2310" s="1">
        <v>2018</v>
      </c>
      <c r="B2310" t="s">
        <v>1725</v>
      </c>
      <c r="C2310" t="s">
        <v>7046</v>
      </c>
      <c r="D2310" t="s">
        <v>7210</v>
      </c>
      <c r="E2310" t="s">
        <v>7670</v>
      </c>
      <c r="F2310" t="s">
        <v>9174</v>
      </c>
      <c r="G2310" t="s">
        <v>11325</v>
      </c>
      <c r="H2310" t="s">
        <v>12675</v>
      </c>
      <c r="I2310" s="1">
        <v>3200</v>
      </c>
      <c r="J2310" s="1">
        <v>4239</v>
      </c>
      <c r="K2310" s="1">
        <v>116.265</v>
      </c>
      <c r="L2310" s="1">
        <v>273</v>
      </c>
      <c r="M2310" s="1">
        <v>4590</v>
      </c>
      <c r="N2310" s="1">
        <v>736</v>
      </c>
      <c r="O2310" s="1">
        <v>50.886499999999998</v>
      </c>
      <c r="P2310" s="1">
        <v>0</v>
      </c>
      <c r="Q2310" s="1">
        <v>82.642548577216431</v>
      </c>
      <c r="R2310" s="1">
        <v>470.55945695587241</v>
      </c>
      <c r="S2310" s="1">
        <v>4358.1820037327998</v>
      </c>
      <c r="T2310" s="1">
        <v>0</v>
      </c>
      <c r="U2310" s="1"/>
      <c r="V2310" s="1">
        <v>125</v>
      </c>
      <c r="W2310" s="1">
        <v>1352.5187000000001</v>
      </c>
      <c r="X2310" s="1">
        <v>1505.79240658554</v>
      </c>
      <c r="Y2310" s="1">
        <v>6236.77</v>
      </c>
      <c r="Z2310" s="1">
        <v>789.30140699999993</v>
      </c>
      <c r="AA2310" s="1">
        <v>17810.676226923231</v>
      </c>
      <c r="AB2310" s="1"/>
      <c r="AC2310" s="1">
        <v>0</v>
      </c>
      <c r="AD2310" s="1">
        <v>2116.2947454026398</v>
      </c>
      <c r="AE2310" s="1">
        <v>1073.2439999999999</v>
      </c>
      <c r="AF2310" s="1">
        <v>3079.0694900253761</v>
      </c>
      <c r="AG2310" s="1">
        <v>40821</v>
      </c>
      <c r="AH2310" s="1">
        <v>4382.1979429877074</v>
      </c>
      <c r="AI2310" s="1">
        <v>1491.24</v>
      </c>
      <c r="AJ2310" s="1">
        <v>5828.4352440000002</v>
      </c>
      <c r="AK2310" s="1"/>
      <c r="AL2310" s="1">
        <v>104728.078125</v>
      </c>
      <c r="AM2310" s="1">
        <v>84764.703125</v>
      </c>
      <c r="AN2310" s="1">
        <v>19963.376953125</v>
      </c>
      <c r="AO2310" t="s">
        <v>15120</v>
      </c>
    </row>
    <row r="2311" spans="1:41" x14ac:dyDescent="0.25">
      <c r="A2311" s="1">
        <v>2018</v>
      </c>
      <c r="B2311" t="s">
        <v>1726</v>
      </c>
      <c r="C2311" t="s">
        <v>7046</v>
      </c>
      <c r="D2311" t="s">
        <v>7210</v>
      </c>
      <c r="E2311" t="s">
        <v>7670</v>
      </c>
      <c r="F2311" t="s">
        <v>9174</v>
      </c>
      <c r="G2311" t="s">
        <v>11325</v>
      </c>
      <c r="H2311" t="s">
        <v>12675</v>
      </c>
      <c r="I2311" s="1">
        <v>2684</v>
      </c>
      <c r="J2311" s="1">
        <v>4751</v>
      </c>
      <c r="K2311" s="1">
        <v>115</v>
      </c>
      <c r="L2311" s="1">
        <v>0</v>
      </c>
      <c r="M2311" s="1">
        <v>8230</v>
      </c>
      <c r="N2311" s="1">
        <v>170.858</v>
      </c>
      <c r="O2311" s="1">
        <v>50</v>
      </c>
      <c r="P2311" s="1">
        <v>137</v>
      </c>
      <c r="Q2311" s="1">
        <v>60.529000000000003</v>
      </c>
      <c r="R2311" s="1">
        <v>320</v>
      </c>
      <c r="S2311" s="1">
        <v>4908</v>
      </c>
      <c r="T2311" s="1">
        <v>56</v>
      </c>
      <c r="U2311" s="1">
        <v>70.805000000000007</v>
      </c>
      <c r="V2311" s="1">
        <v>660</v>
      </c>
      <c r="W2311" s="1">
        <v>1657</v>
      </c>
      <c r="X2311" s="1">
        <v>1900</v>
      </c>
      <c r="Y2311" s="1">
        <v>4382</v>
      </c>
      <c r="Z2311" s="1">
        <v>782.51400000000001</v>
      </c>
      <c r="AA2311" s="1">
        <v>23700</v>
      </c>
      <c r="AB2311" s="1"/>
      <c r="AC2311" s="1">
        <v>0</v>
      </c>
      <c r="AD2311" s="1">
        <v>1230.837</v>
      </c>
      <c r="AE2311" s="1">
        <v>1100</v>
      </c>
      <c r="AF2311" s="1">
        <v>7088</v>
      </c>
      <c r="AG2311" s="1">
        <v>67489</v>
      </c>
      <c r="AH2311" s="1">
        <v>7211</v>
      </c>
      <c r="AI2311" s="1">
        <v>1946.5</v>
      </c>
      <c r="AJ2311" s="1">
        <v>11776</v>
      </c>
      <c r="AK2311" s="1"/>
      <c r="AL2311" s="1">
        <v>152476.03125</v>
      </c>
      <c r="AM2311" s="1">
        <v>125171.703125</v>
      </c>
      <c r="AN2311" s="1">
        <v>27304.337890625</v>
      </c>
      <c r="AO2311" t="s">
        <v>15121</v>
      </c>
    </row>
    <row r="2312" spans="1:41" x14ac:dyDescent="0.25">
      <c r="A2312" s="1">
        <v>2018</v>
      </c>
      <c r="B2312" t="s">
        <v>1727</v>
      </c>
      <c r="C2312" t="s">
        <v>7046</v>
      </c>
      <c r="D2312" t="s">
        <v>7210</v>
      </c>
      <c r="E2312" t="s">
        <v>7671</v>
      </c>
      <c r="F2312" t="s">
        <v>9175</v>
      </c>
      <c r="G2312" t="s">
        <v>11325</v>
      </c>
      <c r="H2312" t="s">
        <v>12675</v>
      </c>
      <c r="I2312" s="1">
        <v>0</v>
      </c>
      <c r="J2312" s="1"/>
      <c r="K2312" s="1">
        <v>18.198</v>
      </c>
      <c r="L2312" s="1">
        <v>0</v>
      </c>
      <c r="M2312" s="1">
        <v>0</v>
      </c>
      <c r="N2312" s="1">
        <v>0</v>
      </c>
      <c r="O2312" s="1">
        <v>203.54599999999999</v>
      </c>
      <c r="P2312" s="1">
        <v>0</v>
      </c>
      <c r="Q2312" s="1">
        <v>2</v>
      </c>
      <c r="R2312" s="1">
        <v>391.54328372368411</v>
      </c>
      <c r="S2312" s="1">
        <v>0</v>
      </c>
      <c r="T2312" s="1">
        <v>0</v>
      </c>
      <c r="U2312" s="1"/>
      <c r="V2312" s="1">
        <v>209</v>
      </c>
      <c r="W2312" s="1">
        <v>0</v>
      </c>
      <c r="X2312" s="1">
        <v>334.29933241611752</v>
      </c>
      <c r="Y2312" s="1">
        <v>0</v>
      </c>
      <c r="Z2312" s="1"/>
      <c r="AA2312" s="1">
        <v>0</v>
      </c>
      <c r="AB2312" s="1"/>
      <c r="AC2312" s="1">
        <v>0</v>
      </c>
      <c r="AD2312" s="1"/>
      <c r="AE2312" s="1">
        <v>26.714668331104271</v>
      </c>
      <c r="AF2312" s="1">
        <v>0</v>
      </c>
      <c r="AG2312" s="1"/>
      <c r="AH2312" s="1"/>
      <c r="AI2312" s="1"/>
      <c r="AJ2312" s="1">
        <v>0</v>
      </c>
      <c r="AK2312" s="1"/>
      <c r="AL2312" s="1">
        <v>1185.3013916015625</v>
      </c>
      <c r="AM2312" s="1">
        <v>629.2579345703125</v>
      </c>
      <c r="AN2312" s="1">
        <v>556.0433349609375</v>
      </c>
      <c r="AO2312" t="s">
        <v>15122</v>
      </c>
    </row>
    <row r="2313" spans="1:41" x14ac:dyDescent="0.25">
      <c r="A2313" s="1">
        <v>2018</v>
      </c>
      <c r="B2313" t="s">
        <v>1728</v>
      </c>
      <c r="C2313" t="s">
        <v>7046</v>
      </c>
      <c r="D2313" t="s">
        <v>7210</v>
      </c>
      <c r="E2313" t="s">
        <v>7671</v>
      </c>
      <c r="F2313" t="s">
        <v>9175</v>
      </c>
      <c r="G2313" t="s">
        <v>11325</v>
      </c>
      <c r="H2313" t="s">
        <v>12675</v>
      </c>
      <c r="I2313" s="1"/>
      <c r="J2313" s="1"/>
      <c r="K2313" s="1">
        <v>18.198</v>
      </c>
      <c r="L2313" s="1">
        <v>0</v>
      </c>
      <c r="M2313" s="1"/>
      <c r="N2313" s="1">
        <v>0</v>
      </c>
      <c r="O2313" s="1">
        <v>200</v>
      </c>
      <c r="P2313" s="1">
        <v>792</v>
      </c>
      <c r="Q2313" s="1">
        <v>0</v>
      </c>
      <c r="R2313" s="1">
        <v>0</v>
      </c>
      <c r="S2313" s="1">
        <v>0</v>
      </c>
      <c r="T2313" s="1"/>
      <c r="U2313" s="1"/>
      <c r="V2313" s="1">
        <v>179</v>
      </c>
      <c r="W2313" s="1"/>
      <c r="X2313" s="1">
        <v>281</v>
      </c>
      <c r="Y2313" s="1">
        <v>0</v>
      </c>
      <c r="Z2313" s="1">
        <v>0</v>
      </c>
      <c r="AA2313" s="1">
        <v>0</v>
      </c>
      <c r="AB2313" s="1"/>
      <c r="AC2313" s="1">
        <v>0</v>
      </c>
      <c r="AD2313" s="1"/>
      <c r="AE2313" s="1">
        <v>0</v>
      </c>
      <c r="AF2313" s="1">
        <v>0</v>
      </c>
      <c r="AG2313" s="1"/>
      <c r="AH2313" s="1"/>
      <c r="AI2313" s="1"/>
      <c r="AJ2313" s="1"/>
      <c r="AK2313" s="1"/>
      <c r="AL2313" s="1">
        <v>1470.197998046875</v>
      </c>
      <c r="AM2313" s="1">
        <v>971</v>
      </c>
      <c r="AN2313" s="1">
        <v>499.197998046875</v>
      </c>
      <c r="AO2313" t="s">
        <v>15123</v>
      </c>
    </row>
    <row r="2314" spans="1:41" x14ac:dyDescent="0.25">
      <c r="A2314" s="1">
        <v>2018</v>
      </c>
      <c r="B2314" t="s">
        <v>1729</v>
      </c>
      <c r="C2314" t="s">
        <v>7046</v>
      </c>
      <c r="D2314" t="s">
        <v>7210</v>
      </c>
      <c r="E2314" t="s">
        <v>7671</v>
      </c>
      <c r="F2314" t="s">
        <v>9175</v>
      </c>
      <c r="G2314" t="s">
        <v>11325</v>
      </c>
      <c r="H2314" t="s">
        <v>12675</v>
      </c>
      <c r="I2314" s="1">
        <v>0</v>
      </c>
      <c r="J2314" s="1"/>
      <c r="K2314" s="1"/>
      <c r="L2314" s="1">
        <v>0</v>
      </c>
      <c r="M2314" s="1">
        <v>0</v>
      </c>
      <c r="N2314" s="1">
        <v>0</v>
      </c>
      <c r="O2314" s="1">
        <v>209.774623824766</v>
      </c>
      <c r="P2314" s="1">
        <v>0</v>
      </c>
      <c r="Q2314" s="1">
        <v>0</v>
      </c>
      <c r="R2314" s="1">
        <v>411.58755204365718</v>
      </c>
      <c r="S2314" s="1">
        <v>0</v>
      </c>
      <c r="T2314" s="1">
        <v>0</v>
      </c>
      <c r="U2314" s="1"/>
      <c r="V2314" s="1">
        <v>57</v>
      </c>
      <c r="W2314" s="1">
        <v>0</v>
      </c>
      <c r="X2314" s="1">
        <v>218.1237895326459</v>
      </c>
      <c r="Y2314" s="1">
        <v>0</v>
      </c>
      <c r="Z2314" s="1">
        <v>0</v>
      </c>
      <c r="AA2314" s="1">
        <v>0</v>
      </c>
      <c r="AB2314" s="1">
        <v>0</v>
      </c>
      <c r="AC2314" s="1"/>
      <c r="AD2314" s="1"/>
      <c r="AE2314" s="1">
        <v>26.714668331104271</v>
      </c>
      <c r="AF2314" s="1"/>
      <c r="AG2314" s="1"/>
      <c r="AH2314" s="1">
        <v>0</v>
      </c>
      <c r="AI2314" s="1">
        <v>0</v>
      </c>
      <c r="AJ2314" s="1">
        <v>0</v>
      </c>
      <c r="AK2314" s="1"/>
      <c r="AL2314" s="1">
        <v>923.20062255859375</v>
      </c>
      <c r="AM2314" s="1">
        <v>495.30221557617188</v>
      </c>
      <c r="AN2314" s="1">
        <v>427.89840698242188</v>
      </c>
      <c r="AO2314" t="s">
        <v>15124</v>
      </c>
    </row>
    <row r="2315" spans="1:41" x14ac:dyDescent="0.25">
      <c r="A2315" s="1">
        <v>2018</v>
      </c>
      <c r="B2315" t="s">
        <v>1730</v>
      </c>
      <c r="C2315" t="s">
        <v>7046</v>
      </c>
      <c r="D2315" t="s">
        <v>7210</v>
      </c>
      <c r="E2315" t="s">
        <v>7671</v>
      </c>
      <c r="F2315" t="s">
        <v>9175</v>
      </c>
      <c r="G2315" t="s">
        <v>11325</v>
      </c>
      <c r="H2315" t="s">
        <v>12675</v>
      </c>
      <c r="I2315" s="1">
        <v>0</v>
      </c>
      <c r="J2315" s="1"/>
      <c r="K2315" s="1"/>
      <c r="L2315" s="1">
        <v>0</v>
      </c>
      <c r="M2315" s="1">
        <v>0</v>
      </c>
      <c r="N2315" s="1">
        <v>0</v>
      </c>
      <c r="O2315" s="1">
        <v>221</v>
      </c>
      <c r="P2315" s="1">
        <v>0</v>
      </c>
      <c r="Q2315" s="1">
        <v>0</v>
      </c>
      <c r="R2315" s="1"/>
      <c r="S2315" s="1">
        <v>0</v>
      </c>
      <c r="T2315" s="1">
        <v>565.70410644531239</v>
      </c>
      <c r="U2315" s="1"/>
      <c r="V2315" s="1">
        <v>145</v>
      </c>
      <c r="W2315" s="1"/>
      <c r="X2315" s="1">
        <v>129.102580725</v>
      </c>
      <c r="Y2315" s="1">
        <v>0</v>
      </c>
      <c r="Z2315" s="1"/>
      <c r="AA2315" s="1">
        <v>0</v>
      </c>
      <c r="AB2315" s="1">
        <v>0</v>
      </c>
      <c r="AC2315" s="1"/>
      <c r="AD2315" s="1">
        <v>0</v>
      </c>
      <c r="AE2315" s="1">
        <v>75</v>
      </c>
      <c r="AF2315" s="1"/>
      <c r="AG2315" s="1">
        <v>0</v>
      </c>
      <c r="AH2315" s="1">
        <v>0</v>
      </c>
      <c r="AI2315" s="1">
        <v>0</v>
      </c>
      <c r="AJ2315" s="1">
        <v>0</v>
      </c>
      <c r="AK2315" s="1"/>
      <c r="AL2315" s="1">
        <v>1135.806640625</v>
      </c>
      <c r="AM2315" s="1">
        <v>220</v>
      </c>
      <c r="AN2315" s="1">
        <v>915.80670166015625</v>
      </c>
      <c r="AO2315" t="s">
        <v>15125</v>
      </c>
    </row>
    <row r="2316" spans="1:41" x14ac:dyDescent="0.25">
      <c r="A2316" s="1">
        <v>2018</v>
      </c>
      <c r="B2316" t="s">
        <v>1731</v>
      </c>
      <c r="C2316" t="s">
        <v>7046</v>
      </c>
      <c r="D2316" t="s">
        <v>7210</v>
      </c>
      <c r="E2316" t="s">
        <v>7671</v>
      </c>
      <c r="F2316" t="s">
        <v>9175</v>
      </c>
      <c r="G2316" t="s">
        <v>11325</v>
      </c>
      <c r="H2316" t="s">
        <v>12675</v>
      </c>
      <c r="I2316" s="1"/>
      <c r="J2316" s="1"/>
      <c r="K2316" s="1">
        <v>18.198</v>
      </c>
      <c r="L2316" s="1"/>
      <c r="M2316" s="1"/>
      <c r="N2316" s="1">
        <v>0</v>
      </c>
      <c r="O2316" s="1">
        <v>200</v>
      </c>
      <c r="P2316" s="1">
        <v>791.7340067340067</v>
      </c>
      <c r="Q2316" s="1">
        <v>0</v>
      </c>
      <c r="R2316" s="1">
        <v>0</v>
      </c>
      <c r="S2316" s="1">
        <v>0</v>
      </c>
      <c r="T2316" s="1"/>
      <c r="U2316" s="1"/>
      <c r="V2316" s="1">
        <v>162</v>
      </c>
      <c r="W2316" s="1"/>
      <c r="X2316" s="1">
        <v>280.5</v>
      </c>
      <c r="Y2316" s="1"/>
      <c r="Z2316" s="1"/>
      <c r="AA2316" s="1">
        <v>0</v>
      </c>
      <c r="AB2316" s="1"/>
      <c r="AC2316" s="1">
        <v>0</v>
      </c>
      <c r="AD2316" s="1"/>
      <c r="AE2316" s="1">
        <v>27</v>
      </c>
      <c r="AF2316" s="1">
        <v>0</v>
      </c>
      <c r="AG2316" s="1"/>
      <c r="AH2316" s="1"/>
      <c r="AI2316" s="1"/>
      <c r="AJ2316" s="1"/>
      <c r="AK2316" s="1"/>
      <c r="AL2316" s="1">
        <v>1479.4320068359375</v>
      </c>
      <c r="AM2316" s="1">
        <v>980.7340087890625</v>
      </c>
      <c r="AN2316" s="1">
        <v>498.697998046875</v>
      </c>
      <c r="AO2316" t="s">
        <v>15126</v>
      </c>
    </row>
    <row r="2317" spans="1:41" x14ac:dyDescent="0.25">
      <c r="A2317" s="1">
        <v>2018</v>
      </c>
      <c r="B2317" t="s">
        <v>1732</v>
      </c>
      <c r="C2317" t="s">
        <v>7046</v>
      </c>
      <c r="D2317" t="s">
        <v>7210</v>
      </c>
      <c r="E2317" t="s">
        <v>7671</v>
      </c>
      <c r="F2317" t="s">
        <v>9175</v>
      </c>
      <c r="G2317" t="s">
        <v>11325</v>
      </c>
      <c r="H2317" t="s">
        <v>12675</v>
      </c>
      <c r="I2317" s="1"/>
      <c r="J2317" s="1"/>
      <c r="K2317" s="1">
        <v>56</v>
      </c>
      <c r="L2317" s="1"/>
      <c r="M2317" s="1">
        <v>0</v>
      </c>
      <c r="N2317" s="1">
        <v>0</v>
      </c>
      <c r="O2317" s="1">
        <v>282.8520532226562</v>
      </c>
      <c r="P2317" s="1">
        <v>0</v>
      </c>
      <c r="Q2317" s="1">
        <v>0</v>
      </c>
      <c r="R2317" s="1">
        <v>0</v>
      </c>
      <c r="S2317" s="1">
        <v>0</v>
      </c>
      <c r="T2317" s="1">
        <v>565.70410644531239</v>
      </c>
      <c r="U2317" s="1"/>
      <c r="V2317" s="1">
        <v>110</v>
      </c>
      <c r="W2317" s="1">
        <v>620</v>
      </c>
      <c r="X2317" s="1">
        <v>155.30979817731449</v>
      </c>
      <c r="Y2317" s="1">
        <v>0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551.90644531249995</v>
      </c>
      <c r="AF2317" s="1"/>
      <c r="AG2317" s="1">
        <v>0</v>
      </c>
      <c r="AH2317" s="1">
        <v>0</v>
      </c>
      <c r="AI2317" s="1">
        <v>0</v>
      </c>
      <c r="AJ2317" s="1">
        <v>0</v>
      </c>
      <c r="AK2317" s="1"/>
      <c r="AL2317" s="1">
        <v>2341.7724609375</v>
      </c>
      <c r="AM2317" s="1">
        <v>661.90643310546875</v>
      </c>
      <c r="AN2317" s="1">
        <v>1679.865966796875</v>
      </c>
      <c r="AO2317" t="s">
        <v>15127</v>
      </c>
    </row>
    <row r="2318" spans="1:41" x14ac:dyDescent="0.25">
      <c r="A2318" s="1">
        <v>2018</v>
      </c>
      <c r="B2318" t="s">
        <v>1732</v>
      </c>
      <c r="C2318" t="s">
        <v>7047</v>
      </c>
      <c r="D2318" t="s">
        <v>7210</v>
      </c>
      <c r="E2318" t="s">
        <v>7672</v>
      </c>
      <c r="F2318" t="s">
        <v>9176</v>
      </c>
      <c r="G2318" t="s">
        <v>11326</v>
      </c>
      <c r="H2318" t="s">
        <v>12675</v>
      </c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>
        <v>0</v>
      </c>
      <c r="AM2318" s="1">
        <v>0</v>
      </c>
      <c r="AN2318" s="1">
        <v>0</v>
      </c>
      <c r="AO2318" t="s">
        <v>15128</v>
      </c>
    </row>
    <row r="2319" spans="1:41" x14ac:dyDescent="0.25">
      <c r="A2319" s="1">
        <v>2018</v>
      </c>
      <c r="B2319" t="s">
        <v>1733</v>
      </c>
      <c r="C2319" t="s">
        <v>7047</v>
      </c>
      <c r="D2319" t="s">
        <v>7210</v>
      </c>
      <c r="E2319" t="s">
        <v>7672</v>
      </c>
      <c r="F2319" t="s">
        <v>9177</v>
      </c>
      <c r="G2319" t="s">
        <v>11326</v>
      </c>
      <c r="H2319" t="s">
        <v>12675</v>
      </c>
      <c r="I2319" s="1">
        <v>1052.9147776410869</v>
      </c>
      <c r="J2319" s="1"/>
      <c r="K2319" s="1"/>
      <c r="L2319" s="1"/>
      <c r="M2319" s="1"/>
      <c r="N2319" s="1">
        <v>0</v>
      </c>
      <c r="O2319" s="1">
        <v>0</v>
      </c>
      <c r="P2319" s="1"/>
      <c r="Q2319" s="1">
        <v>0</v>
      </c>
      <c r="R2319" s="1"/>
      <c r="S2319" s="1">
        <v>50.997280019728812</v>
      </c>
      <c r="T2319" s="1"/>
      <c r="U2319" s="1"/>
      <c r="V2319" s="1">
        <v>169.62138789170669</v>
      </c>
      <c r="W2319" s="1"/>
      <c r="X2319" s="1">
        <v>0</v>
      </c>
      <c r="Y2319" s="1"/>
      <c r="Z2319" s="1"/>
      <c r="AA2319" s="1">
        <v>0</v>
      </c>
      <c r="AB2319" s="1"/>
      <c r="AC2319" s="1"/>
      <c r="AD2319" s="1">
        <v>0</v>
      </c>
      <c r="AE2319" s="1"/>
      <c r="AF2319" s="1">
        <v>0</v>
      </c>
      <c r="AG2319" s="1"/>
      <c r="AH2319" s="1"/>
      <c r="AI2319" s="1">
        <v>0</v>
      </c>
      <c r="AJ2319" s="1"/>
      <c r="AK2319" s="1"/>
      <c r="AL2319" s="1">
        <v>1273.533447265625</v>
      </c>
      <c r="AM2319" s="1">
        <v>1222.5361328125</v>
      </c>
      <c r="AN2319" s="1">
        <v>50.997280120849609</v>
      </c>
      <c r="AO2319" t="s">
        <v>15129</v>
      </c>
    </row>
    <row r="2320" spans="1:41" x14ac:dyDescent="0.25">
      <c r="A2320" s="1">
        <v>2018</v>
      </c>
      <c r="B2320" t="s">
        <v>1734</v>
      </c>
      <c r="C2320" t="s">
        <v>7047</v>
      </c>
      <c r="D2320" t="s">
        <v>7210</v>
      </c>
      <c r="E2320" t="s">
        <v>7672</v>
      </c>
      <c r="F2320" t="s">
        <v>9177</v>
      </c>
      <c r="G2320" t="s">
        <v>11326</v>
      </c>
      <c r="H2320" t="s">
        <v>12675</v>
      </c>
      <c r="I2320" s="1">
        <v>385.65747117903931</v>
      </c>
      <c r="J2320" s="1"/>
      <c r="K2320" s="1">
        <v>55.169203767737038</v>
      </c>
      <c r="L2320" s="1"/>
      <c r="M2320" s="1">
        <v>0</v>
      </c>
      <c r="N2320" s="1">
        <v>0</v>
      </c>
      <c r="O2320" s="1"/>
      <c r="P2320" s="1">
        <v>0</v>
      </c>
      <c r="Q2320" s="1"/>
      <c r="R2320" s="1">
        <v>0</v>
      </c>
      <c r="S2320" s="1">
        <v>0</v>
      </c>
      <c r="T2320" s="1"/>
      <c r="U2320" s="1"/>
      <c r="V2320" s="1">
        <v>0</v>
      </c>
      <c r="W2320" s="1"/>
      <c r="X2320" s="1">
        <v>167.35253487672045</v>
      </c>
      <c r="Y2320" s="1"/>
      <c r="Z2320" s="1">
        <v>0</v>
      </c>
      <c r="AA2320" s="1">
        <v>0</v>
      </c>
      <c r="AB2320" s="1">
        <v>0</v>
      </c>
      <c r="AC2320" s="1"/>
      <c r="AD2320" s="1">
        <v>0</v>
      </c>
      <c r="AE2320" s="1"/>
      <c r="AF2320" s="1"/>
      <c r="AG2320" s="1">
        <v>0</v>
      </c>
      <c r="AH2320" s="1">
        <v>0</v>
      </c>
      <c r="AI2320" s="1">
        <v>0</v>
      </c>
      <c r="AJ2320" s="1"/>
      <c r="AK2320" s="1"/>
      <c r="AL2320" s="1">
        <v>608.17919921875</v>
      </c>
      <c r="AM2320" s="1">
        <v>385.657470703125</v>
      </c>
      <c r="AN2320" s="1">
        <v>222.52174377441406</v>
      </c>
      <c r="AO2320" t="s">
        <v>15130</v>
      </c>
    </row>
    <row r="2321" spans="1:41" x14ac:dyDescent="0.25">
      <c r="A2321" s="1">
        <v>2018</v>
      </c>
      <c r="B2321" t="s">
        <v>1735</v>
      </c>
      <c r="C2321" t="s">
        <v>7047</v>
      </c>
      <c r="D2321" t="s">
        <v>7210</v>
      </c>
      <c r="E2321" t="s">
        <v>7672</v>
      </c>
      <c r="F2321" t="s">
        <v>9177</v>
      </c>
      <c r="G2321" t="s">
        <v>11326</v>
      </c>
      <c r="H2321" t="s">
        <v>12675</v>
      </c>
      <c r="I2321" s="1">
        <v>1168.7932719520913</v>
      </c>
      <c r="J2321" s="1"/>
      <c r="K2321" s="1"/>
      <c r="L2321" s="1"/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/>
      <c r="S2321" s="1">
        <v>58.023086019633951</v>
      </c>
      <c r="T2321" s="1"/>
      <c r="U2321" s="1"/>
      <c r="V2321" s="1">
        <v>84.719746511313176</v>
      </c>
      <c r="W2321" s="1"/>
      <c r="X2321" s="1"/>
      <c r="Y2321" s="1">
        <v>1821.4745499932335</v>
      </c>
      <c r="Z2321" s="1"/>
      <c r="AA2321" s="1">
        <v>0</v>
      </c>
      <c r="AB2321" s="1"/>
      <c r="AC2321" s="1"/>
      <c r="AD2321" s="1">
        <v>0</v>
      </c>
      <c r="AE2321" s="1"/>
      <c r="AF2321" s="1"/>
      <c r="AG2321" s="1">
        <v>0</v>
      </c>
      <c r="AH2321" s="1">
        <v>0</v>
      </c>
      <c r="AI2321" s="1">
        <v>0</v>
      </c>
      <c r="AJ2321" s="1">
        <v>0</v>
      </c>
      <c r="AK2321" s="1"/>
      <c r="AL2321" s="1">
        <v>3133.010498046875</v>
      </c>
      <c r="AM2321" s="1">
        <v>3074.987548828125</v>
      </c>
      <c r="AN2321" s="1">
        <v>58.023086547851563</v>
      </c>
      <c r="AO2321" t="s">
        <v>15131</v>
      </c>
    </row>
    <row r="2322" spans="1:41" x14ac:dyDescent="0.25">
      <c r="A2322" s="1">
        <v>2018</v>
      </c>
      <c r="B2322" t="s">
        <v>1736</v>
      </c>
      <c r="C2322" t="s">
        <v>7047</v>
      </c>
      <c r="D2322" t="s">
        <v>7210</v>
      </c>
      <c r="E2322" t="s">
        <v>7672</v>
      </c>
      <c r="F2322" t="s">
        <v>9177</v>
      </c>
      <c r="G2322" t="s">
        <v>11326</v>
      </c>
      <c r="H2322" t="s">
        <v>12675</v>
      </c>
      <c r="I2322" s="1">
        <v>841.19061282967516</v>
      </c>
      <c r="J2322" s="1"/>
      <c r="K2322" s="1"/>
      <c r="L2322" s="1">
        <v>87.422435974022434</v>
      </c>
      <c r="M2322" s="1"/>
      <c r="N2322" s="1">
        <v>0</v>
      </c>
      <c r="O2322" s="1">
        <v>0</v>
      </c>
      <c r="P2322" s="1"/>
      <c r="Q2322" s="1"/>
      <c r="R2322" s="1"/>
      <c r="S2322" s="1">
        <v>51.625075676188658</v>
      </c>
      <c r="T2322" s="1"/>
      <c r="U2322" s="1"/>
      <c r="V2322" s="1">
        <v>118.02715060857032</v>
      </c>
      <c r="W2322" s="1"/>
      <c r="X2322" s="1"/>
      <c r="Y2322" s="1">
        <v>3013.1159894843909</v>
      </c>
      <c r="Z2322" s="1"/>
      <c r="AA2322" s="1">
        <v>0</v>
      </c>
      <c r="AB2322" s="1"/>
      <c r="AC2322" s="1"/>
      <c r="AD2322" s="1">
        <v>0</v>
      </c>
      <c r="AE2322" s="1"/>
      <c r="AF2322" s="1"/>
      <c r="AG2322" s="1"/>
      <c r="AH2322" s="1">
        <v>0</v>
      </c>
      <c r="AI2322" s="1">
        <v>0</v>
      </c>
      <c r="AJ2322" s="1">
        <v>0</v>
      </c>
      <c r="AK2322" s="1"/>
      <c r="AL2322" s="1">
        <v>4111.38134765625</v>
      </c>
      <c r="AM2322" s="1">
        <v>4059.756103515625</v>
      </c>
      <c r="AN2322" s="1">
        <v>51.625076293945313</v>
      </c>
      <c r="AO2322" t="s">
        <v>15132</v>
      </c>
    </row>
    <row r="2323" spans="1:41" x14ac:dyDescent="0.25">
      <c r="A2323" s="1">
        <v>2018</v>
      </c>
      <c r="B2323" t="s">
        <v>1737</v>
      </c>
      <c r="C2323" t="s">
        <v>7047</v>
      </c>
      <c r="D2323" t="s">
        <v>7210</v>
      </c>
      <c r="E2323" t="s">
        <v>7672</v>
      </c>
      <c r="F2323" t="s">
        <v>9177</v>
      </c>
      <c r="G2323" t="s">
        <v>11326</v>
      </c>
      <c r="H2323" t="s">
        <v>12675</v>
      </c>
      <c r="I2323" s="1">
        <v>1283.7117760350375</v>
      </c>
      <c r="J2323" s="1"/>
      <c r="K2323" s="1"/>
      <c r="L2323" s="1"/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/>
      <c r="S2323" s="1">
        <v>48.898659426477614</v>
      </c>
      <c r="T2323" s="1">
        <v>0</v>
      </c>
      <c r="U2323" s="1"/>
      <c r="V2323" s="1">
        <v>13.733239935079618</v>
      </c>
      <c r="W2323" s="1"/>
      <c r="X2323" s="1"/>
      <c r="Y2323" s="1">
        <v>2761.5256636122599</v>
      </c>
      <c r="Z2323" s="1"/>
      <c r="AA2323" s="1"/>
      <c r="AB2323" s="1">
        <v>0</v>
      </c>
      <c r="AC2323" s="1"/>
      <c r="AD2323" s="1">
        <v>0</v>
      </c>
      <c r="AE2323" s="1"/>
      <c r="AF2323" s="1">
        <v>0</v>
      </c>
      <c r="AG2323" s="1"/>
      <c r="AH2323" s="1"/>
      <c r="AI2323" s="1">
        <v>0</v>
      </c>
      <c r="AJ2323" s="1">
        <v>0</v>
      </c>
      <c r="AK2323" s="1"/>
      <c r="AL2323" s="1">
        <v>4107.86962890625</v>
      </c>
      <c r="AM2323" s="1">
        <v>4058.970703125</v>
      </c>
      <c r="AN2323" s="1">
        <v>48.898658752441406</v>
      </c>
      <c r="AO2323" t="s">
        <v>15133</v>
      </c>
    </row>
    <row r="2324" spans="1:41" x14ac:dyDescent="0.25">
      <c r="A2324" s="1">
        <v>2018</v>
      </c>
      <c r="B2324" t="s">
        <v>1738</v>
      </c>
      <c r="C2324" t="s">
        <v>7047</v>
      </c>
      <c r="D2324" t="s">
        <v>7210</v>
      </c>
      <c r="E2324" t="s">
        <v>7672</v>
      </c>
      <c r="F2324" t="s">
        <v>9177</v>
      </c>
      <c r="G2324" t="s">
        <v>11326</v>
      </c>
      <c r="H2324" t="s">
        <v>12675</v>
      </c>
      <c r="I2324" s="1">
        <v>1023.8455328028181</v>
      </c>
      <c r="J2324" s="1"/>
      <c r="K2324" s="1"/>
      <c r="L2324" s="1"/>
      <c r="M2324" s="1">
        <v>0</v>
      </c>
      <c r="N2324" s="1">
        <v>0</v>
      </c>
      <c r="O2324" s="1">
        <v>0</v>
      </c>
      <c r="P2324" s="1"/>
      <c r="Q2324" s="1">
        <v>0</v>
      </c>
      <c r="R2324" s="1">
        <v>0</v>
      </c>
      <c r="S2324" s="1">
        <v>0</v>
      </c>
      <c r="T2324" s="1"/>
      <c r="U2324" s="1">
        <v>34.496942366937169</v>
      </c>
      <c r="V2324" s="1">
        <v>271.6634211396302</v>
      </c>
      <c r="W2324" s="1"/>
      <c r="X2324" s="1">
        <v>0</v>
      </c>
      <c r="Y2324" s="1">
        <v>0</v>
      </c>
      <c r="Z2324" s="1"/>
      <c r="AA2324" s="1">
        <v>0</v>
      </c>
      <c r="AB2324" s="1">
        <v>0</v>
      </c>
      <c r="AC2324" s="1"/>
      <c r="AD2324" s="1"/>
      <c r="AE2324" s="1"/>
      <c r="AF2324" s="1">
        <v>0</v>
      </c>
      <c r="AG2324" s="1"/>
      <c r="AH2324" s="1">
        <v>1.0780294489667865</v>
      </c>
      <c r="AI2324" s="1">
        <v>0</v>
      </c>
      <c r="AJ2324" s="1"/>
      <c r="AK2324" s="1"/>
      <c r="AL2324" s="1">
        <v>1331.0838623046875</v>
      </c>
      <c r="AM2324" s="1">
        <v>1330.005859375</v>
      </c>
      <c r="AN2324" s="1">
        <v>1.0780293941497803</v>
      </c>
      <c r="AO2324" t="s">
        <v>15134</v>
      </c>
    </row>
    <row r="2325" spans="1:41" x14ac:dyDescent="0.25">
      <c r="A2325" s="1">
        <v>2018</v>
      </c>
      <c r="B2325" t="s">
        <v>1739</v>
      </c>
      <c r="C2325" t="s">
        <v>7047</v>
      </c>
      <c r="D2325" t="s">
        <v>7210</v>
      </c>
      <c r="E2325" t="s">
        <v>7672</v>
      </c>
      <c r="F2325" t="s">
        <v>9178</v>
      </c>
      <c r="G2325" t="s">
        <v>11326</v>
      </c>
      <c r="H2325" t="s">
        <v>12675</v>
      </c>
      <c r="I2325" s="1">
        <v>612.99115297485594</v>
      </c>
      <c r="J2325" s="1">
        <v>0</v>
      </c>
      <c r="K2325" s="1">
        <v>0</v>
      </c>
      <c r="L2325" s="1"/>
      <c r="M2325" s="1">
        <v>1471.1787671396544</v>
      </c>
      <c r="N2325" s="1">
        <v>746.50062609277961</v>
      </c>
      <c r="O2325" s="1">
        <v>231.71065582449555</v>
      </c>
      <c r="P2325" s="1">
        <v>551.69203767737031</v>
      </c>
      <c r="Q2325" s="1">
        <v>0</v>
      </c>
      <c r="R2325" s="1">
        <v>0</v>
      </c>
      <c r="S2325" s="1">
        <v>1135.2596153094332</v>
      </c>
      <c r="T2325" s="1">
        <v>0</v>
      </c>
      <c r="U2325" s="1">
        <v>0</v>
      </c>
      <c r="V2325" s="1">
        <v>1250.5019520687063</v>
      </c>
      <c r="W2325" s="1">
        <v>0</v>
      </c>
      <c r="X2325" s="1">
        <v>0</v>
      </c>
      <c r="Y2325" s="1">
        <v>4891.6694007393507</v>
      </c>
      <c r="Z2325" s="1">
        <v>19.49311866460042</v>
      </c>
      <c r="AA2325" s="1">
        <v>1864.6032604164727</v>
      </c>
      <c r="AB2325" s="1"/>
      <c r="AC2325" s="1">
        <v>0</v>
      </c>
      <c r="AD2325" s="1">
        <v>0</v>
      </c>
      <c r="AE2325" s="1">
        <v>0</v>
      </c>
      <c r="AF2325" s="1">
        <v>546.78810845357157</v>
      </c>
      <c r="AG2325" s="1">
        <v>10834.910126226299</v>
      </c>
      <c r="AH2325" s="1">
        <v>819.14513488861041</v>
      </c>
      <c r="AI2325" s="1">
        <v>0</v>
      </c>
      <c r="AJ2325" s="1">
        <v>1857.0841741718805</v>
      </c>
      <c r="AK2325" s="1"/>
      <c r="AL2325" s="1">
        <v>26833.52734375</v>
      </c>
      <c r="AM2325" s="1">
        <v>23176.232421875</v>
      </c>
      <c r="AN2325" s="1">
        <v>3657.2939453125</v>
      </c>
      <c r="AO2325" t="s">
        <v>15135</v>
      </c>
    </row>
    <row r="2326" spans="1:41" x14ac:dyDescent="0.25">
      <c r="A2326" s="1">
        <v>2018</v>
      </c>
      <c r="B2326" t="s">
        <v>1740</v>
      </c>
      <c r="C2326" t="s">
        <v>7047</v>
      </c>
      <c r="D2326" t="s">
        <v>7210</v>
      </c>
      <c r="E2326" t="s">
        <v>7672</v>
      </c>
      <c r="F2326" t="s">
        <v>9178</v>
      </c>
      <c r="G2326" t="s">
        <v>11326</v>
      </c>
      <c r="H2326" t="s">
        <v>12675</v>
      </c>
      <c r="I2326" s="1">
        <v>354.08145182571099</v>
      </c>
      <c r="J2326" s="1">
        <v>0</v>
      </c>
      <c r="K2326" s="1"/>
      <c r="L2326" s="1"/>
      <c r="M2326" s="1">
        <v>1777.7839560415905</v>
      </c>
      <c r="N2326" s="1">
        <v>1292.5530950026484</v>
      </c>
      <c r="O2326" s="1">
        <v>409.55421261173899</v>
      </c>
      <c r="P2326" s="1">
        <v>916.39414533614161</v>
      </c>
      <c r="Q2326" s="1">
        <v>0</v>
      </c>
      <c r="R2326" s="1"/>
      <c r="S2326" s="1">
        <v>700.78620673838623</v>
      </c>
      <c r="T2326" s="1"/>
      <c r="U2326" s="1">
        <v>0</v>
      </c>
      <c r="V2326" s="1">
        <v>0</v>
      </c>
      <c r="W2326" s="1">
        <v>0</v>
      </c>
      <c r="X2326" s="1"/>
      <c r="Y2326" s="1">
        <v>3358.7318967218421</v>
      </c>
      <c r="Z2326" s="1">
        <v>714.29765987217877</v>
      </c>
      <c r="AA2326" s="1">
        <v>2018.6579474042783</v>
      </c>
      <c r="AB2326" s="1"/>
      <c r="AC2326" s="1">
        <v>0</v>
      </c>
      <c r="AD2326" s="1">
        <v>0</v>
      </c>
      <c r="AE2326" s="1">
        <v>152.49107858627283</v>
      </c>
      <c r="AF2326" s="1">
        <v>0</v>
      </c>
      <c r="AG2326" s="1">
        <v>9636.2725561295356</v>
      </c>
      <c r="AH2326" s="1">
        <v>1180.2715060857031</v>
      </c>
      <c r="AI2326" s="1"/>
      <c r="AJ2326" s="1">
        <v>3009.692340518543</v>
      </c>
      <c r="AK2326" s="1"/>
      <c r="AL2326" s="1">
        <v>25521.568359375</v>
      </c>
      <c r="AM2326" s="1">
        <v>21453.171875</v>
      </c>
      <c r="AN2326" s="1">
        <v>4068.395751953125</v>
      </c>
      <c r="AO2326" t="s">
        <v>15136</v>
      </c>
    </row>
    <row r="2327" spans="1:41" x14ac:dyDescent="0.25">
      <c r="A2327" s="1">
        <v>2018</v>
      </c>
      <c r="B2327" t="s">
        <v>1741</v>
      </c>
      <c r="C2327" t="s">
        <v>7047</v>
      </c>
      <c r="D2327" t="s">
        <v>7210</v>
      </c>
      <c r="E2327" t="s">
        <v>7672</v>
      </c>
      <c r="F2327" t="s">
        <v>9178</v>
      </c>
      <c r="G2327" t="s">
        <v>11326</v>
      </c>
      <c r="H2327" t="s">
        <v>12675</v>
      </c>
      <c r="I2327" s="1">
        <v>1067.2491544771187</v>
      </c>
      <c r="J2327" s="1">
        <v>421.50951454601358</v>
      </c>
      <c r="K2327" s="1"/>
      <c r="L2327" s="1"/>
      <c r="M2327" s="1">
        <v>227.95363910182292</v>
      </c>
      <c r="N2327" s="1">
        <v>547.63896007512756</v>
      </c>
      <c r="O2327" s="1">
        <v>216.68391924232412</v>
      </c>
      <c r="P2327" s="1">
        <v>377.31030713837532</v>
      </c>
      <c r="Q2327" s="1">
        <v>0</v>
      </c>
      <c r="R2327" s="1">
        <v>106.72491544771188</v>
      </c>
      <c r="S2327" s="1">
        <v>4.3121177958671462</v>
      </c>
      <c r="T2327" s="1"/>
      <c r="U2327" s="1">
        <v>44.199207407638248</v>
      </c>
      <c r="V2327" s="1">
        <v>0</v>
      </c>
      <c r="W2327" s="1">
        <v>0</v>
      </c>
      <c r="X2327" s="1">
        <v>0</v>
      </c>
      <c r="Y2327" s="1">
        <v>1494.5513075093593</v>
      </c>
      <c r="Z2327" s="1">
        <v>415.8735765868152</v>
      </c>
      <c r="AA2327" s="1">
        <v>5052.7240273073285</v>
      </c>
      <c r="AB2327" s="1"/>
      <c r="AC2327" s="1">
        <v>0</v>
      </c>
      <c r="AD2327" s="1">
        <v>0</v>
      </c>
      <c r="AE2327" s="1"/>
      <c r="AF2327" s="1">
        <v>27.198682997432027</v>
      </c>
      <c r="AG2327" s="1">
        <v>10118.384408002259</v>
      </c>
      <c r="AH2327" s="1">
        <v>0</v>
      </c>
      <c r="AI2327" s="1">
        <v>699.64111237944451</v>
      </c>
      <c r="AJ2327" s="1">
        <v>123.97338663118046</v>
      </c>
      <c r="AK2327" s="1"/>
      <c r="AL2327" s="1">
        <v>20945.92578125</v>
      </c>
      <c r="AM2327" s="1">
        <v>19797.3359375</v>
      </c>
      <c r="AN2327" s="1">
        <v>1148.5908203125</v>
      </c>
      <c r="AO2327" t="s">
        <v>15137</v>
      </c>
    </row>
    <row r="2328" spans="1:41" x14ac:dyDescent="0.25">
      <c r="A2328" s="1">
        <v>2018</v>
      </c>
      <c r="B2328" t="s">
        <v>1742</v>
      </c>
      <c r="C2328" t="s">
        <v>7047</v>
      </c>
      <c r="D2328" t="s">
        <v>7210</v>
      </c>
      <c r="E2328" t="s">
        <v>7672</v>
      </c>
      <c r="F2328" t="s">
        <v>9178</v>
      </c>
      <c r="G2328" t="s">
        <v>11326</v>
      </c>
      <c r="H2328" t="s">
        <v>12675</v>
      </c>
      <c r="I2328" s="1">
        <v>343.33099837699046</v>
      </c>
      <c r="J2328" s="1">
        <v>749.60601312309586</v>
      </c>
      <c r="K2328" s="1"/>
      <c r="L2328" s="1">
        <v>171.66549918849523</v>
      </c>
      <c r="M2328" s="1">
        <v>600.82924715973331</v>
      </c>
      <c r="N2328" s="1">
        <v>576.22385894271565</v>
      </c>
      <c r="O2328" s="1">
        <v>402.8417047623355</v>
      </c>
      <c r="P2328" s="1">
        <v>467.89720677146892</v>
      </c>
      <c r="Q2328" s="1">
        <v>0</v>
      </c>
      <c r="R2328" s="1">
        <v>310.04136552426229</v>
      </c>
      <c r="S2328" s="1">
        <v>1231.6999566774532</v>
      </c>
      <c r="T2328" s="1">
        <v>0</v>
      </c>
      <c r="U2328" s="1">
        <v>11.444366612566348</v>
      </c>
      <c r="V2328" s="1">
        <v>102.99929951309714</v>
      </c>
      <c r="W2328" s="1">
        <v>0</v>
      </c>
      <c r="X2328" s="1">
        <v>419.54232374525617</v>
      </c>
      <c r="Y2328" s="1">
        <v>3365.7882207557632</v>
      </c>
      <c r="Z2328" s="1">
        <v>0</v>
      </c>
      <c r="AA2328" s="1">
        <v>5076.919866762335</v>
      </c>
      <c r="AB2328" s="1"/>
      <c r="AC2328" s="1">
        <v>64.889558693251203</v>
      </c>
      <c r="AD2328" s="1">
        <v>0</v>
      </c>
      <c r="AE2328" s="1">
        <v>147.86121663435722</v>
      </c>
      <c r="AF2328" s="1">
        <v>1080.907837753618</v>
      </c>
      <c r="AG2328" s="1">
        <v>8361.2542471409743</v>
      </c>
      <c r="AH2328" s="1">
        <v>0</v>
      </c>
      <c r="AI2328" s="1"/>
      <c r="AJ2328" s="1">
        <v>68.66619967539809</v>
      </c>
      <c r="AK2328" s="1"/>
      <c r="AL2328" s="1">
        <v>23554.41015625</v>
      </c>
      <c r="AM2328" s="1">
        <v>20899.49609375</v>
      </c>
      <c r="AN2328" s="1">
        <v>2654.9130859375</v>
      </c>
      <c r="AO2328" t="s">
        <v>15138</v>
      </c>
    </row>
    <row r="2329" spans="1:41" x14ac:dyDescent="0.25">
      <c r="A2329" s="1">
        <v>2018</v>
      </c>
      <c r="B2329" t="s">
        <v>1743</v>
      </c>
      <c r="C2329" t="s">
        <v>7047</v>
      </c>
      <c r="D2329" t="s">
        <v>7210</v>
      </c>
      <c r="E2329" t="s">
        <v>7672</v>
      </c>
      <c r="F2329" t="s">
        <v>9178</v>
      </c>
      <c r="G2329" t="s">
        <v>11326</v>
      </c>
      <c r="H2329" t="s">
        <v>12675</v>
      </c>
      <c r="I2329" s="1">
        <v>363.08462790562794</v>
      </c>
      <c r="J2329" s="1">
        <v>0</v>
      </c>
      <c r="K2329" s="1"/>
      <c r="L2329" s="1"/>
      <c r="M2329" s="1">
        <v>310.13478633605706</v>
      </c>
      <c r="N2329" s="1">
        <v>1632.4284870637032</v>
      </c>
      <c r="O2329" s="1">
        <v>279.5751634873335</v>
      </c>
      <c r="P2329" s="1">
        <v>851.07036781079182</v>
      </c>
      <c r="Q2329" s="1">
        <v>0</v>
      </c>
      <c r="R2329" s="1"/>
      <c r="S2329" s="1">
        <v>1613.6086005172615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3942.6028433969818</v>
      </c>
      <c r="Z2329" s="1"/>
      <c r="AA2329" s="1">
        <v>1962.2685948351846</v>
      </c>
      <c r="AB2329" s="1"/>
      <c r="AC2329" s="1">
        <v>0</v>
      </c>
      <c r="AD2329" s="1">
        <v>0</v>
      </c>
      <c r="AE2329" s="1">
        <v>54.462694185844185</v>
      </c>
      <c r="AF2329" s="1">
        <v>166.47848895332302</v>
      </c>
      <c r="AG2329" s="1">
        <v>11111.599896005233</v>
      </c>
      <c r="AH2329" s="1">
        <v>1983.5797674499865</v>
      </c>
      <c r="AI2329" s="1">
        <v>0</v>
      </c>
      <c r="AJ2329" s="1">
        <v>1777.1769916184867</v>
      </c>
      <c r="AK2329" s="1"/>
      <c r="AL2329" s="1">
        <v>26048.072265625</v>
      </c>
      <c r="AM2329" s="1">
        <v>21861.173828125</v>
      </c>
      <c r="AN2329" s="1">
        <v>4186.8984375</v>
      </c>
      <c r="AO2329" t="s">
        <v>15139</v>
      </c>
    </row>
    <row r="2330" spans="1:41" x14ac:dyDescent="0.25">
      <c r="A2330" s="1">
        <v>2018</v>
      </c>
      <c r="B2330" t="s">
        <v>1744</v>
      </c>
      <c r="C2330" t="s">
        <v>7047</v>
      </c>
      <c r="D2330" t="s">
        <v>7210</v>
      </c>
      <c r="E2330" t="s">
        <v>7672</v>
      </c>
      <c r="F2330" t="s">
        <v>9178</v>
      </c>
      <c r="G2330" t="s">
        <v>11326</v>
      </c>
      <c r="H2330" t="s">
        <v>12675</v>
      </c>
      <c r="I2330" s="1">
        <v>1097.5501569463374</v>
      </c>
      <c r="J2330" s="1">
        <v>243.90003487696387</v>
      </c>
      <c r="K2330" s="1"/>
      <c r="L2330" s="1"/>
      <c r="M2330" s="1">
        <v>260.52958270948415</v>
      </c>
      <c r="N2330" s="1">
        <v>101.43361431892981</v>
      </c>
      <c r="O2330" s="1">
        <v>222.83594095577155</v>
      </c>
      <c r="P2330" s="1">
        <v>388.02278275880616</v>
      </c>
      <c r="Q2330" s="1">
        <v>0</v>
      </c>
      <c r="R2330" s="1">
        <v>109.86009336563522</v>
      </c>
      <c r="S2330" s="1">
        <v>229.48776008877965</v>
      </c>
      <c r="T2330" s="1"/>
      <c r="U2330" s="1">
        <v>0</v>
      </c>
      <c r="V2330" s="1">
        <v>997.77286995121585</v>
      </c>
      <c r="W2330" s="1">
        <v>0</v>
      </c>
      <c r="X2330" s="1">
        <v>0</v>
      </c>
      <c r="Y2330" s="1">
        <v>1536.984138371055</v>
      </c>
      <c r="Z2330" s="1">
        <v>180.70775311338687</v>
      </c>
      <c r="AA2330" s="1">
        <v>5843.6231083476205</v>
      </c>
      <c r="AB2330" s="1"/>
      <c r="AC2330" s="1">
        <v>0</v>
      </c>
      <c r="AD2330" s="1">
        <v>0</v>
      </c>
      <c r="AE2330" s="1">
        <v>226.16185052227559</v>
      </c>
      <c r="AF2330" s="1">
        <v>0</v>
      </c>
      <c r="AG2330" s="1">
        <v>13012.066860686024</v>
      </c>
      <c r="AH2330" s="1">
        <v>0</v>
      </c>
      <c r="AI2330" s="1">
        <v>719.50510288704345</v>
      </c>
      <c r="AJ2330" s="1">
        <v>665.18191330081061</v>
      </c>
      <c r="AK2330" s="1"/>
      <c r="AL2330" s="1">
        <v>25835.625</v>
      </c>
      <c r="AM2330" s="1">
        <v>24403.265625</v>
      </c>
      <c r="AN2330" s="1">
        <v>1432.3583984375</v>
      </c>
      <c r="AO2330" t="s">
        <v>15140</v>
      </c>
    </row>
    <row r="2331" spans="1:41" x14ac:dyDescent="0.25">
      <c r="A2331" s="1">
        <v>2018</v>
      </c>
      <c r="B2331" t="s">
        <v>1745</v>
      </c>
      <c r="C2331" t="s">
        <v>7047</v>
      </c>
      <c r="D2331" t="s">
        <v>7210</v>
      </c>
      <c r="E2331" t="s">
        <v>7672</v>
      </c>
      <c r="F2331" t="s">
        <v>9179</v>
      </c>
      <c r="G2331" t="s">
        <v>11326</v>
      </c>
      <c r="H2331" t="s">
        <v>12675</v>
      </c>
      <c r="I2331" s="1">
        <v>0</v>
      </c>
      <c r="J2331" s="1">
        <v>0</v>
      </c>
      <c r="K2331" s="1"/>
      <c r="L2331" s="1">
        <v>0</v>
      </c>
      <c r="M2331" s="1">
        <v>2403.3169886389333</v>
      </c>
      <c r="N2331" s="1">
        <v>703.2563283422021</v>
      </c>
      <c r="O2331" s="1">
        <v>165.94331588221206</v>
      </c>
      <c r="P2331" s="1">
        <v>0</v>
      </c>
      <c r="Q2331" s="1">
        <v>0</v>
      </c>
      <c r="R2331" s="1">
        <v>37.022583213485206</v>
      </c>
      <c r="S2331" s="1">
        <v>1231.6999566774532</v>
      </c>
      <c r="T2331" s="1">
        <v>0</v>
      </c>
      <c r="U2331" s="1">
        <v>0</v>
      </c>
      <c r="V2331" s="1">
        <v>569.92945730580414</v>
      </c>
      <c r="W2331" s="1">
        <v>205.99859902619428</v>
      </c>
      <c r="X2331" s="1">
        <v>420.19877412536954</v>
      </c>
      <c r="Y2331" s="1">
        <v>106.43260949686704</v>
      </c>
      <c r="Z2331" s="1">
        <v>205.97812276545108</v>
      </c>
      <c r="AA2331" s="1">
        <v>4537.3492448214265</v>
      </c>
      <c r="AB2331" s="1"/>
      <c r="AC2331" s="1">
        <v>236.72672338093491</v>
      </c>
      <c r="AD2331" s="1">
        <v>254.87736294043242</v>
      </c>
      <c r="AE2331" s="1">
        <v>1329.1029609170055</v>
      </c>
      <c r="AF2331" s="1">
        <v>1101.1117225714424</v>
      </c>
      <c r="AG2331" s="1">
        <v>163.65444255969879</v>
      </c>
      <c r="AH2331" s="1">
        <v>0</v>
      </c>
      <c r="AI2331" s="1"/>
      <c r="AJ2331" s="1">
        <v>0</v>
      </c>
      <c r="AK2331" s="1"/>
      <c r="AL2331" s="1">
        <v>13672.59765625</v>
      </c>
      <c r="AM2331" s="1">
        <v>8990.5634765625</v>
      </c>
      <c r="AN2331" s="1">
        <v>4682.03515625</v>
      </c>
      <c r="AO2331" t="s">
        <v>15141</v>
      </c>
    </row>
    <row r="2332" spans="1:41" x14ac:dyDescent="0.25">
      <c r="A2332" s="1">
        <v>2018</v>
      </c>
      <c r="B2332" t="s">
        <v>1746</v>
      </c>
      <c r="C2332" t="s">
        <v>7047</v>
      </c>
      <c r="D2332" t="s">
        <v>7210</v>
      </c>
      <c r="E2332" t="s">
        <v>7672</v>
      </c>
      <c r="F2332" t="s">
        <v>9179</v>
      </c>
      <c r="G2332" t="s">
        <v>11326</v>
      </c>
      <c r="H2332" t="s">
        <v>12675</v>
      </c>
      <c r="I2332" s="1">
        <v>0</v>
      </c>
      <c r="J2332" s="1">
        <v>55.609863501166529</v>
      </c>
      <c r="K2332" s="1">
        <v>47.210860243428129</v>
      </c>
      <c r="L2332" s="1">
        <v>338.73792224659684</v>
      </c>
      <c r="M2332" s="1">
        <v>5368.0666037975179</v>
      </c>
      <c r="N2332" s="1">
        <v>1076.7411582777811</v>
      </c>
      <c r="O2332" s="1">
        <v>493.35348954382391</v>
      </c>
      <c r="P2332" s="1"/>
      <c r="Q2332" s="1">
        <v>0</v>
      </c>
      <c r="R2332" s="1"/>
      <c r="S2332" s="1">
        <v>700.78620673838623</v>
      </c>
      <c r="T2332" s="1"/>
      <c r="U2332" s="1">
        <v>0</v>
      </c>
      <c r="V2332" s="1">
        <v>885.20362956427743</v>
      </c>
      <c r="W2332" s="1">
        <v>0</v>
      </c>
      <c r="X2332" s="1">
        <v>61.188550131693546</v>
      </c>
      <c r="Y2332" s="1">
        <v>6.3800756532968768</v>
      </c>
      <c r="Z2332" s="1">
        <v>286.42356801085407</v>
      </c>
      <c r="AA2332" s="1">
        <v>3150.1227317667804</v>
      </c>
      <c r="AB2332" s="1"/>
      <c r="AC2332" s="1">
        <v>0</v>
      </c>
      <c r="AD2332" s="1">
        <v>0</v>
      </c>
      <c r="AE2332" s="1">
        <v>402.13030483845989</v>
      </c>
      <c r="AF2332" s="1">
        <v>2001.3129695010373</v>
      </c>
      <c r="AG2332" s="1">
        <v>6.7154606537545138</v>
      </c>
      <c r="AH2332" s="1">
        <v>1770.4072591285549</v>
      </c>
      <c r="AI2332" s="1"/>
      <c r="AJ2332" s="1">
        <v>147.53393826071289</v>
      </c>
      <c r="AK2332" s="1"/>
      <c r="AL2332" s="1">
        <v>16797.923828125</v>
      </c>
      <c r="AM2332" s="1">
        <v>8356.912109375</v>
      </c>
      <c r="AN2332" s="1">
        <v>8441.0126953125</v>
      </c>
      <c r="AO2332" t="s">
        <v>15142</v>
      </c>
    </row>
    <row r="2333" spans="1:41" x14ac:dyDescent="0.25">
      <c r="A2333" s="1">
        <v>2018</v>
      </c>
      <c r="B2333" t="s">
        <v>1747</v>
      </c>
      <c r="C2333" t="s">
        <v>7047</v>
      </c>
      <c r="D2333" t="s">
        <v>7210</v>
      </c>
      <c r="E2333" t="s">
        <v>7672</v>
      </c>
      <c r="F2333" t="s">
        <v>9179</v>
      </c>
      <c r="G2333" t="s">
        <v>11326</v>
      </c>
      <c r="H2333" t="s">
        <v>12675</v>
      </c>
      <c r="I2333" s="1">
        <v>0</v>
      </c>
      <c r="J2333" s="1">
        <v>0</v>
      </c>
      <c r="K2333" s="1">
        <v>48.41128372075039</v>
      </c>
      <c r="L2333" s="1">
        <v>347.35096069638405</v>
      </c>
      <c r="M2333" s="1">
        <v>5361.7463429132213</v>
      </c>
      <c r="N2333" s="1">
        <v>1176.0311097863289</v>
      </c>
      <c r="O2333" s="1">
        <v>114.97679883678218</v>
      </c>
      <c r="P2333" s="1">
        <v>0</v>
      </c>
      <c r="Q2333" s="1">
        <v>0</v>
      </c>
      <c r="R2333" s="1"/>
      <c r="S2333" s="1">
        <v>1613.6086005172615</v>
      </c>
      <c r="T2333" s="1">
        <v>121.02820930187598</v>
      </c>
      <c r="U2333" s="1">
        <v>0</v>
      </c>
      <c r="V2333" s="1">
        <v>1234.4877348791349</v>
      </c>
      <c r="W2333" s="1">
        <v>0</v>
      </c>
      <c r="X2333" s="1">
        <v>35.098180697544031</v>
      </c>
      <c r="Y2333" s="1">
        <v>1317.4888808183614</v>
      </c>
      <c r="Z2333" s="1">
        <v>156.12638999942001</v>
      </c>
      <c r="AA2333" s="1">
        <v>3255.6723341452093</v>
      </c>
      <c r="AB2333" s="1"/>
      <c r="AC2333" s="1">
        <v>917.03074188031428</v>
      </c>
      <c r="AD2333" s="1">
        <v>0</v>
      </c>
      <c r="AE2333" s="1">
        <v>145.23385116225117</v>
      </c>
      <c r="AF2333" s="1">
        <v>2353.1094111671623</v>
      </c>
      <c r="AG2333" s="1">
        <v>0</v>
      </c>
      <c r="AH2333" s="1">
        <v>2057.4795581318917</v>
      </c>
      <c r="AI2333" s="1">
        <v>0</v>
      </c>
      <c r="AJ2333" s="1">
        <v>0</v>
      </c>
      <c r="AK2333" s="1"/>
      <c r="AL2333" s="1">
        <v>20254.880859375</v>
      </c>
      <c r="AM2333" s="1">
        <v>10902.5302734375</v>
      </c>
      <c r="AN2333" s="1">
        <v>9352.3486328125</v>
      </c>
      <c r="AO2333" t="s">
        <v>15143</v>
      </c>
    </row>
    <row r="2334" spans="1:41" x14ac:dyDescent="0.25">
      <c r="A2334" s="1">
        <v>2018</v>
      </c>
      <c r="B2334" t="s">
        <v>1748</v>
      </c>
      <c r="C2334" t="s">
        <v>7047</v>
      </c>
      <c r="D2334" t="s">
        <v>7210</v>
      </c>
      <c r="E2334" t="s">
        <v>7672</v>
      </c>
      <c r="F2334" t="s">
        <v>9179</v>
      </c>
      <c r="G2334" t="s">
        <v>11326</v>
      </c>
      <c r="H2334" t="s">
        <v>12675</v>
      </c>
      <c r="I2334" s="1">
        <v>0</v>
      </c>
      <c r="J2334" s="1">
        <v>665.18191330081061</v>
      </c>
      <c r="K2334" s="1"/>
      <c r="L2334" s="1">
        <v>43.276530581361087</v>
      </c>
      <c r="M2334" s="1">
        <v>1031.0319656162565</v>
      </c>
      <c r="N2334" s="1">
        <v>431.28272446841709</v>
      </c>
      <c r="O2334" s="1">
        <v>160.75229571436256</v>
      </c>
      <c r="P2334" s="1">
        <v>0</v>
      </c>
      <c r="Q2334" s="1">
        <v>0</v>
      </c>
      <c r="R2334" s="1">
        <v>0</v>
      </c>
      <c r="S2334" s="1">
        <v>229.48776008877965</v>
      </c>
      <c r="T2334" s="1"/>
      <c r="U2334" s="1">
        <v>0</v>
      </c>
      <c r="V2334" s="1">
        <v>232.81366965528369</v>
      </c>
      <c r="W2334" s="1">
        <v>831.47739162601317</v>
      </c>
      <c r="X2334" s="1">
        <v>81.517391335883644</v>
      </c>
      <c r="Y2334" s="1">
        <v>422.80325400682375</v>
      </c>
      <c r="Z2334" s="1">
        <v>207.31502964541929</v>
      </c>
      <c r="AA2334" s="1">
        <v>4718.3570383470833</v>
      </c>
      <c r="AB2334" s="1"/>
      <c r="AC2334" s="1">
        <v>852.4472514428212</v>
      </c>
      <c r="AD2334" s="1">
        <v>0</v>
      </c>
      <c r="AE2334" s="1">
        <v>961.18786471967132</v>
      </c>
      <c r="AF2334" s="1">
        <v>819.5736171874305</v>
      </c>
      <c r="AG2334" s="1">
        <v>0</v>
      </c>
      <c r="AH2334" s="1">
        <v>0</v>
      </c>
      <c r="AI2334" s="1">
        <v>212.85821225625938</v>
      </c>
      <c r="AJ2334" s="1">
        <v>0</v>
      </c>
      <c r="AK2334" s="1"/>
      <c r="AL2334" s="1">
        <v>11901.36328125</v>
      </c>
      <c r="AM2334" s="1">
        <v>9354.23828125</v>
      </c>
      <c r="AN2334" s="1">
        <v>2547.125</v>
      </c>
      <c r="AO2334" t="s">
        <v>15144</v>
      </c>
    </row>
    <row r="2335" spans="1:41" x14ac:dyDescent="0.25">
      <c r="A2335" s="1">
        <v>2018</v>
      </c>
      <c r="B2335" t="s">
        <v>1749</v>
      </c>
      <c r="C2335" t="s">
        <v>7047</v>
      </c>
      <c r="D2335" t="s">
        <v>7210</v>
      </c>
      <c r="E2335" t="s">
        <v>7672</v>
      </c>
      <c r="F2335" t="s">
        <v>9179</v>
      </c>
      <c r="G2335" t="s">
        <v>11326</v>
      </c>
      <c r="H2335" t="s">
        <v>12675</v>
      </c>
      <c r="I2335" s="1">
        <v>0</v>
      </c>
      <c r="J2335" s="1">
        <v>0</v>
      </c>
      <c r="K2335" s="1">
        <v>49.039292237988477</v>
      </c>
      <c r="L2335" s="1">
        <v>318.7553995469251</v>
      </c>
      <c r="M2335" s="1">
        <v>2795.2396575653434</v>
      </c>
      <c r="N2335" s="1">
        <v>576.82467494933951</v>
      </c>
      <c r="O2335" s="1">
        <v>167.34658476213568</v>
      </c>
      <c r="P2335" s="1">
        <v>0</v>
      </c>
      <c r="Q2335" s="1">
        <v>0</v>
      </c>
      <c r="R2335" s="1">
        <v>0</v>
      </c>
      <c r="S2335" s="1">
        <v>1135.2596153094332</v>
      </c>
      <c r="T2335" s="1">
        <v>122.5982305949712</v>
      </c>
      <c r="U2335" s="1">
        <v>0</v>
      </c>
      <c r="V2335" s="1">
        <v>0</v>
      </c>
      <c r="W2335" s="1">
        <v>0</v>
      </c>
      <c r="X2335" s="1">
        <v>1583.0645177643194</v>
      </c>
      <c r="Y2335" s="1">
        <v>715.97366667463177</v>
      </c>
      <c r="Z2335" s="1">
        <v>833.79056627639909</v>
      </c>
      <c r="AA2335" s="1">
        <v>3093.6321689461397</v>
      </c>
      <c r="AB2335" s="1"/>
      <c r="AC2335" s="1">
        <v>915.24421769254491</v>
      </c>
      <c r="AD2335" s="1">
        <v>0</v>
      </c>
      <c r="AE2335" s="1">
        <v>1189.2028367712205</v>
      </c>
      <c r="AF2335" s="1"/>
      <c r="AG2335" s="1">
        <v>396.87849385742533</v>
      </c>
      <c r="AH2335" s="1">
        <v>2973.6122451390934</v>
      </c>
      <c r="AI2335" s="1">
        <v>0</v>
      </c>
      <c r="AJ2335" s="1">
        <v>0</v>
      </c>
      <c r="AK2335" s="1">
        <v>0</v>
      </c>
      <c r="AL2335" s="1">
        <v>16866.462890625</v>
      </c>
      <c r="AM2335" s="1">
        <v>8040.3017578125</v>
      </c>
      <c r="AN2335" s="1">
        <v>8826.16015625</v>
      </c>
      <c r="AO2335" t="s">
        <v>15145</v>
      </c>
    </row>
    <row r="2336" spans="1:41" x14ac:dyDescent="0.25">
      <c r="A2336" s="1">
        <v>2018</v>
      </c>
      <c r="B2336" t="s">
        <v>1750</v>
      </c>
      <c r="C2336" t="s">
        <v>7047</v>
      </c>
      <c r="D2336" t="s">
        <v>7210</v>
      </c>
      <c r="E2336" t="s">
        <v>7672</v>
      </c>
      <c r="F2336" t="s">
        <v>9179</v>
      </c>
      <c r="G2336" t="s">
        <v>11326</v>
      </c>
      <c r="H2336" t="s">
        <v>12675</v>
      </c>
      <c r="I2336" s="1">
        <v>0</v>
      </c>
      <c r="J2336" s="1">
        <v>44.199207407638248</v>
      </c>
      <c r="K2336" s="1"/>
      <c r="L2336" s="1"/>
      <c r="M2336" s="1">
        <v>2046.8483592050841</v>
      </c>
      <c r="N2336" s="1">
        <v>348.2035120162721</v>
      </c>
      <c r="O2336" s="1">
        <v>156.31427010018405</v>
      </c>
      <c r="P2336" s="1">
        <v>0</v>
      </c>
      <c r="Q2336" s="1">
        <v>0</v>
      </c>
      <c r="R2336" s="1">
        <v>0</v>
      </c>
      <c r="S2336" s="1">
        <v>0</v>
      </c>
      <c r="T2336" s="1"/>
      <c r="U2336" s="1"/>
      <c r="V2336" s="1">
        <v>143.37791671258262</v>
      </c>
      <c r="W2336" s="1">
        <v>161.70441734501799</v>
      </c>
      <c r="X2336" s="1">
        <v>79.774179223542205</v>
      </c>
      <c r="Y2336" s="1">
        <v>411.13056427818395</v>
      </c>
      <c r="Z2336" s="1">
        <v>348.22468667070865</v>
      </c>
      <c r="AA2336" s="1">
        <v>4079.2634348903207</v>
      </c>
      <c r="AB2336" s="1"/>
      <c r="AC2336" s="1">
        <v>828.91301375229671</v>
      </c>
      <c r="AD2336" s="1">
        <v>0</v>
      </c>
      <c r="AE2336" s="1"/>
      <c r="AF2336" s="1">
        <v>2189.0250384829774</v>
      </c>
      <c r="AG2336" s="1">
        <v>0</v>
      </c>
      <c r="AH2336" s="1">
        <v>4.3121177958671462</v>
      </c>
      <c r="AI2336" s="1">
        <v>206.98165420162303</v>
      </c>
      <c r="AJ2336" s="1">
        <v>0</v>
      </c>
      <c r="AK2336" s="1"/>
      <c r="AL2336" s="1">
        <v>11048.2724609375</v>
      </c>
      <c r="AM2336" s="1">
        <v>8392.337890625</v>
      </c>
      <c r="AN2336" s="1">
        <v>2655.934814453125</v>
      </c>
      <c r="AO2336" t="s">
        <v>15146</v>
      </c>
    </row>
    <row r="2337" spans="1:41" x14ac:dyDescent="0.25">
      <c r="A2337" s="1">
        <v>2018</v>
      </c>
      <c r="B2337" t="s">
        <v>1751</v>
      </c>
      <c r="C2337" t="s">
        <v>7047</v>
      </c>
      <c r="D2337" t="s">
        <v>7210</v>
      </c>
      <c r="E2337" t="s">
        <v>7672</v>
      </c>
      <c r="F2337" t="s">
        <v>9180</v>
      </c>
      <c r="G2337" t="s">
        <v>11326</v>
      </c>
      <c r="H2337" t="s">
        <v>12675</v>
      </c>
      <c r="I2337" s="1">
        <v>212.44887109542657</v>
      </c>
      <c r="J2337" s="1">
        <v>222.43945400466612</v>
      </c>
      <c r="K2337" s="1"/>
      <c r="L2337" s="1"/>
      <c r="M2337" s="1">
        <v>177.04072591285549</v>
      </c>
      <c r="N2337" s="1">
        <v>1936.9671740673691</v>
      </c>
      <c r="O2337" s="1">
        <v>296.24814802751149</v>
      </c>
      <c r="P2337" s="1"/>
      <c r="Q2337" s="1">
        <v>0</v>
      </c>
      <c r="R2337" s="1"/>
      <c r="S2337" s="1">
        <v>354.08145182571099</v>
      </c>
      <c r="T2337" s="1"/>
      <c r="U2337" s="1">
        <v>59.013575304285162</v>
      </c>
      <c r="V2337" s="1">
        <v>155.79583880331282</v>
      </c>
      <c r="W2337" s="1">
        <v>94.421720486856259</v>
      </c>
      <c r="X2337" s="1">
        <v>66.254962082597771</v>
      </c>
      <c r="Y2337" s="1">
        <v>8.0718768301201251</v>
      </c>
      <c r="Z2337" s="1">
        <v>321.44901015757688</v>
      </c>
      <c r="AA2337" s="1">
        <v>2231.6358215110536</v>
      </c>
      <c r="AB2337" s="1">
        <v>200.64615603456954</v>
      </c>
      <c r="AC2337" s="1">
        <v>173.49991139459837</v>
      </c>
      <c r="AD2337" s="1">
        <v>0</v>
      </c>
      <c r="AE2337" s="1"/>
      <c r="AF2337" s="1">
        <v>209.45190680282965</v>
      </c>
      <c r="AG2337" s="1">
        <v>781.82762596632449</v>
      </c>
      <c r="AH2337" s="1">
        <v>472.10860243428129</v>
      </c>
      <c r="AI2337" s="1">
        <v>230.15294368671212</v>
      </c>
      <c r="AJ2337" s="1">
        <v>0</v>
      </c>
      <c r="AK2337" s="1">
        <v>254.93864531451189</v>
      </c>
      <c r="AL2337" s="1">
        <v>8458.494140625</v>
      </c>
      <c r="AM2337" s="1">
        <v>6312.6015625</v>
      </c>
      <c r="AN2337" s="1">
        <v>2145.893310546875</v>
      </c>
      <c r="AO2337" t="s">
        <v>15147</v>
      </c>
    </row>
    <row r="2338" spans="1:41" x14ac:dyDescent="0.25">
      <c r="A2338" s="1">
        <v>2018</v>
      </c>
      <c r="B2338" t="s">
        <v>1752</v>
      </c>
      <c r="C2338" t="s">
        <v>7047</v>
      </c>
      <c r="D2338" t="s">
        <v>7210</v>
      </c>
      <c r="E2338" t="s">
        <v>7672</v>
      </c>
      <c r="F2338" t="s">
        <v>9180</v>
      </c>
      <c r="G2338" t="s">
        <v>11326</v>
      </c>
      <c r="H2338" t="s">
        <v>12675</v>
      </c>
      <c r="I2338" s="1">
        <v>205.99859902619428</v>
      </c>
      <c r="J2338" s="1">
        <v>228.88733225132697</v>
      </c>
      <c r="K2338" s="1"/>
      <c r="L2338" s="1">
        <v>0</v>
      </c>
      <c r="M2338" s="1"/>
      <c r="N2338" s="1">
        <v>1769.6424093011344</v>
      </c>
      <c r="O2338" s="1">
        <v>291.83134862044187</v>
      </c>
      <c r="P2338" s="1"/>
      <c r="Q2338" s="1">
        <v>0</v>
      </c>
      <c r="R2338" s="1"/>
      <c r="S2338" s="1">
        <v>383.38628152097272</v>
      </c>
      <c r="T2338" s="1">
        <v>0</v>
      </c>
      <c r="U2338" s="1">
        <v>97.277116206813972</v>
      </c>
      <c r="V2338" s="1">
        <v>109.86591948063695</v>
      </c>
      <c r="W2338" s="1">
        <v>91.554932900530787</v>
      </c>
      <c r="X2338" s="1">
        <v>0</v>
      </c>
      <c r="Y2338" s="1">
        <v>102.99929951309714</v>
      </c>
      <c r="Z2338" s="1">
        <v>0</v>
      </c>
      <c r="AA2338" s="1">
        <v>2030.7679467049338</v>
      </c>
      <c r="AB2338" s="1">
        <v>155.64338593090235</v>
      </c>
      <c r="AC2338" s="1">
        <v>0</v>
      </c>
      <c r="AD2338" s="1">
        <v>98.029754977089397</v>
      </c>
      <c r="AE2338" s="1"/>
      <c r="AF2338" s="1">
        <v>60.611654453473903</v>
      </c>
      <c r="AG2338" s="1">
        <v>4296.2152263574071</v>
      </c>
      <c r="AH2338" s="1">
        <v>11.444366612566348</v>
      </c>
      <c r="AI2338" s="1">
        <v>476.08565108276014</v>
      </c>
      <c r="AJ2338" s="1">
        <v>0</v>
      </c>
      <c r="AK2338" s="1">
        <v>259.78712210525612</v>
      </c>
      <c r="AL2338" s="1">
        <v>10670.0283203125</v>
      </c>
      <c r="AM2338" s="1">
        <v>8902.265625</v>
      </c>
      <c r="AN2338" s="1">
        <v>1767.762939453125</v>
      </c>
      <c r="AO2338" t="s">
        <v>15148</v>
      </c>
    </row>
    <row r="2339" spans="1:41" x14ac:dyDescent="0.25">
      <c r="A2339" s="1">
        <v>2018</v>
      </c>
      <c r="B2339" t="s">
        <v>1753</v>
      </c>
      <c r="C2339" t="s">
        <v>7047</v>
      </c>
      <c r="D2339" t="s">
        <v>7210</v>
      </c>
      <c r="E2339" t="s">
        <v>7672</v>
      </c>
      <c r="F2339" t="s">
        <v>9180</v>
      </c>
      <c r="G2339" t="s">
        <v>11326</v>
      </c>
      <c r="H2339" t="s">
        <v>12675</v>
      </c>
      <c r="I2339" s="1">
        <v>0</v>
      </c>
      <c r="J2339" s="1">
        <v>1446.65912102066</v>
      </c>
      <c r="K2339" s="1"/>
      <c r="L2339" s="1"/>
      <c r="M2339" s="1">
        <v>0</v>
      </c>
      <c r="N2339" s="1">
        <v>1391.8577119447079</v>
      </c>
      <c r="O2339" s="1">
        <v>280.62734983188909</v>
      </c>
      <c r="P2339" s="1"/>
      <c r="Q2339" s="1">
        <v>0</v>
      </c>
      <c r="R2339" s="1">
        <v>0</v>
      </c>
      <c r="S2339" s="1">
        <v>606.86124144510745</v>
      </c>
      <c r="T2339" s="1">
        <v>0</v>
      </c>
      <c r="U2339" s="1">
        <v>67.015655115321849</v>
      </c>
      <c r="V2339" s="1">
        <v>242.74449657804297</v>
      </c>
      <c r="W2339" s="1">
        <v>159.37769977346255</v>
      </c>
      <c r="X2339" s="1">
        <v>178.54111251694837</v>
      </c>
      <c r="Y2339" s="1">
        <v>393.5403202098575</v>
      </c>
      <c r="Z2339" s="1">
        <v>88.270726028379258</v>
      </c>
      <c r="AA2339" s="1">
        <v>2083.2380640150627</v>
      </c>
      <c r="AB2339" s="1">
        <v>202.28708048170247</v>
      </c>
      <c r="AC2339" s="1">
        <v>0</v>
      </c>
      <c r="AD2339" s="1">
        <v>0</v>
      </c>
      <c r="AE2339" s="1"/>
      <c r="AF2339" s="1">
        <v>630.15490525815187</v>
      </c>
      <c r="AG2339" s="1">
        <v>847.89422775266803</v>
      </c>
      <c r="AH2339" s="1">
        <v>111.29660489182955</v>
      </c>
      <c r="AI2339" s="1">
        <v>239.06654966019383</v>
      </c>
      <c r="AJ2339" s="1">
        <v>243.07384478689531</v>
      </c>
      <c r="AK2339" s="1">
        <v>505.1047100512813</v>
      </c>
      <c r="AL2339" s="1">
        <v>9717.6123046875</v>
      </c>
      <c r="AM2339" s="1">
        <v>7434.44873046875</v>
      </c>
      <c r="AN2339" s="1">
        <v>2283.162353515625</v>
      </c>
      <c r="AO2339" t="s">
        <v>15149</v>
      </c>
    </row>
    <row r="2340" spans="1:41" x14ac:dyDescent="0.25">
      <c r="A2340" s="1">
        <v>2018</v>
      </c>
      <c r="B2340" t="s">
        <v>1754</v>
      </c>
      <c r="C2340" t="s">
        <v>7047</v>
      </c>
      <c r="D2340" t="s">
        <v>7210</v>
      </c>
      <c r="E2340" t="s">
        <v>7672</v>
      </c>
      <c r="F2340" t="s">
        <v>9180</v>
      </c>
      <c r="G2340" t="s">
        <v>11326</v>
      </c>
      <c r="H2340" t="s">
        <v>12675</v>
      </c>
      <c r="I2340" s="1">
        <v>217.85077674337674</v>
      </c>
      <c r="J2340" s="1">
        <v>284.94245499058803</v>
      </c>
      <c r="K2340" s="1"/>
      <c r="L2340" s="1"/>
      <c r="M2340" s="1">
        <v>0</v>
      </c>
      <c r="N2340" s="1">
        <v>1518.1778574827324</v>
      </c>
      <c r="O2340" s="1">
        <v>289.25742023148359</v>
      </c>
      <c r="P2340" s="1"/>
      <c r="Q2340" s="1">
        <v>0</v>
      </c>
      <c r="R2340" s="1"/>
      <c r="S2340" s="1">
        <v>599.08963604428607</v>
      </c>
      <c r="T2340" s="1">
        <v>0</v>
      </c>
      <c r="U2340" s="1">
        <v>60.514104650937988</v>
      </c>
      <c r="V2340" s="1">
        <v>239.63585441771443</v>
      </c>
      <c r="W2340" s="1">
        <v>96.82256744150078</v>
      </c>
      <c r="X2340" s="1">
        <v>64.144950929994266</v>
      </c>
      <c r="Y2340" s="1">
        <v>187.54531313418701</v>
      </c>
      <c r="Z2340" s="1"/>
      <c r="AA2340" s="1">
        <v>2192.3551864158762</v>
      </c>
      <c r="AB2340" s="1">
        <v>205.74795581318915</v>
      </c>
      <c r="AC2340" s="1">
        <v>0</v>
      </c>
      <c r="AD2340" s="1">
        <v>0</v>
      </c>
      <c r="AE2340" s="1">
        <v>0</v>
      </c>
      <c r="AF2340" s="1">
        <v>106.716980098284</v>
      </c>
      <c r="AG2340" s="1">
        <v>1023.8986506938708</v>
      </c>
      <c r="AH2340" s="1">
        <v>350.98180697544035</v>
      </c>
      <c r="AI2340" s="1">
        <v>236.00500813865816</v>
      </c>
      <c r="AJ2340" s="1">
        <v>232.61478947885954</v>
      </c>
      <c r="AK2340" s="1">
        <v>565.40377709124095</v>
      </c>
      <c r="AL2340" s="1">
        <v>8471.7041015625</v>
      </c>
      <c r="AM2340" s="1">
        <v>6064.25146484375</v>
      </c>
      <c r="AN2340" s="1">
        <v>2407.453125</v>
      </c>
      <c r="AO2340" t="s">
        <v>15150</v>
      </c>
    </row>
    <row r="2341" spans="1:41" x14ac:dyDescent="0.25">
      <c r="A2341" s="1">
        <v>2018</v>
      </c>
      <c r="B2341" t="s">
        <v>1755</v>
      </c>
      <c r="C2341" t="s">
        <v>7047</v>
      </c>
      <c r="D2341" t="s">
        <v>7210</v>
      </c>
      <c r="E2341" t="s">
        <v>7672</v>
      </c>
      <c r="F2341" t="s">
        <v>9180</v>
      </c>
      <c r="G2341" t="s">
        <v>11326</v>
      </c>
      <c r="H2341" t="s">
        <v>12675</v>
      </c>
      <c r="I2341" s="1">
        <v>722.279730807747</v>
      </c>
      <c r="J2341" s="1">
        <v>161.70441734501799</v>
      </c>
      <c r="K2341" s="1"/>
      <c r="L2341" s="1"/>
      <c r="M2341" s="1">
        <v>40.275180213399146</v>
      </c>
      <c r="N2341" s="1">
        <v>0</v>
      </c>
      <c r="O2341" s="1">
        <v>274.89750948653057</v>
      </c>
      <c r="P2341" s="1">
        <v>0</v>
      </c>
      <c r="Q2341" s="1">
        <v>0</v>
      </c>
      <c r="R2341" s="1">
        <v>0</v>
      </c>
      <c r="S2341" s="1">
        <v>10.780294489667867</v>
      </c>
      <c r="T2341" s="1">
        <v>251.2782919508054</v>
      </c>
      <c r="U2341" s="1">
        <v>18.326500632435373</v>
      </c>
      <c r="V2341" s="1">
        <v>86.242355917342934</v>
      </c>
      <c r="W2341" s="1">
        <v>281.71490304002958</v>
      </c>
      <c r="X2341" s="1">
        <v>61.447678591106836</v>
      </c>
      <c r="Y2341" s="1">
        <v>0</v>
      </c>
      <c r="Z2341" s="1">
        <v>0</v>
      </c>
      <c r="AA2341" s="1">
        <v>717.96761301187985</v>
      </c>
      <c r="AB2341" s="1">
        <v>185.4210652222873</v>
      </c>
      <c r="AC2341" s="1">
        <v>0</v>
      </c>
      <c r="AD2341" s="1">
        <v>0</v>
      </c>
      <c r="AE2341" s="1"/>
      <c r="AF2341" s="1">
        <v>0</v>
      </c>
      <c r="AG2341" s="1">
        <v>0</v>
      </c>
      <c r="AH2341" s="1">
        <v>0</v>
      </c>
      <c r="AI2341" s="1">
        <v>277.05356838446414</v>
      </c>
      <c r="AJ2341" s="1">
        <v>22.638618428302518</v>
      </c>
      <c r="AK2341" s="1">
        <v>244.71268491546056</v>
      </c>
      <c r="AL2341" s="1">
        <v>3356.740234375</v>
      </c>
      <c r="AM2341" s="1">
        <v>1729.1593017578125</v>
      </c>
      <c r="AN2341" s="1">
        <v>1627.5811767578125</v>
      </c>
      <c r="AO2341" t="s">
        <v>15151</v>
      </c>
    </row>
    <row r="2342" spans="1:41" x14ac:dyDescent="0.25">
      <c r="A2342" s="1">
        <v>2018</v>
      </c>
      <c r="B2342" t="s">
        <v>1756</v>
      </c>
      <c r="C2342" t="s">
        <v>7047</v>
      </c>
      <c r="D2342" t="s">
        <v>7210</v>
      </c>
      <c r="E2342" t="s">
        <v>7672</v>
      </c>
      <c r="F2342" t="s">
        <v>9180</v>
      </c>
      <c r="G2342" t="s">
        <v>11326</v>
      </c>
      <c r="H2342" t="s">
        <v>12675</v>
      </c>
      <c r="I2342" s="1">
        <v>742.78646985257183</v>
      </c>
      <c r="J2342" s="1">
        <v>240.01980704937583</v>
      </c>
      <c r="K2342" s="1"/>
      <c r="L2342" s="1"/>
      <c r="M2342" s="1">
        <v>565.40462630568902</v>
      </c>
      <c r="N2342" s="1">
        <v>421.59825706000805</v>
      </c>
      <c r="O2342" s="1">
        <v>282.70231315284451</v>
      </c>
      <c r="P2342" s="1">
        <v>0</v>
      </c>
      <c r="Q2342" s="1">
        <v>0</v>
      </c>
      <c r="R2342" s="1">
        <v>0</v>
      </c>
      <c r="S2342" s="1">
        <v>0</v>
      </c>
      <c r="T2342" s="1"/>
      <c r="U2342" s="1">
        <v>60.975008719240968</v>
      </c>
      <c r="V2342" s="1">
        <v>177.38184354688283</v>
      </c>
      <c r="W2342" s="1">
        <v>88.690921773441417</v>
      </c>
      <c r="X2342" s="1">
        <v>63.040115966416685</v>
      </c>
      <c r="Y2342" s="1">
        <v>0</v>
      </c>
      <c r="Z2342" s="1">
        <v>0</v>
      </c>
      <c r="AA2342" s="1">
        <v>831.47739162601317</v>
      </c>
      <c r="AB2342" s="1">
        <v>150.58166425999315</v>
      </c>
      <c r="AC2342" s="1">
        <v>0</v>
      </c>
      <c r="AD2342" s="1">
        <v>0</v>
      </c>
      <c r="AE2342" s="1"/>
      <c r="AF2342" s="1">
        <v>876.42265421777245</v>
      </c>
      <c r="AG2342" s="1">
        <v>0</v>
      </c>
      <c r="AH2342" s="1">
        <v>11.086365221680177</v>
      </c>
      <c r="AI2342" s="1">
        <v>284.91958619718054</v>
      </c>
      <c r="AJ2342" s="1">
        <v>0</v>
      </c>
      <c r="AK2342" s="1">
        <v>251.66049053213999</v>
      </c>
      <c r="AL2342" s="1">
        <v>5048.74755859375</v>
      </c>
      <c r="AM2342" s="1">
        <v>3350.661376953125</v>
      </c>
      <c r="AN2342" s="1">
        <v>1698.0860595703125</v>
      </c>
      <c r="AO2342" t="s">
        <v>15152</v>
      </c>
    </row>
    <row r="2343" spans="1:41" x14ac:dyDescent="0.25">
      <c r="A2343" s="1">
        <v>2018</v>
      </c>
      <c r="B2343" t="s">
        <v>1757</v>
      </c>
      <c r="C2343" t="s">
        <v>7047</v>
      </c>
      <c r="D2343" t="s">
        <v>7210</v>
      </c>
      <c r="E2343" t="s">
        <v>7672</v>
      </c>
      <c r="F2343" t="s">
        <v>9181</v>
      </c>
      <c r="G2343" t="s">
        <v>11326</v>
      </c>
      <c r="H2343" t="s">
        <v>12675</v>
      </c>
      <c r="I2343" s="1">
        <v>0</v>
      </c>
      <c r="J2343" s="1">
        <v>0</v>
      </c>
      <c r="K2343" s="1"/>
      <c r="L2343" s="1"/>
      <c r="M2343" s="1">
        <v>0</v>
      </c>
      <c r="N2343" s="1">
        <v>638.20585094271007</v>
      </c>
      <c r="O2343" s="1">
        <v>0</v>
      </c>
      <c r="P2343" s="1"/>
      <c r="Q2343" s="1">
        <v>0</v>
      </c>
      <c r="R2343" s="1"/>
      <c r="S2343" s="1">
        <v>73.766969130356443</v>
      </c>
      <c r="T2343" s="1"/>
      <c r="U2343" s="1">
        <v>0</v>
      </c>
      <c r="V2343" s="1">
        <v>132.19040868159877</v>
      </c>
      <c r="W2343" s="1">
        <v>0</v>
      </c>
      <c r="X2343" s="1">
        <v>0</v>
      </c>
      <c r="Y2343" s="1">
        <v>373.52247097892757</v>
      </c>
      <c r="Z2343" s="1">
        <v>371.45888427768728</v>
      </c>
      <c r="AA2343" s="1">
        <v>43.045969841198023</v>
      </c>
      <c r="AB2343" s="1"/>
      <c r="AC2343" s="1">
        <v>0</v>
      </c>
      <c r="AD2343" s="1">
        <v>0</v>
      </c>
      <c r="AE2343" s="1"/>
      <c r="AF2343" s="1">
        <v>0</v>
      </c>
      <c r="AG2343" s="1">
        <v>2348.8796932735836</v>
      </c>
      <c r="AH2343" s="1">
        <v>0</v>
      </c>
      <c r="AI2343" s="1"/>
      <c r="AJ2343" s="1">
        <v>0</v>
      </c>
      <c r="AK2343" s="1"/>
      <c r="AL2343" s="1">
        <v>3981.0703125</v>
      </c>
      <c r="AM2343" s="1">
        <v>3907.303466796875</v>
      </c>
      <c r="AN2343" s="1">
        <v>73.7669677734375</v>
      </c>
      <c r="AO2343" t="s">
        <v>15153</v>
      </c>
    </row>
    <row r="2344" spans="1:41" x14ac:dyDescent="0.25">
      <c r="A2344" s="1">
        <v>2018</v>
      </c>
      <c r="B2344" t="s">
        <v>1758</v>
      </c>
      <c r="C2344" t="s">
        <v>7047</v>
      </c>
      <c r="D2344" t="s">
        <v>7210</v>
      </c>
      <c r="E2344" t="s">
        <v>7672</v>
      </c>
      <c r="F2344" t="s">
        <v>9181</v>
      </c>
      <c r="G2344" t="s">
        <v>11326</v>
      </c>
      <c r="H2344" t="s">
        <v>12675</v>
      </c>
      <c r="I2344" s="1">
        <v>433.4768801676949</v>
      </c>
      <c r="J2344" s="1">
        <v>138.30240614046019</v>
      </c>
      <c r="K2344" s="1"/>
      <c r="L2344" s="1"/>
      <c r="M2344" s="1">
        <v>515.51598280812823</v>
      </c>
      <c r="N2344" s="1">
        <v>1504.4006486465057</v>
      </c>
      <c r="O2344" s="1">
        <v>0</v>
      </c>
      <c r="P2344" s="1">
        <v>0</v>
      </c>
      <c r="Q2344" s="1">
        <v>0</v>
      </c>
      <c r="R2344" s="1">
        <v>0</v>
      </c>
      <c r="S2344" s="1">
        <v>24.390003487696386</v>
      </c>
      <c r="T2344" s="1"/>
      <c r="U2344" s="1">
        <v>0</v>
      </c>
      <c r="V2344" s="1">
        <v>207.31502964541929</v>
      </c>
      <c r="W2344" s="1">
        <v>0</v>
      </c>
      <c r="X2344" s="1">
        <v>0</v>
      </c>
      <c r="Y2344" s="1">
        <v>366.66806873966868</v>
      </c>
      <c r="Z2344" s="1">
        <v>0</v>
      </c>
      <c r="AA2344" s="1">
        <v>4739.421132268275</v>
      </c>
      <c r="AB2344" s="1"/>
      <c r="AC2344" s="1">
        <v>186.25093572422696</v>
      </c>
      <c r="AD2344" s="1">
        <v>0</v>
      </c>
      <c r="AE2344" s="1">
        <v>227.27048704444363</v>
      </c>
      <c r="AF2344" s="1">
        <v>0</v>
      </c>
      <c r="AG2344" s="1">
        <v>9220.5299548714029</v>
      </c>
      <c r="AH2344" s="1">
        <v>216.18412182276344</v>
      </c>
      <c r="AI2344" s="1"/>
      <c r="AJ2344" s="1">
        <v>0</v>
      </c>
      <c r="AK2344" s="1"/>
      <c r="AL2344" s="1">
        <v>17779.724609375</v>
      </c>
      <c r="AM2344" s="1">
        <v>17023.634765625</v>
      </c>
      <c r="AN2344" s="1">
        <v>756.09014892578125</v>
      </c>
      <c r="AO2344" t="s">
        <v>15154</v>
      </c>
    </row>
    <row r="2345" spans="1:41" x14ac:dyDescent="0.25">
      <c r="A2345" s="1">
        <v>2018</v>
      </c>
      <c r="B2345" t="s">
        <v>1759</v>
      </c>
      <c r="C2345" t="s">
        <v>7047</v>
      </c>
      <c r="D2345" t="s">
        <v>7210</v>
      </c>
      <c r="E2345" t="s">
        <v>7672</v>
      </c>
      <c r="F2345" t="s">
        <v>9181</v>
      </c>
      <c r="G2345" t="s">
        <v>11326</v>
      </c>
      <c r="H2345" t="s">
        <v>12675</v>
      </c>
      <c r="I2345" s="1">
        <v>0</v>
      </c>
      <c r="J2345" s="1">
        <v>0</v>
      </c>
      <c r="K2345" s="1"/>
      <c r="L2345" s="1"/>
      <c r="M2345" s="1">
        <v>0</v>
      </c>
      <c r="N2345" s="1">
        <v>1328.8422214188929</v>
      </c>
      <c r="O2345" s="1">
        <v>0</v>
      </c>
      <c r="P2345" s="1"/>
      <c r="Q2345" s="1">
        <v>0</v>
      </c>
      <c r="R2345" s="1">
        <v>0</v>
      </c>
      <c r="S2345" s="1">
        <v>188.80127511625562</v>
      </c>
      <c r="T2345" s="1">
        <v>0</v>
      </c>
      <c r="U2345" s="1">
        <v>0</v>
      </c>
      <c r="V2345" s="1">
        <v>229.25869121259612</v>
      </c>
      <c r="W2345" s="1">
        <v>36.779469178491361</v>
      </c>
      <c r="X2345" s="1">
        <v>0</v>
      </c>
      <c r="Y2345" s="1">
        <v>44.135363014189629</v>
      </c>
      <c r="Z2345" s="1">
        <v>0</v>
      </c>
      <c r="AA2345" s="1">
        <v>36.945986268417812</v>
      </c>
      <c r="AB2345" s="1"/>
      <c r="AC2345" s="1">
        <v>249.27162637491924</v>
      </c>
      <c r="AD2345" s="1">
        <v>0</v>
      </c>
      <c r="AE2345" s="1"/>
      <c r="AF2345" s="1"/>
      <c r="AG2345" s="1">
        <v>3999.6490330335637</v>
      </c>
      <c r="AH2345" s="1">
        <v>42.043683718930531</v>
      </c>
      <c r="AI2345" s="1">
        <v>0</v>
      </c>
      <c r="AJ2345" s="1">
        <v>0</v>
      </c>
      <c r="AK2345" s="1"/>
      <c r="AL2345" s="1">
        <v>6155.72705078125</v>
      </c>
      <c r="AM2345" s="1">
        <v>5888.10302734375</v>
      </c>
      <c r="AN2345" s="1">
        <v>267.62442016601563</v>
      </c>
      <c r="AO2345" t="s">
        <v>15155</v>
      </c>
    </row>
    <row r="2346" spans="1:41" x14ac:dyDescent="0.25">
      <c r="A2346" s="1">
        <v>2018</v>
      </c>
      <c r="B2346" t="s">
        <v>1760</v>
      </c>
      <c r="C2346" t="s">
        <v>7047</v>
      </c>
      <c r="D2346" t="s">
        <v>7210</v>
      </c>
      <c r="E2346" t="s">
        <v>7672</v>
      </c>
      <c r="F2346" t="s">
        <v>9181</v>
      </c>
      <c r="G2346" t="s">
        <v>11326</v>
      </c>
      <c r="H2346" t="s">
        <v>12675</v>
      </c>
      <c r="I2346" s="1">
        <v>421.50951454601358</v>
      </c>
      <c r="J2346" s="1">
        <v>379.4663660363089</v>
      </c>
      <c r="K2346" s="1"/>
      <c r="L2346" s="1"/>
      <c r="M2346" s="1">
        <v>95.182346334679579</v>
      </c>
      <c r="N2346" s="1">
        <v>17.248471183468585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/>
      <c r="U2346" s="1">
        <v>16.1704417345018</v>
      </c>
      <c r="V2346" s="1">
        <v>214.52786034439055</v>
      </c>
      <c r="W2346" s="1">
        <v>0</v>
      </c>
      <c r="X2346" s="1">
        <v>0</v>
      </c>
      <c r="Y2346" s="1">
        <v>356.54515090675949</v>
      </c>
      <c r="Z2346" s="1">
        <v>0</v>
      </c>
      <c r="AA2346" s="1">
        <v>4097.5899355227557</v>
      </c>
      <c r="AB2346" s="1"/>
      <c r="AC2346" s="1">
        <v>181.10894742642014</v>
      </c>
      <c r="AD2346" s="1">
        <v>0</v>
      </c>
      <c r="AE2346" s="1"/>
      <c r="AF2346" s="1">
        <v>12.192513067814357</v>
      </c>
      <c r="AG2346" s="1">
        <v>528.23442999372548</v>
      </c>
      <c r="AH2346" s="1">
        <v>0</v>
      </c>
      <c r="AI2346" s="1"/>
      <c r="AJ2346" s="1">
        <v>0</v>
      </c>
      <c r="AK2346" s="1"/>
      <c r="AL2346" s="1">
        <v>6319.77587890625</v>
      </c>
      <c r="AM2346" s="1">
        <v>6224.59326171875</v>
      </c>
      <c r="AN2346" s="1">
        <v>95.182342529296875</v>
      </c>
      <c r="AO2346" t="s">
        <v>15156</v>
      </c>
    </row>
    <row r="2347" spans="1:41" x14ac:dyDescent="0.25">
      <c r="A2347" s="1">
        <v>2018</v>
      </c>
      <c r="B2347" t="s">
        <v>1761</v>
      </c>
      <c r="C2347" t="s">
        <v>7047</v>
      </c>
      <c r="D2347" t="s">
        <v>7210</v>
      </c>
      <c r="E2347" t="s">
        <v>7672</v>
      </c>
      <c r="F2347" t="s">
        <v>9181</v>
      </c>
      <c r="G2347" t="s">
        <v>11326</v>
      </c>
      <c r="H2347" t="s">
        <v>12675</v>
      </c>
      <c r="I2347" s="1">
        <v>302.57052325468993</v>
      </c>
      <c r="J2347" s="1">
        <v>0</v>
      </c>
      <c r="K2347" s="1"/>
      <c r="L2347" s="1"/>
      <c r="M2347" s="1">
        <v>0</v>
      </c>
      <c r="N2347" s="1">
        <v>982.02289027542167</v>
      </c>
      <c r="O2347" s="1">
        <v>0</v>
      </c>
      <c r="P2347" s="1"/>
      <c r="Q2347" s="1">
        <v>0</v>
      </c>
      <c r="R2347" s="1"/>
      <c r="S2347" s="1">
        <v>197.88112220856721</v>
      </c>
      <c r="T2347" s="1">
        <v>0</v>
      </c>
      <c r="U2347" s="1">
        <v>0</v>
      </c>
      <c r="V2347" s="1">
        <v>226.32275139450806</v>
      </c>
      <c r="W2347" s="1">
        <v>0</v>
      </c>
      <c r="X2347" s="1">
        <v>0</v>
      </c>
      <c r="Y2347" s="1">
        <v>0</v>
      </c>
      <c r="Z2347" s="1"/>
      <c r="AA2347" s="1">
        <v>38.881165821588915</v>
      </c>
      <c r="AB2347" s="1"/>
      <c r="AC2347" s="1">
        <v>249.80222399907203</v>
      </c>
      <c r="AD2347" s="1">
        <v>0</v>
      </c>
      <c r="AE2347" s="1">
        <v>0</v>
      </c>
      <c r="AF2347" s="1">
        <v>0</v>
      </c>
      <c r="AG2347" s="1">
        <v>613.61302116051115</v>
      </c>
      <c r="AH2347" s="1">
        <v>405.44450116128451</v>
      </c>
      <c r="AI2347" s="1">
        <v>0</v>
      </c>
      <c r="AJ2347" s="1">
        <v>0</v>
      </c>
      <c r="AK2347" s="1"/>
      <c r="AL2347" s="1">
        <v>3016.538330078125</v>
      </c>
      <c r="AM2347" s="1">
        <v>2413.212646484375</v>
      </c>
      <c r="AN2347" s="1">
        <v>603.32562255859375</v>
      </c>
      <c r="AO2347" t="s">
        <v>15157</v>
      </c>
    </row>
    <row r="2348" spans="1:41" x14ac:dyDescent="0.25">
      <c r="A2348" s="1">
        <v>2018</v>
      </c>
      <c r="B2348" t="s">
        <v>1762</v>
      </c>
      <c r="C2348" t="s">
        <v>7047</v>
      </c>
      <c r="D2348" t="s">
        <v>7210</v>
      </c>
      <c r="E2348" t="s">
        <v>7672</v>
      </c>
      <c r="F2348" t="s">
        <v>9181</v>
      </c>
      <c r="G2348" t="s">
        <v>11326</v>
      </c>
      <c r="H2348" t="s">
        <v>12675</v>
      </c>
      <c r="I2348" s="1">
        <v>0</v>
      </c>
      <c r="J2348" s="1">
        <v>174.24048167632267</v>
      </c>
      <c r="K2348" s="1"/>
      <c r="L2348" s="1">
        <v>0</v>
      </c>
      <c r="M2348" s="1"/>
      <c r="N2348" s="1">
        <v>31.700895516808785</v>
      </c>
      <c r="O2348" s="1">
        <v>0</v>
      </c>
      <c r="P2348" s="1"/>
      <c r="Q2348" s="1">
        <v>0</v>
      </c>
      <c r="R2348" s="1"/>
      <c r="S2348" s="1">
        <v>1043.1540167354226</v>
      </c>
      <c r="T2348" s="1">
        <v>0</v>
      </c>
      <c r="U2348" s="1">
        <v>0</v>
      </c>
      <c r="V2348" s="1">
        <v>128.17690606074311</v>
      </c>
      <c r="W2348" s="1">
        <v>0</v>
      </c>
      <c r="X2348" s="1">
        <v>0</v>
      </c>
      <c r="Y2348" s="1">
        <v>395.97508479479569</v>
      </c>
      <c r="Z2348" s="1">
        <v>0</v>
      </c>
      <c r="AA2348" s="1">
        <v>0</v>
      </c>
      <c r="AB2348" s="1"/>
      <c r="AC2348" s="1">
        <v>0</v>
      </c>
      <c r="AD2348" s="1">
        <v>39.211901990835763</v>
      </c>
      <c r="AE2348" s="1"/>
      <c r="AF2348" s="1">
        <v>0</v>
      </c>
      <c r="AG2348" s="1">
        <v>3662.1973160212315</v>
      </c>
      <c r="AH2348" s="1">
        <v>0</v>
      </c>
      <c r="AI2348" s="1"/>
      <c r="AJ2348" s="1">
        <v>205.99859902619428</v>
      </c>
      <c r="AK2348" s="1"/>
      <c r="AL2348" s="1">
        <v>5680.6552734375</v>
      </c>
      <c r="AM2348" s="1">
        <v>4598.2890625</v>
      </c>
      <c r="AN2348" s="1">
        <v>1082.365966796875</v>
      </c>
      <c r="AO2348" t="s">
        <v>15158</v>
      </c>
    </row>
    <row r="2349" spans="1:41" x14ac:dyDescent="0.25">
      <c r="A2349" s="1">
        <v>2018</v>
      </c>
      <c r="B2349" t="s">
        <v>1763</v>
      </c>
      <c r="C2349" t="s">
        <v>7047</v>
      </c>
      <c r="D2349" t="s">
        <v>7210</v>
      </c>
      <c r="E2349" t="s">
        <v>7672</v>
      </c>
      <c r="F2349" t="s">
        <v>9182</v>
      </c>
      <c r="G2349" t="s">
        <v>11326</v>
      </c>
      <c r="H2349" t="s">
        <v>12675</v>
      </c>
      <c r="I2349" s="1">
        <v>236.05430121714065</v>
      </c>
      <c r="J2349" s="1"/>
      <c r="K2349" s="1"/>
      <c r="L2349" s="1"/>
      <c r="M2349" s="1">
        <v>42.342240280824605</v>
      </c>
      <c r="N2349" s="1">
        <v>0</v>
      </c>
      <c r="O2349" s="1">
        <v>324.57466417356835</v>
      </c>
      <c r="P2349" s="1"/>
      <c r="Q2349" s="1">
        <v>0</v>
      </c>
      <c r="R2349" s="1">
        <v>355.61326948223433</v>
      </c>
      <c r="S2349" s="1">
        <v>0</v>
      </c>
      <c r="T2349" s="1"/>
      <c r="U2349" s="1">
        <v>118.02715060857032</v>
      </c>
      <c r="V2349" s="1">
        <v>566.53032292113755</v>
      </c>
      <c r="W2349" s="1">
        <v>944.21720486856259</v>
      </c>
      <c r="X2349" s="1">
        <v>0</v>
      </c>
      <c r="Y2349" s="1">
        <v>268.32808198000538</v>
      </c>
      <c r="Z2349" s="1">
        <v>68.989525141598037</v>
      </c>
      <c r="AA2349" s="1">
        <v>279.28271659548949</v>
      </c>
      <c r="AB2349" s="1"/>
      <c r="AC2349" s="1">
        <v>123.92850813899884</v>
      </c>
      <c r="AD2349" s="1">
        <v>0</v>
      </c>
      <c r="AE2349" s="1"/>
      <c r="AF2349" s="1">
        <v>366.5408369049519</v>
      </c>
      <c r="AG2349" s="1">
        <v>833.73905250800851</v>
      </c>
      <c r="AH2349" s="1">
        <v>804.38468293533799</v>
      </c>
      <c r="AI2349" s="1">
        <v>230.15294368671212</v>
      </c>
      <c r="AJ2349" s="1">
        <v>221.30090739106936</v>
      </c>
      <c r="AK2349" s="1"/>
      <c r="AL2349" s="1">
        <v>5784.00634765625</v>
      </c>
      <c r="AM2349" s="1">
        <v>3438.334716796875</v>
      </c>
      <c r="AN2349" s="1">
        <v>2345.671630859375</v>
      </c>
      <c r="AO2349" t="s">
        <v>15159</v>
      </c>
    </row>
    <row r="2350" spans="1:41" x14ac:dyDescent="0.25">
      <c r="A2350" s="1">
        <v>2018</v>
      </c>
      <c r="B2350" t="s">
        <v>1764</v>
      </c>
      <c r="C2350" t="s">
        <v>7047</v>
      </c>
      <c r="D2350" t="s">
        <v>7210</v>
      </c>
      <c r="E2350" t="s">
        <v>7672</v>
      </c>
      <c r="F2350" t="s">
        <v>9182</v>
      </c>
      <c r="G2350" t="s">
        <v>11326</v>
      </c>
      <c r="H2350" t="s">
        <v>12675</v>
      </c>
      <c r="I2350" s="1">
        <v>404.57416096340495</v>
      </c>
      <c r="J2350" s="1"/>
      <c r="K2350" s="1"/>
      <c r="L2350" s="1"/>
      <c r="M2350" s="1">
        <v>42.909380708239915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">
        <v>134.03131023064367</v>
      </c>
      <c r="V2350" s="1">
        <v>24.519646118994238</v>
      </c>
      <c r="W2350" s="1">
        <v>0</v>
      </c>
      <c r="X2350" s="1">
        <v>0</v>
      </c>
      <c r="Y2350" s="1">
        <v>155.69975285561341</v>
      </c>
      <c r="Z2350" s="1">
        <v>0</v>
      </c>
      <c r="AA2350" s="1">
        <v>278.33396731206841</v>
      </c>
      <c r="AB2350" s="1"/>
      <c r="AC2350" s="1">
        <v>0</v>
      </c>
      <c r="AD2350" s="1">
        <v>0</v>
      </c>
      <c r="AE2350" s="1"/>
      <c r="AF2350" s="1">
        <v>735.58938356982719</v>
      </c>
      <c r="AG2350" s="1">
        <v>249.84474225268221</v>
      </c>
      <c r="AH2350" s="1">
        <v>581.90146200746585</v>
      </c>
      <c r="AI2350" s="1">
        <v>0</v>
      </c>
      <c r="AJ2350" s="1">
        <v>0</v>
      </c>
      <c r="AK2350" s="1"/>
      <c r="AL2350" s="1">
        <v>2607.40380859375</v>
      </c>
      <c r="AM2350" s="1">
        <v>1982.593017578125</v>
      </c>
      <c r="AN2350" s="1">
        <v>624.81085205078125</v>
      </c>
      <c r="AO2350" t="s">
        <v>15160</v>
      </c>
    </row>
    <row r="2351" spans="1:41" x14ac:dyDescent="0.25">
      <c r="A2351" s="1">
        <v>2018</v>
      </c>
      <c r="B2351" t="s">
        <v>1765</v>
      </c>
      <c r="C2351" t="s">
        <v>7047</v>
      </c>
      <c r="D2351" t="s">
        <v>7210</v>
      </c>
      <c r="E2351" t="s">
        <v>7672</v>
      </c>
      <c r="F2351" t="s">
        <v>9182</v>
      </c>
      <c r="G2351" t="s">
        <v>11326</v>
      </c>
      <c r="H2351" t="s">
        <v>12675</v>
      </c>
      <c r="I2351" s="1">
        <v>363.08462790562794</v>
      </c>
      <c r="J2351" s="1">
        <v>0</v>
      </c>
      <c r="K2351" s="1"/>
      <c r="L2351" s="1"/>
      <c r="M2351" s="1">
        <v>43.418870087048006</v>
      </c>
      <c r="N2351" s="1">
        <v>121.14923751117784</v>
      </c>
      <c r="O2351" s="1">
        <v>0</v>
      </c>
      <c r="P2351" s="1">
        <v>0</v>
      </c>
      <c r="Q2351" s="1">
        <v>0</v>
      </c>
      <c r="R2351" s="1"/>
      <c r="S2351" s="1">
        <v>0</v>
      </c>
      <c r="T2351" s="1">
        <v>0</v>
      </c>
      <c r="U2351" s="1">
        <v>121.02820930187598</v>
      </c>
      <c r="V2351" s="1">
        <v>1512.8526162734497</v>
      </c>
      <c r="W2351" s="1">
        <v>0</v>
      </c>
      <c r="X2351" s="1">
        <v>0</v>
      </c>
      <c r="Y2351" s="1">
        <v>0</v>
      </c>
      <c r="Z2351" s="1"/>
      <c r="AA2351" s="1">
        <v>292.91271474574404</v>
      </c>
      <c r="AB2351" s="1"/>
      <c r="AC2351" s="1">
        <v>0</v>
      </c>
      <c r="AD2351" s="1">
        <v>0</v>
      </c>
      <c r="AE2351" s="1"/>
      <c r="AF2351" s="1">
        <v>0</v>
      </c>
      <c r="AG2351" s="1">
        <v>6531.8924560222467</v>
      </c>
      <c r="AH2351" s="1">
        <v>408.26849271166162</v>
      </c>
      <c r="AI2351" s="1">
        <v>236.00500813865816</v>
      </c>
      <c r="AJ2351" s="1">
        <v>0</v>
      </c>
      <c r="AK2351" s="1"/>
      <c r="AL2351" s="1">
        <v>9630.6123046875</v>
      </c>
      <c r="AM2351" s="1">
        <v>8942.919921875</v>
      </c>
      <c r="AN2351" s="1">
        <v>687.6923828125</v>
      </c>
      <c r="AO2351" t="s">
        <v>15161</v>
      </c>
    </row>
    <row r="2352" spans="1:41" x14ac:dyDescent="0.25">
      <c r="A2352" s="1">
        <v>2018</v>
      </c>
      <c r="B2352" t="s">
        <v>1766</v>
      </c>
      <c r="C2352" t="s">
        <v>7047</v>
      </c>
      <c r="D2352" t="s">
        <v>7210</v>
      </c>
      <c r="E2352" t="s">
        <v>7672</v>
      </c>
      <c r="F2352" t="s">
        <v>9182</v>
      </c>
      <c r="G2352" t="s">
        <v>11326</v>
      </c>
      <c r="H2352" t="s">
        <v>12675</v>
      </c>
      <c r="I2352" s="1">
        <v>398.87089611771103</v>
      </c>
      <c r="J2352" s="1">
        <v>5584.1925456479548</v>
      </c>
      <c r="K2352" s="1"/>
      <c r="L2352" s="1"/>
      <c r="M2352" s="1">
        <v>55.714912026802281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/>
      <c r="U2352" s="1"/>
      <c r="V2352" s="1">
        <v>101.33476820287794</v>
      </c>
      <c r="W2352" s="1">
        <v>0</v>
      </c>
      <c r="X2352" s="1">
        <v>21.560588979335733</v>
      </c>
      <c r="Y2352" s="1">
        <v>248.71630649331652</v>
      </c>
      <c r="Z2352" s="1">
        <v>0</v>
      </c>
      <c r="AA2352" s="1">
        <v>10594.873424445579</v>
      </c>
      <c r="AB2352" s="1"/>
      <c r="AC2352" s="1">
        <v>0</v>
      </c>
      <c r="AD2352" s="1">
        <v>221.77318846795143</v>
      </c>
      <c r="AE2352" s="1"/>
      <c r="AF2352" s="1">
        <v>0</v>
      </c>
      <c r="AG2352" s="1">
        <v>5703.8538144832683</v>
      </c>
      <c r="AH2352" s="1">
        <v>132.59762222291477</v>
      </c>
      <c r="AI2352" s="1">
        <v>426.89966179084752</v>
      </c>
      <c r="AJ2352" s="1">
        <v>75.462061427675067</v>
      </c>
      <c r="AK2352" s="1"/>
      <c r="AL2352" s="1">
        <v>23565.8515625</v>
      </c>
      <c r="AM2352" s="1">
        <v>22707.3046875</v>
      </c>
      <c r="AN2352" s="1">
        <v>858.5460205078125</v>
      </c>
      <c r="AO2352" t="s">
        <v>15162</v>
      </c>
    </row>
    <row r="2353" spans="1:41" x14ac:dyDescent="0.25">
      <c r="A2353" s="1">
        <v>2018</v>
      </c>
      <c r="B2353" t="s">
        <v>1767</v>
      </c>
      <c r="C2353" t="s">
        <v>7047</v>
      </c>
      <c r="D2353" t="s">
        <v>7210</v>
      </c>
      <c r="E2353" t="s">
        <v>7672</v>
      </c>
      <c r="F2353" t="s">
        <v>9182</v>
      </c>
      <c r="G2353" t="s">
        <v>11326</v>
      </c>
      <c r="H2353" t="s">
        <v>12675</v>
      </c>
      <c r="I2353" s="1">
        <v>410.19551320216652</v>
      </c>
      <c r="J2353" s="1">
        <v>0</v>
      </c>
      <c r="K2353" s="1"/>
      <c r="L2353" s="1"/>
      <c r="M2353" s="1">
        <v>1662.9547832520263</v>
      </c>
      <c r="N2353" s="1">
        <v>146.61014281317142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/>
      <c r="U2353" s="1">
        <v>49.888643497560793</v>
      </c>
      <c r="V2353" s="1">
        <v>0</v>
      </c>
      <c r="W2353" s="1">
        <v>0</v>
      </c>
      <c r="X2353" s="1">
        <v>21.737971022902304</v>
      </c>
      <c r="Y2353" s="1">
        <v>255.77778167516499</v>
      </c>
      <c r="Z2353" s="1">
        <v>0</v>
      </c>
      <c r="AA2353" s="1">
        <v>12252.650843000931</v>
      </c>
      <c r="AB2353" s="1"/>
      <c r="AC2353" s="1"/>
      <c r="AD2353" s="1">
        <v>0</v>
      </c>
      <c r="AE2353" s="1"/>
      <c r="AF2353" s="1">
        <v>61.586456782870499</v>
      </c>
      <c r="AG2353" s="1">
        <v>4076.4564920118009</v>
      </c>
      <c r="AH2353" s="1">
        <v>1201.7619900301311</v>
      </c>
      <c r="AI2353" s="1">
        <v>439.02006277853496</v>
      </c>
      <c r="AJ2353" s="1">
        <v>776.04556551761232</v>
      </c>
      <c r="AK2353" s="1"/>
      <c r="AL2353" s="1">
        <v>21354.685546875</v>
      </c>
      <c r="AM2353" s="1">
        <v>18029.2109375</v>
      </c>
      <c r="AN2353" s="1">
        <v>3325.474853515625</v>
      </c>
      <c r="AO2353" t="s">
        <v>15163</v>
      </c>
    </row>
    <row r="2354" spans="1:41" x14ac:dyDescent="0.25">
      <c r="A2354" s="1">
        <v>2018</v>
      </c>
      <c r="B2354" t="s">
        <v>1768</v>
      </c>
      <c r="C2354" t="s">
        <v>7047</v>
      </c>
      <c r="D2354" t="s">
        <v>7210</v>
      </c>
      <c r="E2354" t="s">
        <v>7672</v>
      </c>
      <c r="F2354" t="s">
        <v>9182</v>
      </c>
      <c r="G2354" t="s">
        <v>11326</v>
      </c>
      <c r="H2354" t="s">
        <v>12675</v>
      </c>
      <c r="I2354" s="1">
        <v>343.33099837699046</v>
      </c>
      <c r="J2354" s="1"/>
      <c r="K2354" s="1"/>
      <c r="L2354" s="1">
        <v>114.44366612566348</v>
      </c>
      <c r="M2354" s="1">
        <v>1144.4366612566348</v>
      </c>
      <c r="N2354" s="1">
        <v>5.0355213095291935</v>
      </c>
      <c r="O2354" s="1">
        <v>0</v>
      </c>
      <c r="P2354" s="1">
        <v>0</v>
      </c>
      <c r="Q2354" s="1">
        <v>0</v>
      </c>
      <c r="R2354" s="1"/>
      <c r="S2354" s="1">
        <v>172.80993584975187</v>
      </c>
      <c r="T2354" s="1">
        <v>0</v>
      </c>
      <c r="U2354" s="1">
        <v>114.44366612566348</v>
      </c>
      <c r="V2354" s="1">
        <v>0</v>
      </c>
      <c r="W2354" s="1">
        <v>0</v>
      </c>
      <c r="X2354" s="1">
        <v>191.33038724246893</v>
      </c>
      <c r="Y2354" s="1">
        <v>438.31924126129115</v>
      </c>
      <c r="Z2354" s="1">
        <v>0</v>
      </c>
      <c r="AA2354" s="1">
        <v>8664.0819805309784</v>
      </c>
      <c r="AB2354" s="1"/>
      <c r="AC2354" s="1">
        <v>0</v>
      </c>
      <c r="AD2354" s="1">
        <v>0</v>
      </c>
      <c r="AE2354" s="1"/>
      <c r="AF2354" s="1">
        <v>1030.3981257090563</v>
      </c>
      <c r="AG2354" s="1">
        <v>5219.7756119915121</v>
      </c>
      <c r="AH2354" s="1">
        <v>1440.2695011472758</v>
      </c>
      <c r="AI2354" s="1"/>
      <c r="AJ2354" s="1">
        <v>0</v>
      </c>
      <c r="AK2354" s="1"/>
      <c r="AL2354" s="1">
        <v>18878.67578125</v>
      </c>
      <c r="AM2354" s="1">
        <v>15929.8291015625</v>
      </c>
      <c r="AN2354" s="1">
        <v>2948.846435546875</v>
      </c>
      <c r="AO2354" t="s">
        <v>15164</v>
      </c>
    </row>
    <row r="2355" spans="1:41" x14ac:dyDescent="0.25">
      <c r="A2355" s="1">
        <v>2018</v>
      </c>
      <c r="B2355" t="s">
        <v>1769</v>
      </c>
      <c r="C2355" t="s">
        <v>7047</v>
      </c>
      <c r="D2355" t="s">
        <v>7210</v>
      </c>
      <c r="E2355" t="s">
        <v>7672</v>
      </c>
      <c r="F2355" t="s">
        <v>9183</v>
      </c>
      <c r="G2355" t="s">
        <v>11326</v>
      </c>
      <c r="H2355" t="s">
        <v>12675</v>
      </c>
      <c r="I2355" s="1">
        <v>4235.9873255656594</v>
      </c>
      <c r="J2355" s="1">
        <v>0</v>
      </c>
      <c r="K2355" s="1"/>
      <c r="L2355" s="1"/>
      <c r="M2355" s="1">
        <v>531.61640935849005</v>
      </c>
      <c r="N2355" s="1">
        <v>0</v>
      </c>
      <c r="O2355" s="1">
        <v>381.23885930090933</v>
      </c>
      <c r="P2355" s="1">
        <v>1021.2844413729501</v>
      </c>
      <c r="Q2355" s="1">
        <v>0</v>
      </c>
      <c r="R2355" s="1"/>
      <c r="S2355" s="1">
        <v>605.14104650937986</v>
      </c>
      <c r="T2355" s="1">
        <v>0</v>
      </c>
      <c r="U2355" s="1">
        <v>0</v>
      </c>
      <c r="V2355" s="1">
        <v>2783.6488139431476</v>
      </c>
      <c r="W2355" s="1">
        <v>0</v>
      </c>
      <c r="X2355" s="1">
        <v>0</v>
      </c>
      <c r="Y2355" s="1">
        <v>3257.2564025832485</v>
      </c>
      <c r="Z2355" s="1"/>
      <c r="AA2355" s="1">
        <v>10065.119101493014</v>
      </c>
      <c r="AB2355" s="1"/>
      <c r="AC2355" s="1">
        <v>0</v>
      </c>
      <c r="AD2355" s="1">
        <v>4448.739788992194</v>
      </c>
      <c r="AE2355" s="1">
        <v>401.02697152176609</v>
      </c>
      <c r="AF2355" s="1">
        <v>0</v>
      </c>
      <c r="AG2355" s="1">
        <v>9616.9015111270655</v>
      </c>
      <c r="AH2355" s="1">
        <v>12464.51517171002</v>
      </c>
      <c r="AI2355" s="1">
        <v>0</v>
      </c>
      <c r="AJ2355" s="1">
        <v>0</v>
      </c>
      <c r="AK2355" s="1"/>
      <c r="AL2355" s="1">
        <v>49812.4765625</v>
      </c>
      <c r="AM2355" s="1">
        <v>31381.2265625</v>
      </c>
      <c r="AN2355" s="1">
        <v>18431.251953125</v>
      </c>
      <c r="AO2355" t="s">
        <v>15165</v>
      </c>
    </row>
    <row r="2356" spans="1:41" x14ac:dyDescent="0.25">
      <c r="A2356" s="1">
        <v>2018</v>
      </c>
      <c r="B2356" t="s">
        <v>1770</v>
      </c>
      <c r="C2356" t="s">
        <v>7047</v>
      </c>
      <c r="D2356" t="s">
        <v>7210</v>
      </c>
      <c r="E2356" t="s">
        <v>7672</v>
      </c>
      <c r="F2356" t="s">
        <v>9183</v>
      </c>
      <c r="G2356" t="s">
        <v>11326</v>
      </c>
      <c r="H2356" t="s">
        <v>12675</v>
      </c>
      <c r="I2356" s="1">
        <v>0</v>
      </c>
      <c r="J2356" s="1">
        <v>0</v>
      </c>
      <c r="K2356" s="1">
        <v>0</v>
      </c>
      <c r="L2356" s="1"/>
      <c r="M2356" s="1">
        <v>527.17239155837615</v>
      </c>
      <c r="N2356" s="1">
        <v>0</v>
      </c>
      <c r="O2356" s="1">
        <v>0</v>
      </c>
      <c r="P2356" s="1">
        <v>1103.3840753547406</v>
      </c>
      <c r="Q2356" s="1">
        <v>0</v>
      </c>
      <c r="R2356" s="1">
        <v>0</v>
      </c>
      <c r="S2356" s="1">
        <v>612.99115297485594</v>
      </c>
      <c r="T2356" s="1">
        <v>0</v>
      </c>
      <c r="U2356" s="1">
        <v>0</v>
      </c>
      <c r="V2356" s="1">
        <v>2819.7593036843373</v>
      </c>
      <c r="W2356" s="1">
        <v>2035.1306278765219</v>
      </c>
      <c r="X2356" s="1">
        <v>0</v>
      </c>
      <c r="Y2356" s="1">
        <v>5915.3646262073598</v>
      </c>
      <c r="Z2356" s="1">
        <v>0</v>
      </c>
      <c r="AA2356" s="1">
        <v>9564.1615742723116</v>
      </c>
      <c r="AB2356" s="1">
        <v>0</v>
      </c>
      <c r="AC2356" s="1">
        <v>0</v>
      </c>
      <c r="AD2356" s="1">
        <v>5287.0486944081331</v>
      </c>
      <c r="AE2356" s="1">
        <v>3231.6015254533472</v>
      </c>
      <c r="AF2356" s="1"/>
      <c r="AG2356" s="1">
        <v>2996.2654931674215</v>
      </c>
      <c r="AH2356" s="1">
        <v>10293.51575192679</v>
      </c>
      <c r="AI2356" s="1">
        <v>0</v>
      </c>
      <c r="AJ2356" s="1">
        <v>0</v>
      </c>
      <c r="AK2356" s="1"/>
      <c r="AL2356" s="1">
        <v>44386.39453125</v>
      </c>
      <c r="AM2356" s="1">
        <v>25630.537109375</v>
      </c>
      <c r="AN2356" s="1">
        <v>18755.859375</v>
      </c>
      <c r="AO2356" t="s">
        <v>15166</v>
      </c>
    </row>
    <row r="2357" spans="1:41" x14ac:dyDescent="0.25">
      <c r="A2357" s="1">
        <v>2018</v>
      </c>
      <c r="B2357" t="s">
        <v>1771</v>
      </c>
      <c r="C2357" t="s">
        <v>7047</v>
      </c>
      <c r="D2357" t="s">
        <v>7210</v>
      </c>
      <c r="E2357" t="s">
        <v>7672</v>
      </c>
      <c r="F2357" t="s">
        <v>9183</v>
      </c>
      <c r="G2357" t="s">
        <v>11326</v>
      </c>
      <c r="H2357" t="s">
        <v>12675</v>
      </c>
      <c r="I2357" s="1">
        <v>0</v>
      </c>
      <c r="J2357" s="1">
        <v>1014.6795769142782</v>
      </c>
      <c r="K2357" s="1"/>
      <c r="L2357" s="1"/>
      <c r="M2357" s="1">
        <v>0</v>
      </c>
      <c r="N2357" s="1">
        <v>0</v>
      </c>
      <c r="O2357" s="1">
        <v>557.64417065051282</v>
      </c>
      <c r="P2357" s="1">
        <v>0</v>
      </c>
      <c r="Q2357" s="1">
        <v>0</v>
      </c>
      <c r="R2357" s="1">
        <v>0</v>
      </c>
      <c r="S2357" s="1">
        <v>0</v>
      </c>
      <c r="T2357" s="1"/>
      <c r="U2357" s="1">
        <v>0</v>
      </c>
      <c r="V2357" s="1">
        <v>166.29547832520265</v>
      </c>
      <c r="W2357" s="1">
        <v>299.33186098536476</v>
      </c>
      <c r="X2357" s="1">
        <v>0</v>
      </c>
      <c r="Y2357" s="1">
        <v>0</v>
      </c>
      <c r="Z2357" s="1">
        <v>0</v>
      </c>
      <c r="AA2357" s="1">
        <v>15290.314913741298</v>
      </c>
      <c r="AB2357" s="1"/>
      <c r="AC2357" s="1">
        <v>0</v>
      </c>
      <c r="AD2357" s="1">
        <v>4162.7555841089788</v>
      </c>
      <c r="AE2357" s="1">
        <v>171.83866093604274</v>
      </c>
      <c r="AF2357" s="1">
        <v>0</v>
      </c>
      <c r="AG2357" s="1">
        <v>1548.7652214687207</v>
      </c>
      <c r="AH2357" s="1">
        <v>0</v>
      </c>
      <c r="AI2357" s="1"/>
      <c r="AJ2357" s="1">
        <v>1108.6365221680176</v>
      </c>
      <c r="AK2357" s="1"/>
      <c r="AL2357" s="1">
        <v>24320.26171875</v>
      </c>
      <c r="AM2357" s="1">
        <v>19300.529296875</v>
      </c>
      <c r="AN2357" s="1">
        <v>5019.7314453125</v>
      </c>
      <c r="AO2357" t="s">
        <v>15167</v>
      </c>
    </row>
    <row r="2358" spans="1:41" x14ac:dyDescent="0.25">
      <c r="A2358" s="1">
        <v>2018</v>
      </c>
      <c r="B2358" t="s">
        <v>1772</v>
      </c>
      <c r="C2358" t="s">
        <v>7047</v>
      </c>
      <c r="D2358" t="s">
        <v>7210</v>
      </c>
      <c r="E2358" t="s">
        <v>7672</v>
      </c>
      <c r="F2358" t="s">
        <v>9183</v>
      </c>
      <c r="G2358" t="s">
        <v>11326</v>
      </c>
      <c r="H2358" t="s">
        <v>12675</v>
      </c>
      <c r="I2358" s="1">
        <v>2403.3169886389333</v>
      </c>
      <c r="J2358" s="1">
        <v>1909.2064601413811</v>
      </c>
      <c r="K2358" s="1"/>
      <c r="L2358" s="1">
        <v>0</v>
      </c>
      <c r="M2358" s="1">
        <v>0</v>
      </c>
      <c r="N2358" s="1">
        <v>1793.9044665197753</v>
      </c>
      <c r="O2358" s="1">
        <v>575.65164061208736</v>
      </c>
      <c r="P2358" s="1">
        <v>0</v>
      </c>
      <c r="Q2358" s="1">
        <v>0</v>
      </c>
      <c r="R2358" s="1"/>
      <c r="S2358" s="1">
        <v>228.88733225132697</v>
      </c>
      <c r="T2358" s="1">
        <v>0</v>
      </c>
      <c r="U2358" s="1">
        <v>0</v>
      </c>
      <c r="V2358" s="1">
        <v>0</v>
      </c>
      <c r="W2358" s="1">
        <v>34.333099837699045</v>
      </c>
      <c r="X2358" s="1">
        <v>972.39716315923226</v>
      </c>
      <c r="Y2358" s="1">
        <v>6337.8902300392438</v>
      </c>
      <c r="Z2358" s="1">
        <v>0</v>
      </c>
      <c r="AA2358" s="1">
        <v>19124.578255163538</v>
      </c>
      <c r="AB2358" s="1"/>
      <c r="AC2358" s="1">
        <v>0</v>
      </c>
      <c r="AD2358" s="1">
        <v>1494.4200479247977</v>
      </c>
      <c r="AE2358" s="1">
        <v>580.02613530607471</v>
      </c>
      <c r="AF2358" s="1">
        <v>0</v>
      </c>
      <c r="AG2358" s="1">
        <v>3302.8442043866485</v>
      </c>
      <c r="AH2358" s="1">
        <v>68.66619967539809</v>
      </c>
      <c r="AI2358" s="1"/>
      <c r="AJ2358" s="1">
        <v>1702.9217519498727</v>
      </c>
      <c r="AK2358" s="1"/>
      <c r="AL2358" s="1">
        <v>40529.046875</v>
      </c>
      <c r="AM2358" s="1">
        <v>37154.6875</v>
      </c>
      <c r="AN2358" s="1">
        <v>3374.355712890625</v>
      </c>
      <c r="AO2358" t="s">
        <v>15168</v>
      </c>
    </row>
    <row r="2359" spans="1:41" x14ac:dyDescent="0.25">
      <c r="A2359" s="1">
        <v>2018</v>
      </c>
      <c r="B2359" t="s">
        <v>1773</v>
      </c>
      <c r="C2359" t="s">
        <v>7047</v>
      </c>
      <c r="D2359" t="s">
        <v>7210</v>
      </c>
      <c r="E2359" t="s">
        <v>7672</v>
      </c>
      <c r="F2359" t="s">
        <v>9183</v>
      </c>
      <c r="G2359" t="s">
        <v>11326</v>
      </c>
      <c r="H2359" t="s">
        <v>12675</v>
      </c>
      <c r="I2359" s="1">
        <v>4130.9502712999611</v>
      </c>
      <c r="J2359" s="1">
        <v>0</v>
      </c>
      <c r="K2359" s="1"/>
      <c r="L2359" s="1"/>
      <c r="M2359" s="1">
        <v>860.71299581299911</v>
      </c>
      <c r="N2359" s="1">
        <v>3706.8339868732874</v>
      </c>
      <c r="O2359" s="1">
        <v>0</v>
      </c>
      <c r="P2359" s="1"/>
      <c r="Q2359" s="1">
        <v>0</v>
      </c>
      <c r="R2359" s="1"/>
      <c r="S2359" s="1">
        <v>590.13575304285155</v>
      </c>
      <c r="T2359" s="1"/>
      <c r="U2359" s="1">
        <v>0</v>
      </c>
      <c r="V2359" s="1">
        <v>1628.7746783982705</v>
      </c>
      <c r="W2359" s="1">
        <v>1982.8561302239814</v>
      </c>
      <c r="X2359" s="1">
        <v>0</v>
      </c>
      <c r="Y2359" s="1">
        <v>12639.933383226447</v>
      </c>
      <c r="Z2359" s="1">
        <v>0</v>
      </c>
      <c r="AA2359" s="1">
        <v>9639.122827712783</v>
      </c>
      <c r="AB2359" s="1"/>
      <c r="AC2359" s="1">
        <v>0</v>
      </c>
      <c r="AD2359" s="1">
        <v>3878.308431258793</v>
      </c>
      <c r="AE2359" s="1">
        <v>625.18981677359704</v>
      </c>
      <c r="AF2359" s="1">
        <v>0</v>
      </c>
      <c r="AG2359" s="1">
        <v>4987.904177616756</v>
      </c>
      <c r="AH2359" s="1">
        <v>5120.7094325023472</v>
      </c>
      <c r="AI2359" s="1"/>
      <c r="AJ2359" s="1">
        <v>4426.0181478213872</v>
      </c>
      <c r="AK2359" s="1"/>
      <c r="AL2359" s="1">
        <v>54217.453125</v>
      </c>
      <c r="AM2359" s="1">
        <v>41784.7265625</v>
      </c>
      <c r="AN2359" s="1">
        <v>12432.72265625</v>
      </c>
      <c r="AO2359" t="s">
        <v>15169</v>
      </c>
    </row>
    <row r="2360" spans="1:41" x14ac:dyDescent="0.25">
      <c r="A2360" s="1">
        <v>2018</v>
      </c>
      <c r="B2360" t="s">
        <v>1774</v>
      </c>
      <c r="C2360" t="s">
        <v>7047</v>
      </c>
      <c r="D2360" t="s">
        <v>7210</v>
      </c>
      <c r="E2360" t="s">
        <v>7672</v>
      </c>
      <c r="F2360" t="s">
        <v>9183</v>
      </c>
      <c r="G2360" t="s">
        <v>11326</v>
      </c>
      <c r="H2360" t="s">
        <v>12675</v>
      </c>
      <c r="I2360" s="1">
        <v>0</v>
      </c>
      <c r="J2360" s="1">
        <v>241.47859656856019</v>
      </c>
      <c r="K2360" s="1"/>
      <c r="L2360" s="1"/>
      <c r="M2360" s="1">
        <v>0</v>
      </c>
      <c r="N2360" s="1">
        <v>176.79682963055299</v>
      </c>
      <c r="O2360" s="1">
        <v>541.78957228503384</v>
      </c>
      <c r="P2360" s="1">
        <v>0</v>
      </c>
      <c r="Q2360" s="1">
        <v>0</v>
      </c>
      <c r="R2360" s="1">
        <v>0</v>
      </c>
      <c r="S2360" s="1">
        <v>0</v>
      </c>
      <c r="T2360" s="1"/>
      <c r="U2360" s="1"/>
      <c r="V2360" s="1">
        <v>80.852208672508993</v>
      </c>
      <c r="W2360" s="1">
        <v>79.39839971822137</v>
      </c>
      <c r="X2360" s="1">
        <v>0</v>
      </c>
      <c r="Y2360" s="1">
        <v>0</v>
      </c>
      <c r="Z2360" s="1">
        <v>0</v>
      </c>
      <c r="AA2360" s="1">
        <v>13222.031191577638</v>
      </c>
      <c r="AB2360" s="1"/>
      <c r="AC2360" s="1">
        <v>0</v>
      </c>
      <c r="AD2360" s="1">
        <v>4084.9676444545221</v>
      </c>
      <c r="AE2360" s="1"/>
      <c r="AF2360" s="1">
        <v>0</v>
      </c>
      <c r="AG2360" s="1">
        <v>1403.5943425547562</v>
      </c>
      <c r="AH2360" s="1">
        <v>0</v>
      </c>
      <c r="AI2360" s="1"/>
      <c r="AJ2360" s="1">
        <v>316.94065799623525</v>
      </c>
      <c r="AK2360" s="1"/>
      <c r="AL2360" s="1">
        <v>20147.849609375</v>
      </c>
      <c r="AM2360" s="1">
        <v>15441.6943359375</v>
      </c>
      <c r="AN2360" s="1">
        <v>4706.15576171875</v>
      </c>
      <c r="AO2360" t="s">
        <v>15170</v>
      </c>
    </row>
    <row r="2361" spans="1:41" x14ac:dyDescent="0.25">
      <c r="A2361" s="1">
        <v>2018</v>
      </c>
      <c r="B2361" t="s">
        <v>1775</v>
      </c>
      <c r="C2361" t="s">
        <v>7047</v>
      </c>
      <c r="D2361" t="s">
        <v>7210</v>
      </c>
      <c r="E2361" t="s">
        <v>7672</v>
      </c>
      <c r="F2361" t="s">
        <v>9184</v>
      </c>
      <c r="G2361" t="s">
        <v>11326</v>
      </c>
      <c r="H2361" t="s">
        <v>12675</v>
      </c>
      <c r="I2361" s="1">
        <v>7284.8505871660436</v>
      </c>
      <c r="J2361" s="1">
        <v>9246.5829131423507</v>
      </c>
      <c r="K2361" s="1">
        <v>0</v>
      </c>
      <c r="L2361" s="1">
        <v>43.276530581361087</v>
      </c>
      <c r="M2361" s="1">
        <v>4201.7324190167865</v>
      </c>
      <c r="N2361" s="1">
        <v>3671.3817876866478</v>
      </c>
      <c r="O2361" s="1">
        <v>1223.9347204734916</v>
      </c>
      <c r="P2361" s="1">
        <v>388.02278275880616</v>
      </c>
      <c r="Q2361" s="1">
        <v>0</v>
      </c>
      <c r="R2361" s="1">
        <v>348.95640619204505</v>
      </c>
      <c r="S2361" s="1">
        <v>483.36552366525569</v>
      </c>
      <c r="T2361" s="1">
        <v>0</v>
      </c>
      <c r="U2361" s="1">
        <v>110.86365221680177</v>
      </c>
      <c r="V2361" s="1">
        <v>3444.5336743760308</v>
      </c>
      <c r="W2361" s="1">
        <v>2549.8640009864407</v>
      </c>
      <c r="X2361" s="1">
        <v>628.22736256187659</v>
      </c>
      <c r="Y2361" s="1">
        <v>9962.7643237359334</v>
      </c>
      <c r="Z2361" s="1">
        <v>745.00374289690785</v>
      </c>
      <c r="AA2361" s="1">
        <v>55710.093875465056</v>
      </c>
      <c r="AB2361" s="1">
        <v>150.58166425999315</v>
      </c>
      <c r="AC2361" s="1">
        <v>1038.6981871670482</v>
      </c>
      <c r="AD2361" s="1">
        <v>11855.987581696014</v>
      </c>
      <c r="AE2361" s="1">
        <v>5203.9398350566744</v>
      </c>
      <c r="AF2361" s="1">
        <v>1757.5827281880729</v>
      </c>
      <c r="AG2361" s="1">
        <v>39196.952877772434</v>
      </c>
      <c r="AH2361" s="1">
        <v>1559.8515866904008</v>
      </c>
      <c r="AI2361" s="1">
        <v>1656.3029641190183</v>
      </c>
      <c r="AJ2361" s="1">
        <v>2882.4549576368458</v>
      </c>
      <c r="AK2361" s="1">
        <v>251.66049053213999</v>
      </c>
      <c r="AL2361" s="1">
        <v>165597.453125</v>
      </c>
      <c r="AM2361" s="1">
        <v>141035.953125</v>
      </c>
      <c r="AN2361" s="1">
        <v>24561.5078125</v>
      </c>
      <c r="AO2361" t="s">
        <v>15171</v>
      </c>
    </row>
    <row r="2362" spans="1:41" x14ac:dyDescent="0.25">
      <c r="A2362" s="1">
        <v>2018</v>
      </c>
      <c r="B2362" t="s">
        <v>1776</v>
      </c>
      <c r="C2362" t="s">
        <v>7047</v>
      </c>
      <c r="D2362" t="s">
        <v>7210</v>
      </c>
      <c r="E2362" t="s">
        <v>7672</v>
      </c>
      <c r="F2362" t="s">
        <v>9184</v>
      </c>
      <c r="G2362" t="s">
        <v>11326</v>
      </c>
      <c r="H2362" t="s">
        <v>12675</v>
      </c>
      <c r="I2362" s="1">
        <v>4933.5348954382398</v>
      </c>
      <c r="J2362" s="1">
        <v>8730.7485696831463</v>
      </c>
      <c r="K2362" s="1">
        <v>47.210860243428129</v>
      </c>
      <c r="L2362" s="1">
        <v>338.73792224659684</v>
      </c>
      <c r="M2362" s="1">
        <v>8225.9465218457863</v>
      </c>
      <c r="N2362" s="1">
        <v>11905.714050432915</v>
      </c>
      <c r="O2362" s="1">
        <v>1523.7305143566427</v>
      </c>
      <c r="P2362" s="1">
        <v>916.39414533614161</v>
      </c>
      <c r="Q2362" s="1">
        <v>0</v>
      </c>
      <c r="R2362" s="1">
        <v>610.15888438521961</v>
      </c>
      <c r="S2362" s="1">
        <v>4662.0724490385273</v>
      </c>
      <c r="T2362" s="1">
        <v>0</v>
      </c>
      <c r="U2362" s="1">
        <v>177.04072591285549</v>
      </c>
      <c r="V2362" s="1">
        <v>9317.0632690405419</v>
      </c>
      <c r="W2362" s="1">
        <v>5027.9566159250953</v>
      </c>
      <c r="X2362" s="1">
        <v>2429.2455162592719</v>
      </c>
      <c r="Y2362" s="1">
        <v>50412.471375764784</v>
      </c>
      <c r="Z2362" s="1">
        <v>1762.6186474598953</v>
      </c>
      <c r="AA2362" s="1">
        <v>35179.461787532913</v>
      </c>
      <c r="AB2362" s="1">
        <v>200.64615603456954</v>
      </c>
      <c r="AC2362" s="1">
        <v>2156.3560416185796</v>
      </c>
      <c r="AD2362" s="1">
        <v>9642.7994244457823</v>
      </c>
      <c r="AE2362" s="1">
        <v>7068.6283458746848</v>
      </c>
      <c r="AF2362" s="1">
        <v>7876.4389553204091</v>
      </c>
      <c r="AG2362" s="1">
        <v>40779.114066311595</v>
      </c>
      <c r="AH2362" s="1">
        <v>11195.145662148067</v>
      </c>
      <c r="AI2362" s="1">
        <v>460.30588737342424</v>
      </c>
      <c r="AJ2362" s="1">
        <v>10194.595133815261</v>
      </c>
      <c r="AK2362" s="1">
        <v>351.72090881353955</v>
      </c>
      <c r="AL2362" s="1">
        <v>236125.84375</v>
      </c>
      <c r="AM2362" s="1">
        <v>192359.078125</v>
      </c>
      <c r="AN2362" s="1">
        <v>43766.78125</v>
      </c>
      <c r="AO2362" t="s">
        <v>15172</v>
      </c>
    </row>
    <row r="2363" spans="1:41" x14ac:dyDescent="0.25">
      <c r="A2363" s="1">
        <v>2018</v>
      </c>
      <c r="B2363" t="s">
        <v>1777</v>
      </c>
      <c r="C2363" t="s">
        <v>7047</v>
      </c>
      <c r="D2363" t="s">
        <v>7210</v>
      </c>
      <c r="E2363" t="s">
        <v>7672</v>
      </c>
      <c r="F2363" t="s">
        <v>9184</v>
      </c>
      <c r="G2363" t="s">
        <v>11326</v>
      </c>
      <c r="H2363" t="s">
        <v>12675</v>
      </c>
      <c r="I2363" s="1">
        <v>7083.7315091607552</v>
      </c>
      <c r="J2363" s="1">
        <v>6837.9407947963273</v>
      </c>
      <c r="K2363" s="1">
        <v>0</v>
      </c>
      <c r="L2363" s="1">
        <v>0</v>
      </c>
      <c r="M2363" s="1">
        <v>2550.4267788005941</v>
      </c>
      <c r="N2363" s="1">
        <v>1329.210310576048</v>
      </c>
      <c r="O2363" s="1">
        <v>1189.6852711140727</v>
      </c>
      <c r="P2363" s="1">
        <v>377.31030713837532</v>
      </c>
      <c r="Q2363" s="1">
        <v>0</v>
      </c>
      <c r="R2363" s="1">
        <v>566.70579743164092</v>
      </c>
      <c r="S2363" s="1">
        <v>15.092412285535012</v>
      </c>
      <c r="T2363" s="1">
        <v>251.2782919508054</v>
      </c>
      <c r="U2363" s="1">
        <v>78.696149774575417</v>
      </c>
      <c r="V2363" s="1">
        <v>1213.8611595366017</v>
      </c>
      <c r="W2363" s="1">
        <v>522.81772010326904</v>
      </c>
      <c r="X2363" s="1">
        <v>612.32072701313484</v>
      </c>
      <c r="Y2363" s="1">
        <v>9687.7137991989239</v>
      </c>
      <c r="Z2363" s="1">
        <v>980.89188062051585</v>
      </c>
      <c r="AA2363" s="1">
        <v>48170.667897631894</v>
      </c>
      <c r="AB2363" s="1">
        <v>185.4210652222873</v>
      </c>
      <c r="AC2363" s="1">
        <v>1010.0219611787169</v>
      </c>
      <c r="AD2363" s="1">
        <v>10591.704341274452</v>
      </c>
      <c r="AE2363" s="1">
        <v>0</v>
      </c>
      <c r="AF2363" s="1">
        <v>2521.0365481757685</v>
      </c>
      <c r="AG2363" s="1">
        <v>28745.655256699367</v>
      </c>
      <c r="AH2363" s="1">
        <v>255.49297940512844</v>
      </c>
      <c r="AI2363" s="1">
        <v>1610.5759967563793</v>
      </c>
      <c r="AJ2363" s="1">
        <v>758.9327320726178</v>
      </c>
      <c r="AK2363" s="1">
        <v>244.71268491546056</v>
      </c>
      <c r="AL2363" s="1">
        <v>127391.8984375</v>
      </c>
      <c r="AM2363" s="1">
        <v>109362.375</v>
      </c>
      <c r="AN2363" s="1">
        <v>18029.529296875</v>
      </c>
      <c r="AO2363" t="s">
        <v>15173</v>
      </c>
    </row>
    <row r="2364" spans="1:41" x14ac:dyDescent="0.25">
      <c r="A2364" s="1">
        <v>2018</v>
      </c>
      <c r="B2364" t="s">
        <v>1778</v>
      </c>
      <c r="C2364" t="s">
        <v>7047</v>
      </c>
      <c r="D2364" t="s">
        <v>7210</v>
      </c>
      <c r="E2364" t="s">
        <v>7672</v>
      </c>
      <c r="F2364" t="s">
        <v>9184</v>
      </c>
      <c r="G2364" t="s">
        <v>11326</v>
      </c>
      <c r="H2364" t="s">
        <v>12675</v>
      </c>
      <c r="I2364" s="1">
        <v>5482.5778813749812</v>
      </c>
      <c r="J2364" s="1">
        <v>5454.6127098198294</v>
      </c>
      <c r="K2364" s="1">
        <v>48.41128372075039</v>
      </c>
      <c r="L2364" s="1">
        <v>347.35096069638405</v>
      </c>
      <c r="M2364" s="1">
        <v>6246.9164086948167</v>
      </c>
      <c r="N2364" s="1">
        <v>10594.809442286223</v>
      </c>
      <c r="O2364" s="1">
        <v>1637.511671854382</v>
      </c>
      <c r="P2364" s="1">
        <v>1872.354809183742</v>
      </c>
      <c r="Q2364" s="1">
        <v>0</v>
      </c>
      <c r="R2364" s="1">
        <v>4567.8133927138451</v>
      </c>
      <c r="S2364" s="1">
        <v>10166.369581357581</v>
      </c>
      <c r="T2364" s="1">
        <v>121.02820930187598</v>
      </c>
      <c r="U2364" s="1">
        <v>181.54231395281397</v>
      </c>
      <c r="V2364" s="1">
        <v>18099.768701095552</v>
      </c>
      <c r="W2364" s="1">
        <v>4792.7170883542885</v>
      </c>
      <c r="X2364" s="1">
        <v>2209.9751018522552</v>
      </c>
      <c r="Y2364" s="1">
        <v>28968.101896404016</v>
      </c>
      <c r="Z2364" s="1">
        <v>519.21101790504792</v>
      </c>
      <c r="AA2364" s="1">
        <v>36484.349595950371</v>
      </c>
      <c r="AB2364" s="1">
        <v>205.74795581318915</v>
      </c>
      <c r="AC2364" s="1">
        <v>1166.8329658793864</v>
      </c>
      <c r="AD2364" s="1">
        <v>9016.2990224665045</v>
      </c>
      <c r="AE2364" s="1">
        <v>606.77492733495524</v>
      </c>
      <c r="AF2364" s="1">
        <v>8026.1840731919392</v>
      </c>
      <c r="AG2364" s="1">
        <v>47547.142306334994</v>
      </c>
      <c r="AH2364" s="1">
        <v>25811.570615871206</v>
      </c>
      <c r="AI2364" s="1">
        <v>472.01001627731631</v>
      </c>
      <c r="AJ2364" s="1">
        <v>7080.7941917364833</v>
      </c>
      <c r="AK2364" s="1">
        <v>565.40377709124095</v>
      </c>
      <c r="AL2364" s="1">
        <v>238294.203125</v>
      </c>
      <c r="AM2364" s="1">
        <v>177000.234375</v>
      </c>
      <c r="AN2364" s="1">
        <v>61293.9609375</v>
      </c>
      <c r="AO2364" t="s">
        <v>15174</v>
      </c>
    </row>
    <row r="2365" spans="1:41" x14ac:dyDescent="0.25">
      <c r="A2365" s="1">
        <v>2018</v>
      </c>
      <c r="B2365" t="s">
        <v>1779</v>
      </c>
      <c r="C2365" t="s">
        <v>7047</v>
      </c>
      <c r="D2365" t="s">
        <v>7210</v>
      </c>
      <c r="E2365" t="s">
        <v>7672</v>
      </c>
      <c r="F2365" t="s">
        <v>9184</v>
      </c>
      <c r="G2365" t="s">
        <v>11326</v>
      </c>
      <c r="H2365" t="s">
        <v>12675</v>
      </c>
      <c r="I2365" s="1">
        <v>7301.5058988173305</v>
      </c>
      <c r="J2365" s="1">
        <v>3762.9077422118157</v>
      </c>
      <c r="K2365" s="1">
        <v>0</v>
      </c>
      <c r="L2365" s="1">
        <v>286.1091653141587</v>
      </c>
      <c r="M2365" s="1">
        <v>4148.5828970553011</v>
      </c>
      <c r="N2365" s="1">
        <v>6968.3603867255242</v>
      </c>
      <c r="O2365" s="1">
        <v>1436.2680098770768</v>
      </c>
      <c r="P2365" s="1">
        <v>467.89720677146892</v>
      </c>
      <c r="Q2365" s="1">
        <v>0</v>
      </c>
      <c r="R2365" s="1">
        <v>593.88117016098215</v>
      </c>
      <c r="S2365" s="1">
        <v>4291.6374797123808</v>
      </c>
      <c r="T2365" s="1">
        <v>0</v>
      </c>
      <c r="U2365" s="1">
        <v>223.1651489450438</v>
      </c>
      <c r="V2365" s="1">
        <v>2970.9575726222242</v>
      </c>
      <c r="W2365" s="1">
        <v>1705.2106252723861</v>
      </c>
      <c r="X2365" s="1">
        <v>3721.6636356645445</v>
      </c>
      <c r="Y2365" s="1">
        <v>20883.680194611072</v>
      </c>
      <c r="Z2365" s="1">
        <v>649.7906600007741</v>
      </c>
      <c r="AA2365" s="1">
        <v>55631.979868800307</v>
      </c>
      <c r="AB2365" s="1">
        <v>155.64338593090235</v>
      </c>
      <c r="AC2365" s="1">
        <v>1022.6113786658661</v>
      </c>
      <c r="AD2365" s="1">
        <v>8720.8502763794149</v>
      </c>
      <c r="AE2365" s="1">
        <v>5751.2318553938558</v>
      </c>
      <c r="AF2365" s="1">
        <v>3273.0293404875902</v>
      </c>
      <c r="AG2365" s="1">
        <v>45774.033140281623</v>
      </c>
      <c r="AH2365" s="1">
        <v>1646.26810017347</v>
      </c>
      <c r="AI2365" s="1">
        <v>476.08565108276014</v>
      </c>
      <c r="AJ2365" s="1">
        <v>5511.6069606119536</v>
      </c>
      <c r="AK2365" s="1">
        <v>353.63092832830017</v>
      </c>
      <c r="AL2365" s="1">
        <v>187728.5625</v>
      </c>
      <c r="AM2365" s="1">
        <v>161072.75</v>
      </c>
      <c r="AN2365" s="1">
        <v>26655.841796875</v>
      </c>
      <c r="AO2365" t="s">
        <v>15175</v>
      </c>
    </row>
    <row r="2366" spans="1:41" x14ac:dyDescent="0.25">
      <c r="A2366" s="1">
        <v>2018</v>
      </c>
      <c r="B2366" t="s">
        <v>1780</v>
      </c>
      <c r="C2366" t="s">
        <v>7047</v>
      </c>
      <c r="D2366" t="s">
        <v>7210</v>
      </c>
      <c r="E2366" t="s">
        <v>7672</v>
      </c>
      <c r="F2366" t="s">
        <v>9184</v>
      </c>
      <c r="G2366" t="s">
        <v>11326</v>
      </c>
      <c r="H2366" t="s">
        <v>12675</v>
      </c>
      <c r="I2366" s="1">
        <v>1017.5653139382609</v>
      </c>
      <c r="J2366" s="1">
        <v>5559.8297574819435</v>
      </c>
      <c r="K2366" s="1">
        <v>49.039292237988477</v>
      </c>
      <c r="L2366" s="1">
        <v>318.7553995469251</v>
      </c>
      <c r="M2366" s="1">
        <v>5449.4913499464692</v>
      </c>
      <c r="N2366" s="1">
        <v>9587.0590342961514</v>
      </c>
      <c r="O2366" s="1">
        <v>1645.1456563539186</v>
      </c>
      <c r="P2366" s="1">
        <v>1655.0761130321112</v>
      </c>
      <c r="Q2366" s="1">
        <v>0</v>
      </c>
      <c r="R2366" s="1">
        <v>4682.8508995227012</v>
      </c>
      <c r="S2366" s="1">
        <v>3679.1729001550852</v>
      </c>
      <c r="T2366" s="1">
        <v>122.5982305949712</v>
      </c>
      <c r="U2366" s="1">
        <v>201.0469653459655</v>
      </c>
      <c r="V2366" s="1">
        <v>17378.299186837165</v>
      </c>
      <c r="W2366" s="1">
        <v>3825.0647945631013</v>
      </c>
      <c r="X2366" s="1">
        <v>1761.605630281269</v>
      </c>
      <c r="Y2366" s="1">
        <v>34930.687861119193</v>
      </c>
      <c r="Z2366" s="1">
        <v>1002.8535262668644</v>
      </c>
      <c r="AA2366" s="1">
        <v>34668.463527286585</v>
      </c>
      <c r="AB2366" s="1">
        <v>202.28708048170247</v>
      </c>
      <c r="AC2366" s="1">
        <v>1164.5158440674641</v>
      </c>
      <c r="AD2366" s="1">
        <v>6132.9764855134335</v>
      </c>
      <c r="AE2366" s="1">
        <v>12193.532181945742</v>
      </c>
      <c r="AF2366" s="1">
        <v>5590.4793151306867</v>
      </c>
      <c r="AG2366" s="1">
        <v>40534.21272597128</v>
      </c>
      <c r="AH2366" s="1">
        <v>21504.210129358849</v>
      </c>
      <c r="AI2366" s="1">
        <v>239.06654966019383</v>
      </c>
      <c r="AJ2366" s="1">
        <v>7399.1678353130928</v>
      </c>
      <c r="AK2366" s="1">
        <v>505.1047100512813</v>
      </c>
      <c r="AL2366" s="1">
        <v>223000.171875</v>
      </c>
      <c r="AM2366" s="1">
        <v>177884.390625</v>
      </c>
      <c r="AN2366" s="1">
        <v>45115.765625</v>
      </c>
      <c r="AO2366" t="s">
        <v>15176</v>
      </c>
    </row>
    <row r="2367" spans="1:41" x14ac:dyDescent="0.25">
      <c r="A2367" s="1">
        <v>2018</v>
      </c>
      <c r="B2367" t="s">
        <v>1781</v>
      </c>
      <c r="C2367" t="s">
        <v>7047</v>
      </c>
      <c r="D2367" t="s">
        <v>7210</v>
      </c>
      <c r="E2367" t="s">
        <v>7672</v>
      </c>
      <c r="F2367" t="s">
        <v>9185</v>
      </c>
      <c r="G2367" t="s">
        <v>11326</v>
      </c>
      <c r="H2367" t="s">
        <v>12675</v>
      </c>
      <c r="I2367" s="1">
        <v>4092.3442826085643</v>
      </c>
      <c r="J2367" s="1">
        <v>8730.7485696831463</v>
      </c>
      <c r="K2367" s="1">
        <v>47.210860243428129</v>
      </c>
      <c r="L2367" s="1">
        <v>251.31548627257447</v>
      </c>
      <c r="M2367" s="1">
        <v>8225.9465218457863</v>
      </c>
      <c r="N2367" s="1">
        <v>11905.714050432915</v>
      </c>
      <c r="O2367" s="1">
        <v>1523.7305143566427</v>
      </c>
      <c r="P2367" s="1">
        <v>916.39414533614161</v>
      </c>
      <c r="Q2367" s="1">
        <v>0</v>
      </c>
      <c r="R2367" s="1">
        <v>610.15888438521961</v>
      </c>
      <c r="S2367" s="1">
        <v>4610.447373362339</v>
      </c>
      <c r="T2367" s="1">
        <v>0</v>
      </c>
      <c r="U2367" s="1">
        <v>177.04072591285549</v>
      </c>
      <c r="V2367" s="1">
        <v>9199.03611843197</v>
      </c>
      <c r="W2367" s="1">
        <v>5027.9566159250953</v>
      </c>
      <c r="X2367" s="1">
        <v>2429.2455162592719</v>
      </c>
      <c r="Y2367" s="1">
        <v>47399.355386280389</v>
      </c>
      <c r="Z2367" s="1">
        <v>1762.6186474598953</v>
      </c>
      <c r="AA2367" s="1">
        <v>35179.461787532913</v>
      </c>
      <c r="AB2367" s="1">
        <v>200.64615603456954</v>
      </c>
      <c r="AC2367" s="1">
        <v>2156.3560416185796</v>
      </c>
      <c r="AD2367" s="1">
        <v>9642.7994244457823</v>
      </c>
      <c r="AE2367" s="1">
        <v>7068.6283458746848</v>
      </c>
      <c r="AF2367" s="1">
        <v>7876.4389553204091</v>
      </c>
      <c r="AG2367" s="1">
        <v>40779.114066311595</v>
      </c>
      <c r="AH2367" s="1">
        <v>11195.145662148067</v>
      </c>
      <c r="AI2367" s="1">
        <v>460.30588737342424</v>
      </c>
      <c r="AJ2367" s="1">
        <v>10194.595133815261</v>
      </c>
      <c r="AK2367" s="1">
        <v>351.72090881353955</v>
      </c>
      <c r="AL2367" s="1">
        <v>232014.46875</v>
      </c>
      <c r="AM2367" s="1">
        <v>188299.3125</v>
      </c>
      <c r="AN2367" s="1">
        <v>43715.15625</v>
      </c>
      <c r="AO2367" t="s">
        <v>15177</v>
      </c>
    </row>
    <row r="2368" spans="1:41" x14ac:dyDescent="0.25">
      <c r="A2368" s="1">
        <v>2018</v>
      </c>
      <c r="B2368" t="s">
        <v>1782</v>
      </c>
      <c r="C2368" t="s">
        <v>7047</v>
      </c>
      <c r="D2368" t="s">
        <v>7210</v>
      </c>
      <c r="E2368" t="s">
        <v>7672</v>
      </c>
      <c r="F2368" t="s">
        <v>9185</v>
      </c>
      <c r="G2368" t="s">
        <v>11326</v>
      </c>
      <c r="H2368" t="s">
        <v>12675</v>
      </c>
      <c r="I2368" s="1">
        <v>6017.794122782293</v>
      </c>
      <c r="J2368" s="1">
        <v>3762.9077422118157</v>
      </c>
      <c r="K2368" s="1">
        <v>0</v>
      </c>
      <c r="L2368" s="1">
        <v>286.1091653141587</v>
      </c>
      <c r="M2368" s="1">
        <v>4148.5828970553011</v>
      </c>
      <c r="N2368" s="1">
        <v>6968.3603867255242</v>
      </c>
      <c r="O2368" s="1">
        <v>1436.2680098770768</v>
      </c>
      <c r="P2368" s="1">
        <v>467.89720677146892</v>
      </c>
      <c r="Q2368" s="1">
        <v>0</v>
      </c>
      <c r="R2368" s="1">
        <v>593.88117016098215</v>
      </c>
      <c r="S2368" s="1">
        <v>4242.7388202859029</v>
      </c>
      <c r="T2368" s="1">
        <v>0</v>
      </c>
      <c r="U2368" s="1">
        <v>223.1651489450438</v>
      </c>
      <c r="V2368" s="1">
        <v>2957.2243326871444</v>
      </c>
      <c r="W2368" s="1">
        <v>1705.2106252723861</v>
      </c>
      <c r="X2368" s="1">
        <v>3721.6636356645445</v>
      </c>
      <c r="Y2368" s="1">
        <v>18122.154530998814</v>
      </c>
      <c r="Z2368" s="1">
        <v>649.7906600007741</v>
      </c>
      <c r="AA2368" s="1">
        <v>55631.979868800307</v>
      </c>
      <c r="AB2368" s="1">
        <v>155.64338593090235</v>
      </c>
      <c r="AC2368" s="1">
        <v>1022.6113786658661</v>
      </c>
      <c r="AD2368" s="1">
        <v>8720.8502763794149</v>
      </c>
      <c r="AE2368" s="1">
        <v>5751.2318553938558</v>
      </c>
      <c r="AF2368" s="1">
        <v>3273.0293404875902</v>
      </c>
      <c r="AG2368" s="1">
        <v>45774.033140281623</v>
      </c>
      <c r="AH2368" s="1">
        <v>1646.26810017347</v>
      </c>
      <c r="AI2368" s="1">
        <v>476.08565108276014</v>
      </c>
      <c r="AJ2368" s="1">
        <v>5511.6069606119536</v>
      </c>
      <c r="AK2368" s="1">
        <v>353.63092832830017</v>
      </c>
      <c r="AL2368" s="1">
        <v>183620.703125</v>
      </c>
      <c r="AM2368" s="1">
        <v>157013.78125</v>
      </c>
      <c r="AN2368" s="1">
        <v>26606.943359375</v>
      </c>
      <c r="AO2368" t="s">
        <v>15178</v>
      </c>
    </row>
    <row r="2369" spans="1:41" x14ac:dyDescent="0.25">
      <c r="A2369" s="1">
        <v>2018</v>
      </c>
      <c r="B2369" t="s">
        <v>1783</v>
      </c>
      <c r="C2369" t="s">
        <v>7047</v>
      </c>
      <c r="D2369" t="s">
        <v>7210</v>
      </c>
      <c r="E2369" t="s">
        <v>7672</v>
      </c>
      <c r="F2369" t="s">
        <v>9185</v>
      </c>
      <c r="G2369" t="s">
        <v>11326</v>
      </c>
      <c r="H2369" t="s">
        <v>12675</v>
      </c>
      <c r="I2369" s="1">
        <v>631.90784275922158</v>
      </c>
      <c r="J2369" s="1">
        <v>5559.8297574819435</v>
      </c>
      <c r="K2369" s="1">
        <v>-6.1299115297485596</v>
      </c>
      <c r="L2369" s="1">
        <v>318.7553995469251</v>
      </c>
      <c r="M2369" s="1">
        <v>5449.4913499464692</v>
      </c>
      <c r="N2369" s="1">
        <v>9587.0590342961514</v>
      </c>
      <c r="O2369" s="1">
        <v>1645.1456563539186</v>
      </c>
      <c r="P2369" s="1">
        <v>1655.0761130321112</v>
      </c>
      <c r="Q2369" s="1">
        <v>0</v>
      </c>
      <c r="R2369" s="1">
        <v>4682.8508995227012</v>
      </c>
      <c r="S2369" s="1">
        <v>3679.1729001550852</v>
      </c>
      <c r="T2369" s="1">
        <v>122.5982305949712</v>
      </c>
      <c r="U2369" s="1">
        <v>201.0469653459655</v>
      </c>
      <c r="V2369" s="1">
        <v>17378.299186837165</v>
      </c>
      <c r="W2369" s="1">
        <v>3825.0647945631013</v>
      </c>
      <c r="X2369" s="1">
        <v>1594.2530954045485</v>
      </c>
      <c r="Y2369" s="1">
        <v>34930.687861119193</v>
      </c>
      <c r="Z2369" s="1">
        <v>1002.8535262668644</v>
      </c>
      <c r="AA2369" s="1">
        <v>34668.463527286585</v>
      </c>
      <c r="AB2369" s="1">
        <v>202.28708048170247</v>
      </c>
      <c r="AC2369" s="1">
        <v>1164.5158440674641</v>
      </c>
      <c r="AD2369" s="1">
        <v>6132.9764855134335</v>
      </c>
      <c r="AE2369" s="1">
        <v>12193.532181945742</v>
      </c>
      <c r="AF2369" s="1">
        <v>5590.4793151306867</v>
      </c>
      <c r="AG2369" s="1">
        <v>40534.21272597128</v>
      </c>
      <c r="AH2369" s="1">
        <v>21504.210129358849</v>
      </c>
      <c r="AI2369" s="1">
        <v>239.06654966019383</v>
      </c>
      <c r="AJ2369" s="1">
        <v>7399.1678353130928</v>
      </c>
      <c r="AK2369" s="1">
        <v>505.1047100512813</v>
      </c>
      <c r="AL2369" s="1">
        <v>222391.984375</v>
      </c>
      <c r="AM2369" s="1">
        <v>177498.734375</v>
      </c>
      <c r="AN2369" s="1">
        <v>44893.2421875</v>
      </c>
      <c r="AO2369" t="s">
        <v>15179</v>
      </c>
    </row>
    <row r="2370" spans="1:41" x14ac:dyDescent="0.25">
      <c r="A2370" s="1">
        <v>2018</v>
      </c>
      <c r="B2370" t="s">
        <v>1784</v>
      </c>
      <c r="C2370" t="s">
        <v>7047</v>
      </c>
      <c r="D2370" t="s">
        <v>7210</v>
      </c>
      <c r="E2370" t="s">
        <v>7672</v>
      </c>
      <c r="F2370" t="s">
        <v>9185</v>
      </c>
      <c r="G2370" t="s">
        <v>11326</v>
      </c>
      <c r="H2370" t="s">
        <v>12675</v>
      </c>
      <c r="I2370" s="1">
        <v>6231.9358095249563</v>
      </c>
      <c r="J2370" s="1">
        <v>9246.5829131423507</v>
      </c>
      <c r="K2370" s="1">
        <v>0</v>
      </c>
      <c r="L2370" s="1">
        <v>43.276530581361087</v>
      </c>
      <c r="M2370" s="1">
        <v>4201.7324190167865</v>
      </c>
      <c r="N2370" s="1">
        <v>3671.3817876866478</v>
      </c>
      <c r="O2370" s="1">
        <v>1223.9347204734916</v>
      </c>
      <c r="P2370" s="1">
        <v>388.02278275880616</v>
      </c>
      <c r="Q2370" s="1">
        <v>0</v>
      </c>
      <c r="R2370" s="1">
        <v>348.95640619204505</v>
      </c>
      <c r="S2370" s="1">
        <v>432.36824364552689</v>
      </c>
      <c r="T2370" s="1">
        <v>0</v>
      </c>
      <c r="U2370" s="1">
        <v>110.86365221680177</v>
      </c>
      <c r="V2370" s="1">
        <v>3274.9122864843239</v>
      </c>
      <c r="W2370" s="1">
        <v>2549.8640009864407</v>
      </c>
      <c r="X2370" s="1">
        <v>628.22736256187659</v>
      </c>
      <c r="Y2370" s="1">
        <v>9962.7643237359334</v>
      </c>
      <c r="Z2370" s="1">
        <v>745.00374289690785</v>
      </c>
      <c r="AA2370" s="1">
        <v>55710.093875465056</v>
      </c>
      <c r="AB2370" s="1">
        <v>150.58166425999315</v>
      </c>
      <c r="AC2370" s="1">
        <v>1038.6981871670482</v>
      </c>
      <c r="AD2370" s="1">
        <v>11855.987581696014</v>
      </c>
      <c r="AE2370" s="1">
        <v>5203.9398350566744</v>
      </c>
      <c r="AF2370" s="1">
        <v>1757.5827281880729</v>
      </c>
      <c r="AG2370" s="1">
        <v>39196.952877772434</v>
      </c>
      <c r="AH2370" s="1">
        <v>1559.8515866904008</v>
      </c>
      <c r="AI2370" s="1">
        <v>1656.3029641190183</v>
      </c>
      <c r="AJ2370" s="1">
        <v>2882.4549576368458</v>
      </c>
      <c r="AK2370" s="1">
        <v>251.66049053213999</v>
      </c>
      <c r="AL2370" s="1">
        <v>164323.921875</v>
      </c>
      <c r="AM2370" s="1">
        <v>139813.421875</v>
      </c>
      <c r="AN2370" s="1">
        <v>24510.51171875</v>
      </c>
      <c r="AO2370" t="s">
        <v>15180</v>
      </c>
    </row>
    <row r="2371" spans="1:41" x14ac:dyDescent="0.25">
      <c r="A2371" s="1">
        <v>2018</v>
      </c>
      <c r="B2371" t="s">
        <v>1785</v>
      </c>
      <c r="C2371" t="s">
        <v>7047</v>
      </c>
      <c r="D2371" t="s">
        <v>7210</v>
      </c>
      <c r="E2371" t="s">
        <v>7672</v>
      </c>
      <c r="F2371" t="s">
        <v>9185</v>
      </c>
      <c r="G2371" t="s">
        <v>11326</v>
      </c>
      <c r="H2371" t="s">
        <v>12675</v>
      </c>
      <c r="I2371" s="1">
        <v>6059.8859763579367</v>
      </c>
      <c r="J2371" s="1">
        <v>6837.9407947963273</v>
      </c>
      <c r="K2371" s="1">
        <v>0</v>
      </c>
      <c r="L2371" s="1">
        <v>0</v>
      </c>
      <c r="M2371" s="1">
        <v>2550.4267788005941</v>
      </c>
      <c r="N2371" s="1">
        <v>1329.210310576048</v>
      </c>
      <c r="O2371" s="1">
        <v>1189.6852711140727</v>
      </c>
      <c r="P2371" s="1">
        <v>377.31030713837532</v>
      </c>
      <c r="Q2371" s="1">
        <v>0</v>
      </c>
      <c r="R2371" s="1">
        <v>566.70579743164092</v>
      </c>
      <c r="S2371" s="1">
        <v>15.092412285535012</v>
      </c>
      <c r="T2371" s="1">
        <v>251.2782919508054</v>
      </c>
      <c r="U2371" s="1">
        <v>44.199207407638248</v>
      </c>
      <c r="V2371" s="1">
        <v>942.19773839697154</v>
      </c>
      <c r="W2371" s="1">
        <v>522.81772010326904</v>
      </c>
      <c r="X2371" s="1">
        <v>612.32072701313484</v>
      </c>
      <c r="Y2371" s="1">
        <v>9687.7137991989239</v>
      </c>
      <c r="Z2371" s="1">
        <v>980.89188062051585</v>
      </c>
      <c r="AA2371" s="1">
        <v>48170.667897631894</v>
      </c>
      <c r="AB2371" s="1">
        <v>185.4210652222873</v>
      </c>
      <c r="AC2371" s="1">
        <v>1010.0219611787169</v>
      </c>
      <c r="AD2371" s="1">
        <v>10591.704341274452</v>
      </c>
      <c r="AE2371" s="1">
        <v>0</v>
      </c>
      <c r="AF2371" s="1">
        <v>2521.0365481757685</v>
      </c>
      <c r="AG2371" s="1">
        <v>28745.655256699367</v>
      </c>
      <c r="AH2371" s="1">
        <v>254.41494995616165</v>
      </c>
      <c r="AI2371" s="1">
        <v>1610.5759967563793</v>
      </c>
      <c r="AJ2371" s="1">
        <v>758.9327320726178</v>
      </c>
      <c r="AK2371" s="1">
        <v>244.71268491546056</v>
      </c>
      <c r="AL2371" s="1">
        <v>126060.8203125</v>
      </c>
      <c r="AM2371" s="1">
        <v>108032.3671875</v>
      </c>
      <c r="AN2371" s="1">
        <v>18028.451171875</v>
      </c>
      <c r="AO2371" t="s">
        <v>15181</v>
      </c>
    </row>
    <row r="2372" spans="1:41" x14ac:dyDescent="0.25">
      <c r="A2372" s="1">
        <v>2018</v>
      </c>
      <c r="B2372" t="s">
        <v>1786</v>
      </c>
      <c r="C2372" t="s">
        <v>7047</v>
      </c>
      <c r="D2372" t="s">
        <v>7210</v>
      </c>
      <c r="E2372" t="s">
        <v>7672</v>
      </c>
      <c r="F2372" t="s">
        <v>9185</v>
      </c>
      <c r="G2372" t="s">
        <v>11326</v>
      </c>
      <c r="H2372" t="s">
        <v>12675</v>
      </c>
      <c r="I2372" s="1">
        <v>4313.7846094228908</v>
      </c>
      <c r="J2372" s="1">
        <v>5454.6127098198294</v>
      </c>
      <c r="K2372" s="1">
        <v>48.41128372075039</v>
      </c>
      <c r="L2372" s="1">
        <v>347.35096069638405</v>
      </c>
      <c r="M2372" s="1">
        <v>6246.9164086948167</v>
      </c>
      <c r="N2372" s="1">
        <v>10594.809442286223</v>
      </c>
      <c r="O2372" s="1">
        <v>1637.511671854382</v>
      </c>
      <c r="P2372" s="1">
        <v>1872.354809183742</v>
      </c>
      <c r="Q2372" s="1">
        <v>0</v>
      </c>
      <c r="R2372" s="1">
        <v>4567.8133927138451</v>
      </c>
      <c r="S2372" s="1">
        <v>10108.346495337946</v>
      </c>
      <c r="T2372" s="1">
        <v>121.02820930187598</v>
      </c>
      <c r="U2372" s="1">
        <v>181.54231395281397</v>
      </c>
      <c r="V2372" s="1">
        <v>18015.048954584239</v>
      </c>
      <c r="W2372" s="1">
        <v>4792.7170883542885</v>
      </c>
      <c r="X2372" s="1">
        <v>2209.9751018522552</v>
      </c>
      <c r="Y2372" s="1">
        <v>27146.62734641078</v>
      </c>
      <c r="Z2372" s="1">
        <v>519.21101790504792</v>
      </c>
      <c r="AA2372" s="1">
        <v>36484.349595950371</v>
      </c>
      <c r="AB2372" s="1">
        <v>205.74795581318915</v>
      </c>
      <c r="AC2372" s="1">
        <v>1166.8329658793864</v>
      </c>
      <c r="AD2372" s="1">
        <v>9016.2990224665045</v>
      </c>
      <c r="AE2372" s="1">
        <v>606.77492733495524</v>
      </c>
      <c r="AF2372" s="1">
        <v>8026.1840731919392</v>
      </c>
      <c r="AG2372" s="1">
        <v>47547.142306334994</v>
      </c>
      <c r="AH2372" s="1">
        <v>25811.570615871206</v>
      </c>
      <c r="AI2372" s="1">
        <v>472.01001627731631</v>
      </c>
      <c r="AJ2372" s="1">
        <v>7080.7941917364833</v>
      </c>
      <c r="AK2372" s="1">
        <v>565.40377709124095</v>
      </c>
      <c r="AL2372" s="1">
        <v>235161.1875</v>
      </c>
      <c r="AM2372" s="1">
        <v>173925.25</v>
      </c>
      <c r="AN2372" s="1">
        <v>61235.9375</v>
      </c>
      <c r="AO2372" t="s">
        <v>15182</v>
      </c>
    </row>
    <row r="2373" spans="1:41" x14ac:dyDescent="0.25">
      <c r="A2373" s="1">
        <v>2018</v>
      </c>
      <c r="B2373" t="s">
        <v>1787</v>
      </c>
      <c r="C2373" t="s">
        <v>7047</v>
      </c>
      <c r="D2373" t="s">
        <v>7210</v>
      </c>
      <c r="E2373" t="s">
        <v>7672</v>
      </c>
      <c r="F2373" t="s">
        <v>9186</v>
      </c>
      <c r="G2373" t="s">
        <v>11326</v>
      </c>
      <c r="H2373" t="s">
        <v>12675</v>
      </c>
      <c r="I2373" s="1">
        <v>4600.8415669972728</v>
      </c>
      <c r="J2373" s="1">
        <v>6944.4991748604625</v>
      </c>
      <c r="K2373" s="1"/>
      <c r="L2373" s="1"/>
      <c r="M2373" s="1">
        <v>166.29547832520265</v>
      </c>
      <c r="N2373" s="1">
        <v>1066.0564003796158</v>
      </c>
      <c r="O2373" s="1">
        <v>0</v>
      </c>
      <c r="P2373" s="1">
        <v>0</v>
      </c>
      <c r="Q2373" s="1">
        <v>0</v>
      </c>
      <c r="R2373" s="1">
        <v>239.09631282640987</v>
      </c>
      <c r="S2373" s="1">
        <v>0</v>
      </c>
      <c r="T2373" s="1"/>
      <c r="U2373" s="1">
        <v>0</v>
      </c>
      <c r="V2373" s="1">
        <v>1662.9547832520263</v>
      </c>
      <c r="W2373" s="1">
        <v>1330.3638266016212</v>
      </c>
      <c r="X2373" s="1">
        <v>461.93188423667391</v>
      </c>
      <c r="Y2373" s="1">
        <v>7380.5310809432222</v>
      </c>
      <c r="Z2373" s="1">
        <v>356.98096013810169</v>
      </c>
      <c r="AA2373" s="1">
        <v>12034.249448133831</v>
      </c>
      <c r="AB2373" s="1"/>
      <c r="AC2373" s="1">
        <v>0</v>
      </c>
      <c r="AD2373" s="1">
        <v>7693.2319975870341</v>
      </c>
      <c r="AE2373" s="1">
        <v>3617.4809718342417</v>
      </c>
      <c r="AF2373" s="1">
        <v>0</v>
      </c>
      <c r="AG2373" s="1">
        <v>11339.134348734484</v>
      </c>
      <c r="AH2373" s="1">
        <v>130.81910961582608</v>
      </c>
      <c r="AI2373" s="1"/>
      <c r="AJ2373" s="1">
        <v>332.5909566504053</v>
      </c>
      <c r="AK2373" s="1">
        <v>0</v>
      </c>
      <c r="AL2373" s="1">
        <v>59357.0546875</v>
      </c>
      <c r="AM2373" s="1">
        <v>49574.4140625</v>
      </c>
      <c r="AN2373" s="1">
        <v>9782.642578125</v>
      </c>
      <c r="AO2373" t="s">
        <v>15183</v>
      </c>
    </row>
    <row r="2374" spans="1:41" x14ac:dyDescent="0.25">
      <c r="A2374" s="1">
        <v>2018</v>
      </c>
      <c r="B2374" t="s">
        <v>1788</v>
      </c>
      <c r="C2374" t="s">
        <v>7047</v>
      </c>
      <c r="D2374" t="s">
        <v>7210</v>
      </c>
      <c r="E2374" t="s">
        <v>7672</v>
      </c>
      <c r="F2374" t="s">
        <v>9186</v>
      </c>
      <c r="G2374" t="s">
        <v>11326</v>
      </c>
      <c r="H2374" t="s">
        <v>12675</v>
      </c>
      <c r="I2374" s="1">
        <v>0</v>
      </c>
      <c r="J2374" s="1">
        <v>4113.1706364612837</v>
      </c>
      <c r="K2374" s="1">
        <v>0</v>
      </c>
      <c r="L2374" s="1"/>
      <c r="M2374" s="1">
        <v>612.99115297485594</v>
      </c>
      <c r="N2374" s="1">
        <v>5543.0337998904324</v>
      </c>
      <c r="O2374" s="1">
        <v>965.4610659353981</v>
      </c>
      <c r="P2374" s="1">
        <v>0</v>
      </c>
      <c r="Q2374" s="1">
        <v>0</v>
      </c>
      <c r="R2374" s="1">
        <v>4682.8508995227012</v>
      </c>
      <c r="S2374" s="1">
        <v>0</v>
      </c>
      <c r="T2374" s="1">
        <v>0</v>
      </c>
      <c r="U2374" s="1">
        <v>0</v>
      </c>
      <c r="V2374" s="1">
        <v>12811.51509717449</v>
      </c>
      <c r="W2374" s="1">
        <v>1593.7769977346254</v>
      </c>
      <c r="X2374" s="1">
        <v>0</v>
      </c>
      <c r="Y2374" s="1">
        <v>22814.304731418189</v>
      </c>
      <c r="Z2374" s="1">
        <v>61.299115297485599</v>
      </c>
      <c r="AA2374" s="1">
        <v>17747.548506056108</v>
      </c>
      <c r="AB2374" s="1">
        <v>0</v>
      </c>
      <c r="AC2374" s="1">
        <v>0</v>
      </c>
      <c r="AD2374" s="1">
        <v>845.92779110530125</v>
      </c>
      <c r="AE2374" s="1">
        <v>7772.7278197211735</v>
      </c>
      <c r="AF2374" s="1">
        <v>3677.9469178491358</v>
      </c>
      <c r="AG2374" s="1">
        <v>21208.770609681207</v>
      </c>
      <c r="AH2374" s="1">
        <v>6682.6952467861329</v>
      </c>
      <c r="AI2374" s="1">
        <v>0</v>
      </c>
      <c r="AJ2374" s="1">
        <v>5299.009816354318</v>
      </c>
      <c r="AK2374" s="1"/>
      <c r="AL2374" s="1">
        <v>116433.03125</v>
      </c>
      <c r="AM2374" s="1">
        <v>105732.1796875</v>
      </c>
      <c r="AN2374" s="1">
        <v>10700.8525390625</v>
      </c>
      <c r="AO2374" t="s">
        <v>15184</v>
      </c>
    </row>
    <row r="2375" spans="1:41" x14ac:dyDescent="0.25">
      <c r="A2375" s="1">
        <v>2018</v>
      </c>
      <c r="B2375" t="s">
        <v>1789</v>
      </c>
      <c r="C2375" t="s">
        <v>7047</v>
      </c>
      <c r="D2375" t="s">
        <v>7210</v>
      </c>
      <c r="E2375" t="s">
        <v>7672</v>
      </c>
      <c r="F2375" t="s">
        <v>9186</v>
      </c>
      <c r="G2375" t="s">
        <v>11326</v>
      </c>
      <c r="H2375" t="s">
        <v>12675</v>
      </c>
      <c r="I2375" s="1">
        <v>0</v>
      </c>
      <c r="J2375" s="1">
        <v>8452.6992521773136</v>
      </c>
      <c r="K2375" s="1"/>
      <c r="L2375" s="1"/>
      <c r="M2375" s="1">
        <v>0</v>
      </c>
      <c r="N2375" s="1">
        <v>3254.4127852691181</v>
      </c>
      <c r="O2375" s="1">
        <v>0</v>
      </c>
      <c r="P2375" s="1"/>
      <c r="Q2375" s="1">
        <v>0</v>
      </c>
      <c r="R2375" s="1">
        <v>254.54561490298536</v>
      </c>
      <c r="S2375" s="1">
        <v>2242.5158615628361</v>
      </c>
      <c r="T2375" s="1"/>
      <c r="U2375" s="1">
        <v>0</v>
      </c>
      <c r="V2375" s="1">
        <v>5948.5683906719441</v>
      </c>
      <c r="W2375" s="1">
        <v>2006.4615603456955</v>
      </c>
      <c r="X2375" s="1">
        <v>2301.802004044981</v>
      </c>
      <c r="Y2375" s="1">
        <v>33757.503590374145</v>
      </c>
      <c r="Z2375" s="1">
        <v>0</v>
      </c>
      <c r="AA2375" s="1">
        <v>17817.59377270133</v>
      </c>
      <c r="AB2375" s="1"/>
      <c r="AC2375" s="1">
        <v>1858.9276220849824</v>
      </c>
      <c r="AD2375" s="1">
        <v>5764.4909931869888</v>
      </c>
      <c r="AE2375" s="1">
        <v>5888.8171456763557</v>
      </c>
      <c r="AF2375" s="1">
        <v>5299.1332421115903</v>
      </c>
      <c r="AG2375" s="1">
        <v>22183.775500163643</v>
      </c>
      <c r="AH2375" s="1">
        <v>1847.2641790618436</v>
      </c>
      <c r="AI2375" s="1"/>
      <c r="AJ2375" s="1">
        <v>2390.0497998235492</v>
      </c>
      <c r="AK2375" s="1">
        <v>96.782263499027664</v>
      </c>
      <c r="AL2375" s="1">
        <v>121365.34375</v>
      </c>
      <c r="AM2375" s="1">
        <v>107106.03125</v>
      </c>
      <c r="AN2375" s="1">
        <v>14259.3173828125</v>
      </c>
      <c r="AO2375" t="s">
        <v>15185</v>
      </c>
    </row>
    <row r="2376" spans="1:41" x14ac:dyDescent="0.25">
      <c r="A2376" s="1">
        <v>2018</v>
      </c>
      <c r="B2376" t="s">
        <v>1790</v>
      </c>
      <c r="C2376" t="s">
        <v>7047</v>
      </c>
      <c r="D2376" t="s">
        <v>7210</v>
      </c>
      <c r="E2376" t="s">
        <v>7672</v>
      </c>
      <c r="F2376" t="s">
        <v>9186</v>
      </c>
      <c r="G2376" t="s">
        <v>11326</v>
      </c>
      <c r="H2376" t="s">
        <v>12675</v>
      </c>
      <c r="I2376" s="1">
        <v>4473.8222132121646</v>
      </c>
      <c r="J2376" s="1">
        <v>5.3901472448339334</v>
      </c>
      <c r="K2376" s="1"/>
      <c r="L2376" s="1"/>
      <c r="M2376" s="1">
        <v>84.452341918806027</v>
      </c>
      <c r="N2376" s="1">
        <v>239.32253767062662</v>
      </c>
      <c r="O2376" s="1">
        <v>0</v>
      </c>
      <c r="P2376" s="1">
        <v>0</v>
      </c>
      <c r="Q2376" s="1">
        <v>0</v>
      </c>
      <c r="R2376" s="1">
        <v>459.98088198392907</v>
      </c>
      <c r="S2376" s="1">
        <v>0</v>
      </c>
      <c r="T2376" s="1"/>
      <c r="U2376" s="1"/>
      <c r="V2376" s="1">
        <v>587.52604968689866</v>
      </c>
      <c r="W2376" s="1">
        <v>0</v>
      </c>
      <c r="X2376" s="1">
        <v>449.53828021915001</v>
      </c>
      <c r="Y2376" s="1">
        <v>7176.7704700113063</v>
      </c>
      <c r="Z2376" s="1">
        <v>216.79361736299205</v>
      </c>
      <c r="AA2376" s="1">
        <v>10406.218270876392</v>
      </c>
      <c r="AB2376" s="1"/>
      <c r="AC2376" s="1">
        <v>0</v>
      </c>
      <c r="AD2376" s="1">
        <v>6284.9635083519788</v>
      </c>
      <c r="AE2376" s="1"/>
      <c r="AF2376" s="1">
        <v>292.62031362754453</v>
      </c>
      <c r="AG2376" s="1">
        <v>10991.588261665356</v>
      </c>
      <c r="AH2376" s="1">
        <v>118.58323938634653</v>
      </c>
      <c r="AI2376" s="1"/>
      <c r="AJ2376" s="1">
        <v>219.91800758922446</v>
      </c>
      <c r="AK2376" s="1"/>
      <c r="AL2376" s="1">
        <v>42007.48828125</v>
      </c>
      <c r="AM2376" s="1">
        <v>35069.953125</v>
      </c>
      <c r="AN2376" s="1">
        <v>6937.537109375</v>
      </c>
      <c r="AO2376" t="s">
        <v>15186</v>
      </c>
    </row>
    <row r="2377" spans="1:41" x14ac:dyDescent="0.25">
      <c r="A2377" s="1">
        <v>2018</v>
      </c>
      <c r="B2377" t="s">
        <v>1791</v>
      </c>
      <c r="C2377" t="s">
        <v>7047</v>
      </c>
      <c r="D2377" t="s">
        <v>7210</v>
      </c>
      <c r="E2377" t="s">
        <v>7672</v>
      </c>
      <c r="F2377" t="s">
        <v>9186</v>
      </c>
      <c r="G2377" t="s">
        <v>11326</v>
      </c>
      <c r="H2377" t="s">
        <v>12675</v>
      </c>
      <c r="I2377" s="1">
        <v>0</v>
      </c>
      <c r="J2377" s="1">
        <v>5169.6702548292405</v>
      </c>
      <c r="K2377" s="1"/>
      <c r="L2377" s="1"/>
      <c r="M2377" s="1">
        <v>0</v>
      </c>
      <c r="N2377" s="1">
        <v>5164.9998601668594</v>
      </c>
      <c r="O2377" s="1">
        <v>572.46342999787339</v>
      </c>
      <c r="P2377" s="1">
        <v>0</v>
      </c>
      <c r="Q2377" s="1">
        <v>0</v>
      </c>
      <c r="R2377" s="1">
        <v>4567.8133927138451</v>
      </c>
      <c r="S2377" s="1">
        <v>5537.0405755608263</v>
      </c>
      <c r="T2377" s="1">
        <v>0</v>
      </c>
      <c r="U2377" s="1">
        <v>0</v>
      </c>
      <c r="V2377" s="1">
        <v>12102.820930187598</v>
      </c>
      <c r="W2377" s="1">
        <v>4695.8945209127878</v>
      </c>
      <c r="X2377" s="1">
        <v>2110.7319702247169</v>
      </c>
      <c r="Y2377" s="1">
        <v>20263.208456471235</v>
      </c>
      <c r="Z2377" s="1">
        <v>363.08462790562794</v>
      </c>
      <c r="AA2377" s="1">
        <v>18677.140498493754</v>
      </c>
      <c r="AB2377" s="1"/>
      <c r="AC2377" s="1">
        <v>0</v>
      </c>
      <c r="AD2377" s="1">
        <v>4567.5592334743114</v>
      </c>
      <c r="AE2377" s="1">
        <v>6.0514104650937988</v>
      </c>
      <c r="AF2377" s="1">
        <v>5399.8791929731706</v>
      </c>
      <c r="AG2377" s="1">
        <v>18649.236771326068</v>
      </c>
      <c r="AH2377" s="1">
        <v>8141.3013177309194</v>
      </c>
      <c r="AI2377" s="1">
        <v>0</v>
      </c>
      <c r="AJ2377" s="1">
        <v>5071.0024106391375</v>
      </c>
      <c r="AK2377" s="1"/>
      <c r="AL2377" s="1">
        <v>121059.90625</v>
      </c>
      <c r="AM2377" s="1">
        <v>95434.90625</v>
      </c>
      <c r="AN2377" s="1">
        <v>25624.990234375</v>
      </c>
      <c r="AO2377" t="s">
        <v>15187</v>
      </c>
    </row>
    <row r="2378" spans="1:41" x14ac:dyDescent="0.25">
      <c r="A2378" s="1">
        <v>2018</v>
      </c>
      <c r="B2378" t="s">
        <v>1792</v>
      </c>
      <c r="C2378" t="s">
        <v>7047</v>
      </c>
      <c r="D2378" t="s">
        <v>7210</v>
      </c>
      <c r="E2378" t="s">
        <v>7672</v>
      </c>
      <c r="F2378" t="s">
        <v>9186</v>
      </c>
      <c r="G2378" t="s">
        <v>11326</v>
      </c>
      <c r="H2378" t="s">
        <v>12675</v>
      </c>
      <c r="I2378" s="1">
        <v>4005.5283143982219</v>
      </c>
      <c r="J2378" s="1">
        <v>700.96745501968883</v>
      </c>
      <c r="K2378" s="1"/>
      <c r="L2378" s="1">
        <v>0</v>
      </c>
      <c r="M2378" s="1">
        <v>0</v>
      </c>
      <c r="N2378" s="1">
        <v>2088.5969067933588</v>
      </c>
      <c r="O2378" s="1">
        <v>0</v>
      </c>
      <c r="P2378" s="1">
        <v>0</v>
      </c>
      <c r="Q2378" s="1">
        <v>0</v>
      </c>
      <c r="R2378" s="1">
        <v>246.81722142323468</v>
      </c>
      <c r="S2378" s="1">
        <v>0</v>
      </c>
      <c r="T2378" s="1">
        <v>0</v>
      </c>
      <c r="U2378" s="1">
        <v>0</v>
      </c>
      <c r="V2378" s="1">
        <v>2059.9859902619428</v>
      </c>
      <c r="W2378" s="1">
        <v>1373.3239935079619</v>
      </c>
      <c r="X2378" s="1">
        <v>1718.1949873922179</v>
      </c>
      <c r="Y2378" s="1">
        <v>10136.275508750015</v>
      </c>
      <c r="Z2378" s="1">
        <v>443.81253723532302</v>
      </c>
      <c r="AA2378" s="1">
        <v>16198.282574817093</v>
      </c>
      <c r="AB2378" s="1"/>
      <c r="AC2378" s="1">
        <v>720.99509659167995</v>
      </c>
      <c r="AD2378" s="1">
        <v>6834.3112085462581</v>
      </c>
      <c r="AE2378" s="1">
        <v>3694.2415425364175</v>
      </c>
      <c r="AF2378" s="1">
        <v>0</v>
      </c>
      <c r="AG2378" s="1">
        <v>20768.092091824154</v>
      </c>
      <c r="AH2378" s="1">
        <v>125.88803273822984</v>
      </c>
      <c r="AI2378" s="1"/>
      <c r="AJ2378" s="1">
        <v>3534.0204099604885</v>
      </c>
      <c r="AK2378" s="1">
        <v>93.843806223044055</v>
      </c>
      <c r="AL2378" s="1">
        <v>74743.1875</v>
      </c>
      <c r="AM2378" s="1">
        <v>64597.6171875</v>
      </c>
      <c r="AN2378" s="1">
        <v>10145.5615234375</v>
      </c>
      <c r="AO2378" t="s">
        <v>15188</v>
      </c>
    </row>
    <row r="2379" spans="1:41" x14ac:dyDescent="0.25">
      <c r="A2379" s="1">
        <v>2018</v>
      </c>
      <c r="B2379" t="s">
        <v>1793</v>
      </c>
      <c r="C2379" t="s">
        <v>7048</v>
      </c>
      <c r="D2379" t="s">
        <v>7210</v>
      </c>
      <c r="E2379" t="s">
        <v>7673</v>
      </c>
      <c r="F2379" t="s">
        <v>9187</v>
      </c>
      <c r="G2379" t="s">
        <v>11326</v>
      </c>
      <c r="H2379" t="s">
        <v>12675</v>
      </c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>
        <v>0</v>
      </c>
      <c r="AM2379" s="1">
        <v>0</v>
      </c>
      <c r="AN2379" s="1">
        <v>0</v>
      </c>
      <c r="AO2379" t="s">
        <v>15189</v>
      </c>
    </row>
    <row r="2380" spans="1:41" x14ac:dyDescent="0.25">
      <c r="A2380" s="1">
        <v>2018</v>
      </c>
      <c r="B2380" t="s">
        <v>1794</v>
      </c>
      <c r="C2380" t="s">
        <v>7048</v>
      </c>
      <c r="D2380" t="s">
        <v>7210</v>
      </c>
      <c r="E2380" t="s">
        <v>7673</v>
      </c>
      <c r="F2380" t="s">
        <v>9188</v>
      </c>
      <c r="G2380" t="s">
        <v>11326</v>
      </c>
      <c r="H2380" t="s">
        <v>12675</v>
      </c>
      <c r="I2380" s="1">
        <v>7412.5162549592242</v>
      </c>
      <c r="J2380" s="1">
        <v>15556.041427296124</v>
      </c>
      <c r="K2380" s="1">
        <v>707.26185665660034</v>
      </c>
      <c r="L2380" s="1">
        <v>955.60461214929012</v>
      </c>
      <c r="M2380" s="1">
        <v>5691.2835164292455</v>
      </c>
      <c r="N2380" s="1">
        <v>9730.0004940039107</v>
      </c>
      <c r="O2380" s="1">
        <v>8732.0517253881244</v>
      </c>
      <c r="P2380" s="1">
        <v>6896.3240499700569</v>
      </c>
      <c r="Q2380" s="1">
        <v>5173.409150911838</v>
      </c>
      <c r="R2380" s="1">
        <v>7396.3684804662898</v>
      </c>
      <c r="S2380" s="1">
        <v>6402.8645538600158</v>
      </c>
      <c r="T2380" s="1">
        <v>4863.8558103406986</v>
      </c>
      <c r="U2380" s="1">
        <v>692.38418006026416</v>
      </c>
      <c r="V2380" s="1">
        <v>2474.2720616368447</v>
      </c>
      <c r="W2380" s="1">
        <v>1390.4905434268114</v>
      </c>
      <c r="X2380" s="1">
        <v>8281.8340750593488</v>
      </c>
      <c r="Y2380" s="1">
        <v>19993.308472153411</v>
      </c>
      <c r="Z2380" s="1">
        <v>8263.2428672036913</v>
      </c>
      <c r="AA2380" s="1">
        <v>69228.630976797911</v>
      </c>
      <c r="AB2380" s="1">
        <v>719.85065993042338</v>
      </c>
      <c r="AC2380" s="1">
        <v>8977.0160924124193</v>
      </c>
      <c r="AD2380" s="1">
        <v>8758.4378214008557</v>
      </c>
      <c r="AE2380" s="1">
        <v>5958.3357513474912</v>
      </c>
      <c r="AF2380" s="1">
        <v>21830.186424293017</v>
      </c>
      <c r="AG2380" s="1">
        <v>87869.846851284427</v>
      </c>
      <c r="AH2380" s="1">
        <v>13009.955965165425</v>
      </c>
      <c r="AI2380" s="1">
        <v>843.44981934613986</v>
      </c>
      <c r="AJ2380" s="1">
        <v>22943.666184873015</v>
      </c>
      <c r="AK2380" s="1">
        <v>1383.6697009257218</v>
      </c>
      <c r="AL2380" s="1">
        <v>362136.125</v>
      </c>
      <c r="AM2380" s="1">
        <v>301351.125</v>
      </c>
      <c r="AN2380" s="1">
        <v>60785.00390625</v>
      </c>
      <c r="AO2380" t="s">
        <v>15190</v>
      </c>
    </row>
    <row r="2381" spans="1:41" x14ac:dyDescent="0.25">
      <c r="A2381" s="1">
        <v>2018</v>
      </c>
      <c r="B2381" t="s">
        <v>1795</v>
      </c>
      <c r="C2381" t="s">
        <v>7048</v>
      </c>
      <c r="D2381" t="s">
        <v>7210</v>
      </c>
      <c r="E2381" t="s">
        <v>7673</v>
      </c>
      <c r="F2381" t="s">
        <v>9188</v>
      </c>
      <c r="G2381" t="s">
        <v>11326</v>
      </c>
      <c r="H2381" t="s">
        <v>12675</v>
      </c>
      <c r="I2381" s="1">
        <v>4994.8341978884218</v>
      </c>
      <c r="J2381" s="1">
        <v>10294.563838159958</v>
      </c>
      <c r="K2381" s="1">
        <v>720.11784534616208</v>
      </c>
      <c r="L2381" s="1">
        <v>1736.7548034819201</v>
      </c>
      <c r="M2381" s="1">
        <v>5254.2581645269929</v>
      </c>
      <c r="N2381" s="1">
        <v>3594.5378162657166</v>
      </c>
      <c r="O2381" s="1">
        <v>8855.634074618265</v>
      </c>
      <c r="P2381" s="1">
        <v>7390.6950740689172</v>
      </c>
      <c r="Q2381" s="1">
        <v>1955.9987056855186</v>
      </c>
      <c r="R2381" s="1">
        <v>3946.5151152640842</v>
      </c>
      <c r="S2381" s="1">
        <v>4719.0771824660042</v>
      </c>
      <c r="T2381" s="1">
        <v>7745.8053953200624</v>
      </c>
      <c r="U2381" s="1">
        <v>1555.2124895291063</v>
      </c>
      <c r="V2381" s="1">
        <v>1716.1800079006014</v>
      </c>
      <c r="W2381" s="1">
        <v>1222.3849139489473</v>
      </c>
      <c r="X2381" s="1">
        <v>10573.024364611885</v>
      </c>
      <c r="Y2381" s="1">
        <v>26317.58411269293</v>
      </c>
      <c r="Z2381" s="1">
        <v>10844.127553448086</v>
      </c>
      <c r="AA2381" s="1">
        <v>66109.178112855516</v>
      </c>
      <c r="AB2381" s="1">
        <v>475.64086255637255</v>
      </c>
      <c r="AC2381" s="1">
        <v>9036.8133039431723</v>
      </c>
      <c r="AD2381" s="1">
        <v>12645.46372929533</v>
      </c>
      <c r="AE2381" s="1">
        <v>8714.7166945407644</v>
      </c>
      <c r="AF2381" s="1">
        <v>16632.131978211459</v>
      </c>
      <c r="AG2381" s="1">
        <v>78533.994733894302</v>
      </c>
      <c r="AH2381" s="1">
        <v>16332.756845288162</v>
      </c>
      <c r="AI2381" s="1">
        <v>762.47771860181865</v>
      </c>
      <c r="AJ2381" s="1">
        <v>26733.104594356493</v>
      </c>
      <c r="AK2381" s="1">
        <v>963.65076635350579</v>
      </c>
      <c r="AL2381" s="1">
        <v>350377.21875</v>
      </c>
      <c r="AM2381" s="1">
        <v>280106.9375</v>
      </c>
      <c r="AN2381" s="1">
        <v>70270.2890625</v>
      </c>
      <c r="AO2381" t="s">
        <v>15191</v>
      </c>
    </row>
    <row r="2382" spans="1:41" x14ac:dyDescent="0.25">
      <c r="A2382" s="1">
        <v>2018</v>
      </c>
      <c r="B2382" t="s">
        <v>1796</v>
      </c>
      <c r="C2382" t="s">
        <v>7048</v>
      </c>
      <c r="D2382" t="s">
        <v>7210</v>
      </c>
      <c r="E2382" t="s">
        <v>7673</v>
      </c>
      <c r="F2382" t="s">
        <v>9188</v>
      </c>
      <c r="G2382" t="s">
        <v>11326</v>
      </c>
      <c r="H2382" t="s">
        <v>12675</v>
      </c>
      <c r="I2382" s="1">
        <v>6130.3302026091424</v>
      </c>
      <c r="J2382" s="1">
        <v>16350.078407431987</v>
      </c>
      <c r="K2382" s="1">
        <v>719.96561871227891</v>
      </c>
      <c r="L2382" s="1">
        <v>1693.6896112329841</v>
      </c>
      <c r="M2382" s="1">
        <v>5905.6950282133812</v>
      </c>
      <c r="N2382" s="1">
        <v>3352.4430678586805</v>
      </c>
      <c r="O2382" s="1">
        <v>8403.2859407547894</v>
      </c>
      <c r="P2382" s="1">
        <v>10106.659796508366</v>
      </c>
      <c r="Q2382" s="1">
        <v>2318.2103290106429</v>
      </c>
      <c r="R2382" s="1">
        <v>6081.7332142428622</v>
      </c>
      <c r="S2382" s="1">
        <v>4481.0100843809259</v>
      </c>
      <c r="T2382" s="1">
        <v>5016.1539008642385</v>
      </c>
      <c r="U2382" s="1">
        <v>1334.8870733829303</v>
      </c>
      <c r="V2382" s="1">
        <v>1202.6966647013317</v>
      </c>
      <c r="W2382" s="1">
        <v>1280.5945841029879</v>
      </c>
      <c r="X2382" s="1">
        <v>10140.915475677866</v>
      </c>
      <c r="Y2382" s="1">
        <v>23038.899798792925</v>
      </c>
      <c r="Z2382" s="1">
        <v>7949.9589144917418</v>
      </c>
      <c r="AA2382" s="1">
        <v>65502.95228418881</v>
      </c>
      <c r="AB2382" s="1">
        <v>492.17321803773825</v>
      </c>
      <c r="AC2382" s="1">
        <v>9305.6057833952127</v>
      </c>
      <c r="AD2382" s="1">
        <v>12792.052372072934</v>
      </c>
      <c r="AE2382" s="1">
        <v>7431.3204684730445</v>
      </c>
      <c r="AF2382" s="1">
        <v>16321.5398376105</v>
      </c>
      <c r="AG2382" s="1">
        <v>76873.519124038285</v>
      </c>
      <c r="AH2382" s="1">
        <v>11994.237266318223</v>
      </c>
      <c r="AI2382" s="1">
        <v>869.86009998516329</v>
      </c>
      <c r="AJ2382" s="1">
        <v>20036.026543613974</v>
      </c>
      <c r="AK2382" s="1">
        <v>1427.9396789227271</v>
      </c>
      <c r="AL2382" s="1">
        <v>338554.46875</v>
      </c>
      <c r="AM2382" s="1">
        <v>275030.5625</v>
      </c>
      <c r="AN2382" s="1">
        <v>63523.8828125</v>
      </c>
      <c r="AO2382" t="s">
        <v>15192</v>
      </c>
    </row>
    <row r="2383" spans="1:41" x14ac:dyDescent="0.25">
      <c r="A2383" s="1">
        <v>2018</v>
      </c>
      <c r="B2383" t="s">
        <v>1797</v>
      </c>
      <c r="C2383" t="s">
        <v>7048</v>
      </c>
      <c r="D2383" t="s">
        <v>7210</v>
      </c>
      <c r="E2383" t="s">
        <v>7673</v>
      </c>
      <c r="F2383" t="s">
        <v>9188</v>
      </c>
      <c r="G2383" t="s">
        <v>11326</v>
      </c>
      <c r="H2383" t="s">
        <v>12675</v>
      </c>
      <c r="I2383" s="1">
        <v>2993.8487911291963</v>
      </c>
      <c r="J2383" s="1">
        <v>10781.288398521767</v>
      </c>
      <c r="K2383" s="1">
        <v>779.72474658401677</v>
      </c>
      <c r="L2383" s="1">
        <v>1593.7769977346254</v>
      </c>
      <c r="M2383" s="1">
        <v>4428.2480890903598</v>
      </c>
      <c r="N2383" s="1">
        <v>1119.444443562682</v>
      </c>
      <c r="O2383" s="1">
        <v>6811.6802900871944</v>
      </c>
      <c r="P2383" s="1">
        <v>7647.6776245143028</v>
      </c>
      <c r="Q2383" s="1">
        <v>1741.2013700250784</v>
      </c>
      <c r="R2383" s="1">
        <v>3602.9225980949723</v>
      </c>
      <c r="S2383" s="1">
        <v>4841.4041261954126</v>
      </c>
      <c r="T2383" s="1">
        <v>9286.8159675690677</v>
      </c>
      <c r="U2383" s="1">
        <v>1722.3023364637713</v>
      </c>
      <c r="V2383" s="1">
        <v>1738.4429098366916</v>
      </c>
      <c r="W2383" s="1">
        <v>1145.0674737570309</v>
      </c>
      <c r="X2383" s="1">
        <v>12936.148824099046</v>
      </c>
      <c r="Y2383" s="1">
        <v>30096.639628759476</v>
      </c>
      <c r="Z2383" s="1">
        <v>9219.3869407418333</v>
      </c>
      <c r="AA2383" s="1">
        <v>57799.689924050035</v>
      </c>
      <c r="AB2383" s="1">
        <v>673.06428596639182</v>
      </c>
      <c r="AC2383" s="1">
        <v>8940.1637452244177</v>
      </c>
      <c r="AD2383" s="1">
        <v>11296.088327444319</v>
      </c>
      <c r="AE2383" s="1">
        <v>9424.0033876048419</v>
      </c>
      <c r="AF2383" s="1">
        <v>18732.528436856512</v>
      </c>
      <c r="AG2383" s="1">
        <v>69852.557858104265</v>
      </c>
      <c r="AH2383" s="1">
        <v>13283.518284965128</v>
      </c>
      <c r="AI2383" s="1">
        <v>772.36885274831855</v>
      </c>
      <c r="AJ2383" s="1">
        <v>27935.104777295372</v>
      </c>
      <c r="AK2383" s="1">
        <v>1066.6046061762493</v>
      </c>
      <c r="AL2383" s="1">
        <v>332261.71875</v>
      </c>
      <c r="AM2383" s="1">
        <v>264940.96875</v>
      </c>
      <c r="AN2383" s="1">
        <v>67320.734375</v>
      </c>
      <c r="AO2383" t="s">
        <v>15193</v>
      </c>
    </row>
    <row r="2384" spans="1:41" x14ac:dyDescent="0.25">
      <c r="A2384" s="1">
        <v>2018</v>
      </c>
      <c r="B2384" t="s">
        <v>1798</v>
      </c>
      <c r="C2384" t="s">
        <v>7048</v>
      </c>
      <c r="D2384" t="s">
        <v>7210</v>
      </c>
      <c r="E2384" t="s">
        <v>7673</v>
      </c>
      <c r="F2384" t="s">
        <v>9188</v>
      </c>
      <c r="G2384" t="s">
        <v>11326</v>
      </c>
      <c r="H2384" t="s">
        <v>12675</v>
      </c>
      <c r="I2384" s="1">
        <v>6493.0623830336463</v>
      </c>
      <c r="J2384" s="1">
        <v>43178.898106269407</v>
      </c>
      <c r="K2384" s="1">
        <v>753.87283507425195</v>
      </c>
      <c r="L2384" s="1">
        <v>1027.8176013073257</v>
      </c>
      <c r="M2384" s="1">
        <v>8269.8741371123269</v>
      </c>
      <c r="N2384" s="1">
        <v>11528.281053948809</v>
      </c>
      <c r="O2384" s="1">
        <v>10198.347367423594</v>
      </c>
      <c r="P2384" s="1">
        <v>8115.2193422698892</v>
      </c>
      <c r="Q2384" s="1">
        <v>6348.8790104288009</v>
      </c>
      <c r="R2384" s="1">
        <v>7119.9115312617396</v>
      </c>
      <c r="S2384" s="1">
        <v>8090.5455278325171</v>
      </c>
      <c r="T2384" s="1">
        <v>6928.9782635501106</v>
      </c>
      <c r="U2384" s="1">
        <v>587.57735674904939</v>
      </c>
      <c r="V2384" s="1">
        <v>3218.3718238537554</v>
      </c>
      <c r="W2384" s="1">
        <v>1712.8434267495873</v>
      </c>
      <c r="X2384" s="1">
        <v>8863.8054312132263</v>
      </c>
      <c r="Y2384" s="1">
        <v>23159.416948089889</v>
      </c>
      <c r="Z2384" s="1">
        <v>7529.8592585651759</v>
      </c>
      <c r="AA2384" s="1">
        <v>69683.348600870755</v>
      </c>
      <c r="AB2384" s="1">
        <v>860.76535126864792</v>
      </c>
      <c r="AC2384" s="1">
        <v>8756.9297241825225</v>
      </c>
      <c r="AD2384" s="1">
        <v>9749.3062382906919</v>
      </c>
      <c r="AE2384" s="1">
        <v>8068.6566083388325</v>
      </c>
      <c r="AF2384" s="1">
        <v>20515.869980299925</v>
      </c>
      <c r="AG2384" s="1">
        <v>103456.85161219724</v>
      </c>
      <c r="AH2384" s="1">
        <v>13686.117866164177</v>
      </c>
      <c r="AI2384" s="1">
        <v>600.88099501506554</v>
      </c>
      <c r="AJ2384" s="1">
        <v>23381.144252523492</v>
      </c>
      <c r="AK2384" s="1">
        <v>1307.9693688538271</v>
      </c>
      <c r="AL2384" s="1">
        <v>423193.4375</v>
      </c>
      <c r="AM2384" s="1">
        <v>352170.125</v>
      </c>
      <c r="AN2384" s="1">
        <v>71023.3046875</v>
      </c>
      <c r="AO2384" t="s">
        <v>15194</v>
      </c>
    </row>
    <row r="2385" spans="1:41" x14ac:dyDescent="0.25">
      <c r="A2385" s="1">
        <v>2018</v>
      </c>
      <c r="B2385" t="s">
        <v>1799</v>
      </c>
      <c r="C2385" t="s">
        <v>7048</v>
      </c>
      <c r="D2385" t="s">
        <v>7210</v>
      </c>
      <c r="E2385" t="s">
        <v>7673</v>
      </c>
      <c r="F2385" t="s">
        <v>9188</v>
      </c>
      <c r="G2385" t="s">
        <v>11326</v>
      </c>
      <c r="H2385" t="s">
        <v>12675</v>
      </c>
      <c r="I2385" s="1">
        <v>6313.8028767086762</v>
      </c>
      <c r="J2385" s="1">
        <v>54728.321035696856</v>
      </c>
      <c r="K2385" s="1">
        <v>733.06002529741488</v>
      </c>
      <c r="L2385" s="1">
        <v>936.80759115213755</v>
      </c>
      <c r="M2385" s="1">
        <v>6747.1050416392936</v>
      </c>
      <c r="N2385" s="1">
        <v>8851.0529877969038</v>
      </c>
      <c r="O2385" s="1">
        <v>9917.0789243322197</v>
      </c>
      <c r="P2385" s="1">
        <v>7891.1755664368784</v>
      </c>
      <c r="Q2385" s="1">
        <v>6027.1868119576293</v>
      </c>
      <c r="R2385" s="1">
        <v>6086.5542688664773</v>
      </c>
      <c r="S2385" s="1">
        <v>1529.8445273821546</v>
      </c>
      <c r="T2385" s="1">
        <v>5452.1591326777725</v>
      </c>
      <c r="U2385" s="1">
        <v>313.70656964933488</v>
      </c>
      <c r="V2385" s="1">
        <v>1931.8287725484815</v>
      </c>
      <c r="W2385" s="1">
        <v>2836.2747712859009</v>
      </c>
      <c r="X2385" s="1">
        <v>8619.0948013089583</v>
      </c>
      <c r="Y2385" s="1">
        <v>22520.035188916172</v>
      </c>
      <c r="Z2385" s="1">
        <v>7539.214043761508</v>
      </c>
      <c r="AA2385" s="1">
        <v>75565.552254775874</v>
      </c>
      <c r="AB2385" s="1">
        <v>678.08052340010875</v>
      </c>
      <c r="AC2385" s="1">
        <v>8515.1697029972638</v>
      </c>
      <c r="AD2385" s="1">
        <v>10690.389313091771</v>
      </c>
      <c r="AE2385" s="1">
        <v>0</v>
      </c>
      <c r="AF2385" s="1">
        <v>25022.224730584338</v>
      </c>
      <c r="AG2385" s="1">
        <v>100685.79447459994</v>
      </c>
      <c r="AH2385" s="1">
        <v>13961.905923799803</v>
      </c>
      <c r="AI2385" s="1">
        <v>584.29196133999835</v>
      </c>
      <c r="AJ2385" s="1">
        <v>23345.805746824732</v>
      </c>
      <c r="AK2385" s="1">
        <v>1272.0747497808081</v>
      </c>
      <c r="AL2385" s="1">
        <v>419295.5625</v>
      </c>
      <c r="AM2385" s="1">
        <v>356274.21875</v>
      </c>
      <c r="AN2385" s="1">
        <v>63021.36328125</v>
      </c>
      <c r="AO2385" t="s">
        <v>15195</v>
      </c>
    </row>
    <row r="2386" spans="1:41" x14ac:dyDescent="0.25">
      <c r="A2386" s="1">
        <v>2018</v>
      </c>
      <c r="B2386" t="s">
        <v>1800</v>
      </c>
      <c r="C2386" t="s">
        <v>7048</v>
      </c>
      <c r="D2386" t="s">
        <v>7210</v>
      </c>
      <c r="E2386" t="s">
        <v>7673</v>
      </c>
      <c r="F2386" t="s">
        <v>9189</v>
      </c>
      <c r="G2386" t="s">
        <v>11326</v>
      </c>
      <c r="H2386" t="s">
        <v>12675</v>
      </c>
      <c r="I2386" s="1">
        <v>1859.179460262673</v>
      </c>
      <c r="J2386" s="1">
        <v>10781.288398521767</v>
      </c>
      <c r="K2386" s="1">
        <v>779.72474658401677</v>
      </c>
      <c r="L2386" s="1">
        <v>1593.7769977346254</v>
      </c>
      <c r="M2386" s="1">
        <v>4428.2480890903598</v>
      </c>
      <c r="N2386" s="1">
        <v>1119.444443562682</v>
      </c>
      <c r="O2386" s="1">
        <v>6811.6802900871944</v>
      </c>
      <c r="P2386" s="1">
        <v>7647.6776245143028</v>
      </c>
      <c r="Q2386" s="1">
        <v>1741.2013700250784</v>
      </c>
      <c r="R2386" s="1">
        <v>3602.9225980949723</v>
      </c>
      <c r="S2386" s="1">
        <v>4841.4041261954126</v>
      </c>
      <c r="T2386" s="1">
        <v>9286.8159675690677</v>
      </c>
      <c r="U2386" s="1">
        <v>1722.3023364637713</v>
      </c>
      <c r="V2386" s="1">
        <v>1652.6241484202117</v>
      </c>
      <c r="W2386" s="1">
        <v>1145.0674737570309</v>
      </c>
      <c r="X2386" s="1">
        <v>11707.214685809629</v>
      </c>
      <c r="Y2386" s="1">
        <v>30096.639628759476</v>
      </c>
      <c r="Z2386" s="1">
        <v>9219.3869407418333</v>
      </c>
      <c r="AA2386" s="1">
        <v>57799.689924050035</v>
      </c>
      <c r="AB2386" s="1">
        <v>673.06428596639182</v>
      </c>
      <c r="AC2386" s="1">
        <v>8940.1637452244177</v>
      </c>
      <c r="AD2386" s="1">
        <v>11296.088327444319</v>
      </c>
      <c r="AE2386" s="1">
        <v>9424.0033876048419</v>
      </c>
      <c r="AF2386" s="1">
        <v>18732.528436856512</v>
      </c>
      <c r="AG2386" s="1">
        <v>69852.557858104265</v>
      </c>
      <c r="AH2386" s="1">
        <v>12792.512371432269</v>
      </c>
      <c r="AI2386" s="1">
        <v>772.36885274831855</v>
      </c>
      <c r="AJ2386" s="1">
        <v>27935.104777295372</v>
      </c>
      <c r="AK2386" s="1">
        <v>1066.6046061762493</v>
      </c>
      <c r="AL2386" s="1">
        <v>329321.25</v>
      </c>
      <c r="AM2386" s="1">
        <v>263720.5</v>
      </c>
      <c r="AN2386" s="1">
        <v>65600.7890625</v>
      </c>
      <c r="AO2386" t="s">
        <v>15196</v>
      </c>
    </row>
    <row r="2387" spans="1:41" x14ac:dyDescent="0.25">
      <c r="A2387" s="1">
        <v>2018</v>
      </c>
      <c r="B2387" t="s">
        <v>1801</v>
      </c>
      <c r="C2387" t="s">
        <v>7048</v>
      </c>
      <c r="D2387" t="s">
        <v>7210</v>
      </c>
      <c r="E2387" t="s">
        <v>7673</v>
      </c>
      <c r="F2387" t="s">
        <v>9189</v>
      </c>
      <c r="G2387" t="s">
        <v>11326</v>
      </c>
      <c r="H2387" t="s">
        <v>12675</v>
      </c>
      <c r="I2387" s="1">
        <v>6109.2872309186378</v>
      </c>
      <c r="J2387" s="1">
        <v>15556.041427296124</v>
      </c>
      <c r="K2387" s="1">
        <v>707.26185665660034</v>
      </c>
      <c r="L2387" s="1">
        <v>955.60461214929012</v>
      </c>
      <c r="M2387" s="1">
        <v>5691.2835164292455</v>
      </c>
      <c r="N2387" s="1">
        <v>9730.0004940039107</v>
      </c>
      <c r="O2387" s="1">
        <v>8732.0517253881244</v>
      </c>
      <c r="P2387" s="1">
        <v>6896.3240499700569</v>
      </c>
      <c r="Q2387" s="1">
        <v>5173.409150911838</v>
      </c>
      <c r="R2387" s="1">
        <v>7396.3684804662898</v>
      </c>
      <c r="S2387" s="1">
        <v>6402.8645538600158</v>
      </c>
      <c r="T2387" s="1">
        <v>4863.8558103406986</v>
      </c>
      <c r="U2387" s="1">
        <v>692.38418006026416</v>
      </c>
      <c r="V2387" s="1">
        <v>2355.2506488661547</v>
      </c>
      <c r="W2387" s="1">
        <v>1390.4905434268114</v>
      </c>
      <c r="X2387" s="1">
        <v>6689.92267925137</v>
      </c>
      <c r="Y2387" s="1">
        <v>19993.308472153411</v>
      </c>
      <c r="Z2387" s="1">
        <v>8263.2428672036913</v>
      </c>
      <c r="AA2387" s="1">
        <v>69228.630976797911</v>
      </c>
      <c r="AB2387" s="1">
        <v>719.85065993042338</v>
      </c>
      <c r="AC2387" s="1">
        <v>8977.0160924124193</v>
      </c>
      <c r="AD2387" s="1">
        <v>8758.4378214008557</v>
      </c>
      <c r="AE2387" s="1">
        <v>5958.3357513474912</v>
      </c>
      <c r="AF2387" s="1">
        <v>21830.186424293017</v>
      </c>
      <c r="AG2387" s="1">
        <v>87869.846851284427</v>
      </c>
      <c r="AH2387" s="1">
        <v>12804.300697137607</v>
      </c>
      <c r="AI2387" s="1">
        <v>843.44981934613986</v>
      </c>
      <c r="AJ2387" s="1">
        <v>22943.666184873015</v>
      </c>
      <c r="AK2387" s="1">
        <v>1383.6697009257218</v>
      </c>
      <c r="AL2387" s="1">
        <v>358916.3125</v>
      </c>
      <c r="AM2387" s="1">
        <v>299928.875</v>
      </c>
      <c r="AN2387" s="1">
        <v>58987.4375</v>
      </c>
      <c r="AO2387" t="s">
        <v>15197</v>
      </c>
    </row>
    <row r="2388" spans="1:41" x14ac:dyDescent="0.25">
      <c r="A2388" s="1">
        <v>2018</v>
      </c>
      <c r="B2388" t="s">
        <v>1802</v>
      </c>
      <c r="C2388" t="s">
        <v>7048</v>
      </c>
      <c r="D2388" t="s">
        <v>7210</v>
      </c>
      <c r="E2388" t="s">
        <v>7673</v>
      </c>
      <c r="F2388" t="s">
        <v>9189</v>
      </c>
      <c r="G2388" t="s">
        <v>11326</v>
      </c>
      <c r="H2388" t="s">
        <v>12675</v>
      </c>
      <c r="I2388" s="1">
        <v>3930.0196651408978</v>
      </c>
      <c r="J2388" s="1">
        <v>10294.563838159958</v>
      </c>
      <c r="K2388" s="1">
        <v>720.11784534616208</v>
      </c>
      <c r="L2388" s="1">
        <v>1736.7548034819201</v>
      </c>
      <c r="M2388" s="1">
        <v>5254.2581645269929</v>
      </c>
      <c r="N2388" s="1">
        <v>3594.5378162657166</v>
      </c>
      <c r="O2388" s="1">
        <v>8855.634074618265</v>
      </c>
      <c r="P2388" s="1">
        <v>7390.6950740689172</v>
      </c>
      <c r="Q2388" s="1">
        <v>1955.9987056855186</v>
      </c>
      <c r="R2388" s="1">
        <v>3946.5151152640842</v>
      </c>
      <c r="S2388" s="1">
        <v>4719.0771824660042</v>
      </c>
      <c r="T2388" s="1">
        <v>7745.8053953200624</v>
      </c>
      <c r="U2388" s="1">
        <v>1555.2124895291063</v>
      </c>
      <c r="V2388" s="1">
        <v>1684.7126734821136</v>
      </c>
      <c r="W2388" s="1">
        <v>1222.3849139489473</v>
      </c>
      <c r="X2388" s="1">
        <v>10573.024364611885</v>
      </c>
      <c r="Y2388" s="1">
        <v>26317.58411269293</v>
      </c>
      <c r="Z2388" s="1">
        <v>10844.127553448086</v>
      </c>
      <c r="AA2388" s="1">
        <v>66109.178112855516</v>
      </c>
      <c r="AB2388" s="1">
        <v>475.64086255637255</v>
      </c>
      <c r="AC2388" s="1">
        <v>9036.8133039431723</v>
      </c>
      <c r="AD2388" s="1">
        <v>12645.46372929533</v>
      </c>
      <c r="AE2388" s="1">
        <v>8714.7166945407644</v>
      </c>
      <c r="AF2388" s="1">
        <v>16632.131978211459</v>
      </c>
      <c r="AG2388" s="1">
        <v>78533.994733894302</v>
      </c>
      <c r="AH2388" s="1">
        <v>16332.756845288162</v>
      </c>
      <c r="AI2388" s="1">
        <v>762.47771860181865</v>
      </c>
      <c r="AJ2388" s="1">
        <v>26733.104594356493</v>
      </c>
      <c r="AK2388" s="1">
        <v>963.65076635350579</v>
      </c>
      <c r="AL2388" s="1">
        <v>349280.9375</v>
      </c>
      <c r="AM2388" s="1">
        <v>279010.65625</v>
      </c>
      <c r="AN2388" s="1">
        <v>70270.2890625</v>
      </c>
      <c r="AO2388" t="s">
        <v>15198</v>
      </c>
    </row>
    <row r="2389" spans="1:41" x14ac:dyDescent="0.25">
      <c r="A2389" s="1">
        <v>2018</v>
      </c>
      <c r="B2389" t="s">
        <v>1803</v>
      </c>
      <c r="C2389" t="s">
        <v>7048</v>
      </c>
      <c r="D2389" t="s">
        <v>7210</v>
      </c>
      <c r="E2389" t="s">
        <v>7673</v>
      </c>
      <c r="F2389" t="s">
        <v>9189</v>
      </c>
      <c r="G2389" t="s">
        <v>11326</v>
      </c>
      <c r="H2389" t="s">
        <v>12675</v>
      </c>
      <c r="I2389" s="1">
        <v>5554.5885937035109</v>
      </c>
      <c r="J2389" s="1">
        <v>43178.898106269407</v>
      </c>
      <c r="K2389" s="1">
        <v>753.87283507425195</v>
      </c>
      <c r="L2389" s="1">
        <v>1027.8176013073257</v>
      </c>
      <c r="M2389" s="1">
        <v>8269.8741371123269</v>
      </c>
      <c r="N2389" s="1">
        <v>11284.381019071845</v>
      </c>
      <c r="O2389" s="1">
        <v>10198.347367423594</v>
      </c>
      <c r="P2389" s="1">
        <v>8115.2193422698892</v>
      </c>
      <c r="Q2389" s="1">
        <v>6348.8790104288009</v>
      </c>
      <c r="R2389" s="1">
        <v>7119.9115312617396</v>
      </c>
      <c r="S2389" s="1">
        <v>8090.5455278325171</v>
      </c>
      <c r="T2389" s="1">
        <v>6928.9782635501106</v>
      </c>
      <c r="U2389" s="1">
        <v>587.57735674904939</v>
      </c>
      <c r="V2389" s="1">
        <v>3121.9204464251375</v>
      </c>
      <c r="W2389" s="1">
        <v>1712.8434267495873</v>
      </c>
      <c r="X2389" s="1">
        <v>8863.8054312132263</v>
      </c>
      <c r="Y2389" s="1">
        <v>23159.416948089889</v>
      </c>
      <c r="Z2389" s="1">
        <v>7529.8592585651759</v>
      </c>
      <c r="AA2389" s="1">
        <v>69683.348600870755</v>
      </c>
      <c r="AB2389" s="1">
        <v>860.76535126864792</v>
      </c>
      <c r="AC2389" s="1">
        <v>8756.9297241825225</v>
      </c>
      <c r="AD2389" s="1">
        <v>9749.3062382906919</v>
      </c>
      <c r="AE2389" s="1">
        <v>8068.6566083388325</v>
      </c>
      <c r="AF2389" s="1">
        <v>20515.869980299925</v>
      </c>
      <c r="AG2389" s="1">
        <v>103456.85161219724</v>
      </c>
      <c r="AH2389" s="1">
        <v>13475.476926952255</v>
      </c>
      <c r="AI2389" s="1">
        <v>600.88099501506554</v>
      </c>
      <c r="AJ2389" s="1">
        <v>23061.186641201468</v>
      </c>
      <c r="AK2389" s="1">
        <v>1307.9693688538271</v>
      </c>
      <c r="AL2389" s="1">
        <v>421383.96875</v>
      </c>
      <c r="AM2389" s="1">
        <v>350571.34375</v>
      </c>
      <c r="AN2389" s="1">
        <v>70812.6640625</v>
      </c>
      <c r="AO2389" t="s">
        <v>15199</v>
      </c>
    </row>
    <row r="2390" spans="1:41" x14ac:dyDescent="0.25">
      <c r="A2390" s="1">
        <v>2018</v>
      </c>
      <c r="B2390" t="s">
        <v>1804</v>
      </c>
      <c r="C2390" t="s">
        <v>7048</v>
      </c>
      <c r="D2390" t="s">
        <v>7210</v>
      </c>
      <c r="E2390" t="s">
        <v>7673</v>
      </c>
      <c r="F2390" t="s">
        <v>9189</v>
      </c>
      <c r="G2390" t="s">
        <v>11326</v>
      </c>
      <c r="H2390" t="s">
        <v>12675</v>
      </c>
      <c r="I2390" s="1">
        <v>5085.0804315475789</v>
      </c>
      <c r="J2390" s="1">
        <v>16350.078407431987</v>
      </c>
      <c r="K2390" s="1">
        <v>719.96561871227891</v>
      </c>
      <c r="L2390" s="1">
        <v>1667.0465831266149</v>
      </c>
      <c r="M2390" s="1">
        <v>5905.6950282133812</v>
      </c>
      <c r="N2390" s="1">
        <v>3352.4430678586805</v>
      </c>
      <c r="O2390" s="1">
        <v>8403.2859407547894</v>
      </c>
      <c r="P2390" s="1">
        <v>10106.659796508366</v>
      </c>
      <c r="Q2390" s="1">
        <v>2318.2103290106429</v>
      </c>
      <c r="R2390" s="1">
        <v>6081.7332142428622</v>
      </c>
      <c r="S2390" s="1">
        <v>4481.0100843809259</v>
      </c>
      <c r="T2390" s="1">
        <v>5016.1539008642385</v>
      </c>
      <c r="U2390" s="1">
        <v>1334.8870733829303</v>
      </c>
      <c r="V2390" s="1">
        <v>1143.6830893970464</v>
      </c>
      <c r="W2390" s="1">
        <v>1280.5945841029879</v>
      </c>
      <c r="X2390" s="1">
        <v>10140.915475677866</v>
      </c>
      <c r="Y2390" s="1">
        <v>23038.899798792925</v>
      </c>
      <c r="Z2390" s="1">
        <v>7949.9589144917418</v>
      </c>
      <c r="AA2390" s="1">
        <v>65502.95228418881</v>
      </c>
      <c r="AB2390" s="1">
        <v>492.17321803773825</v>
      </c>
      <c r="AC2390" s="1">
        <v>9305.6057833952127</v>
      </c>
      <c r="AD2390" s="1">
        <v>12792.052372072934</v>
      </c>
      <c r="AE2390" s="1">
        <v>7431.3204684730445</v>
      </c>
      <c r="AF2390" s="1">
        <v>16321.5398376105</v>
      </c>
      <c r="AG2390" s="1">
        <v>76873.519124038285</v>
      </c>
      <c r="AH2390" s="1">
        <v>11309.679745577658</v>
      </c>
      <c r="AI2390" s="1">
        <v>869.86009998516329</v>
      </c>
      <c r="AJ2390" s="1">
        <v>20036.026543613974</v>
      </c>
      <c r="AK2390" s="1">
        <v>1427.9396789227271</v>
      </c>
      <c r="AL2390" s="1">
        <v>336739</v>
      </c>
      <c r="AM2390" s="1">
        <v>273899.65625</v>
      </c>
      <c r="AN2390" s="1">
        <v>62839.32421875</v>
      </c>
      <c r="AO2390" t="s">
        <v>15200</v>
      </c>
    </row>
    <row r="2391" spans="1:41" x14ac:dyDescent="0.25">
      <c r="A2391" s="1">
        <v>2018</v>
      </c>
      <c r="B2391" t="s">
        <v>1805</v>
      </c>
      <c r="C2391" t="s">
        <v>7048</v>
      </c>
      <c r="D2391" t="s">
        <v>7210</v>
      </c>
      <c r="E2391" t="s">
        <v>7673</v>
      </c>
      <c r="F2391" t="s">
        <v>9189</v>
      </c>
      <c r="G2391" t="s">
        <v>11326</v>
      </c>
      <c r="H2391" t="s">
        <v>12675</v>
      </c>
      <c r="I2391" s="1">
        <v>5401.238011804905</v>
      </c>
      <c r="J2391" s="1">
        <v>54728.321035696856</v>
      </c>
      <c r="K2391" s="1">
        <v>733.06002529741488</v>
      </c>
      <c r="L2391" s="1">
        <v>936.80759115213755</v>
      </c>
      <c r="M2391" s="1">
        <v>6747.1050416392936</v>
      </c>
      <c r="N2391" s="1">
        <v>8840.7039050868225</v>
      </c>
      <c r="O2391" s="1">
        <v>9917.0789243322197</v>
      </c>
      <c r="P2391" s="1">
        <v>7891.1755664368784</v>
      </c>
      <c r="Q2391" s="1">
        <v>6027.1868119576293</v>
      </c>
      <c r="R2391" s="1">
        <v>6086.5542688664773</v>
      </c>
      <c r="S2391" s="1">
        <v>1529.8445273821546</v>
      </c>
      <c r="T2391" s="1">
        <v>5452.1591326777725</v>
      </c>
      <c r="U2391" s="1">
        <v>313.70656964933488</v>
      </c>
      <c r="V2391" s="1">
        <v>1845.5864166311387</v>
      </c>
      <c r="W2391" s="1">
        <v>2836.2747712859009</v>
      </c>
      <c r="X2391" s="1">
        <v>8619.0948013089583</v>
      </c>
      <c r="Y2391" s="1">
        <v>22520.035188916172</v>
      </c>
      <c r="Z2391" s="1">
        <v>7539.214043761508</v>
      </c>
      <c r="AA2391" s="1">
        <v>75559.084078082073</v>
      </c>
      <c r="AB2391" s="1">
        <v>678.08052340010875</v>
      </c>
      <c r="AC2391" s="1">
        <v>8515.1697029972638</v>
      </c>
      <c r="AD2391" s="1">
        <v>10690.389313091771</v>
      </c>
      <c r="AE2391" s="1">
        <v>0</v>
      </c>
      <c r="AF2391" s="1">
        <v>25022.224730584338</v>
      </c>
      <c r="AG2391" s="1">
        <v>100685.79447459994</v>
      </c>
      <c r="AH2391" s="1">
        <v>13571.659263273825</v>
      </c>
      <c r="AI2391" s="1">
        <v>584.29196133999835</v>
      </c>
      <c r="AJ2391" s="1">
        <v>23345.805746824732</v>
      </c>
      <c r="AK2391" s="1">
        <v>1272.0747497808081</v>
      </c>
      <c r="AL2391" s="1">
        <v>417889.6875</v>
      </c>
      <c r="AM2391" s="1">
        <v>355258.59375</v>
      </c>
      <c r="AN2391" s="1">
        <v>62631.1171875</v>
      </c>
      <c r="AO2391" t="s">
        <v>15201</v>
      </c>
    </row>
    <row r="2392" spans="1:41" x14ac:dyDescent="0.25">
      <c r="A2392" s="1">
        <v>2018</v>
      </c>
      <c r="B2392" t="s">
        <v>1806</v>
      </c>
      <c r="C2392" t="s">
        <v>7048</v>
      </c>
      <c r="D2392" t="s">
        <v>7210</v>
      </c>
      <c r="E2392" t="s">
        <v>7673</v>
      </c>
      <c r="F2392" t="s">
        <v>9190</v>
      </c>
      <c r="G2392" t="s">
        <v>11326</v>
      </c>
      <c r="H2392" t="s">
        <v>12675</v>
      </c>
      <c r="I2392" s="1">
        <v>938.47378933013522</v>
      </c>
      <c r="J2392" s="1"/>
      <c r="K2392" s="1"/>
      <c r="L2392" s="1"/>
      <c r="M2392" s="1"/>
      <c r="N2392" s="1">
        <v>243.90003487696387</v>
      </c>
      <c r="O2392" s="1">
        <v>0</v>
      </c>
      <c r="P2392" s="1"/>
      <c r="Q2392" s="1">
        <v>0</v>
      </c>
      <c r="R2392" s="1"/>
      <c r="S2392" s="1">
        <v>0</v>
      </c>
      <c r="T2392" s="1"/>
      <c r="U2392" s="1"/>
      <c r="V2392" s="1">
        <v>96.451377428617533</v>
      </c>
      <c r="W2392" s="1"/>
      <c r="X2392" s="1">
        <v>0</v>
      </c>
      <c r="Y2392" s="1">
        <v>0</v>
      </c>
      <c r="Z2392" s="1">
        <v>0</v>
      </c>
      <c r="AA2392" s="1">
        <v>0</v>
      </c>
      <c r="AB2392" s="1"/>
      <c r="AC2392" s="1"/>
      <c r="AD2392" s="1">
        <v>0</v>
      </c>
      <c r="AE2392" s="1"/>
      <c r="AF2392" s="1">
        <v>0</v>
      </c>
      <c r="AG2392" s="1"/>
      <c r="AH2392" s="1">
        <v>210.64093921192335</v>
      </c>
      <c r="AI2392" s="1">
        <v>0</v>
      </c>
      <c r="AJ2392" s="1">
        <v>319.95761132202023</v>
      </c>
      <c r="AK2392" s="1"/>
      <c r="AL2392" s="1">
        <v>1809.4239501953125</v>
      </c>
      <c r="AM2392" s="1">
        <v>1598.782958984375</v>
      </c>
      <c r="AN2392" s="1">
        <v>210.64094543457031</v>
      </c>
      <c r="AO2392" t="s">
        <v>15202</v>
      </c>
    </row>
    <row r="2393" spans="1:41" x14ac:dyDescent="0.25">
      <c r="A2393" s="1">
        <v>2018</v>
      </c>
      <c r="B2393" t="s">
        <v>1807</v>
      </c>
      <c r="C2393" t="s">
        <v>7048</v>
      </c>
      <c r="D2393" t="s">
        <v>7210</v>
      </c>
      <c r="E2393" t="s">
        <v>7673</v>
      </c>
      <c r="F2393" t="s">
        <v>9190</v>
      </c>
      <c r="G2393" t="s">
        <v>11326</v>
      </c>
      <c r="H2393" t="s">
        <v>12675</v>
      </c>
      <c r="I2393" s="1">
        <v>1134.6693308665228</v>
      </c>
      <c r="J2393" s="1"/>
      <c r="K2393" s="1">
        <v>0</v>
      </c>
      <c r="L2393" s="1"/>
      <c r="M2393" s="1">
        <v>0</v>
      </c>
      <c r="N2393" s="1">
        <v>0</v>
      </c>
      <c r="O2393" s="1">
        <v>0</v>
      </c>
      <c r="P2393" s="1">
        <v>0</v>
      </c>
      <c r="Q2393" s="1"/>
      <c r="R2393" s="1">
        <v>0</v>
      </c>
      <c r="S2393" s="1"/>
      <c r="T2393" s="1"/>
      <c r="U2393" s="1"/>
      <c r="V2393" s="1">
        <v>85.81876141647983</v>
      </c>
      <c r="W2393" s="1"/>
      <c r="X2393" s="1">
        <v>1228.9341382894092</v>
      </c>
      <c r="Y2393" s="1"/>
      <c r="Z2393" s="1"/>
      <c r="AA2393" s="1">
        <v>0</v>
      </c>
      <c r="AB2393" s="1">
        <v>0</v>
      </c>
      <c r="AC2393" s="1"/>
      <c r="AD2393" s="1">
        <v>0</v>
      </c>
      <c r="AE2393" s="1"/>
      <c r="AF2393" s="1"/>
      <c r="AG2393" s="1">
        <v>0</v>
      </c>
      <c r="AH2393" s="1">
        <v>491.00591353285961</v>
      </c>
      <c r="AI2393" s="1">
        <v>0</v>
      </c>
      <c r="AJ2393" s="1"/>
      <c r="AK2393" s="1"/>
      <c r="AL2393" s="1">
        <v>2940.427978515625</v>
      </c>
      <c r="AM2393" s="1">
        <v>1220.488037109375</v>
      </c>
      <c r="AN2393" s="1">
        <v>1719.93994140625</v>
      </c>
      <c r="AO2393" t="s">
        <v>15203</v>
      </c>
    </row>
    <row r="2394" spans="1:41" x14ac:dyDescent="0.25">
      <c r="A2394" s="1">
        <v>2018</v>
      </c>
      <c r="B2394" t="s">
        <v>1808</v>
      </c>
      <c r="C2394" t="s">
        <v>7048</v>
      </c>
      <c r="D2394" t="s">
        <v>7210</v>
      </c>
      <c r="E2394" t="s">
        <v>7673</v>
      </c>
      <c r="F2394" t="s">
        <v>9190</v>
      </c>
      <c r="G2394" t="s">
        <v>11326</v>
      </c>
      <c r="H2394" t="s">
        <v>12675</v>
      </c>
      <c r="I2394" s="1">
        <v>1303.2290240405857</v>
      </c>
      <c r="J2394" s="1"/>
      <c r="K2394" s="1"/>
      <c r="L2394" s="1"/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/>
      <c r="S2394" s="1">
        <v>0</v>
      </c>
      <c r="T2394" s="1"/>
      <c r="U2394" s="1"/>
      <c r="V2394" s="1">
        <v>119.02141277069003</v>
      </c>
      <c r="W2394" s="1"/>
      <c r="X2394" s="1">
        <v>1591.911395807979</v>
      </c>
      <c r="Y2394" s="1">
        <v>0</v>
      </c>
      <c r="Z2394" s="1">
        <v>0</v>
      </c>
      <c r="AA2394" s="1"/>
      <c r="AB2394" s="1"/>
      <c r="AC2394" s="1"/>
      <c r="AD2394" s="1">
        <v>0</v>
      </c>
      <c r="AE2394" s="1"/>
      <c r="AF2394" s="1">
        <v>0</v>
      </c>
      <c r="AG2394" s="1"/>
      <c r="AH2394" s="1">
        <v>205.65526802781727</v>
      </c>
      <c r="AI2394" s="1">
        <v>0</v>
      </c>
      <c r="AJ2394" s="1">
        <v>0</v>
      </c>
      <c r="AK2394" s="1"/>
      <c r="AL2394" s="1">
        <v>3219.817138671875</v>
      </c>
      <c r="AM2394" s="1">
        <v>1422.2503662109375</v>
      </c>
      <c r="AN2394" s="1">
        <v>1797.566650390625</v>
      </c>
      <c r="AO2394" t="s">
        <v>15204</v>
      </c>
    </row>
    <row r="2395" spans="1:41" x14ac:dyDescent="0.25">
      <c r="A2395" s="1">
        <v>2018</v>
      </c>
      <c r="B2395" t="s">
        <v>1809</v>
      </c>
      <c r="C2395" t="s">
        <v>7048</v>
      </c>
      <c r="D2395" t="s">
        <v>7210</v>
      </c>
      <c r="E2395" t="s">
        <v>7673</v>
      </c>
      <c r="F2395" t="s">
        <v>9190</v>
      </c>
      <c r="G2395" t="s">
        <v>11326</v>
      </c>
      <c r="H2395" t="s">
        <v>12675</v>
      </c>
      <c r="I2395" s="1">
        <v>1045.2497710615628</v>
      </c>
      <c r="J2395" s="1"/>
      <c r="K2395" s="1"/>
      <c r="L2395" s="1">
        <v>26.643028106368739</v>
      </c>
      <c r="M2395" s="1"/>
      <c r="N2395" s="1">
        <v>0</v>
      </c>
      <c r="O2395" s="1">
        <v>0</v>
      </c>
      <c r="P2395" s="1"/>
      <c r="Q2395" s="1"/>
      <c r="R2395" s="1"/>
      <c r="S2395" s="1">
        <v>0</v>
      </c>
      <c r="T2395" s="1"/>
      <c r="U2395" s="1"/>
      <c r="V2395" s="1">
        <v>59.013575304285162</v>
      </c>
      <c r="W2395" s="1"/>
      <c r="X2395" s="1"/>
      <c r="Y2395" s="1">
        <v>0</v>
      </c>
      <c r="Z2395" s="1"/>
      <c r="AA2395" s="1">
        <v>0</v>
      </c>
      <c r="AB2395" s="1"/>
      <c r="AC2395" s="1"/>
      <c r="AD2395" s="1">
        <v>0</v>
      </c>
      <c r="AE2395" s="1"/>
      <c r="AF2395" s="1"/>
      <c r="AG2395" s="1"/>
      <c r="AH2395" s="1">
        <v>684.55752074056807</v>
      </c>
      <c r="AI2395" s="1">
        <v>0</v>
      </c>
      <c r="AJ2395" s="1">
        <v>0</v>
      </c>
      <c r="AK2395" s="1"/>
      <c r="AL2395" s="1">
        <v>1815.4638671875</v>
      </c>
      <c r="AM2395" s="1">
        <v>1130.9063720703125</v>
      </c>
      <c r="AN2395" s="1">
        <v>684.5574951171875</v>
      </c>
      <c r="AO2395" t="s">
        <v>15205</v>
      </c>
    </row>
    <row r="2396" spans="1:41" x14ac:dyDescent="0.25">
      <c r="A2396" s="1">
        <v>2018</v>
      </c>
      <c r="B2396" t="s">
        <v>1810</v>
      </c>
      <c r="C2396" t="s">
        <v>7048</v>
      </c>
      <c r="D2396" t="s">
        <v>7210</v>
      </c>
      <c r="E2396" t="s">
        <v>7673</v>
      </c>
      <c r="F2396" t="s">
        <v>9190</v>
      </c>
      <c r="G2396" t="s">
        <v>11326</v>
      </c>
      <c r="H2396" t="s">
        <v>12675</v>
      </c>
      <c r="I2396" s="1">
        <v>1064.8145327475236</v>
      </c>
      <c r="J2396" s="1"/>
      <c r="K2396" s="1"/>
      <c r="L2396" s="1"/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/>
      <c r="S2396" s="1">
        <v>0</v>
      </c>
      <c r="T2396" s="1"/>
      <c r="U2396" s="1"/>
      <c r="V2396" s="1">
        <v>31.467334418487752</v>
      </c>
      <c r="W2396" s="1"/>
      <c r="X2396" s="1"/>
      <c r="Y2396" s="1"/>
      <c r="Z2396" s="1"/>
      <c r="AA2396" s="1">
        <v>0</v>
      </c>
      <c r="AB2396" s="1"/>
      <c r="AC2396" s="1"/>
      <c r="AD2396" s="1">
        <v>0</v>
      </c>
      <c r="AE2396" s="1"/>
      <c r="AF2396" s="1"/>
      <c r="AG2396" s="1">
        <v>0</v>
      </c>
      <c r="AH2396" s="1">
        <v>0</v>
      </c>
      <c r="AI2396" s="1">
        <v>0</v>
      </c>
      <c r="AJ2396" s="1">
        <v>0</v>
      </c>
      <c r="AK2396" s="1"/>
      <c r="AL2396" s="1">
        <v>1096.2818603515625</v>
      </c>
      <c r="AM2396" s="1">
        <v>1096.2818603515625</v>
      </c>
      <c r="AN2396" s="1">
        <v>0</v>
      </c>
      <c r="AO2396" t="s">
        <v>15206</v>
      </c>
    </row>
    <row r="2397" spans="1:41" x14ac:dyDescent="0.25">
      <c r="A2397" s="1">
        <v>2018</v>
      </c>
      <c r="B2397" t="s">
        <v>1811</v>
      </c>
      <c r="C2397" t="s">
        <v>7048</v>
      </c>
      <c r="D2397" t="s">
        <v>7210</v>
      </c>
      <c r="E2397" t="s">
        <v>7673</v>
      </c>
      <c r="F2397" t="s">
        <v>9190</v>
      </c>
      <c r="G2397" t="s">
        <v>11326</v>
      </c>
      <c r="H2397" t="s">
        <v>12675</v>
      </c>
      <c r="I2397" s="1">
        <v>912.56486490377245</v>
      </c>
      <c r="J2397" s="1"/>
      <c r="K2397" s="1"/>
      <c r="L2397" s="1"/>
      <c r="M2397" s="1">
        <v>0</v>
      </c>
      <c r="N2397" s="1">
        <v>10.34908271008115</v>
      </c>
      <c r="O2397" s="1">
        <v>0</v>
      </c>
      <c r="P2397" s="1"/>
      <c r="Q2397" s="1">
        <v>0</v>
      </c>
      <c r="R2397" s="1">
        <v>0</v>
      </c>
      <c r="S2397" s="1">
        <v>0</v>
      </c>
      <c r="T2397" s="1"/>
      <c r="U2397" s="1"/>
      <c r="V2397" s="1">
        <v>86.242355917342934</v>
      </c>
      <c r="W2397" s="1"/>
      <c r="X2397" s="1">
        <v>0</v>
      </c>
      <c r="Y2397" s="1">
        <v>0</v>
      </c>
      <c r="Z2397" s="1"/>
      <c r="AA2397" s="1">
        <v>6.4681766938007197</v>
      </c>
      <c r="AB2397" s="1">
        <v>0</v>
      </c>
      <c r="AC2397" s="1"/>
      <c r="AD2397" s="1"/>
      <c r="AE2397" s="1"/>
      <c r="AF2397" s="1">
        <v>0</v>
      </c>
      <c r="AG2397" s="1"/>
      <c r="AH2397" s="1">
        <v>390.24666052597678</v>
      </c>
      <c r="AI2397" s="1">
        <v>0</v>
      </c>
      <c r="AJ2397" s="1"/>
      <c r="AK2397" s="1"/>
      <c r="AL2397" s="1">
        <v>1405.8712158203125</v>
      </c>
      <c r="AM2397" s="1">
        <v>1015.62451171875</v>
      </c>
      <c r="AN2397" s="1">
        <v>390.24667358398438</v>
      </c>
      <c r="AO2397" t="s">
        <v>15207</v>
      </c>
    </row>
    <row r="2398" spans="1:41" x14ac:dyDescent="0.25">
      <c r="A2398" s="1">
        <v>2018</v>
      </c>
      <c r="B2398" t="s">
        <v>1812</v>
      </c>
      <c r="C2398" t="s">
        <v>7048</v>
      </c>
      <c r="D2398" t="s">
        <v>7210</v>
      </c>
      <c r="E2398" t="s">
        <v>7673</v>
      </c>
      <c r="F2398" t="s">
        <v>9191</v>
      </c>
      <c r="G2398" t="s">
        <v>11326</v>
      </c>
      <c r="H2398" t="s">
        <v>12675</v>
      </c>
      <c r="I2398" s="1"/>
      <c r="J2398" s="1">
        <v>183.8973458924568</v>
      </c>
      <c r="K2398" s="1">
        <v>0</v>
      </c>
      <c r="L2398" s="1">
        <v>183.8973458924568</v>
      </c>
      <c r="M2398" s="1">
        <v>294.23575342793089</v>
      </c>
      <c r="N2398" s="1">
        <v>0</v>
      </c>
      <c r="O2398" s="1">
        <v>257.45628424943948</v>
      </c>
      <c r="P2398" s="1">
        <v>392.31433790390781</v>
      </c>
      <c r="Q2398" s="1">
        <v>332.73159783475177</v>
      </c>
      <c r="R2398" s="1">
        <v>903.03802395767775</v>
      </c>
      <c r="S2398" s="1">
        <v>1568.0313693096816</v>
      </c>
      <c r="T2398" s="1">
        <v>1317.9309788959404</v>
      </c>
      <c r="U2398" s="1">
        <v>1481.0459780486126</v>
      </c>
      <c r="V2398" s="1">
        <v>1403.74974031242</v>
      </c>
      <c r="W2398" s="1">
        <v>0</v>
      </c>
      <c r="X2398" s="1">
        <v>380.88770670282321</v>
      </c>
      <c r="Y2398" s="1">
        <v>2742.5224184095055</v>
      </c>
      <c r="Z2398" s="1">
        <v>11.033840753547407</v>
      </c>
      <c r="AA2398" s="1">
        <v>6748.9393867950857</v>
      </c>
      <c r="AB2398" s="1">
        <v>0</v>
      </c>
      <c r="AC2398" s="1">
        <v>0</v>
      </c>
      <c r="AD2398" s="1">
        <v>0</v>
      </c>
      <c r="AE2398" s="1">
        <v>218.85500536430698</v>
      </c>
      <c r="AF2398" s="1">
        <v>7844.7787998418389</v>
      </c>
      <c r="AG2398" s="1">
        <v>10064.989110544306</v>
      </c>
      <c r="AH2398" s="1">
        <v>133.63207134851859</v>
      </c>
      <c r="AI2398" s="1">
        <v>0</v>
      </c>
      <c r="AJ2398" s="1">
        <v>1098.4702979540991</v>
      </c>
      <c r="AK2398" s="1">
        <v>30.6495576487428</v>
      </c>
      <c r="AL2398" s="1">
        <v>37593.0859375</v>
      </c>
      <c r="AM2398" s="1">
        <v>33610.26171875</v>
      </c>
      <c r="AN2398" s="1">
        <v>3982.82373046875</v>
      </c>
      <c r="AO2398" t="s">
        <v>15208</v>
      </c>
    </row>
    <row r="2399" spans="1:41" x14ac:dyDescent="0.25">
      <c r="A2399" s="1">
        <v>2018</v>
      </c>
      <c r="B2399" t="s">
        <v>1813</v>
      </c>
      <c r="C2399" t="s">
        <v>7048</v>
      </c>
      <c r="D2399" t="s">
        <v>7210</v>
      </c>
      <c r="E2399" t="s">
        <v>7673</v>
      </c>
      <c r="F2399" t="s">
        <v>9191</v>
      </c>
      <c r="G2399" t="s">
        <v>11326</v>
      </c>
      <c r="H2399" t="s">
        <v>12675</v>
      </c>
      <c r="I2399" s="1">
        <v>2620.2027435102609</v>
      </c>
      <c r="J2399" s="1">
        <v>229.11263762480607</v>
      </c>
      <c r="K2399" s="1">
        <v>0</v>
      </c>
      <c r="L2399" s="1">
        <v>76.717647895570707</v>
      </c>
      <c r="M2399" s="1">
        <v>810.84652468087813</v>
      </c>
      <c r="N2399" s="1">
        <v>1776.7947704923401</v>
      </c>
      <c r="O2399" s="1">
        <v>259.65973133885473</v>
      </c>
      <c r="P2399" s="1">
        <v>418.92303786795048</v>
      </c>
      <c r="Q2399" s="1">
        <v>245.50485544262196</v>
      </c>
      <c r="R2399" s="1">
        <v>890.4168049181485</v>
      </c>
      <c r="S2399" s="1">
        <v>1393.6274232645696</v>
      </c>
      <c r="T2399" s="1">
        <v>118.02715060857032</v>
      </c>
      <c r="U2399" s="1">
        <v>1181.4517775917889</v>
      </c>
      <c r="V2399" s="1">
        <v>424.89774219085314</v>
      </c>
      <c r="W2399" s="1">
        <v>0</v>
      </c>
      <c r="X2399" s="1">
        <v>259.65973133885473</v>
      </c>
      <c r="Y2399" s="1">
        <v>177.04072591285549</v>
      </c>
      <c r="Z2399" s="1">
        <v>0</v>
      </c>
      <c r="AA2399" s="1">
        <v>7037.3096065312384</v>
      </c>
      <c r="AB2399" s="1"/>
      <c r="AC2399" s="1">
        <v>0</v>
      </c>
      <c r="AD2399" s="1">
        <v>331.26524985522775</v>
      </c>
      <c r="AE2399" s="1">
        <v>210.69498763738324</v>
      </c>
      <c r="AF2399" s="1">
        <v>5917.0163671799382</v>
      </c>
      <c r="AG2399" s="1">
        <v>5816.7631214064295</v>
      </c>
      <c r="AH2399" s="1">
        <v>810.65912886339606</v>
      </c>
      <c r="AI2399" s="1"/>
      <c r="AJ2399" s="1">
        <v>1829.4208344328399</v>
      </c>
      <c r="AK2399" s="1"/>
      <c r="AL2399" s="1">
        <v>32836.01171875</v>
      </c>
      <c r="AM2399" s="1">
        <v>28852.267578125</v>
      </c>
      <c r="AN2399" s="1">
        <v>3983.74462890625</v>
      </c>
      <c r="AO2399" t="s">
        <v>15209</v>
      </c>
    </row>
    <row r="2400" spans="1:41" x14ac:dyDescent="0.25">
      <c r="A2400" s="1">
        <v>2018</v>
      </c>
      <c r="B2400" t="s">
        <v>1814</v>
      </c>
      <c r="C2400" t="s">
        <v>7048</v>
      </c>
      <c r="D2400" t="s">
        <v>7210</v>
      </c>
      <c r="E2400" t="s">
        <v>7673</v>
      </c>
      <c r="F2400" t="s">
        <v>9191</v>
      </c>
      <c r="G2400" t="s">
        <v>11326</v>
      </c>
      <c r="H2400" t="s">
        <v>12675</v>
      </c>
      <c r="I2400" s="1">
        <v>251.77606547645968</v>
      </c>
      <c r="J2400" s="1">
        <v>292.97578528169851</v>
      </c>
      <c r="K2400" s="1">
        <v>0</v>
      </c>
      <c r="L2400" s="1">
        <v>40.055283143982223</v>
      </c>
      <c r="M2400" s="1">
        <v>915.54932900530787</v>
      </c>
      <c r="N2400" s="1">
        <v>4485.5050501292553</v>
      </c>
      <c r="O2400" s="1">
        <v>255.20937546022958</v>
      </c>
      <c r="P2400" s="1">
        <v>354.09785848609289</v>
      </c>
      <c r="Q2400" s="1">
        <v>92.891206985708166</v>
      </c>
      <c r="R2400" s="1">
        <v>1212.7772770513754</v>
      </c>
      <c r="S2400" s="1">
        <v>441.09394813839913</v>
      </c>
      <c r="T2400" s="1">
        <v>114.44366612566348</v>
      </c>
      <c r="U2400" s="1">
        <v>503.55213095291936</v>
      </c>
      <c r="V2400" s="1">
        <v>1304.6577938325638</v>
      </c>
      <c r="W2400" s="1">
        <v>0</v>
      </c>
      <c r="X2400" s="1">
        <v>234.29411962734258</v>
      </c>
      <c r="Y2400" s="1">
        <v>343.33099837699046</v>
      </c>
      <c r="Z2400" s="1">
        <v>0</v>
      </c>
      <c r="AA2400" s="1">
        <v>7010.9586081308189</v>
      </c>
      <c r="AB2400" s="1">
        <v>0</v>
      </c>
      <c r="AC2400" s="1">
        <v>270.37316122187997</v>
      </c>
      <c r="AD2400" s="1">
        <v>349.39042130307746</v>
      </c>
      <c r="AE2400" s="1">
        <v>160.22113257592889</v>
      </c>
      <c r="AF2400" s="1">
        <v>7287.4301324228472</v>
      </c>
      <c r="AG2400" s="1">
        <v>4768.8675674563974</v>
      </c>
      <c r="AH2400" s="1">
        <v>876.43575181164317</v>
      </c>
      <c r="AI2400" s="1"/>
      <c r="AJ2400" s="1">
        <v>1436.2680098770768</v>
      </c>
      <c r="AK2400" s="1"/>
      <c r="AL2400" s="1">
        <v>33002.15234375</v>
      </c>
      <c r="AM2400" s="1">
        <v>29815.736328125</v>
      </c>
      <c r="AN2400" s="1">
        <v>3186.416748046875</v>
      </c>
      <c r="AO2400" t="s">
        <v>15210</v>
      </c>
    </row>
    <row r="2401" spans="1:41" x14ac:dyDescent="0.25">
      <c r="A2401" s="1">
        <v>2018</v>
      </c>
      <c r="B2401" t="s">
        <v>1815</v>
      </c>
      <c r="C2401" t="s">
        <v>7048</v>
      </c>
      <c r="D2401" t="s">
        <v>7210</v>
      </c>
      <c r="E2401" t="s">
        <v>7673</v>
      </c>
      <c r="F2401" t="s">
        <v>9191</v>
      </c>
      <c r="G2401" t="s">
        <v>11326</v>
      </c>
      <c r="H2401" t="s">
        <v>12675</v>
      </c>
      <c r="I2401" s="1">
        <v>332.5909566504053</v>
      </c>
      <c r="J2401" s="1">
        <v>661.02452634268047</v>
      </c>
      <c r="K2401" s="1"/>
      <c r="L2401" s="1">
        <v>0</v>
      </c>
      <c r="M2401" s="1">
        <v>487.80006975392774</v>
      </c>
      <c r="N2401" s="1">
        <v>4361.3639833526258</v>
      </c>
      <c r="O2401" s="1">
        <v>247.22594444346794</v>
      </c>
      <c r="P2401" s="1">
        <v>83.147739162601326</v>
      </c>
      <c r="Q2401" s="1">
        <v>91.33517560302495</v>
      </c>
      <c r="R2401" s="1">
        <v>1427.9351464320189</v>
      </c>
      <c r="S2401" s="1">
        <v>3216.4058509930815</v>
      </c>
      <c r="T2401" s="1">
        <v>332.5909566504053</v>
      </c>
      <c r="U2401" s="1">
        <v>509.97280019728811</v>
      </c>
      <c r="V2401" s="1">
        <v>665.18191330081061</v>
      </c>
      <c r="W2401" s="1">
        <v>38.802278275880617</v>
      </c>
      <c r="X2401" s="1">
        <v>231.50425644012464</v>
      </c>
      <c r="Y2401" s="1">
        <v>454.54097408888725</v>
      </c>
      <c r="Z2401" s="1">
        <v>16.629547832520263</v>
      </c>
      <c r="AA2401" s="1">
        <v>6945.6078113826306</v>
      </c>
      <c r="AB2401" s="1">
        <v>0</v>
      </c>
      <c r="AC2401" s="1">
        <v>251.7297803147755</v>
      </c>
      <c r="AD2401" s="1">
        <v>338.46082938914293</v>
      </c>
      <c r="AE2401" s="1"/>
      <c r="AF2401" s="1">
        <v>5542.7811104583443</v>
      </c>
      <c r="AG2401" s="1">
        <v>3834.7737301791731</v>
      </c>
      <c r="AH2401" s="1">
        <v>1222.8260839513234</v>
      </c>
      <c r="AI2401" s="1"/>
      <c r="AJ2401" s="1">
        <v>1236.1297222173396</v>
      </c>
      <c r="AK2401" s="1"/>
      <c r="AL2401" s="1">
        <v>32530.361328125</v>
      </c>
      <c r="AM2401" s="1">
        <v>26414.7421875</v>
      </c>
      <c r="AN2401" s="1">
        <v>6115.61669921875</v>
      </c>
      <c r="AO2401" t="s">
        <v>15211</v>
      </c>
    </row>
    <row r="2402" spans="1:41" x14ac:dyDescent="0.25">
      <c r="A2402" s="1">
        <v>2018</v>
      </c>
      <c r="B2402" t="s">
        <v>1816</v>
      </c>
      <c r="C2402" t="s">
        <v>7048</v>
      </c>
      <c r="D2402" t="s">
        <v>7210</v>
      </c>
      <c r="E2402" t="s">
        <v>7673</v>
      </c>
      <c r="F2402" t="s">
        <v>9191</v>
      </c>
      <c r="G2402" t="s">
        <v>11326</v>
      </c>
      <c r="H2402" t="s">
        <v>12675</v>
      </c>
      <c r="I2402" s="1">
        <v>323.40883469003597</v>
      </c>
      <c r="J2402" s="1">
        <v>1297.947456556011</v>
      </c>
      <c r="K2402" s="1"/>
      <c r="L2402" s="1">
        <v>9.7022650407010804</v>
      </c>
      <c r="M2402" s="1">
        <v>1364.3414900086957</v>
      </c>
      <c r="N2402" s="1">
        <v>5791.6054116291643</v>
      </c>
      <c r="O2402" s="1">
        <v>240.79512589791528</v>
      </c>
      <c r="P2402" s="1">
        <v>80.852208672508993</v>
      </c>
      <c r="Q2402" s="1">
        <v>56.663815108371821</v>
      </c>
      <c r="R2402" s="1">
        <v>1220.3293362304025</v>
      </c>
      <c r="S2402" s="1">
        <v>23.837387175553584</v>
      </c>
      <c r="T2402" s="1">
        <v>28.563174271792438</v>
      </c>
      <c r="U2402" s="1">
        <v>227.46421373199198</v>
      </c>
      <c r="V2402" s="1">
        <v>0</v>
      </c>
      <c r="W2402" s="1">
        <v>0</v>
      </c>
      <c r="X2402" s="1">
        <v>225.11292115432428</v>
      </c>
      <c r="Y2402" s="1">
        <v>441.99207407638249</v>
      </c>
      <c r="Z2402" s="1">
        <v>0.18865515356918763</v>
      </c>
      <c r="AA2402" s="1">
        <v>7532.1917599309381</v>
      </c>
      <c r="AB2402" s="1"/>
      <c r="AC2402" s="1">
        <v>244.78006175602098</v>
      </c>
      <c r="AD2402" s="1">
        <v>0</v>
      </c>
      <c r="AE2402" s="1"/>
      <c r="AF2402" s="1">
        <v>5959.417600964769</v>
      </c>
      <c r="AG2402" s="1">
        <v>5558.3198388727515</v>
      </c>
      <c r="AH2402" s="1">
        <v>281.36568618033129</v>
      </c>
      <c r="AI2402" s="1"/>
      <c r="AJ2402" s="1">
        <v>1938.2969492422824</v>
      </c>
      <c r="AK2402" s="1"/>
      <c r="AL2402" s="1">
        <v>32847.17578125</v>
      </c>
      <c r="AM2402" s="1">
        <v>30683.16015625</v>
      </c>
      <c r="AN2402" s="1">
        <v>2164.015869140625</v>
      </c>
      <c r="AO2402" t="s">
        <v>15212</v>
      </c>
    </row>
    <row r="2403" spans="1:41" x14ac:dyDescent="0.25">
      <c r="A2403" s="1">
        <v>2018</v>
      </c>
      <c r="B2403" t="s">
        <v>1817</v>
      </c>
      <c r="C2403" t="s">
        <v>7048</v>
      </c>
      <c r="D2403" t="s">
        <v>7210</v>
      </c>
      <c r="E2403" t="s">
        <v>7673</v>
      </c>
      <c r="F2403" t="s">
        <v>9191</v>
      </c>
      <c r="G2403" t="s">
        <v>11326</v>
      </c>
      <c r="H2403" t="s">
        <v>12675</v>
      </c>
      <c r="I2403" s="1">
        <v>847.19746511313178</v>
      </c>
      <c r="J2403" s="1">
        <v>152.64774374495792</v>
      </c>
      <c r="K2403" s="1">
        <v>0</v>
      </c>
      <c r="L2403" s="1">
        <v>78.66833604621938</v>
      </c>
      <c r="M2403" s="1">
        <v>347.35096069638405</v>
      </c>
      <c r="N2403" s="1">
        <v>2156.7226897594301</v>
      </c>
      <c r="O2403" s="1">
        <v>304.99108744072748</v>
      </c>
      <c r="P2403" s="1">
        <v>363.12335693260451</v>
      </c>
      <c r="Q2403" s="1">
        <v>335.12674847226668</v>
      </c>
      <c r="R2403" s="1">
        <v>1103.6450065997683</v>
      </c>
      <c r="S2403" s="1">
        <v>1520.5342119699142</v>
      </c>
      <c r="T2403" s="1">
        <v>605.14104650937986</v>
      </c>
      <c r="U2403" s="1">
        <v>1337.3617127857294</v>
      </c>
      <c r="V2403" s="1">
        <v>726.16925581125588</v>
      </c>
      <c r="W2403" s="1">
        <v>0</v>
      </c>
      <c r="X2403" s="1">
        <v>259.00036790601456</v>
      </c>
      <c r="Y2403" s="1">
        <v>2662.6206046412713</v>
      </c>
      <c r="Z2403" s="1"/>
      <c r="AA2403" s="1">
        <v>7102.439477766573</v>
      </c>
      <c r="AB2403" s="1"/>
      <c r="AC2403" s="1">
        <v>0</v>
      </c>
      <c r="AD2403" s="1">
        <v>450.16185760044664</v>
      </c>
      <c r="AE2403" s="1">
        <v>216.05229755315088</v>
      </c>
      <c r="AF2403" s="1">
        <v>6965.3830720844107</v>
      </c>
      <c r="AG2403" s="1">
        <v>5440.2180081193246</v>
      </c>
      <c r="AH2403" s="1">
        <v>93.191721162444495</v>
      </c>
      <c r="AI2403" s="1">
        <v>0</v>
      </c>
      <c r="AJ2403" s="1">
        <v>1051.2049839479425</v>
      </c>
      <c r="AK2403" s="1">
        <v>60.514104650937988</v>
      </c>
      <c r="AL2403" s="1">
        <v>34179.46484375</v>
      </c>
      <c r="AM2403" s="1">
        <v>30538.58203125</v>
      </c>
      <c r="AN2403" s="1">
        <v>3640.885498046875</v>
      </c>
      <c r="AO2403" t="s">
        <v>15213</v>
      </c>
    </row>
    <row r="2404" spans="1:41" x14ac:dyDescent="0.25">
      <c r="A2404" s="1">
        <v>2018</v>
      </c>
      <c r="B2404" t="s">
        <v>1818</v>
      </c>
      <c r="C2404" t="s">
        <v>7048</v>
      </c>
      <c r="D2404" t="s">
        <v>7210</v>
      </c>
      <c r="E2404" t="s">
        <v>7673</v>
      </c>
      <c r="F2404" t="s">
        <v>9192</v>
      </c>
      <c r="G2404" t="s">
        <v>11326</v>
      </c>
      <c r="H2404" t="s">
        <v>12675</v>
      </c>
      <c r="I2404" s="1">
        <v>3796.6041133712292</v>
      </c>
      <c r="J2404" s="1">
        <v>34518.502955916505</v>
      </c>
      <c r="K2404" s="1">
        <v>467.86478085158541</v>
      </c>
      <c r="L2404" s="1">
        <v>681.31461174700917</v>
      </c>
      <c r="M2404" s="1">
        <v>3591.9111372503517</v>
      </c>
      <c r="N2404" s="1">
        <v>1889.7856240387769</v>
      </c>
      <c r="O2404" s="1">
        <v>3635.4079869113989</v>
      </c>
      <c r="P2404" s="1">
        <v>3700.8750983029786</v>
      </c>
      <c r="Q2404" s="1">
        <v>177.87485907951978</v>
      </c>
      <c r="R2404" s="1">
        <v>1393.892077514055</v>
      </c>
      <c r="S2404" s="1">
        <v>1078.0294489667867</v>
      </c>
      <c r="T2404" s="1">
        <v>743.47873694957798</v>
      </c>
      <c r="U2404" s="1">
        <v>38.809060162804322</v>
      </c>
      <c r="V2404" s="1">
        <v>985.31891635564295</v>
      </c>
      <c r="W2404" s="1">
        <v>2005.1347750782231</v>
      </c>
      <c r="X2404" s="1">
        <v>5756.6442721752064</v>
      </c>
      <c r="Y2404" s="1">
        <v>3239.478494145194</v>
      </c>
      <c r="Z2404" s="1">
        <v>6103.1462201155246</v>
      </c>
      <c r="AA2404" s="1">
        <v>29059.361826348701</v>
      </c>
      <c r="AB2404" s="1">
        <v>423.66557344394715</v>
      </c>
      <c r="AC2404" s="1">
        <v>4456.8933561997246</v>
      </c>
      <c r="AD2404" s="1">
        <v>5469.6519166952348</v>
      </c>
      <c r="AE2404" s="1"/>
      <c r="AF2404" s="1">
        <v>9937.5344906561295</v>
      </c>
      <c r="AG2404" s="1">
        <v>35493.041577782482</v>
      </c>
      <c r="AH2404" s="1">
        <v>10592.717365547645</v>
      </c>
      <c r="AI2404" s="1"/>
      <c r="AJ2404" s="1">
        <v>10862.224727789342</v>
      </c>
      <c r="AK2404" s="1">
        <v>398.87089611771103</v>
      </c>
      <c r="AL2404" s="1">
        <v>180498.03125</v>
      </c>
      <c r="AM2404" s="1">
        <v>146334.640625</v>
      </c>
      <c r="AN2404" s="1">
        <v>34163.37890625</v>
      </c>
      <c r="AO2404" t="s">
        <v>15214</v>
      </c>
    </row>
    <row r="2405" spans="1:41" x14ac:dyDescent="0.25">
      <c r="A2405" s="1">
        <v>2018</v>
      </c>
      <c r="B2405" t="s">
        <v>1819</v>
      </c>
      <c r="C2405" t="s">
        <v>7048</v>
      </c>
      <c r="D2405" t="s">
        <v>7210</v>
      </c>
      <c r="E2405" t="s">
        <v>7673</v>
      </c>
      <c r="F2405" t="s">
        <v>9192</v>
      </c>
      <c r="G2405" t="s">
        <v>11326</v>
      </c>
      <c r="H2405" t="s">
        <v>12675</v>
      </c>
      <c r="I2405" s="1">
        <v>1884.8935952188681</v>
      </c>
      <c r="J2405" s="1">
        <v>4893.6679881026548</v>
      </c>
      <c r="K2405" s="1">
        <v>430.79909972128166</v>
      </c>
      <c r="L2405" s="1">
        <v>1150.7647184335606</v>
      </c>
      <c r="M2405" s="1">
        <v>2460.7185562504305</v>
      </c>
      <c r="N2405" s="1">
        <v>502.86647788287473</v>
      </c>
      <c r="O2405" s="1">
        <v>4232.4536208233312</v>
      </c>
      <c r="P2405" s="1">
        <v>3020.3147840733145</v>
      </c>
      <c r="Q2405" s="1">
        <v>110.90042310932736</v>
      </c>
      <c r="R2405" s="1">
        <v>457.62372681451683</v>
      </c>
      <c r="S2405" s="1">
        <v>1393.6274232645696</v>
      </c>
      <c r="T2405" s="1">
        <v>1858.9276220849824</v>
      </c>
      <c r="U2405" s="1">
        <v>0</v>
      </c>
      <c r="V2405" s="1">
        <v>421.35692767259604</v>
      </c>
      <c r="W2405" s="1">
        <v>1032.7375678249903</v>
      </c>
      <c r="X2405" s="1">
        <v>7081.6290365142195</v>
      </c>
      <c r="Y2405" s="1">
        <v>2755.9339667101171</v>
      </c>
      <c r="Z2405" s="1">
        <v>5072.0840168588747</v>
      </c>
      <c r="AA2405" s="1">
        <v>26525.742751551523</v>
      </c>
      <c r="AB2405" s="1">
        <v>220.7107716380265</v>
      </c>
      <c r="AC2405" s="1">
        <v>7119.444935569205</v>
      </c>
      <c r="AD2405" s="1">
        <v>3718.1020762234302</v>
      </c>
      <c r="AE2405" s="1">
        <v>3187.2984164828135</v>
      </c>
      <c r="AF2405" s="1">
        <v>5794.4870017002831</v>
      </c>
      <c r="AG2405" s="1">
        <v>23897.395561723351</v>
      </c>
      <c r="AH2405" s="1">
        <v>6896.8170037749396</v>
      </c>
      <c r="AI2405" s="1">
        <v>230.15294368671212</v>
      </c>
      <c r="AJ2405" s="1">
        <v>7616.6196208271685</v>
      </c>
      <c r="AK2405" s="1">
        <v>436.46440295049308</v>
      </c>
      <c r="AL2405" s="1">
        <v>124404.5390625</v>
      </c>
      <c r="AM2405" s="1">
        <v>94411.390625</v>
      </c>
      <c r="AN2405" s="1">
        <v>29993.138671875</v>
      </c>
      <c r="AO2405" t="s">
        <v>15215</v>
      </c>
    </row>
    <row r="2406" spans="1:41" x14ac:dyDescent="0.25">
      <c r="A2406" s="1">
        <v>2018</v>
      </c>
      <c r="B2406" t="s">
        <v>1820</v>
      </c>
      <c r="C2406" t="s">
        <v>7048</v>
      </c>
      <c r="D2406" t="s">
        <v>7210</v>
      </c>
      <c r="E2406" t="s">
        <v>7673</v>
      </c>
      <c r="F2406" t="s">
        <v>9192</v>
      </c>
      <c r="G2406" t="s">
        <v>11326</v>
      </c>
      <c r="H2406" t="s">
        <v>12675</v>
      </c>
      <c r="I2406" s="1">
        <v>2843.9251032227376</v>
      </c>
      <c r="J2406" s="1">
        <v>5135.6595173891492</v>
      </c>
      <c r="K2406" s="1">
        <v>373.08635156966295</v>
      </c>
      <c r="L2406" s="1">
        <v>646.60671360999868</v>
      </c>
      <c r="M2406" s="1">
        <v>2517.7606547645969</v>
      </c>
      <c r="N2406" s="1">
        <v>964.1878871087149</v>
      </c>
      <c r="O2406" s="1">
        <v>3859.0404217573728</v>
      </c>
      <c r="P2406" s="1">
        <v>2113.8569127806149</v>
      </c>
      <c r="Q2406" s="1">
        <v>112.12478669444138</v>
      </c>
      <c r="R2406" s="1">
        <v>1389.6115514267267</v>
      </c>
      <c r="S2406" s="1">
        <v>3924.0680667953243</v>
      </c>
      <c r="T2406" s="1">
        <v>1802.4877414791999</v>
      </c>
      <c r="U2406" s="1">
        <v>0</v>
      </c>
      <c r="V2406" s="1">
        <v>823.99439610477714</v>
      </c>
      <c r="W2406" s="1">
        <v>915.54932900530787</v>
      </c>
      <c r="X2406" s="1">
        <v>6389.8396262002525</v>
      </c>
      <c r="Y2406" s="1">
        <v>2901.1469362855696</v>
      </c>
      <c r="Z2406" s="1">
        <v>5186.4792640586365</v>
      </c>
      <c r="AA2406" s="1">
        <v>26225.990639923333</v>
      </c>
      <c r="AB2406" s="1">
        <v>449.7636078738575</v>
      </c>
      <c r="AC2406" s="1">
        <v>6131.0544984840753</v>
      </c>
      <c r="AD2406" s="1">
        <v>3909.900641677058</v>
      </c>
      <c r="AE2406" s="1">
        <v>1443.7640700083077</v>
      </c>
      <c r="AF2406" s="1">
        <v>5934.8911652359857</v>
      </c>
      <c r="AG2406" s="1">
        <v>32139.214758070077</v>
      </c>
      <c r="AH2406" s="1">
        <v>7427.5038295724098</v>
      </c>
      <c r="AI2406" s="1">
        <v>223.1651489450438</v>
      </c>
      <c r="AJ2406" s="1">
        <v>8297.1657941106023</v>
      </c>
      <c r="AK2406" s="1">
        <v>423.44156466495491</v>
      </c>
      <c r="AL2406" s="1">
        <v>134505.265625</v>
      </c>
      <c r="AM2406" s="1">
        <v>102289.671875</v>
      </c>
      <c r="AN2406" s="1">
        <v>32215.607421875</v>
      </c>
      <c r="AO2406" t="s">
        <v>15216</v>
      </c>
    </row>
    <row r="2407" spans="1:41" x14ac:dyDescent="0.25">
      <c r="A2407" s="1">
        <v>2018</v>
      </c>
      <c r="B2407" t="s">
        <v>1821</v>
      </c>
      <c r="C2407" t="s">
        <v>7048</v>
      </c>
      <c r="D2407" t="s">
        <v>7210</v>
      </c>
      <c r="E2407" t="s">
        <v>7673</v>
      </c>
      <c r="F2407" t="s">
        <v>9192</v>
      </c>
      <c r="G2407" t="s">
        <v>11326</v>
      </c>
      <c r="H2407" t="s">
        <v>12675</v>
      </c>
      <c r="I2407" s="1">
        <v>1716.3752283295967</v>
      </c>
      <c r="J2407" s="1">
        <v>2451.9646118994237</v>
      </c>
      <c r="K2407" s="1">
        <v>228.03270890664641</v>
      </c>
      <c r="L2407" s="1">
        <v>625.25097603435313</v>
      </c>
      <c r="M2407" s="1">
        <v>1771.5444320973338</v>
      </c>
      <c r="N2407" s="1">
        <v>1024.9212077739592</v>
      </c>
      <c r="O2407" s="1">
        <v>3565.769536854737</v>
      </c>
      <c r="P2407" s="1">
        <v>2145.4690354119957</v>
      </c>
      <c r="Q2407" s="1">
        <v>146.62748379158555</v>
      </c>
      <c r="R2407" s="1">
        <v>933.5145527947318</v>
      </c>
      <c r="S2407" s="1">
        <v>1568.0313693096816</v>
      </c>
      <c r="T2407" s="1">
        <v>3432.7504566591933</v>
      </c>
      <c r="U2407" s="1">
        <v>0</v>
      </c>
      <c r="V2407" s="1">
        <v>24.519646118994238</v>
      </c>
      <c r="W2407" s="1">
        <v>826.31207421010583</v>
      </c>
      <c r="X2407" s="1">
        <v>6245.7668576608094</v>
      </c>
      <c r="Y2407" s="1">
        <v>3643.619413282544</v>
      </c>
      <c r="Z2407" s="1">
        <v>6908.7780887184117</v>
      </c>
      <c r="AA2407" s="1">
        <v>25438.788404846291</v>
      </c>
      <c r="AB2407" s="1">
        <v>378.82853253846099</v>
      </c>
      <c r="AC2407" s="1">
        <v>6920.0797698263395</v>
      </c>
      <c r="AD2407" s="1">
        <v>1337.4118377374814</v>
      </c>
      <c r="AE2407" s="1">
        <v>3485.5682263641188</v>
      </c>
      <c r="AF2407" s="1">
        <v>5696.9405536235936</v>
      </c>
      <c r="AG2407" s="1">
        <v>20545.397689682399</v>
      </c>
      <c r="AH2407" s="1">
        <v>8358.7473619651355</v>
      </c>
      <c r="AI2407" s="1">
        <v>239.06654966019383</v>
      </c>
      <c r="AJ2407" s="1">
        <v>6590.8217877245961</v>
      </c>
      <c r="AK2407" s="1">
        <v>306.49557648742797</v>
      </c>
      <c r="AL2407" s="1">
        <v>116557.3984375</v>
      </c>
      <c r="AM2407" s="1">
        <v>88298.6328125</v>
      </c>
      <c r="AN2407" s="1">
        <v>28258.7578125</v>
      </c>
      <c r="AO2407" t="s">
        <v>15217</v>
      </c>
    </row>
    <row r="2408" spans="1:41" x14ac:dyDescent="0.25">
      <c r="A2408" s="1">
        <v>2018</v>
      </c>
      <c r="B2408" t="s">
        <v>1822</v>
      </c>
      <c r="C2408" t="s">
        <v>7048</v>
      </c>
      <c r="D2408" t="s">
        <v>7210</v>
      </c>
      <c r="E2408" t="s">
        <v>7673</v>
      </c>
      <c r="F2408" t="s">
        <v>9192</v>
      </c>
      <c r="G2408" t="s">
        <v>11326</v>
      </c>
      <c r="H2408" t="s">
        <v>12675</v>
      </c>
      <c r="I2408" s="1">
        <v>2904.6770232450235</v>
      </c>
      <c r="J2408" s="1">
        <v>3460.0155248857118</v>
      </c>
      <c r="K2408" s="1">
        <v>393.34168023109692</v>
      </c>
      <c r="L2408" s="1">
        <v>1180.0250406932907</v>
      </c>
      <c r="M2408" s="1">
        <v>1978.6599368240447</v>
      </c>
      <c r="N2408" s="1">
        <v>898.63445406642916</v>
      </c>
      <c r="O2408" s="1">
        <v>3952.7813157992691</v>
      </c>
      <c r="P2408" s="1">
        <v>1361.7125884972668</v>
      </c>
      <c r="Q2408" s="1">
        <v>145.37908501341343</v>
      </c>
      <c r="R2408" s="1">
        <v>663.43342868170691</v>
      </c>
      <c r="S2408" s="1">
        <v>1520.5342119699142</v>
      </c>
      <c r="T2408" s="1">
        <v>2662.6206046412713</v>
      </c>
      <c r="U2408" s="1">
        <v>0</v>
      </c>
      <c r="V2408" s="1">
        <v>683.8093825555992</v>
      </c>
      <c r="W2408" s="1">
        <v>877.45451743860076</v>
      </c>
      <c r="X2408" s="1">
        <v>6839.3041076490117</v>
      </c>
      <c r="Y2408" s="1">
        <v>2692.8776569667402</v>
      </c>
      <c r="Z2408" s="1">
        <v>6341.878167418301</v>
      </c>
      <c r="AA2408" s="1">
        <v>26771.236883034217</v>
      </c>
      <c r="AB2408" s="1">
        <v>226.32275139450806</v>
      </c>
      <c r="AC2408" s="1">
        <v>7012.6165033692978</v>
      </c>
      <c r="AD2408" s="1">
        <v>4548.1623491699584</v>
      </c>
      <c r="AE2408" s="1">
        <v>1943.2071434732463</v>
      </c>
      <c r="AF2408" s="1">
        <v>4357.6777322877706</v>
      </c>
      <c r="AG2408" s="1">
        <v>19181.760892254322</v>
      </c>
      <c r="AH2408" s="1">
        <v>9320.3823983374696</v>
      </c>
      <c r="AI2408" s="1">
        <v>236.00500813865816</v>
      </c>
      <c r="AJ2408" s="1">
        <v>6307.2299036876557</v>
      </c>
      <c r="AK2408" s="1">
        <v>338.42038982746874</v>
      </c>
      <c r="AL2408" s="1">
        <v>118800.171875</v>
      </c>
      <c r="AM2408" s="1">
        <v>85906.1640625</v>
      </c>
      <c r="AN2408" s="1">
        <v>32893.98828125</v>
      </c>
      <c r="AO2408" t="s">
        <v>15218</v>
      </c>
    </row>
    <row r="2409" spans="1:41" x14ac:dyDescent="0.25">
      <c r="A2409" s="1">
        <v>2018</v>
      </c>
      <c r="B2409" t="s">
        <v>1823</v>
      </c>
      <c r="C2409" t="s">
        <v>7048</v>
      </c>
      <c r="D2409" t="s">
        <v>7210</v>
      </c>
      <c r="E2409" t="s">
        <v>7673</v>
      </c>
      <c r="F2409" t="s">
        <v>9192</v>
      </c>
      <c r="G2409" t="s">
        <v>11326</v>
      </c>
      <c r="H2409" t="s">
        <v>12675</v>
      </c>
      <c r="I2409" s="1">
        <v>3904.3961037713248</v>
      </c>
      <c r="J2409" s="1">
        <v>19995.645472952907</v>
      </c>
      <c r="K2409" s="1">
        <v>481.14825062091967</v>
      </c>
      <c r="L2409" s="1">
        <v>957.49323911261399</v>
      </c>
      <c r="M2409" s="1">
        <v>4922.3461584259985</v>
      </c>
      <c r="N2409" s="1">
        <v>2762.4503970039914</v>
      </c>
      <c r="O2409" s="1">
        <v>3738.3223527505556</v>
      </c>
      <c r="P2409" s="1">
        <v>3805.9491806028045</v>
      </c>
      <c r="Q2409" s="1">
        <v>220.49314277430241</v>
      </c>
      <c r="R2409" s="1">
        <v>1630.6501878847444</v>
      </c>
      <c r="S2409" s="1">
        <v>3216.4058509930815</v>
      </c>
      <c r="T2409" s="1">
        <v>1662.9547832520263</v>
      </c>
      <c r="U2409" s="1">
        <v>0</v>
      </c>
      <c r="V2409" s="1">
        <v>1374.7092874883419</v>
      </c>
      <c r="W2409" s="1">
        <v>848.10693945853347</v>
      </c>
      <c r="X2409" s="1">
        <v>5920.0851065613015</v>
      </c>
      <c r="Y2409" s="1">
        <v>3331.4527491148929</v>
      </c>
      <c r="Z2409" s="1">
        <v>4710.5965826919073</v>
      </c>
      <c r="AA2409" s="1">
        <v>26794.636104278819</v>
      </c>
      <c r="AB2409" s="1">
        <v>599.65373438502559</v>
      </c>
      <c r="AC2409" s="1">
        <v>4583.4320711986766</v>
      </c>
      <c r="AD2409" s="1">
        <v>4356.7544730994241</v>
      </c>
      <c r="AE2409" s="1">
        <v>5178.4411950468102</v>
      </c>
      <c r="AF2409" s="1">
        <v>7200.878023843321</v>
      </c>
      <c r="AG2409" s="1">
        <v>43376.51256634586</v>
      </c>
      <c r="AH2409" s="1">
        <v>7526.5333489986715</v>
      </c>
      <c r="AI2409" s="1"/>
      <c r="AJ2409" s="1">
        <v>8187.2807162108102</v>
      </c>
      <c r="AK2409" s="1">
        <v>409.97378589773291</v>
      </c>
      <c r="AL2409" s="1">
        <v>171697.296875</v>
      </c>
      <c r="AM2409" s="1">
        <v>138015.015625</v>
      </c>
      <c r="AN2409" s="1">
        <v>33682.28515625</v>
      </c>
      <c r="AO2409" t="s">
        <v>15219</v>
      </c>
    </row>
    <row r="2410" spans="1:41" x14ac:dyDescent="0.25">
      <c r="A2410" s="1">
        <v>2018</v>
      </c>
      <c r="B2410" t="s">
        <v>1824</v>
      </c>
      <c r="C2410" t="s">
        <v>7048</v>
      </c>
      <c r="D2410" t="s">
        <v>7210</v>
      </c>
      <c r="E2410" t="s">
        <v>7673</v>
      </c>
      <c r="F2410" t="s">
        <v>9193</v>
      </c>
      <c r="G2410" t="s">
        <v>11326</v>
      </c>
      <c r="H2410" t="s">
        <v>12675</v>
      </c>
      <c r="I2410" s="1">
        <v>377.68688194742504</v>
      </c>
      <c r="J2410" s="1">
        <v>800.78203441679807</v>
      </c>
      <c r="K2410" s="1">
        <v>59.013575304285162</v>
      </c>
      <c r="L2410" s="1">
        <v>371.78552441699651</v>
      </c>
      <c r="M2410" s="1">
        <v>2334.6360526128251</v>
      </c>
      <c r="N2410" s="1">
        <v>938.68409204803277</v>
      </c>
      <c r="O2410" s="1">
        <v>480.3705029768812</v>
      </c>
      <c r="P2410" s="1">
        <v>3155.0141289430017</v>
      </c>
      <c r="Q2410" s="1">
        <v>1103.0089139944187</v>
      </c>
      <c r="R2410" s="1">
        <v>255.31230884052928</v>
      </c>
      <c r="S2410" s="1">
        <v>53.145031083257457</v>
      </c>
      <c r="T2410" s="1">
        <v>88.520362956427746</v>
      </c>
      <c r="U2410" s="1"/>
      <c r="V2410" s="1">
        <v>179.4012689250269</v>
      </c>
      <c r="W2410" s="1">
        <v>141.63258073028439</v>
      </c>
      <c r="X2410" s="1">
        <v>601.9384681037086</v>
      </c>
      <c r="Y2410" s="1">
        <v>3027.3964131098287</v>
      </c>
      <c r="Z2410" s="1">
        <v>0</v>
      </c>
      <c r="AA2410" s="1">
        <v>7402.6151848163072</v>
      </c>
      <c r="AB2410" s="1">
        <v>243.13593025365486</v>
      </c>
      <c r="AC2410" s="1">
        <v>153.67135009235855</v>
      </c>
      <c r="AD2410" s="1">
        <v>1577.2455040242485</v>
      </c>
      <c r="AE2410" s="1">
        <v>1501.4918386389759</v>
      </c>
      <c r="AF2410" s="1">
        <v>1520.6208433885433</v>
      </c>
      <c r="AG2410" s="1">
        <v>8254.9445197714449</v>
      </c>
      <c r="AH2410" s="1">
        <v>1326.0594981362281</v>
      </c>
      <c r="AI2410" s="1">
        <v>639.70715629845108</v>
      </c>
      <c r="AJ2410" s="1">
        <v>2832.6516146056879</v>
      </c>
      <c r="AK2410" s="1">
        <v>0</v>
      </c>
      <c r="AL2410" s="1">
        <v>39420.47265625</v>
      </c>
      <c r="AM2410" s="1">
        <v>31875.068359375</v>
      </c>
      <c r="AN2410" s="1">
        <v>7545.40478515625</v>
      </c>
      <c r="AO2410" t="s">
        <v>15220</v>
      </c>
    </row>
    <row r="2411" spans="1:41" x14ac:dyDescent="0.25">
      <c r="A2411" s="1">
        <v>2018</v>
      </c>
      <c r="B2411" t="s">
        <v>1825</v>
      </c>
      <c r="C2411" t="s">
        <v>7048</v>
      </c>
      <c r="D2411" t="s">
        <v>7210</v>
      </c>
      <c r="E2411" t="s">
        <v>7673</v>
      </c>
      <c r="F2411" t="s">
        <v>9193</v>
      </c>
      <c r="G2411" t="s">
        <v>11326</v>
      </c>
      <c r="H2411" t="s">
        <v>12675</v>
      </c>
      <c r="I2411" s="1">
        <v>392.31433790390781</v>
      </c>
      <c r="J2411" s="1">
        <v>453.61345320139338</v>
      </c>
      <c r="K2411" s="1">
        <v>175.3154697508088</v>
      </c>
      <c r="L2411" s="1">
        <v>245.1964611899424</v>
      </c>
      <c r="M2411" s="1">
        <v>2068.2321501371639</v>
      </c>
      <c r="N2411" s="1">
        <v>75.397911815907278</v>
      </c>
      <c r="O2411" s="1">
        <v>456.98490454275509</v>
      </c>
      <c r="P2411" s="1">
        <v>2825.8892152140861</v>
      </c>
      <c r="Q2411" s="1">
        <v>926.29093126030477</v>
      </c>
      <c r="R2411" s="1">
        <v>855.22905977983089</v>
      </c>
      <c r="S2411" s="1">
        <v>61.299115297485599</v>
      </c>
      <c r="T2411" s="1">
        <v>367.7946917849136</v>
      </c>
      <c r="U2411" s="1">
        <v>0</v>
      </c>
      <c r="V2411" s="1">
        <v>310.17352340527714</v>
      </c>
      <c r="W2411" s="1">
        <v>208.41699201145101</v>
      </c>
      <c r="X2411" s="1">
        <v>863.94258935826144</v>
      </c>
      <c r="Y2411" s="1">
        <v>3006.1086141886935</v>
      </c>
      <c r="Z2411" s="1">
        <v>11.033840753547407</v>
      </c>
      <c r="AA2411" s="1">
        <v>7099.2757146462773</v>
      </c>
      <c r="AB2411" s="1">
        <v>294.23575342793089</v>
      </c>
      <c r="AC2411" s="1">
        <v>428.61932741035048</v>
      </c>
      <c r="AD2411" s="1">
        <v>436.32250525385518</v>
      </c>
      <c r="AE2411" s="1">
        <v>1369.7434431099869</v>
      </c>
      <c r="AF2411" s="1">
        <v>1745.7988036723898</v>
      </c>
      <c r="AG2411" s="1">
        <v>4795.567540131653</v>
      </c>
      <c r="AH2411" s="1">
        <v>2006.9330348396784</v>
      </c>
      <c r="AI2411" s="1">
        <v>389.86237329200839</v>
      </c>
      <c r="AJ2411" s="1">
        <v>2398.3268171997825</v>
      </c>
      <c r="AK2411" s="1">
        <v>0</v>
      </c>
      <c r="AL2411" s="1">
        <v>34267.921875</v>
      </c>
      <c r="AM2411" s="1">
        <v>26938.580078125</v>
      </c>
      <c r="AN2411" s="1">
        <v>7329.33935546875</v>
      </c>
      <c r="AO2411" t="s">
        <v>15221</v>
      </c>
    </row>
    <row r="2412" spans="1:41" x14ac:dyDescent="0.25">
      <c r="A2412" s="1">
        <v>2018</v>
      </c>
      <c r="B2412" t="s">
        <v>1826</v>
      </c>
      <c r="C2412" t="s">
        <v>7048</v>
      </c>
      <c r="D2412" t="s">
        <v>7210</v>
      </c>
      <c r="E2412" t="s">
        <v>7673</v>
      </c>
      <c r="F2412" t="s">
        <v>9193</v>
      </c>
      <c r="G2412" t="s">
        <v>11326</v>
      </c>
      <c r="H2412" t="s">
        <v>12675</v>
      </c>
      <c r="I2412" s="1">
        <v>387.29026976600312</v>
      </c>
      <c r="J2412" s="1">
        <v>427.41368248588213</v>
      </c>
      <c r="K2412" s="1">
        <v>60.514104650937988</v>
      </c>
      <c r="L2412" s="1">
        <v>381.23885930090933</v>
      </c>
      <c r="M2412" s="1">
        <v>2621.1381859030535</v>
      </c>
      <c r="N2412" s="1">
        <v>359.45378162657164</v>
      </c>
      <c r="O2412" s="1">
        <v>470.79973418429756</v>
      </c>
      <c r="P2412" s="1">
        <v>2621.296732857239</v>
      </c>
      <c r="Q2412" s="1">
        <v>964.1904365802111</v>
      </c>
      <c r="R2412" s="1">
        <v>654.28419372763744</v>
      </c>
      <c r="S2412" s="1">
        <v>58.37242926598779</v>
      </c>
      <c r="T2412" s="1">
        <v>363.08462790562794</v>
      </c>
      <c r="U2412" s="1"/>
      <c r="V2412" s="1">
        <v>306.20136953374623</v>
      </c>
      <c r="W2412" s="1">
        <v>145.23385116225117</v>
      </c>
      <c r="X2412" s="1">
        <v>599.08963604428607</v>
      </c>
      <c r="Y2412" s="1">
        <v>2959.1397174308677</v>
      </c>
      <c r="Z2412" s="1">
        <v>726.16925581125588</v>
      </c>
      <c r="AA2412" s="1">
        <v>7471.1259369003674</v>
      </c>
      <c r="AB2412" s="1">
        <v>249.31811116186449</v>
      </c>
      <c r="AC2412" s="1">
        <v>429.52911481235782</v>
      </c>
      <c r="AD2412" s="1">
        <v>2175.0376687043122</v>
      </c>
      <c r="AE2412" s="1">
        <v>1933.1375964593301</v>
      </c>
      <c r="AF2412" s="1">
        <v>1602.0874015763864</v>
      </c>
      <c r="AG2412" s="1">
        <v>4854.4414750982451</v>
      </c>
      <c r="AH2412" s="1">
        <v>1967.9186832485034</v>
      </c>
      <c r="AI2412" s="1">
        <v>384.86970557996563</v>
      </c>
      <c r="AJ2412" s="1">
        <v>2295.1308816196747</v>
      </c>
      <c r="AK2412" s="1">
        <v>0</v>
      </c>
      <c r="AL2412" s="1">
        <v>37467.5078125</v>
      </c>
      <c r="AM2412" s="1">
        <v>28372.12890625</v>
      </c>
      <c r="AN2412" s="1">
        <v>9095.376953125</v>
      </c>
      <c r="AO2412" t="s">
        <v>15222</v>
      </c>
    </row>
    <row r="2413" spans="1:41" x14ac:dyDescent="0.25">
      <c r="A2413" s="1">
        <v>2018</v>
      </c>
      <c r="B2413" t="s">
        <v>1827</v>
      </c>
      <c r="C2413" t="s">
        <v>7048</v>
      </c>
      <c r="D2413" t="s">
        <v>7210</v>
      </c>
      <c r="E2413" t="s">
        <v>7673</v>
      </c>
      <c r="F2413" t="s">
        <v>9193</v>
      </c>
      <c r="G2413" t="s">
        <v>11326</v>
      </c>
      <c r="H2413" t="s">
        <v>12675</v>
      </c>
      <c r="I2413" s="1">
        <v>431.21177958671467</v>
      </c>
      <c r="J2413" s="1">
        <v>3121.9732842078142</v>
      </c>
      <c r="K2413" s="1">
        <v>54.979501897306115</v>
      </c>
      <c r="L2413" s="1">
        <v>25.872706775202879</v>
      </c>
      <c r="M2413" s="1">
        <v>407.32309976997919</v>
      </c>
      <c r="N2413" s="1">
        <v>147.69003450844977</v>
      </c>
      <c r="O2413" s="1">
        <v>445.47098291114338</v>
      </c>
      <c r="P2413" s="1">
        <v>1434.8571965747931</v>
      </c>
      <c r="Q2413" s="1">
        <v>3884.1833336082359</v>
      </c>
      <c r="R2413" s="1">
        <v>481.8791636881536</v>
      </c>
      <c r="S2413" s="1">
        <v>0</v>
      </c>
      <c r="T2413" s="1">
        <v>78.166457064745273</v>
      </c>
      <c r="U2413" s="1"/>
      <c r="V2413" s="1">
        <v>157.39229954915083</v>
      </c>
      <c r="W2413" s="1">
        <v>172.48471183468587</v>
      </c>
      <c r="X2413" s="1">
        <v>439.99343680163372</v>
      </c>
      <c r="Y2413" s="1">
        <v>3886.2961635252659</v>
      </c>
      <c r="Z2413" s="1">
        <v>0.18865515356918763</v>
      </c>
      <c r="AA2413" s="1">
        <v>6790.5074990417888</v>
      </c>
      <c r="AB2413" s="1">
        <v>227.46421373199198</v>
      </c>
      <c r="AC2413" s="1">
        <v>410.16082902937796</v>
      </c>
      <c r="AD2413" s="1">
        <v>1960.9517381123194</v>
      </c>
      <c r="AE2413" s="1"/>
      <c r="AF2413" s="1">
        <v>2002.0446459646312</v>
      </c>
      <c r="AG2413" s="1">
        <v>14083.3767213021</v>
      </c>
      <c r="AH2413" s="1">
        <v>348.2035120162721</v>
      </c>
      <c r="AI2413" s="1">
        <v>553.02910731996155</v>
      </c>
      <c r="AJ2413" s="1">
        <v>4639.8387483530496</v>
      </c>
      <c r="AK2413" s="1">
        <v>32.3408834690036</v>
      </c>
      <c r="AL2413" s="1">
        <v>46217.875</v>
      </c>
      <c r="AM2413" s="1">
        <v>41497.47265625</v>
      </c>
      <c r="AN2413" s="1">
        <v>4720.40771484375</v>
      </c>
      <c r="AO2413" t="s">
        <v>15223</v>
      </c>
    </row>
    <row r="2414" spans="1:41" x14ac:dyDescent="0.25">
      <c r="A2414" s="1">
        <v>2018</v>
      </c>
      <c r="B2414" t="s">
        <v>1828</v>
      </c>
      <c r="C2414" t="s">
        <v>7048</v>
      </c>
      <c r="D2414" t="s">
        <v>7210</v>
      </c>
      <c r="E2414" t="s">
        <v>7673</v>
      </c>
      <c r="F2414" t="s">
        <v>9193</v>
      </c>
      <c r="G2414" t="s">
        <v>11326</v>
      </c>
      <c r="H2414" t="s">
        <v>12675</v>
      </c>
      <c r="I2414" s="1">
        <v>443.45460886720707</v>
      </c>
      <c r="J2414" s="1">
        <v>3339.7675230311529</v>
      </c>
      <c r="K2414" s="1">
        <v>56.540462630568896</v>
      </c>
      <c r="L2414" s="1">
        <v>70.324362194711767</v>
      </c>
      <c r="M2414" s="1">
        <v>654.09554807913037</v>
      </c>
      <c r="N2414" s="1">
        <v>566.94899879853551</v>
      </c>
      <c r="O2414" s="1">
        <v>457.86688365539129</v>
      </c>
      <c r="P2414" s="1">
        <v>1475.5952110056314</v>
      </c>
      <c r="Q2414" s="1">
        <v>3692.3103185275959</v>
      </c>
      <c r="R2414" s="1">
        <v>562.85987097517182</v>
      </c>
      <c r="S2414" s="1">
        <v>0</v>
      </c>
      <c r="T2414" s="1">
        <v>498.88643497560793</v>
      </c>
      <c r="U2414" s="1">
        <v>0</v>
      </c>
      <c r="V2414" s="1">
        <v>280.48504010850849</v>
      </c>
      <c r="W2414" s="1">
        <v>177.38184354688283</v>
      </c>
      <c r="X2414" s="1">
        <v>452.48559213297079</v>
      </c>
      <c r="Y2414" s="1">
        <v>3996.6346624157036</v>
      </c>
      <c r="Z2414" s="1">
        <v>16.629547832520263</v>
      </c>
      <c r="AA2414" s="1">
        <v>6261.5790772049631</v>
      </c>
      <c r="AB2414" s="1">
        <v>233.3957038294219</v>
      </c>
      <c r="AC2414" s="1">
        <v>421.80598633970163</v>
      </c>
      <c r="AD2414" s="1">
        <v>1947.9739360952628</v>
      </c>
      <c r="AE2414" s="1"/>
      <c r="AF2414" s="1">
        <v>795.88651842478794</v>
      </c>
      <c r="AG2414" s="1">
        <v>13608.513309612415</v>
      </c>
      <c r="AH2414" s="1">
        <v>1550.9824945130567</v>
      </c>
      <c r="AI2414" s="1">
        <v>568.73053587219306</v>
      </c>
      <c r="AJ2414" s="1">
        <v>2533.2344531539202</v>
      </c>
      <c r="AK2414" s="1">
        <v>33.259095665040526</v>
      </c>
      <c r="AL2414" s="1">
        <v>44697.62890625</v>
      </c>
      <c r="AM2414" s="1">
        <v>38066.03125</v>
      </c>
      <c r="AN2414" s="1">
        <v>6631.5986328125</v>
      </c>
      <c r="AO2414" t="s">
        <v>15224</v>
      </c>
    </row>
    <row r="2415" spans="1:41" x14ac:dyDescent="0.25">
      <c r="A2415" s="1">
        <v>2018</v>
      </c>
      <c r="B2415" t="s">
        <v>1829</v>
      </c>
      <c r="C2415" t="s">
        <v>7048</v>
      </c>
      <c r="D2415" t="s">
        <v>7210</v>
      </c>
      <c r="E2415" t="s">
        <v>7673</v>
      </c>
      <c r="F2415" t="s">
        <v>9193</v>
      </c>
      <c r="G2415" t="s">
        <v>11326</v>
      </c>
      <c r="H2415" t="s">
        <v>12675</v>
      </c>
      <c r="I2415" s="1">
        <v>514.9964975654857</v>
      </c>
      <c r="J2415" s="1">
        <v>1227.4083191977409</v>
      </c>
      <c r="K2415" s="1">
        <v>57.221833062831742</v>
      </c>
      <c r="L2415" s="1">
        <v>34.333099837699045</v>
      </c>
      <c r="M2415" s="1">
        <v>343.33099837699046</v>
      </c>
      <c r="N2415" s="1">
        <v>730.95169554461279</v>
      </c>
      <c r="O2415" s="1">
        <v>472.65234109899023</v>
      </c>
      <c r="P2415" s="1">
        <v>2414.3035805869968</v>
      </c>
      <c r="Q2415" s="1">
        <v>3720.8023231627694</v>
      </c>
      <c r="R2415" s="1">
        <v>444.85975235102552</v>
      </c>
      <c r="S2415" s="1">
        <v>80.41320723270556</v>
      </c>
      <c r="T2415" s="1">
        <v>85.832749594247616</v>
      </c>
      <c r="U2415" s="1">
        <v>0</v>
      </c>
      <c r="V2415" s="1">
        <v>173.9543725110085</v>
      </c>
      <c r="W2415" s="1">
        <v>171.66549918849523</v>
      </c>
      <c r="X2415" s="1">
        <v>543.13636822702142</v>
      </c>
      <c r="Y2415" s="1">
        <v>3507.698366751586</v>
      </c>
      <c r="Z2415" s="1">
        <v>0</v>
      </c>
      <c r="AA2415" s="1">
        <v>8735.9222101764954</v>
      </c>
      <c r="AB2415" s="1">
        <v>241.47613552514997</v>
      </c>
      <c r="AC2415" s="1">
        <v>414.69234638964798</v>
      </c>
      <c r="AD2415" s="1">
        <v>1679.4716839867604</v>
      </c>
      <c r="AE2415" s="1">
        <v>1094.961886173581</v>
      </c>
      <c r="AF2415" s="1">
        <v>1313.252513158601</v>
      </c>
      <c r="AG2415" s="1">
        <v>9638.4455611033791</v>
      </c>
      <c r="AH2415" s="1">
        <v>1497.4337247287897</v>
      </c>
      <c r="AI2415" s="1">
        <v>587.0960072246537</v>
      </c>
      <c r="AJ2415" s="1">
        <v>2718.0370704845077</v>
      </c>
      <c r="AK2415" s="1">
        <v>0</v>
      </c>
      <c r="AL2415" s="1">
        <v>42444.34765625</v>
      </c>
      <c r="AM2415" s="1">
        <v>36684.6171875</v>
      </c>
      <c r="AN2415" s="1">
        <v>5759.73095703125</v>
      </c>
      <c r="AO2415" t="s">
        <v>15225</v>
      </c>
    </row>
    <row r="2416" spans="1:41" x14ac:dyDescent="0.25">
      <c r="A2416" s="1">
        <v>2018</v>
      </c>
      <c r="B2416" t="s">
        <v>1830</v>
      </c>
      <c r="C2416" t="s">
        <v>7048</v>
      </c>
      <c r="D2416" t="s">
        <v>7210</v>
      </c>
      <c r="E2416" t="s">
        <v>7673</v>
      </c>
      <c r="F2416" t="s">
        <v>9194</v>
      </c>
      <c r="G2416" t="s">
        <v>11326</v>
      </c>
      <c r="H2416" t="s">
        <v>12675</v>
      </c>
      <c r="I2416" s="1">
        <v>401.81365488222826</v>
      </c>
      <c r="J2416" s="1">
        <v>97.694555996773047</v>
      </c>
      <c r="K2416" s="1">
        <v>60.514104650937988</v>
      </c>
      <c r="L2416" s="1">
        <v>96.82256744150078</v>
      </c>
      <c r="M2416" s="1">
        <v>0</v>
      </c>
      <c r="N2416" s="1">
        <v>179.72689081328582</v>
      </c>
      <c r="O2416" s="1">
        <v>463.53804162618496</v>
      </c>
      <c r="P2416" s="1">
        <v>491.35129234943037</v>
      </c>
      <c r="Q2416" s="1">
        <v>332.30303932104459</v>
      </c>
      <c r="R2416" s="1">
        <v>93.809836190934632</v>
      </c>
      <c r="S2416" s="1">
        <v>808.74732693761882</v>
      </c>
      <c r="T2416" s="1">
        <v>605.14104650937986</v>
      </c>
      <c r="U2416" s="1">
        <v>36.308462790562793</v>
      </c>
      <c r="V2416" s="1">
        <v>0</v>
      </c>
      <c r="W2416" s="1">
        <v>139.18244069715738</v>
      </c>
      <c r="X2416" s="1">
        <v>398.18280860317196</v>
      </c>
      <c r="Y2416" s="1">
        <v>7455.3376929955602</v>
      </c>
      <c r="Z2416" s="1">
        <v>60.514104650937988</v>
      </c>
      <c r="AA2416" s="1">
        <v>4443.4734735555312</v>
      </c>
      <c r="AB2416" s="1"/>
      <c r="AC2416" s="1">
        <v>114.49268599957466</v>
      </c>
      <c r="AD2416" s="1">
        <v>1666.1080689234686</v>
      </c>
      <c r="AE2416" s="1">
        <v>488.36576848237183</v>
      </c>
      <c r="AF2416" s="1">
        <v>749.28395396803273</v>
      </c>
      <c r="AG2416" s="1">
        <v>5048.0866099812465</v>
      </c>
      <c r="AH2416" s="1">
        <v>1645.9836465055132</v>
      </c>
      <c r="AI2416" s="1">
        <v>141.6030048831949</v>
      </c>
      <c r="AJ2416" s="1">
        <v>8812.6017820969173</v>
      </c>
      <c r="AK2416" s="1">
        <v>61.72438674395675</v>
      </c>
      <c r="AL2416" s="1">
        <v>34892.7109375</v>
      </c>
      <c r="AM2416" s="1">
        <v>28901.986328125</v>
      </c>
      <c r="AN2416" s="1">
        <v>5990.72509765625</v>
      </c>
      <c r="AO2416" t="s">
        <v>15226</v>
      </c>
    </row>
    <row r="2417" spans="1:41" x14ac:dyDescent="0.25">
      <c r="A2417" s="1">
        <v>2018</v>
      </c>
      <c r="B2417" t="s">
        <v>1831</v>
      </c>
      <c r="C2417" t="s">
        <v>7048</v>
      </c>
      <c r="D2417" t="s">
        <v>7210</v>
      </c>
      <c r="E2417" t="s">
        <v>7673</v>
      </c>
      <c r="F2417" t="s">
        <v>9194</v>
      </c>
      <c r="G2417" t="s">
        <v>11326</v>
      </c>
      <c r="H2417" t="s">
        <v>12675</v>
      </c>
      <c r="I2417" s="1">
        <v>443.45460886720707</v>
      </c>
      <c r="J2417" s="1">
        <v>1246.9389283084779</v>
      </c>
      <c r="K2417" s="1">
        <v>43.236824364552689</v>
      </c>
      <c r="L2417" s="1">
        <v>0</v>
      </c>
      <c r="M2417" s="1">
        <v>1230.5865396064996</v>
      </c>
      <c r="N2417" s="1">
        <v>237.57394065153974</v>
      </c>
      <c r="O2417" s="1">
        <v>501.10370801994395</v>
      </c>
      <c r="P2417" s="1">
        <v>419.06460537951068</v>
      </c>
      <c r="Q2417" s="1">
        <v>0</v>
      </c>
      <c r="R2417" s="1">
        <v>507.77321381648989</v>
      </c>
      <c r="S2417" s="1">
        <v>361.73440552237537</v>
      </c>
      <c r="T2417" s="1">
        <v>554.31826108400878</v>
      </c>
      <c r="U2417" s="1">
        <v>16.629547832520263</v>
      </c>
      <c r="V2417" s="1">
        <v>11.086365221680177</v>
      </c>
      <c r="W2417" s="1">
        <v>249.44321748780396</v>
      </c>
      <c r="X2417" s="1">
        <v>337.84600611204633</v>
      </c>
      <c r="Y2417" s="1">
        <v>3525.4641404942959</v>
      </c>
      <c r="Z2417" s="1">
        <v>16.629547832520263</v>
      </c>
      <c r="AA2417" s="1">
        <v>9342.479972309884</v>
      </c>
      <c r="AB2417" s="1">
        <v>27.715913054200442</v>
      </c>
      <c r="AC2417" s="1">
        <v>112.84260166796734</v>
      </c>
      <c r="AD2417" s="1">
        <v>1565.0717674961891</v>
      </c>
      <c r="AE2417" s="1">
        <v>468.95324887707147</v>
      </c>
      <c r="AF2417" s="1">
        <v>3320.9312465224789</v>
      </c>
      <c r="AG2417" s="1">
        <v>11574.165291434105</v>
      </c>
      <c r="AH2417" s="1">
        <v>1876.9216320304538</v>
      </c>
      <c r="AI2417" s="1">
        <v>32.150459142872513</v>
      </c>
      <c r="AJ2417" s="1">
        <v>4741.6384053126112</v>
      </c>
      <c r="AK2417" s="1">
        <v>105.32046960596168</v>
      </c>
      <c r="AL2417" s="1">
        <v>42871.078125</v>
      </c>
      <c r="AM2417" s="1">
        <v>35985.625</v>
      </c>
      <c r="AN2417" s="1">
        <v>6885.44921875</v>
      </c>
      <c r="AO2417" t="s">
        <v>15227</v>
      </c>
    </row>
    <row r="2418" spans="1:41" x14ac:dyDescent="0.25">
      <c r="A2418" s="1">
        <v>2018</v>
      </c>
      <c r="B2418" t="s">
        <v>1832</v>
      </c>
      <c r="C2418" t="s">
        <v>7048</v>
      </c>
      <c r="D2418" t="s">
        <v>7210</v>
      </c>
      <c r="E2418" t="s">
        <v>7673</v>
      </c>
      <c r="F2418" t="s">
        <v>9194</v>
      </c>
      <c r="G2418" t="s">
        <v>11326</v>
      </c>
      <c r="H2418" t="s">
        <v>12675</v>
      </c>
      <c r="I2418" s="1">
        <v>431.21177958671467</v>
      </c>
      <c r="J2418" s="1">
        <v>1891.9416829367105</v>
      </c>
      <c r="K2418" s="1">
        <v>42.043148509704679</v>
      </c>
      <c r="L2418" s="1">
        <v>59.291619693173267</v>
      </c>
      <c r="M2418" s="1">
        <v>563.13358514807214</v>
      </c>
      <c r="N2418" s="1">
        <v>0</v>
      </c>
      <c r="O2418" s="1">
        <v>487.61012994327854</v>
      </c>
      <c r="P2418" s="1">
        <v>407.49513170944533</v>
      </c>
      <c r="Q2418" s="1">
        <v>0</v>
      </c>
      <c r="R2418" s="1">
        <v>434.44586793361503</v>
      </c>
      <c r="S2418" s="1">
        <v>104.5688565497783</v>
      </c>
      <c r="T2418" s="1"/>
      <c r="U2418" s="1"/>
      <c r="V2418" s="1">
        <v>167.09456458985193</v>
      </c>
      <c r="W2418" s="1">
        <v>232.83365203111128</v>
      </c>
      <c r="X2418" s="1">
        <v>328.51880352305585</v>
      </c>
      <c r="Y2418" s="1">
        <v>3428.1336477143814</v>
      </c>
      <c r="Z2418" s="1">
        <v>0.18865515356918763</v>
      </c>
      <c r="AA2418" s="1">
        <v>10129.164702491928</v>
      </c>
      <c r="AB2418" s="1">
        <v>26.950736224169667</v>
      </c>
      <c r="AC2418" s="1">
        <v>109.72725980396785</v>
      </c>
      <c r="AD2418" s="1">
        <v>1823.2173055650778</v>
      </c>
      <c r="AE2418" s="1"/>
      <c r="AF2418" s="1">
        <v>3345.6657545114881</v>
      </c>
      <c r="AG2418" s="1">
        <v>12310.018277751737</v>
      </c>
      <c r="AH2418" s="1">
        <v>1571.7669365935749</v>
      </c>
      <c r="AI2418" s="1">
        <v>31.262854020036812</v>
      </c>
      <c r="AJ2418" s="1">
        <v>3573.6676233248977</v>
      </c>
      <c r="AK2418" s="1">
        <v>102.41279765184473</v>
      </c>
      <c r="AL2418" s="1">
        <v>41602.36328125</v>
      </c>
      <c r="AM2418" s="1">
        <v>36288.04296875</v>
      </c>
      <c r="AN2418" s="1">
        <v>5314.318359375</v>
      </c>
      <c r="AO2418" t="s">
        <v>15228</v>
      </c>
    </row>
    <row r="2419" spans="1:41" x14ac:dyDescent="0.25">
      <c r="A2419" s="1">
        <v>2018</v>
      </c>
      <c r="B2419" t="s">
        <v>1833</v>
      </c>
      <c r="C2419" t="s">
        <v>7048</v>
      </c>
      <c r="D2419" t="s">
        <v>7210</v>
      </c>
      <c r="E2419" t="s">
        <v>7673</v>
      </c>
      <c r="F2419" t="s">
        <v>9194</v>
      </c>
      <c r="G2419" t="s">
        <v>11326</v>
      </c>
      <c r="H2419" t="s">
        <v>12675</v>
      </c>
      <c r="I2419" s="1">
        <v>480.3705029768812</v>
      </c>
      <c r="J2419" s="1">
        <v>177.95156320373292</v>
      </c>
      <c r="K2419" s="1"/>
      <c r="L2419" s="1">
        <v>94.421720486856259</v>
      </c>
      <c r="M2419" s="1">
        <v>0</v>
      </c>
      <c r="N2419" s="1">
        <v>134.09772743543326</v>
      </c>
      <c r="O2419" s="1">
        <v>525.81095596118075</v>
      </c>
      <c r="P2419" s="1">
        <v>566.85523561507034</v>
      </c>
      <c r="Q2419" s="1">
        <v>492.35839555541406</v>
      </c>
      <c r="R2419" s="1">
        <v>93.433615224535757</v>
      </c>
      <c r="S2419" s="1">
        <v>773.11064979553646</v>
      </c>
      <c r="T2419" s="1">
        <v>472.10860243428129</v>
      </c>
      <c r="U2419" s="1">
        <v>35.408145182571097</v>
      </c>
      <c r="V2419" s="1">
        <v>0</v>
      </c>
      <c r="W2419" s="1">
        <v>47.210860243428129</v>
      </c>
      <c r="X2419" s="1">
        <v>358.38823573970757</v>
      </c>
      <c r="Y2419" s="1">
        <v>5771.527664759089</v>
      </c>
      <c r="Z2419" s="1">
        <v>0</v>
      </c>
      <c r="AA2419" s="1">
        <v>4402.7265082239346</v>
      </c>
      <c r="AB2419" s="1">
        <v>28.326516146056878</v>
      </c>
      <c r="AC2419" s="1">
        <v>61.964254069499418</v>
      </c>
      <c r="AD2419" s="1">
        <v>1349.7891086928933</v>
      </c>
      <c r="AE2419" s="1">
        <v>210.69498763738324</v>
      </c>
      <c r="AF2419" s="1">
        <v>785.44465051061127</v>
      </c>
      <c r="AG2419" s="1">
        <v>5655.565253822866</v>
      </c>
      <c r="AH2419" s="1">
        <v>1785.9587988645528</v>
      </c>
      <c r="AI2419" s="1"/>
      <c r="AJ2419" s="1">
        <v>4877.4719988991683</v>
      </c>
      <c r="AK2419" s="1">
        <v>112.1257930781418</v>
      </c>
      <c r="AL2419" s="1">
        <v>29293.12109375</v>
      </c>
      <c r="AM2419" s="1">
        <v>23840.29296875</v>
      </c>
      <c r="AN2419" s="1">
        <v>5452.82958984375</v>
      </c>
      <c r="AO2419" t="s">
        <v>15229</v>
      </c>
    </row>
    <row r="2420" spans="1:41" x14ac:dyDescent="0.25">
      <c r="A2420" s="1">
        <v>2018</v>
      </c>
      <c r="B2420" t="s">
        <v>1834</v>
      </c>
      <c r="C2420" t="s">
        <v>7048</v>
      </c>
      <c r="D2420" t="s">
        <v>7210</v>
      </c>
      <c r="E2420" t="s">
        <v>7673</v>
      </c>
      <c r="F2420" t="s">
        <v>9194</v>
      </c>
      <c r="G2420" t="s">
        <v>11326</v>
      </c>
      <c r="H2420" t="s">
        <v>12675</v>
      </c>
      <c r="I2420" s="1">
        <v>425.73043798746818</v>
      </c>
      <c r="J2420" s="1">
        <v>1386.4850151124131</v>
      </c>
      <c r="K2420" s="1">
        <v>48.066339772778669</v>
      </c>
      <c r="L2420" s="1">
        <v>40.055283143982223</v>
      </c>
      <c r="M2420" s="1">
        <v>793.09460625084796</v>
      </c>
      <c r="N2420" s="1">
        <v>260.93155876651275</v>
      </c>
      <c r="O2420" s="1">
        <v>517.28537088799897</v>
      </c>
      <c r="P2420" s="1">
        <v>442.08581120081902</v>
      </c>
      <c r="Q2420" s="1">
        <v>112.12478669444138</v>
      </c>
      <c r="R2420" s="1">
        <v>273.53025546830202</v>
      </c>
      <c r="S2420" s="1">
        <v>1076.0731025259779</v>
      </c>
      <c r="T2420" s="1">
        <v>457.77466450265393</v>
      </c>
      <c r="U2420" s="1">
        <v>17.166549918849523</v>
      </c>
      <c r="V2420" s="1">
        <v>0</v>
      </c>
      <c r="W2420" s="1">
        <v>234.60951555761017</v>
      </c>
      <c r="X2420" s="1">
        <v>374.91729992889947</v>
      </c>
      <c r="Y2420" s="1">
        <v>4852.4114437281323</v>
      </c>
      <c r="Z2420" s="1">
        <v>0</v>
      </c>
      <c r="AA2420" s="1">
        <v>10668.062036572799</v>
      </c>
      <c r="AB2420" s="1">
        <v>28.610916531415871</v>
      </c>
      <c r="AC2420" s="1">
        <v>82.328633314245764</v>
      </c>
      <c r="AD2420" s="1">
        <v>1419.763687660045</v>
      </c>
      <c r="AE2420" s="1">
        <v>723.09843384267037</v>
      </c>
      <c r="AF2420" s="1">
        <v>4331.7129049416017</v>
      </c>
      <c r="AG2420" s="1">
        <v>10184.341848522794</v>
      </c>
      <c r="AH2420" s="1">
        <v>1563.2834588956043</v>
      </c>
      <c r="AI2420" s="1">
        <v>33.188663176442411</v>
      </c>
      <c r="AJ2420" s="1">
        <v>5109.9096925108752</v>
      </c>
      <c r="AK2420" s="1">
        <v>108.72148281938031</v>
      </c>
      <c r="AL2420" s="1">
        <v>45565.3671875</v>
      </c>
      <c r="AM2420" s="1">
        <v>38909.9765625</v>
      </c>
      <c r="AN2420" s="1">
        <v>6655.38916015625</v>
      </c>
      <c r="AO2420" t="s">
        <v>15230</v>
      </c>
    </row>
    <row r="2421" spans="1:41" x14ac:dyDescent="0.25">
      <c r="A2421" s="1">
        <v>2018</v>
      </c>
      <c r="B2421" t="s">
        <v>1835</v>
      </c>
      <c r="C2421" t="s">
        <v>7048</v>
      </c>
      <c r="D2421" t="s">
        <v>7210</v>
      </c>
      <c r="E2421" t="s">
        <v>7673</v>
      </c>
      <c r="F2421" t="s">
        <v>9194</v>
      </c>
      <c r="G2421" t="s">
        <v>11326</v>
      </c>
      <c r="H2421" t="s">
        <v>12675</v>
      </c>
      <c r="I2421" s="1">
        <v>578.66364840826407</v>
      </c>
      <c r="J2421" s="1">
        <v>117.69430137117234</v>
      </c>
      <c r="K2421" s="1">
        <v>64.977062215334726</v>
      </c>
      <c r="L2421" s="1">
        <v>110.33840753547408</v>
      </c>
      <c r="M2421" s="1">
        <v>0</v>
      </c>
      <c r="N2421" s="1">
        <v>19.125323972815504</v>
      </c>
      <c r="O2421" s="1">
        <v>328.25676241803535</v>
      </c>
      <c r="P2421" s="1">
        <v>530.85033847622526</v>
      </c>
      <c r="Q2421" s="1">
        <v>331.32171818290965</v>
      </c>
      <c r="R2421" s="1">
        <v>228.49636474871053</v>
      </c>
      <c r="S2421" s="1">
        <v>822.63412729225672</v>
      </c>
      <c r="T2421" s="1">
        <v>612.99115297485594</v>
      </c>
      <c r="U2421" s="1">
        <v>40.209393069193105</v>
      </c>
      <c r="V2421" s="1">
        <v>0</v>
      </c>
      <c r="W2421" s="1">
        <v>49.039292237988477</v>
      </c>
      <c r="X2421" s="1">
        <v>356.68331713022502</v>
      </c>
      <c r="Y2421" s="1">
        <v>11389.375622272824</v>
      </c>
      <c r="Z2421" s="1">
        <v>367.7946917849136</v>
      </c>
      <c r="AA2421" s="1">
        <v>4222.3144926098439</v>
      </c>
      <c r="AB2421" s="1"/>
      <c r="AC2421" s="1">
        <v>114.29830586404553</v>
      </c>
      <c r="AD2421" s="1">
        <v>445.80394591249359</v>
      </c>
      <c r="AE2421" s="1">
        <v>494.70102420299219</v>
      </c>
      <c r="AF2421" s="1">
        <v>600.73132991535886</v>
      </c>
      <c r="AG2421" s="1">
        <v>6333.0602475108117</v>
      </c>
      <c r="AH2421" s="1">
        <v>1642.816289972614</v>
      </c>
      <c r="AI2421" s="1">
        <v>143.4399297961163</v>
      </c>
      <c r="AJ2421" s="1">
        <v>9208.8426645151994</v>
      </c>
      <c r="AK2421" s="1">
        <v>46.587327626089056</v>
      </c>
      <c r="AL2421" s="1">
        <v>39201.046875</v>
      </c>
      <c r="AM2421" s="1">
        <v>34687.8203125</v>
      </c>
      <c r="AN2421" s="1">
        <v>4513.2294921875</v>
      </c>
      <c r="AO2421" t="s">
        <v>15231</v>
      </c>
    </row>
    <row r="2422" spans="1:41" x14ac:dyDescent="0.25">
      <c r="A2422" s="1">
        <v>2018</v>
      </c>
      <c r="B2422" t="s">
        <v>1835</v>
      </c>
      <c r="C2422" t="s">
        <v>7048</v>
      </c>
      <c r="D2422" t="s">
        <v>7210</v>
      </c>
      <c r="E2422" t="s">
        <v>7673</v>
      </c>
      <c r="F2422" t="s">
        <v>9195</v>
      </c>
      <c r="G2422" t="s">
        <v>11326</v>
      </c>
      <c r="H2422" t="s">
        <v>12675</v>
      </c>
      <c r="I2422" s="1">
        <v>61.299115297485599</v>
      </c>
      <c r="J2422" s="1">
        <v>2915.3859235484151</v>
      </c>
      <c r="K2422" s="1">
        <v>188.80127511625562</v>
      </c>
      <c r="L2422" s="1">
        <v>429.09380708239917</v>
      </c>
      <c r="M2422" s="1">
        <v>294.23575342793089</v>
      </c>
      <c r="N2422" s="1">
        <v>0</v>
      </c>
      <c r="O2422" s="1">
        <v>63.75107990938502</v>
      </c>
      <c r="P2422" s="1">
        <v>429.09380708239917</v>
      </c>
      <c r="Q2422" s="1">
        <v>0</v>
      </c>
      <c r="R2422" s="1">
        <v>629.77654811581044</v>
      </c>
      <c r="S2422" s="1">
        <v>49.039292237988477</v>
      </c>
      <c r="T2422" s="1">
        <v>122.5982305949712</v>
      </c>
      <c r="U2422" s="1">
        <v>201.0469653459655</v>
      </c>
      <c r="V2422" s="1">
        <v>0</v>
      </c>
      <c r="W2422" s="1">
        <v>0</v>
      </c>
      <c r="X2422" s="1">
        <v>0</v>
      </c>
      <c r="Y2422" s="1">
        <v>8849.1402843450214</v>
      </c>
      <c r="Z2422" s="1">
        <v>0</v>
      </c>
      <c r="AA2422" s="1">
        <v>1146.6519847786535</v>
      </c>
      <c r="AB2422" s="1"/>
      <c r="AC2422" s="1">
        <v>233.67632229491696</v>
      </c>
      <c r="AD2422" s="1">
        <v>225.58074429474701</v>
      </c>
      <c r="AE2422" s="1"/>
      <c r="AF2422" s="1"/>
      <c r="AG2422" s="1">
        <v>1657.296023352807</v>
      </c>
      <c r="AH2422" s="1">
        <v>742.94527740552542</v>
      </c>
      <c r="AI2422" s="1">
        <v>0</v>
      </c>
      <c r="AJ2422" s="1">
        <v>3695.5268691082483</v>
      </c>
      <c r="AK2422" s="1">
        <v>264.81217808513776</v>
      </c>
      <c r="AL2422" s="1">
        <v>22199.75390625</v>
      </c>
      <c r="AM2422" s="1">
        <v>20247.98828125</v>
      </c>
      <c r="AN2422" s="1">
        <v>1951.7637939453125</v>
      </c>
      <c r="AO2422" t="s">
        <v>15232</v>
      </c>
    </row>
    <row r="2423" spans="1:41" x14ac:dyDescent="0.25">
      <c r="A2423" s="1">
        <v>2018</v>
      </c>
      <c r="B2423" t="s">
        <v>1836</v>
      </c>
      <c r="C2423" t="s">
        <v>7048</v>
      </c>
      <c r="D2423" t="s">
        <v>7210</v>
      </c>
      <c r="E2423" t="s">
        <v>7673</v>
      </c>
      <c r="F2423" t="s">
        <v>9195</v>
      </c>
      <c r="G2423" t="s">
        <v>11326</v>
      </c>
      <c r="H2423" t="s">
        <v>12675</v>
      </c>
      <c r="I2423" s="1">
        <v>846.25311743892746</v>
      </c>
      <c r="J2423" s="1">
        <v>1670.9456458985192</v>
      </c>
      <c r="K2423" s="1"/>
      <c r="L2423" s="1"/>
      <c r="M2423" s="1">
        <v>203.44570682871748</v>
      </c>
      <c r="N2423" s="1">
        <v>371.92015989354138</v>
      </c>
      <c r="O2423" s="1">
        <v>294.14184439181628</v>
      </c>
      <c r="P2423" s="1">
        <v>1236.4997779649043</v>
      </c>
      <c r="Q2423" s="1">
        <v>1102.0889102088274</v>
      </c>
      <c r="R2423" s="1">
        <v>267.35130334376311</v>
      </c>
      <c r="S2423" s="1">
        <v>0</v>
      </c>
      <c r="T2423" s="1">
        <v>146.85932853571848</v>
      </c>
      <c r="U2423" s="1">
        <v>47.433295754538612</v>
      </c>
      <c r="V2423" s="1">
        <v>83.00826757044257</v>
      </c>
      <c r="W2423" s="1">
        <v>0</v>
      </c>
      <c r="X2423" s="1">
        <v>422.75664665364178</v>
      </c>
      <c r="Y2423" s="1">
        <v>7605.49776246068</v>
      </c>
      <c r="Z2423" s="1">
        <v>0</v>
      </c>
      <c r="AA2423" s="1">
        <v>2947.3325134751944</v>
      </c>
      <c r="AB2423" s="1"/>
      <c r="AC2423" s="1">
        <v>590.02592451699115</v>
      </c>
      <c r="AD2423" s="1">
        <v>230.6372856120808</v>
      </c>
      <c r="AE2423" s="1"/>
      <c r="AF2423" s="1">
        <v>373.20004162478835</v>
      </c>
      <c r="AG2423" s="1">
        <v>3722.4356872823141</v>
      </c>
      <c r="AH2423" s="1">
        <v>541.17078338132683</v>
      </c>
      <c r="AI2423" s="1"/>
      <c r="AJ2423" s="1">
        <v>784.80543884782071</v>
      </c>
      <c r="AK2423" s="1">
        <v>109.95900379461223</v>
      </c>
      <c r="AL2423" s="1">
        <v>23597.765625</v>
      </c>
      <c r="AM2423" s="1">
        <v>21648.794921875</v>
      </c>
      <c r="AN2423" s="1">
        <v>1948.9705810546875</v>
      </c>
      <c r="AO2423" t="s">
        <v>15233</v>
      </c>
    </row>
    <row r="2424" spans="1:41" x14ac:dyDescent="0.25">
      <c r="A2424" s="1">
        <v>2018</v>
      </c>
      <c r="B2424" t="s">
        <v>1837</v>
      </c>
      <c r="C2424" t="s">
        <v>7048</v>
      </c>
      <c r="D2424" t="s">
        <v>7210</v>
      </c>
      <c r="E2424" t="s">
        <v>7673</v>
      </c>
      <c r="F2424" t="s">
        <v>9195</v>
      </c>
      <c r="G2424" t="s">
        <v>11326</v>
      </c>
      <c r="H2424" t="s">
        <v>12675</v>
      </c>
      <c r="I2424" s="1">
        <v>354.08145182571099</v>
      </c>
      <c r="J2424" s="1">
        <v>3019.2819289323365</v>
      </c>
      <c r="K2424" s="1">
        <v>94.421720486856259</v>
      </c>
      <c r="L2424" s="1"/>
      <c r="M2424" s="1">
        <v>299.4938946692472</v>
      </c>
      <c r="N2424" s="1">
        <v>0</v>
      </c>
      <c r="O2424" s="1">
        <v>103.86389253554188</v>
      </c>
      <c r="P2424" s="1">
        <v>458.1970726680708</v>
      </c>
      <c r="Q2424" s="1">
        <v>173.27281736057398</v>
      </c>
      <c r="R2424" s="1">
        <v>1071.44022056226</v>
      </c>
      <c r="S2424" s="1">
        <v>23.605430121714065</v>
      </c>
      <c r="T2424" s="1">
        <v>0</v>
      </c>
      <c r="U2424" s="1">
        <v>118.02715060857032</v>
      </c>
      <c r="V2424" s="1">
        <v>0</v>
      </c>
      <c r="W2424" s="1">
        <v>0</v>
      </c>
      <c r="X2424" s="1">
        <v>29.506787652142581</v>
      </c>
      <c r="Y2424" s="1">
        <v>6904.5883106013634</v>
      </c>
      <c r="Z2424" s="1">
        <v>0</v>
      </c>
      <c r="AA2424" s="1">
        <v>1195.6463920270701</v>
      </c>
      <c r="AB2424" s="1"/>
      <c r="AC2424" s="1">
        <v>731.24016227416269</v>
      </c>
      <c r="AD2424" s="1">
        <v>123.71049083601514</v>
      </c>
      <c r="AE2424" s="1"/>
      <c r="AF2424" s="1">
        <v>0</v>
      </c>
      <c r="AG2424" s="1">
        <v>9847.8457950566171</v>
      </c>
      <c r="AH2424" s="1">
        <v>864.33158873755247</v>
      </c>
      <c r="AI2424" s="1">
        <v>0</v>
      </c>
      <c r="AJ2424" s="1">
        <v>1375.0163045898441</v>
      </c>
      <c r="AK2424" s="1">
        <v>120.38769362074173</v>
      </c>
      <c r="AL2424" s="1">
        <v>26907.958984375</v>
      </c>
      <c r="AM2424" s="1">
        <v>25248.63671875</v>
      </c>
      <c r="AN2424" s="1">
        <v>1659.321533203125</v>
      </c>
      <c r="AO2424" t="s">
        <v>15234</v>
      </c>
    </row>
    <row r="2425" spans="1:41" x14ac:dyDescent="0.25">
      <c r="A2425" s="1">
        <v>2018</v>
      </c>
      <c r="B2425" t="s">
        <v>1838</v>
      </c>
      <c r="C2425" t="s">
        <v>7048</v>
      </c>
      <c r="D2425" t="s">
        <v>7210</v>
      </c>
      <c r="E2425" t="s">
        <v>7673</v>
      </c>
      <c r="F2425" t="s">
        <v>9195</v>
      </c>
      <c r="G2425" t="s">
        <v>11326</v>
      </c>
      <c r="H2425" t="s">
        <v>12675</v>
      </c>
      <c r="I2425" s="1">
        <v>121.02820930187598</v>
      </c>
      <c r="J2425" s="1">
        <v>865.00388122142795</v>
      </c>
      <c r="K2425" s="1">
        <v>66.56551511603179</v>
      </c>
      <c r="L2425" s="1"/>
      <c r="M2425" s="1">
        <v>307.10908110351028</v>
      </c>
      <c r="N2425" s="1">
        <v>0</v>
      </c>
      <c r="O2425" s="1">
        <v>101.66369581357581</v>
      </c>
      <c r="P2425" s="1">
        <v>397.16617164503623</v>
      </c>
      <c r="Q2425" s="1">
        <v>0</v>
      </c>
      <c r="R2425" s="1">
        <v>557.05808990029323</v>
      </c>
      <c r="S2425" s="1">
        <v>48.41128372075039</v>
      </c>
      <c r="T2425" s="1">
        <v>121.02820930187598</v>
      </c>
      <c r="U2425" s="1">
        <v>181.54231395281397</v>
      </c>
      <c r="V2425" s="1">
        <v>0</v>
      </c>
      <c r="W2425" s="1">
        <v>0</v>
      </c>
      <c r="X2425" s="1"/>
      <c r="Y2425" s="1">
        <v>6940.9678034625867</v>
      </c>
      <c r="Z2425" s="1"/>
      <c r="AA2425" s="1">
        <v>1206.7120264683119</v>
      </c>
      <c r="AB2425" s="1"/>
      <c r="AC2425" s="1">
        <v>234.18958499913001</v>
      </c>
      <c r="AD2425" s="1">
        <v>142.16397063330908</v>
      </c>
      <c r="AE2425" s="1"/>
      <c r="AF2425" s="1">
        <v>0</v>
      </c>
      <c r="AG2425" s="1">
        <v>6280.1537806743445</v>
      </c>
      <c r="AH2425" s="1">
        <v>733.43094836936837</v>
      </c>
      <c r="AI2425" s="1">
        <v>0</v>
      </c>
      <c r="AJ2425" s="1">
        <v>3536.5146152385591</v>
      </c>
      <c r="AK2425" s="1">
        <v>0</v>
      </c>
      <c r="AL2425" s="1">
        <v>21840.708984375</v>
      </c>
      <c r="AM2425" s="1">
        <v>20320.3359375</v>
      </c>
      <c r="AN2425" s="1">
        <v>1520.3726806640625</v>
      </c>
      <c r="AO2425" t="s">
        <v>15235</v>
      </c>
    </row>
    <row r="2426" spans="1:41" x14ac:dyDescent="0.25">
      <c r="A2426" s="1">
        <v>2018</v>
      </c>
      <c r="B2426" t="s">
        <v>1839</v>
      </c>
      <c r="C2426" t="s">
        <v>7048</v>
      </c>
      <c r="D2426" t="s">
        <v>7210</v>
      </c>
      <c r="E2426" t="s">
        <v>7673</v>
      </c>
      <c r="F2426" t="s">
        <v>9195</v>
      </c>
      <c r="G2426" t="s">
        <v>11326</v>
      </c>
      <c r="H2426" t="s">
        <v>12675</v>
      </c>
      <c r="I2426" s="1">
        <v>870.27966990189384</v>
      </c>
      <c r="J2426" s="1">
        <v>6146.8351971605734</v>
      </c>
      <c r="K2426" s="1"/>
      <c r="L2426" s="1"/>
      <c r="M2426" s="1">
        <v>360.30686970460573</v>
      </c>
      <c r="N2426" s="1">
        <v>6.4964990479870819</v>
      </c>
      <c r="O2426" s="1">
        <v>302.65777055186879</v>
      </c>
      <c r="P2426" s="1">
        <v>1271.6060909267162</v>
      </c>
      <c r="Q2426" s="1">
        <v>1110.9913428587499</v>
      </c>
      <c r="R2426" s="1">
        <v>312.12734312620933</v>
      </c>
      <c r="S2426" s="1">
        <v>0</v>
      </c>
      <c r="T2426" s="1">
        <v>0</v>
      </c>
      <c r="U2426" s="1">
        <v>60.975008719240968</v>
      </c>
      <c r="V2426" s="1">
        <v>0</v>
      </c>
      <c r="W2426" s="1">
        <v>22.172730443360354</v>
      </c>
      <c r="X2426" s="1">
        <v>434.75942045804612</v>
      </c>
      <c r="Y2426" s="1">
        <v>7821.430663895364</v>
      </c>
      <c r="Z2426" s="1"/>
      <c r="AA2426" s="1">
        <v>2718.3767523559791</v>
      </c>
      <c r="AB2426" s="1">
        <v>0</v>
      </c>
      <c r="AC2426" s="1">
        <v>606.77775507192064</v>
      </c>
      <c r="AD2426" s="1">
        <v>235.02837138350205</v>
      </c>
      <c r="AE2426" s="1"/>
      <c r="AF2426" s="1">
        <v>445.31745673767898</v>
      </c>
      <c r="AG2426" s="1">
        <v>3736.1050797062194</v>
      </c>
      <c r="AH2426" s="1">
        <v>954.53604558666314</v>
      </c>
      <c r="AI2426" s="1"/>
      <c r="AJ2426" s="1">
        <v>3988.8742067605276</v>
      </c>
      <c r="AK2426" s="1">
        <v>113.08092526113779</v>
      </c>
      <c r="AL2426" s="1">
        <v>31518.734375</v>
      </c>
      <c r="AM2426" s="1">
        <v>29096.193359375</v>
      </c>
      <c r="AN2426" s="1">
        <v>2422.5419921875</v>
      </c>
      <c r="AO2426" t="s">
        <v>15236</v>
      </c>
    </row>
    <row r="2427" spans="1:41" x14ac:dyDescent="0.25">
      <c r="A2427" s="1">
        <v>2018</v>
      </c>
      <c r="B2427" t="s">
        <v>1840</v>
      </c>
      <c r="C2427" t="s">
        <v>7048</v>
      </c>
      <c r="D2427" t="s">
        <v>7210</v>
      </c>
      <c r="E2427" t="s">
        <v>7673</v>
      </c>
      <c r="F2427" t="s">
        <v>9195</v>
      </c>
      <c r="G2427" t="s">
        <v>11326</v>
      </c>
      <c r="H2427" t="s">
        <v>12675</v>
      </c>
      <c r="I2427" s="1">
        <v>572.2183306283174</v>
      </c>
      <c r="J2427" s="1">
        <v>2874.2526747460383</v>
      </c>
      <c r="K2427" s="1">
        <v>120.16584943194667</v>
      </c>
      <c r="L2427" s="1">
        <v>22.888733225132697</v>
      </c>
      <c r="M2427" s="1">
        <v>835.43876271734348</v>
      </c>
      <c r="N2427" s="1">
        <v>0</v>
      </c>
      <c r="O2427" s="1">
        <v>101.85486285184051</v>
      </c>
      <c r="P2427" s="1">
        <v>364.8280966220351</v>
      </c>
      <c r="Q2427" s="1">
        <v>945.69967420898411</v>
      </c>
      <c r="R2427" s="1">
        <v>360.02697678798359</v>
      </c>
      <c r="S2427" s="1">
        <v>45.777466450265393</v>
      </c>
      <c r="T2427" s="1"/>
      <c r="U2427" s="1">
        <v>171.66549918849523</v>
      </c>
      <c r="V2427" s="1">
        <v>0</v>
      </c>
      <c r="W2427" s="1">
        <v>0</v>
      </c>
      <c r="X2427" s="1">
        <v>221.32376376586166</v>
      </c>
      <c r="Y2427" s="1">
        <v>5401.7410411313167</v>
      </c>
      <c r="Z2427" s="1">
        <v>0</v>
      </c>
      <c r="AA2427" s="1">
        <v>846.6920084074801</v>
      </c>
      <c r="AB2427" s="1">
        <v>0</v>
      </c>
      <c r="AC2427" s="1">
        <v>292.08113336612774</v>
      </c>
      <c r="AD2427" s="1">
        <v>242.2388407602979</v>
      </c>
      <c r="AE2427" s="1"/>
      <c r="AF2427" s="1">
        <v>303.05827226736949</v>
      </c>
      <c r="AG2427" s="1">
        <v>8345.2321338833808</v>
      </c>
      <c r="AH2427" s="1">
        <v>1095.8243403838928</v>
      </c>
      <c r="AI2427" s="1"/>
      <c r="AJ2427" s="1">
        <v>2669.9707307117292</v>
      </c>
      <c r="AK2427" s="1">
        <v>116.73253944817677</v>
      </c>
      <c r="AL2427" s="1">
        <v>25949.712890625</v>
      </c>
      <c r="AM2427" s="1">
        <v>23170.35546875</v>
      </c>
      <c r="AN2427" s="1">
        <v>2779.356201171875</v>
      </c>
      <c r="AO2427" t="s">
        <v>15237</v>
      </c>
    </row>
    <row r="2428" spans="1:41" x14ac:dyDescent="0.25">
      <c r="A2428" s="1">
        <v>2018</v>
      </c>
      <c r="B2428" t="s">
        <v>1841</v>
      </c>
      <c r="C2428" t="s">
        <v>7048</v>
      </c>
      <c r="D2428" t="s">
        <v>7210</v>
      </c>
      <c r="E2428" t="s">
        <v>7673</v>
      </c>
      <c r="F2428" t="s">
        <v>9196</v>
      </c>
      <c r="G2428" t="s">
        <v>11326</v>
      </c>
      <c r="H2428" t="s">
        <v>12675</v>
      </c>
      <c r="I2428" s="1">
        <v>0</v>
      </c>
      <c r="J2428" s="1">
        <v>4226.3496260886568</v>
      </c>
      <c r="K2428" s="1">
        <v>112.1257930781418</v>
      </c>
      <c r="L2428" s="1"/>
      <c r="M2428" s="1">
        <v>0</v>
      </c>
      <c r="N2428" s="1">
        <v>0</v>
      </c>
      <c r="O2428" s="1">
        <v>2038.7505289547071</v>
      </c>
      <c r="P2428" s="1">
        <v>65.45672466686726</v>
      </c>
      <c r="Q2428" s="1">
        <v>0</v>
      </c>
      <c r="R2428" s="1">
        <v>487.3717815777934</v>
      </c>
      <c r="S2428" s="1">
        <v>714.06426118185038</v>
      </c>
      <c r="T2428" s="1">
        <v>1770.4072591285549</v>
      </c>
      <c r="U2428" s="1">
        <v>0</v>
      </c>
      <c r="V2428" s="1">
        <v>177.04072591285549</v>
      </c>
      <c r="W2428" s="1">
        <v>59.013575304285162</v>
      </c>
      <c r="X2428" s="1">
        <v>0</v>
      </c>
      <c r="Y2428" s="1">
        <v>495.71403255599535</v>
      </c>
      <c r="Z2428" s="1">
        <v>2386.8630667571174</v>
      </c>
      <c r="AA2428" s="1">
        <v>7486.5355835888968</v>
      </c>
      <c r="AB2428" s="1"/>
      <c r="AC2428" s="1">
        <v>1239.2850813899884</v>
      </c>
      <c r="AD2428" s="1">
        <v>1496.8118012328</v>
      </c>
      <c r="AE2428" s="1">
        <v>1464.8367366102254</v>
      </c>
      <c r="AF2428" s="1">
        <v>0</v>
      </c>
      <c r="AG2428" s="1">
        <v>6978.3064476830914</v>
      </c>
      <c r="AH2428" s="1">
        <v>78.25736280461193</v>
      </c>
      <c r="AI2428" s="1"/>
      <c r="AJ2428" s="1">
        <v>590.13575304285155</v>
      </c>
      <c r="AK2428" s="1">
        <v>375.37354979549707</v>
      </c>
      <c r="AL2428" s="1">
        <v>32242.701171875</v>
      </c>
      <c r="AM2428" s="1">
        <v>25597.89453125</v>
      </c>
      <c r="AN2428" s="1">
        <v>6644.80419921875</v>
      </c>
      <c r="AO2428" t="s">
        <v>15238</v>
      </c>
    </row>
    <row r="2429" spans="1:41" x14ac:dyDescent="0.25">
      <c r="A2429" s="1">
        <v>2018</v>
      </c>
      <c r="B2429" t="s">
        <v>1842</v>
      </c>
      <c r="C2429" t="s">
        <v>7048</v>
      </c>
      <c r="D2429" t="s">
        <v>7210</v>
      </c>
      <c r="E2429" t="s">
        <v>7673</v>
      </c>
      <c r="F2429" t="s">
        <v>9196</v>
      </c>
      <c r="G2429" t="s">
        <v>11326</v>
      </c>
      <c r="H2429" t="s">
        <v>12675</v>
      </c>
      <c r="I2429" s="1">
        <v>0</v>
      </c>
      <c r="J2429" s="1">
        <v>4553.427365974836</v>
      </c>
      <c r="K2429" s="1">
        <v>108.72148281938031</v>
      </c>
      <c r="L2429" s="1">
        <v>171.66549918849523</v>
      </c>
      <c r="M2429" s="1">
        <v>228.88733225132697</v>
      </c>
      <c r="N2429" s="1">
        <v>3288.424302454815</v>
      </c>
      <c r="O2429" s="1">
        <v>2000.4752838765978</v>
      </c>
      <c r="P2429" s="1">
        <v>53.65119067971105</v>
      </c>
      <c r="Q2429" s="1">
        <v>0</v>
      </c>
      <c r="R2429" s="1">
        <v>475.19091490786849</v>
      </c>
      <c r="S2429" s="1">
        <v>698.10636336654727</v>
      </c>
      <c r="T2429" s="1">
        <v>1716.6549918849523</v>
      </c>
      <c r="U2429" s="1">
        <v>0</v>
      </c>
      <c r="V2429" s="1">
        <v>171.66549918849523</v>
      </c>
      <c r="W2429" s="1">
        <v>68.66619967539809</v>
      </c>
      <c r="X2429" s="1">
        <v>0</v>
      </c>
      <c r="Y2429" s="1">
        <v>938.43806223044066</v>
      </c>
      <c r="Z2429" s="1">
        <v>2316.0841987042022</v>
      </c>
      <c r="AA2429" s="1">
        <v>6314.7036013666593</v>
      </c>
      <c r="AB2429" s="1"/>
      <c r="AC2429" s="1">
        <v>1743.7673601633855</v>
      </c>
      <c r="AD2429" s="1">
        <v>44.062731365323366</v>
      </c>
      <c r="AE2429" s="1">
        <v>1962.2179107274496</v>
      </c>
      <c r="AF2429" s="1">
        <v>141.42719372477242</v>
      </c>
      <c r="AG2429" s="1">
        <v>5933.9040886156517</v>
      </c>
      <c r="AH2429" s="1">
        <v>85.517641235917665</v>
      </c>
      <c r="AI2429" s="1"/>
      <c r="AJ2429" s="1">
        <v>343.33099837699046</v>
      </c>
      <c r="AK2429" s="1">
        <v>363.9766357460602</v>
      </c>
      <c r="AL2429" s="1">
        <v>33722.96875</v>
      </c>
      <c r="AM2429" s="1">
        <v>28407.8984375</v>
      </c>
      <c r="AN2429" s="1">
        <v>5315.068359375</v>
      </c>
      <c r="AO2429" t="s">
        <v>15239</v>
      </c>
    </row>
    <row r="2430" spans="1:41" x14ac:dyDescent="0.25">
      <c r="A2430" s="1">
        <v>2018</v>
      </c>
      <c r="B2430" t="s">
        <v>1843</v>
      </c>
      <c r="C2430" t="s">
        <v>7048</v>
      </c>
      <c r="D2430" t="s">
        <v>7210</v>
      </c>
      <c r="E2430" t="s">
        <v>7673</v>
      </c>
      <c r="F2430" t="s">
        <v>9196</v>
      </c>
      <c r="G2430" t="s">
        <v>11326</v>
      </c>
      <c r="H2430" t="s">
        <v>12675</v>
      </c>
      <c r="I2430" s="1">
        <v>0</v>
      </c>
      <c r="J2430" s="1">
        <v>4174.130026399398</v>
      </c>
      <c r="K2430" s="1">
        <v>168.17259403881872</v>
      </c>
      <c r="L2430" s="1">
        <v>160.6263878960512</v>
      </c>
      <c r="M2430" s="1">
        <v>92.236081070358878</v>
      </c>
      <c r="N2430" s="1">
        <v>650.05175772697237</v>
      </c>
      <c r="O2430" s="1">
        <v>1520.8000759112128</v>
      </c>
      <c r="P2430" s="1">
        <v>363.29592430180708</v>
      </c>
      <c r="Q2430" s="1">
        <v>0</v>
      </c>
      <c r="R2430" s="1">
        <v>396.71483721977745</v>
      </c>
      <c r="S2430" s="1">
        <v>323.40883469003597</v>
      </c>
      <c r="T2430" s="1">
        <v>3376.6194185593349</v>
      </c>
      <c r="U2430" s="1"/>
      <c r="V2430" s="1">
        <v>269.50736224169668</v>
      </c>
      <c r="W2430" s="1">
        <v>32.3408834690036</v>
      </c>
      <c r="X2430" s="1">
        <v>475.41098699435292</v>
      </c>
      <c r="Y2430" s="1">
        <v>1293.6353387601439</v>
      </c>
      <c r="Z2430" s="1">
        <v>1243.0843818391934</v>
      </c>
      <c r="AA2430" s="1">
        <v>5112.0156470005022</v>
      </c>
      <c r="AB2430" s="1"/>
      <c r="AC2430" s="1">
        <v>1626.9003595356044</v>
      </c>
      <c r="AD2430" s="1">
        <v>158.87900996222095</v>
      </c>
      <c r="AE2430" s="1"/>
      <c r="AF2430" s="1">
        <v>0</v>
      </c>
      <c r="AG2430" s="1">
        <v>258.7270677520288</v>
      </c>
      <c r="AH2430" s="1"/>
      <c r="AI2430" s="1"/>
      <c r="AJ2430" s="1">
        <v>328.79898193486991</v>
      </c>
      <c r="AK2430" s="1">
        <v>332.03307028177028</v>
      </c>
      <c r="AL2430" s="1">
        <v>22357.388671875</v>
      </c>
      <c r="AM2430" s="1">
        <v>15877.48828125</v>
      </c>
      <c r="AN2430" s="1">
        <v>6479.9013671875</v>
      </c>
      <c r="AO2430" t="s">
        <v>15240</v>
      </c>
    </row>
    <row r="2431" spans="1:41" x14ac:dyDescent="0.25">
      <c r="A2431" s="1">
        <v>2018</v>
      </c>
      <c r="B2431" t="s">
        <v>1844</v>
      </c>
      <c r="C2431" t="s">
        <v>7048</v>
      </c>
      <c r="D2431" t="s">
        <v>7210</v>
      </c>
      <c r="E2431" t="s">
        <v>7673</v>
      </c>
      <c r="F2431" t="s">
        <v>9196</v>
      </c>
      <c r="G2431" t="s">
        <v>11326</v>
      </c>
      <c r="H2431" t="s">
        <v>12675</v>
      </c>
      <c r="I2431" s="1">
        <v>0</v>
      </c>
      <c r="J2431" s="1">
        <v>3867.0761748722671</v>
      </c>
      <c r="K2431" s="1">
        <v>114.97679883678218</v>
      </c>
      <c r="L2431" s="1"/>
      <c r="M2431" s="1">
        <v>0</v>
      </c>
      <c r="N2431" s="1">
        <v>0</v>
      </c>
      <c r="O2431" s="1">
        <v>1995.7551713879348</v>
      </c>
      <c r="P2431" s="1">
        <v>56.738024520719463</v>
      </c>
      <c r="Q2431" s="1">
        <v>0</v>
      </c>
      <c r="R2431" s="1">
        <v>29.393122230179941</v>
      </c>
      <c r="S2431" s="1">
        <v>617.24386743956745</v>
      </c>
      <c r="T2431" s="1">
        <v>2904.6770232450235</v>
      </c>
      <c r="U2431" s="1">
        <v>0</v>
      </c>
      <c r="V2431" s="1">
        <v>0</v>
      </c>
      <c r="W2431" s="1">
        <v>60.514104650937988</v>
      </c>
      <c r="X2431" s="1"/>
      <c r="Y2431" s="1">
        <v>484.1128372075039</v>
      </c>
      <c r="Z2431" s="1">
        <v>907.71156976406985</v>
      </c>
      <c r="AA2431" s="1">
        <v>7555.8230138456775</v>
      </c>
      <c r="AB2431" s="1"/>
      <c r="AC2431" s="1">
        <v>1245.9854147628132</v>
      </c>
      <c r="AD2431" s="1">
        <v>1676.0531305224883</v>
      </c>
      <c r="AE2431" s="1">
        <v>1438.4372115020981</v>
      </c>
      <c r="AF2431" s="1">
        <v>0</v>
      </c>
      <c r="AG2431" s="1">
        <v>9067.4334408965478</v>
      </c>
      <c r="AH2431" s="1">
        <v>0</v>
      </c>
      <c r="AI2431" s="1">
        <v>0</v>
      </c>
      <c r="AJ2431" s="1">
        <v>876.00415328995211</v>
      </c>
      <c r="AK2431" s="1">
        <v>142.32782141155189</v>
      </c>
      <c r="AL2431" s="1">
        <v>33040.265625</v>
      </c>
      <c r="AM2431" s="1">
        <v>25528.71484375</v>
      </c>
      <c r="AN2431" s="1">
        <v>7511.5478515625</v>
      </c>
      <c r="AO2431" t="s">
        <v>15241</v>
      </c>
    </row>
    <row r="2432" spans="1:41" x14ac:dyDescent="0.25">
      <c r="A2432" s="1">
        <v>2018</v>
      </c>
      <c r="B2432" t="s">
        <v>1845</v>
      </c>
      <c r="C2432" t="s">
        <v>7048</v>
      </c>
      <c r="D2432" t="s">
        <v>7210</v>
      </c>
      <c r="E2432" t="s">
        <v>7673</v>
      </c>
      <c r="F2432" t="s">
        <v>9196</v>
      </c>
      <c r="G2432" t="s">
        <v>11326</v>
      </c>
      <c r="H2432" t="s">
        <v>12675</v>
      </c>
      <c r="I2432" s="1">
        <v>0</v>
      </c>
      <c r="J2432" s="1">
        <v>4264.0932233887379</v>
      </c>
      <c r="K2432" s="1">
        <v>172.94729745821076</v>
      </c>
      <c r="L2432" s="1"/>
      <c r="M2432" s="1">
        <v>166.29547832520265</v>
      </c>
      <c r="N2432" s="1">
        <v>3571.2589834011287</v>
      </c>
      <c r="O2432" s="1">
        <v>1564.2861327790729</v>
      </c>
      <c r="P2432" s="1">
        <v>373.61050797062194</v>
      </c>
      <c r="Q2432" s="1">
        <v>0</v>
      </c>
      <c r="R2432" s="1">
        <v>462.86068218616708</v>
      </c>
      <c r="S2432" s="1">
        <v>540.0645213184946</v>
      </c>
      <c r="T2432" s="1">
        <v>1662.9547832520263</v>
      </c>
      <c r="U2432" s="1">
        <v>0</v>
      </c>
      <c r="V2432" s="1">
        <v>277.15913054200439</v>
      </c>
      <c r="W2432" s="1">
        <v>66.518191330081052</v>
      </c>
      <c r="X2432" s="1">
        <v>488.90870627609576</v>
      </c>
      <c r="Y2432" s="1">
        <v>1330.3638266016212</v>
      </c>
      <c r="Z2432" s="1">
        <v>2099.7575729862256</v>
      </c>
      <c r="AA2432" s="1">
        <v>4715.0311287805789</v>
      </c>
      <c r="AB2432" s="1"/>
      <c r="AC2432" s="1">
        <v>1673.0908030741737</v>
      </c>
      <c r="AD2432" s="1">
        <v>42.684365952098268</v>
      </c>
      <c r="AE2432" s="1">
        <v>2313.7244217646526</v>
      </c>
      <c r="AF2432" s="1">
        <v>284.24518515170996</v>
      </c>
      <c r="AG2432" s="1">
        <v>56.540462630568896</v>
      </c>
      <c r="AH2432" s="1">
        <v>88.690921773441417</v>
      </c>
      <c r="AI2432" s="1"/>
      <c r="AJ2432" s="1">
        <v>332.5909566504053</v>
      </c>
      <c r="AK2432" s="1">
        <v>341.4600488277494</v>
      </c>
      <c r="AL2432" s="1">
        <v>26889.140625</v>
      </c>
      <c r="AM2432" s="1">
        <v>21754.328125</v>
      </c>
      <c r="AN2432" s="1">
        <v>5134.810546875</v>
      </c>
      <c r="AO2432" t="s">
        <v>15242</v>
      </c>
    </row>
    <row r="2433" spans="1:41" x14ac:dyDescent="0.25">
      <c r="A2433" s="1">
        <v>2018</v>
      </c>
      <c r="B2433" t="s">
        <v>1846</v>
      </c>
      <c r="C2433" t="s">
        <v>7048</v>
      </c>
      <c r="D2433" t="s">
        <v>7210</v>
      </c>
      <c r="E2433" t="s">
        <v>7673</v>
      </c>
      <c r="F2433" t="s">
        <v>9196</v>
      </c>
      <c r="G2433" t="s">
        <v>11326</v>
      </c>
      <c r="H2433" t="s">
        <v>12675</v>
      </c>
      <c r="I2433" s="1"/>
      <c r="J2433" s="1">
        <v>4658.7327626089054</v>
      </c>
      <c r="K2433" s="1">
        <v>98.078584475976953</v>
      </c>
      <c r="L2433" s="1"/>
      <c r="M2433" s="1">
        <v>0</v>
      </c>
      <c r="N2433" s="1">
        <v>0</v>
      </c>
      <c r="O2433" s="1">
        <v>952.5882517229262</v>
      </c>
      <c r="P2433" s="1">
        <v>61.299115297485599</v>
      </c>
      <c r="Q2433" s="1">
        <v>0</v>
      </c>
      <c r="R2433" s="1">
        <v>38.137137725712876</v>
      </c>
      <c r="S2433" s="1">
        <v>625.25097603435313</v>
      </c>
      <c r="T2433" s="1">
        <v>2942.3575342793088</v>
      </c>
      <c r="U2433" s="1">
        <v>0</v>
      </c>
      <c r="V2433" s="1">
        <v>0</v>
      </c>
      <c r="W2433" s="1">
        <v>61.299115297485599</v>
      </c>
      <c r="X2433" s="1">
        <v>2975.6851821772279</v>
      </c>
      <c r="Y2433" s="1">
        <v>465.87327626089052</v>
      </c>
      <c r="Z2433" s="1">
        <v>363.7489501752795</v>
      </c>
      <c r="AA2433" s="1">
        <v>7179.7572788091265</v>
      </c>
      <c r="AB2433" s="1">
        <v>0</v>
      </c>
      <c r="AC2433" s="1">
        <v>1243.4900198287651</v>
      </c>
      <c r="AD2433" s="1">
        <v>6233.4304107071885</v>
      </c>
      <c r="AE2433" s="1">
        <v>1530.6560727304984</v>
      </c>
      <c r="AF2433" s="1">
        <v>0</v>
      </c>
      <c r="AG2433" s="1">
        <v>6402.5387225089808</v>
      </c>
      <c r="AH2433" s="1">
        <v>0</v>
      </c>
      <c r="AI2433" s="1">
        <v>0</v>
      </c>
      <c r="AJ2433" s="1">
        <v>915.39191496174931</v>
      </c>
      <c r="AK2433" s="1">
        <v>116.46831906522263</v>
      </c>
      <c r="AL2433" s="1">
        <v>36864.78125</v>
      </c>
      <c r="AM2433" s="1">
        <v>22859.626953125</v>
      </c>
      <c r="AN2433" s="1">
        <v>14005.1591796875</v>
      </c>
      <c r="AO2433" t="s">
        <v>15243</v>
      </c>
    </row>
    <row r="2434" spans="1:41" x14ac:dyDescent="0.25">
      <c r="A2434" s="1">
        <v>2018</v>
      </c>
      <c r="B2434" t="s">
        <v>1847</v>
      </c>
      <c r="C2434" t="s">
        <v>7048</v>
      </c>
      <c r="D2434" t="s">
        <v>7210</v>
      </c>
      <c r="E2434" t="s">
        <v>7673</v>
      </c>
      <c r="F2434" t="s">
        <v>9197</v>
      </c>
      <c r="G2434" t="s">
        <v>11326</v>
      </c>
      <c r="H2434" t="s">
        <v>12675</v>
      </c>
      <c r="I2434" s="1">
        <v>485.11325203505396</v>
      </c>
      <c r="J2434" s="1">
        <v>8052.879983781896</v>
      </c>
      <c r="K2434" s="1"/>
      <c r="L2434" s="1"/>
      <c r="M2434" s="1">
        <v>524.71394156311806</v>
      </c>
      <c r="N2434" s="1">
        <v>0</v>
      </c>
      <c r="O2434" s="1">
        <v>3292.8527783654527</v>
      </c>
      <c r="P2434" s="1">
        <v>667.30022891044086</v>
      </c>
      <c r="Q2434" s="1">
        <v>806.37589395267332</v>
      </c>
      <c r="R2434" s="1">
        <v>1891.9416829367105</v>
      </c>
      <c r="S2434" s="1">
        <v>0</v>
      </c>
      <c r="T2434" s="1">
        <v>1078.4720172966042</v>
      </c>
      <c r="U2434" s="1"/>
      <c r="V2434" s="1">
        <v>269.50736224169668</v>
      </c>
      <c r="W2434" s="1">
        <v>393.48074887287714</v>
      </c>
      <c r="X2434" s="1">
        <v>970.65773400674448</v>
      </c>
      <c r="Y2434" s="1">
        <v>2625.0017082341255</v>
      </c>
      <c r="Z2434" s="1">
        <v>192.41747634608174</v>
      </c>
      <c r="AA2434" s="1">
        <v>13994.978306486824</v>
      </c>
      <c r="AB2434" s="1"/>
      <c r="AC2434" s="1">
        <v>1076.6819121555782</v>
      </c>
      <c r="AD2434" s="1">
        <v>1047.0520571448362</v>
      </c>
      <c r="AE2434" s="1"/>
      <c r="AF2434" s="1">
        <v>3404.3621968625371</v>
      </c>
      <c r="AG2434" s="1">
        <v>29259.875303856523</v>
      </c>
      <c r="AH2434" s="1">
        <v>626.68164008065412</v>
      </c>
      <c r="AI2434" s="1"/>
      <c r="AJ2434" s="1">
        <v>1218.1732773324688</v>
      </c>
      <c r="AK2434" s="1">
        <v>296.45809846586633</v>
      </c>
      <c r="AL2434" s="1">
        <v>72174.9765625</v>
      </c>
      <c r="AM2434" s="1">
        <v>63944.60546875</v>
      </c>
      <c r="AN2434" s="1">
        <v>8230.369140625</v>
      </c>
      <c r="AO2434" t="s">
        <v>15244</v>
      </c>
    </row>
    <row r="2435" spans="1:41" x14ac:dyDescent="0.25">
      <c r="A2435" s="1">
        <v>2018</v>
      </c>
      <c r="B2435" t="s">
        <v>1848</v>
      </c>
      <c r="C2435" t="s">
        <v>7048</v>
      </c>
      <c r="D2435" t="s">
        <v>7210</v>
      </c>
      <c r="E2435" t="s">
        <v>7673</v>
      </c>
      <c r="F2435" t="s">
        <v>9197</v>
      </c>
      <c r="G2435" t="s">
        <v>11326</v>
      </c>
      <c r="H2435" t="s">
        <v>12675</v>
      </c>
      <c r="I2435" s="1">
        <v>498.88643497560793</v>
      </c>
      <c r="J2435" s="1">
        <v>7524.593235084878</v>
      </c>
      <c r="K2435" s="1"/>
      <c r="L2435" s="1">
        <v>0</v>
      </c>
      <c r="M2435" s="1">
        <v>448.44347321696313</v>
      </c>
      <c r="N2435" s="1">
        <v>22.188251692999721</v>
      </c>
      <c r="O2435" s="1">
        <v>3386.8845752232937</v>
      </c>
      <c r="P2435" s="1">
        <v>686.24600722200296</v>
      </c>
      <c r="Q2435" s="1">
        <v>1233.749030665128</v>
      </c>
      <c r="R2435" s="1">
        <v>2215.7050868409397</v>
      </c>
      <c r="S2435" s="1">
        <v>755.93489900548457</v>
      </c>
      <c r="T2435" s="1">
        <v>2217.2730443360351</v>
      </c>
      <c r="U2435" s="1">
        <v>0</v>
      </c>
      <c r="V2435" s="1">
        <v>609.75008719240975</v>
      </c>
      <c r="W2435" s="1">
        <v>310.41822620704494</v>
      </c>
      <c r="X2435" s="1">
        <v>998.21634323264209</v>
      </c>
      <c r="Y2435" s="1">
        <v>2699.5299314791228</v>
      </c>
      <c r="Z2435" s="1">
        <v>669.61645938948266</v>
      </c>
      <c r="AA2435" s="1">
        <v>12905.637754557893</v>
      </c>
      <c r="AB2435" s="1"/>
      <c r="AC2435" s="1">
        <v>1107.2507265153076</v>
      </c>
      <c r="AD2435" s="1">
        <v>1263.3324948750717</v>
      </c>
      <c r="AE2435" s="1">
        <v>107.53774265029772</v>
      </c>
      <c r="AF2435" s="1">
        <v>2925.830439161602</v>
      </c>
      <c r="AG2435" s="1">
        <v>27270.241172288897</v>
      </c>
      <c r="AH2435" s="1">
        <v>465.62733931056738</v>
      </c>
      <c r="AI2435" s="1"/>
      <c r="AJ2435" s="1">
        <v>2361.3957922178774</v>
      </c>
      <c r="AK2435" s="1">
        <v>304.87504359620488</v>
      </c>
      <c r="AL2435" s="1">
        <v>72989.1640625</v>
      </c>
      <c r="AM2435" s="1">
        <v>62838.15625</v>
      </c>
      <c r="AN2435" s="1">
        <v>10151.0048828125</v>
      </c>
      <c r="AO2435" t="s">
        <v>15245</v>
      </c>
    </row>
    <row r="2436" spans="1:41" x14ac:dyDescent="0.25">
      <c r="A2436" s="1">
        <v>2018</v>
      </c>
      <c r="B2436" t="s">
        <v>1849</v>
      </c>
      <c r="C2436" t="s">
        <v>7048</v>
      </c>
      <c r="D2436" t="s">
        <v>7210</v>
      </c>
      <c r="E2436" t="s">
        <v>7673</v>
      </c>
      <c r="F2436" t="s">
        <v>9197</v>
      </c>
      <c r="G2436" t="s">
        <v>11326</v>
      </c>
      <c r="H2436" t="s">
        <v>12675</v>
      </c>
      <c r="I2436" s="1">
        <v>2803.8698200787553</v>
      </c>
      <c r="J2436" s="1">
        <v>85.832749594247616</v>
      </c>
      <c r="K2436" s="1"/>
      <c r="L2436" s="1">
        <v>0</v>
      </c>
      <c r="M2436" s="1">
        <v>57.221833062831742</v>
      </c>
      <c r="N2436" s="1">
        <v>0</v>
      </c>
      <c r="O2436" s="1">
        <v>1525.5340694550944</v>
      </c>
      <c r="P2436" s="1">
        <v>1153.5005996137875</v>
      </c>
      <c r="Q2436" s="1">
        <v>189.76637316549346</v>
      </c>
      <c r="R2436" s="1">
        <v>3240.3717524730073</v>
      </c>
      <c r="S2436" s="1">
        <v>137.33239935079618</v>
      </c>
      <c r="T2436" s="1">
        <v>686.66199675398093</v>
      </c>
      <c r="U2436" s="1">
        <v>0</v>
      </c>
      <c r="V2436" s="1">
        <v>0</v>
      </c>
      <c r="W2436" s="1">
        <v>0</v>
      </c>
      <c r="X2436" s="1">
        <v>518.32289730997115</v>
      </c>
      <c r="Y2436" s="1">
        <v>2048.5416236493766</v>
      </c>
      <c r="Z2436" s="1">
        <v>760.67940444085264</v>
      </c>
      <c r="AA2436" s="1">
        <v>9426.3018722203287</v>
      </c>
      <c r="AB2436" s="1"/>
      <c r="AC2436" s="1">
        <v>42.718959473057041</v>
      </c>
      <c r="AD2436" s="1">
        <v>1113.6098146482934</v>
      </c>
      <c r="AE2436" s="1">
        <v>574.07231801955322</v>
      </c>
      <c r="AF2436" s="1">
        <v>2518.4142425418404</v>
      </c>
      <c r="AG2436" s="1">
        <v>16859.840893632747</v>
      </c>
      <c r="AH2436" s="1">
        <v>463.95721853716941</v>
      </c>
      <c r="AI2436" s="1"/>
      <c r="AJ2436" s="1">
        <v>2368.9838888012341</v>
      </c>
      <c r="AK2436" s="1">
        <v>370.79747824714968</v>
      </c>
      <c r="AL2436" s="1">
        <v>46946.33203125</v>
      </c>
      <c r="AM2436" s="1">
        <v>42072.89453125</v>
      </c>
      <c r="AN2436" s="1">
        <v>4873.4375</v>
      </c>
      <c r="AO2436" t="s">
        <v>15246</v>
      </c>
    </row>
    <row r="2437" spans="1:41" x14ac:dyDescent="0.25">
      <c r="A2437" s="1">
        <v>2018</v>
      </c>
      <c r="B2437" t="s">
        <v>1850</v>
      </c>
      <c r="C2437" t="s">
        <v>7048</v>
      </c>
      <c r="D2437" t="s">
        <v>7210</v>
      </c>
      <c r="E2437" t="s">
        <v>7673</v>
      </c>
      <c r="F2437" t="s">
        <v>9197</v>
      </c>
      <c r="G2437" t="s">
        <v>11326</v>
      </c>
      <c r="H2437" t="s">
        <v>12675</v>
      </c>
      <c r="I2437" s="1">
        <v>245.1964611899424</v>
      </c>
      <c r="J2437" s="1">
        <v>0</v>
      </c>
      <c r="K2437" s="1">
        <v>24.519646118994238</v>
      </c>
      <c r="L2437" s="1"/>
      <c r="M2437" s="1">
        <v>0</v>
      </c>
      <c r="N2437" s="1">
        <v>0</v>
      </c>
      <c r="O2437" s="1">
        <v>1186.8734703899161</v>
      </c>
      <c r="P2437" s="1">
        <v>1262.7617751282032</v>
      </c>
      <c r="Q2437" s="1">
        <v>4.2296389555265064</v>
      </c>
      <c r="R2437" s="1">
        <v>14.730910972498553</v>
      </c>
      <c r="S2437" s="1">
        <v>147.11787671396544</v>
      </c>
      <c r="T2437" s="1">
        <v>490.39292237988479</v>
      </c>
      <c r="U2437" s="1">
        <v>0</v>
      </c>
      <c r="V2437" s="1">
        <v>0</v>
      </c>
      <c r="W2437" s="1">
        <v>0</v>
      </c>
      <c r="X2437" s="1">
        <v>2113.1831710696902</v>
      </c>
      <c r="Y2437" s="1"/>
      <c r="Z2437" s="1">
        <v>1556.9975285561341</v>
      </c>
      <c r="AA2437" s="1">
        <v>5963.9626615647621</v>
      </c>
      <c r="AB2437" s="1">
        <v>0</v>
      </c>
      <c r="AC2437" s="1">
        <v>0</v>
      </c>
      <c r="AD2437" s="1">
        <v>2617.5388835385561</v>
      </c>
      <c r="AE2437" s="1">
        <v>2324.4796158329368</v>
      </c>
      <c r="AF2437" s="1">
        <v>2844.2789498033317</v>
      </c>
      <c r="AG2437" s="1">
        <v>20053.708524373294</v>
      </c>
      <c r="AH2437" s="1">
        <v>398.44424943365635</v>
      </c>
      <c r="AI2437" s="1">
        <v>0</v>
      </c>
      <c r="AJ2437" s="1">
        <v>4027.7244258316973</v>
      </c>
      <c r="AK2437" s="1">
        <v>301.59164726362911</v>
      </c>
      <c r="AL2437" s="1">
        <v>45577.73046875</v>
      </c>
      <c r="AM2437" s="1">
        <v>38298.0703125</v>
      </c>
      <c r="AN2437" s="1">
        <v>7279.662109375</v>
      </c>
      <c r="AO2437" t="s">
        <v>15247</v>
      </c>
    </row>
    <row r="2438" spans="1:41" x14ac:dyDescent="0.25">
      <c r="A2438" s="1">
        <v>2018</v>
      </c>
      <c r="B2438" t="s">
        <v>1851</v>
      </c>
      <c r="C2438" t="s">
        <v>7048</v>
      </c>
      <c r="D2438" t="s">
        <v>7210</v>
      </c>
      <c r="E2438" t="s">
        <v>7673</v>
      </c>
      <c r="F2438" t="s">
        <v>9197</v>
      </c>
      <c r="G2438" t="s">
        <v>11326</v>
      </c>
      <c r="H2438" t="s">
        <v>12675</v>
      </c>
      <c r="I2438" s="1">
        <v>332.82757558015891</v>
      </c>
      <c r="J2438" s="1">
        <v>1424.7122749529408</v>
      </c>
      <c r="K2438" s="1">
        <v>24.205641860375195</v>
      </c>
      <c r="L2438" s="1"/>
      <c r="M2438" s="1">
        <v>0</v>
      </c>
      <c r="N2438" s="1">
        <v>0</v>
      </c>
      <c r="O2438" s="1">
        <v>1566.1050283662751</v>
      </c>
      <c r="P2438" s="1">
        <v>2099.3069072666199</v>
      </c>
      <c r="Q2438" s="1">
        <v>178.99939629858272</v>
      </c>
      <c r="R2438" s="1">
        <v>844.89143793356368</v>
      </c>
      <c r="S2438" s="1">
        <v>145.23385116225117</v>
      </c>
      <c r="T2438" s="1">
        <v>484.1128372075039</v>
      </c>
      <c r="U2438" s="1">
        <v>0</v>
      </c>
      <c r="V2438" s="1">
        <v>0</v>
      </c>
      <c r="W2438" s="1">
        <v>0</v>
      </c>
      <c r="X2438" s="1">
        <v>2477.4474444094012</v>
      </c>
      <c r="Y2438" s="1">
        <v>3122.5277999884001</v>
      </c>
      <c r="Z2438" s="1">
        <v>2807.8544558035228</v>
      </c>
      <c r="AA2438" s="1">
        <v>11558.367301284843</v>
      </c>
      <c r="AB2438" s="1"/>
      <c r="AC2438" s="1">
        <v>0</v>
      </c>
      <c r="AD2438" s="1">
        <v>1987.7766837413458</v>
      </c>
      <c r="AE2438" s="1">
        <v>2695.5166770705678</v>
      </c>
      <c r="AF2438" s="1">
        <v>2957.6998182948664</v>
      </c>
      <c r="AG2438" s="1">
        <v>28661.900526870268</v>
      </c>
      <c r="AH2438" s="1">
        <v>2571.8494476648643</v>
      </c>
      <c r="AI2438" s="1">
        <v>0</v>
      </c>
      <c r="AJ2438" s="1">
        <v>3854.4182744757895</v>
      </c>
      <c r="AK2438" s="1">
        <v>360.66406371959039</v>
      </c>
      <c r="AL2438" s="1">
        <v>70156.421875</v>
      </c>
      <c r="AM2438" s="1">
        <v>60539.0234375</v>
      </c>
      <c r="AN2438" s="1">
        <v>9617.3955078125</v>
      </c>
      <c r="AO2438" t="s">
        <v>15248</v>
      </c>
    </row>
    <row r="2439" spans="1:41" x14ac:dyDescent="0.25">
      <c r="A2439" s="1">
        <v>2018</v>
      </c>
      <c r="B2439" t="s">
        <v>1852</v>
      </c>
      <c r="C2439" t="s">
        <v>7048</v>
      </c>
      <c r="D2439" t="s">
        <v>7210</v>
      </c>
      <c r="E2439" t="s">
        <v>7673</v>
      </c>
      <c r="F2439" t="s">
        <v>9197</v>
      </c>
      <c r="G2439" t="s">
        <v>11326</v>
      </c>
      <c r="H2439" t="s">
        <v>12675</v>
      </c>
      <c r="I2439" s="1">
        <v>413.09502712999614</v>
      </c>
      <c r="J2439" s="1">
        <v>3002.9326290629924</v>
      </c>
      <c r="K2439" s="1">
        <v>23.605430121714065</v>
      </c>
      <c r="L2439" s="1"/>
      <c r="M2439" s="1">
        <v>0</v>
      </c>
      <c r="N2439" s="1">
        <v>0</v>
      </c>
      <c r="O2439" s="1">
        <v>762.37670816429193</v>
      </c>
      <c r="P2439" s="1">
        <v>2421.8988126740887</v>
      </c>
      <c r="Q2439" s="1">
        <v>193.16492354828696</v>
      </c>
      <c r="R2439" s="1">
        <v>2826.1347563050772</v>
      </c>
      <c r="S2439" s="1">
        <v>129.82986566942736</v>
      </c>
      <c r="T2439" s="1">
        <v>708.16290365142197</v>
      </c>
      <c r="U2439" s="1">
        <v>0</v>
      </c>
      <c r="V2439" s="1">
        <v>0</v>
      </c>
      <c r="W2439" s="1">
        <v>0</v>
      </c>
      <c r="X2439" s="1">
        <v>1809.793216329233</v>
      </c>
      <c r="Y2439" s="1">
        <v>3906.6986851436777</v>
      </c>
      <c r="Z2439" s="1">
        <v>491.01183087574992</v>
      </c>
      <c r="AA2439" s="1">
        <v>11452.376257449841</v>
      </c>
      <c r="AB2439" s="1"/>
      <c r="AC2439" s="1">
        <v>0</v>
      </c>
      <c r="AD2439" s="1">
        <v>4195.1281412083235</v>
      </c>
      <c r="AE2439" s="1">
        <v>856.3035014662629</v>
      </c>
      <c r="AF2439" s="1">
        <v>2303.9709748311261</v>
      </c>
      <c r="AG2439" s="1">
        <v>16422.69842457449</v>
      </c>
      <c r="AH2439" s="1">
        <v>232.15388513694549</v>
      </c>
      <c r="AI2439" s="1"/>
      <c r="AJ2439" s="1">
        <v>914.71041721641996</v>
      </c>
      <c r="AK2439" s="1">
        <v>383.58823947785356</v>
      </c>
      <c r="AL2439" s="1">
        <v>53449.640625</v>
      </c>
      <c r="AM2439" s="1">
        <v>45204.99609375</v>
      </c>
      <c r="AN2439" s="1">
        <v>8244.638671875</v>
      </c>
      <c r="AO2439" t="s">
        <v>15249</v>
      </c>
    </row>
    <row r="2440" spans="1:41" x14ac:dyDescent="0.25">
      <c r="A2440" s="1">
        <v>2018</v>
      </c>
      <c r="B2440" t="s">
        <v>1853</v>
      </c>
      <c r="C2440" t="s">
        <v>7049</v>
      </c>
      <c r="D2440" t="s">
        <v>7210</v>
      </c>
      <c r="E2440" t="s">
        <v>7674</v>
      </c>
      <c r="F2440" t="s">
        <v>9198</v>
      </c>
      <c r="G2440" t="s">
        <v>11326</v>
      </c>
      <c r="H2440" t="s">
        <v>12675</v>
      </c>
      <c r="I2440" s="1">
        <v>34026.0078125</v>
      </c>
      <c r="J2440" s="1">
        <v>74704.203125</v>
      </c>
      <c r="K2440" s="1">
        <v>2437.424560546875</v>
      </c>
      <c r="L2440" s="1">
        <v>2647.640380859375</v>
      </c>
      <c r="M2440" s="1">
        <v>26072.529296875</v>
      </c>
      <c r="N2440" s="1">
        <v>17697.244140625</v>
      </c>
      <c r="O2440" s="1">
        <v>8653.38671875</v>
      </c>
      <c r="P2440" s="1">
        <v>12626.3759765625</v>
      </c>
      <c r="Q2440" s="1">
        <v>6203.0009765625</v>
      </c>
      <c r="R2440" s="1">
        <v>7746.9130859375</v>
      </c>
      <c r="S2440" s="1">
        <v>11075.3818359375</v>
      </c>
      <c r="T2440" s="1">
        <v>12418.4052734375</v>
      </c>
      <c r="U2440" s="1">
        <v>1016.6687622070313</v>
      </c>
      <c r="V2440" s="1">
        <v>6609.3984375</v>
      </c>
      <c r="W2440" s="1">
        <v>9340.2958984375</v>
      </c>
      <c r="X2440" s="1">
        <v>17316.890625</v>
      </c>
      <c r="Y2440" s="1">
        <v>82035.9609375</v>
      </c>
      <c r="Z2440" s="1">
        <v>15422.404296875</v>
      </c>
      <c r="AA2440" s="1">
        <v>188098.078125</v>
      </c>
      <c r="AB2440" s="1">
        <v>3963.271240234375</v>
      </c>
      <c r="AC2440" s="1">
        <v>15588.35546875</v>
      </c>
      <c r="AD2440" s="1">
        <v>30913.673828125</v>
      </c>
      <c r="AE2440" s="1">
        <v>23183.849609375</v>
      </c>
      <c r="AF2440" s="1">
        <v>44978.546875</v>
      </c>
      <c r="AG2440" s="1">
        <v>248468.546875</v>
      </c>
      <c r="AH2440" s="1">
        <v>38112.0625</v>
      </c>
      <c r="AI2440" s="1">
        <v>6794.5380859375</v>
      </c>
      <c r="AJ2440" s="1">
        <v>42100.796875</v>
      </c>
      <c r="AK2440" s="1">
        <v>1810.011474609375</v>
      </c>
      <c r="AL2440" s="1">
        <v>992061.9375</v>
      </c>
      <c r="AM2440" s="1">
        <v>823154</v>
      </c>
      <c r="AN2440" s="1">
        <v>168907.859375</v>
      </c>
      <c r="AO2440" t="s">
        <v>15250</v>
      </c>
    </row>
    <row r="2441" spans="1:41" x14ac:dyDescent="0.25">
      <c r="A2441" s="1">
        <v>2018</v>
      </c>
      <c r="B2441" t="s">
        <v>1853</v>
      </c>
      <c r="C2441" t="s">
        <v>7049</v>
      </c>
      <c r="D2441" t="s">
        <v>7210</v>
      </c>
      <c r="E2441" t="s">
        <v>7674</v>
      </c>
      <c r="F2441" t="s">
        <v>9198</v>
      </c>
      <c r="G2441" t="s">
        <v>11327</v>
      </c>
      <c r="H2441" t="s">
        <v>12675</v>
      </c>
      <c r="I2441" s="1">
        <v>31563.150799999999</v>
      </c>
      <c r="J2441" s="1">
        <v>69297</v>
      </c>
      <c r="K2441" s="1">
        <v>2260.9999600000001</v>
      </c>
      <c r="L2441" s="1">
        <v>2456</v>
      </c>
      <c r="M2441" s="1">
        <v>24185.358163000001</v>
      </c>
      <c r="N2441" s="1">
        <v>16416.290480000011</v>
      </c>
      <c r="O2441" s="1">
        <v>8027.0414640000008</v>
      </c>
      <c r="P2441" s="1">
        <v>11712.458860000001</v>
      </c>
      <c r="Q2441" s="1">
        <v>5754.0179817000007</v>
      </c>
      <c r="R2441" s="1">
        <v>7186.1793406199977</v>
      </c>
      <c r="S2441" s="1">
        <v>10273.72802</v>
      </c>
      <c r="T2441" s="1">
        <v>11519.54221</v>
      </c>
      <c r="U2441" s="1">
        <v>943.08069999999998</v>
      </c>
      <c r="V2441" s="1">
        <v>6131</v>
      </c>
      <c r="W2441" s="1">
        <v>8664.2311900000004</v>
      </c>
      <c r="X2441" s="1">
        <v>16063.467000000001</v>
      </c>
      <c r="Y2441" s="1">
        <v>76098.069000000003</v>
      </c>
      <c r="Z2441" s="1">
        <v>14306.107</v>
      </c>
      <c r="AA2441" s="1">
        <v>174483.24709704579</v>
      </c>
      <c r="AB2441" s="1">
        <v>3676.4034506286971</v>
      </c>
      <c r="AC2441" s="1">
        <v>14460.045796322531</v>
      </c>
      <c r="AD2441" s="1">
        <v>28676.094000000001</v>
      </c>
      <c r="AE2441" s="1">
        <v>21505.766899999991</v>
      </c>
      <c r="AF2441" s="1">
        <v>41722.930000000008</v>
      </c>
      <c r="AG2441" s="1">
        <v>230484</v>
      </c>
      <c r="AH2441" s="1">
        <v>35353.452819999999</v>
      </c>
      <c r="AI2441" s="1">
        <v>6302.7390114000009</v>
      </c>
      <c r="AJ2441" s="1">
        <v>39053.476139999992</v>
      </c>
      <c r="AK2441" s="1">
        <v>1679</v>
      </c>
      <c r="AL2441" s="1">
        <v>920254.875</v>
      </c>
      <c r="AM2441" s="1">
        <v>763572.8125</v>
      </c>
      <c r="AN2441" s="1">
        <v>156682.046875</v>
      </c>
      <c r="AO2441" t="s">
        <v>15251</v>
      </c>
    </row>
    <row r="2442" spans="1:41" x14ac:dyDescent="0.25">
      <c r="A2442" s="1">
        <v>2018</v>
      </c>
      <c r="B2442" t="s">
        <v>1853</v>
      </c>
      <c r="C2442" t="s">
        <v>7049</v>
      </c>
      <c r="D2442" t="s">
        <v>7210</v>
      </c>
      <c r="E2442" t="s">
        <v>7675</v>
      </c>
      <c r="F2442" t="s">
        <v>9199</v>
      </c>
      <c r="G2442" t="s">
        <v>11328</v>
      </c>
      <c r="H2442" t="s">
        <v>12675</v>
      </c>
      <c r="I2442" s="1">
        <v>2185.609375</v>
      </c>
      <c r="J2442" s="1">
        <v>1117.91650390625</v>
      </c>
      <c r="K2442" s="1">
        <v>8.5624752044677734</v>
      </c>
      <c r="L2442" s="1">
        <v>0</v>
      </c>
      <c r="M2442" s="1">
        <v>54.260379791259766</v>
      </c>
      <c r="N2442" s="1">
        <v>29.900623321533203</v>
      </c>
      <c r="O2442" s="1">
        <v>0</v>
      </c>
      <c r="P2442" s="1">
        <v>11.800908088684082</v>
      </c>
      <c r="Q2442" s="1">
        <v>0</v>
      </c>
      <c r="R2442" s="1">
        <v>1.6421946287155151</v>
      </c>
      <c r="S2442" s="1">
        <v>130.44155883789063</v>
      </c>
      <c r="T2442" s="1">
        <v>76.540092468261719</v>
      </c>
      <c r="U2442" s="1">
        <v>223.70243835449219</v>
      </c>
      <c r="V2442" s="1">
        <v>934.65155029296875</v>
      </c>
      <c r="W2442" s="1">
        <v>0</v>
      </c>
      <c r="X2442" s="1">
        <v>597.22833251953125</v>
      </c>
      <c r="Y2442" s="1">
        <v>9371.2626953125</v>
      </c>
      <c r="Z2442" s="1">
        <v>19.905813217163086</v>
      </c>
      <c r="AA2442" s="1">
        <v>2884.196533203125</v>
      </c>
      <c r="AB2442" s="1">
        <v>0</v>
      </c>
      <c r="AC2442" s="1">
        <v>0</v>
      </c>
      <c r="AD2442" s="1">
        <v>171.16950988769531</v>
      </c>
      <c r="AE2442" s="1">
        <v>0</v>
      </c>
      <c r="AF2442" s="1">
        <v>1010.4790649414063</v>
      </c>
      <c r="AG2442" s="1">
        <v>25474.9140625</v>
      </c>
      <c r="AH2442" s="1">
        <v>4301.67626953125</v>
      </c>
      <c r="AI2442" s="1">
        <v>271.69122314453125</v>
      </c>
      <c r="AJ2442" s="1">
        <v>4344.94970703125</v>
      </c>
      <c r="AK2442" s="1">
        <v>34.496940612792969</v>
      </c>
      <c r="AL2442" s="1">
        <v>53257</v>
      </c>
      <c r="AM2442" s="1">
        <v>47610.93359375</v>
      </c>
      <c r="AN2442" s="1">
        <v>5646.0673828125</v>
      </c>
      <c r="AO2442" t="s">
        <v>15252</v>
      </c>
    </row>
    <row r="2443" spans="1:41" x14ac:dyDescent="0.25">
      <c r="A2443" s="1">
        <v>2018</v>
      </c>
      <c r="B2443" t="s">
        <v>1853</v>
      </c>
      <c r="C2443" t="s">
        <v>7049</v>
      </c>
      <c r="D2443" t="s">
        <v>7210</v>
      </c>
      <c r="E2443" t="s">
        <v>7675</v>
      </c>
      <c r="F2443" t="s">
        <v>9199</v>
      </c>
      <c r="G2443" t="s">
        <v>11329</v>
      </c>
      <c r="H2443" t="s">
        <v>12675</v>
      </c>
      <c r="I2443" s="1">
        <v>2027.4115999999999</v>
      </c>
      <c r="J2443" s="1">
        <v>1037</v>
      </c>
      <c r="K2443" s="1">
        <v>7.9427099999999999</v>
      </c>
      <c r="L2443" s="1">
        <v>0</v>
      </c>
      <c r="M2443" s="1">
        <v>50.332929999999962</v>
      </c>
      <c r="N2443" s="1">
        <v>27.736370000000001</v>
      </c>
      <c r="O2443" s="1">
        <v>0</v>
      </c>
      <c r="P2443" s="1">
        <v>10.94674</v>
      </c>
      <c r="Q2443" s="1">
        <v>0</v>
      </c>
      <c r="R2443" s="1">
        <v>1.5233300000000001</v>
      </c>
      <c r="S2443" s="1">
        <v>121</v>
      </c>
      <c r="T2443" s="1">
        <v>71</v>
      </c>
      <c r="U2443" s="1">
        <v>207.51051000000001</v>
      </c>
      <c r="V2443" s="1">
        <v>867</v>
      </c>
      <c r="W2443" s="1">
        <v>0</v>
      </c>
      <c r="X2443" s="1">
        <v>554</v>
      </c>
      <c r="Y2443" s="1">
        <v>8692.9560000000001</v>
      </c>
      <c r="Z2443" s="1">
        <v>18.465</v>
      </c>
      <c r="AA2443" s="1">
        <v>2675.4339</v>
      </c>
      <c r="AB2443" s="1">
        <v>0</v>
      </c>
      <c r="AC2443" s="1">
        <v>0</v>
      </c>
      <c r="AD2443" s="1">
        <v>158.78</v>
      </c>
      <c r="AE2443" s="1">
        <v>0</v>
      </c>
      <c r="AF2443" s="1">
        <v>937.33900000000006</v>
      </c>
      <c r="AG2443" s="1">
        <v>23631</v>
      </c>
      <c r="AH2443" s="1">
        <v>3990.3141031819482</v>
      </c>
      <c r="AI2443" s="1">
        <v>252.025792298</v>
      </c>
      <c r="AJ2443" s="1">
        <v>4030.4553099999989</v>
      </c>
      <c r="AK2443" s="1">
        <v>32</v>
      </c>
      <c r="AL2443" s="1">
        <v>49402.17578125</v>
      </c>
      <c r="AM2443" s="1">
        <v>44164.77734375</v>
      </c>
      <c r="AN2443" s="1">
        <v>5237.3955078125</v>
      </c>
      <c r="AO2443" t="s">
        <v>15253</v>
      </c>
    </row>
    <row r="2444" spans="1:41" x14ac:dyDescent="0.25">
      <c r="A2444" s="1">
        <v>2018</v>
      </c>
      <c r="B2444" t="s">
        <v>1853</v>
      </c>
      <c r="C2444" t="s">
        <v>7049</v>
      </c>
      <c r="D2444" t="s">
        <v>7210</v>
      </c>
      <c r="E2444" t="s">
        <v>7676</v>
      </c>
      <c r="F2444" t="s">
        <v>9200</v>
      </c>
      <c r="G2444" t="s">
        <v>11330</v>
      </c>
      <c r="H2444" t="s">
        <v>12675</v>
      </c>
      <c r="I2444" s="1">
        <v>6264.44140625</v>
      </c>
      <c r="J2444" s="1">
        <v>54728.3203125</v>
      </c>
      <c r="K2444" s="1">
        <v>795.72235107421875</v>
      </c>
      <c r="L2444" s="1">
        <v>807.44403076171875</v>
      </c>
      <c r="M2444" s="1">
        <v>7498.97705078125</v>
      </c>
      <c r="N2444" s="1">
        <v>9053.30078125</v>
      </c>
      <c r="O2444" s="1">
        <v>6550.8779296875</v>
      </c>
      <c r="P2444" s="1">
        <v>9496.9228515625</v>
      </c>
      <c r="Q2444" s="1">
        <v>5722.62353515625</v>
      </c>
      <c r="R2444" s="1">
        <v>5485.072265625</v>
      </c>
      <c r="S2444" s="1">
        <v>1686.0380859375</v>
      </c>
      <c r="T2444" s="1">
        <v>6256.14208984375</v>
      </c>
      <c r="U2444" s="1">
        <v>453.7080078125</v>
      </c>
      <c r="V2444" s="1">
        <v>2149.5908203125</v>
      </c>
      <c r="W2444" s="1">
        <v>2787.7841796875</v>
      </c>
      <c r="X2444" s="1">
        <v>7178.59814453125</v>
      </c>
      <c r="Y2444" s="1">
        <v>25250.185546875</v>
      </c>
      <c r="Z2444" s="1">
        <v>7499.0703125</v>
      </c>
      <c r="AA2444" s="1">
        <v>67678.8828125</v>
      </c>
      <c r="AB2444" s="1">
        <v>2370.586669921875</v>
      </c>
      <c r="AC2444" s="1">
        <v>8358.1513671875</v>
      </c>
      <c r="AD2444" s="1">
        <v>9995.568359375</v>
      </c>
      <c r="AE2444" s="1">
        <v>5863.14501953125</v>
      </c>
      <c r="AF2444" s="1">
        <v>19026.142578125</v>
      </c>
      <c r="AG2444" s="1">
        <v>101120.2421875</v>
      </c>
      <c r="AH2444" s="1">
        <v>14117.6689453125</v>
      </c>
      <c r="AI2444" s="1">
        <v>1127.3048095703125</v>
      </c>
      <c r="AJ2444" s="1">
        <v>21934.611328125</v>
      </c>
      <c r="AK2444" s="1">
        <v>731.98199462890625</v>
      </c>
      <c r="AL2444" s="1">
        <v>411989.09375</v>
      </c>
      <c r="AM2444" s="1">
        <v>350891.875</v>
      </c>
      <c r="AN2444" s="1">
        <v>61097.25</v>
      </c>
      <c r="AO2444" t="s">
        <v>15254</v>
      </c>
    </row>
    <row r="2445" spans="1:41" x14ac:dyDescent="0.25">
      <c r="A2445" s="1">
        <v>2018</v>
      </c>
      <c r="B2445" t="s">
        <v>1853</v>
      </c>
      <c r="C2445" t="s">
        <v>7049</v>
      </c>
      <c r="D2445" t="s">
        <v>7210</v>
      </c>
      <c r="E2445" t="s">
        <v>7676</v>
      </c>
      <c r="F2445" t="s">
        <v>9200</v>
      </c>
      <c r="G2445" t="s">
        <v>11331</v>
      </c>
      <c r="H2445" t="s">
        <v>12675</v>
      </c>
      <c r="I2445" s="1">
        <v>5811.01127</v>
      </c>
      <c r="J2445" s="1">
        <v>50767</v>
      </c>
      <c r="K2445" s="1">
        <v>738.12672999999995</v>
      </c>
      <c r="L2445" s="1">
        <v>749</v>
      </c>
      <c r="M2445" s="1">
        <v>6956.1893100000007</v>
      </c>
      <c r="N2445" s="1">
        <v>8398.0087500000045</v>
      </c>
      <c r="O2445" s="1">
        <v>6076.7149740000004</v>
      </c>
      <c r="P2445" s="1">
        <v>8809.5206799999996</v>
      </c>
      <c r="Q2445" s="1">
        <v>5308.4112449000004</v>
      </c>
      <c r="R2445" s="1">
        <v>5088.054369999998</v>
      </c>
      <c r="S2445" s="1">
        <v>1564</v>
      </c>
      <c r="T2445" s="1">
        <v>5803.3128500000003</v>
      </c>
      <c r="U2445" s="1">
        <v>420.86793</v>
      </c>
      <c r="V2445" s="1">
        <v>1994</v>
      </c>
      <c r="W2445" s="1">
        <v>2586</v>
      </c>
      <c r="X2445" s="1">
        <v>6659</v>
      </c>
      <c r="Y2445" s="1">
        <v>23422.537</v>
      </c>
      <c r="Z2445" s="1">
        <v>6956.2759999999998</v>
      </c>
      <c r="AA2445" s="1">
        <v>62780.178299999992</v>
      </c>
      <c r="AB2445" s="1">
        <v>2199</v>
      </c>
      <c r="AC2445" s="1">
        <v>7753.1755499999927</v>
      </c>
      <c r="AD2445" s="1">
        <v>9272.0739999999987</v>
      </c>
      <c r="AE2445" s="1">
        <v>5438.7615900000019</v>
      </c>
      <c r="AF2445" s="1">
        <v>17649</v>
      </c>
      <c r="AG2445" s="1">
        <v>93801</v>
      </c>
      <c r="AH2445" s="1">
        <v>13095.81004072376</v>
      </c>
      <c r="AI2445" s="1">
        <v>1045.708747076666</v>
      </c>
      <c r="AJ2445" s="1">
        <v>20346.949523580319</v>
      </c>
      <c r="AK2445" s="1">
        <v>679</v>
      </c>
      <c r="AL2445" s="1">
        <v>382168.71875</v>
      </c>
      <c r="AM2445" s="1">
        <v>325493.75</v>
      </c>
      <c r="AN2445" s="1">
        <v>56674.93359375</v>
      </c>
      <c r="AO2445" t="s">
        <v>15255</v>
      </c>
    </row>
    <row r="2446" spans="1:41" x14ac:dyDescent="0.25">
      <c r="A2446" s="1">
        <v>2018</v>
      </c>
      <c r="B2446" t="s">
        <v>1853</v>
      </c>
      <c r="C2446" t="s">
        <v>7049</v>
      </c>
      <c r="D2446" t="s">
        <v>7210</v>
      </c>
      <c r="E2446" t="s">
        <v>7677</v>
      </c>
      <c r="F2446" t="s">
        <v>9201</v>
      </c>
      <c r="G2446" t="s">
        <v>11332</v>
      </c>
      <c r="H2446" t="s">
        <v>12675</v>
      </c>
      <c r="I2446" s="1">
        <v>29568.80859375</v>
      </c>
      <c r="J2446" s="1">
        <v>69582.4921875</v>
      </c>
      <c r="K2446" s="1">
        <v>2437.495849609375</v>
      </c>
      <c r="L2446" s="1">
        <v>2233.677001953125</v>
      </c>
      <c r="M2446" s="1">
        <v>17248.46484375</v>
      </c>
      <c r="N2446" s="1">
        <v>17480.486328125</v>
      </c>
      <c r="O2446" s="1">
        <v>8653.38671875</v>
      </c>
      <c r="P2446" s="1">
        <v>12808.3974609375</v>
      </c>
      <c r="Q2446" s="1">
        <v>6164.0341796875</v>
      </c>
      <c r="R2446" s="1">
        <v>7588.4423828125</v>
      </c>
      <c r="S2446" s="1">
        <v>6049.60791015625</v>
      </c>
      <c r="T2446" s="1">
        <v>12311.6806640625</v>
      </c>
      <c r="U2446" s="1">
        <v>936.02606201171875</v>
      </c>
      <c r="V2446" s="1">
        <v>6368.998046875</v>
      </c>
      <c r="W2446" s="1">
        <v>7542.14306640625</v>
      </c>
      <c r="X2446" s="1">
        <v>12867.86328125</v>
      </c>
      <c r="Y2446" s="1">
        <v>70305.2578125</v>
      </c>
      <c r="Z2446" s="1">
        <v>14622.2412109375</v>
      </c>
      <c r="AA2446" s="1">
        <v>164779.53125</v>
      </c>
      <c r="AB2446" s="1">
        <v>3963.271240234375</v>
      </c>
      <c r="AC2446" s="1">
        <v>14372.337890625</v>
      </c>
      <c r="AD2446" s="1">
        <v>29169.5078125</v>
      </c>
      <c r="AE2446" s="1">
        <v>22017.421875</v>
      </c>
      <c r="AF2446" s="1">
        <v>37883.23046875</v>
      </c>
      <c r="AG2446" s="1">
        <v>187167.46875</v>
      </c>
      <c r="AH2446" s="1">
        <v>30316.501953125</v>
      </c>
      <c r="AI2446" s="1">
        <v>4569.09912109375</v>
      </c>
      <c r="AJ2446" s="1">
        <v>30018.38671875</v>
      </c>
      <c r="AK2446" s="1">
        <v>1810.011474609375</v>
      </c>
      <c r="AL2446" s="1">
        <v>830836.25</v>
      </c>
      <c r="AM2446" s="1">
        <v>693897.1875</v>
      </c>
      <c r="AN2446" s="1">
        <v>136939.03125</v>
      </c>
      <c r="AO2446" t="s">
        <v>15256</v>
      </c>
    </row>
    <row r="2447" spans="1:41" x14ac:dyDescent="0.25">
      <c r="A2447" s="1">
        <v>2018</v>
      </c>
      <c r="B2447" t="s">
        <v>1853</v>
      </c>
      <c r="C2447" t="s">
        <v>7049</v>
      </c>
      <c r="D2447" t="s">
        <v>7210</v>
      </c>
      <c r="E2447" t="s">
        <v>7677</v>
      </c>
      <c r="F2447" t="s">
        <v>9201</v>
      </c>
      <c r="G2447" t="s">
        <v>11333</v>
      </c>
      <c r="H2447" t="s">
        <v>12675</v>
      </c>
      <c r="I2447" s="1">
        <v>27428.573049999999</v>
      </c>
      <c r="J2447" s="1">
        <v>64546</v>
      </c>
      <c r="K2447" s="1">
        <v>2261.0661100000002</v>
      </c>
      <c r="L2447" s="1">
        <v>2072</v>
      </c>
      <c r="M2447" s="1">
        <v>15999.994162999999</v>
      </c>
      <c r="N2447" s="1">
        <v>16215.221700000009</v>
      </c>
      <c r="O2447" s="1">
        <v>8027.0414640000008</v>
      </c>
      <c r="P2447" s="1">
        <v>11881.305464911249</v>
      </c>
      <c r="Q2447" s="1">
        <v>5717.871981700001</v>
      </c>
      <c r="R2447" s="1">
        <v>7039.1793412399984</v>
      </c>
      <c r="S2447" s="1">
        <v>5611.7280200000014</v>
      </c>
      <c r="T2447" s="1">
        <v>11420.54221</v>
      </c>
      <c r="U2447" s="1">
        <v>868.27503999999999</v>
      </c>
      <c r="V2447" s="1">
        <v>5908</v>
      </c>
      <c r="W2447" s="1">
        <v>6996.2311900000004</v>
      </c>
      <c r="X2447" s="1">
        <v>11936.467000000001</v>
      </c>
      <c r="Y2447" s="1">
        <v>65216.453000000001</v>
      </c>
      <c r="Z2447" s="1">
        <v>13563.861000000001</v>
      </c>
      <c r="AA2447" s="1">
        <v>152852.53736704579</v>
      </c>
      <c r="AB2447" s="1">
        <v>3676.4034506286971</v>
      </c>
      <c r="AC2447" s="1">
        <v>13332.045796322531</v>
      </c>
      <c r="AD2447" s="1">
        <v>27058.173999999999</v>
      </c>
      <c r="AE2447" s="1">
        <v>20423.766899999991</v>
      </c>
      <c r="AF2447" s="1">
        <v>35141.184000000008</v>
      </c>
      <c r="AG2447" s="1">
        <v>173620</v>
      </c>
      <c r="AH2447" s="1">
        <v>28122.147209999999</v>
      </c>
      <c r="AI2447" s="1">
        <v>4238.380660613002</v>
      </c>
      <c r="AJ2447" s="1">
        <v>27845.609607597409</v>
      </c>
      <c r="AK2447" s="1">
        <v>1679</v>
      </c>
      <c r="AL2447" s="1">
        <v>770699.0625</v>
      </c>
      <c r="AM2447" s="1">
        <v>643671.875</v>
      </c>
      <c r="AN2447" s="1">
        <v>127027.1796875</v>
      </c>
      <c r="AO2447" t="s">
        <v>15257</v>
      </c>
    </row>
    <row r="2448" spans="1:41" x14ac:dyDescent="0.25">
      <c r="A2448" s="1">
        <v>2018</v>
      </c>
      <c r="B2448" t="s">
        <v>1853</v>
      </c>
      <c r="C2448" t="s">
        <v>7049</v>
      </c>
      <c r="D2448" t="s">
        <v>7210</v>
      </c>
      <c r="E2448" t="s">
        <v>7678</v>
      </c>
      <c r="F2448" t="s">
        <v>9202</v>
      </c>
      <c r="G2448" t="s">
        <v>11334</v>
      </c>
      <c r="H2448" t="s">
        <v>12675</v>
      </c>
      <c r="I2448" s="1">
        <v>4093.8310546875</v>
      </c>
      <c r="J2448" s="1">
        <v>9156.7822265625</v>
      </c>
      <c r="K2448" s="1">
        <v>89.490676879882813</v>
      </c>
      <c r="L2448" s="1">
        <v>567.04351806640625</v>
      </c>
      <c r="M2448" s="1">
        <v>13122.28515625</v>
      </c>
      <c r="N2448" s="1">
        <v>2347.9482421875</v>
      </c>
      <c r="O2448" s="1">
        <v>83.981376647949219</v>
      </c>
      <c r="P2448" s="1">
        <v>0</v>
      </c>
      <c r="Q2448" s="1">
        <v>255.45758056640625</v>
      </c>
      <c r="R2448" s="1">
        <v>218.58149719238281</v>
      </c>
      <c r="S2448" s="1">
        <v>7283.1669921875</v>
      </c>
      <c r="T2448" s="1">
        <v>264.439208984375</v>
      </c>
      <c r="U2448" s="1">
        <v>0</v>
      </c>
      <c r="V2448" s="1">
        <v>712.57745361328125</v>
      </c>
      <c r="W2448" s="1">
        <v>1244.295166015625</v>
      </c>
      <c r="X2448" s="1">
        <v>5795.486328125</v>
      </c>
      <c r="Y2448" s="1">
        <v>18725.107421875</v>
      </c>
      <c r="Z2448" s="1">
        <v>5367.9482421875</v>
      </c>
      <c r="AA2448" s="1">
        <v>37482.0234375</v>
      </c>
      <c r="AB2448" s="1">
        <v>132.59762573242188</v>
      </c>
      <c r="AC2448" s="1">
        <v>2982.844482421875</v>
      </c>
      <c r="AD2448" s="1">
        <v>7648.27392578125</v>
      </c>
      <c r="AE2448" s="1">
        <v>2280.2939453125</v>
      </c>
      <c r="AF2448" s="1">
        <v>12430.212890625</v>
      </c>
      <c r="AG2448" s="1">
        <v>72079.203125</v>
      </c>
      <c r="AH2448" s="1">
        <v>15979.8798828125</v>
      </c>
      <c r="AI2448" s="1">
        <v>3467.13818359375</v>
      </c>
      <c r="AJ2448" s="1">
        <v>10675.1220703125</v>
      </c>
      <c r="AK2448" s="1">
        <v>100.25673675537109</v>
      </c>
      <c r="AL2448" s="1">
        <v>234586.265625</v>
      </c>
      <c r="AM2448" s="1">
        <v>179374.96875</v>
      </c>
      <c r="AN2448" s="1">
        <v>55211.2890625</v>
      </c>
      <c r="AO2448" t="s">
        <v>15258</v>
      </c>
    </row>
    <row r="2449" spans="1:41" x14ac:dyDescent="0.25">
      <c r="A2449" s="1">
        <v>2018</v>
      </c>
      <c r="B2449" t="s">
        <v>1853</v>
      </c>
      <c r="C2449" t="s">
        <v>7049</v>
      </c>
      <c r="D2449" t="s">
        <v>7210</v>
      </c>
      <c r="E2449" t="s">
        <v>7678</v>
      </c>
      <c r="F2449" t="s">
        <v>9202</v>
      </c>
      <c r="G2449" t="s">
        <v>11335</v>
      </c>
      <c r="H2449" t="s">
        <v>12675</v>
      </c>
      <c r="I2449" s="1">
        <v>3797.5132499999991</v>
      </c>
      <c r="J2449" s="1">
        <v>8494</v>
      </c>
      <c r="K2449" s="1">
        <v>83.013199999999998</v>
      </c>
      <c r="L2449" s="1">
        <v>526</v>
      </c>
      <c r="M2449" s="1">
        <v>12172.473765000001</v>
      </c>
      <c r="N2449" s="1">
        <v>2178</v>
      </c>
      <c r="O2449" s="1">
        <v>77.902670999999998</v>
      </c>
      <c r="P2449" s="1">
        <v>0</v>
      </c>
      <c r="Q2449" s="1">
        <v>236.9671663</v>
      </c>
      <c r="R2449" s="1">
        <v>202.76023000000001</v>
      </c>
      <c r="S2449" s="1">
        <v>6756</v>
      </c>
      <c r="T2449" s="1">
        <v>245.29867999999999</v>
      </c>
      <c r="U2449" s="1">
        <v>0</v>
      </c>
      <c r="V2449" s="1">
        <v>661</v>
      </c>
      <c r="W2449" s="1">
        <v>1154.23119</v>
      </c>
      <c r="X2449" s="1">
        <v>5376</v>
      </c>
      <c r="Y2449" s="1">
        <v>17369.755000000001</v>
      </c>
      <c r="Z2449" s="1">
        <v>4979.4080000000004</v>
      </c>
      <c r="AA2449" s="1">
        <v>34769.017790000013</v>
      </c>
      <c r="AB2449" s="1">
        <v>123</v>
      </c>
      <c r="AC2449" s="1">
        <v>2766.9416163225392</v>
      </c>
      <c r="AD2449" s="1">
        <v>7094.68</v>
      </c>
      <c r="AE2449" s="1">
        <v>2115.2427200000002</v>
      </c>
      <c r="AF2449" s="1">
        <v>11530.495000000001</v>
      </c>
      <c r="AG2449" s="1">
        <v>66862</v>
      </c>
      <c r="AH2449" s="1">
        <v>14823.23143276008</v>
      </c>
      <c r="AI2449" s="1">
        <v>3216.1812888791178</v>
      </c>
      <c r="AJ2449" s="1">
        <v>9902.4402499999997</v>
      </c>
      <c r="AK2449" s="1">
        <v>93</v>
      </c>
      <c r="AL2449" s="1">
        <v>217606.546875</v>
      </c>
      <c r="AM2449" s="1">
        <v>166391.53125</v>
      </c>
      <c r="AN2449" s="1">
        <v>51215.01171875</v>
      </c>
      <c r="AO2449" t="s">
        <v>15259</v>
      </c>
    </row>
    <row r="2450" spans="1:41" x14ac:dyDescent="0.25">
      <c r="A2450" s="1">
        <v>2018</v>
      </c>
      <c r="B2450" t="s">
        <v>1853</v>
      </c>
      <c r="C2450" t="s">
        <v>7049</v>
      </c>
      <c r="D2450" t="s">
        <v>7210</v>
      </c>
      <c r="E2450" t="s">
        <v>7679</v>
      </c>
      <c r="F2450" t="s">
        <v>9203</v>
      </c>
      <c r="G2450" t="s">
        <v>11336</v>
      </c>
      <c r="H2450" t="s">
        <v>12675</v>
      </c>
      <c r="I2450" s="1">
        <v>0</v>
      </c>
      <c r="J2450" s="1">
        <v>0</v>
      </c>
      <c r="K2450" s="1">
        <v>0</v>
      </c>
      <c r="L2450" s="1"/>
      <c r="M2450" s="1"/>
      <c r="N2450" s="1"/>
      <c r="O2450" s="1">
        <v>0</v>
      </c>
      <c r="P2450" s="1">
        <v>98.843017578125</v>
      </c>
      <c r="Q2450" s="1">
        <v>0</v>
      </c>
      <c r="R2450" s="1">
        <v>0</v>
      </c>
      <c r="S2450" s="1"/>
      <c r="T2450" s="1">
        <v>0</v>
      </c>
      <c r="U2450" s="1"/>
      <c r="V2450" s="1">
        <v>0</v>
      </c>
      <c r="W2450" s="1">
        <v>0</v>
      </c>
      <c r="X2450" s="1">
        <v>56.057529449462891</v>
      </c>
      <c r="Y2450" s="1">
        <v>0</v>
      </c>
      <c r="Z2450" s="1">
        <v>0</v>
      </c>
      <c r="AA2450" s="1">
        <v>2240.576416015625</v>
      </c>
      <c r="AB2450" s="1">
        <v>0</v>
      </c>
      <c r="AC2450" s="1">
        <v>255.49298095703125</v>
      </c>
      <c r="AD2450" s="1">
        <v>0</v>
      </c>
      <c r="AE2450" s="1">
        <v>128.28550720214844</v>
      </c>
      <c r="AF2450" s="1">
        <v>275.00314331054688</v>
      </c>
      <c r="AG2450" s="1">
        <v>3140.2998046875</v>
      </c>
      <c r="AH2450" s="1">
        <v>218.49131774902344</v>
      </c>
      <c r="AI2450" s="1">
        <v>0</v>
      </c>
      <c r="AJ2450" s="1">
        <v>238.85629272460938</v>
      </c>
      <c r="AK2450" s="1"/>
      <c r="AL2450" s="1">
        <v>6651.90625</v>
      </c>
      <c r="AM2450" s="1">
        <v>6377.357421875</v>
      </c>
      <c r="AN2450" s="1">
        <v>274.54885864257813</v>
      </c>
      <c r="AO2450" t="s">
        <v>15260</v>
      </c>
    </row>
    <row r="2451" spans="1:41" x14ac:dyDescent="0.25">
      <c r="A2451" s="1">
        <v>2018</v>
      </c>
      <c r="B2451" t="s">
        <v>1853</v>
      </c>
      <c r="C2451" t="s">
        <v>7049</v>
      </c>
      <c r="D2451" t="s">
        <v>7210</v>
      </c>
      <c r="E2451" t="s">
        <v>7679</v>
      </c>
      <c r="F2451" t="s">
        <v>9203</v>
      </c>
      <c r="G2451" t="s">
        <v>11337</v>
      </c>
      <c r="H2451" t="s">
        <v>12675</v>
      </c>
      <c r="I2451" s="1">
        <v>0</v>
      </c>
      <c r="J2451" s="1">
        <v>0</v>
      </c>
      <c r="K2451" s="1">
        <v>0</v>
      </c>
      <c r="L2451" s="1"/>
      <c r="M2451" s="1"/>
      <c r="N2451" s="1"/>
      <c r="O2451" s="1">
        <v>0</v>
      </c>
      <c r="P2451" s="1">
        <v>91.688604911253989</v>
      </c>
      <c r="Q2451" s="1">
        <v>0</v>
      </c>
      <c r="R2451" s="1">
        <v>0</v>
      </c>
      <c r="S2451" s="1"/>
      <c r="T2451" s="1">
        <v>0</v>
      </c>
      <c r="U2451" s="1"/>
      <c r="V2451" s="1">
        <v>0</v>
      </c>
      <c r="W2451" s="1">
        <v>0</v>
      </c>
      <c r="X2451" s="1">
        <v>52</v>
      </c>
      <c r="Y2451" s="1">
        <v>0</v>
      </c>
      <c r="Z2451" s="1">
        <v>0</v>
      </c>
      <c r="AA2451" s="1">
        <v>2078.4</v>
      </c>
      <c r="AB2451" s="1">
        <v>0</v>
      </c>
      <c r="AC2451" s="1">
        <v>237</v>
      </c>
      <c r="AD2451" s="1">
        <v>0</v>
      </c>
      <c r="AE2451" s="1">
        <v>119</v>
      </c>
      <c r="AF2451" s="1">
        <v>255.09800000000001</v>
      </c>
      <c r="AG2451" s="1">
        <v>2913</v>
      </c>
      <c r="AH2451" s="1">
        <v>202.67657000000031</v>
      </c>
      <c r="AI2451" s="1">
        <v>0</v>
      </c>
      <c r="AJ2451" s="1">
        <v>221.56750874285689</v>
      </c>
      <c r="AK2451" s="1"/>
      <c r="AL2451" s="1">
        <v>6170.4306640625</v>
      </c>
      <c r="AM2451" s="1">
        <v>5915.75390625</v>
      </c>
      <c r="AN2451" s="1">
        <v>254.67657470703125</v>
      </c>
      <c r="AO2451" t="s">
        <v>15261</v>
      </c>
    </row>
    <row r="2452" spans="1:41" x14ac:dyDescent="0.25">
      <c r="A2452" s="1">
        <v>2018</v>
      </c>
      <c r="B2452" t="s">
        <v>1853</v>
      </c>
      <c r="C2452" t="s">
        <v>7049</v>
      </c>
      <c r="D2452" t="s">
        <v>7210</v>
      </c>
      <c r="E2452" t="s">
        <v>7680</v>
      </c>
      <c r="F2452" t="s">
        <v>9204</v>
      </c>
      <c r="G2452" t="s">
        <v>11338</v>
      </c>
      <c r="H2452" t="s">
        <v>12675</v>
      </c>
      <c r="I2452" s="1">
        <v>20798.78125</v>
      </c>
      <c r="J2452" s="1">
        <v>73673.609375</v>
      </c>
      <c r="K2452" s="1">
        <v>926.94976806640625</v>
      </c>
      <c r="L2452" s="1">
        <v>1937.2188720703125</v>
      </c>
      <c r="M2452" s="1">
        <v>24537.931640625</v>
      </c>
      <c r="N2452" s="1">
        <v>16665.91015625</v>
      </c>
      <c r="O2452" s="1">
        <v>7827.904296875</v>
      </c>
      <c r="P2452" s="1">
        <v>11433.95703125</v>
      </c>
      <c r="Q2452" s="1">
        <v>6203.0009765625</v>
      </c>
      <c r="R2452" s="1">
        <v>6931.66943359375</v>
      </c>
      <c r="S2452" s="1">
        <v>9659.1435546875</v>
      </c>
      <c r="T2452" s="1">
        <v>10836.9365234375</v>
      </c>
      <c r="U2452" s="1">
        <v>1012.2067260742188</v>
      </c>
      <c r="V2452" s="1">
        <v>5962.5810546875</v>
      </c>
      <c r="W2452" s="1">
        <v>8165.244140625</v>
      </c>
      <c r="X2452" s="1">
        <v>17235.53515625</v>
      </c>
      <c r="Y2452" s="1">
        <v>63973.7109375</v>
      </c>
      <c r="Z2452" s="1">
        <v>15422.404296875</v>
      </c>
      <c r="AA2452" s="1">
        <v>165533.515625</v>
      </c>
      <c r="AB2452" s="1">
        <v>3168.390380859375</v>
      </c>
      <c r="AC2452" s="1">
        <v>15048.1357421875</v>
      </c>
      <c r="AD2452" s="1">
        <v>30913.673828125</v>
      </c>
      <c r="AE2452" s="1">
        <v>21891.8359375</v>
      </c>
      <c r="AF2452" s="1">
        <v>36357.63671875</v>
      </c>
      <c r="AG2452" s="1">
        <v>228771.859375</v>
      </c>
      <c r="AH2452" s="1">
        <v>37318.6328125</v>
      </c>
      <c r="AI2452" s="1">
        <v>6560.60595703125</v>
      </c>
      <c r="AJ2452" s="1">
        <v>41637.73046875</v>
      </c>
      <c r="AK2452" s="1">
        <v>1619.2001953125</v>
      </c>
      <c r="AL2452" s="1">
        <v>892025.875</v>
      </c>
      <c r="AM2452" s="1">
        <v>733255.75</v>
      </c>
      <c r="AN2452" s="1">
        <v>158770.15625</v>
      </c>
      <c r="AO2452" t="s">
        <v>15262</v>
      </c>
    </row>
    <row r="2453" spans="1:41" x14ac:dyDescent="0.25">
      <c r="A2453" s="1">
        <v>2018</v>
      </c>
      <c r="B2453" t="s">
        <v>1853</v>
      </c>
      <c r="C2453" t="s">
        <v>7049</v>
      </c>
      <c r="D2453" t="s">
        <v>7210</v>
      </c>
      <c r="E2453" t="s">
        <v>7680</v>
      </c>
      <c r="F2453" t="s">
        <v>9204</v>
      </c>
      <c r="G2453" t="s">
        <v>11339</v>
      </c>
      <c r="H2453" t="s">
        <v>12675</v>
      </c>
      <c r="I2453" s="1">
        <v>19293.333180000001</v>
      </c>
      <c r="J2453" s="1">
        <v>68341</v>
      </c>
      <c r="K2453" s="1">
        <v>859.85569999999996</v>
      </c>
      <c r="L2453" s="1">
        <v>1797</v>
      </c>
      <c r="M2453" s="1">
        <v>22761.837215</v>
      </c>
      <c r="N2453" s="1">
        <v>15459.605710000011</v>
      </c>
      <c r="O2453" s="1">
        <v>7261.3084940000008</v>
      </c>
      <c r="P2453" s="1">
        <v>10606.349609999999</v>
      </c>
      <c r="Q2453" s="1">
        <v>5754.0179817000007</v>
      </c>
      <c r="R2453" s="1">
        <v>6429.9445499999974</v>
      </c>
      <c r="S2453" s="1">
        <v>8960</v>
      </c>
      <c r="T2453" s="1">
        <v>10052.54221</v>
      </c>
      <c r="U2453" s="1">
        <v>938.94164000000001</v>
      </c>
      <c r="V2453" s="1">
        <v>5531</v>
      </c>
      <c r="W2453" s="1">
        <v>7574.2311900000004</v>
      </c>
      <c r="X2453" s="1">
        <v>15988</v>
      </c>
      <c r="Y2453" s="1">
        <v>59343.195000000007</v>
      </c>
      <c r="Z2453" s="1">
        <v>14306.107</v>
      </c>
      <c r="AA2453" s="1">
        <v>153551.93700000001</v>
      </c>
      <c r="AB2453" s="1">
        <v>2939.0574506286971</v>
      </c>
      <c r="AC2453" s="1">
        <v>13958.92867632253</v>
      </c>
      <c r="AD2453" s="1">
        <v>28676.094000000001</v>
      </c>
      <c r="AE2453" s="1">
        <v>20307.27097999999</v>
      </c>
      <c r="AF2453" s="1">
        <v>33726.016000000003</v>
      </c>
      <c r="AG2453" s="1">
        <v>212213</v>
      </c>
      <c r="AH2453" s="1">
        <v>34617.452819999999</v>
      </c>
      <c r="AI2453" s="1">
        <v>6085.7390114000009</v>
      </c>
      <c r="AJ2453" s="1">
        <v>38623.925689999989</v>
      </c>
      <c r="AK2453" s="1">
        <v>1502</v>
      </c>
      <c r="AL2453" s="1">
        <v>827459.6875</v>
      </c>
      <c r="AM2453" s="1">
        <v>680181.625</v>
      </c>
      <c r="AN2453" s="1">
        <v>147278.109375</v>
      </c>
      <c r="AO2453" t="s">
        <v>15263</v>
      </c>
    </row>
    <row r="2454" spans="1:41" x14ac:dyDescent="0.25">
      <c r="A2454" s="1">
        <v>2018</v>
      </c>
      <c r="B2454" t="s">
        <v>1853</v>
      </c>
      <c r="C2454" t="s">
        <v>7049</v>
      </c>
      <c r="D2454" t="s">
        <v>7210</v>
      </c>
      <c r="E2454" t="s">
        <v>7681</v>
      </c>
      <c r="F2454" t="s">
        <v>9205</v>
      </c>
      <c r="G2454" t="s">
        <v>11340</v>
      </c>
      <c r="H2454" t="s">
        <v>12675</v>
      </c>
      <c r="I2454" s="1">
        <v>13227.224609375</v>
      </c>
      <c r="J2454" s="1">
        <v>1030.59619140625</v>
      </c>
      <c r="K2454" s="1">
        <v>1510.4747314453125</v>
      </c>
      <c r="L2454" s="1">
        <v>710.42138671875</v>
      </c>
      <c r="M2454" s="1">
        <v>1534.5975341796875</v>
      </c>
      <c r="N2454" s="1">
        <v>1031.3343505859375</v>
      </c>
      <c r="O2454" s="1">
        <v>825.482666015625</v>
      </c>
      <c r="P2454" s="1">
        <v>1192.4183349609375</v>
      </c>
      <c r="Q2454" s="1">
        <v>0</v>
      </c>
      <c r="R2454" s="1">
        <v>815.24334716796875</v>
      </c>
      <c r="S2454" s="1">
        <v>1416.237548828125</v>
      </c>
      <c r="T2454" s="1">
        <v>1581.46923828125</v>
      </c>
      <c r="U2454" s="1">
        <v>4.4620285034179688</v>
      </c>
      <c r="V2454" s="1">
        <v>646.81768798828125</v>
      </c>
      <c r="W2454" s="1">
        <v>1175.0521240234375</v>
      </c>
      <c r="X2454" s="1">
        <v>81.35565185546875</v>
      </c>
      <c r="Y2454" s="1">
        <v>18062.248046875</v>
      </c>
      <c r="Z2454" s="1">
        <v>0</v>
      </c>
      <c r="AA2454" s="1">
        <v>22564.568359375</v>
      </c>
      <c r="AB2454" s="1">
        <v>794.88067626953125</v>
      </c>
      <c r="AC2454" s="1">
        <v>540.218994140625</v>
      </c>
      <c r="AD2454" s="1">
        <v>0</v>
      </c>
      <c r="AE2454" s="1">
        <v>1292.013916015625</v>
      </c>
      <c r="AF2454" s="1">
        <v>8620.9091796875</v>
      </c>
      <c r="AG2454" s="1">
        <v>19696.67578125</v>
      </c>
      <c r="AH2454" s="1">
        <v>793.4296875</v>
      </c>
      <c r="AI2454" s="1">
        <v>233.93238830566406</v>
      </c>
      <c r="AJ2454" s="1">
        <v>463.06802368164063</v>
      </c>
      <c r="AK2454" s="1">
        <v>190.81121826171875</v>
      </c>
      <c r="AL2454" s="1">
        <v>100035.9453125</v>
      </c>
      <c r="AM2454" s="1">
        <v>89898.2265625</v>
      </c>
      <c r="AN2454" s="1">
        <v>10137.7236328125</v>
      </c>
      <c r="AO2454" t="s">
        <v>15264</v>
      </c>
    </row>
    <row r="2455" spans="1:41" x14ac:dyDescent="0.25">
      <c r="A2455" s="1">
        <v>2018</v>
      </c>
      <c r="B2455" t="s">
        <v>1853</v>
      </c>
      <c r="C2455" t="s">
        <v>7049</v>
      </c>
      <c r="D2455" t="s">
        <v>7210</v>
      </c>
      <c r="E2455" t="s">
        <v>7681</v>
      </c>
      <c r="F2455" t="s">
        <v>9205</v>
      </c>
      <c r="G2455" t="s">
        <v>11341</v>
      </c>
      <c r="H2455" t="s">
        <v>12675</v>
      </c>
      <c r="I2455" s="1">
        <v>12269.81762</v>
      </c>
      <c r="J2455" s="1">
        <v>956</v>
      </c>
      <c r="K2455" s="1">
        <v>1401.14426</v>
      </c>
      <c r="L2455" s="1">
        <v>659</v>
      </c>
      <c r="M2455" s="1">
        <v>1423.5209480000001</v>
      </c>
      <c r="N2455" s="1">
        <v>956.68476999999996</v>
      </c>
      <c r="O2455" s="1">
        <v>765.73296999999991</v>
      </c>
      <c r="P2455" s="1">
        <v>1106.10925</v>
      </c>
      <c r="Q2455" s="1">
        <v>0</v>
      </c>
      <c r="R2455" s="1">
        <v>756.23479062000001</v>
      </c>
      <c r="S2455" s="1">
        <v>1313.72802</v>
      </c>
      <c r="T2455" s="1">
        <v>1467</v>
      </c>
      <c r="U2455" s="1">
        <v>4.1390600000000006</v>
      </c>
      <c r="V2455" s="1">
        <v>600</v>
      </c>
      <c r="W2455" s="1">
        <v>1090</v>
      </c>
      <c r="X2455" s="1">
        <v>75.466999999999999</v>
      </c>
      <c r="Y2455" s="1">
        <v>16754.874</v>
      </c>
      <c r="Z2455" s="1">
        <v>0</v>
      </c>
      <c r="AA2455" s="1">
        <v>20931.310097045829</v>
      </c>
      <c r="AB2455" s="1">
        <v>737.346</v>
      </c>
      <c r="AC2455" s="1">
        <v>501.11712000000011</v>
      </c>
      <c r="AD2455" s="1">
        <v>0</v>
      </c>
      <c r="AE2455" s="1">
        <v>1198.4959200000001</v>
      </c>
      <c r="AF2455" s="1">
        <v>7996.9140000000007</v>
      </c>
      <c r="AG2455" s="1">
        <v>18271</v>
      </c>
      <c r="AH2455" s="1">
        <v>736</v>
      </c>
      <c r="AI2455" s="1">
        <v>217</v>
      </c>
      <c r="AJ2455" s="1">
        <v>429.55045000000001</v>
      </c>
      <c r="AK2455" s="1">
        <v>177</v>
      </c>
      <c r="AL2455" s="1">
        <v>92795.1796875</v>
      </c>
      <c r="AM2455" s="1">
        <v>83391.2421875</v>
      </c>
      <c r="AN2455" s="1">
        <v>9403.9384765625</v>
      </c>
      <c r="AO2455" t="s">
        <v>15265</v>
      </c>
    </row>
    <row r="2456" spans="1:41" x14ac:dyDescent="0.25">
      <c r="A2456" s="1">
        <v>2018</v>
      </c>
      <c r="B2456" t="s">
        <v>1853</v>
      </c>
      <c r="C2456" t="s">
        <v>7049</v>
      </c>
      <c r="D2456" t="s">
        <v>7210</v>
      </c>
      <c r="E2456" t="s">
        <v>7682</v>
      </c>
      <c r="F2456" t="s">
        <v>9206</v>
      </c>
      <c r="G2456" t="s">
        <v>11342</v>
      </c>
      <c r="H2456" t="s">
        <v>12675</v>
      </c>
      <c r="I2456" s="1">
        <v>0</v>
      </c>
      <c r="J2456" s="1">
        <v>0</v>
      </c>
      <c r="K2456" s="1">
        <v>28.409170150756836</v>
      </c>
      <c r="L2456" s="1">
        <v>19.404529571533203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75.547904968261719</v>
      </c>
      <c r="S2456" s="1">
        <v>0</v>
      </c>
      <c r="T2456" s="1">
        <v>0</v>
      </c>
      <c r="U2456" s="1">
        <v>0</v>
      </c>
      <c r="V2456" s="1">
        <v>369.76409912109375</v>
      </c>
      <c r="W2456" s="1">
        <v>85.164329528808594</v>
      </c>
      <c r="X2456" s="1">
        <v>454.92843627929688</v>
      </c>
      <c r="Y2456" s="1">
        <v>0</v>
      </c>
      <c r="Z2456" s="1">
        <v>0</v>
      </c>
      <c r="AA2456" s="1">
        <v>0</v>
      </c>
      <c r="AB2456" s="1">
        <v>6.1933469027280807E-2</v>
      </c>
      <c r="AC2456" s="1">
        <v>0</v>
      </c>
      <c r="AD2456" s="1">
        <v>0</v>
      </c>
      <c r="AE2456" s="1">
        <v>0</v>
      </c>
      <c r="AF2456" s="1">
        <v>59.787513732910156</v>
      </c>
      <c r="AG2456" s="1">
        <v>190.81121826171875</v>
      </c>
      <c r="AH2456" s="1">
        <v>21.402284622192383</v>
      </c>
      <c r="AI2456" s="1">
        <v>0</v>
      </c>
      <c r="AJ2456" s="1">
        <v>0</v>
      </c>
      <c r="AK2456" s="1">
        <v>0</v>
      </c>
      <c r="AL2456" s="1">
        <v>1305.281494140625</v>
      </c>
      <c r="AM2456" s="1">
        <v>715.3153076171875</v>
      </c>
      <c r="AN2456" s="1">
        <v>589.9661865234375</v>
      </c>
      <c r="AO2456" t="s">
        <v>15266</v>
      </c>
    </row>
    <row r="2457" spans="1:41" x14ac:dyDescent="0.25">
      <c r="A2457" s="1">
        <v>2018</v>
      </c>
      <c r="B2457" t="s">
        <v>1853</v>
      </c>
      <c r="C2457" t="s">
        <v>7049</v>
      </c>
      <c r="D2457" t="s">
        <v>7210</v>
      </c>
      <c r="E2457" t="s">
        <v>7682</v>
      </c>
      <c r="F2457" t="s">
        <v>9206</v>
      </c>
      <c r="G2457" t="s">
        <v>11343</v>
      </c>
      <c r="H2457" t="s">
        <v>12675</v>
      </c>
      <c r="I2457" s="1">
        <v>0</v>
      </c>
      <c r="J2457" s="1">
        <v>0</v>
      </c>
      <c r="K2457" s="1">
        <v>26.352869999999999</v>
      </c>
      <c r="L2457" s="1">
        <v>18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70.079629999999995</v>
      </c>
      <c r="S2457" s="1">
        <v>0</v>
      </c>
      <c r="T2457" s="1">
        <v>0</v>
      </c>
      <c r="U2457" s="1">
        <v>0</v>
      </c>
      <c r="V2457" s="1">
        <v>343</v>
      </c>
      <c r="W2457" s="1">
        <v>79</v>
      </c>
      <c r="X2457" s="1">
        <v>422</v>
      </c>
      <c r="Y2457" s="1">
        <v>0</v>
      </c>
      <c r="Z2457" s="1">
        <v>0</v>
      </c>
      <c r="AA2457" s="1">
        <v>0</v>
      </c>
      <c r="AB2457" s="1">
        <v>5.74506286967542E-2</v>
      </c>
      <c r="AC2457" s="1">
        <v>0</v>
      </c>
      <c r="AD2457" s="1">
        <v>0</v>
      </c>
      <c r="AE2457" s="1">
        <v>0</v>
      </c>
      <c r="AF2457" s="1">
        <v>55.46</v>
      </c>
      <c r="AG2457" s="1">
        <v>177</v>
      </c>
      <c r="AH2457" s="1">
        <v>19.853154503907682</v>
      </c>
      <c r="AI2457" s="1">
        <v>0</v>
      </c>
      <c r="AJ2457" s="1">
        <v>0</v>
      </c>
      <c r="AK2457" s="1">
        <v>0</v>
      </c>
      <c r="AL2457" s="1">
        <v>1210.8031005859375</v>
      </c>
      <c r="AM2457" s="1">
        <v>663.53961181640625</v>
      </c>
      <c r="AN2457" s="1">
        <v>547.26348876953125</v>
      </c>
      <c r="AO2457" t="s">
        <v>15267</v>
      </c>
    </row>
    <row r="2458" spans="1:41" x14ac:dyDescent="0.25">
      <c r="A2458" s="1">
        <v>2018</v>
      </c>
      <c r="B2458" t="s">
        <v>1853</v>
      </c>
      <c r="C2458" t="s">
        <v>7049</v>
      </c>
      <c r="D2458" t="s">
        <v>7210</v>
      </c>
      <c r="E2458" t="s">
        <v>7682</v>
      </c>
      <c r="F2458" t="s">
        <v>9207</v>
      </c>
      <c r="G2458" t="s">
        <v>11344</v>
      </c>
      <c r="H2458" t="s">
        <v>12675</v>
      </c>
      <c r="I2458" s="1">
        <v>491.38970947265625</v>
      </c>
      <c r="J2458" s="1">
        <v>1832.6500244140625</v>
      </c>
      <c r="K2458" s="1">
        <v>0</v>
      </c>
      <c r="L2458" s="1">
        <v>265.19525146484375</v>
      </c>
      <c r="M2458" s="1">
        <v>1213.767822265625</v>
      </c>
      <c r="N2458" s="1">
        <v>53.335861206054688</v>
      </c>
      <c r="O2458" s="1">
        <v>385.3909912109375</v>
      </c>
      <c r="P2458" s="1">
        <v>365.11807250976563</v>
      </c>
      <c r="Q2458" s="1">
        <v>220.71733093261719</v>
      </c>
      <c r="R2458" s="1">
        <v>57.759307861328125</v>
      </c>
      <c r="S2458" s="1">
        <v>422.58755493164063</v>
      </c>
      <c r="T2458" s="1">
        <v>2085.193359375</v>
      </c>
      <c r="U2458" s="1">
        <v>167.722412109375</v>
      </c>
      <c r="V2458" s="1">
        <v>49.58935546875</v>
      </c>
      <c r="W2458" s="1">
        <v>6.4681768417358398</v>
      </c>
      <c r="X2458" s="1">
        <v>1178.2861328125</v>
      </c>
      <c r="Y2458" s="1">
        <v>38.640888214111328</v>
      </c>
      <c r="Z2458" s="1">
        <v>1224.915283203125</v>
      </c>
      <c r="AA2458" s="1">
        <v>1598.9486083984375</v>
      </c>
      <c r="AB2458" s="1">
        <v>132.59762573242188</v>
      </c>
      <c r="AC2458" s="1">
        <v>857.589599609375</v>
      </c>
      <c r="AD2458" s="1">
        <v>691.415771484375</v>
      </c>
      <c r="AE2458" s="1">
        <v>5108.78173828125</v>
      </c>
      <c r="AF2458" s="1">
        <v>1306.77978515625</v>
      </c>
      <c r="AG2458" s="1">
        <v>339.57928466796875</v>
      </c>
      <c r="AH2458" s="1">
        <v>1402.1456298828125</v>
      </c>
      <c r="AI2458" s="1">
        <v>287.46719360351563</v>
      </c>
      <c r="AJ2458" s="1">
        <v>1111.4359130859375</v>
      </c>
      <c r="AK2458" s="1">
        <v>170.32865905761719</v>
      </c>
      <c r="AL2458" s="1">
        <v>23065.796875</v>
      </c>
      <c r="AM2458" s="1">
        <v>15090.1474609375</v>
      </c>
      <c r="AN2458" s="1">
        <v>7975.6484375</v>
      </c>
      <c r="AO2458" t="s">
        <v>15268</v>
      </c>
    </row>
    <row r="2459" spans="1:41" x14ac:dyDescent="0.25">
      <c r="A2459" s="1">
        <v>2018</v>
      </c>
      <c r="B2459" t="s">
        <v>1853</v>
      </c>
      <c r="C2459" t="s">
        <v>7049</v>
      </c>
      <c r="D2459" t="s">
        <v>7210</v>
      </c>
      <c r="E2459" t="s">
        <v>7682</v>
      </c>
      <c r="F2459" t="s">
        <v>9207</v>
      </c>
      <c r="G2459" t="s">
        <v>11345</v>
      </c>
      <c r="H2459" t="s">
        <v>12675</v>
      </c>
      <c r="I2459" s="1">
        <v>455.82216</v>
      </c>
      <c r="J2459" s="1">
        <v>1700</v>
      </c>
      <c r="K2459" s="1">
        <v>0</v>
      </c>
      <c r="L2459" s="1">
        <v>246</v>
      </c>
      <c r="M2459" s="1">
        <v>1125.9133999999999</v>
      </c>
      <c r="N2459" s="1">
        <v>49.475329999999992</v>
      </c>
      <c r="O2459" s="1">
        <v>357.49579799999998</v>
      </c>
      <c r="P2459" s="1">
        <v>338.69025000000011</v>
      </c>
      <c r="Q2459" s="1">
        <v>204.7414689</v>
      </c>
      <c r="R2459" s="1">
        <v>53.578600000000009</v>
      </c>
      <c r="S2459" s="1">
        <v>392</v>
      </c>
      <c r="T2459" s="1">
        <v>1934.26377</v>
      </c>
      <c r="U2459" s="1">
        <v>155.58240000000001</v>
      </c>
      <c r="V2459" s="1">
        <v>46</v>
      </c>
      <c r="W2459" s="1">
        <v>6</v>
      </c>
      <c r="X2459" s="1">
        <v>1093</v>
      </c>
      <c r="Y2459" s="1">
        <v>35.844000000000001</v>
      </c>
      <c r="Z2459" s="1">
        <v>1136.2539999999999</v>
      </c>
      <c r="AA2459" s="1">
        <v>1483.2141799999999</v>
      </c>
      <c r="AB2459" s="1">
        <v>123</v>
      </c>
      <c r="AC2459" s="1">
        <v>795.51594000000023</v>
      </c>
      <c r="AD2459" s="1">
        <v>641.37</v>
      </c>
      <c r="AE2459" s="1">
        <v>4739</v>
      </c>
      <c r="AF2459" s="1">
        <v>1212.193</v>
      </c>
      <c r="AG2459" s="1">
        <v>315</v>
      </c>
      <c r="AH2459" s="1">
        <v>1300.6561228922969</v>
      </c>
      <c r="AI2459" s="1">
        <v>266.65987399099998</v>
      </c>
      <c r="AJ2459" s="1">
        <v>1030.9884300000001</v>
      </c>
      <c r="AK2459" s="1">
        <v>158</v>
      </c>
      <c r="AL2459" s="1">
        <v>21396.259765625</v>
      </c>
      <c r="AM2459" s="1">
        <v>13997.900390625</v>
      </c>
      <c r="AN2459" s="1">
        <v>7398.35888671875</v>
      </c>
      <c r="AO2459" t="s">
        <v>15269</v>
      </c>
    </row>
    <row r="2460" spans="1:41" x14ac:dyDescent="0.25">
      <c r="A2460" s="1">
        <v>2018</v>
      </c>
      <c r="B2460" t="s">
        <v>1853</v>
      </c>
      <c r="C2460" t="s">
        <v>7049</v>
      </c>
      <c r="D2460" t="s">
        <v>7210</v>
      </c>
      <c r="E2460" t="s">
        <v>7682</v>
      </c>
      <c r="F2460" t="s">
        <v>9208</v>
      </c>
      <c r="G2460" t="s">
        <v>11346</v>
      </c>
      <c r="H2460" t="s">
        <v>12675</v>
      </c>
      <c r="I2460" s="1">
        <v>368.78176879882813</v>
      </c>
      <c r="J2460" s="1">
        <v>0</v>
      </c>
      <c r="K2460" s="1">
        <v>4.7650947570800781</v>
      </c>
      <c r="L2460" s="1">
        <v>150.92411804199219</v>
      </c>
      <c r="M2460" s="1">
        <v>117.88094329833984</v>
      </c>
      <c r="N2460" s="1">
        <v>1798.5684814453125</v>
      </c>
      <c r="O2460" s="1">
        <v>144.26295471191406</v>
      </c>
      <c r="P2460" s="1">
        <v>1121.4324951171875</v>
      </c>
      <c r="Q2460" s="1">
        <v>4.202268123626709</v>
      </c>
      <c r="R2460" s="1">
        <v>245.15580749511719</v>
      </c>
      <c r="S2460" s="1">
        <v>30.184823989868164</v>
      </c>
      <c r="T2460" s="1">
        <v>1899.4033203125</v>
      </c>
      <c r="U2460" s="1">
        <v>0</v>
      </c>
      <c r="V2460" s="1">
        <v>407.4951171875</v>
      </c>
      <c r="W2460" s="1">
        <v>3500.361572265625</v>
      </c>
      <c r="X2460" s="1">
        <v>148.76806640625</v>
      </c>
      <c r="Y2460" s="1">
        <v>138.88360595703125</v>
      </c>
      <c r="Z2460" s="1">
        <v>365.51235961914063</v>
      </c>
      <c r="AA2460" s="1">
        <v>4525.1083984375</v>
      </c>
      <c r="AB2460" s="1">
        <v>392.4027099609375</v>
      </c>
      <c r="AC2460" s="1">
        <v>2026.9688720703125</v>
      </c>
      <c r="AD2460" s="1">
        <v>1025.0443115234375</v>
      </c>
      <c r="AE2460" s="1">
        <v>38.949840545654297</v>
      </c>
      <c r="AF2460" s="1">
        <v>961.114990234375</v>
      </c>
      <c r="AG2460" s="1">
        <v>100.25673675537109</v>
      </c>
      <c r="AH2460" s="1">
        <v>1187.5545654296875</v>
      </c>
      <c r="AI2460" s="1">
        <v>731.2152099609375</v>
      </c>
      <c r="AJ2460" s="1">
        <v>2785.4814453125</v>
      </c>
      <c r="AK2460" s="1">
        <v>411.8072509765625</v>
      </c>
      <c r="AL2460" s="1">
        <v>24632.486328125</v>
      </c>
      <c r="AM2460" s="1">
        <v>15038.8369140625</v>
      </c>
      <c r="AN2460" s="1">
        <v>9593.650390625</v>
      </c>
      <c r="AO2460" t="s">
        <v>15270</v>
      </c>
    </row>
    <row r="2461" spans="1:41" x14ac:dyDescent="0.25">
      <c r="A2461" s="1">
        <v>2018</v>
      </c>
      <c r="B2461" t="s">
        <v>1853</v>
      </c>
      <c r="C2461" t="s">
        <v>7049</v>
      </c>
      <c r="D2461" t="s">
        <v>7210</v>
      </c>
      <c r="E2461" t="s">
        <v>7682</v>
      </c>
      <c r="F2461" t="s">
        <v>9208</v>
      </c>
      <c r="G2461" t="s">
        <v>11347</v>
      </c>
      <c r="H2461" t="s">
        <v>12675</v>
      </c>
      <c r="I2461" s="1">
        <v>342.08877999999999</v>
      </c>
      <c r="J2461" s="1">
        <v>0</v>
      </c>
      <c r="K2461" s="1">
        <v>4.4201900000000007</v>
      </c>
      <c r="L2461" s="1">
        <v>140</v>
      </c>
      <c r="M2461" s="1">
        <v>109.34854</v>
      </c>
      <c r="N2461" s="1">
        <v>1668.38526</v>
      </c>
      <c r="O2461" s="1">
        <v>133.82098400000001</v>
      </c>
      <c r="P2461" s="1">
        <v>1040.2614799999999</v>
      </c>
      <c r="Q2461" s="1">
        <v>3.8981015999999999</v>
      </c>
      <c r="R2461" s="1">
        <v>227.41104999999999</v>
      </c>
      <c r="S2461" s="1">
        <v>28</v>
      </c>
      <c r="T2461" s="1">
        <v>1761.9215799999999</v>
      </c>
      <c r="U2461" s="1">
        <v>0</v>
      </c>
      <c r="V2461" s="1">
        <v>378</v>
      </c>
      <c r="W2461" s="1">
        <v>3247</v>
      </c>
      <c r="X2461" s="1">
        <v>138</v>
      </c>
      <c r="Y2461" s="1">
        <v>128.83099999999999</v>
      </c>
      <c r="Z2461" s="1">
        <v>339.05599999999998</v>
      </c>
      <c r="AA2461" s="1">
        <v>4197.5741399999988</v>
      </c>
      <c r="AB2461" s="1">
        <v>364</v>
      </c>
      <c r="AC2461" s="1">
        <v>1880.2537</v>
      </c>
      <c r="AD2461" s="1">
        <v>950.85</v>
      </c>
      <c r="AE2461" s="1">
        <v>36.130590000000012</v>
      </c>
      <c r="AF2461" s="1">
        <v>891.548</v>
      </c>
      <c r="AG2461" s="1">
        <v>93</v>
      </c>
      <c r="AH2461" s="1">
        <v>1101.5975247377171</v>
      </c>
      <c r="AI2461" s="1">
        <v>678.28871687399987</v>
      </c>
      <c r="AJ2461" s="1">
        <v>2583.8638564196731</v>
      </c>
      <c r="AK2461" s="1">
        <v>382</v>
      </c>
      <c r="AL2461" s="1">
        <v>22849.55078125</v>
      </c>
      <c r="AM2461" s="1">
        <v>13950.302734375</v>
      </c>
      <c r="AN2461" s="1">
        <v>8899.248046875</v>
      </c>
      <c r="AO2461" t="s">
        <v>15271</v>
      </c>
    </row>
    <row r="2462" spans="1:41" x14ac:dyDescent="0.25">
      <c r="A2462" s="1">
        <v>2018</v>
      </c>
      <c r="B2462" t="s">
        <v>1853</v>
      </c>
      <c r="C2462" t="s">
        <v>7049</v>
      </c>
      <c r="D2462" t="s">
        <v>7210</v>
      </c>
      <c r="E2462" t="s">
        <v>7682</v>
      </c>
      <c r="F2462" t="s">
        <v>9209</v>
      </c>
      <c r="G2462" t="s">
        <v>11348</v>
      </c>
      <c r="H2462" t="s">
        <v>12675</v>
      </c>
      <c r="I2462" s="1">
        <v>860.1715087890625</v>
      </c>
      <c r="J2462" s="1">
        <v>1832.6500244140625</v>
      </c>
      <c r="K2462" s="1">
        <v>33.174266815185547</v>
      </c>
      <c r="L2462" s="1">
        <v>435.52389526367188</v>
      </c>
      <c r="M2462" s="1">
        <v>1331.6488037109375</v>
      </c>
      <c r="N2462" s="1">
        <v>1851.904296875</v>
      </c>
      <c r="O2462" s="1">
        <v>529.6539306640625</v>
      </c>
      <c r="P2462" s="1">
        <v>1486.550537109375</v>
      </c>
      <c r="Q2462" s="1">
        <v>224.91960144042969</v>
      </c>
      <c r="R2462" s="1">
        <v>378.4630126953125</v>
      </c>
      <c r="S2462" s="1">
        <v>452.77236938476563</v>
      </c>
      <c r="T2462" s="1">
        <v>3984.5966796875</v>
      </c>
      <c r="U2462" s="1">
        <v>167.722412109375</v>
      </c>
      <c r="V2462" s="1">
        <v>826.84857177734375</v>
      </c>
      <c r="W2462" s="1">
        <v>3591.994140625</v>
      </c>
      <c r="X2462" s="1">
        <v>1781.982666015625</v>
      </c>
      <c r="Y2462" s="1">
        <v>177.52450561523438</v>
      </c>
      <c r="Z2462" s="1">
        <v>1590.4276123046875</v>
      </c>
      <c r="AA2462" s="1">
        <v>6124.05712890625</v>
      </c>
      <c r="AB2462" s="1">
        <v>525.062255859375</v>
      </c>
      <c r="AC2462" s="1">
        <v>2884.558349609375</v>
      </c>
      <c r="AD2462" s="1">
        <v>1716.4600830078125</v>
      </c>
      <c r="AE2462" s="1">
        <v>5147.7314453125</v>
      </c>
      <c r="AF2462" s="1">
        <v>2327.682373046875</v>
      </c>
      <c r="AG2462" s="1">
        <v>630.647216796875</v>
      </c>
      <c r="AH2462" s="1">
        <v>2611.1025390625</v>
      </c>
      <c r="AI2462" s="1">
        <v>1018.6824340820313</v>
      </c>
      <c r="AJ2462" s="1">
        <v>3896.917236328125</v>
      </c>
      <c r="AK2462" s="1">
        <v>582.13592529296875</v>
      </c>
      <c r="AL2462" s="1">
        <v>49003.5703125</v>
      </c>
      <c r="AM2462" s="1">
        <v>30844.30078125</v>
      </c>
      <c r="AN2462" s="1">
        <v>18159.265625</v>
      </c>
      <c r="AO2462" t="s">
        <v>15272</v>
      </c>
    </row>
    <row r="2463" spans="1:41" x14ac:dyDescent="0.25">
      <c r="A2463" s="1">
        <v>2018</v>
      </c>
      <c r="B2463" t="s">
        <v>1853</v>
      </c>
      <c r="C2463" t="s">
        <v>7049</v>
      </c>
      <c r="D2463" t="s">
        <v>7210</v>
      </c>
      <c r="E2463" t="s">
        <v>7682</v>
      </c>
      <c r="F2463" t="s">
        <v>9209</v>
      </c>
      <c r="G2463" t="s">
        <v>11349</v>
      </c>
      <c r="H2463" t="s">
        <v>12675</v>
      </c>
      <c r="I2463" s="1">
        <v>797.91093999999998</v>
      </c>
      <c r="J2463" s="1">
        <v>1700</v>
      </c>
      <c r="K2463" s="1">
        <v>30.773060000000001</v>
      </c>
      <c r="L2463" s="1">
        <v>404</v>
      </c>
      <c r="M2463" s="1">
        <v>1235.2619400000001</v>
      </c>
      <c r="N2463" s="1">
        <v>1717.86059</v>
      </c>
      <c r="O2463" s="1">
        <v>491.31678199999999</v>
      </c>
      <c r="P2463" s="1">
        <v>1378.95173</v>
      </c>
      <c r="Q2463" s="1">
        <v>208.63957049999999</v>
      </c>
      <c r="R2463" s="1">
        <v>351.06927999999999</v>
      </c>
      <c r="S2463" s="1">
        <v>420</v>
      </c>
      <c r="T2463" s="1">
        <v>3696.1853500000002</v>
      </c>
      <c r="U2463" s="1">
        <v>155.58240000000001</v>
      </c>
      <c r="V2463" s="1">
        <v>767</v>
      </c>
      <c r="W2463" s="1">
        <v>3332</v>
      </c>
      <c r="X2463" s="1">
        <v>1653</v>
      </c>
      <c r="Y2463" s="1">
        <v>164.67500000000001</v>
      </c>
      <c r="Z2463" s="1">
        <v>1475.31</v>
      </c>
      <c r="AA2463" s="1">
        <v>5680.7883199999987</v>
      </c>
      <c r="AB2463" s="1">
        <v>487.05745062869681</v>
      </c>
      <c r="AC2463" s="1">
        <v>2675.76964</v>
      </c>
      <c r="AD2463" s="1">
        <v>1592.22</v>
      </c>
      <c r="AE2463" s="1">
        <v>4775.1305899999998</v>
      </c>
      <c r="AF2463" s="1">
        <v>2159.201</v>
      </c>
      <c r="AG2463" s="1">
        <v>585</v>
      </c>
      <c r="AH2463" s="1">
        <v>2422.106802133922</v>
      </c>
      <c r="AI2463" s="1">
        <v>944.94859086499991</v>
      </c>
      <c r="AJ2463" s="1">
        <v>3614.852286419673</v>
      </c>
      <c r="AK2463" s="1">
        <v>540</v>
      </c>
      <c r="AL2463" s="1">
        <v>45456.609375</v>
      </c>
      <c r="AM2463" s="1">
        <v>28611.740234375</v>
      </c>
      <c r="AN2463" s="1">
        <v>16844.869140625</v>
      </c>
      <c r="AO2463" t="s">
        <v>15273</v>
      </c>
    </row>
    <row r="2464" spans="1:41" x14ac:dyDescent="0.25">
      <c r="A2464" s="1">
        <v>2018</v>
      </c>
      <c r="B2464" t="s">
        <v>1853</v>
      </c>
      <c r="C2464" t="s">
        <v>7049</v>
      </c>
      <c r="D2464" t="s">
        <v>7210</v>
      </c>
      <c r="E2464" t="s">
        <v>7683</v>
      </c>
      <c r="F2464" t="s">
        <v>9210</v>
      </c>
      <c r="G2464" t="s">
        <v>11350</v>
      </c>
      <c r="H2464" t="s">
        <v>12675</v>
      </c>
      <c r="I2464" s="1">
        <v>7394.72802734375</v>
      </c>
      <c r="J2464" s="1">
        <v>6837.94091796875</v>
      </c>
      <c r="K2464" s="1">
        <v>0</v>
      </c>
      <c r="L2464" s="1">
        <v>127.20747375488281</v>
      </c>
      <c r="M2464" s="1">
        <v>2530.759521484375</v>
      </c>
      <c r="N2464" s="1">
        <v>3382.8564453125</v>
      </c>
      <c r="O2464" s="1">
        <v>663.391357421875</v>
      </c>
      <c r="P2464" s="1">
        <v>438.68301391601563</v>
      </c>
      <c r="Q2464" s="1">
        <v>0</v>
      </c>
      <c r="R2464" s="1">
        <v>847.910400390625</v>
      </c>
      <c r="S2464" s="1">
        <v>106.72491455078125</v>
      </c>
      <c r="T2464" s="1">
        <v>255.21844482421875</v>
      </c>
      <c r="U2464" s="1">
        <v>167.07386779785156</v>
      </c>
      <c r="V2464" s="1">
        <v>1338.91259765625</v>
      </c>
      <c r="W2464" s="1">
        <v>541.1707763671875</v>
      </c>
      <c r="X2464" s="1">
        <v>1882.2393798828125</v>
      </c>
      <c r="Y2464" s="1">
        <v>10449.6328125</v>
      </c>
      <c r="Z2464" s="1">
        <v>945.0523681640625</v>
      </c>
      <c r="AA2464" s="1">
        <v>51364.3515625</v>
      </c>
      <c r="AB2464" s="1">
        <v>140.14382934570313</v>
      </c>
      <c r="AC2464" s="1">
        <v>822.58160400390625</v>
      </c>
      <c r="AD2464" s="1">
        <v>11382.201171875</v>
      </c>
      <c r="AE2464" s="1">
        <v>8600.666015625</v>
      </c>
      <c r="AF2464" s="1">
        <v>1563.1221923828125</v>
      </c>
      <c r="AG2464" s="1">
        <v>29466.857421875</v>
      </c>
      <c r="AH2464" s="1">
        <v>308.30612182617188</v>
      </c>
      <c r="AI2464" s="1">
        <v>675.78924560546875</v>
      </c>
      <c r="AJ2464" s="1">
        <v>786.12957763671875</v>
      </c>
      <c r="AK2464" s="1">
        <v>170.32865905761719</v>
      </c>
      <c r="AL2464" s="1">
        <v>143189.984375</v>
      </c>
      <c r="AM2464" s="1">
        <v>124533.7109375</v>
      </c>
      <c r="AN2464" s="1">
        <v>18656.2734375</v>
      </c>
      <c r="AO2464" t="s">
        <v>15274</v>
      </c>
    </row>
    <row r="2465" spans="1:41" x14ac:dyDescent="0.25">
      <c r="A2465" s="1">
        <v>2018</v>
      </c>
      <c r="B2465" t="s">
        <v>1853</v>
      </c>
      <c r="C2465" t="s">
        <v>7049</v>
      </c>
      <c r="D2465" t="s">
        <v>7210</v>
      </c>
      <c r="E2465" t="s">
        <v>7683</v>
      </c>
      <c r="F2465" t="s">
        <v>9210</v>
      </c>
      <c r="G2465" t="s">
        <v>11351</v>
      </c>
      <c r="H2465" t="s">
        <v>12675</v>
      </c>
      <c r="I2465" s="1">
        <v>6859.4861199999978</v>
      </c>
      <c r="J2465" s="1">
        <v>6343</v>
      </c>
      <c r="K2465" s="1">
        <v>0</v>
      </c>
      <c r="L2465" s="1">
        <v>118</v>
      </c>
      <c r="M2465" s="1">
        <v>2347.5792700000002</v>
      </c>
      <c r="N2465" s="1">
        <v>3138</v>
      </c>
      <c r="O2465" s="1">
        <v>615.37406700000008</v>
      </c>
      <c r="P2465" s="1">
        <v>406.93045999999998</v>
      </c>
      <c r="Q2465" s="1">
        <v>0</v>
      </c>
      <c r="R2465" s="1">
        <v>786.53733999999986</v>
      </c>
      <c r="S2465" s="1">
        <v>99</v>
      </c>
      <c r="T2465" s="1">
        <v>236.74533</v>
      </c>
      <c r="U2465" s="1">
        <v>154.98079999999999</v>
      </c>
      <c r="V2465" s="1">
        <v>1242</v>
      </c>
      <c r="W2465" s="1">
        <v>502</v>
      </c>
      <c r="X2465" s="1">
        <v>1746</v>
      </c>
      <c r="Y2465" s="1">
        <v>9693.2720000000008</v>
      </c>
      <c r="Z2465" s="1">
        <v>876.64799999999991</v>
      </c>
      <c r="AA2465" s="1">
        <v>47646.518690000012</v>
      </c>
      <c r="AB2465" s="1">
        <v>130</v>
      </c>
      <c r="AC2465" s="1">
        <v>763.04187000000115</v>
      </c>
      <c r="AD2465" s="1">
        <v>10558.34</v>
      </c>
      <c r="AE2465" s="1">
        <v>7978.1360799999893</v>
      </c>
      <c r="AF2465" s="1">
        <v>1449.981</v>
      </c>
      <c r="AG2465" s="1">
        <v>27334</v>
      </c>
      <c r="AH2465" s="1">
        <v>285.99044120029248</v>
      </c>
      <c r="AI2465" s="1">
        <v>626.87459228121736</v>
      </c>
      <c r="AJ2465" s="1">
        <v>729.22832000000005</v>
      </c>
      <c r="AK2465" s="1">
        <v>158</v>
      </c>
      <c r="AL2465" s="1">
        <v>132825.671875</v>
      </c>
      <c r="AM2465" s="1">
        <v>115519.7578125</v>
      </c>
      <c r="AN2465" s="1">
        <v>17305.904296875</v>
      </c>
      <c r="AO2465" t="s">
        <v>15275</v>
      </c>
    </row>
    <row r="2466" spans="1:41" x14ac:dyDescent="0.25">
      <c r="A2466" s="1">
        <v>2018</v>
      </c>
      <c r="B2466" t="s">
        <v>1853</v>
      </c>
      <c r="C2466" t="s">
        <v>7049</v>
      </c>
      <c r="D2466" t="s">
        <v>7210</v>
      </c>
      <c r="E2466" t="s">
        <v>7684</v>
      </c>
      <c r="F2466" t="s">
        <v>9211</v>
      </c>
      <c r="G2466" t="s">
        <v>11352</v>
      </c>
      <c r="H2466" t="s">
        <v>12675</v>
      </c>
      <c r="I2466" s="1">
        <v>4457.19677734375</v>
      </c>
      <c r="J2466" s="1">
        <v>5121.7177734375</v>
      </c>
      <c r="K2466" s="1">
        <v>34.500110626220703</v>
      </c>
      <c r="L2466" s="1">
        <v>413.96331787109375</v>
      </c>
      <c r="M2466" s="1">
        <v>8824.0634765625</v>
      </c>
      <c r="N2466" s="1">
        <v>216.75807189941406</v>
      </c>
      <c r="O2466" s="1">
        <v>0</v>
      </c>
      <c r="P2466" s="1">
        <v>0</v>
      </c>
      <c r="Q2466" s="1">
        <v>38.966453552246094</v>
      </c>
      <c r="R2466" s="1">
        <v>158.47032165527344</v>
      </c>
      <c r="S2466" s="1">
        <v>5025.7734375</v>
      </c>
      <c r="T2466" s="1">
        <v>106.72491455078125</v>
      </c>
      <c r="U2466" s="1">
        <v>80.642707824707031</v>
      </c>
      <c r="V2466" s="1">
        <v>401.02694702148438</v>
      </c>
      <c r="W2466" s="1">
        <v>1798.153076171875</v>
      </c>
      <c r="X2466" s="1">
        <v>4505.0849609375</v>
      </c>
      <c r="Y2466" s="1">
        <v>11730.7021484375</v>
      </c>
      <c r="Z2466" s="1">
        <v>800.16302490234375</v>
      </c>
      <c r="AA2466" s="1">
        <v>25559.119140625</v>
      </c>
      <c r="AB2466" s="1">
        <v>0</v>
      </c>
      <c r="AC2466" s="1">
        <v>1471.51025390625</v>
      </c>
      <c r="AD2466" s="1">
        <v>1744.1654052734375</v>
      </c>
      <c r="AE2466" s="1">
        <v>1299.0255126953125</v>
      </c>
      <c r="AF2466" s="1">
        <v>7370.3193359375</v>
      </c>
      <c r="AG2466" s="1">
        <v>64441.3671875</v>
      </c>
      <c r="AH2466" s="1">
        <v>8014.0517578125</v>
      </c>
      <c r="AI2466" s="1">
        <v>2225.439208984375</v>
      </c>
      <c r="AJ2466" s="1">
        <v>12321.2666015625</v>
      </c>
      <c r="AK2466" s="1">
        <v>0</v>
      </c>
      <c r="AL2466" s="1">
        <v>168160.15625</v>
      </c>
      <c r="AM2466" s="1">
        <v>135882.21875</v>
      </c>
      <c r="AN2466" s="1">
        <v>32277.958984375</v>
      </c>
      <c r="AO2466" t="s">
        <v>15276</v>
      </c>
    </row>
    <row r="2467" spans="1:41" x14ac:dyDescent="0.25">
      <c r="A2467" s="1">
        <v>2018</v>
      </c>
      <c r="B2467" t="s">
        <v>1853</v>
      </c>
      <c r="C2467" t="s">
        <v>7049</v>
      </c>
      <c r="D2467" t="s">
        <v>7210</v>
      </c>
      <c r="E2467" t="s">
        <v>7684</v>
      </c>
      <c r="F2467" t="s">
        <v>9211</v>
      </c>
      <c r="G2467" t="s">
        <v>11353</v>
      </c>
      <c r="H2467" t="s">
        <v>12675</v>
      </c>
      <c r="I2467" s="1">
        <v>4134.5777500000004</v>
      </c>
      <c r="J2467" s="1">
        <v>4751</v>
      </c>
      <c r="K2467" s="1">
        <v>32.002940000000002</v>
      </c>
      <c r="L2467" s="1">
        <v>384</v>
      </c>
      <c r="M2467" s="1">
        <v>8185.3639999999996</v>
      </c>
      <c r="N2467" s="1">
        <v>201.06878</v>
      </c>
      <c r="O2467" s="1">
        <v>0</v>
      </c>
      <c r="P2467" s="1">
        <v>0</v>
      </c>
      <c r="Q2467" s="1">
        <v>36.146000000000001</v>
      </c>
      <c r="R2467" s="1">
        <v>146.99999937999999</v>
      </c>
      <c r="S2467" s="1">
        <v>4662</v>
      </c>
      <c r="T2467" s="1">
        <v>99</v>
      </c>
      <c r="U2467" s="1">
        <v>74.805659999999989</v>
      </c>
      <c r="V2467" s="1">
        <v>372</v>
      </c>
      <c r="W2467" s="1">
        <v>1668</v>
      </c>
      <c r="X2467" s="1">
        <v>4179</v>
      </c>
      <c r="Y2467" s="1">
        <v>10881.616</v>
      </c>
      <c r="Z2467" s="1">
        <v>742.24599999999998</v>
      </c>
      <c r="AA2467" s="1">
        <v>23709.10973</v>
      </c>
      <c r="AB2467" s="1">
        <v>0</v>
      </c>
      <c r="AC2467" s="1">
        <v>1365</v>
      </c>
      <c r="AD2467" s="1">
        <v>1617.92</v>
      </c>
      <c r="AE2467" s="1">
        <v>1205</v>
      </c>
      <c r="AF2467" s="1">
        <v>6836.8440000000001</v>
      </c>
      <c r="AG2467" s="1">
        <v>59777</v>
      </c>
      <c r="AH2467" s="1">
        <v>7433.98218</v>
      </c>
      <c r="AI2467" s="1">
        <v>2064.3583507869989</v>
      </c>
      <c r="AJ2467" s="1">
        <v>11429.43404114543</v>
      </c>
      <c r="AK2467" s="1">
        <v>0</v>
      </c>
      <c r="AL2467" s="1">
        <v>155988.484375</v>
      </c>
      <c r="AM2467" s="1">
        <v>126046.8515625</v>
      </c>
      <c r="AN2467" s="1">
        <v>29941.626953125</v>
      </c>
      <c r="AO2467" t="s">
        <v>15277</v>
      </c>
    </row>
    <row r="2468" spans="1:41" x14ac:dyDescent="0.25">
      <c r="A2468" s="1">
        <v>2018</v>
      </c>
      <c r="B2468" t="s">
        <v>1853</v>
      </c>
      <c r="C2468" t="s">
        <v>7049</v>
      </c>
      <c r="D2468" t="s">
        <v>7210</v>
      </c>
      <c r="E2468" t="s">
        <v>7685</v>
      </c>
      <c r="F2468" t="s">
        <v>9212</v>
      </c>
      <c r="G2468" t="s">
        <v>11354</v>
      </c>
      <c r="H2468" t="s">
        <v>12675</v>
      </c>
      <c r="I2468" s="1">
        <v>0</v>
      </c>
      <c r="J2468" s="1">
        <v>0</v>
      </c>
      <c r="K2468" s="1">
        <v>34.571422576904297</v>
      </c>
      <c r="L2468" s="1"/>
      <c r="M2468" s="1"/>
      <c r="N2468" s="1"/>
      <c r="O2468" s="1">
        <v>0</v>
      </c>
      <c r="P2468" s="1">
        <v>83.178596496582031</v>
      </c>
      <c r="Q2468" s="1">
        <v>0</v>
      </c>
      <c r="R2468" s="1">
        <v>0</v>
      </c>
      <c r="S2468" s="1"/>
      <c r="T2468" s="1">
        <v>0</v>
      </c>
      <c r="U2468" s="1"/>
      <c r="V2468" s="1">
        <v>160.62638854980469</v>
      </c>
      <c r="W2468" s="1">
        <v>0</v>
      </c>
      <c r="X2468" s="1"/>
      <c r="Y2468" s="1">
        <v>0</v>
      </c>
      <c r="Z2468" s="1">
        <v>0</v>
      </c>
      <c r="AA2468" s="1">
        <v>0</v>
      </c>
      <c r="AB2468" s="1">
        <v>0</v>
      </c>
      <c r="AC2468" s="1"/>
      <c r="AD2468" s="1">
        <v>0</v>
      </c>
      <c r="AE2468" s="1">
        <v>4.3121175765991211</v>
      </c>
      <c r="AF2468" s="1"/>
      <c r="AG2468" s="1">
        <v>0</v>
      </c>
      <c r="AH2468" s="1">
        <v>0</v>
      </c>
      <c r="AI2468" s="1"/>
      <c r="AJ2468" s="1">
        <v>0</v>
      </c>
      <c r="AK2468" s="1"/>
      <c r="AL2468" s="1">
        <v>282.68850708007813</v>
      </c>
      <c r="AM2468" s="1">
        <v>248.11711120605469</v>
      </c>
      <c r="AN2468" s="1">
        <v>34.571422576904297</v>
      </c>
      <c r="AO2468" t="s">
        <v>15278</v>
      </c>
    </row>
    <row r="2469" spans="1:41" x14ac:dyDescent="0.25">
      <c r="A2469" s="1">
        <v>2018</v>
      </c>
      <c r="B2469" t="s">
        <v>1853</v>
      </c>
      <c r="C2469" t="s">
        <v>7049</v>
      </c>
      <c r="D2469" t="s">
        <v>7210</v>
      </c>
      <c r="E2469" t="s">
        <v>7685</v>
      </c>
      <c r="F2469" t="s">
        <v>9212</v>
      </c>
      <c r="G2469" t="s">
        <v>11355</v>
      </c>
      <c r="H2469" t="s">
        <v>12675</v>
      </c>
      <c r="I2469" s="1">
        <v>0</v>
      </c>
      <c r="J2469" s="1">
        <v>0</v>
      </c>
      <c r="K2469" s="1">
        <v>32.069090000000003</v>
      </c>
      <c r="L2469" s="1"/>
      <c r="M2469" s="1"/>
      <c r="N2469" s="1"/>
      <c r="O2469" s="1">
        <v>0</v>
      </c>
      <c r="P2469" s="1">
        <v>77.158000000000001</v>
      </c>
      <c r="Q2469" s="1">
        <v>0</v>
      </c>
      <c r="R2469" s="1">
        <v>0</v>
      </c>
      <c r="S2469" s="1"/>
      <c r="T2469" s="1">
        <v>0</v>
      </c>
      <c r="U2469" s="1"/>
      <c r="V2469" s="1">
        <v>149</v>
      </c>
      <c r="W2469" s="1">
        <v>0</v>
      </c>
      <c r="X2469" s="1"/>
      <c r="Y2469" s="1">
        <v>0</v>
      </c>
      <c r="Z2469" s="1">
        <v>0</v>
      </c>
      <c r="AA2469" s="1">
        <v>0</v>
      </c>
      <c r="AB2469" s="1">
        <v>0</v>
      </c>
      <c r="AC2469" s="1"/>
      <c r="AD2469" s="1">
        <v>0</v>
      </c>
      <c r="AE2469" s="1">
        <v>4</v>
      </c>
      <c r="AF2469" s="1"/>
      <c r="AG2469" s="1">
        <v>0</v>
      </c>
      <c r="AH2469" s="1">
        <v>0</v>
      </c>
      <c r="AI2469" s="1"/>
      <c r="AJ2469" s="1">
        <v>0</v>
      </c>
      <c r="AK2469" s="1"/>
      <c r="AL2469" s="1">
        <v>262.22708129882813</v>
      </c>
      <c r="AM2469" s="1">
        <v>230.15798950195313</v>
      </c>
      <c r="AN2469" s="1">
        <v>32.069091796875</v>
      </c>
      <c r="AO2469" t="s">
        <v>15279</v>
      </c>
    </row>
    <row r="2470" spans="1:41" x14ac:dyDescent="0.25">
      <c r="A2470" s="1">
        <v>2018</v>
      </c>
      <c r="B2470" t="s">
        <v>1853</v>
      </c>
      <c r="C2470" t="s">
        <v>7050</v>
      </c>
      <c r="D2470" t="s">
        <v>7210</v>
      </c>
      <c r="E2470" t="s">
        <v>7686</v>
      </c>
      <c r="F2470" t="s">
        <v>9213</v>
      </c>
      <c r="G2470" t="s">
        <v>11356</v>
      </c>
      <c r="H2470" t="s">
        <v>12675</v>
      </c>
      <c r="I2470" s="1">
        <v>6264.44140625</v>
      </c>
      <c r="J2470" s="1">
        <v>54728.3203125</v>
      </c>
      <c r="K2470" s="1">
        <v>795.72235107421875</v>
      </c>
      <c r="L2470" s="1">
        <v>807.44403076171875</v>
      </c>
      <c r="M2470" s="1">
        <v>7498.97705078125</v>
      </c>
      <c r="N2470" s="1">
        <v>9053.30078125</v>
      </c>
      <c r="O2470" s="1">
        <v>6550.8779296875</v>
      </c>
      <c r="P2470" s="1">
        <v>9496.9228515625</v>
      </c>
      <c r="Q2470" s="1">
        <v>5722.62353515625</v>
      </c>
      <c r="R2470" s="1">
        <v>5485.072265625</v>
      </c>
      <c r="S2470" s="1">
        <v>1686.0380859375</v>
      </c>
      <c r="T2470" s="1">
        <v>6256.14208984375</v>
      </c>
      <c r="U2470" s="1">
        <v>453.7080078125</v>
      </c>
      <c r="V2470" s="1">
        <v>2149.5908203125</v>
      </c>
      <c r="W2470" s="1">
        <v>2787.7841796875</v>
      </c>
      <c r="X2470" s="1">
        <v>7178.59814453125</v>
      </c>
      <c r="Y2470" s="1">
        <v>25250.185546875</v>
      </c>
      <c r="Z2470" s="1">
        <v>7499.0703125</v>
      </c>
      <c r="AA2470" s="1">
        <v>67678.8828125</v>
      </c>
      <c r="AB2470" s="1">
        <v>2370.586669921875</v>
      </c>
      <c r="AC2470" s="1">
        <v>8358.1513671875</v>
      </c>
      <c r="AD2470" s="1">
        <v>9995.568359375</v>
      </c>
      <c r="AE2470" s="1">
        <v>5863.14501953125</v>
      </c>
      <c r="AF2470" s="1">
        <v>19026.142578125</v>
      </c>
      <c r="AG2470" s="1">
        <v>101120.2421875</v>
      </c>
      <c r="AH2470" s="1">
        <v>14117.6689453125</v>
      </c>
      <c r="AI2470" s="1">
        <v>1127.3048095703125</v>
      </c>
      <c r="AJ2470" s="1">
        <v>21934.611328125</v>
      </c>
      <c r="AK2470" s="1">
        <v>731.98199462890625</v>
      </c>
      <c r="AL2470" s="1">
        <v>411989.09375</v>
      </c>
      <c r="AM2470" s="1">
        <v>350891.875</v>
      </c>
      <c r="AN2470" s="1">
        <v>61097.25</v>
      </c>
      <c r="AO2470" t="s">
        <v>15280</v>
      </c>
    </row>
    <row r="2471" spans="1:41" x14ac:dyDescent="0.25">
      <c r="A2471" s="1">
        <v>2018</v>
      </c>
      <c r="B2471" t="s">
        <v>1853</v>
      </c>
      <c r="C2471" t="s">
        <v>7050</v>
      </c>
      <c r="D2471" t="s">
        <v>7210</v>
      </c>
      <c r="E2471" t="s">
        <v>7686</v>
      </c>
      <c r="F2471" t="s">
        <v>9213</v>
      </c>
      <c r="G2471" t="s">
        <v>11357</v>
      </c>
      <c r="H2471" t="s">
        <v>12675</v>
      </c>
      <c r="I2471" s="1">
        <v>5811.01127</v>
      </c>
      <c r="J2471" s="1">
        <v>50767</v>
      </c>
      <c r="K2471" s="1">
        <v>738.12672999999995</v>
      </c>
      <c r="L2471" s="1">
        <v>749</v>
      </c>
      <c r="M2471" s="1">
        <v>6956.1893100000007</v>
      </c>
      <c r="N2471" s="1">
        <v>8398.0087500000045</v>
      </c>
      <c r="O2471" s="1">
        <v>6076.7149740000004</v>
      </c>
      <c r="P2471" s="1">
        <v>8809.5206799999996</v>
      </c>
      <c r="Q2471" s="1">
        <v>5308.4112449000004</v>
      </c>
      <c r="R2471" s="1">
        <v>5088.054369999998</v>
      </c>
      <c r="S2471" s="1">
        <v>1564</v>
      </c>
      <c r="T2471" s="1">
        <v>5803.3128500000003</v>
      </c>
      <c r="U2471" s="1">
        <v>420.86793</v>
      </c>
      <c r="V2471" s="1">
        <v>1994</v>
      </c>
      <c r="W2471" s="1">
        <v>2586</v>
      </c>
      <c r="X2471" s="1">
        <v>6659</v>
      </c>
      <c r="Y2471" s="1">
        <v>23422.537</v>
      </c>
      <c r="Z2471" s="1">
        <v>6956.2759999999998</v>
      </c>
      <c r="AA2471" s="1">
        <v>62780.178299999992</v>
      </c>
      <c r="AB2471" s="1">
        <v>2199</v>
      </c>
      <c r="AC2471" s="1">
        <v>7753.1755499999927</v>
      </c>
      <c r="AD2471" s="1">
        <v>9272.0739999999987</v>
      </c>
      <c r="AE2471" s="1">
        <v>5438.7615900000019</v>
      </c>
      <c r="AF2471" s="1">
        <v>17649</v>
      </c>
      <c r="AG2471" s="1">
        <v>93801</v>
      </c>
      <c r="AH2471" s="1">
        <v>13095.81004072376</v>
      </c>
      <c r="AI2471" s="1">
        <v>1045.708747076666</v>
      </c>
      <c r="AJ2471" s="1">
        <v>20346.949523580319</v>
      </c>
      <c r="AK2471" s="1">
        <v>679</v>
      </c>
      <c r="AL2471" s="1">
        <v>382168.71875</v>
      </c>
      <c r="AM2471" s="1">
        <v>325493.75</v>
      </c>
      <c r="AN2471" s="1">
        <v>56674.93359375</v>
      </c>
      <c r="AO2471" t="s">
        <v>15281</v>
      </c>
    </row>
    <row r="2472" spans="1:41" x14ac:dyDescent="0.25">
      <c r="A2472" s="1">
        <v>2018</v>
      </c>
      <c r="B2472" t="s">
        <v>1853</v>
      </c>
      <c r="C2472" t="s">
        <v>7050</v>
      </c>
      <c r="D2472" t="s">
        <v>7210</v>
      </c>
      <c r="E2472" t="s">
        <v>7686</v>
      </c>
      <c r="F2472" t="s">
        <v>9214</v>
      </c>
      <c r="G2472" t="s">
        <v>11358</v>
      </c>
      <c r="H2472" t="s">
        <v>12675</v>
      </c>
      <c r="I2472" s="1">
        <v>5881.91064453125</v>
      </c>
      <c r="J2472" s="1">
        <v>54728.3203125</v>
      </c>
      <c r="K2472" s="1">
        <v>795.72235107421875</v>
      </c>
      <c r="L2472" s="1">
        <v>807.44403076171875</v>
      </c>
      <c r="M2472" s="1">
        <v>7498.97705078125</v>
      </c>
      <c r="N2472" s="1">
        <v>9044.3330078125</v>
      </c>
      <c r="O2472" s="1">
        <v>6550.8779296875</v>
      </c>
      <c r="P2472" s="1">
        <v>9496.9228515625</v>
      </c>
      <c r="Q2472" s="1">
        <v>5722.62353515625</v>
      </c>
      <c r="R2472" s="1">
        <v>5326.60205078125</v>
      </c>
      <c r="S2472" s="1">
        <v>1686.0380859375</v>
      </c>
      <c r="T2472" s="1">
        <v>6256.14208984375</v>
      </c>
      <c r="U2472" s="1">
        <v>414.67538452148438</v>
      </c>
      <c r="V2472" s="1">
        <v>2073.050537109375</v>
      </c>
      <c r="W2472" s="1">
        <v>2173.307373046875</v>
      </c>
      <c r="X2472" s="1">
        <v>7178.59814453125</v>
      </c>
      <c r="Y2472" s="1">
        <v>24299.74609375</v>
      </c>
      <c r="Z2472" s="1">
        <v>7487.82421875</v>
      </c>
      <c r="AA2472" s="1">
        <v>67672.1015625</v>
      </c>
      <c r="AB2472" s="1">
        <v>2370.586669921875</v>
      </c>
      <c r="AC2472" s="1">
        <v>8358.1513671875</v>
      </c>
      <c r="AD2472" s="1">
        <v>9980.626953125</v>
      </c>
      <c r="AE2472" s="1">
        <v>5863.14501953125</v>
      </c>
      <c r="AF2472" s="1">
        <v>19022.908203125</v>
      </c>
      <c r="AG2472" s="1">
        <v>100877.6875</v>
      </c>
      <c r="AH2472" s="1">
        <v>13599.8681640625</v>
      </c>
      <c r="AI2472" s="1">
        <v>986.2613525390625</v>
      </c>
      <c r="AJ2472" s="1">
        <v>21806.546875</v>
      </c>
      <c r="AK2472" s="1">
        <v>731.98199462890625</v>
      </c>
      <c r="AL2472" s="1">
        <v>408692.96875</v>
      </c>
      <c r="AM2472" s="1">
        <v>348884</v>
      </c>
      <c r="AN2472" s="1">
        <v>59808.984375</v>
      </c>
      <c r="AO2472" t="s">
        <v>15282</v>
      </c>
    </row>
    <row r="2473" spans="1:41" x14ac:dyDescent="0.25">
      <c r="A2473" s="1">
        <v>2018</v>
      </c>
      <c r="B2473" t="s">
        <v>1853</v>
      </c>
      <c r="C2473" t="s">
        <v>7050</v>
      </c>
      <c r="D2473" t="s">
        <v>7210</v>
      </c>
      <c r="E2473" t="s">
        <v>7686</v>
      </c>
      <c r="F2473" t="s">
        <v>9214</v>
      </c>
      <c r="G2473" t="s">
        <v>11359</v>
      </c>
      <c r="H2473" t="s">
        <v>12675</v>
      </c>
      <c r="I2473" s="1">
        <v>5456.1686900000004</v>
      </c>
      <c r="J2473" s="1">
        <v>50767</v>
      </c>
      <c r="K2473" s="1">
        <v>738.12672999999995</v>
      </c>
      <c r="L2473" s="1">
        <v>749</v>
      </c>
      <c r="M2473" s="1">
        <v>6956.1893100000007</v>
      </c>
      <c r="N2473" s="1">
        <v>8389.6896900000047</v>
      </c>
      <c r="O2473" s="1">
        <v>6076.7149740000004</v>
      </c>
      <c r="P2473" s="1">
        <v>8809.5206799999996</v>
      </c>
      <c r="Q2473" s="1">
        <v>5308.4112449000004</v>
      </c>
      <c r="R2473" s="1">
        <v>4941.0543706199978</v>
      </c>
      <c r="S2473" s="1">
        <v>1564</v>
      </c>
      <c r="T2473" s="1">
        <v>5803.3128500000003</v>
      </c>
      <c r="U2473" s="1">
        <v>384.66054000000003</v>
      </c>
      <c r="V2473" s="1">
        <v>1923</v>
      </c>
      <c r="W2473" s="1">
        <v>2016</v>
      </c>
      <c r="X2473" s="1">
        <v>6659</v>
      </c>
      <c r="Y2473" s="1">
        <v>22540.892</v>
      </c>
      <c r="Z2473" s="1">
        <v>6945.8440000000001</v>
      </c>
      <c r="AA2473" s="1">
        <v>62773.890549999982</v>
      </c>
      <c r="AB2473" s="1">
        <v>2199</v>
      </c>
      <c r="AC2473" s="1">
        <v>7753.1755499999927</v>
      </c>
      <c r="AD2473" s="1">
        <v>9258.2139999999981</v>
      </c>
      <c r="AE2473" s="1">
        <v>5438.7615900000019</v>
      </c>
      <c r="AF2473" s="1">
        <v>17646</v>
      </c>
      <c r="AG2473" s="1">
        <v>93576</v>
      </c>
      <c r="AH2473" s="1">
        <v>12615.488440723761</v>
      </c>
      <c r="AI2473" s="1">
        <v>914.87422827866556</v>
      </c>
      <c r="AJ2473" s="1">
        <v>20228.15568358032</v>
      </c>
      <c r="AK2473" s="1">
        <v>679</v>
      </c>
      <c r="AL2473" s="1">
        <v>379111.15625</v>
      </c>
      <c r="AM2473" s="1">
        <v>323631.21875</v>
      </c>
      <c r="AN2473" s="1">
        <v>55479.921875</v>
      </c>
      <c r="AO2473" t="s">
        <v>15283</v>
      </c>
    </row>
    <row r="2474" spans="1:41" x14ac:dyDescent="0.25">
      <c r="A2474" s="1">
        <v>2018</v>
      </c>
      <c r="B2474" t="s">
        <v>1853</v>
      </c>
      <c r="C2474" t="s">
        <v>7050</v>
      </c>
      <c r="D2474" t="s">
        <v>7210</v>
      </c>
      <c r="E2474" t="s">
        <v>7686</v>
      </c>
      <c r="F2474" t="s">
        <v>9215</v>
      </c>
      <c r="G2474" t="s">
        <v>11360</v>
      </c>
      <c r="H2474" t="s">
        <v>12675</v>
      </c>
      <c r="I2474" s="1">
        <v>382.53076171875</v>
      </c>
      <c r="J2474" s="1">
        <v>0</v>
      </c>
      <c r="K2474" s="1">
        <v>0</v>
      </c>
      <c r="L2474" s="1"/>
      <c r="M2474" s="1"/>
      <c r="N2474" s="1">
        <v>8.9681921005249023</v>
      </c>
      <c r="O2474" s="1">
        <v>0</v>
      </c>
      <c r="P2474" s="1"/>
      <c r="Q2474" s="1">
        <v>0</v>
      </c>
      <c r="R2474" s="1">
        <v>158.47032165527344</v>
      </c>
      <c r="S2474" s="1"/>
      <c r="T2474" s="1"/>
      <c r="U2474" s="1">
        <v>39.032630920410156</v>
      </c>
      <c r="V2474" s="1">
        <v>76.540092468261719</v>
      </c>
      <c r="W2474" s="1">
        <v>614.476806640625</v>
      </c>
      <c r="X2474" s="1"/>
      <c r="Y2474" s="1">
        <v>950.43927001953125</v>
      </c>
      <c r="Z2474" s="1">
        <v>11.246003150939941</v>
      </c>
      <c r="AA2474" s="1">
        <v>6.7783794403076172</v>
      </c>
      <c r="AB2474" s="1">
        <v>0</v>
      </c>
      <c r="AC2474" s="1"/>
      <c r="AD2474" s="1">
        <v>14.941488265991211</v>
      </c>
      <c r="AE2474" s="1">
        <v>0</v>
      </c>
      <c r="AF2474" s="1">
        <v>3.2340884208679199</v>
      </c>
      <c r="AG2474" s="1">
        <v>242.55662536621094</v>
      </c>
      <c r="AH2474" s="1">
        <v>517.80084228515625</v>
      </c>
      <c r="AI2474" s="1">
        <v>141.04345703125</v>
      </c>
      <c r="AJ2474" s="1">
        <v>128.06326293945313</v>
      </c>
      <c r="AK2474" s="1"/>
      <c r="AL2474" s="1">
        <v>3296.1220703125</v>
      </c>
      <c r="AM2474" s="1">
        <v>2007.859619140625</v>
      </c>
      <c r="AN2474" s="1">
        <v>1288.2625732421875</v>
      </c>
      <c r="AO2474" t="s">
        <v>15284</v>
      </c>
    </row>
    <row r="2475" spans="1:41" x14ac:dyDescent="0.25">
      <c r="A2475" s="1">
        <v>2018</v>
      </c>
      <c r="B2475" t="s">
        <v>1853</v>
      </c>
      <c r="C2475" t="s">
        <v>7050</v>
      </c>
      <c r="D2475" t="s">
        <v>7210</v>
      </c>
      <c r="E2475" t="s">
        <v>7686</v>
      </c>
      <c r="F2475" t="s">
        <v>9215</v>
      </c>
      <c r="G2475" t="s">
        <v>11361</v>
      </c>
      <c r="H2475" t="s">
        <v>12675</v>
      </c>
      <c r="I2475" s="1">
        <v>354.84258</v>
      </c>
      <c r="J2475" s="1">
        <v>0</v>
      </c>
      <c r="K2475" s="1">
        <v>0</v>
      </c>
      <c r="L2475" s="1"/>
      <c r="M2475" s="1"/>
      <c r="N2475" s="1">
        <v>8.3190600000000003</v>
      </c>
      <c r="O2475" s="1">
        <v>0</v>
      </c>
      <c r="P2475" s="1"/>
      <c r="Q2475" s="1">
        <v>0</v>
      </c>
      <c r="R2475" s="1">
        <v>146.99999937999999</v>
      </c>
      <c r="S2475" s="1"/>
      <c r="T2475" s="1"/>
      <c r="U2475" s="1">
        <v>36.207389999999997</v>
      </c>
      <c r="V2475" s="1">
        <v>71</v>
      </c>
      <c r="W2475" s="1">
        <v>570</v>
      </c>
      <c r="X2475" s="1"/>
      <c r="Y2475" s="1">
        <v>881.64499999999998</v>
      </c>
      <c r="Z2475" s="1">
        <v>10.432</v>
      </c>
      <c r="AA2475" s="1">
        <v>6.28775</v>
      </c>
      <c r="AB2475" s="1">
        <v>0</v>
      </c>
      <c r="AC2475" s="1"/>
      <c r="AD2475" s="1">
        <v>13.86</v>
      </c>
      <c r="AE2475" s="1">
        <v>0</v>
      </c>
      <c r="AF2475" s="1">
        <v>3</v>
      </c>
      <c r="AG2475" s="1">
        <v>225</v>
      </c>
      <c r="AH2475" s="1">
        <v>480.32159999999999</v>
      </c>
      <c r="AI2475" s="1">
        <v>130.834518798</v>
      </c>
      <c r="AJ2475" s="1">
        <v>118.79384</v>
      </c>
      <c r="AK2475" s="1"/>
      <c r="AL2475" s="1">
        <v>3057.543701171875</v>
      </c>
      <c r="AM2475" s="1">
        <v>1862.527587890625</v>
      </c>
      <c r="AN2475" s="1">
        <v>1195.01611328125</v>
      </c>
      <c r="AO2475" t="s">
        <v>15285</v>
      </c>
    </row>
    <row r="2476" spans="1:41" x14ac:dyDescent="0.25">
      <c r="A2476" s="1">
        <v>2018</v>
      </c>
      <c r="B2476" t="s">
        <v>1853</v>
      </c>
      <c r="C2476" t="s">
        <v>7050</v>
      </c>
      <c r="D2476" t="s">
        <v>7210</v>
      </c>
      <c r="E2476" t="s">
        <v>7686</v>
      </c>
      <c r="F2476" t="s">
        <v>9216</v>
      </c>
      <c r="G2476" t="s">
        <v>11362</v>
      </c>
      <c r="H2476" t="s">
        <v>12675</v>
      </c>
      <c r="I2476" s="1">
        <v>743.54180908203125</v>
      </c>
      <c r="J2476" s="1">
        <v>1297.947509765625</v>
      </c>
      <c r="K2476" s="1">
        <v>60.72003173828125</v>
      </c>
      <c r="L2476" s="1">
        <v>11.85832405090332</v>
      </c>
      <c r="M2476" s="1">
        <v>1494.549072265625</v>
      </c>
      <c r="N2476" s="1">
        <v>5543.64501953125</v>
      </c>
      <c r="O2476" s="1">
        <v>141.14677429199219</v>
      </c>
      <c r="P2476" s="1">
        <v>648.16168212890625</v>
      </c>
      <c r="Q2476" s="1">
        <v>817.20263671875</v>
      </c>
      <c r="R2476" s="1">
        <v>1436.1793212890625</v>
      </c>
      <c r="S2476" s="1">
        <v>131.51959228515625</v>
      </c>
      <c r="T2476" s="1">
        <v>31.119087219238281</v>
      </c>
      <c r="U2476" s="1">
        <v>221.03114318847656</v>
      </c>
      <c r="V2476" s="1">
        <v>61.447677612304688</v>
      </c>
      <c r="W2476" s="1">
        <v>0</v>
      </c>
      <c r="X2476" s="1">
        <v>258.72708129882813</v>
      </c>
      <c r="Y2476" s="1">
        <v>74.614730834960938</v>
      </c>
      <c r="Z2476" s="1">
        <v>0</v>
      </c>
      <c r="AA2476" s="1">
        <v>4362.001953125</v>
      </c>
      <c r="AB2476" s="1">
        <v>132.59762573242188</v>
      </c>
      <c r="AC2476" s="1">
        <v>36.072105407714844</v>
      </c>
      <c r="AD2476" s="1">
        <v>444.003662109375</v>
      </c>
      <c r="AE2476" s="1">
        <v>250.47052001953125</v>
      </c>
      <c r="AF2476" s="1">
        <v>2870.79248046875</v>
      </c>
      <c r="AG2476" s="1">
        <v>5946.41064453125</v>
      </c>
      <c r="AH2476" s="1">
        <v>280.87210083007813</v>
      </c>
      <c r="AI2476" s="1">
        <v>156.29347229003906</v>
      </c>
      <c r="AJ2476" s="1">
        <v>1830.3748779296875</v>
      </c>
      <c r="AK2476" s="1"/>
      <c r="AL2476" s="1">
        <v>29283.302734375</v>
      </c>
      <c r="AM2476" s="1">
        <v>26151.751953125</v>
      </c>
      <c r="AN2476" s="1">
        <v>3131.54833984375</v>
      </c>
      <c r="AO2476" t="s">
        <v>15286</v>
      </c>
    </row>
    <row r="2477" spans="1:41" x14ac:dyDescent="0.25">
      <c r="A2477" s="1">
        <v>2018</v>
      </c>
      <c r="B2477" t="s">
        <v>1853</v>
      </c>
      <c r="C2477" t="s">
        <v>7050</v>
      </c>
      <c r="D2477" t="s">
        <v>7210</v>
      </c>
      <c r="E2477" t="s">
        <v>7686</v>
      </c>
      <c r="F2477" t="s">
        <v>9216</v>
      </c>
      <c r="G2477" t="s">
        <v>11363</v>
      </c>
      <c r="H2477" t="s">
        <v>12675</v>
      </c>
      <c r="I2477" s="1">
        <v>689.72311999999999</v>
      </c>
      <c r="J2477" s="1">
        <v>1204</v>
      </c>
      <c r="K2477" s="1">
        <v>56.325020000000009</v>
      </c>
      <c r="L2477" s="1">
        <v>11</v>
      </c>
      <c r="M2477" s="1">
        <v>1386.3713399999999</v>
      </c>
      <c r="N2477" s="1">
        <v>5142.3874100000039</v>
      </c>
      <c r="O2477" s="1">
        <v>130.93034900000001</v>
      </c>
      <c r="P2477" s="1">
        <v>601.24671999999975</v>
      </c>
      <c r="Q2477" s="1">
        <v>758.0522393</v>
      </c>
      <c r="R2477" s="1">
        <v>1332.226440000001</v>
      </c>
      <c r="S2477" s="1">
        <v>122</v>
      </c>
      <c r="T2477" s="1">
        <v>28.86664</v>
      </c>
      <c r="U2477" s="1">
        <v>205.03256999999999</v>
      </c>
      <c r="V2477" s="1">
        <v>57</v>
      </c>
      <c r="W2477" s="1">
        <v>0</v>
      </c>
      <c r="X2477" s="1">
        <v>240</v>
      </c>
      <c r="Y2477" s="1">
        <v>69.213999999999999</v>
      </c>
      <c r="Z2477" s="1">
        <v>0</v>
      </c>
      <c r="AA2477" s="1">
        <v>4046.2732599999949</v>
      </c>
      <c r="AB2477" s="1">
        <v>123</v>
      </c>
      <c r="AC2477" s="1">
        <v>33.461150000000004</v>
      </c>
      <c r="AD2477" s="1">
        <v>411.86599999999999</v>
      </c>
      <c r="AE2477" s="1">
        <v>232.34108000000001</v>
      </c>
      <c r="AF2477" s="1">
        <v>2663</v>
      </c>
      <c r="AG2477" s="1">
        <v>5516</v>
      </c>
      <c r="AH2477" s="1">
        <v>260.5421435709448</v>
      </c>
      <c r="AI2477" s="1">
        <v>144.98070153899999</v>
      </c>
      <c r="AJ2477" s="1">
        <v>1697.8895159084591</v>
      </c>
      <c r="AK2477" s="1"/>
      <c r="AL2477" s="1">
        <v>27163.728515625</v>
      </c>
      <c r="AM2477" s="1">
        <v>24258.845703125</v>
      </c>
      <c r="AN2477" s="1">
        <v>2904.88232421875</v>
      </c>
      <c r="AO2477" t="s">
        <v>15287</v>
      </c>
    </row>
    <row r="2478" spans="1:41" x14ac:dyDescent="0.25">
      <c r="A2478" s="1">
        <v>2018</v>
      </c>
      <c r="B2478" t="s">
        <v>1853</v>
      </c>
      <c r="C2478" t="s">
        <v>7050</v>
      </c>
      <c r="D2478" t="s">
        <v>7210</v>
      </c>
      <c r="E2478" t="s">
        <v>7686</v>
      </c>
      <c r="F2478" t="s">
        <v>9217</v>
      </c>
      <c r="G2478" t="s">
        <v>11364</v>
      </c>
      <c r="H2478" t="s">
        <v>12675</v>
      </c>
      <c r="I2478" s="1">
        <v>3855.2421875</v>
      </c>
      <c r="J2478" s="1">
        <v>34518.50390625</v>
      </c>
      <c r="K2478" s="1">
        <v>369.3494873046875</v>
      </c>
      <c r="L2478" s="1">
        <v>477.56704711914063</v>
      </c>
      <c r="M2478" s="1">
        <v>3839.747802734375</v>
      </c>
      <c r="N2478" s="1">
        <v>2032.2437744140625</v>
      </c>
      <c r="O2478" s="1">
        <v>2430.443603515625</v>
      </c>
      <c r="P2478" s="1">
        <v>5204.57861328125</v>
      </c>
      <c r="Q2478" s="1">
        <v>96.917083740234375</v>
      </c>
      <c r="R2478" s="1">
        <v>237.33772277832031</v>
      </c>
      <c r="S2478" s="1">
        <v>1438.09130859375</v>
      </c>
      <c r="T2478" s="1">
        <v>884.32281494140625</v>
      </c>
      <c r="U2478" s="1">
        <v>144.76194763183594</v>
      </c>
      <c r="V2478" s="1">
        <v>1314.117919921875</v>
      </c>
      <c r="W2478" s="1">
        <v>1924.2825927734375</v>
      </c>
      <c r="X2478" s="1">
        <v>4680.8037109375</v>
      </c>
      <c r="Y2478" s="1">
        <v>3931.1044921875</v>
      </c>
      <c r="Z2478" s="1">
        <v>6096.73291015625</v>
      </c>
      <c r="AA2478" s="1">
        <v>33219.61328125</v>
      </c>
      <c r="AB2478" s="1">
        <v>1554.5184326171875</v>
      </c>
      <c r="AC2478" s="1">
        <v>4476.513671875</v>
      </c>
      <c r="AD2478" s="1">
        <v>4852.716796875</v>
      </c>
      <c r="AE2478" s="1">
        <v>2635.53955078125</v>
      </c>
      <c r="AF2478" s="1">
        <v>6069.3056640625</v>
      </c>
      <c r="AG2478" s="1">
        <v>38437.140625</v>
      </c>
      <c r="AH2478" s="1">
        <v>11371.673828125</v>
      </c>
      <c r="AI2478" s="1">
        <v>235.35096740722656</v>
      </c>
      <c r="AJ2478" s="1">
        <v>10679.2529296875</v>
      </c>
      <c r="AK2478" s="1">
        <v>355.74972534179688</v>
      </c>
      <c r="AL2478" s="1">
        <v>187363.5</v>
      </c>
      <c r="AM2478" s="1">
        <v>153426.46875</v>
      </c>
      <c r="AN2478" s="1">
        <v>33937.05078125</v>
      </c>
      <c r="AO2478" t="s">
        <v>15288</v>
      </c>
    </row>
    <row r="2479" spans="1:41" x14ac:dyDescent="0.25">
      <c r="A2479" s="1">
        <v>2018</v>
      </c>
      <c r="B2479" t="s">
        <v>1853</v>
      </c>
      <c r="C2479" t="s">
        <v>7050</v>
      </c>
      <c r="D2479" t="s">
        <v>7210</v>
      </c>
      <c r="E2479" t="s">
        <v>7686</v>
      </c>
      <c r="F2479" t="s">
        <v>9217</v>
      </c>
      <c r="G2479" t="s">
        <v>11365</v>
      </c>
      <c r="H2479" t="s">
        <v>12675</v>
      </c>
      <c r="I2479" s="1">
        <v>3576.1938300000002</v>
      </c>
      <c r="J2479" s="1">
        <v>32020</v>
      </c>
      <c r="K2479" s="1">
        <v>342.61539999999991</v>
      </c>
      <c r="L2479" s="1">
        <v>443</v>
      </c>
      <c r="M2479" s="1">
        <v>3561.8209499999998</v>
      </c>
      <c r="N2479" s="1">
        <v>1885.146830000001</v>
      </c>
      <c r="O2479" s="1">
        <v>2254.5243820000001</v>
      </c>
      <c r="P2479" s="1">
        <v>4827.8629400000009</v>
      </c>
      <c r="Q2479" s="1">
        <v>89.902077300000002</v>
      </c>
      <c r="R2479" s="1">
        <v>220.15885</v>
      </c>
      <c r="S2479" s="1">
        <v>1334</v>
      </c>
      <c r="T2479" s="1">
        <v>820.31414000000007</v>
      </c>
      <c r="U2479" s="1">
        <v>134.28385</v>
      </c>
      <c r="V2479" s="1">
        <v>1219</v>
      </c>
      <c r="W2479" s="1">
        <v>1785</v>
      </c>
      <c r="X2479" s="1">
        <v>4342</v>
      </c>
      <c r="Y2479" s="1">
        <v>3646.5650000000001</v>
      </c>
      <c r="Z2479" s="1">
        <v>5655.442</v>
      </c>
      <c r="AA2479" s="1">
        <v>30815.127109999979</v>
      </c>
      <c r="AB2479" s="1">
        <v>1442</v>
      </c>
      <c r="AC2479" s="1">
        <v>4152.496569999993</v>
      </c>
      <c r="AD2479" s="1">
        <v>4501.4694999999992</v>
      </c>
      <c r="AE2479" s="1">
        <v>2444.775110000001</v>
      </c>
      <c r="AF2479" s="1">
        <v>5630</v>
      </c>
      <c r="AG2479" s="1">
        <v>35655</v>
      </c>
      <c r="AH2479" s="1">
        <v>10548.574451449431</v>
      </c>
      <c r="AI2479" s="1">
        <v>218.31589263000001</v>
      </c>
      <c r="AJ2479" s="1">
        <v>9906.2721181016786</v>
      </c>
      <c r="AK2479" s="1">
        <v>330</v>
      </c>
      <c r="AL2479" s="1">
        <v>173801.859375</v>
      </c>
      <c r="AM2479" s="1">
        <v>142321.234375</v>
      </c>
      <c r="AN2479" s="1">
        <v>31480.634765625</v>
      </c>
      <c r="AO2479" t="s">
        <v>15289</v>
      </c>
    </row>
    <row r="2480" spans="1:41" x14ac:dyDescent="0.25">
      <c r="A2480" s="1">
        <v>2018</v>
      </c>
      <c r="B2480" t="s">
        <v>1853</v>
      </c>
      <c r="C2480" t="s">
        <v>7050</v>
      </c>
      <c r="D2480" t="s">
        <v>7210</v>
      </c>
      <c r="E2480" t="s">
        <v>7686</v>
      </c>
      <c r="F2480" t="s">
        <v>9218</v>
      </c>
      <c r="G2480" t="s">
        <v>11366</v>
      </c>
      <c r="H2480" t="s">
        <v>12675</v>
      </c>
      <c r="I2480" s="1">
        <v>433.75579833984375</v>
      </c>
      <c r="J2480" s="1">
        <v>3121.973388671875</v>
      </c>
      <c r="K2480" s="1">
        <v>37.406715393066406</v>
      </c>
      <c r="L2480" s="1">
        <v>126.12944793701172</v>
      </c>
      <c r="M2480" s="1">
        <v>500.43319702148438</v>
      </c>
      <c r="N2480" s="1">
        <v>254.10989379882813</v>
      </c>
      <c r="O2480" s="1">
        <v>496.4173583984375</v>
      </c>
      <c r="P2480" s="1">
        <v>768.31317138671875</v>
      </c>
      <c r="Q2480" s="1">
        <v>390.05618286132813</v>
      </c>
      <c r="R2480" s="1">
        <v>1643.6451416015625</v>
      </c>
      <c r="S2480" s="1">
        <v>6.4681768417358398</v>
      </c>
      <c r="T2480" s="1">
        <v>78.07916259765625</v>
      </c>
      <c r="U2480" s="1">
        <v>0</v>
      </c>
      <c r="V2480" s="1">
        <v>267.351318359375</v>
      </c>
      <c r="W2480" s="1">
        <v>157.39230346679688</v>
      </c>
      <c r="X2480" s="1">
        <v>347.12548828125</v>
      </c>
      <c r="Y2480" s="1">
        <v>2418.168701171875</v>
      </c>
      <c r="Z2480" s="1">
        <v>0</v>
      </c>
      <c r="AA2480" s="1">
        <v>8471.3134765625</v>
      </c>
      <c r="AB2480" s="1">
        <v>570.277587890625</v>
      </c>
      <c r="AC2480" s="1">
        <v>775.9833984375</v>
      </c>
      <c r="AD2480" s="1">
        <v>1858.6090087890625</v>
      </c>
      <c r="AE2480" s="1">
        <v>694.65087890625</v>
      </c>
      <c r="AF2480" s="1">
        <v>2014.8370361328125</v>
      </c>
      <c r="AG2480" s="1">
        <v>15515</v>
      </c>
      <c r="AH2480" s="1">
        <v>282.67462158203125</v>
      </c>
      <c r="AI2480" s="1">
        <v>445.54348754882813</v>
      </c>
      <c r="AJ2480" s="1">
        <v>3685.652099609375</v>
      </c>
      <c r="AK2480" s="1">
        <v>36.652999877929688</v>
      </c>
      <c r="AL2480" s="1">
        <v>45398.01953125</v>
      </c>
      <c r="AM2480" s="1">
        <v>40580.94140625</v>
      </c>
      <c r="AN2480" s="1">
        <v>4817.080078125</v>
      </c>
      <c r="AO2480" t="s">
        <v>15290</v>
      </c>
    </row>
    <row r="2481" spans="1:41" x14ac:dyDescent="0.25">
      <c r="A2481" s="1">
        <v>2018</v>
      </c>
      <c r="B2481" t="s">
        <v>1853</v>
      </c>
      <c r="C2481" t="s">
        <v>7050</v>
      </c>
      <c r="D2481" t="s">
        <v>7210</v>
      </c>
      <c r="E2481" t="s">
        <v>7686</v>
      </c>
      <c r="F2481" t="s">
        <v>9218</v>
      </c>
      <c r="G2481" t="s">
        <v>11367</v>
      </c>
      <c r="H2481" t="s">
        <v>12675</v>
      </c>
      <c r="I2481" s="1">
        <v>402.35987000000011</v>
      </c>
      <c r="J2481" s="1">
        <v>2896</v>
      </c>
      <c r="K2481" s="1">
        <v>34.699159999999999</v>
      </c>
      <c r="L2481" s="1">
        <v>117</v>
      </c>
      <c r="M2481" s="1">
        <v>464.21105</v>
      </c>
      <c r="N2481" s="1">
        <v>235.71702999999991</v>
      </c>
      <c r="O2481" s="1">
        <v>460.48589399999992</v>
      </c>
      <c r="P2481" s="1">
        <v>712.70145000000002</v>
      </c>
      <c r="Q2481" s="1">
        <v>361.82329820000001</v>
      </c>
      <c r="R2481" s="1">
        <v>1524.6755799999989</v>
      </c>
      <c r="S2481" s="1">
        <v>6</v>
      </c>
      <c r="T2481" s="1">
        <v>72.427669999999992</v>
      </c>
      <c r="U2481" s="1">
        <v>0</v>
      </c>
      <c r="V2481" s="1">
        <v>248</v>
      </c>
      <c r="W2481" s="1">
        <v>146</v>
      </c>
      <c r="X2481" s="1">
        <v>322</v>
      </c>
      <c r="Y2481" s="1">
        <v>2243.1379999999999</v>
      </c>
      <c r="Z2481" s="1">
        <v>0</v>
      </c>
      <c r="AA2481" s="1">
        <v>7858.1464000000096</v>
      </c>
      <c r="AB2481" s="1">
        <v>529</v>
      </c>
      <c r="AC2481" s="1">
        <v>719.81653000000108</v>
      </c>
      <c r="AD2481" s="1">
        <v>1724.08</v>
      </c>
      <c r="AE2481" s="1">
        <v>644.37098000000003</v>
      </c>
      <c r="AF2481" s="1">
        <v>1869</v>
      </c>
      <c r="AG2481" s="1">
        <v>14392</v>
      </c>
      <c r="AH2481" s="1">
        <v>262.21418758647252</v>
      </c>
      <c r="AI2481" s="1">
        <v>413.2943451056654</v>
      </c>
      <c r="AJ2481" s="1">
        <v>3418.8788267867371</v>
      </c>
      <c r="AK2481" s="1">
        <v>34</v>
      </c>
      <c r="AL2481" s="1">
        <v>42112.0390625</v>
      </c>
      <c r="AM2481" s="1">
        <v>37643.62890625</v>
      </c>
      <c r="AN2481" s="1">
        <v>4468.412109375</v>
      </c>
      <c r="AO2481" t="s">
        <v>15291</v>
      </c>
    </row>
    <row r="2482" spans="1:41" x14ac:dyDescent="0.25">
      <c r="A2482" s="1">
        <v>2018</v>
      </c>
      <c r="B2482" t="s">
        <v>1853</v>
      </c>
      <c r="C2482" t="s">
        <v>7050</v>
      </c>
      <c r="D2482" t="s">
        <v>7210</v>
      </c>
      <c r="E2482" t="s">
        <v>7686</v>
      </c>
      <c r="F2482" t="s">
        <v>9219</v>
      </c>
      <c r="G2482" t="s">
        <v>11368</v>
      </c>
      <c r="H2482" t="s">
        <v>12675</v>
      </c>
      <c r="I2482" s="1">
        <v>438.74136352539063</v>
      </c>
      <c r="J2482" s="1">
        <v>1891.941650390625</v>
      </c>
      <c r="K2482" s="1">
        <v>36.615764617919922</v>
      </c>
      <c r="L2482" s="1">
        <v>75.462059020996094</v>
      </c>
      <c r="M2482" s="1">
        <v>804.345703125</v>
      </c>
      <c r="N2482" s="1">
        <v>550.8177490234375</v>
      </c>
      <c r="O2482" s="1">
        <v>344.97174072265625</v>
      </c>
      <c r="P2482" s="1">
        <v>1264.2982177734375</v>
      </c>
      <c r="Q2482" s="1">
        <v>381.63629150390625</v>
      </c>
      <c r="R2482" s="1">
        <v>1439.8167724609375</v>
      </c>
      <c r="S2482" s="1"/>
      <c r="T2482" s="1">
        <v>175.18992614746094</v>
      </c>
      <c r="U2482" s="1">
        <v>13.147992134094238</v>
      </c>
      <c r="V2482" s="1">
        <v>195.12333679199219</v>
      </c>
      <c r="W2482" s="1">
        <v>305.08233642578125</v>
      </c>
      <c r="X2482" s="1">
        <v>111.03703308105469</v>
      </c>
      <c r="Y2482" s="1">
        <v>3338.852294921875</v>
      </c>
      <c r="Z2482" s="1">
        <v>0</v>
      </c>
      <c r="AA2482" s="1">
        <v>3035.588623046875</v>
      </c>
      <c r="AB2482" s="1">
        <v>113.19309234619141</v>
      </c>
      <c r="AC2482" s="1">
        <v>435.46270751953125</v>
      </c>
      <c r="AD2482" s="1">
        <v>1765.573486328125</v>
      </c>
      <c r="AE2482" s="1">
        <v>497.50210571289063</v>
      </c>
      <c r="AF2482" s="1">
        <v>3005.546142578125</v>
      </c>
      <c r="AG2482" s="1">
        <v>14853.08984375</v>
      </c>
      <c r="AH2482" s="1">
        <v>1302.4788818359375</v>
      </c>
      <c r="AI2482" s="1">
        <v>290.11691284179688</v>
      </c>
      <c r="AJ2482" s="1">
        <v>3583.511962890625</v>
      </c>
      <c r="AK2482" s="1">
        <v>74.384033203125</v>
      </c>
      <c r="AL2482" s="1">
        <v>40323.53125</v>
      </c>
      <c r="AM2482" s="1">
        <v>35000.5390625</v>
      </c>
      <c r="AN2482" s="1">
        <v>5322.9892578125</v>
      </c>
      <c r="AO2482" t="s">
        <v>15292</v>
      </c>
    </row>
    <row r="2483" spans="1:41" x14ac:dyDescent="0.25">
      <c r="A2483" s="1">
        <v>2018</v>
      </c>
      <c r="B2483" t="s">
        <v>1853</v>
      </c>
      <c r="C2483" t="s">
        <v>7050</v>
      </c>
      <c r="D2483" t="s">
        <v>7210</v>
      </c>
      <c r="E2483" t="s">
        <v>7686</v>
      </c>
      <c r="F2483" t="s">
        <v>9219</v>
      </c>
      <c r="G2483" t="s">
        <v>11369</v>
      </c>
      <c r="H2483" t="s">
        <v>12675</v>
      </c>
      <c r="I2483" s="1">
        <v>406.98457999999988</v>
      </c>
      <c r="J2483" s="1">
        <v>1755</v>
      </c>
      <c r="K2483" s="1">
        <v>33.965459999999993</v>
      </c>
      <c r="L2483" s="1">
        <v>70</v>
      </c>
      <c r="M2483" s="1">
        <v>746.12593000000004</v>
      </c>
      <c r="N2483" s="1">
        <v>510.94869</v>
      </c>
      <c r="O2483" s="1">
        <v>320.00215500000002</v>
      </c>
      <c r="P2483" s="1">
        <v>1172.78638</v>
      </c>
      <c r="Q2483" s="1">
        <v>354.01285960000001</v>
      </c>
      <c r="R2483" s="1">
        <v>1335.600639999999</v>
      </c>
      <c r="S2483" s="1"/>
      <c r="T2483" s="1">
        <v>162.50941</v>
      </c>
      <c r="U2483" s="1">
        <v>12.19632</v>
      </c>
      <c r="V2483" s="1">
        <v>181</v>
      </c>
      <c r="W2483" s="1">
        <v>283</v>
      </c>
      <c r="X2483" s="1">
        <v>103</v>
      </c>
      <c r="Y2483" s="1">
        <v>3097.181</v>
      </c>
      <c r="Z2483" s="1">
        <v>0</v>
      </c>
      <c r="AA2483" s="1">
        <v>2815.8679700000012</v>
      </c>
      <c r="AB2483" s="1">
        <v>105</v>
      </c>
      <c r="AC2483" s="1">
        <v>403.94322999999991</v>
      </c>
      <c r="AD2483" s="1">
        <v>1637.7784999999999</v>
      </c>
      <c r="AE2483" s="1">
        <v>461.49214000000001</v>
      </c>
      <c r="AF2483" s="1">
        <v>2788</v>
      </c>
      <c r="AG2483" s="1">
        <v>13778</v>
      </c>
      <c r="AH2483" s="1">
        <v>1208.2034371656309</v>
      </c>
      <c r="AI2483" s="1">
        <v>269.1178078019999</v>
      </c>
      <c r="AJ2483" s="1">
        <v>3324.1317100462902</v>
      </c>
      <c r="AK2483" s="1">
        <v>69</v>
      </c>
      <c r="AL2483" s="1">
        <v>37404.84765625</v>
      </c>
      <c r="AM2483" s="1">
        <v>32467.14453125</v>
      </c>
      <c r="AN2483" s="1">
        <v>4937.70263671875</v>
      </c>
      <c r="AO2483" t="s">
        <v>15293</v>
      </c>
    </row>
    <row r="2484" spans="1:41" x14ac:dyDescent="0.25">
      <c r="A2484" s="1">
        <v>2018</v>
      </c>
      <c r="B2484" t="s">
        <v>1853</v>
      </c>
      <c r="C2484" t="s">
        <v>7050</v>
      </c>
      <c r="D2484" t="s">
        <v>7210</v>
      </c>
      <c r="E2484" t="s">
        <v>7686</v>
      </c>
      <c r="F2484" t="s">
        <v>9220</v>
      </c>
      <c r="G2484" t="s">
        <v>11370</v>
      </c>
      <c r="H2484" t="s">
        <v>12675</v>
      </c>
      <c r="I2484" s="1">
        <v>162.09315490722656</v>
      </c>
      <c r="J2484" s="1">
        <v>1670.9456787109375</v>
      </c>
      <c r="K2484" s="1">
        <v>116.23358917236328</v>
      </c>
      <c r="L2484" s="1"/>
      <c r="M2484" s="1">
        <v>203.94493103027344</v>
      </c>
      <c r="N2484" s="1">
        <v>0</v>
      </c>
      <c r="O2484" s="1">
        <v>440.97210693359375</v>
      </c>
      <c r="P2484" s="1">
        <v>460.98483276367188</v>
      </c>
      <c r="Q2484" s="1"/>
      <c r="R2484" s="1">
        <v>703.43511962890625</v>
      </c>
      <c r="S2484" s="1"/>
      <c r="T2484" s="1">
        <v>0</v>
      </c>
      <c r="U2484" s="1">
        <v>74.766937255859375</v>
      </c>
      <c r="V2484" s="1">
        <v>65.759796142578125</v>
      </c>
      <c r="W2484" s="1">
        <v>0</v>
      </c>
      <c r="X2484" s="1">
        <v>218.83998107910156</v>
      </c>
      <c r="Y2484" s="1">
        <v>9347.1240234375</v>
      </c>
      <c r="Z2484" s="1">
        <v>0</v>
      </c>
      <c r="AA2484" s="1">
        <v>4823.6953125</v>
      </c>
      <c r="AB2484" s="1">
        <v>0</v>
      </c>
      <c r="AC2484" s="1">
        <v>202.571533203125</v>
      </c>
      <c r="AD2484" s="1">
        <v>69.069343566894531</v>
      </c>
      <c r="AE2484" s="1">
        <v>193.37376403808594</v>
      </c>
      <c r="AF2484" s="1">
        <v>1354.0050048828125</v>
      </c>
      <c r="AG2484" s="1">
        <v>4565.45458984375</v>
      </c>
      <c r="AH2484" s="1">
        <v>517.19622802734375</v>
      </c>
      <c r="AI2484" s="1">
        <v>0</v>
      </c>
      <c r="AJ2484" s="1">
        <v>509.625</v>
      </c>
      <c r="AK2484" s="1">
        <v>75.462059020996094</v>
      </c>
      <c r="AL2484" s="1">
        <v>25775.5546875</v>
      </c>
      <c r="AM2484" s="1">
        <v>24133.8359375</v>
      </c>
      <c r="AN2484" s="1">
        <v>1641.7181396484375</v>
      </c>
      <c r="AO2484" t="s">
        <v>15294</v>
      </c>
    </row>
    <row r="2485" spans="1:41" x14ac:dyDescent="0.25">
      <c r="A2485" s="1">
        <v>2018</v>
      </c>
      <c r="B2485" t="s">
        <v>1853</v>
      </c>
      <c r="C2485" t="s">
        <v>7050</v>
      </c>
      <c r="D2485" t="s">
        <v>7210</v>
      </c>
      <c r="E2485" t="s">
        <v>7686</v>
      </c>
      <c r="F2485" t="s">
        <v>9220</v>
      </c>
      <c r="G2485" t="s">
        <v>11371</v>
      </c>
      <c r="H2485" t="s">
        <v>12675</v>
      </c>
      <c r="I2485" s="1">
        <v>150.36059999999961</v>
      </c>
      <c r="J2485" s="1">
        <v>1550</v>
      </c>
      <c r="K2485" s="1">
        <v>107.82042</v>
      </c>
      <c r="L2485" s="1"/>
      <c r="M2485" s="1">
        <v>189.18307999999999</v>
      </c>
      <c r="N2485" s="1">
        <v>0</v>
      </c>
      <c r="O2485" s="1">
        <v>409.053854</v>
      </c>
      <c r="P2485" s="1">
        <v>427.61802000000012</v>
      </c>
      <c r="Q2485" s="1"/>
      <c r="R2485" s="1">
        <v>652.51937999999927</v>
      </c>
      <c r="S2485" s="1"/>
      <c r="T2485" s="1">
        <v>0</v>
      </c>
      <c r="U2485" s="1">
        <v>69.355190000000007</v>
      </c>
      <c r="V2485" s="1">
        <v>61</v>
      </c>
      <c r="W2485" s="1">
        <v>0</v>
      </c>
      <c r="X2485" s="1">
        <v>203</v>
      </c>
      <c r="Y2485" s="1">
        <v>8670.5650000000005</v>
      </c>
      <c r="Z2485" s="1">
        <v>0</v>
      </c>
      <c r="AA2485" s="1">
        <v>4474.5489499999994</v>
      </c>
      <c r="AB2485" s="1">
        <v>0</v>
      </c>
      <c r="AC2485" s="1">
        <v>187.90908999999999</v>
      </c>
      <c r="AD2485" s="1">
        <v>64.069999999999993</v>
      </c>
      <c r="AE2485" s="1">
        <v>179.37707</v>
      </c>
      <c r="AF2485" s="1">
        <v>1256</v>
      </c>
      <c r="AG2485" s="1">
        <v>4235</v>
      </c>
      <c r="AH2485" s="1">
        <v>479.76078791694169</v>
      </c>
      <c r="AI2485" s="1">
        <v>0</v>
      </c>
      <c r="AJ2485" s="1">
        <v>472.73754746470792</v>
      </c>
      <c r="AK2485" s="1">
        <v>70</v>
      </c>
      <c r="AL2485" s="1">
        <v>23909.880859375</v>
      </c>
      <c r="AM2485" s="1">
        <v>22386.9921875</v>
      </c>
      <c r="AN2485" s="1">
        <v>1522.88818359375</v>
      </c>
      <c r="AO2485" t="s">
        <v>15295</v>
      </c>
    </row>
    <row r="2486" spans="1:41" x14ac:dyDescent="0.25">
      <c r="A2486" s="1">
        <v>2018</v>
      </c>
      <c r="B2486" t="s">
        <v>1853</v>
      </c>
      <c r="C2486" t="s">
        <v>7050</v>
      </c>
      <c r="D2486" t="s">
        <v>7210</v>
      </c>
      <c r="E2486" t="s">
        <v>7686</v>
      </c>
      <c r="F2486" t="s">
        <v>9221</v>
      </c>
      <c r="G2486" t="s">
        <v>11372</v>
      </c>
      <c r="H2486" t="s">
        <v>12675</v>
      </c>
      <c r="I2486" s="1">
        <v>0</v>
      </c>
      <c r="J2486" s="1">
        <v>4174.1298828125</v>
      </c>
      <c r="K2486" s="1">
        <v>162.08538818359375</v>
      </c>
      <c r="L2486" s="1">
        <v>116.42717742919922</v>
      </c>
      <c r="M2486" s="1">
        <v>99.118782043457031</v>
      </c>
      <c r="N2486" s="1">
        <v>629.12554931640625</v>
      </c>
      <c r="O2486" s="1">
        <v>1506.9776611328125</v>
      </c>
      <c r="P2486" s="1">
        <v>982.97857666015625</v>
      </c>
      <c r="Q2486" s="1">
        <v>42.410511016845703</v>
      </c>
      <c r="R2486" s="1">
        <v>0</v>
      </c>
      <c r="S2486" s="1">
        <v>109.95900726318359</v>
      </c>
      <c r="T2486" s="1">
        <v>3938.764892578125</v>
      </c>
      <c r="U2486" s="1">
        <v>0</v>
      </c>
      <c r="V2486" s="1">
        <v>17.248470306396484</v>
      </c>
      <c r="W2486" s="1">
        <v>36.652999877929688</v>
      </c>
      <c r="X2486" s="1">
        <v>492.65945434570313</v>
      </c>
      <c r="Y2486" s="1">
        <v>3290.498291015625</v>
      </c>
      <c r="Z2486" s="1">
        <v>1181.099853515625</v>
      </c>
      <c r="AA2486" s="1">
        <v>6797.962890625</v>
      </c>
      <c r="AB2486" s="1">
        <v>0</v>
      </c>
      <c r="AC2486" s="1">
        <v>1802.5728759765625</v>
      </c>
      <c r="AD2486" s="1">
        <v>87.061660766601563</v>
      </c>
      <c r="AE2486" s="1">
        <v>1024.80712890625</v>
      </c>
      <c r="AF2486" s="1"/>
      <c r="AG2486" s="1">
        <v>388.09060668945313</v>
      </c>
      <c r="AH2486" s="1">
        <v>0</v>
      </c>
      <c r="AI2486" s="1">
        <v>0</v>
      </c>
      <c r="AJ2486" s="1">
        <v>833.958740234375</v>
      </c>
      <c r="AK2486" s="1">
        <v>166.01654052734375</v>
      </c>
      <c r="AL2486" s="1">
        <v>27880.60546875</v>
      </c>
      <c r="AM2486" s="1">
        <v>21281.30859375</v>
      </c>
      <c r="AN2486" s="1">
        <v>6599.29638671875</v>
      </c>
      <c r="AO2486" t="s">
        <v>15296</v>
      </c>
    </row>
    <row r="2487" spans="1:41" x14ac:dyDescent="0.25">
      <c r="A2487" s="1">
        <v>2018</v>
      </c>
      <c r="B2487" t="s">
        <v>1853</v>
      </c>
      <c r="C2487" t="s">
        <v>7050</v>
      </c>
      <c r="D2487" t="s">
        <v>7210</v>
      </c>
      <c r="E2487" t="s">
        <v>7686</v>
      </c>
      <c r="F2487" t="s">
        <v>9221</v>
      </c>
      <c r="G2487" t="s">
        <v>11373</v>
      </c>
      <c r="H2487" t="s">
        <v>12675</v>
      </c>
      <c r="I2487" s="1">
        <v>0</v>
      </c>
      <c r="J2487" s="1">
        <v>3872</v>
      </c>
      <c r="K2487" s="1">
        <v>150.35339999999999</v>
      </c>
      <c r="L2487" s="1">
        <v>108</v>
      </c>
      <c r="M2487" s="1">
        <v>91.944410000000005</v>
      </c>
      <c r="N2487" s="1">
        <v>583.58844000000033</v>
      </c>
      <c r="O2487" s="1">
        <v>1397.9002399999999</v>
      </c>
      <c r="P2487" s="1">
        <v>911.82902999999999</v>
      </c>
      <c r="Q2487" s="1">
        <v>39.340770499999998</v>
      </c>
      <c r="R2487" s="1">
        <v>0</v>
      </c>
      <c r="S2487" s="1">
        <v>102</v>
      </c>
      <c r="T2487" s="1">
        <v>3653.6709999999998</v>
      </c>
      <c r="U2487" s="1">
        <v>0</v>
      </c>
      <c r="V2487" s="1">
        <v>16</v>
      </c>
      <c r="W2487" s="1">
        <v>34</v>
      </c>
      <c r="X2487" s="1">
        <v>457</v>
      </c>
      <c r="Y2487" s="1">
        <v>3052.3270000000002</v>
      </c>
      <c r="Z2487" s="1">
        <v>1095.6099999999999</v>
      </c>
      <c r="AA2487" s="1">
        <v>6305.9159500000014</v>
      </c>
      <c r="AB2487" s="1">
        <v>0</v>
      </c>
      <c r="AC2487" s="1">
        <v>1672.099809999999</v>
      </c>
      <c r="AD2487" s="1">
        <v>80.760000000000005</v>
      </c>
      <c r="AE2487" s="1">
        <v>950.63001000000031</v>
      </c>
      <c r="AF2487" s="1"/>
      <c r="AG2487" s="1">
        <v>360</v>
      </c>
      <c r="AH2487" s="1">
        <v>0</v>
      </c>
      <c r="AI2487" s="1">
        <v>0</v>
      </c>
      <c r="AJ2487" s="1">
        <v>773.59548382467824</v>
      </c>
      <c r="AK2487" s="1">
        <v>154</v>
      </c>
      <c r="AL2487" s="1">
        <v>25862.56640625</v>
      </c>
      <c r="AM2487" s="1">
        <v>19740.9375</v>
      </c>
      <c r="AN2487" s="1">
        <v>6121.62890625</v>
      </c>
      <c r="AO2487" t="s">
        <v>15297</v>
      </c>
    </row>
    <row r="2488" spans="1:41" x14ac:dyDescent="0.25">
      <c r="A2488" s="1">
        <v>2018</v>
      </c>
      <c r="B2488" t="s">
        <v>1853</v>
      </c>
      <c r="C2488" t="s">
        <v>7050</v>
      </c>
      <c r="D2488" t="s">
        <v>7210</v>
      </c>
      <c r="E2488" t="s">
        <v>7686</v>
      </c>
      <c r="F2488" t="s">
        <v>9222</v>
      </c>
      <c r="G2488" t="s">
        <v>11374</v>
      </c>
      <c r="H2488" t="s">
        <v>12675</v>
      </c>
      <c r="I2488" s="1">
        <v>631.06689453125</v>
      </c>
      <c r="J2488" s="1">
        <v>8052.8798828125</v>
      </c>
      <c r="K2488" s="1">
        <v>13.311367034912109</v>
      </c>
      <c r="L2488" s="1"/>
      <c r="M2488" s="1">
        <v>556.8372802734375</v>
      </c>
      <c r="N2488" s="1">
        <v>43.358722686767578</v>
      </c>
      <c r="O2488" s="1">
        <v>1189.9483642578125</v>
      </c>
      <c r="P2488" s="1">
        <v>167.60786437988281</v>
      </c>
      <c r="Q2488" s="1">
        <v>3994.40087890625</v>
      </c>
      <c r="R2488" s="1">
        <v>24.658285140991211</v>
      </c>
      <c r="S2488" s="1"/>
      <c r="T2488" s="1">
        <v>1148.666259765625</v>
      </c>
      <c r="U2488" s="1">
        <v>0</v>
      </c>
      <c r="V2488" s="1">
        <v>228.542236328125</v>
      </c>
      <c r="W2488" s="1">
        <v>364.37396240234375</v>
      </c>
      <c r="X2488" s="1">
        <v>1069.4052734375</v>
      </c>
      <c r="Y2488" s="1">
        <v>2849.821533203125</v>
      </c>
      <c r="Z2488" s="1">
        <v>221.23751831054688</v>
      </c>
      <c r="AA2488" s="1">
        <v>6968.7041015625</v>
      </c>
      <c r="AB2488" s="1">
        <v>0</v>
      </c>
      <c r="AC2488" s="1">
        <v>628.97540283203125</v>
      </c>
      <c r="AD2488" s="1">
        <v>918.53497314453125</v>
      </c>
      <c r="AE2488" s="1">
        <v>566.8011474609375</v>
      </c>
      <c r="AF2488" s="1">
        <v>3711.6552734375</v>
      </c>
      <c r="AG2488" s="1">
        <v>21415.0546875</v>
      </c>
      <c r="AH2488" s="1">
        <v>362.77310180664063</v>
      </c>
      <c r="AI2488" s="1">
        <v>0</v>
      </c>
      <c r="AJ2488" s="1">
        <v>812.23516845703125</v>
      </c>
      <c r="AK2488" s="1">
        <v>23.716648101806641</v>
      </c>
      <c r="AL2488" s="1">
        <v>55964.5625</v>
      </c>
      <c r="AM2488" s="1">
        <v>50316.99609375</v>
      </c>
      <c r="AN2488" s="1">
        <v>5647.5673828125</v>
      </c>
      <c r="AO2488" t="s">
        <v>15298</v>
      </c>
    </row>
    <row r="2489" spans="1:41" x14ac:dyDescent="0.25">
      <c r="A2489" s="1">
        <v>2018</v>
      </c>
      <c r="B2489" t="s">
        <v>1853</v>
      </c>
      <c r="C2489" t="s">
        <v>7050</v>
      </c>
      <c r="D2489" t="s">
        <v>7210</v>
      </c>
      <c r="E2489" t="s">
        <v>7686</v>
      </c>
      <c r="F2489" t="s">
        <v>9222</v>
      </c>
      <c r="G2489" t="s">
        <v>11375</v>
      </c>
      <c r="H2489" t="s">
        <v>12675</v>
      </c>
      <c r="I2489" s="1">
        <v>585.38926999999967</v>
      </c>
      <c r="J2489" s="1">
        <v>7470</v>
      </c>
      <c r="K2489" s="1">
        <v>12.34787</v>
      </c>
      <c r="L2489" s="1"/>
      <c r="M2489" s="1">
        <v>516.53255000000001</v>
      </c>
      <c r="N2489" s="1">
        <v>40.220349999999982</v>
      </c>
      <c r="O2489" s="1">
        <v>1103.8181</v>
      </c>
      <c r="P2489" s="1">
        <v>155.47613999999999</v>
      </c>
      <c r="Q2489" s="1">
        <v>3705.28</v>
      </c>
      <c r="R2489" s="1">
        <v>22.87347999999999</v>
      </c>
      <c r="S2489" s="1"/>
      <c r="T2489" s="1">
        <v>1065.5239899999999</v>
      </c>
      <c r="U2489" s="1">
        <v>0</v>
      </c>
      <c r="V2489" s="1">
        <v>212</v>
      </c>
      <c r="W2489" s="1">
        <v>338</v>
      </c>
      <c r="X2489" s="1">
        <v>992</v>
      </c>
      <c r="Y2489" s="1">
        <v>2643.547</v>
      </c>
      <c r="Z2489" s="1">
        <v>205.22399999999999</v>
      </c>
      <c r="AA2489" s="1">
        <v>6464.2986600000013</v>
      </c>
      <c r="AB2489" s="1">
        <v>0</v>
      </c>
      <c r="AC2489" s="1">
        <v>583.44916999999998</v>
      </c>
      <c r="AD2489" s="1">
        <v>852.05000000000007</v>
      </c>
      <c r="AE2489" s="1">
        <v>525.77520000000095</v>
      </c>
      <c r="AF2489" s="1">
        <v>3443</v>
      </c>
      <c r="AG2489" s="1">
        <v>19865</v>
      </c>
      <c r="AH2489" s="1">
        <v>336.5150330343385</v>
      </c>
      <c r="AI2489" s="1">
        <v>0</v>
      </c>
      <c r="AJ2489" s="1">
        <v>753.44432144776772</v>
      </c>
      <c r="AK2489" s="1">
        <v>22</v>
      </c>
      <c r="AL2489" s="1">
        <v>51913.76953125</v>
      </c>
      <c r="AM2489" s="1">
        <v>46674.9765625</v>
      </c>
      <c r="AN2489" s="1">
        <v>5238.78759765625</v>
      </c>
      <c r="AO2489" t="s">
        <v>15299</v>
      </c>
    </row>
    <row r="2490" spans="1:41" x14ac:dyDescent="0.25">
      <c r="A2490" s="1">
        <v>2018</v>
      </c>
      <c r="B2490" t="s">
        <v>1853</v>
      </c>
      <c r="C2490" t="s">
        <v>7050</v>
      </c>
      <c r="D2490" t="s">
        <v>7210</v>
      </c>
      <c r="E2490" t="s">
        <v>7687</v>
      </c>
      <c r="F2490" t="s">
        <v>9223</v>
      </c>
      <c r="G2490" t="s">
        <v>11376</v>
      </c>
      <c r="H2490" t="s">
        <v>12675</v>
      </c>
      <c r="I2490" s="1">
        <v>1204.1082763671875</v>
      </c>
      <c r="J2490" s="1">
        <v>0</v>
      </c>
      <c r="K2490" s="1">
        <v>0</v>
      </c>
      <c r="L2490" s="1"/>
      <c r="M2490" s="1"/>
      <c r="N2490" s="1">
        <v>0</v>
      </c>
      <c r="O2490" s="1">
        <v>0</v>
      </c>
      <c r="P2490" s="1"/>
      <c r="Q2490" s="1">
        <v>0</v>
      </c>
      <c r="R2490" s="1">
        <v>0</v>
      </c>
      <c r="S2490" s="1"/>
      <c r="T2490" s="1"/>
      <c r="U2490" s="1">
        <v>34.768596649169922</v>
      </c>
      <c r="V2490" s="1">
        <v>0</v>
      </c>
      <c r="W2490" s="1">
        <v>119.66127014160156</v>
      </c>
      <c r="X2490" s="1"/>
      <c r="Y2490" s="1">
        <v>362.5499267578125</v>
      </c>
      <c r="Z2490" s="1">
        <v>0</v>
      </c>
      <c r="AA2490" s="1">
        <v>0</v>
      </c>
      <c r="AB2490" s="1">
        <v>0</v>
      </c>
      <c r="AC2490" s="1"/>
      <c r="AD2490" s="1"/>
      <c r="AE2490" s="1">
        <v>0</v>
      </c>
      <c r="AF2490" s="1"/>
      <c r="AG2490" s="1">
        <v>848.4091796875</v>
      </c>
      <c r="AH2490" s="1">
        <v>4.155642032623291</v>
      </c>
      <c r="AI2490" s="1">
        <v>69.454246520996094</v>
      </c>
      <c r="AJ2490" s="1">
        <v>1.569125771522522</v>
      </c>
      <c r="AK2490" s="1"/>
      <c r="AL2490" s="1">
        <v>2644.67626953125</v>
      </c>
      <c r="AM2490" s="1">
        <v>2451.405029296875</v>
      </c>
      <c r="AN2490" s="1">
        <v>193.27114868164063</v>
      </c>
      <c r="AO2490" t="s">
        <v>15300</v>
      </c>
    </row>
    <row r="2491" spans="1:41" x14ac:dyDescent="0.25">
      <c r="A2491" s="1">
        <v>2018</v>
      </c>
      <c r="B2491" t="s">
        <v>1853</v>
      </c>
      <c r="C2491" t="s">
        <v>7050</v>
      </c>
      <c r="D2491" t="s">
        <v>7210</v>
      </c>
      <c r="E2491" t="s">
        <v>7687</v>
      </c>
      <c r="F2491" t="s">
        <v>9223</v>
      </c>
      <c r="G2491" t="s">
        <v>11377</v>
      </c>
      <c r="H2491" t="s">
        <v>12675</v>
      </c>
      <c r="I2491" s="1">
        <v>1116.953</v>
      </c>
      <c r="J2491" s="1">
        <v>0</v>
      </c>
      <c r="K2491" s="1">
        <v>0</v>
      </c>
      <c r="L2491" s="1"/>
      <c r="M2491" s="1"/>
      <c r="N2491" s="1">
        <v>0</v>
      </c>
      <c r="O2491" s="1">
        <v>0</v>
      </c>
      <c r="P2491" s="1"/>
      <c r="Q2491" s="1">
        <v>0</v>
      </c>
      <c r="R2491" s="1">
        <v>0</v>
      </c>
      <c r="S2491" s="1"/>
      <c r="T2491" s="1"/>
      <c r="U2491" s="1">
        <v>32.251989999999999</v>
      </c>
      <c r="V2491" s="1">
        <v>0</v>
      </c>
      <c r="W2491" s="1">
        <v>111</v>
      </c>
      <c r="X2491" s="1"/>
      <c r="Y2491" s="1">
        <v>336.30799999999999</v>
      </c>
      <c r="Z2491" s="1">
        <v>0</v>
      </c>
      <c r="AA2491" s="1">
        <v>0</v>
      </c>
      <c r="AB2491" s="1">
        <v>0</v>
      </c>
      <c r="AC2491" s="1"/>
      <c r="AD2491" s="1"/>
      <c r="AE2491" s="1">
        <v>0</v>
      </c>
      <c r="AF2491" s="1"/>
      <c r="AG2491" s="1">
        <v>787</v>
      </c>
      <c r="AH2491" s="1">
        <v>3.854849999999999</v>
      </c>
      <c r="AI2491" s="1">
        <v>64.427038914000008</v>
      </c>
      <c r="AJ2491" s="1">
        <v>1.4555499999999999</v>
      </c>
      <c r="AK2491" s="1"/>
      <c r="AL2491" s="1">
        <v>2453.250244140625</v>
      </c>
      <c r="AM2491" s="1">
        <v>2273.968505859375</v>
      </c>
      <c r="AN2491" s="1">
        <v>179.28189086914063</v>
      </c>
      <c r="AO2491" t="s">
        <v>15301</v>
      </c>
    </row>
    <row r="2492" spans="1:41" x14ac:dyDescent="0.25">
      <c r="A2492" s="1">
        <v>2018</v>
      </c>
      <c r="B2492" t="s">
        <v>1853</v>
      </c>
      <c r="C2492" t="s">
        <v>7050</v>
      </c>
      <c r="D2492" t="s">
        <v>7210</v>
      </c>
      <c r="E2492" t="s">
        <v>7687</v>
      </c>
      <c r="F2492" t="s">
        <v>9224</v>
      </c>
      <c r="G2492" t="s">
        <v>11378</v>
      </c>
      <c r="H2492" t="s">
        <v>12675</v>
      </c>
      <c r="I2492" s="1">
        <v>920.7149658203125</v>
      </c>
      <c r="J2492" s="1">
        <v>421.509521484375</v>
      </c>
      <c r="K2492" s="1">
        <v>0</v>
      </c>
      <c r="L2492" s="1">
        <v>59.291618347167969</v>
      </c>
      <c r="M2492" s="1">
        <v>238.92564392089844</v>
      </c>
      <c r="N2492" s="1">
        <v>604.7745361328125</v>
      </c>
      <c r="O2492" s="1">
        <v>166.91693115234375</v>
      </c>
      <c r="P2492" s="1">
        <v>438.68301391601563</v>
      </c>
      <c r="Q2492" s="1">
        <v>0</v>
      </c>
      <c r="R2492" s="1">
        <v>169.80331420898438</v>
      </c>
      <c r="S2492" s="1">
        <v>42.043148040771484</v>
      </c>
      <c r="T2492" s="1"/>
      <c r="U2492" s="1">
        <v>53.828952789306641</v>
      </c>
      <c r="V2492" s="1">
        <v>274.89752197265625</v>
      </c>
      <c r="W2492" s="1">
        <v>0</v>
      </c>
      <c r="X2492" s="1">
        <v>3.2340884208679199</v>
      </c>
      <c r="Y2492" s="1">
        <v>925.3492431640625</v>
      </c>
      <c r="Z2492" s="1">
        <v>389.30014038085938</v>
      </c>
      <c r="AA2492" s="1">
        <v>3611.059326171875</v>
      </c>
      <c r="AB2492" s="1">
        <v>7.546205997467041</v>
      </c>
      <c r="AC2492" s="1">
        <v>0</v>
      </c>
      <c r="AD2492" s="1">
        <v>133.35224914550781</v>
      </c>
      <c r="AE2492" s="1">
        <v>192.07258605957031</v>
      </c>
      <c r="AF2492" s="1">
        <v>173.562744140625</v>
      </c>
      <c r="AG2492" s="1">
        <v>3180.186767578125</v>
      </c>
      <c r="AH2492" s="1">
        <v>0</v>
      </c>
      <c r="AI2492" s="1">
        <v>123.45546722412109</v>
      </c>
      <c r="AJ2492" s="1">
        <v>269.747802734375</v>
      </c>
      <c r="AK2492" s="1"/>
      <c r="AL2492" s="1">
        <v>12400.2548828125</v>
      </c>
      <c r="AM2492" s="1">
        <v>11684.7822265625</v>
      </c>
      <c r="AN2492" s="1">
        <v>715.4737548828125</v>
      </c>
      <c r="AO2492" t="s">
        <v>15302</v>
      </c>
    </row>
    <row r="2493" spans="1:41" x14ac:dyDescent="0.25">
      <c r="A2493" s="1">
        <v>2018</v>
      </c>
      <c r="B2493" t="s">
        <v>1853</v>
      </c>
      <c r="C2493" t="s">
        <v>7050</v>
      </c>
      <c r="D2493" t="s">
        <v>7210</v>
      </c>
      <c r="E2493" t="s">
        <v>7687</v>
      </c>
      <c r="F2493" t="s">
        <v>9224</v>
      </c>
      <c r="G2493" t="s">
        <v>11379</v>
      </c>
      <c r="H2493" t="s">
        <v>12675</v>
      </c>
      <c r="I2493" s="1">
        <v>854.07216000000005</v>
      </c>
      <c r="J2493" s="1">
        <v>391</v>
      </c>
      <c r="K2493" s="1">
        <v>0</v>
      </c>
      <c r="L2493" s="1">
        <v>55</v>
      </c>
      <c r="M2493" s="1">
        <v>221.63183000000001</v>
      </c>
      <c r="N2493" s="1">
        <v>561</v>
      </c>
      <c r="O2493" s="1">
        <v>154.835219</v>
      </c>
      <c r="P2493" s="1">
        <v>406.93045999999998</v>
      </c>
      <c r="Q2493" s="1">
        <v>0</v>
      </c>
      <c r="R2493" s="1">
        <v>157.51268999999999</v>
      </c>
      <c r="S2493" s="1">
        <v>39</v>
      </c>
      <c r="T2493" s="1"/>
      <c r="U2493" s="1">
        <v>49.932729999999999</v>
      </c>
      <c r="V2493" s="1">
        <v>255</v>
      </c>
      <c r="W2493" s="1">
        <v>0</v>
      </c>
      <c r="X2493" s="1">
        <v>3</v>
      </c>
      <c r="Y2493" s="1">
        <v>858.37099999999998</v>
      </c>
      <c r="Z2493" s="1">
        <v>361.12200000000001</v>
      </c>
      <c r="AA2493" s="1">
        <v>3349.685320000001</v>
      </c>
      <c r="AB2493" s="1">
        <v>7</v>
      </c>
      <c r="AC2493" s="1">
        <v>0</v>
      </c>
      <c r="AD2493" s="1">
        <v>123.7</v>
      </c>
      <c r="AE2493" s="1">
        <v>178.17007000000001</v>
      </c>
      <c r="AF2493" s="1">
        <v>161</v>
      </c>
      <c r="AG2493" s="1">
        <v>2950</v>
      </c>
      <c r="AH2493" s="1">
        <v>0</v>
      </c>
      <c r="AI2493" s="1">
        <v>114.519565152</v>
      </c>
      <c r="AJ2493" s="1">
        <v>250.22304</v>
      </c>
      <c r="AK2493" s="1"/>
      <c r="AL2493" s="1">
        <v>11502.7060546875</v>
      </c>
      <c r="AM2493" s="1">
        <v>10839.01953125</v>
      </c>
      <c r="AN2493" s="1">
        <v>663.6866455078125</v>
      </c>
      <c r="AO2493" t="s">
        <v>15303</v>
      </c>
    </row>
    <row r="2494" spans="1:41" x14ac:dyDescent="0.25">
      <c r="A2494" s="1">
        <v>2018</v>
      </c>
      <c r="B2494" t="s">
        <v>1853</v>
      </c>
      <c r="C2494" t="s">
        <v>7050</v>
      </c>
      <c r="D2494" t="s">
        <v>7210</v>
      </c>
      <c r="E2494" t="s">
        <v>7687</v>
      </c>
      <c r="F2494" t="s">
        <v>9225</v>
      </c>
      <c r="G2494" t="s">
        <v>11380</v>
      </c>
      <c r="H2494" t="s">
        <v>12675</v>
      </c>
      <c r="I2494" s="1">
        <v>533.90972900390625</v>
      </c>
      <c r="J2494" s="1">
        <v>44.199207305908203</v>
      </c>
      <c r="K2494" s="1">
        <v>0</v>
      </c>
      <c r="L2494" s="1">
        <v>17.248470306396484</v>
      </c>
      <c r="M2494" s="1">
        <v>1823.0794677734375</v>
      </c>
      <c r="N2494" s="1">
        <v>546.5609130859375</v>
      </c>
      <c r="O2494" s="1">
        <v>356.23550415039063</v>
      </c>
      <c r="P2494" s="1"/>
      <c r="Q2494" s="1">
        <v>0</v>
      </c>
      <c r="R2494" s="1">
        <v>0</v>
      </c>
      <c r="S2494" s="1">
        <v>54.979503631591797</v>
      </c>
      <c r="T2494" s="1"/>
      <c r="U2494" s="1">
        <v>0</v>
      </c>
      <c r="V2494" s="1">
        <v>39.887088775634766</v>
      </c>
      <c r="W2494" s="1">
        <v>181.10894775390625</v>
      </c>
      <c r="X2494" s="1">
        <v>4.3121175765991211</v>
      </c>
      <c r="Y2494" s="1">
        <v>620.95361328125</v>
      </c>
      <c r="Z2494" s="1">
        <v>333.34503173828125</v>
      </c>
      <c r="AA2494" s="1">
        <v>7492.1669921875</v>
      </c>
      <c r="AB2494" s="1">
        <v>95.944618225097656</v>
      </c>
      <c r="AC2494" s="1">
        <v>577.0390625</v>
      </c>
      <c r="AD2494" s="1"/>
      <c r="AE2494" s="1">
        <v>3151.982666015625</v>
      </c>
      <c r="AF2494" s="1">
        <v>1052.15673828125</v>
      </c>
      <c r="AG2494" s="1">
        <v>642.50555419921875</v>
      </c>
      <c r="AH2494" s="1">
        <v>61.555683135986328</v>
      </c>
      <c r="AI2494" s="1">
        <v>35.364521026611328</v>
      </c>
      <c r="AJ2494" s="1">
        <v>0</v>
      </c>
      <c r="AK2494" s="1"/>
      <c r="AL2494" s="1">
        <v>17664.537109375</v>
      </c>
      <c r="AM2494" s="1">
        <v>15051.955078125</v>
      </c>
      <c r="AN2494" s="1">
        <v>2612.580078125</v>
      </c>
      <c r="AO2494" t="s">
        <v>15304</v>
      </c>
    </row>
    <row r="2495" spans="1:41" x14ac:dyDescent="0.25">
      <c r="A2495" s="1">
        <v>2018</v>
      </c>
      <c r="B2495" t="s">
        <v>1853</v>
      </c>
      <c r="C2495" t="s">
        <v>7050</v>
      </c>
      <c r="D2495" t="s">
        <v>7210</v>
      </c>
      <c r="E2495" t="s">
        <v>7687</v>
      </c>
      <c r="F2495" t="s">
        <v>9225</v>
      </c>
      <c r="G2495" t="s">
        <v>11381</v>
      </c>
      <c r="H2495" t="s">
        <v>12675</v>
      </c>
      <c r="I2495" s="1">
        <v>495.26452</v>
      </c>
      <c r="J2495" s="1">
        <v>41</v>
      </c>
      <c r="K2495" s="1">
        <v>0</v>
      </c>
      <c r="L2495" s="1">
        <v>16</v>
      </c>
      <c r="M2495" s="1">
        <v>1691.12213</v>
      </c>
      <c r="N2495" s="1">
        <v>507</v>
      </c>
      <c r="O2495" s="1">
        <v>330.45062600000011</v>
      </c>
      <c r="P2495" s="1"/>
      <c r="Q2495" s="1">
        <v>0</v>
      </c>
      <c r="R2495" s="1">
        <v>0</v>
      </c>
      <c r="S2495" s="1">
        <v>51</v>
      </c>
      <c r="T2495" s="1"/>
      <c r="U2495" s="1">
        <v>0</v>
      </c>
      <c r="V2495" s="1">
        <v>37</v>
      </c>
      <c r="W2495" s="1">
        <v>168</v>
      </c>
      <c r="X2495" s="1">
        <v>4</v>
      </c>
      <c r="Y2495" s="1">
        <v>576.00800000000004</v>
      </c>
      <c r="Z2495" s="1">
        <v>309.21699999999998</v>
      </c>
      <c r="AA2495" s="1">
        <v>6949.8722499999994</v>
      </c>
      <c r="AB2495" s="1">
        <v>89</v>
      </c>
      <c r="AC2495" s="1">
        <v>535.27210000000116</v>
      </c>
      <c r="AD2495" s="1"/>
      <c r="AE2495" s="1">
        <v>2923.8372299999978</v>
      </c>
      <c r="AF2495" s="1">
        <v>976</v>
      </c>
      <c r="AG2495" s="1">
        <v>596</v>
      </c>
      <c r="AH2495" s="1">
        <v>57.100186739978632</v>
      </c>
      <c r="AI2495" s="1">
        <v>32.804781577</v>
      </c>
      <c r="AJ2495" s="1">
        <v>0</v>
      </c>
      <c r="AK2495" s="1"/>
      <c r="AL2495" s="1">
        <v>16385.94921875</v>
      </c>
      <c r="AM2495" s="1">
        <v>13962.4716796875</v>
      </c>
      <c r="AN2495" s="1">
        <v>2423.4775390625</v>
      </c>
      <c r="AO2495" t="s">
        <v>15305</v>
      </c>
    </row>
    <row r="2496" spans="1:41" x14ac:dyDescent="0.25">
      <c r="A2496" s="1">
        <v>2018</v>
      </c>
      <c r="B2496" t="s">
        <v>1853</v>
      </c>
      <c r="C2496" t="s">
        <v>7050</v>
      </c>
      <c r="D2496" t="s">
        <v>7210</v>
      </c>
      <c r="E2496" t="s">
        <v>7687</v>
      </c>
      <c r="F2496" t="s">
        <v>9226</v>
      </c>
      <c r="G2496" t="s">
        <v>11382</v>
      </c>
      <c r="H2496" t="s">
        <v>12675</v>
      </c>
      <c r="I2496" s="1">
        <v>673.63848876953125</v>
      </c>
      <c r="J2496" s="1">
        <v>161.70442199707031</v>
      </c>
      <c r="K2496" s="1">
        <v>0</v>
      </c>
      <c r="L2496" s="1">
        <v>49.58935546875</v>
      </c>
      <c r="M2496" s="1">
        <v>46.130531311035156</v>
      </c>
      <c r="N2496" s="1">
        <v>2039.6317138671875</v>
      </c>
      <c r="O2496" s="1">
        <v>140.23893737792969</v>
      </c>
      <c r="P2496" s="1"/>
      <c r="Q2496" s="1">
        <v>0</v>
      </c>
      <c r="R2496" s="1">
        <v>0</v>
      </c>
      <c r="S2496" s="1"/>
      <c r="T2496" s="1">
        <v>255.21844482421875</v>
      </c>
      <c r="U2496" s="1">
        <v>113.24491119384766</v>
      </c>
      <c r="V2496" s="1">
        <v>300.77020263671875</v>
      </c>
      <c r="W2496" s="1">
        <v>4.3121175765991211</v>
      </c>
      <c r="X2496" s="1">
        <v>1.0780293941497803</v>
      </c>
      <c r="Y2496" s="1">
        <v>2375.762451171875</v>
      </c>
      <c r="Z2496" s="1">
        <v>0</v>
      </c>
      <c r="AA2496" s="1">
        <v>1093.3262939453125</v>
      </c>
      <c r="AB2496" s="1">
        <v>30.184823989868164</v>
      </c>
      <c r="AC2496" s="1">
        <v>0.63586491346359253</v>
      </c>
      <c r="AD2496" s="1"/>
      <c r="AE2496" s="1">
        <v>0</v>
      </c>
      <c r="AF2496" s="1"/>
      <c r="AG2496" s="1">
        <v>2314.529296875</v>
      </c>
      <c r="AH2496" s="1">
        <v>-3.0881521701812744</v>
      </c>
      <c r="AI2496" s="1">
        <v>267.889404296875</v>
      </c>
      <c r="AJ2496" s="1">
        <v>26.297882080078125</v>
      </c>
      <c r="AK2496" s="1">
        <v>154.15821838378906</v>
      </c>
      <c r="AL2496" s="1">
        <v>10045.25390625</v>
      </c>
      <c r="AM2496" s="1">
        <v>9149.130859375</v>
      </c>
      <c r="AN2496" s="1">
        <v>896.122314453125</v>
      </c>
      <c r="AO2496" t="s">
        <v>15306</v>
      </c>
    </row>
    <row r="2497" spans="1:41" x14ac:dyDescent="0.25">
      <c r="A2497" s="1">
        <v>2018</v>
      </c>
      <c r="B2497" t="s">
        <v>1853</v>
      </c>
      <c r="C2497" t="s">
        <v>7050</v>
      </c>
      <c r="D2497" t="s">
        <v>7210</v>
      </c>
      <c r="E2497" t="s">
        <v>7687</v>
      </c>
      <c r="F2497" t="s">
        <v>9226</v>
      </c>
      <c r="G2497" t="s">
        <v>11383</v>
      </c>
      <c r="H2497" t="s">
        <v>12675</v>
      </c>
      <c r="I2497" s="1">
        <v>624.87950999999998</v>
      </c>
      <c r="J2497" s="1">
        <v>150</v>
      </c>
      <c r="K2497" s="1">
        <v>0</v>
      </c>
      <c r="L2497" s="1">
        <v>46</v>
      </c>
      <c r="M2497" s="1">
        <v>42.791530000000002</v>
      </c>
      <c r="N2497" s="1">
        <v>1892</v>
      </c>
      <c r="O2497" s="1">
        <v>130.088222</v>
      </c>
      <c r="P2497" s="1"/>
      <c r="Q2497" s="1">
        <v>0</v>
      </c>
      <c r="R2497" s="1">
        <v>0</v>
      </c>
      <c r="S2497" s="1"/>
      <c r="T2497" s="1">
        <v>236.74533</v>
      </c>
      <c r="U2497" s="1">
        <v>105.04807</v>
      </c>
      <c r="V2497" s="1">
        <v>279</v>
      </c>
      <c r="W2497" s="1">
        <v>4</v>
      </c>
      <c r="X2497" s="1">
        <v>1</v>
      </c>
      <c r="Y2497" s="1">
        <v>2203.8009999999999</v>
      </c>
      <c r="Z2497" s="1">
        <v>0</v>
      </c>
      <c r="AA2497" s="1">
        <v>1014.18965</v>
      </c>
      <c r="AB2497" s="1">
        <v>28</v>
      </c>
      <c r="AC2497" s="1">
        <v>0.58984000000000003</v>
      </c>
      <c r="AD2497" s="1"/>
      <c r="AE2497" s="1">
        <v>0</v>
      </c>
      <c r="AF2497" s="1"/>
      <c r="AG2497" s="1">
        <v>2147</v>
      </c>
      <c r="AH2497" s="1">
        <v>-2.8646268506870962</v>
      </c>
      <c r="AI2497" s="1">
        <v>248.4991524562173</v>
      </c>
      <c r="AJ2497" s="1">
        <v>24.39439999999999</v>
      </c>
      <c r="AK2497" s="1">
        <v>143</v>
      </c>
      <c r="AL2497" s="1">
        <v>9318.162109375</v>
      </c>
      <c r="AM2497" s="1">
        <v>8486.90234375</v>
      </c>
      <c r="AN2497" s="1">
        <v>831.25958251953125</v>
      </c>
      <c r="AO2497" t="s">
        <v>15307</v>
      </c>
    </row>
    <row r="2498" spans="1:41" x14ac:dyDescent="0.25">
      <c r="A2498" s="1">
        <v>2018</v>
      </c>
      <c r="B2498" t="s">
        <v>1853</v>
      </c>
      <c r="C2498" t="s">
        <v>7050</v>
      </c>
      <c r="D2498" t="s">
        <v>7210</v>
      </c>
      <c r="E2498" t="s">
        <v>7687</v>
      </c>
      <c r="F2498" t="s">
        <v>9227</v>
      </c>
      <c r="G2498" t="s">
        <v>11384</v>
      </c>
      <c r="H2498" t="s">
        <v>12675</v>
      </c>
      <c r="I2498" s="1">
        <v>582.107666015625</v>
      </c>
      <c r="J2498" s="1">
        <v>379.46636962890625</v>
      </c>
      <c r="K2498" s="1">
        <v>0</v>
      </c>
      <c r="L2498" s="1">
        <v>1.0780293941497803</v>
      </c>
      <c r="M2498" s="1">
        <v>280.72329711914063</v>
      </c>
      <c r="N2498" s="1">
        <v>108.88097381591797</v>
      </c>
      <c r="O2498" s="1">
        <v>0</v>
      </c>
      <c r="P2498" s="1"/>
      <c r="Q2498" s="1">
        <v>0</v>
      </c>
      <c r="R2498" s="1">
        <v>9.3186159133911133</v>
      </c>
      <c r="S2498" s="1"/>
      <c r="T2498" s="1"/>
      <c r="U2498" s="1">
        <v>0</v>
      </c>
      <c r="V2498" s="1">
        <v>271.66342163085938</v>
      </c>
      <c r="W2498" s="1">
        <v>264.11721801757813</v>
      </c>
      <c r="X2498" s="1">
        <v>0</v>
      </c>
      <c r="Y2498" s="1">
        <v>58.904605865478516</v>
      </c>
      <c r="Z2498" s="1">
        <v>0</v>
      </c>
      <c r="AA2498" s="1">
        <v>12351.7705078125</v>
      </c>
      <c r="AB2498" s="1">
        <v>6.4681768417358398</v>
      </c>
      <c r="AC2498" s="1">
        <v>233.4642333984375</v>
      </c>
      <c r="AD2498" s="1"/>
      <c r="AE2498" s="1">
        <v>1.368558406829834</v>
      </c>
      <c r="AF2498" s="1"/>
      <c r="AG2498" s="1">
        <v>812.834228515625</v>
      </c>
      <c r="AH2498" s="1">
        <v>0</v>
      </c>
      <c r="AI2498" s="1">
        <v>246.88609313964844</v>
      </c>
      <c r="AJ2498" s="1">
        <v>0</v>
      </c>
      <c r="AK2498" s="1"/>
      <c r="AL2498" s="1">
        <v>15609.05078125</v>
      </c>
      <c r="AM2498" s="1">
        <v>14810.8564453125</v>
      </c>
      <c r="AN2498" s="1">
        <v>798.19482421875</v>
      </c>
      <c r="AO2498" t="s">
        <v>15308</v>
      </c>
    </row>
    <row r="2499" spans="1:41" x14ac:dyDescent="0.25">
      <c r="A2499" s="1">
        <v>2018</v>
      </c>
      <c r="B2499" t="s">
        <v>1853</v>
      </c>
      <c r="C2499" t="s">
        <v>7050</v>
      </c>
      <c r="D2499" t="s">
        <v>7210</v>
      </c>
      <c r="E2499" t="s">
        <v>7687</v>
      </c>
      <c r="F2499" t="s">
        <v>9227</v>
      </c>
      <c r="G2499" t="s">
        <v>11385</v>
      </c>
      <c r="H2499" t="s">
        <v>12675</v>
      </c>
      <c r="I2499" s="1">
        <v>539.9738000000001</v>
      </c>
      <c r="J2499" s="1">
        <v>352</v>
      </c>
      <c r="K2499" s="1">
        <v>0</v>
      </c>
      <c r="L2499" s="1">
        <v>1</v>
      </c>
      <c r="M2499" s="1">
        <v>260.40410000000003</v>
      </c>
      <c r="N2499" s="1">
        <v>101</v>
      </c>
      <c r="O2499" s="1">
        <v>0</v>
      </c>
      <c r="P2499" s="1"/>
      <c r="Q2499" s="1">
        <v>0</v>
      </c>
      <c r="R2499" s="1">
        <v>8.6441199999999991</v>
      </c>
      <c r="S2499" s="1"/>
      <c r="T2499" s="1"/>
      <c r="U2499" s="1">
        <v>0</v>
      </c>
      <c r="V2499" s="1">
        <v>252</v>
      </c>
      <c r="W2499" s="1">
        <v>245</v>
      </c>
      <c r="X2499" s="1">
        <v>0</v>
      </c>
      <c r="Y2499" s="1">
        <v>54.640999999999998</v>
      </c>
      <c r="Z2499" s="1">
        <v>0</v>
      </c>
      <c r="AA2499" s="1">
        <v>11457.72972000001</v>
      </c>
      <c r="AB2499" s="1">
        <v>6</v>
      </c>
      <c r="AC2499" s="1">
        <v>216.56573</v>
      </c>
      <c r="AD2499" s="1"/>
      <c r="AE2499" s="1">
        <v>1.2695000000000001</v>
      </c>
      <c r="AF2499" s="1"/>
      <c r="AG2499" s="1">
        <v>754</v>
      </c>
      <c r="AH2499" s="1">
        <v>0</v>
      </c>
      <c r="AI2499" s="1">
        <v>229.01609309600011</v>
      </c>
      <c r="AJ2499" s="1">
        <v>0</v>
      </c>
      <c r="AK2499" s="1"/>
      <c r="AL2499" s="1">
        <v>14479.2431640625</v>
      </c>
      <c r="AM2499" s="1">
        <v>13738.8232421875</v>
      </c>
      <c r="AN2499" s="1">
        <v>740.42022705078125</v>
      </c>
      <c r="AO2499" t="s">
        <v>15309</v>
      </c>
    </row>
    <row r="2500" spans="1:41" x14ac:dyDescent="0.25">
      <c r="A2500" s="1">
        <v>2018</v>
      </c>
      <c r="B2500" t="s">
        <v>1853</v>
      </c>
      <c r="C2500" t="s">
        <v>7050</v>
      </c>
      <c r="D2500" t="s">
        <v>7210</v>
      </c>
      <c r="E2500" t="s">
        <v>7687</v>
      </c>
      <c r="F2500" t="s">
        <v>9228</v>
      </c>
      <c r="G2500" t="s">
        <v>11386</v>
      </c>
      <c r="H2500" t="s">
        <v>12675</v>
      </c>
      <c r="I2500" s="1">
        <v>0</v>
      </c>
      <c r="J2500" s="1">
        <v>5584.1923828125</v>
      </c>
      <c r="K2500" s="1">
        <v>0</v>
      </c>
      <c r="L2500" s="1"/>
      <c r="M2500" s="1">
        <v>18.855413436889648</v>
      </c>
      <c r="N2500" s="1">
        <v>0</v>
      </c>
      <c r="O2500" s="1">
        <v>0</v>
      </c>
      <c r="P2500" s="1"/>
      <c r="Q2500" s="1">
        <v>0</v>
      </c>
      <c r="R2500" s="1">
        <v>0</v>
      </c>
      <c r="S2500" s="1"/>
      <c r="T2500" s="1"/>
      <c r="U2500" s="1">
        <v>0</v>
      </c>
      <c r="V2500" s="1">
        <v>144.45594787597656</v>
      </c>
      <c r="W2500" s="1">
        <v>0</v>
      </c>
      <c r="X2500" s="1">
        <v>1306.5716552734375</v>
      </c>
      <c r="Y2500" s="1">
        <v>1035.469970703125</v>
      </c>
      <c r="Z2500" s="1">
        <v>0</v>
      </c>
      <c r="AA2500" s="1">
        <v>243.48483276367188</v>
      </c>
      <c r="AB2500" s="1">
        <v>0</v>
      </c>
      <c r="AC2500" s="1">
        <v>6.3100080490112305</v>
      </c>
      <c r="AD2500" s="1"/>
      <c r="AE2500" s="1">
        <v>44.148830413818359</v>
      </c>
      <c r="AF2500" s="1"/>
      <c r="AG2500" s="1">
        <v>7799.54296875</v>
      </c>
      <c r="AH2500" s="1">
        <v>131.68788146972656</v>
      </c>
      <c r="AI2500" s="1">
        <v>2.1937899589538574</v>
      </c>
      <c r="AJ2500" s="1">
        <v>0</v>
      </c>
      <c r="AK2500" s="1">
        <v>16.170442581176758</v>
      </c>
      <c r="AL2500" s="1">
        <v>16333.0830078125</v>
      </c>
      <c r="AM2500" s="1">
        <v>14857.60546875</v>
      </c>
      <c r="AN2500" s="1">
        <v>1475.479248046875</v>
      </c>
      <c r="AO2500" t="s">
        <v>15310</v>
      </c>
    </row>
    <row r="2501" spans="1:41" x14ac:dyDescent="0.25">
      <c r="A2501" s="1">
        <v>2018</v>
      </c>
      <c r="B2501" t="s">
        <v>1853</v>
      </c>
      <c r="C2501" t="s">
        <v>7050</v>
      </c>
      <c r="D2501" t="s">
        <v>7210</v>
      </c>
      <c r="E2501" t="s">
        <v>7687</v>
      </c>
      <c r="F2501" t="s">
        <v>9228</v>
      </c>
      <c r="G2501" t="s">
        <v>11387</v>
      </c>
      <c r="H2501" t="s">
        <v>12675</v>
      </c>
      <c r="I2501" s="1">
        <v>0</v>
      </c>
      <c r="J2501" s="1">
        <v>5180</v>
      </c>
      <c r="K2501" s="1">
        <v>0</v>
      </c>
      <c r="L2501" s="1"/>
      <c r="M2501" s="1">
        <v>17.490629999999999</v>
      </c>
      <c r="N2501" s="1">
        <v>0</v>
      </c>
      <c r="O2501" s="1">
        <v>0</v>
      </c>
      <c r="P2501" s="1"/>
      <c r="Q2501" s="1">
        <v>0</v>
      </c>
      <c r="R2501" s="1">
        <v>0</v>
      </c>
      <c r="S2501" s="1"/>
      <c r="T2501" s="1"/>
      <c r="U2501" s="1">
        <v>0</v>
      </c>
      <c r="V2501" s="1">
        <v>134</v>
      </c>
      <c r="W2501" s="1">
        <v>0</v>
      </c>
      <c r="X2501" s="1">
        <v>1212</v>
      </c>
      <c r="Y2501" s="1">
        <v>960.52099999999996</v>
      </c>
      <c r="Z2501" s="1">
        <v>0</v>
      </c>
      <c r="AA2501" s="1">
        <v>225.86102</v>
      </c>
      <c r="AB2501" s="1">
        <v>0</v>
      </c>
      <c r="AC2501" s="1">
        <v>5.8532799999999998</v>
      </c>
      <c r="AD2501" s="1"/>
      <c r="AE2501" s="1">
        <v>40.953269999999961</v>
      </c>
      <c r="AF2501" s="1"/>
      <c r="AG2501" s="1">
        <v>7235</v>
      </c>
      <c r="AH2501" s="1">
        <v>122.1561010913387</v>
      </c>
      <c r="AI2501" s="1">
        <v>2.0350000000000001</v>
      </c>
      <c r="AJ2501" s="1">
        <v>0</v>
      </c>
      <c r="AK2501" s="1">
        <v>15</v>
      </c>
      <c r="AL2501" s="1">
        <v>15150.87109375</v>
      </c>
      <c r="AM2501" s="1">
        <v>13782.1884765625</v>
      </c>
      <c r="AN2501" s="1">
        <v>1368.6817626953125</v>
      </c>
      <c r="AO2501" t="s">
        <v>15311</v>
      </c>
    </row>
    <row r="2502" spans="1:41" x14ac:dyDescent="0.25">
      <c r="A2502" s="1">
        <v>2018</v>
      </c>
      <c r="B2502" t="s">
        <v>1853</v>
      </c>
      <c r="C2502" t="s">
        <v>7050</v>
      </c>
      <c r="D2502" t="s">
        <v>7210</v>
      </c>
      <c r="E2502" t="s">
        <v>7687</v>
      </c>
      <c r="F2502" t="s">
        <v>9229</v>
      </c>
      <c r="G2502" t="s">
        <v>11388</v>
      </c>
      <c r="H2502" t="s">
        <v>12675</v>
      </c>
      <c r="I2502" s="1">
        <v>846.27252197265625</v>
      </c>
      <c r="J2502" s="1">
        <v>241.47859191894531</v>
      </c>
      <c r="K2502" s="1">
        <v>0</v>
      </c>
      <c r="L2502" s="1"/>
      <c r="M2502" s="1">
        <v>0</v>
      </c>
      <c r="N2502" s="1">
        <v>48.511325836181641</v>
      </c>
      <c r="O2502" s="1">
        <v>0</v>
      </c>
      <c r="P2502" s="1"/>
      <c r="Q2502" s="1">
        <v>0</v>
      </c>
      <c r="R2502" s="1">
        <v>0</v>
      </c>
      <c r="S2502" s="1">
        <v>9.7022647857666016</v>
      </c>
      <c r="T2502" s="1"/>
      <c r="U2502" s="1">
        <v>0</v>
      </c>
      <c r="V2502" s="1">
        <v>0</v>
      </c>
      <c r="W2502" s="1">
        <v>91.632499694824219</v>
      </c>
      <c r="X2502" s="1">
        <v>67.915855407714844</v>
      </c>
      <c r="Y2502" s="1">
        <v>380.22854614257813</v>
      </c>
      <c r="Z2502" s="1">
        <v>0</v>
      </c>
      <c r="AA2502" s="1">
        <v>16178.2421875</v>
      </c>
      <c r="AB2502" s="1">
        <v>0</v>
      </c>
      <c r="AC2502" s="1">
        <v>0</v>
      </c>
      <c r="AD2502" s="1">
        <v>5135.31201171875</v>
      </c>
      <c r="AE2502" s="1">
        <v>209.97930908203125</v>
      </c>
      <c r="AF2502" s="1"/>
      <c r="AG2502" s="1">
        <v>1406.8284912109375</v>
      </c>
      <c r="AH2502" s="1">
        <v>0</v>
      </c>
      <c r="AI2502" s="1">
        <v>0</v>
      </c>
      <c r="AJ2502" s="1">
        <v>317.2926025390625</v>
      </c>
      <c r="AK2502" s="1"/>
      <c r="AL2502" s="1">
        <v>24933.396484375</v>
      </c>
      <c r="AM2502" s="1">
        <v>19628.83203125</v>
      </c>
      <c r="AN2502" s="1">
        <v>5304.5625</v>
      </c>
      <c r="AO2502" t="s">
        <v>15312</v>
      </c>
    </row>
    <row r="2503" spans="1:41" x14ac:dyDescent="0.25">
      <c r="A2503" s="1">
        <v>2018</v>
      </c>
      <c r="B2503" t="s">
        <v>1853</v>
      </c>
      <c r="C2503" t="s">
        <v>7050</v>
      </c>
      <c r="D2503" t="s">
        <v>7210</v>
      </c>
      <c r="E2503" t="s">
        <v>7687</v>
      </c>
      <c r="F2503" t="s">
        <v>9229</v>
      </c>
      <c r="G2503" t="s">
        <v>11389</v>
      </c>
      <c r="H2503" t="s">
        <v>12675</v>
      </c>
      <c r="I2503" s="1">
        <v>785.01801999999998</v>
      </c>
      <c r="J2503" s="1">
        <v>224</v>
      </c>
      <c r="K2503" s="1">
        <v>0</v>
      </c>
      <c r="L2503" s="1"/>
      <c r="M2503" s="1">
        <v>0</v>
      </c>
      <c r="N2503" s="1">
        <v>45</v>
      </c>
      <c r="O2503" s="1">
        <v>0</v>
      </c>
      <c r="P2503" s="1"/>
      <c r="Q2503" s="1">
        <v>0</v>
      </c>
      <c r="R2503" s="1">
        <v>0</v>
      </c>
      <c r="S2503" s="1">
        <v>9</v>
      </c>
      <c r="T2503" s="1"/>
      <c r="U2503" s="1">
        <v>0</v>
      </c>
      <c r="V2503" s="1">
        <v>0</v>
      </c>
      <c r="W2503" s="1">
        <v>85</v>
      </c>
      <c r="X2503" s="1">
        <v>63</v>
      </c>
      <c r="Y2503" s="1">
        <v>352.70699999999999</v>
      </c>
      <c r="Z2503" s="1">
        <v>0</v>
      </c>
      <c r="AA2503" s="1">
        <v>15007.235470000011</v>
      </c>
      <c r="AB2503" s="1">
        <v>0</v>
      </c>
      <c r="AC2503" s="1">
        <v>0</v>
      </c>
      <c r="AD2503" s="1">
        <v>4763.6099999999997</v>
      </c>
      <c r="AE2503" s="1">
        <v>194.78067999999999</v>
      </c>
      <c r="AF2503" s="1"/>
      <c r="AG2503" s="1">
        <v>1305</v>
      </c>
      <c r="AH2503" s="1">
        <v>0</v>
      </c>
      <c r="AI2503" s="1">
        <v>0</v>
      </c>
      <c r="AJ2503" s="1">
        <v>294.32646</v>
      </c>
      <c r="AK2503" s="1"/>
      <c r="AL2503" s="1">
        <v>23128.677734375</v>
      </c>
      <c r="AM2503" s="1">
        <v>18208.068359375</v>
      </c>
      <c r="AN2503" s="1">
        <v>4920.60986328125</v>
      </c>
      <c r="AO2503" t="s">
        <v>15313</v>
      </c>
    </row>
    <row r="2504" spans="1:41" x14ac:dyDescent="0.25">
      <c r="A2504" s="1">
        <v>2018</v>
      </c>
      <c r="B2504" t="s">
        <v>1853</v>
      </c>
      <c r="C2504" t="s">
        <v>7050</v>
      </c>
      <c r="D2504" t="s">
        <v>7210</v>
      </c>
      <c r="E2504" t="s">
        <v>7687</v>
      </c>
      <c r="F2504" t="s">
        <v>9230</v>
      </c>
      <c r="G2504" t="s">
        <v>11390</v>
      </c>
      <c r="H2504" t="s">
        <v>12675</v>
      </c>
      <c r="I2504" s="1">
        <v>7394.72802734375</v>
      </c>
      <c r="J2504" s="1">
        <v>6837.94091796875</v>
      </c>
      <c r="K2504" s="1">
        <v>0</v>
      </c>
      <c r="L2504" s="1">
        <v>127.20747375488281</v>
      </c>
      <c r="M2504" s="1">
        <v>2530.759521484375</v>
      </c>
      <c r="N2504" s="1">
        <v>3382.8564453125</v>
      </c>
      <c r="O2504" s="1">
        <v>663.391357421875</v>
      </c>
      <c r="P2504" s="1">
        <v>438.68301391601563</v>
      </c>
      <c r="Q2504" s="1">
        <v>0</v>
      </c>
      <c r="R2504" s="1">
        <v>847.910400390625</v>
      </c>
      <c r="S2504" s="1">
        <v>106.72491455078125</v>
      </c>
      <c r="T2504" s="1">
        <v>255.21844482421875</v>
      </c>
      <c r="U2504" s="1">
        <v>167.07386779785156</v>
      </c>
      <c r="V2504" s="1">
        <v>1338.91259765625</v>
      </c>
      <c r="W2504" s="1">
        <v>541.1707763671875</v>
      </c>
      <c r="X2504" s="1">
        <v>1882.2393798828125</v>
      </c>
      <c r="Y2504" s="1">
        <v>10449.6328125</v>
      </c>
      <c r="Z2504" s="1">
        <v>945.0523681640625</v>
      </c>
      <c r="AA2504" s="1">
        <v>51364.3515625</v>
      </c>
      <c r="AB2504" s="1">
        <v>140.14382934570313</v>
      </c>
      <c r="AC2504" s="1">
        <v>822.58160400390625</v>
      </c>
      <c r="AD2504" s="1">
        <v>11382.201171875</v>
      </c>
      <c r="AE2504" s="1">
        <v>8600.666015625</v>
      </c>
      <c r="AF2504" s="1">
        <v>1563.1221923828125</v>
      </c>
      <c r="AG2504" s="1">
        <v>29466.857421875</v>
      </c>
      <c r="AH2504" s="1">
        <v>308.30612182617188</v>
      </c>
      <c r="AI2504" s="1">
        <v>675.78924560546875</v>
      </c>
      <c r="AJ2504" s="1">
        <v>786.12957763671875</v>
      </c>
      <c r="AK2504" s="1">
        <v>170.32865905761719</v>
      </c>
      <c r="AL2504" s="1">
        <v>143189.984375</v>
      </c>
      <c r="AM2504" s="1">
        <v>124533.7109375</v>
      </c>
      <c r="AN2504" s="1">
        <v>18656.2734375</v>
      </c>
      <c r="AO2504" t="s">
        <v>15314</v>
      </c>
    </row>
    <row r="2505" spans="1:41" x14ac:dyDescent="0.25">
      <c r="A2505" s="1">
        <v>2018</v>
      </c>
      <c r="B2505" t="s">
        <v>1853</v>
      </c>
      <c r="C2505" t="s">
        <v>7050</v>
      </c>
      <c r="D2505" t="s">
        <v>7210</v>
      </c>
      <c r="E2505" t="s">
        <v>7687</v>
      </c>
      <c r="F2505" t="s">
        <v>9230</v>
      </c>
      <c r="G2505" t="s">
        <v>11391</v>
      </c>
      <c r="H2505" t="s">
        <v>12675</v>
      </c>
      <c r="I2505" s="1">
        <v>6859.4861199999978</v>
      </c>
      <c r="J2505" s="1">
        <v>6343</v>
      </c>
      <c r="K2505" s="1">
        <v>0</v>
      </c>
      <c r="L2505" s="1">
        <v>118</v>
      </c>
      <c r="M2505" s="1">
        <v>2347.5792700000002</v>
      </c>
      <c r="N2505" s="1">
        <v>3138</v>
      </c>
      <c r="O2505" s="1">
        <v>615.37406700000008</v>
      </c>
      <c r="P2505" s="1">
        <v>406.93045999999998</v>
      </c>
      <c r="Q2505" s="1">
        <v>0</v>
      </c>
      <c r="R2505" s="1">
        <v>786.53733999999986</v>
      </c>
      <c r="S2505" s="1">
        <v>99</v>
      </c>
      <c r="T2505" s="1">
        <v>236.74533</v>
      </c>
      <c r="U2505" s="1">
        <v>154.98079999999999</v>
      </c>
      <c r="V2505" s="1">
        <v>1242</v>
      </c>
      <c r="W2505" s="1">
        <v>502</v>
      </c>
      <c r="X2505" s="1">
        <v>1746</v>
      </c>
      <c r="Y2505" s="1">
        <v>9693.2720000000008</v>
      </c>
      <c r="Z2505" s="1">
        <v>876.64799999999991</v>
      </c>
      <c r="AA2505" s="1">
        <v>47646.518690000012</v>
      </c>
      <c r="AB2505" s="1">
        <v>130</v>
      </c>
      <c r="AC2505" s="1">
        <v>763.04187000000115</v>
      </c>
      <c r="AD2505" s="1">
        <v>10558.34</v>
      </c>
      <c r="AE2505" s="1">
        <v>7978.1360799999893</v>
      </c>
      <c r="AF2505" s="1">
        <v>1449.981</v>
      </c>
      <c r="AG2505" s="1">
        <v>27334</v>
      </c>
      <c r="AH2505" s="1">
        <v>285.99044120029248</v>
      </c>
      <c r="AI2505" s="1">
        <v>626.87459228121736</v>
      </c>
      <c r="AJ2505" s="1">
        <v>729.22832000000005</v>
      </c>
      <c r="AK2505" s="1">
        <v>158</v>
      </c>
      <c r="AL2505" s="1">
        <v>132825.671875</v>
      </c>
      <c r="AM2505" s="1">
        <v>115519.7578125</v>
      </c>
      <c r="AN2505" s="1">
        <v>17305.904296875</v>
      </c>
      <c r="AO2505" t="s">
        <v>15315</v>
      </c>
    </row>
    <row r="2506" spans="1:41" x14ac:dyDescent="0.25">
      <c r="A2506" s="1">
        <v>2018</v>
      </c>
      <c r="B2506" t="s">
        <v>1853</v>
      </c>
      <c r="C2506" t="s">
        <v>7050</v>
      </c>
      <c r="D2506" t="s">
        <v>7210</v>
      </c>
      <c r="E2506" t="s">
        <v>7687</v>
      </c>
      <c r="F2506" t="s">
        <v>9231</v>
      </c>
      <c r="G2506" t="s">
        <v>11392</v>
      </c>
      <c r="H2506" t="s">
        <v>12675</v>
      </c>
      <c r="I2506" s="1">
        <v>6190.61962890625</v>
      </c>
      <c r="J2506" s="1">
        <v>6837.94091796875</v>
      </c>
      <c r="K2506" s="1">
        <v>0</v>
      </c>
      <c r="L2506" s="1">
        <v>127.20747375488281</v>
      </c>
      <c r="M2506" s="1">
        <v>2530.759521484375</v>
      </c>
      <c r="N2506" s="1">
        <v>3382.8564453125</v>
      </c>
      <c r="O2506" s="1">
        <v>663.391357421875</v>
      </c>
      <c r="P2506" s="1">
        <v>438.68301391601563</v>
      </c>
      <c r="Q2506" s="1">
        <v>0</v>
      </c>
      <c r="R2506" s="1">
        <v>847.910400390625</v>
      </c>
      <c r="S2506" s="1">
        <v>106.72491455078125</v>
      </c>
      <c r="T2506" s="1">
        <v>255.21844482421875</v>
      </c>
      <c r="U2506" s="1">
        <v>132.30526733398438</v>
      </c>
      <c r="V2506" s="1">
        <v>1338.91259765625</v>
      </c>
      <c r="W2506" s="1">
        <v>421.509521484375</v>
      </c>
      <c r="X2506" s="1">
        <v>1882.2393798828125</v>
      </c>
      <c r="Y2506" s="1">
        <v>10087.0830078125</v>
      </c>
      <c r="Z2506" s="1">
        <v>945.0523681640625</v>
      </c>
      <c r="AA2506" s="1">
        <v>51364.3515625</v>
      </c>
      <c r="AB2506" s="1">
        <v>140.14382934570313</v>
      </c>
      <c r="AC2506" s="1">
        <v>822.58160400390625</v>
      </c>
      <c r="AD2506" s="1">
        <v>11382.201171875</v>
      </c>
      <c r="AE2506" s="1">
        <v>8600.666015625</v>
      </c>
      <c r="AF2506" s="1">
        <v>1563.1221923828125</v>
      </c>
      <c r="AG2506" s="1">
        <v>28618.447265625</v>
      </c>
      <c r="AH2506" s="1">
        <v>304.15048217773438</v>
      </c>
      <c r="AI2506" s="1">
        <v>606.33502197265625</v>
      </c>
      <c r="AJ2506" s="1">
        <v>784.56048583984375</v>
      </c>
      <c r="AK2506" s="1">
        <v>170.32865905761719</v>
      </c>
      <c r="AL2506" s="1">
        <v>140545.296875</v>
      </c>
      <c r="AM2506" s="1">
        <v>122082.296875</v>
      </c>
      <c r="AN2506" s="1">
        <v>18463.001953125</v>
      </c>
      <c r="AO2506" t="s">
        <v>15316</v>
      </c>
    </row>
    <row r="2507" spans="1:41" x14ac:dyDescent="0.25">
      <c r="A2507" s="1">
        <v>2018</v>
      </c>
      <c r="B2507" t="s">
        <v>1853</v>
      </c>
      <c r="C2507" t="s">
        <v>7050</v>
      </c>
      <c r="D2507" t="s">
        <v>7210</v>
      </c>
      <c r="E2507" t="s">
        <v>7687</v>
      </c>
      <c r="F2507" t="s">
        <v>9231</v>
      </c>
      <c r="G2507" t="s">
        <v>11393</v>
      </c>
      <c r="H2507" t="s">
        <v>12675</v>
      </c>
      <c r="I2507" s="1">
        <v>5742.5331199999982</v>
      </c>
      <c r="J2507" s="1">
        <v>6343</v>
      </c>
      <c r="K2507" s="1">
        <v>0</v>
      </c>
      <c r="L2507" s="1">
        <v>118</v>
      </c>
      <c r="M2507" s="1">
        <v>2347.5792700000002</v>
      </c>
      <c r="N2507" s="1">
        <v>3138</v>
      </c>
      <c r="O2507" s="1">
        <v>615.37406700000008</v>
      </c>
      <c r="P2507" s="1">
        <v>406.93045999999998</v>
      </c>
      <c r="Q2507" s="1">
        <v>0</v>
      </c>
      <c r="R2507" s="1">
        <v>786.53733999999986</v>
      </c>
      <c r="S2507" s="1">
        <v>99</v>
      </c>
      <c r="T2507" s="1">
        <v>236.74533</v>
      </c>
      <c r="U2507" s="1">
        <v>122.72881</v>
      </c>
      <c r="V2507" s="1">
        <v>1242</v>
      </c>
      <c r="W2507" s="1">
        <v>391</v>
      </c>
      <c r="X2507" s="1">
        <v>1746</v>
      </c>
      <c r="Y2507" s="1">
        <v>9356.9639999999999</v>
      </c>
      <c r="Z2507" s="1">
        <v>876.64799999999991</v>
      </c>
      <c r="AA2507" s="1">
        <v>47646.518690000012</v>
      </c>
      <c r="AB2507" s="1">
        <v>130</v>
      </c>
      <c r="AC2507" s="1">
        <v>763.04187000000115</v>
      </c>
      <c r="AD2507" s="1">
        <v>10558.34</v>
      </c>
      <c r="AE2507" s="1">
        <v>7978.1360799999893</v>
      </c>
      <c r="AF2507" s="1">
        <v>1449.981</v>
      </c>
      <c r="AG2507" s="1">
        <v>26547</v>
      </c>
      <c r="AH2507" s="1">
        <v>282.13559120029248</v>
      </c>
      <c r="AI2507" s="1">
        <v>562.44755336721732</v>
      </c>
      <c r="AJ2507" s="1">
        <v>727.77277000000004</v>
      </c>
      <c r="AK2507" s="1">
        <v>158</v>
      </c>
      <c r="AL2507" s="1">
        <v>130372.4140625</v>
      </c>
      <c r="AM2507" s="1">
        <v>113245.7890625</v>
      </c>
      <c r="AN2507" s="1">
        <v>17126.62109375</v>
      </c>
      <c r="AO2507" t="s">
        <v>15317</v>
      </c>
    </row>
    <row r="2508" spans="1:41" x14ac:dyDescent="0.25">
      <c r="A2508" s="1">
        <v>2018</v>
      </c>
      <c r="B2508" t="s">
        <v>1853</v>
      </c>
      <c r="C2508" t="s">
        <v>7050</v>
      </c>
      <c r="D2508" t="s">
        <v>7210</v>
      </c>
      <c r="E2508" t="s">
        <v>7687</v>
      </c>
      <c r="F2508" t="s">
        <v>9232</v>
      </c>
      <c r="G2508" t="s">
        <v>11394</v>
      </c>
      <c r="H2508" t="s">
        <v>12675</v>
      </c>
      <c r="I2508" s="1">
        <v>3838.084716796875</v>
      </c>
      <c r="J2508" s="1">
        <v>5.3901472091674805</v>
      </c>
      <c r="K2508" s="1">
        <v>0</v>
      </c>
      <c r="L2508" s="1"/>
      <c r="M2508" s="1">
        <v>123.04525756835938</v>
      </c>
      <c r="N2508" s="1">
        <v>34.496940612792969</v>
      </c>
      <c r="O2508" s="1">
        <v>0</v>
      </c>
      <c r="P2508" s="1"/>
      <c r="Q2508" s="1">
        <v>0</v>
      </c>
      <c r="R2508" s="1">
        <v>668.7884521484375</v>
      </c>
      <c r="S2508" s="1"/>
      <c r="T2508" s="1"/>
      <c r="U2508" s="1">
        <v>0</v>
      </c>
      <c r="V2508" s="1">
        <v>307.2384033203125</v>
      </c>
      <c r="W2508" s="1">
        <v>0</v>
      </c>
      <c r="X2508" s="1">
        <v>499.12762451171875</v>
      </c>
      <c r="Y2508" s="1">
        <v>5052.96435546875</v>
      </c>
      <c r="Z2508" s="1">
        <v>222.40718078613281</v>
      </c>
      <c r="AA2508" s="1">
        <v>10394.30078125</v>
      </c>
      <c r="AB2508" s="1">
        <v>0</v>
      </c>
      <c r="AC2508" s="1">
        <v>5.1324119567871094</v>
      </c>
      <c r="AD2508" s="1">
        <v>6113.537109375</v>
      </c>
      <c r="AE2508" s="1">
        <v>5001.11376953125</v>
      </c>
      <c r="AF2508" s="1">
        <v>337.40274047851563</v>
      </c>
      <c r="AG2508" s="1">
        <v>13310.4296875</v>
      </c>
      <c r="AH2508" s="1">
        <v>118.15071105957031</v>
      </c>
      <c r="AI2508" s="1">
        <v>0</v>
      </c>
      <c r="AJ2508" s="1">
        <v>172.79132080078125</v>
      </c>
      <c r="AK2508" s="1"/>
      <c r="AL2508" s="1">
        <v>46204.40625</v>
      </c>
      <c r="AM2508" s="1">
        <v>39350.54296875</v>
      </c>
      <c r="AN2508" s="1">
        <v>6853.86083984375</v>
      </c>
      <c r="AO2508" t="s">
        <v>15318</v>
      </c>
    </row>
    <row r="2509" spans="1:41" x14ac:dyDescent="0.25">
      <c r="A2509" s="1">
        <v>2018</v>
      </c>
      <c r="B2509" t="s">
        <v>1853</v>
      </c>
      <c r="C2509" t="s">
        <v>7050</v>
      </c>
      <c r="D2509" t="s">
        <v>7210</v>
      </c>
      <c r="E2509" t="s">
        <v>7687</v>
      </c>
      <c r="F2509" t="s">
        <v>9232</v>
      </c>
      <c r="G2509" t="s">
        <v>11395</v>
      </c>
      <c r="H2509" t="s">
        <v>12675</v>
      </c>
      <c r="I2509" s="1">
        <v>3560.2781099999988</v>
      </c>
      <c r="J2509" s="1">
        <v>5</v>
      </c>
      <c r="K2509" s="1">
        <v>0</v>
      </c>
      <c r="L2509" s="1"/>
      <c r="M2509" s="1">
        <v>114.13905</v>
      </c>
      <c r="N2509" s="1">
        <v>32</v>
      </c>
      <c r="O2509" s="1">
        <v>0</v>
      </c>
      <c r="P2509" s="1"/>
      <c r="Q2509" s="1">
        <v>0</v>
      </c>
      <c r="R2509" s="1">
        <v>620.38052999999979</v>
      </c>
      <c r="S2509" s="1"/>
      <c r="T2509" s="1"/>
      <c r="U2509" s="1">
        <v>0</v>
      </c>
      <c r="V2509" s="1">
        <v>285</v>
      </c>
      <c r="W2509" s="1">
        <v>0</v>
      </c>
      <c r="X2509" s="1">
        <v>463</v>
      </c>
      <c r="Y2509" s="1">
        <v>4687.223</v>
      </c>
      <c r="Z2509" s="1">
        <v>206.309</v>
      </c>
      <c r="AA2509" s="1">
        <v>9641.9452599999986</v>
      </c>
      <c r="AB2509" s="1">
        <v>0</v>
      </c>
      <c r="AC2509" s="1">
        <v>4.7609200000000014</v>
      </c>
      <c r="AD2509" s="1">
        <v>5671.0299999999988</v>
      </c>
      <c r="AE2509" s="1">
        <v>4639.1253299999908</v>
      </c>
      <c r="AF2509" s="1">
        <v>312.98099999999999</v>
      </c>
      <c r="AG2509" s="1">
        <v>12347</v>
      </c>
      <c r="AH2509" s="1">
        <v>109.5987802196622</v>
      </c>
      <c r="AI2509" s="1">
        <v>0</v>
      </c>
      <c r="AJ2509" s="1">
        <v>160.28442000000001</v>
      </c>
      <c r="AK2509" s="1"/>
      <c r="AL2509" s="1">
        <v>42860.0546875</v>
      </c>
      <c r="AM2509" s="1">
        <v>36502.28515625</v>
      </c>
      <c r="AN2509" s="1">
        <v>6357.767578125</v>
      </c>
      <c r="AO2509" t="s">
        <v>15319</v>
      </c>
    </row>
    <row r="2510" spans="1:41" x14ac:dyDescent="0.25">
      <c r="A2510" s="1">
        <v>2018</v>
      </c>
      <c r="B2510" t="s">
        <v>1854</v>
      </c>
      <c r="C2510" t="s">
        <v>7051</v>
      </c>
      <c r="D2510" t="s">
        <v>7211</v>
      </c>
      <c r="E2510" t="s">
        <v>7688</v>
      </c>
      <c r="F2510" t="s">
        <v>9233</v>
      </c>
      <c r="G2510" t="s">
        <v>11396</v>
      </c>
      <c r="H2510" t="s">
        <v>12676</v>
      </c>
      <c r="I2510" s="1">
        <v>860.96705717317025</v>
      </c>
      <c r="J2510" s="1">
        <v>1370.6495947902361</v>
      </c>
      <c r="K2510" s="1">
        <v>53.6</v>
      </c>
      <c r="L2510" s="1">
        <v>112</v>
      </c>
      <c r="M2510" s="1">
        <v>602</v>
      </c>
      <c r="N2510" s="1">
        <v>612.75004377904531</v>
      </c>
      <c r="O2510" s="1">
        <v>312.7</v>
      </c>
      <c r="P2510" s="1">
        <v>445</v>
      </c>
      <c r="Q2510" s="1">
        <v>274.79292030427843</v>
      </c>
      <c r="R2510" s="1">
        <v>568</v>
      </c>
      <c r="S2510" s="1">
        <v>637.10585820895517</v>
      </c>
      <c r="T2510" s="1">
        <v>395</v>
      </c>
      <c r="U2510" s="1">
        <v>143.65199999999999</v>
      </c>
      <c r="V2510" s="1">
        <v>650.4027086264623</v>
      </c>
      <c r="W2510" s="1">
        <v>292</v>
      </c>
      <c r="X2510" s="1">
        <v>1116.5119999999999</v>
      </c>
      <c r="Y2510" s="1">
        <v>3269</v>
      </c>
      <c r="Z2510" s="1">
        <v>448</v>
      </c>
      <c r="AA2510" s="1">
        <v>5092.2418391364099</v>
      </c>
      <c r="AB2510" s="1">
        <v>81</v>
      </c>
      <c r="AC2510" s="1">
        <v>396.65850734846282</v>
      </c>
      <c r="AD2510" s="1">
        <v>734.70999999999992</v>
      </c>
      <c r="AE2510" s="1">
        <v>358</v>
      </c>
      <c r="AF2510" s="1">
        <v>1654</v>
      </c>
      <c r="AG2510" s="1">
        <v>8659</v>
      </c>
      <c r="AH2510" s="1">
        <v>1244</v>
      </c>
      <c r="AI2510" s="1">
        <v>408.03</v>
      </c>
      <c r="AJ2510" s="1">
        <v>2418.2330745789468</v>
      </c>
      <c r="AK2510" s="1">
        <v>257.76761245048198</v>
      </c>
      <c r="AL2510" s="1">
        <v>33467.77734375</v>
      </c>
      <c r="AM2510" s="1">
        <v>27333.34765625</v>
      </c>
      <c r="AN2510" s="1">
        <v>6134.42529296875</v>
      </c>
      <c r="AO2510" t="s">
        <v>15320</v>
      </c>
    </row>
    <row r="2511" spans="1:41" x14ac:dyDescent="0.25">
      <c r="A2511" s="1">
        <v>2018</v>
      </c>
      <c r="B2511" t="s">
        <v>1855</v>
      </c>
      <c r="C2511" t="s">
        <v>7051</v>
      </c>
      <c r="D2511" t="s">
        <v>7211</v>
      </c>
      <c r="E2511" t="s">
        <v>7688</v>
      </c>
      <c r="F2511" t="s">
        <v>9233</v>
      </c>
      <c r="G2511" t="s">
        <v>11396</v>
      </c>
      <c r="H2511" t="s">
        <v>12676</v>
      </c>
      <c r="I2511" s="1">
        <v>832.50268640836168</v>
      </c>
      <c r="J2511" s="1">
        <v>1386.0115476978181</v>
      </c>
      <c r="K2511" s="1">
        <v>77.442000000000007</v>
      </c>
      <c r="L2511" s="1">
        <v>118</v>
      </c>
      <c r="M2511" s="1">
        <v>773</v>
      </c>
      <c r="N2511" s="1">
        <v>653</v>
      </c>
      <c r="O2511" s="1">
        <v>304</v>
      </c>
      <c r="P2511" s="1">
        <v>445</v>
      </c>
      <c r="Q2511" s="1">
        <v>277.85041529846671</v>
      </c>
      <c r="R2511" s="1">
        <v>557</v>
      </c>
      <c r="S2511" s="1">
        <v>702.62340812800005</v>
      </c>
      <c r="T2511" s="1">
        <v>387</v>
      </c>
      <c r="U2511" s="1">
        <v>151.55355837285001</v>
      </c>
      <c r="V2511" s="1">
        <v>667.77452673599998</v>
      </c>
      <c r="W2511" s="1">
        <v>254.94798245000001</v>
      </c>
      <c r="X2511" s="1">
        <v>1040</v>
      </c>
      <c r="Y2511" s="1">
        <v>3359</v>
      </c>
      <c r="Z2511" s="1">
        <v>429</v>
      </c>
      <c r="AA2511" s="1">
        <v>4995.9567525079792</v>
      </c>
      <c r="AB2511" s="1">
        <v>79.729468829999988</v>
      </c>
      <c r="AC2511" s="1">
        <v>356.97188163200002</v>
      </c>
      <c r="AD2511" s="1">
        <v>778</v>
      </c>
      <c r="AE2511" s="1">
        <v>380.93046384000002</v>
      </c>
      <c r="AF2511" s="1">
        <v>2022</v>
      </c>
      <c r="AG2511" s="1">
        <v>8737</v>
      </c>
      <c r="AH2511" s="1">
        <v>1337.131692307692</v>
      </c>
      <c r="AI2511" s="1">
        <v>408.86419627756328</v>
      </c>
      <c r="AJ2511" s="1">
        <v>2409.2162865559098</v>
      </c>
      <c r="AK2511" s="1">
        <v>310.26782171119828</v>
      </c>
      <c r="AL2511" s="1">
        <v>34231.7734375</v>
      </c>
      <c r="AM2511" s="1">
        <v>27778.767578125</v>
      </c>
      <c r="AN2511" s="1">
        <v>6453.0068359375</v>
      </c>
      <c r="AO2511" t="s">
        <v>15321</v>
      </c>
    </row>
    <row r="2512" spans="1:41" x14ac:dyDescent="0.25">
      <c r="A2512" s="1">
        <v>2018</v>
      </c>
      <c r="B2512" t="s">
        <v>1856</v>
      </c>
      <c r="C2512" t="s">
        <v>7051</v>
      </c>
      <c r="D2512" t="s">
        <v>7211</v>
      </c>
      <c r="E2512" t="s">
        <v>7688</v>
      </c>
      <c r="F2512" t="s">
        <v>9233</v>
      </c>
      <c r="G2512" t="s">
        <v>11396</v>
      </c>
      <c r="H2512" t="s">
        <v>12676</v>
      </c>
      <c r="I2512" s="1">
        <v>839.99857601930046</v>
      </c>
      <c r="J2512" s="1">
        <v>1414</v>
      </c>
      <c r="K2512" s="1">
        <v>69</v>
      </c>
      <c r="L2512" s="1">
        <v>117</v>
      </c>
      <c r="M2512" s="1">
        <v>563.84</v>
      </c>
      <c r="N2512" s="1">
        <v>631.94297002107771</v>
      </c>
      <c r="O2512" s="1">
        <v>315</v>
      </c>
      <c r="P2512" s="1">
        <v>461</v>
      </c>
      <c r="Q2512" s="1">
        <v>291.17135588838732</v>
      </c>
      <c r="R2512" s="1">
        <v>557</v>
      </c>
      <c r="S2512" s="1">
        <v>663.4</v>
      </c>
      <c r="T2512" s="1">
        <v>421</v>
      </c>
      <c r="U2512" s="1">
        <v>157.12600248995</v>
      </c>
      <c r="V2512" s="1">
        <v>667.05219127376006</v>
      </c>
      <c r="W2512" s="1">
        <v>253.90737844</v>
      </c>
      <c r="X2512" s="1">
        <v>1030</v>
      </c>
      <c r="Y2512" s="1">
        <v>3347.18</v>
      </c>
      <c r="Z2512" s="1">
        <v>446</v>
      </c>
      <c r="AA2512" s="1">
        <v>4938.3134289995414</v>
      </c>
      <c r="AB2512" s="1">
        <v>91.437874358700014</v>
      </c>
      <c r="AC2512" s="1">
        <v>340.3541215044512</v>
      </c>
      <c r="AD2512" s="1">
        <v>793.24400000000003</v>
      </c>
      <c r="AE2512" s="1">
        <v>376.2754571252899</v>
      </c>
      <c r="AF2512" s="1">
        <v>2130.78245625</v>
      </c>
      <c r="AG2512" s="1">
        <v>8767.2727672433812</v>
      </c>
      <c r="AH2512" s="1">
        <v>1448.515247108307</v>
      </c>
      <c r="AI2512" s="1">
        <v>409.02754654801822</v>
      </c>
      <c r="AJ2512" s="1">
        <v>2641.44982584224</v>
      </c>
      <c r="AK2512" s="1">
        <v>307.42394897854513</v>
      </c>
      <c r="AL2512" s="1">
        <v>34489.71484375</v>
      </c>
      <c r="AM2512" s="1">
        <v>28123.919921875</v>
      </c>
      <c r="AN2512" s="1">
        <v>6365.7958984375</v>
      </c>
      <c r="AO2512" t="s">
        <v>15322</v>
      </c>
    </row>
    <row r="2513" spans="1:41" x14ac:dyDescent="0.25">
      <c r="A2513" s="1">
        <v>2018</v>
      </c>
      <c r="B2513" t="s">
        <v>1857</v>
      </c>
      <c r="C2513" t="s">
        <v>7051</v>
      </c>
      <c r="D2513" t="s">
        <v>7211</v>
      </c>
      <c r="E2513" t="s">
        <v>7688</v>
      </c>
      <c r="F2513" t="s">
        <v>9233</v>
      </c>
      <c r="G2513" t="s">
        <v>11396</v>
      </c>
      <c r="H2513" t="s">
        <v>12676</v>
      </c>
      <c r="I2513" s="1">
        <v>823.70219133765261</v>
      </c>
      <c r="J2513" s="1">
        <v>1369.1936926590649</v>
      </c>
      <c r="K2513" s="1">
        <v>58.7</v>
      </c>
      <c r="L2513" s="1">
        <v>113</v>
      </c>
      <c r="M2513" s="1">
        <v>633</v>
      </c>
      <c r="N2513" s="1">
        <v>632</v>
      </c>
      <c r="O2513" s="1">
        <v>313.0023237881087</v>
      </c>
      <c r="P2513" s="1">
        <v>443</v>
      </c>
      <c r="Q2513" s="1">
        <v>278.50108667062489</v>
      </c>
      <c r="R2513" s="1">
        <v>537.23278974999994</v>
      </c>
      <c r="S2513" s="1">
        <v>690</v>
      </c>
      <c r="T2513" s="1">
        <v>396.40097427799998</v>
      </c>
      <c r="U2513" s="1">
        <v>147.28131018675001</v>
      </c>
      <c r="V2513" s="1">
        <v>646</v>
      </c>
      <c r="W2513" s="1">
        <v>300.84789200000012</v>
      </c>
      <c r="X2513" s="1">
        <v>1075</v>
      </c>
      <c r="Y2513" s="1">
        <v>3364.36</v>
      </c>
      <c r="Z2513" s="1">
        <v>462.9</v>
      </c>
      <c r="AA2513" s="1">
        <v>5049.7016391553097</v>
      </c>
      <c r="AB2513" s="1">
        <v>80.53481699999999</v>
      </c>
      <c r="AC2513" s="1">
        <v>355.21483684377603</v>
      </c>
      <c r="AD2513" s="1">
        <v>767</v>
      </c>
      <c r="AE2513" s="1">
        <v>380</v>
      </c>
      <c r="AF2513" s="1">
        <v>1877.488204697557</v>
      </c>
      <c r="AG2513" s="1">
        <v>8754.2999999999993</v>
      </c>
      <c r="AH2513" s="1">
        <v>1274.4147467723319</v>
      </c>
      <c r="AI2513" s="1">
        <v>387.36459999999988</v>
      </c>
      <c r="AJ2513" s="1">
        <v>2319.0405540077259</v>
      </c>
      <c r="AK2513" s="1">
        <v>300.57009937831248</v>
      </c>
      <c r="AL2513" s="1">
        <v>33829.75390625</v>
      </c>
      <c r="AM2513" s="1">
        <v>27552.91796875</v>
      </c>
      <c r="AN2513" s="1">
        <v>6276.8359375</v>
      </c>
      <c r="AO2513" t="s">
        <v>15323</v>
      </c>
    </row>
    <row r="2514" spans="1:41" x14ac:dyDescent="0.25">
      <c r="A2514" s="1">
        <v>2018</v>
      </c>
      <c r="B2514" t="s">
        <v>1858</v>
      </c>
      <c r="C2514" t="s">
        <v>7051</v>
      </c>
      <c r="D2514" t="s">
        <v>7211</v>
      </c>
      <c r="E2514" t="s">
        <v>7688</v>
      </c>
      <c r="F2514" t="s">
        <v>9233</v>
      </c>
      <c r="G2514" t="s">
        <v>11396</v>
      </c>
      <c r="H2514" t="s">
        <v>12676</v>
      </c>
      <c r="I2514" s="1">
        <v>860.37891158983302</v>
      </c>
      <c r="J2514" s="1">
        <v>1373.808636969728</v>
      </c>
      <c r="K2514" s="1">
        <v>57</v>
      </c>
      <c r="L2514" s="1">
        <v>112</v>
      </c>
      <c r="M2514" s="1">
        <v>603.98380874999998</v>
      </c>
      <c r="N2514" s="1">
        <v>721.43639705877717</v>
      </c>
      <c r="O2514" s="1">
        <v>313.60000000000002</v>
      </c>
      <c r="P2514" s="1">
        <v>441</v>
      </c>
      <c r="Q2514" s="1">
        <v>273.36169999999998</v>
      </c>
      <c r="R2514" s="1">
        <v>542.5</v>
      </c>
      <c r="S2514" s="1">
        <v>699.44935862433863</v>
      </c>
      <c r="T2514" s="1">
        <v>398</v>
      </c>
      <c r="U2514" s="1">
        <v>141.53142</v>
      </c>
      <c r="V2514" s="1">
        <v>651.39999999999986</v>
      </c>
      <c r="W2514" s="1">
        <v>295</v>
      </c>
      <c r="X2514" s="1">
        <v>1080</v>
      </c>
      <c r="Y2514" s="1">
        <v>3354.7866666666669</v>
      </c>
      <c r="Z2514" s="1">
        <v>456.80139257958842</v>
      </c>
      <c r="AA2514" s="1">
        <v>5328.9608932515257</v>
      </c>
      <c r="AB2514" s="1">
        <v>81.348299999999995</v>
      </c>
      <c r="AC2514" s="1">
        <v>383.8954749214443</v>
      </c>
      <c r="AD2514" s="1">
        <v>777.83454999999992</v>
      </c>
      <c r="AE2514" s="1">
        <v>367.5</v>
      </c>
      <c r="AF2514" s="1">
        <v>1800.894095916502</v>
      </c>
      <c r="AG2514" s="1">
        <v>8754.4142158929044</v>
      </c>
      <c r="AH2514" s="1">
        <v>1244.381220218816</v>
      </c>
      <c r="AI2514" s="1">
        <v>407.96909999999991</v>
      </c>
      <c r="AJ2514" s="1">
        <v>2478.5343799715279</v>
      </c>
      <c r="AK2514" s="1">
        <v>270.3158285353677</v>
      </c>
      <c r="AL2514" s="1">
        <v>34272.0859375</v>
      </c>
      <c r="AM2514" s="1">
        <v>28043.205078125</v>
      </c>
      <c r="AN2514" s="1">
        <v>6228.8828125</v>
      </c>
      <c r="AO2514" t="s">
        <v>15324</v>
      </c>
    </row>
    <row r="2515" spans="1:41" x14ac:dyDescent="0.25">
      <c r="A2515" s="1">
        <v>2018</v>
      </c>
      <c r="B2515" t="s">
        <v>1859</v>
      </c>
      <c r="C2515" t="s">
        <v>7051</v>
      </c>
      <c r="D2515" t="s">
        <v>7211</v>
      </c>
      <c r="E2515" t="s">
        <v>7688</v>
      </c>
      <c r="F2515" t="s">
        <v>9233</v>
      </c>
      <c r="G2515" t="s">
        <v>11396</v>
      </c>
      <c r="H2515" t="s">
        <v>12676</v>
      </c>
      <c r="I2515" s="1">
        <v>860.81122625171361</v>
      </c>
      <c r="J2515" s="1">
        <v>1400.3903820435</v>
      </c>
      <c r="K2515" s="1">
        <v>55.3</v>
      </c>
      <c r="L2515" s="1">
        <v>115</v>
      </c>
      <c r="M2515" s="1">
        <v>596.36306100000002</v>
      </c>
      <c r="N2515" s="1">
        <v>646.92630199999985</v>
      </c>
      <c r="O2515" s="1">
        <v>311.7</v>
      </c>
      <c r="P2515" s="1">
        <v>443</v>
      </c>
      <c r="Q2515" s="1">
        <v>272.16707600000001</v>
      </c>
      <c r="R2515" s="1">
        <v>567</v>
      </c>
      <c r="S2515" s="1">
        <v>640.2116402116402</v>
      </c>
      <c r="T2515" s="1">
        <v>394.00625700000012</v>
      </c>
      <c r="U2515" s="1">
        <v>145.03700000000001</v>
      </c>
      <c r="V2515" s="1">
        <v>655</v>
      </c>
      <c r="W2515" s="1">
        <v>272.2</v>
      </c>
      <c r="X2515" s="1">
        <v>1116.5119999999999</v>
      </c>
      <c r="Y2515" s="1">
        <v>3334.1640000000002</v>
      </c>
      <c r="Z2515" s="1">
        <v>450</v>
      </c>
      <c r="AA2515" s="1">
        <v>5098.4337700031874</v>
      </c>
      <c r="AB2515" s="1">
        <v>82</v>
      </c>
      <c r="AC2515" s="1">
        <v>396.65850734846282</v>
      </c>
      <c r="AD2515" s="1">
        <v>768</v>
      </c>
      <c r="AE2515" s="1">
        <v>355</v>
      </c>
      <c r="AF2515" s="1">
        <v>1679</v>
      </c>
      <c r="AG2515" s="1">
        <v>8677</v>
      </c>
      <c r="AH2515" s="1">
        <v>1285</v>
      </c>
      <c r="AI2515" s="1">
        <v>408.03</v>
      </c>
      <c r="AJ2515" s="1">
        <v>2414.2304060079032</v>
      </c>
      <c r="AK2515" s="1">
        <v>244.73328900000001</v>
      </c>
      <c r="AL2515" s="1">
        <v>33683.875</v>
      </c>
      <c r="AM2515" s="1">
        <v>27509.818359375</v>
      </c>
      <c r="AN2515" s="1">
        <v>6174.05615234375</v>
      </c>
      <c r="AO2515" t="s">
        <v>15325</v>
      </c>
    </row>
    <row r="2516" spans="1:41" x14ac:dyDescent="0.25">
      <c r="A2516" s="1">
        <v>2018</v>
      </c>
      <c r="B2516" t="s">
        <v>1860</v>
      </c>
      <c r="C2516" t="s">
        <v>7051</v>
      </c>
      <c r="D2516" t="s">
        <v>7211</v>
      </c>
      <c r="E2516" t="s">
        <v>7688</v>
      </c>
      <c r="F2516" t="s">
        <v>9234</v>
      </c>
      <c r="G2516" t="s">
        <v>11396</v>
      </c>
      <c r="H2516" t="s">
        <v>12677</v>
      </c>
      <c r="I2516" s="1">
        <v>0.6697499695557535</v>
      </c>
      <c r="J2516" s="1">
        <v>0.53805175038051745</v>
      </c>
      <c r="K2516" s="1">
        <v>0.57285180572851802</v>
      </c>
      <c r="L2516" s="1">
        <v>0.63600782778864973</v>
      </c>
      <c r="M2516" s="1">
        <v>0.57061433336571787</v>
      </c>
      <c r="N2516" s="1">
        <v>0.40010419893211457</v>
      </c>
      <c r="O2516" s="1">
        <v>0.54483188044831876</v>
      </c>
      <c r="P2516" s="1">
        <v>0.52156165288657785</v>
      </c>
      <c r="Q2516" s="1">
        <v>0.47225820793569301</v>
      </c>
      <c r="R2516" s="1">
        <v>0.62552360930491646</v>
      </c>
      <c r="S2516" s="1">
        <v>0.65284994489056836</v>
      </c>
      <c r="T2516" s="1">
        <v>0.60725205269943927</v>
      </c>
      <c r="U2516" s="1">
        <v>0.5326532473677309</v>
      </c>
      <c r="V2516" s="1">
        <v>0.5998300434904914</v>
      </c>
      <c r="W2516" s="1">
        <v>0.47206613277705889</v>
      </c>
      <c r="X2516" s="1">
        <v>0.64604345426263232</v>
      </c>
      <c r="Y2516" s="1">
        <v>0.61878246723235919</v>
      </c>
      <c r="Z2516" s="1">
        <v>0.79801319763530487</v>
      </c>
      <c r="AA2516" s="1">
        <v>0.61123413627118639</v>
      </c>
      <c r="AB2516" s="1">
        <v>0.53528787237267306</v>
      </c>
      <c r="AC2516" s="1">
        <v>0.53602957081691416</v>
      </c>
      <c r="AD2516" s="1">
        <v>0.55388482286988994</v>
      </c>
      <c r="AE2516" s="1">
        <v>0.62982139745659727</v>
      </c>
      <c r="AF2516" s="1">
        <v>0</v>
      </c>
      <c r="AG2516" s="1">
        <v>0.54119482158495003</v>
      </c>
      <c r="AH2516" s="1">
        <v>0.60055071485084277</v>
      </c>
      <c r="AI2516" s="1">
        <v>0.59865550792233546</v>
      </c>
      <c r="AJ2516" s="1">
        <v>0.52168748831631673</v>
      </c>
      <c r="AK2516" s="1">
        <v>0.60095702310859644</v>
      </c>
      <c r="AL2516" s="1">
        <v>0.55890858173370361</v>
      </c>
      <c r="AM2516" s="1">
        <v>0.54426491260528564</v>
      </c>
      <c r="AN2516" s="1">
        <v>0.57965379953384399</v>
      </c>
      <c r="AO2516" t="s">
        <v>15326</v>
      </c>
    </row>
    <row r="2517" spans="1:41" x14ac:dyDescent="0.25">
      <c r="A2517" s="1">
        <v>2018</v>
      </c>
      <c r="B2517" t="s">
        <v>1861</v>
      </c>
      <c r="C2517" t="s">
        <v>7051</v>
      </c>
      <c r="D2517" t="s">
        <v>7211</v>
      </c>
      <c r="E2517" t="s">
        <v>7688</v>
      </c>
      <c r="F2517" t="s">
        <v>9234</v>
      </c>
      <c r="G2517" t="s">
        <v>11396</v>
      </c>
      <c r="H2517" t="s">
        <v>12677</v>
      </c>
      <c r="I2517" s="1">
        <v>0.69963186333573713</v>
      </c>
      <c r="J2517" s="1">
        <v>0.5331909569722435</v>
      </c>
      <c r="K2517" s="1">
        <v>0.57388958073889573</v>
      </c>
      <c r="L2517" s="1">
        <v>0.62335488515092785</v>
      </c>
      <c r="M2517" s="1">
        <v>0.58434023724507311</v>
      </c>
      <c r="N2517" s="1">
        <v>0.40784900191573431</v>
      </c>
      <c r="O2517" s="1">
        <v>0.60308799628511722</v>
      </c>
      <c r="P2517" s="1">
        <v>0.48625746399719011</v>
      </c>
      <c r="Q2517" s="1">
        <v>0.53030144250088773</v>
      </c>
      <c r="R2517" s="1">
        <v>0.69597878921785239</v>
      </c>
      <c r="S2517" s="1">
        <v>0.64666525600007996</v>
      </c>
      <c r="T2517" s="1">
        <v>0.6161353865640834</v>
      </c>
      <c r="U2517" s="1">
        <v>0.48696279881815741</v>
      </c>
      <c r="V2517" s="1">
        <v>0.60789991461558446</v>
      </c>
      <c r="W2517" s="1">
        <v>0.50939441574968181</v>
      </c>
      <c r="X2517" s="1">
        <v>0.7341918649916882</v>
      </c>
      <c r="Y2517" s="1">
        <v>0.62631615726036405</v>
      </c>
      <c r="Z2517" s="1">
        <v>0.82854617764030047</v>
      </c>
      <c r="AA2517" s="1">
        <v>0.64891046511268291</v>
      </c>
      <c r="AB2517" s="1">
        <v>0.6686236138290933</v>
      </c>
      <c r="AC2517" s="1">
        <v>0.66741335614315156</v>
      </c>
      <c r="AD2517" s="1">
        <v>0.64341136706819546</v>
      </c>
      <c r="AE2517" s="1">
        <v>0.58732049500363981</v>
      </c>
      <c r="AF2517" s="1">
        <v>0.54918815663801335</v>
      </c>
      <c r="AG2517" s="1">
        <v>0.56025176140002897</v>
      </c>
      <c r="AH2517" s="1">
        <v>0.54087053470334778</v>
      </c>
      <c r="AI2517" s="1">
        <v>0.62068899186895388</v>
      </c>
      <c r="AJ2517" s="1">
        <v>0.4792992666285294</v>
      </c>
      <c r="AK2517" s="1">
        <v>0.65865687637903503</v>
      </c>
      <c r="AL2517" s="1">
        <v>0.60064250230789185</v>
      </c>
      <c r="AM2517" s="1">
        <v>0.58933377265930176</v>
      </c>
      <c r="AN2517" s="1">
        <v>0.61666297912597656</v>
      </c>
      <c r="AO2517" t="s">
        <v>15327</v>
      </c>
    </row>
    <row r="2518" spans="1:41" x14ac:dyDescent="0.25">
      <c r="A2518" s="1">
        <v>2018</v>
      </c>
      <c r="B2518" t="s">
        <v>1862</v>
      </c>
      <c r="C2518" t="s">
        <v>7051</v>
      </c>
      <c r="D2518" t="s">
        <v>7211</v>
      </c>
      <c r="E2518" t="s">
        <v>7688</v>
      </c>
      <c r="F2518" t="s">
        <v>9234</v>
      </c>
      <c r="G2518" t="s">
        <v>11396</v>
      </c>
      <c r="H2518" t="s">
        <v>12677</v>
      </c>
      <c r="I2518" s="1">
        <v>0.64457464566531897</v>
      </c>
      <c r="J2518" s="1">
        <v>0.55000000000000004</v>
      </c>
      <c r="K2518" s="1">
        <v>0.62045492981566042</v>
      </c>
      <c r="L2518" s="1">
        <v>0.61661297222731515</v>
      </c>
      <c r="M2518" s="1">
        <v>0.5703257614254359</v>
      </c>
      <c r="N2518" s="1">
        <v>0.40531527371607412</v>
      </c>
      <c r="O2518" s="1">
        <v>0.54970552122955507</v>
      </c>
      <c r="P2518" s="1">
        <v>0.51133241916792482</v>
      </c>
      <c r="Q2518" s="1">
        <v>0.55102415792084858</v>
      </c>
      <c r="R2518" s="1">
        <v>0.71274199250201009</v>
      </c>
      <c r="S2518" s="1">
        <v>0.70961372331235351</v>
      </c>
      <c r="T2518" s="1">
        <v>0.61988017495152303</v>
      </c>
      <c r="U2518" s="1">
        <v>0.48715417673918893</v>
      </c>
      <c r="V2518" s="1">
        <v>0.59471203417292684</v>
      </c>
      <c r="W2518" s="1">
        <v>0.55933821932681882</v>
      </c>
      <c r="X2518" s="1">
        <v>0.65379272763542329</v>
      </c>
      <c r="Y2518" s="1">
        <v>0.62347298819901553</v>
      </c>
      <c r="Z2518" s="1">
        <v>0.79989200680307371</v>
      </c>
      <c r="AA2518" s="1">
        <v>0.63235328220494536</v>
      </c>
      <c r="AB2518" s="1">
        <v>0.658650566425798</v>
      </c>
      <c r="AC2518" s="1">
        <v>0.59931506849315064</v>
      </c>
      <c r="AD2518" s="1">
        <v>0.59562637840524335</v>
      </c>
      <c r="AE2518" s="1">
        <v>0.59932295432149707</v>
      </c>
      <c r="AF2518" s="1">
        <v>0.63405725390594536</v>
      </c>
      <c r="AG2518" s="1">
        <v>0.57311998340797921</v>
      </c>
      <c r="AH2518" s="1">
        <v>0.56834678273341599</v>
      </c>
      <c r="AI2518" s="1">
        <v>0.62188314154192625</v>
      </c>
      <c r="AJ2518" s="1">
        <v>0.4884329462180757</v>
      </c>
      <c r="AK2518" s="1">
        <v>0.69099834172473018</v>
      </c>
      <c r="AL2518" s="1">
        <v>0.60145002603530884</v>
      </c>
      <c r="AM2518" s="1">
        <v>0.58961379528045654</v>
      </c>
      <c r="AN2518" s="1">
        <v>0.61821800470352173</v>
      </c>
      <c r="AO2518" t="s">
        <v>15328</v>
      </c>
    </row>
    <row r="2519" spans="1:41" x14ac:dyDescent="0.25">
      <c r="A2519" s="1">
        <v>2018</v>
      </c>
      <c r="B2519" t="s">
        <v>1863</v>
      </c>
      <c r="C2519" t="s">
        <v>7051</v>
      </c>
      <c r="D2519" t="s">
        <v>7211</v>
      </c>
      <c r="E2519" t="s">
        <v>7688</v>
      </c>
      <c r="F2519" t="s">
        <v>9234</v>
      </c>
      <c r="G2519" t="s">
        <v>11396</v>
      </c>
      <c r="H2519" t="s">
        <v>12677</v>
      </c>
      <c r="I2519" s="1">
        <v>0.67001536786880356</v>
      </c>
      <c r="J2519" s="1">
        <v>0.54400000000000004</v>
      </c>
      <c r="K2519" s="1">
        <v>0.58273537725592517</v>
      </c>
      <c r="L2519" s="1">
        <v>0.60709345336438192</v>
      </c>
      <c r="M2519" s="1">
        <v>0.54295322562132442</v>
      </c>
      <c r="N2519" s="1">
        <v>0.38925757117743243</v>
      </c>
      <c r="O2519" s="1">
        <v>0.59493911719939119</v>
      </c>
      <c r="P2519" s="1">
        <v>0.5</v>
      </c>
      <c r="Q2519" s="1">
        <v>0.52521741596619986</v>
      </c>
      <c r="R2519" s="1">
        <v>0.72417692054257932</v>
      </c>
      <c r="S2519" s="1">
        <v>0.66720161502667386</v>
      </c>
      <c r="T2519" s="1">
        <v>0.63508907325229924</v>
      </c>
      <c r="U2519" s="1">
        <v>0.48231265108783239</v>
      </c>
      <c r="V2519" s="1">
        <v>0.68015376427800489</v>
      </c>
      <c r="W2519" s="1">
        <v>0.55555555555555558</v>
      </c>
      <c r="X2519" s="1">
        <v>0.7365003239125405</v>
      </c>
      <c r="Y2519" s="1">
        <v>0.60481931277428713</v>
      </c>
      <c r="Z2519" s="1">
        <v>0.79908675799086759</v>
      </c>
      <c r="AA2519" s="1">
        <v>0.63887001014153966</v>
      </c>
      <c r="AB2519" s="1">
        <v>0.66046966731898238</v>
      </c>
      <c r="AC2519" s="1">
        <v>0.66741335614315156</v>
      </c>
      <c r="AD2519" s="1">
        <v>0.61970379833025879</v>
      </c>
      <c r="AE2519" s="1">
        <v>0.59228376679240291</v>
      </c>
      <c r="AF2519" s="1">
        <v>0.56700536152590941</v>
      </c>
      <c r="AG2519" s="1">
        <v>0.56035732405595418</v>
      </c>
      <c r="AH2519" s="1">
        <v>0.5182247652450146</v>
      </c>
      <c r="AI2519" s="1">
        <v>0.62068899186895388</v>
      </c>
      <c r="AJ2519" s="1">
        <v>0.48859115742897058</v>
      </c>
      <c r="AK2519" s="1">
        <v>0.65100659746087286</v>
      </c>
      <c r="AL2519" s="1">
        <v>0.60088694095611572</v>
      </c>
      <c r="AM2519" s="1">
        <v>0.59062671661376953</v>
      </c>
      <c r="AN2519" s="1">
        <v>0.61542230844497681</v>
      </c>
      <c r="AO2519" t="s">
        <v>15329</v>
      </c>
    </row>
    <row r="2520" spans="1:41" x14ac:dyDescent="0.25">
      <c r="A2520" s="1">
        <v>2018</v>
      </c>
      <c r="B2520" t="s">
        <v>1864</v>
      </c>
      <c r="C2520" t="s">
        <v>7051</v>
      </c>
      <c r="D2520" t="s">
        <v>7211</v>
      </c>
      <c r="E2520" t="s">
        <v>7688</v>
      </c>
      <c r="F2520" t="s">
        <v>9234</v>
      </c>
      <c r="G2520" t="s">
        <v>11396</v>
      </c>
      <c r="H2520" t="s">
        <v>12677</v>
      </c>
      <c r="I2520" s="1">
        <v>0.64592233564170221</v>
      </c>
      <c r="J2520" s="1">
        <v>0.54025935160225658</v>
      </c>
      <c r="K2520" s="1">
        <v>0.56669301018616092</v>
      </c>
      <c r="L2520" s="1">
        <v>0.64482142818110089</v>
      </c>
      <c r="M2520" s="1">
        <v>0.6002857764110211</v>
      </c>
      <c r="N2520" s="1">
        <v>0.42571889774662358</v>
      </c>
      <c r="O2520" s="1">
        <v>0.54223744292237441</v>
      </c>
      <c r="P2520" s="1">
        <v>0.50296125502961253</v>
      </c>
      <c r="Q2520" s="1">
        <v>0.46956850038441439</v>
      </c>
      <c r="R2520" s="1">
        <v>0.71515801712503513</v>
      </c>
      <c r="S2520" s="1">
        <v>0.71486766143302494</v>
      </c>
      <c r="T2520" s="1">
        <v>0.56301327666193179</v>
      </c>
      <c r="U2520" s="1">
        <v>0.51390618513906183</v>
      </c>
      <c r="V2520" s="1">
        <v>0.58878480578882708</v>
      </c>
      <c r="W2520" s="1">
        <v>0.47400083004253862</v>
      </c>
      <c r="X2520" s="1">
        <v>0.64173762803899792</v>
      </c>
      <c r="Y2520" s="1">
        <v>0.61866326005884942</v>
      </c>
      <c r="Z2520" s="1">
        <v>0.78988068935041977</v>
      </c>
      <c r="AA2520" s="1">
        <v>0.61873748473976165</v>
      </c>
      <c r="AB2520" s="1">
        <v>0.68284774343760835</v>
      </c>
      <c r="AC2520" s="1">
        <v>0.58482613272395367</v>
      </c>
      <c r="AD2520" s="1">
        <v>0.54486371403759415</v>
      </c>
      <c r="AE2520" s="1">
        <v>0.60079044994643949</v>
      </c>
      <c r="AF2520" s="1">
        <v>0</v>
      </c>
      <c r="AG2520" s="1">
        <v>0.53364067909242596</v>
      </c>
      <c r="AH2520" s="1">
        <v>0.54262568128230981</v>
      </c>
      <c r="AI2520" s="1">
        <v>0.62167757790245615</v>
      </c>
      <c r="AJ2520" s="1">
        <v>0.4895846454911269</v>
      </c>
      <c r="AK2520" s="1">
        <v>0.67919418499075379</v>
      </c>
      <c r="AL2520" s="1">
        <v>0.56749200820922852</v>
      </c>
      <c r="AM2520" s="1">
        <v>0.54607200622558594</v>
      </c>
      <c r="AN2520" s="1">
        <v>0.59783703088760376</v>
      </c>
      <c r="AO2520" t="s">
        <v>15330</v>
      </c>
    </row>
    <row r="2521" spans="1:41" x14ac:dyDescent="0.25">
      <c r="A2521" s="1">
        <v>2018</v>
      </c>
      <c r="B2521" t="s">
        <v>1865</v>
      </c>
      <c r="C2521" t="s">
        <v>7051</v>
      </c>
      <c r="D2521" t="s">
        <v>7211</v>
      </c>
      <c r="E2521" t="s">
        <v>7688</v>
      </c>
      <c r="F2521" t="s">
        <v>9234</v>
      </c>
      <c r="G2521" t="s">
        <v>11396</v>
      </c>
      <c r="H2521" t="s">
        <v>12677</v>
      </c>
      <c r="I2521" s="1">
        <v>0.6686210672081776</v>
      </c>
      <c r="J2521" s="1">
        <v>0.54800000000000004</v>
      </c>
      <c r="K2521" s="1">
        <v>0.61385370896872582</v>
      </c>
      <c r="L2521" s="1">
        <v>0.60882800608828014</v>
      </c>
      <c r="M2521" s="1">
        <v>0.53749667415017355</v>
      </c>
      <c r="N2521" s="1">
        <v>0.45225905332624661</v>
      </c>
      <c r="O2521" s="1">
        <v>0.57740462512888502</v>
      </c>
      <c r="P2521" s="1">
        <v>0.50902392066152335</v>
      </c>
      <c r="Q2521" s="1">
        <v>0.49505582131150738</v>
      </c>
      <c r="R2521" s="1">
        <v>0.71181697344440709</v>
      </c>
      <c r="S2521" s="1">
        <v>0.67522889805124064</v>
      </c>
      <c r="T2521" s="1">
        <v>0.63102486047691531</v>
      </c>
      <c r="U2521" s="1">
        <v>0.48518182566127771</v>
      </c>
      <c r="V2521" s="1">
        <v>0.63665009069869249</v>
      </c>
      <c r="W2521" s="1">
        <v>0.56126331811263308</v>
      </c>
      <c r="X2521" s="1">
        <v>0.67077079016799079</v>
      </c>
      <c r="Y2521" s="1">
        <v>0.61918595708919177</v>
      </c>
      <c r="Z2521" s="1">
        <v>0.75537094318355946</v>
      </c>
      <c r="AA2521" s="1">
        <v>0.65737793410484946</v>
      </c>
      <c r="AB2521" s="1">
        <v>0.66463829884785075</v>
      </c>
      <c r="AC2521" s="1">
        <v>0.66622924805671901</v>
      </c>
      <c r="AD2521" s="1">
        <v>0.64964086282198052</v>
      </c>
      <c r="AE2521" s="1">
        <v>0.60800079412348618</v>
      </c>
      <c r="AF2521" s="1">
        <v>0.62199669472603536</v>
      </c>
      <c r="AG2521" s="1">
        <v>0.55213389691294579</v>
      </c>
      <c r="AH2521" s="1">
        <v>0.54762008754784286</v>
      </c>
      <c r="AI2521" s="1">
        <v>0.62059635172091365</v>
      </c>
      <c r="AJ2521" s="1">
        <v>0.51071789640545473</v>
      </c>
      <c r="AK2521" s="1">
        <v>0.64772950296614473</v>
      </c>
      <c r="AL2521" s="1">
        <v>0.60357654094696045</v>
      </c>
      <c r="AM2521" s="1">
        <v>0.59449714422225952</v>
      </c>
      <c r="AN2521" s="1">
        <v>0.61643904447555542</v>
      </c>
      <c r="AO2521" t="s">
        <v>15331</v>
      </c>
    </row>
    <row r="2522" spans="1:41" x14ac:dyDescent="0.25">
      <c r="A2522" s="1">
        <v>2018</v>
      </c>
      <c r="B2522" t="s">
        <v>1865</v>
      </c>
      <c r="C2522" t="s">
        <v>7051</v>
      </c>
      <c r="D2522" t="s">
        <v>7211</v>
      </c>
      <c r="E2522" t="s">
        <v>7688</v>
      </c>
      <c r="F2522" t="s">
        <v>9235</v>
      </c>
      <c r="G2522" t="s">
        <v>11396</v>
      </c>
      <c r="H2522" t="s">
        <v>12677</v>
      </c>
      <c r="I2522" s="1">
        <v>3.5797936634096299E-2</v>
      </c>
      <c r="J2522" s="1">
        <v>5.7000000000000099E-2</v>
      </c>
      <c r="K2522" s="1">
        <v>6.3157894736842093E-2</v>
      </c>
      <c r="L2522" s="1">
        <v>7.9999999999999905E-2</v>
      </c>
      <c r="M2522" s="1">
        <v>3.9918511257244903E-2</v>
      </c>
      <c r="N2522" s="1">
        <v>7.9815127932271898E-2</v>
      </c>
      <c r="O2522" s="1">
        <v>9.5025510204081703E-2</v>
      </c>
      <c r="P2522" s="1">
        <v>6.8027210884353706E-2</v>
      </c>
      <c r="Q2522" s="1">
        <v>5.1470588235294101E-2</v>
      </c>
      <c r="R2522" s="1">
        <v>4.7004608294930902E-2</v>
      </c>
      <c r="S2522" s="1">
        <v>5.5000000000000097E-2</v>
      </c>
      <c r="T2522" s="1">
        <v>1</v>
      </c>
      <c r="U2522" s="1">
        <v>3.8199433030488901E-2</v>
      </c>
      <c r="V2522" s="1">
        <v>6.4322996622658696E-2</v>
      </c>
      <c r="W2522" s="1">
        <v>6.1016949152542403E-2</v>
      </c>
      <c r="X2522" s="1">
        <v>3.9814814814814803E-2</v>
      </c>
      <c r="Y2522" s="1">
        <v>4.1000000000000002E-2</v>
      </c>
      <c r="Z2522" s="1">
        <v>5.0129052954886698E-2</v>
      </c>
      <c r="AA2522" s="1">
        <v>0.06</v>
      </c>
      <c r="AB2522" s="1">
        <v>1</v>
      </c>
      <c r="AC2522" s="1">
        <v>9.1799288475009996E-2</v>
      </c>
      <c r="AD2522" s="1">
        <v>6.4068316327681701E-2</v>
      </c>
      <c r="AE2522" s="1">
        <v>9.3061224489795896E-2</v>
      </c>
      <c r="AF2522" s="1">
        <v>5.5E-2</v>
      </c>
      <c r="AG2522" s="1">
        <v>4.0569575257621698E-2</v>
      </c>
      <c r="AH2522" s="1">
        <v>4.66743140816114E-2</v>
      </c>
      <c r="AI2522" s="1">
        <v>6.0606060606060601E-2</v>
      </c>
      <c r="AJ2522" s="1">
        <v>4.76190476190477E-2</v>
      </c>
      <c r="AK2522" s="1">
        <v>0.05</v>
      </c>
      <c r="AL2522" s="1">
        <v>0.12331373244524002</v>
      </c>
      <c r="AM2522" s="1">
        <v>5.8871537446975708E-2</v>
      </c>
      <c r="AN2522" s="1">
        <v>0.2146068662405014</v>
      </c>
      <c r="AO2522" t="s">
        <v>15332</v>
      </c>
    </row>
    <row r="2523" spans="1:41" x14ac:dyDescent="0.25">
      <c r="A2523" s="1">
        <v>2018</v>
      </c>
      <c r="B2523" t="s">
        <v>1866</v>
      </c>
      <c r="C2523" t="s">
        <v>7051</v>
      </c>
      <c r="D2523" t="s">
        <v>7211</v>
      </c>
      <c r="E2523" t="s">
        <v>7688</v>
      </c>
      <c r="F2523" t="s">
        <v>9235</v>
      </c>
      <c r="G2523" t="s">
        <v>11396</v>
      </c>
      <c r="H2523" t="s">
        <v>12677</v>
      </c>
      <c r="I2523" s="1">
        <v>1.78271463486348E-2</v>
      </c>
      <c r="J2523" s="1">
        <v>6.5765825975687697E-2</v>
      </c>
      <c r="K2523" s="1">
        <v>6.5099457504520702E-2</v>
      </c>
      <c r="L2523" s="1">
        <v>7.8260869565217397E-2</v>
      </c>
      <c r="M2523" s="1">
        <v>4.5000000000000102E-2</v>
      </c>
      <c r="N2523" s="1">
        <v>6.6330524479389197E-2</v>
      </c>
      <c r="O2523" s="1">
        <v>9.4963105550208399E-2</v>
      </c>
      <c r="P2523" s="1">
        <v>6.7720090293453702E-2</v>
      </c>
      <c r="Q2523" s="1">
        <v>5.6851314374263197E-2</v>
      </c>
      <c r="R2523" s="1">
        <v>4.7619047619047603E-2</v>
      </c>
      <c r="S2523" s="1">
        <v>5.5E-2</v>
      </c>
      <c r="T2523" s="1">
        <v>5.1227870066033201E-2</v>
      </c>
      <c r="U2523" s="1">
        <v>3.8865944552079798E-2</v>
      </c>
      <c r="V2523" s="1">
        <v>5.9541984732824398E-2</v>
      </c>
      <c r="W2523" s="1">
        <v>3.01249081557678E-2</v>
      </c>
      <c r="X2523" s="1">
        <v>4.0762660858100902E-2</v>
      </c>
      <c r="Y2523" s="1">
        <v>7.2331175071172205E-2</v>
      </c>
      <c r="Z2523" s="1">
        <v>0.05</v>
      </c>
      <c r="AA2523" s="1">
        <v>0.06</v>
      </c>
      <c r="AB2523" s="1">
        <v>1</v>
      </c>
      <c r="AC2523" s="1">
        <v>7.3946070593366303E-2</v>
      </c>
      <c r="AD2523" s="1">
        <v>7.2916666666666699E-2</v>
      </c>
      <c r="AE2523" s="1">
        <v>9.2957746478873199E-2</v>
      </c>
      <c r="AF2523" s="1">
        <v>4.8838594401429403E-2</v>
      </c>
      <c r="AG2523" s="1">
        <v>3.58418808343898E-2</v>
      </c>
      <c r="AH2523" s="1">
        <v>4.66926070038911E-2</v>
      </c>
      <c r="AI2523" s="1">
        <v>5.9701492537313501E-2</v>
      </c>
      <c r="AJ2523" s="1">
        <v>5.7287209161033997E-2</v>
      </c>
      <c r="AK2523" s="1">
        <v>6.7614496040217895E-2</v>
      </c>
      <c r="AL2523" s="1">
        <v>9.0313412249088287E-2</v>
      </c>
      <c r="AM2523" s="1">
        <v>5.8234438300132751E-2</v>
      </c>
      <c r="AN2523" s="1">
        <v>0.13575860857963562</v>
      </c>
      <c r="AO2523" t="s">
        <v>15333</v>
      </c>
    </row>
    <row r="2524" spans="1:41" x14ac:dyDescent="0.25">
      <c r="A2524" s="1">
        <v>2018</v>
      </c>
      <c r="B2524" t="s">
        <v>1867</v>
      </c>
      <c r="C2524" t="s">
        <v>7051</v>
      </c>
      <c r="D2524" t="s">
        <v>7211</v>
      </c>
      <c r="E2524" t="s">
        <v>7688</v>
      </c>
      <c r="F2524" t="s">
        <v>9235</v>
      </c>
      <c r="G2524" t="s">
        <v>11396</v>
      </c>
      <c r="H2524" t="s">
        <v>12677</v>
      </c>
      <c r="I2524" s="1">
        <v>4.8110225513331301E-2</v>
      </c>
      <c r="J2524" s="1">
        <v>5.7000000000000002E-2</v>
      </c>
      <c r="K2524" s="1">
        <v>6.4735945485519697E-2</v>
      </c>
      <c r="L2524" s="1">
        <v>7.9999999999999905E-2</v>
      </c>
      <c r="M2524" s="1">
        <v>5.5292259083728298E-2</v>
      </c>
      <c r="N2524" s="1">
        <v>8.2278481012658194E-2</v>
      </c>
      <c r="O2524" s="1">
        <v>9.5022624434389094E-2</v>
      </c>
      <c r="P2524" s="1">
        <v>6.7720090293453702E-2</v>
      </c>
      <c r="Q2524" s="1">
        <v>5.4945054945055E-2</v>
      </c>
      <c r="R2524" s="1">
        <v>4.6805134427684199E-2</v>
      </c>
      <c r="S2524" s="1">
        <v>5.3000000000000103E-2</v>
      </c>
      <c r="T2524" s="1">
        <v>6.5000000000000002E-2</v>
      </c>
      <c r="U2524" s="1">
        <v>3.5108274635753299E-2</v>
      </c>
      <c r="V2524" s="1">
        <v>5.5727554179566603E-2</v>
      </c>
      <c r="W2524" s="1">
        <v>6.0000000000000102E-2</v>
      </c>
      <c r="X2524" s="1">
        <v>3.5348837209302299E-2</v>
      </c>
      <c r="Y2524" s="1">
        <v>4.0827973225219701E-2</v>
      </c>
      <c r="Z2524" s="1">
        <v>5.3359256858932801E-2</v>
      </c>
      <c r="AA2524" s="1">
        <v>6.0000000000000102E-2</v>
      </c>
      <c r="AB2524" s="1">
        <v>7.1209164106003905E-2</v>
      </c>
      <c r="AC2524" s="1">
        <v>8.6904761904761693E-2</v>
      </c>
      <c r="AD2524" s="1">
        <v>5.8670143415906102E-2</v>
      </c>
      <c r="AE2524" s="1">
        <v>9.2105263157894704E-2</v>
      </c>
      <c r="AF2524" s="1">
        <v>5.5000000000000097E-2</v>
      </c>
      <c r="AG2524" s="1">
        <v>4.0551500405515001E-2</v>
      </c>
      <c r="AH2524" s="1">
        <v>4.78722096621612E-2</v>
      </c>
      <c r="AI2524" s="1">
        <v>6.11702127659575E-2</v>
      </c>
      <c r="AJ2524" s="1">
        <v>4.8000000000000001E-2</v>
      </c>
      <c r="AK2524" s="1">
        <v>0.05</v>
      </c>
      <c r="AL2524" s="1">
        <v>5.9371199458837509E-2</v>
      </c>
      <c r="AM2524" s="1">
        <v>5.9084922075271606E-2</v>
      </c>
      <c r="AN2524" s="1">
        <v>5.9776782989501953E-2</v>
      </c>
      <c r="AO2524" t="s">
        <v>15334</v>
      </c>
    </row>
    <row r="2525" spans="1:41" x14ac:dyDescent="0.25">
      <c r="A2525" s="1">
        <v>2018</v>
      </c>
      <c r="B2525" t="s">
        <v>1868</v>
      </c>
      <c r="C2525" t="s">
        <v>7051</v>
      </c>
      <c r="D2525" t="s">
        <v>7211</v>
      </c>
      <c r="E2525" t="s">
        <v>7688</v>
      </c>
      <c r="F2525" t="s">
        <v>9235</v>
      </c>
      <c r="G2525" t="s">
        <v>11396</v>
      </c>
      <c r="H2525" t="s">
        <v>12677</v>
      </c>
      <c r="I2525" s="1">
        <v>6.0430869947593502E-2</v>
      </c>
      <c r="J2525" s="1">
        <v>6.0010558581544998E-2</v>
      </c>
      <c r="K2525" s="1">
        <v>6.0000000000000102E-2</v>
      </c>
      <c r="L2525" s="1">
        <v>7.6271186440677999E-2</v>
      </c>
      <c r="M2525" s="1">
        <v>5.9508408796895201E-2</v>
      </c>
      <c r="N2525" s="1">
        <v>6.2787136294027601E-2</v>
      </c>
      <c r="O2525" s="1">
        <v>6.9078947368421101E-2</v>
      </c>
      <c r="P2525" s="1">
        <v>6.7415730337078705E-2</v>
      </c>
      <c r="Q2525" s="1">
        <v>5.3101037133345401E-2</v>
      </c>
      <c r="R2525" s="1">
        <v>4.1292639138240599E-2</v>
      </c>
      <c r="S2525" s="1">
        <v>5.4600000000000003E-2</v>
      </c>
      <c r="T2525" s="1">
        <v>1</v>
      </c>
      <c r="U2525" s="1">
        <v>4.4157242864835897E-2</v>
      </c>
      <c r="V2525" s="1">
        <v>9.99956183749411E-2</v>
      </c>
      <c r="W2525" s="1">
        <v>0.06</v>
      </c>
      <c r="X2525" s="1">
        <v>3.4615384615384603E-2</v>
      </c>
      <c r="Y2525" s="1">
        <v>4.43584400119083E-2</v>
      </c>
      <c r="Z2525" s="1">
        <v>5.00000000000001E-2</v>
      </c>
      <c r="AA2525" s="1">
        <v>0.06</v>
      </c>
      <c r="AB2525" s="1">
        <v>1</v>
      </c>
      <c r="AC2525" s="1">
        <v>9.0090089967234999E-2</v>
      </c>
      <c r="AD2525" s="1">
        <v>6.6838046272493595E-2</v>
      </c>
      <c r="AE2525" s="1">
        <v>9.3061426914098994E-2</v>
      </c>
      <c r="AF2525" s="1">
        <v>5.4896142433234402E-2</v>
      </c>
      <c r="AG2525" s="1">
        <v>4.1776353439395703E-2</v>
      </c>
      <c r="AH2525" s="1">
        <v>5.0205744650202E-2</v>
      </c>
      <c r="AI2525" s="1">
        <v>6.4290264082401197E-2</v>
      </c>
      <c r="AJ2525" s="1">
        <v>0.05</v>
      </c>
      <c r="AK2525" s="1">
        <v>0.05</v>
      </c>
      <c r="AL2525" s="1">
        <v>0.12478556483983994</v>
      </c>
      <c r="AM2525" s="1">
        <v>6.1743792146444321E-2</v>
      </c>
      <c r="AN2525" s="1">
        <v>0.21409471333026886</v>
      </c>
      <c r="AO2525" t="s">
        <v>15335</v>
      </c>
    </row>
    <row r="2526" spans="1:41" x14ac:dyDescent="0.25">
      <c r="A2526" s="1">
        <v>2018</v>
      </c>
      <c r="B2526" t="s">
        <v>1869</v>
      </c>
      <c r="C2526" t="s">
        <v>7051</v>
      </c>
      <c r="D2526" t="s">
        <v>7211</v>
      </c>
      <c r="E2526" t="s">
        <v>7688</v>
      </c>
      <c r="F2526" t="s">
        <v>9235</v>
      </c>
      <c r="G2526" t="s">
        <v>11396</v>
      </c>
      <c r="H2526" t="s">
        <v>12677</v>
      </c>
      <c r="I2526" s="1">
        <v>1.8004914939824201E-2</v>
      </c>
      <c r="J2526" s="1">
        <v>6.0000000000000102E-2</v>
      </c>
      <c r="K2526" s="1">
        <v>6.5298507462686603E-2</v>
      </c>
      <c r="L2526" s="1">
        <v>7.9999999999999905E-2</v>
      </c>
      <c r="M2526" s="1">
        <v>4.4000000000000102E-2</v>
      </c>
      <c r="N2526" s="1">
        <v>7.2100438603846503E-2</v>
      </c>
      <c r="O2526" s="1">
        <v>9.5299008634474006E-2</v>
      </c>
      <c r="P2526" s="1">
        <v>6.7000000000000004E-2</v>
      </c>
      <c r="Q2526" s="1">
        <v>5.2039186395943599E-2</v>
      </c>
      <c r="R2526" s="1">
        <v>4.7535211267605598E-2</v>
      </c>
      <c r="S2526" s="1">
        <v>5.5675727365612597E-2</v>
      </c>
      <c r="T2526" s="1">
        <v>5.0632911392405097E-2</v>
      </c>
      <c r="U2526" s="1">
        <v>3.7362514966725102E-2</v>
      </c>
      <c r="V2526" s="1">
        <v>6.7495534757488901E-2</v>
      </c>
      <c r="W2526" s="1">
        <v>6.8493150684931503E-2</v>
      </c>
      <c r="X2526" s="1">
        <v>4.0762660858100902E-2</v>
      </c>
      <c r="Y2526" s="1">
        <v>4.4356072193331299E-2</v>
      </c>
      <c r="Z2526" s="1">
        <v>5.0223214285714302E-2</v>
      </c>
      <c r="AA2526" s="1">
        <v>5.80000000000001E-2</v>
      </c>
      <c r="AB2526" s="1">
        <v>1</v>
      </c>
      <c r="AC2526" s="1">
        <v>7.3946070593366303E-2</v>
      </c>
      <c r="AD2526" s="1">
        <v>1.3216098868941401E-2</v>
      </c>
      <c r="AE2526" s="1">
        <v>9.2178770949720698E-2</v>
      </c>
      <c r="AF2526" s="1">
        <v>4.5949214026602202E-2</v>
      </c>
      <c r="AG2526" s="1">
        <v>3.8803556992724302E-2</v>
      </c>
      <c r="AH2526" s="1">
        <v>4.66237942122186E-2</v>
      </c>
      <c r="AI2526" s="1">
        <v>5.9701492537313501E-2</v>
      </c>
      <c r="AJ2526" s="1">
        <v>0.05</v>
      </c>
      <c r="AK2526" s="1">
        <v>5.00000000000001E-2</v>
      </c>
      <c r="AL2526" s="1">
        <v>8.7748192250728607E-2</v>
      </c>
      <c r="AM2526" s="1">
        <v>5.6176159530878067E-2</v>
      </c>
      <c r="AN2526" s="1">
        <v>0.13247527182102203</v>
      </c>
      <c r="AO2526" t="s">
        <v>15336</v>
      </c>
    </row>
    <row r="2527" spans="1:41" x14ac:dyDescent="0.25">
      <c r="A2527" s="1">
        <v>2018</v>
      </c>
      <c r="B2527" t="s">
        <v>1870</v>
      </c>
      <c r="C2527" t="s">
        <v>7051</v>
      </c>
      <c r="D2527" t="s">
        <v>7211</v>
      </c>
      <c r="E2527" t="s">
        <v>7688</v>
      </c>
      <c r="F2527" t="s">
        <v>9235</v>
      </c>
      <c r="G2527" t="s">
        <v>11396</v>
      </c>
      <c r="H2527" t="s">
        <v>12677</v>
      </c>
      <c r="I2527" s="1">
        <v>4.44863723981569E-2</v>
      </c>
      <c r="J2527" s="1">
        <v>6.01131541725601E-2</v>
      </c>
      <c r="K2527" s="1">
        <v>5.3623188405797099E-2</v>
      </c>
      <c r="L2527" s="1">
        <v>9.4017094017094002E-2</v>
      </c>
      <c r="M2527" s="1">
        <v>6.0017026106697E-2</v>
      </c>
      <c r="N2527" s="1">
        <v>5.8000000000000301E-2</v>
      </c>
      <c r="O2527" s="1">
        <v>6.5079365079359999E-4</v>
      </c>
      <c r="P2527" s="1">
        <v>7.1583514099783099E-2</v>
      </c>
      <c r="Q2527" s="1">
        <v>4.6948356807511499E-2</v>
      </c>
      <c r="R2527" s="1">
        <v>4.1292639138240599E-2</v>
      </c>
      <c r="S2527" s="1">
        <v>5.6074766355140103E-2</v>
      </c>
      <c r="T2527" s="1">
        <v>5.7007125890736303E-2</v>
      </c>
      <c r="U2527" s="1">
        <v>3.67892976588629E-2</v>
      </c>
      <c r="V2527" s="1">
        <v>5.5885282084872E-2</v>
      </c>
      <c r="W2527" s="1">
        <v>6.0000000000000102E-2</v>
      </c>
      <c r="X2527" s="1">
        <v>3.3009708737864102E-2</v>
      </c>
      <c r="Y2527" s="1">
        <v>3.8581213439372999E-2</v>
      </c>
      <c r="Z2527" s="1">
        <v>6.5919282511209903E-2</v>
      </c>
      <c r="AA2527" s="1">
        <v>5.9999999999996299E-2</v>
      </c>
      <c r="AB2527" s="1">
        <v>1</v>
      </c>
      <c r="AC2527" s="1">
        <v>8.7515567425781399E-2</v>
      </c>
      <c r="AD2527" s="1">
        <v>6.7121843972346495E-2</v>
      </c>
      <c r="AE2527" s="1">
        <v>7.4999999999999997E-2</v>
      </c>
      <c r="AF2527" s="1">
        <v>5.5E-2</v>
      </c>
      <c r="AG2527" s="1">
        <v>4.0554771634324902E-2</v>
      </c>
      <c r="AH2527" s="1">
        <v>4.9000000000000099E-2</v>
      </c>
      <c r="AI2527" s="1">
        <v>6.4704113144009201E-2</v>
      </c>
      <c r="AJ2527" s="1">
        <v>4.9999999999998698E-2</v>
      </c>
      <c r="AK2527" s="1">
        <v>0.05</v>
      </c>
      <c r="AL2527" s="1">
        <v>8.734121173620224E-2</v>
      </c>
      <c r="AM2527" s="1">
        <v>5.7746265083551407E-2</v>
      </c>
      <c r="AN2527" s="1">
        <v>0.1292673796415329</v>
      </c>
      <c r="AO2527" t="s">
        <v>15337</v>
      </c>
    </row>
    <row r="2528" spans="1:41" x14ac:dyDescent="0.25">
      <c r="A2528" s="1">
        <v>2018</v>
      </c>
      <c r="B2528" t="s">
        <v>1871</v>
      </c>
      <c r="C2528" t="s">
        <v>7051</v>
      </c>
      <c r="D2528" t="s">
        <v>7211</v>
      </c>
      <c r="E2528" t="s">
        <v>7688</v>
      </c>
      <c r="F2528" t="s">
        <v>9236</v>
      </c>
      <c r="G2528" t="s">
        <v>11396</v>
      </c>
      <c r="H2528" t="s">
        <v>12678</v>
      </c>
      <c r="I2528" s="1">
        <v>782.19382483499578</v>
      </c>
      <c r="J2528" s="1">
        <v>1302.8362205200001</v>
      </c>
      <c r="K2528" s="1">
        <v>72.795479999999998</v>
      </c>
      <c r="L2528" s="1">
        <v>109</v>
      </c>
      <c r="M2528" s="1">
        <v>727</v>
      </c>
      <c r="N2528" s="1">
        <v>612</v>
      </c>
      <c r="O2528" s="1">
        <v>283</v>
      </c>
      <c r="P2528" s="1">
        <v>415</v>
      </c>
      <c r="Q2528" s="1">
        <v>263.09627007818739</v>
      </c>
      <c r="R2528" s="1">
        <v>534</v>
      </c>
      <c r="S2528" s="1">
        <v>664.26017004421124</v>
      </c>
      <c r="T2528" s="1"/>
      <c r="U2528" s="1">
        <v>144.86137108874991</v>
      </c>
      <c r="V2528" s="1">
        <v>601</v>
      </c>
      <c r="W2528" s="1">
        <v>239.651103503</v>
      </c>
      <c r="X2528" s="1">
        <v>1004</v>
      </c>
      <c r="Y2528" s="1">
        <v>3210</v>
      </c>
      <c r="Z2528" s="1">
        <v>407.55</v>
      </c>
      <c r="AA2528" s="1">
        <v>4696.1993473575003</v>
      </c>
      <c r="AB2528" s="1"/>
      <c r="AC2528" s="1">
        <v>324.81225269999999</v>
      </c>
      <c r="AD2528" s="1">
        <v>726</v>
      </c>
      <c r="AE2528" s="1">
        <v>345.48053132000001</v>
      </c>
      <c r="AF2528" s="1">
        <v>1911</v>
      </c>
      <c r="AG2528" s="1">
        <v>8372</v>
      </c>
      <c r="AH2528" s="1">
        <v>1270</v>
      </c>
      <c r="AI2528" s="1">
        <v>382.57820912504002</v>
      </c>
      <c r="AJ2528" s="1">
        <v>2288.7554722281138</v>
      </c>
      <c r="AK2528" s="1">
        <v>294.75443062563841</v>
      </c>
      <c r="AL2528" s="1">
        <v>31983.822265625</v>
      </c>
      <c r="AM2528" s="1">
        <v>26319.787109375</v>
      </c>
      <c r="AN2528" s="1">
        <v>5664.0390625</v>
      </c>
      <c r="AO2528" t="s">
        <v>15338</v>
      </c>
    </row>
    <row r="2529" spans="1:41" x14ac:dyDescent="0.25">
      <c r="A2529" s="1">
        <v>2018</v>
      </c>
      <c r="B2529" t="s">
        <v>1872</v>
      </c>
      <c r="C2529" t="s">
        <v>7051</v>
      </c>
      <c r="D2529" t="s">
        <v>7211</v>
      </c>
      <c r="E2529" t="s">
        <v>7688</v>
      </c>
      <c r="F2529" t="s">
        <v>9236</v>
      </c>
      <c r="G2529" t="s">
        <v>11396</v>
      </c>
      <c r="H2529" t="s">
        <v>12678</v>
      </c>
      <c r="I2529" s="1">
        <v>784.07369315657297</v>
      </c>
      <c r="J2529" s="1">
        <v>1291.149652177498</v>
      </c>
      <c r="K2529" s="1">
        <v>54.9</v>
      </c>
      <c r="L2529" s="1">
        <v>103.96</v>
      </c>
      <c r="M2529" s="1">
        <v>598</v>
      </c>
      <c r="N2529" s="1">
        <v>580</v>
      </c>
      <c r="O2529" s="1">
        <v>283.26002152770019</v>
      </c>
      <c r="P2529" s="1">
        <v>413</v>
      </c>
      <c r="Q2529" s="1">
        <v>263.19882916124988</v>
      </c>
      <c r="R2529" s="1">
        <v>512.08753680679138</v>
      </c>
      <c r="S2529" s="1">
        <v>653.42999999999995</v>
      </c>
      <c r="T2529" s="1">
        <v>370.63491094992997</v>
      </c>
      <c r="U2529" s="1">
        <v>142.11051749999999</v>
      </c>
      <c r="V2529" s="1">
        <v>610</v>
      </c>
      <c r="W2529" s="1">
        <v>282.79701848000002</v>
      </c>
      <c r="X2529" s="1">
        <v>1037</v>
      </c>
      <c r="Y2529" s="1">
        <v>3227</v>
      </c>
      <c r="Z2529" s="1">
        <v>438.2</v>
      </c>
      <c r="AA2529" s="1">
        <v>4746.7195408059906</v>
      </c>
      <c r="AB2529" s="1">
        <v>74.8</v>
      </c>
      <c r="AC2529" s="1">
        <v>324.34497602282892</v>
      </c>
      <c r="AD2529" s="1">
        <v>722</v>
      </c>
      <c r="AE2529" s="1">
        <v>345</v>
      </c>
      <c r="AF2529" s="1">
        <v>1774.2263534391909</v>
      </c>
      <c r="AG2529" s="1">
        <v>8399.2999999999993</v>
      </c>
      <c r="AH2529" s="1">
        <v>1213.405696818297</v>
      </c>
      <c r="AI2529" s="1">
        <v>363.66942499999988</v>
      </c>
      <c r="AJ2529" s="1">
        <v>2207.7266074153549</v>
      </c>
      <c r="AK2529" s="1">
        <v>285.54159440939691</v>
      </c>
      <c r="AL2529" s="1">
        <v>32101.5390625</v>
      </c>
      <c r="AM2529" s="1">
        <v>26162.09765625</v>
      </c>
      <c r="AN2529" s="1">
        <v>5939.4384765625</v>
      </c>
      <c r="AO2529" t="s">
        <v>15339</v>
      </c>
    </row>
    <row r="2530" spans="1:41" x14ac:dyDescent="0.25">
      <c r="A2530" s="1">
        <v>2018</v>
      </c>
      <c r="B2530" t="s">
        <v>1873</v>
      </c>
      <c r="C2530" t="s">
        <v>7051</v>
      </c>
      <c r="D2530" t="s">
        <v>7211</v>
      </c>
      <c r="E2530" t="s">
        <v>7688</v>
      </c>
      <c r="F2530" t="s">
        <v>9236</v>
      </c>
      <c r="G2530" t="s">
        <v>11396</v>
      </c>
      <c r="H2530" t="s">
        <v>12678</v>
      </c>
      <c r="I2530" s="1">
        <v>845.46541854277655</v>
      </c>
      <c r="J2530" s="1">
        <v>1288.410619102822</v>
      </c>
      <c r="K2530" s="1">
        <v>50.1</v>
      </c>
      <c r="L2530" s="1">
        <v>103.04</v>
      </c>
      <c r="M2530" s="1">
        <v>575.51199999999994</v>
      </c>
      <c r="N2530" s="1">
        <v>568.57049686804999</v>
      </c>
      <c r="O2530" s="1">
        <v>282.89999999999998</v>
      </c>
      <c r="P2530" s="1">
        <v>415</v>
      </c>
      <c r="Q2530" s="1">
        <v>260.49292030427841</v>
      </c>
      <c r="R2530" s="1">
        <v>541</v>
      </c>
      <c r="S2530" s="1">
        <v>601.63452614427877</v>
      </c>
      <c r="T2530" s="1">
        <v>375</v>
      </c>
      <c r="U2530" s="1">
        <v>138.28479999999999</v>
      </c>
      <c r="V2530" s="1">
        <v>606.50342999999998</v>
      </c>
      <c r="W2530" s="1">
        <v>272</v>
      </c>
      <c r="X2530" s="1">
        <v>1071</v>
      </c>
      <c r="Y2530" s="1">
        <v>3124</v>
      </c>
      <c r="Z2530" s="1">
        <v>425.5</v>
      </c>
      <c r="AA2530" s="1">
        <v>4796.8918124664979</v>
      </c>
      <c r="AB2530" s="1"/>
      <c r="AC2530" s="1">
        <v>367.32716936261409</v>
      </c>
      <c r="AD2530" s="1">
        <v>725</v>
      </c>
      <c r="AE2530" s="1">
        <v>325</v>
      </c>
      <c r="AF2530" s="1">
        <v>1578</v>
      </c>
      <c r="AG2530" s="1">
        <v>8323</v>
      </c>
      <c r="AH2530" s="1">
        <v>1186</v>
      </c>
      <c r="AI2530" s="1">
        <v>383.67</v>
      </c>
      <c r="AJ2530" s="1">
        <v>2297.3214208499999</v>
      </c>
      <c r="AK2530" s="1">
        <v>244.87923182795791</v>
      </c>
      <c r="AL2530" s="1">
        <v>31771.50390625</v>
      </c>
      <c r="AM2530" s="1">
        <v>26003.80859375</v>
      </c>
      <c r="AN2530" s="1">
        <v>5767.69580078125</v>
      </c>
      <c r="AO2530" t="s">
        <v>15340</v>
      </c>
    </row>
    <row r="2531" spans="1:41" x14ac:dyDescent="0.25">
      <c r="A2531" s="1">
        <v>2018</v>
      </c>
      <c r="B2531" t="s">
        <v>1874</v>
      </c>
      <c r="C2531" t="s">
        <v>7051</v>
      </c>
      <c r="D2531" t="s">
        <v>7211</v>
      </c>
      <c r="E2531" t="s">
        <v>7688</v>
      </c>
      <c r="F2531" t="s">
        <v>9236</v>
      </c>
      <c r="G2531" t="s">
        <v>11396</v>
      </c>
      <c r="H2531" t="s">
        <v>12678</v>
      </c>
      <c r="I2531" s="1">
        <v>845.46541854277655</v>
      </c>
      <c r="J2531" s="1">
        <v>1308.29255188</v>
      </c>
      <c r="K2531" s="1">
        <v>51.7</v>
      </c>
      <c r="L2531" s="1">
        <v>106</v>
      </c>
      <c r="M2531" s="1">
        <v>569.52672325499998</v>
      </c>
      <c r="N2531" s="1">
        <v>604.01534108882811</v>
      </c>
      <c r="O2531" s="1">
        <v>282.10000000000002</v>
      </c>
      <c r="P2531" s="1">
        <v>413</v>
      </c>
      <c r="Q2531" s="1">
        <v>256.69402000000002</v>
      </c>
      <c r="R2531" s="1">
        <v>540</v>
      </c>
      <c r="S2531" s="1">
        <v>605</v>
      </c>
      <c r="T2531" s="1">
        <v>373.82215566119999</v>
      </c>
      <c r="U2531" s="1">
        <v>139.4</v>
      </c>
      <c r="V2531" s="1">
        <v>616</v>
      </c>
      <c r="W2531" s="1">
        <v>264</v>
      </c>
      <c r="X2531" s="1">
        <v>1071</v>
      </c>
      <c r="Y2531" s="1">
        <v>3093</v>
      </c>
      <c r="Z2531" s="1">
        <v>427.5</v>
      </c>
      <c r="AA2531" s="1">
        <v>4792.5277438029962</v>
      </c>
      <c r="AB2531" s="1"/>
      <c r="AC2531" s="1">
        <v>367.32716936261409</v>
      </c>
      <c r="AD2531" s="1">
        <v>712</v>
      </c>
      <c r="AE2531" s="1">
        <v>322</v>
      </c>
      <c r="AF2531" s="1">
        <v>1597</v>
      </c>
      <c r="AG2531" s="1">
        <v>8366</v>
      </c>
      <c r="AH2531" s="1">
        <v>1225</v>
      </c>
      <c r="AI2531" s="1">
        <v>383.67</v>
      </c>
      <c r="AJ2531" s="1">
        <v>2275.9258837759999</v>
      </c>
      <c r="AK2531" s="1">
        <v>228.18577099999999</v>
      </c>
      <c r="AL2531" s="1">
        <v>31836.15234375</v>
      </c>
      <c r="AM2531" s="1">
        <v>26070.1484375</v>
      </c>
      <c r="AN2531" s="1">
        <v>5766.00439453125</v>
      </c>
      <c r="AO2531" t="s">
        <v>15341</v>
      </c>
    </row>
    <row r="2532" spans="1:41" x14ac:dyDescent="0.25">
      <c r="A2532" s="1">
        <v>2018</v>
      </c>
      <c r="B2532" t="s">
        <v>1875</v>
      </c>
      <c r="C2532" t="s">
        <v>7051</v>
      </c>
      <c r="D2532" t="s">
        <v>7211</v>
      </c>
      <c r="E2532" t="s">
        <v>7688</v>
      </c>
      <c r="F2532" t="s">
        <v>9236</v>
      </c>
      <c r="G2532" t="s">
        <v>11396</v>
      </c>
      <c r="H2532" t="s">
        <v>12678</v>
      </c>
      <c r="I2532" s="1">
        <v>802.63008655258432</v>
      </c>
      <c r="J2532" s="1">
        <v>1329</v>
      </c>
      <c r="K2532" s="1">
        <v>65.3</v>
      </c>
      <c r="L2532" s="1">
        <v>106</v>
      </c>
      <c r="M2532" s="1">
        <v>530</v>
      </c>
      <c r="N2532" s="1">
        <v>595.29027775985503</v>
      </c>
      <c r="O2532" s="1">
        <v>314.79500000000002</v>
      </c>
      <c r="P2532" s="1">
        <v>428</v>
      </c>
      <c r="Q2532" s="1">
        <v>277.50133918001239</v>
      </c>
      <c r="R2532" s="1">
        <v>534</v>
      </c>
      <c r="S2532" s="1">
        <v>626.20000000000005</v>
      </c>
      <c r="T2532" s="1">
        <v>397</v>
      </c>
      <c r="U2532" s="1">
        <v>151.3454472144</v>
      </c>
      <c r="V2532" s="1">
        <v>629.77379139909397</v>
      </c>
      <c r="W2532" s="1">
        <v>238.67293573360001</v>
      </c>
      <c r="X2532" s="1">
        <v>996</v>
      </c>
      <c r="Y2532" s="1">
        <v>3218.0417339999999</v>
      </c>
      <c r="Z2532" s="1">
        <v>416.60000000000042</v>
      </c>
      <c r="AA2532" s="1">
        <v>4642.0146232595871</v>
      </c>
      <c r="AB2532" s="1"/>
      <c r="AC2532" s="1">
        <v>310.56783743528581</v>
      </c>
      <c r="AD2532" s="1">
        <v>740</v>
      </c>
      <c r="AE2532" s="1">
        <v>348.05479784089312</v>
      </c>
      <c r="AF2532" s="1">
        <v>2013.58942115625</v>
      </c>
      <c r="AG2532" s="1">
        <v>8411.7180223119904</v>
      </c>
      <c r="AH2532" s="1">
        <v>1377.538</v>
      </c>
      <c r="AI2532" s="1">
        <v>382.56178189715871</v>
      </c>
      <c r="AJ2532" s="1">
        <v>2509.3773345501309</v>
      </c>
      <c r="AK2532" s="1">
        <v>292.05275152961781</v>
      </c>
      <c r="AL2532" s="1">
        <v>32683.625</v>
      </c>
      <c r="AM2532" s="1">
        <v>26723.50390625</v>
      </c>
      <c r="AN2532" s="1">
        <v>5960.12060546875</v>
      </c>
      <c r="AO2532" t="s">
        <v>15342</v>
      </c>
    </row>
    <row r="2533" spans="1:41" x14ac:dyDescent="0.25">
      <c r="A2533" s="1">
        <v>2018</v>
      </c>
      <c r="B2533" t="s">
        <v>1876</v>
      </c>
      <c r="C2533" t="s">
        <v>7051</v>
      </c>
      <c r="D2533" t="s">
        <v>7211</v>
      </c>
      <c r="E2533" t="s">
        <v>7688</v>
      </c>
      <c r="F2533" t="s">
        <v>9236</v>
      </c>
      <c r="G2533" t="s">
        <v>11396</v>
      </c>
      <c r="H2533" t="s">
        <v>12678</v>
      </c>
      <c r="I2533" s="1">
        <v>829.57912183142741</v>
      </c>
      <c r="J2533" s="1">
        <v>1295.5015446624529</v>
      </c>
      <c r="K2533" s="1">
        <v>53.4</v>
      </c>
      <c r="L2533" s="1">
        <v>103.04</v>
      </c>
      <c r="M2533" s="1">
        <v>579.87367428121945</v>
      </c>
      <c r="N2533" s="1">
        <v>663.85485873253356</v>
      </c>
      <c r="O2533" s="1">
        <v>283.8</v>
      </c>
      <c r="P2533" s="1">
        <v>411</v>
      </c>
      <c r="Q2533" s="1">
        <v>259.29161249999999</v>
      </c>
      <c r="R2533" s="1">
        <v>517</v>
      </c>
      <c r="S2533" s="1">
        <v>660.97964389999993</v>
      </c>
      <c r="T2533" s="1"/>
      <c r="U2533" s="1">
        <v>136.125</v>
      </c>
      <c r="V2533" s="1">
        <v>609.5</v>
      </c>
      <c r="W2533" s="1">
        <v>277</v>
      </c>
      <c r="X2533" s="1">
        <v>1037</v>
      </c>
      <c r="Y2533" s="1">
        <v>3217.240413333333</v>
      </c>
      <c r="Z2533" s="1">
        <v>433.90237138110018</v>
      </c>
      <c r="AA2533" s="1">
        <v>5009.2232396564341</v>
      </c>
      <c r="AB2533" s="1"/>
      <c r="AC2533" s="1">
        <v>348.65414347487962</v>
      </c>
      <c r="AD2533" s="1">
        <v>728</v>
      </c>
      <c r="AE2533" s="1">
        <v>333.3</v>
      </c>
      <c r="AF2533" s="1">
        <v>1701.8449206410939</v>
      </c>
      <c r="AG2533" s="1">
        <v>8399.251349524844</v>
      </c>
      <c r="AH2533" s="1">
        <v>1186.3005803090639</v>
      </c>
      <c r="AI2533" s="1">
        <v>383.24369999999988</v>
      </c>
      <c r="AJ2533" s="1">
        <v>2360.5089333062169</v>
      </c>
      <c r="AK2533" s="1">
        <v>256.80003710859933</v>
      </c>
      <c r="AL2533" s="1">
        <v>32075.21875</v>
      </c>
      <c r="AM2533" s="1">
        <v>26628.818359375</v>
      </c>
      <c r="AN2533" s="1">
        <v>5446.3974609375</v>
      </c>
      <c r="AO2533" t="s">
        <v>15343</v>
      </c>
    </row>
    <row r="2534" spans="1:41" x14ac:dyDescent="0.25">
      <c r="A2534" s="1">
        <v>2018</v>
      </c>
      <c r="B2534" t="s">
        <v>1876</v>
      </c>
      <c r="C2534" t="s">
        <v>7051</v>
      </c>
      <c r="D2534" t="s">
        <v>7211</v>
      </c>
      <c r="E2534" t="s">
        <v>7689</v>
      </c>
      <c r="F2534" t="s">
        <v>9237</v>
      </c>
      <c r="G2534" t="s">
        <v>11396</v>
      </c>
      <c r="H2534" t="s">
        <v>12679</v>
      </c>
      <c r="I2534" s="1">
        <v>140.23079999999999</v>
      </c>
      <c r="J2534" s="1">
        <v>227.88993300910309</v>
      </c>
      <c r="K2534" s="1">
        <v>6.6</v>
      </c>
      <c r="L2534" s="1">
        <v>21</v>
      </c>
      <c r="M2534" s="1">
        <v>124.068</v>
      </c>
      <c r="N2534" s="1">
        <v>181.0230479505</v>
      </c>
      <c r="O2534" s="1">
        <v>57</v>
      </c>
      <c r="P2534" s="1">
        <v>98.9</v>
      </c>
      <c r="Q2534" s="1">
        <v>65.597040639999989</v>
      </c>
      <c r="R2534" s="1">
        <v>83.001611446019993</v>
      </c>
      <c r="S2534" s="1">
        <v>114.25</v>
      </c>
      <c r="T2534" s="1">
        <v>69</v>
      </c>
      <c r="U2534" s="1">
        <v>33.299999999999997</v>
      </c>
      <c r="V2534" s="1">
        <v>126.8</v>
      </c>
      <c r="W2534" s="1">
        <v>60</v>
      </c>
      <c r="X2534" s="1">
        <v>178.8</v>
      </c>
      <c r="Y2534" s="1">
        <v>619</v>
      </c>
      <c r="Z2534" s="1">
        <v>61.928999999999988</v>
      </c>
      <c r="AA2534" s="1">
        <v>792.51408333306188</v>
      </c>
      <c r="AB2534" s="1">
        <v>13.972014</v>
      </c>
      <c r="AC2534" s="1">
        <v>57.417107992698263</v>
      </c>
      <c r="AD2534" s="1">
        <v>82.912516639999978</v>
      </c>
      <c r="AE2534" s="1">
        <v>44</v>
      </c>
      <c r="AF2534" s="1">
        <v>295.51866600229732</v>
      </c>
      <c r="AG2534" s="1">
        <v>1803</v>
      </c>
      <c r="AH2534" s="1">
        <v>253.4</v>
      </c>
      <c r="AI2534" s="1">
        <v>75.04364944999999</v>
      </c>
      <c r="AJ2534" s="1">
        <v>479</v>
      </c>
      <c r="AK2534" s="1">
        <v>22.239212700956148</v>
      </c>
      <c r="AL2534" s="1">
        <v>6187.40625</v>
      </c>
      <c r="AM2534" s="1">
        <v>5130.12109375</v>
      </c>
      <c r="AN2534" s="1">
        <v>1057.2855224609375</v>
      </c>
      <c r="AO2534" t="s">
        <v>15344</v>
      </c>
    </row>
    <row r="2535" spans="1:41" x14ac:dyDescent="0.25">
      <c r="A2535" s="1">
        <v>2018</v>
      </c>
      <c r="B2535" t="s">
        <v>1877</v>
      </c>
      <c r="C2535" t="s">
        <v>7051</v>
      </c>
      <c r="D2535" t="s">
        <v>7211</v>
      </c>
      <c r="E2535" t="s">
        <v>7689</v>
      </c>
      <c r="F2535" t="s">
        <v>9237</v>
      </c>
      <c r="G2535" t="s">
        <v>11396</v>
      </c>
      <c r="H2535" t="s">
        <v>12679</v>
      </c>
      <c r="I2535" s="1">
        <v>140.38999999999999</v>
      </c>
      <c r="J2535" s="1">
        <v>244.19454297557749</v>
      </c>
      <c r="K2535" s="1">
        <v>15.1</v>
      </c>
      <c r="L2535" s="1">
        <v>20.89</v>
      </c>
      <c r="M2535" s="1">
        <v>138.5</v>
      </c>
      <c r="N2535" s="1">
        <v>174.1</v>
      </c>
      <c r="O2535" s="1">
        <v>58</v>
      </c>
      <c r="P2535" s="1">
        <v>101</v>
      </c>
      <c r="Q2535" s="1">
        <v>64.356840255697477</v>
      </c>
      <c r="R2535" s="1">
        <v>84.781746199781381</v>
      </c>
      <c r="S2535" s="1">
        <v>111.2</v>
      </c>
      <c r="T2535" s="1">
        <v>75.356812094374988</v>
      </c>
      <c r="U2535" s="1">
        <v>33.664966520624994</v>
      </c>
      <c r="V2535" s="1">
        <v>144</v>
      </c>
      <c r="W2535" s="1">
        <v>61.4</v>
      </c>
      <c r="X2535" s="1">
        <v>176</v>
      </c>
      <c r="Y2535" s="1">
        <v>620</v>
      </c>
      <c r="Z2535" s="1">
        <v>49</v>
      </c>
      <c r="AA2535" s="1">
        <v>765.65434734324208</v>
      </c>
      <c r="AB2535" s="1">
        <v>13.328794925574559</v>
      </c>
      <c r="AC2535" s="1">
        <v>51.455406369999999</v>
      </c>
      <c r="AD2535" s="1">
        <v>151</v>
      </c>
      <c r="AE2535" s="1">
        <v>47.38</v>
      </c>
      <c r="AF2535" s="1"/>
      <c r="AG2535" s="1">
        <v>1853</v>
      </c>
      <c r="AH2535" s="1">
        <v>281.3</v>
      </c>
      <c r="AI2535" s="1">
        <v>75.07749461760001</v>
      </c>
      <c r="AJ2535" s="1">
        <v>537.2510532223032</v>
      </c>
      <c r="AK2535" s="1">
        <v>25.89812183509266</v>
      </c>
      <c r="AL2535" s="1">
        <v>6113.279296875</v>
      </c>
      <c r="AM2535" s="1">
        <v>4931.11865234375</v>
      </c>
      <c r="AN2535" s="1">
        <v>1182.1612548828125</v>
      </c>
      <c r="AO2535" t="s">
        <v>15345</v>
      </c>
    </row>
    <row r="2536" spans="1:41" x14ac:dyDescent="0.25">
      <c r="A2536" s="1">
        <v>2018</v>
      </c>
      <c r="B2536" t="s">
        <v>1878</v>
      </c>
      <c r="C2536" t="s">
        <v>7051</v>
      </c>
      <c r="D2536" t="s">
        <v>7211</v>
      </c>
      <c r="E2536" t="s">
        <v>7689</v>
      </c>
      <c r="F2536" t="s">
        <v>9237</v>
      </c>
      <c r="G2536" t="s">
        <v>11396</v>
      </c>
      <c r="H2536" t="s">
        <v>12679</v>
      </c>
      <c r="I2536" s="1">
        <v>137.63120000000001</v>
      </c>
      <c r="J2536" s="1">
        <v>251</v>
      </c>
      <c r="K2536" s="1">
        <v>13.25</v>
      </c>
      <c r="L2536" s="1">
        <v>21</v>
      </c>
      <c r="M2536" s="1">
        <v>102.8</v>
      </c>
      <c r="N2536" s="1">
        <v>178.5689519213056</v>
      </c>
      <c r="O2536" s="1">
        <v>60</v>
      </c>
      <c r="P2536" s="1">
        <v>100.9</v>
      </c>
      <c r="Q2536" s="1">
        <v>68.227986912677054</v>
      </c>
      <c r="R2536" s="1">
        <v>95.3</v>
      </c>
      <c r="S2536" s="1">
        <v>115</v>
      </c>
      <c r="T2536" s="1">
        <v>75.409880271906218</v>
      </c>
      <c r="U2536" s="1">
        <v>33.674362005204003</v>
      </c>
      <c r="V2536" s="1">
        <v>145</v>
      </c>
      <c r="W2536" s="1">
        <v>61.4</v>
      </c>
      <c r="X2536" s="1">
        <v>177</v>
      </c>
      <c r="Y2536" s="1">
        <v>618</v>
      </c>
      <c r="Z2536" s="1">
        <v>57.799999999999962</v>
      </c>
      <c r="AA2536" s="1">
        <v>772.96940952380965</v>
      </c>
      <c r="AB2536" s="1">
        <v>19.5</v>
      </c>
      <c r="AC2536" s="1">
        <v>55.372499070624983</v>
      </c>
      <c r="AD2536" s="1">
        <v>151.26499999999999</v>
      </c>
      <c r="AE2536" s="1">
        <v>43.2</v>
      </c>
      <c r="AF2536" s="1"/>
      <c r="AG2536" s="1">
        <v>1836.203488915578</v>
      </c>
      <c r="AH2536" s="1">
        <v>274.96600000000001</v>
      </c>
      <c r="AI2536" s="1">
        <v>78.732267055584785</v>
      </c>
      <c r="AJ2536" s="1">
        <v>576</v>
      </c>
      <c r="AK2536" s="1">
        <v>35.196951450939167</v>
      </c>
      <c r="AL2536" s="1">
        <v>6155.3681640625</v>
      </c>
      <c r="AM2536" s="1">
        <v>4990.84814453125</v>
      </c>
      <c r="AN2536" s="1">
        <v>1164.52001953125</v>
      </c>
      <c r="AO2536" t="s">
        <v>15346</v>
      </c>
    </row>
    <row r="2537" spans="1:41" x14ac:dyDescent="0.25">
      <c r="A2537" s="1">
        <v>2018</v>
      </c>
      <c r="B2537" t="s">
        <v>1879</v>
      </c>
      <c r="C2537" t="s">
        <v>7051</v>
      </c>
      <c r="D2537" t="s">
        <v>7211</v>
      </c>
      <c r="E2537" t="s">
        <v>7689</v>
      </c>
      <c r="F2537" t="s">
        <v>9237</v>
      </c>
      <c r="G2537" t="s">
        <v>11396</v>
      </c>
      <c r="H2537" t="s">
        <v>12679</v>
      </c>
      <c r="I2537" s="1">
        <v>133.94999999999999</v>
      </c>
      <c r="J2537" s="1">
        <v>222.392</v>
      </c>
      <c r="K2537" s="1">
        <v>8</v>
      </c>
      <c r="L2537" s="1">
        <v>21.06</v>
      </c>
      <c r="M2537" s="1">
        <v>110</v>
      </c>
      <c r="N2537" s="1">
        <v>179.63</v>
      </c>
      <c r="O2537" s="1">
        <v>54</v>
      </c>
      <c r="P2537" s="1">
        <v>104</v>
      </c>
      <c r="Q2537" s="1">
        <v>60.6</v>
      </c>
      <c r="R2537" s="1">
        <v>90</v>
      </c>
      <c r="S2537" s="1">
        <v>111.04600000000001</v>
      </c>
      <c r="T2537" s="1">
        <v>71</v>
      </c>
      <c r="U2537" s="1">
        <v>34</v>
      </c>
      <c r="V2537" s="1">
        <v>123</v>
      </c>
      <c r="W2537" s="1">
        <v>61</v>
      </c>
      <c r="X2537" s="1">
        <v>170</v>
      </c>
      <c r="Y2537" s="1">
        <v>605</v>
      </c>
      <c r="Z2537" s="1">
        <v>55</v>
      </c>
      <c r="AA2537" s="1">
        <v>733.35</v>
      </c>
      <c r="AB2537" s="1">
        <v>14</v>
      </c>
      <c r="AC2537" s="1">
        <v>59.590610525271437</v>
      </c>
      <c r="AD2537" s="1">
        <v>86.016000000000005</v>
      </c>
      <c r="AE2537" s="1">
        <v>44</v>
      </c>
      <c r="AF2537" s="1">
        <v>298</v>
      </c>
      <c r="AG2537" s="1">
        <v>1754</v>
      </c>
      <c r="AH2537" s="1">
        <v>227.08</v>
      </c>
      <c r="AI2537" s="1">
        <v>75.04364944999999</v>
      </c>
      <c r="AJ2537" s="1">
        <v>517</v>
      </c>
      <c r="AK2537" s="1">
        <v>16.962</v>
      </c>
      <c r="AL2537" s="1">
        <v>6038.72021484375</v>
      </c>
      <c r="AM2537" s="1">
        <v>5034.572265625</v>
      </c>
      <c r="AN2537" s="1">
        <v>1004.1476440429688</v>
      </c>
      <c r="AO2537" t="s">
        <v>15347</v>
      </c>
    </row>
    <row r="2538" spans="1:41" x14ac:dyDescent="0.25">
      <c r="A2538" s="1">
        <v>2018</v>
      </c>
      <c r="B2538" t="s">
        <v>1880</v>
      </c>
      <c r="C2538" t="s">
        <v>7051</v>
      </c>
      <c r="D2538" t="s">
        <v>7211</v>
      </c>
      <c r="E2538" t="s">
        <v>7689</v>
      </c>
      <c r="F2538" t="s">
        <v>9237</v>
      </c>
      <c r="G2538" t="s">
        <v>11396</v>
      </c>
      <c r="H2538" t="s">
        <v>12679</v>
      </c>
      <c r="I2538" s="1">
        <v>140.18499931088891</v>
      </c>
      <c r="J2538" s="1">
        <v>232.6867014771077</v>
      </c>
      <c r="K2538" s="1">
        <v>6.5</v>
      </c>
      <c r="L2538" s="1">
        <v>21.06</v>
      </c>
      <c r="M2538" s="1">
        <v>122.3697631846164</v>
      </c>
      <c r="N2538" s="1">
        <v>178.1405584136038</v>
      </c>
      <c r="O2538" s="1">
        <v>55</v>
      </c>
      <c r="P2538" s="1">
        <v>102</v>
      </c>
      <c r="Q2538" s="1">
        <v>57.793846622104923</v>
      </c>
      <c r="R2538" s="1">
        <v>61.536383733164577</v>
      </c>
      <c r="S2538" s="1">
        <v>107.006</v>
      </c>
      <c r="T2538" s="1">
        <v>70</v>
      </c>
      <c r="U2538" s="1">
        <v>34</v>
      </c>
      <c r="V2538" s="1">
        <v>128.71440000000001</v>
      </c>
      <c r="W2538" s="1">
        <v>60</v>
      </c>
      <c r="X2538" s="1">
        <v>168.0558746878331</v>
      </c>
      <c r="Y2538" s="1">
        <v>616</v>
      </c>
      <c r="Z2538" s="1">
        <v>57</v>
      </c>
      <c r="AA2538" s="1">
        <v>767.34813008186245</v>
      </c>
      <c r="AB2538" s="1">
        <v>14</v>
      </c>
      <c r="AC2538" s="1">
        <v>59.590610525271437</v>
      </c>
      <c r="AD2538" s="1">
        <v>80.324472</v>
      </c>
      <c r="AE2538" s="1">
        <v>44</v>
      </c>
      <c r="AF2538" s="1">
        <v>298</v>
      </c>
      <c r="AG2538" s="1">
        <v>1750</v>
      </c>
      <c r="AH2538" s="1">
        <v>274.02999999999997</v>
      </c>
      <c r="AI2538" s="1">
        <v>75.04364944999999</v>
      </c>
      <c r="AJ2538" s="1">
        <v>515</v>
      </c>
      <c r="AK2538" s="1">
        <v>18.640043517549309</v>
      </c>
      <c r="AL2538" s="1">
        <v>6114.02490234375</v>
      </c>
      <c r="AM2538" s="1">
        <v>5063.0556640625</v>
      </c>
      <c r="AN2538" s="1">
        <v>1050.9698486328125</v>
      </c>
      <c r="AO2538" t="s">
        <v>15348</v>
      </c>
    </row>
    <row r="2539" spans="1:41" x14ac:dyDescent="0.25">
      <c r="A2539" s="1">
        <v>2018</v>
      </c>
      <c r="B2539" t="s">
        <v>1881</v>
      </c>
      <c r="C2539" t="s">
        <v>7051</v>
      </c>
      <c r="D2539" t="s">
        <v>7211</v>
      </c>
      <c r="E2539" t="s">
        <v>7689</v>
      </c>
      <c r="F2539" t="s">
        <v>9237</v>
      </c>
      <c r="G2539" t="s">
        <v>11396</v>
      </c>
      <c r="H2539" t="s">
        <v>12679</v>
      </c>
      <c r="I2539" s="1">
        <v>139.21531999999999</v>
      </c>
      <c r="J2539" s="1">
        <v>227.2131369404305</v>
      </c>
      <c r="K2539" s="1">
        <v>8.3000000000000007</v>
      </c>
      <c r="L2539" s="1">
        <v>20.92</v>
      </c>
      <c r="M2539" s="1">
        <v>118.7</v>
      </c>
      <c r="N2539" s="1">
        <v>177</v>
      </c>
      <c r="O2539" s="1">
        <v>59</v>
      </c>
      <c r="P2539" s="1">
        <v>98.9</v>
      </c>
      <c r="Q2539" s="1">
        <v>60.169578400000013</v>
      </c>
      <c r="R2539" s="1">
        <v>82.045083186557392</v>
      </c>
      <c r="S2539" s="1">
        <v>107</v>
      </c>
      <c r="T2539" s="1">
        <v>71</v>
      </c>
      <c r="U2539" s="1">
        <v>34.512554249999987</v>
      </c>
      <c r="V2539" s="1">
        <v>121</v>
      </c>
      <c r="W2539" s="1">
        <v>61.4</v>
      </c>
      <c r="X2539" s="1">
        <v>177.7</v>
      </c>
      <c r="Y2539" s="1">
        <v>615</v>
      </c>
      <c r="Z2539" s="1">
        <v>58.624000000000002</v>
      </c>
      <c r="AA2539" s="1">
        <v>774.6565602604295</v>
      </c>
      <c r="AB2539" s="1">
        <v>13.958041986</v>
      </c>
      <c r="AC2539" s="1">
        <v>59.202472807295997</v>
      </c>
      <c r="AD2539" s="1">
        <v>88</v>
      </c>
      <c r="AE2539" s="1">
        <v>47.38</v>
      </c>
      <c r="AF2539" s="1">
        <v>303.02174204657018</v>
      </c>
      <c r="AG2539" s="1">
        <v>1733.6</v>
      </c>
      <c r="AH2539" s="1">
        <v>253.28</v>
      </c>
      <c r="AI2539" s="1">
        <v>71.10612949999998</v>
      </c>
      <c r="AJ2539" s="1">
        <v>467</v>
      </c>
      <c r="AK2539" s="1">
        <v>23.155191783139241</v>
      </c>
      <c r="AL2539" s="1">
        <v>6072.05908203125</v>
      </c>
      <c r="AM2539" s="1">
        <v>5019.46044921875</v>
      </c>
      <c r="AN2539" s="1">
        <v>1052.599365234375</v>
      </c>
      <c r="AO2539" t="s">
        <v>15349</v>
      </c>
    </row>
    <row r="2540" spans="1:41" x14ac:dyDescent="0.25">
      <c r="A2540" s="1">
        <v>2018</v>
      </c>
      <c r="B2540" t="s">
        <v>1882</v>
      </c>
      <c r="C2540" t="s">
        <v>7051</v>
      </c>
      <c r="D2540" t="s">
        <v>7211</v>
      </c>
      <c r="E2540" t="s">
        <v>7689</v>
      </c>
      <c r="F2540" t="s">
        <v>9238</v>
      </c>
      <c r="G2540" t="s">
        <v>11396</v>
      </c>
      <c r="H2540" t="s">
        <v>12679</v>
      </c>
      <c r="I2540" s="1">
        <v>146.68903931088889</v>
      </c>
      <c r="J2540" s="1">
        <v>287.62288367710772</v>
      </c>
      <c r="K2540" s="1">
        <v>10.5</v>
      </c>
      <c r="L2540" s="1">
        <v>21.06</v>
      </c>
      <c r="M2540" s="1">
        <v>126.56976318461641</v>
      </c>
      <c r="N2540" s="1">
        <v>179.7185584136038</v>
      </c>
      <c r="O2540" s="1">
        <v>60</v>
      </c>
      <c r="P2540" s="1">
        <v>102</v>
      </c>
      <c r="Q2540" s="1">
        <v>57.793846622104923</v>
      </c>
      <c r="R2540" s="1">
        <v>89.536383733164584</v>
      </c>
      <c r="S2540" s="1">
        <v>109.006</v>
      </c>
      <c r="T2540" s="1">
        <v>71</v>
      </c>
      <c r="U2540" s="1">
        <v>34</v>
      </c>
      <c r="V2540" s="1">
        <v>129.16191079999999</v>
      </c>
      <c r="W2540" s="1">
        <v>60</v>
      </c>
      <c r="X2540" s="1">
        <v>173.0558746878331</v>
      </c>
      <c r="Y2540" s="1">
        <v>617</v>
      </c>
      <c r="Z2540" s="1">
        <v>64</v>
      </c>
      <c r="AA2540" s="1"/>
      <c r="AB2540" s="1">
        <v>14</v>
      </c>
      <c r="AC2540" s="1">
        <v>67.844988577191444</v>
      </c>
      <c r="AD2540" s="1">
        <v>137.34047200000001</v>
      </c>
      <c r="AE2540" s="1">
        <v>69</v>
      </c>
      <c r="AF2540" s="1">
        <v>333</v>
      </c>
      <c r="AG2540" s="1">
        <v>1764</v>
      </c>
      <c r="AH2540" s="1">
        <v>274.02999999999997</v>
      </c>
      <c r="AI2540" s="1">
        <v>75.04364944999999</v>
      </c>
      <c r="AJ2540" s="1">
        <v>565</v>
      </c>
      <c r="AK2540" s="1">
        <v>45.200043517549297</v>
      </c>
      <c r="AL2540" s="1">
        <v>5683.17333984375</v>
      </c>
      <c r="AM2540" s="1">
        <v>4527.427734375</v>
      </c>
      <c r="AN2540" s="1">
        <v>1155.745849609375</v>
      </c>
      <c r="AO2540" t="s">
        <v>15350</v>
      </c>
    </row>
    <row r="2541" spans="1:41" x14ac:dyDescent="0.25">
      <c r="A2541" s="1">
        <v>2018</v>
      </c>
      <c r="B2541" t="s">
        <v>1883</v>
      </c>
      <c r="C2541" t="s">
        <v>7051</v>
      </c>
      <c r="D2541" t="s">
        <v>7211</v>
      </c>
      <c r="E2541" t="s">
        <v>7689</v>
      </c>
      <c r="F2541" t="s">
        <v>9238</v>
      </c>
      <c r="G2541" t="s">
        <v>11396</v>
      </c>
      <c r="H2541" t="s">
        <v>12679</v>
      </c>
      <c r="I2541" s="1">
        <v>140.45403999999999</v>
      </c>
      <c r="J2541" s="1">
        <v>299.74073099999998</v>
      </c>
      <c r="K2541" s="1">
        <v>11</v>
      </c>
      <c r="L2541" s="1">
        <v>21.06</v>
      </c>
      <c r="M2541" s="1">
        <v>116.504</v>
      </c>
      <c r="N2541" s="1">
        <v>181.09299999999999</v>
      </c>
      <c r="O2541" s="1">
        <v>59</v>
      </c>
      <c r="P2541" s="1">
        <v>104</v>
      </c>
      <c r="Q2541" s="1">
        <v>60.6</v>
      </c>
      <c r="R2541" s="1">
        <v>93</v>
      </c>
      <c r="S2541" s="1">
        <v>113.01600000000001</v>
      </c>
      <c r="T2541" s="1">
        <v>73</v>
      </c>
      <c r="U2541" s="1">
        <v>34</v>
      </c>
      <c r="V2541" s="1">
        <v>139</v>
      </c>
      <c r="W2541" s="1">
        <v>61</v>
      </c>
      <c r="X2541" s="1">
        <v>173.6</v>
      </c>
      <c r="Y2541" s="1">
        <v>607.70000000000005</v>
      </c>
      <c r="Z2541" s="1">
        <v>62</v>
      </c>
      <c r="AA2541" s="1"/>
      <c r="AB2541" s="1">
        <v>14</v>
      </c>
      <c r="AC2541" s="1">
        <v>67.844988577191444</v>
      </c>
      <c r="AD2541" s="1">
        <v>138.63399999999999</v>
      </c>
      <c r="AE2541" s="1">
        <v>69</v>
      </c>
      <c r="AF2541" s="1">
        <v>349</v>
      </c>
      <c r="AG2541" s="1">
        <v>1768</v>
      </c>
      <c r="AH2541" s="1">
        <v>271.20999999999998</v>
      </c>
      <c r="AI2541" s="1">
        <v>75.04364944999999</v>
      </c>
      <c r="AJ2541" s="1">
        <v>575</v>
      </c>
      <c r="AK2541" s="1">
        <v>42.415999999999997</v>
      </c>
      <c r="AL2541" s="1">
        <v>5719.91650390625</v>
      </c>
      <c r="AM2541" s="1">
        <v>4571.49267578125</v>
      </c>
      <c r="AN2541" s="1">
        <v>1148.4237060546875</v>
      </c>
      <c r="AO2541" t="s">
        <v>15351</v>
      </c>
    </row>
    <row r="2542" spans="1:41" x14ac:dyDescent="0.25">
      <c r="A2542" s="1">
        <v>2018</v>
      </c>
      <c r="B2542" t="s">
        <v>1884</v>
      </c>
      <c r="C2542" t="s">
        <v>7051</v>
      </c>
      <c r="D2542" t="s">
        <v>7211</v>
      </c>
      <c r="E2542" t="s">
        <v>7689</v>
      </c>
      <c r="F2542" t="s">
        <v>9238</v>
      </c>
      <c r="G2542" t="s">
        <v>11396</v>
      </c>
      <c r="H2542" t="s">
        <v>12679</v>
      </c>
      <c r="I2542" s="1">
        <v>147.13</v>
      </c>
      <c r="J2542" s="1">
        <v>292.86026395156142</v>
      </c>
      <c r="K2542" s="1">
        <v>15.6</v>
      </c>
      <c r="L2542" s="1">
        <v>20.89</v>
      </c>
      <c r="M2542" s="1">
        <v>147</v>
      </c>
      <c r="N2542" s="1">
        <v>175.1</v>
      </c>
      <c r="O2542" s="1">
        <v>64</v>
      </c>
      <c r="P2542" s="1">
        <v>101</v>
      </c>
      <c r="Q2542" s="1">
        <v>64.356840255697477</v>
      </c>
      <c r="R2542" s="1">
        <v>88.909686199781376</v>
      </c>
      <c r="S2542" s="1">
        <v>111.2</v>
      </c>
      <c r="T2542" s="1">
        <v>78.467212094374986</v>
      </c>
      <c r="U2542" s="1">
        <v>33.664966520624994</v>
      </c>
      <c r="V2542" s="1">
        <v>145.47</v>
      </c>
      <c r="W2542" s="1">
        <v>61.4</v>
      </c>
      <c r="X2542" s="1">
        <v>185</v>
      </c>
      <c r="Y2542" s="1">
        <v>620.79999999999995</v>
      </c>
      <c r="Z2542" s="1">
        <v>62</v>
      </c>
      <c r="AA2542" s="1">
        <v>921.73936740676936</v>
      </c>
      <c r="AB2542" s="1">
        <v>13.328794925574559</v>
      </c>
      <c r="AC2542" s="1">
        <v>69.67919612</v>
      </c>
      <c r="AD2542" s="1">
        <v>165</v>
      </c>
      <c r="AE2542" s="1">
        <v>72.38</v>
      </c>
      <c r="AF2542" s="1">
        <v>0</v>
      </c>
      <c r="AG2542" s="1">
        <v>1869</v>
      </c>
      <c r="AH2542" s="1">
        <v>281.3</v>
      </c>
      <c r="AI2542" s="1">
        <v>75.07749461760001</v>
      </c>
      <c r="AJ2542" s="1">
        <v>561.7510532223032</v>
      </c>
      <c r="AK2542" s="1">
        <v>52.148121835092653</v>
      </c>
      <c r="AL2542" s="1">
        <v>6496.25244140625</v>
      </c>
      <c r="AM2542" s="1">
        <v>5246.7314453125</v>
      </c>
      <c r="AN2542" s="1">
        <v>1249.5216064453125</v>
      </c>
      <c r="AO2542" t="s">
        <v>15352</v>
      </c>
    </row>
    <row r="2543" spans="1:41" x14ac:dyDescent="0.25">
      <c r="A2543" s="1">
        <v>2018</v>
      </c>
      <c r="B2543" t="s">
        <v>1885</v>
      </c>
      <c r="C2543" t="s">
        <v>7051</v>
      </c>
      <c r="D2543" t="s">
        <v>7211</v>
      </c>
      <c r="E2543" t="s">
        <v>7689</v>
      </c>
      <c r="F2543" t="s">
        <v>9238</v>
      </c>
      <c r="G2543" t="s">
        <v>11396</v>
      </c>
      <c r="H2543" t="s">
        <v>12679</v>
      </c>
      <c r="I2543" s="1">
        <v>143.69120000000001</v>
      </c>
      <c r="J2543" s="1">
        <v>300</v>
      </c>
      <c r="K2543" s="1">
        <v>13.75</v>
      </c>
      <c r="L2543" s="1">
        <v>21</v>
      </c>
      <c r="M2543" s="1">
        <v>112.8</v>
      </c>
      <c r="N2543" s="1">
        <v>180.04489192130561</v>
      </c>
      <c r="O2543" s="1">
        <v>66</v>
      </c>
      <c r="P2543" s="1">
        <v>100.9</v>
      </c>
      <c r="Q2543" s="1">
        <v>68.227986912677054</v>
      </c>
      <c r="R2543" s="1">
        <v>101.65</v>
      </c>
      <c r="S2543" s="1">
        <v>115</v>
      </c>
      <c r="T2543" s="1">
        <v>79.142360271906213</v>
      </c>
      <c r="U2543" s="1">
        <v>33.674362005204003</v>
      </c>
      <c r="V2543" s="1">
        <v>145.4</v>
      </c>
      <c r="W2543" s="1">
        <v>61.4</v>
      </c>
      <c r="X2543" s="1">
        <v>182</v>
      </c>
      <c r="Y2543" s="1">
        <v>618.5</v>
      </c>
      <c r="Z2543" s="1">
        <v>63.799999999999962</v>
      </c>
      <c r="AA2543" s="1">
        <v>922.2888190476192</v>
      </c>
      <c r="AB2543" s="1">
        <v>19.5</v>
      </c>
      <c r="AC2543" s="1">
        <v>72.483333630624969</v>
      </c>
      <c r="AD2543" s="1">
        <v>165.48699999999999</v>
      </c>
      <c r="AE2543" s="1">
        <v>68.2</v>
      </c>
      <c r="AF2543" s="1">
        <v>0</v>
      </c>
      <c r="AG2543" s="1">
        <v>1849.297488915578</v>
      </c>
      <c r="AH2543" s="1">
        <v>275.33998000000003</v>
      </c>
      <c r="AI2543" s="1">
        <v>78.732267055584785</v>
      </c>
      <c r="AJ2543" s="1">
        <v>578</v>
      </c>
      <c r="AK2543" s="1">
        <v>58.39695145093917</v>
      </c>
      <c r="AL2543" s="1">
        <v>6494.70654296875</v>
      </c>
      <c r="AM2543" s="1">
        <v>5267.158203125</v>
      </c>
      <c r="AN2543" s="1">
        <v>1227.548583984375</v>
      </c>
      <c r="AO2543" t="s">
        <v>15353</v>
      </c>
    </row>
    <row r="2544" spans="1:41" x14ac:dyDescent="0.25">
      <c r="A2544" s="1">
        <v>2018</v>
      </c>
      <c r="B2544" t="s">
        <v>1886</v>
      </c>
      <c r="C2544" t="s">
        <v>7051</v>
      </c>
      <c r="D2544" t="s">
        <v>7211</v>
      </c>
      <c r="E2544" t="s">
        <v>7689</v>
      </c>
      <c r="F2544" t="s">
        <v>9238</v>
      </c>
      <c r="G2544" t="s">
        <v>11396</v>
      </c>
      <c r="H2544" t="s">
        <v>12679</v>
      </c>
      <c r="I2544" s="1">
        <v>145.87904</v>
      </c>
      <c r="J2544" s="1">
        <v>284.18299972168222</v>
      </c>
      <c r="K2544" s="1">
        <v>10.8</v>
      </c>
      <c r="L2544" s="1">
        <v>20.92</v>
      </c>
      <c r="M2544" s="1">
        <v>126.7</v>
      </c>
      <c r="N2544" s="1">
        <v>178</v>
      </c>
      <c r="O2544" s="1">
        <v>65</v>
      </c>
      <c r="P2544" s="1">
        <v>98.9</v>
      </c>
      <c r="Q2544" s="1">
        <v>60.169578400000013</v>
      </c>
      <c r="R2544" s="1">
        <v>86.045083186557392</v>
      </c>
      <c r="S2544" s="1">
        <v>111</v>
      </c>
      <c r="T2544" s="1">
        <v>73</v>
      </c>
      <c r="U2544" s="1">
        <v>34.512554249999987</v>
      </c>
      <c r="V2544" s="1">
        <v>146</v>
      </c>
      <c r="W2544" s="1">
        <v>61.4</v>
      </c>
      <c r="X2544" s="1">
        <v>187.7</v>
      </c>
      <c r="Y2544" s="1">
        <v>617</v>
      </c>
      <c r="Z2544" s="1">
        <v>66.061999999999998</v>
      </c>
      <c r="AA2544" s="1">
        <v>911.59479207203128</v>
      </c>
      <c r="AB2544" s="1">
        <v>13.958041986</v>
      </c>
      <c r="AC2544" s="1">
        <v>67.659968922624003</v>
      </c>
      <c r="AD2544" s="1">
        <v>149</v>
      </c>
      <c r="AE2544" s="1">
        <v>72.38</v>
      </c>
      <c r="AF2544" s="1">
        <v>338.02174204657018</v>
      </c>
      <c r="AG2544" s="1">
        <v>1743.7</v>
      </c>
      <c r="AH2544" s="1">
        <v>255.97247999999999</v>
      </c>
      <c r="AI2544" s="1">
        <v>71.10612949999998</v>
      </c>
      <c r="AJ2544" s="1">
        <v>542</v>
      </c>
      <c r="AK2544" s="1">
        <v>49.655191783139237</v>
      </c>
      <c r="AL2544" s="1">
        <v>6588.3193359375</v>
      </c>
      <c r="AM2544" s="1">
        <v>5413.02783203125</v>
      </c>
      <c r="AN2544" s="1">
        <v>1175.291748046875</v>
      </c>
      <c r="AO2544" t="s">
        <v>15354</v>
      </c>
    </row>
    <row r="2545" spans="1:41" x14ac:dyDescent="0.25">
      <c r="A2545" s="1">
        <v>2018</v>
      </c>
      <c r="B2545" t="s">
        <v>1887</v>
      </c>
      <c r="C2545" t="s">
        <v>7051</v>
      </c>
      <c r="D2545" t="s">
        <v>7211</v>
      </c>
      <c r="E2545" t="s">
        <v>7689</v>
      </c>
      <c r="F2545" t="s">
        <v>9238</v>
      </c>
      <c r="G2545" t="s">
        <v>11396</v>
      </c>
      <c r="H2545" t="s">
        <v>12679</v>
      </c>
      <c r="I2545" s="1">
        <v>146.89452</v>
      </c>
      <c r="J2545" s="1">
        <v>286.18151455057148</v>
      </c>
      <c r="K2545" s="1">
        <v>10.6</v>
      </c>
      <c r="L2545" s="1">
        <v>21</v>
      </c>
      <c r="M2545" s="1">
        <v>128.27600000000001</v>
      </c>
      <c r="N2545" s="1">
        <v>182.0986279505</v>
      </c>
      <c r="O2545" s="1">
        <v>62</v>
      </c>
      <c r="P2545" s="1">
        <v>98.9</v>
      </c>
      <c r="Q2545" s="1">
        <v>65.597040639999989</v>
      </c>
      <c r="R2545" s="1">
        <v>87.001611446019993</v>
      </c>
      <c r="S2545" s="1">
        <v>118.25</v>
      </c>
      <c r="T2545" s="1">
        <v>72</v>
      </c>
      <c r="U2545" s="1">
        <v>33.299999999999997</v>
      </c>
      <c r="V2545" s="1">
        <v>133.80000000000001</v>
      </c>
      <c r="W2545" s="1">
        <v>60</v>
      </c>
      <c r="X2545" s="1">
        <v>183.8</v>
      </c>
      <c r="Y2545" s="1">
        <v>619.5</v>
      </c>
      <c r="Z2545" s="1">
        <v>69.033999999999992</v>
      </c>
      <c r="AA2545" s="1">
        <v>925.3868095238098</v>
      </c>
      <c r="AB2545" s="1">
        <v>13.972014</v>
      </c>
      <c r="AC2545" s="1">
        <v>65.778685759578266</v>
      </c>
      <c r="AD2545" s="1">
        <v>138.68151664000001</v>
      </c>
      <c r="AE2545" s="1">
        <v>69</v>
      </c>
      <c r="AF2545" s="1">
        <v>330.51866600229732</v>
      </c>
      <c r="AG2545" s="1">
        <v>1810</v>
      </c>
      <c r="AH2545" s="1">
        <v>256.39999999999998</v>
      </c>
      <c r="AI2545" s="1">
        <v>75.04364944999999</v>
      </c>
      <c r="AJ2545" s="1">
        <v>554</v>
      </c>
      <c r="AK2545" s="1">
        <v>47.640212700956162</v>
      </c>
      <c r="AL2545" s="1">
        <v>6664.65380859375</v>
      </c>
      <c r="AM2545" s="1">
        <v>5497.9912109375</v>
      </c>
      <c r="AN2545" s="1">
        <v>1166.6634521484375</v>
      </c>
      <c r="AO2545" t="s">
        <v>15355</v>
      </c>
    </row>
    <row r="2546" spans="1:41" x14ac:dyDescent="0.25">
      <c r="A2546" s="1">
        <v>2018</v>
      </c>
      <c r="B2546" t="s">
        <v>1888</v>
      </c>
      <c r="C2546" t="s">
        <v>7051</v>
      </c>
      <c r="D2546" t="s">
        <v>7211</v>
      </c>
      <c r="E2546" t="s">
        <v>7689</v>
      </c>
      <c r="F2546" t="s">
        <v>9239</v>
      </c>
      <c r="G2546" t="s">
        <v>11396</v>
      </c>
      <c r="H2546" t="s">
        <v>12679</v>
      </c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>
        <v>909.89737629310775</v>
      </c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>
        <v>909.89739990234375</v>
      </c>
      <c r="AM2546" s="1">
        <v>909.89739990234375</v>
      </c>
      <c r="AN2546" s="1">
        <v>0</v>
      </c>
      <c r="AO2546" t="s">
        <v>15356</v>
      </c>
    </row>
    <row r="2547" spans="1:41" x14ac:dyDescent="0.25">
      <c r="A2547" s="1">
        <v>2018</v>
      </c>
      <c r="B2547" t="s">
        <v>1889</v>
      </c>
      <c r="C2547" t="s">
        <v>7051</v>
      </c>
      <c r="D2547" t="s">
        <v>7211</v>
      </c>
      <c r="E2547" t="s">
        <v>7689</v>
      </c>
      <c r="F2547" t="s">
        <v>9240</v>
      </c>
      <c r="G2547" t="s">
        <v>11396</v>
      </c>
      <c r="H2547" t="s">
        <v>12679</v>
      </c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>
        <v>896.90800000000002</v>
      </c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>
        <v>896.90802001953125</v>
      </c>
      <c r="AM2547" s="1">
        <v>896.90802001953125</v>
      </c>
      <c r="AN2547" s="1">
        <v>0</v>
      </c>
      <c r="AO2547" t="s">
        <v>15357</v>
      </c>
    </row>
    <row r="2548" spans="1:41" x14ac:dyDescent="0.25">
      <c r="A2548" s="1">
        <v>2018</v>
      </c>
      <c r="B2548" t="s">
        <v>1890</v>
      </c>
      <c r="C2548" t="s">
        <v>7052</v>
      </c>
      <c r="D2548" t="s">
        <v>7211</v>
      </c>
      <c r="E2548" t="s">
        <v>7690</v>
      </c>
      <c r="F2548" t="s">
        <v>9241</v>
      </c>
      <c r="G2548" t="s">
        <v>11396</v>
      </c>
      <c r="H2548" t="s">
        <v>12680</v>
      </c>
      <c r="I2548" s="1">
        <v>32975</v>
      </c>
      <c r="J2548" s="1">
        <v>88588.098630136985</v>
      </c>
      <c r="K2548" s="1">
        <v>4624</v>
      </c>
      <c r="L2548" s="1">
        <v>8561</v>
      </c>
      <c r="M2548" s="1">
        <v>41704</v>
      </c>
      <c r="N2548" s="1">
        <v>19216.583333333339</v>
      </c>
      <c r="O2548" s="1">
        <v>25512</v>
      </c>
      <c r="P2548" s="1">
        <v>44395.583333333328</v>
      </c>
      <c r="Q2548" s="1">
        <v>17404</v>
      </c>
      <c r="R2548" s="1">
        <v>25000</v>
      </c>
      <c r="S2548" s="1">
        <v>38232</v>
      </c>
      <c r="T2548" s="1">
        <v>25374.083333333328</v>
      </c>
      <c r="U2548" s="1">
        <v>9209.5</v>
      </c>
      <c r="V2548" s="1">
        <v>39578</v>
      </c>
      <c r="W2548" s="1">
        <v>12814</v>
      </c>
      <c r="X2548" s="1">
        <v>58430</v>
      </c>
      <c r="Y2548" s="1">
        <v>199838</v>
      </c>
      <c r="Z2548" s="1">
        <v>16000</v>
      </c>
      <c r="AA2548" s="1">
        <v>337134.5</v>
      </c>
      <c r="AB2548" s="1">
        <v>6665</v>
      </c>
      <c r="AC2548" s="1">
        <v>23768</v>
      </c>
      <c r="AD2548" s="1">
        <v>35698</v>
      </c>
      <c r="AE2548" s="1">
        <v>31641</v>
      </c>
      <c r="AF2548" s="1">
        <v>112781</v>
      </c>
      <c r="AG2548" s="1">
        <v>557490</v>
      </c>
      <c r="AH2548" s="1">
        <v>90601</v>
      </c>
      <c r="AI2548" s="1">
        <v>26077</v>
      </c>
      <c r="AJ2548" s="1">
        <v>166909.58333333331</v>
      </c>
      <c r="AK2548" s="1">
        <v>13526</v>
      </c>
      <c r="AL2548" s="1">
        <v>2109747</v>
      </c>
      <c r="AM2548" s="1">
        <v>1730489.875</v>
      </c>
      <c r="AN2548" s="1">
        <v>379257.0625</v>
      </c>
      <c r="AO2548" t="s">
        <v>15358</v>
      </c>
    </row>
    <row r="2549" spans="1:41" x14ac:dyDescent="0.25">
      <c r="A2549" s="1">
        <v>2018</v>
      </c>
      <c r="B2549" t="s">
        <v>1890</v>
      </c>
      <c r="C2549" t="s">
        <v>7053</v>
      </c>
      <c r="D2549" t="s">
        <v>7211</v>
      </c>
      <c r="E2549" t="s">
        <v>7691</v>
      </c>
      <c r="F2549" t="s">
        <v>9242</v>
      </c>
      <c r="G2549" t="s">
        <v>11396</v>
      </c>
      <c r="H2549" t="s">
        <v>12681</v>
      </c>
      <c r="I2549" s="1">
        <v>3521</v>
      </c>
      <c r="J2549" s="1">
        <v>4398.7000000000007</v>
      </c>
      <c r="K2549" s="1">
        <v>588.30000000000007</v>
      </c>
      <c r="L2549" s="1">
        <v>1690.6898989999991</v>
      </c>
      <c r="M2549" s="1">
        <v>2341.668000152999</v>
      </c>
      <c r="N2549" s="1">
        <v>2504</v>
      </c>
      <c r="O2549" s="1">
        <v>3546.7342263150581</v>
      </c>
      <c r="P2549" s="1">
        <v>1524</v>
      </c>
      <c r="Q2549" s="1">
        <v>53.951470000000022</v>
      </c>
      <c r="R2549" s="1">
        <v>1952.9011</v>
      </c>
      <c r="S2549" s="1">
        <v>4032</v>
      </c>
      <c r="T2549" s="1">
        <v>2836.4509500635631</v>
      </c>
      <c r="U2549" s="1">
        <v>29.675000000000001</v>
      </c>
      <c r="V2549" s="1">
        <v>2677</v>
      </c>
      <c r="W2549" s="1">
        <v>1711.4474</v>
      </c>
      <c r="X2549" s="1">
        <v>5012.14714</v>
      </c>
      <c r="Y2549" s="1">
        <v>5487.3563164432944</v>
      </c>
      <c r="Z2549" s="1">
        <v>4431.1245700000227</v>
      </c>
      <c r="AA2549" s="1">
        <v>21700.585675999999</v>
      </c>
      <c r="AB2549" s="1">
        <v>958</v>
      </c>
      <c r="AC2549" s="1">
        <v>4105.2778100000014</v>
      </c>
      <c r="AD2549" s="1">
        <v>8456.5234549996967</v>
      </c>
      <c r="AE2549" s="1">
        <v>3172.84</v>
      </c>
      <c r="AF2549" s="1">
        <v>5569.1537639999924</v>
      </c>
      <c r="AG2549" s="1">
        <v>8343.1909999999989</v>
      </c>
      <c r="AH2549" s="1">
        <v>3161.174274</v>
      </c>
      <c r="AI2549" s="1">
        <v>1769.855029999997</v>
      </c>
      <c r="AJ2549" s="1">
        <v>1732.279617070787</v>
      </c>
      <c r="AK2549" s="1">
        <v>2024.6030000000001</v>
      </c>
      <c r="AL2549" s="1">
        <v>109332.6328125</v>
      </c>
      <c r="AM2549" s="1">
        <v>72893.7265625</v>
      </c>
      <c r="AN2549" s="1">
        <v>36438.90234375</v>
      </c>
      <c r="AO2549" t="s">
        <v>15359</v>
      </c>
    </row>
    <row r="2550" spans="1:41" x14ac:dyDescent="0.25">
      <c r="A2550" s="1">
        <v>2018</v>
      </c>
      <c r="B2550" t="s">
        <v>1890</v>
      </c>
      <c r="C2550" t="s">
        <v>7053</v>
      </c>
      <c r="D2550" t="s">
        <v>7211</v>
      </c>
      <c r="E2550" t="s">
        <v>7691</v>
      </c>
      <c r="F2550" t="s">
        <v>9243</v>
      </c>
      <c r="G2550" t="s">
        <v>11396</v>
      </c>
      <c r="H2550" t="s">
        <v>12681</v>
      </c>
      <c r="I2550" s="1">
        <v>4288</v>
      </c>
      <c r="J2550" s="1">
        <v>6682.91</v>
      </c>
      <c r="K2550" s="1">
        <v>642.1</v>
      </c>
      <c r="L2550" s="1">
        <v>1804.083666999999</v>
      </c>
      <c r="M2550" s="1">
        <v>3234.5479071159989</v>
      </c>
      <c r="N2550" s="1">
        <v>3123.9</v>
      </c>
      <c r="O2550" s="1">
        <v>3950.6127613150588</v>
      </c>
      <c r="P2550" s="1">
        <v>2275</v>
      </c>
      <c r="Q2550" s="1">
        <v>656.07072000000016</v>
      </c>
      <c r="R2550" s="1">
        <v>2522.0376099999999</v>
      </c>
      <c r="S2550" s="1">
        <v>5019.7000000000007</v>
      </c>
      <c r="T2550" s="1">
        <v>3385.6069770712679</v>
      </c>
      <c r="U2550" s="1">
        <v>296.81200000000001</v>
      </c>
      <c r="V2550" s="1">
        <v>3594</v>
      </c>
      <c r="W2550" s="1">
        <v>1896.5175999999999</v>
      </c>
      <c r="X2550" s="1">
        <v>6017.3980600000004</v>
      </c>
      <c r="Y2550" s="1">
        <v>11351.00231644329</v>
      </c>
      <c r="Z2550" s="1">
        <v>4588.5624400000233</v>
      </c>
      <c r="AA2550" s="1">
        <v>28114.51109399999</v>
      </c>
      <c r="AB2550" s="1">
        <v>1050</v>
      </c>
      <c r="AC2550" s="1">
        <v>4423.0749300000007</v>
      </c>
      <c r="AD2550" s="1">
        <v>8826.1380949996983</v>
      </c>
      <c r="AE2550" s="1">
        <v>4051.24</v>
      </c>
      <c r="AF2550" s="1">
        <v>9244.7115889999932</v>
      </c>
      <c r="AG2550" s="1">
        <v>18658.018</v>
      </c>
      <c r="AH2550" s="1">
        <v>5397.5290889999997</v>
      </c>
      <c r="AI2550" s="1">
        <v>2211.7859399999979</v>
      </c>
      <c r="AJ2550" s="1">
        <v>4724.5552152841228</v>
      </c>
      <c r="AK2550" s="1">
        <v>2293.8690000000001</v>
      </c>
      <c r="AL2550" s="1">
        <v>154324.3125</v>
      </c>
      <c r="AM2550" s="1">
        <v>110398.4921875</v>
      </c>
      <c r="AN2550" s="1">
        <v>43925.80078125</v>
      </c>
      <c r="AO2550" t="s">
        <v>15360</v>
      </c>
    </row>
    <row r="2551" spans="1:41" x14ac:dyDescent="0.25">
      <c r="A2551" s="1">
        <v>2018</v>
      </c>
      <c r="B2551" t="s">
        <v>1890</v>
      </c>
      <c r="C2551" t="s">
        <v>7053</v>
      </c>
      <c r="D2551" t="s">
        <v>7211</v>
      </c>
      <c r="E2551" t="s">
        <v>7691</v>
      </c>
      <c r="F2551" t="s">
        <v>9244</v>
      </c>
      <c r="G2551" t="s">
        <v>11396</v>
      </c>
      <c r="H2551" t="s">
        <v>12681</v>
      </c>
      <c r="I2551" s="1">
        <v>767</v>
      </c>
      <c r="J2551" s="1">
        <v>2284.21</v>
      </c>
      <c r="K2551" s="1">
        <v>53.8</v>
      </c>
      <c r="L2551" s="1">
        <v>113.39376799999999</v>
      </c>
      <c r="M2551" s="1">
        <v>892.87990696299994</v>
      </c>
      <c r="N2551" s="1">
        <v>619.9</v>
      </c>
      <c r="O2551" s="1">
        <v>403.87853500000051</v>
      </c>
      <c r="P2551" s="1">
        <v>751</v>
      </c>
      <c r="Q2551" s="1">
        <v>602.11925000000019</v>
      </c>
      <c r="R2551" s="1">
        <v>569.13651000000004</v>
      </c>
      <c r="S2551" s="1">
        <v>987.7</v>
      </c>
      <c r="T2551" s="1">
        <v>549.15602700770455</v>
      </c>
      <c r="U2551" s="1">
        <v>267.137</v>
      </c>
      <c r="V2551" s="1">
        <v>917</v>
      </c>
      <c r="W2551" s="1">
        <v>185.0702</v>
      </c>
      <c r="X2551" s="1">
        <v>1005.25092</v>
      </c>
      <c r="Y2551" s="1">
        <v>5863.6460000000006</v>
      </c>
      <c r="Z2551" s="1">
        <v>157.43787</v>
      </c>
      <c r="AA2551" s="1">
        <v>6413.9254179999998</v>
      </c>
      <c r="AB2551" s="1">
        <v>92</v>
      </c>
      <c r="AC2551" s="1">
        <v>317.79712000000001</v>
      </c>
      <c r="AD2551" s="1">
        <v>369.61464000000018</v>
      </c>
      <c r="AE2551" s="1">
        <v>878.4</v>
      </c>
      <c r="AF2551" s="1">
        <v>3675.5578249999999</v>
      </c>
      <c r="AG2551" s="1">
        <v>10314.826999999999</v>
      </c>
      <c r="AH2551" s="1">
        <v>2236.3548150000001</v>
      </c>
      <c r="AI2551" s="1">
        <v>441.93091000000021</v>
      </c>
      <c r="AJ2551" s="1">
        <v>2992.2755982133358</v>
      </c>
      <c r="AK2551" s="1">
        <v>269.26600000000002</v>
      </c>
      <c r="AL2551" s="1">
        <v>44991.66796875</v>
      </c>
      <c r="AM2551" s="1">
        <v>37504.765625</v>
      </c>
      <c r="AN2551" s="1">
        <v>7486.90283203125</v>
      </c>
      <c r="AO2551" t="s">
        <v>15361</v>
      </c>
    </row>
    <row r="2552" spans="1:41" x14ac:dyDescent="0.25">
      <c r="A2552" s="1">
        <v>2018</v>
      </c>
      <c r="B2552" t="s">
        <v>1890</v>
      </c>
      <c r="C2552" t="s">
        <v>7054</v>
      </c>
      <c r="D2552" t="s">
        <v>7211</v>
      </c>
      <c r="E2552" t="s">
        <v>7692</v>
      </c>
      <c r="F2552" t="s">
        <v>9245</v>
      </c>
      <c r="G2552" t="s">
        <v>11396</v>
      </c>
      <c r="H2552" t="s">
        <v>12682</v>
      </c>
      <c r="I2552" s="1">
        <v>806.85445382</v>
      </c>
      <c r="J2552" s="1">
        <v>1400.3903820435</v>
      </c>
      <c r="K2552" s="1">
        <v>55.003026000000013</v>
      </c>
      <c r="L2552" s="1">
        <v>115.2</v>
      </c>
      <c r="M2552" s="1">
        <v>591.1</v>
      </c>
      <c r="N2552" s="1">
        <v>580.732349</v>
      </c>
      <c r="O2552" s="1">
        <v>308.68151881</v>
      </c>
      <c r="P2552" s="1">
        <v>442.28800000000001</v>
      </c>
      <c r="Q2552" s="1">
        <v>264.62211692914002</v>
      </c>
      <c r="R2552" s="1">
        <v>564.93328062000001</v>
      </c>
      <c r="S2552" s="1">
        <v>630</v>
      </c>
      <c r="T2552" s="1">
        <v>398.33</v>
      </c>
      <c r="U2552" s="1">
        <v>145.74963044399999</v>
      </c>
      <c r="V2552" s="1">
        <v>660.61984988865584</v>
      </c>
      <c r="W2552" s="1">
        <v>265.29751099999999</v>
      </c>
      <c r="X2552" s="1">
        <v>1131</v>
      </c>
      <c r="Y2552" s="1">
        <v>3308.2268439999998</v>
      </c>
      <c r="Z2552" s="1">
        <v>448.86051325</v>
      </c>
      <c r="AA2552" s="1">
        <v>5099</v>
      </c>
      <c r="AB2552" s="1">
        <v>80.995999999999995</v>
      </c>
      <c r="AC2552" s="1">
        <v>407.2846538965041</v>
      </c>
      <c r="AD2552" s="1">
        <v>759.18930501422005</v>
      </c>
      <c r="AE2552" s="1">
        <v>360.67691612666852</v>
      </c>
      <c r="AF2552" s="1">
        <v>1691</v>
      </c>
      <c r="AG2552" s="1">
        <v>8731.8522470099997</v>
      </c>
      <c r="AH2552" s="1">
        <v>1306.4915000000001</v>
      </c>
      <c r="AI2552" s="1">
        <v>403</v>
      </c>
      <c r="AJ2552" s="1">
        <v>2411.4400169999999</v>
      </c>
      <c r="AK2552" s="1">
        <v>243.8</v>
      </c>
      <c r="AL2552" s="1">
        <v>33612.62109375</v>
      </c>
      <c r="AM2552" s="1">
        <v>27439.728515625</v>
      </c>
      <c r="AN2552" s="1">
        <v>6172.88916015625</v>
      </c>
      <c r="AO2552" t="s">
        <v>15362</v>
      </c>
    </row>
    <row r="2553" spans="1:41" x14ac:dyDescent="0.25">
      <c r="A2553" s="1">
        <v>2018</v>
      </c>
      <c r="B2553" t="s">
        <v>1890</v>
      </c>
      <c r="C2553" t="s">
        <v>7054</v>
      </c>
      <c r="D2553" t="s">
        <v>7211</v>
      </c>
      <c r="E2553" t="s">
        <v>7692</v>
      </c>
      <c r="F2553" t="s">
        <v>9246</v>
      </c>
      <c r="G2553" t="s">
        <v>11396</v>
      </c>
      <c r="H2553" t="s">
        <v>12683</v>
      </c>
      <c r="I2553" s="1">
        <v>0.63039266860928267</v>
      </c>
      <c r="J2553" s="1">
        <v>0.5331909569722435</v>
      </c>
      <c r="K2553" s="1">
        <v>0.57153506704672696</v>
      </c>
      <c r="L2553" s="1">
        <v>0.65753424657534243</v>
      </c>
      <c r="M2553" s="1">
        <v>0.57933246003203887</v>
      </c>
      <c r="N2553" s="1">
        <v>0.36602866199628259</v>
      </c>
      <c r="O2553" s="1">
        <v>0.60017741351872567</v>
      </c>
      <c r="P2553" s="1">
        <v>0.4854759395855287</v>
      </c>
      <c r="Q2553" s="1">
        <v>0.48246349287125873</v>
      </c>
      <c r="R2553" s="1">
        <v>0.71744997746524475</v>
      </c>
      <c r="S2553" s="1">
        <v>0.63644078070069099</v>
      </c>
      <c r="T2553" s="1">
        <v>0.6200597429189002</v>
      </c>
      <c r="U2553" s="1">
        <v>0.50042365456939619</v>
      </c>
      <c r="V2553" s="1">
        <v>0.62955312799754759</v>
      </c>
      <c r="W2553" s="1">
        <v>0.469536496053237</v>
      </c>
      <c r="X2553" s="1">
        <v>0.75063714558776684</v>
      </c>
      <c r="Y2553" s="1">
        <v>0.60532350213676955</v>
      </c>
      <c r="Z2553" s="1">
        <v>0.78948715194517427</v>
      </c>
      <c r="AA2553" s="1">
        <v>0.64891597053598249</v>
      </c>
      <c r="AB2553" s="1">
        <v>0.57336715375549951</v>
      </c>
      <c r="AC2553" s="1">
        <v>0.61503133195442661</v>
      </c>
      <c r="AD2553" s="1">
        <v>0.6138543720803129</v>
      </c>
      <c r="AE2553" s="1">
        <v>0.58617649576997699</v>
      </c>
      <c r="AF2553" s="1">
        <v>0.58673717228074562</v>
      </c>
      <c r="AG2553" s="1">
        <v>0.56374687734404072</v>
      </c>
      <c r="AH2553" s="1">
        <v>0.55034267637196932</v>
      </c>
      <c r="AI2553" s="1">
        <v>0.62126053418302984</v>
      </c>
      <c r="AJ2553" s="1">
        <v>0.47461817371280107</v>
      </c>
      <c r="AK2553" s="1">
        <v>0.66264405305501195</v>
      </c>
      <c r="AL2553" s="1">
        <v>0.59040474891662598</v>
      </c>
      <c r="AM2553" s="1">
        <v>0.58073818683624268</v>
      </c>
      <c r="AN2553" s="1">
        <v>0.60409897565841675</v>
      </c>
      <c r="AO2553" t="s">
        <v>15363</v>
      </c>
    </row>
    <row r="2554" spans="1:41" x14ac:dyDescent="0.25">
      <c r="A2554" s="1">
        <v>2018</v>
      </c>
      <c r="B2554" t="s">
        <v>1890</v>
      </c>
      <c r="C2554" t="s">
        <v>7054</v>
      </c>
      <c r="D2554" t="s">
        <v>7211</v>
      </c>
      <c r="E2554" t="s">
        <v>7692</v>
      </c>
      <c r="F2554" t="s">
        <v>9247</v>
      </c>
      <c r="G2554" t="s">
        <v>11396</v>
      </c>
      <c r="H2554" t="s">
        <v>12683</v>
      </c>
      <c r="I2554" s="1">
        <v>3.7543407124524197E-2</v>
      </c>
      <c r="J2554" s="1">
        <v>6.5765825975687697E-2</v>
      </c>
      <c r="K2554" s="1">
        <v>6.8233082303508302E-2</v>
      </c>
      <c r="L2554" s="1">
        <v>8.5286458333333398E-2</v>
      </c>
      <c r="M2554" s="1">
        <v>4.7198379580443199E-2</v>
      </c>
      <c r="N2554" s="1">
        <v>6.4569164208897703E-2</v>
      </c>
      <c r="O2554" s="1">
        <v>9.4592840940285E-2</v>
      </c>
      <c r="P2554" s="1">
        <v>8.3879164390623207E-2</v>
      </c>
      <c r="Q2554" s="1">
        <v>5.1830566198715199E-2</v>
      </c>
      <c r="R2554" s="1">
        <v>4.8284095342940397E-2</v>
      </c>
      <c r="S2554" s="1">
        <v>4.1193182539682599E-2</v>
      </c>
      <c r="T2554" s="1">
        <v>4.9301300429292497E-2</v>
      </c>
      <c r="U2554" s="1">
        <v>3.7100380862024697E-2</v>
      </c>
      <c r="V2554" s="1">
        <v>6.5703647712025998E-2</v>
      </c>
      <c r="W2554" s="1">
        <v>4.8892818674050702E-2</v>
      </c>
      <c r="X2554" s="1">
        <v>3.2087782493368799E-2</v>
      </c>
      <c r="Y2554" s="1">
        <v>4.1020809756781101E-2</v>
      </c>
      <c r="Z2554" s="1">
        <v>3.5299952930310102E-2</v>
      </c>
      <c r="AA2554" s="1">
        <v>4.9260711466954099E-2</v>
      </c>
      <c r="AB2554" s="1">
        <v>6.8413234210193102E-2</v>
      </c>
      <c r="AC2554" s="1">
        <v>6.7250272345061701E-2</v>
      </c>
      <c r="AD2554" s="1">
        <v>5.9865431999689203E-2</v>
      </c>
      <c r="AE2554" s="1">
        <v>9.7964977074272902E-2</v>
      </c>
      <c r="AF2554" s="1">
        <v>4.4763392793294103E-2</v>
      </c>
      <c r="AG2554" s="1">
        <v>3.7251574787168701E-2</v>
      </c>
      <c r="AH2554" s="1">
        <v>4.1259205283769598E-2</v>
      </c>
      <c r="AI2554" s="1">
        <v>5.06452133995038E-2</v>
      </c>
      <c r="AJ2554" s="1">
        <v>4.7490414458954397E-2</v>
      </c>
      <c r="AK2554" s="1">
        <v>7.3405863367514299E-2</v>
      </c>
      <c r="AL2554" s="1">
        <v>5.6391492486000061E-2</v>
      </c>
      <c r="AM2554" s="1">
        <v>5.6486167013645172E-2</v>
      </c>
      <c r="AN2554" s="1">
        <v>5.625736340880394E-2</v>
      </c>
      <c r="AO2554" t="s">
        <v>15364</v>
      </c>
    </row>
    <row r="2555" spans="1:41" x14ac:dyDescent="0.25">
      <c r="A2555" s="1">
        <v>2018</v>
      </c>
      <c r="B2555" t="s">
        <v>1890</v>
      </c>
      <c r="C2555" t="s">
        <v>7054</v>
      </c>
      <c r="D2555" t="s">
        <v>7211</v>
      </c>
      <c r="E2555" t="s">
        <v>7692</v>
      </c>
      <c r="F2555" t="s">
        <v>9248</v>
      </c>
      <c r="G2555" t="s">
        <v>11396</v>
      </c>
      <c r="H2555" t="s">
        <v>12684</v>
      </c>
      <c r="I2555" s="1">
        <v>776.56238857000017</v>
      </c>
      <c r="J2555" s="1">
        <v>1308.29255188</v>
      </c>
      <c r="K2555" s="1">
        <v>51.25</v>
      </c>
      <c r="L2555" s="1">
        <v>105.375</v>
      </c>
      <c r="M2555" s="1">
        <v>563.20103783000002</v>
      </c>
      <c r="N2555" s="1">
        <v>543.2349465960001</v>
      </c>
      <c r="O2555" s="1">
        <v>279.48245700000012</v>
      </c>
      <c r="P2555" s="1">
        <v>405.18925214000012</v>
      </c>
      <c r="Q2555" s="1">
        <v>250.90660277999999</v>
      </c>
      <c r="R2555" s="1">
        <v>537.6559882361438</v>
      </c>
      <c r="S2555" s="1">
        <v>604.04829499999994</v>
      </c>
      <c r="T2555" s="1">
        <v>378.69181300000002</v>
      </c>
      <c r="U2555" s="1">
        <v>140.34226364402821</v>
      </c>
      <c r="V2555" s="1">
        <v>617.21471600000007</v>
      </c>
      <c r="W2555" s="1">
        <v>252.32636790000001</v>
      </c>
      <c r="X2555" s="1">
        <v>1094.7087180000001</v>
      </c>
      <c r="Y2555" s="1">
        <v>3172.5207</v>
      </c>
      <c r="Z2555" s="1">
        <v>433.01575826000021</v>
      </c>
      <c r="AA2555" s="1">
        <v>4847.8196322300009</v>
      </c>
      <c r="AB2555" s="1">
        <v>75.454801681911192</v>
      </c>
      <c r="AC2555" s="1">
        <v>379.89465000000001</v>
      </c>
      <c r="AD2555" s="1">
        <v>713.74010929999997</v>
      </c>
      <c r="AE2555" s="1">
        <v>325.34321030709998</v>
      </c>
      <c r="AF2555" s="1">
        <v>1615.3051027865399</v>
      </c>
      <c r="AG2555" s="1">
        <v>8406.5769999999993</v>
      </c>
      <c r="AH2555" s="1">
        <v>1252.586699</v>
      </c>
      <c r="AI2555" s="1">
        <v>382.58997900000003</v>
      </c>
      <c r="AJ2555" s="1">
        <v>2296.9197311497619</v>
      </c>
      <c r="AK2555" s="1">
        <v>225.903650511</v>
      </c>
      <c r="AL2555" s="1">
        <v>32036.15234375</v>
      </c>
      <c r="AM2555" s="1">
        <v>26162.16796875</v>
      </c>
      <c r="AN2555" s="1">
        <v>5873.98388671875</v>
      </c>
      <c r="AO2555" t="s">
        <v>15365</v>
      </c>
    </row>
    <row r="2556" spans="1:41" x14ac:dyDescent="0.25">
      <c r="A2556" s="1">
        <v>2018</v>
      </c>
      <c r="B2556" t="s">
        <v>1890</v>
      </c>
      <c r="C2556" t="s">
        <v>7054</v>
      </c>
      <c r="D2556" t="s">
        <v>7211</v>
      </c>
      <c r="E2556" t="s">
        <v>7693</v>
      </c>
      <c r="F2556" t="s">
        <v>9249</v>
      </c>
      <c r="G2556" t="s">
        <v>11396</v>
      </c>
      <c r="H2556" t="s">
        <v>12685</v>
      </c>
      <c r="I2556" s="1">
        <v>143.46799999999999</v>
      </c>
      <c r="J2556" s="1">
        <v>222.392</v>
      </c>
      <c r="K2556" s="1">
        <v>10.986000000000001</v>
      </c>
      <c r="L2556" s="1">
        <v>20</v>
      </c>
      <c r="M2556" s="1">
        <v>109.97</v>
      </c>
      <c r="N2556" s="1">
        <v>179.63</v>
      </c>
      <c r="O2556" s="1">
        <v>58.238</v>
      </c>
      <c r="P2556" s="1">
        <v>104</v>
      </c>
      <c r="Q2556" s="1">
        <v>60.6</v>
      </c>
      <c r="R2556" s="1">
        <v>89.88794</v>
      </c>
      <c r="S2556" s="1">
        <v>111</v>
      </c>
      <c r="T2556" s="1">
        <v>71.453999999999994</v>
      </c>
      <c r="U2556" s="1">
        <v>33.247999999999998</v>
      </c>
      <c r="V2556" s="1">
        <v>106.72199999999999</v>
      </c>
      <c r="W2556" s="1">
        <v>64.5</v>
      </c>
      <c r="X2556" s="1">
        <v>160</v>
      </c>
      <c r="Y2556" s="1">
        <v>622.60400000000004</v>
      </c>
      <c r="Z2556" s="1">
        <v>57.686</v>
      </c>
      <c r="AA2556" s="1">
        <v>733</v>
      </c>
      <c r="AB2556" s="1">
        <v>16.126000000000001</v>
      </c>
      <c r="AC2556" s="1">
        <v>63.425078732965332</v>
      </c>
      <c r="AD2556" s="1">
        <v>89.468000000000004</v>
      </c>
      <c r="AE2556" s="1">
        <v>44.896000000000001</v>
      </c>
      <c r="AF2556" s="1">
        <v>240</v>
      </c>
      <c r="AG2556" s="1">
        <v>1753.722</v>
      </c>
      <c r="AH2556" s="1">
        <v>227</v>
      </c>
      <c r="AI2556" s="1">
        <v>72.7</v>
      </c>
      <c r="AJ2556" s="1">
        <v>522</v>
      </c>
      <c r="AK2556" s="1">
        <v>17</v>
      </c>
      <c r="AL2556" s="1">
        <v>6005.72314453125</v>
      </c>
      <c r="AM2556" s="1">
        <v>4997.28076171875</v>
      </c>
      <c r="AN2556" s="1">
        <v>1008.4420166015625</v>
      </c>
      <c r="AO2556" t="s">
        <v>15366</v>
      </c>
    </row>
    <row r="2557" spans="1:41" x14ac:dyDescent="0.25">
      <c r="A2557" s="1">
        <v>2018</v>
      </c>
      <c r="B2557" t="s">
        <v>1890</v>
      </c>
      <c r="C2557" t="s">
        <v>7054</v>
      </c>
      <c r="D2557" t="s">
        <v>7211</v>
      </c>
      <c r="E2557" t="s">
        <v>7693</v>
      </c>
      <c r="F2557" t="s">
        <v>9250</v>
      </c>
      <c r="G2557" t="s">
        <v>11396</v>
      </c>
      <c r="H2557" t="s">
        <v>12685</v>
      </c>
      <c r="I2557" s="1">
        <v>146.11000000000001</v>
      </c>
      <c r="J2557" s="1">
        <v>299.74073099999998</v>
      </c>
      <c r="K2557" s="1">
        <v>10.986000000000001</v>
      </c>
      <c r="L2557" s="1">
        <v>20</v>
      </c>
      <c r="M2557" s="1">
        <v>116.474</v>
      </c>
      <c r="N2557" s="1">
        <v>181.09299999999999</v>
      </c>
      <c r="O2557" s="1">
        <v>58.711999999999989</v>
      </c>
      <c r="P2557" s="1">
        <v>104</v>
      </c>
      <c r="Q2557" s="1">
        <v>60.6</v>
      </c>
      <c r="R2557" s="1">
        <v>89.88794</v>
      </c>
      <c r="S2557" s="1">
        <v>113</v>
      </c>
      <c r="T2557" s="1">
        <v>73.333999999999989</v>
      </c>
      <c r="U2557" s="1">
        <v>33.247999999999998</v>
      </c>
      <c r="V2557" s="1">
        <v>139.06049999999999</v>
      </c>
      <c r="W2557" s="1">
        <v>64.5</v>
      </c>
      <c r="X2557" s="1">
        <v>172</v>
      </c>
      <c r="Y2557" s="1">
        <v>623.89670000000001</v>
      </c>
      <c r="Z2557" s="1">
        <v>64.902619999999999</v>
      </c>
      <c r="AA2557" s="1">
        <v>897</v>
      </c>
      <c r="AB2557" s="1">
        <v>16.126000000000001</v>
      </c>
      <c r="AC2557" s="1">
        <v>75.595631532965328</v>
      </c>
      <c r="AD2557" s="1">
        <v>143.60642000000001</v>
      </c>
      <c r="AE2557" s="1">
        <v>70.240216451048866</v>
      </c>
      <c r="AF2557" s="1">
        <v>329</v>
      </c>
      <c r="AG2557" s="1">
        <v>1768.146</v>
      </c>
      <c r="AH2557" s="1">
        <v>271</v>
      </c>
      <c r="AI2557" s="1">
        <v>74.050359999999998</v>
      </c>
      <c r="AJ2557" s="1">
        <v>580</v>
      </c>
      <c r="AK2557" s="1">
        <v>42</v>
      </c>
      <c r="AL2557" s="1">
        <v>6638.31005859375</v>
      </c>
      <c r="AM2557" s="1">
        <v>5482.521484375</v>
      </c>
      <c r="AN2557" s="1">
        <v>1155.788818359375</v>
      </c>
      <c r="AO2557" t="s">
        <v>15367</v>
      </c>
    </row>
    <row r="2558" spans="1:41" x14ac:dyDescent="0.25">
      <c r="A2558" s="1">
        <v>2018</v>
      </c>
      <c r="B2558" t="s">
        <v>1891</v>
      </c>
      <c r="C2558" t="s">
        <v>7055</v>
      </c>
      <c r="D2558" t="s">
        <v>7212</v>
      </c>
      <c r="E2558" t="s">
        <v>7694</v>
      </c>
      <c r="F2558" t="s">
        <v>9251</v>
      </c>
      <c r="G2558" t="s">
        <v>11397</v>
      </c>
      <c r="H2558" t="s">
        <v>12686</v>
      </c>
      <c r="I2558" s="1">
        <v>863.57877710167793</v>
      </c>
      <c r="J2558" s="1">
        <v>1530.2536950310689</v>
      </c>
      <c r="K2558" s="1">
        <v>426.01972338056862</v>
      </c>
      <c r="L2558" s="1">
        <v>550.75009693717891</v>
      </c>
      <c r="M2558" s="1">
        <v>1340.5028060456877</v>
      </c>
      <c r="N2558" s="1">
        <v>774.58131523739746</v>
      </c>
      <c r="O2558" s="1">
        <v>478.41787117603963</v>
      </c>
      <c r="P2558" s="1">
        <v>1378.2991050547807</v>
      </c>
      <c r="Q2558" s="1">
        <v>133.84309491234441</v>
      </c>
      <c r="R2558" s="1">
        <v>1376.4731435131255</v>
      </c>
      <c r="S2558" s="1">
        <v>194.78441897881612</v>
      </c>
      <c r="T2558" s="1">
        <v>1309.9536948867751</v>
      </c>
      <c r="U2558" s="1">
        <v>392.52414247453862</v>
      </c>
      <c r="V2558" s="1">
        <v>1764.4506725040128</v>
      </c>
      <c r="W2558" s="1">
        <v>825.84037286340174</v>
      </c>
      <c r="X2558" s="1">
        <v>2410.3147985916662</v>
      </c>
      <c r="Y2558" s="1">
        <v>3119.9679741694586</v>
      </c>
      <c r="Z2558" s="1">
        <v>758.63405286486284</v>
      </c>
      <c r="AA2558" s="1">
        <v>11988.34347263476</v>
      </c>
      <c r="AB2558" s="1">
        <v>210.73168135135077</v>
      </c>
      <c r="AC2558" s="1">
        <v>129.17054703719177</v>
      </c>
      <c r="AD2558" s="1">
        <v>763.34988616645524</v>
      </c>
      <c r="AE2558" s="1">
        <v>1665.919372845138</v>
      </c>
      <c r="AF2558" s="1">
        <v>2663.9904868336553</v>
      </c>
      <c r="AG2558" s="1">
        <v>12475.834785436664</v>
      </c>
      <c r="AH2558" s="1">
        <v>1914.1652802926224</v>
      </c>
      <c r="AI2558" s="1">
        <v>247.18256677428712</v>
      </c>
      <c r="AJ2558" s="1">
        <v>809.2035666809054</v>
      </c>
      <c r="AK2558" s="1">
        <v>370.20430507669732</v>
      </c>
      <c r="AL2558" s="1">
        <v>52867.2890625</v>
      </c>
      <c r="AM2558" s="1">
        <v>42375.81640625</v>
      </c>
      <c r="AN2558" s="1">
        <v>10491.4677734375</v>
      </c>
      <c r="AO2558" t="s">
        <v>15368</v>
      </c>
    </row>
    <row r="2559" spans="1:41" x14ac:dyDescent="0.25">
      <c r="A2559" s="1">
        <v>2018</v>
      </c>
      <c r="B2559" t="s">
        <v>1892</v>
      </c>
      <c r="C2559" t="s">
        <v>7055</v>
      </c>
      <c r="D2559" t="s">
        <v>7212</v>
      </c>
      <c r="E2559" t="s">
        <v>7694</v>
      </c>
      <c r="F2559" t="s">
        <v>9251</v>
      </c>
      <c r="G2559" t="s">
        <v>11397</v>
      </c>
      <c r="H2559" t="s">
        <v>12686</v>
      </c>
      <c r="I2559" s="1">
        <v>388.1166949338957</v>
      </c>
      <c r="J2559" s="1">
        <v>381.51368338647268</v>
      </c>
      <c r="K2559" s="1">
        <v>548.26762637251124</v>
      </c>
      <c r="L2559" s="1">
        <v>516.40582325204912</v>
      </c>
      <c r="M2559" s="1">
        <v>655.81508512892128</v>
      </c>
      <c r="N2559" s="1">
        <v>1054.9200176257229</v>
      </c>
      <c r="O2559" s="1">
        <v>2242.2288904250131</v>
      </c>
      <c r="P2559" s="1">
        <v>1285.1445192314141</v>
      </c>
      <c r="Q2559" s="1">
        <v>115.15010037598299</v>
      </c>
      <c r="R2559" s="1">
        <v>680.45423474837355</v>
      </c>
      <c r="S2559" s="1">
        <v>193.53748780787805</v>
      </c>
      <c r="T2559" s="1">
        <v>665.91479282002501</v>
      </c>
      <c r="U2559" s="1">
        <v>365.14327806298041</v>
      </c>
      <c r="V2559" s="1">
        <v>2641.4620115194325</v>
      </c>
      <c r="W2559" s="1">
        <v>854.59065078569881</v>
      </c>
      <c r="X2559" s="1">
        <v>1483.0749389112655</v>
      </c>
      <c r="Y2559" s="1">
        <v>3978.8408870996495</v>
      </c>
      <c r="Z2559" s="1">
        <v>551.16648664861532</v>
      </c>
      <c r="AA2559" s="1">
        <v>10189.297134485138</v>
      </c>
      <c r="AB2559" s="1">
        <v>198.66457985797413</v>
      </c>
      <c r="AC2559" s="1">
        <v>210.87301772634126</v>
      </c>
      <c r="AD2559" s="1">
        <v>1329.8991796309035</v>
      </c>
      <c r="AE2559" s="1">
        <v>1042.1566507633393</v>
      </c>
      <c r="AF2559" s="1">
        <v>3020.550895628553</v>
      </c>
      <c r="AG2559" s="1">
        <v>16000.229343753062</v>
      </c>
      <c r="AH2559" s="1">
        <v>2302.4978694415395</v>
      </c>
      <c r="AI2559" s="1">
        <v>442.83333722531665</v>
      </c>
      <c r="AJ2559" s="1">
        <v>1301.863419963149</v>
      </c>
      <c r="AK2559" s="1">
        <v>335.17711238607927</v>
      </c>
      <c r="AL2559" s="1">
        <v>54975.78515625</v>
      </c>
      <c r="AM2559" s="1">
        <v>43723.2890625</v>
      </c>
      <c r="AN2559" s="1">
        <v>11252.5009765625</v>
      </c>
      <c r="AO2559" t="s">
        <v>15369</v>
      </c>
    </row>
    <row r="2560" spans="1:41" x14ac:dyDescent="0.25">
      <c r="A2560" s="1">
        <v>2018</v>
      </c>
      <c r="B2560" t="s">
        <v>1893</v>
      </c>
      <c r="C2560" t="s">
        <v>7055</v>
      </c>
      <c r="D2560" t="s">
        <v>7212</v>
      </c>
      <c r="E2560" t="s">
        <v>7694</v>
      </c>
      <c r="F2560" t="s">
        <v>9251</v>
      </c>
      <c r="G2560" t="s">
        <v>11397</v>
      </c>
      <c r="H2560" t="s">
        <v>12686</v>
      </c>
      <c r="I2560" s="1">
        <v>315.48071870827181</v>
      </c>
      <c r="J2560" s="1">
        <v>543.52194776139515</v>
      </c>
      <c r="K2560" s="1">
        <v>288.07118376796791</v>
      </c>
      <c r="L2560" s="1">
        <v>506.69903263148603</v>
      </c>
      <c r="M2560" s="1">
        <v>879.63198920930324</v>
      </c>
      <c r="N2560" s="1">
        <v>923.79621859596239</v>
      </c>
      <c r="O2560" s="1">
        <v>2194.5195208632767</v>
      </c>
      <c r="P2560" s="1">
        <v>499.89269029366562</v>
      </c>
      <c r="Q2560" s="1">
        <v>114.9923020117277</v>
      </c>
      <c r="R2560" s="1">
        <v>699.49784981500727</v>
      </c>
      <c r="S2560" s="1">
        <v>0</v>
      </c>
      <c r="T2560" s="1">
        <v>655.17462311770385</v>
      </c>
      <c r="U2560" s="1">
        <v>360.34604271473711</v>
      </c>
      <c r="V2560" s="1">
        <v>2547.5373262226717</v>
      </c>
      <c r="W2560" s="1">
        <v>666.09420016966556</v>
      </c>
      <c r="X2560" s="1">
        <v>1615.0054459851399</v>
      </c>
      <c r="Y2560" s="1">
        <v>4078.4620289077061</v>
      </c>
      <c r="Z2560" s="1">
        <v>377.81736599787587</v>
      </c>
      <c r="AA2560" s="1">
        <v>11897.9711558175</v>
      </c>
      <c r="AB2560" s="1">
        <v>195.50410753832281</v>
      </c>
      <c r="AC2560" s="1">
        <v>207.47196398727286</v>
      </c>
      <c r="AD2560" s="1">
        <v>1524.4753910406582</v>
      </c>
      <c r="AE2560" s="1">
        <v>1187.5040044008381</v>
      </c>
      <c r="AF2560" s="1">
        <v>1914.7564535247577</v>
      </c>
      <c r="AG2560" s="1">
        <v>14220.565194769761</v>
      </c>
      <c r="AH2560" s="1">
        <v>1771.1553978281927</v>
      </c>
      <c r="AI2560" s="1">
        <v>470.63377093955057</v>
      </c>
      <c r="AJ2560" s="1">
        <v>899.25928663214245</v>
      </c>
      <c r="AK2560" s="1">
        <v>329.77122696924425</v>
      </c>
      <c r="AL2560" s="1">
        <v>51885.60546875</v>
      </c>
      <c r="AM2560" s="1">
        <v>41295.5703125</v>
      </c>
      <c r="AN2560" s="1">
        <v>10590.037109375</v>
      </c>
      <c r="AO2560" t="s">
        <v>15370</v>
      </c>
    </row>
    <row r="2561" spans="1:41" x14ac:dyDescent="0.25">
      <c r="A2561" s="1">
        <v>2018</v>
      </c>
      <c r="B2561" t="s">
        <v>1894</v>
      </c>
      <c r="C2561" t="s">
        <v>7055</v>
      </c>
      <c r="D2561" t="s">
        <v>7212</v>
      </c>
      <c r="E2561" t="s">
        <v>7694</v>
      </c>
      <c r="F2561" t="s">
        <v>9251</v>
      </c>
      <c r="G2561" t="s">
        <v>11397</v>
      </c>
      <c r="H2561" t="s">
        <v>12686</v>
      </c>
      <c r="I2561" s="1">
        <v>627.68764693860123</v>
      </c>
      <c r="J2561" s="1">
        <v>357.351960135924</v>
      </c>
      <c r="K2561" s="1">
        <v>476.78063612626221</v>
      </c>
      <c r="L2561" s="1">
        <v>444.15976015372246</v>
      </c>
      <c r="M2561" s="1">
        <v>1160.7616795353204</v>
      </c>
      <c r="N2561" s="1">
        <v>860.65714698967736</v>
      </c>
      <c r="O2561" s="1">
        <v>2259.1854444526007</v>
      </c>
      <c r="P2561" s="1">
        <v>1746.1796892252769</v>
      </c>
      <c r="Q2561" s="1">
        <v>114.03996788150619</v>
      </c>
      <c r="R2561" s="1">
        <v>796.31090635537862</v>
      </c>
      <c r="S2561" s="1">
        <v>185.59960744962035</v>
      </c>
      <c r="T2561" s="1">
        <v>239.62746450779929</v>
      </c>
      <c r="U2561" s="1">
        <v>370.43715052206664</v>
      </c>
      <c r="V2561" s="1">
        <v>2103.1489559358943</v>
      </c>
      <c r="W2561" s="1">
        <v>913.90571324235009</v>
      </c>
      <c r="X2561" s="1">
        <v>1971.6324870432418</v>
      </c>
      <c r="Y2561" s="1">
        <v>2886.6750375590705</v>
      </c>
      <c r="Z2561" s="1">
        <v>536.8546842051943</v>
      </c>
      <c r="AA2561" s="1">
        <v>12096.174134924106</v>
      </c>
      <c r="AB2561" s="1">
        <v>208.42016680445801</v>
      </c>
      <c r="AC2561" s="1">
        <v>336.59299665746693</v>
      </c>
      <c r="AD2561" s="1">
        <v>1270.8532128628194</v>
      </c>
      <c r="AE2561" s="1">
        <v>1248.2919081336522</v>
      </c>
      <c r="AF2561" s="1">
        <v>2424.1819578207142</v>
      </c>
      <c r="AG2561" s="1">
        <v>15427.77078556509</v>
      </c>
      <c r="AH2561" s="1">
        <v>2484.5609483178973</v>
      </c>
      <c r="AI2561" s="1">
        <v>306.5002453006735</v>
      </c>
      <c r="AJ2561" s="1">
        <v>1004.7191152927778</v>
      </c>
      <c r="AK2561" s="1">
        <v>370.02938705390403</v>
      </c>
      <c r="AL2561" s="1">
        <v>55229.09765625</v>
      </c>
      <c r="AM2561" s="1">
        <v>43381.234375</v>
      </c>
      <c r="AN2561" s="1">
        <v>11847.8564453125</v>
      </c>
      <c r="AO2561" t="s">
        <v>15371</v>
      </c>
    </row>
    <row r="2562" spans="1:41" x14ac:dyDescent="0.25">
      <c r="A2562" s="1">
        <v>2018</v>
      </c>
      <c r="B2562" t="s">
        <v>1895</v>
      </c>
      <c r="C2562" t="s">
        <v>7055</v>
      </c>
      <c r="D2562" t="s">
        <v>7212</v>
      </c>
      <c r="E2562" t="s">
        <v>7694</v>
      </c>
      <c r="F2562" t="s">
        <v>9251</v>
      </c>
      <c r="G2562" t="s">
        <v>11397</v>
      </c>
      <c r="H2562" t="s">
        <v>12686</v>
      </c>
      <c r="I2562" s="1">
        <v>306.69396676020489</v>
      </c>
      <c r="J2562" s="1">
        <v>675.14233897325528</v>
      </c>
      <c r="K2562" s="1">
        <v>280.04784070751367</v>
      </c>
      <c r="L2562" s="1">
        <v>360.92514976557675</v>
      </c>
      <c r="M2562" s="1">
        <v>940.52847850676767</v>
      </c>
      <c r="N2562" s="1">
        <v>1460.9814829241711</v>
      </c>
      <c r="O2562" s="1">
        <v>2133.397881626594</v>
      </c>
      <c r="P2562" s="1">
        <v>486.18740762539454</v>
      </c>
      <c r="Q2562" s="1">
        <v>65.738190905653667</v>
      </c>
      <c r="R2562" s="1">
        <v>755.90262093419028</v>
      </c>
      <c r="S2562" s="1">
        <v>292.42822890586427</v>
      </c>
      <c r="T2562" s="1">
        <v>833.79499838892605</v>
      </c>
      <c r="U2562" s="1">
        <v>297.23247627753381</v>
      </c>
      <c r="V2562" s="1">
        <v>2409.7061469642917</v>
      </c>
      <c r="W2562" s="1">
        <v>642.23445767109979</v>
      </c>
      <c r="X2562" s="1">
        <v>2062.5810764544576</v>
      </c>
      <c r="Y2562" s="1">
        <v>3964.868924630674</v>
      </c>
      <c r="Z2562" s="1">
        <v>31.132341874220518</v>
      </c>
      <c r="AA2562" s="1">
        <v>10647.291918084515</v>
      </c>
      <c r="AB2562" s="1">
        <v>190.01647590599481</v>
      </c>
      <c r="AC2562" s="1">
        <v>201.69346604546936</v>
      </c>
      <c r="AD2562" s="1">
        <v>945.64473239090671</v>
      </c>
      <c r="AE2562" s="1">
        <v>1238.8224993424355</v>
      </c>
      <c r="AF2562" s="1">
        <v>1895.9464677600904</v>
      </c>
      <c r="AG2562" s="1">
        <v>14014.511256485719</v>
      </c>
      <c r="AH2562" s="1">
        <v>2340.7057506855786</v>
      </c>
      <c r="AI2562" s="1">
        <v>457.52570455577523</v>
      </c>
      <c r="AJ2562" s="1">
        <v>851.35873562350753</v>
      </c>
      <c r="AK2562" s="1">
        <v>320.58645655648286</v>
      </c>
      <c r="AL2562" s="1">
        <v>51103.62890625</v>
      </c>
      <c r="AM2562" s="1">
        <v>39664.13671875</v>
      </c>
      <c r="AN2562" s="1">
        <v>11439.4921875</v>
      </c>
      <c r="AO2562" t="s">
        <v>15372</v>
      </c>
    </row>
    <row r="2563" spans="1:41" x14ac:dyDescent="0.25">
      <c r="A2563" s="1">
        <v>2018</v>
      </c>
      <c r="B2563" t="s">
        <v>1896</v>
      </c>
      <c r="C2563" t="s">
        <v>7055</v>
      </c>
      <c r="D2563" t="s">
        <v>7212</v>
      </c>
      <c r="E2563" t="s">
        <v>7694</v>
      </c>
      <c r="F2563" t="s">
        <v>9251</v>
      </c>
      <c r="G2563" t="s">
        <v>11397</v>
      </c>
      <c r="H2563" t="s">
        <v>12686</v>
      </c>
      <c r="I2563" s="1">
        <v>625.05314744997054</v>
      </c>
      <c r="J2563" s="1">
        <v>225.78127136374559</v>
      </c>
      <c r="K2563" s="1">
        <v>384.5292560022541</v>
      </c>
      <c r="L2563" s="1">
        <v>596.9146008872201</v>
      </c>
      <c r="M2563" s="1">
        <v>1289.6407651307209</v>
      </c>
      <c r="N2563" s="1">
        <v>797.15441009108372</v>
      </c>
      <c r="O2563" s="1">
        <v>497.4288340726834</v>
      </c>
      <c r="P2563" s="1">
        <v>1268.1596012137597</v>
      </c>
      <c r="Q2563" s="1">
        <v>118.62736076617863</v>
      </c>
      <c r="R2563" s="1">
        <v>974.0018185138249</v>
      </c>
      <c r="S2563" s="1">
        <v>188.69841431815158</v>
      </c>
      <c r="T2563" s="1">
        <v>1341.3811255892585</v>
      </c>
      <c r="U2563" s="1">
        <v>382.70258107050836</v>
      </c>
      <c r="V2563" s="1">
        <v>2035.5458580816999</v>
      </c>
      <c r="W2563" s="1">
        <v>813.77121619081686</v>
      </c>
      <c r="X2563" s="1">
        <v>2442.4314661771082</v>
      </c>
      <c r="Y2563" s="1">
        <v>2749.8313074579801</v>
      </c>
      <c r="Z2563" s="1">
        <v>520.90300377049539</v>
      </c>
      <c r="AA2563" s="1">
        <v>11940.349557615922</v>
      </c>
      <c r="AB2563" s="1">
        <v>209.0318920709928</v>
      </c>
      <c r="AC2563" s="1">
        <v>337.58091660663007</v>
      </c>
      <c r="AD2563" s="1">
        <v>1433.7682900733657</v>
      </c>
      <c r="AE2563" s="1">
        <v>632.68476423626691</v>
      </c>
      <c r="AF2563" s="1">
        <v>2336.8132000943633</v>
      </c>
      <c r="AG2563" s="1">
        <v>11269.837090159088</v>
      </c>
      <c r="AH2563" s="1">
        <v>1479.7647094106744</v>
      </c>
      <c r="AI2563" s="1">
        <v>356.58381588581125</v>
      </c>
      <c r="AJ2563" s="1">
        <v>777.2690280228345</v>
      </c>
      <c r="AK2563" s="1">
        <v>312.20645698089993</v>
      </c>
      <c r="AL2563" s="1">
        <v>48338.44140625</v>
      </c>
      <c r="AM2563" s="1">
        <v>37589.2109375</v>
      </c>
      <c r="AN2563" s="1">
        <v>10749.236328125</v>
      </c>
      <c r="AO2563" t="s">
        <v>15373</v>
      </c>
    </row>
    <row r="2564" spans="1:41" x14ac:dyDescent="0.25">
      <c r="A2564" s="1">
        <v>2018</v>
      </c>
      <c r="B2564" t="s">
        <v>1897</v>
      </c>
      <c r="C2564" t="s">
        <v>7055</v>
      </c>
      <c r="D2564" t="s">
        <v>7212</v>
      </c>
      <c r="E2564" t="s">
        <v>7694</v>
      </c>
      <c r="F2564" t="s">
        <v>9251</v>
      </c>
      <c r="G2564" t="s">
        <v>11398</v>
      </c>
      <c r="H2564" t="s">
        <v>12686</v>
      </c>
      <c r="I2564" s="1">
        <v>294.69120603405298</v>
      </c>
      <c r="J2564" s="1">
        <v>507.70499999999998</v>
      </c>
      <c r="K2564" s="1">
        <v>263.81166816000001</v>
      </c>
      <c r="L2564" s="1">
        <v>476</v>
      </c>
      <c r="M2564" s="1">
        <v>805.55500000000006</v>
      </c>
      <c r="N2564" s="1">
        <v>846</v>
      </c>
      <c r="O2564" s="1">
        <v>2009.7111</v>
      </c>
      <c r="P2564" s="1">
        <v>457.79491999999999</v>
      </c>
      <c r="Q2564" s="1">
        <v>105.3083846238065</v>
      </c>
      <c r="R2564" s="1">
        <v>640.59060757242491</v>
      </c>
      <c r="S2564" s="1">
        <v>0</v>
      </c>
      <c r="T2564" s="1">
        <v>612</v>
      </c>
      <c r="U2564" s="1">
        <v>330</v>
      </c>
      <c r="V2564" s="1">
        <v>2333</v>
      </c>
      <c r="W2564" s="1">
        <v>610</v>
      </c>
      <c r="X2564" s="1">
        <v>1943</v>
      </c>
      <c r="Y2564" s="1">
        <v>3735</v>
      </c>
      <c r="Z2564" s="1">
        <v>346</v>
      </c>
      <c r="AA2564" s="1">
        <v>11054</v>
      </c>
      <c r="AB2564" s="1">
        <v>179.04</v>
      </c>
      <c r="AC2564" s="1">
        <v>190</v>
      </c>
      <c r="AD2564" s="1">
        <v>1396.0938082</v>
      </c>
      <c r="AE2564" s="1">
        <v>1087.5</v>
      </c>
      <c r="AF2564" s="1">
        <v>1788.5780495906499</v>
      </c>
      <c r="AG2564" s="1">
        <v>13288</v>
      </c>
      <c r="AH2564" s="1">
        <v>1646</v>
      </c>
      <c r="AI2564" s="1">
        <v>431</v>
      </c>
      <c r="AJ2564" s="1">
        <v>840</v>
      </c>
      <c r="AK2564" s="1">
        <v>302</v>
      </c>
      <c r="AL2564" s="1">
        <v>48518.37890625</v>
      </c>
      <c r="AM2564" s="1">
        <v>38320.16796875</v>
      </c>
      <c r="AN2564" s="1">
        <v>10198.2119140625</v>
      </c>
      <c r="AO2564" t="s">
        <v>15374</v>
      </c>
    </row>
    <row r="2565" spans="1:41" x14ac:dyDescent="0.25">
      <c r="A2565" s="1">
        <v>2018</v>
      </c>
      <c r="B2565" t="s">
        <v>1898</v>
      </c>
      <c r="C2565" t="s">
        <v>7055</v>
      </c>
      <c r="D2565" t="s">
        <v>7212</v>
      </c>
      <c r="E2565" t="s">
        <v>7694</v>
      </c>
      <c r="F2565" t="s">
        <v>9251</v>
      </c>
      <c r="G2565" t="s">
        <v>11398</v>
      </c>
      <c r="H2565" t="s">
        <v>12686</v>
      </c>
      <c r="I2565" s="1">
        <v>824.05467887198938</v>
      </c>
      <c r="J2565" s="1">
        <v>1314.4813758184559</v>
      </c>
      <c r="K2565" s="1">
        <v>430</v>
      </c>
      <c r="L2565" s="1">
        <v>533.82306834719998</v>
      </c>
      <c r="M2565" s="1">
        <v>1294.5007569861959</v>
      </c>
      <c r="N2565" s="1">
        <v>756.16000000000008</v>
      </c>
      <c r="O2565" s="1">
        <v>475.19144941406228</v>
      </c>
      <c r="P2565" s="1">
        <v>1331</v>
      </c>
      <c r="Q2565" s="1">
        <v>129.95500000000001</v>
      </c>
      <c r="R2565" s="1">
        <v>1323.099836827985</v>
      </c>
      <c r="S2565" s="1">
        <v>188.75200429687499</v>
      </c>
      <c r="T2565" s="1">
        <v>1301.1194448242179</v>
      </c>
      <c r="U2565" s="1">
        <v>315.2</v>
      </c>
      <c r="V2565" s="1">
        <v>1710</v>
      </c>
      <c r="W2565" s="1">
        <v>783.21928141199999</v>
      </c>
      <c r="X2565" s="1">
        <v>2452.4836969900002</v>
      </c>
      <c r="Y2565" s="1">
        <v>3383</v>
      </c>
      <c r="Z2565" s="1">
        <v>749.84939999999995</v>
      </c>
      <c r="AA2565" s="1">
        <v>11741.73581199104</v>
      </c>
      <c r="AB2565" s="1">
        <v>185</v>
      </c>
      <c r="AC2565" s="1">
        <v>127.9868082341639</v>
      </c>
      <c r="AD2565" s="1">
        <v>735.34462199999996</v>
      </c>
      <c r="AE2565" s="1">
        <v>1618.368482273808</v>
      </c>
      <c r="AF2565" s="1">
        <v>2582.1140724946699</v>
      </c>
      <c r="AG2565" s="1">
        <v>12137.619884652901</v>
      </c>
      <c r="AH2565" s="1">
        <v>1869.48226875</v>
      </c>
      <c r="AI2565" s="1">
        <v>234.88777872</v>
      </c>
      <c r="AJ2565" s="1">
        <v>793.99225820057507</v>
      </c>
      <c r="AK2565" s="1">
        <v>334</v>
      </c>
      <c r="AL2565" s="1">
        <v>51656.41796875</v>
      </c>
      <c r="AM2565" s="1">
        <v>41372.44140625</v>
      </c>
      <c r="AN2565" s="1">
        <v>10283.9814453125</v>
      </c>
      <c r="AO2565" t="s">
        <v>15375</v>
      </c>
    </row>
    <row r="2566" spans="1:41" x14ac:dyDescent="0.25">
      <c r="A2566" s="1">
        <v>2018</v>
      </c>
      <c r="B2566" t="s">
        <v>1899</v>
      </c>
      <c r="C2566" t="s">
        <v>7055</v>
      </c>
      <c r="D2566" t="s">
        <v>7212</v>
      </c>
      <c r="E2566" t="s">
        <v>7694</v>
      </c>
      <c r="F2566" t="s">
        <v>9251</v>
      </c>
      <c r="G2566" t="s">
        <v>11398</v>
      </c>
      <c r="H2566" t="s">
        <v>12686</v>
      </c>
      <c r="I2566" s="1">
        <v>594.86463094780447</v>
      </c>
      <c r="J2566" s="1">
        <v>221</v>
      </c>
      <c r="K2566" s="1">
        <v>373.72229145728642</v>
      </c>
      <c r="L2566" s="1">
        <v>576.88020000000006</v>
      </c>
      <c r="M2566" s="1">
        <v>1240.2415355947451</v>
      </c>
      <c r="N2566" s="1">
        <v>775.68431544794544</v>
      </c>
      <c r="O2566" s="1">
        <v>491</v>
      </c>
      <c r="P2566" s="1">
        <v>1331</v>
      </c>
      <c r="Q2566" s="1">
        <v>118.11672093146861</v>
      </c>
      <c r="R2566" s="1">
        <v>959.76459245944784</v>
      </c>
      <c r="S2566" s="1">
        <v>187.88614869515271</v>
      </c>
      <c r="T2566" s="1">
        <v>1377.0276007499999</v>
      </c>
      <c r="U2566" s="1">
        <v>370.58781302032901</v>
      </c>
      <c r="V2566" s="1">
        <v>1972</v>
      </c>
      <c r="W2566" s="1">
        <v>772.55942400000015</v>
      </c>
      <c r="X2566" s="1">
        <v>2459.728477000001</v>
      </c>
      <c r="Y2566" s="1">
        <v>2827.0320000000002</v>
      </c>
      <c r="Z2566" s="1">
        <v>518.65800000000002</v>
      </c>
      <c r="AA2566" s="1">
        <v>11670.899997689839</v>
      </c>
      <c r="AB2566" s="1">
        <v>187</v>
      </c>
      <c r="AC2566" s="1">
        <v>339.83499232870412</v>
      </c>
      <c r="AD2566" s="1">
        <v>1498.976360094757</v>
      </c>
      <c r="AE2566" s="1">
        <v>600.64372800000001</v>
      </c>
      <c r="AF2566" s="1">
        <v>2258.4024973759279</v>
      </c>
      <c r="AG2566" s="1">
        <v>11243</v>
      </c>
      <c r="AH2566" s="1">
        <v>1525.704162848381</v>
      </c>
      <c r="AI2566" s="1">
        <v>338.525352</v>
      </c>
      <c r="AJ2566" s="1">
        <v>798.88202026383317</v>
      </c>
      <c r="AK2566" s="1">
        <v>316.28767805249998</v>
      </c>
      <c r="AL2566" s="1">
        <v>47945.9140625</v>
      </c>
      <c r="AM2566" s="1">
        <v>37177.25390625</v>
      </c>
      <c r="AN2566" s="1">
        <v>10768.6591796875</v>
      </c>
      <c r="AO2566" t="s">
        <v>15376</v>
      </c>
    </row>
    <row r="2567" spans="1:41" x14ac:dyDescent="0.25">
      <c r="A2567" s="1">
        <v>2018</v>
      </c>
      <c r="B2567" t="s">
        <v>1900</v>
      </c>
      <c r="C2567" t="s">
        <v>7055</v>
      </c>
      <c r="D2567" t="s">
        <v>7212</v>
      </c>
      <c r="E2567" t="s">
        <v>7694</v>
      </c>
      <c r="F2567" t="s">
        <v>9251</v>
      </c>
      <c r="G2567" t="s">
        <v>11398</v>
      </c>
      <c r="H2567" t="s">
        <v>12686</v>
      </c>
      <c r="I2567" s="1">
        <v>294.69120603405298</v>
      </c>
      <c r="J2567" s="1">
        <v>636</v>
      </c>
      <c r="K2567" s="1">
        <v>263.81166816000001</v>
      </c>
      <c r="L2567" s="1">
        <v>340</v>
      </c>
      <c r="M2567" s="1">
        <v>886</v>
      </c>
      <c r="N2567" s="1">
        <v>1376.279</v>
      </c>
      <c r="O2567" s="1">
        <v>2009.7111</v>
      </c>
      <c r="P2567" s="1">
        <v>458</v>
      </c>
      <c r="Q2567" s="1">
        <v>61.926925631088217</v>
      </c>
      <c r="R2567" s="1">
        <v>712.07808955555561</v>
      </c>
      <c r="S2567" s="1">
        <v>275.47428571428571</v>
      </c>
      <c r="T2567" s="1">
        <v>785.4545454545455</v>
      </c>
      <c r="U2567" s="1">
        <v>280</v>
      </c>
      <c r="V2567" s="1">
        <v>2270</v>
      </c>
      <c r="W2567" s="1">
        <v>605</v>
      </c>
      <c r="X2567" s="1">
        <v>1943</v>
      </c>
      <c r="Y2567" s="1">
        <v>3735</v>
      </c>
      <c r="Z2567" s="1">
        <v>29.327400000000001</v>
      </c>
      <c r="AA2567" s="1">
        <v>10030</v>
      </c>
      <c r="AB2567" s="1">
        <v>179</v>
      </c>
      <c r="AC2567" s="1">
        <v>190</v>
      </c>
      <c r="AD2567" s="1">
        <v>890.81963177610953</v>
      </c>
      <c r="AE2567" s="1">
        <v>1167</v>
      </c>
      <c r="AF2567" s="1">
        <v>1786.026270148026</v>
      </c>
      <c r="AG2567" s="1">
        <v>13202</v>
      </c>
      <c r="AH2567" s="1">
        <v>2205</v>
      </c>
      <c r="AI2567" s="1">
        <v>431</v>
      </c>
      <c r="AJ2567" s="1">
        <v>802</v>
      </c>
      <c r="AK2567" s="1">
        <v>302</v>
      </c>
      <c r="AL2567" s="1">
        <v>48146.6015625</v>
      </c>
      <c r="AM2567" s="1">
        <v>37370.328125</v>
      </c>
      <c r="AN2567" s="1">
        <v>10776.271484375</v>
      </c>
      <c r="AO2567" t="s">
        <v>15377</v>
      </c>
    </row>
    <row r="2568" spans="1:41" x14ac:dyDescent="0.25">
      <c r="A2568" s="1">
        <v>2018</v>
      </c>
      <c r="B2568" t="s">
        <v>1901</v>
      </c>
      <c r="C2568" t="s">
        <v>7055</v>
      </c>
      <c r="D2568" t="s">
        <v>7212</v>
      </c>
      <c r="E2568" t="s">
        <v>7694</v>
      </c>
      <c r="F2568" t="s">
        <v>9251</v>
      </c>
      <c r="G2568" t="s">
        <v>11398</v>
      </c>
      <c r="H2568" t="s">
        <v>12686</v>
      </c>
      <c r="I2568" s="1">
        <v>597.64867965837391</v>
      </c>
      <c r="J2568" s="1">
        <v>340.25</v>
      </c>
      <c r="K2568" s="1">
        <v>449.52209816759989</v>
      </c>
      <c r="L2568" s="1">
        <v>416.12591794771367</v>
      </c>
      <c r="M2568" s="1">
        <v>1093.5388800000001</v>
      </c>
      <c r="N2568" s="1">
        <v>803.40104159999999</v>
      </c>
      <c r="O2568" s="1">
        <v>2126.0658124640031</v>
      </c>
      <c r="P2568" s="1">
        <v>1566.7178799999999</v>
      </c>
      <c r="Q2568" s="1">
        <v>107.4799474917633</v>
      </c>
      <c r="R2568" s="1">
        <v>774.03999538251378</v>
      </c>
      <c r="S2568" s="1">
        <v>173.93182310399999</v>
      </c>
      <c r="T2568" s="1">
        <v>224.82085062499991</v>
      </c>
      <c r="U2568" s="1">
        <v>352.70930531404798</v>
      </c>
      <c r="V2568" s="1">
        <v>1981</v>
      </c>
      <c r="W2568" s="1">
        <v>853.10637201999987</v>
      </c>
      <c r="X2568" s="1">
        <v>1840.4675999999999</v>
      </c>
      <c r="Y2568" s="1">
        <v>2794.1956</v>
      </c>
      <c r="Z2568" s="1">
        <v>506.06312328000001</v>
      </c>
      <c r="AA2568" s="1">
        <v>11557.91826870568</v>
      </c>
      <c r="AB2568" s="1">
        <v>187</v>
      </c>
      <c r="AC2568" s="1">
        <v>311.98626000000002</v>
      </c>
      <c r="AD2568" s="1">
        <v>1197.7488167145079</v>
      </c>
      <c r="AE2568" s="1">
        <v>1196.8171412334709</v>
      </c>
      <c r="AF2568" s="1">
        <v>2347.7679314224251</v>
      </c>
      <c r="AG2568" s="1">
        <v>15071.77011921245</v>
      </c>
      <c r="AH2568" s="1">
        <v>2369.1390401455051</v>
      </c>
      <c r="AI2568" s="1">
        <v>286.11</v>
      </c>
      <c r="AJ2568" s="1">
        <v>961.31710257431416</v>
      </c>
      <c r="AK2568" s="1">
        <v>350.170028</v>
      </c>
      <c r="AL2568" s="1">
        <v>52838.828125</v>
      </c>
      <c r="AM2568" s="1">
        <v>41687.20703125</v>
      </c>
      <c r="AN2568" s="1">
        <v>11151.6220703125</v>
      </c>
      <c r="AO2568" t="s">
        <v>15378</v>
      </c>
    </row>
    <row r="2569" spans="1:41" x14ac:dyDescent="0.25">
      <c r="A2569" s="1">
        <v>2018</v>
      </c>
      <c r="B2569" t="s">
        <v>1902</v>
      </c>
      <c r="C2569" t="s">
        <v>7055</v>
      </c>
      <c r="D2569" t="s">
        <v>7212</v>
      </c>
      <c r="E2569" t="s">
        <v>7694</v>
      </c>
      <c r="F2569" t="s">
        <v>9251</v>
      </c>
      <c r="G2569" t="s">
        <v>11398</v>
      </c>
      <c r="H2569" t="s">
        <v>12686</v>
      </c>
      <c r="I2569" s="1">
        <v>360.26908518880578</v>
      </c>
      <c r="J2569" s="1">
        <v>358.18749999999989</v>
      </c>
      <c r="K2569" s="1">
        <v>499.43197800000002</v>
      </c>
      <c r="L2569" s="1">
        <v>481.71473700000001</v>
      </c>
      <c r="M2569" s="1">
        <v>602.70000000000005</v>
      </c>
      <c r="N2569" s="1">
        <v>988.89924950000011</v>
      </c>
      <c r="O2569" s="1">
        <v>2056.1041441850002</v>
      </c>
      <c r="P2569" s="1">
        <v>1290.575</v>
      </c>
      <c r="Q2569" s="1">
        <v>105.93089724227229</v>
      </c>
      <c r="R2569" s="1">
        <v>621.07057590450393</v>
      </c>
      <c r="S2569" s="1">
        <v>177.69363486375809</v>
      </c>
      <c r="T2569" s="1">
        <v>571.25599999999997</v>
      </c>
      <c r="U2569" s="1">
        <v>332.29</v>
      </c>
      <c r="V2569" s="1">
        <v>59</v>
      </c>
      <c r="W2569" s="1">
        <v>786.17</v>
      </c>
      <c r="X2569" s="1">
        <v>1390.26</v>
      </c>
      <c r="Y2569" s="1">
        <v>3708.07305</v>
      </c>
      <c r="Z2569" s="1">
        <v>507.03872832000002</v>
      </c>
      <c r="AA2569" s="1">
        <v>9529.475457925515</v>
      </c>
      <c r="AB2569" s="1">
        <v>179</v>
      </c>
      <c r="AC2569" s="1">
        <v>193.363</v>
      </c>
      <c r="AD2569" s="1">
        <v>1223.42414709216</v>
      </c>
      <c r="AE2569" s="1">
        <v>957.78</v>
      </c>
      <c r="AF2569" s="1">
        <v>2817.6364687751402</v>
      </c>
      <c r="AG2569" s="1">
        <v>14998.87624227358</v>
      </c>
      <c r="AH2569" s="1">
        <v>2160.5177713476692</v>
      </c>
      <c r="AI2569" s="1">
        <v>406.98</v>
      </c>
      <c r="AJ2569" s="1">
        <v>1220.3892000000001</v>
      </c>
      <c r="AK2569" s="1">
        <v>308.04000000000002</v>
      </c>
      <c r="AL2569" s="1">
        <v>48892.1484375</v>
      </c>
      <c r="AM2569" s="1">
        <v>38530.5703125</v>
      </c>
      <c r="AN2569" s="1">
        <v>10361.578125</v>
      </c>
      <c r="AO2569" t="s">
        <v>15379</v>
      </c>
    </row>
    <row r="2570" spans="1:41" x14ac:dyDescent="0.25">
      <c r="A2570" s="1">
        <v>2018</v>
      </c>
      <c r="B2570" t="s">
        <v>1903</v>
      </c>
      <c r="C2570" t="s">
        <v>7055</v>
      </c>
      <c r="D2570" t="s">
        <v>7212</v>
      </c>
      <c r="E2570" t="s">
        <v>7695</v>
      </c>
      <c r="F2570" t="s">
        <v>9252</v>
      </c>
      <c r="G2570" t="s">
        <v>11399</v>
      </c>
      <c r="H2570" t="s">
        <v>12686</v>
      </c>
      <c r="I2570" s="1">
        <v>6244.8031797079047</v>
      </c>
      <c r="J2570" s="1">
        <v>3253.0863977972635</v>
      </c>
      <c r="K2570" s="1">
        <v>1620.0660060384423</v>
      </c>
      <c r="L2570" s="1">
        <v>1975.2559358187661</v>
      </c>
      <c r="M2570" s="1">
        <v>5103.9540386982326</v>
      </c>
      <c r="N2570" s="1">
        <v>4463.6176850846887</v>
      </c>
      <c r="O2570" s="1">
        <v>3523.6839710114064</v>
      </c>
      <c r="P2570" s="1">
        <v>343.28027473675434</v>
      </c>
      <c r="Q2570" s="1">
        <v>3653.6757405019807</v>
      </c>
      <c r="R2570" s="1">
        <v>3432.7767192498955</v>
      </c>
      <c r="S2570" s="1">
        <v>5263.9180525436659</v>
      </c>
      <c r="T2570" s="1">
        <v>3900.9122129176631</v>
      </c>
      <c r="U2570" s="1">
        <v>1169.7163907020249</v>
      </c>
      <c r="V2570" s="1">
        <v>2890.0186765987141</v>
      </c>
      <c r="W2570" s="1">
        <v>1042.10083402229</v>
      </c>
      <c r="X2570" s="1">
        <v>6134.3739276919387</v>
      </c>
      <c r="Y2570" s="1">
        <v>15708.416208246155</v>
      </c>
      <c r="Z2570" s="1">
        <v>1990.5791240394897</v>
      </c>
      <c r="AA2570" s="1">
        <v>31315.837011708561</v>
      </c>
      <c r="AB2570" s="1">
        <v>675.41508600802968</v>
      </c>
      <c r="AC2570" s="1">
        <v>4220.7870143769114</v>
      </c>
      <c r="AD2570" s="1">
        <v>3975.745083717582</v>
      </c>
      <c r="AE2570" s="1">
        <v>3802.8134292634172</v>
      </c>
      <c r="AF2570" s="1">
        <v>23870.239104016455</v>
      </c>
      <c r="AG2570" s="1">
        <v>29904.0864994273</v>
      </c>
      <c r="AH2570" s="1">
        <v>9036.7941614886913</v>
      </c>
      <c r="AI2570" s="1">
        <v>1847.9178425764244</v>
      </c>
      <c r="AJ2570" s="1">
        <v>12534.85098985329</v>
      </c>
      <c r="AK2570" s="1">
        <v>1819.6694339625649</v>
      </c>
      <c r="AL2570" s="1">
        <v>194718.390625</v>
      </c>
      <c r="AM2570" s="1">
        <v>150773.84375</v>
      </c>
      <c r="AN2570" s="1">
        <v>43944.55078125</v>
      </c>
      <c r="AO2570" t="s">
        <v>15380</v>
      </c>
    </row>
    <row r="2571" spans="1:41" x14ac:dyDescent="0.25">
      <c r="A2571" s="1">
        <v>2018</v>
      </c>
      <c r="B2571" t="s">
        <v>1904</v>
      </c>
      <c r="C2571" t="s">
        <v>7055</v>
      </c>
      <c r="D2571" t="s">
        <v>7212</v>
      </c>
      <c r="E2571" t="s">
        <v>7695</v>
      </c>
      <c r="F2571" t="s">
        <v>9252</v>
      </c>
      <c r="G2571" t="s">
        <v>11399</v>
      </c>
      <c r="H2571" t="s">
        <v>12686</v>
      </c>
      <c r="I2571" s="1">
        <v>5265.0019711430041</v>
      </c>
      <c r="J2571" s="1">
        <v>344.00523117896182</v>
      </c>
      <c r="K2571" s="1"/>
      <c r="L2571" s="1">
        <v>1356.4342692518665</v>
      </c>
      <c r="M2571" s="1">
        <v>4938.5576659749377</v>
      </c>
      <c r="N2571" s="1">
        <v>3189.4524745069307</v>
      </c>
      <c r="O2571" s="1">
        <v>3511.8149924660243</v>
      </c>
      <c r="P2571" s="1">
        <v>315.52797694229281</v>
      </c>
      <c r="Q2571" s="1">
        <v>2999.7989072202313</v>
      </c>
      <c r="R2571" s="1">
        <v>4061.9003317010379</v>
      </c>
      <c r="S2571" s="1">
        <v>10824.77388044263</v>
      </c>
      <c r="T2571" s="1">
        <v>3702.043050766973</v>
      </c>
      <c r="U2571" s="1">
        <v>1549.1752323550954</v>
      </c>
      <c r="V2571" s="1">
        <v>2872.7854073951712</v>
      </c>
      <c r="W2571" s="1">
        <v>934.05393896274404</v>
      </c>
      <c r="X2571" s="1">
        <v>4650.4714419598586</v>
      </c>
      <c r="Y2571" s="1">
        <v>20628.92296904304</v>
      </c>
      <c r="Z2571" s="1">
        <v>1702.0741713931836</v>
      </c>
      <c r="AA2571" s="1">
        <v>26105.814543637389</v>
      </c>
      <c r="AB2571" s="1">
        <v>690.28864269685721</v>
      </c>
      <c r="AC2571" s="1">
        <v>4473.5505311820634</v>
      </c>
      <c r="AD2571" s="1">
        <v>3955.8912518783213</v>
      </c>
      <c r="AE2571" s="1">
        <v>5420.3759482038595</v>
      </c>
      <c r="AF2571" s="1">
        <v>20588.786034495453</v>
      </c>
      <c r="AG2571" s="1">
        <v>33119.277571570667</v>
      </c>
      <c r="AH2571" s="1">
        <v>8240.2101774856583</v>
      </c>
      <c r="AI2571" s="1">
        <v>1888.6115009758896</v>
      </c>
      <c r="AJ2571" s="1">
        <v>18043.625536205323</v>
      </c>
      <c r="AK2571" s="1">
        <v>1944.426919279761</v>
      </c>
      <c r="AL2571" s="1">
        <v>197317.625</v>
      </c>
      <c r="AM2571" s="1">
        <v>152036.5</v>
      </c>
      <c r="AN2571" s="1">
        <v>45281.14453125</v>
      </c>
      <c r="AO2571" t="s">
        <v>15381</v>
      </c>
    </row>
    <row r="2572" spans="1:41" x14ac:dyDescent="0.25">
      <c r="A2572" s="1">
        <v>2018</v>
      </c>
      <c r="B2572" t="s">
        <v>1905</v>
      </c>
      <c r="C2572" t="s">
        <v>7055</v>
      </c>
      <c r="D2572" t="s">
        <v>7212</v>
      </c>
      <c r="E2572" t="s">
        <v>7695</v>
      </c>
      <c r="F2572" t="s">
        <v>9252</v>
      </c>
      <c r="G2572" t="s">
        <v>11399</v>
      </c>
      <c r="H2572" t="s">
        <v>12686</v>
      </c>
      <c r="I2572" s="1">
        <v>12641.849287650797</v>
      </c>
      <c r="J2572" s="1">
        <v>4189.1008923140744</v>
      </c>
      <c r="K2572" s="1">
        <v>1806.4310914945549</v>
      </c>
      <c r="L2572" s="1">
        <v>2041.6990432504001</v>
      </c>
      <c r="M2572" s="1">
        <v>6133.5264300869039</v>
      </c>
      <c r="N2572" s="1">
        <v>5665.4041618693045</v>
      </c>
      <c r="O2572" s="1">
        <v>4015.4626210641181</v>
      </c>
      <c r="P2572" s="1">
        <v>4332.5356465928689</v>
      </c>
      <c r="Q2572" s="1">
        <v>2551.6714780945445</v>
      </c>
      <c r="R2572" s="1">
        <v>3888.4613882035719</v>
      </c>
      <c r="S2572" s="1">
        <v>4885.4187730476779</v>
      </c>
      <c r="T2572" s="1">
        <v>4149.4392797454575</v>
      </c>
      <c r="U2572" s="1">
        <v>1255.751360975599</v>
      </c>
      <c r="V2572" s="1">
        <v>3261.6776654209689</v>
      </c>
      <c r="W2572" s="1">
        <v>2380.4677973276571</v>
      </c>
      <c r="X2572" s="1">
        <v>6365.0214635884922</v>
      </c>
      <c r="Y2572" s="1">
        <v>17498.622225768671</v>
      </c>
      <c r="Z2572" s="1">
        <v>1778.7991017645659</v>
      </c>
      <c r="AA2572" s="1">
        <v>35304.084566697471</v>
      </c>
      <c r="AB2572" s="1">
        <v>661.72636934888089</v>
      </c>
      <c r="AC2572" s="1">
        <v>6390.3367558511382</v>
      </c>
      <c r="AD2572" s="1">
        <v>4090.5401730848812</v>
      </c>
      <c r="AE2572" s="1">
        <v>4854.8439573021851</v>
      </c>
      <c r="AF2572" s="1">
        <v>21592.714237515465</v>
      </c>
      <c r="AG2572" s="1">
        <v>41866.750374926472</v>
      </c>
      <c r="AH2572" s="1">
        <v>12097.799415868401</v>
      </c>
      <c r="AI2572" s="1">
        <v>2400.1230360211885</v>
      </c>
      <c r="AJ2572" s="1">
        <v>12266.32488837034</v>
      </c>
      <c r="AK2572" s="1">
        <v>1740.9113598413269</v>
      </c>
      <c r="AL2572" s="1">
        <v>232107.5</v>
      </c>
      <c r="AM2572" s="1">
        <v>181380.625</v>
      </c>
      <c r="AN2572" s="1">
        <v>50726.8671875</v>
      </c>
      <c r="AO2572" t="s">
        <v>15382</v>
      </c>
    </row>
    <row r="2573" spans="1:41" x14ac:dyDescent="0.25">
      <c r="A2573" s="1">
        <v>2018</v>
      </c>
      <c r="B2573" t="s">
        <v>1906</v>
      </c>
      <c r="C2573" t="s">
        <v>7055</v>
      </c>
      <c r="D2573" t="s">
        <v>7212</v>
      </c>
      <c r="E2573" t="s">
        <v>7695</v>
      </c>
      <c r="F2573" t="s">
        <v>9252</v>
      </c>
      <c r="G2573" t="s">
        <v>11399</v>
      </c>
      <c r="H2573" t="s">
        <v>12686</v>
      </c>
      <c r="I2573" s="1">
        <v>5937.3141569869076</v>
      </c>
      <c r="J2573" s="1">
        <v>5431.181818988146</v>
      </c>
      <c r="K2573" s="1">
        <v>1232.3107675188928</v>
      </c>
      <c r="L2573" s="1">
        <v>1331.102792714431</v>
      </c>
      <c r="M2573" s="1">
        <v>4993.8811540997731</v>
      </c>
      <c r="N2573" s="1">
        <v>4609.2696129234764</v>
      </c>
      <c r="O2573" s="1">
        <v>3587.0766933466089</v>
      </c>
      <c r="P2573" s="1">
        <v>309.63547649018722</v>
      </c>
      <c r="Q2573" s="1">
        <v>2367.5376866650413</v>
      </c>
      <c r="R2573" s="1">
        <v>3022.0366614562035</v>
      </c>
      <c r="S2573" s="1">
        <v>4016.3949892668452</v>
      </c>
      <c r="T2573" s="1">
        <v>3800.5798558362326</v>
      </c>
      <c r="U2573" s="1">
        <v>1542.5882944276473</v>
      </c>
      <c r="V2573" s="1">
        <v>2891.7941432495099</v>
      </c>
      <c r="W2573" s="1">
        <v>756.15889684675824</v>
      </c>
      <c r="X2573" s="1">
        <v>6000.4014914102036</v>
      </c>
      <c r="Y2573" s="1">
        <v>16559.349995399396</v>
      </c>
      <c r="Z2573" s="1">
        <v>1684.5511302191771</v>
      </c>
      <c r="AA2573" s="1">
        <v>24010.72563931729</v>
      </c>
      <c r="AB2573" s="1">
        <v>677.39746842257557</v>
      </c>
      <c r="AC2573" s="1">
        <v>4471.270418630862</v>
      </c>
      <c r="AD2573" s="1">
        <v>3527.8323602997502</v>
      </c>
      <c r="AE2573" s="1">
        <v>3830.0458390966533</v>
      </c>
      <c r="AF2573" s="1">
        <v>23089.396188826358</v>
      </c>
      <c r="AG2573" s="1">
        <v>34578.569782481769</v>
      </c>
      <c r="AH2573" s="1">
        <v>9719.5917116050077</v>
      </c>
      <c r="AI2573" s="1">
        <v>1853.3415885224922</v>
      </c>
      <c r="AJ2573" s="1">
        <v>16049.153501026698</v>
      </c>
      <c r="AK2573" s="1">
        <v>1939.9584466288788</v>
      </c>
      <c r="AL2573" s="1">
        <v>193820.453125</v>
      </c>
      <c r="AM2573" s="1">
        <v>151715.53125</v>
      </c>
      <c r="AN2573" s="1">
        <v>42104.921875</v>
      </c>
      <c r="AO2573" t="s">
        <v>15383</v>
      </c>
    </row>
    <row r="2574" spans="1:41" x14ac:dyDescent="0.25">
      <c r="A2574" s="1">
        <v>2018</v>
      </c>
      <c r="B2574" t="s">
        <v>1907</v>
      </c>
      <c r="C2574" t="s">
        <v>7055</v>
      </c>
      <c r="D2574" t="s">
        <v>7212</v>
      </c>
      <c r="E2574" t="s">
        <v>7695</v>
      </c>
      <c r="F2574" t="s">
        <v>9252</v>
      </c>
      <c r="G2574" t="s">
        <v>11399</v>
      </c>
      <c r="H2574" t="s">
        <v>12686</v>
      </c>
      <c r="I2574" s="1">
        <v>13674.108609341532</v>
      </c>
      <c r="J2574" s="1">
        <v>3075.459001466189</v>
      </c>
      <c r="K2574" s="1">
        <v>1816.4757728654126</v>
      </c>
      <c r="L2574" s="1">
        <v>2399.8067717347494</v>
      </c>
      <c r="M2574" s="1">
        <v>6319.2196592142891</v>
      </c>
      <c r="N2574" s="1">
        <v>4300.3667462329186</v>
      </c>
      <c r="O2574" s="1">
        <v>3878.8871099931039</v>
      </c>
      <c r="P2574" s="1">
        <v>307.4306626852449</v>
      </c>
      <c r="Q2574" s="1">
        <v>2733.4914358871602</v>
      </c>
      <c r="R2574" s="1">
        <v>3884.5029581168128</v>
      </c>
      <c r="S2574" s="1">
        <v>4809.7476694360985</v>
      </c>
      <c r="T2574" s="1">
        <v>4217.4603545268255</v>
      </c>
      <c r="U2574" s="1">
        <v>1276.3366862383814</v>
      </c>
      <c r="V2574" s="1">
        <v>3147.5572540626517</v>
      </c>
      <c r="W2574" s="1">
        <v>1037.7172188112056</v>
      </c>
      <c r="X2574" s="1">
        <v>6342.5119727907295</v>
      </c>
      <c r="Y2574" s="1">
        <v>17675.598317419532</v>
      </c>
      <c r="Z2574" s="1">
        <v>1544.7869166679179</v>
      </c>
      <c r="AA2574" s="1">
        <v>31910.898377946916</v>
      </c>
      <c r="AB2574" s="1">
        <v>672.57394074822525</v>
      </c>
      <c r="AC2574" s="1">
        <v>6185.8023751679202</v>
      </c>
      <c r="AD2574" s="1">
        <v>3395.9123957608563</v>
      </c>
      <c r="AE2574" s="1">
        <v>3824.5706267630108</v>
      </c>
      <c r="AF2574" s="1">
        <v>24859.861057912451</v>
      </c>
      <c r="AG2574" s="1">
        <v>31685.036939500555</v>
      </c>
      <c r="AH2574" s="1">
        <v>14835.961161206411</v>
      </c>
      <c r="AI2574" s="1">
        <v>2181.9808044736155</v>
      </c>
      <c r="AJ2574" s="1">
        <v>12540.945001791601</v>
      </c>
      <c r="AK2574" s="1">
        <v>1879.0386680673316</v>
      </c>
      <c r="AL2574" s="1">
        <v>216414.046875</v>
      </c>
      <c r="AM2574" s="1">
        <v>165026.546875</v>
      </c>
      <c r="AN2574" s="1">
        <v>51387.48828125</v>
      </c>
      <c r="AO2574" t="s">
        <v>15384</v>
      </c>
    </row>
    <row r="2575" spans="1:41" x14ac:dyDescent="0.25">
      <c r="A2575" s="1">
        <v>2018</v>
      </c>
      <c r="B2575" t="s">
        <v>1908</v>
      </c>
      <c r="C2575" t="s">
        <v>7055</v>
      </c>
      <c r="D2575" t="s">
        <v>7212</v>
      </c>
      <c r="E2575" t="s">
        <v>7695</v>
      </c>
      <c r="F2575" t="s">
        <v>9252</v>
      </c>
      <c r="G2575" t="s">
        <v>11399</v>
      </c>
      <c r="H2575" t="s">
        <v>12686</v>
      </c>
      <c r="I2575" s="1">
        <v>6972.6956915287201</v>
      </c>
      <c r="J2575" s="1">
        <v>9736.486687205499</v>
      </c>
      <c r="K2575" s="1">
        <v>1756.1184702439484</v>
      </c>
      <c r="L2575" s="1">
        <v>1801.4411151534816</v>
      </c>
      <c r="M2575" s="1">
        <v>5731.2790693657316</v>
      </c>
      <c r="N2575" s="1">
        <v>4457.4255996048732</v>
      </c>
      <c r="O2575" s="1">
        <v>3903.2993402588991</v>
      </c>
      <c r="P2575" s="1">
        <v>4212.2088066759079</v>
      </c>
      <c r="Q2575" s="1">
        <v>2598.6791245696409</v>
      </c>
      <c r="R2575" s="1">
        <v>3780.1601715153492</v>
      </c>
      <c r="S2575" s="1">
        <v>7759.8907199598998</v>
      </c>
      <c r="T2575" s="1">
        <v>4367.0013040619997</v>
      </c>
      <c r="U2575" s="1">
        <v>1167.6990139474542</v>
      </c>
      <c r="V2575" s="1">
        <v>3152.7873376581265</v>
      </c>
      <c r="W2575" s="1">
        <v>1762.1639665025218</v>
      </c>
      <c r="X2575" s="1">
        <v>5586.9090094595012</v>
      </c>
      <c r="Y2575" s="1">
        <v>17011.251544098141</v>
      </c>
      <c r="Z2575" s="1">
        <v>1711.521921812179</v>
      </c>
      <c r="AA2575" s="1">
        <v>30907.931354630979</v>
      </c>
      <c r="AB2575" s="1">
        <v>643.29600222923386</v>
      </c>
      <c r="AC2575" s="1">
        <v>6212.353441472419</v>
      </c>
      <c r="AD2575" s="1">
        <v>4087.0665033511586</v>
      </c>
      <c r="AE2575" s="1">
        <v>4507.3181938371736</v>
      </c>
      <c r="AF2575" s="1">
        <v>21418.572240559086</v>
      </c>
      <c r="AG2575" s="1">
        <v>37506.49232799223</v>
      </c>
      <c r="AH2575" s="1">
        <v>7869.2298094477073</v>
      </c>
      <c r="AI2575" s="1">
        <v>2333.2749387786403</v>
      </c>
      <c r="AJ2575" s="1">
        <v>12410.517429145169</v>
      </c>
      <c r="AK2575" s="1">
        <v>1692.1020256656745</v>
      </c>
      <c r="AL2575" s="1">
        <v>217057.203125</v>
      </c>
      <c r="AM2575" s="1">
        <v>169565.546875</v>
      </c>
      <c r="AN2575" s="1">
        <v>47491.6328125</v>
      </c>
      <c r="AO2575" t="s">
        <v>15385</v>
      </c>
    </row>
    <row r="2576" spans="1:41" x14ac:dyDescent="0.25">
      <c r="A2576" s="1">
        <v>2018</v>
      </c>
      <c r="B2576" t="s">
        <v>1909</v>
      </c>
      <c r="C2576" t="s">
        <v>7055</v>
      </c>
      <c r="D2576" t="s">
        <v>7212</v>
      </c>
      <c r="E2576" t="s">
        <v>7695</v>
      </c>
      <c r="F2576" t="s">
        <v>9252</v>
      </c>
      <c r="G2576" t="s">
        <v>11400</v>
      </c>
      <c r="H2576" t="s">
        <v>12686</v>
      </c>
      <c r="I2576" s="1">
        <v>6007</v>
      </c>
      <c r="J2576" s="1">
        <v>3071.839863532171</v>
      </c>
      <c r="K2576" s="1">
        <v>1527.4434719524679</v>
      </c>
      <c r="L2576" s="1">
        <v>1850.584549104083</v>
      </c>
      <c r="M2576" s="1">
        <v>4808.3704703999983</v>
      </c>
      <c r="N2576" s="1">
        <v>4166.6709096000004</v>
      </c>
      <c r="O2576" s="1">
        <v>3316.0553699078719</v>
      </c>
      <c r="P2576" s="1">
        <v>308</v>
      </c>
      <c r="Q2576" s="1">
        <v>3443.5021688985062</v>
      </c>
      <c r="R2576" s="1">
        <v>3336.7701669171579</v>
      </c>
      <c r="S2576" s="1">
        <v>4933</v>
      </c>
      <c r="T2576" s="1">
        <v>3659.8743124999992</v>
      </c>
      <c r="U2576" s="1">
        <v>1113.7377959999999</v>
      </c>
      <c r="V2576" s="1">
        <v>2722</v>
      </c>
      <c r="W2576" s="1">
        <v>972.77306499999975</v>
      </c>
      <c r="X2576" s="1">
        <v>5726.2783680000002</v>
      </c>
      <c r="Y2576" s="1">
        <v>14823</v>
      </c>
      <c r="Z2576" s="1">
        <v>1876.408492437336</v>
      </c>
      <c r="AA2576" s="1">
        <v>29922.34409493368</v>
      </c>
      <c r="AB2576" s="1">
        <v>606</v>
      </c>
      <c r="AC2576" s="1">
        <v>3970.957312</v>
      </c>
      <c r="AD2576" s="1">
        <v>3747.0448367944432</v>
      </c>
      <c r="AE2576" s="1">
        <v>3646</v>
      </c>
      <c r="AF2576" s="1">
        <v>23117.81164074651</v>
      </c>
      <c r="AG2576" s="1">
        <v>29214.04029194645</v>
      </c>
      <c r="AH2576" s="1">
        <v>8604.3243407760001</v>
      </c>
      <c r="AI2576" s="1">
        <v>1724.9831999999999</v>
      </c>
      <c r="AJ2576" s="1">
        <v>11993.3685458499</v>
      </c>
      <c r="AK2576" s="1">
        <v>1704.7948207301019</v>
      </c>
      <c r="AL2576" s="1">
        <v>185915</v>
      </c>
      <c r="AM2576" s="1">
        <v>144584.046875</v>
      </c>
      <c r="AN2576" s="1">
        <v>41330.9453125</v>
      </c>
      <c r="AO2576" t="s">
        <v>15386</v>
      </c>
    </row>
    <row r="2577" spans="1:41" x14ac:dyDescent="0.25">
      <c r="A2577" s="1">
        <v>2018</v>
      </c>
      <c r="B2577" t="s">
        <v>1910</v>
      </c>
      <c r="C2577" t="s">
        <v>7055</v>
      </c>
      <c r="D2577" t="s">
        <v>7212</v>
      </c>
      <c r="E2577" t="s">
        <v>7695</v>
      </c>
      <c r="F2577" t="s">
        <v>9252</v>
      </c>
      <c r="G2577" t="s">
        <v>11400</v>
      </c>
      <c r="H2577" t="s">
        <v>12686</v>
      </c>
      <c r="I2577" s="1">
        <v>12844.51870445416</v>
      </c>
      <c r="J2577" s="1">
        <v>2887.4219171105351</v>
      </c>
      <c r="K2577" s="1">
        <v>2016.5901389999999</v>
      </c>
      <c r="L2577" s="1">
        <v>2238.5926646160001</v>
      </c>
      <c r="M2577" s="1">
        <v>5807.5935136710004</v>
      </c>
      <c r="N2577" s="1">
        <v>4031.2340052999998</v>
      </c>
      <c r="O2577" s="1">
        <v>3556.9053167318998</v>
      </c>
      <c r="P2577" s="1">
        <v>294</v>
      </c>
      <c r="Q2577" s="1">
        <v>2514.6413200000002</v>
      </c>
      <c r="R2577" s="1">
        <v>3545.5</v>
      </c>
      <c r="S2577" s="1">
        <v>4491.0720000000001</v>
      </c>
      <c r="T2577" s="1">
        <v>3825.375</v>
      </c>
      <c r="U2577" s="1">
        <v>1161.5</v>
      </c>
      <c r="V2577" s="1">
        <v>70</v>
      </c>
      <c r="W2577" s="1">
        <v>954.63499999999988</v>
      </c>
      <c r="X2577" s="1">
        <v>5945.58</v>
      </c>
      <c r="Y2577" s="1">
        <v>16397</v>
      </c>
      <c r="Z2577" s="1">
        <v>1421.107438</v>
      </c>
      <c r="AA2577" s="1">
        <v>29844.46512054397</v>
      </c>
      <c r="AB2577" s="1">
        <v>606</v>
      </c>
      <c r="AC2577" s="1">
        <v>5672.1590900000001</v>
      </c>
      <c r="AD2577" s="1">
        <v>3124.027212</v>
      </c>
      <c r="AE2577" s="1">
        <v>3514.92</v>
      </c>
      <c r="AF2577" s="1">
        <v>23189.826473982001</v>
      </c>
      <c r="AG2577" s="1">
        <v>29702.070987687592</v>
      </c>
      <c r="AH2577" s="1">
        <v>13907.4856049556</v>
      </c>
      <c r="AI2577" s="1">
        <v>2005.32</v>
      </c>
      <c r="AJ2577" s="1">
        <v>11756.097915719671</v>
      </c>
      <c r="AK2577" s="1">
        <v>1709.9746771304351</v>
      </c>
      <c r="AL2577" s="1">
        <v>199035.59375</v>
      </c>
      <c r="AM2577" s="1">
        <v>151085.0625</v>
      </c>
      <c r="AN2577" s="1">
        <v>47950.55859375</v>
      </c>
      <c r="AO2577" t="s">
        <v>15387</v>
      </c>
    </row>
    <row r="2578" spans="1:41" x14ac:dyDescent="0.25">
      <c r="A2578" s="1">
        <v>2018</v>
      </c>
      <c r="B2578" t="s">
        <v>1911</v>
      </c>
      <c r="C2578" t="s">
        <v>7055</v>
      </c>
      <c r="D2578" t="s">
        <v>7212</v>
      </c>
      <c r="E2578" t="s">
        <v>7695</v>
      </c>
      <c r="F2578" t="s">
        <v>9252</v>
      </c>
      <c r="G2578" t="s">
        <v>11400</v>
      </c>
      <c r="H2578" t="s">
        <v>12686</v>
      </c>
      <c r="I2578" s="1">
        <v>11808.77813494365</v>
      </c>
      <c r="J2578" s="1">
        <v>3836.3215648187502</v>
      </c>
      <c r="K2578" s="1">
        <v>1654.3050000000001</v>
      </c>
      <c r="L2578" s="1">
        <v>1918</v>
      </c>
      <c r="M2578" s="1">
        <v>5617</v>
      </c>
      <c r="N2578" s="1">
        <v>5188.3</v>
      </c>
      <c r="O2578" s="1">
        <v>3677.306</v>
      </c>
      <c r="P2578" s="1">
        <v>3968</v>
      </c>
      <c r="Q2578" s="1">
        <v>2336.7860000000001</v>
      </c>
      <c r="R2578" s="1">
        <v>3561</v>
      </c>
      <c r="S2578" s="1">
        <v>4474</v>
      </c>
      <c r="T2578" s="1">
        <v>3876</v>
      </c>
      <c r="U2578" s="1">
        <v>1150</v>
      </c>
      <c r="V2578" s="1">
        <v>2987</v>
      </c>
      <c r="W2578" s="1">
        <v>2180</v>
      </c>
      <c r="X2578" s="1">
        <v>5263</v>
      </c>
      <c r="Y2578" s="1">
        <v>16025</v>
      </c>
      <c r="Z2578" s="1">
        <v>1629</v>
      </c>
      <c r="AA2578" s="1">
        <v>32797</v>
      </c>
      <c r="AB2578" s="1">
        <v>606</v>
      </c>
      <c r="AC2578" s="1">
        <v>5852.1834000000008</v>
      </c>
      <c r="AD2578" s="1">
        <v>3746.0610000000001</v>
      </c>
      <c r="AE2578" s="1">
        <v>4446</v>
      </c>
      <c r="AF2578" s="1">
        <v>20169.8</v>
      </c>
      <c r="AG2578" s="1">
        <v>39123</v>
      </c>
      <c r="AH2578" s="1">
        <v>11245</v>
      </c>
      <c r="AI2578" s="1">
        <v>2198</v>
      </c>
      <c r="AJ2578" s="1">
        <v>11458</v>
      </c>
      <c r="AK2578" s="1">
        <v>1594.3029217679889</v>
      </c>
      <c r="AL2578" s="1">
        <v>214385.140625</v>
      </c>
      <c r="AM2578" s="1">
        <v>168254.15625</v>
      </c>
      <c r="AN2578" s="1">
        <v>46130.9765625</v>
      </c>
      <c r="AO2578" t="s">
        <v>15388</v>
      </c>
    </row>
    <row r="2579" spans="1:41" x14ac:dyDescent="0.25">
      <c r="A2579" s="1">
        <v>2018</v>
      </c>
      <c r="B2579" t="s">
        <v>1912</v>
      </c>
      <c r="C2579" t="s">
        <v>7055</v>
      </c>
      <c r="D2579" t="s">
        <v>7212</v>
      </c>
      <c r="E2579" t="s">
        <v>7695</v>
      </c>
      <c r="F2579" t="s">
        <v>9252</v>
      </c>
      <c r="G2579" t="s">
        <v>11400</v>
      </c>
      <c r="H2579" t="s">
        <v>12686</v>
      </c>
      <c r="I2579" s="1">
        <v>6568.4437248541999</v>
      </c>
      <c r="J2579" s="1">
        <v>9172</v>
      </c>
      <c r="K2579" s="1">
        <v>1654.3050000000001</v>
      </c>
      <c r="L2579" s="1">
        <v>1697</v>
      </c>
      <c r="M2579" s="1">
        <v>5399</v>
      </c>
      <c r="N2579" s="1">
        <v>4199</v>
      </c>
      <c r="O2579" s="1">
        <v>3677</v>
      </c>
      <c r="P2579" s="1">
        <v>3968</v>
      </c>
      <c r="Q2579" s="1">
        <v>2448.0169999999998</v>
      </c>
      <c r="R2579" s="1">
        <v>3561</v>
      </c>
      <c r="S2579" s="1">
        <v>7310</v>
      </c>
      <c r="T2579" s="1">
        <v>4113.818181818182</v>
      </c>
      <c r="U2579" s="1">
        <v>1100</v>
      </c>
      <c r="V2579" s="1">
        <v>2970</v>
      </c>
      <c r="W2579" s="1">
        <v>1660</v>
      </c>
      <c r="X2579" s="1">
        <v>5263</v>
      </c>
      <c r="Y2579" s="1">
        <v>16025</v>
      </c>
      <c r="Z2579" s="1">
        <v>1612.2940000000001</v>
      </c>
      <c r="AA2579" s="1">
        <v>29116</v>
      </c>
      <c r="AB2579" s="1">
        <v>606</v>
      </c>
      <c r="AC2579" s="1">
        <v>5852.1834000000008</v>
      </c>
      <c r="AD2579" s="1">
        <v>3850.1129999999998</v>
      </c>
      <c r="AE2579" s="1">
        <v>4246</v>
      </c>
      <c r="AF2579" s="1">
        <v>20176.8</v>
      </c>
      <c r="AG2579" s="1">
        <v>35332</v>
      </c>
      <c r="AH2579" s="1">
        <v>7413</v>
      </c>
      <c r="AI2579" s="1">
        <v>2198</v>
      </c>
      <c r="AJ2579" s="1">
        <v>11691</v>
      </c>
      <c r="AK2579" s="1">
        <v>1594</v>
      </c>
      <c r="AL2579" s="1">
        <v>204472.96875</v>
      </c>
      <c r="AM2579" s="1">
        <v>159734.71875</v>
      </c>
      <c r="AN2579" s="1">
        <v>44738.234375</v>
      </c>
      <c r="AO2579" t="s">
        <v>15389</v>
      </c>
    </row>
    <row r="2580" spans="1:41" x14ac:dyDescent="0.25">
      <c r="A2580" s="1">
        <v>2018</v>
      </c>
      <c r="B2580" t="s">
        <v>1913</v>
      </c>
      <c r="C2580" t="s">
        <v>7055</v>
      </c>
      <c r="D2580" t="s">
        <v>7212</v>
      </c>
      <c r="E2580" t="s">
        <v>7695</v>
      </c>
      <c r="F2580" t="s">
        <v>9252</v>
      </c>
      <c r="G2580" t="s">
        <v>11400</v>
      </c>
      <c r="H2580" t="s">
        <v>12686</v>
      </c>
      <c r="I2580" s="1">
        <v>5024.0344293220232</v>
      </c>
      <c r="J2580" s="1">
        <v>315</v>
      </c>
      <c r="K2580" s="1"/>
      <c r="L2580" s="1">
        <v>1314.744940854576</v>
      </c>
      <c r="M2580" s="1">
        <v>4769.0811299999987</v>
      </c>
      <c r="N2580" s="1">
        <v>3113.6</v>
      </c>
      <c r="O2580" s="1">
        <v>3488.1315203417962</v>
      </c>
      <c r="P2580" s="1">
        <v>308</v>
      </c>
      <c r="Q2580" s="1">
        <v>2381.107</v>
      </c>
      <c r="R2580" s="1">
        <v>3904.398492199085</v>
      </c>
      <c r="S2580" s="1">
        <v>9503</v>
      </c>
      <c r="T2580" s="1">
        <v>3677.0766918945301</v>
      </c>
      <c r="U2580" s="1">
        <v>1244</v>
      </c>
      <c r="V2580" s="1">
        <v>2784</v>
      </c>
      <c r="W2580" s="1">
        <v>885.84801483839999</v>
      </c>
      <c r="X2580" s="1">
        <v>4732.8746401703702</v>
      </c>
      <c r="Y2580" s="1">
        <v>20191</v>
      </c>
      <c r="Z2580" s="1">
        <v>1682.364891682533</v>
      </c>
      <c r="AA2580" s="1">
        <v>25568.801747123791</v>
      </c>
      <c r="AB2580" s="1">
        <v>606</v>
      </c>
      <c r="AC2580" s="1">
        <v>4432.5542245740153</v>
      </c>
      <c r="AD2580" s="1">
        <v>3810.7601900542491</v>
      </c>
      <c r="AE2580" s="1">
        <v>5265.6603552587321</v>
      </c>
      <c r="AF2580" s="1">
        <v>19956</v>
      </c>
      <c r="AG2580" s="1">
        <v>32220.158330608949</v>
      </c>
      <c r="AH2580" s="1">
        <v>7955.3732806483931</v>
      </c>
      <c r="AI2580" s="1">
        <v>1794.67252128</v>
      </c>
      <c r="AJ2580" s="1">
        <v>17704.443696880819</v>
      </c>
      <c r="AK2580" s="1">
        <v>1885</v>
      </c>
      <c r="AL2580" s="1">
        <v>190517.6875</v>
      </c>
      <c r="AM2580" s="1">
        <v>147409.875</v>
      </c>
      <c r="AN2580" s="1">
        <v>43107.81640625</v>
      </c>
      <c r="AO2580" t="s">
        <v>15390</v>
      </c>
    </row>
    <row r="2581" spans="1:41" x14ac:dyDescent="0.25">
      <c r="A2581" s="1">
        <v>2018</v>
      </c>
      <c r="B2581" t="s">
        <v>1914</v>
      </c>
      <c r="C2581" t="s">
        <v>7055</v>
      </c>
      <c r="D2581" t="s">
        <v>7212</v>
      </c>
      <c r="E2581" t="s">
        <v>7695</v>
      </c>
      <c r="F2581" t="s">
        <v>9252</v>
      </c>
      <c r="G2581" t="s">
        <v>11400</v>
      </c>
      <c r="H2581" t="s">
        <v>12686</v>
      </c>
      <c r="I2581" s="1">
        <v>5650.556611427809</v>
      </c>
      <c r="J2581" s="1">
        <v>5291.9693504846073</v>
      </c>
      <c r="K2581" s="1">
        <v>1197.677411109516</v>
      </c>
      <c r="L2581" s="1">
        <v>1286.4266415</v>
      </c>
      <c r="M2581" s="1">
        <v>4802.5923176447986</v>
      </c>
      <c r="N2581" s="1">
        <v>4485.1262179018004</v>
      </c>
      <c r="O2581" s="1">
        <v>3542</v>
      </c>
      <c r="P2581" s="1">
        <v>308</v>
      </c>
      <c r="Q2581" s="1">
        <v>2344.6871414245688</v>
      </c>
      <c r="R2581" s="1">
        <v>2977.8628023566212</v>
      </c>
      <c r="S2581" s="1">
        <v>3813</v>
      </c>
      <c r="T2581" s="1">
        <v>3651.4892721184001</v>
      </c>
      <c r="U2581" s="1">
        <v>1493.7563808</v>
      </c>
      <c r="V2581" s="1">
        <v>2800</v>
      </c>
      <c r="W2581" s="1">
        <v>717.86476368000012</v>
      </c>
      <c r="X2581" s="1">
        <v>6041.6875829999999</v>
      </c>
      <c r="Y2581" s="1">
        <v>16052</v>
      </c>
      <c r="Z2581" s="1">
        <v>1615</v>
      </c>
      <c r="AA2581" s="1">
        <v>23468.892301373398</v>
      </c>
      <c r="AB2581" s="1">
        <v>606</v>
      </c>
      <c r="AC2581" s="1">
        <v>4480</v>
      </c>
      <c r="AD2581" s="1">
        <v>3493.7831059187629</v>
      </c>
      <c r="AE2581" s="1">
        <v>3636.080938321466</v>
      </c>
      <c r="AF2581" s="1">
        <v>22314.642014878209</v>
      </c>
      <c r="AG2581" s="1">
        <v>34714</v>
      </c>
      <c r="AH2581" s="1">
        <v>9961.482955096566</v>
      </c>
      <c r="AI2581" s="1">
        <v>1759.4828640000001</v>
      </c>
      <c r="AJ2581" s="1">
        <v>16495.421418036891</v>
      </c>
      <c r="AK2581" s="1">
        <v>1863.5353538228851</v>
      </c>
      <c r="AL2581" s="1">
        <v>190865.015625</v>
      </c>
      <c r="AM2581" s="1">
        <v>149414.421875</v>
      </c>
      <c r="AN2581" s="1">
        <v>41450.59765625</v>
      </c>
      <c r="AO2581" t="s">
        <v>15391</v>
      </c>
    </row>
    <row r="2582" spans="1:41" x14ac:dyDescent="0.25">
      <c r="A2582" s="1">
        <v>2018</v>
      </c>
      <c r="B2582" t="s">
        <v>1915</v>
      </c>
      <c r="C2582" t="s">
        <v>7055</v>
      </c>
      <c r="D2582" t="s">
        <v>7212</v>
      </c>
      <c r="E2582" t="s">
        <v>7696</v>
      </c>
      <c r="F2582" t="s">
        <v>9253</v>
      </c>
      <c r="G2582" t="s">
        <v>11401</v>
      </c>
      <c r="H2582" t="s">
        <v>12686</v>
      </c>
      <c r="I2582" s="1">
        <v>0</v>
      </c>
      <c r="J2582" s="1"/>
      <c r="K2582" s="1"/>
      <c r="L2582" s="1">
        <v>0</v>
      </c>
      <c r="M2582" s="1">
        <v>0</v>
      </c>
      <c r="N2582" s="1">
        <v>0</v>
      </c>
      <c r="O2582" s="1"/>
      <c r="P2582" s="1"/>
      <c r="Q2582" s="1">
        <v>0</v>
      </c>
      <c r="R2582" s="1"/>
      <c r="S2582" s="1"/>
      <c r="T2582" s="1"/>
      <c r="U2582" s="1"/>
      <c r="V2582" s="1">
        <v>0</v>
      </c>
      <c r="W2582" s="1"/>
      <c r="X2582" s="1">
        <v>0</v>
      </c>
      <c r="Y2582" s="1"/>
      <c r="Z2582" s="1"/>
      <c r="AA2582" s="1"/>
      <c r="AB2582" s="1"/>
      <c r="AC2582" s="1">
        <v>1808.349332518156</v>
      </c>
      <c r="AD2582" s="1"/>
      <c r="AE2582" s="1"/>
      <c r="AF2582" s="1">
        <v>0</v>
      </c>
      <c r="AG2582" s="1"/>
      <c r="AH2582" s="1">
        <v>0</v>
      </c>
      <c r="AI2582" s="1"/>
      <c r="AJ2582" s="1">
        <v>0</v>
      </c>
      <c r="AK2582" s="1"/>
      <c r="AL2582" s="1">
        <v>1808.349365234375</v>
      </c>
      <c r="AM2582" s="1">
        <v>1808.349365234375</v>
      </c>
      <c r="AN2582" s="1">
        <v>0</v>
      </c>
      <c r="AO2582" t="s">
        <v>15392</v>
      </c>
    </row>
    <row r="2583" spans="1:41" x14ac:dyDescent="0.25">
      <c r="A2583" s="1">
        <v>2018</v>
      </c>
      <c r="B2583" t="s">
        <v>1916</v>
      </c>
      <c r="C2583" t="s">
        <v>7055</v>
      </c>
      <c r="D2583" t="s">
        <v>7212</v>
      </c>
      <c r="E2583" t="s">
        <v>7696</v>
      </c>
      <c r="F2583" t="s">
        <v>9253</v>
      </c>
      <c r="G2583" t="s">
        <v>11401</v>
      </c>
      <c r="H2583" t="s">
        <v>12686</v>
      </c>
      <c r="I2583" s="1"/>
      <c r="J2583" s="1"/>
      <c r="K2583" s="1"/>
      <c r="L2583" s="1"/>
      <c r="M2583" s="1"/>
      <c r="N2583" s="1">
        <v>0</v>
      </c>
      <c r="O2583" s="1"/>
      <c r="P2583" s="1"/>
      <c r="Q2583" s="1">
        <v>0</v>
      </c>
      <c r="R2583" s="1"/>
      <c r="S2583" s="1"/>
      <c r="T2583" s="1"/>
      <c r="U2583" s="1"/>
      <c r="V2583" s="1">
        <v>0</v>
      </c>
      <c r="W2583" s="1"/>
      <c r="X2583" s="1">
        <v>0</v>
      </c>
      <c r="Y2583" s="1">
        <v>0</v>
      </c>
      <c r="Z2583" s="1"/>
      <c r="AA2583" s="1"/>
      <c r="AB2583" s="1"/>
      <c r="AC2583" s="1">
        <v>1868.1426444206347</v>
      </c>
      <c r="AD2583" s="1"/>
      <c r="AE2583" s="1"/>
      <c r="AF2583" s="1">
        <v>0</v>
      </c>
      <c r="AG2583" s="1"/>
      <c r="AH2583" s="1">
        <v>0</v>
      </c>
      <c r="AI2583" s="1"/>
      <c r="AJ2583" s="1"/>
      <c r="AK2583" s="1"/>
      <c r="AL2583" s="1">
        <v>1868.1427001953125</v>
      </c>
      <c r="AM2583" s="1">
        <v>1868.1427001953125</v>
      </c>
      <c r="AN2583" s="1">
        <v>0</v>
      </c>
      <c r="AO2583" t="s">
        <v>15393</v>
      </c>
    </row>
    <row r="2584" spans="1:41" x14ac:dyDescent="0.25">
      <c r="A2584" s="1">
        <v>2018</v>
      </c>
      <c r="B2584" t="s">
        <v>1917</v>
      </c>
      <c r="C2584" t="s">
        <v>7055</v>
      </c>
      <c r="D2584" t="s">
        <v>7212</v>
      </c>
      <c r="E2584" t="s">
        <v>7696</v>
      </c>
      <c r="F2584" t="s">
        <v>9253</v>
      </c>
      <c r="G2584" t="s">
        <v>11401</v>
      </c>
      <c r="H2584" t="s">
        <v>12686</v>
      </c>
      <c r="I2584" s="1"/>
      <c r="J2584" s="1"/>
      <c r="K2584" s="1"/>
      <c r="L2584" s="1"/>
      <c r="M2584" s="1"/>
      <c r="N2584" s="1"/>
      <c r="O2584" s="1"/>
      <c r="P2584" s="1"/>
      <c r="Q2584" s="1">
        <v>0</v>
      </c>
      <c r="R2584" s="1"/>
      <c r="S2584" s="1"/>
      <c r="T2584" s="1"/>
      <c r="U2584" s="1"/>
      <c r="V2584" s="1">
        <v>0</v>
      </c>
      <c r="W2584" s="1"/>
      <c r="X2584" s="1"/>
      <c r="Y2584" s="1"/>
      <c r="Z2584" s="1"/>
      <c r="AA2584" s="1">
        <v>0</v>
      </c>
      <c r="AB2584" s="1">
        <v>0</v>
      </c>
      <c r="AC2584" s="1">
        <v>1006.035844191944</v>
      </c>
      <c r="AD2584" s="1"/>
      <c r="AE2584" s="1"/>
      <c r="AF2584" s="1"/>
      <c r="AG2584" s="1">
        <v>0</v>
      </c>
      <c r="AH2584" s="1">
        <v>0</v>
      </c>
      <c r="AI2584" s="1">
        <v>0</v>
      </c>
      <c r="AJ2584" s="1"/>
      <c r="AK2584" s="1"/>
      <c r="AL2584" s="1">
        <v>1006.0358276367188</v>
      </c>
      <c r="AM2584" s="1">
        <v>1006.0358276367188</v>
      </c>
      <c r="AN2584" s="1">
        <v>0</v>
      </c>
      <c r="AO2584" t="s">
        <v>15394</v>
      </c>
    </row>
    <row r="2585" spans="1:41" x14ac:dyDescent="0.25">
      <c r="A2585" s="1">
        <v>2018</v>
      </c>
      <c r="B2585" t="s">
        <v>1918</v>
      </c>
      <c r="C2585" t="s">
        <v>7055</v>
      </c>
      <c r="D2585" t="s">
        <v>7212</v>
      </c>
      <c r="E2585" t="s">
        <v>7696</v>
      </c>
      <c r="F2585" t="s">
        <v>9253</v>
      </c>
      <c r="G2585" t="s">
        <v>11401</v>
      </c>
      <c r="H2585" t="s">
        <v>12686</v>
      </c>
      <c r="I2585" s="1"/>
      <c r="J2585" s="1"/>
      <c r="K2585" s="1"/>
      <c r="L2585" s="1"/>
      <c r="M2585" s="1"/>
      <c r="N2585" s="1">
        <v>0</v>
      </c>
      <c r="O2585" s="1"/>
      <c r="P2585" s="1"/>
      <c r="Q2585" s="1">
        <v>0</v>
      </c>
      <c r="R2585" s="1"/>
      <c r="S2585" s="1"/>
      <c r="T2585" s="1"/>
      <c r="U2585" s="1"/>
      <c r="V2585" s="1">
        <v>0</v>
      </c>
      <c r="W2585" s="1"/>
      <c r="X2585" s="1">
        <v>0</v>
      </c>
      <c r="Y2585" s="1"/>
      <c r="Z2585" s="1"/>
      <c r="AA2585" s="1"/>
      <c r="AB2585" s="1"/>
      <c r="AC2585" s="1">
        <v>1816.1112363290708</v>
      </c>
      <c r="AD2585" s="1"/>
      <c r="AE2585" s="1"/>
      <c r="AF2585" s="1">
        <v>0</v>
      </c>
      <c r="AG2585" s="1"/>
      <c r="AH2585" s="1"/>
      <c r="AI2585" s="1"/>
      <c r="AJ2585" s="1"/>
      <c r="AK2585" s="1"/>
      <c r="AL2585" s="1">
        <v>1816.1112060546875</v>
      </c>
      <c r="AM2585" s="1">
        <v>1816.1112060546875</v>
      </c>
      <c r="AN2585" s="1">
        <v>0</v>
      </c>
      <c r="AO2585" t="s">
        <v>15395</v>
      </c>
    </row>
    <row r="2586" spans="1:41" x14ac:dyDescent="0.25">
      <c r="A2586" s="1">
        <v>2018</v>
      </c>
      <c r="B2586" t="s">
        <v>1919</v>
      </c>
      <c r="C2586" t="s">
        <v>7055</v>
      </c>
      <c r="D2586" t="s">
        <v>7212</v>
      </c>
      <c r="E2586" t="s">
        <v>7696</v>
      </c>
      <c r="F2586" t="s">
        <v>9253</v>
      </c>
      <c r="G2586" t="s">
        <v>11401</v>
      </c>
      <c r="H2586" t="s">
        <v>12686</v>
      </c>
      <c r="I2586" s="1"/>
      <c r="J2586" s="1"/>
      <c r="K2586" s="1"/>
      <c r="L2586" s="1"/>
      <c r="M2586" s="1"/>
      <c r="N2586" s="1"/>
      <c r="O2586" s="1"/>
      <c r="P2586" s="1"/>
      <c r="Q2586" s="1">
        <v>0</v>
      </c>
      <c r="R2586" s="1"/>
      <c r="S2586" s="1">
        <v>0</v>
      </c>
      <c r="T2586" s="1">
        <v>0</v>
      </c>
      <c r="U2586" s="1"/>
      <c r="V2586" s="1"/>
      <c r="W2586" s="1"/>
      <c r="X2586" s="1"/>
      <c r="Y2586" s="1"/>
      <c r="Z2586" s="1"/>
      <c r="AA2586" s="1">
        <v>0</v>
      </c>
      <c r="AB2586" s="1">
        <v>0</v>
      </c>
      <c r="AC2586" s="1">
        <v>1353.3473348926113</v>
      </c>
      <c r="AD2586" s="1"/>
      <c r="AE2586" s="1"/>
      <c r="AF2586" s="1"/>
      <c r="AG2586" s="1"/>
      <c r="AH2586" s="1"/>
      <c r="AI2586" s="1">
        <v>0</v>
      </c>
      <c r="AJ2586" s="1"/>
      <c r="AK2586" s="1"/>
      <c r="AL2586" s="1">
        <v>1353.3472900390625</v>
      </c>
      <c r="AM2586" s="1">
        <v>1353.3472900390625</v>
      </c>
      <c r="AN2586" s="1">
        <v>0</v>
      </c>
      <c r="AO2586" t="s">
        <v>15396</v>
      </c>
    </row>
    <row r="2587" spans="1:41" x14ac:dyDescent="0.25">
      <c r="A2587" s="1">
        <v>2018</v>
      </c>
      <c r="B2587" t="s">
        <v>1920</v>
      </c>
      <c r="C2587" t="s">
        <v>7055</v>
      </c>
      <c r="D2587" t="s">
        <v>7212</v>
      </c>
      <c r="E2587" t="s">
        <v>7696</v>
      </c>
      <c r="F2587" t="s">
        <v>9253</v>
      </c>
      <c r="G2587" t="s">
        <v>11401</v>
      </c>
      <c r="H2587" t="s">
        <v>12686</v>
      </c>
      <c r="I2587" s="1"/>
      <c r="J2587" s="1"/>
      <c r="K2587" s="1"/>
      <c r="L2587" s="1"/>
      <c r="M2587" s="1"/>
      <c r="N2587" s="1">
        <v>0</v>
      </c>
      <c r="O2587" s="1"/>
      <c r="P2587" s="1"/>
      <c r="Q2587" s="1">
        <v>0</v>
      </c>
      <c r="R2587" s="1"/>
      <c r="S2587" s="1"/>
      <c r="T2587" s="1"/>
      <c r="U2587" s="1"/>
      <c r="V2587" s="1">
        <v>0</v>
      </c>
      <c r="W2587" s="1"/>
      <c r="X2587" s="1"/>
      <c r="Y2587" s="1">
        <v>0</v>
      </c>
      <c r="Z2587" s="1"/>
      <c r="AA2587" s="1"/>
      <c r="AB2587" s="1">
        <v>0</v>
      </c>
      <c r="AC2587" s="1">
        <v>1263.8955569853229</v>
      </c>
      <c r="AD2587" s="1"/>
      <c r="AE2587" s="1"/>
      <c r="AF2587" s="1"/>
      <c r="AG2587" s="1"/>
      <c r="AH2587" s="1">
        <v>0</v>
      </c>
      <c r="AI2587" s="1"/>
      <c r="AJ2587" s="1">
        <v>0</v>
      </c>
      <c r="AK2587" s="1"/>
      <c r="AL2587" s="1">
        <v>1263.8955078125</v>
      </c>
      <c r="AM2587" s="1">
        <v>1263.8955078125</v>
      </c>
      <c r="AN2587" s="1">
        <v>0</v>
      </c>
      <c r="AO2587" t="s">
        <v>15397</v>
      </c>
    </row>
    <row r="2588" spans="1:41" x14ac:dyDescent="0.25">
      <c r="A2588" s="1">
        <v>2018</v>
      </c>
      <c r="B2588" t="s">
        <v>1921</v>
      </c>
      <c r="C2588" t="s">
        <v>7055</v>
      </c>
      <c r="D2588" t="s">
        <v>7212</v>
      </c>
      <c r="E2588" t="s">
        <v>7696</v>
      </c>
      <c r="F2588" t="s">
        <v>9254</v>
      </c>
      <c r="G2588" t="s">
        <v>11401</v>
      </c>
      <c r="H2588" t="s">
        <v>12686</v>
      </c>
      <c r="I2588" s="1"/>
      <c r="J2588" s="1"/>
      <c r="K2588" s="1"/>
      <c r="L2588" s="1"/>
      <c r="M2588" s="1"/>
      <c r="N2588" s="1"/>
      <c r="O2588" s="1">
        <v>0</v>
      </c>
      <c r="P2588" s="1">
        <v>22.78180338933522</v>
      </c>
      <c r="Q2588" s="1">
        <v>113.9090169466761</v>
      </c>
      <c r="R2588" s="1"/>
      <c r="S2588" s="1">
        <v>174.28079592841442</v>
      </c>
      <c r="T2588" s="1"/>
      <c r="U2588" s="1"/>
      <c r="V2588" s="1"/>
      <c r="W2588" s="1"/>
      <c r="X2588" s="1"/>
      <c r="Y2588" s="1"/>
      <c r="Z2588" s="1"/>
      <c r="AA2588" s="1">
        <v>212.5542256224976</v>
      </c>
      <c r="AB2588" s="1">
        <v>0</v>
      </c>
      <c r="AC2588" s="1">
        <v>394.61375440918357</v>
      </c>
      <c r="AD2588" s="1"/>
      <c r="AE2588" s="1"/>
      <c r="AF2588" s="1"/>
      <c r="AG2588" s="1"/>
      <c r="AH2588" s="1"/>
      <c r="AI2588" s="1">
        <v>0</v>
      </c>
      <c r="AJ2588" s="1"/>
      <c r="AK2588" s="1"/>
      <c r="AL2588" s="1">
        <v>918.13958740234375</v>
      </c>
      <c r="AM2588" s="1">
        <v>743.85882568359375</v>
      </c>
      <c r="AN2588" s="1">
        <v>174.28079223632813</v>
      </c>
      <c r="AO2588" t="s">
        <v>15398</v>
      </c>
    </row>
    <row r="2589" spans="1:41" x14ac:dyDescent="0.25">
      <c r="A2589" s="1">
        <v>2018</v>
      </c>
      <c r="B2589" t="s">
        <v>1922</v>
      </c>
      <c r="C2589" t="s">
        <v>7055</v>
      </c>
      <c r="D2589" t="s">
        <v>7212</v>
      </c>
      <c r="E2589" t="s">
        <v>7696</v>
      </c>
      <c r="F2589" t="s">
        <v>9254</v>
      </c>
      <c r="G2589" t="s">
        <v>11401</v>
      </c>
      <c r="H2589" t="s">
        <v>12686</v>
      </c>
      <c r="I2589" s="1">
        <v>0</v>
      </c>
      <c r="J2589" s="1"/>
      <c r="K2589" s="1"/>
      <c r="L2589" s="1"/>
      <c r="M2589" s="1">
        <v>0</v>
      </c>
      <c r="N2589" s="1">
        <v>0</v>
      </c>
      <c r="O2589" s="1">
        <v>0</v>
      </c>
      <c r="P2589" s="1">
        <v>22.197159760667503</v>
      </c>
      <c r="Q2589" s="1">
        <v>138.73224850417188</v>
      </c>
      <c r="R2589" s="1"/>
      <c r="S2589" s="1"/>
      <c r="T2589" s="1"/>
      <c r="U2589" s="1"/>
      <c r="V2589" s="1">
        <v>62.152047329869006</v>
      </c>
      <c r="W2589" s="1"/>
      <c r="X2589" s="1">
        <v>0</v>
      </c>
      <c r="Y2589" s="1"/>
      <c r="Z2589" s="1"/>
      <c r="AA2589" s="1"/>
      <c r="AB2589" s="1"/>
      <c r="AC2589" s="1">
        <v>699.21053246102633</v>
      </c>
      <c r="AD2589" s="1">
        <v>138.73224850417188</v>
      </c>
      <c r="AE2589" s="1"/>
      <c r="AF2589" s="1"/>
      <c r="AG2589" s="1"/>
      <c r="AH2589" s="1">
        <v>883.01142356347054</v>
      </c>
      <c r="AI2589" s="1"/>
      <c r="AJ2589" s="1">
        <v>0</v>
      </c>
      <c r="AK2589" s="1"/>
      <c r="AL2589" s="1">
        <v>1944.0357666015625</v>
      </c>
      <c r="AM2589" s="1">
        <v>922.2919921875</v>
      </c>
      <c r="AN2589" s="1">
        <v>1021.74365234375</v>
      </c>
      <c r="AO2589" t="s">
        <v>15399</v>
      </c>
    </row>
    <row r="2590" spans="1:41" x14ac:dyDescent="0.25">
      <c r="A2590" s="1">
        <v>2018</v>
      </c>
      <c r="B2590" t="s">
        <v>1923</v>
      </c>
      <c r="C2590" t="s">
        <v>7055</v>
      </c>
      <c r="D2590" t="s">
        <v>7212</v>
      </c>
      <c r="E2590" t="s">
        <v>7696</v>
      </c>
      <c r="F2590" t="s">
        <v>9254</v>
      </c>
      <c r="G2590" t="s">
        <v>11401</v>
      </c>
      <c r="H2590" t="s">
        <v>12686</v>
      </c>
      <c r="I2590" s="1"/>
      <c r="J2590" s="1"/>
      <c r="K2590" s="1"/>
      <c r="L2590" s="1"/>
      <c r="M2590" s="1"/>
      <c r="N2590" s="1">
        <v>0</v>
      </c>
      <c r="O2590" s="1">
        <v>0</v>
      </c>
      <c r="P2590" s="1"/>
      <c r="Q2590" s="1">
        <v>139.31829331848797</v>
      </c>
      <c r="R2590" s="1"/>
      <c r="S2590" s="1"/>
      <c r="T2590" s="1"/>
      <c r="U2590" s="1"/>
      <c r="V2590" s="1">
        <v>0</v>
      </c>
      <c r="W2590" s="1"/>
      <c r="X2590" s="1"/>
      <c r="Y2590" s="1">
        <v>0</v>
      </c>
      <c r="Z2590" s="1"/>
      <c r="AA2590" s="1">
        <v>183.81098347268028</v>
      </c>
      <c r="AB2590" s="1">
        <v>0</v>
      </c>
      <c r="AC2590" s="1">
        <v>385.63303590557467</v>
      </c>
      <c r="AD2590" s="1">
        <v>139.31829331848797</v>
      </c>
      <c r="AE2590" s="1"/>
      <c r="AF2590" s="1"/>
      <c r="AG2590" s="1"/>
      <c r="AH2590" s="1">
        <v>883.03277944297315</v>
      </c>
      <c r="AI2590" s="1"/>
      <c r="AJ2590" s="1">
        <v>0</v>
      </c>
      <c r="AK2590" s="1"/>
      <c r="AL2590" s="1">
        <v>1731.1134033203125</v>
      </c>
      <c r="AM2590" s="1">
        <v>708.7623291015625</v>
      </c>
      <c r="AN2590" s="1">
        <v>1022.35107421875</v>
      </c>
      <c r="AO2590" t="s">
        <v>15400</v>
      </c>
    </row>
    <row r="2591" spans="1:41" x14ac:dyDescent="0.25">
      <c r="A2591" s="1">
        <v>2018</v>
      </c>
      <c r="B2591" t="s">
        <v>1924</v>
      </c>
      <c r="C2591" t="s">
        <v>7055</v>
      </c>
      <c r="D2591" t="s">
        <v>7212</v>
      </c>
      <c r="E2591" t="s">
        <v>7696</v>
      </c>
      <c r="F2591" t="s">
        <v>9254</v>
      </c>
      <c r="G2591" t="s">
        <v>11401</v>
      </c>
      <c r="H2591" t="s">
        <v>12686</v>
      </c>
      <c r="I2591" s="1"/>
      <c r="J2591" s="1"/>
      <c r="K2591" s="1"/>
      <c r="L2591" s="1"/>
      <c r="M2591" s="1"/>
      <c r="N2591" s="1">
        <v>0</v>
      </c>
      <c r="O2591" s="1"/>
      <c r="P2591" s="1"/>
      <c r="Q2591" s="1">
        <v>132.69306976675617</v>
      </c>
      <c r="R2591" s="1"/>
      <c r="S2591" s="1"/>
      <c r="T2591" s="1"/>
      <c r="U2591" s="1"/>
      <c r="V2591" s="1">
        <v>37.154059534691726</v>
      </c>
      <c r="W2591" s="1"/>
      <c r="X2591" s="1">
        <v>0</v>
      </c>
      <c r="Y2591" s="1"/>
      <c r="Z2591" s="1"/>
      <c r="AA2591" s="1"/>
      <c r="AB2591" s="1"/>
      <c r="AC2591" s="1">
        <v>587.23333736137408</v>
      </c>
      <c r="AD2591" s="1">
        <v>132.69306976675617</v>
      </c>
      <c r="AE2591" s="1"/>
      <c r="AF2591" s="1">
        <v>0</v>
      </c>
      <c r="AG2591" s="1"/>
      <c r="AH2591" s="1">
        <v>210.18582251054175</v>
      </c>
      <c r="AI2591" s="1"/>
      <c r="AJ2591" s="1"/>
      <c r="AK2591" s="1"/>
      <c r="AL2591" s="1">
        <v>1099.9593505859375</v>
      </c>
      <c r="AM2591" s="1">
        <v>757.0804443359375</v>
      </c>
      <c r="AN2591" s="1">
        <v>342.87890625</v>
      </c>
      <c r="AO2591" t="s">
        <v>15401</v>
      </c>
    </row>
    <row r="2592" spans="1:41" x14ac:dyDescent="0.25">
      <c r="A2592" s="1">
        <v>2018</v>
      </c>
      <c r="B2592" t="s">
        <v>1925</v>
      </c>
      <c r="C2592" t="s">
        <v>7055</v>
      </c>
      <c r="D2592" t="s">
        <v>7212</v>
      </c>
      <c r="E2592" t="s">
        <v>7696</v>
      </c>
      <c r="F2592" t="s">
        <v>9254</v>
      </c>
      <c r="G2592" t="s">
        <v>11401</v>
      </c>
      <c r="H2592" t="s">
        <v>12686</v>
      </c>
      <c r="I2592" s="1"/>
      <c r="J2592" s="1"/>
      <c r="K2592" s="1"/>
      <c r="L2592" s="1"/>
      <c r="M2592" s="1"/>
      <c r="N2592" s="1"/>
      <c r="O2592" s="1"/>
      <c r="P2592" s="1">
        <v>22.35635209315431</v>
      </c>
      <c r="Q2592" s="1">
        <v>139.72720058221444</v>
      </c>
      <c r="R2592" s="1"/>
      <c r="S2592" s="1"/>
      <c r="T2592" s="1"/>
      <c r="U2592" s="1"/>
      <c r="V2592" s="1">
        <v>0</v>
      </c>
      <c r="W2592" s="1"/>
      <c r="X2592" s="1"/>
      <c r="Y2592" s="1"/>
      <c r="Z2592" s="1"/>
      <c r="AA2592" s="1">
        <v>194.05313616857941</v>
      </c>
      <c r="AB2592" s="1">
        <v>0</v>
      </c>
      <c r="AC2592" s="1">
        <v>447.12704186308622</v>
      </c>
      <c r="AD2592" s="1">
        <v>139.72720058221444</v>
      </c>
      <c r="AE2592" s="1"/>
      <c r="AF2592" s="1"/>
      <c r="AG2592" s="1">
        <v>0</v>
      </c>
      <c r="AH2592" s="1">
        <v>1483.2481867684214</v>
      </c>
      <c r="AI2592" s="1">
        <v>0</v>
      </c>
      <c r="AJ2592" s="1"/>
      <c r="AK2592" s="1"/>
      <c r="AL2592" s="1">
        <v>2426.239013671875</v>
      </c>
      <c r="AM2592" s="1">
        <v>803.26373291015625</v>
      </c>
      <c r="AN2592" s="1">
        <v>1622.975341796875</v>
      </c>
      <c r="AO2592" t="s">
        <v>15402</v>
      </c>
    </row>
    <row r="2593" spans="1:41" x14ac:dyDescent="0.25">
      <c r="A2593" s="1">
        <v>2018</v>
      </c>
      <c r="B2593" t="s">
        <v>1926</v>
      </c>
      <c r="C2593" t="s">
        <v>7055</v>
      </c>
      <c r="D2593" t="s">
        <v>7212</v>
      </c>
      <c r="E2593" t="s">
        <v>7696</v>
      </c>
      <c r="F2593" t="s">
        <v>9254</v>
      </c>
      <c r="G2593" t="s">
        <v>11401</v>
      </c>
      <c r="H2593" t="s">
        <v>12686</v>
      </c>
      <c r="I2593" s="1"/>
      <c r="J2593" s="1"/>
      <c r="K2593" s="1"/>
      <c r="L2593" s="1"/>
      <c r="M2593" s="1"/>
      <c r="N2593" s="1">
        <v>0</v>
      </c>
      <c r="O2593" s="1"/>
      <c r="P2593" s="1"/>
      <c r="Q2593" s="1">
        <v>136.49471314952163</v>
      </c>
      <c r="R2593" s="1"/>
      <c r="S2593" s="1"/>
      <c r="T2593" s="1"/>
      <c r="U2593" s="1"/>
      <c r="V2593" s="1">
        <v>60.057673785789518</v>
      </c>
      <c r="W2593" s="1"/>
      <c r="X2593" s="1">
        <v>0</v>
      </c>
      <c r="Y2593" s="1">
        <v>0</v>
      </c>
      <c r="Z2593" s="1"/>
      <c r="AA2593" s="1"/>
      <c r="AB2593" s="1"/>
      <c r="AC2593" s="1">
        <v>604.05751465294838</v>
      </c>
      <c r="AD2593" s="1">
        <v>136.49471314952163</v>
      </c>
      <c r="AE2593" s="1"/>
      <c r="AF2593" s="1">
        <v>0</v>
      </c>
      <c r="AG2593" s="1"/>
      <c r="AH2593" s="1">
        <v>891.03748744007714</v>
      </c>
      <c r="AI2593" s="1"/>
      <c r="AJ2593" s="1"/>
      <c r="AK2593" s="1"/>
      <c r="AL2593" s="1">
        <v>1828.14208984375</v>
      </c>
      <c r="AM2593" s="1">
        <v>800.60992431640625</v>
      </c>
      <c r="AN2593" s="1">
        <v>1027.5322265625</v>
      </c>
      <c r="AO2593" t="s">
        <v>15403</v>
      </c>
    </row>
    <row r="2594" spans="1:41" x14ac:dyDescent="0.25">
      <c r="A2594" s="1">
        <v>2018</v>
      </c>
      <c r="B2594" t="s">
        <v>1927</v>
      </c>
      <c r="C2594" t="s">
        <v>7055</v>
      </c>
      <c r="D2594" t="s">
        <v>7212</v>
      </c>
      <c r="E2594" t="s">
        <v>7696</v>
      </c>
      <c r="F2594" t="s">
        <v>9255</v>
      </c>
      <c r="G2594" t="s">
        <v>11401</v>
      </c>
      <c r="H2594" t="s">
        <v>12686</v>
      </c>
      <c r="I2594" s="1">
        <v>212.09917284712458</v>
      </c>
      <c r="J2594" s="1"/>
      <c r="K2594" s="1"/>
      <c r="L2594" s="1"/>
      <c r="M2594" s="1">
        <v>286.16130679237517</v>
      </c>
      <c r="N2594" s="1"/>
      <c r="O2594" s="1">
        <v>212.38534488496595</v>
      </c>
      <c r="P2594" s="1">
        <v>340.93436942060322</v>
      </c>
      <c r="Q2594" s="1">
        <v>148.67309487229011</v>
      </c>
      <c r="R2594" s="1"/>
      <c r="S2594" s="1">
        <v>558.90880232885775</v>
      </c>
      <c r="T2594" s="1"/>
      <c r="U2594" s="1"/>
      <c r="V2594" s="1">
        <v>264.92277230387856</v>
      </c>
      <c r="W2594" s="1"/>
      <c r="X2594" s="1">
        <v>120.72430130303327</v>
      </c>
      <c r="Y2594" s="1">
        <v>2257.9915614085853</v>
      </c>
      <c r="Z2594" s="1"/>
      <c r="AA2594" s="1">
        <v>1368.2087481010437</v>
      </c>
      <c r="AB2594" s="1">
        <v>42.477068976993188</v>
      </c>
      <c r="AC2594" s="1">
        <v>223.56352093154311</v>
      </c>
      <c r="AD2594" s="1">
        <v>372.23326235101928</v>
      </c>
      <c r="AE2594" s="1">
        <v>277.47189602103748</v>
      </c>
      <c r="AF2594" s="1"/>
      <c r="AG2594" s="1">
        <v>3258.4383175772405</v>
      </c>
      <c r="AH2594" s="1">
        <v>562.62331022913531</v>
      </c>
      <c r="AI2594" s="1">
        <v>0</v>
      </c>
      <c r="AJ2594" s="1">
        <v>2119.7423632145837</v>
      </c>
      <c r="AK2594" s="1">
        <v>240.05181126181441</v>
      </c>
      <c r="AL2594" s="1">
        <v>12867.6103515625</v>
      </c>
      <c r="AM2594" s="1">
        <v>10472.044921875</v>
      </c>
      <c r="AN2594" s="1">
        <v>2395.565185546875</v>
      </c>
      <c r="AO2594" t="s">
        <v>15404</v>
      </c>
    </row>
    <row r="2595" spans="1:41" x14ac:dyDescent="0.25">
      <c r="A2595" s="1">
        <v>2018</v>
      </c>
      <c r="B2595" t="s">
        <v>1928</v>
      </c>
      <c r="C2595" t="s">
        <v>7055</v>
      </c>
      <c r="D2595" t="s">
        <v>7212</v>
      </c>
      <c r="E2595" t="s">
        <v>7696</v>
      </c>
      <c r="F2595" t="s">
        <v>9255</v>
      </c>
      <c r="G2595" t="s">
        <v>11401</v>
      </c>
      <c r="H2595" t="s">
        <v>12686</v>
      </c>
      <c r="I2595" s="1">
        <v>214.21969183145114</v>
      </c>
      <c r="J2595" s="1"/>
      <c r="K2595" s="1">
        <v>109.33908948780707</v>
      </c>
      <c r="L2595" s="1"/>
      <c r="M2595" s="1">
        <v>262.20150585911017</v>
      </c>
      <c r="N2595" s="1">
        <v>179.40103032465433</v>
      </c>
      <c r="O2595" s="1">
        <v>188.18955772144611</v>
      </c>
      <c r="P2595" s="1"/>
      <c r="Q2595" s="1">
        <v>110.24352545133729</v>
      </c>
      <c r="R2595" s="1"/>
      <c r="S2595" s="1">
        <v>556.24934846224187</v>
      </c>
      <c r="T2595" s="1">
        <v>329.07881302155528</v>
      </c>
      <c r="U2595" s="1"/>
      <c r="V2595" s="1">
        <v>307.84792185887426</v>
      </c>
      <c r="W2595" s="1">
        <v>97.662099348332532</v>
      </c>
      <c r="X2595" s="1">
        <v>0</v>
      </c>
      <c r="Y2595" s="1">
        <v>1403.3619058532131</v>
      </c>
      <c r="Z2595" s="1">
        <v>141.98370773954537</v>
      </c>
      <c r="AA2595" s="1"/>
      <c r="AB2595" s="1"/>
      <c r="AC2595" s="1">
        <v>162.54370274148562</v>
      </c>
      <c r="AD2595" s="1">
        <v>255.03820318082163</v>
      </c>
      <c r="AE2595" s="1">
        <v>240.97061469642918</v>
      </c>
      <c r="AF2595" s="1">
        <v>1592.3168372010739</v>
      </c>
      <c r="AG2595" s="1">
        <v>2832.2008811016435</v>
      </c>
      <c r="AH2595" s="1">
        <v>407.63311032347491</v>
      </c>
      <c r="AI2595" s="1"/>
      <c r="AJ2595" s="1">
        <v>1191.0529942264034</v>
      </c>
      <c r="AK2595" s="1">
        <v>169.84712930144789</v>
      </c>
      <c r="AL2595" s="1">
        <v>10751.380859375</v>
      </c>
      <c r="AM2595" s="1">
        <v>8376.142578125</v>
      </c>
      <c r="AN2595" s="1">
        <v>2375.239013671875</v>
      </c>
      <c r="AO2595" t="s">
        <v>15405</v>
      </c>
    </row>
    <row r="2596" spans="1:41" x14ac:dyDescent="0.25">
      <c r="A2596" s="1">
        <v>2018</v>
      </c>
      <c r="B2596" t="s">
        <v>1929</v>
      </c>
      <c r="C2596" t="s">
        <v>7055</v>
      </c>
      <c r="D2596" t="s">
        <v>7212</v>
      </c>
      <c r="E2596" t="s">
        <v>7696</v>
      </c>
      <c r="F2596" t="s">
        <v>9255</v>
      </c>
      <c r="G2596" t="s">
        <v>11401</v>
      </c>
      <c r="H2596" t="s">
        <v>12686</v>
      </c>
      <c r="I2596" s="1">
        <v>110.15953180010172</v>
      </c>
      <c r="J2596" s="1"/>
      <c r="K2596" s="1">
        <v>90.984876454091577</v>
      </c>
      <c r="L2596" s="1"/>
      <c r="M2596" s="1">
        <v>285.32386471626336</v>
      </c>
      <c r="N2596" s="1">
        <v>0</v>
      </c>
      <c r="O2596" s="1">
        <v>111.60064022618815</v>
      </c>
      <c r="P2596" s="1"/>
      <c r="Q2596" s="1">
        <v>102.53826388240714</v>
      </c>
      <c r="R2596" s="1"/>
      <c r="S2596" s="1"/>
      <c r="T2596" s="1">
        <v>256.34565970601784</v>
      </c>
      <c r="U2596" s="1"/>
      <c r="V2596" s="1">
        <v>211.76380584410171</v>
      </c>
      <c r="W2596" s="1">
        <v>106.99644926859875</v>
      </c>
      <c r="X2596" s="1">
        <v>133.74556158574845</v>
      </c>
      <c r="Y2596" s="1">
        <v>1411.0156747296462</v>
      </c>
      <c r="Z2596" s="1">
        <v>187.24378622004784</v>
      </c>
      <c r="AA2596" s="1">
        <v>1020.4594289961324</v>
      </c>
      <c r="AB2596" s="1">
        <v>42.352761168820344</v>
      </c>
      <c r="AC2596" s="1">
        <v>235.94946156419121</v>
      </c>
      <c r="AD2596" s="1">
        <v>330.40614988777952</v>
      </c>
      <c r="AE2596" s="1">
        <v>276.65988323261695</v>
      </c>
      <c r="AF2596" s="1"/>
      <c r="AG2596" s="1">
        <v>2821.7790814081227</v>
      </c>
      <c r="AH2596" s="1">
        <v>515.61477447903087</v>
      </c>
      <c r="AI2596" s="1"/>
      <c r="AJ2596" s="1">
        <v>1414.9020715664053</v>
      </c>
      <c r="AK2596" s="1">
        <v>222.90926930958074</v>
      </c>
      <c r="AL2596" s="1">
        <v>9888.751953125</v>
      </c>
      <c r="AM2596" s="1">
        <v>7792.470703125</v>
      </c>
      <c r="AN2596" s="1">
        <v>2096.280029296875</v>
      </c>
      <c r="AO2596" t="s">
        <v>15406</v>
      </c>
    </row>
    <row r="2597" spans="1:41" x14ac:dyDescent="0.25">
      <c r="A2597" s="1">
        <v>2018</v>
      </c>
      <c r="B2597" t="s">
        <v>1930</v>
      </c>
      <c r="C2597" t="s">
        <v>7055</v>
      </c>
      <c r="D2597" t="s">
        <v>7212</v>
      </c>
      <c r="E2597" t="s">
        <v>7696</v>
      </c>
      <c r="F2597" t="s">
        <v>9255</v>
      </c>
      <c r="G2597" t="s">
        <v>11401</v>
      </c>
      <c r="H2597" t="s">
        <v>12686</v>
      </c>
      <c r="I2597" s="1">
        <v>216.01946826638175</v>
      </c>
      <c r="J2597" s="1"/>
      <c r="K2597" s="1"/>
      <c r="L2597" s="1"/>
      <c r="M2597" s="1">
        <v>291.60708338349082</v>
      </c>
      <c r="N2597" s="1"/>
      <c r="O2597" s="1">
        <v>216.42713219868457</v>
      </c>
      <c r="P2597" s="1">
        <v>347.42250168736211</v>
      </c>
      <c r="Q2597" s="1">
        <v>151.64137881026255</v>
      </c>
      <c r="R2597" s="1"/>
      <c r="S2597" s="1">
        <v>1036.5720542147526</v>
      </c>
      <c r="T2597" s="1"/>
      <c r="U2597" s="1"/>
      <c r="V2597" s="1">
        <v>309.83252609495901</v>
      </c>
      <c r="W2597" s="1">
        <v>146.77176833579216</v>
      </c>
      <c r="X2597" s="1">
        <v>146.75573478429848</v>
      </c>
      <c r="Y2597" s="1">
        <v>3317.0305734872081</v>
      </c>
      <c r="Z2597" s="1">
        <v>253974.82548904896</v>
      </c>
      <c r="AA2597" s="1">
        <v>1380.2614227839019</v>
      </c>
      <c r="AB2597" s="1">
        <v>36.450885422936352</v>
      </c>
      <c r="AC2597" s="1">
        <v>216.48408670715793</v>
      </c>
      <c r="AD2597" s="1">
        <v>405.61520117491051</v>
      </c>
      <c r="AE2597" s="1">
        <v>282.75230927110761</v>
      </c>
      <c r="AF2597" s="1"/>
      <c r="AG2597" s="1">
        <v>5589.5154615733964</v>
      </c>
      <c r="AH2597" s="1">
        <v>658.03414723279366</v>
      </c>
      <c r="AI2597" s="1">
        <v>0</v>
      </c>
      <c r="AJ2597" s="1">
        <v>2523.936986747648</v>
      </c>
      <c r="AK2597" s="1"/>
      <c r="AL2597" s="1">
        <v>271247.9375</v>
      </c>
      <c r="AM2597" s="1">
        <v>268309.71875</v>
      </c>
      <c r="AN2597" s="1">
        <v>2938.234130859375</v>
      </c>
      <c r="AO2597" t="s">
        <v>15407</v>
      </c>
    </row>
    <row r="2598" spans="1:41" x14ac:dyDescent="0.25">
      <c r="A2598" s="1">
        <v>2018</v>
      </c>
      <c r="B2598" t="s">
        <v>1931</v>
      </c>
      <c r="C2598" t="s">
        <v>7055</v>
      </c>
      <c r="D2598" t="s">
        <v>7212</v>
      </c>
      <c r="E2598" t="s">
        <v>7696</v>
      </c>
      <c r="F2598" t="s">
        <v>9255</v>
      </c>
      <c r="G2598" t="s">
        <v>11401</v>
      </c>
      <c r="H2598" t="s">
        <v>12686</v>
      </c>
      <c r="I2598" s="1">
        <v>45.86222361823927</v>
      </c>
      <c r="J2598" s="1"/>
      <c r="K2598" s="1">
        <v>112.47164363520582</v>
      </c>
      <c r="L2598" s="1"/>
      <c r="M2598" s="1">
        <v>259.88593383668916</v>
      </c>
      <c r="N2598" s="1">
        <v>0</v>
      </c>
      <c r="O2598" s="1">
        <v>193.58117001947235</v>
      </c>
      <c r="P2598" s="1"/>
      <c r="Q2598" s="1">
        <v>115.82941357868405</v>
      </c>
      <c r="R2598" s="1"/>
      <c r="S2598" s="1">
        <v>386.55302763944525</v>
      </c>
      <c r="T2598" s="1">
        <v>272.98942629904326</v>
      </c>
      <c r="U2598" s="1"/>
      <c r="V2598" s="1">
        <v>298.1044535185552</v>
      </c>
      <c r="W2598" s="1">
        <v>91.724447236478539</v>
      </c>
      <c r="X2598" s="1">
        <v>109.1957705196173</v>
      </c>
      <c r="Y2598" s="1">
        <v>1443.5680862693407</v>
      </c>
      <c r="Z2598" s="1">
        <v>152.87407872746422</v>
      </c>
      <c r="AA2598" s="1"/>
      <c r="AB2598" s="1"/>
      <c r="AC2598" s="1">
        <v>167.20056381963801</v>
      </c>
      <c r="AD2598" s="1">
        <v>330.86318467444045</v>
      </c>
      <c r="AE2598" s="1">
        <v>247.87439907953129</v>
      </c>
      <c r="AF2598" s="1">
        <v>1605.8201547002548</v>
      </c>
      <c r="AG2598" s="1">
        <v>2756.1012479151409</v>
      </c>
      <c r="AH2598" s="1">
        <v>494.65684045386638</v>
      </c>
      <c r="AI2598" s="1"/>
      <c r="AJ2598" s="1">
        <v>1100.296547266581</v>
      </c>
      <c r="AK2598" s="1">
        <v>174.71323283138767</v>
      </c>
      <c r="AL2598" s="1">
        <v>10360.1669921875</v>
      </c>
      <c r="AM2598" s="1">
        <v>7933.53125</v>
      </c>
      <c r="AN2598" s="1">
        <v>2426.634521484375</v>
      </c>
      <c r="AO2598" t="s">
        <v>15408</v>
      </c>
    </row>
    <row r="2599" spans="1:41" x14ac:dyDescent="0.25">
      <c r="A2599" s="1">
        <v>2018</v>
      </c>
      <c r="B2599" t="s">
        <v>1932</v>
      </c>
      <c r="C2599" t="s">
        <v>7055</v>
      </c>
      <c r="D2599" t="s">
        <v>7212</v>
      </c>
      <c r="E2599" t="s">
        <v>7696</v>
      </c>
      <c r="F2599" t="s">
        <v>9255</v>
      </c>
      <c r="G2599" t="s">
        <v>11401</v>
      </c>
      <c r="H2599" t="s">
        <v>12686</v>
      </c>
      <c r="I2599" s="1">
        <v>38.301199167031761</v>
      </c>
      <c r="J2599" s="1"/>
      <c r="K2599" s="1">
        <v>90.602146995116541</v>
      </c>
      <c r="L2599" s="1"/>
      <c r="M2599" s="1">
        <v>264.14620115194327</v>
      </c>
      <c r="N2599" s="1">
        <v>23.307017748700876</v>
      </c>
      <c r="O2599" s="1">
        <v>142.93195113089016</v>
      </c>
      <c r="P2599" s="1">
        <v>305.21094670917813</v>
      </c>
      <c r="Q2599" s="1">
        <v>97.667502946937006</v>
      </c>
      <c r="R2599" s="1"/>
      <c r="S2599" s="1">
        <v>400.74752231909105</v>
      </c>
      <c r="T2599" s="1">
        <v>277.46449700834376</v>
      </c>
      <c r="U2599" s="1"/>
      <c r="V2599" s="1">
        <v>293.002508840811</v>
      </c>
      <c r="W2599" s="1">
        <v>93.228070994803502</v>
      </c>
      <c r="X2599" s="1">
        <v>110.9857988033375</v>
      </c>
      <c r="Y2599" s="1">
        <v>1342.9281655203838</v>
      </c>
      <c r="Z2599" s="1">
        <v>186.60042352805135</v>
      </c>
      <c r="AA2599" s="1"/>
      <c r="AB2599" s="1"/>
      <c r="AC2599" s="1">
        <v>173.20443761248853</v>
      </c>
      <c r="AD2599" s="1">
        <v>336.28697037411263</v>
      </c>
      <c r="AE2599" s="1">
        <v>277.46449700834376</v>
      </c>
      <c r="AF2599" s="1"/>
      <c r="AG2599" s="1">
        <v>2770.3690686728642</v>
      </c>
      <c r="AH2599" s="1">
        <v>515.60230449235553</v>
      </c>
      <c r="AI2599" s="1"/>
      <c r="AJ2599" s="1">
        <v>1290.8780817512186</v>
      </c>
      <c r="AK2599" s="1">
        <v>221.971597606675</v>
      </c>
      <c r="AL2599" s="1">
        <v>9252.9013671875</v>
      </c>
      <c r="AM2599" s="1">
        <v>6798.93359375</v>
      </c>
      <c r="AN2599" s="1">
        <v>2453.96728515625</v>
      </c>
      <c r="AO2599" t="s">
        <v>15409</v>
      </c>
    </row>
    <row r="2600" spans="1:41" x14ac:dyDescent="0.25">
      <c r="A2600" s="1">
        <v>2018</v>
      </c>
      <c r="B2600" t="s">
        <v>1933</v>
      </c>
      <c r="C2600" t="s">
        <v>7055</v>
      </c>
      <c r="D2600" t="s">
        <v>7212</v>
      </c>
      <c r="E2600" t="s">
        <v>7696</v>
      </c>
      <c r="F2600" t="s">
        <v>9256</v>
      </c>
      <c r="G2600" t="s">
        <v>11401</v>
      </c>
      <c r="H2600" t="s">
        <v>12686</v>
      </c>
      <c r="I2600" s="1"/>
      <c r="J2600" s="1"/>
      <c r="K2600" s="1"/>
      <c r="L2600" s="1"/>
      <c r="M2600" s="1">
        <v>13.413811255892586</v>
      </c>
      <c r="N2600" s="1"/>
      <c r="O2600" s="1"/>
      <c r="P2600" s="1">
        <v>22.35635209315431</v>
      </c>
      <c r="Q2600" s="1">
        <v>0</v>
      </c>
      <c r="R2600" s="1"/>
      <c r="S2600" s="1"/>
      <c r="T2600" s="1"/>
      <c r="U2600" s="1"/>
      <c r="V2600" s="1">
        <v>0</v>
      </c>
      <c r="W2600" s="1"/>
      <c r="X2600" s="1">
        <v>115.13521327974469</v>
      </c>
      <c r="Y2600" s="1"/>
      <c r="Z2600" s="1"/>
      <c r="AA2600" s="1">
        <v>541.02372065433428</v>
      </c>
      <c r="AB2600" s="1">
        <v>0</v>
      </c>
      <c r="AC2600" s="1"/>
      <c r="AD2600" s="1"/>
      <c r="AE2600" s="1"/>
      <c r="AF2600" s="1"/>
      <c r="AG2600" s="1">
        <v>0</v>
      </c>
      <c r="AH2600" s="1">
        <v>150.9053766287916</v>
      </c>
      <c r="AI2600" s="1">
        <v>0</v>
      </c>
      <c r="AJ2600" s="1"/>
      <c r="AK2600" s="1"/>
      <c r="AL2600" s="1">
        <v>842.83447265625</v>
      </c>
      <c r="AM2600" s="1">
        <v>563.38006591796875</v>
      </c>
      <c r="AN2600" s="1">
        <v>279.45440673828125</v>
      </c>
      <c r="AO2600" t="s">
        <v>15410</v>
      </c>
    </row>
    <row r="2601" spans="1:41" x14ac:dyDescent="0.25">
      <c r="A2601" s="1">
        <v>2018</v>
      </c>
      <c r="B2601" t="s">
        <v>1934</v>
      </c>
      <c r="C2601" t="s">
        <v>7055</v>
      </c>
      <c r="D2601" t="s">
        <v>7212</v>
      </c>
      <c r="E2601" t="s">
        <v>7696</v>
      </c>
      <c r="F2601" t="s">
        <v>9256</v>
      </c>
      <c r="G2601" t="s">
        <v>11401</v>
      </c>
      <c r="H2601" t="s">
        <v>12686</v>
      </c>
      <c r="I2601" s="1">
        <v>0</v>
      </c>
      <c r="J2601" s="1"/>
      <c r="K2601" s="1"/>
      <c r="L2601" s="1"/>
      <c r="M2601" s="1">
        <v>0</v>
      </c>
      <c r="N2601" s="1">
        <v>0</v>
      </c>
      <c r="O2601" s="1">
        <v>0</v>
      </c>
      <c r="P2601" s="1">
        <v>22.197159760667503</v>
      </c>
      <c r="Q2601" s="1">
        <v>0</v>
      </c>
      <c r="R2601" s="1"/>
      <c r="S2601" s="1"/>
      <c r="T2601" s="1"/>
      <c r="U2601" s="1"/>
      <c r="V2601" s="1">
        <v>0</v>
      </c>
      <c r="W2601" s="1"/>
      <c r="X2601" s="1">
        <v>49.943609461501879</v>
      </c>
      <c r="Y2601" s="1"/>
      <c r="Z2601" s="1"/>
      <c r="AA2601" s="1"/>
      <c r="AB2601" s="1"/>
      <c r="AC2601" s="1">
        <v>0</v>
      </c>
      <c r="AD2601" s="1"/>
      <c r="AE2601" s="1"/>
      <c r="AF2601" s="1"/>
      <c r="AG2601" s="1"/>
      <c r="AH2601" s="1">
        <v>11.145193915831152</v>
      </c>
      <c r="AI2601" s="1"/>
      <c r="AJ2601" s="1">
        <v>0</v>
      </c>
      <c r="AK2601" s="1"/>
      <c r="AL2601" s="1">
        <v>83.285964965820313</v>
      </c>
      <c r="AM2601" s="1">
        <v>22.197158813476563</v>
      </c>
      <c r="AN2601" s="1">
        <v>61.08880615234375</v>
      </c>
      <c r="AO2601" t="s">
        <v>15411</v>
      </c>
    </row>
    <row r="2602" spans="1:41" x14ac:dyDescent="0.25">
      <c r="A2602" s="1">
        <v>2018</v>
      </c>
      <c r="B2602" t="s">
        <v>1935</v>
      </c>
      <c r="C2602" t="s">
        <v>7055</v>
      </c>
      <c r="D2602" t="s">
        <v>7212</v>
      </c>
      <c r="E2602" t="s">
        <v>7696</v>
      </c>
      <c r="F2602" t="s">
        <v>9256</v>
      </c>
      <c r="G2602" t="s">
        <v>11401</v>
      </c>
      <c r="H2602" t="s">
        <v>12686</v>
      </c>
      <c r="I2602" s="1"/>
      <c r="J2602" s="1"/>
      <c r="K2602" s="1"/>
      <c r="L2602" s="1"/>
      <c r="M2602" s="1">
        <v>13.374556158574844</v>
      </c>
      <c r="N2602" s="1">
        <v>0</v>
      </c>
      <c r="O2602" s="1">
        <v>0</v>
      </c>
      <c r="P2602" s="1"/>
      <c r="Q2602" s="1">
        <v>0</v>
      </c>
      <c r="R2602" s="1"/>
      <c r="S2602" s="1"/>
      <c r="T2602" s="1"/>
      <c r="U2602" s="1"/>
      <c r="V2602" s="1">
        <v>0</v>
      </c>
      <c r="W2602" s="1"/>
      <c r="X2602" s="1">
        <v>55.727317327395184</v>
      </c>
      <c r="Y2602" s="1">
        <v>0</v>
      </c>
      <c r="Z2602" s="1"/>
      <c r="AA2602" s="1">
        <v>548.08421684649886</v>
      </c>
      <c r="AB2602" s="1">
        <v>0</v>
      </c>
      <c r="AC2602" s="1"/>
      <c r="AD2602" s="1"/>
      <c r="AE2602" s="1"/>
      <c r="AF2602" s="1">
        <v>668.72780792874221</v>
      </c>
      <c r="AG2602" s="1"/>
      <c r="AH2602" s="1">
        <v>11.145463465479038</v>
      </c>
      <c r="AI2602" s="1"/>
      <c r="AJ2602" s="1">
        <v>0</v>
      </c>
      <c r="AK2602" s="1"/>
      <c r="AL2602" s="1">
        <v>1297.0594482421875</v>
      </c>
      <c r="AM2602" s="1">
        <v>1216.81201171875</v>
      </c>
      <c r="AN2602" s="1">
        <v>80.247337341308594</v>
      </c>
      <c r="AO2602" t="s">
        <v>15412</v>
      </c>
    </row>
    <row r="2603" spans="1:41" x14ac:dyDescent="0.25">
      <c r="A2603" s="1">
        <v>2018</v>
      </c>
      <c r="B2603" t="s">
        <v>1936</v>
      </c>
      <c r="C2603" t="s">
        <v>7055</v>
      </c>
      <c r="D2603" t="s">
        <v>7212</v>
      </c>
      <c r="E2603" t="s">
        <v>7696</v>
      </c>
      <c r="F2603" t="s">
        <v>9256</v>
      </c>
      <c r="G2603" t="s">
        <v>11401</v>
      </c>
      <c r="H2603" t="s">
        <v>12686</v>
      </c>
      <c r="I2603" s="1"/>
      <c r="J2603" s="1"/>
      <c r="K2603" s="1"/>
      <c r="L2603" s="1"/>
      <c r="M2603" s="1"/>
      <c r="N2603" s="1"/>
      <c r="O2603" s="1"/>
      <c r="P2603" s="1">
        <v>22.78180338933522</v>
      </c>
      <c r="Q2603" s="1">
        <v>0</v>
      </c>
      <c r="R2603" s="1"/>
      <c r="S2603" s="1">
        <v>0</v>
      </c>
      <c r="T2603" s="1"/>
      <c r="U2603" s="1"/>
      <c r="V2603" s="1"/>
      <c r="W2603" s="1"/>
      <c r="X2603" s="1">
        <v>107.88629623320456</v>
      </c>
      <c r="Y2603" s="1"/>
      <c r="Z2603" s="1"/>
      <c r="AA2603" s="1">
        <v>653.83775727392083</v>
      </c>
      <c r="AB2603" s="1">
        <v>0</v>
      </c>
      <c r="AC2603" s="1"/>
      <c r="AD2603" s="1"/>
      <c r="AE2603" s="1"/>
      <c r="AF2603" s="1"/>
      <c r="AG2603" s="1"/>
      <c r="AH2603" s="1">
        <v>141.81672609861175</v>
      </c>
      <c r="AI2603" s="1">
        <v>0</v>
      </c>
      <c r="AJ2603" s="1"/>
      <c r="AK2603" s="1"/>
      <c r="AL2603" s="1">
        <v>926.32257080078125</v>
      </c>
      <c r="AM2603" s="1">
        <v>676.61956787109375</v>
      </c>
      <c r="AN2603" s="1">
        <v>249.70301818847656</v>
      </c>
      <c r="AO2603" t="s">
        <v>15413</v>
      </c>
    </row>
    <row r="2604" spans="1:41" x14ac:dyDescent="0.25">
      <c r="A2604" s="1">
        <v>2018</v>
      </c>
      <c r="B2604" t="s">
        <v>1937</v>
      </c>
      <c r="C2604" t="s">
        <v>7055</v>
      </c>
      <c r="D2604" t="s">
        <v>7212</v>
      </c>
      <c r="E2604" t="s">
        <v>7696</v>
      </c>
      <c r="F2604" t="s">
        <v>9256</v>
      </c>
      <c r="G2604" t="s">
        <v>11401</v>
      </c>
      <c r="H2604" t="s">
        <v>12686</v>
      </c>
      <c r="I2604" s="1"/>
      <c r="J2604" s="1"/>
      <c r="K2604" s="1"/>
      <c r="L2604" s="1"/>
      <c r="M2604" s="1"/>
      <c r="N2604" s="1">
        <v>0</v>
      </c>
      <c r="O2604" s="1"/>
      <c r="P2604" s="1"/>
      <c r="Q2604" s="1">
        <v>0</v>
      </c>
      <c r="R2604" s="1"/>
      <c r="S2604" s="1"/>
      <c r="T2604" s="1"/>
      <c r="U2604" s="1"/>
      <c r="V2604" s="1">
        <v>0</v>
      </c>
      <c r="W2604" s="1"/>
      <c r="X2604" s="1">
        <v>0</v>
      </c>
      <c r="Y2604" s="1"/>
      <c r="Z2604" s="1"/>
      <c r="AA2604" s="1"/>
      <c r="AB2604" s="1"/>
      <c r="AC2604" s="1">
        <v>0</v>
      </c>
      <c r="AD2604" s="1"/>
      <c r="AE2604" s="1"/>
      <c r="AF2604" s="1">
        <v>0</v>
      </c>
      <c r="AG2604" s="1">
        <v>0</v>
      </c>
      <c r="AH2604" s="1">
        <v>59.446495255506761</v>
      </c>
      <c r="AI2604" s="1"/>
      <c r="AJ2604" s="1"/>
      <c r="AK2604" s="1"/>
      <c r="AL2604" s="1">
        <v>59.446495056152344</v>
      </c>
      <c r="AM2604" s="1">
        <v>0</v>
      </c>
      <c r="AN2604" s="1">
        <v>59.446495056152344</v>
      </c>
      <c r="AO2604" t="s">
        <v>15414</v>
      </c>
    </row>
    <row r="2605" spans="1:41" x14ac:dyDescent="0.25">
      <c r="A2605" s="1">
        <v>2018</v>
      </c>
      <c r="B2605" t="s">
        <v>1938</v>
      </c>
      <c r="C2605" t="s">
        <v>7055</v>
      </c>
      <c r="D2605" t="s">
        <v>7212</v>
      </c>
      <c r="E2605" t="s">
        <v>7696</v>
      </c>
      <c r="F2605" t="s">
        <v>9256</v>
      </c>
      <c r="G2605" t="s">
        <v>11401</v>
      </c>
      <c r="H2605" t="s">
        <v>12686</v>
      </c>
      <c r="I2605" s="1"/>
      <c r="J2605" s="1"/>
      <c r="K2605" s="1"/>
      <c r="L2605" s="1"/>
      <c r="M2605" s="1"/>
      <c r="N2605" s="1">
        <v>0</v>
      </c>
      <c r="O2605" s="1"/>
      <c r="P2605" s="1"/>
      <c r="Q2605" s="1">
        <v>0</v>
      </c>
      <c r="R2605" s="1"/>
      <c r="S2605" s="1"/>
      <c r="T2605" s="1"/>
      <c r="U2605" s="1"/>
      <c r="V2605" s="1">
        <v>0</v>
      </c>
      <c r="W2605" s="1"/>
      <c r="X2605" s="1">
        <v>54.597885259808649</v>
      </c>
      <c r="Y2605" s="1">
        <v>0</v>
      </c>
      <c r="Z2605" s="1"/>
      <c r="AA2605" s="1"/>
      <c r="AB2605" s="1"/>
      <c r="AC2605" s="1">
        <v>0</v>
      </c>
      <c r="AD2605" s="1"/>
      <c r="AE2605" s="1"/>
      <c r="AF2605" s="1">
        <v>0</v>
      </c>
      <c r="AG2605" s="1">
        <v>0</v>
      </c>
      <c r="AH2605" s="1">
        <v>1201.1534757157904</v>
      </c>
      <c r="AI2605" s="1"/>
      <c r="AJ2605" s="1"/>
      <c r="AK2605" s="1"/>
      <c r="AL2605" s="1">
        <v>1255.7513427734375</v>
      </c>
      <c r="AM2605" s="1">
        <v>0</v>
      </c>
      <c r="AN2605" s="1">
        <v>1255.7513427734375</v>
      </c>
      <c r="AO2605" t="s">
        <v>15415</v>
      </c>
    </row>
    <row r="2606" spans="1:41" x14ac:dyDescent="0.25">
      <c r="A2606" s="1">
        <v>2018</v>
      </c>
      <c r="B2606" t="s">
        <v>1939</v>
      </c>
      <c r="C2606" t="s">
        <v>7055</v>
      </c>
      <c r="D2606" t="s">
        <v>7212</v>
      </c>
      <c r="E2606" t="s">
        <v>7697</v>
      </c>
      <c r="F2606" t="s">
        <v>9257</v>
      </c>
      <c r="G2606" t="s">
        <v>11401</v>
      </c>
      <c r="H2606" t="s">
        <v>12686</v>
      </c>
      <c r="I2606" s="1">
        <v>5739.5252353516144</v>
      </c>
      <c r="J2606" s="1">
        <v>12785.417786454409</v>
      </c>
      <c r="K2606" s="1">
        <v>950.25674571952402</v>
      </c>
      <c r="L2606" s="1">
        <v>1737.0885576380899</v>
      </c>
      <c r="M2606" s="1">
        <v>4335.2839746492282</v>
      </c>
      <c r="N2606" s="1">
        <v>2609.9696890293512</v>
      </c>
      <c r="O2606" s="1">
        <v>4702.6586627950091</v>
      </c>
      <c r="P2606" s="1">
        <v>4988.7931419648721</v>
      </c>
      <c r="Q2606" s="1">
        <v>1827.151913572008</v>
      </c>
      <c r="R2606" s="1">
        <v>3061.3329596615968</v>
      </c>
      <c r="S2606" s="1">
        <v>3734.4595788571082</v>
      </c>
      <c r="T2606" s="1">
        <v>6483.3421070147497</v>
      </c>
      <c r="U2606" s="1">
        <v>838.37411339310813</v>
      </c>
      <c r="V2606" s="1">
        <v>5176.61332716988</v>
      </c>
      <c r="W2606" s="1">
        <v>1904.0513841577895</v>
      </c>
      <c r="X2606" s="1">
        <v>8818.4847883409257</v>
      </c>
      <c r="Y2606" s="1">
        <v>30035.759037152817</v>
      </c>
      <c r="Z2606" s="1">
        <v>3801.6976734408904</v>
      </c>
      <c r="AA2606" s="1">
        <v>46068.560191297824</v>
      </c>
      <c r="AB2606" s="1">
        <v>941.20242312179641</v>
      </c>
      <c r="AC2606" s="1">
        <v>3922.4219747439238</v>
      </c>
      <c r="AD2606" s="1">
        <v>9536.0247683951329</v>
      </c>
      <c r="AE2606" s="1">
        <v>5816.0049970340933</v>
      </c>
      <c r="AF2606" s="1">
        <v>8581.4214762929914</v>
      </c>
      <c r="AG2606" s="1">
        <v>39864.729234908111</v>
      </c>
      <c r="AH2606" s="1">
        <v>8962.1489239645689</v>
      </c>
      <c r="AI2606" s="1">
        <v>2350.7704225951757</v>
      </c>
      <c r="AJ2606" s="1">
        <v>15932.865088445247</v>
      </c>
      <c r="AK2606" s="1">
        <v>5103.3113536831497</v>
      </c>
      <c r="AL2606" s="1">
        <v>250609.71875</v>
      </c>
      <c r="AM2606" s="1">
        <v>192787.71875</v>
      </c>
      <c r="AN2606" s="1">
        <v>57821.99609375</v>
      </c>
      <c r="AO2606" t="s">
        <v>15416</v>
      </c>
    </row>
    <row r="2607" spans="1:41" x14ac:dyDescent="0.25">
      <c r="A2607" s="1">
        <v>2018</v>
      </c>
      <c r="B2607" t="s">
        <v>1940</v>
      </c>
      <c r="C2607" t="s">
        <v>7055</v>
      </c>
      <c r="D2607" t="s">
        <v>7212</v>
      </c>
      <c r="E2607" t="s">
        <v>7697</v>
      </c>
      <c r="F2607" t="s">
        <v>9257</v>
      </c>
      <c r="G2607" t="s">
        <v>11401</v>
      </c>
      <c r="H2607" t="s">
        <v>12686</v>
      </c>
      <c r="I2607" s="1">
        <v>5616.8007227029848</v>
      </c>
      <c r="J2607" s="1">
        <v>13832.245612130315</v>
      </c>
      <c r="K2607" s="1">
        <v>1137.8729099440741</v>
      </c>
      <c r="L2607" s="1">
        <v>1583.4786535210114</v>
      </c>
      <c r="M2607" s="1">
        <v>4472.1000024696878</v>
      </c>
      <c r="N2607" s="1">
        <v>2972.30117517896</v>
      </c>
      <c r="O2607" s="1">
        <v>6451.7309689543354</v>
      </c>
      <c r="P2607" s="1">
        <v>6230.9254361895237</v>
      </c>
      <c r="Q2607" s="1">
        <v>1751.7666270900327</v>
      </c>
      <c r="R2607" s="1">
        <v>3262.2336823761643</v>
      </c>
      <c r="S2607" s="1">
        <v>4040.488533471002</v>
      </c>
      <c r="T2607" s="1">
        <v>6949.1964707261795</v>
      </c>
      <c r="U2607" s="1">
        <v>835.92063788327016</v>
      </c>
      <c r="V2607" s="1">
        <v>6197.9922331528924</v>
      </c>
      <c r="W2607" s="1">
        <v>2131.3469785035563</v>
      </c>
      <c r="X2607" s="1">
        <v>8069.3155490068229</v>
      </c>
      <c r="Y2607" s="1">
        <v>29903.278477880256</v>
      </c>
      <c r="Z2607" s="1">
        <v>4445.2889421233795</v>
      </c>
      <c r="AA2607" s="1">
        <v>46669.766536586671</v>
      </c>
      <c r="AB2607" s="1">
        <v>939.56257013988284</v>
      </c>
      <c r="AC2607" s="1">
        <v>3875.5663144508171</v>
      </c>
      <c r="AD2607" s="1">
        <v>9568.8775541461982</v>
      </c>
      <c r="AE2607" s="1">
        <v>6265.979560292315</v>
      </c>
      <c r="AF2607" s="1">
        <v>8899.2875777902009</v>
      </c>
      <c r="AG2607" s="1">
        <v>44735.563785821556</v>
      </c>
      <c r="AH2607" s="1">
        <v>9198.9800477880963</v>
      </c>
      <c r="AI2607" s="1">
        <v>2475.4074356828942</v>
      </c>
      <c r="AJ2607" s="1">
        <v>17047.321825697014</v>
      </c>
      <c r="AK2607" s="1">
        <v>5230.4557088428573</v>
      </c>
      <c r="AL2607" s="1">
        <v>264791.0625</v>
      </c>
      <c r="AM2607" s="1">
        <v>204125.71875</v>
      </c>
      <c r="AN2607" s="1">
        <v>60665.3359375</v>
      </c>
      <c r="AO2607" t="s">
        <v>15417</v>
      </c>
    </row>
    <row r="2608" spans="1:41" x14ac:dyDescent="0.25">
      <c r="A2608" s="1">
        <v>2018</v>
      </c>
      <c r="B2608" t="s">
        <v>1941</v>
      </c>
      <c r="C2608" t="s">
        <v>7055</v>
      </c>
      <c r="D2608" t="s">
        <v>7212</v>
      </c>
      <c r="E2608" t="s">
        <v>7697</v>
      </c>
      <c r="F2608" t="s">
        <v>9257</v>
      </c>
      <c r="G2608" t="s">
        <v>11401</v>
      </c>
      <c r="H2608" t="s">
        <v>12686</v>
      </c>
      <c r="I2608" s="1">
        <v>5565.7563081835324</v>
      </c>
      <c r="J2608" s="1">
        <v>17183.221762515856</v>
      </c>
      <c r="K2608" s="1">
        <v>1301.8894653477239</v>
      </c>
      <c r="L2608" s="1">
        <v>1292.9612718072719</v>
      </c>
      <c r="M2608" s="1">
        <v>5218.6655715101479</v>
      </c>
      <c r="N2608" s="1">
        <v>3447.643015669998</v>
      </c>
      <c r="O2608" s="1">
        <v>6272.7698092703431</v>
      </c>
      <c r="P2608" s="1">
        <v>5648.4785938312762</v>
      </c>
      <c r="Q2608" s="1">
        <v>1674.4146397049731</v>
      </c>
      <c r="R2608" s="1">
        <v>4003.2638447830805</v>
      </c>
      <c r="S2608" s="1">
        <v>3920.6916256396789</v>
      </c>
      <c r="T2608" s="1">
        <v>6831.3287437448262</v>
      </c>
      <c r="U2608" s="1">
        <v>757.9428145077112</v>
      </c>
      <c r="V2608" s="1">
        <v>6319.3747545719953</v>
      </c>
      <c r="W2608" s="1">
        <v>2476.5834541267368</v>
      </c>
      <c r="X2608" s="1">
        <v>7886.2145223778516</v>
      </c>
      <c r="Y2608" s="1">
        <v>30323.020303099118</v>
      </c>
      <c r="Z2608" s="1">
        <v>5034.6836732400197</v>
      </c>
      <c r="AA2608" s="1">
        <v>33342.053026432353</v>
      </c>
      <c r="AB2608" s="1">
        <v>954.32855776251029</v>
      </c>
      <c r="AC2608" s="1">
        <v>3877.7161164078689</v>
      </c>
      <c r="AD2608" s="1">
        <v>11053.239445005256</v>
      </c>
      <c r="AE2608" s="1">
        <v>6863.9471128947625</v>
      </c>
      <c r="AF2608" s="1">
        <v>10512.863222965208</v>
      </c>
      <c r="AG2608" s="1">
        <v>46502.020913620159</v>
      </c>
      <c r="AH2608" s="1">
        <v>8633.5418913042231</v>
      </c>
      <c r="AI2608" s="1">
        <v>3307.7728431456976</v>
      </c>
      <c r="AJ2608" s="1">
        <v>17683.209249396994</v>
      </c>
      <c r="AK2608" s="1">
        <v>5022.1673045321868</v>
      </c>
      <c r="AL2608" s="1">
        <v>262911.75</v>
      </c>
      <c r="AM2608" s="1">
        <v>200032.5625</v>
      </c>
      <c r="AN2608" s="1">
        <v>62879.1953125</v>
      </c>
      <c r="AO2608" t="s">
        <v>15418</v>
      </c>
    </row>
    <row r="2609" spans="1:41" x14ac:dyDescent="0.25">
      <c r="A2609" s="1">
        <v>2018</v>
      </c>
      <c r="B2609" t="s">
        <v>1942</v>
      </c>
      <c r="C2609" t="s">
        <v>7055</v>
      </c>
      <c r="D2609" t="s">
        <v>7212</v>
      </c>
      <c r="E2609" t="s">
        <v>7697</v>
      </c>
      <c r="F2609" t="s">
        <v>9257</v>
      </c>
      <c r="G2609" t="s">
        <v>11401</v>
      </c>
      <c r="H2609" t="s">
        <v>12686</v>
      </c>
      <c r="I2609" s="1">
        <v>5725.2146783628023</v>
      </c>
      <c r="J2609" s="1">
        <v>20997.999460220926</v>
      </c>
      <c r="K2609" s="1">
        <v>1339.1884703351811</v>
      </c>
      <c r="L2609" s="1">
        <v>1496.6782350417423</v>
      </c>
      <c r="M2609" s="1">
        <v>4920.0577953306183</v>
      </c>
      <c r="N2609" s="1">
        <v>3401.4482516860789</v>
      </c>
      <c r="O2609" s="1">
        <v>6452.4840466373798</v>
      </c>
      <c r="P2609" s="1">
        <v>5810.3050374619297</v>
      </c>
      <c r="Q2609" s="1">
        <v>1715.7301976287122</v>
      </c>
      <c r="R2609" s="1">
        <v>3264.8787874633213</v>
      </c>
      <c r="S2609" s="1">
        <v>5871.456580839822</v>
      </c>
      <c r="T2609" s="1">
        <v>6114.9631490985685</v>
      </c>
      <c r="U2609" s="1">
        <v>790.79577010306855</v>
      </c>
      <c r="V2609" s="1">
        <v>6807.2643341929424</v>
      </c>
      <c r="W2609" s="1">
        <v>2166.4440871092074</v>
      </c>
      <c r="X2609" s="1">
        <v>6794.1608417305888</v>
      </c>
      <c r="Y2609" s="1">
        <v>31191.771848928682</v>
      </c>
      <c r="Z2609" s="1">
        <v>4502.1416185238213</v>
      </c>
      <c r="AA2609" s="1">
        <v>36316.329359414325</v>
      </c>
      <c r="AB2609" s="1">
        <v>982.17227751574978</v>
      </c>
      <c r="AC2609" s="1">
        <v>3988.8123013111003</v>
      </c>
      <c r="AD2609" s="1">
        <v>10685.640401468105</v>
      </c>
      <c r="AE2609" s="1">
        <v>6704.0743310519038</v>
      </c>
      <c r="AF2609" s="1">
        <v>9331.3816298967267</v>
      </c>
      <c r="AG2609" s="1">
        <v>46426.765751825689</v>
      </c>
      <c r="AH2609" s="1">
        <v>7301.921174646809</v>
      </c>
      <c r="AI2609" s="1">
        <v>3402.5402093912753</v>
      </c>
      <c r="AJ2609" s="1">
        <v>16264.817073573982</v>
      </c>
      <c r="AK2609" s="1">
        <v>5166.7016617959944</v>
      </c>
      <c r="AL2609" s="1">
        <v>265934.15625</v>
      </c>
      <c r="AM2609" s="1">
        <v>204736.40625</v>
      </c>
      <c r="AN2609" s="1">
        <v>61197.73046875</v>
      </c>
      <c r="AO2609" t="s">
        <v>15419</v>
      </c>
    </row>
    <row r="2610" spans="1:41" x14ac:dyDescent="0.25">
      <c r="A2610" s="1">
        <v>2018</v>
      </c>
      <c r="B2610" t="s">
        <v>1943</v>
      </c>
      <c r="C2610" t="s">
        <v>7055</v>
      </c>
      <c r="D2610" t="s">
        <v>7212</v>
      </c>
      <c r="E2610" t="s">
        <v>7697</v>
      </c>
      <c r="F2610" t="s">
        <v>9257</v>
      </c>
      <c r="G2610" t="s">
        <v>11401</v>
      </c>
      <c r="H2610" t="s">
        <v>12686</v>
      </c>
      <c r="I2610" s="1">
        <v>5792.956629489614</v>
      </c>
      <c r="J2610" s="1">
        <v>12621.273160250004</v>
      </c>
      <c r="K2610" s="1">
        <v>1016.0684311643508</v>
      </c>
      <c r="L2610" s="1">
        <v>1602.1303233549993</v>
      </c>
      <c r="M2610" s="1">
        <v>3938.8541261504279</v>
      </c>
      <c r="N2610" s="1">
        <v>2458.1565857092701</v>
      </c>
      <c r="O2610" s="1">
        <v>4433.3389395646336</v>
      </c>
      <c r="P2610" s="1">
        <v>5348.0283456464431</v>
      </c>
      <c r="Q2610" s="1">
        <v>1603.0005882444718</v>
      </c>
      <c r="R2610" s="1">
        <v>3375.0936274271185</v>
      </c>
      <c r="S2610" s="1">
        <v>3744.1893870372433</v>
      </c>
      <c r="T2610" s="1">
        <v>6003.0051930898308</v>
      </c>
      <c r="U2610" s="1">
        <v>838.09881943326309</v>
      </c>
      <c r="V2610" s="1">
        <v>4591.6724731205131</v>
      </c>
      <c r="W2610" s="1">
        <v>1910.1744778838956</v>
      </c>
      <c r="X2610" s="1">
        <v>7017.9345340847149</v>
      </c>
      <c r="Y2610" s="1">
        <v>29939.846014264345</v>
      </c>
      <c r="Z2610" s="1">
        <v>3623.4458290737666</v>
      </c>
      <c r="AA2610" s="1">
        <v>46139.822517299923</v>
      </c>
      <c r="AB2610" s="1">
        <v>929.49757828487691</v>
      </c>
      <c r="AC2610" s="1">
        <v>3618.2367697287955</v>
      </c>
      <c r="AD2610" s="1">
        <v>8240.3514390192104</v>
      </c>
      <c r="AE2610" s="1">
        <v>5630.2948896403068</v>
      </c>
      <c r="AF2610" s="1">
        <v>9778.663875365306</v>
      </c>
      <c r="AG2610" s="1">
        <v>38982.764561046955</v>
      </c>
      <c r="AH2610" s="1">
        <v>8630.9403208326967</v>
      </c>
      <c r="AI2610" s="1">
        <v>2408.0366182527328</v>
      </c>
      <c r="AJ2610" s="1">
        <v>15589.480794409146</v>
      </c>
      <c r="AK2610" s="1">
        <v>5744.4317246208757</v>
      </c>
      <c r="AL2610" s="1">
        <v>245549.78125</v>
      </c>
      <c r="AM2610" s="1">
        <v>191532.96875</v>
      </c>
      <c r="AN2610" s="1">
        <v>54016.82421875</v>
      </c>
      <c r="AO2610" t="s">
        <v>15420</v>
      </c>
    </row>
    <row r="2611" spans="1:41" x14ac:dyDescent="0.25">
      <c r="A2611" s="1">
        <v>2018</v>
      </c>
      <c r="B2611" t="s">
        <v>1944</v>
      </c>
      <c r="C2611" t="s">
        <v>7055</v>
      </c>
      <c r="D2611" t="s">
        <v>7212</v>
      </c>
      <c r="E2611" t="s">
        <v>7697</v>
      </c>
      <c r="F2611" t="s">
        <v>9257</v>
      </c>
      <c r="G2611" t="s">
        <v>11401</v>
      </c>
      <c r="H2611" t="s">
        <v>12686</v>
      </c>
      <c r="I2611" s="1">
        <v>5761.319107501211</v>
      </c>
      <c r="J2611" s="1">
        <v>15415.834593815489</v>
      </c>
      <c r="K2611" s="1">
        <v>1329.4768021306502</v>
      </c>
      <c r="L2611" s="1">
        <v>1523.7129331911403</v>
      </c>
      <c r="M2611" s="1">
        <v>4451.5294042030646</v>
      </c>
      <c r="N2611" s="1">
        <v>3225.4692848225945</v>
      </c>
      <c r="O2611" s="1">
        <v>6535.7546793411657</v>
      </c>
      <c r="P2611" s="1">
        <v>4979.2846352407414</v>
      </c>
      <c r="Q2611" s="1">
        <v>1807.6637876355803</v>
      </c>
      <c r="R2611" s="1">
        <v>3137.7479560037136</v>
      </c>
      <c r="S2611" s="1">
        <v>4761.8716004703338</v>
      </c>
      <c r="T2611" s="1">
        <v>6659.1479282002501</v>
      </c>
      <c r="U2611" s="1">
        <v>788.17350324525125</v>
      </c>
      <c r="V2611" s="1">
        <v>6716.8605435779864</v>
      </c>
      <c r="W2611" s="1">
        <v>2136.4766269642469</v>
      </c>
      <c r="X2611" s="1">
        <v>6391.4762957922012</v>
      </c>
      <c r="Y2611" s="1">
        <v>32274.670292010549</v>
      </c>
      <c r="Z2611" s="1">
        <v>4394.7067909703501</v>
      </c>
      <c r="AA2611" s="1">
        <v>36668.120973002951</v>
      </c>
      <c r="AB2611" s="1">
        <v>911.19340817540092</v>
      </c>
      <c r="AC2611" s="1">
        <v>3963.896238643325</v>
      </c>
      <c r="AD2611" s="1">
        <v>9801.5781203029201</v>
      </c>
      <c r="AE2611" s="1">
        <v>6367.2552773474727</v>
      </c>
      <c r="AF2611" s="1">
        <v>8688.2305964376355</v>
      </c>
      <c r="AG2611" s="1">
        <v>44168.664167031056</v>
      </c>
      <c r="AH2611" s="1">
        <v>9377.3046782268539</v>
      </c>
      <c r="AI2611" s="1">
        <v>3344.0021179445594</v>
      </c>
      <c r="AJ2611" s="1">
        <v>15670.317076261657</v>
      </c>
      <c r="AK2611" s="1">
        <v>5054.8493607503142</v>
      </c>
      <c r="AL2611" s="1">
        <v>256306.5625</v>
      </c>
      <c r="AM2611" s="1">
        <v>195551.921875</v>
      </c>
      <c r="AN2611" s="1">
        <v>60754.6640625</v>
      </c>
      <c r="AO2611" t="s">
        <v>15421</v>
      </c>
    </row>
    <row r="2612" spans="1:41" x14ac:dyDescent="0.25">
      <c r="A2612" s="1">
        <v>2018</v>
      </c>
      <c r="B2612" t="s">
        <v>1945</v>
      </c>
      <c r="C2612" t="s">
        <v>7055</v>
      </c>
      <c r="D2612" t="s">
        <v>7212</v>
      </c>
      <c r="E2612" t="s">
        <v>7697</v>
      </c>
      <c r="F2612" t="s">
        <v>9257</v>
      </c>
      <c r="G2612" t="s">
        <v>11402</v>
      </c>
      <c r="H2612" t="s">
        <v>12686</v>
      </c>
      <c r="I2612" s="1">
        <v>5347.9351298509664</v>
      </c>
      <c r="J2612" s="1">
        <v>16187</v>
      </c>
      <c r="K2612" s="1">
        <v>1226.4105688</v>
      </c>
      <c r="L2612" s="1">
        <v>1218</v>
      </c>
      <c r="M2612" s="1">
        <v>4916.1059999999998</v>
      </c>
      <c r="N2612" s="1">
        <v>3247.761</v>
      </c>
      <c r="O2612" s="1">
        <v>5909.0970428000001</v>
      </c>
      <c r="P2612" s="1">
        <v>5321</v>
      </c>
      <c r="Q2612" s="1">
        <v>1577.3380654394839</v>
      </c>
      <c r="R2612" s="1">
        <v>3771.1689199555558</v>
      </c>
      <c r="S2612" s="1">
        <v>3693.3839428571432</v>
      </c>
      <c r="T2612" s="1">
        <v>6435.2727272727279</v>
      </c>
      <c r="U2612" s="1">
        <v>714</v>
      </c>
      <c r="V2612" s="1">
        <v>5953</v>
      </c>
      <c r="W2612" s="1">
        <v>2333</v>
      </c>
      <c r="X2612" s="1">
        <v>7429</v>
      </c>
      <c r="Y2612" s="1">
        <v>28565</v>
      </c>
      <c r="Z2612" s="1">
        <v>4742.7907144000001</v>
      </c>
      <c r="AA2612" s="1">
        <v>31409</v>
      </c>
      <c r="AB2612" s="1">
        <v>899</v>
      </c>
      <c r="AC2612" s="1">
        <v>3652.9</v>
      </c>
      <c r="AD2612" s="1">
        <v>10412.41214069648</v>
      </c>
      <c r="AE2612" s="1">
        <v>6466</v>
      </c>
      <c r="AF2612" s="1">
        <v>9903.3649999999998</v>
      </c>
      <c r="AG2612" s="1">
        <v>43806</v>
      </c>
      <c r="AH2612" s="1">
        <v>8133</v>
      </c>
      <c r="AI2612" s="1">
        <v>3116</v>
      </c>
      <c r="AJ2612" s="1">
        <v>16658</v>
      </c>
      <c r="AK2612" s="1">
        <v>4731</v>
      </c>
      <c r="AL2612" s="1">
        <v>247773.921875</v>
      </c>
      <c r="AM2612" s="1">
        <v>188540.25</v>
      </c>
      <c r="AN2612" s="1">
        <v>59233.68359375</v>
      </c>
      <c r="AO2612" t="s">
        <v>15422</v>
      </c>
    </row>
    <row r="2613" spans="1:41" x14ac:dyDescent="0.25">
      <c r="A2613" s="1">
        <v>2018</v>
      </c>
      <c r="B2613" t="s">
        <v>1946</v>
      </c>
      <c r="C2613" t="s">
        <v>7055</v>
      </c>
      <c r="D2613" t="s">
        <v>7212</v>
      </c>
      <c r="E2613" t="s">
        <v>7697</v>
      </c>
      <c r="F2613" t="s">
        <v>9257</v>
      </c>
      <c r="G2613" t="s">
        <v>11402</v>
      </c>
      <c r="H2613" t="s">
        <v>12686</v>
      </c>
      <c r="I2613" s="1">
        <v>5462.3204040682413</v>
      </c>
      <c r="J2613" s="1">
        <v>12514.66657858556</v>
      </c>
      <c r="K2613" s="1">
        <v>923.55034874371859</v>
      </c>
      <c r="L2613" s="1">
        <v>1678.7862</v>
      </c>
      <c r="M2613" s="1">
        <v>4169.2224682531987</v>
      </c>
      <c r="N2613" s="1">
        <v>2539.674278843037</v>
      </c>
      <c r="O2613" s="1">
        <v>4644</v>
      </c>
      <c r="P2613" s="1">
        <v>5164.5</v>
      </c>
      <c r="Q2613" s="1">
        <v>1819.2868093910629</v>
      </c>
      <c r="R2613" s="1">
        <v>3016.584696828862</v>
      </c>
      <c r="S2613" s="1">
        <v>3718.384334412975</v>
      </c>
      <c r="T2613" s="1">
        <v>6655.6334036249982</v>
      </c>
      <c r="U2613" s="1">
        <v>811.83468453788169</v>
      </c>
      <c r="V2613" s="1">
        <v>5013</v>
      </c>
      <c r="W2613" s="1">
        <v>1807.62456492</v>
      </c>
      <c r="X2613" s="1">
        <v>8904.6323230000016</v>
      </c>
      <c r="Y2613" s="1">
        <v>30879.00399999999</v>
      </c>
      <c r="Z2613" s="1">
        <v>3785.3130000000001</v>
      </c>
      <c r="AA2613" s="1">
        <v>45028.963049683502</v>
      </c>
      <c r="AB2613" s="1">
        <v>842</v>
      </c>
      <c r="AC2613" s="1">
        <v>3948.6125433159691</v>
      </c>
      <c r="AD2613" s="1">
        <v>9969.7250916122175</v>
      </c>
      <c r="AE2613" s="1">
        <v>5521.4652240000014</v>
      </c>
      <c r="AF2613" s="1">
        <v>8293.4757867307981</v>
      </c>
      <c r="AG2613" s="1">
        <v>39799</v>
      </c>
      <c r="AH2613" s="1">
        <v>9240.3797944373655</v>
      </c>
      <c r="AI2613" s="1">
        <v>2231.7204240000001</v>
      </c>
      <c r="AJ2613" s="1">
        <v>16375.899452505009</v>
      </c>
      <c r="AK2613" s="1">
        <v>5170.0227921107689</v>
      </c>
      <c r="AL2613" s="1">
        <v>249929.265625</v>
      </c>
      <c r="AM2613" s="1">
        <v>191652.390625</v>
      </c>
      <c r="AN2613" s="1">
        <v>58276.89453125</v>
      </c>
      <c r="AO2613" t="s">
        <v>15423</v>
      </c>
    </row>
    <row r="2614" spans="1:41" x14ac:dyDescent="0.25">
      <c r="A2614" s="1">
        <v>2018</v>
      </c>
      <c r="B2614" t="s">
        <v>1947</v>
      </c>
      <c r="C2614" t="s">
        <v>7055</v>
      </c>
      <c r="D2614" t="s">
        <v>7212</v>
      </c>
      <c r="E2614" t="s">
        <v>7697</v>
      </c>
      <c r="F2614" t="s">
        <v>9257</v>
      </c>
      <c r="G2614" t="s">
        <v>11402</v>
      </c>
      <c r="H2614" t="s">
        <v>12686</v>
      </c>
      <c r="I2614" s="1">
        <v>5527.8257659999999</v>
      </c>
      <c r="J2614" s="1">
        <v>10841.619636101679</v>
      </c>
      <c r="K2614" s="1">
        <v>1026</v>
      </c>
      <c r="L2614" s="1">
        <v>1552.8896497008</v>
      </c>
      <c r="M2614" s="1">
        <v>3803.6844271895889</v>
      </c>
      <c r="N2614" s="1">
        <v>2399.6959999999999</v>
      </c>
      <c r="O2614" s="1">
        <v>4403.4407645703104</v>
      </c>
      <c r="P2614" s="1">
        <v>5164.5</v>
      </c>
      <c r="Q2614" s="1">
        <v>1556.433984</v>
      </c>
      <c r="R2614" s="1">
        <v>3244.2229975738069</v>
      </c>
      <c r="S2614" s="1">
        <v>3628.232971484374</v>
      </c>
      <c r="T2614" s="1">
        <v>5962.521281933592</v>
      </c>
      <c r="U2614" s="1">
        <v>673</v>
      </c>
      <c r="V2614" s="1">
        <v>4450</v>
      </c>
      <c r="W2614" s="1">
        <v>1811.5915994182419</v>
      </c>
      <c r="X2614" s="1">
        <v>7141.5842697845565</v>
      </c>
      <c r="Y2614" s="1">
        <v>32098</v>
      </c>
      <c r="Z2614" s="1">
        <v>3555.8566999999998</v>
      </c>
      <c r="AA2614" s="1">
        <v>45190.697751273612</v>
      </c>
      <c r="AB2614" s="1">
        <v>816</v>
      </c>
      <c r="AC2614" s="1">
        <v>3585.078690266324</v>
      </c>
      <c r="AD2614" s="1">
        <v>7938.0350005729997</v>
      </c>
      <c r="AE2614" s="1">
        <v>5469.5875105524638</v>
      </c>
      <c r="AF2614" s="1">
        <v>9478.121535181237</v>
      </c>
      <c r="AG2614" s="1">
        <v>37925.580461430996</v>
      </c>
      <c r="AH2614" s="1">
        <v>8429.4653437500001</v>
      </c>
      <c r="AI2614" s="1">
        <v>2288.2615862399998</v>
      </c>
      <c r="AJ2614" s="1">
        <v>15296.431664158021</v>
      </c>
      <c r="AK2614" s="1">
        <v>5295</v>
      </c>
      <c r="AL2614" s="1">
        <v>240553.375</v>
      </c>
      <c r="AM2614" s="1">
        <v>188009.546875</v>
      </c>
      <c r="AN2614" s="1">
        <v>52543.81640625</v>
      </c>
      <c r="AO2614" t="s">
        <v>15424</v>
      </c>
    </row>
    <row r="2615" spans="1:41" x14ac:dyDescent="0.25">
      <c r="A2615" s="1">
        <v>2018</v>
      </c>
      <c r="B2615" t="s">
        <v>1948</v>
      </c>
      <c r="C2615" t="s">
        <v>7055</v>
      </c>
      <c r="D2615" t="s">
        <v>7212</v>
      </c>
      <c r="E2615" t="s">
        <v>7697</v>
      </c>
      <c r="F2615" t="s">
        <v>9257</v>
      </c>
      <c r="G2615" t="s">
        <v>11402</v>
      </c>
      <c r="H2615" t="s">
        <v>12686</v>
      </c>
      <c r="I2615" s="1">
        <v>5347.9351298509664</v>
      </c>
      <c r="J2615" s="1">
        <v>19614.275669750001</v>
      </c>
      <c r="K2615" s="1">
        <v>1226.4105688</v>
      </c>
      <c r="L2615" s="1">
        <v>1406</v>
      </c>
      <c r="M2615" s="1">
        <v>4505.7219450150014</v>
      </c>
      <c r="N2615" s="1">
        <v>3115</v>
      </c>
      <c r="O2615" s="1">
        <v>5909.0970428000001</v>
      </c>
      <c r="P2615" s="1">
        <v>5320.9982491199999</v>
      </c>
      <c r="Q2615" s="1">
        <v>1571.242356241698</v>
      </c>
      <c r="R2615" s="1">
        <v>2989.931543984826</v>
      </c>
      <c r="S2615" s="1">
        <v>5377</v>
      </c>
      <c r="T2615" s="1">
        <v>5712</v>
      </c>
      <c r="U2615" s="1">
        <v>724.2</v>
      </c>
      <c r="V2615" s="1">
        <v>6234</v>
      </c>
      <c r="W2615" s="1">
        <v>1984</v>
      </c>
      <c r="X2615" s="1">
        <v>6937</v>
      </c>
      <c r="Y2615" s="1">
        <v>28565</v>
      </c>
      <c r="Z2615" s="1">
        <v>4123</v>
      </c>
      <c r="AA2615" s="1">
        <v>33739</v>
      </c>
      <c r="AB2615" s="1">
        <v>899.46</v>
      </c>
      <c r="AC2615" s="1">
        <v>3652.9</v>
      </c>
      <c r="AD2615" s="1">
        <v>9785.7640003999986</v>
      </c>
      <c r="AE2615" s="1">
        <v>6139.5</v>
      </c>
      <c r="AF2615" s="1">
        <v>8716.4632999999994</v>
      </c>
      <c r="AG2615" s="1">
        <v>43384</v>
      </c>
      <c r="AH2615" s="1">
        <v>6787</v>
      </c>
      <c r="AI2615" s="1">
        <v>3116</v>
      </c>
      <c r="AJ2615" s="1">
        <v>15193</v>
      </c>
      <c r="AK2615" s="1">
        <v>4731.5950400000002</v>
      </c>
      <c r="AL2615" s="1">
        <v>246807.5</v>
      </c>
      <c r="AM2615" s="1">
        <v>189836.4375</v>
      </c>
      <c r="AN2615" s="1">
        <v>56971.05078125</v>
      </c>
      <c r="AO2615" t="s">
        <v>15425</v>
      </c>
    </row>
    <row r="2616" spans="1:41" x14ac:dyDescent="0.25">
      <c r="A2616" s="1">
        <v>2018</v>
      </c>
      <c r="B2616" t="s">
        <v>1949</v>
      </c>
      <c r="C2616" t="s">
        <v>7055</v>
      </c>
      <c r="D2616" t="s">
        <v>7212</v>
      </c>
      <c r="E2616" t="s">
        <v>7697</v>
      </c>
      <c r="F2616" t="s">
        <v>9257</v>
      </c>
      <c r="G2616" t="s">
        <v>11402</v>
      </c>
      <c r="H2616" t="s">
        <v>12686</v>
      </c>
      <c r="I2616" s="1">
        <v>5347.9999999999991</v>
      </c>
      <c r="J2616" s="1">
        <v>13170.269355</v>
      </c>
      <c r="K2616" s="1">
        <v>1072.8183553802639</v>
      </c>
      <c r="L2616" s="1">
        <v>1483.5349064917259</v>
      </c>
      <c r="M2616" s="1">
        <v>4213.1087837999994</v>
      </c>
      <c r="N2616" s="1">
        <v>2774.5657704</v>
      </c>
      <c r="O2616" s="1">
        <v>6071.5709186204685</v>
      </c>
      <c r="P2616" s="1">
        <v>5590.5485271999996</v>
      </c>
      <c r="Q2616" s="1">
        <v>1650.9982297881129</v>
      </c>
      <c r="R2616" s="1">
        <v>3170.9968107811178</v>
      </c>
      <c r="S2616" s="1">
        <v>3786.481806262334</v>
      </c>
      <c r="T2616" s="1">
        <v>6519.804668124998</v>
      </c>
      <c r="U2616" s="1">
        <v>795.91635739008007</v>
      </c>
      <c r="V2616" s="1">
        <v>5839</v>
      </c>
      <c r="W2616" s="1">
        <v>1989.5550077</v>
      </c>
      <c r="X2616" s="1">
        <v>7532.4960000000001</v>
      </c>
      <c r="Y2616" s="1">
        <v>28945.27719999999</v>
      </c>
      <c r="Z2616" s="1">
        <v>4190.3272377393896</v>
      </c>
      <c r="AA2616" s="1">
        <v>44593.054070879443</v>
      </c>
      <c r="AB2616" s="1">
        <v>843</v>
      </c>
      <c r="AC2616" s="1">
        <v>3592.2415900000001</v>
      </c>
      <c r="AD2616" s="1">
        <v>9018.4386770730671</v>
      </c>
      <c r="AE2616" s="1">
        <v>6007.5946142987286</v>
      </c>
      <c r="AF2616" s="1">
        <v>8618.768042653257</v>
      </c>
      <c r="AG2616" s="1">
        <v>43703.276572148767</v>
      </c>
      <c r="AH2616" s="1">
        <v>8771.6353971872304</v>
      </c>
      <c r="AI2616" s="1">
        <v>2310.7284</v>
      </c>
      <c r="AJ2616" s="1">
        <v>16310.90896419887</v>
      </c>
      <c r="AK2616" s="1">
        <v>4949.7388210181607</v>
      </c>
      <c r="AL2616" s="1">
        <v>252864.640625</v>
      </c>
      <c r="AM2616" s="1">
        <v>195785.28125</v>
      </c>
      <c r="AN2616" s="1">
        <v>57079.375</v>
      </c>
      <c r="AO2616" t="s">
        <v>15426</v>
      </c>
    </row>
    <row r="2617" spans="1:41" x14ac:dyDescent="0.25">
      <c r="A2617" s="1">
        <v>2018</v>
      </c>
      <c r="B2617" t="s">
        <v>1950</v>
      </c>
      <c r="C2617" t="s">
        <v>7055</v>
      </c>
      <c r="D2617" t="s">
        <v>7212</v>
      </c>
      <c r="E2617" t="s">
        <v>7697</v>
      </c>
      <c r="F2617" t="s">
        <v>9257</v>
      </c>
      <c r="G2617" t="s">
        <v>11402</v>
      </c>
      <c r="H2617" t="s">
        <v>12686</v>
      </c>
      <c r="I2617" s="1">
        <v>5347.940945167973</v>
      </c>
      <c r="J2617" s="1">
        <v>14473.292817596661</v>
      </c>
      <c r="K2617" s="1">
        <v>1211.0567851440001</v>
      </c>
      <c r="L2617" s="1">
        <v>1421.3530169999999</v>
      </c>
      <c r="M2617" s="1">
        <v>4091.1</v>
      </c>
      <c r="N2617" s="1">
        <v>3023.6075738</v>
      </c>
      <c r="O2617" s="1">
        <v>5993.2294775769642</v>
      </c>
      <c r="P2617" s="1">
        <v>4932.3999999999996</v>
      </c>
      <c r="Q2617" s="1">
        <v>1662.937733544002</v>
      </c>
      <c r="R2617" s="1">
        <v>2863.914765405264</v>
      </c>
      <c r="S2617" s="1">
        <v>4372.0432822918528</v>
      </c>
      <c r="T2617" s="1">
        <v>6095.0975000000008</v>
      </c>
      <c r="U2617" s="1">
        <v>717.25864647627805</v>
      </c>
      <c r="V2617" s="1">
        <v>150</v>
      </c>
      <c r="W2617" s="1">
        <v>1965.425</v>
      </c>
      <c r="X2617" s="1">
        <v>5991.4800000000014</v>
      </c>
      <c r="Y2617" s="1">
        <v>30052.303449999999</v>
      </c>
      <c r="Z2617" s="1">
        <v>4042.8556463620248</v>
      </c>
      <c r="AA2617" s="1">
        <v>34293.627351179603</v>
      </c>
      <c r="AB2617" s="1">
        <v>821</v>
      </c>
      <c r="AC2617" s="1">
        <v>3634.75081</v>
      </c>
      <c r="AD2617" s="1">
        <v>9016.8394233590407</v>
      </c>
      <c r="AE2617" s="1">
        <v>5851.74</v>
      </c>
      <c r="AF2617" s="1">
        <v>8104.5730476117378</v>
      </c>
      <c r="AG2617" s="1">
        <v>41404.426986322738</v>
      </c>
      <c r="AH2617" s="1">
        <v>8799.0671668090108</v>
      </c>
      <c r="AI2617" s="1">
        <v>3073.26</v>
      </c>
      <c r="AJ2617" s="1">
        <v>14689.625215052611</v>
      </c>
      <c r="AK2617" s="1">
        <v>4645.5910608000004</v>
      </c>
      <c r="AL2617" s="1">
        <v>232741.796875</v>
      </c>
      <c r="AM2617" s="1">
        <v>176666.609375</v>
      </c>
      <c r="AN2617" s="1">
        <v>56075.1875</v>
      </c>
      <c r="AO2617" t="s">
        <v>15427</v>
      </c>
    </row>
    <row r="2618" spans="1:41" x14ac:dyDescent="0.25">
      <c r="A2618" s="1">
        <v>2018</v>
      </c>
      <c r="B2618" t="s">
        <v>1951</v>
      </c>
      <c r="C2618" t="s">
        <v>7055</v>
      </c>
      <c r="D2618" t="s">
        <v>7212</v>
      </c>
      <c r="E2618" t="s">
        <v>7698</v>
      </c>
      <c r="F2618" t="s">
        <v>9258</v>
      </c>
      <c r="G2618" t="s">
        <v>11403</v>
      </c>
      <c r="H2618" t="s">
        <v>12686</v>
      </c>
      <c r="I2618" s="1">
        <v>12053.49920828655</v>
      </c>
      <c r="J2618" s="1">
        <v>981.89572608034803</v>
      </c>
      <c r="K2618" s="1">
        <v>0</v>
      </c>
      <c r="L2618" s="1">
        <v>1540.6251496546417</v>
      </c>
      <c r="M2618" s="1">
        <v>7383.1716086594179</v>
      </c>
      <c r="N2618" s="1">
        <v>7176.2680676405944</v>
      </c>
      <c r="O2618" s="1">
        <v>5837.83711851715</v>
      </c>
      <c r="P2618" s="1">
        <v>2451.3220446924697</v>
      </c>
      <c r="Q2618" s="1">
        <v>4580.4631515115807</v>
      </c>
      <c r="R2618" s="1">
        <v>6602.0684073038456</v>
      </c>
      <c r="S2618" s="1">
        <v>13057.390612597481</v>
      </c>
      <c r="T2618" s="1">
        <v>6640.8956879912166</v>
      </c>
      <c r="U2618" s="1">
        <v>1833.1076704394698</v>
      </c>
      <c r="V2618" s="1">
        <v>6260.4395713893182</v>
      </c>
      <c r="W2618" s="1">
        <v>2192.7485762235151</v>
      </c>
      <c r="X2618" s="1">
        <v>9918.5425947688673</v>
      </c>
      <c r="Y2618" s="1">
        <v>39169.893657453511</v>
      </c>
      <c r="Z2618" s="1">
        <v>3228.6671271104201</v>
      </c>
      <c r="AA2618" s="1">
        <v>44322.98269375891</v>
      </c>
      <c r="AB2618" s="1">
        <v>1583.3353355587979</v>
      </c>
      <c r="AC2618" s="1">
        <v>7660.148372822543</v>
      </c>
      <c r="AD2618" s="1">
        <v>6270.7315497468953</v>
      </c>
      <c r="AE2618" s="1">
        <v>9469.4747276960679</v>
      </c>
      <c r="AF2618" s="1">
        <v>29598.701269975951</v>
      </c>
      <c r="AG2618" s="1">
        <v>81531.514720749547</v>
      </c>
      <c r="AH2618" s="1">
        <v>16085.740601424497</v>
      </c>
      <c r="AI2618" s="1">
        <v>3175.7833924733295</v>
      </c>
      <c r="AJ2618" s="1">
        <v>23076.013417290884</v>
      </c>
      <c r="AK2618" s="1">
        <v>3786.3357233075135</v>
      </c>
      <c r="AL2618" s="1">
        <v>357469.5625</v>
      </c>
      <c r="AM2618" s="1">
        <v>281537.0625</v>
      </c>
      <c r="AN2618" s="1">
        <v>75932.5078125</v>
      </c>
      <c r="AO2618" t="s">
        <v>15428</v>
      </c>
    </row>
    <row r="2619" spans="1:41" x14ac:dyDescent="0.25">
      <c r="A2619" s="1">
        <v>2018</v>
      </c>
      <c r="B2619" t="s">
        <v>1952</v>
      </c>
      <c r="C2619" t="s">
        <v>7055</v>
      </c>
      <c r="D2619" t="s">
        <v>7212</v>
      </c>
      <c r="E2619" t="s">
        <v>7698</v>
      </c>
      <c r="F2619" t="s">
        <v>9258</v>
      </c>
      <c r="G2619" t="s">
        <v>11403</v>
      </c>
      <c r="H2619" t="s">
        <v>12686</v>
      </c>
      <c r="I2619" s="1">
        <v>9617.4204243618606</v>
      </c>
      <c r="J2619" s="1">
        <v>7640.9703762214795</v>
      </c>
      <c r="K2619" s="1">
        <v>1820.2327342374438</v>
      </c>
      <c r="L2619" s="1">
        <v>2393.2244570445046</v>
      </c>
      <c r="M2619" s="1">
        <v>7143.4972434232204</v>
      </c>
      <c r="N2619" s="1">
        <v>8420.7398138978024</v>
      </c>
      <c r="O2619" s="1">
        <v>5092.8688317190426</v>
      </c>
      <c r="P2619" s="1">
        <v>2750.7003832802266</v>
      </c>
      <c r="Q2619" s="1">
        <v>5017.2060824026194</v>
      </c>
      <c r="R2619" s="1">
        <v>6030.7842530530597</v>
      </c>
      <c r="S2619" s="1">
        <v>8846.1140595148991</v>
      </c>
      <c r="T2619" s="1">
        <v>6046.4139300223778</v>
      </c>
      <c r="U2619" s="1">
        <v>1456.7120749381102</v>
      </c>
      <c r="V2619" s="1">
        <v>5595.022659670477</v>
      </c>
      <c r="W2619" s="1">
        <v>3198.7480145924837</v>
      </c>
      <c r="X2619" s="1">
        <v>9071.9614423613184</v>
      </c>
      <c r="Y2619" s="1">
        <v>34741.524168244709</v>
      </c>
      <c r="Z2619" s="1">
        <v>2766.1419921823526</v>
      </c>
      <c r="AA2619" s="1">
        <v>43070.339558701387</v>
      </c>
      <c r="AB2619" s="1">
        <v>1549.2194217015863</v>
      </c>
      <c r="AC2619" s="1">
        <v>7691.4843375270839</v>
      </c>
      <c r="AD2619" s="1">
        <v>5833.1622048056342</v>
      </c>
      <c r="AE2619" s="1">
        <v>8755.0235669876911</v>
      </c>
      <c r="AF2619" s="1">
        <v>31329.897801461575</v>
      </c>
      <c r="AG2619" s="1">
        <v>76479.963386603908</v>
      </c>
      <c r="AH2619" s="1">
        <v>13452.335237286952</v>
      </c>
      <c r="AI2619" s="1">
        <v>3140.7916045719926</v>
      </c>
      <c r="AJ2619" s="1">
        <v>17352.217680198086</v>
      </c>
      <c r="AK2619" s="1">
        <v>4340.5759951505843</v>
      </c>
      <c r="AL2619" s="1">
        <v>340645.28125</v>
      </c>
      <c r="AM2619" s="1">
        <v>271109.375</v>
      </c>
      <c r="AN2619" s="1">
        <v>69535.921875</v>
      </c>
      <c r="AO2619" t="s">
        <v>15429</v>
      </c>
    </row>
    <row r="2620" spans="1:41" x14ac:dyDescent="0.25">
      <c r="A2620" s="1">
        <v>2018</v>
      </c>
      <c r="B2620" t="s">
        <v>1953</v>
      </c>
      <c r="C2620" t="s">
        <v>7055</v>
      </c>
      <c r="D2620" t="s">
        <v>7212</v>
      </c>
      <c r="E2620" t="s">
        <v>7698</v>
      </c>
      <c r="F2620" t="s">
        <v>9258</v>
      </c>
      <c r="G2620" t="s">
        <v>11403</v>
      </c>
      <c r="H2620" t="s">
        <v>12686</v>
      </c>
      <c r="I2620" s="1">
        <v>20672.079694950709</v>
      </c>
      <c r="J2620" s="1">
        <v>6766.0098032256155</v>
      </c>
      <c r="K2620" s="1">
        <v>1983.9255968099483</v>
      </c>
      <c r="L2620" s="1">
        <v>2688.0760470168343</v>
      </c>
      <c r="M2620" s="1">
        <v>8778.5969763451903</v>
      </c>
      <c r="N2620" s="1">
        <v>8473.8767244336232</v>
      </c>
      <c r="O2620" s="1">
        <v>5569.1474831823498</v>
      </c>
      <c r="P2620" s="1">
        <v>2338.4707807863215</v>
      </c>
      <c r="Q2620" s="1">
        <v>3506.4586908009328</v>
      </c>
      <c r="R2620" s="1">
        <v>6070.9231945425618</v>
      </c>
      <c r="S2620" s="1">
        <v>8083.7742759408347</v>
      </c>
      <c r="T2620" s="1">
        <v>6881.1195258069256</v>
      </c>
      <c r="U2620" s="1">
        <v>1553.801183246725</v>
      </c>
      <c r="V2620" s="1">
        <v>5424.9858455071371</v>
      </c>
      <c r="W2620" s="1">
        <v>3185.2924256557867</v>
      </c>
      <c r="X2620" s="1">
        <v>9523.016775753038</v>
      </c>
      <c r="Y2620" s="1">
        <v>37303.436835789769</v>
      </c>
      <c r="Z2620" s="1">
        <v>2466.8447246881774</v>
      </c>
      <c r="AA2620" s="1">
        <v>47315.814510653559</v>
      </c>
      <c r="AB2620" s="1">
        <v>1542.7026033663915</v>
      </c>
      <c r="AC2620" s="1">
        <v>8542.9809222005315</v>
      </c>
      <c r="AD2620" s="1">
        <v>5269.5180484014109</v>
      </c>
      <c r="AE2620" s="1">
        <v>9111.9340817540087</v>
      </c>
      <c r="AF2620" s="1">
        <v>32507.892453450437</v>
      </c>
      <c r="AG2620" s="1">
        <v>78304.687011677233</v>
      </c>
      <c r="AH2620" s="1">
        <v>18664.265646974814</v>
      </c>
      <c r="AI2620" s="1">
        <v>3469.4160705923305</v>
      </c>
      <c r="AJ2620" s="1">
        <v>17372.307616161193</v>
      </c>
      <c r="AK2620" s="1">
        <v>4380.1091933904827</v>
      </c>
      <c r="AL2620" s="1">
        <v>367751.4375</v>
      </c>
      <c r="AM2620" s="1">
        <v>290420.59375</v>
      </c>
      <c r="AN2620" s="1">
        <v>77330.8828125</v>
      </c>
      <c r="AO2620" t="s">
        <v>15430</v>
      </c>
    </row>
    <row r="2621" spans="1:41" x14ac:dyDescent="0.25">
      <c r="A2621" s="1">
        <v>2018</v>
      </c>
      <c r="B2621" t="s">
        <v>1954</v>
      </c>
      <c r="C2621" t="s">
        <v>7055</v>
      </c>
      <c r="D2621" t="s">
        <v>7212</v>
      </c>
      <c r="E2621" t="s">
        <v>7698</v>
      </c>
      <c r="F2621" t="s">
        <v>9258</v>
      </c>
      <c r="G2621" t="s">
        <v>11403</v>
      </c>
      <c r="H2621" t="s">
        <v>12686</v>
      </c>
      <c r="I2621" s="1">
        <v>11431.756952281916</v>
      </c>
      <c r="J2621" s="1">
        <v>9216.0219630909614</v>
      </c>
      <c r="K2621" s="1">
        <v>2017.3372624646699</v>
      </c>
      <c r="L2621" s="1">
        <v>2295.048559566143</v>
      </c>
      <c r="M2621" s="1">
        <v>9230.3184820232509</v>
      </c>
      <c r="N2621" s="1">
        <v>9404.5949317725608</v>
      </c>
      <c r="O2621" s="1">
        <v>5707.249900945334</v>
      </c>
      <c r="P2621" s="1">
        <v>6994.6801253760686</v>
      </c>
      <c r="Q2621" s="1">
        <v>3527.9373563828881</v>
      </c>
      <c r="R2621" s="1">
        <v>6520.0794577263487</v>
      </c>
      <c r="S2621" s="1">
        <v>8210.429985370025</v>
      </c>
      <c r="T2621" s="1">
        <v>7425.3123953339764</v>
      </c>
      <c r="U2621" s="1">
        <v>1528.7407872746421</v>
      </c>
      <c r="V2621" s="1">
        <v>5375.7077826807599</v>
      </c>
      <c r="W2621" s="1">
        <v>4018.4043551219165</v>
      </c>
      <c r="X2621" s="1">
        <v>9608.1358480211256</v>
      </c>
      <c r="Y2621" s="1">
        <v>36215.869250536271</v>
      </c>
      <c r="Z2621" s="1">
        <v>2429.6058940614848</v>
      </c>
      <c r="AA2621" s="1">
        <v>50635.17074765174</v>
      </c>
      <c r="AB2621" s="1">
        <v>1517.8212102226805</v>
      </c>
      <c r="AC2621" s="1">
        <v>8973.113031363393</v>
      </c>
      <c r="AD2621" s="1">
        <v>5873.2561271379855</v>
      </c>
      <c r="AE2621" s="1">
        <v>10221.84343048556</v>
      </c>
      <c r="AF2621" s="1">
        <v>30846.734625022091</v>
      </c>
      <c r="AG2621" s="1">
        <v>79031.530871278213</v>
      </c>
      <c r="AH2621" s="1">
        <v>16321.491819567198</v>
      </c>
      <c r="AI2621" s="1">
        <v>3600.1845540317822</v>
      </c>
      <c r="AJ2621" s="1">
        <v>17437.065786505162</v>
      </c>
      <c r="AK2621" s="1">
        <v>4208.6604285030198</v>
      </c>
      <c r="AL2621" s="1">
        <v>369824.09375</v>
      </c>
      <c r="AM2621" s="1">
        <v>292085.5</v>
      </c>
      <c r="AN2621" s="1">
        <v>77738.609375</v>
      </c>
      <c r="AO2621" t="s">
        <v>15431</v>
      </c>
    </row>
    <row r="2622" spans="1:41" x14ac:dyDescent="0.25">
      <c r="A2622" s="1">
        <v>2018</v>
      </c>
      <c r="B2622" t="s">
        <v>1955</v>
      </c>
      <c r="C2622" t="s">
        <v>7055</v>
      </c>
      <c r="D2622" t="s">
        <v>7212</v>
      </c>
      <c r="E2622" t="s">
        <v>7698</v>
      </c>
      <c r="F2622" t="s">
        <v>9258</v>
      </c>
      <c r="G2622" t="s">
        <v>11403</v>
      </c>
      <c r="H2622" t="s">
        <v>12686</v>
      </c>
      <c r="I2622" s="1">
        <v>11568.319196524357</v>
      </c>
      <c r="J2622" s="1">
        <v>20336.009100173982</v>
      </c>
      <c r="K2622" s="1">
        <v>1961.1504939247493</v>
      </c>
      <c r="L2622" s="1">
        <v>2048.7809971987149</v>
      </c>
      <c r="M2622" s="1">
        <v>8982.7900509303254</v>
      </c>
      <c r="N2622" s="1">
        <v>8209.9856126087361</v>
      </c>
      <c r="O2622" s="1">
        <v>5547.6318608085412</v>
      </c>
      <c r="P2622" s="1">
        <v>6800.2544394067199</v>
      </c>
      <c r="Q2622" s="1">
        <v>3558.5606219157503</v>
      </c>
      <c r="R2622" s="1">
        <v>6338.4825566184081</v>
      </c>
      <c r="S2622" s="1">
        <v>12589.918459469824</v>
      </c>
      <c r="T2622" s="1">
        <v>8728.1907527079566</v>
      </c>
      <c r="U2622" s="1">
        <v>1486.162381387669</v>
      </c>
      <c r="V2622" s="1">
        <v>5259.9532855542138</v>
      </c>
      <c r="W2622" s="1">
        <v>3232.40317951818</v>
      </c>
      <c r="X2622" s="1">
        <v>8287.4783653525228</v>
      </c>
      <c r="Y2622" s="1">
        <v>35207.186815073881</v>
      </c>
      <c r="Z2622" s="1">
        <v>2641.9466192146265</v>
      </c>
      <c r="AA2622" s="1">
        <v>43185.755714009392</v>
      </c>
      <c r="AB2622" s="1">
        <v>1475.5469358063285</v>
      </c>
      <c r="AC2622" s="1">
        <v>8723.194371575295</v>
      </c>
      <c r="AD2622" s="1">
        <v>5939.8396671577702</v>
      </c>
      <c r="AE2622" s="1">
        <v>9381.930804788728</v>
      </c>
      <c r="AF2622" s="1">
        <v>30597.960343655835</v>
      </c>
      <c r="AG2622" s="1">
        <v>76602.116859511123</v>
      </c>
      <c r="AH2622" s="1">
        <v>16549.47966130983</v>
      </c>
      <c r="AI2622" s="1">
        <v>3499.9124081679606</v>
      </c>
      <c r="AJ2622" s="1">
        <v>17739.471110978098</v>
      </c>
      <c r="AK2622" s="1">
        <v>4091.1927270486258</v>
      </c>
      <c r="AL2622" s="1">
        <v>370571.59375</v>
      </c>
      <c r="AM2622" s="1">
        <v>289686.0625</v>
      </c>
      <c r="AN2622" s="1">
        <v>80885.53125</v>
      </c>
      <c r="AO2622" t="s">
        <v>15432</v>
      </c>
    </row>
    <row r="2623" spans="1:41" x14ac:dyDescent="0.25">
      <c r="A2623" s="1">
        <v>2018</v>
      </c>
      <c r="B2623" t="s">
        <v>1956</v>
      </c>
      <c r="C2623" t="s">
        <v>7055</v>
      </c>
      <c r="D2623" t="s">
        <v>7212</v>
      </c>
      <c r="E2623" t="s">
        <v>7698</v>
      </c>
      <c r="F2623" t="s">
        <v>9258</v>
      </c>
      <c r="G2623" t="s">
        <v>11403</v>
      </c>
      <c r="H2623" t="s">
        <v>12686</v>
      </c>
      <c r="I2623" s="1">
        <v>10727.611787585207</v>
      </c>
      <c r="J2623" s="1">
        <v>10827.359785565093</v>
      </c>
      <c r="K2623" s="1">
        <v>2011.8778226386269</v>
      </c>
      <c r="L2623" s="1">
        <v>1511.8538993875836</v>
      </c>
      <c r="M2623" s="1">
        <v>6989.3728669828324</v>
      </c>
      <c r="N2623" s="1">
        <v>7630.730598313281</v>
      </c>
      <c r="O2623" s="1">
        <v>7317.2340400894054</v>
      </c>
      <c r="P2623" s="1">
        <v>2388.7762211535378</v>
      </c>
      <c r="Q2623" s="1">
        <v>3364.6309900197234</v>
      </c>
      <c r="R2623" s="1">
        <v>5796.9014941704936</v>
      </c>
      <c r="S2623" s="1">
        <v>6877.2732454558709</v>
      </c>
      <c r="T2623" s="1">
        <v>6818.6873884120641</v>
      </c>
      <c r="U2623" s="1">
        <v>1833.2208716386533</v>
      </c>
      <c r="V2623" s="1">
        <v>5924.4333046858919</v>
      </c>
      <c r="W2623" s="1">
        <v>3000.7031124713112</v>
      </c>
      <c r="X2623" s="1">
        <v>9103.159289193125</v>
      </c>
      <c r="Y2623" s="1">
        <v>34460.08111638805</v>
      </c>
      <c r="Z2623" s="1">
        <v>3948.1317796510511</v>
      </c>
      <c r="AA2623" s="1">
        <v>38064.311999577745</v>
      </c>
      <c r="AB2623" s="1">
        <v>1553.7664704742244</v>
      </c>
      <c r="AC2623" s="1">
        <v>7169.6821162745873</v>
      </c>
      <c r="AD2623" s="1">
        <v>5374.4670431942959</v>
      </c>
      <c r="AE2623" s="1">
        <v>8685.9451177229439</v>
      </c>
      <c r="AF2623" s="1">
        <v>31016.958641058874</v>
      </c>
      <c r="AG2623" s="1">
        <v>83022.549133137843</v>
      </c>
      <c r="AH2623" s="1">
        <v>16345.212639091771</v>
      </c>
      <c r="AI2623" s="1">
        <v>3116.4754817857106</v>
      </c>
      <c r="AJ2623" s="1">
        <v>21324.919233599987</v>
      </c>
      <c r="AK2623" s="1">
        <v>4468.4350407421198</v>
      </c>
      <c r="AL2623" s="1">
        <v>350674.75</v>
      </c>
      <c r="AM2623" s="1">
        <v>277698.09375</v>
      </c>
      <c r="AN2623" s="1">
        <v>72976.6640625</v>
      </c>
      <c r="AO2623" t="s">
        <v>15433</v>
      </c>
    </row>
    <row r="2624" spans="1:41" x14ac:dyDescent="0.25">
      <c r="A2624" s="1">
        <v>2018</v>
      </c>
      <c r="B2624" t="s">
        <v>1957</v>
      </c>
      <c r="C2624" t="s">
        <v>7055</v>
      </c>
      <c r="D2624" t="s">
        <v>7212</v>
      </c>
      <c r="E2624" t="s">
        <v>7698</v>
      </c>
      <c r="F2624" t="s">
        <v>9258</v>
      </c>
      <c r="G2624" t="s">
        <v>11404</v>
      </c>
      <c r="H2624" t="s">
        <v>12686</v>
      </c>
      <c r="I2624" s="1">
        <v>10678.42832725168</v>
      </c>
      <c r="J2624" s="1">
        <v>8439.9074426012485</v>
      </c>
      <c r="K2624" s="1">
        <v>1847.45</v>
      </c>
      <c r="L2624" s="1">
        <v>2156</v>
      </c>
      <c r="M2624" s="1">
        <v>8453</v>
      </c>
      <c r="N2624" s="1">
        <v>8612.6</v>
      </c>
      <c r="O2624" s="1">
        <v>5226.6217581385281</v>
      </c>
      <c r="P2624" s="1">
        <v>6405.9556699999994</v>
      </c>
      <c r="Q2624" s="1">
        <v>3230.837</v>
      </c>
      <c r="R2624" s="1">
        <v>5971</v>
      </c>
      <c r="S2624" s="1">
        <v>7519</v>
      </c>
      <c r="T2624" s="1">
        <v>6936</v>
      </c>
      <c r="U2624" s="1">
        <v>1400</v>
      </c>
      <c r="V2624" s="1">
        <v>4923</v>
      </c>
      <c r="W2624" s="1">
        <v>3680</v>
      </c>
      <c r="X2624" s="1">
        <v>8299</v>
      </c>
      <c r="Y2624" s="1">
        <v>33166</v>
      </c>
      <c r="Z2624" s="1">
        <v>2225</v>
      </c>
      <c r="AA2624" s="1">
        <v>47040</v>
      </c>
      <c r="AB2624" s="1">
        <v>1390</v>
      </c>
      <c r="AC2624" s="1">
        <v>8217.4547500000008</v>
      </c>
      <c r="AD2624" s="1">
        <v>5378.6480000000001</v>
      </c>
      <c r="AE2624" s="1">
        <v>9361.0250487212597</v>
      </c>
      <c r="AF2624" s="1">
        <v>28814</v>
      </c>
      <c r="AG2624" s="1">
        <v>73853</v>
      </c>
      <c r="AH2624" s="1">
        <v>15171</v>
      </c>
      <c r="AI2624" s="1">
        <v>3297</v>
      </c>
      <c r="AJ2624" s="1">
        <v>16288</v>
      </c>
      <c r="AK2624" s="1">
        <v>3854.2339217679892</v>
      </c>
      <c r="AL2624" s="1">
        <v>341834.15625</v>
      </c>
      <c r="AM2624" s="1">
        <v>270782.1875</v>
      </c>
      <c r="AN2624" s="1">
        <v>71051.953125</v>
      </c>
      <c r="AO2624" t="s">
        <v>15434</v>
      </c>
    </row>
    <row r="2625" spans="1:41" x14ac:dyDescent="0.25">
      <c r="A2625" s="1">
        <v>2018</v>
      </c>
      <c r="B2625" t="s">
        <v>1958</v>
      </c>
      <c r="C2625" t="s">
        <v>7055</v>
      </c>
      <c r="D2625" t="s">
        <v>7212</v>
      </c>
      <c r="E2625" t="s">
        <v>7698</v>
      </c>
      <c r="F2625" t="s">
        <v>9258</v>
      </c>
      <c r="G2625" t="s">
        <v>11404</v>
      </c>
      <c r="H2625" t="s">
        <v>12686</v>
      </c>
      <c r="I2625" s="1">
        <v>10897.629409790199</v>
      </c>
      <c r="J2625" s="1">
        <v>19157</v>
      </c>
      <c r="K2625" s="1">
        <v>1847.45</v>
      </c>
      <c r="L2625" s="1">
        <v>1930</v>
      </c>
      <c r="M2625" s="1">
        <v>8462</v>
      </c>
      <c r="N2625" s="1">
        <v>7734</v>
      </c>
      <c r="O2625" s="1">
        <v>5226</v>
      </c>
      <c r="P2625" s="1">
        <v>6406</v>
      </c>
      <c r="Q2625" s="1">
        <v>3352.248</v>
      </c>
      <c r="R2625" s="1">
        <v>5971</v>
      </c>
      <c r="S2625" s="1">
        <v>11860</v>
      </c>
      <c r="T2625" s="1">
        <v>8222.1614588181819</v>
      </c>
      <c r="U2625" s="1">
        <v>1400</v>
      </c>
      <c r="V2625" s="1">
        <v>4955</v>
      </c>
      <c r="W2625" s="1">
        <v>3045</v>
      </c>
      <c r="X2625" s="1">
        <v>7807</v>
      </c>
      <c r="Y2625" s="1">
        <v>33166</v>
      </c>
      <c r="Z2625" s="1">
        <v>2488.7759999999998</v>
      </c>
      <c r="AA2625" s="1">
        <v>40682</v>
      </c>
      <c r="AB2625" s="1">
        <v>1390</v>
      </c>
      <c r="AC2625" s="1">
        <v>8217.4547500000008</v>
      </c>
      <c r="AD2625" s="1">
        <v>5595.4690000000001</v>
      </c>
      <c r="AE2625" s="1">
        <v>8838</v>
      </c>
      <c r="AF2625" s="1">
        <v>28824</v>
      </c>
      <c r="AG2625" s="1">
        <v>72161</v>
      </c>
      <c r="AH2625" s="1">
        <v>15590</v>
      </c>
      <c r="AI2625" s="1">
        <v>3297</v>
      </c>
      <c r="AJ2625" s="1">
        <v>16711</v>
      </c>
      <c r="AK2625" s="1">
        <v>3854</v>
      </c>
      <c r="AL2625" s="1">
        <v>349087.1875</v>
      </c>
      <c r="AM2625" s="1">
        <v>272891.125</v>
      </c>
      <c r="AN2625" s="1">
        <v>76196.078125</v>
      </c>
      <c r="AO2625" t="s">
        <v>15435</v>
      </c>
    </row>
    <row r="2626" spans="1:41" x14ac:dyDescent="0.25">
      <c r="A2626" s="1">
        <v>2018</v>
      </c>
      <c r="B2626" t="s">
        <v>1959</v>
      </c>
      <c r="C2626" t="s">
        <v>7055</v>
      </c>
      <c r="D2626" t="s">
        <v>7212</v>
      </c>
      <c r="E2626" t="s">
        <v>7698</v>
      </c>
      <c r="F2626" t="s">
        <v>9258</v>
      </c>
      <c r="G2626" t="s">
        <v>11404</v>
      </c>
      <c r="H2626" t="s">
        <v>12686</v>
      </c>
      <c r="I2626" s="1">
        <v>11501.837102463751</v>
      </c>
      <c r="J2626" s="1">
        <v>900</v>
      </c>
      <c r="K2626" s="1">
        <v>0</v>
      </c>
      <c r="L2626" s="1">
        <v>1493.274806732016</v>
      </c>
      <c r="M2626" s="1">
        <v>7129.8032299999977</v>
      </c>
      <c r="N2626" s="1">
        <v>7005.6</v>
      </c>
      <c r="O2626" s="1">
        <v>5798.4670910644509</v>
      </c>
      <c r="P2626" s="1">
        <v>2468</v>
      </c>
      <c r="Q2626" s="1">
        <v>3635.768</v>
      </c>
      <c r="R2626" s="1">
        <v>6346.0705162298864</v>
      </c>
      <c r="S2626" s="1">
        <v>11666.473265625</v>
      </c>
      <c r="T2626" s="1">
        <v>6596.1098811523416</v>
      </c>
      <c r="U2626" s="1">
        <v>1472</v>
      </c>
      <c r="V2626" s="1">
        <v>6067</v>
      </c>
      <c r="W2626" s="1">
        <v>2079.582229956</v>
      </c>
      <c r="X2626" s="1">
        <v>10094.292438972119</v>
      </c>
      <c r="Y2626" s="1">
        <v>38059</v>
      </c>
      <c r="Z2626" s="1">
        <v>3191.2805639568792</v>
      </c>
      <c r="AA2626" s="1">
        <v>43411.231449743398</v>
      </c>
      <c r="AB2626" s="1">
        <v>1390</v>
      </c>
      <c r="AC2626" s="1">
        <v>7589.9495924206158</v>
      </c>
      <c r="AD2626" s="1">
        <v>6040.6751932188054</v>
      </c>
      <c r="AE2626" s="1">
        <v>9199.1843619770843</v>
      </c>
      <c r="AF2626" s="1">
        <v>28689</v>
      </c>
      <c r="AG2626" s="1">
        <v>79318.104314324926</v>
      </c>
      <c r="AH2626" s="1">
        <v>15531.07481778781</v>
      </c>
      <c r="AI2626" s="1">
        <v>3017.8208620800001</v>
      </c>
      <c r="AJ2626" s="1">
        <v>22642.23337350486</v>
      </c>
      <c r="AK2626" s="1">
        <v>3670</v>
      </c>
      <c r="AL2626" s="1">
        <v>346003.8125</v>
      </c>
      <c r="AM2626" s="1">
        <v>272989.53125</v>
      </c>
      <c r="AN2626" s="1">
        <v>73014.3046875</v>
      </c>
      <c r="AO2626" t="s">
        <v>15436</v>
      </c>
    </row>
    <row r="2627" spans="1:41" x14ac:dyDescent="0.25">
      <c r="A2627" s="1">
        <v>2018</v>
      </c>
      <c r="B2627" t="s">
        <v>1960</v>
      </c>
      <c r="C2627" t="s">
        <v>7055</v>
      </c>
      <c r="D2627" t="s">
        <v>7212</v>
      </c>
      <c r="E2627" t="s">
        <v>7698</v>
      </c>
      <c r="F2627" t="s">
        <v>9258</v>
      </c>
      <c r="G2627" t="s">
        <v>11404</v>
      </c>
      <c r="H2627" t="s">
        <v>12686</v>
      </c>
      <c r="I2627" s="1">
        <v>10209.49474937884</v>
      </c>
      <c r="J2627" s="1">
        <v>10524.831801225841</v>
      </c>
      <c r="K2627" s="1">
        <v>1955.335200825906</v>
      </c>
      <c r="L2627" s="1">
        <v>1461.1111515000009</v>
      </c>
      <c r="M2627" s="1">
        <v>6721.6474321919977</v>
      </c>
      <c r="N2627" s="1">
        <v>7425.208925136616</v>
      </c>
      <c r="O2627" s="1">
        <v>7225</v>
      </c>
      <c r="P2627" s="1">
        <v>2468</v>
      </c>
      <c r="Q2627" s="1">
        <v>3332.1568912596558</v>
      </c>
      <c r="R2627" s="1">
        <v>5712.1667478705403</v>
      </c>
      <c r="S2627" s="1">
        <v>6529</v>
      </c>
      <c r="T2627" s="1">
        <v>6551.2013411536009</v>
      </c>
      <c r="U2627" s="1">
        <v>1775.1887423999999</v>
      </c>
      <c r="V2627" s="1">
        <v>5737</v>
      </c>
      <c r="W2627" s="1">
        <v>2848.7385914400002</v>
      </c>
      <c r="X2627" s="1">
        <v>9165.7940760000001</v>
      </c>
      <c r="Y2627" s="1">
        <v>33200</v>
      </c>
      <c r="Z2627" s="1">
        <v>3785</v>
      </c>
      <c r="AA2627" s="1">
        <v>37205.341157251503</v>
      </c>
      <c r="AB2627" s="1">
        <v>1390</v>
      </c>
      <c r="AC2627" s="1">
        <v>7196.4293757665291</v>
      </c>
      <c r="AD2627" s="1">
        <v>5322.5947950752252</v>
      </c>
      <c r="AE2627" s="1">
        <v>8246.063050072491</v>
      </c>
      <c r="AF2627" s="1">
        <v>29976.19871932621</v>
      </c>
      <c r="AG2627" s="1">
        <v>83349</v>
      </c>
      <c r="AH2627" s="1">
        <v>16751.995550114989</v>
      </c>
      <c r="AI2627" s="1">
        <v>2958.6479039999999</v>
      </c>
      <c r="AJ2627" s="1">
        <v>21917.886787071289</v>
      </c>
      <c r="AK2627" s="1">
        <v>4326.9324988418839</v>
      </c>
      <c r="AL2627" s="1">
        <v>345267.96875</v>
      </c>
      <c r="AM2627" s="1">
        <v>273521.09375</v>
      </c>
      <c r="AN2627" s="1">
        <v>71746.8828125</v>
      </c>
      <c r="AO2627" t="s">
        <v>15437</v>
      </c>
    </row>
    <row r="2628" spans="1:41" x14ac:dyDescent="0.25">
      <c r="A2628" s="1">
        <v>2018</v>
      </c>
      <c r="B2628" t="s">
        <v>1961</v>
      </c>
      <c r="C2628" t="s">
        <v>7055</v>
      </c>
      <c r="D2628" t="s">
        <v>7212</v>
      </c>
      <c r="E2628" t="s">
        <v>7698</v>
      </c>
      <c r="F2628" t="s">
        <v>9258</v>
      </c>
      <c r="G2628" t="s">
        <v>11404</v>
      </c>
      <c r="H2628" t="s">
        <v>12686</v>
      </c>
      <c r="I2628" s="1">
        <v>19512.223772627029</v>
      </c>
      <c r="J2628" s="1">
        <v>6352.3282176431758</v>
      </c>
      <c r="K2628" s="1">
        <v>2169.1247640000001</v>
      </c>
      <c r="L2628" s="1">
        <v>2507.4965999999999</v>
      </c>
      <c r="M2628" s="1">
        <v>8067.8510335709989</v>
      </c>
      <c r="N2628" s="1">
        <v>7943.550404900001</v>
      </c>
      <c r="O2628" s="1">
        <v>5106.8591920507324</v>
      </c>
      <c r="P2628" s="1">
        <v>2317</v>
      </c>
      <c r="Q2628" s="1">
        <v>3225.7228960000002</v>
      </c>
      <c r="R2628" s="1">
        <v>5541.11</v>
      </c>
      <c r="S2628" s="1">
        <v>7548.174</v>
      </c>
      <c r="T2628" s="1">
        <v>6222.6100000000006</v>
      </c>
      <c r="U2628" s="1">
        <v>1414</v>
      </c>
      <c r="V2628" s="1">
        <v>120</v>
      </c>
      <c r="W2628" s="1">
        <v>2930.27</v>
      </c>
      <c r="X2628" s="1">
        <v>8927.0400000000009</v>
      </c>
      <c r="Y2628" s="1">
        <v>34709</v>
      </c>
      <c r="Z2628" s="1">
        <v>2269.3430069999999</v>
      </c>
      <c r="AA2628" s="1">
        <v>44251.815135020363</v>
      </c>
      <c r="AB2628" s="1">
        <v>1390</v>
      </c>
      <c r="AC2628" s="1">
        <v>7833.6073400000014</v>
      </c>
      <c r="AD2628" s="1">
        <v>4847.6273409999994</v>
      </c>
      <c r="AE2628" s="1">
        <v>8374.2000000000007</v>
      </c>
      <c r="AF2628" s="1">
        <v>30324.078773982001</v>
      </c>
      <c r="AG2628" s="1">
        <v>73404.092181757675</v>
      </c>
      <c r="AH2628" s="1">
        <v>17496.204188718832</v>
      </c>
      <c r="AI2628" s="1">
        <v>3188.52</v>
      </c>
      <c r="AJ2628" s="1">
        <v>16285.100471170001</v>
      </c>
      <c r="AK2628" s="1">
        <v>3990.5202271304352</v>
      </c>
      <c r="AL2628" s="1">
        <v>338269.5</v>
      </c>
      <c r="AM2628" s="1">
        <v>266384.65625</v>
      </c>
      <c r="AN2628" s="1">
        <v>71884.8046875</v>
      </c>
      <c r="AO2628" t="s">
        <v>15438</v>
      </c>
    </row>
    <row r="2629" spans="1:41" x14ac:dyDescent="0.25">
      <c r="A2629" s="1">
        <v>2018</v>
      </c>
      <c r="B2629" t="s">
        <v>1962</v>
      </c>
      <c r="C2629" t="s">
        <v>7055</v>
      </c>
      <c r="D2629" t="s">
        <v>7212</v>
      </c>
      <c r="E2629" t="s">
        <v>7698</v>
      </c>
      <c r="F2629" t="s">
        <v>9258</v>
      </c>
      <c r="G2629" t="s">
        <v>11404</v>
      </c>
      <c r="H2629" t="s">
        <v>12686</v>
      </c>
      <c r="I2629" s="1">
        <v>9267</v>
      </c>
      <c r="J2629" s="1">
        <v>7215.251772482542</v>
      </c>
      <c r="K2629" s="1">
        <v>1716.166253092284</v>
      </c>
      <c r="L2629" s="1">
        <v>2242.1723293841178</v>
      </c>
      <c r="M2629" s="1">
        <v>6729.7982975999976</v>
      </c>
      <c r="N2629" s="1">
        <v>7860.5414027999996</v>
      </c>
      <c r="O2629" s="1">
        <v>4792.7780063689761</v>
      </c>
      <c r="P2629" s="1">
        <v>2468</v>
      </c>
      <c r="Q2629" s="1">
        <v>4728.5969674447706</v>
      </c>
      <c r="R2629" s="1">
        <v>5862.1176454198348</v>
      </c>
      <c r="S2629" s="1">
        <v>8290</v>
      </c>
      <c r="T2629" s="1">
        <v>5672.8051843749981</v>
      </c>
      <c r="U2629" s="1">
        <v>1386.9988559999999</v>
      </c>
      <c r="V2629" s="1">
        <v>5270</v>
      </c>
      <c r="W2629" s="1">
        <v>2985.9451300000001</v>
      </c>
      <c r="X2629" s="1">
        <v>8468.4398399999991</v>
      </c>
      <c r="Y2629" s="1">
        <v>32708</v>
      </c>
      <c r="Z2629" s="1">
        <v>2607.488575930392</v>
      </c>
      <c r="AA2629" s="1">
        <v>41153.794486771818</v>
      </c>
      <c r="AB2629" s="1">
        <v>1390</v>
      </c>
      <c r="AC2629" s="1">
        <v>7236.222976</v>
      </c>
      <c r="AD2629" s="1">
        <v>5497.6161352034169</v>
      </c>
      <c r="AE2629" s="1">
        <v>8394</v>
      </c>
      <c r="AF2629" s="1">
        <v>30342.330168622331</v>
      </c>
      <c r="AG2629" s="1">
        <v>74715.164161447494</v>
      </c>
      <c r="AH2629" s="1">
        <v>12808.55284009245</v>
      </c>
      <c r="AI2629" s="1">
        <v>2931.8472000000002</v>
      </c>
      <c r="AJ2629" s="1">
        <v>16602.633880122728</v>
      </c>
      <c r="AK2629" s="1">
        <v>4082.989724905101</v>
      </c>
      <c r="AL2629" s="1">
        <v>325427.25</v>
      </c>
      <c r="AM2629" s="1">
        <v>260060.328125</v>
      </c>
      <c r="AN2629" s="1">
        <v>65366.94140625</v>
      </c>
      <c r="AO2629" t="s">
        <v>15439</v>
      </c>
    </row>
    <row r="2630" spans="1:41" x14ac:dyDescent="0.25">
      <c r="A2630" s="1">
        <v>2018</v>
      </c>
      <c r="B2630" t="s">
        <v>1963</v>
      </c>
      <c r="C2630" t="s">
        <v>7055</v>
      </c>
      <c r="D2630" t="s">
        <v>7212</v>
      </c>
      <c r="E2630" t="s">
        <v>7699</v>
      </c>
      <c r="F2630" t="s">
        <v>9259</v>
      </c>
      <c r="G2630" t="s">
        <v>11405</v>
      </c>
      <c r="H2630" t="s">
        <v>12686</v>
      </c>
      <c r="I2630" s="1"/>
      <c r="J2630" s="1"/>
      <c r="K2630" s="1"/>
      <c r="L2630" s="1"/>
      <c r="M2630" s="1"/>
      <c r="N2630" s="1"/>
      <c r="O2630" s="1">
        <v>1713.3044700880589</v>
      </c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>
        <v>1713.304443359375</v>
      </c>
      <c r="AM2630" s="1">
        <v>0</v>
      </c>
      <c r="AN2630" s="1">
        <v>1713.304443359375</v>
      </c>
      <c r="AO2630" t="s">
        <v>15440</v>
      </c>
    </row>
    <row r="2631" spans="1:41" x14ac:dyDescent="0.25">
      <c r="A2631" s="1">
        <v>2018</v>
      </c>
      <c r="B2631" t="s">
        <v>1964</v>
      </c>
      <c r="C2631" t="s">
        <v>7055</v>
      </c>
      <c r="D2631" t="s">
        <v>7212</v>
      </c>
      <c r="E2631" t="s">
        <v>7699</v>
      </c>
      <c r="F2631" t="s">
        <v>9259</v>
      </c>
      <c r="G2631" t="s">
        <v>11405</v>
      </c>
      <c r="H2631" t="s">
        <v>12686</v>
      </c>
      <c r="I2631" s="1"/>
      <c r="J2631" s="1"/>
      <c r="K2631" s="1"/>
      <c r="L2631" s="1"/>
      <c r="M2631" s="1"/>
      <c r="N2631" s="1"/>
      <c r="O2631" s="1">
        <v>1762.3904744500182</v>
      </c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>
        <v>1762.3905029296875</v>
      </c>
      <c r="AM2631" s="1">
        <v>0</v>
      </c>
      <c r="AN2631" s="1">
        <v>1762.3905029296875</v>
      </c>
      <c r="AO2631" t="s">
        <v>15441</v>
      </c>
    </row>
    <row r="2632" spans="1:41" x14ac:dyDescent="0.25">
      <c r="A2632" s="1">
        <v>2018</v>
      </c>
      <c r="B2632" t="s">
        <v>1965</v>
      </c>
      <c r="C2632" t="s">
        <v>7055</v>
      </c>
      <c r="D2632" t="s">
        <v>7212</v>
      </c>
      <c r="E2632" t="s">
        <v>7699</v>
      </c>
      <c r="F2632" t="s">
        <v>9259</v>
      </c>
      <c r="G2632" t="s">
        <v>11406</v>
      </c>
      <c r="H2632" t="s">
        <v>12686</v>
      </c>
      <c r="I2632" s="1"/>
      <c r="J2632" s="1"/>
      <c r="K2632" s="1"/>
      <c r="L2632" s="1"/>
      <c r="M2632" s="1"/>
      <c r="N2632" s="1"/>
      <c r="O2632" s="1">
        <v>1613.9732025000001</v>
      </c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>
        <v>1613.97314453125</v>
      </c>
      <c r="AM2632" s="1">
        <v>0</v>
      </c>
      <c r="AN2632" s="1">
        <v>1613.97314453125</v>
      </c>
      <c r="AO2632" t="s">
        <v>15442</v>
      </c>
    </row>
    <row r="2633" spans="1:41" x14ac:dyDescent="0.25">
      <c r="A2633" s="1">
        <v>2018</v>
      </c>
      <c r="B2633" t="s">
        <v>1966</v>
      </c>
      <c r="C2633" t="s">
        <v>7055</v>
      </c>
      <c r="D2633" t="s">
        <v>7212</v>
      </c>
      <c r="E2633" t="s">
        <v>7699</v>
      </c>
      <c r="F2633" t="s">
        <v>9259</v>
      </c>
      <c r="G2633" t="s">
        <v>11406</v>
      </c>
      <c r="H2633" t="s">
        <v>12686</v>
      </c>
      <c r="I2633" s="1"/>
      <c r="J2633" s="1"/>
      <c r="K2633" s="1"/>
      <c r="L2633" s="1"/>
      <c r="M2633" s="1"/>
      <c r="N2633" s="1"/>
      <c r="O2633" s="1">
        <v>1613.9732025000001</v>
      </c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>
        <v>1613.97314453125</v>
      </c>
      <c r="AM2633" s="1">
        <v>0</v>
      </c>
      <c r="AN2633" s="1">
        <v>1613.97314453125</v>
      </c>
      <c r="AO2633" t="s">
        <v>15443</v>
      </c>
    </row>
    <row r="2634" spans="1:41" x14ac:dyDescent="0.25">
      <c r="A2634" s="1">
        <v>2018</v>
      </c>
      <c r="B2634" t="s">
        <v>1967</v>
      </c>
      <c r="C2634" t="s">
        <v>7055</v>
      </c>
      <c r="D2634" t="s">
        <v>7212</v>
      </c>
      <c r="E2634" t="s">
        <v>7700</v>
      </c>
      <c r="F2634" t="s">
        <v>9260</v>
      </c>
      <c r="G2634" t="s">
        <v>11407</v>
      </c>
      <c r="H2634" t="s">
        <v>12686</v>
      </c>
      <c r="I2634" s="1">
        <v>2941.3782263439748</v>
      </c>
      <c r="J2634" s="1">
        <v>5576.1405763655903</v>
      </c>
      <c r="K2634" s="1">
        <v>250.9303019174109</v>
      </c>
      <c r="L2634" s="1">
        <v>217.16902277786434</v>
      </c>
      <c r="M2634" s="1">
        <v>628.63966227417484</v>
      </c>
      <c r="N2634" s="1">
        <v>668.45251498114499</v>
      </c>
      <c r="O2634" s="1">
        <v>1906.878458855155</v>
      </c>
      <c r="P2634" s="1">
        <v>831.67602543455223</v>
      </c>
      <c r="Q2634" s="1">
        <v>867.26120382479803</v>
      </c>
      <c r="R2634" s="1">
        <v>899.4036027691817</v>
      </c>
      <c r="S2634" s="1">
        <v>1820.9960967858185</v>
      </c>
      <c r="T2634" s="1">
        <v>3009.2751356793401</v>
      </c>
      <c r="U2634" s="1">
        <v>248.81567759229094</v>
      </c>
      <c r="V2634" s="1">
        <v>2298.1945665817775</v>
      </c>
      <c r="W2634" s="1">
        <v>635.87098163251005</v>
      </c>
      <c r="X2634" s="1">
        <v>2517.7601968517147</v>
      </c>
      <c r="Y2634" s="1">
        <v>15804.267194049275</v>
      </c>
      <c r="Z2634" s="1">
        <v>950.36841418670201</v>
      </c>
      <c r="AA2634" s="1">
        <v>15227.808467176665</v>
      </c>
      <c r="AB2634" s="1">
        <v>191.70197160623943</v>
      </c>
      <c r="AC2634" s="1">
        <v>1183.6014090873189</v>
      </c>
      <c r="AD2634" s="1">
        <v>3694.4977547402477</v>
      </c>
      <c r="AE2634" s="1">
        <v>1606.4324293089298</v>
      </c>
      <c r="AF2634" s="1">
        <v>2478.8011532654173</v>
      </c>
      <c r="AG2634" s="1">
        <v>15941.750266731397</v>
      </c>
      <c r="AH2634" s="1">
        <v>2375.0651362425892</v>
      </c>
      <c r="AI2634" s="1">
        <v>902.78254070380206</v>
      </c>
      <c r="AJ2634" s="1">
        <v>10142.892350095583</v>
      </c>
      <c r="AK2634" s="1">
        <v>3694.343307594821</v>
      </c>
      <c r="AL2634" s="1">
        <v>99513.1484375</v>
      </c>
      <c r="AM2634" s="1">
        <v>77884.4140625</v>
      </c>
      <c r="AN2634" s="1">
        <v>21628.7421875</v>
      </c>
      <c r="AO2634" t="s">
        <v>15444</v>
      </c>
    </row>
    <row r="2635" spans="1:41" x14ac:dyDescent="0.25">
      <c r="A2635" s="1">
        <v>2018</v>
      </c>
      <c r="B2635" t="s">
        <v>1968</v>
      </c>
      <c r="C2635" t="s">
        <v>7055</v>
      </c>
      <c r="D2635" t="s">
        <v>7212</v>
      </c>
      <c r="E2635" t="s">
        <v>7700</v>
      </c>
      <c r="F2635" t="s">
        <v>9260</v>
      </c>
      <c r="G2635" t="s">
        <v>11407</v>
      </c>
      <c r="H2635" t="s">
        <v>12686</v>
      </c>
      <c r="I2635" s="1">
        <v>3319.5466274712721</v>
      </c>
      <c r="J2635" s="1">
        <v>6607.4369605312077</v>
      </c>
      <c r="K2635" s="1">
        <v>251.60736299997055</v>
      </c>
      <c r="L2635" s="1">
        <v>208.20935855506116</v>
      </c>
      <c r="M2635" s="1">
        <v>1132.0551477940426</v>
      </c>
      <c r="N2635" s="1">
        <v>625.29399045800346</v>
      </c>
      <c r="O2635" s="1">
        <v>1833.0820463138061</v>
      </c>
      <c r="P2635" s="1">
        <v>848.09132240777535</v>
      </c>
      <c r="Q2635" s="1">
        <v>914.54806545367228</v>
      </c>
      <c r="R2635" s="1">
        <v>855.38773848704182</v>
      </c>
      <c r="S2635" s="1">
        <v>2234.6731986838713</v>
      </c>
      <c r="T2635" s="1">
        <v>2663.6591712801001</v>
      </c>
      <c r="U2635" s="1">
        <v>255.26733724767627</v>
      </c>
      <c r="V2635" s="1">
        <v>1874.5501417883706</v>
      </c>
      <c r="W2635" s="1">
        <v>645.93734903542429</v>
      </c>
      <c r="X2635" s="1">
        <v>1623.4393315154862</v>
      </c>
      <c r="Y2635" s="1">
        <v>14788.857690544723</v>
      </c>
      <c r="Z2635" s="1">
        <v>1553.2293248442288</v>
      </c>
      <c r="AA2635" s="1">
        <v>12342.202529315338</v>
      </c>
      <c r="AB2635" s="1">
        <v>269.69549109211016</v>
      </c>
      <c r="AC2635" s="1">
        <v>1186.0079749557767</v>
      </c>
      <c r="AD2635" s="1">
        <v>3823.3383510837425</v>
      </c>
      <c r="AE2635" s="1">
        <v>1958.8993488789069</v>
      </c>
      <c r="AF2635" s="1">
        <v>1623.8331905815</v>
      </c>
      <c r="AG2635" s="1">
        <v>13123.678506181957</v>
      </c>
      <c r="AH2635" s="1">
        <v>2839.09483964528</v>
      </c>
      <c r="AI2635" s="1">
        <v>1083.2213963205741</v>
      </c>
      <c r="AJ2635" s="1">
        <v>8185.4348049645787</v>
      </c>
      <c r="AK2635" s="1">
        <v>3503.0014831682083</v>
      </c>
      <c r="AL2635" s="1">
        <v>92173.28125</v>
      </c>
      <c r="AM2635" s="1">
        <v>70270.4765625</v>
      </c>
      <c r="AN2635" s="1">
        <v>21902.8046875</v>
      </c>
      <c r="AO2635" t="s">
        <v>15445</v>
      </c>
    </row>
    <row r="2636" spans="1:41" x14ac:dyDescent="0.25">
      <c r="A2636" s="1">
        <v>2018</v>
      </c>
      <c r="B2636" t="s">
        <v>1969</v>
      </c>
      <c r="C2636" t="s">
        <v>7055</v>
      </c>
      <c r="D2636" t="s">
        <v>7212</v>
      </c>
      <c r="E2636" t="s">
        <v>7700</v>
      </c>
      <c r="F2636" t="s">
        <v>9260</v>
      </c>
      <c r="G2636" t="s">
        <v>11407</v>
      </c>
      <c r="H2636" t="s">
        <v>12686</v>
      </c>
      <c r="I2636" s="1">
        <v>3189.5062673739758</v>
      </c>
      <c r="J2636" s="1">
        <v>4214.2887246010978</v>
      </c>
      <c r="K2636" s="1">
        <v>220.98349287655162</v>
      </c>
      <c r="L2636" s="1">
        <v>225.53985355441867</v>
      </c>
      <c r="M2636" s="1">
        <v>127.57144532633589</v>
      </c>
      <c r="N2636" s="1">
        <v>595.74415863111597</v>
      </c>
      <c r="O2636" s="1">
        <v>1737.1125084368105</v>
      </c>
      <c r="P2636" s="1">
        <v>916.96758642074258</v>
      </c>
      <c r="Q2636" s="1">
        <v>809.72794241629435</v>
      </c>
      <c r="R2636" s="1">
        <v>719.03493294520183</v>
      </c>
      <c r="S2636" s="1">
        <v>1606.1171389481331</v>
      </c>
      <c r="T2636" s="1">
        <v>1959.2350914828289</v>
      </c>
      <c r="U2636" s="1">
        <v>262.51297345695667</v>
      </c>
      <c r="V2636" s="1">
        <v>863.43034845580485</v>
      </c>
      <c r="W2636" s="1">
        <v>502.90830981957498</v>
      </c>
      <c r="X2636" s="1">
        <v>1520.6853762381259</v>
      </c>
      <c r="Y2636" s="1">
        <v>15813.988822707042</v>
      </c>
      <c r="Z2636" s="1">
        <v>429.43699388896891</v>
      </c>
      <c r="AA2636" s="1">
        <v>14978.152010261343</v>
      </c>
      <c r="AB2636" s="1">
        <v>193.64532880934937</v>
      </c>
      <c r="AC2636" s="1">
        <v>1199.2614685786732</v>
      </c>
      <c r="AD2636" s="1">
        <v>3116.91408481602</v>
      </c>
      <c r="AE2636" s="1">
        <v>1604.1806856600394</v>
      </c>
      <c r="AF2636" s="1">
        <v>2723.4198345927389</v>
      </c>
      <c r="AG2636" s="1">
        <v>13279.401164586741</v>
      </c>
      <c r="AH2636" s="1">
        <v>2301.7184981953833</v>
      </c>
      <c r="AI2636" s="1">
        <v>938.61029964061106</v>
      </c>
      <c r="AJ2636" s="1">
        <v>8587.3890688966367</v>
      </c>
      <c r="AK2636" s="1">
        <v>4269.3099551614205</v>
      </c>
      <c r="AL2636" s="1">
        <v>88906.796875</v>
      </c>
      <c r="AM2636" s="1">
        <v>70411.984375</v>
      </c>
      <c r="AN2636" s="1">
        <v>18494.8125</v>
      </c>
      <c r="AO2636" t="s">
        <v>15446</v>
      </c>
    </row>
    <row r="2637" spans="1:41" x14ac:dyDescent="0.25">
      <c r="A2637" s="1">
        <v>2018</v>
      </c>
      <c r="B2637" t="s">
        <v>1970</v>
      </c>
      <c r="C2637" t="s">
        <v>7055</v>
      </c>
      <c r="D2637" t="s">
        <v>7212</v>
      </c>
      <c r="E2637" t="s">
        <v>7700</v>
      </c>
      <c r="F2637" t="s">
        <v>9260</v>
      </c>
      <c r="G2637" t="s">
        <v>11407</v>
      </c>
      <c r="H2637" t="s">
        <v>12686</v>
      </c>
      <c r="I2637" s="1">
        <v>3184.3862993613084</v>
      </c>
      <c r="J2637" s="1">
        <v>6138.9121796892068</v>
      </c>
      <c r="K2637" s="1">
        <v>421.67569374364444</v>
      </c>
      <c r="L2637" s="1">
        <v>102.96982213900277</v>
      </c>
      <c r="M2637" s="1">
        <v>1064.7291918084513</v>
      </c>
      <c r="N2637" s="1">
        <v>883.71673684454959</v>
      </c>
      <c r="O2637" s="1"/>
      <c r="P2637" s="1">
        <v>1078.5292710641941</v>
      </c>
      <c r="Q2637" s="1">
        <v>1101.4034295899432</v>
      </c>
      <c r="R2637" s="1">
        <v>958.41152914541942</v>
      </c>
      <c r="S2637" s="1">
        <v>1500.1056175095371</v>
      </c>
      <c r="T2637" s="1">
        <v>2625.2961963162434</v>
      </c>
      <c r="U2637" s="1">
        <v>265.38613953351233</v>
      </c>
      <c r="V2637" s="1">
        <v>1711.2098277120874</v>
      </c>
      <c r="W2637" s="1">
        <v>806.77386418187746</v>
      </c>
      <c r="X2637" s="1">
        <v>2300.3670574764847</v>
      </c>
      <c r="Y2637" s="1">
        <v>15089.85589387551</v>
      </c>
      <c r="Z2637" s="1">
        <v>1697.9273304073504</v>
      </c>
      <c r="AA2637" s="1">
        <v>9884.0413807861332</v>
      </c>
      <c r="AB2637" s="1">
        <v>257.95532762657399</v>
      </c>
      <c r="AC2637" s="1">
        <v>1256.146906531183</v>
      </c>
      <c r="AD2637" s="1">
        <v>5108.6068528253127</v>
      </c>
      <c r="AE2637" s="1">
        <v>2498.8758898475521</v>
      </c>
      <c r="AF2637" s="1">
        <v>3315.5288207295707</v>
      </c>
      <c r="AG2637" s="1">
        <v>14819.162031551328</v>
      </c>
      <c r="AH2637" s="1">
        <v>2340.7057506855786</v>
      </c>
      <c r="AI2637" s="1">
        <v>1053.052201668977</v>
      </c>
      <c r="AJ2637" s="1">
        <v>10152.612153994047</v>
      </c>
      <c r="AK2637" s="1">
        <v>3538.1280122607864</v>
      </c>
      <c r="AL2637" s="1">
        <v>95156.46875</v>
      </c>
      <c r="AM2637" s="1">
        <v>74139.0703125</v>
      </c>
      <c r="AN2637" s="1">
        <v>21017.396484375</v>
      </c>
      <c r="AO2637" t="s">
        <v>15447</v>
      </c>
    </row>
    <row r="2638" spans="1:41" x14ac:dyDescent="0.25">
      <c r="A2638" s="1">
        <v>2018</v>
      </c>
      <c r="B2638" t="s">
        <v>1971</v>
      </c>
      <c r="C2638" t="s">
        <v>7055</v>
      </c>
      <c r="D2638" t="s">
        <v>7212</v>
      </c>
      <c r="E2638" t="s">
        <v>7700</v>
      </c>
      <c r="F2638" t="s">
        <v>9260</v>
      </c>
      <c r="G2638" t="s">
        <v>11407</v>
      </c>
      <c r="H2638" t="s">
        <v>12686</v>
      </c>
      <c r="I2638" s="1">
        <v>3275.618653277118</v>
      </c>
      <c r="J2638" s="1">
        <v>10459.152639683034</v>
      </c>
      <c r="K2638" s="1">
        <v>433.75666084773945</v>
      </c>
      <c r="L2638" s="1">
        <v>205.44729684427895</v>
      </c>
      <c r="M2638" s="1">
        <v>1092.1400020916465</v>
      </c>
      <c r="N2638" s="1">
        <v>885.57769891409635</v>
      </c>
      <c r="O2638" s="1"/>
      <c r="P2638" s="1">
        <v>1109.0528633763568</v>
      </c>
      <c r="Q2638" s="1">
        <v>1129.0680525487958</v>
      </c>
      <c r="R2638" s="1">
        <v>959.22606001406143</v>
      </c>
      <c r="S2638" s="1">
        <v>3086.9644325895811</v>
      </c>
      <c r="T2638" s="1">
        <v>2620.6984924708154</v>
      </c>
      <c r="U2638" s="1">
        <v>255.51810301590447</v>
      </c>
      <c r="V2638" s="1">
        <v>2020.1217546129201</v>
      </c>
      <c r="W2638" s="1">
        <v>731.61166248143593</v>
      </c>
      <c r="X2638" s="1">
        <v>1604.0858689331781</v>
      </c>
      <c r="Y2638" s="1">
        <v>15522.178779363599</v>
      </c>
      <c r="Z2638" s="1">
        <v>1622.6491499215131</v>
      </c>
      <c r="AA2638" s="1">
        <v>10554.863178426209</v>
      </c>
      <c r="AB2638" s="1">
        <v>265.78250544474849</v>
      </c>
      <c r="AC2638" s="1">
        <v>1292.1353917127353</v>
      </c>
      <c r="AD2638" s="1">
        <v>5926.4125624910821</v>
      </c>
      <c r="AE2638" s="1">
        <v>2317.1342504262793</v>
      </c>
      <c r="AF2638" s="1">
        <v>3277.6759545703208</v>
      </c>
      <c r="AG2638" s="1">
        <v>16527.871825849274</v>
      </c>
      <c r="AH2638" s="1">
        <v>1599.7180381123935</v>
      </c>
      <c r="AI2638" s="1">
        <v>1083.2220435546037</v>
      </c>
      <c r="AJ2638" s="1">
        <v>9528.9367979913095</v>
      </c>
      <c r="AK2638" s="1">
        <v>3639.8826764041892</v>
      </c>
      <c r="AL2638" s="1">
        <v>103026.5078125</v>
      </c>
      <c r="AM2638" s="1">
        <v>80942.2265625</v>
      </c>
      <c r="AN2638" s="1">
        <v>22084.275390625</v>
      </c>
      <c r="AO2638" t="s">
        <v>15448</v>
      </c>
    </row>
    <row r="2639" spans="1:41" x14ac:dyDescent="0.25">
      <c r="A2639" s="1">
        <v>2018</v>
      </c>
      <c r="B2639" t="s">
        <v>1972</v>
      </c>
      <c r="C2639" t="s">
        <v>7055</v>
      </c>
      <c r="D2639" t="s">
        <v>7212</v>
      </c>
      <c r="E2639" t="s">
        <v>7700</v>
      </c>
      <c r="F2639" t="s">
        <v>9260</v>
      </c>
      <c r="G2639" t="s">
        <v>11407</v>
      </c>
      <c r="H2639" t="s">
        <v>12686</v>
      </c>
      <c r="I2639" s="1">
        <v>3003.0499656180054</v>
      </c>
      <c r="J2639" s="1">
        <v>4730.9121603860349</v>
      </c>
      <c r="K2639" s="1">
        <v>214.73276185474714</v>
      </c>
      <c r="L2639" s="1">
        <v>244.80205542003969</v>
      </c>
      <c r="M2639" s="1">
        <v>155.17308550520593</v>
      </c>
      <c r="N2639" s="1">
        <v>672.89814078206757</v>
      </c>
      <c r="O2639" s="1">
        <v>1912.5859215693513</v>
      </c>
      <c r="P2639" s="1">
        <v>854.17361569356535</v>
      </c>
      <c r="Q2639" s="1">
        <v>907.06621121236742</v>
      </c>
      <c r="R2639" s="1">
        <v>934.80424911688601</v>
      </c>
      <c r="S2639" s="1">
        <v>1773.1523197108208</v>
      </c>
      <c r="T2639" s="1">
        <v>2012.0716883838879</v>
      </c>
      <c r="U2639" s="1">
        <v>255.13505404700555</v>
      </c>
      <c r="V2639" s="1">
        <v>1256.4269876352721</v>
      </c>
      <c r="W2639" s="1">
        <v>523.44603882109175</v>
      </c>
      <c r="X2639" s="1">
        <v>2868.3416787479059</v>
      </c>
      <c r="Y2639" s="1">
        <v>15878.599074162848</v>
      </c>
      <c r="Z2639" s="1">
        <v>477.30811718884451</v>
      </c>
      <c r="AA2639" s="1">
        <v>15031.641746091122</v>
      </c>
      <c r="AB2639" s="1">
        <v>192.26462800112705</v>
      </c>
      <c r="AC2639" s="1">
        <v>1208.3608306349904</v>
      </c>
      <c r="AD2639" s="1">
        <v>3176.9108210977652</v>
      </c>
      <c r="AE2639" s="1">
        <v>2175.2730586639145</v>
      </c>
      <c r="AF2639" s="1">
        <v>2353.791957571148</v>
      </c>
      <c r="AG2639" s="1">
        <v>15400.173139369346</v>
      </c>
      <c r="AH2639" s="1">
        <v>3156.7386021874204</v>
      </c>
      <c r="AI2639" s="1">
        <v>794.76831691163568</v>
      </c>
      <c r="AJ2639" s="1">
        <v>9239.8232241607257</v>
      </c>
      <c r="AK2639" s="1">
        <v>3657.906121804444</v>
      </c>
      <c r="AL2639" s="1">
        <v>95062.328125</v>
      </c>
      <c r="AM2639" s="1">
        <v>74624.2421875</v>
      </c>
      <c r="AN2639" s="1">
        <v>20438.091796875</v>
      </c>
      <c r="AO2639" t="s">
        <v>15449</v>
      </c>
    </row>
    <row r="2640" spans="1:41" x14ac:dyDescent="0.25">
      <c r="A2640" s="1">
        <v>2018</v>
      </c>
      <c r="B2640" t="s">
        <v>1973</v>
      </c>
      <c r="C2640" t="s">
        <v>7055</v>
      </c>
      <c r="D2640" t="s">
        <v>7212</v>
      </c>
      <c r="E2640" t="s">
        <v>7700</v>
      </c>
      <c r="F2640" t="s">
        <v>9260</v>
      </c>
      <c r="G2640" t="s">
        <v>11408</v>
      </c>
      <c r="H2640" t="s">
        <v>12686</v>
      </c>
      <c r="I2640" s="1">
        <v>3059.7623062171779</v>
      </c>
      <c r="J2640" s="1">
        <v>9769.9165834999967</v>
      </c>
      <c r="K2640" s="1">
        <v>397.22844464000002</v>
      </c>
      <c r="L2640" s="1">
        <v>193</v>
      </c>
      <c r="M2640" s="1">
        <v>1000.166945015</v>
      </c>
      <c r="N2640" s="1">
        <v>811</v>
      </c>
      <c r="O2640" s="1"/>
      <c r="P2640" s="1">
        <v>1015.65551312</v>
      </c>
      <c r="Q2640" s="1">
        <v>1033.9851508680511</v>
      </c>
      <c r="R2640" s="1">
        <v>878.44616641240145</v>
      </c>
      <c r="S2640" s="1">
        <v>2827</v>
      </c>
      <c r="T2640" s="1">
        <v>2448</v>
      </c>
      <c r="U2640" s="1">
        <v>234</v>
      </c>
      <c r="V2640" s="1">
        <v>1850</v>
      </c>
      <c r="W2640" s="1">
        <v>670</v>
      </c>
      <c r="X2640" s="1">
        <v>1675</v>
      </c>
      <c r="Y2640" s="1">
        <v>14215</v>
      </c>
      <c r="Z2640" s="1">
        <v>1486</v>
      </c>
      <c r="AA2640" s="1">
        <v>9805</v>
      </c>
      <c r="AB2640" s="1">
        <v>243.4</v>
      </c>
      <c r="AC2640" s="1">
        <v>1183.32</v>
      </c>
      <c r="AD2640" s="1">
        <v>5427.3279398000004</v>
      </c>
      <c r="AE2640" s="1">
        <v>2122</v>
      </c>
      <c r="AF2640" s="1">
        <v>3061.6840357027449</v>
      </c>
      <c r="AG2640" s="1">
        <v>15445</v>
      </c>
      <c r="AH2640" s="1">
        <v>1487</v>
      </c>
      <c r="AI2640" s="1">
        <v>992</v>
      </c>
      <c r="AJ2640" s="1">
        <v>8901</v>
      </c>
      <c r="AK2640" s="1">
        <v>3333.355</v>
      </c>
      <c r="AL2640" s="1">
        <v>95565.2421875</v>
      </c>
      <c r="AM2640" s="1">
        <v>75064.765625</v>
      </c>
      <c r="AN2640" s="1">
        <v>20500.48046875</v>
      </c>
      <c r="AO2640" t="s">
        <v>15450</v>
      </c>
    </row>
    <row r="2641" spans="1:41" x14ac:dyDescent="0.25">
      <c r="A2641" s="1">
        <v>2018</v>
      </c>
      <c r="B2641" t="s">
        <v>1974</v>
      </c>
      <c r="C2641" t="s">
        <v>7055</v>
      </c>
      <c r="D2641" t="s">
        <v>7212</v>
      </c>
      <c r="E2641" t="s">
        <v>7700</v>
      </c>
      <c r="F2641" t="s">
        <v>9260</v>
      </c>
      <c r="G2641" t="s">
        <v>11408</v>
      </c>
      <c r="H2641" t="s">
        <v>12686</v>
      </c>
      <c r="I2641" s="1">
        <v>3043.5295917555859</v>
      </c>
      <c r="J2641" s="1">
        <v>3620.0559807812679</v>
      </c>
      <c r="K2641" s="1">
        <v>223</v>
      </c>
      <c r="L2641" s="1">
        <v>218.60799903360001</v>
      </c>
      <c r="M2641" s="1">
        <v>123.1935746795717</v>
      </c>
      <c r="N2641" s="1">
        <v>581.57600000000002</v>
      </c>
      <c r="O2641" s="1">
        <v>1725.397524658202</v>
      </c>
      <c r="P2641" s="1">
        <v>885.50000000000011</v>
      </c>
      <c r="Q2641" s="1">
        <v>786.20563000000016</v>
      </c>
      <c r="R2641" s="1">
        <v>691.15406060543023</v>
      </c>
      <c r="S2641" s="1">
        <v>1556.3761757812499</v>
      </c>
      <c r="T2641" s="1">
        <v>1946.0221261718741</v>
      </c>
      <c r="U2641" s="1">
        <v>210.8</v>
      </c>
      <c r="V2641" s="1">
        <v>837</v>
      </c>
      <c r="W2641" s="1">
        <v>476.95353481848002</v>
      </c>
      <c r="X2641" s="1">
        <v>1547.57461375</v>
      </c>
      <c r="Y2641" s="1">
        <v>16863</v>
      </c>
      <c r="Z2641" s="1">
        <v>424.46429999999998</v>
      </c>
      <c r="AA2641" s="1">
        <v>14670.04213365929</v>
      </c>
      <c r="AB2641" s="1">
        <v>170</v>
      </c>
      <c r="AC2641" s="1">
        <v>1188.271251629883</v>
      </c>
      <c r="AD2641" s="1">
        <v>3002.5628496730001</v>
      </c>
      <c r="AE2641" s="1">
        <v>1558.3920229649259</v>
      </c>
      <c r="AF2641" s="1">
        <v>2639.7168889935751</v>
      </c>
      <c r="AG2641" s="1">
        <v>12919.564589740079</v>
      </c>
      <c r="AH2641" s="1">
        <v>2247.9886999999999</v>
      </c>
      <c r="AI2641" s="1">
        <v>891.92409984000005</v>
      </c>
      <c r="AJ2641" s="1">
        <v>8425.9643921575225</v>
      </c>
      <c r="AK2641" s="1">
        <v>3933</v>
      </c>
      <c r="AL2641" s="1">
        <v>87407.8359375</v>
      </c>
      <c r="AM2641" s="1">
        <v>69563.84375</v>
      </c>
      <c r="AN2641" s="1">
        <v>17843.9921875</v>
      </c>
      <c r="AO2641" t="s">
        <v>15451</v>
      </c>
    </row>
    <row r="2642" spans="1:41" x14ac:dyDescent="0.25">
      <c r="A2642" s="1">
        <v>2018</v>
      </c>
      <c r="B2642" t="s">
        <v>1975</v>
      </c>
      <c r="C2642" t="s">
        <v>7055</v>
      </c>
      <c r="D2642" t="s">
        <v>7212</v>
      </c>
      <c r="E2642" t="s">
        <v>7700</v>
      </c>
      <c r="F2642" t="s">
        <v>9260</v>
      </c>
      <c r="G2642" t="s">
        <v>11408</v>
      </c>
      <c r="H2642" t="s">
        <v>12686</v>
      </c>
      <c r="I2642" s="1">
        <v>3059.7623062171779</v>
      </c>
      <c r="J2642" s="1">
        <v>5783</v>
      </c>
      <c r="K2642" s="1">
        <v>397.22844464000002</v>
      </c>
      <c r="L2642" s="1">
        <v>97</v>
      </c>
      <c r="M2642" s="1">
        <v>1003</v>
      </c>
      <c r="N2642" s="1">
        <v>832.48199999999997</v>
      </c>
      <c r="O2642" s="1"/>
      <c r="P2642" s="1">
        <v>1016</v>
      </c>
      <c r="Q2642" s="1">
        <v>1037.547996596541</v>
      </c>
      <c r="R2642" s="1">
        <v>902.84625529999994</v>
      </c>
      <c r="S2642" s="1">
        <v>1413.1348571428571</v>
      </c>
      <c r="T2642" s="1">
        <v>2473.090909090909</v>
      </c>
      <c r="U2642" s="1">
        <v>250</v>
      </c>
      <c r="V2642" s="1">
        <v>1612</v>
      </c>
      <c r="W2642" s="1">
        <v>760</v>
      </c>
      <c r="X2642" s="1">
        <v>2167</v>
      </c>
      <c r="Y2642" s="1">
        <v>14215</v>
      </c>
      <c r="Z2642" s="1">
        <v>1599.4875744000001</v>
      </c>
      <c r="AA2642" s="1">
        <v>9311</v>
      </c>
      <c r="AB2642" s="1">
        <v>243</v>
      </c>
      <c r="AC2642" s="1">
        <v>1183.32</v>
      </c>
      <c r="AD2642" s="1">
        <v>4812.4280923309207</v>
      </c>
      <c r="AE2642" s="1">
        <v>2354</v>
      </c>
      <c r="AF2642" s="1">
        <v>3123.306313733553</v>
      </c>
      <c r="AG2642" s="1">
        <v>13960</v>
      </c>
      <c r="AH2642" s="1">
        <v>2205</v>
      </c>
      <c r="AI2642" s="1">
        <v>992</v>
      </c>
      <c r="AJ2642" s="1">
        <v>9564</v>
      </c>
      <c r="AK2642" s="1">
        <v>3333</v>
      </c>
      <c r="AL2642" s="1">
        <v>89699.640625</v>
      </c>
      <c r="AM2642" s="1">
        <v>69900.75</v>
      </c>
      <c r="AN2642" s="1">
        <v>19798.8828125</v>
      </c>
      <c r="AO2642" t="s">
        <v>15452</v>
      </c>
    </row>
    <row r="2643" spans="1:41" x14ac:dyDescent="0.25">
      <c r="A2643" s="1">
        <v>2018</v>
      </c>
      <c r="B2643" t="s">
        <v>1976</v>
      </c>
      <c r="C2643" t="s">
        <v>7055</v>
      </c>
      <c r="D2643" t="s">
        <v>7212</v>
      </c>
      <c r="E2643" t="s">
        <v>7700</v>
      </c>
      <c r="F2643" t="s">
        <v>9260</v>
      </c>
      <c r="G2643" t="s">
        <v>11408</v>
      </c>
      <c r="H2643" t="s">
        <v>12686</v>
      </c>
      <c r="I2643" s="1">
        <v>3081.3671308943631</v>
      </c>
      <c r="J2643" s="1">
        <v>6203.4507000966651</v>
      </c>
      <c r="K2643" s="1">
        <v>229.19602934400001</v>
      </c>
      <c r="L2643" s="1">
        <v>194.22228000000001</v>
      </c>
      <c r="M2643" s="1">
        <v>1040.4000000000001</v>
      </c>
      <c r="N2643" s="1">
        <v>586.16079660000003</v>
      </c>
      <c r="O2643" s="1">
        <v>1680.9200916782961</v>
      </c>
      <c r="P2643" s="1">
        <v>841.22500000000002</v>
      </c>
      <c r="Q2643" s="1">
        <v>841.32707508171745</v>
      </c>
      <c r="R2643" s="1">
        <v>780.73752536826009</v>
      </c>
      <c r="S2643" s="1">
        <v>2051.7327568131959</v>
      </c>
      <c r="T2643" s="1">
        <v>2478.8429999999998</v>
      </c>
      <c r="U2643" s="1">
        <v>232.3</v>
      </c>
      <c r="V2643" s="1">
        <v>42</v>
      </c>
      <c r="W2643" s="1">
        <v>594.22199999999998</v>
      </c>
      <c r="X2643" s="1">
        <v>1521.84</v>
      </c>
      <c r="Y2643" s="1">
        <v>13765.53175</v>
      </c>
      <c r="Z2643" s="1">
        <v>1428.873926002025</v>
      </c>
      <c r="AA2643" s="1">
        <v>11542.96656064685</v>
      </c>
      <c r="AB2643" s="1">
        <v>243</v>
      </c>
      <c r="AC2643" s="1">
        <v>1087.5268100000001</v>
      </c>
      <c r="AD2643" s="1">
        <v>3517.2323833732789</v>
      </c>
      <c r="AE2643" s="1">
        <v>1800.3</v>
      </c>
      <c r="AF2643" s="1">
        <v>1514.747400420091</v>
      </c>
      <c r="AG2643" s="1">
        <v>12302.3505181481</v>
      </c>
      <c r="AH2643" s="1">
        <v>2664.0262894500929</v>
      </c>
      <c r="AI2643" s="1">
        <v>995.52</v>
      </c>
      <c r="AJ2643" s="1">
        <v>7673.1676150526164</v>
      </c>
      <c r="AK2643" s="1">
        <v>3219.3862199999999</v>
      </c>
      <c r="AL2643" s="1">
        <v>84154.5703125</v>
      </c>
      <c r="AM2643" s="1">
        <v>63918.25390625</v>
      </c>
      <c r="AN2643" s="1">
        <v>20236.3203125</v>
      </c>
      <c r="AO2643" t="s">
        <v>15453</v>
      </c>
    </row>
    <row r="2644" spans="1:41" x14ac:dyDescent="0.25">
      <c r="A2644" s="1">
        <v>2018</v>
      </c>
      <c r="B2644" t="s">
        <v>1977</v>
      </c>
      <c r="C2644" t="s">
        <v>7055</v>
      </c>
      <c r="D2644" t="s">
        <v>7212</v>
      </c>
      <c r="E2644" t="s">
        <v>7700</v>
      </c>
      <c r="F2644" t="s">
        <v>9260</v>
      </c>
      <c r="G2644" t="s">
        <v>11408</v>
      </c>
      <c r="H2644" t="s">
        <v>12686</v>
      </c>
      <c r="I2644" s="1">
        <v>2800.6140027196038</v>
      </c>
      <c r="J2644" s="1">
        <v>5309.2806049999999</v>
      </c>
      <c r="K2644" s="1">
        <v>236.58409604930389</v>
      </c>
      <c r="L2644" s="1">
        <v>203.46205816116711</v>
      </c>
      <c r="M2644" s="1">
        <v>592.23346559999993</v>
      </c>
      <c r="N2644" s="1">
        <v>623.98302120000005</v>
      </c>
      <c r="O2644" s="1">
        <v>1794.5180683820799</v>
      </c>
      <c r="P2644" s="1">
        <v>746.2013831999999</v>
      </c>
      <c r="Q2644" s="1">
        <v>817.37298230026158</v>
      </c>
      <c r="R2644" s="1">
        <v>874.24943571447716</v>
      </c>
      <c r="S2644" s="1">
        <v>1706.518539190334</v>
      </c>
      <c r="T2644" s="1">
        <v>2823.3316124999992</v>
      </c>
      <c r="U2644" s="1">
        <v>236.90821687603199</v>
      </c>
      <c r="V2644" s="1">
        <v>2165</v>
      </c>
      <c r="W2644" s="1">
        <v>593.56843747999994</v>
      </c>
      <c r="X2644" s="1">
        <v>2350.2636000000002</v>
      </c>
      <c r="Y2644" s="1">
        <v>15297.95119999999</v>
      </c>
      <c r="Z2644" s="1">
        <v>895.85957261789986</v>
      </c>
      <c r="AA2644" s="1">
        <v>14550.201056297579</v>
      </c>
      <c r="AB2644" s="1">
        <v>172</v>
      </c>
      <c r="AC2644" s="1">
        <v>1097.0737799999999</v>
      </c>
      <c r="AD2644" s="1">
        <v>3481.9759428598909</v>
      </c>
      <c r="AE2644" s="1">
        <v>1540.189321987021</v>
      </c>
      <c r="AF2644" s="1">
        <v>2400.6654439591671</v>
      </c>
      <c r="AG2644" s="1">
        <v>15573.88936208964</v>
      </c>
      <c r="AH2644" s="1">
        <v>2264.7299278250061</v>
      </c>
      <c r="AI2644" s="1">
        <v>842.72400000000005</v>
      </c>
      <c r="AJ2644" s="1">
        <v>9704.7381077006066</v>
      </c>
      <c r="AK2644" s="1">
        <v>3496.0690818690018</v>
      </c>
      <c r="AL2644" s="1">
        <v>95192.1484375</v>
      </c>
      <c r="AM2644" s="1">
        <v>74837.6328125</v>
      </c>
      <c r="AN2644" s="1">
        <v>20354.515625</v>
      </c>
      <c r="AO2644" t="s">
        <v>15454</v>
      </c>
    </row>
    <row r="2645" spans="1:41" x14ac:dyDescent="0.25">
      <c r="A2645" s="1">
        <v>2018</v>
      </c>
      <c r="B2645" t="s">
        <v>1978</v>
      </c>
      <c r="C2645" t="s">
        <v>7055</v>
      </c>
      <c r="D2645" t="s">
        <v>7212</v>
      </c>
      <c r="E2645" t="s">
        <v>7700</v>
      </c>
      <c r="F2645" t="s">
        <v>9260</v>
      </c>
      <c r="G2645" t="s">
        <v>11408</v>
      </c>
      <c r="H2645" t="s">
        <v>12686</v>
      </c>
      <c r="I2645" s="1">
        <v>2858.010101706042</v>
      </c>
      <c r="J2645" s="1">
        <v>4630.7277000000004</v>
      </c>
      <c r="K2645" s="1">
        <v>208.69782613065331</v>
      </c>
      <c r="L2645" s="1">
        <v>236.5857</v>
      </c>
      <c r="M2645" s="1">
        <v>149.2292358100544</v>
      </c>
      <c r="N2645" s="1">
        <v>654.77469244521149</v>
      </c>
      <c r="O2645" s="1">
        <v>1889</v>
      </c>
      <c r="P2645" s="1">
        <v>885.50000000000011</v>
      </c>
      <c r="Q2645" s="1">
        <v>903.16168078049293</v>
      </c>
      <c r="R2645" s="1">
        <v>921.13998365219015</v>
      </c>
      <c r="S2645" s="1">
        <v>1765.5196605872859</v>
      </c>
      <c r="T2645" s="1">
        <v>2065.541401125</v>
      </c>
      <c r="U2645" s="1">
        <v>247.05854201355271</v>
      </c>
      <c r="V2645" s="1">
        <v>1216</v>
      </c>
      <c r="W2645" s="1">
        <v>496.93717620000001</v>
      </c>
      <c r="X2645" s="1">
        <v>2888.0774609999999</v>
      </c>
      <c r="Y2645" s="1">
        <v>16324.386</v>
      </c>
      <c r="Z2645" s="1">
        <v>475.25099999999998</v>
      </c>
      <c r="AA2645" s="1">
        <v>14692.43314638415</v>
      </c>
      <c r="AB2645" s="1">
        <v>172</v>
      </c>
      <c r="AC2645" s="1">
        <v>1216.4292275077121</v>
      </c>
      <c r="AD2645" s="1">
        <v>3321.39736380353</v>
      </c>
      <c r="AE2645" s="1">
        <v>2065.110768</v>
      </c>
      <c r="AF2645" s="1">
        <v>2274.8115403778952</v>
      </c>
      <c r="AG2645" s="1">
        <v>15361</v>
      </c>
      <c r="AH2645" s="1">
        <v>3254.7398892217302</v>
      </c>
      <c r="AI2645" s="1">
        <v>754.51888800000006</v>
      </c>
      <c r="AJ2645" s="1">
        <v>9496.7487164320046</v>
      </c>
      <c r="AK2645" s="1">
        <v>3705.7229532902688</v>
      </c>
      <c r="AL2645" s="1">
        <v>95130.515625</v>
      </c>
      <c r="AM2645" s="1">
        <v>74459.1328125</v>
      </c>
      <c r="AN2645" s="1">
        <v>20671.3828125</v>
      </c>
      <c r="AO2645" t="s">
        <v>15455</v>
      </c>
    </row>
    <row r="2646" spans="1:41" x14ac:dyDescent="0.25">
      <c r="A2646" s="1">
        <v>2018</v>
      </c>
      <c r="B2646" t="s">
        <v>1979</v>
      </c>
      <c r="C2646" t="s">
        <v>7055</v>
      </c>
      <c r="D2646" t="s">
        <v>7212</v>
      </c>
      <c r="E2646" t="s">
        <v>7701</v>
      </c>
      <c r="F2646" t="s">
        <v>9261</v>
      </c>
      <c r="G2646" t="s">
        <v>11409</v>
      </c>
      <c r="H2646" t="s">
        <v>12686</v>
      </c>
      <c r="I2646" s="1">
        <v>1522.6038918004588</v>
      </c>
      <c r="J2646" s="1">
        <v>3347.5030199595299</v>
      </c>
      <c r="K2646" s="1">
        <v>319.37771378868797</v>
      </c>
      <c r="L2646" s="1">
        <v>303.38185091581045</v>
      </c>
      <c r="M2646" s="1">
        <v>1521.9369811248719</v>
      </c>
      <c r="N2646" s="1">
        <v>943.59722791438628</v>
      </c>
      <c r="O2646" s="1">
        <v>1183.4520598768813</v>
      </c>
      <c r="P2646" s="1">
        <v>2169.5896315683972</v>
      </c>
      <c r="Q2646" s="1">
        <v>768.90266707524916</v>
      </c>
      <c r="R2646" s="1">
        <v>909.75758071793871</v>
      </c>
      <c r="S2646" s="1">
        <v>1083.042133697842</v>
      </c>
      <c r="T2646" s="1">
        <v>1003.0917118931134</v>
      </c>
      <c r="U2646" s="1">
        <v>160.94049244151731</v>
      </c>
      <c r="V2646" s="1">
        <v>859.31523318843381</v>
      </c>
      <c r="W2646" s="1">
        <v>253.89365774361249</v>
      </c>
      <c r="X2646" s="1">
        <v>1628.3522123064872</v>
      </c>
      <c r="Y2646" s="1">
        <v>7629.0697421204013</v>
      </c>
      <c r="Z2646" s="1">
        <v>1874.7267948869201</v>
      </c>
      <c r="AA2646" s="1">
        <v>9188.0766709983818</v>
      </c>
      <c r="AB2646" s="1">
        <v>122.60009812026941</v>
      </c>
      <c r="AC2646" s="1">
        <v>1406.5574893434546</v>
      </c>
      <c r="AD2646" s="1">
        <v>3151.118850586266</v>
      </c>
      <c r="AE2646" s="1">
        <v>1671.8195198218555</v>
      </c>
      <c r="AF2646" s="1">
        <v>2989.4906306733865</v>
      </c>
      <c r="AG2646" s="1">
        <v>9508.9130998478231</v>
      </c>
      <c r="AH2646" s="1">
        <v>2901.6458986288103</v>
      </c>
      <c r="AI2646" s="1">
        <v>707.73693005791881</v>
      </c>
      <c r="AJ2646" s="1">
        <v>4066.5834003827922</v>
      </c>
      <c r="AK2646" s="1">
        <v>553.08252359278561</v>
      </c>
      <c r="AL2646" s="1">
        <v>63750.1640625</v>
      </c>
      <c r="AM2646" s="1">
        <v>49320.828125</v>
      </c>
      <c r="AN2646" s="1">
        <v>14429.3310546875</v>
      </c>
      <c r="AO2646" t="s">
        <v>15456</v>
      </c>
    </row>
    <row r="2647" spans="1:41" x14ac:dyDescent="0.25">
      <c r="A2647" s="1">
        <v>2018</v>
      </c>
      <c r="B2647" t="s">
        <v>1980</v>
      </c>
      <c r="C2647" t="s">
        <v>7055</v>
      </c>
      <c r="D2647" t="s">
        <v>7212</v>
      </c>
      <c r="E2647" t="s">
        <v>7701</v>
      </c>
      <c r="F2647" t="s">
        <v>9261</v>
      </c>
      <c r="G2647" t="s">
        <v>11409</v>
      </c>
      <c r="H2647" t="s">
        <v>12686</v>
      </c>
      <c r="I2647" s="1">
        <v>1426.3184126428928</v>
      </c>
      <c r="J2647" s="1">
        <v>4512.6259166278433</v>
      </c>
      <c r="K2647" s="1">
        <v>335.91515997593854</v>
      </c>
      <c r="L2647" s="1">
        <v>355.61742697490649</v>
      </c>
      <c r="M2647" s="1">
        <v>2058.4474219450835</v>
      </c>
      <c r="N2647" s="1">
        <v>806.77386418187746</v>
      </c>
      <c r="O2647" s="1">
        <v>1348.5997310496302</v>
      </c>
      <c r="P2647" s="1">
        <v>2394.8445231504152</v>
      </c>
      <c r="Q2647" s="1">
        <v>505.51318748429895</v>
      </c>
      <c r="R2647" s="1">
        <v>1671.9762321112589</v>
      </c>
      <c r="S2647" s="1">
        <v>1434.1382056826355</v>
      </c>
      <c r="T2647" s="1">
        <v>1122.1491019984294</v>
      </c>
      <c r="U2647" s="1">
        <v>159.23168372010738</v>
      </c>
      <c r="V2647" s="1">
        <v>1249.4379449237761</v>
      </c>
      <c r="W2647" s="1">
        <v>601.8957644620059</v>
      </c>
      <c r="X2647" s="1">
        <v>1240.9455884587037</v>
      </c>
      <c r="Y2647" s="1">
        <v>7547.5818083330905</v>
      </c>
      <c r="Z2647" s="1">
        <v>1925.7694261110532</v>
      </c>
      <c r="AA2647" s="1">
        <v>6113.43511029399</v>
      </c>
      <c r="AB2647" s="1">
        <v>92.354376557662292</v>
      </c>
      <c r="AC2647" s="1">
        <v>1236.6994102261674</v>
      </c>
      <c r="AD2647" s="1">
        <v>3454.6949035037132</v>
      </c>
      <c r="AE2647" s="1">
        <v>1521.1933518060926</v>
      </c>
      <c r="AF2647" s="1">
        <v>3881.8055815060684</v>
      </c>
      <c r="AG2647" s="1">
        <v>10241.781896877308</v>
      </c>
      <c r="AH2647" s="1">
        <v>2486.1373551499432</v>
      </c>
      <c r="AI2647" s="1">
        <v>732.46574511249401</v>
      </c>
      <c r="AJ2647" s="1">
        <v>4701.5808479757043</v>
      </c>
      <c r="AK2647" s="1">
        <v>526.52610083448849</v>
      </c>
      <c r="AL2647" s="1">
        <v>65686.453125</v>
      </c>
      <c r="AM2647" s="1">
        <v>50252.1875</v>
      </c>
      <c r="AN2647" s="1">
        <v>15434.2705078125</v>
      </c>
      <c r="AO2647" t="s">
        <v>15457</v>
      </c>
    </row>
    <row r="2648" spans="1:41" x14ac:dyDescent="0.25">
      <c r="A2648" s="1">
        <v>2018</v>
      </c>
      <c r="B2648" t="s">
        <v>1981</v>
      </c>
      <c r="C2648" t="s">
        <v>7055</v>
      </c>
      <c r="D2648" t="s">
        <v>7212</v>
      </c>
      <c r="E2648" t="s">
        <v>7701</v>
      </c>
      <c r="F2648" t="s">
        <v>9261</v>
      </c>
      <c r="G2648" t="s">
        <v>11409</v>
      </c>
      <c r="H2648" t="s">
        <v>12686</v>
      </c>
      <c r="I2648" s="1">
        <v>1606.9754905400464</v>
      </c>
      <c r="J2648" s="1">
        <v>5190.8055638335409</v>
      </c>
      <c r="K2648" s="1">
        <v>277.9380013498897</v>
      </c>
      <c r="L2648" s="1">
        <v>301.85889490869164</v>
      </c>
      <c r="M2648" s="1">
        <v>1465.6348103214734</v>
      </c>
      <c r="N2648" s="1">
        <v>768.88586439006372</v>
      </c>
      <c r="O2648" s="1">
        <v>1094.6656528575572</v>
      </c>
      <c r="P2648" s="1">
        <v>1685.8534508108062</v>
      </c>
      <c r="Q2648" s="1">
        <v>657.94873369552636</v>
      </c>
      <c r="R2648" s="1">
        <v>796.24681026065525</v>
      </c>
      <c r="S2648" s="1">
        <v>915.82849625127585</v>
      </c>
      <c r="T2648" s="1">
        <v>1093.5265626880905</v>
      </c>
      <c r="U2648" s="1">
        <v>158.15534928384011</v>
      </c>
      <c r="V2648" s="1">
        <v>814.44947116873414</v>
      </c>
      <c r="W2648" s="1">
        <v>296.65325283422857</v>
      </c>
      <c r="X2648" s="1">
        <v>1455.7572365785206</v>
      </c>
      <c r="Y2648" s="1">
        <v>7862.0003496595846</v>
      </c>
      <c r="Z2648" s="1">
        <v>1467.1481382731881</v>
      </c>
      <c r="AA2648" s="1">
        <v>9106.1700795796551</v>
      </c>
      <c r="AB2648" s="1">
        <v>99.100844743608206</v>
      </c>
      <c r="AC2648" s="1">
        <v>1469.1130688155183</v>
      </c>
      <c r="AD2648" s="1">
        <v>2930.5293053559499</v>
      </c>
      <c r="AE2648" s="1">
        <v>1139.0901694667609</v>
      </c>
      <c r="AF2648" s="1">
        <v>3284.5183913973183</v>
      </c>
      <c r="AG2648" s="1">
        <v>7911.0660974364673</v>
      </c>
      <c r="AH2648" s="1">
        <v>2968.4120271219058</v>
      </c>
      <c r="AI2648" s="1">
        <v>651.55957693498726</v>
      </c>
      <c r="AJ2648" s="1">
        <v>4734.6794213256198</v>
      </c>
      <c r="AK2648" s="1">
        <v>551.31964202191227</v>
      </c>
      <c r="AL2648" s="1">
        <v>62755.89453125</v>
      </c>
      <c r="AM2648" s="1">
        <v>48954.96875</v>
      </c>
      <c r="AN2648" s="1">
        <v>13800.92578125</v>
      </c>
      <c r="AO2648" t="s">
        <v>15458</v>
      </c>
    </row>
    <row r="2649" spans="1:41" x14ac:dyDescent="0.25">
      <c r="A2649" s="1">
        <v>2018</v>
      </c>
      <c r="B2649" t="s">
        <v>1982</v>
      </c>
      <c r="C2649" t="s">
        <v>7055</v>
      </c>
      <c r="D2649" t="s">
        <v>7212</v>
      </c>
      <c r="E2649" t="s">
        <v>7701</v>
      </c>
      <c r="F2649" t="s">
        <v>9261</v>
      </c>
      <c r="G2649" t="s">
        <v>11409</v>
      </c>
      <c r="H2649" t="s">
        <v>12686</v>
      </c>
      <c r="I2649" s="1">
        <v>1489.468599631401</v>
      </c>
      <c r="J2649" s="1">
        <v>3548.0162133048543</v>
      </c>
      <c r="K2649" s="1">
        <v>294.24346325439086</v>
      </c>
      <c r="L2649" s="1">
        <v>286.34336091261076</v>
      </c>
      <c r="M2649" s="1">
        <v>1442.8153844433875</v>
      </c>
      <c r="N2649" s="1">
        <v>1184.2184732316111</v>
      </c>
      <c r="O2649" s="1">
        <v>1262.9287647990295</v>
      </c>
      <c r="P2649" s="1">
        <v>1597.3253741054418</v>
      </c>
      <c r="Q2649" s="1">
        <v>776.38762039176538</v>
      </c>
      <c r="R2649" s="1">
        <v>922.66410401660755</v>
      </c>
      <c r="S2649" s="1">
        <v>1129.3772515898377</v>
      </c>
      <c r="T2649" s="1">
        <v>887.88639042670002</v>
      </c>
      <c r="U2649" s="1">
        <v>133.18295856400502</v>
      </c>
      <c r="V2649" s="1">
        <v>1122.0664259017422</v>
      </c>
      <c r="W2649" s="1">
        <v>302.99123073311142</v>
      </c>
      <c r="X2649" s="1">
        <v>1217.5794986366147</v>
      </c>
      <c r="Y2649" s="1">
        <v>9744.553134933034</v>
      </c>
      <c r="Z2649" s="1">
        <v>1091.6643524014612</v>
      </c>
      <c r="AA2649" s="1">
        <v>8032.4023750189144</v>
      </c>
      <c r="AB2649" s="1">
        <v>96.557644958903637</v>
      </c>
      <c r="AC2649" s="1">
        <v>1389.159300011914</v>
      </c>
      <c r="AD2649" s="1">
        <v>3181.7946122259818</v>
      </c>
      <c r="AE2649" s="1">
        <v>1331.82958564005</v>
      </c>
      <c r="AF2649" s="1">
        <v>2865.7380927548847</v>
      </c>
      <c r="AG2649" s="1">
        <v>10321.670449661691</v>
      </c>
      <c r="AH2649" s="1">
        <v>2774.6449700834378</v>
      </c>
      <c r="AI2649" s="1">
        <v>704.75982240119322</v>
      </c>
      <c r="AJ2649" s="1">
        <v>4593.7022124701398</v>
      </c>
      <c r="AK2649" s="1">
        <v>550.75597237600164</v>
      </c>
      <c r="AL2649" s="1">
        <v>64276.73046875</v>
      </c>
      <c r="AM2649" s="1">
        <v>50430.39453125</v>
      </c>
      <c r="AN2649" s="1">
        <v>13846.333984375</v>
      </c>
      <c r="AO2649" t="s">
        <v>15459</v>
      </c>
    </row>
    <row r="2650" spans="1:41" x14ac:dyDescent="0.25">
      <c r="A2650" s="1">
        <v>2018</v>
      </c>
      <c r="B2650" t="s">
        <v>1983</v>
      </c>
      <c r="C2650" t="s">
        <v>7055</v>
      </c>
      <c r="D2650" t="s">
        <v>7212</v>
      </c>
      <c r="E2650" t="s">
        <v>7701</v>
      </c>
      <c r="F2650" t="s">
        <v>9261</v>
      </c>
      <c r="G2650" t="s">
        <v>11409</v>
      </c>
      <c r="H2650" t="s">
        <v>12686</v>
      </c>
      <c r="I2650" s="1">
        <v>1991.3001236589182</v>
      </c>
      <c r="J2650" s="1">
        <v>3401.5327737809553</v>
      </c>
      <c r="K2650" s="1">
        <v>273.30640433881143</v>
      </c>
      <c r="L2650" s="1">
        <v>327.52055816471062</v>
      </c>
      <c r="M2650" s="1">
        <v>1744.4648431206201</v>
      </c>
      <c r="N2650" s="1">
        <v>807.86718305741601</v>
      </c>
      <c r="O2650" s="1">
        <v>1187.1222961464939</v>
      </c>
      <c r="P2650" s="1">
        <v>1608.7809817050586</v>
      </c>
      <c r="Q2650" s="1">
        <v>799.83268827283212</v>
      </c>
      <c r="R2650" s="1">
        <v>621.29704210152056</v>
      </c>
      <c r="S2650" s="1">
        <v>1040.651232281286</v>
      </c>
      <c r="T2650" s="1">
        <v>1117.8176046577155</v>
      </c>
      <c r="U2650" s="1">
        <v>161.41286211257412</v>
      </c>
      <c r="V2650" s="1">
        <v>813.77121619081686</v>
      </c>
      <c r="W2650" s="1">
        <v>287.37972798145205</v>
      </c>
      <c r="X2650" s="1">
        <v>1719.2034759635665</v>
      </c>
      <c r="Y2650" s="1">
        <v>8132.1230738848799</v>
      </c>
      <c r="Z2650" s="1">
        <v>1853.3415885224922</v>
      </c>
      <c r="AA2650" s="1">
        <v>9069.7146048141822</v>
      </c>
      <c r="AB2650" s="1">
        <v>121.84211890769099</v>
      </c>
      <c r="AC2650" s="1">
        <v>1410.685817078037</v>
      </c>
      <c r="AD2650" s="1">
        <v>3355.9649515391156</v>
      </c>
      <c r="AE2650" s="1">
        <v>1676.7264069865732</v>
      </c>
      <c r="AF2650" s="1">
        <v>2884.6015334243234</v>
      </c>
      <c r="AG2650" s="1">
        <v>8184.6605013037924</v>
      </c>
      <c r="AH2650" s="1">
        <v>3071.4542599405167</v>
      </c>
      <c r="AI2650" s="1">
        <v>639.39166986421321</v>
      </c>
      <c r="AJ2650" s="1">
        <v>4515.1110810193022</v>
      </c>
      <c r="AK2650" s="1">
        <v>564.72145387307796</v>
      </c>
      <c r="AL2650" s="1">
        <v>63383.6015625</v>
      </c>
      <c r="AM2650" s="1">
        <v>48260.27734375</v>
      </c>
      <c r="AN2650" s="1">
        <v>15123.3203125</v>
      </c>
      <c r="AO2650" t="s">
        <v>15460</v>
      </c>
    </row>
    <row r="2651" spans="1:41" x14ac:dyDescent="0.25">
      <c r="A2651" s="1">
        <v>2018</v>
      </c>
      <c r="B2651" t="s">
        <v>1984</v>
      </c>
      <c r="C2651" t="s">
        <v>7055</v>
      </c>
      <c r="D2651" t="s">
        <v>7212</v>
      </c>
      <c r="E2651" t="s">
        <v>7701</v>
      </c>
      <c r="F2651" t="s">
        <v>9261</v>
      </c>
      <c r="G2651" t="s">
        <v>11409</v>
      </c>
      <c r="H2651" t="s">
        <v>12686</v>
      </c>
      <c r="I2651" s="1">
        <v>1467.1822947180581</v>
      </c>
      <c r="J2651" s="1">
        <v>3503.5165412744545</v>
      </c>
      <c r="K2651" s="1">
        <v>345.53909623227696</v>
      </c>
      <c r="L2651" s="1">
        <v>281.02635423258886</v>
      </c>
      <c r="M2651" s="1">
        <v>1856.3280988334941</v>
      </c>
      <c r="N2651" s="1">
        <v>924.88817630115852</v>
      </c>
      <c r="O2651" s="1">
        <v>1387.2369805499698</v>
      </c>
      <c r="P2651" s="1">
        <v>2463.9658719962695</v>
      </c>
      <c r="Q2651" s="1">
        <v>470.09400410148788</v>
      </c>
      <c r="R2651" s="1">
        <v>934.07517409112234</v>
      </c>
      <c r="S2651" s="1">
        <v>1692.5344430540681</v>
      </c>
      <c r="T2651" s="1">
        <v>873.56616415693838</v>
      </c>
      <c r="U2651" s="1">
        <v>136.49471314952163</v>
      </c>
      <c r="V2651" s="1">
        <v>1158.5671252131397</v>
      </c>
      <c r="W2651" s="1">
        <v>331.95514237963658</v>
      </c>
      <c r="X2651" s="1">
        <v>1415.1771859342402</v>
      </c>
      <c r="Y2651" s="1">
        <v>7763.8192839447902</v>
      </c>
      <c r="Z2651" s="1">
        <v>1292.8779229522688</v>
      </c>
      <c r="AA2651" s="1">
        <v>7803.129761331852</v>
      </c>
      <c r="AB2651" s="1">
        <v>95.022159506170965</v>
      </c>
      <c r="AC2651" s="1">
        <v>1272.1307265535415</v>
      </c>
      <c r="AD2651" s="1">
        <v>1770.2156153487924</v>
      </c>
      <c r="AE2651" s="1">
        <v>1310.3492462354077</v>
      </c>
      <c r="AF2651" s="1">
        <v>2672.6194361148937</v>
      </c>
      <c r="AG2651" s="1">
        <v>10394.345395762371</v>
      </c>
      <c r="AH2651" s="1">
        <v>2479.8359485005089</v>
      </c>
      <c r="AI2651" s="1">
        <v>753.45081658535935</v>
      </c>
      <c r="AJ2651" s="1">
        <v>4252.2117696462728</v>
      </c>
      <c r="AK2651" s="1">
        <v>541.8731353048571</v>
      </c>
      <c r="AL2651" s="1">
        <v>61644.0234375</v>
      </c>
      <c r="AM2651" s="1">
        <v>48101.2890625</v>
      </c>
      <c r="AN2651" s="1">
        <v>13542.7353515625</v>
      </c>
      <c r="AO2651" t="s">
        <v>15461</v>
      </c>
    </row>
    <row r="2652" spans="1:41" x14ac:dyDescent="0.25">
      <c r="A2652" s="1">
        <v>2018</v>
      </c>
      <c r="B2652" t="s">
        <v>1985</v>
      </c>
      <c r="C2652" t="s">
        <v>7055</v>
      </c>
      <c r="D2652" t="s">
        <v>7212</v>
      </c>
      <c r="E2652" t="s">
        <v>7701</v>
      </c>
      <c r="F2652" t="s">
        <v>9261</v>
      </c>
      <c r="G2652" t="s">
        <v>11410</v>
      </c>
      <c r="H2652" t="s">
        <v>12686</v>
      </c>
      <c r="I2652" s="1">
        <v>1895.125267346154</v>
      </c>
      <c r="J2652" s="1">
        <v>3329.5</v>
      </c>
      <c r="K2652" s="1">
        <v>265.62529145728638</v>
      </c>
      <c r="L2652" s="1">
        <v>316.52789999999999</v>
      </c>
      <c r="M2652" s="1">
        <v>1677.6437394980001</v>
      </c>
      <c r="N2652" s="1">
        <v>786.10855679911515</v>
      </c>
      <c r="O2652" s="1">
        <v>1172</v>
      </c>
      <c r="P2652" s="1">
        <v>1628</v>
      </c>
      <c r="Q2652" s="1">
        <v>796.38975209775924</v>
      </c>
      <c r="R2652" s="1">
        <v>612.21538920603405</v>
      </c>
      <c r="S2652" s="1">
        <v>1036.171675711784</v>
      </c>
      <c r="T2652" s="1">
        <v>1147.5230006249999</v>
      </c>
      <c r="U2652" s="1">
        <v>156.30320390399999</v>
      </c>
      <c r="V2652" s="1">
        <v>788</v>
      </c>
      <c r="W2652" s="1">
        <v>272.82596472</v>
      </c>
      <c r="X2652" s="1">
        <v>1734.157749</v>
      </c>
      <c r="Y2652" s="1">
        <v>8360.43</v>
      </c>
      <c r="Z2652" s="1">
        <v>1845.354</v>
      </c>
      <c r="AA2652" s="1">
        <v>8865.0446663730927</v>
      </c>
      <c r="AB2652" s="1">
        <v>109</v>
      </c>
      <c r="AC2652" s="1">
        <v>1420.105166618624</v>
      </c>
      <c r="AD2652" s="1">
        <v>3508.5949120874111</v>
      </c>
      <c r="AE2652" s="1">
        <v>1591.8119999999999</v>
      </c>
      <c r="AF2652" s="1">
        <v>2787.8100426499032</v>
      </c>
      <c r="AG2652" s="1">
        <v>8165</v>
      </c>
      <c r="AH2652" s="1">
        <v>3166.807885461682</v>
      </c>
      <c r="AI2652" s="1">
        <v>607.01097600000003</v>
      </c>
      <c r="AJ2652" s="1">
        <v>4640.6597099278133</v>
      </c>
      <c r="AK2652" s="1">
        <v>572.10359810999989</v>
      </c>
      <c r="AL2652" s="1">
        <v>63253.8515625</v>
      </c>
      <c r="AM2652" s="1">
        <v>47984.38671875</v>
      </c>
      <c r="AN2652" s="1">
        <v>15269.46484375</v>
      </c>
      <c r="AO2652" t="s">
        <v>15462</v>
      </c>
    </row>
    <row r="2653" spans="1:41" x14ac:dyDescent="0.25">
      <c r="A2653" s="1">
        <v>2018</v>
      </c>
      <c r="B2653" t="s">
        <v>1986</v>
      </c>
      <c r="C2653" t="s">
        <v>7055</v>
      </c>
      <c r="D2653" t="s">
        <v>7212</v>
      </c>
      <c r="E2653" t="s">
        <v>7701</v>
      </c>
      <c r="F2653" t="s">
        <v>9261</v>
      </c>
      <c r="G2653" t="s">
        <v>11410</v>
      </c>
      <c r="H2653" t="s">
        <v>12686</v>
      </c>
      <c r="I2653" s="1">
        <v>1382.598318523897</v>
      </c>
      <c r="J2653" s="1">
        <v>3331.0864399999991</v>
      </c>
      <c r="K2653" s="1">
        <v>268.03441931999998</v>
      </c>
      <c r="L2653" s="1">
        <v>267.10739999999998</v>
      </c>
      <c r="M2653" s="1">
        <v>1326</v>
      </c>
      <c r="N2653" s="1">
        <v>1110.1057330000001</v>
      </c>
      <c r="O2653" s="1">
        <v>1158.094554129807</v>
      </c>
      <c r="P2653" s="1">
        <v>1546.6</v>
      </c>
      <c r="Q2653" s="1">
        <v>714.2280985197134</v>
      </c>
      <c r="R2653" s="1">
        <v>842.14264117250002</v>
      </c>
      <c r="S2653" s="1">
        <v>1036.921328474898</v>
      </c>
      <c r="T2653" s="1">
        <v>790.57749999999999</v>
      </c>
      <c r="U2653" s="1">
        <v>121.2</v>
      </c>
      <c r="V2653" s="1">
        <v>25</v>
      </c>
      <c r="W2653" s="1">
        <v>278.733</v>
      </c>
      <c r="X2653" s="1">
        <v>1141.3800000000001</v>
      </c>
      <c r="Y2653" s="1">
        <v>9072.3199499999992</v>
      </c>
      <c r="Z2653" s="1">
        <v>1004.26299204</v>
      </c>
      <c r="AA2653" s="1">
        <v>7512.2533272549554</v>
      </c>
      <c r="AB2653" s="1">
        <v>87</v>
      </c>
      <c r="AC2653" s="1">
        <v>1273.8093100000001</v>
      </c>
      <c r="AD2653" s="1">
        <v>2927.0522302039199</v>
      </c>
      <c r="AE2653" s="1">
        <v>1224</v>
      </c>
      <c r="AF2653" s="1">
        <v>2673.2236731353</v>
      </c>
      <c r="AG2653" s="1">
        <v>9675.7024141314232</v>
      </c>
      <c r="AH2653" s="1">
        <v>2603.5506249999989</v>
      </c>
      <c r="AI2653" s="1">
        <v>647.70000000000005</v>
      </c>
      <c r="AJ2653" s="1">
        <v>4306.2156000000004</v>
      </c>
      <c r="AK2653" s="1">
        <v>506.16484079999998</v>
      </c>
      <c r="AL2653" s="1">
        <v>58853.05859375</v>
      </c>
      <c r="AM2653" s="1">
        <v>46081.85546875</v>
      </c>
      <c r="AN2653" s="1">
        <v>12771.208984375</v>
      </c>
      <c r="AO2653" t="s">
        <v>15463</v>
      </c>
    </row>
    <row r="2654" spans="1:41" x14ac:dyDescent="0.25">
      <c r="A2654" s="1">
        <v>2018</v>
      </c>
      <c r="B2654" t="s">
        <v>1987</v>
      </c>
      <c r="C2654" t="s">
        <v>7055</v>
      </c>
      <c r="D2654" t="s">
        <v>7212</v>
      </c>
      <c r="E2654" t="s">
        <v>7701</v>
      </c>
      <c r="F2654" t="s">
        <v>9261</v>
      </c>
      <c r="G2654" t="s">
        <v>11410</v>
      </c>
      <c r="H2654" t="s">
        <v>12686</v>
      </c>
      <c r="I2654" s="1">
        <v>1449.737317622021</v>
      </c>
      <c r="J2654" s="1">
        <v>3187.3</v>
      </c>
      <c r="K2654" s="1">
        <v>301.11822740267991</v>
      </c>
      <c r="L2654" s="1">
        <v>284.23342798394202</v>
      </c>
      <c r="M2654" s="1">
        <v>1433.7975581999999</v>
      </c>
      <c r="N2654" s="1">
        <v>880.82344799999998</v>
      </c>
      <c r="O2654" s="1">
        <v>1113.7186508405421</v>
      </c>
      <c r="P2654" s="1">
        <v>1946.612304</v>
      </c>
      <c r="Q2654" s="1">
        <v>724.67240932050902</v>
      </c>
      <c r="R2654" s="1">
        <v>884.31383767065222</v>
      </c>
      <c r="S2654" s="1">
        <v>1014.956310528</v>
      </c>
      <c r="T2654" s="1">
        <v>941.11053749999962</v>
      </c>
      <c r="U2654" s="1">
        <v>153.2384352</v>
      </c>
      <c r="V2654" s="1">
        <v>810</v>
      </c>
      <c r="W2654" s="1">
        <v>237.00289219999999</v>
      </c>
      <c r="X2654" s="1">
        <v>1520.0244</v>
      </c>
      <c r="Y2654" s="1">
        <v>7384.6598000000004</v>
      </c>
      <c r="Z2654" s="1">
        <v>1767.2009298414901</v>
      </c>
      <c r="AA2654" s="1">
        <v>8779.2254001530982</v>
      </c>
      <c r="AB2654" s="1">
        <v>110</v>
      </c>
      <c r="AC2654" s="1">
        <v>1303.7305799999999</v>
      </c>
      <c r="AD2654" s="1">
        <v>2969.8542966377081</v>
      </c>
      <c r="AE2654" s="1">
        <v>1602.8800998662559</v>
      </c>
      <c r="AF2654" s="1">
        <v>2895.2571861777101</v>
      </c>
      <c r="AG2654" s="1">
        <v>9289.4919373943048</v>
      </c>
      <c r="AH2654" s="1">
        <v>2766.8480355749462</v>
      </c>
      <c r="AI2654" s="1">
        <v>660.654</v>
      </c>
      <c r="AJ2654" s="1">
        <v>3890.9144977236888</v>
      </c>
      <c r="AK2654" s="1">
        <v>523.3987611491599</v>
      </c>
      <c r="AL2654" s="1">
        <v>60826.7734375</v>
      </c>
      <c r="AM2654" s="1">
        <v>47234.2890625</v>
      </c>
      <c r="AN2654" s="1">
        <v>13592.4833984375</v>
      </c>
      <c r="AO2654" t="s">
        <v>15464</v>
      </c>
    </row>
    <row r="2655" spans="1:41" x14ac:dyDescent="0.25">
      <c r="A2655" s="1">
        <v>2018</v>
      </c>
      <c r="B2655" t="s">
        <v>1988</v>
      </c>
      <c r="C2655" t="s">
        <v>7055</v>
      </c>
      <c r="D2655" t="s">
        <v>7212</v>
      </c>
      <c r="E2655" t="s">
        <v>7701</v>
      </c>
      <c r="F2655" t="s">
        <v>9261</v>
      </c>
      <c r="G2655" t="s">
        <v>11410</v>
      </c>
      <c r="H2655" t="s">
        <v>12686</v>
      </c>
      <c r="I2655" s="1">
        <v>1370.4980820146</v>
      </c>
      <c r="J2655" s="1">
        <v>4251</v>
      </c>
      <c r="K2655" s="1">
        <v>316.44</v>
      </c>
      <c r="L2655" s="1">
        <v>335</v>
      </c>
      <c r="M2655" s="1">
        <v>1939.106</v>
      </c>
      <c r="N2655" s="1">
        <v>760</v>
      </c>
      <c r="O2655" s="1">
        <v>1270.4127403</v>
      </c>
      <c r="P2655" s="1">
        <v>2256</v>
      </c>
      <c r="Q2655" s="1">
        <v>476.20534023826059</v>
      </c>
      <c r="R2655" s="1">
        <v>1575.0410280000001</v>
      </c>
      <c r="S2655" s="1">
        <v>1350.992</v>
      </c>
      <c r="T2655" s="1">
        <v>1057.090909090909</v>
      </c>
      <c r="U2655" s="1">
        <v>150</v>
      </c>
      <c r="V2655" s="1">
        <v>1177</v>
      </c>
      <c r="W2655" s="1">
        <v>567</v>
      </c>
      <c r="X2655" s="1">
        <v>1169</v>
      </c>
      <c r="Y2655" s="1">
        <v>7110</v>
      </c>
      <c r="Z2655" s="1">
        <v>1814.1202000000001</v>
      </c>
      <c r="AA2655" s="1">
        <v>5759</v>
      </c>
      <c r="AB2655" s="1">
        <v>87</v>
      </c>
      <c r="AC2655" s="1">
        <v>1165</v>
      </c>
      <c r="AD2655" s="1">
        <v>3254.4040445897731</v>
      </c>
      <c r="AE2655" s="1">
        <v>1433</v>
      </c>
      <c r="AF2655" s="1">
        <v>3656.7523725328952</v>
      </c>
      <c r="AG2655" s="1">
        <v>9648</v>
      </c>
      <c r="AH2655" s="1">
        <v>2342</v>
      </c>
      <c r="AI2655" s="1">
        <v>690</v>
      </c>
      <c r="AJ2655" s="1">
        <v>4429</v>
      </c>
      <c r="AK2655" s="1">
        <v>496</v>
      </c>
      <c r="AL2655" s="1">
        <v>61905.0625</v>
      </c>
      <c r="AM2655" s="1">
        <v>47365.6171875</v>
      </c>
      <c r="AN2655" s="1">
        <v>14539.4453125</v>
      </c>
      <c r="AO2655" t="s">
        <v>15465</v>
      </c>
    </row>
    <row r="2656" spans="1:41" x14ac:dyDescent="0.25">
      <c r="A2656" s="1">
        <v>2018</v>
      </c>
      <c r="B2656" t="s">
        <v>1989</v>
      </c>
      <c r="C2656" t="s">
        <v>7055</v>
      </c>
      <c r="D2656" t="s">
        <v>7212</v>
      </c>
      <c r="E2656" t="s">
        <v>7701</v>
      </c>
      <c r="F2656" t="s">
        <v>9261</v>
      </c>
      <c r="G2656" t="s">
        <v>11410</v>
      </c>
      <c r="H2656" t="s">
        <v>12686</v>
      </c>
      <c r="I2656" s="1">
        <v>1370.4980820146</v>
      </c>
      <c r="J2656" s="1">
        <v>3272.642205000001</v>
      </c>
      <c r="K2656" s="1">
        <v>316.44</v>
      </c>
      <c r="L2656" s="1">
        <v>264</v>
      </c>
      <c r="M2656" s="1">
        <v>1700</v>
      </c>
      <c r="N2656" s="1">
        <v>847</v>
      </c>
      <c r="O2656" s="1">
        <v>1270.4127403</v>
      </c>
      <c r="P2656" s="1">
        <v>2256.4663999999998</v>
      </c>
      <c r="Q2656" s="1">
        <v>430.50568887833828</v>
      </c>
      <c r="R2656" s="1">
        <v>855.41332749999992</v>
      </c>
      <c r="S2656" s="1">
        <v>1550</v>
      </c>
      <c r="T2656" s="1">
        <v>816</v>
      </c>
      <c r="U2656" s="1">
        <v>125</v>
      </c>
      <c r="V2656" s="1">
        <v>1061</v>
      </c>
      <c r="W2656" s="1">
        <v>304</v>
      </c>
      <c r="X2656" s="1">
        <v>1169</v>
      </c>
      <c r="Y2656" s="1">
        <v>7110</v>
      </c>
      <c r="Z2656" s="1">
        <v>1184</v>
      </c>
      <c r="AA2656" s="1">
        <v>7249</v>
      </c>
      <c r="AB2656" s="1">
        <v>87.02</v>
      </c>
      <c r="AC2656" s="1">
        <v>1165</v>
      </c>
      <c r="AD2656" s="1">
        <v>1621.1393599999999</v>
      </c>
      <c r="AE2656" s="1">
        <v>1200</v>
      </c>
      <c r="AF2656" s="1">
        <v>2496.4994631797081</v>
      </c>
      <c r="AG2656" s="1">
        <v>9713</v>
      </c>
      <c r="AH2656" s="1">
        <v>2305</v>
      </c>
      <c r="AI2656" s="1">
        <v>690</v>
      </c>
      <c r="AJ2656" s="1">
        <v>3972</v>
      </c>
      <c r="AK2656" s="1">
        <v>496.24004000000002</v>
      </c>
      <c r="AL2656" s="1">
        <v>56897.27734375</v>
      </c>
      <c r="AM2656" s="1">
        <v>44572.0234375</v>
      </c>
      <c r="AN2656" s="1">
        <v>12325.251953125</v>
      </c>
      <c r="AO2656" t="s">
        <v>15466</v>
      </c>
    </row>
    <row r="2657" spans="1:41" x14ac:dyDescent="0.25">
      <c r="A2657" s="1">
        <v>2018</v>
      </c>
      <c r="B2657" t="s">
        <v>1990</v>
      </c>
      <c r="C2657" t="s">
        <v>7055</v>
      </c>
      <c r="D2657" t="s">
        <v>7212</v>
      </c>
      <c r="E2657" t="s">
        <v>7701</v>
      </c>
      <c r="F2657" t="s">
        <v>9261</v>
      </c>
      <c r="G2657" t="s">
        <v>11410</v>
      </c>
      <c r="H2657" t="s">
        <v>12686</v>
      </c>
      <c r="I2657" s="1">
        <v>1533.4277623826081</v>
      </c>
      <c r="J2657" s="1">
        <v>4458.8797670019521</v>
      </c>
      <c r="K2657" s="1">
        <v>281</v>
      </c>
      <c r="L2657" s="1">
        <v>292.58141284800001</v>
      </c>
      <c r="M2657" s="1">
        <v>1415.3386049397079</v>
      </c>
      <c r="N2657" s="1">
        <v>750.6</v>
      </c>
      <c r="O2657" s="1">
        <v>1087.2832925878899</v>
      </c>
      <c r="P2657" s="1">
        <v>1628</v>
      </c>
      <c r="Q2657" s="1">
        <v>638.835554</v>
      </c>
      <c r="R2657" s="1">
        <v>765.37201593474515</v>
      </c>
      <c r="S2657" s="1">
        <v>887.46556406249977</v>
      </c>
      <c r="T2657" s="1">
        <v>1086.151884375</v>
      </c>
      <c r="U2657" s="1">
        <v>127</v>
      </c>
      <c r="V2657" s="1">
        <v>789</v>
      </c>
      <c r="W2657" s="1">
        <v>281.34316890776159</v>
      </c>
      <c r="X2657" s="1">
        <v>1481.4004642945549</v>
      </c>
      <c r="Y2657" s="1">
        <v>8443</v>
      </c>
      <c r="Z2657" s="1">
        <v>1424.528</v>
      </c>
      <c r="AA2657" s="1">
        <v>8918.8505132129594</v>
      </c>
      <c r="AB2657" s="1">
        <v>87</v>
      </c>
      <c r="AC2657" s="1">
        <v>1455.649890208002</v>
      </c>
      <c r="AD2657" s="1">
        <v>2823.0160289</v>
      </c>
      <c r="AE2657" s="1">
        <v>1106.576740016279</v>
      </c>
      <c r="AF2657" s="1">
        <v>3183.5703624733469</v>
      </c>
      <c r="AG2657" s="1">
        <v>7696.2643311964875</v>
      </c>
      <c r="AH2657" s="1">
        <v>2899.1193750000002</v>
      </c>
      <c r="AI2657" s="1">
        <v>619.1511955200001</v>
      </c>
      <c r="AJ2657" s="1">
        <v>4645.6775036392437</v>
      </c>
      <c r="AK2657" s="1">
        <v>512</v>
      </c>
      <c r="AL2657" s="1">
        <v>61318.0859375</v>
      </c>
      <c r="AM2657" s="1">
        <v>47857.8125</v>
      </c>
      <c r="AN2657" s="1">
        <v>13460.26953125</v>
      </c>
      <c r="AO2657" t="s">
        <v>15467</v>
      </c>
    </row>
    <row r="2658" spans="1:41" x14ac:dyDescent="0.25">
      <c r="A2658" s="1">
        <v>2018</v>
      </c>
      <c r="B2658" t="s">
        <v>1991</v>
      </c>
      <c r="C2658" t="s">
        <v>7055</v>
      </c>
      <c r="D2658" t="s">
        <v>7212</v>
      </c>
      <c r="E2658" t="s">
        <v>7702</v>
      </c>
      <c r="F2658" t="s">
        <v>9262</v>
      </c>
      <c r="G2658" t="s">
        <v>11411</v>
      </c>
      <c r="H2658" t="s">
        <v>12686</v>
      </c>
      <c r="I2658" s="1">
        <v>-1210.0923353688809</v>
      </c>
      <c r="J2658" s="1">
        <v>5026.921070776888</v>
      </c>
      <c r="K2658" s="1">
        <v>210.90617097011486</v>
      </c>
      <c r="L2658" s="1">
        <v>253.34951631574305</v>
      </c>
      <c r="M2658" s="1">
        <v>3096.7920519363465</v>
      </c>
      <c r="N2658" s="1">
        <v>3739.1907699032554</v>
      </c>
      <c r="O2658" s="1">
        <v>1691.7872798812161</v>
      </c>
      <c r="P2658" s="1">
        <v>2662.1444787831983</v>
      </c>
      <c r="Q2658" s="1">
        <v>976.26587828834374</v>
      </c>
      <c r="R2658" s="1">
        <v>2631.6180695227768</v>
      </c>
      <c r="S2658" s="1">
        <v>3325.0112123223466</v>
      </c>
      <c r="T2658" s="1">
        <v>3275.8731155885189</v>
      </c>
      <c r="U2658" s="1">
        <v>272.98942629904326</v>
      </c>
      <c r="V2658" s="1">
        <v>2114.030117259791</v>
      </c>
      <c r="W2658" s="1">
        <v>1637.9365577942594</v>
      </c>
      <c r="X2658" s="1">
        <v>3243.1143844326339</v>
      </c>
      <c r="Y2658" s="1">
        <v>18717.247024767603</v>
      </c>
      <c r="Z2658" s="1">
        <v>650.80679229691907</v>
      </c>
      <c r="AA2658" s="1">
        <v>15331.086180954269</v>
      </c>
      <c r="AB2658" s="1">
        <v>856.09484087379963</v>
      </c>
      <c r="AC2658" s="1">
        <v>2582.776275512254</v>
      </c>
      <c r="AD2658" s="1">
        <v>1782.7159540531045</v>
      </c>
      <c r="AE2658" s="1">
        <v>5366.9994731833749</v>
      </c>
      <c r="AF2658" s="1">
        <v>9254.0203875066272</v>
      </c>
      <c r="AG2658" s="1">
        <v>37164.780496351748</v>
      </c>
      <c r="AH2658" s="1">
        <v>4223.6924036987975</v>
      </c>
      <c r="AI2658" s="1">
        <v>1200.0615180105942</v>
      </c>
      <c r="AJ2658" s="1">
        <v>5170.740898134819</v>
      </c>
      <c r="AK2658" s="1">
        <v>2467.7490686616925</v>
      </c>
      <c r="AL2658" s="1">
        <v>137716.625</v>
      </c>
      <c r="AM2658" s="1">
        <v>110704.8828125</v>
      </c>
      <c r="AN2658" s="1">
        <v>27011.736328125</v>
      </c>
      <c r="AO2658" t="s">
        <v>15468</v>
      </c>
    </row>
    <row r="2659" spans="1:41" x14ac:dyDescent="0.25">
      <c r="A2659" s="1">
        <v>2018</v>
      </c>
      <c r="B2659" t="s">
        <v>1992</v>
      </c>
      <c r="C2659" t="s">
        <v>7055</v>
      </c>
      <c r="D2659" t="s">
        <v>7212</v>
      </c>
      <c r="E2659" t="s">
        <v>7702</v>
      </c>
      <c r="F2659" t="s">
        <v>9262</v>
      </c>
      <c r="G2659" t="s">
        <v>11411</v>
      </c>
      <c r="H2659" t="s">
        <v>12686</v>
      </c>
      <c r="I2659" s="1">
        <v>6788.4972371435488</v>
      </c>
      <c r="J2659" s="1">
        <v>637.89049490138621</v>
      </c>
      <c r="K2659" s="1">
        <v>0</v>
      </c>
      <c r="L2659" s="1">
        <v>184.19088040277524</v>
      </c>
      <c r="M2659" s="1">
        <v>2444.6139426844798</v>
      </c>
      <c r="N2659" s="1">
        <v>3986.8155931336632</v>
      </c>
      <c r="O2659" s="1">
        <v>2326.0221260511257</v>
      </c>
      <c r="P2659" s="1">
        <v>2135.794067750177</v>
      </c>
      <c r="Q2659" s="1">
        <v>1580.6642442913494</v>
      </c>
      <c r="R2659" s="1">
        <v>2540.1680756028077</v>
      </c>
      <c r="S2659" s="1">
        <v>2232.6167321548514</v>
      </c>
      <c r="T2659" s="1">
        <v>2938.8526372242432</v>
      </c>
      <c r="U2659" s="1">
        <v>283.93243808437438</v>
      </c>
      <c r="V2659" s="1">
        <v>3387.654163994147</v>
      </c>
      <c r="W2659" s="1">
        <v>1258.6946372607708</v>
      </c>
      <c r="X2659" s="1">
        <v>5268.0711528090087</v>
      </c>
      <c r="Y2659" s="1">
        <v>18540.970688410467</v>
      </c>
      <c r="Z2659" s="1">
        <v>1526.592955717236</v>
      </c>
      <c r="AA2659" s="1">
        <v>18217.168150121503</v>
      </c>
      <c r="AB2659" s="1">
        <v>893.04669286194064</v>
      </c>
      <c r="AC2659" s="1">
        <v>3186.5978416404796</v>
      </c>
      <c r="AD2659" s="1">
        <v>2314.8402978685749</v>
      </c>
      <c r="AE2659" s="1">
        <v>4049.098779492208</v>
      </c>
      <c r="AF2659" s="1">
        <v>9009.9152354804974</v>
      </c>
      <c r="AG2659" s="1">
        <v>48412.237149178865</v>
      </c>
      <c r="AH2659" s="1">
        <v>7845.5304239388379</v>
      </c>
      <c r="AI2659" s="1">
        <v>1287.1718914974399</v>
      </c>
      <c r="AJ2659" s="1">
        <v>5032.3878810855558</v>
      </c>
      <c r="AK2659" s="1">
        <v>1841.9088040277525</v>
      </c>
      <c r="AL2659" s="1">
        <v>160151.953125</v>
      </c>
      <c r="AM2659" s="1">
        <v>129500.578125</v>
      </c>
      <c r="AN2659" s="1">
        <v>30651.369140625</v>
      </c>
      <c r="AO2659" t="s">
        <v>15469</v>
      </c>
    </row>
    <row r="2660" spans="1:41" x14ac:dyDescent="0.25">
      <c r="A2660" s="1">
        <v>2018</v>
      </c>
      <c r="B2660" t="s">
        <v>1993</v>
      </c>
      <c r="C2660" t="s">
        <v>7055</v>
      </c>
      <c r="D2660" t="s">
        <v>7212</v>
      </c>
      <c r="E2660" t="s">
        <v>7702</v>
      </c>
      <c r="F2660" t="s">
        <v>9262</v>
      </c>
      <c r="G2660" t="s">
        <v>11411</v>
      </c>
      <c r="H2660" t="s">
        <v>12686</v>
      </c>
      <c r="I2660" s="1">
        <v>4595.6235049956376</v>
      </c>
      <c r="J2660" s="1">
        <v>10599.522412968481</v>
      </c>
      <c r="K2660" s="1">
        <v>205.03202368080096</v>
      </c>
      <c r="L2660" s="1">
        <v>247.33988204523348</v>
      </c>
      <c r="M2660" s="1">
        <v>3251.5109815645928</v>
      </c>
      <c r="N2660" s="1">
        <v>3752.5600130038642</v>
      </c>
      <c r="O2660" s="1">
        <v>1644.3325205496424</v>
      </c>
      <c r="P2660" s="1">
        <v>2588.045632730812</v>
      </c>
      <c r="Q2660" s="1">
        <v>959.88149734610954</v>
      </c>
      <c r="R2660" s="1">
        <v>2558.3223851030589</v>
      </c>
      <c r="S2660" s="1">
        <v>4830.0277395099238</v>
      </c>
      <c r="T2660" s="1">
        <v>4361.1894486459569</v>
      </c>
      <c r="U2660" s="1">
        <v>318.46336744021477</v>
      </c>
      <c r="V2660" s="1">
        <v>2107.1659478960878</v>
      </c>
      <c r="W2660" s="1">
        <v>1470.2392130156582</v>
      </c>
      <c r="X2660" s="1">
        <v>2700.5693558930211</v>
      </c>
      <c r="Y2660" s="1">
        <v>18195.935270975737</v>
      </c>
      <c r="Z2660" s="1">
        <v>930.42469740244769</v>
      </c>
      <c r="AA2660" s="1">
        <v>12277.824359378414</v>
      </c>
      <c r="AB2660" s="1">
        <v>832.25093357709466</v>
      </c>
      <c r="AC2660" s="1">
        <v>2510.840930102876</v>
      </c>
      <c r="AD2660" s="1">
        <v>1852.7731638066116</v>
      </c>
      <c r="AE2660" s="1">
        <v>4874.6126109515544</v>
      </c>
      <c r="AF2660" s="1">
        <v>9179.3881030967495</v>
      </c>
      <c r="AG2660" s="1">
        <v>39095.624531518901</v>
      </c>
      <c r="AH2660" s="1">
        <v>8680.2498518621214</v>
      </c>
      <c r="AI2660" s="1">
        <v>1166.6374693893201</v>
      </c>
      <c r="AJ2660" s="1">
        <v>5328.953681832927</v>
      </c>
      <c r="AK2660" s="1">
        <v>2399.0907013829515</v>
      </c>
      <c r="AL2660" s="1">
        <v>153514.4375</v>
      </c>
      <c r="AM2660" s="1">
        <v>120120.5234375</v>
      </c>
      <c r="AN2660" s="1">
        <v>33393.90234375</v>
      </c>
      <c r="AO2660" t="s">
        <v>15470</v>
      </c>
    </row>
    <row r="2661" spans="1:41" x14ac:dyDescent="0.25">
      <c r="A2661" s="1">
        <v>2018</v>
      </c>
      <c r="B2661" t="s">
        <v>1994</v>
      </c>
      <c r="C2661" t="s">
        <v>7055</v>
      </c>
      <c r="D2661" t="s">
        <v>7212</v>
      </c>
      <c r="E2661" t="s">
        <v>7702</v>
      </c>
      <c r="F2661" t="s">
        <v>9262</v>
      </c>
      <c r="G2661" t="s">
        <v>11411</v>
      </c>
      <c r="H2661" t="s">
        <v>12686</v>
      </c>
      <c r="I2661" s="1">
        <v>3372.6172446539567</v>
      </c>
      <c r="J2661" s="1">
        <v>4387.8839784242164</v>
      </c>
      <c r="K2661" s="1">
        <v>200.16672819900145</v>
      </c>
      <c r="L2661" s="1">
        <v>417.96852122573887</v>
      </c>
      <c r="M2661" s="1">
        <v>2039.5432047249876</v>
      </c>
      <c r="N2661" s="1">
        <v>3957.1221288131132</v>
      </c>
      <c r="O2661" s="1">
        <v>1569.1848607076363</v>
      </c>
      <c r="P2661" s="1">
        <v>2407.420108543472</v>
      </c>
      <c r="Q2661" s="1">
        <v>1363.5303419006384</v>
      </c>
      <c r="R2661" s="1">
        <v>2598.0075338031634</v>
      </c>
      <c r="S2661" s="1">
        <v>3582.1960069712318</v>
      </c>
      <c r="T2661" s="1">
        <v>2145.5017171047148</v>
      </c>
      <c r="U2661" s="1">
        <v>286.9956842360852</v>
      </c>
      <c r="V2661" s="1">
        <v>2705.0039830717624</v>
      </c>
      <c r="W2661" s="1">
        <v>2156.6471805701935</v>
      </c>
      <c r="X2661" s="1">
        <v>2937.5875146693788</v>
      </c>
      <c r="Y2661" s="1">
        <v>19033.107959998553</v>
      </c>
      <c r="Z2661" s="1">
        <v>775.56286814286216</v>
      </c>
      <c r="AA2661" s="1">
        <v>11754.502546992815</v>
      </c>
      <c r="AB2661" s="1">
        <v>873.80433569355648</v>
      </c>
      <c r="AC2661" s="1">
        <v>3470.697323150172</v>
      </c>
      <c r="AD2661" s="1">
        <v>1857.417121088052</v>
      </c>
      <c r="AE2661" s="1">
        <v>4952.2101377242752</v>
      </c>
      <c r="AF2661" s="1">
        <v>7459.6586974451193</v>
      </c>
      <c r="AG2661" s="1">
        <v>46575.876887176615</v>
      </c>
      <c r="AH2661" s="1">
        <v>4415.54107579826</v>
      </c>
      <c r="AI2661" s="1">
        <v>1292.8737619955682</v>
      </c>
      <c r="AJ2661" s="1">
        <v>4817.3666903447956</v>
      </c>
      <c r="AK2661" s="1">
        <v>2520.9065611880192</v>
      </c>
      <c r="AL2661" s="1">
        <v>145926.890625</v>
      </c>
      <c r="AM2661" s="1">
        <v>120335.53125</v>
      </c>
      <c r="AN2661" s="1">
        <v>25591.37109375</v>
      </c>
      <c r="AO2661" t="s">
        <v>15471</v>
      </c>
    </row>
    <row r="2662" spans="1:41" x14ac:dyDescent="0.25">
      <c r="A2662" s="1">
        <v>2018</v>
      </c>
      <c r="B2662" t="s">
        <v>1995</v>
      </c>
      <c r="C2662" t="s">
        <v>7055</v>
      </c>
      <c r="D2662" t="s">
        <v>7212</v>
      </c>
      <c r="E2662" t="s">
        <v>7702</v>
      </c>
      <c r="F2662" t="s">
        <v>9262</v>
      </c>
      <c r="G2662" t="s">
        <v>11411</v>
      </c>
      <c r="H2662" t="s">
        <v>12686</v>
      </c>
      <c r="I2662" s="1">
        <v>6997.9710856091779</v>
      </c>
      <c r="J2662" s="1">
        <v>3690.5508017594266</v>
      </c>
      <c r="K2662" s="1">
        <v>167.44982394453547</v>
      </c>
      <c r="L2662" s="1">
        <v>288.26927528208529</v>
      </c>
      <c r="M2662" s="1">
        <v>2459.3773171309022</v>
      </c>
      <c r="N2662" s="1">
        <v>4173.5099782007037</v>
      </c>
      <c r="O2662" s="1">
        <v>1690.2603731892455</v>
      </c>
      <c r="P2662" s="1">
        <v>2031.0401181010764</v>
      </c>
      <c r="Q2662" s="1">
        <v>772.96725491377231</v>
      </c>
      <c r="R2662" s="1">
        <v>2186.420236425749</v>
      </c>
      <c r="S2662" s="1">
        <v>3274.0266065047363</v>
      </c>
      <c r="T2662" s="1">
        <v>2663.6591712801001</v>
      </c>
      <c r="U2662" s="1">
        <v>277.46449700834376</v>
      </c>
      <c r="V2662" s="1">
        <v>2277.4285914444858</v>
      </c>
      <c r="W2662" s="1">
        <v>2147.5752068445809</v>
      </c>
      <c r="X2662" s="1">
        <v>3180.5048029623094</v>
      </c>
      <c r="Y2662" s="1">
        <v>19627.838518370238</v>
      </c>
      <c r="Z2662" s="1">
        <v>922.0578080202597</v>
      </c>
      <c r="AA2662" s="1">
        <v>15404.916132706647</v>
      </c>
      <c r="AB2662" s="1">
        <v>870.12866261816612</v>
      </c>
      <c r="AC2662" s="1">
        <v>2357.1785470326122</v>
      </c>
      <c r="AD2662" s="1">
        <v>1873.6056526405539</v>
      </c>
      <c r="AE2662" s="1">
        <v>5287.3634549909993</v>
      </c>
      <c r="AF2662" s="1">
        <v>7648.0313955379879</v>
      </c>
      <c r="AG2662" s="1">
        <v>46619.650072176686</v>
      </c>
      <c r="AH2662" s="1">
        <v>3828.3044857684031</v>
      </c>
      <c r="AI2662" s="1">
        <v>1287.4352661187152</v>
      </c>
      <c r="AJ2662" s="1">
        <v>4831.3626143695838</v>
      </c>
      <c r="AK2662" s="1">
        <v>2501.0705253231508</v>
      </c>
      <c r="AL2662" s="1">
        <v>151337.421875</v>
      </c>
      <c r="AM2662" s="1">
        <v>125394.0234375</v>
      </c>
      <c r="AN2662" s="1">
        <v>25943.396484375</v>
      </c>
      <c r="AO2662" t="s">
        <v>15472</v>
      </c>
    </row>
    <row r="2663" spans="1:41" x14ac:dyDescent="0.25">
      <c r="A2663" s="1">
        <v>2018</v>
      </c>
      <c r="B2663" t="s">
        <v>1996</v>
      </c>
      <c r="C2663" t="s">
        <v>7055</v>
      </c>
      <c r="D2663" t="s">
        <v>7212</v>
      </c>
      <c r="E2663" t="s">
        <v>7702</v>
      </c>
      <c r="F2663" t="s">
        <v>9262</v>
      </c>
      <c r="G2663" t="s">
        <v>11411</v>
      </c>
      <c r="H2663" t="s">
        <v>12686</v>
      </c>
      <c r="I2663" s="1">
        <v>4790.2976305982993</v>
      </c>
      <c r="J2663" s="1">
        <v>5396.1779665769454</v>
      </c>
      <c r="K2663" s="1">
        <v>779.56705511973394</v>
      </c>
      <c r="L2663" s="1">
        <v>180.75110667315258</v>
      </c>
      <c r="M2663" s="1">
        <v>1995.4917128830596</v>
      </c>
      <c r="N2663" s="1">
        <v>3021.460985389805</v>
      </c>
      <c r="O2663" s="1">
        <v>3730.1573467427966</v>
      </c>
      <c r="P2663" s="1">
        <v>2079.1407446633507</v>
      </c>
      <c r="Q2663" s="1">
        <v>997.09330335468223</v>
      </c>
      <c r="R2663" s="1">
        <v>2774.8648327142896</v>
      </c>
      <c r="S2663" s="1">
        <v>2860.8782561890243</v>
      </c>
      <c r="T2663" s="1">
        <v>3018.107532575832</v>
      </c>
      <c r="U2663" s="1">
        <v>290.63257721100604</v>
      </c>
      <c r="V2663" s="1">
        <v>3032.639161436382</v>
      </c>
      <c r="W2663" s="1">
        <v>2244.5442156245531</v>
      </c>
      <c r="X2663" s="1">
        <v>3102.7577977829214</v>
      </c>
      <c r="Y2663" s="1">
        <v>17900.731120988657</v>
      </c>
      <c r="Z2663" s="1">
        <v>2263.580649431874</v>
      </c>
      <c r="AA2663" s="1">
        <v>14053.586360260459</v>
      </c>
      <c r="AB2663" s="1">
        <v>876.36900205164898</v>
      </c>
      <c r="AC2663" s="1">
        <v>2698.4116976437253</v>
      </c>
      <c r="AD2663" s="1">
        <v>1846.6346828945459</v>
      </c>
      <c r="AE2663" s="1">
        <v>4855.8992786262897</v>
      </c>
      <c r="AF2663" s="1">
        <v>7927.5624522325179</v>
      </c>
      <c r="AG2663" s="1">
        <v>48443.979350656075</v>
      </c>
      <c r="AH2663" s="1">
        <v>6625.6209274867642</v>
      </c>
      <c r="AI2663" s="1">
        <v>1263.1338932632184</v>
      </c>
      <c r="AJ2663" s="1">
        <v>5275.7657325732853</v>
      </c>
      <c r="AK2663" s="1">
        <v>2528.4765941132409</v>
      </c>
      <c r="AL2663" s="1">
        <v>156854.328125</v>
      </c>
      <c r="AM2663" s="1">
        <v>125982.5703125</v>
      </c>
      <c r="AN2663" s="1">
        <v>30871.740234375</v>
      </c>
      <c r="AO2663" t="s">
        <v>15473</v>
      </c>
    </row>
    <row r="2664" spans="1:41" x14ac:dyDescent="0.25">
      <c r="A2664" s="1">
        <v>2018</v>
      </c>
      <c r="B2664" t="s">
        <v>1997</v>
      </c>
      <c r="C2664" t="s">
        <v>7055</v>
      </c>
      <c r="D2664" t="s">
        <v>7212</v>
      </c>
      <c r="E2664" t="s">
        <v>7702</v>
      </c>
      <c r="F2664" t="s">
        <v>9262</v>
      </c>
      <c r="G2664" t="s">
        <v>11412</v>
      </c>
      <c r="H2664" t="s">
        <v>12686</v>
      </c>
      <c r="I2664" s="1">
        <v>3260</v>
      </c>
      <c r="J2664" s="1">
        <v>4143.4119089503711</v>
      </c>
      <c r="K2664" s="1">
        <v>188.72278113981599</v>
      </c>
      <c r="L2664" s="1">
        <v>391.58778028003519</v>
      </c>
      <c r="M2664" s="1">
        <v>1921.4278271999999</v>
      </c>
      <c r="N2664" s="1">
        <v>3693.8704932000001</v>
      </c>
      <c r="O2664" s="1">
        <v>1476.722636461104</v>
      </c>
      <c r="P2664" s="1">
        <v>2160</v>
      </c>
      <c r="Q2664" s="1">
        <v>1285.0947985462651</v>
      </c>
      <c r="R2664" s="1">
        <v>2525.3474785026769</v>
      </c>
      <c r="S2664" s="1">
        <v>3357</v>
      </c>
      <c r="T2664" s="1">
        <v>2012.930871874999</v>
      </c>
      <c r="U2664" s="1">
        <v>273.26105999999999</v>
      </c>
      <c r="V2664" s="1">
        <v>2548</v>
      </c>
      <c r="W2664" s="1">
        <v>2013.172065</v>
      </c>
      <c r="X2664" s="1">
        <v>2742.1614719999998</v>
      </c>
      <c r="Y2664" s="1">
        <v>17885</v>
      </c>
      <c r="Z2664" s="1">
        <v>731.08008349305589</v>
      </c>
      <c r="AA2664" s="1">
        <v>11231.45039183814</v>
      </c>
      <c r="AB2664" s="1">
        <v>784</v>
      </c>
      <c r="AC2664" s="1">
        <v>3265.265664</v>
      </c>
      <c r="AD2664" s="1">
        <v>1750.5712984089739</v>
      </c>
      <c r="AE2664" s="1">
        <v>4748</v>
      </c>
      <c r="AF2664" s="1">
        <v>7224.5185278758172</v>
      </c>
      <c r="AG2664" s="1">
        <v>45501.12386950104</v>
      </c>
      <c r="AH2664" s="1">
        <v>4204.2284993164449</v>
      </c>
      <c r="AI2664" s="1">
        <v>1206.864</v>
      </c>
      <c r="AJ2664" s="1">
        <v>4609.2653342728354</v>
      </c>
      <c r="AK2664" s="1">
        <v>2378.1949041749999</v>
      </c>
      <c r="AL2664" s="1">
        <v>139512.265625</v>
      </c>
      <c r="AM2664" s="1">
        <v>115476.28125</v>
      </c>
      <c r="AN2664" s="1">
        <v>24035.994140625</v>
      </c>
      <c r="AO2664" t="s">
        <v>15474</v>
      </c>
    </row>
    <row r="2665" spans="1:41" x14ac:dyDescent="0.25">
      <c r="A2665" s="1">
        <v>2018</v>
      </c>
      <c r="B2665" t="s">
        <v>1998</v>
      </c>
      <c r="C2665" t="s">
        <v>7055</v>
      </c>
      <c r="D2665" t="s">
        <v>7212</v>
      </c>
      <c r="E2665" t="s">
        <v>7702</v>
      </c>
      <c r="F2665" t="s">
        <v>9262</v>
      </c>
      <c r="G2665" t="s">
        <v>11412</v>
      </c>
      <c r="H2665" t="s">
        <v>12686</v>
      </c>
      <c r="I2665" s="1">
        <v>4558.9381379510314</v>
      </c>
      <c r="J2665" s="1">
        <v>5232.8624507412269</v>
      </c>
      <c r="K2665" s="1">
        <v>757.65778971638974</v>
      </c>
      <c r="L2665" s="1">
        <v>174.68450999999999</v>
      </c>
      <c r="M2665" s="1">
        <v>1919.0551145472</v>
      </c>
      <c r="N2665" s="1">
        <v>2940.0827072348152</v>
      </c>
      <c r="O2665" s="1">
        <v>3683</v>
      </c>
      <c r="P2665" s="1">
        <v>2160</v>
      </c>
      <c r="Q2665" s="1">
        <v>987.46974983508755</v>
      </c>
      <c r="R2665" s="1">
        <v>2734.3039455139201</v>
      </c>
      <c r="S2665" s="1">
        <v>2716</v>
      </c>
      <c r="T2665" s="1">
        <v>2899.7120690351999</v>
      </c>
      <c r="U2665" s="1">
        <v>281.43236159999998</v>
      </c>
      <c r="V2665" s="1">
        <v>2937</v>
      </c>
      <c r="W2665" s="1">
        <v>2130.87382776</v>
      </c>
      <c r="X2665" s="1">
        <v>3124.1064929999998</v>
      </c>
      <c r="Y2665" s="1">
        <v>17148</v>
      </c>
      <c r="Z2665" s="1">
        <v>2170</v>
      </c>
      <c r="AA2665" s="1">
        <v>13736.44885587809</v>
      </c>
      <c r="AB2665" s="1">
        <v>784</v>
      </c>
      <c r="AC2665" s="1">
        <v>2716.4293757665291</v>
      </c>
      <c r="AD2665" s="1">
        <v>1828.811689156463</v>
      </c>
      <c r="AE2665" s="1">
        <v>4609.9821117510246</v>
      </c>
      <c r="AF2665" s="1">
        <v>7661.5567044480003</v>
      </c>
      <c r="AG2665" s="1">
        <v>48635</v>
      </c>
      <c r="AH2665" s="1">
        <v>6790.5125950184274</v>
      </c>
      <c r="AI2665" s="1">
        <v>1199.1650400000001</v>
      </c>
      <c r="AJ2665" s="1">
        <v>5422.4653690343994</v>
      </c>
      <c r="AK2665" s="1">
        <v>2463.3971450189988</v>
      </c>
      <c r="AL2665" s="1">
        <v>154402.953125</v>
      </c>
      <c r="AM2665" s="1">
        <v>124106.65625</v>
      </c>
      <c r="AN2665" s="1">
        <v>30296.29296875</v>
      </c>
      <c r="AO2665" t="s">
        <v>15475</v>
      </c>
    </row>
    <row r="2666" spans="1:41" x14ac:dyDescent="0.25">
      <c r="A2666" s="1">
        <v>2018</v>
      </c>
      <c r="B2666" t="s">
        <v>1999</v>
      </c>
      <c r="C2666" t="s">
        <v>7055</v>
      </c>
      <c r="D2666" t="s">
        <v>7212</v>
      </c>
      <c r="E2666" t="s">
        <v>7702</v>
      </c>
      <c r="F2666" t="s">
        <v>9262</v>
      </c>
      <c r="G2666" t="s">
        <v>11412</v>
      </c>
      <c r="H2666" t="s">
        <v>12686</v>
      </c>
      <c r="I2666" s="1">
        <v>6477.8026731417294</v>
      </c>
      <c r="J2666" s="1">
        <v>585</v>
      </c>
      <c r="K2666" s="1"/>
      <c r="L2666" s="1">
        <v>178.52986587743999</v>
      </c>
      <c r="M2666" s="1">
        <v>2360.722099999999</v>
      </c>
      <c r="N2666" s="1">
        <v>3892.0000000000009</v>
      </c>
      <c r="O2666" s="1">
        <v>2310.3355707226551</v>
      </c>
      <c r="P2666" s="1">
        <v>2160</v>
      </c>
      <c r="Q2666" s="1">
        <v>1254.6610000000001</v>
      </c>
      <c r="R2666" s="1">
        <v>2441.6720240308009</v>
      </c>
      <c r="S2666" s="1">
        <v>2163.4732656249989</v>
      </c>
      <c r="T2666" s="1">
        <v>2919.033189257812</v>
      </c>
      <c r="U2666" s="1">
        <v>228</v>
      </c>
      <c r="V2666" s="1">
        <v>3283</v>
      </c>
      <c r="W2666" s="1">
        <v>1193.7342151175999</v>
      </c>
      <c r="X2666" s="1">
        <v>5361.4177988017536</v>
      </c>
      <c r="Y2666" s="1">
        <v>17868</v>
      </c>
      <c r="Z2666" s="1">
        <v>1508.915672274346</v>
      </c>
      <c r="AA2666" s="1">
        <v>17842.4297026196</v>
      </c>
      <c r="AB2666" s="1">
        <v>784</v>
      </c>
      <c r="AC2666" s="1">
        <v>3157.3953678466009</v>
      </c>
      <c r="AD2666" s="1">
        <v>2229.9150031645559</v>
      </c>
      <c r="AE2666" s="1">
        <v>3933.5240067183531</v>
      </c>
      <c r="AF2666" s="1">
        <v>8733</v>
      </c>
      <c r="AG2666" s="1">
        <v>47097.945983715981</v>
      </c>
      <c r="AH2666" s="1">
        <v>7575.7015371394182</v>
      </c>
      <c r="AI2666" s="1">
        <v>1223.1483407999999</v>
      </c>
      <c r="AJ2666" s="1">
        <v>4937.7896766240401</v>
      </c>
      <c r="AK2666" s="1">
        <v>1785</v>
      </c>
      <c r="AL2666" s="1">
        <v>155486.15625</v>
      </c>
      <c r="AM2666" s="1">
        <v>125579.65625</v>
      </c>
      <c r="AN2666" s="1">
        <v>29906.478515625</v>
      </c>
      <c r="AO2666" t="s">
        <v>15476</v>
      </c>
    </row>
    <row r="2667" spans="1:41" x14ac:dyDescent="0.25">
      <c r="A2667" s="1">
        <v>2018</v>
      </c>
      <c r="B2667" t="s">
        <v>2000</v>
      </c>
      <c r="C2667" t="s">
        <v>7055</v>
      </c>
      <c r="D2667" t="s">
        <v>7212</v>
      </c>
      <c r="E2667" t="s">
        <v>7702</v>
      </c>
      <c r="F2667" t="s">
        <v>9262</v>
      </c>
      <c r="G2667" t="s">
        <v>11412</v>
      </c>
      <c r="H2667" t="s">
        <v>12686</v>
      </c>
      <c r="I2667" s="1">
        <v>6667.705068172867</v>
      </c>
      <c r="J2667" s="1">
        <v>3464.9063005326411</v>
      </c>
      <c r="K2667" s="1">
        <v>152.53462500000001</v>
      </c>
      <c r="L2667" s="1">
        <v>268.90393538400002</v>
      </c>
      <c r="M2667" s="1">
        <v>2260.2575198999989</v>
      </c>
      <c r="N2667" s="1">
        <v>3912.3163995999998</v>
      </c>
      <c r="O2667" s="1">
        <v>1549.9538753188319</v>
      </c>
      <c r="P2667" s="1">
        <v>2023</v>
      </c>
      <c r="Q2667" s="1">
        <v>711.08157599999993</v>
      </c>
      <c r="R2667" s="1">
        <v>1995.61</v>
      </c>
      <c r="S2667" s="1">
        <v>3057.1019999999999</v>
      </c>
      <c r="T2667" s="1">
        <v>2397.2350000000001</v>
      </c>
      <c r="U2667" s="1">
        <v>252.5</v>
      </c>
      <c r="V2667" s="1">
        <v>50</v>
      </c>
      <c r="W2667" s="1">
        <v>1975.635</v>
      </c>
      <c r="X2667" s="1">
        <v>2981.46</v>
      </c>
      <c r="Y2667" s="1">
        <v>18312</v>
      </c>
      <c r="Z2667" s="1">
        <v>848.23556900000005</v>
      </c>
      <c r="AA2667" s="1">
        <v>14407.3500144764</v>
      </c>
      <c r="AB2667" s="1">
        <v>784</v>
      </c>
      <c r="AC2667" s="1">
        <v>2161.4482499999999</v>
      </c>
      <c r="AD2667" s="1">
        <v>1723.6001289999999</v>
      </c>
      <c r="AE2667" s="1">
        <v>4859.28</v>
      </c>
      <c r="AF2667" s="1">
        <v>7134.2522999999992</v>
      </c>
      <c r="AG2667" s="1">
        <v>43702.021194070083</v>
      </c>
      <c r="AH2667" s="1">
        <v>3588.7185837632342</v>
      </c>
      <c r="AI2667" s="1">
        <v>1183.2</v>
      </c>
      <c r="AJ2667" s="1">
        <v>4529.0025554503281</v>
      </c>
      <c r="AK2667" s="1">
        <v>2280.5455499999998</v>
      </c>
      <c r="AL2667" s="1">
        <v>139233.84375</v>
      </c>
      <c r="AM2667" s="1">
        <v>115299.6171875</v>
      </c>
      <c r="AN2667" s="1">
        <v>23934.240234375</v>
      </c>
      <c r="AO2667" t="s">
        <v>15477</v>
      </c>
    </row>
    <row r="2668" spans="1:41" x14ac:dyDescent="0.25">
      <c r="A2668" s="1">
        <v>2018</v>
      </c>
      <c r="B2668" t="s">
        <v>2001</v>
      </c>
      <c r="C2668" t="s">
        <v>7055</v>
      </c>
      <c r="D2668" t="s">
        <v>7212</v>
      </c>
      <c r="E2668" t="s">
        <v>7702</v>
      </c>
      <c r="F2668" t="s">
        <v>9262</v>
      </c>
      <c r="G2668" t="s">
        <v>11412</v>
      </c>
      <c r="H2668" t="s">
        <v>12686</v>
      </c>
      <c r="I2668" s="1">
        <v>4329.1856849360001</v>
      </c>
      <c r="J2668" s="1">
        <v>9985</v>
      </c>
      <c r="K2668" s="1">
        <v>193.14500000000001</v>
      </c>
      <c r="L2668" s="1">
        <v>233</v>
      </c>
      <c r="M2668" s="1">
        <v>3063</v>
      </c>
      <c r="N2668" s="1">
        <v>3535</v>
      </c>
      <c r="O2668" s="1">
        <v>1549</v>
      </c>
      <c r="P2668" s="1">
        <v>2438</v>
      </c>
      <c r="Q2668" s="1">
        <v>904.23099999999999</v>
      </c>
      <c r="R2668" s="1">
        <v>2410</v>
      </c>
      <c r="S2668" s="1">
        <v>4550</v>
      </c>
      <c r="T2668" s="1">
        <v>4108.3432769999999</v>
      </c>
      <c r="U2668" s="1">
        <v>300</v>
      </c>
      <c r="V2668" s="1">
        <v>1985</v>
      </c>
      <c r="W2668" s="1">
        <v>1385</v>
      </c>
      <c r="X2668" s="1">
        <v>2544</v>
      </c>
      <c r="Y2668" s="1">
        <v>17141</v>
      </c>
      <c r="Z2668" s="1">
        <v>876.48199999999997</v>
      </c>
      <c r="AA2668" s="1">
        <v>11566</v>
      </c>
      <c r="AB2668" s="1">
        <v>784</v>
      </c>
      <c r="AC2668" s="1">
        <v>2365.27135</v>
      </c>
      <c r="AD2668" s="1">
        <v>1745.356</v>
      </c>
      <c r="AE2668" s="1">
        <v>4592</v>
      </c>
      <c r="AF2668" s="1">
        <v>8647.1999999999989</v>
      </c>
      <c r="AG2668" s="1">
        <v>36829</v>
      </c>
      <c r="AH2668" s="1">
        <v>8177</v>
      </c>
      <c r="AI2668" s="1">
        <v>1099</v>
      </c>
      <c r="AJ2668" s="1">
        <v>5020</v>
      </c>
      <c r="AK2668" s="1">
        <v>2260</v>
      </c>
      <c r="AL2668" s="1">
        <v>144614.21875</v>
      </c>
      <c r="AM2668" s="1">
        <v>113156.3671875</v>
      </c>
      <c r="AN2668" s="1">
        <v>31457.84375</v>
      </c>
      <c r="AO2668" t="s">
        <v>15478</v>
      </c>
    </row>
    <row r="2669" spans="1:41" x14ac:dyDescent="0.25">
      <c r="A2669" s="1">
        <v>2018</v>
      </c>
      <c r="B2669" t="s">
        <v>2002</v>
      </c>
      <c r="C2669" t="s">
        <v>7055</v>
      </c>
      <c r="D2669" t="s">
        <v>7212</v>
      </c>
      <c r="E2669" t="s">
        <v>7702</v>
      </c>
      <c r="F2669" t="s">
        <v>9262</v>
      </c>
      <c r="G2669" t="s">
        <v>11412</v>
      </c>
      <c r="H2669" t="s">
        <v>12686</v>
      </c>
      <c r="I2669" s="1">
        <v>-1130.34980769197</v>
      </c>
      <c r="J2669" s="1">
        <v>4603.5858777824997</v>
      </c>
      <c r="K2669" s="1">
        <v>193.14500000000001</v>
      </c>
      <c r="L2669" s="1">
        <v>238</v>
      </c>
      <c r="M2669" s="1">
        <v>2836</v>
      </c>
      <c r="N2669" s="1">
        <v>3424.3</v>
      </c>
      <c r="O2669" s="1">
        <v>1549.3157581385281</v>
      </c>
      <c r="P2669" s="1">
        <v>2437.9556699999998</v>
      </c>
      <c r="Q2669" s="1">
        <v>894.05100000000004</v>
      </c>
      <c r="R2669" s="1">
        <v>2410</v>
      </c>
      <c r="S2669" s="1">
        <v>3045</v>
      </c>
      <c r="T2669" s="1">
        <v>3060</v>
      </c>
      <c r="U2669" s="1">
        <v>250</v>
      </c>
      <c r="V2669" s="1">
        <v>1936</v>
      </c>
      <c r="W2669" s="1">
        <v>1500</v>
      </c>
      <c r="X2669" s="1">
        <v>3036</v>
      </c>
      <c r="Y2669" s="1">
        <v>17141</v>
      </c>
      <c r="Z2669" s="1">
        <v>596</v>
      </c>
      <c r="AA2669" s="1">
        <v>14243</v>
      </c>
      <c r="AB2669" s="1">
        <v>784</v>
      </c>
      <c r="AC2669" s="1">
        <v>2365.27135</v>
      </c>
      <c r="AD2669" s="1">
        <v>1632.587</v>
      </c>
      <c r="AE2669" s="1">
        <v>4915.0250487212597</v>
      </c>
      <c r="AF2669" s="1">
        <v>8644.2000000000007</v>
      </c>
      <c r="AG2669" s="1">
        <v>34730</v>
      </c>
      <c r="AH2669" s="1">
        <v>3926</v>
      </c>
      <c r="AI2669" s="1">
        <v>1099</v>
      </c>
      <c r="AJ2669" s="1">
        <v>4830</v>
      </c>
      <c r="AK2669" s="1">
        <v>2259.931</v>
      </c>
      <c r="AL2669" s="1">
        <v>127449.015625</v>
      </c>
      <c r="AM2669" s="1">
        <v>102528.03125</v>
      </c>
      <c r="AN2669" s="1">
        <v>24920.98046875</v>
      </c>
      <c r="AO2669" t="s">
        <v>15479</v>
      </c>
    </row>
    <row r="2670" spans="1:41" x14ac:dyDescent="0.25">
      <c r="A2670" s="1">
        <v>2018</v>
      </c>
      <c r="B2670" t="s">
        <v>2003</v>
      </c>
      <c r="C2670" t="s">
        <v>7055</v>
      </c>
      <c r="D2670" t="s">
        <v>7212</v>
      </c>
      <c r="E2670" t="s">
        <v>7703</v>
      </c>
      <c r="F2670" t="s">
        <v>9263</v>
      </c>
      <c r="G2670" t="s">
        <v>11413</v>
      </c>
      <c r="H2670" t="s">
        <v>12686</v>
      </c>
      <c r="I2670" s="1">
        <v>15234.22114706484</v>
      </c>
      <c r="J2670" s="1">
        <v>21473.215988351789</v>
      </c>
      <c r="K2670" s="1">
        <v>2958.1056441815176</v>
      </c>
      <c r="L2670" s="1">
        <v>3976.703110565516</v>
      </c>
      <c r="M2670" s="1">
        <v>11615.59724589291</v>
      </c>
      <c r="N2670" s="1">
        <v>11393.040989076762</v>
      </c>
      <c r="O2670" s="1">
        <v>11544.599800673375</v>
      </c>
      <c r="P2670" s="1">
        <v>8981.6258194697493</v>
      </c>
      <c r="Q2670" s="1">
        <v>6768.9727094926511</v>
      </c>
      <c r="R2670" s="1">
        <v>9293.0179354292231</v>
      </c>
      <c r="S2670" s="1">
        <v>12886.602592985904</v>
      </c>
      <c r="T2670" s="1">
        <v>12995.610400748557</v>
      </c>
      <c r="U2670" s="1">
        <v>2292.6327128213802</v>
      </c>
      <c r="V2670" s="1">
        <v>11793.014892823368</v>
      </c>
      <c r="W2670" s="1">
        <v>5330.0949930960405</v>
      </c>
      <c r="X2670" s="1">
        <v>17141.27699136814</v>
      </c>
      <c r="Y2670" s="1">
        <v>64644.802646124961</v>
      </c>
      <c r="Z2670" s="1">
        <v>7211.4309343057312</v>
      </c>
      <c r="AA2670" s="1">
        <v>89740.106095288051</v>
      </c>
      <c r="AB2670" s="1">
        <v>2488.7819918414689</v>
      </c>
      <c r="AC2670" s="1">
        <v>11567.050651977901</v>
      </c>
      <c r="AD2670" s="1">
        <v>15402.039758951832</v>
      </c>
      <c r="AE2670" s="1">
        <v>15021.003127280008</v>
      </c>
      <c r="AF2670" s="1">
        <v>40229.185379251772</v>
      </c>
      <c r="AG2670" s="1">
        <v>121215.52717242551</v>
      </c>
      <c r="AH2670" s="1">
        <v>22651.315285075052</v>
      </c>
      <c r="AI2670" s="1">
        <v>5616.1990402548872</v>
      </c>
      <c r="AJ2670" s="1">
        <v>34399.539505895104</v>
      </c>
      <c r="AK2670" s="1">
        <v>9571.0317039934416</v>
      </c>
      <c r="AL2670" s="1">
        <v>605436.375</v>
      </c>
      <c r="AM2670" s="1">
        <v>475235.09375</v>
      </c>
      <c r="AN2670" s="1">
        <v>130201.2421875</v>
      </c>
      <c r="AO2670" t="s">
        <v>15480</v>
      </c>
    </row>
    <row r="2671" spans="1:41" x14ac:dyDescent="0.25">
      <c r="A2671" s="1">
        <v>2018</v>
      </c>
      <c r="B2671" t="s">
        <v>2004</v>
      </c>
      <c r="C2671" t="s">
        <v>7055</v>
      </c>
      <c r="D2671" t="s">
        <v>7212</v>
      </c>
      <c r="E2671" t="s">
        <v>7703</v>
      </c>
      <c r="F2671" t="s">
        <v>9263</v>
      </c>
      <c r="G2671" t="s">
        <v>11413</v>
      </c>
      <c r="H2671" t="s">
        <v>12686</v>
      </c>
      <c r="I2671" s="1">
        <v>17846.455837776164</v>
      </c>
      <c r="J2671" s="1">
        <v>13603.168886330353</v>
      </c>
      <c r="K2671" s="1">
        <v>1016.0684311643508</v>
      </c>
      <c r="L2671" s="1">
        <v>3142.7554730096408</v>
      </c>
      <c r="M2671" s="1">
        <v>11322.025734809846</v>
      </c>
      <c r="N2671" s="1">
        <v>9634.4246533498645</v>
      </c>
      <c r="O2671" s="1">
        <v>10271.176058081785</v>
      </c>
      <c r="P2671" s="1">
        <v>7799.3503903389128</v>
      </c>
      <c r="Q2671" s="1">
        <v>6183.4637397560527</v>
      </c>
      <c r="R2671" s="1">
        <v>9977.1620347309654</v>
      </c>
      <c r="S2671" s="1">
        <v>16801.579999634723</v>
      </c>
      <c r="T2671" s="1">
        <v>12643.900881081046</v>
      </c>
      <c r="U2671" s="1">
        <v>2671.2064898727326</v>
      </c>
      <c r="V2671" s="1">
        <v>10852.112044509831</v>
      </c>
      <c r="W2671" s="1">
        <v>4102.9230541074103</v>
      </c>
      <c r="X2671" s="1">
        <v>16936.477128853581</v>
      </c>
      <c r="Y2671" s="1">
        <v>69109.739671717849</v>
      </c>
      <c r="Z2671" s="1">
        <v>6852.1129561841863</v>
      </c>
      <c r="AA2671" s="1">
        <v>90462.805211058818</v>
      </c>
      <c r="AB2671" s="1">
        <v>2512.8329138436748</v>
      </c>
      <c r="AC2671" s="1">
        <v>11278.385142551339</v>
      </c>
      <c r="AD2671" s="1">
        <v>14511.082988766109</v>
      </c>
      <c r="AE2671" s="1">
        <v>15099.769617336378</v>
      </c>
      <c r="AF2671" s="1">
        <v>39377.365145341268</v>
      </c>
      <c r="AG2671" s="1">
        <v>120514.27928179648</v>
      </c>
      <c r="AH2671" s="1">
        <v>24716.680922257197</v>
      </c>
      <c r="AI2671" s="1">
        <v>5583.8200107260627</v>
      </c>
      <c r="AJ2671" s="1">
        <v>38665.494211700017</v>
      </c>
      <c r="AK2671" s="1">
        <v>9530.7674479283887</v>
      </c>
      <c r="AL2671" s="1">
        <v>603019.375</v>
      </c>
      <c r="AM2671" s="1">
        <v>473070.0625</v>
      </c>
      <c r="AN2671" s="1">
        <v>129949.3359375</v>
      </c>
      <c r="AO2671" t="s">
        <v>15481</v>
      </c>
    </row>
    <row r="2672" spans="1:41" x14ac:dyDescent="0.25">
      <c r="A2672" s="1">
        <v>2018</v>
      </c>
      <c r="B2672" t="s">
        <v>2005</v>
      </c>
      <c r="C2672" t="s">
        <v>7055</v>
      </c>
      <c r="D2672" t="s">
        <v>7212</v>
      </c>
      <c r="E2672" t="s">
        <v>7703</v>
      </c>
      <c r="F2672" t="s">
        <v>9263</v>
      </c>
      <c r="G2672" t="s">
        <v>11413</v>
      </c>
      <c r="H2672" t="s">
        <v>12686</v>
      </c>
      <c r="I2672" s="1">
        <v>17156.971630644726</v>
      </c>
      <c r="J2672" s="1">
        <v>30214.021423311886</v>
      </c>
      <c r="K2672" s="1">
        <v>3356.5257327998506</v>
      </c>
      <c r="L2672" s="1">
        <v>3791.726794607885</v>
      </c>
      <c r="M2672" s="1">
        <v>14150.376277353867</v>
      </c>
      <c r="N2672" s="1">
        <v>12806.04318345864</v>
      </c>
      <c r="O2672" s="1">
        <v>12159.733947582716</v>
      </c>
      <c r="P2672" s="1">
        <v>12804.985162837997</v>
      </c>
      <c r="Q2672" s="1">
        <v>5243.6675540116012</v>
      </c>
      <c r="R2672" s="1">
        <v>9784.9582451896695</v>
      </c>
      <c r="S2672" s="1">
        <v>14081.886566209847</v>
      </c>
      <c r="T2672" s="1">
        <v>13540.275544432545</v>
      </c>
      <c r="U2672" s="1">
        <v>2319.5365573777103</v>
      </c>
      <c r="V2672" s="1">
        <v>12182.972116873701</v>
      </c>
      <c r="W2672" s="1">
        <v>6184.848442231124</v>
      </c>
      <c r="X2672" s="1">
        <v>16402.296689751714</v>
      </c>
      <c r="Y2672" s="1">
        <v>67407.641099464963</v>
      </c>
      <c r="Z2672" s="1">
        <v>6931.7475125853061</v>
      </c>
      <c r="AA2672" s="1">
        <v>86951.500107066066</v>
      </c>
      <c r="AB2672" s="1">
        <v>2499.9934877384303</v>
      </c>
      <c r="AC2672" s="1">
        <v>12961.925332674493</v>
      </c>
      <c r="AD2672" s="1">
        <v>16558.896528606092</v>
      </c>
      <c r="AE2672" s="1">
        <v>16925.917761537465</v>
      </c>
      <c r="AF2672" s="1">
        <v>40178.116254918816</v>
      </c>
      <c r="AG2672" s="1">
        <v>125459.3885808091</v>
      </c>
      <c r="AH2672" s="1">
        <v>23623.412994214006</v>
      </c>
      <c r="AI2672" s="1">
        <v>7002.7247634230571</v>
      </c>
      <c r="AJ2672" s="1">
        <v>33701.882860079138</v>
      </c>
      <c r="AK2672" s="1">
        <v>9375.3620902990151</v>
      </c>
      <c r="AL2672" s="1">
        <v>635759.4375</v>
      </c>
      <c r="AM2672" s="1">
        <v>496823</v>
      </c>
      <c r="AN2672" s="1">
        <v>138936.34375</v>
      </c>
      <c r="AO2672" t="s">
        <v>15482</v>
      </c>
    </row>
    <row r="2673" spans="1:41" x14ac:dyDescent="0.25">
      <c r="A2673" s="1">
        <v>2018</v>
      </c>
      <c r="B2673" t="s">
        <v>2006</v>
      </c>
      <c r="C2673" t="s">
        <v>7055</v>
      </c>
      <c r="D2673" t="s">
        <v>7212</v>
      </c>
      <c r="E2673" t="s">
        <v>7703</v>
      </c>
      <c r="F2673" t="s">
        <v>9263</v>
      </c>
      <c r="G2673" t="s">
        <v>11413</v>
      </c>
      <c r="H2673" t="s">
        <v>12686</v>
      </c>
      <c r="I2673" s="1">
        <v>26433.398802451928</v>
      </c>
      <c r="J2673" s="1">
        <v>22181.844397041103</v>
      </c>
      <c r="K2673" s="1">
        <v>3313.4023989405982</v>
      </c>
      <c r="L2673" s="1">
        <v>4211.7889802079744</v>
      </c>
      <c r="M2673" s="1">
        <v>13230.126380548256</v>
      </c>
      <c r="N2673" s="1">
        <v>11699.346009256216</v>
      </c>
      <c r="O2673" s="1">
        <v>12104.902162523513</v>
      </c>
      <c r="P2673" s="1">
        <v>7317.7554160270629</v>
      </c>
      <c r="Q2673" s="1">
        <v>5314.1224784365131</v>
      </c>
      <c r="R2673" s="1">
        <v>9208.6711505462736</v>
      </c>
      <c r="S2673" s="1">
        <v>12845.645876411165</v>
      </c>
      <c r="T2673" s="1">
        <v>13540.267454007177</v>
      </c>
      <c r="U2673" s="1">
        <v>2341.9746864919762</v>
      </c>
      <c r="V2673" s="1">
        <v>12141.846389085124</v>
      </c>
      <c r="W2673" s="1">
        <v>5321.7690526200331</v>
      </c>
      <c r="X2673" s="1">
        <v>15914.493071545239</v>
      </c>
      <c r="Y2673" s="1">
        <v>69578.107127800322</v>
      </c>
      <c r="Z2673" s="1">
        <v>6861.551515658527</v>
      </c>
      <c r="AA2673" s="1">
        <v>83983.935483656503</v>
      </c>
      <c r="AB2673" s="1">
        <v>2453.8960115417922</v>
      </c>
      <c r="AC2673" s="1">
        <v>12506.877160843856</v>
      </c>
      <c r="AD2673" s="1">
        <v>15071.096168704331</v>
      </c>
      <c r="AE2673" s="1">
        <v>15479.189359101483</v>
      </c>
      <c r="AF2673" s="1">
        <v>41196.123049888076</v>
      </c>
      <c r="AG2673" s="1">
        <v>122473.35117870828</v>
      </c>
      <c r="AH2673" s="1">
        <v>28041.570325201668</v>
      </c>
      <c r="AI2673" s="1">
        <v>6813.4181885368898</v>
      </c>
      <c r="AJ2673" s="1">
        <v>33042.624692422847</v>
      </c>
      <c r="AK2673" s="1">
        <v>9434.958554140796</v>
      </c>
      <c r="AL2673" s="1">
        <v>624058.0625</v>
      </c>
      <c r="AM2673" s="1">
        <v>485972.5</v>
      </c>
      <c r="AN2673" s="1">
        <v>138085.546875</v>
      </c>
      <c r="AO2673" t="s">
        <v>15483</v>
      </c>
    </row>
    <row r="2674" spans="1:41" x14ac:dyDescent="0.25">
      <c r="A2674" s="1">
        <v>2018</v>
      </c>
      <c r="B2674" t="s">
        <v>2007</v>
      </c>
      <c r="C2674" t="s">
        <v>7055</v>
      </c>
      <c r="D2674" t="s">
        <v>7212</v>
      </c>
      <c r="E2674" t="s">
        <v>7703</v>
      </c>
      <c r="F2674" t="s">
        <v>9263</v>
      </c>
      <c r="G2674" t="s">
        <v>11413</v>
      </c>
      <c r="H2674" t="s">
        <v>12686</v>
      </c>
      <c r="I2674" s="1">
        <v>17134.075504707886</v>
      </c>
      <c r="J2674" s="1">
        <v>37519.230862689838</v>
      </c>
      <c r="K2674" s="1">
        <v>3263.039959272473</v>
      </c>
      <c r="L2674" s="1">
        <v>3341.7422690059871</v>
      </c>
      <c r="M2674" s="1">
        <v>14201.455622440473</v>
      </c>
      <c r="N2674" s="1">
        <v>11657.628628278735</v>
      </c>
      <c r="O2674" s="1">
        <v>11820.401670078885</v>
      </c>
      <c r="P2674" s="1">
        <v>12448.733033237995</v>
      </c>
      <c r="Q2674" s="1">
        <v>5232.9752616207234</v>
      </c>
      <c r="R2674" s="1">
        <v>10341.746401401488</v>
      </c>
      <c r="S2674" s="1">
        <v>16510.6100851095</v>
      </c>
      <c r="T2674" s="1">
        <v>15559.519496452784</v>
      </c>
      <c r="U2674" s="1">
        <v>2244.1051958953803</v>
      </c>
      <c r="V2674" s="1">
        <v>11579.328040126209</v>
      </c>
      <c r="W2674" s="1">
        <v>5708.9866336449168</v>
      </c>
      <c r="X2674" s="1">
        <v>16173.692887730374</v>
      </c>
      <c r="Y2674" s="1">
        <v>65530.207118172992</v>
      </c>
      <c r="Z2674" s="1">
        <v>7676.6302924546462</v>
      </c>
      <c r="AA2674" s="1">
        <v>76527.808740441746</v>
      </c>
      <c r="AB2674" s="1">
        <v>2429.8754935688389</v>
      </c>
      <c r="AC2674" s="1">
        <v>12600.910487983163</v>
      </c>
      <c r="AD2674" s="1">
        <v>16993.079112163035</v>
      </c>
      <c r="AE2674" s="1">
        <v>16245.877917683491</v>
      </c>
      <c r="AF2674" s="1">
        <v>41110.823566621046</v>
      </c>
      <c r="AG2674" s="1">
        <v>123104.1377731313</v>
      </c>
      <c r="AH2674" s="1">
        <v>25183.021552614049</v>
      </c>
      <c r="AI2674" s="1">
        <v>6807.6852513136582</v>
      </c>
      <c r="AJ2674" s="1">
        <v>35422.680360375089</v>
      </c>
      <c r="AK2674" s="1">
        <v>9113.3600315808126</v>
      </c>
      <c r="AL2674" s="1">
        <v>633483.375</v>
      </c>
      <c r="AM2674" s="1">
        <v>489718.625</v>
      </c>
      <c r="AN2674" s="1">
        <v>143764.734375</v>
      </c>
      <c r="AO2674" t="s">
        <v>15484</v>
      </c>
    </row>
    <row r="2675" spans="1:41" x14ac:dyDescent="0.25">
      <c r="A2675" s="1">
        <v>2018</v>
      </c>
      <c r="B2675" t="s">
        <v>2008</v>
      </c>
      <c r="C2675" t="s">
        <v>7055</v>
      </c>
      <c r="D2675" t="s">
        <v>7212</v>
      </c>
      <c r="E2675" t="s">
        <v>7703</v>
      </c>
      <c r="F2675" t="s">
        <v>9263</v>
      </c>
      <c r="G2675" t="s">
        <v>11413</v>
      </c>
      <c r="H2675" t="s">
        <v>12686</v>
      </c>
      <c r="I2675" s="1">
        <v>16467.137022936826</v>
      </c>
      <c r="J2675" s="1">
        <v>23612.777572019506</v>
      </c>
      <c r="K2675" s="1">
        <v>2962.1345683581508</v>
      </c>
      <c r="L2675" s="1">
        <v>3248.9424570256733</v>
      </c>
      <c r="M2675" s="1">
        <v>11324.656841632062</v>
      </c>
      <c r="N2675" s="1">
        <v>10240.700287342632</v>
      </c>
      <c r="O2675" s="1">
        <v>12019.892702884415</v>
      </c>
      <c r="P2675" s="1">
        <v>7377.5693631184104</v>
      </c>
      <c r="Q2675" s="1">
        <v>5191.7829035917312</v>
      </c>
      <c r="R2675" s="1">
        <v>8858.2344538320904</v>
      </c>
      <c r="S2675" s="1">
        <v>10611.73282431298</v>
      </c>
      <c r="T2675" s="1">
        <v>13302.029495426814</v>
      </c>
      <c r="U2675" s="1">
        <v>2671.5949850317616</v>
      </c>
      <c r="V2675" s="1">
        <v>11101.046631855772</v>
      </c>
      <c r="W2675" s="1">
        <v>4904.7544966291007</v>
      </c>
      <c r="X2675" s="1">
        <v>17921.644077534052</v>
      </c>
      <c r="Y2675" s="1">
        <v>64495.84015354087</v>
      </c>
      <c r="Z2675" s="1">
        <v>7749.8294530919411</v>
      </c>
      <c r="AA2675" s="1">
        <v>84132.872190875583</v>
      </c>
      <c r="AB2675" s="1">
        <v>2494.9688935960212</v>
      </c>
      <c r="AC2675" s="1">
        <v>11092.104091018511</v>
      </c>
      <c r="AD2675" s="1">
        <v>14910.491811589429</v>
      </c>
      <c r="AE2675" s="1">
        <v>14501.950114757034</v>
      </c>
      <c r="AF2675" s="1">
        <v>39598.380117351866</v>
      </c>
      <c r="AG2675" s="1">
        <v>122887.27836804595</v>
      </c>
      <c r="AH2675" s="1">
        <v>25307.36156305634</v>
      </c>
      <c r="AI2675" s="1">
        <v>5467.2459043808867</v>
      </c>
      <c r="AJ2675" s="1">
        <v>37257.784322045234</v>
      </c>
      <c r="AK2675" s="1">
        <v>9571.7463944252686</v>
      </c>
      <c r="AL2675" s="1">
        <v>601284.5</v>
      </c>
      <c r="AM2675" s="1">
        <v>470485.8125</v>
      </c>
      <c r="AN2675" s="1">
        <v>130798.65625</v>
      </c>
      <c r="AO2675" t="s">
        <v>15485</v>
      </c>
    </row>
    <row r="2676" spans="1:41" x14ac:dyDescent="0.25">
      <c r="A2676" s="1">
        <v>2018</v>
      </c>
      <c r="B2676" t="s">
        <v>2009</v>
      </c>
      <c r="C2676" t="s">
        <v>7055</v>
      </c>
      <c r="D2676" t="s">
        <v>7212</v>
      </c>
      <c r="E2676" t="s">
        <v>7703</v>
      </c>
      <c r="F2676" t="s">
        <v>9263</v>
      </c>
      <c r="G2676" t="s">
        <v>11414</v>
      </c>
      <c r="H2676" t="s">
        <v>12686</v>
      </c>
      <c r="I2676" s="1">
        <v>14615</v>
      </c>
      <c r="J2676" s="1">
        <v>20385.521127482541</v>
      </c>
      <c r="K2676" s="1">
        <v>2788.9846084725468</v>
      </c>
      <c r="L2676" s="1">
        <v>3725.7072358758442</v>
      </c>
      <c r="M2676" s="1">
        <v>10942.907081400001</v>
      </c>
      <c r="N2676" s="1">
        <v>10635.1071732</v>
      </c>
      <c r="O2676" s="1">
        <v>10864.34892498945</v>
      </c>
      <c r="P2676" s="1">
        <v>8058.5485271999996</v>
      </c>
      <c r="Q2676" s="1">
        <v>6379.5951972328839</v>
      </c>
      <c r="R2676" s="1">
        <v>9033.114456200954</v>
      </c>
      <c r="S2676" s="1">
        <v>12076.481806262331</v>
      </c>
      <c r="T2676" s="1">
        <v>12192.6098525</v>
      </c>
      <c r="U2676" s="1">
        <v>2182.9152133900802</v>
      </c>
      <c r="V2676" s="1">
        <v>11109</v>
      </c>
      <c r="W2676" s="1">
        <v>4975.500137699999</v>
      </c>
      <c r="X2676" s="1">
        <v>16000.93584</v>
      </c>
      <c r="Y2676" s="1">
        <v>61653.27719999999</v>
      </c>
      <c r="Z2676" s="1">
        <v>6797.8158136697812</v>
      </c>
      <c r="AA2676" s="1">
        <v>85746.848557651261</v>
      </c>
      <c r="AB2676" s="1">
        <v>2233</v>
      </c>
      <c r="AC2676" s="1">
        <v>10828.464566000001</v>
      </c>
      <c r="AD2676" s="1">
        <v>14516.05481227649</v>
      </c>
      <c r="AE2676" s="1">
        <v>14401.59461429873</v>
      </c>
      <c r="AF2676" s="1">
        <v>38961.098211275588</v>
      </c>
      <c r="AG2676" s="1">
        <v>118418.4407335963</v>
      </c>
      <c r="AH2676" s="1">
        <v>21580.188237279679</v>
      </c>
      <c r="AI2676" s="1">
        <v>5242.5755999999992</v>
      </c>
      <c r="AJ2676" s="1">
        <v>32913.542844321593</v>
      </c>
      <c r="AK2676" s="1">
        <v>9032.7285459232626</v>
      </c>
      <c r="AL2676" s="1">
        <v>578291.9375</v>
      </c>
      <c r="AM2676" s="1">
        <v>455845.5625</v>
      </c>
      <c r="AN2676" s="1">
        <v>122446.3125</v>
      </c>
      <c r="AO2676" t="s">
        <v>15486</v>
      </c>
    </row>
    <row r="2677" spans="1:41" x14ac:dyDescent="0.25">
      <c r="A2677" s="1">
        <v>2018</v>
      </c>
      <c r="B2677" t="s">
        <v>2010</v>
      </c>
      <c r="C2677" t="s">
        <v>7055</v>
      </c>
      <c r="D2677" t="s">
        <v>7212</v>
      </c>
      <c r="E2677" t="s">
        <v>7703</v>
      </c>
      <c r="F2677" t="s">
        <v>9263</v>
      </c>
      <c r="G2677" t="s">
        <v>11414</v>
      </c>
      <c r="H2677" t="s">
        <v>12686</v>
      </c>
      <c r="I2677" s="1">
        <v>17029.662868463751</v>
      </c>
      <c r="J2677" s="1">
        <v>11741.619636101679</v>
      </c>
      <c r="K2677" s="1">
        <v>1026</v>
      </c>
      <c r="L2677" s="1">
        <v>3046.1644564328162</v>
      </c>
      <c r="M2677" s="1">
        <v>10933.487657189589</v>
      </c>
      <c r="N2677" s="1">
        <v>9405.2960000000003</v>
      </c>
      <c r="O2677" s="1">
        <v>10201.907855634759</v>
      </c>
      <c r="P2677" s="1">
        <v>7632.5</v>
      </c>
      <c r="Q2677" s="1">
        <v>5192.2019840000003</v>
      </c>
      <c r="R2677" s="1">
        <v>9590.2935138036919</v>
      </c>
      <c r="S2677" s="1">
        <v>15294.706237109371</v>
      </c>
      <c r="T2677" s="1">
        <v>12558.63116308594</v>
      </c>
      <c r="U2677" s="1">
        <v>2145</v>
      </c>
      <c r="V2677" s="1">
        <v>10517</v>
      </c>
      <c r="W2677" s="1">
        <v>3891.173829374241</v>
      </c>
      <c r="X2677" s="1">
        <v>17235.876708756681</v>
      </c>
      <c r="Y2677" s="1">
        <v>70157</v>
      </c>
      <c r="Z2677" s="1">
        <v>6747.1372639568781</v>
      </c>
      <c r="AA2677" s="1">
        <v>88601.929201017003</v>
      </c>
      <c r="AB2677" s="1">
        <v>2206</v>
      </c>
      <c r="AC2677" s="1">
        <v>11175.028282686941</v>
      </c>
      <c r="AD2677" s="1">
        <v>13978.710193791811</v>
      </c>
      <c r="AE2677" s="1">
        <v>14668.771872529551</v>
      </c>
      <c r="AF2677" s="1">
        <v>38167.121535181243</v>
      </c>
      <c r="AG2677" s="1">
        <v>117243.6847757559</v>
      </c>
      <c r="AH2677" s="1">
        <v>23960.54016153781</v>
      </c>
      <c r="AI2677" s="1">
        <v>5306.0824483200004</v>
      </c>
      <c r="AJ2677" s="1">
        <v>37938.665037662882</v>
      </c>
      <c r="AK2677" s="1">
        <v>8965</v>
      </c>
      <c r="AL2677" s="1">
        <v>586557.25</v>
      </c>
      <c r="AM2677" s="1">
        <v>460999.0625</v>
      </c>
      <c r="AN2677" s="1">
        <v>125558.125</v>
      </c>
      <c r="AO2677" t="s">
        <v>15487</v>
      </c>
    </row>
    <row r="2678" spans="1:41" x14ac:dyDescent="0.25">
      <c r="A2678" s="1">
        <v>2018</v>
      </c>
      <c r="B2678" t="s">
        <v>2011</v>
      </c>
      <c r="C2678" t="s">
        <v>7055</v>
      </c>
      <c r="D2678" t="s">
        <v>7212</v>
      </c>
      <c r="E2678" t="s">
        <v>7703</v>
      </c>
      <c r="F2678" t="s">
        <v>9263</v>
      </c>
      <c r="G2678" t="s">
        <v>11414</v>
      </c>
      <c r="H2678" t="s">
        <v>12686</v>
      </c>
      <c r="I2678" s="1">
        <v>16245.56453964116</v>
      </c>
      <c r="J2678" s="1">
        <v>35344</v>
      </c>
      <c r="K2678" s="1">
        <v>3073.8605687999998</v>
      </c>
      <c r="L2678" s="1">
        <v>3148</v>
      </c>
      <c r="M2678" s="1">
        <v>13378.106</v>
      </c>
      <c r="N2678" s="1">
        <v>10981.761</v>
      </c>
      <c r="O2678" s="1">
        <v>11135.0970428</v>
      </c>
      <c r="P2678" s="1">
        <v>11727</v>
      </c>
      <c r="Q2678" s="1">
        <v>4929.5860654394837</v>
      </c>
      <c r="R2678" s="1">
        <v>9742.1689199555549</v>
      </c>
      <c r="S2678" s="1">
        <v>15553.383942857139</v>
      </c>
      <c r="T2678" s="1">
        <v>14657.43418609091</v>
      </c>
      <c r="U2678" s="1">
        <v>2114</v>
      </c>
      <c r="V2678" s="1">
        <v>10908</v>
      </c>
      <c r="W2678" s="1">
        <v>5378</v>
      </c>
      <c r="X2678" s="1">
        <v>15236</v>
      </c>
      <c r="Y2678" s="1">
        <v>61731</v>
      </c>
      <c r="Z2678" s="1">
        <v>7231.5667143999999</v>
      </c>
      <c r="AA2678" s="1">
        <v>72091</v>
      </c>
      <c r="AB2678" s="1">
        <v>2289</v>
      </c>
      <c r="AC2678" s="1">
        <v>11870.35475</v>
      </c>
      <c r="AD2678" s="1">
        <v>16007.881140696491</v>
      </c>
      <c r="AE2678" s="1">
        <v>15304</v>
      </c>
      <c r="AF2678" s="1">
        <v>38727.364999999998</v>
      </c>
      <c r="AG2678" s="1">
        <v>115967</v>
      </c>
      <c r="AH2678" s="1">
        <v>23723</v>
      </c>
      <c r="AI2678" s="1">
        <v>6413</v>
      </c>
      <c r="AJ2678" s="1">
        <v>33369</v>
      </c>
      <c r="AK2678" s="1">
        <v>8585</v>
      </c>
      <c r="AL2678" s="1">
        <v>596861.125</v>
      </c>
      <c r="AM2678" s="1">
        <v>461431.375</v>
      </c>
      <c r="AN2678" s="1">
        <v>135429.765625</v>
      </c>
      <c r="AO2678" t="s">
        <v>15488</v>
      </c>
    </row>
    <row r="2679" spans="1:41" x14ac:dyDescent="0.25">
      <c r="A2679" s="1">
        <v>2018</v>
      </c>
      <c r="B2679" t="s">
        <v>2012</v>
      </c>
      <c r="C2679" t="s">
        <v>7055</v>
      </c>
      <c r="D2679" t="s">
        <v>7212</v>
      </c>
      <c r="E2679" t="s">
        <v>7703</v>
      </c>
      <c r="F2679" t="s">
        <v>9263</v>
      </c>
      <c r="G2679" t="s">
        <v>11414</v>
      </c>
      <c r="H2679" t="s">
        <v>12686</v>
      </c>
      <c r="I2679" s="1">
        <v>15671.81515344708</v>
      </c>
      <c r="J2679" s="1">
        <v>23039.49837981139</v>
      </c>
      <c r="K2679" s="1">
        <v>2878.8855495696239</v>
      </c>
      <c r="L2679" s="1">
        <v>3139.8973515000012</v>
      </c>
      <c r="M2679" s="1">
        <v>10890.869900445199</v>
      </c>
      <c r="N2679" s="1">
        <v>9964.8832039796525</v>
      </c>
      <c r="O2679" s="1">
        <v>11869</v>
      </c>
      <c r="P2679" s="1">
        <v>7632.5</v>
      </c>
      <c r="Q2679" s="1">
        <v>5151.4437006507196</v>
      </c>
      <c r="R2679" s="1">
        <v>8728.7514446994028</v>
      </c>
      <c r="S2679" s="1">
        <v>10247.38433441298</v>
      </c>
      <c r="T2679" s="1">
        <v>13206.8347447786</v>
      </c>
      <c r="U2679" s="1">
        <v>2587.023426937882</v>
      </c>
      <c r="V2679" s="1">
        <v>10750</v>
      </c>
      <c r="W2679" s="1">
        <v>4656.3631563600002</v>
      </c>
      <c r="X2679" s="1">
        <v>18070.426399</v>
      </c>
      <c r="Y2679" s="1">
        <v>64079.003999999994</v>
      </c>
      <c r="Z2679" s="1">
        <v>7570.3130000000001</v>
      </c>
      <c r="AA2679" s="1">
        <v>82234.30420693499</v>
      </c>
      <c r="AB2679" s="1">
        <v>2232</v>
      </c>
      <c r="AC2679" s="1">
        <v>11145.0419190825</v>
      </c>
      <c r="AD2679" s="1">
        <v>15292.319886687441</v>
      </c>
      <c r="AE2679" s="1">
        <v>13767.528274072491</v>
      </c>
      <c r="AF2679" s="1">
        <v>38269.67450605701</v>
      </c>
      <c r="AG2679" s="1">
        <v>123148</v>
      </c>
      <c r="AH2679" s="1">
        <v>25992.375344552362</v>
      </c>
      <c r="AI2679" s="1">
        <v>5190.3683279999996</v>
      </c>
      <c r="AJ2679" s="1">
        <v>38293.786239576308</v>
      </c>
      <c r="AK2679" s="1">
        <v>9496.9552909526537</v>
      </c>
      <c r="AL2679" s="1">
        <v>595197.25</v>
      </c>
      <c r="AM2679" s="1">
        <v>465173.46875</v>
      </c>
      <c r="AN2679" s="1">
        <v>130023.78125</v>
      </c>
      <c r="AO2679" t="s">
        <v>15489</v>
      </c>
    </row>
    <row r="2680" spans="1:41" x14ac:dyDescent="0.25">
      <c r="A2680" s="1">
        <v>2018</v>
      </c>
      <c r="B2680" t="s">
        <v>2013</v>
      </c>
      <c r="C2680" t="s">
        <v>7055</v>
      </c>
      <c r="D2680" t="s">
        <v>7212</v>
      </c>
      <c r="E2680" t="s">
        <v>7703</v>
      </c>
      <c r="F2680" t="s">
        <v>9263</v>
      </c>
      <c r="G2680" t="s">
        <v>11414</v>
      </c>
      <c r="H2680" t="s">
        <v>12686</v>
      </c>
      <c r="I2680" s="1">
        <v>24860.164717795</v>
      </c>
      <c r="J2680" s="1">
        <v>20825.621035239841</v>
      </c>
      <c r="K2680" s="1">
        <v>3380.1815491440002</v>
      </c>
      <c r="L2680" s="1">
        <v>3928.8496169999999</v>
      </c>
      <c r="M2680" s="1">
        <v>12158.951033571</v>
      </c>
      <c r="N2680" s="1">
        <v>10967.157978699999</v>
      </c>
      <c r="O2680" s="1">
        <v>11100.088669627699</v>
      </c>
      <c r="P2680" s="1">
        <v>7249.4</v>
      </c>
      <c r="Q2680" s="1">
        <v>4888.6606295440024</v>
      </c>
      <c r="R2680" s="1">
        <v>8405.0247654052637</v>
      </c>
      <c r="S2680" s="1">
        <v>11920.217282291849</v>
      </c>
      <c r="T2680" s="1">
        <v>12317.7075</v>
      </c>
      <c r="U2680" s="1">
        <v>2131.258646476278</v>
      </c>
      <c r="V2680" s="1">
        <v>270</v>
      </c>
      <c r="W2680" s="1">
        <v>4895.6949999999997</v>
      </c>
      <c r="X2680" s="1">
        <v>14918.52</v>
      </c>
      <c r="Y2680" s="1">
        <v>64761.303449999999</v>
      </c>
      <c r="Z2680" s="1">
        <v>6312.1986533620257</v>
      </c>
      <c r="AA2680" s="1">
        <v>78545.442486199958</v>
      </c>
      <c r="AB2680" s="1">
        <v>2211</v>
      </c>
      <c r="AC2680" s="1">
        <v>11468.35815</v>
      </c>
      <c r="AD2680" s="1">
        <v>13864.46676435904</v>
      </c>
      <c r="AE2680" s="1">
        <v>14225.94</v>
      </c>
      <c r="AF2680" s="1">
        <v>38428.651821593732</v>
      </c>
      <c r="AG2680" s="1">
        <v>114808.5191680804</v>
      </c>
      <c r="AH2680" s="1">
        <v>26295.271355527839</v>
      </c>
      <c r="AI2680" s="1">
        <v>6261.7800000000007</v>
      </c>
      <c r="AJ2680" s="1">
        <v>30974.72568622261</v>
      </c>
      <c r="AK2680" s="1">
        <v>8636.1112879304346</v>
      </c>
      <c r="AL2680" s="1">
        <v>571011.25</v>
      </c>
      <c r="AM2680" s="1">
        <v>443051.28125</v>
      </c>
      <c r="AN2680" s="1">
        <v>127959.9921875</v>
      </c>
      <c r="AO2680" t="s">
        <v>15490</v>
      </c>
    </row>
    <row r="2681" spans="1:41" x14ac:dyDescent="0.25">
      <c r="A2681" s="1">
        <v>2018</v>
      </c>
      <c r="B2681" t="s">
        <v>2014</v>
      </c>
      <c r="C2681" t="s">
        <v>7055</v>
      </c>
      <c r="D2681" t="s">
        <v>7212</v>
      </c>
      <c r="E2681" t="s">
        <v>7703</v>
      </c>
      <c r="F2681" t="s">
        <v>9263</v>
      </c>
      <c r="G2681" t="s">
        <v>11414</v>
      </c>
      <c r="H2681" t="s">
        <v>12686</v>
      </c>
      <c r="I2681" s="1">
        <v>16026.363457102651</v>
      </c>
      <c r="J2681" s="1">
        <v>28054.183112351249</v>
      </c>
      <c r="K2681" s="1">
        <v>3073.8605687999998</v>
      </c>
      <c r="L2681" s="1">
        <v>3562</v>
      </c>
      <c r="M2681" s="1">
        <v>12958.721945015001</v>
      </c>
      <c r="N2681" s="1">
        <v>11727.6</v>
      </c>
      <c r="O2681" s="1">
        <v>11135.71880093853</v>
      </c>
      <c r="P2681" s="1">
        <v>11726.95391912</v>
      </c>
      <c r="Q2681" s="1">
        <v>4802.0793562416984</v>
      </c>
      <c r="R2681" s="1">
        <v>8960.9315439848251</v>
      </c>
      <c r="S2681" s="1">
        <v>12896</v>
      </c>
      <c r="T2681" s="1">
        <v>12648</v>
      </c>
      <c r="U2681" s="1">
        <v>2124.1999999999998</v>
      </c>
      <c r="V2681" s="1">
        <v>11157</v>
      </c>
      <c r="W2681" s="1">
        <v>5664</v>
      </c>
      <c r="X2681" s="1">
        <v>15236</v>
      </c>
      <c r="Y2681" s="1">
        <v>61731</v>
      </c>
      <c r="Z2681" s="1">
        <v>6348</v>
      </c>
      <c r="AA2681" s="1">
        <v>80779</v>
      </c>
      <c r="AB2681" s="1">
        <v>2289.46</v>
      </c>
      <c r="AC2681" s="1">
        <v>11870.35475</v>
      </c>
      <c r="AD2681" s="1">
        <v>15164.4120004</v>
      </c>
      <c r="AE2681" s="1">
        <v>15500.52504872126</v>
      </c>
      <c r="AF2681" s="1">
        <v>37530.463300000003</v>
      </c>
      <c r="AG2681" s="1">
        <v>117237</v>
      </c>
      <c r="AH2681" s="1">
        <v>21958</v>
      </c>
      <c r="AI2681" s="1">
        <v>6413</v>
      </c>
      <c r="AJ2681" s="1">
        <v>31481</v>
      </c>
      <c r="AK2681" s="1">
        <v>8585.8289617679893</v>
      </c>
      <c r="AL2681" s="1">
        <v>588641.6875</v>
      </c>
      <c r="AM2681" s="1">
        <v>460618.65625</v>
      </c>
      <c r="AN2681" s="1">
        <v>128023.0078125</v>
      </c>
      <c r="AO2681" t="s">
        <v>15491</v>
      </c>
    </row>
    <row r="2682" spans="1:41" x14ac:dyDescent="0.25">
      <c r="A2682" s="1">
        <v>2018</v>
      </c>
      <c r="B2682" t="s">
        <v>2015</v>
      </c>
      <c r="C2682" t="s">
        <v>7055</v>
      </c>
      <c r="D2682" t="s">
        <v>7212</v>
      </c>
      <c r="E2682" t="s">
        <v>7704</v>
      </c>
      <c r="F2682" t="s">
        <v>9264</v>
      </c>
      <c r="G2682" t="s">
        <v>11415</v>
      </c>
      <c r="H2682" t="s">
        <v>12686</v>
      </c>
      <c r="I2682" s="1">
        <v>132.89609447391561</v>
      </c>
      <c r="J2682" s="1">
        <v>1685.925176784302</v>
      </c>
      <c r="K2682" s="1">
        <v>91.12721355734088</v>
      </c>
      <c r="L2682" s="1">
        <v>523.98147795471004</v>
      </c>
      <c r="M2682" s="1">
        <v>1005.1450644569298</v>
      </c>
      <c r="N2682" s="1">
        <v>318.9452474506931</v>
      </c>
      <c r="O2682" s="1">
        <v>1123.1429070942263</v>
      </c>
      <c r="P2682" s="1">
        <v>1366.9082033601132</v>
      </c>
      <c r="Q2682" s="1">
        <v>1.4808172203067893</v>
      </c>
      <c r="R2682" s="1">
        <v>483.33874070813602</v>
      </c>
      <c r="S2682" s="1">
        <v>1027.4593328590183</v>
      </c>
      <c r="T2682" s="1">
        <v>1640.2898440321358</v>
      </c>
      <c r="U2682" s="1">
        <v>24.906354217927575</v>
      </c>
      <c r="V2682" s="1">
        <v>1149.3419809919619</v>
      </c>
      <c r="W2682" s="1">
        <v>284.77254236669023</v>
      </c>
      <c r="X2682" s="1">
        <v>1631.1771226764017</v>
      </c>
      <c r="Y2682" s="1">
        <v>3143.8888677282603</v>
      </c>
      <c r="Z2682" s="1">
        <v>968.22664404674686</v>
      </c>
      <c r="AA2682" s="1">
        <v>10067.156954824164</v>
      </c>
      <c r="AB2682" s="1">
        <v>426.01972338056862</v>
      </c>
      <c r="AC2682" s="1">
        <v>820.69168529741194</v>
      </c>
      <c r="AD2682" s="1">
        <v>1429.558162680785</v>
      </c>
      <c r="AE2682" s="1">
        <v>1221.1046616683677</v>
      </c>
      <c r="AF2682" s="1">
        <v>1106.7351625415943</v>
      </c>
      <c r="AG2682" s="1">
        <v>5316.4625135870892</v>
      </c>
      <c r="AH2682" s="1">
        <v>1446.6445152227864</v>
      </c>
      <c r="AI2682" s="1">
        <v>570.6841749028473</v>
      </c>
      <c r="AJ2682" s="1">
        <v>1458.2087375059798</v>
      </c>
      <c r="AK2682" s="1">
        <v>553.59782236084584</v>
      </c>
      <c r="AL2682" s="1">
        <v>41019.8125</v>
      </c>
      <c r="AM2682" s="1">
        <v>29790.19921875</v>
      </c>
      <c r="AN2682" s="1">
        <v>11229.6181640625</v>
      </c>
      <c r="AO2682" t="s">
        <v>15492</v>
      </c>
    </row>
    <row r="2683" spans="1:41" x14ac:dyDescent="0.25">
      <c r="A2683" s="1">
        <v>2018</v>
      </c>
      <c r="B2683" t="s">
        <v>2016</v>
      </c>
      <c r="C2683" t="s">
        <v>7055</v>
      </c>
      <c r="D2683" t="s">
        <v>7212</v>
      </c>
      <c r="E2683" t="s">
        <v>7704</v>
      </c>
      <c r="F2683" t="s">
        <v>9264</v>
      </c>
      <c r="G2683" t="s">
        <v>11415</v>
      </c>
      <c r="H2683" t="s">
        <v>12686</v>
      </c>
      <c r="I2683" s="1">
        <v>564.18718546464129</v>
      </c>
      <c r="J2683" s="1">
        <v>4878.8677365929489</v>
      </c>
      <c r="K2683" s="1">
        <v>235.35834950377742</v>
      </c>
      <c r="L2683" s="1">
        <v>512.75439047141924</v>
      </c>
      <c r="M2683" s="1">
        <v>1220.8437868367125</v>
      </c>
      <c r="N2683" s="1">
        <v>361.03680350725693</v>
      </c>
      <c r="O2683" s="1">
        <v>1197.5149778033174</v>
      </c>
      <c r="P2683" s="1">
        <v>1248.7234194961109</v>
      </c>
      <c r="Q2683" s="1">
        <v>1.5780014141597367</v>
      </c>
      <c r="R2683" s="1">
        <v>679.24187875169071</v>
      </c>
      <c r="S2683" s="1">
        <v>1204.2836623887458</v>
      </c>
      <c r="T2683" s="1">
        <v>2441.687573673425</v>
      </c>
      <c r="U2683" s="1">
        <v>34.579929370589646</v>
      </c>
      <c r="V2683" s="1">
        <v>1078.7819643684406</v>
      </c>
      <c r="W2683" s="1">
        <v>332.95739641001251</v>
      </c>
      <c r="X2683" s="1">
        <v>2067.3825267288362</v>
      </c>
      <c r="Y2683" s="1">
        <v>3762.4185794331415</v>
      </c>
      <c r="Z2683" s="1">
        <v>1198.6466270760452</v>
      </c>
      <c r="AA2683" s="1">
        <v>6104.2189341835629</v>
      </c>
      <c r="AB2683" s="1">
        <v>346.27569226641305</v>
      </c>
      <c r="AC2683" s="1">
        <v>1177.8559459492928</v>
      </c>
      <c r="AD2683" s="1">
        <v>1466.5459773622943</v>
      </c>
      <c r="AE2683" s="1">
        <v>2034.3696920651767</v>
      </c>
      <c r="AF2683" s="1">
        <v>1178.1084174726973</v>
      </c>
      <c r="AG2683" s="1">
        <v>4723.0858674343381</v>
      </c>
      <c r="AH2683" s="1">
        <v>1461.0669990565964</v>
      </c>
      <c r="AI2683" s="1">
        <v>1113.1875619974753</v>
      </c>
      <c r="AJ2683" s="1">
        <v>1589.3166388637931</v>
      </c>
      <c r="AK2683" s="1">
        <v>665.91479282002501</v>
      </c>
      <c r="AL2683" s="1">
        <v>44880.7890625</v>
      </c>
      <c r="AM2683" s="1">
        <v>31127.7734375</v>
      </c>
      <c r="AN2683" s="1">
        <v>13753.01953125</v>
      </c>
      <c r="AO2683" t="s">
        <v>15493</v>
      </c>
    </row>
    <row r="2684" spans="1:41" x14ac:dyDescent="0.25">
      <c r="A2684" s="1">
        <v>2018</v>
      </c>
      <c r="B2684" t="s">
        <v>2017</v>
      </c>
      <c r="C2684" t="s">
        <v>7055</v>
      </c>
      <c r="D2684" t="s">
        <v>7212</v>
      </c>
      <c r="E2684" t="s">
        <v>7704</v>
      </c>
      <c r="F2684" t="s">
        <v>9264</v>
      </c>
      <c r="G2684" t="s">
        <v>11415</v>
      </c>
      <c r="H2684" t="s">
        <v>12686</v>
      </c>
      <c r="I2684" s="1">
        <v>666.93301165935429</v>
      </c>
      <c r="J2684" s="1">
        <v>6491.8083315020376</v>
      </c>
      <c r="K2684" s="1">
        <v>271.82152948719693</v>
      </c>
      <c r="L2684" s="1">
        <v>503.50555133338833</v>
      </c>
      <c r="M2684" s="1">
        <v>1091.957705196173</v>
      </c>
      <c r="N2684" s="1">
        <v>667.18615787486169</v>
      </c>
      <c r="O2684" s="1">
        <v>1108.3370707741155</v>
      </c>
      <c r="P2684" s="1">
        <v>1737.3936117956375</v>
      </c>
      <c r="Q2684" s="1">
        <v>1.5758389667008641</v>
      </c>
      <c r="R2684" s="1">
        <v>672.07970354313022</v>
      </c>
      <c r="S2684" s="1">
        <v>1091.957705196173</v>
      </c>
      <c r="T2684" s="1">
        <v>1965.5238693531114</v>
      </c>
      <c r="U2684" s="1">
        <v>38.436911222905294</v>
      </c>
      <c r="V2684" s="1">
        <v>1081.0381281442112</v>
      </c>
      <c r="W2684" s="1">
        <v>436.78308207846919</v>
      </c>
      <c r="X2684" s="1">
        <v>2159.8923408780302</v>
      </c>
      <c r="Y2684" s="1">
        <v>3827.3117567125864</v>
      </c>
      <c r="Z2684" s="1">
        <v>1208.7971796521635</v>
      </c>
      <c r="AA2684" s="1">
        <v>6060.3652638387603</v>
      </c>
      <c r="AB2684" s="1">
        <v>425.86350502650748</v>
      </c>
      <c r="AC2684" s="1">
        <v>1217.0742190575504</v>
      </c>
      <c r="AD2684" s="1">
        <v>1464.5368325875738</v>
      </c>
      <c r="AE2684" s="1">
        <v>1889.0868299893793</v>
      </c>
      <c r="AF2684" s="1">
        <v>1466.3297856867548</v>
      </c>
      <c r="AG2684" s="1">
        <v>5283.9833354442808</v>
      </c>
      <c r="AH2684" s="1">
        <v>1451.2117902057139</v>
      </c>
      <c r="AI2684" s="1">
        <v>1095.2335783117614</v>
      </c>
      <c r="AJ2684" s="1">
        <v>1584.4092193042513</v>
      </c>
      <c r="AK2684" s="1">
        <v>655.17462311770385</v>
      </c>
      <c r="AL2684" s="1">
        <v>47615.609375</v>
      </c>
      <c r="AM2684" s="1">
        <v>34397.31640625</v>
      </c>
      <c r="AN2684" s="1">
        <v>13218.294921875</v>
      </c>
      <c r="AO2684" t="s">
        <v>15494</v>
      </c>
    </row>
    <row r="2685" spans="1:41" x14ac:dyDescent="0.25">
      <c r="A2685" s="1">
        <v>2018</v>
      </c>
      <c r="B2685" t="s">
        <v>2018</v>
      </c>
      <c r="C2685" t="s">
        <v>7055</v>
      </c>
      <c r="D2685" t="s">
        <v>7212</v>
      </c>
      <c r="E2685" t="s">
        <v>7704</v>
      </c>
      <c r="F2685" t="s">
        <v>9264</v>
      </c>
      <c r="G2685" t="s">
        <v>11415</v>
      </c>
      <c r="H2685" t="s">
        <v>12686</v>
      </c>
      <c r="I2685" s="1">
        <v>525.1309576199501</v>
      </c>
      <c r="J2685" s="1">
        <v>4551.2500556692676</v>
      </c>
      <c r="K2685" s="1">
        <v>90.784258111712944</v>
      </c>
      <c r="L2685" s="1">
        <v>618.76801967361348</v>
      </c>
      <c r="M2685" s="1">
        <v>1160.7616795353204</v>
      </c>
      <c r="N2685" s="1">
        <v>499.59428529375134</v>
      </c>
      <c r="O2685" s="1">
        <v>1102.2150057696977</v>
      </c>
      <c r="P2685" s="1">
        <v>1483.4800899612972</v>
      </c>
      <c r="Q2685" s="1">
        <v>1.5627883084788108</v>
      </c>
      <c r="R2685" s="1">
        <v>656.76159253366529</v>
      </c>
      <c r="S2685" s="1">
        <v>950.85069553772007</v>
      </c>
      <c r="T2685" s="1">
        <v>2697.2021586459268</v>
      </c>
      <c r="U2685" s="1">
        <v>55.727317327395184</v>
      </c>
      <c r="V2685" s="1">
        <v>937.33347744678701</v>
      </c>
      <c r="W2685" s="1">
        <v>327.67662588508369</v>
      </c>
      <c r="X2685" s="1">
        <v>1951.5706528053795</v>
      </c>
      <c r="Y2685" s="1">
        <v>3583.2665041515106</v>
      </c>
      <c r="Z2685" s="1">
        <v>1083.3390488445625</v>
      </c>
      <c r="AA2685" s="1">
        <v>10157.707263487522</v>
      </c>
      <c r="AB2685" s="1">
        <v>416.84033360891601</v>
      </c>
      <c r="AC2685" s="1">
        <v>948.81441936257704</v>
      </c>
      <c r="AD2685" s="1">
        <v>1452.4077359568641</v>
      </c>
      <c r="AE2685" s="1">
        <v>1739.4357030278773</v>
      </c>
      <c r="AF2685" s="1">
        <v>1006.8138360306835</v>
      </c>
      <c r="AG2685" s="1">
        <v>3857.1296336772466</v>
      </c>
      <c r="AH2685" s="1">
        <v>1437.7080645988017</v>
      </c>
      <c r="AI2685" s="1">
        <v>558.38771962049975</v>
      </c>
      <c r="AJ2685" s="1">
        <v>1833.1269599258653</v>
      </c>
      <c r="AK2685" s="1">
        <v>613.000490601347</v>
      </c>
      <c r="AL2685" s="1">
        <v>46298.64453125</v>
      </c>
      <c r="AM2685" s="1">
        <v>33539.2421875</v>
      </c>
      <c r="AN2685" s="1">
        <v>12759.4072265625</v>
      </c>
      <c r="AO2685" t="s">
        <v>15495</v>
      </c>
    </row>
    <row r="2686" spans="1:41" x14ac:dyDescent="0.25">
      <c r="A2686" s="1">
        <v>2018</v>
      </c>
      <c r="B2686" t="s">
        <v>2019</v>
      </c>
      <c r="C2686" t="s">
        <v>7055</v>
      </c>
      <c r="D2686" t="s">
        <v>7212</v>
      </c>
      <c r="E2686" t="s">
        <v>7704</v>
      </c>
      <c r="F2686" t="s">
        <v>9264</v>
      </c>
      <c r="G2686" t="s">
        <v>11415</v>
      </c>
      <c r="H2686" t="s">
        <v>12686</v>
      </c>
      <c r="I2686" s="1">
        <v>120.12199862472023</v>
      </c>
      <c r="J2686" s="1">
        <v>4427.1915809236725</v>
      </c>
      <c r="K2686" s="1">
        <v>77.688323523711233</v>
      </c>
      <c r="L2686" s="1">
        <v>567.85134316611948</v>
      </c>
      <c r="M2686" s="1">
        <v>1146.0052808926807</v>
      </c>
      <c r="N2686" s="1">
        <v>332.0499550987837</v>
      </c>
      <c r="O2686" s="1">
        <v>1105.5216110064807</v>
      </c>
      <c r="P2686" s="1">
        <v>1257.6789433524887</v>
      </c>
      <c r="Q2686" s="1">
        <v>1.6256533206297623</v>
      </c>
      <c r="R2686" s="1">
        <v>531.22984992936529</v>
      </c>
      <c r="S2686" s="1">
        <v>731.9576125468493</v>
      </c>
      <c r="T2686" s="1">
        <v>2012.0716883838879</v>
      </c>
      <c r="U2686" s="1">
        <v>39.123616163020046</v>
      </c>
      <c r="V2686" s="1">
        <v>1070.8692652620914</v>
      </c>
      <c r="W2686" s="1">
        <v>279.45440116442887</v>
      </c>
      <c r="X2686" s="1">
        <v>1788.5081674523449</v>
      </c>
      <c r="Y2686" s="1">
        <v>3275.2055816471066</v>
      </c>
      <c r="Z2686" s="1">
        <v>950.14496395905815</v>
      </c>
      <c r="AA2686" s="1">
        <v>10026.854282776598</v>
      </c>
      <c r="AB2686" s="1">
        <v>418.06378414198559</v>
      </c>
      <c r="AC2686" s="1">
        <v>965.79441042426618</v>
      </c>
      <c r="AD2686" s="1">
        <v>1569.3807056848857</v>
      </c>
      <c r="AE2686" s="1">
        <v>1331.3207671473392</v>
      </c>
      <c r="AF2686" s="1">
        <v>1006.2147852031562</v>
      </c>
      <c r="AG2686" s="1">
        <v>5010.0585040758806</v>
      </c>
      <c r="AH2686" s="1">
        <v>1254.1913524259569</v>
      </c>
      <c r="AI2686" s="1">
        <v>560.02661993351546</v>
      </c>
      <c r="AJ2686" s="1">
        <v>1400.6617552423879</v>
      </c>
      <c r="AK2686" s="1">
        <v>568.47732102472776</v>
      </c>
      <c r="AL2686" s="1">
        <v>43825.34375</v>
      </c>
      <c r="AM2686" s="1">
        <v>32313.998046875</v>
      </c>
      <c r="AN2686" s="1">
        <v>11511.34765625</v>
      </c>
      <c r="AO2686" t="s">
        <v>15496</v>
      </c>
    </row>
    <row r="2687" spans="1:41" x14ac:dyDescent="0.25">
      <c r="A2687" s="1">
        <v>2018</v>
      </c>
      <c r="B2687" t="s">
        <v>2020</v>
      </c>
      <c r="C2687" t="s">
        <v>7055</v>
      </c>
      <c r="D2687" t="s">
        <v>7212</v>
      </c>
      <c r="E2687" t="s">
        <v>7704</v>
      </c>
      <c r="F2687" t="s">
        <v>9264</v>
      </c>
      <c r="G2687" t="s">
        <v>11415</v>
      </c>
      <c r="H2687" t="s">
        <v>12686</v>
      </c>
      <c r="I2687" s="1">
        <v>648.3576294191264</v>
      </c>
      <c r="J2687" s="1">
        <v>5856.54132722555</v>
      </c>
      <c r="K2687" s="1">
        <v>264.25077092062736</v>
      </c>
      <c r="L2687" s="1">
        <v>473.448872927786</v>
      </c>
      <c r="M2687" s="1">
        <v>1154.9604792498455</v>
      </c>
      <c r="N2687" s="1">
        <v>296.17093171939973</v>
      </c>
      <c r="O2687" s="1">
        <v>1077.46772650606</v>
      </c>
      <c r="P2687" s="1">
        <v>1688.9173919912723</v>
      </c>
      <c r="Q2687" s="1">
        <v>1.759831725077607</v>
      </c>
      <c r="R2687" s="1">
        <v>616.9734625922116</v>
      </c>
      <c r="S2687" s="1">
        <v>694.01957354164153</v>
      </c>
      <c r="T2687" s="1">
        <v>2250.088447041227</v>
      </c>
      <c r="U2687" s="1">
        <v>36.092514976557673</v>
      </c>
      <c r="V2687" s="1">
        <v>949.02083497184003</v>
      </c>
      <c r="W2687" s="1">
        <v>425.67936781175376</v>
      </c>
      <c r="X2687" s="1">
        <v>2282.3207999882061</v>
      </c>
      <c r="Y2687" s="1">
        <v>3720.7136762598425</v>
      </c>
      <c r="Z2687" s="1">
        <v>1379.854574847396</v>
      </c>
      <c r="AA2687" s="1">
        <v>6697.2846172677164</v>
      </c>
      <c r="AB2687" s="1">
        <v>414.00237767227924</v>
      </c>
      <c r="AC2687" s="1">
        <v>1183.1763336050485</v>
      </c>
      <c r="AD2687" s="1">
        <v>1544.2929562853265</v>
      </c>
      <c r="AE2687" s="1">
        <v>1605.0553718986826</v>
      </c>
      <c r="AF2687" s="1">
        <v>1419.5823529694794</v>
      </c>
      <c r="AG2687" s="1">
        <v>7426.5657287058084</v>
      </c>
      <c r="AH2687" s="1">
        <v>1465.9930347831221</v>
      </c>
      <c r="AI2687" s="1">
        <v>1064.7291918084513</v>
      </c>
      <c r="AJ2687" s="1">
        <v>1977.6575118037338</v>
      </c>
      <c r="AK2687" s="1">
        <v>636.92673488042954</v>
      </c>
      <c r="AL2687" s="1">
        <v>49251.90234375</v>
      </c>
      <c r="AM2687" s="1">
        <v>35977.16796875</v>
      </c>
      <c r="AN2687" s="1">
        <v>13274.7314453125</v>
      </c>
      <c r="AO2687" t="s">
        <v>15497</v>
      </c>
    </row>
    <row r="2688" spans="1:41" x14ac:dyDescent="0.25">
      <c r="A2688" s="1">
        <v>2018</v>
      </c>
      <c r="B2688" t="s">
        <v>2021</v>
      </c>
      <c r="C2688" t="s">
        <v>7055</v>
      </c>
      <c r="D2688" t="s">
        <v>7212</v>
      </c>
      <c r="E2688" t="s">
        <v>7704</v>
      </c>
      <c r="F2688" t="s">
        <v>9264</v>
      </c>
      <c r="G2688" t="s">
        <v>11416</v>
      </c>
      <c r="H2688" t="s">
        <v>12686</v>
      </c>
      <c r="I2688" s="1">
        <v>126.8137329898161</v>
      </c>
      <c r="J2688" s="1">
        <v>1448.2025125</v>
      </c>
      <c r="K2688" s="1">
        <v>92</v>
      </c>
      <c r="L2688" s="1">
        <v>507.87716947199999</v>
      </c>
      <c r="M2688" s="1">
        <v>970.65149058411384</v>
      </c>
      <c r="N2688" s="1">
        <v>311.36</v>
      </c>
      <c r="O2688" s="1">
        <v>1115.5684979101561</v>
      </c>
      <c r="P2688" s="1">
        <v>1320</v>
      </c>
      <c r="Q2688" s="1">
        <v>1.4378</v>
      </c>
      <c r="R2688" s="1">
        <v>464.59708420564658</v>
      </c>
      <c r="S2688" s="1">
        <v>995.63922734374978</v>
      </c>
      <c r="T2688" s="1">
        <v>1629.2278265625</v>
      </c>
      <c r="U2688" s="1">
        <v>20</v>
      </c>
      <c r="V2688" s="1">
        <v>1114</v>
      </c>
      <c r="W2688" s="1">
        <v>270.07561428000002</v>
      </c>
      <c r="X2688" s="1">
        <v>1660.1254947499999</v>
      </c>
      <c r="Y2688" s="1">
        <v>3409</v>
      </c>
      <c r="Z2688" s="1">
        <v>957.01499999999987</v>
      </c>
      <c r="AA2688" s="1">
        <v>9860.0692924103096</v>
      </c>
      <c r="AB2688" s="1">
        <v>374</v>
      </c>
      <c r="AC2688" s="1">
        <v>813.17074019427525</v>
      </c>
      <c r="AD2688" s="1">
        <v>1377.1115</v>
      </c>
      <c r="AE2688" s="1">
        <v>1186.2502652974511</v>
      </c>
      <c r="AF2688" s="1">
        <v>1072.720211219646</v>
      </c>
      <c r="AG2688" s="1">
        <v>5172.1316558415356</v>
      </c>
      <c r="AH2688" s="1">
        <v>1412.875</v>
      </c>
      <c r="AI2688" s="1">
        <v>542.29851215999997</v>
      </c>
      <c r="AJ2688" s="1">
        <v>1430.797510160681</v>
      </c>
      <c r="AK2688" s="1">
        <v>516</v>
      </c>
      <c r="AL2688" s="1">
        <v>40171.01171875</v>
      </c>
      <c r="AM2688" s="1">
        <v>29215.439453125</v>
      </c>
      <c r="AN2688" s="1">
        <v>10955.5732421875</v>
      </c>
      <c r="AO2688" t="s">
        <v>15498</v>
      </c>
    </row>
    <row r="2689" spans="1:41" x14ac:dyDescent="0.25">
      <c r="A2689" s="1">
        <v>2018</v>
      </c>
      <c r="B2689" t="s">
        <v>2022</v>
      </c>
      <c r="C2689" t="s">
        <v>7055</v>
      </c>
      <c r="D2689" t="s">
        <v>7212</v>
      </c>
      <c r="E2689" t="s">
        <v>7704</v>
      </c>
      <c r="F2689" t="s">
        <v>9264</v>
      </c>
      <c r="G2689" t="s">
        <v>11416</v>
      </c>
      <c r="H2689" t="s">
        <v>12686</v>
      </c>
      <c r="I2689" s="1">
        <v>523.7064105609079</v>
      </c>
      <c r="J2689" s="1">
        <v>4580.5681774999994</v>
      </c>
      <c r="K2689" s="1">
        <v>214.39435847999999</v>
      </c>
      <c r="L2689" s="1">
        <v>478.30860000000001</v>
      </c>
      <c r="M2689" s="1">
        <v>1122</v>
      </c>
      <c r="N2689" s="1">
        <v>338.44179470000012</v>
      </c>
      <c r="O2689" s="1">
        <v>1098.1106875838609</v>
      </c>
      <c r="P2689" s="1">
        <v>1254</v>
      </c>
      <c r="Q2689" s="1">
        <v>1.451662700299132</v>
      </c>
      <c r="R2689" s="1">
        <v>619.96402295999985</v>
      </c>
      <c r="S2689" s="1">
        <v>1105.69556214</v>
      </c>
      <c r="T2689" s="1">
        <v>2254.4209999999998</v>
      </c>
      <c r="U2689" s="1">
        <v>31.468646476278071</v>
      </c>
      <c r="V2689" s="1">
        <v>24</v>
      </c>
      <c r="W2689" s="1">
        <v>306.3</v>
      </c>
      <c r="X2689" s="1">
        <v>1938</v>
      </c>
      <c r="Y2689" s="1">
        <v>3506.3787000000002</v>
      </c>
      <c r="Z2689" s="1">
        <v>1102.68</v>
      </c>
      <c r="AA2689" s="1">
        <v>5708.9320053522824</v>
      </c>
      <c r="AB2689" s="1">
        <v>312</v>
      </c>
      <c r="AC2689" s="1">
        <v>1080.05169</v>
      </c>
      <c r="AD2689" s="1">
        <v>1349.1306626896801</v>
      </c>
      <c r="AE2689" s="1">
        <v>1869.66</v>
      </c>
      <c r="AF2689" s="1">
        <v>1098.9655052812079</v>
      </c>
      <c r="AG2689" s="1">
        <v>4427.4978117696346</v>
      </c>
      <c r="AH2689" s="1">
        <v>1370.97248101125</v>
      </c>
      <c r="AI2689" s="1">
        <v>1023.06</v>
      </c>
      <c r="AJ2689" s="1">
        <v>1489.8527999999999</v>
      </c>
      <c r="AK2689" s="1">
        <v>612</v>
      </c>
      <c r="AL2689" s="1">
        <v>40842.0078125</v>
      </c>
      <c r="AM2689" s="1">
        <v>28135.927734375</v>
      </c>
      <c r="AN2689" s="1">
        <v>12706.0849609375</v>
      </c>
      <c r="AO2689" t="s">
        <v>15499</v>
      </c>
    </row>
    <row r="2690" spans="1:41" x14ac:dyDescent="0.25">
      <c r="A2690" s="1">
        <v>2018</v>
      </c>
      <c r="B2690" t="s">
        <v>2023</v>
      </c>
      <c r="C2690" t="s">
        <v>7055</v>
      </c>
      <c r="D2690" t="s">
        <v>7212</v>
      </c>
      <c r="E2690" t="s">
        <v>7704</v>
      </c>
      <c r="F2690" t="s">
        <v>9264</v>
      </c>
      <c r="G2690" t="s">
        <v>11416</v>
      </c>
      <c r="H2690" t="s">
        <v>12686</v>
      </c>
      <c r="I2690" s="1">
        <v>622.98353558513406</v>
      </c>
      <c r="J2690" s="1">
        <v>5517</v>
      </c>
      <c r="K2690" s="1">
        <v>248.93045599999999</v>
      </c>
      <c r="L2690" s="1">
        <v>446</v>
      </c>
      <c r="M2690" s="1">
        <v>1088</v>
      </c>
      <c r="N2690" s="1">
        <v>279</v>
      </c>
      <c r="O2690" s="1">
        <v>1015</v>
      </c>
      <c r="P2690" s="1">
        <v>1591</v>
      </c>
      <c r="Q2690" s="1">
        <v>1.6578029735944251</v>
      </c>
      <c r="R2690" s="1">
        <v>581.20354710000004</v>
      </c>
      <c r="S2690" s="1">
        <v>653.78280000000007</v>
      </c>
      <c r="T2690" s="1">
        <v>2119.636363636364</v>
      </c>
      <c r="U2690" s="1">
        <v>34</v>
      </c>
      <c r="V2690" s="1">
        <v>894</v>
      </c>
      <c r="W2690" s="1">
        <v>401</v>
      </c>
      <c r="X2690" s="1">
        <v>2150</v>
      </c>
      <c r="Y2690" s="1">
        <v>3505</v>
      </c>
      <c r="Z2690" s="1">
        <v>1299.85554</v>
      </c>
      <c r="AA2690" s="1">
        <v>6309</v>
      </c>
      <c r="AB2690" s="1">
        <v>390</v>
      </c>
      <c r="AC2690" s="1">
        <v>1114.58</v>
      </c>
      <c r="AD2690" s="1">
        <v>1454.760371999681</v>
      </c>
      <c r="AE2690" s="1">
        <v>1512</v>
      </c>
      <c r="AF2690" s="1">
        <v>1337.2800435855261</v>
      </c>
      <c r="AG2690" s="1">
        <v>6996</v>
      </c>
      <c r="AH2690" s="1">
        <v>1381</v>
      </c>
      <c r="AI2690" s="1">
        <v>1003</v>
      </c>
      <c r="AJ2690" s="1">
        <v>1863</v>
      </c>
      <c r="AK2690" s="1">
        <v>600</v>
      </c>
      <c r="AL2690" s="1">
        <v>46408.671875</v>
      </c>
      <c r="AM2690" s="1">
        <v>33903.55859375</v>
      </c>
      <c r="AN2690" s="1">
        <v>12505.1103515625</v>
      </c>
      <c r="AO2690" t="s">
        <v>15500</v>
      </c>
    </row>
    <row r="2691" spans="1:41" x14ac:dyDescent="0.25">
      <c r="A2691" s="1">
        <v>2018</v>
      </c>
      <c r="B2691" t="s">
        <v>2024</v>
      </c>
      <c r="C2691" t="s">
        <v>7055</v>
      </c>
      <c r="D2691" t="s">
        <v>7212</v>
      </c>
      <c r="E2691" t="s">
        <v>7704</v>
      </c>
      <c r="F2691" t="s">
        <v>9264</v>
      </c>
      <c r="G2691" t="s">
        <v>11416</v>
      </c>
      <c r="H2691" t="s">
        <v>12686</v>
      </c>
      <c r="I2691" s="1">
        <v>622.98353558513406</v>
      </c>
      <c r="J2691" s="1">
        <v>6064.0118812500004</v>
      </c>
      <c r="K2691" s="1">
        <v>248.93045599999999</v>
      </c>
      <c r="L2691" s="1">
        <v>473</v>
      </c>
      <c r="M2691" s="1">
        <v>1000</v>
      </c>
      <c r="N2691" s="1">
        <v>611</v>
      </c>
      <c r="O2691" s="1">
        <v>1015</v>
      </c>
      <c r="P2691" s="1">
        <v>1591.081416</v>
      </c>
      <c r="Q2691" s="1">
        <v>1.4431318715020749</v>
      </c>
      <c r="R2691" s="1">
        <v>615.48144249999996</v>
      </c>
      <c r="S2691" s="1">
        <v>1000</v>
      </c>
      <c r="T2691" s="1">
        <v>1836</v>
      </c>
      <c r="U2691" s="1">
        <v>35.200000000000003</v>
      </c>
      <c r="V2691" s="1">
        <v>990</v>
      </c>
      <c r="W2691" s="1">
        <v>400</v>
      </c>
      <c r="X2691" s="1">
        <v>2150</v>
      </c>
      <c r="Y2691" s="1">
        <v>3505</v>
      </c>
      <c r="Z2691" s="1">
        <v>1107</v>
      </c>
      <c r="AA2691" s="1">
        <v>5631</v>
      </c>
      <c r="AB2691" s="1">
        <v>390</v>
      </c>
      <c r="AC2691" s="1">
        <v>1114.58</v>
      </c>
      <c r="AD2691" s="1">
        <v>1341.2028924000001</v>
      </c>
      <c r="AE2691" s="1">
        <v>1730</v>
      </c>
      <c r="AF2691" s="1">
        <v>1369.7017515268981</v>
      </c>
      <c r="AG2691" s="1">
        <v>4938</v>
      </c>
      <c r="AH2691" s="1">
        <v>1349</v>
      </c>
      <c r="AI2691" s="1">
        <v>1003</v>
      </c>
      <c r="AJ2691" s="1">
        <v>1480</v>
      </c>
      <c r="AK2691" s="1">
        <v>600</v>
      </c>
      <c r="AL2691" s="1">
        <v>44212.6171875</v>
      </c>
      <c r="AM2691" s="1">
        <v>31879.484375</v>
      </c>
      <c r="AN2691" s="1">
        <v>12333.1337890625</v>
      </c>
      <c r="AO2691" t="s">
        <v>15501</v>
      </c>
    </row>
    <row r="2692" spans="1:41" x14ac:dyDescent="0.25">
      <c r="A2692" s="1">
        <v>2018</v>
      </c>
      <c r="B2692" t="s">
        <v>2025</v>
      </c>
      <c r="C2692" t="s">
        <v>7055</v>
      </c>
      <c r="D2692" t="s">
        <v>7212</v>
      </c>
      <c r="E2692" t="s">
        <v>7704</v>
      </c>
      <c r="F2692" t="s">
        <v>9264</v>
      </c>
      <c r="G2692" t="s">
        <v>11416</v>
      </c>
      <c r="H2692" t="s">
        <v>12686</v>
      </c>
      <c r="I2692" s="1">
        <v>500</v>
      </c>
      <c r="J2692" s="1">
        <v>4333.4387499999993</v>
      </c>
      <c r="K2692" s="1">
        <v>85.593933760679974</v>
      </c>
      <c r="L2692" s="1">
        <v>579.7135023989033</v>
      </c>
      <c r="M2692" s="1">
        <v>1093.5388800000001</v>
      </c>
      <c r="N2692" s="1">
        <v>466.3582596</v>
      </c>
      <c r="O2692" s="1">
        <v>1037.2683869338441</v>
      </c>
      <c r="P2692" s="1">
        <v>1331.0169599999999</v>
      </c>
      <c r="Q2692" s="1">
        <v>1.472890675579396</v>
      </c>
      <c r="R2692" s="1">
        <v>638.39354201347487</v>
      </c>
      <c r="S2692" s="1">
        <v>891.07513344000006</v>
      </c>
      <c r="T2692" s="1">
        <v>2530.5416674999992</v>
      </c>
      <c r="U2692" s="1">
        <v>53.060400000000001</v>
      </c>
      <c r="V2692" s="1">
        <v>883</v>
      </c>
      <c r="W2692" s="1">
        <v>305.87730599999992</v>
      </c>
      <c r="X2692" s="1">
        <v>1821.7403999999999</v>
      </c>
      <c r="Y2692" s="1">
        <v>3468.4706000000001</v>
      </c>
      <c r="Z2692" s="1">
        <v>1021.203612</v>
      </c>
      <c r="AA2692" s="1">
        <v>9705.7093457230894</v>
      </c>
      <c r="AB2692" s="1">
        <v>374</v>
      </c>
      <c r="AC2692" s="1">
        <v>879.4509700000001</v>
      </c>
      <c r="AD2692" s="1">
        <v>1368.8596208609599</v>
      </c>
      <c r="AE2692" s="1">
        <v>1667.7080512119801</v>
      </c>
      <c r="AF2692" s="1">
        <v>975.07748109395482</v>
      </c>
      <c r="AG2692" s="1">
        <v>3768.1251534523808</v>
      </c>
      <c r="AH2692" s="1">
        <v>1370.9183936417739</v>
      </c>
      <c r="AI2692" s="1">
        <v>521.24040000000002</v>
      </c>
      <c r="AJ2692" s="1">
        <v>1753.9392562002561</v>
      </c>
      <c r="AK2692" s="1">
        <v>580.10094999999978</v>
      </c>
      <c r="AL2692" s="1">
        <v>44006.89453125</v>
      </c>
      <c r="AM2692" s="1">
        <v>32026.140625</v>
      </c>
      <c r="AN2692" s="1">
        <v>11980.75390625</v>
      </c>
      <c r="AO2692" t="s">
        <v>15502</v>
      </c>
    </row>
    <row r="2693" spans="1:41" x14ac:dyDescent="0.25">
      <c r="A2693" s="1">
        <v>2018</v>
      </c>
      <c r="B2693" t="s">
        <v>2026</v>
      </c>
      <c r="C2693" t="s">
        <v>7055</v>
      </c>
      <c r="D2693" t="s">
        <v>7212</v>
      </c>
      <c r="E2693" t="s">
        <v>7704</v>
      </c>
      <c r="F2693" t="s">
        <v>9264</v>
      </c>
      <c r="G2693" t="s">
        <v>11416</v>
      </c>
      <c r="H2693" t="s">
        <v>12686</v>
      </c>
      <c r="I2693" s="1">
        <v>114.3204040682417</v>
      </c>
      <c r="J2693" s="1">
        <v>4333.438878585559</v>
      </c>
      <c r="K2693" s="1">
        <v>75.50493969849245</v>
      </c>
      <c r="L2693" s="1">
        <v>548.79240000000004</v>
      </c>
      <c r="M2693" s="1">
        <v>1102.1079573504001</v>
      </c>
      <c r="N2693" s="1">
        <v>323.1067141507645</v>
      </c>
      <c r="O2693" s="1">
        <v>1092</v>
      </c>
      <c r="P2693" s="1">
        <v>1320</v>
      </c>
      <c r="Q2693" s="1">
        <v>1.6186555813428001</v>
      </c>
      <c r="R2693" s="1">
        <v>523.46473151119073</v>
      </c>
      <c r="S2693" s="1">
        <v>728.80684941875143</v>
      </c>
      <c r="T2693" s="1">
        <v>2065.541401125</v>
      </c>
      <c r="U2693" s="1">
        <v>37.885125600000002</v>
      </c>
      <c r="V2693" s="1">
        <v>1037</v>
      </c>
      <c r="W2693" s="1">
        <v>265.30200000000002</v>
      </c>
      <c r="X2693" s="1">
        <v>1822.6686360000001</v>
      </c>
      <c r="Y2693" s="1">
        <v>3367.1559999999999</v>
      </c>
      <c r="Z2693" s="1">
        <v>946.05</v>
      </c>
      <c r="AA2693" s="1">
        <v>9800.5852392364231</v>
      </c>
      <c r="AB2693" s="1">
        <v>374</v>
      </c>
      <c r="AC2693" s="1">
        <v>972.24315686092791</v>
      </c>
      <c r="AD2693" s="1">
        <v>1640.756455626519</v>
      </c>
      <c r="AE2693" s="1">
        <v>1263.8987279999999</v>
      </c>
      <c r="AF2693" s="1">
        <v>972.45170632707277</v>
      </c>
      <c r="AG2693" s="1">
        <v>5030</v>
      </c>
      <c r="AH2693" s="1">
        <v>1293.1278569055719</v>
      </c>
      <c r="AI2693" s="1">
        <v>531.66520800000001</v>
      </c>
      <c r="AJ2693" s="1">
        <v>1439.609005881362</v>
      </c>
      <c r="AK2693" s="1">
        <v>575.90856265799994</v>
      </c>
      <c r="AL2693" s="1">
        <v>43599.015625</v>
      </c>
      <c r="AM2693" s="1">
        <v>32031.619140625</v>
      </c>
      <c r="AN2693" s="1">
        <v>11567.388671875</v>
      </c>
      <c r="AO2693" t="s">
        <v>15503</v>
      </c>
    </row>
    <row r="2694" spans="1:41" x14ac:dyDescent="0.25">
      <c r="A2694" s="1">
        <v>2018</v>
      </c>
      <c r="B2694" t="s">
        <v>2027</v>
      </c>
      <c r="C2694" t="s">
        <v>7056</v>
      </c>
      <c r="D2694" t="s">
        <v>7212</v>
      </c>
      <c r="E2694" t="s">
        <v>7705</v>
      </c>
      <c r="F2694" t="s">
        <v>9265</v>
      </c>
      <c r="G2694" t="s">
        <v>11417</v>
      </c>
      <c r="H2694" t="s">
        <v>12686</v>
      </c>
      <c r="I2694" s="1">
        <v>744.14276123046875</v>
      </c>
      <c r="J2694" s="1">
        <v>675.142333984375</v>
      </c>
      <c r="K2694" s="1">
        <v>33.0166015625</v>
      </c>
      <c r="L2694" s="1">
        <v>433.11016845703125</v>
      </c>
      <c r="M2694" s="1">
        <v>708.05023193359375</v>
      </c>
      <c r="N2694" s="1">
        <v>1648.5787353515625</v>
      </c>
      <c r="O2694" s="1">
        <v>1652.1263427734375</v>
      </c>
      <c r="P2694" s="1">
        <v>464.95651245117188</v>
      </c>
      <c r="Q2694" s="1">
        <v>64.398597717285156</v>
      </c>
      <c r="R2694" s="1">
        <v>1006.0809936523438</v>
      </c>
      <c r="S2694" s="1"/>
      <c r="T2694" s="1">
        <v>762.18896484375</v>
      </c>
      <c r="U2694" s="1">
        <v>77.492752075195313</v>
      </c>
      <c r="V2694" s="1">
        <v>2255.7822265625</v>
      </c>
      <c r="W2694" s="1">
        <v>560.67462158203125</v>
      </c>
      <c r="X2694" s="1">
        <v>2475.96533203125</v>
      </c>
      <c r="Y2694" s="1">
        <v>3406.135498046875</v>
      </c>
      <c r="Z2694" s="1">
        <v>43.821620941162109</v>
      </c>
      <c r="AA2694" s="1">
        <v>10647.060546875</v>
      </c>
      <c r="AB2694" s="1">
        <v>606.1419677734375</v>
      </c>
      <c r="AC2694" s="1">
        <v>160.29322814941406</v>
      </c>
      <c r="AD2694" s="1">
        <v>805.12847900390625</v>
      </c>
      <c r="AE2694" s="1">
        <v>1176.0572509765625</v>
      </c>
      <c r="AF2694" s="1">
        <v>2098.5546875</v>
      </c>
      <c r="AG2694" s="1">
        <v>14014.326171875</v>
      </c>
      <c r="AH2694" s="1">
        <v>2030.4053955078125</v>
      </c>
      <c r="AI2694" s="1">
        <v>548.81854248046875</v>
      </c>
      <c r="AJ2694" s="1">
        <v>851.58477783203125</v>
      </c>
      <c r="AK2694" s="1">
        <v>376.84832763671875</v>
      </c>
      <c r="AL2694" s="1">
        <v>50326.88671875</v>
      </c>
      <c r="AM2694" s="1">
        <v>39767.51953125</v>
      </c>
      <c r="AN2694" s="1">
        <v>10559.365234375</v>
      </c>
      <c r="AO2694" t="s">
        <v>15504</v>
      </c>
    </row>
    <row r="2695" spans="1:41" x14ac:dyDescent="0.25">
      <c r="A2695" s="1">
        <v>2018</v>
      </c>
      <c r="B2695" t="s">
        <v>2027</v>
      </c>
      <c r="C2695" t="s">
        <v>7056</v>
      </c>
      <c r="D2695" t="s">
        <v>7212</v>
      </c>
      <c r="E2695" t="s">
        <v>7705</v>
      </c>
      <c r="F2695" t="s">
        <v>9265</v>
      </c>
      <c r="G2695" t="s">
        <v>11418</v>
      </c>
      <c r="H2695" t="s">
        <v>12686</v>
      </c>
      <c r="I2695" s="1">
        <v>701</v>
      </c>
      <c r="J2695" s="1">
        <v>636</v>
      </c>
      <c r="K2695" s="1">
        <v>31.10241858077071</v>
      </c>
      <c r="L2695" s="1">
        <v>408</v>
      </c>
      <c r="M2695" s="1">
        <v>667</v>
      </c>
      <c r="N2695" s="1">
        <v>1553</v>
      </c>
      <c r="O2695" s="1">
        <v>1556.3419899999999</v>
      </c>
      <c r="P2695" s="1">
        <v>438</v>
      </c>
      <c r="Q2695" s="1">
        <v>60.664999999999999</v>
      </c>
      <c r="R2695" s="1">
        <v>947.75202296173927</v>
      </c>
      <c r="S2695" s="1"/>
      <c r="T2695" s="1">
        <v>718</v>
      </c>
      <c r="U2695" s="1">
        <v>73</v>
      </c>
      <c r="V2695" s="1">
        <v>2125</v>
      </c>
      <c r="W2695" s="1">
        <v>528.16869999999994</v>
      </c>
      <c r="X2695" s="1">
        <v>2332.417603998636</v>
      </c>
      <c r="Y2695" s="1">
        <v>3208.66</v>
      </c>
      <c r="Z2695" s="1">
        <v>41.280999999999999</v>
      </c>
      <c r="AA2695" s="1">
        <v>10029.781849999999</v>
      </c>
      <c r="AB2695" s="1">
        <v>571</v>
      </c>
      <c r="AC2695" s="1">
        <v>151</v>
      </c>
      <c r="AD2695" s="1">
        <v>758.45</v>
      </c>
      <c r="AE2695" s="1">
        <v>1107.8736100000001</v>
      </c>
      <c r="AF2695" s="1">
        <v>1976.8879999999999</v>
      </c>
      <c r="AG2695" s="1">
        <v>13201.825419999999</v>
      </c>
      <c r="AH2695" s="1">
        <v>1912.68976</v>
      </c>
      <c r="AI2695" s="1">
        <v>517</v>
      </c>
      <c r="AJ2695" s="1">
        <v>802.21293000001128</v>
      </c>
      <c r="AK2695" s="1">
        <v>355</v>
      </c>
      <c r="AL2695" s="1">
        <v>47409.11328125</v>
      </c>
      <c r="AM2695" s="1">
        <v>37461.94140625</v>
      </c>
      <c r="AN2695" s="1">
        <v>9947.1708984375</v>
      </c>
      <c r="AO2695" t="s">
        <v>15505</v>
      </c>
    </row>
    <row r="2696" spans="1:41" x14ac:dyDescent="0.25">
      <c r="A2696" s="1">
        <v>2018</v>
      </c>
      <c r="B2696" t="s">
        <v>2027</v>
      </c>
      <c r="C2696" t="s">
        <v>7056</v>
      </c>
      <c r="D2696" t="s">
        <v>7212</v>
      </c>
      <c r="E2696" t="s">
        <v>7706</v>
      </c>
      <c r="F2696" t="s">
        <v>9266</v>
      </c>
      <c r="G2696" t="s">
        <v>11419</v>
      </c>
      <c r="H2696" t="s">
        <v>12686</v>
      </c>
      <c r="I2696" s="1">
        <v>7744.087890625</v>
      </c>
      <c r="J2696" s="1">
        <v>9736.486328125</v>
      </c>
      <c r="K2696" s="1">
        <v>1872.89208984375</v>
      </c>
      <c r="L2696" s="1">
        <v>2234.55126953125</v>
      </c>
      <c r="M2696" s="1">
        <v>5615.57080078125</v>
      </c>
      <c r="N2696" s="1">
        <v>5530.64697265625</v>
      </c>
      <c r="O2696" s="1">
        <v>3608.162353515625</v>
      </c>
      <c r="P2696" s="1">
        <v>4696.27294921875</v>
      </c>
      <c r="Q2696" s="1">
        <v>2513.920166015625</v>
      </c>
      <c r="R2696" s="1">
        <v>4206.24462890625</v>
      </c>
      <c r="S2696" s="1">
        <v>6542.29931640625</v>
      </c>
      <c r="T2696" s="1">
        <v>4397.97900390625</v>
      </c>
      <c r="U2696" s="1">
        <v>927.7899169921875</v>
      </c>
      <c r="V2696" s="1">
        <v>3000.986572265625</v>
      </c>
      <c r="W2696" s="1">
        <v>1862.287841796875</v>
      </c>
      <c r="X2696" s="1">
        <v>11160.11328125</v>
      </c>
      <c r="Y2696" s="1">
        <v>14744.5205078125</v>
      </c>
      <c r="Z2696" s="1">
        <v>1984.4927978515625</v>
      </c>
      <c r="AA2696" s="1">
        <v>29135.873046875</v>
      </c>
      <c r="AB2696" s="1">
        <v>1354.5308837890625</v>
      </c>
      <c r="AC2696" s="1">
        <v>6446.76025390625</v>
      </c>
      <c r="AD2696" s="1">
        <v>3576.8955078125</v>
      </c>
      <c r="AE2696" s="1">
        <v>5319.966796875</v>
      </c>
      <c r="AF2696" s="1">
        <v>21372.99609375</v>
      </c>
      <c r="AG2696" s="1">
        <v>37174.78515625</v>
      </c>
      <c r="AH2696" s="1">
        <v>7900.201171875</v>
      </c>
      <c r="AI2696" s="1">
        <v>2182.53564453125</v>
      </c>
      <c r="AJ2696" s="1">
        <v>12317.1064453125</v>
      </c>
      <c r="AK2696" s="1">
        <v>1647.5172119140625</v>
      </c>
      <c r="AL2696" s="1">
        <v>220808.484375</v>
      </c>
      <c r="AM2696" s="1">
        <v>169087.484375</v>
      </c>
      <c r="AN2696" s="1">
        <v>51720.98046875</v>
      </c>
      <c r="AO2696" t="s">
        <v>15506</v>
      </c>
    </row>
    <row r="2697" spans="1:41" x14ac:dyDescent="0.25">
      <c r="A2697" s="1">
        <v>2018</v>
      </c>
      <c r="B2697" t="s">
        <v>2027</v>
      </c>
      <c r="C2697" t="s">
        <v>7056</v>
      </c>
      <c r="D2697" t="s">
        <v>7212</v>
      </c>
      <c r="E2697" t="s">
        <v>7706</v>
      </c>
      <c r="F2697" t="s">
        <v>9266</v>
      </c>
      <c r="G2697" t="s">
        <v>11420</v>
      </c>
      <c r="H2697" t="s">
        <v>12686</v>
      </c>
      <c r="I2697" s="1">
        <v>7295.1132999999991</v>
      </c>
      <c r="J2697" s="1">
        <v>9172</v>
      </c>
      <c r="K2697" s="1">
        <v>1764.308470814783</v>
      </c>
      <c r="L2697" s="1">
        <v>2105</v>
      </c>
      <c r="M2697" s="1">
        <v>5290</v>
      </c>
      <c r="N2697" s="1">
        <v>5210</v>
      </c>
      <c r="O2697" s="1">
        <v>3398.97406</v>
      </c>
      <c r="P2697" s="1">
        <v>4424</v>
      </c>
      <c r="Q2697" s="1">
        <v>2368.172</v>
      </c>
      <c r="R2697" s="1">
        <v>3962.3815015990999</v>
      </c>
      <c r="S2697" s="1">
        <v>6163</v>
      </c>
      <c r="T2697" s="1">
        <v>4143</v>
      </c>
      <c r="U2697" s="1">
        <v>874</v>
      </c>
      <c r="V2697" s="1">
        <v>2827</v>
      </c>
      <c r="W2697" s="1">
        <v>1754.31908</v>
      </c>
      <c r="X2697" s="1">
        <v>10513.0894778899</v>
      </c>
      <c r="Y2697" s="1">
        <v>13889.686</v>
      </c>
      <c r="Z2697" s="1">
        <v>1869.4390000000001</v>
      </c>
      <c r="AA2697" s="1">
        <v>27446.6788516575</v>
      </c>
      <c r="AB2697" s="1">
        <v>1276</v>
      </c>
      <c r="AC2697" s="1">
        <v>6073</v>
      </c>
      <c r="AD2697" s="1">
        <v>3369.52</v>
      </c>
      <c r="AE2697" s="1">
        <v>5011.533986037558</v>
      </c>
      <c r="AF2697" s="1">
        <v>20133.866999999998</v>
      </c>
      <c r="AG2697" s="1">
        <v>35019.523720572673</v>
      </c>
      <c r="AH2697" s="1">
        <v>7442.1759110000057</v>
      </c>
      <c r="AI2697" s="1">
        <v>2056</v>
      </c>
      <c r="AJ2697" s="1">
        <v>11603.00478353471</v>
      </c>
      <c r="AK2697" s="1">
        <v>1552</v>
      </c>
      <c r="AL2697" s="1">
        <v>208006.78125</v>
      </c>
      <c r="AM2697" s="1">
        <v>159284.390625</v>
      </c>
      <c r="AN2697" s="1">
        <v>48722.3828125</v>
      </c>
      <c r="AO2697" t="s">
        <v>15507</v>
      </c>
    </row>
    <row r="2698" spans="1:41" x14ac:dyDescent="0.25">
      <c r="A2698" s="1">
        <v>2018</v>
      </c>
      <c r="B2698" t="s">
        <v>2027</v>
      </c>
      <c r="C2698" t="s">
        <v>7056</v>
      </c>
      <c r="D2698" t="s">
        <v>7212</v>
      </c>
      <c r="E2698" t="s">
        <v>7707</v>
      </c>
      <c r="F2698" t="s">
        <v>9267</v>
      </c>
      <c r="G2698" t="s">
        <v>11421</v>
      </c>
      <c r="H2698" t="s">
        <v>12686</v>
      </c>
      <c r="I2698" s="1">
        <v>5732.3408203125</v>
      </c>
      <c r="J2698" s="1">
        <v>17183.22265625</v>
      </c>
      <c r="K2698" s="1">
        <v>1038.0419921875</v>
      </c>
      <c r="L2698" s="1">
        <v>1346.0384521484375</v>
      </c>
      <c r="M2698" s="1">
        <v>5117.70654296875</v>
      </c>
      <c r="N2698" s="1">
        <v>3752.56005859375</v>
      </c>
      <c r="O2698" s="1">
        <v>5109.193359375</v>
      </c>
      <c r="P2698" s="1">
        <v>5638.9248046875</v>
      </c>
      <c r="Q2698" s="1">
        <v>1396.43212890625</v>
      </c>
      <c r="R2698" s="1">
        <v>4435.56103515625</v>
      </c>
      <c r="S2698" s="1">
        <v>3392.16552734375</v>
      </c>
      <c r="T2698" s="1">
        <v>6976.470703125</v>
      </c>
      <c r="U2698" s="1">
        <v>477.69503784179688</v>
      </c>
      <c r="V2698" s="1">
        <v>6439.3291015625</v>
      </c>
      <c r="W2698" s="1">
        <v>2318.6337890625</v>
      </c>
      <c r="X2698" s="1">
        <v>9652.1142578125</v>
      </c>
      <c r="Y2698" s="1">
        <v>26960.142578125</v>
      </c>
      <c r="Z2698" s="1">
        <v>5065.759765625</v>
      </c>
      <c r="AA2698" s="1">
        <v>33342.02734375</v>
      </c>
      <c r="AB2698" s="1">
        <v>1827.9459228515625</v>
      </c>
      <c r="AC2698" s="1">
        <v>3820.498779296875</v>
      </c>
      <c r="AD2698" s="1">
        <v>10497.2744140625</v>
      </c>
      <c r="AE2698" s="1">
        <v>6690.390625</v>
      </c>
      <c r="AF2698" s="1">
        <v>10888.8037109375</v>
      </c>
      <c r="AG2698" s="1">
        <v>46462.06640625</v>
      </c>
      <c r="AH2698" s="1">
        <v>7671.40966796875</v>
      </c>
      <c r="AI2698" s="1">
        <v>3226.033935546875</v>
      </c>
      <c r="AJ2698" s="1">
        <v>18026.271484375</v>
      </c>
      <c r="AK2698" s="1">
        <v>5311.96875</v>
      </c>
      <c r="AL2698" s="1">
        <v>259797.015625</v>
      </c>
      <c r="AM2698" s="1">
        <v>197658.046875</v>
      </c>
      <c r="AN2698" s="1">
        <v>62138.95703125</v>
      </c>
      <c r="AO2698" t="s">
        <v>15508</v>
      </c>
    </row>
    <row r="2699" spans="1:41" x14ac:dyDescent="0.25">
      <c r="A2699" s="1">
        <v>2018</v>
      </c>
      <c r="B2699" t="s">
        <v>2027</v>
      </c>
      <c r="C2699" t="s">
        <v>7056</v>
      </c>
      <c r="D2699" t="s">
        <v>7212</v>
      </c>
      <c r="E2699" t="s">
        <v>7707</v>
      </c>
      <c r="F2699" t="s">
        <v>9267</v>
      </c>
      <c r="G2699" t="s">
        <v>11422</v>
      </c>
      <c r="H2699" t="s">
        <v>12686</v>
      </c>
      <c r="I2699" s="1">
        <v>5400</v>
      </c>
      <c r="J2699" s="1">
        <v>16187</v>
      </c>
      <c r="K2699" s="1">
        <v>977.86006999999995</v>
      </c>
      <c r="L2699" s="1">
        <v>1268</v>
      </c>
      <c r="M2699" s="1">
        <v>4821</v>
      </c>
      <c r="N2699" s="1">
        <v>3535</v>
      </c>
      <c r="O2699" s="1">
        <v>4812.9807600000004</v>
      </c>
      <c r="P2699" s="1">
        <v>5312</v>
      </c>
      <c r="Q2699" s="1">
        <v>1315.472</v>
      </c>
      <c r="R2699" s="1">
        <v>4178.4031599999962</v>
      </c>
      <c r="S2699" s="1">
        <v>3195.5</v>
      </c>
      <c r="T2699" s="1">
        <v>6572</v>
      </c>
      <c r="U2699" s="1">
        <v>450</v>
      </c>
      <c r="V2699" s="1">
        <v>6066</v>
      </c>
      <c r="W2699" s="1">
        <v>2184.2076499999998</v>
      </c>
      <c r="X2699" s="1">
        <v>9092.519439841346</v>
      </c>
      <c r="Y2699" s="1">
        <v>25397.09</v>
      </c>
      <c r="Z2699" s="1">
        <v>4772.0649999999996</v>
      </c>
      <c r="AA2699" s="1">
        <v>31408.974289999998</v>
      </c>
      <c r="AB2699" s="1">
        <v>1721.9681972354949</v>
      </c>
      <c r="AC2699" s="1">
        <v>3599</v>
      </c>
      <c r="AD2699" s="1">
        <v>9888.68</v>
      </c>
      <c r="AE2699" s="1">
        <v>6302.5057699999998</v>
      </c>
      <c r="AF2699" s="1">
        <v>10257.51</v>
      </c>
      <c r="AG2699" s="1">
        <v>43768.3629</v>
      </c>
      <c r="AH2699" s="1">
        <v>7226.6488399999998</v>
      </c>
      <c r="AI2699" s="1">
        <v>3039</v>
      </c>
      <c r="AJ2699" s="1">
        <v>16981.172329691519</v>
      </c>
      <c r="AK2699" s="1">
        <v>5004</v>
      </c>
      <c r="AL2699" s="1">
        <v>244734.921875</v>
      </c>
      <c r="AM2699" s="1">
        <v>186198.5625</v>
      </c>
      <c r="AN2699" s="1">
        <v>58536.36328125</v>
      </c>
      <c r="AO2699" t="s">
        <v>15509</v>
      </c>
    </row>
    <row r="2700" spans="1:41" x14ac:dyDescent="0.25">
      <c r="A2700" s="1">
        <v>2018</v>
      </c>
      <c r="B2700" t="s">
        <v>2027</v>
      </c>
      <c r="C2700" t="s">
        <v>7056</v>
      </c>
      <c r="D2700" t="s">
        <v>7212</v>
      </c>
      <c r="E2700" t="s">
        <v>7708</v>
      </c>
      <c r="F2700" t="s">
        <v>9268</v>
      </c>
      <c r="G2700" t="s">
        <v>11423</v>
      </c>
      <c r="H2700" t="s">
        <v>12686</v>
      </c>
      <c r="I2700" s="1">
        <v>12495.677734375</v>
      </c>
      <c r="J2700" s="1">
        <v>20336.009765625</v>
      </c>
      <c r="K2700" s="1">
        <v>1993.153076171875</v>
      </c>
      <c r="L2700" s="1">
        <v>2452.16796875</v>
      </c>
      <c r="M2700" s="1">
        <v>8565.603515625</v>
      </c>
      <c r="N2700" s="1">
        <v>9051.7900390625</v>
      </c>
      <c r="O2700" s="1">
        <v>5423.50244140625</v>
      </c>
      <c r="P2700" s="1">
        <v>7174.9794921875</v>
      </c>
      <c r="Q2700" s="1">
        <v>3472.767578125</v>
      </c>
      <c r="R2700" s="1">
        <v>6530.72998046875</v>
      </c>
      <c r="S2700" s="1">
        <v>12241.7314453125</v>
      </c>
      <c r="T2700" s="1">
        <v>8899.9892578125</v>
      </c>
      <c r="U2700" s="1">
        <v>1556.224365234375</v>
      </c>
      <c r="V2700" s="1">
        <v>5179.27587890625</v>
      </c>
      <c r="W2700" s="1">
        <v>3366.11669921875</v>
      </c>
      <c r="X2700" s="1">
        <v>13661.03125</v>
      </c>
      <c r="Y2700" s="1">
        <v>30582.482421875</v>
      </c>
      <c r="Z2700" s="1">
        <v>2658.286865234375</v>
      </c>
      <c r="AA2700" s="1">
        <v>41414.140625</v>
      </c>
      <c r="AB2700" s="1">
        <v>1977.831298828125</v>
      </c>
      <c r="AC2700" s="1">
        <v>9130.3447265625</v>
      </c>
      <c r="AD2700" s="1">
        <v>5316.35302734375</v>
      </c>
      <c r="AE2700" s="1">
        <v>10306.9091796875</v>
      </c>
      <c r="AF2700" s="1">
        <v>29965.787109375</v>
      </c>
      <c r="AG2700" s="1">
        <v>73932.890625</v>
      </c>
      <c r="AH2700" s="1">
        <v>18820.197265625</v>
      </c>
      <c r="AI2700" s="1">
        <v>3727.0830078125</v>
      </c>
      <c r="AJ2700" s="1">
        <v>17334.3359375</v>
      </c>
      <c r="AK2700" s="1">
        <v>3790.775634765625</v>
      </c>
      <c r="AL2700" s="1">
        <v>371358.15625</v>
      </c>
      <c r="AM2700" s="1">
        <v>283574.78125</v>
      </c>
      <c r="AN2700" s="1">
        <v>87783.3671875</v>
      </c>
      <c r="AO2700" t="s">
        <v>15510</v>
      </c>
    </row>
    <row r="2701" spans="1:41" x14ac:dyDescent="0.25">
      <c r="A2701" s="1">
        <v>2018</v>
      </c>
      <c r="B2701" t="s">
        <v>2027</v>
      </c>
      <c r="C2701" t="s">
        <v>7056</v>
      </c>
      <c r="D2701" t="s">
        <v>7212</v>
      </c>
      <c r="E2701" t="s">
        <v>7708</v>
      </c>
      <c r="F2701" t="s">
        <v>9268</v>
      </c>
      <c r="G2701" t="s">
        <v>11424</v>
      </c>
      <c r="H2701" t="s">
        <v>12686</v>
      </c>
      <c r="I2701" s="1">
        <v>11771.22298</v>
      </c>
      <c r="J2701" s="1">
        <v>19157</v>
      </c>
      <c r="K2701" s="1">
        <v>1877.597220814783</v>
      </c>
      <c r="L2701" s="1">
        <v>2310</v>
      </c>
      <c r="M2701" s="1">
        <v>8069</v>
      </c>
      <c r="N2701" s="1">
        <v>8527</v>
      </c>
      <c r="O2701" s="1">
        <v>5109.0670200000004</v>
      </c>
      <c r="P2701" s="1">
        <v>6759</v>
      </c>
      <c r="Q2701" s="1">
        <v>3271.4290000000001</v>
      </c>
      <c r="R2701" s="1">
        <v>6152.1018315990987</v>
      </c>
      <c r="S2701" s="1">
        <v>11532</v>
      </c>
      <c r="T2701" s="1">
        <v>8384</v>
      </c>
      <c r="U2701" s="1">
        <v>1466</v>
      </c>
      <c r="V2701" s="1">
        <v>4879</v>
      </c>
      <c r="W2701" s="1">
        <v>3170.9613800000002</v>
      </c>
      <c r="X2701" s="1">
        <v>12869.01343530441</v>
      </c>
      <c r="Y2701" s="1">
        <v>28809.419000000002</v>
      </c>
      <c r="Z2701" s="1">
        <v>2504.1689999999999</v>
      </c>
      <c r="AA2701" s="1">
        <v>39013.095122066552</v>
      </c>
      <c r="AB2701" s="1">
        <v>1863.1636914695971</v>
      </c>
      <c r="AC2701" s="1">
        <v>8601</v>
      </c>
      <c r="AD2701" s="1">
        <v>5008.13</v>
      </c>
      <c r="AE2701" s="1">
        <v>9709.3512421245141</v>
      </c>
      <c r="AF2701" s="1">
        <v>28228.477999999999</v>
      </c>
      <c r="AG2701" s="1">
        <v>69646.523720572673</v>
      </c>
      <c r="AH2701" s="1">
        <v>17729.070141</v>
      </c>
      <c r="AI2701" s="1">
        <v>3511</v>
      </c>
      <c r="AJ2701" s="1">
        <v>16329.352670308481</v>
      </c>
      <c r="AK2701" s="1">
        <v>3571</v>
      </c>
      <c r="AL2701" s="1">
        <v>349828.125</v>
      </c>
      <c r="AM2701" s="1">
        <v>267134.15625</v>
      </c>
      <c r="AN2701" s="1">
        <v>82694</v>
      </c>
      <c r="AO2701" t="s">
        <v>15511</v>
      </c>
    </row>
    <row r="2702" spans="1:41" x14ac:dyDescent="0.25">
      <c r="A2702" s="1">
        <v>2018</v>
      </c>
      <c r="B2702" t="s">
        <v>2027</v>
      </c>
      <c r="C2702" t="s">
        <v>7056</v>
      </c>
      <c r="D2702" t="s">
        <v>7212</v>
      </c>
      <c r="E2702" t="s">
        <v>7709</v>
      </c>
      <c r="F2702" t="s">
        <v>9269</v>
      </c>
      <c r="G2702" t="s">
        <v>11425</v>
      </c>
      <c r="H2702" t="s">
        <v>12686</v>
      </c>
      <c r="I2702" s="1">
        <v>2675.09228515625</v>
      </c>
      <c r="J2702" s="1">
        <v>6138.912109375</v>
      </c>
      <c r="K2702" s="1">
        <v>399.08920288085938</v>
      </c>
      <c r="L2702" s="1">
        <v>70.061943054199219</v>
      </c>
      <c r="M2702" s="1">
        <v>1317.3768310546875</v>
      </c>
      <c r="N2702" s="1">
        <v>974.4979248046875</v>
      </c>
      <c r="O2702" s="1">
        <v>974.82244873046875</v>
      </c>
      <c r="P2702" s="1">
        <v>1135.8526611328125</v>
      </c>
      <c r="Q2702" s="1">
        <v>831.74139404296875</v>
      </c>
      <c r="R2702" s="1">
        <v>1090.0081787109375</v>
      </c>
      <c r="S2702" s="1">
        <v>1699.5328369140625</v>
      </c>
      <c r="T2702" s="1">
        <v>2754.7080078125</v>
      </c>
      <c r="U2702" s="1">
        <v>296.17092895507813</v>
      </c>
      <c r="V2702" s="1">
        <v>1936.25732421875</v>
      </c>
      <c r="W2702" s="1">
        <v>776.56231689453125</v>
      </c>
      <c r="X2702" s="1">
        <v>3050.232421875</v>
      </c>
      <c r="Y2702" s="1">
        <v>11695.12890625</v>
      </c>
      <c r="Z2702" s="1">
        <v>1678.8931884765625</v>
      </c>
      <c r="AA2702" s="1">
        <v>9885.0087890625</v>
      </c>
      <c r="AB2702" s="1">
        <v>335.44808959960938</v>
      </c>
      <c r="AC2702" s="1">
        <v>1570.0244140625</v>
      </c>
      <c r="AD2702" s="1">
        <v>4036.279052734375</v>
      </c>
      <c r="AE2702" s="1">
        <v>2369.974365234375</v>
      </c>
      <c r="AF2702" s="1">
        <v>3147.56884765625</v>
      </c>
      <c r="AG2702" s="1">
        <v>14821.599609375</v>
      </c>
      <c r="AH2702" s="1">
        <v>2000.16845703125</v>
      </c>
      <c r="AI2702" s="1">
        <v>607.2034912109375</v>
      </c>
      <c r="AJ2702" s="1">
        <v>10288.833984375</v>
      </c>
      <c r="AK2702" s="1">
        <v>3209.04931640625</v>
      </c>
      <c r="AL2702" s="1">
        <v>91766.1015625</v>
      </c>
      <c r="AM2702" s="1">
        <v>70605.625</v>
      </c>
      <c r="AN2702" s="1">
        <v>21160.47265625</v>
      </c>
      <c r="AO2702" t="s">
        <v>15512</v>
      </c>
    </row>
    <row r="2703" spans="1:41" x14ac:dyDescent="0.25">
      <c r="A2703" s="1">
        <v>2018</v>
      </c>
      <c r="B2703" t="s">
        <v>2027</v>
      </c>
      <c r="C2703" t="s">
        <v>7056</v>
      </c>
      <c r="D2703" t="s">
        <v>7212</v>
      </c>
      <c r="E2703" t="s">
        <v>7709</v>
      </c>
      <c r="F2703" t="s">
        <v>9269</v>
      </c>
      <c r="G2703" t="s">
        <v>11426</v>
      </c>
      <c r="H2703" t="s">
        <v>12686</v>
      </c>
      <c r="I2703" s="1">
        <v>2520</v>
      </c>
      <c r="J2703" s="1">
        <v>5783</v>
      </c>
      <c r="K2703" s="1">
        <v>375.95144418577132</v>
      </c>
      <c r="L2703" s="1">
        <v>66</v>
      </c>
      <c r="M2703" s="1">
        <v>1241</v>
      </c>
      <c r="N2703" s="1">
        <v>918</v>
      </c>
      <c r="O2703" s="1">
        <v>918.3057399999999</v>
      </c>
      <c r="P2703" s="1">
        <v>1070</v>
      </c>
      <c r="Q2703" s="1">
        <v>783.52</v>
      </c>
      <c r="R2703" s="1">
        <v>1026.813413685162</v>
      </c>
      <c r="S2703" s="1">
        <v>1601</v>
      </c>
      <c r="T2703" s="1">
        <v>2595</v>
      </c>
      <c r="U2703" s="1">
        <v>279</v>
      </c>
      <c r="V2703" s="1">
        <v>1824</v>
      </c>
      <c r="W2703" s="1">
        <v>731.54001000000005</v>
      </c>
      <c r="X2703" s="1">
        <v>2873.3907435580468</v>
      </c>
      <c r="Y2703" s="1">
        <v>11017.087</v>
      </c>
      <c r="Z2703" s="1">
        <v>1581.557</v>
      </c>
      <c r="AA2703" s="1">
        <v>9311.9116099999992</v>
      </c>
      <c r="AB2703" s="1">
        <v>316</v>
      </c>
      <c r="AC2703" s="1">
        <v>1479</v>
      </c>
      <c r="AD2703" s="1">
        <v>3802.27</v>
      </c>
      <c r="AE2703" s="1">
        <v>2232.5717599999998</v>
      </c>
      <c r="AF2703" s="1">
        <v>2965.0839999999998</v>
      </c>
      <c r="AG2703" s="1">
        <v>13962.296469999999</v>
      </c>
      <c r="AH2703" s="1">
        <v>1884.2058500000001</v>
      </c>
      <c r="AI2703" s="1">
        <v>572</v>
      </c>
      <c r="AJ2703" s="1">
        <v>9692.3237196915143</v>
      </c>
      <c r="AK2703" s="1">
        <v>3023</v>
      </c>
      <c r="AL2703" s="1">
        <v>86445.8203125</v>
      </c>
      <c r="AM2703" s="1">
        <v>66512.1640625</v>
      </c>
      <c r="AN2703" s="1">
        <v>19933.6640625</v>
      </c>
      <c r="AO2703" t="s">
        <v>15513</v>
      </c>
    </row>
    <row r="2704" spans="1:41" x14ac:dyDescent="0.25">
      <c r="A2704" s="1">
        <v>2018</v>
      </c>
      <c r="B2704" t="s">
        <v>2027</v>
      </c>
      <c r="C2704" t="s">
        <v>7056</v>
      </c>
      <c r="D2704" t="s">
        <v>7212</v>
      </c>
      <c r="E2704" t="s">
        <v>7710</v>
      </c>
      <c r="F2704" t="s">
        <v>9270</v>
      </c>
      <c r="G2704" t="s">
        <v>11427</v>
      </c>
      <c r="H2704" t="s">
        <v>12686</v>
      </c>
      <c r="I2704" s="1">
        <v>1855.579833984375</v>
      </c>
      <c r="J2704" s="1">
        <v>4512.6259765625</v>
      </c>
      <c r="K2704" s="1">
        <v>381.65853881835938</v>
      </c>
      <c r="L2704" s="1">
        <v>363.04824829101563</v>
      </c>
      <c r="M2704" s="1">
        <v>2076.381103515625</v>
      </c>
      <c r="N2704" s="1">
        <v>821.635498046875</v>
      </c>
      <c r="O2704" s="1">
        <v>1348.248291015625</v>
      </c>
      <c r="P2704" s="1">
        <v>2297.182373046875</v>
      </c>
      <c r="Q2704" s="1">
        <v>500.12548828125</v>
      </c>
      <c r="R2704" s="1">
        <v>1601.5452880859375</v>
      </c>
      <c r="S2704" s="1">
        <v>1233.5147705078125</v>
      </c>
      <c r="T2704" s="1">
        <v>1163.452880859375</v>
      </c>
      <c r="U2704" s="1">
        <v>76.431205749511719</v>
      </c>
      <c r="V2704" s="1">
        <v>1240.945556640625</v>
      </c>
      <c r="W2704" s="1">
        <v>513.53253173828125</v>
      </c>
      <c r="X2704" s="1">
        <v>2212.722900390625</v>
      </c>
      <c r="Y2704" s="1">
        <v>8615.9541015625</v>
      </c>
      <c r="Z2704" s="1">
        <v>2008.3287353515625</v>
      </c>
      <c r="AA2704" s="1">
        <v>6112.99560546875</v>
      </c>
      <c r="AB2704" s="1">
        <v>537.14154052734375</v>
      </c>
      <c r="AC2704" s="1">
        <v>1256.8687744140625</v>
      </c>
      <c r="AD2704" s="1">
        <v>4091.978271484375</v>
      </c>
      <c r="AE2704" s="1">
        <v>1455.7069091796875</v>
      </c>
      <c r="AF2704" s="1">
        <v>3884.191650390625</v>
      </c>
      <c r="AG2704" s="1">
        <v>10200.0546875</v>
      </c>
      <c r="AH2704" s="1">
        <v>2178.428466796875</v>
      </c>
      <c r="AI2704" s="1">
        <v>1047.7445068359375</v>
      </c>
      <c r="AJ2704" s="1">
        <v>4895.9951171875</v>
      </c>
      <c r="AK2704" s="1">
        <v>1117.806396484375</v>
      </c>
      <c r="AL2704" s="1">
        <v>69601.8203125</v>
      </c>
      <c r="AM2704" s="1">
        <v>51699.21875</v>
      </c>
      <c r="AN2704" s="1">
        <v>17902.611328125</v>
      </c>
      <c r="AO2704" t="s">
        <v>15514</v>
      </c>
    </row>
    <row r="2705" spans="1:41" x14ac:dyDescent="0.25">
      <c r="A2705" s="1">
        <v>2018</v>
      </c>
      <c r="B2705" t="s">
        <v>2027</v>
      </c>
      <c r="C2705" t="s">
        <v>7056</v>
      </c>
      <c r="D2705" t="s">
        <v>7212</v>
      </c>
      <c r="E2705" t="s">
        <v>7710</v>
      </c>
      <c r="F2705" t="s">
        <v>9270</v>
      </c>
      <c r="G2705" t="s">
        <v>11428</v>
      </c>
      <c r="H2705" t="s">
        <v>12686</v>
      </c>
      <c r="I2705" s="1">
        <v>1748</v>
      </c>
      <c r="J2705" s="1">
        <v>4251</v>
      </c>
      <c r="K2705" s="1">
        <v>359.53134842059472</v>
      </c>
      <c r="L2705" s="1">
        <v>342</v>
      </c>
      <c r="M2705" s="1">
        <v>1956</v>
      </c>
      <c r="N2705" s="1">
        <v>774</v>
      </c>
      <c r="O2705" s="1">
        <v>1270.0817</v>
      </c>
      <c r="P2705" s="1">
        <v>2164</v>
      </c>
      <c r="Q2705" s="1">
        <v>471.13</v>
      </c>
      <c r="R2705" s="1">
        <v>1508.693463177937</v>
      </c>
      <c r="S2705" s="1">
        <v>1162</v>
      </c>
      <c r="T2705" s="1">
        <v>1096</v>
      </c>
      <c r="U2705" s="1">
        <v>72</v>
      </c>
      <c r="V2705" s="1">
        <v>1169</v>
      </c>
      <c r="W2705" s="1">
        <v>483.75972999999988</v>
      </c>
      <c r="X2705" s="1">
        <v>2084.4370922846629</v>
      </c>
      <c r="Y2705" s="1">
        <v>8116.4319999999998</v>
      </c>
      <c r="Z2705" s="1">
        <v>1891.893</v>
      </c>
      <c r="AA2705" s="1">
        <v>5758.5861299999997</v>
      </c>
      <c r="AB2705" s="1">
        <v>506</v>
      </c>
      <c r="AC2705" s="1">
        <v>1184</v>
      </c>
      <c r="AD2705" s="1">
        <v>3854.74</v>
      </c>
      <c r="AE2705" s="1">
        <v>1371.31025</v>
      </c>
      <c r="AF2705" s="1">
        <v>3659</v>
      </c>
      <c r="AG2705" s="1">
        <v>9608.6920100000007</v>
      </c>
      <c r="AH2705" s="1">
        <v>2052.1309500000002</v>
      </c>
      <c r="AI2705" s="1">
        <v>987</v>
      </c>
      <c r="AJ2705" s="1">
        <v>4612.1425999999901</v>
      </c>
      <c r="AK2705" s="1">
        <v>1053</v>
      </c>
      <c r="AL2705" s="1">
        <v>65566.5625</v>
      </c>
      <c r="AM2705" s="1">
        <v>48701.8828125</v>
      </c>
      <c r="AN2705" s="1">
        <v>16864.681640625</v>
      </c>
      <c r="AO2705" t="s">
        <v>15515</v>
      </c>
    </row>
    <row r="2706" spans="1:41" x14ac:dyDescent="0.25">
      <c r="A2706" s="1">
        <v>2018</v>
      </c>
      <c r="B2706" t="s">
        <v>2027</v>
      </c>
      <c r="C2706" t="s">
        <v>7056</v>
      </c>
      <c r="D2706" t="s">
        <v>7212</v>
      </c>
      <c r="E2706" t="s">
        <v>7711</v>
      </c>
      <c r="F2706" t="s">
        <v>9271</v>
      </c>
      <c r="G2706" t="s">
        <v>11429</v>
      </c>
      <c r="H2706" t="s">
        <v>12686</v>
      </c>
      <c r="I2706" s="1">
        <v>4751.58984375</v>
      </c>
      <c r="J2706" s="1">
        <v>10599.5224609375</v>
      </c>
      <c r="K2706" s="1">
        <v>120.26105499267578</v>
      </c>
      <c r="L2706" s="1">
        <v>217.61663818359375</v>
      </c>
      <c r="M2706" s="1">
        <v>2950.0322265625</v>
      </c>
      <c r="N2706" s="1">
        <v>3521.143310546875</v>
      </c>
      <c r="O2706" s="1">
        <v>1815.33984375</v>
      </c>
      <c r="P2706" s="1">
        <v>2478.70654296875</v>
      </c>
      <c r="Q2706" s="1">
        <v>958.8475341796875</v>
      </c>
      <c r="R2706" s="1">
        <v>2324.485595703125</v>
      </c>
      <c r="S2706" s="1">
        <v>5699.4326171875</v>
      </c>
      <c r="T2706" s="1">
        <v>4502.01025390625</v>
      </c>
      <c r="U2706" s="1">
        <v>628.43438720703125</v>
      </c>
      <c r="V2706" s="1">
        <v>2178.28955078125</v>
      </c>
      <c r="W2706" s="1">
        <v>1503.8289794921875</v>
      </c>
      <c r="X2706" s="1">
        <v>2500.918212890625</v>
      </c>
      <c r="Y2706" s="1">
        <v>15837.9609375</v>
      </c>
      <c r="Z2706" s="1">
        <v>673.794189453125</v>
      </c>
      <c r="AA2706" s="1">
        <v>12278.2666015625</v>
      </c>
      <c r="AB2706" s="1">
        <v>623.3004150390625</v>
      </c>
      <c r="AC2706" s="1">
        <v>2683.584716796875</v>
      </c>
      <c r="AD2706" s="1">
        <v>1739.45751953125</v>
      </c>
      <c r="AE2706" s="1">
        <v>4986.9423828125</v>
      </c>
      <c r="AF2706" s="1">
        <v>8592.7900390625</v>
      </c>
      <c r="AG2706" s="1">
        <v>36758.1015625</v>
      </c>
      <c r="AH2706" s="1">
        <v>10919.9970703125</v>
      </c>
      <c r="AI2706" s="1">
        <v>1544.54736328125</v>
      </c>
      <c r="AJ2706" s="1">
        <v>5017.22900390625</v>
      </c>
      <c r="AK2706" s="1">
        <v>2143.258544921875</v>
      </c>
      <c r="AL2706" s="1">
        <v>150549.703125</v>
      </c>
      <c r="AM2706" s="1">
        <v>114487.296875</v>
      </c>
      <c r="AN2706" s="1">
        <v>36062.3828125</v>
      </c>
      <c r="AO2706" t="s">
        <v>15516</v>
      </c>
    </row>
    <row r="2707" spans="1:41" x14ac:dyDescent="0.25">
      <c r="A2707" s="1">
        <v>2018</v>
      </c>
      <c r="B2707" t="s">
        <v>2027</v>
      </c>
      <c r="C2707" t="s">
        <v>7056</v>
      </c>
      <c r="D2707" t="s">
        <v>7212</v>
      </c>
      <c r="E2707" t="s">
        <v>7711</v>
      </c>
      <c r="F2707" t="s">
        <v>9271</v>
      </c>
      <c r="G2707" t="s">
        <v>11430</v>
      </c>
      <c r="H2707" t="s">
        <v>12686</v>
      </c>
      <c r="I2707" s="1">
        <v>4476.1096800000023</v>
      </c>
      <c r="J2707" s="1">
        <v>9985</v>
      </c>
      <c r="K2707" s="1">
        <v>113.28874999999999</v>
      </c>
      <c r="L2707" s="1">
        <v>205</v>
      </c>
      <c r="M2707" s="1">
        <v>2779</v>
      </c>
      <c r="N2707" s="1">
        <v>3317</v>
      </c>
      <c r="O2707" s="1">
        <v>1710.0929599999999</v>
      </c>
      <c r="P2707" s="1">
        <v>2335</v>
      </c>
      <c r="Q2707" s="1">
        <v>903.25699999999995</v>
      </c>
      <c r="R2707" s="1">
        <v>2189.7203299999992</v>
      </c>
      <c r="S2707" s="1">
        <v>5369</v>
      </c>
      <c r="T2707" s="1">
        <v>4241</v>
      </c>
      <c r="U2707" s="1">
        <v>592</v>
      </c>
      <c r="V2707" s="1">
        <v>2052</v>
      </c>
      <c r="W2707" s="1">
        <v>1416.6423</v>
      </c>
      <c r="X2707" s="1">
        <v>2355.9239574145122</v>
      </c>
      <c r="Y2707" s="1">
        <v>14919.733</v>
      </c>
      <c r="Z2707" s="1">
        <v>634.73</v>
      </c>
      <c r="AA2707" s="1">
        <v>11566.41627040905</v>
      </c>
      <c r="AB2707" s="1">
        <v>587.16369146959721</v>
      </c>
      <c r="AC2707" s="1">
        <v>2528</v>
      </c>
      <c r="AD2707" s="1">
        <v>1638.61</v>
      </c>
      <c r="AE2707" s="1">
        <v>4697.8172560869571</v>
      </c>
      <c r="AF2707" s="1">
        <v>8094.6109999999999</v>
      </c>
      <c r="AG2707" s="1">
        <v>34627</v>
      </c>
      <c r="AH2707" s="1">
        <v>10286.894229999991</v>
      </c>
      <c r="AI2707" s="1">
        <v>1455</v>
      </c>
      <c r="AJ2707" s="1">
        <v>4726.3478867737804</v>
      </c>
      <c r="AK2707" s="1">
        <v>2019</v>
      </c>
      <c r="AL2707" s="1">
        <v>141821.359375</v>
      </c>
      <c r="AM2707" s="1">
        <v>107849.75</v>
      </c>
      <c r="AN2707" s="1">
        <v>33971.6171875</v>
      </c>
      <c r="AO2707" t="s">
        <v>15517</v>
      </c>
    </row>
    <row r="2708" spans="1:41" x14ac:dyDescent="0.25">
      <c r="A2708" s="1">
        <v>2018</v>
      </c>
      <c r="B2708" t="s">
        <v>2027</v>
      </c>
      <c r="C2708" t="s">
        <v>7056</v>
      </c>
      <c r="D2708" t="s">
        <v>7212</v>
      </c>
      <c r="E2708" t="s">
        <v>7712</v>
      </c>
      <c r="F2708" t="s">
        <v>9272</v>
      </c>
      <c r="G2708" t="s">
        <v>11431</v>
      </c>
      <c r="H2708" t="s">
        <v>12686</v>
      </c>
      <c r="I2708" s="1">
        <v>18228.017578125</v>
      </c>
      <c r="J2708" s="1">
        <v>37519.23046875</v>
      </c>
      <c r="K2708" s="1">
        <v>3031.195068359375</v>
      </c>
      <c r="L2708" s="1">
        <v>3798.20654296875</v>
      </c>
      <c r="M2708" s="1">
        <v>13683.3095703125</v>
      </c>
      <c r="N2708" s="1">
        <v>12804.3505859375</v>
      </c>
      <c r="O2708" s="1">
        <v>10532.6962890625</v>
      </c>
      <c r="P2708" s="1">
        <v>12813.904296875</v>
      </c>
      <c r="Q2708" s="1">
        <v>4869.19970703125</v>
      </c>
      <c r="R2708" s="1">
        <v>10966.291015625</v>
      </c>
      <c r="S2708" s="1">
        <v>15633.8974609375</v>
      </c>
      <c r="T2708" s="1">
        <v>15876.4599609375</v>
      </c>
      <c r="U2708" s="1">
        <v>2033.91943359375</v>
      </c>
      <c r="V2708" s="1">
        <v>11618.60546875</v>
      </c>
      <c r="W2708" s="1">
        <v>5684.75048828125</v>
      </c>
      <c r="X2708" s="1">
        <v>23313.146484375</v>
      </c>
      <c r="Y2708" s="1">
        <v>57542.625</v>
      </c>
      <c r="Z2708" s="1">
        <v>7724.04638671875</v>
      </c>
      <c r="AA2708" s="1">
        <v>74756.1640625</v>
      </c>
      <c r="AB2708" s="1">
        <v>3805.77734375</v>
      </c>
      <c r="AC2708" s="1">
        <v>12950.84375</v>
      </c>
      <c r="AD2708" s="1">
        <v>15813.6279296875</v>
      </c>
      <c r="AE2708" s="1">
        <v>16997.298828125</v>
      </c>
      <c r="AF2708" s="1">
        <v>40854.58984375</v>
      </c>
      <c r="AG2708" s="1">
        <v>120394.953125</v>
      </c>
      <c r="AH2708" s="1">
        <v>26491.607421875</v>
      </c>
      <c r="AI2708" s="1">
        <v>6953.11669921875</v>
      </c>
      <c r="AJ2708" s="1">
        <v>35360.60546875</v>
      </c>
      <c r="AK2708" s="1">
        <v>9102.744140625</v>
      </c>
      <c r="AL2708" s="1">
        <v>631155.25</v>
      </c>
      <c r="AM2708" s="1">
        <v>481232.84375</v>
      </c>
      <c r="AN2708" s="1">
        <v>149922.328125</v>
      </c>
      <c r="AO2708" t="s">
        <v>15518</v>
      </c>
    </row>
    <row r="2709" spans="1:41" x14ac:dyDescent="0.25">
      <c r="A2709" s="1">
        <v>2018</v>
      </c>
      <c r="B2709" t="s">
        <v>2027</v>
      </c>
      <c r="C2709" t="s">
        <v>7056</v>
      </c>
      <c r="D2709" t="s">
        <v>7212</v>
      </c>
      <c r="E2709" t="s">
        <v>7712</v>
      </c>
      <c r="F2709" t="s">
        <v>9272</v>
      </c>
      <c r="G2709" t="s">
        <v>11432</v>
      </c>
      <c r="H2709" t="s">
        <v>12686</v>
      </c>
      <c r="I2709" s="1">
        <v>17171.222979999999</v>
      </c>
      <c r="J2709" s="1">
        <v>35344</v>
      </c>
      <c r="K2709" s="1">
        <v>2855.4572908147829</v>
      </c>
      <c r="L2709" s="1">
        <v>3578</v>
      </c>
      <c r="M2709" s="1">
        <v>12890</v>
      </c>
      <c r="N2709" s="1">
        <v>12062</v>
      </c>
      <c r="O2709" s="1">
        <v>9922.0477800000008</v>
      </c>
      <c r="P2709" s="1">
        <v>12071</v>
      </c>
      <c r="Q2709" s="1">
        <v>4586.9009999999998</v>
      </c>
      <c r="R2709" s="1">
        <v>10330.5049915991</v>
      </c>
      <c r="S2709" s="1">
        <v>14727.5</v>
      </c>
      <c r="T2709" s="1">
        <v>14956</v>
      </c>
      <c r="U2709" s="1">
        <v>1916</v>
      </c>
      <c r="V2709" s="1">
        <v>10945</v>
      </c>
      <c r="W2709" s="1">
        <v>5355.16903</v>
      </c>
      <c r="X2709" s="1">
        <v>21961.532875145749</v>
      </c>
      <c r="Y2709" s="1">
        <v>54206.509000000013</v>
      </c>
      <c r="Z2709" s="1">
        <v>7276.2340000000004</v>
      </c>
      <c r="AA2709" s="1">
        <v>70422.069412066543</v>
      </c>
      <c r="AB2709" s="1">
        <v>3585.131888705092</v>
      </c>
      <c r="AC2709" s="1">
        <v>12200</v>
      </c>
      <c r="AD2709" s="1">
        <v>14896.81</v>
      </c>
      <c r="AE2709" s="1">
        <v>16011.85701212451</v>
      </c>
      <c r="AF2709" s="1">
        <v>38485.987999999998</v>
      </c>
      <c r="AG2709" s="1">
        <v>113414.8866205727</v>
      </c>
      <c r="AH2709" s="1">
        <v>24955.718981000002</v>
      </c>
      <c r="AI2709" s="1">
        <v>6550</v>
      </c>
      <c r="AJ2709" s="1">
        <v>33310.525000000001</v>
      </c>
      <c r="AK2709" s="1">
        <v>8575</v>
      </c>
      <c r="AL2709" s="1">
        <v>594563.0625</v>
      </c>
      <c r="AM2709" s="1">
        <v>453332.6875</v>
      </c>
      <c r="AN2709" s="1">
        <v>141230.375</v>
      </c>
      <c r="AO2709" t="s">
        <v>15519</v>
      </c>
    </row>
    <row r="2710" spans="1:41" x14ac:dyDescent="0.25">
      <c r="A2710" s="1">
        <v>2018</v>
      </c>
      <c r="B2710" t="s">
        <v>2027</v>
      </c>
      <c r="C2710" t="s">
        <v>7056</v>
      </c>
      <c r="D2710" t="s">
        <v>7212</v>
      </c>
      <c r="E2710" t="s">
        <v>7713</v>
      </c>
      <c r="F2710" t="s">
        <v>9273</v>
      </c>
      <c r="G2710" t="s">
        <v>11433</v>
      </c>
      <c r="H2710" t="s">
        <v>12686</v>
      </c>
      <c r="I2710" s="1">
        <v>457.52569580078125</v>
      </c>
      <c r="J2710" s="1">
        <v>5856.54150390625</v>
      </c>
      <c r="K2710" s="1">
        <v>224.27767944335938</v>
      </c>
      <c r="L2710" s="1">
        <v>479.81814575195313</v>
      </c>
      <c r="M2710" s="1">
        <v>1015.8981323242188</v>
      </c>
      <c r="N2710" s="1">
        <v>307.84793090820313</v>
      </c>
      <c r="O2710" s="1">
        <v>1133.996337890625</v>
      </c>
      <c r="P2710" s="1">
        <v>1740.93310546875</v>
      </c>
      <c r="Q2710" s="1">
        <v>0.16666249930858612</v>
      </c>
      <c r="R2710" s="1">
        <v>737.9266357421875</v>
      </c>
      <c r="S2710" s="1">
        <v>459.11801147460938</v>
      </c>
      <c r="T2710" s="1">
        <v>2296.120849609375</v>
      </c>
      <c r="U2710" s="1">
        <v>27.60015869140625</v>
      </c>
      <c r="V2710" s="1">
        <v>1006.34423828125</v>
      </c>
      <c r="W2710" s="1">
        <v>467.86431884765625</v>
      </c>
      <c r="X2710" s="1">
        <v>1913.1942138671875</v>
      </c>
      <c r="Y2710" s="1">
        <v>3242.924072265625</v>
      </c>
      <c r="Z2710" s="1">
        <v>1334.716064453125</v>
      </c>
      <c r="AA2710" s="1">
        <v>6696.96044921875</v>
      </c>
      <c r="AB2710" s="1">
        <v>349.21438598632813</v>
      </c>
      <c r="AC2710" s="1">
        <v>833.3125</v>
      </c>
      <c r="AD2710" s="1">
        <v>1563.888671875</v>
      </c>
      <c r="AE2710" s="1">
        <v>1688.6522216796875</v>
      </c>
      <c r="AF2710" s="1">
        <v>1758.4888916015625</v>
      </c>
      <c r="AG2710" s="1">
        <v>7426.0869140625</v>
      </c>
      <c r="AH2710" s="1">
        <v>1462.407470703125</v>
      </c>
      <c r="AI2710" s="1">
        <v>1022.2673950195313</v>
      </c>
      <c r="AJ2710" s="1">
        <v>1989.85791015625</v>
      </c>
      <c r="AK2710" s="1">
        <v>608.2650146484375</v>
      </c>
      <c r="AL2710" s="1">
        <v>48102.21484375</v>
      </c>
      <c r="AM2710" s="1">
        <v>35585.703125</v>
      </c>
      <c r="AN2710" s="1">
        <v>12516.51171875</v>
      </c>
      <c r="AO2710" t="s">
        <v>15520</v>
      </c>
    </row>
    <row r="2711" spans="1:41" x14ac:dyDescent="0.25">
      <c r="A2711" s="1">
        <v>2018</v>
      </c>
      <c r="B2711" t="s">
        <v>2027</v>
      </c>
      <c r="C2711" t="s">
        <v>7056</v>
      </c>
      <c r="D2711" t="s">
        <v>7212</v>
      </c>
      <c r="E2711" t="s">
        <v>7713</v>
      </c>
      <c r="F2711" t="s">
        <v>9273</v>
      </c>
      <c r="G2711" t="s">
        <v>11434</v>
      </c>
      <c r="H2711" t="s">
        <v>12686</v>
      </c>
      <c r="I2711" s="1">
        <v>431</v>
      </c>
      <c r="J2711" s="1">
        <v>5517</v>
      </c>
      <c r="K2711" s="1">
        <v>211.27485881286319</v>
      </c>
      <c r="L2711" s="1">
        <v>452</v>
      </c>
      <c r="M2711" s="1">
        <v>957</v>
      </c>
      <c r="N2711" s="1">
        <v>290</v>
      </c>
      <c r="O2711" s="1">
        <v>1068.2513300000001</v>
      </c>
      <c r="P2711" s="1">
        <v>1640</v>
      </c>
      <c r="Q2711" s="1">
        <v>0.157</v>
      </c>
      <c r="R2711" s="1">
        <v>695.14426017515814</v>
      </c>
      <c r="S2711" s="1">
        <v>432.5</v>
      </c>
      <c r="T2711" s="1">
        <v>2163</v>
      </c>
      <c r="U2711" s="1">
        <v>26</v>
      </c>
      <c r="V2711" s="1">
        <v>948</v>
      </c>
      <c r="W2711" s="1">
        <v>440.73921000000001</v>
      </c>
      <c r="X2711" s="1">
        <v>1802.2739999999999</v>
      </c>
      <c r="Y2711" s="1">
        <v>3054.9110000000001</v>
      </c>
      <c r="Z2711" s="1">
        <v>1257.3340000000001</v>
      </c>
      <c r="AA2711" s="1">
        <v>6308.6947</v>
      </c>
      <c r="AB2711" s="1">
        <v>328.96819723549493</v>
      </c>
      <c r="AC2711" s="1">
        <v>785</v>
      </c>
      <c r="AD2711" s="1">
        <v>1473.22</v>
      </c>
      <c r="AE2711" s="1">
        <v>1590.7501500000001</v>
      </c>
      <c r="AF2711" s="1">
        <v>1656.538</v>
      </c>
      <c r="AG2711" s="1">
        <v>6995.549</v>
      </c>
      <c r="AH2711" s="1">
        <v>1377.62228</v>
      </c>
      <c r="AI2711" s="1">
        <v>963</v>
      </c>
      <c r="AJ2711" s="1">
        <v>1874.49308</v>
      </c>
      <c r="AK2711" s="1">
        <v>573</v>
      </c>
      <c r="AL2711" s="1">
        <v>45313.421875</v>
      </c>
      <c r="AM2711" s="1">
        <v>33522.5703125</v>
      </c>
      <c r="AN2711" s="1">
        <v>11790.849609375</v>
      </c>
      <c r="AO2711" t="s">
        <v>15521</v>
      </c>
    </row>
    <row r="2712" spans="1:41" x14ac:dyDescent="0.25">
      <c r="A2712" s="1">
        <v>2018</v>
      </c>
      <c r="B2712" t="s">
        <v>2027</v>
      </c>
      <c r="C2712" t="s">
        <v>7057</v>
      </c>
      <c r="D2712" t="s">
        <v>7213</v>
      </c>
      <c r="E2712" t="s">
        <v>7714</v>
      </c>
      <c r="F2712" t="s">
        <v>9274</v>
      </c>
      <c r="G2712" t="s">
        <v>11435</v>
      </c>
      <c r="H2712" t="s">
        <v>12686</v>
      </c>
      <c r="I2712" s="1">
        <v>13936.8095703125</v>
      </c>
      <c r="J2712" s="1">
        <v>28580.716796875</v>
      </c>
      <c r="K2712" s="1">
        <v>4.8631629943847656</v>
      </c>
      <c r="L2712" s="1"/>
      <c r="M2712" s="1">
        <v>11558.6318359375</v>
      </c>
      <c r="N2712" s="1">
        <v>5092.98974609375</v>
      </c>
      <c r="O2712" s="1">
        <v>707.71649169921875</v>
      </c>
      <c r="P2712" s="1">
        <v>9452.162109375</v>
      </c>
      <c r="Q2712" s="1">
        <v>6218.3671875</v>
      </c>
      <c r="R2712" s="1">
        <v>5804.05078125</v>
      </c>
      <c r="S2712" s="1"/>
      <c r="T2712" s="1">
        <v>157.39230346679688</v>
      </c>
      <c r="U2712" s="1"/>
      <c r="V2712" s="1"/>
      <c r="W2712" s="1">
        <v>0</v>
      </c>
      <c r="X2712" s="1">
        <v>11418.48828125</v>
      </c>
      <c r="Y2712" s="1">
        <v>22668.802734375</v>
      </c>
      <c r="Z2712" s="1">
        <v>15266.6435546875</v>
      </c>
      <c r="AA2712" s="1">
        <v>0</v>
      </c>
      <c r="AB2712" s="1">
        <v>706.10931396484375</v>
      </c>
      <c r="AC2712" s="1">
        <v>11049.8017578125</v>
      </c>
      <c r="AD2712" s="1">
        <v>30913.94921875</v>
      </c>
      <c r="AE2712" s="1">
        <v>4750.8759765625</v>
      </c>
      <c r="AF2712" s="1">
        <v>26054.89453125</v>
      </c>
      <c r="AG2712" s="1">
        <v>2492.404052734375</v>
      </c>
      <c r="AH2712" s="1">
        <v>13407.4521484375</v>
      </c>
      <c r="AI2712" s="1">
        <v>5110.54638671875</v>
      </c>
      <c r="AJ2712" s="1">
        <v>2684.12646484375</v>
      </c>
      <c r="AK2712" s="1">
        <v>1697.8963623046875</v>
      </c>
      <c r="AL2712" s="1">
        <v>229735.671875</v>
      </c>
      <c r="AM2712" s="1">
        <v>154052.640625</v>
      </c>
      <c r="AN2712" s="1">
        <v>75683.046875</v>
      </c>
      <c r="AO2712" t="s">
        <v>15522</v>
      </c>
    </row>
    <row r="2713" spans="1:41" x14ac:dyDescent="0.25">
      <c r="A2713" s="1">
        <v>2018</v>
      </c>
      <c r="B2713" t="s">
        <v>2027</v>
      </c>
      <c r="C2713" t="s">
        <v>7057</v>
      </c>
      <c r="D2713" t="s">
        <v>7213</v>
      </c>
      <c r="E2713" t="s">
        <v>7714</v>
      </c>
      <c r="F2713" t="s">
        <v>9274</v>
      </c>
      <c r="G2713" t="s">
        <v>11436</v>
      </c>
      <c r="H2713" t="s">
        <v>12686</v>
      </c>
      <c r="I2713" s="1">
        <v>12928.0419921875</v>
      </c>
      <c r="J2713" s="1">
        <v>26512</v>
      </c>
      <c r="K2713" s="1">
        <v>4.5111598968505859</v>
      </c>
      <c r="L2713" s="1"/>
      <c r="M2713" s="1">
        <v>10722</v>
      </c>
      <c r="N2713" s="1">
        <v>4724.35107421875</v>
      </c>
      <c r="O2713" s="1">
        <v>656.4908447265625</v>
      </c>
      <c r="P2713" s="1">
        <v>8768</v>
      </c>
      <c r="Q2713" s="1">
        <v>5768.27197265625</v>
      </c>
      <c r="R2713" s="1">
        <v>5383.9443359375</v>
      </c>
      <c r="S2713" s="1"/>
      <c r="T2713" s="1">
        <v>146</v>
      </c>
      <c r="U2713" s="1"/>
      <c r="V2713" s="1"/>
      <c r="W2713" s="1">
        <v>0</v>
      </c>
      <c r="X2713" s="1">
        <v>10592</v>
      </c>
      <c r="Y2713" s="1">
        <v>21028</v>
      </c>
      <c r="Z2713" s="1">
        <v>14161.6201171875</v>
      </c>
      <c r="AA2713" s="1">
        <v>0</v>
      </c>
      <c r="AB2713" s="1">
        <v>655</v>
      </c>
      <c r="AC2713" s="1">
        <v>10250</v>
      </c>
      <c r="AD2713" s="1">
        <v>28676.349609375</v>
      </c>
      <c r="AE2713" s="1">
        <v>4407</v>
      </c>
      <c r="AF2713" s="1">
        <v>24169</v>
      </c>
      <c r="AG2713" s="1">
        <v>2312</v>
      </c>
      <c r="AH2713" s="1">
        <v>12437</v>
      </c>
      <c r="AI2713" s="1">
        <v>4740.63720703125</v>
      </c>
      <c r="AJ2713" s="1">
        <v>2489.84521484375</v>
      </c>
      <c r="AK2713" s="1">
        <v>1575</v>
      </c>
      <c r="AL2713" s="1">
        <v>213107.0625</v>
      </c>
      <c r="AM2713" s="1">
        <v>142902.0625</v>
      </c>
      <c r="AN2713" s="1">
        <v>70204.9921875</v>
      </c>
      <c r="AO2713" t="s">
        <v>15523</v>
      </c>
    </row>
    <row r="2714" spans="1:41" x14ac:dyDescent="0.25">
      <c r="A2714" s="1">
        <v>2018</v>
      </c>
      <c r="B2714" t="s">
        <v>2027</v>
      </c>
      <c r="C2714" t="s">
        <v>7057</v>
      </c>
      <c r="D2714" t="s">
        <v>7213</v>
      </c>
      <c r="E2714" t="s">
        <v>7714</v>
      </c>
      <c r="F2714" t="s">
        <v>9275</v>
      </c>
      <c r="G2714" t="s">
        <v>11437</v>
      </c>
      <c r="H2714" t="s">
        <v>12686</v>
      </c>
      <c r="I2714" s="1">
        <v>0</v>
      </c>
      <c r="J2714" s="1">
        <v>0</v>
      </c>
      <c r="K2714" s="1"/>
      <c r="L2714" s="1"/>
      <c r="M2714" s="1"/>
      <c r="N2714" s="1"/>
      <c r="O2714" s="1">
        <v>56.600677490234375</v>
      </c>
      <c r="P2714" s="1">
        <v>0</v>
      </c>
      <c r="Q2714" s="1">
        <v>0</v>
      </c>
      <c r="R2714" s="1">
        <v>0</v>
      </c>
      <c r="S2714" s="1"/>
      <c r="T2714" s="1"/>
      <c r="U2714" s="1"/>
      <c r="V2714" s="1"/>
      <c r="W2714" s="1"/>
      <c r="X2714" s="1"/>
      <c r="Y2714" s="1">
        <v>0</v>
      </c>
      <c r="Z2714" s="1">
        <v>0</v>
      </c>
      <c r="AA2714" s="1">
        <v>0</v>
      </c>
      <c r="AB2714" s="1">
        <v>0</v>
      </c>
      <c r="AC2714" s="1"/>
      <c r="AD2714" s="1">
        <v>0</v>
      </c>
      <c r="AE2714" s="1">
        <v>0</v>
      </c>
      <c r="AF2714" s="1"/>
      <c r="AG2714" s="1">
        <v>0</v>
      </c>
      <c r="AH2714" s="1">
        <v>0</v>
      </c>
      <c r="AI2714" s="1"/>
      <c r="AJ2714" s="1">
        <v>0</v>
      </c>
      <c r="AK2714" s="1"/>
      <c r="AL2714" s="1">
        <v>56.600677490234375</v>
      </c>
      <c r="AM2714" s="1">
        <v>0</v>
      </c>
      <c r="AN2714" s="1">
        <v>56.600677490234375</v>
      </c>
      <c r="AO2714" t="s">
        <v>15524</v>
      </c>
    </row>
    <row r="2715" spans="1:41" x14ac:dyDescent="0.25">
      <c r="A2715" s="1">
        <v>2018</v>
      </c>
      <c r="B2715" t="s">
        <v>2027</v>
      </c>
      <c r="C2715" t="s">
        <v>7057</v>
      </c>
      <c r="D2715" t="s">
        <v>7213</v>
      </c>
      <c r="E2715" t="s">
        <v>7714</v>
      </c>
      <c r="F2715" t="s">
        <v>9275</v>
      </c>
      <c r="G2715" t="s">
        <v>11438</v>
      </c>
      <c r="H2715" t="s">
        <v>12686</v>
      </c>
      <c r="I2715" s="1">
        <v>0</v>
      </c>
      <c r="J2715" s="1">
        <v>0</v>
      </c>
      <c r="K2715" s="1"/>
      <c r="L2715" s="1"/>
      <c r="M2715" s="1"/>
      <c r="N2715" s="1"/>
      <c r="O2715" s="1">
        <v>53.841518402099609</v>
      </c>
      <c r="P2715" s="1">
        <v>0</v>
      </c>
      <c r="Q2715" s="1">
        <v>0</v>
      </c>
      <c r="R2715" s="1">
        <v>0</v>
      </c>
      <c r="S2715" s="1"/>
      <c r="T2715" s="1"/>
      <c r="U2715" s="1"/>
      <c r="V2715" s="1"/>
      <c r="W2715" s="1"/>
      <c r="X2715" s="1"/>
      <c r="Y2715" s="1">
        <v>0</v>
      </c>
      <c r="Z2715" s="1">
        <v>0</v>
      </c>
      <c r="AA2715" s="1">
        <v>0</v>
      </c>
      <c r="AB2715" s="1">
        <v>0</v>
      </c>
      <c r="AC2715" s="1"/>
      <c r="AD2715" s="1">
        <v>0</v>
      </c>
      <c r="AE2715" s="1">
        <v>0</v>
      </c>
      <c r="AF2715" s="1"/>
      <c r="AG2715" s="1">
        <v>0</v>
      </c>
      <c r="AH2715" s="1">
        <v>0</v>
      </c>
      <c r="AI2715" s="1"/>
      <c r="AJ2715" s="1">
        <v>0</v>
      </c>
      <c r="AK2715" s="1"/>
      <c r="AL2715" s="1">
        <v>53.841518402099609</v>
      </c>
      <c r="AM2715" s="1">
        <v>0</v>
      </c>
      <c r="AN2715" s="1">
        <v>53.841518402099609</v>
      </c>
      <c r="AO2715" t="s">
        <v>15525</v>
      </c>
    </row>
    <row r="2716" spans="1:41" x14ac:dyDescent="0.25">
      <c r="A2716" s="1">
        <v>2018</v>
      </c>
      <c r="B2716" t="s">
        <v>2027</v>
      </c>
      <c r="C2716" t="s">
        <v>7057</v>
      </c>
      <c r="D2716" t="s">
        <v>7213</v>
      </c>
      <c r="E2716" t="s">
        <v>7714</v>
      </c>
      <c r="F2716" t="s">
        <v>9276</v>
      </c>
      <c r="G2716" t="s">
        <v>11439</v>
      </c>
      <c r="H2716" t="s">
        <v>12686</v>
      </c>
      <c r="I2716" s="1">
        <v>5529.96240234375</v>
      </c>
      <c r="J2716" s="1">
        <v>19955.9765625</v>
      </c>
      <c r="K2716" s="1">
        <v>624.7615966796875</v>
      </c>
      <c r="L2716" s="1">
        <v>2469.152587890625</v>
      </c>
      <c r="M2716" s="1">
        <v>3041.3251953125</v>
      </c>
      <c r="N2716" s="1">
        <v>4185.91015625</v>
      </c>
      <c r="O2716" s="1">
        <v>5203.86865234375</v>
      </c>
      <c r="P2716" s="1">
        <v>6462.68310546875</v>
      </c>
      <c r="Q2716" s="1">
        <v>3644.61376953125</v>
      </c>
      <c r="R2716" s="1">
        <v>4188.85498046875</v>
      </c>
      <c r="S2716" s="1">
        <v>40.338691711425781</v>
      </c>
      <c r="T2716" s="1">
        <v>55.2003173828125</v>
      </c>
      <c r="U2716" s="1">
        <v>216.55508422851563</v>
      </c>
      <c r="V2716" s="1"/>
      <c r="W2716" s="1">
        <v>0</v>
      </c>
      <c r="X2716" s="1">
        <v>9838.39453125</v>
      </c>
      <c r="Y2716" s="1">
        <v>18374.275390625</v>
      </c>
      <c r="Z2716" s="1">
        <v>7017.515625</v>
      </c>
      <c r="AA2716" s="1">
        <v>0</v>
      </c>
      <c r="AB2716" s="1">
        <v>0</v>
      </c>
      <c r="AC2716" s="1">
        <v>1894.8570556640625</v>
      </c>
      <c r="AD2716" s="1">
        <v>14530.76171875</v>
      </c>
      <c r="AE2716" s="1">
        <v>7544.4501953125</v>
      </c>
      <c r="AF2716" s="1">
        <v>16248.0009765625</v>
      </c>
      <c r="AG2716" s="1">
        <v>11258.7412109375</v>
      </c>
      <c r="AH2716" s="1">
        <v>9092.12890625</v>
      </c>
      <c r="AI2716" s="1">
        <v>3605.00537109375</v>
      </c>
      <c r="AJ2716" s="1">
        <v>11426.5966796875</v>
      </c>
      <c r="AK2716" s="1">
        <v>7165.42578125</v>
      </c>
      <c r="AL2716" s="1">
        <v>173615.34375</v>
      </c>
      <c r="AM2716" s="1">
        <v>120418.1484375</v>
      </c>
      <c r="AN2716" s="1">
        <v>53197.20703125</v>
      </c>
      <c r="AO2716" t="s">
        <v>15526</v>
      </c>
    </row>
    <row r="2717" spans="1:41" x14ac:dyDescent="0.25">
      <c r="A2717" s="1">
        <v>2018</v>
      </c>
      <c r="B2717" t="s">
        <v>2027</v>
      </c>
      <c r="C2717" t="s">
        <v>7057</v>
      </c>
      <c r="D2717" t="s">
        <v>7213</v>
      </c>
      <c r="E2717" t="s">
        <v>7714</v>
      </c>
      <c r="F2717" t="s">
        <v>9276</v>
      </c>
      <c r="G2717" t="s">
        <v>11440</v>
      </c>
      <c r="H2717" t="s">
        <v>12686</v>
      </c>
      <c r="I2717" s="1">
        <v>5209.35498046875</v>
      </c>
      <c r="J2717" s="1">
        <v>18799</v>
      </c>
      <c r="K2717" s="1">
        <v>588.5401611328125</v>
      </c>
      <c r="L2717" s="1">
        <v>2326</v>
      </c>
      <c r="M2717" s="1">
        <v>2865</v>
      </c>
      <c r="N2717" s="1">
        <v>3943.22607421875</v>
      </c>
      <c r="O2717" s="1">
        <v>4902.1669921875</v>
      </c>
      <c r="P2717" s="1">
        <v>6088</v>
      </c>
      <c r="Q2717" s="1">
        <v>3433.31201171875</v>
      </c>
      <c r="R2717" s="1">
        <v>3946</v>
      </c>
      <c r="S2717" s="1">
        <v>38</v>
      </c>
      <c r="T2717" s="1">
        <v>52</v>
      </c>
      <c r="U2717" s="1">
        <v>204</v>
      </c>
      <c r="V2717" s="1"/>
      <c r="W2717" s="1">
        <v>0</v>
      </c>
      <c r="X2717" s="1">
        <v>9268</v>
      </c>
      <c r="Y2717" s="1">
        <v>17309</v>
      </c>
      <c r="Z2717" s="1">
        <v>6610.6650390625</v>
      </c>
      <c r="AA2717" s="1">
        <v>0</v>
      </c>
      <c r="AB2717" s="1">
        <v>0</v>
      </c>
      <c r="AC2717" s="1">
        <v>1785</v>
      </c>
      <c r="AD2717" s="1">
        <v>13688.3203125</v>
      </c>
      <c r="AE2717" s="1">
        <v>7107.0498046875</v>
      </c>
      <c r="AF2717" s="1">
        <v>15306</v>
      </c>
      <c r="AG2717" s="1">
        <v>10606</v>
      </c>
      <c r="AH2717" s="1">
        <v>8565</v>
      </c>
      <c r="AI2717" s="1">
        <v>3396</v>
      </c>
      <c r="AJ2717" s="1">
        <v>10764.123046875</v>
      </c>
      <c r="AK2717" s="1">
        <v>6750</v>
      </c>
      <c r="AL2717" s="1">
        <v>163549.75</v>
      </c>
      <c r="AM2717" s="1">
        <v>113436.734375</v>
      </c>
      <c r="AN2717" s="1">
        <v>50113.02734375</v>
      </c>
      <c r="AO2717" t="s">
        <v>15527</v>
      </c>
    </row>
    <row r="2718" spans="1:41" x14ac:dyDescent="0.25">
      <c r="A2718" s="1">
        <v>2018</v>
      </c>
      <c r="B2718" t="s">
        <v>2027</v>
      </c>
      <c r="C2718" t="s">
        <v>7057</v>
      </c>
      <c r="D2718" t="s">
        <v>7213</v>
      </c>
      <c r="E2718" t="s">
        <v>7714</v>
      </c>
      <c r="F2718" t="s">
        <v>9277</v>
      </c>
      <c r="G2718" t="s">
        <v>11441</v>
      </c>
      <c r="H2718" t="s">
        <v>12686</v>
      </c>
      <c r="I2718" s="1">
        <v>0</v>
      </c>
      <c r="J2718" s="1">
        <v>619.18389892578125</v>
      </c>
      <c r="K2718" s="1"/>
      <c r="L2718" s="1"/>
      <c r="M2718" s="1"/>
      <c r="N2718" s="1"/>
      <c r="O2718" s="1"/>
      <c r="P2718" s="1">
        <v>0</v>
      </c>
      <c r="Q2718" s="1">
        <v>0</v>
      </c>
      <c r="R2718" s="1">
        <v>-153.48191833496094</v>
      </c>
      <c r="S2718" s="1"/>
      <c r="T2718" s="1"/>
      <c r="U2718" s="1"/>
      <c r="V2718" s="1"/>
      <c r="W2718" s="1"/>
      <c r="X2718" s="1"/>
      <c r="Y2718" s="1">
        <v>0</v>
      </c>
      <c r="Z2718" s="1">
        <v>114.58580780029297</v>
      </c>
      <c r="AA2718" s="1">
        <v>898.97320556640625</v>
      </c>
      <c r="AB2718" s="1">
        <v>0</v>
      </c>
      <c r="AC2718" s="1"/>
      <c r="AD2718" s="1">
        <v>0</v>
      </c>
      <c r="AE2718" s="1">
        <v>67.279739379882813</v>
      </c>
      <c r="AF2718" s="1"/>
      <c r="AG2718" s="1">
        <v>0</v>
      </c>
      <c r="AH2718" s="1">
        <v>0</v>
      </c>
      <c r="AI2718" s="1"/>
      <c r="AJ2718" s="1">
        <v>0</v>
      </c>
      <c r="AK2718" s="1">
        <v>783.17822265625</v>
      </c>
      <c r="AL2718" s="1">
        <v>2329.718994140625</v>
      </c>
      <c r="AM2718" s="1">
        <v>1546.540771484375</v>
      </c>
      <c r="AN2718" s="1">
        <v>783.17822265625</v>
      </c>
      <c r="AO2718" t="s">
        <v>15528</v>
      </c>
    </row>
    <row r="2719" spans="1:41" x14ac:dyDescent="0.25">
      <c r="A2719" s="1">
        <v>2018</v>
      </c>
      <c r="B2719" t="s">
        <v>2027</v>
      </c>
      <c r="C2719" t="s">
        <v>7057</v>
      </c>
      <c r="D2719" t="s">
        <v>7213</v>
      </c>
      <c r="E2719" t="s">
        <v>7714</v>
      </c>
      <c r="F2719" t="s">
        <v>9277</v>
      </c>
      <c r="G2719" t="s">
        <v>11442</v>
      </c>
      <c r="H2719" t="s">
        <v>12686</v>
      </c>
      <c r="I2719" s="1">
        <v>0</v>
      </c>
      <c r="J2719" s="1">
        <v>589</v>
      </c>
      <c r="K2719" s="1"/>
      <c r="L2719" s="1"/>
      <c r="M2719" s="1"/>
      <c r="N2719" s="1"/>
      <c r="O2719" s="1"/>
      <c r="P2719" s="1">
        <v>0</v>
      </c>
      <c r="Q2719" s="1">
        <v>0</v>
      </c>
      <c r="R2719" s="1">
        <v>-146</v>
      </c>
      <c r="S2719" s="1"/>
      <c r="T2719" s="1"/>
      <c r="U2719" s="1"/>
      <c r="V2719" s="1"/>
      <c r="W2719" s="1"/>
      <c r="X2719" s="1"/>
      <c r="Y2719" s="1">
        <v>0</v>
      </c>
      <c r="Z2719" s="1">
        <v>109</v>
      </c>
      <c r="AA2719" s="1">
        <v>855.15020751953125</v>
      </c>
      <c r="AB2719" s="1">
        <v>0</v>
      </c>
      <c r="AC2719" s="1"/>
      <c r="AD2719" s="1">
        <v>0</v>
      </c>
      <c r="AE2719" s="1">
        <v>64</v>
      </c>
      <c r="AF2719" s="1"/>
      <c r="AG2719" s="1">
        <v>0</v>
      </c>
      <c r="AH2719" s="1">
        <v>0</v>
      </c>
      <c r="AI2719" s="1"/>
      <c r="AJ2719" s="1">
        <v>0</v>
      </c>
      <c r="AK2719" s="1">
        <v>745</v>
      </c>
      <c r="AL2719" s="1">
        <v>2216.150146484375</v>
      </c>
      <c r="AM2719" s="1">
        <v>1471.150146484375</v>
      </c>
      <c r="AN2719" s="1">
        <v>745</v>
      </c>
      <c r="AO2719" t="s">
        <v>15529</v>
      </c>
    </row>
    <row r="2720" spans="1:41" x14ac:dyDescent="0.25">
      <c r="A2720" s="1">
        <v>2018</v>
      </c>
      <c r="B2720" t="s">
        <v>2027</v>
      </c>
      <c r="C2720" t="s">
        <v>7057</v>
      </c>
      <c r="D2720" t="s">
        <v>7213</v>
      </c>
      <c r="E2720" t="s">
        <v>7714</v>
      </c>
      <c r="F2720" t="s">
        <v>9278</v>
      </c>
      <c r="G2720" t="s">
        <v>11443</v>
      </c>
      <c r="H2720" t="s">
        <v>12686</v>
      </c>
      <c r="I2720" s="1">
        <v>0</v>
      </c>
      <c r="J2720" s="1">
        <v>68.330986022949219</v>
      </c>
      <c r="K2720" s="1">
        <v>1307.1038818359375</v>
      </c>
      <c r="L2720" s="1"/>
      <c r="M2720" s="1"/>
      <c r="N2720" s="1"/>
      <c r="O2720" s="1">
        <v>633.03643798828125</v>
      </c>
      <c r="P2720" s="1">
        <v>249.25042724609375</v>
      </c>
      <c r="Q2720" s="1">
        <v>0</v>
      </c>
      <c r="R2720" s="1">
        <v>0</v>
      </c>
      <c r="S2720" s="1"/>
      <c r="T2720" s="1"/>
      <c r="U2720" s="1">
        <v>7.3587217330932617</v>
      </c>
      <c r="V2720" s="1">
        <v>71.447647094726563</v>
      </c>
      <c r="W2720" s="1">
        <v>0</v>
      </c>
      <c r="X2720" s="1">
        <v>15.768689155578613</v>
      </c>
      <c r="Y2720" s="1">
        <v>1856.5003662109375</v>
      </c>
      <c r="Z2720" s="1">
        <v>0</v>
      </c>
      <c r="AA2720" s="1">
        <v>0</v>
      </c>
      <c r="AB2720" s="1">
        <v>0</v>
      </c>
      <c r="AC2720" s="1">
        <v>278.6064453125</v>
      </c>
      <c r="AD2720" s="1">
        <v>0</v>
      </c>
      <c r="AE2720" s="1">
        <v>63.074756622314453</v>
      </c>
      <c r="AF2720" s="1"/>
      <c r="AG2720" s="1">
        <v>0</v>
      </c>
      <c r="AH2720" s="1">
        <v>2.1024918556213379</v>
      </c>
      <c r="AI2720" s="1">
        <v>0</v>
      </c>
      <c r="AJ2720" s="1">
        <v>33.404613494873047</v>
      </c>
      <c r="AK2720" s="1"/>
      <c r="AL2720" s="1">
        <v>4585.98583984375</v>
      </c>
      <c r="AM2720" s="1">
        <v>2627.973876953125</v>
      </c>
      <c r="AN2720" s="1">
        <v>1958.0115966796875</v>
      </c>
      <c r="AO2720" t="s">
        <v>15530</v>
      </c>
    </row>
    <row r="2721" spans="1:41" x14ac:dyDescent="0.25">
      <c r="A2721" s="1">
        <v>2018</v>
      </c>
      <c r="B2721" t="s">
        <v>2027</v>
      </c>
      <c r="C2721" t="s">
        <v>7057</v>
      </c>
      <c r="D2721" t="s">
        <v>7213</v>
      </c>
      <c r="E2721" t="s">
        <v>7714</v>
      </c>
      <c r="F2721" t="s">
        <v>9278</v>
      </c>
      <c r="G2721" t="s">
        <v>11444</v>
      </c>
      <c r="H2721" t="s">
        <v>12686</v>
      </c>
      <c r="I2721" s="1">
        <v>0</v>
      </c>
      <c r="J2721" s="1">
        <v>65</v>
      </c>
      <c r="K2721" s="1">
        <v>1243.3853759765625</v>
      </c>
      <c r="L2721" s="1"/>
      <c r="M2721" s="1"/>
      <c r="N2721" s="1"/>
      <c r="O2721" s="1">
        <v>602.17730712890625</v>
      </c>
      <c r="P2721" s="1">
        <v>237.10000610351563</v>
      </c>
      <c r="Q2721" s="1">
        <v>0</v>
      </c>
      <c r="R2721" s="1">
        <v>0</v>
      </c>
      <c r="S2721" s="1"/>
      <c r="T2721" s="1"/>
      <c r="U2721" s="1">
        <v>7</v>
      </c>
      <c r="V2721" s="1">
        <v>67.964729309082031</v>
      </c>
      <c r="W2721" s="1">
        <v>0</v>
      </c>
      <c r="X2721" s="1">
        <v>15</v>
      </c>
      <c r="Y2721" s="1">
        <v>1766</v>
      </c>
      <c r="Z2721" s="1">
        <v>0</v>
      </c>
      <c r="AA2721" s="1">
        <v>0</v>
      </c>
      <c r="AB2721" s="1">
        <v>0</v>
      </c>
      <c r="AC2721" s="1">
        <v>265.02499389648438</v>
      </c>
      <c r="AD2721" s="1">
        <v>0</v>
      </c>
      <c r="AE2721" s="1">
        <v>60</v>
      </c>
      <c r="AF2721" s="1"/>
      <c r="AG2721" s="1">
        <v>0</v>
      </c>
      <c r="AH2721" s="1">
        <v>2</v>
      </c>
      <c r="AI2721" s="1">
        <v>0</v>
      </c>
      <c r="AJ2721" s="1">
        <v>31.776210784912109</v>
      </c>
      <c r="AK2721" s="1"/>
      <c r="AL2721" s="1">
        <v>4362.42919921875</v>
      </c>
      <c r="AM2721" s="1">
        <v>2499.86572265625</v>
      </c>
      <c r="AN2721" s="1">
        <v>1862.562744140625</v>
      </c>
      <c r="AO2721" t="s">
        <v>15531</v>
      </c>
    </row>
    <row r="2722" spans="1:41" x14ac:dyDescent="0.25">
      <c r="A2722" s="1">
        <v>2018</v>
      </c>
      <c r="B2722" t="s">
        <v>2027</v>
      </c>
      <c r="C2722" t="s">
        <v>7058</v>
      </c>
      <c r="D2722" t="s">
        <v>7213</v>
      </c>
      <c r="E2722" t="s">
        <v>7715</v>
      </c>
      <c r="F2722" t="s">
        <v>9279</v>
      </c>
      <c r="G2722" t="s">
        <v>11445</v>
      </c>
      <c r="H2722" t="s">
        <v>12687</v>
      </c>
      <c r="I2722" s="1">
        <v>580</v>
      </c>
      <c r="J2722" s="1">
        <v>961.64600000000007</v>
      </c>
      <c r="K2722" s="1">
        <v>45.6</v>
      </c>
      <c r="L2722" s="1">
        <v>102</v>
      </c>
      <c r="M2722" s="1">
        <v>400.17250000000001</v>
      </c>
      <c r="N2722" s="1">
        <v>614.28300000000002</v>
      </c>
      <c r="O2722" s="1">
        <v>263</v>
      </c>
      <c r="P2722" s="1">
        <v>332.37400000000002</v>
      </c>
      <c r="Q2722" s="1">
        <v>150.66</v>
      </c>
      <c r="R2722" s="1">
        <v>314.60000000000002</v>
      </c>
      <c r="S2722" s="1">
        <v>559</v>
      </c>
      <c r="T2722" s="1">
        <v>342</v>
      </c>
      <c r="U2722" s="1">
        <v>99</v>
      </c>
      <c r="V2722" s="1">
        <v>454</v>
      </c>
      <c r="W2722" s="1">
        <v>223</v>
      </c>
      <c r="X2722" s="1">
        <v>558</v>
      </c>
      <c r="Y2722" s="1">
        <v>2327.8000000000002</v>
      </c>
      <c r="Z2722" s="1">
        <v>236.74199999999999</v>
      </c>
      <c r="AA2722" s="1">
        <v>3329.2767499998199</v>
      </c>
      <c r="AB2722" s="1">
        <v>70</v>
      </c>
      <c r="AC2722" s="1">
        <v>253.12450000000001</v>
      </c>
      <c r="AD2722" s="1">
        <v>508.82499999999999</v>
      </c>
      <c r="AE2722" s="1">
        <v>307</v>
      </c>
      <c r="AF2722" s="1">
        <v>1157</v>
      </c>
      <c r="AG2722" s="1">
        <v>4854.0240199999998</v>
      </c>
      <c r="AH2722" s="1">
        <v>941</v>
      </c>
      <c r="AI2722" s="1">
        <v>302.27199999999999</v>
      </c>
      <c r="AJ2722" s="1">
        <v>1467.7525000000001</v>
      </c>
      <c r="AK2722" s="1">
        <v>182</v>
      </c>
      <c r="AL2722" s="1">
        <v>21936.150390625</v>
      </c>
      <c r="AM2722" s="1">
        <v>17541.283203125</v>
      </c>
      <c r="AN2722" s="1">
        <v>4394.86962890625</v>
      </c>
      <c r="AO2722" t="s">
        <v>15532</v>
      </c>
    </row>
    <row r="2723" spans="1:41" x14ac:dyDescent="0.25">
      <c r="A2723" s="1">
        <v>2018</v>
      </c>
      <c r="B2723" t="s">
        <v>2027</v>
      </c>
      <c r="C2723" t="s">
        <v>7059</v>
      </c>
      <c r="D2723" t="s">
        <v>7214</v>
      </c>
      <c r="E2723" t="s">
        <v>7716</v>
      </c>
      <c r="F2723" t="s">
        <v>9280</v>
      </c>
      <c r="G2723" t="s">
        <v>11446</v>
      </c>
      <c r="H2723" t="s">
        <v>12688</v>
      </c>
      <c r="I2723" s="1">
        <v>47356.958487382617</v>
      </c>
      <c r="J2723" s="1">
        <v>127205.1</v>
      </c>
      <c r="K2723" s="1">
        <v>2204.5553789066289</v>
      </c>
      <c r="L2723" s="1">
        <v>4997</v>
      </c>
      <c r="M2723" s="1">
        <v>39493.626149038282</v>
      </c>
      <c r="N2723" s="1">
        <v>66677.527519080264</v>
      </c>
      <c r="O2723" s="1">
        <v>24600.830656989659</v>
      </c>
      <c r="P2723" s="1">
        <v>36822.574999999997</v>
      </c>
      <c r="Q2723" s="1">
        <v>40961.446104417482</v>
      </c>
      <c r="R2723" s="1">
        <v>32101.30369152574</v>
      </c>
      <c r="S2723" s="1">
        <v>52418</v>
      </c>
      <c r="T2723" s="1">
        <v>44288.863999999987</v>
      </c>
      <c r="U2723" s="1">
        <v>15329.02490974216</v>
      </c>
      <c r="V2723" s="1">
        <v>52686</v>
      </c>
      <c r="W2723" s="1">
        <v>7555</v>
      </c>
      <c r="X2723" s="1">
        <v>48814.291283572747</v>
      </c>
      <c r="Y2723" s="1">
        <v>344015.32299999997</v>
      </c>
      <c r="Z2723" s="1">
        <v>8866.3861549996655</v>
      </c>
      <c r="AA2723" s="1">
        <v>338669.23368398688</v>
      </c>
      <c r="AB2723" s="1">
        <v>5152.1583361733001</v>
      </c>
      <c r="AC2723" s="1">
        <v>19223.018733900259</v>
      </c>
      <c r="AD2723" s="1">
        <v>19317.78</v>
      </c>
      <c r="AE2723" s="1">
        <v>37670.680444310987</v>
      </c>
      <c r="AF2723" s="1">
        <v>135421</v>
      </c>
      <c r="AG2723" s="1">
        <v>780706.85499999986</v>
      </c>
      <c r="AH2723" s="1">
        <v>149812.69383</v>
      </c>
      <c r="AI2723" s="1">
        <v>19884.709393588899</v>
      </c>
      <c r="AJ2723" s="1">
        <v>209704.41911628941</v>
      </c>
      <c r="AK2723" s="1">
        <v>5930</v>
      </c>
      <c r="AL2723" s="1">
        <v>2717886.25</v>
      </c>
      <c r="AM2723" s="1">
        <v>2298413.75</v>
      </c>
      <c r="AN2723" s="1">
        <v>419472.53125</v>
      </c>
      <c r="AO2723" t="s">
        <v>15533</v>
      </c>
    </row>
    <row r="2724" spans="1:41" x14ac:dyDescent="0.25">
      <c r="A2724" s="1">
        <v>2018</v>
      </c>
      <c r="B2724" t="s">
        <v>2027</v>
      </c>
      <c r="C2724" t="s">
        <v>7059</v>
      </c>
      <c r="D2724" t="s">
        <v>7214</v>
      </c>
      <c r="E2724" t="s">
        <v>7716</v>
      </c>
      <c r="F2724" t="s">
        <v>9281</v>
      </c>
      <c r="G2724" t="s">
        <v>11446</v>
      </c>
      <c r="H2724" t="s">
        <v>12688</v>
      </c>
      <c r="I2724" s="1">
        <v>35531.725479704903</v>
      </c>
      <c r="J2724" s="1">
        <v>92074.9</v>
      </c>
      <c r="K2724" s="1">
        <v>7034.8770939970964</v>
      </c>
      <c r="L2724" s="1">
        <v>25493</v>
      </c>
      <c r="M2724" s="1">
        <v>94772.670492190053</v>
      </c>
      <c r="N2724" s="1">
        <v>48049.654034008083</v>
      </c>
      <c r="O2724" s="1">
        <v>54565.47550085972</v>
      </c>
      <c r="P2724" s="1">
        <v>36788.077580000012</v>
      </c>
      <c r="Q2724" s="1">
        <v>2067.9304013752321</v>
      </c>
      <c r="R2724" s="1">
        <v>24011.08922854513</v>
      </c>
      <c r="S2724" s="1">
        <v>59580</v>
      </c>
      <c r="T2724" s="1">
        <v>48472.846999999987</v>
      </c>
      <c r="U2724" s="1">
        <v>632.29510527983507</v>
      </c>
      <c r="V2724" s="1">
        <v>24310</v>
      </c>
      <c r="W2724" s="1">
        <v>27229</v>
      </c>
      <c r="X2724" s="1">
        <v>108430.2843007083</v>
      </c>
      <c r="Y2724" s="1">
        <v>118486.15300000001</v>
      </c>
      <c r="Z2724" s="1">
        <v>90277.786812679973</v>
      </c>
      <c r="AA2724" s="1">
        <v>421142.08872197598</v>
      </c>
      <c r="AB2724" s="1">
        <v>18410.288254628402</v>
      </c>
      <c r="AC2724" s="1">
        <v>72105.449129999994</v>
      </c>
      <c r="AD2724" s="1">
        <v>130362.98</v>
      </c>
      <c r="AE2724" s="1">
        <v>50540.836417023282</v>
      </c>
      <c r="AF2724" s="1">
        <v>121864</v>
      </c>
      <c r="AG2724" s="1">
        <v>323167.46299999999</v>
      </c>
      <c r="AH2724" s="1">
        <v>108137.12479</v>
      </c>
      <c r="AI2724" s="1">
        <v>28348.544976073641</v>
      </c>
      <c r="AJ2724" s="1">
        <v>148041.47870573439</v>
      </c>
      <c r="AK2724" s="1">
        <v>31926</v>
      </c>
      <c r="AL2724" s="1">
        <v>2351854</v>
      </c>
      <c r="AM2724" s="1">
        <v>1634584</v>
      </c>
      <c r="AN2724" s="1">
        <v>717270.125</v>
      </c>
      <c r="AO2724" t="s">
        <v>15534</v>
      </c>
    </row>
    <row r="2725" spans="1:41" x14ac:dyDescent="0.25">
      <c r="A2725" s="1">
        <v>2018</v>
      </c>
      <c r="B2725" t="s">
        <v>2027</v>
      </c>
      <c r="C2725" t="s">
        <v>7059</v>
      </c>
      <c r="D2725" t="s">
        <v>7214</v>
      </c>
      <c r="E2725" t="s">
        <v>7716</v>
      </c>
      <c r="F2725" t="s">
        <v>9282</v>
      </c>
      <c r="G2725" t="s">
        <v>11446</v>
      </c>
      <c r="H2725" t="s">
        <v>12688</v>
      </c>
      <c r="I2725" s="1">
        <v>21245.051676027801</v>
      </c>
      <c r="J2725" s="1">
        <v>53909.1</v>
      </c>
      <c r="K2725" s="1">
        <v>2931.298947025834</v>
      </c>
      <c r="L2725" s="1">
        <v>6883</v>
      </c>
      <c r="M2725" s="1">
        <v>40755.026071094522</v>
      </c>
      <c r="N2725" s="1">
        <v>57734.566984655183</v>
      </c>
      <c r="O2725" s="1">
        <v>16571.119693882989</v>
      </c>
      <c r="P2725" s="1">
        <v>26337.692510000001</v>
      </c>
      <c r="Q2725" s="1">
        <v>9776.3154684531364</v>
      </c>
      <c r="R2725" s="1">
        <v>25400.44685613499</v>
      </c>
      <c r="S2725" s="1">
        <v>39720</v>
      </c>
      <c r="T2725" s="1">
        <v>22685.679</v>
      </c>
      <c r="U2725" s="1">
        <v>4052.211980925732</v>
      </c>
      <c r="V2725" s="1">
        <v>23458</v>
      </c>
      <c r="W2725" s="1">
        <v>16369</v>
      </c>
      <c r="X2725" s="1">
        <v>29903.886903539889</v>
      </c>
      <c r="Y2725" s="1">
        <v>118201.86900000001</v>
      </c>
      <c r="Z2725" s="1">
        <v>20722.782561659649</v>
      </c>
      <c r="AA2725" s="1">
        <v>270542.99793968903</v>
      </c>
      <c r="AB2725" s="1">
        <v>6801.6819557939789</v>
      </c>
      <c r="AC2725" s="1">
        <v>30270.182980000001</v>
      </c>
      <c r="AD2725" s="1">
        <v>53828.959999999992</v>
      </c>
      <c r="AE2725" s="1">
        <v>29100.51811806668</v>
      </c>
      <c r="AF2725" s="1">
        <v>90565</v>
      </c>
      <c r="AG2725" s="1">
        <v>269914.52600000001</v>
      </c>
      <c r="AH2725" s="1">
        <v>64888.331149999991</v>
      </c>
      <c r="AI2725" s="1">
        <v>26860.52591815274</v>
      </c>
      <c r="AJ2725" s="1">
        <v>96686.581682614647</v>
      </c>
      <c r="AK2725" s="1">
        <v>13757</v>
      </c>
      <c r="AL2725" s="1">
        <v>1489873.375</v>
      </c>
      <c r="AM2725" s="1">
        <v>1154800.875</v>
      </c>
      <c r="AN2725" s="1">
        <v>335072.53125</v>
      </c>
      <c r="AO2725" t="s">
        <v>15535</v>
      </c>
    </row>
    <row r="2726" spans="1:41" x14ac:dyDescent="0.25">
      <c r="A2726" s="1">
        <v>2018</v>
      </c>
      <c r="B2726" t="s">
        <v>2027</v>
      </c>
      <c r="C2726" t="s">
        <v>7059</v>
      </c>
      <c r="D2726" t="s">
        <v>7214</v>
      </c>
      <c r="E2726" t="s">
        <v>7716</v>
      </c>
      <c r="F2726" t="s">
        <v>9283</v>
      </c>
      <c r="G2726" t="s">
        <v>11446</v>
      </c>
      <c r="H2726" t="s">
        <v>12688</v>
      </c>
      <c r="I2726" s="1">
        <v>10808.648586633501</v>
      </c>
      <c r="J2726" s="1">
        <v>22089.1</v>
      </c>
      <c r="K2726" s="1">
        <v>2531.223757835854</v>
      </c>
      <c r="L2726" s="1">
        <v>3052</v>
      </c>
      <c r="M2726" s="1">
        <v>10919.39533537098</v>
      </c>
      <c r="N2726" s="1">
        <v>34526.205830623083</v>
      </c>
      <c r="O2726" s="1">
        <v>8389.4017833504786</v>
      </c>
      <c r="P2726" s="1">
        <v>12427.345670000001</v>
      </c>
      <c r="Q2726" s="1">
        <v>4605.849988724076</v>
      </c>
      <c r="R2726" s="1">
        <v>15585.784190725</v>
      </c>
      <c r="S2726" s="1">
        <v>11459</v>
      </c>
      <c r="T2726" s="1">
        <v>16492.073</v>
      </c>
      <c r="U2726" s="1">
        <v>2022.73369628316</v>
      </c>
      <c r="V2726" s="1">
        <v>7739</v>
      </c>
      <c r="W2726" s="1">
        <v>7943</v>
      </c>
      <c r="X2726" s="1">
        <v>7316.6303051665072</v>
      </c>
      <c r="Y2726" s="1">
        <v>115572.15700000001</v>
      </c>
      <c r="Z2726" s="1">
        <v>8538.0908630132944</v>
      </c>
      <c r="AA2726" s="1">
        <v>154625.14883081499</v>
      </c>
      <c r="AB2726" s="1">
        <v>3095.5676291237091</v>
      </c>
      <c r="AC2726" s="1">
        <v>16568.323199999999</v>
      </c>
      <c r="AD2726" s="1">
        <v>12623.92</v>
      </c>
      <c r="AE2726" s="1">
        <v>16539.079756509211</v>
      </c>
      <c r="AF2726" s="1">
        <v>51130</v>
      </c>
      <c r="AG2726" s="1">
        <v>185496.41899999999</v>
      </c>
      <c r="AH2726" s="1">
        <v>30814.167310000001</v>
      </c>
      <c r="AI2726" s="1">
        <v>13898.9811259567</v>
      </c>
      <c r="AJ2726" s="1">
        <v>32493.200387175209</v>
      </c>
      <c r="AK2726" s="1">
        <v>6119</v>
      </c>
      <c r="AL2726" s="1">
        <v>825421.4375</v>
      </c>
      <c r="AM2726" s="1">
        <v>693819.0625</v>
      </c>
      <c r="AN2726" s="1">
        <v>131602.375</v>
      </c>
      <c r="AO2726" t="s">
        <v>15536</v>
      </c>
    </row>
    <row r="2727" spans="1:41" x14ac:dyDescent="0.25">
      <c r="A2727" s="1">
        <v>2018</v>
      </c>
      <c r="B2727" t="s">
        <v>2027</v>
      </c>
      <c r="C2727" t="s">
        <v>7059</v>
      </c>
      <c r="D2727" t="s">
        <v>7214</v>
      </c>
      <c r="E2727" t="s">
        <v>7716</v>
      </c>
      <c r="F2727" t="s">
        <v>9284</v>
      </c>
      <c r="G2727" t="s">
        <v>11446</v>
      </c>
      <c r="H2727" t="s">
        <v>12688</v>
      </c>
      <c r="I2727" s="1">
        <v>21061.556016782251</v>
      </c>
      <c r="J2727" s="1">
        <v>758</v>
      </c>
      <c r="K2727" s="1">
        <v>2877.8586590387999</v>
      </c>
      <c r="L2727" s="1">
        <v>2697</v>
      </c>
      <c r="M2727" s="1">
        <v>22040.50063046677</v>
      </c>
      <c r="N2727" s="1">
        <v>14747.381375558391</v>
      </c>
      <c r="O2727" s="1">
        <v>10695.806614854509</v>
      </c>
      <c r="P2727" s="1">
        <v>2659.4006710000008</v>
      </c>
      <c r="Q2727" s="1">
        <v>0</v>
      </c>
      <c r="R2727" s="1">
        <v>3600.4694499999991</v>
      </c>
      <c r="S2727" s="1">
        <v>26424</v>
      </c>
      <c r="T2727" s="1">
        <v>15216.169</v>
      </c>
      <c r="U2727" s="1">
        <v>252.9934164200001</v>
      </c>
      <c r="V2727" s="1">
        <v>3427</v>
      </c>
      <c r="W2727" s="1">
        <v>3417</v>
      </c>
      <c r="X2727" s="1">
        <v>10622.319155518901</v>
      </c>
      <c r="Y2727" s="1">
        <v>54559.256000000008</v>
      </c>
      <c r="Z2727" s="1">
        <v>1179.3122997851219</v>
      </c>
      <c r="AA2727" s="1">
        <v>35293.800003675853</v>
      </c>
      <c r="AB2727" s="1">
        <v>3166.3060502405692</v>
      </c>
      <c r="AC2727" s="1">
        <v>1373</v>
      </c>
      <c r="AD2727" s="1">
        <v>7.1</v>
      </c>
      <c r="AE2727" s="1">
        <v>4428.2223861731973</v>
      </c>
      <c r="AF2727" s="1">
        <v>41908.400000000001</v>
      </c>
      <c r="AG2727" s="1">
        <v>41511.327830000002</v>
      </c>
      <c r="AH2727" s="1">
        <v>27646.2503</v>
      </c>
      <c r="AI2727" s="1">
        <v>1915.078</v>
      </c>
      <c r="AJ2727" s="1">
        <v>8218.1125903544944</v>
      </c>
      <c r="AK2727" s="1">
        <v>449</v>
      </c>
      <c r="AL2727" s="1">
        <v>362152.59375</v>
      </c>
      <c r="AM2727" s="1">
        <v>237675.234375</v>
      </c>
      <c r="AN2727" s="1">
        <v>124477.390625</v>
      </c>
      <c r="AO2727" t="s">
        <v>15537</v>
      </c>
    </row>
    <row r="2728" spans="1:41" x14ac:dyDescent="0.25">
      <c r="A2728" s="1">
        <v>2018</v>
      </c>
      <c r="B2728" t="s">
        <v>2027</v>
      </c>
      <c r="C2728" t="s">
        <v>7059</v>
      </c>
      <c r="D2728" t="s">
        <v>7214</v>
      </c>
      <c r="E2728" t="s">
        <v>7716</v>
      </c>
      <c r="F2728" t="s">
        <v>9285</v>
      </c>
      <c r="G2728" t="s">
        <v>11446</v>
      </c>
      <c r="H2728" t="s">
        <v>12688</v>
      </c>
      <c r="I2728" s="1">
        <v>5993.7218855834653</v>
      </c>
      <c r="J2728" s="1">
        <v>10826</v>
      </c>
      <c r="K2728" s="1">
        <v>2216.8256521731341</v>
      </c>
      <c r="L2728" s="1">
        <v>1344</v>
      </c>
      <c r="M2728" s="1">
        <v>6091.9845547327714</v>
      </c>
      <c r="N2728" s="1">
        <v>412.89128561399423</v>
      </c>
      <c r="O2728" s="1">
        <v>3464.0132021728132</v>
      </c>
      <c r="P2728" s="1">
        <v>12797.88828000001</v>
      </c>
      <c r="Q2728" s="1">
        <v>3254.8986001554358</v>
      </c>
      <c r="R2728" s="1">
        <v>9427.5684908152107</v>
      </c>
      <c r="S2728" s="1">
        <v>12569</v>
      </c>
      <c r="T2728" s="1">
        <v>7744.7349999999997</v>
      </c>
      <c r="U2728" s="1">
        <v>3571.3322308704878</v>
      </c>
      <c r="V2728" s="1">
        <v>13441</v>
      </c>
      <c r="W2728" s="1">
        <v>1627</v>
      </c>
      <c r="X2728" s="1">
        <v>6904.0295057027506</v>
      </c>
      <c r="Y2728" s="1">
        <v>31928.921999999999</v>
      </c>
      <c r="Z2728" s="1">
        <v>2490.338605507603</v>
      </c>
      <c r="AA2728" s="1">
        <v>155705.9858581002</v>
      </c>
      <c r="AB2728" s="1">
        <v>3804.9199261402518</v>
      </c>
      <c r="AC2728" s="1">
        <v>16803.41689</v>
      </c>
      <c r="AD2728" s="1">
        <v>7045.85</v>
      </c>
      <c r="AE2728" s="1">
        <v>5255.7129199489946</v>
      </c>
      <c r="AF2728" s="1">
        <v>21894.400000000001</v>
      </c>
      <c r="AG2728" s="1">
        <v>636816.15100000007</v>
      </c>
      <c r="AH2728" s="1">
        <v>17768.02736</v>
      </c>
      <c r="AI2728" s="1">
        <v>4281.1435348894156</v>
      </c>
      <c r="AJ2728" s="1">
        <v>11135.889659534239</v>
      </c>
      <c r="AK2728" s="1">
        <v>5686</v>
      </c>
      <c r="AL2728" s="1">
        <v>1022303.5625</v>
      </c>
      <c r="AM2728" s="1">
        <v>943100.125</v>
      </c>
      <c r="AN2728" s="1">
        <v>79203.53125</v>
      </c>
      <c r="AO2728" t="s">
        <v>15538</v>
      </c>
    </row>
    <row r="2729" spans="1:41" x14ac:dyDescent="0.25">
      <c r="A2729" s="1">
        <v>2018</v>
      </c>
      <c r="B2729" t="s">
        <v>2027</v>
      </c>
      <c r="C2729" t="s">
        <v>7059</v>
      </c>
      <c r="D2729" t="s">
        <v>7214</v>
      </c>
      <c r="E2729" t="s">
        <v>7716</v>
      </c>
      <c r="F2729" t="s">
        <v>9286</v>
      </c>
      <c r="G2729" t="s">
        <v>11446</v>
      </c>
      <c r="H2729" t="s">
        <v>12688</v>
      </c>
      <c r="I2729" s="1">
        <v>3117.3065367836271</v>
      </c>
      <c r="J2729" s="1">
        <v>8811</v>
      </c>
      <c r="K2729" s="1">
        <v>0</v>
      </c>
      <c r="L2729" s="1">
        <v>361</v>
      </c>
      <c r="M2729" s="1">
        <v>225.4714176138086</v>
      </c>
      <c r="N2729" s="1">
        <v>847.28267506494251</v>
      </c>
      <c r="O2729" s="1">
        <v>1374.299156997188</v>
      </c>
      <c r="P2729" s="1">
        <v>10196.38787</v>
      </c>
      <c r="Q2729" s="1">
        <v>7020.495819844522</v>
      </c>
      <c r="R2729" s="1">
        <v>880.5643056350001</v>
      </c>
      <c r="S2729" s="1">
        <v>733</v>
      </c>
      <c r="T2729" s="1">
        <v>8334.32</v>
      </c>
      <c r="U2729" s="1">
        <v>5392.4314386943443</v>
      </c>
      <c r="V2729" s="1">
        <v>9440</v>
      </c>
      <c r="W2729" s="1">
        <v>1414</v>
      </c>
      <c r="X2729" s="1">
        <v>9763.3667025975265</v>
      </c>
      <c r="Y2729" s="1">
        <v>83282.971999999994</v>
      </c>
      <c r="Z2729" s="1">
        <v>1201.546109292646</v>
      </c>
      <c r="AA2729" s="1">
        <v>30254.389256094</v>
      </c>
      <c r="AB2729" s="1">
        <v>0</v>
      </c>
      <c r="AC2729" s="1">
        <v>360.22050999999999</v>
      </c>
      <c r="AD2729" s="1">
        <v>3041.71</v>
      </c>
      <c r="AE2729" s="1">
        <v>9378.2219810066017</v>
      </c>
      <c r="AF2729" s="1">
        <v>23606</v>
      </c>
      <c r="AG2729" s="1">
        <v>365308.51699999999</v>
      </c>
      <c r="AH2729" s="1">
        <v>57330.885799999996</v>
      </c>
      <c r="AI2729" s="1">
        <v>0</v>
      </c>
      <c r="AJ2729" s="1">
        <v>51973.683488244707</v>
      </c>
      <c r="AK2729" s="1">
        <v>0</v>
      </c>
      <c r="AL2729" s="1">
        <v>693649.0625</v>
      </c>
      <c r="AM2729" s="1">
        <v>611432</v>
      </c>
      <c r="AN2729" s="1">
        <v>82217.0546875</v>
      </c>
      <c r="AO2729" t="s">
        <v>15539</v>
      </c>
    </row>
    <row r="2730" spans="1:41" x14ac:dyDescent="0.25">
      <c r="A2730" s="1">
        <v>2018</v>
      </c>
      <c r="B2730" t="s">
        <v>2027</v>
      </c>
      <c r="C2730" t="s">
        <v>7059</v>
      </c>
      <c r="D2730" t="s">
        <v>7214</v>
      </c>
      <c r="E2730" t="s">
        <v>7716</v>
      </c>
      <c r="F2730" t="s">
        <v>9287</v>
      </c>
      <c r="G2730" t="s">
        <v>11446</v>
      </c>
      <c r="H2730" t="s">
        <v>12688</v>
      </c>
      <c r="I2730" s="1">
        <v>12944.11030088697</v>
      </c>
      <c r="J2730" s="1">
        <v>15815</v>
      </c>
      <c r="K2730" s="1">
        <v>2563.2380344100588</v>
      </c>
      <c r="L2730" s="1">
        <v>2181</v>
      </c>
      <c r="M2730" s="1">
        <v>17212.752974351009</v>
      </c>
      <c r="N2730" s="1">
        <v>12932.82851599451</v>
      </c>
      <c r="O2730" s="1">
        <v>15865.807961580131</v>
      </c>
      <c r="P2730" s="1">
        <v>8289.5577199999989</v>
      </c>
      <c r="Q2730" s="1">
        <v>55.762570089441539</v>
      </c>
      <c r="R2730" s="1">
        <v>4706.0863743399996</v>
      </c>
      <c r="S2730" s="1">
        <v>18288</v>
      </c>
      <c r="T2730" s="1">
        <v>20664.224999999999</v>
      </c>
      <c r="U2730" s="1">
        <v>0</v>
      </c>
      <c r="V2730" s="1">
        <v>7954</v>
      </c>
      <c r="W2730" s="1">
        <v>10189</v>
      </c>
      <c r="X2730" s="1">
        <v>7336.2363267355258</v>
      </c>
      <c r="Y2730" s="1">
        <v>61085.983000000007</v>
      </c>
      <c r="Z2730" s="1">
        <v>23169.656460400271</v>
      </c>
      <c r="AA2730" s="1">
        <v>71438.431304906015</v>
      </c>
      <c r="AB2730" s="1">
        <v>0</v>
      </c>
      <c r="AC2730" s="1">
        <v>12618.711842422281</v>
      </c>
      <c r="AD2730" s="1">
        <v>55283.01999999999</v>
      </c>
      <c r="AE2730" s="1">
        <v>60515.37146812147</v>
      </c>
      <c r="AF2730" s="1">
        <v>20404</v>
      </c>
      <c r="AG2730" s="1">
        <v>76450.051999999996</v>
      </c>
      <c r="AH2730" s="1">
        <v>21683.36651</v>
      </c>
      <c r="AI2730" s="1">
        <v>18369.25349848457</v>
      </c>
      <c r="AJ2730" s="1">
        <v>2670.4610523498441</v>
      </c>
      <c r="AK2730" s="1">
        <v>16799</v>
      </c>
      <c r="AL2730" s="1">
        <v>597484.875</v>
      </c>
      <c r="AM2730" s="1">
        <v>393231.03125</v>
      </c>
      <c r="AN2730" s="1">
        <v>204253.890625</v>
      </c>
      <c r="AO2730" t="s">
        <v>15540</v>
      </c>
    </row>
    <row r="2731" spans="1:41" x14ac:dyDescent="0.25">
      <c r="A2731" s="1">
        <v>2018</v>
      </c>
      <c r="B2731" t="s">
        <v>2027</v>
      </c>
      <c r="C2731" t="s">
        <v>7059</v>
      </c>
      <c r="D2731" t="s">
        <v>7214</v>
      </c>
      <c r="E2731" t="s">
        <v>7716</v>
      </c>
      <c r="F2731" t="s">
        <v>9288</v>
      </c>
      <c r="G2731" t="s">
        <v>11446</v>
      </c>
      <c r="H2731" t="s">
        <v>12688</v>
      </c>
      <c r="I2731" s="1">
        <v>199620.7031798572</v>
      </c>
      <c r="J2731" s="1">
        <v>393922.3000000001</v>
      </c>
      <c r="K2731" s="1">
        <v>29072.93456208126</v>
      </c>
      <c r="L2731" s="1">
        <v>54013</v>
      </c>
      <c r="M2731" s="1">
        <v>253205.4920990539</v>
      </c>
      <c r="N2731" s="1">
        <v>259359.00095871461</v>
      </c>
      <c r="O2731" s="1">
        <v>154613.20584555331</v>
      </c>
      <c r="P2731" s="1">
        <v>175934.390181</v>
      </c>
      <c r="Q2731" s="1">
        <v>84072.059866410302</v>
      </c>
      <c r="R2731" s="1">
        <v>124949.9691070461</v>
      </c>
      <c r="S2731" s="1">
        <v>248091</v>
      </c>
      <c r="T2731" s="1">
        <v>222452.682</v>
      </c>
      <c r="U2731" s="1">
        <v>41110.981972025002</v>
      </c>
      <c r="V2731" s="1">
        <v>165522</v>
      </c>
      <c r="W2731" s="1">
        <v>91008</v>
      </c>
      <c r="X2731" s="1">
        <v>262813.13493510691</v>
      </c>
      <c r="Y2731" s="1">
        <v>1051193.706</v>
      </c>
      <c r="Z2731" s="1">
        <v>186531.16401204519</v>
      </c>
      <c r="AA2731" s="1">
        <v>1657736.8593582129</v>
      </c>
      <c r="AB2731" s="1">
        <v>40430.922152100211</v>
      </c>
      <c r="AC2731" s="1">
        <v>188818.58281632251</v>
      </c>
      <c r="AD2731" s="1">
        <v>373677.78</v>
      </c>
      <c r="AE2731" s="1">
        <v>251488.48044895861</v>
      </c>
      <c r="AF2731" s="1">
        <v>586194.80000000005</v>
      </c>
      <c r="AG2731" s="1">
        <v>2951716.3108299999</v>
      </c>
      <c r="AH2731" s="1">
        <v>559423.94627000007</v>
      </c>
      <c r="AI2731" s="1">
        <v>113558.2364471459</v>
      </c>
      <c r="AJ2731" s="1">
        <v>611855.08145023277</v>
      </c>
      <c r="AK2731" s="1">
        <v>107704</v>
      </c>
      <c r="AL2731" s="1">
        <v>11440091</v>
      </c>
      <c r="AM2731" s="1">
        <v>8984040</v>
      </c>
      <c r="AN2731" s="1">
        <v>2456051.25</v>
      </c>
      <c r="AO2731" t="s">
        <v>15541</v>
      </c>
    </row>
    <row r="2732" spans="1:41" x14ac:dyDescent="0.25">
      <c r="A2732" s="1">
        <v>2018</v>
      </c>
      <c r="B2732" t="s">
        <v>2027</v>
      </c>
      <c r="C2732" t="s">
        <v>7059</v>
      </c>
      <c r="D2732" t="s">
        <v>7214</v>
      </c>
      <c r="E2732" t="s">
        <v>7716</v>
      </c>
      <c r="F2732" t="s">
        <v>9289</v>
      </c>
      <c r="G2732" t="s">
        <v>11446</v>
      </c>
      <c r="H2732" t="s">
        <v>12688</v>
      </c>
      <c r="I2732" s="1">
        <v>41561.624210072041</v>
      </c>
      <c r="J2732" s="1">
        <v>62434.1</v>
      </c>
      <c r="K2732" s="1">
        <v>6713.0570386938543</v>
      </c>
      <c r="L2732" s="1">
        <v>7005</v>
      </c>
      <c r="M2732" s="1">
        <v>21694.064474195719</v>
      </c>
      <c r="N2732" s="1">
        <v>23430.66273811612</v>
      </c>
      <c r="O2732" s="1">
        <v>19086.451274865831</v>
      </c>
      <c r="P2732" s="1">
        <v>29615.564880000009</v>
      </c>
      <c r="Q2732" s="1">
        <v>16329.36091335098</v>
      </c>
      <c r="R2732" s="1">
        <v>9236.656519324999</v>
      </c>
      <c r="S2732" s="1">
        <v>26900</v>
      </c>
      <c r="T2732" s="1">
        <v>38553.769999999997</v>
      </c>
      <c r="U2732" s="1">
        <v>9857.9591938092653</v>
      </c>
      <c r="V2732" s="1">
        <v>23067</v>
      </c>
      <c r="W2732" s="1">
        <v>15265</v>
      </c>
      <c r="X2732" s="1">
        <v>33722.090451564749</v>
      </c>
      <c r="Y2732" s="1">
        <v>124061.071</v>
      </c>
      <c r="Z2732" s="1">
        <v>30085.264144707009</v>
      </c>
      <c r="AA2732" s="1">
        <v>180064.13338200399</v>
      </c>
      <c r="AB2732" s="1">
        <v>0</v>
      </c>
      <c r="AC2732" s="1">
        <v>19496.21531</v>
      </c>
      <c r="AD2732" s="1">
        <v>92166.460000000021</v>
      </c>
      <c r="AE2732" s="1">
        <v>38059.836957798158</v>
      </c>
      <c r="AF2732" s="1">
        <v>79402</v>
      </c>
      <c r="AG2732" s="1">
        <v>272345</v>
      </c>
      <c r="AH2732" s="1">
        <v>81343.099220000004</v>
      </c>
      <c r="AI2732" s="1">
        <v>0</v>
      </c>
      <c r="AJ2732" s="1">
        <v>50931.254767935738</v>
      </c>
      <c r="AK2732" s="1">
        <v>27038</v>
      </c>
      <c r="AL2732" s="1">
        <v>1379464.625</v>
      </c>
      <c r="AM2732" s="1">
        <v>1016982.625</v>
      </c>
      <c r="AN2732" s="1">
        <v>362482</v>
      </c>
      <c r="AO2732" t="s">
        <v>15542</v>
      </c>
    </row>
    <row r="2733" spans="1:41" x14ac:dyDescent="0.25">
      <c r="A2733" s="1">
        <v>2018</v>
      </c>
      <c r="B2733" t="s">
        <v>2027</v>
      </c>
      <c r="C2733" t="s">
        <v>7060</v>
      </c>
      <c r="D2733" t="s">
        <v>7215</v>
      </c>
      <c r="E2733" t="s">
        <v>7717</v>
      </c>
      <c r="F2733" t="s">
        <v>9290</v>
      </c>
      <c r="G2733" t="s">
        <v>11447</v>
      </c>
      <c r="H2733" t="s">
        <v>12689</v>
      </c>
      <c r="I2733" s="1">
        <v>7.9990671641791042</v>
      </c>
      <c r="J2733" s="1">
        <v>22.864291154601819</v>
      </c>
      <c r="K2733" s="1">
        <v>18.221460831646159</v>
      </c>
      <c r="L2733" s="1">
        <v>12.47170539347276</v>
      </c>
      <c r="M2733" s="1">
        <v>22.38334446700269</v>
      </c>
      <c r="N2733" s="1">
        <v>17.6382086494446</v>
      </c>
      <c r="O2733" s="1">
        <v>11.922201148441999</v>
      </c>
      <c r="P2733" s="1">
        <v>14.15384615384615</v>
      </c>
      <c r="Q2733" s="1">
        <v>4.2678325897549572</v>
      </c>
      <c r="R2733" s="1">
        <v>15.10683260587855</v>
      </c>
      <c r="S2733" s="1">
        <v>10.978644829800899</v>
      </c>
      <c r="T2733" s="1">
        <v>19.169383936035601</v>
      </c>
      <c r="U2733" s="1">
        <v>4.3798768243871544</v>
      </c>
      <c r="V2733" s="1">
        <v>7.7629382303839733</v>
      </c>
      <c r="W2733" s="1">
        <v>19.87853948732139</v>
      </c>
      <c r="X2733" s="1">
        <v>12.713136016133859</v>
      </c>
      <c r="Y2733" s="1">
        <v>12.985637381685081</v>
      </c>
      <c r="Z2733" s="1">
        <v>14.79766286017885</v>
      </c>
      <c r="AA2733" s="1">
        <v>21.36974738743433</v>
      </c>
      <c r="AB2733" s="1">
        <v>12.19047619047619</v>
      </c>
      <c r="AC2733" s="1">
        <v>30.363491942923059</v>
      </c>
      <c r="AD2733" s="1">
        <v>13.788590059444809</v>
      </c>
      <c r="AE2733" s="1">
        <v>16.266624539647118</v>
      </c>
      <c r="AF2733" s="1">
        <v>17.91294389292171</v>
      </c>
      <c r="AG2733" s="1">
        <v>21.883353312232849</v>
      </c>
      <c r="AH2733" s="1">
        <v>19.694196779158851</v>
      </c>
      <c r="AI2733" s="1">
        <v>11.03180898238282</v>
      </c>
      <c r="AJ2733" s="1">
        <v>11.895299650259309</v>
      </c>
      <c r="AK2733" s="1">
        <v>11.42175076257624</v>
      </c>
      <c r="AL2733" s="1">
        <v>437.51290893554688</v>
      </c>
      <c r="AM2733" s="1">
        <v>254.11936950683594</v>
      </c>
      <c r="AN2733" s="1">
        <v>183.39353942871094</v>
      </c>
      <c r="AO2733" t="s">
        <v>15543</v>
      </c>
    </row>
    <row r="2734" spans="1:41" x14ac:dyDescent="0.25">
      <c r="A2734" s="1">
        <v>2018</v>
      </c>
      <c r="B2734" t="s">
        <v>2027</v>
      </c>
      <c r="C2734" t="s">
        <v>7061</v>
      </c>
      <c r="D2734" t="s">
        <v>7215</v>
      </c>
      <c r="E2734" t="s">
        <v>7718</v>
      </c>
      <c r="F2734" t="s">
        <v>9291</v>
      </c>
      <c r="G2734" t="s">
        <v>11447</v>
      </c>
      <c r="H2734" t="s">
        <v>12689</v>
      </c>
      <c r="I2734" s="1">
        <v>203</v>
      </c>
      <c r="J2734" s="1">
        <v>929</v>
      </c>
      <c r="K2734" s="1">
        <v>45</v>
      </c>
      <c r="L2734" s="1">
        <v>96</v>
      </c>
      <c r="M2734" s="1">
        <v>403</v>
      </c>
      <c r="N2734" s="1">
        <v>308</v>
      </c>
      <c r="O2734" s="1">
        <v>148</v>
      </c>
      <c r="P2734" s="1">
        <v>168</v>
      </c>
      <c r="Q2734" s="1">
        <v>7</v>
      </c>
      <c r="R2734" s="1">
        <v>147</v>
      </c>
      <c r="S2734" s="1">
        <v>381.99999999999989</v>
      </c>
      <c r="T2734" s="1">
        <v>283</v>
      </c>
      <c r="U2734" s="1">
        <v>9</v>
      </c>
      <c r="V2734" s="1">
        <v>147</v>
      </c>
      <c r="W2734" s="1">
        <v>209</v>
      </c>
      <c r="X2734" s="1">
        <v>380</v>
      </c>
      <c r="Y2734" s="1">
        <v>606</v>
      </c>
      <c r="Z2734" s="1">
        <v>485</v>
      </c>
      <c r="AA2734" s="1">
        <v>1824</v>
      </c>
      <c r="AB2734" s="1">
        <v>75</v>
      </c>
      <c r="AC2734" s="1">
        <v>204</v>
      </c>
      <c r="AD2734" s="1">
        <v>632</v>
      </c>
      <c r="AE2734" s="1">
        <v>236</v>
      </c>
      <c r="AF2734" s="1">
        <v>797</v>
      </c>
      <c r="AG2734" s="1">
        <v>1955</v>
      </c>
      <c r="AH2734" s="1">
        <v>470</v>
      </c>
      <c r="AI2734" s="1">
        <v>82</v>
      </c>
      <c r="AJ2734" s="1">
        <v>296</v>
      </c>
      <c r="AK2734" s="1">
        <v>98</v>
      </c>
      <c r="AL2734" s="1">
        <v>11624</v>
      </c>
      <c r="AM2734" s="1">
        <v>8417</v>
      </c>
      <c r="AN2734" s="1">
        <v>3207</v>
      </c>
      <c r="AO2734" t="s">
        <v>15544</v>
      </c>
    </row>
    <row r="2735" spans="1:41" x14ac:dyDescent="0.25">
      <c r="A2735" s="1">
        <v>2018</v>
      </c>
      <c r="B2735" t="s">
        <v>2027</v>
      </c>
      <c r="C2735" t="s">
        <v>7061</v>
      </c>
      <c r="D2735" t="s">
        <v>7215</v>
      </c>
      <c r="E2735" t="s">
        <v>7718</v>
      </c>
      <c r="F2735" t="s">
        <v>9292</v>
      </c>
      <c r="G2735" t="s">
        <v>11447</v>
      </c>
      <c r="H2735" t="s">
        <v>12689</v>
      </c>
      <c r="I2735" s="1">
        <v>139</v>
      </c>
      <c r="J2735" s="1">
        <v>598</v>
      </c>
      <c r="K2735" s="1">
        <v>71</v>
      </c>
      <c r="L2735" s="1">
        <v>127</v>
      </c>
      <c r="M2735" s="1">
        <v>302</v>
      </c>
      <c r="N2735" s="1">
        <v>243</v>
      </c>
      <c r="O2735" s="1">
        <v>321</v>
      </c>
      <c r="P2735" s="1">
        <v>154</v>
      </c>
      <c r="Q2735" s="1">
        <v>20</v>
      </c>
      <c r="R2735" s="1">
        <v>221</v>
      </c>
      <c r="S2735" s="1">
        <v>164</v>
      </c>
      <c r="T2735" s="1">
        <v>365</v>
      </c>
      <c r="U2735" s="1">
        <v>3</v>
      </c>
      <c r="V2735" s="1">
        <v>126</v>
      </c>
      <c r="W2735" s="1">
        <v>167</v>
      </c>
      <c r="X2735" s="1">
        <v>384</v>
      </c>
      <c r="Y2735" s="1">
        <v>857</v>
      </c>
      <c r="Z2735" s="1">
        <v>194</v>
      </c>
      <c r="AA2735" s="1">
        <v>3545</v>
      </c>
      <c r="AB2735" s="1">
        <v>53</v>
      </c>
      <c r="AC2735" s="1">
        <v>654</v>
      </c>
      <c r="AD2735" s="1">
        <v>584</v>
      </c>
      <c r="AE2735" s="1">
        <v>423</v>
      </c>
      <c r="AF2735" s="1">
        <v>787</v>
      </c>
      <c r="AG2735" s="1">
        <v>2122</v>
      </c>
      <c r="AH2735" s="1">
        <v>586</v>
      </c>
      <c r="AI2735" s="1">
        <v>151</v>
      </c>
      <c r="AJ2735" s="1">
        <v>253</v>
      </c>
      <c r="AK2735" s="1">
        <v>159</v>
      </c>
      <c r="AL2735" s="1">
        <v>13773</v>
      </c>
      <c r="AM2735" s="1">
        <v>10466</v>
      </c>
      <c r="AN2735" s="1">
        <v>3307</v>
      </c>
      <c r="AO2735" t="s">
        <v>15545</v>
      </c>
    </row>
    <row r="2736" spans="1:41" x14ac:dyDescent="0.25">
      <c r="A2736" s="1">
        <v>2018</v>
      </c>
      <c r="B2736" t="s">
        <v>2027</v>
      </c>
      <c r="C2736" t="s">
        <v>7061</v>
      </c>
      <c r="D2736" t="s">
        <v>7215</v>
      </c>
      <c r="E2736" t="s">
        <v>7719</v>
      </c>
      <c r="F2736" t="s">
        <v>9293</v>
      </c>
      <c r="G2736" t="s">
        <v>11447</v>
      </c>
      <c r="H2736" t="s">
        <v>12690</v>
      </c>
      <c r="I2736" s="1">
        <v>59.790477634506132</v>
      </c>
      <c r="J2736" s="1">
        <v>289.97355991954981</v>
      </c>
      <c r="K2736" s="1">
        <v>107.277309106068</v>
      </c>
      <c r="L2736" s="1">
        <v>77.012975999999995</v>
      </c>
      <c r="M2736" s="1">
        <v>162.65</v>
      </c>
      <c r="N2736" s="1">
        <v>162.54617899468701</v>
      </c>
      <c r="O2736" s="1">
        <v>41.775098512027292</v>
      </c>
      <c r="P2736" s="1">
        <v>26.72654646686534</v>
      </c>
      <c r="Q2736" s="1">
        <v>9</v>
      </c>
      <c r="R2736" s="1">
        <v>77.340573622944916</v>
      </c>
      <c r="S2736" s="1">
        <v>87.934866044081062</v>
      </c>
      <c r="T2736" s="1">
        <v>60.700824035011642</v>
      </c>
      <c r="U2736" s="1">
        <v>6.8610985431182714</v>
      </c>
      <c r="V2736" s="1">
        <v>71.40598787267156</v>
      </c>
      <c r="W2736" s="1">
        <v>77.36</v>
      </c>
      <c r="X2736" s="1">
        <v>65.636928395399806</v>
      </c>
      <c r="Y2736" s="1">
        <v>13.89142205186201</v>
      </c>
      <c r="Z2736" s="1">
        <v>210.27699999999999</v>
      </c>
      <c r="AA2736" s="1">
        <v>68.437745999999976</v>
      </c>
      <c r="AB2736" s="1">
        <v>40.375799999999998</v>
      </c>
      <c r="AC2736" s="1">
        <v>77.680600000000013</v>
      </c>
      <c r="AD2736" s="1">
        <v>96.27</v>
      </c>
      <c r="AE2736" s="1">
        <v>208.32608298300141</v>
      </c>
      <c r="AF2736" s="1">
        <v>55.910345999999983</v>
      </c>
      <c r="AG2736" s="1">
        <v>98.6</v>
      </c>
      <c r="AH2736" s="1">
        <v>50.824743400000003</v>
      </c>
      <c r="AI2736" s="1">
        <v>42.54</v>
      </c>
      <c r="AJ2736" s="1">
        <v>14.80119973125047</v>
      </c>
      <c r="AK2736" s="1">
        <v>67.89</v>
      </c>
      <c r="AL2736" s="1">
        <v>83.786811828613281</v>
      </c>
      <c r="AM2736" s="1">
        <v>89.91656494140625</v>
      </c>
      <c r="AN2736" s="1">
        <v>75.10296630859375</v>
      </c>
      <c r="AO2736" t="s">
        <v>15546</v>
      </c>
    </row>
    <row r="2737" spans="1:41" x14ac:dyDescent="0.25">
      <c r="A2737" s="1">
        <v>2018</v>
      </c>
      <c r="B2737" t="s">
        <v>2027</v>
      </c>
      <c r="C2737" t="s">
        <v>7061</v>
      </c>
      <c r="D2737" t="s">
        <v>7215</v>
      </c>
      <c r="E2737" t="s">
        <v>7719</v>
      </c>
      <c r="F2737" t="s">
        <v>9294</v>
      </c>
      <c r="G2737" t="s">
        <v>11447</v>
      </c>
      <c r="H2737" t="s">
        <v>12690</v>
      </c>
      <c r="I2737" s="1">
        <v>85.868931009004584</v>
      </c>
      <c r="J2737" s="1">
        <v>117.9851189803621</v>
      </c>
      <c r="K2737" s="1">
        <v>497.99199654172298</v>
      </c>
      <c r="L2737" s="1">
        <v>112.28112400000001</v>
      </c>
      <c r="M2737" s="1">
        <v>246.97</v>
      </c>
      <c r="N2737" s="1">
        <v>94.658868001634701</v>
      </c>
      <c r="O2737" s="1">
        <v>370.12966339273459</v>
      </c>
      <c r="P2737" s="1">
        <v>94.998963831138099</v>
      </c>
      <c r="Q2737" s="1">
        <v>37.79</v>
      </c>
      <c r="R2737" s="1">
        <v>1035.8591143645749</v>
      </c>
      <c r="S2737" s="1">
        <v>79.569240770605958</v>
      </c>
      <c r="T2737" s="1">
        <v>60.317588613334351</v>
      </c>
      <c r="U2737" s="1">
        <v>9.5509184689168407</v>
      </c>
      <c r="V2737" s="1">
        <v>160.66938268459711</v>
      </c>
      <c r="W2737" s="1">
        <v>57.83</v>
      </c>
      <c r="X2737" s="1">
        <v>96.643003833515905</v>
      </c>
      <c r="Y2737" s="1">
        <v>65.179990792541957</v>
      </c>
      <c r="Z2737" s="1">
        <v>132.25399999999999</v>
      </c>
      <c r="AA2737" s="1">
        <v>346.4438234153543</v>
      </c>
      <c r="AB2737" s="1">
        <v>45.705100000000002</v>
      </c>
      <c r="AC2737" s="1">
        <v>226.01077000000009</v>
      </c>
      <c r="AD2737" s="1">
        <v>171.649</v>
      </c>
      <c r="AE2737" s="1">
        <v>476.93602632059981</v>
      </c>
      <c r="AF2737" s="1">
        <v>313.14380799999981</v>
      </c>
      <c r="AG2737" s="1">
        <v>208.1</v>
      </c>
      <c r="AH2737" s="1">
        <v>85.959399000000005</v>
      </c>
      <c r="AI2737" s="1">
        <v>174.78</v>
      </c>
      <c r="AJ2737" s="1">
        <v>52.126517284048617</v>
      </c>
      <c r="AK2737" s="1">
        <v>423.71000000000009</v>
      </c>
      <c r="AL2737" s="1">
        <v>202.7969970703125</v>
      </c>
      <c r="AM2737" s="1">
        <v>209.99160766601563</v>
      </c>
      <c r="AN2737" s="1">
        <v>192.60456848144531</v>
      </c>
      <c r="AO2737" t="s">
        <v>15547</v>
      </c>
    </row>
    <row r="2738" spans="1:41" x14ac:dyDescent="0.25">
      <c r="A2738" s="1">
        <v>2018</v>
      </c>
      <c r="B2738" t="s">
        <v>2027</v>
      </c>
      <c r="C2738" t="s">
        <v>7061</v>
      </c>
      <c r="D2738" t="s">
        <v>7215</v>
      </c>
      <c r="E2738" t="s">
        <v>7720</v>
      </c>
      <c r="F2738" t="s">
        <v>9295</v>
      </c>
      <c r="G2738" t="s">
        <v>11447</v>
      </c>
      <c r="H2738" t="s">
        <v>12690</v>
      </c>
      <c r="I2738" s="1">
        <v>0.19748294162244129</v>
      </c>
      <c r="J2738" s="1">
        <v>1.417323902284694</v>
      </c>
      <c r="K2738" s="1">
        <v>0.39606316244862599</v>
      </c>
      <c r="L2738" s="1">
        <v>0.35589899999999969</v>
      </c>
      <c r="M2738" s="1">
        <v>0.66835100000000025</v>
      </c>
      <c r="N2738" s="1">
        <v>0.56114630159378798</v>
      </c>
      <c r="O2738" s="1">
        <v>0.30923954596247721</v>
      </c>
      <c r="P2738" s="1">
        <v>8.3206766030761298E-2</v>
      </c>
      <c r="Q2738" s="1">
        <v>0.04</v>
      </c>
      <c r="R2738" s="1">
        <v>0.43657746309852402</v>
      </c>
      <c r="S2738" s="1">
        <v>0.31319306404630642</v>
      </c>
      <c r="T2738" s="1">
        <v>0.3635610929306462</v>
      </c>
      <c r="U2738" s="1">
        <v>3.6268211021627E-2</v>
      </c>
      <c r="V2738" s="1">
        <v>0.28375442142496188</v>
      </c>
      <c r="W2738" s="1">
        <v>0.31</v>
      </c>
      <c r="X2738" s="1">
        <v>0.264101861993428</v>
      </c>
      <c r="Y2738" s="1">
        <v>6.3311282138532196E-2</v>
      </c>
      <c r="Z2738" s="1">
        <v>1.1281000000000001</v>
      </c>
      <c r="AA2738" s="1">
        <v>0.31523007860000007</v>
      </c>
      <c r="AB2738" s="1">
        <v>0.1888</v>
      </c>
      <c r="AC2738" s="1">
        <v>0.5212</v>
      </c>
      <c r="AD2738" s="1">
        <v>0.47</v>
      </c>
      <c r="AE2738" s="1">
        <v>0.78803387558642624</v>
      </c>
      <c r="AF2738" s="1">
        <v>0.41047400000000001</v>
      </c>
      <c r="AG2738" s="1">
        <v>0.47</v>
      </c>
      <c r="AH2738" s="1">
        <v>0.26819890000000002</v>
      </c>
      <c r="AI2738" s="1">
        <v>0.18240000000000001</v>
      </c>
      <c r="AJ2738" s="1">
        <v>8.4872270225191199E-2</v>
      </c>
      <c r="AK2738" s="1">
        <v>0.28994058944938988</v>
      </c>
      <c r="AL2738" s="1">
        <v>0.38678377866744995</v>
      </c>
      <c r="AM2738" s="1">
        <v>0.42311060428619385</v>
      </c>
      <c r="AN2738" s="1">
        <v>0.33532074093818665</v>
      </c>
      <c r="AO2738" t="s">
        <v>15548</v>
      </c>
    </row>
    <row r="2739" spans="1:41" x14ac:dyDescent="0.25">
      <c r="A2739" s="1">
        <v>2018</v>
      </c>
      <c r="B2739" t="s">
        <v>2027</v>
      </c>
      <c r="C2739" t="s">
        <v>7061</v>
      </c>
      <c r="D2739" t="s">
        <v>7215</v>
      </c>
      <c r="E2739" t="s">
        <v>7720</v>
      </c>
      <c r="F2739" t="s">
        <v>9296</v>
      </c>
      <c r="G2739" t="s">
        <v>11447</v>
      </c>
      <c r="H2739" t="s">
        <v>12690</v>
      </c>
      <c r="I2739" s="1">
        <v>0.9344725021245599</v>
      </c>
      <c r="J2739" s="1">
        <v>2.1023479695374121</v>
      </c>
      <c r="K2739" s="1">
        <v>4.2593553969283997</v>
      </c>
      <c r="L2739" s="1">
        <v>2.0522289999999992</v>
      </c>
      <c r="M2739" s="1">
        <v>3.37</v>
      </c>
      <c r="N2739" s="1">
        <v>1.33970167552105</v>
      </c>
      <c r="O2739" s="1">
        <v>3.1750083318630051</v>
      </c>
      <c r="P2739" s="1">
        <v>1.9965903387261199</v>
      </c>
      <c r="Q2739" s="1">
        <v>0.6724</v>
      </c>
      <c r="R2739" s="1">
        <v>3.6299451978079129</v>
      </c>
      <c r="S2739" s="1">
        <v>1.1557339134130939</v>
      </c>
      <c r="T2739" s="1">
        <v>0.72432283247250118</v>
      </c>
      <c r="U2739" s="1">
        <v>0.22032395258347659</v>
      </c>
      <c r="V2739" s="1">
        <v>1.030469934310257</v>
      </c>
      <c r="W2739" s="1">
        <v>1.39</v>
      </c>
      <c r="X2739" s="1">
        <v>2.5439142935377901</v>
      </c>
      <c r="Y2739" s="1">
        <v>0.93241525635764966</v>
      </c>
      <c r="Z2739" s="1">
        <v>2.4388000000000001</v>
      </c>
      <c r="AA2739" s="1">
        <v>2.1635695951000029</v>
      </c>
      <c r="AB2739" s="1">
        <v>0.36849999999999999</v>
      </c>
      <c r="AC2739" s="1">
        <v>3.5228799999999971</v>
      </c>
      <c r="AD2739" s="1">
        <v>2.46</v>
      </c>
      <c r="AE2739" s="1">
        <v>4.5554133918235538</v>
      </c>
      <c r="AF2739" s="1">
        <v>2.627073000000002</v>
      </c>
      <c r="AG2739" s="1">
        <v>2</v>
      </c>
      <c r="AH2739" s="1">
        <v>1.4654118</v>
      </c>
      <c r="AI2739" s="1">
        <v>1.6228</v>
      </c>
      <c r="AJ2739" s="1">
        <v>0.69163021987897733</v>
      </c>
      <c r="AK2739" s="1">
        <v>2.4529396900272809</v>
      </c>
      <c r="AL2739" s="1">
        <v>1.9964911937713623</v>
      </c>
      <c r="AM2739" s="1">
        <v>1.9358980655670166</v>
      </c>
      <c r="AN2739" s="1">
        <v>2.0823323726654053</v>
      </c>
      <c r="AO2739" t="s">
        <v>15549</v>
      </c>
    </row>
    <row r="2740" spans="1:41" x14ac:dyDescent="0.25">
      <c r="A2740" s="1">
        <v>2018</v>
      </c>
      <c r="B2740" t="s">
        <v>2027</v>
      </c>
      <c r="C2740" t="s">
        <v>7062</v>
      </c>
      <c r="D2740" t="s">
        <v>7215</v>
      </c>
      <c r="E2740" t="s">
        <v>7721</v>
      </c>
      <c r="F2740" t="s">
        <v>9297</v>
      </c>
      <c r="G2740" t="s">
        <v>11447</v>
      </c>
      <c r="H2740" t="s">
        <v>12690</v>
      </c>
      <c r="I2740" s="1">
        <v>2.0222677334934001</v>
      </c>
      <c r="J2740" s="1">
        <v>1.2408872115884391</v>
      </c>
      <c r="K2740" s="1">
        <v>39.837767684361303</v>
      </c>
      <c r="L2740" s="1">
        <v>6.8979999999999996E-3</v>
      </c>
      <c r="M2740" s="1">
        <v>0</v>
      </c>
      <c r="N2740" s="1">
        <v>0</v>
      </c>
      <c r="O2740" s="1">
        <v>0.83985179086043638</v>
      </c>
      <c r="P2740" s="1">
        <v>1.41800246328493E-2</v>
      </c>
      <c r="Q2740" s="1"/>
      <c r="R2740" s="1">
        <v>0</v>
      </c>
      <c r="S2740" s="1">
        <v>3.0004125567265E-3</v>
      </c>
      <c r="T2740" s="1">
        <v>0</v>
      </c>
      <c r="U2740" s="1">
        <v>0</v>
      </c>
      <c r="V2740" s="1">
        <v>0</v>
      </c>
      <c r="W2740" s="1">
        <v>0</v>
      </c>
      <c r="X2740" s="1">
        <v>1.008574069</v>
      </c>
      <c r="Y2740" s="1">
        <v>0.2466748065933406</v>
      </c>
      <c r="Z2740" s="1">
        <v>0</v>
      </c>
      <c r="AA2740" s="1">
        <v>0.45524100000000001</v>
      </c>
      <c r="AB2740" s="1">
        <v>0</v>
      </c>
      <c r="AC2740" s="1">
        <v>4.5250700000000004</v>
      </c>
      <c r="AD2740" s="1">
        <v>0.27250000000000002</v>
      </c>
      <c r="AE2740" s="1">
        <v>0</v>
      </c>
      <c r="AF2740" s="1">
        <v>1.2711220000000001</v>
      </c>
      <c r="AG2740" s="1">
        <v>2.4609972315063202</v>
      </c>
      <c r="AH2740" s="1">
        <v>0</v>
      </c>
      <c r="AI2740" s="1">
        <v>0</v>
      </c>
      <c r="AJ2740" s="1">
        <v>0</v>
      </c>
      <c r="AK2740" s="1">
        <v>3.39</v>
      </c>
      <c r="AL2740" s="1">
        <v>1.9860355854034424</v>
      </c>
      <c r="AM2740" s="1">
        <v>0.72019636631011963</v>
      </c>
      <c r="AN2740" s="1">
        <v>3.7793080806732178</v>
      </c>
      <c r="AO2740" t="s">
        <v>15550</v>
      </c>
    </row>
    <row r="2741" spans="1:41" x14ac:dyDescent="0.25">
      <c r="A2741" s="1">
        <v>2018</v>
      </c>
      <c r="B2741" t="s">
        <v>2027</v>
      </c>
      <c r="C2741" t="s">
        <v>7062</v>
      </c>
      <c r="D2741" t="s">
        <v>7215</v>
      </c>
      <c r="E2741" t="s">
        <v>7721</v>
      </c>
      <c r="F2741" t="s">
        <v>9298</v>
      </c>
      <c r="G2741" t="s">
        <v>11447</v>
      </c>
      <c r="H2741" t="s">
        <v>12690</v>
      </c>
      <c r="I2741" s="1">
        <v>22.9296859705278</v>
      </c>
      <c r="J2741" s="1">
        <v>14.89464644866783</v>
      </c>
      <c r="K2741" s="1">
        <v>248.44019035236801</v>
      </c>
      <c r="L2741" s="1">
        <v>14.185674000000001</v>
      </c>
      <c r="M2741" s="1">
        <v>0</v>
      </c>
      <c r="N2741" s="1">
        <v>15.1607580711075</v>
      </c>
      <c r="O2741" s="1">
        <v>155.5969338744143</v>
      </c>
      <c r="P2741" s="1">
        <v>10.31713153042852</v>
      </c>
      <c r="Q2741" s="1"/>
      <c r="R2741" s="1">
        <v>864.41677667106683</v>
      </c>
      <c r="S2741" s="1">
        <v>6.9699583692757754</v>
      </c>
      <c r="T2741" s="1">
        <v>15.46516579269014</v>
      </c>
      <c r="U2741" s="1">
        <v>0.45606732422405222</v>
      </c>
      <c r="V2741" s="1">
        <v>107.952349671606</v>
      </c>
      <c r="W2741" s="1">
        <v>1.134727968152369</v>
      </c>
      <c r="X2741" s="1">
        <v>19.85793743</v>
      </c>
      <c r="Y2741" s="1">
        <v>0.13594511554359029</v>
      </c>
      <c r="Z2741" s="1">
        <v>20.1708</v>
      </c>
      <c r="AA2741" s="1">
        <v>79.645850999999951</v>
      </c>
      <c r="AB2741" s="1">
        <v>0</v>
      </c>
      <c r="AC2741" s="1">
        <v>29.980499999999999</v>
      </c>
      <c r="AD2741" s="1">
        <v>16.410399999999999</v>
      </c>
      <c r="AE2741" s="1">
        <v>102.95372570523359</v>
      </c>
      <c r="AF2741" s="1">
        <v>216.19393600000021</v>
      </c>
      <c r="AG2741" s="1">
        <v>8.7856569076068993</v>
      </c>
      <c r="AH2741" s="1">
        <v>15.7904856</v>
      </c>
      <c r="AI2741" s="1">
        <v>51.63</v>
      </c>
      <c r="AJ2741" s="1">
        <v>10.98382960681918</v>
      </c>
      <c r="AK2741" s="1">
        <v>82.62</v>
      </c>
      <c r="AL2741" s="1">
        <v>73.554458618164063</v>
      </c>
      <c r="AM2741" s="1">
        <v>89.362556457519531</v>
      </c>
      <c r="AN2741" s="1">
        <v>51.159652709960938</v>
      </c>
      <c r="AO2741" t="s">
        <v>15551</v>
      </c>
    </row>
    <row r="2742" spans="1:41" x14ac:dyDescent="0.25">
      <c r="A2742" s="1">
        <v>2018</v>
      </c>
      <c r="B2742" t="s">
        <v>2027</v>
      </c>
      <c r="C2742" t="s">
        <v>7062</v>
      </c>
      <c r="D2742" t="s">
        <v>7215</v>
      </c>
      <c r="E2742" t="s">
        <v>7721</v>
      </c>
      <c r="F2742" t="s">
        <v>9299</v>
      </c>
      <c r="G2742" t="s">
        <v>11447</v>
      </c>
      <c r="H2742" t="s">
        <v>12690</v>
      </c>
      <c r="I2742" s="1">
        <v>8.0284635987540032</v>
      </c>
      <c r="J2742" s="1">
        <v>22.894770739644301</v>
      </c>
      <c r="K2742" s="1">
        <v>32.494267791324198</v>
      </c>
      <c r="L2742" s="1">
        <v>26.844564999999999</v>
      </c>
      <c r="M2742" s="1">
        <v>66.1036</v>
      </c>
      <c r="N2742" s="1">
        <v>16.118052717613399</v>
      </c>
      <c r="O2742" s="1">
        <v>15.83418612401733</v>
      </c>
      <c r="P2742" s="1">
        <v>2.6933040528105989</v>
      </c>
      <c r="Q2742" s="1">
        <v>4.1289999999999996</v>
      </c>
      <c r="R2742" s="1">
        <v>33.573022920916969</v>
      </c>
      <c r="S2742" s="1">
        <v>6.4924177074347726</v>
      </c>
      <c r="T2742" s="1">
        <v>7.0901707211291773</v>
      </c>
      <c r="U2742" s="1">
        <v>3.590335716224776</v>
      </c>
      <c r="V2742" s="1">
        <v>17.472966144519269</v>
      </c>
      <c r="W2742" s="1">
        <v>2.254312700023418</v>
      </c>
      <c r="X2742" s="1">
        <v>7.0439827490000004</v>
      </c>
      <c r="Y2742" s="1">
        <v>10.180506210030121</v>
      </c>
      <c r="Z2742" s="1">
        <v>14.814299999999999</v>
      </c>
      <c r="AA2742" s="1">
        <v>29.734915999999991</v>
      </c>
      <c r="AB2742" s="1">
        <v>0</v>
      </c>
      <c r="AC2742" s="1">
        <v>16.70675</v>
      </c>
      <c r="AD2742" s="1">
        <v>15.150600000000001</v>
      </c>
      <c r="AE2742" s="1">
        <v>116.0316517394748</v>
      </c>
      <c r="AF2742" s="1">
        <v>19.209892</v>
      </c>
      <c r="AG2742" s="1">
        <v>21.032198083571199</v>
      </c>
      <c r="AH2742" s="1">
        <v>7.3145256999999999</v>
      </c>
      <c r="AI2742" s="1">
        <v>4.38</v>
      </c>
      <c r="AJ2742" s="1">
        <v>3.5211416821408532</v>
      </c>
      <c r="AK2742" s="1">
        <v>11.13</v>
      </c>
      <c r="AL2742" s="1">
        <v>18.684961318969727</v>
      </c>
      <c r="AM2742" s="1">
        <v>21.563283920288086</v>
      </c>
      <c r="AN2742" s="1">
        <v>14.607338905334473</v>
      </c>
      <c r="AO2742" t="s">
        <v>15552</v>
      </c>
    </row>
    <row r="2743" spans="1:41" x14ac:dyDescent="0.25">
      <c r="A2743" s="1">
        <v>2018</v>
      </c>
      <c r="B2743" t="s">
        <v>2027</v>
      </c>
      <c r="C2743" t="s">
        <v>7062</v>
      </c>
      <c r="D2743" t="s">
        <v>7215</v>
      </c>
      <c r="E2743" t="s">
        <v>7721</v>
      </c>
      <c r="F2743" t="s">
        <v>9300</v>
      </c>
      <c r="G2743" t="s">
        <v>11447</v>
      </c>
      <c r="H2743" t="s">
        <v>12690</v>
      </c>
      <c r="I2743" s="1">
        <v>17.468152786845899</v>
      </c>
      <c r="J2743" s="1">
        <v>27.348850873426581</v>
      </c>
      <c r="K2743" s="1">
        <v>50.352152284945802</v>
      </c>
      <c r="L2743" s="1">
        <v>12.976825</v>
      </c>
      <c r="M2743" s="1">
        <v>88.400399999999991</v>
      </c>
      <c r="N2743" s="1">
        <v>27.991826726604</v>
      </c>
      <c r="O2743" s="1">
        <v>46.807073261581287</v>
      </c>
      <c r="P2743" s="1">
        <v>49.851599769985768</v>
      </c>
      <c r="Q2743" s="1">
        <v>16.713000000000001</v>
      </c>
      <c r="R2743" s="1">
        <v>76.82847313892556</v>
      </c>
      <c r="S2743" s="1">
        <v>33.424145820050263</v>
      </c>
      <c r="T2743" s="1">
        <v>20.14923313488152</v>
      </c>
      <c r="U2743" s="1">
        <v>0</v>
      </c>
      <c r="V2743" s="1">
        <v>26.27723597739714</v>
      </c>
      <c r="W2743" s="1">
        <v>26.573803762391691</v>
      </c>
      <c r="X2743" s="1">
        <v>24.75587007</v>
      </c>
      <c r="Y2743" s="1">
        <v>30.678309430638819</v>
      </c>
      <c r="Z2743" s="1">
        <v>62.148800000000001</v>
      </c>
      <c r="AA2743" s="1">
        <v>162.81408043849009</v>
      </c>
      <c r="AB2743" s="1">
        <v>29.57679738562091</v>
      </c>
      <c r="AC2743" s="1">
        <v>86.744649999999993</v>
      </c>
      <c r="AD2743" s="1">
        <v>103.6087</v>
      </c>
      <c r="AE2743" s="1">
        <v>94.885578504843693</v>
      </c>
      <c r="AF2743" s="1">
        <v>15.773159</v>
      </c>
      <c r="AG2743" s="1">
        <v>100.926439473269</v>
      </c>
      <c r="AH2743" s="1">
        <v>24.7915551</v>
      </c>
      <c r="AI2743" s="1">
        <v>19.260000000000002</v>
      </c>
      <c r="AJ2743" s="1">
        <v>18.77481139258515</v>
      </c>
      <c r="AK2743" s="1">
        <v>9.9500000000000011</v>
      </c>
      <c r="AL2743" s="1">
        <v>45.029354095458984</v>
      </c>
      <c r="AM2743" s="1">
        <v>48.717750549316406</v>
      </c>
      <c r="AN2743" s="1">
        <v>39.804141998291016</v>
      </c>
      <c r="AO2743" t="s">
        <v>15553</v>
      </c>
    </row>
    <row r="2744" spans="1:41" x14ac:dyDescent="0.25">
      <c r="A2744" s="1">
        <v>2018</v>
      </c>
      <c r="B2744" t="s">
        <v>2027</v>
      </c>
      <c r="C2744" t="s">
        <v>7062</v>
      </c>
      <c r="D2744" t="s">
        <v>7215</v>
      </c>
      <c r="E2744" t="s">
        <v>7721</v>
      </c>
      <c r="F2744" t="s">
        <v>9301</v>
      </c>
      <c r="G2744" t="s">
        <v>11447</v>
      </c>
      <c r="H2744" t="s">
        <v>12690</v>
      </c>
      <c r="I2744" s="1">
        <v>1.6234553996922569</v>
      </c>
      <c r="J2744" s="1">
        <v>4.5414566902442894</v>
      </c>
      <c r="K2744" s="1">
        <v>18.134328357547201</v>
      </c>
      <c r="L2744" s="1">
        <v>0</v>
      </c>
      <c r="M2744" s="1">
        <v>0</v>
      </c>
      <c r="N2744" s="1">
        <v>6.1995811197384496</v>
      </c>
      <c r="O2744" s="1">
        <v>0.39263659354231611</v>
      </c>
      <c r="P2744" s="1">
        <v>2.545572576403774</v>
      </c>
      <c r="Q2744" s="1">
        <v>10.184900000000001</v>
      </c>
      <c r="R2744" s="1">
        <v>0.42281691267650712</v>
      </c>
      <c r="S2744" s="1">
        <v>0</v>
      </c>
      <c r="T2744" s="1">
        <v>0.88980010251153252</v>
      </c>
      <c r="U2744" s="1">
        <v>0</v>
      </c>
      <c r="V2744" s="1">
        <v>0.1034613441131892</v>
      </c>
      <c r="W2744" s="1">
        <v>1.2579814222152841</v>
      </c>
      <c r="X2744" s="1">
        <v>1.092449343</v>
      </c>
      <c r="Y2744" s="1">
        <v>0.45072008326744661</v>
      </c>
      <c r="Z2744" s="1">
        <v>4.0735000000000001</v>
      </c>
      <c r="AA2744" s="1">
        <v>6.628989999999999</v>
      </c>
      <c r="AB2744" s="1">
        <v>0</v>
      </c>
      <c r="AC2744" s="1">
        <v>0</v>
      </c>
      <c r="AD2744" s="1">
        <v>0.28039999999999998</v>
      </c>
      <c r="AE2744" s="1">
        <v>6.0884055322000856</v>
      </c>
      <c r="AF2744" s="1">
        <v>2.6549309999999999</v>
      </c>
      <c r="AG2744" s="1">
        <v>0.70597844017615097</v>
      </c>
      <c r="AH2744" s="1">
        <v>0.86867539999999999</v>
      </c>
      <c r="AI2744" s="1">
        <v>0.64</v>
      </c>
      <c r="AJ2744" s="1">
        <v>1.524633708075624</v>
      </c>
      <c r="AK2744" s="1">
        <v>0</v>
      </c>
      <c r="AL2744" s="1">
        <v>2.4587817192077637</v>
      </c>
      <c r="AM2744" s="1">
        <v>2.8087294101715088</v>
      </c>
      <c r="AN2744" s="1">
        <v>1.9630227088928223</v>
      </c>
      <c r="AO2744" t="s">
        <v>15554</v>
      </c>
    </row>
    <row r="2745" spans="1:41" x14ac:dyDescent="0.25">
      <c r="A2745" s="1">
        <v>2018</v>
      </c>
      <c r="B2745" t="s">
        <v>2027</v>
      </c>
      <c r="C2745" t="s">
        <v>7062</v>
      </c>
      <c r="D2745" t="s">
        <v>7215</v>
      </c>
      <c r="E2745" t="s">
        <v>7721</v>
      </c>
      <c r="F2745" t="s">
        <v>9302</v>
      </c>
      <c r="G2745" t="s">
        <v>11447</v>
      </c>
      <c r="H2745" t="s">
        <v>12690</v>
      </c>
      <c r="I2745" s="1">
        <v>3.0866003806698989</v>
      </c>
      <c r="J2745" s="1">
        <v>0.9303631556349008</v>
      </c>
      <c r="K2745" s="1">
        <v>7.9444083919780999</v>
      </c>
      <c r="L2745" s="1">
        <v>0.45266699999999999</v>
      </c>
      <c r="M2745" s="1">
        <v>0.1663</v>
      </c>
      <c r="N2745" s="1">
        <v>0.109930527176134</v>
      </c>
      <c r="O2745" s="1">
        <v>6.4718775118116412</v>
      </c>
      <c r="P2745" s="1">
        <v>0.83747665004003791</v>
      </c>
      <c r="Q2745" s="1"/>
      <c r="R2745" s="1">
        <v>8.5898635945437825</v>
      </c>
      <c r="S2745" s="1">
        <v>2.065358986860693</v>
      </c>
      <c r="T2745" s="1">
        <v>3.0689981469069112</v>
      </c>
      <c r="U2745" s="1">
        <v>0</v>
      </c>
      <c r="V2745" s="1">
        <v>9.1207680646791495E-2</v>
      </c>
      <c r="W2745" s="1">
        <v>1.24112091171649E-2</v>
      </c>
      <c r="X2745" s="1">
        <v>1.4986480010000001</v>
      </c>
      <c r="Y2745" s="1">
        <v>1.4250192656051399</v>
      </c>
      <c r="Z2745" s="1">
        <v>5.2857000000000003</v>
      </c>
      <c r="AA2745" s="1">
        <v>2.1347870000000002</v>
      </c>
      <c r="AB2745" s="1">
        <v>0</v>
      </c>
      <c r="AC2745" s="1">
        <v>10.92285</v>
      </c>
      <c r="AD2745" s="1">
        <v>3.1345000000000001</v>
      </c>
      <c r="AE2745" s="1">
        <v>2.6716017790775601</v>
      </c>
      <c r="AF2745" s="1">
        <v>2.8165990000000001</v>
      </c>
      <c r="AG2745" s="1">
        <v>1.26089825427108</v>
      </c>
      <c r="AH2745" s="1">
        <v>4.2519254000000002</v>
      </c>
      <c r="AI2745" s="1">
        <v>7.01</v>
      </c>
      <c r="AJ2745" s="1">
        <v>2.1185069798790899E-2</v>
      </c>
      <c r="AK2745" s="1">
        <v>2.66</v>
      </c>
      <c r="AL2745" s="1">
        <v>2.7214202880859375</v>
      </c>
      <c r="AM2745" s="1">
        <v>2.390397310256958</v>
      </c>
      <c r="AN2745" s="1">
        <v>3.19036865234375</v>
      </c>
      <c r="AO2745" t="s">
        <v>15555</v>
      </c>
    </row>
    <row r="2746" spans="1:41" x14ac:dyDescent="0.25">
      <c r="A2746" s="1">
        <v>2018</v>
      </c>
      <c r="B2746" t="s">
        <v>2027</v>
      </c>
      <c r="C2746" t="s">
        <v>7062</v>
      </c>
      <c r="D2746" t="s">
        <v>7215</v>
      </c>
      <c r="E2746" t="s">
        <v>7721</v>
      </c>
      <c r="F2746" t="s">
        <v>9303</v>
      </c>
      <c r="G2746" t="s">
        <v>11447</v>
      </c>
      <c r="H2746" t="s">
        <v>12690</v>
      </c>
      <c r="I2746" s="1">
        <v>12.126554884646209</v>
      </c>
      <c r="J2746" s="1">
        <v>21.68271903459809</v>
      </c>
      <c r="K2746" s="1">
        <v>2.221933809187</v>
      </c>
      <c r="L2746" s="1">
        <v>12.987304999999999</v>
      </c>
      <c r="M2746" s="1">
        <v>50.890900000000002</v>
      </c>
      <c r="N2746" s="1">
        <v>8.33295872496935</v>
      </c>
      <c r="O2746" s="1">
        <v>23.948871767727269</v>
      </c>
      <c r="P2746" s="1">
        <v>19.04674248580616</v>
      </c>
      <c r="Q2746" s="1">
        <v>6.7683999999999997</v>
      </c>
      <c r="R2746" s="1">
        <v>29.978919156766271</v>
      </c>
      <c r="S2746" s="1">
        <v>19.532310692720252</v>
      </c>
      <c r="T2746" s="1">
        <v>5.3648227733312313</v>
      </c>
      <c r="U2746" s="1">
        <v>0</v>
      </c>
      <c r="V2746" s="1">
        <v>5.8099082028480753</v>
      </c>
      <c r="W2746" s="1">
        <v>7.7647334322066968</v>
      </c>
      <c r="X2746" s="1">
        <v>18.889889100000001</v>
      </c>
      <c r="Y2746" s="1">
        <v>8.2842852710695656</v>
      </c>
      <c r="Z2746" s="1">
        <v>9.8594000000000008</v>
      </c>
      <c r="AA2746" s="1">
        <v>21.305592976864041</v>
      </c>
      <c r="AB2746" s="1">
        <v>6.0918003565062371</v>
      </c>
      <c r="AC2746" s="1">
        <v>15.940340000000001</v>
      </c>
      <c r="AD2746" s="1">
        <v>15.941700000000001</v>
      </c>
      <c r="AE2746" s="1">
        <v>65.36011088771096</v>
      </c>
      <c r="AF2746" s="1">
        <v>25.574393000000001</v>
      </c>
      <c r="AG2746" s="1">
        <v>33.171343580106999</v>
      </c>
      <c r="AH2746" s="1">
        <v>25.452415299999998</v>
      </c>
      <c r="AI2746" s="1">
        <v>62.85</v>
      </c>
      <c r="AJ2746" s="1">
        <v>10.6586069339114</v>
      </c>
      <c r="AK2746" s="1">
        <v>31.85</v>
      </c>
      <c r="AL2746" s="1">
        <v>19.920242309570313</v>
      </c>
      <c r="AM2746" s="1">
        <v>18.052209854125977</v>
      </c>
      <c r="AN2746" s="1">
        <v>22.566614151000977</v>
      </c>
      <c r="AO2746" t="s">
        <v>15556</v>
      </c>
    </row>
    <row r="2747" spans="1:41" x14ac:dyDescent="0.25">
      <c r="A2747" s="1">
        <v>2018</v>
      </c>
      <c r="B2747" t="s">
        <v>2027</v>
      </c>
      <c r="C2747" t="s">
        <v>7062</v>
      </c>
      <c r="D2747" t="s">
        <v>7215</v>
      </c>
      <c r="E2747" t="s">
        <v>7721</v>
      </c>
      <c r="F2747" t="s">
        <v>9304</v>
      </c>
      <c r="G2747" t="s">
        <v>11447</v>
      </c>
      <c r="H2747" t="s">
        <v>12690</v>
      </c>
      <c r="I2747" s="1">
        <v>0.99828047005757958</v>
      </c>
      <c r="J2747" s="1">
        <v>21.27338365234684</v>
      </c>
      <c r="K2747" s="1">
        <v>86.744538179373905</v>
      </c>
      <c r="L2747" s="1">
        <v>40.063847000000003</v>
      </c>
      <c r="M2747" s="1">
        <v>32.899299999999997</v>
      </c>
      <c r="N2747" s="1">
        <v>3.9853391908459299</v>
      </c>
      <c r="O2747" s="1">
        <v>107.69934717402811</v>
      </c>
      <c r="P2747" s="1">
        <v>7.8474976851315263</v>
      </c>
      <c r="Q2747" s="1"/>
      <c r="R2747" s="1">
        <v>20.493099723988959</v>
      </c>
      <c r="S2747" s="1">
        <v>4.5943817274875292</v>
      </c>
      <c r="T2747" s="1">
        <v>2.837400938374798</v>
      </c>
      <c r="U2747" s="1">
        <v>0</v>
      </c>
      <c r="V2747" s="1">
        <v>1.1351187468418391</v>
      </c>
      <c r="W2747" s="1">
        <v>14.75029271719616</v>
      </c>
      <c r="X2747" s="1">
        <v>16.157875820000001</v>
      </c>
      <c r="Y2747" s="1">
        <v>9.4322701388124379</v>
      </c>
      <c r="Z2747" s="1">
        <v>6.1132</v>
      </c>
      <c r="AA2747" s="1">
        <v>35.789606999999997</v>
      </c>
      <c r="AB2747" s="1">
        <v>10.03654188948307</v>
      </c>
      <c r="AC2747" s="1">
        <v>57.543460000000003</v>
      </c>
      <c r="AD2747" s="1">
        <v>9.8829999999999991</v>
      </c>
      <c r="AE2747" s="1">
        <v>83.22043502101991</v>
      </c>
      <c r="AF2747" s="1">
        <v>26.299590000000009</v>
      </c>
      <c r="AG2747" s="1">
        <v>35.263084001549203</v>
      </c>
      <c r="AH2747" s="1">
        <v>5.4096957000000003</v>
      </c>
      <c r="AI2747" s="1">
        <v>26.08</v>
      </c>
      <c r="AJ2747" s="1">
        <v>6.3567715751924991</v>
      </c>
      <c r="AK2747" s="1">
        <v>278.11000000000013</v>
      </c>
      <c r="AL2747" s="1">
        <v>32.793697357177734</v>
      </c>
      <c r="AM2747" s="1">
        <v>20.930294036865234</v>
      </c>
      <c r="AN2747" s="1">
        <v>49.600193023681641</v>
      </c>
      <c r="AO2747" t="s">
        <v>15557</v>
      </c>
    </row>
    <row r="2748" spans="1:41" x14ac:dyDescent="0.25">
      <c r="A2748" s="1">
        <v>2018</v>
      </c>
      <c r="B2748" t="s">
        <v>2027</v>
      </c>
      <c r="C2748" t="s">
        <v>7062</v>
      </c>
      <c r="D2748" t="s">
        <v>7215</v>
      </c>
      <c r="E2748" t="s">
        <v>7721</v>
      </c>
      <c r="F2748" t="s">
        <v>9305</v>
      </c>
      <c r="G2748" t="s">
        <v>11447</v>
      </c>
      <c r="H2748" t="s">
        <v>12690</v>
      </c>
      <c r="I2748" s="1">
        <v>17.585469784317549</v>
      </c>
      <c r="J2748" s="1">
        <v>3.172798354839439</v>
      </c>
      <c r="K2748" s="1">
        <v>11.822409690638001</v>
      </c>
      <c r="L2748" s="1">
        <v>4.7633429999999999</v>
      </c>
      <c r="M2748" s="1">
        <v>8.5056000000000012</v>
      </c>
      <c r="N2748" s="1">
        <v>16.7604209235799</v>
      </c>
      <c r="O2748" s="1">
        <v>12.53888529475191</v>
      </c>
      <c r="P2748" s="1">
        <v>1.8454590558988211</v>
      </c>
      <c r="Q2748" s="1"/>
      <c r="R2748" s="1">
        <v>1.556142245689828</v>
      </c>
      <c r="S2748" s="1">
        <v>6.4876670542199548</v>
      </c>
      <c r="T2748" s="1">
        <v>5.4519970035090504</v>
      </c>
      <c r="U2748" s="1">
        <v>5.5045154284680127</v>
      </c>
      <c r="V2748" s="1">
        <v>1.8271349166245561</v>
      </c>
      <c r="W2748" s="1">
        <v>4.0838342049800938</v>
      </c>
      <c r="X2748" s="1">
        <v>6.3377772449999998</v>
      </c>
      <c r="Y2748" s="1">
        <v>4.3462604709814947</v>
      </c>
      <c r="Z2748" s="1">
        <v>9.7845999999999993</v>
      </c>
      <c r="AA2748" s="1">
        <v>7.9347580000000013</v>
      </c>
      <c r="AB2748" s="1">
        <v>0</v>
      </c>
      <c r="AC2748" s="1">
        <v>3.6471499999999999</v>
      </c>
      <c r="AD2748" s="1">
        <v>6.9694000000000003</v>
      </c>
      <c r="AE2748" s="1">
        <v>5.7245171510388122</v>
      </c>
      <c r="AF2748" s="1">
        <v>3.3501859999999999</v>
      </c>
      <c r="AG2748" s="1">
        <v>4.4656556165994896</v>
      </c>
      <c r="AH2748" s="1">
        <v>2.0801208</v>
      </c>
      <c r="AI2748" s="1">
        <v>2.93</v>
      </c>
      <c r="AJ2748" s="1">
        <v>0.28553731552511608</v>
      </c>
      <c r="AK2748" s="1">
        <v>4</v>
      </c>
      <c r="AL2748" s="1">
        <v>5.6469531059265137</v>
      </c>
      <c r="AM2748" s="1">
        <v>5.4443497657775879</v>
      </c>
      <c r="AN2748" s="1">
        <v>5.9339747428894043</v>
      </c>
      <c r="AO2748" t="s">
        <v>15558</v>
      </c>
    </row>
    <row r="2749" spans="1:41" x14ac:dyDescent="0.25">
      <c r="A2749" s="1">
        <v>2018</v>
      </c>
      <c r="B2749" t="s">
        <v>2027</v>
      </c>
      <c r="C2749" t="s">
        <v>7062</v>
      </c>
      <c r="D2749" t="s">
        <v>7215</v>
      </c>
      <c r="E2749" t="s">
        <v>7722</v>
      </c>
      <c r="F2749" t="s">
        <v>9306</v>
      </c>
      <c r="G2749" t="s">
        <v>11447</v>
      </c>
      <c r="H2749" t="s">
        <v>12690</v>
      </c>
      <c r="I2749" s="1">
        <v>3.9456112662377002E-3</v>
      </c>
      <c r="J2749" s="1">
        <v>2.1355449594359002E-3</v>
      </c>
      <c r="K2749" s="1">
        <v>0.86696950032446496</v>
      </c>
      <c r="L2749" s="1">
        <v>1.17E-4</v>
      </c>
      <c r="M2749" s="1">
        <v>0</v>
      </c>
      <c r="N2749" s="1">
        <v>0</v>
      </c>
      <c r="O2749" s="1">
        <v>4.8618871179596001E-3</v>
      </c>
      <c r="P2749" s="1">
        <v>7.0900123304562003E-3</v>
      </c>
      <c r="Q2749" s="1"/>
      <c r="R2749" s="1">
        <v>0</v>
      </c>
      <c r="S2749" s="1">
        <v>2.5003437972699998E-5</v>
      </c>
      <c r="T2749" s="1">
        <v>0</v>
      </c>
      <c r="U2749" s="1">
        <v>0</v>
      </c>
      <c r="V2749" s="1">
        <v>0</v>
      </c>
      <c r="W2749" s="1">
        <v>0</v>
      </c>
      <c r="X2749" s="1">
        <v>1.5436747000000001E-2</v>
      </c>
      <c r="Y2749" s="1">
        <v>1.1509322551267001E-3</v>
      </c>
      <c r="Z2749" s="1">
        <v>0</v>
      </c>
      <c r="AA2749" s="1">
        <v>2.0724953999999999E-3</v>
      </c>
      <c r="AB2749" s="1">
        <v>0</v>
      </c>
      <c r="AC2749" s="1">
        <v>5.1900000000000002E-3</v>
      </c>
      <c r="AD2749" s="1">
        <v>2.0999999999999999E-3</v>
      </c>
      <c r="AE2749" s="1">
        <v>0</v>
      </c>
      <c r="AF2749" s="1">
        <v>1.1424999999999999E-2</v>
      </c>
      <c r="AG2749" s="1">
        <v>3.5968901065797998E-3</v>
      </c>
      <c r="AH2749" s="1">
        <v>0</v>
      </c>
      <c r="AI2749" s="1">
        <v>0</v>
      </c>
      <c r="AJ2749" s="1">
        <v>0</v>
      </c>
      <c r="AK2749" s="1">
        <v>6.5432546289171903E-2</v>
      </c>
      <c r="AL2749" s="1">
        <v>3.4191351383924484E-2</v>
      </c>
      <c r="AM2749" s="1">
        <v>2.160205040127039E-3</v>
      </c>
      <c r="AN2749" s="1">
        <v>7.9568810760974884E-2</v>
      </c>
      <c r="AO2749" t="s">
        <v>15559</v>
      </c>
    </row>
    <row r="2750" spans="1:41" x14ac:dyDescent="0.25">
      <c r="A2750" s="1">
        <v>2018</v>
      </c>
      <c r="B2750" t="s">
        <v>2027</v>
      </c>
      <c r="C2750" t="s">
        <v>7062</v>
      </c>
      <c r="D2750" t="s">
        <v>7215</v>
      </c>
      <c r="E2750" t="s">
        <v>7722</v>
      </c>
      <c r="F2750" t="s">
        <v>9307</v>
      </c>
      <c r="G2750" t="s">
        <v>11447</v>
      </c>
      <c r="H2750" t="s">
        <v>12690</v>
      </c>
      <c r="I2750" s="1">
        <v>0.1509651572174335</v>
      </c>
      <c r="J2750" s="1">
        <v>0.117963435854557</v>
      </c>
      <c r="K2750" s="1">
        <v>0.80186026389790199</v>
      </c>
      <c r="L2750" s="1">
        <v>0.14457600000000001</v>
      </c>
      <c r="M2750" s="1">
        <v>0</v>
      </c>
      <c r="N2750" s="1">
        <v>0.22629750715161401</v>
      </c>
      <c r="O2750" s="1">
        <v>0.4123193946166363</v>
      </c>
      <c r="P2750" s="1">
        <v>0.2165667408579556</v>
      </c>
      <c r="Q2750" s="1"/>
      <c r="R2750" s="1">
        <v>1.243609744389776</v>
      </c>
      <c r="S2750" s="1">
        <v>0.10171398567303</v>
      </c>
      <c r="T2750" s="1">
        <v>0.1517564956826874</v>
      </c>
      <c r="U2750" s="1">
        <v>4.5606732422404997E-3</v>
      </c>
      <c r="V2750" s="1">
        <v>0.45901970692268812</v>
      </c>
      <c r="W2750" s="1">
        <v>0.01</v>
      </c>
      <c r="X2750" s="1">
        <v>0.28848918400000001</v>
      </c>
      <c r="Y2750" s="1">
        <v>2.5520671744109997E-4</v>
      </c>
      <c r="Z2750" s="1">
        <v>7.7399999999999997E-2</v>
      </c>
      <c r="AA2750" s="1">
        <v>0.15831134670000011</v>
      </c>
      <c r="AB2750" s="1">
        <v>0</v>
      </c>
      <c r="AC2750" s="1">
        <v>0.22991</v>
      </c>
      <c r="AD2750" s="1">
        <v>0.1013</v>
      </c>
      <c r="AE2750" s="1">
        <v>0.44802900140132818</v>
      </c>
      <c r="AF2750" s="1">
        <v>0.62220600000000048</v>
      </c>
      <c r="AG2750" s="1">
        <v>3.8498916988223199E-2</v>
      </c>
      <c r="AH2750" s="1">
        <v>0.34318949999999998</v>
      </c>
      <c r="AI2750" s="1">
        <v>0.13969999999999999</v>
      </c>
      <c r="AJ2750" s="1">
        <v>9.6261458270924499E-2</v>
      </c>
      <c r="AK2750" s="1">
        <v>0.70644636056292809</v>
      </c>
      <c r="AL2750" s="1">
        <v>0.25142091512680054</v>
      </c>
      <c r="AM2750" s="1">
        <v>0.24908415973186493</v>
      </c>
      <c r="AN2750" s="1">
        <v>0.25473126769065857</v>
      </c>
      <c r="AO2750" t="s">
        <v>15560</v>
      </c>
    </row>
    <row r="2751" spans="1:41" x14ac:dyDescent="0.25">
      <c r="A2751" s="1">
        <v>2018</v>
      </c>
      <c r="B2751" t="s">
        <v>2027</v>
      </c>
      <c r="C2751" t="s">
        <v>7062</v>
      </c>
      <c r="D2751" t="s">
        <v>7215</v>
      </c>
      <c r="E2751" t="s">
        <v>7722</v>
      </c>
      <c r="F2751" t="s">
        <v>9308</v>
      </c>
      <c r="G2751" t="s">
        <v>11447</v>
      </c>
      <c r="H2751" t="s">
        <v>12690</v>
      </c>
      <c r="I2751" s="1">
        <v>0.10592448707053539</v>
      </c>
      <c r="J2751" s="1">
        <v>0.54074484192447614</v>
      </c>
      <c r="K2751" s="1">
        <v>0.34652822842310199</v>
      </c>
      <c r="L2751" s="1">
        <v>0.86042500000000022</v>
      </c>
      <c r="M2751" s="1">
        <v>0.8207000000000001</v>
      </c>
      <c r="N2751" s="1">
        <v>0.20846955455659999</v>
      </c>
      <c r="O2751" s="1">
        <v>0.46054617812542892</v>
      </c>
      <c r="P2751" s="1">
        <v>0.1215209417816286</v>
      </c>
      <c r="Q2751" s="1">
        <v>4.2500000000000003E-2</v>
      </c>
      <c r="R2751" s="1">
        <v>0.63078523140925657</v>
      </c>
      <c r="S2751" s="1">
        <v>0.1082148795459376</v>
      </c>
      <c r="T2751" s="1">
        <v>0.22114891771478321</v>
      </c>
      <c r="U2751" s="1">
        <v>7.5251108496968602E-2</v>
      </c>
      <c r="V2751" s="1">
        <v>0.22286508337544211</v>
      </c>
      <c r="W2751" s="1">
        <v>0.09</v>
      </c>
      <c r="X2751" s="1">
        <v>0.74683392699999995</v>
      </c>
      <c r="Y2751" s="1">
        <v>0.11108497883285461</v>
      </c>
      <c r="Z2751" s="1">
        <v>0.28920000000000001</v>
      </c>
      <c r="AA2751" s="1">
        <v>0.3839728767000003</v>
      </c>
      <c r="AB2751" s="1">
        <v>0</v>
      </c>
      <c r="AC2751" s="1">
        <v>0.89166999999999996</v>
      </c>
      <c r="AD2751" s="1">
        <v>0.45950000000000002</v>
      </c>
      <c r="AE2751" s="1">
        <v>0.91488454274051101</v>
      </c>
      <c r="AF2751" s="1">
        <v>0.33543799999999979</v>
      </c>
      <c r="AG2751" s="1">
        <v>0.19740937845165199</v>
      </c>
      <c r="AH2751" s="1">
        <v>0.24833939999999999</v>
      </c>
      <c r="AI2751" s="1">
        <v>0.1202</v>
      </c>
      <c r="AJ2751" s="1">
        <v>5.5479000659037797E-2</v>
      </c>
      <c r="AK2751" s="1">
        <v>0.2941055673249941</v>
      </c>
      <c r="AL2751" s="1">
        <v>0.34150835871696472</v>
      </c>
      <c r="AM2751" s="1">
        <v>0.35221323370933533</v>
      </c>
      <c r="AN2751" s="1">
        <v>0.32634308934211731</v>
      </c>
      <c r="AO2751" t="s">
        <v>15561</v>
      </c>
    </row>
    <row r="2752" spans="1:41" x14ac:dyDescent="0.25">
      <c r="A2752" s="1">
        <v>2018</v>
      </c>
      <c r="B2752" t="s">
        <v>2027</v>
      </c>
      <c r="C2752" t="s">
        <v>7062</v>
      </c>
      <c r="D2752" t="s">
        <v>7215</v>
      </c>
      <c r="E2752" t="s">
        <v>7722</v>
      </c>
      <c r="F2752" t="s">
        <v>9309</v>
      </c>
      <c r="G2752" t="s">
        <v>11447</v>
      </c>
      <c r="H2752" t="s">
        <v>12690</v>
      </c>
      <c r="I2752" s="1">
        <v>0.15563918902513049</v>
      </c>
      <c r="J2752" s="1">
        <v>0.70413098009084518</v>
      </c>
      <c r="K2752" s="1">
        <v>1.1546614752325299</v>
      </c>
      <c r="L2752" s="1">
        <v>0.1922660000000001</v>
      </c>
      <c r="M2752" s="1">
        <v>1.4195</v>
      </c>
      <c r="N2752" s="1">
        <v>0.36994278708622802</v>
      </c>
      <c r="O2752" s="1">
        <v>0.5769962163539768</v>
      </c>
      <c r="P2752" s="1">
        <v>0.96002924910745702</v>
      </c>
      <c r="Q2752" s="1">
        <v>0.2208</v>
      </c>
      <c r="R2752" s="1">
        <v>1.184407376295052</v>
      </c>
      <c r="S2752" s="1">
        <v>0.51429571566090337</v>
      </c>
      <c r="T2752" s="1">
        <v>0.15530497180932851</v>
      </c>
      <c r="U2752" s="1">
        <v>0</v>
      </c>
      <c r="V2752" s="1">
        <v>0.25576048509348148</v>
      </c>
      <c r="W2752" s="1">
        <v>0.96</v>
      </c>
      <c r="X2752" s="1">
        <v>0.376437568</v>
      </c>
      <c r="Y2752" s="1">
        <v>0.52136730751909044</v>
      </c>
      <c r="Z2752" s="1">
        <v>1.1283000000000001</v>
      </c>
      <c r="AA2752" s="1">
        <v>0.88801386449999986</v>
      </c>
      <c r="AB2752" s="1">
        <v>0.221182412358883</v>
      </c>
      <c r="AC2752" s="1">
        <v>1.0629500000000001</v>
      </c>
      <c r="AD2752" s="1">
        <v>1.3401000000000001</v>
      </c>
      <c r="AE2752" s="1">
        <v>0.96773898738804631</v>
      </c>
      <c r="AF2752" s="1">
        <v>0.33082800000000001</v>
      </c>
      <c r="AG2752" s="1">
        <v>1.15837971397013</v>
      </c>
      <c r="AH2752" s="1">
        <v>0.31195539999999999</v>
      </c>
      <c r="AI2752" s="1">
        <v>0.24310000000000001</v>
      </c>
      <c r="AJ2752" s="1">
        <v>0.30583548019890971</v>
      </c>
      <c r="AK2752" s="1">
        <v>0.44422205677141008</v>
      </c>
      <c r="AL2752" s="1">
        <v>0.62497049570083618</v>
      </c>
      <c r="AM2752" s="1">
        <v>0.61214053630828857</v>
      </c>
      <c r="AN2752" s="1">
        <v>0.6431463360786438</v>
      </c>
      <c r="AO2752" t="s">
        <v>15562</v>
      </c>
    </row>
    <row r="2753" spans="1:41" x14ac:dyDescent="0.25">
      <c r="A2753" s="1">
        <v>2018</v>
      </c>
      <c r="B2753" t="s">
        <v>2027</v>
      </c>
      <c r="C2753" t="s">
        <v>7062</v>
      </c>
      <c r="D2753" t="s">
        <v>7215</v>
      </c>
      <c r="E2753" t="s">
        <v>7722</v>
      </c>
      <c r="F2753" t="s">
        <v>9310</v>
      </c>
      <c r="G2753" t="s">
        <v>11447</v>
      </c>
      <c r="H2753" t="s">
        <v>12690</v>
      </c>
      <c r="I2753" s="1">
        <v>7.2538545586985595E-2</v>
      </c>
      <c r="J2753" s="1">
        <v>0.19091093986576571</v>
      </c>
      <c r="K2753" s="1">
        <v>0.25589444083928198</v>
      </c>
      <c r="L2753" s="1">
        <v>0</v>
      </c>
      <c r="M2753" s="1">
        <v>0</v>
      </c>
      <c r="N2753" s="1">
        <v>0.229413567633837</v>
      </c>
      <c r="O2753" s="1">
        <v>9.8414005371600995E-3</v>
      </c>
      <c r="P2753" s="1">
        <v>0.15549881913749861</v>
      </c>
      <c r="Q2753" s="1">
        <v>0.2984</v>
      </c>
      <c r="R2753" s="1">
        <v>4.2281691267650703E-2</v>
      </c>
      <c r="S2753" s="1">
        <v>0</v>
      </c>
      <c r="T2753" s="1">
        <v>2.01080313843E-2</v>
      </c>
      <c r="U2753" s="1">
        <v>0</v>
      </c>
      <c r="V2753" s="1">
        <v>6.8974229408792003E-3</v>
      </c>
      <c r="W2753" s="1">
        <v>0.04</v>
      </c>
      <c r="X2753" s="1">
        <v>4.8261226999999997E-2</v>
      </c>
      <c r="Y2753" s="1">
        <v>2.2803470811357199E-2</v>
      </c>
      <c r="Z2753" s="1">
        <v>5.91E-2</v>
      </c>
      <c r="AA2753" s="1">
        <v>0.1158845808</v>
      </c>
      <c r="AB2753" s="1">
        <v>0</v>
      </c>
      <c r="AC2753" s="1">
        <v>0</v>
      </c>
      <c r="AD2753" s="1">
        <v>4.7300000000000002E-2</v>
      </c>
      <c r="AE2753" s="1">
        <v>0.61691951501858278</v>
      </c>
      <c r="AF2753" s="1">
        <v>0.24438399999999999</v>
      </c>
      <c r="AG2753" s="1">
        <v>1.94691090614376E-2</v>
      </c>
      <c r="AH2753" s="1">
        <v>2.8862100000000002E-2</v>
      </c>
      <c r="AI2753" s="1">
        <v>1.2800000000000001E-2</v>
      </c>
      <c r="AJ2753" s="1">
        <v>3.05014678569289E-2</v>
      </c>
      <c r="AK2753" s="1">
        <v>0</v>
      </c>
      <c r="AL2753" s="1">
        <v>8.8554136455059052E-2</v>
      </c>
      <c r="AM2753" s="1">
        <v>0.12382370233535767</v>
      </c>
      <c r="AN2753" s="1">
        <v>3.8588937371969223E-2</v>
      </c>
      <c r="AO2753" t="s">
        <v>15563</v>
      </c>
    </row>
    <row r="2754" spans="1:41" x14ac:dyDescent="0.25">
      <c r="A2754" s="1">
        <v>2018</v>
      </c>
      <c r="B2754" t="s">
        <v>2027</v>
      </c>
      <c r="C2754" t="s">
        <v>7062</v>
      </c>
      <c r="D2754" t="s">
        <v>7215</v>
      </c>
      <c r="E2754" t="s">
        <v>7722</v>
      </c>
      <c r="F2754" t="s">
        <v>9311</v>
      </c>
      <c r="G2754" t="s">
        <v>11447</v>
      </c>
      <c r="H2754" t="s">
        <v>12690</v>
      </c>
      <c r="I2754" s="1">
        <v>7.0019424547772199E-2</v>
      </c>
      <c r="J2754" s="1">
        <v>1.7152154753564901E-2</v>
      </c>
      <c r="K2754" s="1">
        <v>0.175859831278391</v>
      </c>
      <c r="L2754" s="1">
        <v>6.4289999999999998E-3</v>
      </c>
      <c r="M2754" s="1">
        <v>2.3E-3</v>
      </c>
      <c r="N2754" s="1">
        <v>5.6191254597470004E-4</v>
      </c>
      <c r="O2754" s="1">
        <v>0.29183085337881548</v>
      </c>
      <c r="P2754" s="1">
        <v>1.31000698356193E-2</v>
      </c>
      <c r="Q2754" s="1"/>
      <c r="R2754" s="1">
        <v>5.52422096883875E-2</v>
      </c>
      <c r="S2754" s="1">
        <v>3.1829376539274201E-2</v>
      </c>
      <c r="T2754" s="1">
        <v>1.8846350983716401E-2</v>
      </c>
      <c r="U2754" s="1">
        <v>0</v>
      </c>
      <c r="V2754" s="1">
        <v>3.966649823143E-3</v>
      </c>
      <c r="W2754" s="1">
        <v>2.0000000000000001E-4</v>
      </c>
      <c r="X2754" s="1">
        <v>0.38230764</v>
      </c>
      <c r="Y2754" s="1">
        <v>2.3529058537415298E-2</v>
      </c>
      <c r="Z2754" s="1">
        <v>0.2087</v>
      </c>
      <c r="AA2754" s="1">
        <v>2.9840351599999999E-2</v>
      </c>
      <c r="AB2754" s="1">
        <v>0</v>
      </c>
      <c r="AC2754" s="1">
        <v>0.34814000000000001</v>
      </c>
      <c r="AD2754" s="1">
        <v>1.9099999999999999E-2</v>
      </c>
      <c r="AE2754" s="1">
        <v>3.2261012611953903E-2</v>
      </c>
      <c r="AF2754" s="1">
        <v>5.5731000000000003E-2</v>
      </c>
      <c r="AG2754" s="1">
        <v>1.6689856985067399E-2</v>
      </c>
      <c r="AH2754" s="1">
        <v>0.10143629999999999</v>
      </c>
      <c r="AI2754" s="1">
        <v>0.21820000000000001</v>
      </c>
      <c r="AJ2754" s="1">
        <v>9.8256545443650006E-4</v>
      </c>
      <c r="AK2754" s="1">
        <v>2.9284725062687901E-2</v>
      </c>
      <c r="AL2754" s="1">
        <v>7.4260003864765167E-2</v>
      </c>
      <c r="AM2754" s="1">
        <v>5.1902662962675095E-2</v>
      </c>
      <c r="AN2754" s="1">
        <v>0.10593292117118835</v>
      </c>
      <c r="AO2754" t="s">
        <v>15564</v>
      </c>
    </row>
    <row r="2755" spans="1:41" x14ac:dyDescent="0.25">
      <c r="A2755" s="1">
        <v>2018</v>
      </c>
      <c r="B2755" t="s">
        <v>2027</v>
      </c>
      <c r="C2755" t="s">
        <v>7062</v>
      </c>
      <c r="D2755" t="s">
        <v>7215</v>
      </c>
      <c r="E2755" t="s">
        <v>7722</v>
      </c>
      <c r="F2755" t="s">
        <v>9312</v>
      </c>
      <c r="G2755" t="s">
        <v>11447</v>
      </c>
      <c r="H2755" t="s">
        <v>12690</v>
      </c>
      <c r="I2755" s="1">
        <v>0.12723078790821901</v>
      </c>
      <c r="J2755" s="1">
        <v>0.27438927933832002</v>
      </c>
      <c r="K2755" s="1">
        <v>9.5176292450788996E-3</v>
      </c>
      <c r="L2755" s="1">
        <v>0.176841</v>
      </c>
      <c r="M2755" s="1">
        <v>0.4073</v>
      </c>
      <c r="N2755" s="1">
        <v>0.105843890478136</v>
      </c>
      <c r="O2755" s="1">
        <v>0.42670901213511342</v>
      </c>
      <c r="P2755" s="1">
        <v>0.36233930933306507</v>
      </c>
      <c r="Q2755" s="1">
        <v>0.1125</v>
      </c>
      <c r="R2755" s="1">
        <v>0.3639345573822953</v>
      </c>
      <c r="S2755" s="1">
        <v>0.23593244071059771</v>
      </c>
      <c r="T2755" s="1">
        <v>6.6277648543153406E-2</v>
      </c>
      <c r="U2755" s="1">
        <v>0</v>
      </c>
      <c r="V2755" s="1">
        <v>5.3865588681152099E-2</v>
      </c>
      <c r="W2755" s="1">
        <v>0.09</v>
      </c>
      <c r="X2755" s="1">
        <v>0.25207078300000002</v>
      </c>
      <c r="Y2755" s="1">
        <v>0.1035839029613987</v>
      </c>
      <c r="Z2755" s="1">
        <v>0.1157</v>
      </c>
      <c r="AA2755" s="1">
        <v>0.22445900290000009</v>
      </c>
      <c r="AB2755" s="1">
        <v>5.57040998217469E-2</v>
      </c>
      <c r="AC2755" s="1">
        <v>0.28333999999999998</v>
      </c>
      <c r="AD2755" s="1">
        <v>0.19739999999999999</v>
      </c>
      <c r="AE2755" s="1">
        <v>0.6532931213062817</v>
      </c>
      <c r="AF2755" s="1">
        <v>0.5332889999999999</v>
      </c>
      <c r="AG2755" s="1">
        <v>0.28688336465221698</v>
      </c>
      <c r="AH2755" s="1">
        <v>0.28811310000000001</v>
      </c>
      <c r="AI2755" s="1">
        <v>0.39369999999999999</v>
      </c>
      <c r="AJ2755" s="1">
        <v>0.12582229944281351</v>
      </c>
      <c r="AK2755" s="1">
        <v>0.27853227735616021</v>
      </c>
      <c r="AL2755" s="1">
        <v>0.22774384915828705</v>
      </c>
      <c r="AM2755" s="1">
        <v>0.2296067476272583</v>
      </c>
      <c r="AN2755" s="1">
        <v>0.22510473430156708</v>
      </c>
      <c r="AO2755" t="s">
        <v>15565</v>
      </c>
    </row>
    <row r="2756" spans="1:41" x14ac:dyDescent="0.25">
      <c r="A2756" s="1">
        <v>2018</v>
      </c>
      <c r="B2756" t="s">
        <v>2027</v>
      </c>
      <c r="C2756" t="s">
        <v>7062</v>
      </c>
      <c r="D2756" t="s">
        <v>7215</v>
      </c>
      <c r="E2756" t="s">
        <v>7722</v>
      </c>
      <c r="F2756" t="s">
        <v>9313</v>
      </c>
      <c r="G2756" t="s">
        <v>11447</v>
      </c>
      <c r="H2756" t="s">
        <v>12690</v>
      </c>
      <c r="I2756" s="1">
        <v>1.0622799562947699E-2</v>
      </c>
      <c r="J2756" s="1">
        <v>0.20495582020745301</v>
      </c>
      <c r="K2756" s="1">
        <v>0.60090850097339399</v>
      </c>
      <c r="L2756" s="1">
        <v>0.480715</v>
      </c>
      <c r="M2756" s="1">
        <v>0.5554</v>
      </c>
      <c r="N2756" s="1">
        <v>6.53351042092358E-2</v>
      </c>
      <c r="O2756" s="1">
        <v>0.56197925856221453</v>
      </c>
      <c r="P2756" s="1">
        <v>8.3410855935673406E-2</v>
      </c>
      <c r="Q2756" s="1"/>
      <c r="R2756" s="1">
        <v>9.3683747349894E-2</v>
      </c>
      <c r="S2756" s="1">
        <v>7.4660265786545693E-2</v>
      </c>
      <c r="T2756" s="1">
        <v>1.8728068446161698E-2</v>
      </c>
      <c r="U2756" s="1">
        <v>0</v>
      </c>
      <c r="V2756" s="1">
        <v>6.2152602324406E-3</v>
      </c>
      <c r="W2756" s="1">
        <v>0.14000000000000001</v>
      </c>
      <c r="X2756" s="1">
        <v>0.29348644600000001</v>
      </c>
      <c r="Y2756" s="1">
        <v>8.9142205186200807E-2</v>
      </c>
      <c r="Z2756" s="1">
        <v>7.7499999999999999E-2</v>
      </c>
      <c r="AA2756" s="1">
        <v>0.23801632580000009</v>
      </c>
      <c r="AB2756" s="1">
        <v>9.1651812240047495E-2</v>
      </c>
      <c r="AC2756" s="1">
        <v>0.46577000000000002</v>
      </c>
      <c r="AD2756" s="1">
        <v>0.15029999999999999</v>
      </c>
      <c r="AE2756" s="1">
        <v>0.86842746603302279</v>
      </c>
      <c r="AF2756" s="1">
        <v>0.38010899999999992</v>
      </c>
      <c r="AG2756" s="1">
        <v>0.23038027340668199</v>
      </c>
      <c r="AH2756" s="1">
        <v>9.94617E-2</v>
      </c>
      <c r="AI2756" s="1">
        <v>0.43149999999999999</v>
      </c>
      <c r="AJ2756" s="1">
        <v>7.3866155413096907E-2</v>
      </c>
      <c r="AK2756" s="1">
        <v>0.5678942910168141</v>
      </c>
      <c r="AL2756" s="1">
        <v>0.23979724943637848</v>
      </c>
      <c r="AM2756" s="1">
        <v>0.19812646508216858</v>
      </c>
      <c r="AN2756" s="1">
        <v>0.29883086681365967</v>
      </c>
      <c r="AO2756" t="s">
        <v>15566</v>
      </c>
    </row>
    <row r="2757" spans="1:41" x14ac:dyDescent="0.25">
      <c r="A2757" s="1">
        <v>2018</v>
      </c>
      <c r="B2757" t="s">
        <v>2027</v>
      </c>
      <c r="C2757" t="s">
        <v>7062</v>
      </c>
      <c r="D2757" t="s">
        <v>7215</v>
      </c>
      <c r="E2757" t="s">
        <v>7722</v>
      </c>
      <c r="F2757" t="s">
        <v>9314</v>
      </c>
      <c r="G2757" t="s">
        <v>11447</v>
      </c>
      <c r="H2757" t="s">
        <v>12690</v>
      </c>
      <c r="I2757" s="1">
        <v>0.23758649993929831</v>
      </c>
      <c r="J2757" s="1">
        <v>4.9784185668120498E-2</v>
      </c>
      <c r="K2757" s="1">
        <v>4.7155526714254797E-2</v>
      </c>
      <c r="L2757" s="1">
        <v>0.19086</v>
      </c>
      <c r="M2757" s="1">
        <v>0.1671</v>
      </c>
      <c r="N2757" s="1">
        <v>0.13383735185942</v>
      </c>
      <c r="O2757" s="1">
        <v>0.4299241310356996</v>
      </c>
      <c r="P2757" s="1">
        <v>7.7034340406766599E-2</v>
      </c>
      <c r="Q2757" s="1"/>
      <c r="R2757" s="1">
        <v>1.6000640025601E-2</v>
      </c>
      <c r="S2757" s="1">
        <v>8.9062246058833103E-2</v>
      </c>
      <c r="T2757" s="1">
        <v>7.2152347908370495E-2</v>
      </c>
      <c r="U2757" s="1">
        <v>0.14051217084426751</v>
      </c>
      <c r="V2757" s="1">
        <v>2.1879737241030799E-2</v>
      </c>
      <c r="W2757" s="1">
        <v>0.06</v>
      </c>
      <c r="X2757" s="1">
        <v>0.140590772</v>
      </c>
      <c r="Y2757" s="1">
        <v>5.9498193536764797E-2</v>
      </c>
      <c r="Z2757" s="1">
        <v>0.48270000000000002</v>
      </c>
      <c r="AA2757" s="1">
        <v>0.12299875070000001</v>
      </c>
      <c r="AB2757" s="1">
        <v>0</v>
      </c>
      <c r="AC2757" s="1">
        <v>0.23591000000000001</v>
      </c>
      <c r="AD2757" s="1">
        <v>0.1429</v>
      </c>
      <c r="AE2757" s="1">
        <v>5.3859745323828701E-2</v>
      </c>
      <c r="AF2757" s="1">
        <v>0.113663</v>
      </c>
      <c r="AG2757" s="1">
        <v>4.87427022219672E-2</v>
      </c>
      <c r="AH2757" s="1">
        <v>4.4054299999999998E-2</v>
      </c>
      <c r="AI2757" s="1">
        <v>6.3600000000000004E-2</v>
      </c>
      <c r="AJ2757" s="1">
        <v>2.8817925828290999E-3</v>
      </c>
      <c r="AK2757" s="1">
        <v>6.7022251036633798E-2</v>
      </c>
      <c r="AL2757" s="1">
        <v>0.11418312788009644</v>
      </c>
      <c r="AM2757" s="1">
        <v>0.116926409304142</v>
      </c>
      <c r="AN2757" s="1">
        <v>0.11029678583145142</v>
      </c>
      <c r="AO2757" t="s">
        <v>15567</v>
      </c>
    </row>
    <row r="2758" spans="1:41" x14ac:dyDescent="0.25">
      <c r="A2758" s="1">
        <v>2018</v>
      </c>
      <c r="B2758" t="s">
        <v>2028</v>
      </c>
      <c r="C2758" t="s">
        <v>7063</v>
      </c>
      <c r="D2758" t="s">
        <v>7215</v>
      </c>
      <c r="E2758" t="s">
        <v>7723</v>
      </c>
      <c r="F2758" t="s">
        <v>9315</v>
      </c>
      <c r="G2758" t="s">
        <v>11447</v>
      </c>
      <c r="H2758" t="s">
        <v>12690</v>
      </c>
      <c r="I2758" s="1">
        <v>46.246499999999997</v>
      </c>
      <c r="J2758" s="1">
        <v>144.99</v>
      </c>
      <c r="K2758" s="1">
        <v>180</v>
      </c>
      <c r="L2758" s="1">
        <v>57.515918846624231</v>
      </c>
      <c r="M2758" s="1">
        <v>60</v>
      </c>
      <c r="N2758" s="1">
        <v>156</v>
      </c>
      <c r="O2758" s="1">
        <v>40</v>
      </c>
      <c r="P2758" s="1">
        <v>15</v>
      </c>
      <c r="Q2758" s="1">
        <v>4.5007000000000001</v>
      </c>
      <c r="R2758" s="1">
        <v>29.1</v>
      </c>
      <c r="S2758" s="1">
        <v>90</v>
      </c>
      <c r="T2758" s="1">
        <v>65</v>
      </c>
      <c r="U2758" s="1">
        <v>5.6</v>
      </c>
      <c r="V2758" s="1">
        <v>75</v>
      </c>
      <c r="W2758" s="1">
        <v>81.400000000000006</v>
      </c>
      <c r="X2758" s="1">
        <v>85</v>
      </c>
      <c r="Y2758" s="1">
        <v>15.5</v>
      </c>
      <c r="Z2758" s="1">
        <v>105.6</v>
      </c>
      <c r="AA2758" s="1">
        <v>68.437746000000004</v>
      </c>
      <c r="AB2758" s="1">
        <v>80</v>
      </c>
      <c r="AC2758" s="1">
        <v>37.76</v>
      </c>
      <c r="AD2758" s="1">
        <v>50.31</v>
      </c>
      <c r="AE2758" s="1">
        <v>220</v>
      </c>
      <c r="AF2758" s="1">
        <v>54.369569232761059</v>
      </c>
      <c r="AG2758" s="1">
        <v>9.59</v>
      </c>
      <c r="AH2758" s="1">
        <v>42.9</v>
      </c>
      <c r="AI2758" s="1">
        <v>35</v>
      </c>
      <c r="AJ2758" s="1">
        <v>6.5</v>
      </c>
      <c r="AK2758" s="1">
        <v>49</v>
      </c>
      <c r="AL2758" s="1">
        <v>65.873115539550781</v>
      </c>
      <c r="AM2758" s="1">
        <v>61.865322113037109</v>
      </c>
      <c r="AN2758" s="1">
        <v>71.550834655761719</v>
      </c>
      <c r="AO2758" t="s">
        <v>15568</v>
      </c>
    </row>
    <row r="2759" spans="1:41" x14ac:dyDescent="0.25">
      <c r="A2759" s="1">
        <v>2018</v>
      </c>
      <c r="B2759" t="s">
        <v>2029</v>
      </c>
      <c r="C2759" t="s">
        <v>7063</v>
      </c>
      <c r="D2759" t="s">
        <v>7215</v>
      </c>
      <c r="E2759" t="s">
        <v>7723</v>
      </c>
      <c r="F2759" t="s">
        <v>9315</v>
      </c>
      <c r="G2759" t="s">
        <v>11447</v>
      </c>
      <c r="H2759" t="s">
        <v>12690</v>
      </c>
      <c r="I2759" s="1">
        <v>47.878048780487802</v>
      </c>
      <c r="J2759" s="1">
        <v>13</v>
      </c>
      <c r="K2759" s="1">
        <v>148.6</v>
      </c>
      <c r="L2759" s="1">
        <v>67.099999999999994</v>
      </c>
      <c r="M2759" s="1">
        <v>20</v>
      </c>
      <c r="N2759" s="1">
        <v>72.211233867250471</v>
      </c>
      <c r="O2759" s="1">
        <v>60</v>
      </c>
      <c r="P2759" s="1">
        <v>0</v>
      </c>
      <c r="Q2759" s="1">
        <v>4</v>
      </c>
      <c r="R2759" s="1">
        <v>45</v>
      </c>
      <c r="S2759" s="1">
        <v>70</v>
      </c>
      <c r="T2759" s="1">
        <v>65</v>
      </c>
      <c r="U2759" s="1">
        <v>15</v>
      </c>
      <c r="V2759" s="1">
        <v>40</v>
      </c>
      <c r="W2759" s="1">
        <v>20.27</v>
      </c>
      <c r="X2759" s="1">
        <v>55</v>
      </c>
      <c r="Y2759" s="1">
        <v>15.5</v>
      </c>
      <c r="Z2759" s="1">
        <v>149</v>
      </c>
      <c r="AA2759" s="1">
        <v>40</v>
      </c>
      <c r="AB2759" s="1">
        <v>27.67104479999999</v>
      </c>
      <c r="AC2759" s="1">
        <v>90.69</v>
      </c>
      <c r="AD2759" s="1">
        <v>63.1946836605809</v>
      </c>
      <c r="AE2759" s="1">
        <v>20</v>
      </c>
      <c r="AF2759" s="1">
        <v>15.1929842246237</v>
      </c>
      <c r="AG2759" s="1">
        <v>18.899999999999999</v>
      </c>
      <c r="AH2759" s="1">
        <v>15</v>
      </c>
      <c r="AI2759" s="1">
        <v>38</v>
      </c>
      <c r="AJ2759" s="1">
        <v>1.3</v>
      </c>
      <c r="AK2759" s="1">
        <v>49</v>
      </c>
      <c r="AL2759" s="1">
        <v>44.362346649169922</v>
      </c>
      <c r="AM2759" s="1">
        <v>38.516017913818359</v>
      </c>
      <c r="AN2759" s="1">
        <v>52.644641876220703</v>
      </c>
      <c r="AO2759" t="s">
        <v>15569</v>
      </c>
    </row>
    <row r="2760" spans="1:41" x14ac:dyDescent="0.25">
      <c r="A2760" s="1">
        <v>2018</v>
      </c>
      <c r="B2760" t="s">
        <v>2030</v>
      </c>
      <c r="C2760" t="s">
        <v>7063</v>
      </c>
      <c r="D2760" t="s">
        <v>7215</v>
      </c>
      <c r="E2760" t="s">
        <v>7723</v>
      </c>
      <c r="F2760" t="s">
        <v>9315</v>
      </c>
      <c r="G2760" t="s">
        <v>11447</v>
      </c>
      <c r="H2760" t="s">
        <v>12690</v>
      </c>
      <c r="I2760" s="1">
        <v>48.999000000000002</v>
      </c>
      <c r="J2760" s="1">
        <v>7.0549999999999997</v>
      </c>
      <c r="K2760" s="1">
        <v>159.4</v>
      </c>
      <c r="L2760" s="1">
        <v>69.747220891618767</v>
      </c>
      <c r="M2760" s="1">
        <v>25</v>
      </c>
      <c r="N2760" s="1">
        <v>80.8</v>
      </c>
      <c r="O2760" s="1">
        <v>40</v>
      </c>
      <c r="P2760" s="1">
        <v>15</v>
      </c>
      <c r="Q2760" s="1">
        <v>2.0299999999999998</v>
      </c>
      <c r="R2760" s="1">
        <v>20</v>
      </c>
      <c r="S2760" s="1">
        <v>70</v>
      </c>
      <c r="T2760" s="1">
        <v>70</v>
      </c>
      <c r="U2760" s="1">
        <v>15</v>
      </c>
      <c r="V2760" s="1">
        <v>40</v>
      </c>
      <c r="W2760" s="1">
        <v>29.128592574318489</v>
      </c>
      <c r="X2760" s="1">
        <v>55</v>
      </c>
      <c r="Y2760" s="1">
        <v>15.5</v>
      </c>
      <c r="Z2760" s="1">
        <v>74</v>
      </c>
      <c r="AA2760" s="1">
        <v>40</v>
      </c>
      <c r="AB2760" s="1">
        <v>25.412184</v>
      </c>
      <c r="AC2760" s="1">
        <v>58.9</v>
      </c>
      <c r="AD2760" s="1">
        <v>35.73854</v>
      </c>
      <c r="AE2760" s="1">
        <v>140</v>
      </c>
      <c r="AF2760" s="1">
        <v>30.6</v>
      </c>
      <c r="AG2760" s="1">
        <v>20.6</v>
      </c>
      <c r="AH2760" s="1">
        <v>32.897856533206571</v>
      </c>
      <c r="AI2760" s="1">
        <v>35</v>
      </c>
      <c r="AJ2760" s="1">
        <v>1.75</v>
      </c>
      <c r="AK2760" s="1">
        <v>49</v>
      </c>
      <c r="AL2760" s="1">
        <v>45.053733825683594</v>
      </c>
      <c r="AM2760" s="1">
        <v>39.998893737792969</v>
      </c>
      <c r="AN2760" s="1">
        <v>52.214763641357422</v>
      </c>
      <c r="AO2760" t="s">
        <v>15570</v>
      </c>
    </row>
    <row r="2761" spans="1:41" x14ac:dyDescent="0.25">
      <c r="A2761" s="1">
        <v>2018</v>
      </c>
      <c r="B2761" t="s">
        <v>2031</v>
      </c>
      <c r="C2761" t="s">
        <v>7063</v>
      </c>
      <c r="D2761" t="s">
        <v>7215</v>
      </c>
      <c r="E2761" t="s">
        <v>7723</v>
      </c>
      <c r="F2761" t="s">
        <v>9315</v>
      </c>
      <c r="G2761" t="s">
        <v>11447</v>
      </c>
      <c r="H2761" t="s">
        <v>12690</v>
      </c>
      <c r="I2761" s="1">
        <v>46.246499999999997</v>
      </c>
      <c r="J2761" s="1">
        <v>16.617204439487619</v>
      </c>
      <c r="K2761" s="1">
        <v>159.9</v>
      </c>
      <c r="L2761" s="1">
        <v>64.477677</v>
      </c>
      <c r="M2761" s="1">
        <v>40</v>
      </c>
      <c r="N2761" s="1">
        <v>77.3</v>
      </c>
      <c r="O2761" s="1">
        <v>40</v>
      </c>
      <c r="P2761" s="1">
        <v>15</v>
      </c>
      <c r="Q2761" s="1">
        <v>2.0265</v>
      </c>
      <c r="R2761" s="1">
        <v>20</v>
      </c>
      <c r="S2761" s="1">
        <v>70</v>
      </c>
      <c r="T2761" s="1">
        <v>65</v>
      </c>
      <c r="U2761" s="1">
        <v>15</v>
      </c>
      <c r="V2761" s="1">
        <v>75</v>
      </c>
      <c r="W2761" s="1">
        <v>29.1</v>
      </c>
      <c r="X2761" s="1">
        <v>55</v>
      </c>
      <c r="Y2761" s="1">
        <v>15.5</v>
      </c>
      <c r="Z2761" s="1">
        <v>148</v>
      </c>
      <c r="AA2761" s="1">
        <v>23.5</v>
      </c>
      <c r="AB2761" s="1">
        <v>25.412184</v>
      </c>
      <c r="AC2761" s="1">
        <v>39.5</v>
      </c>
      <c r="AD2761" s="1">
        <v>72.040000000000006</v>
      </c>
      <c r="AE2761" s="1">
        <v>200</v>
      </c>
      <c r="AF2761" s="1">
        <v>28.77309003895347</v>
      </c>
      <c r="AG2761" s="1">
        <v>10.199999999999999</v>
      </c>
      <c r="AH2761" s="1">
        <v>32.897856533206571</v>
      </c>
      <c r="AI2761" s="1">
        <v>35</v>
      </c>
      <c r="AJ2761" s="1">
        <v>5.3</v>
      </c>
      <c r="AK2761" s="1">
        <v>49</v>
      </c>
      <c r="AL2761" s="1">
        <v>50.889347076416016</v>
      </c>
      <c r="AM2761" s="1">
        <v>47.202407836914063</v>
      </c>
      <c r="AN2761" s="1">
        <v>56.112499237060547</v>
      </c>
      <c r="AO2761" t="s">
        <v>15571</v>
      </c>
    </row>
    <row r="2762" spans="1:41" x14ac:dyDescent="0.25">
      <c r="A2762" s="1">
        <v>2018</v>
      </c>
      <c r="B2762" t="s">
        <v>2032</v>
      </c>
      <c r="C2762" t="s">
        <v>7063</v>
      </c>
      <c r="D2762" t="s">
        <v>7215</v>
      </c>
      <c r="E2762" t="s">
        <v>7723</v>
      </c>
      <c r="F2762" t="s">
        <v>9315</v>
      </c>
      <c r="G2762" t="s">
        <v>11447</v>
      </c>
      <c r="H2762" t="s">
        <v>12690</v>
      </c>
      <c r="I2762" s="1">
        <v>49.780487804878049</v>
      </c>
      <c r="J2762" s="1">
        <v>13</v>
      </c>
      <c r="K2762" s="1">
        <v>162.19999999999999</v>
      </c>
      <c r="L2762" s="1">
        <v>67.099999999999994</v>
      </c>
      <c r="M2762" s="1">
        <v>20</v>
      </c>
      <c r="N2762" s="1">
        <v>73</v>
      </c>
      <c r="O2762" s="1">
        <v>68.400000000000006</v>
      </c>
      <c r="P2762" s="1">
        <v>15</v>
      </c>
      <c r="Q2762" s="1">
        <v>4</v>
      </c>
      <c r="R2762" s="1">
        <v>20</v>
      </c>
      <c r="S2762" s="1">
        <v>70</v>
      </c>
      <c r="T2762" s="1">
        <v>65</v>
      </c>
      <c r="U2762" s="1">
        <v>15</v>
      </c>
      <c r="V2762" s="1">
        <v>40</v>
      </c>
      <c r="W2762" s="1">
        <v>29.128592574318489</v>
      </c>
      <c r="X2762" s="1">
        <v>55</v>
      </c>
      <c r="Y2762" s="1">
        <v>15.5</v>
      </c>
      <c r="Z2762" s="1">
        <v>148</v>
      </c>
      <c r="AA2762" s="1">
        <v>40</v>
      </c>
      <c r="AB2762" s="1">
        <v>23.428151264</v>
      </c>
      <c r="AC2762" s="1">
        <v>90.7</v>
      </c>
      <c r="AD2762" s="1">
        <v>57.9</v>
      </c>
      <c r="AE2762" s="1">
        <v>20</v>
      </c>
      <c r="AF2762" s="1">
        <v>44.829278287821857</v>
      </c>
      <c r="AG2762" s="1">
        <v>19.600000000000001</v>
      </c>
      <c r="AH2762" s="1">
        <v>32.759039111765432</v>
      </c>
      <c r="AI2762" s="1">
        <v>55</v>
      </c>
      <c r="AJ2762" s="1">
        <v>1.3</v>
      </c>
      <c r="AK2762" s="1">
        <v>49</v>
      </c>
      <c r="AL2762" s="1">
        <v>47.056053161621094</v>
      </c>
      <c r="AM2762" s="1">
        <v>39.812339782714844</v>
      </c>
      <c r="AN2762" s="1">
        <v>57.317981719970703</v>
      </c>
      <c r="AO2762" t="s">
        <v>15572</v>
      </c>
    </row>
    <row r="2763" spans="1:41" x14ac:dyDescent="0.25">
      <c r="A2763" s="1">
        <v>2018</v>
      </c>
      <c r="B2763" t="s">
        <v>2033</v>
      </c>
      <c r="C2763" t="s">
        <v>7063</v>
      </c>
      <c r="D2763" t="s">
        <v>7215</v>
      </c>
      <c r="E2763" t="s">
        <v>7723</v>
      </c>
      <c r="F2763" t="s">
        <v>9315</v>
      </c>
      <c r="G2763" t="s">
        <v>11447</v>
      </c>
      <c r="H2763" t="s">
        <v>12690</v>
      </c>
      <c r="I2763" s="1">
        <v>46.246499999999997</v>
      </c>
      <c r="J2763" s="1">
        <v>138.3555800581656</v>
      </c>
      <c r="K2763" s="1">
        <v>160</v>
      </c>
      <c r="L2763" s="1">
        <v>72.685533011074227</v>
      </c>
      <c r="M2763" s="1">
        <v>60</v>
      </c>
      <c r="N2763" s="1">
        <v>95.5</v>
      </c>
      <c r="O2763" s="1">
        <v>40</v>
      </c>
      <c r="P2763" s="1">
        <v>15</v>
      </c>
      <c r="Q2763" s="1">
        <v>2.6823959384098339</v>
      </c>
      <c r="R2763" s="1">
        <v>25</v>
      </c>
      <c r="S2763" s="1">
        <v>90</v>
      </c>
      <c r="T2763" s="1">
        <v>65</v>
      </c>
      <c r="U2763" s="1">
        <v>15</v>
      </c>
      <c r="V2763" s="1">
        <v>75</v>
      </c>
      <c r="W2763" s="1">
        <v>100</v>
      </c>
      <c r="X2763" s="1">
        <v>85</v>
      </c>
      <c r="Y2763" s="1">
        <v>15.5</v>
      </c>
      <c r="Z2763" s="1">
        <v>74</v>
      </c>
      <c r="AA2763" s="1">
        <v>54.604577413932063</v>
      </c>
      <c r="AB2763" s="1">
        <v>80</v>
      </c>
      <c r="AC2763" s="1">
        <v>39.5</v>
      </c>
      <c r="AD2763" s="1">
        <v>36.020000000000003</v>
      </c>
      <c r="AE2763" s="1">
        <v>200</v>
      </c>
      <c r="AF2763" s="1">
        <v>32.645755796883002</v>
      </c>
      <c r="AG2763" s="1">
        <v>10.199999999999999</v>
      </c>
      <c r="AH2763" s="1">
        <v>42.9</v>
      </c>
      <c r="AI2763" s="1">
        <v>35</v>
      </c>
      <c r="AJ2763" s="1">
        <v>5.3</v>
      </c>
      <c r="AK2763" s="1">
        <v>49</v>
      </c>
      <c r="AL2763" s="1">
        <v>60.694496154785156</v>
      </c>
      <c r="AM2763" s="1">
        <v>53.954135894775391</v>
      </c>
      <c r="AN2763" s="1">
        <v>70.243339538574219</v>
      </c>
      <c r="AO2763" t="s">
        <v>15573</v>
      </c>
    </row>
    <row r="2764" spans="1:41" x14ac:dyDescent="0.25">
      <c r="A2764" s="1">
        <v>2018</v>
      </c>
      <c r="B2764" t="s">
        <v>2034</v>
      </c>
      <c r="C2764" t="s">
        <v>7063</v>
      </c>
      <c r="D2764" t="s">
        <v>7215</v>
      </c>
      <c r="E2764" t="s">
        <v>7723</v>
      </c>
      <c r="F2764" t="s">
        <v>9316</v>
      </c>
      <c r="G2764" t="s">
        <v>11447</v>
      </c>
      <c r="H2764" t="s">
        <v>12690</v>
      </c>
      <c r="I2764" s="1">
        <v>114.331</v>
      </c>
      <c r="J2764" s="1">
        <v>76.31</v>
      </c>
      <c r="K2764" s="1">
        <v>128.9</v>
      </c>
      <c r="L2764" s="1">
        <v>84.226389554190618</v>
      </c>
      <c r="M2764" s="1">
        <v>70</v>
      </c>
      <c r="N2764" s="1">
        <v>119.9</v>
      </c>
      <c r="O2764" s="1">
        <v>232</v>
      </c>
      <c r="P2764" s="1">
        <v>67</v>
      </c>
      <c r="Q2764" s="1">
        <v>18.73</v>
      </c>
      <c r="R2764" s="1">
        <v>120</v>
      </c>
      <c r="S2764" s="1">
        <v>51.9</v>
      </c>
      <c r="T2764" s="1">
        <v>100</v>
      </c>
      <c r="U2764" s="1">
        <v>30</v>
      </c>
      <c r="V2764" s="1">
        <v>75</v>
      </c>
      <c r="W2764" s="1">
        <v>87.371407425681511</v>
      </c>
      <c r="X2764" s="1">
        <v>90</v>
      </c>
      <c r="Y2764" s="1">
        <v>89.5</v>
      </c>
      <c r="Z2764" s="1">
        <v>173</v>
      </c>
      <c r="AA2764" s="1">
        <v>226</v>
      </c>
      <c r="AB2764" s="1">
        <v>39.530064000000003</v>
      </c>
      <c r="AC2764" s="1">
        <v>149.9</v>
      </c>
      <c r="AD2764" s="1">
        <v>113.8402122</v>
      </c>
      <c r="AE2764" s="1">
        <v>275</v>
      </c>
      <c r="AF2764" s="1">
        <v>78.2</v>
      </c>
      <c r="AG2764" s="1">
        <v>137.80000000000001</v>
      </c>
      <c r="AH2764" s="1">
        <v>61.74692184122447</v>
      </c>
      <c r="AI2764" s="1">
        <v>132</v>
      </c>
      <c r="AJ2764" s="1">
        <v>33.67</v>
      </c>
      <c r="AK2764" s="1">
        <v>128</v>
      </c>
      <c r="AL2764" s="1">
        <v>107.02951812744141</v>
      </c>
      <c r="AM2764" s="1">
        <v>109.91573333740234</v>
      </c>
      <c r="AN2764" s="1">
        <v>102.94071197509766</v>
      </c>
      <c r="AO2764" t="s">
        <v>15574</v>
      </c>
    </row>
    <row r="2765" spans="1:41" x14ac:dyDescent="0.25">
      <c r="A2765" s="1">
        <v>2018</v>
      </c>
      <c r="B2765" t="s">
        <v>2035</v>
      </c>
      <c r="C2765" t="s">
        <v>7063</v>
      </c>
      <c r="D2765" t="s">
        <v>7215</v>
      </c>
      <c r="E2765" t="s">
        <v>7723</v>
      </c>
      <c r="F2765" t="s">
        <v>9316</v>
      </c>
      <c r="G2765" t="s">
        <v>11447</v>
      </c>
      <c r="H2765" t="s">
        <v>12690</v>
      </c>
      <c r="I2765" s="1">
        <v>107.21951219512199</v>
      </c>
      <c r="J2765" s="1">
        <v>67</v>
      </c>
      <c r="K2765" s="1">
        <v>122.4</v>
      </c>
      <c r="L2765" s="1">
        <v>130.4</v>
      </c>
      <c r="M2765" s="1">
        <v>70</v>
      </c>
      <c r="N2765" s="1">
        <v>127</v>
      </c>
      <c r="O2765" s="1">
        <v>326.89999999999998</v>
      </c>
      <c r="P2765" s="1">
        <v>68</v>
      </c>
      <c r="Q2765" s="1">
        <v>18.5</v>
      </c>
      <c r="R2765" s="1">
        <v>120</v>
      </c>
      <c r="S2765" s="1">
        <v>51.906094140234373</v>
      </c>
      <c r="T2765" s="1">
        <v>115</v>
      </c>
      <c r="U2765" s="1">
        <v>30</v>
      </c>
      <c r="V2765" s="1">
        <v>75</v>
      </c>
      <c r="W2765" s="1">
        <v>87.371407425681511</v>
      </c>
      <c r="X2765" s="1">
        <v>82</v>
      </c>
      <c r="Y2765" s="1">
        <v>78.5</v>
      </c>
      <c r="Z2765" s="1">
        <v>173</v>
      </c>
      <c r="AA2765" s="1">
        <v>227.05792734998099</v>
      </c>
      <c r="AB2765" s="1">
        <v>39.385120432000008</v>
      </c>
      <c r="AC2765" s="1">
        <v>217</v>
      </c>
      <c r="AD2765" s="1">
        <v>119.14</v>
      </c>
      <c r="AE2765" s="1">
        <v>225</v>
      </c>
      <c r="AF2765" s="1">
        <v>73.770721712178144</v>
      </c>
      <c r="AG2765" s="1">
        <v>122.8</v>
      </c>
      <c r="AH2765" s="1">
        <v>41.231732110357143</v>
      </c>
      <c r="AI2765" s="1">
        <v>112</v>
      </c>
      <c r="AJ2765" s="1">
        <v>49.06</v>
      </c>
      <c r="AK2765" s="1">
        <v>128</v>
      </c>
      <c r="AL2765" s="1">
        <v>110.50491333007813</v>
      </c>
      <c r="AM2765" s="1">
        <v>112.312255859375</v>
      </c>
      <c r="AN2765" s="1">
        <v>107.94452667236328</v>
      </c>
      <c r="AO2765" t="s">
        <v>15575</v>
      </c>
    </row>
    <row r="2766" spans="1:41" x14ac:dyDescent="0.25">
      <c r="A2766" s="1">
        <v>2018</v>
      </c>
      <c r="B2766" t="s">
        <v>2036</v>
      </c>
      <c r="C2766" t="s">
        <v>7063</v>
      </c>
      <c r="D2766" t="s">
        <v>7215</v>
      </c>
      <c r="E2766" t="s">
        <v>7723</v>
      </c>
      <c r="F2766" t="s">
        <v>9316</v>
      </c>
      <c r="G2766" t="s">
        <v>11447</v>
      </c>
      <c r="H2766" t="s">
        <v>12690</v>
      </c>
      <c r="I2766" s="1">
        <v>107.9085</v>
      </c>
      <c r="J2766" s="1">
        <v>76.41274577899604</v>
      </c>
      <c r="K2766" s="1">
        <v>130</v>
      </c>
      <c r="L2766" s="1">
        <v>82.727233494462894</v>
      </c>
      <c r="M2766" s="1">
        <v>110</v>
      </c>
      <c r="N2766" s="1">
        <v>115.5</v>
      </c>
      <c r="O2766" s="1">
        <v>232</v>
      </c>
      <c r="P2766" s="1">
        <v>68</v>
      </c>
      <c r="Q2766" s="1">
        <v>18.749120681003699</v>
      </c>
      <c r="R2766" s="1">
        <v>125</v>
      </c>
      <c r="S2766" s="1">
        <v>80</v>
      </c>
      <c r="T2766" s="1">
        <v>80</v>
      </c>
      <c r="U2766" s="1">
        <v>30</v>
      </c>
      <c r="V2766" s="1">
        <v>75</v>
      </c>
      <c r="W2766" s="1">
        <v>40</v>
      </c>
      <c r="X2766" s="1">
        <v>90</v>
      </c>
      <c r="Y2766" s="1">
        <v>89.5</v>
      </c>
      <c r="Z2766" s="1">
        <v>164.7</v>
      </c>
      <c r="AA2766" s="1">
        <v>208.81749430586481</v>
      </c>
      <c r="AB2766" s="1">
        <v>39.530064000000003</v>
      </c>
      <c r="AC2766" s="1">
        <v>169.3</v>
      </c>
      <c r="AD2766" s="1">
        <v>120.23</v>
      </c>
      <c r="AE2766" s="1">
        <v>245</v>
      </c>
      <c r="AF2766" s="1">
        <v>82.814222101558485</v>
      </c>
      <c r="AG2766" s="1">
        <v>85.8</v>
      </c>
      <c r="AH2766" s="1">
        <v>66.099999999999994</v>
      </c>
      <c r="AI2766" s="1">
        <v>179.25559847313099</v>
      </c>
      <c r="AJ2766" s="1">
        <v>30.1</v>
      </c>
      <c r="AK2766" s="1">
        <v>128</v>
      </c>
      <c r="AL2766" s="1">
        <v>105.87741851806641</v>
      </c>
      <c r="AM2766" s="1">
        <v>104.43113708496094</v>
      </c>
      <c r="AN2766" s="1">
        <v>107.92630004882813</v>
      </c>
      <c r="AO2766" t="s">
        <v>15576</v>
      </c>
    </row>
    <row r="2767" spans="1:41" x14ac:dyDescent="0.25">
      <c r="A2767" s="1">
        <v>2018</v>
      </c>
      <c r="B2767" t="s">
        <v>2037</v>
      </c>
      <c r="C2767" t="s">
        <v>7063</v>
      </c>
      <c r="D2767" t="s">
        <v>7215</v>
      </c>
      <c r="E2767" t="s">
        <v>7723</v>
      </c>
      <c r="F2767" t="s">
        <v>9316</v>
      </c>
      <c r="G2767" t="s">
        <v>11447</v>
      </c>
      <c r="H2767" t="s">
        <v>12690</v>
      </c>
      <c r="I2767" s="1">
        <v>107.9085</v>
      </c>
      <c r="J2767" s="1">
        <v>66.747795560512373</v>
      </c>
      <c r="K2767" s="1">
        <v>129.30000000000001</v>
      </c>
      <c r="L2767" s="1">
        <v>86.832961999999995</v>
      </c>
      <c r="M2767" s="1">
        <v>75</v>
      </c>
      <c r="N2767" s="1">
        <v>117.5</v>
      </c>
      <c r="O2767" s="1">
        <v>232</v>
      </c>
      <c r="P2767" s="1">
        <v>68</v>
      </c>
      <c r="Q2767" s="1">
        <v>19.054971419799742</v>
      </c>
      <c r="R2767" s="1">
        <v>125</v>
      </c>
      <c r="S2767" s="1">
        <v>62.287312968281242</v>
      </c>
      <c r="T2767" s="1">
        <v>80</v>
      </c>
      <c r="U2767" s="1">
        <v>30</v>
      </c>
      <c r="V2767" s="1">
        <v>75</v>
      </c>
      <c r="W2767" s="1">
        <v>87.4</v>
      </c>
      <c r="X2767" s="1">
        <v>90</v>
      </c>
      <c r="Y2767" s="1">
        <v>89.5</v>
      </c>
      <c r="Z2767" s="1">
        <v>164.7</v>
      </c>
      <c r="AA2767" s="1">
        <v>165.36</v>
      </c>
      <c r="AB2767" s="1">
        <v>39.530064000000003</v>
      </c>
      <c r="AC2767" s="1">
        <v>169.3</v>
      </c>
      <c r="AD2767" s="1">
        <v>120.23</v>
      </c>
      <c r="AE2767" s="1">
        <v>245</v>
      </c>
      <c r="AF2767" s="1">
        <v>84.750554980523262</v>
      </c>
      <c r="AG2767" s="1">
        <v>85.8</v>
      </c>
      <c r="AH2767" s="1">
        <v>61.74692184122447</v>
      </c>
      <c r="AI2767" s="1">
        <v>179.25559847313099</v>
      </c>
      <c r="AJ2767" s="1">
        <v>30.1</v>
      </c>
      <c r="AK2767" s="1">
        <v>128</v>
      </c>
      <c r="AL2767" s="1">
        <v>103.97602081298828</v>
      </c>
      <c r="AM2767" s="1">
        <v>101.79734802246094</v>
      </c>
      <c r="AN2767" s="1">
        <v>107.06249237060547</v>
      </c>
      <c r="AO2767" t="s">
        <v>15577</v>
      </c>
    </row>
    <row r="2768" spans="1:41" x14ac:dyDescent="0.25">
      <c r="A2768" s="1">
        <v>2018</v>
      </c>
      <c r="B2768" t="s">
        <v>2038</v>
      </c>
      <c r="C2768" t="s">
        <v>7063</v>
      </c>
      <c r="D2768" t="s">
        <v>7215</v>
      </c>
      <c r="E2768" t="s">
        <v>7723</v>
      </c>
      <c r="F2768" t="s">
        <v>9316</v>
      </c>
      <c r="G2768" t="s">
        <v>11447</v>
      </c>
      <c r="H2768" t="s">
        <v>12690</v>
      </c>
      <c r="I2768" s="1">
        <v>103.1219512195122</v>
      </c>
      <c r="J2768" s="1">
        <v>67</v>
      </c>
      <c r="K2768" s="1">
        <v>122</v>
      </c>
      <c r="L2768" s="1">
        <v>130.4</v>
      </c>
      <c r="M2768" s="1">
        <v>70</v>
      </c>
      <c r="N2768" s="1">
        <v>127</v>
      </c>
      <c r="O2768" s="1">
        <v>242</v>
      </c>
      <c r="P2768" s="1">
        <v>83</v>
      </c>
      <c r="Q2768" s="1">
        <v>36</v>
      </c>
      <c r="R2768" s="1">
        <v>95</v>
      </c>
      <c r="S2768" s="1">
        <v>48</v>
      </c>
      <c r="T2768" s="1">
        <v>115</v>
      </c>
      <c r="U2768" s="1">
        <v>30</v>
      </c>
      <c r="V2768" s="1">
        <v>75</v>
      </c>
      <c r="W2768" s="1">
        <v>60.8</v>
      </c>
      <c r="X2768" s="1">
        <v>90</v>
      </c>
      <c r="Y2768" s="1">
        <v>66.900000000000006</v>
      </c>
      <c r="Z2768" s="1">
        <v>142.73887930257189</v>
      </c>
      <c r="AA2768" s="1">
        <v>170</v>
      </c>
      <c r="AB2768" s="1">
        <v>55.342089599999987</v>
      </c>
      <c r="AC2768" s="1">
        <v>217</v>
      </c>
      <c r="AD2768" s="1">
        <v>130.04506221912479</v>
      </c>
      <c r="AE2768" s="1">
        <v>225</v>
      </c>
      <c r="AF2768" s="1">
        <v>117.90701577537629</v>
      </c>
      <c r="AG2768" s="1">
        <v>88.26</v>
      </c>
      <c r="AH2768" s="1">
        <v>55</v>
      </c>
      <c r="AI2768" s="1">
        <v>128</v>
      </c>
      <c r="AJ2768" s="1">
        <v>36.344999999999999</v>
      </c>
      <c r="AK2768" s="1">
        <v>128</v>
      </c>
      <c r="AL2768" s="1">
        <v>105.34000396728516</v>
      </c>
      <c r="AM2768" s="1">
        <v>106.51016998291016</v>
      </c>
      <c r="AN2768" s="1">
        <v>103.68225860595703</v>
      </c>
      <c r="AO2768" t="s">
        <v>15578</v>
      </c>
    </row>
    <row r="2769" spans="1:41" x14ac:dyDescent="0.25">
      <c r="A2769" s="1">
        <v>2018</v>
      </c>
      <c r="B2769" t="s">
        <v>2039</v>
      </c>
      <c r="C2769" t="s">
        <v>7063</v>
      </c>
      <c r="D2769" t="s">
        <v>7215</v>
      </c>
      <c r="E2769" t="s">
        <v>7723</v>
      </c>
      <c r="F2769" t="s">
        <v>9316</v>
      </c>
      <c r="G2769" t="s">
        <v>11447</v>
      </c>
      <c r="H2769" t="s">
        <v>12690</v>
      </c>
      <c r="I2769" s="1">
        <v>107.9085</v>
      </c>
      <c r="J2769" s="1">
        <v>107.52</v>
      </c>
      <c r="K2769" s="1">
        <v>160</v>
      </c>
      <c r="L2769" s="1">
        <v>91.896340576687891</v>
      </c>
      <c r="M2769" s="1">
        <v>110</v>
      </c>
      <c r="N2769" s="1">
        <v>89</v>
      </c>
      <c r="O2769" s="1">
        <v>232</v>
      </c>
      <c r="P2769" s="1">
        <v>68</v>
      </c>
      <c r="Q2769" s="1">
        <v>26.03</v>
      </c>
      <c r="R2769" s="1">
        <v>244.8</v>
      </c>
      <c r="S2769" s="1">
        <v>66</v>
      </c>
      <c r="T2769" s="1">
        <v>80</v>
      </c>
      <c r="U2769" s="1">
        <v>9.1</v>
      </c>
      <c r="V2769" s="1">
        <v>158</v>
      </c>
      <c r="W2769" s="1">
        <v>62.6</v>
      </c>
      <c r="X2769" s="1">
        <v>90</v>
      </c>
      <c r="Y2769" s="1">
        <v>89.5</v>
      </c>
      <c r="Z2769" s="1">
        <v>130.69999999999999</v>
      </c>
      <c r="AA2769" s="1">
        <v>346.25573700000001</v>
      </c>
      <c r="AB2769" s="1">
        <v>45</v>
      </c>
      <c r="AC2769" s="1">
        <v>188.93</v>
      </c>
      <c r="AD2769" s="1">
        <v>158.05000000000001</v>
      </c>
      <c r="AE2769" s="1">
        <v>450</v>
      </c>
      <c r="AF2769" s="1">
        <v>103.31281538361949</v>
      </c>
      <c r="AG2769" s="1">
        <v>86.44</v>
      </c>
      <c r="AH2769" s="1">
        <v>63.4</v>
      </c>
      <c r="AI2769" s="1">
        <v>179</v>
      </c>
      <c r="AJ2769" s="1">
        <v>44.6</v>
      </c>
      <c r="AK2769" s="1">
        <v>128</v>
      </c>
      <c r="AL2769" s="1">
        <v>128.13941955566406</v>
      </c>
      <c r="AM2769" s="1">
        <v>137.76431274414063</v>
      </c>
      <c r="AN2769" s="1">
        <v>114.50415802001953</v>
      </c>
      <c r="AO2769" t="s">
        <v>15579</v>
      </c>
    </row>
    <row r="2770" spans="1:41" x14ac:dyDescent="0.25">
      <c r="A2770" s="1">
        <v>2018</v>
      </c>
      <c r="B2770" t="s">
        <v>2040</v>
      </c>
      <c r="C2770" t="s">
        <v>7063</v>
      </c>
      <c r="D2770" t="s">
        <v>7215</v>
      </c>
      <c r="E2770" t="s">
        <v>7724</v>
      </c>
      <c r="F2770" t="s">
        <v>9317</v>
      </c>
      <c r="G2770" t="s">
        <v>11447</v>
      </c>
      <c r="H2770" t="s">
        <v>12690</v>
      </c>
      <c r="I2770" s="1">
        <v>0.4521</v>
      </c>
      <c r="J2770" s="1">
        <v>0.51597751543227577</v>
      </c>
      <c r="K2770" s="1">
        <v>0.6</v>
      </c>
      <c r="L2770" s="1">
        <v>0.45600955029684709</v>
      </c>
      <c r="M2770" s="1">
        <v>0.35</v>
      </c>
      <c r="N2770" s="1">
        <v>0.37</v>
      </c>
      <c r="O2770" s="1">
        <v>0.54</v>
      </c>
      <c r="P2770" s="1">
        <v>0.06</v>
      </c>
      <c r="Q2770" s="1">
        <v>1.05465425111848E-2</v>
      </c>
      <c r="R2770" s="1">
        <v>0.16</v>
      </c>
      <c r="S2770" s="1">
        <v>0.45</v>
      </c>
      <c r="T2770" s="1">
        <v>0.4</v>
      </c>
      <c r="U2770" s="1">
        <v>0.3</v>
      </c>
      <c r="V2770" s="1">
        <v>0.54</v>
      </c>
      <c r="W2770" s="1">
        <v>0.5</v>
      </c>
      <c r="X2770" s="1">
        <v>0.24</v>
      </c>
      <c r="Y2770" s="1">
        <v>7.0000000000000007E-2</v>
      </c>
      <c r="Z2770" s="1">
        <v>0.32</v>
      </c>
      <c r="AA2770" s="1">
        <v>0.2377232008140851</v>
      </c>
      <c r="AB2770" s="1">
        <v>0.83</v>
      </c>
      <c r="AC2770" s="1">
        <v>0.25</v>
      </c>
      <c r="AD2770" s="1">
        <v>0.17599999999999999</v>
      </c>
      <c r="AE2770" s="1">
        <v>1.5</v>
      </c>
      <c r="AF2770" s="1">
        <v>0.19612297262273579</v>
      </c>
      <c r="AG2770" s="1">
        <v>0.06</v>
      </c>
      <c r="AH2770" s="1">
        <v>0.3</v>
      </c>
      <c r="AI2770" s="1">
        <v>0.14000000000000001</v>
      </c>
      <c r="AJ2770" s="1">
        <v>0.02</v>
      </c>
      <c r="AK2770" s="1">
        <v>0.22</v>
      </c>
      <c r="AL2770" s="1">
        <v>0.35394766926765442</v>
      </c>
      <c r="AM2770" s="1">
        <v>0.32461643218994141</v>
      </c>
      <c r="AN2770" s="1">
        <v>0.39549997448921204</v>
      </c>
      <c r="AO2770" t="s">
        <v>15580</v>
      </c>
    </row>
    <row r="2771" spans="1:41" x14ac:dyDescent="0.25">
      <c r="A2771" s="1">
        <v>2018</v>
      </c>
      <c r="B2771" t="s">
        <v>2041</v>
      </c>
      <c r="C2771" t="s">
        <v>7063</v>
      </c>
      <c r="D2771" t="s">
        <v>7215</v>
      </c>
      <c r="E2771" t="s">
        <v>7724</v>
      </c>
      <c r="F2771" t="s">
        <v>9317</v>
      </c>
      <c r="G2771" t="s">
        <v>11447</v>
      </c>
      <c r="H2771" t="s">
        <v>12690</v>
      </c>
      <c r="I2771" s="1">
        <v>0.47370000000000001</v>
      </c>
      <c r="J2771" s="1">
        <v>4.7E-2</v>
      </c>
      <c r="K2771" s="1">
        <v>0.59</v>
      </c>
      <c r="L2771" s="1">
        <v>0.3839136362690424</v>
      </c>
      <c r="M2771" s="1">
        <v>0.25</v>
      </c>
      <c r="N2771" s="1">
        <v>0.29381818181818181</v>
      </c>
      <c r="O2771" s="1">
        <v>0.54</v>
      </c>
      <c r="P2771" s="1">
        <v>0.06</v>
      </c>
      <c r="Q2771" s="1">
        <v>0.01</v>
      </c>
      <c r="R2771" s="1">
        <v>0.14000000000000001</v>
      </c>
      <c r="S2771" s="1">
        <v>0.4</v>
      </c>
      <c r="T2771" s="1">
        <v>0.4</v>
      </c>
      <c r="U2771" s="1">
        <v>0.3</v>
      </c>
      <c r="V2771" s="1">
        <v>0.28999999999999998</v>
      </c>
      <c r="W2771" s="1">
        <v>0.154</v>
      </c>
      <c r="X2771" s="1">
        <v>0.24</v>
      </c>
      <c r="Y2771" s="1">
        <v>7.0000000000000007E-2</v>
      </c>
      <c r="Z2771" s="1">
        <v>0.315</v>
      </c>
      <c r="AA2771" s="1">
        <v>0.2</v>
      </c>
      <c r="AB2771" s="1">
        <v>0.15059072000000001</v>
      </c>
      <c r="AC2771" s="1">
        <v>0.45</v>
      </c>
      <c r="AD2771" s="1">
        <v>0.17799999999999999</v>
      </c>
      <c r="AE2771" s="1">
        <v>0.5</v>
      </c>
      <c r="AF2771" s="1">
        <v>0.3</v>
      </c>
      <c r="AG2771" s="1">
        <v>0.12</v>
      </c>
      <c r="AH2771" s="1">
        <v>0.29640462295269299</v>
      </c>
      <c r="AI2771" s="1">
        <v>0.14000000000000001</v>
      </c>
      <c r="AJ2771" s="1">
        <v>1.2999999999999999E-2</v>
      </c>
      <c r="AK2771" s="1">
        <v>0.22</v>
      </c>
      <c r="AL2771" s="1">
        <v>0.25949746370315552</v>
      </c>
      <c r="AM2771" s="1">
        <v>0.23331950604915619</v>
      </c>
      <c r="AN2771" s="1">
        <v>0.29658296704292297</v>
      </c>
      <c r="AO2771" t="s">
        <v>15581</v>
      </c>
    </row>
    <row r="2772" spans="1:41" x14ac:dyDescent="0.25">
      <c r="A2772" s="1">
        <v>2018</v>
      </c>
      <c r="B2772" t="s">
        <v>2042</v>
      </c>
      <c r="C2772" t="s">
        <v>7063</v>
      </c>
      <c r="D2772" t="s">
        <v>7215</v>
      </c>
      <c r="E2772" t="s">
        <v>7724</v>
      </c>
      <c r="F2772" t="s">
        <v>9317</v>
      </c>
      <c r="G2772" t="s">
        <v>11447</v>
      </c>
      <c r="H2772" t="s">
        <v>12690</v>
      </c>
      <c r="I2772" s="1">
        <v>0.4521</v>
      </c>
      <c r="J2772" s="1">
        <v>0.71</v>
      </c>
      <c r="K2772" s="1">
        <v>0.7</v>
      </c>
      <c r="L2772" s="1">
        <v>0.26533156612491471</v>
      </c>
      <c r="M2772" s="1">
        <v>0.35</v>
      </c>
      <c r="N2772" s="1">
        <v>0.55200000000000005</v>
      </c>
      <c r="O2772" s="1">
        <v>0.54</v>
      </c>
      <c r="P2772" s="1">
        <v>0.06</v>
      </c>
      <c r="Q2772" s="1">
        <v>2.0500000000000001E-2</v>
      </c>
      <c r="R2772" s="1">
        <v>0.17</v>
      </c>
      <c r="S2772" s="1">
        <v>0.32</v>
      </c>
      <c r="T2772" s="1">
        <v>0.35</v>
      </c>
      <c r="U2772" s="1">
        <v>0.05</v>
      </c>
      <c r="V2772" s="1">
        <v>0.32</v>
      </c>
      <c r="W2772" s="1">
        <v>0.32</v>
      </c>
      <c r="X2772" s="1">
        <v>0.24</v>
      </c>
      <c r="Y2772" s="1">
        <v>7.0000000000000007E-2</v>
      </c>
      <c r="Z2772" s="1">
        <v>0.56999999999999995</v>
      </c>
      <c r="AA2772" s="1">
        <v>0.3152300786000018</v>
      </c>
      <c r="AB2772" s="1">
        <v>0.5</v>
      </c>
      <c r="AC2772" s="1">
        <v>0.25</v>
      </c>
      <c r="AD2772" s="1">
        <v>0.248</v>
      </c>
      <c r="AE2772" s="1">
        <v>0.7</v>
      </c>
      <c r="AF2772" s="1">
        <v>0.4108355937358612</v>
      </c>
      <c r="AG2772" s="1">
        <v>0.06</v>
      </c>
      <c r="AH2772" s="1">
        <v>0.29640462295269299</v>
      </c>
      <c r="AI2772" s="1">
        <v>0.14000000000000001</v>
      </c>
      <c r="AJ2772" s="1">
        <v>4.1000000000000002E-2</v>
      </c>
      <c r="AK2772" s="1">
        <v>0.22</v>
      </c>
      <c r="AL2772" s="1">
        <v>0.31866908073425293</v>
      </c>
      <c r="AM2772" s="1">
        <v>0.29511746764183044</v>
      </c>
      <c r="AN2772" s="1">
        <v>0.35203370451927185</v>
      </c>
      <c r="AO2772" t="s">
        <v>15582</v>
      </c>
    </row>
    <row r="2773" spans="1:41" x14ac:dyDescent="0.25">
      <c r="A2773" s="1">
        <v>2018</v>
      </c>
      <c r="B2773" t="s">
        <v>2043</v>
      </c>
      <c r="C2773" t="s">
        <v>7063</v>
      </c>
      <c r="D2773" t="s">
        <v>7215</v>
      </c>
      <c r="E2773" t="s">
        <v>7724</v>
      </c>
      <c r="F2773" t="s">
        <v>9317</v>
      </c>
      <c r="G2773" t="s">
        <v>11447</v>
      </c>
      <c r="H2773" t="s">
        <v>12690</v>
      </c>
      <c r="I2773" s="1">
        <v>0.3</v>
      </c>
      <c r="J2773" s="1">
        <v>0.11</v>
      </c>
      <c r="K2773" s="1">
        <v>0.55600000000000005</v>
      </c>
      <c r="L2773" s="1">
        <v>1.21</v>
      </c>
      <c r="M2773" s="1">
        <v>0.2</v>
      </c>
      <c r="N2773" s="1">
        <v>0.26407914607325761</v>
      </c>
      <c r="O2773" s="1">
        <v>0.2</v>
      </c>
      <c r="P2773" s="1">
        <v>0</v>
      </c>
      <c r="Q2773" s="1">
        <v>0.02</v>
      </c>
      <c r="R2773" s="1">
        <v>0.3</v>
      </c>
      <c r="S2773" s="1">
        <v>0.4</v>
      </c>
      <c r="T2773" s="1">
        <v>0.4</v>
      </c>
      <c r="U2773" s="1">
        <v>0.3</v>
      </c>
      <c r="V2773" s="1">
        <v>0.28999999999999998</v>
      </c>
      <c r="W2773" s="1">
        <v>0.09</v>
      </c>
      <c r="X2773" s="1">
        <v>0.24</v>
      </c>
      <c r="Y2773" s="1">
        <v>7.0000000000000007E-2</v>
      </c>
      <c r="Z2773" s="1">
        <v>0.64</v>
      </c>
      <c r="AA2773" s="1">
        <v>0.2</v>
      </c>
      <c r="AB2773" s="1">
        <v>0.138355224</v>
      </c>
      <c r="AC2773" s="1">
        <v>0.7</v>
      </c>
      <c r="AD2773" s="1">
        <v>0.33683548718672762</v>
      </c>
      <c r="AE2773" s="1">
        <v>0.1</v>
      </c>
      <c r="AF2773" s="1">
        <v>0.19282887947049041</v>
      </c>
      <c r="AG2773" s="1">
        <v>7.6999999999999999E-2</v>
      </c>
      <c r="AH2773" s="1">
        <v>0.15</v>
      </c>
      <c r="AI2773" s="1">
        <v>0.13</v>
      </c>
      <c r="AJ2773" s="1">
        <v>0.01</v>
      </c>
      <c r="AK2773" s="1">
        <v>0.22</v>
      </c>
      <c r="AL2773" s="1">
        <v>0.27052062749862671</v>
      </c>
      <c r="AM2773" s="1">
        <v>0.28140634298324585</v>
      </c>
      <c r="AN2773" s="1">
        <v>0.25509923696517944</v>
      </c>
      <c r="AO2773" t="s">
        <v>15583</v>
      </c>
    </row>
    <row r="2774" spans="1:41" x14ac:dyDescent="0.25">
      <c r="A2774" s="1">
        <v>2018</v>
      </c>
      <c r="B2774" t="s">
        <v>2044</v>
      </c>
      <c r="C2774" t="s">
        <v>7063</v>
      </c>
      <c r="D2774" t="s">
        <v>7215</v>
      </c>
      <c r="E2774" t="s">
        <v>7724</v>
      </c>
      <c r="F2774" t="s">
        <v>9317</v>
      </c>
      <c r="G2774" t="s">
        <v>11447</v>
      </c>
      <c r="H2774" t="s">
        <v>12690</v>
      </c>
      <c r="I2774" s="1">
        <v>0.4521</v>
      </c>
      <c r="J2774" s="1">
        <v>0.10572875150934311</v>
      </c>
      <c r="K2774" s="1">
        <v>0.61</v>
      </c>
      <c r="L2774" s="1">
        <v>0.39304470000000002</v>
      </c>
      <c r="M2774" s="1">
        <v>0.35</v>
      </c>
      <c r="N2774" s="1">
        <v>0.28000000000000003</v>
      </c>
      <c r="O2774" s="1">
        <v>0.54</v>
      </c>
      <c r="P2774" s="1">
        <v>0.06</v>
      </c>
      <c r="Q2774" s="1">
        <v>8.6999999999999994E-3</v>
      </c>
      <c r="R2774" s="1">
        <v>0.14000000000000001</v>
      </c>
      <c r="S2774" s="1">
        <v>0.4</v>
      </c>
      <c r="T2774" s="1">
        <v>0.2</v>
      </c>
      <c r="U2774" s="1">
        <v>0.3</v>
      </c>
      <c r="V2774" s="1">
        <v>0.54</v>
      </c>
      <c r="W2774" s="1">
        <v>0.15</v>
      </c>
      <c r="X2774" s="1">
        <v>0.24</v>
      </c>
      <c r="Y2774" s="1">
        <v>7.0000000000000007E-2</v>
      </c>
      <c r="Z2774" s="1">
        <v>0.64</v>
      </c>
      <c r="AA2774" s="1">
        <v>0.10100000000000001</v>
      </c>
      <c r="AB2774" s="1">
        <v>0.15059072000000001</v>
      </c>
      <c r="AC2774" s="1">
        <v>0.25</v>
      </c>
      <c r="AD2774" s="1">
        <v>0.35199999999999998</v>
      </c>
      <c r="AE2774" s="1">
        <v>1.5</v>
      </c>
      <c r="AF2774" s="1">
        <v>0.1888302214439076</v>
      </c>
      <c r="AG2774" s="1">
        <v>0.06</v>
      </c>
      <c r="AH2774" s="1">
        <v>0.29640462295269299</v>
      </c>
      <c r="AI2774" s="1">
        <v>0.14000000000000001</v>
      </c>
      <c r="AJ2774" s="1">
        <v>0.02</v>
      </c>
      <c r="AK2774" s="1">
        <v>0.22</v>
      </c>
      <c r="AL2774" s="1">
        <v>0.3020138144493103</v>
      </c>
      <c r="AM2774" s="1">
        <v>0.30055314302444458</v>
      </c>
      <c r="AN2774" s="1">
        <v>0.3040829598903656</v>
      </c>
      <c r="AO2774" t="s">
        <v>15584</v>
      </c>
    </row>
    <row r="2775" spans="1:41" x14ac:dyDescent="0.25">
      <c r="A2775" s="1">
        <v>2018</v>
      </c>
      <c r="B2775" t="s">
        <v>2045</v>
      </c>
      <c r="C2775" t="s">
        <v>7063</v>
      </c>
      <c r="D2775" t="s">
        <v>7215</v>
      </c>
      <c r="E2775" t="s">
        <v>7724</v>
      </c>
      <c r="F2775" t="s">
        <v>9317</v>
      </c>
      <c r="G2775" t="s">
        <v>11447</v>
      </c>
      <c r="H2775" t="s">
        <v>12690</v>
      </c>
      <c r="I2775" s="1">
        <v>0.28799999999999998</v>
      </c>
      <c r="J2775" s="1">
        <v>0.11</v>
      </c>
      <c r="K2775" s="1">
        <v>0.6</v>
      </c>
      <c r="L2775" s="1">
        <v>1.21</v>
      </c>
      <c r="M2775" s="1">
        <v>0.2</v>
      </c>
      <c r="N2775" s="1">
        <v>0.26</v>
      </c>
      <c r="O2775" s="1">
        <v>0.41</v>
      </c>
      <c r="P2775" s="1">
        <v>0.06</v>
      </c>
      <c r="Q2775" s="1">
        <v>0.02</v>
      </c>
      <c r="R2775" s="1">
        <v>0.14000000000000001</v>
      </c>
      <c r="S2775" s="1">
        <v>0.4</v>
      </c>
      <c r="T2775" s="1">
        <v>0.4</v>
      </c>
      <c r="U2775" s="1">
        <v>0.3</v>
      </c>
      <c r="V2775" s="1">
        <v>0.28999999999999998</v>
      </c>
      <c r="W2775" s="1">
        <v>0.154</v>
      </c>
      <c r="X2775" s="1">
        <v>0.24</v>
      </c>
      <c r="Y2775" s="1">
        <v>7.0000000000000007E-2</v>
      </c>
      <c r="Z2775" s="1">
        <v>0.63</v>
      </c>
      <c r="AA2775" s="1">
        <v>0.2</v>
      </c>
      <c r="AB2775" s="1">
        <v>0.138355224</v>
      </c>
      <c r="AC2775" s="1">
        <v>0.7</v>
      </c>
      <c r="AD2775" s="1">
        <v>0.4</v>
      </c>
      <c r="AE2775" s="1">
        <v>0.1</v>
      </c>
      <c r="AF2775" s="1">
        <v>0.86748055371459676</v>
      </c>
      <c r="AG2775" s="1">
        <v>0.11</v>
      </c>
      <c r="AH2775" s="1">
        <v>0.35607651208440688</v>
      </c>
      <c r="AI2775" s="1">
        <v>0.17</v>
      </c>
      <c r="AJ2775" s="1">
        <v>9.4999999999999998E-3</v>
      </c>
      <c r="AK2775" s="1">
        <v>0.22</v>
      </c>
      <c r="AL2775" s="1">
        <v>0.312186598777771</v>
      </c>
      <c r="AM2775" s="1">
        <v>0.31558710336685181</v>
      </c>
      <c r="AN2775" s="1">
        <v>0.30736932158470154</v>
      </c>
      <c r="AO2775" t="s">
        <v>15585</v>
      </c>
    </row>
    <row r="2776" spans="1:41" x14ac:dyDescent="0.25">
      <c r="A2776" s="1">
        <v>2018</v>
      </c>
      <c r="B2776" t="s">
        <v>2046</v>
      </c>
      <c r="C2776" t="s">
        <v>7063</v>
      </c>
      <c r="D2776" t="s">
        <v>7215</v>
      </c>
      <c r="E2776" t="s">
        <v>7724</v>
      </c>
      <c r="F2776" t="s">
        <v>9318</v>
      </c>
      <c r="G2776" t="s">
        <v>11447</v>
      </c>
      <c r="H2776" t="s">
        <v>12690</v>
      </c>
      <c r="I2776" s="1">
        <v>1.1052999999999999</v>
      </c>
      <c r="J2776" s="1">
        <v>1.4</v>
      </c>
      <c r="K2776" s="1">
        <v>1.1100000000000001</v>
      </c>
      <c r="L2776" s="1">
        <v>3.3280431818654792</v>
      </c>
      <c r="M2776" s="1">
        <v>2.2999999999999998</v>
      </c>
      <c r="N2776" s="1">
        <v>1.44</v>
      </c>
      <c r="O2776" s="1">
        <v>3</v>
      </c>
      <c r="P2776" s="1">
        <v>1.6</v>
      </c>
      <c r="Q2776" s="1">
        <v>0.57999999999999996</v>
      </c>
      <c r="R2776" s="1">
        <v>1.6</v>
      </c>
      <c r="S2776" s="1">
        <v>1.1599999999999999</v>
      </c>
      <c r="T2776" s="1">
        <v>1.17</v>
      </c>
      <c r="U2776" s="1">
        <v>0.6</v>
      </c>
      <c r="V2776" s="1">
        <v>1.07</v>
      </c>
      <c r="W2776" s="1">
        <v>1.3859999999999999</v>
      </c>
      <c r="X2776" s="1">
        <v>2</v>
      </c>
      <c r="Y2776" s="1">
        <v>1.23</v>
      </c>
      <c r="Z2776" s="1">
        <v>2.38</v>
      </c>
      <c r="AA2776" s="1">
        <v>2.21</v>
      </c>
      <c r="AB2776" s="1">
        <v>0.70589399999999991</v>
      </c>
      <c r="AC2776" s="1">
        <v>2.62</v>
      </c>
      <c r="AD2776" s="1">
        <v>2.387789814</v>
      </c>
      <c r="AE2776" s="1">
        <v>3.4</v>
      </c>
      <c r="AF2776" s="1">
        <v>1.69</v>
      </c>
      <c r="AG2776" s="1">
        <v>1.38</v>
      </c>
      <c r="AH2776" s="1">
        <v>1.25325256329112</v>
      </c>
      <c r="AI2776" s="1">
        <v>2.25</v>
      </c>
      <c r="AJ2776" s="1">
        <v>0.53400000000000003</v>
      </c>
      <c r="AK2776" s="1">
        <v>2.11</v>
      </c>
      <c r="AL2776" s="1">
        <v>1.6896649599075317</v>
      </c>
      <c r="AM2776" s="1">
        <v>1.656902551651001</v>
      </c>
      <c r="AN2776" s="1">
        <v>1.736078143119812</v>
      </c>
      <c r="AO2776" t="s">
        <v>15586</v>
      </c>
    </row>
    <row r="2777" spans="1:41" x14ac:dyDescent="0.25">
      <c r="A2777" s="1">
        <v>2018</v>
      </c>
      <c r="B2777" t="s">
        <v>2047</v>
      </c>
      <c r="C2777" t="s">
        <v>7063</v>
      </c>
      <c r="D2777" t="s">
        <v>7215</v>
      </c>
      <c r="E2777" t="s">
        <v>7724</v>
      </c>
      <c r="F2777" t="s">
        <v>9318</v>
      </c>
      <c r="G2777" t="s">
        <v>11447</v>
      </c>
      <c r="H2777" t="s">
        <v>12690</v>
      </c>
      <c r="I2777" s="1">
        <v>1.3344</v>
      </c>
      <c r="J2777" s="1">
        <v>1.22</v>
      </c>
      <c r="K2777" s="1">
        <v>1.06</v>
      </c>
      <c r="L2777" s="1">
        <v>3.01</v>
      </c>
      <c r="M2777" s="1">
        <v>2.2999999999999998</v>
      </c>
      <c r="N2777" s="1">
        <v>1.46</v>
      </c>
      <c r="O2777" s="1">
        <v>5.7</v>
      </c>
      <c r="P2777" s="1">
        <v>1.6</v>
      </c>
      <c r="Q2777" s="1">
        <v>0.48</v>
      </c>
      <c r="R2777" s="1">
        <v>1.6</v>
      </c>
      <c r="S2777" s="1">
        <v>1.160398004995</v>
      </c>
      <c r="T2777" s="1">
        <v>1.3</v>
      </c>
      <c r="U2777" s="1">
        <v>0.6</v>
      </c>
      <c r="V2777" s="1">
        <v>1.07</v>
      </c>
      <c r="W2777" s="1">
        <v>1.3859999999999999</v>
      </c>
      <c r="X2777" s="1">
        <v>1.8</v>
      </c>
      <c r="Y2777" s="1">
        <v>1.1299999999999999</v>
      </c>
      <c r="Z2777" s="1">
        <v>2.04</v>
      </c>
      <c r="AA2777" s="1">
        <v>2.61147105675209</v>
      </c>
      <c r="AB2777" s="1">
        <v>1.0883944288</v>
      </c>
      <c r="AC2777" s="1">
        <v>3.45</v>
      </c>
      <c r="AD2777" s="1">
        <v>2.3199999999999998</v>
      </c>
      <c r="AE2777" s="1">
        <v>3.4</v>
      </c>
      <c r="AF2777" s="1">
        <v>1.4275194462854031</v>
      </c>
      <c r="AG2777" s="1">
        <v>1.39</v>
      </c>
      <c r="AH2777" s="1">
        <v>0.9351438762285964</v>
      </c>
      <c r="AI2777" s="1">
        <v>2.38</v>
      </c>
      <c r="AJ2777" s="1">
        <v>0.71</v>
      </c>
      <c r="AK2777" s="1">
        <v>2.11</v>
      </c>
      <c r="AL2777" s="1">
        <v>1.7956318855285645</v>
      </c>
      <c r="AM2777" s="1">
        <v>1.6784346103668213</v>
      </c>
      <c r="AN2777" s="1">
        <v>1.9616613388061523</v>
      </c>
      <c r="AO2777" t="s">
        <v>15587</v>
      </c>
    </row>
    <row r="2778" spans="1:41" x14ac:dyDescent="0.25">
      <c r="A2778" s="1">
        <v>2018</v>
      </c>
      <c r="B2778" t="s">
        <v>2048</v>
      </c>
      <c r="C2778" t="s">
        <v>7063</v>
      </c>
      <c r="D2778" t="s">
        <v>7215</v>
      </c>
      <c r="E2778" t="s">
        <v>7724</v>
      </c>
      <c r="F2778" t="s">
        <v>9318</v>
      </c>
      <c r="G2778" t="s">
        <v>11447</v>
      </c>
      <c r="H2778" t="s">
        <v>12690</v>
      </c>
      <c r="I2778" s="1">
        <v>1.0548999999999999</v>
      </c>
      <c r="J2778" s="1">
        <v>2.0299999999999998</v>
      </c>
      <c r="K2778" s="1">
        <v>2.5</v>
      </c>
      <c r="L2778" s="1">
        <v>2.075834216937543</v>
      </c>
      <c r="M2778" s="1">
        <v>2.2000000000000002</v>
      </c>
      <c r="N2778" s="1">
        <v>1.27</v>
      </c>
      <c r="O2778" s="1">
        <v>3</v>
      </c>
      <c r="P2778" s="1">
        <v>1.6</v>
      </c>
      <c r="Q2778" s="1">
        <v>0.44090000000000001</v>
      </c>
      <c r="R2778" s="1">
        <v>2.87</v>
      </c>
      <c r="S2778" s="1">
        <v>0.87</v>
      </c>
      <c r="T2778" s="1">
        <v>0.67</v>
      </c>
      <c r="U2778" s="1">
        <v>0.22</v>
      </c>
      <c r="V2778" s="1">
        <v>1.03</v>
      </c>
      <c r="W2778" s="1">
        <v>1.48</v>
      </c>
      <c r="X2778" s="1">
        <v>2</v>
      </c>
      <c r="Y2778" s="1">
        <v>1.23</v>
      </c>
      <c r="Z2778" s="1">
        <v>2.34</v>
      </c>
      <c r="AA2778" s="1">
        <v>2.158260680700014</v>
      </c>
      <c r="AB2778" s="1">
        <v>0.5</v>
      </c>
      <c r="AC2778" s="1">
        <v>3.25</v>
      </c>
      <c r="AD2778" s="1">
        <v>2.569</v>
      </c>
      <c r="AE2778" s="1">
        <v>4</v>
      </c>
      <c r="AF2778" s="1">
        <v>2.0027822031320701</v>
      </c>
      <c r="AG2778" s="1">
        <v>1.23</v>
      </c>
      <c r="AH2778" s="1">
        <v>1.339999999999997</v>
      </c>
      <c r="AI2778" s="1">
        <v>2.14</v>
      </c>
      <c r="AJ2778" s="1">
        <v>0.62</v>
      </c>
      <c r="AK2778" s="1">
        <v>1.88</v>
      </c>
      <c r="AL2778" s="1">
        <v>1.7438508272171021</v>
      </c>
      <c r="AM2778" s="1">
        <v>1.7307456731796265</v>
      </c>
      <c r="AN2778" s="1">
        <v>1.7624164819717407</v>
      </c>
      <c r="AO2778" t="s">
        <v>15588</v>
      </c>
    </row>
    <row r="2779" spans="1:41" x14ac:dyDescent="0.25">
      <c r="A2779" s="1">
        <v>2018</v>
      </c>
      <c r="B2779" t="s">
        <v>2049</v>
      </c>
      <c r="C2779" t="s">
        <v>7063</v>
      </c>
      <c r="D2779" t="s">
        <v>7215</v>
      </c>
      <c r="E2779" t="s">
        <v>7724</v>
      </c>
      <c r="F2779" t="s">
        <v>9318</v>
      </c>
      <c r="G2779" t="s">
        <v>11447</v>
      </c>
      <c r="H2779" t="s">
        <v>12690</v>
      </c>
      <c r="I2779" s="1">
        <v>1.0548999999999999</v>
      </c>
      <c r="J2779" s="1">
        <v>1.341271248490657</v>
      </c>
      <c r="K2779" s="1">
        <v>1.1299999999999999</v>
      </c>
      <c r="L2779" s="1">
        <v>3.3248777</v>
      </c>
      <c r="M2779" s="1">
        <v>2.2000000000000002</v>
      </c>
      <c r="N2779" s="1">
        <v>1.43</v>
      </c>
      <c r="O2779" s="1">
        <v>3</v>
      </c>
      <c r="P2779" s="1">
        <v>1.6</v>
      </c>
      <c r="Q2779" s="1">
        <v>0.55766416760999993</v>
      </c>
      <c r="R2779" s="1">
        <v>1.6</v>
      </c>
      <c r="S2779" s="1">
        <v>1.2764378054945</v>
      </c>
      <c r="T2779" s="1">
        <v>0.85</v>
      </c>
      <c r="U2779" s="1">
        <v>0.6</v>
      </c>
      <c r="V2779" s="1">
        <v>1.07</v>
      </c>
      <c r="W2779" s="1">
        <v>1.39</v>
      </c>
      <c r="X2779" s="1">
        <v>2</v>
      </c>
      <c r="Y2779" s="1">
        <v>1.23</v>
      </c>
      <c r="Z2779" s="1">
        <v>2.33</v>
      </c>
      <c r="AA2779" s="1">
        <v>2.2395999999999998</v>
      </c>
      <c r="AB2779" s="1">
        <v>0.70589399999999991</v>
      </c>
      <c r="AC2779" s="1">
        <v>2.82</v>
      </c>
      <c r="AD2779" s="1">
        <v>2.4209999999999998</v>
      </c>
      <c r="AE2779" s="1">
        <v>3.75</v>
      </c>
      <c r="AF2779" s="1">
        <v>1.847184889278046</v>
      </c>
      <c r="AG2779" s="1">
        <v>1.23</v>
      </c>
      <c r="AH2779" s="1">
        <v>1.25325256329112</v>
      </c>
      <c r="AI2779" s="1">
        <v>2.1425098724873002</v>
      </c>
      <c r="AJ2779" s="1">
        <v>0.53</v>
      </c>
      <c r="AK2779" s="1">
        <v>2.11</v>
      </c>
      <c r="AL2779" s="1">
        <v>1.6908479928970337</v>
      </c>
      <c r="AM2779" s="1">
        <v>1.6797351837158203</v>
      </c>
      <c r="AN2779" s="1">
        <v>1.7065912485122681</v>
      </c>
      <c r="AO2779" t="s">
        <v>15589</v>
      </c>
    </row>
    <row r="2780" spans="1:41" x14ac:dyDescent="0.25">
      <c r="A2780" s="1">
        <v>2018</v>
      </c>
      <c r="B2780" t="s">
        <v>2050</v>
      </c>
      <c r="C2780" t="s">
        <v>7063</v>
      </c>
      <c r="D2780" t="s">
        <v>7215</v>
      </c>
      <c r="E2780" t="s">
        <v>7724</v>
      </c>
      <c r="F2780" t="s">
        <v>9318</v>
      </c>
      <c r="G2780" t="s">
        <v>11447</v>
      </c>
      <c r="H2780" t="s">
        <v>12690</v>
      </c>
      <c r="I2780" s="1">
        <v>1.39</v>
      </c>
      <c r="J2780" s="1">
        <v>1.22</v>
      </c>
      <c r="K2780" s="1">
        <v>1.06</v>
      </c>
      <c r="L2780" s="1">
        <v>3.01</v>
      </c>
      <c r="M2780" s="1">
        <v>2.2999999999999998</v>
      </c>
      <c r="N2780" s="1">
        <v>1.46</v>
      </c>
      <c r="O2780" s="1">
        <v>3.8</v>
      </c>
      <c r="P2780" s="1">
        <v>1.66</v>
      </c>
      <c r="Q2780" s="1">
        <v>0.98</v>
      </c>
      <c r="R2780" s="1">
        <v>1.5</v>
      </c>
      <c r="S2780" s="1">
        <v>1.1399999999999999</v>
      </c>
      <c r="T2780" s="1">
        <v>1.3</v>
      </c>
      <c r="U2780" s="1">
        <v>0.6</v>
      </c>
      <c r="V2780" s="1">
        <v>1.07</v>
      </c>
      <c r="W2780" s="1">
        <v>0.81</v>
      </c>
      <c r="X2780" s="1">
        <v>2.2999999999999998</v>
      </c>
      <c r="Y2780" s="1">
        <v>0.95</v>
      </c>
      <c r="Z2780" s="1">
        <v>1.841918168994763</v>
      </c>
      <c r="AA2780" s="1">
        <v>2.6</v>
      </c>
      <c r="AB2780" s="1">
        <v>0.78401293599999999</v>
      </c>
      <c r="AC2780" s="1">
        <v>3.45</v>
      </c>
      <c r="AD2780" s="1">
        <v>2.5434615943356458</v>
      </c>
      <c r="AE2780" s="1">
        <v>3.4</v>
      </c>
      <c r="AF2780" s="1">
        <v>2.2371711205295099</v>
      </c>
      <c r="AG2780" s="1">
        <v>1.1579999999999999</v>
      </c>
      <c r="AH2780" s="1">
        <v>1.1499999999999999</v>
      </c>
      <c r="AI2780" s="1">
        <v>2.2400000000000002</v>
      </c>
      <c r="AJ2780" s="1">
        <v>0.56499999999999995</v>
      </c>
      <c r="AK2780" s="1">
        <v>2.11</v>
      </c>
      <c r="AL2780" s="1">
        <v>1.7458471059799194</v>
      </c>
      <c r="AM2780" s="1">
        <v>1.7112994194030762</v>
      </c>
      <c r="AN2780" s="1">
        <v>1.7947896718978882</v>
      </c>
      <c r="AO2780" t="s">
        <v>15590</v>
      </c>
    </row>
    <row r="2781" spans="1:41" x14ac:dyDescent="0.25">
      <c r="A2781" s="1">
        <v>2018</v>
      </c>
      <c r="B2781" t="s">
        <v>2051</v>
      </c>
      <c r="C2781" t="s">
        <v>7063</v>
      </c>
      <c r="D2781" t="s">
        <v>7215</v>
      </c>
      <c r="E2781" t="s">
        <v>7724</v>
      </c>
      <c r="F2781" t="s">
        <v>9318</v>
      </c>
      <c r="G2781" t="s">
        <v>11447</v>
      </c>
      <c r="H2781" t="s">
        <v>12690</v>
      </c>
      <c r="I2781" s="1">
        <v>1.0548999999999999</v>
      </c>
      <c r="J2781" s="1">
        <v>1.4015532012254199</v>
      </c>
      <c r="K2781" s="1">
        <v>1.2</v>
      </c>
      <c r="L2781" s="1">
        <v>3.2933952248515772</v>
      </c>
      <c r="M2781" s="1">
        <v>2.2000000000000002</v>
      </c>
      <c r="N2781" s="1">
        <v>1.25</v>
      </c>
      <c r="O2781" s="1">
        <v>3</v>
      </c>
      <c r="P2781" s="1">
        <v>1.6</v>
      </c>
      <c r="Q2781" s="1">
        <v>0.57574489864264988</v>
      </c>
      <c r="R2781" s="1">
        <v>1.6</v>
      </c>
      <c r="S2781" s="1">
        <v>1.29</v>
      </c>
      <c r="T2781" s="1">
        <v>1.2</v>
      </c>
      <c r="U2781" s="1">
        <v>0.6</v>
      </c>
      <c r="V2781" s="1">
        <v>1.07</v>
      </c>
      <c r="W2781" s="1">
        <v>0.9</v>
      </c>
      <c r="X2781" s="1">
        <v>2</v>
      </c>
      <c r="Y2781" s="1">
        <v>1.23</v>
      </c>
      <c r="Z2781" s="1">
        <v>2.33</v>
      </c>
      <c r="AA2781" s="1">
        <v>2.29447933675889</v>
      </c>
      <c r="AB2781" s="1">
        <v>0.70589399999999991</v>
      </c>
      <c r="AC2781" s="1">
        <v>2.82</v>
      </c>
      <c r="AD2781" s="1">
        <v>2.597</v>
      </c>
      <c r="AE2781" s="1">
        <v>3.75</v>
      </c>
      <c r="AF2781" s="1">
        <v>1.843538513688632</v>
      </c>
      <c r="AG2781" s="1">
        <v>1.23</v>
      </c>
      <c r="AH2781" s="1">
        <v>1.34</v>
      </c>
      <c r="AI2781" s="1">
        <v>2.1425098724873002</v>
      </c>
      <c r="AJ2781" s="1">
        <v>0.53</v>
      </c>
      <c r="AK2781" s="1">
        <v>1.88</v>
      </c>
      <c r="AL2781" s="1">
        <v>1.6872075796127319</v>
      </c>
      <c r="AM2781" s="1">
        <v>1.6749182939529419</v>
      </c>
      <c r="AN2781" s="1">
        <v>1.704616904258728</v>
      </c>
      <c r="AO2781" t="s">
        <v>15591</v>
      </c>
    </row>
    <row r="2782" spans="1:41" x14ac:dyDescent="0.25">
      <c r="A2782" s="1">
        <v>2018</v>
      </c>
      <c r="B2782" t="s">
        <v>2052</v>
      </c>
      <c r="C2782" t="s">
        <v>7064</v>
      </c>
      <c r="D2782" t="s">
        <v>7216</v>
      </c>
      <c r="E2782" t="s">
        <v>7725</v>
      </c>
      <c r="F2782" t="s">
        <v>9319</v>
      </c>
      <c r="G2782" t="s">
        <v>11447</v>
      </c>
      <c r="H2782" t="s">
        <v>12691</v>
      </c>
      <c r="I2782" s="1">
        <v>5.6057405797386203E-2</v>
      </c>
      <c r="J2782" s="1">
        <v>2.4771298237037699E-2</v>
      </c>
      <c r="K2782" s="1">
        <v>2.91375282682419E-2</v>
      </c>
      <c r="L2782" s="1">
        <v>8.6274361935996996E-2</v>
      </c>
      <c r="M2782" s="1">
        <v>7.0429390994453403E-2</v>
      </c>
      <c r="N2782" s="1">
        <v>5.57815137781143E-2</v>
      </c>
      <c r="O2782" s="1">
        <v>8.0186415044212297E-2</v>
      </c>
      <c r="P2782" s="1">
        <v>7.2920693226051297E-2</v>
      </c>
      <c r="Q2782" s="1">
        <v>5.7819521752738898E-2</v>
      </c>
      <c r="R2782" s="1">
        <v>6.1071434617042501E-2</v>
      </c>
      <c r="S2782" s="1">
        <v>7.0383984176063494E-2</v>
      </c>
      <c r="T2782" s="1">
        <v>1.64473954118729E-2</v>
      </c>
      <c r="U2782" s="1">
        <v>6.5105218020820602E-2</v>
      </c>
      <c r="V2782" s="1">
        <v>8.6995268193626393E-2</v>
      </c>
      <c r="W2782" s="1">
        <v>3.6788010922813398E-2</v>
      </c>
      <c r="X2782" s="1">
        <v>5.8892953721427901E-2</v>
      </c>
      <c r="Y2782" s="1">
        <v>6.8253112164878907E-2</v>
      </c>
      <c r="Z2782" s="1">
        <v>7.1937644807243406E-2</v>
      </c>
      <c r="AA2782" s="1">
        <v>6.2106043425941497E-2</v>
      </c>
      <c r="AB2782" s="1">
        <v>6.7057186690712006E-2</v>
      </c>
      <c r="AC2782" s="1">
        <v>6.8873394794654805E-2</v>
      </c>
      <c r="AD2782" s="1">
        <v>4.3889814940834097E-2</v>
      </c>
      <c r="AE2782" s="1">
        <v>6.7785603133583103E-2</v>
      </c>
      <c r="AF2782" s="1">
        <v>6.5913492766761797E-2</v>
      </c>
      <c r="AG2782" s="1">
        <v>4.9016654817009002E-2</v>
      </c>
      <c r="AH2782" s="1">
        <v>5.7531452504539497E-2</v>
      </c>
      <c r="AI2782" s="1">
        <v>4.94364682115555E-2</v>
      </c>
      <c r="AJ2782" s="1">
        <v>5.9070170251274097E-2</v>
      </c>
      <c r="AK2782" s="1">
        <v>3.2088905898475698E-2</v>
      </c>
      <c r="AL2782" s="1">
        <v>5.8345593512058258E-2</v>
      </c>
      <c r="AM2782" s="1">
        <v>6.3514880836009979E-2</v>
      </c>
      <c r="AN2782" s="1">
        <v>5.1022466272115707E-2</v>
      </c>
      <c r="AO2782" t="s">
        <v>15592</v>
      </c>
    </row>
    <row r="2783" spans="1:41" x14ac:dyDescent="0.25">
      <c r="A2783" s="1">
        <v>2018</v>
      </c>
      <c r="B2783" t="s">
        <v>2052</v>
      </c>
      <c r="C2783" t="s">
        <v>7064</v>
      </c>
      <c r="D2783" t="s">
        <v>7216</v>
      </c>
      <c r="E2783" t="s">
        <v>7725</v>
      </c>
      <c r="F2783" t="s">
        <v>9320</v>
      </c>
      <c r="G2783" t="s">
        <v>11447</v>
      </c>
      <c r="H2783" t="s">
        <v>12691</v>
      </c>
      <c r="I2783" s="1">
        <v>6.1971005797386201E-2</v>
      </c>
      <c r="J2783" s="1">
        <v>3.0416098237037701E-2</v>
      </c>
      <c r="K2783" s="1">
        <v>3.5051128268241902E-2</v>
      </c>
      <c r="L2783" s="1">
        <v>9.2187961935997001E-2</v>
      </c>
      <c r="M2783" s="1">
        <v>7.6342990994453505E-2</v>
      </c>
      <c r="N2783" s="1">
        <v>6.1695113778114298E-2</v>
      </c>
      <c r="O2783" s="1">
        <v>8.6100015044212302E-2</v>
      </c>
      <c r="P2783" s="1">
        <v>7.8565493226051303E-2</v>
      </c>
      <c r="Q2783" s="1">
        <v>6.3733121752738903E-2</v>
      </c>
      <c r="R2783" s="1">
        <v>6.1071434617042501E-2</v>
      </c>
      <c r="S2783" s="1">
        <v>7.6297584176063499E-2</v>
      </c>
      <c r="T2783" s="1">
        <v>2.2360995411872898E-2</v>
      </c>
      <c r="U2783" s="1">
        <v>7.1018818020820607E-2</v>
      </c>
      <c r="V2783" s="1">
        <v>9.2908868193626398E-2</v>
      </c>
      <c r="W2783" s="1">
        <v>4.2701610922813403E-2</v>
      </c>
      <c r="X2783" s="1">
        <v>6.4806553721427906E-2</v>
      </c>
      <c r="Y2783" s="1">
        <v>7.4166712164878898E-2</v>
      </c>
      <c r="Z2783" s="1">
        <v>7.7851244807243397E-2</v>
      </c>
      <c r="AA2783" s="1">
        <v>6.8019643425941495E-2</v>
      </c>
      <c r="AB2783" s="1">
        <v>7.2970786690711997E-2</v>
      </c>
      <c r="AC2783" s="1">
        <v>7.4518194794654893E-2</v>
      </c>
      <c r="AD2783" s="1">
        <v>4.9803414940834102E-2</v>
      </c>
      <c r="AE2783" s="1">
        <v>7.3699203133583094E-2</v>
      </c>
      <c r="AF2783" s="1">
        <v>7.1827092766761802E-2</v>
      </c>
      <c r="AG2783" s="1">
        <v>5.4930254817009E-2</v>
      </c>
      <c r="AH2783" s="1">
        <v>6.3445052504539495E-2</v>
      </c>
      <c r="AI2783" s="1">
        <v>5.5350068211555498E-2</v>
      </c>
      <c r="AJ2783" s="1">
        <v>6.4983770251274095E-2</v>
      </c>
      <c r="AK2783" s="1">
        <v>3.8002505898475702E-2</v>
      </c>
      <c r="AL2783" s="1">
        <v>6.4027465879917145E-2</v>
      </c>
      <c r="AM2783" s="1">
        <v>6.9033168256282806E-2</v>
      </c>
      <c r="AN2783" s="1">
        <v>5.6936055421829224E-2</v>
      </c>
      <c r="AO2783" t="s">
        <v>15593</v>
      </c>
    </row>
    <row r="2784" spans="1:41" x14ac:dyDescent="0.25">
      <c r="A2784" s="1">
        <v>2018</v>
      </c>
      <c r="B2784" t="s">
        <v>2052</v>
      </c>
      <c r="C2784" t="s">
        <v>7065</v>
      </c>
      <c r="D2784" t="s">
        <v>7216</v>
      </c>
      <c r="E2784" t="s">
        <v>7726</v>
      </c>
      <c r="F2784" t="s">
        <v>9321</v>
      </c>
      <c r="G2784" t="s">
        <v>11448</v>
      </c>
      <c r="H2784" t="s">
        <v>12692</v>
      </c>
      <c r="I2784" s="1">
        <v>18051.177734375</v>
      </c>
      <c r="J2784" s="1">
        <v>37155.23828125</v>
      </c>
      <c r="K2784" s="1">
        <v>3001.787841796875</v>
      </c>
      <c r="L2784" s="1">
        <v>3761.358154296875</v>
      </c>
      <c r="M2784" s="1">
        <v>13550.560546875</v>
      </c>
      <c r="N2784" s="1">
        <v>12680.12890625</v>
      </c>
      <c r="O2784" s="1">
        <v>10430.5126953125</v>
      </c>
      <c r="P2784" s="1">
        <v>12689.58984375</v>
      </c>
      <c r="Q2784" s="1">
        <v>4821.9609375</v>
      </c>
      <c r="R2784" s="1">
        <v>10859.9013671875</v>
      </c>
      <c r="S2784" s="1">
        <v>15482.224609375</v>
      </c>
      <c r="T2784" s="1">
        <v>15722.4345703125</v>
      </c>
      <c r="U2784" s="1">
        <v>2014.187255859375</v>
      </c>
      <c r="V2784" s="1">
        <v>11505.88671875</v>
      </c>
      <c r="W2784" s="1">
        <v>5629.599609375</v>
      </c>
      <c r="X2784" s="1">
        <v>23086.97265625</v>
      </c>
      <c r="Y2784" s="1">
        <v>56984.37109375</v>
      </c>
      <c r="Z2784" s="1">
        <v>7649.111328125</v>
      </c>
      <c r="AA2784" s="1">
        <v>74030.9140625</v>
      </c>
      <c r="AB2784" s="1">
        <v>3768.85546875</v>
      </c>
      <c r="AC2784" s="1">
        <v>12825.201171875</v>
      </c>
      <c r="AD2784" s="1">
        <v>15660.2109375</v>
      </c>
      <c r="AE2784" s="1">
        <v>16832.400390625</v>
      </c>
      <c r="AF2784" s="1">
        <v>40458.23828125</v>
      </c>
      <c r="AG2784" s="1">
        <v>119226.9375</v>
      </c>
      <c r="AH2784" s="1">
        <v>26234.599609375</v>
      </c>
      <c r="AI2784" s="1">
        <v>6885.6611328125</v>
      </c>
      <c r="AJ2784" s="1">
        <v>35017.5546875</v>
      </c>
      <c r="AK2784" s="1">
        <v>9014.4345703125</v>
      </c>
      <c r="AL2784" s="1">
        <v>625032.0625</v>
      </c>
      <c r="AM2784" s="1">
        <v>476564.1875</v>
      </c>
      <c r="AN2784" s="1">
        <v>148467.859375</v>
      </c>
      <c r="AO2784" t="s">
        <v>15594</v>
      </c>
    </row>
    <row r="2785" spans="1:41" x14ac:dyDescent="0.25">
      <c r="A2785" s="1">
        <v>2018</v>
      </c>
      <c r="B2785" t="s">
        <v>2052</v>
      </c>
      <c r="C2785" t="s">
        <v>7065</v>
      </c>
      <c r="D2785" t="s">
        <v>7216</v>
      </c>
      <c r="E2785" t="s">
        <v>7726</v>
      </c>
      <c r="F2785" t="s">
        <v>9321</v>
      </c>
      <c r="G2785" t="s">
        <v>11449</v>
      </c>
      <c r="H2785" t="s">
        <v>12692</v>
      </c>
      <c r="I2785" s="1">
        <v>17171.22265625</v>
      </c>
      <c r="J2785" s="1">
        <v>35344</v>
      </c>
      <c r="K2785" s="1">
        <v>2855.457275390625</v>
      </c>
      <c r="L2785" s="1">
        <v>3578</v>
      </c>
      <c r="M2785" s="1">
        <v>12890</v>
      </c>
      <c r="N2785" s="1">
        <v>12062</v>
      </c>
      <c r="O2785" s="1">
        <v>9922.0478515625</v>
      </c>
      <c r="P2785" s="1">
        <v>12071</v>
      </c>
      <c r="Q2785" s="1">
        <v>4586.90087890625</v>
      </c>
      <c r="R2785" s="1">
        <v>10330.5048828125</v>
      </c>
      <c r="S2785" s="1">
        <v>14727.5</v>
      </c>
      <c r="T2785" s="1">
        <v>14956</v>
      </c>
      <c r="U2785" s="1">
        <v>1916</v>
      </c>
      <c r="V2785" s="1">
        <v>10945</v>
      </c>
      <c r="W2785" s="1">
        <v>5355.1689453125</v>
      </c>
      <c r="X2785" s="1">
        <v>21961.533203125</v>
      </c>
      <c r="Y2785" s="1">
        <v>54206.5078125</v>
      </c>
      <c r="Z2785" s="1">
        <v>7276.23388671875</v>
      </c>
      <c r="AA2785" s="1">
        <v>70422.0703125</v>
      </c>
      <c r="AB2785" s="1">
        <v>3585.1318359375</v>
      </c>
      <c r="AC2785" s="1">
        <v>12200</v>
      </c>
      <c r="AD2785" s="1">
        <v>14896.8095703125</v>
      </c>
      <c r="AE2785" s="1">
        <v>16011.857421875</v>
      </c>
      <c r="AF2785" s="1">
        <v>38485.98828125</v>
      </c>
      <c r="AG2785" s="1">
        <v>113414.8828125</v>
      </c>
      <c r="AH2785" s="1">
        <v>24955.71875</v>
      </c>
      <c r="AI2785" s="1">
        <v>6550</v>
      </c>
      <c r="AJ2785" s="1">
        <v>33310.5234375</v>
      </c>
      <c r="AK2785" s="1">
        <v>8575</v>
      </c>
      <c r="AL2785" s="1">
        <v>594563</v>
      </c>
      <c r="AM2785" s="1">
        <v>453332.6875</v>
      </c>
      <c r="AN2785" s="1">
        <v>141230.375</v>
      </c>
      <c r="AO2785" t="s">
        <v>15595</v>
      </c>
    </row>
    <row r="2786" spans="1:41" x14ac:dyDescent="0.25">
      <c r="A2786" s="1">
        <v>2018</v>
      </c>
      <c r="B2786" t="s">
        <v>2052</v>
      </c>
      <c r="C2786" t="s">
        <v>7065</v>
      </c>
      <c r="D2786" t="s">
        <v>7216</v>
      </c>
      <c r="E2786" t="s">
        <v>7726</v>
      </c>
      <c r="F2786" t="s">
        <v>9322</v>
      </c>
      <c r="G2786" t="s">
        <v>11450</v>
      </c>
      <c r="H2786" t="s">
        <v>12692</v>
      </c>
      <c r="I2786" s="1">
        <v>19064.4453125</v>
      </c>
      <c r="J2786" s="1">
        <v>38815.15625</v>
      </c>
      <c r="K2786" s="1">
        <v>1835.88232421875</v>
      </c>
      <c r="L2786" s="1">
        <v>3306.16845703125</v>
      </c>
      <c r="M2786" s="1">
        <v>14450.625</v>
      </c>
      <c r="N2786" s="1">
        <v>13997.33984375</v>
      </c>
      <c r="O2786" s="1">
        <v>7360.6943359375</v>
      </c>
      <c r="P2786" s="1">
        <v>12266.662109375</v>
      </c>
      <c r="Q2786" s="1">
        <v>7552.24853515625</v>
      </c>
      <c r="R2786" s="1">
        <v>11950.5498046875</v>
      </c>
      <c r="S2786" s="1">
        <v>16784.71875</v>
      </c>
      <c r="T2786" s="1">
        <v>8816.7998046875</v>
      </c>
      <c r="U2786" s="1">
        <v>3634.1572265625</v>
      </c>
      <c r="V2786" s="1">
        <v>13515.869140625</v>
      </c>
      <c r="W2786" s="1">
        <v>5071.490234375</v>
      </c>
      <c r="X2786" s="1">
        <v>24316.37109375</v>
      </c>
      <c r="Y2786" s="1">
        <v>80744.7734375</v>
      </c>
      <c r="Z2786" s="1">
        <v>9856.994140625</v>
      </c>
      <c r="AA2786" s="1">
        <v>135851.984375</v>
      </c>
      <c r="AB2786" s="1">
        <v>2811.59521484375</v>
      </c>
      <c r="AC2786" s="1">
        <v>8632.1845703125</v>
      </c>
      <c r="AD2786" s="1">
        <v>17270.984375</v>
      </c>
      <c r="AE2786" s="1">
        <v>9337.08203125</v>
      </c>
      <c r="AF2786" s="1">
        <v>46194.87109375</v>
      </c>
      <c r="AG2786" s="1">
        <v>247536.890625</v>
      </c>
      <c r="AH2786" s="1">
        <v>33128.328125</v>
      </c>
      <c r="AI2786" s="1">
        <v>10361.6953125</v>
      </c>
      <c r="AJ2786" s="1">
        <v>77988.5625</v>
      </c>
      <c r="AK2786" s="1">
        <v>5739.80322265625</v>
      </c>
      <c r="AL2786" s="1">
        <v>888194.9375</v>
      </c>
      <c r="AM2786" s="1">
        <v>740246</v>
      </c>
      <c r="AN2786" s="1">
        <v>147948.984375</v>
      </c>
      <c r="AO2786" t="s">
        <v>15596</v>
      </c>
    </row>
    <row r="2787" spans="1:41" x14ac:dyDescent="0.25">
      <c r="A2787" s="1">
        <v>2018</v>
      </c>
      <c r="B2787" t="s">
        <v>2052</v>
      </c>
      <c r="C2787" t="s">
        <v>7065</v>
      </c>
      <c r="D2787" t="s">
        <v>7216</v>
      </c>
      <c r="E2787" t="s">
        <v>7726</v>
      </c>
      <c r="F2787" t="s">
        <v>9322</v>
      </c>
      <c r="G2787" t="s">
        <v>11451</v>
      </c>
      <c r="H2787" t="s">
        <v>12692</v>
      </c>
      <c r="I2787" s="1">
        <v>18135.095703125</v>
      </c>
      <c r="J2787" s="1">
        <v>36923</v>
      </c>
      <c r="K2787" s="1">
        <v>1746.3870849609375</v>
      </c>
      <c r="L2787" s="1">
        <v>3145</v>
      </c>
      <c r="M2787" s="1">
        <v>13746.1884765625</v>
      </c>
      <c r="N2787" s="1">
        <v>13315</v>
      </c>
      <c r="O2787" s="1">
        <v>7001.87646484375</v>
      </c>
      <c r="P2787" s="1">
        <v>11668.6884765625</v>
      </c>
      <c r="Q2787" s="1">
        <v>7184.0927734375</v>
      </c>
      <c r="R2787" s="1">
        <v>11367.986328125</v>
      </c>
      <c r="S2787" s="1">
        <v>15966.5</v>
      </c>
      <c r="T2787" s="1">
        <v>8387</v>
      </c>
      <c r="U2787" s="1">
        <v>3457</v>
      </c>
      <c r="V2787" s="1">
        <v>12857</v>
      </c>
      <c r="W2787" s="1">
        <v>4824.26611328125</v>
      </c>
      <c r="X2787" s="1">
        <v>23131</v>
      </c>
      <c r="Y2787" s="1">
        <v>76808.640625</v>
      </c>
      <c r="Z2787" s="1">
        <v>9376.4873046875</v>
      </c>
      <c r="AA2787" s="1">
        <v>129229.4921875</v>
      </c>
      <c r="AB2787" s="1">
        <v>2674.5361328125</v>
      </c>
      <c r="AC2787" s="1">
        <v>8211.3837890625</v>
      </c>
      <c r="AD2787" s="1">
        <v>16429.060546875</v>
      </c>
      <c r="AE2787" s="1">
        <v>8881.919921875</v>
      </c>
      <c r="AF2787" s="1">
        <v>43942.97265625</v>
      </c>
      <c r="AG2787" s="1">
        <v>235470</v>
      </c>
      <c r="AH2787" s="1">
        <v>31513.392578125</v>
      </c>
      <c r="AI2787" s="1">
        <v>9856.5849609375</v>
      </c>
      <c r="AJ2787" s="1">
        <v>74186.7890625</v>
      </c>
      <c r="AK2787" s="1">
        <v>5460</v>
      </c>
      <c r="AL2787" s="1">
        <v>844897.3125</v>
      </c>
      <c r="AM2787" s="1">
        <v>704160.5625</v>
      </c>
      <c r="AN2787" s="1">
        <v>140736.796875</v>
      </c>
      <c r="AO2787" t="s">
        <v>15597</v>
      </c>
    </row>
    <row r="2788" spans="1:41" x14ac:dyDescent="0.25">
      <c r="A2788" s="1">
        <v>2018</v>
      </c>
      <c r="B2788" t="s">
        <v>2052</v>
      </c>
      <c r="C2788" t="s">
        <v>7065</v>
      </c>
      <c r="D2788" t="s">
        <v>7216</v>
      </c>
      <c r="E2788" t="s">
        <v>7727</v>
      </c>
      <c r="F2788" t="s">
        <v>9323</v>
      </c>
      <c r="G2788" t="s">
        <v>11452</v>
      </c>
      <c r="H2788" t="s">
        <v>12692</v>
      </c>
      <c r="I2788" s="1">
        <v>26625.505859375</v>
      </c>
      <c r="J2788" s="1">
        <v>25696.134765625</v>
      </c>
      <c r="K2788" s="1">
        <v>3348.8984375</v>
      </c>
      <c r="L2788" s="1">
        <v>8090.38916015625</v>
      </c>
      <c r="M2788" s="1">
        <v>27065.439453125</v>
      </c>
      <c r="N2788" s="1">
        <v>25345.037109375</v>
      </c>
      <c r="O2788" s="1">
        <v>21244.29296875</v>
      </c>
      <c r="P2788" s="1">
        <v>20902.92578125</v>
      </c>
      <c r="Q2788" s="1">
        <v>9025.013671875</v>
      </c>
      <c r="R2788" s="1">
        <v>12408.8017578125</v>
      </c>
      <c r="S2788" s="1">
        <v>30551.4296875</v>
      </c>
      <c r="T2788" s="1">
        <v>13830.9140625</v>
      </c>
      <c r="U2788" s="1">
        <v>4922.0947265625</v>
      </c>
      <c r="V2788" s="1">
        <v>22327.4140625</v>
      </c>
      <c r="W2788" s="1">
        <v>7516.12744140625</v>
      </c>
      <c r="X2788" s="1">
        <v>30343.484375</v>
      </c>
      <c r="Y2788" s="1">
        <v>129877.2421875</v>
      </c>
      <c r="Z2788" s="1">
        <v>22067.509765625</v>
      </c>
      <c r="AA2788" s="1">
        <v>192945.125</v>
      </c>
      <c r="AB2788" s="1">
        <v>4258.0146484375</v>
      </c>
      <c r="AC2788" s="1">
        <v>23031.064453125</v>
      </c>
      <c r="AD2788" s="1">
        <v>30166.978515625</v>
      </c>
      <c r="AE2788" s="1">
        <v>28114.767578125</v>
      </c>
      <c r="AF2788" s="1">
        <v>74563.1171875</v>
      </c>
      <c r="AG2788" s="1">
        <v>290168.59375</v>
      </c>
      <c r="AH2788" s="1">
        <v>59152.38671875</v>
      </c>
      <c r="AI2788" s="1">
        <v>11072.80078125</v>
      </c>
      <c r="AJ2788" s="1">
        <v>74926.1640625</v>
      </c>
      <c r="AK2788" s="1">
        <v>7723.50390625</v>
      </c>
      <c r="AL2788" s="1">
        <v>1237311</v>
      </c>
      <c r="AM2788" s="1">
        <v>991036.9375</v>
      </c>
      <c r="AN2788" s="1">
        <v>246274.28125</v>
      </c>
      <c r="AO2788" t="s">
        <v>15598</v>
      </c>
    </row>
    <row r="2789" spans="1:41" x14ac:dyDescent="0.25">
      <c r="A2789" s="1">
        <v>2018</v>
      </c>
      <c r="B2789" t="s">
        <v>2052</v>
      </c>
      <c r="C2789" t="s">
        <v>7065</v>
      </c>
      <c r="D2789" t="s">
        <v>7216</v>
      </c>
      <c r="E2789" t="s">
        <v>7727</v>
      </c>
      <c r="F2789" t="s">
        <v>9323</v>
      </c>
      <c r="G2789" t="s">
        <v>11453</v>
      </c>
      <c r="H2789" t="s">
        <v>12692</v>
      </c>
      <c r="I2789" s="1">
        <v>25327.5703125</v>
      </c>
      <c r="J2789" s="1">
        <v>24443.50390625</v>
      </c>
      <c r="K2789" s="1">
        <v>3185.64697265625</v>
      </c>
      <c r="L2789" s="1">
        <v>7696</v>
      </c>
      <c r="M2789" s="1">
        <v>25746.05859375</v>
      </c>
      <c r="N2789" s="1">
        <v>24109.521484375</v>
      </c>
      <c r="O2789" s="1">
        <v>20208.6796875</v>
      </c>
      <c r="P2789" s="1">
        <v>19883.953125</v>
      </c>
      <c r="Q2789" s="1">
        <v>8585.0634765625</v>
      </c>
      <c r="R2789" s="1">
        <v>11803.8994140625</v>
      </c>
      <c r="S2789" s="1">
        <v>29062.11328125</v>
      </c>
      <c r="T2789" s="1">
        <v>13156.6865234375</v>
      </c>
      <c r="U2789" s="1">
        <v>4682.1533203125</v>
      </c>
      <c r="V2789" s="1">
        <v>21239</v>
      </c>
      <c r="W2789" s="1">
        <v>7149.732421875</v>
      </c>
      <c r="X2789" s="1">
        <v>28864.3046875</v>
      </c>
      <c r="Y2789" s="1">
        <v>123546.0078125</v>
      </c>
      <c r="Z2789" s="1">
        <v>20991.765625</v>
      </c>
      <c r="AA2789" s="1">
        <v>183539.46875</v>
      </c>
      <c r="AB2789" s="1">
        <v>4050.445556640625</v>
      </c>
      <c r="AC2789" s="1">
        <v>21908.349609375</v>
      </c>
      <c r="AD2789" s="1">
        <v>28696.404296875</v>
      </c>
      <c r="AE2789" s="1">
        <v>26744.234375</v>
      </c>
      <c r="AF2789" s="1">
        <v>70928.328125</v>
      </c>
      <c r="AG2789" s="1">
        <v>276023.5</v>
      </c>
      <c r="AH2789" s="1">
        <v>56268.8359375</v>
      </c>
      <c r="AI2789" s="1">
        <v>10533.025390625</v>
      </c>
      <c r="AJ2789" s="1">
        <v>71273.671875</v>
      </c>
      <c r="AK2789" s="1">
        <v>7347</v>
      </c>
      <c r="AL2789" s="1">
        <v>1176994.875</v>
      </c>
      <c r="AM2789" s="1">
        <v>942726</v>
      </c>
      <c r="AN2789" s="1">
        <v>234268.9375</v>
      </c>
      <c r="AO2789" t="s">
        <v>15599</v>
      </c>
    </row>
    <row r="2790" spans="1:41" x14ac:dyDescent="0.25">
      <c r="A2790" s="1">
        <v>2018</v>
      </c>
      <c r="B2790" t="s">
        <v>2052</v>
      </c>
      <c r="C2790" t="s">
        <v>7065</v>
      </c>
      <c r="D2790" t="s">
        <v>7216</v>
      </c>
      <c r="E2790" t="s">
        <v>7728</v>
      </c>
      <c r="F2790" t="s">
        <v>9324</v>
      </c>
      <c r="G2790" t="s">
        <v>11454</v>
      </c>
      <c r="H2790" t="s">
        <v>12692</v>
      </c>
      <c r="I2790" s="1">
        <v>11941.728515625</v>
      </c>
      <c r="J2790" s="1">
        <v>11399.3544921875</v>
      </c>
      <c r="K2790" s="1">
        <v>1036.6014404296875</v>
      </c>
      <c r="L2790" s="1">
        <v>4895.56982421875</v>
      </c>
      <c r="M2790" s="1">
        <v>18477.263671875</v>
      </c>
      <c r="N2790" s="1">
        <v>15605.33984375</v>
      </c>
      <c r="O2790" s="1">
        <v>12995.783203125</v>
      </c>
      <c r="P2790" s="1">
        <v>13587.7236328125</v>
      </c>
      <c r="Q2790" s="1">
        <v>5250.49560546875</v>
      </c>
      <c r="R2790" s="1">
        <v>7823.04150390625</v>
      </c>
      <c r="S2790" s="1">
        <v>19329.1328125</v>
      </c>
      <c r="T2790" s="1">
        <v>5167.7880859375</v>
      </c>
      <c r="U2790" s="1">
        <v>2941.13623046875</v>
      </c>
      <c r="V2790" s="1">
        <v>15684.3564453125</v>
      </c>
      <c r="W2790" s="1">
        <v>3847.54150390625</v>
      </c>
      <c r="X2790" s="1">
        <v>17161.19921875</v>
      </c>
      <c r="Y2790" s="1">
        <v>75981.796875</v>
      </c>
      <c r="Z2790" s="1">
        <v>13801.1787109375</v>
      </c>
      <c r="AA2790" s="1">
        <v>110603.140625</v>
      </c>
      <c r="AB2790" s="1">
        <v>2854.915771484375</v>
      </c>
      <c r="AC2790" s="1">
        <v>13559.1953125</v>
      </c>
      <c r="AD2790" s="1">
        <v>18034.498046875</v>
      </c>
      <c r="AE2790" s="1">
        <v>17941.23046875</v>
      </c>
      <c r="AF2790" s="1">
        <v>41531.33984375</v>
      </c>
      <c r="AG2790" s="1">
        <v>162730.03125</v>
      </c>
      <c r="AH2790" s="1">
        <v>33644.0390625</v>
      </c>
      <c r="AI2790" s="1">
        <v>6328.982421875</v>
      </c>
      <c r="AJ2790" s="1">
        <v>39114.109375</v>
      </c>
      <c r="AK2790" s="1">
        <v>4160.998046875</v>
      </c>
      <c r="AL2790" s="1">
        <v>707429.5625</v>
      </c>
      <c r="AM2790" s="1">
        <v>564390.75</v>
      </c>
      <c r="AN2790" s="1">
        <v>143038.75</v>
      </c>
      <c r="AO2790" t="s">
        <v>15600</v>
      </c>
    </row>
    <row r="2791" spans="1:41" x14ac:dyDescent="0.25">
      <c r="A2791" s="1">
        <v>2018</v>
      </c>
      <c r="B2791" t="s">
        <v>2052</v>
      </c>
      <c r="C2791" t="s">
        <v>7065</v>
      </c>
      <c r="D2791" t="s">
        <v>7216</v>
      </c>
      <c r="E2791" t="s">
        <v>7728</v>
      </c>
      <c r="F2791" t="s">
        <v>9324</v>
      </c>
      <c r="G2791" t="s">
        <v>11455</v>
      </c>
      <c r="H2791" t="s">
        <v>12692</v>
      </c>
      <c r="I2791" s="1">
        <v>11359.5947265625</v>
      </c>
      <c r="J2791" s="1">
        <v>10843.66015625</v>
      </c>
      <c r="K2791" s="1">
        <v>986.0693359375</v>
      </c>
      <c r="L2791" s="1">
        <v>4656.92138671875</v>
      </c>
      <c r="M2791" s="1">
        <v>17576.537109375</v>
      </c>
      <c r="N2791" s="1">
        <v>14844.61328125</v>
      </c>
      <c r="O2791" s="1">
        <v>12362.2666015625</v>
      </c>
      <c r="P2791" s="1">
        <v>12925.3515625</v>
      </c>
      <c r="Q2791" s="1">
        <v>4994.54541015625</v>
      </c>
      <c r="R2791" s="1">
        <v>7441.68505859375</v>
      </c>
      <c r="S2791" s="1">
        <v>18386.87890625</v>
      </c>
      <c r="T2791" s="1">
        <v>4915.86962890625</v>
      </c>
      <c r="U2791" s="1">
        <v>2797.76220703125</v>
      </c>
      <c r="V2791" s="1">
        <v>14919.7783203125</v>
      </c>
      <c r="W2791" s="1">
        <v>3659.982177734375</v>
      </c>
      <c r="X2791" s="1">
        <v>16324.6279296875</v>
      </c>
      <c r="Y2791" s="1">
        <v>72277.8515625</v>
      </c>
      <c r="Z2791" s="1">
        <v>13128.4013671875</v>
      </c>
      <c r="AA2791" s="1">
        <v>105211.4765625</v>
      </c>
      <c r="AB2791" s="1">
        <v>2715.744873046875</v>
      </c>
      <c r="AC2791" s="1">
        <v>12898.2138671875</v>
      </c>
      <c r="AD2791" s="1">
        <v>17155.35546875</v>
      </c>
      <c r="AE2791" s="1">
        <v>17066.634765625</v>
      </c>
      <c r="AF2791" s="1">
        <v>39506.77734375</v>
      </c>
      <c r="AG2791" s="1">
        <v>154797.296875</v>
      </c>
      <c r="AH2791" s="1">
        <v>32003.96484375</v>
      </c>
      <c r="AI2791" s="1">
        <v>6020.4580078125</v>
      </c>
      <c r="AJ2791" s="1">
        <v>37207.3828125</v>
      </c>
      <c r="AK2791" s="1">
        <v>3958.158203125</v>
      </c>
      <c r="AL2791" s="1">
        <v>672943.8125</v>
      </c>
      <c r="AM2791" s="1">
        <v>536877.9375</v>
      </c>
      <c r="AN2791" s="1">
        <v>136065.90625</v>
      </c>
      <c r="AO2791" t="s">
        <v>15601</v>
      </c>
    </row>
    <row r="2792" spans="1:41" x14ac:dyDescent="0.25">
      <c r="A2792" s="1">
        <v>2018</v>
      </c>
      <c r="B2792" t="s">
        <v>2052</v>
      </c>
      <c r="C2792" t="s">
        <v>7065</v>
      </c>
      <c r="D2792" t="s">
        <v>7216</v>
      </c>
      <c r="E2792" t="s">
        <v>7729</v>
      </c>
      <c r="F2792" t="s">
        <v>9325</v>
      </c>
      <c r="G2792" t="s">
        <v>11456</v>
      </c>
      <c r="H2792" t="s">
        <v>12692</v>
      </c>
      <c r="I2792" s="1">
        <v>15824.087890625</v>
      </c>
      <c r="J2792" s="1">
        <v>15554.3173828125</v>
      </c>
      <c r="K2792" s="1">
        <v>1353.6669921875</v>
      </c>
      <c r="L2792" s="1">
        <v>6065.0439453125</v>
      </c>
      <c r="M2792" s="1">
        <v>21558.189453125</v>
      </c>
      <c r="N2792" s="1">
        <v>18528.357421875</v>
      </c>
      <c r="O2792" s="1">
        <v>17011.728515625</v>
      </c>
      <c r="P2792" s="1">
        <v>15669.8505859375</v>
      </c>
      <c r="Q2792" s="1">
        <v>6877.8876953125</v>
      </c>
      <c r="R2792" s="1">
        <v>7823.04150390625</v>
      </c>
      <c r="S2792" s="1">
        <v>20504.634765625</v>
      </c>
      <c r="T2792" s="1">
        <v>6092.35791015625</v>
      </c>
      <c r="U2792" s="1">
        <v>3900.391845703125</v>
      </c>
      <c r="V2792" s="1">
        <v>16917.369140625</v>
      </c>
      <c r="W2792" s="1">
        <v>4599.29443359375</v>
      </c>
      <c r="X2792" s="1">
        <v>22799.390625</v>
      </c>
      <c r="Y2792" s="1">
        <v>100704.15625</v>
      </c>
      <c r="Z2792" s="1">
        <v>17147.560546875</v>
      </c>
      <c r="AA2792" s="1">
        <v>140968.03125</v>
      </c>
      <c r="AB2792" s="1">
        <v>3143.452392578125</v>
      </c>
      <c r="AC2792" s="1">
        <v>16222.1103515625</v>
      </c>
      <c r="AD2792" s="1">
        <v>20990.65234375</v>
      </c>
      <c r="AE2792" s="1">
        <v>21738.61328125</v>
      </c>
      <c r="AF2792" s="1">
        <v>53678.51171875</v>
      </c>
      <c r="AG2792" s="1">
        <v>209480.0625</v>
      </c>
      <c r="AH2792" s="1">
        <v>45308.6328125</v>
      </c>
      <c r="AI2792" s="1">
        <v>8264.0166015625</v>
      </c>
      <c r="AJ2792" s="1">
        <v>51614.28125</v>
      </c>
      <c r="AK2792" s="1">
        <v>4332.25927734375</v>
      </c>
      <c r="AL2792" s="1">
        <v>894672</v>
      </c>
      <c r="AM2792" s="1">
        <v>718713.625</v>
      </c>
      <c r="AN2792" s="1">
        <v>175958.28125</v>
      </c>
      <c r="AO2792" t="s">
        <v>15602</v>
      </c>
    </row>
    <row r="2793" spans="1:41" x14ac:dyDescent="0.25">
      <c r="A2793" s="1">
        <v>2018</v>
      </c>
      <c r="B2793" t="s">
        <v>2052</v>
      </c>
      <c r="C2793" t="s">
        <v>7065</v>
      </c>
      <c r="D2793" t="s">
        <v>7216</v>
      </c>
      <c r="E2793" t="s">
        <v>7729</v>
      </c>
      <c r="F2793" t="s">
        <v>9325</v>
      </c>
      <c r="G2793" t="s">
        <v>11457</v>
      </c>
      <c r="H2793" t="s">
        <v>12692</v>
      </c>
      <c r="I2793" s="1">
        <v>15052.6982421875</v>
      </c>
      <c r="J2793" s="1">
        <v>14796.078125</v>
      </c>
      <c r="K2793" s="1">
        <v>1287.6787109375</v>
      </c>
      <c r="L2793" s="1">
        <v>5769.38623046875</v>
      </c>
      <c r="M2793" s="1">
        <v>20507.2734375</v>
      </c>
      <c r="N2793" s="1">
        <v>17625.140625</v>
      </c>
      <c r="O2793" s="1">
        <v>16182.443359375</v>
      </c>
      <c r="P2793" s="1">
        <v>14905.9794921875</v>
      </c>
      <c r="Q2793" s="1">
        <v>6542.60546875</v>
      </c>
      <c r="R2793" s="1">
        <v>7441.68505859375</v>
      </c>
      <c r="S2793" s="1">
        <v>19505.078125</v>
      </c>
      <c r="T2793" s="1">
        <v>5795.36865234375</v>
      </c>
      <c r="U2793" s="1">
        <v>3710.256103515625</v>
      </c>
      <c r="V2793" s="1">
        <v>16092.6845703125</v>
      </c>
      <c r="W2793" s="1">
        <v>4375.0888671875</v>
      </c>
      <c r="X2793" s="1">
        <v>21687.96875</v>
      </c>
      <c r="Y2793" s="1">
        <v>95795.046875</v>
      </c>
      <c r="Z2793" s="1">
        <v>16311.6533203125</v>
      </c>
      <c r="AA2793" s="1">
        <v>134096.140625</v>
      </c>
      <c r="AB2793" s="1">
        <v>2990.2158203125</v>
      </c>
      <c r="AC2793" s="1">
        <v>15431.3173828125</v>
      </c>
      <c r="AD2793" s="1">
        <v>19967.404296875</v>
      </c>
      <c r="AE2793" s="1">
        <v>20678.90234375</v>
      </c>
      <c r="AF2793" s="1">
        <v>51061.80078125</v>
      </c>
      <c r="AG2793" s="1">
        <v>199268.359375</v>
      </c>
      <c r="AH2793" s="1">
        <v>43099.93359375</v>
      </c>
      <c r="AI2793" s="1">
        <v>7861.1640625</v>
      </c>
      <c r="AJ2793" s="1">
        <v>49098.1953125</v>
      </c>
      <c r="AK2793" s="1">
        <v>4121.07080078125</v>
      </c>
      <c r="AL2793" s="1">
        <v>851058.625</v>
      </c>
      <c r="AM2793" s="1">
        <v>683677.9375</v>
      </c>
      <c r="AN2793" s="1">
        <v>167380.703125</v>
      </c>
      <c r="AO2793" t="s">
        <v>15603</v>
      </c>
    </row>
    <row r="2794" spans="1:41" x14ac:dyDescent="0.25">
      <c r="A2794" s="1">
        <v>2018</v>
      </c>
      <c r="B2794" t="s">
        <v>2052</v>
      </c>
      <c r="C2794" t="s">
        <v>7065</v>
      </c>
      <c r="D2794" t="s">
        <v>7216</v>
      </c>
      <c r="E2794" t="s">
        <v>7730</v>
      </c>
      <c r="F2794" t="s">
        <v>9326</v>
      </c>
      <c r="G2794" t="s">
        <v>11458</v>
      </c>
      <c r="H2794" t="s">
        <v>12692</v>
      </c>
      <c r="I2794" s="1">
        <v>3882.3603515625</v>
      </c>
      <c r="J2794" s="1">
        <v>4154.962890625</v>
      </c>
      <c r="K2794" s="1">
        <v>317.06570434570313</v>
      </c>
      <c r="L2794" s="1">
        <v>1169.4739990234375</v>
      </c>
      <c r="M2794" s="1">
        <v>3080.925537109375</v>
      </c>
      <c r="N2794" s="1">
        <v>2923.019287109375</v>
      </c>
      <c r="O2794" s="1">
        <v>4015.94482421875</v>
      </c>
      <c r="P2794" s="1">
        <v>2082.12646484375</v>
      </c>
      <c r="Q2794" s="1">
        <v>1627.391357421875</v>
      </c>
      <c r="R2794" s="1">
        <v>0</v>
      </c>
      <c r="S2794" s="1">
        <v>1175.50341796875</v>
      </c>
      <c r="T2794" s="1">
        <v>924.56939697265625</v>
      </c>
      <c r="U2794" s="1">
        <v>959.25531005859375</v>
      </c>
      <c r="V2794" s="1">
        <v>1233.012939453125</v>
      </c>
      <c r="W2794" s="1">
        <v>751.7528076171875</v>
      </c>
      <c r="X2794" s="1">
        <v>5638.189453125</v>
      </c>
      <c r="Y2794" s="1">
        <v>24722.361328125</v>
      </c>
      <c r="Z2794" s="1">
        <v>3346.38037109375</v>
      </c>
      <c r="AA2794" s="1">
        <v>30364.916015625</v>
      </c>
      <c r="AB2794" s="1">
        <v>288.536376953125</v>
      </c>
      <c r="AC2794" s="1">
        <v>2621.42041015625</v>
      </c>
      <c r="AD2794" s="1">
        <v>2956.155517578125</v>
      </c>
      <c r="AE2794" s="1">
        <v>3797.380859375</v>
      </c>
      <c r="AF2794" s="1">
        <v>12145.9755859375</v>
      </c>
      <c r="AG2794" s="1">
        <v>45924.32421875</v>
      </c>
      <c r="AH2794" s="1">
        <v>11664.591796875</v>
      </c>
      <c r="AI2794" s="1">
        <v>1935.03515625</v>
      </c>
      <c r="AJ2794" s="1">
        <v>11887.6650390625</v>
      </c>
      <c r="AK2794" s="1">
        <v>171.26141357421875</v>
      </c>
      <c r="AL2794" s="1">
        <v>185761.578125</v>
      </c>
      <c r="AM2794" s="1">
        <v>152842.03125</v>
      </c>
      <c r="AN2794" s="1">
        <v>32919.53125</v>
      </c>
      <c r="AO2794" t="s">
        <v>15604</v>
      </c>
    </row>
    <row r="2795" spans="1:41" x14ac:dyDescent="0.25">
      <c r="A2795" s="1">
        <v>2018</v>
      </c>
      <c r="B2795" t="s">
        <v>2052</v>
      </c>
      <c r="C2795" t="s">
        <v>7065</v>
      </c>
      <c r="D2795" t="s">
        <v>7216</v>
      </c>
      <c r="E2795" t="s">
        <v>7730</v>
      </c>
      <c r="F2795" t="s">
        <v>9326</v>
      </c>
      <c r="G2795" t="s">
        <v>11459</v>
      </c>
      <c r="H2795" t="s">
        <v>12692</v>
      </c>
      <c r="I2795" s="1">
        <v>3693.103759765625</v>
      </c>
      <c r="J2795" s="1">
        <v>3952.41748046875</v>
      </c>
      <c r="K2795" s="1">
        <v>301.60943603515625</v>
      </c>
      <c r="L2795" s="1">
        <v>1112.4647216796875</v>
      </c>
      <c r="M2795" s="1">
        <v>2930.737060546875</v>
      </c>
      <c r="N2795" s="1">
        <v>2780.5283203125</v>
      </c>
      <c r="O2795" s="1">
        <v>3820.17626953125</v>
      </c>
      <c r="P2795" s="1">
        <v>1980.627197265625</v>
      </c>
      <c r="Q2795" s="1">
        <v>1548.0595703125</v>
      </c>
      <c r="R2795" s="1">
        <v>0</v>
      </c>
      <c r="S2795" s="1">
        <v>1118.2001953125</v>
      </c>
      <c r="T2795" s="1">
        <v>879.4986572265625</v>
      </c>
      <c r="U2795" s="1">
        <v>912.49371337890625</v>
      </c>
      <c r="V2795" s="1">
        <v>1172.90625</v>
      </c>
      <c r="W2795" s="1">
        <v>715.10650634765625</v>
      </c>
      <c r="X2795" s="1">
        <v>5363.33984375</v>
      </c>
      <c r="Y2795" s="1">
        <v>23517.19921875</v>
      </c>
      <c r="Z2795" s="1">
        <v>3183.25146484375</v>
      </c>
      <c r="AA2795" s="1">
        <v>28884.69140625</v>
      </c>
      <c r="AB2795" s="1">
        <v>274.47085571289063</v>
      </c>
      <c r="AC2795" s="1">
        <v>2493.6318359375</v>
      </c>
      <c r="AD2795" s="1">
        <v>2812.04931640625</v>
      </c>
      <c r="AE2795" s="1">
        <v>3612.266845703125</v>
      </c>
      <c r="AF2795" s="1">
        <v>11553.8857421875</v>
      </c>
      <c r="AG2795" s="1">
        <v>43685.61328125</v>
      </c>
      <c r="AH2795" s="1">
        <v>11095.9677734375</v>
      </c>
      <c r="AI2795" s="1">
        <v>1840.7064208984375</v>
      </c>
      <c r="AJ2795" s="1">
        <v>11308.1669921875</v>
      </c>
      <c r="AK2795" s="1">
        <v>162.91279602050781</v>
      </c>
      <c r="AL2795" s="1">
        <v>176706.0625</v>
      </c>
      <c r="AM2795" s="1">
        <v>145391.3125</v>
      </c>
      <c r="AN2795" s="1">
        <v>31314.775390625</v>
      </c>
      <c r="AO2795" t="s">
        <v>15605</v>
      </c>
    </row>
    <row r="2796" spans="1:41" x14ac:dyDescent="0.25">
      <c r="A2796" s="1">
        <v>2018</v>
      </c>
      <c r="B2796" t="s">
        <v>2052</v>
      </c>
      <c r="C2796" t="s">
        <v>7065</v>
      </c>
      <c r="D2796" t="s">
        <v>7216</v>
      </c>
      <c r="E2796" t="s">
        <v>7731</v>
      </c>
      <c r="F2796" t="s">
        <v>9327</v>
      </c>
      <c r="G2796" t="s">
        <v>11460</v>
      </c>
      <c r="H2796" t="s">
        <v>12692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v>0</v>
      </c>
      <c r="Y2796" s="1">
        <v>0</v>
      </c>
      <c r="Z2796" s="1">
        <v>0</v>
      </c>
      <c r="AA2796" s="1">
        <v>0</v>
      </c>
      <c r="AB2796" s="1">
        <v>0</v>
      </c>
      <c r="AC2796" s="1">
        <v>41.494266510009766</v>
      </c>
      <c r="AD2796" s="1">
        <v>0</v>
      </c>
      <c r="AE2796" s="1">
        <v>0</v>
      </c>
      <c r="AF2796" s="1">
        <v>1.1946032047271729</v>
      </c>
      <c r="AG2796" s="1">
        <v>825.70758056640625</v>
      </c>
      <c r="AH2796" s="1">
        <v>0</v>
      </c>
      <c r="AI2796" s="1">
        <v>0</v>
      </c>
      <c r="AJ2796" s="1">
        <v>612.50677490234375</v>
      </c>
      <c r="AK2796" s="1">
        <v>0</v>
      </c>
      <c r="AL2796" s="1">
        <v>1480.9031982421875</v>
      </c>
      <c r="AM2796" s="1">
        <v>1480.9031982421875</v>
      </c>
      <c r="AN2796" s="1">
        <v>0</v>
      </c>
      <c r="AO2796" t="s">
        <v>15606</v>
      </c>
    </row>
    <row r="2797" spans="1:41" x14ac:dyDescent="0.25">
      <c r="A2797" s="1">
        <v>2018</v>
      </c>
      <c r="B2797" t="s">
        <v>2052</v>
      </c>
      <c r="C2797" t="s">
        <v>7065</v>
      </c>
      <c r="D2797" t="s">
        <v>7216</v>
      </c>
      <c r="E2797" t="s">
        <v>7731</v>
      </c>
      <c r="F2797" t="s">
        <v>9327</v>
      </c>
      <c r="G2797" t="s">
        <v>11461</v>
      </c>
      <c r="H2797" t="s">
        <v>12692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0</v>
      </c>
      <c r="Y2797" s="1">
        <v>0</v>
      </c>
      <c r="Z2797" s="1">
        <v>0</v>
      </c>
      <c r="AA2797" s="1">
        <v>0</v>
      </c>
      <c r="AB2797" s="1">
        <v>0</v>
      </c>
      <c r="AC2797" s="1">
        <v>39.471511840820313</v>
      </c>
      <c r="AD2797" s="1">
        <v>0</v>
      </c>
      <c r="AE2797" s="1">
        <v>0</v>
      </c>
      <c r="AF2797" s="1">
        <v>1.1363688707351685</v>
      </c>
      <c r="AG2797" s="1">
        <v>785.45611572265625</v>
      </c>
      <c r="AH2797" s="1">
        <v>0</v>
      </c>
      <c r="AI2797" s="1">
        <v>0</v>
      </c>
      <c r="AJ2797" s="1">
        <v>582.64837646484375</v>
      </c>
      <c r="AK2797" s="1">
        <v>0</v>
      </c>
      <c r="AL2797" s="1">
        <v>1408.71240234375</v>
      </c>
      <c r="AM2797" s="1">
        <v>1408.71240234375</v>
      </c>
      <c r="AN2797" s="1">
        <v>0</v>
      </c>
      <c r="AO2797" t="s">
        <v>15607</v>
      </c>
    </row>
    <row r="2798" spans="1:41" x14ac:dyDescent="0.25">
      <c r="A2798" s="1">
        <v>2018</v>
      </c>
      <c r="B2798" t="s">
        <v>2052</v>
      </c>
      <c r="C2798" t="s">
        <v>7065</v>
      </c>
      <c r="D2798" t="s">
        <v>7216</v>
      </c>
      <c r="E2798" t="s">
        <v>7732</v>
      </c>
      <c r="F2798" t="s">
        <v>9328</v>
      </c>
      <c r="G2798" t="s">
        <v>11462</v>
      </c>
      <c r="H2798" t="s">
        <v>12692</v>
      </c>
      <c r="I2798" s="1">
        <v>0</v>
      </c>
      <c r="J2798" s="1">
        <v>-590.80023193359375</v>
      </c>
      <c r="K2798" s="1">
        <v>133.49551391601563</v>
      </c>
      <c r="L2798" s="1">
        <v>13.666197776794434</v>
      </c>
      <c r="M2798" s="1">
        <v>-83.405853271484375</v>
      </c>
      <c r="N2798" s="1">
        <v>-193.87178039550781</v>
      </c>
      <c r="O2798" s="1">
        <v>-277.57620239257813</v>
      </c>
      <c r="P2798" s="1">
        <v>-566.78289794921875</v>
      </c>
      <c r="Q2798" s="1">
        <v>-84.234237670898438</v>
      </c>
      <c r="R2798" s="1">
        <v>-650.71246337890625</v>
      </c>
      <c r="S2798" s="1">
        <v>617.08135986328125</v>
      </c>
      <c r="T2798" s="1">
        <v>-68.330986022949219</v>
      </c>
      <c r="U2798" s="1">
        <v>-101.97085571289063</v>
      </c>
      <c r="V2798" s="1">
        <v>-146.12318420410156</v>
      </c>
      <c r="W2798" s="1">
        <v>0</v>
      </c>
      <c r="X2798" s="1">
        <v>-8.4099674224853516</v>
      </c>
      <c r="Y2798" s="1">
        <v>-758.5948486328125</v>
      </c>
      <c r="Z2798" s="1">
        <v>-143.12818908691406</v>
      </c>
      <c r="AA2798" s="1">
        <v>-9494.615234375</v>
      </c>
      <c r="AB2798" s="1">
        <v>0</v>
      </c>
      <c r="AC2798" s="1">
        <v>-3.0539748668670654</v>
      </c>
      <c r="AD2798" s="1">
        <v>-695.90380859375</v>
      </c>
      <c r="AE2798" s="1">
        <v>-138.60678100585938</v>
      </c>
      <c r="AF2798" s="1">
        <v>-1215.2095947265625</v>
      </c>
      <c r="AG2798" s="1">
        <v>-7671.57275390625</v>
      </c>
      <c r="AH2798" s="1">
        <v>-6.2419724464416504</v>
      </c>
      <c r="AI2798" s="1">
        <v>-167.96420288085938</v>
      </c>
      <c r="AJ2798" s="1">
        <v>9.5610258466351065E-15</v>
      </c>
      <c r="AK2798" s="1">
        <v>-59.9210205078125</v>
      </c>
      <c r="AL2798" s="1">
        <v>-22362.7890625</v>
      </c>
      <c r="AM2798" s="1">
        <v>-21745.611328125</v>
      </c>
      <c r="AN2798" s="1">
        <v>-617.1771240234375</v>
      </c>
      <c r="AO2798" t="s">
        <v>15608</v>
      </c>
    </row>
    <row r="2799" spans="1:41" x14ac:dyDescent="0.25">
      <c r="A2799" s="1">
        <v>2018</v>
      </c>
      <c r="B2799" t="s">
        <v>2052</v>
      </c>
      <c r="C2799" t="s">
        <v>7065</v>
      </c>
      <c r="D2799" t="s">
        <v>7216</v>
      </c>
      <c r="E2799" t="s">
        <v>7732</v>
      </c>
      <c r="F2799" t="s">
        <v>9328</v>
      </c>
      <c r="G2799" t="s">
        <v>11463</v>
      </c>
      <c r="H2799" t="s">
        <v>12692</v>
      </c>
      <c r="I2799" s="1">
        <v>0</v>
      </c>
      <c r="J2799" s="1">
        <v>-562</v>
      </c>
      <c r="K2799" s="1">
        <v>126.98789978027344</v>
      </c>
      <c r="L2799" s="1">
        <v>13</v>
      </c>
      <c r="M2799" s="1">
        <v>-79.339996337890625</v>
      </c>
      <c r="N2799" s="1">
        <v>-184.42094421386719</v>
      </c>
      <c r="O2799" s="1">
        <v>-264.04495239257813</v>
      </c>
      <c r="P2799" s="1">
        <v>-539.1534423828125</v>
      </c>
      <c r="Q2799" s="1">
        <v>-80.127998352050781</v>
      </c>
      <c r="R2799" s="1">
        <v>-618.99163818359375</v>
      </c>
      <c r="S2799" s="1">
        <v>587</v>
      </c>
      <c r="T2799" s="1">
        <v>-65</v>
      </c>
      <c r="U2799" s="1">
        <v>-97</v>
      </c>
      <c r="V2799" s="1">
        <v>-139</v>
      </c>
      <c r="W2799" s="1">
        <v>0</v>
      </c>
      <c r="X2799" s="1">
        <v>-8</v>
      </c>
      <c r="Y2799" s="1">
        <v>-721.614990234375</v>
      </c>
      <c r="Z2799" s="1">
        <v>-136.1510009765625</v>
      </c>
      <c r="AA2799" s="1">
        <v>-9031.7734375</v>
      </c>
      <c r="AB2799" s="1">
        <v>0</v>
      </c>
      <c r="AC2799" s="1">
        <v>-2.9051001071929932</v>
      </c>
      <c r="AD2799" s="1">
        <v>-661.97998046875</v>
      </c>
      <c r="AE2799" s="1">
        <v>-131.85000610351563</v>
      </c>
      <c r="AF2799" s="1">
        <v>-1155.970703125</v>
      </c>
      <c r="AG2799" s="1">
        <v>-7297.60009765625</v>
      </c>
      <c r="AH2799" s="1">
        <v>-5.9376897811889648</v>
      </c>
      <c r="AI2799" s="1">
        <v>-159.77630615234375</v>
      </c>
      <c r="AJ2799" s="1">
        <v>9.094946814441375E-15</v>
      </c>
      <c r="AK2799" s="1">
        <v>-57</v>
      </c>
      <c r="AL2799" s="1">
        <v>-21272.6484375</v>
      </c>
      <c r="AM2799" s="1">
        <v>-20685.55859375</v>
      </c>
      <c r="AN2799" s="1">
        <v>-587.09100341796875</v>
      </c>
      <c r="AO2799" t="s">
        <v>15609</v>
      </c>
    </row>
    <row r="2800" spans="1:41" x14ac:dyDescent="0.25">
      <c r="A2800" s="1">
        <v>2018</v>
      </c>
      <c r="B2800" t="s">
        <v>2052</v>
      </c>
      <c r="C2800" t="s">
        <v>7065</v>
      </c>
      <c r="D2800" t="s">
        <v>7216</v>
      </c>
      <c r="E2800" t="s">
        <v>7732</v>
      </c>
      <c r="F2800" t="s">
        <v>9329</v>
      </c>
      <c r="G2800" t="s">
        <v>11464</v>
      </c>
      <c r="H2800" t="s">
        <v>12692</v>
      </c>
      <c r="I2800" s="1">
        <v>63580.16015625</v>
      </c>
      <c r="J2800" s="1">
        <v>101205.0234375</v>
      </c>
      <c r="K2800" s="1">
        <v>8106.2744140625</v>
      </c>
      <c r="L2800" s="1">
        <v>14961.3330078125</v>
      </c>
      <c r="M2800" s="1">
        <v>54933.140625</v>
      </c>
      <c r="N2800" s="1">
        <v>51010.59765625</v>
      </c>
      <c r="O2800" s="1">
        <v>38737.9921875</v>
      </c>
      <c r="P2800" s="1">
        <v>45253.640625</v>
      </c>
      <c r="Q2800" s="1">
        <v>21428.544921875</v>
      </c>
      <c r="R2800" s="1">
        <v>35705.00390625</v>
      </c>
      <c r="S2800" s="1">
        <v>61806.0234375</v>
      </c>
      <c r="T2800" s="1">
        <v>37741.50390625</v>
      </c>
      <c r="U2800" s="1">
        <v>10657.6923828125</v>
      </c>
      <c r="V2800" s="1">
        <v>47354.42578125</v>
      </c>
      <c r="W2800" s="1">
        <v>18217.21875</v>
      </c>
      <c r="X2800" s="1">
        <v>77126.59375</v>
      </c>
      <c r="Y2800" s="1">
        <v>264689.875</v>
      </c>
      <c r="Z2800" s="1">
        <v>38961.234375</v>
      </c>
      <c r="AA2800" s="1">
        <v>410849</v>
      </c>
      <c r="AB2800" s="1">
        <v>10101.5419921875</v>
      </c>
      <c r="AC2800" s="1">
        <v>44491.5</v>
      </c>
      <c r="AD2800" s="1">
        <v>63077.90234375</v>
      </c>
      <c r="AE2800" s="1">
        <v>53771.66015625</v>
      </c>
      <c r="AF2800" s="1">
        <v>160596.75</v>
      </c>
      <c r="AG2800" s="1">
        <v>664078.375</v>
      </c>
      <c r="AH2800" s="1">
        <v>114685.6328125</v>
      </c>
      <c r="AI2800" s="1">
        <v>28377.333984375</v>
      </c>
      <c r="AJ2800" s="1">
        <v>183932.578125</v>
      </c>
      <c r="AK2800" s="1">
        <v>21805.994140625</v>
      </c>
      <c r="AL2800" s="1">
        <v>2747244.5</v>
      </c>
      <c r="AM2800" s="1">
        <v>2212527.25</v>
      </c>
      <c r="AN2800" s="1">
        <v>534717.125</v>
      </c>
      <c r="AO2800" t="s">
        <v>15610</v>
      </c>
    </row>
    <row r="2801" spans="1:41" x14ac:dyDescent="0.25">
      <c r="A2801" s="1">
        <v>2018</v>
      </c>
      <c r="B2801" t="s">
        <v>2052</v>
      </c>
      <c r="C2801" t="s">
        <v>7065</v>
      </c>
      <c r="D2801" t="s">
        <v>7216</v>
      </c>
      <c r="E2801" t="s">
        <v>7732</v>
      </c>
      <c r="F2801" t="s">
        <v>9329</v>
      </c>
      <c r="G2801" t="s">
        <v>11465</v>
      </c>
      <c r="H2801" t="s">
        <v>12692</v>
      </c>
      <c r="I2801" s="1">
        <v>60480.765625</v>
      </c>
      <c r="J2801" s="1">
        <v>96271.5</v>
      </c>
      <c r="K2801" s="1">
        <v>7711.11083984375</v>
      </c>
      <c r="L2801" s="1">
        <v>14232</v>
      </c>
      <c r="M2801" s="1">
        <v>52255.26953125</v>
      </c>
      <c r="N2801" s="1">
        <v>48523.94140625</v>
      </c>
      <c r="O2801" s="1">
        <v>36849.59765625</v>
      </c>
      <c r="P2801" s="1">
        <v>43047.625</v>
      </c>
      <c r="Q2801" s="1">
        <v>20383.94921875</v>
      </c>
      <c r="R2801" s="1">
        <v>33964.4609375</v>
      </c>
      <c r="S2801" s="1">
        <v>58793.11328125</v>
      </c>
      <c r="T2801" s="1">
        <v>35901.6875</v>
      </c>
      <c r="U2801" s="1">
        <v>10138.1533203125</v>
      </c>
      <c r="V2801" s="1">
        <v>45046</v>
      </c>
      <c r="W2801" s="1">
        <v>17329.16796875</v>
      </c>
      <c r="X2801" s="1">
        <v>73366.8359375</v>
      </c>
      <c r="Y2801" s="1">
        <v>251786.828125</v>
      </c>
      <c r="Z2801" s="1">
        <v>37061.95703125</v>
      </c>
      <c r="AA2801" s="1">
        <v>390821</v>
      </c>
      <c r="AB2801" s="1">
        <v>9609.11328125</v>
      </c>
      <c r="AC2801" s="1">
        <v>42322.63671875</v>
      </c>
      <c r="AD2801" s="1">
        <v>60002.9921875</v>
      </c>
      <c r="AE2801" s="1">
        <v>51150.40625</v>
      </c>
      <c r="AF2801" s="1">
        <v>152768</v>
      </c>
      <c r="AG2801" s="1">
        <v>631706</v>
      </c>
      <c r="AH2801" s="1">
        <v>109094.953125</v>
      </c>
      <c r="AI2801" s="1">
        <v>26994</v>
      </c>
      <c r="AJ2801" s="1">
        <v>174966.265625</v>
      </c>
      <c r="AK2801" s="1">
        <v>20743</v>
      </c>
      <c r="AL2801" s="1">
        <v>2613322.25</v>
      </c>
      <c r="AM2801" s="1">
        <v>2104671.5</v>
      </c>
      <c r="AN2801" s="1">
        <v>508650.875</v>
      </c>
      <c r="AO2801" t="s">
        <v>15611</v>
      </c>
    </row>
    <row r="2802" spans="1:41" x14ac:dyDescent="0.25">
      <c r="A2802" s="1">
        <v>2018</v>
      </c>
      <c r="B2802" t="s">
        <v>2052</v>
      </c>
      <c r="C2802" t="s">
        <v>7065</v>
      </c>
      <c r="D2802" t="s">
        <v>7216</v>
      </c>
      <c r="E2802" t="s">
        <v>7732</v>
      </c>
      <c r="F2802" t="s">
        <v>9330</v>
      </c>
      <c r="G2802" t="s">
        <v>11466</v>
      </c>
      <c r="H2802" t="s">
        <v>12692</v>
      </c>
      <c r="I2802" s="1">
        <v>160.97074890136719</v>
      </c>
      <c r="J2802" s="1">
        <v>1052.2972412109375</v>
      </c>
      <c r="K2802" s="1">
        <v>-53.200920104980469</v>
      </c>
      <c r="L2802" s="1">
        <v>182.91679382324219</v>
      </c>
      <c r="M2802" s="1">
        <v>216.8897705078125</v>
      </c>
      <c r="N2802" s="1">
        <v>1205.7791748046875</v>
      </c>
      <c r="O2802" s="1">
        <v>575.08642578125</v>
      </c>
      <c r="P2802" s="1">
        <v>1172.1087646484375</v>
      </c>
      <c r="Q2802" s="1">
        <v>54.912883758544922</v>
      </c>
      <c r="R2802" s="1">
        <v>164.963623046875</v>
      </c>
      <c r="S2802" s="1">
        <v>395.26849365234375</v>
      </c>
      <c r="T2802" s="1">
        <v>696.97607421875</v>
      </c>
      <c r="U2802" s="1">
        <v>14.717443466186523</v>
      </c>
      <c r="V2802" s="1">
        <v>140.86695861816406</v>
      </c>
      <c r="W2802" s="1">
        <v>0</v>
      </c>
      <c r="X2802" s="1">
        <v>628.64508056640625</v>
      </c>
      <c r="Y2802" s="1">
        <v>3675.09912109375</v>
      </c>
      <c r="Z2802" s="1">
        <v>755.5084228515625</v>
      </c>
      <c r="AA2802" s="1">
        <v>1473.62109375</v>
      </c>
      <c r="AB2802" s="1">
        <v>736.92340087890625</v>
      </c>
      <c r="AC2802" s="1"/>
      <c r="AD2802" s="1">
        <v>716.17181396484375</v>
      </c>
      <c r="AE2802" s="1">
        <v>651.1995849609375</v>
      </c>
      <c r="AF2802" s="1">
        <v>1834.693359375</v>
      </c>
      <c r="AG2802" s="1">
        <v>525.62298583984375</v>
      </c>
      <c r="AH2802" s="1">
        <v>3835.926513671875</v>
      </c>
      <c r="AI2802" s="1">
        <v>110.78765869140625</v>
      </c>
      <c r="AJ2802" s="1">
        <v>3999.691162109375</v>
      </c>
      <c r="AK2802" s="1">
        <v>731.66717529296875</v>
      </c>
      <c r="AL2802" s="1">
        <v>25656.111328125</v>
      </c>
      <c r="AM2802" s="1">
        <v>17064.96875</v>
      </c>
      <c r="AN2802" s="1">
        <v>8591.1416015625</v>
      </c>
      <c r="AO2802" t="s">
        <v>15612</v>
      </c>
    </row>
    <row r="2803" spans="1:41" x14ac:dyDescent="0.25">
      <c r="A2803" s="1">
        <v>2018</v>
      </c>
      <c r="B2803" t="s">
        <v>2052</v>
      </c>
      <c r="C2803" t="s">
        <v>7065</v>
      </c>
      <c r="D2803" t="s">
        <v>7216</v>
      </c>
      <c r="E2803" t="s">
        <v>7732</v>
      </c>
      <c r="F2803" t="s">
        <v>9330</v>
      </c>
      <c r="G2803" t="s">
        <v>11467</v>
      </c>
      <c r="H2803" t="s">
        <v>12692</v>
      </c>
      <c r="I2803" s="1">
        <v>153.123779296875</v>
      </c>
      <c r="J2803" s="1">
        <v>1001</v>
      </c>
      <c r="K2803" s="1">
        <v>-50.607490539550781</v>
      </c>
      <c r="L2803" s="1">
        <v>174</v>
      </c>
      <c r="M2803" s="1">
        <v>206.31686401367188</v>
      </c>
      <c r="N2803" s="1">
        <v>1147</v>
      </c>
      <c r="O2803" s="1">
        <v>547.05218505859375</v>
      </c>
      <c r="P2803" s="1">
        <v>1114.970947265625</v>
      </c>
      <c r="Q2803" s="1">
        <v>52.236000061035156</v>
      </c>
      <c r="R2803" s="1">
        <v>156.9219970703125</v>
      </c>
      <c r="S2803" s="1">
        <v>376</v>
      </c>
      <c r="T2803" s="1">
        <v>663</v>
      </c>
      <c r="U2803" s="1">
        <v>14</v>
      </c>
      <c r="V2803" s="1">
        <v>134</v>
      </c>
      <c r="W2803" s="1">
        <v>0</v>
      </c>
      <c r="X2803" s="1">
        <v>598</v>
      </c>
      <c r="Y2803" s="1">
        <v>3495.946044921875</v>
      </c>
      <c r="Z2803" s="1">
        <v>718.67901611328125</v>
      </c>
      <c r="AA2803" s="1">
        <v>1401.7852783203125</v>
      </c>
      <c r="AB2803" s="1">
        <v>701</v>
      </c>
      <c r="AC2803" s="1"/>
      <c r="AD2803" s="1">
        <v>681.260009765625</v>
      </c>
      <c r="AE2803" s="1">
        <v>619.45501708984375</v>
      </c>
      <c r="AF2803" s="1">
        <v>1745.2559814453125</v>
      </c>
      <c r="AG2803" s="1">
        <v>500</v>
      </c>
      <c r="AH2803" s="1">
        <v>3648.933349609375</v>
      </c>
      <c r="AI2803" s="1">
        <v>105.38700103759766</v>
      </c>
      <c r="AJ2803" s="1">
        <v>3804.71484375</v>
      </c>
      <c r="AK2803" s="1">
        <v>696</v>
      </c>
      <c r="AL2803" s="1">
        <v>24405.4296875</v>
      </c>
      <c r="AM2803" s="1">
        <v>16233.08984375</v>
      </c>
      <c r="AN2803" s="1">
        <v>8172.34228515625</v>
      </c>
      <c r="AO2803" t="s">
        <v>15613</v>
      </c>
    </row>
    <row r="2804" spans="1:41" x14ac:dyDescent="0.25">
      <c r="A2804" s="1">
        <v>2018</v>
      </c>
      <c r="B2804" t="s">
        <v>2052</v>
      </c>
      <c r="C2804" t="s">
        <v>7065</v>
      </c>
      <c r="D2804" t="s">
        <v>7216</v>
      </c>
      <c r="E2804" t="s">
        <v>7732</v>
      </c>
      <c r="F2804" t="s">
        <v>9331</v>
      </c>
      <c r="G2804" t="s">
        <v>11468</v>
      </c>
      <c r="H2804" t="s">
        <v>12692</v>
      </c>
      <c r="I2804" s="1">
        <v>63741.12890625</v>
      </c>
      <c r="J2804" s="1">
        <v>101666.5234375</v>
      </c>
      <c r="K2804" s="1">
        <v>8186.56884765625</v>
      </c>
      <c r="L2804" s="1">
        <v>15157.916015625</v>
      </c>
      <c r="M2804" s="1">
        <v>55066.625</v>
      </c>
      <c r="N2804" s="1">
        <v>52022.50390625</v>
      </c>
      <c r="O2804" s="1">
        <v>39035.5</v>
      </c>
      <c r="P2804" s="1">
        <v>45859.17578125</v>
      </c>
      <c r="Q2804" s="1">
        <v>21399.224609375</v>
      </c>
      <c r="R2804" s="1">
        <v>35219.25390625</v>
      </c>
      <c r="S2804" s="1">
        <v>62818.375</v>
      </c>
      <c r="T2804" s="1">
        <v>38370.1484375</v>
      </c>
      <c r="U2804" s="1">
        <v>10570.439453125</v>
      </c>
      <c r="V2804" s="1">
        <v>47349.16796875</v>
      </c>
      <c r="W2804" s="1">
        <v>18217.21875</v>
      </c>
      <c r="X2804" s="1">
        <v>77746.828125</v>
      </c>
      <c r="Y2804" s="1">
        <v>267606.375</v>
      </c>
      <c r="Z2804" s="1">
        <v>39573.61328125</v>
      </c>
      <c r="AA2804" s="1">
        <v>402828.03125</v>
      </c>
      <c r="AB2804" s="1">
        <v>10838.46484375</v>
      </c>
      <c r="AC2804" s="1">
        <v>44488.44921875</v>
      </c>
      <c r="AD2804" s="1">
        <v>63098.171875</v>
      </c>
      <c r="AE2804" s="1">
        <v>54284.25</v>
      </c>
      <c r="AF2804" s="1">
        <v>161216.21875</v>
      </c>
      <c r="AG2804" s="1">
        <v>656932.4375</v>
      </c>
      <c r="AH2804" s="1">
        <v>118515.3125</v>
      </c>
      <c r="AI2804" s="1">
        <v>28320.158203125</v>
      </c>
      <c r="AJ2804" s="1">
        <v>187932.28125</v>
      </c>
      <c r="AK2804" s="1">
        <v>22477.7421875</v>
      </c>
      <c r="AL2804" s="1">
        <v>2750538.25</v>
      </c>
      <c r="AM2804" s="1">
        <v>2207847</v>
      </c>
      <c r="AN2804" s="1">
        <v>542691.0625</v>
      </c>
      <c r="AO2804" t="s">
        <v>15614</v>
      </c>
    </row>
    <row r="2805" spans="1:41" x14ac:dyDescent="0.25">
      <c r="A2805" s="1">
        <v>2018</v>
      </c>
      <c r="B2805" t="s">
        <v>2052</v>
      </c>
      <c r="C2805" t="s">
        <v>7065</v>
      </c>
      <c r="D2805" t="s">
        <v>7216</v>
      </c>
      <c r="E2805" t="s">
        <v>7732</v>
      </c>
      <c r="F2805" t="s">
        <v>9331</v>
      </c>
      <c r="G2805" t="s">
        <v>11469</v>
      </c>
      <c r="H2805" t="s">
        <v>12692</v>
      </c>
      <c r="I2805" s="1">
        <v>60633.88671875</v>
      </c>
      <c r="J2805" s="1">
        <v>96710.5</v>
      </c>
      <c r="K2805" s="1">
        <v>7787.4912109375</v>
      </c>
      <c r="L2805" s="1">
        <v>14419</v>
      </c>
      <c r="M2805" s="1">
        <v>52382.24609375</v>
      </c>
      <c r="N2805" s="1">
        <v>49486.51953125</v>
      </c>
      <c r="O2805" s="1">
        <v>37132.60546875</v>
      </c>
      <c r="P2805" s="1">
        <v>43623.640625</v>
      </c>
      <c r="Q2805" s="1">
        <v>20356.05859375</v>
      </c>
      <c r="R2805" s="1">
        <v>33502.390625</v>
      </c>
      <c r="S2805" s="1">
        <v>59756.11328125</v>
      </c>
      <c r="T2805" s="1">
        <v>36499.6875</v>
      </c>
      <c r="U2805" s="1">
        <v>10055.1533203125</v>
      </c>
      <c r="V2805" s="1">
        <v>45041</v>
      </c>
      <c r="W2805" s="1">
        <v>17329.16796875</v>
      </c>
      <c r="X2805" s="1">
        <v>73956.8359375</v>
      </c>
      <c r="Y2805" s="1">
        <v>254561.15625</v>
      </c>
      <c r="Z2805" s="1">
        <v>37644.484375</v>
      </c>
      <c r="AA2805" s="1">
        <v>383191.03125</v>
      </c>
      <c r="AB2805" s="1">
        <v>10310.11328125</v>
      </c>
      <c r="AC2805" s="1">
        <v>42319.734375</v>
      </c>
      <c r="AD2805" s="1">
        <v>60022.2734375</v>
      </c>
      <c r="AE2805" s="1">
        <v>51638.01171875</v>
      </c>
      <c r="AF2805" s="1">
        <v>153357.28125</v>
      </c>
      <c r="AG2805" s="1">
        <v>624908.375</v>
      </c>
      <c r="AH2805" s="1">
        <v>112737.9453125</v>
      </c>
      <c r="AI2805" s="1">
        <v>26939.611328125</v>
      </c>
      <c r="AJ2805" s="1">
        <v>178770.984375</v>
      </c>
      <c r="AK2805" s="1">
        <v>21382</v>
      </c>
      <c r="AL2805" s="1">
        <v>2616455</v>
      </c>
      <c r="AM2805" s="1">
        <v>2100219.25</v>
      </c>
      <c r="AN2805" s="1">
        <v>516236.125</v>
      </c>
      <c r="AO2805" t="s">
        <v>15615</v>
      </c>
    </row>
    <row r="2806" spans="1:41" x14ac:dyDescent="0.25">
      <c r="A2806" s="1">
        <v>2018</v>
      </c>
      <c r="B2806" t="s">
        <v>2052</v>
      </c>
      <c r="C2806" t="s">
        <v>7066</v>
      </c>
      <c r="D2806" t="s">
        <v>7216</v>
      </c>
      <c r="E2806" t="s">
        <v>7733</v>
      </c>
      <c r="F2806" t="s">
        <v>9332</v>
      </c>
      <c r="G2806" t="s">
        <v>11470</v>
      </c>
      <c r="H2806" t="s">
        <v>12692</v>
      </c>
      <c r="I2806" s="1">
        <v>0</v>
      </c>
      <c r="J2806" s="1">
        <v>0</v>
      </c>
      <c r="K2806" s="1">
        <v>0</v>
      </c>
      <c r="L2806" s="1"/>
      <c r="M2806" s="1">
        <v>623.38885498046875</v>
      </c>
      <c r="N2806" s="1">
        <v>-0.42049840092658997</v>
      </c>
      <c r="O2806" s="1">
        <v>-9.8795013036578894E-4</v>
      </c>
      <c r="P2806" s="1">
        <v>-3.5432599484920502E-2</v>
      </c>
      <c r="Q2806" s="1">
        <v>0</v>
      </c>
      <c r="R2806" s="1">
        <v>9.5450440421700478E-3</v>
      </c>
      <c r="S2806" s="1">
        <v>0</v>
      </c>
      <c r="T2806" s="1">
        <v>0</v>
      </c>
      <c r="U2806" s="1">
        <v>0.22900260984897614</v>
      </c>
      <c r="V2806" s="1">
        <v>0</v>
      </c>
      <c r="W2806" s="1"/>
      <c r="X2806" s="1">
        <v>0</v>
      </c>
      <c r="Y2806" s="1">
        <v>-1308.4024658203125</v>
      </c>
      <c r="Z2806" s="1">
        <v>-0.26056012511253357</v>
      </c>
      <c r="AA2806" s="1">
        <v>153.94795227050781</v>
      </c>
      <c r="AB2806" s="1">
        <v>0</v>
      </c>
      <c r="AC2806" s="1">
        <v>0</v>
      </c>
      <c r="AD2806" s="1"/>
      <c r="AE2806" s="1">
        <v>-0.28262418508529663</v>
      </c>
      <c r="AF2806" s="1"/>
      <c r="AG2806" s="1">
        <v>-13.666197776794434</v>
      </c>
      <c r="AH2806" s="1">
        <v>0</v>
      </c>
      <c r="AI2806" s="1">
        <v>0</v>
      </c>
      <c r="AJ2806" s="1">
        <v>0</v>
      </c>
      <c r="AK2806" s="1"/>
      <c r="AL2806" s="1">
        <v>-545.49346923828125</v>
      </c>
      <c r="AM2806" s="1">
        <v>-1168.8812255859375</v>
      </c>
      <c r="AN2806" s="1">
        <v>623.38787841796875</v>
      </c>
      <c r="AO2806" t="s">
        <v>15616</v>
      </c>
    </row>
    <row r="2807" spans="1:41" x14ac:dyDescent="0.25">
      <c r="A2807" s="1">
        <v>2018</v>
      </c>
      <c r="B2807" t="s">
        <v>2052</v>
      </c>
      <c r="C2807" t="s">
        <v>7066</v>
      </c>
      <c r="D2807" t="s">
        <v>7216</v>
      </c>
      <c r="E2807" t="s">
        <v>7733</v>
      </c>
      <c r="F2807" t="s">
        <v>9332</v>
      </c>
      <c r="G2807" t="s">
        <v>11471</v>
      </c>
      <c r="H2807" t="s">
        <v>12692</v>
      </c>
      <c r="I2807" s="1">
        <v>0</v>
      </c>
      <c r="J2807" s="1">
        <v>0</v>
      </c>
      <c r="K2807" s="1">
        <v>0</v>
      </c>
      <c r="L2807" s="1"/>
      <c r="M2807" s="1">
        <v>593</v>
      </c>
      <c r="N2807" s="1">
        <v>-0.40000000596046448</v>
      </c>
      <c r="O2807" s="1">
        <v>-9.3978975201025605E-4</v>
      </c>
      <c r="P2807" s="1">
        <v>-3.3705335110425949E-2</v>
      </c>
      <c r="Q2807" s="1">
        <v>0</v>
      </c>
      <c r="R2807" s="1">
        <v>9.0797441080212593E-3</v>
      </c>
      <c r="S2807" s="1">
        <v>0</v>
      </c>
      <c r="T2807" s="1">
        <v>0</v>
      </c>
      <c r="U2807" s="1">
        <v>0.21783922612667084</v>
      </c>
      <c r="V2807" s="1">
        <v>0</v>
      </c>
      <c r="W2807" s="1"/>
      <c r="X2807" s="1">
        <v>0</v>
      </c>
      <c r="Y2807" s="1">
        <v>-1244.6207275390625</v>
      </c>
      <c r="Z2807" s="1">
        <v>-0.24785839021205902</v>
      </c>
      <c r="AA2807" s="1">
        <v>146.44332885742188</v>
      </c>
      <c r="AB2807" s="1">
        <v>0</v>
      </c>
      <c r="AC2807" s="1">
        <v>0</v>
      </c>
      <c r="AD2807" s="1"/>
      <c r="AE2807" s="1">
        <v>-0.26884686946868896</v>
      </c>
      <c r="AF2807" s="1"/>
      <c r="AG2807" s="1">
        <v>-13</v>
      </c>
      <c r="AH2807" s="1">
        <v>0</v>
      </c>
      <c r="AI2807" s="1">
        <v>0</v>
      </c>
      <c r="AJ2807" s="1">
        <v>0</v>
      </c>
      <c r="AK2807" s="1"/>
      <c r="AL2807" s="1">
        <v>-518.90185546875</v>
      </c>
      <c r="AM2807" s="1">
        <v>-1111.9007568359375</v>
      </c>
      <c r="AN2807" s="1">
        <v>592.99908447265625</v>
      </c>
      <c r="AO2807" t="s">
        <v>15617</v>
      </c>
    </row>
    <row r="2808" spans="1:41" x14ac:dyDescent="0.25">
      <c r="A2808" s="1">
        <v>2018</v>
      </c>
      <c r="B2808" t="s">
        <v>2052</v>
      </c>
      <c r="C2808" t="s">
        <v>7066</v>
      </c>
      <c r="D2808" t="s">
        <v>7216</v>
      </c>
      <c r="E2808" t="s">
        <v>7734</v>
      </c>
      <c r="F2808" t="s">
        <v>9333</v>
      </c>
      <c r="G2808" t="s">
        <v>11472</v>
      </c>
      <c r="H2808" t="s">
        <v>12692</v>
      </c>
      <c r="I2808" s="1">
        <v>0</v>
      </c>
      <c r="J2808" s="1">
        <v>599.210205078125</v>
      </c>
      <c r="K2808" s="1">
        <v>155.65618896484375</v>
      </c>
      <c r="L2808" s="1">
        <v>51.511051177978516</v>
      </c>
      <c r="M2808" s="1">
        <v>113.86043548583984</v>
      </c>
      <c r="N2808" s="1">
        <v>229.17161560058594</v>
      </c>
      <c r="O2808" s="1">
        <v>303.71652221679688</v>
      </c>
      <c r="P2808" s="1">
        <v>563.5042724609375</v>
      </c>
      <c r="Q2808" s="1">
        <v>89.355903625488281</v>
      </c>
      <c r="R2808" s="1">
        <v>712.2515869140625</v>
      </c>
      <c r="S2808" s="1">
        <v>1770.2982177734375</v>
      </c>
      <c r="T2808" s="1">
        <v>1258.3414306640625</v>
      </c>
      <c r="U2808" s="1">
        <v>101.94084167480469</v>
      </c>
      <c r="V2808" s="1">
        <v>373.19232177734375</v>
      </c>
      <c r="W2808" s="1">
        <v>237.58158874511719</v>
      </c>
      <c r="X2808" s="1">
        <v>68.078330993652344</v>
      </c>
      <c r="Y2808" s="1">
        <v>1046.5247802734375</v>
      </c>
      <c r="Z2808" s="1">
        <v>165.03164672851563</v>
      </c>
      <c r="AA2808" s="1">
        <v>9671.7607421875</v>
      </c>
      <c r="AB2808" s="1">
        <v>0</v>
      </c>
      <c r="AC2808" s="1">
        <v>922.99395751953125</v>
      </c>
      <c r="AD2808" s="1">
        <v>781.61187744140625</v>
      </c>
      <c r="AE2808" s="1">
        <v>22.601787567138672</v>
      </c>
      <c r="AF2808" s="1">
        <v>2976.077392578125</v>
      </c>
      <c r="AG2808" s="1">
        <v>7926.39453125</v>
      </c>
      <c r="AH2808" s="1">
        <v>86.202171325683594</v>
      </c>
      <c r="AI2808" s="1">
        <v>186.07054138183594</v>
      </c>
      <c r="AJ2808" s="1">
        <v>0</v>
      </c>
      <c r="AK2808" s="1">
        <v>72.535972595214844</v>
      </c>
      <c r="AL2808" s="1">
        <v>30485.4765625</v>
      </c>
      <c r="AM2808" s="1">
        <v>25451.5234375</v>
      </c>
      <c r="AN2808" s="1">
        <v>5033.953125</v>
      </c>
      <c r="AO2808" t="s">
        <v>15618</v>
      </c>
    </row>
    <row r="2809" spans="1:41" x14ac:dyDescent="0.25">
      <c r="A2809" s="1">
        <v>2018</v>
      </c>
      <c r="B2809" t="s">
        <v>2052</v>
      </c>
      <c r="C2809" t="s">
        <v>7066</v>
      </c>
      <c r="D2809" t="s">
        <v>7216</v>
      </c>
      <c r="E2809" t="s">
        <v>7734</v>
      </c>
      <c r="F2809" t="s">
        <v>9333</v>
      </c>
      <c r="G2809" t="s">
        <v>11473</v>
      </c>
      <c r="H2809" t="s">
        <v>12692</v>
      </c>
      <c r="I2809" s="1">
        <v>0</v>
      </c>
      <c r="J2809" s="1">
        <v>570</v>
      </c>
      <c r="K2809" s="1">
        <v>148.06828308105469</v>
      </c>
      <c r="L2809" s="1">
        <v>49</v>
      </c>
      <c r="M2809" s="1">
        <v>108.30998229980469</v>
      </c>
      <c r="N2809" s="1">
        <v>218</v>
      </c>
      <c r="O2809" s="1">
        <v>288.9110107421875</v>
      </c>
      <c r="P2809" s="1">
        <v>536.03466796875</v>
      </c>
      <c r="Q2809" s="1">
        <v>85</v>
      </c>
      <c r="R2809" s="1">
        <v>677.5308837890625</v>
      </c>
      <c r="S2809" s="1">
        <v>1684</v>
      </c>
      <c r="T2809" s="1">
        <v>1197</v>
      </c>
      <c r="U2809" s="1">
        <v>96.971443176269531</v>
      </c>
      <c r="V2809" s="1">
        <v>355</v>
      </c>
      <c r="W2809" s="1">
        <v>226</v>
      </c>
      <c r="X2809" s="1">
        <v>64.759658813476563</v>
      </c>
      <c r="Y2809" s="1">
        <v>995.50897216796875</v>
      </c>
      <c r="Z2809" s="1">
        <v>156.98670959472656</v>
      </c>
      <c r="AA2809" s="1">
        <v>9200.283203125</v>
      </c>
      <c r="AB2809" s="1">
        <v>0</v>
      </c>
      <c r="AC2809" s="1">
        <v>878</v>
      </c>
      <c r="AD2809" s="1">
        <v>743.510009765625</v>
      </c>
      <c r="AE2809" s="1">
        <v>21.5</v>
      </c>
      <c r="AF2809" s="1">
        <v>2831</v>
      </c>
      <c r="AG2809" s="1">
        <v>7540</v>
      </c>
      <c r="AH2809" s="1">
        <v>82</v>
      </c>
      <c r="AI2809" s="1">
        <v>177</v>
      </c>
      <c r="AJ2809" s="1">
        <v>0</v>
      </c>
      <c r="AK2809" s="1">
        <v>69</v>
      </c>
      <c r="AL2809" s="1">
        <v>28999.375</v>
      </c>
      <c r="AM2809" s="1">
        <v>24210.81640625</v>
      </c>
      <c r="AN2809" s="1">
        <v>4788.55908203125</v>
      </c>
      <c r="AO2809" t="s">
        <v>15619</v>
      </c>
    </row>
    <row r="2810" spans="1:41" x14ac:dyDescent="0.25">
      <c r="A2810" s="1">
        <v>2018</v>
      </c>
      <c r="B2810" t="s">
        <v>2052</v>
      </c>
      <c r="C2810" t="s">
        <v>7066</v>
      </c>
      <c r="D2810" t="s">
        <v>7216</v>
      </c>
      <c r="E2810" t="s">
        <v>7735</v>
      </c>
      <c r="F2810" t="s">
        <v>9334</v>
      </c>
      <c r="G2810" t="s">
        <v>11474</v>
      </c>
      <c r="H2810" t="s">
        <v>12692</v>
      </c>
      <c r="I2810" s="1">
        <v>12871.4560546875</v>
      </c>
      <c r="J2810" s="1">
        <v>14412.58203125</v>
      </c>
      <c r="K2810" s="1">
        <v>2327.923828125</v>
      </c>
      <c r="L2810" s="1">
        <v>2651.242431640625</v>
      </c>
      <c r="M2810" s="1">
        <v>8304.2802734375</v>
      </c>
      <c r="N2810" s="1">
        <v>9713.5126953125</v>
      </c>
      <c r="O2810" s="1">
        <v>5983.1962890625</v>
      </c>
      <c r="P2810" s="1">
        <v>7183.1123046875</v>
      </c>
      <c r="Q2810" s="1">
        <v>3074.47412109375</v>
      </c>
      <c r="R2810" s="1">
        <v>5961.6767578125</v>
      </c>
      <c r="S2810" s="1">
        <v>12958.708984375</v>
      </c>
      <c r="T2810" s="1">
        <v>10306.4150390625</v>
      </c>
      <c r="U2810" s="1">
        <v>1498.65625</v>
      </c>
      <c r="V2810" s="1">
        <v>7310.3642578125</v>
      </c>
      <c r="W2810" s="1">
        <v>3918.003173828125</v>
      </c>
      <c r="X2810" s="1">
        <v>10529.314453125</v>
      </c>
      <c r="Y2810" s="1">
        <v>40748.36328125</v>
      </c>
      <c r="Z2810" s="1">
        <v>6987.70263671875</v>
      </c>
      <c r="AA2810" s="1">
        <v>70186.0390625</v>
      </c>
      <c r="AB2810" s="1">
        <v>1551.4197998046875</v>
      </c>
      <c r="AC2810" s="1">
        <v>8924.947265625</v>
      </c>
      <c r="AD2810" s="1">
        <v>13261.130859375</v>
      </c>
      <c r="AE2810" s="1">
        <v>9126.1025390625</v>
      </c>
      <c r="AF2810" s="1">
        <v>27538.439453125</v>
      </c>
      <c r="AG2810" s="1">
        <v>113866.7578125</v>
      </c>
      <c r="AH2810" s="1">
        <v>19965.263671875</v>
      </c>
      <c r="AI2810" s="1">
        <v>4107.2177734375</v>
      </c>
      <c r="AJ2810" s="1">
        <v>30239.595703125</v>
      </c>
      <c r="AK2810" s="1">
        <v>4657.01953125</v>
      </c>
      <c r="AL2810" s="1">
        <v>470164.90625</v>
      </c>
      <c r="AM2810" s="1">
        <v>372295.03125</v>
      </c>
      <c r="AN2810" s="1">
        <v>97869.890625</v>
      </c>
      <c r="AO2810" t="s">
        <v>15620</v>
      </c>
    </row>
    <row r="2811" spans="1:41" x14ac:dyDescent="0.25">
      <c r="A2811" s="1">
        <v>2018</v>
      </c>
      <c r="B2811" t="s">
        <v>2052</v>
      </c>
      <c r="C2811" t="s">
        <v>7066</v>
      </c>
      <c r="D2811" t="s">
        <v>7216</v>
      </c>
      <c r="E2811" t="s">
        <v>7735</v>
      </c>
      <c r="F2811" t="s">
        <v>9334</v>
      </c>
      <c r="G2811" t="s">
        <v>11475</v>
      </c>
      <c r="H2811" t="s">
        <v>12692</v>
      </c>
      <c r="I2811" s="1">
        <v>12244</v>
      </c>
      <c r="J2811" s="1">
        <v>13710</v>
      </c>
      <c r="K2811" s="1">
        <v>2214.442626953125</v>
      </c>
      <c r="L2811" s="1">
        <v>2522</v>
      </c>
      <c r="M2811" s="1">
        <v>7899.46435546875</v>
      </c>
      <c r="N2811" s="1">
        <v>9240</v>
      </c>
      <c r="O2811" s="1">
        <v>5691.5283203125</v>
      </c>
      <c r="P2811" s="1">
        <v>6832.951171875</v>
      </c>
      <c r="Q2811" s="1">
        <v>2924.60009765625</v>
      </c>
      <c r="R2811" s="1">
        <v>5671.05810546875</v>
      </c>
      <c r="S2811" s="1">
        <v>12327</v>
      </c>
      <c r="T2811" s="1">
        <v>9804</v>
      </c>
      <c r="U2811" s="1">
        <v>1425.5999755859375</v>
      </c>
      <c r="V2811" s="1">
        <v>6954</v>
      </c>
      <c r="W2811" s="1">
        <v>3727.009033203125</v>
      </c>
      <c r="X2811" s="1">
        <v>10016.033203125</v>
      </c>
      <c r="Y2811" s="1">
        <v>38761.96875</v>
      </c>
      <c r="Z2811" s="1">
        <v>6647.0673828125</v>
      </c>
      <c r="AA2811" s="1">
        <v>66764.625</v>
      </c>
      <c r="AB2811" s="1">
        <v>1475.7913818359375</v>
      </c>
      <c r="AC2811" s="1">
        <v>8489.875</v>
      </c>
      <c r="AD2811" s="1">
        <v>12614.6796875</v>
      </c>
      <c r="AE2811" s="1">
        <v>8681.224609375</v>
      </c>
      <c r="AF2811" s="1">
        <v>26196</v>
      </c>
      <c r="AG2811" s="1">
        <v>108316</v>
      </c>
      <c r="AH2811" s="1">
        <v>18992</v>
      </c>
      <c r="AI2811" s="1">
        <v>3907</v>
      </c>
      <c r="AJ2811" s="1">
        <v>28765.48046875</v>
      </c>
      <c r="AK2811" s="1">
        <v>4430</v>
      </c>
      <c r="AL2811" s="1">
        <v>447245.375</v>
      </c>
      <c r="AM2811" s="1">
        <v>354146.4375</v>
      </c>
      <c r="AN2811" s="1">
        <v>93098.953125</v>
      </c>
      <c r="AO2811" t="s">
        <v>15621</v>
      </c>
    </row>
    <row r="2812" spans="1:41" x14ac:dyDescent="0.25">
      <c r="A2812" s="1">
        <v>2018</v>
      </c>
      <c r="B2812" t="s">
        <v>2052</v>
      </c>
      <c r="C2812" t="s">
        <v>7066</v>
      </c>
      <c r="D2812" t="s">
        <v>7216</v>
      </c>
      <c r="E2812" t="s">
        <v>7735</v>
      </c>
      <c r="F2812" t="s">
        <v>9335</v>
      </c>
      <c r="G2812" t="s">
        <v>11476</v>
      </c>
      <c r="H2812" t="s">
        <v>12692</v>
      </c>
      <c r="I2812" s="1">
        <v>2069.9033203125</v>
      </c>
      <c r="J2812" s="1">
        <v>4076.73193359375</v>
      </c>
      <c r="K2812" s="1">
        <v>332.69223022460938</v>
      </c>
      <c r="L2812" s="1">
        <v>625.4913330078125</v>
      </c>
      <c r="M2812" s="1">
        <v>2797.028564453125</v>
      </c>
      <c r="N2812" s="1">
        <v>2897.23388671875</v>
      </c>
      <c r="O2812" s="1">
        <v>1750.6322021484375</v>
      </c>
      <c r="P2812" s="1">
        <v>1950.03662109375</v>
      </c>
      <c r="Q2812" s="1">
        <v>927.34765625</v>
      </c>
      <c r="R2812" s="1">
        <v>1375.9163818359375</v>
      </c>
      <c r="S2812" s="1">
        <v>2911.951416015625</v>
      </c>
      <c r="T2812" s="1">
        <v>2567.859375</v>
      </c>
      <c r="U2812" s="1">
        <v>476.95309448242188</v>
      </c>
      <c r="V2812" s="1">
        <v>1900.6527099609375</v>
      </c>
      <c r="W2812" s="1">
        <v>1001.1702880859375</v>
      </c>
      <c r="X2812" s="1">
        <v>2985.218994140625</v>
      </c>
      <c r="Y2812" s="1">
        <v>11575.28125</v>
      </c>
      <c r="Z2812" s="1">
        <v>2067.75390625</v>
      </c>
      <c r="AA2812" s="1">
        <v>18208.94921875</v>
      </c>
      <c r="AB2812" s="1">
        <v>437.31832885742188</v>
      </c>
      <c r="AC2812" s="1">
        <v>2115.993408203125</v>
      </c>
      <c r="AD2812" s="1">
        <v>4084.805908203125</v>
      </c>
      <c r="AE2812" s="1">
        <v>2749.94677734375</v>
      </c>
      <c r="AF2812" s="1">
        <v>6653.3359375</v>
      </c>
      <c r="AG2812" s="1">
        <v>33178.375</v>
      </c>
      <c r="AH2812" s="1">
        <v>6121.4052734375</v>
      </c>
      <c r="AI2812" s="1">
        <v>1299.3399658203125</v>
      </c>
      <c r="AJ2812" s="1">
        <v>6927.71728515625</v>
      </c>
      <c r="AK2812" s="1">
        <v>1265.7001953125</v>
      </c>
      <c r="AL2812" s="1">
        <v>127332.75</v>
      </c>
      <c r="AM2812" s="1">
        <v>99777.6171875</v>
      </c>
      <c r="AN2812" s="1">
        <v>27555.12109375</v>
      </c>
      <c r="AO2812" t="s">
        <v>15622</v>
      </c>
    </row>
    <row r="2813" spans="1:41" x14ac:dyDescent="0.25">
      <c r="A2813" s="1">
        <v>2018</v>
      </c>
      <c r="B2813" t="s">
        <v>2052</v>
      </c>
      <c r="C2813" t="s">
        <v>7066</v>
      </c>
      <c r="D2813" t="s">
        <v>7216</v>
      </c>
      <c r="E2813" t="s">
        <v>7735</v>
      </c>
      <c r="F2813" t="s">
        <v>9335</v>
      </c>
      <c r="G2813" t="s">
        <v>11477</v>
      </c>
      <c r="H2813" t="s">
        <v>12692</v>
      </c>
      <c r="I2813" s="1">
        <v>1969</v>
      </c>
      <c r="J2813" s="1">
        <v>3878</v>
      </c>
      <c r="K2813" s="1">
        <v>316.47421264648438</v>
      </c>
      <c r="L2813" s="1">
        <v>595</v>
      </c>
      <c r="M2813" s="1">
        <v>2660.679443359375</v>
      </c>
      <c r="N2813" s="1">
        <v>2756</v>
      </c>
      <c r="O2813" s="1">
        <v>1665.292724609375</v>
      </c>
      <c r="P2813" s="1">
        <v>1854.9765625</v>
      </c>
      <c r="Q2813" s="1">
        <v>882.1414794921875</v>
      </c>
      <c r="R2813" s="1">
        <v>1308.8433837890625</v>
      </c>
      <c r="S2813" s="1">
        <v>2770</v>
      </c>
      <c r="T2813" s="1">
        <v>2442.681884765625</v>
      </c>
      <c r="U2813" s="1">
        <v>453.70266723632813</v>
      </c>
      <c r="V2813" s="1">
        <v>1808</v>
      </c>
      <c r="W2813" s="1">
        <v>952.36541748046875</v>
      </c>
      <c r="X2813" s="1">
        <v>2839.696044921875</v>
      </c>
      <c r="Y2813" s="1">
        <v>11011.01171875</v>
      </c>
      <c r="Z2813" s="1">
        <v>1966.9554443359375</v>
      </c>
      <c r="AA2813" s="1">
        <v>17321.302734375</v>
      </c>
      <c r="AB2813" s="1">
        <v>416</v>
      </c>
      <c r="AC2813" s="1">
        <v>2012.8433837890625</v>
      </c>
      <c r="AD2813" s="1">
        <v>3885.680419921875</v>
      </c>
      <c r="AE2813" s="1">
        <v>2615.892822265625</v>
      </c>
      <c r="AF2813" s="1">
        <v>6329</v>
      </c>
      <c r="AG2813" s="1">
        <v>31561</v>
      </c>
      <c r="AH2813" s="1">
        <v>5823</v>
      </c>
      <c r="AI2813" s="1">
        <v>1236</v>
      </c>
      <c r="AJ2813" s="1">
        <v>6590.005859375</v>
      </c>
      <c r="AK2813" s="1">
        <v>1204</v>
      </c>
      <c r="AL2813" s="1">
        <v>121125.546875</v>
      </c>
      <c r="AM2813" s="1">
        <v>94913.6796875</v>
      </c>
      <c r="AN2813" s="1">
        <v>26211.869140625</v>
      </c>
      <c r="AO2813" t="s">
        <v>15623</v>
      </c>
    </row>
    <row r="2814" spans="1:41" x14ac:dyDescent="0.25">
      <c r="A2814" s="1">
        <v>2018</v>
      </c>
      <c r="B2814" t="s">
        <v>2052</v>
      </c>
      <c r="C2814" t="s">
        <v>7066</v>
      </c>
      <c r="D2814" t="s">
        <v>7216</v>
      </c>
      <c r="E2814" t="s">
        <v>7736</v>
      </c>
      <c r="F2814" t="s">
        <v>9336</v>
      </c>
      <c r="G2814" t="s">
        <v>11478</v>
      </c>
      <c r="H2814" t="s">
        <v>12692</v>
      </c>
      <c r="I2814" s="1">
        <v>32489.80859375</v>
      </c>
      <c r="J2814" s="1">
        <v>52914.46484375</v>
      </c>
      <c r="K2814" s="1">
        <v>2343.228515625</v>
      </c>
      <c r="L2814" s="1">
        <v>1940.60009765625</v>
      </c>
      <c r="M2814" s="1">
        <v>17273.81640625</v>
      </c>
      <c r="N2814" s="1">
        <v>15685.640625</v>
      </c>
      <c r="O2814" s="1">
        <v>7422.9677734375</v>
      </c>
      <c r="P2814" s="1">
        <v>12423.162109375</v>
      </c>
      <c r="Q2814" s="1">
        <v>6210.02490234375</v>
      </c>
      <c r="R2814" s="1">
        <v>10663.3212890625</v>
      </c>
      <c r="S2814" s="1">
        <v>5974.23095703125</v>
      </c>
      <c r="T2814" s="1">
        <v>9407.6005859375</v>
      </c>
      <c r="U2814" s="1">
        <v>981.794921875</v>
      </c>
      <c r="V2814" s="1">
        <v>6713.2568359375</v>
      </c>
      <c r="W2814" s="1">
        <v>7495.3837890625</v>
      </c>
      <c r="X2814" s="1">
        <v>12214.474609375</v>
      </c>
      <c r="Y2814" s="1">
        <v>80949.109375</v>
      </c>
      <c r="Z2814" s="1">
        <v>12979.068359375</v>
      </c>
      <c r="AA2814" s="1">
        <v>130026.125</v>
      </c>
      <c r="AB2814" s="1">
        <v>3864.251708984375</v>
      </c>
      <c r="AC2814" s="1">
        <v>12651.6748046875</v>
      </c>
      <c r="AD2814" s="1">
        <v>26386.611328125</v>
      </c>
      <c r="AE2814" s="1">
        <v>20757.197265625</v>
      </c>
      <c r="AF2814" s="1">
        <v>29226.740234375</v>
      </c>
      <c r="AG2814" s="1">
        <v>164927.875</v>
      </c>
      <c r="AH2814" s="1">
        <v>45164.6796875</v>
      </c>
      <c r="AI2814" s="1">
        <v>4063.065673828125</v>
      </c>
      <c r="AJ2814" s="1">
        <v>33081.6171875</v>
      </c>
      <c r="AK2814" s="1">
        <v>1616.8162841796875</v>
      </c>
      <c r="AL2814" s="1">
        <v>767848.625</v>
      </c>
      <c r="AM2814" s="1">
        <v>624621.5</v>
      </c>
      <c r="AN2814" s="1">
        <v>143227.125</v>
      </c>
      <c r="AO2814" t="s">
        <v>15624</v>
      </c>
    </row>
    <row r="2815" spans="1:41" x14ac:dyDescent="0.25">
      <c r="A2815" s="1">
        <v>2018</v>
      </c>
      <c r="B2815" t="s">
        <v>2052</v>
      </c>
      <c r="C2815" t="s">
        <v>7066</v>
      </c>
      <c r="D2815" t="s">
        <v>7216</v>
      </c>
      <c r="E2815" t="s">
        <v>7736</v>
      </c>
      <c r="F2815" t="s">
        <v>9336</v>
      </c>
      <c r="G2815" t="s">
        <v>11479</v>
      </c>
      <c r="H2815" t="s">
        <v>12692</v>
      </c>
      <c r="I2815" s="1">
        <v>30906</v>
      </c>
      <c r="J2815" s="1">
        <v>50335</v>
      </c>
      <c r="K2815" s="1">
        <v>2229.001220703125</v>
      </c>
      <c r="L2815" s="1">
        <v>1846</v>
      </c>
      <c r="M2815" s="1">
        <v>16431.755859375</v>
      </c>
      <c r="N2815" s="1">
        <v>14921</v>
      </c>
      <c r="O2815" s="1">
        <v>7061.1142578125</v>
      </c>
      <c r="P2815" s="1">
        <v>11817.5595703125</v>
      </c>
      <c r="Q2815" s="1">
        <v>5907.2998046875</v>
      </c>
      <c r="R2815" s="1">
        <v>10143.5078125</v>
      </c>
      <c r="S2815" s="1">
        <v>5683</v>
      </c>
      <c r="T2815" s="1">
        <v>8949</v>
      </c>
      <c r="U2815" s="1">
        <v>933.9345703125</v>
      </c>
      <c r="V2815" s="1">
        <v>6386</v>
      </c>
      <c r="W2815" s="1">
        <v>7130</v>
      </c>
      <c r="X2815" s="1">
        <v>11619.044921875</v>
      </c>
      <c r="Y2815" s="1">
        <v>77003.015625</v>
      </c>
      <c r="Z2815" s="1">
        <v>12346.3671875</v>
      </c>
      <c r="AA2815" s="1">
        <v>123687.6328125</v>
      </c>
      <c r="AB2815" s="1">
        <v>3675.877685546875</v>
      </c>
      <c r="AC2815" s="1">
        <v>12034.9326171875</v>
      </c>
      <c r="AD2815" s="1">
        <v>25100.3203125</v>
      </c>
      <c r="AE2815" s="1">
        <v>19745.328125</v>
      </c>
      <c r="AF2815" s="1">
        <v>27802</v>
      </c>
      <c r="AG2815" s="1">
        <v>156888</v>
      </c>
      <c r="AH2815" s="1">
        <v>42963</v>
      </c>
      <c r="AI2815" s="1">
        <v>3865</v>
      </c>
      <c r="AJ2815" s="1">
        <v>31468.958984375</v>
      </c>
      <c r="AK2815" s="1">
        <v>1538</v>
      </c>
      <c r="AL2815" s="1">
        <v>730417.625</v>
      </c>
      <c r="AM2815" s="1">
        <v>594172.5</v>
      </c>
      <c r="AN2815" s="1">
        <v>136245.109375</v>
      </c>
      <c r="AO2815" t="s">
        <v>15625</v>
      </c>
    </row>
    <row r="2816" spans="1:41" x14ac:dyDescent="0.25">
      <c r="A2816" s="1">
        <v>2018</v>
      </c>
      <c r="B2816" t="s">
        <v>2052</v>
      </c>
      <c r="C2816" t="s">
        <v>7066</v>
      </c>
      <c r="D2816" t="s">
        <v>7216</v>
      </c>
      <c r="E2816" t="s">
        <v>7737</v>
      </c>
      <c r="F2816" t="s">
        <v>9337</v>
      </c>
      <c r="G2816" t="s">
        <v>11480</v>
      </c>
      <c r="H2816" t="s">
        <v>12692</v>
      </c>
      <c r="I2816" s="1">
        <v>0</v>
      </c>
      <c r="J2816" s="1">
        <v>0</v>
      </c>
      <c r="K2816" s="1">
        <v>0</v>
      </c>
      <c r="L2816" s="1">
        <v>-7.3587217330932617</v>
      </c>
      <c r="M2816" s="1"/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/>
      <c r="X2816" s="1">
        <v>0</v>
      </c>
      <c r="Y2816" s="1">
        <v>0</v>
      </c>
      <c r="Z2816" s="1">
        <v>0</v>
      </c>
      <c r="AA2816" s="1">
        <v>0</v>
      </c>
      <c r="AB2816" s="1">
        <v>0</v>
      </c>
      <c r="AC2816" s="1">
        <v>0</v>
      </c>
      <c r="AD2816" s="1">
        <v>3115.89306640625</v>
      </c>
      <c r="AE2816" s="1">
        <v>0</v>
      </c>
      <c r="AF2816" s="1">
        <v>-46.25482177734375</v>
      </c>
      <c r="AG2816" s="1">
        <v>0</v>
      </c>
      <c r="AH2816" s="1">
        <v>0</v>
      </c>
      <c r="AI2816" s="1">
        <v>0</v>
      </c>
      <c r="AJ2816" s="1">
        <v>0</v>
      </c>
      <c r="AK2816" s="1"/>
      <c r="AL2816" s="1">
        <v>3062.279541015625</v>
      </c>
      <c r="AM2816" s="1">
        <v>-53.613544464111328</v>
      </c>
      <c r="AN2816" s="1">
        <v>3115.89306640625</v>
      </c>
      <c r="AO2816" t="s">
        <v>15626</v>
      </c>
    </row>
    <row r="2817" spans="1:41" x14ac:dyDescent="0.25">
      <c r="A2817" s="1">
        <v>2018</v>
      </c>
      <c r="B2817" t="s">
        <v>2052</v>
      </c>
      <c r="C2817" t="s">
        <v>7066</v>
      </c>
      <c r="D2817" t="s">
        <v>7216</v>
      </c>
      <c r="E2817" t="s">
        <v>7737</v>
      </c>
      <c r="F2817" t="s">
        <v>9337</v>
      </c>
      <c r="G2817" t="s">
        <v>11481</v>
      </c>
      <c r="H2817" t="s">
        <v>12692</v>
      </c>
      <c r="I2817" s="1">
        <v>0</v>
      </c>
      <c r="J2817" s="1">
        <v>0</v>
      </c>
      <c r="K2817" s="1">
        <v>0</v>
      </c>
      <c r="L2817" s="1">
        <v>-7</v>
      </c>
      <c r="M2817" s="1"/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/>
      <c r="X2817" s="1">
        <v>0</v>
      </c>
      <c r="Y2817" s="1">
        <v>0</v>
      </c>
      <c r="Z2817" s="1">
        <v>0</v>
      </c>
      <c r="AA2817" s="1">
        <v>0</v>
      </c>
      <c r="AB2817" s="1">
        <v>0</v>
      </c>
      <c r="AC2817" s="1">
        <v>0</v>
      </c>
      <c r="AD2817" s="1">
        <v>2964</v>
      </c>
      <c r="AE2817" s="1">
        <v>0</v>
      </c>
      <c r="AF2817" s="1">
        <v>-44</v>
      </c>
      <c r="AG2817" s="1">
        <v>0</v>
      </c>
      <c r="AH2817" s="1">
        <v>0</v>
      </c>
      <c r="AI2817" s="1">
        <v>0</v>
      </c>
      <c r="AJ2817" s="1">
        <v>0</v>
      </c>
      <c r="AK2817" s="1"/>
      <c r="AL2817" s="1">
        <v>2913</v>
      </c>
      <c r="AM2817" s="1">
        <v>-51</v>
      </c>
      <c r="AN2817" s="1">
        <v>2964</v>
      </c>
      <c r="AO2817" t="s">
        <v>15627</v>
      </c>
    </row>
    <row r="2818" spans="1:41" x14ac:dyDescent="0.25">
      <c r="A2818" s="1">
        <v>2018</v>
      </c>
      <c r="B2818" t="s">
        <v>2052</v>
      </c>
      <c r="C2818" t="s">
        <v>7066</v>
      </c>
      <c r="D2818" t="s">
        <v>7216</v>
      </c>
      <c r="E2818" t="s">
        <v>7738</v>
      </c>
      <c r="F2818" t="s">
        <v>9338</v>
      </c>
      <c r="G2818" t="s">
        <v>11482</v>
      </c>
      <c r="H2818" t="s">
        <v>12692</v>
      </c>
      <c r="I2818" s="1">
        <v>209850.765625</v>
      </c>
      <c r="J2818" s="1">
        <v>414353.84375</v>
      </c>
      <c r="K2818" s="1">
        <v>30562.810546875</v>
      </c>
      <c r="L2818" s="1">
        <v>56780.94921875</v>
      </c>
      <c r="M2818" s="1">
        <v>266181.15625</v>
      </c>
      <c r="N2818" s="1">
        <v>272650.3125</v>
      </c>
      <c r="O2818" s="1">
        <v>162536.5</v>
      </c>
      <c r="P2818" s="1">
        <v>184950.421875</v>
      </c>
      <c r="Q2818" s="1">
        <v>88380.03125</v>
      </c>
      <c r="R2818" s="1">
        <v>131353.15625</v>
      </c>
      <c r="S2818" s="1">
        <v>260804.65625</v>
      </c>
      <c r="T2818" s="1">
        <v>233852.484375</v>
      </c>
      <c r="U2818" s="1">
        <v>43217.75390625</v>
      </c>
      <c r="V2818" s="1">
        <v>174004.328125</v>
      </c>
      <c r="W2818" s="1">
        <v>95671.828125</v>
      </c>
      <c r="X2818" s="1">
        <v>276281.25</v>
      </c>
      <c r="Y2818" s="1">
        <v>1105063.5</v>
      </c>
      <c r="Z2818" s="1">
        <v>196090.125</v>
      </c>
      <c r="AA2818" s="1">
        <v>1742689</v>
      </c>
      <c r="AB2818" s="1">
        <v>42503.015625</v>
      </c>
      <c r="AC2818" s="1">
        <v>198495.0625</v>
      </c>
      <c r="AD2818" s="1">
        <v>392827.625</v>
      </c>
      <c r="AE2818" s="1">
        <v>264375.90625</v>
      </c>
      <c r="AF2818" s="1">
        <v>616235.125</v>
      </c>
      <c r="AG2818" s="1">
        <v>3102979.5</v>
      </c>
      <c r="AH2818" s="1">
        <v>588093.25</v>
      </c>
      <c r="AI2818" s="1">
        <v>119377.390625</v>
      </c>
      <c r="AJ2818" s="1">
        <v>643210.1875</v>
      </c>
      <c r="AK2818" s="1">
        <v>113223.3984375</v>
      </c>
      <c r="AL2818" s="1">
        <v>12026593</v>
      </c>
      <c r="AM2818" s="1">
        <v>9444680</v>
      </c>
      <c r="AN2818" s="1">
        <v>2581915.5</v>
      </c>
      <c r="AO2818" t="s">
        <v>15628</v>
      </c>
    </row>
    <row r="2819" spans="1:41" x14ac:dyDescent="0.25">
      <c r="A2819" s="1">
        <v>2018</v>
      </c>
      <c r="B2819" t="s">
        <v>2052</v>
      </c>
      <c r="C2819" t="s">
        <v>7066</v>
      </c>
      <c r="D2819" t="s">
        <v>7216</v>
      </c>
      <c r="E2819" t="s">
        <v>7738</v>
      </c>
      <c r="F2819" t="s">
        <v>9338</v>
      </c>
      <c r="G2819" t="s">
        <v>11483</v>
      </c>
      <c r="H2819" t="s">
        <v>12692</v>
      </c>
      <c r="I2819" s="1">
        <v>199621</v>
      </c>
      <c r="J2819" s="1">
        <v>394155</v>
      </c>
      <c r="K2819" s="1">
        <v>29072.939453125</v>
      </c>
      <c r="L2819" s="1">
        <v>54013</v>
      </c>
      <c r="M2819" s="1">
        <v>253205.390625</v>
      </c>
      <c r="N2819" s="1">
        <v>259359.203125</v>
      </c>
      <c r="O2819" s="1">
        <v>154613.203125</v>
      </c>
      <c r="P2819" s="1">
        <v>175934.484375</v>
      </c>
      <c r="Q2819" s="1">
        <v>84071.6953125</v>
      </c>
      <c r="R2819" s="1">
        <v>124949.96875</v>
      </c>
      <c r="S2819" s="1">
        <v>248091</v>
      </c>
      <c r="T2819" s="1">
        <v>222452.6875</v>
      </c>
      <c r="U2819" s="1">
        <v>41110.98046875</v>
      </c>
      <c r="V2819" s="1">
        <v>165522</v>
      </c>
      <c r="W2819" s="1">
        <v>91008.03125</v>
      </c>
      <c r="X2819" s="1">
        <v>262813.125</v>
      </c>
      <c r="Y2819" s="1">
        <v>1051194</v>
      </c>
      <c r="Z2819" s="1">
        <v>186531.15625</v>
      </c>
      <c r="AA2819" s="1">
        <v>1657736.625</v>
      </c>
      <c r="AB2819" s="1">
        <v>40431.0859375</v>
      </c>
      <c r="AC2819" s="1">
        <v>188818.859375</v>
      </c>
      <c r="AD2819" s="1">
        <v>373678.125</v>
      </c>
      <c r="AE2819" s="1">
        <v>251488.15625</v>
      </c>
      <c r="AF2819" s="1">
        <v>586195</v>
      </c>
      <c r="AG2819" s="1">
        <v>2951716</v>
      </c>
      <c r="AH2819" s="1">
        <v>559425</v>
      </c>
      <c r="AI2819" s="1">
        <v>113558</v>
      </c>
      <c r="AJ2819" s="1">
        <v>611855.0625</v>
      </c>
      <c r="AK2819" s="1">
        <v>107704</v>
      </c>
      <c r="AL2819" s="1">
        <v>11440325</v>
      </c>
      <c r="AM2819" s="1">
        <v>8984273</v>
      </c>
      <c r="AN2819" s="1">
        <v>2456052.5</v>
      </c>
      <c r="AO2819" t="s">
        <v>15629</v>
      </c>
    </row>
    <row r="2820" spans="1:41" x14ac:dyDescent="0.25">
      <c r="A2820" s="1">
        <v>2018</v>
      </c>
      <c r="B2820" t="s">
        <v>2052</v>
      </c>
      <c r="C2820" t="s">
        <v>7066</v>
      </c>
      <c r="D2820" t="s">
        <v>7216</v>
      </c>
      <c r="E2820" t="s">
        <v>7739</v>
      </c>
      <c r="F2820" t="s">
        <v>9339</v>
      </c>
      <c r="G2820" t="s">
        <v>11484</v>
      </c>
      <c r="H2820" t="s">
        <v>12692</v>
      </c>
      <c r="I2820" s="1">
        <v>188162.515625</v>
      </c>
      <c r="J2820" s="1">
        <v>372374.4375</v>
      </c>
      <c r="K2820" s="1">
        <v>30370.46875</v>
      </c>
      <c r="L2820" s="1">
        <v>56924.96875</v>
      </c>
      <c r="M2820" s="1">
        <v>253905.046875</v>
      </c>
      <c r="N2820" s="1">
        <v>264010.53125</v>
      </c>
      <c r="O2820" s="1">
        <v>159649.8125</v>
      </c>
      <c r="P2820" s="1">
        <v>178323.875</v>
      </c>
      <c r="Q2820" s="1">
        <v>84406.484375</v>
      </c>
      <c r="R2820" s="1">
        <v>125987.828125</v>
      </c>
      <c r="S2820" s="1">
        <v>266647.5</v>
      </c>
      <c r="T2820" s="1">
        <v>233441.78125</v>
      </c>
      <c r="U2820" s="1">
        <v>43359.375</v>
      </c>
      <c r="V2820" s="1">
        <v>173073.984375</v>
      </c>
      <c r="W2820" s="1">
        <v>91330.8515625</v>
      </c>
      <c r="X2820" s="1">
        <v>271678.9375</v>
      </c>
      <c r="Y2820" s="1">
        <v>1055642.375</v>
      </c>
      <c r="Z2820" s="1">
        <v>188196.296875</v>
      </c>
      <c r="AA2820" s="1">
        <v>1674157.75</v>
      </c>
      <c r="AB2820" s="1">
        <v>39752.8671875</v>
      </c>
      <c r="AC2820" s="1">
        <v>193575.328125</v>
      </c>
      <c r="AD2820" s="1">
        <v>373283.0625</v>
      </c>
      <c r="AE2820" s="1">
        <v>250017.765625</v>
      </c>
      <c r="AF2820" s="1">
        <v>610915.8125</v>
      </c>
      <c r="AG2820" s="1">
        <v>3026680</v>
      </c>
      <c r="AH2820" s="1">
        <v>556858.625</v>
      </c>
      <c r="AI2820" s="1">
        <v>118308.2734375</v>
      </c>
      <c r="AJ2820" s="1">
        <v>633440.5</v>
      </c>
      <c r="AK2820" s="1">
        <v>115070.4375</v>
      </c>
      <c r="AL2820" s="1">
        <v>11629548</v>
      </c>
      <c r="AM2820" s="1">
        <v>9119250</v>
      </c>
      <c r="AN2820" s="1">
        <v>2510297.75</v>
      </c>
      <c r="AO2820" t="s">
        <v>15630</v>
      </c>
    </row>
    <row r="2821" spans="1:41" x14ac:dyDescent="0.25">
      <c r="A2821" s="1">
        <v>2018</v>
      </c>
      <c r="B2821" t="s">
        <v>2052</v>
      </c>
      <c r="C2821" t="s">
        <v>7066</v>
      </c>
      <c r="D2821" t="s">
        <v>7216</v>
      </c>
      <c r="E2821" t="s">
        <v>7739</v>
      </c>
      <c r="F2821" t="s">
        <v>9339</v>
      </c>
      <c r="G2821" t="s">
        <v>11485</v>
      </c>
      <c r="H2821" t="s">
        <v>12692</v>
      </c>
      <c r="I2821" s="1">
        <v>178990</v>
      </c>
      <c r="J2821" s="1">
        <v>354222</v>
      </c>
      <c r="K2821" s="1">
        <v>28889.974609375</v>
      </c>
      <c r="L2821" s="1">
        <v>54150</v>
      </c>
      <c r="M2821" s="1">
        <v>241527.71875</v>
      </c>
      <c r="N2821" s="1">
        <v>251140.59375</v>
      </c>
      <c r="O2821" s="1">
        <v>151867.234375</v>
      </c>
      <c r="P2821" s="1">
        <v>169630.96875</v>
      </c>
      <c r="Q2821" s="1">
        <v>80291.8515625</v>
      </c>
      <c r="R2821" s="1">
        <v>119846.1953125</v>
      </c>
      <c r="S2821" s="1">
        <v>253649</v>
      </c>
      <c r="T2821" s="1">
        <v>222062</v>
      </c>
      <c r="U2821" s="1">
        <v>41245.69921875</v>
      </c>
      <c r="V2821" s="1">
        <v>164637</v>
      </c>
      <c r="W2821" s="1">
        <v>86878.671875</v>
      </c>
      <c r="X2821" s="1">
        <v>258435.1875</v>
      </c>
      <c r="Y2821" s="1">
        <v>1004182.0625</v>
      </c>
      <c r="Z2821" s="1">
        <v>179022.140625</v>
      </c>
      <c r="AA2821" s="1">
        <v>1592546.125</v>
      </c>
      <c r="AB2821" s="1">
        <v>37815</v>
      </c>
      <c r="AC2821" s="1">
        <v>184138.953125</v>
      </c>
      <c r="AD2821" s="1">
        <v>355086.3125</v>
      </c>
      <c r="AE2821" s="1">
        <v>237829.9375</v>
      </c>
      <c r="AF2821" s="1">
        <v>581135</v>
      </c>
      <c r="AG2821" s="1">
        <v>2879136</v>
      </c>
      <c r="AH2821" s="1">
        <v>529713</v>
      </c>
      <c r="AI2821" s="1">
        <v>112541</v>
      </c>
      <c r="AJ2821" s="1">
        <v>602561.625</v>
      </c>
      <c r="AK2821" s="1">
        <v>109461</v>
      </c>
      <c r="AL2821" s="1">
        <v>11062633</v>
      </c>
      <c r="AM2821" s="1">
        <v>8674707</v>
      </c>
      <c r="AN2821" s="1">
        <v>2387926</v>
      </c>
      <c r="AO2821" t="s">
        <v>15631</v>
      </c>
    </row>
    <row r="2822" spans="1:41" x14ac:dyDescent="0.25">
      <c r="A2822" s="1">
        <v>2019</v>
      </c>
      <c r="B2822" t="s">
        <v>2053</v>
      </c>
      <c r="C2822" t="s">
        <v>7067</v>
      </c>
      <c r="D2822" t="s">
        <v>7217</v>
      </c>
      <c r="E2822" t="s">
        <v>7740</v>
      </c>
      <c r="F2822" t="s">
        <v>9340</v>
      </c>
      <c r="G2822" t="s">
        <v>11486</v>
      </c>
      <c r="H2822" t="s">
        <v>12692</v>
      </c>
      <c r="I2822" s="1">
        <v>11574.668348179326</v>
      </c>
      <c r="J2822" s="1">
        <v>23827.838009894705</v>
      </c>
      <c r="K2822" s="1">
        <v>1131.6137569725404</v>
      </c>
      <c r="L2822" s="1">
        <v>3578.8041490564724</v>
      </c>
      <c r="M2822" s="1">
        <v>32665.791544553813</v>
      </c>
      <c r="N2822" s="1">
        <v>20442.809477946848</v>
      </c>
      <c r="O2822" s="1">
        <v>9388.158195546519</v>
      </c>
      <c r="P2822" s="1">
        <v>9505.9854507687796</v>
      </c>
      <c r="Q2822" s="1">
        <v>2395.4958551012405</v>
      </c>
      <c r="R2822" s="1">
        <v>9644.7304955036616</v>
      </c>
      <c r="S2822" s="1">
        <v>23676.70657523015</v>
      </c>
      <c r="T2822" s="1">
        <v>12284.363244140412</v>
      </c>
      <c r="U2822" s="1">
        <v>1848.1007560396461</v>
      </c>
      <c r="V2822" s="1">
        <v>12499.793456697751</v>
      </c>
      <c r="W2822" s="1">
        <v>6479.8503260224397</v>
      </c>
      <c r="X2822" s="1">
        <v>15254.395500408447</v>
      </c>
      <c r="Y2822" s="1">
        <v>59895.650577748231</v>
      </c>
      <c r="Z2822" s="1">
        <v>14159.09020622647</v>
      </c>
      <c r="AA2822" s="1">
        <v>169772.72696989586</v>
      </c>
      <c r="AB2822" s="1">
        <v>9792.3924146147856</v>
      </c>
      <c r="AC2822" s="1">
        <v>12230.384662791774</v>
      </c>
      <c r="AD2822" s="1">
        <v>23541.675037757399</v>
      </c>
      <c r="AE2822" s="1">
        <v>19123.921511028955</v>
      </c>
      <c r="AF2822" s="1">
        <v>43452.324090791866</v>
      </c>
      <c r="AG2822" s="1">
        <v>227366.01455869025</v>
      </c>
      <c r="AH2822" s="1">
        <v>56470.659086413863</v>
      </c>
      <c r="AI2822" s="1">
        <v>5143.6988953297287</v>
      </c>
      <c r="AJ2822" s="1">
        <v>48093.949637837286</v>
      </c>
      <c r="AK2822" s="1">
        <v>2635.5486337270977</v>
      </c>
      <c r="AL2822" s="1">
        <v>887877.125</v>
      </c>
      <c r="AM2822" s="1">
        <v>689412.25</v>
      </c>
      <c r="AN2822" s="1">
        <v>198464.84375</v>
      </c>
      <c r="AO2822" t="s">
        <v>15632</v>
      </c>
    </row>
    <row r="2823" spans="1:41" x14ac:dyDescent="0.25">
      <c r="A2823" s="1">
        <v>2019</v>
      </c>
      <c r="B2823" t="s">
        <v>2054</v>
      </c>
      <c r="C2823" t="s">
        <v>7067</v>
      </c>
      <c r="D2823" t="s">
        <v>7217</v>
      </c>
      <c r="E2823" t="s">
        <v>7740</v>
      </c>
      <c r="F2823" t="s">
        <v>9340</v>
      </c>
      <c r="G2823" t="s">
        <v>11486</v>
      </c>
      <c r="H2823" t="s">
        <v>12692</v>
      </c>
      <c r="I2823" s="1">
        <v>14576.353100158434</v>
      </c>
      <c r="J2823" s="1">
        <v>26728.939449946352</v>
      </c>
      <c r="K2823" s="1">
        <v>1020.9348527641332</v>
      </c>
      <c r="L2823" s="1">
        <v>3472.0684501944625</v>
      </c>
      <c r="M2823" s="1">
        <v>23777.173018183825</v>
      </c>
      <c r="N2823" s="1">
        <v>20856.064011853861</v>
      </c>
      <c r="O2823" s="1">
        <v>9401.3544381736392</v>
      </c>
      <c r="P2823" s="1">
        <v>12894.481898764687</v>
      </c>
      <c r="Q2823" s="1">
        <v>3209.7312778538567</v>
      </c>
      <c r="R2823" s="1">
        <v>8682.9311216166916</v>
      </c>
      <c r="S2823" s="1">
        <v>28029.947221347345</v>
      </c>
      <c r="T2823" s="1">
        <v>13272.153085933733</v>
      </c>
      <c r="U2823" s="1">
        <v>1619.3325063495847</v>
      </c>
      <c r="V2823" s="1">
        <v>14677.856449681805</v>
      </c>
      <c r="W2823" s="1">
        <v>9884.7738634677644</v>
      </c>
      <c r="X2823" s="1">
        <v>13024.178620042945</v>
      </c>
      <c r="Y2823" s="1">
        <v>77372.56801981428</v>
      </c>
      <c r="Z2823" s="1">
        <v>16240.829221208538</v>
      </c>
      <c r="AA2823" s="1">
        <v>169615.93094964762</v>
      </c>
      <c r="AB2823" s="1">
        <v>9614.4916885741386</v>
      </c>
      <c r="AC2823" s="1">
        <v>13266.732689042034</v>
      </c>
      <c r="AD2823" s="1">
        <v>18223.192586638608</v>
      </c>
      <c r="AE2823" s="1">
        <v>18732.672914687351</v>
      </c>
      <c r="AF2823" s="1">
        <v>45309.247068113204</v>
      </c>
      <c r="AG2823" s="1">
        <v>190789.21884836085</v>
      </c>
      <c r="AH2823" s="1">
        <v>39921.710767573619</v>
      </c>
      <c r="AI2823" s="1">
        <v>4497.2215672405255</v>
      </c>
      <c r="AJ2823" s="1">
        <v>39001.096353122921</v>
      </c>
      <c r="AK2823" s="1">
        <v>2773.8740936026193</v>
      </c>
      <c r="AL2823" s="1">
        <v>850487.125</v>
      </c>
      <c r="AM2823" s="1">
        <v>677046.125</v>
      </c>
      <c r="AN2823" s="1">
        <v>173441</v>
      </c>
      <c r="AO2823" t="s">
        <v>15633</v>
      </c>
    </row>
    <row r="2824" spans="1:41" x14ac:dyDescent="0.25">
      <c r="A2824" s="1">
        <v>2019</v>
      </c>
      <c r="B2824" t="s">
        <v>2055</v>
      </c>
      <c r="C2824" t="s">
        <v>7067</v>
      </c>
      <c r="D2824" t="s">
        <v>7217</v>
      </c>
      <c r="E2824" t="s">
        <v>7740</v>
      </c>
      <c r="F2824" t="s">
        <v>9340</v>
      </c>
      <c r="G2824" t="s">
        <v>11486</v>
      </c>
      <c r="H2824" t="s">
        <v>12692</v>
      </c>
      <c r="I2824" s="1">
        <v>18631.428845258015</v>
      </c>
      <c r="J2824" s="1">
        <v>58387.727911486938</v>
      </c>
      <c r="K2824" s="1">
        <v>1112.3924347414491</v>
      </c>
      <c r="L2824" s="1">
        <v>2363.261705494951</v>
      </c>
      <c r="M2824" s="1">
        <v>21465.054018529445</v>
      </c>
      <c r="N2824" s="1">
        <v>22987.731574078043</v>
      </c>
      <c r="O2824" s="1">
        <v>11169.701813864756</v>
      </c>
      <c r="P2824" s="1">
        <v>10187.718165560833</v>
      </c>
      <c r="Q2824" s="1">
        <v>5208.8436575018141</v>
      </c>
      <c r="R2824" s="1">
        <v>10226.848604305607</v>
      </c>
      <c r="S2824" s="1">
        <v>27156.846758348263</v>
      </c>
      <c r="T2824" s="1">
        <v>13040.855755019355</v>
      </c>
      <c r="U2824" s="1">
        <v>1221.1139175608293</v>
      </c>
      <c r="V2824" s="1">
        <v>8817.8844749823711</v>
      </c>
      <c r="W2824" s="1">
        <v>7484.6157646183919</v>
      </c>
      <c r="X2824" s="1">
        <v>16727.00365451926</v>
      </c>
      <c r="Y2824" s="1">
        <v>64155.974793385692</v>
      </c>
      <c r="Z2824" s="1">
        <v>17393.454781027038</v>
      </c>
      <c r="AA2824" s="1">
        <v>178666.48297985399</v>
      </c>
      <c r="AB2824" s="1">
        <v>1295.5023005425107</v>
      </c>
      <c r="AC2824" s="1">
        <v>16072.732881334397</v>
      </c>
      <c r="AD2824" s="1">
        <v>22954.084279876428</v>
      </c>
      <c r="AE2824" s="1">
        <v>18477.485826696437</v>
      </c>
      <c r="AF2824" s="1">
        <v>44603.149948903883</v>
      </c>
      <c r="AG2824" s="1">
        <v>191059.12285015016</v>
      </c>
      <c r="AH2824" s="1">
        <v>34132.25754938343</v>
      </c>
      <c r="AI2824" s="1">
        <v>4984.397034997538</v>
      </c>
      <c r="AJ2824" s="1">
        <v>41495.18597779706</v>
      </c>
      <c r="AK2824" s="1">
        <v>3083.7990274221283</v>
      </c>
      <c r="AL2824" s="1">
        <v>874562.625</v>
      </c>
      <c r="AM2824" s="1">
        <v>709956.125</v>
      </c>
      <c r="AN2824" s="1">
        <v>164606.5</v>
      </c>
      <c r="AO2824" t="s">
        <v>15634</v>
      </c>
    </row>
    <row r="2825" spans="1:41" x14ac:dyDescent="0.25">
      <c r="A2825" s="1">
        <v>2019</v>
      </c>
      <c r="B2825" t="s">
        <v>2056</v>
      </c>
      <c r="C2825" t="s">
        <v>7067</v>
      </c>
      <c r="D2825" t="s">
        <v>7217</v>
      </c>
      <c r="E2825" t="s">
        <v>7740</v>
      </c>
      <c r="F2825" t="s">
        <v>9340</v>
      </c>
      <c r="G2825" t="s">
        <v>11486</v>
      </c>
      <c r="H2825" t="s">
        <v>12692</v>
      </c>
      <c r="I2825" s="1">
        <v>17318.166321899706</v>
      </c>
      <c r="J2825" s="1">
        <v>72021.463026123092</v>
      </c>
      <c r="K2825" s="1">
        <v>1200.0713193338247</v>
      </c>
      <c r="L2825" s="1">
        <v>2754.9617575875236</v>
      </c>
      <c r="M2825" s="1">
        <v>30797.922585827531</v>
      </c>
      <c r="N2825" s="1">
        <v>23076.423469907153</v>
      </c>
      <c r="O2825" s="1">
        <v>11928.928978527869</v>
      </c>
      <c r="P2825" s="1">
        <v>11302.344245746339</v>
      </c>
      <c r="Q2825" s="1">
        <v>5388.6504945965144</v>
      </c>
      <c r="R2825" s="1">
        <v>8090.8135447293789</v>
      </c>
      <c r="S2825" s="1">
        <v>18414.382190446155</v>
      </c>
      <c r="T2825" s="1">
        <v>12943.331396311605</v>
      </c>
      <c r="U2825" s="1">
        <v>1138.569708266554</v>
      </c>
      <c r="V2825" s="1">
        <v>17299.164291909747</v>
      </c>
      <c r="W2825" s="1">
        <v>8707.2312451076104</v>
      </c>
      <c r="X2825" s="1">
        <v>21194.119685574158</v>
      </c>
      <c r="Y2825" s="1">
        <v>70851.851495235838</v>
      </c>
      <c r="Z2825" s="1">
        <v>16057.491387081567</v>
      </c>
      <c r="AA2825" s="1">
        <v>225572.0558924822</v>
      </c>
      <c r="AB2825" s="1">
        <v>1536.6123479127148</v>
      </c>
      <c r="AC2825" s="1">
        <v>21392.54737982382</v>
      </c>
      <c r="AD2825" s="1">
        <v>27968.725433777763</v>
      </c>
      <c r="AE2825" s="1">
        <v>20796.912519349844</v>
      </c>
      <c r="AF2825" s="1">
        <v>45573.424658388518</v>
      </c>
      <c r="AG2825" s="1">
        <v>234959.98996220098</v>
      </c>
      <c r="AH2825" s="1">
        <v>34675.933140371257</v>
      </c>
      <c r="AI2825" s="1">
        <v>7498.8174359444711</v>
      </c>
      <c r="AJ2825" s="1">
        <v>40736.583462829542</v>
      </c>
      <c r="AK2825" s="1">
        <v>3158.6299515381215</v>
      </c>
      <c r="AL2825" s="1">
        <v>1014356.1875</v>
      </c>
      <c r="AM2825" s="1">
        <v>834331.375</v>
      </c>
      <c r="AN2825" s="1">
        <v>180024.6875</v>
      </c>
      <c r="AO2825" t="s">
        <v>15635</v>
      </c>
    </row>
    <row r="2826" spans="1:41" x14ac:dyDescent="0.25">
      <c r="A2826" s="1">
        <v>2019</v>
      </c>
      <c r="B2826" t="s">
        <v>2057</v>
      </c>
      <c r="C2826" t="s">
        <v>7067</v>
      </c>
      <c r="D2826" t="s">
        <v>7217</v>
      </c>
      <c r="E2826" t="s">
        <v>7740</v>
      </c>
      <c r="F2826" t="s">
        <v>9340</v>
      </c>
      <c r="G2826" t="s">
        <v>11486</v>
      </c>
      <c r="H2826" t="s">
        <v>12692</v>
      </c>
      <c r="I2826" s="1">
        <v>17393.247103845053</v>
      </c>
      <c r="J2826" s="1">
        <v>75569.724165343374</v>
      </c>
      <c r="K2826" s="1">
        <v>1424.7650939172911</v>
      </c>
      <c r="L2826" s="1">
        <v>5567.7785989285385</v>
      </c>
      <c r="M2826" s="1">
        <v>37088.813219928008</v>
      </c>
      <c r="N2826" s="1">
        <v>18722.923018940932</v>
      </c>
      <c r="O2826" s="1">
        <v>12264.194763826679</v>
      </c>
      <c r="P2826" s="1">
        <v>13135.108595354664</v>
      </c>
      <c r="Q2826" s="1">
        <v>4937.1965081202206</v>
      </c>
      <c r="R2826" s="1">
        <v>15627.306615507259</v>
      </c>
      <c r="S2826" s="1">
        <v>10081.721109808466</v>
      </c>
      <c r="T2826" s="1">
        <v>13994.238077816135</v>
      </c>
      <c r="U2826" s="1">
        <v>1897.780720388912</v>
      </c>
      <c r="V2826" s="1">
        <v>12765.224270446604</v>
      </c>
      <c r="W2826" s="1">
        <v>9554.5229458537397</v>
      </c>
      <c r="X2826" s="1">
        <v>19718.161800144524</v>
      </c>
      <c r="Y2826" s="1">
        <v>68789.210354885305</v>
      </c>
      <c r="Z2826" s="1">
        <v>16888.342393428513</v>
      </c>
      <c r="AA2826" s="1">
        <v>231266.94745945773</v>
      </c>
      <c r="AB2826" s="1">
        <v>1888.1544769279185</v>
      </c>
      <c r="AC2826" s="1">
        <v>19202.94648724539</v>
      </c>
      <c r="AD2826" s="1">
        <v>23231.441367073854</v>
      </c>
      <c r="AE2826" s="1">
        <v>21557.041840417467</v>
      </c>
      <c r="AF2826" s="1">
        <v>52525.339162432327</v>
      </c>
      <c r="AG2826" s="1">
        <v>269806.89566953393</v>
      </c>
      <c r="AH2826" s="1">
        <v>39220.533883738331</v>
      </c>
      <c r="AI2826" s="1">
        <v>8735.2043874311021</v>
      </c>
      <c r="AJ2826" s="1">
        <v>52562.19481135931</v>
      </c>
      <c r="AK2826" s="1">
        <v>3293.000117729368</v>
      </c>
      <c r="AL2826" s="1">
        <v>1078709.875</v>
      </c>
      <c r="AM2826" s="1">
        <v>898215.125</v>
      </c>
      <c r="AN2826" s="1">
        <v>180494.75</v>
      </c>
      <c r="AO2826" t="s">
        <v>15636</v>
      </c>
    </row>
    <row r="2827" spans="1:41" x14ac:dyDescent="0.25">
      <c r="A2827" s="1">
        <v>2019</v>
      </c>
      <c r="B2827" t="s">
        <v>2058</v>
      </c>
      <c r="C2827" t="s">
        <v>7067</v>
      </c>
      <c r="D2827" t="s">
        <v>7217</v>
      </c>
      <c r="E2827" t="s">
        <v>7740</v>
      </c>
      <c r="F2827" t="s">
        <v>9340</v>
      </c>
      <c r="G2827" t="s">
        <v>11486</v>
      </c>
      <c r="H2827" t="s">
        <v>12692</v>
      </c>
      <c r="I2827" s="1">
        <v>17884.939770138579</v>
      </c>
      <c r="J2827" s="1">
        <v>75460.087490128921</v>
      </c>
      <c r="K2827" s="1">
        <v>1487.0208855513977</v>
      </c>
      <c r="L2827" s="1">
        <v>3767.0736526756823</v>
      </c>
      <c r="M2827" s="1">
        <v>38965.3744329045</v>
      </c>
      <c r="N2827" s="1">
        <v>27995.569568850449</v>
      </c>
      <c r="O2827" s="1">
        <v>12686.355436926235</v>
      </c>
      <c r="P2827" s="1">
        <v>13344.884505611341</v>
      </c>
      <c r="Q2827" s="1">
        <v>5571.1903699956083</v>
      </c>
      <c r="R2827" s="1">
        <v>8272.1383802520941</v>
      </c>
      <c r="S2827" s="1">
        <v>17081.721588302404</v>
      </c>
      <c r="T2827" s="1">
        <v>12623.724847401072</v>
      </c>
      <c r="U2827" s="1">
        <v>1814.3235626111018</v>
      </c>
      <c r="V2827" s="1">
        <v>14587.894503418556</v>
      </c>
      <c r="W2827" s="1">
        <v>13713.612620306492</v>
      </c>
      <c r="X2827" s="1">
        <v>20274.037035279653</v>
      </c>
      <c r="Y2827" s="1">
        <v>70733.285249782261</v>
      </c>
      <c r="Z2827" s="1">
        <v>23273.726537447455</v>
      </c>
      <c r="AA2827" s="1">
        <v>215145.57121864852</v>
      </c>
      <c r="AB2827" s="1">
        <v>1979.2620683030202</v>
      </c>
      <c r="AC2827" s="1">
        <v>19810.479620730031</v>
      </c>
      <c r="AD2827" s="1">
        <v>27342.426813135222</v>
      </c>
      <c r="AE2827" s="1">
        <v>25170.05031911375</v>
      </c>
      <c r="AF2827" s="1">
        <v>53423.019832961472</v>
      </c>
      <c r="AG2827" s="1">
        <v>253679.73387196628</v>
      </c>
      <c r="AH2827" s="1">
        <v>38777.797308784284</v>
      </c>
      <c r="AI2827" s="1">
        <v>8982.1413687912664</v>
      </c>
      <c r="AJ2827" s="1">
        <v>48607.269824463445</v>
      </c>
      <c r="AK2827" s="1">
        <v>3386.0904992046767</v>
      </c>
      <c r="AL2827" s="1">
        <v>1075840.875</v>
      </c>
      <c r="AM2827" s="1">
        <v>878541.1875</v>
      </c>
      <c r="AN2827" s="1">
        <v>197299.5625</v>
      </c>
      <c r="AO2827" t="s">
        <v>15637</v>
      </c>
    </row>
    <row r="2828" spans="1:41" x14ac:dyDescent="0.25">
      <c r="A2828" s="1">
        <v>2019</v>
      </c>
      <c r="B2828" t="s">
        <v>2059</v>
      </c>
      <c r="C2828" t="s">
        <v>7067</v>
      </c>
      <c r="D2828" t="s">
        <v>7217</v>
      </c>
      <c r="E2828" t="s">
        <v>7740</v>
      </c>
      <c r="F2828" t="s">
        <v>9340</v>
      </c>
      <c r="G2828" t="s">
        <v>11486</v>
      </c>
      <c r="H2828" t="s">
        <v>12692</v>
      </c>
      <c r="I2828" s="1">
        <v>8283.9624413022029</v>
      </c>
      <c r="J2828" s="1">
        <v>24712.125341028343</v>
      </c>
      <c r="K2828" s="1">
        <v>1282.3774920233986</v>
      </c>
      <c r="L2828" s="1">
        <v>3185.1020308573516</v>
      </c>
      <c r="M2828" s="1">
        <v>15497.029338357333</v>
      </c>
      <c r="N2828" s="1">
        <v>19145.92047555546</v>
      </c>
      <c r="O2828" s="1">
        <v>8673.0892252106423</v>
      </c>
      <c r="P2828" s="1">
        <v>11174.215727578649</v>
      </c>
      <c r="Q2828" s="1">
        <v>3161.685768813712</v>
      </c>
      <c r="R2828" s="1">
        <v>9868.1435330138502</v>
      </c>
      <c r="S2828" s="1">
        <v>22176.793932324337</v>
      </c>
      <c r="T2828" s="1">
        <v>12839.712690211332</v>
      </c>
      <c r="U2828" s="1">
        <v>2087.5912693663677</v>
      </c>
      <c r="V2828" s="1">
        <v>10667.272044068442</v>
      </c>
      <c r="W2828" s="1">
        <v>5065.7588881842094</v>
      </c>
      <c r="X2828" s="1">
        <v>13443.333411201116</v>
      </c>
      <c r="Y2828" s="1">
        <v>64333.421504711136</v>
      </c>
      <c r="Z2828" s="1">
        <v>12127.416970454551</v>
      </c>
      <c r="AA2828" s="1">
        <v>161164.5986953555</v>
      </c>
      <c r="AB2828" s="1">
        <v>1590.0990508167763</v>
      </c>
      <c r="AC2828" s="1">
        <v>12056.464470480012</v>
      </c>
      <c r="AD2828" s="1">
        <v>20756.823465318357</v>
      </c>
      <c r="AE2828" s="1">
        <v>23770.543958448234</v>
      </c>
      <c r="AF2828" s="1">
        <v>37838.155164953481</v>
      </c>
      <c r="AG2828" s="1">
        <v>169813.23390006428</v>
      </c>
      <c r="AH2828" s="1">
        <v>46615.522109319616</v>
      </c>
      <c r="AI2828" s="1">
        <v>3647.2973602003931</v>
      </c>
      <c r="AJ2828" s="1">
        <v>48039.095037520099</v>
      </c>
      <c r="AK2828" s="1">
        <v>2252.1294960296209</v>
      </c>
      <c r="AL2828" s="1">
        <v>775268.9375</v>
      </c>
      <c r="AM2828" s="1">
        <v>621429</v>
      </c>
      <c r="AN2828" s="1">
        <v>153839.953125</v>
      </c>
      <c r="AO2828" t="s">
        <v>15638</v>
      </c>
    </row>
    <row r="2829" spans="1:41" x14ac:dyDescent="0.25">
      <c r="A2829" s="1">
        <v>2019</v>
      </c>
      <c r="B2829" t="s">
        <v>2060</v>
      </c>
      <c r="C2829" t="s">
        <v>7067</v>
      </c>
      <c r="D2829" t="s">
        <v>7217</v>
      </c>
      <c r="E2829" t="s">
        <v>7740</v>
      </c>
      <c r="F2829" t="s">
        <v>9340</v>
      </c>
      <c r="G2829" t="s">
        <v>11487</v>
      </c>
      <c r="H2829" t="s">
        <v>12692</v>
      </c>
      <c r="I2829" s="1">
        <v>13368.037176</v>
      </c>
      <c r="J2829" s="1">
        <v>24410.3</v>
      </c>
      <c r="K2829" s="1">
        <v>1044.376285837863</v>
      </c>
      <c r="L2829" s="1">
        <v>3264.758613723589</v>
      </c>
      <c r="M2829" s="1">
        <v>21659.461572836921</v>
      </c>
      <c r="N2829" s="1">
        <v>19127.187516640752</v>
      </c>
      <c r="O2829" s="1">
        <v>8530.7452959947623</v>
      </c>
      <c r="P2829" s="1">
        <v>10924.958209599999</v>
      </c>
      <c r="Q2829" s="1">
        <v>4272.6238938715724</v>
      </c>
      <c r="R2829" s="1">
        <v>8048.9693601241379</v>
      </c>
      <c r="S2829" s="1">
        <v>25227.029605933571</v>
      </c>
      <c r="T2829" s="1">
        <v>11758.653326875001</v>
      </c>
      <c r="U2829" s="1">
        <v>1470.5371497599999</v>
      </c>
      <c r="V2829" s="1">
        <v>12837</v>
      </c>
      <c r="W2829" s="1">
        <v>8896.3217991249985</v>
      </c>
      <c r="X2829" s="1">
        <v>11710.06170396006</v>
      </c>
      <c r="Y2829" s="1">
        <v>71736.058180000007</v>
      </c>
      <c r="Z2829" s="1">
        <v>14746.096990421</v>
      </c>
      <c r="AA2829" s="1">
        <v>155995.65842429141</v>
      </c>
      <c r="AB2829" s="1">
        <v>1501</v>
      </c>
      <c r="AC2829" s="1">
        <v>11812.80817</v>
      </c>
      <c r="AD2829" s="1">
        <v>16547.557551525661</v>
      </c>
      <c r="AE2829" s="1">
        <v>17365.371023638221</v>
      </c>
      <c r="AF2829" s="1">
        <v>42407.172103322402</v>
      </c>
      <c r="AG2829" s="1">
        <v>181040.49398153761</v>
      </c>
      <c r="AH2829" s="1">
        <v>36972.642203553929</v>
      </c>
      <c r="AI2829" s="1">
        <v>4043.550556224</v>
      </c>
      <c r="AJ2829" s="1">
        <v>35924.066286366142</v>
      </c>
      <c r="AK2829" s="1">
        <v>2605.7087498249989</v>
      </c>
      <c r="AL2829" s="1">
        <v>779249.1875</v>
      </c>
      <c r="AM2829" s="1">
        <v>628752.125</v>
      </c>
      <c r="AN2829" s="1">
        <v>150497.09375</v>
      </c>
      <c r="AO2829" t="s">
        <v>15639</v>
      </c>
    </row>
    <row r="2830" spans="1:41" x14ac:dyDescent="0.25">
      <c r="A2830" s="1">
        <v>2019</v>
      </c>
      <c r="B2830" t="s">
        <v>2061</v>
      </c>
      <c r="C2830" t="s">
        <v>7067</v>
      </c>
      <c r="D2830" t="s">
        <v>7217</v>
      </c>
      <c r="E2830" t="s">
        <v>7740</v>
      </c>
      <c r="F2830" t="s">
        <v>9340</v>
      </c>
      <c r="G2830" t="s">
        <v>11487</v>
      </c>
      <c r="H2830" t="s">
        <v>12692</v>
      </c>
      <c r="I2830" s="1">
        <v>9754.8842399999994</v>
      </c>
      <c r="J2830" s="1">
        <v>22630.16</v>
      </c>
      <c r="K2830" s="1">
        <v>1041.6350546508829</v>
      </c>
      <c r="L2830" s="1">
        <v>3315.9798000000001</v>
      </c>
      <c r="M2830" s="1">
        <v>29692.63503565015</v>
      </c>
      <c r="N2830" s="1">
        <v>17409.34332106404</v>
      </c>
      <c r="O2830" s="1">
        <v>8769</v>
      </c>
      <c r="P2830" s="1">
        <v>9207.5499999999993</v>
      </c>
      <c r="Q2830" s="1">
        <v>2431.6473385972881</v>
      </c>
      <c r="R2830" s="1">
        <v>9023.4476875674591</v>
      </c>
      <c r="S2830" s="1">
        <v>23830.608498018159</v>
      </c>
      <c r="T2830" s="1">
        <v>11571.5425322104</v>
      </c>
      <c r="U2830" s="1">
        <v>1669.4026474032</v>
      </c>
      <c r="V2830" s="1">
        <v>11403</v>
      </c>
      <c r="W2830" s="1">
        <v>5795.3417846399998</v>
      </c>
      <c r="X2830" s="1">
        <v>14551.659139075</v>
      </c>
      <c r="Y2830" s="1">
        <v>57177</v>
      </c>
      <c r="Z2830" s="1">
        <v>14495.061</v>
      </c>
      <c r="AA2830" s="1">
        <v>156635.59622266391</v>
      </c>
      <c r="AB2830" s="1">
        <v>1403</v>
      </c>
      <c r="AC2830" s="1">
        <v>11377.8</v>
      </c>
      <c r="AD2830" s="1">
        <v>24051.1388316755</v>
      </c>
      <c r="AE2830" s="1">
        <v>17103.737870913599</v>
      </c>
      <c r="AF2830" s="1">
        <v>40261.212036849291</v>
      </c>
      <c r="AG2830" s="1">
        <v>214871</v>
      </c>
      <c r="AH2830" s="1">
        <v>55314.439359315482</v>
      </c>
      <c r="AI2830" s="1">
        <v>4600.3366800000013</v>
      </c>
      <c r="AJ2830" s="1">
        <v>47431.693304880842</v>
      </c>
      <c r="AK2830" s="1">
        <v>2596.8662898515281</v>
      </c>
      <c r="AL2830" s="1">
        <v>829416.6875</v>
      </c>
      <c r="AM2830" s="1">
        <v>646198.5625</v>
      </c>
      <c r="AN2830" s="1">
        <v>183218.203125</v>
      </c>
      <c r="AO2830" t="s">
        <v>15640</v>
      </c>
    </row>
    <row r="2831" spans="1:41" x14ac:dyDescent="0.25">
      <c r="A2831" s="1">
        <v>2019</v>
      </c>
      <c r="B2831" t="s">
        <v>2062</v>
      </c>
      <c r="C2831" t="s">
        <v>7067</v>
      </c>
      <c r="D2831" t="s">
        <v>7217</v>
      </c>
      <c r="E2831" t="s">
        <v>7740</v>
      </c>
      <c r="F2831" t="s">
        <v>9340</v>
      </c>
      <c r="G2831" t="s">
        <v>11487</v>
      </c>
      <c r="H2831" t="s">
        <v>12692</v>
      </c>
      <c r="I2831" s="1">
        <v>16922.207999999999</v>
      </c>
      <c r="J2831" s="1">
        <v>71483.186184113802</v>
      </c>
      <c r="K2831" s="1">
        <v>1379</v>
      </c>
      <c r="L2831" s="1">
        <v>3568.1389877000001</v>
      </c>
      <c r="M2831" s="1">
        <v>36145</v>
      </c>
      <c r="N2831" s="1">
        <v>25969.206681396488</v>
      </c>
      <c r="O2831" s="1">
        <v>11768.09729</v>
      </c>
      <c r="P2831" s="1">
        <v>12378.53</v>
      </c>
      <c r="Q2831" s="1">
        <v>5167.9389420531988</v>
      </c>
      <c r="R2831" s="1">
        <v>7673.388132560146</v>
      </c>
      <c r="S2831" s="1">
        <v>15845.32</v>
      </c>
      <c r="T2831" s="1">
        <v>11950.6405</v>
      </c>
      <c r="U2831" s="1">
        <v>1683</v>
      </c>
      <c r="V2831" s="1">
        <v>13532</v>
      </c>
      <c r="W2831" s="1">
        <v>12721</v>
      </c>
      <c r="X2831" s="1">
        <v>18806.570687573381</v>
      </c>
      <c r="Y2831" s="1">
        <v>65613.5</v>
      </c>
      <c r="Z2831" s="1">
        <v>21589.13799595516</v>
      </c>
      <c r="AA2831" s="1">
        <v>207671</v>
      </c>
      <c r="AB2831" s="1">
        <v>1801</v>
      </c>
      <c r="AC2831" s="1">
        <v>18376.566279999999</v>
      </c>
      <c r="AD2831" s="1">
        <v>25364.980688824318</v>
      </c>
      <c r="AE2831" s="1">
        <v>23348.202911560002</v>
      </c>
      <c r="AF2831" s="1">
        <v>50601.813896382351</v>
      </c>
      <c r="AG2831" s="1">
        <v>241177</v>
      </c>
      <c r="AH2831" s="1">
        <v>36781.693415794391</v>
      </c>
      <c r="AI2831" s="1">
        <v>8332</v>
      </c>
      <c r="AJ2831" s="1">
        <v>46910.595600000001</v>
      </c>
      <c r="AK2831" s="1">
        <v>3141</v>
      </c>
      <c r="AL2831" s="1">
        <v>1017701.75</v>
      </c>
      <c r="AM2831" s="1">
        <v>833665.4375</v>
      </c>
      <c r="AN2831" s="1">
        <v>184036.296875</v>
      </c>
      <c r="AO2831" t="s">
        <v>15641</v>
      </c>
    </row>
    <row r="2832" spans="1:41" x14ac:dyDescent="0.25">
      <c r="A2832" s="1">
        <v>2019</v>
      </c>
      <c r="B2832" t="s">
        <v>2063</v>
      </c>
      <c r="C2832" t="s">
        <v>7067</v>
      </c>
      <c r="D2832" t="s">
        <v>7217</v>
      </c>
      <c r="E2832" t="s">
        <v>7740</v>
      </c>
      <c r="F2832" t="s">
        <v>9340</v>
      </c>
      <c r="G2832" t="s">
        <v>11487</v>
      </c>
      <c r="H2832" t="s">
        <v>12692</v>
      </c>
      <c r="I2832" s="1">
        <v>7567.8400000000011</v>
      </c>
      <c r="J2832" s="1">
        <v>20600.454000000002</v>
      </c>
      <c r="K2832" s="1">
        <v>1198</v>
      </c>
      <c r="L2832" s="1">
        <v>2925.7699652478718</v>
      </c>
      <c r="M2832" s="1">
        <v>14220.5625</v>
      </c>
      <c r="N2832" s="1">
        <v>17740.684799999999</v>
      </c>
      <c r="O2832" s="1">
        <v>8204.1351178052719</v>
      </c>
      <c r="P2832" s="1">
        <v>10719.385</v>
      </c>
      <c r="Q2832" s="1">
        <v>2926.4222484000002</v>
      </c>
      <c r="R2832" s="1">
        <v>9024.7294167353957</v>
      </c>
      <c r="S2832" s="1">
        <v>20466</v>
      </c>
      <c r="T2832" s="1">
        <v>11762.3</v>
      </c>
      <c r="U2832" s="1">
        <v>1527</v>
      </c>
      <c r="V2832" s="1">
        <v>10174.382860361329</v>
      </c>
      <c r="W2832" s="1">
        <v>4566.802555449176</v>
      </c>
      <c r="X2832" s="1">
        <v>13092.704493103391</v>
      </c>
      <c r="Y2832" s="1">
        <v>61936</v>
      </c>
      <c r="Z2832" s="1">
        <v>11224.668077644381</v>
      </c>
      <c r="AA2832" s="1">
        <v>149888.24543115331</v>
      </c>
      <c r="AB2832" s="1">
        <v>1297</v>
      </c>
      <c r="AC2832" s="1">
        <v>11404.569320000001</v>
      </c>
      <c r="AD2832" s="1">
        <v>19612.291934315199</v>
      </c>
      <c r="AE2832" s="1">
        <v>21804.644086671251</v>
      </c>
      <c r="AF2832" s="1">
        <v>34757.359999613662</v>
      </c>
      <c r="AG2832" s="1">
        <v>157301.18446167131</v>
      </c>
      <c r="AH2832" s="1">
        <v>43124.270468782728</v>
      </c>
      <c r="AI2832" s="1">
        <v>4166.6403895200001</v>
      </c>
      <c r="AJ2832" s="1">
        <v>44780.662601891381</v>
      </c>
      <c r="AK2832" s="1">
        <v>2235</v>
      </c>
      <c r="AL2832" s="1">
        <v>720249.6875</v>
      </c>
      <c r="AM2832" s="1">
        <v>576304</v>
      </c>
      <c r="AN2832" s="1">
        <v>143945.703125</v>
      </c>
      <c r="AO2832" t="s">
        <v>15642</v>
      </c>
    </row>
    <row r="2833" spans="1:41" x14ac:dyDescent="0.25">
      <c r="A2833" s="1">
        <v>2019</v>
      </c>
      <c r="B2833" t="s">
        <v>2064</v>
      </c>
      <c r="C2833" t="s">
        <v>7067</v>
      </c>
      <c r="D2833" t="s">
        <v>7217</v>
      </c>
      <c r="E2833" t="s">
        <v>7740</v>
      </c>
      <c r="F2833" t="s">
        <v>9340</v>
      </c>
      <c r="G2833" t="s">
        <v>11487</v>
      </c>
      <c r="H2833" t="s">
        <v>12692</v>
      </c>
      <c r="I2833" s="1">
        <v>31216.161599999999</v>
      </c>
      <c r="J2833" s="1">
        <v>66056.756519999995</v>
      </c>
      <c r="K2833" s="1">
        <v>1051.2216000000001</v>
      </c>
      <c r="L2833" s="1">
        <v>2609.0014999999999</v>
      </c>
      <c r="M2833" s="1">
        <v>28335.599999999999</v>
      </c>
      <c r="N2833" s="1">
        <v>21252.25706681567</v>
      </c>
      <c r="O2833" s="1">
        <v>10964.44</v>
      </c>
      <c r="P2833" s="1">
        <v>10366.318628999999</v>
      </c>
      <c r="Q2833" s="1">
        <v>4957.8228703306622</v>
      </c>
      <c r="R2833" s="1">
        <v>7424.745214562754</v>
      </c>
      <c r="S2833" s="1">
        <v>16956</v>
      </c>
      <c r="T2833" s="1">
        <v>12146.67</v>
      </c>
      <c r="U2833" s="1">
        <v>1037.27</v>
      </c>
      <c r="V2833" s="1">
        <v>15936</v>
      </c>
      <c r="W2833" s="1">
        <v>8018.9339999999984</v>
      </c>
      <c r="X2833" s="1">
        <v>20014.88548512524</v>
      </c>
      <c r="Y2833" s="1">
        <v>65127.059275354703</v>
      </c>
      <c r="Z2833" s="1">
        <v>14773</v>
      </c>
      <c r="AA2833" s="1">
        <v>213489</v>
      </c>
      <c r="AB2833" s="1">
        <v>1386.038</v>
      </c>
      <c r="AC2833" s="1">
        <v>19682.193289999999</v>
      </c>
      <c r="AD2833" s="1">
        <v>25732.599794443518</v>
      </c>
      <c r="AE2833" s="1">
        <v>19134.18</v>
      </c>
      <c r="AF2833" s="1">
        <v>42768.382663295997</v>
      </c>
      <c r="AG2833" s="1">
        <v>220578</v>
      </c>
      <c r="AH2833" s="1">
        <v>32470</v>
      </c>
      <c r="AI2833" s="1">
        <v>6899.2800000000007</v>
      </c>
      <c r="AJ2833" s="1">
        <v>38229.248800000001</v>
      </c>
      <c r="AK2833" s="1">
        <v>2906.0945459999998</v>
      </c>
      <c r="AL2833" s="1">
        <v>961519.1875</v>
      </c>
      <c r="AM2833" s="1">
        <v>794637.4375</v>
      </c>
      <c r="AN2833" s="1">
        <v>166881.765625</v>
      </c>
      <c r="AO2833" t="s">
        <v>15643</v>
      </c>
    </row>
    <row r="2834" spans="1:41" x14ac:dyDescent="0.25">
      <c r="A2834" s="1">
        <v>2019</v>
      </c>
      <c r="B2834" t="s">
        <v>2065</v>
      </c>
      <c r="C2834" t="s">
        <v>7067</v>
      </c>
      <c r="D2834" t="s">
        <v>7217</v>
      </c>
      <c r="E2834" t="s">
        <v>7740</v>
      </c>
      <c r="F2834" t="s">
        <v>9340</v>
      </c>
      <c r="G2834" t="s">
        <v>11487</v>
      </c>
      <c r="H2834" t="s">
        <v>12692</v>
      </c>
      <c r="I2834" s="1">
        <v>17023.643944999989</v>
      </c>
      <c r="J2834" s="1">
        <v>54194.585557500002</v>
      </c>
      <c r="K2834" s="1">
        <v>1045.6409040000001</v>
      </c>
      <c r="L2834" s="1">
        <v>2180.6523900000002</v>
      </c>
      <c r="M2834" s="1">
        <v>19513.742399999999</v>
      </c>
      <c r="N2834" s="1">
        <v>21337.287479999999</v>
      </c>
      <c r="O2834" s="1">
        <v>10142.334053936</v>
      </c>
      <c r="P2834" s="1">
        <v>9284.2530000000006</v>
      </c>
      <c r="Q2834" s="1">
        <v>4733.505651464885</v>
      </c>
      <c r="R2834" s="1">
        <v>9241.7865591955415</v>
      </c>
      <c r="S2834" s="1">
        <v>24736.522599413918</v>
      </c>
      <c r="T2834" s="1">
        <v>11740.279895</v>
      </c>
      <c r="U2834" s="1">
        <v>1088.4467</v>
      </c>
      <c r="V2834" s="1">
        <v>8038</v>
      </c>
      <c r="W2834" s="1">
        <v>5591.6535239999994</v>
      </c>
      <c r="X2834" s="1">
        <v>15510.539547653059</v>
      </c>
      <c r="Y2834" s="1">
        <v>58736.64976</v>
      </c>
      <c r="Z2834" s="1">
        <v>15812.262550952801</v>
      </c>
      <c r="AA2834" s="1">
        <v>166912.15753693131</v>
      </c>
      <c r="AB2834" s="1">
        <v>1132</v>
      </c>
      <c r="AC2834" s="1">
        <v>14594.38554000001</v>
      </c>
      <c r="AD2834" s="1">
        <v>20867.39016598478</v>
      </c>
      <c r="AE2834" s="1">
        <v>16797.763393027199</v>
      </c>
      <c r="AF2834" s="1">
        <v>41156.662976195897</v>
      </c>
      <c r="AG2834" s="1">
        <v>177632</v>
      </c>
      <c r="AH2834" s="1">
        <v>31883.29535668702</v>
      </c>
      <c r="AI2834" s="1">
        <v>4531.2832512000004</v>
      </c>
      <c r="AJ2834" s="1">
        <v>38477.466522938841</v>
      </c>
      <c r="AK2834" s="1">
        <v>2803.4618399999999</v>
      </c>
      <c r="AL2834" s="1">
        <v>806739.625</v>
      </c>
      <c r="AM2834" s="1">
        <v>657241.4375</v>
      </c>
      <c r="AN2834" s="1">
        <v>149498.140625</v>
      </c>
      <c r="AO2834" t="s">
        <v>15644</v>
      </c>
    </row>
    <row r="2835" spans="1:41" x14ac:dyDescent="0.25">
      <c r="A2835" s="1">
        <v>2019</v>
      </c>
      <c r="B2835" t="s">
        <v>2066</v>
      </c>
      <c r="C2835" t="s">
        <v>7067</v>
      </c>
      <c r="D2835" t="s">
        <v>7217</v>
      </c>
      <c r="E2835" t="s">
        <v>7740</v>
      </c>
      <c r="F2835" t="s">
        <v>9340</v>
      </c>
      <c r="G2835" t="s">
        <v>11487</v>
      </c>
      <c r="H2835" t="s">
        <v>12692</v>
      </c>
      <c r="I2835" s="1">
        <v>16590.400000000001</v>
      </c>
      <c r="J2835" s="1">
        <v>72081.535109999997</v>
      </c>
      <c r="K2835" s="1">
        <v>1379</v>
      </c>
      <c r="L2835" s="1">
        <v>5310.7780000000002</v>
      </c>
      <c r="M2835" s="1">
        <v>35376.847300000001</v>
      </c>
      <c r="N2835" s="1">
        <v>17858.7</v>
      </c>
      <c r="O2835" s="1">
        <v>11698.09729</v>
      </c>
      <c r="P2835" s="1">
        <v>12528.53</v>
      </c>
      <c r="Q2835" s="1">
        <v>4709.3026655275989</v>
      </c>
      <c r="R2835" s="1">
        <v>14905.97276782191</v>
      </c>
      <c r="S2835" s="1">
        <v>9616.3639999999996</v>
      </c>
      <c r="T2835" s="1">
        <v>13348.28430942466</v>
      </c>
      <c r="U2835" s="1">
        <v>1810.18191</v>
      </c>
      <c r="V2835" s="1">
        <v>12177</v>
      </c>
      <c r="W2835" s="1">
        <v>9736</v>
      </c>
      <c r="X2835" s="1">
        <v>18807</v>
      </c>
      <c r="Y2835" s="1">
        <v>65614</v>
      </c>
      <c r="Z2835" s="1">
        <v>16108.80096</v>
      </c>
      <c r="AA2835" s="1">
        <v>220592</v>
      </c>
      <c r="AB2835" s="1">
        <v>1801</v>
      </c>
      <c r="AC2835" s="1">
        <v>18316.566279999999</v>
      </c>
      <c r="AD2835" s="1">
        <v>23121.03024</v>
      </c>
      <c r="AE2835" s="1">
        <v>20562</v>
      </c>
      <c r="AF2835" s="1">
        <v>50100.845554466767</v>
      </c>
      <c r="AG2835" s="1">
        <v>257353</v>
      </c>
      <c r="AH2835" s="1">
        <v>37410.170824338398</v>
      </c>
      <c r="AI2835" s="1">
        <v>8332</v>
      </c>
      <c r="AJ2835" s="1">
        <v>50136</v>
      </c>
      <c r="AK2835" s="1">
        <v>3141</v>
      </c>
      <c r="AL2835" s="1">
        <v>1030522.4375</v>
      </c>
      <c r="AM2835" s="1">
        <v>856755.625</v>
      </c>
      <c r="AN2835" s="1">
        <v>173766.796875</v>
      </c>
      <c r="AO2835" t="s">
        <v>15645</v>
      </c>
    </row>
    <row r="2836" spans="1:41" x14ac:dyDescent="0.25">
      <c r="A2836" s="1">
        <v>2019</v>
      </c>
      <c r="B2836" t="s">
        <v>2066</v>
      </c>
      <c r="C2836" t="s">
        <v>7067</v>
      </c>
      <c r="D2836" t="s">
        <v>7217</v>
      </c>
      <c r="E2836" t="s">
        <v>7741</v>
      </c>
      <c r="F2836" t="s">
        <v>9341</v>
      </c>
      <c r="G2836" t="s">
        <v>11488</v>
      </c>
      <c r="H2836" t="s">
        <v>12692</v>
      </c>
      <c r="I2836" s="1">
        <v>650.00320693798415</v>
      </c>
      <c r="J2836" s="1">
        <v>1232.761359526623</v>
      </c>
      <c r="K2836" s="1">
        <v>0</v>
      </c>
      <c r="L2836" s="1">
        <v>0</v>
      </c>
      <c r="M2836" s="1">
        <v>524.19613462740654</v>
      </c>
      <c r="N2836" s="1">
        <v>0.62903536155288786</v>
      </c>
      <c r="O2836" s="1">
        <v>52.419613462740656</v>
      </c>
      <c r="P2836" s="1">
        <v>0</v>
      </c>
      <c r="Q2836" s="1">
        <v>97.458545349927434</v>
      </c>
      <c r="R2836" s="1">
        <v>19.682543931387119</v>
      </c>
      <c r="S2836" s="1">
        <v>0</v>
      </c>
      <c r="T2836" s="1">
        <v>127.08487377619072</v>
      </c>
      <c r="U2836" s="1">
        <v>98.788955139611787</v>
      </c>
      <c r="V2836" s="1">
        <v>897.42378248212003</v>
      </c>
      <c r="W2836" s="1">
        <v>0</v>
      </c>
      <c r="X2836" s="1">
        <v>214.92041519723668</v>
      </c>
      <c r="Y2836" s="1">
        <v>8605.2037460435058</v>
      </c>
      <c r="Z2836" s="1">
        <v>0</v>
      </c>
      <c r="AA2836" s="1">
        <v>2385.0924125546999</v>
      </c>
      <c r="AB2836" s="1">
        <v>0</v>
      </c>
      <c r="AC2836" s="1">
        <v>12.205875543031084</v>
      </c>
      <c r="AD2836" s="1">
        <v>116.24573481497367</v>
      </c>
      <c r="AE2836" s="1">
        <v>0</v>
      </c>
      <c r="AF2836" s="1">
        <v>2257.515852065163</v>
      </c>
      <c r="AG2836" s="1">
        <v>21482.605989300377</v>
      </c>
      <c r="AH2836" s="1">
        <v>4812.4769692511391</v>
      </c>
      <c r="AI2836" s="1">
        <v>101.69405011771687</v>
      </c>
      <c r="AJ2836" s="1">
        <v>1893.3964382741924</v>
      </c>
      <c r="AK2836" s="1">
        <v>0</v>
      </c>
      <c r="AL2836" s="1">
        <v>45581.8046875</v>
      </c>
      <c r="AM2836" s="1">
        <v>39632.765625</v>
      </c>
      <c r="AN2836" s="1">
        <v>5949.03759765625</v>
      </c>
      <c r="AO2836" t="s">
        <v>15646</v>
      </c>
    </row>
    <row r="2837" spans="1:41" x14ac:dyDescent="0.25">
      <c r="A2837" s="1">
        <v>2019</v>
      </c>
      <c r="B2837" t="s">
        <v>2067</v>
      </c>
      <c r="C2837" t="s">
        <v>7067</v>
      </c>
      <c r="D2837" t="s">
        <v>7217</v>
      </c>
      <c r="E2837" t="s">
        <v>7741</v>
      </c>
      <c r="F2837" t="s">
        <v>9341</v>
      </c>
      <c r="G2837" t="s">
        <v>11488</v>
      </c>
      <c r="H2837" t="s">
        <v>12692</v>
      </c>
      <c r="I2837" s="1">
        <v>1144.4366612566348</v>
      </c>
      <c r="J2837" s="1">
        <v>658.05108022256502</v>
      </c>
      <c r="K2837" s="1">
        <v>91.554932900530787</v>
      </c>
      <c r="L2837" s="1">
        <v>125.88803273822984</v>
      </c>
      <c r="M2837" s="1">
        <v>205.99859902619428</v>
      </c>
      <c r="N2837" s="1">
        <v>0</v>
      </c>
      <c r="O2837" s="1">
        <v>64.088453030371554</v>
      </c>
      <c r="P2837" s="1">
        <v>0</v>
      </c>
      <c r="Q2837" s="1">
        <v>6.4026615986557909</v>
      </c>
      <c r="R2837" s="1">
        <v>39.3354324840518</v>
      </c>
      <c r="S2837" s="1">
        <v>0</v>
      </c>
      <c r="T2837" s="1">
        <v>1087.2148281938032</v>
      </c>
      <c r="U2837" s="1">
        <v>0</v>
      </c>
      <c r="V2837" s="1">
        <v>892.66059578017519</v>
      </c>
      <c r="W2837" s="1">
        <v>0</v>
      </c>
      <c r="X2837" s="1">
        <v>113.64985279679669</v>
      </c>
      <c r="Y2837" s="1">
        <v>4265.3154365034779</v>
      </c>
      <c r="Z2837" s="1">
        <v>136.60920693581491</v>
      </c>
      <c r="AA2837" s="1">
        <v>3339.5140582058743</v>
      </c>
      <c r="AB2837" s="1">
        <v>0</v>
      </c>
      <c r="AC2837" s="1">
        <v>12.440770391689437</v>
      </c>
      <c r="AD2837" s="1">
        <v>61.570224929994893</v>
      </c>
      <c r="AE2837" s="1">
        <v>0</v>
      </c>
      <c r="AF2837" s="1">
        <v>525.04840215159322</v>
      </c>
      <c r="AG2837" s="1">
        <v>12009.718323227127</v>
      </c>
      <c r="AH2837" s="1">
        <v>1400.3789338883557</v>
      </c>
      <c r="AI2837" s="1">
        <v>111.01035614189358</v>
      </c>
      <c r="AJ2837" s="1">
        <v>1118.1146180477324</v>
      </c>
      <c r="AK2837" s="1">
        <v>0</v>
      </c>
      <c r="AL2837" s="1">
        <v>27409.001953125</v>
      </c>
      <c r="AM2837" s="1">
        <v>24273.53515625</v>
      </c>
      <c r="AN2837" s="1">
        <v>3135.466064453125</v>
      </c>
      <c r="AO2837" t="s">
        <v>15647</v>
      </c>
    </row>
    <row r="2838" spans="1:41" x14ac:dyDescent="0.25">
      <c r="A2838" s="1">
        <v>2019</v>
      </c>
      <c r="B2838" t="s">
        <v>2068</v>
      </c>
      <c r="C2838" t="s">
        <v>7067</v>
      </c>
      <c r="D2838" t="s">
        <v>7217</v>
      </c>
      <c r="E2838" t="s">
        <v>7741</v>
      </c>
      <c r="F2838" t="s">
        <v>9341</v>
      </c>
      <c r="G2838" t="s">
        <v>11488</v>
      </c>
      <c r="H2838" t="s">
        <v>12692</v>
      </c>
      <c r="I2838" s="1">
        <v>0</v>
      </c>
      <c r="J2838" s="1">
        <v>1564.3534223918325</v>
      </c>
      <c r="K2838" s="1">
        <v>98.078584475976953</v>
      </c>
      <c r="L2838" s="1">
        <v>147.11787671396544</v>
      </c>
      <c r="M2838" s="1">
        <v>214.54690354119958</v>
      </c>
      <c r="N2838" s="1">
        <v>0</v>
      </c>
      <c r="O2838" s="1">
        <v>64.364071062359869</v>
      </c>
      <c r="P2838" s="1">
        <v>0</v>
      </c>
      <c r="Q2838" s="1">
        <v>7.049398259210844</v>
      </c>
      <c r="R2838" s="1">
        <v>24.083233197545319</v>
      </c>
      <c r="S2838" s="1">
        <v>0</v>
      </c>
      <c r="T2838" s="1">
        <v>122.5982305949712</v>
      </c>
      <c r="U2838" s="1">
        <v>0</v>
      </c>
      <c r="V2838" s="1">
        <v>1593.7769977346254</v>
      </c>
      <c r="W2838" s="1">
        <v>0</v>
      </c>
      <c r="X2838" s="1">
        <v>95.221926675705788</v>
      </c>
      <c r="Y2838" s="1">
        <v>1004.079508572814</v>
      </c>
      <c r="Z2838" s="1">
        <v>73.558938356982722</v>
      </c>
      <c r="AA2838" s="1">
        <v>2797.273999684945</v>
      </c>
      <c r="AB2838" s="1">
        <v>164.28162899726141</v>
      </c>
      <c r="AC2838" s="1">
        <v>64.29330736366046</v>
      </c>
      <c r="AD2838" s="1">
        <v>105.74097388816266</v>
      </c>
      <c r="AE2838" s="1"/>
      <c r="AF2838" s="1">
        <v>1726.1830867771955</v>
      </c>
      <c r="AG2838" s="1">
        <v>21897.772623582823</v>
      </c>
      <c r="AH2838" s="1">
        <v>3187.5539954692508</v>
      </c>
      <c r="AI2838" s="1">
        <v>0</v>
      </c>
      <c r="AJ2838" s="1">
        <v>1294.4141871754921</v>
      </c>
      <c r="AK2838" s="1"/>
      <c r="AL2838" s="1">
        <v>36246.34375</v>
      </c>
      <c r="AM2838" s="1">
        <v>32193.95703125</v>
      </c>
      <c r="AN2838" s="1">
        <v>4052.38623046875</v>
      </c>
      <c r="AO2838" t="s">
        <v>15648</v>
      </c>
    </row>
    <row r="2839" spans="1:41" x14ac:dyDescent="0.25">
      <c r="A2839" s="1">
        <v>2019</v>
      </c>
      <c r="B2839" t="s">
        <v>2069</v>
      </c>
      <c r="C2839" t="s">
        <v>7067</v>
      </c>
      <c r="D2839" t="s">
        <v>7217</v>
      </c>
      <c r="E2839" t="s">
        <v>7741</v>
      </c>
      <c r="F2839" t="s">
        <v>9341</v>
      </c>
      <c r="G2839" t="s">
        <v>11488</v>
      </c>
      <c r="H2839" t="s">
        <v>12692</v>
      </c>
      <c r="I2839" s="1">
        <v>668.37825835940771</v>
      </c>
      <c r="J2839" s="1">
        <v>2903.0826603887458</v>
      </c>
      <c r="K2839" s="1">
        <v>0</v>
      </c>
      <c r="L2839" s="1">
        <v>0</v>
      </c>
      <c r="M2839" s="1">
        <v>4058.7808753599516</v>
      </c>
      <c r="N2839" s="1">
        <v>0</v>
      </c>
      <c r="O2839" s="1">
        <v>53.901472448339334</v>
      </c>
      <c r="P2839" s="1">
        <v>0</v>
      </c>
      <c r="Q2839" s="1">
        <v>27.702661734322568</v>
      </c>
      <c r="R2839" s="1">
        <v>43.550233679360247</v>
      </c>
      <c r="S2839" s="1">
        <v>0</v>
      </c>
      <c r="T2839" s="1">
        <v>269.50736224169668</v>
      </c>
      <c r="U2839" s="1">
        <v>215.60588979335733</v>
      </c>
      <c r="V2839" s="1">
        <v>883.98414815276499</v>
      </c>
      <c r="W2839" s="1">
        <v>0</v>
      </c>
      <c r="X2839" s="1">
        <v>220.99603703819125</v>
      </c>
      <c r="Y2839" s="1">
        <v>8848.4657171193849</v>
      </c>
      <c r="Z2839" s="1">
        <v>57.711118525652985</v>
      </c>
      <c r="AA2839" s="1">
        <v>2426.6442896242365</v>
      </c>
      <c r="AB2839" s="1">
        <v>0</v>
      </c>
      <c r="AC2839" s="1">
        <v>12.550925518712344</v>
      </c>
      <c r="AD2839" s="1">
        <v>58.213590244206479</v>
      </c>
      <c r="AE2839" s="1">
        <v>0</v>
      </c>
      <c r="AF2839" s="1">
        <v>3742.3894645516507</v>
      </c>
      <c r="AG2839" s="1">
        <v>20390.92702720677</v>
      </c>
      <c r="AH2839" s="1">
        <v>2202.4141642391451</v>
      </c>
      <c r="AI2839" s="1">
        <v>104.5688565497783</v>
      </c>
      <c r="AJ2839" s="1">
        <v>2318.841344727558</v>
      </c>
      <c r="AK2839" s="1">
        <v>0</v>
      </c>
      <c r="AL2839" s="1">
        <v>49508.21484375</v>
      </c>
      <c r="AM2839" s="1">
        <v>42539.83203125</v>
      </c>
      <c r="AN2839" s="1">
        <v>6968.3818359375</v>
      </c>
      <c r="AO2839" t="s">
        <v>15649</v>
      </c>
    </row>
    <row r="2840" spans="1:41" x14ac:dyDescent="0.25">
      <c r="A2840" s="1">
        <v>2019</v>
      </c>
      <c r="B2840" t="s">
        <v>2070</v>
      </c>
      <c r="C2840" t="s">
        <v>7067</v>
      </c>
      <c r="D2840" t="s">
        <v>7217</v>
      </c>
      <c r="E2840" t="s">
        <v>7741</v>
      </c>
      <c r="F2840" t="s">
        <v>9341</v>
      </c>
      <c r="G2840" t="s">
        <v>11488</v>
      </c>
      <c r="H2840" t="s">
        <v>12692</v>
      </c>
      <c r="I2840" s="1">
        <v>277.15913054200439</v>
      </c>
      <c r="J2840" s="1">
        <v>501.65802628102796</v>
      </c>
      <c r="K2840" s="1">
        <v>0</v>
      </c>
      <c r="L2840" s="1">
        <v>55.431826108400884</v>
      </c>
      <c r="M2840" s="1">
        <v>332.5909566504053</v>
      </c>
      <c r="N2840" s="1">
        <v>0</v>
      </c>
      <c r="O2840" s="1">
        <v>55.431826108400884</v>
      </c>
      <c r="P2840" s="1">
        <v>0</v>
      </c>
      <c r="Q2840" s="1">
        <v>28.336877750706645</v>
      </c>
      <c r="R2840" s="1">
        <v>52.741165269099106</v>
      </c>
      <c r="S2840" s="1">
        <v>0</v>
      </c>
      <c r="T2840" s="1">
        <v>665.18191330081061</v>
      </c>
      <c r="U2840" s="1">
        <v>0</v>
      </c>
      <c r="V2840" s="1">
        <v>1441.2274788184229</v>
      </c>
      <c r="W2840" s="1">
        <v>0</v>
      </c>
      <c r="X2840" s="1">
        <v>112.29656428466997</v>
      </c>
      <c r="Y2840" s="1">
        <v>4135.2142276867062</v>
      </c>
      <c r="Z2840" s="1">
        <v>134.14501918233015</v>
      </c>
      <c r="AA2840" s="1">
        <v>2532.1258166317521</v>
      </c>
      <c r="AB2840" s="1">
        <v>0</v>
      </c>
      <c r="AC2840" s="1">
        <v>12.654176818599744</v>
      </c>
      <c r="AD2840" s="1">
        <v>59.644192069608415</v>
      </c>
      <c r="AE2840" s="1">
        <v>0</v>
      </c>
      <c r="AF2840" s="1">
        <v>975.60013950785549</v>
      </c>
      <c r="AG2840" s="1">
        <v>21017.531187261277</v>
      </c>
      <c r="AH2840" s="1">
        <v>1577.589771045089</v>
      </c>
      <c r="AI2840" s="1">
        <v>107.53774265029772</v>
      </c>
      <c r="AJ2840" s="1">
        <v>1995.5457399024317</v>
      </c>
      <c r="AK2840" s="1">
        <v>0</v>
      </c>
      <c r="AL2840" s="1">
        <v>36069.64453125</v>
      </c>
      <c r="AM2840" s="1">
        <v>33159.37109375</v>
      </c>
      <c r="AN2840" s="1">
        <v>2910.27294921875</v>
      </c>
      <c r="AO2840" t="s">
        <v>15650</v>
      </c>
    </row>
    <row r="2841" spans="1:41" x14ac:dyDescent="0.25">
      <c r="A2841" s="1">
        <v>2019</v>
      </c>
      <c r="B2841" t="s">
        <v>2071</v>
      </c>
      <c r="C2841" t="s">
        <v>7067</v>
      </c>
      <c r="D2841" t="s">
        <v>7217</v>
      </c>
      <c r="E2841" t="s">
        <v>7741</v>
      </c>
      <c r="F2841" t="s">
        <v>9341</v>
      </c>
      <c r="G2841" t="s">
        <v>11488</v>
      </c>
      <c r="H2841" t="s">
        <v>12692</v>
      </c>
      <c r="I2841" s="1">
        <v>0</v>
      </c>
      <c r="J2841" s="1">
        <v>1069.3906855949763</v>
      </c>
      <c r="K2841" s="1">
        <v>96.82256744150078</v>
      </c>
      <c r="L2841" s="1">
        <v>163.38808255753256</v>
      </c>
      <c r="M2841" s="1">
        <v>217.09435043524002</v>
      </c>
      <c r="N2841" s="1">
        <v>0</v>
      </c>
      <c r="O2841" s="1">
        <v>64.144950929994266</v>
      </c>
      <c r="P2841" s="1">
        <v>0</v>
      </c>
      <c r="Q2841" s="1">
        <v>7.1081985316654528</v>
      </c>
      <c r="R2841" s="1">
        <v>23.491611733956915</v>
      </c>
      <c r="S2841" s="1">
        <v>0</v>
      </c>
      <c r="T2841" s="1">
        <v>242.05641860375195</v>
      </c>
      <c r="U2841" s="1">
        <v>0</v>
      </c>
      <c r="V2841" s="1">
        <v>1573.3667209243877</v>
      </c>
      <c r="W2841" s="1">
        <v>0</v>
      </c>
      <c r="X2841" s="1">
        <v>36.308462790562793</v>
      </c>
      <c r="Y2841" s="1">
        <v>907.71156976406985</v>
      </c>
      <c r="Z2841" s="1">
        <v>72.616925581125585</v>
      </c>
      <c r="AA2841" s="1">
        <v>2943.7913347339982</v>
      </c>
      <c r="AB2841" s="1">
        <v>168.2292109296076</v>
      </c>
      <c r="AC2841" s="1">
        <v>12.707961976696977</v>
      </c>
      <c r="AD2841" s="1">
        <v>106.62297797498181</v>
      </c>
      <c r="AE2841" s="1">
        <v>0</v>
      </c>
      <c r="AF2841" s="1">
        <v>1494.4343946535007</v>
      </c>
      <c r="AG2841" s="1">
        <v>21483.717433176003</v>
      </c>
      <c r="AH2841" s="1">
        <v>3146.7334418487753</v>
      </c>
      <c r="AI2841" s="1">
        <v>0</v>
      </c>
      <c r="AJ2841" s="1">
        <v>1222.308128770019</v>
      </c>
      <c r="AK2841" s="1">
        <v>0</v>
      </c>
      <c r="AL2841" s="1">
        <v>35052.046875</v>
      </c>
      <c r="AM2841" s="1">
        <v>30974.033203125</v>
      </c>
      <c r="AN2841" s="1">
        <v>4078.012451171875</v>
      </c>
      <c r="AO2841" t="s">
        <v>15651</v>
      </c>
    </row>
    <row r="2842" spans="1:41" x14ac:dyDescent="0.25">
      <c r="A2842" s="1">
        <v>2019</v>
      </c>
      <c r="B2842" t="s">
        <v>2072</v>
      </c>
      <c r="C2842" t="s">
        <v>7067</v>
      </c>
      <c r="D2842" t="s">
        <v>7217</v>
      </c>
      <c r="E2842" t="s">
        <v>7741</v>
      </c>
      <c r="F2842" t="s">
        <v>9341</v>
      </c>
      <c r="G2842" t="s">
        <v>11488</v>
      </c>
      <c r="H2842" t="s">
        <v>12692</v>
      </c>
      <c r="I2842" s="1">
        <v>0</v>
      </c>
      <c r="J2842" s="1">
        <v>1172.1686914461573</v>
      </c>
      <c r="K2842" s="1">
        <v>94.421720486856259</v>
      </c>
      <c r="L2842" s="1">
        <v>153.43529579114141</v>
      </c>
      <c r="M2842" s="1">
        <v>211.71120140412302</v>
      </c>
      <c r="N2842" s="1">
        <v>0</v>
      </c>
      <c r="O2842" s="1">
        <v>64.914932834713682</v>
      </c>
      <c r="P2842" s="1">
        <v>0</v>
      </c>
      <c r="Q2842" s="1">
        <v>6.392489659920793</v>
      </c>
      <c r="R2842" s="1">
        <v>40.567111935671704</v>
      </c>
      <c r="S2842" s="1">
        <v>0</v>
      </c>
      <c r="T2842" s="1">
        <v>1121.2579307814181</v>
      </c>
      <c r="U2842" s="1">
        <v>0</v>
      </c>
      <c r="V2842" s="1">
        <v>920.61177474684848</v>
      </c>
      <c r="W2842" s="1">
        <v>0</v>
      </c>
      <c r="X2842" s="1">
        <v>60.486474975725308</v>
      </c>
      <c r="Y2842" s="1">
        <v>2183.5022862585511</v>
      </c>
      <c r="Z2842" s="1">
        <v>136.39217524326386</v>
      </c>
      <c r="AA2842" s="1">
        <v>2916.7965604490332</v>
      </c>
      <c r="AB2842" s="1">
        <v>164.05773934591275</v>
      </c>
      <c r="AC2842" s="1">
        <v>12.640707830177883</v>
      </c>
      <c r="AD2842" s="1">
        <v>61.277336052957537</v>
      </c>
      <c r="AE2842" s="1">
        <v>0</v>
      </c>
      <c r="AF2842" s="1">
        <v>1299.2452747811988</v>
      </c>
      <c r="AG2842" s="1">
        <v>17479.429182162989</v>
      </c>
      <c r="AH2842" s="1">
        <v>3122.7044506899383</v>
      </c>
      <c r="AI2842" s="1">
        <v>114.48633609031322</v>
      </c>
      <c r="AJ2842" s="1">
        <v>1039.524128984983</v>
      </c>
      <c r="AK2842" s="1">
        <v>0</v>
      </c>
      <c r="AL2842" s="1">
        <v>32376.0234375</v>
      </c>
      <c r="AM2842" s="1">
        <v>27360.705078125</v>
      </c>
      <c r="AN2842" s="1">
        <v>5015.31787109375</v>
      </c>
      <c r="AO2842" t="s">
        <v>15652</v>
      </c>
    </row>
    <row r="2843" spans="1:41" x14ac:dyDescent="0.25">
      <c r="A2843" s="1">
        <v>2019</v>
      </c>
      <c r="B2843" t="s">
        <v>2073</v>
      </c>
      <c r="C2843" t="s">
        <v>7067</v>
      </c>
      <c r="D2843" t="s">
        <v>7217</v>
      </c>
      <c r="E2843" t="s">
        <v>7741</v>
      </c>
      <c r="F2843" t="s">
        <v>9341</v>
      </c>
      <c r="G2843" t="s">
        <v>11489</v>
      </c>
      <c r="H2843" t="s">
        <v>12692</v>
      </c>
      <c r="I2843" s="1">
        <v>1045.678375</v>
      </c>
      <c r="J2843" s="1">
        <v>610.79282999999998</v>
      </c>
      <c r="K2843" s="1">
        <v>82.659359999999992</v>
      </c>
      <c r="L2843" s="1">
        <v>116.16065999999999</v>
      </c>
      <c r="M2843" s="1">
        <v>187.27199999999999</v>
      </c>
      <c r="N2843" s="1">
        <v>0</v>
      </c>
      <c r="O2843" s="1">
        <v>58.19371998159999</v>
      </c>
      <c r="P2843" s="1">
        <v>0</v>
      </c>
      <c r="Q2843" s="1">
        <v>5.8183805954716981</v>
      </c>
      <c r="R2843" s="1">
        <v>35.546597519611652</v>
      </c>
      <c r="S2843" s="1">
        <v>0</v>
      </c>
      <c r="T2843" s="1">
        <v>978.78594999999996</v>
      </c>
      <c r="U2843" s="1">
        <v>0</v>
      </c>
      <c r="V2843" s="1">
        <v>814</v>
      </c>
      <c r="W2843" s="1">
        <v>0</v>
      </c>
      <c r="X2843" s="1">
        <v>105.3847164021755</v>
      </c>
      <c r="Y2843" s="1">
        <v>3906.3432400000002</v>
      </c>
      <c r="Z2843" s="1">
        <v>124.19043106392</v>
      </c>
      <c r="AA2843" s="1">
        <v>3106.9359050122448</v>
      </c>
      <c r="AB2843" s="1">
        <v>0</v>
      </c>
      <c r="AC2843" s="1">
        <v>11.29649</v>
      </c>
      <c r="AD2843" s="1">
        <v>55.973041248612283</v>
      </c>
      <c r="AE2843" s="1"/>
      <c r="AF2843" s="1">
        <v>484.4778935635315</v>
      </c>
      <c r="AG2843" s="1">
        <v>11166</v>
      </c>
      <c r="AH2843" s="1">
        <v>1308.1084688244271</v>
      </c>
      <c r="AI2843" s="1">
        <v>100.9188</v>
      </c>
      <c r="AJ2843" s="1">
        <v>1036.8002160000001</v>
      </c>
      <c r="AK2843" s="1"/>
      <c r="AL2843" s="1">
        <v>25341.3359375</v>
      </c>
      <c r="AM2843" s="1">
        <v>22464.041015625</v>
      </c>
      <c r="AN2843" s="1">
        <v>2877.2958984375</v>
      </c>
      <c r="AO2843" t="s">
        <v>15653</v>
      </c>
    </row>
    <row r="2844" spans="1:41" x14ac:dyDescent="0.25">
      <c r="A2844" s="1">
        <v>2019</v>
      </c>
      <c r="B2844" t="s">
        <v>2074</v>
      </c>
      <c r="C2844" t="s">
        <v>7067</v>
      </c>
      <c r="D2844" t="s">
        <v>7217</v>
      </c>
      <c r="E2844" t="s">
        <v>7741</v>
      </c>
      <c r="F2844" t="s">
        <v>9341</v>
      </c>
      <c r="G2844" t="s">
        <v>11489</v>
      </c>
      <c r="H2844" t="s">
        <v>12692</v>
      </c>
      <c r="I2844" s="1">
        <v>0</v>
      </c>
      <c r="J2844" s="1">
        <v>989</v>
      </c>
      <c r="K2844" s="1">
        <v>89.297180972347377</v>
      </c>
      <c r="L2844" s="1">
        <v>151.38900000000001</v>
      </c>
      <c r="M2844" s="1">
        <v>197.31249999999989</v>
      </c>
      <c r="N2844" s="1">
        <v>0</v>
      </c>
      <c r="O2844" s="1">
        <v>59</v>
      </c>
      <c r="P2844" s="1">
        <v>0</v>
      </c>
      <c r="Q2844" s="1">
        <v>7.2740731215524903</v>
      </c>
      <c r="R2844" s="1">
        <v>21.978356956353341</v>
      </c>
      <c r="S2844" s="1">
        <v>0</v>
      </c>
      <c r="T2844" s="1">
        <v>230.39286072319999</v>
      </c>
      <c r="U2844" s="1"/>
      <c r="V2844" s="1">
        <v>1435</v>
      </c>
      <c r="W2844" s="1">
        <v>0</v>
      </c>
      <c r="X2844" s="1">
        <v>33.765264299999998</v>
      </c>
      <c r="Y2844" s="1">
        <v>883</v>
      </c>
      <c r="Z2844" s="1">
        <v>74.34</v>
      </c>
      <c r="AA2844" s="1">
        <v>2715.9987301902402</v>
      </c>
      <c r="AB2844" s="1">
        <v>139</v>
      </c>
      <c r="AC2844" s="1">
        <v>11.8</v>
      </c>
      <c r="AD2844" s="1">
        <v>109.1110968232874</v>
      </c>
      <c r="AE2844" s="1">
        <v>0</v>
      </c>
      <c r="AF2844" s="1">
        <v>1384.6840484892609</v>
      </c>
      <c r="AG2844" s="1">
        <v>20294</v>
      </c>
      <c r="AH2844" s="1">
        <v>3106.3344830371088</v>
      </c>
      <c r="AI2844" s="1">
        <v>0</v>
      </c>
      <c r="AJ2844" s="1">
        <v>1206.6156728750791</v>
      </c>
      <c r="AK2844" s="1">
        <v>0</v>
      </c>
      <c r="AL2844" s="1">
        <v>33139.29296875</v>
      </c>
      <c r="AM2844" s="1">
        <v>29175.080078125</v>
      </c>
      <c r="AN2844" s="1">
        <v>3964.21337890625</v>
      </c>
      <c r="AO2844" t="s">
        <v>15654</v>
      </c>
    </row>
    <row r="2845" spans="1:41" x14ac:dyDescent="0.25">
      <c r="A2845" s="1">
        <v>2019</v>
      </c>
      <c r="B2845" t="s">
        <v>2075</v>
      </c>
      <c r="C2845" t="s">
        <v>7067</v>
      </c>
      <c r="D2845" t="s">
        <v>7217</v>
      </c>
      <c r="E2845" t="s">
        <v>7741</v>
      </c>
      <c r="F2845" t="s">
        <v>9341</v>
      </c>
      <c r="G2845" t="s">
        <v>11489</v>
      </c>
      <c r="H2845" t="s">
        <v>12692</v>
      </c>
      <c r="I2845" s="1">
        <v>260.10000000000002</v>
      </c>
      <c r="J2845" s="1">
        <v>470.31945000000002</v>
      </c>
      <c r="K2845" s="1"/>
      <c r="L2845" s="1">
        <v>52.495000000000012</v>
      </c>
      <c r="M2845" s="1">
        <v>306</v>
      </c>
      <c r="N2845" s="1">
        <v>0</v>
      </c>
      <c r="O2845" s="1">
        <v>50.95</v>
      </c>
      <c r="P2845" s="1">
        <v>0</v>
      </c>
      <c r="Q2845" s="1">
        <v>26.071317990857551</v>
      </c>
      <c r="R2845" s="1">
        <v>48.399300302415369</v>
      </c>
      <c r="S2845" s="1">
        <v>0</v>
      </c>
      <c r="T2845" s="1">
        <v>624.24</v>
      </c>
      <c r="U2845" s="1">
        <v>0</v>
      </c>
      <c r="V2845" s="1">
        <v>1328</v>
      </c>
      <c r="W2845" s="1">
        <v>0</v>
      </c>
      <c r="X2845" s="1">
        <v>105.3847164021755</v>
      </c>
      <c r="Y2845" s="1">
        <v>3799.949331986274</v>
      </c>
      <c r="Z2845" s="1">
        <v>124</v>
      </c>
      <c r="AA2845" s="1">
        <v>2367</v>
      </c>
      <c r="AB2845" s="1"/>
      <c r="AC2845" s="1">
        <v>11.64246</v>
      </c>
      <c r="AD2845" s="1">
        <v>54.875583380592012</v>
      </c>
      <c r="AE2845" s="1">
        <v>0</v>
      </c>
      <c r="AF2845" s="1">
        <v>915.55200000000002</v>
      </c>
      <c r="AG2845" s="1">
        <v>19731</v>
      </c>
      <c r="AH2845" s="1">
        <v>1487</v>
      </c>
      <c r="AI2845" s="1">
        <v>98.94</v>
      </c>
      <c r="AJ2845" s="1">
        <v>1872.72</v>
      </c>
      <c r="AK2845" s="1"/>
      <c r="AL2845" s="1">
        <v>33734.640625</v>
      </c>
      <c r="AM2845" s="1">
        <v>31007.248046875</v>
      </c>
      <c r="AN2845" s="1">
        <v>2727.39013671875</v>
      </c>
      <c r="AO2845" t="s">
        <v>15655</v>
      </c>
    </row>
    <row r="2846" spans="1:41" x14ac:dyDescent="0.25">
      <c r="A2846" s="1">
        <v>2019</v>
      </c>
      <c r="B2846" t="s">
        <v>2076</v>
      </c>
      <c r="C2846" t="s">
        <v>7067</v>
      </c>
      <c r="D2846" t="s">
        <v>7217</v>
      </c>
      <c r="E2846" t="s">
        <v>7741</v>
      </c>
      <c r="F2846" t="s">
        <v>9341</v>
      </c>
      <c r="G2846" t="s">
        <v>11489</v>
      </c>
      <c r="H2846" t="s">
        <v>12692</v>
      </c>
      <c r="I2846" s="1">
        <v>632.4</v>
      </c>
      <c r="J2846" s="1">
        <v>2769.492317307082</v>
      </c>
      <c r="K2846" s="1">
        <v>0</v>
      </c>
      <c r="L2846" s="1">
        <v>0</v>
      </c>
      <c r="M2846" s="1">
        <v>3765</v>
      </c>
      <c r="N2846" s="1">
        <v>0</v>
      </c>
      <c r="O2846" s="1">
        <v>50</v>
      </c>
      <c r="P2846" s="1">
        <v>0</v>
      </c>
      <c r="Q2846" s="1">
        <v>25.697499971706311</v>
      </c>
      <c r="R2846" s="1">
        <v>40.398000000000003</v>
      </c>
      <c r="S2846" s="1">
        <v>0</v>
      </c>
      <c r="T2846" s="1">
        <v>255.13749999999999</v>
      </c>
      <c r="U2846" s="1">
        <v>200</v>
      </c>
      <c r="V2846" s="1">
        <v>820</v>
      </c>
      <c r="W2846" s="1">
        <v>0</v>
      </c>
      <c r="X2846" s="1">
        <v>205</v>
      </c>
      <c r="Y2846" s="1">
        <v>8208</v>
      </c>
      <c r="Z2846" s="1">
        <v>53.533897966298532</v>
      </c>
      <c r="AA2846" s="1">
        <v>2314</v>
      </c>
      <c r="AB2846" s="1">
        <v>0</v>
      </c>
      <c r="AC2846" s="1">
        <v>11.642469999999999</v>
      </c>
      <c r="AD2846" s="1">
        <v>54.390564975999993</v>
      </c>
      <c r="AE2846" s="1">
        <v>0</v>
      </c>
      <c r="AF2846" s="1">
        <v>3544.7583420992642</v>
      </c>
      <c r="AG2846" s="1">
        <v>19386</v>
      </c>
      <c r="AH2846" s="1">
        <v>2088.321178068536</v>
      </c>
      <c r="AI2846" s="1">
        <v>97</v>
      </c>
      <c r="AJ2846" s="1">
        <v>2237.9004</v>
      </c>
      <c r="AK2846" s="1"/>
      <c r="AL2846" s="1">
        <v>46758.671875</v>
      </c>
      <c r="AM2846" s="1">
        <v>40243.82421875</v>
      </c>
      <c r="AN2846" s="1">
        <v>6514.849609375</v>
      </c>
      <c r="AO2846" t="s">
        <v>15656</v>
      </c>
    </row>
    <row r="2847" spans="1:41" x14ac:dyDescent="0.25">
      <c r="A2847" s="1">
        <v>2019</v>
      </c>
      <c r="B2847" t="s">
        <v>2077</v>
      </c>
      <c r="C2847" t="s">
        <v>7067</v>
      </c>
      <c r="D2847" t="s">
        <v>7217</v>
      </c>
      <c r="E2847" t="s">
        <v>7741</v>
      </c>
      <c r="F2847" t="s">
        <v>9341</v>
      </c>
      <c r="G2847" t="s">
        <v>11489</v>
      </c>
      <c r="H2847" t="s">
        <v>12692</v>
      </c>
      <c r="I2847" s="1">
        <v>620</v>
      </c>
      <c r="J2847" s="1">
        <v>1175.85888</v>
      </c>
      <c r="K2847" s="1"/>
      <c r="L2847" s="1">
        <v>0</v>
      </c>
      <c r="M2847" s="1">
        <v>500</v>
      </c>
      <c r="N2847" s="1">
        <v>0.6</v>
      </c>
      <c r="O2847" s="1">
        <v>50</v>
      </c>
      <c r="P2847" s="1">
        <v>0</v>
      </c>
      <c r="Q2847" s="1">
        <v>92.960000000000008</v>
      </c>
      <c r="R2847" s="1">
        <v>18.774026200495811</v>
      </c>
      <c r="S2847" s="1">
        <v>0</v>
      </c>
      <c r="T2847" s="1">
        <v>121.21881999999999</v>
      </c>
      <c r="U2847" s="1">
        <v>94.228999999999999</v>
      </c>
      <c r="V2847" s="1">
        <v>856</v>
      </c>
      <c r="W2847" s="1">
        <v>0</v>
      </c>
      <c r="X2847" s="1">
        <v>205</v>
      </c>
      <c r="Y2847" s="1">
        <v>8208</v>
      </c>
      <c r="Z2847" s="1">
        <v>0</v>
      </c>
      <c r="AA2847" s="1">
        <v>2275</v>
      </c>
      <c r="AB2847" s="1">
        <v>0</v>
      </c>
      <c r="AC2847" s="1">
        <v>11.642469999999999</v>
      </c>
      <c r="AD2847" s="1">
        <v>110.88</v>
      </c>
      <c r="AE2847" s="1">
        <v>0</v>
      </c>
      <c r="AF2847" s="1">
        <v>2153.3121888334631</v>
      </c>
      <c r="AG2847" s="1">
        <v>20491</v>
      </c>
      <c r="AH2847" s="1">
        <v>4590.34</v>
      </c>
      <c r="AI2847" s="1">
        <v>97</v>
      </c>
      <c r="AJ2847" s="1">
        <v>1806</v>
      </c>
      <c r="AK2847" s="1"/>
      <c r="AL2847" s="1">
        <v>43477.81640625</v>
      </c>
      <c r="AM2847" s="1">
        <v>37803.375</v>
      </c>
      <c r="AN2847" s="1">
        <v>5674.43896484375</v>
      </c>
      <c r="AO2847" t="s">
        <v>15657</v>
      </c>
    </row>
    <row r="2848" spans="1:41" x14ac:dyDescent="0.25">
      <c r="A2848" s="1">
        <v>2019</v>
      </c>
      <c r="B2848" t="s">
        <v>2078</v>
      </c>
      <c r="C2848" t="s">
        <v>7067</v>
      </c>
      <c r="D2848" t="s">
        <v>7217</v>
      </c>
      <c r="E2848" t="s">
        <v>7741</v>
      </c>
      <c r="F2848" t="s">
        <v>9341</v>
      </c>
      <c r="G2848" t="s">
        <v>11489</v>
      </c>
      <c r="H2848" t="s">
        <v>12692</v>
      </c>
      <c r="I2848" s="1">
        <v>0</v>
      </c>
      <c r="J2848" s="1">
        <v>1075</v>
      </c>
      <c r="K2848" s="1">
        <v>87.204278293308008</v>
      </c>
      <c r="L2848" s="1">
        <v>144.274</v>
      </c>
      <c r="M2848" s="1">
        <v>192.82812499999989</v>
      </c>
      <c r="N2848" s="1">
        <v>0</v>
      </c>
      <c r="O2848" s="1">
        <v>58.90350816590729</v>
      </c>
      <c r="P2848" s="1">
        <v>0</v>
      </c>
      <c r="Q2848" s="1">
        <v>5.8046958589808861</v>
      </c>
      <c r="R2848" s="1">
        <v>37.606109567421491</v>
      </c>
      <c r="S2848" s="1">
        <v>0</v>
      </c>
      <c r="T2848" s="1">
        <v>993.39445624999962</v>
      </c>
      <c r="U2848" s="1"/>
      <c r="V2848" s="1">
        <v>831</v>
      </c>
      <c r="W2848" s="1">
        <v>0</v>
      </c>
      <c r="X2848" s="1">
        <v>54.384716402175471</v>
      </c>
      <c r="Y2848" s="1">
        <v>2022.6420000000001</v>
      </c>
      <c r="Z2848" s="1">
        <v>123.83925829632</v>
      </c>
      <c r="AA2848" s="1">
        <v>2682.5758487982448</v>
      </c>
      <c r="AB2848" s="1">
        <v>139</v>
      </c>
      <c r="AC2848" s="1">
        <v>11.297599999999999</v>
      </c>
      <c r="AD2848" s="1">
        <v>55.642843048476507</v>
      </c>
      <c r="AE2848" s="1">
        <v>0</v>
      </c>
      <c r="AF2848" s="1">
        <v>1216.028107667451</v>
      </c>
      <c r="AG2848" s="1">
        <v>16586.285707103929</v>
      </c>
      <c r="AH2848" s="1">
        <v>2892.0262218968442</v>
      </c>
      <c r="AI2848" s="1">
        <v>102.93717599999999</v>
      </c>
      <c r="AJ2848" s="1">
        <v>957.51964688935652</v>
      </c>
      <c r="AK2848" s="1"/>
      <c r="AL2848" s="1">
        <v>30270.193359375</v>
      </c>
      <c r="AM2848" s="1">
        <v>25693.873046875</v>
      </c>
      <c r="AN2848" s="1">
        <v>4576.3212890625</v>
      </c>
      <c r="AO2848" t="s">
        <v>15658</v>
      </c>
    </row>
    <row r="2849" spans="1:41" x14ac:dyDescent="0.25">
      <c r="A2849" s="1">
        <v>2019</v>
      </c>
      <c r="B2849" t="s">
        <v>2079</v>
      </c>
      <c r="C2849" t="s">
        <v>7067</v>
      </c>
      <c r="D2849" t="s">
        <v>7217</v>
      </c>
      <c r="E2849" t="s">
        <v>7741</v>
      </c>
      <c r="F2849" t="s">
        <v>9341</v>
      </c>
      <c r="G2849" t="s">
        <v>11489</v>
      </c>
      <c r="H2849" t="s">
        <v>12692</v>
      </c>
      <c r="I2849" s="1">
        <v>0</v>
      </c>
      <c r="J2849" s="1">
        <v>1304.0719999999999</v>
      </c>
      <c r="K2849" s="1">
        <v>92</v>
      </c>
      <c r="L2849" s="1">
        <v>135.13949031167999</v>
      </c>
      <c r="M2849" s="1">
        <v>196.87499999999989</v>
      </c>
      <c r="N2849" s="1">
        <v>0</v>
      </c>
      <c r="O2849" s="1">
        <v>60.883904456176722</v>
      </c>
      <c r="P2849" s="1">
        <v>0</v>
      </c>
      <c r="Q2849" s="1">
        <v>6.5248470000000003</v>
      </c>
      <c r="R2849" s="1">
        <v>22.02487857628536</v>
      </c>
      <c r="S2849" s="1">
        <v>0</v>
      </c>
      <c r="T2849" s="1">
        <v>113.1</v>
      </c>
      <c r="U2849" s="1"/>
      <c r="V2849" s="1">
        <v>1470.8306767578119</v>
      </c>
      <c r="W2849" s="1">
        <v>0</v>
      </c>
      <c r="X2849" s="1">
        <v>92.741925944000002</v>
      </c>
      <c r="Y2849" s="1">
        <v>1096</v>
      </c>
      <c r="Z2849" s="1">
        <v>68.083308194365458</v>
      </c>
      <c r="AA2849" s="1">
        <v>2601.5545299468058</v>
      </c>
      <c r="AB2849" s="1">
        <v>134</v>
      </c>
      <c r="AC2849" s="1">
        <v>60.816950000000013</v>
      </c>
      <c r="AD2849" s="1">
        <v>97.872704999999996</v>
      </c>
      <c r="AE2849" s="1">
        <v>0</v>
      </c>
      <c r="AF2849" s="1">
        <v>1585.6366863237131</v>
      </c>
      <c r="AG2849" s="1">
        <v>20289.435460037159</v>
      </c>
      <c r="AH2849" s="1">
        <v>2951</v>
      </c>
      <c r="AI2849" s="1">
        <v>0</v>
      </c>
      <c r="AJ2849" s="1">
        <v>1206.6156728750791</v>
      </c>
      <c r="AK2849" s="1">
        <v>0</v>
      </c>
      <c r="AL2849" s="1">
        <v>33585.20703125</v>
      </c>
      <c r="AM2849" s="1">
        <v>29846.734375</v>
      </c>
      <c r="AN2849" s="1">
        <v>3738.4736328125</v>
      </c>
      <c r="AO2849" t="s">
        <v>15659</v>
      </c>
    </row>
    <row r="2850" spans="1:41" x14ac:dyDescent="0.25">
      <c r="A2850" s="1">
        <v>2019</v>
      </c>
      <c r="B2850" t="s">
        <v>2080</v>
      </c>
      <c r="C2850" t="s">
        <v>7067</v>
      </c>
      <c r="D2850" t="s">
        <v>7217</v>
      </c>
      <c r="E2850" t="s">
        <v>7742</v>
      </c>
      <c r="F2850" t="s">
        <v>9342</v>
      </c>
      <c r="G2850" t="s">
        <v>11490</v>
      </c>
      <c r="H2850" t="s">
        <v>12692</v>
      </c>
      <c r="I2850" s="1">
        <v>4898.1267502556684</v>
      </c>
      <c r="J2850" s="1">
        <v>11061.646902229344</v>
      </c>
      <c r="K2850" s="1">
        <v>631.44525575585124</v>
      </c>
      <c r="L2850" s="1">
        <v>1727.9174849094695</v>
      </c>
      <c r="M2850" s="1">
        <v>4732.7412054654087</v>
      </c>
      <c r="N2850" s="1">
        <v>3352.4430678586805</v>
      </c>
      <c r="O2850" s="1">
        <v>7385.450705779258</v>
      </c>
      <c r="P2850" s="1">
        <v>9497.1161819157696</v>
      </c>
      <c r="Q2850" s="1">
        <v>2796.9042956161702</v>
      </c>
      <c r="R2850" s="1">
        <v>3420.5089306680916</v>
      </c>
      <c r="S2850" s="1">
        <v>4326.3140843088031</v>
      </c>
      <c r="T2850" s="1">
        <v>6845.5747352970784</v>
      </c>
      <c r="U2850" s="1">
        <v>1298.2986566942734</v>
      </c>
      <c r="V2850" s="1">
        <v>1202.6966647013317</v>
      </c>
      <c r="W2850" s="1">
        <v>1280.5945841029879</v>
      </c>
      <c r="X2850" s="1">
        <v>11230.636676505221</v>
      </c>
      <c r="Y2850" s="1">
        <v>25659.102542303186</v>
      </c>
      <c r="Z2850" s="1">
        <v>11041.893753825843</v>
      </c>
      <c r="AA2850" s="1">
        <v>67300.016629986756</v>
      </c>
      <c r="AB2850" s="1">
        <v>482.73104598905263</v>
      </c>
      <c r="AC2850" s="1">
        <v>9458.4096339305997</v>
      </c>
      <c r="AD2850" s="1">
        <v>8639.8555605939673</v>
      </c>
      <c r="AE2850" s="1">
        <v>7180.6498822659341</v>
      </c>
      <c r="AF2850" s="1">
        <v>17207.692183691073</v>
      </c>
      <c r="AG2850" s="1">
        <v>70214.84918054477</v>
      </c>
      <c r="AH2850" s="1">
        <v>13587.603799533921</v>
      </c>
      <c r="AI2850" s="1">
        <v>869.86009998516329</v>
      </c>
      <c r="AJ2850" s="1">
        <v>17545.537642837211</v>
      </c>
      <c r="AK2850" s="1">
        <v>1513.3441251030888</v>
      </c>
      <c r="AL2850" s="1">
        <v>326389.96875</v>
      </c>
      <c r="AM2850" s="1">
        <v>264863.8125</v>
      </c>
      <c r="AN2850" s="1">
        <v>61526.1484375</v>
      </c>
      <c r="AO2850" t="s">
        <v>15660</v>
      </c>
    </row>
    <row r="2851" spans="1:41" x14ac:dyDescent="0.25">
      <c r="A2851" s="1">
        <v>2019</v>
      </c>
      <c r="B2851" t="s">
        <v>2081</v>
      </c>
      <c r="C2851" t="s">
        <v>7067</v>
      </c>
      <c r="D2851" t="s">
        <v>7217</v>
      </c>
      <c r="E2851" t="s">
        <v>7742</v>
      </c>
      <c r="F2851" t="s">
        <v>9342</v>
      </c>
      <c r="G2851" t="s">
        <v>11490</v>
      </c>
      <c r="H2851" t="s">
        <v>12692</v>
      </c>
      <c r="I2851" s="1">
        <v>5563.6667816072386</v>
      </c>
      <c r="J2851" s="1">
        <v>8481.4249799251284</v>
      </c>
      <c r="K2851" s="1">
        <v>671.70656162541161</v>
      </c>
      <c r="L2851" s="1">
        <v>1771.8529841794643</v>
      </c>
      <c r="M2851" s="1">
        <v>4267.6059452457739</v>
      </c>
      <c r="N2851" s="1">
        <v>3594.5378162657166</v>
      </c>
      <c r="O2851" s="1">
        <v>6972.4351378810752</v>
      </c>
      <c r="P2851" s="1">
        <v>7851.9752134223663</v>
      </c>
      <c r="Q2851" s="1">
        <v>1781.2642285059351</v>
      </c>
      <c r="R2851" s="1">
        <v>3111.8843826563634</v>
      </c>
      <c r="S2851" s="1">
        <v>4624.6547196043975</v>
      </c>
      <c r="T2851" s="1">
        <v>7866.8336046219383</v>
      </c>
      <c r="U2851" s="1">
        <v>1521.3245909245809</v>
      </c>
      <c r="V2851" s="1">
        <v>2684.4056823156093</v>
      </c>
      <c r="W2851" s="1">
        <v>1222.3849139489473</v>
      </c>
      <c r="X2851" s="1">
        <v>11404.488162515772</v>
      </c>
      <c r="Y2851" s="1">
        <v>26644.360277807995</v>
      </c>
      <c r="Z2851" s="1">
        <v>10420.528820891521</v>
      </c>
      <c r="AA2851" s="1">
        <v>67922.874179579157</v>
      </c>
      <c r="AB2851" s="1">
        <v>475.64086255637255</v>
      </c>
      <c r="AC2851" s="1">
        <v>9233.2420876401175</v>
      </c>
      <c r="AD2851" s="1">
        <v>12384.226775597232</v>
      </c>
      <c r="AE2851" s="1">
        <v>6769.664476016711</v>
      </c>
      <c r="AF2851" s="1">
        <v>17452.018787928719</v>
      </c>
      <c r="AG2851" s="1">
        <v>77484.680159247029</v>
      </c>
      <c r="AH2851" s="1">
        <v>17258.622646447515</v>
      </c>
      <c r="AI2851" s="1">
        <v>762.47771860181865</v>
      </c>
      <c r="AJ2851" s="1">
        <v>27664.891423084387</v>
      </c>
      <c r="AK2851" s="1">
        <v>1073.463531050802</v>
      </c>
      <c r="AL2851" s="1">
        <v>348939.15625</v>
      </c>
      <c r="AM2851" s="1">
        <v>279954.59375</v>
      </c>
      <c r="AN2851" s="1">
        <v>68984.5390625</v>
      </c>
      <c r="AO2851" t="s">
        <v>15661</v>
      </c>
    </row>
    <row r="2852" spans="1:41" x14ac:dyDescent="0.25">
      <c r="A2852" s="1">
        <v>2019</v>
      </c>
      <c r="B2852" t="s">
        <v>2082</v>
      </c>
      <c r="C2852" t="s">
        <v>7067</v>
      </c>
      <c r="D2852" t="s">
        <v>7217</v>
      </c>
      <c r="E2852" t="s">
        <v>7742</v>
      </c>
      <c r="F2852" t="s">
        <v>9342</v>
      </c>
      <c r="G2852" t="s">
        <v>11490</v>
      </c>
      <c r="H2852" t="s">
        <v>12692</v>
      </c>
      <c r="I2852" s="1">
        <v>9120.1291382590152</v>
      </c>
      <c r="J2852" s="1">
        <v>45244.355577445844</v>
      </c>
      <c r="K2852" s="1">
        <v>1124.3847152723583</v>
      </c>
      <c r="L2852" s="1">
        <v>1348.4941013591656</v>
      </c>
      <c r="M2852" s="1">
        <v>12176.342626079855</v>
      </c>
      <c r="N2852" s="1">
        <v>12872.32336710661</v>
      </c>
      <c r="O2852" s="1">
        <v>9543.9457975302357</v>
      </c>
      <c r="P2852" s="1">
        <v>8180.7396665766009</v>
      </c>
      <c r="Q2852" s="1">
        <v>4794.0118300828608</v>
      </c>
      <c r="R2852" s="1">
        <v>5400.7750441422322</v>
      </c>
      <c r="S2852" s="1">
        <v>5543.2274265872165</v>
      </c>
      <c r="T2852" s="1">
        <v>5659.6546070756294</v>
      </c>
      <c r="U2852" s="1">
        <v>1034.9082710081152</v>
      </c>
      <c r="V2852" s="1">
        <v>2424.4882307263033</v>
      </c>
      <c r="W2852" s="1">
        <v>4193.5345564808003</v>
      </c>
      <c r="X2852" s="1">
        <v>9055.4473713210082</v>
      </c>
      <c r="Y2852" s="1">
        <v>30896.86302211259</v>
      </c>
      <c r="Z2852" s="1">
        <v>7850.6990594004119</v>
      </c>
      <c r="AA2852" s="1">
        <v>78125.872196071999</v>
      </c>
      <c r="AB2852" s="1">
        <v>845.17508798996073</v>
      </c>
      <c r="AC2852" s="1">
        <v>8497.5556720276527</v>
      </c>
      <c r="AD2852" s="1">
        <v>9657.3600735877571</v>
      </c>
      <c r="AE2852" s="1">
        <v>6843.6311975630433</v>
      </c>
      <c r="AF2852" s="1">
        <v>23085.363430395348</v>
      </c>
      <c r="AG2852" s="1">
        <v>90558.785831005938</v>
      </c>
      <c r="AH2852" s="1">
        <v>15389.948413449845</v>
      </c>
      <c r="AI2852" s="1">
        <v>643.58358103317164</v>
      </c>
      <c r="AJ2852" s="1">
        <v>19267.620341383375</v>
      </c>
      <c r="AK2852" s="1">
        <v>1456.4177855541286</v>
      </c>
      <c r="AL2852" s="1">
        <v>430835.625</v>
      </c>
      <c r="AM2852" s="1">
        <v>355546.59375</v>
      </c>
      <c r="AN2852" s="1">
        <v>75289.0234375</v>
      </c>
      <c r="AO2852" t="s">
        <v>15662</v>
      </c>
    </row>
    <row r="2853" spans="1:41" x14ac:dyDescent="0.25">
      <c r="A2853" s="1">
        <v>2019</v>
      </c>
      <c r="B2853" t="s">
        <v>2083</v>
      </c>
      <c r="C2853" t="s">
        <v>7067</v>
      </c>
      <c r="D2853" t="s">
        <v>7217</v>
      </c>
      <c r="E2853" t="s">
        <v>7742</v>
      </c>
      <c r="F2853" t="s">
        <v>9342</v>
      </c>
      <c r="G2853" t="s">
        <v>11490</v>
      </c>
      <c r="H2853" t="s">
        <v>12692</v>
      </c>
      <c r="I2853" s="1">
        <v>2748.6523299392543</v>
      </c>
      <c r="J2853" s="1">
        <v>7393.8992871827122</v>
      </c>
      <c r="K2853" s="1">
        <v>779.72474658401677</v>
      </c>
      <c r="L2853" s="1">
        <v>1593.7769977346254</v>
      </c>
      <c r="M2853" s="1">
        <v>3993.0243704782115</v>
      </c>
      <c r="N2853" s="1">
        <v>1119.3218453320869</v>
      </c>
      <c r="O2853" s="1">
        <v>6256.1877072613797</v>
      </c>
      <c r="P2853" s="1">
        <v>7931.4925283416615</v>
      </c>
      <c r="Q2853" s="1">
        <v>1741.2013700250784</v>
      </c>
      <c r="R2853" s="1">
        <v>3146.6791247414749</v>
      </c>
      <c r="S2853" s="1">
        <v>5295.0175793968056</v>
      </c>
      <c r="T2853" s="1">
        <v>8122.1327769168411</v>
      </c>
      <c r="U2853" s="1">
        <v>1718.469040991175</v>
      </c>
      <c r="V2853" s="1">
        <v>1738.4429098366916</v>
      </c>
      <c r="W2853" s="1">
        <v>1145.0674737570309</v>
      </c>
      <c r="X2853" s="1">
        <v>9072.7864313194823</v>
      </c>
      <c r="Y2853" s="1">
        <v>32296.05188563326</v>
      </c>
      <c r="Z2853" s="1">
        <v>8009.342404769468</v>
      </c>
      <c r="AA2853" s="1">
        <v>64542.241049696211</v>
      </c>
      <c r="AB2853" s="1">
        <v>673.06428596639182</v>
      </c>
      <c r="AC2853" s="1">
        <v>8902.7894294310772</v>
      </c>
      <c r="AD2853" s="1">
        <v>11680.018266758478</v>
      </c>
      <c r="AE2853" s="1">
        <v>9910.8139896867378</v>
      </c>
      <c r="AF2853" s="1">
        <v>19762.834771909354</v>
      </c>
      <c r="AG2853" s="1">
        <v>72127.206398314927</v>
      </c>
      <c r="AH2853" s="1">
        <v>15619.014577799329</v>
      </c>
      <c r="AI2853" s="1">
        <v>772.36885274831855</v>
      </c>
      <c r="AJ2853" s="1">
        <v>29296.89094086664</v>
      </c>
      <c r="AK2853" s="1">
        <v>751.52715354717338</v>
      </c>
      <c r="AL2853" s="1">
        <v>338140.0625</v>
      </c>
      <c r="AM2853" s="1">
        <v>273980.09375</v>
      </c>
      <c r="AN2853" s="1">
        <v>64159.93359375</v>
      </c>
      <c r="AO2853" t="s">
        <v>15663</v>
      </c>
    </row>
    <row r="2854" spans="1:41" x14ac:dyDescent="0.25">
      <c r="A2854" s="1">
        <v>2019</v>
      </c>
      <c r="B2854" t="s">
        <v>2084</v>
      </c>
      <c r="C2854" t="s">
        <v>7067</v>
      </c>
      <c r="D2854" t="s">
        <v>7217</v>
      </c>
      <c r="E2854" t="s">
        <v>7742</v>
      </c>
      <c r="F2854" t="s">
        <v>9342</v>
      </c>
      <c r="G2854" t="s">
        <v>11490</v>
      </c>
      <c r="H2854" t="s">
        <v>12692</v>
      </c>
      <c r="I2854" s="1">
        <v>6126.1694477067667</v>
      </c>
      <c r="J2854" s="1">
        <v>34972.553822176189</v>
      </c>
      <c r="K2854" s="1">
        <v>774.78361967074181</v>
      </c>
      <c r="L2854" s="1">
        <v>1041.4373617435378</v>
      </c>
      <c r="M2854" s="1">
        <v>5342.230334745972</v>
      </c>
      <c r="N2854" s="1">
        <v>7161.8846261440221</v>
      </c>
      <c r="O2854" s="1">
        <v>9041.0496239274162</v>
      </c>
      <c r="P2854" s="1">
        <v>7843.2675654669565</v>
      </c>
      <c r="Q2854" s="1">
        <v>4840.99241608592</v>
      </c>
      <c r="R2854" s="1">
        <v>5147.1491954871317</v>
      </c>
      <c r="S2854" s="1">
        <v>6110.3704486734341</v>
      </c>
      <c r="T2854" s="1">
        <v>6637.732635288482</v>
      </c>
      <c r="U2854" s="1">
        <v>646.60671360999868</v>
      </c>
      <c r="V2854" s="1">
        <v>1753.2769650451646</v>
      </c>
      <c r="W2854" s="1">
        <v>1390.4905434268114</v>
      </c>
      <c r="X2854" s="1">
        <v>11043.710331374292</v>
      </c>
      <c r="Y2854" s="1">
        <v>23163.398023834292</v>
      </c>
      <c r="Z2854" s="1">
        <v>9949.5659473048672</v>
      </c>
      <c r="AA2854" s="1">
        <v>79712.198397480694</v>
      </c>
      <c r="AB2854" s="1">
        <v>719.85065993042338</v>
      </c>
      <c r="AC2854" s="1">
        <v>8936.4039035003352</v>
      </c>
      <c r="AD2854" s="1">
        <v>9457.9528549160805</v>
      </c>
      <c r="AE2854" s="1">
        <v>6923.0909677534164</v>
      </c>
      <c r="AF2854" s="1">
        <v>20307.810679113798</v>
      </c>
      <c r="AG2854" s="1">
        <v>79137.7951258963</v>
      </c>
      <c r="AH2854" s="1">
        <v>14123.492836568141</v>
      </c>
      <c r="AI2854" s="1">
        <v>843.44981934613986</v>
      </c>
      <c r="AJ2854" s="1">
        <v>22181.471368476097</v>
      </c>
      <c r="AK2854" s="1">
        <v>1462.1322784214767</v>
      </c>
      <c r="AL2854" s="1">
        <v>386792.28125</v>
      </c>
      <c r="AM2854" s="1">
        <v>319845.0625</v>
      </c>
      <c r="AN2854" s="1">
        <v>66947.2421875</v>
      </c>
      <c r="AO2854" t="s">
        <v>15664</v>
      </c>
    </row>
    <row r="2855" spans="1:41" x14ac:dyDescent="0.25">
      <c r="A2855" s="1">
        <v>2019</v>
      </c>
      <c r="B2855" t="s">
        <v>2085</v>
      </c>
      <c r="C2855" t="s">
        <v>7067</v>
      </c>
      <c r="D2855" t="s">
        <v>7217</v>
      </c>
      <c r="E2855" t="s">
        <v>7742</v>
      </c>
      <c r="F2855" t="s">
        <v>9342</v>
      </c>
      <c r="G2855" t="s">
        <v>11490</v>
      </c>
      <c r="H2855" t="s">
        <v>12692</v>
      </c>
      <c r="I2855" s="1">
        <v>8869.3985978957189</v>
      </c>
      <c r="J2855" s="1">
        <v>44299.311542941061</v>
      </c>
      <c r="K2855" s="1">
        <v>1093.47313683277</v>
      </c>
      <c r="L2855" s="1">
        <v>1897.1203276145854</v>
      </c>
      <c r="M2855" s="1">
        <v>11317.394546605707</v>
      </c>
      <c r="N2855" s="1">
        <v>7810.6272451752839</v>
      </c>
      <c r="O2855" s="1">
        <v>9281.5636918893979</v>
      </c>
      <c r="P2855" s="1">
        <v>7955.8348164284207</v>
      </c>
      <c r="Q2855" s="1">
        <v>4388.8407032135055</v>
      </c>
      <c r="R2855" s="1">
        <v>6666.8312794182821</v>
      </c>
      <c r="S2855" s="1">
        <v>2925.3876588687835</v>
      </c>
      <c r="T2855" s="1">
        <v>4087.358274133243</v>
      </c>
      <c r="U2855" s="1">
        <v>1033.2303259015457</v>
      </c>
      <c r="V2855" s="1">
        <v>2740.4973918320816</v>
      </c>
      <c r="W2855" s="1">
        <v>3853.8899817806928</v>
      </c>
      <c r="X2855" s="1">
        <v>8807.5434540096849</v>
      </c>
      <c r="Y2855" s="1">
        <v>30047.970829112197</v>
      </c>
      <c r="Z2855" s="1">
        <v>6934.8718018568861</v>
      </c>
      <c r="AA2855" s="1">
        <v>91053.916977049768</v>
      </c>
      <c r="AB2855" s="1">
        <v>832.42346178832156</v>
      </c>
      <c r="AC2855" s="1">
        <v>8263.9409179912418</v>
      </c>
      <c r="AD2855" s="1">
        <v>10565.881303361106</v>
      </c>
      <c r="AE2855" s="1">
        <v>8304.3151647673749</v>
      </c>
      <c r="AF2855" s="1">
        <v>23092.181271800015</v>
      </c>
      <c r="AG2855" s="1">
        <v>92277.390755270142</v>
      </c>
      <c r="AH2855" s="1">
        <v>13592.228408432884</v>
      </c>
      <c r="AI2855" s="1">
        <v>625.89018474512341</v>
      </c>
      <c r="AJ2855" s="1">
        <v>24493.588586600199</v>
      </c>
      <c r="AK2855" s="1">
        <v>1416.3779557632524</v>
      </c>
      <c r="AL2855" s="1">
        <v>438529.28125</v>
      </c>
      <c r="AM2855" s="1">
        <v>370129.875</v>
      </c>
      <c r="AN2855" s="1">
        <v>68399.40625</v>
      </c>
      <c r="AO2855" t="s">
        <v>15665</v>
      </c>
    </row>
    <row r="2856" spans="1:41" x14ac:dyDescent="0.25">
      <c r="A2856" s="1">
        <v>2019</v>
      </c>
      <c r="B2856" t="s">
        <v>2086</v>
      </c>
      <c r="C2856" t="s">
        <v>7067</v>
      </c>
      <c r="D2856" t="s">
        <v>7217</v>
      </c>
      <c r="E2856" t="s">
        <v>7742</v>
      </c>
      <c r="F2856" t="s">
        <v>9342</v>
      </c>
      <c r="G2856" t="s">
        <v>11490</v>
      </c>
      <c r="H2856" t="s">
        <v>12692</v>
      </c>
      <c r="I2856" s="1">
        <v>11476.605277483319</v>
      </c>
      <c r="J2856" s="1">
        <v>43819.690016082524</v>
      </c>
      <c r="K2856" s="1">
        <v>788.76716960949034</v>
      </c>
      <c r="L2856" s="1">
        <v>1008.8592351728961</v>
      </c>
      <c r="M2856" s="1">
        <v>8869.0921773441405</v>
      </c>
      <c r="N2856" s="1">
        <v>8097.275073185192</v>
      </c>
      <c r="O2856" s="1">
        <v>8844.7021738564454</v>
      </c>
      <c r="P2856" s="1">
        <v>6833.6355226436608</v>
      </c>
      <c r="Q2856" s="1">
        <v>4941.0335842008926</v>
      </c>
      <c r="R2856" s="1">
        <v>6245.0628618060591</v>
      </c>
      <c r="S2856" s="1">
        <v>7920.0288716036994</v>
      </c>
      <c r="T2856" s="1">
        <v>7427.8646985257183</v>
      </c>
      <c r="U2856" s="1">
        <v>537.68871325148859</v>
      </c>
      <c r="V2856" s="1">
        <v>2819.262675873269</v>
      </c>
      <c r="W2856" s="1">
        <v>1635.2388701978259</v>
      </c>
      <c r="X2856" s="1">
        <v>11627.488319862941</v>
      </c>
      <c r="Y2856" s="1">
        <v>31512.993142625903</v>
      </c>
      <c r="Z2856" s="1">
        <v>7212.7892132251227</v>
      </c>
      <c r="AA2856" s="1">
        <v>88704.225411707434</v>
      </c>
      <c r="AB2856" s="1">
        <v>696.8057700956532</v>
      </c>
      <c r="AC2856" s="1">
        <v>9361.2328140687569</v>
      </c>
      <c r="AD2856" s="1">
        <v>9362.6289366152378</v>
      </c>
      <c r="AE2856" s="1">
        <v>10065.310984763431</v>
      </c>
      <c r="AF2856" s="1">
        <v>19830.485504499171</v>
      </c>
      <c r="AG2856" s="1">
        <v>96285.081950292326</v>
      </c>
      <c r="AH2856" s="1">
        <v>14334.670231632468</v>
      </c>
      <c r="AI2856" s="1">
        <v>600.88099501506554</v>
      </c>
      <c r="AJ2856" s="1">
        <v>21401.119423931414</v>
      </c>
      <c r="AK2856" s="1">
        <v>985.70236808880713</v>
      </c>
      <c r="AL2856" s="1">
        <v>443246.21875</v>
      </c>
      <c r="AM2856" s="1">
        <v>370152.34375</v>
      </c>
      <c r="AN2856" s="1">
        <v>73093.875</v>
      </c>
      <c r="AO2856" t="s">
        <v>15666</v>
      </c>
    </row>
    <row r="2857" spans="1:41" x14ac:dyDescent="0.25">
      <c r="A2857" s="1">
        <v>2019</v>
      </c>
      <c r="B2857" t="s">
        <v>2087</v>
      </c>
      <c r="C2857" t="s">
        <v>7067</v>
      </c>
      <c r="D2857" t="s">
        <v>7217</v>
      </c>
      <c r="E2857" t="s">
        <v>7742</v>
      </c>
      <c r="F2857" t="s">
        <v>9342</v>
      </c>
      <c r="G2857" t="s">
        <v>11491</v>
      </c>
      <c r="H2857" t="s">
        <v>12692</v>
      </c>
      <c r="I2857" s="1">
        <v>4688.9400000000014</v>
      </c>
      <c r="J2857" s="1">
        <v>7843.92</v>
      </c>
      <c r="K2857" s="1">
        <v>617.95333758409561</v>
      </c>
      <c r="L2857" s="1">
        <v>1641.7295999999999</v>
      </c>
      <c r="M2857" s="1">
        <v>3882.119999999999</v>
      </c>
      <c r="N2857" s="1">
        <v>1934.254634340188</v>
      </c>
      <c r="O2857" s="1">
        <v>6515</v>
      </c>
      <c r="P2857" s="1">
        <v>7611</v>
      </c>
      <c r="Q2857" s="1">
        <v>1822.8312263982471</v>
      </c>
      <c r="R2857" s="1">
        <v>2911.4267059871308</v>
      </c>
      <c r="S2857" s="1">
        <v>4732.5741455413936</v>
      </c>
      <c r="T2857" s="1">
        <v>7487.767973504001</v>
      </c>
      <c r="U2857" s="1">
        <v>1374.2233973712</v>
      </c>
      <c r="V2857" s="1">
        <v>2449</v>
      </c>
      <c r="W2857" s="1">
        <v>1093.2564815999999</v>
      </c>
      <c r="X2857" s="1">
        <v>10923.684189400001</v>
      </c>
      <c r="Y2857" s="1">
        <v>25427</v>
      </c>
      <c r="Z2857" s="1">
        <v>10667.79</v>
      </c>
      <c r="AA2857" s="1">
        <v>62666.955312332953</v>
      </c>
      <c r="AB2857" s="1">
        <v>393</v>
      </c>
      <c r="AC2857" s="1">
        <v>8589.4</v>
      </c>
      <c r="AD2857" s="1">
        <v>12673.221030374891</v>
      </c>
      <c r="AE2857" s="1">
        <v>6054.5409896735991</v>
      </c>
      <c r="AF2857" s="1">
        <v>16170.353222620241</v>
      </c>
      <c r="AG2857" s="1">
        <v>73188</v>
      </c>
      <c r="AH2857" s="1">
        <v>17037.049895426611</v>
      </c>
      <c r="AI2857" s="1">
        <v>681.93226080000011</v>
      </c>
      <c r="AJ2857" s="1">
        <v>27309.719042015538</v>
      </c>
      <c r="AK2857" s="1">
        <v>1057.708145278516</v>
      </c>
      <c r="AL2857" s="1">
        <v>329446.375</v>
      </c>
      <c r="AM2857" s="1">
        <v>262351.09375</v>
      </c>
      <c r="AN2857" s="1">
        <v>67095.2734375</v>
      </c>
      <c r="AO2857" t="s">
        <v>15667</v>
      </c>
    </row>
    <row r="2858" spans="1:41" x14ac:dyDescent="0.25">
      <c r="A2858" s="1">
        <v>2019</v>
      </c>
      <c r="B2858" t="s">
        <v>2088</v>
      </c>
      <c r="C2858" t="s">
        <v>7067</v>
      </c>
      <c r="D2858" t="s">
        <v>7217</v>
      </c>
      <c r="E2858" t="s">
        <v>7742</v>
      </c>
      <c r="F2858" t="s">
        <v>9342</v>
      </c>
      <c r="G2858" t="s">
        <v>11491</v>
      </c>
      <c r="H2858" t="s">
        <v>12692</v>
      </c>
      <c r="I2858" s="1">
        <v>4492.0934639999996</v>
      </c>
      <c r="J2858" s="1">
        <v>10144.674999999999</v>
      </c>
      <c r="K2858" s="1">
        <v>646.9633936207365</v>
      </c>
      <c r="L2858" s="1">
        <v>1624.7472</v>
      </c>
      <c r="M2858" s="1">
        <v>4313.9212499999994</v>
      </c>
      <c r="N2858" s="1">
        <v>3074.5401990207838</v>
      </c>
      <c r="O2858" s="1">
        <v>6701.5236242244064</v>
      </c>
      <c r="P2858" s="1">
        <v>8046.5521135999998</v>
      </c>
      <c r="Q2858" s="1">
        <v>1632.5139731727149</v>
      </c>
      <c r="R2858" s="1">
        <v>3170.8452360873771</v>
      </c>
      <c r="S2858" s="1">
        <v>3893.6526351559651</v>
      </c>
      <c r="T2858" s="1">
        <v>6064.9345749999984</v>
      </c>
      <c r="U2858" s="1">
        <v>1179.002088</v>
      </c>
      <c r="V2858" s="1">
        <v>1085</v>
      </c>
      <c r="W2858" s="1">
        <v>1152.5384062149999</v>
      </c>
      <c r="X2858" s="1">
        <v>10097.71177627273</v>
      </c>
      <c r="Y2858" s="1">
        <v>23768.7768</v>
      </c>
      <c r="Z2858" s="1">
        <v>10025.64795393639</v>
      </c>
      <c r="AA2858" s="1">
        <v>61895.780351417263</v>
      </c>
      <c r="AB2858" s="1">
        <v>409</v>
      </c>
      <c r="AC2858" s="1">
        <v>8453.4323300000015</v>
      </c>
      <c r="AD2858" s="1">
        <v>7845.4149263956806</v>
      </c>
      <c r="AE2858" s="1">
        <v>6656.532677652488</v>
      </c>
      <c r="AF2858" s="1">
        <v>16105.53278093064</v>
      </c>
      <c r="AG2858" s="1">
        <v>66627.092753014833</v>
      </c>
      <c r="AH2858" s="1">
        <v>12583.8698799418</v>
      </c>
      <c r="AI2858" s="1">
        <v>782.11029600000006</v>
      </c>
      <c r="AJ2858" s="1">
        <v>16161.062785767839</v>
      </c>
      <c r="AK2858" s="1">
        <v>1421.598059324999</v>
      </c>
      <c r="AL2858" s="1">
        <v>300057.09375</v>
      </c>
      <c r="AM2858" s="1">
        <v>244143.828125</v>
      </c>
      <c r="AN2858" s="1">
        <v>55913.23828125</v>
      </c>
      <c r="AO2858" t="s">
        <v>15668</v>
      </c>
    </row>
    <row r="2859" spans="1:41" x14ac:dyDescent="0.25">
      <c r="A2859" s="1">
        <v>2019</v>
      </c>
      <c r="B2859" t="s">
        <v>2089</v>
      </c>
      <c r="C2859" t="s">
        <v>7067</v>
      </c>
      <c r="D2859" t="s">
        <v>7217</v>
      </c>
      <c r="E2859" t="s">
        <v>7742</v>
      </c>
      <c r="F2859" t="s">
        <v>9342</v>
      </c>
      <c r="G2859" t="s">
        <v>11491</v>
      </c>
      <c r="H2859" t="s">
        <v>12692</v>
      </c>
      <c r="I2859" s="1">
        <v>10770.220799999999</v>
      </c>
      <c r="J2859" s="1">
        <v>41082.274035000002</v>
      </c>
      <c r="K2859" s="1">
        <v>681.61959999999988</v>
      </c>
      <c r="L2859" s="1">
        <v>955.40900000000011</v>
      </c>
      <c r="M2859" s="1">
        <v>8160</v>
      </c>
      <c r="N2859" s="1">
        <v>7457.1942060457759</v>
      </c>
      <c r="O2859" s="1">
        <v>8129.5819999999994</v>
      </c>
      <c r="P2859" s="1">
        <v>6267.2980950000001</v>
      </c>
      <c r="Q2859" s="1">
        <v>4545.9933486848486</v>
      </c>
      <c r="R2859" s="1">
        <v>5730.9441555532767</v>
      </c>
      <c r="S2859" s="1">
        <v>7294</v>
      </c>
      <c r="T2859" s="1">
        <v>6970.68</v>
      </c>
      <c r="U2859" s="1">
        <v>489.85</v>
      </c>
      <c r="V2859" s="1">
        <v>2597</v>
      </c>
      <c r="W2859" s="1">
        <v>1505.9749999999999</v>
      </c>
      <c r="X2859" s="1">
        <v>11036.816998711531</v>
      </c>
      <c r="Y2859" s="1">
        <v>28958</v>
      </c>
      <c r="Z2859" s="1">
        <v>6635</v>
      </c>
      <c r="AA2859" s="1">
        <v>84237</v>
      </c>
      <c r="AB2859" s="1">
        <v>628.52499999999998</v>
      </c>
      <c r="AC2859" s="1">
        <v>8612.7935399999969</v>
      </c>
      <c r="AD2859" s="1">
        <v>8614.078035849001</v>
      </c>
      <c r="AE2859" s="1">
        <v>9260.58</v>
      </c>
      <c r="AF2859" s="1">
        <v>18609.920119295999</v>
      </c>
      <c r="AG2859" s="1">
        <v>90391</v>
      </c>
      <c r="AH2859" s="1">
        <v>13518</v>
      </c>
      <c r="AI2859" s="1">
        <v>552.84</v>
      </c>
      <c r="AJ2859" s="1">
        <v>20083.881600000001</v>
      </c>
      <c r="AK2859" s="1">
        <v>906.89454599999999</v>
      </c>
      <c r="AL2859" s="1">
        <v>414683.375</v>
      </c>
      <c r="AM2859" s="1">
        <v>346684.375</v>
      </c>
      <c r="AN2859" s="1">
        <v>67999.015625</v>
      </c>
      <c r="AO2859" t="s">
        <v>15669</v>
      </c>
    </row>
    <row r="2860" spans="1:41" x14ac:dyDescent="0.25">
      <c r="A2860" s="1">
        <v>2019</v>
      </c>
      <c r="B2860" t="s">
        <v>2090</v>
      </c>
      <c r="C2860" t="s">
        <v>7067</v>
      </c>
      <c r="D2860" t="s">
        <v>7217</v>
      </c>
      <c r="E2860" t="s">
        <v>7742</v>
      </c>
      <c r="F2860" t="s">
        <v>9342</v>
      </c>
      <c r="G2860" t="s">
        <v>11491</v>
      </c>
      <c r="H2860" t="s">
        <v>12692</v>
      </c>
      <c r="I2860" s="1">
        <v>8629.2000000000007</v>
      </c>
      <c r="J2860" s="1">
        <v>42863.269137874013</v>
      </c>
      <c r="K2860" s="1">
        <v>1043</v>
      </c>
      <c r="L2860" s="1">
        <v>1277.2817368000001</v>
      </c>
      <c r="M2860" s="1">
        <v>11295</v>
      </c>
      <c r="N2860" s="1">
        <v>11940.604572021481</v>
      </c>
      <c r="O2860" s="1">
        <v>8853.1401500000011</v>
      </c>
      <c r="P2860" s="1">
        <v>7588.6049999999996</v>
      </c>
      <c r="Q2860" s="1">
        <v>4447.0137941756357</v>
      </c>
      <c r="R2860" s="1">
        <v>5009.8585426571462</v>
      </c>
      <c r="S2860" s="1">
        <v>5142</v>
      </c>
      <c r="T2860" s="1">
        <v>5357.8875000000007</v>
      </c>
      <c r="U2860" s="1">
        <v>960</v>
      </c>
      <c r="V2860" s="1">
        <v>2249</v>
      </c>
      <c r="W2860" s="1">
        <v>3890</v>
      </c>
      <c r="X2860" s="1">
        <v>8400</v>
      </c>
      <c r="Y2860" s="1">
        <v>28660.5</v>
      </c>
      <c r="Z2860" s="1">
        <v>7282.4532455256576</v>
      </c>
      <c r="AA2860" s="1">
        <v>75997</v>
      </c>
      <c r="AB2860" s="1">
        <v>794</v>
      </c>
      <c r="AC2860" s="1">
        <v>7882.4893699999984</v>
      </c>
      <c r="AD2860" s="1">
        <v>8958.3453242800006</v>
      </c>
      <c r="AE2860" s="1">
        <v>6348.2785225600001</v>
      </c>
      <c r="AF2860" s="1">
        <v>21866.252931558782</v>
      </c>
      <c r="AG2860" s="1">
        <v>86096</v>
      </c>
      <c r="AH2860" s="1">
        <v>14598.48199</v>
      </c>
      <c r="AI2860" s="1">
        <v>597</v>
      </c>
      <c r="AJ2860" s="1">
        <v>18595.069200000002</v>
      </c>
      <c r="AK2860" s="1">
        <v>1351</v>
      </c>
      <c r="AL2860" s="1">
        <v>407972.6875</v>
      </c>
      <c r="AM2860" s="1">
        <v>337692.875</v>
      </c>
      <c r="AN2860" s="1">
        <v>70279.8515625</v>
      </c>
      <c r="AO2860" t="s">
        <v>15670</v>
      </c>
    </row>
    <row r="2861" spans="1:41" x14ac:dyDescent="0.25">
      <c r="A2861" s="1">
        <v>2019</v>
      </c>
      <c r="B2861" t="s">
        <v>2091</v>
      </c>
      <c r="C2861" t="s">
        <v>7067</v>
      </c>
      <c r="D2861" t="s">
        <v>7217</v>
      </c>
      <c r="E2861" t="s">
        <v>7742</v>
      </c>
      <c r="F2861" t="s">
        <v>9342</v>
      </c>
      <c r="G2861" t="s">
        <v>11491</v>
      </c>
      <c r="H2861" t="s">
        <v>12692</v>
      </c>
      <c r="I2861" s="1">
        <v>2511.04</v>
      </c>
      <c r="J2861" s="1">
        <v>6163.6819999999998</v>
      </c>
      <c r="K2861" s="1">
        <v>731</v>
      </c>
      <c r="L2861" s="1">
        <v>1464.0111450432</v>
      </c>
      <c r="M2861" s="1">
        <v>3664.1249999999991</v>
      </c>
      <c r="N2861" s="1">
        <v>1037.1679999999999</v>
      </c>
      <c r="O2861" s="1">
        <v>5917.9155131403804</v>
      </c>
      <c r="P2861" s="1">
        <v>7310.5349999999989</v>
      </c>
      <c r="Q2861" s="1">
        <v>1611.637209</v>
      </c>
      <c r="R2861" s="1">
        <v>2877.737597459582</v>
      </c>
      <c r="S2861" s="1">
        <v>4887</v>
      </c>
      <c r="T2861" s="1">
        <v>7495.6</v>
      </c>
      <c r="U2861" s="1">
        <v>1257</v>
      </c>
      <c r="V2861" s="1">
        <v>1604.3368458789059</v>
      </c>
      <c r="W2861" s="1">
        <v>1030.191547344032</v>
      </c>
      <c r="X2861" s="1">
        <v>8836.4908870703948</v>
      </c>
      <c r="Y2861" s="1">
        <v>30386</v>
      </c>
      <c r="Z2861" s="1">
        <v>7413.1375405631579</v>
      </c>
      <c r="AA2861" s="1">
        <v>60026.354084250423</v>
      </c>
      <c r="AB2861" s="1">
        <v>549</v>
      </c>
      <c r="AC2861" s="1">
        <v>8421.4145399999998</v>
      </c>
      <c r="AD2861" s="1">
        <v>10810.8989371152</v>
      </c>
      <c r="AE2861" s="1">
        <v>9174.9148939521201</v>
      </c>
      <c r="AF2861" s="1">
        <v>18153.738198535681</v>
      </c>
      <c r="AG2861" s="1">
        <v>66844.640201107628</v>
      </c>
      <c r="AH2861" s="1">
        <v>14459.9</v>
      </c>
      <c r="AI2861" s="1">
        <v>695.57090601600009</v>
      </c>
      <c r="AJ2861" s="1">
        <v>27309.719042015538</v>
      </c>
      <c r="AK2861" s="1">
        <v>768</v>
      </c>
      <c r="AL2861" s="1">
        <v>313412.78125</v>
      </c>
      <c r="AM2861" s="1">
        <v>253567.078125</v>
      </c>
      <c r="AN2861" s="1">
        <v>59845.6875</v>
      </c>
      <c r="AO2861" t="s">
        <v>15671</v>
      </c>
    </row>
    <row r="2862" spans="1:41" x14ac:dyDescent="0.25">
      <c r="A2862" s="1">
        <v>2019</v>
      </c>
      <c r="B2862" t="s">
        <v>2092</v>
      </c>
      <c r="C2862" t="s">
        <v>7067</v>
      </c>
      <c r="D2862" t="s">
        <v>7217</v>
      </c>
      <c r="E2862" t="s">
        <v>7742</v>
      </c>
      <c r="F2862" t="s">
        <v>9342</v>
      </c>
      <c r="G2862" t="s">
        <v>11491</v>
      </c>
      <c r="H2862" t="s">
        <v>12692</v>
      </c>
      <c r="I2862" s="1">
        <v>8460</v>
      </c>
      <c r="J2862" s="1">
        <v>42254.519460000003</v>
      </c>
      <c r="K2862" s="1">
        <v>1043</v>
      </c>
      <c r="L2862" s="1">
        <v>1809.5519999999999</v>
      </c>
      <c r="M2862" s="1">
        <v>10795</v>
      </c>
      <c r="N2862" s="1">
        <v>7450.1</v>
      </c>
      <c r="O2862" s="1">
        <v>8853.1401500000011</v>
      </c>
      <c r="P2862" s="1">
        <v>7588.6049999999996</v>
      </c>
      <c r="Q2862" s="1">
        <v>4186.2581706492829</v>
      </c>
      <c r="R2862" s="1">
        <v>6359.1</v>
      </c>
      <c r="S2862" s="1">
        <v>2790.3560000000002</v>
      </c>
      <c r="T2862" s="1">
        <v>3898.6917340000009</v>
      </c>
      <c r="U2862" s="1">
        <v>985.5379099999999</v>
      </c>
      <c r="V2862" s="1">
        <v>2614</v>
      </c>
      <c r="W2862" s="1">
        <v>2630</v>
      </c>
      <c r="X2862" s="1">
        <v>8400</v>
      </c>
      <c r="Y2862" s="1">
        <v>28661</v>
      </c>
      <c r="Z2862" s="1">
        <v>6614.7681600000014</v>
      </c>
      <c r="AA2862" s="1">
        <v>86851</v>
      </c>
      <c r="AB2862" s="1">
        <v>794</v>
      </c>
      <c r="AC2862" s="1">
        <v>7882.4893700000002</v>
      </c>
      <c r="AD2862" s="1">
        <v>10078.175520000001</v>
      </c>
      <c r="AE2862" s="1">
        <v>7921</v>
      </c>
      <c r="AF2862" s="1">
        <v>22026.27961785116</v>
      </c>
      <c r="AG2862" s="1">
        <v>88018</v>
      </c>
      <c r="AH2862" s="1">
        <v>12964.8308243384</v>
      </c>
      <c r="AI2862" s="1">
        <v>597</v>
      </c>
      <c r="AJ2862" s="1">
        <v>23363</v>
      </c>
      <c r="AK2862" s="1">
        <v>1351</v>
      </c>
      <c r="AL2862" s="1">
        <v>417240.4375</v>
      </c>
      <c r="AM2862" s="1">
        <v>353045.1875</v>
      </c>
      <c r="AN2862" s="1">
        <v>64195.1953125</v>
      </c>
      <c r="AO2862" t="s">
        <v>15672</v>
      </c>
    </row>
    <row r="2863" spans="1:41" x14ac:dyDescent="0.25">
      <c r="A2863" s="1">
        <v>2019</v>
      </c>
      <c r="B2863" t="s">
        <v>2093</v>
      </c>
      <c r="C2863" t="s">
        <v>7067</v>
      </c>
      <c r="D2863" t="s">
        <v>7217</v>
      </c>
      <c r="E2863" t="s">
        <v>7742</v>
      </c>
      <c r="F2863" t="s">
        <v>9342</v>
      </c>
      <c r="G2863" t="s">
        <v>11491</v>
      </c>
      <c r="H2863" t="s">
        <v>12692</v>
      </c>
      <c r="I2863" s="1">
        <v>5597.5163413749979</v>
      </c>
      <c r="J2863" s="1">
        <v>32460.983293500001</v>
      </c>
      <c r="K2863" s="1">
        <v>699.50483399999996</v>
      </c>
      <c r="L2863" s="1">
        <v>960.96546000000001</v>
      </c>
      <c r="M2863" s="1">
        <v>4856.5871999999999</v>
      </c>
      <c r="N2863" s="1">
        <v>6648</v>
      </c>
      <c r="O2863" s="1">
        <v>8209.4712116899991</v>
      </c>
      <c r="P2863" s="1">
        <v>7414.0829999999996</v>
      </c>
      <c r="Q2863" s="1">
        <v>4399.2230266383986</v>
      </c>
      <c r="R2863" s="1">
        <v>4651.3697516750308</v>
      </c>
      <c r="S2863" s="1">
        <v>5565.7903894139226</v>
      </c>
      <c r="T2863" s="1">
        <v>5975.7457999999997</v>
      </c>
      <c r="U2863" s="1">
        <v>576.35649999999998</v>
      </c>
      <c r="V2863" s="1">
        <v>1598</v>
      </c>
      <c r="W2863" s="1">
        <v>1266.5658149999999</v>
      </c>
      <c r="X2863" s="1">
        <v>10240.56127358626</v>
      </c>
      <c r="Y2863" s="1">
        <v>21201.437600000001</v>
      </c>
      <c r="Z2863" s="1">
        <v>9045.0776460129091</v>
      </c>
      <c r="AA2863" s="1">
        <v>74409.836067548051</v>
      </c>
      <c r="AB2863" s="1">
        <v>629</v>
      </c>
      <c r="AC2863" s="1">
        <v>8114.4459700000034</v>
      </c>
      <c r="AD2863" s="1">
        <v>8598.1557786667672</v>
      </c>
      <c r="AE2863" s="1">
        <v>6293.7374226911988</v>
      </c>
      <c r="AF2863" s="1">
        <v>18738.625430314889</v>
      </c>
      <c r="AG2863" s="1">
        <v>73576</v>
      </c>
      <c r="AH2863" s="1">
        <v>13192.900965453129</v>
      </c>
      <c r="AI2863" s="1">
        <v>766.77480000000003</v>
      </c>
      <c r="AJ2863" s="1">
        <v>20568.333456</v>
      </c>
      <c r="AK2863" s="1">
        <v>1329.21504</v>
      </c>
      <c r="AL2863" s="1">
        <v>357584.3125</v>
      </c>
      <c r="AM2863" s="1">
        <v>296254.03125</v>
      </c>
      <c r="AN2863" s="1">
        <v>61330.2734375</v>
      </c>
      <c r="AO2863" t="s">
        <v>15673</v>
      </c>
    </row>
    <row r="2864" spans="1:41" x14ac:dyDescent="0.25">
      <c r="A2864" s="1">
        <v>2019</v>
      </c>
      <c r="B2864" t="s">
        <v>2094</v>
      </c>
      <c r="C2864" t="s">
        <v>7067</v>
      </c>
      <c r="D2864" t="s">
        <v>7217</v>
      </c>
      <c r="E2864" t="s">
        <v>7743</v>
      </c>
      <c r="F2864" t="s">
        <v>9343</v>
      </c>
      <c r="G2864" t="s">
        <v>11491</v>
      </c>
      <c r="H2864" t="s">
        <v>12692</v>
      </c>
      <c r="I2864" s="1">
        <v>13131</v>
      </c>
      <c r="J2864" s="1">
        <v>71510.604999999996</v>
      </c>
      <c r="K2864" s="1">
        <v>1405</v>
      </c>
      <c r="L2864" s="1">
        <v>5310.7780000000002</v>
      </c>
      <c r="M2864" s="1">
        <v>26862.598174999999</v>
      </c>
      <c r="N2864" s="1">
        <v>15952.1</v>
      </c>
      <c r="O2864" s="1">
        <v>12122.02963914286</v>
      </c>
      <c r="P2864" s="1"/>
      <c r="Q2864" s="1">
        <v>4593.891665527598</v>
      </c>
      <c r="R2864" s="1">
        <v>13492.04891380359</v>
      </c>
      <c r="S2864" s="1">
        <v>14957.189399999999</v>
      </c>
      <c r="T2864" s="1">
        <v>9969.1903825753398</v>
      </c>
      <c r="U2864" s="1">
        <v>1650</v>
      </c>
      <c r="V2864" s="1">
        <v>8328</v>
      </c>
      <c r="W2864" s="1">
        <v>6556</v>
      </c>
      <c r="X2864" s="1">
        <v>15002</v>
      </c>
      <c r="Y2864" s="1">
        <v>89138</v>
      </c>
      <c r="Z2864" s="1">
        <v>14594.435439999999</v>
      </c>
      <c r="AA2864" s="1">
        <v>191127</v>
      </c>
      <c r="AB2864" s="1"/>
      <c r="AC2864" s="1">
        <v>17531.638879999999</v>
      </c>
      <c r="AD2864" s="1">
        <v>26177.851979999999</v>
      </c>
      <c r="AE2864" s="1">
        <v>16850</v>
      </c>
      <c r="AF2864" s="1">
        <v>55666.845554466767</v>
      </c>
      <c r="AG2864" s="1">
        <v>217016</v>
      </c>
      <c r="AH2864" s="1">
        <v>36044.47</v>
      </c>
      <c r="AI2864" s="1">
        <v>5181.5</v>
      </c>
      <c r="AJ2864" s="1">
        <v>44154</v>
      </c>
      <c r="AK2864" s="1"/>
      <c r="AL2864" s="1">
        <v>934324.25</v>
      </c>
      <c r="AM2864" s="1">
        <v>780046.375</v>
      </c>
      <c r="AN2864" s="1">
        <v>154277.828125</v>
      </c>
      <c r="AO2864" t="s">
        <v>15674</v>
      </c>
    </row>
    <row r="2865" spans="1:41" x14ac:dyDescent="0.25">
      <c r="A2865" s="1">
        <v>2019</v>
      </c>
      <c r="B2865" t="s">
        <v>2095</v>
      </c>
      <c r="C2865" t="s">
        <v>7067</v>
      </c>
      <c r="D2865" t="s">
        <v>7217</v>
      </c>
      <c r="E2865" t="s">
        <v>7743</v>
      </c>
      <c r="F2865" t="s">
        <v>9343</v>
      </c>
      <c r="G2865" t="s">
        <v>11491</v>
      </c>
      <c r="H2865" t="s">
        <v>12692</v>
      </c>
      <c r="I2865" s="1">
        <v>19077.463599999999</v>
      </c>
      <c r="J2865" s="1">
        <v>66088.773499999996</v>
      </c>
      <c r="K2865" s="1">
        <v>953.81995599999982</v>
      </c>
      <c r="L2865" s="1"/>
      <c r="M2865" s="1">
        <v>28335.599999999999</v>
      </c>
      <c r="N2865" s="1">
        <v>20595.754066815669</v>
      </c>
      <c r="O2865" s="1">
        <v>11610.703</v>
      </c>
      <c r="P2865" s="1"/>
      <c r="Q2865" s="1">
        <v>4868.9227692751592</v>
      </c>
      <c r="R2865" s="1">
        <v>6212.2512112277846</v>
      </c>
      <c r="S2865" s="1">
        <v>8352</v>
      </c>
      <c r="T2865" s="1">
        <v>12146.67</v>
      </c>
      <c r="U2865" s="1">
        <v>1037.27</v>
      </c>
      <c r="V2865" s="1">
        <v>14134</v>
      </c>
      <c r="W2865" s="1">
        <v>7150.3170247999979</v>
      </c>
      <c r="X2865" s="1"/>
      <c r="Y2865" s="1">
        <v>57336.059275354703</v>
      </c>
      <c r="Z2865" s="1">
        <v>15624.667506240001</v>
      </c>
      <c r="AA2865" s="1">
        <v>226538</v>
      </c>
      <c r="AB2865" s="1"/>
      <c r="AC2865" s="1">
        <v>17472.816729999999</v>
      </c>
      <c r="AD2865" s="1">
        <v>28834</v>
      </c>
      <c r="AE2865" s="1">
        <v>16371.674306700001</v>
      </c>
      <c r="AF2865" s="1">
        <v>36290.707323091206</v>
      </c>
      <c r="AG2865" s="1">
        <v>182352</v>
      </c>
      <c r="AH2865" s="1">
        <v>30628</v>
      </c>
      <c r="AI2865" s="1">
        <v>4913.8500000000004</v>
      </c>
      <c r="AJ2865" s="1">
        <v>32387</v>
      </c>
      <c r="AK2865" s="1">
        <v>2906.0945459999998</v>
      </c>
      <c r="AL2865" s="1">
        <v>852218.4375</v>
      </c>
      <c r="AM2865" s="1">
        <v>716387.375</v>
      </c>
      <c r="AN2865" s="1">
        <v>135831.046875</v>
      </c>
      <c r="AO2865" t="s">
        <v>15675</v>
      </c>
    </row>
    <row r="2866" spans="1:41" x14ac:dyDescent="0.25">
      <c r="A2866" s="1">
        <v>2019</v>
      </c>
      <c r="B2866" t="s">
        <v>2096</v>
      </c>
      <c r="C2866" t="s">
        <v>7067</v>
      </c>
      <c r="D2866" t="s">
        <v>7217</v>
      </c>
      <c r="E2866" t="s">
        <v>7743</v>
      </c>
      <c r="F2866" t="s">
        <v>9343</v>
      </c>
      <c r="G2866" t="s">
        <v>11491</v>
      </c>
      <c r="H2866" t="s">
        <v>12692</v>
      </c>
      <c r="I2866" s="1">
        <v>10968.037176</v>
      </c>
      <c r="J2866" s="1"/>
      <c r="K2866" s="1">
        <v>1229.064627546406</v>
      </c>
      <c r="L2866" s="1">
        <v>3580.7458000000001</v>
      </c>
      <c r="M2866" s="1">
        <v>21659.461572836921</v>
      </c>
      <c r="N2866" s="1">
        <v>19127.187516640752</v>
      </c>
      <c r="O2866" s="1">
        <v>8950.1635325794359</v>
      </c>
      <c r="P2866" s="1"/>
      <c r="Q2866" s="1">
        <v>5459.3138789957538</v>
      </c>
      <c r="R2866" s="1">
        <v>8128.1128905270307</v>
      </c>
      <c r="S2866" s="1">
        <v>20007.41398349364</v>
      </c>
      <c r="T2866" s="1">
        <v>11758.653326875001</v>
      </c>
      <c r="U2866" s="1">
        <v>1470.5371497599999</v>
      </c>
      <c r="V2866" s="1">
        <v>4833</v>
      </c>
      <c r="W2866" s="1">
        <v>5353.3611398309758</v>
      </c>
      <c r="X2866" s="1">
        <v>9368.0493631680492</v>
      </c>
      <c r="Y2866" s="1">
        <v>65067</v>
      </c>
      <c r="Z2866" s="1">
        <v>13935.169750066791</v>
      </c>
      <c r="AA2866" s="1">
        <v>143439.3002815505</v>
      </c>
      <c r="AB2866" s="1">
        <v>1501</v>
      </c>
      <c r="AC2866" s="1">
        <v>11605.24238</v>
      </c>
      <c r="AD2866" s="1">
        <v>8582.2750683147005</v>
      </c>
      <c r="AE2866" s="1">
        <v>11641.37343511391</v>
      </c>
      <c r="AF2866" s="1">
        <v>38871.476328662997</v>
      </c>
      <c r="AG2866" s="1">
        <v>142874.6099496721</v>
      </c>
      <c r="AH2866" s="1">
        <v>31909.691784858878</v>
      </c>
      <c r="AI2866" s="1">
        <v>3981.6524159999999</v>
      </c>
      <c r="AJ2866" s="1">
        <v>31196.833220227061</v>
      </c>
      <c r="AK2866" s="1">
        <v>2605.7087498249989</v>
      </c>
      <c r="AL2866" s="1">
        <v>639104.375</v>
      </c>
      <c r="AM2866" s="1">
        <v>512197.96875</v>
      </c>
      <c r="AN2866" s="1">
        <v>126906.5</v>
      </c>
      <c r="AO2866" t="s">
        <v>15676</v>
      </c>
    </row>
    <row r="2867" spans="1:41" x14ac:dyDescent="0.25">
      <c r="A2867" s="1">
        <v>2019</v>
      </c>
      <c r="B2867" t="s">
        <v>2097</v>
      </c>
      <c r="C2867" t="s">
        <v>7067</v>
      </c>
      <c r="D2867" t="s">
        <v>7217</v>
      </c>
      <c r="E2867" t="s">
        <v>7743</v>
      </c>
      <c r="F2867" t="s">
        <v>9343</v>
      </c>
      <c r="G2867" t="s">
        <v>11491</v>
      </c>
      <c r="H2867" t="s">
        <v>12692</v>
      </c>
      <c r="I2867" s="1">
        <v>6912.6400000000012</v>
      </c>
      <c r="J2867" s="1"/>
      <c r="K2867" s="1">
        <v>846</v>
      </c>
      <c r="L2867" s="1">
        <v>2926</v>
      </c>
      <c r="M2867" s="1">
        <v>14220.5625</v>
      </c>
      <c r="N2867" s="1">
        <v>17733.293018879998</v>
      </c>
      <c r="O2867" s="1">
        <v>8290</v>
      </c>
      <c r="P2867" s="1"/>
      <c r="Q2867" s="1"/>
      <c r="R2867" s="1">
        <v>8264.9765378579268</v>
      </c>
      <c r="S2867" s="1">
        <v>14832</v>
      </c>
      <c r="T2867" s="1">
        <v>11785.493868364259</v>
      </c>
      <c r="U2867" s="1">
        <v>1527</v>
      </c>
      <c r="V2867" s="1">
        <v>11581</v>
      </c>
      <c r="W2867" s="1">
        <v>4600</v>
      </c>
      <c r="X2867" s="1">
        <v>12439.47534575236</v>
      </c>
      <c r="Y2867" s="1">
        <v>59600</v>
      </c>
      <c r="Z2867" s="1">
        <v>10230.168077644381</v>
      </c>
      <c r="AA2867" s="1">
        <v>133766.31404184911</v>
      </c>
      <c r="AB2867" s="1">
        <v>1297</v>
      </c>
      <c r="AC2867" s="1">
        <v>11127.03572</v>
      </c>
      <c r="AD2867" s="1">
        <v>18003.947443593079</v>
      </c>
      <c r="AE2867" s="1">
        <v>21266.53530249156</v>
      </c>
      <c r="AF2867" s="1">
        <v>27383.76538682343</v>
      </c>
      <c r="AG2867" s="1">
        <v>137391.85892677659</v>
      </c>
      <c r="AH2867" s="1">
        <v>24071.419812306369</v>
      </c>
      <c r="AI2867" s="1">
        <v>4166.6403895200001</v>
      </c>
      <c r="AJ2867" s="1">
        <v>40394.689257550774</v>
      </c>
      <c r="AK2867" s="1">
        <v>2235</v>
      </c>
      <c r="AL2867" s="1">
        <v>606892.8125</v>
      </c>
      <c r="AM2867" s="1">
        <v>490105.25</v>
      </c>
      <c r="AN2867" s="1">
        <v>116787.5390625</v>
      </c>
      <c r="AO2867" t="s">
        <v>15677</v>
      </c>
    </row>
    <row r="2868" spans="1:41" x14ac:dyDescent="0.25">
      <c r="A2868" s="1">
        <v>2019</v>
      </c>
      <c r="B2868" t="s">
        <v>2098</v>
      </c>
      <c r="C2868" t="s">
        <v>7067</v>
      </c>
      <c r="D2868" t="s">
        <v>7217</v>
      </c>
      <c r="E2868" t="s">
        <v>7743</v>
      </c>
      <c r="F2868" t="s">
        <v>9343</v>
      </c>
      <c r="G2868" t="s">
        <v>11491</v>
      </c>
      <c r="H2868" t="s">
        <v>12692</v>
      </c>
      <c r="I2868" s="1">
        <v>13823.643944999991</v>
      </c>
      <c r="J2868" s="1">
        <v>50601.585557500002</v>
      </c>
      <c r="K2868" s="1">
        <v>1493</v>
      </c>
      <c r="L2868" s="1"/>
      <c r="M2868" s="1">
        <v>19188.0972</v>
      </c>
      <c r="N2868" s="1">
        <v>20667.434690406</v>
      </c>
      <c r="O2868" s="1">
        <v>10288.8051347207</v>
      </c>
      <c r="P2868" s="1"/>
      <c r="Q2868" s="1">
        <v>4655.3251906222749</v>
      </c>
      <c r="R2868" s="1">
        <v>9275.398004346207</v>
      </c>
      <c r="S2868" s="1">
        <v>16047.89597340054</v>
      </c>
      <c r="T2868" s="1">
        <v>11740.279895</v>
      </c>
      <c r="U2868" s="1">
        <v>1088.4467</v>
      </c>
      <c r="V2868" s="1">
        <v>7546</v>
      </c>
      <c r="W2868" s="1">
        <v>3835.936544130092</v>
      </c>
      <c r="X2868" s="1">
        <v>12408.431638122451</v>
      </c>
      <c r="Y2868" s="1">
        <v>51329</v>
      </c>
      <c r="Z2868" s="1">
        <v>13888.150930770389</v>
      </c>
      <c r="AA2868" s="1">
        <v>131870.66694083251</v>
      </c>
      <c r="AB2868" s="1"/>
      <c r="AC2868" s="1">
        <v>14352.11721</v>
      </c>
      <c r="AD2868" s="1">
        <v>24016.669563710198</v>
      </c>
      <c r="AE2868" s="1">
        <v>30085.064793027199</v>
      </c>
      <c r="AF2868" s="1">
        <v>38340.565407787413</v>
      </c>
      <c r="AG2868" s="1">
        <v>156896</v>
      </c>
      <c r="AH2868" s="1">
        <v>29745.775444306189</v>
      </c>
      <c r="AI2868" s="1">
        <v>4470.5988000000007</v>
      </c>
      <c r="AJ2868" s="1">
        <v>33057.748734366527</v>
      </c>
      <c r="AK2868" s="1">
        <v>2803.4618399999999</v>
      </c>
      <c r="AL2868" s="1">
        <v>713516.0625</v>
      </c>
      <c r="AM2868" s="1">
        <v>577477.125</v>
      </c>
      <c r="AN2868" s="1">
        <v>136038.953125</v>
      </c>
      <c r="AO2868" t="s">
        <v>15678</v>
      </c>
    </row>
    <row r="2869" spans="1:41" x14ac:dyDescent="0.25">
      <c r="A2869" s="1">
        <v>2019</v>
      </c>
      <c r="B2869" t="s">
        <v>2099</v>
      </c>
      <c r="C2869" t="s">
        <v>7067</v>
      </c>
      <c r="D2869" t="s">
        <v>7217</v>
      </c>
      <c r="E2869" t="s">
        <v>7743</v>
      </c>
      <c r="F2869" t="s">
        <v>9343</v>
      </c>
      <c r="G2869" t="s">
        <v>11491</v>
      </c>
      <c r="H2869" t="s">
        <v>12692</v>
      </c>
      <c r="I2869" s="1">
        <v>21003.335899999998</v>
      </c>
      <c r="J2869" s="1">
        <v>96115.466713262475</v>
      </c>
      <c r="K2869" s="1">
        <v>1405.2659684</v>
      </c>
      <c r="L2869" s="1">
        <v>3568.1389877000001</v>
      </c>
      <c r="M2869" s="1">
        <v>38880</v>
      </c>
      <c r="N2869" s="1">
        <v>25588.00668139648</v>
      </c>
      <c r="O2869" s="1">
        <v>12171.17963914286</v>
      </c>
      <c r="P2869" s="1"/>
      <c r="Q2869" s="1">
        <v>4750.0891795428379</v>
      </c>
      <c r="R2869" s="1">
        <v>6429.0871782834283</v>
      </c>
      <c r="S2869" s="1">
        <v>12955.87836576</v>
      </c>
      <c r="T2869" s="1">
        <v>13442.6405</v>
      </c>
      <c r="U2869" s="1">
        <v>1683</v>
      </c>
      <c r="V2869" s="1">
        <v>13532</v>
      </c>
      <c r="W2869" s="1">
        <v>15676</v>
      </c>
      <c r="X2869" s="1">
        <v>15088.79043735439</v>
      </c>
      <c r="Y2869" s="1">
        <v>89138</v>
      </c>
      <c r="Z2869" s="1">
        <v>17452.59506560567</v>
      </c>
      <c r="AA2869" s="1">
        <v>220284</v>
      </c>
      <c r="AB2869" s="1"/>
      <c r="AC2869" s="1">
        <v>17591.638879999999</v>
      </c>
      <c r="AD2869" s="1">
        <v>29283</v>
      </c>
      <c r="AE2869" s="1">
        <v>22622.202911560002</v>
      </c>
      <c r="AF2869" s="1">
        <v>44116.604396382347</v>
      </c>
      <c r="AG2869" s="1">
        <v>181452</v>
      </c>
      <c r="AH2869" s="1">
        <v>27040</v>
      </c>
      <c r="AI2869" s="1">
        <v>5181.5</v>
      </c>
      <c r="AJ2869" s="1">
        <v>40675.693591565563</v>
      </c>
      <c r="AK2869" s="1">
        <v>3141</v>
      </c>
      <c r="AL2869" s="1">
        <v>980267.125</v>
      </c>
      <c r="AM2869" s="1">
        <v>806001.875</v>
      </c>
      <c r="AN2869" s="1">
        <v>174265.25</v>
      </c>
      <c r="AO2869" t="s">
        <v>15679</v>
      </c>
    </row>
    <row r="2870" spans="1:41" x14ac:dyDescent="0.25">
      <c r="A2870" s="1">
        <v>2019</v>
      </c>
      <c r="B2870" t="s">
        <v>2100</v>
      </c>
      <c r="C2870" t="s">
        <v>7067</v>
      </c>
      <c r="D2870" t="s">
        <v>7217</v>
      </c>
      <c r="E2870" t="s">
        <v>7743</v>
      </c>
      <c r="F2870" t="s">
        <v>9343</v>
      </c>
      <c r="G2870" t="s">
        <v>11491</v>
      </c>
      <c r="H2870" t="s">
        <v>12692</v>
      </c>
      <c r="I2870" s="1">
        <v>9146.34</v>
      </c>
      <c r="J2870" s="1"/>
      <c r="K2870" s="1">
        <v>1230.75591656043</v>
      </c>
      <c r="L2870" s="1">
        <v>2926</v>
      </c>
      <c r="M2870" s="1">
        <v>29692.63503565015</v>
      </c>
      <c r="N2870" s="1">
        <v>16909.34332106404</v>
      </c>
      <c r="O2870" s="1">
        <v>8585</v>
      </c>
      <c r="P2870" s="1"/>
      <c r="Q2870" s="1">
        <v>2564.593401279049</v>
      </c>
      <c r="R2870" s="1">
        <v>8938.7047281449668</v>
      </c>
      <c r="S2870" s="1">
        <v>21492.799999999999</v>
      </c>
      <c r="T2870" s="1">
        <v>11571.5425322104</v>
      </c>
      <c r="U2870" s="1">
        <v>1669.4026474032</v>
      </c>
      <c r="V2870" s="1">
        <v>21329</v>
      </c>
      <c r="W2870" s="1"/>
      <c r="X2870" s="1">
        <v>13686.951309730501</v>
      </c>
      <c r="Y2870" s="1">
        <v>54987</v>
      </c>
      <c r="Z2870" s="1">
        <v>13637.673000000001</v>
      </c>
      <c r="AA2870" s="1">
        <v>145347.86594330691</v>
      </c>
      <c r="AB2870" s="1">
        <v>1403</v>
      </c>
      <c r="AC2870" s="1">
        <v>11159.1</v>
      </c>
      <c r="AD2870" s="1">
        <v>25542.463352811021</v>
      </c>
      <c r="AE2870" s="1">
        <v>15825.6976709136</v>
      </c>
      <c r="AF2870" s="1">
        <v>37533.406123022447</v>
      </c>
      <c r="AG2870" s="1">
        <v>188427</v>
      </c>
      <c r="AH2870" s="1">
        <v>58751.892415521077</v>
      </c>
      <c r="AI2870" s="1">
        <v>3645.6315148800009</v>
      </c>
      <c r="AJ2870" s="1">
        <v>41324.613588343578</v>
      </c>
      <c r="AK2870" s="1">
        <v>2596.8662898515281</v>
      </c>
      <c r="AL2870" s="1">
        <v>749925.25</v>
      </c>
      <c r="AM2870" s="1">
        <v>571725.75</v>
      </c>
      <c r="AN2870" s="1">
        <v>178199.53125</v>
      </c>
      <c r="AO2870" t="s">
        <v>15680</v>
      </c>
    </row>
    <row r="2871" spans="1:41" x14ac:dyDescent="0.25">
      <c r="A2871" s="1">
        <v>2019</v>
      </c>
      <c r="B2871" t="s">
        <v>2101</v>
      </c>
      <c r="C2871" t="s">
        <v>7067</v>
      </c>
      <c r="D2871" t="s">
        <v>7217</v>
      </c>
      <c r="E2871" t="s">
        <v>7744</v>
      </c>
      <c r="F2871" t="s">
        <v>9344</v>
      </c>
      <c r="G2871" t="s">
        <v>11491</v>
      </c>
      <c r="H2871" t="s">
        <v>12692</v>
      </c>
      <c r="I2871" s="1">
        <v>14590.4</v>
      </c>
      <c r="J2871" s="1">
        <v>69994.487240716044</v>
      </c>
      <c r="K2871" s="1">
        <v>1305</v>
      </c>
      <c r="L2871" s="1">
        <v>5310.7780000000002</v>
      </c>
      <c r="M2871" s="1">
        <v>26862.598174999999</v>
      </c>
      <c r="N2871" s="1">
        <v>16952.099999999999</v>
      </c>
      <c r="O2871" s="1">
        <v>11848.09729</v>
      </c>
      <c r="P2871" s="1">
        <v>13742.53</v>
      </c>
      <c r="Q2871" s="1">
        <v>4603.8916655275989</v>
      </c>
      <c r="R2871" s="1">
        <v>14492.04891380359</v>
      </c>
      <c r="S2871" s="1">
        <v>6416.3639999999996</v>
      </c>
      <c r="T2871" s="1">
        <v>13309.975029424661</v>
      </c>
      <c r="U2871" s="1">
        <v>1708.18191</v>
      </c>
      <c r="V2871" s="1">
        <v>12356</v>
      </c>
      <c r="W2871" s="1">
        <v>8635.8991999999998</v>
      </c>
      <c r="X2871" s="1">
        <v>16406</v>
      </c>
      <c r="Y2871" s="1">
        <v>59138</v>
      </c>
      <c r="Z2871" s="1">
        <v>15503.640960000001</v>
      </c>
      <c r="AA2871" s="1">
        <v>191356</v>
      </c>
      <c r="AB2871" s="1">
        <v>1801</v>
      </c>
      <c r="AC2871" s="1">
        <v>18586.94363946591</v>
      </c>
      <c r="AD2871" s="1">
        <v>20645.866239999999</v>
      </c>
      <c r="AE2871" s="1">
        <v>18737</v>
      </c>
      <c r="AF2871" s="1">
        <v>43755.845554466767</v>
      </c>
      <c r="AG2871" s="1">
        <v>194274</v>
      </c>
      <c r="AH2871" s="1">
        <v>29550.170824338398</v>
      </c>
      <c r="AI2871" s="1">
        <v>5181.5</v>
      </c>
      <c r="AJ2871" s="1">
        <v>44154</v>
      </c>
      <c r="AK2871" s="1">
        <v>3141</v>
      </c>
      <c r="AL2871" s="1">
        <v>884359.4375</v>
      </c>
      <c r="AM2871" s="1">
        <v>739255.875</v>
      </c>
      <c r="AN2871" s="1">
        <v>145103.46875</v>
      </c>
      <c r="AO2871" t="s">
        <v>15681</v>
      </c>
    </row>
    <row r="2872" spans="1:41" x14ac:dyDescent="0.25">
      <c r="A2872" s="1">
        <v>2019</v>
      </c>
      <c r="B2872" t="s">
        <v>2102</v>
      </c>
      <c r="C2872" t="s">
        <v>7067</v>
      </c>
      <c r="D2872" t="s">
        <v>7217</v>
      </c>
      <c r="E2872" t="s">
        <v>7744</v>
      </c>
      <c r="F2872" t="s">
        <v>9344</v>
      </c>
      <c r="G2872" t="s">
        <v>11491</v>
      </c>
      <c r="H2872" t="s">
        <v>12692</v>
      </c>
      <c r="I2872" s="1">
        <v>7157.0470559999994</v>
      </c>
      <c r="J2872" s="1">
        <v>18821.041499999999</v>
      </c>
      <c r="K2872" s="1">
        <v>852.51419274133468</v>
      </c>
      <c r="L2872" s="1">
        <v>3025.9798000000001</v>
      </c>
      <c r="M2872" s="1">
        <v>25313.598542256648</v>
      </c>
      <c r="N2872" s="1">
        <v>16909.34332106404</v>
      </c>
      <c r="O2872" s="1">
        <v>9048</v>
      </c>
      <c r="P2872" s="1">
        <v>9825.6829999999991</v>
      </c>
      <c r="Q2872" s="1">
        <v>2564.593401279049</v>
      </c>
      <c r="R2872" s="1">
        <v>8832.8110649666378</v>
      </c>
      <c r="S2872" s="1">
        <v>19306.41170085972</v>
      </c>
      <c r="T2872" s="1">
        <v>12151.389241316851</v>
      </c>
      <c r="U2872" s="1">
        <v>1669.4026474032</v>
      </c>
      <c r="V2872" s="1">
        <v>11242</v>
      </c>
      <c r="W2872" s="1">
        <v>5198.9788168980476</v>
      </c>
      <c r="X2872" s="1">
        <v>13686.951309730501</v>
      </c>
      <c r="Y2872" s="1">
        <v>54987</v>
      </c>
      <c r="Z2872" s="1">
        <v>13637.673000000001</v>
      </c>
      <c r="AA2872" s="1">
        <v>145347.86594330691</v>
      </c>
      <c r="AB2872" s="1">
        <v>1403</v>
      </c>
      <c r="AC2872" s="1">
        <v>11412</v>
      </c>
      <c r="AD2872" s="1">
        <v>23429.780484942519</v>
      </c>
      <c r="AE2872" s="1">
        <v>15825.6976709136</v>
      </c>
      <c r="AF2872" s="1">
        <v>37533.406123022447</v>
      </c>
      <c r="AG2872" s="1">
        <v>184406</v>
      </c>
      <c r="AH2872" s="1">
        <v>52661.424253298537</v>
      </c>
      <c r="AI2872" s="1">
        <v>3306.3366800000008</v>
      </c>
      <c r="AJ2872" s="1">
        <v>41324.613588343578</v>
      </c>
      <c r="AK2872" s="1">
        <v>2596.8662898515281</v>
      </c>
      <c r="AL2872" s="1">
        <v>753477.375</v>
      </c>
      <c r="AM2872" s="1">
        <v>584522.125</v>
      </c>
      <c r="AN2872" s="1">
        <v>168955.25</v>
      </c>
      <c r="AO2872" t="s">
        <v>15682</v>
      </c>
    </row>
    <row r="2873" spans="1:41" x14ac:dyDescent="0.25">
      <c r="A2873" s="1">
        <v>2019</v>
      </c>
      <c r="B2873" t="s">
        <v>2103</v>
      </c>
      <c r="C2873" t="s">
        <v>7067</v>
      </c>
      <c r="D2873" t="s">
        <v>7217</v>
      </c>
      <c r="E2873" t="s">
        <v>7744</v>
      </c>
      <c r="F2873" t="s">
        <v>9344</v>
      </c>
      <c r="G2873" t="s">
        <v>11491</v>
      </c>
      <c r="H2873" t="s">
        <v>12692</v>
      </c>
      <c r="I2873" s="1">
        <v>29216.161599999999</v>
      </c>
      <c r="J2873" s="1">
        <v>66056.756519999995</v>
      </c>
      <c r="K2873" s="1">
        <v>953.81995599999982</v>
      </c>
      <c r="L2873" s="1">
        <v>2294.0315000000001</v>
      </c>
      <c r="M2873" s="1">
        <v>22061.08639236911</v>
      </c>
      <c r="N2873" s="1">
        <v>20595.754066815669</v>
      </c>
      <c r="O2873" s="1">
        <v>11117.29</v>
      </c>
      <c r="P2873" s="1">
        <v>11101.318628999999</v>
      </c>
      <c r="Q2873" s="1">
        <v>4868.9227692751583</v>
      </c>
      <c r="R2873" s="1">
        <v>7212.2512112277846</v>
      </c>
      <c r="S2873" s="1">
        <v>12198</v>
      </c>
      <c r="T2873" s="1">
        <v>12146.67</v>
      </c>
      <c r="U2873" s="1">
        <v>1037.27</v>
      </c>
      <c r="V2873" s="1">
        <v>15552</v>
      </c>
      <c r="W2873" s="1">
        <v>7150.3170247999979</v>
      </c>
      <c r="X2873" s="1">
        <v>18763.29319482774</v>
      </c>
      <c r="Y2873" s="1">
        <v>57336.059275354703</v>
      </c>
      <c r="Z2873" s="1">
        <v>14029.828</v>
      </c>
      <c r="AA2873" s="1">
        <v>193848</v>
      </c>
      <c r="AB2873" s="1">
        <v>1386.038</v>
      </c>
      <c r="AC2873" s="1">
        <v>19880.193289999999</v>
      </c>
      <c r="AD2873" s="1">
        <v>22501.794996009121</v>
      </c>
      <c r="AE2873" s="1">
        <v>18315.1336309</v>
      </c>
      <c r="AF2873" s="1">
        <v>36290.707323091206</v>
      </c>
      <c r="AG2873" s="1">
        <v>180884</v>
      </c>
      <c r="AH2873" s="1">
        <v>28929</v>
      </c>
      <c r="AI2873" s="1">
        <v>4913.8500000000004</v>
      </c>
      <c r="AJ2873" s="1">
        <v>32387.028744283169</v>
      </c>
      <c r="AK2873" s="1">
        <v>2906.0945459999998</v>
      </c>
      <c r="AL2873" s="1">
        <v>855932.6875</v>
      </c>
      <c r="AM2873" s="1">
        <v>710905.375</v>
      </c>
      <c r="AN2873" s="1">
        <v>145027.25</v>
      </c>
      <c r="AO2873" t="s">
        <v>15683</v>
      </c>
    </row>
    <row r="2874" spans="1:41" x14ac:dyDescent="0.25">
      <c r="A2874" s="1">
        <v>2019</v>
      </c>
      <c r="B2874" t="s">
        <v>2104</v>
      </c>
      <c r="C2874" t="s">
        <v>7067</v>
      </c>
      <c r="D2874" t="s">
        <v>7217</v>
      </c>
      <c r="E2874" t="s">
        <v>7744</v>
      </c>
      <c r="F2874" t="s">
        <v>9344</v>
      </c>
      <c r="G2874" t="s">
        <v>11491</v>
      </c>
      <c r="H2874" t="s">
        <v>12692</v>
      </c>
      <c r="I2874" s="1">
        <v>5394.4860160000007</v>
      </c>
      <c r="J2874" s="1">
        <v>16383.454</v>
      </c>
      <c r="K2874" s="1">
        <v>1024</v>
      </c>
      <c r="L2874" s="1">
        <v>2635.7699652478718</v>
      </c>
      <c r="M2874" s="1">
        <v>13575.268125000001</v>
      </c>
      <c r="N2874" s="1">
        <v>17733.293018879998</v>
      </c>
      <c r="O2874" s="1">
        <v>8522.5199330835912</v>
      </c>
      <c r="P2874" s="1">
        <v>11337.518</v>
      </c>
      <c r="Q2874" s="1">
        <v>2933.58280461</v>
      </c>
      <c r="R2874" s="1">
        <v>8380.6002465968886</v>
      </c>
      <c r="S2874" s="1">
        <v>14809</v>
      </c>
      <c r="T2874" s="1">
        <v>12365.340577470701</v>
      </c>
      <c r="U2874" s="1">
        <v>1527</v>
      </c>
      <c r="V2874" s="1">
        <v>10174.382860361329</v>
      </c>
      <c r="W2874" s="1">
        <v>4490.4141292197201</v>
      </c>
      <c r="X2874" s="1">
        <v>12316.31222351719</v>
      </c>
      <c r="Y2874" s="1">
        <v>59384</v>
      </c>
      <c r="Z2874" s="1">
        <v>10230.168077644381</v>
      </c>
      <c r="AA2874" s="1">
        <v>135060.0943231741</v>
      </c>
      <c r="AB2874" s="1">
        <v>1297</v>
      </c>
      <c r="AC2874" s="1">
        <v>11417.22057844058</v>
      </c>
      <c r="AD2874" s="1">
        <v>18003.947443593079</v>
      </c>
      <c r="AE2874" s="1">
        <v>21266.53530249156</v>
      </c>
      <c r="AF2874" s="1">
        <v>45511.019331690193</v>
      </c>
      <c r="AG2874" s="1">
        <v>133022.2033680476</v>
      </c>
      <c r="AH2874" s="1">
        <v>40073.876717857827</v>
      </c>
      <c r="AI2874" s="1">
        <v>4166.6403895200001</v>
      </c>
      <c r="AJ2874" s="1">
        <v>40394.689257550774</v>
      </c>
      <c r="AK2874" s="1">
        <v>2235</v>
      </c>
      <c r="AL2874" s="1">
        <v>665665.3125</v>
      </c>
      <c r="AM2874" s="1">
        <v>532786.0625</v>
      </c>
      <c r="AN2874" s="1">
        <v>132879.3125</v>
      </c>
      <c r="AO2874" t="s">
        <v>15684</v>
      </c>
    </row>
    <row r="2875" spans="1:41" x14ac:dyDescent="0.25">
      <c r="A2875" s="1">
        <v>2019</v>
      </c>
      <c r="B2875" t="s">
        <v>2105</v>
      </c>
      <c r="C2875" t="s">
        <v>7067</v>
      </c>
      <c r="D2875" t="s">
        <v>7217</v>
      </c>
      <c r="E2875" t="s">
        <v>7744</v>
      </c>
      <c r="F2875" t="s">
        <v>9344</v>
      </c>
      <c r="G2875" t="s">
        <v>11491</v>
      </c>
      <c r="H2875" t="s">
        <v>12692</v>
      </c>
      <c r="I2875" s="1">
        <v>14922.208000000001</v>
      </c>
      <c r="J2875" s="1">
        <v>67193.572068419671</v>
      </c>
      <c r="K2875" s="1">
        <v>1305</v>
      </c>
      <c r="L2875" s="1">
        <v>3568.1389877000001</v>
      </c>
      <c r="M2875" s="1">
        <v>28849.18368665977</v>
      </c>
      <c r="N2875" s="1">
        <v>25588.00668139648</v>
      </c>
      <c r="O2875" s="1">
        <v>11918.09729</v>
      </c>
      <c r="P2875" s="1">
        <v>13592.53</v>
      </c>
      <c r="Q2875" s="1">
        <v>4990.5403795428383</v>
      </c>
      <c r="R2875" s="1">
        <v>7429.0871782834283</v>
      </c>
      <c r="S2875" s="1">
        <v>11813.32</v>
      </c>
      <c r="T2875" s="1">
        <v>11950.6405</v>
      </c>
      <c r="U2875" s="1">
        <v>1683</v>
      </c>
      <c r="V2875" s="1">
        <v>12986</v>
      </c>
      <c r="W2875" s="1">
        <v>12181.6412</v>
      </c>
      <c r="X2875" s="1">
        <v>16400.85917103738</v>
      </c>
      <c r="Y2875" s="1">
        <v>59137.5</v>
      </c>
      <c r="Z2875" s="1">
        <v>21039.813427155161</v>
      </c>
      <c r="AA2875" s="1">
        <v>188026</v>
      </c>
      <c r="AB2875" s="1">
        <v>1801</v>
      </c>
      <c r="AC2875" s="1">
        <v>18646.94363946591</v>
      </c>
      <c r="AD2875" s="1">
        <v>21576.056688824319</v>
      </c>
      <c r="AE2875" s="1">
        <v>22622.202911560002</v>
      </c>
      <c r="AF2875" s="1">
        <v>44116.604396382347</v>
      </c>
      <c r="AG2875" s="1">
        <v>181089</v>
      </c>
      <c r="AH2875" s="1">
        <v>30156.96025598131</v>
      </c>
      <c r="AI2875" s="1">
        <v>5181.5</v>
      </c>
      <c r="AJ2875" s="1">
        <v>40675.693591565563</v>
      </c>
      <c r="AK2875" s="1">
        <v>3141</v>
      </c>
      <c r="AL2875" s="1">
        <v>883582.0625</v>
      </c>
      <c r="AM2875" s="1">
        <v>727306.8125</v>
      </c>
      <c r="AN2875" s="1">
        <v>156275.25</v>
      </c>
      <c r="AO2875" t="s">
        <v>15685</v>
      </c>
    </row>
    <row r="2876" spans="1:41" x14ac:dyDescent="0.25">
      <c r="A2876" s="1">
        <v>2019</v>
      </c>
      <c r="B2876" t="s">
        <v>2106</v>
      </c>
      <c r="C2876" t="s">
        <v>7067</v>
      </c>
      <c r="D2876" t="s">
        <v>7217</v>
      </c>
      <c r="E2876" t="s">
        <v>7744</v>
      </c>
      <c r="F2876" t="s">
        <v>9344</v>
      </c>
      <c r="G2876" t="s">
        <v>11491</v>
      </c>
      <c r="H2876" t="s">
        <v>12692</v>
      </c>
      <c r="I2876" s="1">
        <v>13823.643944999991</v>
      </c>
      <c r="J2876" s="1">
        <v>50601.585557500002</v>
      </c>
      <c r="K2876" s="1">
        <v>945.41642999999988</v>
      </c>
      <c r="L2876" s="1">
        <v>1899.65239</v>
      </c>
      <c r="M2876" s="1">
        <v>15544.023372</v>
      </c>
      <c r="N2876" s="1">
        <v>20667.287479999999</v>
      </c>
      <c r="O2876" s="1">
        <v>10298.210089601</v>
      </c>
      <c r="P2876" s="1">
        <v>9902.3860000000004</v>
      </c>
      <c r="Q2876" s="1">
        <v>4655.3251906222749</v>
      </c>
      <c r="R2876" s="1">
        <v>9275.398004346207</v>
      </c>
      <c r="S2876" s="1">
        <v>20505.16369198975</v>
      </c>
      <c r="T2876" s="1">
        <v>11740.279895</v>
      </c>
      <c r="U2876" s="1">
        <v>1088.4467</v>
      </c>
      <c r="V2876" s="1">
        <v>8140</v>
      </c>
      <c r="W2876" s="1">
        <v>4613.3309850279984</v>
      </c>
      <c r="X2876" s="1">
        <v>13819.16970253183</v>
      </c>
      <c r="Y2876" s="1">
        <v>51328.53976</v>
      </c>
      <c r="Z2876" s="1">
        <v>15007.9644172198</v>
      </c>
      <c r="AA2876" s="1">
        <v>152195.67715195729</v>
      </c>
      <c r="AB2876" s="1">
        <v>1132</v>
      </c>
      <c r="AC2876" s="1">
        <v>14809.667298150011</v>
      </c>
      <c r="AD2876" s="1">
        <v>18710.885820419491</v>
      </c>
      <c r="AE2876" s="1">
        <v>16597.97033076952</v>
      </c>
      <c r="AF2876" s="1">
        <v>38340.565407787413</v>
      </c>
      <c r="AG2876" s="1">
        <v>145012</v>
      </c>
      <c r="AH2876" s="1">
        <v>28613.526718498801</v>
      </c>
      <c r="AI2876" s="1">
        <v>3010.2184511999999</v>
      </c>
      <c r="AJ2876" s="1">
        <v>33057.748734366527</v>
      </c>
      <c r="AK2876" s="1">
        <v>2803.4618399999999</v>
      </c>
      <c r="AL2876" s="1">
        <v>718139.5</v>
      </c>
      <c r="AM2876" s="1">
        <v>586403.875</v>
      </c>
      <c r="AN2876" s="1">
        <v>131735.6875</v>
      </c>
      <c r="AO2876" t="s">
        <v>15686</v>
      </c>
    </row>
    <row r="2877" spans="1:41" x14ac:dyDescent="0.25">
      <c r="A2877" s="1">
        <v>2019</v>
      </c>
      <c r="B2877" t="s">
        <v>2107</v>
      </c>
      <c r="C2877" t="s">
        <v>7067</v>
      </c>
      <c r="D2877" t="s">
        <v>7217</v>
      </c>
      <c r="E2877" t="s">
        <v>7744</v>
      </c>
      <c r="F2877" t="s">
        <v>9344</v>
      </c>
      <c r="G2877" t="s">
        <v>11491</v>
      </c>
      <c r="H2877" t="s">
        <v>12692</v>
      </c>
      <c r="I2877" s="1">
        <v>10968.037176</v>
      </c>
      <c r="J2877" s="1">
        <v>20338.82</v>
      </c>
      <c r="K2877" s="1">
        <v>859.68794412932027</v>
      </c>
      <c r="L2877" s="1">
        <v>2983.758613723589</v>
      </c>
      <c r="M2877" s="1">
        <v>18766.027438565288</v>
      </c>
      <c r="N2877" s="1">
        <v>18531.849828640748</v>
      </c>
      <c r="O2877" s="1">
        <v>8691.3912273563292</v>
      </c>
      <c r="P2877" s="1">
        <v>11543.091209599999</v>
      </c>
      <c r="Q2877" s="1">
        <v>4237.6480938715713</v>
      </c>
      <c r="R2877" s="1">
        <v>8128.1128905270307</v>
      </c>
      <c r="S2877" s="1">
        <v>20813.11969028557</v>
      </c>
      <c r="T2877" s="1">
        <v>11652.5169718125</v>
      </c>
      <c r="U2877" s="1">
        <v>1470.5371497599999</v>
      </c>
      <c r="V2877" s="1">
        <v>12617</v>
      </c>
      <c r="W2877" s="1">
        <v>8413.4581325477266</v>
      </c>
      <c r="X2877" s="1">
        <v>9909.7879152946771</v>
      </c>
      <c r="Y2877" s="1">
        <v>65066.806180000007</v>
      </c>
      <c r="Z2877" s="1">
        <v>13935.169750066791</v>
      </c>
      <c r="AA2877" s="1">
        <v>143439.3002815505</v>
      </c>
      <c r="AB2877" s="1">
        <v>1501</v>
      </c>
      <c r="AC2877" s="1">
        <v>11993.307775220001</v>
      </c>
      <c r="AD2877" s="1">
        <v>14396.95100283087</v>
      </c>
      <c r="AE2877" s="1">
        <v>16317.850960192871</v>
      </c>
      <c r="AF2877" s="1">
        <v>38871.476328662997</v>
      </c>
      <c r="AG2877" s="1">
        <v>147834.9748371623</v>
      </c>
      <c r="AH2877" s="1">
        <v>33679.819474617267</v>
      </c>
      <c r="AI2877" s="1">
        <v>2492.064460224</v>
      </c>
      <c r="AJ2877" s="1">
        <v>31196.833220227061</v>
      </c>
      <c r="AK2877" s="1">
        <v>2605.7087498249989</v>
      </c>
      <c r="AL2877" s="1">
        <v>693256.0625</v>
      </c>
      <c r="AM2877" s="1">
        <v>559474.5625</v>
      </c>
      <c r="AN2877" s="1">
        <v>133781.53125</v>
      </c>
      <c r="AO2877" t="s">
        <v>15687</v>
      </c>
    </row>
    <row r="2878" spans="1:41" x14ac:dyDescent="0.25">
      <c r="A2878" s="1">
        <v>2019</v>
      </c>
      <c r="B2878" t="s">
        <v>2107</v>
      </c>
      <c r="C2878" t="s">
        <v>7067</v>
      </c>
      <c r="D2878" t="s">
        <v>7217</v>
      </c>
      <c r="E2878" t="s">
        <v>7745</v>
      </c>
      <c r="F2878" t="s">
        <v>9345</v>
      </c>
      <c r="G2878" t="s">
        <v>11492</v>
      </c>
      <c r="H2878" t="s">
        <v>12692</v>
      </c>
      <c r="I2878" s="1">
        <v>3452.2941553006817</v>
      </c>
      <c r="J2878" s="1">
        <v>6111.5422546774635</v>
      </c>
      <c r="K2878" s="1">
        <v>118.02715060857032</v>
      </c>
      <c r="L2878" s="1">
        <v>343.16868756126286</v>
      </c>
      <c r="M2878" s="1">
        <v>5815.5702554268164</v>
      </c>
      <c r="N2878" s="1">
        <v>4270.6401251312282</v>
      </c>
      <c r="O2878" s="1">
        <v>188.84344097371252</v>
      </c>
      <c r="P2878" s="1">
        <v>131.01013717551305</v>
      </c>
      <c r="Q2878" s="1">
        <v>258.7679814335936</v>
      </c>
      <c r="R2878" s="1">
        <v>406.0133980934819</v>
      </c>
      <c r="S2878" s="1">
        <v>8174.8009314689461</v>
      </c>
      <c r="T2878" s="1">
        <v>236.05430121714065</v>
      </c>
      <c r="U2878" s="1">
        <v>0</v>
      </c>
      <c r="V2878" s="1">
        <v>368.24470989873942</v>
      </c>
      <c r="W2878" s="1">
        <v>596.03711057328007</v>
      </c>
      <c r="X2878" s="1">
        <v>920.61177474684848</v>
      </c>
      <c r="Y2878" s="1">
        <v>14229.943413122281</v>
      </c>
      <c r="Z2878" s="1">
        <v>1526.6044754739614</v>
      </c>
      <c r="AA2878" s="1">
        <v>21507.9515548157</v>
      </c>
      <c r="AB2878" s="1">
        <v>8003.4210827671532</v>
      </c>
      <c r="AC2878" s="1">
        <v>752.74175843627893</v>
      </c>
      <c r="AD2878" s="1">
        <v>3947.3013054362686</v>
      </c>
      <c r="AE2878" s="1">
        <v>1997.7511566307828</v>
      </c>
      <c r="AF2878" s="1">
        <v>6756.70624066863</v>
      </c>
      <c r="AG2878" s="1">
        <v>45128.167341728113</v>
      </c>
      <c r="AH2878" s="1">
        <v>8376.7420736057466</v>
      </c>
      <c r="AI2878" s="1">
        <v>2731.1482650823173</v>
      </c>
      <c r="AJ2878" s="1">
        <v>7460.791257844252</v>
      </c>
      <c r="AK2878" s="1">
        <v>115.66660759639892</v>
      </c>
      <c r="AL2878" s="1">
        <v>153926.5625</v>
      </c>
      <c r="AM2878" s="1">
        <v>114702.3359375</v>
      </c>
      <c r="AN2878" s="1">
        <v>39224.22265625</v>
      </c>
      <c r="AO2878" t="s">
        <v>15688</v>
      </c>
    </row>
    <row r="2879" spans="1:41" x14ac:dyDescent="0.25">
      <c r="A2879" s="1">
        <v>2019</v>
      </c>
      <c r="B2879" t="s">
        <v>2108</v>
      </c>
      <c r="C2879" t="s">
        <v>7067</v>
      </c>
      <c r="D2879" t="s">
        <v>7217</v>
      </c>
      <c r="E2879" t="s">
        <v>7745</v>
      </c>
      <c r="F2879" t="s">
        <v>9345</v>
      </c>
      <c r="G2879" t="s">
        <v>11492</v>
      </c>
      <c r="H2879" t="s">
        <v>12692</v>
      </c>
      <c r="I2879" s="1">
        <v>3449.3039651034651</v>
      </c>
      <c r="J2879" s="1">
        <v>5473.2912779498602</v>
      </c>
      <c r="K2879" s="1">
        <v>121.02820930187598</v>
      </c>
      <c r="L2879" s="1">
        <v>357.03321744053414</v>
      </c>
      <c r="M2879" s="1">
        <v>11849.637200911777</v>
      </c>
      <c r="N2879" s="1">
        <v>2711.0318883620216</v>
      </c>
      <c r="O2879" s="1">
        <v>128.28990185998853</v>
      </c>
      <c r="P2879" s="1">
        <v>113.76651674376342</v>
      </c>
      <c r="Q2879" s="1">
        <v>241.67875007662545</v>
      </c>
      <c r="R2879" s="1">
        <v>469.83223467913837</v>
      </c>
      <c r="S2879" s="1">
        <v>7368.3818111349556</v>
      </c>
      <c r="T2879" s="1">
        <v>363.08462790562794</v>
      </c>
      <c r="U2879" s="1">
        <v>0</v>
      </c>
      <c r="V2879" s="1">
        <v>1098.9361404610338</v>
      </c>
      <c r="W2879" s="1">
        <v>611.19245697447366</v>
      </c>
      <c r="X2879" s="1">
        <v>413.91647581241585</v>
      </c>
      <c r="Y2879" s="1">
        <v>12586.933843737928</v>
      </c>
      <c r="Z2879" s="1">
        <v>1210.2820930187597</v>
      </c>
      <c r="AA2879" s="1">
        <v>21707.006334784586</v>
      </c>
      <c r="AB2879" s="1">
        <v>8141.5676397371972</v>
      </c>
      <c r="AC2879" s="1">
        <v>1327.5584278322776</v>
      </c>
      <c r="AD2879" s="1">
        <v>3362.1779054777599</v>
      </c>
      <c r="AE2879" s="1">
        <v>1815.4231395281397</v>
      </c>
      <c r="AF2879" s="1">
        <v>6808.8044330271359</v>
      </c>
      <c r="AG2879" s="1">
        <v>43671.819044488926</v>
      </c>
      <c r="AH2879" s="1">
        <v>8350.946441829441</v>
      </c>
      <c r="AI2879" s="1">
        <v>2652.9383478971213</v>
      </c>
      <c r="AJ2879" s="1">
        <v>7701.0326702880266</v>
      </c>
      <c r="AK2879" s="1">
        <v>145.76674076900701</v>
      </c>
      <c r="AL2879" s="1">
        <v>154252.65625</v>
      </c>
      <c r="AM2879" s="1">
        <v>110743.734375</v>
      </c>
      <c r="AN2879" s="1">
        <v>43508.92578125</v>
      </c>
      <c r="AO2879" t="s">
        <v>15689</v>
      </c>
    </row>
    <row r="2880" spans="1:41" x14ac:dyDescent="0.25">
      <c r="A2880" s="1">
        <v>2019</v>
      </c>
      <c r="B2880" t="s">
        <v>2109</v>
      </c>
      <c r="C2880" t="s">
        <v>7067</v>
      </c>
      <c r="D2880" t="s">
        <v>7217</v>
      </c>
      <c r="E2880" t="s">
        <v>7745</v>
      </c>
      <c r="F2880" t="s">
        <v>9345</v>
      </c>
      <c r="G2880" t="s">
        <v>11492</v>
      </c>
      <c r="H2880" t="s">
        <v>12692</v>
      </c>
      <c r="I2880" s="1">
        <v>2268.0672660069672</v>
      </c>
      <c r="J2880" s="1">
        <v>10053.054908787637</v>
      </c>
      <c r="K2880" s="1">
        <v>122.5982305949712</v>
      </c>
      <c r="L2880" s="1">
        <v>306.49557648742797</v>
      </c>
      <c r="M2880" s="1">
        <v>2462.9984526529711</v>
      </c>
      <c r="N2880" s="1">
        <v>3142.1926501491116</v>
      </c>
      <c r="O2880" s="1">
        <v>115.85532791224777</v>
      </c>
      <c r="P2880" s="1">
        <v>122.5982305949712</v>
      </c>
      <c r="Q2880" s="1">
        <v>232.63014255395782</v>
      </c>
      <c r="R2880" s="1">
        <v>963.32932790181269</v>
      </c>
      <c r="S2880" s="1">
        <v>6338.3285217600105</v>
      </c>
      <c r="T2880" s="1">
        <v>306.49557648742797</v>
      </c>
      <c r="U2880" s="1">
        <v>0</v>
      </c>
      <c r="V2880" s="1">
        <v>1113.1919338023383</v>
      </c>
      <c r="W2880" s="1">
        <v>496.52283390963333</v>
      </c>
      <c r="X2880" s="1">
        <v>346.68177187756959</v>
      </c>
      <c r="Y2880" s="1">
        <v>13641.505118302444</v>
      </c>
      <c r="Z2880" s="1">
        <v>1777.6743436270822</v>
      </c>
      <c r="AA2880" s="1">
        <v>20626.612937827686</v>
      </c>
      <c r="AB2880" s="1">
        <v>140.98796518421688</v>
      </c>
      <c r="AC2880" s="1">
        <v>1376.9850631349477</v>
      </c>
      <c r="AD2880" s="1">
        <v>3334.3653766067291</v>
      </c>
      <c r="AE2880" s="1">
        <v>1281.151509717449</v>
      </c>
      <c r="AF2880" s="1">
        <v>9062.46120558027</v>
      </c>
      <c r="AG2880" s="1">
        <v>27860.463193076026</v>
      </c>
      <c r="AH2880" s="1">
        <v>8160.9555499385824</v>
      </c>
      <c r="AI2880" s="1">
        <v>2013.062946369427</v>
      </c>
      <c r="AJ2880" s="1">
        <v>8155.3298302562062</v>
      </c>
      <c r="AK2880" s="1">
        <v>110.33840753547408</v>
      </c>
      <c r="AL2880" s="1">
        <v>125932.9296875</v>
      </c>
      <c r="AM2880" s="1">
        <v>101983.7421875</v>
      </c>
      <c r="AN2880" s="1">
        <v>23949.189453125</v>
      </c>
      <c r="AO2880" t="s">
        <v>15690</v>
      </c>
    </row>
    <row r="2881" spans="1:41" x14ac:dyDescent="0.25">
      <c r="A2881" s="1">
        <v>2019</v>
      </c>
      <c r="B2881" t="s">
        <v>2110</v>
      </c>
      <c r="C2881" t="s">
        <v>7067</v>
      </c>
      <c r="D2881" t="s">
        <v>7217</v>
      </c>
      <c r="E2881" t="s">
        <v>7745</v>
      </c>
      <c r="F2881" t="s">
        <v>9345</v>
      </c>
      <c r="G2881" t="s">
        <v>11492</v>
      </c>
      <c r="H2881" t="s">
        <v>12692</v>
      </c>
      <c r="I2881" s="1">
        <v>2605.2958270948416</v>
      </c>
      <c r="J2881" s="1">
        <v>6164.019063254178</v>
      </c>
      <c r="K2881" s="1">
        <v>110.86365221680177</v>
      </c>
      <c r="L2881" s="1">
        <v>332.5909566504053</v>
      </c>
      <c r="M2881" s="1">
        <v>8536.5012206937354</v>
      </c>
      <c r="N2881" s="1">
        <v>3208.3165003415666</v>
      </c>
      <c r="O2881" s="1">
        <v>124.16729048281798</v>
      </c>
      <c r="P2881" s="1">
        <v>104.92136045798119</v>
      </c>
      <c r="Q2881" s="1">
        <v>248.61307718248673</v>
      </c>
      <c r="R2881" s="1">
        <v>527.41165269099099</v>
      </c>
      <c r="S2881" s="1">
        <v>5210.5916541896831</v>
      </c>
      <c r="T2881" s="1">
        <v>443.45460886720707</v>
      </c>
      <c r="U2881" s="1">
        <v>94.234104384281494</v>
      </c>
      <c r="V2881" s="1">
        <v>576.49099152736915</v>
      </c>
      <c r="W2881" s="1">
        <v>559.86144369484884</v>
      </c>
      <c r="X2881" s="1">
        <v>3012.5819456664558</v>
      </c>
      <c r="Y2881" s="1">
        <v>14806.949390076043</v>
      </c>
      <c r="Z2881" s="1">
        <v>4485.5433686917995</v>
      </c>
      <c r="AA2881" s="1">
        <v>35821.154667770817</v>
      </c>
      <c r="AB2881" s="1">
        <v>127.58189097109546</v>
      </c>
      <c r="AC2881" s="1">
        <v>7000.8913462698265</v>
      </c>
      <c r="AD2881" s="1">
        <v>3590.5756648962442</v>
      </c>
      <c r="AE2881" s="1">
        <v>1627.4784145426499</v>
      </c>
      <c r="AF2881" s="1">
        <v>10585.261513660233</v>
      </c>
      <c r="AG2881" s="1">
        <v>49135.879299008709</v>
      </c>
      <c r="AH2881" s="1">
        <v>10344.687388349772</v>
      </c>
      <c r="AI2881" s="1">
        <v>2951.1904220112629</v>
      </c>
      <c r="AJ2881" s="1">
        <v>7514.338347254823</v>
      </c>
      <c r="AK2881" s="1">
        <v>108.64637917246573</v>
      </c>
      <c r="AL2881" s="1">
        <v>179960.078125</v>
      </c>
      <c r="AM2881" s="1">
        <v>144839.390625</v>
      </c>
      <c r="AN2881" s="1">
        <v>35120.703125</v>
      </c>
      <c r="AO2881" t="s">
        <v>15691</v>
      </c>
    </row>
    <row r="2882" spans="1:41" x14ac:dyDescent="0.25">
      <c r="A2882" s="1">
        <v>2019</v>
      </c>
      <c r="B2882" t="s">
        <v>2111</v>
      </c>
      <c r="C2882" t="s">
        <v>7067</v>
      </c>
      <c r="D2882" t="s">
        <v>7217</v>
      </c>
      <c r="E2882" t="s">
        <v>7745</v>
      </c>
      <c r="F2882" t="s">
        <v>9345</v>
      </c>
      <c r="G2882" t="s">
        <v>11492</v>
      </c>
      <c r="H2882" t="s">
        <v>12692</v>
      </c>
      <c r="I2882" s="1">
        <v>3204.4226515185787</v>
      </c>
      <c r="J2882" s="1">
        <v>7038.2854667283009</v>
      </c>
      <c r="K2882" s="1">
        <v>114.44366612566348</v>
      </c>
      <c r="L2882" s="1">
        <v>343.33099837699046</v>
      </c>
      <c r="M2882" s="1">
        <v>5836.6269724088379</v>
      </c>
      <c r="N2882" s="1">
        <v>3302.2365085195211</v>
      </c>
      <c r="O2882" s="1">
        <v>128.17690606074311</v>
      </c>
      <c r="P2882" s="1">
        <v>108.72148281938031</v>
      </c>
      <c r="Q2882" s="1">
        <v>308.77950496718535</v>
      </c>
      <c r="R2882" s="1">
        <v>393.35432484051796</v>
      </c>
      <c r="S2882" s="1">
        <v>7742.4001225664488</v>
      </c>
      <c r="T2882" s="1">
        <v>457.77466450265393</v>
      </c>
      <c r="U2882" s="1">
        <v>0</v>
      </c>
      <c r="V2882" s="1">
        <v>357.06423831207007</v>
      </c>
      <c r="W2882" s="1">
        <v>577.94051393460063</v>
      </c>
      <c r="X2882" s="1">
        <v>893.36538042155951</v>
      </c>
      <c r="Y2882" s="1">
        <v>14363.824535432024</v>
      </c>
      <c r="Z2882" s="1">
        <v>5005.4006521542478</v>
      </c>
      <c r="AA2882" s="1">
        <v>25126.867219231564</v>
      </c>
      <c r="AB2882" s="1">
        <v>131.61021604451301</v>
      </c>
      <c r="AC2882" s="1">
        <v>3023.9868420871085</v>
      </c>
      <c r="AD2882" s="1">
        <v>3953.5835662154068</v>
      </c>
      <c r="AE2882" s="1">
        <v>1696.5541063666408</v>
      </c>
      <c r="AF2882" s="1">
        <v>8791.0309260482736</v>
      </c>
      <c r="AG2882" s="1">
        <v>48025.140052973424</v>
      </c>
      <c r="AH2882" s="1">
        <v>10495.226090482702</v>
      </c>
      <c r="AI2882" s="1">
        <v>2648.2264341478531</v>
      </c>
      <c r="AJ2882" s="1">
        <v>7756.9916899974714</v>
      </c>
      <c r="AK2882" s="1">
        <v>112.15479280315022</v>
      </c>
      <c r="AL2882" s="1">
        <v>161937.5</v>
      </c>
      <c r="AM2882" s="1">
        <v>128845.9921875</v>
      </c>
      <c r="AN2882" s="1">
        <v>33091.53125</v>
      </c>
      <c r="AO2882" t="s">
        <v>15692</v>
      </c>
    </row>
    <row r="2883" spans="1:41" x14ac:dyDescent="0.25">
      <c r="A2883" s="1">
        <v>2019</v>
      </c>
      <c r="B2883" t="s">
        <v>2112</v>
      </c>
      <c r="C2883" t="s">
        <v>7067</v>
      </c>
      <c r="D2883" t="s">
        <v>7217</v>
      </c>
      <c r="E2883" t="s">
        <v>7745</v>
      </c>
      <c r="F2883" t="s">
        <v>9345</v>
      </c>
      <c r="G2883" t="s">
        <v>11492</v>
      </c>
      <c r="H2883" t="s">
        <v>12692</v>
      </c>
      <c r="I2883" s="1">
        <v>2096.7845385096261</v>
      </c>
      <c r="J2883" s="1">
        <v>14854.51016228254</v>
      </c>
      <c r="K2883" s="1">
        <v>104.83922692548131</v>
      </c>
      <c r="L2883" s="1">
        <v>1122.8281203719048</v>
      </c>
      <c r="M2883" s="1">
        <v>11532.314961802944</v>
      </c>
      <c r="N2883" s="1">
        <v>2878.9900106006421</v>
      </c>
      <c r="O2883" s="1">
        <v>117.0875938071853</v>
      </c>
      <c r="P2883" s="1">
        <v>99.219844362275509</v>
      </c>
      <c r="Q2883" s="1">
        <v>266.5432505353437</v>
      </c>
      <c r="R2883" s="1">
        <v>151.55417116842344</v>
      </c>
      <c r="S2883" s="1">
        <v>3759.0329799112305</v>
      </c>
      <c r="T2883" s="1">
        <v>89.240250770852398</v>
      </c>
      <c r="U2883" s="1">
        <v>1.0483922692548131</v>
      </c>
      <c r="V2883" s="1">
        <v>899.52056702062964</v>
      </c>
      <c r="W2883" s="1">
        <v>1248.6351926824823</v>
      </c>
      <c r="X2883" s="1">
        <v>3978.6486618220156</v>
      </c>
      <c r="Y2883" s="1">
        <v>15725.884038822196</v>
      </c>
      <c r="Z2883" s="1">
        <v>4673.9004791010375</v>
      </c>
      <c r="AA2883" s="1">
        <v>44098.524021665202</v>
      </c>
      <c r="AB2883" s="1">
        <v>152.0168790419479</v>
      </c>
      <c r="AC2883" s="1">
        <v>5175.6544247790162</v>
      </c>
      <c r="AD2883" s="1">
        <v>3548.659535032798</v>
      </c>
      <c r="AE2883" s="1">
        <v>3564.5337154663644</v>
      </c>
      <c r="AF2883" s="1">
        <v>12044.569081201056</v>
      </c>
      <c r="AG2883" s="1">
        <v>74530.206421324663</v>
      </c>
      <c r="AH2883" s="1">
        <v>16726.05026369129</v>
      </c>
      <c r="AI2883" s="1">
        <v>4053.0845129391073</v>
      </c>
      <c r="AJ2883" s="1">
        <v>10349.728482083516</v>
      </c>
      <c r="AK2883" s="1">
        <v>102.74244238697169</v>
      </c>
      <c r="AL2883" s="1">
        <v>237946.34375</v>
      </c>
      <c r="AM2883" s="1">
        <v>192534.015625</v>
      </c>
      <c r="AN2883" s="1">
        <v>45412.35546875</v>
      </c>
      <c r="AO2883" t="s">
        <v>15693</v>
      </c>
    </row>
    <row r="2884" spans="1:41" x14ac:dyDescent="0.25">
      <c r="A2884" s="1">
        <v>2019</v>
      </c>
      <c r="B2884" t="s">
        <v>2113</v>
      </c>
      <c r="C2884" t="s">
        <v>7067</v>
      </c>
      <c r="D2884" t="s">
        <v>7217</v>
      </c>
      <c r="E2884" t="s">
        <v>7745</v>
      </c>
      <c r="F2884" t="s">
        <v>9345</v>
      </c>
      <c r="G2884" t="s">
        <v>11492</v>
      </c>
      <c r="H2884" t="s">
        <v>12692</v>
      </c>
      <c r="I2884" s="1">
        <v>2156.0588979335735</v>
      </c>
      <c r="J2884" s="1">
        <v>9917.8709304944368</v>
      </c>
      <c r="K2884" s="1">
        <v>107.80294489667867</v>
      </c>
      <c r="L2884" s="1">
        <v>431.21177958671467</v>
      </c>
      <c r="M2884" s="1">
        <v>10780.294489667865</v>
      </c>
      <c r="N2884" s="1">
        <v>3522.7653467130549</v>
      </c>
      <c r="O2884" s="1">
        <v>120.39756294895764</v>
      </c>
      <c r="P2884" s="1">
        <v>102.02470705021669</v>
      </c>
      <c r="Q2884" s="1">
        <v>565.64878923481547</v>
      </c>
      <c r="R2884" s="1">
        <v>391.95210311424222</v>
      </c>
      <c r="S2884" s="1">
        <v>5455.1739811956095</v>
      </c>
      <c r="T2884" s="1">
        <v>215.60588979335733</v>
      </c>
      <c r="U2884" s="1">
        <v>145.53397561051619</v>
      </c>
      <c r="V2884" s="1">
        <v>560.57531346272901</v>
      </c>
      <c r="W2884" s="1">
        <v>1346.4587817595166</v>
      </c>
      <c r="X2884" s="1">
        <v>4091.1217588289551</v>
      </c>
      <c r="Y2884" s="1">
        <v>16170.441734501799</v>
      </c>
      <c r="Z2884" s="1">
        <v>3857.3906836503988</v>
      </c>
      <c r="AA2884" s="1">
        <v>34314.755390061786</v>
      </c>
      <c r="AB2884" s="1">
        <v>156.31427010018405</v>
      </c>
      <c r="AC2884" s="1">
        <v>5321.9658816760384</v>
      </c>
      <c r="AD2884" s="1">
        <v>4666.7894845772189</v>
      </c>
      <c r="AE2884" s="1">
        <v>1379.8776946774869</v>
      </c>
      <c r="AF2884" s="1">
        <v>10144.182401344626</v>
      </c>
      <c r="AG2884" s="1">
        <v>69003.586998915038</v>
      </c>
      <c r="AH2884" s="1">
        <v>15246.570496737264</v>
      </c>
      <c r="AI2884" s="1">
        <v>4167.661849705597</v>
      </c>
      <c r="AJ2884" s="1">
        <v>7368.3312836879868</v>
      </c>
      <c r="AK2884" s="1">
        <v>105.64688599874509</v>
      </c>
      <c r="AL2884" s="1">
        <v>211814</v>
      </c>
      <c r="AM2884" s="1">
        <v>165354.171875</v>
      </c>
      <c r="AN2884" s="1">
        <v>46459.83984375</v>
      </c>
      <c r="AO2884" t="s">
        <v>15694</v>
      </c>
    </row>
    <row r="2885" spans="1:41" x14ac:dyDescent="0.25">
      <c r="A2885" s="1">
        <v>2019</v>
      </c>
      <c r="B2885" t="s">
        <v>2114</v>
      </c>
      <c r="C2885" t="s">
        <v>7067</v>
      </c>
      <c r="D2885" t="s">
        <v>7217</v>
      </c>
      <c r="E2885" t="s">
        <v>7745</v>
      </c>
      <c r="F2885" t="s">
        <v>9345</v>
      </c>
      <c r="G2885" t="s">
        <v>11493</v>
      </c>
      <c r="H2885" t="s">
        <v>12692</v>
      </c>
      <c r="I2885" s="1">
        <v>2927.899449999999</v>
      </c>
      <c r="J2885" s="1">
        <v>6532.827659999999</v>
      </c>
      <c r="K2885" s="1">
        <v>103.3242</v>
      </c>
      <c r="L2885" s="1">
        <v>316.80180000000001</v>
      </c>
      <c r="M2885" s="1">
        <v>5306.04</v>
      </c>
      <c r="N2885" s="1">
        <v>3065</v>
      </c>
      <c r="O2885" s="1">
        <v>116.38743996319999</v>
      </c>
      <c r="P2885" s="1">
        <v>95</v>
      </c>
      <c r="Q2885" s="1">
        <v>280.60153614203432</v>
      </c>
      <c r="R2885" s="1">
        <v>355.46597519611652</v>
      </c>
      <c r="S2885" s="1">
        <v>7052.3672100000003</v>
      </c>
      <c r="T2885" s="1">
        <v>412.12040000000002</v>
      </c>
      <c r="U2885" s="1">
        <v>0</v>
      </c>
      <c r="V2885" s="1">
        <v>326</v>
      </c>
      <c r="W2885" s="1">
        <v>526.43270499999983</v>
      </c>
      <c r="X2885" s="1">
        <v>828.39576948313709</v>
      </c>
      <c r="Y2885" s="1">
        <v>13142.15532</v>
      </c>
      <c r="Z2885" s="1">
        <v>4550.3731306391992</v>
      </c>
      <c r="AA2885" s="1">
        <v>23293.180535896539</v>
      </c>
      <c r="AB2885" s="1">
        <v>115</v>
      </c>
      <c r="AC2885" s="1">
        <v>2745.844810000001</v>
      </c>
      <c r="AD2885" s="1">
        <v>3594.1739092754829</v>
      </c>
      <c r="AE2885" s="1">
        <v>1542.3264144</v>
      </c>
      <c r="AF2885" s="1">
        <v>8111.7476557409727</v>
      </c>
      <c r="AG2885" s="1">
        <v>44650</v>
      </c>
      <c r="AH2885" s="1">
        <v>9803.6994123206605</v>
      </c>
      <c r="AI2885" s="1">
        <v>2407.4856</v>
      </c>
      <c r="AJ2885" s="1">
        <v>7192.8678239999999</v>
      </c>
      <c r="AK2885" s="1">
        <v>101.9592</v>
      </c>
      <c r="AL2885" s="1">
        <v>149495.484375</v>
      </c>
      <c r="AM2885" s="1">
        <v>119128.09375</v>
      </c>
      <c r="AN2885" s="1">
        <v>30367.38671875</v>
      </c>
      <c r="AO2885" t="s">
        <v>15695</v>
      </c>
    </row>
    <row r="2886" spans="1:41" x14ac:dyDescent="0.25">
      <c r="A2886" s="1">
        <v>2019</v>
      </c>
      <c r="B2886" t="s">
        <v>2115</v>
      </c>
      <c r="C2886" t="s">
        <v>7067</v>
      </c>
      <c r="D2886" t="s">
        <v>7217</v>
      </c>
      <c r="E2886" t="s">
        <v>7745</v>
      </c>
      <c r="F2886" t="s">
        <v>9345</v>
      </c>
      <c r="G2886" t="s">
        <v>11493</v>
      </c>
      <c r="H2886" t="s">
        <v>12692</v>
      </c>
      <c r="I2886" s="1">
        <v>2000</v>
      </c>
      <c r="J2886" s="1">
        <v>14168.84748</v>
      </c>
      <c r="K2886" s="1">
        <v>100</v>
      </c>
      <c r="L2886" s="1">
        <v>1071</v>
      </c>
      <c r="M2886" s="1">
        <v>11000</v>
      </c>
      <c r="N2886" s="1">
        <v>2746.1</v>
      </c>
      <c r="O2886" s="1">
        <v>111.68300000000001</v>
      </c>
      <c r="P2886" s="1">
        <v>94.64</v>
      </c>
      <c r="Q2886" s="1">
        <v>254.24</v>
      </c>
      <c r="R2886" s="1">
        <v>144.55865005199499</v>
      </c>
      <c r="S2886" s="1">
        <v>3585.5219999999999</v>
      </c>
      <c r="T2886" s="1">
        <v>85.121049999999997</v>
      </c>
      <c r="U2886" s="1">
        <v>1</v>
      </c>
      <c r="V2886" s="1">
        <v>858</v>
      </c>
      <c r="W2886" s="1">
        <v>1129</v>
      </c>
      <c r="X2886" s="1">
        <v>3795</v>
      </c>
      <c r="Y2886" s="1">
        <v>15000</v>
      </c>
      <c r="Z2886" s="1">
        <v>4458.16</v>
      </c>
      <c r="AA2886" s="1">
        <v>42063</v>
      </c>
      <c r="AB2886" s="1">
        <v>145</v>
      </c>
      <c r="AC2886" s="1">
        <v>4936.75371</v>
      </c>
      <c r="AD2886" s="1">
        <v>4346.7771199999997</v>
      </c>
      <c r="AE2886" s="1">
        <v>3400</v>
      </c>
      <c r="AF2886" s="1">
        <v>11488.60921090368</v>
      </c>
      <c r="AG2886" s="1">
        <v>71090</v>
      </c>
      <c r="AH2886" s="1">
        <v>15954</v>
      </c>
      <c r="AI2886" s="1">
        <v>3866</v>
      </c>
      <c r="AJ2886" s="1">
        <v>9872</v>
      </c>
      <c r="AK2886" s="1">
        <v>98</v>
      </c>
      <c r="AL2886" s="1">
        <v>227863</v>
      </c>
      <c r="AM2886" s="1">
        <v>183646.90625</v>
      </c>
      <c r="AN2886" s="1">
        <v>44216.1015625</v>
      </c>
      <c r="AO2886" t="s">
        <v>15696</v>
      </c>
    </row>
    <row r="2887" spans="1:41" x14ac:dyDescent="0.25">
      <c r="A2887" s="1">
        <v>2019</v>
      </c>
      <c r="B2887" t="s">
        <v>2116</v>
      </c>
      <c r="C2887" t="s">
        <v>7067</v>
      </c>
      <c r="D2887" t="s">
        <v>7217</v>
      </c>
      <c r="E2887" t="s">
        <v>7745</v>
      </c>
      <c r="F2887" t="s">
        <v>9345</v>
      </c>
      <c r="G2887" t="s">
        <v>11493</v>
      </c>
      <c r="H2887" t="s">
        <v>12692</v>
      </c>
      <c r="I2887" s="1">
        <v>2907</v>
      </c>
      <c r="J2887" s="1">
        <v>5061.84</v>
      </c>
      <c r="K2887" s="1">
        <v>111.3755971617485</v>
      </c>
      <c r="L2887" s="1">
        <v>330.81299999999999</v>
      </c>
      <c r="M2887" s="1">
        <v>10769.88662080528</v>
      </c>
      <c r="N2887" s="1">
        <v>2490.0749315643802</v>
      </c>
      <c r="O2887" s="1">
        <v>119</v>
      </c>
      <c r="P2887" s="1">
        <v>105</v>
      </c>
      <c r="Q2887" s="1">
        <v>247.3184861327847</v>
      </c>
      <c r="R2887" s="1">
        <v>439.56713912706681</v>
      </c>
      <c r="S2887" s="1">
        <v>7540.3279952640623</v>
      </c>
      <c r="T2887" s="1">
        <v>345.58929108479998</v>
      </c>
      <c r="U2887" s="1"/>
      <c r="V2887" s="1">
        <v>1003</v>
      </c>
      <c r="W2887" s="1">
        <v>546.62824080000007</v>
      </c>
      <c r="X2887" s="1">
        <v>395.61634671500008</v>
      </c>
      <c r="Y2887" s="1">
        <v>12004</v>
      </c>
      <c r="Z2887" s="1">
        <v>1239</v>
      </c>
      <c r="AA2887" s="1">
        <v>20027.3032079</v>
      </c>
      <c r="AB2887" s="1">
        <v>136</v>
      </c>
      <c r="AC2887" s="1">
        <v>1235.0999999999999</v>
      </c>
      <c r="AD2887" s="1">
        <v>3440.6365864943291</v>
      </c>
      <c r="AE2887" s="1">
        <v>1623.64824</v>
      </c>
      <c r="AF2887" s="1">
        <v>6308.7700078541238</v>
      </c>
      <c r="AG2887" s="1">
        <v>41232</v>
      </c>
      <c r="AH2887" s="1">
        <v>8243.7338203677118</v>
      </c>
      <c r="AI2887" s="1">
        <v>2372.6912947199999</v>
      </c>
      <c r="AJ2887" s="1">
        <v>7602.1638886121691</v>
      </c>
      <c r="AK2887" s="1">
        <v>143.62730038081199</v>
      </c>
      <c r="AL2887" s="1">
        <v>138021.703125</v>
      </c>
      <c r="AM2887" s="1">
        <v>103856.6015625</v>
      </c>
      <c r="AN2887" s="1">
        <v>34165.1171875</v>
      </c>
      <c r="AO2887" t="s">
        <v>15697</v>
      </c>
    </row>
    <row r="2888" spans="1:41" x14ac:dyDescent="0.25">
      <c r="A2888" s="1">
        <v>2019</v>
      </c>
      <c r="B2888" t="s">
        <v>2117</v>
      </c>
      <c r="C2888" t="s">
        <v>7067</v>
      </c>
      <c r="D2888" t="s">
        <v>7217</v>
      </c>
      <c r="E2888" t="s">
        <v>7745</v>
      </c>
      <c r="F2888" t="s">
        <v>9345</v>
      </c>
      <c r="G2888" t="s">
        <v>11493</v>
      </c>
      <c r="H2888" t="s">
        <v>12692</v>
      </c>
      <c r="I2888" s="1">
        <v>2040</v>
      </c>
      <c r="J2888" s="1">
        <v>9462.259568580932</v>
      </c>
      <c r="K2888" s="1">
        <v>100</v>
      </c>
      <c r="L2888" s="1">
        <v>408.43999999999988</v>
      </c>
      <c r="M2888" s="1">
        <v>10000</v>
      </c>
      <c r="N2888" s="1">
        <v>3267.7821093749999</v>
      </c>
      <c r="O2888" s="1">
        <v>111.68300000000001</v>
      </c>
      <c r="P2888" s="1">
        <v>94.64</v>
      </c>
      <c r="Q2888" s="1">
        <v>524.70624970120173</v>
      </c>
      <c r="R2888" s="1">
        <v>363.58199999999999</v>
      </c>
      <c r="S2888" s="1">
        <v>5060.32</v>
      </c>
      <c r="T2888" s="1">
        <v>204.11</v>
      </c>
      <c r="U2888" s="1">
        <v>135</v>
      </c>
      <c r="V2888" s="1">
        <v>520</v>
      </c>
      <c r="W2888" s="1">
        <v>1249</v>
      </c>
      <c r="X2888" s="1">
        <v>3795</v>
      </c>
      <c r="Y2888" s="1">
        <v>15000</v>
      </c>
      <c r="Z2888" s="1">
        <v>3578.1867437363881</v>
      </c>
      <c r="AA2888" s="1">
        <v>33049</v>
      </c>
      <c r="AB2888" s="1">
        <v>145</v>
      </c>
      <c r="AC2888" s="1">
        <v>4936.75371</v>
      </c>
      <c r="AD2888" s="1">
        <v>4329.4946594680014</v>
      </c>
      <c r="AE2888" s="1">
        <v>1280</v>
      </c>
      <c r="AF2888" s="1">
        <v>9608.4802320944073</v>
      </c>
      <c r="AG2888" s="1">
        <v>65603</v>
      </c>
      <c r="AH2888" s="1">
        <v>14461.62204049844</v>
      </c>
      <c r="AI2888" s="1">
        <v>3866</v>
      </c>
      <c r="AJ2888" s="1">
        <v>7111.134</v>
      </c>
      <c r="AK2888" s="1">
        <v>98</v>
      </c>
      <c r="AL2888" s="1">
        <v>200403.203125</v>
      </c>
      <c r="AM2888" s="1">
        <v>156982.953125</v>
      </c>
      <c r="AN2888" s="1">
        <v>43420.23046875</v>
      </c>
      <c r="AO2888" t="s">
        <v>15698</v>
      </c>
    </row>
    <row r="2889" spans="1:41" x14ac:dyDescent="0.25">
      <c r="A2889" s="1">
        <v>2019</v>
      </c>
      <c r="B2889" t="s">
        <v>2118</v>
      </c>
      <c r="C2889" t="s">
        <v>7067</v>
      </c>
      <c r="D2889" t="s">
        <v>7217</v>
      </c>
      <c r="E2889" t="s">
        <v>7745</v>
      </c>
      <c r="F2889" t="s">
        <v>9345</v>
      </c>
      <c r="G2889" t="s">
        <v>11493</v>
      </c>
      <c r="H2889" t="s">
        <v>12692</v>
      </c>
      <c r="I2889" s="1">
        <v>3166.1140679999999</v>
      </c>
      <c r="J2889" s="1">
        <v>5502</v>
      </c>
      <c r="K2889" s="1">
        <v>108.76523160327</v>
      </c>
      <c r="L2889" s="1">
        <v>322.67881372358983</v>
      </c>
      <c r="M2889" s="1">
        <v>5296.8643166836446</v>
      </c>
      <c r="N2889" s="1">
        <v>3916.6227358646402</v>
      </c>
      <c r="O2889" s="1">
        <v>171.35566011900301</v>
      </c>
      <c r="P2889" s="1">
        <v>111</v>
      </c>
      <c r="Q2889" s="1">
        <v>234.9740883715462</v>
      </c>
      <c r="R2889" s="1">
        <v>376.06109567421493</v>
      </c>
      <c r="S2889" s="1">
        <v>7357.2640747776004</v>
      </c>
      <c r="T2889" s="1">
        <v>209.13567499999991</v>
      </c>
      <c r="U2889" s="1"/>
      <c r="V2889" s="1">
        <v>333</v>
      </c>
      <c r="W2889" s="1">
        <v>536.43492639499982</v>
      </c>
      <c r="X2889" s="1">
        <v>828.39576948313709</v>
      </c>
      <c r="Y2889" s="1">
        <v>13155.154979999999</v>
      </c>
      <c r="Z2889" s="1">
        <v>1386.1027263283199</v>
      </c>
      <c r="AA2889" s="1">
        <v>19780.848681880299</v>
      </c>
      <c r="AB2889" s="1">
        <v>136</v>
      </c>
      <c r="AC2889" s="1">
        <v>672.76125999999999</v>
      </c>
      <c r="AD2889" s="1">
        <v>3584.344247824657</v>
      </c>
      <c r="AE2889" s="1">
        <v>1851.9348629952281</v>
      </c>
      <c r="AF2889" s="1">
        <v>6323.9365679346538</v>
      </c>
      <c r="AG2889" s="1">
        <v>42822.26090836653</v>
      </c>
      <c r="AH2889" s="1">
        <v>7757.9412696522904</v>
      </c>
      <c r="AI2889" s="1">
        <v>2455.6353119999999</v>
      </c>
      <c r="AJ2889" s="1">
        <v>6872.2351040582962</v>
      </c>
      <c r="AK2889" s="1">
        <v>108.65435175</v>
      </c>
      <c r="AL2889" s="1">
        <v>135378.46875</v>
      </c>
      <c r="AM2889" s="1">
        <v>106827.6875</v>
      </c>
      <c r="AN2889" s="1">
        <v>28550.7890625</v>
      </c>
      <c r="AO2889" t="s">
        <v>15699</v>
      </c>
    </row>
    <row r="2890" spans="1:41" x14ac:dyDescent="0.25">
      <c r="A2890" s="1">
        <v>2019</v>
      </c>
      <c r="B2890" t="s">
        <v>2119</v>
      </c>
      <c r="C2890" t="s">
        <v>7067</v>
      </c>
      <c r="D2890" t="s">
        <v>7217</v>
      </c>
      <c r="E2890" t="s">
        <v>7745</v>
      </c>
      <c r="F2890" t="s">
        <v>9345</v>
      </c>
      <c r="G2890" t="s">
        <v>11493</v>
      </c>
      <c r="H2890" t="s">
        <v>12692</v>
      </c>
      <c r="I2890" s="1">
        <v>2444.94</v>
      </c>
      <c r="J2890" s="1">
        <v>6392.1869999999999</v>
      </c>
      <c r="K2890" s="1">
        <v>102.1</v>
      </c>
      <c r="L2890" s="1">
        <v>314.97000000000003</v>
      </c>
      <c r="M2890" s="1">
        <v>7854</v>
      </c>
      <c r="N2890" s="1">
        <v>2954.7025389736318</v>
      </c>
      <c r="O2890" s="1">
        <v>114.128</v>
      </c>
      <c r="P2890" s="1">
        <v>96.248879999999986</v>
      </c>
      <c r="Q2890" s="1">
        <v>228.7362301850134</v>
      </c>
      <c r="R2890" s="1">
        <v>483.99300302415372</v>
      </c>
      <c r="S2890" s="1">
        <v>4798</v>
      </c>
      <c r="T2890" s="1">
        <v>416.16</v>
      </c>
      <c r="U2890" s="1">
        <v>85.85</v>
      </c>
      <c r="V2890" s="1">
        <v>531</v>
      </c>
      <c r="W2890" s="1">
        <v>515.6049999999999</v>
      </c>
      <c r="X2890" s="1">
        <v>2827.1576784625968</v>
      </c>
      <c r="Y2890" s="1">
        <v>13619.364307095109</v>
      </c>
      <c r="Z2890" s="1">
        <v>4127</v>
      </c>
      <c r="AA2890" s="1">
        <v>33825</v>
      </c>
      <c r="AB2890" s="1">
        <v>115.08</v>
      </c>
      <c r="AC2890" s="1">
        <v>6441.1635600000009</v>
      </c>
      <c r="AD2890" s="1">
        <v>3303.5057974024799</v>
      </c>
      <c r="AE2890" s="1">
        <v>1497.36</v>
      </c>
      <c r="AF2890" s="1">
        <v>9933.7392</v>
      </c>
      <c r="AG2890" s="1">
        <v>46128</v>
      </c>
      <c r="AH2890" s="1">
        <v>9757</v>
      </c>
      <c r="AI2890" s="1">
        <v>2715.24</v>
      </c>
      <c r="AJ2890" s="1">
        <v>7051.8311999999996</v>
      </c>
      <c r="AK2890" s="1">
        <v>99.96</v>
      </c>
      <c r="AL2890" s="1">
        <v>168774.015625</v>
      </c>
      <c r="AM2890" s="1">
        <v>136156.09375</v>
      </c>
      <c r="AN2890" s="1">
        <v>32617.939453125</v>
      </c>
      <c r="AO2890" t="s">
        <v>15700</v>
      </c>
    </row>
    <row r="2891" spans="1:41" x14ac:dyDescent="0.25">
      <c r="A2891" s="1">
        <v>2019</v>
      </c>
      <c r="B2891" t="s">
        <v>2120</v>
      </c>
      <c r="C2891" t="s">
        <v>7067</v>
      </c>
      <c r="D2891" t="s">
        <v>7217</v>
      </c>
      <c r="E2891" t="s">
        <v>7745</v>
      </c>
      <c r="F2891" t="s">
        <v>9345</v>
      </c>
      <c r="G2891" t="s">
        <v>11493</v>
      </c>
      <c r="H2891" t="s">
        <v>12692</v>
      </c>
      <c r="I2891" s="1">
        <v>2072</v>
      </c>
      <c r="J2891" s="1">
        <v>8380.4</v>
      </c>
      <c r="K2891" s="1">
        <v>115</v>
      </c>
      <c r="L2891" s="1">
        <v>281.54060481599998</v>
      </c>
      <c r="M2891" s="1">
        <v>2260.1249999999991</v>
      </c>
      <c r="N2891" s="1">
        <v>2911.5680000000002</v>
      </c>
      <c r="O2891" s="1">
        <v>109.59102802111811</v>
      </c>
      <c r="P2891" s="1">
        <v>113</v>
      </c>
      <c r="Q2891" s="1">
        <v>215.319951</v>
      </c>
      <c r="R2891" s="1">
        <v>880.99514305141452</v>
      </c>
      <c r="S2891" s="1">
        <v>5849</v>
      </c>
      <c r="T2891" s="1">
        <v>282.89999999999998</v>
      </c>
      <c r="U2891" s="1"/>
      <c r="V2891" s="1">
        <v>1027.3186573046869</v>
      </c>
      <c r="W2891" s="1">
        <v>446.71046753140553</v>
      </c>
      <c r="X2891" s="1">
        <v>337.65264300000001</v>
      </c>
      <c r="Y2891" s="1">
        <v>12722</v>
      </c>
      <c r="Z2891" s="1">
        <v>1645.346614697165</v>
      </c>
      <c r="AA2891" s="1">
        <v>19183.411539916659</v>
      </c>
      <c r="AB2891" s="1">
        <v>115</v>
      </c>
      <c r="AC2891" s="1">
        <v>1302.53097</v>
      </c>
      <c r="AD2891" s="1">
        <v>3086.2526309999998</v>
      </c>
      <c r="AE2891" s="1">
        <v>1186.0232751969349</v>
      </c>
      <c r="AF2891" s="1">
        <v>8324.5926031994877</v>
      </c>
      <c r="AG2891" s="1">
        <v>25809.81650281473</v>
      </c>
      <c r="AH2891" s="1">
        <v>7555.3166666666684</v>
      </c>
      <c r="AI2891" s="1">
        <v>1812.9006788544</v>
      </c>
      <c r="AJ2891" s="1">
        <v>7602.1638886121691</v>
      </c>
      <c r="AK2891" s="1">
        <v>121</v>
      </c>
      <c r="AL2891" s="1">
        <v>115749.484375</v>
      </c>
      <c r="AM2891" s="1">
        <v>93658.03125</v>
      </c>
      <c r="AN2891" s="1">
        <v>22091.44921875</v>
      </c>
      <c r="AO2891" t="s">
        <v>15701</v>
      </c>
    </row>
    <row r="2892" spans="1:41" x14ac:dyDescent="0.25">
      <c r="A2892" s="1">
        <v>2019</v>
      </c>
      <c r="B2892" t="s">
        <v>2120</v>
      </c>
      <c r="C2892" t="s">
        <v>7067</v>
      </c>
      <c r="D2892" t="s">
        <v>7217</v>
      </c>
      <c r="E2892" t="s">
        <v>7746</v>
      </c>
      <c r="F2892" t="s">
        <v>9346</v>
      </c>
      <c r="G2892" t="s">
        <v>11493</v>
      </c>
      <c r="H2892" t="s">
        <v>12692</v>
      </c>
      <c r="I2892" s="1">
        <v>0</v>
      </c>
      <c r="J2892" s="1"/>
      <c r="K2892" s="1">
        <v>0</v>
      </c>
      <c r="L2892" s="1"/>
      <c r="M2892" s="1">
        <v>142.20562499999991</v>
      </c>
      <c r="N2892" s="1">
        <v>542.60821887999998</v>
      </c>
      <c r="O2892" s="1">
        <v>109.64</v>
      </c>
      <c r="P2892" s="1">
        <v>618.13300000000004</v>
      </c>
      <c r="Q2892" s="1">
        <v>73.160556209999996</v>
      </c>
      <c r="R2892" s="1">
        <v>84.089969991972239</v>
      </c>
      <c r="S2892" s="1">
        <v>0</v>
      </c>
      <c r="T2892" s="1">
        <v>23.193868364257799</v>
      </c>
      <c r="U2892" s="1"/>
      <c r="V2892" s="1">
        <v>0</v>
      </c>
      <c r="W2892" s="1">
        <v>308.16257377054399</v>
      </c>
      <c r="X2892" s="1">
        <v>130.927044931034</v>
      </c>
      <c r="Y2892" s="1">
        <v>79</v>
      </c>
      <c r="Z2892" s="1">
        <v>0</v>
      </c>
      <c r="AA2892" s="1">
        <v>1849.7297444893709</v>
      </c>
      <c r="AB2892" s="1">
        <v>0</v>
      </c>
      <c r="AC2892" s="1">
        <v>194.7231251</v>
      </c>
      <c r="AD2892" s="1">
        <v>490.30729835788009</v>
      </c>
      <c r="AE2892" s="1"/>
      <c r="AF2892" s="1">
        <v>16501.59232</v>
      </c>
      <c r="AG2892" s="1">
        <v>2893.055172554929</v>
      </c>
      <c r="AH2892" s="1">
        <v>1267.052904012598</v>
      </c>
      <c r="AI2892" s="1">
        <v>0</v>
      </c>
      <c r="AJ2892" s="1">
        <v>411.41715896329453</v>
      </c>
      <c r="AK2892" s="1"/>
      <c r="AL2892" s="1">
        <v>25718.998046875</v>
      </c>
      <c r="AM2892" s="1">
        <v>23247.509765625</v>
      </c>
      <c r="AN2892" s="1">
        <v>2471.4892578125</v>
      </c>
      <c r="AO2892" t="s">
        <v>15702</v>
      </c>
    </row>
    <row r="2893" spans="1:41" x14ac:dyDescent="0.25">
      <c r="A2893" s="1">
        <v>2019</v>
      </c>
      <c r="B2893" t="s">
        <v>2121</v>
      </c>
      <c r="C2893" t="s">
        <v>7067</v>
      </c>
      <c r="D2893" t="s">
        <v>7217</v>
      </c>
      <c r="E2893" t="s">
        <v>7746</v>
      </c>
      <c r="F2893" t="s">
        <v>9346</v>
      </c>
      <c r="G2893" t="s">
        <v>11493</v>
      </c>
      <c r="H2893" t="s">
        <v>12692</v>
      </c>
      <c r="I2893" s="1">
        <v>0</v>
      </c>
      <c r="J2893" s="1">
        <v>1363.876</v>
      </c>
      <c r="K2893" s="1"/>
      <c r="L2893" s="1">
        <v>0</v>
      </c>
      <c r="M2893" s="1">
        <v>704.18368665977243</v>
      </c>
      <c r="N2893" s="1">
        <v>0</v>
      </c>
      <c r="O2893" s="1"/>
      <c r="P2893" s="1">
        <v>109</v>
      </c>
      <c r="Q2893" s="1">
        <v>0</v>
      </c>
      <c r="R2893" s="1">
        <v>94.09904572328189</v>
      </c>
      <c r="S2893" s="1">
        <v>0</v>
      </c>
      <c r="T2893" s="1"/>
      <c r="U2893" s="1"/>
      <c r="V2893" s="1">
        <v>0</v>
      </c>
      <c r="W2893" s="1">
        <v>727.64120000000003</v>
      </c>
      <c r="X2893" s="1">
        <v>94.288483464000308</v>
      </c>
      <c r="Y2893" s="1">
        <v>0</v>
      </c>
      <c r="Z2893" s="1">
        <v>0</v>
      </c>
      <c r="AA2893" s="1">
        <v>3780</v>
      </c>
      <c r="AB2893" s="1"/>
      <c r="AC2893" s="1">
        <v>270.37735946590931</v>
      </c>
      <c r="AD2893" s="1"/>
      <c r="AE2893" s="1">
        <v>320</v>
      </c>
      <c r="AF2893" s="1">
        <v>300</v>
      </c>
      <c r="AG2893" s="1">
        <v>4497</v>
      </c>
      <c r="AH2893" s="1">
        <v>0</v>
      </c>
      <c r="AI2893" s="1"/>
      <c r="AJ2893" s="1">
        <v>181.947991565564</v>
      </c>
      <c r="AK2893" s="1"/>
      <c r="AL2893" s="1">
        <v>12442.4140625</v>
      </c>
      <c r="AM2893" s="1">
        <v>10916.30078125</v>
      </c>
      <c r="AN2893" s="1">
        <v>1526.1134033203125</v>
      </c>
      <c r="AO2893" t="s">
        <v>15703</v>
      </c>
    </row>
    <row r="2894" spans="1:41" x14ac:dyDescent="0.25">
      <c r="A2894" s="1">
        <v>2019</v>
      </c>
      <c r="B2894" t="s">
        <v>2122</v>
      </c>
      <c r="C2894" t="s">
        <v>7067</v>
      </c>
      <c r="D2894" t="s">
        <v>7217</v>
      </c>
      <c r="E2894" t="s">
        <v>7746</v>
      </c>
      <c r="F2894" t="s">
        <v>9346</v>
      </c>
      <c r="G2894" t="s">
        <v>11493</v>
      </c>
      <c r="H2894" t="s">
        <v>12692</v>
      </c>
      <c r="I2894" s="1">
        <v>0</v>
      </c>
      <c r="J2894" s="1"/>
      <c r="K2894" s="1"/>
      <c r="L2894" s="1">
        <v>0</v>
      </c>
      <c r="M2894" s="1">
        <v>191.88097200000001</v>
      </c>
      <c r="N2894" s="1">
        <v>0</v>
      </c>
      <c r="O2894" s="1">
        <v>0</v>
      </c>
      <c r="P2894" s="1">
        <v>618.13300000000004</v>
      </c>
      <c r="Q2894" s="1">
        <v>3</v>
      </c>
      <c r="R2894" s="1">
        <v>116.10983286529181</v>
      </c>
      <c r="S2894" s="1">
        <v>0</v>
      </c>
      <c r="T2894" s="1">
        <v>0</v>
      </c>
      <c r="U2894" s="1"/>
      <c r="V2894" s="1">
        <v>0</v>
      </c>
      <c r="W2894" s="1">
        <v>402.59905372799989</v>
      </c>
      <c r="X2894" s="1"/>
      <c r="Y2894" s="1">
        <v>0</v>
      </c>
      <c r="Z2894" s="1"/>
      <c r="AA2894" s="1">
        <v>2415.0008824176098</v>
      </c>
      <c r="AB2894" s="1"/>
      <c r="AC2894" s="1">
        <v>215.28175815</v>
      </c>
      <c r="AD2894" s="1"/>
      <c r="AE2894" s="1">
        <v>840.20965620000004</v>
      </c>
      <c r="AF2894" s="1">
        <v>305.19013692978427</v>
      </c>
      <c r="AG2894" s="1">
        <v>3542</v>
      </c>
      <c r="AH2894" s="1">
        <v>153.63583119559999</v>
      </c>
      <c r="AI2894" s="1"/>
      <c r="AJ2894" s="1">
        <v>258.75315902768688</v>
      </c>
      <c r="AK2894" s="1"/>
      <c r="AL2894" s="1">
        <v>9061.7939453125</v>
      </c>
      <c r="AM2894" s="1">
        <v>8313.677734375</v>
      </c>
      <c r="AN2894" s="1">
        <v>748.1158447265625</v>
      </c>
      <c r="AO2894" t="s">
        <v>15704</v>
      </c>
    </row>
    <row r="2895" spans="1:41" x14ac:dyDescent="0.25">
      <c r="A2895" s="1">
        <v>2019</v>
      </c>
      <c r="B2895" t="s">
        <v>2123</v>
      </c>
      <c r="C2895" t="s">
        <v>7067</v>
      </c>
      <c r="D2895" t="s">
        <v>7217</v>
      </c>
      <c r="E2895" t="s">
        <v>7746</v>
      </c>
      <c r="F2895" t="s">
        <v>9346</v>
      </c>
      <c r="G2895" t="s">
        <v>11493</v>
      </c>
      <c r="H2895" t="s">
        <v>12692</v>
      </c>
      <c r="I2895" s="1">
        <v>0</v>
      </c>
      <c r="J2895" s="1"/>
      <c r="K2895" s="1"/>
      <c r="L2895" s="1"/>
      <c r="M2895" s="1">
        <v>253.48639236911211</v>
      </c>
      <c r="N2895" s="1">
        <v>0</v>
      </c>
      <c r="O2895" s="1"/>
      <c r="P2895" s="1">
        <v>80</v>
      </c>
      <c r="Q2895" s="1">
        <v>0</v>
      </c>
      <c r="R2895" s="1">
        <v>94.405560056588754</v>
      </c>
      <c r="S2895" s="1">
        <v>0</v>
      </c>
      <c r="T2895" s="1"/>
      <c r="U2895" s="1"/>
      <c r="V2895" s="1">
        <v>0</v>
      </c>
      <c r="W2895" s="1">
        <v>458.68302479999988</v>
      </c>
      <c r="X2895" s="1">
        <v>400.29770970250479</v>
      </c>
      <c r="Y2895" s="1"/>
      <c r="Z2895" s="1"/>
      <c r="AA2895" s="1">
        <v>3784</v>
      </c>
      <c r="AB2895" s="1"/>
      <c r="AC2895" s="1">
        <v>198</v>
      </c>
      <c r="AD2895" s="1"/>
      <c r="AE2895" s="1">
        <v>195.9336309</v>
      </c>
      <c r="AF2895" s="1">
        <v>284.92465979520011</v>
      </c>
      <c r="AG2895" s="1">
        <v>4135</v>
      </c>
      <c r="AH2895" s="1">
        <v>98</v>
      </c>
      <c r="AI2895" s="1"/>
      <c r="AJ2895" s="1">
        <v>180.22293905817619</v>
      </c>
      <c r="AK2895" s="1"/>
      <c r="AL2895" s="1">
        <v>10162.953125</v>
      </c>
      <c r="AM2895" s="1">
        <v>8952.486328125</v>
      </c>
      <c r="AN2895" s="1">
        <v>1210.4671630859375</v>
      </c>
      <c r="AO2895" t="s">
        <v>15705</v>
      </c>
    </row>
    <row r="2896" spans="1:41" x14ac:dyDescent="0.25">
      <c r="A2896" s="1">
        <v>2019</v>
      </c>
      <c r="B2896" t="s">
        <v>2124</v>
      </c>
      <c r="C2896" t="s">
        <v>7067</v>
      </c>
      <c r="D2896" t="s">
        <v>7217</v>
      </c>
      <c r="E2896" t="s">
        <v>7746</v>
      </c>
      <c r="F2896" t="s">
        <v>9346</v>
      </c>
      <c r="G2896" t="s">
        <v>11493</v>
      </c>
      <c r="H2896" t="s">
        <v>12692</v>
      </c>
      <c r="I2896" s="1">
        <v>0</v>
      </c>
      <c r="J2896" s="1"/>
      <c r="K2896" s="1"/>
      <c r="L2896" s="1">
        <v>0</v>
      </c>
      <c r="M2896" s="1">
        <v>296.92635035650147</v>
      </c>
      <c r="N2896" s="1">
        <v>0</v>
      </c>
      <c r="O2896" s="1">
        <v>110</v>
      </c>
      <c r="P2896" s="1">
        <v>618.13300000000004</v>
      </c>
      <c r="Q2896" s="1">
        <v>176.29443204830341</v>
      </c>
      <c r="R2896" s="1">
        <v>109.4442574358458</v>
      </c>
      <c r="S2896" s="1">
        <v>0</v>
      </c>
      <c r="T2896" s="1">
        <v>0</v>
      </c>
      <c r="U2896" s="1"/>
      <c r="V2896" s="1">
        <v>0</v>
      </c>
      <c r="W2896" s="1">
        <v>431.94758425804798</v>
      </c>
      <c r="X2896" s="1">
        <v>145.51659139074999</v>
      </c>
      <c r="Y2896" s="1">
        <v>0</v>
      </c>
      <c r="Z2896" s="1"/>
      <c r="AA2896" s="1">
        <v>5087.4471160679304</v>
      </c>
      <c r="AB2896" s="1">
        <v>0</v>
      </c>
      <c r="AC2896" s="1">
        <v>216.2</v>
      </c>
      <c r="AD2896" s="1">
        <v>962.04555326702018</v>
      </c>
      <c r="AE2896" s="1"/>
      <c r="AF2896" s="1">
        <v>289.88072666531491</v>
      </c>
      <c r="AG2896" s="1">
        <v>4726</v>
      </c>
      <c r="AH2896" s="1">
        <v>1666.13361125237</v>
      </c>
      <c r="AI2896" s="1">
        <v>0</v>
      </c>
      <c r="AJ2896" s="1">
        <v>411.41715896329453</v>
      </c>
      <c r="AK2896" s="1"/>
      <c r="AL2896" s="1">
        <v>15247.38671875</v>
      </c>
      <c r="AM2896" s="1">
        <v>11634.8173828125</v>
      </c>
      <c r="AN2896" s="1">
        <v>3612.56982421875</v>
      </c>
      <c r="AO2896" t="s">
        <v>15706</v>
      </c>
    </row>
    <row r="2897" spans="1:41" x14ac:dyDescent="0.25">
      <c r="A2897" s="1">
        <v>2019</v>
      </c>
      <c r="B2897" t="s">
        <v>2125</v>
      </c>
      <c r="C2897" t="s">
        <v>7067</v>
      </c>
      <c r="D2897" t="s">
        <v>7217</v>
      </c>
      <c r="E2897" t="s">
        <v>7746</v>
      </c>
      <c r="F2897" t="s">
        <v>9346</v>
      </c>
      <c r="G2897" t="s">
        <v>11493</v>
      </c>
      <c r="H2897" t="s">
        <v>12692</v>
      </c>
      <c r="I2897" s="1"/>
      <c r="J2897" s="1">
        <v>1420.2041307160439</v>
      </c>
      <c r="K2897" s="1"/>
      <c r="L2897" s="1">
        <v>0</v>
      </c>
      <c r="M2897" s="1">
        <v>85.750875000000008</v>
      </c>
      <c r="N2897" s="1">
        <v>0</v>
      </c>
      <c r="O2897" s="1"/>
      <c r="P2897" s="1">
        <v>109</v>
      </c>
      <c r="Q2897" s="1">
        <v>0</v>
      </c>
      <c r="R2897" s="1">
        <v>190.98524598168481</v>
      </c>
      <c r="S2897" s="1">
        <v>0</v>
      </c>
      <c r="T2897" s="1">
        <v>0</v>
      </c>
      <c r="U2897" s="1"/>
      <c r="V2897" s="1">
        <v>0</v>
      </c>
      <c r="W2897" s="1">
        <v>556.89920000000006</v>
      </c>
      <c r="X2897" s="1">
        <v>99</v>
      </c>
      <c r="Y2897" s="1">
        <v>0</v>
      </c>
      <c r="Z2897" s="1">
        <v>0</v>
      </c>
      <c r="AA2897" s="1">
        <v>2078</v>
      </c>
      <c r="AB2897" s="1"/>
      <c r="AC2897" s="1">
        <v>270.37735946590931</v>
      </c>
      <c r="AD2897" s="1">
        <v>0</v>
      </c>
      <c r="AE2897" s="1">
        <v>100</v>
      </c>
      <c r="AF2897" s="1">
        <v>300</v>
      </c>
      <c r="AG2897" s="1">
        <v>3594</v>
      </c>
      <c r="AH2897" s="1">
        <v>1000</v>
      </c>
      <c r="AI2897" s="1"/>
      <c r="AJ2897" s="1">
        <v>168</v>
      </c>
      <c r="AK2897" s="1"/>
      <c r="AL2897" s="1">
        <v>9972.216796875</v>
      </c>
      <c r="AM2897" s="1">
        <v>8230.56640625</v>
      </c>
      <c r="AN2897" s="1">
        <v>1741.650146484375</v>
      </c>
      <c r="AO2897" t="s">
        <v>15707</v>
      </c>
    </row>
    <row r="2898" spans="1:41" x14ac:dyDescent="0.25">
      <c r="A2898" s="1">
        <v>2019</v>
      </c>
      <c r="B2898" t="s">
        <v>2126</v>
      </c>
      <c r="C2898" t="s">
        <v>7067</v>
      </c>
      <c r="D2898" t="s">
        <v>7217</v>
      </c>
      <c r="E2898" t="s">
        <v>7746</v>
      </c>
      <c r="F2898" t="s">
        <v>9346</v>
      </c>
      <c r="G2898" t="s">
        <v>11493</v>
      </c>
      <c r="H2898" t="s">
        <v>12692</v>
      </c>
      <c r="I2898" s="1">
        <v>0</v>
      </c>
      <c r="J2898" s="1"/>
      <c r="K2898" s="1"/>
      <c r="L2898" s="1">
        <v>0</v>
      </c>
      <c r="M2898" s="1">
        <v>216.59461572836921</v>
      </c>
      <c r="N2898" s="1">
        <v>0</v>
      </c>
      <c r="O2898" s="1">
        <v>0</v>
      </c>
      <c r="P2898" s="1">
        <v>618.13300000000004</v>
      </c>
      <c r="Q2898" s="1">
        <v>0</v>
      </c>
      <c r="R2898" s="1">
        <v>100.3695210813128</v>
      </c>
      <c r="S2898" s="1">
        <v>0</v>
      </c>
      <c r="T2898" s="1">
        <v>0</v>
      </c>
      <c r="U2898" s="1"/>
      <c r="V2898" s="1">
        <v>0</v>
      </c>
      <c r="W2898" s="1">
        <v>526.27134347272784</v>
      </c>
      <c r="X2898" s="1">
        <v>117.10061703960061</v>
      </c>
      <c r="Y2898" s="1">
        <v>0</v>
      </c>
      <c r="Z2898" s="1">
        <v>0</v>
      </c>
      <c r="AA2898" s="1">
        <v>2718.7705381205269</v>
      </c>
      <c r="AB2898" s="1">
        <v>0</v>
      </c>
      <c r="AC2898" s="1">
        <v>220.49960522000001</v>
      </c>
      <c r="AD2898" s="1"/>
      <c r="AE2898" s="1">
        <v>288.20745923655198</v>
      </c>
      <c r="AF2898" s="1">
        <v>296.85020472325681</v>
      </c>
      <c r="AG2898" s="1">
        <v>1887.431561444778</v>
      </c>
      <c r="AH2898" s="1">
        <v>712.09610540153869</v>
      </c>
      <c r="AI2898" s="1">
        <v>0</v>
      </c>
      <c r="AJ2898" s="1">
        <v>675.29771201479559</v>
      </c>
      <c r="AK2898" s="1"/>
      <c r="AL2898" s="1">
        <v>8377.6220703125</v>
      </c>
      <c r="AM2898" s="1">
        <v>6805.5595703125</v>
      </c>
      <c r="AN2898" s="1">
        <v>1572.062744140625</v>
      </c>
      <c r="AO2898" t="s">
        <v>15708</v>
      </c>
    </row>
    <row r="2899" spans="1:41" x14ac:dyDescent="0.25">
      <c r="A2899" s="1">
        <v>2019</v>
      </c>
      <c r="B2899" t="s">
        <v>2127</v>
      </c>
      <c r="C2899" t="s">
        <v>7067</v>
      </c>
      <c r="D2899" t="s">
        <v>7217</v>
      </c>
      <c r="E2899" t="s">
        <v>7747</v>
      </c>
      <c r="F2899" t="s">
        <v>9347</v>
      </c>
      <c r="G2899" t="s">
        <v>11494</v>
      </c>
      <c r="H2899" t="s">
        <v>12692</v>
      </c>
      <c r="I2899" s="1"/>
      <c r="J2899" s="1"/>
      <c r="K2899" s="1"/>
      <c r="L2899" s="1"/>
      <c r="M2899" s="1"/>
      <c r="N2899" s="1">
        <v>0</v>
      </c>
      <c r="O2899" s="1"/>
      <c r="P2899" s="1"/>
      <c r="Q2899" s="1">
        <v>0</v>
      </c>
      <c r="R2899" s="1"/>
      <c r="S2899" s="1">
        <v>0</v>
      </c>
      <c r="T2899" s="1">
        <v>0</v>
      </c>
      <c r="U2899" s="1"/>
      <c r="V2899" s="1">
        <v>0</v>
      </c>
      <c r="W2899" s="1"/>
      <c r="X2899" s="1"/>
      <c r="Y2899" s="1"/>
      <c r="Z2899" s="1"/>
      <c r="AA2899" s="1"/>
      <c r="AB2899" s="1"/>
      <c r="AC2899" s="1"/>
      <c r="AD2899" s="1"/>
      <c r="AE2899" s="1"/>
      <c r="AF2899" s="1">
        <v>0</v>
      </c>
      <c r="AG2899" s="1"/>
      <c r="AH2899" s="1"/>
      <c r="AI2899" s="1"/>
      <c r="AJ2899" s="1"/>
      <c r="AK2899" s="1"/>
      <c r="AL2899" s="1">
        <v>0</v>
      </c>
      <c r="AM2899" s="1">
        <v>0</v>
      </c>
      <c r="AN2899" s="1">
        <v>0</v>
      </c>
      <c r="AO2899" t="s">
        <v>15709</v>
      </c>
    </row>
    <row r="2900" spans="1:41" x14ac:dyDescent="0.25">
      <c r="A2900" s="1">
        <v>2019</v>
      </c>
      <c r="B2900" t="s">
        <v>2128</v>
      </c>
      <c r="C2900" t="s">
        <v>7067</v>
      </c>
      <c r="D2900" t="s">
        <v>7217</v>
      </c>
      <c r="E2900" t="s">
        <v>7747</v>
      </c>
      <c r="F2900" t="s">
        <v>9347</v>
      </c>
      <c r="G2900" t="s">
        <v>11494</v>
      </c>
      <c r="H2900" t="s">
        <v>12692</v>
      </c>
      <c r="I2900" s="1">
        <v>0</v>
      </c>
      <c r="J2900" s="1"/>
      <c r="K2900" s="1"/>
      <c r="L2900" s="1"/>
      <c r="M2900" s="1"/>
      <c r="N2900" s="1">
        <v>0</v>
      </c>
      <c r="O2900" s="1"/>
      <c r="P2900" s="1"/>
      <c r="Q2900" s="1">
        <v>0</v>
      </c>
      <c r="R2900" s="1"/>
      <c r="S2900" s="1">
        <v>0</v>
      </c>
      <c r="T2900" s="1"/>
      <c r="U2900" s="1"/>
      <c r="V2900" s="1">
        <v>0</v>
      </c>
      <c r="W2900" s="1">
        <v>0</v>
      </c>
      <c r="X2900" s="1"/>
      <c r="Y2900" s="1">
        <v>0</v>
      </c>
      <c r="Z2900" s="1">
        <v>0</v>
      </c>
      <c r="AA2900" s="1">
        <v>1652.3801085199846</v>
      </c>
      <c r="AB2900" s="1"/>
      <c r="AC2900" s="1"/>
      <c r="AD2900" s="1"/>
      <c r="AE2900" s="1"/>
      <c r="AF2900" s="1">
        <v>0</v>
      </c>
      <c r="AG2900" s="1"/>
      <c r="AH2900" s="1">
        <v>409.12493895726618</v>
      </c>
      <c r="AI2900" s="1">
        <v>0</v>
      </c>
      <c r="AJ2900" s="1">
        <v>0</v>
      </c>
      <c r="AK2900" s="1"/>
      <c r="AL2900" s="1">
        <v>2061.505126953125</v>
      </c>
      <c r="AM2900" s="1">
        <v>1652.380126953125</v>
      </c>
      <c r="AN2900" s="1">
        <v>409.12493896484375</v>
      </c>
      <c r="AO2900" t="s">
        <v>15710</v>
      </c>
    </row>
    <row r="2901" spans="1:41" x14ac:dyDescent="0.25">
      <c r="A2901" s="1">
        <v>2019</v>
      </c>
      <c r="B2901" t="s">
        <v>2129</v>
      </c>
      <c r="C2901" t="s">
        <v>7067</v>
      </c>
      <c r="D2901" t="s">
        <v>7217</v>
      </c>
      <c r="E2901" t="s">
        <v>7747</v>
      </c>
      <c r="F2901" t="s">
        <v>9347</v>
      </c>
      <c r="G2901" t="s">
        <v>11494</v>
      </c>
      <c r="H2901" t="s">
        <v>12692</v>
      </c>
      <c r="I2901" s="1">
        <v>0</v>
      </c>
      <c r="J2901" s="1"/>
      <c r="K2901" s="1"/>
      <c r="L2901" s="1"/>
      <c r="M2901" s="1"/>
      <c r="N2901" s="1"/>
      <c r="O2901" s="1">
        <v>0</v>
      </c>
      <c r="P2901" s="1"/>
      <c r="Q2901" s="1">
        <v>0</v>
      </c>
      <c r="R2901" s="1"/>
      <c r="S2901" s="1">
        <v>0</v>
      </c>
      <c r="T2901" s="1"/>
      <c r="U2901" s="1"/>
      <c r="V2901" s="1">
        <v>0</v>
      </c>
      <c r="W2901" s="1">
        <v>0</v>
      </c>
      <c r="X2901" s="1">
        <v>0</v>
      </c>
      <c r="Y2901" s="1"/>
      <c r="Z2901" s="1"/>
      <c r="AA2901" s="1">
        <v>1694.3949302262636</v>
      </c>
      <c r="AB2901" s="1"/>
      <c r="AC2901" s="1"/>
      <c r="AD2901" s="1"/>
      <c r="AE2901" s="1"/>
      <c r="AF2901" s="1">
        <v>0</v>
      </c>
      <c r="AG2901" s="1">
        <v>6851.4069285791993</v>
      </c>
      <c r="AH2901" s="1">
        <v>408.26849271166162</v>
      </c>
      <c r="AI2901" s="1"/>
      <c r="AJ2901" s="1">
        <v>0</v>
      </c>
      <c r="AK2901" s="1"/>
      <c r="AL2901" s="1">
        <v>8954.0703125</v>
      </c>
      <c r="AM2901" s="1">
        <v>8545.8017578125</v>
      </c>
      <c r="AN2901" s="1">
        <v>408.26849365234375</v>
      </c>
      <c r="AO2901" t="s">
        <v>15711</v>
      </c>
    </row>
    <row r="2902" spans="1:41" x14ac:dyDescent="0.25">
      <c r="A2902" s="1">
        <v>2019</v>
      </c>
      <c r="B2902" t="s">
        <v>2130</v>
      </c>
      <c r="C2902" t="s">
        <v>7067</v>
      </c>
      <c r="D2902" t="s">
        <v>7217</v>
      </c>
      <c r="E2902" t="s">
        <v>7747</v>
      </c>
      <c r="F2902" t="s">
        <v>9347</v>
      </c>
      <c r="G2902" t="s">
        <v>11494</v>
      </c>
      <c r="H2902" t="s">
        <v>12692</v>
      </c>
      <c r="I2902" s="1">
        <v>0</v>
      </c>
      <c r="J2902" s="1">
        <v>0</v>
      </c>
      <c r="K2902" s="1"/>
      <c r="L2902" s="1"/>
      <c r="M2902" s="1"/>
      <c r="N2902" s="1">
        <v>0</v>
      </c>
      <c r="O2902" s="1"/>
      <c r="P2902" s="1"/>
      <c r="Q2902" s="1">
        <v>0</v>
      </c>
      <c r="R2902" s="1"/>
      <c r="S2902" s="1">
        <v>0</v>
      </c>
      <c r="T2902" s="1"/>
      <c r="U2902" s="1"/>
      <c r="V2902" s="1">
        <v>0</v>
      </c>
      <c r="W2902" s="1"/>
      <c r="X2902" s="1">
        <v>0</v>
      </c>
      <c r="Y2902" s="1"/>
      <c r="Z2902" s="1"/>
      <c r="AA2902" s="1"/>
      <c r="AB2902" s="1"/>
      <c r="AC2902" s="1">
        <v>0</v>
      </c>
      <c r="AD2902" s="1"/>
      <c r="AE2902" s="1"/>
      <c r="AF2902" s="1">
        <v>0</v>
      </c>
      <c r="AG2902" s="1"/>
      <c r="AH2902" s="1">
        <v>368.68607154664102</v>
      </c>
      <c r="AI2902" s="1"/>
      <c r="AJ2902" s="1"/>
      <c r="AK2902" s="1"/>
      <c r="AL2902" s="1">
        <v>368.68606567382813</v>
      </c>
      <c r="AM2902" s="1">
        <v>0</v>
      </c>
      <c r="AN2902" s="1">
        <v>368.68606567382813</v>
      </c>
      <c r="AO2902" t="s">
        <v>15712</v>
      </c>
    </row>
    <row r="2903" spans="1:41" x14ac:dyDescent="0.25">
      <c r="A2903" s="1">
        <v>2019</v>
      </c>
      <c r="B2903" t="s">
        <v>2131</v>
      </c>
      <c r="C2903" t="s">
        <v>7067</v>
      </c>
      <c r="D2903" t="s">
        <v>7217</v>
      </c>
      <c r="E2903" t="s">
        <v>7747</v>
      </c>
      <c r="F2903" t="s">
        <v>9347</v>
      </c>
      <c r="G2903" t="s">
        <v>11494</v>
      </c>
      <c r="H2903" t="s">
        <v>12692</v>
      </c>
      <c r="I2903" s="1">
        <v>0</v>
      </c>
      <c r="J2903" s="1"/>
      <c r="K2903" s="1"/>
      <c r="L2903" s="1"/>
      <c r="M2903" s="1"/>
      <c r="N2903" s="1">
        <v>0</v>
      </c>
      <c r="O2903" s="1">
        <v>0</v>
      </c>
      <c r="P2903" s="1"/>
      <c r="Q2903" s="1">
        <v>0</v>
      </c>
      <c r="R2903" s="1"/>
      <c r="S2903" s="1">
        <v>0</v>
      </c>
      <c r="T2903" s="1"/>
      <c r="U2903" s="1"/>
      <c r="V2903" s="1">
        <v>0</v>
      </c>
      <c r="W2903" s="1"/>
      <c r="X2903" s="1">
        <v>0</v>
      </c>
      <c r="Y2903" s="1">
        <v>0</v>
      </c>
      <c r="Z2903" s="1"/>
      <c r="AA2903" s="1"/>
      <c r="AB2903" s="1">
        <v>0</v>
      </c>
      <c r="AC2903" s="1">
        <v>0</v>
      </c>
      <c r="AD2903" s="1"/>
      <c r="AE2903" s="1"/>
      <c r="AF2903" s="1">
        <v>0</v>
      </c>
      <c r="AG2903" s="1"/>
      <c r="AH2903" s="1">
        <v>391.11062525023959</v>
      </c>
      <c r="AI2903" s="1"/>
      <c r="AJ2903" s="1"/>
      <c r="AK2903" s="1"/>
      <c r="AL2903" s="1">
        <v>391.11062622070313</v>
      </c>
      <c r="AM2903" s="1">
        <v>0</v>
      </c>
      <c r="AN2903" s="1">
        <v>391.11062622070313</v>
      </c>
      <c r="AO2903" t="s">
        <v>15713</v>
      </c>
    </row>
    <row r="2904" spans="1:41" x14ac:dyDescent="0.25">
      <c r="A2904" s="1">
        <v>2019</v>
      </c>
      <c r="B2904" t="s">
        <v>2132</v>
      </c>
      <c r="C2904" t="s">
        <v>7067</v>
      </c>
      <c r="D2904" t="s">
        <v>7217</v>
      </c>
      <c r="E2904" t="s">
        <v>7747</v>
      </c>
      <c r="F2904" t="s">
        <v>9347</v>
      </c>
      <c r="G2904" t="s">
        <v>11494</v>
      </c>
      <c r="H2904" t="s">
        <v>12692</v>
      </c>
      <c r="I2904" s="1">
        <v>0</v>
      </c>
      <c r="J2904" s="1"/>
      <c r="K2904" s="1"/>
      <c r="L2904" s="1"/>
      <c r="M2904" s="1">
        <v>0</v>
      </c>
      <c r="N2904" s="1">
        <v>0</v>
      </c>
      <c r="O2904" s="1"/>
      <c r="P2904" s="1"/>
      <c r="Q2904" s="1">
        <v>0</v>
      </c>
      <c r="R2904" s="1"/>
      <c r="S2904" s="1">
        <v>0</v>
      </c>
      <c r="T2904" s="1"/>
      <c r="U2904" s="1"/>
      <c r="V2904" s="1">
        <v>0</v>
      </c>
      <c r="W2904" s="1"/>
      <c r="X2904" s="1">
        <v>0</v>
      </c>
      <c r="Y2904" s="1">
        <v>0</v>
      </c>
      <c r="Z2904" s="1"/>
      <c r="AA2904" s="1"/>
      <c r="AB2904" s="1"/>
      <c r="AC2904" s="1">
        <v>0</v>
      </c>
      <c r="AD2904" s="1"/>
      <c r="AE2904" s="1"/>
      <c r="AF2904" s="1">
        <v>0</v>
      </c>
      <c r="AG2904" s="1"/>
      <c r="AH2904" s="1">
        <v>379.153690581462</v>
      </c>
      <c r="AI2904" s="1"/>
      <c r="AJ2904" s="1"/>
      <c r="AK2904" s="1"/>
      <c r="AL2904" s="1">
        <v>379.1536865234375</v>
      </c>
      <c r="AM2904" s="1">
        <v>0</v>
      </c>
      <c r="AN2904" s="1">
        <v>379.1536865234375</v>
      </c>
      <c r="AO2904" t="s">
        <v>15714</v>
      </c>
    </row>
    <row r="2905" spans="1:41" x14ac:dyDescent="0.25">
      <c r="A2905" s="1">
        <v>2019</v>
      </c>
      <c r="B2905" t="s">
        <v>2133</v>
      </c>
      <c r="C2905" t="s">
        <v>7067</v>
      </c>
      <c r="D2905" t="s">
        <v>7217</v>
      </c>
      <c r="E2905" t="s">
        <v>7747</v>
      </c>
      <c r="F2905" t="s">
        <v>9347</v>
      </c>
      <c r="G2905" t="s">
        <v>11494</v>
      </c>
      <c r="H2905" t="s">
        <v>12692</v>
      </c>
      <c r="I2905" s="1"/>
      <c r="J2905" s="1"/>
      <c r="K2905" s="1"/>
      <c r="L2905" s="1"/>
      <c r="M2905" s="1"/>
      <c r="N2905" s="1">
        <v>0</v>
      </c>
      <c r="O2905" s="1"/>
      <c r="P2905" s="1"/>
      <c r="Q2905" s="1">
        <v>0</v>
      </c>
      <c r="R2905" s="1">
        <v>0</v>
      </c>
      <c r="S2905" s="1">
        <v>0</v>
      </c>
      <c r="T2905" s="1"/>
      <c r="U2905" s="1"/>
      <c r="V2905" s="1">
        <v>0</v>
      </c>
      <c r="W2905" s="1"/>
      <c r="X2905" s="1"/>
      <c r="Y2905" s="1"/>
      <c r="Z2905" s="1"/>
      <c r="AA2905" s="1">
        <v>2942.3575342793088</v>
      </c>
      <c r="AB2905" s="1"/>
      <c r="AC2905" s="1"/>
      <c r="AD2905" s="1"/>
      <c r="AE2905" s="1"/>
      <c r="AF2905" s="1"/>
      <c r="AG2905" s="1">
        <v>0</v>
      </c>
      <c r="AH2905" s="1">
        <v>552.3220905196016</v>
      </c>
      <c r="AI2905" s="1"/>
      <c r="AJ2905" s="1"/>
      <c r="AK2905" s="1"/>
      <c r="AL2905" s="1">
        <v>3494.679443359375</v>
      </c>
      <c r="AM2905" s="1">
        <v>2942.357421875</v>
      </c>
      <c r="AN2905" s="1">
        <v>552.32208251953125</v>
      </c>
      <c r="AO2905" t="s">
        <v>15715</v>
      </c>
    </row>
    <row r="2906" spans="1:41" x14ac:dyDescent="0.25">
      <c r="A2906" s="1">
        <v>2019</v>
      </c>
      <c r="B2906" t="s">
        <v>2134</v>
      </c>
      <c r="C2906" t="s">
        <v>7067</v>
      </c>
      <c r="D2906" t="s">
        <v>7217</v>
      </c>
      <c r="E2906" t="s">
        <v>7747</v>
      </c>
      <c r="F2906" t="s">
        <v>9348</v>
      </c>
      <c r="G2906" t="s">
        <v>11494</v>
      </c>
      <c r="H2906" t="s">
        <v>12692</v>
      </c>
      <c r="I2906" s="1">
        <v>0</v>
      </c>
      <c r="J2906" s="1"/>
      <c r="K2906" s="1">
        <v>94.421720486856259</v>
      </c>
      <c r="L2906" s="1">
        <v>354.08145182571099</v>
      </c>
      <c r="M2906" s="1">
        <v>1300.5116657681842</v>
      </c>
      <c r="N2906" s="1">
        <v>3021.5694126842836</v>
      </c>
      <c r="O2906" s="1">
        <v>194.74479850414102</v>
      </c>
      <c r="P2906" s="1"/>
      <c r="Q2906" s="1">
        <v>0</v>
      </c>
      <c r="R2906" s="1"/>
      <c r="S2906" s="1">
        <v>531.12217773856639</v>
      </c>
      <c r="T2906" s="1"/>
      <c r="U2906" s="1"/>
      <c r="V2906" s="1">
        <v>1534.3529579114143</v>
      </c>
      <c r="W2906" s="1">
        <v>0</v>
      </c>
      <c r="X2906" s="1"/>
      <c r="Y2906" s="1">
        <v>2183.5022862585511</v>
      </c>
      <c r="Z2906" s="1">
        <v>0</v>
      </c>
      <c r="AA2906" s="1">
        <v>354.08145182571099</v>
      </c>
      <c r="AB2906" s="1"/>
      <c r="AC2906" s="1"/>
      <c r="AD2906" s="1"/>
      <c r="AE2906" s="1"/>
      <c r="AF2906" s="1">
        <v>1883.7101459979272</v>
      </c>
      <c r="AG2906" s="1">
        <v>9284.4197945130436</v>
      </c>
      <c r="AH2906" s="1">
        <v>1180.2715060857031</v>
      </c>
      <c r="AI2906" s="1">
        <v>230.15294368671212</v>
      </c>
      <c r="AJ2906" s="1">
        <v>0</v>
      </c>
      <c r="AK2906" s="1">
        <v>0</v>
      </c>
      <c r="AL2906" s="1">
        <v>22146.94140625</v>
      </c>
      <c r="AM2906" s="1">
        <v>18615.716796875</v>
      </c>
      <c r="AN2906" s="1">
        <v>3531.224609375</v>
      </c>
      <c r="AO2906" t="s">
        <v>15716</v>
      </c>
    </row>
    <row r="2907" spans="1:41" x14ac:dyDescent="0.25">
      <c r="A2907" s="1">
        <v>2019</v>
      </c>
      <c r="B2907" t="s">
        <v>2135</v>
      </c>
      <c r="C2907" t="s">
        <v>7067</v>
      </c>
      <c r="D2907" t="s">
        <v>7217</v>
      </c>
      <c r="E2907" t="s">
        <v>7747</v>
      </c>
      <c r="F2907" t="s">
        <v>9348</v>
      </c>
      <c r="G2907" t="s">
        <v>11494</v>
      </c>
      <c r="H2907" t="s">
        <v>12692</v>
      </c>
      <c r="I2907" s="1">
        <v>0</v>
      </c>
      <c r="J2907" s="1"/>
      <c r="K2907" s="1">
        <v>96.82256744150078</v>
      </c>
      <c r="L2907" s="1"/>
      <c r="M2907" s="1">
        <v>1209.525666710623</v>
      </c>
      <c r="N2907" s="1">
        <v>2412.092211386388</v>
      </c>
      <c r="O2907" s="1">
        <v>190.01428860394529</v>
      </c>
      <c r="P2907" s="1"/>
      <c r="Q2907" s="1">
        <v>0</v>
      </c>
      <c r="R2907" s="1">
        <v>194.84203790052021</v>
      </c>
      <c r="S2907" s="1">
        <v>544.62694185844191</v>
      </c>
      <c r="T2907" s="1"/>
      <c r="U2907" s="1"/>
      <c r="V2907" s="1">
        <v>1573.3667209243877</v>
      </c>
      <c r="W2907" s="1">
        <v>0</v>
      </c>
      <c r="X2907" s="1">
        <v>0</v>
      </c>
      <c r="Y2907" s="1">
        <v>907.71156976406985</v>
      </c>
      <c r="Z2907" s="1"/>
      <c r="AA2907" s="1">
        <v>363.08462790562794</v>
      </c>
      <c r="AB2907" s="1"/>
      <c r="AC2907" s="1"/>
      <c r="AD2907" s="1">
        <v>332.82757558015891</v>
      </c>
      <c r="AE2907" s="1"/>
      <c r="AF2907" s="1">
        <v>1910.49851589226</v>
      </c>
      <c r="AG2907" s="1">
        <v>16251.667945055906</v>
      </c>
      <c r="AH2907" s="1">
        <v>1210.2820930187597</v>
      </c>
      <c r="AI2907" s="1">
        <v>236.00500813865816</v>
      </c>
      <c r="AJ2907" s="1">
        <v>0</v>
      </c>
      <c r="AK2907" s="1">
        <v>0</v>
      </c>
      <c r="AL2907" s="1">
        <v>27433.3671875</v>
      </c>
      <c r="AM2907" s="1">
        <v>23613.263671875</v>
      </c>
      <c r="AN2907" s="1">
        <v>3820.104248046875</v>
      </c>
      <c r="AO2907" t="s">
        <v>15717</v>
      </c>
    </row>
    <row r="2908" spans="1:41" x14ac:dyDescent="0.25">
      <c r="A2908" s="1">
        <v>2019</v>
      </c>
      <c r="B2908" t="s">
        <v>2136</v>
      </c>
      <c r="C2908" t="s">
        <v>7067</v>
      </c>
      <c r="D2908" t="s">
        <v>7217</v>
      </c>
      <c r="E2908" t="s">
        <v>7747</v>
      </c>
      <c r="F2908" t="s">
        <v>9348</v>
      </c>
      <c r="G2908" t="s">
        <v>11494</v>
      </c>
      <c r="H2908" t="s">
        <v>12692</v>
      </c>
      <c r="I2908" s="1">
        <v>277.15913054200439</v>
      </c>
      <c r="J2908" s="1"/>
      <c r="K2908" s="1">
        <v>89.79955829560943</v>
      </c>
      <c r="L2908" s="1">
        <v>55.431826108400884</v>
      </c>
      <c r="M2908" s="1">
        <v>332.5909566504053</v>
      </c>
      <c r="N2908" s="1">
        <v>5333.6026367798795</v>
      </c>
      <c r="O2908" s="1">
        <v>186.25093572422696</v>
      </c>
      <c r="P2908" s="1"/>
      <c r="Q2908" s="1">
        <v>22.041467879135659</v>
      </c>
      <c r="R2908" s="1">
        <v>239.31214805670217</v>
      </c>
      <c r="S2908" s="1">
        <v>0</v>
      </c>
      <c r="T2908" s="1"/>
      <c r="U2908" s="1">
        <v>88.690921773441417</v>
      </c>
      <c r="V2908" s="1">
        <v>1441.2274788184229</v>
      </c>
      <c r="W2908" s="1"/>
      <c r="X2908" s="1">
        <v>0</v>
      </c>
      <c r="Y2908" s="1">
        <v>4135.2142276867062</v>
      </c>
      <c r="Z2908" s="1">
        <v>67.072509591165073</v>
      </c>
      <c r="AA2908" s="1"/>
      <c r="AB2908" s="1"/>
      <c r="AC2908" s="1">
        <v>0</v>
      </c>
      <c r="AD2908" s="1"/>
      <c r="AE2908" s="1"/>
      <c r="AF2908" s="1">
        <v>2235.0112286907233</v>
      </c>
      <c r="AG2908" s="1">
        <v>7644.048820348482</v>
      </c>
      <c r="AH2908" s="1">
        <v>554.31826108400878</v>
      </c>
      <c r="AI2908" s="1">
        <v>1076.4860630251451</v>
      </c>
      <c r="AJ2908" s="1"/>
      <c r="AK2908" s="1"/>
      <c r="AL2908" s="1">
        <v>23778.2578125</v>
      </c>
      <c r="AM2908" s="1">
        <v>21538.810546875</v>
      </c>
      <c r="AN2908" s="1">
        <v>2239.44580078125</v>
      </c>
      <c r="AO2908" t="s">
        <v>15718</v>
      </c>
    </row>
    <row r="2909" spans="1:41" x14ac:dyDescent="0.25">
      <c r="A2909" s="1">
        <v>2019</v>
      </c>
      <c r="B2909" t="s">
        <v>2137</v>
      </c>
      <c r="C2909" t="s">
        <v>7067</v>
      </c>
      <c r="D2909" t="s">
        <v>7217</v>
      </c>
      <c r="E2909" t="s">
        <v>7747</v>
      </c>
      <c r="F2909" t="s">
        <v>9348</v>
      </c>
      <c r="G2909" t="s">
        <v>11494</v>
      </c>
      <c r="H2909" t="s">
        <v>12692</v>
      </c>
      <c r="I2909" s="1">
        <v>0</v>
      </c>
      <c r="J2909" s="1"/>
      <c r="K2909" s="1">
        <v>98.078584475976953</v>
      </c>
      <c r="L2909" s="1"/>
      <c r="M2909" s="1">
        <v>766.23894121856995</v>
      </c>
      <c r="N2909" s="1">
        <v>2442.1567534518263</v>
      </c>
      <c r="O2909" s="1">
        <v>193.09221318707964</v>
      </c>
      <c r="P2909" s="1"/>
      <c r="Q2909" s="1">
        <v>0</v>
      </c>
      <c r="R2909" s="1">
        <v>227.45275797681691</v>
      </c>
      <c r="S2909" s="1">
        <v>551.69203767737031</v>
      </c>
      <c r="T2909" s="1"/>
      <c r="U2909" s="1"/>
      <c r="V2909" s="1">
        <v>1593.7769977346254</v>
      </c>
      <c r="W2909" s="1"/>
      <c r="X2909" s="1"/>
      <c r="Y2909" s="1"/>
      <c r="Z2909" s="1"/>
      <c r="AA2909" s="1">
        <v>367.7946917849136</v>
      </c>
      <c r="AB2909" s="1"/>
      <c r="AC2909" s="1"/>
      <c r="AD2909" s="1">
        <v>352.46991296054216</v>
      </c>
      <c r="AE2909" s="1"/>
      <c r="AF2909" s="1">
        <v>2206.7681507094812</v>
      </c>
      <c r="AG2909" s="1">
        <v>15742.860443621572</v>
      </c>
      <c r="AH2909" s="1">
        <v>1225.9823059497119</v>
      </c>
      <c r="AI2909" s="1">
        <v>239.06654966019383</v>
      </c>
      <c r="AJ2909" s="1"/>
      <c r="AK2909" s="1"/>
      <c r="AL2909" s="1">
        <v>26007.431640625</v>
      </c>
      <c r="AM2909" s="1">
        <v>22580.810546875</v>
      </c>
      <c r="AN2909" s="1">
        <v>3426.62060546875</v>
      </c>
      <c r="AO2909" t="s">
        <v>15719</v>
      </c>
    </row>
    <row r="2910" spans="1:41" x14ac:dyDescent="0.25">
      <c r="A2910" s="1">
        <v>2019</v>
      </c>
      <c r="B2910" t="s">
        <v>2138</v>
      </c>
      <c r="C2910" t="s">
        <v>7067</v>
      </c>
      <c r="D2910" t="s">
        <v>7217</v>
      </c>
      <c r="E2910" t="s">
        <v>7747</v>
      </c>
      <c r="F2910" t="s">
        <v>9348</v>
      </c>
      <c r="G2910" t="s">
        <v>11494</v>
      </c>
      <c r="H2910" t="s">
        <v>12692</v>
      </c>
      <c r="I2910" s="1">
        <v>668.37825835940771</v>
      </c>
      <c r="J2910" s="1">
        <v>0</v>
      </c>
      <c r="K2910" s="1"/>
      <c r="L2910" s="1"/>
      <c r="M2910" s="1">
        <v>323.40883469003597</v>
      </c>
      <c r="N2910" s="1">
        <v>9623.2162674937463</v>
      </c>
      <c r="O2910" s="1"/>
      <c r="P2910" s="1"/>
      <c r="Q2910" s="1">
        <v>21.546237820099307</v>
      </c>
      <c r="R2910" s="1">
        <v>233.08354303048483</v>
      </c>
      <c r="S2910" s="1">
        <v>925.68405553561297</v>
      </c>
      <c r="T2910" s="1"/>
      <c r="U2910" s="1">
        <v>107.80294489667867</v>
      </c>
      <c r="V2910" s="1">
        <v>883.98414815276499</v>
      </c>
      <c r="W2910" s="1"/>
      <c r="X2910" s="1">
        <v>0</v>
      </c>
      <c r="Y2910" s="1">
        <v>8848.4657171193849</v>
      </c>
      <c r="Z2910" s="1">
        <v>28.855559262826496</v>
      </c>
      <c r="AA2910" s="1"/>
      <c r="AB2910" s="1"/>
      <c r="AC2910" s="1">
        <v>0</v>
      </c>
      <c r="AD2910" s="1"/>
      <c r="AE2910" s="1"/>
      <c r="AF2910" s="1">
        <v>1198.3336127930795</v>
      </c>
      <c r="AG2910" s="1">
        <v>6758.1666155727853</v>
      </c>
      <c r="AH2910" s="1">
        <v>539.01472448339337</v>
      </c>
      <c r="AI2910" s="1">
        <v>1346.4587817595166</v>
      </c>
      <c r="AJ2910" s="1"/>
      <c r="AK2910" s="1"/>
      <c r="AL2910" s="1">
        <v>31506.3984375</v>
      </c>
      <c r="AM2910" s="1">
        <v>28371.83203125</v>
      </c>
      <c r="AN2910" s="1">
        <v>3134.56640625</v>
      </c>
      <c r="AO2910" t="s">
        <v>15720</v>
      </c>
    </row>
    <row r="2911" spans="1:41" x14ac:dyDescent="0.25">
      <c r="A2911" s="1">
        <v>2019</v>
      </c>
      <c r="B2911" t="s">
        <v>2139</v>
      </c>
      <c r="C2911" t="s">
        <v>7067</v>
      </c>
      <c r="D2911" t="s">
        <v>7217</v>
      </c>
      <c r="E2911" t="s">
        <v>7747</v>
      </c>
      <c r="F2911" t="s">
        <v>9348</v>
      </c>
      <c r="G2911" t="s">
        <v>11494</v>
      </c>
      <c r="H2911" t="s">
        <v>12692</v>
      </c>
      <c r="I2911" s="1"/>
      <c r="J2911" s="1"/>
      <c r="K2911" s="1"/>
      <c r="L2911" s="1"/>
      <c r="M2911" s="1">
        <v>524.19613462740654</v>
      </c>
      <c r="N2911" s="1">
        <v>7717.2154939846796</v>
      </c>
      <c r="O2911" s="1"/>
      <c r="P2911" s="1"/>
      <c r="Q2911" s="1">
        <v>0</v>
      </c>
      <c r="R2911" s="1">
        <v>617.50304659108497</v>
      </c>
      <c r="S2911" s="1">
        <v>900.23515454620906</v>
      </c>
      <c r="T2911" s="1">
        <v>0</v>
      </c>
      <c r="U2911" s="1"/>
      <c r="V2911" s="1">
        <v>897.42378248212003</v>
      </c>
      <c r="W2911" s="1">
        <v>136.29099500312572</v>
      </c>
      <c r="X2911" s="1"/>
      <c r="Y2911" s="1">
        <v>8605.2037460435058</v>
      </c>
      <c r="Z2911" s="1"/>
      <c r="AA2911" s="1"/>
      <c r="AB2911" s="1"/>
      <c r="AC2911" s="1"/>
      <c r="AD2911" s="1"/>
      <c r="AE2911" s="1"/>
      <c r="AF2911" s="1">
        <v>1454.7837552839464</v>
      </c>
      <c r="AG2911" s="1">
        <v>7661.6507037141737</v>
      </c>
      <c r="AH2911" s="1">
        <v>4588.1210236306088</v>
      </c>
      <c r="AI2911" s="1">
        <v>0</v>
      </c>
      <c r="AJ2911" s="1"/>
      <c r="AK2911" s="1"/>
      <c r="AL2911" s="1">
        <v>33102.62109375</v>
      </c>
      <c r="AM2911" s="1">
        <v>26953.779296875</v>
      </c>
      <c r="AN2911" s="1">
        <v>6148.84326171875</v>
      </c>
      <c r="AO2911" t="s">
        <v>15721</v>
      </c>
    </row>
    <row r="2912" spans="1:41" x14ac:dyDescent="0.25">
      <c r="A2912" s="1">
        <v>2019</v>
      </c>
      <c r="B2912" t="s">
        <v>2140</v>
      </c>
      <c r="C2912" t="s">
        <v>7067</v>
      </c>
      <c r="D2912" t="s">
        <v>7217</v>
      </c>
      <c r="E2912" t="s">
        <v>7747</v>
      </c>
      <c r="F2912" t="s">
        <v>9348</v>
      </c>
      <c r="G2912" t="s">
        <v>11494</v>
      </c>
      <c r="H2912" t="s">
        <v>12692</v>
      </c>
      <c r="I2912" s="1">
        <v>1144.4366612566348</v>
      </c>
      <c r="J2912" s="1"/>
      <c r="K2912" s="1">
        <v>91.554932900530787</v>
      </c>
      <c r="L2912" s="1">
        <v>57.221833062831742</v>
      </c>
      <c r="M2912" s="1">
        <v>772.49474634822855</v>
      </c>
      <c r="N2912" s="1">
        <v>6540.4555190816682</v>
      </c>
      <c r="O2912" s="1">
        <v>188.83204910734474</v>
      </c>
      <c r="P2912" s="1"/>
      <c r="Q2912" s="1">
        <v>0</v>
      </c>
      <c r="R2912" s="1">
        <v>395.24679405828982</v>
      </c>
      <c r="S2912" s="1">
        <v>629.44016369114922</v>
      </c>
      <c r="T2912" s="1"/>
      <c r="U2912" s="1">
        <v>0</v>
      </c>
      <c r="V2912" s="1">
        <v>892.66059578017519</v>
      </c>
      <c r="W2912" s="1"/>
      <c r="X2912" s="1">
        <v>0</v>
      </c>
      <c r="Y2912" s="1">
        <v>4265.3154365034779</v>
      </c>
      <c r="Z2912" s="1">
        <v>68.304603467907455</v>
      </c>
      <c r="AA2912" s="1"/>
      <c r="AB2912" s="1">
        <v>0</v>
      </c>
      <c r="AC2912" s="1">
        <v>0</v>
      </c>
      <c r="AD2912" s="1"/>
      <c r="AE2912" s="1"/>
      <c r="AF2912" s="1">
        <v>1935.4255429616171</v>
      </c>
      <c r="AG2912" s="1">
        <v>5397.1632944862904</v>
      </c>
      <c r="AH2912" s="1">
        <v>572.2183306283174</v>
      </c>
      <c r="AI2912" s="1">
        <v>223.1651489450438</v>
      </c>
      <c r="AJ2912" s="1"/>
      <c r="AK2912" s="1"/>
      <c r="AL2912" s="1">
        <v>23173.9375</v>
      </c>
      <c r="AM2912" s="1">
        <v>20696.23046875</v>
      </c>
      <c r="AN2912" s="1">
        <v>2477.705322265625</v>
      </c>
      <c r="AO2912" t="s">
        <v>15722</v>
      </c>
    </row>
    <row r="2913" spans="1:41" x14ac:dyDescent="0.25">
      <c r="A2913" s="1">
        <v>2019</v>
      </c>
      <c r="B2913" t="s">
        <v>2141</v>
      </c>
      <c r="C2913" t="s">
        <v>7067</v>
      </c>
      <c r="D2913" t="s">
        <v>7217</v>
      </c>
      <c r="E2913" t="s">
        <v>7747</v>
      </c>
      <c r="F2913" t="s">
        <v>9349</v>
      </c>
      <c r="G2913" t="s">
        <v>11494</v>
      </c>
      <c r="H2913" t="s">
        <v>12692</v>
      </c>
      <c r="I2913" s="1">
        <v>0</v>
      </c>
      <c r="J2913" s="1"/>
      <c r="K2913" s="1"/>
      <c r="L2913" s="1"/>
      <c r="M2913" s="1"/>
      <c r="N2913" s="1"/>
      <c r="O2913" s="1">
        <v>0</v>
      </c>
      <c r="P2913" s="1"/>
      <c r="Q2913" s="1">
        <v>0</v>
      </c>
      <c r="R2913" s="1"/>
      <c r="S2913" s="1">
        <v>0</v>
      </c>
      <c r="T2913" s="1"/>
      <c r="U2913" s="1"/>
      <c r="V2913" s="1">
        <v>0</v>
      </c>
      <c r="W2913" s="1">
        <v>0</v>
      </c>
      <c r="X2913" s="1">
        <v>70.152432651309468</v>
      </c>
      <c r="Y2913" s="1"/>
      <c r="Z2913" s="1"/>
      <c r="AA2913" s="1">
        <v>0</v>
      </c>
      <c r="AB2913" s="1"/>
      <c r="AC2913" s="1"/>
      <c r="AD2913" s="1"/>
      <c r="AE2913" s="1"/>
      <c r="AF2913" s="1">
        <v>0</v>
      </c>
      <c r="AG2913" s="1">
        <v>2289.8537199914936</v>
      </c>
      <c r="AH2913" s="1">
        <v>0</v>
      </c>
      <c r="AI2913" s="1"/>
      <c r="AJ2913" s="1">
        <v>0</v>
      </c>
      <c r="AK2913" s="1"/>
      <c r="AL2913" s="1">
        <v>2360.006103515625</v>
      </c>
      <c r="AM2913" s="1">
        <v>2289.853759765625</v>
      </c>
      <c r="AN2913" s="1">
        <v>70.152435302734375</v>
      </c>
      <c r="AO2913" t="s">
        <v>15723</v>
      </c>
    </row>
    <row r="2914" spans="1:41" x14ac:dyDescent="0.25">
      <c r="A2914" s="1">
        <v>2019</v>
      </c>
      <c r="B2914" t="s">
        <v>2142</v>
      </c>
      <c r="C2914" t="s">
        <v>7067</v>
      </c>
      <c r="D2914" t="s">
        <v>7217</v>
      </c>
      <c r="E2914" t="s">
        <v>7747</v>
      </c>
      <c r="F2914" t="s">
        <v>9349</v>
      </c>
      <c r="G2914" t="s">
        <v>11494</v>
      </c>
      <c r="H2914" t="s">
        <v>12692</v>
      </c>
      <c r="I2914" s="1"/>
      <c r="J2914" s="1"/>
      <c r="K2914" s="1"/>
      <c r="L2914" s="1"/>
      <c r="M2914" s="1"/>
      <c r="N2914" s="1">
        <v>0</v>
      </c>
      <c r="O2914" s="1"/>
      <c r="P2914" s="1"/>
      <c r="Q2914" s="1">
        <v>0</v>
      </c>
      <c r="R2914" s="1">
        <v>0</v>
      </c>
      <c r="S2914" s="1">
        <v>0</v>
      </c>
      <c r="T2914" s="1"/>
      <c r="U2914" s="1"/>
      <c r="V2914" s="1">
        <v>0</v>
      </c>
      <c r="W2914" s="1"/>
      <c r="X2914" s="1"/>
      <c r="Y2914" s="1"/>
      <c r="Z2914" s="1"/>
      <c r="AA2914" s="1">
        <v>0</v>
      </c>
      <c r="AB2914" s="1"/>
      <c r="AC2914" s="1"/>
      <c r="AD2914" s="1"/>
      <c r="AE2914" s="1"/>
      <c r="AF2914" s="1"/>
      <c r="AG2914" s="1">
        <v>2342.5319674108828</v>
      </c>
      <c r="AH2914" s="1"/>
      <c r="AI2914" s="1"/>
      <c r="AJ2914" s="1"/>
      <c r="AK2914" s="1"/>
      <c r="AL2914" s="1">
        <v>2342.531982421875</v>
      </c>
      <c r="AM2914" s="1">
        <v>2342.531982421875</v>
      </c>
      <c r="AN2914" s="1">
        <v>0</v>
      </c>
      <c r="AO2914" t="s">
        <v>15724</v>
      </c>
    </row>
    <row r="2915" spans="1:41" x14ac:dyDescent="0.25">
      <c r="A2915" s="1">
        <v>2019</v>
      </c>
      <c r="B2915" t="s">
        <v>2143</v>
      </c>
      <c r="C2915" t="s">
        <v>7067</v>
      </c>
      <c r="D2915" t="s">
        <v>7217</v>
      </c>
      <c r="E2915" t="s">
        <v>7747</v>
      </c>
      <c r="F2915" t="s">
        <v>9349</v>
      </c>
      <c r="G2915" t="s">
        <v>11494</v>
      </c>
      <c r="H2915" t="s">
        <v>12692</v>
      </c>
      <c r="I2915" s="1"/>
      <c r="J2915" s="1"/>
      <c r="K2915" s="1"/>
      <c r="L2915" s="1"/>
      <c r="M2915" s="1"/>
      <c r="N2915" s="1">
        <v>0</v>
      </c>
      <c r="O2915" s="1"/>
      <c r="P2915" s="1"/>
      <c r="Q2915" s="1">
        <v>0</v>
      </c>
      <c r="R2915" s="1"/>
      <c r="S2915" s="1">
        <v>0</v>
      </c>
      <c r="T2915" s="1">
        <v>0</v>
      </c>
      <c r="U2915" s="1"/>
      <c r="V2915" s="1">
        <v>0</v>
      </c>
      <c r="W2915" s="1">
        <v>36.693729423918455</v>
      </c>
      <c r="X2915" s="1"/>
      <c r="Y2915" s="1"/>
      <c r="Z2915" s="1"/>
      <c r="AA2915" s="1"/>
      <c r="AB2915" s="1"/>
      <c r="AC2915" s="1"/>
      <c r="AD2915" s="1"/>
      <c r="AE2915" s="1"/>
      <c r="AF2915" s="1">
        <v>0</v>
      </c>
      <c r="AG2915" s="1">
        <v>0</v>
      </c>
      <c r="AH2915" s="1"/>
      <c r="AI2915" s="1">
        <v>0</v>
      </c>
      <c r="AJ2915" s="1"/>
      <c r="AK2915" s="1"/>
      <c r="AL2915" s="1">
        <v>36.693729400634766</v>
      </c>
      <c r="AM2915" s="1">
        <v>0</v>
      </c>
      <c r="AN2915" s="1">
        <v>36.693729400634766</v>
      </c>
      <c r="AO2915" t="s">
        <v>15725</v>
      </c>
    </row>
    <row r="2916" spans="1:41" x14ac:dyDescent="0.25">
      <c r="A2916" s="1">
        <v>2019</v>
      </c>
      <c r="B2916" t="s">
        <v>2144</v>
      </c>
      <c r="C2916" t="s">
        <v>7067</v>
      </c>
      <c r="D2916" t="s">
        <v>7217</v>
      </c>
      <c r="E2916" t="s">
        <v>7747</v>
      </c>
      <c r="F2916" t="s">
        <v>9349</v>
      </c>
      <c r="G2916" t="s">
        <v>11494</v>
      </c>
      <c r="H2916" t="s">
        <v>12692</v>
      </c>
      <c r="I2916" s="1">
        <v>0</v>
      </c>
      <c r="J2916" s="1"/>
      <c r="K2916" s="1"/>
      <c r="L2916" s="1"/>
      <c r="M2916" s="1">
        <v>0</v>
      </c>
      <c r="N2916" s="1">
        <v>0</v>
      </c>
      <c r="O2916" s="1"/>
      <c r="P2916" s="1"/>
      <c r="Q2916" s="1">
        <v>0</v>
      </c>
      <c r="R2916" s="1"/>
      <c r="S2916" s="1">
        <v>0</v>
      </c>
      <c r="T2916" s="1"/>
      <c r="U2916" s="1"/>
      <c r="V2916" s="1">
        <v>0</v>
      </c>
      <c r="W2916" s="1"/>
      <c r="X2916" s="1">
        <v>83.147739162601326</v>
      </c>
      <c r="Y2916" s="1">
        <v>0</v>
      </c>
      <c r="Z2916" s="1"/>
      <c r="AA2916" s="1"/>
      <c r="AB2916" s="1"/>
      <c r="AC2916" s="1">
        <v>0</v>
      </c>
      <c r="AD2916" s="1"/>
      <c r="AE2916" s="1">
        <v>181.81638963555488</v>
      </c>
      <c r="AF2916" s="1">
        <v>0</v>
      </c>
      <c r="AG2916" s="1">
        <v>5896.837661411686</v>
      </c>
      <c r="AH2916" s="1"/>
      <c r="AI2916" s="1">
        <v>0</v>
      </c>
      <c r="AJ2916" s="1"/>
      <c r="AK2916" s="1"/>
      <c r="AL2916" s="1">
        <v>6161.8017578125</v>
      </c>
      <c r="AM2916" s="1">
        <v>6078.65380859375</v>
      </c>
      <c r="AN2916" s="1">
        <v>83.147735595703125</v>
      </c>
      <c r="AO2916" t="s">
        <v>15726</v>
      </c>
    </row>
    <row r="2917" spans="1:41" x14ac:dyDescent="0.25">
      <c r="A2917" s="1">
        <v>2019</v>
      </c>
      <c r="B2917" t="s">
        <v>2145</v>
      </c>
      <c r="C2917" t="s">
        <v>7067</v>
      </c>
      <c r="D2917" t="s">
        <v>7217</v>
      </c>
      <c r="E2917" t="s">
        <v>7747</v>
      </c>
      <c r="F2917" t="s">
        <v>9349</v>
      </c>
      <c r="G2917" t="s">
        <v>11494</v>
      </c>
      <c r="H2917" t="s">
        <v>12692</v>
      </c>
      <c r="I2917" s="1">
        <v>0</v>
      </c>
      <c r="J2917" s="1">
        <v>0</v>
      </c>
      <c r="K2917" s="1"/>
      <c r="L2917" s="1"/>
      <c r="M2917" s="1"/>
      <c r="N2917" s="1">
        <v>0</v>
      </c>
      <c r="O2917" s="1"/>
      <c r="P2917" s="1"/>
      <c r="Q2917" s="1">
        <v>0</v>
      </c>
      <c r="R2917" s="1"/>
      <c r="S2917" s="1">
        <v>0</v>
      </c>
      <c r="T2917" s="1"/>
      <c r="U2917" s="1"/>
      <c r="V2917" s="1">
        <v>0</v>
      </c>
      <c r="W2917" s="1">
        <v>32.3408834690036</v>
      </c>
      <c r="X2917" s="1">
        <v>86.242355917342934</v>
      </c>
      <c r="Y2917" s="1"/>
      <c r="Z2917" s="1"/>
      <c r="AA2917" s="1"/>
      <c r="AB2917" s="1"/>
      <c r="AC2917" s="1">
        <v>0</v>
      </c>
      <c r="AD2917" s="1"/>
      <c r="AE2917" s="1"/>
      <c r="AF2917" s="1">
        <v>0</v>
      </c>
      <c r="AG2917" s="1">
        <v>3076.696047351209</v>
      </c>
      <c r="AH2917" s="1"/>
      <c r="AI2917" s="1">
        <v>0</v>
      </c>
      <c r="AJ2917" s="1"/>
      <c r="AK2917" s="1"/>
      <c r="AL2917" s="1">
        <v>3195.279296875</v>
      </c>
      <c r="AM2917" s="1">
        <v>3076.696044921875</v>
      </c>
      <c r="AN2917" s="1">
        <v>118.58324432373047</v>
      </c>
      <c r="AO2917" t="s">
        <v>15727</v>
      </c>
    </row>
    <row r="2918" spans="1:41" x14ac:dyDescent="0.25">
      <c r="A2918" s="1">
        <v>2019</v>
      </c>
      <c r="B2918" t="s">
        <v>2146</v>
      </c>
      <c r="C2918" t="s">
        <v>7067</v>
      </c>
      <c r="D2918" t="s">
        <v>7217</v>
      </c>
      <c r="E2918" t="s">
        <v>7747</v>
      </c>
      <c r="F2918" t="s">
        <v>9349</v>
      </c>
      <c r="G2918" t="s">
        <v>11494</v>
      </c>
      <c r="H2918" t="s">
        <v>12692</v>
      </c>
      <c r="I2918" s="1">
        <v>0</v>
      </c>
      <c r="J2918" s="1"/>
      <c r="K2918" s="1"/>
      <c r="L2918" s="1"/>
      <c r="M2918" s="1"/>
      <c r="N2918" s="1">
        <v>0</v>
      </c>
      <c r="O2918" s="1"/>
      <c r="P2918" s="1"/>
      <c r="Q2918" s="1">
        <v>0</v>
      </c>
      <c r="R2918" s="1"/>
      <c r="S2918" s="1">
        <v>0</v>
      </c>
      <c r="T2918" s="1"/>
      <c r="U2918" s="1"/>
      <c r="V2918" s="1">
        <v>0</v>
      </c>
      <c r="W2918" s="1">
        <v>0</v>
      </c>
      <c r="X2918" s="1">
        <v>61.374118316456567</v>
      </c>
      <c r="Y2918" s="1">
        <v>0</v>
      </c>
      <c r="Z2918" s="1">
        <v>0</v>
      </c>
      <c r="AA2918" s="1"/>
      <c r="AB2918" s="1"/>
      <c r="AC2918" s="1"/>
      <c r="AD2918" s="1"/>
      <c r="AE2918" s="1"/>
      <c r="AF2918" s="1">
        <v>523.25281833275767</v>
      </c>
      <c r="AG2918" s="1"/>
      <c r="AH2918" s="1">
        <v>0</v>
      </c>
      <c r="AI2918" s="1">
        <v>0</v>
      </c>
      <c r="AJ2918" s="1">
        <v>0</v>
      </c>
      <c r="AK2918" s="1"/>
      <c r="AL2918" s="1">
        <v>584.626953125</v>
      </c>
      <c r="AM2918" s="1">
        <v>523.2528076171875</v>
      </c>
      <c r="AN2918" s="1">
        <v>61.374118804931641</v>
      </c>
      <c r="AO2918" t="s">
        <v>15728</v>
      </c>
    </row>
    <row r="2919" spans="1:41" x14ac:dyDescent="0.25">
      <c r="A2919" s="1">
        <v>2019</v>
      </c>
      <c r="B2919" t="s">
        <v>2147</v>
      </c>
      <c r="C2919" t="s">
        <v>7067</v>
      </c>
      <c r="D2919" t="s">
        <v>7217</v>
      </c>
      <c r="E2919" t="s">
        <v>7747</v>
      </c>
      <c r="F2919" t="s">
        <v>9349</v>
      </c>
      <c r="G2919" t="s">
        <v>11494</v>
      </c>
      <c r="H2919" t="s">
        <v>12692</v>
      </c>
      <c r="I2919" s="1">
        <v>0</v>
      </c>
      <c r="J2919" s="1"/>
      <c r="K2919" s="1"/>
      <c r="L2919" s="1"/>
      <c r="M2919" s="1"/>
      <c r="N2919" s="1">
        <v>0</v>
      </c>
      <c r="O2919" s="1">
        <v>0</v>
      </c>
      <c r="P2919" s="1"/>
      <c r="Q2919" s="1">
        <v>0</v>
      </c>
      <c r="R2919" s="1"/>
      <c r="S2919" s="1">
        <v>0</v>
      </c>
      <c r="T2919" s="1"/>
      <c r="U2919" s="1"/>
      <c r="V2919" s="1">
        <v>0</v>
      </c>
      <c r="W2919" s="1"/>
      <c r="X2919" s="1">
        <v>114.44366612566348</v>
      </c>
      <c r="Y2919" s="1">
        <v>0</v>
      </c>
      <c r="Z2919" s="1"/>
      <c r="AA2919" s="1"/>
      <c r="AB2919" s="1">
        <v>0</v>
      </c>
      <c r="AC2919" s="1">
        <v>0</v>
      </c>
      <c r="AD2919" s="1"/>
      <c r="AE2919" s="1"/>
      <c r="AF2919" s="1">
        <v>0</v>
      </c>
      <c r="AG2919" s="1">
        <v>6003.7147249523068</v>
      </c>
      <c r="AH2919" s="1"/>
      <c r="AI2919" s="1">
        <v>0</v>
      </c>
      <c r="AJ2919" s="1"/>
      <c r="AK2919" s="1"/>
      <c r="AL2919" s="1">
        <v>6118.158203125</v>
      </c>
      <c r="AM2919" s="1">
        <v>6003.71484375</v>
      </c>
      <c r="AN2919" s="1">
        <v>114.44366455078125</v>
      </c>
      <c r="AO2919" t="s">
        <v>15729</v>
      </c>
    </row>
    <row r="2920" spans="1:41" x14ac:dyDescent="0.25">
      <c r="A2920" s="1">
        <v>2019</v>
      </c>
      <c r="B2920" t="s">
        <v>2148</v>
      </c>
      <c r="C2920" t="s">
        <v>7067</v>
      </c>
      <c r="D2920" t="s">
        <v>7217</v>
      </c>
      <c r="E2920" t="s">
        <v>7748</v>
      </c>
      <c r="F2920" t="s">
        <v>9350</v>
      </c>
      <c r="G2920" t="s">
        <v>11494</v>
      </c>
      <c r="H2920" t="s">
        <v>12692</v>
      </c>
      <c r="I2920" s="1">
        <v>15733.222784706981</v>
      </c>
      <c r="J2920" s="1">
        <v>70084.011616467571</v>
      </c>
      <c r="K2920" s="1">
        <v>1424.7650939172911</v>
      </c>
      <c r="L2920" s="1">
        <v>3864.1411613894661</v>
      </c>
      <c r="M2920" s="1">
        <v>34247.830259746981</v>
      </c>
      <c r="N2920" s="1">
        <v>17229.2785529336</v>
      </c>
      <c r="O2920" s="1">
        <v>11384.593649921891</v>
      </c>
      <c r="P2920" s="1">
        <v>11774.771399952158</v>
      </c>
      <c r="Q2920" s="1">
        <v>4937.1965081202206</v>
      </c>
      <c r="R2920" s="1">
        <v>15402.111956071327</v>
      </c>
      <c r="S2920" s="1">
        <v>7722.8385039851382</v>
      </c>
      <c r="T2920" s="1">
        <v>12075.72934961075</v>
      </c>
      <c r="U2920" s="1">
        <v>1799.5411227983898</v>
      </c>
      <c r="V2920" s="1">
        <v>11760.864476500494</v>
      </c>
      <c r="W2920" s="1">
        <v>7368.6250644574538</v>
      </c>
      <c r="X2920" s="1">
        <v>19088.078046322382</v>
      </c>
      <c r="Y2920" s="1">
        <v>63959.267170428386</v>
      </c>
      <c r="Z2920" s="1">
        <v>16888.342393428513</v>
      </c>
      <c r="AA2920" s="1">
        <v>205887.46740533723</v>
      </c>
      <c r="AB2920" s="1">
        <v>1835.7348634651778</v>
      </c>
      <c r="AC2920" s="1">
        <v>18380.034669159108</v>
      </c>
      <c r="AD2920" s="1">
        <v>23231.441367073854</v>
      </c>
      <c r="AE2920" s="1">
        <v>20007.518066458852</v>
      </c>
      <c r="AF2920" s="1">
        <v>42079.221495113532</v>
      </c>
      <c r="AG2920" s="1">
        <v>234984.5464462353</v>
      </c>
      <c r="AH2920" s="1">
        <v>38293.755117717083</v>
      </c>
      <c r="AI2920" s="1">
        <v>8625.1231991593468</v>
      </c>
      <c r="AJ2920" s="1">
        <v>51781.142570764474</v>
      </c>
      <c r="AK2920" s="1">
        <v>3293.000117729368</v>
      </c>
      <c r="AL2920" s="1">
        <v>975144.25</v>
      </c>
      <c r="AM2920" s="1">
        <v>806552.6875</v>
      </c>
      <c r="AN2920" s="1">
        <v>168591.515625</v>
      </c>
      <c r="AO2920" t="s">
        <v>15730</v>
      </c>
    </row>
    <row r="2921" spans="1:41" x14ac:dyDescent="0.25">
      <c r="A2921" s="1">
        <v>2019</v>
      </c>
      <c r="B2921" t="s">
        <v>2149</v>
      </c>
      <c r="C2921" t="s">
        <v>7067</v>
      </c>
      <c r="D2921" t="s">
        <v>7217</v>
      </c>
      <c r="E2921" t="s">
        <v>7748</v>
      </c>
      <c r="F2921" t="s">
        <v>9350</v>
      </c>
      <c r="G2921" t="s">
        <v>11494</v>
      </c>
      <c r="H2921" t="s">
        <v>12692</v>
      </c>
      <c r="I2921" s="1">
        <v>10852.599528099219</v>
      </c>
      <c r="J2921" s="1">
        <v>23827.838009894705</v>
      </c>
      <c r="K2921" s="1">
        <v>1131.6137569725404</v>
      </c>
      <c r="L2921" s="1">
        <v>3254.4485481274451</v>
      </c>
      <c r="M2921" s="1">
        <v>31443.801716362239</v>
      </c>
      <c r="N2921" s="1">
        <v>19704.537401205405</v>
      </c>
      <c r="O2921" s="1">
        <v>9376.0553746163314</v>
      </c>
      <c r="P2921" s="1">
        <v>9505.9854507687796</v>
      </c>
      <c r="Q2921" s="1">
        <v>2155.8600006835259</v>
      </c>
      <c r="R2921" s="1">
        <v>8998.4398578316432</v>
      </c>
      <c r="S2921" s="1">
        <v>20586.039391172551</v>
      </c>
      <c r="T2921" s="1">
        <v>10408.425999961333</v>
      </c>
      <c r="U2921" s="1">
        <v>1848.1007560396461</v>
      </c>
      <c r="V2921" s="1">
        <v>11980.582438792702</v>
      </c>
      <c r="W2921" s="1">
        <v>6288.6257553254754</v>
      </c>
      <c r="X2921" s="1">
        <v>15121.264470176384</v>
      </c>
      <c r="Y2921" s="1">
        <v>56120.780729622718</v>
      </c>
      <c r="Z2921" s="1">
        <v>14159.09020622647</v>
      </c>
      <c r="AA2921" s="1">
        <v>164579.25236911629</v>
      </c>
      <c r="AB2921" s="1">
        <v>9792.3924146147856</v>
      </c>
      <c r="AC2921" s="1">
        <v>11995.22685211823</v>
      </c>
      <c r="AD2921" s="1">
        <v>23057.562200549895</v>
      </c>
      <c r="AE2921" s="1">
        <v>18760.836883123327</v>
      </c>
      <c r="AF2921" s="1">
        <v>34829.064178033201</v>
      </c>
      <c r="AG2921" s="1">
        <v>217479.22014081999</v>
      </c>
      <c r="AH2921" s="1">
        <v>51221.665648991497</v>
      </c>
      <c r="AI2921" s="1">
        <v>4076.2300892871826</v>
      </c>
      <c r="AJ2921" s="1">
        <v>47541.467851279609</v>
      </c>
      <c r="AK2921" s="1">
        <v>2635.5486337270977</v>
      </c>
      <c r="AL2921" s="1">
        <v>842732.625</v>
      </c>
      <c r="AM2921" s="1">
        <v>657593.3125</v>
      </c>
      <c r="AN2921" s="1">
        <v>185139.234375</v>
      </c>
      <c r="AO2921" t="s">
        <v>15731</v>
      </c>
    </row>
    <row r="2922" spans="1:41" x14ac:dyDescent="0.25">
      <c r="A2922" s="1">
        <v>2019</v>
      </c>
      <c r="B2922" t="s">
        <v>2150</v>
      </c>
      <c r="C2922" t="s">
        <v>7067</v>
      </c>
      <c r="D2922" t="s">
        <v>7217</v>
      </c>
      <c r="E2922" t="s">
        <v>7748</v>
      </c>
      <c r="F2922" t="s">
        <v>9350</v>
      </c>
      <c r="G2922" t="s">
        <v>11494</v>
      </c>
      <c r="H2922" t="s">
        <v>12692</v>
      </c>
      <c r="I2922" s="1">
        <v>10321.474320719475</v>
      </c>
      <c r="J2922" s="1">
        <v>26728.939449946352</v>
      </c>
      <c r="K2922" s="1">
        <v>1020.9348527641332</v>
      </c>
      <c r="L2922" s="1">
        <v>3155.7556865634938</v>
      </c>
      <c r="M2922" s="1">
        <v>22528.214781600374</v>
      </c>
      <c r="N2922" s="1">
        <v>20136.098393141583</v>
      </c>
      <c r="O2922" s="1">
        <v>9247.9191423824977</v>
      </c>
      <c r="P2922" s="1">
        <v>12894.481898764687</v>
      </c>
      <c r="Q2922" s="1">
        <v>3209.7312778538567</v>
      </c>
      <c r="R2922" s="1">
        <v>8328.8496697909814</v>
      </c>
      <c r="S2922" s="1">
        <v>22061.314215071943</v>
      </c>
      <c r="T2922" s="1">
        <v>11501.745826805178</v>
      </c>
      <c r="U2922" s="1">
        <v>1595.7270762278706</v>
      </c>
      <c r="V2922" s="1">
        <v>14223.45191983881</v>
      </c>
      <c r="W2922" s="1">
        <v>8121.4482333757232</v>
      </c>
      <c r="X2922" s="1">
        <v>12890.807939855262</v>
      </c>
      <c r="Y2922" s="1">
        <v>73344.301369543769</v>
      </c>
      <c r="Z2922" s="1">
        <v>16240.829221208538</v>
      </c>
      <c r="AA2922" s="1">
        <v>163070.04901041623</v>
      </c>
      <c r="AB2922" s="1">
        <v>9614.4916885741386</v>
      </c>
      <c r="AC2922" s="1">
        <v>13034.490664789551</v>
      </c>
      <c r="AD2922" s="1">
        <v>18223.192586638608</v>
      </c>
      <c r="AE2922" s="1">
        <v>18437.605038165926</v>
      </c>
      <c r="AF2922" s="1">
        <v>35457.686044826689</v>
      </c>
      <c r="AG2922" s="1">
        <v>180809.50910993337</v>
      </c>
      <c r="AH2922" s="1">
        <v>37682.853747679663</v>
      </c>
      <c r="AI2922" s="1">
        <v>4428.3786908335587</v>
      </c>
      <c r="AJ2922" s="1">
        <v>36891.072831211452</v>
      </c>
      <c r="AK2922" s="1">
        <v>2773.8740936026193</v>
      </c>
      <c r="AL2922" s="1">
        <v>797975.25</v>
      </c>
      <c r="AM2922" s="1">
        <v>637880.0625</v>
      </c>
      <c r="AN2922" s="1">
        <v>160095.171875</v>
      </c>
      <c r="AO2922" t="s">
        <v>15732</v>
      </c>
    </row>
    <row r="2923" spans="1:41" x14ac:dyDescent="0.25">
      <c r="A2923" s="1">
        <v>2019</v>
      </c>
      <c r="B2923" t="s">
        <v>2151</v>
      </c>
      <c r="C2923" t="s">
        <v>7067</v>
      </c>
      <c r="D2923" t="s">
        <v>7217</v>
      </c>
      <c r="E2923" t="s">
        <v>7748</v>
      </c>
      <c r="F2923" t="s">
        <v>9350</v>
      </c>
      <c r="G2923" t="s">
        <v>11494</v>
      </c>
      <c r="H2923" t="s">
        <v>12692</v>
      </c>
      <c r="I2923" s="1">
        <v>16631.765105564602</v>
      </c>
      <c r="J2923" s="1">
        <v>69804.189981787058</v>
      </c>
      <c r="K2923" s="1">
        <v>1200.0713193338247</v>
      </c>
      <c r="L2923" s="1">
        <v>2455.6298966021591</v>
      </c>
      <c r="M2923" s="1">
        <v>27749.172149865481</v>
      </c>
      <c r="N2923" s="1">
        <v>21805.926015502602</v>
      </c>
      <c r="O2923" s="1">
        <v>11418.956178330582</v>
      </c>
      <c r="P2923" s="1">
        <v>10151.916561238673</v>
      </c>
      <c r="Q2923" s="1">
        <v>5388.6504945965144</v>
      </c>
      <c r="R2923" s="1">
        <v>7913.431701182496</v>
      </c>
      <c r="S2923" s="1">
        <v>14755.881667291696</v>
      </c>
      <c r="T2923" s="1">
        <v>11585.251656655784</v>
      </c>
      <c r="U2923" s="1">
        <v>1069.834243892137</v>
      </c>
      <c r="V2923" s="1">
        <v>16840.188771732188</v>
      </c>
      <c r="W2923" s="1">
        <v>8099.6984309595364</v>
      </c>
      <c r="X2923" s="1">
        <v>21146.448315120932</v>
      </c>
      <c r="Y2923" s="1">
        <v>68589.124353490915</v>
      </c>
      <c r="Z2923" s="1">
        <v>16057.491387081567</v>
      </c>
      <c r="AA2923" s="1">
        <v>202330.59984175189</v>
      </c>
      <c r="AB2923" s="1">
        <v>1536.6123479127148</v>
      </c>
      <c r="AC2923" s="1">
        <v>18991.179198912738</v>
      </c>
      <c r="AD2923" s="1">
        <v>27968.725433777763</v>
      </c>
      <c r="AE2923" s="1">
        <v>18690.503127230608</v>
      </c>
      <c r="AF2923" s="1">
        <v>36876.17114198042</v>
      </c>
      <c r="AG2923" s="1">
        <v>213127.61093114622</v>
      </c>
      <c r="AH2923" s="1">
        <v>32437.596002114027</v>
      </c>
      <c r="AI2923" s="1">
        <v>7382.4106011168296</v>
      </c>
      <c r="AJ2923" s="1">
        <v>39131.54332296452</v>
      </c>
      <c r="AK2923" s="1">
        <v>3158.6299515381215</v>
      </c>
      <c r="AL2923" s="1">
        <v>934295.375</v>
      </c>
      <c r="AM2923" s="1">
        <v>765855.75</v>
      </c>
      <c r="AN2923" s="1">
        <v>168439.4375</v>
      </c>
      <c r="AO2923" t="s">
        <v>15733</v>
      </c>
    </row>
    <row r="2924" spans="1:41" x14ac:dyDescent="0.25">
      <c r="A2924" s="1">
        <v>2019</v>
      </c>
      <c r="B2924" t="s">
        <v>2152</v>
      </c>
      <c r="C2924" t="s">
        <v>7067</v>
      </c>
      <c r="D2924" t="s">
        <v>7217</v>
      </c>
      <c r="E2924" t="s">
        <v>7748</v>
      </c>
      <c r="F2924" t="s">
        <v>9350</v>
      </c>
      <c r="G2924" t="s">
        <v>11494</v>
      </c>
      <c r="H2924" t="s">
        <v>12692</v>
      </c>
      <c r="I2924" s="1">
        <v>17936.755791875239</v>
      </c>
      <c r="J2924" s="1">
        <v>58387.727911486938</v>
      </c>
      <c r="K2924" s="1">
        <v>1112.3924347414491</v>
      </c>
      <c r="L2924" s="1">
        <v>2054.2638069556597</v>
      </c>
      <c r="M2924" s="1">
        <v>20282.850947451341</v>
      </c>
      <c r="N2924" s="1">
        <v>22026.404778622469</v>
      </c>
      <c r="O2924" s="1">
        <v>10975.147581451129</v>
      </c>
      <c r="P2924" s="1">
        <v>10187.718165560833</v>
      </c>
      <c r="Q2924" s="1">
        <v>5208.8436575018141</v>
      </c>
      <c r="R2924" s="1">
        <v>9883.5176059286168</v>
      </c>
      <c r="S2924" s="1">
        <v>23494.649442327034</v>
      </c>
      <c r="T2924" s="1">
        <v>11381.422596197233</v>
      </c>
      <c r="U2924" s="1">
        <v>1195.9363110131835</v>
      </c>
      <c r="V2924" s="1">
        <v>8301.7435407556295</v>
      </c>
      <c r="W2924" s="1">
        <v>6138.7582509805898</v>
      </c>
      <c r="X2924" s="1">
        <v>16591.563206511684</v>
      </c>
      <c r="Y2924" s="1">
        <v>60823.375235806372</v>
      </c>
      <c r="Z2924" s="1">
        <v>17393.454781027038</v>
      </c>
      <c r="AA2924" s="1">
        <v>167333.86332124349</v>
      </c>
      <c r="AB2924" s="1">
        <v>1295.5023005425107</v>
      </c>
      <c r="AC2924" s="1">
        <v>15805.923839206669</v>
      </c>
      <c r="AD2924" s="1">
        <v>22954.084279876428</v>
      </c>
      <c r="AE2924" s="1">
        <v>18185.654478075994</v>
      </c>
      <c r="AF2924" s="1">
        <v>35039.252991914756</v>
      </c>
      <c r="AG2924" s="1">
        <v>179971.82047589589</v>
      </c>
      <c r="AH2924" s="1">
        <v>31952.143018324692</v>
      </c>
      <c r="AI2924" s="1">
        <v>4917.6443334197602</v>
      </c>
      <c r="AJ2924" s="1">
        <v>40012.938987515729</v>
      </c>
      <c r="AK2924" s="1">
        <v>3083.7990274221283</v>
      </c>
      <c r="AL2924" s="1">
        <v>823929.1875</v>
      </c>
      <c r="AM2924" s="1">
        <v>669749.25</v>
      </c>
      <c r="AN2924" s="1">
        <v>154179.953125</v>
      </c>
      <c r="AO2924" t="s">
        <v>15734</v>
      </c>
    </row>
    <row r="2925" spans="1:41" x14ac:dyDescent="0.25">
      <c r="A2925" s="1">
        <v>2019</v>
      </c>
      <c r="B2925" t="s">
        <v>2153</v>
      </c>
      <c r="C2925" t="s">
        <v>7067</v>
      </c>
      <c r="D2925" t="s">
        <v>7217</v>
      </c>
      <c r="E2925" t="s">
        <v>7748</v>
      </c>
      <c r="F2925" t="s">
        <v>9350</v>
      </c>
      <c r="G2925" t="s">
        <v>11494</v>
      </c>
      <c r="H2925" t="s">
        <v>12692</v>
      </c>
      <c r="I2925" s="1">
        <v>16177.987940644567</v>
      </c>
      <c r="J2925" s="1">
        <v>69206.977671397079</v>
      </c>
      <c r="K2925" s="1">
        <v>1487.0208855513977</v>
      </c>
      <c r="L2925" s="1">
        <v>2874.4652689311829</v>
      </c>
      <c r="M2925" s="1">
        <v>36324.202282935876</v>
      </c>
      <c r="N2925" s="1">
        <v>25195.529297017038</v>
      </c>
      <c r="O2925" s="1">
        <v>11706.426667815425</v>
      </c>
      <c r="P2925" s="1">
        <v>11945.930001804938</v>
      </c>
      <c r="Q2925" s="1">
        <v>5571.1903699956083</v>
      </c>
      <c r="R2925" s="1">
        <v>7803.195569951542</v>
      </c>
      <c r="S2925" s="1">
        <v>13080.076273737692</v>
      </c>
      <c r="T2925" s="1">
        <v>11049.801851909562</v>
      </c>
      <c r="U2925" s="1">
        <v>1660.1653514088514</v>
      </c>
      <c r="V2925" s="1">
        <v>14115.717604771104</v>
      </c>
      <c r="W2925" s="1">
        <v>11229.832769887016</v>
      </c>
      <c r="X2925" s="1">
        <v>19626.141336450615</v>
      </c>
      <c r="Y2925" s="1">
        <v>65766.803578392268</v>
      </c>
      <c r="Z2925" s="1">
        <v>18313.713042751271</v>
      </c>
      <c r="AA2925" s="1">
        <v>187764.70124434109</v>
      </c>
      <c r="AB2925" s="1">
        <v>1925.3605958546809</v>
      </c>
      <c r="AC2925" s="1">
        <v>18964.304768229096</v>
      </c>
      <c r="AD2925" s="1">
        <v>26803.412088651829</v>
      </c>
      <c r="AE2925" s="1">
        <v>22103.056536803244</v>
      </c>
      <c r="AF2925" s="1">
        <v>42598.335895394979</v>
      </c>
      <c r="AG2925" s="1">
        <v>234003.5403694245</v>
      </c>
      <c r="AH2925" s="1">
        <v>37182.313724313441</v>
      </c>
      <c r="AI2925" s="1">
        <v>8868.9482766497531</v>
      </c>
      <c r="AJ2925" s="1">
        <v>45032.524171689576</v>
      </c>
      <c r="AK2925" s="1">
        <v>3386.0904992046767</v>
      </c>
      <c r="AL2925" s="1">
        <v>971767.75</v>
      </c>
      <c r="AM2925" s="1">
        <v>789098.125</v>
      </c>
      <c r="AN2925" s="1">
        <v>182669.640625</v>
      </c>
      <c r="AO2925" t="s">
        <v>15735</v>
      </c>
    </row>
    <row r="2926" spans="1:41" x14ac:dyDescent="0.25">
      <c r="A2926" s="1">
        <v>2019</v>
      </c>
      <c r="B2926" t="s">
        <v>2154</v>
      </c>
      <c r="C2926" t="s">
        <v>7067</v>
      </c>
      <c r="D2926" t="s">
        <v>7217</v>
      </c>
      <c r="E2926" t="s">
        <v>7748</v>
      </c>
      <c r="F2926" t="s">
        <v>9350</v>
      </c>
      <c r="G2926" t="s">
        <v>11494</v>
      </c>
      <c r="H2926" t="s">
        <v>12692</v>
      </c>
      <c r="I2926" s="1">
        <v>7566.7627923216223</v>
      </c>
      <c r="J2926" s="1">
        <v>24712.125341028343</v>
      </c>
      <c r="K2926" s="1">
        <v>1245.5980228449073</v>
      </c>
      <c r="L2926" s="1">
        <v>2917.8378881603144</v>
      </c>
      <c r="M2926" s="1">
        <v>15395.272806963507</v>
      </c>
      <c r="N2926" s="1">
        <v>18385.811445866639</v>
      </c>
      <c r="O2926" s="1">
        <v>8660.8294021511447</v>
      </c>
      <c r="P2926" s="1">
        <v>11174.215727578649</v>
      </c>
      <c r="Q2926" s="1">
        <v>2884.6137676690773</v>
      </c>
      <c r="R2926" s="1">
        <v>9614.3651956822596</v>
      </c>
      <c r="S2926" s="1">
        <v>19479.632859234971</v>
      </c>
      <c r="T2926" s="1">
        <v>11842.989075474217</v>
      </c>
      <c r="U2926" s="1">
        <v>2087.5912693663677</v>
      </c>
      <c r="V2926" s="1">
        <v>10667.272044068442</v>
      </c>
      <c r="W2926" s="1">
        <v>4759.2633116967818</v>
      </c>
      <c r="X2926" s="1">
        <v>13308.475357546648</v>
      </c>
      <c r="Y2926" s="1">
        <v>61604.384891667076</v>
      </c>
      <c r="Z2926" s="1">
        <v>12127.416970454551</v>
      </c>
      <c r="AA2926" s="1">
        <v>149851.33658184306</v>
      </c>
      <c r="AB2926" s="1">
        <v>1590.0990508167763</v>
      </c>
      <c r="AC2926" s="1">
        <v>11763.066835335898</v>
      </c>
      <c r="AD2926" s="1">
        <v>20756.823465318357</v>
      </c>
      <c r="AE2926" s="1">
        <v>23464.048381960805</v>
      </c>
      <c r="AF2926" s="1">
        <v>33784.394405056213</v>
      </c>
      <c r="AG2926" s="1">
        <v>159763.31857340797</v>
      </c>
      <c r="AH2926" s="1">
        <v>43897.519337029109</v>
      </c>
      <c r="AI2926" s="1">
        <v>3647.2973602003931</v>
      </c>
      <c r="AJ2926" s="1">
        <v>46757.94352780265</v>
      </c>
      <c r="AK2926" s="1">
        <v>2252.1294960296209</v>
      </c>
      <c r="AL2926" s="1">
        <v>735962.4375</v>
      </c>
      <c r="AM2926" s="1">
        <v>589126.5625</v>
      </c>
      <c r="AN2926" s="1">
        <v>146835.921875</v>
      </c>
      <c r="AO2926" t="s">
        <v>15736</v>
      </c>
    </row>
    <row r="2927" spans="1:41" x14ac:dyDescent="0.25">
      <c r="A2927" s="1">
        <v>2019</v>
      </c>
      <c r="B2927" t="s">
        <v>2155</v>
      </c>
      <c r="C2927" t="s">
        <v>7067</v>
      </c>
      <c r="D2927" t="s">
        <v>7217</v>
      </c>
      <c r="E2927" t="s">
        <v>7748</v>
      </c>
      <c r="F2927" t="s">
        <v>9350</v>
      </c>
      <c r="G2927" t="s">
        <v>11495</v>
      </c>
      <c r="H2927" t="s">
        <v>12692</v>
      </c>
      <c r="I2927" s="1">
        <v>15608.0808</v>
      </c>
      <c r="J2927" s="1">
        <v>66056.756519999995</v>
      </c>
      <c r="K2927" s="1">
        <v>1051.2216000000001</v>
      </c>
      <c r="L2927" s="1">
        <v>2325.5284999999999</v>
      </c>
      <c r="M2927" s="1">
        <v>25530.6</v>
      </c>
      <c r="N2927" s="1">
        <v>20082.191066815671</v>
      </c>
      <c r="O2927" s="1">
        <v>10495.7</v>
      </c>
      <c r="P2927" s="1">
        <v>9310.9817970000004</v>
      </c>
      <c r="Q2927" s="1">
        <v>4957.8228703306622</v>
      </c>
      <c r="R2927" s="1">
        <v>7261.966158199135</v>
      </c>
      <c r="S2927" s="1">
        <v>13587</v>
      </c>
      <c r="T2927" s="1">
        <v>10872.18</v>
      </c>
      <c r="U2927" s="1">
        <v>974.65000000000009</v>
      </c>
      <c r="V2927" s="1">
        <v>15513</v>
      </c>
      <c r="W2927" s="1">
        <v>7459.4259999999986</v>
      </c>
      <c r="X2927" s="1">
        <v>19969.88548512524</v>
      </c>
      <c r="Y2927" s="1">
        <v>63041.059275354703</v>
      </c>
      <c r="Z2927" s="1">
        <v>14773</v>
      </c>
      <c r="AA2927" s="1">
        <v>191830</v>
      </c>
      <c r="AB2927" s="1">
        <v>1386.038</v>
      </c>
      <c r="AC2927" s="1">
        <v>17472.816729999999</v>
      </c>
      <c r="AD2927" s="1">
        <v>25732.599794443518</v>
      </c>
      <c r="AE2927" s="1">
        <v>17196.18</v>
      </c>
      <c r="AF2927" s="1">
        <v>34606.444663296003</v>
      </c>
      <c r="AG2927" s="1">
        <v>200082</v>
      </c>
      <c r="AH2927" s="1">
        <v>30592</v>
      </c>
      <c r="AI2927" s="1">
        <v>6792.18</v>
      </c>
      <c r="AJ2927" s="1">
        <v>36722.998800000001</v>
      </c>
      <c r="AK2927" s="1">
        <v>2906.0945459999998</v>
      </c>
      <c r="AL2927" s="1">
        <v>874190.4375</v>
      </c>
      <c r="AM2927" s="1">
        <v>717815.5</v>
      </c>
      <c r="AN2927" s="1">
        <v>156374.9375</v>
      </c>
      <c r="AO2927" t="s">
        <v>15737</v>
      </c>
    </row>
    <row r="2928" spans="1:41" x14ac:dyDescent="0.25">
      <c r="A2928" s="1">
        <v>2019</v>
      </c>
      <c r="B2928" t="s">
        <v>2156</v>
      </c>
      <c r="C2928" t="s">
        <v>7067</v>
      </c>
      <c r="D2928" t="s">
        <v>7217</v>
      </c>
      <c r="E2928" t="s">
        <v>7748</v>
      </c>
      <c r="F2928" t="s">
        <v>9350</v>
      </c>
      <c r="G2928" t="s">
        <v>11495</v>
      </c>
      <c r="H2928" t="s">
        <v>12692</v>
      </c>
      <c r="I2928" s="1">
        <v>15307.14</v>
      </c>
      <c r="J2928" s="1">
        <v>65522.581214195743</v>
      </c>
      <c r="K2928" s="1">
        <v>1379</v>
      </c>
      <c r="L2928" s="1">
        <v>2722.6681877000001</v>
      </c>
      <c r="M2928" s="1">
        <v>33695</v>
      </c>
      <c r="N2928" s="1">
        <v>23371.83768139649</v>
      </c>
      <c r="O2928" s="1">
        <v>10859.09729</v>
      </c>
      <c r="P2928" s="1">
        <v>11080.984</v>
      </c>
      <c r="Q2928" s="1">
        <v>5167.9389420531988</v>
      </c>
      <c r="R2928" s="1">
        <v>7238.388132560146</v>
      </c>
      <c r="S2928" s="1">
        <v>12133.32</v>
      </c>
      <c r="T2928" s="1">
        <v>10460.637500000001</v>
      </c>
      <c r="U2928" s="1">
        <v>1540</v>
      </c>
      <c r="V2928" s="1">
        <v>13094</v>
      </c>
      <c r="W2928" s="1">
        <v>10417</v>
      </c>
      <c r="X2928" s="1">
        <v>18205.570687573381</v>
      </c>
      <c r="Y2928" s="1">
        <v>61006.5</v>
      </c>
      <c r="Z2928" s="1">
        <v>16988.13799595516</v>
      </c>
      <c r="AA2928" s="1">
        <v>181804</v>
      </c>
      <c r="AB2928" s="1">
        <v>1751</v>
      </c>
      <c r="AC2928" s="1">
        <v>17591.638879999999</v>
      </c>
      <c r="AD2928" s="1">
        <v>24864.980688824318</v>
      </c>
      <c r="AE2928" s="1">
        <v>20503.202911560002</v>
      </c>
      <c r="AF2928" s="1">
        <v>40348.768602264703</v>
      </c>
      <c r="AG2928" s="1">
        <v>222471</v>
      </c>
      <c r="AH2928" s="1">
        <v>35268.393415794388</v>
      </c>
      <c r="AI2928" s="1">
        <v>8227</v>
      </c>
      <c r="AJ2928" s="1">
        <v>43460.629200000003</v>
      </c>
      <c r="AK2928" s="1">
        <v>3141</v>
      </c>
      <c r="AL2928" s="1">
        <v>919621.375</v>
      </c>
      <c r="AM2928" s="1">
        <v>749219.375</v>
      </c>
      <c r="AN2928" s="1">
        <v>170402</v>
      </c>
      <c r="AO2928" t="s">
        <v>15738</v>
      </c>
    </row>
    <row r="2929" spans="1:41" x14ac:dyDescent="0.25">
      <c r="A2929" s="1">
        <v>2019</v>
      </c>
      <c r="B2929" t="s">
        <v>2157</v>
      </c>
      <c r="C2929" t="s">
        <v>7067</v>
      </c>
      <c r="D2929" t="s">
        <v>7217</v>
      </c>
      <c r="E2929" t="s">
        <v>7748</v>
      </c>
      <c r="F2929" t="s">
        <v>9350</v>
      </c>
      <c r="G2929" t="s">
        <v>11495</v>
      </c>
      <c r="H2929" t="s">
        <v>12692</v>
      </c>
      <c r="I2929" s="1">
        <v>9146.34</v>
      </c>
      <c r="J2929" s="1">
        <v>22630.16</v>
      </c>
      <c r="K2929" s="1">
        <v>1041.6350546508829</v>
      </c>
      <c r="L2929" s="1">
        <v>3015.4445999999998</v>
      </c>
      <c r="M2929" s="1">
        <v>28581.99412080527</v>
      </c>
      <c r="N2929" s="1">
        <v>16731.242558450529</v>
      </c>
      <c r="O2929" s="1">
        <v>8758</v>
      </c>
      <c r="P2929" s="1">
        <v>9207.5499999999993</v>
      </c>
      <c r="Q2929" s="1">
        <v>2206.1684426712118</v>
      </c>
      <c r="R2929" s="1">
        <v>8418.7890335266002</v>
      </c>
      <c r="S2929" s="1">
        <v>21066.428498018158</v>
      </c>
      <c r="T2929" s="1">
        <v>9906.8930110976016</v>
      </c>
      <c r="U2929" s="1">
        <v>1669.4026474032</v>
      </c>
      <c r="V2929" s="1">
        <v>10929</v>
      </c>
      <c r="W2929" s="1">
        <v>5624.31750336</v>
      </c>
      <c r="X2929" s="1">
        <v>14431.777439075</v>
      </c>
      <c r="Y2929" s="1">
        <v>53644</v>
      </c>
      <c r="Z2929" s="1">
        <v>14495.061</v>
      </c>
      <c r="AA2929" s="1">
        <v>151843.99626971851</v>
      </c>
      <c r="AB2929" s="1">
        <v>1403</v>
      </c>
      <c r="AC2929" s="1">
        <v>11159.1</v>
      </c>
      <c r="AD2929" s="1">
        <v>23595.625910612729</v>
      </c>
      <c r="AE2929" s="1">
        <v>16779.008222913599</v>
      </c>
      <c r="AF2929" s="1">
        <v>32271.239047809289</v>
      </c>
      <c r="AG2929" s="1">
        <v>205475</v>
      </c>
      <c r="AH2929" s="1">
        <v>50564.06245537533</v>
      </c>
      <c r="AI2929" s="1">
        <v>3645.6315148800009</v>
      </c>
      <c r="AJ2929" s="1">
        <v>46931.693304880842</v>
      </c>
      <c r="AK2929" s="1">
        <v>2596.8662898515281</v>
      </c>
      <c r="AL2929" s="1">
        <v>787769.4375</v>
      </c>
      <c r="AM2929" s="1">
        <v>616553.1875</v>
      </c>
      <c r="AN2929" s="1">
        <v>171216.21875</v>
      </c>
      <c r="AO2929" t="s">
        <v>15739</v>
      </c>
    </row>
    <row r="2930" spans="1:41" x14ac:dyDescent="0.25">
      <c r="A2930" s="1">
        <v>2019</v>
      </c>
      <c r="B2930" t="s">
        <v>2158</v>
      </c>
      <c r="C2930" t="s">
        <v>7067</v>
      </c>
      <c r="D2930" t="s">
        <v>7217</v>
      </c>
      <c r="E2930" t="s">
        <v>7748</v>
      </c>
      <c r="F2930" t="s">
        <v>9350</v>
      </c>
      <c r="G2930" t="s">
        <v>11495</v>
      </c>
      <c r="H2930" t="s">
        <v>12692</v>
      </c>
      <c r="I2930" s="1">
        <v>6912.6400000000012</v>
      </c>
      <c r="J2930" s="1">
        <v>20600.454000000002</v>
      </c>
      <c r="K2930" s="1">
        <v>1168</v>
      </c>
      <c r="L2930" s="1">
        <v>2680.2665578483202</v>
      </c>
      <c r="M2930" s="1">
        <v>14127.1875</v>
      </c>
      <c r="N2930" s="1">
        <v>17036.364799999999</v>
      </c>
      <c r="O2930" s="1">
        <v>8192.5381836231427</v>
      </c>
      <c r="P2930" s="1">
        <v>10299.385</v>
      </c>
      <c r="Q2930" s="1">
        <v>2669.9673923999999</v>
      </c>
      <c r="R2930" s="1">
        <v>8792.6410995575516</v>
      </c>
      <c r="S2930" s="1">
        <v>17977</v>
      </c>
      <c r="T2930" s="1">
        <v>10929.3</v>
      </c>
      <c r="U2930" s="1">
        <v>1527</v>
      </c>
      <c r="V2930" s="1">
        <v>9844.3828603613256</v>
      </c>
      <c r="W2930" s="1">
        <v>4281.802555449176</v>
      </c>
      <c r="X2930" s="1">
        <v>12961.704493103391</v>
      </c>
      <c r="Y2930" s="1">
        <v>59315</v>
      </c>
      <c r="Z2930" s="1">
        <v>11224.668077644381</v>
      </c>
      <c r="AA2930" s="1">
        <v>139366.5488425465</v>
      </c>
      <c r="AB2930" s="1">
        <v>1297</v>
      </c>
      <c r="AC2930" s="1">
        <v>11127.03572</v>
      </c>
      <c r="AD2930" s="1">
        <v>19212.291934315199</v>
      </c>
      <c r="AE2930" s="1">
        <v>21520.90646102605</v>
      </c>
      <c r="AF2930" s="1">
        <v>31033.657787658049</v>
      </c>
      <c r="AG2930" s="1">
        <v>147988.37499520509</v>
      </c>
      <c r="AH2930" s="1">
        <v>40639.807120977923</v>
      </c>
      <c r="AI2930" s="1">
        <v>3284.6403895200001</v>
      </c>
      <c r="AJ2930" s="1">
        <v>43586.410015456262</v>
      </c>
      <c r="AK2930" s="1">
        <v>2235</v>
      </c>
      <c r="AL2930" s="1">
        <v>681831.9375</v>
      </c>
      <c r="AM2930" s="1">
        <v>545525.6875</v>
      </c>
      <c r="AN2930" s="1">
        <v>136306.265625</v>
      </c>
      <c r="AO2930" t="s">
        <v>15740</v>
      </c>
    </row>
    <row r="2931" spans="1:41" x14ac:dyDescent="0.25">
      <c r="A2931" s="1">
        <v>2019</v>
      </c>
      <c r="B2931" t="s">
        <v>2159</v>
      </c>
      <c r="C2931" t="s">
        <v>7067</v>
      </c>
      <c r="D2931" t="s">
        <v>7217</v>
      </c>
      <c r="E2931" t="s">
        <v>7748</v>
      </c>
      <c r="F2931" t="s">
        <v>9350</v>
      </c>
      <c r="G2931" t="s">
        <v>11495</v>
      </c>
      <c r="H2931" t="s">
        <v>12692</v>
      </c>
      <c r="I2931" s="1">
        <v>15007</v>
      </c>
      <c r="J2931" s="1">
        <v>66849.035109999997</v>
      </c>
      <c r="K2931" s="1">
        <v>1379</v>
      </c>
      <c r="L2931" s="1">
        <v>3685.7779999999998</v>
      </c>
      <c r="M2931" s="1">
        <v>32667</v>
      </c>
      <c r="N2931" s="1">
        <v>16434</v>
      </c>
      <c r="O2931" s="1">
        <v>10859.09729</v>
      </c>
      <c r="P2931" s="1">
        <v>11230.984</v>
      </c>
      <c r="Q2931" s="1">
        <v>4709.3026655275989</v>
      </c>
      <c r="R2931" s="1">
        <v>14691.17276782191</v>
      </c>
      <c r="S2931" s="1">
        <v>7366.3639999999996</v>
      </c>
      <c r="T2931" s="1">
        <v>11518.33116643836</v>
      </c>
      <c r="U2931" s="1">
        <v>1716.4769100000001</v>
      </c>
      <c r="V2931" s="1">
        <v>11219</v>
      </c>
      <c r="W2931" s="1">
        <v>7651</v>
      </c>
      <c r="X2931" s="1">
        <v>18206</v>
      </c>
      <c r="Y2931" s="1">
        <v>61007</v>
      </c>
      <c r="Z2931" s="1">
        <v>16108.80096</v>
      </c>
      <c r="AA2931" s="1">
        <v>196384</v>
      </c>
      <c r="AB2931" s="1">
        <v>1751</v>
      </c>
      <c r="AC2931" s="1">
        <v>17531.638879999999</v>
      </c>
      <c r="AD2931" s="1">
        <v>23121.03024</v>
      </c>
      <c r="AE2931" s="1">
        <v>19084</v>
      </c>
      <c r="AF2931" s="1">
        <v>40136.905554466772</v>
      </c>
      <c r="AG2931" s="1">
        <v>224138</v>
      </c>
      <c r="AH2931" s="1">
        <v>36526.170824338398</v>
      </c>
      <c r="AI2931" s="1">
        <v>8227</v>
      </c>
      <c r="AJ2931" s="1">
        <v>49391</v>
      </c>
      <c r="AK2931" s="1">
        <v>3141</v>
      </c>
      <c r="AL2931" s="1">
        <v>931737.0625</v>
      </c>
      <c r="AM2931" s="1">
        <v>769324.125</v>
      </c>
      <c r="AN2931" s="1">
        <v>162413</v>
      </c>
      <c r="AO2931" t="s">
        <v>15741</v>
      </c>
    </row>
    <row r="2932" spans="1:41" x14ac:dyDescent="0.25">
      <c r="A2932" s="1">
        <v>2019</v>
      </c>
      <c r="B2932" t="s">
        <v>2160</v>
      </c>
      <c r="C2932" t="s">
        <v>7067</v>
      </c>
      <c r="D2932" t="s">
        <v>7217</v>
      </c>
      <c r="E2932" t="s">
        <v>7748</v>
      </c>
      <c r="F2932" t="s">
        <v>9350</v>
      </c>
      <c r="G2932" t="s">
        <v>11495</v>
      </c>
      <c r="H2932" t="s">
        <v>12692</v>
      </c>
      <c r="I2932" s="1">
        <v>9465.8692391999994</v>
      </c>
      <c r="J2932" s="1">
        <v>24410.3</v>
      </c>
      <c r="K2932" s="1">
        <v>1044.376285837863</v>
      </c>
      <c r="L2932" s="1">
        <v>2967.33221372359</v>
      </c>
      <c r="M2932" s="1">
        <v>20521.901191683639</v>
      </c>
      <c r="N2932" s="1">
        <v>18466.90389904075</v>
      </c>
      <c r="O2932" s="1">
        <v>8391.518822148073</v>
      </c>
      <c r="P2932" s="1">
        <v>10924.958209599999</v>
      </c>
      <c r="Q2932" s="1">
        <v>4272.6238938715724</v>
      </c>
      <c r="R2932" s="1">
        <v>7720.7323908702192</v>
      </c>
      <c r="S2932" s="1">
        <v>19855.029605933571</v>
      </c>
      <c r="T2932" s="1">
        <v>10190.135764375</v>
      </c>
      <c r="U2932" s="1">
        <v>1449.10074816</v>
      </c>
      <c r="V2932" s="1">
        <v>12837</v>
      </c>
      <c r="W2932" s="1">
        <v>7309.3242148989984</v>
      </c>
      <c r="X2932" s="1">
        <v>11591.06170396006</v>
      </c>
      <c r="Y2932" s="1">
        <v>68013.058180000007</v>
      </c>
      <c r="Z2932" s="1">
        <v>14746.096990421</v>
      </c>
      <c r="AA2932" s="1">
        <v>149975.41517614271</v>
      </c>
      <c r="AB2932" s="1">
        <v>1501</v>
      </c>
      <c r="AC2932" s="1">
        <v>11605.24238</v>
      </c>
      <c r="AD2932" s="1">
        <v>16547.557551525661</v>
      </c>
      <c r="AE2932" s="1">
        <v>17091.840215926619</v>
      </c>
      <c r="AF2932" s="1">
        <v>33186.607409919932</v>
      </c>
      <c r="AG2932" s="1">
        <v>171570.7158056898</v>
      </c>
      <c r="AH2932" s="1">
        <v>34899.172456142958</v>
      </c>
      <c r="AI2932" s="1">
        <v>3981.6524159999999</v>
      </c>
      <c r="AJ2932" s="1">
        <v>33980.49526064915</v>
      </c>
      <c r="AK2932" s="1">
        <v>2605.7087498249989</v>
      </c>
      <c r="AL2932" s="1">
        <v>731122.6875</v>
      </c>
      <c r="AM2932" s="1">
        <v>592684.25</v>
      </c>
      <c r="AN2932" s="1">
        <v>138438.4375</v>
      </c>
      <c r="AO2932" t="s">
        <v>15742</v>
      </c>
    </row>
    <row r="2933" spans="1:41" x14ac:dyDescent="0.25">
      <c r="A2933" s="1">
        <v>2019</v>
      </c>
      <c r="B2933" t="s">
        <v>2161</v>
      </c>
      <c r="C2933" t="s">
        <v>7067</v>
      </c>
      <c r="D2933" t="s">
        <v>7217</v>
      </c>
      <c r="E2933" t="s">
        <v>7748</v>
      </c>
      <c r="F2933" t="s">
        <v>9350</v>
      </c>
      <c r="G2933" t="s">
        <v>11495</v>
      </c>
      <c r="H2933" t="s">
        <v>12692</v>
      </c>
      <c r="I2933" s="1">
        <v>16388.917171374989</v>
      </c>
      <c r="J2933" s="1">
        <v>54194.585557500002</v>
      </c>
      <c r="K2933" s="1">
        <v>1045.6409040000001</v>
      </c>
      <c r="L2933" s="1">
        <v>1895.5307700000001</v>
      </c>
      <c r="M2933" s="1">
        <v>18439.0092</v>
      </c>
      <c r="N2933" s="1">
        <v>20445</v>
      </c>
      <c r="O2933" s="1">
        <v>9965.6745468489989</v>
      </c>
      <c r="P2933" s="1">
        <v>9284.2530000000006</v>
      </c>
      <c r="Q2933" s="1">
        <v>4733.505651464885</v>
      </c>
      <c r="R2933" s="1">
        <v>8931.5256050224452</v>
      </c>
      <c r="S2933" s="1">
        <v>21400.714599413921</v>
      </c>
      <c r="T2933" s="1">
        <v>10246.343445</v>
      </c>
      <c r="U2933" s="1">
        <v>1066.0045</v>
      </c>
      <c r="V2933" s="1">
        <v>7567</v>
      </c>
      <c r="W2933" s="1">
        <v>5591.6535239999994</v>
      </c>
      <c r="X2933" s="1">
        <v>15384.94894765306</v>
      </c>
      <c r="Y2933" s="1">
        <v>55713.64976</v>
      </c>
      <c r="Z2933" s="1">
        <v>15812.262550952801</v>
      </c>
      <c r="AA2933" s="1">
        <v>156384.09328512821</v>
      </c>
      <c r="AB2933" s="1">
        <v>1132</v>
      </c>
      <c r="AC2933" s="1">
        <v>14352.11721</v>
      </c>
      <c r="AD2933" s="1">
        <v>20867.39016598478</v>
      </c>
      <c r="AE2933" s="1">
        <v>16532.461393027199</v>
      </c>
      <c r="AF2933" s="1">
        <v>32331.768675035899</v>
      </c>
      <c r="AG2933" s="1">
        <v>167324</v>
      </c>
      <c r="AH2933" s="1">
        <v>29846.82778917898</v>
      </c>
      <c r="AI2933" s="1">
        <v>4470.5988000000007</v>
      </c>
      <c r="AJ2933" s="1">
        <v>37103.015304</v>
      </c>
      <c r="AK2933" s="1">
        <v>2803.4618399999999</v>
      </c>
      <c r="AL2933" s="1">
        <v>761253.9375</v>
      </c>
      <c r="AM2933" s="1">
        <v>620059.6875</v>
      </c>
      <c r="AN2933" s="1">
        <v>141194.265625</v>
      </c>
      <c r="AO2933" t="s">
        <v>15743</v>
      </c>
    </row>
    <row r="2934" spans="1:41" x14ac:dyDescent="0.25">
      <c r="A2934" s="1">
        <v>2019</v>
      </c>
      <c r="B2934" t="s">
        <v>2162</v>
      </c>
      <c r="C2934" t="s">
        <v>7067</v>
      </c>
      <c r="D2934" t="s">
        <v>7217</v>
      </c>
      <c r="E2934" t="s">
        <v>7749</v>
      </c>
      <c r="F2934" t="s">
        <v>9351</v>
      </c>
      <c r="G2934" t="s">
        <v>11496</v>
      </c>
      <c r="H2934" t="s">
        <v>12692</v>
      </c>
      <c r="I2934" s="1">
        <v>1660.0243191380712</v>
      </c>
      <c r="J2934" s="1">
        <v>5485.7125488758093</v>
      </c>
      <c r="K2934" s="1">
        <v>0</v>
      </c>
      <c r="L2934" s="1">
        <v>1703.6374375390712</v>
      </c>
      <c r="M2934" s="1">
        <v>2840.9829601810284</v>
      </c>
      <c r="N2934" s="1">
        <v>1493.6444660073323</v>
      </c>
      <c r="O2934" s="1">
        <v>879.60111390478824</v>
      </c>
      <c r="P2934" s="1">
        <v>1360.3371954025058</v>
      </c>
      <c r="Q2934" s="1">
        <v>0</v>
      </c>
      <c r="R2934" s="1">
        <v>225.19465943593386</v>
      </c>
      <c r="S2934" s="1">
        <v>2358.8826058233294</v>
      </c>
      <c r="T2934" s="1">
        <v>1918.5087282053855</v>
      </c>
      <c r="U2934" s="1">
        <v>98.239597590522266</v>
      </c>
      <c r="V2934" s="1">
        <v>1004.3597939461109</v>
      </c>
      <c r="W2934" s="1">
        <v>2185.8978813962854</v>
      </c>
      <c r="X2934" s="1">
        <v>630.08375382214263</v>
      </c>
      <c r="Y2934" s="1">
        <v>4829.9431844569235</v>
      </c>
      <c r="Z2934" s="1">
        <v>0</v>
      </c>
      <c r="AA2934" s="1">
        <v>25379.480054120515</v>
      </c>
      <c r="AB2934" s="1">
        <v>52.419613462740656</v>
      </c>
      <c r="AC2934" s="1">
        <v>822.91181808628039</v>
      </c>
      <c r="AD2934" s="1">
        <v>0</v>
      </c>
      <c r="AE2934" s="1">
        <v>1549.5237739586137</v>
      </c>
      <c r="AF2934" s="1">
        <v>10446.117667318804</v>
      </c>
      <c r="AG2934" s="1">
        <v>34822.349223298617</v>
      </c>
      <c r="AH2934" s="1">
        <v>926.7787660212548</v>
      </c>
      <c r="AI2934" s="1">
        <v>110.08118827175538</v>
      </c>
      <c r="AJ2934" s="1">
        <v>781.05224059483578</v>
      </c>
      <c r="AK2934" s="1">
        <v>0</v>
      </c>
      <c r="AL2934" s="1">
        <v>103565.765625</v>
      </c>
      <c r="AM2934" s="1">
        <v>91662.5234375</v>
      </c>
      <c r="AN2934" s="1">
        <v>11903.236328125</v>
      </c>
      <c r="AO2934" t="s">
        <v>15744</v>
      </c>
    </row>
    <row r="2935" spans="1:41" x14ac:dyDescent="0.25">
      <c r="A2935" s="1">
        <v>2019</v>
      </c>
      <c r="B2935" t="s">
        <v>2163</v>
      </c>
      <c r="C2935" t="s">
        <v>7067</v>
      </c>
      <c r="D2935" t="s">
        <v>7217</v>
      </c>
      <c r="E2935" t="s">
        <v>7749</v>
      </c>
      <c r="F2935" t="s">
        <v>9351</v>
      </c>
      <c r="G2935" t="s">
        <v>11496</v>
      </c>
      <c r="H2935" t="s">
        <v>12692</v>
      </c>
      <c r="I2935" s="1">
        <v>1706.9518294940101</v>
      </c>
      <c r="J2935" s="1">
        <v>6253.1098187318457</v>
      </c>
      <c r="K2935" s="1">
        <v>0</v>
      </c>
      <c r="L2935" s="1">
        <v>892.60838374449929</v>
      </c>
      <c r="M2935" s="1">
        <v>2641.1721499686273</v>
      </c>
      <c r="N2935" s="1">
        <v>2800.040271833414</v>
      </c>
      <c r="O2935" s="1">
        <v>979.92876911080907</v>
      </c>
      <c r="P2935" s="1">
        <v>1398.954503806403</v>
      </c>
      <c r="Q2935" s="1">
        <v>0</v>
      </c>
      <c r="R2935" s="1">
        <v>468.9428103005522</v>
      </c>
      <c r="S2935" s="1">
        <v>4001.645314564712</v>
      </c>
      <c r="T2935" s="1">
        <v>1573.9229954915086</v>
      </c>
      <c r="U2935" s="1">
        <v>154.1582112022505</v>
      </c>
      <c r="V2935" s="1">
        <v>472.17689864745256</v>
      </c>
      <c r="W2935" s="1">
        <v>2483.7798504194766</v>
      </c>
      <c r="X2935" s="1">
        <v>647.89569882903879</v>
      </c>
      <c r="Y2935" s="1">
        <v>4966.4816713899863</v>
      </c>
      <c r="Z2935" s="1">
        <v>4960.0134946961853</v>
      </c>
      <c r="AA2935" s="1">
        <v>27380.869974307414</v>
      </c>
      <c r="AB2935" s="1">
        <v>53.901472448339334</v>
      </c>
      <c r="AC2935" s="1">
        <v>846.1748525009325</v>
      </c>
      <c r="AD2935" s="1">
        <v>539.01472448339337</v>
      </c>
      <c r="AE2935" s="1">
        <v>3066.9937823105079</v>
      </c>
      <c r="AF2935" s="1">
        <v>10824.683937566504</v>
      </c>
      <c r="AG2935" s="1">
        <v>19676.193502541788</v>
      </c>
      <c r="AH2935" s="1">
        <v>1595.4835844708441</v>
      </c>
      <c r="AI2935" s="1">
        <v>113.19309214151259</v>
      </c>
      <c r="AJ2935" s="1">
        <v>3574.7456527738645</v>
      </c>
      <c r="AK2935" s="1">
        <v>0</v>
      </c>
      <c r="AL2935" s="1">
        <v>104073.046875</v>
      </c>
      <c r="AM2935" s="1">
        <v>89443.1015625</v>
      </c>
      <c r="AN2935" s="1">
        <v>14629.9375</v>
      </c>
      <c r="AO2935" t="s">
        <v>15745</v>
      </c>
    </row>
    <row r="2936" spans="1:41" x14ac:dyDescent="0.25">
      <c r="A2936" s="1">
        <v>2019</v>
      </c>
      <c r="B2936" t="s">
        <v>2164</v>
      </c>
      <c r="C2936" t="s">
        <v>7067</v>
      </c>
      <c r="D2936" t="s">
        <v>7217</v>
      </c>
      <c r="E2936" t="s">
        <v>7749</v>
      </c>
      <c r="F2936" t="s">
        <v>9351</v>
      </c>
      <c r="G2936" t="s">
        <v>11496</v>
      </c>
      <c r="H2936" t="s">
        <v>12692</v>
      </c>
      <c r="I2936" s="1">
        <v>694.67305338277743</v>
      </c>
      <c r="J2936" s="1">
        <v>0</v>
      </c>
      <c r="K2936" s="1">
        <v>0</v>
      </c>
      <c r="L2936" s="1">
        <v>308.99789853929144</v>
      </c>
      <c r="M2936" s="1">
        <v>1182.2030710781039</v>
      </c>
      <c r="N2936" s="1">
        <v>961.32679545557335</v>
      </c>
      <c r="O2936" s="1">
        <v>194.55423241362794</v>
      </c>
      <c r="P2936" s="1">
        <v>0</v>
      </c>
      <c r="Q2936" s="1">
        <v>0</v>
      </c>
      <c r="R2936" s="1">
        <v>343.33099837699046</v>
      </c>
      <c r="S2936" s="1">
        <v>3662.1973160212315</v>
      </c>
      <c r="T2936" s="1">
        <v>1659.4331588221205</v>
      </c>
      <c r="U2936" s="1">
        <v>25.177606547645969</v>
      </c>
      <c r="V2936" s="1">
        <v>516.14093422674239</v>
      </c>
      <c r="W2936" s="1">
        <v>1345.8575136378026</v>
      </c>
      <c r="X2936" s="1">
        <v>135.44044800757024</v>
      </c>
      <c r="Y2936" s="1">
        <v>3332.5995575793208</v>
      </c>
      <c r="Z2936" s="1">
        <v>0</v>
      </c>
      <c r="AA2936" s="1">
        <v>11332.619658610549</v>
      </c>
      <c r="AB2936" s="1">
        <v>0</v>
      </c>
      <c r="AC2936" s="1">
        <v>266.80904212772845</v>
      </c>
      <c r="AD2936" s="1">
        <v>0</v>
      </c>
      <c r="AE2936" s="1">
        <v>291.83134862044187</v>
      </c>
      <c r="AF2936" s="1">
        <v>9563.8969569891233</v>
      </c>
      <c r="AG2936" s="1">
        <v>11087.302374254279</v>
      </c>
      <c r="AH2936" s="1">
        <v>2180.1145310587326</v>
      </c>
      <c r="AI2936" s="1">
        <v>66.752701577777003</v>
      </c>
      <c r="AJ2936" s="1">
        <v>1482.246990281337</v>
      </c>
      <c r="AK2936" s="1">
        <v>0</v>
      </c>
      <c r="AL2936" s="1">
        <v>50633.50390625</v>
      </c>
      <c r="AM2936" s="1">
        <v>40206.953125</v>
      </c>
      <c r="AN2936" s="1">
        <v>10426.552734375</v>
      </c>
      <c r="AO2936" t="s">
        <v>15746</v>
      </c>
    </row>
    <row r="2937" spans="1:41" x14ac:dyDescent="0.25">
      <c r="A2937" s="1">
        <v>2019</v>
      </c>
      <c r="B2937" t="s">
        <v>2165</v>
      </c>
      <c r="C2937" t="s">
        <v>7067</v>
      </c>
      <c r="D2937" t="s">
        <v>7217</v>
      </c>
      <c r="E2937" t="s">
        <v>7749</v>
      </c>
      <c r="F2937" t="s">
        <v>9351</v>
      </c>
      <c r="G2937" t="s">
        <v>11496</v>
      </c>
      <c r="H2937" t="s">
        <v>12692</v>
      </c>
      <c r="I2937" s="1">
        <v>686.4012163351066</v>
      </c>
      <c r="J2937" s="1">
        <v>2217.2730443360351</v>
      </c>
      <c r="K2937" s="1">
        <v>0</v>
      </c>
      <c r="L2937" s="1">
        <v>299.33186098536476</v>
      </c>
      <c r="M2937" s="1">
        <v>3048.7504359620484</v>
      </c>
      <c r="N2937" s="1">
        <v>1270.4974544045483</v>
      </c>
      <c r="O2937" s="1">
        <v>509.97280019728811</v>
      </c>
      <c r="P2937" s="1">
        <v>1150.4276845076631</v>
      </c>
      <c r="Q2937" s="1">
        <v>0</v>
      </c>
      <c r="R2937" s="1">
        <v>177.38184354688283</v>
      </c>
      <c r="S2937" s="1">
        <v>3658.5005231544583</v>
      </c>
      <c r="T2937" s="1">
        <v>1358.0797396558216</v>
      </c>
      <c r="U2937" s="1">
        <v>68.735464374417091</v>
      </c>
      <c r="V2937" s="1">
        <v>458.9755201775593</v>
      </c>
      <c r="W2937" s="1">
        <v>607.53281414807361</v>
      </c>
      <c r="X2937" s="1">
        <v>47.67137045322476</v>
      </c>
      <c r="Y2937" s="1">
        <v>2262.7271417449238</v>
      </c>
      <c r="Z2937" s="1">
        <v>0</v>
      </c>
      <c r="AA2937" s="1">
        <v>23241.456050730321</v>
      </c>
      <c r="AB2937" s="1">
        <v>0</v>
      </c>
      <c r="AC2937" s="1">
        <v>2401.3681809110803</v>
      </c>
      <c r="AD2937" s="1">
        <v>0</v>
      </c>
      <c r="AE2937" s="1">
        <v>2106.4093921192334</v>
      </c>
      <c r="AF2937" s="1">
        <v>8697.2535164080982</v>
      </c>
      <c r="AG2937" s="1">
        <v>21832.37903105477</v>
      </c>
      <c r="AH2937" s="1">
        <v>2238.3371382572277</v>
      </c>
      <c r="AI2937" s="1">
        <v>116.40683482764184</v>
      </c>
      <c r="AJ2937" s="1">
        <v>1605.0401398650288</v>
      </c>
      <c r="AK2937" s="1">
        <v>0</v>
      </c>
      <c r="AL2937" s="1">
        <v>80060.90625</v>
      </c>
      <c r="AM2937" s="1">
        <v>68475.65625</v>
      </c>
      <c r="AN2937" s="1">
        <v>11585.251953125</v>
      </c>
      <c r="AO2937" t="s">
        <v>15747</v>
      </c>
    </row>
    <row r="2938" spans="1:41" x14ac:dyDescent="0.25">
      <c r="A2938" s="1">
        <v>2019</v>
      </c>
      <c r="B2938" t="s">
        <v>2166</v>
      </c>
      <c r="C2938" t="s">
        <v>7067</v>
      </c>
      <c r="D2938" t="s">
        <v>7217</v>
      </c>
      <c r="E2938" t="s">
        <v>7749</v>
      </c>
      <c r="F2938" t="s">
        <v>9351</v>
      </c>
      <c r="G2938" t="s">
        <v>11496</v>
      </c>
      <c r="H2938" t="s">
        <v>12692</v>
      </c>
      <c r="I2938" s="1">
        <v>722.06882008010825</v>
      </c>
      <c r="J2938" s="1">
        <v>0</v>
      </c>
      <c r="K2938" s="1">
        <v>0</v>
      </c>
      <c r="L2938" s="1">
        <v>324.35560092902762</v>
      </c>
      <c r="M2938" s="1">
        <v>1221.9898281915705</v>
      </c>
      <c r="N2938" s="1">
        <v>738.27207674144347</v>
      </c>
      <c r="O2938" s="1">
        <v>12.102820930187598</v>
      </c>
      <c r="P2938" s="1">
        <v>0</v>
      </c>
      <c r="Q2938" s="1">
        <v>239.63585441771443</v>
      </c>
      <c r="R2938" s="1">
        <v>646.29063767201774</v>
      </c>
      <c r="S2938" s="1">
        <v>3090.6671840576091</v>
      </c>
      <c r="T2938" s="1">
        <v>1875.9372441790777</v>
      </c>
      <c r="U2938" s="1">
        <v>0</v>
      </c>
      <c r="V2938" s="1">
        <v>519.21101790504792</v>
      </c>
      <c r="W2938" s="1">
        <v>191.22457069696404</v>
      </c>
      <c r="X2938" s="1">
        <v>133.13103023206358</v>
      </c>
      <c r="Y2938" s="1">
        <v>3774.8698481255115</v>
      </c>
      <c r="Z2938" s="1">
        <v>0</v>
      </c>
      <c r="AA2938" s="1">
        <v>5193.4746007795675</v>
      </c>
      <c r="AB2938" s="1">
        <v>0</v>
      </c>
      <c r="AC2938" s="1">
        <v>235.15781067354504</v>
      </c>
      <c r="AD2938" s="1">
        <v>484.1128372075039</v>
      </c>
      <c r="AE2938" s="1">
        <v>363.08462790562794</v>
      </c>
      <c r="AF2938" s="1">
        <v>8623.2599127586636</v>
      </c>
      <c r="AG2938" s="1">
        <v>9886.7944178702492</v>
      </c>
      <c r="AH2938" s="1">
        <v>5248.9934374223612</v>
      </c>
      <c r="AI2938" s="1">
        <v>1067.468806042546</v>
      </c>
      <c r="AJ2938" s="1">
        <v>552.48178655767765</v>
      </c>
      <c r="AK2938" s="1">
        <v>0</v>
      </c>
      <c r="AL2938" s="1">
        <v>45144.58203125</v>
      </c>
      <c r="AM2938" s="1">
        <v>31818.958984375</v>
      </c>
      <c r="AN2938" s="1">
        <v>13325.626953125</v>
      </c>
      <c r="AO2938" t="s">
        <v>15748</v>
      </c>
    </row>
    <row r="2939" spans="1:41" x14ac:dyDescent="0.25">
      <c r="A2939" s="1">
        <v>2019</v>
      </c>
      <c r="B2939" t="s">
        <v>2167</v>
      </c>
      <c r="C2939" t="s">
        <v>7067</v>
      </c>
      <c r="D2939" t="s">
        <v>7217</v>
      </c>
      <c r="E2939" t="s">
        <v>7749</v>
      </c>
      <c r="F2939" t="s">
        <v>9351</v>
      </c>
      <c r="G2939" t="s">
        <v>11496</v>
      </c>
      <c r="H2939" t="s">
        <v>12692</v>
      </c>
      <c r="I2939" s="1">
        <v>4254.87877943896</v>
      </c>
      <c r="J2939" s="1">
        <v>0</v>
      </c>
      <c r="K2939" s="1">
        <v>0</v>
      </c>
      <c r="L2939" s="1">
        <v>316.31276363096845</v>
      </c>
      <c r="M2939" s="1">
        <v>1248.9582365834497</v>
      </c>
      <c r="N2939" s="1">
        <v>719.96561871227891</v>
      </c>
      <c r="O2939" s="1">
        <v>153.43529579114141</v>
      </c>
      <c r="P2939" s="1">
        <v>0</v>
      </c>
      <c r="Q2939" s="1">
        <v>0</v>
      </c>
      <c r="R2939" s="1">
        <v>354.08145182571099</v>
      </c>
      <c r="S2939" s="1">
        <v>5968.6330062754014</v>
      </c>
      <c r="T2939" s="1">
        <v>1770.4072591285549</v>
      </c>
      <c r="U2939" s="1">
        <v>23.605430121714065</v>
      </c>
      <c r="V2939" s="1">
        <v>454.40452984299571</v>
      </c>
      <c r="W2939" s="1">
        <v>1763.3256300920407</v>
      </c>
      <c r="X2939" s="1">
        <v>133.37068018768446</v>
      </c>
      <c r="Y2939" s="1">
        <v>4028.2666502705051</v>
      </c>
      <c r="Z2939" s="1">
        <v>0</v>
      </c>
      <c r="AA2939" s="1">
        <v>6545.8819392313098</v>
      </c>
      <c r="AB2939" s="1">
        <v>0</v>
      </c>
      <c r="AC2939" s="1">
        <v>232.24202425248382</v>
      </c>
      <c r="AD2939" s="1">
        <v>0</v>
      </c>
      <c r="AE2939" s="1">
        <v>295.06787652142577</v>
      </c>
      <c r="AF2939" s="1">
        <v>9851.5610232865129</v>
      </c>
      <c r="AG2939" s="1">
        <v>9979.709738427433</v>
      </c>
      <c r="AH2939" s="1">
        <v>2238.8570198939706</v>
      </c>
      <c r="AI2939" s="1">
        <v>68.842876406966894</v>
      </c>
      <c r="AJ2939" s="1">
        <v>2110.0235219114688</v>
      </c>
      <c r="AK2939" s="1">
        <v>0</v>
      </c>
      <c r="AL2939" s="1">
        <v>52511.8359375</v>
      </c>
      <c r="AM2939" s="1">
        <v>39166.00390625</v>
      </c>
      <c r="AN2939" s="1">
        <v>13345.830078125</v>
      </c>
      <c r="AO2939" t="s">
        <v>15749</v>
      </c>
    </row>
    <row r="2940" spans="1:41" x14ac:dyDescent="0.25">
      <c r="A2940" s="1">
        <v>2019</v>
      </c>
      <c r="B2940" t="s">
        <v>2168</v>
      </c>
      <c r="C2940" t="s">
        <v>7067</v>
      </c>
      <c r="D2940" t="s">
        <v>7217</v>
      </c>
      <c r="E2940" t="s">
        <v>7749</v>
      </c>
      <c r="F2940" t="s">
        <v>9351</v>
      </c>
      <c r="G2940" t="s">
        <v>11496</v>
      </c>
      <c r="H2940" t="s">
        <v>12692</v>
      </c>
      <c r="I2940" s="1">
        <v>717.19964898058151</v>
      </c>
      <c r="J2940" s="1"/>
      <c r="K2940" s="1">
        <v>36.779469178491361</v>
      </c>
      <c r="L2940" s="1">
        <v>267.26414269703719</v>
      </c>
      <c r="M2940" s="1">
        <v>101.75653139382609</v>
      </c>
      <c r="N2940" s="1">
        <v>760.10902968882135</v>
      </c>
      <c r="O2940" s="1">
        <v>12.259823059497119</v>
      </c>
      <c r="P2940" s="1"/>
      <c r="Q2940" s="1">
        <v>277.0720011446349</v>
      </c>
      <c r="R2940" s="1">
        <v>253.77833733159036</v>
      </c>
      <c r="S2940" s="1">
        <v>2697.1610730893663</v>
      </c>
      <c r="T2940" s="1">
        <v>996.72361473711578</v>
      </c>
      <c r="U2940" s="1">
        <v>0</v>
      </c>
      <c r="V2940" s="1"/>
      <c r="W2940" s="1">
        <v>306.49557648742797</v>
      </c>
      <c r="X2940" s="1">
        <v>134.85805365446831</v>
      </c>
      <c r="Y2940" s="1">
        <v>2729.0366130440589</v>
      </c>
      <c r="Z2940" s="1">
        <v>0</v>
      </c>
      <c r="AA2940" s="1">
        <v>11313.262113512386</v>
      </c>
      <c r="AB2940" s="1">
        <v>0</v>
      </c>
      <c r="AC2940" s="1">
        <v>293.39763514411447</v>
      </c>
      <c r="AD2940" s="1">
        <v>0</v>
      </c>
      <c r="AE2940" s="1">
        <v>306.49557648742797</v>
      </c>
      <c r="AF2940" s="1">
        <v>4053.7607598972668</v>
      </c>
      <c r="AG2940" s="1">
        <v>10049.915326656377</v>
      </c>
      <c r="AH2940" s="1">
        <v>2718.0027722905115</v>
      </c>
      <c r="AI2940" s="1"/>
      <c r="AJ2940" s="1">
        <v>1281.151509717449</v>
      </c>
      <c r="AK2940" s="1"/>
      <c r="AL2940" s="1">
        <v>39306.484375</v>
      </c>
      <c r="AM2940" s="1">
        <v>32302.4453125</v>
      </c>
      <c r="AN2940" s="1">
        <v>7004.03662109375</v>
      </c>
      <c r="AO2940" t="s">
        <v>15750</v>
      </c>
    </row>
    <row r="2941" spans="1:41" x14ac:dyDescent="0.25">
      <c r="A2941" s="1">
        <v>2019</v>
      </c>
      <c r="B2941" t="s">
        <v>2169</v>
      </c>
      <c r="C2941" t="s">
        <v>7067</v>
      </c>
      <c r="D2941" t="s">
        <v>7217</v>
      </c>
      <c r="E2941" t="s">
        <v>7749</v>
      </c>
      <c r="F2941" t="s">
        <v>9351</v>
      </c>
      <c r="G2941" t="s">
        <v>11497</v>
      </c>
      <c r="H2941" t="s">
        <v>12692</v>
      </c>
      <c r="I2941" s="1">
        <v>1583.4</v>
      </c>
      <c r="J2941" s="1">
        <v>5232.5</v>
      </c>
      <c r="K2941" s="1"/>
      <c r="L2941" s="1">
        <v>1625</v>
      </c>
      <c r="M2941" s="1">
        <v>2709.8472999999999</v>
      </c>
      <c r="N2941" s="1">
        <v>1424.7</v>
      </c>
      <c r="O2941" s="1">
        <v>839</v>
      </c>
      <c r="P2941" s="1">
        <v>1297.546</v>
      </c>
      <c r="Q2941" s="1">
        <v>0</v>
      </c>
      <c r="R2941" s="1">
        <v>214.8</v>
      </c>
      <c r="S2941" s="1">
        <v>2250</v>
      </c>
      <c r="T2941" s="1">
        <v>1829.9531429863009</v>
      </c>
      <c r="U2941" s="1">
        <v>93.704999999999998</v>
      </c>
      <c r="V2941" s="1">
        <v>958</v>
      </c>
      <c r="W2941" s="1">
        <v>2085</v>
      </c>
      <c r="X2941" s="1">
        <v>601</v>
      </c>
      <c r="Y2941" s="1">
        <v>4607</v>
      </c>
      <c r="Z2941" s="1">
        <v>0</v>
      </c>
      <c r="AA2941" s="1">
        <v>24208</v>
      </c>
      <c r="AB2941" s="1">
        <v>50</v>
      </c>
      <c r="AC2941" s="1">
        <v>784.92740000000003</v>
      </c>
      <c r="AD2941" s="1">
        <v>0</v>
      </c>
      <c r="AE2941" s="1">
        <v>1478</v>
      </c>
      <c r="AF2941" s="1">
        <v>9963.94</v>
      </c>
      <c r="AG2941" s="1">
        <v>33215</v>
      </c>
      <c r="AH2941" s="1">
        <v>884</v>
      </c>
      <c r="AI2941" s="1">
        <v>105</v>
      </c>
      <c r="AJ2941" s="1">
        <v>745</v>
      </c>
      <c r="AK2941" s="1"/>
      <c r="AL2941" s="1">
        <v>98785.3203125</v>
      </c>
      <c r="AM2941" s="1">
        <v>87431.515625</v>
      </c>
      <c r="AN2941" s="1">
        <v>11353.80078125</v>
      </c>
      <c r="AO2941" t="s">
        <v>15751</v>
      </c>
    </row>
    <row r="2942" spans="1:41" x14ac:dyDescent="0.25">
      <c r="A2942" s="1">
        <v>2019</v>
      </c>
      <c r="B2942" t="s">
        <v>2170</v>
      </c>
      <c r="C2942" t="s">
        <v>7067</v>
      </c>
      <c r="D2942" t="s">
        <v>7217</v>
      </c>
      <c r="E2942" t="s">
        <v>7749</v>
      </c>
      <c r="F2942" t="s">
        <v>9351</v>
      </c>
      <c r="G2942" t="s">
        <v>11497</v>
      </c>
      <c r="H2942" t="s">
        <v>12692</v>
      </c>
      <c r="I2942" s="1">
        <v>15608.0808</v>
      </c>
      <c r="J2942" s="1"/>
      <c r="K2942" s="1"/>
      <c r="L2942" s="1">
        <v>283.47300000000001</v>
      </c>
      <c r="M2942" s="1">
        <v>2805</v>
      </c>
      <c r="N2942" s="1">
        <v>1170.066</v>
      </c>
      <c r="O2942" s="1">
        <v>468.74</v>
      </c>
      <c r="P2942" s="1">
        <v>1055.336832</v>
      </c>
      <c r="Q2942" s="1">
        <v>0</v>
      </c>
      <c r="R2942" s="1">
        <v>162.7790563636193</v>
      </c>
      <c r="S2942" s="1">
        <v>3369</v>
      </c>
      <c r="T2942" s="1">
        <v>1274.49</v>
      </c>
      <c r="U2942" s="1">
        <v>62.62</v>
      </c>
      <c r="V2942" s="1">
        <v>423</v>
      </c>
      <c r="W2942" s="1">
        <v>559.50799999999992</v>
      </c>
      <c r="X2942" s="1">
        <v>45</v>
      </c>
      <c r="Y2942" s="1">
        <v>2086</v>
      </c>
      <c r="Z2942" s="1">
        <v>0</v>
      </c>
      <c r="AA2942" s="1">
        <v>21659</v>
      </c>
      <c r="AB2942" s="1"/>
      <c r="AC2942" s="1">
        <v>2209.3765600000002</v>
      </c>
      <c r="AD2942" s="1">
        <v>0</v>
      </c>
      <c r="AE2942" s="1">
        <v>1938</v>
      </c>
      <c r="AF2942" s="1">
        <v>8161.9380000000001</v>
      </c>
      <c r="AG2942" s="1">
        <v>20496</v>
      </c>
      <c r="AH2942" s="1">
        <v>1878</v>
      </c>
      <c r="AI2942" s="1">
        <v>107.1</v>
      </c>
      <c r="AJ2942" s="1">
        <v>1506.25</v>
      </c>
      <c r="AK2942" s="1"/>
      <c r="AL2942" s="1">
        <v>87328.7578125</v>
      </c>
      <c r="AM2942" s="1">
        <v>76821.9140625</v>
      </c>
      <c r="AN2942" s="1">
        <v>10506.837890625</v>
      </c>
      <c r="AO2942" t="s">
        <v>15752</v>
      </c>
    </row>
    <row r="2943" spans="1:41" x14ac:dyDescent="0.25">
      <c r="A2943" s="1">
        <v>2019</v>
      </c>
      <c r="B2943" t="s">
        <v>2171</v>
      </c>
      <c r="C2943" t="s">
        <v>7067</v>
      </c>
      <c r="D2943" t="s">
        <v>7217</v>
      </c>
      <c r="E2943" t="s">
        <v>7749</v>
      </c>
      <c r="F2943" t="s">
        <v>9351</v>
      </c>
      <c r="G2943" t="s">
        <v>11497</v>
      </c>
      <c r="H2943" t="s">
        <v>12692</v>
      </c>
      <c r="I2943" s="1">
        <v>3902.1679368</v>
      </c>
      <c r="J2943" s="1"/>
      <c r="K2943" s="1">
        <v>0</v>
      </c>
      <c r="L2943" s="1">
        <v>297.42639999999989</v>
      </c>
      <c r="M2943" s="1">
        <v>1137.5603811532801</v>
      </c>
      <c r="N2943" s="1">
        <v>660.28361759999996</v>
      </c>
      <c r="O2943" s="1">
        <v>139.22647384668991</v>
      </c>
      <c r="P2943" s="1">
        <v>0</v>
      </c>
      <c r="Q2943" s="1">
        <v>0</v>
      </c>
      <c r="R2943" s="1">
        <v>328.23696925391891</v>
      </c>
      <c r="S2943" s="1">
        <v>5372</v>
      </c>
      <c r="T2943" s="1">
        <v>1568.5175624999999</v>
      </c>
      <c r="U2943" s="1">
        <v>21.4364016</v>
      </c>
      <c r="V2943" s="1"/>
      <c r="W2943" s="1">
        <v>1586.9975842260001</v>
      </c>
      <c r="X2943" s="1">
        <v>119</v>
      </c>
      <c r="Y2943" s="1">
        <v>3723</v>
      </c>
      <c r="Z2943" s="1">
        <v>0</v>
      </c>
      <c r="AA2943" s="1">
        <v>6020.2432481486603</v>
      </c>
      <c r="AB2943" s="1"/>
      <c r="AC2943" s="1">
        <v>207.56578999999999</v>
      </c>
      <c r="AD2943" s="1"/>
      <c r="AE2943" s="1">
        <v>273.53080771159921</v>
      </c>
      <c r="AF2943" s="1">
        <v>9220.5646934024735</v>
      </c>
      <c r="AG2943" s="1">
        <v>9469.7781758478341</v>
      </c>
      <c r="AH2943" s="1">
        <v>2073.4697474109721</v>
      </c>
      <c r="AI2943" s="1">
        <v>61.898140224000009</v>
      </c>
      <c r="AJ2943" s="1">
        <v>1943.5710257169919</v>
      </c>
      <c r="AK2943" s="1"/>
      <c r="AL2943" s="1">
        <v>48126.4765625</v>
      </c>
      <c r="AM2943" s="1">
        <v>36067.8046875</v>
      </c>
      <c r="AN2943" s="1">
        <v>12058.6708984375</v>
      </c>
      <c r="AO2943" t="s">
        <v>15753</v>
      </c>
    </row>
    <row r="2944" spans="1:41" x14ac:dyDescent="0.25">
      <c r="A2944" s="1">
        <v>2019</v>
      </c>
      <c r="B2944" t="s">
        <v>2172</v>
      </c>
      <c r="C2944" t="s">
        <v>7067</v>
      </c>
      <c r="D2944" t="s">
        <v>7217</v>
      </c>
      <c r="E2944" t="s">
        <v>7749</v>
      </c>
      <c r="F2944" t="s">
        <v>9351</v>
      </c>
      <c r="G2944" t="s">
        <v>11497</v>
      </c>
      <c r="H2944" t="s">
        <v>12692</v>
      </c>
      <c r="I2944" s="1">
        <v>634.72677362499974</v>
      </c>
      <c r="J2944" s="1"/>
      <c r="K2944" s="1"/>
      <c r="L2944" s="1">
        <v>285.12162000000001</v>
      </c>
      <c r="M2944" s="1">
        <v>1074.7331999999999</v>
      </c>
      <c r="N2944" s="1">
        <v>892.28747999999996</v>
      </c>
      <c r="O2944" s="1">
        <v>176.65950708700001</v>
      </c>
      <c r="P2944" s="1">
        <v>0</v>
      </c>
      <c r="Q2944" s="1">
        <v>0</v>
      </c>
      <c r="R2944" s="1">
        <v>310.26095417309642</v>
      </c>
      <c r="S2944" s="1">
        <v>3335.808</v>
      </c>
      <c r="T2944" s="1">
        <v>1493.9364499999999</v>
      </c>
      <c r="U2944" s="1">
        <v>22.4422</v>
      </c>
      <c r="V2944" s="1">
        <v>471</v>
      </c>
      <c r="W2944" s="1"/>
      <c r="X2944" s="1">
        <v>125.59059999999999</v>
      </c>
      <c r="Y2944" s="1">
        <v>3023</v>
      </c>
      <c r="Z2944" s="1"/>
      <c r="AA2944" s="1">
        <v>10528.0642518031</v>
      </c>
      <c r="AB2944" s="1">
        <v>0</v>
      </c>
      <c r="AC2944" s="1">
        <v>242.26832999999999</v>
      </c>
      <c r="AD2944" s="1">
        <v>0</v>
      </c>
      <c r="AE2944" s="1">
        <v>265.30200000000002</v>
      </c>
      <c r="AF2944" s="1">
        <v>8824.8943011600004</v>
      </c>
      <c r="AG2944" s="1">
        <v>10308</v>
      </c>
      <c r="AH2944" s="1">
        <v>2036.4675675080409</v>
      </c>
      <c r="AI2944" s="1">
        <v>60.684451200000012</v>
      </c>
      <c r="AJ2944" s="1">
        <v>1374.451218938839</v>
      </c>
      <c r="AK2944" s="1"/>
      <c r="AL2944" s="1">
        <v>45485.69921875</v>
      </c>
      <c r="AM2944" s="1">
        <v>37181.8203125</v>
      </c>
      <c r="AN2944" s="1">
        <v>8303.8798828125</v>
      </c>
      <c r="AO2944" t="s">
        <v>15754</v>
      </c>
    </row>
    <row r="2945" spans="1:41" x14ac:dyDescent="0.25">
      <c r="A2945" s="1">
        <v>2019</v>
      </c>
      <c r="B2945" t="s">
        <v>2173</v>
      </c>
      <c r="C2945" t="s">
        <v>7067</v>
      </c>
      <c r="D2945" t="s">
        <v>7217</v>
      </c>
      <c r="E2945" t="s">
        <v>7749</v>
      </c>
      <c r="F2945" t="s">
        <v>9351</v>
      </c>
      <c r="G2945" t="s">
        <v>11497</v>
      </c>
      <c r="H2945" t="s">
        <v>12692</v>
      </c>
      <c r="I2945" s="1">
        <v>608.54423999999995</v>
      </c>
      <c r="J2945" s="1"/>
      <c r="K2945" s="1">
        <v>0</v>
      </c>
      <c r="L2945" s="1">
        <v>300.53519999999997</v>
      </c>
      <c r="M2945" s="1">
        <v>1110.6409148448761</v>
      </c>
      <c r="N2945" s="1">
        <v>678.10076261351412</v>
      </c>
      <c r="O2945" s="1">
        <v>11</v>
      </c>
      <c r="P2945" s="1">
        <v>0</v>
      </c>
      <c r="Q2945" s="1">
        <v>225.47889592607601</v>
      </c>
      <c r="R2945" s="1">
        <v>604.65865404085855</v>
      </c>
      <c r="S2945" s="1">
        <v>2764.1799999999989</v>
      </c>
      <c r="T2945" s="1">
        <v>1664.6495211127999</v>
      </c>
      <c r="U2945" s="1">
        <v>0</v>
      </c>
      <c r="V2945" s="1">
        <v>474</v>
      </c>
      <c r="W2945" s="1">
        <v>171.02428128</v>
      </c>
      <c r="X2945" s="1">
        <v>119.8817</v>
      </c>
      <c r="Y2945" s="1">
        <v>3533</v>
      </c>
      <c r="Z2945" s="1">
        <v>0</v>
      </c>
      <c r="AA2945" s="1">
        <v>4791.599952945423</v>
      </c>
      <c r="AB2945" s="1"/>
      <c r="AC2945" s="1">
        <v>218.7</v>
      </c>
      <c r="AD2945" s="1">
        <v>455.51292106277992</v>
      </c>
      <c r="AE2945" s="1">
        <v>324.729648</v>
      </c>
      <c r="AF2945" s="1">
        <v>7989.9729890399994</v>
      </c>
      <c r="AG2945" s="1">
        <v>9396</v>
      </c>
      <c r="AH2945" s="1">
        <v>4750.376903940145</v>
      </c>
      <c r="AI2945" s="1">
        <v>954.70516512000006</v>
      </c>
      <c r="AJ2945" s="1">
        <v>500</v>
      </c>
      <c r="AK2945" s="1"/>
      <c r="AL2945" s="1">
        <v>41647.29296875</v>
      </c>
      <c r="AM2945" s="1">
        <v>29645.3203125</v>
      </c>
      <c r="AN2945" s="1">
        <v>12001.970703125</v>
      </c>
      <c r="AO2945" t="s">
        <v>15755</v>
      </c>
    </row>
    <row r="2946" spans="1:41" x14ac:dyDescent="0.25">
      <c r="A2946" s="1">
        <v>2019</v>
      </c>
      <c r="B2946" t="s">
        <v>2174</v>
      </c>
      <c r="C2946" t="s">
        <v>7067</v>
      </c>
      <c r="D2946" t="s">
        <v>7217</v>
      </c>
      <c r="E2946" t="s">
        <v>7749</v>
      </c>
      <c r="F2946" t="s">
        <v>9351</v>
      </c>
      <c r="G2946" t="s">
        <v>11497</v>
      </c>
      <c r="H2946" t="s">
        <v>12692</v>
      </c>
      <c r="I2946" s="1">
        <v>1615.068</v>
      </c>
      <c r="J2946" s="1">
        <v>5960.6049699180658</v>
      </c>
      <c r="K2946" s="1"/>
      <c r="L2946" s="1">
        <v>845.47079999999994</v>
      </c>
      <c r="M2946" s="1">
        <v>2450</v>
      </c>
      <c r="N2946" s="1">
        <v>2597.3690000000001</v>
      </c>
      <c r="O2946" s="1">
        <v>909</v>
      </c>
      <c r="P2946" s="1">
        <v>1297.546</v>
      </c>
      <c r="Q2946" s="1">
        <v>0</v>
      </c>
      <c r="R2946" s="1">
        <v>435</v>
      </c>
      <c r="S2946" s="1">
        <v>3712</v>
      </c>
      <c r="T2946" s="1">
        <v>1490.0029999999999</v>
      </c>
      <c r="U2946" s="1">
        <v>143</v>
      </c>
      <c r="V2946" s="1">
        <v>438</v>
      </c>
      <c r="W2946" s="1">
        <v>2304</v>
      </c>
      <c r="X2946" s="1">
        <v>601</v>
      </c>
      <c r="Y2946" s="1">
        <v>4607</v>
      </c>
      <c r="Z2946" s="1">
        <v>4601</v>
      </c>
      <c r="AA2946" s="1">
        <v>25867</v>
      </c>
      <c r="AB2946" s="1">
        <v>50</v>
      </c>
      <c r="AC2946" s="1">
        <v>784.92740000000003</v>
      </c>
      <c r="AD2946" s="1">
        <v>500</v>
      </c>
      <c r="AE2946" s="1">
        <v>2845</v>
      </c>
      <c r="AF2946" s="1">
        <v>10253.04529411765</v>
      </c>
      <c r="AG2946" s="1">
        <v>18706</v>
      </c>
      <c r="AH2946" s="1">
        <v>1513.3</v>
      </c>
      <c r="AI2946" s="1">
        <v>105</v>
      </c>
      <c r="AJ2946" s="1">
        <v>3449.9663999999998</v>
      </c>
      <c r="AK2946" s="1"/>
      <c r="AL2946" s="1">
        <v>98080.296875</v>
      </c>
      <c r="AM2946" s="1">
        <v>84446</v>
      </c>
      <c r="AN2946" s="1">
        <v>13634.302734375</v>
      </c>
      <c r="AO2946" t="s">
        <v>15756</v>
      </c>
    </row>
    <row r="2947" spans="1:41" x14ac:dyDescent="0.25">
      <c r="A2947" s="1">
        <v>2019</v>
      </c>
      <c r="B2947" t="s">
        <v>2175</v>
      </c>
      <c r="C2947" t="s">
        <v>7067</v>
      </c>
      <c r="D2947" t="s">
        <v>7217</v>
      </c>
      <c r="E2947" t="s">
        <v>7749</v>
      </c>
      <c r="F2947" t="s">
        <v>9351</v>
      </c>
      <c r="G2947" t="s">
        <v>11497</v>
      </c>
      <c r="H2947" t="s">
        <v>12692</v>
      </c>
      <c r="I2947" s="1">
        <v>655.20000000000005</v>
      </c>
      <c r="J2947" s="1"/>
      <c r="K2947" s="1">
        <v>30</v>
      </c>
      <c r="L2947" s="1">
        <v>245.503407399552</v>
      </c>
      <c r="M2947" s="1">
        <v>93.374999999999957</v>
      </c>
      <c r="N2947" s="1">
        <v>704.31999999999994</v>
      </c>
      <c r="O2947" s="1">
        <v>11.5969341821289</v>
      </c>
      <c r="P2947" s="1">
        <v>420</v>
      </c>
      <c r="Q2947" s="1">
        <v>256.45485600000001</v>
      </c>
      <c r="R2947" s="1">
        <v>232.08831717784341</v>
      </c>
      <c r="S2947" s="1">
        <v>2489</v>
      </c>
      <c r="T2947" s="1">
        <v>833</v>
      </c>
      <c r="U2947" s="1"/>
      <c r="V2947" s="1">
        <v>330</v>
      </c>
      <c r="W2947" s="1">
        <v>285</v>
      </c>
      <c r="X2947" s="1">
        <v>131</v>
      </c>
      <c r="Y2947" s="1">
        <v>2621</v>
      </c>
      <c r="Z2947" s="1">
        <v>0</v>
      </c>
      <c r="AA2947" s="1">
        <v>10521.69658860685</v>
      </c>
      <c r="AB2947" s="1"/>
      <c r="AC2947" s="1">
        <v>277.53359999999998</v>
      </c>
      <c r="AD2947" s="1">
        <v>400</v>
      </c>
      <c r="AE2947" s="1">
        <v>283.73762564519973</v>
      </c>
      <c r="AF2947" s="1">
        <v>3723.7022119556059</v>
      </c>
      <c r="AG2947" s="1">
        <v>9312.8094664662767</v>
      </c>
      <c r="AH2947" s="1">
        <v>2484.4633478048158</v>
      </c>
      <c r="AI2947" s="1">
        <v>882</v>
      </c>
      <c r="AJ2947" s="1">
        <v>1194.2525864351189</v>
      </c>
      <c r="AK2947" s="1"/>
      <c r="AL2947" s="1">
        <v>38417.73828125</v>
      </c>
      <c r="AM2947" s="1">
        <v>30778.296875</v>
      </c>
      <c r="AN2947" s="1">
        <v>7639.43505859375</v>
      </c>
      <c r="AO2947" t="s">
        <v>15757</v>
      </c>
    </row>
    <row r="2948" spans="1:41" x14ac:dyDescent="0.25">
      <c r="A2948" s="1">
        <v>2019</v>
      </c>
      <c r="B2948" t="s">
        <v>2175</v>
      </c>
      <c r="C2948" t="s">
        <v>7067</v>
      </c>
      <c r="D2948" t="s">
        <v>7217</v>
      </c>
      <c r="E2948" t="s">
        <v>7750</v>
      </c>
      <c r="F2948" t="s">
        <v>9352</v>
      </c>
      <c r="G2948" t="s">
        <v>11498</v>
      </c>
      <c r="H2948" t="s">
        <v>12692</v>
      </c>
      <c r="I2948" s="1">
        <v>0</v>
      </c>
      <c r="J2948" s="1">
        <v>0</v>
      </c>
      <c r="K2948" s="1">
        <v>42.909380708239915</v>
      </c>
      <c r="L2948" s="1"/>
      <c r="M2948" s="1">
        <v>110.33840753547408</v>
      </c>
      <c r="N2948" s="1">
        <v>0</v>
      </c>
      <c r="O2948" s="1">
        <v>0</v>
      </c>
      <c r="P2948" s="1">
        <v>42.909380708239915</v>
      </c>
      <c r="Q2948" s="1">
        <v>0</v>
      </c>
      <c r="R2948" s="1">
        <v>267.59147997272578</v>
      </c>
      <c r="S2948" s="1">
        <v>0</v>
      </c>
      <c r="T2948" s="1">
        <v>0</v>
      </c>
      <c r="U2948" s="1">
        <v>0</v>
      </c>
      <c r="V2948" s="1">
        <v>0</v>
      </c>
      <c r="W2948" s="1">
        <v>61.299115297485599</v>
      </c>
      <c r="X2948" s="1">
        <v>0</v>
      </c>
      <c r="Y2948" s="1">
        <v>0</v>
      </c>
      <c r="Z2948" s="1">
        <v>0</v>
      </c>
      <c r="AA2948" s="1">
        <v>0</v>
      </c>
      <c r="AB2948" s="1">
        <v>247.6484258018418</v>
      </c>
      <c r="AC2948" s="1"/>
      <c r="AD2948" s="1">
        <v>0</v>
      </c>
      <c r="AE2948" s="1"/>
      <c r="AF2948" s="1">
        <v>0</v>
      </c>
      <c r="AG2948" s="1">
        <v>3380.1361199622402</v>
      </c>
      <c r="AH2948" s="1">
        <v>122.5982305949712</v>
      </c>
      <c r="AI2948" s="1">
        <v>0</v>
      </c>
      <c r="AJ2948" s="1">
        <v>0</v>
      </c>
      <c r="AK2948" s="1"/>
      <c r="AL2948" s="1">
        <v>4275.4306640625</v>
      </c>
      <c r="AM2948" s="1">
        <v>3690.636962890625</v>
      </c>
      <c r="AN2948" s="1">
        <v>584.7935791015625</v>
      </c>
      <c r="AO2948" t="s">
        <v>15758</v>
      </c>
    </row>
    <row r="2949" spans="1:41" x14ac:dyDescent="0.25">
      <c r="A2949" s="1">
        <v>2019</v>
      </c>
      <c r="B2949" t="s">
        <v>2176</v>
      </c>
      <c r="C2949" t="s">
        <v>7067</v>
      </c>
      <c r="D2949" t="s">
        <v>7217</v>
      </c>
      <c r="E2949" t="s">
        <v>7750</v>
      </c>
      <c r="F2949" t="s">
        <v>9352</v>
      </c>
      <c r="G2949" t="s">
        <v>11498</v>
      </c>
      <c r="H2949" t="s">
        <v>12692</v>
      </c>
      <c r="I2949" s="1">
        <v>0</v>
      </c>
      <c r="J2949" s="1">
        <v>0</v>
      </c>
      <c r="K2949" s="1">
        <v>41.30950271299961</v>
      </c>
      <c r="L2949" s="1">
        <v>0</v>
      </c>
      <c r="M2949" s="1">
        <v>128.64959416334165</v>
      </c>
      <c r="N2949" s="1">
        <v>0</v>
      </c>
      <c r="O2949" s="1">
        <v>0</v>
      </c>
      <c r="P2949" s="1">
        <v>0</v>
      </c>
      <c r="Q2949" s="1">
        <v>0</v>
      </c>
      <c r="R2949" s="1">
        <v>350.54063730745384</v>
      </c>
      <c r="S2949" s="1">
        <v>0</v>
      </c>
      <c r="T2949" s="1">
        <v>59.013575304285162</v>
      </c>
      <c r="U2949" s="1">
        <v>0</v>
      </c>
      <c r="V2949" s="1">
        <v>0</v>
      </c>
      <c r="W2949" s="1">
        <v>59.013575304285162</v>
      </c>
      <c r="X2949" s="1">
        <v>0</v>
      </c>
      <c r="Y2949" s="1">
        <v>0</v>
      </c>
      <c r="Z2949" s="1">
        <v>0</v>
      </c>
      <c r="AA2949" s="1">
        <v>0</v>
      </c>
      <c r="AB2949" s="1">
        <v>116.84687910248462</v>
      </c>
      <c r="AC2949" s="1">
        <v>0</v>
      </c>
      <c r="AD2949" s="1">
        <v>0</v>
      </c>
      <c r="AE2949" s="1">
        <v>0</v>
      </c>
      <c r="AF2949" s="1">
        <v>209.30112733310312</v>
      </c>
      <c r="AG2949" s="1">
        <v>0</v>
      </c>
      <c r="AH2949" s="1">
        <v>118.02715060857032</v>
      </c>
      <c r="AI2949" s="1">
        <v>0</v>
      </c>
      <c r="AJ2949" s="1">
        <v>0</v>
      </c>
      <c r="AK2949" s="1">
        <v>0</v>
      </c>
      <c r="AL2949" s="1">
        <v>1082.7020263671875</v>
      </c>
      <c r="AM2949" s="1">
        <v>559.841796875</v>
      </c>
      <c r="AN2949" s="1">
        <v>522.86029052734375</v>
      </c>
      <c r="AO2949" t="s">
        <v>15759</v>
      </c>
    </row>
    <row r="2950" spans="1:41" x14ac:dyDescent="0.25">
      <c r="A2950" s="1">
        <v>2019</v>
      </c>
      <c r="B2950" t="s">
        <v>2177</v>
      </c>
      <c r="C2950" t="s">
        <v>7067</v>
      </c>
      <c r="D2950" t="s">
        <v>7217</v>
      </c>
      <c r="E2950" t="s">
        <v>7750</v>
      </c>
      <c r="F2950" t="s">
        <v>9352</v>
      </c>
      <c r="G2950" t="s">
        <v>11498</v>
      </c>
      <c r="H2950" t="s">
        <v>12692</v>
      </c>
      <c r="I2950" s="1">
        <v>0</v>
      </c>
      <c r="J2950" s="1">
        <v>0</v>
      </c>
      <c r="K2950" s="1">
        <v>137.23314885347193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218.51971715155864</v>
      </c>
      <c r="S2950" s="1">
        <v>0</v>
      </c>
      <c r="T2950" s="1">
        <v>0</v>
      </c>
      <c r="U2950" s="1">
        <v>0</v>
      </c>
      <c r="V2950" s="1">
        <v>452.77236856605037</v>
      </c>
      <c r="W2950" s="1">
        <v>308.316422404501</v>
      </c>
      <c r="X2950" s="1">
        <v>0</v>
      </c>
      <c r="Y2950" s="1">
        <v>0</v>
      </c>
      <c r="Z2950" s="1">
        <v>0</v>
      </c>
      <c r="AA2950" s="1">
        <v>0</v>
      </c>
      <c r="AB2950" s="1">
        <v>0</v>
      </c>
      <c r="AC2950" s="1">
        <v>0</v>
      </c>
      <c r="AD2950" s="1">
        <v>0</v>
      </c>
      <c r="AE2950" s="1">
        <v>0</v>
      </c>
      <c r="AF2950" s="1">
        <v>85.137529403939197</v>
      </c>
      <c r="AG2950" s="1">
        <v>392.40271942391036</v>
      </c>
      <c r="AH2950" s="1">
        <v>108.88097434564546</v>
      </c>
      <c r="AI2950" s="1">
        <v>0</v>
      </c>
      <c r="AJ2950" s="1">
        <v>0</v>
      </c>
      <c r="AK2950" s="1">
        <v>0</v>
      </c>
      <c r="AL2950" s="1">
        <v>1703.262939453125</v>
      </c>
      <c r="AM2950" s="1">
        <v>1148.832275390625</v>
      </c>
      <c r="AN2950" s="1">
        <v>554.4305419921875</v>
      </c>
      <c r="AO2950" t="s">
        <v>15760</v>
      </c>
    </row>
    <row r="2951" spans="1:41" x14ac:dyDescent="0.25">
      <c r="A2951" s="1">
        <v>2019</v>
      </c>
      <c r="B2951" t="s">
        <v>2178</v>
      </c>
      <c r="C2951" t="s">
        <v>7067</v>
      </c>
      <c r="D2951" t="s">
        <v>7217</v>
      </c>
      <c r="E2951" t="s">
        <v>7750</v>
      </c>
      <c r="F2951" t="s">
        <v>9352</v>
      </c>
      <c r="G2951" t="s">
        <v>11498</v>
      </c>
      <c r="H2951" t="s">
        <v>12692</v>
      </c>
      <c r="I2951" s="1">
        <v>0</v>
      </c>
      <c r="J2951" s="1">
        <v>0</v>
      </c>
      <c r="K2951" s="1">
        <v>133.14581819536127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117.44786279937138</v>
      </c>
      <c r="S2951" s="1">
        <v>0</v>
      </c>
      <c r="T2951" s="1">
        <v>0</v>
      </c>
      <c r="U2951" s="1">
        <v>0</v>
      </c>
      <c r="V2951" s="1">
        <v>440.32475308702152</v>
      </c>
      <c r="W2951" s="1">
        <v>199.19453115841449</v>
      </c>
      <c r="X2951" s="1">
        <v>0</v>
      </c>
      <c r="Y2951" s="1">
        <v>0</v>
      </c>
      <c r="Z2951" s="1">
        <v>0</v>
      </c>
      <c r="AA2951" s="1">
        <v>0</v>
      </c>
      <c r="AB2951" s="1">
        <v>0</v>
      </c>
      <c r="AC2951" s="1">
        <v>0</v>
      </c>
      <c r="AD2951" s="1">
        <v>0</v>
      </c>
      <c r="AE2951" s="1">
        <v>0</v>
      </c>
      <c r="AF2951" s="1">
        <v>89.31582978957212</v>
      </c>
      <c r="AG2951" s="1">
        <v>796.77812463365797</v>
      </c>
      <c r="AH2951" s="1">
        <v>265.24324412146774</v>
      </c>
      <c r="AI2951" s="1">
        <v>0</v>
      </c>
      <c r="AJ2951" s="1">
        <v>0</v>
      </c>
      <c r="AK2951" s="1">
        <v>0</v>
      </c>
      <c r="AL2951" s="1">
        <v>2041.4501953125</v>
      </c>
      <c r="AM2951" s="1">
        <v>1443.8665771484375</v>
      </c>
      <c r="AN2951" s="1">
        <v>597.58355712890625</v>
      </c>
      <c r="AO2951" t="s">
        <v>15761</v>
      </c>
    </row>
    <row r="2952" spans="1:41" x14ac:dyDescent="0.25">
      <c r="A2952" s="1">
        <v>2019</v>
      </c>
      <c r="B2952" t="s">
        <v>2179</v>
      </c>
      <c r="C2952" t="s">
        <v>7067</v>
      </c>
      <c r="D2952" t="s">
        <v>7217</v>
      </c>
      <c r="E2952" t="s">
        <v>7750</v>
      </c>
      <c r="F2952" t="s">
        <v>9352</v>
      </c>
      <c r="G2952" t="s">
        <v>11498</v>
      </c>
      <c r="H2952" t="s">
        <v>12692</v>
      </c>
      <c r="I2952" s="1">
        <v>0</v>
      </c>
      <c r="J2952" s="1">
        <v>0</v>
      </c>
      <c r="K2952" s="1">
        <v>42.359873255656588</v>
      </c>
      <c r="L2952" s="1">
        <v>0</v>
      </c>
      <c r="M2952" s="1">
        <v>131.61817761579013</v>
      </c>
      <c r="N2952" s="1">
        <v>0</v>
      </c>
      <c r="O2952" s="1">
        <v>0</v>
      </c>
      <c r="P2952" s="1">
        <v>42.359873255656588</v>
      </c>
      <c r="Q2952" s="1">
        <v>0</v>
      </c>
      <c r="R2952" s="1">
        <v>234.52459047733657</v>
      </c>
      <c r="S2952" s="1">
        <v>0</v>
      </c>
      <c r="T2952" s="1">
        <v>0</v>
      </c>
      <c r="U2952" s="1">
        <v>0</v>
      </c>
      <c r="V2952" s="1">
        <v>0</v>
      </c>
      <c r="W2952" s="1">
        <v>60.514104650937988</v>
      </c>
      <c r="X2952" s="1">
        <v>0</v>
      </c>
      <c r="Y2952" s="1">
        <v>0</v>
      </c>
      <c r="Z2952" s="1">
        <v>0</v>
      </c>
      <c r="AA2952" s="1">
        <v>0</v>
      </c>
      <c r="AB2952" s="1">
        <v>119.81792720885721</v>
      </c>
      <c r="AC2952" s="1">
        <v>0</v>
      </c>
      <c r="AD2952" s="1">
        <v>0</v>
      </c>
      <c r="AE2952" s="1">
        <v>0</v>
      </c>
      <c r="AF2952" s="1">
        <v>0</v>
      </c>
      <c r="AG2952" s="1">
        <v>0</v>
      </c>
      <c r="AH2952" s="1">
        <v>121.02820930187598</v>
      </c>
      <c r="AI2952" s="1">
        <v>0</v>
      </c>
      <c r="AJ2952" s="1">
        <v>0</v>
      </c>
      <c r="AK2952" s="1">
        <v>0</v>
      </c>
      <c r="AL2952" s="1">
        <v>752.22271728515625</v>
      </c>
      <c r="AM2952" s="1">
        <v>276.88446044921875</v>
      </c>
      <c r="AN2952" s="1">
        <v>475.33828735351563</v>
      </c>
      <c r="AO2952" t="s">
        <v>15762</v>
      </c>
    </row>
    <row r="2953" spans="1:41" x14ac:dyDescent="0.25">
      <c r="A2953" s="1">
        <v>2019</v>
      </c>
      <c r="B2953" t="s">
        <v>2180</v>
      </c>
      <c r="C2953" t="s">
        <v>7067</v>
      </c>
      <c r="D2953" t="s">
        <v>7217</v>
      </c>
      <c r="E2953" t="s">
        <v>7750</v>
      </c>
      <c r="F2953" t="s">
        <v>9352</v>
      </c>
      <c r="G2953" t="s">
        <v>11498</v>
      </c>
      <c r="H2953" t="s">
        <v>12692</v>
      </c>
      <c r="I2953" s="1">
        <v>0</v>
      </c>
      <c r="J2953" s="1">
        <v>0</v>
      </c>
      <c r="K2953" s="1">
        <v>113.08092526113779</v>
      </c>
      <c r="L2953" s="1">
        <v>60.975008719240968</v>
      </c>
      <c r="M2953" s="1">
        <v>443.45460886720707</v>
      </c>
      <c r="N2953" s="1">
        <v>0</v>
      </c>
      <c r="O2953" s="1">
        <v>186.25093572422696</v>
      </c>
      <c r="P2953" s="1">
        <v>0</v>
      </c>
      <c r="Q2953" s="1">
        <v>0</v>
      </c>
      <c r="R2953" s="1">
        <v>334.66153102746136</v>
      </c>
      <c r="S2953" s="1">
        <v>0</v>
      </c>
      <c r="T2953" s="1">
        <v>55.431826108400884</v>
      </c>
      <c r="U2953" s="1">
        <v>0</v>
      </c>
      <c r="V2953" s="1">
        <v>465.62733931056738</v>
      </c>
      <c r="W2953" s="1">
        <v>55.431826108400884</v>
      </c>
      <c r="X2953" s="1">
        <v>213.11736296963051</v>
      </c>
      <c r="Y2953" s="1">
        <v>0</v>
      </c>
      <c r="Z2953" s="1">
        <v>0</v>
      </c>
      <c r="AA2953" s="1">
        <v>1735.0161571929475</v>
      </c>
      <c r="AB2953" s="1">
        <v>0</v>
      </c>
      <c r="AC2953" s="1">
        <v>0</v>
      </c>
      <c r="AD2953" s="1">
        <v>0</v>
      </c>
      <c r="AE2953" s="1">
        <v>0</v>
      </c>
      <c r="AF2953" s="1">
        <v>68.292009765549892</v>
      </c>
      <c r="AG2953" s="1">
        <v>0</v>
      </c>
      <c r="AH2953" s="1">
        <v>22.172730443360354</v>
      </c>
      <c r="AI2953" s="1">
        <v>0</v>
      </c>
      <c r="AJ2953" s="1">
        <v>0</v>
      </c>
      <c r="AK2953" s="1">
        <v>0</v>
      </c>
      <c r="AL2953" s="1">
        <v>3753.512451171875</v>
      </c>
      <c r="AM2953" s="1">
        <v>2664.572021484375</v>
      </c>
      <c r="AN2953" s="1">
        <v>1088.940185546875</v>
      </c>
      <c r="AO2953" t="s">
        <v>15763</v>
      </c>
    </row>
    <row r="2954" spans="1:41" x14ac:dyDescent="0.25">
      <c r="A2954" s="1">
        <v>2019</v>
      </c>
      <c r="B2954" t="s">
        <v>2181</v>
      </c>
      <c r="C2954" t="s">
        <v>7067</v>
      </c>
      <c r="D2954" t="s">
        <v>7217</v>
      </c>
      <c r="E2954" t="s">
        <v>7750</v>
      </c>
      <c r="F2954" t="s">
        <v>9352</v>
      </c>
      <c r="G2954" t="s">
        <v>11498</v>
      </c>
      <c r="H2954" t="s">
        <v>12692</v>
      </c>
      <c r="I2954" s="1">
        <v>0</v>
      </c>
      <c r="J2954" s="1">
        <v>0</v>
      </c>
      <c r="K2954" s="1">
        <v>45.777466450265393</v>
      </c>
      <c r="L2954" s="1">
        <v>62.944016369114919</v>
      </c>
      <c r="M2954" s="1">
        <v>457.77466450265393</v>
      </c>
      <c r="N2954" s="1">
        <v>0</v>
      </c>
      <c r="O2954" s="1">
        <v>192.26535909111468</v>
      </c>
      <c r="P2954" s="1">
        <v>40.055283143982223</v>
      </c>
      <c r="Q2954" s="1">
        <v>0</v>
      </c>
      <c r="R2954" s="1">
        <v>342.74821387169044</v>
      </c>
      <c r="S2954" s="1">
        <v>0</v>
      </c>
      <c r="T2954" s="1">
        <v>57.221833062831742</v>
      </c>
      <c r="U2954" s="1">
        <v>0</v>
      </c>
      <c r="V2954" s="1">
        <v>0</v>
      </c>
      <c r="W2954" s="1">
        <v>57.221833062831742</v>
      </c>
      <c r="X2954" s="1">
        <v>0</v>
      </c>
      <c r="Y2954" s="1">
        <v>0</v>
      </c>
      <c r="Z2954" s="1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70.525657473874645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1326.5343017578125</v>
      </c>
      <c r="AM2954" s="1">
        <v>516.27313232421875</v>
      </c>
      <c r="AN2954" s="1">
        <v>810.26123046875</v>
      </c>
      <c r="AO2954" t="s">
        <v>15764</v>
      </c>
    </row>
    <row r="2955" spans="1:41" x14ac:dyDescent="0.25">
      <c r="A2955" s="1">
        <v>2019</v>
      </c>
      <c r="B2955" t="s">
        <v>2182</v>
      </c>
      <c r="C2955" t="s">
        <v>7067</v>
      </c>
      <c r="D2955" t="s">
        <v>7217</v>
      </c>
      <c r="E2955" t="s">
        <v>7750</v>
      </c>
      <c r="F2955" t="s">
        <v>9352</v>
      </c>
      <c r="G2955" t="s">
        <v>11499</v>
      </c>
      <c r="H2955" t="s">
        <v>12692</v>
      </c>
      <c r="I2955" s="1"/>
      <c r="J2955" s="1">
        <v>0</v>
      </c>
      <c r="K2955" s="1">
        <v>127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112.0266394971151</v>
      </c>
      <c r="S2955" s="1">
        <v>0</v>
      </c>
      <c r="T2955" s="1">
        <v>0</v>
      </c>
      <c r="U2955" s="1">
        <v>0</v>
      </c>
      <c r="V2955" s="1">
        <v>420</v>
      </c>
      <c r="W2955" s="1">
        <v>85</v>
      </c>
      <c r="X2955" s="1">
        <v>0</v>
      </c>
      <c r="Y2955" s="1">
        <v>0</v>
      </c>
      <c r="Z2955" s="1">
        <v>0</v>
      </c>
      <c r="AA2955" s="1">
        <v>0</v>
      </c>
      <c r="AB2955" s="1">
        <v>0</v>
      </c>
      <c r="AC2955" s="1">
        <v>0</v>
      </c>
      <c r="AD2955" s="1">
        <v>0</v>
      </c>
      <c r="AE2955" s="1">
        <v>0</v>
      </c>
      <c r="AF2955" s="1">
        <v>85.193140400641198</v>
      </c>
      <c r="AG2955" s="1">
        <v>760</v>
      </c>
      <c r="AH2955" s="1">
        <v>253</v>
      </c>
      <c r="AI2955" s="1">
        <v>0</v>
      </c>
      <c r="AJ2955" s="1">
        <v>0</v>
      </c>
      <c r="AK2955" s="1"/>
      <c r="AL2955" s="1">
        <v>1842.2197265625</v>
      </c>
      <c r="AM2955" s="1">
        <v>1377.2197265625</v>
      </c>
      <c r="AN2955" s="1">
        <v>465</v>
      </c>
      <c r="AO2955" t="s">
        <v>15765</v>
      </c>
    </row>
    <row r="2956" spans="1:41" x14ac:dyDescent="0.25">
      <c r="A2956" s="1">
        <v>2019</v>
      </c>
      <c r="B2956" t="s">
        <v>2183</v>
      </c>
      <c r="C2956" t="s">
        <v>7067</v>
      </c>
      <c r="D2956" t="s">
        <v>7217</v>
      </c>
      <c r="E2956" t="s">
        <v>7750</v>
      </c>
      <c r="F2956" t="s">
        <v>9352</v>
      </c>
      <c r="G2956" t="s">
        <v>11499</v>
      </c>
      <c r="H2956" t="s">
        <v>12692</v>
      </c>
      <c r="I2956" s="1">
        <v>0</v>
      </c>
      <c r="J2956" s="1"/>
      <c r="K2956" s="1">
        <v>41.329680000000003</v>
      </c>
      <c r="L2956" s="1">
        <v>58.080329999999996</v>
      </c>
      <c r="M2956" s="1">
        <v>416.16</v>
      </c>
      <c r="N2956" s="1">
        <v>0</v>
      </c>
      <c r="O2956" s="1">
        <v>174.58115994479999</v>
      </c>
      <c r="P2956" s="1">
        <v>0</v>
      </c>
      <c r="Q2956" s="1">
        <v>0</v>
      </c>
      <c r="R2956" s="1">
        <v>309.7343041544658</v>
      </c>
      <c r="S2956" s="1">
        <v>0</v>
      </c>
      <c r="T2956" s="1">
        <v>51.515050000000002</v>
      </c>
      <c r="U2956" s="1">
        <v>0</v>
      </c>
      <c r="V2956" s="1">
        <v>0</v>
      </c>
      <c r="W2956" s="1">
        <v>52.122049999999987</v>
      </c>
      <c r="X2956" s="1">
        <v>0</v>
      </c>
      <c r="Y2956" s="1">
        <v>0</v>
      </c>
      <c r="Z2956" s="1"/>
      <c r="AA2956" s="1">
        <v>0</v>
      </c>
      <c r="AB2956" s="1">
        <v>0</v>
      </c>
      <c r="AC2956" s="1"/>
      <c r="AD2956" s="1">
        <v>0</v>
      </c>
      <c r="AE2956" s="1"/>
      <c r="AF2956" s="1">
        <v>65.076137428679999</v>
      </c>
      <c r="AG2956" s="1">
        <v>0</v>
      </c>
      <c r="AH2956" s="1">
        <v>0</v>
      </c>
      <c r="AI2956" s="1">
        <v>0</v>
      </c>
      <c r="AJ2956" s="1">
        <v>0</v>
      </c>
      <c r="AK2956" s="1"/>
      <c r="AL2956" s="1">
        <v>1168.5987548828125</v>
      </c>
      <c r="AM2956" s="1">
        <v>432.89077758789063</v>
      </c>
      <c r="AN2956" s="1">
        <v>735.7080078125</v>
      </c>
      <c r="AO2956" t="s">
        <v>15766</v>
      </c>
    </row>
    <row r="2957" spans="1:41" x14ac:dyDescent="0.25">
      <c r="A2957" s="1">
        <v>2019</v>
      </c>
      <c r="B2957" t="s">
        <v>2184</v>
      </c>
      <c r="C2957" t="s">
        <v>7067</v>
      </c>
      <c r="D2957" t="s">
        <v>7217</v>
      </c>
      <c r="E2957" t="s">
        <v>7750</v>
      </c>
      <c r="F2957" t="s">
        <v>9352</v>
      </c>
      <c r="G2957" t="s">
        <v>11499</v>
      </c>
      <c r="H2957" t="s">
        <v>12692</v>
      </c>
      <c r="I2957" s="1"/>
      <c r="J2957" s="1">
        <v>0</v>
      </c>
      <c r="K2957" s="1">
        <v>40</v>
      </c>
      <c r="L2957" s="1">
        <v>0</v>
      </c>
      <c r="M2957" s="1">
        <v>101.25</v>
      </c>
      <c r="N2957" s="1">
        <v>0</v>
      </c>
      <c r="O2957" s="1">
        <v>0</v>
      </c>
      <c r="P2957" s="1">
        <v>39.54999999999999</v>
      </c>
      <c r="Q2957" s="1">
        <v>0</v>
      </c>
      <c r="R2957" s="1">
        <v>244.72087306983741</v>
      </c>
      <c r="S2957" s="1">
        <v>0</v>
      </c>
      <c r="T2957" s="1">
        <v>0</v>
      </c>
      <c r="U2957" s="1"/>
      <c r="V2957" s="1">
        <v>0</v>
      </c>
      <c r="W2957" s="1">
        <v>55.149440435975997</v>
      </c>
      <c r="X2957" s="1">
        <v>0</v>
      </c>
      <c r="Y2957" s="1">
        <v>0</v>
      </c>
      <c r="Z2957" s="1">
        <v>0</v>
      </c>
      <c r="AA2957" s="1">
        <v>0</v>
      </c>
      <c r="AB2957" s="1">
        <v>202</v>
      </c>
      <c r="AC2957" s="1"/>
      <c r="AD2957" s="1">
        <v>0</v>
      </c>
      <c r="AE2957" s="1">
        <v>0</v>
      </c>
      <c r="AF2957" s="1">
        <v>0</v>
      </c>
      <c r="AG2957" s="1">
        <v>3136.03260841474</v>
      </c>
      <c r="AH2957" s="1">
        <v>113.5</v>
      </c>
      <c r="AI2957" s="1">
        <v>0</v>
      </c>
      <c r="AJ2957" s="1">
        <v>0</v>
      </c>
      <c r="AK2957" s="1"/>
      <c r="AL2957" s="1">
        <v>3932.202880859375</v>
      </c>
      <c r="AM2957" s="1">
        <v>3420.303466796875</v>
      </c>
      <c r="AN2957" s="1">
        <v>511.89944458007813</v>
      </c>
      <c r="AO2957" t="s">
        <v>15767</v>
      </c>
    </row>
    <row r="2958" spans="1:41" x14ac:dyDescent="0.25">
      <c r="A2958" s="1">
        <v>2019</v>
      </c>
      <c r="B2958" t="s">
        <v>2185</v>
      </c>
      <c r="C2958" t="s">
        <v>7067</v>
      </c>
      <c r="D2958" t="s">
        <v>7217</v>
      </c>
      <c r="E2958" t="s">
        <v>7750</v>
      </c>
      <c r="F2958" t="s">
        <v>9352</v>
      </c>
      <c r="G2958" t="s">
        <v>11499</v>
      </c>
      <c r="H2958" t="s">
        <v>12692</v>
      </c>
      <c r="I2958" s="1">
        <v>0</v>
      </c>
      <c r="J2958" s="1"/>
      <c r="K2958" s="1">
        <v>35.734999999999999</v>
      </c>
      <c r="L2958" s="1">
        <v>57.744500000000002</v>
      </c>
      <c r="M2958" s="1">
        <v>408</v>
      </c>
      <c r="N2958" s="1">
        <v>0</v>
      </c>
      <c r="O2958" s="1">
        <v>171.19200000000001</v>
      </c>
      <c r="P2958" s="1">
        <v>0</v>
      </c>
      <c r="Q2958" s="1">
        <v>0</v>
      </c>
      <c r="R2958" s="1">
        <v>307.11084704368858</v>
      </c>
      <c r="S2958" s="1">
        <v>0</v>
      </c>
      <c r="T2958" s="1">
        <v>52.02</v>
      </c>
      <c r="U2958" s="1">
        <v>0</v>
      </c>
      <c r="V2958" s="1">
        <v>429</v>
      </c>
      <c r="W2958" s="1">
        <v>51.05</v>
      </c>
      <c r="X2958" s="1">
        <v>200</v>
      </c>
      <c r="Y2958" s="1">
        <v>0</v>
      </c>
      <c r="Z2958" s="1">
        <v>0</v>
      </c>
      <c r="AA2958" s="1">
        <v>1617</v>
      </c>
      <c r="AB2958" s="1">
        <v>0</v>
      </c>
      <c r="AC2958" s="1">
        <v>0</v>
      </c>
      <c r="AD2958" s="1">
        <v>0</v>
      </c>
      <c r="AE2958" s="1">
        <v>0</v>
      </c>
      <c r="AF2958" s="1">
        <v>64.088639999999998</v>
      </c>
      <c r="AG2958" s="1">
        <v>0</v>
      </c>
      <c r="AH2958" s="1">
        <v>21</v>
      </c>
      <c r="AI2958" s="1">
        <v>0</v>
      </c>
      <c r="AJ2958" s="1">
        <v>0</v>
      </c>
      <c r="AK2958" s="1">
        <v>0</v>
      </c>
      <c r="AL2958" s="1">
        <v>3413.941162109375</v>
      </c>
      <c r="AM2958" s="1">
        <v>2474.944091796875</v>
      </c>
      <c r="AN2958" s="1">
        <v>938.99700927734375</v>
      </c>
      <c r="AO2958" t="s">
        <v>15768</v>
      </c>
    </row>
    <row r="2959" spans="1:41" x14ac:dyDescent="0.25">
      <c r="A2959" s="1">
        <v>2019</v>
      </c>
      <c r="B2959" t="s">
        <v>2186</v>
      </c>
      <c r="C2959" t="s">
        <v>7067</v>
      </c>
      <c r="D2959" t="s">
        <v>7217</v>
      </c>
      <c r="E2959" t="s">
        <v>7750</v>
      </c>
      <c r="F2959" t="s">
        <v>9352</v>
      </c>
      <c r="G2959" t="s">
        <v>11499</v>
      </c>
      <c r="H2959" t="s">
        <v>12692</v>
      </c>
      <c r="I2959" s="1">
        <v>0</v>
      </c>
      <c r="J2959" s="1">
        <v>0</v>
      </c>
      <c r="K2959" s="1">
        <v>127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202.70292000000001</v>
      </c>
      <c r="S2959" s="1">
        <v>0</v>
      </c>
      <c r="T2959" s="1">
        <v>0</v>
      </c>
      <c r="U2959" s="1">
        <v>0</v>
      </c>
      <c r="V2959" s="1">
        <v>420</v>
      </c>
      <c r="W2959" s="1">
        <v>286</v>
      </c>
      <c r="X2959" s="1">
        <v>0</v>
      </c>
      <c r="Y2959" s="1"/>
      <c r="Z2959" s="1">
        <v>0</v>
      </c>
      <c r="AA2959" s="1">
        <v>0</v>
      </c>
      <c r="AB2959" s="1">
        <v>0</v>
      </c>
      <c r="AC2959" s="1">
        <v>0</v>
      </c>
      <c r="AD2959" s="1">
        <v>0</v>
      </c>
      <c r="AE2959" s="1">
        <v>0</v>
      </c>
      <c r="AF2959" s="1">
        <v>80.641518056563484</v>
      </c>
      <c r="AG2959" s="1">
        <v>373</v>
      </c>
      <c r="AH2959" s="1">
        <v>103.24796000000001</v>
      </c>
      <c r="AI2959" s="1">
        <v>0</v>
      </c>
      <c r="AJ2959" s="1">
        <v>0</v>
      </c>
      <c r="AK2959" s="1"/>
      <c r="AL2959" s="1">
        <v>1592.59228515625</v>
      </c>
      <c r="AM2959" s="1">
        <v>1076.344482421875</v>
      </c>
      <c r="AN2959" s="1">
        <v>516.24798583984375</v>
      </c>
      <c r="AO2959" t="s">
        <v>15769</v>
      </c>
    </row>
    <row r="2960" spans="1:41" x14ac:dyDescent="0.25">
      <c r="A2960" s="1">
        <v>2019</v>
      </c>
      <c r="B2960" t="s">
        <v>2187</v>
      </c>
      <c r="C2960" t="s">
        <v>7067</v>
      </c>
      <c r="D2960" t="s">
        <v>7217</v>
      </c>
      <c r="E2960" t="s">
        <v>7750</v>
      </c>
      <c r="F2960" t="s">
        <v>9352</v>
      </c>
      <c r="G2960" t="s">
        <v>11499</v>
      </c>
      <c r="H2960" t="s">
        <v>12692</v>
      </c>
      <c r="I2960" s="1">
        <v>0</v>
      </c>
      <c r="J2960" s="1"/>
      <c r="K2960" s="1">
        <v>76.247661494235004</v>
      </c>
      <c r="L2960" s="1">
        <v>0</v>
      </c>
      <c r="M2960" s="1">
        <v>116.90625</v>
      </c>
      <c r="N2960" s="1">
        <v>0</v>
      </c>
      <c r="O2960" s="1">
        <v>0</v>
      </c>
      <c r="P2960" s="1">
        <v>0</v>
      </c>
      <c r="Q2960" s="1">
        <v>0</v>
      </c>
      <c r="R2960" s="1">
        <v>325.0791744816222</v>
      </c>
      <c r="S2960" s="1">
        <v>0</v>
      </c>
      <c r="T2960" s="1">
        <v>52.283918749999977</v>
      </c>
      <c r="U2960" s="1"/>
      <c r="V2960" s="1">
        <v>0</v>
      </c>
      <c r="W2960" s="1">
        <v>53.11236894999999</v>
      </c>
      <c r="X2960" s="1">
        <v>0</v>
      </c>
      <c r="Y2960" s="1">
        <v>0</v>
      </c>
      <c r="Z2960" s="1">
        <v>0</v>
      </c>
      <c r="AA2960" s="1">
        <v>0</v>
      </c>
      <c r="AB2960" s="1">
        <v>99</v>
      </c>
      <c r="AC2960" s="1">
        <v>0</v>
      </c>
      <c r="AD2960" s="1">
        <v>0</v>
      </c>
      <c r="AE2960" s="1">
        <v>0</v>
      </c>
      <c r="AF2960" s="1">
        <v>195.89530841003031</v>
      </c>
      <c r="AG2960" s="1">
        <v>0</v>
      </c>
      <c r="AH2960" s="1">
        <v>109.3083318789062</v>
      </c>
      <c r="AI2960" s="1">
        <v>0</v>
      </c>
      <c r="AJ2960" s="1">
        <v>0</v>
      </c>
      <c r="AK2960" s="1"/>
      <c r="AL2960" s="1">
        <v>1027.8330078125</v>
      </c>
      <c r="AM2960" s="1">
        <v>520.9744873046875</v>
      </c>
      <c r="AN2960" s="1">
        <v>506.8585205078125</v>
      </c>
      <c r="AO2960" t="s">
        <v>15770</v>
      </c>
    </row>
    <row r="2961" spans="1:41" x14ac:dyDescent="0.25">
      <c r="A2961" s="1">
        <v>2019</v>
      </c>
      <c r="B2961" t="s">
        <v>2188</v>
      </c>
      <c r="C2961" t="s">
        <v>7067</v>
      </c>
      <c r="D2961" t="s">
        <v>7217</v>
      </c>
      <c r="E2961" t="s">
        <v>7750</v>
      </c>
      <c r="F2961" t="s">
        <v>9352</v>
      </c>
      <c r="G2961" t="s">
        <v>11499</v>
      </c>
      <c r="H2961" t="s">
        <v>12692</v>
      </c>
      <c r="I2961" s="1">
        <v>0</v>
      </c>
      <c r="J2961" s="1"/>
      <c r="K2961" s="1">
        <v>39.038802685048317</v>
      </c>
      <c r="L2961" s="1">
        <v>0</v>
      </c>
      <c r="M2961" s="1">
        <v>119.625</v>
      </c>
      <c r="N2961" s="1">
        <v>0</v>
      </c>
      <c r="O2961" s="1">
        <v>0</v>
      </c>
      <c r="P2961" s="1">
        <v>39.54999999999999</v>
      </c>
      <c r="Q2961" s="1">
        <v>0</v>
      </c>
      <c r="R2961" s="1">
        <v>219.41726361426089</v>
      </c>
      <c r="S2961" s="1">
        <v>0</v>
      </c>
      <c r="T2961" s="1">
        <v>0</v>
      </c>
      <c r="U2961" s="1"/>
      <c r="V2961" s="1">
        <v>0</v>
      </c>
      <c r="W2961" s="1">
        <v>54.121608000000002</v>
      </c>
      <c r="X2961" s="1">
        <v>0</v>
      </c>
      <c r="Y2961" s="1">
        <v>0</v>
      </c>
      <c r="Z2961" s="1">
        <v>0</v>
      </c>
      <c r="AA2961" s="1">
        <v>0</v>
      </c>
      <c r="AB2961" s="1">
        <v>0</v>
      </c>
      <c r="AC2961" s="1"/>
      <c r="AD2961" s="1">
        <v>0</v>
      </c>
      <c r="AE2961" s="1">
        <v>0</v>
      </c>
      <c r="AF2961" s="1">
        <v>0</v>
      </c>
      <c r="AG2961" s="1">
        <v>0</v>
      </c>
      <c r="AH2961" s="1">
        <v>119.474403193735</v>
      </c>
      <c r="AI2961" s="1">
        <v>0</v>
      </c>
      <c r="AJ2961" s="1">
        <v>0</v>
      </c>
      <c r="AK2961" s="1">
        <v>0</v>
      </c>
      <c r="AL2961" s="1">
        <v>591.22711181640625</v>
      </c>
      <c r="AM2961" s="1">
        <v>258.96725463867188</v>
      </c>
      <c r="AN2961" s="1">
        <v>332.25982666015625</v>
      </c>
      <c r="AO2961" t="s">
        <v>15771</v>
      </c>
    </row>
    <row r="2962" spans="1:41" x14ac:dyDescent="0.25">
      <c r="A2962" s="1">
        <v>2019</v>
      </c>
      <c r="B2962" t="s">
        <v>2189</v>
      </c>
      <c r="C2962" t="s">
        <v>7067</v>
      </c>
      <c r="D2962" t="s">
        <v>7217</v>
      </c>
      <c r="E2962" t="s">
        <v>7750</v>
      </c>
      <c r="F2962" t="s">
        <v>9353</v>
      </c>
      <c r="G2962" t="s">
        <v>11500</v>
      </c>
      <c r="H2962" t="s">
        <v>12692</v>
      </c>
      <c r="I2962" s="1">
        <v>0</v>
      </c>
      <c r="J2962" s="1">
        <v>147.11787671396544</v>
      </c>
      <c r="K2962" s="1">
        <v>61.299115297485599</v>
      </c>
      <c r="L2962" s="1">
        <v>502.65274543938187</v>
      </c>
      <c r="M2962" s="1">
        <v>1305.6711558364432</v>
      </c>
      <c r="N2962" s="1">
        <v>718.42563128653114</v>
      </c>
      <c r="O2962" s="1">
        <v>70.800478168595859</v>
      </c>
      <c r="P2962" s="1">
        <v>36.779469178491361</v>
      </c>
      <c r="Q2962" s="1">
        <v>0</v>
      </c>
      <c r="R2962" s="1">
        <v>0</v>
      </c>
      <c r="S2962" s="1">
        <v>551.69203767737031</v>
      </c>
      <c r="T2962" s="1">
        <v>349.40495719566792</v>
      </c>
      <c r="U2962" s="1">
        <v>164.05432372230786</v>
      </c>
      <c r="V2962" s="1">
        <v>0</v>
      </c>
      <c r="W2962" s="1">
        <v>0</v>
      </c>
      <c r="X2962" s="1">
        <v>94.400637558127812</v>
      </c>
      <c r="Y2962" s="1">
        <v>212.09493892930016</v>
      </c>
      <c r="Z2962" s="1">
        <v>122.5982305949712</v>
      </c>
      <c r="AA2962" s="1">
        <v>7867.5955314200774</v>
      </c>
      <c r="AB2962" s="1">
        <v>139.76198287826716</v>
      </c>
      <c r="AC2962" s="1"/>
      <c r="AD2962" s="1">
        <v>493.45787814475904</v>
      </c>
      <c r="AE2962" s="1">
        <v>588.47150685586178</v>
      </c>
      <c r="AF2962" s="1">
        <v>760.10902968882135</v>
      </c>
      <c r="AG2962" s="1">
        <v>1637.4151486810715</v>
      </c>
      <c r="AH2962" s="1">
        <v>1020.6302697031351</v>
      </c>
      <c r="AI2962" s="1">
        <v>479.35908162633734</v>
      </c>
      <c r="AJ2962" s="1">
        <v>813.57993105532591</v>
      </c>
      <c r="AK2962" s="1">
        <v>513.68658619292933</v>
      </c>
      <c r="AL2962" s="1">
        <v>18651.060546875</v>
      </c>
      <c r="AM2962" s="1">
        <v>13570.89453125</v>
      </c>
      <c r="AN2962" s="1">
        <v>5080.1640625</v>
      </c>
      <c r="AO2962" t="s">
        <v>15772</v>
      </c>
    </row>
    <row r="2963" spans="1:41" x14ac:dyDescent="0.25">
      <c r="A2963" s="1">
        <v>2019</v>
      </c>
      <c r="B2963" t="s">
        <v>2190</v>
      </c>
      <c r="C2963" t="s">
        <v>7067</v>
      </c>
      <c r="D2963" t="s">
        <v>7217</v>
      </c>
      <c r="E2963" t="s">
        <v>7750</v>
      </c>
      <c r="F2963" t="s">
        <v>9353</v>
      </c>
      <c r="G2963" t="s">
        <v>11500</v>
      </c>
      <c r="H2963" t="s">
        <v>12692</v>
      </c>
      <c r="I2963" s="1">
        <v>613.30947751406563</v>
      </c>
      <c r="J2963" s="1">
        <v>0</v>
      </c>
      <c r="K2963" s="1">
        <v>63.951928424543595</v>
      </c>
      <c r="L2963" s="1">
        <v>741.0518819536876</v>
      </c>
      <c r="M2963" s="1">
        <v>1048.3922692548131</v>
      </c>
      <c r="N2963" s="1">
        <v>609.3255868908974</v>
      </c>
      <c r="O2963" s="1">
        <v>357.50176381589125</v>
      </c>
      <c r="P2963" s="1">
        <v>440.32475308702152</v>
      </c>
      <c r="Q2963" s="1">
        <v>153.93556102432888</v>
      </c>
      <c r="R2963" s="1">
        <v>25.454734266863962</v>
      </c>
      <c r="S2963" s="1">
        <v>315.66042834993164</v>
      </c>
      <c r="T2963" s="1">
        <v>6996.803114083802</v>
      </c>
      <c r="U2963" s="1">
        <v>561.06389716802141</v>
      </c>
      <c r="V2963" s="1">
        <v>190.807393004376</v>
      </c>
      <c r="W2963" s="1">
        <v>0</v>
      </c>
      <c r="X2963" s="1">
        <v>419.35690770192525</v>
      </c>
      <c r="Y2963" s="1">
        <v>340.72748750781426</v>
      </c>
      <c r="Z2963" s="1">
        <v>3114.4545529634329</v>
      </c>
      <c r="AA2963" s="1">
        <v>3042.4343653774677</v>
      </c>
      <c r="AB2963" s="1">
        <v>0</v>
      </c>
      <c r="AC2963" s="1">
        <v>1688.124712616434</v>
      </c>
      <c r="AD2963" s="1">
        <v>2517.9131452752104</v>
      </c>
      <c r="AE2963" s="1">
        <v>0</v>
      </c>
      <c r="AF2963" s="1">
        <v>2374.3093360636612</v>
      </c>
      <c r="AG2963" s="1">
        <v>2784.5298671407836</v>
      </c>
      <c r="AH2963" s="1">
        <v>1078.7956450632028</v>
      </c>
      <c r="AI2963" s="1">
        <v>544.11558774324794</v>
      </c>
      <c r="AJ2963" s="1">
        <v>11054.24808702275</v>
      </c>
      <c r="AK2963" s="1">
        <v>369.03407877769422</v>
      </c>
      <c r="AL2963" s="1">
        <v>41445.625</v>
      </c>
      <c r="AM2963" s="1">
        <v>27734.1015625</v>
      </c>
      <c r="AN2963" s="1">
        <v>13711.5244140625</v>
      </c>
      <c r="AO2963" t="s">
        <v>15773</v>
      </c>
    </row>
    <row r="2964" spans="1:41" x14ac:dyDescent="0.25">
      <c r="A2964" s="1">
        <v>2019</v>
      </c>
      <c r="B2964" t="s">
        <v>2191</v>
      </c>
      <c r="C2964" t="s">
        <v>7067</v>
      </c>
      <c r="D2964" t="s">
        <v>7217</v>
      </c>
      <c r="E2964" t="s">
        <v>7750</v>
      </c>
      <c r="F2964" t="s">
        <v>9353</v>
      </c>
      <c r="G2964" t="s">
        <v>11500</v>
      </c>
      <c r="H2964" t="s">
        <v>12692</v>
      </c>
      <c r="I2964" s="1">
        <v>286.1091653141587</v>
      </c>
      <c r="J2964" s="1">
        <v>815.98333947598064</v>
      </c>
      <c r="K2964" s="1">
        <v>62.944016369114919</v>
      </c>
      <c r="L2964" s="1">
        <v>217.44296563876063</v>
      </c>
      <c r="M2964" s="1">
        <v>286.1091653141587</v>
      </c>
      <c r="N2964" s="1">
        <v>61.354393846629449</v>
      </c>
      <c r="O2964" s="1">
        <v>69.810636336654724</v>
      </c>
      <c r="P2964" s="1">
        <v>343.36762035015067</v>
      </c>
      <c r="Q2964" s="1">
        <v>0</v>
      </c>
      <c r="R2964" s="1">
        <v>226.7315444653386</v>
      </c>
      <c r="S2964" s="1">
        <v>629.44016369114922</v>
      </c>
      <c r="T2964" s="1">
        <v>852.60531263619305</v>
      </c>
      <c r="U2964" s="1">
        <v>205.99859902619428</v>
      </c>
      <c r="V2964" s="1">
        <v>137.33239935079618</v>
      </c>
      <c r="W2964" s="1">
        <v>0</v>
      </c>
      <c r="X2964" s="1">
        <v>890.40618924586454</v>
      </c>
      <c r="Y2964" s="1">
        <v>2609.3155876651276</v>
      </c>
      <c r="Z2964" s="1">
        <v>1320.0059155316324</v>
      </c>
      <c r="AA2964" s="1">
        <v>1254.7420444151944</v>
      </c>
      <c r="AB2964" s="1">
        <v>147.63232930210589</v>
      </c>
      <c r="AC2964" s="1">
        <v>216.70108457310101</v>
      </c>
      <c r="AD2964" s="1">
        <v>1099.967813815929</v>
      </c>
      <c r="AE2964" s="1">
        <v>0</v>
      </c>
      <c r="AF2964" s="1">
        <v>911.79600019795078</v>
      </c>
      <c r="AG2964" s="1">
        <v>1870.0095044933414</v>
      </c>
      <c r="AH2964" s="1">
        <v>1711.5050269092974</v>
      </c>
      <c r="AI2964" s="1">
        <v>334.17550508693739</v>
      </c>
      <c r="AJ2964" s="1">
        <v>1302.3689205100504</v>
      </c>
      <c r="AK2964" s="1">
        <v>421.15269134244164</v>
      </c>
      <c r="AL2964" s="1">
        <v>18285.0078125</v>
      </c>
      <c r="AM2964" s="1">
        <v>11779.259765625</v>
      </c>
      <c r="AN2964" s="1">
        <v>6505.74853515625</v>
      </c>
      <c r="AO2964" t="s">
        <v>15774</v>
      </c>
    </row>
    <row r="2965" spans="1:41" x14ac:dyDescent="0.25">
      <c r="A2965" s="1">
        <v>2019</v>
      </c>
      <c r="B2965" t="s">
        <v>2192</v>
      </c>
      <c r="C2965" t="s">
        <v>7067</v>
      </c>
      <c r="D2965" t="s">
        <v>7217</v>
      </c>
      <c r="E2965" t="s">
        <v>7750</v>
      </c>
      <c r="F2965" t="s">
        <v>9353</v>
      </c>
      <c r="G2965" t="s">
        <v>11500</v>
      </c>
      <c r="H2965" t="s">
        <v>12692</v>
      </c>
      <c r="I2965" s="1">
        <v>443.45460886720707</v>
      </c>
      <c r="J2965" s="1">
        <v>2652.4128792869824</v>
      </c>
      <c r="K2965" s="1">
        <v>151.8832035370184</v>
      </c>
      <c r="L2965" s="1">
        <v>764.95920029593219</v>
      </c>
      <c r="M2965" s="1">
        <v>0</v>
      </c>
      <c r="N2965" s="1">
        <v>79.821829596097274</v>
      </c>
      <c r="O2965" s="1">
        <v>378.04505405929399</v>
      </c>
      <c r="P2965" s="1">
        <v>236.13957922178776</v>
      </c>
      <c r="Q2965" s="1">
        <v>96.57643162831809</v>
      </c>
      <c r="R2965" s="1">
        <v>350.15228226509328</v>
      </c>
      <c r="S2965" s="1">
        <v>293.78867837452469</v>
      </c>
      <c r="T2965" s="1">
        <v>831.47739162601317</v>
      </c>
      <c r="U2965" s="1">
        <v>199.55457399024317</v>
      </c>
      <c r="V2965" s="1">
        <v>332.5909566504053</v>
      </c>
      <c r="W2965" s="1">
        <v>0</v>
      </c>
      <c r="X2965" s="1">
        <v>784.88001288183455</v>
      </c>
      <c r="Y2965" s="1">
        <v>0</v>
      </c>
      <c r="Z2965" s="1">
        <v>1504.419760582</v>
      </c>
      <c r="AA2965" s="1">
        <v>3164.0486342675222</v>
      </c>
      <c r="AB2965" s="1">
        <v>142.57841720646223</v>
      </c>
      <c r="AC2965" s="1">
        <v>220.41838163734064</v>
      </c>
      <c r="AD2965" s="1">
        <v>1225.2887649469367</v>
      </c>
      <c r="AE2965" s="1">
        <v>0</v>
      </c>
      <c r="AF2965" s="1">
        <v>463.41006626623135</v>
      </c>
      <c r="AG2965" s="1">
        <v>1946.7657329270389</v>
      </c>
      <c r="AH2965" s="1">
        <v>1850.3143554984215</v>
      </c>
      <c r="AI2965" s="1">
        <v>323.72186447306115</v>
      </c>
      <c r="AJ2965" s="1">
        <v>1152.9819830547383</v>
      </c>
      <c r="AK2965" s="1">
        <v>223.94457747793956</v>
      </c>
      <c r="AL2965" s="1">
        <v>19813.630859375</v>
      </c>
      <c r="AM2965" s="1">
        <v>13607.70703125</v>
      </c>
      <c r="AN2965" s="1">
        <v>6205.921875</v>
      </c>
      <c r="AO2965" t="s">
        <v>15775</v>
      </c>
    </row>
    <row r="2966" spans="1:41" x14ac:dyDescent="0.25">
      <c r="A2966" s="1">
        <v>2019</v>
      </c>
      <c r="B2966" t="s">
        <v>2193</v>
      </c>
      <c r="C2966" t="s">
        <v>7067</v>
      </c>
      <c r="D2966" t="s">
        <v>7217</v>
      </c>
      <c r="E2966" t="s">
        <v>7750</v>
      </c>
      <c r="F2966" t="s">
        <v>9353</v>
      </c>
      <c r="G2966" t="s">
        <v>11500</v>
      </c>
      <c r="H2966" t="s">
        <v>12692</v>
      </c>
      <c r="I2966" s="1">
        <v>630.64722764557018</v>
      </c>
      <c r="J2966" s="1">
        <v>0</v>
      </c>
      <c r="K2966" s="1">
        <v>87.572644257367941</v>
      </c>
      <c r="L2966" s="1">
        <v>717.4490808469269</v>
      </c>
      <c r="M2966" s="1">
        <v>318.01868744520203</v>
      </c>
      <c r="N2966" s="1">
        <v>876.57592977946535</v>
      </c>
      <c r="O2966" s="1">
        <v>367.60804209767423</v>
      </c>
      <c r="P2966" s="1">
        <v>452.77236856605037</v>
      </c>
      <c r="Q2966" s="1">
        <v>110.84961997993504</v>
      </c>
      <c r="R2966" s="1">
        <v>827.09282560491431</v>
      </c>
      <c r="S2966" s="1">
        <v>0</v>
      </c>
      <c r="T2966" s="1">
        <v>4150.4133785221284</v>
      </c>
      <c r="U2966" s="1">
        <v>129.3635338760144</v>
      </c>
      <c r="V2966" s="1">
        <v>355.74971815903956</v>
      </c>
      <c r="W2966" s="1">
        <v>0</v>
      </c>
      <c r="X2966" s="1">
        <v>940.65689750930403</v>
      </c>
      <c r="Y2966" s="1">
        <v>350.35957091420568</v>
      </c>
      <c r="Z2966" s="1">
        <v>3941.164588862956</v>
      </c>
      <c r="AA2966" s="1">
        <v>3005.5461037194009</v>
      </c>
      <c r="AB2966" s="1">
        <v>0</v>
      </c>
      <c r="AC2966" s="1">
        <v>1735.8465977840904</v>
      </c>
      <c r="AD2966" s="1">
        <v>3369.9200574701749</v>
      </c>
      <c r="AE2966" s="1">
        <v>0</v>
      </c>
      <c r="AF2966" s="1">
        <v>2190.6893318669518</v>
      </c>
      <c r="AG2966" s="1">
        <v>3528.3903864682925</v>
      </c>
      <c r="AH2966" s="1">
        <v>1211.7051006386682</v>
      </c>
      <c r="AI2966" s="1">
        <v>559.49728401376228</v>
      </c>
      <c r="AJ2966" s="1">
        <v>8747.1309489165069</v>
      </c>
      <c r="AK2966" s="1">
        <v>379.4663660363089</v>
      </c>
      <c r="AL2966" s="1">
        <v>38984.48828125</v>
      </c>
      <c r="AM2966" s="1">
        <v>27599.626953125</v>
      </c>
      <c r="AN2966" s="1">
        <v>11384.8583984375</v>
      </c>
      <c r="AO2966" t="s">
        <v>15776</v>
      </c>
    </row>
    <row r="2967" spans="1:41" x14ac:dyDescent="0.25">
      <c r="A2967" s="1">
        <v>2019</v>
      </c>
      <c r="B2967" t="s">
        <v>2194</v>
      </c>
      <c r="C2967" t="s">
        <v>7067</v>
      </c>
      <c r="D2967" t="s">
        <v>7217</v>
      </c>
      <c r="E2967" t="s">
        <v>7750</v>
      </c>
      <c r="F2967" t="s">
        <v>9353</v>
      </c>
      <c r="G2967" t="s">
        <v>11500</v>
      </c>
      <c r="H2967" t="s">
        <v>12692</v>
      </c>
      <c r="I2967" s="1">
        <v>413.09502712999614</v>
      </c>
      <c r="J2967" s="1">
        <v>180.58154043111259</v>
      </c>
      <c r="K2967" s="1">
        <v>64.914932834713682</v>
      </c>
      <c r="L2967" s="1">
        <v>23.605430121714065</v>
      </c>
      <c r="M2967" s="1">
        <v>1524.4681840479464</v>
      </c>
      <c r="N2967" s="1">
        <v>512.79964287809196</v>
      </c>
      <c r="O2967" s="1">
        <v>71.996561871227897</v>
      </c>
      <c r="P2967" s="1">
        <v>0</v>
      </c>
      <c r="Q2967" s="1">
        <v>0</v>
      </c>
      <c r="R2967" s="1">
        <v>643.59087999201631</v>
      </c>
      <c r="S2967" s="1">
        <v>531.12217773856639</v>
      </c>
      <c r="T2967" s="1">
        <v>879.30227203384891</v>
      </c>
      <c r="U2967" s="1">
        <v>120.38769362074173</v>
      </c>
      <c r="V2967" s="1">
        <v>0</v>
      </c>
      <c r="W2967" s="1">
        <v>0</v>
      </c>
      <c r="X2967" s="1">
        <v>445.89981282729957</v>
      </c>
      <c r="Y2967" s="1">
        <v>2910.0337553591849</v>
      </c>
      <c r="Z2967" s="1">
        <v>610.92328494378603</v>
      </c>
      <c r="AA2967" s="1">
        <v>8203.7639457682399</v>
      </c>
      <c r="AB2967" s="1">
        <v>354.08145182571099</v>
      </c>
      <c r="AC2967" s="1">
        <v>462.25333535846562</v>
      </c>
      <c r="AD2967" s="1">
        <v>427.81690882031955</v>
      </c>
      <c r="AE2967" s="1">
        <v>0</v>
      </c>
      <c r="AF2967" s="1">
        <v>727.32141748253309</v>
      </c>
      <c r="AG2967" s="1">
        <v>12062.61547859408</v>
      </c>
      <c r="AH2967" s="1">
        <v>1233.9738596126026</v>
      </c>
      <c r="AI2967" s="1">
        <v>344.63927977702531</v>
      </c>
      <c r="AJ2967" s="1">
        <v>1025.3608709119546</v>
      </c>
      <c r="AK2967" s="1">
        <v>87.34009145034203</v>
      </c>
      <c r="AL2967" s="1">
        <v>33861.88671875</v>
      </c>
      <c r="AM2967" s="1">
        <v>27896.33203125</v>
      </c>
      <c r="AN2967" s="1">
        <v>5965.5556640625</v>
      </c>
      <c r="AO2967" t="s">
        <v>15777</v>
      </c>
    </row>
    <row r="2968" spans="1:41" x14ac:dyDescent="0.25">
      <c r="A2968" s="1">
        <v>2019</v>
      </c>
      <c r="B2968" t="s">
        <v>2195</v>
      </c>
      <c r="C2968" t="s">
        <v>7067</v>
      </c>
      <c r="D2968" t="s">
        <v>7217</v>
      </c>
      <c r="E2968" t="s">
        <v>7750</v>
      </c>
      <c r="F2968" t="s">
        <v>9353</v>
      </c>
      <c r="G2968" t="s">
        <v>11500</v>
      </c>
      <c r="H2968" t="s">
        <v>12692</v>
      </c>
      <c r="I2968" s="1">
        <v>121.02820930187598</v>
      </c>
      <c r="J2968" s="1">
        <v>119.37262462948809</v>
      </c>
      <c r="K2968" s="1">
        <v>114.97679883678218</v>
      </c>
      <c r="L2968" s="1">
        <v>24.205641860375195</v>
      </c>
      <c r="M2968" s="1">
        <v>1563.2306083953556</v>
      </c>
      <c r="N2968" s="1">
        <v>485.92826034703205</v>
      </c>
      <c r="O2968" s="1">
        <v>70.196361395088061</v>
      </c>
      <c r="P2968" s="1">
        <v>0</v>
      </c>
      <c r="Q2968" s="1">
        <v>0</v>
      </c>
      <c r="R2968" s="1">
        <v>0</v>
      </c>
      <c r="S2968" s="1">
        <v>544.62694185844191</v>
      </c>
      <c r="T2968" s="1">
        <v>363.08462790562794</v>
      </c>
      <c r="U2968" s="1">
        <v>145.23385116225117</v>
      </c>
      <c r="V2968" s="1">
        <v>0</v>
      </c>
      <c r="W2968" s="1">
        <v>0</v>
      </c>
      <c r="X2968" s="1">
        <v>111.34595255772589</v>
      </c>
      <c r="Y2968" s="1">
        <v>3068.065105802556</v>
      </c>
      <c r="Z2968" s="1">
        <v>786.68336046219383</v>
      </c>
      <c r="AA2968" s="1">
        <v>8279.6892807765362</v>
      </c>
      <c r="AB2968" s="1">
        <v>381.23885930090933</v>
      </c>
      <c r="AC2968" s="1">
        <v>700.87436006716382</v>
      </c>
      <c r="AD2968" s="1">
        <v>491.63292499247598</v>
      </c>
      <c r="AE2968" s="1">
        <v>1034.7911895310397</v>
      </c>
      <c r="AF2968" s="1">
        <v>737.66470474728908</v>
      </c>
      <c r="AG2968" s="1">
        <v>12735.798464836409</v>
      </c>
      <c r="AH2968" s="1">
        <v>1616.3317352265537</v>
      </c>
      <c r="AI2968" s="1">
        <v>283.2060097663898</v>
      </c>
      <c r="AJ2968" s="1">
        <v>4156.4604464929689</v>
      </c>
      <c r="AK2968" s="1">
        <v>163.21775661951366</v>
      </c>
      <c r="AL2968" s="1">
        <v>38098.88671875</v>
      </c>
      <c r="AM2968" s="1">
        <v>32395.794921875</v>
      </c>
      <c r="AN2968" s="1">
        <v>5703.08837890625</v>
      </c>
      <c r="AO2968" t="s">
        <v>15778</v>
      </c>
    </row>
    <row r="2969" spans="1:41" x14ac:dyDescent="0.25">
      <c r="A2969" s="1">
        <v>2019</v>
      </c>
      <c r="B2969" t="s">
        <v>2196</v>
      </c>
      <c r="C2969" t="s">
        <v>7067</v>
      </c>
      <c r="D2969" t="s">
        <v>7217</v>
      </c>
      <c r="E2969" t="s">
        <v>7750</v>
      </c>
      <c r="F2969" t="s">
        <v>9353</v>
      </c>
      <c r="G2969" t="s">
        <v>11501</v>
      </c>
      <c r="H2969" t="s">
        <v>12692</v>
      </c>
      <c r="I2969" s="1"/>
      <c r="J2969" s="1">
        <v>122.64</v>
      </c>
      <c r="K2969" s="1">
        <v>58</v>
      </c>
      <c r="L2969" s="1">
        <v>461.72659189823997</v>
      </c>
      <c r="M2969" s="1">
        <v>1198.125</v>
      </c>
      <c r="N2969" s="1">
        <v>665.69599999999991</v>
      </c>
      <c r="O2969" s="1">
        <v>66.972294901794399</v>
      </c>
      <c r="P2969" s="1">
        <v>33.9</v>
      </c>
      <c r="Q2969" s="1">
        <v>0</v>
      </c>
      <c r="R2969" s="1">
        <v>0</v>
      </c>
      <c r="S2969" s="1">
        <v>509</v>
      </c>
      <c r="T2969" s="1">
        <v>322.39999999999998</v>
      </c>
      <c r="U2969" s="1">
        <v>120</v>
      </c>
      <c r="V2969" s="1">
        <v>0</v>
      </c>
      <c r="W2969" s="1">
        <v>0</v>
      </c>
      <c r="X2969" s="1">
        <v>92</v>
      </c>
      <c r="Y2969" s="1">
        <v>215</v>
      </c>
      <c r="Z2969" s="1">
        <v>113.4721803239424</v>
      </c>
      <c r="AA2969" s="1">
        <v>7317.1161626856874</v>
      </c>
      <c r="AB2969" s="1">
        <v>114</v>
      </c>
      <c r="AC2969" s="1"/>
      <c r="AD2969" s="1">
        <v>456.73928999999998</v>
      </c>
      <c r="AE2969" s="1">
        <v>544.77624123878343</v>
      </c>
      <c r="AF2969" s="1">
        <v>698.22069994368007</v>
      </c>
      <c r="AG2969" s="1">
        <v>1517.0621959945211</v>
      </c>
      <c r="AH2969" s="1">
        <v>944.88750000000005</v>
      </c>
      <c r="AI2969" s="1">
        <v>431.69559405119998</v>
      </c>
      <c r="AJ2969" s="1">
        <v>758.39580999191435</v>
      </c>
      <c r="AK2969" s="1">
        <v>435</v>
      </c>
      <c r="AL2969" s="1">
        <v>17196.826171875</v>
      </c>
      <c r="AM2969" s="1">
        <v>12568.005859375</v>
      </c>
      <c r="AN2969" s="1">
        <v>4628.81982421875</v>
      </c>
      <c r="AO2969" t="s">
        <v>15779</v>
      </c>
    </row>
    <row r="2970" spans="1:41" x14ac:dyDescent="0.25">
      <c r="A2970" s="1">
        <v>2019</v>
      </c>
      <c r="B2970" t="s">
        <v>2197</v>
      </c>
      <c r="C2970" t="s">
        <v>7067</v>
      </c>
      <c r="D2970" t="s">
        <v>7217</v>
      </c>
      <c r="E2970" t="s">
        <v>7750</v>
      </c>
      <c r="F2970" t="s">
        <v>9353</v>
      </c>
      <c r="G2970" t="s">
        <v>11501</v>
      </c>
      <c r="H2970" t="s">
        <v>12692</v>
      </c>
      <c r="I2970" s="1">
        <v>378.85125599999998</v>
      </c>
      <c r="J2970" s="1">
        <v>165.625</v>
      </c>
      <c r="K2970" s="1">
        <v>59.908876888327498</v>
      </c>
      <c r="L2970" s="1">
        <v>22.196000000000002</v>
      </c>
      <c r="M2970" s="1">
        <v>1388.496875</v>
      </c>
      <c r="N2970" s="1">
        <v>470.29079514815999</v>
      </c>
      <c r="O2970" s="1">
        <v>65.329345420369904</v>
      </c>
      <c r="P2970" s="1">
        <v>0</v>
      </c>
      <c r="Q2970" s="1">
        <v>0</v>
      </c>
      <c r="R2970" s="1">
        <v>596.61504097092768</v>
      </c>
      <c r="S2970" s="1">
        <v>478.00627200000002</v>
      </c>
      <c r="T2970" s="1">
        <v>779.03038937499969</v>
      </c>
      <c r="U2970" s="1">
        <v>109.32564816</v>
      </c>
      <c r="V2970" s="1">
        <v>0</v>
      </c>
      <c r="W2970" s="1">
        <v>0</v>
      </c>
      <c r="X2970" s="1">
        <v>400.91830238293733</v>
      </c>
      <c r="Y2970" s="1">
        <v>2697.0403999999999</v>
      </c>
      <c r="Z2970" s="1">
        <v>554.69667778560006</v>
      </c>
      <c r="AA2970" s="1">
        <v>7544.9962224213941</v>
      </c>
      <c r="AB2970" s="1">
        <v>300</v>
      </c>
      <c r="AC2970" s="1">
        <v>413.13788</v>
      </c>
      <c r="AD2970" s="1">
        <v>388.47885114327659</v>
      </c>
      <c r="AE2970" s="1">
        <v>0</v>
      </c>
      <c r="AF2970" s="1">
        <v>680.73619672485529</v>
      </c>
      <c r="AG2970" s="1">
        <v>11446.254029111131</v>
      </c>
      <c r="AH2970" s="1">
        <v>1142.8186097939649</v>
      </c>
      <c r="AI2970" s="1">
        <v>309.87273599999997</v>
      </c>
      <c r="AJ2970" s="1">
        <v>944.47367951760259</v>
      </c>
      <c r="AK2970" s="1">
        <v>82.045122749999976</v>
      </c>
      <c r="AL2970" s="1">
        <v>31419.146484375</v>
      </c>
      <c r="AM2970" s="1">
        <v>26024.240234375</v>
      </c>
      <c r="AN2970" s="1">
        <v>5394.90478515625</v>
      </c>
      <c r="AO2970" t="s">
        <v>15780</v>
      </c>
    </row>
    <row r="2971" spans="1:41" x14ac:dyDescent="0.25">
      <c r="A2971" s="1">
        <v>2019</v>
      </c>
      <c r="B2971" t="s">
        <v>2198</v>
      </c>
      <c r="C2971" t="s">
        <v>7067</v>
      </c>
      <c r="D2971" t="s">
        <v>7217</v>
      </c>
      <c r="E2971" t="s">
        <v>7750</v>
      </c>
      <c r="F2971" t="s">
        <v>9353</v>
      </c>
      <c r="G2971" t="s">
        <v>11501</v>
      </c>
      <c r="H2971" t="s">
        <v>12692</v>
      </c>
      <c r="I2971" s="1">
        <v>102</v>
      </c>
      <c r="J2971" s="1">
        <v>151.80000000000001</v>
      </c>
      <c r="K2971" s="1">
        <v>105.9624644308454</v>
      </c>
      <c r="L2971" s="1">
        <v>22.428000000000001</v>
      </c>
      <c r="M2971" s="1">
        <v>1420.7874999999999</v>
      </c>
      <c r="N2971" s="1">
        <v>446.32369867102608</v>
      </c>
      <c r="O2971" s="1">
        <v>65</v>
      </c>
      <c r="P2971" s="1">
        <v>0</v>
      </c>
      <c r="Q2971" s="1">
        <v>0</v>
      </c>
      <c r="R2971" s="1">
        <v>0</v>
      </c>
      <c r="S2971" s="1">
        <v>557.33617756981891</v>
      </c>
      <c r="T2971" s="1">
        <v>345.58929108479998</v>
      </c>
      <c r="U2971" s="1">
        <v>131.19077779200001</v>
      </c>
      <c r="V2971" s="1">
        <v>0</v>
      </c>
      <c r="W2971" s="1">
        <v>0</v>
      </c>
      <c r="X2971" s="1">
        <v>106.2754405</v>
      </c>
      <c r="Y2971" s="1">
        <v>2932</v>
      </c>
      <c r="Z2971" s="1">
        <v>805.35</v>
      </c>
      <c r="AA2971" s="1">
        <v>7639.001211677527</v>
      </c>
      <c r="AB2971" s="1">
        <v>315</v>
      </c>
      <c r="AC2971" s="1">
        <v>652.20000000000005</v>
      </c>
      <c r="AD2971" s="1">
        <v>503.10550970501703</v>
      </c>
      <c r="AE2971" s="1">
        <v>925.47949679999999</v>
      </c>
      <c r="AF2971" s="1">
        <v>683.49106086650295</v>
      </c>
      <c r="AG2971" s="1">
        <v>12031</v>
      </c>
      <c r="AH2971" s="1">
        <v>1595.5806546523299</v>
      </c>
      <c r="AI2971" s="1">
        <v>253.28912544000011</v>
      </c>
      <c r="AJ2971" s="1">
        <v>4103.679099416493</v>
      </c>
      <c r="AK2971" s="1">
        <v>160.82218504577779</v>
      </c>
      <c r="AL2971" s="1">
        <v>36054.6875</v>
      </c>
      <c r="AM2971" s="1">
        <v>30625.9453125</v>
      </c>
      <c r="AN2971" s="1">
        <v>5428.74853515625</v>
      </c>
      <c r="AO2971" t="s">
        <v>15781</v>
      </c>
    </row>
    <row r="2972" spans="1:41" x14ac:dyDescent="0.25">
      <c r="A2972" s="1">
        <v>2019</v>
      </c>
      <c r="B2972" t="s">
        <v>2199</v>
      </c>
      <c r="C2972" t="s">
        <v>7067</v>
      </c>
      <c r="D2972" t="s">
        <v>7217</v>
      </c>
      <c r="E2972" t="s">
        <v>7750</v>
      </c>
      <c r="F2972" t="s">
        <v>9353</v>
      </c>
      <c r="G2972" t="s">
        <v>11501</v>
      </c>
      <c r="H2972" t="s">
        <v>12692</v>
      </c>
      <c r="I2972" s="1">
        <v>261.41959374999988</v>
      </c>
      <c r="J2972" s="1">
        <v>757.38310919999992</v>
      </c>
      <c r="K2972" s="1">
        <v>56.828310000000002</v>
      </c>
      <c r="L2972" s="1">
        <v>200.64114000000001</v>
      </c>
      <c r="M2972" s="1">
        <v>260.10000000000002</v>
      </c>
      <c r="N2972" s="1">
        <v>57</v>
      </c>
      <c r="O2972" s="1">
        <v>63.389587837099988</v>
      </c>
      <c r="P2972" s="1">
        <v>0</v>
      </c>
      <c r="Q2972" s="1">
        <v>0</v>
      </c>
      <c r="R2972" s="1">
        <v>204.8924963358923</v>
      </c>
      <c r="S2972" s="1">
        <v>573.34199999999998</v>
      </c>
      <c r="T2972" s="1">
        <v>767.57424499999991</v>
      </c>
      <c r="U2972" s="1">
        <v>183.61799999999999</v>
      </c>
      <c r="V2972" s="1">
        <v>125</v>
      </c>
      <c r="W2972" s="1"/>
      <c r="X2972" s="1">
        <v>825.65178420593611</v>
      </c>
      <c r="Y2972" s="1">
        <v>2389.7136</v>
      </c>
      <c r="Z2972" s="1">
        <v>1200.0077252027411</v>
      </c>
      <c r="AA2972" s="1">
        <v>1156.1395790769959</v>
      </c>
      <c r="AB2972" s="1">
        <v>129</v>
      </c>
      <c r="AC2972" s="1">
        <v>196.76921999999999</v>
      </c>
      <c r="AD2972" s="1">
        <v>999.97269597225068</v>
      </c>
      <c r="AE2972" s="1"/>
      <c r="AF2972" s="1">
        <v>841.34149104222001</v>
      </c>
      <c r="AG2972" s="1">
        <v>1739</v>
      </c>
      <c r="AH2972" s="1">
        <v>1598.734575304687</v>
      </c>
      <c r="AI2972" s="1">
        <v>303.79680000000002</v>
      </c>
      <c r="AJ2972" s="1">
        <v>1207.654704</v>
      </c>
      <c r="AK2972" s="1">
        <v>382.86720000000003</v>
      </c>
      <c r="AL2972" s="1">
        <v>16481.837890625</v>
      </c>
      <c r="AM2972" s="1">
        <v>10520.580078125</v>
      </c>
      <c r="AN2972" s="1">
        <v>5961.25732421875</v>
      </c>
      <c r="AO2972" t="s">
        <v>15782</v>
      </c>
    </row>
    <row r="2973" spans="1:41" x14ac:dyDescent="0.25">
      <c r="A2973" s="1">
        <v>2019</v>
      </c>
      <c r="B2973" t="s">
        <v>2200</v>
      </c>
      <c r="C2973" t="s">
        <v>7067</v>
      </c>
      <c r="D2973" t="s">
        <v>7217</v>
      </c>
      <c r="E2973" t="s">
        <v>7750</v>
      </c>
      <c r="F2973" t="s">
        <v>9353</v>
      </c>
      <c r="G2973" t="s">
        <v>11501</v>
      </c>
      <c r="H2973" t="s">
        <v>12692</v>
      </c>
      <c r="I2973" s="1">
        <v>585</v>
      </c>
      <c r="J2973" s="1">
        <v>0</v>
      </c>
      <c r="K2973" s="1">
        <v>81</v>
      </c>
      <c r="L2973" s="1">
        <v>706.846</v>
      </c>
      <c r="M2973" s="1">
        <v>1000</v>
      </c>
      <c r="N2973" s="1">
        <v>581.20000000000005</v>
      </c>
      <c r="O2973" s="1">
        <v>341</v>
      </c>
      <c r="P2973" s="1">
        <v>420</v>
      </c>
      <c r="Q2973" s="1">
        <v>146.8301184</v>
      </c>
      <c r="R2973" s="1">
        <v>24.27978058723853</v>
      </c>
      <c r="S2973" s="1">
        <v>301.08999999999997</v>
      </c>
      <c r="T2973" s="1">
        <v>6673.8408125205469</v>
      </c>
      <c r="U2973" s="1">
        <v>535.16600000000005</v>
      </c>
      <c r="V2973" s="1">
        <v>182</v>
      </c>
      <c r="W2973" s="1">
        <v>0</v>
      </c>
      <c r="X2973" s="1">
        <v>400</v>
      </c>
      <c r="Y2973" s="1">
        <v>325</v>
      </c>
      <c r="Z2973" s="1">
        <v>2970.6958399999999</v>
      </c>
      <c r="AA2973" s="1">
        <v>2902</v>
      </c>
      <c r="AB2973" s="1">
        <v>0</v>
      </c>
      <c r="AC2973" s="1">
        <v>1610.2033200000001</v>
      </c>
      <c r="AD2973" s="1">
        <v>2401.6899199999998</v>
      </c>
      <c r="AE2973" s="1">
        <v>0</v>
      </c>
      <c r="AF2973" s="1">
        <v>2264.7146547077241</v>
      </c>
      <c r="AG2973" s="1">
        <v>2656</v>
      </c>
      <c r="AH2973" s="1">
        <v>1029</v>
      </c>
      <c r="AI2973" s="1">
        <v>519</v>
      </c>
      <c r="AJ2973" s="1">
        <v>10544</v>
      </c>
      <c r="AK2973" s="1">
        <v>352</v>
      </c>
      <c r="AL2973" s="1">
        <v>39552.5546875</v>
      </c>
      <c r="AM2973" s="1">
        <v>26453.935546875</v>
      </c>
      <c r="AN2973" s="1">
        <v>13098.6201171875</v>
      </c>
      <c r="AO2973" t="s">
        <v>15783</v>
      </c>
    </row>
    <row r="2974" spans="1:41" x14ac:dyDescent="0.25">
      <c r="A2974" s="1">
        <v>2019</v>
      </c>
      <c r="B2974" t="s">
        <v>2201</v>
      </c>
      <c r="C2974" t="s">
        <v>7067</v>
      </c>
      <c r="D2974" t="s">
        <v>7217</v>
      </c>
      <c r="E2974" t="s">
        <v>7750</v>
      </c>
      <c r="F2974" t="s">
        <v>9353</v>
      </c>
      <c r="G2974" t="s">
        <v>11501</v>
      </c>
      <c r="H2974" t="s">
        <v>12692</v>
      </c>
      <c r="I2974" s="1">
        <v>596.70000000000005</v>
      </c>
      <c r="J2974" s="1">
        <v>0</v>
      </c>
      <c r="K2974" s="1">
        <v>81</v>
      </c>
      <c r="L2974" s="1">
        <v>679.56145089999995</v>
      </c>
      <c r="M2974" s="1">
        <v>295</v>
      </c>
      <c r="N2974" s="1">
        <v>813.12800000000004</v>
      </c>
      <c r="O2974" s="1">
        <v>341</v>
      </c>
      <c r="P2974" s="1">
        <v>420</v>
      </c>
      <c r="Q2974" s="1">
        <v>102.82615199999999</v>
      </c>
      <c r="R2974" s="1">
        <v>767.22655990299995</v>
      </c>
      <c r="S2974" s="1">
        <v>0</v>
      </c>
      <c r="T2974" s="1">
        <v>3929.1174999999998</v>
      </c>
      <c r="U2974" s="1">
        <v>120</v>
      </c>
      <c r="V2974" s="1">
        <v>330</v>
      </c>
      <c r="W2974" s="1">
        <v>0</v>
      </c>
      <c r="X2974" s="1">
        <v>872.57068757338288</v>
      </c>
      <c r="Y2974" s="1">
        <v>325</v>
      </c>
      <c r="Z2974" s="1">
        <v>3655.8969633346069</v>
      </c>
      <c r="AA2974" s="1">
        <v>3045</v>
      </c>
      <c r="AB2974" s="1">
        <v>0</v>
      </c>
      <c r="AC2974" s="1">
        <v>1610.2033200000001</v>
      </c>
      <c r="AD2974" s="1">
        <v>3126.4440188959989</v>
      </c>
      <c r="AE2974" s="1">
        <v>0</v>
      </c>
      <c r="AF2974" s="1">
        <v>2075.0016420360898</v>
      </c>
      <c r="AG2974" s="1">
        <v>3354</v>
      </c>
      <c r="AH2974" s="1">
        <v>1150.4030629205611</v>
      </c>
      <c r="AI2974" s="1">
        <v>519</v>
      </c>
      <c r="AJ2974" s="1">
        <v>8441.8055999999997</v>
      </c>
      <c r="AK2974" s="1">
        <v>352</v>
      </c>
      <c r="AL2974" s="1">
        <v>37002.8828125</v>
      </c>
      <c r="AM2974" s="1">
        <v>26336.349609375</v>
      </c>
      <c r="AN2974" s="1">
        <v>10666.5361328125</v>
      </c>
      <c r="AO2974" t="s">
        <v>15784</v>
      </c>
    </row>
    <row r="2975" spans="1:41" x14ac:dyDescent="0.25">
      <c r="A2975" s="1">
        <v>2019</v>
      </c>
      <c r="B2975" t="s">
        <v>2202</v>
      </c>
      <c r="C2975" t="s">
        <v>7067</v>
      </c>
      <c r="D2975" t="s">
        <v>7217</v>
      </c>
      <c r="E2975" t="s">
        <v>7750</v>
      </c>
      <c r="F2975" t="s">
        <v>9353</v>
      </c>
      <c r="G2975" t="s">
        <v>11501</v>
      </c>
      <c r="H2975" t="s">
        <v>12692</v>
      </c>
      <c r="I2975" s="1">
        <v>416.16</v>
      </c>
      <c r="J2975" s="1">
        <v>2486.7166499999998</v>
      </c>
      <c r="K2975" s="1">
        <v>168.465</v>
      </c>
      <c r="L2975" s="1">
        <v>724.43100000000004</v>
      </c>
      <c r="M2975" s="1">
        <v>0</v>
      </c>
      <c r="N2975" s="1">
        <v>73.512</v>
      </c>
      <c r="O2975" s="1">
        <v>347.47899999999998</v>
      </c>
      <c r="P2975" s="1">
        <v>216.94237200000001</v>
      </c>
      <c r="Q2975" s="1">
        <v>88.855056000000005</v>
      </c>
      <c r="R2975" s="1">
        <v>321.32633730134199</v>
      </c>
      <c r="S2975" s="1">
        <v>270</v>
      </c>
      <c r="T2975" s="1">
        <v>780.3</v>
      </c>
      <c r="U2975" s="1">
        <v>181.8</v>
      </c>
      <c r="V2975" s="1">
        <v>306</v>
      </c>
      <c r="W2975" s="1"/>
      <c r="X2975" s="1">
        <v>736.57068757338288</v>
      </c>
      <c r="Y2975" s="1">
        <v>0</v>
      </c>
      <c r="Z2975" s="1">
        <v>1384</v>
      </c>
      <c r="AA2975" s="1">
        <v>3124</v>
      </c>
      <c r="AB2975" s="1">
        <v>128.607</v>
      </c>
      <c r="AC2975" s="1">
        <v>202.79571999999999</v>
      </c>
      <c r="AD2975" s="1">
        <v>1127.3257873570799</v>
      </c>
      <c r="AE2975" s="1">
        <v>0</v>
      </c>
      <c r="AF2975" s="1">
        <v>434.88720000000001</v>
      </c>
      <c r="AG2975" s="1">
        <v>1828</v>
      </c>
      <c r="AH2975" s="1">
        <v>1746</v>
      </c>
      <c r="AI2975" s="1">
        <v>297.83999999999997</v>
      </c>
      <c r="AJ2975" s="1">
        <v>1082.0160000000001</v>
      </c>
      <c r="AK2975" s="1">
        <v>206.04</v>
      </c>
      <c r="AL2975" s="1">
        <v>18680.068359375</v>
      </c>
      <c r="AM2975" s="1">
        <v>12871.44140625</v>
      </c>
      <c r="AN2975" s="1">
        <v>5808.626953125</v>
      </c>
      <c r="AO2975" t="s">
        <v>15785</v>
      </c>
    </row>
    <row r="2976" spans="1:41" x14ac:dyDescent="0.25">
      <c r="A2976" s="1">
        <v>2019</v>
      </c>
      <c r="B2976" t="s">
        <v>2203</v>
      </c>
      <c r="C2976" t="s">
        <v>7067</v>
      </c>
      <c r="D2976" t="s">
        <v>7217</v>
      </c>
      <c r="E2976" t="s">
        <v>7750</v>
      </c>
      <c r="F2976" t="s">
        <v>9354</v>
      </c>
      <c r="G2976" t="s">
        <v>11502</v>
      </c>
      <c r="H2976" t="s">
        <v>12692</v>
      </c>
      <c r="I2976" s="1">
        <v>472.01001627731631</v>
      </c>
      <c r="J2976" s="1">
        <v>69.634031033868055</v>
      </c>
      <c r="K2976" s="1">
        <v>36.308462790562793</v>
      </c>
      <c r="L2976" s="1">
        <v>583.35596883504218</v>
      </c>
      <c r="M2976" s="1">
        <v>558.24261540490284</v>
      </c>
      <c r="N2976" s="1">
        <v>5150.6531762362138</v>
      </c>
      <c r="O2976" s="1">
        <v>26.626206046412715</v>
      </c>
      <c r="P2976" s="1">
        <v>476.59940597404341</v>
      </c>
      <c r="Q2976" s="1">
        <v>125.80882356930007</v>
      </c>
      <c r="R2976" s="1">
        <v>243.08075750665998</v>
      </c>
      <c r="S2976" s="1">
        <v>2602.1064999903333</v>
      </c>
      <c r="T2976" s="1">
        <v>1452.3385116225118</v>
      </c>
      <c r="U2976" s="1">
        <v>0</v>
      </c>
      <c r="V2976" s="1">
        <v>505.89791488184159</v>
      </c>
      <c r="W2976" s="1">
        <v>1332.5205844136544</v>
      </c>
      <c r="X2976" s="1">
        <v>220.27134092941427</v>
      </c>
      <c r="Y2976" s="1">
        <v>0</v>
      </c>
      <c r="Z2976" s="1">
        <v>302.57052325468993</v>
      </c>
      <c r="AA2976" s="1">
        <v>29525.517489303598</v>
      </c>
      <c r="AB2976" s="1">
        <v>300.14995906865244</v>
      </c>
      <c r="AC2976" s="1">
        <v>90.892185185708854</v>
      </c>
      <c r="AD2976" s="1">
        <v>352.56664717060653</v>
      </c>
      <c r="AE2976" s="1">
        <v>1361.5673546461046</v>
      </c>
      <c r="AF2976" s="1">
        <v>721.74388378152025</v>
      </c>
      <c r="AG2976" s="1">
        <v>7110.4072964852139</v>
      </c>
      <c r="AH2976" s="1">
        <v>726.16925581125588</v>
      </c>
      <c r="AI2976" s="1">
        <v>141.6030048831949</v>
      </c>
      <c r="AJ2976" s="1">
        <v>31.401435086316265</v>
      </c>
      <c r="AK2976" s="1">
        <v>655.97289441616783</v>
      </c>
      <c r="AL2976" s="1">
        <v>55176.0078125</v>
      </c>
      <c r="AM2976" s="1">
        <v>46771.13671875</v>
      </c>
      <c r="AN2976" s="1">
        <v>8404.8759765625</v>
      </c>
      <c r="AO2976" t="s">
        <v>15786</v>
      </c>
    </row>
    <row r="2977" spans="1:41" x14ac:dyDescent="0.25">
      <c r="A2977" s="1">
        <v>2019</v>
      </c>
      <c r="B2977" t="s">
        <v>2204</v>
      </c>
      <c r="C2977" t="s">
        <v>7067</v>
      </c>
      <c r="D2977" t="s">
        <v>7217</v>
      </c>
      <c r="E2977" t="s">
        <v>7750</v>
      </c>
      <c r="F2977" t="s">
        <v>9354</v>
      </c>
      <c r="G2977" t="s">
        <v>11502</v>
      </c>
      <c r="H2977" t="s">
        <v>12692</v>
      </c>
      <c r="I2977" s="1">
        <v>1051.078712742617</v>
      </c>
      <c r="J2977" s="1">
        <v>1169.8516853119816</v>
      </c>
      <c r="K2977" s="1">
        <v>30.027432271520873</v>
      </c>
      <c r="L2977" s="1">
        <v>377.31030713837532</v>
      </c>
      <c r="M2977" s="1">
        <v>1455.339756105162</v>
      </c>
      <c r="N2977" s="1">
        <v>2606.21488902698</v>
      </c>
      <c r="O2977" s="1">
        <v>126.17612420425429</v>
      </c>
      <c r="P2977" s="1">
        <v>3210.3932596120699</v>
      </c>
      <c r="Q2977" s="1">
        <v>72.977468963674823</v>
      </c>
      <c r="R2977" s="1">
        <v>466.70572670923428</v>
      </c>
      <c r="S2977" s="1">
        <v>808.52208672508993</v>
      </c>
      <c r="T2977" s="1">
        <v>539.01472448339337</v>
      </c>
      <c r="U2977" s="1">
        <v>26.950736224169667</v>
      </c>
      <c r="V2977" s="1">
        <v>968.07044517217435</v>
      </c>
      <c r="W2977" s="1">
        <v>843.01902909202715</v>
      </c>
      <c r="X2977" s="1">
        <v>1422.9988726361582</v>
      </c>
      <c r="Y2977" s="1">
        <v>0</v>
      </c>
      <c r="Z2977" s="1">
        <v>2125.9698632819232</v>
      </c>
      <c r="AA2977" s="1">
        <v>2875.1045403944199</v>
      </c>
      <c r="AB2977" s="1">
        <v>689.93884733874347</v>
      </c>
      <c r="AC2977" s="1">
        <v>2213.787385706039</v>
      </c>
      <c r="AD2977" s="1">
        <v>809.60011617405678</v>
      </c>
      <c r="AE2977" s="1">
        <v>11533.755563610985</v>
      </c>
      <c r="AF2977" s="1">
        <v>3336.8418782511658</v>
      </c>
      <c r="AG2977" s="1">
        <v>1202.0028355979671</v>
      </c>
      <c r="AH2977" s="1">
        <v>1706.5206177144232</v>
      </c>
      <c r="AI2977" s="1">
        <v>1623.5123501439807</v>
      </c>
      <c r="AJ2977" s="1">
        <v>2813.6568618033129</v>
      </c>
      <c r="AK2977" s="1">
        <v>1199.8467767000336</v>
      </c>
      <c r="AL2977" s="1">
        <v>47305.19140625</v>
      </c>
      <c r="AM2977" s="1">
        <v>36050.671875</v>
      </c>
      <c r="AN2977" s="1">
        <v>11254.517578125</v>
      </c>
      <c r="AO2977" t="s">
        <v>15787</v>
      </c>
    </row>
    <row r="2978" spans="1:41" x14ac:dyDescent="0.25">
      <c r="A2978" s="1">
        <v>2019</v>
      </c>
      <c r="B2978" t="s">
        <v>2205</v>
      </c>
      <c r="C2978" t="s">
        <v>7067</v>
      </c>
      <c r="D2978" t="s">
        <v>7217</v>
      </c>
      <c r="E2978" t="s">
        <v>7750</v>
      </c>
      <c r="F2978" t="s">
        <v>9354</v>
      </c>
      <c r="G2978" t="s">
        <v>11502</v>
      </c>
      <c r="H2978" t="s">
        <v>12692</v>
      </c>
      <c r="I2978" s="1">
        <v>617.99579707858288</v>
      </c>
      <c r="J2978" s="1">
        <v>1497.4953712543067</v>
      </c>
      <c r="K2978" s="1">
        <v>22.888733225132697</v>
      </c>
      <c r="L2978" s="1">
        <v>114.44366612566348</v>
      </c>
      <c r="M2978" s="1">
        <v>400.55283143982223</v>
      </c>
      <c r="N2978" s="1">
        <v>1375.6403333103451</v>
      </c>
      <c r="O2978" s="1">
        <v>25.177606547645969</v>
      </c>
      <c r="P2978" s="1">
        <v>1407.8035812383016</v>
      </c>
      <c r="Q2978" s="1">
        <v>52.66907485005239</v>
      </c>
      <c r="R2978" s="1">
        <v>1287.2421633365016</v>
      </c>
      <c r="S2978" s="1">
        <v>1688.0440753535365</v>
      </c>
      <c r="T2978" s="1">
        <v>2288.8733225132696</v>
      </c>
      <c r="U2978" s="1">
        <v>131.61021604451301</v>
      </c>
      <c r="V2978" s="1">
        <v>75.532819642937909</v>
      </c>
      <c r="W2978" s="1">
        <v>1137.5700412890951</v>
      </c>
      <c r="X2978" s="1">
        <v>80.882116978243317</v>
      </c>
      <c r="Y2978" s="1">
        <v>0</v>
      </c>
      <c r="Z2978" s="1">
        <v>614.74143121116697</v>
      </c>
      <c r="AA2978" s="1">
        <v>4427.1195820598523</v>
      </c>
      <c r="AB2978" s="1">
        <v>140.76570933456608</v>
      </c>
      <c r="AC2978" s="1">
        <v>388.13569366518772</v>
      </c>
      <c r="AD2978" s="1">
        <v>433.67478171819391</v>
      </c>
      <c r="AE2978" s="1">
        <v>3772.0996285876968</v>
      </c>
      <c r="AF2978" s="1">
        <v>624.65582334003273</v>
      </c>
      <c r="AG2978" s="1">
        <v>0</v>
      </c>
      <c r="AH2978" s="1">
        <v>1812.7876714305096</v>
      </c>
      <c r="AI2978" s="1">
        <v>757.61706975189225</v>
      </c>
      <c r="AJ2978" s="1">
        <v>1487.7676596336253</v>
      </c>
      <c r="AK2978" s="1">
        <v>828.57214274980367</v>
      </c>
      <c r="AL2978" s="1">
        <v>27492.357421875</v>
      </c>
      <c r="AM2978" s="1">
        <v>17874.953125</v>
      </c>
      <c r="AN2978" s="1">
        <v>9617.40625</v>
      </c>
      <c r="AO2978" t="s">
        <v>15788</v>
      </c>
    </row>
    <row r="2979" spans="1:41" x14ac:dyDescent="0.25">
      <c r="A2979" s="1">
        <v>2019</v>
      </c>
      <c r="B2979" t="s">
        <v>2206</v>
      </c>
      <c r="C2979" t="s">
        <v>7067</v>
      </c>
      <c r="D2979" t="s">
        <v>7217</v>
      </c>
      <c r="E2979" t="s">
        <v>7750</v>
      </c>
      <c r="F2979" t="s">
        <v>9354</v>
      </c>
      <c r="G2979" t="s">
        <v>11502</v>
      </c>
      <c r="H2979" t="s">
        <v>12692</v>
      </c>
      <c r="I2979" s="1">
        <v>798.21829596097268</v>
      </c>
      <c r="J2979" s="1">
        <v>4028.7851215585761</v>
      </c>
      <c r="K2979" s="1">
        <v>35.476368709376565</v>
      </c>
      <c r="L2979" s="1">
        <v>232.81366965528369</v>
      </c>
      <c r="M2979" s="1">
        <v>388.02278275880616</v>
      </c>
      <c r="N2979" s="1">
        <v>1831.3422586945601</v>
      </c>
      <c r="O2979" s="1">
        <v>129.71047309365807</v>
      </c>
      <c r="P2979" s="1">
        <v>2184.0139486709945</v>
      </c>
      <c r="Q2979" s="1">
        <v>74.09052383411003</v>
      </c>
      <c r="R2979" s="1">
        <v>129.74751198223436</v>
      </c>
      <c r="S2979" s="1">
        <v>0</v>
      </c>
      <c r="T2979" s="1">
        <v>2161.8412182276343</v>
      </c>
      <c r="U2979" s="1">
        <v>127.49320004932203</v>
      </c>
      <c r="V2979" s="1">
        <v>787.13193073929256</v>
      </c>
      <c r="W2979" s="1">
        <v>1580.9156806115932</v>
      </c>
      <c r="X2979" s="1">
        <v>1415.0992901183465</v>
      </c>
      <c r="Y2979" s="1">
        <v>0</v>
      </c>
      <c r="Z2979" s="1">
        <v>452.32370104455117</v>
      </c>
      <c r="AA2979" s="1">
        <v>3562.0491457258408</v>
      </c>
      <c r="AB2979" s="1">
        <v>419.06460537951068</v>
      </c>
      <c r="AC2979" s="1">
        <v>1014.078141601002</v>
      </c>
      <c r="AD2979" s="1">
        <v>817.50758119038187</v>
      </c>
      <c r="AE2979" s="1">
        <v>4789.3097757658361</v>
      </c>
      <c r="AF2979" s="1">
        <v>1560.9602232125687</v>
      </c>
      <c r="AG2979" s="1">
        <v>0</v>
      </c>
      <c r="AH2979" s="1">
        <v>1790.4479833013484</v>
      </c>
      <c r="AI2979" s="1">
        <v>2746.0926654101795</v>
      </c>
      <c r="AJ2979" s="1">
        <v>1635.2388701978259</v>
      </c>
      <c r="AK2979" s="1">
        <v>1588.6761362667692</v>
      </c>
      <c r="AL2979" s="1">
        <v>36280.44921875</v>
      </c>
      <c r="AM2979" s="1">
        <v>23207.595703125</v>
      </c>
      <c r="AN2979" s="1">
        <v>13072.8544921875</v>
      </c>
      <c r="AO2979" t="s">
        <v>15789</v>
      </c>
    </row>
    <row r="2980" spans="1:41" x14ac:dyDescent="0.25">
      <c r="A2980" s="1">
        <v>2019</v>
      </c>
      <c r="B2980" t="s">
        <v>2207</v>
      </c>
      <c r="C2980" t="s">
        <v>7067</v>
      </c>
      <c r="D2980" t="s">
        <v>7217</v>
      </c>
      <c r="E2980" t="s">
        <v>7750</v>
      </c>
      <c r="F2980" t="s">
        <v>9354</v>
      </c>
      <c r="G2980" t="s">
        <v>11502</v>
      </c>
      <c r="H2980" t="s">
        <v>12692</v>
      </c>
      <c r="I2980" s="1">
        <v>1532.4778824371399</v>
      </c>
      <c r="J2980" s="1">
        <v>245.1964611899424</v>
      </c>
      <c r="K2980" s="1">
        <v>91.948672946228399</v>
      </c>
      <c r="L2980" s="1">
        <v>49.039292237988477</v>
      </c>
      <c r="M2980" s="1">
        <v>551.69203767737031</v>
      </c>
      <c r="N2980" s="1">
        <v>6912.0882409444757</v>
      </c>
      <c r="O2980" s="1">
        <v>25.745628424943952</v>
      </c>
      <c r="P2980" s="1">
        <v>1569.2573516156313</v>
      </c>
      <c r="Q2980" s="1">
        <v>57.805065725528912</v>
      </c>
      <c r="R2980" s="1">
        <v>128.44391038690836</v>
      </c>
      <c r="S2980" s="1">
        <v>1164.6831906522264</v>
      </c>
      <c r="T2980" s="1">
        <v>1900.2725742220534</v>
      </c>
      <c r="U2980" s="1">
        <v>0</v>
      </c>
      <c r="V2980" s="1">
        <v>0</v>
      </c>
      <c r="W2980" s="1">
        <v>592.14945377371089</v>
      </c>
      <c r="X2980" s="1">
        <v>449.93550628354427</v>
      </c>
      <c r="Y2980" s="1">
        <v>0</v>
      </c>
      <c r="Z2980" s="1">
        <v>183.8973458924568</v>
      </c>
      <c r="AA2980" s="1">
        <v>21519.448148663647</v>
      </c>
      <c r="AB2980" s="1">
        <v>22.067681507094814</v>
      </c>
      <c r="AC2980" s="1">
        <v>790.35570503218298</v>
      </c>
      <c r="AD2980" s="1">
        <v>349.65015365685781</v>
      </c>
      <c r="AE2980" s="1">
        <v>3003.6566495767943</v>
      </c>
      <c r="AF2980" s="1">
        <v>0</v>
      </c>
      <c r="AG2980" s="1">
        <v>1506.2632334380739</v>
      </c>
      <c r="AH2980" s="1">
        <v>735.58938356982719</v>
      </c>
      <c r="AI2980" s="1">
        <v>143.4399297961163</v>
      </c>
      <c r="AJ2980" s="1">
        <v>33.253859740178321</v>
      </c>
      <c r="AK2980" s="1">
        <v>371.47263870276271</v>
      </c>
      <c r="AL2980" s="1">
        <v>43929.828125</v>
      </c>
      <c r="AM2980" s="1">
        <v>37531.18359375</v>
      </c>
      <c r="AN2980" s="1">
        <v>6398.6474609375</v>
      </c>
      <c r="AO2980" t="s">
        <v>15790</v>
      </c>
    </row>
    <row r="2981" spans="1:41" x14ac:dyDescent="0.25">
      <c r="A2981" s="1">
        <v>2019</v>
      </c>
      <c r="B2981" t="s">
        <v>2208</v>
      </c>
      <c r="C2981" t="s">
        <v>7067</v>
      </c>
      <c r="D2981" t="s">
        <v>7217</v>
      </c>
      <c r="E2981" t="s">
        <v>7750</v>
      </c>
      <c r="F2981" t="s">
        <v>9354</v>
      </c>
      <c r="G2981" t="s">
        <v>11502</v>
      </c>
      <c r="H2981" t="s">
        <v>12692</v>
      </c>
      <c r="I2981" s="1">
        <v>1022.1824625234427</v>
      </c>
      <c r="J2981" s="1">
        <v>553.25052313510059</v>
      </c>
      <c r="K2981" s="1">
        <v>29.354983539134768</v>
      </c>
      <c r="L2981" s="1">
        <v>34.995333947725662</v>
      </c>
      <c r="M2981" s="1">
        <v>0</v>
      </c>
      <c r="N2981" s="1">
        <v>2573.803021020567</v>
      </c>
      <c r="O2981" s="1">
        <v>122.70729088807187</v>
      </c>
      <c r="P2981" s="1">
        <v>3279.3919860744404</v>
      </c>
      <c r="Q2981" s="1">
        <v>30.418447997114963</v>
      </c>
      <c r="R2981" s="1">
        <v>351.96534653346623</v>
      </c>
      <c r="S2981" s="1">
        <v>0</v>
      </c>
      <c r="T2981" s="1">
        <v>476.19115414941098</v>
      </c>
      <c r="U2981" s="1">
        <v>0</v>
      </c>
      <c r="V2981" s="1">
        <v>449.76028351031482</v>
      </c>
      <c r="W2981" s="1">
        <v>1031.0937968121086</v>
      </c>
      <c r="X2981" s="1">
        <v>1879.7673387738798</v>
      </c>
      <c r="Y2981" s="1">
        <v>0</v>
      </c>
      <c r="Z2981" s="1">
        <v>1780.99972890087</v>
      </c>
      <c r="AA2981" s="1">
        <v>2638.8033417143647</v>
      </c>
      <c r="AB2981" s="1">
        <v>670.97105232308036</v>
      </c>
      <c r="AC2981" s="1">
        <v>2090.0224188568554</v>
      </c>
      <c r="AD2981" s="1">
        <v>669.90420834988674</v>
      </c>
      <c r="AE2981" s="1">
        <v>5532.3660048576485</v>
      </c>
      <c r="AF2981" s="1">
        <v>1640.9494367770153</v>
      </c>
      <c r="AG2981" s="1">
        <v>3202.8383825734541</v>
      </c>
      <c r="AH2981" s="1">
        <v>1693.1535148465232</v>
      </c>
      <c r="AI2981" s="1">
        <v>1578.8787574977484</v>
      </c>
      <c r="AJ2981" s="1">
        <v>2940.7403152597508</v>
      </c>
      <c r="AK2981" s="1">
        <v>1166.860595680607</v>
      </c>
      <c r="AL2981" s="1">
        <v>37441.37109375</v>
      </c>
      <c r="AM2981" s="1">
        <v>28122.486328125</v>
      </c>
      <c r="AN2981" s="1">
        <v>9318.8828125</v>
      </c>
      <c r="AO2981" t="s">
        <v>15791</v>
      </c>
    </row>
    <row r="2982" spans="1:41" x14ac:dyDescent="0.25">
      <c r="A2982" s="1">
        <v>2019</v>
      </c>
      <c r="B2982" t="s">
        <v>2209</v>
      </c>
      <c r="C2982" t="s">
        <v>7067</v>
      </c>
      <c r="D2982" t="s">
        <v>7217</v>
      </c>
      <c r="E2982" t="s">
        <v>7750</v>
      </c>
      <c r="F2982" t="s">
        <v>9354</v>
      </c>
      <c r="G2982" t="s">
        <v>11502</v>
      </c>
      <c r="H2982" t="s">
        <v>12692</v>
      </c>
      <c r="I2982" s="1">
        <v>696.36018859056492</v>
      </c>
      <c r="J2982" s="1">
        <v>665.68277779337586</v>
      </c>
      <c r="K2982" s="1">
        <v>23.605430121714065</v>
      </c>
      <c r="L2982" s="1">
        <v>568.89086593330899</v>
      </c>
      <c r="M2982" s="1">
        <v>544.40023218203044</v>
      </c>
      <c r="N2982" s="1">
        <v>682.90509342118787</v>
      </c>
      <c r="O2982" s="1">
        <v>25.96597313388547</v>
      </c>
      <c r="P2982" s="1">
        <v>1983.4037762028051</v>
      </c>
      <c r="Q2982" s="1">
        <v>147.66651114417033</v>
      </c>
      <c r="R2982" s="1">
        <v>966.34099968035866</v>
      </c>
      <c r="S2982" s="1">
        <v>2419.5565874756917</v>
      </c>
      <c r="T2982" s="1">
        <v>2360.5430121714062</v>
      </c>
      <c r="U2982" s="1">
        <v>0</v>
      </c>
      <c r="V2982" s="1">
        <v>42.489774219085312</v>
      </c>
      <c r="W2982" s="1">
        <v>1261.7102400056167</v>
      </c>
      <c r="X2982" s="1">
        <v>106.43243341353605</v>
      </c>
      <c r="Y2982" s="1">
        <v>0</v>
      </c>
      <c r="Z2982" s="1">
        <v>613.76478859468739</v>
      </c>
      <c r="AA2982" s="1">
        <v>29254.766410289863</v>
      </c>
      <c r="AB2982" s="1">
        <v>292.7073335092544</v>
      </c>
      <c r="AC2982" s="1">
        <v>247.85701627799767</v>
      </c>
      <c r="AD2982" s="1">
        <v>432.98671792605182</v>
      </c>
      <c r="AE2982" s="1">
        <v>1716.7096266876795</v>
      </c>
      <c r="AF2982" s="1">
        <v>711.6238329325505</v>
      </c>
      <c r="AG2982" s="1">
        <v>535.54819588638782</v>
      </c>
      <c r="AH2982" s="1">
        <v>767.17647895570713</v>
      </c>
      <c r="AI2982" s="1">
        <v>138.09176621202727</v>
      </c>
      <c r="AJ2982" s="1">
        <v>1262.8905115117025</v>
      </c>
      <c r="AK2982" s="1">
        <v>802.58462413827817</v>
      </c>
      <c r="AL2982" s="1">
        <v>49272.66015625</v>
      </c>
      <c r="AM2982" s="1">
        <v>40096.8984375</v>
      </c>
      <c r="AN2982" s="1">
        <v>9175.76171875</v>
      </c>
      <c r="AO2982" t="s">
        <v>15792</v>
      </c>
    </row>
    <row r="2983" spans="1:41" x14ac:dyDescent="0.25">
      <c r="A2983" s="1">
        <v>2019</v>
      </c>
      <c r="B2983" t="s">
        <v>2210</v>
      </c>
      <c r="C2983" t="s">
        <v>7067</v>
      </c>
      <c r="D2983" t="s">
        <v>7217</v>
      </c>
      <c r="E2983" t="s">
        <v>7750</v>
      </c>
      <c r="F2983" t="s">
        <v>9354</v>
      </c>
      <c r="G2983" t="s">
        <v>11503</v>
      </c>
      <c r="H2983" t="s">
        <v>12692</v>
      </c>
      <c r="I2983" s="1">
        <v>397.8</v>
      </c>
      <c r="J2983" s="1">
        <v>616.4</v>
      </c>
      <c r="K2983" s="1">
        <v>33.46183087289856</v>
      </c>
      <c r="L2983" s="1">
        <v>540.51479999999992</v>
      </c>
      <c r="M2983" s="1">
        <v>507.37499999999977</v>
      </c>
      <c r="N2983" s="1">
        <v>4730.860013261331</v>
      </c>
      <c r="O2983" s="1">
        <v>24</v>
      </c>
      <c r="P2983" s="1">
        <v>496</v>
      </c>
      <c r="Q2983" s="1">
        <v>128.7446570186282</v>
      </c>
      <c r="R2983" s="1">
        <v>227.42226962569711</v>
      </c>
      <c r="S2983" s="1">
        <v>2662.8284039446899</v>
      </c>
      <c r="T2983" s="1">
        <v>1382.3571643391999</v>
      </c>
      <c r="U2983" s="1"/>
      <c r="V2983" s="1">
        <v>461</v>
      </c>
      <c r="W2983" s="1">
        <v>1191.75780816</v>
      </c>
      <c r="X2983" s="1">
        <v>211</v>
      </c>
      <c r="Y2983" s="1">
        <v>0</v>
      </c>
      <c r="Z2983" s="1">
        <v>309.75</v>
      </c>
      <c r="AA2983" s="1">
        <v>27240.812574918589</v>
      </c>
      <c r="AB2983" s="1">
        <v>250</v>
      </c>
      <c r="AC2983" s="1">
        <v>84.6</v>
      </c>
      <c r="AD2983" s="1">
        <v>360.79402682900349</v>
      </c>
      <c r="AE2983" s="1">
        <v>1217.7361800000001</v>
      </c>
      <c r="AF2983" s="1">
        <v>668.73945523629061</v>
      </c>
      <c r="AG2983" s="1">
        <v>6733</v>
      </c>
      <c r="AH2983" s="1">
        <v>716.8464191624098</v>
      </c>
      <c r="AI2983" s="1">
        <v>126.64456272</v>
      </c>
      <c r="AJ2983" s="1">
        <v>30.998291538849472</v>
      </c>
      <c r="AK2983" s="1">
        <v>646.3450815387497</v>
      </c>
      <c r="AL2983" s="1">
        <v>51997.7890625</v>
      </c>
      <c r="AM2983" s="1">
        <v>43884.37890625</v>
      </c>
      <c r="AN2983" s="1">
        <v>8113.41015625</v>
      </c>
      <c r="AO2983" t="s">
        <v>15793</v>
      </c>
    </row>
    <row r="2984" spans="1:41" x14ac:dyDescent="0.25">
      <c r="A2984" s="1">
        <v>2019</v>
      </c>
      <c r="B2984" t="s">
        <v>2211</v>
      </c>
      <c r="C2984" t="s">
        <v>7067</v>
      </c>
      <c r="D2984" t="s">
        <v>7217</v>
      </c>
      <c r="E2984" t="s">
        <v>7750</v>
      </c>
      <c r="F2984" t="s">
        <v>9354</v>
      </c>
      <c r="G2984" t="s">
        <v>11503</v>
      </c>
      <c r="H2984" t="s">
        <v>12692</v>
      </c>
      <c r="I2984" s="1">
        <v>994.5</v>
      </c>
      <c r="J2984" s="1">
        <v>1069.1898798392001</v>
      </c>
      <c r="K2984" s="1">
        <v>28</v>
      </c>
      <c r="L2984" s="1">
        <v>357.38499999999999</v>
      </c>
      <c r="M2984" s="1">
        <v>1350</v>
      </c>
      <c r="N2984" s="1">
        <v>2417.572999999999</v>
      </c>
      <c r="O2984" s="1">
        <v>117.0433</v>
      </c>
      <c r="P2984" s="1">
        <v>2977.739</v>
      </c>
      <c r="Q2984" s="1">
        <v>67.695246204654651</v>
      </c>
      <c r="R2984" s="1">
        <v>432.92484000000002</v>
      </c>
      <c r="S2984" s="1">
        <v>750</v>
      </c>
      <c r="T2984" s="1">
        <v>510.27499999999998</v>
      </c>
      <c r="U2984" s="1">
        <v>25</v>
      </c>
      <c r="V2984" s="1">
        <v>898</v>
      </c>
      <c r="W2984" s="1">
        <v>782</v>
      </c>
      <c r="X2984" s="1">
        <v>1320</v>
      </c>
      <c r="Y2984" s="1"/>
      <c r="Z2984" s="1">
        <v>1972.0888564960001</v>
      </c>
      <c r="AA2984" s="1">
        <v>2730</v>
      </c>
      <c r="AB2984" s="1">
        <v>640</v>
      </c>
      <c r="AC2984" s="1">
        <v>2053.5500099999999</v>
      </c>
      <c r="AD2984" s="1">
        <v>751.31203083200012</v>
      </c>
      <c r="AE2984" s="1">
        <v>10698.924389</v>
      </c>
      <c r="AF2984" s="1">
        <v>3160.6272399588588</v>
      </c>
      <c r="AG2984" s="1">
        <v>1143</v>
      </c>
      <c r="AH2984" s="1">
        <v>1618.194379306854</v>
      </c>
      <c r="AI2984" s="1">
        <v>1506</v>
      </c>
      <c r="AJ2984" s="1">
        <v>2715.444</v>
      </c>
      <c r="AK2984" s="1">
        <v>1113</v>
      </c>
      <c r="AL2984" s="1">
        <v>44199.47265625</v>
      </c>
      <c r="AM2984" s="1">
        <v>33713.640625</v>
      </c>
      <c r="AN2984" s="1">
        <v>10485.82421875</v>
      </c>
      <c r="AO2984" t="s">
        <v>15794</v>
      </c>
    </row>
    <row r="2985" spans="1:41" x14ac:dyDescent="0.25">
      <c r="A2985" s="1">
        <v>2019</v>
      </c>
      <c r="B2985" t="s">
        <v>2212</v>
      </c>
      <c r="C2985" t="s">
        <v>7067</v>
      </c>
      <c r="D2985" t="s">
        <v>7217</v>
      </c>
      <c r="E2985" t="s">
        <v>7750</v>
      </c>
      <c r="F2985" t="s">
        <v>9354</v>
      </c>
      <c r="G2985" t="s">
        <v>11503</v>
      </c>
      <c r="H2985" t="s">
        <v>12692</v>
      </c>
      <c r="I2985" s="1">
        <v>638.63497440000003</v>
      </c>
      <c r="J2985" s="1">
        <v>610.5</v>
      </c>
      <c r="K2985" s="1">
        <v>21.78504614121</v>
      </c>
      <c r="L2985" s="1">
        <v>534.92359999999996</v>
      </c>
      <c r="M2985" s="1">
        <v>495.84374999999977</v>
      </c>
      <c r="N2985" s="1">
        <v>626.295247776</v>
      </c>
      <c r="O2985" s="1">
        <v>23.56140326636292</v>
      </c>
      <c r="P2985" s="1">
        <v>1680.4089120000001</v>
      </c>
      <c r="Q2985" s="1">
        <v>134.08847434245851</v>
      </c>
      <c r="R2985" s="1">
        <v>895.80755886928694</v>
      </c>
      <c r="S2985" s="1">
        <v>2177.584128</v>
      </c>
      <c r="T2985" s="1">
        <v>2091.356749999999</v>
      </c>
      <c r="U2985" s="1"/>
      <c r="V2985" s="1">
        <v>38</v>
      </c>
      <c r="W2985" s="1">
        <v>1135.5424481509999</v>
      </c>
      <c r="X2985" s="1">
        <v>95.695735443527965</v>
      </c>
      <c r="Y2985" s="1">
        <v>0</v>
      </c>
      <c r="Z2985" s="1">
        <v>557.27666233344007</v>
      </c>
      <c r="AA2985" s="1">
        <v>26905.589131110391</v>
      </c>
      <c r="AB2985" s="1">
        <v>248</v>
      </c>
      <c r="AC2985" s="1">
        <v>177.21732</v>
      </c>
      <c r="AD2985" s="1">
        <v>393.17329276215253</v>
      </c>
      <c r="AE2985" s="1">
        <v>1591.4066157590071</v>
      </c>
      <c r="AF2985" s="1">
        <v>666.04404859410317</v>
      </c>
      <c r="AG2985" s="1">
        <v>508.18337912087901</v>
      </c>
      <c r="AH2985" s="1">
        <v>710.5041572128905</v>
      </c>
      <c r="AI2985" s="1">
        <v>124.16133600000001</v>
      </c>
      <c r="AJ2985" s="1">
        <v>1163.265423981393</v>
      </c>
      <c r="AK2985" s="1">
        <v>753.92815499999961</v>
      </c>
      <c r="AL2985" s="1">
        <v>44998.77734375</v>
      </c>
      <c r="AM2985" s="1">
        <v>36727.640625</v>
      </c>
      <c r="AN2985" s="1">
        <v>8271.13671875</v>
      </c>
      <c r="AO2985" t="s">
        <v>15795</v>
      </c>
    </row>
    <row r="2986" spans="1:41" x14ac:dyDescent="0.25">
      <c r="A2986" s="1">
        <v>2019</v>
      </c>
      <c r="B2986" t="s">
        <v>2213</v>
      </c>
      <c r="C2986" t="s">
        <v>7067</v>
      </c>
      <c r="D2986" t="s">
        <v>7217</v>
      </c>
      <c r="E2986" t="s">
        <v>7750</v>
      </c>
      <c r="F2986" t="s">
        <v>9354</v>
      </c>
      <c r="G2986" t="s">
        <v>11503</v>
      </c>
      <c r="H2986" t="s">
        <v>12692</v>
      </c>
      <c r="I2986" s="1">
        <v>1400</v>
      </c>
      <c r="J2986" s="1">
        <v>204.4</v>
      </c>
      <c r="K2986" s="1">
        <v>86</v>
      </c>
      <c r="L2986" s="1">
        <v>45.046496770560012</v>
      </c>
      <c r="M2986" s="1">
        <v>506.24999999999977</v>
      </c>
      <c r="N2986" s="1">
        <v>6404.7679999999991</v>
      </c>
      <c r="O2986" s="1">
        <v>24.353561782470688</v>
      </c>
      <c r="P2986" s="1">
        <v>1446.4</v>
      </c>
      <c r="Q2986" s="1">
        <v>53.503745400000007</v>
      </c>
      <c r="R2986" s="1">
        <v>117.46601907352191</v>
      </c>
      <c r="S2986" s="1">
        <v>1075</v>
      </c>
      <c r="T2986" s="1">
        <v>1753.6</v>
      </c>
      <c r="U2986" s="1"/>
      <c r="V2986" s="1">
        <v>0</v>
      </c>
      <c r="W2986" s="1">
        <v>532.74359461152812</v>
      </c>
      <c r="X2986" s="1">
        <v>438</v>
      </c>
      <c r="Y2986" s="1">
        <v>0</v>
      </c>
      <c r="Z2986" s="1">
        <v>170.2082704859136</v>
      </c>
      <c r="AA2986" s="1">
        <v>20013.776919749998</v>
      </c>
      <c r="AB2986" s="1">
        <v>18</v>
      </c>
      <c r="AC2986" s="1">
        <v>747.62089999999989</v>
      </c>
      <c r="AD2986" s="1">
        <v>323.63241119999998</v>
      </c>
      <c r="AE2986" s="1">
        <v>2780.6287313229568</v>
      </c>
      <c r="AF2986" s="1">
        <v>0</v>
      </c>
      <c r="AG2986" s="1">
        <v>1395.5501819474459</v>
      </c>
      <c r="AH2986" s="1">
        <v>681</v>
      </c>
      <c r="AI2986" s="1">
        <v>129.17745397440001</v>
      </c>
      <c r="AJ2986" s="1">
        <v>30.998291538849472</v>
      </c>
      <c r="AK2986" s="1">
        <v>358</v>
      </c>
      <c r="AL2986" s="1">
        <v>40736.125</v>
      </c>
      <c r="AM2986" s="1">
        <v>34810.3671875</v>
      </c>
      <c r="AN2986" s="1">
        <v>5925.7568359375</v>
      </c>
      <c r="AO2986" t="s">
        <v>15796</v>
      </c>
    </row>
    <row r="2987" spans="1:41" x14ac:dyDescent="0.25">
      <c r="A2987" s="1">
        <v>2019</v>
      </c>
      <c r="B2987" t="s">
        <v>2214</v>
      </c>
      <c r="C2987" t="s">
        <v>7067</v>
      </c>
      <c r="D2987" t="s">
        <v>7217</v>
      </c>
      <c r="E2987" t="s">
        <v>7750</v>
      </c>
      <c r="F2987" t="s">
        <v>9354</v>
      </c>
      <c r="G2987" t="s">
        <v>11503</v>
      </c>
      <c r="H2987" t="s">
        <v>12692</v>
      </c>
      <c r="I2987" s="1">
        <v>564.66632249999975</v>
      </c>
      <c r="J2987" s="1">
        <v>1389.9520313999999</v>
      </c>
      <c r="K2987" s="1">
        <v>61.994519999999987</v>
      </c>
      <c r="L2987" s="1">
        <v>105.6006</v>
      </c>
      <c r="M2987" s="1">
        <v>364.14</v>
      </c>
      <c r="N2987" s="1">
        <v>1277</v>
      </c>
      <c r="O2987" s="1">
        <v>22.8618185642</v>
      </c>
      <c r="P2987" s="1">
        <v>1386.7670000000001</v>
      </c>
      <c r="Q2987" s="1">
        <v>47.862708088981123</v>
      </c>
      <c r="R2987" s="1">
        <v>1163.253489305059</v>
      </c>
      <c r="S2987" s="1">
        <v>1537.5989999999999</v>
      </c>
      <c r="T2987" s="1">
        <v>2060.6019999999999</v>
      </c>
      <c r="U2987" s="1">
        <v>117.3115</v>
      </c>
      <c r="V2987" s="1">
        <v>69</v>
      </c>
      <c r="W2987" s="1">
        <v>1036.1863539999999</v>
      </c>
      <c r="X2987" s="1">
        <v>75</v>
      </c>
      <c r="Y2987" s="1">
        <v>0</v>
      </c>
      <c r="Z2987" s="1">
        <v>558.85693978764004</v>
      </c>
      <c r="AA2987" s="1">
        <v>4175.4896954445503</v>
      </c>
      <c r="AB2987" s="1">
        <v>123</v>
      </c>
      <c r="AC2987" s="1">
        <v>352.43554000000012</v>
      </c>
      <c r="AD2987" s="1">
        <v>394.25057279220522</v>
      </c>
      <c r="AE2987" s="1">
        <v>3429.1914847200001</v>
      </c>
      <c r="AF2987" s="1">
        <v>576.38864579688016</v>
      </c>
      <c r="AG2987" s="1">
        <v>0</v>
      </c>
      <c r="AH2987" s="1">
        <v>1693.34374275</v>
      </c>
      <c r="AI2987" s="1">
        <v>688.74480000000005</v>
      </c>
      <c r="AJ2987" s="1">
        <v>1379.5704000000001</v>
      </c>
      <c r="AK2987" s="1">
        <v>753.24959999999999</v>
      </c>
      <c r="AL2987" s="1">
        <v>25404.318359375</v>
      </c>
      <c r="AM2987" s="1">
        <v>16593.345703125</v>
      </c>
      <c r="AN2987" s="1">
        <v>8810.97265625</v>
      </c>
      <c r="AO2987" t="s">
        <v>15797</v>
      </c>
    </row>
    <row r="2988" spans="1:41" x14ac:dyDescent="0.25">
      <c r="A2988" s="1">
        <v>2019</v>
      </c>
      <c r="B2988" t="s">
        <v>2215</v>
      </c>
      <c r="C2988" t="s">
        <v>7067</v>
      </c>
      <c r="D2988" t="s">
        <v>7217</v>
      </c>
      <c r="E2988" t="s">
        <v>7750</v>
      </c>
      <c r="F2988" t="s">
        <v>9354</v>
      </c>
      <c r="G2988" t="s">
        <v>11503</v>
      </c>
      <c r="H2988" t="s">
        <v>12692</v>
      </c>
      <c r="I2988" s="1">
        <v>975</v>
      </c>
      <c r="J2988" s="1">
        <v>527.71328000000005</v>
      </c>
      <c r="K2988" s="1">
        <v>28</v>
      </c>
      <c r="L2988" s="1">
        <v>33.380000000000003</v>
      </c>
      <c r="M2988" s="1">
        <v>0</v>
      </c>
      <c r="N2988" s="1">
        <v>2455.0000000000009</v>
      </c>
      <c r="O2988" s="1">
        <v>117.0433</v>
      </c>
      <c r="P2988" s="1">
        <v>3127.739</v>
      </c>
      <c r="Q2988" s="1">
        <v>29.014376478315789</v>
      </c>
      <c r="R2988" s="1">
        <v>335.71913572353958</v>
      </c>
      <c r="S2988" s="1">
        <v>0</v>
      </c>
      <c r="T2988" s="1">
        <v>454.21085991780819</v>
      </c>
      <c r="U2988" s="1">
        <v>0</v>
      </c>
      <c r="V2988" s="1">
        <v>429</v>
      </c>
      <c r="W2988" s="1">
        <v>3322</v>
      </c>
      <c r="X2988" s="1">
        <v>1793</v>
      </c>
      <c r="Y2988" s="1">
        <v>0</v>
      </c>
      <c r="Z2988" s="1">
        <v>1698.7913599999999</v>
      </c>
      <c r="AA2988" s="1">
        <v>2517</v>
      </c>
      <c r="AB2988" s="1">
        <v>640</v>
      </c>
      <c r="AC2988" s="1">
        <v>1993.5500099999999</v>
      </c>
      <c r="AD2988" s="1">
        <v>638.9824000000001</v>
      </c>
      <c r="AE2988" s="1">
        <v>5277</v>
      </c>
      <c r="AF2988" s="1">
        <v>1565.2055865915399</v>
      </c>
      <c r="AG2988" s="1">
        <v>3055</v>
      </c>
      <c r="AH2988" s="1">
        <v>1615</v>
      </c>
      <c r="AI2988" s="1">
        <v>1506</v>
      </c>
      <c r="AJ2988" s="1">
        <v>2805</v>
      </c>
      <c r="AK2988" s="1">
        <v>1113</v>
      </c>
      <c r="AL2988" s="1">
        <v>38051.3515625</v>
      </c>
      <c r="AM2988" s="1">
        <v>26824.111328125</v>
      </c>
      <c r="AN2988" s="1">
        <v>11227.236328125</v>
      </c>
      <c r="AO2988" t="s">
        <v>15798</v>
      </c>
    </row>
    <row r="2989" spans="1:41" x14ac:dyDescent="0.25">
      <c r="A2989" s="1">
        <v>2019</v>
      </c>
      <c r="B2989" t="s">
        <v>2216</v>
      </c>
      <c r="C2989" t="s">
        <v>7067</v>
      </c>
      <c r="D2989" t="s">
        <v>7217</v>
      </c>
      <c r="E2989" t="s">
        <v>7750</v>
      </c>
      <c r="F2989" t="s">
        <v>9354</v>
      </c>
      <c r="G2989" t="s">
        <v>11503</v>
      </c>
      <c r="H2989" t="s">
        <v>12692</v>
      </c>
      <c r="I2989" s="1">
        <v>749.08799999999997</v>
      </c>
      <c r="J2989" s="1">
        <v>3777.1069200000002</v>
      </c>
      <c r="K2989" s="1">
        <v>63.302</v>
      </c>
      <c r="L2989" s="1">
        <v>220.47900000000001</v>
      </c>
      <c r="M2989" s="1">
        <v>357</v>
      </c>
      <c r="N2989" s="1">
        <v>1686.5766269999999</v>
      </c>
      <c r="O2989" s="1">
        <v>119.223</v>
      </c>
      <c r="P2989" s="1">
        <v>2002.8503069999999</v>
      </c>
      <c r="Q2989" s="1">
        <v>68.1669174699433</v>
      </c>
      <c r="R2989" s="1">
        <v>119.06617466411291</v>
      </c>
      <c r="S2989" s="1">
        <v>0</v>
      </c>
      <c r="T2989" s="1">
        <v>2028.78</v>
      </c>
      <c r="U2989" s="1">
        <v>116.15</v>
      </c>
      <c r="V2989" s="1">
        <v>725</v>
      </c>
      <c r="W2989" s="1">
        <v>1455.9459999999999</v>
      </c>
      <c r="X2989" s="1">
        <v>1328</v>
      </c>
      <c r="Y2989" s="1">
        <v>0</v>
      </c>
      <c r="Z2989" s="1">
        <v>417</v>
      </c>
      <c r="AA2989" s="1">
        <v>3320</v>
      </c>
      <c r="AB2989" s="1">
        <v>378</v>
      </c>
      <c r="AC2989" s="1">
        <v>933.00165000000004</v>
      </c>
      <c r="AD2989" s="1">
        <v>752.14708891560008</v>
      </c>
      <c r="AE2989" s="1">
        <v>4406.3999999999996</v>
      </c>
      <c r="AF2989" s="1">
        <v>1464.8832</v>
      </c>
      <c r="AG2989" s="1">
        <v>0</v>
      </c>
      <c r="AH2989" s="1">
        <v>1688</v>
      </c>
      <c r="AI2989" s="1">
        <v>2526.54</v>
      </c>
      <c r="AJ2989" s="1">
        <v>1534.59</v>
      </c>
      <c r="AK2989" s="1">
        <v>1461.66</v>
      </c>
      <c r="AL2989" s="1">
        <v>33698.95703125</v>
      </c>
      <c r="AM2989" s="1">
        <v>21540.359375</v>
      </c>
      <c r="AN2989" s="1">
        <v>12158.59765625</v>
      </c>
      <c r="AO2989" t="s">
        <v>15799</v>
      </c>
    </row>
    <row r="2990" spans="1:41" x14ac:dyDescent="0.25">
      <c r="A2990" s="1">
        <v>2019</v>
      </c>
      <c r="B2990" t="s">
        <v>2217</v>
      </c>
      <c r="C2990" t="s">
        <v>7067</v>
      </c>
      <c r="D2990" t="s">
        <v>7217</v>
      </c>
      <c r="E2990" t="s">
        <v>7750</v>
      </c>
      <c r="F2990" t="s">
        <v>9355</v>
      </c>
      <c r="G2990" t="s">
        <v>11504</v>
      </c>
      <c r="H2990" t="s">
        <v>12692</v>
      </c>
      <c r="I2990" s="1">
        <v>904.10496239274153</v>
      </c>
      <c r="J2990" s="1">
        <v>2313.4787107302873</v>
      </c>
      <c r="K2990" s="1">
        <v>131.61021604451301</v>
      </c>
      <c r="L2990" s="1">
        <v>394.83064813353906</v>
      </c>
      <c r="M2990" s="1">
        <v>1144.4366612566348</v>
      </c>
      <c r="N2990" s="1">
        <v>1436.9947271569747</v>
      </c>
      <c r="O2990" s="1">
        <v>287.25360197541534</v>
      </c>
      <c r="P2990" s="1">
        <v>1791.2264847324348</v>
      </c>
      <c r="Q2990" s="1">
        <v>52.66907485005239</v>
      </c>
      <c r="R2990" s="1">
        <v>1856.7219216735302</v>
      </c>
      <c r="S2990" s="1">
        <v>2317.4842390446856</v>
      </c>
      <c r="T2990" s="1">
        <v>3198.7004682122947</v>
      </c>
      <c r="U2990" s="1">
        <v>337.60881507070729</v>
      </c>
      <c r="V2990" s="1">
        <v>212.86521899373409</v>
      </c>
      <c r="W2990" s="1">
        <v>1194.7918743519269</v>
      </c>
      <c r="X2990" s="1">
        <v>971.28830622410783</v>
      </c>
      <c r="Y2990" s="1">
        <v>2609.3155876651276</v>
      </c>
      <c r="Z2990" s="1">
        <v>1934.7473467427994</v>
      </c>
      <c r="AA2990" s="1">
        <v>5681.8616264750463</v>
      </c>
      <c r="AB2990" s="1">
        <v>288.39803863667197</v>
      </c>
      <c r="AC2990" s="1">
        <v>604.83677823828873</v>
      </c>
      <c r="AD2990" s="1">
        <v>1533.6425955341228</v>
      </c>
      <c r="AE2990" s="1">
        <v>3772.0996285876968</v>
      </c>
      <c r="AF2990" s="1">
        <v>1606.9774810118581</v>
      </c>
      <c r="AG2990" s="1">
        <v>1870.0095044933414</v>
      </c>
      <c r="AH2990" s="1">
        <v>3524.292698339807</v>
      </c>
      <c r="AI2990" s="1">
        <v>1091.7925748388298</v>
      </c>
      <c r="AJ2990" s="1">
        <v>2790.1365801436759</v>
      </c>
      <c r="AK2990" s="1">
        <v>1249.7248340922454</v>
      </c>
      <c r="AL2990" s="1">
        <v>47103.90234375</v>
      </c>
      <c r="AM2990" s="1">
        <v>30170.482421875</v>
      </c>
      <c r="AN2990" s="1">
        <v>16933.41796875</v>
      </c>
      <c r="AO2990" t="s">
        <v>15800</v>
      </c>
    </row>
    <row r="2991" spans="1:41" x14ac:dyDescent="0.25">
      <c r="A2991" s="1">
        <v>2019</v>
      </c>
      <c r="B2991" t="s">
        <v>2218</v>
      </c>
      <c r="C2991" t="s">
        <v>7067</v>
      </c>
      <c r="D2991" t="s">
        <v>7217</v>
      </c>
      <c r="E2991" t="s">
        <v>7750</v>
      </c>
      <c r="F2991" t="s">
        <v>9355</v>
      </c>
      <c r="G2991" t="s">
        <v>11504</v>
      </c>
      <c r="H2991" t="s">
        <v>12692</v>
      </c>
      <c r="I2991" s="1">
        <v>1532.4778824371399</v>
      </c>
      <c r="J2991" s="1">
        <v>392.31433790390781</v>
      </c>
      <c r="K2991" s="1">
        <v>196.15716895195391</v>
      </c>
      <c r="L2991" s="1">
        <v>551.69203767737031</v>
      </c>
      <c r="M2991" s="1">
        <v>1967.7016010492875</v>
      </c>
      <c r="N2991" s="1">
        <v>7630.5138722310066</v>
      </c>
      <c r="O2991" s="1">
        <v>96.546106593539818</v>
      </c>
      <c r="P2991" s="1">
        <v>1648.9462015023626</v>
      </c>
      <c r="Q2991" s="1">
        <v>57.805065725528912</v>
      </c>
      <c r="R2991" s="1">
        <v>396.03539035963416</v>
      </c>
      <c r="S2991" s="1">
        <v>1716.3752283295967</v>
      </c>
      <c r="T2991" s="1">
        <v>2249.6775314177212</v>
      </c>
      <c r="U2991" s="1">
        <v>164.05432372230786</v>
      </c>
      <c r="V2991" s="1">
        <v>0</v>
      </c>
      <c r="W2991" s="1">
        <v>653.4485690711964</v>
      </c>
      <c r="X2991" s="1">
        <v>544.33614384167208</v>
      </c>
      <c r="Y2991" s="1">
        <v>212.09493892930016</v>
      </c>
      <c r="Z2991" s="1">
        <v>306.49557648742797</v>
      </c>
      <c r="AA2991" s="1">
        <v>29387.043680083727</v>
      </c>
      <c r="AB2991" s="1">
        <v>409.4780901872038</v>
      </c>
      <c r="AC2991" s="1">
        <v>790.35570503218298</v>
      </c>
      <c r="AD2991" s="1">
        <v>843.1080318016169</v>
      </c>
      <c r="AE2991" s="1">
        <v>3592.1281564326559</v>
      </c>
      <c r="AF2991" s="1">
        <v>760.10902968882135</v>
      </c>
      <c r="AG2991" s="1">
        <v>6523.8145020813854</v>
      </c>
      <c r="AH2991" s="1">
        <v>1878.8178838679335</v>
      </c>
      <c r="AI2991" s="1">
        <v>622.79901142245365</v>
      </c>
      <c r="AJ2991" s="1">
        <v>846.83379079550411</v>
      </c>
      <c r="AK2991" s="1">
        <v>885.15922489569198</v>
      </c>
      <c r="AL2991" s="1">
        <v>66856.3203125</v>
      </c>
      <c r="AM2991" s="1">
        <v>54792.71484375</v>
      </c>
      <c r="AN2991" s="1">
        <v>12063.60546875</v>
      </c>
      <c r="AO2991" t="s">
        <v>15801</v>
      </c>
    </row>
    <row r="2992" spans="1:41" x14ac:dyDescent="0.25">
      <c r="A2992" s="1">
        <v>2019</v>
      </c>
      <c r="B2992" t="s">
        <v>2219</v>
      </c>
      <c r="C2992" t="s">
        <v>7067</v>
      </c>
      <c r="D2992" t="s">
        <v>7217</v>
      </c>
      <c r="E2992" t="s">
        <v>7750</v>
      </c>
      <c r="F2992" t="s">
        <v>9355</v>
      </c>
      <c r="G2992" t="s">
        <v>11504</v>
      </c>
      <c r="H2992" t="s">
        <v>12692</v>
      </c>
      <c r="I2992" s="1">
        <v>593.03822557919227</v>
      </c>
      <c r="J2992" s="1">
        <v>189.00665566335613</v>
      </c>
      <c r="K2992" s="1">
        <v>193.64513488300156</v>
      </c>
      <c r="L2992" s="1">
        <v>607.56161069541736</v>
      </c>
      <c r="M2992" s="1">
        <v>2253.0914014160485</v>
      </c>
      <c r="N2992" s="1">
        <v>5636.5814365832457</v>
      </c>
      <c r="O2992" s="1">
        <v>96.82256744150078</v>
      </c>
      <c r="P2992" s="1">
        <v>518.95927922969997</v>
      </c>
      <c r="Q2992" s="1">
        <v>125.80882356930007</v>
      </c>
      <c r="R2992" s="1">
        <v>477.60534798399652</v>
      </c>
      <c r="S2992" s="1">
        <v>3146.7334418487753</v>
      </c>
      <c r="T2992" s="1">
        <v>1815.4231395281397</v>
      </c>
      <c r="U2992" s="1">
        <v>145.23385116225117</v>
      </c>
      <c r="V2992" s="1">
        <v>505.89791488184159</v>
      </c>
      <c r="W2992" s="1">
        <v>1393.0346890645924</v>
      </c>
      <c r="X2992" s="1">
        <v>331.61729348714016</v>
      </c>
      <c r="Y2992" s="1">
        <v>3068.065105802556</v>
      </c>
      <c r="Z2992" s="1">
        <v>1089.2538837168838</v>
      </c>
      <c r="AA2992" s="1">
        <v>37805.206770080134</v>
      </c>
      <c r="AB2992" s="1">
        <v>801.20674557841892</v>
      </c>
      <c r="AC2992" s="1">
        <v>791.76654525287267</v>
      </c>
      <c r="AD2992" s="1">
        <v>844.19957216308239</v>
      </c>
      <c r="AE2992" s="1">
        <v>2396.3585441771443</v>
      </c>
      <c r="AF2992" s="1">
        <v>1459.4085885288096</v>
      </c>
      <c r="AG2992" s="1">
        <v>19846.205761321624</v>
      </c>
      <c r="AH2992" s="1">
        <v>2463.5292003396853</v>
      </c>
      <c r="AI2992" s="1">
        <v>424.8090146495847</v>
      </c>
      <c r="AJ2992" s="1">
        <v>4187.8618815792852</v>
      </c>
      <c r="AK2992" s="1">
        <v>819.19065103568141</v>
      </c>
      <c r="AL2992" s="1">
        <v>94027.1171875</v>
      </c>
      <c r="AM2992" s="1">
        <v>79443.8203125</v>
      </c>
      <c r="AN2992" s="1">
        <v>14583.302734375</v>
      </c>
      <c r="AO2992" t="s">
        <v>15802</v>
      </c>
    </row>
    <row r="2993" spans="1:41" x14ac:dyDescent="0.25">
      <c r="A2993" s="1">
        <v>2019</v>
      </c>
      <c r="B2993" t="s">
        <v>2220</v>
      </c>
      <c r="C2993" t="s">
        <v>7067</v>
      </c>
      <c r="D2993" t="s">
        <v>7217</v>
      </c>
      <c r="E2993" t="s">
        <v>7750</v>
      </c>
      <c r="F2993" t="s">
        <v>9355</v>
      </c>
      <c r="G2993" t="s">
        <v>11504</v>
      </c>
      <c r="H2993" t="s">
        <v>12692</v>
      </c>
      <c r="I2993" s="1">
        <v>1109.455215720561</v>
      </c>
      <c r="J2993" s="1">
        <v>846.26431822448853</v>
      </c>
      <c r="K2993" s="1">
        <v>129.82986566942736</v>
      </c>
      <c r="L2993" s="1">
        <v>592.49629605502298</v>
      </c>
      <c r="M2993" s="1">
        <v>2197.5180103933185</v>
      </c>
      <c r="N2993" s="1">
        <v>1195.7047362992798</v>
      </c>
      <c r="O2993" s="1">
        <v>97.962535005113367</v>
      </c>
      <c r="P2993" s="1">
        <v>1983.4037762028051</v>
      </c>
      <c r="Q2993" s="1">
        <v>147.66651114417033</v>
      </c>
      <c r="R2993" s="1">
        <v>1960.4725169798285</v>
      </c>
      <c r="S2993" s="1">
        <v>2950.678765214258</v>
      </c>
      <c r="T2993" s="1">
        <v>3298.8588595095403</v>
      </c>
      <c r="U2993" s="1">
        <v>120.38769362074173</v>
      </c>
      <c r="V2993" s="1">
        <v>42.489774219085312</v>
      </c>
      <c r="W2993" s="1">
        <v>1320.723815309902</v>
      </c>
      <c r="X2993" s="1">
        <v>552.33224624083562</v>
      </c>
      <c r="Y2993" s="1">
        <v>2910.0337553591849</v>
      </c>
      <c r="Z2993" s="1">
        <v>1224.6880735384734</v>
      </c>
      <c r="AA2993" s="1">
        <v>37458.530356058094</v>
      </c>
      <c r="AB2993" s="1">
        <v>763.63566443744992</v>
      </c>
      <c r="AC2993" s="1">
        <v>710.11035163646329</v>
      </c>
      <c r="AD2993" s="1">
        <v>860.80362674637138</v>
      </c>
      <c r="AE2993" s="1">
        <v>1716.7096266876795</v>
      </c>
      <c r="AF2993" s="1">
        <v>1648.2463777481867</v>
      </c>
      <c r="AG2993" s="1">
        <v>12598.163674480467</v>
      </c>
      <c r="AH2993" s="1">
        <v>2119.17748917688</v>
      </c>
      <c r="AI2993" s="1">
        <v>482.73104598905263</v>
      </c>
      <c r="AJ2993" s="1">
        <v>2288.2513824236571</v>
      </c>
      <c r="AK2993" s="1">
        <v>889.92471558862019</v>
      </c>
      <c r="AL2993" s="1">
        <v>84217.2578125</v>
      </c>
      <c r="AM2993" s="1">
        <v>68553.0703125</v>
      </c>
      <c r="AN2993" s="1">
        <v>15664.1767578125</v>
      </c>
      <c r="AO2993" t="s">
        <v>15803</v>
      </c>
    </row>
    <row r="2994" spans="1:41" x14ac:dyDescent="0.25">
      <c r="A2994" s="1">
        <v>2019</v>
      </c>
      <c r="B2994" t="s">
        <v>2221</v>
      </c>
      <c r="C2994" t="s">
        <v>7067</v>
      </c>
      <c r="D2994" t="s">
        <v>7217</v>
      </c>
      <c r="E2994" t="s">
        <v>7750</v>
      </c>
      <c r="F2994" t="s">
        <v>9355</v>
      </c>
      <c r="G2994" t="s">
        <v>11504</v>
      </c>
      <c r="H2994" t="s">
        <v>12692</v>
      </c>
      <c r="I2994" s="1">
        <v>1635.4919400375084</v>
      </c>
      <c r="J2994" s="1">
        <v>553.25052313510059</v>
      </c>
      <c r="K2994" s="1">
        <v>226.45273015903962</v>
      </c>
      <c r="L2994" s="1">
        <v>776.04721590141332</v>
      </c>
      <c r="M2994" s="1">
        <v>1048.3922692548131</v>
      </c>
      <c r="N2994" s="1">
        <v>3183.1286079114648</v>
      </c>
      <c r="O2994" s="1">
        <v>480.20905470396309</v>
      </c>
      <c r="P2994" s="1">
        <v>3719.7167391614621</v>
      </c>
      <c r="Q2994" s="1">
        <v>184.35400902144386</v>
      </c>
      <c r="R2994" s="1">
        <v>494.86794359970162</v>
      </c>
      <c r="S2994" s="1">
        <v>315.66042834993164</v>
      </c>
      <c r="T2994" s="1">
        <v>7472.994268233213</v>
      </c>
      <c r="U2994" s="1">
        <v>561.06389716802141</v>
      </c>
      <c r="V2994" s="1">
        <v>1080.8924296017124</v>
      </c>
      <c r="W2994" s="1">
        <v>1230.2883279705231</v>
      </c>
      <c r="X2994" s="1">
        <v>2299.1242464758052</v>
      </c>
      <c r="Y2994" s="1">
        <v>340.72748750781426</v>
      </c>
      <c r="Z2994" s="1">
        <v>4895.4542818643031</v>
      </c>
      <c r="AA2994" s="1">
        <v>5681.2377070918319</v>
      </c>
      <c r="AB2994" s="1">
        <v>670.97105232308036</v>
      </c>
      <c r="AC2994" s="1">
        <v>3778.1471314732894</v>
      </c>
      <c r="AD2994" s="1">
        <v>3187.8173536250974</v>
      </c>
      <c r="AE2994" s="1">
        <v>5532.3660048576485</v>
      </c>
      <c r="AF2994" s="1">
        <v>4104.5746026302486</v>
      </c>
      <c r="AG2994" s="1">
        <v>6784.1463743478953</v>
      </c>
      <c r="AH2994" s="1">
        <v>3037.1924040311937</v>
      </c>
      <c r="AI2994" s="1">
        <v>2122.9943452409966</v>
      </c>
      <c r="AJ2994" s="1">
        <v>13994.988402282501</v>
      </c>
      <c r="AK2994" s="1">
        <v>1535.8946744583011</v>
      </c>
      <c r="AL2994" s="1">
        <v>80928.453125</v>
      </c>
      <c r="AM2994" s="1">
        <v>57300.453125</v>
      </c>
      <c r="AN2994" s="1">
        <v>23627.990234375</v>
      </c>
      <c r="AO2994" t="s">
        <v>15804</v>
      </c>
    </row>
    <row r="2995" spans="1:41" x14ac:dyDescent="0.25">
      <c r="A2995" s="1">
        <v>2019</v>
      </c>
      <c r="B2995" t="s">
        <v>2222</v>
      </c>
      <c r="C2995" t="s">
        <v>7067</v>
      </c>
      <c r="D2995" t="s">
        <v>7217</v>
      </c>
      <c r="E2995" t="s">
        <v>7750</v>
      </c>
      <c r="F2995" t="s">
        <v>9355</v>
      </c>
      <c r="G2995" t="s">
        <v>11504</v>
      </c>
      <c r="H2995" t="s">
        <v>12692</v>
      </c>
      <c r="I2995" s="1">
        <v>1681.7259403881872</v>
      </c>
      <c r="J2995" s="1">
        <v>1169.8516853119816</v>
      </c>
      <c r="K2995" s="1">
        <v>254.83322538236075</v>
      </c>
      <c r="L2995" s="1">
        <v>1094.7593879853023</v>
      </c>
      <c r="M2995" s="1">
        <v>1773.358443550364</v>
      </c>
      <c r="N2995" s="1">
        <v>3482.7908188064466</v>
      </c>
      <c r="O2995" s="1">
        <v>493.78416630192851</v>
      </c>
      <c r="P2995" s="1">
        <v>3663.1656281781202</v>
      </c>
      <c r="Q2995" s="1">
        <v>183.82708894360991</v>
      </c>
      <c r="R2995" s="1">
        <v>1512.3182694657073</v>
      </c>
      <c r="S2995" s="1">
        <v>808.52208672508993</v>
      </c>
      <c r="T2995" s="1">
        <v>4689.4281030055217</v>
      </c>
      <c r="U2995" s="1">
        <v>156.31427010018405</v>
      </c>
      <c r="V2995" s="1">
        <v>1776.5925318972643</v>
      </c>
      <c r="W2995" s="1">
        <v>1151.3354514965281</v>
      </c>
      <c r="X2995" s="1">
        <v>2363.6557701454626</v>
      </c>
      <c r="Y2995" s="1">
        <v>350.35957091420568</v>
      </c>
      <c r="Z2995" s="1">
        <v>6067.1344521448782</v>
      </c>
      <c r="AA2995" s="1">
        <v>5880.6506441138208</v>
      </c>
      <c r="AB2995" s="1">
        <v>689.93884733874347</v>
      </c>
      <c r="AC2995" s="1">
        <v>3949.6339834901296</v>
      </c>
      <c r="AD2995" s="1">
        <v>4179.5201736442314</v>
      </c>
      <c r="AE2995" s="1">
        <v>11533.755563610985</v>
      </c>
      <c r="AF2995" s="1">
        <v>5612.668739522057</v>
      </c>
      <c r="AG2995" s="1">
        <v>5122.7959414901698</v>
      </c>
      <c r="AH2995" s="1">
        <v>3027.1066926987369</v>
      </c>
      <c r="AI2995" s="1">
        <v>2183.0096341577428</v>
      </c>
      <c r="AJ2995" s="1">
        <v>11560.787810719819</v>
      </c>
      <c r="AK2995" s="1">
        <v>1579.3131427363423</v>
      </c>
      <c r="AL2995" s="1">
        <v>87992.9375</v>
      </c>
      <c r="AM2995" s="1">
        <v>64799.1328125</v>
      </c>
      <c r="AN2995" s="1">
        <v>23193.806640625</v>
      </c>
      <c r="AO2995" t="s">
        <v>15805</v>
      </c>
    </row>
    <row r="2996" spans="1:41" x14ac:dyDescent="0.25">
      <c r="A2996" s="1">
        <v>2019</v>
      </c>
      <c r="B2996" t="s">
        <v>2223</v>
      </c>
      <c r="C2996" t="s">
        <v>7067</v>
      </c>
      <c r="D2996" t="s">
        <v>7217</v>
      </c>
      <c r="E2996" t="s">
        <v>7750</v>
      </c>
      <c r="F2996" t="s">
        <v>9355</v>
      </c>
      <c r="G2996" t="s">
        <v>11504</v>
      </c>
      <c r="H2996" t="s">
        <v>12692</v>
      </c>
      <c r="I2996" s="1">
        <v>1241.6729048281798</v>
      </c>
      <c r="J2996" s="1">
        <v>6681.1980008455585</v>
      </c>
      <c r="K2996" s="1">
        <v>300.44049750753277</v>
      </c>
      <c r="L2996" s="1">
        <v>1058.7478786704569</v>
      </c>
      <c r="M2996" s="1">
        <v>831.47739162601317</v>
      </c>
      <c r="N2996" s="1">
        <v>1911.1640882906574</v>
      </c>
      <c r="O2996" s="1">
        <v>694.00646287717905</v>
      </c>
      <c r="P2996" s="1">
        <v>2420.1535278927827</v>
      </c>
      <c r="Q2996" s="1">
        <v>170.66695546242818</v>
      </c>
      <c r="R2996" s="1">
        <v>814.56132527478894</v>
      </c>
      <c r="S2996" s="1">
        <v>293.78867837452469</v>
      </c>
      <c r="T2996" s="1">
        <v>3048.7504359620484</v>
      </c>
      <c r="U2996" s="1">
        <v>327.04777403956518</v>
      </c>
      <c r="V2996" s="1">
        <v>1585.3502267002652</v>
      </c>
      <c r="W2996" s="1">
        <v>1636.347506719994</v>
      </c>
      <c r="X2996" s="1">
        <v>2413.0966659698115</v>
      </c>
      <c r="Y2996" s="1">
        <v>0</v>
      </c>
      <c r="Z2996" s="1">
        <v>1956.7434616265512</v>
      </c>
      <c r="AA2996" s="1">
        <v>8461.1139371863101</v>
      </c>
      <c r="AB2996" s="1">
        <v>561.64302258597297</v>
      </c>
      <c r="AC2996" s="1">
        <v>1234.4965232383427</v>
      </c>
      <c r="AD2996" s="1">
        <v>2042.7963461373186</v>
      </c>
      <c r="AE2996" s="1">
        <v>4789.3097757658361</v>
      </c>
      <c r="AF2996" s="1">
        <v>2092.6622992443499</v>
      </c>
      <c r="AG2996" s="1">
        <v>1946.7657329270389</v>
      </c>
      <c r="AH2996" s="1">
        <v>3662.9350692431303</v>
      </c>
      <c r="AI2996" s="1">
        <v>3069.814529883241</v>
      </c>
      <c r="AJ2996" s="1">
        <v>2788.2208532525642</v>
      </c>
      <c r="AK2996" s="1">
        <v>1812.6207137447088</v>
      </c>
      <c r="AL2996" s="1">
        <v>59847.59765625</v>
      </c>
      <c r="AM2996" s="1">
        <v>39479.87890625</v>
      </c>
      <c r="AN2996" s="1">
        <v>20367.716796875</v>
      </c>
      <c r="AO2996" t="s">
        <v>15806</v>
      </c>
    </row>
    <row r="2997" spans="1:41" x14ac:dyDescent="0.25">
      <c r="A2997" s="1">
        <v>2019</v>
      </c>
      <c r="B2997" t="s">
        <v>2224</v>
      </c>
      <c r="C2997" t="s">
        <v>7067</v>
      </c>
      <c r="D2997" t="s">
        <v>7217</v>
      </c>
      <c r="E2997" t="s">
        <v>7750</v>
      </c>
      <c r="F2997" t="s">
        <v>9355</v>
      </c>
      <c r="G2997" t="s">
        <v>11505</v>
      </c>
      <c r="H2997" t="s">
        <v>12692</v>
      </c>
      <c r="I2997" s="1">
        <v>826.08591624999963</v>
      </c>
      <c r="J2997" s="1">
        <v>2147.3351406000002</v>
      </c>
      <c r="K2997" s="1">
        <v>160.15251000000001</v>
      </c>
      <c r="L2997" s="1">
        <v>364.32207</v>
      </c>
      <c r="M2997" s="1">
        <v>1040.4000000000001</v>
      </c>
      <c r="N2997" s="1">
        <v>1334</v>
      </c>
      <c r="O2997" s="1">
        <v>260.83256634610001</v>
      </c>
      <c r="P2997" s="1">
        <v>1386.7670000000001</v>
      </c>
      <c r="Q2997" s="1">
        <v>47.862708088981123</v>
      </c>
      <c r="R2997" s="1">
        <v>1677.880289795417</v>
      </c>
      <c r="S2997" s="1">
        <v>2110.9409999999998</v>
      </c>
      <c r="T2997" s="1">
        <v>2879.6912950000001</v>
      </c>
      <c r="U2997" s="1">
        <v>300.92950000000002</v>
      </c>
      <c r="V2997" s="1">
        <v>194</v>
      </c>
      <c r="W2997" s="1">
        <v>1088.3084040000001</v>
      </c>
      <c r="X2997" s="1">
        <v>900.65178420593611</v>
      </c>
      <c r="Y2997" s="1">
        <v>2389.7136</v>
      </c>
      <c r="Z2997" s="1">
        <v>1758.864664990381</v>
      </c>
      <c r="AA2997" s="1">
        <v>5331.6292745215469</v>
      </c>
      <c r="AB2997" s="1">
        <v>252</v>
      </c>
      <c r="AC2997" s="1">
        <v>549.20476000000008</v>
      </c>
      <c r="AD2997" s="1">
        <v>1394.223268764456</v>
      </c>
      <c r="AE2997" s="1">
        <v>3429.1914847200001</v>
      </c>
      <c r="AF2997" s="1">
        <v>1482.8062742677801</v>
      </c>
      <c r="AG2997" s="1">
        <v>1739</v>
      </c>
      <c r="AH2997" s="1">
        <v>3292.0783180546869</v>
      </c>
      <c r="AI2997" s="1">
        <v>992.54160000000002</v>
      </c>
      <c r="AJ2997" s="1">
        <v>2587.2251040000001</v>
      </c>
      <c r="AK2997" s="1">
        <v>1136.1168</v>
      </c>
      <c r="AL2997" s="1">
        <v>43054.7578125</v>
      </c>
      <c r="AM2997" s="1">
        <v>27546.818359375</v>
      </c>
      <c r="AN2997" s="1">
        <v>15507.9384765625</v>
      </c>
      <c r="AO2997" t="s">
        <v>15807</v>
      </c>
    </row>
    <row r="2998" spans="1:41" x14ac:dyDescent="0.25">
      <c r="A2998" s="1">
        <v>2019</v>
      </c>
      <c r="B2998" t="s">
        <v>2225</v>
      </c>
      <c r="C2998" t="s">
        <v>7067</v>
      </c>
      <c r="D2998" t="s">
        <v>7217</v>
      </c>
      <c r="E2998" t="s">
        <v>7750</v>
      </c>
      <c r="F2998" t="s">
        <v>9355</v>
      </c>
      <c r="G2998" t="s">
        <v>11505</v>
      </c>
      <c r="H2998" t="s">
        <v>12692</v>
      </c>
      <c r="I2998" s="1">
        <v>1400</v>
      </c>
      <c r="J2998" s="1">
        <v>327.04000000000002</v>
      </c>
      <c r="K2998" s="1">
        <v>184</v>
      </c>
      <c r="L2998" s="1">
        <v>506.77308866880003</v>
      </c>
      <c r="M2998" s="1">
        <v>1805.6249999999991</v>
      </c>
      <c r="N2998" s="1">
        <v>7070.463999999999</v>
      </c>
      <c r="O2998" s="1">
        <v>91.325856684265091</v>
      </c>
      <c r="P2998" s="1">
        <v>1519.85</v>
      </c>
      <c r="Q2998" s="1">
        <v>53.503745400000007</v>
      </c>
      <c r="R2998" s="1">
        <v>362.18689214335927</v>
      </c>
      <c r="S2998" s="1">
        <v>1584</v>
      </c>
      <c r="T2998" s="1">
        <v>2076</v>
      </c>
      <c r="U2998" s="1">
        <v>120</v>
      </c>
      <c r="V2998" s="1">
        <v>0</v>
      </c>
      <c r="W2998" s="1">
        <v>587.8930350475041</v>
      </c>
      <c r="X2998" s="1">
        <v>530</v>
      </c>
      <c r="Y2998" s="1">
        <v>215</v>
      </c>
      <c r="Z2998" s="1">
        <v>283.68045080985598</v>
      </c>
      <c r="AA2998" s="1">
        <v>27330.89308243569</v>
      </c>
      <c r="AB2998" s="1">
        <v>334</v>
      </c>
      <c r="AC2998" s="1">
        <v>747.62089999999989</v>
      </c>
      <c r="AD2998" s="1">
        <v>780.37170119999996</v>
      </c>
      <c r="AE2998" s="1">
        <v>3325.404972561741</v>
      </c>
      <c r="AF2998" s="1">
        <v>698.22069994368007</v>
      </c>
      <c r="AG2998" s="1">
        <v>6048.6449863567068</v>
      </c>
      <c r="AH2998" s="1">
        <v>1739.3875</v>
      </c>
      <c r="AI2998" s="1">
        <v>560.87304802560004</v>
      </c>
      <c r="AJ2998" s="1">
        <v>789.39410153076381</v>
      </c>
      <c r="AK2998" s="1">
        <v>793</v>
      </c>
      <c r="AL2998" s="1">
        <v>61865.15234375</v>
      </c>
      <c r="AM2998" s="1">
        <v>50798.67578125</v>
      </c>
      <c r="AN2998" s="1">
        <v>11066.4765625</v>
      </c>
      <c r="AO2998" t="s">
        <v>15808</v>
      </c>
    </row>
    <row r="2999" spans="1:41" x14ac:dyDescent="0.25">
      <c r="A2999" s="1">
        <v>2019</v>
      </c>
      <c r="B2999" t="s">
        <v>2226</v>
      </c>
      <c r="C2999" t="s">
        <v>7067</v>
      </c>
      <c r="D2999" t="s">
        <v>7217</v>
      </c>
      <c r="E2999" t="s">
        <v>7750</v>
      </c>
      <c r="F2999" t="s">
        <v>9355</v>
      </c>
      <c r="G2999" t="s">
        <v>11505</v>
      </c>
      <c r="H2999" t="s">
        <v>12692</v>
      </c>
      <c r="I2999" s="1">
        <v>1560</v>
      </c>
      <c r="J2999" s="1">
        <v>527.71328000000005</v>
      </c>
      <c r="K2999" s="1">
        <v>236</v>
      </c>
      <c r="L2999" s="1">
        <v>740.226</v>
      </c>
      <c r="M2999" s="1">
        <v>1000</v>
      </c>
      <c r="N2999" s="1">
        <v>3036.2000000000012</v>
      </c>
      <c r="O2999" s="1">
        <v>458.04329999999999</v>
      </c>
      <c r="P2999" s="1">
        <v>3547.739</v>
      </c>
      <c r="Q2999" s="1">
        <v>175.8444948783158</v>
      </c>
      <c r="R2999" s="1">
        <v>472.02555580789323</v>
      </c>
      <c r="S2999" s="1">
        <v>301.08999999999997</v>
      </c>
      <c r="T2999" s="1">
        <v>7128.0516724383551</v>
      </c>
      <c r="U2999" s="1">
        <v>535.16600000000005</v>
      </c>
      <c r="V2999" s="1">
        <v>1031</v>
      </c>
      <c r="W2999" s="1">
        <v>3407</v>
      </c>
      <c r="X2999" s="1">
        <v>2193</v>
      </c>
      <c r="Y2999" s="1">
        <v>325</v>
      </c>
      <c r="Z2999" s="1">
        <v>4669.4872000000014</v>
      </c>
      <c r="AA2999" s="1">
        <v>5419</v>
      </c>
      <c r="AB2999" s="1">
        <v>640</v>
      </c>
      <c r="AC2999" s="1">
        <v>3603.7533300000009</v>
      </c>
      <c r="AD2999" s="1">
        <v>3040.6723200000001</v>
      </c>
      <c r="AE2999" s="1">
        <v>5277</v>
      </c>
      <c r="AF2999" s="1">
        <v>3915.1133816999049</v>
      </c>
      <c r="AG2999" s="1">
        <v>6471</v>
      </c>
      <c r="AH2999" s="1">
        <v>2897</v>
      </c>
      <c r="AI2999" s="1">
        <v>2025</v>
      </c>
      <c r="AJ2999" s="1">
        <v>13349</v>
      </c>
      <c r="AK2999" s="1">
        <v>1465</v>
      </c>
      <c r="AL2999" s="1">
        <v>79446.125</v>
      </c>
      <c r="AM2999" s="1">
        <v>54655.26953125</v>
      </c>
      <c r="AN2999" s="1">
        <v>24790.857421875</v>
      </c>
      <c r="AO2999" t="s">
        <v>15809</v>
      </c>
    </row>
    <row r="3000" spans="1:41" x14ac:dyDescent="0.25">
      <c r="A3000" s="1">
        <v>2019</v>
      </c>
      <c r="B3000" t="s">
        <v>2227</v>
      </c>
      <c r="C3000" t="s">
        <v>7067</v>
      </c>
      <c r="D3000" t="s">
        <v>7217</v>
      </c>
      <c r="E3000" t="s">
        <v>7750</v>
      </c>
      <c r="F3000" t="s">
        <v>9355</v>
      </c>
      <c r="G3000" t="s">
        <v>11505</v>
      </c>
      <c r="H3000" t="s">
        <v>12692</v>
      </c>
      <c r="I3000" s="1">
        <v>499.8</v>
      </c>
      <c r="J3000" s="1">
        <v>768.2</v>
      </c>
      <c r="K3000" s="1">
        <v>178.4630979887923</v>
      </c>
      <c r="L3000" s="1">
        <v>562.94279999999992</v>
      </c>
      <c r="M3000" s="1">
        <v>2047.787499999999</v>
      </c>
      <c r="N3000" s="1">
        <v>5177.1837119323573</v>
      </c>
      <c r="O3000" s="1">
        <v>89</v>
      </c>
      <c r="P3000" s="1">
        <v>535.54999999999995</v>
      </c>
      <c r="Q3000" s="1">
        <v>128.7446570186282</v>
      </c>
      <c r="R3000" s="1">
        <v>446.83953323995797</v>
      </c>
      <c r="S3000" s="1">
        <v>3220.1645815145089</v>
      </c>
      <c r="T3000" s="1">
        <v>1727.9464554240001</v>
      </c>
      <c r="U3000" s="1">
        <v>131.19077779200001</v>
      </c>
      <c r="V3000" s="1">
        <v>461</v>
      </c>
      <c r="W3000" s="1">
        <v>1245.8794161599999</v>
      </c>
      <c r="X3000" s="1">
        <v>317.2754405</v>
      </c>
      <c r="Y3000" s="1">
        <v>2932</v>
      </c>
      <c r="Z3000" s="1">
        <v>1115.0999999999999</v>
      </c>
      <c r="AA3000" s="1">
        <v>34879.813786596118</v>
      </c>
      <c r="AB3000" s="1">
        <v>565</v>
      </c>
      <c r="AC3000" s="1">
        <v>736.80000000000007</v>
      </c>
      <c r="AD3000" s="1">
        <v>863.89953653402051</v>
      </c>
      <c r="AE3000" s="1">
        <v>2143.2156768</v>
      </c>
      <c r="AF3000" s="1">
        <v>1352.230516102793</v>
      </c>
      <c r="AG3000" s="1">
        <v>18764</v>
      </c>
      <c r="AH3000" s="1">
        <v>2431.901477008475</v>
      </c>
      <c r="AI3000" s="1">
        <v>379.93368816000009</v>
      </c>
      <c r="AJ3000" s="1">
        <v>4134.6773909553422</v>
      </c>
      <c r="AK3000" s="1">
        <v>807.1672665845274</v>
      </c>
      <c r="AL3000" s="1">
        <v>88643.7109375</v>
      </c>
      <c r="AM3000" s="1">
        <v>74769.2890625</v>
      </c>
      <c r="AN3000" s="1">
        <v>13874.41796875</v>
      </c>
      <c r="AO3000" t="s">
        <v>15810</v>
      </c>
    </row>
    <row r="3001" spans="1:41" x14ac:dyDescent="0.25">
      <c r="A3001" s="1">
        <v>2019</v>
      </c>
      <c r="B3001" t="s">
        <v>2228</v>
      </c>
      <c r="C3001" t="s">
        <v>7067</v>
      </c>
      <c r="D3001" t="s">
        <v>7217</v>
      </c>
      <c r="E3001" t="s">
        <v>7750</v>
      </c>
      <c r="F3001" t="s">
        <v>9355</v>
      </c>
      <c r="G3001" t="s">
        <v>11505</v>
      </c>
      <c r="H3001" t="s">
        <v>12692</v>
      </c>
      <c r="I3001" s="1">
        <v>1017.4862304</v>
      </c>
      <c r="J3001" s="1">
        <v>776.125</v>
      </c>
      <c r="K3001" s="1">
        <v>157.94158452377249</v>
      </c>
      <c r="L3001" s="1">
        <v>557.11959999999999</v>
      </c>
      <c r="M3001" s="1">
        <v>2001.2468749999989</v>
      </c>
      <c r="N3001" s="1">
        <v>1096.58604292416</v>
      </c>
      <c r="O3001" s="1">
        <v>88.89074868673282</v>
      </c>
      <c r="P3001" s="1">
        <v>1680.4089120000001</v>
      </c>
      <c r="Q3001" s="1">
        <v>134.08847434245851</v>
      </c>
      <c r="R3001" s="1">
        <v>1817.501774321837</v>
      </c>
      <c r="S3001" s="1">
        <v>2655.5904</v>
      </c>
      <c r="T3001" s="1">
        <v>2922.671058124999</v>
      </c>
      <c r="U3001" s="1">
        <v>109.32564816</v>
      </c>
      <c r="V3001" s="1">
        <v>38</v>
      </c>
      <c r="W3001" s="1">
        <v>1188.6548171009999</v>
      </c>
      <c r="X3001" s="1">
        <v>496.61403782646528</v>
      </c>
      <c r="Y3001" s="1">
        <v>2697.0403999999999</v>
      </c>
      <c r="Z3001" s="1">
        <v>1111.9733401190399</v>
      </c>
      <c r="AA3001" s="1">
        <v>34450.585353531787</v>
      </c>
      <c r="AB3001" s="1">
        <v>647</v>
      </c>
      <c r="AC3001" s="1">
        <v>590.35519999999997</v>
      </c>
      <c r="AD3001" s="1">
        <v>781.65214390542917</v>
      </c>
      <c r="AE3001" s="1">
        <v>1591.4066157590071</v>
      </c>
      <c r="AF3001" s="1">
        <v>1542.6755537289889</v>
      </c>
      <c r="AG3001" s="1">
        <v>11954.43740823201</v>
      </c>
      <c r="AH3001" s="1">
        <v>1962.631098885761</v>
      </c>
      <c r="AI3001" s="1">
        <v>434.03407199999998</v>
      </c>
      <c r="AJ3001" s="1">
        <v>2107.7391034989951</v>
      </c>
      <c r="AK3001" s="1">
        <v>835.97327774999962</v>
      </c>
      <c r="AL3001" s="1">
        <v>77445.7578125</v>
      </c>
      <c r="AM3001" s="1">
        <v>63272.85546875</v>
      </c>
      <c r="AN3001" s="1">
        <v>14172.9013671875</v>
      </c>
      <c r="AO3001" t="s">
        <v>15811</v>
      </c>
    </row>
    <row r="3002" spans="1:41" x14ac:dyDescent="0.25">
      <c r="A3002" s="1">
        <v>2019</v>
      </c>
      <c r="B3002" t="s">
        <v>2229</v>
      </c>
      <c r="C3002" t="s">
        <v>7067</v>
      </c>
      <c r="D3002" t="s">
        <v>7217</v>
      </c>
      <c r="E3002" t="s">
        <v>7750</v>
      </c>
      <c r="F3002" t="s">
        <v>9355</v>
      </c>
      <c r="G3002" t="s">
        <v>11505</v>
      </c>
      <c r="H3002" t="s">
        <v>12692</v>
      </c>
      <c r="I3002" s="1">
        <v>1165.248</v>
      </c>
      <c r="J3002" s="1">
        <v>6263.8235700000014</v>
      </c>
      <c r="K3002" s="1">
        <v>267.50200000000001</v>
      </c>
      <c r="L3002" s="1">
        <v>1002.6545</v>
      </c>
      <c r="M3002" s="1">
        <v>765</v>
      </c>
      <c r="N3002" s="1">
        <v>1760.0886270000001</v>
      </c>
      <c r="O3002" s="1">
        <v>637.89400000000001</v>
      </c>
      <c r="P3002" s="1">
        <v>2219.7926790000001</v>
      </c>
      <c r="Q3002" s="1">
        <v>157.0219734699433</v>
      </c>
      <c r="R3002" s="1">
        <v>747.50335900914342</v>
      </c>
      <c r="S3002" s="1">
        <v>270</v>
      </c>
      <c r="T3002" s="1">
        <v>2861.1</v>
      </c>
      <c r="U3002" s="1">
        <v>297.9500000000001</v>
      </c>
      <c r="V3002" s="1">
        <v>1460</v>
      </c>
      <c r="W3002" s="1">
        <v>1506.9960000000001</v>
      </c>
      <c r="X3002" s="1">
        <v>2264.5706875733831</v>
      </c>
      <c r="Y3002" s="1">
        <v>0</v>
      </c>
      <c r="Z3002" s="1">
        <v>1801</v>
      </c>
      <c r="AA3002" s="1">
        <v>8061</v>
      </c>
      <c r="AB3002" s="1">
        <v>506.60700000000003</v>
      </c>
      <c r="AC3002" s="1">
        <v>1135.79737</v>
      </c>
      <c r="AD3002" s="1">
        <v>1879.47287627268</v>
      </c>
      <c r="AE3002" s="1">
        <v>4406.3999999999996</v>
      </c>
      <c r="AF3002" s="1">
        <v>1963.85904</v>
      </c>
      <c r="AG3002" s="1">
        <v>1828</v>
      </c>
      <c r="AH3002" s="1">
        <v>3455</v>
      </c>
      <c r="AI3002" s="1">
        <v>2824.38</v>
      </c>
      <c r="AJ3002" s="1">
        <v>2616.6060000000002</v>
      </c>
      <c r="AK3002" s="1">
        <v>1667.7</v>
      </c>
      <c r="AL3002" s="1">
        <v>55792.9609375</v>
      </c>
      <c r="AM3002" s="1">
        <v>36886.74609375</v>
      </c>
      <c r="AN3002" s="1">
        <v>18906.22265625</v>
      </c>
      <c r="AO3002" t="s">
        <v>15812</v>
      </c>
    </row>
    <row r="3003" spans="1:41" x14ac:dyDescent="0.25">
      <c r="A3003" s="1">
        <v>2019</v>
      </c>
      <c r="B3003" t="s">
        <v>2230</v>
      </c>
      <c r="C3003" t="s">
        <v>7067</v>
      </c>
      <c r="D3003" t="s">
        <v>7217</v>
      </c>
      <c r="E3003" t="s">
        <v>7750</v>
      </c>
      <c r="F3003" t="s">
        <v>9355</v>
      </c>
      <c r="G3003" t="s">
        <v>11505</v>
      </c>
      <c r="H3003" t="s">
        <v>12692</v>
      </c>
      <c r="I3003" s="1">
        <v>1591.2</v>
      </c>
      <c r="J3003" s="1">
        <v>1069.1898798392001</v>
      </c>
      <c r="K3003" s="1">
        <v>236</v>
      </c>
      <c r="L3003" s="1">
        <v>1036.9464508999999</v>
      </c>
      <c r="M3003" s="1">
        <v>1645</v>
      </c>
      <c r="N3003" s="1">
        <v>3230.701</v>
      </c>
      <c r="O3003" s="1">
        <v>458.04329999999999</v>
      </c>
      <c r="P3003" s="1">
        <v>3397.739</v>
      </c>
      <c r="Q3003" s="1">
        <v>170.5213982046547</v>
      </c>
      <c r="R3003" s="1">
        <v>1402.854319903</v>
      </c>
      <c r="S3003" s="1">
        <v>750</v>
      </c>
      <c r="T3003" s="1">
        <v>4439.3924999999999</v>
      </c>
      <c r="U3003" s="1">
        <v>145</v>
      </c>
      <c r="V3003" s="1">
        <v>1648</v>
      </c>
      <c r="W3003" s="1">
        <v>1068</v>
      </c>
      <c r="X3003" s="1">
        <v>2192.5706875733831</v>
      </c>
      <c r="Y3003" s="1">
        <v>325</v>
      </c>
      <c r="Z3003" s="1">
        <v>5627.9858198306074</v>
      </c>
      <c r="AA3003" s="1">
        <v>5775</v>
      </c>
      <c r="AB3003" s="1">
        <v>640</v>
      </c>
      <c r="AC3003" s="1">
        <v>3663.7533300000009</v>
      </c>
      <c r="AD3003" s="1">
        <v>3877.7560497279992</v>
      </c>
      <c r="AE3003" s="1">
        <v>10698.924389</v>
      </c>
      <c r="AF3003" s="1">
        <v>5316.2704000515132</v>
      </c>
      <c r="AG3003" s="1">
        <v>4870</v>
      </c>
      <c r="AH3003" s="1">
        <v>2871.845402227415</v>
      </c>
      <c r="AI3003" s="1">
        <v>2025</v>
      </c>
      <c r="AJ3003" s="1">
        <v>11157.249599999999</v>
      </c>
      <c r="AK3003" s="1">
        <v>1465</v>
      </c>
      <c r="AL3003" s="1">
        <v>82794.9453125</v>
      </c>
      <c r="AM3003" s="1">
        <v>61126.3359375</v>
      </c>
      <c r="AN3003" s="1">
        <v>21668.607421875</v>
      </c>
      <c r="AO3003" t="s">
        <v>15813</v>
      </c>
    </row>
    <row r="3004" spans="1:41" x14ac:dyDescent="0.25">
      <c r="A3004" s="1">
        <v>2019</v>
      </c>
      <c r="B3004" t="s">
        <v>2231</v>
      </c>
      <c r="C3004" t="s">
        <v>7067</v>
      </c>
      <c r="D3004" t="s">
        <v>7217</v>
      </c>
      <c r="E3004" t="s">
        <v>7751</v>
      </c>
      <c r="F3004" t="s">
        <v>9356</v>
      </c>
      <c r="G3004" t="s">
        <v>11506</v>
      </c>
      <c r="H3004" t="s">
        <v>12692</v>
      </c>
      <c r="I3004" s="1">
        <v>1031.0319656162565</v>
      </c>
      <c r="J3004" s="1">
        <v>12637.624875323774</v>
      </c>
      <c r="K3004" s="1">
        <v>0</v>
      </c>
      <c r="L3004" s="1">
        <v>0</v>
      </c>
      <c r="M3004" s="1">
        <v>9179.5104035511868</v>
      </c>
      <c r="N3004" s="1">
        <v>8589.1703536851892</v>
      </c>
      <c r="O3004" s="1">
        <v>1700.648425005739</v>
      </c>
      <c r="P3004" s="1">
        <v>793.20615024425115</v>
      </c>
      <c r="Q3004" s="1">
        <v>0</v>
      </c>
      <c r="R3004" s="1">
        <v>273.65469614155705</v>
      </c>
      <c r="S3004" s="1">
        <v>1331.4724631237891</v>
      </c>
      <c r="T3004" s="1">
        <v>0</v>
      </c>
      <c r="U3004" s="1">
        <v>110.86365221680177</v>
      </c>
      <c r="V3004" s="1">
        <v>10417.857398812861</v>
      </c>
      <c r="W3004" s="1">
        <v>4268.2506103468677</v>
      </c>
      <c r="X3004" s="1">
        <v>3980.9848193370576</v>
      </c>
      <c r="Y3004" s="1">
        <v>18133.967593102265</v>
      </c>
      <c r="Z3004" s="1">
        <v>2268.2703243557639</v>
      </c>
      <c r="AA3004" s="1">
        <v>66811.980008455575</v>
      </c>
      <c r="AB3004" s="1">
        <v>150.58166425999315</v>
      </c>
      <c r="AC3004" s="1">
        <v>1381.9043385172124</v>
      </c>
      <c r="AD3004" s="1">
        <v>12913.080294059351</v>
      </c>
      <c r="AE3004" s="1">
        <v>2208.403952158691</v>
      </c>
      <c r="AF3004" s="1">
        <v>3392.1616850688138</v>
      </c>
      <c r="AG3004" s="1">
        <v>44742.352761656854</v>
      </c>
      <c r="AH3004" s="1">
        <v>2517.7135418435682</v>
      </c>
      <c r="AI3004" s="1">
        <v>652.98691155696235</v>
      </c>
      <c r="AJ3004" s="1">
        <v>5432.3189586232866</v>
      </c>
      <c r="AK3004" s="1">
        <v>251.66049053213999</v>
      </c>
      <c r="AL3004" s="1">
        <v>215171.65625</v>
      </c>
      <c r="AM3004" s="1">
        <v>178224.765625</v>
      </c>
      <c r="AN3004" s="1">
        <v>36946.89453125</v>
      </c>
      <c r="AO3004" t="s">
        <v>15814</v>
      </c>
    </row>
    <row r="3005" spans="1:41" x14ac:dyDescent="0.25">
      <c r="A3005" s="1">
        <v>2019</v>
      </c>
      <c r="B3005" t="s">
        <v>2232</v>
      </c>
      <c r="C3005" t="s">
        <v>7067</v>
      </c>
      <c r="D3005" t="s">
        <v>7217</v>
      </c>
      <c r="E3005" t="s">
        <v>7751</v>
      </c>
      <c r="F3005" t="s">
        <v>9356</v>
      </c>
      <c r="G3005" t="s">
        <v>11506</v>
      </c>
      <c r="H3005" t="s">
        <v>12692</v>
      </c>
      <c r="I3005" s="1">
        <v>2481.5445013261424</v>
      </c>
      <c r="J3005" s="1">
        <v>9144.1780285822497</v>
      </c>
      <c r="K3005" s="1">
        <v>0</v>
      </c>
      <c r="L3005" s="1">
        <v>68.145497501562858</v>
      </c>
      <c r="M3005" s="1">
        <v>9825.5323474561083</v>
      </c>
      <c r="N3005" s="1">
        <v>3355.9036538846567</v>
      </c>
      <c r="O3005" s="1">
        <v>1453.3136960586057</v>
      </c>
      <c r="P3005" s="1">
        <v>0</v>
      </c>
      <c r="Q3005" s="1">
        <v>0</v>
      </c>
      <c r="R3005" s="1">
        <v>8069.1760179535277</v>
      </c>
      <c r="S3005" s="1">
        <v>722.75743685519103</v>
      </c>
      <c r="T3005" s="1">
        <v>299.05168269724732</v>
      </c>
      <c r="U3005" s="1">
        <v>105.40955231995592</v>
      </c>
      <c r="V3005" s="1">
        <v>6142.5303055639497</v>
      </c>
      <c r="W3005" s="1">
        <v>1035.8115620237554</v>
      </c>
      <c r="X3005" s="1">
        <v>3787.8412688176395</v>
      </c>
      <c r="Y3005" s="1">
        <v>9239.4810689426686</v>
      </c>
      <c r="Z3005" s="1">
        <v>384.11583060628624</v>
      </c>
      <c r="AA3005" s="1">
        <v>62668.696286975704</v>
      </c>
      <c r="AB3005" s="1">
        <v>180.32347031182786</v>
      </c>
      <c r="AC3005" s="1">
        <v>1150.0863193725299</v>
      </c>
      <c r="AD3005" s="1">
        <v>5812.8374402398777</v>
      </c>
      <c r="AE3005" s="1">
        <v>2606.3031813674652</v>
      </c>
      <c r="AF3005" s="1">
        <v>580.38068741704342</v>
      </c>
      <c r="AG3005" s="1">
        <v>39910.196905992227</v>
      </c>
      <c r="AH3005" s="1">
        <v>125.80707231057757</v>
      </c>
      <c r="AI3005" s="1">
        <v>1721.460106116403</v>
      </c>
      <c r="AJ3005" s="1">
        <v>1049.440661524068</v>
      </c>
      <c r="AK3005" s="1">
        <v>237.98504512084259</v>
      </c>
      <c r="AL3005" s="1">
        <v>172158.3125</v>
      </c>
      <c r="AM3005" s="1">
        <v>146955.59375</v>
      </c>
      <c r="AN3005" s="1">
        <v>25202.72265625</v>
      </c>
      <c r="AO3005" t="s">
        <v>15815</v>
      </c>
    </row>
    <row r="3006" spans="1:41" x14ac:dyDescent="0.25">
      <c r="A3006" s="1">
        <v>2019</v>
      </c>
      <c r="B3006" t="s">
        <v>2233</v>
      </c>
      <c r="C3006" t="s">
        <v>7067</v>
      </c>
      <c r="D3006" t="s">
        <v>7217</v>
      </c>
      <c r="E3006" t="s">
        <v>7751</v>
      </c>
      <c r="F3006" t="s">
        <v>9356</v>
      </c>
      <c r="G3006" t="s">
        <v>11506</v>
      </c>
      <c r="H3006" t="s">
        <v>12692</v>
      </c>
      <c r="I3006" s="1">
        <v>1246.5905558093225</v>
      </c>
      <c r="J3006" s="1">
        <v>8614.7244107613897</v>
      </c>
      <c r="K3006" s="1">
        <v>48.41128372075039</v>
      </c>
      <c r="L3006" s="1">
        <v>354.61265325449659</v>
      </c>
      <c r="M3006" s="1">
        <v>12856.372818353402</v>
      </c>
      <c r="N3006" s="1">
        <v>7762.3862599944205</v>
      </c>
      <c r="O3006" s="1">
        <v>2114.362816503773</v>
      </c>
      <c r="P3006" s="1">
        <v>1021.2844413729501</v>
      </c>
      <c r="Q3006" s="1">
        <v>0</v>
      </c>
      <c r="R3006" s="1">
        <v>4915.6262807781886</v>
      </c>
      <c r="S3006" s="1">
        <v>5446.2694185844184</v>
      </c>
      <c r="T3006" s="1">
        <v>121.02820930187598</v>
      </c>
      <c r="U3006" s="1">
        <v>181.54231395281397</v>
      </c>
      <c r="V3006" s="1">
        <v>6117.9759802098306</v>
      </c>
      <c r="W3006" s="1">
        <v>3062.0136953374622</v>
      </c>
      <c r="X3006" s="1">
        <v>2934.9340755704925</v>
      </c>
      <c r="Y3006" s="1">
        <v>12913.709932510166</v>
      </c>
      <c r="Z3006" s="1">
        <v>1366.4084830181798</v>
      </c>
      <c r="AA3006" s="1">
        <v>34200.373749938386</v>
      </c>
      <c r="AB3006" s="1">
        <v>205.74795581318915</v>
      </c>
      <c r="AC3006" s="1">
        <v>629.95182941626445</v>
      </c>
      <c r="AD3006" s="1">
        <v>6360.3349693368373</v>
      </c>
      <c r="AE3006" s="1">
        <v>7779.3907234013332</v>
      </c>
      <c r="AF3006" s="1">
        <v>7614.3979738950402</v>
      </c>
      <c r="AG3006" s="1">
        <v>54992.797742586408</v>
      </c>
      <c r="AH3006" s="1">
        <v>20001.833918526077</v>
      </c>
      <c r="AI3006" s="1">
        <v>236.00500813865816</v>
      </c>
      <c r="AJ3006" s="1">
        <v>6765.3737475578901</v>
      </c>
      <c r="AK3006" s="1">
        <v>597.12771087160729</v>
      </c>
      <c r="AL3006" s="1">
        <v>210461.578125</v>
      </c>
      <c r="AM3006" s="1">
        <v>156477.15625</v>
      </c>
      <c r="AN3006" s="1">
        <v>53984.4375</v>
      </c>
      <c r="AO3006" t="s">
        <v>15816</v>
      </c>
    </row>
    <row r="3007" spans="1:41" x14ac:dyDescent="0.25">
      <c r="A3007" s="1">
        <v>2019</v>
      </c>
      <c r="B3007" t="s">
        <v>2234</v>
      </c>
      <c r="C3007" t="s">
        <v>7067</v>
      </c>
      <c r="D3007" t="s">
        <v>7217</v>
      </c>
      <c r="E3007" t="s">
        <v>7751</v>
      </c>
      <c r="F3007" t="s">
        <v>9356</v>
      </c>
      <c r="G3007" t="s">
        <v>11506</v>
      </c>
      <c r="H3007" t="s">
        <v>12692</v>
      </c>
      <c r="I3007" s="1">
        <v>6557.6220690005175</v>
      </c>
      <c r="J3007" s="1">
        <v>13405.358831629594</v>
      </c>
      <c r="K3007" s="1">
        <v>0</v>
      </c>
      <c r="L3007" s="1">
        <v>148.77676596336255</v>
      </c>
      <c r="M3007" s="1">
        <v>7753.558380013701</v>
      </c>
      <c r="N3007" s="1">
        <v>10125.288916801952</v>
      </c>
      <c r="O3007" s="1">
        <v>1454.5789964571829</v>
      </c>
      <c r="P3007" s="1">
        <v>444.50263254206078</v>
      </c>
      <c r="Q3007" s="1">
        <v>0</v>
      </c>
      <c r="R3007" s="1">
        <v>2446.9567314433857</v>
      </c>
      <c r="S3007" s="1">
        <v>7324.3946320424629</v>
      </c>
      <c r="T3007" s="1">
        <v>0</v>
      </c>
      <c r="U3007" s="1">
        <v>211.72078233247746</v>
      </c>
      <c r="V3007" s="1">
        <v>5085.8765226244859</v>
      </c>
      <c r="W3007" s="1">
        <v>2975.5353192672505</v>
      </c>
      <c r="X3007" s="1">
        <v>3569.5493356949291</v>
      </c>
      <c r="Y3007" s="1">
        <v>16421.521652371455</v>
      </c>
      <c r="Z3007" s="1">
        <v>367.13162788930572</v>
      </c>
      <c r="AA3007" s="1">
        <v>53473.422019850295</v>
      </c>
      <c r="AB3007" s="1">
        <v>155.64338593090235</v>
      </c>
      <c r="AC3007" s="1">
        <v>3228.255544989247</v>
      </c>
      <c r="AD3007" s="1">
        <v>7947.3350382808258</v>
      </c>
      <c r="AE3007" s="1">
        <v>5793.909775368239</v>
      </c>
      <c r="AF3007" s="1">
        <v>3808.3855035892311</v>
      </c>
      <c r="AG3007" s="1">
        <v>38929.15746930569</v>
      </c>
      <c r="AH3007" s="1">
        <v>2408.7524590456869</v>
      </c>
      <c r="AI3007" s="1">
        <v>223.1651489450438</v>
      </c>
      <c r="AJ3007" s="1">
        <v>6166.2247308507485</v>
      </c>
      <c r="AK3007" s="1">
        <v>259.78712210525612</v>
      </c>
      <c r="AL3007" s="1">
        <v>200686.390625</v>
      </c>
      <c r="AM3007" s="1">
        <v>166614.109375</v>
      </c>
      <c r="AN3007" s="1">
        <v>34072.30078125</v>
      </c>
      <c r="AO3007" t="s">
        <v>15817</v>
      </c>
    </row>
    <row r="3008" spans="1:41" x14ac:dyDescent="0.25">
      <c r="A3008" s="1">
        <v>2019</v>
      </c>
      <c r="B3008" t="s">
        <v>2235</v>
      </c>
      <c r="C3008" t="s">
        <v>7067</v>
      </c>
      <c r="D3008" t="s">
        <v>7217</v>
      </c>
      <c r="E3008" t="s">
        <v>7751</v>
      </c>
      <c r="F3008" t="s">
        <v>9356</v>
      </c>
      <c r="G3008" t="s">
        <v>11506</v>
      </c>
      <c r="H3008" t="s">
        <v>12692</v>
      </c>
      <c r="I3008" s="1">
        <v>861.59819944256333</v>
      </c>
      <c r="J3008" s="1">
        <v>7537.3172833688941</v>
      </c>
      <c r="K3008" s="1">
        <v>47.210860243428129</v>
      </c>
      <c r="L3008" s="1">
        <v>338.73792224659684</v>
      </c>
      <c r="M3008" s="1">
        <v>9570.6741089107072</v>
      </c>
      <c r="N3008" s="1">
        <v>11317.310463852395</v>
      </c>
      <c r="O3008" s="1">
        <v>1510.7475277897001</v>
      </c>
      <c r="P3008" s="1">
        <v>1282.9518034705984</v>
      </c>
      <c r="Q3008" s="1">
        <v>0</v>
      </c>
      <c r="R3008" s="1">
        <v>2501.2877121139063</v>
      </c>
      <c r="S3008" s="1">
        <v>6609.5204340799382</v>
      </c>
      <c r="T3008" s="1">
        <v>0</v>
      </c>
      <c r="U3008" s="1">
        <v>177.04072591285549</v>
      </c>
      <c r="V3008" s="1">
        <v>11689.408996272805</v>
      </c>
      <c r="W3008" s="1">
        <v>4924.0927233895536</v>
      </c>
      <c r="X3008" s="1">
        <v>126.74076738663589</v>
      </c>
      <c r="Y3008" s="1">
        <v>28361.71937250056</v>
      </c>
      <c r="Z3008" s="1">
        <v>2311.250743126996</v>
      </c>
      <c r="AA3008" s="1">
        <v>33886.753909106686</v>
      </c>
      <c r="AB3008" s="1">
        <v>200.64615603456954</v>
      </c>
      <c r="AC3008" s="1">
        <v>2100.5882129560305</v>
      </c>
      <c r="AD3008" s="1">
        <v>4713.9547578090469</v>
      </c>
      <c r="AE3008" s="1">
        <v>7542.4943725815283</v>
      </c>
      <c r="AF3008" s="1">
        <v>8545.7959679376054</v>
      </c>
      <c r="AG3008" s="1">
        <v>35388.89973101706</v>
      </c>
      <c r="AH3008" s="1">
        <v>10476.625934673168</v>
      </c>
      <c r="AI3008" s="1">
        <v>230.15294368671212</v>
      </c>
      <c r="AJ3008" s="1">
        <v>8556.9684191213473</v>
      </c>
      <c r="AK3008" s="1">
        <v>254.93864531451189</v>
      </c>
      <c r="AL3008" s="1">
        <v>201065.4375</v>
      </c>
      <c r="AM3008" s="1">
        <v>162400.125</v>
      </c>
      <c r="AN3008" s="1">
        <v>38665.30078125</v>
      </c>
      <c r="AO3008" t="s">
        <v>15818</v>
      </c>
    </row>
    <row r="3009" spans="1:41" x14ac:dyDescent="0.25">
      <c r="A3009" s="1">
        <v>2019</v>
      </c>
      <c r="B3009" t="s">
        <v>2236</v>
      </c>
      <c r="C3009" t="s">
        <v>7067</v>
      </c>
      <c r="D3009" t="s">
        <v>7217</v>
      </c>
      <c r="E3009" t="s">
        <v>7751</v>
      </c>
      <c r="F3009" t="s">
        <v>9356</v>
      </c>
      <c r="G3009" t="s">
        <v>11506</v>
      </c>
      <c r="H3009" t="s">
        <v>12692</v>
      </c>
      <c r="I3009" s="1">
        <v>1017.5653139382609</v>
      </c>
      <c r="J3009" s="1">
        <v>5308.5033847622526</v>
      </c>
      <c r="K3009" s="1">
        <v>49.039292237988477</v>
      </c>
      <c r="L3009" s="1">
        <v>318.7553995469251</v>
      </c>
      <c r="M3009" s="1">
        <v>6757.0014792418369</v>
      </c>
      <c r="N3009" s="1">
        <v>6493.7830781544344</v>
      </c>
      <c r="O3009" s="1">
        <v>2127.8761893216174</v>
      </c>
      <c r="P3009" s="1">
        <v>1471.1787671396544</v>
      </c>
      <c r="Q3009" s="1">
        <v>845.92779110530125</v>
      </c>
      <c r="R3009" s="1">
        <v>5084.2381194817899</v>
      </c>
      <c r="S3009" s="1">
        <v>6129.9115297485596</v>
      </c>
      <c r="T3009" s="1">
        <v>1042.0849600572551</v>
      </c>
      <c r="U3009" s="1">
        <v>205.06790465288481</v>
      </c>
      <c r="V3009" s="1">
        <v>6221.8602026947883</v>
      </c>
      <c r="W3009" s="1">
        <v>2464.2244349589209</v>
      </c>
      <c r="X3009" s="1">
        <v>3249.4490838322217</v>
      </c>
      <c r="Y3009" s="1">
        <v>14450.653440229255</v>
      </c>
      <c r="Z3009" s="1">
        <v>1960.3457072135893</v>
      </c>
      <c r="AA3009" s="1">
        <v>32498.164914550474</v>
      </c>
      <c r="AB3009" s="1">
        <v>202.28708048170247</v>
      </c>
      <c r="AC3009" s="1">
        <v>628.64333037403128</v>
      </c>
      <c r="AD3009" s="1">
        <v>4793.5908162633732</v>
      </c>
      <c r="AE3009" s="1">
        <v>8679.9547261239604</v>
      </c>
      <c r="AF3009" s="1">
        <v>2472.806311100569</v>
      </c>
      <c r="AG3009" s="1">
        <v>31354.061856352801</v>
      </c>
      <c r="AH3009" s="1">
        <v>15051.177329954004</v>
      </c>
      <c r="AI3009" s="1">
        <v>239.06654966019383</v>
      </c>
      <c r="AJ3009" s="1">
        <v>7164.4747787088054</v>
      </c>
      <c r="AK3009" s="1">
        <v>505.1047100512813</v>
      </c>
      <c r="AL3009" s="1">
        <v>168786.78125</v>
      </c>
      <c r="AM3009" s="1">
        <v>126175.984375</v>
      </c>
      <c r="AN3009" s="1">
        <v>42610.8125</v>
      </c>
      <c r="AO3009" t="s">
        <v>15819</v>
      </c>
    </row>
    <row r="3010" spans="1:41" x14ac:dyDescent="0.25">
      <c r="A3010" s="1">
        <v>2019</v>
      </c>
      <c r="B3010" t="s">
        <v>2237</v>
      </c>
      <c r="C3010" t="s">
        <v>7067</v>
      </c>
      <c r="D3010" t="s">
        <v>7217</v>
      </c>
      <c r="E3010" t="s">
        <v>7751</v>
      </c>
      <c r="F3010" t="s">
        <v>9356</v>
      </c>
      <c r="G3010" t="s">
        <v>11506</v>
      </c>
      <c r="H3010" t="s">
        <v>12692</v>
      </c>
      <c r="I3010" s="1">
        <v>2551.6957057043837</v>
      </c>
      <c r="J3010" s="1">
        <v>9971.8168177560729</v>
      </c>
      <c r="K3010" s="1">
        <v>0</v>
      </c>
      <c r="L3010" s="1">
        <v>0</v>
      </c>
      <c r="M3010" s="1">
        <v>7535.4258482778387</v>
      </c>
      <c r="N3010" s="1">
        <v>5317.649764390917</v>
      </c>
      <c r="O3010" s="1">
        <v>1494.3976685859657</v>
      </c>
      <c r="P3010" s="1">
        <v>0</v>
      </c>
      <c r="Q3010" s="1">
        <v>0</v>
      </c>
      <c r="R3010" s="1">
        <v>454.59991955000015</v>
      </c>
      <c r="S3010" s="1">
        <v>1273.152779229775</v>
      </c>
      <c r="T3010" s="1">
        <v>215.60588979335733</v>
      </c>
      <c r="U3010" s="1">
        <v>107.80294489667867</v>
      </c>
      <c r="V3010" s="1">
        <v>8470.0773805320423</v>
      </c>
      <c r="W3010" s="1">
        <v>4538.5039801501716</v>
      </c>
      <c r="X3010" s="1">
        <v>3894.9203991170002</v>
      </c>
      <c r="Y3010" s="1">
        <v>9500.6735337442897</v>
      </c>
      <c r="Z3010" s="1">
        <v>480.77772902993166</v>
      </c>
      <c r="AA3010" s="1">
        <v>67016.778724469259</v>
      </c>
      <c r="AB3010" s="1">
        <v>233.9323904257927</v>
      </c>
      <c r="AC3010" s="1">
        <v>1182.598305516565</v>
      </c>
      <c r="AD3010" s="1">
        <v>8241.5287665984124</v>
      </c>
      <c r="AE3010" s="1">
        <v>2345.7920809517277</v>
      </c>
      <c r="AF3010" s="1">
        <v>13.731859581280515</v>
      </c>
      <c r="AG3010" s="1">
        <v>48927.444570806576</v>
      </c>
      <c r="AH3010" s="1">
        <v>1316.2739571884465</v>
      </c>
      <c r="AI3010" s="1">
        <v>1770.1243552034637</v>
      </c>
      <c r="AJ3010" s="1">
        <v>4516.9433911708356</v>
      </c>
      <c r="AK3010" s="1">
        <v>244.71268491546056</v>
      </c>
      <c r="AL3010" s="1">
        <v>191616.96875</v>
      </c>
      <c r="AM3010" s="1">
        <v>160858.375</v>
      </c>
      <c r="AN3010" s="1">
        <v>30758.578125</v>
      </c>
      <c r="AO3010" t="s">
        <v>15820</v>
      </c>
    </row>
    <row r="3011" spans="1:41" x14ac:dyDescent="0.25">
      <c r="A3011" s="1">
        <v>2019</v>
      </c>
      <c r="B3011" t="s">
        <v>2238</v>
      </c>
      <c r="C3011" t="s">
        <v>7067</v>
      </c>
      <c r="D3011" t="s">
        <v>7217</v>
      </c>
      <c r="E3011" t="s">
        <v>7751</v>
      </c>
      <c r="F3011" t="s">
        <v>9356</v>
      </c>
      <c r="G3011" t="s">
        <v>11507</v>
      </c>
      <c r="H3011" t="s">
        <v>12692</v>
      </c>
      <c r="I3011" s="1">
        <v>790.17547679999996</v>
      </c>
      <c r="J3011" s="1">
        <v>6912.5</v>
      </c>
      <c r="K3011" s="1">
        <v>43.501797796775989</v>
      </c>
      <c r="L3011" s="1">
        <v>318.51260000000002</v>
      </c>
      <c r="M3011" s="1">
        <v>8717.0406249999978</v>
      </c>
      <c r="N3011" s="1">
        <v>10379.154921231169</v>
      </c>
      <c r="O3011" s="1">
        <v>1370.845280952024</v>
      </c>
      <c r="P3011" s="1">
        <v>1086.9971840000001</v>
      </c>
      <c r="Q3011" s="1">
        <v>2265.242662125871</v>
      </c>
      <c r="R3011" s="1">
        <v>2318.7181752193692</v>
      </c>
      <c r="S3011" s="1">
        <v>5948.5224959999996</v>
      </c>
      <c r="T3011" s="1">
        <v>0</v>
      </c>
      <c r="U3011" s="1">
        <v>160.77301199999999</v>
      </c>
      <c r="V3011" s="1">
        <v>10550</v>
      </c>
      <c r="W3011" s="1">
        <v>4431.696065187999</v>
      </c>
      <c r="X3011" s="1">
        <v>113.9554039755584</v>
      </c>
      <c r="Y3011" s="1">
        <v>26369.444</v>
      </c>
      <c r="Z3011" s="1">
        <v>2098.5337117409281</v>
      </c>
      <c r="AA3011" s="1">
        <v>31165.62494051511</v>
      </c>
      <c r="AB3011" s="1">
        <v>170</v>
      </c>
      <c r="AC3011" s="1">
        <v>1877.39599</v>
      </c>
      <c r="AD3011" s="1">
        <v>4280.5033903514186</v>
      </c>
      <c r="AE3011" s="1">
        <v>6991.9660595198957</v>
      </c>
      <c r="AF3011" s="1">
        <v>7998.4343996581902</v>
      </c>
      <c r="AG3011" s="1">
        <v>33580.639028972451</v>
      </c>
      <c r="AH3011" s="1">
        <v>9702.7039857662694</v>
      </c>
      <c r="AI3011" s="1">
        <v>206.93556000000001</v>
      </c>
      <c r="AJ3011" s="1">
        <v>7881.9386204346683</v>
      </c>
      <c r="AK3011" s="1">
        <v>239.48306099999999</v>
      </c>
      <c r="AL3011" s="1">
        <v>187971.234375</v>
      </c>
      <c r="AM3011" s="1">
        <v>152746.0625</v>
      </c>
      <c r="AN3011" s="1">
        <v>35225.19140625</v>
      </c>
      <c r="AO3011" t="s">
        <v>15821</v>
      </c>
    </row>
    <row r="3012" spans="1:41" x14ac:dyDescent="0.25">
      <c r="A3012" s="1">
        <v>2019</v>
      </c>
      <c r="B3012" t="s">
        <v>2239</v>
      </c>
      <c r="C3012" t="s">
        <v>7067</v>
      </c>
      <c r="D3012" t="s">
        <v>7217</v>
      </c>
      <c r="E3012" t="s">
        <v>7751</v>
      </c>
      <c r="F3012" t="s">
        <v>9356</v>
      </c>
      <c r="G3012" t="s">
        <v>11507</v>
      </c>
      <c r="H3012" t="s">
        <v>12692</v>
      </c>
      <c r="I3012" s="1">
        <v>2367</v>
      </c>
      <c r="J3012" s="1">
        <v>8722.0960099999993</v>
      </c>
      <c r="K3012" s="1"/>
      <c r="L3012" s="1">
        <v>65</v>
      </c>
      <c r="M3012" s="1">
        <v>9372</v>
      </c>
      <c r="N3012" s="1">
        <v>3201</v>
      </c>
      <c r="O3012" s="1">
        <v>1386.2308399999999</v>
      </c>
      <c r="P3012" s="1">
        <v>0</v>
      </c>
      <c r="Q3012" s="1">
        <v>0</v>
      </c>
      <c r="R3012" s="1">
        <v>7696.7145357615227</v>
      </c>
      <c r="S3012" s="1">
        <v>689.39599999999996</v>
      </c>
      <c r="T3012" s="1">
        <v>285.24788999999998</v>
      </c>
      <c r="U3012" s="1">
        <v>100.544</v>
      </c>
      <c r="V3012" s="1">
        <v>5860</v>
      </c>
      <c r="W3012" s="1">
        <v>485</v>
      </c>
      <c r="X3012" s="1">
        <v>3613</v>
      </c>
      <c r="Y3012" s="1">
        <v>8813</v>
      </c>
      <c r="Z3012" s="1">
        <v>366.38560000000001</v>
      </c>
      <c r="AA3012" s="1">
        <v>59776</v>
      </c>
      <c r="AB3012" s="1">
        <v>172</v>
      </c>
      <c r="AC3012" s="1">
        <v>1097</v>
      </c>
      <c r="AD3012" s="1">
        <v>5544.5252800000007</v>
      </c>
      <c r="AE3012" s="1">
        <v>2486</v>
      </c>
      <c r="AF3012" s="1">
        <v>553.59115517855957</v>
      </c>
      <c r="AG3012" s="1">
        <v>38068</v>
      </c>
      <c r="AH3012" s="1">
        <v>120</v>
      </c>
      <c r="AI3012" s="1">
        <v>1642</v>
      </c>
      <c r="AJ3012" s="1">
        <v>1001</v>
      </c>
      <c r="AK3012" s="1">
        <v>227</v>
      </c>
      <c r="AL3012" s="1">
        <v>163709.71875</v>
      </c>
      <c r="AM3012" s="1">
        <v>140173.34375</v>
      </c>
      <c r="AN3012" s="1">
        <v>23536.400390625</v>
      </c>
      <c r="AO3012" t="s">
        <v>15822</v>
      </c>
    </row>
    <row r="3013" spans="1:41" x14ac:dyDescent="0.25">
      <c r="A3013" s="1">
        <v>2019</v>
      </c>
      <c r="B3013" t="s">
        <v>2240</v>
      </c>
      <c r="C3013" t="s">
        <v>7067</v>
      </c>
      <c r="D3013" t="s">
        <v>7217</v>
      </c>
      <c r="E3013" t="s">
        <v>7751</v>
      </c>
      <c r="F3013" t="s">
        <v>9356</v>
      </c>
      <c r="G3013" t="s">
        <v>11507</v>
      </c>
      <c r="H3013" t="s">
        <v>12692</v>
      </c>
      <c r="I3013" s="1">
        <v>967.572</v>
      </c>
      <c r="J3013" s="1">
        <v>11848.152464999999</v>
      </c>
      <c r="K3013" s="1"/>
      <c r="L3013" s="1">
        <v>0</v>
      </c>
      <c r="M3013" s="1">
        <v>8445.6</v>
      </c>
      <c r="N3013" s="1">
        <v>7910.2056947962637</v>
      </c>
      <c r="O3013" s="1">
        <v>1563.146</v>
      </c>
      <c r="P3013" s="1">
        <v>727.64214299999992</v>
      </c>
      <c r="Q3013" s="1">
        <v>0</v>
      </c>
      <c r="R3013" s="1">
        <v>251.1263403101463</v>
      </c>
      <c r="S3013" s="1">
        <v>1225</v>
      </c>
      <c r="T3013" s="1">
        <v>0</v>
      </c>
      <c r="U3013" s="1">
        <v>101</v>
      </c>
      <c r="V3013" s="1">
        <v>9597</v>
      </c>
      <c r="W3013" s="1">
        <v>3930.85</v>
      </c>
      <c r="X3013" s="1">
        <v>3735.955403975559</v>
      </c>
      <c r="Y3013" s="1">
        <v>16663.745636273321</v>
      </c>
      <c r="Z3013" s="1">
        <v>2086</v>
      </c>
      <c r="AA3013" s="1">
        <v>63340</v>
      </c>
      <c r="AB3013" s="1">
        <v>135.82599999999999</v>
      </c>
      <c r="AC3013" s="1">
        <v>1271.4197999999999</v>
      </c>
      <c r="AD3013" s="1">
        <v>11880.66750153877</v>
      </c>
      <c r="AE3013" s="1">
        <v>2031.84</v>
      </c>
      <c r="AF3013" s="1">
        <v>3183.3743039999999</v>
      </c>
      <c r="AG3013" s="1">
        <v>42004</v>
      </c>
      <c r="AH3013" s="1">
        <v>2375</v>
      </c>
      <c r="AI3013" s="1">
        <v>600.78</v>
      </c>
      <c r="AJ3013" s="1">
        <v>5097.96</v>
      </c>
      <c r="AK3013" s="1">
        <v>231.54</v>
      </c>
      <c r="AL3013" s="1">
        <v>201205.421875</v>
      </c>
      <c r="AM3013" s="1">
        <v>167081.046875</v>
      </c>
      <c r="AN3013" s="1">
        <v>34124.3671875</v>
      </c>
      <c r="AO3013" t="s">
        <v>15823</v>
      </c>
    </row>
    <row r="3014" spans="1:41" x14ac:dyDescent="0.25">
      <c r="A3014" s="1">
        <v>2019</v>
      </c>
      <c r="B3014" t="s">
        <v>2241</v>
      </c>
      <c r="C3014" t="s">
        <v>7067</v>
      </c>
      <c r="D3014" t="s">
        <v>7217</v>
      </c>
      <c r="E3014" t="s">
        <v>7751</v>
      </c>
      <c r="F3014" t="s">
        <v>9356</v>
      </c>
      <c r="G3014" t="s">
        <v>11507</v>
      </c>
      <c r="H3014" t="s">
        <v>12692</v>
      </c>
      <c r="I3014" s="1">
        <v>1050.5999999999999</v>
      </c>
      <c r="J3014" s="1">
        <v>7967.2000000000007</v>
      </c>
      <c r="K3014" s="1">
        <v>44.545840943898618</v>
      </c>
      <c r="L3014" s="1">
        <v>328.5702</v>
      </c>
      <c r="M3014" s="1">
        <v>11684.887500000001</v>
      </c>
      <c r="N3014" s="1">
        <v>7129.7292806136002</v>
      </c>
      <c r="O3014" s="1">
        <v>1976</v>
      </c>
      <c r="P3014" s="1">
        <v>956</v>
      </c>
      <c r="Q3014" s="1">
        <v>0</v>
      </c>
      <c r="R3014" s="1">
        <v>4598.9772982160912</v>
      </c>
      <c r="S3014" s="1">
        <v>5573.3617756981894</v>
      </c>
      <c r="T3014" s="1">
        <v>115.19643036159999</v>
      </c>
      <c r="U3014" s="1">
        <v>163.98847223999999</v>
      </c>
      <c r="V3014" s="1">
        <v>5581</v>
      </c>
      <c r="W3014" s="1">
        <v>2738.5533648000001</v>
      </c>
      <c r="X3014" s="1">
        <v>2761.43619816</v>
      </c>
      <c r="Y3014" s="1">
        <v>12398</v>
      </c>
      <c r="Z3014" s="1">
        <v>1398.8309999999999</v>
      </c>
      <c r="AA3014" s="1">
        <v>31553.92523269917</v>
      </c>
      <c r="AB3014" s="1">
        <v>170</v>
      </c>
      <c r="AC3014" s="1">
        <v>586</v>
      </c>
      <c r="AD3014" s="1">
        <v>6508.7576603862017</v>
      </c>
      <c r="AE3014" s="1">
        <v>6957.6033164399996</v>
      </c>
      <c r="AF3014" s="1">
        <v>7055.2012527428669</v>
      </c>
      <c r="AG3014" s="1">
        <v>51997</v>
      </c>
      <c r="AH3014" s="1">
        <v>19745.04277953543</v>
      </c>
      <c r="AI3014" s="1">
        <v>211.0742712</v>
      </c>
      <c r="AJ3014" s="1">
        <v>6678.517310422706</v>
      </c>
      <c r="AK3014" s="1">
        <v>588.3635776076718</v>
      </c>
      <c r="AL3014" s="1">
        <v>198518.359375</v>
      </c>
      <c r="AM3014" s="1">
        <v>146401.140625</v>
      </c>
      <c r="AN3014" s="1">
        <v>52117.21875</v>
      </c>
      <c r="AO3014" t="s">
        <v>15824</v>
      </c>
    </row>
    <row r="3015" spans="1:41" x14ac:dyDescent="0.25">
      <c r="A3015" s="1">
        <v>2019</v>
      </c>
      <c r="B3015" t="s">
        <v>2242</v>
      </c>
      <c r="C3015" t="s">
        <v>7067</v>
      </c>
      <c r="D3015" t="s">
        <v>7217</v>
      </c>
      <c r="E3015" t="s">
        <v>7751</v>
      </c>
      <c r="F3015" t="s">
        <v>9356</v>
      </c>
      <c r="G3015" t="s">
        <v>11507</v>
      </c>
      <c r="H3015" t="s">
        <v>12692</v>
      </c>
      <c r="I3015" s="1">
        <v>929.60000000000014</v>
      </c>
      <c r="J3015" s="1">
        <v>4425.26</v>
      </c>
      <c r="K3015" s="1">
        <v>46</v>
      </c>
      <c r="L3015" s="1">
        <v>292.80222900863998</v>
      </c>
      <c r="M3015" s="1">
        <v>6200.4374999999973</v>
      </c>
      <c r="N3015" s="1">
        <v>6017.1647999999996</v>
      </c>
      <c r="O3015" s="1">
        <v>2012.8218813212029</v>
      </c>
      <c r="P3015" s="1">
        <v>1356</v>
      </c>
      <c r="Q3015" s="1">
        <v>782.98163999999997</v>
      </c>
      <c r="R3015" s="1">
        <v>4649.6965883269104</v>
      </c>
      <c r="S3015" s="1">
        <v>5657</v>
      </c>
      <c r="T3015" s="1">
        <v>961.7</v>
      </c>
      <c r="U3015" s="1">
        <v>150</v>
      </c>
      <c r="V3015" s="1">
        <v>5741.8966804199199</v>
      </c>
      <c r="W3015" s="1">
        <v>2217.007505526235</v>
      </c>
      <c r="X3015" s="1">
        <v>3164.8190370890002</v>
      </c>
      <c r="Y3015" s="1">
        <v>14896</v>
      </c>
      <c r="Z3015" s="1">
        <v>1814.4201633798391</v>
      </c>
      <c r="AA3015" s="1">
        <v>30224.335605996941</v>
      </c>
      <c r="AB3015" s="1">
        <v>165</v>
      </c>
      <c r="AC3015" s="1">
        <v>594.65235999999993</v>
      </c>
      <c r="AD3015" s="1">
        <v>4436.8959599999998</v>
      </c>
      <c r="AE3015" s="1">
        <v>7834.5633193152544</v>
      </c>
      <c r="AF3015" s="1">
        <v>2271.4695996554879</v>
      </c>
      <c r="AG3015" s="1">
        <v>28995.837844888829</v>
      </c>
      <c r="AH3015" s="1">
        <v>13934.202954311249</v>
      </c>
      <c r="AI3015" s="1">
        <v>215.29575662400001</v>
      </c>
      <c r="AJ3015" s="1">
        <v>6678.517310422706</v>
      </c>
      <c r="AK3015" s="1">
        <v>553</v>
      </c>
      <c r="AL3015" s="1">
        <v>157219.390625</v>
      </c>
      <c r="AM3015" s="1">
        <v>117655.1953125</v>
      </c>
      <c r="AN3015" s="1">
        <v>39564.1796875</v>
      </c>
      <c r="AO3015" t="s">
        <v>15825</v>
      </c>
    </row>
    <row r="3016" spans="1:41" x14ac:dyDescent="0.25">
      <c r="A3016" s="1">
        <v>2019</v>
      </c>
      <c r="B3016" t="s">
        <v>2243</v>
      </c>
      <c r="C3016" t="s">
        <v>7067</v>
      </c>
      <c r="D3016" t="s">
        <v>7217</v>
      </c>
      <c r="E3016" t="s">
        <v>7751</v>
      </c>
      <c r="F3016" t="s">
        <v>9356</v>
      </c>
      <c r="G3016" t="s">
        <v>11507</v>
      </c>
      <c r="H3016" t="s">
        <v>12692</v>
      </c>
      <c r="I3016" s="1">
        <v>5991.7370887499974</v>
      </c>
      <c r="J3016" s="1">
        <v>12442.6466334</v>
      </c>
      <c r="K3016" s="1">
        <v>0</v>
      </c>
      <c r="L3016" s="1">
        <v>137.28077999999999</v>
      </c>
      <c r="M3016" s="1">
        <v>7048.71</v>
      </c>
      <c r="N3016" s="1">
        <v>9398</v>
      </c>
      <c r="O3016" s="1">
        <v>1320.7896088681</v>
      </c>
      <c r="P3016" s="1">
        <v>388.40300000000002</v>
      </c>
      <c r="Q3016" s="1">
        <v>0</v>
      </c>
      <c r="R3016" s="1">
        <v>2211.2629908362678</v>
      </c>
      <c r="S3016" s="1">
        <v>6671.616</v>
      </c>
      <c r="T3016" s="1">
        <v>0</v>
      </c>
      <c r="U3016" s="1">
        <v>188.71850000000001</v>
      </c>
      <c r="V3016" s="1">
        <v>4635</v>
      </c>
      <c r="W3016" s="1">
        <v>2710.3465999999989</v>
      </c>
      <c r="X3016" s="1">
        <v>3309.955403975559</v>
      </c>
      <c r="Y3016" s="1">
        <v>15074</v>
      </c>
      <c r="Z3016" s="1">
        <v>333.75667824639191</v>
      </c>
      <c r="AA3016" s="1">
        <v>50242.511502149879</v>
      </c>
      <c r="AB3016" s="1">
        <v>136</v>
      </c>
      <c r="AC3016" s="1">
        <v>2931.3251799999998</v>
      </c>
      <c r="AD3016" s="1">
        <v>7224.8641680294613</v>
      </c>
      <c r="AE3016" s="1">
        <v>5267.2060712160001</v>
      </c>
      <c r="AF3016" s="1">
        <v>3514.1114211487211</v>
      </c>
      <c r="AG3016" s="1">
        <v>36193</v>
      </c>
      <c r="AH3016" s="1">
        <v>2250.0406245260829</v>
      </c>
      <c r="AI3016" s="1">
        <v>202.87799999999999</v>
      </c>
      <c r="AJ3016" s="1">
        <v>5717.7887039999996</v>
      </c>
      <c r="AK3016" s="1">
        <v>236.17080000000001</v>
      </c>
      <c r="AL3016" s="1">
        <v>185778.109375</v>
      </c>
      <c r="AM3016" s="1">
        <v>154666.75</v>
      </c>
      <c r="AN3016" s="1">
        <v>31111.37109375</v>
      </c>
      <c r="AO3016" t="s">
        <v>15826</v>
      </c>
    </row>
    <row r="3017" spans="1:41" x14ac:dyDescent="0.25">
      <c r="A3017" s="1">
        <v>2019</v>
      </c>
      <c r="B3017" t="s">
        <v>2244</v>
      </c>
      <c r="C3017" t="s">
        <v>7067</v>
      </c>
      <c r="D3017" t="s">
        <v>7217</v>
      </c>
      <c r="E3017" t="s">
        <v>7751</v>
      </c>
      <c r="F3017" t="s">
        <v>9356</v>
      </c>
      <c r="G3017" t="s">
        <v>11507</v>
      </c>
      <c r="H3017" t="s">
        <v>12692</v>
      </c>
      <c r="I3017" s="1">
        <v>2414.34</v>
      </c>
      <c r="J3017" s="1">
        <v>9358.3703105945206</v>
      </c>
      <c r="K3017" s="1">
        <v>0</v>
      </c>
      <c r="L3017" s="1">
        <v>0</v>
      </c>
      <c r="M3017" s="1">
        <v>6990</v>
      </c>
      <c r="N3017" s="1">
        <v>4932.75</v>
      </c>
      <c r="O3017" s="1">
        <v>1386.2308399999999</v>
      </c>
      <c r="P3017" s="1">
        <v>0</v>
      </c>
      <c r="Q3017" s="1">
        <v>0</v>
      </c>
      <c r="R3017" s="1">
        <v>421.69526999999988</v>
      </c>
      <c r="S3017" s="1">
        <v>1181</v>
      </c>
      <c r="T3017" s="1">
        <v>204.11</v>
      </c>
      <c r="U3017" s="1">
        <v>100</v>
      </c>
      <c r="V3017" s="1">
        <v>7857</v>
      </c>
      <c r="W3017" s="1">
        <v>4210</v>
      </c>
      <c r="X3017" s="1">
        <v>3613</v>
      </c>
      <c r="Y3017" s="1">
        <v>8813</v>
      </c>
      <c r="Z3017" s="1">
        <v>445.97828889621002</v>
      </c>
      <c r="AA3017" s="1">
        <v>64669</v>
      </c>
      <c r="AB3017" s="1">
        <v>172</v>
      </c>
      <c r="AC3017" s="1">
        <v>1097</v>
      </c>
      <c r="AD3017" s="1">
        <v>7644.99409037232</v>
      </c>
      <c r="AE3017" s="1">
        <v>2176</v>
      </c>
      <c r="AF3017" s="1">
        <v>13.00669646073605</v>
      </c>
      <c r="AG3017" s="1">
        <v>46516</v>
      </c>
      <c r="AH3017" s="1">
        <v>1248.122805</v>
      </c>
      <c r="AI3017" s="1">
        <v>1642</v>
      </c>
      <c r="AJ3017" s="1">
        <v>4359.2759999999998</v>
      </c>
      <c r="AK3017" s="1">
        <v>227</v>
      </c>
      <c r="AL3017" s="1">
        <v>181691.875</v>
      </c>
      <c r="AM3017" s="1">
        <v>153173.421875</v>
      </c>
      <c r="AN3017" s="1">
        <v>28518.45703125</v>
      </c>
      <c r="AO3017" t="s">
        <v>15827</v>
      </c>
    </row>
    <row r="3018" spans="1:41" x14ac:dyDescent="0.25">
      <c r="A3018" s="1">
        <v>2019</v>
      </c>
      <c r="B3018" t="s">
        <v>2245</v>
      </c>
      <c r="C3018" t="s">
        <v>7067</v>
      </c>
      <c r="D3018" t="s">
        <v>7217</v>
      </c>
      <c r="E3018" t="s">
        <v>7752</v>
      </c>
      <c r="F3018" t="s">
        <v>9357</v>
      </c>
      <c r="G3018" t="s">
        <v>11507</v>
      </c>
      <c r="H3018" t="s">
        <v>12692</v>
      </c>
      <c r="I3018" s="1">
        <v>3200</v>
      </c>
      <c r="J3018" s="1">
        <v>3593</v>
      </c>
      <c r="K3018" s="1">
        <v>118.82283</v>
      </c>
      <c r="L3018" s="1">
        <v>281</v>
      </c>
      <c r="M3018" s="1">
        <v>4161.6000000000004</v>
      </c>
      <c r="N3018" s="1">
        <v>670</v>
      </c>
      <c r="O3018" s="1">
        <v>51.958678554999992</v>
      </c>
      <c r="P3018" s="1">
        <v>0</v>
      </c>
      <c r="Q3018" s="1">
        <v>84.180460842610273</v>
      </c>
      <c r="R3018" s="1">
        <v>317.39695611907752</v>
      </c>
      <c r="S3018" s="1">
        <v>4231.3589074241754</v>
      </c>
      <c r="T3018" s="1">
        <v>0</v>
      </c>
      <c r="U3018" s="1"/>
      <c r="V3018" s="1">
        <v>116</v>
      </c>
      <c r="W3018" s="1">
        <v>1380.9215927</v>
      </c>
      <c r="X3018" s="1">
        <v>2048.1122547172508</v>
      </c>
      <c r="Y3018" s="1">
        <v>7408.11</v>
      </c>
      <c r="Z3018" s="1">
        <v>804.29813373299987</v>
      </c>
      <c r="AA3018" s="1">
        <v>17131.481267391609</v>
      </c>
      <c r="AB3018" s="1"/>
      <c r="AC3018" s="1">
        <v>0</v>
      </c>
      <c r="AD3018" s="1">
        <v>2156.5043455652899</v>
      </c>
      <c r="AE3018" s="1">
        <v>1094.7088799999999</v>
      </c>
      <c r="AF3018" s="1">
        <v>3121.2877053382708</v>
      </c>
      <c r="AG3018" s="1">
        <v>36162</v>
      </c>
      <c r="AH3018" s="1">
        <v>3423.4044693838218</v>
      </c>
      <c r="AI3018" s="1">
        <v>1521.0648000000001</v>
      </c>
      <c r="AJ3018" s="1">
        <v>5678.4709475999998</v>
      </c>
      <c r="AK3018" s="1"/>
      <c r="AL3018" s="1">
        <v>98755.6796875</v>
      </c>
      <c r="AM3018" s="1">
        <v>79661.9375</v>
      </c>
      <c r="AN3018" s="1">
        <v>19093.748046875</v>
      </c>
      <c r="AO3018" t="s">
        <v>15828</v>
      </c>
    </row>
    <row r="3019" spans="1:41" x14ac:dyDescent="0.25">
      <c r="A3019" s="1">
        <v>2019</v>
      </c>
      <c r="B3019" t="s">
        <v>2246</v>
      </c>
      <c r="C3019" t="s">
        <v>7067</v>
      </c>
      <c r="D3019" t="s">
        <v>7217</v>
      </c>
      <c r="E3019" t="s">
        <v>7752</v>
      </c>
      <c r="F3019" t="s">
        <v>9357</v>
      </c>
      <c r="G3019" t="s">
        <v>11507</v>
      </c>
      <c r="H3019" t="s">
        <v>12692</v>
      </c>
      <c r="I3019" s="1">
        <v>2173.3539839999999</v>
      </c>
      <c r="J3019" s="1">
        <v>4217</v>
      </c>
      <c r="K3019" s="1">
        <v>232</v>
      </c>
      <c r="L3019" s="1">
        <v>290</v>
      </c>
      <c r="M3019" s="1">
        <v>787.49999999999966</v>
      </c>
      <c r="N3019" s="1">
        <v>550</v>
      </c>
      <c r="O3019" s="1">
        <v>81.178539274902292</v>
      </c>
      <c r="P3019" s="1">
        <v>0</v>
      </c>
      <c r="Q3019" s="1">
        <v>66</v>
      </c>
      <c r="R3019" s="1">
        <v>728.21914013047956</v>
      </c>
      <c r="S3019" s="1">
        <v>5657</v>
      </c>
      <c r="T3019" s="1">
        <v>0</v>
      </c>
      <c r="U3019" s="1"/>
      <c r="V3019" s="1">
        <v>113</v>
      </c>
      <c r="W3019" s="1">
        <v>1014.551</v>
      </c>
      <c r="X3019" s="1">
        <v>1036.936359448272</v>
      </c>
      <c r="Y3019" s="1">
        <v>2631</v>
      </c>
      <c r="Z3019" s="1">
        <v>994.5</v>
      </c>
      <c r="AA3019" s="1">
        <v>16677.880852468599</v>
      </c>
      <c r="AB3019" s="1">
        <v>0</v>
      </c>
      <c r="AC3019" s="1">
        <v>182.07186665942379</v>
      </c>
      <c r="AD3019" s="1">
        <v>2098.6517890800001</v>
      </c>
      <c r="AE3019" s="1">
        <v>1103.8128906249999</v>
      </c>
      <c r="AF3019" s="1">
        <v>5747.9329879234574</v>
      </c>
      <c r="AG3019" s="1">
        <v>27172.036266178609</v>
      </c>
      <c r="AH3019" s="1">
        <v>4317.4466549375002</v>
      </c>
      <c r="AI3019" s="1">
        <v>0</v>
      </c>
      <c r="AJ3019" s="1">
        <v>4797.3905033039036</v>
      </c>
      <c r="AK3019" s="1"/>
      <c r="AL3019" s="1">
        <v>82669.4609375</v>
      </c>
      <c r="AM3019" s="1">
        <v>67444.1953125</v>
      </c>
      <c r="AN3019" s="1">
        <v>15225.263671875</v>
      </c>
      <c r="AO3019" t="s">
        <v>15829</v>
      </c>
    </row>
    <row r="3020" spans="1:41" x14ac:dyDescent="0.25">
      <c r="A3020" s="1">
        <v>2019</v>
      </c>
      <c r="B3020" t="s">
        <v>2247</v>
      </c>
      <c r="C3020" t="s">
        <v>7067</v>
      </c>
      <c r="D3020" t="s">
        <v>7217</v>
      </c>
      <c r="E3020" t="s">
        <v>7752</v>
      </c>
      <c r="F3020" t="s">
        <v>9357</v>
      </c>
      <c r="G3020" t="s">
        <v>11507</v>
      </c>
      <c r="H3020" t="s">
        <v>12692</v>
      </c>
      <c r="I3020" s="1">
        <v>2400</v>
      </c>
      <c r="J3020" s="1">
        <v>4071.48</v>
      </c>
      <c r="K3020" s="1">
        <v>184.68834170854271</v>
      </c>
      <c r="L3020" s="1">
        <v>281</v>
      </c>
      <c r="M3020" s="1">
        <v>3110.0287499999999</v>
      </c>
      <c r="N3020" s="1">
        <v>595.33768799999996</v>
      </c>
      <c r="O3020" s="1">
        <v>53.548643787188453</v>
      </c>
      <c r="P3020" s="1">
        <v>0</v>
      </c>
      <c r="Q3020" s="1">
        <v>34.9758</v>
      </c>
      <c r="R3020" s="1">
        <v>269.73420010056208</v>
      </c>
      <c r="S3020" s="1">
        <v>4413.9099156479997</v>
      </c>
      <c r="T3020" s="1">
        <v>106.1363550625</v>
      </c>
      <c r="U3020" s="1"/>
      <c r="V3020" s="1">
        <v>280</v>
      </c>
      <c r="W3020" s="1">
        <v>1009.13501005</v>
      </c>
      <c r="X3020" s="1">
        <v>2117.8997731834938</v>
      </c>
      <c r="Y3020" s="1">
        <v>6669.2520000000004</v>
      </c>
      <c r="Z3020" s="1">
        <v>810.92724035420167</v>
      </c>
      <c r="AA3020" s="1">
        <v>15275.12868086141</v>
      </c>
      <c r="AB3020" s="1">
        <v>0</v>
      </c>
      <c r="AC3020" s="1">
        <v>40</v>
      </c>
      <c r="AD3020" s="1">
        <v>2150.6065486947941</v>
      </c>
      <c r="AE3020" s="1">
        <v>1390.433684224218</v>
      </c>
      <c r="AF3020" s="1">
        <v>3832.5459793826521</v>
      </c>
      <c r="AG3020" s="1">
        <v>35092.950705820098</v>
      </c>
      <c r="AH3020" s="1">
        <v>4004.9188343381879</v>
      </c>
      <c r="AI3020" s="1">
        <v>1551.4860960000001</v>
      </c>
      <c r="AJ3020" s="1">
        <v>5402.5307781538804</v>
      </c>
      <c r="AK3020" s="1"/>
      <c r="AL3020" s="1">
        <v>95148.65625</v>
      </c>
      <c r="AM3020" s="1">
        <v>76446.296875</v>
      </c>
      <c r="AN3020" s="1">
        <v>18702.357421875</v>
      </c>
      <c r="AO3020" t="s">
        <v>15830</v>
      </c>
    </row>
    <row r="3021" spans="1:41" x14ac:dyDescent="0.25">
      <c r="A3021" s="1">
        <v>2019</v>
      </c>
      <c r="B3021" t="s">
        <v>2248</v>
      </c>
      <c r="C3021" t="s">
        <v>7067</v>
      </c>
      <c r="D3021" t="s">
        <v>7217</v>
      </c>
      <c r="E3021" t="s">
        <v>7752</v>
      </c>
      <c r="F3021" t="s">
        <v>9357</v>
      </c>
      <c r="G3021" t="s">
        <v>11507</v>
      </c>
      <c r="H3021" t="s">
        <v>12692</v>
      </c>
      <c r="I3021" s="1">
        <v>2000</v>
      </c>
      <c r="J3021" s="1">
        <v>5653.4901156941378</v>
      </c>
      <c r="K3021" s="1">
        <v>100</v>
      </c>
      <c r="L3021" s="1">
        <v>0</v>
      </c>
      <c r="M3021" s="1">
        <v>8000</v>
      </c>
      <c r="N3021" s="1">
        <v>381.2</v>
      </c>
      <c r="O3021" s="1">
        <v>50</v>
      </c>
      <c r="P3021" s="1">
        <v>95</v>
      </c>
      <c r="Q3021" s="1">
        <v>177.39856251036051</v>
      </c>
      <c r="R3021" s="1">
        <v>338.4</v>
      </c>
      <c r="S3021" s="1">
        <v>4032</v>
      </c>
      <c r="T3021" s="1"/>
      <c r="U3021" s="1"/>
      <c r="V3021" s="1">
        <v>725</v>
      </c>
      <c r="W3021" s="1">
        <v>1267</v>
      </c>
      <c r="X3021" s="1">
        <v>2500</v>
      </c>
      <c r="Y3021" s="1">
        <v>6476</v>
      </c>
      <c r="Z3021" s="1">
        <v>549.32456879999995</v>
      </c>
      <c r="AA3021" s="1">
        <v>23425</v>
      </c>
      <c r="AB3021" s="1"/>
      <c r="AC3021" s="1">
        <v>0</v>
      </c>
      <c r="AD3021" s="1">
        <v>3788.924</v>
      </c>
      <c r="AE3021" s="1">
        <v>1071</v>
      </c>
      <c r="AF3021" s="1">
        <v>6785.209499999999</v>
      </c>
      <c r="AG3021" s="1">
        <v>64585</v>
      </c>
      <c r="AH3021" s="1">
        <v>6624.7331598130831</v>
      </c>
      <c r="AI3021" s="1">
        <v>3150.5</v>
      </c>
      <c r="AJ3021" s="1">
        <v>6416.85</v>
      </c>
      <c r="AK3021" s="1"/>
      <c r="AL3021" s="1">
        <v>148192.015625</v>
      </c>
      <c r="AM3021" s="1">
        <v>118678.875</v>
      </c>
      <c r="AN3021" s="1">
        <v>29513.15625</v>
      </c>
      <c r="AO3021" t="s">
        <v>15831</v>
      </c>
    </row>
    <row r="3022" spans="1:41" x14ac:dyDescent="0.25">
      <c r="A3022" s="1">
        <v>2019</v>
      </c>
      <c r="B3022" t="s">
        <v>2249</v>
      </c>
      <c r="C3022" t="s">
        <v>7067</v>
      </c>
      <c r="D3022" t="s">
        <v>7217</v>
      </c>
      <c r="E3022" t="s">
        <v>7752</v>
      </c>
      <c r="F3022" t="s">
        <v>9357</v>
      </c>
      <c r="G3022" t="s">
        <v>11507</v>
      </c>
      <c r="H3022" t="s">
        <v>12692</v>
      </c>
      <c r="I3022" s="1">
        <v>2000</v>
      </c>
      <c r="J3022" s="1">
        <v>3507.252</v>
      </c>
      <c r="K3022" s="1">
        <v>100</v>
      </c>
      <c r="L3022" s="1">
        <v>0</v>
      </c>
      <c r="M3022" s="1">
        <v>8600</v>
      </c>
      <c r="N3022" s="1">
        <v>906.59999999999991</v>
      </c>
      <c r="O3022" s="1">
        <v>50</v>
      </c>
      <c r="P3022" s="1">
        <v>95</v>
      </c>
      <c r="Q3022" s="1">
        <v>105.411</v>
      </c>
      <c r="R3022" s="1">
        <v>604.90909999999997</v>
      </c>
      <c r="S3022" s="1">
        <v>3200</v>
      </c>
      <c r="T3022" s="1">
        <v>38.309280000000001</v>
      </c>
      <c r="U3022" s="1">
        <v>102</v>
      </c>
      <c r="V3022" s="1">
        <v>126</v>
      </c>
      <c r="W3022" s="1">
        <v>1657</v>
      </c>
      <c r="X3022" s="1">
        <v>2500</v>
      </c>
      <c r="Y3022" s="1">
        <v>6476</v>
      </c>
      <c r="Z3022" s="1">
        <v>605.16</v>
      </c>
      <c r="AA3022" s="1">
        <v>31314</v>
      </c>
      <c r="AB3022" s="1"/>
      <c r="AC3022" s="1">
        <v>0</v>
      </c>
      <c r="AD3022" s="1">
        <v>2475.1640000000002</v>
      </c>
      <c r="AE3022" s="1">
        <v>2000</v>
      </c>
      <c r="AF3022" s="1">
        <v>6645</v>
      </c>
      <c r="AG3022" s="1">
        <v>66673</v>
      </c>
      <c r="AH3022" s="1">
        <v>8860</v>
      </c>
      <c r="AI3022" s="1">
        <v>3150.5</v>
      </c>
      <c r="AJ3022" s="1">
        <v>6151</v>
      </c>
      <c r="AK3022" s="1"/>
      <c r="AL3022" s="1">
        <v>157942.3125</v>
      </c>
      <c r="AM3022" s="1">
        <v>127311.328125</v>
      </c>
      <c r="AN3022" s="1">
        <v>30630.97265625</v>
      </c>
      <c r="AO3022" t="s">
        <v>15832</v>
      </c>
    </row>
    <row r="3023" spans="1:41" x14ac:dyDescent="0.25">
      <c r="A3023" s="1">
        <v>2019</v>
      </c>
      <c r="B3023" t="s">
        <v>2250</v>
      </c>
      <c r="C3023" t="s">
        <v>7067</v>
      </c>
      <c r="D3023" t="s">
        <v>7217</v>
      </c>
      <c r="E3023" t="s">
        <v>7752</v>
      </c>
      <c r="F3023" t="s">
        <v>9357</v>
      </c>
      <c r="G3023" t="s">
        <v>11507</v>
      </c>
      <c r="H3023" t="s">
        <v>12692</v>
      </c>
      <c r="I3023" s="1">
        <v>2000</v>
      </c>
      <c r="J3023" s="1"/>
      <c r="K3023" s="1">
        <v>116</v>
      </c>
      <c r="L3023" s="1">
        <v>314.97000000000003</v>
      </c>
      <c r="M3023" s="1">
        <v>6528</v>
      </c>
      <c r="N3023" s="1">
        <v>656.50299999999993</v>
      </c>
      <c r="O3023" s="1">
        <v>50.95</v>
      </c>
      <c r="P3023" s="1">
        <v>136.7340067340067</v>
      </c>
      <c r="Q3023" s="1">
        <v>88.900101055504038</v>
      </c>
      <c r="R3023" s="1">
        <v>306.89956339155867</v>
      </c>
      <c r="S3023" s="1">
        <v>4758</v>
      </c>
      <c r="T3023" s="1"/>
      <c r="U3023" s="1"/>
      <c r="V3023" s="1">
        <v>550</v>
      </c>
      <c r="W3023" s="1">
        <v>1327.3</v>
      </c>
      <c r="X3023" s="1">
        <v>1938</v>
      </c>
      <c r="Y3023" s="1">
        <v>7791</v>
      </c>
      <c r="Z3023" s="1">
        <v>743.17200000000003</v>
      </c>
      <c r="AA3023" s="1">
        <v>23425</v>
      </c>
      <c r="AB3023" s="1"/>
      <c r="AC3023" s="1">
        <v>0</v>
      </c>
      <c r="AD3023" s="1">
        <v>3230.8047984343998</v>
      </c>
      <c r="AE3023" s="1">
        <v>1069.98</v>
      </c>
      <c r="AF3023" s="1">
        <v>6762.6</v>
      </c>
      <c r="AG3023" s="1">
        <v>43829</v>
      </c>
      <c r="AH3023" s="1">
        <v>3639</v>
      </c>
      <c r="AI3023" s="1">
        <v>1985.43</v>
      </c>
      <c r="AJ3023" s="1">
        <v>6022.4429947750077</v>
      </c>
      <c r="AK3023" s="1"/>
      <c r="AL3023" s="1">
        <v>117270.6875</v>
      </c>
      <c r="AM3023" s="1">
        <v>93697.2109375</v>
      </c>
      <c r="AN3023" s="1">
        <v>23573.484375</v>
      </c>
      <c r="AO3023" t="s">
        <v>15833</v>
      </c>
    </row>
    <row r="3024" spans="1:41" x14ac:dyDescent="0.25">
      <c r="A3024" s="1">
        <v>2019</v>
      </c>
      <c r="B3024" t="s">
        <v>2251</v>
      </c>
      <c r="C3024" t="s">
        <v>7067</v>
      </c>
      <c r="D3024" t="s">
        <v>7217</v>
      </c>
      <c r="E3024" t="s">
        <v>7752</v>
      </c>
      <c r="F3024" t="s">
        <v>9357</v>
      </c>
      <c r="G3024" t="s">
        <v>11507</v>
      </c>
      <c r="H3024" t="s">
        <v>12692</v>
      </c>
      <c r="I3024" s="1">
        <v>2597.837184</v>
      </c>
      <c r="J3024" s="1">
        <v>3809.1185</v>
      </c>
      <c r="K3024" s="1">
        <v>189.1208619095477</v>
      </c>
      <c r="L3024" s="1">
        <v>290</v>
      </c>
      <c r="M3024" s="1">
        <v>4675.9628437499987</v>
      </c>
      <c r="N3024" s="1">
        <v>500</v>
      </c>
      <c r="O3024" s="1">
        <v>57</v>
      </c>
      <c r="P3024" s="1">
        <v>0</v>
      </c>
      <c r="Q3024" s="1">
        <v>43.348369366541469</v>
      </c>
      <c r="R3024" s="1">
        <v>300.08088003666722</v>
      </c>
      <c r="S3024" s="1">
        <v>4524.1967971584372</v>
      </c>
      <c r="T3024" s="1">
        <v>0</v>
      </c>
      <c r="U3024" s="1"/>
      <c r="V3024" s="1">
        <v>321</v>
      </c>
      <c r="W3024" s="1">
        <v>1028.3105519999999</v>
      </c>
      <c r="X3024" s="1">
        <v>1154.542195126</v>
      </c>
      <c r="Y3024" s="1">
        <v>2190</v>
      </c>
      <c r="Z3024" s="1">
        <v>857.38800000000003</v>
      </c>
      <c r="AA3024" s="1">
        <v>16375.177395424969</v>
      </c>
      <c r="AB3024" s="1">
        <v>0</v>
      </c>
      <c r="AC3024" s="1">
        <v>182</v>
      </c>
      <c r="AD3024" s="1">
        <v>1583.4039</v>
      </c>
      <c r="AE3024" s="1">
        <v>1353.0401999999999</v>
      </c>
      <c r="AF3024" s="1">
        <v>3017.6866404921602</v>
      </c>
      <c r="AG3024" s="1">
        <v>35191</v>
      </c>
      <c r="AH3024" s="1">
        <v>4319.1487172692996</v>
      </c>
      <c r="AI3024" s="1">
        <v>1294</v>
      </c>
      <c r="AJ3024" s="1">
        <v>6518.4968755005639</v>
      </c>
      <c r="AK3024" s="1"/>
      <c r="AL3024" s="1">
        <v>92371.8671875</v>
      </c>
      <c r="AM3024" s="1">
        <v>73546.1796875</v>
      </c>
      <c r="AN3024" s="1">
        <v>18825.685546875</v>
      </c>
      <c r="AO3024" t="s">
        <v>15834</v>
      </c>
    </row>
    <row r="3025" spans="1:41" x14ac:dyDescent="0.25">
      <c r="A3025" s="1">
        <v>2019</v>
      </c>
      <c r="B3025" t="s">
        <v>2252</v>
      </c>
      <c r="C3025" t="s">
        <v>7067</v>
      </c>
      <c r="D3025" t="s">
        <v>7217</v>
      </c>
      <c r="E3025" t="s">
        <v>7753</v>
      </c>
      <c r="F3025" t="s">
        <v>9358</v>
      </c>
      <c r="G3025" t="s">
        <v>11507</v>
      </c>
      <c r="H3025" t="s">
        <v>12692</v>
      </c>
      <c r="I3025" s="1">
        <v>0</v>
      </c>
      <c r="J3025" s="1"/>
      <c r="K3025" s="1">
        <v>18.598355999999999</v>
      </c>
      <c r="L3025" s="1">
        <v>0</v>
      </c>
      <c r="M3025" s="1">
        <v>0</v>
      </c>
      <c r="N3025" s="1">
        <v>0</v>
      </c>
      <c r="O3025" s="1">
        <v>207.83471422</v>
      </c>
      <c r="P3025" s="1">
        <v>0</v>
      </c>
      <c r="Q3025" s="1">
        <v>3</v>
      </c>
      <c r="R3025" s="1">
        <v>234.8985684044512</v>
      </c>
      <c r="S3025" s="1">
        <v>0</v>
      </c>
      <c r="T3025" s="1">
        <v>0</v>
      </c>
      <c r="U3025" s="1"/>
      <c r="V3025" s="1">
        <v>218</v>
      </c>
      <c r="W3025" s="1">
        <v>0</v>
      </c>
      <c r="X3025" s="1">
        <v>356.74240959602042</v>
      </c>
      <c r="Y3025" s="1">
        <v>0</v>
      </c>
      <c r="Z3025" s="1"/>
      <c r="AA3025" s="1">
        <v>0</v>
      </c>
      <c r="AB3025" s="1"/>
      <c r="AC3025" s="1">
        <v>0</v>
      </c>
      <c r="AD3025" s="1"/>
      <c r="AE3025" s="1">
        <v>54.706161542319833</v>
      </c>
      <c r="AF3025" s="1">
        <v>0</v>
      </c>
      <c r="AG3025" s="1"/>
      <c r="AH3025" s="1"/>
      <c r="AI3025" s="1"/>
      <c r="AJ3025" s="1">
        <v>0</v>
      </c>
      <c r="AK3025" s="1"/>
      <c r="AL3025" s="1">
        <v>1093.7802734375</v>
      </c>
      <c r="AM3025" s="1">
        <v>510.604736328125</v>
      </c>
      <c r="AN3025" s="1">
        <v>583.17547607421875</v>
      </c>
      <c r="AO3025" t="s">
        <v>15835</v>
      </c>
    </row>
    <row r="3026" spans="1:41" x14ac:dyDescent="0.25">
      <c r="A3026" s="1">
        <v>2019</v>
      </c>
      <c r="B3026" t="s">
        <v>2253</v>
      </c>
      <c r="C3026" t="s">
        <v>7067</v>
      </c>
      <c r="D3026" t="s">
        <v>7217</v>
      </c>
      <c r="E3026" t="s">
        <v>7753</v>
      </c>
      <c r="F3026" t="s">
        <v>9358</v>
      </c>
      <c r="G3026" t="s">
        <v>11507</v>
      </c>
      <c r="H3026" t="s">
        <v>12692</v>
      </c>
      <c r="I3026" s="1"/>
      <c r="J3026" s="1"/>
      <c r="K3026" s="1">
        <v>18.598355999999999</v>
      </c>
      <c r="L3026" s="1"/>
      <c r="M3026" s="1"/>
      <c r="N3026" s="1">
        <v>0</v>
      </c>
      <c r="O3026" s="1">
        <v>203.8</v>
      </c>
      <c r="P3026" s="1">
        <v>791.7340067340067</v>
      </c>
      <c r="Q3026" s="1">
        <v>0</v>
      </c>
      <c r="R3026" s="1">
        <v>0</v>
      </c>
      <c r="S3026" s="1">
        <v>0</v>
      </c>
      <c r="T3026" s="1"/>
      <c r="U3026" s="1"/>
      <c r="V3026" s="1">
        <v>166</v>
      </c>
      <c r="W3026" s="1"/>
      <c r="X3026" s="1">
        <v>286.11</v>
      </c>
      <c r="Y3026" s="1"/>
      <c r="Z3026" s="1"/>
      <c r="AA3026" s="1">
        <v>0</v>
      </c>
      <c r="AB3026" s="1"/>
      <c r="AC3026" s="1">
        <v>0</v>
      </c>
      <c r="AD3026" s="1"/>
      <c r="AE3026" s="1">
        <v>55</v>
      </c>
      <c r="AF3026" s="1">
        <v>0</v>
      </c>
      <c r="AG3026" s="1"/>
      <c r="AH3026" s="1"/>
      <c r="AI3026" s="1"/>
      <c r="AJ3026" s="1"/>
      <c r="AK3026" s="1"/>
      <c r="AL3026" s="1">
        <v>1521.2423095703125</v>
      </c>
      <c r="AM3026" s="1">
        <v>1012.7340087890625</v>
      </c>
      <c r="AN3026" s="1">
        <v>508.50836181640625</v>
      </c>
      <c r="AO3026" t="s">
        <v>15836</v>
      </c>
    </row>
    <row r="3027" spans="1:41" x14ac:dyDescent="0.25">
      <c r="A3027" s="1">
        <v>2019</v>
      </c>
      <c r="B3027" t="s">
        <v>2254</v>
      </c>
      <c r="C3027" t="s">
        <v>7067</v>
      </c>
      <c r="D3027" t="s">
        <v>7217</v>
      </c>
      <c r="E3027" t="s">
        <v>7753</v>
      </c>
      <c r="F3027" t="s">
        <v>9358</v>
      </c>
      <c r="G3027" t="s">
        <v>11507</v>
      </c>
      <c r="H3027" t="s">
        <v>12692</v>
      </c>
      <c r="I3027" s="1"/>
      <c r="J3027" s="1"/>
      <c r="K3027" s="1">
        <v>26</v>
      </c>
      <c r="L3027" s="1">
        <v>0</v>
      </c>
      <c r="M3027" s="1"/>
      <c r="N3027" s="1">
        <v>0</v>
      </c>
      <c r="O3027" s="1">
        <v>200</v>
      </c>
      <c r="P3027" s="1">
        <v>1200</v>
      </c>
      <c r="Q3027" s="1">
        <v>0</v>
      </c>
      <c r="R3027" s="1">
        <v>0</v>
      </c>
      <c r="S3027" s="1">
        <v>0</v>
      </c>
      <c r="T3027" s="1"/>
      <c r="U3027" s="1"/>
      <c r="V3027" s="1">
        <v>179</v>
      </c>
      <c r="W3027" s="1"/>
      <c r="X3027" s="1">
        <v>0</v>
      </c>
      <c r="Y3027" s="1">
        <v>0</v>
      </c>
      <c r="Z3027" s="1">
        <v>0</v>
      </c>
      <c r="AA3027" s="1">
        <v>0</v>
      </c>
      <c r="AB3027" s="1"/>
      <c r="AC3027" s="1">
        <v>0</v>
      </c>
      <c r="AD3027" s="1"/>
      <c r="AE3027" s="1">
        <v>25</v>
      </c>
      <c r="AF3027" s="1">
        <v>0</v>
      </c>
      <c r="AG3027" s="1"/>
      <c r="AH3027" s="1"/>
      <c r="AI3027" s="1"/>
      <c r="AJ3027" s="1"/>
      <c r="AK3027" s="1"/>
      <c r="AL3027" s="1">
        <v>1630</v>
      </c>
      <c r="AM3027" s="1">
        <v>1404</v>
      </c>
      <c r="AN3027" s="1">
        <v>226</v>
      </c>
      <c r="AO3027" t="s">
        <v>15837</v>
      </c>
    </row>
    <row r="3028" spans="1:41" x14ac:dyDescent="0.25">
      <c r="A3028" s="1">
        <v>2019</v>
      </c>
      <c r="B3028" t="s">
        <v>2255</v>
      </c>
      <c r="C3028" t="s">
        <v>7067</v>
      </c>
      <c r="D3028" t="s">
        <v>7217</v>
      </c>
      <c r="E3028" t="s">
        <v>7753</v>
      </c>
      <c r="F3028" t="s">
        <v>9358</v>
      </c>
      <c r="G3028" t="s">
        <v>11507</v>
      </c>
      <c r="H3028" t="s">
        <v>12692</v>
      </c>
      <c r="I3028" s="1">
        <v>0</v>
      </c>
      <c r="J3028" s="1"/>
      <c r="K3028" s="1"/>
      <c r="L3028" s="1">
        <v>0</v>
      </c>
      <c r="M3028" s="1">
        <v>0</v>
      </c>
      <c r="N3028" s="1">
        <v>0</v>
      </c>
      <c r="O3028" s="1">
        <v>226</v>
      </c>
      <c r="P3028" s="1">
        <v>0</v>
      </c>
      <c r="Q3028" s="1">
        <v>0</v>
      </c>
      <c r="R3028" s="1"/>
      <c r="S3028" s="1">
        <v>0</v>
      </c>
      <c r="T3028" s="1">
        <v>579.84670910644513</v>
      </c>
      <c r="U3028" s="1"/>
      <c r="V3028" s="1">
        <v>160</v>
      </c>
      <c r="W3028" s="1"/>
      <c r="X3028" s="1">
        <v>144.31777439075</v>
      </c>
      <c r="Y3028" s="1">
        <v>0</v>
      </c>
      <c r="Z3028" s="1"/>
      <c r="AA3028" s="1">
        <v>0</v>
      </c>
      <c r="AB3028" s="1">
        <v>0</v>
      </c>
      <c r="AC3028" s="1"/>
      <c r="AD3028" s="1">
        <v>0</v>
      </c>
      <c r="AE3028" s="1">
        <v>75</v>
      </c>
      <c r="AF3028" s="1"/>
      <c r="AG3028" s="1">
        <v>0</v>
      </c>
      <c r="AH3028" s="1">
        <v>0</v>
      </c>
      <c r="AI3028" s="1">
        <v>0</v>
      </c>
      <c r="AJ3028" s="1">
        <v>0</v>
      </c>
      <c r="AK3028" s="1"/>
      <c r="AL3028" s="1">
        <v>1185.1644287109375</v>
      </c>
      <c r="AM3028" s="1">
        <v>235</v>
      </c>
      <c r="AN3028" s="1">
        <v>950.1644287109375</v>
      </c>
      <c r="AO3028" t="s">
        <v>15838</v>
      </c>
    </row>
    <row r="3029" spans="1:41" x14ac:dyDescent="0.25">
      <c r="A3029" s="1">
        <v>2019</v>
      </c>
      <c r="B3029" t="s">
        <v>2256</v>
      </c>
      <c r="C3029" t="s">
        <v>7067</v>
      </c>
      <c r="D3029" t="s">
        <v>7217</v>
      </c>
      <c r="E3029" t="s">
        <v>7753</v>
      </c>
      <c r="F3029" t="s">
        <v>9358</v>
      </c>
      <c r="G3029" t="s">
        <v>11507</v>
      </c>
      <c r="H3029" t="s">
        <v>12692</v>
      </c>
      <c r="I3029" s="1"/>
      <c r="J3029" s="1"/>
      <c r="K3029" s="1">
        <v>58</v>
      </c>
      <c r="L3029" s="1"/>
      <c r="M3029" s="1">
        <v>0</v>
      </c>
      <c r="N3029" s="1">
        <v>0</v>
      </c>
      <c r="O3029" s="1">
        <v>289.92335455322262</v>
      </c>
      <c r="P3029" s="1">
        <v>0</v>
      </c>
      <c r="Q3029" s="1">
        <v>0</v>
      </c>
      <c r="R3029" s="1">
        <v>0</v>
      </c>
      <c r="S3029" s="1">
        <v>0</v>
      </c>
      <c r="T3029" s="1">
        <v>579.84670910644513</v>
      </c>
      <c r="U3029" s="1"/>
      <c r="V3029" s="1">
        <v>113</v>
      </c>
      <c r="W3029" s="1">
        <v>630</v>
      </c>
      <c r="X3029" s="1">
        <v>129.61704493103389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565.70410644531239</v>
      </c>
      <c r="AF3029" s="1"/>
      <c r="AG3029" s="1">
        <v>0</v>
      </c>
      <c r="AH3029" s="1">
        <v>0</v>
      </c>
      <c r="AI3029" s="1">
        <v>0</v>
      </c>
      <c r="AJ3029" s="1">
        <v>0</v>
      </c>
      <c r="AK3029" s="1"/>
      <c r="AL3029" s="1">
        <v>2366.09130859375</v>
      </c>
      <c r="AM3029" s="1">
        <v>678.7041015625</v>
      </c>
      <c r="AN3029" s="1">
        <v>1687.3870849609375</v>
      </c>
      <c r="AO3029" t="s">
        <v>15839</v>
      </c>
    </row>
    <row r="3030" spans="1:41" x14ac:dyDescent="0.25">
      <c r="A3030" s="1">
        <v>2019</v>
      </c>
      <c r="B3030" t="s">
        <v>2257</v>
      </c>
      <c r="C3030" t="s">
        <v>7067</v>
      </c>
      <c r="D3030" t="s">
        <v>7217</v>
      </c>
      <c r="E3030" t="s">
        <v>7753</v>
      </c>
      <c r="F3030" t="s">
        <v>9358</v>
      </c>
      <c r="G3030" t="s">
        <v>11507</v>
      </c>
      <c r="H3030" t="s">
        <v>12692</v>
      </c>
      <c r="I3030" s="1">
        <v>0</v>
      </c>
      <c r="J3030" s="1"/>
      <c r="K3030" s="1"/>
      <c r="L3030" s="1">
        <v>0</v>
      </c>
      <c r="M3030" s="1">
        <v>0</v>
      </c>
      <c r="N3030" s="1">
        <v>0</v>
      </c>
      <c r="O3030" s="1">
        <v>214.19457514875381</v>
      </c>
      <c r="P3030" s="1">
        <v>0</v>
      </c>
      <c r="Q3030" s="1">
        <v>0</v>
      </c>
      <c r="R3030" s="1">
        <v>248.50820942214199</v>
      </c>
      <c r="S3030" s="1">
        <v>0</v>
      </c>
      <c r="T3030" s="1">
        <v>0</v>
      </c>
      <c r="U3030" s="1"/>
      <c r="V3030" s="1">
        <v>60</v>
      </c>
      <c r="W3030" s="1">
        <v>0</v>
      </c>
      <c r="X3030" s="1">
        <v>200.525367478509</v>
      </c>
      <c r="Y3030" s="1">
        <v>0</v>
      </c>
      <c r="Z3030" s="1">
        <v>0</v>
      </c>
      <c r="AA3030" s="1">
        <v>0</v>
      </c>
      <c r="AB3030" s="1">
        <v>0</v>
      </c>
      <c r="AC3030" s="1"/>
      <c r="AD3030" s="1"/>
      <c r="AE3030" s="1">
        <v>54.706161542319833</v>
      </c>
      <c r="AF3030" s="1"/>
      <c r="AG3030" s="1"/>
      <c r="AH3030" s="1">
        <v>0</v>
      </c>
      <c r="AI3030" s="1">
        <v>0</v>
      </c>
      <c r="AJ3030" s="1">
        <v>0</v>
      </c>
      <c r="AK3030" s="1"/>
      <c r="AL3030" s="1">
        <v>777.934326171875</v>
      </c>
      <c r="AM3030" s="1">
        <v>363.21438598632813</v>
      </c>
      <c r="AN3030" s="1">
        <v>414.71994018554688</v>
      </c>
      <c r="AO3030" t="s">
        <v>15840</v>
      </c>
    </row>
    <row r="3031" spans="1:41" x14ac:dyDescent="0.25">
      <c r="A3031" s="1">
        <v>2019</v>
      </c>
      <c r="B3031" t="s">
        <v>2258</v>
      </c>
      <c r="C3031" t="s">
        <v>7067</v>
      </c>
      <c r="D3031" t="s">
        <v>7217</v>
      </c>
      <c r="E3031" t="s">
        <v>7753</v>
      </c>
      <c r="F3031" t="s">
        <v>9358</v>
      </c>
      <c r="G3031" t="s">
        <v>11507</v>
      </c>
      <c r="H3031" t="s">
        <v>12692</v>
      </c>
      <c r="I3031" s="1"/>
      <c r="J3031" s="1">
        <v>0</v>
      </c>
      <c r="K3031" s="1">
        <v>26</v>
      </c>
      <c r="L3031" s="1">
        <v>0</v>
      </c>
      <c r="M3031" s="1"/>
      <c r="N3031" s="1">
        <v>0</v>
      </c>
      <c r="O3031" s="1">
        <v>200</v>
      </c>
      <c r="P3031" s="1">
        <v>1200</v>
      </c>
      <c r="Q3031" s="1">
        <v>0</v>
      </c>
      <c r="R3031" s="1">
        <v>0</v>
      </c>
      <c r="S3031" s="1">
        <v>0</v>
      </c>
      <c r="T3031" s="1">
        <v>0</v>
      </c>
      <c r="U3031" s="1"/>
      <c r="V3031" s="1">
        <v>305</v>
      </c>
      <c r="W3031" s="1"/>
      <c r="X3031" s="1">
        <v>0</v>
      </c>
      <c r="Y3031" s="1">
        <v>0</v>
      </c>
      <c r="Z3031" s="1">
        <v>0</v>
      </c>
      <c r="AA3031" s="1">
        <v>0</v>
      </c>
      <c r="AB3031" s="1"/>
      <c r="AC3031" s="1">
        <v>0</v>
      </c>
      <c r="AD3031" s="1">
        <v>0</v>
      </c>
      <c r="AE3031" s="1">
        <v>75</v>
      </c>
      <c r="AF3031" s="1">
        <v>0</v>
      </c>
      <c r="AG3031" s="1"/>
      <c r="AH3031" s="1"/>
      <c r="AI3031" s="1"/>
      <c r="AJ3031" s="1"/>
      <c r="AK3031" s="1"/>
      <c r="AL3031" s="1">
        <v>1806</v>
      </c>
      <c r="AM3031" s="1">
        <v>1580</v>
      </c>
      <c r="AN3031" s="1">
        <v>226</v>
      </c>
      <c r="AO3031" t="s">
        <v>15841</v>
      </c>
    </row>
    <row r="3032" spans="1:41" x14ac:dyDescent="0.25">
      <c r="A3032" s="1">
        <v>2019</v>
      </c>
      <c r="B3032" t="s">
        <v>2259</v>
      </c>
      <c r="C3032" t="s">
        <v>7068</v>
      </c>
      <c r="D3032" t="s">
        <v>7217</v>
      </c>
      <c r="E3032" t="s">
        <v>7754</v>
      </c>
      <c r="F3032" t="s">
        <v>9359</v>
      </c>
      <c r="G3032" t="s">
        <v>11508</v>
      </c>
      <c r="H3032" t="s">
        <v>12692</v>
      </c>
      <c r="I3032" s="1">
        <v>323.40883469003597</v>
      </c>
      <c r="J3032" s="1"/>
      <c r="K3032" s="1"/>
      <c r="L3032" s="1"/>
      <c r="M3032" s="1">
        <v>0</v>
      </c>
      <c r="N3032" s="1">
        <v>0</v>
      </c>
      <c r="O3032" s="1">
        <v>0</v>
      </c>
      <c r="P3032" s="1"/>
      <c r="Q3032" s="1">
        <v>0</v>
      </c>
      <c r="R3032" s="1">
        <v>0</v>
      </c>
      <c r="S3032" s="1">
        <v>10.780294489667867</v>
      </c>
      <c r="T3032" s="1"/>
      <c r="U3032" s="1"/>
      <c r="V3032" s="1">
        <v>215.60588979335733</v>
      </c>
      <c r="W3032" s="1"/>
      <c r="X3032" s="1">
        <v>0</v>
      </c>
      <c r="Y3032" s="1"/>
      <c r="Z3032" s="1"/>
      <c r="AA3032" s="1">
        <v>0</v>
      </c>
      <c r="AB3032" s="1">
        <v>0</v>
      </c>
      <c r="AC3032" s="1"/>
      <c r="AD3032" s="1"/>
      <c r="AE3032" s="1"/>
      <c r="AF3032" s="1">
        <v>0</v>
      </c>
      <c r="AG3032" s="1"/>
      <c r="AH3032" s="1"/>
      <c r="AI3032" s="1">
        <v>0</v>
      </c>
      <c r="AJ3032" s="1"/>
      <c r="AK3032" s="1"/>
      <c r="AL3032" s="1">
        <v>549.7950439453125</v>
      </c>
      <c r="AM3032" s="1">
        <v>539.01470947265625</v>
      </c>
      <c r="AN3032" s="1">
        <v>10.780294418334961</v>
      </c>
      <c r="AO3032" t="s">
        <v>15842</v>
      </c>
    </row>
    <row r="3033" spans="1:41" x14ac:dyDescent="0.25">
      <c r="A3033" s="1">
        <v>2019</v>
      </c>
      <c r="B3033" t="s">
        <v>2260</v>
      </c>
      <c r="C3033" t="s">
        <v>7068</v>
      </c>
      <c r="D3033" t="s">
        <v>7217</v>
      </c>
      <c r="E3033" t="s">
        <v>7754</v>
      </c>
      <c r="F3033" t="s">
        <v>9359</v>
      </c>
      <c r="G3033" t="s">
        <v>11508</v>
      </c>
      <c r="H3033" t="s">
        <v>12692</v>
      </c>
      <c r="I3033" s="1">
        <v>132.11514968787918</v>
      </c>
      <c r="J3033" s="1"/>
      <c r="K3033" s="1"/>
      <c r="L3033" s="1"/>
      <c r="M3033" s="1"/>
      <c r="N3033" s="1">
        <v>0</v>
      </c>
      <c r="O3033" s="1">
        <v>0</v>
      </c>
      <c r="P3033" s="1"/>
      <c r="Q3033" s="1">
        <v>0</v>
      </c>
      <c r="R3033" s="1"/>
      <c r="S3033" s="1">
        <v>46.562733931056741</v>
      </c>
      <c r="T3033" s="1"/>
      <c r="U3033" s="1"/>
      <c r="V3033" s="1">
        <v>512.19007324162419</v>
      </c>
      <c r="W3033" s="1"/>
      <c r="X3033" s="1">
        <v>0</v>
      </c>
      <c r="Y3033" s="1">
        <v>5033.2098106428002</v>
      </c>
      <c r="Z3033" s="1"/>
      <c r="AA3033" s="1">
        <v>0</v>
      </c>
      <c r="AB3033" s="1"/>
      <c r="AC3033" s="1"/>
      <c r="AD3033" s="1">
        <v>0</v>
      </c>
      <c r="AE3033" s="1"/>
      <c r="AF3033" s="1">
        <v>0</v>
      </c>
      <c r="AG3033" s="1"/>
      <c r="AH3033" s="1"/>
      <c r="AI3033" s="1">
        <v>0</v>
      </c>
      <c r="AJ3033" s="1"/>
      <c r="AK3033" s="1"/>
      <c r="AL3033" s="1">
        <v>5724.07763671875</v>
      </c>
      <c r="AM3033" s="1">
        <v>5677.51513671875</v>
      </c>
      <c r="AN3033" s="1">
        <v>46.562732696533203</v>
      </c>
      <c r="AO3033" t="s">
        <v>15843</v>
      </c>
    </row>
    <row r="3034" spans="1:41" x14ac:dyDescent="0.25">
      <c r="A3034" s="1">
        <v>2019</v>
      </c>
      <c r="B3034" t="s">
        <v>2261</v>
      </c>
      <c r="C3034" t="s">
        <v>7068</v>
      </c>
      <c r="D3034" t="s">
        <v>7217</v>
      </c>
      <c r="E3034" t="s">
        <v>7754</v>
      </c>
      <c r="F3034" t="s">
        <v>9359</v>
      </c>
      <c r="G3034" t="s">
        <v>11508</v>
      </c>
      <c r="H3034" t="s">
        <v>12692</v>
      </c>
      <c r="I3034" s="1">
        <v>314.51768077644391</v>
      </c>
      <c r="J3034" s="1"/>
      <c r="K3034" s="1"/>
      <c r="L3034" s="1"/>
      <c r="M3034" s="1">
        <v>0</v>
      </c>
      <c r="N3034" s="1">
        <v>207.79134776630394</v>
      </c>
      <c r="O3034" s="1">
        <v>0</v>
      </c>
      <c r="P3034" s="1"/>
      <c r="Q3034" s="1">
        <v>0</v>
      </c>
      <c r="R3034" s="1"/>
      <c r="S3034" s="1"/>
      <c r="T3034" s="1"/>
      <c r="U3034" s="1"/>
      <c r="V3034" s="1">
        <v>0</v>
      </c>
      <c r="W3034" s="1"/>
      <c r="X3034" s="1">
        <v>0</v>
      </c>
      <c r="Y3034" s="1">
        <v>0</v>
      </c>
      <c r="Z3034" s="1"/>
      <c r="AA3034" s="1">
        <v>0</v>
      </c>
      <c r="AB3034" s="1"/>
      <c r="AC3034" s="1"/>
      <c r="AD3034" s="1">
        <v>0</v>
      </c>
      <c r="AE3034" s="1"/>
      <c r="AF3034" s="1">
        <v>0</v>
      </c>
      <c r="AG3034" s="1"/>
      <c r="AH3034" s="1">
        <v>11.532314961802944</v>
      </c>
      <c r="AI3034" s="1">
        <v>0</v>
      </c>
      <c r="AJ3034" s="1"/>
      <c r="AK3034" s="1"/>
      <c r="AL3034" s="1">
        <v>533.84130859375</v>
      </c>
      <c r="AM3034" s="1">
        <v>522.30902099609375</v>
      </c>
      <c r="AN3034" s="1">
        <v>11.532315254211426</v>
      </c>
      <c r="AO3034" t="s">
        <v>15844</v>
      </c>
    </row>
    <row r="3035" spans="1:41" x14ac:dyDescent="0.25">
      <c r="A3035" s="1">
        <v>2019</v>
      </c>
      <c r="B3035" t="s">
        <v>2262</v>
      </c>
      <c r="C3035" t="s">
        <v>7068</v>
      </c>
      <c r="D3035" t="s">
        <v>7217</v>
      </c>
      <c r="E3035" t="s">
        <v>7754</v>
      </c>
      <c r="F3035" t="s">
        <v>9359</v>
      </c>
      <c r="G3035" t="s">
        <v>11508</v>
      </c>
      <c r="H3035" t="s">
        <v>12692</v>
      </c>
      <c r="I3035" s="1">
        <v>361.15080842028391</v>
      </c>
      <c r="J3035" s="1"/>
      <c r="K3035" s="1"/>
      <c r="L3035" s="1"/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/>
      <c r="S3035" s="1">
        <v>53.052349339590151</v>
      </c>
      <c r="T3035" s="1"/>
      <c r="U3035" s="1"/>
      <c r="V3035" s="1">
        <v>84.719746511313176</v>
      </c>
      <c r="W3035" s="1"/>
      <c r="X3035" s="1"/>
      <c r="Y3035" s="1">
        <v>0</v>
      </c>
      <c r="Z3035" s="1"/>
      <c r="AA3035" s="1">
        <v>0</v>
      </c>
      <c r="AB3035" s="1"/>
      <c r="AC3035" s="1"/>
      <c r="AD3035" s="1">
        <v>0</v>
      </c>
      <c r="AE3035" s="1"/>
      <c r="AF3035" s="1"/>
      <c r="AG3035" s="1">
        <v>0</v>
      </c>
      <c r="AH3035" s="1">
        <v>0</v>
      </c>
      <c r="AI3035" s="1">
        <v>0</v>
      </c>
      <c r="AJ3035" s="1">
        <v>0</v>
      </c>
      <c r="AK3035" s="1"/>
      <c r="AL3035" s="1">
        <v>498.92291259765625</v>
      </c>
      <c r="AM3035" s="1">
        <v>445.87057495117188</v>
      </c>
      <c r="AN3035" s="1">
        <v>53.052349090576172</v>
      </c>
      <c r="AO3035" t="s">
        <v>15845</v>
      </c>
    </row>
    <row r="3036" spans="1:41" x14ac:dyDescent="0.25">
      <c r="A3036" s="1">
        <v>2019</v>
      </c>
      <c r="B3036" t="s">
        <v>2263</v>
      </c>
      <c r="C3036" t="s">
        <v>7068</v>
      </c>
      <c r="D3036" t="s">
        <v>7217</v>
      </c>
      <c r="E3036" t="s">
        <v>7754</v>
      </c>
      <c r="F3036" t="s">
        <v>9359</v>
      </c>
      <c r="G3036" t="s">
        <v>11508</v>
      </c>
      <c r="H3036" t="s">
        <v>12692</v>
      </c>
      <c r="I3036" s="1">
        <v>218.45174768513002</v>
      </c>
      <c r="J3036" s="1"/>
      <c r="K3036" s="1"/>
      <c r="L3036" s="1">
        <v>89.984265599634796</v>
      </c>
      <c r="M3036" s="1"/>
      <c r="N3036" s="1">
        <v>0</v>
      </c>
      <c r="O3036" s="1">
        <v>0</v>
      </c>
      <c r="P3036" s="1"/>
      <c r="Q3036" s="1"/>
      <c r="R3036" s="1"/>
      <c r="S3036" s="1">
        <v>49.043821892379221</v>
      </c>
      <c r="T3036" s="1"/>
      <c r="U3036" s="1"/>
      <c r="V3036" s="1">
        <v>147.53393826071289</v>
      </c>
      <c r="W3036" s="1"/>
      <c r="X3036" s="1"/>
      <c r="Y3036" s="1">
        <v>4801.2882704248059</v>
      </c>
      <c r="Z3036" s="1"/>
      <c r="AA3036" s="1">
        <v>0</v>
      </c>
      <c r="AB3036" s="1"/>
      <c r="AC3036" s="1"/>
      <c r="AD3036" s="1">
        <v>0</v>
      </c>
      <c r="AE3036" s="1"/>
      <c r="AF3036" s="1"/>
      <c r="AG3036" s="1"/>
      <c r="AH3036" s="1">
        <v>0</v>
      </c>
      <c r="AI3036" s="1">
        <v>0</v>
      </c>
      <c r="AJ3036" s="1">
        <v>0</v>
      </c>
      <c r="AK3036" s="1"/>
      <c r="AL3036" s="1">
        <v>5306.30224609375</v>
      </c>
      <c r="AM3036" s="1">
        <v>5257.25830078125</v>
      </c>
      <c r="AN3036" s="1">
        <v>49.0438232421875</v>
      </c>
      <c r="AO3036" t="s">
        <v>15846</v>
      </c>
    </row>
    <row r="3037" spans="1:41" x14ac:dyDescent="0.25">
      <c r="A3037" s="1">
        <v>2019</v>
      </c>
      <c r="B3037" t="s">
        <v>2264</v>
      </c>
      <c r="C3037" t="s">
        <v>7068</v>
      </c>
      <c r="D3037" t="s">
        <v>7217</v>
      </c>
      <c r="E3037" t="s">
        <v>7754</v>
      </c>
      <c r="F3037" t="s">
        <v>9359</v>
      </c>
      <c r="G3037" t="s">
        <v>11508</v>
      </c>
      <c r="H3037" t="s">
        <v>12692</v>
      </c>
      <c r="I3037" s="1">
        <v>1280.4012859039372</v>
      </c>
      <c r="J3037" s="1"/>
      <c r="K3037" s="1"/>
      <c r="L3037" s="1"/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/>
      <c r="S3037" s="1">
        <v>46.453726455153721</v>
      </c>
      <c r="T3037" s="1">
        <v>0</v>
      </c>
      <c r="U3037" s="1"/>
      <c r="V3037" s="1">
        <v>22.888733225132697</v>
      </c>
      <c r="W3037" s="1"/>
      <c r="X3037" s="1"/>
      <c r="Y3037" s="1">
        <v>4415.2366391280975</v>
      </c>
      <c r="Z3037" s="1"/>
      <c r="AA3037" s="1"/>
      <c r="AB3037" s="1">
        <v>0</v>
      </c>
      <c r="AC3037" s="1"/>
      <c r="AD3037" s="1">
        <v>0</v>
      </c>
      <c r="AE3037" s="1"/>
      <c r="AF3037" s="1">
        <v>0</v>
      </c>
      <c r="AG3037" s="1"/>
      <c r="AH3037" s="1"/>
      <c r="AI3037" s="1">
        <v>0</v>
      </c>
      <c r="AJ3037" s="1">
        <v>0</v>
      </c>
      <c r="AK3037" s="1"/>
      <c r="AL3037" s="1">
        <v>5764.98046875</v>
      </c>
      <c r="AM3037" s="1">
        <v>5718.52685546875</v>
      </c>
      <c r="AN3037" s="1">
        <v>46.453727722167969</v>
      </c>
      <c r="AO3037" t="s">
        <v>15847</v>
      </c>
    </row>
    <row r="3038" spans="1:41" x14ac:dyDescent="0.25">
      <c r="A3038" s="1">
        <v>2019</v>
      </c>
      <c r="B3038" t="s">
        <v>2265</v>
      </c>
      <c r="C3038" t="s">
        <v>7068</v>
      </c>
      <c r="D3038" t="s">
        <v>7217</v>
      </c>
      <c r="E3038" t="s">
        <v>7754</v>
      </c>
      <c r="F3038" t="s">
        <v>9360</v>
      </c>
      <c r="G3038" t="s">
        <v>11508</v>
      </c>
      <c r="H3038" t="s">
        <v>12692</v>
      </c>
      <c r="I3038" s="1">
        <v>354.08145182571099</v>
      </c>
      <c r="J3038" s="1">
        <v>0</v>
      </c>
      <c r="K3038" s="1"/>
      <c r="L3038" s="1"/>
      <c r="M3038" s="1">
        <v>1974.5942296813814</v>
      </c>
      <c r="N3038" s="1">
        <v>1570.7502886432355</v>
      </c>
      <c r="O3038" s="1">
        <v>721.14589021836468</v>
      </c>
      <c r="P3038" s="1"/>
      <c r="Q3038" s="1">
        <v>0</v>
      </c>
      <c r="R3038" s="1"/>
      <c r="S3038" s="1">
        <v>855.6968419121348</v>
      </c>
      <c r="T3038" s="1"/>
      <c r="U3038" s="1">
        <v>0</v>
      </c>
      <c r="V3038" s="1">
        <v>0</v>
      </c>
      <c r="W3038" s="1">
        <v>0</v>
      </c>
      <c r="X3038" s="1"/>
      <c r="Y3038" s="1">
        <v>9392.6152217831259</v>
      </c>
      <c r="Z3038" s="1">
        <v>549.50608671735733</v>
      </c>
      <c r="AA3038" s="1">
        <v>1936.173677943081</v>
      </c>
      <c r="AB3038" s="1"/>
      <c r="AC3038" s="1">
        <v>0</v>
      </c>
      <c r="AD3038" s="1">
        <v>0</v>
      </c>
      <c r="AE3038" s="1">
        <v>445.67052069796154</v>
      </c>
      <c r="AF3038" s="1">
        <v>2265.6847033808408</v>
      </c>
      <c r="AG3038" s="1">
        <v>6980.3891247076508</v>
      </c>
      <c r="AH3038" s="1">
        <v>1180.2715060857031</v>
      </c>
      <c r="AI3038" s="1"/>
      <c r="AJ3038" s="1">
        <v>354.08145182571099</v>
      </c>
      <c r="AK3038" s="1"/>
      <c r="AL3038" s="1">
        <v>28580.66015625</v>
      </c>
      <c r="AM3038" s="1">
        <v>23848.953125</v>
      </c>
      <c r="AN3038" s="1">
        <v>4731.70849609375</v>
      </c>
      <c r="AO3038" t="s">
        <v>15848</v>
      </c>
    </row>
    <row r="3039" spans="1:41" x14ac:dyDescent="0.25">
      <c r="A3039" s="1">
        <v>2019</v>
      </c>
      <c r="B3039" t="s">
        <v>2266</v>
      </c>
      <c r="C3039" t="s">
        <v>7068</v>
      </c>
      <c r="D3039" t="s">
        <v>7217</v>
      </c>
      <c r="E3039" t="s">
        <v>7754</v>
      </c>
      <c r="F3039" t="s">
        <v>9360</v>
      </c>
      <c r="G3039" t="s">
        <v>11508</v>
      </c>
      <c r="H3039" t="s">
        <v>12692</v>
      </c>
      <c r="I3039" s="1">
        <v>343.33099837699046</v>
      </c>
      <c r="J3039" s="1">
        <v>0</v>
      </c>
      <c r="K3039" s="1"/>
      <c r="L3039" s="1">
        <v>0</v>
      </c>
      <c r="M3039" s="1">
        <v>600.82924715973331</v>
      </c>
      <c r="N3039" s="1">
        <v>956.97793614279817</v>
      </c>
      <c r="O3039" s="1">
        <v>358.20867497332671</v>
      </c>
      <c r="P3039" s="1">
        <v>444.50263254206078</v>
      </c>
      <c r="Q3039" s="1">
        <v>0</v>
      </c>
      <c r="R3039" s="1"/>
      <c r="S3039" s="1">
        <v>1150.1588445629181</v>
      </c>
      <c r="T3039" s="1">
        <v>0</v>
      </c>
      <c r="U3039" s="1">
        <v>0</v>
      </c>
      <c r="V3039" s="1">
        <v>0</v>
      </c>
      <c r="W3039" s="1">
        <v>0</v>
      </c>
      <c r="X3039" s="1">
        <v>118.1641222626254</v>
      </c>
      <c r="Y3039" s="1">
        <v>8283.4325541755243</v>
      </c>
      <c r="Z3039" s="1">
        <v>286.1091653141587</v>
      </c>
      <c r="AA3039" s="1">
        <v>6046.3051977736895</v>
      </c>
      <c r="AB3039" s="1"/>
      <c r="AC3039" s="1">
        <v>0</v>
      </c>
      <c r="AD3039" s="1">
        <v>0</v>
      </c>
      <c r="AE3039" s="1">
        <v>1102.8306664366498</v>
      </c>
      <c r="AF3039" s="1">
        <v>221.65206634646316</v>
      </c>
      <c r="AG3039" s="1">
        <v>6768.1984146717386</v>
      </c>
      <c r="AH3039" s="1">
        <v>572.2183306283174</v>
      </c>
      <c r="AI3039" s="1"/>
      <c r="AJ3039" s="1">
        <v>720.99509659167995</v>
      </c>
      <c r="AK3039" s="1"/>
      <c r="AL3039" s="1">
        <v>27973.9140625</v>
      </c>
      <c r="AM3039" s="1">
        <v>25174.3359375</v>
      </c>
      <c r="AN3039" s="1">
        <v>2799.5791015625</v>
      </c>
      <c r="AO3039" t="s">
        <v>15849</v>
      </c>
    </row>
    <row r="3040" spans="1:41" x14ac:dyDescent="0.25">
      <c r="A3040" s="1">
        <v>2019</v>
      </c>
      <c r="B3040" t="s">
        <v>2267</v>
      </c>
      <c r="C3040" t="s">
        <v>7068</v>
      </c>
      <c r="D3040" t="s">
        <v>7217</v>
      </c>
      <c r="E3040" t="s">
        <v>7754</v>
      </c>
      <c r="F3040" t="s">
        <v>9360</v>
      </c>
      <c r="G3040" t="s">
        <v>11508</v>
      </c>
      <c r="H3040" t="s">
        <v>12692</v>
      </c>
      <c r="I3040" s="1">
        <v>323.40883469003597</v>
      </c>
      <c r="J3040" s="1">
        <v>3164.2013352483123</v>
      </c>
      <c r="K3040" s="1"/>
      <c r="L3040" s="1"/>
      <c r="M3040" s="1">
        <v>0</v>
      </c>
      <c r="N3040" s="1">
        <v>209.78453076893666</v>
      </c>
      <c r="O3040" s="1">
        <v>511.35938821137898</v>
      </c>
      <c r="P3040" s="1">
        <v>0</v>
      </c>
      <c r="Q3040" s="1">
        <v>0</v>
      </c>
      <c r="R3040" s="1">
        <v>0</v>
      </c>
      <c r="S3040" s="1">
        <v>107.80294489667867</v>
      </c>
      <c r="T3040" s="1"/>
      <c r="U3040" s="1">
        <v>0</v>
      </c>
      <c r="V3040" s="1">
        <v>646.81766938007195</v>
      </c>
      <c r="W3040" s="1">
        <v>0</v>
      </c>
      <c r="X3040" s="1">
        <v>377.31030713837532</v>
      </c>
      <c r="Y3040" s="1">
        <v>6213.3445006340489</v>
      </c>
      <c r="Z3040" s="1">
        <v>215.60588982216012</v>
      </c>
      <c r="AA3040" s="1">
        <v>4544.9721568439727</v>
      </c>
      <c r="AB3040" s="1"/>
      <c r="AC3040" s="1">
        <v>864.57961807136292</v>
      </c>
      <c r="AD3040" s="1">
        <v>0</v>
      </c>
      <c r="AE3040" s="1">
        <v>0</v>
      </c>
      <c r="AF3040" s="1">
        <v>0</v>
      </c>
      <c r="AG3040" s="1">
        <v>18576.603464595668</v>
      </c>
      <c r="AH3040" s="1">
        <v>551.95107787099471</v>
      </c>
      <c r="AI3040" s="1">
        <v>699.64111237944451</v>
      </c>
      <c r="AJ3040" s="1">
        <v>1078.0294489667867</v>
      </c>
      <c r="AK3040" s="1"/>
      <c r="AL3040" s="1">
        <v>38085.41015625</v>
      </c>
      <c r="AM3040" s="1">
        <v>35837.34765625</v>
      </c>
      <c r="AN3040" s="1">
        <v>2248.064697265625</v>
      </c>
      <c r="AO3040" t="s">
        <v>15850</v>
      </c>
    </row>
    <row r="3041" spans="1:41" x14ac:dyDescent="0.25">
      <c r="A3041" s="1">
        <v>2019</v>
      </c>
      <c r="B3041" t="s">
        <v>2268</v>
      </c>
      <c r="C3041" t="s">
        <v>7068</v>
      </c>
      <c r="D3041" t="s">
        <v>7217</v>
      </c>
      <c r="E3041" t="s">
        <v>7754</v>
      </c>
      <c r="F3041" t="s">
        <v>9360</v>
      </c>
      <c r="G3041" t="s">
        <v>11508</v>
      </c>
      <c r="H3041" t="s">
        <v>12692</v>
      </c>
      <c r="I3041" s="1">
        <v>332.5909566504053</v>
      </c>
      <c r="J3041" s="1">
        <v>0</v>
      </c>
      <c r="K3041" s="1"/>
      <c r="L3041" s="1"/>
      <c r="M3041" s="1">
        <v>0</v>
      </c>
      <c r="N3041" s="1">
        <v>858.06438709280087</v>
      </c>
      <c r="O3041" s="1">
        <v>390.24005580314218</v>
      </c>
      <c r="P3041" s="1">
        <v>793.20615024425115</v>
      </c>
      <c r="Q3041" s="1">
        <v>0</v>
      </c>
      <c r="R3041" s="1">
        <v>0</v>
      </c>
      <c r="S3041" s="1">
        <v>563.187353261353</v>
      </c>
      <c r="T3041" s="1"/>
      <c r="U3041" s="1">
        <v>0</v>
      </c>
      <c r="V3041" s="1">
        <v>0</v>
      </c>
      <c r="W3041" s="1">
        <v>0</v>
      </c>
      <c r="X3041" s="1">
        <v>0</v>
      </c>
      <c r="Y3041" s="1">
        <v>2655.5661038678791</v>
      </c>
      <c r="Z3041" s="1">
        <v>241.68276183262785</v>
      </c>
      <c r="AA3041" s="1">
        <v>5052.0566315196565</v>
      </c>
      <c r="AB3041" s="1"/>
      <c r="AC3041" s="1">
        <v>0</v>
      </c>
      <c r="AD3041" s="1">
        <v>0</v>
      </c>
      <c r="AE3041" s="1"/>
      <c r="AF3041" s="1">
        <v>1121.9401604340339</v>
      </c>
      <c r="AG3041" s="1">
        <v>10258.213739620667</v>
      </c>
      <c r="AH3041" s="1">
        <v>554.31826108400878</v>
      </c>
      <c r="AI3041" s="1"/>
      <c r="AJ3041" s="1">
        <v>886.90921773441414</v>
      </c>
      <c r="AK3041" s="1"/>
      <c r="AL3041" s="1">
        <v>23707.9765625</v>
      </c>
      <c r="AM3041" s="1">
        <v>22200.23046875</v>
      </c>
      <c r="AN3041" s="1">
        <v>1507.7457275390625</v>
      </c>
      <c r="AO3041" t="s">
        <v>15851</v>
      </c>
    </row>
    <row r="3042" spans="1:41" x14ac:dyDescent="0.25">
      <c r="A3042" s="1">
        <v>2019</v>
      </c>
      <c r="B3042" t="s">
        <v>2269</v>
      </c>
      <c r="C3042" t="s">
        <v>7068</v>
      </c>
      <c r="D3042" t="s">
        <v>7217</v>
      </c>
      <c r="E3042" t="s">
        <v>7754</v>
      </c>
      <c r="F3042" t="s">
        <v>9360</v>
      </c>
      <c r="G3042" t="s">
        <v>11508</v>
      </c>
      <c r="H3042" t="s">
        <v>12692</v>
      </c>
      <c r="I3042" s="1">
        <v>363.08462790562794</v>
      </c>
      <c r="J3042" s="1">
        <v>0</v>
      </c>
      <c r="K3042" s="1"/>
      <c r="L3042" s="1"/>
      <c r="M3042" s="1">
        <v>3297.110991906356</v>
      </c>
      <c r="N3042" s="1">
        <v>1632.4284870637032</v>
      </c>
      <c r="O3042" s="1">
        <v>756.42630813672486</v>
      </c>
      <c r="P3042" s="1">
        <v>0</v>
      </c>
      <c r="Q3042" s="1">
        <v>0</v>
      </c>
      <c r="R3042" s="1">
        <v>1391.8845206846511</v>
      </c>
      <c r="S3042" s="1">
        <v>837.51520836898169</v>
      </c>
      <c r="T3042" s="1">
        <v>0</v>
      </c>
      <c r="U3042" s="1">
        <v>0</v>
      </c>
      <c r="V3042" s="1">
        <v>0</v>
      </c>
      <c r="W3042" s="1">
        <v>0</v>
      </c>
      <c r="X3042" s="1">
        <v>0</v>
      </c>
      <c r="Y3042" s="1">
        <v>3939.8918115086194</v>
      </c>
      <c r="Z3042" s="1"/>
      <c r="AA3042" s="1">
        <v>1839.3001509748087</v>
      </c>
      <c r="AB3042" s="1"/>
      <c r="AC3042" s="1">
        <v>0</v>
      </c>
      <c r="AD3042" s="1">
        <v>139.78758174366675</v>
      </c>
      <c r="AE3042" s="1">
        <v>0</v>
      </c>
      <c r="AF3042" s="1">
        <v>1359.6381104766579</v>
      </c>
      <c r="AG3042" s="1">
        <v>14913.095950177158</v>
      </c>
      <c r="AH3042" s="1">
        <v>879.45148289208169</v>
      </c>
      <c r="AI3042" s="1">
        <v>0</v>
      </c>
      <c r="AJ3042" s="1">
        <v>1698.0110194264882</v>
      </c>
      <c r="AK3042" s="1"/>
      <c r="AL3042" s="1">
        <v>33047.625</v>
      </c>
      <c r="AM3042" s="1">
        <v>27137.333984375</v>
      </c>
      <c r="AN3042" s="1">
        <v>5910.2919921875</v>
      </c>
      <c r="AO3042" t="s">
        <v>15852</v>
      </c>
    </row>
    <row r="3043" spans="1:41" x14ac:dyDescent="0.25">
      <c r="A3043" s="1">
        <v>2019</v>
      </c>
      <c r="B3043" t="s">
        <v>2270</v>
      </c>
      <c r="C3043" t="s">
        <v>7068</v>
      </c>
      <c r="D3043" t="s">
        <v>7217</v>
      </c>
      <c r="E3043" t="s">
        <v>7754</v>
      </c>
      <c r="F3043" t="s">
        <v>9360</v>
      </c>
      <c r="G3043" t="s">
        <v>11508</v>
      </c>
      <c r="H3043" t="s">
        <v>12692</v>
      </c>
      <c r="I3043" s="1">
        <v>314.51768077644391</v>
      </c>
      <c r="J3043" s="1">
        <v>2099.606004012152</v>
      </c>
      <c r="K3043" s="1"/>
      <c r="L3043" s="1">
        <v>68.145497501562858</v>
      </c>
      <c r="M3043" s="1"/>
      <c r="N3043" s="1">
        <v>-49.064758201125251</v>
      </c>
      <c r="O3043" s="1">
        <v>497.30109870885127</v>
      </c>
      <c r="P3043" s="1">
        <v>0</v>
      </c>
      <c r="Q3043" s="1">
        <v>0</v>
      </c>
      <c r="R3043" s="1">
        <v>7.3336297305097276</v>
      </c>
      <c r="S3043" s="1"/>
      <c r="T3043" s="1">
        <v>5.6835022343934227</v>
      </c>
      <c r="U3043" s="1"/>
      <c r="V3043" s="1">
        <v>41.935690770192522</v>
      </c>
      <c r="W3043" s="1">
        <v>0</v>
      </c>
      <c r="X3043" s="1">
        <v>366.93729423918461</v>
      </c>
      <c r="Y3043" s="1">
        <v>6042.9330399847431</v>
      </c>
      <c r="Z3043" s="1">
        <v>277.11104460943221</v>
      </c>
      <c r="AA3043" s="1">
        <v>7557.8598690579474</v>
      </c>
      <c r="AB3043" s="1"/>
      <c r="AC3043" s="1">
        <v>840.81059994236011</v>
      </c>
      <c r="AD3043" s="1">
        <v>0</v>
      </c>
      <c r="AE3043" s="1"/>
      <c r="AF3043" s="1">
        <v>522.43419291788803</v>
      </c>
      <c r="AG3043" s="1">
        <v>8395.5252921925439</v>
      </c>
      <c r="AH3043" s="1"/>
      <c r="AI3043" s="1">
        <v>680.40658274637372</v>
      </c>
      <c r="AJ3043" s="1">
        <v>602.82555482151758</v>
      </c>
      <c r="AK3043" s="1"/>
      <c r="AL3043" s="1">
        <v>28272.302734375</v>
      </c>
      <c r="AM3043" s="1">
        <v>26721.974609375</v>
      </c>
      <c r="AN3043" s="1">
        <v>1550.3284912109375</v>
      </c>
      <c r="AO3043" t="s">
        <v>15853</v>
      </c>
    </row>
    <row r="3044" spans="1:41" x14ac:dyDescent="0.25">
      <c r="A3044" s="1">
        <v>2019</v>
      </c>
      <c r="B3044" t="s">
        <v>2271</v>
      </c>
      <c r="C3044" t="s">
        <v>7068</v>
      </c>
      <c r="D3044" t="s">
        <v>7217</v>
      </c>
      <c r="E3044" t="s">
        <v>7754</v>
      </c>
      <c r="F3044" t="s">
        <v>9361</v>
      </c>
      <c r="G3044" t="s">
        <v>11508</v>
      </c>
      <c r="H3044" t="s">
        <v>12692</v>
      </c>
      <c r="I3044" s="1">
        <v>0</v>
      </c>
      <c r="J3044" s="1">
        <v>609.75008719240975</v>
      </c>
      <c r="K3044" s="1"/>
      <c r="L3044" s="1">
        <v>0</v>
      </c>
      <c r="M3044" s="1">
        <v>1873.5957224639499</v>
      </c>
      <c r="N3044" s="1">
        <v>940.20743875233768</v>
      </c>
      <c r="O3044" s="1">
        <v>160.75229571436256</v>
      </c>
      <c r="P3044" s="1">
        <v>0</v>
      </c>
      <c r="Q3044" s="1">
        <v>0</v>
      </c>
      <c r="R3044" s="1">
        <v>273.65469614155705</v>
      </c>
      <c r="S3044" s="1">
        <v>563.187353261353</v>
      </c>
      <c r="T3044" s="1"/>
      <c r="U3044" s="1">
        <v>0</v>
      </c>
      <c r="V3044" s="1">
        <v>1496.6593049268238</v>
      </c>
      <c r="W3044" s="1">
        <v>133.0363826601621</v>
      </c>
      <c r="X3044" s="1">
        <v>255.08519747432243</v>
      </c>
      <c r="Y3044" s="1">
        <v>257.84231212727389</v>
      </c>
      <c r="Z3044" s="1">
        <v>58.757735674904936</v>
      </c>
      <c r="AA3044" s="1">
        <v>4534.3233756671925</v>
      </c>
      <c r="AB3044" s="1"/>
      <c r="AC3044" s="1">
        <v>1070.9317940490835</v>
      </c>
      <c r="AD3044" s="1">
        <v>504.77027830834328</v>
      </c>
      <c r="AE3044" s="1">
        <v>1216.1742648183154</v>
      </c>
      <c r="AF3044" s="1">
        <v>292.68004185235668</v>
      </c>
      <c r="AG3044" s="1">
        <v>0</v>
      </c>
      <c r="AH3044" s="1">
        <v>0</v>
      </c>
      <c r="AI3044" s="1"/>
      <c r="AJ3044" s="1">
        <v>0</v>
      </c>
      <c r="AK3044" s="1"/>
      <c r="AL3044" s="1">
        <v>14241.4072265625</v>
      </c>
      <c r="AM3044" s="1">
        <v>10750.98046875</v>
      </c>
      <c r="AN3044" s="1">
        <v>3490.42724609375</v>
      </c>
      <c r="AO3044" t="s">
        <v>15854</v>
      </c>
    </row>
    <row r="3045" spans="1:41" x14ac:dyDescent="0.25">
      <c r="A3045" s="1">
        <v>2019</v>
      </c>
      <c r="B3045" t="s">
        <v>2272</v>
      </c>
      <c r="C3045" t="s">
        <v>7068</v>
      </c>
      <c r="D3045" t="s">
        <v>7217</v>
      </c>
      <c r="E3045" t="s">
        <v>7754</v>
      </c>
      <c r="F3045" t="s">
        <v>9361</v>
      </c>
      <c r="G3045" t="s">
        <v>11508</v>
      </c>
      <c r="H3045" t="s">
        <v>12692</v>
      </c>
      <c r="I3045" s="1">
        <v>0</v>
      </c>
      <c r="J3045" s="1">
        <v>316.11871024126219</v>
      </c>
      <c r="K3045" s="1"/>
      <c r="L3045" s="1">
        <v>0</v>
      </c>
      <c r="M3045" s="1">
        <v>2193.7899286474108</v>
      </c>
      <c r="N3045" s="1">
        <v>500.72311845609306</v>
      </c>
      <c r="O3045" s="1">
        <v>166.74226456592959</v>
      </c>
      <c r="P3045" s="1">
        <v>0</v>
      </c>
      <c r="Q3045" s="1">
        <v>0</v>
      </c>
      <c r="R3045" s="1">
        <v>0</v>
      </c>
      <c r="S3045" s="1">
        <v>377.31030713837532</v>
      </c>
      <c r="T3045" s="1"/>
      <c r="U3045" s="1">
        <v>0</v>
      </c>
      <c r="V3045" s="1">
        <v>226.38618428302519</v>
      </c>
      <c r="W3045" s="1">
        <v>2263.861842830252</v>
      </c>
      <c r="X3045" s="1">
        <v>161.70441734501799</v>
      </c>
      <c r="Y3045" s="1">
        <v>193.18287725484814</v>
      </c>
      <c r="Z3045" s="1">
        <v>15.207413485843919</v>
      </c>
      <c r="AA3045" s="1">
        <v>3753.6985413023508</v>
      </c>
      <c r="AB3045" s="1"/>
      <c r="AC3045" s="1">
        <v>113.19309214151259</v>
      </c>
      <c r="AD3045" s="1">
        <v>661.06124127749047</v>
      </c>
      <c r="AE3045" s="1">
        <v>224.23012538509161</v>
      </c>
      <c r="AF3045" s="1">
        <v>0</v>
      </c>
      <c r="AG3045" s="1">
        <v>0</v>
      </c>
      <c r="AH3045" s="1">
        <v>0</v>
      </c>
      <c r="AI3045" s="1"/>
      <c r="AJ3045" s="1">
        <v>0</v>
      </c>
      <c r="AK3045" s="1"/>
      <c r="AL3045" s="1">
        <v>11167.2119140625</v>
      </c>
      <c r="AM3045" s="1">
        <v>5342.73974609375</v>
      </c>
      <c r="AN3045" s="1">
        <v>5824.47021484375</v>
      </c>
      <c r="AO3045" t="s">
        <v>15855</v>
      </c>
    </row>
    <row r="3046" spans="1:41" x14ac:dyDescent="0.25">
      <c r="A3046" s="1">
        <v>2019</v>
      </c>
      <c r="B3046" t="s">
        <v>2273</v>
      </c>
      <c r="C3046" t="s">
        <v>7068</v>
      </c>
      <c r="D3046" t="s">
        <v>7217</v>
      </c>
      <c r="E3046" t="s">
        <v>7754</v>
      </c>
      <c r="F3046" t="s">
        <v>9361</v>
      </c>
      <c r="G3046" t="s">
        <v>11508</v>
      </c>
      <c r="H3046" t="s">
        <v>12692</v>
      </c>
      <c r="I3046" s="1">
        <v>0</v>
      </c>
      <c r="J3046" s="1">
        <v>0</v>
      </c>
      <c r="K3046" s="1">
        <v>48.41128372075039</v>
      </c>
      <c r="L3046" s="1">
        <v>354.61265325449659</v>
      </c>
      <c r="M3046" s="1">
        <v>5158.8274214924631</v>
      </c>
      <c r="N3046" s="1">
        <v>1176.0311097863289</v>
      </c>
      <c r="O3046" s="1">
        <v>114.97679883678218</v>
      </c>
      <c r="P3046" s="1">
        <v>0</v>
      </c>
      <c r="Q3046" s="1">
        <v>0</v>
      </c>
      <c r="R3046" s="1"/>
      <c r="S3046" s="1">
        <v>837.51520836898169</v>
      </c>
      <c r="T3046" s="1">
        <v>121.02820930187598</v>
      </c>
      <c r="U3046" s="1">
        <v>0</v>
      </c>
      <c r="V3046" s="1">
        <v>689.86079302069311</v>
      </c>
      <c r="W3046" s="1">
        <v>0</v>
      </c>
      <c r="X3046" s="1">
        <v>35.098180697544031</v>
      </c>
      <c r="Y3046" s="1">
        <v>1316.5811692485972</v>
      </c>
      <c r="Z3046" s="1">
        <v>156.12638999942001</v>
      </c>
      <c r="AA3046" s="1">
        <v>3022.1989510564617</v>
      </c>
      <c r="AB3046" s="1"/>
      <c r="AC3046" s="1">
        <v>0</v>
      </c>
      <c r="AD3046" s="1">
        <v>419.36274523100025</v>
      </c>
      <c r="AE3046" s="1">
        <v>12.102820930187598</v>
      </c>
      <c r="AF3046" s="1">
        <v>1480.6363498165008</v>
      </c>
      <c r="AG3046" s="1">
        <v>0</v>
      </c>
      <c r="AH3046" s="1">
        <v>2057.4795581318917</v>
      </c>
      <c r="AI3046" s="1">
        <v>0</v>
      </c>
      <c r="AJ3046" s="1">
        <v>0</v>
      </c>
      <c r="AK3046" s="1"/>
      <c r="AL3046" s="1">
        <v>17000.849609375</v>
      </c>
      <c r="AM3046" s="1">
        <v>8208.150390625</v>
      </c>
      <c r="AN3046" s="1">
        <v>8792.69921875</v>
      </c>
      <c r="AO3046" t="s">
        <v>15856</v>
      </c>
    </row>
    <row r="3047" spans="1:41" x14ac:dyDescent="0.25">
      <c r="A3047" s="1">
        <v>2019</v>
      </c>
      <c r="B3047" t="s">
        <v>2274</v>
      </c>
      <c r="C3047" t="s">
        <v>7068</v>
      </c>
      <c r="D3047" t="s">
        <v>7217</v>
      </c>
      <c r="E3047" t="s">
        <v>7754</v>
      </c>
      <c r="F3047" t="s">
        <v>9361</v>
      </c>
      <c r="G3047" t="s">
        <v>11508</v>
      </c>
      <c r="H3047" t="s">
        <v>12692</v>
      </c>
      <c r="I3047" s="1">
        <v>0</v>
      </c>
      <c r="J3047" s="1">
        <v>13.62986850518787</v>
      </c>
      <c r="K3047" s="1">
        <v>47.210860243428129</v>
      </c>
      <c r="L3047" s="1">
        <v>338.73792224659684</v>
      </c>
      <c r="M3047" s="1">
        <v>4449.6235779431008</v>
      </c>
      <c r="N3047" s="1">
        <v>1251.6217512801984</v>
      </c>
      <c r="O3047" s="1">
        <v>168.77882537025556</v>
      </c>
      <c r="P3047" s="1"/>
      <c r="Q3047" s="1">
        <v>0</v>
      </c>
      <c r="R3047" s="1"/>
      <c r="S3047" s="1">
        <v>855.6968419121348</v>
      </c>
      <c r="T3047" s="1"/>
      <c r="U3047" s="1">
        <v>0</v>
      </c>
      <c r="V3047" s="1">
        <v>1557.9583880331281</v>
      </c>
      <c r="W3047" s="1">
        <v>515.77864815945225</v>
      </c>
      <c r="X3047" s="1">
        <v>60.486474975725308</v>
      </c>
      <c r="Y3047" s="1">
        <v>36.07689882063432</v>
      </c>
      <c r="Z3047" s="1">
        <v>13.639217524326385</v>
      </c>
      <c r="AA3047" s="1">
        <v>3007.8719862787989</v>
      </c>
      <c r="AB3047" s="1"/>
      <c r="AC3047" s="1">
        <v>0</v>
      </c>
      <c r="AD3047" s="1">
        <v>0</v>
      </c>
      <c r="AE3047" s="1">
        <v>1694.3080735021729</v>
      </c>
      <c r="AF3047" s="1">
        <v>3435.7089459270228</v>
      </c>
      <c r="AG3047" s="1">
        <v>0</v>
      </c>
      <c r="AH3047" s="1">
        <v>1770.4072591285549</v>
      </c>
      <c r="AI3047" s="1"/>
      <c r="AJ3047" s="1">
        <v>1032.7375678249903</v>
      </c>
      <c r="AK3047" s="1"/>
      <c r="AL3047" s="1">
        <v>20250.2734375</v>
      </c>
      <c r="AM3047" s="1">
        <v>12382.2900390625</v>
      </c>
      <c r="AN3047" s="1">
        <v>7867.982421875</v>
      </c>
      <c r="AO3047" t="s">
        <v>15857</v>
      </c>
    </row>
    <row r="3048" spans="1:41" x14ac:dyDescent="0.25">
      <c r="A3048" s="1">
        <v>2019</v>
      </c>
      <c r="B3048" t="s">
        <v>2275</v>
      </c>
      <c r="C3048" t="s">
        <v>7068</v>
      </c>
      <c r="D3048" t="s">
        <v>7217</v>
      </c>
      <c r="E3048" t="s">
        <v>7754</v>
      </c>
      <c r="F3048" t="s">
        <v>9361</v>
      </c>
      <c r="G3048" t="s">
        <v>11508</v>
      </c>
      <c r="H3048" t="s">
        <v>12692</v>
      </c>
      <c r="I3048" s="1">
        <v>0</v>
      </c>
      <c r="J3048" s="1">
        <v>0</v>
      </c>
      <c r="K3048" s="1"/>
      <c r="L3048" s="1">
        <v>0</v>
      </c>
      <c r="M3048" s="1">
        <v>514.9964975654857</v>
      </c>
      <c r="N3048" s="1">
        <v>933.97475925153981</v>
      </c>
      <c r="O3048" s="1">
        <v>485.24114437281321</v>
      </c>
      <c r="P3048" s="1">
        <v>0</v>
      </c>
      <c r="Q3048" s="1">
        <v>0</v>
      </c>
      <c r="R3048" s="1">
        <v>279.60997450457921</v>
      </c>
      <c r="S3048" s="1">
        <v>1150.1588445629181</v>
      </c>
      <c r="T3048" s="1">
        <v>0</v>
      </c>
      <c r="U3048" s="1">
        <v>0</v>
      </c>
      <c r="V3048" s="1">
        <v>2032.5195103917836</v>
      </c>
      <c r="W3048" s="1">
        <v>137.33239935079618</v>
      </c>
      <c r="X3048" s="1">
        <v>0</v>
      </c>
      <c r="Y3048" s="1">
        <v>685.51756009272435</v>
      </c>
      <c r="Z3048" s="1">
        <v>13.660920693581488</v>
      </c>
      <c r="AA3048" s="1">
        <v>6437.8826896372757</v>
      </c>
      <c r="AB3048" s="1"/>
      <c r="AC3048" s="1">
        <v>1135.5672771318959</v>
      </c>
      <c r="AD3048" s="1">
        <v>254.87736294043242</v>
      </c>
      <c r="AE3048" s="1">
        <v>2502.3519595574376</v>
      </c>
      <c r="AF3048" s="1">
        <v>1017.5844864087628</v>
      </c>
      <c r="AG3048" s="1">
        <v>0</v>
      </c>
      <c r="AH3048" s="1">
        <v>0</v>
      </c>
      <c r="AI3048" s="1"/>
      <c r="AJ3048" s="1">
        <v>0</v>
      </c>
      <c r="AK3048" s="1"/>
      <c r="AL3048" s="1">
        <v>17581.275390625</v>
      </c>
      <c r="AM3048" s="1">
        <v>15038.6689453125</v>
      </c>
      <c r="AN3048" s="1">
        <v>2542.6064453125</v>
      </c>
      <c r="AO3048" t="s">
        <v>15858</v>
      </c>
    </row>
    <row r="3049" spans="1:41" x14ac:dyDescent="0.25">
      <c r="A3049" s="1">
        <v>2019</v>
      </c>
      <c r="B3049" t="s">
        <v>2276</v>
      </c>
      <c r="C3049" t="s">
        <v>7068</v>
      </c>
      <c r="D3049" t="s">
        <v>7217</v>
      </c>
      <c r="E3049" t="s">
        <v>7754</v>
      </c>
      <c r="F3049" t="s">
        <v>9361</v>
      </c>
      <c r="G3049" t="s">
        <v>11508</v>
      </c>
      <c r="H3049" t="s">
        <v>12692</v>
      </c>
      <c r="I3049" s="1">
        <v>0</v>
      </c>
      <c r="J3049" s="1">
        <v>202.39616589322992</v>
      </c>
      <c r="K3049" s="1"/>
      <c r="L3049" s="1"/>
      <c r="M3049" s="1"/>
      <c r="N3049" s="1">
        <v>806.63301196465318</v>
      </c>
      <c r="O3049" s="1">
        <v>162.15818714090358</v>
      </c>
      <c r="P3049" s="1">
        <v>0</v>
      </c>
      <c r="Q3049" s="1">
        <v>0</v>
      </c>
      <c r="R3049" s="1"/>
      <c r="S3049" s="1">
        <v>722.75743685519103</v>
      </c>
      <c r="T3049" s="1">
        <v>0</v>
      </c>
      <c r="U3049" s="1"/>
      <c r="V3049" s="1">
        <v>319.75964212271799</v>
      </c>
      <c r="W3049" s="1">
        <v>211.77523838947224</v>
      </c>
      <c r="X3049" s="1">
        <v>162.50080173449604</v>
      </c>
      <c r="Y3049" s="1">
        <v>187.66221619661155</v>
      </c>
      <c r="Z3049" s="1">
        <v>20.811391709970827</v>
      </c>
      <c r="AA3049" s="1">
        <v>6537.7741910730147</v>
      </c>
      <c r="AB3049" s="1"/>
      <c r="AC3049" s="1">
        <v>110.08118827175538</v>
      </c>
      <c r="AD3049" s="1">
        <v>0</v>
      </c>
      <c r="AE3049" s="1">
        <v>42.984083039447334</v>
      </c>
      <c r="AF3049" s="1">
        <v>0</v>
      </c>
      <c r="AG3049" s="1">
        <v>1221.3769936818574</v>
      </c>
      <c r="AH3049" s="1">
        <v>57.661574809014724</v>
      </c>
      <c r="AI3049" s="1"/>
      <c r="AJ3049" s="1"/>
      <c r="AK3049" s="1"/>
      <c r="AL3049" s="1">
        <v>10766.3310546875</v>
      </c>
      <c r="AM3049" s="1">
        <v>9449.478515625</v>
      </c>
      <c r="AN3049" s="1">
        <v>1316.8533935546875</v>
      </c>
      <c r="AO3049" t="s">
        <v>15859</v>
      </c>
    </row>
    <row r="3050" spans="1:41" x14ac:dyDescent="0.25">
      <c r="A3050" s="1">
        <v>2019</v>
      </c>
      <c r="B3050" t="s">
        <v>2277</v>
      </c>
      <c r="C3050" t="s">
        <v>7068</v>
      </c>
      <c r="D3050" t="s">
        <v>7217</v>
      </c>
      <c r="E3050" t="s">
        <v>7754</v>
      </c>
      <c r="F3050" t="s">
        <v>9362</v>
      </c>
      <c r="G3050" t="s">
        <v>11508</v>
      </c>
      <c r="H3050" t="s">
        <v>12692</v>
      </c>
      <c r="I3050" s="1">
        <v>205.99859902619428</v>
      </c>
      <c r="J3050" s="1">
        <v>228.88733225132697</v>
      </c>
      <c r="K3050" s="1"/>
      <c r="L3050" s="1">
        <v>0</v>
      </c>
      <c r="M3050" s="1"/>
      <c r="N3050" s="1">
        <v>1264.2591796902045</v>
      </c>
      <c r="O3050" s="1">
        <v>291.83134862044187</v>
      </c>
      <c r="P3050" s="1"/>
      <c r="Q3050" s="1">
        <v>0</v>
      </c>
      <c r="R3050" s="1"/>
      <c r="S3050" s="1">
        <v>343.33099837699046</v>
      </c>
      <c r="T3050" s="1">
        <v>0</v>
      </c>
      <c r="U3050" s="1">
        <v>97.277116206813972</v>
      </c>
      <c r="V3050" s="1">
        <v>109.86591948063695</v>
      </c>
      <c r="W3050" s="1">
        <v>91.554932900530787</v>
      </c>
      <c r="X3050" s="1">
        <v>0</v>
      </c>
      <c r="Y3050" s="1">
        <v>455.48579118014067</v>
      </c>
      <c r="Z3050" s="1">
        <v>0</v>
      </c>
      <c r="AA3050" s="1">
        <v>2421.8486374964036</v>
      </c>
      <c r="AB3050" s="1">
        <v>155.64338593090235</v>
      </c>
      <c r="AC3050" s="1">
        <v>0</v>
      </c>
      <c r="AD3050" s="1">
        <v>98.029754977089397</v>
      </c>
      <c r="AE3050" s="1"/>
      <c r="AF3050" s="1">
        <v>0</v>
      </c>
      <c r="AG3050" s="1">
        <v>6403.1231197308725</v>
      </c>
      <c r="AH3050" s="1">
        <v>11.444366612566348</v>
      </c>
      <c r="AI3050" s="1">
        <v>223.1651489450438</v>
      </c>
      <c r="AJ3050" s="1">
        <v>0</v>
      </c>
      <c r="AK3050" s="1">
        <v>259.78712210525612</v>
      </c>
      <c r="AL3050" s="1">
        <v>12661.533203125</v>
      </c>
      <c r="AM3050" s="1">
        <v>11186.74609375</v>
      </c>
      <c r="AN3050" s="1">
        <v>1474.787109375</v>
      </c>
      <c r="AO3050" t="s">
        <v>15860</v>
      </c>
    </row>
    <row r="3051" spans="1:41" x14ac:dyDescent="0.25">
      <c r="A3051" s="1">
        <v>2019</v>
      </c>
      <c r="B3051" t="s">
        <v>2278</v>
      </c>
      <c r="C3051" t="s">
        <v>7068</v>
      </c>
      <c r="D3051" t="s">
        <v>7217</v>
      </c>
      <c r="E3051" t="s">
        <v>7754</v>
      </c>
      <c r="F3051" t="s">
        <v>9362</v>
      </c>
      <c r="G3051" t="s">
        <v>11508</v>
      </c>
      <c r="H3051" t="s">
        <v>12692</v>
      </c>
      <c r="I3051" s="1">
        <v>258.95289050593885</v>
      </c>
      <c r="J3051" s="1">
        <v>840.1020175128067</v>
      </c>
      <c r="K3051" s="1"/>
      <c r="L3051" s="1"/>
      <c r="M3051" s="1"/>
      <c r="N3051" s="1">
        <v>875.19786637391792</v>
      </c>
      <c r="O3051" s="1">
        <v>266.95971388038259</v>
      </c>
      <c r="P3051" s="1">
        <v>0</v>
      </c>
      <c r="Q3051" s="1">
        <v>0</v>
      </c>
      <c r="R3051" s="1"/>
      <c r="S3051" s="1"/>
      <c r="T3051" s="1">
        <v>188.71060846586636</v>
      </c>
      <c r="U3051" s="1">
        <v>105.40955231995592</v>
      </c>
      <c r="V3051" s="1">
        <v>335.48552616154018</v>
      </c>
      <c r="W3051" s="1">
        <v>388.95353189353568</v>
      </c>
      <c r="X3051" s="1">
        <v>52.419613462740656</v>
      </c>
      <c r="Y3051" s="1">
        <v>12.580707231057756</v>
      </c>
      <c r="Z3051" s="1">
        <v>0</v>
      </c>
      <c r="AA3051" s="1">
        <v>1151.1347116417849</v>
      </c>
      <c r="AB3051" s="1">
        <v>180.32347031182786</v>
      </c>
      <c r="AC3051" s="1">
        <v>0</v>
      </c>
      <c r="AD3051" s="1">
        <v>0</v>
      </c>
      <c r="AE3051" s="1">
        <v>256.85610596742919</v>
      </c>
      <c r="AF3051" s="1">
        <v>0</v>
      </c>
      <c r="AG3051" s="1">
        <v>2096.7845385096261</v>
      </c>
      <c r="AH3051" s="1">
        <v>15.725884038822196</v>
      </c>
      <c r="AI3051" s="1">
        <v>269.43681319848696</v>
      </c>
      <c r="AJ3051" s="1"/>
      <c r="AK3051" s="1">
        <v>237.98504512084259</v>
      </c>
      <c r="AL3051" s="1">
        <v>7533.01904296875</v>
      </c>
      <c r="AM3051" s="1">
        <v>5932.50439453125</v>
      </c>
      <c r="AN3051" s="1">
        <v>1600.5145263671875</v>
      </c>
      <c r="AO3051" t="s">
        <v>15861</v>
      </c>
    </row>
    <row r="3052" spans="1:41" x14ac:dyDescent="0.25">
      <c r="A3052" s="1">
        <v>2019</v>
      </c>
      <c r="B3052" t="s">
        <v>2279</v>
      </c>
      <c r="C3052" t="s">
        <v>7068</v>
      </c>
      <c r="D3052" t="s">
        <v>7217</v>
      </c>
      <c r="E3052" t="s">
        <v>7754</v>
      </c>
      <c r="F3052" t="s">
        <v>9362</v>
      </c>
      <c r="G3052" t="s">
        <v>11508</v>
      </c>
      <c r="H3052" t="s">
        <v>12692</v>
      </c>
      <c r="I3052" s="1">
        <v>217.85077674337674</v>
      </c>
      <c r="J3052" s="1">
        <v>278.53612413547222</v>
      </c>
      <c r="K3052" s="1"/>
      <c r="L3052" s="1"/>
      <c r="M3052" s="1">
        <v>2420.5641860375194</v>
      </c>
      <c r="N3052" s="1">
        <v>1518.1778574827324</v>
      </c>
      <c r="O3052" s="1">
        <v>289.25742023148359</v>
      </c>
      <c r="P3052" s="1">
        <v>0</v>
      </c>
      <c r="Q3052" s="1">
        <v>0</v>
      </c>
      <c r="R3052" s="1"/>
      <c r="S3052" s="1">
        <v>580.93540464900468</v>
      </c>
      <c r="T3052" s="1">
        <v>0</v>
      </c>
      <c r="U3052" s="1">
        <v>60.514104650937988</v>
      </c>
      <c r="V3052" s="1">
        <v>239.63585441771443</v>
      </c>
      <c r="W3052" s="1">
        <v>96.82256744150078</v>
      </c>
      <c r="X3052" s="1">
        <v>64.144950929994266</v>
      </c>
      <c r="Y3052" s="1">
        <v>187.42428492488514</v>
      </c>
      <c r="Z3052" s="1"/>
      <c r="AA3052" s="1">
        <v>2403.5919315502833</v>
      </c>
      <c r="AB3052" s="1">
        <v>205.74795581318915</v>
      </c>
      <c r="AC3052" s="1">
        <v>0</v>
      </c>
      <c r="AD3052" s="1">
        <v>55.915032697466707</v>
      </c>
      <c r="AE3052" s="1">
        <v>0</v>
      </c>
      <c r="AF3052" s="1">
        <v>0</v>
      </c>
      <c r="AG3052" s="1">
        <v>1021.4780865078333</v>
      </c>
      <c r="AH3052" s="1">
        <v>350.98180697544035</v>
      </c>
      <c r="AI3052" s="1">
        <v>236.00500813865816</v>
      </c>
      <c r="AJ3052" s="1">
        <v>222.25275123383344</v>
      </c>
      <c r="AK3052" s="1">
        <v>597.12771087160729</v>
      </c>
      <c r="AL3052" s="1">
        <v>11046.96484375</v>
      </c>
      <c r="AM3052" s="1">
        <v>6149.4619140625</v>
      </c>
      <c r="AN3052" s="1">
        <v>4897.501953125</v>
      </c>
      <c r="AO3052" t="s">
        <v>15862</v>
      </c>
    </row>
    <row r="3053" spans="1:41" x14ac:dyDescent="0.25">
      <c r="A3053" s="1">
        <v>2019</v>
      </c>
      <c r="B3053" t="s">
        <v>2280</v>
      </c>
      <c r="C3053" t="s">
        <v>7068</v>
      </c>
      <c r="D3053" t="s">
        <v>7217</v>
      </c>
      <c r="E3053" t="s">
        <v>7754</v>
      </c>
      <c r="F3053" t="s">
        <v>9362</v>
      </c>
      <c r="G3053" t="s">
        <v>11508</v>
      </c>
      <c r="H3053" t="s">
        <v>12692</v>
      </c>
      <c r="I3053" s="1">
        <v>199.55457399024317</v>
      </c>
      <c r="J3053" s="1">
        <v>221.72730443360354</v>
      </c>
      <c r="K3053" s="1"/>
      <c r="L3053" s="1"/>
      <c r="M3053" s="1">
        <v>432.36824364552689</v>
      </c>
      <c r="N3053" s="1">
        <v>1234.8077604535399</v>
      </c>
      <c r="O3053" s="1">
        <v>282.70231315284451</v>
      </c>
      <c r="P3053" s="1">
        <v>0</v>
      </c>
      <c r="Q3053" s="1">
        <v>0</v>
      </c>
      <c r="R3053" s="1">
        <v>0</v>
      </c>
      <c r="S3053" s="1">
        <v>11.086365221680177</v>
      </c>
      <c r="T3053" s="1"/>
      <c r="U3053" s="1">
        <v>44.345460886720709</v>
      </c>
      <c r="V3053" s="1">
        <v>177.38184354688283</v>
      </c>
      <c r="W3053" s="1">
        <v>88.690921773441417</v>
      </c>
      <c r="X3053" s="1">
        <v>63.47773922963551</v>
      </c>
      <c r="Y3053" s="1">
        <v>0</v>
      </c>
      <c r="Z3053" s="1">
        <v>0</v>
      </c>
      <c r="AA3053" s="1">
        <v>3356.9513891247575</v>
      </c>
      <c r="AB3053" s="1">
        <v>150.58166425999315</v>
      </c>
      <c r="AC3053" s="1">
        <v>0</v>
      </c>
      <c r="AD3053" s="1">
        <v>0</v>
      </c>
      <c r="AE3053" s="1"/>
      <c r="AF3053" s="1">
        <v>1294.6213851269242</v>
      </c>
      <c r="AG3053" s="1">
        <v>0</v>
      </c>
      <c r="AH3053" s="1">
        <v>11.086365221680177</v>
      </c>
      <c r="AI3053" s="1">
        <v>284.91958619718054</v>
      </c>
      <c r="AJ3053" s="1">
        <v>0</v>
      </c>
      <c r="AK3053" s="1">
        <v>251.66049053213999</v>
      </c>
      <c r="AL3053" s="1">
        <v>8105.9638671875</v>
      </c>
      <c r="AM3053" s="1">
        <v>6529.3896484375</v>
      </c>
      <c r="AN3053" s="1">
        <v>1576.57373046875</v>
      </c>
      <c r="AO3053" t="s">
        <v>15863</v>
      </c>
    </row>
    <row r="3054" spans="1:41" x14ac:dyDescent="0.25">
      <c r="A3054" s="1">
        <v>2019</v>
      </c>
      <c r="B3054" t="s">
        <v>2281</v>
      </c>
      <c r="C3054" t="s">
        <v>7068</v>
      </c>
      <c r="D3054" t="s">
        <v>7217</v>
      </c>
      <c r="E3054" t="s">
        <v>7754</v>
      </c>
      <c r="F3054" t="s">
        <v>9362</v>
      </c>
      <c r="G3054" t="s">
        <v>11508</v>
      </c>
      <c r="H3054" t="s">
        <v>12692</v>
      </c>
      <c r="I3054" s="1">
        <v>266.27327389479632</v>
      </c>
      <c r="J3054" s="1">
        <v>1052.0504281969386</v>
      </c>
      <c r="K3054" s="1"/>
      <c r="L3054" s="1"/>
      <c r="M3054" s="1">
        <v>490.5033992798879</v>
      </c>
      <c r="N3054" s="1">
        <v>1194.8447200568276</v>
      </c>
      <c r="O3054" s="1">
        <v>274.50644352362349</v>
      </c>
      <c r="P3054" s="1">
        <v>0</v>
      </c>
      <c r="Q3054" s="1">
        <v>0</v>
      </c>
      <c r="R3054" s="1">
        <v>0</v>
      </c>
      <c r="S3054" s="1">
        <v>53.901472448339334</v>
      </c>
      <c r="T3054" s="1">
        <v>215.60588979335733</v>
      </c>
      <c r="U3054" s="1">
        <v>80.852208672508993</v>
      </c>
      <c r="V3054" s="1">
        <v>172.48471183468587</v>
      </c>
      <c r="W3054" s="1">
        <v>86.242355917342934</v>
      </c>
      <c r="X3054" s="1">
        <v>53.901472448339334</v>
      </c>
      <c r="Y3054" s="1">
        <v>12.505141608014725</v>
      </c>
      <c r="Z3054" s="1">
        <v>0</v>
      </c>
      <c r="AA3054" s="1">
        <v>658.67599331870667</v>
      </c>
      <c r="AB3054" s="1">
        <v>233.9323904257927</v>
      </c>
      <c r="AC3054" s="1">
        <v>0</v>
      </c>
      <c r="AD3054" s="1">
        <v>254.25432356826559</v>
      </c>
      <c r="AE3054" s="1">
        <v>0</v>
      </c>
      <c r="AF3054" s="1">
        <v>0</v>
      </c>
      <c r="AG3054" s="1">
        <v>2593.7388542140884</v>
      </c>
      <c r="AH3054" s="1">
        <v>18.326500632435373</v>
      </c>
      <c r="AI3054" s="1">
        <v>277.05356838446414</v>
      </c>
      <c r="AJ3054" s="1">
        <v>0</v>
      </c>
      <c r="AK3054" s="1">
        <v>244.71268491546056</v>
      </c>
      <c r="AL3054" s="1">
        <v>8234.3662109375</v>
      </c>
      <c r="AM3054" s="1">
        <v>6031.42529296875</v>
      </c>
      <c r="AN3054" s="1">
        <v>2202.9404296875</v>
      </c>
      <c r="AO3054" t="s">
        <v>15864</v>
      </c>
    </row>
    <row r="3055" spans="1:41" x14ac:dyDescent="0.25">
      <c r="A3055" s="1">
        <v>2019</v>
      </c>
      <c r="B3055" t="s">
        <v>2282</v>
      </c>
      <c r="C3055" t="s">
        <v>7068</v>
      </c>
      <c r="D3055" t="s">
        <v>7217</v>
      </c>
      <c r="E3055" t="s">
        <v>7754</v>
      </c>
      <c r="F3055" t="s">
        <v>9362</v>
      </c>
      <c r="G3055" t="s">
        <v>11508</v>
      </c>
      <c r="H3055" t="s">
        <v>12692</v>
      </c>
      <c r="I3055" s="1">
        <v>212.44887109542657</v>
      </c>
      <c r="J3055" s="1">
        <v>218.07789608300604</v>
      </c>
      <c r="K3055" s="1"/>
      <c r="L3055" s="1"/>
      <c r="M3055" s="1">
        <v>1888.4344097371252</v>
      </c>
      <c r="N3055" s="1">
        <v>1936.9671740673691</v>
      </c>
      <c r="O3055" s="1">
        <v>296.24814802751149</v>
      </c>
      <c r="P3055" s="1"/>
      <c r="Q3055" s="1">
        <v>0</v>
      </c>
      <c r="R3055" s="1"/>
      <c r="S3055" s="1">
        <v>354.08145182571099</v>
      </c>
      <c r="T3055" s="1"/>
      <c r="U3055" s="1">
        <v>59.013575304285162</v>
      </c>
      <c r="V3055" s="1">
        <v>155.79583880331282</v>
      </c>
      <c r="W3055" s="1">
        <v>94.421720486856259</v>
      </c>
      <c r="X3055" s="1">
        <v>66.254292410910537</v>
      </c>
      <c r="Y3055" s="1">
        <v>4.1309502712999615</v>
      </c>
      <c r="Z3055" s="1">
        <v>500.70126980496048</v>
      </c>
      <c r="AA3055" s="1">
        <v>2444.9983330380842</v>
      </c>
      <c r="AB3055" s="1">
        <v>200.64615603456954</v>
      </c>
      <c r="AC3055" s="1">
        <v>910.87453482164142</v>
      </c>
      <c r="AD3055" s="1">
        <v>0</v>
      </c>
      <c r="AE3055" s="1"/>
      <c r="AF3055" s="1">
        <v>0</v>
      </c>
      <c r="AG3055" s="1">
        <v>860.11346010946374</v>
      </c>
      <c r="AH3055" s="1">
        <v>472.10860243428129</v>
      </c>
      <c r="AI3055" s="1">
        <v>230.15294368671212</v>
      </c>
      <c r="AJ3055" s="1">
        <v>0</v>
      </c>
      <c r="AK3055" s="1">
        <v>254.93864531451189</v>
      </c>
      <c r="AL3055" s="1">
        <v>11160.4091796875</v>
      </c>
      <c r="AM3055" s="1">
        <v>7303.12158203125</v>
      </c>
      <c r="AN3055" s="1">
        <v>3857.28662109375</v>
      </c>
      <c r="AO3055" t="s">
        <v>15865</v>
      </c>
    </row>
    <row r="3056" spans="1:41" x14ac:dyDescent="0.25">
      <c r="A3056" s="1">
        <v>2019</v>
      </c>
      <c r="B3056" t="s">
        <v>2283</v>
      </c>
      <c r="C3056" t="s">
        <v>7068</v>
      </c>
      <c r="D3056" t="s">
        <v>7217</v>
      </c>
      <c r="E3056" t="s">
        <v>7754</v>
      </c>
      <c r="F3056" t="s">
        <v>9363</v>
      </c>
      <c r="G3056" t="s">
        <v>11508</v>
      </c>
      <c r="H3056" t="s">
        <v>12692</v>
      </c>
      <c r="I3056" s="1">
        <v>161.70441734501799</v>
      </c>
      <c r="J3056" s="1">
        <v>280.30949999940236</v>
      </c>
      <c r="K3056" s="1"/>
      <c r="L3056" s="1"/>
      <c r="M3056" s="1">
        <v>0</v>
      </c>
      <c r="N3056" s="1">
        <v>72.087829252409023</v>
      </c>
      <c r="O3056" s="1">
        <v>0</v>
      </c>
      <c r="P3056" s="1">
        <v>0</v>
      </c>
      <c r="Q3056" s="1">
        <v>0</v>
      </c>
      <c r="R3056" s="1">
        <v>0</v>
      </c>
      <c r="S3056" s="1">
        <v>107.80294489667867</v>
      </c>
      <c r="T3056" s="1"/>
      <c r="U3056" s="1">
        <v>0</v>
      </c>
      <c r="V3056" s="1">
        <v>201.59150695678909</v>
      </c>
      <c r="W3056" s="1">
        <v>0</v>
      </c>
      <c r="X3056" s="1">
        <v>0</v>
      </c>
      <c r="Y3056" s="1">
        <v>55.15111191373564</v>
      </c>
      <c r="Z3056" s="1">
        <v>0</v>
      </c>
      <c r="AA3056" s="1">
        <v>3759.088688547185</v>
      </c>
      <c r="AB3056" s="1"/>
      <c r="AC3056" s="1">
        <v>0</v>
      </c>
      <c r="AD3056" s="1">
        <v>101.70172942730623</v>
      </c>
      <c r="AE3056" s="1">
        <v>0</v>
      </c>
      <c r="AF3056" s="1">
        <v>0</v>
      </c>
      <c r="AG3056" s="1">
        <v>31.262854020036812</v>
      </c>
      <c r="AH3056" s="1">
        <v>0</v>
      </c>
      <c r="AI3056" s="1"/>
      <c r="AJ3056" s="1">
        <v>0</v>
      </c>
      <c r="AK3056" s="1"/>
      <c r="AL3056" s="1">
        <v>4770.7001953125</v>
      </c>
      <c r="AM3056" s="1">
        <v>4561.19580078125</v>
      </c>
      <c r="AN3056" s="1">
        <v>209.50468444824219</v>
      </c>
      <c r="AO3056" t="s">
        <v>15866</v>
      </c>
    </row>
    <row r="3057" spans="1:41" x14ac:dyDescent="0.25">
      <c r="A3057" s="1">
        <v>2019</v>
      </c>
      <c r="B3057" t="s">
        <v>2284</v>
      </c>
      <c r="C3057" t="s">
        <v>7068</v>
      </c>
      <c r="D3057" t="s">
        <v>7217</v>
      </c>
      <c r="E3057" t="s">
        <v>7754</v>
      </c>
      <c r="F3057" t="s">
        <v>9363</v>
      </c>
      <c r="G3057" t="s">
        <v>11508</v>
      </c>
      <c r="H3057" t="s">
        <v>12692</v>
      </c>
      <c r="I3057" s="1">
        <v>0</v>
      </c>
      <c r="J3057" s="1">
        <v>0</v>
      </c>
      <c r="K3057" s="1"/>
      <c r="L3057" s="1"/>
      <c r="M3057" s="1">
        <v>0</v>
      </c>
      <c r="N3057" s="1">
        <v>680.14868734587526</v>
      </c>
      <c r="O3057" s="1">
        <v>0</v>
      </c>
      <c r="P3057" s="1"/>
      <c r="Q3057" s="1">
        <v>0</v>
      </c>
      <c r="R3057" s="1"/>
      <c r="S3057" s="1">
        <v>177.04072591285549</v>
      </c>
      <c r="T3057" s="1"/>
      <c r="U3057" s="1">
        <v>0</v>
      </c>
      <c r="V3057" s="1">
        <v>132.19040868159877</v>
      </c>
      <c r="W3057" s="1">
        <v>0</v>
      </c>
      <c r="X3057" s="1">
        <v>0</v>
      </c>
      <c r="Y3057" s="1">
        <v>484.65210310321794</v>
      </c>
      <c r="Z3057" s="1">
        <v>507.93161305124147</v>
      </c>
      <c r="AA3057" s="1">
        <v>44.012736475601137</v>
      </c>
      <c r="AB3057" s="1"/>
      <c r="AC3057" s="1">
        <v>0</v>
      </c>
      <c r="AD3057" s="1">
        <v>0</v>
      </c>
      <c r="AE3057" s="1"/>
      <c r="AF3057" s="1">
        <v>0</v>
      </c>
      <c r="AG3057" s="1">
        <v>2178.2083409664847</v>
      </c>
      <c r="AH3057" s="1">
        <v>0</v>
      </c>
      <c r="AI3057" s="1"/>
      <c r="AJ3057" s="1">
        <v>0</v>
      </c>
      <c r="AK3057" s="1"/>
      <c r="AL3057" s="1">
        <v>4204.1845703125</v>
      </c>
      <c r="AM3057" s="1">
        <v>4027.143798828125</v>
      </c>
      <c r="AN3057" s="1">
        <v>177.04072570800781</v>
      </c>
      <c r="AO3057" t="s">
        <v>15867</v>
      </c>
    </row>
    <row r="3058" spans="1:41" x14ac:dyDescent="0.25">
      <c r="A3058" s="1">
        <v>2019</v>
      </c>
      <c r="B3058" t="s">
        <v>2285</v>
      </c>
      <c r="C3058" t="s">
        <v>7068</v>
      </c>
      <c r="D3058" t="s">
        <v>7217</v>
      </c>
      <c r="E3058" t="s">
        <v>7754</v>
      </c>
      <c r="F3058" t="s">
        <v>9363</v>
      </c>
      <c r="G3058" t="s">
        <v>11508</v>
      </c>
      <c r="H3058" t="s">
        <v>12692</v>
      </c>
      <c r="I3058" s="1">
        <v>157.25884038822196</v>
      </c>
      <c r="J3058" s="1">
        <v>76.839079857993255</v>
      </c>
      <c r="K3058" s="1"/>
      <c r="L3058" s="1"/>
      <c r="M3058" s="1"/>
      <c r="N3058" s="1">
        <v>29.984018900687655</v>
      </c>
      <c r="O3058" s="1">
        <v>0</v>
      </c>
      <c r="P3058" s="1">
        <v>0</v>
      </c>
      <c r="Q3058" s="1">
        <v>0</v>
      </c>
      <c r="R3058" s="1"/>
      <c r="S3058" s="1"/>
      <c r="T3058" s="1">
        <v>0</v>
      </c>
      <c r="U3058" s="1"/>
      <c r="V3058" s="1">
        <v>524.19613462740654</v>
      </c>
      <c r="W3058" s="1">
        <v>0</v>
      </c>
      <c r="X3058" s="1">
        <v>0</v>
      </c>
      <c r="Y3058" s="1">
        <v>53.468005731995468</v>
      </c>
      <c r="Z3058" s="1">
        <v>0</v>
      </c>
      <c r="AA3058" s="1">
        <v>6553.5000751118368</v>
      </c>
      <c r="AB3058" s="1"/>
      <c r="AC3058" s="1">
        <v>0</v>
      </c>
      <c r="AD3058" s="1">
        <v>0</v>
      </c>
      <c r="AE3058" s="1"/>
      <c r="AF3058" s="1">
        <v>0</v>
      </c>
      <c r="AG3058" s="1">
        <v>-119.5167186950487</v>
      </c>
      <c r="AH3058" s="1"/>
      <c r="AI3058" s="1"/>
      <c r="AJ3058" s="1"/>
      <c r="AK3058" s="1"/>
      <c r="AL3058" s="1">
        <v>7275.7294921875</v>
      </c>
      <c r="AM3058" s="1">
        <v>7275.7294921875</v>
      </c>
      <c r="AN3058" s="1">
        <v>0</v>
      </c>
      <c r="AO3058" t="s">
        <v>15868</v>
      </c>
    </row>
    <row r="3059" spans="1:41" x14ac:dyDescent="0.25">
      <c r="A3059" s="1">
        <v>2019</v>
      </c>
      <c r="B3059" t="s">
        <v>2286</v>
      </c>
      <c r="C3059" t="s">
        <v>7068</v>
      </c>
      <c r="D3059" t="s">
        <v>7217</v>
      </c>
      <c r="E3059" t="s">
        <v>7754</v>
      </c>
      <c r="F3059" t="s">
        <v>9363</v>
      </c>
      <c r="G3059" t="s">
        <v>11508</v>
      </c>
      <c r="H3059" t="s">
        <v>12692</v>
      </c>
      <c r="I3059" s="1">
        <v>302.57052325468993</v>
      </c>
      <c r="J3059" s="1">
        <v>0</v>
      </c>
      <c r="K3059" s="1"/>
      <c r="L3059" s="1"/>
      <c r="M3059" s="1">
        <v>0</v>
      </c>
      <c r="N3059" s="1">
        <v>645.56446841620641</v>
      </c>
      <c r="O3059" s="1">
        <v>0</v>
      </c>
      <c r="P3059" s="1">
        <v>0</v>
      </c>
      <c r="Q3059" s="1">
        <v>0</v>
      </c>
      <c r="R3059" s="1"/>
      <c r="S3059" s="1">
        <v>164.59836465055133</v>
      </c>
      <c r="T3059" s="1">
        <v>0</v>
      </c>
      <c r="U3059" s="1">
        <v>0</v>
      </c>
      <c r="V3059" s="1">
        <v>226.32275139450806</v>
      </c>
      <c r="W3059" s="1">
        <v>0</v>
      </c>
      <c r="X3059" s="1">
        <v>0</v>
      </c>
      <c r="Y3059" s="1">
        <v>0</v>
      </c>
      <c r="Z3059" s="1"/>
      <c r="AA3059" s="1">
        <v>39.792088177874739</v>
      </c>
      <c r="AB3059" s="1"/>
      <c r="AC3059" s="1">
        <v>128.89504290649791</v>
      </c>
      <c r="AD3059" s="1">
        <v>83.872549046200049</v>
      </c>
      <c r="AE3059" s="1">
        <v>0</v>
      </c>
      <c r="AF3059" s="1">
        <v>0</v>
      </c>
      <c r="AG3059" s="1">
        <v>612.40273906749246</v>
      </c>
      <c r="AH3059" s="1">
        <v>405.44450116128451</v>
      </c>
      <c r="AI3059" s="1">
        <v>0</v>
      </c>
      <c r="AJ3059" s="1">
        <v>0</v>
      </c>
      <c r="AK3059" s="1"/>
      <c r="AL3059" s="1">
        <v>2609.463134765625</v>
      </c>
      <c r="AM3059" s="1">
        <v>1955.547607421875</v>
      </c>
      <c r="AN3059" s="1">
        <v>653.9154052734375</v>
      </c>
      <c r="AO3059" t="s">
        <v>15869</v>
      </c>
    </row>
    <row r="3060" spans="1:41" x14ac:dyDescent="0.25">
      <c r="A3060" s="1">
        <v>2019</v>
      </c>
      <c r="B3060" t="s">
        <v>2287</v>
      </c>
      <c r="C3060" t="s">
        <v>7068</v>
      </c>
      <c r="D3060" t="s">
        <v>7217</v>
      </c>
      <c r="E3060" t="s">
        <v>7754</v>
      </c>
      <c r="F3060" t="s">
        <v>9363</v>
      </c>
      <c r="G3060" t="s">
        <v>11508</v>
      </c>
      <c r="H3060" t="s">
        <v>12692</v>
      </c>
      <c r="I3060" s="1">
        <v>166.29547832520265</v>
      </c>
      <c r="J3060" s="1">
        <v>30.487504359620484</v>
      </c>
      <c r="K3060" s="1"/>
      <c r="L3060" s="1"/>
      <c r="M3060" s="1">
        <v>55.431826108400884</v>
      </c>
      <c r="N3060" s="1">
        <v>70.23231422624616</v>
      </c>
      <c r="O3060" s="1">
        <v>0</v>
      </c>
      <c r="P3060" s="1">
        <v>0</v>
      </c>
      <c r="Q3060" s="1">
        <v>0</v>
      </c>
      <c r="R3060" s="1">
        <v>0</v>
      </c>
      <c r="S3060" s="1">
        <v>192.90275485723507</v>
      </c>
      <c r="T3060" s="1"/>
      <c r="U3060" s="1">
        <v>0</v>
      </c>
      <c r="V3060" s="1">
        <v>207.31502964541929</v>
      </c>
      <c r="W3060" s="1">
        <v>0</v>
      </c>
      <c r="X3060" s="1">
        <v>53.279340742407619</v>
      </c>
      <c r="Y3060" s="1">
        <v>324.45921170039384</v>
      </c>
      <c r="Z3060" s="1">
        <v>0</v>
      </c>
      <c r="AA3060" s="1">
        <v>4545.409740888872</v>
      </c>
      <c r="AB3060" s="1"/>
      <c r="AC3060" s="1">
        <v>0</v>
      </c>
      <c r="AD3060" s="1">
        <v>0</v>
      </c>
      <c r="AE3060" s="1"/>
      <c r="AF3060" s="1">
        <v>0</v>
      </c>
      <c r="AG3060" s="1">
        <v>7496.6001629001348</v>
      </c>
      <c r="AH3060" s="1">
        <v>249.44321748780396</v>
      </c>
      <c r="AI3060" s="1"/>
      <c r="AJ3060" s="1">
        <v>0</v>
      </c>
      <c r="AK3060" s="1"/>
      <c r="AL3060" s="1">
        <v>13391.8564453125</v>
      </c>
      <c r="AM3060" s="1">
        <v>12840.7998046875</v>
      </c>
      <c r="AN3060" s="1">
        <v>551.05712890625</v>
      </c>
      <c r="AO3060" t="s">
        <v>15870</v>
      </c>
    </row>
    <row r="3061" spans="1:41" x14ac:dyDescent="0.25">
      <c r="A3061" s="1">
        <v>2019</v>
      </c>
      <c r="B3061" t="s">
        <v>2288</v>
      </c>
      <c r="C3061" t="s">
        <v>7068</v>
      </c>
      <c r="D3061" t="s">
        <v>7217</v>
      </c>
      <c r="E3061" t="s">
        <v>7754</v>
      </c>
      <c r="F3061" t="s">
        <v>9363</v>
      </c>
      <c r="G3061" t="s">
        <v>11508</v>
      </c>
      <c r="H3061" t="s">
        <v>12692</v>
      </c>
      <c r="I3061" s="1">
        <v>0</v>
      </c>
      <c r="J3061" s="1">
        <v>0</v>
      </c>
      <c r="K3061" s="1"/>
      <c r="L3061" s="1">
        <v>34.333099837699045</v>
      </c>
      <c r="M3061" s="1"/>
      <c r="N3061" s="1">
        <v>112.4981238015272</v>
      </c>
      <c r="O3061" s="1">
        <v>0</v>
      </c>
      <c r="P3061" s="1"/>
      <c r="Q3061" s="1">
        <v>0</v>
      </c>
      <c r="R3061" s="1"/>
      <c r="S3061" s="1">
        <v>160.22113257592889</v>
      </c>
      <c r="T3061" s="1">
        <v>0</v>
      </c>
      <c r="U3061" s="1">
        <v>0</v>
      </c>
      <c r="V3061" s="1">
        <v>128.17690606074311</v>
      </c>
      <c r="W3061" s="1">
        <v>0</v>
      </c>
      <c r="X3061" s="1">
        <v>0</v>
      </c>
      <c r="Y3061" s="1">
        <v>420.00825468118501</v>
      </c>
      <c r="Z3061" s="1">
        <v>0</v>
      </c>
      <c r="AA3061" s="1">
        <v>33.073667039268145</v>
      </c>
      <c r="AB3061" s="1"/>
      <c r="AC3061" s="1">
        <v>121.96833717342587</v>
      </c>
      <c r="AD3061" s="1">
        <v>39.211901990835763</v>
      </c>
      <c r="AE3061" s="1"/>
      <c r="AF3061" s="1">
        <v>0</v>
      </c>
      <c r="AG3061" s="1">
        <v>3330.3106842568077</v>
      </c>
      <c r="AH3061" s="1">
        <v>0</v>
      </c>
      <c r="AI3061" s="1"/>
      <c r="AJ3061" s="1">
        <v>823.99439610477714</v>
      </c>
      <c r="AK3061" s="1"/>
      <c r="AL3061" s="1">
        <v>5203.796875</v>
      </c>
      <c r="AM3061" s="1">
        <v>5004.36376953125</v>
      </c>
      <c r="AN3061" s="1">
        <v>199.43302917480469</v>
      </c>
      <c r="AO3061" t="s">
        <v>15871</v>
      </c>
    </row>
    <row r="3062" spans="1:41" x14ac:dyDescent="0.25">
      <c r="A3062" s="1">
        <v>2019</v>
      </c>
      <c r="B3062" t="s">
        <v>2289</v>
      </c>
      <c r="C3062" t="s">
        <v>7068</v>
      </c>
      <c r="D3062" t="s">
        <v>7217</v>
      </c>
      <c r="E3062" t="s">
        <v>7754</v>
      </c>
      <c r="F3062" t="s">
        <v>9364</v>
      </c>
      <c r="G3062" t="s">
        <v>11508</v>
      </c>
      <c r="H3062" t="s">
        <v>12692</v>
      </c>
      <c r="I3062" s="1">
        <v>107.80294489667867</v>
      </c>
      <c r="J3062" s="1">
        <v>495.623540451937</v>
      </c>
      <c r="K3062" s="1"/>
      <c r="L3062" s="1"/>
      <c r="M3062" s="1">
        <v>2695.0736224169664</v>
      </c>
      <c r="N3062" s="1">
        <v>75.343478188288714</v>
      </c>
      <c r="O3062" s="1">
        <v>0</v>
      </c>
      <c r="P3062" s="1">
        <v>0</v>
      </c>
      <c r="Q3062" s="1">
        <v>0</v>
      </c>
      <c r="R3062" s="1">
        <v>0</v>
      </c>
      <c r="S3062" s="1">
        <v>518.53216495302433</v>
      </c>
      <c r="T3062" s="1"/>
      <c r="U3062" s="1">
        <v>26.950736224169667</v>
      </c>
      <c r="V3062" s="1">
        <v>0</v>
      </c>
      <c r="W3062" s="1">
        <v>0</v>
      </c>
      <c r="X3062" s="1">
        <v>272.74145058859699</v>
      </c>
      <c r="Y3062" s="1">
        <v>141.65306959423577</v>
      </c>
      <c r="Z3062" s="1">
        <v>0</v>
      </c>
      <c r="AA3062" s="1">
        <v>12694.874791032878</v>
      </c>
      <c r="AB3062" s="1"/>
      <c r="AC3062" s="1">
        <v>0</v>
      </c>
      <c r="AD3062" s="1">
        <v>421.81140971619016</v>
      </c>
      <c r="AE3062" s="1">
        <v>0</v>
      </c>
      <c r="AF3062" s="1">
        <v>13.731859581280515</v>
      </c>
      <c r="AG3062" s="1">
        <v>4207.5489393173684</v>
      </c>
      <c r="AH3062" s="1">
        <v>368.68607154664102</v>
      </c>
      <c r="AI3062" s="1">
        <v>793.4296744395549</v>
      </c>
      <c r="AJ3062" s="1">
        <v>528.23442999372548</v>
      </c>
      <c r="AK3062" s="1"/>
      <c r="AL3062" s="1">
        <v>23362.037109375</v>
      </c>
      <c r="AM3062" s="1">
        <v>18291.763671875</v>
      </c>
      <c r="AN3062" s="1">
        <v>5070.27490234375</v>
      </c>
      <c r="AO3062" t="s">
        <v>15872</v>
      </c>
    </row>
    <row r="3063" spans="1:41" x14ac:dyDescent="0.25">
      <c r="A3063" s="1">
        <v>2019</v>
      </c>
      <c r="B3063" t="s">
        <v>2290</v>
      </c>
      <c r="C3063" t="s">
        <v>7068</v>
      </c>
      <c r="D3063" t="s">
        <v>7217</v>
      </c>
      <c r="E3063" t="s">
        <v>7754</v>
      </c>
      <c r="F3063" t="s">
        <v>9364</v>
      </c>
      <c r="G3063" t="s">
        <v>11508</v>
      </c>
      <c r="H3063" t="s">
        <v>12692</v>
      </c>
      <c r="I3063" s="1">
        <v>363.08462790562794</v>
      </c>
      <c r="J3063" s="1">
        <v>0</v>
      </c>
      <c r="K3063" s="1"/>
      <c r="L3063" s="1"/>
      <c r="M3063" s="1">
        <v>648.55991659642791</v>
      </c>
      <c r="N3063" s="1">
        <v>121.14923751117784</v>
      </c>
      <c r="O3063" s="1">
        <v>0</v>
      </c>
      <c r="P3063" s="1">
        <v>0</v>
      </c>
      <c r="Q3063" s="1">
        <v>0</v>
      </c>
      <c r="R3063" s="1"/>
      <c r="S3063" s="1">
        <v>0</v>
      </c>
      <c r="T3063" s="1">
        <v>0</v>
      </c>
      <c r="U3063" s="1">
        <v>121.02820930187598</v>
      </c>
      <c r="V3063" s="1">
        <v>363.08462790562794</v>
      </c>
      <c r="W3063" s="1">
        <v>0</v>
      </c>
      <c r="X3063" s="1">
        <v>0</v>
      </c>
      <c r="Y3063" s="1">
        <v>0</v>
      </c>
      <c r="Z3063" s="1"/>
      <c r="AA3063" s="1">
        <v>260.84939428564479</v>
      </c>
      <c r="AB3063" s="1"/>
      <c r="AC3063" s="1">
        <v>0</v>
      </c>
      <c r="AD3063" s="1">
        <v>0</v>
      </c>
      <c r="AE3063" s="1"/>
      <c r="AF3063" s="1">
        <v>626.2189579869073</v>
      </c>
      <c r="AG3063" s="1">
        <v>10450.78587321699</v>
      </c>
      <c r="AH3063" s="1">
        <v>408.26849271166162</v>
      </c>
      <c r="AI3063" s="1">
        <v>0</v>
      </c>
      <c r="AJ3063" s="1">
        <v>0</v>
      </c>
      <c r="AK3063" s="1"/>
      <c r="AL3063" s="1">
        <v>13363.029296875</v>
      </c>
      <c r="AM3063" s="1">
        <v>12306.201171875</v>
      </c>
      <c r="AN3063" s="1">
        <v>1056.828369140625</v>
      </c>
      <c r="AO3063" t="s">
        <v>15873</v>
      </c>
    </row>
    <row r="3064" spans="1:41" x14ac:dyDescent="0.25">
      <c r="A3064" s="1">
        <v>2019</v>
      </c>
      <c r="B3064" t="s">
        <v>2291</v>
      </c>
      <c r="C3064" t="s">
        <v>7068</v>
      </c>
      <c r="D3064" t="s">
        <v>7217</v>
      </c>
      <c r="E3064" t="s">
        <v>7754</v>
      </c>
      <c r="F3064" t="s">
        <v>9364</v>
      </c>
      <c r="G3064" t="s">
        <v>11508</v>
      </c>
      <c r="H3064" t="s">
        <v>12692</v>
      </c>
      <c r="I3064" s="1">
        <v>295.06787652142577</v>
      </c>
      <c r="J3064" s="1"/>
      <c r="K3064" s="1"/>
      <c r="L3064" s="1"/>
      <c r="M3064" s="1">
        <v>396.42369210653555</v>
      </c>
      <c r="N3064" s="1">
        <v>0</v>
      </c>
      <c r="O3064" s="1">
        <v>324.57466417356835</v>
      </c>
      <c r="P3064" s="1"/>
      <c r="Q3064" s="1">
        <v>0</v>
      </c>
      <c r="R3064" s="1">
        <v>285.39336160904099</v>
      </c>
      <c r="S3064" s="1">
        <v>0</v>
      </c>
      <c r="T3064" s="1"/>
      <c r="U3064" s="1">
        <v>118.02715060857032</v>
      </c>
      <c r="V3064" s="1">
        <v>212.44887109542657</v>
      </c>
      <c r="W3064" s="1">
        <v>944.21720486856259</v>
      </c>
      <c r="X3064" s="1">
        <v>0</v>
      </c>
      <c r="Y3064" s="1">
        <v>678.53493752374948</v>
      </c>
      <c r="Z3064" s="1">
        <v>68.688260839669667</v>
      </c>
      <c r="AA3064" s="1">
        <v>257.28984487819969</v>
      </c>
      <c r="AB3064" s="1"/>
      <c r="AC3064" s="1">
        <v>123.92850813899884</v>
      </c>
      <c r="AD3064" s="1">
        <v>0</v>
      </c>
      <c r="AE3064" s="1"/>
      <c r="AF3064" s="1">
        <v>952.32012753849017</v>
      </c>
      <c r="AG3064" s="1">
        <v>876.77693055427847</v>
      </c>
      <c r="AH3064" s="1">
        <v>1679.8950766592384</v>
      </c>
      <c r="AI3064" s="1">
        <v>0</v>
      </c>
      <c r="AJ3064" s="1">
        <v>0</v>
      </c>
      <c r="AK3064" s="1"/>
      <c r="AL3064" s="1">
        <v>7213.58642578125</v>
      </c>
      <c r="AM3064" s="1">
        <v>3868.4755859375</v>
      </c>
      <c r="AN3064" s="1">
        <v>3345.110595703125</v>
      </c>
      <c r="AO3064" t="s">
        <v>15874</v>
      </c>
    </row>
    <row r="3065" spans="1:41" x14ac:dyDescent="0.25">
      <c r="A3065" s="1">
        <v>2019</v>
      </c>
      <c r="B3065" t="s">
        <v>2292</v>
      </c>
      <c r="C3065" t="s">
        <v>7068</v>
      </c>
      <c r="D3065" t="s">
        <v>7217</v>
      </c>
      <c r="E3065" t="s">
        <v>7754</v>
      </c>
      <c r="F3065" t="s">
        <v>9364</v>
      </c>
      <c r="G3065" t="s">
        <v>11508</v>
      </c>
      <c r="H3065" t="s">
        <v>12692</v>
      </c>
      <c r="I3065" s="1">
        <v>104.83922692548131</v>
      </c>
      <c r="J3065" s="1">
        <v>817.24435720947497</v>
      </c>
      <c r="K3065" s="1"/>
      <c r="L3065" s="1"/>
      <c r="M3065" s="1">
        <v>9825.5323474561083</v>
      </c>
      <c r="N3065" s="1">
        <v>0</v>
      </c>
      <c r="O3065" s="1">
        <v>0</v>
      </c>
      <c r="P3065" s="1">
        <v>0</v>
      </c>
      <c r="Q3065" s="1">
        <v>0</v>
      </c>
      <c r="R3065" s="1"/>
      <c r="S3065" s="1"/>
      <c r="T3065" s="1">
        <v>104.65757199698754</v>
      </c>
      <c r="U3065" s="1"/>
      <c r="V3065" s="1">
        <v>73.387458847836911</v>
      </c>
      <c r="W3065" s="1">
        <v>0</v>
      </c>
      <c r="X3065" s="1">
        <v>178.22668577331822</v>
      </c>
      <c r="Y3065" s="1">
        <v>137.33938727238052</v>
      </c>
      <c r="Z3065" s="1">
        <v>0</v>
      </c>
      <c r="AA3065" s="1">
        <v>13463.453521770311</v>
      </c>
      <c r="AB3065" s="1"/>
      <c r="AC3065" s="1">
        <v>0</v>
      </c>
      <c r="AD3065" s="1">
        <v>243.13676086057919</v>
      </c>
      <c r="AE3065" s="1"/>
      <c r="AF3065" s="1">
        <v>42.973522852601569</v>
      </c>
      <c r="AG3065" s="1">
        <v>5904.5452604431075</v>
      </c>
      <c r="AH3065" s="1"/>
      <c r="AI3065" s="1">
        <v>771.61671017154242</v>
      </c>
      <c r="AJ3065" s="1"/>
      <c r="AK3065" s="1"/>
      <c r="AL3065" s="1">
        <v>31666.953125</v>
      </c>
      <c r="AM3065" s="1">
        <v>20543.783203125</v>
      </c>
      <c r="AN3065" s="1">
        <v>11123.169921875</v>
      </c>
      <c r="AO3065" t="s">
        <v>15875</v>
      </c>
    </row>
    <row r="3066" spans="1:41" x14ac:dyDescent="0.25">
      <c r="A3066" s="1">
        <v>2019</v>
      </c>
      <c r="B3066" t="s">
        <v>2293</v>
      </c>
      <c r="C3066" t="s">
        <v>7068</v>
      </c>
      <c r="D3066" t="s">
        <v>7217</v>
      </c>
      <c r="E3066" t="s">
        <v>7754</v>
      </c>
      <c r="F3066" t="s">
        <v>9364</v>
      </c>
      <c r="G3066" t="s">
        <v>11508</v>
      </c>
      <c r="H3066" t="s">
        <v>12692</v>
      </c>
      <c r="I3066" s="1">
        <v>286.1091653141587</v>
      </c>
      <c r="J3066" s="1"/>
      <c r="K3066" s="1"/>
      <c r="L3066" s="1">
        <v>114.44366612566348</v>
      </c>
      <c r="M3066" s="1">
        <v>0</v>
      </c>
      <c r="N3066" s="1">
        <v>631.72903701366249</v>
      </c>
      <c r="O3066" s="1">
        <v>319.29782849060115</v>
      </c>
      <c r="P3066" s="1">
        <v>0</v>
      </c>
      <c r="Q3066" s="1">
        <v>0</v>
      </c>
      <c r="R3066" s="1"/>
      <c r="S3066" s="1">
        <v>286.1091653141587</v>
      </c>
      <c r="T3066" s="1">
        <v>0</v>
      </c>
      <c r="U3066" s="1">
        <v>114.44366612566348</v>
      </c>
      <c r="V3066" s="1">
        <v>549.32959740318472</v>
      </c>
      <c r="W3066" s="1">
        <v>0</v>
      </c>
      <c r="X3066" s="1">
        <v>81.297006005499384</v>
      </c>
      <c r="Y3066" s="1">
        <v>45.777466450265393</v>
      </c>
      <c r="Z3066" s="1">
        <v>0</v>
      </c>
      <c r="AA3066" s="1">
        <v>8517.857861759172</v>
      </c>
      <c r="AB3066" s="1"/>
      <c r="AC3066" s="1">
        <v>0</v>
      </c>
      <c r="AD3066" s="1">
        <v>0</v>
      </c>
      <c r="AE3066" s="1"/>
      <c r="AF3066" s="1">
        <v>302.25281774517708</v>
      </c>
      <c r="AG3066" s="1">
        <v>3384.0992073358693</v>
      </c>
      <c r="AH3066" s="1">
        <v>1023.9840989251585</v>
      </c>
      <c r="AI3066" s="1"/>
      <c r="AJ3066" s="1">
        <v>0</v>
      </c>
      <c r="AK3066" s="1"/>
      <c r="AL3066" s="1">
        <v>15656.7314453125</v>
      </c>
      <c r="AM3066" s="1">
        <v>13946.04296875</v>
      </c>
      <c r="AN3066" s="1">
        <v>1710.6881103515625</v>
      </c>
      <c r="AO3066" t="s">
        <v>15876</v>
      </c>
    </row>
    <row r="3067" spans="1:41" x14ac:dyDescent="0.25">
      <c r="A3067" s="1">
        <v>2019</v>
      </c>
      <c r="B3067" t="s">
        <v>2294</v>
      </c>
      <c r="C3067" t="s">
        <v>7068</v>
      </c>
      <c r="D3067" t="s">
        <v>7217</v>
      </c>
      <c r="E3067" t="s">
        <v>7754</v>
      </c>
      <c r="F3067" t="s">
        <v>9364</v>
      </c>
      <c r="G3067" t="s">
        <v>11508</v>
      </c>
      <c r="H3067" t="s">
        <v>12692</v>
      </c>
      <c r="I3067" s="1">
        <v>332.5909566504053</v>
      </c>
      <c r="J3067" s="1">
        <v>0</v>
      </c>
      <c r="K3067" s="1"/>
      <c r="L3067" s="1"/>
      <c r="M3067" s="1">
        <v>1108.6365221680176</v>
      </c>
      <c r="N3067" s="1">
        <v>50.242510206765282</v>
      </c>
      <c r="O3067" s="1">
        <v>309.30958968487693</v>
      </c>
      <c r="P3067" s="1">
        <v>0</v>
      </c>
      <c r="Q3067" s="1">
        <v>0</v>
      </c>
      <c r="R3067" s="1">
        <v>0</v>
      </c>
      <c r="S3067" s="1">
        <v>1.1086365221680177</v>
      </c>
      <c r="T3067" s="1"/>
      <c r="U3067" s="1">
        <v>66.518191330081052</v>
      </c>
      <c r="V3067" s="1">
        <v>0</v>
      </c>
      <c r="W3067" s="1">
        <v>0</v>
      </c>
      <c r="X3067" s="1">
        <v>0</v>
      </c>
      <c r="Y3067" s="1">
        <v>79.529887828151942</v>
      </c>
      <c r="Z3067" s="1">
        <v>0</v>
      </c>
      <c r="AA3067" s="1">
        <v>10007.661885610694</v>
      </c>
      <c r="AB3067" s="1"/>
      <c r="AC3067" s="1"/>
      <c r="AD3067" s="1">
        <v>0</v>
      </c>
      <c r="AE3067" s="1"/>
      <c r="AF3067" s="1">
        <v>0</v>
      </c>
      <c r="AG3067" s="1">
        <v>74.278646985257183</v>
      </c>
      <c r="AH3067" s="1">
        <v>919.05967687728662</v>
      </c>
      <c r="AI3067" s="1">
        <v>368.06732535978188</v>
      </c>
      <c r="AJ3067" s="1">
        <v>221.72730443360354</v>
      </c>
      <c r="AK3067" s="1"/>
      <c r="AL3067" s="1">
        <v>13538.7314453125</v>
      </c>
      <c r="AM3067" s="1">
        <v>10832.548828125</v>
      </c>
      <c r="AN3067" s="1">
        <v>2706.181640625</v>
      </c>
      <c r="AO3067" t="s">
        <v>15877</v>
      </c>
    </row>
    <row r="3068" spans="1:41" x14ac:dyDescent="0.25">
      <c r="A3068" s="1">
        <v>2019</v>
      </c>
      <c r="B3068" t="s">
        <v>2295</v>
      </c>
      <c r="C3068" t="s">
        <v>7068</v>
      </c>
      <c r="D3068" t="s">
        <v>7217</v>
      </c>
      <c r="E3068" t="s">
        <v>7754</v>
      </c>
      <c r="F3068" t="s">
        <v>9365</v>
      </c>
      <c r="G3068" t="s">
        <v>11508</v>
      </c>
      <c r="H3068" t="s">
        <v>12692</v>
      </c>
      <c r="I3068" s="1">
        <v>0</v>
      </c>
      <c r="J3068" s="1">
        <v>994.77187191240068</v>
      </c>
      <c r="K3068" s="1"/>
      <c r="L3068" s="1"/>
      <c r="M3068" s="1">
        <v>121.02820930187598</v>
      </c>
      <c r="N3068" s="1">
        <v>911.1003596245223</v>
      </c>
      <c r="O3068" s="1">
        <v>381.23885930090933</v>
      </c>
      <c r="P3068" s="1">
        <v>1021.2844413729501</v>
      </c>
      <c r="Q3068" s="1">
        <v>0</v>
      </c>
      <c r="R3068" s="1"/>
      <c r="S3068" s="1">
        <v>605.14104650937986</v>
      </c>
      <c r="T3068" s="1">
        <v>0</v>
      </c>
      <c r="U3068" s="1">
        <v>0</v>
      </c>
      <c r="V3068" s="1">
        <v>0</v>
      </c>
      <c r="W3068" s="1">
        <v>907.71156976406985</v>
      </c>
      <c r="X3068" s="1">
        <v>0</v>
      </c>
      <c r="Y3068" s="1">
        <v>2935.8296843193261</v>
      </c>
      <c r="Z3068" s="1"/>
      <c r="AA3068" s="1">
        <v>9465.5919186995197</v>
      </c>
      <c r="AB3068" s="1"/>
      <c r="AC3068" s="1">
        <v>501.05678650976654</v>
      </c>
      <c r="AD3068" s="1">
        <v>1513.2005723751925</v>
      </c>
      <c r="AE3068" s="1">
        <v>574.88399418391089</v>
      </c>
      <c r="AF3068" s="1">
        <v>1918.9896204073364</v>
      </c>
      <c r="AG3068" s="1">
        <v>14694.034891340762</v>
      </c>
      <c r="AH3068" s="1">
        <v>10278.024155849027</v>
      </c>
      <c r="AI3068" s="1">
        <v>0</v>
      </c>
      <c r="AJ3068" s="1">
        <v>0</v>
      </c>
      <c r="AK3068" s="1"/>
      <c r="AL3068" s="1">
        <v>46823.88671875</v>
      </c>
      <c r="AM3068" s="1">
        <v>33017.54296875</v>
      </c>
      <c r="AN3068" s="1">
        <v>13806.3447265625</v>
      </c>
      <c r="AO3068" t="s">
        <v>15878</v>
      </c>
    </row>
    <row r="3069" spans="1:41" x14ac:dyDescent="0.25">
      <c r="A3069" s="1">
        <v>2019</v>
      </c>
      <c r="B3069" t="s">
        <v>2296</v>
      </c>
      <c r="C3069" t="s">
        <v>7068</v>
      </c>
      <c r="D3069" t="s">
        <v>7217</v>
      </c>
      <c r="E3069" t="s">
        <v>7754</v>
      </c>
      <c r="F3069" t="s">
        <v>9365</v>
      </c>
      <c r="G3069" t="s">
        <v>11508</v>
      </c>
      <c r="H3069" t="s">
        <v>12692</v>
      </c>
      <c r="I3069" s="1">
        <v>0</v>
      </c>
      <c r="J3069" s="1">
        <v>2487.5031966144898</v>
      </c>
      <c r="K3069" s="1"/>
      <c r="L3069" s="1"/>
      <c r="M3069" s="1">
        <v>1330.3638266016212</v>
      </c>
      <c r="N3069" s="1">
        <v>3533.3591569073506</v>
      </c>
      <c r="O3069" s="1">
        <v>557.64417065051282</v>
      </c>
      <c r="P3069" s="1">
        <v>0</v>
      </c>
      <c r="Q3069" s="1">
        <v>0</v>
      </c>
      <c r="R3069" s="1">
        <v>0</v>
      </c>
      <c r="S3069" s="1">
        <v>0</v>
      </c>
      <c r="T3069" s="1"/>
      <c r="U3069" s="1">
        <v>0</v>
      </c>
      <c r="V3069" s="1">
        <v>1995.5457399024317</v>
      </c>
      <c r="W3069" s="1">
        <v>1940.1139137940309</v>
      </c>
      <c r="X3069" s="1">
        <v>0</v>
      </c>
      <c r="Y3069" s="1">
        <v>0</v>
      </c>
      <c r="Z3069" s="1">
        <v>0</v>
      </c>
      <c r="AA3069" s="1">
        <v>21158.328025576615</v>
      </c>
      <c r="AB3069" s="1"/>
      <c r="AC3069" s="1">
        <v>0</v>
      </c>
      <c r="AD3069" s="1">
        <v>5654.8453162126934</v>
      </c>
      <c r="AE3069" s="1">
        <v>14.412274788184229</v>
      </c>
      <c r="AF3069" s="1">
        <v>0</v>
      </c>
      <c r="AG3069" s="1">
        <v>328.1564105617332</v>
      </c>
      <c r="AH3069" s="1">
        <v>0</v>
      </c>
      <c r="AI3069" s="1"/>
      <c r="AJ3069" s="1">
        <v>4101.9551320216651</v>
      </c>
      <c r="AK3069" s="1"/>
      <c r="AL3069" s="1">
        <v>43102.23046875</v>
      </c>
      <c r="AM3069" s="1">
        <v>33619.26171875</v>
      </c>
      <c r="AN3069" s="1">
        <v>9482.966796875</v>
      </c>
      <c r="AO3069" t="s">
        <v>15879</v>
      </c>
    </row>
    <row r="3070" spans="1:41" x14ac:dyDescent="0.25">
      <c r="A3070" s="1">
        <v>2019</v>
      </c>
      <c r="B3070" t="s">
        <v>2297</v>
      </c>
      <c r="C3070" t="s">
        <v>7068</v>
      </c>
      <c r="D3070" t="s">
        <v>7217</v>
      </c>
      <c r="E3070" t="s">
        <v>7754</v>
      </c>
      <c r="F3070" t="s">
        <v>9365</v>
      </c>
      <c r="G3070" t="s">
        <v>11508</v>
      </c>
      <c r="H3070" t="s">
        <v>12692</v>
      </c>
      <c r="I3070" s="1">
        <v>0</v>
      </c>
      <c r="J3070" s="1">
        <v>2361.7572379075277</v>
      </c>
      <c r="K3070" s="1"/>
      <c r="L3070" s="1"/>
      <c r="M3070" s="1"/>
      <c r="N3070" s="1">
        <v>351.94528478884075</v>
      </c>
      <c r="O3070" s="1">
        <v>526.8946963284684</v>
      </c>
      <c r="P3070" s="1">
        <v>0</v>
      </c>
      <c r="Q3070" s="1">
        <v>0</v>
      </c>
      <c r="R3070" s="1">
        <v>6062.0174696259674</v>
      </c>
      <c r="S3070" s="1"/>
      <c r="T3070" s="1">
        <v>0</v>
      </c>
      <c r="U3070" s="1"/>
      <c r="V3070" s="1">
        <v>3.1451768077644391</v>
      </c>
      <c r="W3070" s="1">
        <v>172.98472442704417</v>
      </c>
      <c r="X3070" s="1">
        <v>0</v>
      </c>
      <c r="Y3070" s="1">
        <v>18.871060846586637</v>
      </c>
      <c r="Z3070" s="1">
        <v>55.774468724356069</v>
      </c>
      <c r="AA3070" s="1">
        <v>17172.665370393839</v>
      </c>
      <c r="AB3070" s="1"/>
      <c r="AC3070" s="1">
        <v>199.19453115841449</v>
      </c>
      <c r="AD3070" s="1">
        <v>3582.7487343665425</v>
      </c>
      <c r="AE3070" s="1">
        <v>598.63198574449825</v>
      </c>
      <c r="AF3070" s="1">
        <v>0</v>
      </c>
      <c r="AG3070" s="1">
        <v>2571.7062364820567</v>
      </c>
      <c r="AH3070" s="1"/>
      <c r="AI3070" s="1"/>
      <c r="AJ3070" s="1">
        <v>442.42153762553113</v>
      </c>
      <c r="AK3070" s="1"/>
      <c r="AL3070" s="1">
        <v>34120.76171875</v>
      </c>
      <c r="AM3070" s="1">
        <v>29838.1328125</v>
      </c>
      <c r="AN3070" s="1">
        <v>4282.62841796875</v>
      </c>
      <c r="AO3070" t="s">
        <v>15880</v>
      </c>
    </row>
    <row r="3071" spans="1:41" x14ac:dyDescent="0.25">
      <c r="A3071" s="1">
        <v>2019</v>
      </c>
      <c r="B3071" t="s">
        <v>2298</v>
      </c>
      <c r="C3071" t="s">
        <v>7068</v>
      </c>
      <c r="D3071" t="s">
        <v>7217</v>
      </c>
      <c r="E3071" t="s">
        <v>7754</v>
      </c>
      <c r="F3071" t="s">
        <v>9365</v>
      </c>
      <c r="G3071" t="s">
        <v>11508</v>
      </c>
      <c r="H3071" t="s">
        <v>12692</v>
      </c>
      <c r="I3071" s="1">
        <v>2632.2043208902601</v>
      </c>
      <c r="J3071" s="1">
        <v>0</v>
      </c>
      <c r="K3071" s="1"/>
      <c r="L3071" s="1">
        <v>0</v>
      </c>
      <c r="M3071" s="1">
        <v>915.54932900530787</v>
      </c>
      <c r="N3071" s="1">
        <v>3489.2729365053542</v>
      </c>
      <c r="O3071" s="1">
        <v>0</v>
      </c>
      <c r="P3071" s="1">
        <v>0</v>
      </c>
      <c r="Q3071" s="1">
        <v>0</v>
      </c>
      <c r="R3071" s="1"/>
      <c r="S3071" s="1">
        <v>801.10566287964446</v>
      </c>
      <c r="T3071" s="1">
        <v>0</v>
      </c>
      <c r="U3071" s="1">
        <v>0</v>
      </c>
      <c r="V3071" s="1">
        <v>1235.9915941571658</v>
      </c>
      <c r="W3071" s="1">
        <v>2746.6479870159237</v>
      </c>
      <c r="X3071" s="1">
        <v>0</v>
      </c>
      <c r="Y3071" s="1">
        <v>694.67305338277743</v>
      </c>
      <c r="Z3071" s="1">
        <v>67.361541881565529</v>
      </c>
      <c r="AA3071" s="1">
        <v>15490.185478767557</v>
      </c>
      <c r="AB3071" s="1"/>
      <c r="AC3071" s="1">
        <v>0</v>
      </c>
      <c r="AD3071" s="1">
        <v>816.8969689123486</v>
      </c>
      <c r="AE3071" s="1">
        <v>1179.8764771232356</v>
      </c>
      <c r="AF3071" s="1">
        <v>1561.6395583500816</v>
      </c>
      <c r="AG3071" s="1">
        <v>5575.6954136423255</v>
      </c>
      <c r="AH3071" s="1">
        <v>0</v>
      </c>
      <c r="AI3071" s="1"/>
      <c r="AJ3071" s="1">
        <v>2603.5934043588445</v>
      </c>
      <c r="AK3071" s="1"/>
      <c r="AL3071" s="1">
        <v>39810.69140625</v>
      </c>
      <c r="AM3071" s="1">
        <v>34530.4921875</v>
      </c>
      <c r="AN3071" s="1">
        <v>5280.2001953125</v>
      </c>
      <c r="AO3071" t="s">
        <v>15881</v>
      </c>
    </row>
    <row r="3072" spans="1:41" x14ac:dyDescent="0.25">
      <c r="A3072" s="1">
        <v>2019</v>
      </c>
      <c r="B3072" t="s">
        <v>2299</v>
      </c>
      <c r="C3072" t="s">
        <v>7068</v>
      </c>
      <c r="D3072" t="s">
        <v>7217</v>
      </c>
      <c r="E3072" t="s">
        <v>7754</v>
      </c>
      <c r="F3072" t="s">
        <v>9365</v>
      </c>
      <c r="G3072" t="s">
        <v>11508</v>
      </c>
      <c r="H3072" t="s">
        <v>12692</v>
      </c>
      <c r="I3072" s="1">
        <v>0</v>
      </c>
      <c r="J3072" s="1">
        <v>817.79211031127238</v>
      </c>
      <c r="K3072" s="1"/>
      <c r="L3072" s="1"/>
      <c r="M3072" s="1">
        <v>118.02715060857032</v>
      </c>
      <c r="N3072" s="1">
        <v>3550.109628476137</v>
      </c>
      <c r="O3072" s="1">
        <v>0</v>
      </c>
      <c r="P3072" s="1">
        <v>1282.9518034705984</v>
      </c>
      <c r="Q3072" s="1">
        <v>0</v>
      </c>
      <c r="R3072" s="1"/>
      <c r="S3072" s="1">
        <v>826.19005425999228</v>
      </c>
      <c r="T3072" s="1"/>
      <c r="U3072" s="1">
        <v>0</v>
      </c>
      <c r="V3072" s="1">
        <v>1133.0606458422751</v>
      </c>
      <c r="W3072" s="1">
        <v>1363.2135895289871</v>
      </c>
      <c r="X3072" s="1">
        <v>0</v>
      </c>
      <c r="Y3072" s="1">
        <v>753.6493990271739</v>
      </c>
      <c r="Z3072" s="1">
        <v>268.31371807577631</v>
      </c>
      <c r="AA3072" s="1">
        <v>9315.7713414466962</v>
      </c>
      <c r="AB3072" s="1"/>
      <c r="AC3072" s="1">
        <v>0</v>
      </c>
      <c r="AD3072" s="1">
        <v>830.21052109714947</v>
      </c>
      <c r="AE3072" s="1">
        <v>921.49697837641281</v>
      </c>
      <c r="AF3072" s="1">
        <v>1892.0821910912521</v>
      </c>
      <c r="AG3072" s="1">
        <v>6030.6046787288615</v>
      </c>
      <c r="AH3072" s="1">
        <v>0</v>
      </c>
      <c r="AI3072" s="1"/>
      <c r="AJ3072" s="1">
        <v>0</v>
      </c>
      <c r="AK3072" s="1"/>
      <c r="AL3072" s="1">
        <v>29103.47265625</v>
      </c>
      <c r="AM3072" s="1">
        <v>25965.83203125</v>
      </c>
      <c r="AN3072" s="1">
        <v>3137.641357421875</v>
      </c>
      <c r="AO3072" t="s">
        <v>15882</v>
      </c>
    </row>
    <row r="3073" spans="1:41" x14ac:dyDescent="0.25">
      <c r="A3073" s="1">
        <v>2019</v>
      </c>
      <c r="B3073" t="s">
        <v>2300</v>
      </c>
      <c r="C3073" t="s">
        <v>7068</v>
      </c>
      <c r="D3073" t="s">
        <v>7217</v>
      </c>
      <c r="E3073" t="s">
        <v>7754</v>
      </c>
      <c r="F3073" t="s">
        <v>9365</v>
      </c>
      <c r="G3073" t="s">
        <v>11508</v>
      </c>
      <c r="H3073" t="s">
        <v>12692</v>
      </c>
      <c r="I3073" s="1">
        <v>0</v>
      </c>
      <c r="J3073" s="1">
        <v>1443.8602968155142</v>
      </c>
      <c r="K3073" s="1"/>
      <c r="L3073" s="1"/>
      <c r="M3073" s="1">
        <v>0</v>
      </c>
      <c r="N3073" s="1">
        <v>788.77258722001841</v>
      </c>
      <c r="O3073" s="1">
        <v>541.78957228503384</v>
      </c>
      <c r="P3073" s="1">
        <v>0</v>
      </c>
      <c r="Q3073" s="1">
        <v>0</v>
      </c>
      <c r="R3073" s="1">
        <v>454.59991955000015</v>
      </c>
      <c r="S3073" s="1">
        <v>0</v>
      </c>
      <c r="T3073" s="1"/>
      <c r="U3073" s="1">
        <v>0</v>
      </c>
      <c r="V3073" s="1">
        <v>2102.1574254852339</v>
      </c>
      <c r="W3073" s="1">
        <v>614.47678591106842</v>
      </c>
      <c r="X3073" s="1">
        <v>0</v>
      </c>
      <c r="Y3073" s="1">
        <v>18.865515356918767</v>
      </c>
      <c r="Z3073" s="1">
        <v>0</v>
      </c>
      <c r="AA3073" s="1">
        <v>22262.386150613111</v>
      </c>
      <c r="AB3073" s="1"/>
      <c r="AC3073" s="1">
        <v>204.82559530368945</v>
      </c>
      <c r="AD3073" s="1">
        <v>3289.9276786657633</v>
      </c>
      <c r="AE3073" s="1">
        <v>2107.5475727300677</v>
      </c>
      <c r="AF3073" s="1">
        <v>0</v>
      </c>
      <c r="AG3073" s="1">
        <v>2283.2663729116539</v>
      </c>
      <c r="AH3073" s="1">
        <v>161.70441734501799</v>
      </c>
      <c r="AI3073" s="1"/>
      <c r="AJ3073" s="1">
        <v>2263.861842830252</v>
      </c>
      <c r="AK3073" s="1"/>
      <c r="AL3073" s="1">
        <v>38538.04296875</v>
      </c>
      <c r="AM3073" s="1">
        <v>33930.14453125</v>
      </c>
      <c r="AN3073" s="1">
        <v>4607.8984375</v>
      </c>
      <c r="AO3073" t="s">
        <v>15883</v>
      </c>
    </row>
    <row r="3074" spans="1:41" x14ac:dyDescent="0.25">
      <c r="A3074" s="1">
        <v>2019</v>
      </c>
      <c r="B3074" t="s">
        <v>2301</v>
      </c>
      <c r="C3074" t="s">
        <v>7068</v>
      </c>
      <c r="D3074" t="s">
        <v>7217</v>
      </c>
      <c r="E3074" t="s">
        <v>7754</v>
      </c>
      <c r="F3074" t="s">
        <v>9366</v>
      </c>
      <c r="G3074" t="s">
        <v>11508</v>
      </c>
      <c r="H3074" t="s">
        <v>12692</v>
      </c>
      <c r="I3074" s="1">
        <v>861.59819944256333</v>
      </c>
      <c r="J3074" s="1">
        <v>7537.3172833688941</v>
      </c>
      <c r="K3074" s="1">
        <v>47.210860243428129</v>
      </c>
      <c r="L3074" s="1">
        <v>338.73792224659684</v>
      </c>
      <c r="M3074" s="1">
        <v>9570.6741089107072</v>
      </c>
      <c r="N3074" s="1">
        <v>11317.310463852395</v>
      </c>
      <c r="O3074" s="1">
        <v>1510.7475277897001</v>
      </c>
      <c r="P3074" s="1">
        <v>1282.9518034705984</v>
      </c>
      <c r="Q3074" s="1">
        <v>0</v>
      </c>
      <c r="R3074" s="1">
        <v>2501.2877121139063</v>
      </c>
      <c r="S3074" s="1">
        <v>6609.5204340799382</v>
      </c>
      <c r="T3074" s="1">
        <v>0</v>
      </c>
      <c r="U3074" s="1">
        <v>177.04072591285549</v>
      </c>
      <c r="V3074" s="1">
        <v>11689.408996272805</v>
      </c>
      <c r="W3074" s="1">
        <v>4924.0927233895536</v>
      </c>
      <c r="X3074" s="1">
        <v>126.74076738663589</v>
      </c>
      <c r="Y3074" s="1">
        <v>28361.71937250056</v>
      </c>
      <c r="Z3074" s="1">
        <v>2311.250743126996</v>
      </c>
      <c r="AA3074" s="1">
        <v>33886.753909106686</v>
      </c>
      <c r="AB3074" s="1">
        <v>200.64615603456954</v>
      </c>
      <c r="AC3074" s="1">
        <v>2100.5882129560305</v>
      </c>
      <c r="AD3074" s="1">
        <v>4713.9547578090469</v>
      </c>
      <c r="AE3074" s="1">
        <v>7542.4943725815283</v>
      </c>
      <c r="AF3074" s="1">
        <v>8545.7959679376054</v>
      </c>
      <c r="AG3074" s="1">
        <v>35388.89973101706</v>
      </c>
      <c r="AH3074" s="1">
        <v>10476.625934673168</v>
      </c>
      <c r="AI3074" s="1">
        <v>230.15294368671212</v>
      </c>
      <c r="AJ3074" s="1">
        <v>8556.9684191213473</v>
      </c>
      <c r="AK3074" s="1">
        <v>254.93864531451189</v>
      </c>
      <c r="AL3074" s="1">
        <v>201065.4375</v>
      </c>
      <c r="AM3074" s="1">
        <v>162400.125</v>
      </c>
      <c r="AN3074" s="1">
        <v>38665.30078125</v>
      </c>
      <c r="AO3074" t="s">
        <v>15884</v>
      </c>
    </row>
    <row r="3075" spans="1:41" x14ac:dyDescent="0.25">
      <c r="A3075" s="1">
        <v>2019</v>
      </c>
      <c r="B3075" t="s">
        <v>2302</v>
      </c>
      <c r="C3075" t="s">
        <v>7068</v>
      </c>
      <c r="D3075" t="s">
        <v>7217</v>
      </c>
      <c r="E3075" t="s">
        <v>7754</v>
      </c>
      <c r="F3075" t="s">
        <v>9366</v>
      </c>
      <c r="G3075" t="s">
        <v>11508</v>
      </c>
      <c r="H3075" t="s">
        <v>12692</v>
      </c>
      <c r="I3075" s="1">
        <v>1246.5905558093225</v>
      </c>
      <c r="J3075" s="1">
        <v>8614.7244107613897</v>
      </c>
      <c r="K3075" s="1">
        <v>48.41128372075039</v>
      </c>
      <c r="L3075" s="1">
        <v>354.61265325449659</v>
      </c>
      <c r="M3075" s="1">
        <v>12856.372818353402</v>
      </c>
      <c r="N3075" s="1">
        <v>7762.3862599944205</v>
      </c>
      <c r="O3075" s="1">
        <v>2114.362816503773</v>
      </c>
      <c r="P3075" s="1">
        <v>1021.2844413729501</v>
      </c>
      <c r="Q3075" s="1">
        <v>0</v>
      </c>
      <c r="R3075" s="1">
        <v>4915.6262807781886</v>
      </c>
      <c r="S3075" s="1">
        <v>5446.2694185844184</v>
      </c>
      <c r="T3075" s="1">
        <v>121.02820930187598</v>
      </c>
      <c r="U3075" s="1">
        <v>181.54231395281397</v>
      </c>
      <c r="V3075" s="1">
        <v>6117.9759802098306</v>
      </c>
      <c r="W3075" s="1">
        <v>3062.0136953374622</v>
      </c>
      <c r="X3075" s="1">
        <v>2934.9340755704925</v>
      </c>
      <c r="Y3075" s="1">
        <v>12913.709932510166</v>
      </c>
      <c r="Z3075" s="1">
        <v>1366.4084830181798</v>
      </c>
      <c r="AA3075" s="1">
        <v>34200.373749938386</v>
      </c>
      <c r="AB3075" s="1">
        <v>205.74795581318915</v>
      </c>
      <c r="AC3075" s="1">
        <v>629.95182941626445</v>
      </c>
      <c r="AD3075" s="1">
        <v>6360.3349693368373</v>
      </c>
      <c r="AE3075" s="1">
        <v>7779.3907234013332</v>
      </c>
      <c r="AF3075" s="1">
        <v>7614.3979738950402</v>
      </c>
      <c r="AG3075" s="1">
        <v>54992.797742586408</v>
      </c>
      <c r="AH3075" s="1">
        <v>20001.833918526077</v>
      </c>
      <c r="AI3075" s="1">
        <v>236.00500813865816</v>
      </c>
      <c r="AJ3075" s="1">
        <v>6765.3737475578901</v>
      </c>
      <c r="AK3075" s="1">
        <v>597.12771087160729</v>
      </c>
      <c r="AL3075" s="1">
        <v>210461.578125</v>
      </c>
      <c r="AM3075" s="1">
        <v>156477.15625</v>
      </c>
      <c r="AN3075" s="1">
        <v>53984.4375</v>
      </c>
      <c r="AO3075" t="s">
        <v>15885</v>
      </c>
    </row>
    <row r="3076" spans="1:41" x14ac:dyDescent="0.25">
      <c r="A3076" s="1">
        <v>2019</v>
      </c>
      <c r="B3076" t="s">
        <v>2303</v>
      </c>
      <c r="C3076" t="s">
        <v>7068</v>
      </c>
      <c r="D3076" t="s">
        <v>7217</v>
      </c>
      <c r="E3076" t="s">
        <v>7754</v>
      </c>
      <c r="F3076" t="s">
        <v>9366</v>
      </c>
      <c r="G3076" t="s">
        <v>11508</v>
      </c>
      <c r="H3076" t="s">
        <v>12692</v>
      </c>
      <c r="I3076" s="1">
        <v>1031.0319656162565</v>
      </c>
      <c r="J3076" s="1">
        <v>12637.624875323774</v>
      </c>
      <c r="K3076" s="1">
        <v>0</v>
      </c>
      <c r="L3076" s="1">
        <v>0</v>
      </c>
      <c r="M3076" s="1">
        <v>9179.5104035511868</v>
      </c>
      <c r="N3076" s="1">
        <v>8589.1703536851892</v>
      </c>
      <c r="O3076" s="1">
        <v>1700.648425005739</v>
      </c>
      <c r="P3076" s="1">
        <v>793.20615024425115</v>
      </c>
      <c r="Q3076" s="1">
        <v>0</v>
      </c>
      <c r="R3076" s="1">
        <v>273.65469614155705</v>
      </c>
      <c r="S3076" s="1">
        <v>1331.4724631237891</v>
      </c>
      <c r="T3076" s="1">
        <v>0</v>
      </c>
      <c r="U3076" s="1">
        <v>110.86365221680177</v>
      </c>
      <c r="V3076" s="1">
        <v>10417.857398812861</v>
      </c>
      <c r="W3076" s="1">
        <v>4268.2506103468677</v>
      </c>
      <c r="X3076" s="1">
        <v>3980.9848193370576</v>
      </c>
      <c r="Y3076" s="1">
        <v>18133.967593102265</v>
      </c>
      <c r="Z3076" s="1">
        <v>2268.2703243557639</v>
      </c>
      <c r="AA3076" s="1">
        <v>66811.980008455575</v>
      </c>
      <c r="AB3076" s="1">
        <v>150.58166425999315</v>
      </c>
      <c r="AC3076" s="1">
        <v>1381.9043385172124</v>
      </c>
      <c r="AD3076" s="1">
        <v>12913.080294059351</v>
      </c>
      <c r="AE3076" s="1">
        <v>2208.403952158691</v>
      </c>
      <c r="AF3076" s="1">
        <v>3392.1616850688138</v>
      </c>
      <c r="AG3076" s="1">
        <v>44742.352761656854</v>
      </c>
      <c r="AH3076" s="1">
        <v>2517.7135418435682</v>
      </c>
      <c r="AI3076" s="1">
        <v>652.98691155696235</v>
      </c>
      <c r="AJ3076" s="1">
        <v>5432.3189586232866</v>
      </c>
      <c r="AK3076" s="1">
        <v>251.66049053213999</v>
      </c>
      <c r="AL3076" s="1">
        <v>215171.65625</v>
      </c>
      <c r="AM3076" s="1">
        <v>178224.765625</v>
      </c>
      <c r="AN3076" s="1">
        <v>36946.89453125</v>
      </c>
      <c r="AO3076" t="s">
        <v>15886</v>
      </c>
    </row>
    <row r="3077" spans="1:41" x14ac:dyDescent="0.25">
      <c r="A3077" s="1">
        <v>2019</v>
      </c>
      <c r="B3077" t="s">
        <v>2304</v>
      </c>
      <c r="C3077" t="s">
        <v>7068</v>
      </c>
      <c r="D3077" t="s">
        <v>7217</v>
      </c>
      <c r="E3077" t="s">
        <v>7754</v>
      </c>
      <c r="F3077" t="s">
        <v>9366</v>
      </c>
      <c r="G3077" t="s">
        <v>11508</v>
      </c>
      <c r="H3077" t="s">
        <v>12692</v>
      </c>
      <c r="I3077" s="1">
        <v>2551.6957057043837</v>
      </c>
      <c r="J3077" s="1">
        <v>9971.8168177560729</v>
      </c>
      <c r="K3077" s="1">
        <v>0</v>
      </c>
      <c r="L3077" s="1">
        <v>0</v>
      </c>
      <c r="M3077" s="1">
        <v>7535.4258482778387</v>
      </c>
      <c r="N3077" s="1">
        <v>5317.649764390917</v>
      </c>
      <c r="O3077" s="1">
        <v>1494.3976685859657</v>
      </c>
      <c r="P3077" s="1">
        <v>0</v>
      </c>
      <c r="Q3077" s="1">
        <v>0</v>
      </c>
      <c r="R3077" s="1">
        <v>454.59991955000015</v>
      </c>
      <c r="S3077" s="1">
        <v>1273.152779229775</v>
      </c>
      <c r="T3077" s="1">
        <v>215.60588979335733</v>
      </c>
      <c r="U3077" s="1">
        <v>107.80294489667867</v>
      </c>
      <c r="V3077" s="1">
        <v>8470.0773805320423</v>
      </c>
      <c r="W3077" s="1">
        <v>4538.5039801501716</v>
      </c>
      <c r="X3077" s="1">
        <v>3894.9203991170002</v>
      </c>
      <c r="Y3077" s="1">
        <v>9500.6735337442897</v>
      </c>
      <c r="Z3077" s="1">
        <v>480.77772902993166</v>
      </c>
      <c r="AA3077" s="1">
        <v>67016.778724469259</v>
      </c>
      <c r="AB3077" s="1">
        <v>233.9323904257927</v>
      </c>
      <c r="AC3077" s="1">
        <v>1182.598305516565</v>
      </c>
      <c r="AD3077" s="1">
        <v>8241.5287665984124</v>
      </c>
      <c r="AE3077" s="1">
        <v>2345.7920809517277</v>
      </c>
      <c r="AF3077" s="1">
        <v>13.731859581280515</v>
      </c>
      <c r="AG3077" s="1">
        <v>48927.444570806576</v>
      </c>
      <c r="AH3077" s="1">
        <v>1316.2739571884465</v>
      </c>
      <c r="AI3077" s="1">
        <v>1770.1243552034637</v>
      </c>
      <c r="AJ3077" s="1">
        <v>4516.9433911708356</v>
      </c>
      <c r="AK3077" s="1">
        <v>244.71268491546056</v>
      </c>
      <c r="AL3077" s="1">
        <v>191616.96875</v>
      </c>
      <c r="AM3077" s="1">
        <v>160858.375</v>
      </c>
      <c r="AN3077" s="1">
        <v>30758.578125</v>
      </c>
      <c r="AO3077" t="s">
        <v>15887</v>
      </c>
    </row>
    <row r="3078" spans="1:41" x14ac:dyDescent="0.25">
      <c r="A3078" s="1">
        <v>2019</v>
      </c>
      <c r="B3078" t="s">
        <v>2305</v>
      </c>
      <c r="C3078" t="s">
        <v>7068</v>
      </c>
      <c r="D3078" t="s">
        <v>7217</v>
      </c>
      <c r="E3078" t="s">
        <v>7754</v>
      </c>
      <c r="F3078" t="s">
        <v>9366</v>
      </c>
      <c r="G3078" t="s">
        <v>11508</v>
      </c>
      <c r="H3078" t="s">
        <v>12692</v>
      </c>
      <c r="I3078" s="1">
        <v>6557.6220690005175</v>
      </c>
      <c r="J3078" s="1">
        <v>13405.358831629594</v>
      </c>
      <c r="K3078" s="1">
        <v>0</v>
      </c>
      <c r="L3078" s="1">
        <v>148.77676596336255</v>
      </c>
      <c r="M3078" s="1">
        <v>7753.558380013701</v>
      </c>
      <c r="N3078" s="1">
        <v>10125.288916801952</v>
      </c>
      <c r="O3078" s="1">
        <v>1454.5789964571829</v>
      </c>
      <c r="P3078" s="1">
        <v>444.50263254206078</v>
      </c>
      <c r="Q3078" s="1">
        <v>0</v>
      </c>
      <c r="R3078" s="1">
        <v>2446.9567314433857</v>
      </c>
      <c r="S3078" s="1">
        <v>7324.3946320424629</v>
      </c>
      <c r="T3078" s="1">
        <v>0</v>
      </c>
      <c r="U3078" s="1">
        <v>211.72078233247746</v>
      </c>
      <c r="V3078" s="1">
        <v>5085.8765226244859</v>
      </c>
      <c r="W3078" s="1">
        <v>2975.5353192672505</v>
      </c>
      <c r="X3078" s="1">
        <v>3569.5493356949291</v>
      </c>
      <c r="Y3078" s="1">
        <v>16421.521652371455</v>
      </c>
      <c r="Z3078" s="1">
        <v>367.13162788930572</v>
      </c>
      <c r="AA3078" s="1">
        <v>53473.422019850295</v>
      </c>
      <c r="AB3078" s="1">
        <v>155.64338593090235</v>
      </c>
      <c r="AC3078" s="1">
        <v>3228.255544989247</v>
      </c>
      <c r="AD3078" s="1">
        <v>7947.3350382808258</v>
      </c>
      <c r="AE3078" s="1">
        <v>5793.909775368239</v>
      </c>
      <c r="AF3078" s="1">
        <v>3808.3855035892311</v>
      </c>
      <c r="AG3078" s="1">
        <v>38929.15746930569</v>
      </c>
      <c r="AH3078" s="1">
        <v>2408.7524590456869</v>
      </c>
      <c r="AI3078" s="1">
        <v>223.1651489450438</v>
      </c>
      <c r="AJ3078" s="1">
        <v>6166.2247308507485</v>
      </c>
      <c r="AK3078" s="1">
        <v>259.78712210525612</v>
      </c>
      <c r="AL3078" s="1">
        <v>200686.390625</v>
      </c>
      <c r="AM3078" s="1">
        <v>166614.109375</v>
      </c>
      <c r="AN3078" s="1">
        <v>34072.30078125</v>
      </c>
      <c r="AO3078" t="s">
        <v>15888</v>
      </c>
    </row>
    <row r="3079" spans="1:41" x14ac:dyDescent="0.25">
      <c r="A3079" s="1">
        <v>2019</v>
      </c>
      <c r="B3079" t="s">
        <v>2306</v>
      </c>
      <c r="C3079" t="s">
        <v>7068</v>
      </c>
      <c r="D3079" t="s">
        <v>7217</v>
      </c>
      <c r="E3079" t="s">
        <v>7754</v>
      </c>
      <c r="F3079" t="s">
        <v>9366</v>
      </c>
      <c r="G3079" t="s">
        <v>11508</v>
      </c>
      <c r="H3079" t="s">
        <v>12692</v>
      </c>
      <c r="I3079" s="1">
        <v>2481.5445013261424</v>
      </c>
      <c r="J3079" s="1">
        <v>9144.1780285822497</v>
      </c>
      <c r="K3079" s="1">
        <v>0</v>
      </c>
      <c r="L3079" s="1">
        <v>68.145497501562858</v>
      </c>
      <c r="M3079" s="1">
        <v>9825.5323474561083</v>
      </c>
      <c r="N3079" s="1">
        <v>3355.9036538846567</v>
      </c>
      <c r="O3079" s="1">
        <v>1453.3136960586057</v>
      </c>
      <c r="P3079" s="1">
        <v>0</v>
      </c>
      <c r="Q3079" s="1">
        <v>0</v>
      </c>
      <c r="R3079" s="1">
        <v>8069.1760179535277</v>
      </c>
      <c r="S3079" s="1">
        <v>722.75743685519103</v>
      </c>
      <c r="T3079" s="1">
        <v>299.05168269724732</v>
      </c>
      <c r="U3079" s="1">
        <v>105.40955231995592</v>
      </c>
      <c r="V3079" s="1">
        <v>6142.5303055639497</v>
      </c>
      <c r="W3079" s="1">
        <v>1035.8115620237554</v>
      </c>
      <c r="X3079" s="1">
        <v>3787.8412688176395</v>
      </c>
      <c r="Y3079" s="1">
        <v>9239.4810689426686</v>
      </c>
      <c r="Z3079" s="1">
        <v>384.11583060628624</v>
      </c>
      <c r="AA3079" s="1">
        <v>62668.696286975704</v>
      </c>
      <c r="AB3079" s="1">
        <v>180.32347031182786</v>
      </c>
      <c r="AC3079" s="1">
        <v>1150.0863193725299</v>
      </c>
      <c r="AD3079" s="1">
        <v>5812.8374402398777</v>
      </c>
      <c r="AE3079" s="1">
        <v>2606.3031813674652</v>
      </c>
      <c r="AF3079" s="1">
        <v>580.38068741704342</v>
      </c>
      <c r="AG3079" s="1">
        <v>39910.196905992227</v>
      </c>
      <c r="AH3079" s="1">
        <v>125.80707231057757</v>
      </c>
      <c r="AI3079" s="1">
        <v>1721.460106116403</v>
      </c>
      <c r="AJ3079" s="1">
        <v>1049.440661524068</v>
      </c>
      <c r="AK3079" s="1">
        <v>237.98504512084259</v>
      </c>
      <c r="AL3079" s="1">
        <v>172158.3125</v>
      </c>
      <c r="AM3079" s="1">
        <v>146955.59375</v>
      </c>
      <c r="AN3079" s="1">
        <v>25202.72265625</v>
      </c>
      <c r="AO3079" t="s">
        <v>15889</v>
      </c>
    </row>
    <row r="3080" spans="1:41" x14ac:dyDescent="0.25">
      <c r="A3080" s="1">
        <v>2019</v>
      </c>
      <c r="B3080" t="s">
        <v>2307</v>
      </c>
      <c r="C3080" t="s">
        <v>7068</v>
      </c>
      <c r="D3080" t="s">
        <v>7217</v>
      </c>
      <c r="E3080" t="s">
        <v>7754</v>
      </c>
      <c r="F3080" t="s">
        <v>9367</v>
      </c>
      <c r="G3080" t="s">
        <v>11508</v>
      </c>
      <c r="H3080" t="s">
        <v>12692</v>
      </c>
      <c r="I3080" s="1">
        <v>885.43974738903876</v>
      </c>
      <c r="J3080" s="1">
        <v>8614.7244107613897</v>
      </c>
      <c r="K3080" s="1">
        <v>48.41128372075039</v>
      </c>
      <c r="L3080" s="1">
        <v>354.61265325449659</v>
      </c>
      <c r="M3080" s="1">
        <v>12856.372818353402</v>
      </c>
      <c r="N3080" s="1">
        <v>7762.3862599944205</v>
      </c>
      <c r="O3080" s="1">
        <v>2114.362816503773</v>
      </c>
      <c r="P3080" s="1">
        <v>1021.2844413729501</v>
      </c>
      <c r="Q3080" s="1">
        <v>0</v>
      </c>
      <c r="R3080" s="1">
        <v>4915.6262807781886</v>
      </c>
      <c r="S3080" s="1">
        <v>5393.2170692448299</v>
      </c>
      <c r="T3080" s="1">
        <v>121.02820930187598</v>
      </c>
      <c r="U3080" s="1">
        <v>181.54231395281397</v>
      </c>
      <c r="V3080" s="1">
        <v>6033.2562336985175</v>
      </c>
      <c r="W3080" s="1">
        <v>3062.0136953374622</v>
      </c>
      <c r="X3080" s="1">
        <v>2934.9340755704925</v>
      </c>
      <c r="Y3080" s="1">
        <v>12913.709932510166</v>
      </c>
      <c r="Z3080" s="1">
        <v>1366.4084830181798</v>
      </c>
      <c r="AA3080" s="1">
        <v>34200.373749938386</v>
      </c>
      <c r="AB3080" s="1">
        <v>205.74795581318915</v>
      </c>
      <c r="AC3080" s="1">
        <v>629.95182941626445</v>
      </c>
      <c r="AD3080" s="1">
        <v>6360.3349693368373</v>
      </c>
      <c r="AE3080" s="1">
        <v>7779.3907234013332</v>
      </c>
      <c r="AF3080" s="1">
        <v>7614.3979738950402</v>
      </c>
      <c r="AG3080" s="1">
        <v>54992.797742586408</v>
      </c>
      <c r="AH3080" s="1">
        <v>20001.833918526077</v>
      </c>
      <c r="AI3080" s="1">
        <v>236.00500813865816</v>
      </c>
      <c r="AJ3080" s="1">
        <v>6765.3737475578901</v>
      </c>
      <c r="AK3080" s="1">
        <v>597.12771087160729</v>
      </c>
      <c r="AL3080" s="1">
        <v>209962.65625</v>
      </c>
      <c r="AM3080" s="1">
        <v>156031.28125</v>
      </c>
      <c r="AN3080" s="1">
        <v>53931.38671875</v>
      </c>
      <c r="AO3080" t="s">
        <v>15890</v>
      </c>
    </row>
    <row r="3081" spans="1:41" x14ac:dyDescent="0.25">
      <c r="A3081" s="1">
        <v>2019</v>
      </c>
      <c r="B3081" t="s">
        <v>2308</v>
      </c>
      <c r="C3081" t="s">
        <v>7068</v>
      </c>
      <c r="D3081" t="s">
        <v>7217</v>
      </c>
      <c r="E3081" t="s">
        <v>7754</v>
      </c>
      <c r="F3081" t="s">
        <v>9367</v>
      </c>
      <c r="G3081" t="s">
        <v>11508</v>
      </c>
      <c r="H3081" t="s">
        <v>12692</v>
      </c>
      <c r="I3081" s="1">
        <v>898.91681592837722</v>
      </c>
      <c r="J3081" s="1">
        <v>12637.624875323774</v>
      </c>
      <c r="K3081" s="1">
        <v>0</v>
      </c>
      <c r="L3081" s="1">
        <v>0</v>
      </c>
      <c r="M3081" s="1">
        <v>9179.5104035511868</v>
      </c>
      <c r="N3081" s="1">
        <v>8589.1703536851892</v>
      </c>
      <c r="O3081" s="1">
        <v>1700.648425005739</v>
      </c>
      <c r="P3081" s="1">
        <v>793.20615024425115</v>
      </c>
      <c r="Q3081" s="1">
        <v>0</v>
      </c>
      <c r="R3081" s="1">
        <v>273.65469614155705</v>
      </c>
      <c r="S3081" s="1">
        <v>1284.9097291927324</v>
      </c>
      <c r="T3081" s="1">
        <v>0</v>
      </c>
      <c r="U3081" s="1">
        <v>110.86365221680177</v>
      </c>
      <c r="V3081" s="1">
        <v>9905.6673255712376</v>
      </c>
      <c r="W3081" s="1">
        <v>4268.2506103468677</v>
      </c>
      <c r="X3081" s="1">
        <v>3980.9848193370576</v>
      </c>
      <c r="Y3081" s="1">
        <v>13100.757782459465</v>
      </c>
      <c r="Z3081" s="1">
        <v>2268.2703243557639</v>
      </c>
      <c r="AA3081" s="1">
        <v>66811.980008455575</v>
      </c>
      <c r="AB3081" s="1">
        <v>150.58166425999315</v>
      </c>
      <c r="AC3081" s="1">
        <v>1381.9043385172124</v>
      </c>
      <c r="AD3081" s="1">
        <v>12913.080294059351</v>
      </c>
      <c r="AE3081" s="1">
        <v>2208.403952158691</v>
      </c>
      <c r="AF3081" s="1">
        <v>3392.1616850688138</v>
      </c>
      <c r="AG3081" s="1">
        <v>44742.352761656854</v>
      </c>
      <c r="AH3081" s="1">
        <v>2517.7135418435682</v>
      </c>
      <c r="AI3081" s="1">
        <v>652.98691155696235</v>
      </c>
      <c r="AJ3081" s="1">
        <v>5432.3189586232866</v>
      </c>
      <c r="AK3081" s="1">
        <v>251.66049053213999</v>
      </c>
      <c r="AL3081" s="1">
        <v>209447.578125</v>
      </c>
      <c r="AM3081" s="1">
        <v>172547.25</v>
      </c>
      <c r="AN3081" s="1">
        <v>36900.33203125</v>
      </c>
      <c r="AO3081" t="s">
        <v>15891</v>
      </c>
    </row>
    <row r="3082" spans="1:41" x14ac:dyDescent="0.25">
      <c r="A3082" s="1">
        <v>2019</v>
      </c>
      <c r="B3082" t="s">
        <v>2309</v>
      </c>
      <c r="C3082" t="s">
        <v>7068</v>
      </c>
      <c r="D3082" t="s">
        <v>7217</v>
      </c>
      <c r="E3082" t="s">
        <v>7754</v>
      </c>
      <c r="F3082" t="s">
        <v>9367</v>
      </c>
      <c r="G3082" t="s">
        <v>11508</v>
      </c>
      <c r="H3082" t="s">
        <v>12692</v>
      </c>
      <c r="I3082" s="1">
        <v>5277.2207830965808</v>
      </c>
      <c r="J3082" s="1">
        <v>13405.358831629594</v>
      </c>
      <c r="K3082" s="1">
        <v>0</v>
      </c>
      <c r="L3082" s="1">
        <v>148.77676596336255</v>
      </c>
      <c r="M3082" s="1">
        <v>7753.558380013701</v>
      </c>
      <c r="N3082" s="1">
        <v>10125.288916801952</v>
      </c>
      <c r="O3082" s="1">
        <v>1454.5789964571829</v>
      </c>
      <c r="P3082" s="1">
        <v>444.50263254206078</v>
      </c>
      <c r="Q3082" s="1">
        <v>0</v>
      </c>
      <c r="R3082" s="1">
        <v>2446.9567314433857</v>
      </c>
      <c r="S3082" s="1">
        <v>7277.9409055873093</v>
      </c>
      <c r="T3082" s="1">
        <v>0</v>
      </c>
      <c r="U3082" s="1">
        <v>211.72078233247746</v>
      </c>
      <c r="V3082" s="1">
        <v>5062.9877893993526</v>
      </c>
      <c r="W3082" s="1">
        <v>2975.5353192672505</v>
      </c>
      <c r="X3082" s="1">
        <v>3569.5493356949291</v>
      </c>
      <c r="Y3082" s="1">
        <v>12006.285013243356</v>
      </c>
      <c r="Z3082" s="1">
        <v>367.13162788930572</v>
      </c>
      <c r="AA3082" s="1">
        <v>53473.422019850295</v>
      </c>
      <c r="AB3082" s="1">
        <v>155.64338593090235</v>
      </c>
      <c r="AC3082" s="1">
        <v>3228.255544989247</v>
      </c>
      <c r="AD3082" s="1">
        <v>7947.3350382808258</v>
      </c>
      <c r="AE3082" s="1">
        <v>5793.909775368239</v>
      </c>
      <c r="AF3082" s="1">
        <v>3808.3855035892311</v>
      </c>
      <c r="AG3082" s="1">
        <v>38929.15746930569</v>
      </c>
      <c r="AH3082" s="1">
        <v>2408.7524590456869</v>
      </c>
      <c r="AI3082" s="1">
        <v>223.1651489450438</v>
      </c>
      <c r="AJ3082" s="1">
        <v>6166.2247308507485</v>
      </c>
      <c r="AK3082" s="1">
        <v>259.78712210525612</v>
      </c>
      <c r="AL3082" s="1">
        <v>194921.421875</v>
      </c>
      <c r="AM3082" s="1">
        <v>160895.578125</v>
      </c>
      <c r="AN3082" s="1">
        <v>34025.84765625</v>
      </c>
      <c r="AO3082" t="s">
        <v>15892</v>
      </c>
    </row>
    <row r="3083" spans="1:41" x14ac:dyDescent="0.25">
      <c r="A3083" s="1">
        <v>2019</v>
      </c>
      <c r="B3083" t="s">
        <v>2310</v>
      </c>
      <c r="C3083" t="s">
        <v>7068</v>
      </c>
      <c r="D3083" t="s">
        <v>7217</v>
      </c>
      <c r="E3083" t="s">
        <v>7754</v>
      </c>
      <c r="F3083" t="s">
        <v>9367</v>
      </c>
      <c r="G3083" t="s">
        <v>11508</v>
      </c>
      <c r="H3083" t="s">
        <v>12692</v>
      </c>
      <c r="I3083" s="1">
        <v>643.14645175743328</v>
      </c>
      <c r="J3083" s="1">
        <v>7537.3172833688941</v>
      </c>
      <c r="K3083" s="1">
        <v>47.210860243428129</v>
      </c>
      <c r="L3083" s="1">
        <v>248.75365664696196</v>
      </c>
      <c r="M3083" s="1">
        <v>9570.6741089107072</v>
      </c>
      <c r="N3083" s="1">
        <v>11317.310463852395</v>
      </c>
      <c r="O3083" s="1">
        <v>1510.7475277897001</v>
      </c>
      <c r="P3083" s="1">
        <v>1282.9518034705984</v>
      </c>
      <c r="Q3083" s="1">
        <v>0</v>
      </c>
      <c r="R3083" s="1">
        <v>2501.2877121139063</v>
      </c>
      <c r="S3083" s="1">
        <v>6560.4766121875591</v>
      </c>
      <c r="T3083" s="1">
        <v>0</v>
      </c>
      <c r="U3083" s="1">
        <v>177.04072591285549</v>
      </c>
      <c r="V3083" s="1">
        <v>11541.875058012092</v>
      </c>
      <c r="W3083" s="1">
        <v>4924.0927233895536</v>
      </c>
      <c r="X3083" s="1">
        <v>126.74076738663589</v>
      </c>
      <c r="Y3083" s="1">
        <v>23560.431102075756</v>
      </c>
      <c r="Z3083" s="1">
        <v>2311.250743126996</v>
      </c>
      <c r="AA3083" s="1">
        <v>33886.753909106686</v>
      </c>
      <c r="AB3083" s="1">
        <v>200.64615603456954</v>
      </c>
      <c r="AC3083" s="1">
        <v>2100.5882129560305</v>
      </c>
      <c r="AD3083" s="1">
        <v>4713.9547578090469</v>
      </c>
      <c r="AE3083" s="1">
        <v>7542.4943725815283</v>
      </c>
      <c r="AF3083" s="1">
        <v>8545.7959679376054</v>
      </c>
      <c r="AG3083" s="1">
        <v>35388.89973101706</v>
      </c>
      <c r="AH3083" s="1">
        <v>10476.625934673168</v>
      </c>
      <c r="AI3083" s="1">
        <v>230.15294368671212</v>
      </c>
      <c r="AJ3083" s="1">
        <v>8556.9684191213473</v>
      </c>
      <c r="AK3083" s="1">
        <v>254.93864531451189</v>
      </c>
      <c r="AL3083" s="1">
        <v>195759.140625</v>
      </c>
      <c r="AM3083" s="1">
        <v>157142.859375</v>
      </c>
      <c r="AN3083" s="1">
        <v>38616.2578125</v>
      </c>
      <c r="AO3083" t="s">
        <v>15893</v>
      </c>
    </row>
    <row r="3084" spans="1:41" x14ac:dyDescent="0.25">
      <c r="A3084" s="1">
        <v>2019</v>
      </c>
      <c r="B3084" t="s">
        <v>2311</v>
      </c>
      <c r="C3084" t="s">
        <v>7068</v>
      </c>
      <c r="D3084" t="s">
        <v>7217</v>
      </c>
      <c r="E3084" t="s">
        <v>7754</v>
      </c>
      <c r="F3084" t="s">
        <v>9367</v>
      </c>
      <c r="G3084" t="s">
        <v>11508</v>
      </c>
      <c r="H3084" t="s">
        <v>12692</v>
      </c>
      <c r="I3084" s="1">
        <v>2228.286871014348</v>
      </c>
      <c r="J3084" s="1">
        <v>9971.8168177560729</v>
      </c>
      <c r="K3084" s="1">
        <v>0</v>
      </c>
      <c r="L3084" s="1">
        <v>0</v>
      </c>
      <c r="M3084" s="1">
        <v>7535.4258482778387</v>
      </c>
      <c r="N3084" s="1">
        <v>5317.649764390917</v>
      </c>
      <c r="O3084" s="1">
        <v>1494.3976685859657</v>
      </c>
      <c r="P3084" s="1">
        <v>0</v>
      </c>
      <c r="Q3084" s="1">
        <v>0</v>
      </c>
      <c r="R3084" s="1">
        <v>454.59991955000015</v>
      </c>
      <c r="S3084" s="1">
        <v>1262.3724847401072</v>
      </c>
      <c r="T3084" s="1">
        <v>215.60588979335733</v>
      </c>
      <c r="U3084" s="1">
        <v>107.80294489667867</v>
      </c>
      <c r="V3084" s="1">
        <v>8254.471490738686</v>
      </c>
      <c r="W3084" s="1">
        <v>4538.5039801501716</v>
      </c>
      <c r="X3084" s="1">
        <v>3894.9203991170002</v>
      </c>
      <c r="Y3084" s="1">
        <v>9500.6735337442897</v>
      </c>
      <c r="Z3084" s="1">
        <v>480.77772902993166</v>
      </c>
      <c r="AA3084" s="1">
        <v>67016.778724469259</v>
      </c>
      <c r="AB3084" s="1">
        <v>233.9323904257927</v>
      </c>
      <c r="AC3084" s="1">
        <v>1182.598305516565</v>
      </c>
      <c r="AD3084" s="1">
        <v>8241.5287665984124</v>
      </c>
      <c r="AE3084" s="1">
        <v>2345.7920809517277</v>
      </c>
      <c r="AF3084" s="1">
        <v>13.731859581280515</v>
      </c>
      <c r="AG3084" s="1">
        <v>48927.444570806576</v>
      </c>
      <c r="AH3084" s="1">
        <v>1316.2739571884465</v>
      </c>
      <c r="AI3084" s="1">
        <v>1770.1243552034637</v>
      </c>
      <c r="AJ3084" s="1">
        <v>4516.9433911708356</v>
      </c>
      <c r="AK3084" s="1">
        <v>244.71268491546056</v>
      </c>
      <c r="AL3084" s="1">
        <v>191067.171875</v>
      </c>
      <c r="AM3084" s="1">
        <v>160319.359375</v>
      </c>
      <c r="AN3084" s="1">
        <v>30747.796875</v>
      </c>
      <c r="AO3084" t="s">
        <v>15894</v>
      </c>
    </row>
    <row r="3085" spans="1:41" x14ac:dyDescent="0.25">
      <c r="A3085" s="1">
        <v>2019</v>
      </c>
      <c r="B3085" t="s">
        <v>2312</v>
      </c>
      <c r="C3085" t="s">
        <v>7068</v>
      </c>
      <c r="D3085" t="s">
        <v>7217</v>
      </c>
      <c r="E3085" t="s">
        <v>7754</v>
      </c>
      <c r="F3085" t="s">
        <v>9367</v>
      </c>
      <c r="G3085" t="s">
        <v>11508</v>
      </c>
      <c r="H3085" t="s">
        <v>12692</v>
      </c>
      <c r="I3085" s="1">
        <v>2167.0268205496986</v>
      </c>
      <c r="J3085" s="1">
        <v>9144.1780285822497</v>
      </c>
      <c r="K3085" s="1">
        <v>0</v>
      </c>
      <c r="L3085" s="1">
        <v>68.145497501562858</v>
      </c>
      <c r="M3085" s="1">
        <v>9825.5323474561083</v>
      </c>
      <c r="N3085" s="1">
        <v>3148.112306118353</v>
      </c>
      <c r="O3085" s="1">
        <v>1453.3136960586057</v>
      </c>
      <c r="P3085" s="1">
        <v>0</v>
      </c>
      <c r="Q3085" s="1">
        <v>0</v>
      </c>
      <c r="R3085" s="1">
        <v>8069.1760179535277</v>
      </c>
      <c r="S3085" s="1">
        <v>722.75743685519103</v>
      </c>
      <c r="T3085" s="1">
        <v>299.05168269724732</v>
      </c>
      <c r="U3085" s="1">
        <v>105.40955231995592</v>
      </c>
      <c r="V3085" s="1">
        <v>6142.5303055639497</v>
      </c>
      <c r="W3085" s="1">
        <v>1035.8115620237554</v>
      </c>
      <c r="X3085" s="1">
        <v>3787.8412688176395</v>
      </c>
      <c r="Y3085" s="1">
        <v>9239.4810689426686</v>
      </c>
      <c r="Z3085" s="1">
        <v>384.11583060628624</v>
      </c>
      <c r="AA3085" s="1">
        <v>62668.696286975704</v>
      </c>
      <c r="AB3085" s="1">
        <v>180.32347031182786</v>
      </c>
      <c r="AC3085" s="1">
        <v>1150.0863193725299</v>
      </c>
      <c r="AD3085" s="1">
        <v>5812.8374402398777</v>
      </c>
      <c r="AE3085" s="1">
        <v>2606.3031813674652</v>
      </c>
      <c r="AF3085" s="1">
        <v>580.38068741704342</v>
      </c>
      <c r="AG3085" s="1">
        <v>39910.196905992227</v>
      </c>
      <c r="AH3085" s="1">
        <v>114.27475734877463</v>
      </c>
      <c r="AI3085" s="1">
        <v>1721.460106116403</v>
      </c>
      <c r="AJ3085" s="1">
        <v>1049.440661524068</v>
      </c>
      <c r="AK3085" s="1">
        <v>237.98504512084259</v>
      </c>
      <c r="AL3085" s="1">
        <v>171624.46875</v>
      </c>
      <c r="AM3085" s="1">
        <v>146433.28125</v>
      </c>
      <c r="AN3085" s="1">
        <v>25191.19140625</v>
      </c>
      <c r="AO3085" t="s">
        <v>15895</v>
      </c>
    </row>
    <row r="3086" spans="1:41" x14ac:dyDescent="0.25">
      <c r="A3086" s="1">
        <v>2019</v>
      </c>
      <c r="B3086" t="s">
        <v>2313</v>
      </c>
      <c r="C3086" t="s">
        <v>7068</v>
      </c>
      <c r="D3086" t="s">
        <v>7217</v>
      </c>
      <c r="E3086" t="s">
        <v>7754</v>
      </c>
      <c r="F3086" t="s">
        <v>9368</v>
      </c>
      <c r="G3086" t="s">
        <v>11508</v>
      </c>
      <c r="H3086" t="s">
        <v>12692</v>
      </c>
      <c r="I3086" s="1">
        <v>0</v>
      </c>
      <c r="J3086" s="1">
        <v>7341.416414713518</v>
      </c>
      <c r="K3086" s="1"/>
      <c r="L3086" s="1"/>
      <c r="M3086" s="1">
        <v>1210.2820930187597</v>
      </c>
      <c r="N3086" s="1">
        <v>1757.9347401097484</v>
      </c>
      <c r="O3086" s="1">
        <v>572.46342999787339</v>
      </c>
      <c r="P3086" s="1">
        <v>0</v>
      </c>
      <c r="Q3086" s="1">
        <v>0</v>
      </c>
      <c r="R3086" s="1">
        <v>3523.7417600935378</v>
      </c>
      <c r="S3086" s="1">
        <v>2420.5641860375194</v>
      </c>
      <c r="T3086" s="1">
        <v>0</v>
      </c>
      <c r="U3086" s="1">
        <v>0</v>
      </c>
      <c r="V3086" s="1">
        <v>4599.0719534712871</v>
      </c>
      <c r="W3086" s="1">
        <v>2057.4795581318917</v>
      </c>
      <c r="X3086" s="1">
        <v>2835.6909439429542</v>
      </c>
      <c r="Y3086" s="1">
        <v>4533.9829825087381</v>
      </c>
      <c r="Z3086" s="1">
        <v>1210.2820930187597</v>
      </c>
      <c r="AA3086" s="1">
        <v>17169.049315193788</v>
      </c>
      <c r="AB3086" s="1"/>
      <c r="AC3086" s="1">
        <v>0</v>
      </c>
      <c r="AD3086" s="1">
        <v>4148.1964882433113</v>
      </c>
      <c r="AE3086" s="1">
        <v>7192.4039082872341</v>
      </c>
      <c r="AF3086" s="1">
        <v>2228.914935207637</v>
      </c>
      <c r="AG3086" s="1">
        <v>13301.000202276169</v>
      </c>
      <c r="AH3086" s="1">
        <v>5622.1839208046958</v>
      </c>
      <c r="AI3086" s="1">
        <v>0</v>
      </c>
      <c r="AJ3086" s="1">
        <v>4845.1099768975691</v>
      </c>
      <c r="AK3086" s="1"/>
      <c r="AL3086" s="1">
        <v>86569.7734375</v>
      </c>
      <c r="AM3086" s="1">
        <v>67702.90625</v>
      </c>
      <c r="AN3086" s="1">
        <v>18866.861328125</v>
      </c>
      <c r="AO3086" t="s">
        <v>15896</v>
      </c>
    </row>
    <row r="3087" spans="1:41" x14ac:dyDescent="0.25">
      <c r="A3087" s="1">
        <v>2019</v>
      </c>
      <c r="B3087" t="s">
        <v>2314</v>
      </c>
      <c r="C3087" t="s">
        <v>7068</v>
      </c>
      <c r="D3087" t="s">
        <v>7217</v>
      </c>
      <c r="E3087" t="s">
        <v>7754</v>
      </c>
      <c r="F3087" t="s">
        <v>9368</v>
      </c>
      <c r="G3087" t="s">
        <v>11508</v>
      </c>
      <c r="H3087" t="s">
        <v>12692</v>
      </c>
      <c r="I3087" s="1">
        <v>3089.9789853929142</v>
      </c>
      <c r="J3087" s="1">
        <v>13176.471499378265</v>
      </c>
      <c r="K3087" s="1"/>
      <c r="L3087" s="1">
        <v>0</v>
      </c>
      <c r="M3087" s="1">
        <v>5722.1833062831747</v>
      </c>
      <c r="N3087" s="1">
        <v>2736.5769443968652</v>
      </c>
      <c r="O3087" s="1">
        <v>0</v>
      </c>
      <c r="P3087" s="1">
        <v>0</v>
      </c>
      <c r="Q3087" s="1">
        <v>0</v>
      </c>
      <c r="R3087" s="1">
        <v>2167.3467569388067</v>
      </c>
      <c r="S3087" s="1">
        <v>3433.3099837699046</v>
      </c>
      <c r="T3087" s="1">
        <v>0</v>
      </c>
      <c r="U3087" s="1">
        <v>0</v>
      </c>
      <c r="V3087" s="1">
        <v>1029.9929951309714</v>
      </c>
      <c r="W3087" s="1">
        <v>0</v>
      </c>
      <c r="X3087" s="1">
        <v>3370.0882074268038</v>
      </c>
      <c r="Y3087" s="1">
        <v>5836.6269724088379</v>
      </c>
      <c r="Z3087" s="1">
        <v>0</v>
      </c>
      <c r="AA3087" s="1">
        <v>14526.268487376938</v>
      </c>
      <c r="AB3087" s="1"/>
      <c r="AC3087" s="1">
        <v>1970.7199306839252</v>
      </c>
      <c r="AD3087" s="1">
        <v>6738.3190494601195</v>
      </c>
      <c r="AE3087" s="1">
        <v>1008.8506722509163</v>
      </c>
      <c r="AF3087" s="1">
        <v>705.25657473874651</v>
      </c>
      <c r="AG3087" s="1">
        <v>13467.73062966808</v>
      </c>
      <c r="AH3087" s="1">
        <v>801.10566287964446</v>
      </c>
      <c r="AI3087" s="1"/>
      <c r="AJ3087" s="1">
        <v>2017.6418337954474</v>
      </c>
      <c r="AK3087" s="1">
        <v>0</v>
      </c>
      <c r="AL3087" s="1">
        <v>81798.4765625</v>
      </c>
      <c r="AM3087" s="1">
        <v>61733.4609375</v>
      </c>
      <c r="AN3087" s="1">
        <v>20065.005859375</v>
      </c>
      <c r="AO3087" t="s">
        <v>15897</v>
      </c>
    </row>
    <row r="3088" spans="1:41" x14ac:dyDescent="0.25">
      <c r="A3088" s="1">
        <v>2019</v>
      </c>
      <c r="B3088" t="s">
        <v>2315</v>
      </c>
      <c r="C3088" t="s">
        <v>7068</v>
      </c>
      <c r="D3088" t="s">
        <v>7217</v>
      </c>
      <c r="E3088" t="s">
        <v>7754</v>
      </c>
      <c r="F3088" t="s">
        <v>9368</v>
      </c>
      <c r="G3088" t="s">
        <v>11508</v>
      </c>
      <c r="H3088" t="s">
        <v>12692</v>
      </c>
      <c r="I3088" s="1">
        <v>0</v>
      </c>
      <c r="J3088" s="1">
        <v>6487.8174084694283</v>
      </c>
      <c r="K3088" s="1"/>
      <c r="L3088" s="1"/>
      <c r="M3088" s="1">
        <v>743.57104883399302</v>
      </c>
      <c r="N3088" s="1">
        <v>2327.7129340395782</v>
      </c>
      <c r="O3088" s="1">
        <v>0</v>
      </c>
      <c r="P3088" s="1"/>
      <c r="Q3088" s="1">
        <v>0</v>
      </c>
      <c r="R3088" s="1">
        <v>2215.8943505048651</v>
      </c>
      <c r="S3088" s="1">
        <v>3540.8145182571097</v>
      </c>
      <c r="T3088" s="1"/>
      <c r="U3088" s="1">
        <v>0</v>
      </c>
      <c r="V3088" s="1">
        <v>8497.9548438170623</v>
      </c>
      <c r="W3088" s="1">
        <v>2006.4615603456955</v>
      </c>
      <c r="X3088" s="1">
        <v>0</v>
      </c>
      <c r="Y3088" s="1">
        <v>17012.05986197136</v>
      </c>
      <c r="Z3088" s="1">
        <v>402.47057711366443</v>
      </c>
      <c r="AA3088" s="1">
        <v>16880.63598904623</v>
      </c>
      <c r="AB3088" s="1"/>
      <c r="AC3088" s="1">
        <v>1065.7851699953899</v>
      </c>
      <c r="AD3088" s="1">
        <v>3883.7442367118979</v>
      </c>
      <c r="AE3088" s="1">
        <v>4481.0188000049802</v>
      </c>
      <c r="AF3088" s="1">
        <v>0</v>
      </c>
      <c r="AG3088" s="1">
        <v>18462.807195950332</v>
      </c>
      <c r="AH3088" s="1">
        <v>5373.9434903653892</v>
      </c>
      <c r="AI3088" s="1"/>
      <c r="AJ3088" s="1">
        <v>7170.149399470647</v>
      </c>
      <c r="AK3088" s="1"/>
      <c r="AL3088" s="1">
        <v>100552.8359375</v>
      </c>
      <c r="AM3088" s="1">
        <v>85004.3046875</v>
      </c>
      <c r="AN3088" s="1">
        <v>15548.53515625</v>
      </c>
      <c r="AO3088" t="s">
        <v>15898</v>
      </c>
    </row>
    <row r="3089" spans="1:41" x14ac:dyDescent="0.25">
      <c r="A3089" s="1">
        <v>2019</v>
      </c>
      <c r="B3089" t="s">
        <v>2316</v>
      </c>
      <c r="C3089" t="s">
        <v>7068</v>
      </c>
      <c r="D3089" t="s">
        <v>7217</v>
      </c>
      <c r="E3089" t="s">
        <v>7754</v>
      </c>
      <c r="F3089" t="s">
        <v>9368</v>
      </c>
      <c r="G3089" t="s">
        <v>11508</v>
      </c>
      <c r="H3089" t="s">
        <v>12692</v>
      </c>
      <c r="I3089" s="1">
        <v>1692.5062348778549</v>
      </c>
      <c r="J3089" s="1">
        <v>3219.6530068027064</v>
      </c>
      <c r="K3089" s="1"/>
      <c r="L3089" s="1"/>
      <c r="M3089" s="1">
        <v>2156.0588979335735</v>
      </c>
      <c r="N3089" s="1">
        <v>2476.0935004483431</v>
      </c>
      <c r="O3089" s="1">
        <v>0</v>
      </c>
      <c r="P3089" s="1">
        <v>0</v>
      </c>
      <c r="Q3089" s="1">
        <v>0</v>
      </c>
      <c r="R3089" s="1">
        <v>0</v>
      </c>
      <c r="S3089" s="1">
        <v>107.80294489667867</v>
      </c>
      <c r="T3089" s="1"/>
      <c r="U3089" s="1">
        <v>0</v>
      </c>
      <c r="V3089" s="1">
        <v>5120.6398825922361</v>
      </c>
      <c r="W3089" s="1">
        <v>1573.9229954915086</v>
      </c>
      <c r="X3089" s="1">
        <v>3029.2627515966706</v>
      </c>
      <c r="Y3089" s="1">
        <v>2865.9713173824889</v>
      </c>
      <c r="Z3089" s="1">
        <v>249.96442572192757</v>
      </c>
      <c r="AA3089" s="1">
        <v>19343.082402811051</v>
      </c>
      <c r="AB3089" s="1"/>
      <c r="AC3089" s="1">
        <v>0</v>
      </c>
      <c r="AD3089" s="1">
        <v>3512.7723839433966</v>
      </c>
      <c r="AE3089" s="1">
        <v>14.014382836568226</v>
      </c>
      <c r="AF3089" s="1">
        <v>0</v>
      </c>
      <c r="AG3089" s="1">
        <v>21235.024085747762</v>
      </c>
      <c r="AH3089" s="1">
        <v>215.60588979335733</v>
      </c>
      <c r="AI3089" s="1"/>
      <c r="AJ3089" s="1">
        <v>646.81766938007195</v>
      </c>
      <c r="AK3089" s="1"/>
      <c r="AL3089" s="1">
        <v>67459.203125</v>
      </c>
      <c r="AM3089" s="1">
        <v>56863.765625</v>
      </c>
      <c r="AN3089" s="1">
        <v>10595.42578125</v>
      </c>
      <c r="AO3089" t="s">
        <v>15899</v>
      </c>
    </row>
    <row r="3090" spans="1:41" x14ac:dyDescent="0.25">
      <c r="A3090" s="1">
        <v>2019</v>
      </c>
      <c r="B3090" t="s">
        <v>2317</v>
      </c>
      <c r="C3090" t="s">
        <v>7068</v>
      </c>
      <c r="D3090" t="s">
        <v>7217</v>
      </c>
      <c r="E3090" t="s">
        <v>7754</v>
      </c>
      <c r="F3090" t="s">
        <v>9368</v>
      </c>
      <c r="G3090" t="s">
        <v>11508</v>
      </c>
      <c r="H3090" t="s">
        <v>12692</v>
      </c>
      <c r="I3090" s="1">
        <v>0</v>
      </c>
      <c r="J3090" s="1">
        <v>9288.1567827236522</v>
      </c>
      <c r="K3090" s="1"/>
      <c r="L3090" s="1"/>
      <c r="M3090" s="1">
        <v>4379.1142625636694</v>
      </c>
      <c r="N3090" s="1">
        <v>1902.256786046149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/>
      <c r="U3090" s="1">
        <v>0</v>
      </c>
      <c r="V3090" s="1">
        <v>6540.9554807913037</v>
      </c>
      <c r="W3090" s="1">
        <v>2106.4093921192334</v>
      </c>
      <c r="X3090" s="1">
        <v>3609.1425418906911</v>
      </c>
      <c r="Y3090" s="1">
        <v>14816.570077578561</v>
      </c>
      <c r="Z3090" s="1">
        <v>1967.8298268482313</v>
      </c>
      <c r="AA3090" s="1">
        <v>18157.248960067791</v>
      </c>
      <c r="AB3090" s="1"/>
      <c r="AC3090" s="1">
        <v>310.97254446812894</v>
      </c>
      <c r="AD3090" s="1">
        <v>6753.4646995383155</v>
      </c>
      <c r="AE3090" s="1">
        <v>977.81741255219151</v>
      </c>
      <c r="AF3090" s="1">
        <v>682.92009765549881</v>
      </c>
      <c r="AG3090" s="1">
        <v>26585.103801589063</v>
      </c>
      <c r="AH3090" s="1">
        <v>783.80602117278841</v>
      </c>
      <c r="AI3090" s="1"/>
      <c r="AJ3090" s="1">
        <v>221.72730443360354</v>
      </c>
      <c r="AK3090" s="1">
        <v>0</v>
      </c>
      <c r="AL3090" s="1">
        <v>99083.4921875</v>
      </c>
      <c r="AM3090" s="1">
        <v>81451.5625</v>
      </c>
      <c r="AN3090" s="1">
        <v>17631.9375</v>
      </c>
      <c r="AO3090" t="s">
        <v>15900</v>
      </c>
    </row>
    <row r="3091" spans="1:41" x14ac:dyDescent="0.25">
      <c r="A3091" s="1">
        <v>2019</v>
      </c>
      <c r="B3091" t="s">
        <v>2318</v>
      </c>
      <c r="C3091" t="s">
        <v>7068</v>
      </c>
      <c r="D3091" t="s">
        <v>7217</v>
      </c>
      <c r="E3091" t="s">
        <v>7754</v>
      </c>
      <c r="F3091" t="s">
        <v>9368</v>
      </c>
      <c r="G3091" t="s">
        <v>11508</v>
      </c>
      <c r="H3091" t="s">
        <v>12692</v>
      </c>
      <c r="I3091" s="1">
        <v>1645.9758627300566</v>
      </c>
      <c r="J3091" s="1">
        <v>2746.2331661890657</v>
      </c>
      <c r="K3091" s="1"/>
      <c r="L3091" s="1"/>
      <c r="M3091" s="1"/>
      <c r="N3091" s="1">
        <v>1341.2082300576824</v>
      </c>
      <c r="O3091" s="1">
        <v>0</v>
      </c>
      <c r="P3091" s="1">
        <v>0</v>
      </c>
      <c r="Q3091" s="1">
        <v>0</v>
      </c>
      <c r="R3091" s="1">
        <v>1999.8249185970517</v>
      </c>
      <c r="S3091" s="1"/>
      <c r="T3091" s="1">
        <v>0</v>
      </c>
      <c r="U3091" s="1"/>
      <c r="V3091" s="1">
        <v>4844.620676226491</v>
      </c>
      <c r="W3091" s="1">
        <v>262.09806731370327</v>
      </c>
      <c r="X3091" s="1">
        <v>3027.7568736079002</v>
      </c>
      <c r="Y3091" s="1">
        <v>2787.6750439485481</v>
      </c>
      <c r="Z3091" s="1">
        <v>30.418925562527164</v>
      </c>
      <c r="AA3091" s="1">
        <v>10232.308547926976</v>
      </c>
      <c r="AB3091" s="1"/>
      <c r="AC3091" s="1">
        <v>0</v>
      </c>
      <c r="AD3091" s="1">
        <v>1986.9519450127566</v>
      </c>
      <c r="AE3091" s="1">
        <v>1707.8310066160905</v>
      </c>
      <c r="AF3091" s="1">
        <v>14.972971646553766</v>
      </c>
      <c r="AG3091" s="1">
        <v>19839.775303378083</v>
      </c>
      <c r="AH3091" s="1">
        <v>52.419613462740656</v>
      </c>
      <c r="AI3091" s="1"/>
      <c r="AJ3091" s="1">
        <v>4.1935690770192524</v>
      </c>
      <c r="AK3091" s="1"/>
      <c r="AL3091" s="1">
        <v>52524.26171875</v>
      </c>
      <c r="AM3091" s="1">
        <v>47195.03515625</v>
      </c>
      <c r="AN3091" s="1">
        <v>5329.2265625</v>
      </c>
      <c r="AO3091" t="s">
        <v>15901</v>
      </c>
    </row>
    <row r="3092" spans="1:41" x14ac:dyDescent="0.25">
      <c r="A3092" s="1">
        <v>2019</v>
      </c>
      <c r="B3092" t="s">
        <v>2319</v>
      </c>
      <c r="C3092" t="s">
        <v>7069</v>
      </c>
      <c r="D3092" t="s">
        <v>7217</v>
      </c>
      <c r="E3092" t="s">
        <v>7755</v>
      </c>
      <c r="F3092" t="s">
        <v>9369</v>
      </c>
      <c r="G3092" t="s">
        <v>11508</v>
      </c>
      <c r="H3092" t="s">
        <v>12692</v>
      </c>
      <c r="I3092" s="1">
        <v>11476.605277483319</v>
      </c>
      <c r="J3092" s="1">
        <v>43819.690016082524</v>
      </c>
      <c r="K3092" s="1">
        <v>788.76716960949034</v>
      </c>
      <c r="L3092" s="1">
        <v>1008.8592351728961</v>
      </c>
      <c r="M3092" s="1">
        <v>8869.0921773441405</v>
      </c>
      <c r="N3092" s="1">
        <v>8097.275073185192</v>
      </c>
      <c r="O3092" s="1">
        <v>8844.7021738564454</v>
      </c>
      <c r="P3092" s="1">
        <v>6833.6355226436608</v>
      </c>
      <c r="Q3092" s="1">
        <v>4941.0335842008926</v>
      </c>
      <c r="R3092" s="1">
        <v>6245.0628618060591</v>
      </c>
      <c r="S3092" s="1">
        <v>7920.0288716036994</v>
      </c>
      <c r="T3092" s="1">
        <v>7427.8646985257183</v>
      </c>
      <c r="U3092" s="1">
        <v>537.68871325148859</v>
      </c>
      <c r="V3092" s="1">
        <v>2819.262675873269</v>
      </c>
      <c r="W3092" s="1">
        <v>1635.2388701978259</v>
      </c>
      <c r="X3092" s="1">
        <v>11627.488319862941</v>
      </c>
      <c r="Y3092" s="1">
        <v>31512.993142625903</v>
      </c>
      <c r="Z3092" s="1">
        <v>7212.7892132251227</v>
      </c>
      <c r="AA3092" s="1">
        <v>88704.225411707434</v>
      </c>
      <c r="AB3092" s="1">
        <v>696.8057700956532</v>
      </c>
      <c r="AC3092" s="1">
        <v>9361.2328140687569</v>
      </c>
      <c r="AD3092" s="1">
        <v>9362.6289366152378</v>
      </c>
      <c r="AE3092" s="1">
        <v>10065.310984763431</v>
      </c>
      <c r="AF3092" s="1">
        <v>19830.485504499171</v>
      </c>
      <c r="AG3092" s="1">
        <v>96285.081950292326</v>
      </c>
      <c r="AH3092" s="1">
        <v>14334.670231632468</v>
      </c>
      <c r="AI3092" s="1">
        <v>600.88099501506554</v>
      </c>
      <c r="AJ3092" s="1">
        <v>21401.119423931414</v>
      </c>
      <c r="AK3092" s="1">
        <v>985.70236808880713</v>
      </c>
      <c r="AL3092" s="1">
        <v>443246.21875</v>
      </c>
      <c r="AM3092" s="1">
        <v>370152.34375</v>
      </c>
      <c r="AN3092" s="1">
        <v>73093.875</v>
      </c>
      <c r="AO3092" t="s">
        <v>15902</v>
      </c>
    </row>
    <row r="3093" spans="1:41" x14ac:dyDescent="0.25">
      <c r="A3093" s="1">
        <v>2019</v>
      </c>
      <c r="B3093" t="s">
        <v>2320</v>
      </c>
      <c r="C3093" t="s">
        <v>7069</v>
      </c>
      <c r="D3093" t="s">
        <v>7217</v>
      </c>
      <c r="E3093" t="s">
        <v>7755</v>
      </c>
      <c r="F3093" t="s">
        <v>9369</v>
      </c>
      <c r="G3093" t="s">
        <v>11508</v>
      </c>
      <c r="H3093" t="s">
        <v>12692</v>
      </c>
      <c r="I3093" s="1">
        <v>8869.3985978957189</v>
      </c>
      <c r="J3093" s="1">
        <v>44299.311542941061</v>
      </c>
      <c r="K3093" s="1">
        <v>1093.47313683277</v>
      </c>
      <c r="L3093" s="1">
        <v>1897.1203276145854</v>
      </c>
      <c r="M3093" s="1">
        <v>11317.394546605707</v>
      </c>
      <c r="N3093" s="1">
        <v>7810.6272451752839</v>
      </c>
      <c r="O3093" s="1">
        <v>9281.5636918893979</v>
      </c>
      <c r="P3093" s="1">
        <v>7955.8348164284207</v>
      </c>
      <c r="Q3093" s="1">
        <v>4388.8407032135055</v>
      </c>
      <c r="R3093" s="1">
        <v>6666.8312794182821</v>
      </c>
      <c r="S3093" s="1">
        <v>2925.3876588687835</v>
      </c>
      <c r="T3093" s="1">
        <v>4087.358274133243</v>
      </c>
      <c r="U3093" s="1">
        <v>1033.2303259015457</v>
      </c>
      <c r="V3093" s="1">
        <v>2740.4973918320816</v>
      </c>
      <c r="W3093" s="1">
        <v>3853.8899817806928</v>
      </c>
      <c r="X3093" s="1">
        <v>8807.5434540096849</v>
      </c>
      <c r="Y3093" s="1">
        <v>30047.970829112197</v>
      </c>
      <c r="Z3093" s="1">
        <v>6934.8718018568861</v>
      </c>
      <c r="AA3093" s="1">
        <v>91053.916977049768</v>
      </c>
      <c r="AB3093" s="1">
        <v>832.42346178832156</v>
      </c>
      <c r="AC3093" s="1">
        <v>8263.9409179912418</v>
      </c>
      <c r="AD3093" s="1">
        <v>10565.881303361106</v>
      </c>
      <c r="AE3093" s="1">
        <v>8304.3151647673749</v>
      </c>
      <c r="AF3093" s="1">
        <v>23092.181271800015</v>
      </c>
      <c r="AG3093" s="1">
        <v>92277.390755270142</v>
      </c>
      <c r="AH3093" s="1">
        <v>13592.228408432884</v>
      </c>
      <c r="AI3093" s="1">
        <v>625.89018474512341</v>
      </c>
      <c r="AJ3093" s="1">
        <v>24493.588586600199</v>
      </c>
      <c r="AK3093" s="1">
        <v>1416.3779557632524</v>
      </c>
      <c r="AL3093" s="1">
        <v>438529.28125</v>
      </c>
      <c r="AM3093" s="1">
        <v>370129.875</v>
      </c>
      <c r="AN3093" s="1">
        <v>68399.40625</v>
      </c>
      <c r="AO3093" t="s">
        <v>15903</v>
      </c>
    </row>
    <row r="3094" spans="1:41" x14ac:dyDescent="0.25">
      <c r="A3094" s="1">
        <v>2019</v>
      </c>
      <c r="B3094" t="s">
        <v>2321</v>
      </c>
      <c r="C3094" t="s">
        <v>7069</v>
      </c>
      <c r="D3094" t="s">
        <v>7217</v>
      </c>
      <c r="E3094" t="s">
        <v>7755</v>
      </c>
      <c r="F3094" t="s">
        <v>9369</v>
      </c>
      <c r="G3094" t="s">
        <v>11508</v>
      </c>
      <c r="H3094" t="s">
        <v>12692</v>
      </c>
      <c r="I3094" s="1">
        <v>6126.1694477067667</v>
      </c>
      <c r="J3094" s="1">
        <v>34972.553822176189</v>
      </c>
      <c r="K3094" s="1">
        <v>774.78361967074181</v>
      </c>
      <c r="L3094" s="1">
        <v>1041.4373617435378</v>
      </c>
      <c r="M3094" s="1">
        <v>5342.230334745972</v>
      </c>
      <c r="N3094" s="1">
        <v>7161.8846261440221</v>
      </c>
      <c r="O3094" s="1">
        <v>9041.0496239274162</v>
      </c>
      <c r="P3094" s="1">
        <v>7843.2675654669565</v>
      </c>
      <c r="Q3094" s="1">
        <v>4840.99241608592</v>
      </c>
      <c r="R3094" s="1">
        <v>5147.1491954871317</v>
      </c>
      <c r="S3094" s="1">
        <v>6110.3704486734341</v>
      </c>
      <c r="T3094" s="1">
        <v>6637.732635288482</v>
      </c>
      <c r="U3094" s="1">
        <v>646.60671360999868</v>
      </c>
      <c r="V3094" s="1">
        <v>1753.2769650451646</v>
      </c>
      <c r="W3094" s="1">
        <v>1390.4905434268114</v>
      </c>
      <c r="X3094" s="1">
        <v>11043.710331374292</v>
      </c>
      <c r="Y3094" s="1">
        <v>23163.398023834292</v>
      </c>
      <c r="Z3094" s="1">
        <v>9949.5659473048672</v>
      </c>
      <c r="AA3094" s="1">
        <v>79712.198397480694</v>
      </c>
      <c r="AB3094" s="1">
        <v>719.85065993042338</v>
      </c>
      <c r="AC3094" s="1">
        <v>8936.4039035003352</v>
      </c>
      <c r="AD3094" s="1">
        <v>9457.9528549160805</v>
      </c>
      <c r="AE3094" s="1">
        <v>6923.0909677534164</v>
      </c>
      <c r="AF3094" s="1">
        <v>20307.810679113798</v>
      </c>
      <c r="AG3094" s="1">
        <v>79137.7951258963</v>
      </c>
      <c r="AH3094" s="1">
        <v>14123.492836568132</v>
      </c>
      <c r="AI3094" s="1">
        <v>843.44981934613986</v>
      </c>
      <c r="AJ3094" s="1">
        <v>22181.471368476097</v>
      </c>
      <c r="AK3094" s="1">
        <v>1462.1322784214767</v>
      </c>
      <c r="AL3094" s="1">
        <v>386792.28125</v>
      </c>
      <c r="AM3094" s="1">
        <v>319845.0625</v>
      </c>
      <c r="AN3094" s="1">
        <v>66947.2421875</v>
      </c>
      <c r="AO3094" t="s">
        <v>15904</v>
      </c>
    </row>
    <row r="3095" spans="1:41" x14ac:dyDescent="0.25">
      <c r="A3095" s="1">
        <v>2019</v>
      </c>
      <c r="B3095" t="s">
        <v>2322</v>
      </c>
      <c r="C3095" t="s">
        <v>7069</v>
      </c>
      <c r="D3095" t="s">
        <v>7217</v>
      </c>
      <c r="E3095" t="s">
        <v>7755</v>
      </c>
      <c r="F3095" t="s">
        <v>9369</v>
      </c>
      <c r="G3095" t="s">
        <v>11508</v>
      </c>
      <c r="H3095" t="s">
        <v>12692</v>
      </c>
      <c r="I3095" s="1">
        <v>9120.1291382590152</v>
      </c>
      <c r="J3095" s="1">
        <v>45244.355577445844</v>
      </c>
      <c r="K3095" s="1">
        <v>1124.3847152723583</v>
      </c>
      <c r="L3095" s="1">
        <v>1348.4941013591656</v>
      </c>
      <c r="M3095" s="1">
        <v>12176.342626079855</v>
      </c>
      <c r="N3095" s="1">
        <v>12872.32336710661</v>
      </c>
      <c r="O3095" s="1">
        <v>9543.9457975302357</v>
      </c>
      <c r="P3095" s="1">
        <v>8180.7396665766009</v>
      </c>
      <c r="Q3095" s="1">
        <v>4794.0118300828608</v>
      </c>
      <c r="R3095" s="1">
        <v>5400.7750441422322</v>
      </c>
      <c r="S3095" s="1">
        <v>5543.2274265872165</v>
      </c>
      <c r="T3095" s="1">
        <v>5659.6546070756294</v>
      </c>
      <c r="U3095" s="1">
        <v>1034.9082710081152</v>
      </c>
      <c r="V3095" s="1">
        <v>2424.4882307263033</v>
      </c>
      <c r="W3095" s="1">
        <v>4193.5345564808003</v>
      </c>
      <c r="X3095" s="1">
        <v>9055.4473713210082</v>
      </c>
      <c r="Y3095" s="1">
        <v>30896.86302211259</v>
      </c>
      <c r="Z3095" s="1">
        <v>7850.6990594004119</v>
      </c>
      <c r="AA3095" s="1">
        <v>78125.872196071999</v>
      </c>
      <c r="AB3095" s="1">
        <v>845.17508798996073</v>
      </c>
      <c r="AC3095" s="1">
        <v>8497.5556720276527</v>
      </c>
      <c r="AD3095" s="1">
        <v>9657.3600735877571</v>
      </c>
      <c r="AE3095" s="1">
        <v>6843.6311975630433</v>
      </c>
      <c r="AF3095" s="1">
        <v>23085.363430395348</v>
      </c>
      <c r="AG3095" s="1">
        <v>90558.785831005938</v>
      </c>
      <c r="AH3095" s="1">
        <v>15389.948413449845</v>
      </c>
      <c r="AI3095" s="1">
        <v>643.58358103317164</v>
      </c>
      <c r="AJ3095" s="1">
        <v>19267.620341383375</v>
      </c>
      <c r="AK3095" s="1">
        <v>1456.4177855541286</v>
      </c>
      <c r="AL3095" s="1">
        <v>430835.625</v>
      </c>
      <c r="AM3095" s="1">
        <v>355546.59375</v>
      </c>
      <c r="AN3095" s="1">
        <v>75289.0234375</v>
      </c>
      <c r="AO3095" t="s">
        <v>15905</v>
      </c>
    </row>
    <row r="3096" spans="1:41" x14ac:dyDescent="0.25">
      <c r="A3096" s="1">
        <v>2019</v>
      </c>
      <c r="B3096" t="s">
        <v>2323</v>
      </c>
      <c r="C3096" t="s">
        <v>7069</v>
      </c>
      <c r="D3096" t="s">
        <v>7217</v>
      </c>
      <c r="E3096" t="s">
        <v>7755</v>
      </c>
      <c r="F3096" t="s">
        <v>9369</v>
      </c>
      <c r="G3096" t="s">
        <v>11508</v>
      </c>
      <c r="H3096" t="s">
        <v>12692</v>
      </c>
      <c r="I3096" s="1">
        <v>4898.1267502556684</v>
      </c>
      <c r="J3096" s="1">
        <v>11061.646902229344</v>
      </c>
      <c r="K3096" s="1">
        <v>631.44525575585124</v>
      </c>
      <c r="L3096" s="1">
        <v>1727.9174849094695</v>
      </c>
      <c r="M3096" s="1">
        <v>4732.7412054654087</v>
      </c>
      <c r="N3096" s="1">
        <v>3352.4430678586805</v>
      </c>
      <c r="O3096" s="1">
        <v>7385.450705779258</v>
      </c>
      <c r="P3096" s="1">
        <v>9497.1161819157696</v>
      </c>
      <c r="Q3096" s="1">
        <v>2796.9042956161702</v>
      </c>
      <c r="R3096" s="1">
        <v>3420.5089306680916</v>
      </c>
      <c r="S3096" s="1">
        <v>4326.3140843088031</v>
      </c>
      <c r="T3096" s="1">
        <v>6845.5747352970784</v>
      </c>
      <c r="U3096" s="1">
        <v>1298.2986566942734</v>
      </c>
      <c r="V3096" s="1">
        <v>1202.6966647013317</v>
      </c>
      <c r="W3096" s="1">
        <v>1280.5945841029879</v>
      </c>
      <c r="X3096" s="1">
        <v>11230.636676505221</v>
      </c>
      <c r="Y3096" s="1">
        <v>25659.102542303186</v>
      </c>
      <c r="Z3096" s="1">
        <v>11041.893753825843</v>
      </c>
      <c r="AA3096" s="1">
        <v>67300.016629986756</v>
      </c>
      <c r="AB3096" s="1">
        <v>482.73104598905263</v>
      </c>
      <c r="AC3096" s="1">
        <v>9458.4096339305997</v>
      </c>
      <c r="AD3096" s="1">
        <v>8639.8555605939673</v>
      </c>
      <c r="AE3096" s="1">
        <v>7180.6498822659341</v>
      </c>
      <c r="AF3096" s="1">
        <v>17207.692183691073</v>
      </c>
      <c r="AG3096" s="1">
        <v>70214.84918054477</v>
      </c>
      <c r="AH3096" s="1">
        <v>13587.603799533921</v>
      </c>
      <c r="AI3096" s="1">
        <v>869.86009998516329</v>
      </c>
      <c r="AJ3096" s="1">
        <v>17545.537642837211</v>
      </c>
      <c r="AK3096" s="1">
        <v>1513.3441251030888</v>
      </c>
      <c r="AL3096" s="1">
        <v>326389.96875</v>
      </c>
      <c r="AM3096" s="1">
        <v>264863.8125</v>
      </c>
      <c r="AN3096" s="1">
        <v>61526.1484375</v>
      </c>
      <c r="AO3096" t="s">
        <v>15906</v>
      </c>
    </row>
    <row r="3097" spans="1:41" x14ac:dyDescent="0.25">
      <c r="A3097" s="1">
        <v>2019</v>
      </c>
      <c r="B3097" t="s">
        <v>2324</v>
      </c>
      <c r="C3097" t="s">
        <v>7069</v>
      </c>
      <c r="D3097" t="s">
        <v>7217</v>
      </c>
      <c r="E3097" t="s">
        <v>7755</v>
      </c>
      <c r="F3097" t="s">
        <v>9369</v>
      </c>
      <c r="G3097" t="s">
        <v>11508</v>
      </c>
      <c r="H3097" t="s">
        <v>12692</v>
      </c>
      <c r="I3097" s="1">
        <v>5563.6667816072386</v>
      </c>
      <c r="J3097" s="1">
        <v>8481.4249799251284</v>
      </c>
      <c r="K3097" s="1">
        <v>671.70656162541161</v>
      </c>
      <c r="L3097" s="1">
        <v>1771.8529841794643</v>
      </c>
      <c r="M3097" s="1">
        <v>4267.6059452457739</v>
      </c>
      <c r="N3097" s="1">
        <v>3594.5378162657166</v>
      </c>
      <c r="O3097" s="1">
        <v>6972.4351378810752</v>
      </c>
      <c r="P3097" s="1">
        <v>7851.9752134223663</v>
      </c>
      <c r="Q3097" s="1">
        <v>1781.2642285059351</v>
      </c>
      <c r="R3097" s="1">
        <v>3111.8843826563634</v>
      </c>
      <c r="S3097" s="1">
        <v>4624.6547196043975</v>
      </c>
      <c r="T3097" s="1">
        <v>7866.8336046219383</v>
      </c>
      <c r="U3097" s="1">
        <v>1521.3245909245809</v>
      </c>
      <c r="V3097" s="1">
        <v>2684.4056823156093</v>
      </c>
      <c r="W3097" s="1">
        <v>1222.3849139489473</v>
      </c>
      <c r="X3097" s="1">
        <v>11404.488162515772</v>
      </c>
      <c r="Y3097" s="1">
        <v>26644.360277807995</v>
      </c>
      <c r="Z3097" s="1">
        <v>10420.528820891521</v>
      </c>
      <c r="AA3097" s="1">
        <v>67922.874179579157</v>
      </c>
      <c r="AB3097" s="1">
        <v>475.64086255637255</v>
      </c>
      <c r="AC3097" s="1">
        <v>9233.2420876401175</v>
      </c>
      <c r="AD3097" s="1">
        <v>12384.226775597232</v>
      </c>
      <c r="AE3097" s="1">
        <v>6769.664476016711</v>
      </c>
      <c r="AF3097" s="1">
        <v>17452.018787928719</v>
      </c>
      <c r="AG3097" s="1">
        <v>77484.680159247029</v>
      </c>
      <c r="AH3097" s="1">
        <v>17258.622646447515</v>
      </c>
      <c r="AI3097" s="1">
        <v>762.47771860181865</v>
      </c>
      <c r="AJ3097" s="1">
        <v>27664.891423084387</v>
      </c>
      <c r="AK3097" s="1">
        <v>1073.463531050802</v>
      </c>
      <c r="AL3097" s="1">
        <v>348939.15625</v>
      </c>
      <c r="AM3097" s="1">
        <v>279954.59375</v>
      </c>
      <c r="AN3097" s="1">
        <v>68984.5390625</v>
      </c>
      <c r="AO3097" t="s">
        <v>15907</v>
      </c>
    </row>
    <row r="3098" spans="1:41" x14ac:dyDescent="0.25">
      <c r="A3098" s="1">
        <v>2019</v>
      </c>
      <c r="B3098" t="s">
        <v>2324</v>
      </c>
      <c r="C3098" t="s">
        <v>7069</v>
      </c>
      <c r="D3098" t="s">
        <v>7217</v>
      </c>
      <c r="E3098" t="s">
        <v>7755</v>
      </c>
      <c r="F3098" t="s">
        <v>9370</v>
      </c>
      <c r="G3098" t="s">
        <v>11508</v>
      </c>
      <c r="H3098" t="s">
        <v>12692</v>
      </c>
      <c r="I3098" s="1">
        <v>3951.8121541236997</v>
      </c>
      <c r="J3098" s="1">
        <v>8481.4249799251284</v>
      </c>
      <c r="K3098" s="1">
        <v>671.70656162541161</v>
      </c>
      <c r="L3098" s="1">
        <v>1771.8529841794643</v>
      </c>
      <c r="M3098" s="1">
        <v>4267.6059452457739</v>
      </c>
      <c r="N3098" s="1">
        <v>3594.5378162657166</v>
      </c>
      <c r="O3098" s="1">
        <v>6972.4351378810752</v>
      </c>
      <c r="P3098" s="1">
        <v>7851.9752134223663</v>
      </c>
      <c r="Q3098" s="1">
        <v>1781.2642285059351</v>
      </c>
      <c r="R3098" s="1">
        <v>3111.8843826563634</v>
      </c>
      <c r="S3098" s="1">
        <v>4624.6547196043975</v>
      </c>
      <c r="T3098" s="1">
        <v>7866.8336046219383</v>
      </c>
      <c r="U3098" s="1">
        <v>1521.3245909245809</v>
      </c>
      <c r="V3098" s="1">
        <v>2634.7841165018399</v>
      </c>
      <c r="W3098" s="1">
        <v>1222.3849139489473</v>
      </c>
      <c r="X3098" s="1">
        <v>11404.488162515772</v>
      </c>
      <c r="Y3098" s="1">
        <v>26644.360277807995</v>
      </c>
      <c r="Z3098" s="1">
        <v>10420.528820891521</v>
      </c>
      <c r="AA3098" s="1">
        <v>67922.874179579157</v>
      </c>
      <c r="AB3098" s="1">
        <v>475.64086255637255</v>
      </c>
      <c r="AC3098" s="1">
        <v>9233.2420876401175</v>
      </c>
      <c r="AD3098" s="1">
        <v>12384.226775597232</v>
      </c>
      <c r="AE3098" s="1">
        <v>6769.664476016711</v>
      </c>
      <c r="AF3098" s="1">
        <v>17452.018787928719</v>
      </c>
      <c r="AG3098" s="1">
        <v>77484.680159247029</v>
      </c>
      <c r="AH3098" s="1">
        <v>17258.622646447515</v>
      </c>
      <c r="AI3098" s="1">
        <v>762.47771860181865</v>
      </c>
      <c r="AJ3098" s="1">
        <v>27664.891423084387</v>
      </c>
      <c r="AK3098" s="1">
        <v>1073.463531050802</v>
      </c>
      <c r="AL3098" s="1">
        <v>347277.6875</v>
      </c>
      <c r="AM3098" s="1">
        <v>278293.125</v>
      </c>
      <c r="AN3098" s="1">
        <v>68984.5390625</v>
      </c>
      <c r="AO3098" t="s">
        <v>15908</v>
      </c>
    </row>
    <row r="3099" spans="1:41" x14ac:dyDescent="0.25">
      <c r="A3099" s="1">
        <v>2019</v>
      </c>
      <c r="B3099" t="s">
        <v>2325</v>
      </c>
      <c r="C3099" t="s">
        <v>7069</v>
      </c>
      <c r="D3099" t="s">
        <v>7217</v>
      </c>
      <c r="E3099" t="s">
        <v>7755</v>
      </c>
      <c r="F3099" t="s">
        <v>9370</v>
      </c>
      <c r="G3099" t="s">
        <v>11508</v>
      </c>
      <c r="H3099" t="s">
        <v>12692</v>
      </c>
      <c r="I3099" s="1">
        <v>8659.720144044757</v>
      </c>
      <c r="J3099" s="1">
        <v>44299.311542941061</v>
      </c>
      <c r="K3099" s="1">
        <v>1093.47313683277</v>
      </c>
      <c r="L3099" s="1">
        <v>1897.1203276145854</v>
      </c>
      <c r="M3099" s="1">
        <v>11317.394546605707</v>
      </c>
      <c r="N3099" s="1">
        <v>7302.9957084021034</v>
      </c>
      <c r="O3099" s="1">
        <v>9281.5636918893979</v>
      </c>
      <c r="P3099" s="1">
        <v>7955.8348164284207</v>
      </c>
      <c r="Q3099" s="1">
        <v>4388.8407032135055</v>
      </c>
      <c r="R3099" s="1">
        <v>6585.0566824164071</v>
      </c>
      <c r="S3099" s="1">
        <v>2925.3876588687835</v>
      </c>
      <c r="T3099" s="1">
        <v>4087.358274133243</v>
      </c>
      <c r="U3099" s="1">
        <v>1033.2303259015457</v>
      </c>
      <c r="V3099" s="1">
        <v>2608.399965905975</v>
      </c>
      <c r="W3099" s="1">
        <v>3853.8899817806928</v>
      </c>
      <c r="X3099" s="1">
        <v>8807.5434540096849</v>
      </c>
      <c r="Y3099" s="1">
        <v>30047.970829112197</v>
      </c>
      <c r="Z3099" s="1">
        <v>6934.8718018568861</v>
      </c>
      <c r="AA3099" s="1">
        <v>91053.916977049768</v>
      </c>
      <c r="AB3099" s="1">
        <v>832.42346178832156</v>
      </c>
      <c r="AC3099" s="1">
        <v>8263.9409179912418</v>
      </c>
      <c r="AD3099" s="1">
        <v>10565.881303361106</v>
      </c>
      <c r="AE3099" s="1">
        <v>8304.3151647673749</v>
      </c>
      <c r="AF3099" s="1">
        <v>23092.181271800015</v>
      </c>
      <c r="AG3099" s="1">
        <v>92277.390755270142</v>
      </c>
      <c r="AH3099" s="1">
        <v>13195.936130654565</v>
      </c>
      <c r="AI3099" s="1">
        <v>625.89018474512341</v>
      </c>
      <c r="AJ3099" s="1">
        <v>24493.588586600199</v>
      </c>
      <c r="AK3099" s="1">
        <v>1416.3779557632524</v>
      </c>
      <c r="AL3099" s="1">
        <v>437201.8125</v>
      </c>
      <c r="AM3099" s="1">
        <v>369198.6875</v>
      </c>
      <c r="AN3099" s="1">
        <v>68003.1171875</v>
      </c>
      <c r="AO3099" t="s">
        <v>15909</v>
      </c>
    </row>
    <row r="3100" spans="1:41" x14ac:dyDescent="0.25">
      <c r="A3100" s="1">
        <v>2019</v>
      </c>
      <c r="B3100" t="s">
        <v>2326</v>
      </c>
      <c r="C3100" t="s">
        <v>7069</v>
      </c>
      <c r="D3100" t="s">
        <v>7217</v>
      </c>
      <c r="E3100" t="s">
        <v>7755</v>
      </c>
      <c r="F3100" t="s">
        <v>9370</v>
      </c>
      <c r="G3100" t="s">
        <v>11508</v>
      </c>
      <c r="H3100" t="s">
        <v>12692</v>
      </c>
      <c r="I3100" s="1">
        <v>8904.5232484656572</v>
      </c>
      <c r="J3100" s="1">
        <v>45244.355577445844</v>
      </c>
      <c r="K3100" s="1">
        <v>1124.3847152723583</v>
      </c>
      <c r="L3100" s="1">
        <v>1348.4941013591656</v>
      </c>
      <c r="M3100" s="1">
        <v>12176.342626079855</v>
      </c>
      <c r="N3100" s="1">
        <v>12732.718553465411</v>
      </c>
      <c r="O3100" s="1">
        <v>9543.9457975302357</v>
      </c>
      <c r="P3100" s="1">
        <v>8180.7396665766009</v>
      </c>
      <c r="Q3100" s="1">
        <v>4794.0118300828608</v>
      </c>
      <c r="R3100" s="1">
        <v>5400.7750441422322</v>
      </c>
      <c r="S3100" s="1">
        <v>5543.2274265872165</v>
      </c>
      <c r="T3100" s="1">
        <v>5659.6546070756294</v>
      </c>
      <c r="U3100" s="1">
        <v>1034.9082710081152</v>
      </c>
      <c r="V3100" s="1">
        <v>2316.6852858296243</v>
      </c>
      <c r="W3100" s="1">
        <v>4193.5345564808003</v>
      </c>
      <c r="X3100" s="1">
        <v>9055.4473713210082</v>
      </c>
      <c r="Y3100" s="1">
        <v>30896.86302211259</v>
      </c>
      <c r="Z3100" s="1">
        <v>7850.6990594004119</v>
      </c>
      <c r="AA3100" s="1">
        <v>78125.872196071999</v>
      </c>
      <c r="AB3100" s="1">
        <v>845.17508798996073</v>
      </c>
      <c r="AC3100" s="1">
        <v>8497.5556720276527</v>
      </c>
      <c r="AD3100" s="1">
        <v>9657.3600735877571</v>
      </c>
      <c r="AE3100" s="1">
        <v>6843.6311975630433</v>
      </c>
      <c r="AF3100" s="1">
        <v>23085.363430395348</v>
      </c>
      <c r="AG3100" s="1">
        <v>90558.785831005938</v>
      </c>
      <c r="AH3100" s="1">
        <v>15179.732670901323</v>
      </c>
      <c r="AI3100" s="1">
        <v>643.58358103317164</v>
      </c>
      <c r="AJ3100" s="1">
        <v>19267.620341383375</v>
      </c>
      <c r="AK3100" s="1">
        <v>1456.4177855541286</v>
      </c>
      <c r="AL3100" s="1">
        <v>430162.40625</v>
      </c>
      <c r="AM3100" s="1">
        <v>355083.59375</v>
      </c>
      <c r="AN3100" s="1">
        <v>75078.8046875</v>
      </c>
      <c r="AO3100" t="s">
        <v>15910</v>
      </c>
    </row>
    <row r="3101" spans="1:41" x14ac:dyDescent="0.25">
      <c r="A3101" s="1">
        <v>2019</v>
      </c>
      <c r="B3101" t="s">
        <v>2327</v>
      </c>
      <c r="C3101" t="s">
        <v>7069</v>
      </c>
      <c r="D3101" t="s">
        <v>7217</v>
      </c>
      <c r="E3101" t="s">
        <v>7755</v>
      </c>
      <c r="F3101" t="s">
        <v>9370</v>
      </c>
      <c r="G3101" t="s">
        <v>11508</v>
      </c>
      <c r="H3101" t="s">
        <v>12692</v>
      </c>
      <c r="I3101" s="1">
        <v>10006.00739622641</v>
      </c>
      <c r="J3101" s="1">
        <v>43819.690016082524</v>
      </c>
      <c r="K3101" s="1">
        <v>788.76716960949034</v>
      </c>
      <c r="L3101" s="1">
        <v>1008.8592351728961</v>
      </c>
      <c r="M3101" s="1">
        <v>8869.0921773441405</v>
      </c>
      <c r="N3101" s="1">
        <v>7994.1718766235663</v>
      </c>
      <c r="O3101" s="1">
        <v>8844.7021738564454</v>
      </c>
      <c r="P3101" s="1">
        <v>6833.6355226436608</v>
      </c>
      <c r="Q3101" s="1">
        <v>4941.0335842008926</v>
      </c>
      <c r="R3101" s="1">
        <v>6245.0628618060591</v>
      </c>
      <c r="S3101" s="1">
        <v>7920.0288716036994</v>
      </c>
      <c r="T3101" s="1">
        <v>7427.8646985257183</v>
      </c>
      <c r="U3101" s="1">
        <v>537.68871325148859</v>
      </c>
      <c r="V3101" s="1">
        <v>2735.0063001884996</v>
      </c>
      <c r="W3101" s="1">
        <v>1635.2388701978259</v>
      </c>
      <c r="X3101" s="1">
        <v>11627.488319862941</v>
      </c>
      <c r="Y3101" s="1">
        <v>31512.993142625903</v>
      </c>
      <c r="Z3101" s="1">
        <v>7212.7892132251227</v>
      </c>
      <c r="AA3101" s="1">
        <v>88704.225411707434</v>
      </c>
      <c r="AB3101" s="1">
        <v>696.8057700956532</v>
      </c>
      <c r="AC3101" s="1">
        <v>9361.2328140687569</v>
      </c>
      <c r="AD3101" s="1">
        <v>9362.6289366152378</v>
      </c>
      <c r="AE3101" s="1">
        <v>10065.310984763431</v>
      </c>
      <c r="AF3101" s="1">
        <v>19830.485504499171</v>
      </c>
      <c r="AG3101" s="1">
        <v>96285.081950292326</v>
      </c>
      <c r="AH3101" s="1">
        <v>14124.029292420544</v>
      </c>
      <c r="AI3101" s="1">
        <v>600.88099501506554</v>
      </c>
      <c r="AJ3101" s="1">
        <v>21106.946156652495</v>
      </c>
      <c r="AK3101" s="1">
        <v>985.70236808880713</v>
      </c>
      <c r="AL3101" s="1">
        <v>441083.46875</v>
      </c>
      <c r="AM3101" s="1">
        <v>368200.21875</v>
      </c>
      <c r="AN3101" s="1">
        <v>72883.234375</v>
      </c>
      <c r="AO3101" t="s">
        <v>15911</v>
      </c>
    </row>
    <row r="3102" spans="1:41" x14ac:dyDescent="0.25">
      <c r="A3102" s="1">
        <v>2019</v>
      </c>
      <c r="B3102" t="s">
        <v>2328</v>
      </c>
      <c r="C3102" t="s">
        <v>7069</v>
      </c>
      <c r="D3102" t="s">
        <v>7217</v>
      </c>
      <c r="E3102" t="s">
        <v>7755</v>
      </c>
      <c r="F3102" t="s">
        <v>9370</v>
      </c>
      <c r="G3102" t="s">
        <v>11508</v>
      </c>
      <c r="H3102" t="s">
        <v>12692</v>
      </c>
      <c r="I3102" s="1">
        <v>3656.2435271141753</v>
      </c>
      <c r="J3102" s="1">
        <v>11061.646902229344</v>
      </c>
      <c r="K3102" s="1">
        <v>631.44525575585124</v>
      </c>
      <c r="L3102" s="1">
        <v>1700.4937087267238</v>
      </c>
      <c r="M3102" s="1">
        <v>4732.7412054654087</v>
      </c>
      <c r="N3102" s="1">
        <v>3352.4430678586805</v>
      </c>
      <c r="O3102" s="1">
        <v>7385.450705779258</v>
      </c>
      <c r="P3102" s="1">
        <v>9497.1161819157696</v>
      </c>
      <c r="Q3102" s="1">
        <v>2796.9042956161702</v>
      </c>
      <c r="R3102" s="1">
        <v>3420.5089306680916</v>
      </c>
      <c r="S3102" s="1">
        <v>4326.3140843088031</v>
      </c>
      <c r="T3102" s="1">
        <v>6845.5747352970784</v>
      </c>
      <c r="U3102" s="1">
        <v>1298.2986566942734</v>
      </c>
      <c r="V3102" s="1">
        <v>1143.6830893970464</v>
      </c>
      <c r="W3102" s="1">
        <v>1280.5945841029879</v>
      </c>
      <c r="X3102" s="1">
        <v>11230.636676505221</v>
      </c>
      <c r="Y3102" s="1">
        <v>25659.102542303186</v>
      </c>
      <c r="Z3102" s="1">
        <v>11041.893753825843</v>
      </c>
      <c r="AA3102" s="1">
        <v>67300.016629986756</v>
      </c>
      <c r="AB3102" s="1">
        <v>482.73104598905263</v>
      </c>
      <c r="AC3102" s="1">
        <v>9458.4096339305997</v>
      </c>
      <c r="AD3102" s="1">
        <v>8639.8555605939673</v>
      </c>
      <c r="AE3102" s="1">
        <v>7180.6498822659341</v>
      </c>
      <c r="AF3102" s="1">
        <v>17207.692183691073</v>
      </c>
      <c r="AG3102" s="1">
        <v>70214.84918054477</v>
      </c>
      <c r="AH3102" s="1">
        <v>12903.046278793354</v>
      </c>
      <c r="AI3102" s="1">
        <v>869.86009998516329</v>
      </c>
      <c r="AJ3102" s="1">
        <v>17545.537642837211</v>
      </c>
      <c r="AK3102" s="1">
        <v>1513.3441251030888</v>
      </c>
      <c r="AL3102" s="1">
        <v>324377.0625</v>
      </c>
      <c r="AM3102" s="1">
        <v>263535.46875</v>
      </c>
      <c r="AN3102" s="1">
        <v>60841.58984375</v>
      </c>
      <c r="AO3102" t="s">
        <v>15912</v>
      </c>
    </row>
    <row r="3103" spans="1:41" x14ac:dyDescent="0.25">
      <c r="A3103" s="1">
        <v>2019</v>
      </c>
      <c r="B3103" t="s">
        <v>2329</v>
      </c>
      <c r="C3103" t="s">
        <v>7069</v>
      </c>
      <c r="D3103" t="s">
        <v>7217</v>
      </c>
      <c r="E3103" t="s">
        <v>7755</v>
      </c>
      <c r="F3103" t="s">
        <v>9370</v>
      </c>
      <c r="G3103" t="s">
        <v>11508</v>
      </c>
      <c r="H3103" t="s">
        <v>12692</v>
      </c>
      <c r="I3103" s="1">
        <v>4930.0109689207675</v>
      </c>
      <c r="J3103" s="1">
        <v>34972.553822176189</v>
      </c>
      <c r="K3103" s="1">
        <v>774.78361967074181</v>
      </c>
      <c r="L3103" s="1">
        <v>1041.4373617435378</v>
      </c>
      <c r="M3103" s="1">
        <v>5342.230334745972</v>
      </c>
      <c r="N3103" s="1">
        <v>7161.8846261440221</v>
      </c>
      <c r="O3103" s="1">
        <v>9041.0496239274162</v>
      </c>
      <c r="P3103" s="1">
        <v>7843.2675654669565</v>
      </c>
      <c r="Q3103" s="1">
        <v>4840.99241608592</v>
      </c>
      <c r="R3103" s="1">
        <v>5147.1491954871317</v>
      </c>
      <c r="S3103" s="1">
        <v>6110.3704486734341</v>
      </c>
      <c r="T3103" s="1">
        <v>6637.732635288482</v>
      </c>
      <c r="U3103" s="1">
        <v>646.60671360999868</v>
      </c>
      <c r="V3103" s="1">
        <v>1668.5886521121736</v>
      </c>
      <c r="W3103" s="1">
        <v>1390.4905434268114</v>
      </c>
      <c r="X3103" s="1">
        <v>8961.9800445484725</v>
      </c>
      <c r="Y3103" s="1">
        <v>23163.398023834292</v>
      </c>
      <c r="Z3103" s="1">
        <v>9949.5659473048672</v>
      </c>
      <c r="AA3103" s="1">
        <v>79712.198397480694</v>
      </c>
      <c r="AB3103" s="1">
        <v>719.85065993042338</v>
      </c>
      <c r="AC3103" s="1">
        <v>8936.4039035003352</v>
      </c>
      <c r="AD3103" s="1">
        <v>9457.9528549160805</v>
      </c>
      <c r="AE3103" s="1">
        <v>6923.0909677534164</v>
      </c>
      <c r="AF3103" s="1">
        <v>20307.810679113798</v>
      </c>
      <c r="AG3103" s="1">
        <v>79137.7951258963</v>
      </c>
      <c r="AH3103" s="1">
        <v>13917.837568540313</v>
      </c>
      <c r="AI3103" s="1">
        <v>843.44981934613986</v>
      </c>
      <c r="AJ3103" s="1">
        <v>22181.471368476097</v>
      </c>
      <c r="AK3103" s="1">
        <v>1462.1322784214767</v>
      </c>
      <c r="AL3103" s="1">
        <v>383224.0625</v>
      </c>
      <c r="AM3103" s="1">
        <v>318564.21875</v>
      </c>
      <c r="AN3103" s="1">
        <v>64659.859375</v>
      </c>
      <c r="AO3103" t="s">
        <v>15913</v>
      </c>
    </row>
    <row r="3104" spans="1:41" x14ac:dyDescent="0.25">
      <c r="A3104" s="1">
        <v>2019</v>
      </c>
      <c r="B3104" t="s">
        <v>2330</v>
      </c>
      <c r="C3104" t="s">
        <v>7069</v>
      </c>
      <c r="D3104" t="s">
        <v>7217</v>
      </c>
      <c r="E3104" t="s">
        <v>7755</v>
      </c>
      <c r="F3104" t="s">
        <v>9371</v>
      </c>
      <c r="G3104" t="s">
        <v>11508</v>
      </c>
      <c r="H3104" t="s">
        <v>12692</v>
      </c>
      <c r="I3104" s="1">
        <v>1470.5978812569085</v>
      </c>
      <c r="J3104" s="1"/>
      <c r="K3104" s="1"/>
      <c r="L3104" s="1"/>
      <c r="M3104" s="1"/>
      <c r="N3104" s="1">
        <v>103.10319656162564</v>
      </c>
      <c r="O3104" s="1">
        <v>0</v>
      </c>
      <c r="P3104" s="1"/>
      <c r="Q3104" s="1">
        <v>0</v>
      </c>
      <c r="R3104" s="1"/>
      <c r="S3104" s="1">
        <v>0</v>
      </c>
      <c r="T3104" s="1"/>
      <c r="U3104" s="1"/>
      <c r="V3104" s="1">
        <v>84.256375684769338</v>
      </c>
      <c r="W3104" s="1"/>
      <c r="X3104" s="1">
        <v>0</v>
      </c>
      <c r="Y3104" s="1">
        <v>0</v>
      </c>
      <c r="Z3104" s="1">
        <v>0</v>
      </c>
      <c r="AA3104" s="1">
        <v>0</v>
      </c>
      <c r="AB3104" s="1"/>
      <c r="AC3104" s="1"/>
      <c r="AD3104" s="1">
        <v>0</v>
      </c>
      <c r="AE3104" s="1"/>
      <c r="AF3104" s="1">
        <v>0</v>
      </c>
      <c r="AG3104" s="1"/>
      <c r="AH3104" s="1">
        <v>210.64093921192335</v>
      </c>
      <c r="AI3104" s="1">
        <v>0</v>
      </c>
      <c r="AJ3104" s="1">
        <v>294.17326727891015</v>
      </c>
      <c r="AK3104" s="1"/>
      <c r="AL3104" s="1">
        <v>2162.771728515625</v>
      </c>
      <c r="AM3104" s="1">
        <v>1952.130615234375</v>
      </c>
      <c r="AN3104" s="1">
        <v>210.64094543457031</v>
      </c>
      <c r="AO3104" t="s">
        <v>15914</v>
      </c>
    </row>
    <row r="3105" spans="1:41" x14ac:dyDescent="0.25">
      <c r="A3105" s="1">
        <v>2019</v>
      </c>
      <c r="B3105" t="s">
        <v>2331</v>
      </c>
      <c r="C3105" t="s">
        <v>7069</v>
      </c>
      <c r="D3105" t="s">
        <v>7217</v>
      </c>
      <c r="E3105" t="s">
        <v>7755</v>
      </c>
      <c r="F3105" t="s">
        <v>9371</v>
      </c>
      <c r="G3105" t="s">
        <v>11508</v>
      </c>
      <c r="H3105" t="s">
        <v>12692</v>
      </c>
      <c r="I3105" s="1">
        <v>1611.8546274835389</v>
      </c>
      <c r="J3105" s="1"/>
      <c r="K3105" s="1"/>
      <c r="L3105" s="1"/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/>
      <c r="S3105" s="1">
        <v>0</v>
      </c>
      <c r="T3105" s="1"/>
      <c r="U3105" s="1"/>
      <c r="V3105" s="1">
        <v>49.621565813769152</v>
      </c>
      <c r="W3105" s="1"/>
      <c r="X3105" s="1"/>
      <c r="Y3105" s="1"/>
      <c r="Z3105" s="1"/>
      <c r="AA3105" s="1">
        <v>0</v>
      </c>
      <c r="AB3105" s="1"/>
      <c r="AC3105" s="1"/>
      <c r="AD3105" s="1">
        <v>0</v>
      </c>
      <c r="AE3105" s="1"/>
      <c r="AF3105" s="1"/>
      <c r="AG3105" s="1">
        <v>0</v>
      </c>
      <c r="AH3105" s="1">
        <v>0</v>
      </c>
      <c r="AI3105" s="1">
        <v>0</v>
      </c>
      <c r="AJ3105" s="1">
        <v>0</v>
      </c>
      <c r="AK3105" s="1"/>
      <c r="AL3105" s="1">
        <v>1661.4761962890625</v>
      </c>
      <c r="AM3105" s="1">
        <v>1661.4761962890625</v>
      </c>
      <c r="AN3105" s="1">
        <v>0</v>
      </c>
      <c r="AO3105" t="s">
        <v>15915</v>
      </c>
    </row>
    <row r="3106" spans="1:41" x14ac:dyDescent="0.25">
      <c r="A3106" s="1">
        <v>2019</v>
      </c>
      <c r="B3106" t="s">
        <v>2332</v>
      </c>
      <c r="C3106" t="s">
        <v>7069</v>
      </c>
      <c r="D3106" t="s">
        <v>7217</v>
      </c>
      <c r="E3106" t="s">
        <v>7755</v>
      </c>
      <c r="F3106" t="s">
        <v>9371</v>
      </c>
      <c r="G3106" t="s">
        <v>11508</v>
      </c>
      <c r="H3106" t="s">
        <v>12692</v>
      </c>
      <c r="I3106" s="1">
        <v>215.60588979335733</v>
      </c>
      <c r="J3106" s="1"/>
      <c r="K3106" s="1"/>
      <c r="L3106" s="1"/>
      <c r="M3106" s="1">
        <v>0</v>
      </c>
      <c r="N3106" s="1">
        <v>139.60481364119886</v>
      </c>
      <c r="O3106" s="1">
        <v>0</v>
      </c>
      <c r="P3106" s="1"/>
      <c r="Q3106" s="1">
        <v>0</v>
      </c>
      <c r="R3106" s="1">
        <v>0</v>
      </c>
      <c r="S3106" s="1">
        <v>0</v>
      </c>
      <c r="T3106" s="1"/>
      <c r="U3106" s="1"/>
      <c r="V3106" s="1">
        <v>107.80294489667867</v>
      </c>
      <c r="W3106" s="1"/>
      <c r="X3106" s="1">
        <v>0</v>
      </c>
      <c r="Y3106" s="1"/>
      <c r="Z3106" s="1"/>
      <c r="AA3106" s="1">
        <v>0</v>
      </c>
      <c r="AB3106" s="1">
        <v>0</v>
      </c>
      <c r="AC3106" s="1"/>
      <c r="AD3106" s="1"/>
      <c r="AE3106" s="1"/>
      <c r="AF3106" s="1">
        <v>0</v>
      </c>
      <c r="AG3106" s="1"/>
      <c r="AH3106" s="1">
        <v>210.21574254852339</v>
      </c>
      <c r="AI3106" s="1">
        <v>0</v>
      </c>
      <c r="AJ3106" s="1"/>
      <c r="AK3106" s="1"/>
      <c r="AL3106" s="1">
        <v>673.22943115234375</v>
      </c>
      <c r="AM3106" s="1">
        <v>463.013671875</v>
      </c>
      <c r="AN3106" s="1">
        <v>210.21574401855469</v>
      </c>
      <c r="AO3106" t="s">
        <v>15916</v>
      </c>
    </row>
    <row r="3107" spans="1:41" x14ac:dyDescent="0.25">
      <c r="A3107" s="1">
        <v>2019</v>
      </c>
      <c r="B3107" t="s">
        <v>2333</v>
      </c>
      <c r="C3107" t="s">
        <v>7069</v>
      </c>
      <c r="D3107" t="s">
        <v>7217</v>
      </c>
      <c r="E3107" t="s">
        <v>7755</v>
      </c>
      <c r="F3107" t="s">
        <v>9371</v>
      </c>
      <c r="G3107" t="s">
        <v>11508</v>
      </c>
      <c r="H3107" t="s">
        <v>12692</v>
      </c>
      <c r="I3107" s="1">
        <v>1196.1584787859993</v>
      </c>
      <c r="J3107" s="1"/>
      <c r="K3107" s="1"/>
      <c r="L3107" s="1"/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/>
      <c r="S3107" s="1">
        <v>0</v>
      </c>
      <c r="T3107" s="1"/>
      <c r="U3107" s="1"/>
      <c r="V3107" s="1">
        <v>84.688312932990982</v>
      </c>
      <c r="W3107" s="1"/>
      <c r="X3107" s="1">
        <v>2081.7302868258189</v>
      </c>
      <c r="Y3107" s="1">
        <v>0</v>
      </c>
      <c r="Z3107" s="1">
        <v>0</v>
      </c>
      <c r="AA3107" s="1"/>
      <c r="AB3107" s="1"/>
      <c r="AC3107" s="1"/>
      <c r="AD3107" s="1">
        <v>0</v>
      </c>
      <c r="AE3107" s="1"/>
      <c r="AF3107" s="1">
        <v>0</v>
      </c>
      <c r="AG3107" s="1"/>
      <c r="AH3107" s="1">
        <v>205.65526802781727</v>
      </c>
      <c r="AI3107" s="1">
        <v>0</v>
      </c>
      <c r="AJ3107" s="1">
        <v>0</v>
      </c>
      <c r="AK3107" s="1"/>
      <c r="AL3107" s="1">
        <v>3568.232421875</v>
      </c>
      <c r="AM3107" s="1">
        <v>1280.8468017578125</v>
      </c>
      <c r="AN3107" s="1">
        <v>2287.385498046875</v>
      </c>
      <c r="AO3107" t="s">
        <v>15917</v>
      </c>
    </row>
    <row r="3108" spans="1:41" x14ac:dyDescent="0.25">
      <c r="A3108" s="1">
        <v>2019</v>
      </c>
      <c r="B3108" t="s">
        <v>2334</v>
      </c>
      <c r="C3108" t="s">
        <v>7069</v>
      </c>
      <c r="D3108" t="s">
        <v>7217</v>
      </c>
      <c r="E3108" t="s">
        <v>7755</v>
      </c>
      <c r="F3108" t="s">
        <v>9371</v>
      </c>
      <c r="G3108" t="s">
        <v>11508</v>
      </c>
      <c r="H3108" t="s">
        <v>12692</v>
      </c>
      <c r="I3108" s="1">
        <v>1241.8832231414926</v>
      </c>
      <c r="J3108" s="1"/>
      <c r="K3108" s="1"/>
      <c r="L3108" s="1">
        <v>27.423776182745847</v>
      </c>
      <c r="M3108" s="1"/>
      <c r="N3108" s="1">
        <v>0</v>
      </c>
      <c r="O3108" s="1">
        <v>0</v>
      </c>
      <c r="P3108" s="1"/>
      <c r="Q3108" s="1"/>
      <c r="R3108" s="1"/>
      <c r="S3108" s="1">
        <v>0</v>
      </c>
      <c r="T3108" s="1"/>
      <c r="U3108" s="1"/>
      <c r="V3108" s="1">
        <v>59.013575304285162</v>
      </c>
      <c r="W3108" s="1"/>
      <c r="X3108" s="1"/>
      <c r="Y3108" s="1">
        <v>0</v>
      </c>
      <c r="Z3108" s="1"/>
      <c r="AA3108" s="1">
        <v>0</v>
      </c>
      <c r="AB3108" s="1"/>
      <c r="AC3108" s="1"/>
      <c r="AD3108" s="1">
        <v>0</v>
      </c>
      <c r="AE3108" s="1"/>
      <c r="AF3108" s="1"/>
      <c r="AG3108" s="1"/>
      <c r="AH3108" s="1">
        <v>684.55752074056807</v>
      </c>
      <c r="AI3108" s="1">
        <v>0</v>
      </c>
      <c r="AJ3108" s="1">
        <v>0</v>
      </c>
      <c r="AK3108" s="1"/>
      <c r="AL3108" s="1">
        <v>2012.8780517578125</v>
      </c>
      <c r="AM3108" s="1">
        <v>1328.320556640625</v>
      </c>
      <c r="AN3108" s="1">
        <v>684.5574951171875</v>
      </c>
      <c r="AO3108" t="s">
        <v>15918</v>
      </c>
    </row>
    <row r="3109" spans="1:41" x14ac:dyDescent="0.25">
      <c r="A3109" s="1">
        <v>2019</v>
      </c>
      <c r="B3109" t="s">
        <v>2335</v>
      </c>
      <c r="C3109" t="s">
        <v>7069</v>
      </c>
      <c r="D3109" t="s">
        <v>7217</v>
      </c>
      <c r="E3109" t="s">
        <v>7755</v>
      </c>
      <c r="F3109" t="s">
        <v>9371</v>
      </c>
      <c r="G3109" t="s">
        <v>11508</v>
      </c>
      <c r="H3109" t="s">
        <v>12692</v>
      </c>
      <c r="I3109" s="1">
        <v>209.67845385096263</v>
      </c>
      <c r="J3109" s="1"/>
      <c r="K3109" s="1"/>
      <c r="L3109" s="1"/>
      <c r="M3109" s="1">
        <v>0</v>
      </c>
      <c r="N3109" s="1">
        <v>507.63153677318047</v>
      </c>
      <c r="O3109" s="1">
        <v>0</v>
      </c>
      <c r="P3109" s="1"/>
      <c r="Q3109" s="1">
        <v>0</v>
      </c>
      <c r="R3109" s="1">
        <v>81.774597001875421</v>
      </c>
      <c r="S3109" s="1"/>
      <c r="T3109" s="1"/>
      <c r="U3109" s="1"/>
      <c r="V3109" s="1">
        <v>132.09742592610644</v>
      </c>
      <c r="W3109" s="1"/>
      <c r="X3109" s="1">
        <v>0</v>
      </c>
      <c r="Y3109" s="1">
        <v>0</v>
      </c>
      <c r="Z3109" s="1"/>
      <c r="AA3109" s="1">
        <v>0</v>
      </c>
      <c r="AB3109" s="1"/>
      <c r="AC3109" s="1"/>
      <c r="AD3109" s="1">
        <v>0</v>
      </c>
      <c r="AE3109" s="1"/>
      <c r="AF3109" s="1">
        <v>0</v>
      </c>
      <c r="AG3109" s="1"/>
      <c r="AH3109" s="1">
        <v>396.29227777831937</v>
      </c>
      <c r="AI3109" s="1">
        <v>0</v>
      </c>
      <c r="AJ3109" s="1"/>
      <c r="AK3109" s="1"/>
      <c r="AL3109" s="1">
        <v>1327.4742431640625</v>
      </c>
      <c r="AM3109" s="1">
        <v>931.1820068359375</v>
      </c>
      <c r="AN3109" s="1">
        <v>396.29226684570313</v>
      </c>
      <c r="AO3109" t="s">
        <v>15919</v>
      </c>
    </row>
    <row r="3110" spans="1:41" x14ac:dyDescent="0.25">
      <c r="A3110" s="1">
        <v>2019</v>
      </c>
      <c r="B3110" t="s">
        <v>2336</v>
      </c>
      <c r="C3110" t="s">
        <v>7069</v>
      </c>
      <c r="D3110" t="s">
        <v>7217</v>
      </c>
      <c r="E3110" t="s">
        <v>7755</v>
      </c>
      <c r="F3110" t="s">
        <v>9372</v>
      </c>
      <c r="G3110" t="s">
        <v>11508</v>
      </c>
      <c r="H3110" t="s">
        <v>12692</v>
      </c>
      <c r="I3110" s="1">
        <v>332.5909566504053</v>
      </c>
      <c r="J3110" s="1">
        <v>710.63601070969935</v>
      </c>
      <c r="K3110" s="1"/>
      <c r="L3110" s="1">
        <v>0</v>
      </c>
      <c r="M3110" s="1">
        <v>487.80006975392774</v>
      </c>
      <c r="N3110" s="1">
        <v>4220.8335117428578</v>
      </c>
      <c r="O3110" s="1">
        <v>247.22594444346794</v>
      </c>
      <c r="P3110" s="1"/>
      <c r="Q3110" s="1">
        <v>91.33517560302495</v>
      </c>
      <c r="R3110" s="1">
        <v>777.75357928305095</v>
      </c>
      <c r="S3110" s="1">
        <v>630.90065493971304</v>
      </c>
      <c r="T3110" s="1">
        <v>332.5909566504053</v>
      </c>
      <c r="U3110" s="1">
        <v>509.97280019728811</v>
      </c>
      <c r="V3110" s="1">
        <v>665.18191330081061</v>
      </c>
      <c r="W3110" s="1">
        <v>38.802278275880617</v>
      </c>
      <c r="X3110" s="1">
        <v>231.50425644012464</v>
      </c>
      <c r="Y3110" s="1">
        <v>454.54097408888725</v>
      </c>
      <c r="Z3110" s="1">
        <v>16.629547832520263</v>
      </c>
      <c r="AA3110" s="1">
        <v>7427.8646985257183</v>
      </c>
      <c r="AB3110" s="1">
        <v>0</v>
      </c>
      <c r="AC3110" s="1">
        <v>251.7297803147755</v>
      </c>
      <c r="AD3110" s="1">
        <v>338.46082938914293</v>
      </c>
      <c r="AE3110" s="1"/>
      <c r="AF3110" s="1">
        <v>5874.5255088392978</v>
      </c>
      <c r="AG3110" s="1">
        <v>3789.3196327702844</v>
      </c>
      <c r="AH3110" s="1">
        <v>1317.0601883356048</v>
      </c>
      <c r="AI3110" s="1"/>
      <c r="AJ3110" s="1">
        <v>665.18191330081061</v>
      </c>
      <c r="AK3110" s="1"/>
      <c r="AL3110" s="1">
        <v>29412.443359375</v>
      </c>
      <c r="AM3110" s="1">
        <v>25788.095703125</v>
      </c>
      <c r="AN3110" s="1">
        <v>3624.34521484375</v>
      </c>
      <c r="AO3110" t="s">
        <v>15920</v>
      </c>
    </row>
    <row r="3111" spans="1:41" x14ac:dyDescent="0.25">
      <c r="A3111" s="1">
        <v>2019</v>
      </c>
      <c r="B3111" t="s">
        <v>2337</v>
      </c>
      <c r="C3111" t="s">
        <v>7069</v>
      </c>
      <c r="D3111" t="s">
        <v>7217</v>
      </c>
      <c r="E3111" t="s">
        <v>7755</v>
      </c>
      <c r="F3111" t="s">
        <v>9372</v>
      </c>
      <c r="G3111" t="s">
        <v>11508</v>
      </c>
      <c r="H3111" t="s">
        <v>12692</v>
      </c>
      <c r="I3111" s="1">
        <v>862.42355917342934</v>
      </c>
      <c r="J3111" s="1">
        <v>828.33391677753548</v>
      </c>
      <c r="K3111" s="1">
        <v>0</v>
      </c>
      <c r="L3111" s="1"/>
      <c r="M3111" s="1">
        <v>433.40517283785914</v>
      </c>
      <c r="N3111" s="1">
        <v>4731.3207321797954</v>
      </c>
      <c r="O3111" s="1">
        <v>238.98080233530416</v>
      </c>
      <c r="P3111" s="1">
        <v>709.4350099233078</v>
      </c>
      <c r="Q3111" s="1">
        <v>90.025121975874299</v>
      </c>
      <c r="R3111" s="1">
        <v>170.47680124157949</v>
      </c>
      <c r="S3111" s="1">
        <v>215.60588979335733</v>
      </c>
      <c r="T3111" s="1">
        <v>0</v>
      </c>
      <c r="U3111" s="1">
        <v>377.31030713837532</v>
      </c>
      <c r="V3111" s="1">
        <v>646.81766938007195</v>
      </c>
      <c r="W3111" s="1">
        <v>0</v>
      </c>
      <c r="X3111" s="1">
        <v>258.7270677520288</v>
      </c>
      <c r="Y3111" s="1">
        <v>620.56765229773066</v>
      </c>
      <c r="Z3111" s="1">
        <v>5.3901472260686605</v>
      </c>
      <c r="AA3111" s="1">
        <v>7151.6473644456628</v>
      </c>
      <c r="AB3111" s="1"/>
      <c r="AC3111" s="1">
        <v>539.01472448339337</v>
      </c>
      <c r="AD3111" s="1">
        <v>0</v>
      </c>
      <c r="AE3111" s="1">
        <v>251.31658551688619</v>
      </c>
      <c r="AF3111" s="1">
        <v>11800.24466684706</v>
      </c>
      <c r="AG3111" s="1">
        <v>4942.7650235127167</v>
      </c>
      <c r="AH3111" s="1">
        <v>1548.0502887163057</v>
      </c>
      <c r="AI3111" s="1"/>
      <c r="AJ3111" s="1">
        <v>215.60588979335733</v>
      </c>
      <c r="AK3111" s="1"/>
      <c r="AL3111" s="1">
        <v>36637.46484375</v>
      </c>
      <c r="AM3111" s="1">
        <v>33942.6953125</v>
      </c>
      <c r="AN3111" s="1">
        <v>2694.769287109375</v>
      </c>
      <c r="AO3111" t="s">
        <v>15921</v>
      </c>
    </row>
    <row r="3112" spans="1:41" x14ac:dyDescent="0.25">
      <c r="A3112" s="1">
        <v>2019</v>
      </c>
      <c r="B3112" t="s">
        <v>2338</v>
      </c>
      <c r="C3112" t="s">
        <v>7069</v>
      </c>
      <c r="D3112" t="s">
        <v>7217</v>
      </c>
      <c r="E3112" t="s">
        <v>7755</v>
      </c>
      <c r="F3112" t="s">
        <v>9372</v>
      </c>
      <c r="G3112" t="s">
        <v>11508</v>
      </c>
      <c r="H3112" t="s">
        <v>12692</v>
      </c>
      <c r="I3112" s="1">
        <v>251.77606547645968</v>
      </c>
      <c r="J3112" s="1">
        <v>218.58740230001726</v>
      </c>
      <c r="K3112" s="1">
        <v>0</v>
      </c>
      <c r="L3112" s="1">
        <v>40.055283143982223</v>
      </c>
      <c r="M3112" s="1">
        <v>286.1091653141587</v>
      </c>
      <c r="N3112" s="1">
        <v>4363.6225457054234</v>
      </c>
      <c r="O3112" s="1">
        <v>255.20937546022958</v>
      </c>
      <c r="P3112" s="1">
        <v>343.36762035015067</v>
      </c>
      <c r="Q3112" s="1">
        <v>92.891206985708166</v>
      </c>
      <c r="R3112" s="1">
        <v>780.80893225483806</v>
      </c>
      <c r="S3112" s="1">
        <v>501.90232827024818</v>
      </c>
      <c r="T3112" s="1">
        <v>858.32749594247616</v>
      </c>
      <c r="U3112" s="1">
        <v>440.60811458380442</v>
      </c>
      <c r="V3112" s="1">
        <v>411.99719805238857</v>
      </c>
      <c r="W3112" s="1">
        <v>0</v>
      </c>
      <c r="X3112" s="1">
        <v>234.29411962734258</v>
      </c>
      <c r="Y3112" s="1">
        <v>343.33099837699046</v>
      </c>
      <c r="Z3112" s="1">
        <v>0</v>
      </c>
      <c r="AA3112" s="1">
        <v>7273.2497576509049</v>
      </c>
      <c r="AB3112" s="1">
        <v>0</v>
      </c>
      <c r="AC3112" s="1">
        <v>270.37316122187997</v>
      </c>
      <c r="AD3112" s="1">
        <v>349.39042130307746</v>
      </c>
      <c r="AE3112" s="1">
        <v>191.63248561743976</v>
      </c>
      <c r="AF3112" s="1">
        <v>7880.1823228246003</v>
      </c>
      <c r="AG3112" s="1">
        <v>4715.0790443773358</v>
      </c>
      <c r="AH3112" s="1">
        <v>876.43575181164317</v>
      </c>
      <c r="AI3112" s="1"/>
      <c r="AJ3112" s="1">
        <v>1480.9010396660856</v>
      </c>
      <c r="AK3112" s="1"/>
      <c r="AL3112" s="1">
        <v>32460.12890625</v>
      </c>
      <c r="AM3112" s="1">
        <v>29098.4609375</v>
      </c>
      <c r="AN3112" s="1">
        <v>3361.668701171875</v>
      </c>
      <c r="AO3112" t="s">
        <v>15922</v>
      </c>
    </row>
    <row r="3113" spans="1:41" x14ac:dyDescent="0.25">
      <c r="A3113" s="1">
        <v>2019</v>
      </c>
      <c r="B3113" t="s">
        <v>2339</v>
      </c>
      <c r="C3113" t="s">
        <v>7069</v>
      </c>
      <c r="D3113" t="s">
        <v>7217</v>
      </c>
      <c r="E3113" t="s">
        <v>7755</v>
      </c>
      <c r="F3113" t="s">
        <v>9372</v>
      </c>
      <c r="G3113" t="s">
        <v>11508</v>
      </c>
      <c r="H3113" t="s">
        <v>12692</v>
      </c>
      <c r="I3113" s="1">
        <v>838.7138154038505</v>
      </c>
      <c r="J3113" s="1">
        <v>20.64853626617645</v>
      </c>
      <c r="K3113" s="1">
        <v>0</v>
      </c>
      <c r="L3113" s="1"/>
      <c r="M3113" s="1"/>
      <c r="N3113" s="1">
        <v>3634.6711582795115</v>
      </c>
      <c r="O3113" s="1">
        <v>232.41074342521472</v>
      </c>
      <c r="P3113" s="1">
        <v>689.93122651255374</v>
      </c>
      <c r="Q3113" s="1">
        <v>20.804216418080486</v>
      </c>
      <c r="R3113" s="1">
        <v>1337.2243394345141</v>
      </c>
      <c r="S3113" s="1">
        <v>331.76478199795474</v>
      </c>
      <c r="T3113" s="1">
        <v>15.27826523295645</v>
      </c>
      <c r="U3113" s="1">
        <v>137.43721275502469</v>
      </c>
      <c r="V3113" s="1">
        <v>0</v>
      </c>
      <c r="W3113" s="1">
        <v>12.580707231057756</v>
      </c>
      <c r="X3113" s="1">
        <v>201.2913156969241</v>
      </c>
      <c r="Y3113" s="1">
        <v>603.87394709077239</v>
      </c>
      <c r="Z3113" s="1">
        <v>5.8709967078269552</v>
      </c>
      <c r="AA3113" s="1">
        <v>8380.8478004229764</v>
      </c>
      <c r="AB3113" s="1"/>
      <c r="AC3113" s="1">
        <v>524.19613462740654</v>
      </c>
      <c r="AD3113" s="1">
        <v>0</v>
      </c>
      <c r="AE3113" s="1">
        <v>408.87298500937709</v>
      </c>
      <c r="AF3113" s="1">
        <v>3726.9125930976907</v>
      </c>
      <c r="AG3113" s="1">
        <v>33415.406797958654</v>
      </c>
      <c r="AH3113" s="1">
        <v>448.47741327742472</v>
      </c>
      <c r="AI3113" s="1"/>
      <c r="AJ3113" s="1">
        <v>3375.8231070004981</v>
      </c>
      <c r="AK3113" s="1"/>
      <c r="AL3113" s="1">
        <v>58363.0390625</v>
      </c>
      <c r="AM3113" s="1">
        <v>57121.234375</v>
      </c>
      <c r="AN3113" s="1">
        <v>1241.80322265625</v>
      </c>
      <c r="AO3113" t="s">
        <v>15923</v>
      </c>
    </row>
    <row r="3114" spans="1:41" x14ac:dyDescent="0.25">
      <c r="A3114" s="1">
        <v>2019</v>
      </c>
      <c r="B3114" t="s">
        <v>2340</v>
      </c>
      <c r="C3114" t="s">
        <v>7069</v>
      </c>
      <c r="D3114" t="s">
        <v>7217</v>
      </c>
      <c r="E3114" t="s">
        <v>7755</v>
      </c>
      <c r="F3114" t="s">
        <v>9372</v>
      </c>
      <c r="G3114" t="s">
        <v>11508</v>
      </c>
      <c r="H3114" t="s">
        <v>12692</v>
      </c>
      <c r="I3114" s="1">
        <v>1476.5441534828869</v>
      </c>
      <c r="J3114" s="1">
        <v>149.21578078686011</v>
      </c>
      <c r="K3114" s="1">
        <v>0</v>
      </c>
      <c r="L3114" s="1"/>
      <c r="M3114" s="1">
        <v>347.35096069638405</v>
      </c>
      <c r="N3114" s="1">
        <v>2156.7226897594301</v>
      </c>
      <c r="O3114" s="1">
        <v>496.21565813769149</v>
      </c>
      <c r="P3114" s="1">
        <v>453.90419616575571</v>
      </c>
      <c r="Q3114" s="1">
        <v>335.12674847226668</v>
      </c>
      <c r="R3114" s="1">
        <v>1103.6450065997683</v>
      </c>
      <c r="S3114" s="1">
        <v>1550.8238680000109</v>
      </c>
      <c r="T3114" s="1">
        <v>484.1128372075039</v>
      </c>
      <c r="U3114" s="1">
        <v>1218.7540676698911</v>
      </c>
      <c r="V3114" s="1">
        <v>1694.3949302262636</v>
      </c>
      <c r="W3114" s="1">
        <v>0</v>
      </c>
      <c r="X3114" s="1">
        <v>259.00036790601456</v>
      </c>
      <c r="Y3114" s="1">
        <v>2662.6206046412713</v>
      </c>
      <c r="Z3114" s="1"/>
      <c r="AA3114" s="1">
        <v>7929.9365809123283</v>
      </c>
      <c r="AB3114" s="1"/>
      <c r="AC3114" s="1">
        <v>0</v>
      </c>
      <c r="AD3114" s="1">
        <v>452.48126278132924</v>
      </c>
      <c r="AE3114" s="1">
        <v>234.00441183889816</v>
      </c>
      <c r="AF3114" s="1">
        <v>7801.2081339672532</v>
      </c>
      <c r="AG3114" s="1">
        <v>5443.8488543983813</v>
      </c>
      <c r="AH3114" s="1">
        <v>93.191721162444495</v>
      </c>
      <c r="AI3114" s="1">
        <v>0</v>
      </c>
      <c r="AJ3114" s="1">
        <v>1087.844909358723</v>
      </c>
      <c r="AK3114" s="1">
        <v>60.514104650937988</v>
      </c>
      <c r="AL3114" s="1">
        <v>37491.4609375</v>
      </c>
      <c r="AM3114" s="1">
        <v>33747.7734375</v>
      </c>
      <c r="AN3114" s="1">
        <v>3743.690673828125</v>
      </c>
      <c r="AO3114" t="s">
        <v>15924</v>
      </c>
    </row>
    <row r="3115" spans="1:41" x14ac:dyDescent="0.25">
      <c r="A3115" s="1">
        <v>2019</v>
      </c>
      <c r="B3115" t="s">
        <v>2341</v>
      </c>
      <c r="C3115" t="s">
        <v>7069</v>
      </c>
      <c r="D3115" t="s">
        <v>7217</v>
      </c>
      <c r="E3115" t="s">
        <v>7755</v>
      </c>
      <c r="F3115" t="s">
        <v>9372</v>
      </c>
      <c r="G3115" t="s">
        <v>11508</v>
      </c>
      <c r="H3115" t="s">
        <v>12692</v>
      </c>
      <c r="I3115" s="1">
        <v>1439.9312374245578</v>
      </c>
      <c r="J3115" s="1">
        <v>208.26439075927081</v>
      </c>
      <c r="K3115" s="1">
        <v>0</v>
      </c>
      <c r="L3115" s="1"/>
      <c r="M3115" s="1">
        <v>338.73792224659684</v>
      </c>
      <c r="N3115" s="1">
        <v>1776.7947704923401</v>
      </c>
      <c r="O3115" s="1">
        <v>259.65973133885473</v>
      </c>
      <c r="P3115" s="1">
        <v>628.38455680192567</v>
      </c>
      <c r="Q3115" s="1">
        <v>245.50485544262196</v>
      </c>
      <c r="R3115" s="1">
        <v>848.09232825476033</v>
      </c>
      <c r="S3115" s="1">
        <v>1424.3916369197705</v>
      </c>
      <c r="T3115" s="1">
        <v>885.20362956427743</v>
      </c>
      <c r="U3115" s="1">
        <v>1144.8633609031322</v>
      </c>
      <c r="V3115" s="1">
        <v>424.89774219085314</v>
      </c>
      <c r="W3115" s="1">
        <v>0</v>
      </c>
      <c r="X3115" s="1">
        <v>259.65973133885473</v>
      </c>
      <c r="Y3115" s="1">
        <v>177.04072591285549</v>
      </c>
      <c r="Z3115" s="1">
        <v>0</v>
      </c>
      <c r="AA3115" s="1">
        <v>7857.2185028440854</v>
      </c>
      <c r="AB3115" s="1"/>
      <c r="AC3115" s="1">
        <v>0</v>
      </c>
      <c r="AD3115" s="1">
        <v>331.26524985522775</v>
      </c>
      <c r="AE3115" s="1">
        <v>228.20195488715245</v>
      </c>
      <c r="AF3115" s="1">
        <v>6906.9372019924012</v>
      </c>
      <c r="AG3115" s="1">
        <v>5088.0063126844743</v>
      </c>
      <c r="AH3115" s="1">
        <v>810.65912886339606</v>
      </c>
      <c r="AI3115" s="1"/>
      <c r="AJ3115" s="1">
        <v>1829.4208344328399</v>
      </c>
      <c r="AK3115" s="1"/>
      <c r="AL3115" s="1">
        <v>33113.1328125</v>
      </c>
      <c r="AM3115" s="1">
        <v>28803.556640625</v>
      </c>
      <c r="AN3115" s="1">
        <v>4309.57666015625</v>
      </c>
      <c r="AO3115" t="s">
        <v>15925</v>
      </c>
    </row>
    <row r="3116" spans="1:41" x14ac:dyDescent="0.25">
      <c r="A3116" s="1">
        <v>2019</v>
      </c>
      <c r="B3116" t="s">
        <v>2342</v>
      </c>
      <c r="C3116" t="s">
        <v>7069</v>
      </c>
      <c r="D3116" t="s">
        <v>7217</v>
      </c>
      <c r="E3116" t="s">
        <v>7755</v>
      </c>
      <c r="F3116" t="s">
        <v>9373</v>
      </c>
      <c r="G3116" t="s">
        <v>11508</v>
      </c>
      <c r="H3116" t="s">
        <v>12692</v>
      </c>
      <c r="I3116" s="1">
        <v>2904.6770232450235</v>
      </c>
      <c r="J3116" s="1">
        <v>3382.2243645021622</v>
      </c>
      <c r="K3116" s="1">
        <v>399.39309069619071</v>
      </c>
      <c r="L3116" s="1">
        <v>1384.5627144134612</v>
      </c>
      <c r="M3116" s="1">
        <v>1978.6599368240447</v>
      </c>
      <c r="N3116" s="1">
        <v>898.63445406642916</v>
      </c>
      <c r="O3116" s="1">
        <v>3952.7813157992691</v>
      </c>
      <c r="P3116" s="1">
        <v>2553.2111034323752</v>
      </c>
      <c r="Q3116" s="1">
        <v>145.37908501341343</v>
      </c>
      <c r="R3116" s="1">
        <v>731.67134041068869</v>
      </c>
      <c r="S3116" s="1">
        <v>1550.8238680000109</v>
      </c>
      <c r="T3116" s="1">
        <v>3025.7052325468994</v>
      </c>
      <c r="U3116" s="1">
        <v>0</v>
      </c>
      <c r="V3116" s="1">
        <v>683.8093825555992</v>
      </c>
      <c r="W3116" s="1">
        <v>877.45451743860076</v>
      </c>
      <c r="X3116" s="1">
        <v>6839.3041076490117</v>
      </c>
      <c r="Y3116" s="1">
        <v>2692.8776569667402</v>
      </c>
      <c r="Z3116" s="1">
        <v>6341.878167418301</v>
      </c>
      <c r="AA3116" s="1">
        <v>29893.41629698738</v>
      </c>
      <c r="AB3116" s="1">
        <v>226.32275139450806</v>
      </c>
      <c r="AC3116" s="1">
        <v>6848.502251555954</v>
      </c>
      <c r="AD3116" s="1">
        <v>4607.9785506337766</v>
      </c>
      <c r="AE3116" s="1">
        <v>2868.3213594528324</v>
      </c>
      <c r="AF3116" s="1">
        <v>4258.7001889679514</v>
      </c>
      <c r="AG3116" s="1">
        <v>19193.86371318451</v>
      </c>
      <c r="AH3116" s="1">
        <v>11983.003002978739</v>
      </c>
      <c r="AI3116" s="1">
        <v>236.00500813865816</v>
      </c>
      <c r="AJ3116" s="1">
        <v>6527.0694561523396</v>
      </c>
      <c r="AK3116" s="1">
        <v>357.27327470549443</v>
      </c>
      <c r="AL3116" s="1">
        <v>127343.5078125</v>
      </c>
      <c r="AM3116" s="1">
        <v>91308.8046875</v>
      </c>
      <c r="AN3116" s="1">
        <v>36034.703125</v>
      </c>
      <c r="AO3116" t="s">
        <v>15926</v>
      </c>
    </row>
    <row r="3117" spans="1:41" x14ac:dyDescent="0.25">
      <c r="A3117" s="1">
        <v>2019</v>
      </c>
      <c r="B3117" t="s">
        <v>2343</v>
      </c>
      <c r="C3117" t="s">
        <v>7069</v>
      </c>
      <c r="D3117" t="s">
        <v>7217</v>
      </c>
      <c r="E3117" t="s">
        <v>7755</v>
      </c>
      <c r="F3117" t="s">
        <v>9373</v>
      </c>
      <c r="G3117" t="s">
        <v>11508</v>
      </c>
      <c r="H3117" t="s">
        <v>12692</v>
      </c>
      <c r="I3117" s="1">
        <v>3445.8987870437277</v>
      </c>
      <c r="J3117" s="1">
        <v>5693.5723897517582</v>
      </c>
      <c r="K3117" s="1">
        <v>480.66339772778667</v>
      </c>
      <c r="L3117" s="1">
        <v>629.44016369114922</v>
      </c>
      <c r="M3117" s="1">
        <v>2803.8698200787553</v>
      </c>
      <c r="N3117" s="1">
        <v>1917.9614005999945</v>
      </c>
      <c r="O3117" s="1">
        <v>3859.0404217573728</v>
      </c>
      <c r="P3117" s="1">
        <v>1856.3311975180022</v>
      </c>
      <c r="Q3117" s="1">
        <v>112.12478669444138</v>
      </c>
      <c r="R3117" s="1">
        <v>1340.3245268433311</v>
      </c>
      <c r="S3117" s="1">
        <v>4002.4349844651069</v>
      </c>
      <c r="T3117" s="1">
        <v>3032.7571523300826</v>
      </c>
      <c r="U3117" s="1">
        <v>0</v>
      </c>
      <c r="V3117" s="1">
        <v>995.65989529327237</v>
      </c>
      <c r="W3117" s="1">
        <v>915.54932900530787</v>
      </c>
      <c r="X3117" s="1">
        <v>6389.8396262002525</v>
      </c>
      <c r="Y3117" s="1">
        <v>2901.1469362855696</v>
      </c>
      <c r="Z3117" s="1">
        <v>5334.1404616629461</v>
      </c>
      <c r="AA3117" s="1">
        <v>28126.97775596357</v>
      </c>
      <c r="AB3117" s="1">
        <v>449.7636078738575</v>
      </c>
      <c r="AC3117" s="1">
        <v>6212.9679530663489</v>
      </c>
      <c r="AD3117" s="1">
        <v>3909.900641677058</v>
      </c>
      <c r="AE3117" s="1">
        <v>1627.7448521085855</v>
      </c>
      <c r="AF3117" s="1">
        <v>5662.2027857596513</v>
      </c>
      <c r="AG3117" s="1">
        <v>29560.798960258879</v>
      </c>
      <c r="AH3117" s="1">
        <v>9361.6017870961223</v>
      </c>
      <c r="AI3117" s="1">
        <v>223.1651489450438</v>
      </c>
      <c r="AJ3117" s="1">
        <v>7433.1161148618439</v>
      </c>
      <c r="AK3117" s="1">
        <v>421.83935333919567</v>
      </c>
      <c r="AL3117" s="1">
        <v>138700.828125</v>
      </c>
      <c r="AM3117" s="1">
        <v>102850.40625</v>
      </c>
      <c r="AN3117" s="1">
        <v>35850.42578125</v>
      </c>
      <c r="AO3117" t="s">
        <v>15927</v>
      </c>
    </row>
    <row r="3118" spans="1:41" x14ac:dyDescent="0.25">
      <c r="A3118" s="1">
        <v>2019</v>
      </c>
      <c r="B3118" t="s">
        <v>2344</v>
      </c>
      <c r="C3118" t="s">
        <v>7069</v>
      </c>
      <c r="D3118" t="s">
        <v>7217</v>
      </c>
      <c r="E3118" t="s">
        <v>7755</v>
      </c>
      <c r="F3118" t="s">
        <v>9373</v>
      </c>
      <c r="G3118" t="s">
        <v>11508</v>
      </c>
      <c r="H3118" t="s">
        <v>12692</v>
      </c>
      <c r="I3118" s="1">
        <v>4003.8013734626456</v>
      </c>
      <c r="J3118" s="1">
        <v>25254.575369588987</v>
      </c>
      <c r="K3118" s="1">
        <v>540.0927539323601</v>
      </c>
      <c r="L3118" s="1">
        <v>803.13193948025605</v>
      </c>
      <c r="M3118" s="1">
        <v>8843.8082565563163</v>
      </c>
      <c r="N3118" s="1">
        <v>3842.2480365758079</v>
      </c>
      <c r="O3118" s="1">
        <v>3872.574465684092</v>
      </c>
      <c r="P3118" s="1">
        <v>4409.4616990499489</v>
      </c>
      <c r="Q3118" s="1">
        <v>125.48085576394578</v>
      </c>
      <c r="R3118" s="1">
        <v>931.45240160361197</v>
      </c>
      <c r="S3118" s="1">
        <v>2695.0736224169664</v>
      </c>
      <c r="T3118" s="1">
        <v>2156.0588979335735</v>
      </c>
      <c r="U3118" s="1">
        <v>161.70441734501799</v>
      </c>
      <c r="V3118" s="1">
        <v>1358.3171056981512</v>
      </c>
      <c r="W3118" s="1">
        <v>3007.7021626173346</v>
      </c>
      <c r="X3118" s="1">
        <v>5120.6398825922361</v>
      </c>
      <c r="Y3118" s="1">
        <v>3896.7530491802436</v>
      </c>
      <c r="Z3118" s="1">
        <v>4619.5146748525276</v>
      </c>
      <c r="AA3118" s="1">
        <v>32152.228315434411</v>
      </c>
      <c r="AB3118" s="1">
        <v>646.81766938007195</v>
      </c>
      <c r="AC3118" s="1">
        <v>5058.4771255070409</v>
      </c>
      <c r="AD3118" s="1">
        <v>3635.5092748133484</v>
      </c>
      <c r="AE3118" s="1">
        <v>2482.1497620896939</v>
      </c>
      <c r="AF3118" s="1">
        <v>3612.8513403775987</v>
      </c>
      <c r="AG3118" s="1">
        <v>23255.25127311152</v>
      </c>
      <c r="AH3118" s="1">
        <v>8048.5678659860287</v>
      </c>
      <c r="AI3118" s="1"/>
      <c r="AJ3118" s="1">
        <v>7546.2061427675062</v>
      </c>
      <c r="AK3118" s="1">
        <v>495.89354652472184</v>
      </c>
      <c r="AL3118" s="1">
        <v>162576.328125</v>
      </c>
      <c r="AM3118" s="1">
        <v>123513.6015625</v>
      </c>
      <c r="AN3118" s="1">
        <v>39062.7421875</v>
      </c>
      <c r="AO3118" t="s">
        <v>15928</v>
      </c>
    </row>
    <row r="3119" spans="1:41" x14ac:dyDescent="0.25">
      <c r="A3119" s="1">
        <v>2019</v>
      </c>
      <c r="B3119" t="s">
        <v>2345</v>
      </c>
      <c r="C3119" t="s">
        <v>7069</v>
      </c>
      <c r="D3119" t="s">
        <v>7217</v>
      </c>
      <c r="E3119" t="s">
        <v>7755</v>
      </c>
      <c r="F3119" t="s">
        <v>9373</v>
      </c>
      <c r="G3119" t="s">
        <v>11508</v>
      </c>
      <c r="H3119" t="s">
        <v>12692</v>
      </c>
      <c r="I3119" s="1">
        <v>1909.6792968466677</v>
      </c>
      <c r="J3119" s="1">
        <v>3979.9216035148593</v>
      </c>
      <c r="K3119" s="1">
        <v>383.58823947785356</v>
      </c>
      <c r="L3119" s="1">
        <v>1350.2306029620445</v>
      </c>
      <c r="M3119" s="1">
        <v>1309.9538378168697</v>
      </c>
      <c r="N3119" s="1">
        <v>502.86647788287473</v>
      </c>
      <c r="O3119" s="1">
        <v>4232.4536208233312</v>
      </c>
      <c r="P3119" s="1">
        <v>3246.6535434766161</v>
      </c>
      <c r="Q3119" s="1">
        <v>110.90042310932736</v>
      </c>
      <c r="R3119" s="1">
        <v>644.49095726358848</v>
      </c>
      <c r="S3119" s="1">
        <v>1424.3916369197705</v>
      </c>
      <c r="T3119" s="1">
        <v>3127.7194911271135</v>
      </c>
      <c r="U3119" s="1">
        <v>0</v>
      </c>
      <c r="V3119" s="1">
        <v>421.35692767259604</v>
      </c>
      <c r="W3119" s="1">
        <v>1032.7375678249903</v>
      </c>
      <c r="X3119" s="1">
        <v>7081.6290365142195</v>
      </c>
      <c r="Y3119" s="1">
        <v>2755.9339667101171</v>
      </c>
      <c r="Z3119" s="1">
        <v>5072.0840168588747</v>
      </c>
      <c r="AA3119" s="1">
        <v>29619.291559944304</v>
      </c>
      <c r="AB3119" s="1">
        <v>220.7107716380265</v>
      </c>
      <c r="AC3119" s="1">
        <v>6795.9915293264175</v>
      </c>
      <c r="AD3119" s="1">
        <v>3718.1020762234302</v>
      </c>
      <c r="AE3119" s="1">
        <v>2911.1231459593014</v>
      </c>
      <c r="AF3119" s="1">
        <v>5968.2216459034344</v>
      </c>
      <c r="AG3119" s="1">
        <v>23897.395561723351</v>
      </c>
      <c r="AH3119" s="1">
        <v>9127.5301502769198</v>
      </c>
      <c r="AI3119" s="1">
        <v>230.15294368671212</v>
      </c>
      <c r="AJ3119" s="1">
        <v>5382.8397726240337</v>
      </c>
      <c r="AK3119" s="1">
        <v>434.57596854075604</v>
      </c>
      <c r="AL3119" s="1">
        <v>126892.53125</v>
      </c>
      <c r="AM3119" s="1">
        <v>94568.984375</v>
      </c>
      <c r="AN3119" s="1">
        <v>32323.54296875</v>
      </c>
      <c r="AO3119" t="s">
        <v>15929</v>
      </c>
    </row>
    <row r="3120" spans="1:41" x14ac:dyDescent="0.25">
      <c r="A3120" s="1">
        <v>2019</v>
      </c>
      <c r="B3120" t="s">
        <v>2346</v>
      </c>
      <c r="C3120" t="s">
        <v>7069</v>
      </c>
      <c r="D3120" t="s">
        <v>7217</v>
      </c>
      <c r="E3120" t="s">
        <v>7755</v>
      </c>
      <c r="F3120" t="s">
        <v>9373</v>
      </c>
      <c r="G3120" t="s">
        <v>11508</v>
      </c>
      <c r="H3120" t="s">
        <v>12692</v>
      </c>
      <c r="I3120" s="1">
        <v>3893.728888012376</v>
      </c>
      <c r="J3120" s="1">
        <v>31858.209987077695</v>
      </c>
      <c r="K3120" s="1">
        <v>525.24452689666134</v>
      </c>
      <c r="L3120" s="1">
        <v>790.80543387571333</v>
      </c>
      <c r="M3120" s="1"/>
      <c r="N3120" s="1">
        <v>2886.9577918469786</v>
      </c>
      <c r="O3120" s="1">
        <v>3766.1096696643913</v>
      </c>
      <c r="P3120" s="1">
        <v>4078.5583482974607</v>
      </c>
      <c r="Q3120" s="1">
        <v>150.65240572936474</v>
      </c>
      <c r="R3120" s="1">
        <v>1526.668822488859</v>
      </c>
      <c r="S3120" s="1">
        <v>2593.6228768708288</v>
      </c>
      <c r="T3120" s="1">
        <v>551.19006593445908</v>
      </c>
      <c r="U3120" s="1">
        <v>215.34840037331458</v>
      </c>
      <c r="V3120" s="1">
        <v>729.68101940134989</v>
      </c>
      <c r="W3120" s="1">
        <v>2232.0271412434972</v>
      </c>
      <c r="X3120" s="1">
        <v>5260.8324071206525</v>
      </c>
      <c r="Y3120" s="1">
        <v>3789.9380533561493</v>
      </c>
      <c r="Z3120" s="1">
        <v>5347.8674171727407</v>
      </c>
      <c r="AA3120" s="1">
        <v>37427.604012396827</v>
      </c>
      <c r="AB3120" s="1">
        <v>629.03536155288782</v>
      </c>
      <c r="AC3120" s="1">
        <v>4919.4095000527959</v>
      </c>
      <c r="AD3120" s="1">
        <v>5107.7671358094503</v>
      </c>
      <c r="AE3120" s="1">
        <v>2000.3324497381834</v>
      </c>
      <c r="AF3120" s="1">
        <v>10669.748321820192</v>
      </c>
      <c r="AG3120" s="1">
        <v>7166.8095526259021</v>
      </c>
      <c r="AH3120" s="1">
        <v>10612.378107226128</v>
      </c>
      <c r="AI3120" s="1"/>
      <c r="AJ3120" s="1">
        <v>12258.85080439653</v>
      </c>
      <c r="AK3120" s="1">
        <v>482.260443857214</v>
      </c>
      <c r="AL3120" s="1">
        <v>161471.625</v>
      </c>
      <c r="AM3120" s="1">
        <v>129711.171875</v>
      </c>
      <c r="AN3120" s="1">
        <v>31760.466796875</v>
      </c>
      <c r="AO3120" t="s">
        <v>15930</v>
      </c>
    </row>
    <row r="3121" spans="1:41" x14ac:dyDescent="0.25">
      <c r="A3121" s="1">
        <v>2019</v>
      </c>
      <c r="B3121" t="s">
        <v>2347</v>
      </c>
      <c r="C3121" t="s">
        <v>7069</v>
      </c>
      <c r="D3121" t="s">
        <v>7217</v>
      </c>
      <c r="E3121" t="s">
        <v>7755</v>
      </c>
      <c r="F3121" t="s">
        <v>9373</v>
      </c>
      <c r="G3121" t="s">
        <v>11508</v>
      </c>
      <c r="H3121" t="s">
        <v>12692</v>
      </c>
      <c r="I3121" s="1">
        <v>4079.7824015783049</v>
      </c>
      <c r="J3121" s="1">
        <v>19366.494246622558</v>
      </c>
      <c r="K3121" s="1">
        <v>466.98541905022324</v>
      </c>
      <c r="L3121" s="1">
        <v>897.99558295609427</v>
      </c>
      <c r="M3121" s="1">
        <v>5787.0826457170524</v>
      </c>
      <c r="N3121" s="1">
        <v>3278.2381960508283</v>
      </c>
      <c r="O3121" s="1">
        <v>3738.3223527505556</v>
      </c>
      <c r="P3121" s="1">
        <v>3759.3864466717478</v>
      </c>
      <c r="Q3121" s="1">
        <v>220.49314277430241</v>
      </c>
      <c r="R3121" s="1">
        <v>1443.6033348000099</v>
      </c>
      <c r="S3121" s="1">
        <v>5678.1058944574161</v>
      </c>
      <c r="T3121" s="1">
        <v>1662.9547832520263</v>
      </c>
      <c r="U3121" s="1">
        <v>0</v>
      </c>
      <c r="V3121" s="1">
        <v>1596.4365919219454</v>
      </c>
      <c r="W3121" s="1">
        <v>848.10693945853347</v>
      </c>
      <c r="X3121" s="1">
        <v>6664.1787806530738</v>
      </c>
      <c r="Y3121" s="1">
        <v>3320.366383893213</v>
      </c>
      <c r="Z3121" s="1">
        <v>4618.579751351961</v>
      </c>
      <c r="AA3121" s="1">
        <v>35734.681019041709</v>
      </c>
      <c r="AB3121" s="1">
        <v>435.69415321203093</v>
      </c>
      <c r="AC3121" s="1">
        <v>5800.8285966963185</v>
      </c>
      <c r="AD3121" s="1">
        <v>4356.7544730994241</v>
      </c>
      <c r="AE3121" s="1">
        <v>5007.711170632936</v>
      </c>
      <c r="AF3121" s="1">
        <v>7151.1490225925809</v>
      </c>
      <c r="AG3121" s="1">
        <v>36216.937906184801</v>
      </c>
      <c r="AH3121" s="1">
        <v>8107.4588866147133</v>
      </c>
      <c r="AI3121" s="1"/>
      <c r="AJ3121" s="1">
        <v>6651.8191330081054</v>
      </c>
      <c r="AK3121" s="1">
        <v>414.75455917227805</v>
      </c>
      <c r="AL3121" s="1">
        <v>177304.890625</v>
      </c>
      <c r="AM3121" s="1">
        <v>139144.5</v>
      </c>
      <c r="AN3121" s="1">
        <v>38160.3984375</v>
      </c>
      <c r="AO3121" t="s">
        <v>15931</v>
      </c>
    </row>
    <row r="3122" spans="1:41" x14ac:dyDescent="0.25">
      <c r="A3122" s="1">
        <v>2019</v>
      </c>
      <c r="B3122" t="s">
        <v>2348</v>
      </c>
      <c r="C3122" t="s">
        <v>7069</v>
      </c>
      <c r="D3122" t="s">
        <v>7217</v>
      </c>
      <c r="E3122" t="s">
        <v>7755</v>
      </c>
      <c r="F3122" t="s">
        <v>9374</v>
      </c>
      <c r="G3122" t="s">
        <v>11508</v>
      </c>
      <c r="H3122" t="s">
        <v>12692</v>
      </c>
      <c r="I3122" s="1">
        <v>387.29026976600312</v>
      </c>
      <c r="J3122" s="1">
        <v>417.80418620320819</v>
      </c>
      <c r="K3122" s="1">
        <v>60.514104650937988</v>
      </c>
      <c r="L3122" s="1">
        <v>290.46770232450234</v>
      </c>
      <c r="M3122" s="1">
        <v>1634.4859666218351</v>
      </c>
      <c r="N3122" s="1">
        <v>359.45378162657164</v>
      </c>
      <c r="O3122" s="1">
        <v>470.79973418429756</v>
      </c>
      <c r="P3122" s="1">
        <v>2723.4251769945336</v>
      </c>
      <c r="Q3122" s="1">
        <v>964.1904365802111</v>
      </c>
      <c r="R3122" s="1">
        <v>492.90921946599093</v>
      </c>
      <c r="S3122" s="1">
        <v>59.539877851307551</v>
      </c>
      <c r="T3122" s="1">
        <v>363.08462790562794</v>
      </c>
      <c r="U3122" s="1"/>
      <c r="V3122" s="1">
        <v>306.20136953374623</v>
      </c>
      <c r="W3122" s="1">
        <v>145.23385116225117</v>
      </c>
      <c r="X3122" s="1">
        <v>599.08963604428607</v>
      </c>
      <c r="Y3122" s="1">
        <v>2959.1397174308677</v>
      </c>
      <c r="Z3122" s="1">
        <v>726.16925581125588</v>
      </c>
      <c r="AA3122" s="1">
        <v>8343.1574881508441</v>
      </c>
      <c r="AB3122" s="1">
        <v>249.31811116186449</v>
      </c>
      <c r="AC3122" s="1">
        <v>429.52911481235782</v>
      </c>
      <c r="AD3122" s="1">
        <v>2175.0376687043122</v>
      </c>
      <c r="AE3122" s="1">
        <v>1036.305252429406</v>
      </c>
      <c r="AF3122" s="1">
        <v>2090.896819640021</v>
      </c>
      <c r="AG3122" s="1">
        <v>4842.3386541680575</v>
      </c>
      <c r="AH3122" s="1">
        <v>1967.9186832485034</v>
      </c>
      <c r="AI3122" s="1">
        <v>384.86970557996563</v>
      </c>
      <c r="AJ3122" s="1">
        <v>2375.1280520998789</v>
      </c>
      <c r="AK3122" s="1">
        <v>0</v>
      </c>
      <c r="AL3122" s="1">
        <v>36854.30078125</v>
      </c>
      <c r="AM3122" s="1">
        <v>28744.40625</v>
      </c>
      <c r="AN3122" s="1">
        <v>8109.8916015625</v>
      </c>
      <c r="AO3122" t="s">
        <v>15932</v>
      </c>
    </row>
    <row r="3123" spans="1:41" x14ac:dyDescent="0.25">
      <c r="A3123" s="1">
        <v>2019</v>
      </c>
      <c r="B3123" t="s">
        <v>2349</v>
      </c>
      <c r="C3123" t="s">
        <v>7069</v>
      </c>
      <c r="D3123" t="s">
        <v>7217</v>
      </c>
      <c r="E3123" t="s">
        <v>7755</v>
      </c>
      <c r="F3123" t="s">
        <v>9374</v>
      </c>
      <c r="G3123" t="s">
        <v>11508</v>
      </c>
      <c r="H3123" t="s">
        <v>12692</v>
      </c>
      <c r="I3123" s="1">
        <v>1525.410751765753</v>
      </c>
      <c r="J3123" s="1">
        <v>1145.73388492805</v>
      </c>
      <c r="K3123" s="1">
        <v>84.919773809639864</v>
      </c>
      <c r="L3123" s="1">
        <v>342.82427204632387</v>
      </c>
      <c r="M3123" s="1"/>
      <c r="N3123" s="1">
        <v>638.26121352233019</v>
      </c>
      <c r="O3123" s="1">
        <v>433.22409708658569</v>
      </c>
      <c r="P3123" s="1">
        <v>1176.2961261039002</v>
      </c>
      <c r="Q3123" s="1">
        <v>2979.9528008479238</v>
      </c>
      <c r="R3123" s="1">
        <v>527.44615066209644</v>
      </c>
      <c r="S3123" s="1"/>
      <c r="T3123" s="1">
        <v>75.722198214791575</v>
      </c>
      <c r="U3123" s="1"/>
      <c r="V3123" s="1">
        <v>171.93633215778934</v>
      </c>
      <c r="W3123" s="1">
        <v>304.0337580838958</v>
      </c>
      <c r="X3123" s="1">
        <v>644.76124559171001</v>
      </c>
      <c r="Y3123" s="1">
        <v>3939.8581478595875</v>
      </c>
      <c r="Z3123" s="1">
        <v>5.8709967078269552</v>
      </c>
      <c r="AA3123" s="1">
        <v>9429.2400696777895</v>
      </c>
      <c r="AB3123" s="1">
        <v>150.9684867726931</v>
      </c>
      <c r="AC3123" s="1">
        <v>262.09780521563596</v>
      </c>
      <c r="AD3123" s="1">
        <v>1279.3348022104726</v>
      </c>
      <c r="AE3123" s="1">
        <v>662.58391416904192</v>
      </c>
      <c r="AF3123" s="1">
        <v>1126.4521890902693</v>
      </c>
      <c r="AG3123" s="1">
        <v>11277.555640374025</v>
      </c>
      <c r="AH3123" s="1">
        <v>664.49332780812438</v>
      </c>
      <c r="AI3123" s="1">
        <v>537.82523412771911</v>
      </c>
      <c r="AJ3123" s="1">
        <v>2692.2713474463599</v>
      </c>
      <c r="AK3123" s="1">
        <v>31.451768077644392</v>
      </c>
      <c r="AL3123" s="1">
        <v>42110.5234375</v>
      </c>
      <c r="AM3123" s="1">
        <v>37903.7890625</v>
      </c>
      <c r="AN3123" s="1">
        <v>4206.73486328125</v>
      </c>
      <c r="AO3123" t="s">
        <v>15933</v>
      </c>
    </row>
    <row r="3124" spans="1:41" x14ac:dyDescent="0.25">
      <c r="A3124" s="1">
        <v>2019</v>
      </c>
      <c r="B3124" t="s">
        <v>2350</v>
      </c>
      <c r="C3124" t="s">
        <v>7069</v>
      </c>
      <c r="D3124" t="s">
        <v>7217</v>
      </c>
      <c r="E3124" t="s">
        <v>7755</v>
      </c>
      <c r="F3124" t="s">
        <v>9374</v>
      </c>
      <c r="G3124" t="s">
        <v>11508</v>
      </c>
      <c r="H3124" t="s">
        <v>12692</v>
      </c>
      <c r="I3124" s="1">
        <v>1053.2046960596167</v>
      </c>
      <c r="J3124" s="1">
        <v>4093.6403581054051</v>
      </c>
      <c r="K3124" s="1">
        <v>56.540462630568896</v>
      </c>
      <c r="L3124" s="1">
        <v>0</v>
      </c>
      <c r="M3124" s="1">
        <v>742.78646985257183</v>
      </c>
      <c r="N3124" s="1">
        <v>388.36674021710417</v>
      </c>
      <c r="O3124" s="1">
        <v>457.86688365539129</v>
      </c>
      <c r="P3124" s="1">
        <v>1572.0465884342491</v>
      </c>
      <c r="Q3124" s="1">
        <v>3513.9883179508188</v>
      </c>
      <c r="R3124" s="1">
        <v>743.02296415117758</v>
      </c>
      <c r="S3124" s="1">
        <v>95.37071091899459</v>
      </c>
      <c r="T3124" s="1">
        <v>554.31826108400878</v>
      </c>
      <c r="U3124" s="1">
        <v>0</v>
      </c>
      <c r="V3124" s="1">
        <v>280.48504010850849</v>
      </c>
      <c r="W3124" s="1">
        <v>166.29547832520265</v>
      </c>
      <c r="X3124" s="1">
        <v>452.48559213297079</v>
      </c>
      <c r="Y3124" s="1">
        <v>3996.6346624157036</v>
      </c>
      <c r="Z3124" s="1">
        <v>16.629547832520263</v>
      </c>
      <c r="AA3124" s="1">
        <v>7839.1688482500522</v>
      </c>
      <c r="AB3124" s="1">
        <v>233.3957038294219</v>
      </c>
      <c r="AC3124" s="1">
        <v>421.80598633970163</v>
      </c>
      <c r="AD3124" s="1">
        <v>1626.9346394148918</v>
      </c>
      <c r="AE3124" s="1">
        <v>206.20639312325127</v>
      </c>
      <c r="AF3124" s="1">
        <v>1170.7201674094267</v>
      </c>
      <c r="AG3124" s="1">
        <v>11997.664442902287</v>
      </c>
      <c r="AH3124" s="1">
        <v>927.92876905463072</v>
      </c>
      <c r="AI3124" s="1">
        <v>568.73053587219306</v>
      </c>
      <c r="AJ3124" s="1">
        <v>2328.1366965528368</v>
      </c>
      <c r="AK3124" s="1">
        <v>33.259095665040526</v>
      </c>
      <c r="AL3124" s="1">
        <v>45537.63671875</v>
      </c>
      <c r="AM3124" s="1">
        <v>39621.7265625</v>
      </c>
      <c r="AN3124" s="1">
        <v>5915.91259765625</v>
      </c>
      <c r="AO3124" t="s">
        <v>15934</v>
      </c>
    </row>
    <row r="3125" spans="1:41" x14ac:dyDescent="0.25">
      <c r="A3125" s="1">
        <v>2019</v>
      </c>
      <c r="B3125" t="s">
        <v>2351</v>
      </c>
      <c r="C3125" t="s">
        <v>7069</v>
      </c>
      <c r="D3125" t="s">
        <v>7217</v>
      </c>
      <c r="E3125" t="s">
        <v>7755</v>
      </c>
      <c r="F3125" t="s">
        <v>9374</v>
      </c>
      <c r="G3125" t="s">
        <v>11508</v>
      </c>
      <c r="H3125" t="s">
        <v>12692</v>
      </c>
      <c r="I3125" s="1">
        <v>377.68688194742504</v>
      </c>
      <c r="J3125" s="1">
        <v>785.08042589882155</v>
      </c>
      <c r="K3125" s="1">
        <v>59.013575304285162</v>
      </c>
      <c r="L3125" s="1">
        <v>283.26516146056878</v>
      </c>
      <c r="M3125" s="1">
        <v>2784.5555507326953</v>
      </c>
      <c r="N3125" s="1">
        <v>938.68409204803277</v>
      </c>
      <c r="O3125" s="1">
        <v>480.3705029768812</v>
      </c>
      <c r="P3125" s="1">
        <v>3174.651146343062</v>
      </c>
      <c r="Q3125" s="1">
        <v>762.96325091907897</v>
      </c>
      <c r="R3125" s="1">
        <v>493.05784619405722</v>
      </c>
      <c r="S3125" s="1">
        <v>54.207931704922608</v>
      </c>
      <c r="T3125" s="1">
        <v>472.10860243428129</v>
      </c>
      <c r="U3125" s="1"/>
      <c r="V3125" s="1">
        <v>179.4012689250269</v>
      </c>
      <c r="W3125" s="1">
        <v>141.63258073028439</v>
      </c>
      <c r="X3125" s="1">
        <v>601.93846810370871</v>
      </c>
      <c r="Y3125" s="1">
        <v>3027.3964131098287</v>
      </c>
      <c r="Z3125" s="1">
        <v>0</v>
      </c>
      <c r="AA3125" s="1">
        <v>8266.6501452019293</v>
      </c>
      <c r="AB3125" s="1">
        <v>243.13593025365486</v>
      </c>
      <c r="AC3125" s="1">
        <v>190.8499025340582</v>
      </c>
      <c r="AD3125" s="1">
        <v>1577.2455040242485</v>
      </c>
      <c r="AE3125" s="1">
        <v>1010.6086573573895</v>
      </c>
      <c r="AF3125" s="1">
        <v>1595.9210959149104</v>
      </c>
      <c r="AG3125" s="1">
        <v>5620.4731812624868</v>
      </c>
      <c r="AH3125" s="1">
        <v>735.92374509337594</v>
      </c>
      <c r="AI3125" s="1">
        <v>639.70715629845108</v>
      </c>
      <c r="AJ3125" s="1">
        <v>2811.9968632491878</v>
      </c>
      <c r="AK3125" s="1">
        <v>0</v>
      </c>
      <c r="AL3125" s="1">
        <v>37308.52734375</v>
      </c>
      <c r="AM3125" s="1">
        <v>29518.685546875</v>
      </c>
      <c r="AN3125" s="1">
        <v>7789.83935546875</v>
      </c>
      <c r="AO3125" t="s">
        <v>15935</v>
      </c>
    </row>
    <row r="3126" spans="1:41" x14ac:dyDescent="0.25">
      <c r="A3126" s="1">
        <v>2019</v>
      </c>
      <c r="B3126" t="s">
        <v>2352</v>
      </c>
      <c r="C3126" t="s">
        <v>7069</v>
      </c>
      <c r="D3126" t="s">
        <v>7217</v>
      </c>
      <c r="E3126" t="s">
        <v>7755</v>
      </c>
      <c r="F3126" t="s">
        <v>9374</v>
      </c>
      <c r="G3126" t="s">
        <v>11508</v>
      </c>
      <c r="H3126" t="s">
        <v>12692</v>
      </c>
      <c r="I3126" s="1">
        <v>1568.5328482466746</v>
      </c>
      <c r="J3126" s="1">
        <v>3506.0486099315926</v>
      </c>
      <c r="K3126" s="1">
        <v>87.320385366309722</v>
      </c>
      <c r="L3126" s="1">
        <v>196.74037443643857</v>
      </c>
      <c r="M3126" s="1">
        <v>691.10554587658635</v>
      </c>
      <c r="N3126" s="1">
        <v>659.78759275210098</v>
      </c>
      <c r="O3126" s="1">
        <v>445.47098291114338</v>
      </c>
      <c r="P3126" s="1">
        <v>1209.5490417407345</v>
      </c>
      <c r="Q3126" s="1">
        <v>3214.0374184188927</v>
      </c>
      <c r="R3126" s="1">
        <v>1002.5727829481492</v>
      </c>
      <c r="S3126" s="1">
        <v>80.852208672508993</v>
      </c>
      <c r="T3126" s="1">
        <v>431.21177958671467</v>
      </c>
      <c r="U3126" s="1">
        <v>10.780294489667867</v>
      </c>
      <c r="V3126" s="1">
        <v>272.74145058859699</v>
      </c>
      <c r="W3126" s="1">
        <v>237.16647877269307</v>
      </c>
      <c r="X3126" s="1">
        <v>415.04133785221285</v>
      </c>
      <c r="Y3126" s="1">
        <v>4050.8843096462701</v>
      </c>
      <c r="Z3126" s="1">
        <v>5.3901472260686605</v>
      </c>
      <c r="AA3126" s="1">
        <v>7512.7872298495358</v>
      </c>
      <c r="AB3126" s="1">
        <v>155.23624065121729</v>
      </c>
      <c r="AC3126" s="1">
        <v>269.50709273433444</v>
      </c>
      <c r="AD3126" s="1">
        <v>1615.562095036428</v>
      </c>
      <c r="AE3126" s="1">
        <v>500.91970704398312</v>
      </c>
      <c r="AF3126" s="1">
        <v>163.86685766994745</v>
      </c>
      <c r="AG3126" s="1">
        <v>9379.9342354600103</v>
      </c>
      <c r="AH3126" s="1">
        <v>1234.3437190669706</v>
      </c>
      <c r="AI3126" s="1">
        <v>553.02910731996155</v>
      </c>
      <c r="AJ3126" s="1">
        <v>2263.861842830252</v>
      </c>
      <c r="AK3126" s="1">
        <v>32.3408834690036</v>
      </c>
      <c r="AL3126" s="1">
        <v>41766.625</v>
      </c>
      <c r="AM3126" s="1">
        <v>35787.9453125</v>
      </c>
      <c r="AN3126" s="1">
        <v>5978.68115234375</v>
      </c>
      <c r="AO3126" t="s">
        <v>15936</v>
      </c>
    </row>
    <row r="3127" spans="1:41" x14ac:dyDescent="0.25">
      <c r="A3127" s="1">
        <v>2019</v>
      </c>
      <c r="B3127" t="s">
        <v>2353</v>
      </c>
      <c r="C3127" t="s">
        <v>7069</v>
      </c>
      <c r="D3127" t="s">
        <v>7217</v>
      </c>
      <c r="E3127" t="s">
        <v>7755</v>
      </c>
      <c r="F3127" t="s">
        <v>9374</v>
      </c>
      <c r="G3127" t="s">
        <v>11508</v>
      </c>
      <c r="H3127" t="s">
        <v>12692</v>
      </c>
      <c r="I3127" s="1">
        <v>514.9964975654857</v>
      </c>
      <c r="J3127" s="1">
        <v>1404.7960016925194</v>
      </c>
      <c r="K3127" s="1">
        <v>57.221833062831742</v>
      </c>
      <c r="L3127" s="1">
        <v>34.333099837699045</v>
      </c>
      <c r="M3127" s="1">
        <v>343.33099837699046</v>
      </c>
      <c r="N3127" s="1">
        <v>627.83795236538992</v>
      </c>
      <c r="O3127" s="1">
        <v>472.65234109899023</v>
      </c>
      <c r="P3127" s="1">
        <v>2478.6850094026504</v>
      </c>
      <c r="Q3127" s="1">
        <v>3573.8543669840951</v>
      </c>
      <c r="R3127" s="1">
        <v>447.72527886061005</v>
      </c>
      <c r="S3127" s="1">
        <v>82.021471377359688</v>
      </c>
      <c r="T3127" s="1">
        <v>457.77466450265393</v>
      </c>
      <c r="U3127" s="1">
        <v>0</v>
      </c>
      <c r="V3127" s="1">
        <v>173.9543725110085</v>
      </c>
      <c r="W3127" s="1">
        <v>171.66549918849523</v>
      </c>
      <c r="X3127" s="1">
        <v>543.13636822702153</v>
      </c>
      <c r="Y3127" s="1">
        <v>3507.698366751586</v>
      </c>
      <c r="Z3127" s="1">
        <v>0</v>
      </c>
      <c r="AA3127" s="1">
        <v>9863.0115005218013</v>
      </c>
      <c r="AB3127" s="1">
        <v>241.47613552514997</v>
      </c>
      <c r="AC3127" s="1">
        <v>414.69234638964798</v>
      </c>
      <c r="AD3127" s="1">
        <v>1679.4716839867604</v>
      </c>
      <c r="AE3127" s="1">
        <v>1063.6291330419651</v>
      </c>
      <c r="AF3127" s="1">
        <v>1209.0112709807083</v>
      </c>
      <c r="AG3127" s="1">
        <v>9196.693009858318</v>
      </c>
      <c r="AH3127" s="1">
        <v>925.21539410047274</v>
      </c>
      <c r="AI3127" s="1">
        <v>587.0960072246537</v>
      </c>
      <c r="AJ3127" s="1">
        <v>2861.0916531415874</v>
      </c>
      <c r="AK3127" s="1">
        <v>0</v>
      </c>
      <c r="AL3127" s="1">
        <v>42933.0703125</v>
      </c>
      <c r="AM3127" s="1">
        <v>37372.0078125</v>
      </c>
      <c r="AN3127" s="1">
        <v>5561.0625</v>
      </c>
      <c r="AO3127" t="s">
        <v>15937</v>
      </c>
    </row>
    <row r="3128" spans="1:41" x14ac:dyDescent="0.25">
      <c r="A3128" s="1">
        <v>2019</v>
      </c>
      <c r="B3128" t="s">
        <v>2354</v>
      </c>
      <c r="C3128" t="s">
        <v>7069</v>
      </c>
      <c r="D3128" t="s">
        <v>7217</v>
      </c>
      <c r="E3128" t="s">
        <v>7755</v>
      </c>
      <c r="F3128" t="s">
        <v>9375</v>
      </c>
      <c r="G3128" t="s">
        <v>11508</v>
      </c>
      <c r="H3128" t="s">
        <v>12692</v>
      </c>
      <c r="I3128" s="1">
        <v>584.29196133999835</v>
      </c>
      <c r="J3128" s="1">
        <v>2275.4396212002325</v>
      </c>
      <c r="K3128" s="1">
        <v>46.355266305571824</v>
      </c>
      <c r="L3128" s="1">
        <v>348.62178744247115</v>
      </c>
      <c r="M3128" s="1">
        <v>1581.3431981921892</v>
      </c>
      <c r="N3128" s="1">
        <v>283.9135637773403</v>
      </c>
      <c r="O3128" s="1">
        <v>547.80891141775749</v>
      </c>
      <c r="P3128" s="1">
        <v>455.0114357315544</v>
      </c>
      <c r="Q3128" s="1">
        <v>0</v>
      </c>
      <c r="R3128" s="1">
        <v>388.76138305702369</v>
      </c>
      <c r="S3128" s="1">
        <v>449.53828021915001</v>
      </c>
      <c r="T3128" s="1"/>
      <c r="U3128" s="1">
        <v>485.11325203505396</v>
      </c>
      <c r="V3128" s="1">
        <v>38.809060162804322</v>
      </c>
      <c r="W3128" s="1">
        <v>247.94677326236092</v>
      </c>
      <c r="X3128" s="1">
        <v>565.96546070756301</v>
      </c>
      <c r="Y3128" s="1">
        <v>4867.0065039865758</v>
      </c>
      <c r="Z3128" s="1">
        <v>5.3901472260686605</v>
      </c>
      <c r="AA3128" s="1">
        <v>9459.7084146835532</v>
      </c>
      <c r="AB3128" s="1">
        <v>43.121177958671467</v>
      </c>
      <c r="AC3128" s="1">
        <v>140.78604284931524</v>
      </c>
      <c r="AD3128" s="1">
        <v>1367.8759355162504</v>
      </c>
      <c r="AE3128" s="1">
        <v>1316.3247841209065</v>
      </c>
      <c r="AF3128" s="1">
        <v>3088.2925650038028</v>
      </c>
      <c r="AG3128" s="1">
        <v>14421.877968277671</v>
      </c>
      <c r="AH3128" s="1">
        <v>1686.0380581840543</v>
      </c>
      <c r="AI3128" s="1">
        <v>90.554473713210072</v>
      </c>
      <c r="AJ3128" s="1">
        <v>3562.8873288352297</v>
      </c>
      <c r="AK3128" s="1">
        <v>147.69003450844977</v>
      </c>
      <c r="AL3128" s="1">
        <v>48496.47265625</v>
      </c>
      <c r="AM3128" s="1">
        <v>41722.234375</v>
      </c>
      <c r="AN3128" s="1">
        <v>6774.23779296875</v>
      </c>
      <c r="AO3128" t="s">
        <v>15938</v>
      </c>
    </row>
    <row r="3129" spans="1:41" x14ac:dyDescent="0.25">
      <c r="A3129" s="1">
        <v>2019</v>
      </c>
      <c r="B3129" t="s">
        <v>2355</v>
      </c>
      <c r="C3129" t="s">
        <v>7069</v>
      </c>
      <c r="D3129" t="s">
        <v>7217</v>
      </c>
      <c r="E3129" t="s">
        <v>7755</v>
      </c>
      <c r="F3129" t="s">
        <v>9375</v>
      </c>
      <c r="G3129" t="s">
        <v>11508</v>
      </c>
      <c r="H3129" t="s">
        <v>12692</v>
      </c>
      <c r="I3129" s="1">
        <v>401.81365488222826</v>
      </c>
      <c r="J3129" s="1">
        <v>95.498099703590469</v>
      </c>
      <c r="K3129" s="1">
        <v>48.41128372075039</v>
      </c>
      <c r="L3129" s="1">
        <v>96.82256744150078</v>
      </c>
      <c r="M3129" s="1">
        <v>0</v>
      </c>
      <c r="N3129" s="1">
        <v>179.72689081328582</v>
      </c>
      <c r="O3129" s="1">
        <v>527.68299255617922</v>
      </c>
      <c r="P3129" s="1">
        <v>467.52132205072832</v>
      </c>
      <c r="Q3129" s="1">
        <v>332.30303932104459</v>
      </c>
      <c r="R3129" s="1">
        <v>93.809836190934632</v>
      </c>
      <c r="S3129" s="1">
        <v>713.09220808143789</v>
      </c>
      <c r="T3129" s="1">
        <v>605.14104650937986</v>
      </c>
      <c r="U3129" s="1">
        <v>36.308462790562793</v>
      </c>
      <c r="V3129" s="1">
        <v>0</v>
      </c>
      <c r="W3129" s="1">
        <v>139.18244069715738</v>
      </c>
      <c r="X3129" s="1">
        <v>21.785077674337675</v>
      </c>
      <c r="Y3129" s="1">
        <v>6269.2612418371755</v>
      </c>
      <c r="Z3129" s="1">
        <v>0</v>
      </c>
      <c r="AA3129" s="1">
        <v>4962.1742151459857</v>
      </c>
      <c r="AB3129" s="1"/>
      <c r="AC3129" s="1">
        <v>114.49268599957466</v>
      </c>
      <c r="AD3129" s="1">
        <v>1686.8199378050351</v>
      </c>
      <c r="AE3129" s="1">
        <v>234.00441183889816</v>
      </c>
      <c r="AF3129" s="1">
        <v>801.75078049644958</v>
      </c>
      <c r="AG3129" s="1">
        <v>5045.6660457952094</v>
      </c>
      <c r="AH3129" s="1">
        <v>1597.5723627847628</v>
      </c>
      <c r="AI3129" s="1">
        <v>141.6030048831949</v>
      </c>
      <c r="AJ3129" s="1">
        <v>9119.7664901239605</v>
      </c>
      <c r="AK3129" s="1">
        <v>65.355233023013028</v>
      </c>
      <c r="AL3129" s="1">
        <v>33797.56640625</v>
      </c>
      <c r="AM3129" s="1">
        <v>28250.919921875</v>
      </c>
      <c r="AN3129" s="1">
        <v>5546.64599609375</v>
      </c>
      <c r="AO3129" t="s">
        <v>15939</v>
      </c>
    </row>
    <row r="3130" spans="1:41" x14ac:dyDescent="0.25">
      <c r="A3130" s="1">
        <v>2019</v>
      </c>
      <c r="B3130" t="s">
        <v>2356</v>
      </c>
      <c r="C3130" t="s">
        <v>7069</v>
      </c>
      <c r="D3130" t="s">
        <v>7217</v>
      </c>
      <c r="E3130" t="s">
        <v>7755</v>
      </c>
      <c r="F3130" t="s">
        <v>9375</v>
      </c>
      <c r="G3130" t="s">
        <v>11508</v>
      </c>
      <c r="H3130" t="s">
        <v>12692</v>
      </c>
      <c r="I3130" s="1">
        <v>568.22860993610868</v>
      </c>
      <c r="J3130" s="1">
        <v>1673.5227155741757</v>
      </c>
      <c r="K3130" s="1">
        <v>45.080867577956965</v>
      </c>
      <c r="L3130" s="1">
        <v>763.49062169254842</v>
      </c>
      <c r="M3130" s="1"/>
      <c r="N3130" s="1">
        <v>84.605256128863417</v>
      </c>
      <c r="O3130" s="1">
        <v>532.74855182269334</v>
      </c>
      <c r="P3130" s="1">
        <v>442.50226383026376</v>
      </c>
      <c r="Q3130" s="1">
        <v>0</v>
      </c>
      <c r="R3130" s="1">
        <v>475.44589410705771</v>
      </c>
      <c r="S3130" s="1"/>
      <c r="T3130" s="1">
        <v>144.63506991332767</v>
      </c>
      <c r="U3130" s="1">
        <v>573.68703283421576</v>
      </c>
      <c r="V3130" s="1">
        <v>1378.6358340700792</v>
      </c>
      <c r="W3130" s="1">
        <v>660.48712963053219</v>
      </c>
      <c r="X3130" s="1">
        <v>508.47025058858435</v>
      </c>
      <c r="Y3130" s="1">
        <v>4733.491095685481</v>
      </c>
      <c r="Z3130" s="1">
        <v>5.8709967078269552</v>
      </c>
      <c r="AA3130" s="1">
        <v>11185.297120679601</v>
      </c>
      <c r="AB3130" s="1">
        <v>52.419613462740656</v>
      </c>
      <c r="AC3130" s="1">
        <v>136.91555372968887</v>
      </c>
      <c r="AD3130" s="1">
        <v>1833.6132529977322</v>
      </c>
      <c r="AE3130" s="1">
        <v>937.26268871380296</v>
      </c>
      <c r="AF3130" s="1">
        <v>4196.467777338934</v>
      </c>
      <c r="AG3130" s="1">
        <v>11572.153868034628</v>
      </c>
      <c r="AH3130" s="1">
        <v>1026.5429485861775</v>
      </c>
      <c r="AI3130" s="1">
        <v>88.064950617404307</v>
      </c>
      <c r="AJ3130" s="1">
        <v>4261.7145745208154</v>
      </c>
      <c r="AK3130" s="1">
        <v>143.62974088790941</v>
      </c>
      <c r="AL3130" s="1">
        <v>48024.984375</v>
      </c>
      <c r="AM3130" s="1">
        <v>42989.29296875</v>
      </c>
      <c r="AN3130" s="1">
        <v>5035.6923828125</v>
      </c>
      <c r="AO3130" t="s">
        <v>15940</v>
      </c>
    </row>
    <row r="3131" spans="1:41" x14ac:dyDescent="0.25">
      <c r="A3131" s="1">
        <v>2019</v>
      </c>
      <c r="B3131" t="s">
        <v>2357</v>
      </c>
      <c r="C3131" t="s">
        <v>7069</v>
      </c>
      <c r="D3131" t="s">
        <v>7217</v>
      </c>
      <c r="E3131" t="s">
        <v>7755</v>
      </c>
      <c r="F3131" t="s">
        <v>9375</v>
      </c>
      <c r="G3131" t="s">
        <v>11508</v>
      </c>
      <c r="H3131" t="s">
        <v>12692</v>
      </c>
      <c r="I3131" s="1">
        <v>425.73043798746818</v>
      </c>
      <c r="J3131" s="1">
        <v>1664.010905467147</v>
      </c>
      <c r="K3131" s="1">
        <v>48.066339772778669</v>
      </c>
      <c r="L3131" s="1">
        <v>143.05458265707935</v>
      </c>
      <c r="M3131" s="1">
        <v>787.37242294456485</v>
      </c>
      <c r="N3131" s="1">
        <v>252.46272747321365</v>
      </c>
      <c r="O3131" s="1">
        <v>581.37382391837048</v>
      </c>
      <c r="P3131" s="1">
        <v>452.81604933676118</v>
      </c>
      <c r="Q3131" s="1">
        <v>112.12478669444138</v>
      </c>
      <c r="R3131" s="1">
        <v>399.09833298854272</v>
      </c>
      <c r="S3131" s="1">
        <v>814.4609345816059</v>
      </c>
      <c r="T3131" s="1">
        <v>514.9964975654857</v>
      </c>
      <c r="U3131" s="1">
        <v>34.333099837699045</v>
      </c>
      <c r="V3131" s="1">
        <v>0</v>
      </c>
      <c r="W3131" s="1">
        <v>234.60951555761017</v>
      </c>
      <c r="X3131" s="1">
        <v>223.3981341229904</v>
      </c>
      <c r="Y3131" s="1">
        <v>5407.4632244375998</v>
      </c>
      <c r="Z3131" s="1">
        <v>0</v>
      </c>
      <c r="AA3131" s="1">
        <v>10929.569246979921</v>
      </c>
      <c r="AB3131" s="1">
        <v>28.610916531415871</v>
      </c>
      <c r="AC3131" s="1">
        <v>226.52765263258175</v>
      </c>
      <c r="AD3131" s="1">
        <v>1419.763687660045</v>
      </c>
      <c r="AE3131" s="1">
        <v>493.6779314395971</v>
      </c>
      <c r="AF3131" s="1">
        <v>3455.7572162198576</v>
      </c>
      <c r="AG3131" s="1">
        <v>10169.464171926458</v>
      </c>
      <c r="AH3131" s="1">
        <v>1730.371211439073</v>
      </c>
      <c r="AI3131" s="1">
        <v>33.188663176442411</v>
      </c>
      <c r="AJ3131" s="1">
        <v>4451.8586122883098</v>
      </c>
      <c r="AK3131" s="1">
        <v>99.56598952932724</v>
      </c>
      <c r="AL3131" s="1">
        <v>45133.7265625</v>
      </c>
      <c r="AM3131" s="1">
        <v>38617.94921875</v>
      </c>
      <c r="AN3131" s="1">
        <v>6515.77783203125</v>
      </c>
      <c r="AO3131" t="s">
        <v>15941</v>
      </c>
    </row>
    <row r="3132" spans="1:41" x14ac:dyDescent="0.25">
      <c r="A3132" s="1">
        <v>2019</v>
      </c>
      <c r="B3132" t="s">
        <v>2358</v>
      </c>
      <c r="C3132" t="s">
        <v>7069</v>
      </c>
      <c r="D3132" t="s">
        <v>7217</v>
      </c>
      <c r="E3132" t="s">
        <v>7755</v>
      </c>
      <c r="F3132" t="s">
        <v>9375</v>
      </c>
      <c r="G3132" t="s">
        <v>11508</v>
      </c>
      <c r="H3132" t="s">
        <v>12692</v>
      </c>
      <c r="I3132" s="1">
        <v>462.66643038559567</v>
      </c>
      <c r="J3132" s="1">
        <v>174.46231686640482</v>
      </c>
      <c r="K3132" s="1"/>
      <c r="L3132" s="1">
        <v>94.421720486856259</v>
      </c>
      <c r="M3132" s="1">
        <v>0</v>
      </c>
      <c r="N3132" s="1">
        <v>134.09772743543326</v>
      </c>
      <c r="O3132" s="1">
        <v>590.72588879589455</v>
      </c>
      <c r="P3132" s="1">
        <v>539.3634112549862</v>
      </c>
      <c r="Q3132" s="1">
        <v>492.35839555541406</v>
      </c>
      <c r="R3132" s="1">
        <v>126.88389229739471</v>
      </c>
      <c r="S3132" s="1">
        <v>691.55454499120219</v>
      </c>
      <c r="T3132" s="1">
        <v>531.12217773856639</v>
      </c>
      <c r="U3132" s="1">
        <v>35.408145182571097</v>
      </c>
      <c r="V3132" s="1">
        <v>0</v>
      </c>
      <c r="W3132" s="1">
        <v>47.210860243428129</v>
      </c>
      <c r="X3132" s="1">
        <v>80.258462413827814</v>
      </c>
      <c r="Y3132" s="1">
        <v>5222.701414429237</v>
      </c>
      <c r="Z3132" s="1">
        <v>0</v>
      </c>
      <c r="AA3132" s="1">
        <v>4916.6707274089249</v>
      </c>
      <c r="AB3132" s="1">
        <v>18.884344097371251</v>
      </c>
      <c r="AC3132" s="1">
        <v>111.53565732509895</v>
      </c>
      <c r="AD3132" s="1">
        <v>1349.7891086928933</v>
      </c>
      <c r="AE3132" s="1">
        <v>228.20195488715245</v>
      </c>
      <c r="AF3132" s="1">
        <v>831.97198114908474</v>
      </c>
      <c r="AG3132" s="1">
        <v>5629.1179166325956</v>
      </c>
      <c r="AH3132" s="1">
        <v>1927.5913795948372</v>
      </c>
      <c r="AI3132" s="1"/>
      <c r="AJ3132" s="1">
        <v>4541.0946196647428</v>
      </c>
      <c r="AK3132" s="1">
        <v>102.68362102945618</v>
      </c>
      <c r="AL3132" s="1">
        <v>28880.77734375</v>
      </c>
      <c r="AM3132" s="1">
        <v>23540.955078125</v>
      </c>
      <c r="AN3132" s="1">
        <v>5339.8203125</v>
      </c>
      <c r="AO3132" t="s">
        <v>15942</v>
      </c>
    </row>
    <row r="3133" spans="1:41" x14ac:dyDescent="0.25">
      <c r="A3133" s="1">
        <v>2019</v>
      </c>
      <c r="B3133" t="s">
        <v>2359</v>
      </c>
      <c r="C3133" t="s">
        <v>7069</v>
      </c>
      <c r="D3133" t="s">
        <v>7217</v>
      </c>
      <c r="E3133" t="s">
        <v>7755</v>
      </c>
      <c r="F3133" t="s">
        <v>9375</v>
      </c>
      <c r="G3133" t="s">
        <v>11508</v>
      </c>
      <c r="H3133" t="s">
        <v>12692</v>
      </c>
      <c r="I3133" s="1">
        <v>467.84461235490346</v>
      </c>
      <c r="J3133" s="1">
        <v>1429.5867953356587</v>
      </c>
      <c r="K3133" s="1">
        <v>47.227915844357554</v>
      </c>
      <c r="L3133" s="1">
        <v>110.86365221680177</v>
      </c>
      <c r="M3133" s="1">
        <v>1042.1183308379366</v>
      </c>
      <c r="N3133" s="1">
        <v>209.83662517440141</v>
      </c>
      <c r="O3133" s="1">
        <v>563.187353261353</v>
      </c>
      <c r="P3133" s="1">
        <v>307.0923166405409</v>
      </c>
      <c r="Q3133" s="1">
        <v>0</v>
      </c>
      <c r="R3133" s="1">
        <v>259.23046389432631</v>
      </c>
      <c r="S3133" s="1">
        <v>961.33224156704387</v>
      </c>
      <c r="T3133" s="1">
        <v>554.31826108400878</v>
      </c>
      <c r="U3133" s="1">
        <v>16.629547832520263</v>
      </c>
      <c r="V3133" s="1">
        <v>0</v>
      </c>
      <c r="W3133" s="1">
        <v>182.9250261577229</v>
      </c>
      <c r="X3133" s="1">
        <v>497.79058702075395</v>
      </c>
      <c r="Y3133" s="1">
        <v>4961.1484367018793</v>
      </c>
      <c r="Z3133" s="1">
        <v>16.629547832520263</v>
      </c>
      <c r="AA3133" s="1">
        <v>9863.5391377288524</v>
      </c>
      <c r="AB3133" s="1">
        <v>27.715913054200442</v>
      </c>
      <c r="AC3133" s="1">
        <v>381.74239011982002</v>
      </c>
      <c r="AD3133" s="1">
        <v>1565.0717674961891</v>
      </c>
      <c r="AE3133" s="1">
        <v>287.13685924151656</v>
      </c>
      <c r="AF3133" s="1">
        <v>2160.9543090099</v>
      </c>
      <c r="AG3133" s="1">
        <v>10179.500546546738</v>
      </c>
      <c r="AH3133" s="1">
        <v>1731.6902476264436</v>
      </c>
      <c r="AI3133" s="1">
        <v>32.150459142872513</v>
      </c>
      <c r="AJ3133" s="1">
        <v>3828.1219110461648</v>
      </c>
      <c r="AK3133" s="1">
        <v>96.451377428617533</v>
      </c>
      <c r="AL3133" s="1">
        <v>41781.84375</v>
      </c>
      <c r="AM3133" s="1">
        <v>34479.85546875</v>
      </c>
      <c r="AN3133" s="1">
        <v>7301.97900390625</v>
      </c>
      <c r="AO3133" t="s">
        <v>15943</v>
      </c>
    </row>
    <row r="3134" spans="1:41" x14ac:dyDescent="0.25">
      <c r="A3134" s="1">
        <v>2019</v>
      </c>
      <c r="B3134" t="s">
        <v>2359</v>
      </c>
      <c r="C3134" t="s">
        <v>7069</v>
      </c>
      <c r="D3134" t="s">
        <v>7217</v>
      </c>
      <c r="E3134" t="s">
        <v>7755</v>
      </c>
      <c r="F3134" t="s">
        <v>9376</v>
      </c>
      <c r="G3134" t="s">
        <v>11508</v>
      </c>
      <c r="H3134" t="s">
        <v>12692</v>
      </c>
      <c r="I3134" s="1">
        <v>665.18191330081061</v>
      </c>
      <c r="J3134" s="1">
        <v>2789.0523306441905</v>
      </c>
      <c r="K3134" s="1">
        <v>112.52660700005379</v>
      </c>
      <c r="L3134" s="1"/>
      <c r="M3134" s="1">
        <v>83.147739162601326</v>
      </c>
      <c r="N3134" s="1">
        <v>0</v>
      </c>
      <c r="O3134" s="1">
        <v>172.94729745821076</v>
      </c>
      <c r="P3134" s="1">
        <v>996.66423342904784</v>
      </c>
      <c r="Q3134" s="1">
        <v>1110.9913428587499</v>
      </c>
      <c r="R3134" s="1">
        <v>295.21099518641523</v>
      </c>
      <c r="S3134" s="1">
        <v>0</v>
      </c>
      <c r="T3134" s="1"/>
      <c r="U3134" s="1">
        <v>11.086365221680177</v>
      </c>
      <c r="V3134" s="1">
        <v>0</v>
      </c>
      <c r="W3134" s="1">
        <v>22.172730443360354</v>
      </c>
      <c r="X3134" s="1">
        <v>368.05368584855188</v>
      </c>
      <c r="Y3134" s="1">
        <v>10293.690108330044</v>
      </c>
      <c r="Z3134" s="1"/>
      <c r="AA3134" s="1">
        <v>5393.5166803474058</v>
      </c>
      <c r="AB3134" s="1">
        <v>0</v>
      </c>
      <c r="AC3134" s="1">
        <v>235.4399519717432</v>
      </c>
      <c r="AD3134" s="1">
        <v>275.9935813879253</v>
      </c>
      <c r="AE3134" s="1"/>
      <c r="AF3134" s="1">
        <v>195.12002790157109</v>
      </c>
      <c r="AG3134" s="1">
        <v>2725.0285714889874</v>
      </c>
      <c r="AH3134" s="1">
        <v>1721.7125189269314</v>
      </c>
      <c r="AI3134" s="1"/>
      <c r="AJ3134" s="1">
        <v>4369.1365338641572</v>
      </c>
      <c r="AK3134" s="1">
        <v>114.18956178330582</v>
      </c>
      <c r="AL3134" s="1">
        <v>31950.86328125</v>
      </c>
      <c r="AM3134" s="1">
        <v>29080.119140625</v>
      </c>
      <c r="AN3134" s="1">
        <v>2870.74365234375</v>
      </c>
      <c r="AO3134" t="s">
        <v>15944</v>
      </c>
    </row>
    <row r="3135" spans="1:41" x14ac:dyDescent="0.25">
      <c r="A3135" s="1">
        <v>2019</v>
      </c>
      <c r="B3135" t="s">
        <v>2360</v>
      </c>
      <c r="C3135" t="s">
        <v>7069</v>
      </c>
      <c r="D3135" t="s">
        <v>7217</v>
      </c>
      <c r="E3135" t="s">
        <v>7755</v>
      </c>
      <c r="F3135" t="s">
        <v>9376</v>
      </c>
      <c r="G3135" t="s">
        <v>11508</v>
      </c>
      <c r="H3135" t="s">
        <v>12692</v>
      </c>
      <c r="I3135" s="1">
        <v>786.2942019411098</v>
      </c>
      <c r="J3135" s="1">
        <v>1277.731439772363</v>
      </c>
      <c r="K3135" s="1">
        <v>46.129259847211777</v>
      </c>
      <c r="L3135" s="1"/>
      <c r="M3135" s="1">
        <v>11317.394546605707</v>
      </c>
      <c r="N3135" s="1">
        <v>0</v>
      </c>
      <c r="O3135" s="1">
        <v>163.39329807331265</v>
      </c>
      <c r="P3135" s="1">
        <v>559.84147178207024</v>
      </c>
      <c r="Q3135" s="1">
        <v>976.66378633384511</v>
      </c>
      <c r="R3135" s="1">
        <v>292.81596080286931</v>
      </c>
      <c r="S3135" s="1"/>
      <c r="T3135" s="1">
        <v>184.26734923074005</v>
      </c>
      <c r="U3135" s="1">
        <v>106.75767993899069</v>
      </c>
      <c r="V3135" s="1">
        <v>92.258519694423555</v>
      </c>
      <c r="W3135" s="1">
        <v>0</v>
      </c>
      <c r="X3135" s="1">
        <v>388.95353189353568</v>
      </c>
      <c r="Y3135" s="1">
        <v>10609.729764858708</v>
      </c>
      <c r="Z3135" s="1">
        <v>0</v>
      </c>
      <c r="AA3135" s="1">
        <v>876.45593709702371</v>
      </c>
      <c r="AB3135" s="1"/>
      <c r="AC3135" s="1">
        <v>683.1495228921932</v>
      </c>
      <c r="AD3135" s="1">
        <v>385.30529453929194</v>
      </c>
      <c r="AE3135" s="1">
        <v>592.34163212896942</v>
      </c>
      <c r="AF3135" s="1">
        <v>30.93553510269868</v>
      </c>
      <c r="AG3135" s="1">
        <v>8110.3625949552343</v>
      </c>
      <c r="AH3135" s="1">
        <v>424.38322401758245</v>
      </c>
      <c r="AI3135" s="1"/>
      <c r="AJ3135" s="1">
        <v>323.95321119973727</v>
      </c>
      <c r="AK3135" s="1">
        <v>97.500481040697622</v>
      </c>
      <c r="AL3135" s="1">
        <v>38326.6171875</v>
      </c>
      <c r="AM3135" s="1">
        <v>25319.291015625</v>
      </c>
      <c r="AN3135" s="1">
        <v>13007.326171875</v>
      </c>
      <c r="AO3135" t="s">
        <v>15945</v>
      </c>
    </row>
    <row r="3136" spans="1:41" x14ac:dyDescent="0.25">
      <c r="A3136" s="1">
        <v>2019</v>
      </c>
      <c r="B3136" t="s">
        <v>2361</v>
      </c>
      <c r="C3136" t="s">
        <v>7069</v>
      </c>
      <c r="D3136" t="s">
        <v>7217</v>
      </c>
      <c r="E3136" t="s">
        <v>7755</v>
      </c>
      <c r="F3136" t="s">
        <v>9376</v>
      </c>
      <c r="G3136" t="s">
        <v>11508</v>
      </c>
      <c r="H3136" t="s">
        <v>12692</v>
      </c>
      <c r="I3136" s="1">
        <v>808.52208672508993</v>
      </c>
      <c r="J3136" s="1">
        <v>1483.7176026262455</v>
      </c>
      <c r="K3136" s="1">
        <v>47.433295754538612</v>
      </c>
      <c r="L3136" s="1"/>
      <c r="M3136" s="1">
        <v>392.40738621806173</v>
      </c>
      <c r="N3136" s="1">
        <v>21.180044583850457</v>
      </c>
      <c r="O3136" s="1">
        <v>168.01229105975736</v>
      </c>
      <c r="P3136" s="1">
        <v>360.06183595490671</v>
      </c>
      <c r="Q3136" s="1">
        <v>1101.1174588653996</v>
      </c>
      <c r="R3136" s="1">
        <v>1122.4356894278728</v>
      </c>
      <c r="S3136" s="1">
        <v>0</v>
      </c>
      <c r="T3136" s="1">
        <v>592.91619693173266</v>
      </c>
      <c r="U3136" s="1">
        <v>0</v>
      </c>
      <c r="V3136" s="1">
        <v>0</v>
      </c>
      <c r="W3136" s="1">
        <v>21.560588979335733</v>
      </c>
      <c r="X3136" s="1">
        <v>900.15458988726687</v>
      </c>
      <c r="Y3136" s="1">
        <v>10909.442417654087</v>
      </c>
      <c r="Z3136" s="1">
        <v>0</v>
      </c>
      <c r="AA3136" s="1">
        <v>761.08879097055137</v>
      </c>
      <c r="AB3136" s="1"/>
      <c r="AC3136" s="1">
        <v>702.46159316765988</v>
      </c>
      <c r="AD3136" s="1">
        <v>389.12287570822002</v>
      </c>
      <c r="AE3136" s="1"/>
      <c r="AF3136" s="1">
        <v>0</v>
      </c>
      <c r="AG3136" s="1">
        <v>4193.5345564808003</v>
      </c>
      <c r="AH3136" s="1">
        <v>1304.4156332498119</v>
      </c>
      <c r="AI3136" s="1"/>
      <c r="AJ3136" s="1">
        <v>3199.5914045334225</v>
      </c>
      <c r="AK3136" s="1">
        <v>100.25673875391115</v>
      </c>
      <c r="AL3136" s="1">
        <v>28579.431640625</v>
      </c>
      <c r="AM3136" s="1">
        <v>24663.154296875</v>
      </c>
      <c r="AN3136" s="1">
        <v>3916.279541015625</v>
      </c>
      <c r="AO3136" t="s">
        <v>15946</v>
      </c>
    </row>
    <row r="3137" spans="1:41" x14ac:dyDescent="0.25">
      <c r="A3137" s="1">
        <v>2019</v>
      </c>
      <c r="B3137" t="s">
        <v>2362</v>
      </c>
      <c r="C3137" t="s">
        <v>7069</v>
      </c>
      <c r="D3137" t="s">
        <v>7217</v>
      </c>
      <c r="E3137" t="s">
        <v>7755</v>
      </c>
      <c r="F3137" t="s">
        <v>9376</v>
      </c>
      <c r="G3137" t="s">
        <v>11508</v>
      </c>
      <c r="H3137" t="s">
        <v>12692</v>
      </c>
      <c r="I3137" s="1">
        <v>354.08145182571099</v>
      </c>
      <c r="J3137" s="1">
        <v>740.02008062067057</v>
      </c>
      <c r="K3137" s="1">
        <v>64.914932834713682</v>
      </c>
      <c r="L3137" s="1"/>
      <c r="M3137" s="1">
        <v>299.4938946692472</v>
      </c>
      <c r="N3137" s="1">
        <v>0</v>
      </c>
      <c r="O3137" s="1">
        <v>142.81285223637008</v>
      </c>
      <c r="P3137" s="1">
        <v>468.01558136810087</v>
      </c>
      <c r="Q3137" s="1">
        <v>1180.926704305519</v>
      </c>
      <c r="R3137" s="1">
        <v>1030.6257912476228</v>
      </c>
      <c r="S3137" s="1">
        <v>47.210860243428129</v>
      </c>
      <c r="T3137" s="1">
        <v>0</v>
      </c>
      <c r="U3137" s="1">
        <v>118.02715060857032</v>
      </c>
      <c r="V3137" s="1">
        <v>0</v>
      </c>
      <c r="W3137" s="1">
        <v>0</v>
      </c>
      <c r="X3137" s="1">
        <v>284.33630672487322</v>
      </c>
      <c r="Y3137" s="1">
        <v>5382.0380677508065</v>
      </c>
      <c r="Z3137" s="1">
        <v>0</v>
      </c>
      <c r="AA3137" s="1">
        <v>1335.238741651088</v>
      </c>
      <c r="AB3137" s="1"/>
      <c r="AC3137" s="1">
        <v>706.45446064636292</v>
      </c>
      <c r="AD3137" s="1">
        <v>0</v>
      </c>
      <c r="AE3137" s="1"/>
      <c r="AF3137" s="1">
        <v>0</v>
      </c>
      <c r="AG3137" s="1">
        <v>8707.9578772773039</v>
      </c>
      <c r="AH3137" s="1">
        <v>840.72615861583847</v>
      </c>
      <c r="AI3137" s="1">
        <v>0</v>
      </c>
      <c r="AJ3137" s="1">
        <v>1003.2307801728477</v>
      </c>
      <c r="AK3137" s="1">
        <v>121.56796512682743</v>
      </c>
      <c r="AL3137" s="1">
        <v>22827.6796875</v>
      </c>
      <c r="AM3137" s="1">
        <v>21026.615234375</v>
      </c>
      <c r="AN3137" s="1">
        <v>1801.06298828125</v>
      </c>
      <c r="AO3137" t="s">
        <v>15947</v>
      </c>
    </row>
    <row r="3138" spans="1:41" x14ac:dyDescent="0.25">
      <c r="A3138" s="1">
        <v>2019</v>
      </c>
      <c r="B3138" t="s">
        <v>2363</v>
      </c>
      <c r="C3138" t="s">
        <v>7069</v>
      </c>
      <c r="D3138" t="s">
        <v>7217</v>
      </c>
      <c r="E3138" t="s">
        <v>7755</v>
      </c>
      <c r="F3138" t="s">
        <v>9376</v>
      </c>
      <c r="G3138" t="s">
        <v>11508</v>
      </c>
      <c r="H3138" t="s">
        <v>12692</v>
      </c>
      <c r="I3138" s="1">
        <v>1144.4366612566348</v>
      </c>
      <c r="J3138" s="1">
        <v>14189.584053755701</v>
      </c>
      <c r="K3138" s="1">
        <v>68.66619967539809</v>
      </c>
      <c r="L3138" s="1">
        <v>22.888733225132697</v>
      </c>
      <c r="M3138" s="1">
        <v>835.43876271734348</v>
      </c>
      <c r="N3138" s="1">
        <v>0</v>
      </c>
      <c r="O3138" s="1">
        <v>140.76570933456608</v>
      </c>
      <c r="P3138" s="1">
        <v>383.60601335993397</v>
      </c>
      <c r="Q3138" s="1">
        <v>945.69967420898411</v>
      </c>
      <c r="R3138" s="1">
        <v>504.56945381875391</v>
      </c>
      <c r="S3138" s="1">
        <v>45.777466450265393</v>
      </c>
      <c r="T3138" s="1"/>
      <c r="U3138" s="1">
        <v>171.66549918849523</v>
      </c>
      <c r="V3138" s="1">
        <v>0</v>
      </c>
      <c r="W3138" s="1">
        <v>0</v>
      </c>
      <c r="X3138" s="1">
        <v>172.21214233667231</v>
      </c>
      <c r="Y3138" s="1">
        <v>4537.6913618825574</v>
      </c>
      <c r="Z3138" s="1">
        <v>0</v>
      </c>
      <c r="AA3138" s="1">
        <v>870.97237661270071</v>
      </c>
      <c r="AB3138" s="1">
        <v>0</v>
      </c>
      <c r="AC3138" s="1">
        <v>137.82423245033783</v>
      </c>
      <c r="AD3138" s="1">
        <v>242.2388407602979</v>
      </c>
      <c r="AE3138" s="1"/>
      <c r="AF3138" s="1">
        <v>604.50563549035417</v>
      </c>
      <c r="AG3138" s="1">
        <v>7544.1264710037376</v>
      </c>
      <c r="AH3138" s="1">
        <v>969.93630764566296</v>
      </c>
      <c r="AI3138" s="1"/>
      <c r="AJ3138" s="1">
        <v>3534.0204099604885</v>
      </c>
      <c r="AK3138" s="1">
        <v>117.8769761094334</v>
      </c>
      <c r="AL3138" s="1">
        <v>37184.50390625</v>
      </c>
      <c r="AM3138" s="1">
        <v>34591.59375</v>
      </c>
      <c r="AN3138" s="1">
        <v>2592.91259765625</v>
      </c>
      <c r="AO3138" t="s">
        <v>15948</v>
      </c>
    </row>
    <row r="3139" spans="1:41" x14ac:dyDescent="0.25">
      <c r="A3139" s="1">
        <v>2019</v>
      </c>
      <c r="B3139" t="s">
        <v>2364</v>
      </c>
      <c r="C3139" t="s">
        <v>7069</v>
      </c>
      <c r="D3139" t="s">
        <v>7217</v>
      </c>
      <c r="E3139" t="s">
        <v>7755</v>
      </c>
      <c r="F3139" t="s">
        <v>9376</v>
      </c>
      <c r="G3139" t="s">
        <v>11508</v>
      </c>
      <c r="H3139" t="s">
        <v>12692</v>
      </c>
      <c r="I3139" s="1">
        <v>121.02820930187598</v>
      </c>
      <c r="J3139" s="1">
        <v>0</v>
      </c>
      <c r="K3139" s="1">
        <v>24.205641860375195</v>
      </c>
      <c r="L3139" s="1"/>
      <c r="M3139" s="1">
        <v>307.10908110351028</v>
      </c>
      <c r="N3139" s="1">
        <v>0</v>
      </c>
      <c r="O3139" s="1">
        <v>140.39272279017612</v>
      </c>
      <c r="P3139" s="1">
        <v>405.67687532314415</v>
      </c>
      <c r="Q3139" s="1">
        <v>0</v>
      </c>
      <c r="R3139" s="1">
        <v>365.65444090389883</v>
      </c>
      <c r="S3139" s="1">
        <v>48.41128372075039</v>
      </c>
      <c r="T3139" s="1">
        <v>121.02820930187598</v>
      </c>
      <c r="U3139" s="1">
        <v>266.26206046412716</v>
      </c>
      <c r="V3139" s="1">
        <v>0</v>
      </c>
      <c r="W3139" s="1">
        <v>0</v>
      </c>
      <c r="X3139" s="1">
        <v>60.514104650937988</v>
      </c>
      <c r="Y3139" s="1">
        <v>5530.9891650957325</v>
      </c>
      <c r="Z3139" s="1"/>
      <c r="AA3139" s="1">
        <v>1347.5962947750063</v>
      </c>
      <c r="AB3139" s="1"/>
      <c r="AC3139" s="1">
        <v>176.09604453422955</v>
      </c>
      <c r="AD3139" s="1">
        <v>0</v>
      </c>
      <c r="AE3139" s="1"/>
      <c r="AF3139" s="1">
        <v>0</v>
      </c>
      <c r="AG3139" s="1">
        <v>6266.8406776511383</v>
      </c>
      <c r="AH3139" s="1">
        <v>902.87044139199475</v>
      </c>
      <c r="AI3139" s="1">
        <v>0</v>
      </c>
      <c r="AJ3139" s="1">
        <v>3659.7804232352346</v>
      </c>
      <c r="AK3139" s="1">
        <v>0</v>
      </c>
      <c r="AL3139" s="1">
        <v>19744.455078125</v>
      </c>
      <c r="AM3139" s="1">
        <v>18139.923828125</v>
      </c>
      <c r="AN3139" s="1">
        <v>1604.531494140625</v>
      </c>
      <c r="AO3139" t="s">
        <v>15949</v>
      </c>
    </row>
    <row r="3140" spans="1:41" x14ac:dyDescent="0.25">
      <c r="A3140" s="1">
        <v>2019</v>
      </c>
      <c r="B3140" t="s">
        <v>2365</v>
      </c>
      <c r="C3140" t="s">
        <v>7069</v>
      </c>
      <c r="D3140" t="s">
        <v>7217</v>
      </c>
      <c r="E3140" t="s">
        <v>7755</v>
      </c>
      <c r="F3140" t="s">
        <v>9377</v>
      </c>
      <c r="G3140" t="s">
        <v>11508</v>
      </c>
      <c r="H3140" t="s">
        <v>12692</v>
      </c>
      <c r="I3140" s="1">
        <v>370.84213044457459</v>
      </c>
      <c r="J3140" s="1">
        <v>8923.3030352951446</v>
      </c>
      <c r="K3140" s="1">
        <v>178.95288852848657</v>
      </c>
      <c r="L3140" s="1"/>
      <c r="M3140" s="1">
        <v>58.568266599710697</v>
      </c>
      <c r="N3140" s="1">
        <v>3333.8733972377177</v>
      </c>
      <c r="O3140" s="1">
        <v>1510.0197814215451</v>
      </c>
      <c r="P3140" s="1">
        <v>465.24085717280019</v>
      </c>
      <c r="Q3140" s="1">
        <v>0</v>
      </c>
      <c r="R3140" s="1">
        <v>5.9999669293933637</v>
      </c>
      <c r="S3140" s="1">
        <v>1293.6353387601439</v>
      </c>
      <c r="T3140" s="1">
        <v>1455.339756105162</v>
      </c>
      <c r="U3140" s="1">
        <v>0</v>
      </c>
      <c r="V3140" s="1">
        <v>107.80294489667867</v>
      </c>
      <c r="W3140" s="1">
        <v>107.80294489667867</v>
      </c>
      <c r="X3140" s="1">
        <v>539.01472448339337</v>
      </c>
      <c r="Y3140" s="1">
        <v>1138.3721473727023</v>
      </c>
      <c r="Z3140" s="1">
        <v>2502.9097254291137</v>
      </c>
      <c r="AA3140" s="1">
        <v>4856.5226675953736</v>
      </c>
      <c r="AB3140" s="1"/>
      <c r="AC3140" s="1">
        <v>1299.5007676284386</v>
      </c>
      <c r="AD3140" s="1">
        <v>927.45621176072177</v>
      </c>
      <c r="AE3140" s="1">
        <v>1560.9626444784342</v>
      </c>
      <c r="AF3140" s="1">
        <v>1089.3941934482541</v>
      </c>
      <c r="AG3140" s="1">
        <v>10593.795394996612</v>
      </c>
      <c r="AH3140" s="1">
        <v>223.15209593612482</v>
      </c>
      <c r="AI3140" s="1"/>
      <c r="AJ3140" s="1">
        <v>269.50736224169668</v>
      </c>
      <c r="AK3140" s="1">
        <v>257.64903830306201</v>
      </c>
      <c r="AL3140" s="1">
        <v>43069.62109375</v>
      </c>
      <c r="AM3140" s="1">
        <v>36518.02734375</v>
      </c>
      <c r="AN3140" s="1">
        <v>6551.59033203125</v>
      </c>
      <c r="AO3140" t="s">
        <v>15950</v>
      </c>
    </row>
    <row r="3141" spans="1:41" x14ac:dyDescent="0.25">
      <c r="A3141" s="1">
        <v>2019</v>
      </c>
      <c r="B3141" t="s">
        <v>2366</v>
      </c>
      <c r="C3141" t="s">
        <v>7069</v>
      </c>
      <c r="D3141" t="s">
        <v>7217</v>
      </c>
      <c r="E3141" t="s">
        <v>7755</v>
      </c>
      <c r="F3141" t="s">
        <v>9377</v>
      </c>
      <c r="G3141" t="s">
        <v>11508</v>
      </c>
      <c r="H3141" t="s">
        <v>12692</v>
      </c>
      <c r="I3141" s="1">
        <v>0</v>
      </c>
      <c r="J3141" s="1">
        <v>2944.5247408607065</v>
      </c>
      <c r="K3141" s="1">
        <v>114.97679883678218</v>
      </c>
      <c r="L3141" s="1"/>
      <c r="M3141" s="1">
        <v>0</v>
      </c>
      <c r="N3141" s="1">
        <v>0</v>
      </c>
      <c r="O3141" s="1">
        <v>1282.8990185998853</v>
      </c>
      <c r="P3141" s="1">
        <v>56.738024520719463</v>
      </c>
      <c r="Q3141" s="1">
        <v>0</v>
      </c>
      <c r="R3141" s="1">
        <v>310.19488273387083</v>
      </c>
      <c r="S3141" s="1">
        <v>556.7297627886295</v>
      </c>
      <c r="T3141" s="1">
        <v>2783.6488139431476</v>
      </c>
      <c r="U3141" s="1">
        <v>0</v>
      </c>
      <c r="V3141" s="1">
        <v>0</v>
      </c>
      <c r="W3141" s="1">
        <v>60.514104650937988</v>
      </c>
      <c r="X3141" s="1"/>
      <c r="Y3141" s="1">
        <v>3243.5560092902761</v>
      </c>
      <c r="Z3141" s="1">
        <v>907.71156976406985</v>
      </c>
      <c r="AA3141" s="1">
        <v>8438.5361713203092</v>
      </c>
      <c r="AB3141" s="1"/>
      <c r="AC3141" s="1">
        <v>1467.4670377852462</v>
      </c>
      <c r="AD3141" s="1">
        <v>2377.5882670936953</v>
      </c>
      <c r="AE3141" s="1">
        <v>964.79452468129955</v>
      </c>
      <c r="AF3141" s="1">
        <v>480.66593554943029</v>
      </c>
      <c r="AG3141" s="1">
        <v>7773.6418834594942</v>
      </c>
      <c r="AH3141" s="1">
        <v>0</v>
      </c>
      <c r="AI3141" s="1">
        <v>0</v>
      </c>
      <c r="AJ3141" s="1">
        <v>906.53742446560261</v>
      </c>
      <c r="AK3141" s="1">
        <v>149.77823681252815</v>
      </c>
      <c r="AL3141" s="1">
        <v>34820.50390625</v>
      </c>
      <c r="AM3141" s="1">
        <v>27494.369140625</v>
      </c>
      <c r="AN3141" s="1">
        <v>7326.13525390625</v>
      </c>
      <c r="AO3141" t="s">
        <v>15951</v>
      </c>
    </row>
    <row r="3142" spans="1:41" x14ac:dyDescent="0.25">
      <c r="A3142" s="1">
        <v>2019</v>
      </c>
      <c r="B3142" t="s">
        <v>2367</v>
      </c>
      <c r="C3142" t="s">
        <v>7069</v>
      </c>
      <c r="D3142" t="s">
        <v>7217</v>
      </c>
      <c r="E3142" t="s">
        <v>7755</v>
      </c>
      <c r="F3142" t="s">
        <v>9377</v>
      </c>
      <c r="G3142" t="s">
        <v>11508</v>
      </c>
      <c r="H3142" t="s">
        <v>12692</v>
      </c>
      <c r="I3142" s="1">
        <v>0</v>
      </c>
      <c r="J3142" s="1">
        <v>8249.9186797133025</v>
      </c>
      <c r="K3142" s="1">
        <v>105.48676508428689</v>
      </c>
      <c r="L3142" s="1"/>
      <c r="M3142" s="1">
        <v>332.5909566504053</v>
      </c>
      <c r="N3142" s="1">
        <v>0</v>
      </c>
      <c r="O3142" s="1">
        <v>1729.4729745821076</v>
      </c>
      <c r="P3142" s="1">
        <v>141.90547483750626</v>
      </c>
      <c r="Q3142" s="1">
        <v>0</v>
      </c>
      <c r="R3142" s="1">
        <v>264.31111977393329</v>
      </c>
      <c r="S3142" s="1">
        <v>554.31826108400878</v>
      </c>
      <c r="T3142" s="1">
        <v>1884.68208768563</v>
      </c>
      <c r="U3142" s="1">
        <v>0</v>
      </c>
      <c r="V3142" s="1">
        <v>277.15913054200439</v>
      </c>
      <c r="W3142" s="1">
        <v>66.518191330081052</v>
      </c>
      <c r="X3142" s="1">
        <v>0</v>
      </c>
      <c r="Y3142" s="1">
        <v>3858.0550971447014</v>
      </c>
      <c r="Z3142" s="1">
        <v>2358.0698826513735</v>
      </c>
      <c r="AA3142" s="1">
        <v>5076.4466350073526</v>
      </c>
      <c r="AB3142" s="1"/>
      <c r="AC3142" s="1">
        <v>1441.3621559831358</v>
      </c>
      <c r="AD3142" s="1">
        <v>42.684365952098268</v>
      </c>
      <c r="AE3142" s="1">
        <v>3116.3772638142977</v>
      </c>
      <c r="AF3142" s="1">
        <v>370.72805301298507</v>
      </c>
      <c r="AG3142" s="1">
        <v>6499.9359294710875</v>
      </c>
      <c r="AH3142" s="1">
        <v>85.365012206937351</v>
      </c>
      <c r="AI3142" s="1"/>
      <c r="AJ3142" s="1">
        <v>277.15913054200439</v>
      </c>
      <c r="AK3142" s="1">
        <v>98.668650472953573</v>
      </c>
      <c r="AL3142" s="1">
        <v>36831.21484375</v>
      </c>
      <c r="AM3142" s="1">
        <v>31931.427734375</v>
      </c>
      <c r="AN3142" s="1">
        <v>4899.78759765625</v>
      </c>
      <c r="AO3142" t="s">
        <v>15952</v>
      </c>
    </row>
    <row r="3143" spans="1:41" x14ac:dyDescent="0.25">
      <c r="A3143" s="1">
        <v>2019</v>
      </c>
      <c r="B3143" t="s">
        <v>2368</v>
      </c>
      <c r="C3143" t="s">
        <v>7069</v>
      </c>
      <c r="D3143" t="s">
        <v>7217</v>
      </c>
      <c r="E3143" t="s">
        <v>7755</v>
      </c>
      <c r="F3143" t="s">
        <v>9377</v>
      </c>
      <c r="G3143" t="s">
        <v>11508</v>
      </c>
      <c r="H3143" t="s">
        <v>12692</v>
      </c>
      <c r="I3143" s="1">
        <v>360.64694062365572</v>
      </c>
      <c r="J3143" s="1">
        <v>4414.1525538221267</v>
      </c>
      <c r="K3143" s="1">
        <v>174.03311669629898</v>
      </c>
      <c r="L3143" s="1"/>
      <c r="M3143" s="1"/>
      <c r="N3143" s="1">
        <v>531.84939819296665</v>
      </c>
      <c r="O3143" s="1">
        <v>1468.506325853594</v>
      </c>
      <c r="P3143" s="1">
        <v>452.45045807322265</v>
      </c>
      <c r="Q3143" s="1">
        <v>0</v>
      </c>
      <c r="R3143" s="1">
        <v>433.92956024456714</v>
      </c>
      <c r="S3143" s="1"/>
      <c r="T3143" s="1">
        <v>2306.7132331113376</v>
      </c>
      <c r="U3143" s="1"/>
      <c r="V3143" s="1">
        <v>366.93729423918461</v>
      </c>
      <c r="W3143" s="1">
        <v>52.419613462740656</v>
      </c>
      <c r="X3143" s="1">
        <v>529.43809597368056</v>
      </c>
      <c r="Y3143" s="1">
        <v>1107.1022363330826</v>
      </c>
      <c r="Z3143" s="1">
        <v>975.6598458968067</v>
      </c>
      <c r="AA3143" s="1">
        <v>5422.2848165858932</v>
      </c>
      <c r="AB3143" s="1"/>
      <c r="AC3143" s="1">
        <v>1263.7748996357188</v>
      </c>
      <c r="AD3143" s="1">
        <v>1031.2300039357306</v>
      </c>
      <c r="AE3143" s="1">
        <v>2332.672799091959</v>
      </c>
      <c r="AF3143" s="1">
        <v>0</v>
      </c>
      <c r="AG3143" s="1">
        <v>1652.2662163455855</v>
      </c>
      <c r="AH3143" s="1"/>
      <c r="AI3143" s="1"/>
      <c r="AJ3143" s="1">
        <v>322.90481893048241</v>
      </c>
      <c r="AK3143" s="1">
        <v>250.56575235190033</v>
      </c>
      <c r="AL3143" s="1">
        <v>25449.5390625</v>
      </c>
      <c r="AM3143" s="1">
        <v>19636.630859375</v>
      </c>
      <c r="AN3143" s="1">
        <v>5812.90625</v>
      </c>
      <c r="AO3143" t="s">
        <v>15953</v>
      </c>
    </row>
    <row r="3144" spans="1:41" x14ac:dyDescent="0.25">
      <c r="A3144" s="1">
        <v>2019</v>
      </c>
      <c r="B3144" t="s">
        <v>2369</v>
      </c>
      <c r="C3144" t="s">
        <v>7069</v>
      </c>
      <c r="D3144" t="s">
        <v>7217</v>
      </c>
      <c r="E3144" t="s">
        <v>7755</v>
      </c>
      <c r="F3144" t="s">
        <v>9377</v>
      </c>
      <c r="G3144" t="s">
        <v>11508</v>
      </c>
      <c r="H3144" t="s">
        <v>12692</v>
      </c>
      <c r="I3144" s="1">
        <v>0</v>
      </c>
      <c r="J3144" s="1">
        <v>4935.3831016692384</v>
      </c>
      <c r="K3144" s="1">
        <v>108.72148281938031</v>
      </c>
      <c r="L3144" s="1">
        <v>171.66549918849523</v>
      </c>
      <c r="M3144" s="1">
        <v>57.221833062831742</v>
      </c>
      <c r="N3144" s="1">
        <v>0</v>
      </c>
      <c r="O3144" s="1">
        <v>1844.8318979456953</v>
      </c>
      <c r="P3144" s="1">
        <v>429.2095254376884</v>
      </c>
      <c r="Q3144" s="1">
        <v>0</v>
      </c>
      <c r="R3144" s="1">
        <v>270.89168280404971</v>
      </c>
      <c r="S3144" s="1">
        <v>526.44086417805204</v>
      </c>
      <c r="T3144" s="1">
        <v>686.66199675398093</v>
      </c>
      <c r="U3144" s="1">
        <v>0</v>
      </c>
      <c r="V3144" s="1">
        <v>171.66549918849523</v>
      </c>
      <c r="W3144" s="1">
        <v>68.66619967539809</v>
      </c>
      <c r="X3144" s="1">
        <v>0</v>
      </c>
      <c r="Y3144" s="1">
        <v>3799.529715372028</v>
      </c>
      <c r="Z3144" s="1">
        <v>2686.1933125487749</v>
      </c>
      <c r="AA3144" s="1">
        <v>7798.4991611991018</v>
      </c>
      <c r="AB3144" s="1"/>
      <c r="AC3144" s="1">
        <v>1464.6962514286231</v>
      </c>
      <c r="AD3144" s="1">
        <v>44.062731365323366</v>
      </c>
      <c r="AE3144" s="1">
        <v>1350.1285512576123</v>
      </c>
      <c r="AF3144" s="1">
        <v>181.35169064710624</v>
      </c>
      <c r="AG3144" s="1">
        <v>4810.067287261636</v>
      </c>
      <c r="AH3144" s="1">
        <v>85.517641235917665</v>
      </c>
      <c r="AI3144" s="1"/>
      <c r="AJ3144" s="1">
        <v>343.33099837699046</v>
      </c>
      <c r="AK3144" s="1">
        <v>101.85486285184051</v>
      </c>
      <c r="AL3144" s="1">
        <v>31936.58984375</v>
      </c>
      <c r="AM3144" s="1">
        <v>28412.609375</v>
      </c>
      <c r="AN3144" s="1">
        <v>3523.979736328125</v>
      </c>
      <c r="AO3144" t="s">
        <v>15954</v>
      </c>
    </row>
    <row r="3145" spans="1:41" x14ac:dyDescent="0.25">
      <c r="A3145" s="1">
        <v>2019</v>
      </c>
      <c r="B3145" t="s">
        <v>2370</v>
      </c>
      <c r="C3145" t="s">
        <v>7069</v>
      </c>
      <c r="D3145" t="s">
        <v>7217</v>
      </c>
      <c r="E3145" t="s">
        <v>7755</v>
      </c>
      <c r="F3145" t="s">
        <v>9377</v>
      </c>
      <c r="G3145" t="s">
        <v>11508</v>
      </c>
      <c r="H3145" t="s">
        <v>12692</v>
      </c>
      <c r="I3145" s="1">
        <v>0</v>
      </c>
      <c r="J3145" s="1">
        <v>3456.534652915645</v>
      </c>
      <c r="K3145" s="1">
        <v>112.1257930781418</v>
      </c>
      <c r="L3145" s="1"/>
      <c r="M3145" s="1">
        <v>0</v>
      </c>
      <c r="N3145" s="1">
        <v>0</v>
      </c>
      <c r="O3145" s="1">
        <v>1310.0031282031005</v>
      </c>
      <c r="P3145" s="1">
        <v>65.45672466686726</v>
      </c>
      <c r="Q3145" s="1">
        <v>0</v>
      </c>
      <c r="R3145" s="1">
        <v>277.35811541066812</v>
      </c>
      <c r="S3145" s="1">
        <v>542.92489279942345</v>
      </c>
      <c r="T3145" s="1">
        <v>708.16290365142197</v>
      </c>
      <c r="U3145" s="1">
        <v>0</v>
      </c>
      <c r="V3145" s="1">
        <v>177.04072591285549</v>
      </c>
      <c r="W3145" s="1">
        <v>59.013575304285162</v>
      </c>
      <c r="X3145" s="1">
        <v>0</v>
      </c>
      <c r="Y3145" s="1">
        <v>3322.4642896312544</v>
      </c>
      <c r="Z3145" s="1">
        <v>2386.8630667571174</v>
      </c>
      <c r="AA3145" s="1">
        <v>8361.1541991157901</v>
      </c>
      <c r="AB3145" s="1"/>
      <c r="AC3145" s="1">
        <v>1459.8778258774064</v>
      </c>
      <c r="AD3145" s="1">
        <v>761.06646496695521</v>
      </c>
      <c r="AE3145" s="1">
        <v>840.46779866911095</v>
      </c>
      <c r="AF3145" s="1">
        <v>0</v>
      </c>
      <c r="AG3145" s="1">
        <v>7631.1171963592305</v>
      </c>
      <c r="AH3145" s="1">
        <v>78.25736280461193</v>
      </c>
      <c r="AI3145" s="1"/>
      <c r="AJ3145" s="1">
        <v>590.13575304285155</v>
      </c>
      <c r="AK3145" s="1">
        <v>105.04416404162758</v>
      </c>
      <c r="AL3145" s="1">
        <v>32245.0703125</v>
      </c>
      <c r="AM3145" s="1">
        <v>28568.470703125</v>
      </c>
      <c r="AN3145" s="1">
        <v>3676.598388671875</v>
      </c>
      <c r="AO3145" t="s">
        <v>15955</v>
      </c>
    </row>
    <row r="3146" spans="1:41" x14ac:dyDescent="0.25">
      <c r="A3146" s="1">
        <v>2019</v>
      </c>
      <c r="B3146" t="s">
        <v>2371</v>
      </c>
      <c r="C3146" t="s">
        <v>7069</v>
      </c>
      <c r="D3146" t="s">
        <v>7217</v>
      </c>
      <c r="E3146" t="s">
        <v>7755</v>
      </c>
      <c r="F3146" t="s">
        <v>9378</v>
      </c>
      <c r="G3146" t="s">
        <v>11508</v>
      </c>
      <c r="H3146" t="s">
        <v>12692</v>
      </c>
      <c r="I3146" s="1">
        <v>343.33099837699046</v>
      </c>
      <c r="J3146" s="1">
        <v>6866.6199675398093</v>
      </c>
      <c r="K3146" s="1">
        <v>11.444366612566348</v>
      </c>
      <c r="L3146" s="1">
        <v>0</v>
      </c>
      <c r="M3146" s="1">
        <v>228.88733225132697</v>
      </c>
      <c r="N3146" s="1">
        <v>0</v>
      </c>
      <c r="O3146" s="1">
        <v>1887.176054412191</v>
      </c>
      <c r="P3146" s="1">
        <v>1899.2521500617709</v>
      </c>
      <c r="Q3146" s="1">
        <v>4.2975945182497401</v>
      </c>
      <c r="R3146" s="1">
        <v>1403.7309879170052</v>
      </c>
      <c r="S3146" s="1">
        <v>137.33239935079618</v>
      </c>
      <c r="T3146" s="1">
        <v>1087.2148281938032</v>
      </c>
      <c r="U3146" s="1">
        <v>0</v>
      </c>
      <c r="V3146" s="1">
        <v>0</v>
      </c>
      <c r="W3146" s="1">
        <v>0</v>
      </c>
      <c r="X3146" s="1">
        <v>3480.829940860011</v>
      </c>
      <c r="Y3146" s="1">
        <v>2666.5374207279592</v>
      </c>
      <c r="Z3146" s="1">
        <v>1929.2321730931465</v>
      </c>
      <c r="AA3146" s="1">
        <v>14849.918598552707</v>
      </c>
      <c r="AB3146" s="1"/>
      <c r="AC3146" s="1">
        <v>209.32230631091565</v>
      </c>
      <c r="AD3146" s="1">
        <v>1813.1248481635189</v>
      </c>
      <c r="AE3146" s="1">
        <v>2196.278014288217</v>
      </c>
      <c r="AF3146" s="1">
        <v>1314.7997571915203</v>
      </c>
      <c r="AG3146" s="1">
        <v>13141.566181209939</v>
      </c>
      <c r="AH3146" s="1">
        <v>174.41474323924089</v>
      </c>
      <c r="AI3146" s="1"/>
      <c r="AJ3146" s="1">
        <v>2077.1525401807921</v>
      </c>
      <c r="AK3146" s="1">
        <v>720.99509659167995</v>
      </c>
      <c r="AL3146" s="1">
        <v>58443.4609375</v>
      </c>
      <c r="AM3146" s="1">
        <v>48902.0390625</v>
      </c>
      <c r="AN3146" s="1">
        <v>9541.419921875</v>
      </c>
      <c r="AO3146" t="s">
        <v>15956</v>
      </c>
    </row>
    <row r="3147" spans="1:41" x14ac:dyDescent="0.25">
      <c r="A3147" s="1">
        <v>2019</v>
      </c>
      <c r="B3147" t="s">
        <v>2372</v>
      </c>
      <c r="C3147" t="s">
        <v>7069</v>
      </c>
      <c r="D3147" t="s">
        <v>7217</v>
      </c>
      <c r="E3147" t="s">
        <v>7755</v>
      </c>
      <c r="F3147" t="s">
        <v>9378</v>
      </c>
      <c r="G3147" t="s">
        <v>11508</v>
      </c>
      <c r="H3147" t="s">
        <v>12692</v>
      </c>
      <c r="I3147" s="1">
        <v>896.37539021286523</v>
      </c>
      <c r="J3147" s="1">
        <v>3909.3124255004759</v>
      </c>
      <c r="K3147" s="1">
        <v>218.06559200500112</v>
      </c>
      <c r="L3147" s="1"/>
      <c r="M3147" s="1"/>
      <c r="N3147" s="1">
        <v>34.282427204632391</v>
      </c>
      <c r="O3147" s="1">
        <v>2685.1710059636052</v>
      </c>
      <c r="P3147" s="1">
        <v>556.25492182894948</v>
      </c>
      <c r="Q3147" s="1">
        <v>260.76749388429067</v>
      </c>
      <c r="R3147" s="1">
        <v>2073.3005516783182</v>
      </c>
      <c r="S3147" s="1"/>
      <c r="T3147" s="1">
        <v>809.55209249563029</v>
      </c>
      <c r="U3147" s="1"/>
      <c r="V3147" s="1">
        <v>1.0483922692548131</v>
      </c>
      <c r="W3147" s="1">
        <v>592.34163212896942</v>
      </c>
      <c r="X3147" s="1">
        <v>1273.7966071445978</v>
      </c>
      <c r="Y3147" s="1">
        <v>5265.0259761976713</v>
      </c>
      <c r="Z3147" s="1">
        <v>593.73154866385676</v>
      </c>
      <c r="AA3147" s="1">
        <v>18332.187220189662</v>
      </c>
      <c r="AB3147" s="1"/>
      <c r="AC3147" s="1">
        <v>474.39750183780291</v>
      </c>
      <c r="AD3147" s="1">
        <v>928.63081386842964</v>
      </c>
      <c r="AE3147" s="1">
        <v>1370.2486959160408</v>
      </c>
      <c r="AF3147" s="1">
        <v>3341.6648553502314</v>
      </c>
      <c r="AG3147" s="1">
        <v>19082.836084976108</v>
      </c>
      <c r="AH3147" s="1">
        <v>415.95338751744879</v>
      </c>
      <c r="AI3147" s="1"/>
      <c r="AJ3147" s="1">
        <v>1258.0707231057756</v>
      </c>
      <c r="AK3147" s="1">
        <v>410.96976954788676</v>
      </c>
      <c r="AL3147" s="1">
        <v>64783.984375</v>
      </c>
      <c r="AM3147" s="1">
        <v>57449.50390625</v>
      </c>
      <c r="AN3147" s="1">
        <v>7334.48095703125</v>
      </c>
      <c r="AO3147" t="s">
        <v>15957</v>
      </c>
    </row>
    <row r="3148" spans="1:41" x14ac:dyDescent="0.25">
      <c r="A3148" s="1">
        <v>2019</v>
      </c>
      <c r="B3148" t="s">
        <v>2373</v>
      </c>
      <c r="C3148" t="s">
        <v>7069</v>
      </c>
      <c r="D3148" t="s">
        <v>7217</v>
      </c>
      <c r="E3148" t="s">
        <v>7755</v>
      </c>
      <c r="F3148" t="s">
        <v>9378</v>
      </c>
      <c r="G3148" t="s">
        <v>11508</v>
      </c>
      <c r="H3148" t="s">
        <v>12692</v>
      </c>
      <c r="I3148" s="1">
        <v>272.31347092922095</v>
      </c>
      <c r="J3148" s="1">
        <v>1492.1578078686011</v>
      </c>
      <c r="K3148" s="1">
        <v>24.205641860375195</v>
      </c>
      <c r="L3148" s="1"/>
      <c r="M3148" s="1">
        <v>0</v>
      </c>
      <c r="N3148" s="1">
        <v>0</v>
      </c>
      <c r="O3148" s="1">
        <v>101.66369581357581</v>
      </c>
      <c r="P3148" s="1">
        <v>1191.4985149351085</v>
      </c>
      <c r="Q3148" s="1">
        <v>4.2649191189992726</v>
      </c>
      <c r="R3148" s="1">
        <v>13.999656351211325</v>
      </c>
      <c r="S3148" s="1">
        <v>145.23385116225117</v>
      </c>
      <c r="T3148" s="1">
        <v>484.1128372075039</v>
      </c>
      <c r="U3148" s="1">
        <v>0</v>
      </c>
      <c r="V3148" s="1">
        <v>0</v>
      </c>
      <c r="W3148" s="1">
        <v>0</v>
      </c>
      <c r="X3148" s="1">
        <v>3624.7948685911856</v>
      </c>
      <c r="Y3148" s="1">
        <v>3285.9158825459326</v>
      </c>
      <c r="Z3148" s="1">
        <v>2444.7698278978946</v>
      </c>
      <c r="AA3148" s="1">
        <v>7008.0571322872984</v>
      </c>
      <c r="AB3148" s="1"/>
      <c r="AC3148" s="1">
        <v>197.15495295275596</v>
      </c>
      <c r="AD3148" s="1">
        <v>1084.3210885790836</v>
      </c>
      <c r="AE3148" s="1">
        <v>1432.2345157753768</v>
      </c>
      <c r="AF3148" s="1">
        <v>2018.7969293076064</v>
      </c>
      <c r="AG3148" s="1">
        <v>28918.480330590246</v>
      </c>
      <c r="AH3148" s="1">
        <v>714.06643488106829</v>
      </c>
      <c r="AI3148" s="1">
        <v>0</v>
      </c>
      <c r="AJ3148" s="1">
        <v>3988.7646676486511</v>
      </c>
      <c r="AK3148" s="1">
        <v>440.54268185882853</v>
      </c>
      <c r="AL3148" s="1">
        <v>58887.34765625</v>
      </c>
      <c r="AM3148" s="1">
        <v>52268.41015625</v>
      </c>
      <c r="AN3148" s="1">
        <v>6618.94091796875</v>
      </c>
      <c r="AO3148" t="s">
        <v>15958</v>
      </c>
    </row>
    <row r="3149" spans="1:41" x14ac:dyDescent="0.25">
      <c r="A3149" s="1">
        <v>2019</v>
      </c>
      <c r="B3149" t="s">
        <v>2374</v>
      </c>
      <c r="C3149" t="s">
        <v>7069</v>
      </c>
      <c r="D3149" t="s">
        <v>7217</v>
      </c>
      <c r="E3149" t="s">
        <v>7755</v>
      </c>
      <c r="F3149" t="s">
        <v>9378</v>
      </c>
      <c r="G3149" t="s">
        <v>11508</v>
      </c>
      <c r="H3149" t="s">
        <v>12692</v>
      </c>
      <c r="I3149" s="1">
        <v>354.08145182571099</v>
      </c>
      <c r="J3149" s="1">
        <v>1717.363431653672</v>
      </c>
      <c r="K3149" s="1">
        <v>11.802715060857032</v>
      </c>
      <c r="L3149" s="1"/>
      <c r="M3149" s="1">
        <v>0</v>
      </c>
      <c r="N3149" s="1">
        <v>0</v>
      </c>
      <c r="O3149" s="1">
        <v>369.42498140482508</v>
      </c>
      <c r="P3149" s="1">
        <v>1374.5912180042124</v>
      </c>
      <c r="Q3149" s="1">
        <v>4.2506662842093048</v>
      </c>
      <c r="R3149" s="1"/>
      <c r="S3149" s="1">
        <v>141.63258073028439</v>
      </c>
      <c r="T3149" s="1">
        <v>1121.2579307814181</v>
      </c>
      <c r="U3149" s="1">
        <v>0</v>
      </c>
      <c r="V3149" s="1">
        <v>0</v>
      </c>
      <c r="W3149" s="1">
        <v>0</v>
      </c>
      <c r="X3149" s="1">
        <v>2922.8146714097375</v>
      </c>
      <c r="Y3149" s="1">
        <v>5771.527664759089</v>
      </c>
      <c r="Z3149" s="1">
        <v>3582.9466702098512</v>
      </c>
      <c r="AA3149" s="1">
        <v>6943.7927538206368</v>
      </c>
      <c r="AB3149" s="1"/>
      <c r="AC3149" s="1">
        <v>193.70025822125518</v>
      </c>
      <c r="AD3149" s="1">
        <v>902.38715683121461</v>
      </c>
      <c r="AE3149" s="1">
        <v>1962.0463705058269</v>
      </c>
      <c r="AF3149" s="1">
        <v>1904.6402587312375</v>
      </c>
      <c r="AG3149" s="1">
        <v>13640.781134605328</v>
      </c>
      <c r="AH3149" s="1">
        <v>66.91587428494698</v>
      </c>
      <c r="AI3149" s="1"/>
      <c r="AJ3149" s="1">
        <v>1386.8190196507012</v>
      </c>
      <c r="AK3149" s="1">
        <v>749.47240636442154</v>
      </c>
      <c r="AL3149" s="1">
        <v>45122.25</v>
      </c>
      <c r="AM3149" s="1">
        <v>38836.54296875</v>
      </c>
      <c r="AN3149" s="1">
        <v>6285.7080078125</v>
      </c>
      <c r="AO3149" t="s">
        <v>15959</v>
      </c>
    </row>
    <row r="3150" spans="1:41" x14ac:dyDescent="0.25">
      <c r="A3150" s="1">
        <v>2019</v>
      </c>
      <c r="B3150" t="s">
        <v>2375</v>
      </c>
      <c r="C3150" t="s">
        <v>7069</v>
      </c>
      <c r="D3150" t="s">
        <v>7217</v>
      </c>
      <c r="E3150" t="s">
        <v>7755</v>
      </c>
      <c r="F3150" t="s">
        <v>9378</v>
      </c>
      <c r="G3150" t="s">
        <v>11508</v>
      </c>
      <c r="H3150" t="s">
        <v>12692</v>
      </c>
      <c r="I3150" s="1">
        <v>4878.000697539278</v>
      </c>
      <c r="J3150" s="1">
        <v>7180.361594951708</v>
      </c>
      <c r="K3150" s="1"/>
      <c r="L3150" s="1">
        <v>0</v>
      </c>
      <c r="M3150" s="1">
        <v>393.56596536964628</v>
      </c>
      <c r="N3150" s="1">
        <v>0</v>
      </c>
      <c r="O3150" s="1">
        <v>1935.6793677053588</v>
      </c>
      <c r="P3150" s="1">
        <v>56.540462630568896</v>
      </c>
      <c r="Q3150" s="1">
        <v>4.225605013995879</v>
      </c>
      <c r="R3150" s="1">
        <v>2461.9304047171454</v>
      </c>
      <c r="S3150" s="1">
        <v>1.1086365221680177E-3</v>
      </c>
      <c r="T3150" s="1">
        <v>2439.000348769639</v>
      </c>
      <c r="U3150" s="1">
        <v>0</v>
      </c>
      <c r="V3150" s="1">
        <v>0</v>
      </c>
      <c r="W3150" s="1">
        <v>310.41822620704494</v>
      </c>
      <c r="X3150" s="1">
        <v>3413.4754177674654</v>
      </c>
      <c r="Y3150" s="1">
        <v>4628.5574800514732</v>
      </c>
      <c r="Z3150" s="1">
        <v>186.25093572422696</v>
      </c>
      <c r="AA3150" s="1">
        <v>17369.008392806332</v>
      </c>
      <c r="AB3150" s="1"/>
      <c r="AC3150" s="1">
        <v>828.32395264326271</v>
      </c>
      <c r="AD3150" s="1">
        <v>1156.7292798755675</v>
      </c>
      <c r="AE3150" s="1">
        <v>1447.879297951431</v>
      </c>
      <c r="AF3150" s="1">
        <v>2907.2884157334097</v>
      </c>
      <c r="AG3150" s="1">
        <v>24876.694920928148</v>
      </c>
      <c r="AH3150" s="1">
        <v>443.45460886720707</v>
      </c>
      <c r="AI3150" s="1"/>
      <c r="AJ3150" s="1">
        <v>3281.5641056173322</v>
      </c>
      <c r="AK3150" s="1">
        <v>228.37912356661164</v>
      </c>
      <c r="AL3150" s="1">
        <v>80427.328125</v>
      </c>
      <c r="AM3150" s="1">
        <v>70106.625</v>
      </c>
      <c r="AN3150" s="1">
        <v>10320.7041015625</v>
      </c>
      <c r="AO3150" t="s">
        <v>15960</v>
      </c>
    </row>
    <row r="3151" spans="1:41" x14ac:dyDescent="0.25">
      <c r="A3151" s="1">
        <v>2019</v>
      </c>
      <c r="B3151" t="s">
        <v>2376</v>
      </c>
      <c r="C3151" t="s">
        <v>7069</v>
      </c>
      <c r="D3151" t="s">
        <v>7217</v>
      </c>
      <c r="E3151" t="s">
        <v>7755</v>
      </c>
      <c r="F3151" t="s">
        <v>9378</v>
      </c>
      <c r="G3151" t="s">
        <v>11508</v>
      </c>
      <c r="H3151" t="s">
        <v>12692</v>
      </c>
      <c r="I3151" s="1">
        <v>921.71517886660251</v>
      </c>
      <c r="J3151" s="1">
        <v>2972.9374220261102</v>
      </c>
      <c r="K3151" s="1">
        <v>224.23012538509161</v>
      </c>
      <c r="L3151" s="1"/>
      <c r="M3151" s="1">
        <v>175.70479979913213</v>
      </c>
      <c r="N3151" s="1">
        <v>0</v>
      </c>
      <c r="O3151" s="1">
        <v>2761.0785627006358</v>
      </c>
      <c r="P3151" s="1">
        <v>571.97978700334863</v>
      </c>
      <c r="Q3151" s="1">
        <v>263.35097505874751</v>
      </c>
      <c r="R3151" s="1">
        <v>1779.0760189346001</v>
      </c>
      <c r="S3151" s="1">
        <v>808.52208672508993</v>
      </c>
      <c r="T3151" s="1">
        <v>1024.1279765184472</v>
      </c>
      <c r="U3151" s="1">
        <v>0</v>
      </c>
      <c r="V3151" s="1">
        <v>0</v>
      </c>
      <c r="W3151" s="1">
        <v>571.35560795239689</v>
      </c>
      <c r="X3151" s="1">
        <v>1255.9043080463064</v>
      </c>
      <c r="Y3151" s="1">
        <v>5413.8369419749788</v>
      </c>
      <c r="Z3151" s="1">
        <v>712.10421744056418</v>
      </c>
      <c r="AA3151" s="1">
        <v>16231.889413092906</v>
      </c>
      <c r="AB3151" s="1"/>
      <c r="AC3151" s="1">
        <v>487.80832565747096</v>
      </c>
      <c r="AD3151" s="1">
        <v>1721.833680752788</v>
      </c>
      <c r="AE3151" s="1">
        <v>731.9577143131396</v>
      </c>
      <c r="AF3151" s="1">
        <v>3330.7138070486931</v>
      </c>
      <c r="AG3151" s="1">
        <v>23771.627379166614</v>
      </c>
      <c r="AH3151" s="1">
        <v>1345.3807523105497</v>
      </c>
      <c r="AI3151" s="1"/>
      <c r="AJ3151" s="1">
        <v>2209.9603703819125</v>
      </c>
      <c r="AK3151" s="1">
        <v>422.58754399498036</v>
      </c>
      <c r="AL3151" s="1">
        <v>69709.6796875</v>
      </c>
      <c r="AM3151" s="1">
        <v>59398.9609375</v>
      </c>
      <c r="AN3151" s="1">
        <v>10310.7255859375</v>
      </c>
      <c r="AO3151" t="s">
        <v>15961</v>
      </c>
    </row>
    <row r="3152" spans="1:41" x14ac:dyDescent="0.25">
      <c r="A3152" s="1">
        <v>2019</v>
      </c>
      <c r="B3152" t="s">
        <v>2377</v>
      </c>
      <c r="C3152" t="s">
        <v>7070</v>
      </c>
      <c r="D3152" t="s">
        <v>7217</v>
      </c>
      <c r="E3152" t="s">
        <v>7756</v>
      </c>
      <c r="F3152" t="s">
        <v>9379</v>
      </c>
      <c r="G3152" t="s">
        <v>11508</v>
      </c>
      <c r="H3152" t="s">
        <v>12692</v>
      </c>
      <c r="I3152" s="1">
        <v>19380.42578125</v>
      </c>
      <c r="J3152" s="1">
        <v>73306.3203125</v>
      </c>
      <c r="K3152" s="1">
        <v>1867.68994140625</v>
      </c>
      <c r="L3152" s="1">
        <v>6024.06201171875</v>
      </c>
      <c r="M3152" s="1">
        <v>37163.46484375</v>
      </c>
      <c r="N3152" s="1">
        <v>20502.880859375</v>
      </c>
      <c r="O3152" s="1">
        <v>11237.56640625</v>
      </c>
      <c r="P3152" s="1">
        <v>12153.626953125</v>
      </c>
      <c r="Q3152" s="1">
        <v>5056.9814453125</v>
      </c>
      <c r="R3152" s="1">
        <v>15035.6298828125</v>
      </c>
      <c r="S3152" s="1">
        <v>11071.681640625</v>
      </c>
      <c r="T3152" s="1">
        <v>14798.0849609375</v>
      </c>
      <c r="U3152" s="1">
        <v>1976.182373046875</v>
      </c>
      <c r="V3152" s="1">
        <v>10539.4873046875</v>
      </c>
      <c r="W3152" s="1">
        <v>9122.017578125</v>
      </c>
      <c r="X3152" s="1">
        <v>22276.15234375</v>
      </c>
      <c r="Y3152" s="1">
        <v>79599.703125</v>
      </c>
      <c r="Z3152" s="1">
        <v>16959.4375</v>
      </c>
      <c r="AA3152" s="1">
        <v>231139.609375</v>
      </c>
      <c r="AB3152" s="1">
        <v>1970.837890625</v>
      </c>
      <c r="AC3152" s="1">
        <v>20809.109375</v>
      </c>
      <c r="AD3152" s="1">
        <v>24539.123046875</v>
      </c>
      <c r="AE3152" s="1">
        <v>18583.49609375</v>
      </c>
      <c r="AF3152" s="1">
        <v>50537.34765625</v>
      </c>
      <c r="AG3152" s="1">
        <v>270869.96875</v>
      </c>
      <c r="AH3152" s="1">
        <v>41886.53515625</v>
      </c>
      <c r="AI3152" s="1">
        <v>6673.3232421875</v>
      </c>
      <c r="AJ3152" s="1">
        <v>51889.49609375</v>
      </c>
      <c r="AK3152" s="1">
        <v>2704.85205078125</v>
      </c>
      <c r="AL3152" s="1">
        <v>1089675.125</v>
      </c>
      <c r="AM3152" s="1">
        <v>904363.875</v>
      </c>
      <c r="AN3152" s="1">
        <v>185311.328125</v>
      </c>
      <c r="AO3152" t="s">
        <v>15962</v>
      </c>
    </row>
    <row r="3153" spans="1:41" x14ac:dyDescent="0.25">
      <c r="A3153" s="1">
        <v>2019</v>
      </c>
      <c r="B3153" t="s">
        <v>2377</v>
      </c>
      <c r="C3153" t="s">
        <v>7070</v>
      </c>
      <c r="D3153" t="s">
        <v>7217</v>
      </c>
      <c r="E3153" t="s">
        <v>7756</v>
      </c>
      <c r="F3153" t="s">
        <v>9379</v>
      </c>
      <c r="G3153" t="s">
        <v>11509</v>
      </c>
      <c r="H3153" t="s">
        <v>12692</v>
      </c>
      <c r="I3153" s="1">
        <v>18485.854244374132</v>
      </c>
      <c r="J3153" s="1">
        <v>69922.607000000004</v>
      </c>
      <c r="K3153" s="1">
        <v>1781.4800693771299</v>
      </c>
      <c r="L3153" s="1">
        <v>5746</v>
      </c>
      <c r="M3153" s="1">
        <v>35448.054089999998</v>
      </c>
      <c r="N3153" s="1">
        <v>19556.49822999995</v>
      </c>
      <c r="O3153" s="1">
        <v>10718.856784</v>
      </c>
      <c r="P3153" s="1">
        <v>11592.633088004841</v>
      </c>
      <c r="Q3153" s="1">
        <v>4823.5584694393501</v>
      </c>
      <c r="R3153" s="1">
        <v>14341.606680000001</v>
      </c>
      <c r="S3153" s="1">
        <v>10560.62873</v>
      </c>
      <c r="T3153" s="1">
        <v>14115.027040000001</v>
      </c>
      <c r="U3153" s="1">
        <v>1884.9646600000001</v>
      </c>
      <c r="V3153" s="1">
        <v>10053</v>
      </c>
      <c r="W3153" s="1">
        <v>8700.9586099999997</v>
      </c>
      <c r="X3153" s="1">
        <v>21247.917313915452</v>
      </c>
      <c r="Y3153" s="1">
        <v>75925.493000000002</v>
      </c>
      <c r="Z3153" s="1">
        <v>16176.614</v>
      </c>
      <c r="AA3153" s="1">
        <v>220470.5344482052</v>
      </c>
      <c r="AB3153" s="1">
        <v>1879.8668499999951</v>
      </c>
      <c r="AC3153" s="1">
        <v>19848.591248860099</v>
      </c>
      <c r="AD3153" s="1">
        <v>23406.432000000001</v>
      </c>
      <c r="AE3153" s="1">
        <v>17725.70866066403</v>
      </c>
      <c r="AF3153" s="1">
        <v>48204.617400000003</v>
      </c>
      <c r="AG3153" s="1">
        <v>258367</v>
      </c>
      <c r="AH3153" s="1">
        <v>39953.114889999997</v>
      </c>
      <c r="AI3153" s="1">
        <v>6365.2923768600031</v>
      </c>
      <c r="AJ3153" s="1">
        <v>49494.351599999987</v>
      </c>
      <c r="AK3153" s="1">
        <v>2580</v>
      </c>
      <c r="AL3153" s="1">
        <v>1039377.3125</v>
      </c>
      <c r="AM3153" s="1">
        <v>862619.6875</v>
      </c>
      <c r="AN3153" s="1">
        <v>176757.625</v>
      </c>
      <c r="AO3153" t="s">
        <v>15963</v>
      </c>
    </row>
    <row r="3154" spans="1:41" x14ac:dyDescent="0.25">
      <c r="A3154" s="1">
        <v>2019</v>
      </c>
      <c r="B3154" t="s">
        <v>2377</v>
      </c>
      <c r="C3154" t="s">
        <v>7070</v>
      </c>
      <c r="D3154" t="s">
        <v>7217</v>
      </c>
      <c r="E3154" t="s">
        <v>7757</v>
      </c>
      <c r="F3154" t="s">
        <v>9380</v>
      </c>
      <c r="G3154" t="s">
        <v>11510</v>
      </c>
      <c r="H3154" t="s">
        <v>12692</v>
      </c>
      <c r="I3154" s="1">
        <v>3324.125</v>
      </c>
      <c r="J3154" s="1">
        <v>1446.7813720703125</v>
      </c>
      <c r="K3154" s="1">
        <v>0</v>
      </c>
      <c r="L3154" s="1">
        <v>5.2419614791870117</v>
      </c>
      <c r="M3154" s="1">
        <v>150.96849060058594</v>
      </c>
      <c r="N3154" s="1">
        <v>0</v>
      </c>
      <c r="O3154" s="1">
        <v>46.07977294921875</v>
      </c>
      <c r="P3154" s="1">
        <v>20.085601806640625</v>
      </c>
      <c r="Q3154" s="1">
        <v>94.253608703613281</v>
      </c>
      <c r="R3154" s="1">
        <v>19.882759094238281</v>
      </c>
      <c r="S3154" s="1">
        <v>16.127847671508789</v>
      </c>
      <c r="T3154" s="1">
        <v>137.57627868652344</v>
      </c>
      <c r="U3154" s="1">
        <v>98.946640014648438</v>
      </c>
      <c r="V3154" s="1">
        <v>710.8099365234375</v>
      </c>
      <c r="W3154" s="1">
        <v>0</v>
      </c>
      <c r="X3154" s="1">
        <v>312.0345458984375</v>
      </c>
      <c r="Y3154" s="1">
        <v>5052.04833984375</v>
      </c>
      <c r="Z3154" s="1">
        <v>0</v>
      </c>
      <c r="AA3154" s="1">
        <v>3991.229248046875</v>
      </c>
      <c r="AB3154" s="1">
        <v>0</v>
      </c>
      <c r="AC3154" s="1">
        <v>2.6571838855743408</v>
      </c>
      <c r="AD3154" s="1">
        <v>125.77561950683594</v>
      </c>
      <c r="AE3154" s="1">
        <v>0</v>
      </c>
      <c r="AF3154" s="1">
        <v>1555.602294921875</v>
      </c>
      <c r="AG3154" s="1">
        <v>19783.162109375</v>
      </c>
      <c r="AH3154" s="1">
        <v>4622.79833984375</v>
      </c>
      <c r="AI3154" s="1">
        <v>199.16938781738281</v>
      </c>
      <c r="AJ3154" s="1">
        <v>1846.7720947265625</v>
      </c>
      <c r="AK3154" s="1">
        <v>16.774276733398438</v>
      </c>
      <c r="AL3154" s="1">
        <v>43578.90234375</v>
      </c>
      <c r="AM3154" s="1">
        <v>37951.6015625</v>
      </c>
      <c r="AN3154" s="1">
        <v>5627.3046875</v>
      </c>
      <c r="AO3154" t="s">
        <v>15964</v>
      </c>
    </row>
    <row r="3155" spans="1:41" x14ac:dyDescent="0.25">
      <c r="A3155" s="1">
        <v>2019</v>
      </c>
      <c r="B3155" t="s">
        <v>2377</v>
      </c>
      <c r="C3155" t="s">
        <v>7070</v>
      </c>
      <c r="D3155" t="s">
        <v>7217</v>
      </c>
      <c r="E3155" t="s">
        <v>7757</v>
      </c>
      <c r="F3155" t="s">
        <v>9380</v>
      </c>
      <c r="G3155" t="s">
        <v>11511</v>
      </c>
      <c r="H3155" t="s">
        <v>12692</v>
      </c>
      <c r="I3155" s="1">
        <v>3170.6882987261879</v>
      </c>
      <c r="J3155" s="1">
        <v>1380</v>
      </c>
      <c r="K3155" s="1">
        <v>0</v>
      </c>
      <c r="L3155" s="1">
        <v>5</v>
      </c>
      <c r="M3155" s="1">
        <v>144</v>
      </c>
      <c r="N3155" s="1">
        <v>0</v>
      </c>
      <c r="O3155" s="1">
        <v>43.952798999999999</v>
      </c>
      <c r="P3155" s="1">
        <v>19.158480000000001</v>
      </c>
      <c r="Q3155" s="1">
        <v>89.903000000000006</v>
      </c>
      <c r="R3155" s="1">
        <v>18.965</v>
      </c>
      <c r="S3155" s="1">
        <v>15.38341</v>
      </c>
      <c r="T3155" s="1">
        <v>131.22595999999999</v>
      </c>
      <c r="U3155" s="1">
        <v>94.379409999999993</v>
      </c>
      <c r="V3155" s="1">
        <v>678</v>
      </c>
      <c r="W3155" s="1">
        <v>0</v>
      </c>
      <c r="X3155" s="1">
        <v>297.63148000000001</v>
      </c>
      <c r="Y3155" s="1">
        <v>4818.8530000000001</v>
      </c>
      <c r="Z3155" s="1">
        <v>0</v>
      </c>
      <c r="AA3155" s="1">
        <v>3807</v>
      </c>
      <c r="AB3155" s="1">
        <v>0</v>
      </c>
      <c r="AC3155" s="1">
        <v>2.5345321482527909</v>
      </c>
      <c r="AD3155" s="1">
        <v>119.97</v>
      </c>
      <c r="AE3155" s="1">
        <v>0</v>
      </c>
      <c r="AF3155" s="1">
        <v>1483.798</v>
      </c>
      <c r="AG3155" s="1">
        <v>18870</v>
      </c>
      <c r="AH3155" s="1">
        <v>4409.4164432415919</v>
      </c>
      <c r="AI3155" s="1">
        <v>189.97601696000001</v>
      </c>
      <c r="AJ3155" s="1">
        <v>1761.5277199999989</v>
      </c>
      <c r="AK3155" s="1">
        <v>16</v>
      </c>
      <c r="AL3155" s="1">
        <v>41567.36328125</v>
      </c>
      <c r="AM3155" s="1">
        <v>36199.80859375</v>
      </c>
      <c r="AN3155" s="1">
        <v>5367.55615234375</v>
      </c>
      <c r="AO3155" t="s">
        <v>15965</v>
      </c>
    </row>
    <row r="3156" spans="1:41" x14ac:dyDescent="0.25">
      <c r="A3156" s="1">
        <v>2019</v>
      </c>
      <c r="B3156" t="s">
        <v>2377</v>
      </c>
      <c r="C3156" t="s">
        <v>7070</v>
      </c>
      <c r="D3156" t="s">
        <v>7217</v>
      </c>
      <c r="E3156" t="s">
        <v>7758</v>
      </c>
      <c r="F3156" t="s">
        <v>9381</v>
      </c>
      <c r="G3156" t="s">
        <v>11512</v>
      </c>
      <c r="H3156" t="s">
        <v>12692</v>
      </c>
      <c r="I3156" s="1">
        <v>7810.7724609375</v>
      </c>
      <c r="J3156" s="1">
        <v>41919.49609375</v>
      </c>
      <c r="K3156" s="1">
        <v>1066.2044677734375</v>
      </c>
      <c r="L3156" s="1">
        <v>2040.17138671875</v>
      </c>
      <c r="M3156" s="1">
        <v>9825.5322265625</v>
      </c>
      <c r="N3156" s="1">
        <v>9192.900390625</v>
      </c>
      <c r="O3156" s="1">
        <v>9785.4853515625</v>
      </c>
      <c r="P3156" s="1">
        <v>8877.431640625</v>
      </c>
      <c r="Q3156" s="1">
        <v>4538.0869140625</v>
      </c>
      <c r="R3156" s="1">
        <v>5752.75146484375</v>
      </c>
      <c r="S3156" s="1">
        <v>3292.25732421875</v>
      </c>
      <c r="T3156" s="1">
        <v>6792.10107421875</v>
      </c>
      <c r="U3156" s="1">
        <v>1127.4522705078125</v>
      </c>
      <c r="V3156" s="1">
        <v>2507.75439453125</v>
      </c>
      <c r="W3156" s="1">
        <v>3953.67822265625</v>
      </c>
      <c r="X3156" s="1">
        <v>8807.466796875</v>
      </c>
      <c r="Y3156" s="1">
        <v>29521.505859375</v>
      </c>
      <c r="Z3156" s="1">
        <v>6768.14697265625</v>
      </c>
      <c r="AA3156" s="1">
        <v>90294.0703125</v>
      </c>
      <c r="AB3156" s="1">
        <v>1795.0872802734375</v>
      </c>
      <c r="AC3156" s="1">
        <v>9517.2724609375</v>
      </c>
      <c r="AD3156" s="1">
        <v>10883.7900390625</v>
      </c>
      <c r="AE3156" s="1">
        <v>6320.275390625</v>
      </c>
      <c r="AF3156" s="1">
        <v>24179.15234375</v>
      </c>
      <c r="AG3156" s="1">
        <v>102053.6484375</v>
      </c>
      <c r="AH3156" s="1">
        <v>14804.783203125</v>
      </c>
      <c r="AI3156" s="1">
        <v>1299.3402099609375</v>
      </c>
      <c r="AJ3156" s="1">
        <v>25819.0625</v>
      </c>
      <c r="AK3156" s="1">
        <v>1060.9730224609375</v>
      </c>
      <c r="AL3156" s="1">
        <v>451606.65625</v>
      </c>
      <c r="AM3156" s="1">
        <v>378239.96875</v>
      </c>
      <c r="AN3156" s="1">
        <v>73366.703125</v>
      </c>
      <c r="AO3156" t="s">
        <v>15966</v>
      </c>
    </row>
    <row r="3157" spans="1:41" x14ac:dyDescent="0.25">
      <c r="A3157" s="1">
        <v>2019</v>
      </c>
      <c r="B3157" t="s">
        <v>2377</v>
      </c>
      <c r="C3157" t="s">
        <v>7070</v>
      </c>
      <c r="D3157" t="s">
        <v>7217</v>
      </c>
      <c r="E3157" t="s">
        <v>7758</v>
      </c>
      <c r="F3157" t="s">
        <v>9381</v>
      </c>
      <c r="G3157" t="s">
        <v>11513</v>
      </c>
      <c r="H3157" t="s">
        <v>12692</v>
      </c>
      <c r="I3157" s="1">
        <v>7450.238640219055</v>
      </c>
      <c r="J3157" s="1">
        <v>39984.553</v>
      </c>
      <c r="K3157" s="1">
        <v>1016.98996</v>
      </c>
      <c r="L3157" s="1">
        <v>1946</v>
      </c>
      <c r="M3157" s="1">
        <v>9372</v>
      </c>
      <c r="N3157" s="1">
        <v>8768.5691199999455</v>
      </c>
      <c r="O3157" s="1">
        <v>9333.8019390000009</v>
      </c>
      <c r="P3157" s="1">
        <v>8467.6622378313077</v>
      </c>
      <c r="Q3157" s="1">
        <v>4328.6151707815898</v>
      </c>
      <c r="R3157" s="1">
        <v>5487.2129999999997</v>
      </c>
      <c r="S3157" s="1">
        <v>3140.2914099999998</v>
      </c>
      <c r="T3157" s="1">
        <v>6478.58734</v>
      </c>
      <c r="U3157" s="1">
        <v>1075.4107200000001</v>
      </c>
      <c r="V3157" s="1">
        <v>2392</v>
      </c>
      <c r="W3157" s="1">
        <v>3771.1822400000001</v>
      </c>
      <c r="X3157" s="1">
        <v>8400.9264299999995</v>
      </c>
      <c r="Y3157" s="1">
        <v>28158.834999999999</v>
      </c>
      <c r="Z3157" s="1">
        <v>6455.7389999999996</v>
      </c>
      <c r="AA3157" s="1">
        <v>86126.229740000184</v>
      </c>
      <c r="AB3157" s="1">
        <v>1712.2286799999949</v>
      </c>
      <c r="AC3157" s="1">
        <v>9077.9690682206619</v>
      </c>
      <c r="AD3157" s="1">
        <v>10381.41</v>
      </c>
      <c r="AE3157" s="1">
        <v>6028.5407099999957</v>
      </c>
      <c r="AF3157" s="1">
        <v>23063.078000000001</v>
      </c>
      <c r="AG3157" s="1">
        <v>97343</v>
      </c>
      <c r="AH3157" s="1">
        <v>14121.415444543591</v>
      </c>
      <c r="AI3157" s="1">
        <v>1239.3645519779359</v>
      </c>
      <c r="AJ3157" s="1">
        <v>24627.291349999981</v>
      </c>
      <c r="AK3157" s="1">
        <v>1012</v>
      </c>
      <c r="AL3157" s="1">
        <v>430761.125</v>
      </c>
      <c r="AM3157" s="1">
        <v>360780.96875</v>
      </c>
      <c r="AN3157" s="1">
        <v>69980.203125</v>
      </c>
      <c r="AO3157" t="s">
        <v>15967</v>
      </c>
    </row>
    <row r="3158" spans="1:41" x14ac:dyDescent="0.25">
      <c r="A3158" s="1">
        <v>2019</v>
      </c>
      <c r="B3158" t="s">
        <v>2377</v>
      </c>
      <c r="C3158" t="s">
        <v>7070</v>
      </c>
      <c r="D3158" t="s">
        <v>7217</v>
      </c>
      <c r="E3158" t="s">
        <v>7759</v>
      </c>
      <c r="F3158" t="s">
        <v>9382</v>
      </c>
      <c r="G3158" t="s">
        <v>11514</v>
      </c>
      <c r="H3158" t="s">
        <v>12692</v>
      </c>
      <c r="I3158" s="1">
        <v>15201.0048828125</v>
      </c>
      <c r="J3158" s="1">
        <v>69243.5546875</v>
      </c>
      <c r="K3158" s="1">
        <v>1865.461181640625</v>
      </c>
      <c r="L3158" s="1">
        <v>5449.54296875</v>
      </c>
      <c r="M3158" s="1">
        <v>27605.2734375</v>
      </c>
      <c r="N3158" s="1">
        <v>19399.33203125</v>
      </c>
      <c r="O3158" s="1">
        <v>12004.962890625</v>
      </c>
      <c r="P3158" s="1">
        <v>12293.9580078125</v>
      </c>
      <c r="Q3158" s="1">
        <v>4878.4560546875</v>
      </c>
      <c r="R3158" s="1">
        <v>15078.09765625</v>
      </c>
      <c r="S3158" s="1">
        <v>6839.32177734375</v>
      </c>
      <c r="T3158" s="1">
        <v>14722.935546875</v>
      </c>
      <c r="U3158" s="1">
        <v>1869.291748046875</v>
      </c>
      <c r="V3158" s="1">
        <v>10632.7939453125</v>
      </c>
      <c r="W3158" s="1">
        <v>7244.34716796875</v>
      </c>
      <c r="X3158" s="1">
        <v>17915.40234375</v>
      </c>
      <c r="Y3158" s="1">
        <v>73833.3203125</v>
      </c>
      <c r="Z3158" s="1">
        <v>16294.7822265625</v>
      </c>
      <c r="AA3158" s="1">
        <v>198034.515625</v>
      </c>
      <c r="AB3158" s="1">
        <v>1970.837890625</v>
      </c>
      <c r="AC3158" s="1">
        <v>21142.98046875</v>
      </c>
      <c r="AD3158" s="1">
        <v>22591.35546875</v>
      </c>
      <c r="AE3158" s="1">
        <v>15697.2724609375</v>
      </c>
      <c r="AF3158" s="1">
        <v>43866.28515625</v>
      </c>
      <c r="AG3158" s="1">
        <v>197022.265625</v>
      </c>
      <c r="AH3158" s="1">
        <v>32333.712890625</v>
      </c>
      <c r="AI3158" s="1">
        <v>4068.036376953125</v>
      </c>
      <c r="AJ3158" s="1">
        <v>45718.9921875</v>
      </c>
      <c r="AK3158" s="1">
        <v>2704.85205078125</v>
      </c>
      <c r="AL3158" s="1">
        <v>917523</v>
      </c>
      <c r="AM3158" s="1">
        <v>765656.5</v>
      </c>
      <c r="AN3158" s="1">
        <v>151866.5</v>
      </c>
      <c r="AO3158" t="s">
        <v>15968</v>
      </c>
    </row>
    <row r="3159" spans="1:41" x14ac:dyDescent="0.25">
      <c r="A3159" s="1">
        <v>2019</v>
      </c>
      <c r="B3159" t="s">
        <v>2377</v>
      </c>
      <c r="C3159" t="s">
        <v>7070</v>
      </c>
      <c r="D3159" t="s">
        <v>7217</v>
      </c>
      <c r="E3159" t="s">
        <v>7759</v>
      </c>
      <c r="F3159" t="s">
        <v>9382</v>
      </c>
      <c r="G3159" t="s">
        <v>11515</v>
      </c>
      <c r="H3159" t="s">
        <v>12692</v>
      </c>
      <c r="I3159" s="1">
        <v>14499.34833437413</v>
      </c>
      <c r="J3159" s="1">
        <v>66047.37000000001</v>
      </c>
      <c r="K3159" s="1">
        <v>1779.35419937713</v>
      </c>
      <c r="L3159" s="1">
        <v>5198</v>
      </c>
      <c r="M3159" s="1">
        <v>26331.054090000001</v>
      </c>
      <c r="N3159" s="1">
        <v>18503.887429999952</v>
      </c>
      <c r="O3159" s="1">
        <v>11450.830943999999</v>
      </c>
      <c r="P3159" s="1">
        <v>11726.486360000001</v>
      </c>
      <c r="Q3159" s="1">
        <v>4653.2734694393503</v>
      </c>
      <c r="R3159" s="1">
        <v>14382.114680000001</v>
      </c>
      <c r="S3159" s="1">
        <v>6523.6287300000004</v>
      </c>
      <c r="T3159" s="1">
        <v>14043.34591</v>
      </c>
      <c r="U3159" s="1">
        <v>1783.00793</v>
      </c>
      <c r="V3159" s="1">
        <v>10142</v>
      </c>
      <c r="W3159" s="1">
        <v>6909.9586099999997</v>
      </c>
      <c r="X3159" s="1">
        <v>17088.453883915448</v>
      </c>
      <c r="Y3159" s="1">
        <v>70425.281000000003</v>
      </c>
      <c r="Z3159" s="1">
        <v>15542.638999999999</v>
      </c>
      <c r="AA3159" s="1">
        <v>188893.52848820519</v>
      </c>
      <c r="AB3159" s="1">
        <v>1879.8668499999951</v>
      </c>
      <c r="AC3159" s="1">
        <v>20167.0504488601</v>
      </c>
      <c r="AD3159" s="1">
        <v>21548.572</v>
      </c>
      <c r="AE3159" s="1">
        <v>14972.70866066403</v>
      </c>
      <c r="AF3159" s="1">
        <v>41841.479399999997</v>
      </c>
      <c r="AG3159" s="1">
        <v>187928</v>
      </c>
      <c r="AH3159" s="1">
        <v>30841.236349999999</v>
      </c>
      <c r="AI3159" s="1">
        <v>3880.261608523002</v>
      </c>
      <c r="AJ3159" s="1">
        <v>43608.668614473252</v>
      </c>
      <c r="AK3159" s="1">
        <v>2580</v>
      </c>
      <c r="AL3159" s="1">
        <v>875171.375</v>
      </c>
      <c r="AM3159" s="1">
        <v>730314.875</v>
      </c>
      <c r="AN3159" s="1">
        <v>144856.5625</v>
      </c>
      <c r="AO3159" t="s">
        <v>15969</v>
      </c>
    </row>
    <row r="3160" spans="1:41" x14ac:dyDescent="0.25">
      <c r="A3160" s="1">
        <v>2019</v>
      </c>
      <c r="B3160" t="s">
        <v>2377</v>
      </c>
      <c r="C3160" t="s">
        <v>7070</v>
      </c>
      <c r="D3160" t="s">
        <v>7217</v>
      </c>
      <c r="E3160" t="s">
        <v>7760</v>
      </c>
      <c r="F3160" t="s">
        <v>9383</v>
      </c>
      <c r="G3160" t="s">
        <v>11516</v>
      </c>
      <c r="H3160" t="s">
        <v>12692</v>
      </c>
      <c r="I3160" s="1">
        <v>4443.92431640625</v>
      </c>
      <c r="J3160" s="1">
        <v>18620.6640625</v>
      </c>
      <c r="K3160" s="1">
        <v>73.319099426269531</v>
      </c>
      <c r="L3160" s="1">
        <v>1140.6507568359375</v>
      </c>
      <c r="M3160" s="1">
        <v>11240.9189453125</v>
      </c>
      <c r="N3160" s="1">
        <v>3223.68994140625</v>
      </c>
      <c r="O3160" s="1">
        <v>63.909919738769531</v>
      </c>
      <c r="P3160" s="1">
        <v>0</v>
      </c>
      <c r="Q3160" s="1">
        <v>310.82870483398438</v>
      </c>
      <c r="R3160" s="1">
        <v>153.36196899414063</v>
      </c>
      <c r="S3160" s="1">
        <v>4563.06103515625</v>
      </c>
      <c r="T3160" s="1">
        <v>150.90306091308594</v>
      </c>
      <c r="U3160" s="1">
        <v>34.6304931640625</v>
      </c>
      <c r="V3160" s="1">
        <v>1062.0213623046875</v>
      </c>
      <c r="W3160" s="1">
        <v>1308.3935546875</v>
      </c>
      <c r="X3160" s="1">
        <v>5761.86279296875</v>
      </c>
      <c r="Y3160" s="1">
        <v>24291.5703125</v>
      </c>
      <c r="Z3160" s="1">
        <v>4991.68505859375</v>
      </c>
      <c r="AA3160" s="1">
        <v>45124.2890625</v>
      </c>
      <c r="AB3160" s="1">
        <v>0</v>
      </c>
      <c r="AC3160" s="1">
        <v>3953.17041015625</v>
      </c>
      <c r="AD3160" s="1">
        <v>3649.6318359375</v>
      </c>
      <c r="AE3160" s="1">
        <v>3095.90234375</v>
      </c>
      <c r="AF3160" s="1">
        <v>12810.78125</v>
      </c>
      <c r="AG3160" s="1">
        <v>74151.734375</v>
      </c>
      <c r="AH3160" s="1">
        <v>17989.68359375</v>
      </c>
      <c r="AI3160" s="1">
        <v>3477.701171875</v>
      </c>
      <c r="AJ3160" s="1">
        <v>10411.2021484375</v>
      </c>
      <c r="AK3160" s="1">
        <v>155.16204833984375</v>
      </c>
      <c r="AL3160" s="1">
        <v>256254.65625</v>
      </c>
      <c r="AM3160" s="1">
        <v>207820.109375</v>
      </c>
      <c r="AN3160" s="1">
        <v>48434.54296875</v>
      </c>
      <c r="AO3160" t="s">
        <v>15970</v>
      </c>
    </row>
    <row r="3161" spans="1:41" x14ac:dyDescent="0.25">
      <c r="A3161" s="1">
        <v>2019</v>
      </c>
      <c r="B3161" t="s">
        <v>2377</v>
      </c>
      <c r="C3161" t="s">
        <v>7070</v>
      </c>
      <c r="D3161" t="s">
        <v>7217</v>
      </c>
      <c r="E3161" t="s">
        <v>7760</v>
      </c>
      <c r="F3161" t="s">
        <v>9383</v>
      </c>
      <c r="G3161" t="s">
        <v>11517</v>
      </c>
      <c r="H3161" t="s">
        <v>12692</v>
      </c>
      <c r="I3161" s="1">
        <v>4238.7992997040574</v>
      </c>
      <c r="J3161" s="1">
        <v>17761.162</v>
      </c>
      <c r="K3161" s="1">
        <v>69.934799377130034</v>
      </c>
      <c r="L3161" s="1">
        <v>1088</v>
      </c>
      <c r="M3161" s="1">
        <v>10722.05409</v>
      </c>
      <c r="N3161" s="1">
        <v>3074.8891000000008</v>
      </c>
      <c r="O3161" s="1">
        <v>60.959931999999988</v>
      </c>
      <c r="P3161" s="1">
        <v>0</v>
      </c>
      <c r="Q3161" s="1">
        <v>296.48129865776002</v>
      </c>
      <c r="R3161" s="1">
        <v>146.28299999999999</v>
      </c>
      <c r="S3161" s="1">
        <v>4352.4365200000002</v>
      </c>
      <c r="T3161" s="1">
        <v>143.9376</v>
      </c>
      <c r="U3161" s="1">
        <v>33.031999999999996</v>
      </c>
      <c r="V3161" s="1">
        <v>1013</v>
      </c>
      <c r="W3161" s="1">
        <v>1248</v>
      </c>
      <c r="X3161" s="1">
        <v>5495.9036100000003</v>
      </c>
      <c r="Y3161" s="1">
        <v>23170.307000000001</v>
      </c>
      <c r="Z3161" s="1">
        <v>4761.2759999999998</v>
      </c>
      <c r="AA3161" s="1">
        <v>43041.416800000014</v>
      </c>
      <c r="AB3161" s="1">
        <v>0</v>
      </c>
      <c r="AC3161" s="1">
        <v>3770.6978405558521</v>
      </c>
      <c r="AD3161" s="1">
        <v>3481.17</v>
      </c>
      <c r="AE3161" s="1">
        <v>2953</v>
      </c>
      <c r="AF3161" s="1">
        <v>12219.454</v>
      </c>
      <c r="AG3161" s="1">
        <v>70729</v>
      </c>
      <c r="AH3161" s="1">
        <v>17159.30646724156</v>
      </c>
      <c r="AI3161" s="1">
        <v>3317.1755789685621</v>
      </c>
      <c r="AJ3161" s="1">
        <v>9930.6361300000026</v>
      </c>
      <c r="AK3161" s="1">
        <v>148</v>
      </c>
      <c r="AL3161" s="1">
        <v>244426.3125</v>
      </c>
      <c r="AM3161" s="1">
        <v>198227.4375</v>
      </c>
      <c r="AN3161" s="1">
        <v>46198.87890625</v>
      </c>
      <c r="AO3161" t="s">
        <v>15971</v>
      </c>
    </row>
    <row r="3162" spans="1:41" x14ac:dyDescent="0.25">
      <c r="A3162" s="1">
        <v>2019</v>
      </c>
      <c r="B3162" t="s">
        <v>2377</v>
      </c>
      <c r="C3162" t="s">
        <v>7070</v>
      </c>
      <c r="D3162" t="s">
        <v>7217</v>
      </c>
      <c r="E3162" t="s">
        <v>7761</v>
      </c>
      <c r="F3162" t="s">
        <v>9384</v>
      </c>
      <c r="G3162" t="s">
        <v>11518</v>
      </c>
      <c r="H3162" t="s">
        <v>12692</v>
      </c>
      <c r="I3162" s="1">
        <v>0</v>
      </c>
      <c r="J3162" s="1">
        <v>0</v>
      </c>
      <c r="K3162" s="1">
        <v>0</v>
      </c>
      <c r="L3162" s="1"/>
      <c r="M3162" s="1"/>
      <c r="N3162" s="1"/>
      <c r="O3162" s="1"/>
      <c r="P3162" s="1">
        <v>73.122428894042969</v>
      </c>
      <c r="Q3162" s="1">
        <v>0</v>
      </c>
      <c r="R3162" s="1">
        <v>129.18080139160156</v>
      </c>
      <c r="S3162" s="1"/>
      <c r="T3162" s="1">
        <v>0</v>
      </c>
      <c r="U3162" s="1">
        <v>0</v>
      </c>
      <c r="V3162" s="1">
        <v>0</v>
      </c>
      <c r="W3162" s="1"/>
      <c r="X3162" s="1">
        <v>127.41799926757813</v>
      </c>
      <c r="Y3162" s="1">
        <v>0</v>
      </c>
      <c r="Z3162" s="1">
        <v>0</v>
      </c>
      <c r="AA3162" s="1">
        <v>2178.978515625</v>
      </c>
      <c r="AB3162" s="1">
        <v>0</v>
      </c>
      <c r="AC3162" s="1">
        <v>360.44384765625</v>
      </c>
      <c r="AD3162" s="1">
        <v>0</v>
      </c>
      <c r="AE3162" s="1">
        <v>92.258522033691406</v>
      </c>
      <c r="AF3162" s="1">
        <v>401.73764038085938</v>
      </c>
      <c r="AG3162" s="1">
        <v>1409.0391845703125</v>
      </c>
      <c r="AH3162" s="1">
        <v>0</v>
      </c>
      <c r="AI3162" s="1">
        <v>0</v>
      </c>
      <c r="AJ3162" s="1">
        <v>173.06690979003906</v>
      </c>
      <c r="AK3162" s="1"/>
      <c r="AL3162" s="1">
        <v>4945.24560546875</v>
      </c>
      <c r="AM3162" s="1">
        <v>4817.82763671875</v>
      </c>
      <c r="AN3162" s="1">
        <v>127.41799926757813</v>
      </c>
      <c r="AO3162" t="s">
        <v>15972</v>
      </c>
    </row>
    <row r="3163" spans="1:41" x14ac:dyDescent="0.25">
      <c r="A3163" s="1">
        <v>2019</v>
      </c>
      <c r="B3163" t="s">
        <v>2377</v>
      </c>
      <c r="C3163" t="s">
        <v>7070</v>
      </c>
      <c r="D3163" t="s">
        <v>7217</v>
      </c>
      <c r="E3163" t="s">
        <v>7761</v>
      </c>
      <c r="F3163" t="s">
        <v>9384</v>
      </c>
      <c r="G3163" t="s">
        <v>11519</v>
      </c>
      <c r="H3163" t="s">
        <v>12692</v>
      </c>
      <c r="I3163" s="1">
        <v>0</v>
      </c>
      <c r="J3163" s="1">
        <v>0</v>
      </c>
      <c r="K3163" s="1">
        <v>0</v>
      </c>
      <c r="L3163" s="1"/>
      <c r="M3163" s="1"/>
      <c r="N3163" s="1"/>
      <c r="O3163" s="1"/>
      <c r="P3163" s="1">
        <v>69.747201995154754</v>
      </c>
      <c r="Q3163" s="1">
        <v>0</v>
      </c>
      <c r="R3163" s="1">
        <v>123.218</v>
      </c>
      <c r="S3163" s="1"/>
      <c r="T3163" s="1">
        <v>0</v>
      </c>
      <c r="U3163" s="1">
        <v>0</v>
      </c>
      <c r="V3163" s="1">
        <v>0</v>
      </c>
      <c r="W3163" s="1"/>
      <c r="X3163" s="1">
        <v>121.53657</v>
      </c>
      <c r="Y3163" s="1">
        <v>0</v>
      </c>
      <c r="Z3163" s="1">
        <v>0</v>
      </c>
      <c r="AA3163" s="1">
        <v>2078.4</v>
      </c>
      <c r="AB3163" s="1">
        <v>0</v>
      </c>
      <c r="AC3163" s="1">
        <v>343.80628000000002</v>
      </c>
      <c r="AD3163" s="1">
        <v>0</v>
      </c>
      <c r="AE3163" s="1">
        <v>88</v>
      </c>
      <c r="AF3163" s="1">
        <v>383.19400000000002</v>
      </c>
      <c r="AG3163" s="1">
        <v>1344</v>
      </c>
      <c r="AH3163" s="1">
        <v>0</v>
      </c>
      <c r="AI3163" s="1">
        <v>0</v>
      </c>
      <c r="AJ3163" s="1">
        <v>165.0783900000001</v>
      </c>
      <c r="AK3163" s="1"/>
      <c r="AL3163" s="1">
        <v>4716.98095703125</v>
      </c>
      <c r="AM3163" s="1">
        <v>4595.4443359375</v>
      </c>
      <c r="AN3163" s="1">
        <v>121.53656768798828</v>
      </c>
      <c r="AO3163" t="s">
        <v>15973</v>
      </c>
    </row>
    <row r="3164" spans="1:41" x14ac:dyDescent="0.25">
      <c r="A3164" s="1">
        <v>2019</v>
      </c>
      <c r="B3164" t="s">
        <v>2377</v>
      </c>
      <c r="C3164" t="s">
        <v>7070</v>
      </c>
      <c r="D3164" t="s">
        <v>7217</v>
      </c>
      <c r="E3164" t="s">
        <v>7762</v>
      </c>
      <c r="F3164" t="s">
        <v>9385</v>
      </c>
      <c r="G3164" t="s">
        <v>11520</v>
      </c>
      <c r="H3164" t="s">
        <v>12692</v>
      </c>
      <c r="I3164" s="1">
        <v>18716.794921875</v>
      </c>
      <c r="J3164" s="1">
        <v>72632.203125</v>
      </c>
      <c r="K3164" s="1">
        <v>1285.5654296875</v>
      </c>
      <c r="L3164" s="1">
        <v>4280.58544921875</v>
      </c>
      <c r="M3164" s="1">
        <v>31367.953125</v>
      </c>
      <c r="N3164" s="1">
        <v>19501.53515625</v>
      </c>
      <c r="O3164" s="1">
        <v>10881.078125</v>
      </c>
      <c r="P3164" s="1">
        <v>11473.7119140625</v>
      </c>
      <c r="Q3164" s="1">
        <v>5056.9814453125</v>
      </c>
      <c r="R3164" s="1">
        <v>14828.0654296875</v>
      </c>
      <c r="S3164" s="1">
        <v>8711.7509765625</v>
      </c>
      <c r="T3164" s="1">
        <v>12716.1015625</v>
      </c>
      <c r="U3164" s="1">
        <v>1860.065673828125</v>
      </c>
      <c r="V3164" s="1">
        <v>9616.90234375</v>
      </c>
      <c r="W3164" s="1">
        <v>7582.97802734375</v>
      </c>
      <c r="X3164" s="1">
        <v>22013.005859375</v>
      </c>
      <c r="Y3164" s="1">
        <v>75715.40625</v>
      </c>
      <c r="Z3164" s="1">
        <v>16959.4375</v>
      </c>
      <c r="AA3164" s="1">
        <v>206958.625</v>
      </c>
      <c r="AB3164" s="1">
        <v>1795.0872802734375</v>
      </c>
      <c r="AC3164" s="1">
        <v>18595.76953125</v>
      </c>
      <c r="AD3164" s="1">
        <v>24539.123046875</v>
      </c>
      <c r="AE3164" s="1">
        <v>17917.03125</v>
      </c>
      <c r="AF3164" s="1">
        <v>43830.91796875</v>
      </c>
      <c r="AG3164" s="1">
        <v>241714.171875</v>
      </c>
      <c r="AH3164" s="1">
        <v>39717.4140625</v>
      </c>
      <c r="AI3164" s="1">
        <v>6345.1767578125</v>
      </c>
      <c r="AJ3164" s="1">
        <v>50876.3046875</v>
      </c>
      <c r="AK3164" s="1">
        <v>2257.1884765625</v>
      </c>
      <c r="AL3164" s="1">
        <v>999747</v>
      </c>
      <c r="AM3164" s="1">
        <v>830534.5625</v>
      </c>
      <c r="AN3164" s="1">
        <v>169212.421875</v>
      </c>
      <c r="AO3164" t="s">
        <v>15974</v>
      </c>
    </row>
    <row r="3165" spans="1:41" x14ac:dyDescent="0.25">
      <c r="A3165" s="1">
        <v>2019</v>
      </c>
      <c r="B3165" t="s">
        <v>2377</v>
      </c>
      <c r="C3165" t="s">
        <v>7070</v>
      </c>
      <c r="D3165" t="s">
        <v>7217</v>
      </c>
      <c r="E3165" t="s">
        <v>7762</v>
      </c>
      <c r="F3165" t="s">
        <v>9385</v>
      </c>
      <c r="G3165" t="s">
        <v>11521</v>
      </c>
      <c r="H3165" t="s">
        <v>12692</v>
      </c>
      <c r="I3165" s="1">
        <v>17852.854244374132</v>
      </c>
      <c r="J3165" s="1">
        <v>69279.607000000004</v>
      </c>
      <c r="K3165" s="1">
        <v>1226.2256393771299</v>
      </c>
      <c r="L3165" s="1">
        <v>4083</v>
      </c>
      <c r="M3165" s="1">
        <v>29920.054090000001</v>
      </c>
      <c r="N3165" s="1">
        <v>18601.372279999949</v>
      </c>
      <c r="O3165" s="1">
        <v>10378.823134</v>
      </c>
      <c r="P3165" s="1">
        <v>10944.102347831311</v>
      </c>
      <c r="Q3165" s="1">
        <v>4823.5584694393501</v>
      </c>
      <c r="R3165" s="1">
        <v>14143.623</v>
      </c>
      <c r="S3165" s="1">
        <v>8309.6287300000004</v>
      </c>
      <c r="T3165" s="1">
        <v>12129.14437</v>
      </c>
      <c r="U3165" s="1">
        <v>1774.20777</v>
      </c>
      <c r="V3165" s="1">
        <v>9173</v>
      </c>
      <c r="W3165" s="1">
        <v>7232.9586099999997</v>
      </c>
      <c r="X3165" s="1">
        <v>20996.917313915452</v>
      </c>
      <c r="Y3165" s="1">
        <v>72220.493000000002</v>
      </c>
      <c r="Z3165" s="1">
        <v>16176.614</v>
      </c>
      <c r="AA3165" s="1">
        <v>197405.70706000019</v>
      </c>
      <c r="AB3165" s="1">
        <v>1712.2286799999949</v>
      </c>
      <c r="AC3165" s="1">
        <v>17737.416128860099</v>
      </c>
      <c r="AD3165" s="1">
        <v>23406.432000000001</v>
      </c>
      <c r="AE3165" s="1">
        <v>17090.00674066403</v>
      </c>
      <c r="AF3165" s="1">
        <v>41807.746000000006</v>
      </c>
      <c r="AG3165" s="1">
        <v>230557</v>
      </c>
      <c r="AH3165" s="1">
        <v>37884.114889999997</v>
      </c>
      <c r="AI3165" s="1">
        <v>6052.2923768600031</v>
      </c>
      <c r="AJ3165" s="1">
        <v>48527.929029999978</v>
      </c>
      <c r="AK3165" s="1">
        <v>2153</v>
      </c>
      <c r="AL3165" s="1">
        <v>953600.125</v>
      </c>
      <c r="AM3165" s="1">
        <v>792198.1875</v>
      </c>
      <c r="AN3165" s="1">
        <v>161401.8125</v>
      </c>
      <c r="AO3165" t="s">
        <v>15975</v>
      </c>
    </row>
    <row r="3166" spans="1:41" x14ac:dyDescent="0.25">
      <c r="A3166" s="1">
        <v>2019</v>
      </c>
      <c r="B3166" t="s">
        <v>2377</v>
      </c>
      <c r="C3166" t="s">
        <v>7070</v>
      </c>
      <c r="D3166" t="s">
        <v>7217</v>
      </c>
      <c r="E3166" t="s">
        <v>7763</v>
      </c>
      <c r="F3166" t="s">
        <v>9386</v>
      </c>
      <c r="G3166" t="s">
        <v>11522</v>
      </c>
      <c r="H3166" t="s">
        <v>12692</v>
      </c>
      <c r="I3166" s="1">
        <v>663.63232421875</v>
      </c>
      <c r="J3166" s="1">
        <v>674.1162109375</v>
      </c>
      <c r="K3166" s="1">
        <v>582.12445068359375</v>
      </c>
      <c r="L3166" s="1">
        <v>1743.476318359375</v>
      </c>
      <c r="M3166" s="1">
        <v>5795.5126953125</v>
      </c>
      <c r="N3166" s="1">
        <v>1001.3466796875</v>
      </c>
      <c r="O3166" s="1">
        <v>356.4886474609375</v>
      </c>
      <c r="P3166" s="1">
        <v>679.91461181640625</v>
      </c>
      <c r="Q3166" s="1">
        <v>0</v>
      </c>
      <c r="R3166" s="1">
        <v>207.56455993652344</v>
      </c>
      <c r="S3166" s="1">
        <v>2359.930908203125</v>
      </c>
      <c r="T3166" s="1">
        <v>2081.984130859375</v>
      </c>
      <c r="U3166" s="1">
        <v>116.11666870117188</v>
      </c>
      <c r="V3166" s="1">
        <v>922.585205078125</v>
      </c>
      <c r="W3166" s="1">
        <v>1539.039794921875</v>
      </c>
      <c r="X3166" s="1">
        <v>263.14645385742188</v>
      </c>
      <c r="Y3166" s="1">
        <v>3884.29345703125</v>
      </c>
      <c r="Z3166" s="1">
        <v>0</v>
      </c>
      <c r="AA3166" s="1">
        <v>24180.986328125</v>
      </c>
      <c r="AB3166" s="1">
        <v>175.75056457519531</v>
      </c>
      <c r="AC3166" s="1">
        <v>2213.339599609375</v>
      </c>
      <c r="AD3166" s="1">
        <v>0</v>
      </c>
      <c r="AE3166" s="1">
        <v>666.4649658203125</v>
      </c>
      <c r="AF3166" s="1">
        <v>6706.4306640625</v>
      </c>
      <c r="AG3166" s="1">
        <v>29155.7890625</v>
      </c>
      <c r="AH3166" s="1">
        <v>2169.12353515625</v>
      </c>
      <c r="AI3166" s="1">
        <v>328.14678955078125</v>
      </c>
      <c r="AJ3166" s="1">
        <v>1013.18994140625</v>
      </c>
      <c r="AK3166" s="1">
        <v>447.66351318359375</v>
      </c>
      <c r="AL3166" s="1">
        <v>89928.15625</v>
      </c>
      <c r="AM3166" s="1">
        <v>73829.2421875</v>
      </c>
      <c r="AN3166" s="1">
        <v>16098.9111328125</v>
      </c>
      <c r="AO3166" t="s">
        <v>15976</v>
      </c>
    </row>
    <row r="3167" spans="1:41" x14ac:dyDescent="0.25">
      <c r="A3167" s="1">
        <v>2019</v>
      </c>
      <c r="B3167" t="s">
        <v>2377</v>
      </c>
      <c r="C3167" t="s">
        <v>7070</v>
      </c>
      <c r="D3167" t="s">
        <v>7217</v>
      </c>
      <c r="E3167" t="s">
        <v>7763</v>
      </c>
      <c r="F3167" t="s">
        <v>9386</v>
      </c>
      <c r="G3167" t="s">
        <v>11523</v>
      </c>
      <c r="H3167" t="s">
        <v>12692</v>
      </c>
      <c r="I3167" s="1">
        <v>633</v>
      </c>
      <c r="J3167" s="1">
        <v>643</v>
      </c>
      <c r="K3167" s="1">
        <v>555.25442999999996</v>
      </c>
      <c r="L3167" s="1">
        <v>1663</v>
      </c>
      <c r="M3167" s="1">
        <v>5528</v>
      </c>
      <c r="N3167" s="1">
        <v>955.1259500000001</v>
      </c>
      <c r="O3167" s="1">
        <v>340.03365000000002</v>
      </c>
      <c r="P3167" s="1">
        <v>648.5307401735364</v>
      </c>
      <c r="Q3167" s="1">
        <v>0</v>
      </c>
      <c r="R3167" s="1">
        <v>197.98367999999999</v>
      </c>
      <c r="S3167" s="1">
        <v>2251</v>
      </c>
      <c r="T3167" s="1">
        <v>1985.88267</v>
      </c>
      <c r="U3167" s="1">
        <v>110.75689</v>
      </c>
      <c r="V3167" s="1">
        <v>880</v>
      </c>
      <c r="W3167" s="1">
        <v>1468</v>
      </c>
      <c r="X3167" s="1">
        <v>251</v>
      </c>
      <c r="Y3167" s="1">
        <v>3705</v>
      </c>
      <c r="Z3167" s="1">
        <v>0</v>
      </c>
      <c r="AA3167" s="1">
        <v>23064.827388205009</v>
      </c>
      <c r="AB3167" s="1">
        <v>167.63817</v>
      </c>
      <c r="AC3167" s="1">
        <v>2111.1751199999999</v>
      </c>
      <c r="AD3167" s="1">
        <v>0</v>
      </c>
      <c r="AE3167" s="1">
        <v>635.70191999999997</v>
      </c>
      <c r="AF3167" s="1">
        <v>6396.8714</v>
      </c>
      <c r="AG3167" s="1">
        <v>27810</v>
      </c>
      <c r="AH3167" s="1">
        <v>2069</v>
      </c>
      <c r="AI3167" s="1">
        <v>313</v>
      </c>
      <c r="AJ3167" s="1">
        <v>966.42256999999995</v>
      </c>
      <c r="AK3167" s="1">
        <v>427</v>
      </c>
      <c r="AL3167" s="1">
        <v>85777.203125</v>
      </c>
      <c r="AM3167" s="1">
        <v>70421.390625</v>
      </c>
      <c r="AN3167" s="1">
        <v>15355.80859375</v>
      </c>
      <c r="AO3167" t="s">
        <v>15977</v>
      </c>
    </row>
    <row r="3168" spans="1:41" x14ac:dyDescent="0.25">
      <c r="A3168" s="1">
        <v>2019</v>
      </c>
      <c r="B3168" t="s">
        <v>2377</v>
      </c>
      <c r="C3168" t="s">
        <v>7070</v>
      </c>
      <c r="D3168" t="s">
        <v>7217</v>
      </c>
      <c r="E3168" t="s">
        <v>7764</v>
      </c>
      <c r="F3168" t="s">
        <v>9387</v>
      </c>
      <c r="G3168" t="s">
        <v>11524</v>
      </c>
      <c r="H3168" t="s">
        <v>12692</v>
      </c>
      <c r="I3168" s="1">
        <v>0</v>
      </c>
      <c r="J3168" s="1">
        <v>0</v>
      </c>
      <c r="K3168" s="1">
        <v>112.68601989746094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118.86147308349609</v>
      </c>
      <c r="S3168" s="1">
        <v>0</v>
      </c>
      <c r="T3168" s="1">
        <v>0</v>
      </c>
      <c r="U3168" s="1">
        <v>0</v>
      </c>
      <c r="V3168" s="1">
        <v>429.8408203125</v>
      </c>
      <c r="W3168" s="1">
        <v>228.52854919433594</v>
      </c>
      <c r="X3168" s="1">
        <v>14.229209899902344</v>
      </c>
      <c r="Y3168" s="1">
        <v>0</v>
      </c>
      <c r="Z3168" s="1">
        <v>0</v>
      </c>
      <c r="AA3168" s="1">
        <v>0</v>
      </c>
      <c r="AB3168" s="1">
        <v>0</v>
      </c>
      <c r="AC3168" s="1">
        <v>0</v>
      </c>
      <c r="AD3168" s="1">
        <v>0</v>
      </c>
      <c r="AE3168" s="1">
        <v>0</v>
      </c>
      <c r="AF3168" s="1">
        <v>24.304878234863281</v>
      </c>
      <c r="AG3168" s="1">
        <v>1000.1661987304688</v>
      </c>
      <c r="AH3168" s="1">
        <v>236.12998962402344</v>
      </c>
      <c r="AI3168" s="1">
        <v>0</v>
      </c>
      <c r="AJ3168" s="1">
        <v>0</v>
      </c>
      <c r="AK3168" s="1">
        <v>0</v>
      </c>
      <c r="AL3168" s="1">
        <v>2164.7470703125</v>
      </c>
      <c r="AM3168" s="1">
        <v>1573.17333984375</v>
      </c>
      <c r="AN3168" s="1">
        <v>591.57379150390625</v>
      </c>
      <c r="AO3168" t="s">
        <v>15978</v>
      </c>
    </row>
    <row r="3169" spans="1:41" x14ac:dyDescent="0.25">
      <c r="A3169" s="1">
        <v>2019</v>
      </c>
      <c r="B3169" t="s">
        <v>2377</v>
      </c>
      <c r="C3169" t="s">
        <v>7070</v>
      </c>
      <c r="D3169" t="s">
        <v>7217</v>
      </c>
      <c r="E3169" t="s">
        <v>7764</v>
      </c>
      <c r="F3169" t="s">
        <v>9387</v>
      </c>
      <c r="G3169" t="s">
        <v>11525</v>
      </c>
      <c r="H3169" t="s">
        <v>12692</v>
      </c>
      <c r="I3169" s="1">
        <v>0</v>
      </c>
      <c r="J3169" s="1">
        <v>0</v>
      </c>
      <c r="K3169" s="1">
        <v>107.4846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113.375</v>
      </c>
      <c r="S3169" s="1">
        <v>0</v>
      </c>
      <c r="T3169" s="1">
        <v>0</v>
      </c>
      <c r="U3169" s="1">
        <v>0</v>
      </c>
      <c r="V3169" s="1">
        <v>410</v>
      </c>
      <c r="W3169" s="1">
        <v>217.98</v>
      </c>
      <c r="X3169" s="1">
        <v>13.57241</v>
      </c>
      <c r="Y3169" s="1">
        <v>0</v>
      </c>
      <c r="Z3169" s="1">
        <v>0</v>
      </c>
      <c r="AA3169" s="1">
        <v>0</v>
      </c>
      <c r="AB3169" s="1">
        <v>0</v>
      </c>
      <c r="AC3169" s="1">
        <v>0</v>
      </c>
      <c r="AD3169" s="1">
        <v>0</v>
      </c>
      <c r="AE3169" s="1">
        <v>0</v>
      </c>
      <c r="AF3169" s="1">
        <v>23.183</v>
      </c>
      <c r="AG3169" s="1">
        <v>954</v>
      </c>
      <c r="AH3169" s="1">
        <v>225.23056844569001</v>
      </c>
      <c r="AI3169" s="1">
        <v>0</v>
      </c>
      <c r="AJ3169" s="1">
        <v>0</v>
      </c>
      <c r="AK3169" s="1">
        <v>0</v>
      </c>
      <c r="AL3169" s="1">
        <v>2064.825439453125</v>
      </c>
      <c r="AM3169" s="1">
        <v>1500.5579833984375</v>
      </c>
      <c r="AN3169" s="1">
        <v>564.267578125</v>
      </c>
      <c r="AO3169" t="s">
        <v>15979</v>
      </c>
    </row>
    <row r="3170" spans="1:41" x14ac:dyDescent="0.25">
      <c r="A3170" s="1">
        <v>2019</v>
      </c>
      <c r="B3170" t="s">
        <v>2377</v>
      </c>
      <c r="C3170" t="s">
        <v>7070</v>
      </c>
      <c r="D3170" t="s">
        <v>7217</v>
      </c>
      <c r="E3170" t="s">
        <v>7764</v>
      </c>
      <c r="F3170" t="s">
        <v>9388</v>
      </c>
      <c r="G3170" t="s">
        <v>11526</v>
      </c>
      <c r="H3170" t="s">
        <v>12692</v>
      </c>
      <c r="I3170" s="1">
        <v>1280.42822265625</v>
      </c>
      <c r="J3170" s="1">
        <v>1990.89697265625</v>
      </c>
      <c r="K3170" s="1">
        <v>14.877399444580078</v>
      </c>
      <c r="L3170" s="1">
        <v>846.05255126953125</v>
      </c>
      <c r="M3170" s="1">
        <v>331.29196166992188</v>
      </c>
      <c r="N3170" s="1">
        <v>639.10400390625</v>
      </c>
      <c r="O3170" s="1">
        <v>75.55609130859375</v>
      </c>
      <c r="P3170" s="1">
        <v>441.1805419921875</v>
      </c>
      <c r="Q3170" s="1">
        <v>112.16958618164063</v>
      </c>
      <c r="R3170" s="1">
        <v>89.204551696777344</v>
      </c>
      <c r="S3170" s="1">
        <v>225.03521728515625</v>
      </c>
      <c r="T3170" s="1">
        <v>4674.853515625</v>
      </c>
      <c r="U3170" s="1">
        <v>434.24130249023438</v>
      </c>
      <c r="V3170" s="1">
        <v>91.210128784179688</v>
      </c>
      <c r="W3170" s="1">
        <v>0</v>
      </c>
      <c r="X3170" s="1">
        <v>1439.3814697265625</v>
      </c>
      <c r="Y3170" s="1">
        <v>13.876520156860352</v>
      </c>
      <c r="Z3170" s="1">
        <v>3150.718505859375</v>
      </c>
      <c r="AA3170" s="1">
        <v>2494.55078125</v>
      </c>
      <c r="AB3170" s="1">
        <v>0</v>
      </c>
      <c r="AC3170" s="1">
        <v>2231.860107421875</v>
      </c>
      <c r="AD3170" s="1">
        <v>2357.656005859375</v>
      </c>
      <c r="AE3170" s="1">
        <v>4050.228759765625</v>
      </c>
      <c r="AF3170" s="1">
        <v>2016.058349609375</v>
      </c>
      <c r="AG3170" s="1">
        <v>12687.6435546875</v>
      </c>
      <c r="AH3170" s="1">
        <v>983.475830078125</v>
      </c>
      <c r="AI3170" s="1">
        <v>238.26123046875</v>
      </c>
      <c r="AJ3170" s="1">
        <v>9326.4296875</v>
      </c>
      <c r="AK3170" s="1">
        <v>164.59757995605469</v>
      </c>
      <c r="AL3170" s="1">
        <v>52400.83984375</v>
      </c>
      <c r="AM3170" s="1">
        <v>41895.85546875</v>
      </c>
      <c r="AN3170" s="1">
        <v>10504.986328125</v>
      </c>
      <c r="AO3170" t="s">
        <v>15980</v>
      </c>
    </row>
    <row r="3171" spans="1:41" x14ac:dyDescent="0.25">
      <c r="A3171" s="1">
        <v>2019</v>
      </c>
      <c r="B3171" t="s">
        <v>2377</v>
      </c>
      <c r="C3171" t="s">
        <v>7070</v>
      </c>
      <c r="D3171" t="s">
        <v>7217</v>
      </c>
      <c r="E3171" t="s">
        <v>7764</v>
      </c>
      <c r="F3171" t="s">
        <v>9388</v>
      </c>
      <c r="G3171" t="s">
        <v>11527</v>
      </c>
      <c r="H3171" t="s">
        <v>12692</v>
      </c>
      <c r="I3171" s="1">
        <v>1221.325543710708</v>
      </c>
      <c r="J3171" s="1">
        <v>1899</v>
      </c>
      <c r="K3171" s="1">
        <v>14.19068</v>
      </c>
      <c r="L3171" s="1">
        <v>807</v>
      </c>
      <c r="M3171" s="1">
        <v>316</v>
      </c>
      <c r="N3171" s="1">
        <v>609.60386999999957</v>
      </c>
      <c r="O3171" s="1">
        <v>72.068534999999983</v>
      </c>
      <c r="P3171" s="1">
        <v>420.81627999999989</v>
      </c>
      <c r="Q3171" s="1">
        <v>106.992</v>
      </c>
      <c r="R3171" s="1">
        <v>85.087000000000003</v>
      </c>
      <c r="S3171" s="1">
        <v>214.64792</v>
      </c>
      <c r="T3171" s="1">
        <v>4459.0690599999998</v>
      </c>
      <c r="U3171" s="1">
        <v>414.19734</v>
      </c>
      <c r="V3171" s="1">
        <v>87</v>
      </c>
      <c r="W3171" s="1">
        <v>0</v>
      </c>
      <c r="X3171" s="1">
        <v>1372.94174</v>
      </c>
      <c r="Y3171" s="1">
        <v>13.236000000000001</v>
      </c>
      <c r="Z3171" s="1">
        <v>3005.2860000000001</v>
      </c>
      <c r="AA3171" s="1">
        <v>2379.405999999999</v>
      </c>
      <c r="AB3171" s="1">
        <v>0</v>
      </c>
      <c r="AC3171" s="1">
        <v>2128.8406616045681</v>
      </c>
      <c r="AD3171" s="1">
        <v>2248.83</v>
      </c>
      <c r="AE3171" s="1">
        <v>3863.276110664036</v>
      </c>
      <c r="AF3171" s="1">
        <v>1923</v>
      </c>
      <c r="AG3171" s="1">
        <v>12102</v>
      </c>
      <c r="AH3171" s="1">
        <v>938.08003173492921</v>
      </c>
      <c r="AI3171" s="1">
        <v>227.263435982</v>
      </c>
      <c r="AJ3171" s="1">
        <v>8895.9352399999989</v>
      </c>
      <c r="AK3171" s="1">
        <v>157</v>
      </c>
      <c r="AL3171" s="1">
        <v>49982.0859375</v>
      </c>
      <c r="AM3171" s="1">
        <v>39962</v>
      </c>
      <c r="AN3171" s="1">
        <v>10020.091796875</v>
      </c>
      <c r="AO3171" t="s">
        <v>15981</v>
      </c>
    </row>
    <row r="3172" spans="1:41" x14ac:dyDescent="0.25">
      <c r="A3172" s="1">
        <v>2019</v>
      </c>
      <c r="B3172" t="s">
        <v>2377</v>
      </c>
      <c r="C3172" t="s">
        <v>7070</v>
      </c>
      <c r="D3172" t="s">
        <v>7217</v>
      </c>
      <c r="E3172" t="s">
        <v>7764</v>
      </c>
      <c r="F3172" t="s">
        <v>9389</v>
      </c>
      <c r="G3172" t="s">
        <v>11528</v>
      </c>
      <c r="H3172" t="s">
        <v>12692</v>
      </c>
      <c r="I3172" s="1">
        <v>153.65736389160156</v>
      </c>
      <c r="J3172" s="1">
        <v>0</v>
      </c>
      <c r="K3172" s="1">
        <v>18.478542327880859</v>
      </c>
      <c r="L3172" s="1">
        <v>217.01719665527344</v>
      </c>
      <c r="M3172" s="1">
        <v>881.6978759765625</v>
      </c>
      <c r="N3172" s="1">
        <v>2992.356201171875</v>
      </c>
      <c r="O3172" s="1">
        <v>186.02255249023438</v>
      </c>
      <c r="P3172" s="1">
        <v>2135.0146484375</v>
      </c>
      <c r="Q3172" s="1">
        <v>1.6428307294845581</v>
      </c>
      <c r="R3172" s="1">
        <v>545.147216796875</v>
      </c>
      <c r="S3172" s="1">
        <v>0</v>
      </c>
      <c r="T3172" s="1">
        <v>584.8426513671875</v>
      </c>
      <c r="U3172" s="1">
        <v>0</v>
      </c>
      <c r="V3172" s="1">
        <v>465.48617553710938</v>
      </c>
      <c r="W3172" s="1">
        <v>1082.7757568359375</v>
      </c>
      <c r="X3172" s="1">
        <v>1525.0673828125</v>
      </c>
      <c r="Y3172" s="1">
        <v>154.44180297851563</v>
      </c>
      <c r="Z3172" s="1">
        <v>1749.8389892578125</v>
      </c>
      <c r="AA3172" s="1">
        <v>6637.775390625</v>
      </c>
      <c r="AB3172" s="1">
        <v>0</v>
      </c>
      <c r="AC3172" s="1">
        <v>1766.1556396484375</v>
      </c>
      <c r="AD3172" s="1">
        <v>655.654052734375</v>
      </c>
      <c r="AE3172" s="1">
        <v>0</v>
      </c>
      <c r="AF3172" s="1">
        <v>2736.477783203125</v>
      </c>
      <c r="AG3172" s="1">
        <v>3191.30615234375</v>
      </c>
      <c r="AH3172" s="1">
        <v>778.40069580078125</v>
      </c>
      <c r="AI3172" s="1">
        <v>898.19085693359375</v>
      </c>
      <c r="AJ3172" s="1">
        <v>3156.39697265625</v>
      </c>
      <c r="AK3172" s="1">
        <v>615.40625</v>
      </c>
      <c r="AL3172" s="1">
        <v>33129.25</v>
      </c>
      <c r="AM3172" s="1">
        <v>25902.716796875</v>
      </c>
      <c r="AN3172" s="1">
        <v>7226.537109375</v>
      </c>
      <c r="AO3172" t="s">
        <v>15982</v>
      </c>
    </row>
    <row r="3173" spans="1:41" x14ac:dyDescent="0.25">
      <c r="A3173" s="1">
        <v>2019</v>
      </c>
      <c r="B3173" t="s">
        <v>2377</v>
      </c>
      <c r="C3173" t="s">
        <v>7070</v>
      </c>
      <c r="D3173" t="s">
        <v>7217</v>
      </c>
      <c r="E3173" t="s">
        <v>7764</v>
      </c>
      <c r="F3173" t="s">
        <v>9389</v>
      </c>
      <c r="G3173" t="s">
        <v>11529</v>
      </c>
      <c r="H3173" t="s">
        <v>12692</v>
      </c>
      <c r="I3173" s="1">
        <v>146.56476790088729</v>
      </c>
      <c r="J3173" s="1">
        <v>0</v>
      </c>
      <c r="K3173" s="1">
        <v>17.625599999999999</v>
      </c>
      <c r="L3173" s="1">
        <v>207</v>
      </c>
      <c r="M3173" s="1">
        <v>841</v>
      </c>
      <c r="N3173" s="1">
        <v>2854.2334500000011</v>
      </c>
      <c r="O3173" s="1">
        <v>177.43602799999999</v>
      </c>
      <c r="P3173" s="1">
        <v>2036.4653499999999</v>
      </c>
      <c r="Q3173" s="1">
        <v>1.5669999999999999</v>
      </c>
      <c r="R3173" s="1">
        <v>519.98400000000004</v>
      </c>
      <c r="S3173" s="1">
        <v>0</v>
      </c>
      <c r="T3173" s="1">
        <v>557.84713999999985</v>
      </c>
      <c r="U3173" s="1">
        <v>0</v>
      </c>
      <c r="V3173" s="1">
        <v>444</v>
      </c>
      <c r="W3173" s="1">
        <v>1032.79637</v>
      </c>
      <c r="X3173" s="1">
        <v>1454.6724539154509</v>
      </c>
      <c r="Y3173" s="1">
        <v>147.31299999999999</v>
      </c>
      <c r="Z3173" s="1">
        <v>1669.069</v>
      </c>
      <c r="AA3173" s="1">
        <v>6331.3853799999997</v>
      </c>
      <c r="AB3173" s="1">
        <v>0</v>
      </c>
      <c r="AC3173" s="1">
        <v>1684.6324582573041</v>
      </c>
      <c r="AD3173" s="1">
        <v>625.39</v>
      </c>
      <c r="AE3173" s="1">
        <v>0</v>
      </c>
      <c r="AF3173" s="1">
        <v>2610.1660000000002</v>
      </c>
      <c r="AG3173" s="1">
        <v>3044</v>
      </c>
      <c r="AH3173" s="1">
        <v>742.47083533641239</v>
      </c>
      <c r="AI3173" s="1">
        <v>856.73166031900007</v>
      </c>
      <c r="AJ3173" s="1">
        <v>3010.702310000001</v>
      </c>
      <c r="AK3173" s="1">
        <v>587</v>
      </c>
      <c r="AL3173" s="1">
        <v>31600.056640625</v>
      </c>
      <c r="AM3173" s="1">
        <v>24707.083984375</v>
      </c>
      <c r="AN3173" s="1">
        <v>6892.9697265625</v>
      </c>
      <c r="AO3173" t="s">
        <v>15983</v>
      </c>
    </row>
    <row r="3174" spans="1:41" x14ac:dyDescent="0.25">
      <c r="A3174" s="1">
        <v>2019</v>
      </c>
      <c r="B3174" t="s">
        <v>2377</v>
      </c>
      <c r="C3174" t="s">
        <v>7070</v>
      </c>
      <c r="D3174" t="s">
        <v>7217</v>
      </c>
      <c r="E3174" t="s">
        <v>7764</v>
      </c>
      <c r="F3174" t="s">
        <v>9390</v>
      </c>
      <c r="G3174" t="s">
        <v>11530</v>
      </c>
      <c r="H3174" t="s">
        <v>12692</v>
      </c>
      <c r="I3174" s="1">
        <v>1434.0855712890625</v>
      </c>
      <c r="J3174" s="1">
        <v>1990.89697265625</v>
      </c>
      <c r="K3174" s="1">
        <v>146.04196166992188</v>
      </c>
      <c r="L3174" s="1">
        <v>1063.0697021484375</v>
      </c>
      <c r="M3174" s="1">
        <v>1212.9898681640625</v>
      </c>
      <c r="N3174" s="1">
        <v>3631.460205078125</v>
      </c>
      <c r="O3174" s="1">
        <v>261.57864379882813</v>
      </c>
      <c r="P3174" s="1">
        <v>2576.195068359375</v>
      </c>
      <c r="Q3174" s="1">
        <v>113.81241607666016</v>
      </c>
      <c r="R3174" s="1">
        <v>753.2132568359375</v>
      </c>
      <c r="S3174" s="1">
        <v>225.03521728515625</v>
      </c>
      <c r="T3174" s="1">
        <v>5259.6962890625</v>
      </c>
      <c r="U3174" s="1">
        <v>434.24130249023438</v>
      </c>
      <c r="V3174" s="1">
        <v>986.537109375</v>
      </c>
      <c r="W3174" s="1">
        <v>1311.3043212890625</v>
      </c>
      <c r="X3174" s="1">
        <v>2978.677978515625</v>
      </c>
      <c r="Y3174" s="1">
        <v>168.31832885742188</v>
      </c>
      <c r="Z3174" s="1">
        <v>4900.5576171875</v>
      </c>
      <c r="AA3174" s="1">
        <v>9132.326171875</v>
      </c>
      <c r="AB3174" s="1">
        <v>0</v>
      </c>
      <c r="AC3174" s="1">
        <v>3998.015625</v>
      </c>
      <c r="AD3174" s="1">
        <v>3013.31005859375</v>
      </c>
      <c r="AE3174" s="1">
        <v>4050.228759765625</v>
      </c>
      <c r="AF3174" s="1">
        <v>4776.84130859375</v>
      </c>
      <c r="AG3174" s="1">
        <v>16879.115234375</v>
      </c>
      <c r="AH3174" s="1">
        <v>1998.0064697265625</v>
      </c>
      <c r="AI3174" s="1">
        <v>1136.4520263671875</v>
      </c>
      <c r="AJ3174" s="1">
        <v>12482.8271484375</v>
      </c>
      <c r="AK3174" s="1">
        <v>780.00384521484375</v>
      </c>
      <c r="AL3174" s="1">
        <v>87694.8359375</v>
      </c>
      <c r="AM3174" s="1">
        <v>69371.7421875</v>
      </c>
      <c r="AN3174" s="1">
        <v>18323.095703125</v>
      </c>
      <c r="AO3174" t="s">
        <v>15984</v>
      </c>
    </row>
    <row r="3175" spans="1:41" x14ac:dyDescent="0.25">
      <c r="A3175" s="1">
        <v>2019</v>
      </c>
      <c r="B3175" t="s">
        <v>2377</v>
      </c>
      <c r="C3175" t="s">
        <v>7070</v>
      </c>
      <c r="D3175" t="s">
        <v>7217</v>
      </c>
      <c r="E3175" t="s">
        <v>7764</v>
      </c>
      <c r="F3175" t="s">
        <v>9390</v>
      </c>
      <c r="G3175" t="s">
        <v>11531</v>
      </c>
      <c r="H3175" t="s">
        <v>12692</v>
      </c>
      <c r="I3175" s="1">
        <v>1367.8903116115951</v>
      </c>
      <c r="J3175" s="1">
        <v>1899</v>
      </c>
      <c r="K3175" s="1">
        <v>139.30088000000001</v>
      </c>
      <c r="L3175" s="1">
        <v>1014</v>
      </c>
      <c r="M3175" s="1">
        <v>1157</v>
      </c>
      <c r="N3175" s="1">
        <v>3463.8373200000001</v>
      </c>
      <c r="O3175" s="1">
        <v>249.50456299999999</v>
      </c>
      <c r="P3175" s="1">
        <v>2457.281629999999</v>
      </c>
      <c r="Q3175" s="1">
        <v>108.559</v>
      </c>
      <c r="R3175" s="1">
        <v>718.44600000000003</v>
      </c>
      <c r="S3175" s="1">
        <v>214.64792</v>
      </c>
      <c r="T3175" s="1">
        <v>5016.9161999999997</v>
      </c>
      <c r="U3175" s="1">
        <v>414.19734</v>
      </c>
      <c r="V3175" s="1">
        <v>941</v>
      </c>
      <c r="W3175" s="1">
        <v>1250.77637</v>
      </c>
      <c r="X3175" s="1">
        <v>2841.1866039154511</v>
      </c>
      <c r="Y3175" s="1">
        <v>160.54900000000001</v>
      </c>
      <c r="Z3175" s="1">
        <v>4674.3549999999996</v>
      </c>
      <c r="AA3175" s="1">
        <v>8710.7913799999988</v>
      </c>
      <c r="AB3175" s="1">
        <v>0</v>
      </c>
      <c r="AC3175" s="1">
        <v>3813.473119861872</v>
      </c>
      <c r="AD3175" s="1">
        <v>2874.22</v>
      </c>
      <c r="AE3175" s="1">
        <v>3863.276110664036</v>
      </c>
      <c r="AF3175" s="1">
        <v>4556.3490000000002</v>
      </c>
      <c r="AG3175" s="1">
        <v>16100</v>
      </c>
      <c r="AH3175" s="1">
        <v>1905.7814355170319</v>
      </c>
      <c r="AI3175" s="1">
        <v>1083.9950963010001</v>
      </c>
      <c r="AJ3175" s="1">
        <v>11906.637549999999</v>
      </c>
      <c r="AK3175" s="1">
        <v>744</v>
      </c>
      <c r="AL3175" s="1">
        <v>83646.9765625</v>
      </c>
      <c r="AM3175" s="1">
        <v>66169.640625</v>
      </c>
      <c r="AN3175" s="1">
        <v>17477.328125</v>
      </c>
      <c r="AO3175" t="s">
        <v>15985</v>
      </c>
    </row>
    <row r="3176" spans="1:41" x14ac:dyDescent="0.25">
      <c r="A3176" s="1">
        <v>2019</v>
      </c>
      <c r="B3176" t="s">
        <v>2377</v>
      </c>
      <c r="C3176" t="s">
        <v>7070</v>
      </c>
      <c r="D3176" t="s">
        <v>7217</v>
      </c>
      <c r="E3176" t="s">
        <v>7765</v>
      </c>
      <c r="F3176" t="s">
        <v>9391</v>
      </c>
      <c r="G3176" t="s">
        <v>11532</v>
      </c>
      <c r="H3176" t="s">
        <v>12692</v>
      </c>
      <c r="I3176" s="1">
        <v>1703.8865966796875</v>
      </c>
      <c r="J3176" s="1">
        <v>8654.365234375</v>
      </c>
      <c r="K3176" s="1">
        <v>0</v>
      </c>
      <c r="L3176" s="1">
        <v>31.45176887512207</v>
      </c>
      <c r="M3176" s="1">
        <v>8937.5439453125</v>
      </c>
      <c r="N3176" s="1">
        <v>3453.484619140625</v>
      </c>
      <c r="O3176" s="1">
        <v>724.0238037109375</v>
      </c>
      <c r="P3176" s="1">
        <v>0</v>
      </c>
      <c r="Q3176" s="1">
        <v>0</v>
      </c>
      <c r="R3176" s="1">
        <v>8148.85546875</v>
      </c>
      <c r="S3176" s="1">
        <v>615.2694091796875</v>
      </c>
      <c r="T3176" s="1">
        <v>375.82479858398438</v>
      </c>
      <c r="U3176" s="1">
        <v>164.79499816894531</v>
      </c>
      <c r="V3176" s="1">
        <v>4349.779296875</v>
      </c>
      <c r="W3176" s="1">
        <v>1009.6017456054688</v>
      </c>
      <c r="X3176" s="1">
        <v>4152.9638671875</v>
      </c>
      <c r="Y3176" s="1">
        <v>16681.96484375</v>
      </c>
      <c r="Z3176" s="1">
        <v>299.047607421875</v>
      </c>
      <c r="AA3176" s="1">
        <v>58416.69921875</v>
      </c>
      <c r="AB3176" s="1">
        <v>0</v>
      </c>
      <c r="AC3176" s="1">
        <v>1124.6539306640625</v>
      </c>
      <c r="AD3176" s="1">
        <v>6866.615234375</v>
      </c>
      <c r="AE3176" s="1">
        <v>4450.62451171875</v>
      </c>
      <c r="AF3176" s="1">
        <v>508.54049682617188</v>
      </c>
      <c r="AG3176" s="1">
        <v>28846.513671875</v>
      </c>
      <c r="AH3176" s="1">
        <v>302.14151000976563</v>
      </c>
      <c r="AI3176" s="1">
        <v>232.51362609863281</v>
      </c>
      <c r="AJ3176" s="1">
        <v>316.44281005859375</v>
      </c>
      <c r="AK3176" s="1">
        <v>244.27540588378906</v>
      </c>
      <c r="AL3176" s="1">
        <v>160611.890625</v>
      </c>
      <c r="AM3176" s="1">
        <v>137151.09375</v>
      </c>
      <c r="AN3176" s="1">
        <v>23460.7734375</v>
      </c>
      <c r="AO3176" t="s">
        <v>15986</v>
      </c>
    </row>
    <row r="3177" spans="1:41" x14ac:dyDescent="0.25">
      <c r="A3177" s="1">
        <v>2019</v>
      </c>
      <c r="B3177" t="s">
        <v>2377</v>
      </c>
      <c r="C3177" t="s">
        <v>7070</v>
      </c>
      <c r="D3177" t="s">
        <v>7217</v>
      </c>
      <c r="E3177" t="s">
        <v>7765</v>
      </c>
      <c r="F3177" t="s">
        <v>9391</v>
      </c>
      <c r="G3177" t="s">
        <v>11533</v>
      </c>
      <c r="H3177" t="s">
        <v>12692</v>
      </c>
      <c r="I3177" s="1">
        <v>1625.237694113232</v>
      </c>
      <c r="J3177" s="1">
        <v>8254.8919999999998</v>
      </c>
      <c r="K3177" s="1">
        <v>0</v>
      </c>
      <c r="L3177" s="1">
        <v>30</v>
      </c>
      <c r="M3177" s="1">
        <v>8525</v>
      </c>
      <c r="N3177" s="1">
        <v>3294.0767400000009</v>
      </c>
      <c r="O3177" s="1">
        <v>690.60390100000006</v>
      </c>
      <c r="P3177" s="1">
        <v>0</v>
      </c>
      <c r="Q3177" s="1">
        <v>0</v>
      </c>
      <c r="R3177" s="1">
        <v>7772.7160000000003</v>
      </c>
      <c r="S3177" s="1">
        <v>586.86946999999998</v>
      </c>
      <c r="T3177" s="1">
        <v>358.47727000000009</v>
      </c>
      <c r="U3177" s="1">
        <v>157.1883</v>
      </c>
      <c r="V3177" s="1">
        <v>4149</v>
      </c>
      <c r="W3177" s="1">
        <v>963</v>
      </c>
      <c r="X3177" s="1">
        <v>3961.26919</v>
      </c>
      <c r="Y3177" s="1">
        <v>15911.949000000001</v>
      </c>
      <c r="Z3177" s="1">
        <v>285.24400000000003</v>
      </c>
      <c r="AA3177" s="1">
        <v>55720.269140000011</v>
      </c>
      <c r="AB3177" s="1">
        <v>0</v>
      </c>
      <c r="AC3177" s="1">
        <v>1072.74156807346</v>
      </c>
      <c r="AD3177" s="1">
        <v>6549.6620000000003</v>
      </c>
      <c r="AE3177" s="1">
        <v>4245.1899200000007</v>
      </c>
      <c r="AF3177" s="1">
        <v>485.06700000000001</v>
      </c>
      <c r="AG3177" s="1">
        <v>27515</v>
      </c>
      <c r="AH3177" s="1">
        <v>288.19509945622218</v>
      </c>
      <c r="AI3177" s="1">
        <v>221.78113265250411</v>
      </c>
      <c r="AJ3177" s="1">
        <v>301.83627999999987</v>
      </c>
      <c r="AK3177" s="1">
        <v>233</v>
      </c>
      <c r="AL3177" s="1">
        <v>153198.265625</v>
      </c>
      <c r="AM3177" s="1">
        <v>130820.40625</v>
      </c>
      <c r="AN3177" s="1">
        <v>22377.857421875</v>
      </c>
      <c r="AO3177" t="s">
        <v>15987</v>
      </c>
    </row>
    <row r="3178" spans="1:41" x14ac:dyDescent="0.25">
      <c r="A3178" s="1">
        <v>2019</v>
      </c>
      <c r="B3178" t="s">
        <v>2377</v>
      </c>
      <c r="C3178" t="s">
        <v>7070</v>
      </c>
      <c r="D3178" t="s">
        <v>7217</v>
      </c>
      <c r="E3178" t="s">
        <v>7766</v>
      </c>
      <c r="F3178" t="s">
        <v>9392</v>
      </c>
      <c r="G3178" t="s">
        <v>11534</v>
      </c>
      <c r="H3178" t="s">
        <v>12692</v>
      </c>
      <c r="I3178" s="1">
        <v>4179.421875</v>
      </c>
      <c r="J3178" s="1">
        <v>4062.7685546875</v>
      </c>
      <c r="K3178" s="1">
        <v>43.889987945556641</v>
      </c>
      <c r="L3178" s="1">
        <v>574.51898193359375</v>
      </c>
      <c r="M3178" s="1">
        <v>9558.1923828125</v>
      </c>
      <c r="N3178" s="1">
        <v>1103.549072265625</v>
      </c>
      <c r="O3178" s="1">
        <v>53.468006134033203</v>
      </c>
      <c r="P3178" s="1">
        <v>0</v>
      </c>
      <c r="Q3178" s="1">
        <v>178.52548217773438</v>
      </c>
      <c r="R3178" s="1">
        <v>86.7125244140625</v>
      </c>
      <c r="S3178" s="1">
        <v>4232.359375</v>
      </c>
      <c r="T3178" s="1">
        <v>75.149940490722656</v>
      </c>
      <c r="U3178" s="1">
        <v>106.89064788818359</v>
      </c>
      <c r="V3178" s="1">
        <v>142.58134460449219</v>
      </c>
      <c r="W3178" s="1">
        <v>1877.6705322265625</v>
      </c>
      <c r="X3178" s="1">
        <v>4488.16748046875</v>
      </c>
      <c r="Y3178" s="1">
        <v>5766.3798828125</v>
      </c>
      <c r="Z3178" s="1">
        <v>664.65447998046875</v>
      </c>
      <c r="AA3178" s="1">
        <v>35284.06640625</v>
      </c>
      <c r="AB3178" s="1">
        <v>0</v>
      </c>
      <c r="AC3178" s="1">
        <v>26.57368278503418</v>
      </c>
      <c r="AD3178" s="1">
        <v>1947.76611328125</v>
      </c>
      <c r="AE3178" s="1">
        <v>2985.8212890625</v>
      </c>
      <c r="AF3178" s="1">
        <v>7072.80224609375</v>
      </c>
      <c r="AG3178" s="1">
        <v>75256.7421875</v>
      </c>
      <c r="AH3178" s="1">
        <v>9552.8232421875</v>
      </c>
      <c r="AI3178" s="1">
        <v>2605.287109375</v>
      </c>
      <c r="AJ3178" s="1">
        <v>6343.5712890625</v>
      </c>
      <c r="AK3178" s="1">
        <v>0</v>
      </c>
      <c r="AL3178" s="1">
        <v>178270.359375</v>
      </c>
      <c r="AM3178" s="1">
        <v>143835.578125</v>
      </c>
      <c r="AN3178" s="1">
        <v>34434.7734375</v>
      </c>
      <c r="AO3178" t="s">
        <v>15988</v>
      </c>
    </row>
    <row r="3179" spans="1:41" x14ac:dyDescent="0.25">
      <c r="A3179" s="1">
        <v>2019</v>
      </c>
      <c r="B3179" t="s">
        <v>2377</v>
      </c>
      <c r="C3179" t="s">
        <v>7070</v>
      </c>
      <c r="D3179" t="s">
        <v>7217</v>
      </c>
      <c r="E3179" t="s">
        <v>7766</v>
      </c>
      <c r="F3179" t="s">
        <v>9392</v>
      </c>
      <c r="G3179" t="s">
        <v>11535</v>
      </c>
      <c r="H3179" t="s">
        <v>12692</v>
      </c>
      <c r="I3179" s="1">
        <v>3986.5059099999999</v>
      </c>
      <c r="J3179" s="1">
        <v>3875.2370000000001</v>
      </c>
      <c r="K3179" s="1">
        <v>41.864089999999997</v>
      </c>
      <c r="L3179" s="1">
        <v>548</v>
      </c>
      <c r="M3179" s="1">
        <v>9117</v>
      </c>
      <c r="N3179" s="1">
        <v>1052.6107999999999</v>
      </c>
      <c r="O3179" s="1">
        <v>51</v>
      </c>
      <c r="P3179" s="1">
        <v>0</v>
      </c>
      <c r="Q3179" s="1">
        <v>170.285</v>
      </c>
      <c r="R3179" s="1">
        <v>82.71</v>
      </c>
      <c r="S3179" s="1">
        <v>4037</v>
      </c>
      <c r="T3179" s="1">
        <v>71.68113000000001</v>
      </c>
      <c r="U3179" s="1">
        <v>101.95672999999999</v>
      </c>
      <c r="V3179" s="1">
        <v>136</v>
      </c>
      <c r="W3179" s="1">
        <v>1791</v>
      </c>
      <c r="X3179" s="1">
        <v>4281</v>
      </c>
      <c r="Y3179" s="1">
        <v>5500.2120000000004</v>
      </c>
      <c r="Z3179" s="1">
        <v>633.97499999999991</v>
      </c>
      <c r="AA3179" s="1">
        <v>33655.405959999996</v>
      </c>
      <c r="AB3179" s="1">
        <v>0</v>
      </c>
      <c r="AC3179" s="1">
        <v>25.347079999999998</v>
      </c>
      <c r="AD3179" s="1">
        <v>1857.86</v>
      </c>
      <c r="AE3179" s="1">
        <v>2848</v>
      </c>
      <c r="AF3179" s="1">
        <v>6746.3320000000003</v>
      </c>
      <c r="AG3179" s="1">
        <v>71783</v>
      </c>
      <c r="AH3179" s="1">
        <v>9111.8785399999997</v>
      </c>
      <c r="AI3179" s="1">
        <v>2485.0307683370011</v>
      </c>
      <c r="AJ3179" s="1">
        <v>6050.7613755267339</v>
      </c>
      <c r="AK3179" s="1">
        <v>0</v>
      </c>
      <c r="AL3179" s="1">
        <v>170041.640625</v>
      </c>
      <c r="AM3179" s="1">
        <v>137196.34375</v>
      </c>
      <c r="AN3179" s="1">
        <v>32845.3125</v>
      </c>
      <c r="AO3179" t="s">
        <v>15989</v>
      </c>
    </row>
    <row r="3180" spans="1:41" x14ac:dyDescent="0.25">
      <c r="A3180" s="1">
        <v>2019</v>
      </c>
      <c r="B3180" t="s">
        <v>2377</v>
      </c>
      <c r="C3180" t="s">
        <v>7070</v>
      </c>
      <c r="D3180" t="s">
        <v>7217</v>
      </c>
      <c r="E3180" t="s">
        <v>7767</v>
      </c>
      <c r="F3180" t="s">
        <v>9393</v>
      </c>
      <c r="G3180" t="s">
        <v>11536</v>
      </c>
      <c r="H3180" t="s">
        <v>12692</v>
      </c>
      <c r="I3180" s="1">
        <v>0</v>
      </c>
      <c r="J3180" s="1">
        <v>0</v>
      </c>
      <c r="K3180" s="1">
        <v>41.661243438720703</v>
      </c>
      <c r="L3180" s="1"/>
      <c r="M3180" s="1"/>
      <c r="N3180" s="1"/>
      <c r="O3180" s="1">
        <v>820.86407470703125</v>
      </c>
      <c r="P3180" s="1">
        <v>67.208305358886719</v>
      </c>
      <c r="Q3180" s="1">
        <v>0</v>
      </c>
      <c r="R3180" s="1">
        <v>0</v>
      </c>
      <c r="S3180" s="1"/>
      <c r="T3180" s="1">
        <v>0</v>
      </c>
      <c r="U3180" s="1">
        <v>0</v>
      </c>
      <c r="V3180" s="1">
        <v>235.88825988769531</v>
      </c>
      <c r="W3180" s="1"/>
      <c r="X3180" s="1"/>
      <c r="Y3180" s="1">
        <v>0</v>
      </c>
      <c r="Z3180" s="1">
        <v>0</v>
      </c>
      <c r="AA3180" s="1">
        <v>0</v>
      </c>
      <c r="AB3180" s="1">
        <v>0</v>
      </c>
      <c r="AC3180" s="1"/>
      <c r="AD3180" s="1">
        <v>0</v>
      </c>
      <c r="AE3180" s="1">
        <v>7.3387460708618164</v>
      </c>
      <c r="AF3180" s="1"/>
      <c r="AG3180" s="1">
        <v>0</v>
      </c>
      <c r="AH3180" s="1"/>
      <c r="AI3180" s="1">
        <v>0</v>
      </c>
      <c r="AJ3180" s="1">
        <v>0</v>
      </c>
      <c r="AK3180" s="1"/>
      <c r="AL3180" s="1">
        <v>1172.960693359375</v>
      </c>
      <c r="AM3180" s="1">
        <v>310.435302734375</v>
      </c>
      <c r="AN3180" s="1">
        <v>862.52532958984375</v>
      </c>
      <c r="AO3180" t="s">
        <v>15990</v>
      </c>
    </row>
    <row r="3181" spans="1:41" x14ac:dyDescent="0.25">
      <c r="A3181" s="1">
        <v>2019</v>
      </c>
      <c r="B3181" t="s">
        <v>2377</v>
      </c>
      <c r="C3181" t="s">
        <v>7070</v>
      </c>
      <c r="D3181" t="s">
        <v>7217</v>
      </c>
      <c r="E3181" t="s">
        <v>7767</v>
      </c>
      <c r="F3181" t="s">
        <v>9393</v>
      </c>
      <c r="G3181" t="s">
        <v>11537</v>
      </c>
      <c r="H3181" t="s">
        <v>12692</v>
      </c>
      <c r="I3181" s="1">
        <v>0</v>
      </c>
      <c r="J3181" s="1">
        <v>0</v>
      </c>
      <c r="K3181" s="1">
        <v>39.738219999999998</v>
      </c>
      <c r="L3181" s="1"/>
      <c r="M3181" s="1"/>
      <c r="N3181" s="1"/>
      <c r="O3181" s="1">
        <v>782.9741600000001</v>
      </c>
      <c r="P3181" s="1">
        <v>64.106070000000003</v>
      </c>
      <c r="Q3181" s="1">
        <v>0</v>
      </c>
      <c r="R3181" s="1">
        <v>0</v>
      </c>
      <c r="S3181" s="1"/>
      <c r="T3181" s="1">
        <v>0</v>
      </c>
      <c r="U3181" s="1">
        <v>0</v>
      </c>
      <c r="V3181" s="1">
        <v>225</v>
      </c>
      <c r="W3181" s="1"/>
      <c r="X3181" s="1"/>
      <c r="Y3181" s="1">
        <v>0</v>
      </c>
      <c r="Z3181" s="1">
        <v>0</v>
      </c>
      <c r="AA3181" s="1">
        <v>0</v>
      </c>
      <c r="AB3181" s="1">
        <v>0</v>
      </c>
      <c r="AC3181" s="1"/>
      <c r="AD3181" s="1">
        <v>0</v>
      </c>
      <c r="AE3181" s="1">
        <v>7</v>
      </c>
      <c r="AF3181" s="1"/>
      <c r="AG3181" s="1">
        <v>0</v>
      </c>
      <c r="AH3181" s="1"/>
      <c r="AI3181" s="1">
        <v>0</v>
      </c>
      <c r="AJ3181" s="1">
        <v>0</v>
      </c>
      <c r="AK3181" s="1"/>
      <c r="AL3181" s="1">
        <v>1118.8184814453125</v>
      </c>
      <c r="AM3181" s="1">
        <v>296.1060791015625</v>
      </c>
      <c r="AN3181" s="1">
        <v>822.71240234375</v>
      </c>
      <c r="AO3181" t="s">
        <v>15991</v>
      </c>
    </row>
    <row r="3182" spans="1:41" x14ac:dyDescent="0.25">
      <c r="A3182" s="1">
        <v>2019</v>
      </c>
      <c r="B3182" t="s">
        <v>2377</v>
      </c>
      <c r="C3182" t="s">
        <v>7071</v>
      </c>
      <c r="D3182" t="s">
        <v>7217</v>
      </c>
      <c r="E3182" t="s">
        <v>7768</v>
      </c>
      <c r="F3182" t="s">
        <v>9394</v>
      </c>
      <c r="G3182" t="s">
        <v>11538</v>
      </c>
      <c r="H3182" t="s">
        <v>12692</v>
      </c>
      <c r="I3182" s="1">
        <v>7810.7724609375</v>
      </c>
      <c r="J3182" s="1">
        <v>41919.49609375</v>
      </c>
      <c r="K3182" s="1">
        <v>1066.2044677734375</v>
      </c>
      <c r="L3182" s="1">
        <v>2040.17138671875</v>
      </c>
      <c r="M3182" s="1">
        <v>9825.5322265625</v>
      </c>
      <c r="N3182" s="1">
        <v>9192.900390625</v>
      </c>
      <c r="O3182" s="1">
        <v>9785.4853515625</v>
      </c>
      <c r="P3182" s="1">
        <v>8877.431640625</v>
      </c>
      <c r="Q3182" s="1">
        <v>4538.0869140625</v>
      </c>
      <c r="R3182" s="1">
        <v>5752.75146484375</v>
      </c>
      <c r="S3182" s="1">
        <v>3292.25732421875</v>
      </c>
      <c r="T3182" s="1">
        <v>6792.10107421875</v>
      </c>
      <c r="U3182" s="1">
        <v>1127.4522705078125</v>
      </c>
      <c r="V3182" s="1">
        <v>2507.75439453125</v>
      </c>
      <c r="W3182" s="1">
        <v>3953.67822265625</v>
      </c>
      <c r="X3182" s="1">
        <v>8807.466796875</v>
      </c>
      <c r="Y3182" s="1">
        <v>29521.505859375</v>
      </c>
      <c r="Z3182" s="1">
        <v>6768.14697265625</v>
      </c>
      <c r="AA3182" s="1">
        <v>90294.0703125</v>
      </c>
      <c r="AB3182" s="1">
        <v>1795.0872802734375</v>
      </c>
      <c r="AC3182" s="1">
        <v>9517.2724609375</v>
      </c>
      <c r="AD3182" s="1">
        <v>10883.7900390625</v>
      </c>
      <c r="AE3182" s="1">
        <v>6320.275390625</v>
      </c>
      <c r="AF3182" s="1">
        <v>24179.15234375</v>
      </c>
      <c r="AG3182" s="1">
        <v>102053.6484375</v>
      </c>
      <c r="AH3182" s="1">
        <v>14804.783203125</v>
      </c>
      <c r="AI3182" s="1">
        <v>1299.3402099609375</v>
      </c>
      <c r="AJ3182" s="1">
        <v>25819.0625</v>
      </c>
      <c r="AK3182" s="1">
        <v>1060.9730224609375</v>
      </c>
      <c r="AL3182" s="1">
        <v>451606.65625</v>
      </c>
      <c r="AM3182" s="1">
        <v>378239.96875</v>
      </c>
      <c r="AN3182" s="1">
        <v>73366.703125</v>
      </c>
      <c r="AO3182" t="s">
        <v>15992</v>
      </c>
    </row>
    <row r="3183" spans="1:41" x14ac:dyDescent="0.25">
      <c r="A3183" s="1">
        <v>2019</v>
      </c>
      <c r="B3183" t="s">
        <v>2377</v>
      </c>
      <c r="C3183" t="s">
        <v>7071</v>
      </c>
      <c r="D3183" t="s">
        <v>7217</v>
      </c>
      <c r="E3183" t="s">
        <v>7768</v>
      </c>
      <c r="F3183" t="s">
        <v>9394</v>
      </c>
      <c r="G3183" t="s">
        <v>11539</v>
      </c>
      <c r="H3183" t="s">
        <v>12692</v>
      </c>
      <c r="I3183" s="1">
        <v>7450.238640219055</v>
      </c>
      <c r="J3183" s="1">
        <v>39984.553</v>
      </c>
      <c r="K3183" s="1">
        <v>1016.98996</v>
      </c>
      <c r="L3183" s="1">
        <v>1946</v>
      </c>
      <c r="M3183" s="1">
        <v>9372</v>
      </c>
      <c r="N3183" s="1">
        <v>8768.5691199999455</v>
      </c>
      <c r="O3183" s="1">
        <v>9333.8019390000009</v>
      </c>
      <c r="P3183" s="1">
        <v>8467.6622378313077</v>
      </c>
      <c r="Q3183" s="1">
        <v>4328.6151707815898</v>
      </c>
      <c r="R3183" s="1">
        <v>5487.2129999999997</v>
      </c>
      <c r="S3183" s="1">
        <v>3140.2914099999998</v>
      </c>
      <c r="T3183" s="1">
        <v>6478.58734</v>
      </c>
      <c r="U3183" s="1">
        <v>1075.4107200000001</v>
      </c>
      <c r="V3183" s="1">
        <v>2392</v>
      </c>
      <c r="W3183" s="1">
        <v>3771.1822400000001</v>
      </c>
      <c r="X3183" s="1">
        <v>8400.9264299999995</v>
      </c>
      <c r="Y3183" s="1">
        <v>28158.834999999999</v>
      </c>
      <c r="Z3183" s="1">
        <v>6455.7389999999996</v>
      </c>
      <c r="AA3183" s="1">
        <v>86126.229740000184</v>
      </c>
      <c r="AB3183" s="1">
        <v>1712.2286799999949</v>
      </c>
      <c r="AC3183" s="1">
        <v>9077.9690682206619</v>
      </c>
      <c r="AD3183" s="1">
        <v>10381.41</v>
      </c>
      <c r="AE3183" s="1">
        <v>6028.5407099999957</v>
      </c>
      <c r="AF3183" s="1">
        <v>23063.078000000001</v>
      </c>
      <c r="AG3183" s="1">
        <v>97343</v>
      </c>
      <c r="AH3183" s="1">
        <v>14121.415444543591</v>
      </c>
      <c r="AI3183" s="1">
        <v>1239.3645519779359</v>
      </c>
      <c r="AJ3183" s="1">
        <v>24627.291349999981</v>
      </c>
      <c r="AK3183" s="1">
        <v>1012</v>
      </c>
      <c r="AL3183" s="1">
        <v>430761.125</v>
      </c>
      <c r="AM3183" s="1">
        <v>360780.96875</v>
      </c>
      <c r="AN3183" s="1">
        <v>69980.203125</v>
      </c>
      <c r="AO3183" t="s">
        <v>15993</v>
      </c>
    </row>
    <row r="3184" spans="1:41" x14ac:dyDescent="0.25">
      <c r="A3184" s="1">
        <v>2019</v>
      </c>
      <c r="B3184" t="s">
        <v>2377</v>
      </c>
      <c r="C3184" t="s">
        <v>7071</v>
      </c>
      <c r="D3184" t="s">
        <v>7217</v>
      </c>
      <c r="E3184" t="s">
        <v>7768</v>
      </c>
      <c r="F3184" t="s">
        <v>9395</v>
      </c>
      <c r="G3184" t="s">
        <v>11540</v>
      </c>
      <c r="H3184" t="s">
        <v>12692</v>
      </c>
      <c r="I3184" s="1">
        <v>7682.88720703125</v>
      </c>
      <c r="J3184" s="1">
        <v>41897.03125</v>
      </c>
      <c r="K3184" s="1">
        <v>1066.2044677734375</v>
      </c>
      <c r="L3184" s="1">
        <v>2040.17138671875</v>
      </c>
      <c r="M3184" s="1">
        <v>9825.5322265625</v>
      </c>
      <c r="N3184" s="1">
        <v>8601.3193359375</v>
      </c>
      <c r="O3184" s="1">
        <v>9785.4853515625</v>
      </c>
      <c r="P3184" s="1">
        <v>8877.431640625</v>
      </c>
      <c r="Q3184" s="1">
        <v>4516.45849609375</v>
      </c>
      <c r="R3184" s="1">
        <v>5670.23291015625</v>
      </c>
      <c r="S3184" s="1">
        <v>3292.25732421875</v>
      </c>
      <c r="T3184" s="1">
        <v>6792.10107421875</v>
      </c>
      <c r="U3184" s="1">
        <v>1102.13330078125</v>
      </c>
      <c r="V3184" s="1">
        <v>2384.0439453125</v>
      </c>
      <c r="W3184" s="1">
        <v>3953.67822265625</v>
      </c>
      <c r="X3184" s="1">
        <v>8807.466796875</v>
      </c>
      <c r="Y3184" s="1">
        <v>29381.89453125</v>
      </c>
      <c r="Z3184" s="1">
        <v>6751.98583984375</v>
      </c>
      <c r="AA3184" s="1">
        <v>90294.0703125</v>
      </c>
      <c r="AB3184" s="1">
        <v>1795.0872802734375</v>
      </c>
      <c r="AC3184" s="1">
        <v>9517.2724609375</v>
      </c>
      <c r="AD3184" s="1">
        <v>10732.6015625</v>
      </c>
      <c r="AE3184" s="1">
        <v>6320.275390625</v>
      </c>
      <c r="AF3184" s="1">
        <v>24179.15234375</v>
      </c>
      <c r="AG3184" s="1">
        <v>101791.546875</v>
      </c>
      <c r="AH3184" s="1">
        <v>14309.7255859375</v>
      </c>
      <c r="AI3184" s="1">
        <v>1114.6304931640625</v>
      </c>
      <c r="AJ3184" s="1">
        <v>25819.0625</v>
      </c>
      <c r="AK3184" s="1">
        <v>1060.9730224609375</v>
      </c>
      <c r="AL3184" s="1">
        <v>449362.6875</v>
      </c>
      <c r="AM3184" s="1">
        <v>376826.96875</v>
      </c>
      <c r="AN3184" s="1">
        <v>72535.75</v>
      </c>
      <c r="AO3184" t="s">
        <v>15994</v>
      </c>
    </row>
    <row r="3185" spans="1:41" x14ac:dyDescent="0.25">
      <c r="A3185" s="1">
        <v>2019</v>
      </c>
      <c r="B3185" t="s">
        <v>2377</v>
      </c>
      <c r="C3185" t="s">
        <v>7071</v>
      </c>
      <c r="D3185" t="s">
        <v>7217</v>
      </c>
      <c r="E3185" t="s">
        <v>7768</v>
      </c>
      <c r="F3185" t="s">
        <v>9395</v>
      </c>
      <c r="G3185" t="s">
        <v>11541</v>
      </c>
      <c r="H3185" t="s">
        <v>12692</v>
      </c>
      <c r="I3185" s="1">
        <v>7328.2561202190554</v>
      </c>
      <c r="J3185" s="1">
        <v>39963.125</v>
      </c>
      <c r="K3185" s="1">
        <v>1016.98996</v>
      </c>
      <c r="L3185" s="1">
        <v>1946</v>
      </c>
      <c r="M3185" s="1">
        <v>9372</v>
      </c>
      <c r="N3185" s="1">
        <v>8204.2947499999464</v>
      </c>
      <c r="O3185" s="1">
        <v>9333.8019390000009</v>
      </c>
      <c r="P3185" s="1">
        <v>8467.6622378313077</v>
      </c>
      <c r="Q3185" s="1">
        <v>4307.9851707815897</v>
      </c>
      <c r="R3185" s="1">
        <v>5408.5029999999997</v>
      </c>
      <c r="S3185" s="1">
        <v>3140.2914099999998</v>
      </c>
      <c r="T3185" s="1">
        <v>6478.58734</v>
      </c>
      <c r="U3185" s="1">
        <v>1051.2603999999999</v>
      </c>
      <c r="V3185" s="1">
        <v>2274</v>
      </c>
      <c r="W3185" s="1">
        <v>3771.1822400000001</v>
      </c>
      <c r="X3185" s="1">
        <v>8400.9264299999995</v>
      </c>
      <c r="Y3185" s="1">
        <v>28025.669000000002</v>
      </c>
      <c r="Z3185" s="1">
        <v>6440.3239999999996</v>
      </c>
      <c r="AA3185" s="1">
        <v>86126.229740000184</v>
      </c>
      <c r="AB3185" s="1">
        <v>1712.2286799999949</v>
      </c>
      <c r="AC3185" s="1">
        <v>9077.9690682206619</v>
      </c>
      <c r="AD3185" s="1">
        <v>10237.200000000001</v>
      </c>
      <c r="AE3185" s="1">
        <v>6028.5407099999957</v>
      </c>
      <c r="AF3185" s="1">
        <v>23063.078000000001</v>
      </c>
      <c r="AG3185" s="1">
        <v>97093</v>
      </c>
      <c r="AH3185" s="1">
        <v>13649.209784543589</v>
      </c>
      <c r="AI3185" s="1">
        <v>1063.1807352449359</v>
      </c>
      <c r="AJ3185" s="1">
        <v>24627.291349999981</v>
      </c>
      <c r="AK3185" s="1">
        <v>1012</v>
      </c>
      <c r="AL3185" s="1">
        <v>428620.78125</v>
      </c>
      <c r="AM3185" s="1">
        <v>359433.15625</v>
      </c>
      <c r="AN3185" s="1">
        <v>69187.6015625</v>
      </c>
      <c r="AO3185" t="s">
        <v>15995</v>
      </c>
    </row>
    <row r="3186" spans="1:41" x14ac:dyDescent="0.25">
      <c r="A3186" s="1">
        <v>2019</v>
      </c>
      <c r="B3186" t="s">
        <v>2377</v>
      </c>
      <c r="C3186" t="s">
        <v>7071</v>
      </c>
      <c r="D3186" t="s">
        <v>7217</v>
      </c>
      <c r="E3186" t="s">
        <v>7768</v>
      </c>
      <c r="F3186" t="s">
        <v>9396</v>
      </c>
      <c r="G3186" t="s">
        <v>11542</v>
      </c>
      <c r="H3186" t="s">
        <v>12692</v>
      </c>
      <c r="I3186" s="1">
        <v>127.88552856445313</v>
      </c>
      <c r="J3186" s="1">
        <v>22.464948654174805</v>
      </c>
      <c r="K3186" s="1">
        <v>0</v>
      </c>
      <c r="L3186" s="1"/>
      <c r="M3186" s="1"/>
      <c r="N3186" s="1">
        <v>591.58087158203125</v>
      </c>
      <c r="O3186" s="1"/>
      <c r="P3186" s="1"/>
      <c r="Q3186" s="1">
        <v>21.628332138061523</v>
      </c>
      <c r="R3186" s="1">
        <v>82.518959045410156</v>
      </c>
      <c r="S3186" s="1"/>
      <c r="T3186" s="1">
        <v>0</v>
      </c>
      <c r="U3186" s="1">
        <v>25.319007873535156</v>
      </c>
      <c r="V3186" s="1">
        <v>123.71028900146484</v>
      </c>
      <c r="W3186" s="1">
        <v>0</v>
      </c>
      <c r="X3186" s="1"/>
      <c r="Y3186" s="1">
        <v>139.61019897460938</v>
      </c>
      <c r="Z3186" s="1">
        <v>16.160966873168945</v>
      </c>
      <c r="AA3186" s="1">
        <v>0</v>
      </c>
      <c r="AB3186" s="1"/>
      <c r="AC3186" s="1"/>
      <c r="AD3186" s="1">
        <v>151.18864440917969</v>
      </c>
      <c r="AE3186" s="1">
        <v>0</v>
      </c>
      <c r="AF3186" s="1"/>
      <c r="AG3186" s="1">
        <v>262.09805297851563</v>
      </c>
      <c r="AH3186" s="1">
        <v>495.0567626953125</v>
      </c>
      <c r="AI3186" s="1">
        <v>184.70974731445313</v>
      </c>
      <c r="AJ3186" s="1"/>
      <c r="AK3186" s="1"/>
      <c r="AL3186" s="1">
        <v>2243.932373046875</v>
      </c>
      <c r="AM3186" s="1">
        <v>1412.9771728515625</v>
      </c>
      <c r="AN3186" s="1">
        <v>830.9552001953125</v>
      </c>
      <c r="AO3186" t="s">
        <v>15996</v>
      </c>
    </row>
    <row r="3187" spans="1:41" x14ac:dyDescent="0.25">
      <c r="A3187" s="1">
        <v>2019</v>
      </c>
      <c r="B3187" t="s">
        <v>2377</v>
      </c>
      <c r="C3187" t="s">
        <v>7071</v>
      </c>
      <c r="D3187" t="s">
        <v>7217</v>
      </c>
      <c r="E3187" t="s">
        <v>7768</v>
      </c>
      <c r="F3187" t="s">
        <v>9396</v>
      </c>
      <c r="G3187" t="s">
        <v>11543</v>
      </c>
      <c r="H3187" t="s">
        <v>12692</v>
      </c>
      <c r="I3187" s="1">
        <v>121.98251999999999</v>
      </c>
      <c r="J3187" s="1">
        <v>21.428000000000001</v>
      </c>
      <c r="K3187" s="1">
        <v>0</v>
      </c>
      <c r="L3187" s="1"/>
      <c r="M3187" s="1"/>
      <c r="N3187" s="1">
        <v>564.27436999999986</v>
      </c>
      <c r="O3187" s="1"/>
      <c r="P3187" s="1"/>
      <c r="Q3187" s="1">
        <v>20.63</v>
      </c>
      <c r="R3187" s="1">
        <v>78.709999999999994</v>
      </c>
      <c r="S3187" s="1"/>
      <c r="T3187" s="1">
        <v>0</v>
      </c>
      <c r="U3187" s="1">
        <v>24.150320000000001</v>
      </c>
      <c r="V3187" s="1">
        <v>118</v>
      </c>
      <c r="W3187" s="1">
        <v>0</v>
      </c>
      <c r="X3187" s="1"/>
      <c r="Y3187" s="1">
        <v>133.166</v>
      </c>
      <c r="Z3187" s="1">
        <v>15.414999999999999</v>
      </c>
      <c r="AA3187" s="1">
        <v>0</v>
      </c>
      <c r="AB3187" s="1"/>
      <c r="AC3187" s="1"/>
      <c r="AD3187" s="1">
        <v>144.21</v>
      </c>
      <c r="AE3187" s="1">
        <v>0</v>
      </c>
      <c r="AF3187" s="1"/>
      <c r="AG3187" s="1">
        <v>250</v>
      </c>
      <c r="AH3187" s="1">
        <v>472.20566000000002</v>
      </c>
      <c r="AI3187" s="1">
        <v>176.18381673299999</v>
      </c>
      <c r="AJ3187" s="1"/>
      <c r="AK3187" s="1"/>
      <c r="AL3187" s="1">
        <v>2140.355712890625</v>
      </c>
      <c r="AM3187" s="1">
        <v>1347.7562255859375</v>
      </c>
      <c r="AN3187" s="1">
        <v>792.5994873046875</v>
      </c>
      <c r="AO3187" t="s">
        <v>15997</v>
      </c>
    </row>
    <row r="3188" spans="1:41" x14ac:dyDescent="0.25">
      <c r="A3188" s="1">
        <v>2019</v>
      </c>
      <c r="B3188" t="s">
        <v>2377</v>
      </c>
      <c r="C3188" t="s">
        <v>7071</v>
      </c>
      <c r="D3188" t="s">
        <v>7217</v>
      </c>
      <c r="E3188" t="s">
        <v>7768</v>
      </c>
      <c r="F3188" t="s">
        <v>9397</v>
      </c>
      <c r="G3188" t="s">
        <v>11544</v>
      </c>
      <c r="H3188" t="s">
        <v>12692</v>
      </c>
      <c r="I3188" s="1">
        <v>232.90129089355469</v>
      </c>
      <c r="J3188" s="1">
        <v>2561.6396484375</v>
      </c>
      <c r="K3188" s="1">
        <v>48.482994079589844</v>
      </c>
      <c r="L3188" s="1">
        <v>220.16238403320313</v>
      </c>
      <c r="M3188" s="1">
        <v>2347.350341796875</v>
      </c>
      <c r="N3188" s="1">
        <v>4232.3037109375</v>
      </c>
      <c r="O3188" s="1">
        <v>121.31806182861328</v>
      </c>
      <c r="P3188" s="1">
        <v>1251.1475830078125</v>
      </c>
      <c r="Q3188" s="1">
        <v>0</v>
      </c>
      <c r="R3188" s="1">
        <v>1046.62158203125</v>
      </c>
      <c r="S3188" s="1">
        <v>711.22344970703125</v>
      </c>
      <c r="T3188" s="1">
        <v>1343.3670654296875</v>
      </c>
      <c r="U3188" s="1">
        <v>306.39108276367188</v>
      </c>
      <c r="V3188" s="1">
        <v>124.75868225097656</v>
      </c>
      <c r="W3188" s="1">
        <v>468.63134765625</v>
      </c>
      <c r="X3188" s="1">
        <v>251.97489929199219</v>
      </c>
      <c r="Y3188" s="1">
        <v>77.410140991210938</v>
      </c>
      <c r="Z3188" s="1">
        <v>0</v>
      </c>
      <c r="AA3188" s="1">
        <v>7633.99267578125</v>
      </c>
      <c r="AB3188" s="1">
        <v>94.421722412109375</v>
      </c>
      <c r="AC3188" s="1">
        <v>97.427978515625</v>
      </c>
      <c r="AD3188" s="1">
        <v>65.849517822265625</v>
      </c>
      <c r="AE3188" s="1">
        <v>394.78631591796875</v>
      </c>
      <c r="AF3188" s="1">
        <v>4648.24755859375</v>
      </c>
      <c r="AG3188" s="1">
        <v>7414.22998046875</v>
      </c>
      <c r="AH3188" s="1">
        <v>485.4884033203125</v>
      </c>
      <c r="AI3188" s="1">
        <v>154.33198547363281</v>
      </c>
      <c r="AJ3188" s="1">
        <v>3423.508056640625</v>
      </c>
      <c r="AK3188" s="1"/>
      <c r="AL3188" s="1">
        <v>39757.96875</v>
      </c>
      <c r="AM3188" s="1">
        <v>33665.53125</v>
      </c>
      <c r="AN3188" s="1">
        <v>6092.43994140625</v>
      </c>
      <c r="AO3188" t="s">
        <v>15998</v>
      </c>
    </row>
    <row r="3189" spans="1:41" x14ac:dyDescent="0.25">
      <c r="A3189" s="1">
        <v>2019</v>
      </c>
      <c r="B3189" t="s">
        <v>2377</v>
      </c>
      <c r="C3189" t="s">
        <v>7071</v>
      </c>
      <c r="D3189" t="s">
        <v>7217</v>
      </c>
      <c r="E3189" t="s">
        <v>7768</v>
      </c>
      <c r="F3189" t="s">
        <v>9397</v>
      </c>
      <c r="G3189" t="s">
        <v>11545</v>
      </c>
      <c r="H3189" t="s">
        <v>12692</v>
      </c>
      <c r="I3189" s="1">
        <v>222.1509059439143</v>
      </c>
      <c r="J3189" s="1">
        <v>2443.3980000000001</v>
      </c>
      <c r="K3189" s="1">
        <v>46.245089999999998</v>
      </c>
      <c r="L3189" s="1">
        <v>210</v>
      </c>
      <c r="M3189" s="1">
        <v>2239</v>
      </c>
      <c r="N3189" s="1">
        <v>4036.946831632572</v>
      </c>
      <c r="O3189" s="1">
        <v>115.71819600000001</v>
      </c>
      <c r="P3189" s="1">
        <v>1193.3964100000001</v>
      </c>
      <c r="Q3189" s="1">
        <v>0</v>
      </c>
      <c r="R3189" s="1">
        <v>998.31100000000004</v>
      </c>
      <c r="S3189" s="1">
        <v>678.39440000000002</v>
      </c>
      <c r="T3189" s="1">
        <v>1281.35915</v>
      </c>
      <c r="U3189" s="1">
        <v>292.24849999999998</v>
      </c>
      <c r="V3189" s="1">
        <v>119</v>
      </c>
      <c r="W3189" s="1">
        <v>447</v>
      </c>
      <c r="X3189" s="1">
        <v>240.3440997815199</v>
      </c>
      <c r="Y3189" s="1">
        <v>73.837000000000003</v>
      </c>
      <c r="Z3189" s="1">
        <v>0</v>
      </c>
      <c r="AA3189" s="1">
        <v>7281.618449999999</v>
      </c>
      <c r="AB3189" s="1">
        <v>90.063356033887104</v>
      </c>
      <c r="AC3189" s="1">
        <v>92.930847411069948</v>
      </c>
      <c r="AD3189" s="1">
        <v>62.81</v>
      </c>
      <c r="AE3189" s="1">
        <v>376.56356000000011</v>
      </c>
      <c r="AF3189" s="1">
        <v>4433.6909999999998</v>
      </c>
      <c r="AG3189" s="1">
        <v>7072</v>
      </c>
      <c r="AH3189" s="1">
        <v>463.07897237058552</v>
      </c>
      <c r="AI3189" s="1">
        <v>147.20824629399999</v>
      </c>
      <c r="AJ3189" s="1">
        <v>3265.4837963876639</v>
      </c>
      <c r="AK3189" s="1"/>
      <c r="AL3189" s="1">
        <v>37922.796875</v>
      </c>
      <c r="AM3189" s="1">
        <v>32111.578125</v>
      </c>
      <c r="AN3189" s="1">
        <v>5811.2216796875</v>
      </c>
      <c r="AO3189" t="s">
        <v>15999</v>
      </c>
    </row>
    <row r="3190" spans="1:41" x14ac:dyDescent="0.25">
      <c r="A3190" s="1">
        <v>2019</v>
      </c>
      <c r="B3190" t="s">
        <v>2377</v>
      </c>
      <c r="C3190" t="s">
        <v>7071</v>
      </c>
      <c r="D3190" t="s">
        <v>7217</v>
      </c>
      <c r="E3190" t="s">
        <v>7768</v>
      </c>
      <c r="F3190" t="s">
        <v>9398</v>
      </c>
      <c r="G3190" t="s">
        <v>11546</v>
      </c>
      <c r="H3190" t="s">
        <v>12692</v>
      </c>
      <c r="I3190" s="1">
        <v>4098.40087890625</v>
      </c>
      <c r="J3190" s="1">
        <v>20204.984375</v>
      </c>
      <c r="K3190" s="1">
        <v>705.56268310546875</v>
      </c>
      <c r="L3190" s="1">
        <v>451.8570556640625</v>
      </c>
      <c r="M3190" s="1">
        <v>3950.342041015625</v>
      </c>
      <c r="N3190" s="1">
        <v>1760.89306640625</v>
      </c>
      <c r="O3190" s="1">
        <v>3206.86474609375</v>
      </c>
      <c r="P3190" s="1">
        <v>4377.82373046875</v>
      </c>
      <c r="Q3190" s="1">
        <v>84.557258605957031</v>
      </c>
      <c r="R3190" s="1">
        <v>131.45790100097656</v>
      </c>
      <c r="S3190" s="1">
        <v>2575.032958984375</v>
      </c>
      <c r="T3190" s="1">
        <v>632.91583251953125</v>
      </c>
      <c r="U3190" s="1">
        <v>30.227622985839844</v>
      </c>
      <c r="V3190" s="1">
        <v>51.371219635009766</v>
      </c>
      <c r="W3190" s="1">
        <v>1740.3311767578125</v>
      </c>
      <c r="X3190" s="1">
        <v>5423.91162109375</v>
      </c>
      <c r="Y3190" s="1">
        <v>3268.943603515625</v>
      </c>
      <c r="Z3190" s="1">
        <v>5019.2890625</v>
      </c>
      <c r="AA3190" s="1">
        <v>43338.5390625</v>
      </c>
      <c r="AB3190" s="1">
        <v>1076.833740234375</v>
      </c>
      <c r="AC3190" s="1">
        <v>5761.48583984375</v>
      </c>
      <c r="AD3190" s="1">
        <v>5450.0673828125</v>
      </c>
      <c r="AE3190" s="1">
        <v>4331.8876953125</v>
      </c>
      <c r="AF3190" s="1">
        <v>10138.6015625</v>
      </c>
      <c r="AG3190" s="1">
        <v>42231.3359375</v>
      </c>
      <c r="AH3190" s="1">
        <v>10700.4423828125</v>
      </c>
      <c r="AI3190" s="1">
        <v>34.480556488037109</v>
      </c>
      <c r="AJ3190" s="1">
        <v>12792.291015625</v>
      </c>
      <c r="AK3190" s="1">
        <v>528.38970947265625</v>
      </c>
      <c r="AL3190" s="1">
        <v>194099.125</v>
      </c>
      <c r="AM3190" s="1">
        <v>158073.953125</v>
      </c>
      <c r="AN3190" s="1">
        <v>36025.17578125</v>
      </c>
      <c r="AO3190" t="s">
        <v>16000</v>
      </c>
    </row>
    <row r="3191" spans="1:41" x14ac:dyDescent="0.25">
      <c r="A3191" s="1">
        <v>2019</v>
      </c>
      <c r="B3191" t="s">
        <v>2377</v>
      </c>
      <c r="C3191" t="s">
        <v>7071</v>
      </c>
      <c r="D3191" t="s">
        <v>7217</v>
      </c>
      <c r="E3191" t="s">
        <v>7768</v>
      </c>
      <c r="F3191" t="s">
        <v>9398</v>
      </c>
      <c r="G3191" t="s">
        <v>11547</v>
      </c>
      <c r="H3191" t="s">
        <v>12692</v>
      </c>
      <c r="I3191" s="1">
        <v>3909.2245048469281</v>
      </c>
      <c r="J3191" s="1">
        <v>19272.350999999999</v>
      </c>
      <c r="K3191" s="1">
        <v>672.99495999999999</v>
      </c>
      <c r="L3191" s="1">
        <v>431</v>
      </c>
      <c r="M3191" s="1">
        <v>3768</v>
      </c>
      <c r="N3191" s="1">
        <v>1679.6128483673749</v>
      </c>
      <c r="O3191" s="1">
        <v>3058.8405429999998</v>
      </c>
      <c r="P3191" s="1">
        <v>4175.7497999999978</v>
      </c>
      <c r="Q3191" s="1">
        <v>80.654218340769987</v>
      </c>
      <c r="R3191" s="1">
        <v>125.39</v>
      </c>
      <c r="S3191" s="1">
        <v>2456.1732000000002</v>
      </c>
      <c r="T3191" s="1">
        <v>603.70137999999997</v>
      </c>
      <c r="U3191" s="1">
        <v>28.832360000000001</v>
      </c>
      <c r="V3191" s="1">
        <v>49</v>
      </c>
      <c r="W3191" s="1">
        <v>1660</v>
      </c>
      <c r="X3191" s="1">
        <v>5173.5516492408242</v>
      </c>
      <c r="Y3191" s="1">
        <v>3118.0540000000001</v>
      </c>
      <c r="Z3191" s="1">
        <v>4787.6059999999998</v>
      </c>
      <c r="AA3191" s="1">
        <v>41338.096110000013</v>
      </c>
      <c r="AB3191" s="1">
        <v>1027.1286720460539</v>
      </c>
      <c r="AC3191" s="1">
        <v>5495.5440677301503</v>
      </c>
      <c r="AD3191" s="1">
        <v>5198.5</v>
      </c>
      <c r="AE3191" s="1">
        <v>4131.9340199999951</v>
      </c>
      <c r="AF3191" s="1">
        <v>9670.6180000000004</v>
      </c>
      <c r="AG3191" s="1">
        <v>40282</v>
      </c>
      <c r="AH3191" s="1">
        <v>10206.525155302241</v>
      </c>
      <c r="AI3191" s="1">
        <v>32.88898485499999</v>
      </c>
      <c r="AJ3191" s="1">
        <v>12201.81734793392</v>
      </c>
      <c r="AK3191" s="1">
        <v>504</v>
      </c>
      <c r="AL3191" s="1">
        <v>185139.796875</v>
      </c>
      <c r="AM3191" s="1">
        <v>150777.484375</v>
      </c>
      <c r="AN3191" s="1">
        <v>34362.3046875</v>
      </c>
      <c r="AO3191" t="s">
        <v>16001</v>
      </c>
    </row>
    <row r="3192" spans="1:41" x14ac:dyDescent="0.25">
      <c r="A3192" s="1">
        <v>2019</v>
      </c>
      <c r="B3192" t="s">
        <v>2377</v>
      </c>
      <c r="C3192" t="s">
        <v>7071</v>
      </c>
      <c r="D3192" t="s">
        <v>7217</v>
      </c>
      <c r="E3192" t="s">
        <v>7768</v>
      </c>
      <c r="F3192" t="s">
        <v>9399</v>
      </c>
      <c r="G3192" t="s">
        <v>11548</v>
      </c>
      <c r="H3192" t="s">
        <v>12692</v>
      </c>
      <c r="I3192" s="1">
        <v>866.67181396484375</v>
      </c>
      <c r="J3192" s="1">
        <v>599.167724609375</v>
      </c>
      <c r="K3192" s="1">
        <v>24.404476165771484</v>
      </c>
      <c r="L3192" s="1">
        <v>422.5020751953125</v>
      </c>
      <c r="M3192" s="1">
        <v>707.664794921875</v>
      </c>
      <c r="N3192" s="1">
        <v>751.70294189453125</v>
      </c>
      <c r="O3192" s="1">
        <v>556.24053955078125</v>
      </c>
      <c r="P3192" s="1">
        <v>958.8272705078125</v>
      </c>
      <c r="Q3192" s="1">
        <v>3270.326171875</v>
      </c>
      <c r="R3192" s="1">
        <v>2049.619384765625</v>
      </c>
      <c r="S3192" s="1">
        <v>0</v>
      </c>
      <c r="T3192" s="1">
        <v>65.185386657714844</v>
      </c>
      <c r="U3192" s="1">
        <v>112.69882202148438</v>
      </c>
      <c r="V3192" s="1">
        <v>103.79083251953125</v>
      </c>
      <c r="W3192" s="1">
        <v>939.41900634765625</v>
      </c>
      <c r="X3192" s="1">
        <v>562.0975341796875</v>
      </c>
      <c r="Y3192" s="1">
        <v>1771.305908203125</v>
      </c>
      <c r="Z3192" s="1">
        <v>0</v>
      </c>
      <c r="AA3192" s="1">
        <v>11260.2177734375</v>
      </c>
      <c r="AB3192" s="1">
        <v>219.17759704589844</v>
      </c>
      <c r="AC3192" s="1">
        <v>494.73220825195313</v>
      </c>
      <c r="AD3192" s="1">
        <v>1300.6563720703125</v>
      </c>
      <c r="AE3192" s="1">
        <v>0</v>
      </c>
      <c r="AF3192" s="1">
        <v>1415.0234375</v>
      </c>
      <c r="AG3192" s="1">
        <v>12441.271484375</v>
      </c>
      <c r="AH3192" s="1">
        <v>637.87127685546875</v>
      </c>
      <c r="AI3192" s="1">
        <v>761.97833251953125</v>
      </c>
      <c r="AJ3192" s="1">
        <v>3618.3203125</v>
      </c>
      <c r="AK3192" s="1">
        <v>23.064630508422852</v>
      </c>
      <c r="AL3192" s="1">
        <v>45933.9375</v>
      </c>
      <c r="AM3192" s="1">
        <v>40136.1796875</v>
      </c>
      <c r="AN3192" s="1">
        <v>5797.759765625</v>
      </c>
      <c r="AO3192" t="s">
        <v>16002</v>
      </c>
    </row>
    <row r="3193" spans="1:41" x14ac:dyDescent="0.25">
      <c r="A3193" s="1">
        <v>2019</v>
      </c>
      <c r="B3193" t="s">
        <v>2377</v>
      </c>
      <c r="C3193" t="s">
        <v>7071</v>
      </c>
      <c r="D3193" t="s">
        <v>7217</v>
      </c>
      <c r="E3193" t="s">
        <v>7768</v>
      </c>
      <c r="F3193" t="s">
        <v>9399</v>
      </c>
      <c r="G3193" t="s">
        <v>11549</v>
      </c>
      <c r="H3193" t="s">
        <v>12692</v>
      </c>
      <c r="I3193" s="1">
        <v>826.66752319669627</v>
      </c>
      <c r="J3193" s="1">
        <v>571.51099999999997</v>
      </c>
      <c r="K3193" s="1">
        <v>23.277999999999999</v>
      </c>
      <c r="L3193" s="1">
        <v>403</v>
      </c>
      <c r="M3193" s="1">
        <v>675</v>
      </c>
      <c r="N3193" s="1">
        <v>717.00540999999987</v>
      </c>
      <c r="O3193" s="1">
        <v>530.56525499999998</v>
      </c>
      <c r="P3193" s="1">
        <v>914.56922000000043</v>
      </c>
      <c r="Q3193" s="1">
        <v>3119.3725740570399</v>
      </c>
      <c r="R3193" s="1">
        <v>1955.0119999999999</v>
      </c>
      <c r="S3193" s="1">
        <v>0</v>
      </c>
      <c r="T3193" s="1">
        <v>62.176519999999996</v>
      </c>
      <c r="U3193" s="1">
        <v>107.49681</v>
      </c>
      <c r="V3193" s="1">
        <v>99</v>
      </c>
      <c r="W3193" s="1">
        <v>896.05676000000005</v>
      </c>
      <c r="X3193" s="1">
        <v>536.15192534506275</v>
      </c>
      <c r="Y3193" s="1">
        <v>1689.5450000000001</v>
      </c>
      <c r="Z3193" s="1">
        <v>0</v>
      </c>
      <c r="AA3193" s="1">
        <v>10740.46201999995</v>
      </c>
      <c r="AB3193" s="1">
        <v>209.06068133449261</v>
      </c>
      <c r="AC3193" s="1">
        <v>471.89609943689061</v>
      </c>
      <c r="AD3193" s="1">
        <v>1240.6199999999999</v>
      </c>
      <c r="AE3193" s="1">
        <v>0</v>
      </c>
      <c r="AF3193" s="1">
        <v>1349.7080000000001</v>
      </c>
      <c r="AG3193" s="1">
        <v>11867</v>
      </c>
      <c r="AH3193" s="1">
        <v>608.42805983230983</v>
      </c>
      <c r="AI3193" s="1">
        <v>726.80652036093625</v>
      </c>
      <c r="AJ3193" s="1">
        <v>3451.3038807125658</v>
      </c>
      <c r="AK3193" s="1">
        <v>22</v>
      </c>
      <c r="AL3193" s="1">
        <v>43813.6953125</v>
      </c>
      <c r="AM3193" s="1">
        <v>38283.55078125</v>
      </c>
      <c r="AN3193" s="1">
        <v>5530.14404296875</v>
      </c>
      <c r="AO3193" t="s">
        <v>16003</v>
      </c>
    </row>
    <row r="3194" spans="1:41" x14ac:dyDescent="0.25">
      <c r="A3194" s="1">
        <v>2019</v>
      </c>
      <c r="B3194" t="s">
        <v>2377</v>
      </c>
      <c r="C3194" t="s">
        <v>7071</v>
      </c>
      <c r="D3194" t="s">
        <v>7217</v>
      </c>
      <c r="E3194" t="s">
        <v>7768</v>
      </c>
      <c r="F3194" t="s">
        <v>9400</v>
      </c>
      <c r="G3194" t="s">
        <v>11550</v>
      </c>
      <c r="H3194" t="s">
        <v>12692</v>
      </c>
      <c r="I3194" s="1">
        <v>654.04290771484375</v>
      </c>
      <c r="J3194" s="1">
        <v>571.21441650390625</v>
      </c>
      <c r="K3194" s="1">
        <v>43.988189697265625</v>
      </c>
      <c r="L3194" s="1">
        <v>660.48712158203125</v>
      </c>
      <c r="M3194" s="1">
        <v>2483.641357421875</v>
      </c>
      <c r="N3194" s="1">
        <v>486.37322998046875</v>
      </c>
      <c r="O3194" s="1">
        <v>478.97509765625</v>
      </c>
      <c r="P3194" s="1">
        <v>583.647705078125</v>
      </c>
      <c r="Q3194" s="1">
        <v>0</v>
      </c>
      <c r="R3194" s="1">
        <v>2400.130615234375</v>
      </c>
      <c r="S3194" s="1">
        <v>5.5580830574035645</v>
      </c>
      <c r="T3194" s="1">
        <v>127.20602416992188</v>
      </c>
      <c r="U3194" s="1">
        <v>557.444580078125</v>
      </c>
      <c r="V3194" s="1">
        <v>135.24259948730469</v>
      </c>
      <c r="W3194" s="1">
        <v>0</v>
      </c>
      <c r="X3194" s="1">
        <v>354.474853515625</v>
      </c>
      <c r="Y3194" s="1">
        <v>6214.10205078125</v>
      </c>
      <c r="Z3194" s="1">
        <v>0</v>
      </c>
      <c r="AA3194" s="1">
        <v>5754.01513671875</v>
      </c>
      <c r="AB3194" s="1">
        <v>305.81036376953125</v>
      </c>
      <c r="AC3194" s="1">
        <v>419.95639038085938</v>
      </c>
      <c r="AD3194" s="1">
        <v>2024.015625</v>
      </c>
      <c r="AE3194" s="1">
        <v>626.87567138671875</v>
      </c>
      <c r="AF3194" s="1">
        <v>3980.27783203125</v>
      </c>
      <c r="AG3194" s="1">
        <v>14133.3759765625</v>
      </c>
      <c r="AH3194" s="1">
        <v>928.78271484375</v>
      </c>
      <c r="AI3194" s="1">
        <v>348.54934692382813</v>
      </c>
      <c r="AJ3194" s="1">
        <v>3903.538330078125</v>
      </c>
      <c r="AK3194" s="1">
        <v>121.61350250244141</v>
      </c>
      <c r="AL3194" s="1">
        <v>48303.33984375</v>
      </c>
      <c r="AM3194" s="1">
        <v>41080.7265625</v>
      </c>
      <c r="AN3194" s="1">
        <v>7222.615234375</v>
      </c>
      <c r="AO3194" t="s">
        <v>16004</v>
      </c>
    </row>
    <row r="3195" spans="1:41" x14ac:dyDescent="0.25">
      <c r="A3195" s="1">
        <v>2019</v>
      </c>
      <c r="B3195" t="s">
        <v>2377</v>
      </c>
      <c r="C3195" t="s">
        <v>7071</v>
      </c>
      <c r="D3195" t="s">
        <v>7217</v>
      </c>
      <c r="E3195" t="s">
        <v>7768</v>
      </c>
      <c r="F3195" t="s">
        <v>9400</v>
      </c>
      <c r="G3195" t="s">
        <v>11551</v>
      </c>
      <c r="H3195" t="s">
        <v>12692</v>
      </c>
      <c r="I3195" s="1">
        <v>623.85321511686243</v>
      </c>
      <c r="J3195" s="1">
        <v>544.84799999999996</v>
      </c>
      <c r="K3195" s="1">
        <v>41.957759999999993</v>
      </c>
      <c r="L3195" s="1">
        <v>630</v>
      </c>
      <c r="M3195" s="1">
        <v>2369</v>
      </c>
      <c r="N3195" s="1">
        <v>463.92294000000032</v>
      </c>
      <c r="O3195" s="1">
        <v>456.86629999999991</v>
      </c>
      <c r="P3195" s="1">
        <v>556.70737000000008</v>
      </c>
      <c r="Q3195" s="1">
        <v>0</v>
      </c>
      <c r="R3195" s="1">
        <v>2289.3440000000001</v>
      </c>
      <c r="S3195" s="1">
        <v>5.3015299999999996</v>
      </c>
      <c r="T3195" s="1">
        <v>121.33438</v>
      </c>
      <c r="U3195" s="1">
        <v>531.71374000000003</v>
      </c>
      <c r="V3195" s="1">
        <v>129</v>
      </c>
      <c r="W3195" s="1">
        <v>0</v>
      </c>
      <c r="X3195" s="1">
        <v>338.11280933849758</v>
      </c>
      <c r="Y3195" s="1">
        <v>5927.268</v>
      </c>
      <c r="Z3195" s="1">
        <v>0</v>
      </c>
      <c r="AA3195" s="1">
        <v>5488.4181800000006</v>
      </c>
      <c r="AB3195" s="1">
        <v>291.69459058556129</v>
      </c>
      <c r="AC3195" s="1">
        <v>400.57182098220431</v>
      </c>
      <c r="AD3195" s="1">
        <v>1930.59</v>
      </c>
      <c r="AE3195" s="1">
        <v>597.93998999999985</v>
      </c>
      <c r="AF3195" s="1">
        <v>3796.5540000000001</v>
      </c>
      <c r="AG3195" s="1">
        <v>13481</v>
      </c>
      <c r="AH3195" s="1">
        <v>885.91147170430497</v>
      </c>
      <c r="AI3195" s="1">
        <v>332.46080046800012</v>
      </c>
      <c r="AJ3195" s="1">
        <v>3723.3566118174031</v>
      </c>
      <c r="AK3195" s="1">
        <v>116</v>
      </c>
      <c r="AL3195" s="1">
        <v>46073.7265625</v>
      </c>
      <c r="AM3195" s="1">
        <v>39184.49609375</v>
      </c>
      <c r="AN3195" s="1">
        <v>6889.22998046875</v>
      </c>
      <c r="AO3195" t="s">
        <v>16005</v>
      </c>
    </row>
    <row r="3196" spans="1:41" x14ac:dyDescent="0.25">
      <c r="A3196" s="1">
        <v>2019</v>
      </c>
      <c r="B3196" t="s">
        <v>2377</v>
      </c>
      <c r="C3196" t="s">
        <v>7071</v>
      </c>
      <c r="D3196" t="s">
        <v>7217</v>
      </c>
      <c r="E3196" t="s">
        <v>7768</v>
      </c>
      <c r="F3196" t="s">
        <v>9401</v>
      </c>
      <c r="G3196" t="s">
        <v>11552</v>
      </c>
      <c r="H3196" t="s">
        <v>12692</v>
      </c>
      <c r="I3196" s="1">
        <v>39.416538238525391</v>
      </c>
      <c r="J3196" s="1">
        <v>758.35980224609375</v>
      </c>
      <c r="K3196" s="1">
        <v>61.697055816650391</v>
      </c>
      <c r="L3196" s="1"/>
      <c r="M3196" s="1">
        <v>112.17797088623047</v>
      </c>
      <c r="N3196" s="1">
        <v>3.3441092967987061</v>
      </c>
      <c r="O3196" s="1">
        <v>142.17630004882813</v>
      </c>
      <c r="P3196" s="1">
        <v>116.34648895263672</v>
      </c>
      <c r="Q3196" s="1">
        <v>837.16436767578125</v>
      </c>
      <c r="R3196" s="1">
        <v>42.12335205078125</v>
      </c>
      <c r="S3196" s="1">
        <v>0.44271507859230042</v>
      </c>
      <c r="T3196" s="1">
        <v>167.49453735351563</v>
      </c>
      <c r="U3196" s="1">
        <v>120.69019317626953</v>
      </c>
      <c r="V3196" s="1">
        <v>37.742122650146484</v>
      </c>
      <c r="W3196" s="1">
        <v>0</v>
      </c>
      <c r="X3196" s="1">
        <v>744.7095947265625</v>
      </c>
      <c r="Y3196" s="1">
        <v>12769.5849609375</v>
      </c>
      <c r="Z3196" s="1">
        <v>0</v>
      </c>
      <c r="AA3196" s="1">
        <v>1916.7989501953125</v>
      </c>
      <c r="AB3196" s="1">
        <v>98.8438720703125</v>
      </c>
      <c r="AC3196" s="1">
        <v>297.749755859375</v>
      </c>
      <c r="AD3196" s="1">
        <v>367.92279052734375</v>
      </c>
      <c r="AE3196" s="1">
        <v>494.01565551757813</v>
      </c>
      <c r="AF3196" s="1">
        <v>661.38037109375</v>
      </c>
      <c r="AG3196" s="1">
        <v>6820.84033203125</v>
      </c>
      <c r="AH3196" s="1">
        <v>741.92742919921875</v>
      </c>
      <c r="AI3196" s="1">
        <v>0</v>
      </c>
      <c r="AJ3196" s="1">
        <v>610.98486328125</v>
      </c>
      <c r="AK3196" s="1">
        <v>103.79083251953125</v>
      </c>
      <c r="AL3196" s="1">
        <v>28067.724609375</v>
      </c>
      <c r="AM3196" s="1">
        <v>25526.541015625</v>
      </c>
      <c r="AN3196" s="1">
        <v>2541.18310546875</v>
      </c>
      <c r="AO3196" t="s">
        <v>16006</v>
      </c>
    </row>
    <row r="3197" spans="1:41" x14ac:dyDescent="0.25">
      <c r="A3197" s="1">
        <v>2019</v>
      </c>
      <c r="B3197" t="s">
        <v>2377</v>
      </c>
      <c r="C3197" t="s">
        <v>7071</v>
      </c>
      <c r="D3197" t="s">
        <v>7217</v>
      </c>
      <c r="E3197" t="s">
        <v>7768</v>
      </c>
      <c r="F3197" t="s">
        <v>9401</v>
      </c>
      <c r="G3197" t="s">
        <v>11553</v>
      </c>
      <c r="H3197" t="s">
        <v>12692</v>
      </c>
      <c r="I3197" s="1">
        <v>37.597128328691063</v>
      </c>
      <c r="J3197" s="1">
        <v>723.35500000000002</v>
      </c>
      <c r="K3197" s="1">
        <v>58.849209999999999</v>
      </c>
      <c r="L3197" s="1"/>
      <c r="M3197" s="1">
        <v>107</v>
      </c>
      <c r="N3197" s="1">
        <v>3.1897500000000001</v>
      </c>
      <c r="O3197" s="1">
        <v>135.613643</v>
      </c>
      <c r="P3197" s="1">
        <v>110.9761</v>
      </c>
      <c r="Q3197" s="1">
        <v>798.52206288164996</v>
      </c>
      <c r="R3197" s="1">
        <v>40.179000000000002</v>
      </c>
      <c r="S3197" s="1">
        <v>0.42227999999999999</v>
      </c>
      <c r="T3197" s="1">
        <v>159.76322999999999</v>
      </c>
      <c r="U3197" s="1">
        <v>115.11931</v>
      </c>
      <c r="V3197" s="1">
        <v>36</v>
      </c>
      <c r="W3197" s="1">
        <v>0</v>
      </c>
      <c r="X3197" s="1">
        <v>710.33489946124212</v>
      </c>
      <c r="Y3197" s="1">
        <v>12180.159</v>
      </c>
      <c r="Z3197" s="1">
        <v>0</v>
      </c>
      <c r="AA3197" s="1">
        <v>1828.322260000248</v>
      </c>
      <c r="AB3197" s="1">
        <v>94.281379999999999</v>
      </c>
      <c r="AC3197" s="1">
        <v>284.00605293621351</v>
      </c>
      <c r="AD3197" s="1">
        <v>350.94</v>
      </c>
      <c r="AE3197" s="1">
        <v>471.21260999999998</v>
      </c>
      <c r="AF3197" s="1">
        <v>630.85199999999998</v>
      </c>
      <c r="AG3197" s="1">
        <v>6506</v>
      </c>
      <c r="AH3197" s="1">
        <v>707.68115347310709</v>
      </c>
      <c r="AI3197" s="1">
        <v>0</v>
      </c>
      <c r="AJ3197" s="1">
        <v>582.78266419657518</v>
      </c>
      <c r="AK3197" s="1">
        <v>99</v>
      </c>
      <c r="AL3197" s="1">
        <v>26772.158203125</v>
      </c>
      <c r="AM3197" s="1">
        <v>24348.2734375</v>
      </c>
      <c r="AN3197" s="1">
        <v>2423.8857421875</v>
      </c>
      <c r="AO3197" t="s">
        <v>16007</v>
      </c>
    </row>
    <row r="3198" spans="1:41" x14ac:dyDescent="0.25">
      <c r="A3198" s="1">
        <v>2019</v>
      </c>
      <c r="B3198" t="s">
        <v>2377</v>
      </c>
      <c r="C3198" t="s">
        <v>7071</v>
      </c>
      <c r="D3198" t="s">
        <v>7217</v>
      </c>
      <c r="E3198" t="s">
        <v>7768</v>
      </c>
      <c r="F3198" t="s">
        <v>9402</v>
      </c>
      <c r="G3198" t="s">
        <v>11554</v>
      </c>
      <c r="H3198" t="s">
        <v>12692</v>
      </c>
      <c r="I3198" s="1">
        <v>348.48422241210938</v>
      </c>
      <c r="J3198" s="1">
        <v>4846.0498046875</v>
      </c>
      <c r="K3198" s="1">
        <v>139.21279907226563</v>
      </c>
      <c r="L3198" s="1">
        <v>285.16268920898438</v>
      </c>
      <c r="M3198" s="1">
        <v>11.532315254211426</v>
      </c>
      <c r="N3198" s="1">
        <v>1958.2828369140625</v>
      </c>
      <c r="O3198" s="1">
        <v>1371.4632568359375</v>
      </c>
      <c r="P3198" s="1">
        <v>1169.4267578125</v>
      </c>
      <c r="Q3198" s="1">
        <v>0</v>
      </c>
      <c r="R3198" s="1">
        <v>0</v>
      </c>
      <c r="S3198" s="1">
        <v>0</v>
      </c>
      <c r="T3198" s="1">
        <v>3379.35546875</v>
      </c>
      <c r="U3198" s="1">
        <v>0</v>
      </c>
      <c r="V3198" s="1">
        <v>199.19453430175781</v>
      </c>
      <c r="W3198" s="1">
        <v>126.62274932861328</v>
      </c>
      <c r="X3198" s="1">
        <v>0</v>
      </c>
      <c r="Y3198" s="1">
        <v>1770.8037109375</v>
      </c>
      <c r="Z3198" s="1">
        <v>1097.4759521484375</v>
      </c>
      <c r="AA3198" s="1">
        <v>5771.4072265625</v>
      </c>
      <c r="AB3198" s="1">
        <v>0</v>
      </c>
      <c r="AC3198" s="1">
        <v>1336.6888427734375</v>
      </c>
      <c r="AD3198" s="1">
        <v>925.34246826171875</v>
      </c>
      <c r="AE3198" s="1">
        <v>470.61831665039063</v>
      </c>
      <c r="AF3198" s="1"/>
      <c r="AG3198" s="1">
        <v>2080.01025390625</v>
      </c>
      <c r="AH3198" s="1">
        <v>0</v>
      </c>
      <c r="AI3198" s="1">
        <v>0</v>
      </c>
      <c r="AJ3198" s="1">
        <v>351.758056640625</v>
      </c>
      <c r="AK3198" s="1"/>
      <c r="AL3198" s="1">
        <v>27638.890625</v>
      </c>
      <c r="AM3198" s="1">
        <v>21685.36328125</v>
      </c>
      <c r="AN3198" s="1">
        <v>5953.52880859375</v>
      </c>
      <c r="AO3198" t="s">
        <v>16008</v>
      </c>
    </row>
    <row r="3199" spans="1:41" x14ac:dyDescent="0.25">
      <c r="A3199" s="1">
        <v>2019</v>
      </c>
      <c r="B3199" t="s">
        <v>2377</v>
      </c>
      <c r="C3199" t="s">
        <v>7071</v>
      </c>
      <c r="D3199" t="s">
        <v>7217</v>
      </c>
      <c r="E3199" t="s">
        <v>7768</v>
      </c>
      <c r="F3199" t="s">
        <v>9402</v>
      </c>
      <c r="G3199" t="s">
        <v>11555</v>
      </c>
      <c r="H3199" t="s">
        <v>12692</v>
      </c>
      <c r="I3199" s="1">
        <v>332.39868930309518</v>
      </c>
      <c r="J3199" s="1">
        <v>4622.3630000000003</v>
      </c>
      <c r="K3199" s="1">
        <v>132.78693999999999</v>
      </c>
      <c r="L3199" s="1">
        <v>272</v>
      </c>
      <c r="M3199" s="1">
        <v>11</v>
      </c>
      <c r="N3199" s="1">
        <v>1867.891339999999</v>
      </c>
      <c r="O3199" s="1">
        <v>1308.1585</v>
      </c>
      <c r="P3199" s="1">
        <v>1115.447687831308</v>
      </c>
      <c r="Q3199" s="1">
        <v>0</v>
      </c>
      <c r="R3199" s="1">
        <v>0</v>
      </c>
      <c r="S3199" s="1">
        <v>0</v>
      </c>
      <c r="T3199" s="1">
        <v>3223.369380000001</v>
      </c>
      <c r="U3199" s="1">
        <v>0</v>
      </c>
      <c r="V3199" s="1">
        <v>190</v>
      </c>
      <c r="W3199" s="1">
        <v>120.77803</v>
      </c>
      <c r="X3199" s="1">
        <v>0</v>
      </c>
      <c r="Y3199" s="1">
        <v>1689.066</v>
      </c>
      <c r="Z3199" s="1">
        <v>1046.818</v>
      </c>
      <c r="AA3199" s="1">
        <v>5505.0074399999949</v>
      </c>
      <c r="AB3199" s="1">
        <v>0</v>
      </c>
      <c r="AC3199" s="1">
        <v>1274.9892675652859</v>
      </c>
      <c r="AD3199" s="1">
        <v>882.63</v>
      </c>
      <c r="AE3199" s="1">
        <v>448.89525000000009</v>
      </c>
      <c r="AF3199" s="1"/>
      <c r="AG3199" s="1">
        <v>1984</v>
      </c>
      <c r="AH3199" s="1">
        <v>0</v>
      </c>
      <c r="AI3199" s="1">
        <v>0</v>
      </c>
      <c r="AJ3199" s="1">
        <v>335.52141999999998</v>
      </c>
      <c r="AK3199" s="1"/>
      <c r="AL3199" s="1">
        <v>26363.123046875</v>
      </c>
      <c r="AM3199" s="1">
        <v>20684.3984375</v>
      </c>
      <c r="AN3199" s="1">
        <v>5678.72265625</v>
      </c>
      <c r="AO3199" t="s">
        <v>16009</v>
      </c>
    </row>
    <row r="3200" spans="1:41" x14ac:dyDescent="0.25">
      <c r="A3200" s="1">
        <v>2019</v>
      </c>
      <c r="B3200" t="s">
        <v>2377</v>
      </c>
      <c r="C3200" t="s">
        <v>7071</v>
      </c>
      <c r="D3200" t="s">
        <v>7217</v>
      </c>
      <c r="E3200" t="s">
        <v>7768</v>
      </c>
      <c r="F3200" t="s">
        <v>9403</v>
      </c>
      <c r="G3200" t="s">
        <v>11556</v>
      </c>
      <c r="H3200" t="s">
        <v>12692</v>
      </c>
      <c r="I3200" s="1">
        <v>1570.8551025390625</v>
      </c>
      <c r="J3200" s="1">
        <v>12378.0810546875</v>
      </c>
      <c r="K3200" s="1">
        <v>42.856178283691406</v>
      </c>
      <c r="L3200" s="1"/>
      <c r="M3200" s="1">
        <v>212.82362365722656</v>
      </c>
      <c r="N3200" s="1">
        <v>0</v>
      </c>
      <c r="O3200" s="1">
        <v>3908.44775390625</v>
      </c>
      <c r="P3200" s="1">
        <v>420.2120361328125</v>
      </c>
      <c r="Q3200" s="1">
        <v>346.03897094726563</v>
      </c>
      <c r="R3200" s="1">
        <v>82.798873901367188</v>
      </c>
      <c r="S3200" s="1">
        <v>0</v>
      </c>
      <c r="T3200" s="1">
        <v>1076.5765380859375</v>
      </c>
      <c r="U3200" s="1">
        <v>0</v>
      </c>
      <c r="V3200" s="1">
        <v>1855.654296875</v>
      </c>
      <c r="W3200" s="1">
        <v>678.674072265625</v>
      </c>
      <c r="X3200" s="1">
        <v>1470.2978515625</v>
      </c>
      <c r="Y3200" s="1">
        <v>3649.35498046875</v>
      </c>
      <c r="Z3200" s="1">
        <v>651.3818359375</v>
      </c>
      <c r="AA3200" s="1">
        <v>14619.1015625</v>
      </c>
      <c r="AB3200" s="1">
        <v>0</v>
      </c>
      <c r="AC3200" s="1">
        <v>1109.2314453125</v>
      </c>
      <c r="AD3200" s="1">
        <v>749.93597412109375</v>
      </c>
      <c r="AE3200" s="1">
        <v>2.0918362140655518</v>
      </c>
      <c r="AF3200" s="1">
        <v>3335.62255859375</v>
      </c>
      <c r="AG3200" s="1">
        <v>16932.583984375</v>
      </c>
      <c r="AH3200" s="1">
        <v>1310.2708740234375</v>
      </c>
      <c r="AI3200" s="1">
        <v>0</v>
      </c>
      <c r="AJ3200" s="1">
        <v>1118.661376953125</v>
      </c>
      <c r="AK3200" s="1">
        <v>284.11431884765625</v>
      </c>
      <c r="AL3200" s="1">
        <v>67805.6796875</v>
      </c>
      <c r="AM3200" s="1">
        <v>58071.66796875</v>
      </c>
      <c r="AN3200" s="1">
        <v>9733.9970703125</v>
      </c>
      <c r="AO3200" t="s">
        <v>16010</v>
      </c>
    </row>
    <row r="3201" spans="1:41" x14ac:dyDescent="0.25">
      <c r="A3201" s="1">
        <v>2019</v>
      </c>
      <c r="B3201" t="s">
        <v>2377</v>
      </c>
      <c r="C3201" t="s">
        <v>7071</v>
      </c>
      <c r="D3201" t="s">
        <v>7217</v>
      </c>
      <c r="E3201" t="s">
        <v>7768</v>
      </c>
      <c r="F3201" t="s">
        <v>9403</v>
      </c>
      <c r="G3201" t="s">
        <v>11557</v>
      </c>
      <c r="H3201" t="s">
        <v>12692</v>
      </c>
      <c r="I3201" s="1">
        <v>1498.346673482868</v>
      </c>
      <c r="J3201" s="1">
        <v>11806.727000000001</v>
      </c>
      <c r="K3201" s="1">
        <v>40.878</v>
      </c>
      <c r="L3201" s="1"/>
      <c r="M3201" s="1">
        <v>203</v>
      </c>
      <c r="N3201" s="1">
        <v>0</v>
      </c>
      <c r="O3201" s="1">
        <v>3728.0395020000001</v>
      </c>
      <c r="P3201" s="1">
        <v>400.81565000000012</v>
      </c>
      <c r="Q3201" s="1">
        <v>330.06631550213001</v>
      </c>
      <c r="R3201" s="1">
        <v>78.977000000000004</v>
      </c>
      <c r="S3201" s="1">
        <v>0</v>
      </c>
      <c r="T3201" s="1">
        <v>1026.8833</v>
      </c>
      <c r="U3201" s="1">
        <v>0</v>
      </c>
      <c r="V3201" s="1">
        <v>1770</v>
      </c>
      <c r="W3201" s="1">
        <v>647.34744999999998</v>
      </c>
      <c r="X3201" s="1">
        <v>1402.4310468328531</v>
      </c>
      <c r="Y3201" s="1">
        <v>3480.9059999999999</v>
      </c>
      <c r="Z3201" s="1">
        <v>621.31500000000005</v>
      </c>
      <c r="AA3201" s="1">
        <v>13944.30528</v>
      </c>
      <c r="AB3201" s="1">
        <v>0</v>
      </c>
      <c r="AC3201" s="1">
        <v>1058.030912158848</v>
      </c>
      <c r="AD3201" s="1">
        <v>715.32</v>
      </c>
      <c r="AE3201" s="1">
        <v>1.9952799999999999</v>
      </c>
      <c r="AF3201" s="1">
        <v>3181.6550000000002</v>
      </c>
      <c r="AG3201" s="1">
        <v>16151</v>
      </c>
      <c r="AH3201" s="1">
        <v>1249.790631861043</v>
      </c>
      <c r="AI3201" s="1">
        <v>0</v>
      </c>
      <c r="AJ3201" s="1">
        <v>1067.0256289518511</v>
      </c>
      <c r="AK3201" s="1">
        <v>271</v>
      </c>
      <c r="AL3201" s="1">
        <v>64675.859375</v>
      </c>
      <c r="AM3201" s="1">
        <v>55391.16796875</v>
      </c>
      <c r="AN3201" s="1">
        <v>9284.6904296875</v>
      </c>
      <c r="AO3201" t="s">
        <v>16011</v>
      </c>
    </row>
    <row r="3202" spans="1:41" x14ac:dyDescent="0.25">
      <c r="A3202" s="1">
        <v>2019</v>
      </c>
      <c r="B3202" t="s">
        <v>2377</v>
      </c>
      <c r="C3202" t="s">
        <v>7071</v>
      </c>
      <c r="D3202" t="s">
        <v>7217</v>
      </c>
      <c r="E3202" t="s">
        <v>7769</v>
      </c>
      <c r="F3202" t="s">
        <v>9404</v>
      </c>
      <c r="G3202" t="s">
        <v>11558</v>
      </c>
      <c r="H3202" t="s">
        <v>12692</v>
      </c>
      <c r="I3202" s="1">
        <v>80.226531982421875</v>
      </c>
      <c r="J3202" s="1">
        <v>0</v>
      </c>
      <c r="K3202" s="1">
        <v>0</v>
      </c>
      <c r="L3202" s="1"/>
      <c r="M3202" s="1"/>
      <c r="N3202" s="1">
        <v>46.850311279296875</v>
      </c>
      <c r="O3202" s="1">
        <v>53.468006134033203</v>
      </c>
      <c r="P3202" s="1"/>
      <c r="Q3202" s="1">
        <v>0</v>
      </c>
      <c r="R3202" s="1"/>
      <c r="S3202" s="1"/>
      <c r="T3202" s="1">
        <v>0</v>
      </c>
      <c r="U3202" s="1"/>
      <c r="V3202" s="1">
        <v>0</v>
      </c>
      <c r="W3202" s="1">
        <v>817.7459716796875</v>
      </c>
      <c r="X3202" s="1"/>
      <c r="Y3202" s="1">
        <v>650.00323486328125</v>
      </c>
      <c r="Z3202" s="1">
        <v>0</v>
      </c>
      <c r="AA3202" s="1">
        <v>366.93728637695313</v>
      </c>
      <c r="AB3202" s="1"/>
      <c r="AC3202" s="1"/>
      <c r="AD3202" s="1"/>
      <c r="AE3202" s="1">
        <v>0</v>
      </c>
      <c r="AF3202" s="1"/>
      <c r="AG3202" s="1">
        <v>-62.903537750244141</v>
      </c>
      <c r="AH3202" s="1">
        <v>3.5225980281829834</v>
      </c>
      <c r="AI3202" s="1">
        <v>215.11943054199219</v>
      </c>
      <c r="AJ3202" s="1"/>
      <c r="AK3202" s="1"/>
      <c r="AL3202" s="1">
        <v>2170.9697265625</v>
      </c>
      <c r="AM3202" s="1">
        <v>1081.11376953125</v>
      </c>
      <c r="AN3202" s="1">
        <v>1089.85595703125</v>
      </c>
      <c r="AO3202" t="s">
        <v>16012</v>
      </c>
    </row>
    <row r="3203" spans="1:41" x14ac:dyDescent="0.25">
      <c r="A3203" s="1">
        <v>2019</v>
      </c>
      <c r="B3203" t="s">
        <v>2377</v>
      </c>
      <c r="C3203" t="s">
        <v>7071</v>
      </c>
      <c r="D3203" t="s">
        <v>7217</v>
      </c>
      <c r="E3203" t="s">
        <v>7769</v>
      </c>
      <c r="F3203" t="s">
        <v>9404</v>
      </c>
      <c r="G3203" t="s">
        <v>11559</v>
      </c>
      <c r="H3203" t="s">
        <v>12692</v>
      </c>
      <c r="I3203" s="1">
        <v>76.523390000000006</v>
      </c>
      <c r="J3203" s="1">
        <v>0</v>
      </c>
      <c r="K3203" s="1">
        <v>0</v>
      </c>
      <c r="L3203" s="1"/>
      <c r="M3203" s="1"/>
      <c r="N3203" s="1">
        <v>44.687770000000008</v>
      </c>
      <c r="O3203" s="1">
        <v>51</v>
      </c>
      <c r="P3203" s="1"/>
      <c r="Q3203" s="1">
        <v>0</v>
      </c>
      <c r="R3203" s="1"/>
      <c r="S3203" s="1"/>
      <c r="T3203" s="1">
        <v>0</v>
      </c>
      <c r="U3203" s="1"/>
      <c r="V3203" s="1">
        <v>0</v>
      </c>
      <c r="W3203" s="1">
        <v>780</v>
      </c>
      <c r="X3203" s="1"/>
      <c r="Y3203" s="1">
        <v>620</v>
      </c>
      <c r="Z3203" s="1">
        <v>0</v>
      </c>
      <c r="AA3203" s="1">
        <v>350</v>
      </c>
      <c r="AB3203" s="1"/>
      <c r="AC3203" s="1"/>
      <c r="AD3203" s="1"/>
      <c r="AE3203" s="1">
        <v>0</v>
      </c>
      <c r="AF3203" s="1"/>
      <c r="AG3203" s="1">
        <v>-60</v>
      </c>
      <c r="AH3203" s="1">
        <v>3.36</v>
      </c>
      <c r="AI3203" s="1">
        <v>205.18983583100001</v>
      </c>
      <c r="AJ3203" s="1"/>
      <c r="AK3203" s="1"/>
      <c r="AL3203" s="1">
        <v>2070.760986328125</v>
      </c>
      <c r="AM3203" s="1">
        <v>1031.211181640625</v>
      </c>
      <c r="AN3203" s="1">
        <v>1039.5498046875</v>
      </c>
      <c r="AO3203" t="s">
        <v>16013</v>
      </c>
    </row>
    <row r="3204" spans="1:41" x14ac:dyDescent="0.25">
      <c r="A3204" s="1">
        <v>2019</v>
      </c>
      <c r="B3204" t="s">
        <v>2377</v>
      </c>
      <c r="C3204" t="s">
        <v>7071</v>
      </c>
      <c r="D3204" t="s">
        <v>7217</v>
      </c>
      <c r="E3204" t="s">
        <v>7769</v>
      </c>
      <c r="F3204" t="s">
        <v>9405</v>
      </c>
      <c r="G3204" t="s">
        <v>11560</v>
      </c>
      <c r="H3204" t="s">
        <v>12692</v>
      </c>
      <c r="I3204" s="1">
        <v>132.69111633300781</v>
      </c>
      <c r="J3204" s="1">
        <v>1206.1805419921875</v>
      </c>
      <c r="K3204" s="1">
        <v>0</v>
      </c>
      <c r="L3204" s="1"/>
      <c r="M3204" s="1">
        <v>1974.1226806640625</v>
      </c>
      <c r="N3204" s="1">
        <v>134.25724792480469</v>
      </c>
      <c r="O3204" s="1">
        <v>370.62188720703125</v>
      </c>
      <c r="P3204" s="1">
        <v>0</v>
      </c>
      <c r="Q3204" s="1">
        <v>0</v>
      </c>
      <c r="R3204" s="1">
        <v>12.231592178344727</v>
      </c>
      <c r="S3204" s="1">
        <v>595.94635009765625</v>
      </c>
      <c r="T3204" s="1">
        <v>45.089340209960938</v>
      </c>
      <c r="U3204" s="1">
        <v>56.865520477294922</v>
      </c>
      <c r="V3204" s="1">
        <v>323.95321655273438</v>
      </c>
      <c r="W3204" s="1">
        <v>0</v>
      </c>
      <c r="X3204" s="1">
        <v>267.09759521484375</v>
      </c>
      <c r="Y3204" s="1">
        <v>5378.57958984375</v>
      </c>
      <c r="Z3204" s="1">
        <v>266.73721313476563</v>
      </c>
      <c r="AA3204" s="1">
        <v>5941.20263671875</v>
      </c>
      <c r="AB3204" s="1">
        <v>0</v>
      </c>
      <c r="AC3204" s="1">
        <v>27.93183708190918</v>
      </c>
      <c r="AD3204" s="1">
        <v>543.7381591796875</v>
      </c>
      <c r="AE3204" s="1">
        <v>8.2926778793334961</v>
      </c>
      <c r="AF3204" s="1">
        <v>466.52093505859375</v>
      </c>
      <c r="AG3204" s="1">
        <v>2774.0458984375</v>
      </c>
      <c r="AH3204" s="1">
        <v>173.56721496582031</v>
      </c>
      <c r="AI3204" s="1">
        <v>3.5735542774200439</v>
      </c>
      <c r="AJ3204" s="1">
        <v>314.35284423828125</v>
      </c>
      <c r="AK3204" s="1"/>
      <c r="AL3204" s="1">
        <v>21017.599609375</v>
      </c>
      <c r="AM3204" s="1">
        <v>17043.84375</v>
      </c>
      <c r="AN3204" s="1">
        <v>3973.7568359375</v>
      </c>
      <c r="AO3204" t="s">
        <v>16014</v>
      </c>
    </row>
    <row r="3205" spans="1:41" x14ac:dyDescent="0.25">
      <c r="A3205" s="1">
        <v>2019</v>
      </c>
      <c r="B3205" t="s">
        <v>2377</v>
      </c>
      <c r="C3205" t="s">
        <v>7071</v>
      </c>
      <c r="D3205" t="s">
        <v>7217</v>
      </c>
      <c r="E3205" t="s">
        <v>7769</v>
      </c>
      <c r="F3205" t="s">
        <v>9405</v>
      </c>
      <c r="G3205" t="s">
        <v>11561</v>
      </c>
      <c r="H3205" t="s">
        <v>12692</v>
      </c>
      <c r="I3205" s="1">
        <v>126.5662872267779</v>
      </c>
      <c r="J3205" s="1">
        <v>1150.5050000000001</v>
      </c>
      <c r="K3205" s="1">
        <v>0</v>
      </c>
      <c r="L3205" s="1"/>
      <c r="M3205" s="1">
        <v>1883</v>
      </c>
      <c r="N3205" s="1">
        <v>128.06012999999979</v>
      </c>
      <c r="O3205" s="1">
        <v>353.5145179999999</v>
      </c>
      <c r="P3205" s="1">
        <v>0</v>
      </c>
      <c r="Q3205" s="1">
        <v>0</v>
      </c>
      <c r="R3205" s="1">
        <v>11.667</v>
      </c>
      <c r="S3205" s="1">
        <v>568.43832999999995</v>
      </c>
      <c r="T3205" s="1">
        <v>43.00808</v>
      </c>
      <c r="U3205" s="1">
        <v>54.240690000000001</v>
      </c>
      <c r="V3205" s="1">
        <v>309</v>
      </c>
      <c r="W3205" s="1">
        <v>0</v>
      </c>
      <c r="X3205" s="1">
        <v>254.76876926686271</v>
      </c>
      <c r="Y3205" s="1">
        <v>5130.3119999999999</v>
      </c>
      <c r="Z3205" s="1">
        <v>254.42500000000001</v>
      </c>
      <c r="AA3205" s="1">
        <v>5666.965220000001</v>
      </c>
      <c r="AB3205" s="1">
        <v>0</v>
      </c>
      <c r="AC3205" s="1">
        <v>26.642543214236671</v>
      </c>
      <c r="AD3205" s="1">
        <v>518.64</v>
      </c>
      <c r="AE3205" s="1">
        <v>7.9098999999999986</v>
      </c>
      <c r="AF3205" s="1">
        <v>444.98700000000002</v>
      </c>
      <c r="AG3205" s="1">
        <v>2646</v>
      </c>
      <c r="AH3205" s="1">
        <v>165.5556097030672</v>
      </c>
      <c r="AI3205" s="1">
        <v>3.4086040999999998</v>
      </c>
      <c r="AJ3205" s="1">
        <v>299.84275999999988</v>
      </c>
      <c r="AK3205" s="1"/>
      <c r="AL3205" s="1">
        <v>20047.453125</v>
      </c>
      <c r="AM3205" s="1">
        <v>16257.1240234375</v>
      </c>
      <c r="AN3205" s="1">
        <v>3790.333740234375</v>
      </c>
      <c r="AO3205" t="s">
        <v>16015</v>
      </c>
    </row>
    <row r="3206" spans="1:41" x14ac:dyDescent="0.25">
      <c r="A3206" s="1">
        <v>2019</v>
      </c>
      <c r="B3206" t="s">
        <v>2377</v>
      </c>
      <c r="C3206" t="s">
        <v>7071</v>
      </c>
      <c r="D3206" t="s">
        <v>7217</v>
      </c>
      <c r="E3206" t="s">
        <v>7769</v>
      </c>
      <c r="F3206" t="s">
        <v>9406</v>
      </c>
      <c r="G3206" t="s">
        <v>11562</v>
      </c>
      <c r="H3206" t="s">
        <v>12692</v>
      </c>
      <c r="I3206" s="1">
        <v>61.323207855224609</v>
      </c>
      <c r="J3206" s="1">
        <v>22.529949188232422</v>
      </c>
      <c r="K3206" s="1">
        <v>0</v>
      </c>
      <c r="L3206" s="1">
        <v>4.1935691833496094</v>
      </c>
      <c r="M3206" s="1">
        <v>2362.02783203125</v>
      </c>
      <c r="N3206" s="1">
        <v>623.44586181640625</v>
      </c>
      <c r="O3206" s="1">
        <v>270.36465454101563</v>
      </c>
      <c r="P3206" s="1">
        <v>0</v>
      </c>
      <c r="Q3206" s="1">
        <v>0</v>
      </c>
      <c r="R3206" s="1">
        <v>0</v>
      </c>
      <c r="S3206" s="1">
        <v>0.37946557998657227</v>
      </c>
      <c r="T3206" s="1"/>
      <c r="U3206" s="1">
        <v>0</v>
      </c>
      <c r="V3206" s="1">
        <v>842.90740966796875</v>
      </c>
      <c r="W3206" s="1">
        <v>0</v>
      </c>
      <c r="X3206" s="1">
        <v>4.0980796813964844</v>
      </c>
      <c r="Y3206" s="1">
        <v>219.43898010253906</v>
      </c>
      <c r="Z3206" s="1">
        <v>4.4902639389038086</v>
      </c>
      <c r="AA3206" s="1">
        <v>7455.3447265625</v>
      </c>
      <c r="AB3206" s="1">
        <v>0</v>
      </c>
      <c r="AC3206" s="1">
        <v>861.55694580078125</v>
      </c>
      <c r="AD3206" s="1"/>
      <c r="AE3206" s="1">
        <v>959.32098388671875</v>
      </c>
      <c r="AF3206" s="1">
        <v>6.1697883605957031</v>
      </c>
      <c r="AG3206" s="1">
        <v>1049.440673828125</v>
      </c>
      <c r="AH3206" s="1">
        <v>23.020576477050781</v>
      </c>
      <c r="AI3206" s="1">
        <v>50.795291900634766</v>
      </c>
      <c r="AJ3206" s="1">
        <v>0</v>
      </c>
      <c r="AK3206" s="1"/>
      <c r="AL3206" s="1">
        <v>14820.84765625</v>
      </c>
      <c r="AM3206" s="1">
        <v>12110.162109375</v>
      </c>
      <c r="AN3206" s="1">
        <v>2710.68603515625</v>
      </c>
      <c r="AO3206" t="s">
        <v>16016</v>
      </c>
    </row>
    <row r="3207" spans="1:41" x14ac:dyDescent="0.25">
      <c r="A3207" s="1">
        <v>2019</v>
      </c>
      <c r="B3207" t="s">
        <v>2377</v>
      </c>
      <c r="C3207" t="s">
        <v>7071</v>
      </c>
      <c r="D3207" t="s">
        <v>7217</v>
      </c>
      <c r="E3207" t="s">
        <v>7769</v>
      </c>
      <c r="F3207" t="s">
        <v>9406</v>
      </c>
      <c r="G3207" t="s">
        <v>11563</v>
      </c>
      <c r="H3207" t="s">
        <v>12692</v>
      </c>
      <c r="I3207" s="1">
        <v>58.492618571428089</v>
      </c>
      <c r="J3207" s="1">
        <v>21.49</v>
      </c>
      <c r="K3207" s="1">
        <v>0</v>
      </c>
      <c r="L3207" s="1">
        <v>4</v>
      </c>
      <c r="M3207" s="1">
        <v>2253</v>
      </c>
      <c r="N3207" s="1">
        <v>594.66850000000147</v>
      </c>
      <c r="O3207" s="1">
        <v>257.88501900000011</v>
      </c>
      <c r="P3207" s="1">
        <v>0</v>
      </c>
      <c r="Q3207" s="1">
        <v>0</v>
      </c>
      <c r="R3207" s="1">
        <v>0</v>
      </c>
      <c r="S3207" s="1">
        <v>0.36194999999999999</v>
      </c>
      <c r="T3207" s="1"/>
      <c r="U3207" s="1">
        <v>0</v>
      </c>
      <c r="V3207" s="1">
        <v>804</v>
      </c>
      <c r="W3207" s="1">
        <v>0</v>
      </c>
      <c r="X3207" s="1">
        <v>3.9089181257017098</v>
      </c>
      <c r="Y3207" s="1">
        <v>209.31</v>
      </c>
      <c r="Z3207" s="1">
        <v>4.2830000000000004</v>
      </c>
      <c r="AA3207" s="1">
        <v>7111.2166499999994</v>
      </c>
      <c r="AB3207" s="1">
        <v>0</v>
      </c>
      <c r="AC3207" s="1">
        <v>821.78869660761018</v>
      </c>
      <c r="AD3207" s="1"/>
      <c r="AE3207" s="1">
        <v>915.0401399999995</v>
      </c>
      <c r="AF3207" s="1">
        <v>5.8849999999999998</v>
      </c>
      <c r="AG3207" s="1">
        <v>1001</v>
      </c>
      <c r="AH3207" s="1">
        <v>21.95797954795545</v>
      </c>
      <c r="AI3207" s="1">
        <v>48.450653410999998</v>
      </c>
      <c r="AJ3207" s="1">
        <v>0</v>
      </c>
      <c r="AK3207" s="1"/>
      <c r="AL3207" s="1">
        <v>14136.7392578125</v>
      </c>
      <c r="AM3207" s="1">
        <v>11551.1748046875</v>
      </c>
      <c r="AN3207" s="1">
        <v>2585.564697265625</v>
      </c>
      <c r="AO3207" t="s">
        <v>16017</v>
      </c>
    </row>
    <row r="3208" spans="1:41" x14ac:dyDescent="0.25">
      <c r="A3208" s="1">
        <v>2019</v>
      </c>
      <c r="B3208" t="s">
        <v>2377</v>
      </c>
      <c r="C3208" t="s">
        <v>7071</v>
      </c>
      <c r="D3208" t="s">
        <v>7217</v>
      </c>
      <c r="E3208" t="s">
        <v>7769</v>
      </c>
      <c r="F3208" t="s">
        <v>9407</v>
      </c>
      <c r="G3208" t="s">
        <v>11564</v>
      </c>
      <c r="H3208" t="s">
        <v>12692</v>
      </c>
      <c r="I3208" s="1">
        <v>11.563246726989746</v>
      </c>
      <c r="J3208" s="1">
        <v>112.64765167236328</v>
      </c>
      <c r="K3208" s="1">
        <v>0</v>
      </c>
      <c r="L3208" s="1">
        <v>7.3387460708618164</v>
      </c>
      <c r="M3208" s="1">
        <v>333.38873291015625</v>
      </c>
      <c r="N3208" s="1">
        <v>603.36669921875</v>
      </c>
      <c r="O3208" s="1">
        <v>83.037246704101563</v>
      </c>
      <c r="P3208" s="1">
        <v>0</v>
      </c>
      <c r="Q3208" s="1">
        <v>0</v>
      </c>
      <c r="R3208" s="1">
        <v>0</v>
      </c>
      <c r="S3208" s="1">
        <v>0</v>
      </c>
      <c r="T3208" s="1">
        <v>330.7354736328125</v>
      </c>
      <c r="U3208" s="1">
        <v>107.92948150634766</v>
      </c>
      <c r="V3208" s="1">
        <v>540.97039794921875</v>
      </c>
      <c r="W3208" s="1">
        <v>213.87202453613281</v>
      </c>
      <c r="X3208" s="1">
        <v>153.10272216796875</v>
      </c>
      <c r="Y3208" s="1">
        <v>6104.576171875</v>
      </c>
      <c r="Z3208" s="1">
        <v>0</v>
      </c>
      <c r="AA3208" s="1">
        <v>5576.31982421875</v>
      </c>
      <c r="AB3208" s="1">
        <v>0</v>
      </c>
      <c r="AC3208" s="1">
        <v>0</v>
      </c>
      <c r="AD3208" s="1"/>
      <c r="AE3208" s="1">
        <v>0</v>
      </c>
      <c r="AF3208" s="1"/>
      <c r="AG3208" s="1">
        <v>3740.66357421875</v>
      </c>
      <c r="AH3208" s="1">
        <v>13.018091201782227</v>
      </c>
      <c r="AI3208" s="1">
        <v>76.059951782226563</v>
      </c>
      <c r="AJ3208" s="1">
        <v>0</v>
      </c>
      <c r="AK3208" s="1">
        <v>221.21076965332031</v>
      </c>
      <c r="AL3208" s="1">
        <v>18229.80078125</v>
      </c>
      <c r="AM3208" s="1">
        <v>16805.376953125</v>
      </c>
      <c r="AN3208" s="1">
        <v>1424.425048828125</v>
      </c>
      <c r="AO3208" t="s">
        <v>16018</v>
      </c>
    </row>
    <row r="3209" spans="1:41" x14ac:dyDescent="0.25">
      <c r="A3209" s="1">
        <v>2019</v>
      </c>
      <c r="B3209" t="s">
        <v>2377</v>
      </c>
      <c r="C3209" t="s">
        <v>7071</v>
      </c>
      <c r="D3209" t="s">
        <v>7217</v>
      </c>
      <c r="E3209" t="s">
        <v>7769</v>
      </c>
      <c r="F3209" t="s">
        <v>9407</v>
      </c>
      <c r="G3209" t="s">
        <v>11565</v>
      </c>
      <c r="H3209" t="s">
        <v>12692</v>
      </c>
      <c r="I3209" s="1">
        <v>11.029504293599629</v>
      </c>
      <c r="J3209" s="1">
        <v>107.44799999999999</v>
      </c>
      <c r="K3209" s="1">
        <v>0</v>
      </c>
      <c r="L3209" s="1">
        <v>7</v>
      </c>
      <c r="M3209" s="1">
        <v>318</v>
      </c>
      <c r="N3209" s="1">
        <v>575.51613999999927</v>
      </c>
      <c r="O3209" s="1">
        <v>79.204364000000012</v>
      </c>
      <c r="P3209" s="1">
        <v>0</v>
      </c>
      <c r="Q3209" s="1">
        <v>0</v>
      </c>
      <c r="R3209" s="1">
        <v>0</v>
      </c>
      <c r="S3209" s="1">
        <v>0</v>
      </c>
      <c r="T3209" s="1">
        <v>315.46919000000008</v>
      </c>
      <c r="U3209" s="1">
        <v>102.94761</v>
      </c>
      <c r="V3209" s="1">
        <v>516</v>
      </c>
      <c r="W3209" s="1">
        <v>204</v>
      </c>
      <c r="X3209" s="1">
        <v>146.03572438747241</v>
      </c>
      <c r="Y3209" s="1">
        <v>5822.7979999999998</v>
      </c>
      <c r="Z3209" s="1">
        <v>0</v>
      </c>
      <c r="AA3209" s="1">
        <v>5318.9248900000011</v>
      </c>
      <c r="AB3209" s="1">
        <v>0</v>
      </c>
      <c r="AC3209" s="1">
        <v>0</v>
      </c>
      <c r="AD3209" s="1"/>
      <c r="AE3209" s="1">
        <v>0</v>
      </c>
      <c r="AF3209" s="1"/>
      <c r="AG3209" s="1">
        <v>3568</v>
      </c>
      <c r="AH3209" s="1">
        <v>12.417194933508769</v>
      </c>
      <c r="AI3209" s="1">
        <v>72.549133046504167</v>
      </c>
      <c r="AJ3209" s="1">
        <v>0</v>
      </c>
      <c r="AK3209" s="1">
        <v>211</v>
      </c>
      <c r="AL3209" s="1">
        <v>17388.33984375</v>
      </c>
      <c r="AM3209" s="1">
        <v>16029.6640625</v>
      </c>
      <c r="AN3209" s="1">
        <v>1358.6756591796875</v>
      </c>
      <c r="AO3209" t="s">
        <v>16019</v>
      </c>
    </row>
    <row r="3210" spans="1:41" x14ac:dyDescent="0.25">
      <c r="A3210" s="1">
        <v>2019</v>
      </c>
      <c r="B3210" t="s">
        <v>2377</v>
      </c>
      <c r="C3210" t="s">
        <v>7071</v>
      </c>
      <c r="D3210" t="s">
        <v>7217</v>
      </c>
      <c r="E3210" t="s">
        <v>7769</v>
      </c>
      <c r="F3210" t="s">
        <v>9408</v>
      </c>
      <c r="G3210" t="s">
        <v>11566</v>
      </c>
      <c r="H3210" t="s">
        <v>12692</v>
      </c>
      <c r="I3210" s="1">
        <v>97.857345581054688</v>
      </c>
      <c r="J3210" s="1">
        <v>187.74504089355469</v>
      </c>
      <c r="K3210" s="1">
        <v>0</v>
      </c>
      <c r="L3210" s="1">
        <v>19.919452667236328</v>
      </c>
      <c r="M3210" s="1">
        <v>162.50080871582031</v>
      </c>
      <c r="N3210" s="1">
        <v>79.944190979003906</v>
      </c>
      <c r="O3210" s="1">
        <v>0</v>
      </c>
      <c r="P3210" s="1">
        <v>0</v>
      </c>
      <c r="Q3210" s="1">
        <v>0</v>
      </c>
      <c r="R3210" s="1">
        <v>1.3157322406768799</v>
      </c>
      <c r="S3210" s="1">
        <v>0</v>
      </c>
      <c r="T3210" s="1"/>
      <c r="U3210" s="1">
        <v>0</v>
      </c>
      <c r="V3210" s="1">
        <v>3.145176887512207</v>
      </c>
      <c r="W3210" s="1">
        <v>0</v>
      </c>
      <c r="X3210" s="1">
        <v>0</v>
      </c>
      <c r="Y3210" s="1">
        <v>154.33067321777344</v>
      </c>
      <c r="Z3210" s="1">
        <v>0</v>
      </c>
      <c r="AA3210" s="1">
        <v>349.8707275390625</v>
      </c>
      <c r="AB3210" s="1">
        <v>0</v>
      </c>
      <c r="AC3210" s="1">
        <v>184.47630310058594</v>
      </c>
      <c r="AD3210" s="1"/>
      <c r="AE3210" s="1">
        <v>3.6274373531341553E-2</v>
      </c>
      <c r="AF3210" s="1"/>
      <c r="AG3210" s="1">
        <v>-83.871383666992188</v>
      </c>
      <c r="AH3210" s="1">
        <v>0</v>
      </c>
      <c r="AI3210" s="1">
        <v>71.564674377441406</v>
      </c>
      <c r="AJ3210" s="1"/>
      <c r="AK3210" s="1"/>
      <c r="AL3210" s="1">
        <v>1228.8350830078125</v>
      </c>
      <c r="AM3210" s="1">
        <v>994.76947021484375</v>
      </c>
      <c r="AN3210" s="1">
        <v>234.06549072265625</v>
      </c>
      <c r="AO3210" t="s">
        <v>16020</v>
      </c>
    </row>
    <row r="3211" spans="1:41" x14ac:dyDescent="0.25">
      <c r="A3211" s="1">
        <v>2019</v>
      </c>
      <c r="B3211" t="s">
        <v>2377</v>
      </c>
      <c r="C3211" t="s">
        <v>7071</v>
      </c>
      <c r="D3211" t="s">
        <v>7217</v>
      </c>
      <c r="E3211" t="s">
        <v>7769</v>
      </c>
      <c r="F3211" t="s">
        <v>9408</v>
      </c>
      <c r="G3211" t="s">
        <v>11567</v>
      </c>
      <c r="H3211" t="s">
        <v>12692</v>
      </c>
      <c r="I3211" s="1">
        <v>93.340389927061523</v>
      </c>
      <c r="J3211" s="1">
        <v>179.07900000000001</v>
      </c>
      <c r="K3211" s="1">
        <v>0</v>
      </c>
      <c r="L3211" s="1">
        <v>19</v>
      </c>
      <c r="M3211" s="1">
        <v>155</v>
      </c>
      <c r="N3211" s="1">
        <v>76.254079999999988</v>
      </c>
      <c r="O3211" s="1">
        <v>0</v>
      </c>
      <c r="P3211" s="1">
        <v>0</v>
      </c>
      <c r="Q3211" s="1">
        <v>0</v>
      </c>
      <c r="R3211" s="1">
        <v>1.2549999999999999</v>
      </c>
      <c r="S3211" s="1">
        <v>0</v>
      </c>
      <c r="T3211" s="1"/>
      <c r="U3211" s="1">
        <v>0</v>
      </c>
      <c r="V3211" s="1">
        <v>3</v>
      </c>
      <c r="W3211" s="1">
        <v>0</v>
      </c>
      <c r="X3211" s="1">
        <v>0</v>
      </c>
      <c r="Y3211" s="1">
        <v>147.20699999999999</v>
      </c>
      <c r="Z3211" s="1">
        <v>0</v>
      </c>
      <c r="AA3211" s="1">
        <v>333.72118999999998</v>
      </c>
      <c r="AB3211" s="1">
        <v>0</v>
      </c>
      <c r="AC3211" s="1">
        <v>175.96114152294621</v>
      </c>
      <c r="AD3211" s="1"/>
      <c r="AE3211" s="1">
        <v>3.4599999999999999E-2</v>
      </c>
      <c r="AF3211" s="1"/>
      <c r="AG3211" s="1">
        <v>-80</v>
      </c>
      <c r="AH3211" s="1">
        <v>0</v>
      </c>
      <c r="AI3211" s="1">
        <v>68.261352094999978</v>
      </c>
      <c r="AJ3211" s="1"/>
      <c r="AK3211" s="1"/>
      <c r="AL3211" s="1">
        <v>1172.1136474609375</v>
      </c>
      <c r="AM3211" s="1">
        <v>948.8524169921875</v>
      </c>
      <c r="AN3211" s="1">
        <v>223.2613525390625</v>
      </c>
      <c r="AO3211" t="s">
        <v>16021</v>
      </c>
    </row>
    <row r="3212" spans="1:41" x14ac:dyDescent="0.25">
      <c r="A3212" s="1">
        <v>2019</v>
      </c>
      <c r="B3212" t="s">
        <v>2377</v>
      </c>
      <c r="C3212" t="s">
        <v>7071</v>
      </c>
      <c r="D3212" t="s">
        <v>7217</v>
      </c>
      <c r="E3212" t="s">
        <v>7769</v>
      </c>
      <c r="F3212" t="s">
        <v>9409</v>
      </c>
      <c r="G3212" t="s">
        <v>11568</v>
      </c>
      <c r="H3212" t="s">
        <v>12692</v>
      </c>
      <c r="I3212" s="1">
        <v>0</v>
      </c>
      <c r="J3212" s="1">
        <v>198.22267150878906</v>
      </c>
      <c r="K3212" s="1">
        <v>0</v>
      </c>
      <c r="L3212" s="1"/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136.619140625</v>
      </c>
      <c r="S3212" s="1">
        <v>0</v>
      </c>
      <c r="T3212" s="1"/>
      <c r="U3212" s="1">
        <v>0</v>
      </c>
      <c r="V3212" s="1">
        <v>2548.6416015625</v>
      </c>
      <c r="W3212" s="1">
        <v>0</v>
      </c>
      <c r="X3212" s="1">
        <v>0</v>
      </c>
      <c r="Y3212" s="1">
        <v>791.646240234375</v>
      </c>
      <c r="Z3212" s="1">
        <v>0</v>
      </c>
      <c r="AA3212" s="1">
        <v>10015.3466796875</v>
      </c>
      <c r="AB3212" s="1">
        <v>0</v>
      </c>
      <c r="AC3212" s="1">
        <v>0</v>
      </c>
      <c r="AD3212" s="1"/>
      <c r="AE3212" s="1">
        <v>751.31298828125</v>
      </c>
      <c r="AF3212" s="1">
        <v>18.342670440673828</v>
      </c>
      <c r="AG3212" s="1">
        <v>1666.9437255859375</v>
      </c>
      <c r="AH3212" s="1">
        <v>0</v>
      </c>
      <c r="AI3212" s="1">
        <v>30.520156860351563</v>
      </c>
      <c r="AJ3212" s="1">
        <v>0</v>
      </c>
      <c r="AK3212" s="1">
        <v>23.064630508422852</v>
      </c>
      <c r="AL3212" s="1">
        <v>16180.66015625</v>
      </c>
      <c r="AM3212" s="1">
        <v>16127.0751953125</v>
      </c>
      <c r="AN3212" s="1">
        <v>53.584785461425781</v>
      </c>
      <c r="AO3212" t="s">
        <v>16022</v>
      </c>
    </row>
    <row r="3213" spans="1:41" x14ac:dyDescent="0.25">
      <c r="A3213" s="1">
        <v>2019</v>
      </c>
      <c r="B3213" t="s">
        <v>2377</v>
      </c>
      <c r="C3213" t="s">
        <v>7071</v>
      </c>
      <c r="D3213" t="s">
        <v>7217</v>
      </c>
      <c r="E3213" t="s">
        <v>7769</v>
      </c>
      <c r="F3213" t="s">
        <v>9409</v>
      </c>
      <c r="G3213" t="s">
        <v>11569</v>
      </c>
      <c r="H3213" t="s">
        <v>12692</v>
      </c>
      <c r="I3213" s="1">
        <v>0</v>
      </c>
      <c r="J3213" s="1">
        <v>189.07300000000001</v>
      </c>
      <c r="K3213" s="1">
        <v>0</v>
      </c>
      <c r="L3213" s="1"/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130.31299999999999</v>
      </c>
      <c r="S3213" s="1">
        <v>0</v>
      </c>
      <c r="T3213" s="1"/>
      <c r="U3213" s="1">
        <v>0</v>
      </c>
      <c r="V3213" s="1">
        <v>2431</v>
      </c>
      <c r="W3213" s="1">
        <v>0</v>
      </c>
      <c r="X3213" s="1">
        <v>0</v>
      </c>
      <c r="Y3213" s="1">
        <v>755.10500000000002</v>
      </c>
      <c r="Z3213" s="1">
        <v>0</v>
      </c>
      <c r="AA3213" s="1">
        <v>9553.0527400000065</v>
      </c>
      <c r="AB3213" s="1">
        <v>0</v>
      </c>
      <c r="AC3213" s="1">
        <v>0</v>
      </c>
      <c r="AD3213" s="1"/>
      <c r="AE3213" s="1">
        <v>716.63347000000067</v>
      </c>
      <c r="AF3213" s="1">
        <v>17.495999999999999</v>
      </c>
      <c r="AG3213" s="1">
        <v>1590</v>
      </c>
      <c r="AH3213" s="1">
        <v>0</v>
      </c>
      <c r="AI3213" s="1">
        <v>29.11139</v>
      </c>
      <c r="AJ3213" s="1">
        <v>0</v>
      </c>
      <c r="AK3213" s="1">
        <v>22</v>
      </c>
      <c r="AL3213" s="1">
        <v>15433.78515625</v>
      </c>
      <c r="AM3213" s="1">
        <v>15382.673828125</v>
      </c>
      <c r="AN3213" s="1">
        <v>51.11138916015625</v>
      </c>
      <c r="AO3213" t="s">
        <v>16023</v>
      </c>
    </row>
    <row r="3214" spans="1:41" x14ac:dyDescent="0.25">
      <c r="A3214" s="1">
        <v>2019</v>
      </c>
      <c r="B3214" t="s">
        <v>2377</v>
      </c>
      <c r="C3214" t="s">
        <v>7071</v>
      </c>
      <c r="D3214" t="s">
        <v>7217</v>
      </c>
      <c r="E3214" t="s">
        <v>7769</v>
      </c>
      <c r="F3214" t="s">
        <v>9410</v>
      </c>
      <c r="G3214" t="s">
        <v>11570</v>
      </c>
      <c r="H3214" t="s">
        <v>12692</v>
      </c>
      <c r="I3214" s="1">
        <v>20.356363296508789</v>
      </c>
      <c r="J3214" s="1">
        <v>1589.5723876953125</v>
      </c>
      <c r="K3214" s="1">
        <v>0</v>
      </c>
      <c r="L3214" s="1"/>
      <c r="M3214" s="1">
        <v>81.77459716796875</v>
      </c>
      <c r="N3214" s="1">
        <v>549.79010009765625</v>
      </c>
      <c r="O3214" s="1">
        <v>0</v>
      </c>
      <c r="P3214" s="1">
        <v>0</v>
      </c>
      <c r="Q3214" s="1">
        <v>0</v>
      </c>
      <c r="R3214" s="1">
        <v>6082.94384765625</v>
      </c>
      <c r="S3214" s="1">
        <v>18.943599700927734</v>
      </c>
      <c r="T3214" s="1"/>
      <c r="U3214" s="1">
        <v>0</v>
      </c>
      <c r="V3214" s="1">
        <v>42.984081268310547</v>
      </c>
      <c r="W3214" s="1">
        <v>547.2607421875</v>
      </c>
      <c r="X3214" s="1">
        <v>0</v>
      </c>
      <c r="Y3214" s="1">
        <v>274.63998413085938</v>
      </c>
      <c r="Z3214" s="1">
        <v>0</v>
      </c>
      <c r="AA3214" s="1">
        <v>12678.419921875</v>
      </c>
      <c r="AB3214" s="1">
        <v>0</v>
      </c>
      <c r="AC3214" s="1">
        <v>0</v>
      </c>
      <c r="AD3214" s="1">
        <v>3836.82421875</v>
      </c>
      <c r="AE3214" s="1">
        <v>9.5599327087402344</v>
      </c>
      <c r="AF3214" s="1"/>
      <c r="AG3214" s="1">
        <v>2948.0791015625</v>
      </c>
      <c r="AH3214" s="1">
        <v>24.355749130249023</v>
      </c>
      <c r="AI3214" s="1">
        <v>0</v>
      </c>
      <c r="AJ3214" s="1">
        <v>0</v>
      </c>
      <c r="AK3214" s="1"/>
      <c r="AL3214" s="1">
        <v>28705.50390625</v>
      </c>
      <c r="AM3214" s="1">
        <v>24196.34765625</v>
      </c>
      <c r="AN3214" s="1">
        <v>4509.1591796875</v>
      </c>
      <c r="AO3214" t="s">
        <v>16024</v>
      </c>
    </row>
    <row r="3215" spans="1:41" x14ac:dyDescent="0.25">
      <c r="A3215" s="1">
        <v>2019</v>
      </c>
      <c r="B3215" t="s">
        <v>2377</v>
      </c>
      <c r="C3215" t="s">
        <v>7071</v>
      </c>
      <c r="D3215" t="s">
        <v>7217</v>
      </c>
      <c r="E3215" t="s">
        <v>7769</v>
      </c>
      <c r="F3215" t="s">
        <v>9410</v>
      </c>
      <c r="G3215" t="s">
        <v>11571</v>
      </c>
      <c r="H3215" t="s">
        <v>12692</v>
      </c>
      <c r="I3215" s="1">
        <v>19.416742229762828</v>
      </c>
      <c r="J3215" s="1">
        <v>1516.2</v>
      </c>
      <c r="K3215" s="1">
        <v>0</v>
      </c>
      <c r="L3215" s="1"/>
      <c r="M3215" s="1">
        <v>78</v>
      </c>
      <c r="N3215" s="1">
        <v>524.4125600000001</v>
      </c>
      <c r="O3215" s="1">
        <v>0</v>
      </c>
      <c r="P3215" s="1">
        <v>0</v>
      </c>
      <c r="Q3215" s="1">
        <v>0</v>
      </c>
      <c r="R3215" s="1">
        <v>5802.1639999999998</v>
      </c>
      <c r="S3215" s="1">
        <v>18.069189999999999</v>
      </c>
      <c r="T3215" s="1"/>
      <c r="U3215" s="1">
        <v>0</v>
      </c>
      <c r="V3215" s="1">
        <v>41</v>
      </c>
      <c r="W3215" s="1">
        <v>522</v>
      </c>
      <c r="X3215" s="1">
        <v>0</v>
      </c>
      <c r="Y3215" s="1">
        <v>261.96300000000002</v>
      </c>
      <c r="Z3215" s="1">
        <v>0</v>
      </c>
      <c r="AA3215" s="1">
        <v>12093.20244000001</v>
      </c>
      <c r="AB3215" s="1">
        <v>0</v>
      </c>
      <c r="AC3215" s="1">
        <v>0</v>
      </c>
      <c r="AD3215" s="1">
        <v>3659.7220000000002</v>
      </c>
      <c r="AE3215" s="1">
        <v>9.1186600000000002</v>
      </c>
      <c r="AF3215" s="1"/>
      <c r="AG3215" s="1">
        <v>2812</v>
      </c>
      <c r="AH3215" s="1">
        <v>23.231523092399929</v>
      </c>
      <c r="AI3215" s="1">
        <v>0</v>
      </c>
      <c r="AJ3215" s="1">
        <v>0</v>
      </c>
      <c r="AK3215" s="1"/>
      <c r="AL3215" s="1">
        <v>27380.501953125</v>
      </c>
      <c r="AM3215" s="1">
        <v>23079.478515625</v>
      </c>
      <c r="AN3215" s="1">
        <v>4301.0224609375</v>
      </c>
      <c r="AO3215" t="s">
        <v>16025</v>
      </c>
    </row>
    <row r="3216" spans="1:41" x14ac:dyDescent="0.25">
      <c r="A3216" s="1">
        <v>2019</v>
      </c>
      <c r="B3216" t="s">
        <v>2377</v>
      </c>
      <c r="C3216" t="s">
        <v>7071</v>
      </c>
      <c r="D3216" t="s">
        <v>7217</v>
      </c>
      <c r="E3216" t="s">
        <v>7769</v>
      </c>
      <c r="F3216" t="s">
        <v>9411</v>
      </c>
      <c r="G3216" t="s">
        <v>11572</v>
      </c>
      <c r="H3216" t="s">
        <v>12692</v>
      </c>
      <c r="I3216" s="1">
        <v>1703.8865966796875</v>
      </c>
      <c r="J3216" s="1">
        <v>8654.365234375</v>
      </c>
      <c r="K3216" s="1">
        <v>0</v>
      </c>
      <c r="L3216" s="1">
        <v>31.45176887512207</v>
      </c>
      <c r="M3216" s="1">
        <v>8937.5439453125</v>
      </c>
      <c r="N3216" s="1">
        <v>3453.484619140625</v>
      </c>
      <c r="O3216" s="1">
        <v>724.0238037109375</v>
      </c>
      <c r="P3216" s="1">
        <v>0</v>
      </c>
      <c r="Q3216" s="1">
        <v>0</v>
      </c>
      <c r="R3216" s="1">
        <v>8148.85546875</v>
      </c>
      <c r="S3216" s="1">
        <v>615.2694091796875</v>
      </c>
      <c r="T3216" s="1">
        <v>375.82479858398438</v>
      </c>
      <c r="U3216" s="1">
        <v>164.79499816894531</v>
      </c>
      <c r="V3216" s="1">
        <v>4349.779296875</v>
      </c>
      <c r="W3216" s="1">
        <v>1009.6017456054688</v>
      </c>
      <c r="X3216" s="1">
        <v>4152.9638671875</v>
      </c>
      <c r="Y3216" s="1">
        <v>16681.96484375</v>
      </c>
      <c r="Z3216" s="1">
        <v>299.047607421875</v>
      </c>
      <c r="AA3216" s="1">
        <v>58416.69921875</v>
      </c>
      <c r="AB3216" s="1">
        <v>0</v>
      </c>
      <c r="AC3216" s="1">
        <v>1124.6539306640625</v>
      </c>
      <c r="AD3216" s="1">
        <v>6866.615234375</v>
      </c>
      <c r="AE3216" s="1">
        <v>4450.62451171875</v>
      </c>
      <c r="AF3216" s="1">
        <v>508.54049682617188</v>
      </c>
      <c r="AG3216" s="1">
        <v>28846.513671875</v>
      </c>
      <c r="AH3216" s="1">
        <v>302.14151000976563</v>
      </c>
      <c r="AI3216" s="1">
        <v>232.51362609863281</v>
      </c>
      <c r="AJ3216" s="1">
        <v>316.44281005859375</v>
      </c>
      <c r="AK3216" s="1">
        <v>244.27540588378906</v>
      </c>
      <c r="AL3216" s="1">
        <v>160611.890625</v>
      </c>
      <c r="AM3216" s="1">
        <v>137151.09375</v>
      </c>
      <c r="AN3216" s="1">
        <v>23460.7734375</v>
      </c>
      <c r="AO3216" t="s">
        <v>16026</v>
      </c>
    </row>
    <row r="3217" spans="1:41" x14ac:dyDescent="0.25">
      <c r="A3217" s="1">
        <v>2019</v>
      </c>
      <c r="B3217" t="s">
        <v>2377</v>
      </c>
      <c r="C3217" t="s">
        <v>7071</v>
      </c>
      <c r="D3217" t="s">
        <v>7217</v>
      </c>
      <c r="E3217" t="s">
        <v>7769</v>
      </c>
      <c r="F3217" t="s">
        <v>9411</v>
      </c>
      <c r="G3217" t="s">
        <v>11573</v>
      </c>
      <c r="H3217" t="s">
        <v>12692</v>
      </c>
      <c r="I3217" s="1">
        <v>1625.237694113232</v>
      </c>
      <c r="J3217" s="1">
        <v>8254.8919999999998</v>
      </c>
      <c r="K3217" s="1">
        <v>0</v>
      </c>
      <c r="L3217" s="1">
        <v>30</v>
      </c>
      <c r="M3217" s="1">
        <v>8525</v>
      </c>
      <c r="N3217" s="1">
        <v>3294.0767400000009</v>
      </c>
      <c r="O3217" s="1">
        <v>690.60390100000006</v>
      </c>
      <c r="P3217" s="1">
        <v>0</v>
      </c>
      <c r="Q3217" s="1">
        <v>0</v>
      </c>
      <c r="R3217" s="1">
        <v>7772.7160000000003</v>
      </c>
      <c r="S3217" s="1">
        <v>586.86946999999998</v>
      </c>
      <c r="T3217" s="1">
        <v>358.47727000000009</v>
      </c>
      <c r="U3217" s="1">
        <v>157.1883</v>
      </c>
      <c r="V3217" s="1">
        <v>4149</v>
      </c>
      <c r="W3217" s="1">
        <v>963</v>
      </c>
      <c r="X3217" s="1">
        <v>3961.26919</v>
      </c>
      <c r="Y3217" s="1">
        <v>15911.949000000001</v>
      </c>
      <c r="Z3217" s="1">
        <v>285.24400000000003</v>
      </c>
      <c r="AA3217" s="1">
        <v>55720.269140000011</v>
      </c>
      <c r="AB3217" s="1">
        <v>0</v>
      </c>
      <c r="AC3217" s="1">
        <v>1072.74156807346</v>
      </c>
      <c r="AD3217" s="1">
        <v>6549.6620000000003</v>
      </c>
      <c r="AE3217" s="1">
        <v>4245.1899200000007</v>
      </c>
      <c r="AF3217" s="1">
        <v>485.06700000000001</v>
      </c>
      <c r="AG3217" s="1">
        <v>27515</v>
      </c>
      <c r="AH3217" s="1">
        <v>288.19509945622218</v>
      </c>
      <c r="AI3217" s="1">
        <v>221.78113265250411</v>
      </c>
      <c r="AJ3217" s="1">
        <v>301.83627999999987</v>
      </c>
      <c r="AK3217" s="1">
        <v>233</v>
      </c>
      <c r="AL3217" s="1">
        <v>153198.265625</v>
      </c>
      <c r="AM3217" s="1">
        <v>130820.40625</v>
      </c>
      <c r="AN3217" s="1">
        <v>22377.857421875</v>
      </c>
      <c r="AO3217" t="s">
        <v>16027</v>
      </c>
    </row>
    <row r="3218" spans="1:41" x14ac:dyDescent="0.25">
      <c r="A3218" s="1">
        <v>2019</v>
      </c>
      <c r="B3218" t="s">
        <v>2377</v>
      </c>
      <c r="C3218" t="s">
        <v>7071</v>
      </c>
      <c r="D3218" t="s">
        <v>7217</v>
      </c>
      <c r="E3218" t="s">
        <v>7769</v>
      </c>
      <c r="F3218" t="s">
        <v>9412</v>
      </c>
      <c r="G3218" t="s">
        <v>11574</v>
      </c>
      <c r="H3218" t="s">
        <v>12692</v>
      </c>
      <c r="I3218" s="1">
        <v>1623.66015625</v>
      </c>
      <c r="J3218" s="1">
        <v>8654.365234375</v>
      </c>
      <c r="K3218" s="1">
        <v>0</v>
      </c>
      <c r="L3218" s="1">
        <v>31.45176887512207</v>
      </c>
      <c r="M3218" s="1">
        <v>8937.5439453125</v>
      </c>
      <c r="N3218" s="1">
        <v>3406.63427734375</v>
      </c>
      <c r="O3218" s="1">
        <v>670.5557861328125</v>
      </c>
      <c r="P3218" s="1">
        <v>0</v>
      </c>
      <c r="Q3218" s="1">
        <v>0</v>
      </c>
      <c r="R3218" s="1">
        <v>8148.85546875</v>
      </c>
      <c r="S3218" s="1">
        <v>615.2694091796875</v>
      </c>
      <c r="T3218" s="1">
        <v>375.82479858398438</v>
      </c>
      <c r="U3218" s="1">
        <v>164.79499816894531</v>
      </c>
      <c r="V3218" s="1">
        <v>4349.779296875</v>
      </c>
      <c r="W3218" s="1">
        <v>191.85578918457031</v>
      </c>
      <c r="X3218" s="1">
        <v>4152.9638671875</v>
      </c>
      <c r="Y3218" s="1">
        <v>16031.9609375</v>
      </c>
      <c r="Z3218" s="1">
        <v>299.047607421875</v>
      </c>
      <c r="AA3218" s="1">
        <v>58049.76171875</v>
      </c>
      <c r="AB3218" s="1">
        <v>0</v>
      </c>
      <c r="AC3218" s="1">
        <v>1124.6539306640625</v>
      </c>
      <c r="AD3218" s="1">
        <v>6866.615234375</v>
      </c>
      <c r="AE3218" s="1">
        <v>4450.62451171875</v>
      </c>
      <c r="AF3218" s="1">
        <v>508.54049682617188</v>
      </c>
      <c r="AG3218" s="1">
        <v>28909.416015625</v>
      </c>
      <c r="AH3218" s="1">
        <v>298.61892700195313</v>
      </c>
      <c r="AI3218" s="1">
        <v>17.394187927246094</v>
      </c>
      <c r="AJ3218" s="1">
        <v>316.44281005859375</v>
      </c>
      <c r="AK3218" s="1">
        <v>244.27540588378906</v>
      </c>
      <c r="AL3218" s="1">
        <v>158440.921875</v>
      </c>
      <c r="AM3218" s="1">
        <v>136069.984375</v>
      </c>
      <c r="AN3218" s="1">
        <v>22370.91796875</v>
      </c>
      <c r="AO3218" t="s">
        <v>16028</v>
      </c>
    </row>
    <row r="3219" spans="1:41" x14ac:dyDescent="0.25">
      <c r="A3219" s="1">
        <v>2019</v>
      </c>
      <c r="B3219" t="s">
        <v>2377</v>
      </c>
      <c r="C3219" t="s">
        <v>7071</v>
      </c>
      <c r="D3219" t="s">
        <v>7217</v>
      </c>
      <c r="E3219" t="s">
        <v>7769</v>
      </c>
      <c r="F3219" t="s">
        <v>9412</v>
      </c>
      <c r="G3219" t="s">
        <v>11575</v>
      </c>
      <c r="H3219" t="s">
        <v>12692</v>
      </c>
      <c r="I3219" s="1">
        <v>1548.7143041132319</v>
      </c>
      <c r="J3219" s="1">
        <v>8254.8919999999998</v>
      </c>
      <c r="K3219" s="1">
        <v>0</v>
      </c>
      <c r="L3219" s="1">
        <v>30</v>
      </c>
      <c r="M3219" s="1">
        <v>8525</v>
      </c>
      <c r="N3219" s="1">
        <v>3249.3889700000009</v>
      </c>
      <c r="O3219" s="1">
        <v>639.60390100000006</v>
      </c>
      <c r="P3219" s="1">
        <v>0</v>
      </c>
      <c r="Q3219" s="1">
        <v>0</v>
      </c>
      <c r="R3219" s="1">
        <v>7772.7160000000003</v>
      </c>
      <c r="S3219" s="1">
        <v>586.86946999999998</v>
      </c>
      <c r="T3219" s="1">
        <v>358.47727000000009</v>
      </c>
      <c r="U3219" s="1">
        <v>157.1883</v>
      </c>
      <c r="V3219" s="1">
        <v>4149</v>
      </c>
      <c r="W3219" s="1">
        <v>183</v>
      </c>
      <c r="X3219" s="1">
        <v>3961.26919</v>
      </c>
      <c r="Y3219" s="1">
        <v>15291.949000000001</v>
      </c>
      <c r="Z3219" s="1">
        <v>285.24400000000003</v>
      </c>
      <c r="AA3219" s="1">
        <v>55370.269140000011</v>
      </c>
      <c r="AB3219" s="1">
        <v>0</v>
      </c>
      <c r="AC3219" s="1">
        <v>1072.74156807346</v>
      </c>
      <c r="AD3219" s="1">
        <v>6549.6620000000003</v>
      </c>
      <c r="AE3219" s="1">
        <v>4245.1899200000007</v>
      </c>
      <c r="AF3219" s="1">
        <v>485.06700000000001</v>
      </c>
      <c r="AG3219" s="1">
        <v>27575</v>
      </c>
      <c r="AH3219" s="1">
        <v>284.83509945622222</v>
      </c>
      <c r="AI3219" s="1">
        <v>16.59129682150413</v>
      </c>
      <c r="AJ3219" s="1">
        <v>301.83627999999987</v>
      </c>
      <c r="AK3219" s="1">
        <v>233</v>
      </c>
      <c r="AL3219" s="1">
        <v>151127.515625</v>
      </c>
      <c r="AM3219" s="1">
        <v>129789.1953125</v>
      </c>
      <c r="AN3219" s="1">
        <v>21338.30859375</v>
      </c>
      <c r="AO3219" t="s">
        <v>16029</v>
      </c>
    </row>
    <row r="3220" spans="1:41" x14ac:dyDescent="0.25">
      <c r="A3220" s="1">
        <v>2019</v>
      </c>
      <c r="B3220" t="s">
        <v>2377</v>
      </c>
      <c r="C3220" t="s">
        <v>7071</v>
      </c>
      <c r="D3220" t="s">
        <v>7217</v>
      </c>
      <c r="E3220" t="s">
        <v>7769</v>
      </c>
      <c r="F3220" t="s">
        <v>9413</v>
      </c>
      <c r="G3220" t="s">
        <v>11576</v>
      </c>
      <c r="H3220" t="s">
        <v>12692</v>
      </c>
      <c r="I3220" s="1">
        <v>1380.0953369140625</v>
      </c>
      <c r="J3220" s="1">
        <v>5337.466796875</v>
      </c>
      <c r="K3220" s="1">
        <v>0</v>
      </c>
      <c r="L3220" s="1"/>
      <c r="M3220" s="1">
        <v>4023.7294921875</v>
      </c>
      <c r="N3220" s="1">
        <v>1462.6805419921875</v>
      </c>
      <c r="O3220" s="1">
        <v>0</v>
      </c>
      <c r="P3220" s="1">
        <v>0</v>
      </c>
      <c r="Q3220" s="1">
        <v>0</v>
      </c>
      <c r="R3220" s="1">
        <v>1915.7449951171875</v>
      </c>
      <c r="S3220" s="1">
        <v>0</v>
      </c>
      <c r="T3220" s="1"/>
      <c r="U3220" s="1">
        <v>0</v>
      </c>
      <c r="V3220" s="1">
        <v>47.177650451660156</v>
      </c>
      <c r="W3220" s="1">
        <v>248.46896362304688</v>
      </c>
      <c r="X3220" s="1">
        <v>3728.66552734375</v>
      </c>
      <c r="Y3220" s="1">
        <v>3758.752685546875</v>
      </c>
      <c r="Z3220" s="1">
        <v>27.820137023925781</v>
      </c>
      <c r="AA3220" s="1">
        <v>16400.1953125</v>
      </c>
      <c r="AB3220" s="1">
        <v>0</v>
      </c>
      <c r="AC3220" s="1">
        <v>50.688915252685547</v>
      </c>
      <c r="AD3220" s="1">
        <v>2486.052490234375</v>
      </c>
      <c r="AE3220" s="1">
        <v>2722.101318359375</v>
      </c>
      <c r="AF3220" s="1">
        <v>17.507102966308594</v>
      </c>
      <c r="AG3220" s="1">
        <v>16751.2109375</v>
      </c>
      <c r="AH3220" s="1">
        <v>68.179878234863281</v>
      </c>
      <c r="AI3220" s="1">
        <v>0</v>
      </c>
      <c r="AJ3220" s="1">
        <v>2.0899908542633057</v>
      </c>
      <c r="AK3220" s="1"/>
      <c r="AL3220" s="1">
        <v>60428.625</v>
      </c>
      <c r="AM3220" s="1">
        <v>49873.53125</v>
      </c>
      <c r="AN3220" s="1">
        <v>10555.095703125</v>
      </c>
      <c r="AO3220" t="s">
        <v>16030</v>
      </c>
    </row>
    <row r="3221" spans="1:41" x14ac:dyDescent="0.25">
      <c r="A3221" s="1">
        <v>2019</v>
      </c>
      <c r="B3221" t="s">
        <v>2377</v>
      </c>
      <c r="C3221" t="s">
        <v>7071</v>
      </c>
      <c r="D3221" t="s">
        <v>7217</v>
      </c>
      <c r="E3221" t="s">
        <v>7769</v>
      </c>
      <c r="F3221" t="s">
        <v>9413</v>
      </c>
      <c r="G3221" t="s">
        <v>11577</v>
      </c>
      <c r="H3221" t="s">
        <v>12692</v>
      </c>
      <c r="I3221" s="1">
        <v>1316.3921518646021</v>
      </c>
      <c r="J3221" s="1">
        <v>5091.0969999999998</v>
      </c>
      <c r="K3221" s="1">
        <v>0</v>
      </c>
      <c r="L3221" s="1"/>
      <c r="M3221" s="1">
        <v>3838</v>
      </c>
      <c r="N3221" s="1">
        <v>1395.16533</v>
      </c>
      <c r="O3221" s="1">
        <v>0</v>
      </c>
      <c r="P3221" s="1">
        <v>0</v>
      </c>
      <c r="Q3221" s="1">
        <v>0</v>
      </c>
      <c r="R3221" s="1">
        <v>1827.317</v>
      </c>
      <c r="S3221" s="1">
        <v>0</v>
      </c>
      <c r="T3221" s="1"/>
      <c r="U3221" s="1">
        <v>0</v>
      </c>
      <c r="V3221" s="1">
        <v>45</v>
      </c>
      <c r="W3221" s="1">
        <v>237</v>
      </c>
      <c r="X3221" s="1">
        <v>3556.555778219963</v>
      </c>
      <c r="Y3221" s="1">
        <v>3585.2539999999999</v>
      </c>
      <c r="Z3221" s="1">
        <v>26.536000000000001</v>
      </c>
      <c r="AA3221" s="1">
        <v>15643.186009999999</v>
      </c>
      <c r="AB3221" s="1">
        <v>0</v>
      </c>
      <c r="AC3221" s="1">
        <v>48.349186728667561</v>
      </c>
      <c r="AD3221" s="1">
        <v>2371.3000000000002</v>
      </c>
      <c r="AE3221" s="1">
        <v>2596.4531500000012</v>
      </c>
      <c r="AF3221" s="1">
        <v>16.699000000000002</v>
      </c>
      <c r="AG3221" s="1">
        <v>15978</v>
      </c>
      <c r="AH3221" s="1">
        <v>65.032792179290894</v>
      </c>
      <c r="AI3221" s="1">
        <v>0</v>
      </c>
      <c r="AJ3221" s="1">
        <v>1.99352</v>
      </c>
      <c r="AK3221" s="1"/>
      <c r="AL3221" s="1">
        <v>57639.328125</v>
      </c>
      <c r="AM3221" s="1">
        <v>47571.44140625</v>
      </c>
      <c r="AN3221" s="1">
        <v>10067.888671875</v>
      </c>
      <c r="AO3221" t="s">
        <v>16031</v>
      </c>
    </row>
    <row r="3222" spans="1:41" x14ac:dyDescent="0.25">
      <c r="A3222" s="1">
        <v>2019</v>
      </c>
      <c r="B3222" t="s">
        <v>2378</v>
      </c>
      <c r="C3222" t="s">
        <v>7072</v>
      </c>
      <c r="D3222" t="s">
        <v>7218</v>
      </c>
      <c r="E3222" t="s">
        <v>7770</v>
      </c>
      <c r="F3222" t="s">
        <v>9414</v>
      </c>
      <c r="G3222" t="s">
        <v>11578</v>
      </c>
      <c r="H3222" t="s">
        <v>12693</v>
      </c>
      <c r="I3222" s="1">
        <v>807</v>
      </c>
      <c r="J3222" s="1">
        <v>1420.0132865490079</v>
      </c>
      <c r="K3222" s="1">
        <v>54.5</v>
      </c>
      <c r="L3222" s="1">
        <v>116</v>
      </c>
      <c r="M3222" s="1">
        <v>616.20000000000005</v>
      </c>
      <c r="N3222" s="1">
        <v>502.07180899999997</v>
      </c>
      <c r="O3222" s="1">
        <v>309.7</v>
      </c>
      <c r="P3222" s="1">
        <v>446</v>
      </c>
      <c r="Q3222" s="1">
        <v>260.90499999999997</v>
      </c>
      <c r="R3222" s="1">
        <v>568</v>
      </c>
      <c r="S3222" s="1">
        <v>645.6</v>
      </c>
      <c r="T3222" s="1">
        <v>401</v>
      </c>
      <c r="U3222" s="1">
        <v>148.435</v>
      </c>
      <c r="V3222" s="1">
        <v>668</v>
      </c>
      <c r="W3222" s="1">
        <v>251.2</v>
      </c>
      <c r="X3222" s="1">
        <v>1139.496752</v>
      </c>
      <c r="Y3222" s="1">
        <v>3307.842545454545</v>
      </c>
      <c r="Z3222" s="1">
        <v>424</v>
      </c>
      <c r="AA3222" s="1">
        <v>5209.218232937922</v>
      </c>
      <c r="AB3222" s="1">
        <v>82</v>
      </c>
      <c r="AC3222" s="1">
        <v>414.726</v>
      </c>
      <c r="AD3222" s="1">
        <v>805.60149799999999</v>
      </c>
      <c r="AE3222" s="1">
        <v>360</v>
      </c>
      <c r="AF3222" s="1">
        <v>1704</v>
      </c>
      <c r="AG3222" s="1">
        <v>8758</v>
      </c>
      <c r="AH3222" s="1">
        <v>1323</v>
      </c>
      <c r="AI3222" s="1">
        <v>419.7</v>
      </c>
      <c r="AJ3222" s="1">
        <v>2404</v>
      </c>
      <c r="AK3222" s="1">
        <v>240.63858400000001</v>
      </c>
      <c r="AL3222" s="1">
        <v>33806.84765625</v>
      </c>
      <c r="AM3222" s="1">
        <v>27518.2109375</v>
      </c>
      <c r="AN3222" s="1">
        <v>6288.63720703125</v>
      </c>
      <c r="AO3222" t="s">
        <v>16032</v>
      </c>
    </row>
    <row r="3223" spans="1:41" x14ac:dyDescent="0.25">
      <c r="A3223" s="1">
        <v>2019</v>
      </c>
      <c r="B3223" t="s">
        <v>2379</v>
      </c>
      <c r="C3223" t="s">
        <v>7072</v>
      </c>
      <c r="D3223" t="s">
        <v>7218</v>
      </c>
      <c r="E3223" t="s">
        <v>7770</v>
      </c>
      <c r="F3223" t="s">
        <v>9414</v>
      </c>
      <c r="G3223" t="s">
        <v>11578</v>
      </c>
      <c r="H3223" t="s">
        <v>12693</v>
      </c>
      <c r="I3223" s="1">
        <v>848.9404486900338</v>
      </c>
      <c r="J3223" s="1">
        <v>1399.708516719211</v>
      </c>
      <c r="K3223" s="1">
        <v>78.042000000000002</v>
      </c>
      <c r="L3223" s="1">
        <v>119</v>
      </c>
      <c r="M3223" s="1">
        <v>796</v>
      </c>
      <c r="N3223" s="1">
        <v>666</v>
      </c>
      <c r="O3223" s="1">
        <v>305</v>
      </c>
      <c r="P3223" s="1">
        <v>448</v>
      </c>
      <c r="Q3223" s="1">
        <v>279.23966737495903</v>
      </c>
      <c r="R3223" s="1">
        <v>557</v>
      </c>
      <c r="S3223" s="1">
        <v>729.14259763686402</v>
      </c>
      <c r="T3223" s="1">
        <v>388</v>
      </c>
      <c r="U3223" s="1">
        <v>152.31132616471419</v>
      </c>
      <c r="V3223" s="1">
        <v>681.02926821724805</v>
      </c>
      <c r="W3223" s="1">
        <v>257.49746227449998</v>
      </c>
      <c r="X3223" s="1">
        <v>1050</v>
      </c>
      <c r="Y3223" s="1">
        <v>3407</v>
      </c>
      <c r="Z3223" s="1">
        <v>431</v>
      </c>
      <c r="AA3223" s="1">
        <v>5031.5932485578796</v>
      </c>
      <c r="AB3223" s="1">
        <v>78.932174141699988</v>
      </c>
      <c r="AC3223" s="1">
        <v>361.96948798199998</v>
      </c>
      <c r="AD3223" s="1">
        <v>783</v>
      </c>
      <c r="AE3223" s="1">
        <v>379.2841592016</v>
      </c>
      <c r="AF3223" s="1">
        <v>2125</v>
      </c>
      <c r="AG3223" s="1">
        <v>8775</v>
      </c>
      <c r="AH3223" s="1">
        <v>1352.7163568444339</v>
      </c>
      <c r="AI3223" s="1">
        <v>415.77400119465409</v>
      </c>
      <c r="AJ3223" s="1">
        <v>2397.230135876528</v>
      </c>
      <c r="AK3223" s="1">
        <v>321.99494309030791</v>
      </c>
      <c r="AL3223" s="1">
        <v>34615.40625</v>
      </c>
      <c r="AM3223" s="1">
        <v>28059.306640625</v>
      </c>
      <c r="AN3223" s="1">
        <v>6556.099609375</v>
      </c>
      <c r="AO3223" t="s">
        <v>16033</v>
      </c>
    </row>
    <row r="3224" spans="1:41" x14ac:dyDescent="0.25">
      <c r="A3224" s="1">
        <v>2019</v>
      </c>
      <c r="B3224" t="s">
        <v>2380</v>
      </c>
      <c r="C3224" t="s">
        <v>7072</v>
      </c>
      <c r="D3224" t="s">
        <v>7218</v>
      </c>
      <c r="E3224" t="s">
        <v>7770</v>
      </c>
      <c r="F3224" t="s">
        <v>9414</v>
      </c>
      <c r="G3224" t="s">
        <v>11578</v>
      </c>
      <c r="H3224" t="s">
        <v>12693</v>
      </c>
      <c r="I3224" s="1">
        <v>878.64337909829851</v>
      </c>
      <c r="J3224" s="1">
        <v>1425</v>
      </c>
      <c r="K3224" s="1">
        <v>53.7</v>
      </c>
      <c r="L3224" s="1">
        <v>113</v>
      </c>
      <c r="M3224" s="1">
        <v>608.29032222000001</v>
      </c>
      <c r="N3224" s="1">
        <v>640.1453293963591</v>
      </c>
      <c r="O3224" s="1">
        <v>309.7</v>
      </c>
      <c r="P3224" s="1">
        <v>434</v>
      </c>
      <c r="Q3224" s="1">
        <v>274.76739369000001</v>
      </c>
      <c r="R3224" s="1">
        <v>571</v>
      </c>
      <c r="S3224" s="1">
        <v>628.57000000000005</v>
      </c>
      <c r="T3224" s="1">
        <v>394</v>
      </c>
      <c r="U3224" s="1">
        <v>143.65199999999999</v>
      </c>
      <c r="V3224" s="1">
        <v>666</v>
      </c>
      <c r="W3224" s="1">
        <v>270.2</v>
      </c>
      <c r="X3224" s="1">
        <v>1139.496752</v>
      </c>
      <c r="Y3224" s="1">
        <v>3367.8085454545449</v>
      </c>
      <c r="Z3224" s="1">
        <v>454</v>
      </c>
      <c r="AA3224" s="1">
        <v>5153.4402535474237</v>
      </c>
      <c r="AB3224" s="1">
        <v>82</v>
      </c>
      <c r="AC3224" s="1">
        <v>414.726</v>
      </c>
      <c r="AD3224" s="1">
        <v>770.84999999999991</v>
      </c>
      <c r="AE3224" s="1">
        <v>355</v>
      </c>
      <c r="AF3224" s="1">
        <v>1668</v>
      </c>
      <c r="AG3224" s="1">
        <v>8715</v>
      </c>
      <c r="AH3224" s="1">
        <v>1262</v>
      </c>
      <c r="AI3224" s="1">
        <v>414.15044999999992</v>
      </c>
      <c r="AJ3224" s="1">
        <v>2418.2330745789468</v>
      </c>
      <c r="AK3224" s="1">
        <v>249.14858941836599</v>
      </c>
      <c r="AL3224" s="1">
        <v>33874.5234375</v>
      </c>
      <c r="AM3224" s="1">
        <v>27692.4140625</v>
      </c>
      <c r="AN3224" s="1">
        <v>6182.10595703125</v>
      </c>
      <c r="AO3224" t="s">
        <v>16034</v>
      </c>
    </row>
    <row r="3225" spans="1:41" x14ac:dyDescent="0.25">
      <c r="A3225" s="1">
        <v>2019</v>
      </c>
      <c r="B3225" t="s">
        <v>2381</v>
      </c>
      <c r="C3225" t="s">
        <v>7072</v>
      </c>
      <c r="D3225" t="s">
        <v>7218</v>
      </c>
      <c r="E3225" t="s">
        <v>7770</v>
      </c>
      <c r="F3225" t="s">
        <v>9414</v>
      </c>
      <c r="G3225" t="s">
        <v>11578</v>
      </c>
      <c r="H3225" t="s">
        <v>12693</v>
      </c>
      <c r="I3225" s="1">
        <v>841.60864237956571</v>
      </c>
      <c r="J3225" s="1">
        <v>1376.074136864605</v>
      </c>
      <c r="K3225" s="1">
        <v>58.7</v>
      </c>
      <c r="L3225" s="1">
        <v>113</v>
      </c>
      <c r="M3225" s="1">
        <v>651</v>
      </c>
      <c r="N3225" s="1">
        <v>651</v>
      </c>
      <c r="O3225" s="1">
        <v>313.94133075947298</v>
      </c>
      <c r="P3225" s="1">
        <v>445</v>
      </c>
      <c r="Q3225" s="1">
        <v>279.89359210397799</v>
      </c>
      <c r="R3225" s="1">
        <v>537.23278974999994</v>
      </c>
      <c r="S3225" s="1">
        <v>710</v>
      </c>
      <c r="T3225" s="1">
        <v>400.22213402078</v>
      </c>
      <c r="U3225" s="1">
        <v>148.01771673768371</v>
      </c>
      <c r="V3225" s="1">
        <v>652</v>
      </c>
      <c r="W3225" s="1">
        <v>300.84789200000012</v>
      </c>
      <c r="X3225" s="1">
        <v>1092.3</v>
      </c>
      <c r="Y3225" s="1">
        <v>3394.36</v>
      </c>
      <c r="Z3225" s="1">
        <v>465.8</v>
      </c>
      <c r="AA3225" s="1">
        <v>5078.4418032817048</v>
      </c>
      <c r="AB3225" s="1">
        <v>79.729468829999988</v>
      </c>
      <c r="AC3225" s="1">
        <v>360.18784455958888</v>
      </c>
      <c r="AD3225" s="1">
        <v>771</v>
      </c>
      <c r="AE3225" s="1">
        <v>384</v>
      </c>
      <c r="AF3225" s="1">
        <v>1978.3238752805539</v>
      </c>
      <c r="AG3225" s="1">
        <v>8789.1</v>
      </c>
      <c r="AH3225" s="1">
        <v>1278.146148313587</v>
      </c>
      <c r="AI3225" s="1">
        <v>393.17506899999989</v>
      </c>
      <c r="AJ3225" s="1">
        <v>2279.799669684855</v>
      </c>
      <c r="AK3225" s="1">
        <v>306.94149950027418</v>
      </c>
      <c r="AL3225" s="1">
        <v>34129.84375</v>
      </c>
      <c r="AM3225" s="1">
        <v>27773.837890625</v>
      </c>
      <c r="AN3225" s="1">
        <v>6356.00390625</v>
      </c>
      <c r="AO3225" t="s">
        <v>16035</v>
      </c>
    </row>
    <row r="3226" spans="1:41" x14ac:dyDescent="0.25">
      <c r="A3226" s="1">
        <v>2019</v>
      </c>
      <c r="B3226" t="s">
        <v>2382</v>
      </c>
      <c r="C3226" t="s">
        <v>7072</v>
      </c>
      <c r="D3226" t="s">
        <v>7218</v>
      </c>
      <c r="E3226" t="s">
        <v>7770</v>
      </c>
      <c r="F3226" t="s">
        <v>9414</v>
      </c>
      <c r="G3226" t="s">
        <v>11578</v>
      </c>
      <c r="H3226" t="s">
        <v>12693</v>
      </c>
      <c r="I3226" s="1">
        <v>878.79921001975515</v>
      </c>
      <c r="J3226" s="1">
        <v>1375.826238151777</v>
      </c>
      <c r="K3226" s="1">
        <v>53.6</v>
      </c>
      <c r="L3226" s="1">
        <v>112</v>
      </c>
      <c r="M3226" s="1">
        <v>608</v>
      </c>
      <c r="N3226" s="1">
        <v>622.9970620605543</v>
      </c>
      <c r="O3226" s="1">
        <v>313.60000000000002</v>
      </c>
      <c r="P3226" s="1">
        <v>448</v>
      </c>
      <c r="Q3226" s="1">
        <v>275.47990260503911</v>
      </c>
      <c r="R3226" s="1">
        <v>571</v>
      </c>
      <c r="S3226" s="1">
        <v>653.13692288557218</v>
      </c>
      <c r="T3226" s="1">
        <v>394.7</v>
      </c>
      <c r="U3226" s="1">
        <v>142.41847999999999</v>
      </c>
      <c r="V3226" s="1">
        <v>653.65472216959438</v>
      </c>
      <c r="W3226" s="1">
        <v>295</v>
      </c>
      <c r="X3226" s="1">
        <v>1139.496752</v>
      </c>
      <c r="Y3226" s="1">
        <v>3302</v>
      </c>
      <c r="Z3226" s="1">
        <v>450</v>
      </c>
      <c r="AA3226" s="1">
        <v>5138.7564672728204</v>
      </c>
      <c r="AB3226" s="1">
        <v>80</v>
      </c>
      <c r="AC3226" s="1">
        <v>442.17563793222729</v>
      </c>
      <c r="AD3226" s="1">
        <v>737.43354999999997</v>
      </c>
      <c r="AE3226" s="1">
        <v>358</v>
      </c>
      <c r="AF3226" s="1">
        <v>1654</v>
      </c>
      <c r="AG3226" s="1">
        <v>8665</v>
      </c>
      <c r="AH3226" s="1">
        <v>1239</v>
      </c>
      <c r="AI3226" s="1">
        <v>414.15044999999992</v>
      </c>
      <c r="AJ3226" s="1">
        <v>2418.2330745789468</v>
      </c>
      <c r="AK3226" s="1">
        <v>259.06799213148872</v>
      </c>
      <c r="AL3226" s="1">
        <v>33695.52734375</v>
      </c>
      <c r="AM3226" s="1">
        <v>27508.341796875</v>
      </c>
      <c r="AN3226" s="1">
        <v>6187.185546875</v>
      </c>
      <c r="AO3226" t="s">
        <v>16036</v>
      </c>
    </row>
    <row r="3227" spans="1:41" x14ac:dyDescent="0.25">
      <c r="A3227" s="1">
        <v>2019</v>
      </c>
      <c r="B3227" t="s">
        <v>2383</v>
      </c>
      <c r="C3227" t="s">
        <v>7072</v>
      </c>
      <c r="D3227" t="s">
        <v>7218</v>
      </c>
      <c r="E3227" t="s">
        <v>7770</v>
      </c>
      <c r="F3227" t="s">
        <v>9414</v>
      </c>
      <c r="G3227" t="s">
        <v>11578</v>
      </c>
      <c r="H3227" t="s">
        <v>12693</v>
      </c>
      <c r="I3227" s="1">
        <v>878.58646982977757</v>
      </c>
      <c r="J3227" s="1">
        <v>1381.9200459686799</v>
      </c>
      <c r="K3227" s="1">
        <v>57</v>
      </c>
      <c r="L3227" s="1">
        <v>113</v>
      </c>
      <c r="M3227" s="1">
        <v>615.00348492499995</v>
      </c>
      <c r="N3227" s="1">
        <v>732.22011681899482</v>
      </c>
      <c r="O3227" s="1">
        <v>314.5</v>
      </c>
      <c r="P3227" s="1">
        <v>443</v>
      </c>
      <c r="Q3227" s="1">
        <v>274.04510425000001</v>
      </c>
      <c r="R3227" s="1">
        <v>542.5</v>
      </c>
      <c r="S3227" s="1">
        <v>717.72005208148164</v>
      </c>
      <c r="T3227" s="1">
        <v>398</v>
      </c>
      <c r="U3227" s="1">
        <v>140.12110580000001</v>
      </c>
      <c r="V3227" s="1">
        <v>654.69999999999993</v>
      </c>
      <c r="W3227" s="1">
        <v>298</v>
      </c>
      <c r="X3227" s="1">
        <v>1097</v>
      </c>
      <c r="Y3227" s="1">
        <v>3388.3597</v>
      </c>
      <c r="Z3227" s="1">
        <v>461.9921467386576</v>
      </c>
      <c r="AA3227" s="1">
        <v>5383.963450127274</v>
      </c>
      <c r="AB3227" s="1">
        <v>80.53481699999999</v>
      </c>
      <c r="AC3227" s="1">
        <v>389.27001157034448</v>
      </c>
      <c r="AD3227" s="1">
        <v>780.77372274999982</v>
      </c>
      <c r="AE3227" s="1">
        <v>371</v>
      </c>
      <c r="AF3227" s="1">
        <v>1877.488204697557</v>
      </c>
      <c r="AG3227" s="1">
        <v>8789.1231079382469</v>
      </c>
      <c r="AH3227" s="1">
        <v>1238.769795266403</v>
      </c>
      <c r="AI3227" s="1">
        <v>414.08863649999989</v>
      </c>
      <c r="AJ3227" s="1">
        <v>2478.5343799715279</v>
      </c>
      <c r="AK3227" s="1">
        <v>277.1985490156523</v>
      </c>
      <c r="AL3227" s="1">
        <v>34588.41015625</v>
      </c>
      <c r="AM3227" s="1">
        <v>28299.82421875</v>
      </c>
      <c r="AN3227" s="1">
        <v>6288.58984375</v>
      </c>
      <c r="AO3227" t="s">
        <v>16037</v>
      </c>
    </row>
    <row r="3228" spans="1:41" x14ac:dyDescent="0.25">
      <c r="A3228" s="1">
        <v>2019</v>
      </c>
      <c r="B3228" t="s">
        <v>2384</v>
      </c>
      <c r="C3228" t="s">
        <v>7072</v>
      </c>
      <c r="D3228" t="s">
        <v>7218</v>
      </c>
      <c r="E3228" t="s">
        <v>7770</v>
      </c>
      <c r="F3228" t="s">
        <v>9415</v>
      </c>
      <c r="G3228" t="s">
        <v>11578</v>
      </c>
      <c r="H3228" t="s">
        <v>12694</v>
      </c>
      <c r="I3228" s="1">
        <v>0.64649577807122705</v>
      </c>
      <c r="J3228" s="1">
        <v>0.54054129965664222</v>
      </c>
      <c r="K3228" s="1">
        <v>0.56744612162987518</v>
      </c>
      <c r="L3228" s="1">
        <v>0.64198841615523383</v>
      </c>
      <c r="M3228" s="1">
        <v>0.59978600599786003</v>
      </c>
      <c r="N3228" s="1">
        <v>0.43148352588123712</v>
      </c>
      <c r="O3228" s="1">
        <v>0.52753563027535633</v>
      </c>
      <c r="P3228" s="1">
        <v>0.49651992729529643</v>
      </c>
      <c r="Q3228" s="1">
        <v>0.46494220974023298</v>
      </c>
      <c r="R3228" s="1">
        <v>0.70441072089454926</v>
      </c>
      <c r="S3228" s="1">
        <v>0.72378657696730597</v>
      </c>
      <c r="T3228" s="1">
        <v>0.55213704626572724</v>
      </c>
      <c r="U3228" s="1">
        <v>0.51390618513906194</v>
      </c>
      <c r="V3228" s="1">
        <v>0.59133693730955872</v>
      </c>
      <c r="W3228" s="1">
        <v>0.47106870952336533</v>
      </c>
      <c r="X3228" s="1">
        <v>0.63756922180122411</v>
      </c>
      <c r="Y3228" s="1">
        <v>0.61754039479083744</v>
      </c>
      <c r="Z3228" s="1">
        <v>0.78096687685728783</v>
      </c>
      <c r="AA3228" s="1">
        <v>0.61278031670552524</v>
      </c>
      <c r="AB3228" s="1">
        <v>0.6940649548287805</v>
      </c>
      <c r="AC3228" s="1">
        <v>0.58482613278252371</v>
      </c>
      <c r="AD3228" s="1">
        <v>0.54502171734046101</v>
      </c>
      <c r="AE3228" s="1">
        <v>0.59319466293562451</v>
      </c>
      <c r="AF3228" s="1">
        <v>0</v>
      </c>
      <c r="AG3228" s="1">
        <v>0.52473144513730929</v>
      </c>
      <c r="AH3228" s="1">
        <v>0.54144346226810058</v>
      </c>
      <c r="AI3228" s="1">
        <v>0.61978816565588979</v>
      </c>
      <c r="AJ3228" s="1">
        <v>0.48234563995501528</v>
      </c>
      <c r="AK3228" s="1">
        <v>0.68855113126822642</v>
      </c>
      <c r="AL3228" s="1">
        <v>0.56538653373718262</v>
      </c>
      <c r="AM3228" s="1">
        <v>0.5428241491317749</v>
      </c>
      <c r="AN3228" s="1">
        <v>0.59734988212585449</v>
      </c>
      <c r="AO3228" t="s">
        <v>16038</v>
      </c>
    </row>
    <row r="3229" spans="1:41" x14ac:dyDescent="0.25">
      <c r="A3229" s="1">
        <v>2019</v>
      </c>
      <c r="B3229" t="s">
        <v>2385</v>
      </c>
      <c r="C3229" t="s">
        <v>7072</v>
      </c>
      <c r="D3229" t="s">
        <v>7218</v>
      </c>
      <c r="E3229" t="s">
        <v>7770</v>
      </c>
      <c r="F3229" t="s">
        <v>9415</v>
      </c>
      <c r="G3229" t="s">
        <v>11578</v>
      </c>
      <c r="H3229" t="s">
        <v>12694</v>
      </c>
      <c r="I3229" s="1">
        <v>0.6452017195190477</v>
      </c>
      <c r="J3229" s="1">
        <v>0.55199999999999994</v>
      </c>
      <c r="K3229" s="1">
        <v>0.62045492981566042</v>
      </c>
      <c r="L3229" s="1">
        <v>0.60732313460430476</v>
      </c>
      <c r="M3229" s="1">
        <v>0.57033820792901524</v>
      </c>
      <c r="N3229" s="1">
        <v>0.41286149162861491</v>
      </c>
      <c r="O3229" s="1">
        <v>0.5348962903964305</v>
      </c>
      <c r="P3229" s="1">
        <v>0.51054358550744594</v>
      </c>
      <c r="Q3229" s="1">
        <v>0.54829631555490377</v>
      </c>
      <c r="R3229" s="1">
        <v>0.70754714730515389</v>
      </c>
      <c r="S3229" s="1">
        <v>0.71725865761506447</v>
      </c>
      <c r="T3229" s="1">
        <v>0.62585559207603048</v>
      </c>
      <c r="U3229" s="1">
        <v>0.48715417673918893</v>
      </c>
      <c r="V3229" s="1">
        <v>0.59070812495470038</v>
      </c>
      <c r="W3229" s="1">
        <v>0.55037446581196592</v>
      </c>
      <c r="X3229" s="1">
        <v>0.65558244385866349</v>
      </c>
      <c r="Y3229" s="1">
        <v>0.61898405473616647</v>
      </c>
      <c r="Z3229" s="1">
        <v>0.79290083775812181</v>
      </c>
      <c r="AA3229" s="1">
        <v>0.62705859793275398</v>
      </c>
      <c r="AB3229" s="1">
        <v>0.65271677753907908</v>
      </c>
      <c r="AC3229" s="1">
        <v>0.59931506849315086</v>
      </c>
      <c r="AD3229" s="1">
        <v>0.59069596396065094</v>
      </c>
      <c r="AE3229" s="1">
        <v>0.60057016630163251</v>
      </c>
      <c r="AF3229" s="1">
        <v>0.6522266258813505</v>
      </c>
      <c r="AG3229" s="1">
        <v>0.57905114434594529</v>
      </c>
      <c r="AH3229" s="1">
        <v>0.5650441222481698</v>
      </c>
      <c r="AI3229" s="1">
        <v>0.62188314154192614</v>
      </c>
      <c r="AJ3229" s="1">
        <v>0.48194648860241301</v>
      </c>
      <c r="AK3229" s="1">
        <v>0.69622127776656484</v>
      </c>
      <c r="AL3229" s="1">
        <v>0.60051751136779785</v>
      </c>
      <c r="AM3229" s="1">
        <v>0.58904051780700684</v>
      </c>
      <c r="AN3229" s="1">
        <v>0.61677676439285278</v>
      </c>
      <c r="AO3229" t="s">
        <v>16039</v>
      </c>
    </row>
    <row r="3230" spans="1:41" x14ac:dyDescent="0.25">
      <c r="A3230" s="1">
        <v>2019</v>
      </c>
      <c r="B3230" t="s">
        <v>2386</v>
      </c>
      <c r="C3230" t="s">
        <v>7072</v>
      </c>
      <c r="D3230" t="s">
        <v>7218</v>
      </c>
      <c r="E3230" t="s">
        <v>7770</v>
      </c>
      <c r="F3230" t="s">
        <v>9415</v>
      </c>
      <c r="G3230" t="s">
        <v>11578</v>
      </c>
      <c r="H3230" t="s">
        <v>12694</v>
      </c>
      <c r="I3230" s="1">
        <v>0.64638231758887388</v>
      </c>
      <c r="J3230" s="1">
        <v>0.53496125655159732</v>
      </c>
      <c r="K3230" s="1">
        <v>0.55728518057285181</v>
      </c>
      <c r="L3230" s="1">
        <v>0.6125139306265639</v>
      </c>
      <c r="M3230" s="1">
        <v>0.5786627875</v>
      </c>
      <c r="N3230" s="1">
        <v>0.3992504899597985</v>
      </c>
      <c r="O3230" s="1">
        <v>0.58923135464231347</v>
      </c>
      <c r="P3230" s="1">
        <v>0.47637864418686338</v>
      </c>
      <c r="Q3230" s="1">
        <v>0.50442543426705821</v>
      </c>
      <c r="R3230" s="1">
        <v>0.69343242980666475</v>
      </c>
      <c r="S3230" s="1">
        <v>0.62105807895414122</v>
      </c>
      <c r="T3230" s="1">
        <v>0.61314387498836753</v>
      </c>
      <c r="U3230" s="1">
        <v>0.48231265108783239</v>
      </c>
      <c r="V3230" s="1">
        <v>0.60821917808219184</v>
      </c>
      <c r="W3230" s="1">
        <v>0.47453459782226898</v>
      </c>
      <c r="X3230" s="1">
        <v>0.73532808309521402</v>
      </c>
      <c r="Y3230" s="1">
        <v>0.60906350793366426</v>
      </c>
      <c r="Z3230" s="1">
        <v>0.83591103255265875</v>
      </c>
      <c r="AA3230" s="1">
        <v>0.64992012919683972</v>
      </c>
      <c r="AB3230" s="1">
        <v>0.6686236138290933</v>
      </c>
      <c r="AC3230" s="1">
        <v>0.58361872146118721</v>
      </c>
      <c r="AD3230" s="1">
        <v>0.64201047672348399</v>
      </c>
      <c r="AE3230" s="1">
        <v>0.5789302022178735</v>
      </c>
      <c r="AF3230" s="1">
        <v>0.5440313111545988</v>
      </c>
      <c r="AG3230" s="1">
        <v>0.54904139828842724</v>
      </c>
      <c r="AH3230" s="1">
        <v>0.52712743117687255</v>
      </c>
      <c r="AI3230" s="1">
        <v>0.58841956149162733</v>
      </c>
      <c r="AJ3230" s="1">
        <v>0.47595517921960068</v>
      </c>
      <c r="AK3230" s="1">
        <v>0.66372960092983124</v>
      </c>
      <c r="AL3230" s="1">
        <v>0.58770698308944702</v>
      </c>
      <c r="AM3230" s="1">
        <v>0.57554984092712402</v>
      </c>
      <c r="AN3230" s="1">
        <v>0.60492950677871704</v>
      </c>
      <c r="AO3230" t="s">
        <v>16040</v>
      </c>
    </row>
    <row r="3231" spans="1:41" x14ac:dyDescent="0.25">
      <c r="A3231" s="1">
        <v>2019</v>
      </c>
      <c r="B3231" t="s">
        <v>2387</v>
      </c>
      <c r="C3231" t="s">
        <v>7072</v>
      </c>
      <c r="D3231" t="s">
        <v>7218</v>
      </c>
      <c r="E3231" t="s">
        <v>7770</v>
      </c>
      <c r="F3231" t="s">
        <v>9415</v>
      </c>
      <c r="G3231" t="s">
        <v>11578</v>
      </c>
      <c r="H3231" t="s">
        <v>12694</v>
      </c>
      <c r="I3231" s="1">
        <v>0.66925023556979102</v>
      </c>
      <c r="J3231" s="1">
        <v>0.55000000000000004</v>
      </c>
      <c r="K3231" s="1">
        <v>0.61385370896872582</v>
      </c>
      <c r="L3231" s="1">
        <v>0.61426397042835401</v>
      </c>
      <c r="M3231" s="1">
        <v>0.51254518908226587</v>
      </c>
      <c r="N3231" s="1">
        <v>0.45223494964466082</v>
      </c>
      <c r="O3231" s="1">
        <v>0.55233579206181949</v>
      </c>
      <c r="P3231" s="1">
        <v>0.50824900759505287</v>
      </c>
      <c r="Q3231" s="1">
        <v>0.4902147973773075</v>
      </c>
      <c r="R3231" s="1">
        <v>0.70662610965366501</v>
      </c>
      <c r="S3231" s="1">
        <v>0.68134314174378119</v>
      </c>
      <c r="T3231" s="1">
        <v>0.63102486047691531</v>
      </c>
      <c r="U3231" s="1">
        <v>0.48034714783276428</v>
      </c>
      <c r="V3231" s="1">
        <v>0.63283186217082488</v>
      </c>
      <c r="W3231" s="1">
        <v>0.55767647278987953</v>
      </c>
      <c r="X3231" s="1">
        <v>0.67764237284785234</v>
      </c>
      <c r="Y3231" s="1">
        <v>0.61250839669266122</v>
      </c>
      <c r="Z3231" s="1">
        <v>0.74285429909882827</v>
      </c>
      <c r="AA3231" s="1">
        <v>0.65573877386120993</v>
      </c>
      <c r="AB3231" s="1">
        <v>0.658650566425798</v>
      </c>
      <c r="AC3231" s="1">
        <v>0.66622924805671901</v>
      </c>
      <c r="AD3231" s="1">
        <v>0.64855485036302885</v>
      </c>
      <c r="AE3231" s="1">
        <v>0.60762694653537996</v>
      </c>
      <c r="AF3231" s="1">
        <v>0.63405725390594536</v>
      </c>
      <c r="AG3231" s="1">
        <v>0.54677087504126054</v>
      </c>
      <c r="AH3231" s="1">
        <v>0.54056604390369212</v>
      </c>
      <c r="AI3231" s="1">
        <v>0.62059635172091365</v>
      </c>
      <c r="AJ3231" s="1">
        <v>0.51071789640545473</v>
      </c>
      <c r="AK3231" s="1">
        <v>0.65382040495147875</v>
      </c>
      <c r="AL3231" s="1">
        <v>0.60100448131561279</v>
      </c>
      <c r="AM3231" s="1">
        <v>0.59297192096710205</v>
      </c>
      <c r="AN3231" s="1">
        <v>0.6123841404914856</v>
      </c>
      <c r="AO3231" t="s">
        <v>16041</v>
      </c>
    </row>
    <row r="3232" spans="1:41" x14ac:dyDescent="0.25">
      <c r="A3232" s="1">
        <v>2019</v>
      </c>
      <c r="B3232" t="s">
        <v>2388</v>
      </c>
      <c r="C3232" t="s">
        <v>7072</v>
      </c>
      <c r="D3232" t="s">
        <v>7218</v>
      </c>
      <c r="E3232" t="s">
        <v>7770</v>
      </c>
      <c r="F3232" t="s">
        <v>9415</v>
      </c>
      <c r="G3232" t="s">
        <v>11578</v>
      </c>
      <c r="H3232" t="s">
        <v>12694</v>
      </c>
      <c r="I3232" s="1">
        <v>0.6706187262304244</v>
      </c>
      <c r="J3232" s="1">
        <v>0.53</v>
      </c>
      <c r="K3232" s="1">
        <v>0.58273537725592517</v>
      </c>
      <c r="L3232" s="1">
        <v>0.60767053839609708</v>
      </c>
      <c r="M3232" s="1">
        <v>0.52183881783084485</v>
      </c>
      <c r="N3232" s="1">
        <v>0.39274595276836238</v>
      </c>
      <c r="O3232" s="1">
        <v>0.57740462512888502</v>
      </c>
      <c r="P3232" s="1">
        <v>0.5</v>
      </c>
      <c r="Q3232" s="1">
        <v>0.52028758741942438</v>
      </c>
      <c r="R3232" s="1">
        <v>0.71550978060046044</v>
      </c>
      <c r="S3232" s="1">
        <v>0.66865468640094083</v>
      </c>
      <c r="T3232" s="1">
        <v>0.62579274479959413</v>
      </c>
      <c r="U3232" s="1">
        <v>0.47817109857641688</v>
      </c>
      <c r="V3232" s="1">
        <v>0.67556119782938029</v>
      </c>
      <c r="W3232" s="1">
        <v>0.55206228011078673</v>
      </c>
      <c r="X3232" s="1">
        <v>0.73634620770633485</v>
      </c>
      <c r="Y3232" s="1">
        <v>0.59642506213513669</v>
      </c>
      <c r="Z3232" s="1">
        <v>0.79030558482613278</v>
      </c>
      <c r="AA3232" s="1">
        <v>0.63887001014153966</v>
      </c>
      <c r="AB3232" s="1">
        <v>0.65231572080887146</v>
      </c>
      <c r="AC3232" s="1">
        <v>0.66373748582875125</v>
      </c>
      <c r="AD3232" s="1">
        <v>0.61869626142364542</v>
      </c>
      <c r="AE3232" s="1">
        <v>0.59228376679240291</v>
      </c>
      <c r="AF3232" s="1">
        <v>0.55208416780154335</v>
      </c>
      <c r="AG3232" s="1">
        <v>0.52726825753814099</v>
      </c>
      <c r="AH3232" s="1">
        <v>0.51251352018111951</v>
      </c>
      <c r="AI3232" s="1">
        <v>0.62068899186895388</v>
      </c>
      <c r="AJ3232" s="1">
        <v>0.48601057032987399</v>
      </c>
      <c r="AK3232" s="1">
        <v>0.65219169424101953</v>
      </c>
      <c r="AL3232" s="1">
        <v>0.59513074159622192</v>
      </c>
      <c r="AM3232" s="1">
        <v>0.58456182479858398</v>
      </c>
      <c r="AN3232" s="1">
        <v>0.61010342836380005</v>
      </c>
      <c r="AO3232" t="s">
        <v>16042</v>
      </c>
    </row>
    <row r="3233" spans="1:41" x14ac:dyDescent="0.25">
      <c r="A3233" s="1">
        <v>2019</v>
      </c>
      <c r="B3233" t="s">
        <v>2389</v>
      </c>
      <c r="C3233" t="s">
        <v>7072</v>
      </c>
      <c r="D3233" t="s">
        <v>7218</v>
      </c>
      <c r="E3233" t="s">
        <v>7770</v>
      </c>
      <c r="F3233" t="s">
        <v>9415</v>
      </c>
      <c r="G3233" t="s">
        <v>11578</v>
      </c>
      <c r="H3233" t="s">
        <v>12694</v>
      </c>
      <c r="I3233" s="1">
        <v>0.61827709846465018</v>
      </c>
      <c r="J3233" s="1">
        <v>0.54268299565195133</v>
      </c>
      <c r="K3233" s="1">
        <v>0.60994717521711883</v>
      </c>
      <c r="L3233" s="1">
        <v>0.63057186344857574</v>
      </c>
      <c r="M3233" s="1">
        <v>0.52494377427928851</v>
      </c>
      <c r="N3233" s="1">
        <v>0.3789514522724115</v>
      </c>
      <c r="O3233" s="1">
        <v>0.58923135464231347</v>
      </c>
      <c r="P3233" s="1">
        <v>0.49914943146208263</v>
      </c>
      <c r="Q3233" s="1">
        <v>0.50376637798259116</v>
      </c>
      <c r="R3233" s="1">
        <v>0.72044647387113137</v>
      </c>
      <c r="S3233" s="1">
        <v>0.64591262170890718</v>
      </c>
      <c r="T3233" s="1">
        <v>0.57141749728826063</v>
      </c>
      <c r="U3233" s="1">
        <v>0.49837160891753962</v>
      </c>
      <c r="V3233" s="1">
        <v>0.68085453359425963</v>
      </c>
      <c r="W3233" s="1">
        <v>0.43448180434481798</v>
      </c>
      <c r="X3233" s="1">
        <v>0.67926651644670155</v>
      </c>
      <c r="Y3233" s="1">
        <v>0.65035237593103223</v>
      </c>
      <c r="Z3233" s="1">
        <v>0.76828296006378194</v>
      </c>
      <c r="AA3233" s="1">
        <v>0.64919172012247039</v>
      </c>
      <c r="AB3233" s="1">
        <v>0.6686236138290933</v>
      </c>
      <c r="AC3233" s="1">
        <v>0.58361872146118721</v>
      </c>
      <c r="AD3233" s="1">
        <v>0.63208292718000803</v>
      </c>
      <c r="AE3233" s="1">
        <v>0.58708414872798431</v>
      </c>
      <c r="AF3233" s="1">
        <v>0.58945620589456205</v>
      </c>
      <c r="AG3233" s="1">
        <v>0.54905359410056398</v>
      </c>
      <c r="AH3233" s="1">
        <v>0.54326401892184883</v>
      </c>
      <c r="AI3233" s="1">
        <v>0.57309759454676534</v>
      </c>
      <c r="AJ3233" s="1">
        <v>0.48145477849875828</v>
      </c>
      <c r="AK3233" s="1">
        <v>0.62668608821616945</v>
      </c>
      <c r="AL3233" s="1">
        <v>0.58725935220718384</v>
      </c>
      <c r="AM3233" s="1">
        <v>0.58420979976654053</v>
      </c>
      <c r="AN3233" s="1">
        <v>0.5915796160697937</v>
      </c>
      <c r="AO3233" t="s">
        <v>16043</v>
      </c>
    </row>
    <row r="3234" spans="1:41" x14ac:dyDescent="0.25">
      <c r="A3234" s="1">
        <v>2019</v>
      </c>
      <c r="B3234" t="s">
        <v>2390</v>
      </c>
      <c r="C3234" t="s">
        <v>7072</v>
      </c>
      <c r="D3234" t="s">
        <v>7218</v>
      </c>
      <c r="E3234" t="s">
        <v>7770</v>
      </c>
      <c r="F3234" t="s">
        <v>9416</v>
      </c>
      <c r="G3234" t="s">
        <v>11578</v>
      </c>
      <c r="H3234" t="s">
        <v>12694</v>
      </c>
      <c r="I3234" s="1">
        <v>1.8004914939824299E-2</v>
      </c>
      <c r="J3234" s="1">
        <v>0.06</v>
      </c>
      <c r="K3234" s="1">
        <v>6.5298507462686603E-2</v>
      </c>
      <c r="L3234" s="1">
        <v>7.9999999999999905E-2</v>
      </c>
      <c r="M3234" s="1">
        <v>4.4000000000000102E-2</v>
      </c>
      <c r="N3234" s="1">
        <v>7.2088823151433098E-2</v>
      </c>
      <c r="O3234" s="1">
        <v>9.5025510204081703E-2</v>
      </c>
      <c r="P3234" s="1">
        <v>6.7000000000000004E-2</v>
      </c>
      <c r="Q3234" s="1">
        <v>5.2039186395943599E-2</v>
      </c>
      <c r="R3234" s="1">
        <v>4.7285464098073597E-2</v>
      </c>
      <c r="S3234" s="1">
        <v>5.5164977786517799E-2</v>
      </c>
      <c r="T3234" s="1">
        <v>4.9151254117050902E-2</v>
      </c>
      <c r="U3234" s="1">
        <v>3.6792685893010602E-2</v>
      </c>
      <c r="V3234" s="1">
        <v>6.7495534757488596E-2</v>
      </c>
      <c r="W3234" s="1">
        <v>6.1016949152542403E-2</v>
      </c>
      <c r="X3234" s="1">
        <v>4.1313634213851397E-2</v>
      </c>
      <c r="Y3234" s="1">
        <v>4.4215626892792202E-2</v>
      </c>
      <c r="Z3234" s="1">
        <v>0.05</v>
      </c>
      <c r="AA3234" s="1">
        <v>5.8000000000000003E-2</v>
      </c>
      <c r="AB3234" s="1">
        <v>1</v>
      </c>
      <c r="AC3234" s="1">
        <v>7.3946070593366303E-2</v>
      </c>
      <c r="AD3234" s="1">
        <v>1.27924068548278E-2</v>
      </c>
      <c r="AE3234" s="1">
        <v>9.2178770949720698E-2</v>
      </c>
      <c r="AF3234" s="1">
        <v>4.5949214026602202E-2</v>
      </c>
      <c r="AG3234" s="1">
        <v>3.8661281015579897E-2</v>
      </c>
      <c r="AH3234" s="1">
        <v>4.68119451170299E-2</v>
      </c>
      <c r="AI3234" s="1">
        <v>5.9701492537313397E-2</v>
      </c>
      <c r="AJ3234" s="1">
        <v>0.05</v>
      </c>
      <c r="AK3234" s="1">
        <v>0.05</v>
      </c>
      <c r="AL3234" s="1">
        <v>8.7377041578292847E-2</v>
      </c>
      <c r="AM3234" s="1">
        <v>5.6097507476806641E-2</v>
      </c>
      <c r="AN3234" s="1">
        <v>0.13168971240520477</v>
      </c>
      <c r="AO3234" t="s">
        <v>16044</v>
      </c>
    </row>
    <row r="3235" spans="1:41" x14ac:dyDescent="0.25">
      <c r="A3235" s="1">
        <v>2019</v>
      </c>
      <c r="B3235" t="s">
        <v>2391</v>
      </c>
      <c r="C3235" t="s">
        <v>7072</v>
      </c>
      <c r="D3235" t="s">
        <v>7218</v>
      </c>
      <c r="E3235" t="s">
        <v>7770</v>
      </c>
      <c r="F3235" t="s">
        <v>9416</v>
      </c>
      <c r="G3235" t="s">
        <v>11578</v>
      </c>
      <c r="H3235" t="s">
        <v>12694</v>
      </c>
      <c r="I3235" s="1">
        <v>3.7174721189591101E-2</v>
      </c>
      <c r="J3235" s="1">
        <v>6.1335998890318703E-2</v>
      </c>
      <c r="K3235" s="1">
        <v>6.6055045871559706E-2</v>
      </c>
      <c r="L3235" s="1">
        <v>8.6206896551724102E-2</v>
      </c>
      <c r="M3235" s="1">
        <v>4.5764362220058502E-2</v>
      </c>
      <c r="N3235" s="1">
        <v>7.0558984730109797E-2</v>
      </c>
      <c r="O3235" s="1">
        <v>9.62221504681951E-2</v>
      </c>
      <c r="P3235" s="1">
        <v>7.0403587443946106E-2</v>
      </c>
      <c r="Q3235" s="1">
        <v>5.2758666947739501E-2</v>
      </c>
      <c r="R3235" s="1">
        <v>4.89436619718309E-2</v>
      </c>
      <c r="S3235" s="1">
        <v>5.8240396530359402E-2</v>
      </c>
      <c r="T3235" s="1">
        <v>4.9875311720698298E-2</v>
      </c>
      <c r="U3235" s="1">
        <v>3.7706740324047597E-2</v>
      </c>
      <c r="V3235" s="1">
        <v>5.8383233532934099E-2</v>
      </c>
      <c r="W3235" s="1">
        <v>6.0509554140127299E-2</v>
      </c>
      <c r="X3235" s="1">
        <v>4.1313634213851397E-2</v>
      </c>
      <c r="Y3235" s="1">
        <v>4.1490833519942198E-2</v>
      </c>
      <c r="Z3235" s="1">
        <v>4.9528301886792497E-2</v>
      </c>
      <c r="AA3235" s="1">
        <v>6.0000000000000102E-2</v>
      </c>
      <c r="AB3235" s="1">
        <v>7.0731707317073095E-2</v>
      </c>
      <c r="AC3235" s="1">
        <v>6.8459657701711502E-2</v>
      </c>
      <c r="AD3235" s="1">
        <v>6.3536994565022403E-2</v>
      </c>
      <c r="AE3235" s="1">
        <v>9.7222222222222196E-2</v>
      </c>
      <c r="AF3235" s="1">
        <v>5.3403755868544601E-2</v>
      </c>
      <c r="AG3235" s="1">
        <v>3.6538022379538702E-2</v>
      </c>
      <c r="AH3235" s="1">
        <v>4.4595616024187497E-2</v>
      </c>
      <c r="AI3235" s="1">
        <v>5.52775792232547E-2</v>
      </c>
      <c r="AJ3235" s="1">
        <v>5.3275422722129803E-2</v>
      </c>
      <c r="AK3235" s="1">
        <v>4.2650920020373698E-2</v>
      </c>
      <c r="AL3235" s="1">
        <v>5.7867724448442459E-2</v>
      </c>
      <c r="AM3235" s="1">
        <v>5.7846508920192719E-2</v>
      </c>
      <c r="AN3235" s="1">
        <v>5.7897776365280151E-2</v>
      </c>
      <c r="AO3235" t="s">
        <v>16045</v>
      </c>
    </row>
    <row r="3236" spans="1:41" x14ac:dyDescent="0.25">
      <c r="A3236" s="1">
        <v>2019</v>
      </c>
      <c r="B3236" t="s">
        <v>2392</v>
      </c>
      <c r="C3236" t="s">
        <v>7072</v>
      </c>
      <c r="D3236" t="s">
        <v>7218</v>
      </c>
      <c r="E3236" t="s">
        <v>7770</v>
      </c>
      <c r="F3236" t="s">
        <v>9416</v>
      </c>
      <c r="G3236" t="s">
        <v>11578</v>
      </c>
      <c r="H3236" t="s">
        <v>12694</v>
      </c>
      <c r="I3236" s="1">
        <v>6.0430869947593301E-2</v>
      </c>
      <c r="J3236" s="1">
        <v>5.9900995809137297E-2</v>
      </c>
      <c r="K3236" s="1">
        <v>6.0000000000000102E-2</v>
      </c>
      <c r="L3236" s="1">
        <v>7.5630252100840303E-2</v>
      </c>
      <c r="M3236" s="1">
        <v>6.0301507537688398E-2</v>
      </c>
      <c r="N3236" s="1">
        <v>6.3063063063063099E-2</v>
      </c>
      <c r="O3236" s="1">
        <v>6.8852459016393405E-2</v>
      </c>
      <c r="P3236" s="1">
        <v>6.6964285714285698E-2</v>
      </c>
      <c r="Q3236" s="1">
        <v>5.3101037133345498E-2</v>
      </c>
      <c r="R3236" s="1">
        <v>4.1292639138240599E-2</v>
      </c>
      <c r="S3236" s="1">
        <v>5.4300000000000001E-2</v>
      </c>
      <c r="T3236" s="1">
        <v>1</v>
      </c>
      <c r="U3236" s="1">
        <v>4.4157242864835897E-2</v>
      </c>
      <c r="V3236" s="1">
        <v>0.1131071332938304</v>
      </c>
      <c r="W3236" s="1">
        <v>6.0000000000000102E-2</v>
      </c>
      <c r="X3236" s="1">
        <v>3.4285714285714301E-2</v>
      </c>
      <c r="Y3236" s="1">
        <v>4.6081596712650399E-2</v>
      </c>
      <c r="Z3236" s="1">
        <v>0.05</v>
      </c>
      <c r="AA3236" s="1">
        <v>6.0000000000000102E-2</v>
      </c>
      <c r="AB3236" s="1">
        <v>1</v>
      </c>
      <c r="AC3236" s="1">
        <v>9.0090090089642194E-2</v>
      </c>
      <c r="AD3236" s="1">
        <v>6.6411238825031901E-2</v>
      </c>
      <c r="AE3236" s="1">
        <v>8.0016056120785106E-2</v>
      </c>
      <c r="AF3236" s="1">
        <v>5.5058823529411799E-2</v>
      </c>
      <c r="AG3236" s="1">
        <v>4.1823361823361799E-2</v>
      </c>
      <c r="AH3236" s="1">
        <v>5.0059538721332397E-2</v>
      </c>
      <c r="AI3236" s="1">
        <v>6.4382279987201904E-2</v>
      </c>
      <c r="AJ3236" s="1">
        <v>5.00000000000001E-2</v>
      </c>
      <c r="AK3236" s="1">
        <v>0.05</v>
      </c>
      <c r="AL3236" s="1">
        <v>0.12480378895998001</v>
      </c>
      <c r="AM3236" s="1">
        <v>6.1806909739971161E-2</v>
      </c>
      <c r="AN3236" s="1">
        <v>0.21404938399791718</v>
      </c>
      <c r="AO3236" t="s">
        <v>16046</v>
      </c>
    </row>
    <row r="3237" spans="1:41" x14ac:dyDescent="0.25">
      <c r="A3237" s="1">
        <v>2019</v>
      </c>
      <c r="B3237" t="s">
        <v>2393</v>
      </c>
      <c r="C3237" t="s">
        <v>7072</v>
      </c>
      <c r="D3237" t="s">
        <v>7218</v>
      </c>
      <c r="E3237" t="s">
        <v>7770</v>
      </c>
      <c r="F3237" t="s">
        <v>9416</v>
      </c>
      <c r="G3237" t="s">
        <v>11578</v>
      </c>
      <c r="H3237" t="s">
        <v>12694</v>
      </c>
      <c r="I3237" s="1">
        <v>4.8110225513331398E-2</v>
      </c>
      <c r="J3237" s="1">
        <v>5.7000000000000002E-2</v>
      </c>
      <c r="K3237" s="1">
        <v>6.4735945485519697E-2</v>
      </c>
      <c r="L3237" s="1">
        <v>7.9999999999999905E-2</v>
      </c>
      <c r="M3237" s="1">
        <v>5.5299539170506902E-2</v>
      </c>
      <c r="N3237" s="1">
        <v>8.2949308755760398E-2</v>
      </c>
      <c r="O3237" s="1">
        <v>9.5022624434389094E-2</v>
      </c>
      <c r="P3237" s="1">
        <v>6.7415730337078705E-2</v>
      </c>
      <c r="Q3237" s="1">
        <v>5.4945054945055097E-2</v>
      </c>
      <c r="R3237" s="1">
        <v>4.6805134427684199E-2</v>
      </c>
      <c r="S3237" s="1">
        <v>5.2999999999999999E-2</v>
      </c>
      <c r="T3237" s="1">
        <v>6.5000000000000002E-2</v>
      </c>
      <c r="U3237" s="1">
        <v>3.5108274635753299E-2</v>
      </c>
      <c r="V3237" s="1">
        <v>5.5214723926380403E-2</v>
      </c>
      <c r="W3237" s="1">
        <v>6.0000000000000102E-2</v>
      </c>
      <c r="X3237" s="1">
        <v>3.5979126613567697E-2</v>
      </c>
      <c r="Y3237" s="1">
        <v>4.1056340517800202E-2</v>
      </c>
      <c r="Z3237" s="1">
        <v>5.3134392443108601E-2</v>
      </c>
      <c r="AA3237" s="1">
        <v>0.06</v>
      </c>
      <c r="AB3237" s="1">
        <v>7.0607128237655803E-2</v>
      </c>
      <c r="AC3237" s="1">
        <v>8.6904761904761693E-2</v>
      </c>
      <c r="AD3237" s="1">
        <v>5.7068741893644602E-2</v>
      </c>
      <c r="AE3237" s="1">
        <v>9.1145833333333301E-2</v>
      </c>
      <c r="AF3237" s="1">
        <v>5.5000000000000097E-2</v>
      </c>
      <c r="AG3237" s="1">
        <v>4.0595737902629499E-2</v>
      </c>
      <c r="AH3237" s="1">
        <v>4.7865668430442099E-2</v>
      </c>
      <c r="AI3237" s="1">
        <v>6.11702127659575E-2</v>
      </c>
      <c r="AJ3237" s="1">
        <v>4.8000000000000098E-2</v>
      </c>
      <c r="AK3237" s="1">
        <v>0.05</v>
      </c>
      <c r="AL3237" s="1">
        <v>5.928049236536026E-2</v>
      </c>
      <c r="AM3237" s="1">
        <v>5.9022672474384308E-2</v>
      </c>
      <c r="AN3237" s="1">
        <v>5.9645753353834152E-2</v>
      </c>
      <c r="AO3237" t="s">
        <v>16047</v>
      </c>
    </row>
    <row r="3238" spans="1:41" x14ac:dyDescent="0.25">
      <c r="A3238" s="1">
        <v>2019</v>
      </c>
      <c r="B3238" t="s">
        <v>2394</v>
      </c>
      <c r="C3238" t="s">
        <v>7072</v>
      </c>
      <c r="D3238" t="s">
        <v>7218</v>
      </c>
      <c r="E3238" t="s">
        <v>7770</v>
      </c>
      <c r="F3238" t="s">
        <v>9416</v>
      </c>
      <c r="G3238" t="s">
        <v>11578</v>
      </c>
      <c r="H3238" t="s">
        <v>12694</v>
      </c>
      <c r="I3238" s="1">
        <v>3.5797936634096403E-2</v>
      </c>
      <c r="J3238" s="1">
        <v>5.7000000000000002E-2</v>
      </c>
      <c r="K3238" s="1">
        <v>6.3157894736842093E-2</v>
      </c>
      <c r="L3238" s="1">
        <v>7.9999999999999905E-2</v>
      </c>
      <c r="M3238" s="1">
        <v>4.0415883658085801E-2</v>
      </c>
      <c r="N3238" s="1">
        <v>7.9767591553226505E-2</v>
      </c>
      <c r="O3238" s="1">
        <v>9.47535771065183E-2</v>
      </c>
      <c r="P3238" s="1">
        <v>6.7720090293453702E-2</v>
      </c>
      <c r="Q3238" s="1">
        <v>5.1470588235294101E-2</v>
      </c>
      <c r="R3238" s="1">
        <v>4.7004608294930902E-2</v>
      </c>
      <c r="S3238" s="1">
        <v>5.5000000000000202E-2</v>
      </c>
      <c r="T3238" s="1">
        <v>1</v>
      </c>
      <c r="U3238" s="1">
        <v>3.82337533622292E-2</v>
      </c>
      <c r="V3238" s="1">
        <v>6.4304261493813797E-2</v>
      </c>
      <c r="W3238" s="1">
        <v>6.0402684563758399E-2</v>
      </c>
      <c r="X3238" s="1">
        <v>4.0109389243391101E-2</v>
      </c>
      <c r="Y3238" s="1">
        <v>4.1000000000000002E-2</v>
      </c>
      <c r="Z3238" s="1">
        <v>5.0441781265280497E-2</v>
      </c>
      <c r="AA3238" s="1">
        <v>6.0000000000000102E-2</v>
      </c>
      <c r="AB3238" s="1">
        <v>1</v>
      </c>
      <c r="AC3238" s="1">
        <v>9.1799288475010093E-2</v>
      </c>
      <c r="AD3238" s="1">
        <v>6.3749228873494199E-2</v>
      </c>
      <c r="AE3238" s="1">
        <v>9.2633423180592894E-2</v>
      </c>
      <c r="AF3238" s="1">
        <v>5.5000000000000097E-2</v>
      </c>
      <c r="AG3238" s="1">
        <v>4.0602193040899799E-2</v>
      </c>
      <c r="AH3238" s="1">
        <v>4.6885741105159397E-2</v>
      </c>
      <c r="AI3238" s="1">
        <v>6.0606060606060601E-2</v>
      </c>
      <c r="AJ3238" s="1">
        <v>4.76190476190477E-2</v>
      </c>
      <c r="AK3238" s="1">
        <v>0.05</v>
      </c>
      <c r="AL3238" s="1">
        <v>0.1232922375202179</v>
      </c>
      <c r="AM3238" s="1">
        <v>5.8846741914749146E-2</v>
      </c>
      <c r="AN3238" s="1">
        <v>0.21459002792835236</v>
      </c>
      <c r="AO3238" t="s">
        <v>16048</v>
      </c>
    </row>
    <row r="3239" spans="1:41" x14ac:dyDescent="0.25">
      <c r="A3239" s="1">
        <v>2019</v>
      </c>
      <c r="B3239" t="s">
        <v>2395</v>
      </c>
      <c r="C3239" t="s">
        <v>7072</v>
      </c>
      <c r="D3239" t="s">
        <v>7218</v>
      </c>
      <c r="E3239" t="s">
        <v>7770</v>
      </c>
      <c r="F3239" t="s">
        <v>9416</v>
      </c>
      <c r="G3239" t="s">
        <v>11578</v>
      </c>
      <c r="H3239" t="s">
        <v>12694</v>
      </c>
      <c r="I3239" s="1">
        <v>1.7830754179485001E-2</v>
      </c>
      <c r="J3239" s="1">
        <v>6.2004898762699802E-2</v>
      </c>
      <c r="K3239" s="1">
        <v>6.5176908752327706E-2</v>
      </c>
      <c r="L3239" s="1">
        <v>7.9646017699115002E-2</v>
      </c>
      <c r="M3239" s="1">
        <v>4.4999999999999998E-2</v>
      </c>
      <c r="N3239" s="1">
        <v>6.64184547181738E-2</v>
      </c>
      <c r="O3239" s="1">
        <v>9.62221504681951E-2</v>
      </c>
      <c r="P3239" s="1">
        <v>6.6820276497695896E-2</v>
      </c>
      <c r="Q3239" s="1">
        <v>5.2044020973368001E-2</v>
      </c>
      <c r="R3239" s="1">
        <v>4.7285464098073597E-2</v>
      </c>
      <c r="S3239" s="1">
        <v>5.4997852267846099E-2</v>
      </c>
      <c r="T3239" s="1">
        <v>4.5685279187817299E-2</v>
      </c>
      <c r="U3239" s="1">
        <v>3.7362514966725102E-2</v>
      </c>
      <c r="V3239" s="1">
        <v>6.6066066066066104E-2</v>
      </c>
      <c r="W3239" s="1">
        <v>5.2553663952627602E-2</v>
      </c>
      <c r="X3239" s="1">
        <v>4.1313634213851397E-2</v>
      </c>
      <c r="Y3239" s="1">
        <v>5.3044744985773599E-2</v>
      </c>
      <c r="Z3239" s="1">
        <v>5.06607929515418E-2</v>
      </c>
      <c r="AA3239" s="1">
        <v>6.0000000000000102E-2</v>
      </c>
      <c r="AB3239" s="1">
        <v>1</v>
      </c>
      <c r="AC3239" s="1">
        <v>6.8459657701711502E-2</v>
      </c>
      <c r="AD3239" s="1">
        <v>6.5966141272621001E-2</v>
      </c>
      <c r="AE3239" s="1">
        <v>9.2957746478873199E-2</v>
      </c>
      <c r="AF3239" s="1">
        <v>5.0959232613908903E-2</v>
      </c>
      <c r="AG3239" s="1">
        <v>3.7636259323006301E-2</v>
      </c>
      <c r="AH3239" s="1">
        <v>4.6751188589540402E-2</v>
      </c>
      <c r="AI3239" s="1">
        <v>5.9701492537313397E-2</v>
      </c>
      <c r="AJ3239" s="1">
        <v>0.05</v>
      </c>
      <c r="AK3239" s="1">
        <v>0.05</v>
      </c>
      <c r="AL3239" s="1">
        <v>8.905397355556488E-2</v>
      </c>
      <c r="AM3239" s="1">
        <v>5.6423347443342209E-2</v>
      </c>
      <c r="AN3239" s="1">
        <v>0.13528068363666534</v>
      </c>
      <c r="AO3239" t="s">
        <v>16049</v>
      </c>
    </row>
    <row r="3240" spans="1:41" x14ac:dyDescent="0.25">
      <c r="A3240" s="1">
        <v>2019</v>
      </c>
      <c r="B3240" t="s">
        <v>2395</v>
      </c>
      <c r="C3240" t="s">
        <v>7072</v>
      </c>
      <c r="D3240" t="s">
        <v>7218</v>
      </c>
      <c r="E3240" t="s">
        <v>7770</v>
      </c>
      <c r="F3240" t="s">
        <v>9417</v>
      </c>
      <c r="G3240" t="s">
        <v>11578</v>
      </c>
      <c r="H3240" t="s">
        <v>12695</v>
      </c>
      <c r="I3240" s="1">
        <v>862.97650499416466</v>
      </c>
      <c r="J3240" s="1">
        <v>1336.6430192631531</v>
      </c>
      <c r="K3240" s="1">
        <v>50.2</v>
      </c>
      <c r="L3240" s="1">
        <v>104</v>
      </c>
      <c r="M3240" s="1">
        <v>580.9172577201</v>
      </c>
      <c r="N3240" s="1">
        <v>597.62786582279659</v>
      </c>
      <c r="O3240" s="1">
        <v>279.89999999999998</v>
      </c>
      <c r="P3240" s="1">
        <v>405</v>
      </c>
      <c r="Q3240" s="1">
        <v>260.46739368999988</v>
      </c>
      <c r="R3240" s="1">
        <v>544</v>
      </c>
      <c r="S3240" s="1">
        <v>594</v>
      </c>
      <c r="T3240" s="1">
        <v>376</v>
      </c>
      <c r="U3240" s="1">
        <v>138.28479999999999</v>
      </c>
      <c r="V3240" s="1">
        <v>622</v>
      </c>
      <c r="W3240" s="1">
        <v>256</v>
      </c>
      <c r="X3240" s="1">
        <v>1092.42</v>
      </c>
      <c r="Y3240" s="1">
        <v>3189.1640000000002</v>
      </c>
      <c r="Z3240" s="1">
        <v>431</v>
      </c>
      <c r="AA3240" s="1">
        <v>4844.2338383345777</v>
      </c>
      <c r="AB3240" s="1"/>
      <c r="AC3240" s="1">
        <v>386.334</v>
      </c>
      <c r="AD3240" s="1">
        <v>720</v>
      </c>
      <c r="AE3240" s="1">
        <v>322</v>
      </c>
      <c r="AF3240" s="1">
        <v>1583</v>
      </c>
      <c r="AG3240" s="1">
        <v>8387</v>
      </c>
      <c r="AH3240" s="1">
        <v>1203</v>
      </c>
      <c r="AI3240" s="1">
        <v>389.42504999999989</v>
      </c>
      <c r="AJ3240" s="1">
        <v>2297.3214208499999</v>
      </c>
      <c r="AK3240" s="1">
        <v>236.69115994744769</v>
      </c>
      <c r="AL3240" s="1">
        <v>32089.607421875</v>
      </c>
      <c r="AM3240" s="1">
        <v>26311.052734375</v>
      </c>
      <c r="AN3240" s="1">
        <v>5778.5537109375</v>
      </c>
      <c r="AO3240" t="s">
        <v>16050</v>
      </c>
    </row>
    <row r="3241" spans="1:41" x14ac:dyDescent="0.25">
      <c r="A3241" s="1">
        <v>2019</v>
      </c>
      <c r="B3241" t="s">
        <v>2396</v>
      </c>
      <c r="C3241" t="s">
        <v>7072</v>
      </c>
      <c r="D3241" t="s">
        <v>7218</v>
      </c>
      <c r="E3241" t="s">
        <v>7770</v>
      </c>
      <c r="F3241" t="s">
        <v>9417</v>
      </c>
      <c r="G3241" t="s">
        <v>11578</v>
      </c>
      <c r="H3241" t="s">
        <v>12695</v>
      </c>
      <c r="I3241" s="1">
        <v>797.63823884199485</v>
      </c>
      <c r="J3241" s="1">
        <v>1315.8645827252001</v>
      </c>
      <c r="K3241" s="1">
        <v>73.359479999999991</v>
      </c>
      <c r="L3241" s="1">
        <v>110</v>
      </c>
      <c r="M3241" s="1">
        <v>748</v>
      </c>
      <c r="N3241" s="1">
        <v>624</v>
      </c>
      <c r="O3241" s="1">
        <v>284</v>
      </c>
      <c r="P3241" s="1">
        <v>418</v>
      </c>
      <c r="Q3241" s="1">
        <v>264.41175142857833</v>
      </c>
      <c r="R3241" s="1">
        <v>534</v>
      </c>
      <c r="S3241" s="1">
        <v>689.55015458518233</v>
      </c>
      <c r="T3241" s="1"/>
      <c r="U3241" s="1">
        <v>145.58567794419369</v>
      </c>
      <c r="V3241" s="1">
        <v>604</v>
      </c>
      <c r="W3241" s="1">
        <v>242.04761453802999</v>
      </c>
      <c r="X3241" s="1">
        <v>1014</v>
      </c>
      <c r="Y3241" s="1">
        <v>3250</v>
      </c>
      <c r="Z3241" s="1">
        <v>409.45</v>
      </c>
      <c r="AA3241" s="1">
        <v>4729.6976536444063</v>
      </c>
      <c r="AB3241" s="1"/>
      <c r="AC3241" s="1">
        <v>329.35962419999998</v>
      </c>
      <c r="AD3241" s="1">
        <v>731</v>
      </c>
      <c r="AE3241" s="1">
        <v>348.9353366332</v>
      </c>
      <c r="AF3241" s="1">
        <v>2008</v>
      </c>
      <c r="AG3241" s="1">
        <v>8408</v>
      </c>
      <c r="AH3241" s="1">
        <v>1285</v>
      </c>
      <c r="AI3241" s="1">
        <v>389.00552303834058</v>
      </c>
      <c r="AJ3241" s="1">
        <v>2277.3686290827009</v>
      </c>
      <c r="AK3241" s="1">
        <v>305.89519593579251</v>
      </c>
      <c r="AL3241" s="1">
        <v>32336.169921875</v>
      </c>
      <c r="AM3241" s="1">
        <v>26574.310546875</v>
      </c>
      <c r="AN3241" s="1">
        <v>5761.857421875</v>
      </c>
      <c r="AO3241" t="s">
        <v>16051</v>
      </c>
    </row>
    <row r="3242" spans="1:41" x14ac:dyDescent="0.25">
      <c r="A3242" s="1">
        <v>2019</v>
      </c>
      <c r="B3242" t="s">
        <v>2397</v>
      </c>
      <c r="C3242" t="s">
        <v>7072</v>
      </c>
      <c r="D3242" t="s">
        <v>7218</v>
      </c>
      <c r="E3242" t="s">
        <v>7770</v>
      </c>
      <c r="F3242" t="s">
        <v>9417</v>
      </c>
      <c r="G3242" t="s">
        <v>11578</v>
      </c>
      <c r="H3242" t="s">
        <v>12695</v>
      </c>
      <c r="I3242" s="1">
        <v>862.97650499416466</v>
      </c>
      <c r="J3242" s="1">
        <v>1293.2766638626699</v>
      </c>
      <c r="K3242" s="1">
        <v>50.1</v>
      </c>
      <c r="L3242" s="1">
        <v>103.04</v>
      </c>
      <c r="M3242" s="1">
        <v>581.24799999999993</v>
      </c>
      <c r="N3242" s="1">
        <v>578.08593702980863</v>
      </c>
      <c r="O3242" s="1">
        <v>283.8</v>
      </c>
      <c r="P3242" s="1">
        <v>418</v>
      </c>
      <c r="Q3242" s="1">
        <v>261.1441526050391</v>
      </c>
      <c r="R3242" s="1">
        <v>544</v>
      </c>
      <c r="S3242" s="1">
        <v>617.10663904303499</v>
      </c>
      <c r="T3242" s="1">
        <v>375.3</v>
      </c>
      <c r="U3242" s="1">
        <v>137.17852160000001</v>
      </c>
      <c r="V3242" s="1">
        <v>609.53594714999997</v>
      </c>
      <c r="W3242" s="1">
        <v>277</v>
      </c>
      <c r="X3242" s="1">
        <v>1092.42</v>
      </c>
      <c r="Y3242" s="1">
        <v>3156</v>
      </c>
      <c r="Z3242" s="1">
        <v>427.5</v>
      </c>
      <c r="AA3242" s="1">
        <v>4840.7085921709968</v>
      </c>
      <c r="AB3242" s="1"/>
      <c r="AC3242" s="1">
        <v>409.47848699502401</v>
      </c>
      <c r="AD3242" s="1">
        <v>728</v>
      </c>
      <c r="AE3242" s="1">
        <v>325</v>
      </c>
      <c r="AF3242" s="1">
        <v>1578</v>
      </c>
      <c r="AG3242" s="1">
        <v>8330</v>
      </c>
      <c r="AH3242" s="1">
        <v>1181</v>
      </c>
      <c r="AI3242" s="1">
        <v>389.42504999999989</v>
      </c>
      <c r="AJ3242" s="1">
        <v>2297.3214208499999</v>
      </c>
      <c r="AK3242" s="1">
        <v>246.11459252491429</v>
      </c>
      <c r="AL3242" s="1">
        <v>31992.763671875</v>
      </c>
      <c r="AM3242" s="1">
        <v>26171.248046875</v>
      </c>
      <c r="AN3242" s="1">
        <v>5821.5146484375</v>
      </c>
      <c r="AO3242" t="s">
        <v>16052</v>
      </c>
    </row>
    <row r="3243" spans="1:41" x14ac:dyDescent="0.25">
      <c r="A3243" s="1">
        <v>2019</v>
      </c>
      <c r="B3243" t="s">
        <v>2398</v>
      </c>
      <c r="C3243" t="s">
        <v>7072</v>
      </c>
      <c r="D3243" t="s">
        <v>7218</v>
      </c>
      <c r="E3243" t="s">
        <v>7770</v>
      </c>
      <c r="F3243" t="s">
        <v>9417</v>
      </c>
      <c r="G3243" t="s">
        <v>11578</v>
      </c>
      <c r="H3243" t="s">
        <v>12695</v>
      </c>
      <c r="I3243" s="1">
        <v>801.11866080071616</v>
      </c>
      <c r="J3243" s="1">
        <v>1297.6379110633229</v>
      </c>
      <c r="K3243" s="1">
        <v>54.9</v>
      </c>
      <c r="L3243" s="1">
        <v>103.96</v>
      </c>
      <c r="M3243" s="1">
        <v>615</v>
      </c>
      <c r="N3243" s="1">
        <v>597</v>
      </c>
      <c r="O3243" s="1">
        <v>284.1098015922833</v>
      </c>
      <c r="P3243" s="1">
        <v>415</v>
      </c>
      <c r="Q3243" s="1">
        <v>264.51482330705608</v>
      </c>
      <c r="R3243" s="1">
        <v>512.08753680679138</v>
      </c>
      <c r="S3243" s="1">
        <v>672.37</v>
      </c>
      <c r="T3243" s="1">
        <v>374.20769530942931</v>
      </c>
      <c r="U3243" s="1">
        <v>142.8210700875</v>
      </c>
      <c r="V3243" s="1">
        <v>616</v>
      </c>
      <c r="W3243" s="1">
        <v>282.79701848000002</v>
      </c>
      <c r="X3243" s="1">
        <v>1053</v>
      </c>
      <c r="Y3243" s="1">
        <v>3255</v>
      </c>
      <c r="Z3243" s="1">
        <v>441.05</v>
      </c>
      <c r="AA3243" s="1">
        <v>4773.7352950848026</v>
      </c>
      <c r="AB3243" s="1">
        <v>74.099999999999994</v>
      </c>
      <c r="AC3243" s="1">
        <v>328.88580568714849</v>
      </c>
      <c r="AD3243" s="1">
        <v>727</v>
      </c>
      <c r="AE3243" s="1">
        <v>349</v>
      </c>
      <c r="AF3243" s="1">
        <v>1869.5160621401239</v>
      </c>
      <c r="AG3243" s="1">
        <v>8432.2999999999993</v>
      </c>
      <c r="AH3243" s="1">
        <v>1216.966828572763</v>
      </c>
      <c r="AI3243" s="1">
        <v>369.12446637499988</v>
      </c>
      <c r="AJ3243" s="1">
        <v>2170.3692855399809</v>
      </c>
      <c r="AK3243" s="1">
        <v>291.59442452526048</v>
      </c>
      <c r="AL3243" s="1">
        <v>32385.166015625</v>
      </c>
      <c r="AM3243" s="1">
        <v>26369.99609375</v>
      </c>
      <c r="AN3243" s="1">
        <v>6015.169921875</v>
      </c>
      <c r="AO3243" t="s">
        <v>16053</v>
      </c>
    </row>
    <row r="3244" spans="1:41" x14ac:dyDescent="0.25">
      <c r="A3244" s="1">
        <v>2019</v>
      </c>
      <c r="B3244" t="s">
        <v>2399</v>
      </c>
      <c r="C3244" t="s">
        <v>7072</v>
      </c>
      <c r="D3244" t="s">
        <v>7218</v>
      </c>
      <c r="E3244" t="s">
        <v>7770</v>
      </c>
      <c r="F3244" t="s">
        <v>9417</v>
      </c>
      <c r="G3244" t="s">
        <v>11578</v>
      </c>
      <c r="H3244" t="s">
        <v>12695</v>
      </c>
      <c r="I3244" s="1">
        <v>777</v>
      </c>
      <c r="J3244" s="1">
        <v>1332.915353181</v>
      </c>
      <c r="K3244" s="1">
        <v>50.9</v>
      </c>
      <c r="L3244" s="1">
        <v>106</v>
      </c>
      <c r="M3244" s="1">
        <v>588</v>
      </c>
      <c r="N3244" s="1">
        <v>466.64613189535038</v>
      </c>
      <c r="O3244" s="1">
        <v>279.89999999999998</v>
      </c>
      <c r="P3244" s="1">
        <v>414.6</v>
      </c>
      <c r="Q3244" s="1">
        <v>247.14</v>
      </c>
      <c r="R3244" s="1">
        <v>540.20000000000005</v>
      </c>
      <c r="S3244" s="1">
        <v>608</v>
      </c>
      <c r="T3244" s="1">
        <v>381</v>
      </c>
      <c r="U3244" s="1">
        <v>142.83799999999999</v>
      </c>
      <c r="V3244" s="1">
        <v>629</v>
      </c>
      <c r="W3244" s="1">
        <v>236</v>
      </c>
      <c r="X3244" s="1">
        <v>1092.42</v>
      </c>
      <c r="Y3244" s="1">
        <v>3170.597401090909</v>
      </c>
      <c r="Z3244" s="1">
        <v>403</v>
      </c>
      <c r="AA3244" s="1">
        <v>4896.6651389616463</v>
      </c>
      <c r="AB3244" s="1">
        <v>76.2</v>
      </c>
      <c r="AC3244" s="1">
        <v>386.334</v>
      </c>
      <c r="AD3244" s="1">
        <v>754.41600000000005</v>
      </c>
      <c r="AE3244" s="1">
        <v>325</v>
      </c>
      <c r="AF3244" s="1">
        <v>1613</v>
      </c>
      <c r="AG3244" s="1">
        <v>8438</v>
      </c>
      <c r="AH3244" s="1">
        <v>1264</v>
      </c>
      <c r="AI3244" s="1">
        <v>396.5</v>
      </c>
      <c r="AJ3244" s="1">
        <v>2275.9258837759999</v>
      </c>
      <c r="AK3244" s="1">
        <v>230.37512699999999</v>
      </c>
      <c r="AL3244" s="1">
        <v>32122.572265625</v>
      </c>
      <c r="AM3244" s="1">
        <v>26164.861328125</v>
      </c>
      <c r="AN3244" s="1">
        <v>5957.7109375</v>
      </c>
      <c r="AO3244" t="s">
        <v>16054</v>
      </c>
    </row>
    <row r="3245" spans="1:41" x14ac:dyDescent="0.25">
      <c r="A3245" s="1">
        <v>2019</v>
      </c>
      <c r="B3245" t="s">
        <v>2400</v>
      </c>
      <c r="C3245" t="s">
        <v>7072</v>
      </c>
      <c r="D3245" t="s">
        <v>7218</v>
      </c>
      <c r="E3245" t="s">
        <v>7770</v>
      </c>
      <c r="F3245" t="s">
        <v>9417</v>
      </c>
      <c r="G3245" t="s">
        <v>11578</v>
      </c>
      <c r="H3245" t="s">
        <v>12695</v>
      </c>
      <c r="I3245" s="1">
        <v>847.13488705523673</v>
      </c>
      <c r="J3245" s="1">
        <v>1303.150603348465</v>
      </c>
      <c r="K3245" s="1">
        <v>53.4</v>
      </c>
      <c r="L3245" s="1">
        <v>103.96</v>
      </c>
      <c r="M3245" s="1">
        <v>590.14757562895386</v>
      </c>
      <c r="N3245" s="1">
        <v>673.81268161352148</v>
      </c>
      <c r="O3245" s="1">
        <v>284.7</v>
      </c>
      <c r="P3245" s="1">
        <v>413</v>
      </c>
      <c r="Q3245" s="1">
        <v>259.93984153125001</v>
      </c>
      <c r="R3245" s="1">
        <v>517</v>
      </c>
      <c r="S3245" s="1">
        <v>678.24544921699999</v>
      </c>
      <c r="T3245" s="1"/>
      <c r="U3245" s="1">
        <v>134.76374999999999</v>
      </c>
      <c r="V3245" s="1">
        <v>612.6</v>
      </c>
      <c r="W3245" s="1">
        <v>280</v>
      </c>
      <c r="X3245" s="1">
        <v>1053</v>
      </c>
      <c r="Y3245" s="1">
        <v>3249.4369523000009</v>
      </c>
      <c r="Z3245" s="1">
        <v>438.68843992658879</v>
      </c>
      <c r="AA3245" s="1">
        <v>5060.9256431196372</v>
      </c>
      <c r="AB3245" s="1"/>
      <c r="AC3245" s="1">
        <v>353.53530148352792</v>
      </c>
      <c r="AD3245" s="1">
        <v>731</v>
      </c>
      <c r="AE3245" s="1">
        <v>336.63299999999998</v>
      </c>
      <c r="AF3245" s="1">
        <v>1774.2263534391909</v>
      </c>
      <c r="AG3245" s="1">
        <v>8432.2654348495053</v>
      </c>
      <c r="AH3245" s="1">
        <v>1180.689155356652</v>
      </c>
      <c r="AI3245" s="1">
        <v>388.99235549999992</v>
      </c>
      <c r="AJ3245" s="1">
        <v>2360.5089333062169</v>
      </c>
      <c r="AK3245" s="1">
        <v>263.33862156486958</v>
      </c>
      <c r="AL3245" s="1">
        <v>32375.095703125</v>
      </c>
      <c r="AM3245" s="1">
        <v>26871.58203125</v>
      </c>
      <c r="AN3245" s="1">
        <v>5503.5126953125</v>
      </c>
      <c r="AO3245" t="s">
        <v>16055</v>
      </c>
    </row>
    <row r="3246" spans="1:41" x14ac:dyDescent="0.25">
      <c r="A3246" s="1">
        <v>2019</v>
      </c>
      <c r="B3246" t="s">
        <v>2401</v>
      </c>
      <c r="C3246" t="s">
        <v>7072</v>
      </c>
      <c r="D3246" t="s">
        <v>7218</v>
      </c>
      <c r="E3246" t="s">
        <v>7771</v>
      </c>
      <c r="F3246" t="s">
        <v>9418</v>
      </c>
      <c r="G3246" t="s">
        <v>11578</v>
      </c>
      <c r="H3246" t="s">
        <v>12696</v>
      </c>
      <c r="I3246" s="1">
        <v>143.16200000000001</v>
      </c>
      <c r="J3246" s="1">
        <v>246.47911305469461</v>
      </c>
      <c r="K3246" s="1">
        <v>15.2</v>
      </c>
      <c r="L3246" s="1">
        <v>21.16</v>
      </c>
      <c r="M3246" s="1">
        <v>143</v>
      </c>
      <c r="N3246" s="1">
        <v>175.2</v>
      </c>
      <c r="O3246" s="1">
        <v>60</v>
      </c>
      <c r="P3246" s="1">
        <v>103</v>
      </c>
      <c r="Q3246" s="1">
        <v>65.322192859532933</v>
      </c>
      <c r="R3246" s="1">
        <v>86.138254138977885</v>
      </c>
      <c r="S3246" s="1">
        <v>114</v>
      </c>
      <c r="T3246" s="1">
        <v>76.487164275790605</v>
      </c>
      <c r="U3246" s="1">
        <v>33.833291353228113</v>
      </c>
      <c r="V3246" s="1">
        <v>146</v>
      </c>
      <c r="W3246" s="1">
        <v>62.4</v>
      </c>
      <c r="X3246" s="1">
        <v>179</v>
      </c>
      <c r="Y3246" s="1">
        <v>630</v>
      </c>
      <c r="Z3246" s="1">
        <v>50</v>
      </c>
      <c r="AA3246" s="1">
        <v>779.29048790209799</v>
      </c>
      <c r="AB3246" s="1">
        <v>12.982246257509621</v>
      </c>
      <c r="AC3246" s="1">
        <v>52.175782050000002</v>
      </c>
      <c r="AD3246" s="1">
        <v>152</v>
      </c>
      <c r="AE3246" s="1">
        <v>47.99</v>
      </c>
      <c r="AF3246" s="1"/>
      <c r="AG3246" s="1">
        <v>1891</v>
      </c>
      <c r="AH3246" s="1">
        <v>285.2</v>
      </c>
      <c r="AI3246" s="1">
        <v>76.579044509952013</v>
      </c>
      <c r="AJ3246" s="1">
        <v>542.84504375452627</v>
      </c>
      <c r="AK3246" s="1">
        <v>27.13370953959712</v>
      </c>
      <c r="AL3246" s="1">
        <v>6217.57861328125</v>
      </c>
      <c r="AM3246" s="1">
        <v>5013.59619140625</v>
      </c>
      <c r="AN3246" s="1">
        <v>1203.982177734375</v>
      </c>
      <c r="AO3246" t="s">
        <v>16056</v>
      </c>
    </row>
    <row r="3247" spans="1:41" x14ac:dyDescent="0.25">
      <c r="A3247" s="1">
        <v>2019</v>
      </c>
      <c r="B3247" t="s">
        <v>2402</v>
      </c>
      <c r="C3247" t="s">
        <v>7072</v>
      </c>
      <c r="D3247" t="s">
        <v>7218</v>
      </c>
      <c r="E3247" t="s">
        <v>7771</v>
      </c>
      <c r="F3247" t="s">
        <v>9418</v>
      </c>
      <c r="G3247" t="s">
        <v>11578</v>
      </c>
      <c r="H3247" t="s">
        <v>12696</v>
      </c>
      <c r="I3247" s="1">
        <v>146</v>
      </c>
      <c r="J3247" s="1">
        <v>242.72399999999999</v>
      </c>
      <c r="K3247" s="1">
        <v>6</v>
      </c>
      <c r="L3247" s="1">
        <v>21</v>
      </c>
      <c r="M3247" s="1">
        <v>128</v>
      </c>
      <c r="N3247" s="1">
        <v>149.32</v>
      </c>
      <c r="O3247" s="1">
        <v>55</v>
      </c>
      <c r="P3247" s="1">
        <v>72</v>
      </c>
      <c r="Q3247" s="1">
        <v>61.095999999999997</v>
      </c>
      <c r="R3247" s="1">
        <v>65</v>
      </c>
      <c r="S3247" s="1">
        <v>111.8</v>
      </c>
      <c r="T3247" s="1">
        <v>79.36</v>
      </c>
      <c r="U3247" s="1">
        <v>34</v>
      </c>
      <c r="V3247" s="1">
        <v>122</v>
      </c>
      <c r="W3247" s="1">
        <v>66</v>
      </c>
      <c r="X3247" s="1">
        <v>187.9</v>
      </c>
      <c r="Y3247" s="1">
        <v>580</v>
      </c>
      <c r="Z3247" s="1">
        <v>42</v>
      </c>
      <c r="AA3247" s="1">
        <v>808</v>
      </c>
      <c r="AB3247" s="1">
        <v>14</v>
      </c>
      <c r="AC3247" s="1">
        <v>63.881999999999998</v>
      </c>
      <c r="AD3247" s="1">
        <v>102.762</v>
      </c>
      <c r="AE3247" s="1">
        <v>45</v>
      </c>
      <c r="AF3247" s="1">
        <v>268</v>
      </c>
      <c r="AG3247" s="1">
        <v>1809</v>
      </c>
      <c r="AH3247" s="1">
        <v>197</v>
      </c>
      <c r="AI3247" s="1">
        <v>83.6</v>
      </c>
      <c r="AJ3247" s="1">
        <v>524</v>
      </c>
      <c r="AK3247" s="1">
        <v>24.475999999999999</v>
      </c>
      <c r="AL3247" s="1">
        <v>6108.92041015625</v>
      </c>
      <c r="AM3247" s="1">
        <v>5053.0224609375</v>
      </c>
      <c r="AN3247" s="1">
        <v>1055.89794921875</v>
      </c>
      <c r="AO3247" t="s">
        <v>16057</v>
      </c>
    </row>
    <row r="3248" spans="1:41" x14ac:dyDescent="0.25">
      <c r="A3248" s="1">
        <v>2019</v>
      </c>
      <c r="B3248" t="s">
        <v>2403</v>
      </c>
      <c r="C3248" t="s">
        <v>7072</v>
      </c>
      <c r="D3248" t="s">
        <v>7218</v>
      </c>
      <c r="E3248" t="s">
        <v>7771</v>
      </c>
      <c r="F3248" t="s">
        <v>9418</v>
      </c>
      <c r="G3248" t="s">
        <v>11578</v>
      </c>
      <c r="H3248" t="s">
        <v>12696</v>
      </c>
      <c r="I3248" s="1">
        <v>148.66999999999999</v>
      </c>
      <c r="J3248" s="1">
        <v>236.64859650767809</v>
      </c>
      <c r="K3248" s="1">
        <v>8</v>
      </c>
      <c r="L3248" s="1">
        <v>21.06</v>
      </c>
      <c r="M3248" s="1">
        <v>115</v>
      </c>
      <c r="N3248" s="1">
        <v>181.5908394880403</v>
      </c>
      <c r="O3248" s="1">
        <v>55</v>
      </c>
      <c r="P3248" s="1">
        <v>104</v>
      </c>
      <c r="Q3248" s="1">
        <v>64.193917685747749</v>
      </c>
      <c r="R3248" s="1">
        <v>63</v>
      </c>
      <c r="S3248" s="1">
        <v>111.54600000000001</v>
      </c>
      <c r="T3248" s="1">
        <v>71.35499999999999</v>
      </c>
      <c r="U3248" s="1">
        <v>34</v>
      </c>
      <c r="V3248" s="1">
        <v>125</v>
      </c>
      <c r="W3248" s="1">
        <v>65</v>
      </c>
      <c r="X3248" s="1">
        <v>173.3</v>
      </c>
      <c r="Y3248" s="1">
        <v>628.51993896390638</v>
      </c>
      <c r="Z3248" s="1">
        <v>55</v>
      </c>
      <c r="AA3248" s="1">
        <v>739.85364096959677</v>
      </c>
      <c r="AB3248" s="1">
        <v>14</v>
      </c>
      <c r="AC3248" s="1">
        <v>63.881999999999998</v>
      </c>
      <c r="AD3248" s="1">
        <v>86.446079999999995</v>
      </c>
      <c r="AE3248" s="1">
        <v>45</v>
      </c>
      <c r="AF3248" s="1">
        <v>298</v>
      </c>
      <c r="AG3248" s="1">
        <v>1798</v>
      </c>
      <c r="AH3248" s="1">
        <v>273.3</v>
      </c>
      <c r="AI3248" s="1">
        <v>80.346493767627209</v>
      </c>
      <c r="AJ3248" s="1">
        <v>522</v>
      </c>
      <c r="AK3248" s="1">
        <v>17.39721494773282</v>
      </c>
      <c r="AL3248" s="1">
        <v>6199.10986328125</v>
      </c>
      <c r="AM3248" s="1">
        <v>5128.4189453125</v>
      </c>
      <c r="AN3248" s="1">
        <v>1070.6907958984375</v>
      </c>
      <c r="AO3248" t="s">
        <v>16058</v>
      </c>
    </row>
    <row r="3249" spans="1:41" x14ac:dyDescent="0.25">
      <c r="A3249" s="1">
        <v>2019</v>
      </c>
      <c r="B3249" t="s">
        <v>2404</v>
      </c>
      <c r="C3249" t="s">
        <v>7072</v>
      </c>
      <c r="D3249" t="s">
        <v>7218</v>
      </c>
      <c r="E3249" t="s">
        <v>7771</v>
      </c>
      <c r="F3249" t="s">
        <v>9418</v>
      </c>
      <c r="G3249" t="s">
        <v>11578</v>
      </c>
      <c r="H3249" t="s">
        <v>12696</v>
      </c>
      <c r="I3249" s="1">
        <v>143.19839999999999</v>
      </c>
      <c r="J3249" s="1">
        <v>228.40188510483861</v>
      </c>
      <c r="K3249" s="1">
        <v>6.6</v>
      </c>
      <c r="L3249" s="1">
        <v>21</v>
      </c>
      <c r="M3249" s="1">
        <v>132.767</v>
      </c>
      <c r="N3249" s="1">
        <v>183.75483036975751</v>
      </c>
      <c r="O3249" s="1">
        <v>59</v>
      </c>
      <c r="P3249" s="1">
        <v>99.5</v>
      </c>
      <c r="Q3249" s="1">
        <v>66.410443943935988</v>
      </c>
      <c r="R3249" s="1">
        <v>83.640723854154345</v>
      </c>
      <c r="S3249" s="1">
        <v>116.25</v>
      </c>
      <c r="T3249" s="1">
        <v>69</v>
      </c>
      <c r="U3249" s="1">
        <v>33.299999999999997</v>
      </c>
      <c r="V3249" s="1">
        <v>128.1</v>
      </c>
      <c r="W3249" s="1">
        <v>61</v>
      </c>
      <c r="X3249" s="1">
        <v>179.8</v>
      </c>
      <c r="Y3249" s="1">
        <v>632</v>
      </c>
      <c r="Z3249" s="1">
        <v>63.783274999999982</v>
      </c>
      <c r="AA3249" s="1">
        <v>804.02112499959458</v>
      </c>
      <c r="AB3249" s="1">
        <v>13.958041986</v>
      </c>
      <c r="AC3249" s="1">
        <v>58.22094750459604</v>
      </c>
      <c r="AD3249" s="1">
        <v>83.658729289759975</v>
      </c>
      <c r="AE3249" s="1">
        <v>44.7</v>
      </c>
      <c r="AF3249" s="1">
        <v>303.02174204657018</v>
      </c>
      <c r="AG3249" s="1">
        <v>1828</v>
      </c>
      <c r="AH3249" s="1">
        <v>255.6</v>
      </c>
      <c r="AI3249" s="1">
        <v>76.169304191749987</v>
      </c>
      <c r="AJ3249" s="1">
        <v>479</v>
      </c>
      <c r="AK3249" s="1">
        <v>22.997107093803638</v>
      </c>
      <c r="AL3249" s="1">
        <v>6276.853515625</v>
      </c>
      <c r="AM3249" s="1">
        <v>5200.0537109375</v>
      </c>
      <c r="AN3249" s="1">
        <v>1076.8001708984375</v>
      </c>
      <c r="AO3249" t="s">
        <v>16059</v>
      </c>
    </row>
    <row r="3250" spans="1:41" x14ac:dyDescent="0.25">
      <c r="A3250" s="1">
        <v>2019</v>
      </c>
      <c r="B3250" t="s">
        <v>2405</v>
      </c>
      <c r="C3250" t="s">
        <v>7072</v>
      </c>
      <c r="D3250" t="s">
        <v>7218</v>
      </c>
      <c r="E3250" t="s">
        <v>7771</v>
      </c>
      <c r="F3250" t="s">
        <v>9418</v>
      </c>
      <c r="G3250" t="s">
        <v>11578</v>
      </c>
      <c r="H3250" t="s">
        <v>12696</v>
      </c>
      <c r="I3250" s="1">
        <v>142.24171999999999</v>
      </c>
      <c r="J3250" s="1">
        <v>227.52755084765769</v>
      </c>
      <c r="K3250" s="1">
        <v>8.3000000000000007</v>
      </c>
      <c r="L3250" s="1">
        <v>21.24</v>
      </c>
      <c r="M3250" s="1">
        <v>121.3</v>
      </c>
      <c r="N3250" s="1">
        <v>179</v>
      </c>
      <c r="O3250" s="1">
        <v>61</v>
      </c>
      <c r="P3250" s="1">
        <v>99.5</v>
      </c>
      <c r="Q3250" s="1">
        <v>60.771274184000013</v>
      </c>
      <c r="R3250" s="1">
        <v>82.676830327093882</v>
      </c>
      <c r="S3250" s="1">
        <v>109</v>
      </c>
      <c r="T3250" s="1">
        <v>71</v>
      </c>
      <c r="U3250" s="1">
        <v>34.68511702124998</v>
      </c>
      <c r="V3250" s="1">
        <v>123</v>
      </c>
      <c r="W3250" s="1">
        <v>62.4</v>
      </c>
      <c r="X3250" s="1">
        <v>180.2</v>
      </c>
      <c r="Y3250" s="1">
        <v>625</v>
      </c>
      <c r="Z3250" s="1">
        <v>59.624000000000002</v>
      </c>
      <c r="AA3250" s="1">
        <v>786.80261254318077</v>
      </c>
      <c r="AB3250" s="1">
        <v>13.944083944014</v>
      </c>
      <c r="AC3250" s="1">
        <v>60.03130742659814</v>
      </c>
      <c r="AD3250" s="1">
        <v>78</v>
      </c>
      <c r="AE3250" s="1">
        <v>47.99</v>
      </c>
      <c r="AF3250" s="1">
        <v>311.25397041528311</v>
      </c>
      <c r="AG3250" s="1">
        <v>1722.6</v>
      </c>
      <c r="AH3250" s="1">
        <v>255.53</v>
      </c>
      <c r="AI3250" s="1">
        <v>72.172721442499977</v>
      </c>
      <c r="AJ3250" s="1">
        <v>465</v>
      </c>
      <c r="AK3250" s="1">
        <v>23.827367289924581</v>
      </c>
      <c r="AL3250" s="1">
        <v>6105.6181640625</v>
      </c>
      <c r="AM3250" s="1">
        <v>5048.9443359375</v>
      </c>
      <c r="AN3250" s="1">
        <v>1056.6741943359375</v>
      </c>
      <c r="AO3250" t="s">
        <v>16060</v>
      </c>
    </row>
    <row r="3251" spans="1:41" x14ac:dyDescent="0.25">
      <c r="A3251" s="1">
        <v>2019</v>
      </c>
      <c r="B3251" t="s">
        <v>2406</v>
      </c>
      <c r="C3251" t="s">
        <v>7072</v>
      </c>
      <c r="D3251" t="s">
        <v>7218</v>
      </c>
      <c r="E3251" t="s">
        <v>7771</v>
      </c>
      <c r="F3251" t="s">
        <v>9418</v>
      </c>
      <c r="G3251" t="s">
        <v>11578</v>
      </c>
      <c r="H3251" t="s">
        <v>12696</v>
      </c>
      <c r="I3251" s="1">
        <v>143.08847896633341</v>
      </c>
      <c r="J3251" s="1">
        <v>241.39927014595</v>
      </c>
      <c r="K3251" s="1">
        <v>6.5</v>
      </c>
      <c r="L3251" s="1">
        <v>21.04</v>
      </c>
      <c r="M3251" s="1">
        <v>128.80350668156339</v>
      </c>
      <c r="N3251" s="1">
        <v>179.52287002457251</v>
      </c>
      <c r="O3251" s="1">
        <v>57</v>
      </c>
      <c r="P3251" s="1">
        <v>103</v>
      </c>
      <c r="Q3251" s="1">
        <v>58.51049032021902</v>
      </c>
      <c r="R3251" s="1">
        <v>63.099591045596583</v>
      </c>
      <c r="S3251" s="1">
        <v>107.506</v>
      </c>
      <c r="T3251" s="1">
        <v>71</v>
      </c>
      <c r="U3251" s="1">
        <v>34</v>
      </c>
      <c r="V3251" s="1">
        <v>130.001544</v>
      </c>
      <c r="W3251" s="1">
        <v>61</v>
      </c>
      <c r="X3251" s="1">
        <v>171.655405484781</v>
      </c>
      <c r="Y3251" s="1">
        <v>631</v>
      </c>
      <c r="Z3251" s="1">
        <v>58</v>
      </c>
      <c r="AA3251" s="1">
        <v>774.35740302086742</v>
      </c>
      <c r="AB3251" s="1">
        <v>14</v>
      </c>
      <c r="AC3251" s="1">
        <v>67.786516630524162</v>
      </c>
      <c r="AD3251" s="1">
        <v>81.047392247999994</v>
      </c>
      <c r="AE3251" s="1">
        <v>44</v>
      </c>
      <c r="AF3251" s="1">
        <v>307</v>
      </c>
      <c r="AG3251" s="1">
        <v>1862</v>
      </c>
      <c r="AH3251" s="1">
        <v>275.97000000000003</v>
      </c>
      <c r="AI3251" s="1">
        <v>76.169304191749987</v>
      </c>
      <c r="AJ3251" s="1">
        <v>518</v>
      </c>
      <c r="AK3251" s="1">
        <v>18.785520290509389</v>
      </c>
      <c r="AL3251" s="1">
        <v>6305.244140625</v>
      </c>
      <c r="AM3251" s="1">
        <v>5235.806640625</v>
      </c>
      <c r="AN3251" s="1">
        <v>1069.43701171875</v>
      </c>
      <c r="AO3251" t="s">
        <v>16061</v>
      </c>
    </row>
    <row r="3252" spans="1:41" x14ac:dyDescent="0.25">
      <c r="A3252" s="1">
        <v>2019</v>
      </c>
      <c r="B3252" t="s">
        <v>2407</v>
      </c>
      <c r="C3252" t="s">
        <v>7072</v>
      </c>
      <c r="D3252" t="s">
        <v>7218</v>
      </c>
      <c r="E3252" t="s">
        <v>7771</v>
      </c>
      <c r="F3252" t="s">
        <v>9419</v>
      </c>
      <c r="G3252" t="s">
        <v>11578</v>
      </c>
      <c r="H3252" t="s">
        <v>12696</v>
      </c>
      <c r="I3252" s="1">
        <v>149.90199999999999</v>
      </c>
      <c r="J3252" s="1">
        <v>295.60012778403438</v>
      </c>
      <c r="K3252" s="1">
        <v>15.7</v>
      </c>
      <c r="L3252" s="1">
        <v>21.16</v>
      </c>
      <c r="M3252" s="1">
        <v>151.5</v>
      </c>
      <c r="N3252" s="1">
        <v>176.2</v>
      </c>
      <c r="O3252" s="1">
        <v>66</v>
      </c>
      <c r="P3252" s="1">
        <v>103</v>
      </c>
      <c r="Q3252" s="1">
        <v>65.322192859532933</v>
      </c>
      <c r="R3252" s="1">
        <v>90.26619413897788</v>
      </c>
      <c r="S3252" s="1">
        <v>114</v>
      </c>
      <c r="T3252" s="1">
        <v>80.2196442757906</v>
      </c>
      <c r="U3252" s="1">
        <v>33.833291353228113</v>
      </c>
      <c r="V3252" s="1">
        <v>147.47</v>
      </c>
      <c r="W3252" s="1">
        <v>62.4</v>
      </c>
      <c r="X3252" s="1">
        <v>188</v>
      </c>
      <c r="Y3252" s="1">
        <v>630.79999999999995</v>
      </c>
      <c r="Z3252" s="1">
        <v>63</v>
      </c>
      <c r="AA3252" s="1">
        <v>937.33883950337031</v>
      </c>
      <c r="AB3252" s="1">
        <v>12.982246257509621</v>
      </c>
      <c r="AC3252" s="1">
        <v>70.65470486000001</v>
      </c>
      <c r="AD3252" s="1">
        <v>166</v>
      </c>
      <c r="AE3252" s="1">
        <v>72.990000000000009</v>
      </c>
      <c r="AF3252" s="1">
        <v>0</v>
      </c>
      <c r="AG3252" s="1">
        <v>1909</v>
      </c>
      <c r="AH3252" s="1">
        <v>285.2</v>
      </c>
      <c r="AI3252" s="1">
        <v>76.579044509952013</v>
      </c>
      <c r="AJ3252" s="1">
        <v>567.34504375452627</v>
      </c>
      <c r="AK3252" s="1">
        <v>53.38370953959712</v>
      </c>
      <c r="AL3252" s="1">
        <v>6605.84716796875</v>
      </c>
      <c r="AM3252" s="1">
        <v>5333.88232421875</v>
      </c>
      <c r="AN3252" s="1">
        <v>1271.964599609375</v>
      </c>
      <c r="AO3252" t="s">
        <v>16062</v>
      </c>
    </row>
    <row r="3253" spans="1:41" x14ac:dyDescent="0.25">
      <c r="A3253" s="1">
        <v>2019</v>
      </c>
      <c r="B3253" t="s">
        <v>2408</v>
      </c>
      <c r="C3253" t="s">
        <v>7072</v>
      </c>
      <c r="D3253" t="s">
        <v>7218</v>
      </c>
      <c r="E3253" t="s">
        <v>7771</v>
      </c>
      <c r="F3253" t="s">
        <v>9419</v>
      </c>
      <c r="G3253" t="s">
        <v>11578</v>
      </c>
      <c r="H3253" t="s">
        <v>12696</v>
      </c>
      <c r="I3253" s="1">
        <v>155.17403999999999</v>
      </c>
      <c r="J3253" s="1">
        <v>304.00000000000011</v>
      </c>
      <c r="K3253" s="1">
        <v>11</v>
      </c>
      <c r="L3253" s="1">
        <v>21.06</v>
      </c>
      <c r="M3253" s="1">
        <v>120</v>
      </c>
      <c r="N3253" s="1">
        <v>183.0538394880403</v>
      </c>
      <c r="O3253" s="1">
        <v>60</v>
      </c>
      <c r="P3253" s="1">
        <v>104</v>
      </c>
      <c r="Q3253" s="1">
        <v>64.193917685747749</v>
      </c>
      <c r="R3253" s="1">
        <v>94</v>
      </c>
      <c r="S3253" s="1">
        <v>115.536</v>
      </c>
      <c r="T3253" s="1">
        <v>73.35499999999999</v>
      </c>
      <c r="U3253" s="1">
        <v>34</v>
      </c>
      <c r="V3253" s="1">
        <v>141</v>
      </c>
      <c r="W3253" s="1">
        <v>65</v>
      </c>
      <c r="X3253" s="1">
        <v>176.9</v>
      </c>
      <c r="Y3253" s="1">
        <v>631.21993896390643</v>
      </c>
      <c r="Z3253" s="1">
        <v>62</v>
      </c>
      <c r="AA3253" s="1"/>
      <c r="AB3253" s="1">
        <v>14</v>
      </c>
      <c r="AC3253" s="1">
        <v>81.12</v>
      </c>
      <c r="AD3253" s="1">
        <v>139.06407999999999</v>
      </c>
      <c r="AE3253" s="1">
        <v>70</v>
      </c>
      <c r="AF3253" s="1">
        <v>350</v>
      </c>
      <c r="AG3253" s="1">
        <v>1812</v>
      </c>
      <c r="AH3253" s="1">
        <v>273.3</v>
      </c>
      <c r="AI3253" s="1">
        <v>80.346493767627209</v>
      </c>
      <c r="AJ3253" s="1">
        <v>580</v>
      </c>
      <c r="AK3253" s="1">
        <v>42.851214947732828</v>
      </c>
      <c r="AL3253" s="1">
        <v>5858.17431640625</v>
      </c>
      <c r="AM3253" s="1">
        <v>4686.82177734375</v>
      </c>
      <c r="AN3253" s="1">
        <v>1171.352783203125</v>
      </c>
      <c r="AO3253" t="s">
        <v>16063</v>
      </c>
    </row>
    <row r="3254" spans="1:41" x14ac:dyDescent="0.25">
      <c r="A3254" s="1">
        <v>2019</v>
      </c>
      <c r="B3254" t="s">
        <v>2409</v>
      </c>
      <c r="C3254" t="s">
        <v>7072</v>
      </c>
      <c r="D3254" t="s">
        <v>7218</v>
      </c>
      <c r="E3254" t="s">
        <v>7771</v>
      </c>
      <c r="F3254" t="s">
        <v>9419</v>
      </c>
      <c r="G3254" t="s">
        <v>11578</v>
      </c>
      <c r="H3254" t="s">
        <v>12696</v>
      </c>
      <c r="I3254" s="1">
        <v>149.86212</v>
      </c>
      <c r="J3254" s="1">
        <v>286.82441800927359</v>
      </c>
      <c r="K3254" s="1">
        <v>10.6</v>
      </c>
      <c r="L3254" s="1">
        <v>21</v>
      </c>
      <c r="M3254" s="1">
        <v>136.97499999999999</v>
      </c>
      <c r="N3254" s="1">
        <v>184.83041036975749</v>
      </c>
      <c r="O3254" s="1">
        <v>65</v>
      </c>
      <c r="P3254" s="1">
        <v>99.5</v>
      </c>
      <c r="Q3254" s="1">
        <v>66.410443943935988</v>
      </c>
      <c r="R3254" s="1">
        <v>87.640723854154345</v>
      </c>
      <c r="S3254" s="1">
        <v>120.25</v>
      </c>
      <c r="T3254" s="1">
        <v>72</v>
      </c>
      <c r="U3254" s="1">
        <v>33.299999999999997</v>
      </c>
      <c r="V3254" s="1">
        <v>135.1</v>
      </c>
      <c r="W3254" s="1">
        <v>61</v>
      </c>
      <c r="X3254" s="1">
        <v>184.8</v>
      </c>
      <c r="Y3254" s="1">
        <v>632.5</v>
      </c>
      <c r="Z3254" s="1">
        <v>70.994849999999985</v>
      </c>
      <c r="AA3254" s="1">
        <v>937.2752142857164</v>
      </c>
      <c r="AB3254" s="1">
        <v>13.958041986</v>
      </c>
      <c r="AC3254" s="1">
        <v>66.699587360212362</v>
      </c>
      <c r="AD3254" s="1">
        <v>139.42772928976001</v>
      </c>
      <c r="AE3254" s="1">
        <v>69.7</v>
      </c>
      <c r="AF3254" s="1">
        <v>338.02174204657018</v>
      </c>
      <c r="AG3254" s="1">
        <v>1835</v>
      </c>
      <c r="AH3254" s="1">
        <v>258.60000000000002</v>
      </c>
      <c r="AI3254" s="1">
        <v>76.169304191749987</v>
      </c>
      <c r="AJ3254" s="1">
        <v>554</v>
      </c>
      <c r="AK3254" s="1">
        <v>48.398107093803652</v>
      </c>
      <c r="AL3254" s="1">
        <v>6755.837890625</v>
      </c>
      <c r="AM3254" s="1">
        <v>5568.65966796875</v>
      </c>
      <c r="AN3254" s="1">
        <v>1187.17822265625</v>
      </c>
      <c r="AO3254" t="s">
        <v>16064</v>
      </c>
    </row>
    <row r="3255" spans="1:41" x14ac:dyDescent="0.25">
      <c r="A3255" s="1">
        <v>2019</v>
      </c>
      <c r="B3255" t="s">
        <v>2410</v>
      </c>
      <c r="C3255" t="s">
        <v>7072</v>
      </c>
      <c r="D3255" t="s">
        <v>7218</v>
      </c>
      <c r="E3255" t="s">
        <v>7771</v>
      </c>
      <c r="F3255" t="s">
        <v>9419</v>
      </c>
      <c r="G3255" t="s">
        <v>11578</v>
      </c>
      <c r="H3255" t="s">
        <v>12696</v>
      </c>
      <c r="I3255" s="1">
        <v>149</v>
      </c>
      <c r="J3255" s="1">
        <v>298.63605200000001</v>
      </c>
      <c r="K3255" s="1">
        <v>10.199999999999999</v>
      </c>
      <c r="L3255" s="1">
        <v>21</v>
      </c>
      <c r="M3255" s="1">
        <v>134</v>
      </c>
      <c r="N3255" s="1">
        <v>151.20400000000001</v>
      </c>
      <c r="O3255" s="1">
        <v>60</v>
      </c>
      <c r="P3255" s="1">
        <v>102</v>
      </c>
      <c r="Q3255" s="1">
        <v>61.095999999999997</v>
      </c>
      <c r="R3255" s="1">
        <v>90</v>
      </c>
      <c r="S3255" s="1">
        <v>114.1</v>
      </c>
      <c r="T3255" s="1">
        <v>80.11</v>
      </c>
      <c r="U3255" s="1">
        <v>34</v>
      </c>
      <c r="V3255" s="1">
        <v>132</v>
      </c>
      <c r="W3255" s="1">
        <v>66</v>
      </c>
      <c r="X3255" s="1">
        <v>191.5</v>
      </c>
      <c r="Y3255" s="1">
        <v>580.62</v>
      </c>
      <c r="Z3255" s="1">
        <v>63</v>
      </c>
      <c r="AA3255" s="1">
        <v>916</v>
      </c>
      <c r="AB3255" s="1">
        <v>14</v>
      </c>
      <c r="AC3255" s="1">
        <v>81.12</v>
      </c>
      <c r="AD3255" s="1">
        <v>146.89099999999999</v>
      </c>
      <c r="AE3255" s="1">
        <v>70</v>
      </c>
      <c r="AF3255" s="1">
        <v>330</v>
      </c>
      <c r="AG3255" s="1">
        <v>1820.9</v>
      </c>
      <c r="AH3255" s="1">
        <v>278</v>
      </c>
      <c r="AI3255" s="1">
        <v>83.6</v>
      </c>
      <c r="AJ3255" s="1">
        <v>570</v>
      </c>
      <c r="AK3255" s="1">
        <v>43.834000000000003</v>
      </c>
      <c r="AL3255" s="1">
        <v>6692.8115234375</v>
      </c>
      <c r="AM3255" s="1">
        <v>5470.576171875</v>
      </c>
      <c r="AN3255" s="1">
        <v>1222.2349853515625</v>
      </c>
      <c r="AO3255" t="s">
        <v>16065</v>
      </c>
    </row>
    <row r="3256" spans="1:41" x14ac:dyDescent="0.25">
      <c r="A3256" s="1">
        <v>2019</v>
      </c>
      <c r="B3256" t="s">
        <v>2411</v>
      </c>
      <c r="C3256" t="s">
        <v>7072</v>
      </c>
      <c r="D3256" t="s">
        <v>7218</v>
      </c>
      <c r="E3256" t="s">
        <v>7771</v>
      </c>
      <c r="F3256" t="s">
        <v>9419</v>
      </c>
      <c r="G3256" t="s">
        <v>11578</v>
      </c>
      <c r="H3256" t="s">
        <v>12696</v>
      </c>
      <c r="I3256" s="1">
        <v>149.59251896633339</v>
      </c>
      <c r="J3256" s="1">
        <v>296.3354523459501</v>
      </c>
      <c r="K3256" s="1">
        <v>10.5</v>
      </c>
      <c r="L3256" s="1">
        <v>21.04</v>
      </c>
      <c r="M3256" s="1">
        <v>133.00350668156341</v>
      </c>
      <c r="N3256" s="1">
        <v>181.10087002457249</v>
      </c>
      <c r="O3256" s="1">
        <v>62</v>
      </c>
      <c r="P3256" s="1">
        <v>103</v>
      </c>
      <c r="Q3256" s="1">
        <v>58.51049032021902</v>
      </c>
      <c r="R3256" s="1">
        <v>91.099591045596583</v>
      </c>
      <c r="S3256" s="1">
        <v>111.506</v>
      </c>
      <c r="T3256" s="1">
        <v>72</v>
      </c>
      <c r="U3256" s="1">
        <v>34</v>
      </c>
      <c r="V3256" s="1">
        <v>130.45352990800001</v>
      </c>
      <c r="W3256" s="1">
        <v>61</v>
      </c>
      <c r="X3256" s="1">
        <v>176.655405484781</v>
      </c>
      <c r="Y3256" s="1">
        <v>632</v>
      </c>
      <c r="Z3256" s="1">
        <v>65</v>
      </c>
      <c r="AA3256" s="1"/>
      <c r="AB3256" s="1">
        <v>14</v>
      </c>
      <c r="AC3256" s="1">
        <v>76.049149060496077</v>
      </c>
      <c r="AD3256" s="1">
        <v>138.06339224800001</v>
      </c>
      <c r="AE3256" s="1">
        <v>69</v>
      </c>
      <c r="AF3256" s="1">
        <v>342</v>
      </c>
      <c r="AG3256" s="1">
        <v>1876</v>
      </c>
      <c r="AH3256" s="1">
        <v>275.97000000000003</v>
      </c>
      <c r="AI3256" s="1">
        <v>76.169304191749987</v>
      </c>
      <c r="AJ3256" s="1">
        <v>568</v>
      </c>
      <c r="AK3256" s="1">
        <v>45.345520290509377</v>
      </c>
      <c r="AL3256" s="1">
        <v>5869.3955078125</v>
      </c>
      <c r="AM3256" s="1">
        <v>4693.181640625</v>
      </c>
      <c r="AN3256" s="1">
        <v>1176.2132568359375</v>
      </c>
      <c r="AO3256" t="s">
        <v>16066</v>
      </c>
    </row>
    <row r="3257" spans="1:41" x14ac:dyDescent="0.25">
      <c r="A3257" s="1">
        <v>2019</v>
      </c>
      <c r="B3257" t="s">
        <v>2412</v>
      </c>
      <c r="C3257" t="s">
        <v>7072</v>
      </c>
      <c r="D3257" t="s">
        <v>7218</v>
      </c>
      <c r="E3257" t="s">
        <v>7771</v>
      </c>
      <c r="F3257" t="s">
        <v>9419</v>
      </c>
      <c r="G3257" t="s">
        <v>11578</v>
      </c>
      <c r="H3257" t="s">
        <v>12696</v>
      </c>
      <c r="I3257" s="1">
        <v>148.90544</v>
      </c>
      <c r="J3257" s="1">
        <v>284.57624761444578</v>
      </c>
      <c r="K3257" s="1">
        <v>10.8</v>
      </c>
      <c r="L3257" s="1">
        <v>21.24</v>
      </c>
      <c r="M3257" s="1">
        <v>130.30000000000001</v>
      </c>
      <c r="N3257" s="1">
        <v>180</v>
      </c>
      <c r="O3257" s="1">
        <v>67</v>
      </c>
      <c r="P3257" s="1">
        <v>99.5</v>
      </c>
      <c r="Q3257" s="1">
        <v>60.771274184000013</v>
      </c>
      <c r="R3257" s="1">
        <v>86.676830327093882</v>
      </c>
      <c r="S3257" s="1">
        <v>113</v>
      </c>
      <c r="T3257" s="1">
        <v>73</v>
      </c>
      <c r="U3257" s="1">
        <v>34.68511702124998</v>
      </c>
      <c r="V3257" s="1">
        <v>148</v>
      </c>
      <c r="W3257" s="1">
        <v>62.4</v>
      </c>
      <c r="X3257" s="1">
        <v>190.2</v>
      </c>
      <c r="Y3257" s="1">
        <v>627</v>
      </c>
      <c r="Z3257" s="1">
        <v>67.061999999999998</v>
      </c>
      <c r="AA3257" s="1">
        <v>924.52412162531641</v>
      </c>
      <c r="AB3257" s="1">
        <v>13.944083944014</v>
      </c>
      <c r="AC3257" s="1">
        <v>68.607208487540731</v>
      </c>
      <c r="AD3257" s="1">
        <v>151</v>
      </c>
      <c r="AE3257" s="1">
        <v>72.990000000000009</v>
      </c>
      <c r="AF3257" s="1">
        <v>346.25397041528311</v>
      </c>
      <c r="AG3257" s="1">
        <v>1732.7</v>
      </c>
      <c r="AH3257" s="1">
        <v>258.22248000000002</v>
      </c>
      <c r="AI3257" s="1">
        <v>72.172721442499977</v>
      </c>
      <c r="AJ3257" s="1">
        <v>540</v>
      </c>
      <c r="AK3257" s="1">
        <v>50.327367289924581</v>
      </c>
      <c r="AL3257" s="1">
        <v>6635.85888671875</v>
      </c>
      <c r="AM3257" s="1">
        <v>5443.4921875</v>
      </c>
      <c r="AN3257" s="1">
        <v>1192.36669921875</v>
      </c>
      <c r="AO3257" t="s">
        <v>16067</v>
      </c>
    </row>
    <row r="3258" spans="1:41" x14ac:dyDescent="0.25">
      <c r="A3258" s="1">
        <v>2019</v>
      </c>
      <c r="B3258" t="s">
        <v>2413</v>
      </c>
      <c r="C3258" t="s">
        <v>7072</v>
      </c>
      <c r="D3258" t="s">
        <v>7218</v>
      </c>
      <c r="E3258" t="s">
        <v>7771</v>
      </c>
      <c r="F3258" t="s">
        <v>9420</v>
      </c>
      <c r="G3258" t="s">
        <v>11578</v>
      </c>
      <c r="H3258" t="s">
        <v>12696</v>
      </c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>
        <v>918.20875258621538</v>
      </c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>
        <v>918.208740234375</v>
      </c>
      <c r="AM3258" s="1">
        <v>918.208740234375</v>
      </c>
      <c r="AN3258" s="1">
        <v>0</v>
      </c>
      <c r="AO3258" t="s">
        <v>16068</v>
      </c>
    </row>
    <row r="3259" spans="1:41" x14ac:dyDescent="0.25">
      <c r="A3259" s="1">
        <v>2019</v>
      </c>
      <c r="B3259" t="s">
        <v>2414</v>
      </c>
      <c r="C3259" t="s">
        <v>7072</v>
      </c>
      <c r="D3259" t="s">
        <v>7218</v>
      </c>
      <c r="E3259" t="s">
        <v>7771</v>
      </c>
      <c r="F3259" t="s">
        <v>9421</v>
      </c>
      <c r="G3259" t="s">
        <v>11578</v>
      </c>
      <c r="H3259" t="s">
        <v>12696</v>
      </c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>
        <v>905.1762516013988</v>
      </c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>
        <v>905.17626953125</v>
      </c>
      <c r="AM3259" s="1">
        <v>905.17626953125</v>
      </c>
      <c r="AN3259" s="1">
        <v>0</v>
      </c>
      <c r="AO3259" t="s">
        <v>16069</v>
      </c>
    </row>
    <row r="3260" spans="1:41" x14ac:dyDescent="0.25">
      <c r="A3260" s="1">
        <v>2019</v>
      </c>
      <c r="B3260" t="s">
        <v>2415</v>
      </c>
      <c r="C3260" t="s">
        <v>7073</v>
      </c>
      <c r="D3260" t="s">
        <v>7218</v>
      </c>
      <c r="E3260" t="s">
        <v>7772</v>
      </c>
      <c r="F3260" t="s">
        <v>9422</v>
      </c>
      <c r="G3260" t="s">
        <v>11578</v>
      </c>
      <c r="H3260" t="s">
        <v>12697</v>
      </c>
      <c r="I3260" s="1">
        <v>33211.5</v>
      </c>
      <c r="J3260" s="1">
        <v>89865.898630136973</v>
      </c>
      <c r="K3260" s="1">
        <v>4667</v>
      </c>
      <c r="L3260" s="1">
        <v>8623</v>
      </c>
      <c r="M3260" s="1">
        <v>42458</v>
      </c>
      <c r="N3260" s="1">
        <v>19440.583333333328</v>
      </c>
      <c r="O3260" s="1">
        <v>25597</v>
      </c>
      <c r="P3260" s="1">
        <v>44799.083333333343</v>
      </c>
      <c r="Q3260" s="1">
        <v>17420</v>
      </c>
      <c r="R3260" s="1">
        <v>25136</v>
      </c>
      <c r="S3260" s="1">
        <v>39624</v>
      </c>
      <c r="T3260" s="1">
        <v>25629</v>
      </c>
      <c r="U3260" s="1">
        <v>9220.5</v>
      </c>
      <c r="V3260" s="1">
        <v>39970</v>
      </c>
      <c r="W3260" s="1">
        <v>12933</v>
      </c>
      <c r="X3260" s="1">
        <v>59380</v>
      </c>
      <c r="Y3260" s="1">
        <v>202956</v>
      </c>
      <c r="Z3260" s="1">
        <v>16588</v>
      </c>
      <c r="AA3260" s="1">
        <v>340378</v>
      </c>
      <c r="AB3260" s="1">
        <v>6658.5</v>
      </c>
      <c r="AC3260" s="1">
        <v>23579</v>
      </c>
      <c r="AD3260" s="1">
        <v>35958</v>
      </c>
      <c r="AE3260" s="1">
        <v>32156</v>
      </c>
      <c r="AF3260" s="1">
        <v>113676</v>
      </c>
      <c r="AG3260" s="1">
        <v>565200</v>
      </c>
      <c r="AH3260" s="1">
        <v>91970.5</v>
      </c>
      <c r="AI3260" s="1">
        <v>26672</v>
      </c>
      <c r="AJ3260" s="1">
        <v>167924.77777777781</v>
      </c>
      <c r="AK3260" s="1">
        <v>13618</v>
      </c>
      <c r="AL3260" s="1">
        <v>2135309.25</v>
      </c>
      <c r="AM3260" s="1">
        <v>1750144.25</v>
      </c>
      <c r="AN3260" s="1">
        <v>385165</v>
      </c>
      <c r="AO3260" t="s">
        <v>16070</v>
      </c>
    </row>
    <row r="3261" spans="1:41" x14ac:dyDescent="0.25">
      <c r="A3261" s="1">
        <v>2019</v>
      </c>
      <c r="B3261" t="s">
        <v>2415</v>
      </c>
      <c r="C3261" t="s">
        <v>7074</v>
      </c>
      <c r="D3261" t="s">
        <v>7218</v>
      </c>
      <c r="E3261" t="s">
        <v>7773</v>
      </c>
      <c r="F3261" t="s">
        <v>9423</v>
      </c>
      <c r="G3261" t="s">
        <v>11578</v>
      </c>
      <c r="H3261" t="s">
        <v>12698</v>
      </c>
      <c r="I3261" s="1">
        <v>3521.91</v>
      </c>
      <c r="J3261" s="1">
        <v>4407.4730637098564</v>
      </c>
      <c r="K3261" s="1">
        <v>587.37</v>
      </c>
      <c r="L3261" s="1">
        <v>1686.9546919385591</v>
      </c>
      <c r="M3261" s="1">
        <v>2325.5611692691618</v>
      </c>
      <c r="N3261" s="1">
        <v>2409.4</v>
      </c>
      <c r="O3261" s="1">
        <v>3542.142891031333</v>
      </c>
      <c r="P3261" s="1">
        <v>1524.3891495013361</v>
      </c>
      <c r="Q3261" s="1">
        <v>53.94184000000002</v>
      </c>
      <c r="R3261" s="1">
        <v>2014</v>
      </c>
      <c r="S3261" s="1">
        <v>4030.6</v>
      </c>
      <c r="T3261" s="1">
        <v>2817.86832757518</v>
      </c>
      <c r="U3261" s="1">
        <v>28.4</v>
      </c>
      <c r="V3261" s="1">
        <v>2672.8</v>
      </c>
      <c r="W3261" s="1">
        <v>1703.395163873</v>
      </c>
      <c r="X3261" s="1">
        <v>5008.6192300000002</v>
      </c>
      <c r="Y3261" s="1">
        <v>5437.7599999999993</v>
      </c>
      <c r="Z3261" s="1">
        <v>4429.3342600000506</v>
      </c>
      <c r="AA3261" s="1">
        <v>21655.513306000001</v>
      </c>
      <c r="AB3261" s="1">
        <v>957</v>
      </c>
      <c r="AC3261" s="1">
        <v>4064.5947700000011</v>
      </c>
      <c r="AD3261" s="1">
        <v>8461.2601526390699</v>
      </c>
      <c r="AE3261" s="1">
        <v>3165.93</v>
      </c>
      <c r="AF3261" s="1">
        <v>5572</v>
      </c>
      <c r="AG3261" s="1">
        <v>8181.8559999999998</v>
      </c>
      <c r="AH3261" s="1">
        <v>3149.0028400000001</v>
      </c>
      <c r="AI3261" s="1">
        <v>1771.974399999998</v>
      </c>
      <c r="AJ3261" s="1">
        <v>1726.353255621932</v>
      </c>
      <c r="AK3261" s="1">
        <v>2025.0440000000001</v>
      </c>
      <c r="AL3261" s="1">
        <v>108932.453125</v>
      </c>
      <c r="AM3261" s="1">
        <v>72552.609375</v>
      </c>
      <c r="AN3261" s="1">
        <v>36379.8359375</v>
      </c>
      <c r="AO3261" t="s">
        <v>16071</v>
      </c>
    </row>
    <row r="3262" spans="1:41" x14ac:dyDescent="0.25">
      <c r="A3262" s="1">
        <v>2019</v>
      </c>
      <c r="B3262" t="s">
        <v>2415</v>
      </c>
      <c r="C3262" t="s">
        <v>7074</v>
      </c>
      <c r="D3262" t="s">
        <v>7218</v>
      </c>
      <c r="E3262" t="s">
        <v>7773</v>
      </c>
      <c r="F3262" t="s">
        <v>9424</v>
      </c>
      <c r="G3262" t="s">
        <v>11578</v>
      </c>
      <c r="H3262" t="s">
        <v>12698</v>
      </c>
      <c r="I3262" s="1">
        <v>4316.9399999999996</v>
      </c>
      <c r="J3262" s="1">
        <v>6575.0028240628853</v>
      </c>
      <c r="K3262" s="1">
        <v>641.67000000000007</v>
      </c>
      <c r="L3262" s="1">
        <v>1806.5024079385589</v>
      </c>
      <c r="M3262" s="1">
        <v>3251.2265001792989</v>
      </c>
      <c r="N3262" s="1">
        <v>3083.4</v>
      </c>
      <c r="O3262" s="1">
        <v>3948.8112600313329</v>
      </c>
      <c r="P3262" s="1">
        <v>2288.9655210294582</v>
      </c>
      <c r="Q3262" s="1">
        <v>658.02085999999997</v>
      </c>
      <c r="R3262" s="1">
        <v>2588</v>
      </c>
      <c r="S3262" s="1">
        <v>5021.3000000000011</v>
      </c>
      <c r="T3262" s="1">
        <v>3359.8644887701412</v>
      </c>
      <c r="U3262" s="1">
        <v>297.553</v>
      </c>
      <c r="V3262" s="1">
        <v>3613.6</v>
      </c>
      <c r="W3262" s="1">
        <v>1890.395163873</v>
      </c>
      <c r="X3262" s="1">
        <v>6053.210810000005</v>
      </c>
      <c r="Y3262" s="1">
        <v>11452.322</v>
      </c>
      <c r="Z3262" s="1">
        <v>4605.7946800000509</v>
      </c>
      <c r="AA3262" s="1">
        <v>28322.220612000001</v>
      </c>
      <c r="AB3262" s="1">
        <v>1050</v>
      </c>
      <c r="AC3262" s="1">
        <v>4384.6258900000003</v>
      </c>
      <c r="AD3262" s="1">
        <v>8852.9111926390706</v>
      </c>
      <c r="AE3262" s="1">
        <v>4061.91</v>
      </c>
      <c r="AF3262" s="1">
        <v>9290.3517289999872</v>
      </c>
      <c r="AG3262" s="1">
        <v>18707.657999999999</v>
      </c>
      <c r="AH3262" s="1">
        <v>5456.8046929999991</v>
      </c>
      <c r="AI3262" s="1">
        <v>2230.6557299999981</v>
      </c>
      <c r="AJ3262" s="1">
        <v>4745.5310250958164</v>
      </c>
      <c r="AK3262" s="1">
        <v>2297.6750000000002</v>
      </c>
      <c r="AL3262" s="1">
        <v>154852.921875</v>
      </c>
      <c r="AM3262" s="1">
        <v>110798.390625</v>
      </c>
      <c r="AN3262" s="1">
        <v>44054.52734375</v>
      </c>
      <c r="AO3262" t="s">
        <v>16072</v>
      </c>
    </row>
    <row r="3263" spans="1:41" x14ac:dyDescent="0.25">
      <c r="A3263" s="1">
        <v>2019</v>
      </c>
      <c r="B3263" t="s">
        <v>2415</v>
      </c>
      <c r="C3263" t="s">
        <v>7074</v>
      </c>
      <c r="D3263" t="s">
        <v>7218</v>
      </c>
      <c r="E3263" t="s">
        <v>7773</v>
      </c>
      <c r="F3263" t="s">
        <v>9425</v>
      </c>
      <c r="G3263" t="s">
        <v>11578</v>
      </c>
      <c r="H3263" t="s">
        <v>12698</v>
      </c>
      <c r="I3263" s="1">
        <v>795.03</v>
      </c>
      <c r="J3263" s="1">
        <v>2167.529760353028</v>
      </c>
      <c r="K3263" s="1">
        <v>54.3</v>
      </c>
      <c r="L3263" s="1">
        <v>119.54771599999999</v>
      </c>
      <c r="M3263" s="1">
        <v>925.66533091013707</v>
      </c>
      <c r="N3263" s="1">
        <v>674</v>
      </c>
      <c r="O3263" s="1">
        <v>406.66836900000033</v>
      </c>
      <c r="P3263" s="1">
        <v>764.57637152812208</v>
      </c>
      <c r="Q3263" s="1">
        <v>604.0790199999999</v>
      </c>
      <c r="R3263" s="1">
        <v>574</v>
      </c>
      <c r="S3263" s="1">
        <v>990.7</v>
      </c>
      <c r="T3263" s="1">
        <v>541.99616119496204</v>
      </c>
      <c r="U3263" s="1">
        <v>269.15300000000002</v>
      </c>
      <c r="V3263" s="1">
        <v>940.80000000000007</v>
      </c>
      <c r="W3263" s="1">
        <v>187</v>
      </c>
      <c r="X3263" s="1">
        <v>1044.591580000005</v>
      </c>
      <c r="Y3263" s="1">
        <v>6014.5619999999999</v>
      </c>
      <c r="Z3263" s="1">
        <v>176.46041999999969</v>
      </c>
      <c r="AA3263" s="1">
        <v>6666.7073060000002</v>
      </c>
      <c r="AB3263" s="1">
        <v>93</v>
      </c>
      <c r="AC3263" s="1">
        <v>320.03111999999999</v>
      </c>
      <c r="AD3263" s="1">
        <v>391.65104000000008</v>
      </c>
      <c r="AE3263" s="1">
        <v>895.98</v>
      </c>
      <c r="AF3263" s="1">
        <v>3717.8904619999998</v>
      </c>
      <c r="AG3263" s="1">
        <v>10525.802</v>
      </c>
      <c r="AH3263" s="1">
        <v>2307.8018529999999</v>
      </c>
      <c r="AI3263" s="1">
        <v>458.68133000000017</v>
      </c>
      <c r="AJ3263" s="1">
        <v>3019.1777694738839</v>
      </c>
      <c r="AK3263" s="1">
        <v>272.63099999999997</v>
      </c>
      <c r="AL3263" s="1">
        <v>45920.015625</v>
      </c>
      <c r="AM3263" s="1">
        <v>38245.328125</v>
      </c>
      <c r="AN3263" s="1">
        <v>7674.68603515625</v>
      </c>
      <c r="AO3263" t="s">
        <v>16073</v>
      </c>
    </row>
    <row r="3264" spans="1:41" x14ac:dyDescent="0.25">
      <c r="A3264" s="1">
        <v>2019</v>
      </c>
      <c r="B3264" t="s">
        <v>2415</v>
      </c>
      <c r="C3264" t="s">
        <v>7075</v>
      </c>
      <c r="D3264" t="s">
        <v>7218</v>
      </c>
      <c r="E3264" t="s">
        <v>7774</v>
      </c>
      <c r="F3264" t="s">
        <v>9426</v>
      </c>
      <c r="G3264" t="s">
        <v>11578</v>
      </c>
      <c r="H3264" t="s">
        <v>12699</v>
      </c>
      <c r="I3264" s="1">
        <v>817.31354701999999</v>
      </c>
      <c r="J3264" s="1">
        <v>1419.4069752959999</v>
      </c>
      <c r="K3264" s="1">
        <v>55.269545000000001</v>
      </c>
      <c r="L3264" s="1">
        <v>118.2</v>
      </c>
      <c r="M3264" s="1">
        <v>612.18767100000002</v>
      </c>
      <c r="N3264" s="1">
        <v>560.25554599999998</v>
      </c>
      <c r="O3264" s="1">
        <v>306.3</v>
      </c>
      <c r="P3264" s="1">
        <v>446.69161300000002</v>
      </c>
      <c r="Q3264" s="1">
        <v>267.49207221515002</v>
      </c>
      <c r="R3264" s="1">
        <v>565.47</v>
      </c>
      <c r="S3264" s="1">
        <v>633</v>
      </c>
      <c r="T3264" s="1">
        <v>410.05652400000002</v>
      </c>
      <c r="U3264" s="1">
        <v>148.30629999999999</v>
      </c>
      <c r="V3264" s="1">
        <v>673.48030625120839</v>
      </c>
      <c r="W3264" s="1">
        <v>254.326179</v>
      </c>
      <c r="X3264" s="1">
        <v>1097</v>
      </c>
      <c r="Y3264" s="1">
        <v>3317.1243760000002</v>
      </c>
      <c r="Z3264" s="1">
        <v>456.18812279999997</v>
      </c>
      <c r="AA3264" s="1">
        <v>5164</v>
      </c>
      <c r="AB3264" s="1">
        <v>83</v>
      </c>
      <c r="AC3264" s="1">
        <v>407.43552333870542</v>
      </c>
      <c r="AD3264" s="1">
        <v>785.07963065081003</v>
      </c>
      <c r="AE3264" s="1">
        <v>362.74023452196258</v>
      </c>
      <c r="AF3264" s="1">
        <v>1706</v>
      </c>
      <c r="AG3264" s="1">
        <v>8802.477512110001</v>
      </c>
      <c r="AH3264" s="1">
        <v>1336.3949711707869</v>
      </c>
      <c r="AI3264" s="1">
        <v>413.40624451999997</v>
      </c>
      <c r="AJ3264" s="1">
        <v>2417.3314700000001</v>
      </c>
      <c r="AK3264" s="1">
        <v>249.8</v>
      </c>
      <c r="AL3264" s="1">
        <v>33885.734375</v>
      </c>
      <c r="AM3264" s="1">
        <v>27649.9140625</v>
      </c>
      <c r="AN3264" s="1">
        <v>6235.82080078125</v>
      </c>
      <c r="AO3264" t="s">
        <v>16074</v>
      </c>
    </row>
    <row r="3265" spans="1:41" x14ac:dyDescent="0.25">
      <c r="A3265" s="1">
        <v>2019</v>
      </c>
      <c r="B3265" t="s">
        <v>2415</v>
      </c>
      <c r="C3265" t="s">
        <v>7075</v>
      </c>
      <c r="D3265" t="s">
        <v>7218</v>
      </c>
      <c r="E3265" t="s">
        <v>7774</v>
      </c>
      <c r="F3265" t="s">
        <v>9427</v>
      </c>
      <c r="G3265" t="s">
        <v>11578</v>
      </c>
      <c r="H3265" t="s">
        <v>12700</v>
      </c>
      <c r="I3265" s="1">
        <v>0.66679506890498541</v>
      </c>
      <c r="J3265" s="1">
        <v>0.54251364309842443</v>
      </c>
      <c r="K3265" s="1">
        <v>0.62007948795620038</v>
      </c>
      <c r="L3265" s="1">
        <v>0.6364693719307315</v>
      </c>
      <c r="M3265" s="1">
        <v>0.54428488349216742</v>
      </c>
      <c r="N3265" s="1">
        <v>0.40482395516712111</v>
      </c>
      <c r="O3265" s="1">
        <v>0.59637176065579056</v>
      </c>
      <c r="P3265" s="1">
        <v>0.50030605036047349</v>
      </c>
      <c r="Q3265" s="1">
        <v>0.48415450582043368</v>
      </c>
      <c r="R3265" s="1">
        <v>0.71723744292237446</v>
      </c>
      <c r="S3265" s="1">
        <v>0.61760917925301484</v>
      </c>
      <c r="T3265" s="1">
        <v>0.59227058239326957</v>
      </c>
      <c r="U3265" s="1">
        <v>0.49793949771689489</v>
      </c>
      <c r="V3265" s="1">
        <v>0.68678344554115056</v>
      </c>
      <c r="W3265" s="1">
        <v>0.46616359723211998</v>
      </c>
      <c r="X3265" s="1">
        <v>0.71152449149024488</v>
      </c>
      <c r="Y3265" s="1">
        <v>0.65010921856525028</v>
      </c>
      <c r="Z3265" s="1">
        <v>0.76376062493862051</v>
      </c>
      <c r="AA3265" s="1">
        <v>0.6435564594923332</v>
      </c>
      <c r="AB3265" s="1">
        <v>0.59218036529680362</v>
      </c>
      <c r="AC3265" s="1">
        <v>0.63993960317846832</v>
      </c>
      <c r="AD3265" s="1">
        <v>0.61598067374901999</v>
      </c>
      <c r="AE3265" s="1">
        <v>0.5843393085840074</v>
      </c>
      <c r="AF3265" s="1">
        <v>0.55962315645830052</v>
      </c>
      <c r="AG3265" s="1">
        <v>0.55190864460684219</v>
      </c>
      <c r="AH3265" s="1">
        <v>0.54876440128888127</v>
      </c>
      <c r="AI3265" s="1">
        <v>0.64073225713018545</v>
      </c>
      <c r="AJ3265" s="1">
        <v>0.50608153951295376</v>
      </c>
      <c r="AK3265" s="1">
        <v>0.65403627832935374</v>
      </c>
      <c r="AL3265" s="1">
        <v>0.5943564772605896</v>
      </c>
      <c r="AM3265" s="1">
        <v>0.59037303924560547</v>
      </c>
      <c r="AN3265" s="1">
        <v>0.59999984502792358</v>
      </c>
      <c r="AO3265" t="s">
        <v>16075</v>
      </c>
    </row>
    <row r="3266" spans="1:41" x14ac:dyDescent="0.25">
      <c r="A3266" s="1">
        <v>2019</v>
      </c>
      <c r="B3266" t="s">
        <v>2415</v>
      </c>
      <c r="C3266" t="s">
        <v>7075</v>
      </c>
      <c r="D3266" t="s">
        <v>7218</v>
      </c>
      <c r="E3266" t="s">
        <v>7774</v>
      </c>
      <c r="F3266" t="s">
        <v>9428</v>
      </c>
      <c r="G3266" t="s">
        <v>11578</v>
      </c>
      <c r="H3266" t="s">
        <v>12700</v>
      </c>
      <c r="I3266" s="1">
        <v>1.00788702818336E-2</v>
      </c>
      <c r="J3266" s="1">
        <v>6.2535807940135898E-2</v>
      </c>
      <c r="K3266" s="1">
        <v>7.40289249712478E-2</v>
      </c>
      <c r="L3266" s="1">
        <v>8.0101522842639605E-2</v>
      </c>
      <c r="M3266" s="1">
        <v>4.6414967739525102E-2</v>
      </c>
      <c r="N3266" s="1">
        <v>0.1038485035077189</v>
      </c>
      <c r="O3266" s="1">
        <v>8.1945804766568597E-2</v>
      </c>
      <c r="P3266" s="1">
        <v>6.8543810895915297E-2</v>
      </c>
      <c r="Q3266" s="1">
        <v>4.9392112879229899E-2</v>
      </c>
      <c r="R3266" s="1">
        <v>4.6400320291086899E-2</v>
      </c>
      <c r="S3266" s="1">
        <v>5.7492293307898602E-2</v>
      </c>
      <c r="T3266" s="1">
        <v>4.4238532832122403E-2</v>
      </c>
      <c r="U3266" s="1">
        <v>3.7350073491473401E-2</v>
      </c>
      <c r="V3266" s="1">
        <v>5.6918971342437299E-2</v>
      </c>
      <c r="W3266" s="1">
        <v>3.61821378993777E-2</v>
      </c>
      <c r="X3266" s="1">
        <v>3.6619872379216101E-2</v>
      </c>
      <c r="Y3266" s="1">
        <v>4.01104230407065E-2</v>
      </c>
      <c r="Z3266" s="1">
        <v>3.9539977957532099E-2</v>
      </c>
      <c r="AA3266" s="1">
        <v>4.95292120210305E-2</v>
      </c>
      <c r="AB3266" s="1">
        <v>6.7084337349397602E-2</v>
      </c>
      <c r="AC3266" s="1">
        <v>6.5333161777003795E-2</v>
      </c>
      <c r="AD3266" s="1">
        <v>5.5010341352263598E-2</v>
      </c>
      <c r="AE3266" s="1">
        <v>8.5015594287750601E-2</v>
      </c>
      <c r="AF3266" s="1">
        <v>4.5426103571383901E-2</v>
      </c>
      <c r="AG3266" s="1">
        <v>3.4850928240141098E-2</v>
      </c>
      <c r="AH3266" s="1">
        <v>3.8433548194055998E-2</v>
      </c>
      <c r="AI3266" s="1">
        <v>5.4947485242693501E-2</v>
      </c>
      <c r="AJ3266" s="1">
        <v>4.8080561016392E-2</v>
      </c>
      <c r="AK3266" s="1">
        <v>6.6244970816653398E-2</v>
      </c>
      <c r="AL3266" s="1">
        <v>5.4541349411010742E-2</v>
      </c>
      <c r="AM3266" s="1">
        <v>5.4297413676977158E-2</v>
      </c>
      <c r="AN3266" s="1">
        <v>5.4886937141418457E-2</v>
      </c>
      <c r="AO3266" t="s">
        <v>16076</v>
      </c>
    </row>
    <row r="3267" spans="1:41" x14ac:dyDescent="0.25">
      <c r="A3267" s="1">
        <v>2019</v>
      </c>
      <c r="B3267" t="s">
        <v>2415</v>
      </c>
      <c r="C3267" t="s">
        <v>7075</v>
      </c>
      <c r="D3267" t="s">
        <v>7218</v>
      </c>
      <c r="E3267" t="s">
        <v>7774</v>
      </c>
      <c r="F3267" t="s">
        <v>9429</v>
      </c>
      <c r="G3267" t="s">
        <v>11578</v>
      </c>
      <c r="H3267" t="s">
        <v>12701</v>
      </c>
      <c r="I3267" s="1">
        <v>809.0759498000001</v>
      </c>
      <c r="J3267" s="1">
        <v>1330.6432133000001</v>
      </c>
      <c r="K3267" s="1">
        <v>51.177999999999997</v>
      </c>
      <c r="L3267" s="1">
        <v>108.732</v>
      </c>
      <c r="M3267" s="1">
        <v>583.77300000000002</v>
      </c>
      <c r="N3267" s="1">
        <v>502.07384596600002</v>
      </c>
      <c r="O3267" s="1">
        <v>281.2</v>
      </c>
      <c r="P3267" s="1">
        <v>416.07366754973663</v>
      </c>
      <c r="Q3267" s="1">
        <v>254.2800735900002</v>
      </c>
      <c r="R3267" s="1">
        <v>539.23201088499911</v>
      </c>
      <c r="S3267" s="1">
        <v>596.60737833610017</v>
      </c>
      <c r="T3267" s="1">
        <v>391.91622500000011</v>
      </c>
      <c r="U3267" s="1">
        <v>142.76704879575149</v>
      </c>
      <c r="V3267" s="1">
        <v>635.14649999999995</v>
      </c>
      <c r="W3267" s="1">
        <v>245.1241141200002</v>
      </c>
      <c r="X3267" s="1">
        <v>1056.828</v>
      </c>
      <c r="Y3267" s="1">
        <v>3184.0731139999998</v>
      </c>
      <c r="Z3267" s="1">
        <v>438.15045448000012</v>
      </c>
      <c r="AA3267" s="1">
        <v>4908.2311491233986</v>
      </c>
      <c r="AB3267" s="1">
        <v>77.432000000000002</v>
      </c>
      <c r="AC3267" s="1">
        <v>380.8164723787196</v>
      </c>
      <c r="AD3267" s="1">
        <v>741.89213217999998</v>
      </c>
      <c r="AE3267" s="1">
        <v>331.90165791200002</v>
      </c>
      <c r="AF3267" s="1">
        <v>1628.503067307219</v>
      </c>
      <c r="AG3267" s="1">
        <v>8495.7029999999995</v>
      </c>
      <c r="AH3267" s="1">
        <v>1285.0325706399999</v>
      </c>
      <c r="AI3267" s="1">
        <v>390.69061099999999</v>
      </c>
      <c r="AJ3267" s="1">
        <v>2301.104816759821</v>
      </c>
      <c r="AK3267" s="1">
        <v>233.25200629</v>
      </c>
      <c r="AL3267" s="1">
        <v>32341.4375</v>
      </c>
      <c r="AM3267" s="1">
        <v>26406.5078125</v>
      </c>
      <c r="AN3267" s="1">
        <v>5934.92578125</v>
      </c>
      <c r="AO3267" t="s">
        <v>16077</v>
      </c>
    </row>
    <row r="3268" spans="1:41" x14ac:dyDescent="0.25">
      <c r="A3268" s="1">
        <v>2019</v>
      </c>
      <c r="B3268" t="s">
        <v>2415</v>
      </c>
      <c r="C3268" t="s">
        <v>7075</v>
      </c>
      <c r="D3268" t="s">
        <v>7218</v>
      </c>
      <c r="E3268" t="s">
        <v>7775</v>
      </c>
      <c r="F3268" t="s">
        <v>9430</v>
      </c>
      <c r="G3268" t="s">
        <v>11578</v>
      </c>
      <c r="H3268" t="s">
        <v>12702</v>
      </c>
      <c r="I3268" s="1">
        <v>137.59399999999999</v>
      </c>
      <c r="J3268" s="1">
        <v>242.72399999999999</v>
      </c>
      <c r="K3268" s="1">
        <v>6.0004</v>
      </c>
      <c r="L3268" s="1">
        <v>21.2</v>
      </c>
      <c r="M3268" s="1">
        <v>119.19199999999999</v>
      </c>
      <c r="N3268" s="1">
        <v>156.89400000000001</v>
      </c>
      <c r="O3268" s="1">
        <v>58.630800000000001</v>
      </c>
      <c r="P3268" s="1">
        <v>71.819999999999993</v>
      </c>
      <c r="Q3268" s="1">
        <v>61.095999999999997</v>
      </c>
      <c r="R3268" s="1">
        <v>65</v>
      </c>
      <c r="S3268" s="1">
        <v>115</v>
      </c>
      <c r="T3268" s="1">
        <v>78.353999999999999</v>
      </c>
      <c r="U3268" s="1">
        <v>34</v>
      </c>
      <c r="V3268" s="1">
        <v>122.098</v>
      </c>
      <c r="W3268" s="1">
        <v>62.28</v>
      </c>
      <c r="X3268" s="1">
        <v>163</v>
      </c>
      <c r="Y3268" s="1">
        <v>580.18600000000004</v>
      </c>
      <c r="Z3268" s="1">
        <v>47.252000000000002</v>
      </c>
      <c r="AA3268" s="1">
        <v>808</v>
      </c>
      <c r="AB3268" s="1">
        <v>16</v>
      </c>
      <c r="AC3268" s="1">
        <v>56.947874894676197</v>
      </c>
      <c r="AD3268" s="1">
        <v>102.762</v>
      </c>
      <c r="AE3268" s="1">
        <v>45.353999999999999</v>
      </c>
      <c r="AF3268" s="1">
        <v>259</v>
      </c>
      <c r="AG3268" s="1">
        <v>1808.78</v>
      </c>
      <c r="AH3268" s="1">
        <v>197</v>
      </c>
      <c r="AI3268" s="1">
        <v>73.994</v>
      </c>
      <c r="AJ3268" s="1">
        <v>486.95</v>
      </c>
      <c r="AK3268" s="1">
        <v>24.3</v>
      </c>
      <c r="AL3268" s="1">
        <v>6021.40869140625</v>
      </c>
      <c r="AM3268" s="1">
        <v>5004.89599609375</v>
      </c>
      <c r="AN3268" s="1">
        <v>1016.51318359375</v>
      </c>
      <c r="AO3268" t="s">
        <v>16078</v>
      </c>
    </row>
    <row r="3269" spans="1:41" x14ac:dyDescent="0.25">
      <c r="A3269" s="1">
        <v>2019</v>
      </c>
      <c r="B3269" t="s">
        <v>2415</v>
      </c>
      <c r="C3269" t="s">
        <v>7075</v>
      </c>
      <c r="D3269" t="s">
        <v>7218</v>
      </c>
      <c r="E3269" t="s">
        <v>7775</v>
      </c>
      <c r="F3269" t="s">
        <v>9431</v>
      </c>
      <c r="G3269" t="s">
        <v>11578</v>
      </c>
      <c r="H3269" t="s">
        <v>12702</v>
      </c>
      <c r="I3269" s="1">
        <v>139.92400000000001</v>
      </c>
      <c r="J3269" s="1">
        <v>298.63605200000001</v>
      </c>
      <c r="K3269" s="1">
        <v>10.175000000000001</v>
      </c>
      <c r="L3269" s="1">
        <v>21.2</v>
      </c>
      <c r="M3269" s="1">
        <v>128.39680000000001</v>
      </c>
      <c r="N3269" s="1">
        <v>157.96700000000001</v>
      </c>
      <c r="O3269" s="1">
        <v>58.630800000000001</v>
      </c>
      <c r="P3269" s="1">
        <v>101.922</v>
      </c>
      <c r="Q3269" s="1">
        <v>61.095999999999997</v>
      </c>
      <c r="R3269" s="1">
        <v>90</v>
      </c>
      <c r="S3269" s="1">
        <v>117</v>
      </c>
      <c r="T3269" s="1">
        <v>79.034999999999997</v>
      </c>
      <c r="U3269" s="1">
        <v>34</v>
      </c>
      <c r="V3269" s="1">
        <v>132.22404</v>
      </c>
      <c r="W3269" s="1">
        <v>62.28</v>
      </c>
      <c r="X3269" s="1">
        <v>176</v>
      </c>
      <c r="Y3269" s="1">
        <v>582.48599999999999</v>
      </c>
      <c r="Z3269" s="1">
        <v>68.184020000000004</v>
      </c>
      <c r="AA3269" s="1">
        <v>916</v>
      </c>
      <c r="AB3269" s="1">
        <v>16</v>
      </c>
      <c r="AC3269" s="1">
        <v>72.680147094676201</v>
      </c>
      <c r="AD3269" s="1">
        <v>146.89114000000001</v>
      </c>
      <c r="AE3269" s="1">
        <v>70.864139999999992</v>
      </c>
      <c r="AF3269" s="1">
        <v>348</v>
      </c>
      <c r="AG3269" s="1">
        <v>1820.68</v>
      </c>
      <c r="AH3269" s="1">
        <v>278</v>
      </c>
      <c r="AI3269" s="1">
        <v>73.994</v>
      </c>
      <c r="AJ3269" s="1">
        <v>545.27</v>
      </c>
      <c r="AK3269" s="1">
        <v>43.6</v>
      </c>
      <c r="AL3269" s="1">
        <v>6651.13671875</v>
      </c>
      <c r="AM3269" s="1">
        <v>5461.1337890625</v>
      </c>
      <c r="AN3269" s="1">
        <v>1190.002685546875</v>
      </c>
      <c r="AO3269" t="s">
        <v>16079</v>
      </c>
    </row>
    <row r="3270" spans="1:41" x14ac:dyDescent="0.25">
      <c r="A3270" s="1">
        <v>2019</v>
      </c>
      <c r="B3270" t="s">
        <v>2416</v>
      </c>
      <c r="C3270" t="s">
        <v>7076</v>
      </c>
      <c r="D3270" t="s">
        <v>7219</v>
      </c>
      <c r="E3270" t="s">
        <v>7776</v>
      </c>
      <c r="F3270" t="s">
        <v>9432</v>
      </c>
      <c r="G3270" t="s">
        <v>11579</v>
      </c>
      <c r="H3270" t="s">
        <v>12703</v>
      </c>
      <c r="I3270" s="1">
        <v>309.2948222630115</v>
      </c>
      <c r="J3270" s="1">
        <v>574.09676350688801</v>
      </c>
      <c r="K3270" s="1">
        <v>427.36147444564972</v>
      </c>
      <c r="L3270" s="1">
        <v>507.76033291622048</v>
      </c>
      <c r="M3270" s="1">
        <v>721.69668651825475</v>
      </c>
      <c r="N3270" s="1">
        <v>926.10570914245227</v>
      </c>
      <c r="O3270" s="1">
        <v>2303.7150183934673</v>
      </c>
      <c r="P3270" s="1">
        <v>476.63790911723339</v>
      </c>
      <c r="Q3270" s="1">
        <v>114.9923020117277</v>
      </c>
      <c r="R3270" s="1">
        <v>797.27740581807416</v>
      </c>
      <c r="S3270" s="1">
        <v>54.597885259808649</v>
      </c>
      <c r="T3270" s="1">
        <v>655.17462311770385</v>
      </c>
      <c r="U3270" s="1">
        <v>363.91382531587317</v>
      </c>
      <c r="V3270" s="1">
        <v>2572.6523534421835</v>
      </c>
      <c r="W3270" s="1">
        <v>731.61166248143593</v>
      </c>
      <c r="X3270" s="1">
        <v>1615.0054459851399</v>
      </c>
      <c r="Y3270" s="1">
        <v>3685.3572550370841</v>
      </c>
      <c r="Z3270" s="1">
        <v>377.81736599787587</v>
      </c>
      <c r="AA3270" s="1">
        <v>12565.157313692363</v>
      </c>
      <c r="AB3270" s="1">
        <v>195.50410753832281</v>
      </c>
      <c r="AC3270" s="1">
        <v>207.47196398727286</v>
      </c>
      <c r="AD3270" s="1">
        <v>1328.0780620994849</v>
      </c>
      <c r="AE3270" s="1">
        <v>1187.5040044008381</v>
      </c>
      <c r="AF3270" s="1">
        <v>1752.3737252988185</v>
      </c>
      <c r="AG3270" s="1">
        <v>17330.460739168462</v>
      </c>
      <c r="AH3270" s="1">
        <v>1771.1553978281927</v>
      </c>
      <c r="AI3270" s="1">
        <v>470.63377093955057</v>
      </c>
      <c r="AJ3270" s="1">
        <v>899.4691977634759</v>
      </c>
      <c r="AK3270" s="1">
        <v>316.66773450689016</v>
      </c>
      <c r="AL3270" s="1">
        <v>55239.54296875</v>
      </c>
      <c r="AM3270" s="1">
        <v>44648.34375</v>
      </c>
      <c r="AN3270" s="1">
        <v>10591.2021484375</v>
      </c>
      <c r="AO3270" t="s">
        <v>16080</v>
      </c>
    </row>
    <row r="3271" spans="1:41" x14ac:dyDescent="0.25">
      <c r="A3271" s="1">
        <v>2019</v>
      </c>
      <c r="B3271" t="s">
        <v>2417</v>
      </c>
      <c r="C3271" t="s">
        <v>7076</v>
      </c>
      <c r="D3271" t="s">
        <v>7219</v>
      </c>
      <c r="E3271" t="s">
        <v>7776</v>
      </c>
      <c r="F3271" t="s">
        <v>9432</v>
      </c>
      <c r="G3271" t="s">
        <v>11579</v>
      </c>
      <c r="H3271" t="s">
        <v>12703</v>
      </c>
      <c r="I3271" s="1">
        <v>844.11796513083641</v>
      </c>
      <c r="J3271" s="1">
        <v>1568.5100374068461</v>
      </c>
      <c r="K3271" s="1">
        <v>435.13244473630272</v>
      </c>
      <c r="L3271" s="1">
        <v>550.75009693717891</v>
      </c>
      <c r="M3271" s="1">
        <v>1341.0390071681061</v>
      </c>
      <c r="N3271" s="1">
        <v>774.58131523739746</v>
      </c>
      <c r="O3271" s="1">
        <v>535.37237964937765</v>
      </c>
      <c r="P3271" s="1">
        <v>1406.7763592914498</v>
      </c>
      <c r="Q3271" s="1">
        <v>133.84309491234441</v>
      </c>
      <c r="R3271" s="1">
        <v>1242.0605035160477</v>
      </c>
      <c r="S3271" s="1">
        <v>194.78441897881612</v>
      </c>
      <c r="T3271" s="1">
        <v>1309.9536948867751</v>
      </c>
      <c r="U3271" s="1">
        <v>400.37462532402941</v>
      </c>
      <c r="V3271" s="1">
        <v>1782.6761152154809</v>
      </c>
      <c r="W3271" s="1">
        <v>825.84037286340174</v>
      </c>
      <c r="X3271" s="1">
        <v>2410.3147985916662</v>
      </c>
      <c r="Y3271" s="1">
        <v>3119.9679741694586</v>
      </c>
      <c r="Z3271" s="1">
        <v>758.63405286486284</v>
      </c>
      <c r="AA3271" s="1">
        <v>11979.270119504719</v>
      </c>
      <c r="AB3271" s="1">
        <v>197.06259931774966</v>
      </c>
      <c r="AC3271" s="1">
        <v>129.17054703719177</v>
      </c>
      <c r="AD3271" s="1">
        <v>1048.1224285331455</v>
      </c>
      <c r="AE3271" s="1">
        <v>1699.3858420240715</v>
      </c>
      <c r="AF3271" s="1">
        <v>2611.7553792486815</v>
      </c>
      <c r="AG3271" s="1">
        <v>12592.310644322481</v>
      </c>
      <c r="AH3271" s="1">
        <v>1928.0052258516434</v>
      </c>
      <c r="AI3271" s="1">
        <v>247.18256677428712</v>
      </c>
      <c r="AJ3271" s="1">
        <v>823.36462909782131</v>
      </c>
      <c r="AK3271" s="1">
        <v>370.20430507669732</v>
      </c>
      <c r="AL3271" s="1">
        <v>53260.5625</v>
      </c>
      <c r="AM3271" s="1">
        <v>42417.546875</v>
      </c>
      <c r="AN3271" s="1">
        <v>10843.013671875</v>
      </c>
      <c r="AO3271" t="s">
        <v>16081</v>
      </c>
    </row>
    <row r="3272" spans="1:41" x14ac:dyDescent="0.25">
      <c r="A3272" s="1">
        <v>2019</v>
      </c>
      <c r="B3272" t="s">
        <v>2418</v>
      </c>
      <c r="C3272" t="s">
        <v>7076</v>
      </c>
      <c r="D3272" t="s">
        <v>7219</v>
      </c>
      <c r="E3272" t="s">
        <v>7776</v>
      </c>
      <c r="F3272" t="s">
        <v>9432</v>
      </c>
      <c r="G3272" t="s">
        <v>11579</v>
      </c>
      <c r="H3272" t="s">
        <v>12703</v>
      </c>
      <c r="I3272" s="1">
        <v>319.7850601001482</v>
      </c>
      <c r="J3272" s="1">
        <v>329.88558688573715</v>
      </c>
      <c r="K3272" s="1">
        <v>75.369663627517497</v>
      </c>
      <c r="L3272" s="1">
        <v>519.09528892755009</v>
      </c>
      <c r="M3272" s="1">
        <v>849.23564650723938</v>
      </c>
      <c r="N3272" s="1">
        <v>1444.4988805700239</v>
      </c>
      <c r="O3272" s="1">
        <v>2401.8147308735793</v>
      </c>
      <c r="P3272" s="1">
        <v>362.42723531533647</v>
      </c>
      <c r="Q3272" s="1">
        <v>224.33040400333437</v>
      </c>
      <c r="R3272" s="1">
        <v>616.75421861848486</v>
      </c>
      <c r="S3272" s="1">
        <v>277.06312967298686</v>
      </c>
      <c r="T3272" s="1">
        <v>743.08119069383451</v>
      </c>
      <c r="U3272" s="1">
        <v>350.30970418423624</v>
      </c>
      <c r="V3272" s="1">
        <v>2211.1973145932247</v>
      </c>
      <c r="W3272" s="1">
        <v>488.31049674166269</v>
      </c>
      <c r="X3272" s="1">
        <v>2447.7625193733975</v>
      </c>
      <c r="Y3272" s="1">
        <v>3556.1742697490649</v>
      </c>
      <c r="Z3272" s="1">
        <v>239.50209205230246</v>
      </c>
      <c r="AA3272" s="1">
        <v>9875.5490243210606</v>
      </c>
      <c r="AB3272" s="1">
        <v>594.46495255506761</v>
      </c>
      <c r="AC3272" s="1">
        <v>201.48115713384257</v>
      </c>
      <c r="AD3272" s="1">
        <v>1402.9964017494872</v>
      </c>
      <c r="AE3272" s="1">
        <v>1188.9299051101352</v>
      </c>
      <c r="AF3272" s="1">
        <v>1938.8230112041665</v>
      </c>
      <c r="AG3272" s="1">
        <v>15313.841795641794</v>
      </c>
      <c r="AH3272" s="1">
        <v>850.94288485260415</v>
      </c>
      <c r="AI3272" s="1">
        <v>566.86479404358226</v>
      </c>
      <c r="AJ3272" s="1">
        <v>1664.5018671541893</v>
      </c>
      <c r="AK3272" s="1">
        <v>398.07920930026847</v>
      </c>
      <c r="AL3272" s="1">
        <v>51453.0625</v>
      </c>
      <c r="AM3272" s="1">
        <v>40357.08203125</v>
      </c>
      <c r="AN3272" s="1">
        <v>11095.986328125</v>
      </c>
      <c r="AO3272" t="s">
        <v>16082</v>
      </c>
    </row>
    <row r="3273" spans="1:41" x14ac:dyDescent="0.25">
      <c r="A3273" s="1">
        <v>2019</v>
      </c>
      <c r="B3273" t="s">
        <v>2419</v>
      </c>
      <c r="C3273" t="s">
        <v>7076</v>
      </c>
      <c r="D3273" t="s">
        <v>7219</v>
      </c>
      <c r="E3273" t="s">
        <v>7776</v>
      </c>
      <c r="F3273" t="s">
        <v>9432</v>
      </c>
      <c r="G3273" t="s">
        <v>11579</v>
      </c>
      <c r="H3273" t="s">
        <v>12703</v>
      </c>
      <c r="I3273" s="1">
        <v>311.214868946293</v>
      </c>
      <c r="J3273" s="1">
        <v>0</v>
      </c>
      <c r="K3273" s="1">
        <v>73.349768063017692</v>
      </c>
      <c r="L3273" s="1">
        <v>560.9707613833607</v>
      </c>
      <c r="M3273" s="1">
        <v>826.47625986498815</v>
      </c>
      <c r="N3273" s="1">
        <v>1183.1007659967306</v>
      </c>
      <c r="O3273" s="1">
        <v>2337.446460031641</v>
      </c>
      <c r="P3273" s="1">
        <v>352.71424032725616</v>
      </c>
      <c r="Q3273" s="1">
        <v>282.83814133547321</v>
      </c>
      <c r="R3273" s="1">
        <v>606.89707603445277</v>
      </c>
      <c r="S3273" s="1">
        <v>2144.705894349644</v>
      </c>
      <c r="T3273" s="1">
        <v>781.02006557241373</v>
      </c>
      <c r="U3273" s="1">
        <v>84.713816636161283</v>
      </c>
      <c r="V3273" s="1">
        <v>1719.0706205191752</v>
      </c>
      <c r="W3273" s="1">
        <v>622.9564808732348</v>
      </c>
      <c r="X3273" s="1">
        <v>2671.5845100135739</v>
      </c>
      <c r="Y3273" s="1">
        <v>3460.8693381846379</v>
      </c>
      <c r="Z3273" s="1">
        <v>131.10127457200406</v>
      </c>
      <c r="AA3273" s="1">
        <v>10222.478239205071</v>
      </c>
      <c r="AB3273" s="1">
        <v>578.53338190549164</v>
      </c>
      <c r="AC3273" s="1">
        <v>196.08149265296845</v>
      </c>
      <c r="AD3273" s="1">
        <v>1018.7848084817495</v>
      </c>
      <c r="AE3273" s="1">
        <v>723.16672738186458</v>
      </c>
      <c r="AF3273" s="1">
        <v>2232.1715924424175</v>
      </c>
      <c r="AG3273" s="1">
        <v>14684.416947151176</v>
      </c>
      <c r="AH3273" s="1">
        <v>2074.4554122611203</v>
      </c>
      <c r="AI3273" s="1">
        <v>551.67290345987954</v>
      </c>
      <c r="AJ3273" s="1">
        <v>845.07197571195036</v>
      </c>
      <c r="AK3273" s="1">
        <v>387.41074681171318</v>
      </c>
      <c r="AL3273" s="1">
        <v>51665.2734375</v>
      </c>
      <c r="AM3273" s="1">
        <v>37596.875</v>
      </c>
      <c r="AN3273" s="1">
        <v>14068.3974609375</v>
      </c>
      <c r="AO3273" t="s">
        <v>16083</v>
      </c>
    </row>
    <row r="3274" spans="1:41" x14ac:dyDescent="0.25">
      <c r="A3274" s="1">
        <v>2019</v>
      </c>
      <c r="B3274" t="s">
        <v>2420</v>
      </c>
      <c r="C3274" t="s">
        <v>7076</v>
      </c>
      <c r="D3274" t="s">
        <v>7219</v>
      </c>
      <c r="E3274" t="s">
        <v>7776</v>
      </c>
      <c r="F3274" t="s">
        <v>9432</v>
      </c>
      <c r="G3274" t="s">
        <v>11579</v>
      </c>
      <c r="H3274" t="s">
        <v>12703</v>
      </c>
      <c r="I3274" s="1">
        <v>611.75414431273714</v>
      </c>
      <c r="J3274" s="1">
        <v>220.70505509652554</v>
      </c>
      <c r="K3274" s="1">
        <v>390.11834402554268</v>
      </c>
      <c r="L3274" s="1">
        <v>608.09277693379727</v>
      </c>
      <c r="M3274" s="1">
        <v>1299.957891251767</v>
      </c>
      <c r="N3274" s="1">
        <v>798.35014170622026</v>
      </c>
      <c r="O3274" s="1">
        <v>497.4288340726834</v>
      </c>
      <c r="P3274" s="1">
        <v>1294.3612458669363</v>
      </c>
      <c r="Q3274" s="1">
        <v>118.62736076617863</v>
      </c>
      <c r="R3274" s="1">
        <v>1077.2702801025232</v>
      </c>
      <c r="S3274" s="1">
        <v>191.3545649998569</v>
      </c>
      <c r="T3274" s="1">
        <v>1341.3811255892585</v>
      </c>
      <c r="U3274" s="1">
        <v>382.70258107050836</v>
      </c>
      <c r="V3274" s="1">
        <v>2052.3131221515655</v>
      </c>
      <c r="W3274" s="1">
        <v>813.77121619081686</v>
      </c>
      <c r="X3274" s="1">
        <v>2442.4314661771082</v>
      </c>
      <c r="Y3274" s="1">
        <v>2749.8313074579801</v>
      </c>
      <c r="Z3274" s="1">
        <v>520.90300377049539</v>
      </c>
      <c r="AA3274" s="1">
        <v>11931.312528581868</v>
      </c>
      <c r="AB3274" s="1">
        <v>193.38244560578477</v>
      </c>
      <c r="AC3274" s="1">
        <v>337.58091660663007</v>
      </c>
      <c r="AD3274" s="1">
        <v>1433.7682900733657</v>
      </c>
      <c r="AE3274" s="1">
        <v>667.33710998065612</v>
      </c>
      <c r="AF3274" s="1">
        <v>2295.7461536933797</v>
      </c>
      <c r="AG3274" s="1">
        <v>11269.837090159088</v>
      </c>
      <c r="AH3274" s="1">
        <v>1524.4774135969831</v>
      </c>
      <c r="AI3274" s="1">
        <v>356.58381588581125</v>
      </c>
      <c r="AJ3274" s="1">
        <v>780.85269262749841</v>
      </c>
      <c r="AK3274" s="1">
        <v>317.46019972279117</v>
      </c>
      <c r="AL3274" s="1">
        <v>48519.69140625</v>
      </c>
      <c r="AM3274" s="1">
        <v>37717.578125</v>
      </c>
      <c r="AN3274" s="1">
        <v>10802.115234375</v>
      </c>
      <c r="AO3274" t="s">
        <v>16084</v>
      </c>
    </row>
    <row r="3275" spans="1:41" x14ac:dyDescent="0.25">
      <c r="A3275" s="1">
        <v>2019</v>
      </c>
      <c r="B3275" t="s">
        <v>2421</v>
      </c>
      <c r="C3275" t="s">
        <v>7076</v>
      </c>
      <c r="D3275" t="s">
        <v>7219</v>
      </c>
      <c r="E3275" t="s">
        <v>7776</v>
      </c>
      <c r="F3275" t="s">
        <v>9432</v>
      </c>
      <c r="G3275" t="s">
        <v>11579</v>
      </c>
      <c r="H3275" t="s">
        <v>12703</v>
      </c>
      <c r="I3275" s="1">
        <v>615.3800460182365</v>
      </c>
      <c r="J3275" s="1">
        <v>345.45412867010282</v>
      </c>
      <c r="K3275" s="1">
        <v>450.65566976317939</v>
      </c>
      <c r="L3275" s="1">
        <v>444.15976015372246</v>
      </c>
      <c r="M3275" s="1">
        <v>1170.0477729716031</v>
      </c>
      <c r="N3275" s="1">
        <v>860.65714698967736</v>
      </c>
      <c r="O3275" s="1">
        <v>2259.1854444526007</v>
      </c>
      <c r="P3275" s="1">
        <v>1777.085524432804</v>
      </c>
      <c r="Q3275" s="1">
        <v>114.03996788150619</v>
      </c>
      <c r="R3275" s="1">
        <v>902.78158692071327</v>
      </c>
      <c r="S3275" s="1">
        <v>188.19705325206488</v>
      </c>
      <c r="T3275" s="1">
        <v>239.62746450779929</v>
      </c>
      <c r="U3275" s="1">
        <v>370.43715052206664</v>
      </c>
      <c r="V3275" s="1">
        <v>2124.3253365203045</v>
      </c>
      <c r="W3275" s="1">
        <v>913.90571324235009</v>
      </c>
      <c r="X3275" s="1">
        <v>1971.6324870432418</v>
      </c>
      <c r="Y3275" s="1">
        <v>2552.3111335946996</v>
      </c>
      <c r="Z3275" s="1">
        <v>536.8546842051943</v>
      </c>
      <c r="AA3275" s="1">
        <v>12087.019170378817</v>
      </c>
      <c r="AB3275" s="1">
        <v>208.42016680445801</v>
      </c>
      <c r="AC3275" s="1">
        <v>336.59299665746693</v>
      </c>
      <c r="AD3275" s="1">
        <v>1270.8532128628194</v>
      </c>
      <c r="AE3275" s="1">
        <v>1253.8646398663916</v>
      </c>
      <c r="AF3275" s="1">
        <v>2383.5837187464922</v>
      </c>
      <c r="AG3275" s="1">
        <v>16263.680545476016</v>
      </c>
      <c r="AH3275" s="1">
        <v>2491.6032812307726</v>
      </c>
      <c r="AI3275" s="1">
        <v>306.5002453006735</v>
      </c>
      <c r="AJ3275" s="1">
        <v>1016.8774597065985</v>
      </c>
      <c r="AK3275" s="1">
        <v>356.65483089532921</v>
      </c>
      <c r="AL3275" s="1">
        <v>55812.390625</v>
      </c>
      <c r="AM3275" s="1">
        <v>43985.109375</v>
      </c>
      <c r="AN3275" s="1">
        <v>11827.2841796875</v>
      </c>
      <c r="AO3275" t="s">
        <v>16085</v>
      </c>
    </row>
    <row r="3276" spans="1:41" x14ac:dyDescent="0.25">
      <c r="A3276" s="1">
        <v>2019</v>
      </c>
      <c r="B3276" t="s">
        <v>2422</v>
      </c>
      <c r="C3276" t="s">
        <v>7076</v>
      </c>
      <c r="D3276" t="s">
        <v>7219</v>
      </c>
      <c r="E3276" t="s">
        <v>7776</v>
      </c>
      <c r="F3276" t="s">
        <v>9432</v>
      </c>
      <c r="G3276" t="s">
        <v>11579</v>
      </c>
      <c r="H3276" t="s">
        <v>12703</v>
      </c>
      <c r="I3276" s="1">
        <v>382.38098023043909</v>
      </c>
      <c r="J3276" s="1">
        <v>403.98830764414851</v>
      </c>
      <c r="K3276" s="1">
        <v>476.72618046387987</v>
      </c>
      <c r="L3276" s="1">
        <v>516.40582325204912</v>
      </c>
      <c r="M3276" s="1">
        <v>655.81508512892128</v>
      </c>
      <c r="N3276" s="1">
        <v>1080.4467513504906</v>
      </c>
      <c r="O3276" s="1">
        <v>2250.6799040748933</v>
      </c>
      <c r="P3276" s="1">
        <v>1259.129447991912</v>
      </c>
      <c r="Q3276" s="1">
        <v>115.15010037598299</v>
      </c>
      <c r="R3276" s="1">
        <v>768.65198372607369</v>
      </c>
      <c r="S3276" s="1">
        <v>196.29837957600222</v>
      </c>
      <c r="T3276" s="1">
        <v>665.91479282002501</v>
      </c>
      <c r="U3276" s="1">
        <v>365.14327806298041</v>
      </c>
      <c r="V3276" s="1">
        <v>2668.0986032322339</v>
      </c>
      <c r="W3276" s="1">
        <v>854.59065078569881</v>
      </c>
      <c r="X3276" s="1">
        <v>1483.0749389112655</v>
      </c>
      <c r="Y3276" s="1">
        <v>3806.8128989544766</v>
      </c>
      <c r="Z3276" s="1">
        <v>551.16648664861532</v>
      </c>
      <c r="AA3276" s="1">
        <v>10751.44020542404</v>
      </c>
      <c r="AB3276" s="1">
        <v>198.66457985797413</v>
      </c>
      <c r="AC3276" s="1">
        <v>210.87301772634126</v>
      </c>
      <c r="AD3276" s="1">
        <v>1329.8991796309035</v>
      </c>
      <c r="AE3276" s="1">
        <v>1029.9482128949721</v>
      </c>
      <c r="AF3276" s="1">
        <v>2825.4788719866228</v>
      </c>
      <c r="AG3276" s="1">
        <v>18913.606562340672</v>
      </c>
      <c r="AH3276" s="1">
        <v>2280.1794576956841</v>
      </c>
      <c r="AI3276" s="1">
        <v>442.83333722531665</v>
      </c>
      <c r="AJ3276" s="1">
        <v>1285.2155501426485</v>
      </c>
      <c r="AK3276" s="1">
        <v>321.85881652967879</v>
      </c>
      <c r="AL3276" s="1">
        <v>58090.46875</v>
      </c>
      <c r="AM3276" s="1">
        <v>46933.93359375</v>
      </c>
      <c r="AN3276" s="1">
        <v>11156.5341796875</v>
      </c>
      <c r="AO3276" t="s">
        <v>16086</v>
      </c>
    </row>
    <row r="3277" spans="1:41" x14ac:dyDescent="0.25">
      <c r="A3277" s="1">
        <v>2019</v>
      </c>
      <c r="B3277" t="s">
        <v>2423</v>
      </c>
      <c r="C3277" t="s">
        <v>7076</v>
      </c>
      <c r="D3277" t="s">
        <v>7219</v>
      </c>
      <c r="E3277" t="s">
        <v>7776</v>
      </c>
      <c r="F3277" t="s">
        <v>9432</v>
      </c>
      <c r="G3277" t="s">
        <v>11580</v>
      </c>
      <c r="H3277" t="s">
        <v>12703</v>
      </c>
      <c r="I3277" s="1">
        <v>597.64867965837391</v>
      </c>
      <c r="J3277" s="1">
        <v>335.5</v>
      </c>
      <c r="K3277" s="1">
        <v>434.6632375802244</v>
      </c>
      <c r="L3277" s="1">
        <v>426.40751982767063</v>
      </c>
      <c r="M3277" s="1">
        <v>1128.53212416</v>
      </c>
      <c r="N3277" s="1">
        <v>819.46906243199987</v>
      </c>
      <c r="O3277" s="1">
        <v>2170.8620191326199</v>
      </c>
      <c r="P3277" s="1">
        <v>1594.4474</v>
      </c>
      <c r="Q3277" s="1">
        <v>109.94304834009991</v>
      </c>
      <c r="R3277" s="1">
        <v>897.64322856498745</v>
      </c>
      <c r="S3277" s="1">
        <v>179.36420121870341</v>
      </c>
      <c r="T3277" s="1">
        <v>228.19316338437491</v>
      </c>
      <c r="U3277" s="1">
        <v>359.76349142032899</v>
      </c>
      <c r="V3277" s="1">
        <v>2050</v>
      </c>
      <c r="W3277" s="1">
        <v>871.02160583241982</v>
      </c>
      <c r="X3277" s="1">
        <v>1877.2769519999999</v>
      </c>
      <c r="Y3277" s="1">
        <v>2512.4964000000009</v>
      </c>
      <c r="Z3277" s="1">
        <v>517.70257511543991</v>
      </c>
      <c r="AA3277" s="1">
        <v>11771.96255603638</v>
      </c>
      <c r="AB3277" s="1">
        <v>187</v>
      </c>
      <c r="AC3277" s="1">
        <v>318.56925000000001</v>
      </c>
      <c r="AD3277" s="1">
        <v>1225.197435693125</v>
      </c>
      <c r="AE3277" s="1">
        <v>1230.888634702196</v>
      </c>
      <c r="AF3277" s="1">
        <v>2370.7787622581</v>
      </c>
      <c r="AG3277" s="1">
        <v>16342.72682166666</v>
      </c>
      <c r="AH3277" s="1">
        <v>2424.559228310437</v>
      </c>
      <c r="AI3277" s="1">
        <v>291.8322</v>
      </c>
      <c r="AJ3277" s="1">
        <v>991.92750271645787</v>
      </c>
      <c r="AK3277" s="1">
        <v>346.62613856000002</v>
      </c>
      <c r="AL3277" s="1">
        <v>54613</v>
      </c>
      <c r="AM3277" s="1">
        <v>43247.875</v>
      </c>
      <c r="AN3277" s="1">
        <v>11365.1279296875</v>
      </c>
      <c r="AO3277" t="s">
        <v>16087</v>
      </c>
    </row>
    <row r="3278" spans="1:41" x14ac:dyDescent="0.25">
      <c r="A3278" s="1">
        <v>2019</v>
      </c>
      <c r="B3278" t="s">
        <v>2424</v>
      </c>
      <c r="C3278" t="s">
        <v>7076</v>
      </c>
      <c r="D3278" t="s">
        <v>7219</v>
      </c>
      <c r="E3278" t="s">
        <v>7776</v>
      </c>
      <c r="F3278" t="s">
        <v>9432</v>
      </c>
      <c r="G3278" t="s">
        <v>11580</v>
      </c>
      <c r="H3278" t="s">
        <v>12703</v>
      </c>
      <c r="I3278" s="1">
        <v>594.86463094780447</v>
      </c>
      <c r="J3278" s="1">
        <v>221</v>
      </c>
      <c r="K3278" s="1">
        <v>388.25400474371861</v>
      </c>
      <c r="L3278" s="1">
        <v>599.43360000000007</v>
      </c>
      <c r="M3278" s="1">
        <v>1279.237036899957</v>
      </c>
      <c r="N3278" s="1">
        <v>793.93849444338196</v>
      </c>
      <c r="O3278" s="1">
        <v>503</v>
      </c>
      <c r="P3278" s="1">
        <v>1395.55</v>
      </c>
      <c r="Q3278" s="1">
        <v>122.6051563268645</v>
      </c>
      <c r="R3278" s="1">
        <v>1091.2462128365351</v>
      </c>
      <c r="S3278" s="1">
        <v>197.77103868903981</v>
      </c>
      <c r="T3278" s="1">
        <v>1425.2235667762491</v>
      </c>
      <c r="U3278" s="1">
        <v>377.99956928073561</v>
      </c>
      <c r="V3278" s="1">
        <v>2028</v>
      </c>
      <c r="W3278" s="1">
        <v>788.01061248000019</v>
      </c>
      <c r="X3278" s="1">
        <v>2533.520331310001</v>
      </c>
      <c r="Y3278" s="1">
        <v>2881.89</v>
      </c>
      <c r="Z3278" s="1">
        <v>538.23</v>
      </c>
      <c r="AA3278" s="1">
        <v>11918.632372823729</v>
      </c>
      <c r="AB3278" s="1">
        <v>173</v>
      </c>
      <c r="AC3278" s="1">
        <v>347.99103214459302</v>
      </c>
      <c r="AD3278" s="1">
        <v>1555.9374617783581</v>
      </c>
      <c r="AE3278" s="1">
        <v>646.21199951999995</v>
      </c>
      <c r="AF3278" s="1">
        <v>2263.08770575483</v>
      </c>
      <c r="AG3278" s="1">
        <v>11549</v>
      </c>
      <c r="AH3278" s="1">
        <v>1628.5864325311461</v>
      </c>
      <c r="AI3278" s="1">
        <v>345.29585903999998</v>
      </c>
      <c r="AJ3278" s="1">
        <v>830.85665205240343</v>
      </c>
      <c r="AK3278" s="1">
        <v>336.08255314149989</v>
      </c>
      <c r="AL3278" s="1">
        <v>49354.45703125</v>
      </c>
      <c r="AM3278" s="1">
        <v>38200.53515625</v>
      </c>
      <c r="AN3278" s="1">
        <v>11153.919921875</v>
      </c>
      <c r="AO3278" t="s">
        <v>16088</v>
      </c>
    </row>
    <row r="3279" spans="1:41" x14ac:dyDescent="0.25">
      <c r="A3279" s="1">
        <v>2019</v>
      </c>
      <c r="B3279" t="s">
        <v>2425</v>
      </c>
      <c r="C3279" t="s">
        <v>7076</v>
      </c>
      <c r="D3279" t="s">
        <v>7219</v>
      </c>
      <c r="E3279" t="s">
        <v>7776</v>
      </c>
      <c r="F3279" t="s">
        <v>9432</v>
      </c>
      <c r="G3279" t="s">
        <v>11580</v>
      </c>
      <c r="H3279" t="s">
        <v>12703</v>
      </c>
      <c r="I3279" s="1">
        <v>301.24506564496608</v>
      </c>
      <c r="J3279" s="1">
        <v>0</v>
      </c>
      <c r="K3279" s="1">
        <v>71</v>
      </c>
      <c r="L3279" s="1">
        <v>543</v>
      </c>
      <c r="M3279" s="1">
        <v>800</v>
      </c>
      <c r="N3279" s="1">
        <v>1145.2</v>
      </c>
      <c r="O3279" s="1">
        <v>2262.5661</v>
      </c>
      <c r="P3279" s="1">
        <v>341.41500000000002</v>
      </c>
      <c r="Q3279" s="1">
        <v>273.77738969216341</v>
      </c>
      <c r="R3279" s="1">
        <v>587.45506</v>
      </c>
      <c r="S3279" s="1">
        <v>2076</v>
      </c>
      <c r="T3279" s="1">
        <v>756</v>
      </c>
      <c r="U3279" s="1">
        <v>82</v>
      </c>
      <c r="V3279" s="1">
        <v>1664</v>
      </c>
      <c r="W3279" s="1">
        <v>603</v>
      </c>
      <c r="X3279" s="1">
        <v>2586</v>
      </c>
      <c r="Y3279" s="1">
        <v>3350</v>
      </c>
      <c r="Z3279" s="1">
        <v>126.9014305078</v>
      </c>
      <c r="AA3279" s="1">
        <v>9895</v>
      </c>
      <c r="AB3279" s="1">
        <v>560</v>
      </c>
      <c r="AC3279" s="1">
        <v>189.8</v>
      </c>
      <c r="AD3279" s="1">
        <v>986.14792264999994</v>
      </c>
      <c r="AE3279" s="1">
        <v>700</v>
      </c>
      <c r="AF3279" s="1">
        <v>2160.6637246248902</v>
      </c>
      <c r="AG3279" s="1">
        <v>14214</v>
      </c>
      <c r="AH3279" s="1">
        <v>2008</v>
      </c>
      <c r="AI3279" s="1">
        <v>534</v>
      </c>
      <c r="AJ3279" s="1">
        <v>818</v>
      </c>
      <c r="AK3279" s="1">
        <v>375</v>
      </c>
      <c r="AL3279" s="1">
        <v>50010.171875</v>
      </c>
      <c r="AM3279" s="1">
        <v>36392.4609375</v>
      </c>
      <c r="AN3279" s="1">
        <v>13617.7138671875</v>
      </c>
      <c r="AO3279" t="s">
        <v>16089</v>
      </c>
    </row>
    <row r="3280" spans="1:41" x14ac:dyDescent="0.25">
      <c r="A3280" s="1">
        <v>2019</v>
      </c>
      <c r="B3280" t="s">
        <v>2426</v>
      </c>
      <c r="C3280" t="s">
        <v>7076</v>
      </c>
      <c r="D3280" t="s">
        <v>7219</v>
      </c>
      <c r="E3280" t="s">
        <v>7776</v>
      </c>
      <c r="F3280" t="s">
        <v>9432</v>
      </c>
      <c r="G3280" t="s">
        <v>11580</v>
      </c>
      <c r="H3280" t="s">
        <v>12703</v>
      </c>
      <c r="I3280" s="1">
        <v>360.26908518880578</v>
      </c>
      <c r="J3280" s="1">
        <v>386.9319999999999</v>
      </c>
      <c r="K3280" s="1">
        <v>443.81670219599988</v>
      </c>
      <c r="L3280" s="1">
        <v>491.34903173999999</v>
      </c>
      <c r="M3280" s="1">
        <v>614.79999999999995</v>
      </c>
      <c r="N3280" s="1">
        <v>1034.0974544999999</v>
      </c>
      <c r="O3280" s="1">
        <v>2107.3390456601192</v>
      </c>
      <c r="P3280" s="1">
        <v>1294.7</v>
      </c>
      <c r="Q3280" s="1">
        <v>107.90218720074751</v>
      </c>
      <c r="R3280" s="1">
        <v>712.09482197596606</v>
      </c>
      <c r="S3280" s="1">
        <v>183.29239218957079</v>
      </c>
      <c r="T3280" s="1">
        <v>576.96856000000002</v>
      </c>
      <c r="U3280" s="1">
        <v>335.61290000000002</v>
      </c>
      <c r="V3280" s="1">
        <v>59</v>
      </c>
      <c r="W3280" s="1">
        <v>802.67956999999979</v>
      </c>
      <c r="X3280" s="1">
        <v>1418.0652</v>
      </c>
      <c r="Y3280" s="1">
        <v>3605.1358</v>
      </c>
      <c r="Z3280" s="1">
        <v>516.67246415807995</v>
      </c>
      <c r="AA3280" s="1">
        <v>10255.18785425259</v>
      </c>
      <c r="AB3280" s="1">
        <v>179</v>
      </c>
      <c r="AC3280" s="1">
        <v>197.44293999999999</v>
      </c>
      <c r="AD3280" s="1">
        <v>1246.669205886911</v>
      </c>
      <c r="AE3280" s="1">
        <v>976.93560000000002</v>
      </c>
      <c r="AF3280" s="1">
        <v>2688.3823641060112</v>
      </c>
      <c r="AG3280" s="1">
        <v>18119.981936853601</v>
      </c>
      <c r="AH3280" s="1">
        <v>2183.4368908046599</v>
      </c>
      <c r="AI3280" s="1">
        <v>415.1196000000001</v>
      </c>
      <c r="AJ3280" s="1">
        <v>1228.878864</v>
      </c>
      <c r="AK3280" s="1">
        <v>301.71600000000012</v>
      </c>
      <c r="AL3280" s="1">
        <v>52843.48046875</v>
      </c>
      <c r="AM3280" s="1">
        <v>42370.57421875</v>
      </c>
      <c r="AN3280" s="1">
        <v>10472.9033203125</v>
      </c>
      <c r="AO3280" t="s">
        <v>16090</v>
      </c>
    </row>
    <row r="3281" spans="1:41" x14ac:dyDescent="0.25">
      <c r="A3281" s="1">
        <v>2019</v>
      </c>
      <c r="B3281" t="s">
        <v>2427</v>
      </c>
      <c r="C3281" t="s">
        <v>7076</v>
      </c>
      <c r="D3281" t="s">
        <v>7219</v>
      </c>
      <c r="E3281" t="s">
        <v>7776</v>
      </c>
      <c r="F3281" t="s">
        <v>9432</v>
      </c>
      <c r="G3281" t="s">
        <v>11580</v>
      </c>
      <c r="H3281" t="s">
        <v>12703</v>
      </c>
      <c r="I3281" s="1">
        <v>823.38420195868628</v>
      </c>
      <c r="J3281" s="1">
        <v>1347.3434102139181</v>
      </c>
      <c r="K3281" s="1">
        <v>451</v>
      </c>
      <c r="L3281" s="1">
        <v>544.49952971414405</v>
      </c>
      <c r="M3281" s="1">
        <v>1324.4507972273771</v>
      </c>
      <c r="N3281" s="1">
        <v>772.4799999999999</v>
      </c>
      <c r="O3281" s="1">
        <v>545.05590656005825</v>
      </c>
      <c r="P3281" s="1">
        <v>1395.55</v>
      </c>
      <c r="Q3281" s="1">
        <v>133.33383000000001</v>
      </c>
      <c r="R3281" s="1">
        <v>1222.5526801244871</v>
      </c>
      <c r="S3281" s="1">
        <v>193.47080440429681</v>
      </c>
      <c r="T3281" s="1">
        <v>1333.647430944824</v>
      </c>
      <c r="U3281" s="1">
        <v>315.2</v>
      </c>
      <c r="V3281" s="1">
        <v>1771</v>
      </c>
      <c r="W3281" s="1">
        <v>799.66688632165187</v>
      </c>
      <c r="X3281" s="1">
        <v>2526.0582078996999</v>
      </c>
      <c r="Y3281" s="1">
        <v>3536</v>
      </c>
      <c r="Z3281" s="1">
        <v>741.59100000000001</v>
      </c>
      <c r="AA3281" s="1">
        <v>11990.971783636331</v>
      </c>
      <c r="AB3281" s="1">
        <v>173</v>
      </c>
      <c r="AC3281" s="1">
        <v>131.12248503590089</v>
      </c>
      <c r="AD3281" s="1">
        <v>1036.07764</v>
      </c>
      <c r="AE3281" s="1">
        <v>1693.2099557902429</v>
      </c>
      <c r="AF3281" s="1">
        <v>2582.1140724946699</v>
      </c>
      <c r="AG3281" s="1">
        <v>12557.266343125781</v>
      </c>
      <c r="AH3281" s="1">
        <v>1921.0822725</v>
      </c>
      <c r="AI3281" s="1">
        <v>239.58553429439999</v>
      </c>
      <c r="AJ3281" s="1">
        <v>826.0645829802645</v>
      </c>
      <c r="AK3281" s="1">
        <v>345</v>
      </c>
      <c r="AL3281" s="1">
        <v>53271.78125</v>
      </c>
      <c r="AM3281" s="1">
        <v>42383.68359375</v>
      </c>
      <c r="AN3281" s="1">
        <v>10888.095703125</v>
      </c>
      <c r="AO3281" t="s">
        <v>16091</v>
      </c>
    </row>
    <row r="3282" spans="1:41" x14ac:dyDescent="0.25">
      <c r="A3282" s="1">
        <v>2019</v>
      </c>
      <c r="B3282" t="s">
        <v>2428</v>
      </c>
      <c r="C3282" t="s">
        <v>7076</v>
      </c>
      <c r="D3282" t="s">
        <v>7219</v>
      </c>
      <c r="E3282" t="s">
        <v>7776</v>
      </c>
      <c r="F3282" t="s">
        <v>9432</v>
      </c>
      <c r="G3282" t="s">
        <v>11580</v>
      </c>
      <c r="H3282" t="s">
        <v>12703</v>
      </c>
      <c r="I3282" s="1">
        <v>307.26996695786551</v>
      </c>
      <c r="J3282" s="1">
        <v>319.33757442491827</v>
      </c>
      <c r="K3282" s="1">
        <v>71</v>
      </c>
      <c r="L3282" s="1">
        <v>499.31790000000001</v>
      </c>
      <c r="M3282" s="1">
        <v>800</v>
      </c>
      <c r="N3282" s="1">
        <v>1360.752</v>
      </c>
      <c r="O3282" s="1">
        <v>2262.5661</v>
      </c>
      <c r="P3282" s="1">
        <v>341.41500000000002</v>
      </c>
      <c r="Q3282" s="1">
        <v>211.3245292290467</v>
      </c>
      <c r="R3282" s="1">
        <v>580.99701410800571</v>
      </c>
      <c r="S3282" s="1">
        <v>261</v>
      </c>
      <c r="T3282" s="1">
        <v>714.38495756287148</v>
      </c>
      <c r="U3282" s="1">
        <v>336.6</v>
      </c>
      <c r="V3282" s="1">
        <v>2083</v>
      </c>
      <c r="W3282" s="1">
        <v>460</v>
      </c>
      <c r="X3282" s="1">
        <v>2305.85</v>
      </c>
      <c r="Y3282" s="1">
        <v>3350</v>
      </c>
      <c r="Z3282" s="1">
        <v>225.616617048362</v>
      </c>
      <c r="AA3282" s="1">
        <v>9582</v>
      </c>
      <c r="AB3282" s="1">
        <v>560</v>
      </c>
      <c r="AC3282" s="1">
        <v>189.8</v>
      </c>
      <c r="AD3282" s="1">
        <v>1321.6556865174191</v>
      </c>
      <c r="AE3282" s="1">
        <v>1120</v>
      </c>
      <c r="AF3282" s="1">
        <v>1864.9543832813649</v>
      </c>
      <c r="AG3282" s="1">
        <v>14935</v>
      </c>
      <c r="AH3282" s="1">
        <v>818.04122807478484</v>
      </c>
      <c r="AI3282" s="1">
        <v>534</v>
      </c>
      <c r="AJ3282" s="1">
        <v>1631.3471999999999</v>
      </c>
      <c r="AK3282" s="1">
        <v>375</v>
      </c>
      <c r="AL3282" s="1">
        <v>49422.234375</v>
      </c>
      <c r="AM3282" s="1">
        <v>38938.73046875</v>
      </c>
      <c r="AN3282" s="1">
        <v>10483.498046875</v>
      </c>
      <c r="AO3282" t="s">
        <v>16092</v>
      </c>
    </row>
    <row r="3283" spans="1:41" x14ac:dyDescent="0.25">
      <c r="A3283" s="1">
        <v>2019</v>
      </c>
      <c r="B3283" t="s">
        <v>2429</v>
      </c>
      <c r="C3283" t="s">
        <v>7076</v>
      </c>
      <c r="D3283" t="s">
        <v>7219</v>
      </c>
      <c r="E3283" t="s">
        <v>7776</v>
      </c>
      <c r="F3283" t="s">
        <v>9432</v>
      </c>
      <c r="G3283" t="s">
        <v>11580</v>
      </c>
      <c r="H3283" t="s">
        <v>12703</v>
      </c>
      <c r="I3283" s="1">
        <v>294.69120603405298</v>
      </c>
      <c r="J3283" s="1">
        <v>546.45403499999998</v>
      </c>
      <c r="K3283" s="1">
        <v>399.59062821999993</v>
      </c>
      <c r="L3283" s="1">
        <v>489.13350000000003</v>
      </c>
      <c r="M3283" s="1">
        <v>674.11826705026249</v>
      </c>
      <c r="N3283" s="1">
        <v>865.92541499999993</v>
      </c>
      <c r="O3283" s="1">
        <v>2149.7953561499999</v>
      </c>
      <c r="P3283" s="1">
        <v>443.9189826359999</v>
      </c>
      <c r="Q3283" s="1">
        <v>107.4145523162826</v>
      </c>
      <c r="R3283" s="1">
        <v>741.0878306499643</v>
      </c>
      <c r="S3283" s="1">
        <v>51</v>
      </c>
      <c r="T3283" s="1">
        <v>624.24</v>
      </c>
      <c r="U3283" s="1">
        <v>336.6</v>
      </c>
      <c r="V3283" s="1">
        <v>2414</v>
      </c>
      <c r="W3283" s="1">
        <v>684.06999999999994</v>
      </c>
      <c r="X3283" s="1">
        <v>1981.86</v>
      </c>
      <c r="Y3283" s="1">
        <v>3430.2709779428519</v>
      </c>
      <c r="Z3283" s="1">
        <v>353</v>
      </c>
      <c r="AA3283" s="1">
        <v>11900</v>
      </c>
      <c r="AB3283" s="1">
        <v>179.04</v>
      </c>
      <c r="AC3283" s="1">
        <v>193.8</v>
      </c>
      <c r="AD3283" s="1">
        <v>1240.560524364</v>
      </c>
      <c r="AE3283" s="1">
        <v>1109.25</v>
      </c>
      <c r="AF3283" s="1">
        <v>1669.63392</v>
      </c>
      <c r="AG3283" s="1">
        <v>16519</v>
      </c>
      <c r="AH3283" s="1">
        <v>1671</v>
      </c>
      <c r="AI3283" s="1">
        <v>439.62</v>
      </c>
      <c r="AJ3283" s="1">
        <v>857</v>
      </c>
      <c r="AK3283" s="1">
        <v>295.8</v>
      </c>
      <c r="AL3283" s="1">
        <v>52661.87890625</v>
      </c>
      <c r="AM3283" s="1">
        <v>42271.1796875</v>
      </c>
      <c r="AN3283" s="1">
        <v>10390.6943359375</v>
      </c>
      <c r="AO3283" t="s">
        <v>16093</v>
      </c>
    </row>
    <row r="3284" spans="1:41" x14ac:dyDescent="0.25">
      <c r="A3284" s="1">
        <v>2019</v>
      </c>
      <c r="B3284" t="s">
        <v>2430</v>
      </c>
      <c r="C3284" t="s">
        <v>7076</v>
      </c>
      <c r="D3284" t="s">
        <v>7219</v>
      </c>
      <c r="E3284" t="s">
        <v>7777</v>
      </c>
      <c r="F3284" t="s">
        <v>9433</v>
      </c>
      <c r="G3284" t="s">
        <v>11581</v>
      </c>
      <c r="H3284" t="s">
        <v>12703</v>
      </c>
      <c r="I3284" s="1">
        <v>8128.5557977476519</v>
      </c>
      <c r="J3284" s="1">
        <v>13211.012194465697</v>
      </c>
      <c r="K3284" s="1">
        <v>1806.7488379441518</v>
      </c>
      <c r="L3284" s="1">
        <v>1728.1945406422321</v>
      </c>
      <c r="M3284" s="1">
        <v>5925.5417235042632</v>
      </c>
      <c r="N3284" s="1">
        <v>5005.6072094252959</v>
      </c>
      <c r="O3284" s="1">
        <v>3897.7376137932974</v>
      </c>
      <c r="P3284" s="1">
        <v>4909.6435813699782</v>
      </c>
      <c r="Q3284" s="1">
        <v>2418.7229064410826</v>
      </c>
      <c r="R3284" s="1">
        <v>3715.4059534691723</v>
      </c>
      <c r="S3284" s="1">
        <v>7213.1952725208648</v>
      </c>
      <c r="T3284" s="1">
        <v>4246.1782325361974</v>
      </c>
      <c r="U3284" s="1">
        <v>1220.7762418541568</v>
      </c>
      <c r="V3284" s="1">
        <v>2655.9844844513914</v>
      </c>
      <c r="W3284" s="1">
        <v>2010.5653931058894</v>
      </c>
      <c r="X3284" s="1">
        <v>11502.896831940558</v>
      </c>
      <c r="Y3284" s="1">
        <v>16406.171145961733</v>
      </c>
      <c r="Z3284" s="1">
        <v>1994.5817166940649</v>
      </c>
      <c r="AA3284" s="1">
        <v>32883.465777318444</v>
      </c>
      <c r="AB3284" s="1">
        <v>186.83184223159267</v>
      </c>
      <c r="AC3284" s="1">
        <v>6520.5873181306524</v>
      </c>
      <c r="AD3284" s="1">
        <v>4588.1951506322903</v>
      </c>
      <c r="AE3284" s="1">
        <v>4719.6271054639828</v>
      </c>
      <c r="AF3284" s="1">
        <v>21028.469185664249</v>
      </c>
      <c r="AG3284" s="1">
        <v>42256.904225642102</v>
      </c>
      <c r="AH3284" s="1">
        <v>7869.2298094477073</v>
      </c>
      <c r="AI3284" s="1">
        <v>2785.4929205437452</v>
      </c>
      <c r="AJ3284" s="1">
        <v>12656.795766632269</v>
      </c>
      <c r="AK3284" s="1">
        <v>1662.3787780379212</v>
      </c>
      <c r="AL3284" s="1">
        <v>235155.5</v>
      </c>
      <c r="AM3284" s="1">
        <v>181460.5</v>
      </c>
      <c r="AN3284" s="1">
        <v>53694.9921875</v>
      </c>
      <c r="AO3284" t="s">
        <v>16094</v>
      </c>
    </row>
    <row r="3285" spans="1:41" x14ac:dyDescent="0.25">
      <c r="A3285" s="1">
        <v>2019</v>
      </c>
      <c r="B3285" t="s">
        <v>2431</v>
      </c>
      <c r="C3285" t="s">
        <v>7076</v>
      </c>
      <c r="D3285" t="s">
        <v>7219</v>
      </c>
      <c r="E3285" t="s">
        <v>7777</v>
      </c>
      <c r="F3285" t="s">
        <v>9433</v>
      </c>
      <c r="G3285" t="s">
        <v>11581</v>
      </c>
      <c r="H3285" t="s">
        <v>12703</v>
      </c>
      <c r="I3285" s="1">
        <v>7910.4109022327675</v>
      </c>
      <c r="J3285" s="1">
        <v>13776.274501858279</v>
      </c>
      <c r="K3285" s="1">
        <v>1758.3282428627622</v>
      </c>
      <c r="L3285" s="1">
        <v>2141.6066083751502</v>
      </c>
      <c r="M3285" s="1">
        <v>6091.6133526540152</v>
      </c>
      <c r="N3285" s="1">
        <v>4676.8225355110017</v>
      </c>
      <c r="O3285" s="1">
        <v>859.53531025958762</v>
      </c>
      <c r="P3285" s="1">
        <v>4778.0658773444629</v>
      </c>
      <c r="Q3285" s="1">
        <v>2306.1280719498495</v>
      </c>
      <c r="R3285" s="1">
        <v>3715.0108294169336</v>
      </c>
      <c r="S3285" s="1">
        <v>9459.0207941547887</v>
      </c>
      <c r="T3285" s="1">
        <v>4166.6800641093378</v>
      </c>
      <c r="U3285" s="1">
        <v>1327.5274924081373</v>
      </c>
      <c r="V3285" s="1">
        <v>2666.419033389418</v>
      </c>
      <c r="W3285" s="1">
        <v>1346.1232082550994</v>
      </c>
      <c r="X3285" s="1">
        <v>11499.384060696479</v>
      </c>
      <c r="Y3285" s="1">
        <v>15966.488245266739</v>
      </c>
      <c r="Z3285" s="1">
        <v>2389.7364765884413</v>
      </c>
      <c r="AA3285" s="1">
        <v>32865.861568856082</v>
      </c>
      <c r="AB3285" s="1">
        <v>1360.5865428027366</v>
      </c>
      <c r="AC3285" s="1">
        <v>6345.8365660652407</v>
      </c>
      <c r="AD3285" s="1">
        <v>4622.9774019342331</v>
      </c>
      <c r="AE3285" s="1">
        <v>5191.3040072769563</v>
      </c>
      <c r="AF3285" s="1">
        <v>21270.502952482781</v>
      </c>
      <c r="AG3285" s="1">
        <v>36995.143582206532</v>
      </c>
      <c r="AH3285" s="1">
        <v>8165.5854474660828</v>
      </c>
      <c r="AI3285" s="1">
        <v>2710.8421323571611</v>
      </c>
      <c r="AJ3285" s="1">
        <v>10846.467815403137</v>
      </c>
      <c r="AK3285" s="1">
        <v>1617.8272786857142</v>
      </c>
      <c r="AL3285" s="1">
        <v>228828.09375</v>
      </c>
      <c r="AM3285" s="1">
        <v>175169.609375</v>
      </c>
      <c r="AN3285" s="1">
        <v>53658.50390625</v>
      </c>
      <c r="AO3285" t="s">
        <v>16095</v>
      </c>
    </row>
    <row r="3286" spans="1:41" x14ac:dyDescent="0.25">
      <c r="A3286" s="1">
        <v>2019</v>
      </c>
      <c r="B3286" t="s">
        <v>2432</v>
      </c>
      <c r="C3286" t="s">
        <v>7076</v>
      </c>
      <c r="D3286" t="s">
        <v>7219</v>
      </c>
      <c r="E3286" t="s">
        <v>7777</v>
      </c>
      <c r="F3286" t="s">
        <v>9433</v>
      </c>
      <c r="G3286" t="s">
        <v>11581</v>
      </c>
      <c r="H3286" t="s">
        <v>12703</v>
      </c>
      <c r="I3286" s="1">
        <v>12779.349033028004</v>
      </c>
      <c r="J3286" s="1">
        <v>4464.120157481866</v>
      </c>
      <c r="K3286" s="1">
        <v>1806.4310914945549</v>
      </c>
      <c r="L3286" s="1">
        <v>2093.2829208610638</v>
      </c>
      <c r="M3286" s="1">
        <v>6176.4611150975124</v>
      </c>
      <c r="N3286" s="1">
        <v>5679.5676722739772</v>
      </c>
      <c r="O3286" s="1">
        <v>4004.5430440121563</v>
      </c>
      <c r="P3286" s="1">
        <v>4332.5356465928689</v>
      </c>
      <c r="Q3286" s="1">
        <v>2554.0366584839994</v>
      </c>
      <c r="R3286" s="1">
        <v>3821.8519681866055</v>
      </c>
      <c r="S3286" s="1">
        <v>4732.5446943202141</v>
      </c>
      <c r="T3286" s="1">
        <v>4149.4392797454575</v>
      </c>
      <c r="U3286" s="1">
        <v>1255.751360975599</v>
      </c>
      <c r="V3286" s="1">
        <v>3295.5283542820503</v>
      </c>
      <c r="W3286" s="1">
        <v>2380.4677973276571</v>
      </c>
      <c r="X3286" s="1">
        <v>6365.0214635884922</v>
      </c>
      <c r="Y3286" s="1">
        <v>17650.40434679094</v>
      </c>
      <c r="Z3286" s="1">
        <v>1775.5232286489772</v>
      </c>
      <c r="AA3286" s="1">
        <v>36327.248936466283</v>
      </c>
      <c r="AB3286" s="1">
        <v>661.72636934888089</v>
      </c>
      <c r="AC3286" s="1">
        <v>6390.3367558511382</v>
      </c>
      <c r="AD3286" s="1">
        <v>4198.3426055726677</v>
      </c>
      <c r="AE3286" s="1">
        <v>4964.0397278218024</v>
      </c>
      <c r="AF3286" s="1">
        <v>22024.56852226577</v>
      </c>
      <c r="AG3286" s="1">
        <v>42026.176199885107</v>
      </c>
      <c r="AH3286" s="1">
        <v>12097.799415868401</v>
      </c>
      <c r="AI3286" s="1">
        <v>2400.1230360211885</v>
      </c>
      <c r="AJ3286" s="1">
        <v>12309.188741388612</v>
      </c>
      <c r="AK3286" s="1">
        <v>1740.9113598413269</v>
      </c>
      <c r="AL3286" s="1">
        <v>234457.3125</v>
      </c>
      <c r="AM3286" s="1">
        <v>183743.515625</v>
      </c>
      <c r="AN3286" s="1">
        <v>50713.8125</v>
      </c>
      <c r="AO3286" t="s">
        <v>16096</v>
      </c>
    </row>
    <row r="3287" spans="1:41" x14ac:dyDescent="0.25">
      <c r="A3287" s="1">
        <v>2019</v>
      </c>
      <c r="B3287" t="s">
        <v>2433</v>
      </c>
      <c r="C3287" t="s">
        <v>7076</v>
      </c>
      <c r="D3287" t="s">
        <v>7219</v>
      </c>
      <c r="E3287" t="s">
        <v>7777</v>
      </c>
      <c r="F3287" t="s">
        <v>9433</v>
      </c>
      <c r="G3287" t="s">
        <v>11581</v>
      </c>
      <c r="H3287" t="s">
        <v>12703</v>
      </c>
      <c r="I3287" s="1">
        <v>5187.302078920563</v>
      </c>
      <c r="J3287" s="1">
        <v>344.00523117896182</v>
      </c>
      <c r="K3287" s="1"/>
      <c r="L3287" s="1">
        <v>1356.4342692518665</v>
      </c>
      <c r="M3287" s="1">
        <v>4938.5576659749377</v>
      </c>
      <c r="N3287" s="1">
        <v>3189.4524745069307</v>
      </c>
      <c r="O3287" s="1">
        <v>3511.8149924660243</v>
      </c>
      <c r="P3287" s="1">
        <v>315.52797694229281</v>
      </c>
      <c r="Q3287" s="1">
        <v>2999.7989072202313</v>
      </c>
      <c r="R3287" s="1">
        <v>4061.9003317010379</v>
      </c>
      <c r="S3287" s="1">
        <v>10986.52468450691</v>
      </c>
      <c r="T3287" s="1">
        <v>3702.043050766973</v>
      </c>
      <c r="U3287" s="1">
        <v>1580.1587370021971</v>
      </c>
      <c r="V3287" s="1">
        <v>2902.401751801307</v>
      </c>
      <c r="W3287" s="1">
        <v>934.05393896274404</v>
      </c>
      <c r="X3287" s="1">
        <v>4650.4714419598586</v>
      </c>
      <c r="Y3287" s="1">
        <v>21621.07050664859</v>
      </c>
      <c r="Z3287" s="1">
        <v>1702.1823284741117</v>
      </c>
      <c r="AA3287" s="1">
        <v>26105.36622092337</v>
      </c>
      <c r="AB3287" s="1">
        <v>690.28864269685721</v>
      </c>
      <c r="AC3287" s="1">
        <v>4473.5505311820634</v>
      </c>
      <c r="AD3287" s="1">
        <v>3955.8912518783213</v>
      </c>
      <c r="AE3287" s="1">
        <v>5483.2198603892657</v>
      </c>
      <c r="AF3287" s="1">
        <v>20795.006469290867</v>
      </c>
      <c r="AG3287" s="1">
        <v>33119.277571570667</v>
      </c>
      <c r="AH3287" s="1">
        <v>8387.6995726282166</v>
      </c>
      <c r="AI3287" s="1">
        <v>1888.6115009758896</v>
      </c>
      <c r="AJ3287" s="1">
        <v>18567.565403584038</v>
      </c>
      <c r="AK3287" s="1">
        <v>1944.426919279761</v>
      </c>
      <c r="AL3287" s="1">
        <v>199394.59375</v>
      </c>
      <c r="AM3287" s="1">
        <v>153804.21875</v>
      </c>
      <c r="AN3287" s="1">
        <v>45590.38671875</v>
      </c>
      <c r="AO3287" t="s">
        <v>16097</v>
      </c>
    </row>
    <row r="3288" spans="1:41" x14ac:dyDescent="0.25">
      <c r="A3288" s="1">
        <v>2019</v>
      </c>
      <c r="B3288" t="s">
        <v>2434</v>
      </c>
      <c r="C3288" t="s">
        <v>7076</v>
      </c>
      <c r="D3288" t="s">
        <v>7219</v>
      </c>
      <c r="E3288" t="s">
        <v>7777</v>
      </c>
      <c r="F3288" t="s">
        <v>9433</v>
      </c>
      <c r="G3288" t="s">
        <v>11581</v>
      </c>
      <c r="H3288" t="s">
        <v>12703</v>
      </c>
      <c r="I3288" s="1">
        <v>6223.6267991234945</v>
      </c>
      <c r="J3288" s="1">
        <v>3265.9344008896746</v>
      </c>
      <c r="K3288" s="1">
        <v>1620.0660060384423</v>
      </c>
      <c r="L3288" s="1">
        <v>1975.2559358187661</v>
      </c>
      <c r="M3288" s="1">
        <v>5144.7856710078186</v>
      </c>
      <c r="N3288" s="1">
        <v>4463.6176850846887</v>
      </c>
      <c r="O3288" s="1">
        <v>3523.6839710114064</v>
      </c>
      <c r="P3288" s="1">
        <v>352.19664550913757</v>
      </c>
      <c r="Q3288" s="1">
        <v>3653.6757405019807</v>
      </c>
      <c r="R3288" s="1">
        <v>3432.7767192498955</v>
      </c>
      <c r="S3288" s="1">
        <v>5479.1591934444723</v>
      </c>
      <c r="T3288" s="1">
        <v>3900.9122129176631</v>
      </c>
      <c r="U3288" s="1">
        <v>1163.5863857960114</v>
      </c>
      <c r="V3288" s="1">
        <v>2890.0186765987141</v>
      </c>
      <c r="W3288" s="1">
        <v>1042.10083402229</v>
      </c>
      <c r="X3288" s="1">
        <v>6134.3739276919387</v>
      </c>
      <c r="Y3288" s="1">
        <v>15609.221583403392</v>
      </c>
      <c r="Z3288" s="1">
        <v>1990.5791240394897</v>
      </c>
      <c r="AA3288" s="1">
        <v>31315.837011708561</v>
      </c>
      <c r="AB3288" s="1">
        <v>675.41508600802968</v>
      </c>
      <c r="AC3288" s="1">
        <v>4220.7870143769114</v>
      </c>
      <c r="AD3288" s="1">
        <v>3975.745083717582</v>
      </c>
      <c r="AE3288" s="1">
        <v>3782.3075756567514</v>
      </c>
      <c r="AF3288" s="1">
        <v>23870.239104016455</v>
      </c>
      <c r="AG3288" s="1">
        <v>29904.0864994273</v>
      </c>
      <c r="AH3288" s="1">
        <v>9092.5214788160865</v>
      </c>
      <c r="AI3288" s="1">
        <v>1847.9178425764244</v>
      </c>
      <c r="AJ3288" s="1">
        <v>12661.195838023041</v>
      </c>
      <c r="AK3288" s="1">
        <v>1819.6694339625649</v>
      </c>
      <c r="AL3288" s="1">
        <v>195031.3125</v>
      </c>
      <c r="AM3288" s="1">
        <v>150774.953125</v>
      </c>
      <c r="AN3288" s="1">
        <v>44256.34765625</v>
      </c>
      <c r="AO3288" t="s">
        <v>16098</v>
      </c>
    </row>
    <row r="3289" spans="1:41" x14ac:dyDescent="0.25">
      <c r="A3289" s="1">
        <v>2019</v>
      </c>
      <c r="B3289" t="s">
        <v>2435</v>
      </c>
      <c r="C3289" t="s">
        <v>7076</v>
      </c>
      <c r="D3289" t="s">
        <v>7219</v>
      </c>
      <c r="E3289" t="s">
        <v>7777</v>
      </c>
      <c r="F3289" t="s">
        <v>9433</v>
      </c>
      <c r="G3289" t="s">
        <v>11581</v>
      </c>
      <c r="H3289" t="s">
        <v>12703</v>
      </c>
      <c r="I3289" s="1">
        <v>13623.968009761053</v>
      </c>
      <c r="J3289" s="1">
        <v>2983.2854807376652</v>
      </c>
      <c r="K3289" s="1">
        <v>1816.4757728654126</v>
      </c>
      <c r="L3289" s="1">
        <v>2471.1470225873095</v>
      </c>
      <c r="M3289" s="1">
        <v>6363.4541968287876</v>
      </c>
      <c r="N3289" s="1">
        <v>4411.3525450362558</v>
      </c>
      <c r="O3289" s="1">
        <v>3878.8871099931039</v>
      </c>
      <c r="P3289" s="1">
        <v>307.4306626852449</v>
      </c>
      <c r="Q3289" s="1">
        <v>2731.9246773021337</v>
      </c>
      <c r="R3289" s="1">
        <v>3884.5029581168128</v>
      </c>
      <c r="S3289" s="1">
        <v>4834.3025851811226</v>
      </c>
      <c r="T3289" s="1">
        <v>4217.4603545268255</v>
      </c>
      <c r="U3289" s="1">
        <v>1276.3366862383814</v>
      </c>
      <c r="V3289" s="1">
        <v>3180.8529937036528</v>
      </c>
      <c r="W3289" s="1">
        <v>1037.7172188112056</v>
      </c>
      <c r="X3289" s="1">
        <v>6342.5119727907295</v>
      </c>
      <c r="Y3289" s="1">
        <v>17555.733654711927</v>
      </c>
      <c r="Z3289" s="1">
        <v>1544.1665060526072</v>
      </c>
      <c r="AA3289" s="1">
        <v>32863.337367167565</v>
      </c>
      <c r="AB3289" s="1">
        <v>672.57394074822525</v>
      </c>
      <c r="AC3289" s="1">
        <v>6185.8023751679202</v>
      </c>
      <c r="AD3289" s="1">
        <v>3394.5406112876472</v>
      </c>
      <c r="AE3289" s="1">
        <v>3901.1508279373134</v>
      </c>
      <c r="AF3289" s="1">
        <v>24970.846856715787</v>
      </c>
      <c r="AG3289" s="1">
        <v>31685.036939500555</v>
      </c>
      <c r="AH3289" s="1">
        <v>14999.156733979669</v>
      </c>
      <c r="AI3289" s="1">
        <v>2181.9808044736155</v>
      </c>
      <c r="AJ3289" s="1">
        <v>12553.968303381422</v>
      </c>
      <c r="AK3289" s="1">
        <v>1879.0386680673316</v>
      </c>
      <c r="AL3289" s="1">
        <v>217748.921875</v>
      </c>
      <c r="AM3289" s="1">
        <v>166130.84375</v>
      </c>
      <c r="AN3289" s="1">
        <v>51618.1015625</v>
      </c>
      <c r="AO3289" t="s">
        <v>16099</v>
      </c>
    </row>
    <row r="3290" spans="1:41" x14ac:dyDescent="0.25">
      <c r="A3290" s="1">
        <v>2019</v>
      </c>
      <c r="B3290" t="s">
        <v>2436</v>
      </c>
      <c r="C3290" t="s">
        <v>7076</v>
      </c>
      <c r="D3290" t="s">
        <v>7219</v>
      </c>
      <c r="E3290" t="s">
        <v>7777</v>
      </c>
      <c r="F3290" t="s">
        <v>9433</v>
      </c>
      <c r="G3290" t="s">
        <v>11581</v>
      </c>
      <c r="H3290" t="s">
        <v>12703</v>
      </c>
      <c r="I3290" s="1">
        <v>5868.2485520495738</v>
      </c>
      <c r="J3290" s="1">
        <v>5443.1633892791197</v>
      </c>
      <c r="K3290" s="1">
        <v>1232.3107675188928</v>
      </c>
      <c r="L3290" s="1">
        <v>1331.102792714431</v>
      </c>
      <c r="M3290" s="1">
        <v>5033.8322033325712</v>
      </c>
      <c r="N3290" s="1">
        <v>4586.2232648588588</v>
      </c>
      <c r="O3290" s="1">
        <v>3587.0766933466089</v>
      </c>
      <c r="P3290" s="1">
        <v>309.63547649018722</v>
      </c>
      <c r="Q3290" s="1">
        <v>2367.5376866650413</v>
      </c>
      <c r="R3290" s="1">
        <v>3022.0366614562035</v>
      </c>
      <c r="S3290" s="1">
        <v>4022.3382298548654</v>
      </c>
      <c r="T3290" s="1">
        <v>3800.5798558362326</v>
      </c>
      <c r="U3290" s="1">
        <v>1561.5911937068286</v>
      </c>
      <c r="V3290" s="1">
        <v>2920.8574009706108</v>
      </c>
      <c r="W3290" s="1">
        <v>756.15889684675824</v>
      </c>
      <c r="X3290" s="1">
        <v>6000.4014914102036</v>
      </c>
      <c r="Y3290" s="1">
        <v>16657.717944609278</v>
      </c>
      <c r="Z3290" s="1">
        <v>1684.5511302191771</v>
      </c>
      <c r="AA3290" s="1">
        <v>23901.15045936067</v>
      </c>
      <c r="AB3290" s="1">
        <v>677.39746842257557</v>
      </c>
      <c r="AC3290" s="1">
        <v>4471.270418630862</v>
      </c>
      <c r="AD3290" s="1">
        <v>3527.8323602997502</v>
      </c>
      <c r="AE3290" s="1">
        <v>3902.1754854599549</v>
      </c>
      <c r="AF3290" s="1">
        <v>22423.392713298555</v>
      </c>
      <c r="AG3290" s="1">
        <v>34578.569782481769</v>
      </c>
      <c r="AH3290" s="1">
        <v>9784.5648598757361</v>
      </c>
      <c r="AI3290" s="1">
        <v>1853.3415885224922</v>
      </c>
      <c r="AJ3290" s="1">
        <v>16327.337592851789</v>
      </c>
      <c r="AK3290" s="1">
        <v>1940.8974134167913</v>
      </c>
      <c r="AL3290" s="1">
        <v>193573.28125</v>
      </c>
      <c r="AM3290" s="1">
        <v>151356.5625</v>
      </c>
      <c r="AN3290" s="1">
        <v>42216.73046875</v>
      </c>
      <c r="AO3290" t="s">
        <v>16100</v>
      </c>
    </row>
    <row r="3291" spans="1:41" x14ac:dyDescent="0.25">
      <c r="A3291" s="1">
        <v>2019</v>
      </c>
      <c r="B3291" t="s">
        <v>2437</v>
      </c>
      <c r="C3291" t="s">
        <v>7076</v>
      </c>
      <c r="D3291" t="s">
        <v>7219</v>
      </c>
      <c r="E3291" t="s">
        <v>7777</v>
      </c>
      <c r="F3291" t="s">
        <v>9433</v>
      </c>
      <c r="G3291" t="s">
        <v>11582</v>
      </c>
      <c r="H3291" t="s">
        <v>12703</v>
      </c>
      <c r="I3291" s="1">
        <v>6124</v>
      </c>
      <c r="J3291" s="1">
        <v>3146.53227783997</v>
      </c>
      <c r="K3291" s="1">
        <v>1562.5746718073749</v>
      </c>
      <c r="L3291" s="1">
        <v>1896.308626260648</v>
      </c>
      <c r="M3291" s="1">
        <v>4962.2383254527986</v>
      </c>
      <c r="N3291" s="1">
        <v>4250.0043277920004</v>
      </c>
      <c r="O3291" s="1">
        <v>3385.924656551831</v>
      </c>
      <c r="P3291" s="1">
        <v>316</v>
      </c>
      <c r="Q3291" s="1">
        <v>3522.4163599769181</v>
      </c>
      <c r="R3291" s="1">
        <v>3413.2383976954402</v>
      </c>
      <c r="S3291" s="1">
        <v>5222</v>
      </c>
      <c r="T3291" s="1">
        <v>3714.7724271874981</v>
      </c>
      <c r="U3291" s="1">
        <v>1130.0591750399999</v>
      </c>
      <c r="V3291" s="1">
        <v>2789</v>
      </c>
      <c r="W3291" s="1">
        <v>993.20129936499961</v>
      </c>
      <c r="X3291" s="1">
        <v>5840.8039353600007</v>
      </c>
      <c r="Y3291" s="1">
        <v>15073</v>
      </c>
      <c r="Z3291" s="1">
        <v>1919.5658877633939</v>
      </c>
      <c r="AA3291" s="1">
        <v>30499.567802143039</v>
      </c>
      <c r="AB3291" s="1">
        <v>606</v>
      </c>
      <c r="AC3291" s="1">
        <v>4066.2602874879999</v>
      </c>
      <c r="AD3291" s="1">
        <v>3832.9152668760112</v>
      </c>
      <c r="AE3291" s="1">
        <v>3713</v>
      </c>
      <c r="AF3291" s="1">
        <v>23742.004727061081</v>
      </c>
      <c r="AG3291" s="1">
        <v>30049.429164886889</v>
      </c>
      <c r="AH3291" s="1">
        <v>8830.5324355915182</v>
      </c>
      <c r="AI3291" s="1">
        <v>1759.4828640000001</v>
      </c>
      <c r="AJ3291" s="1">
        <v>12350.542584194831</v>
      </c>
      <c r="AK3291" s="1">
        <v>1742.0661090842741</v>
      </c>
      <c r="AL3291" s="1">
        <v>190453.4375</v>
      </c>
      <c r="AM3291" s="1">
        <v>148000.9375</v>
      </c>
      <c r="AN3291" s="1">
        <v>42452.515625</v>
      </c>
      <c r="AO3291" t="s">
        <v>16101</v>
      </c>
    </row>
    <row r="3292" spans="1:41" x14ac:dyDescent="0.25">
      <c r="A3292" s="1">
        <v>2019</v>
      </c>
      <c r="B3292" t="s">
        <v>2438</v>
      </c>
      <c r="C3292" t="s">
        <v>7076</v>
      </c>
      <c r="D3292" t="s">
        <v>7219</v>
      </c>
      <c r="E3292" t="s">
        <v>7777</v>
      </c>
      <c r="F3292" t="s">
        <v>9433</v>
      </c>
      <c r="G3292" t="s">
        <v>11582</v>
      </c>
      <c r="H3292" t="s">
        <v>12703</v>
      </c>
      <c r="I3292" s="1">
        <v>7657</v>
      </c>
      <c r="J3292" s="1">
        <v>13334.95</v>
      </c>
      <c r="K3292" s="1">
        <v>1702</v>
      </c>
      <c r="L3292" s="1">
        <v>2073</v>
      </c>
      <c r="M3292" s="1">
        <v>5896.4678343202568</v>
      </c>
      <c r="N3292" s="1">
        <v>4527</v>
      </c>
      <c r="O3292" s="1">
        <v>832</v>
      </c>
      <c r="P3292" s="1">
        <v>4625</v>
      </c>
      <c r="Q3292" s="1">
        <v>2232.2510000000002</v>
      </c>
      <c r="R3292" s="1">
        <v>3596.000039999999</v>
      </c>
      <c r="S3292" s="1">
        <v>9156</v>
      </c>
      <c r="T3292" s="1">
        <v>4033.2</v>
      </c>
      <c r="U3292" s="1">
        <v>1285</v>
      </c>
      <c r="V3292" s="1">
        <v>2581</v>
      </c>
      <c r="W3292" s="1">
        <v>1303</v>
      </c>
      <c r="X3292" s="1">
        <v>11131</v>
      </c>
      <c r="Y3292" s="1">
        <v>15455</v>
      </c>
      <c r="Z3292" s="1">
        <v>2313.181</v>
      </c>
      <c r="AA3292" s="1">
        <v>31813</v>
      </c>
      <c r="AB3292" s="1">
        <v>1317.4</v>
      </c>
      <c r="AC3292" s="1">
        <v>6142.5469785199994</v>
      </c>
      <c r="AD3292" s="1">
        <v>4474.8798013285323</v>
      </c>
      <c r="AE3292" s="1">
        <v>5025</v>
      </c>
      <c r="AF3292" s="1">
        <v>20589.099999999999</v>
      </c>
      <c r="AG3292" s="1">
        <v>35810</v>
      </c>
      <c r="AH3292" s="1">
        <v>7904</v>
      </c>
      <c r="AI3292" s="1">
        <v>2624</v>
      </c>
      <c r="AJ3292" s="1">
        <v>10499</v>
      </c>
      <c r="AK3292" s="1">
        <v>1566</v>
      </c>
      <c r="AL3292" s="1">
        <v>221497.96875</v>
      </c>
      <c r="AM3292" s="1">
        <v>169558.03125</v>
      </c>
      <c r="AN3292" s="1">
        <v>51939.9453125</v>
      </c>
      <c r="AO3292" t="s">
        <v>16102</v>
      </c>
    </row>
    <row r="3293" spans="1:41" x14ac:dyDescent="0.25">
      <c r="A3293" s="1">
        <v>2019</v>
      </c>
      <c r="B3293" t="s">
        <v>2439</v>
      </c>
      <c r="C3293" t="s">
        <v>7076</v>
      </c>
      <c r="D3293" t="s">
        <v>7219</v>
      </c>
      <c r="E3293" t="s">
        <v>7777</v>
      </c>
      <c r="F3293" t="s">
        <v>9433</v>
      </c>
      <c r="G3293" t="s">
        <v>11582</v>
      </c>
      <c r="H3293" t="s">
        <v>12703</v>
      </c>
      <c r="I3293" s="1">
        <v>7810.4370185614207</v>
      </c>
      <c r="J3293" s="1">
        <v>12719.58635060614</v>
      </c>
      <c r="K3293" s="1">
        <v>1702</v>
      </c>
      <c r="L3293" s="1">
        <v>1662.3507999999999</v>
      </c>
      <c r="M3293" s="1">
        <v>5582</v>
      </c>
      <c r="N3293" s="1">
        <v>4715.3999999999996</v>
      </c>
      <c r="O3293" s="1">
        <v>3671.7607225500001</v>
      </c>
      <c r="P3293" s="1">
        <v>4625</v>
      </c>
      <c r="Q3293" s="1">
        <v>2278.4940000000001</v>
      </c>
      <c r="R3293" s="1">
        <v>3500</v>
      </c>
      <c r="S3293" s="1">
        <v>6795</v>
      </c>
      <c r="T3293" s="1">
        <v>4082.1997575021219</v>
      </c>
      <c r="U3293" s="1">
        <v>1150</v>
      </c>
      <c r="V3293" s="1">
        <v>2502</v>
      </c>
      <c r="W3293" s="1">
        <v>1894</v>
      </c>
      <c r="X3293" s="1">
        <v>10836</v>
      </c>
      <c r="Y3293" s="1">
        <v>15455</v>
      </c>
      <c r="Z3293" s="1">
        <v>1878.943</v>
      </c>
      <c r="AA3293" s="1">
        <v>31933</v>
      </c>
      <c r="AB3293" s="1">
        <v>176</v>
      </c>
      <c r="AC3293" s="1">
        <v>6142.5469785199994</v>
      </c>
      <c r="AD3293" s="1">
        <v>4322.1880000000001</v>
      </c>
      <c r="AE3293" s="1">
        <v>4446</v>
      </c>
      <c r="AF3293" s="1">
        <v>20227.29024509804</v>
      </c>
      <c r="AG3293" s="1">
        <v>41212</v>
      </c>
      <c r="AH3293" s="1">
        <v>7775</v>
      </c>
      <c r="AI3293" s="1">
        <v>2624</v>
      </c>
      <c r="AJ3293" s="1">
        <v>12404.689200000001</v>
      </c>
      <c r="AK3293" s="1">
        <v>1566</v>
      </c>
      <c r="AL3293" s="1">
        <v>225688.890625</v>
      </c>
      <c r="AM3293" s="1">
        <v>174662.734375</v>
      </c>
      <c r="AN3293" s="1">
        <v>51026.1484375</v>
      </c>
      <c r="AO3293" t="s">
        <v>16103</v>
      </c>
    </row>
    <row r="3294" spans="1:41" x14ac:dyDescent="0.25">
      <c r="A3294" s="1">
        <v>2019</v>
      </c>
      <c r="B3294" t="s">
        <v>2440</v>
      </c>
      <c r="C3294" t="s">
        <v>7076</v>
      </c>
      <c r="D3294" t="s">
        <v>7219</v>
      </c>
      <c r="E3294" t="s">
        <v>7777</v>
      </c>
      <c r="F3294" t="s">
        <v>9433</v>
      </c>
      <c r="G3294" t="s">
        <v>11582</v>
      </c>
      <c r="H3294" t="s">
        <v>12703</v>
      </c>
      <c r="I3294" s="1">
        <v>12175.96127642484</v>
      </c>
      <c r="J3294" s="1">
        <v>4088.180463619583</v>
      </c>
      <c r="K3294" s="1">
        <v>1689.0454050000001</v>
      </c>
      <c r="L3294" s="1">
        <v>2016.4922999999999</v>
      </c>
      <c r="M3294" s="1">
        <v>5769.4453799999992</v>
      </c>
      <c r="N3294" s="1">
        <v>5310.4974357499996</v>
      </c>
      <c r="O3294" s="1">
        <v>3736.9848139999999</v>
      </c>
      <c r="P3294" s="1">
        <v>4292.0068506300004</v>
      </c>
      <c r="Q3294" s="1">
        <v>2385.7310400000001</v>
      </c>
      <c r="R3294" s="1">
        <v>3552.5</v>
      </c>
      <c r="S3294" s="1">
        <v>4425</v>
      </c>
      <c r="T3294" s="1">
        <v>3953.52</v>
      </c>
      <c r="U3294" s="1">
        <v>1161.5</v>
      </c>
      <c r="V3294" s="1">
        <v>3092</v>
      </c>
      <c r="W3294" s="1">
        <v>2225.7800000000002</v>
      </c>
      <c r="X3294" s="1">
        <v>5368.26</v>
      </c>
      <c r="Y3294" s="1">
        <v>16495</v>
      </c>
      <c r="Z3294" s="1">
        <v>1658</v>
      </c>
      <c r="AA3294" s="1">
        <v>34408</v>
      </c>
      <c r="AB3294" s="1">
        <v>606</v>
      </c>
      <c r="AC3294" s="1">
        <v>5969.2270699999999</v>
      </c>
      <c r="AD3294" s="1">
        <v>3921.6806999999999</v>
      </c>
      <c r="AE3294" s="1">
        <v>4636.92</v>
      </c>
      <c r="AF3294" s="1">
        <v>20984.659919999998</v>
      </c>
      <c r="AG3294" s="1">
        <v>40057</v>
      </c>
      <c r="AH3294" s="1">
        <v>11414</v>
      </c>
      <c r="AI3294" s="1">
        <v>2241.96</v>
      </c>
      <c r="AJ3294" s="1">
        <v>11728</v>
      </c>
      <c r="AK3294" s="1">
        <v>1609.445950985669</v>
      </c>
      <c r="AL3294" s="1">
        <v>220972.796875</v>
      </c>
      <c r="AM3294" s="1">
        <v>174011.6875</v>
      </c>
      <c r="AN3294" s="1">
        <v>46961.125</v>
      </c>
      <c r="AO3294" t="s">
        <v>16104</v>
      </c>
    </row>
    <row r="3295" spans="1:41" x14ac:dyDescent="0.25">
      <c r="A3295" s="1">
        <v>2019</v>
      </c>
      <c r="B3295" t="s">
        <v>2441</v>
      </c>
      <c r="C3295" t="s">
        <v>7076</v>
      </c>
      <c r="D3295" t="s">
        <v>7219</v>
      </c>
      <c r="E3295" t="s">
        <v>7777</v>
      </c>
      <c r="F3295" t="s">
        <v>9433</v>
      </c>
      <c r="G3295" t="s">
        <v>11582</v>
      </c>
      <c r="H3295" t="s">
        <v>12703</v>
      </c>
      <c r="I3295" s="1">
        <v>13066.17257162498</v>
      </c>
      <c r="J3295" s="1">
        <v>2857.3317489415349</v>
      </c>
      <c r="K3295" s="1">
        <v>2060.9551220580001</v>
      </c>
      <c r="L3295" s="1">
        <v>2351.2432319006398</v>
      </c>
      <c r="M3295" s="1">
        <v>5965.2116016320297</v>
      </c>
      <c r="N3295" s="1">
        <v>4222.1131508999997</v>
      </c>
      <c r="O3295" s="1">
        <v>3631.8493117554408</v>
      </c>
      <c r="P3295" s="1">
        <v>300</v>
      </c>
      <c r="Q3295" s="1">
        <v>2559.9686581782562</v>
      </c>
      <c r="R3295" s="1">
        <v>3598.682499999999</v>
      </c>
      <c r="S3295" s="1">
        <v>4514</v>
      </c>
      <c r="T3295" s="1">
        <v>3863.6287499999999</v>
      </c>
      <c r="U3295" s="1">
        <v>1173.115</v>
      </c>
      <c r="V3295" s="1">
        <v>70</v>
      </c>
      <c r="W3295" s="1">
        <v>974.68233499999974</v>
      </c>
      <c r="X3295" s="1">
        <v>6064.4916000000003</v>
      </c>
      <c r="Y3295" s="1">
        <v>16599</v>
      </c>
      <c r="Z3295" s="1">
        <v>1447.5268962810001</v>
      </c>
      <c r="AA3295" s="1">
        <v>31346.470033657231</v>
      </c>
      <c r="AB3295" s="1">
        <v>606</v>
      </c>
      <c r="AC3295" s="1">
        <v>5791.8416500000003</v>
      </c>
      <c r="AD3295" s="1">
        <v>3182.0977958640001</v>
      </c>
      <c r="AE3295" s="1">
        <v>3657.0059999999999</v>
      </c>
      <c r="AF3295" s="1">
        <v>23759.22360346164</v>
      </c>
      <c r="AG3295" s="1">
        <v>30355.516549416719</v>
      </c>
      <c r="AH3295" s="1">
        <v>14341.677305542309</v>
      </c>
      <c r="AI3295" s="1">
        <v>2045.4264000000001</v>
      </c>
      <c r="AJ3295" s="1">
        <v>12003.672306671881</v>
      </c>
      <c r="AK3295" s="1">
        <v>1727.074423901739</v>
      </c>
      <c r="AL3295" s="1">
        <v>204135.984375</v>
      </c>
      <c r="AM3295" s="1">
        <v>155158.890625</v>
      </c>
      <c r="AN3295" s="1">
        <v>48977.09375</v>
      </c>
      <c r="AO3295" t="s">
        <v>16105</v>
      </c>
    </row>
    <row r="3296" spans="1:41" x14ac:dyDescent="0.25">
      <c r="A3296" s="1">
        <v>2019</v>
      </c>
      <c r="B3296" t="s">
        <v>2442</v>
      </c>
      <c r="C3296" t="s">
        <v>7076</v>
      </c>
      <c r="D3296" t="s">
        <v>7219</v>
      </c>
      <c r="E3296" t="s">
        <v>7777</v>
      </c>
      <c r="F3296" t="s">
        <v>9433</v>
      </c>
      <c r="G3296" t="s">
        <v>11582</v>
      </c>
      <c r="H3296" t="s">
        <v>12703</v>
      </c>
      <c r="I3296" s="1">
        <v>5706.2359800547692</v>
      </c>
      <c r="J3296" s="1">
        <v>5425.3035931907143</v>
      </c>
      <c r="K3296" s="1">
        <v>1226.421668976144</v>
      </c>
      <c r="L3296" s="1">
        <v>1312.1480294999999</v>
      </c>
      <c r="M3296" s="1">
        <v>4953.5947551670251</v>
      </c>
      <c r="N3296" s="1">
        <v>4560.8799997221622</v>
      </c>
      <c r="O3296" s="1">
        <v>3631</v>
      </c>
      <c r="P3296" s="1">
        <v>316</v>
      </c>
      <c r="Q3296" s="1">
        <v>2431.4405656572781</v>
      </c>
      <c r="R3296" s="1">
        <v>3061.2429608226062</v>
      </c>
      <c r="S3296" s="1">
        <v>3895</v>
      </c>
      <c r="T3296" s="1">
        <v>3717.2160790165321</v>
      </c>
      <c r="U3296" s="1">
        <v>1542.4008820704</v>
      </c>
      <c r="V3296" s="1">
        <v>2885</v>
      </c>
      <c r="W3296" s="1">
        <v>732.22205895360014</v>
      </c>
      <c r="X3296" s="1">
        <v>6222.9382104899996</v>
      </c>
      <c r="Y3296" s="1">
        <v>16629</v>
      </c>
      <c r="Z3296" s="1">
        <v>1654</v>
      </c>
      <c r="AA3296" s="1">
        <v>23875.749204478001</v>
      </c>
      <c r="AB3296" s="1">
        <v>606</v>
      </c>
      <c r="AC3296" s="1">
        <v>4587.5200000000004</v>
      </c>
      <c r="AD3296" s="1">
        <v>3623.0530808377562</v>
      </c>
      <c r="AE3296" s="1">
        <v>3778.6488795896539</v>
      </c>
      <c r="AF3296" s="1">
        <v>22104.405702319669</v>
      </c>
      <c r="AG3296" s="1">
        <v>35582</v>
      </c>
      <c r="AH3296" s="1">
        <v>10374.78774647944</v>
      </c>
      <c r="AI3296" s="1">
        <v>1794.67252128</v>
      </c>
      <c r="AJ3296" s="1">
        <v>17372.901671990028</v>
      </c>
      <c r="AK3296" s="1">
        <v>1909.9064634457229</v>
      </c>
      <c r="AL3296" s="1">
        <v>195511.703125</v>
      </c>
      <c r="AM3296" s="1">
        <v>152824.875</v>
      </c>
      <c r="AN3296" s="1">
        <v>42686.8125</v>
      </c>
      <c r="AO3296" t="s">
        <v>16106</v>
      </c>
    </row>
    <row r="3297" spans="1:41" x14ac:dyDescent="0.25">
      <c r="A3297" s="1">
        <v>2019</v>
      </c>
      <c r="B3297" t="s">
        <v>2443</v>
      </c>
      <c r="C3297" t="s">
        <v>7076</v>
      </c>
      <c r="D3297" t="s">
        <v>7219</v>
      </c>
      <c r="E3297" t="s">
        <v>7777</v>
      </c>
      <c r="F3297" t="s">
        <v>9433</v>
      </c>
      <c r="G3297" t="s">
        <v>11582</v>
      </c>
      <c r="H3297" t="s">
        <v>12703</v>
      </c>
      <c r="I3297" s="1">
        <v>5059.8882608885424</v>
      </c>
      <c r="J3297" s="1">
        <v>315</v>
      </c>
      <c r="K3297" s="1"/>
      <c r="L3297" s="1">
        <v>1341.039839671668</v>
      </c>
      <c r="M3297" s="1">
        <v>4877.4693374999979</v>
      </c>
      <c r="N3297" s="1">
        <v>3180.8</v>
      </c>
      <c r="O3297" s="1">
        <v>3575.3348083503402</v>
      </c>
      <c r="P3297" s="1">
        <v>316</v>
      </c>
      <c r="Q3297" s="1">
        <v>2988.3848531105518</v>
      </c>
      <c r="R3297" s="1">
        <v>3998.1040560118631</v>
      </c>
      <c r="S3297" s="1">
        <v>10912.432213330079</v>
      </c>
      <c r="T3297" s="1">
        <v>3769.0036091918928</v>
      </c>
      <c r="U3297" s="1">
        <v>1244</v>
      </c>
      <c r="V3297" s="1">
        <v>2883</v>
      </c>
      <c r="W3297" s="1">
        <v>904.45082315000627</v>
      </c>
      <c r="X3297" s="1">
        <v>4874.8608793754811</v>
      </c>
      <c r="Y3297" s="1">
        <v>21753</v>
      </c>
      <c r="Z3297" s="1">
        <v>1726.1063788662791</v>
      </c>
      <c r="AA3297" s="1">
        <v>26130.866624913149</v>
      </c>
      <c r="AB3297" s="1">
        <v>606</v>
      </c>
      <c r="AC3297" s="1">
        <v>4541.1518030760781</v>
      </c>
      <c r="AD3297" s="1">
        <v>3910.431034358046</v>
      </c>
      <c r="AE3297" s="1">
        <v>5463.2928130905184</v>
      </c>
      <c r="AF3297" s="1">
        <v>20559</v>
      </c>
      <c r="AG3297" s="1">
        <v>33025.662288874169</v>
      </c>
      <c r="AH3297" s="1">
        <v>8248.2042731668735</v>
      </c>
      <c r="AI3297" s="1">
        <v>1830.5659717056001</v>
      </c>
      <c r="AJ3297" s="1">
        <v>18628.45163615618</v>
      </c>
      <c r="AK3297" s="1">
        <v>1922</v>
      </c>
      <c r="AL3297" s="1">
        <v>198584.484375</v>
      </c>
      <c r="AM3297" s="1">
        <v>153153.734375</v>
      </c>
      <c r="AN3297" s="1">
        <v>45430.75390625</v>
      </c>
      <c r="AO3297" t="s">
        <v>16107</v>
      </c>
    </row>
    <row r="3298" spans="1:41" x14ac:dyDescent="0.25">
      <c r="A3298" s="1">
        <v>2019</v>
      </c>
      <c r="B3298" t="s">
        <v>2443</v>
      </c>
      <c r="C3298" t="s">
        <v>7076</v>
      </c>
      <c r="D3298" t="s">
        <v>7219</v>
      </c>
      <c r="E3298" t="s">
        <v>7778</v>
      </c>
      <c r="F3298" t="s">
        <v>9434</v>
      </c>
      <c r="G3298" t="s">
        <v>11583</v>
      </c>
      <c r="H3298" t="s">
        <v>12703</v>
      </c>
      <c r="I3298" s="1"/>
      <c r="J3298" s="1"/>
      <c r="K3298" s="1"/>
      <c r="L3298" s="1"/>
      <c r="M3298" s="1"/>
      <c r="N3298" s="1"/>
      <c r="O3298" s="1"/>
      <c r="P3298" s="1"/>
      <c r="Q3298" s="1">
        <v>0</v>
      </c>
      <c r="R3298" s="1"/>
      <c r="S3298" s="1">
        <v>0</v>
      </c>
      <c r="T3298" s="1">
        <v>0</v>
      </c>
      <c r="U3298" s="1"/>
      <c r="V3298" s="1"/>
      <c r="W3298" s="1"/>
      <c r="X3298" s="1"/>
      <c r="Y3298" s="1"/>
      <c r="Z3298" s="1"/>
      <c r="AA3298" s="1">
        <v>0</v>
      </c>
      <c r="AB3298" s="1">
        <v>0</v>
      </c>
      <c r="AC3298" s="1">
        <v>1353.3473348926113</v>
      </c>
      <c r="AD3298" s="1"/>
      <c r="AE3298" s="1"/>
      <c r="AF3298" s="1"/>
      <c r="AG3298" s="1"/>
      <c r="AH3298" s="1"/>
      <c r="AI3298" s="1">
        <v>0</v>
      </c>
      <c r="AJ3298" s="1"/>
      <c r="AK3298" s="1"/>
      <c r="AL3298" s="1">
        <v>1353.3472900390625</v>
      </c>
      <c r="AM3298" s="1">
        <v>1353.3472900390625</v>
      </c>
      <c r="AN3298" s="1">
        <v>0</v>
      </c>
      <c r="AO3298" t="s">
        <v>16108</v>
      </c>
    </row>
    <row r="3299" spans="1:41" x14ac:dyDescent="0.25">
      <c r="A3299" s="1">
        <v>2019</v>
      </c>
      <c r="B3299" t="s">
        <v>2444</v>
      </c>
      <c r="C3299" t="s">
        <v>7076</v>
      </c>
      <c r="D3299" t="s">
        <v>7219</v>
      </c>
      <c r="E3299" t="s">
        <v>7778</v>
      </c>
      <c r="F3299" t="s">
        <v>9434</v>
      </c>
      <c r="G3299" t="s">
        <v>11583</v>
      </c>
      <c r="H3299" t="s">
        <v>12703</v>
      </c>
      <c r="I3299" s="1"/>
      <c r="J3299" s="1"/>
      <c r="K3299" s="1"/>
      <c r="L3299" s="1"/>
      <c r="M3299" s="1"/>
      <c r="N3299" s="1"/>
      <c r="O3299" s="1"/>
      <c r="P3299" s="1"/>
      <c r="Q3299" s="1">
        <v>0</v>
      </c>
      <c r="R3299" s="1"/>
      <c r="S3299" s="1"/>
      <c r="T3299" s="1"/>
      <c r="U3299" s="1"/>
      <c r="V3299" s="1">
        <v>0</v>
      </c>
      <c r="W3299" s="1"/>
      <c r="X3299" s="1"/>
      <c r="Y3299" s="1"/>
      <c r="Z3299" s="1"/>
      <c r="AA3299" s="1">
        <v>0</v>
      </c>
      <c r="AB3299" s="1">
        <v>0</v>
      </c>
      <c r="AC3299" s="1">
        <v>1006.035844191944</v>
      </c>
      <c r="AD3299" s="1"/>
      <c r="AE3299" s="1"/>
      <c r="AF3299" s="1"/>
      <c r="AG3299" s="1">
        <v>0</v>
      </c>
      <c r="AH3299" s="1">
        <v>0</v>
      </c>
      <c r="AI3299" s="1">
        <v>0</v>
      </c>
      <c r="AJ3299" s="1"/>
      <c r="AK3299" s="1"/>
      <c r="AL3299" s="1">
        <v>1006.0358276367188</v>
      </c>
      <c r="AM3299" s="1">
        <v>1006.0358276367188</v>
      </c>
      <c r="AN3299" s="1">
        <v>0</v>
      </c>
      <c r="AO3299" t="s">
        <v>16109</v>
      </c>
    </row>
    <row r="3300" spans="1:41" x14ac:dyDescent="0.25">
      <c r="A3300" s="1">
        <v>2019</v>
      </c>
      <c r="B3300" t="s">
        <v>2445</v>
      </c>
      <c r="C3300" t="s">
        <v>7076</v>
      </c>
      <c r="D3300" t="s">
        <v>7219</v>
      </c>
      <c r="E3300" t="s">
        <v>7778</v>
      </c>
      <c r="F3300" t="s">
        <v>9434</v>
      </c>
      <c r="G3300" t="s">
        <v>11583</v>
      </c>
      <c r="H3300" t="s">
        <v>12703</v>
      </c>
      <c r="I3300" s="1">
        <v>0</v>
      </c>
      <c r="J3300" s="1"/>
      <c r="K3300" s="1"/>
      <c r="L3300" s="1">
        <v>0</v>
      </c>
      <c r="M3300" s="1">
        <v>0</v>
      </c>
      <c r="N3300" s="1">
        <v>0</v>
      </c>
      <c r="O3300" s="1"/>
      <c r="P3300" s="1"/>
      <c r="Q3300" s="1">
        <v>0</v>
      </c>
      <c r="R3300" s="1"/>
      <c r="S3300" s="1"/>
      <c r="T3300" s="1"/>
      <c r="U3300" s="1"/>
      <c r="V3300" s="1">
        <v>0</v>
      </c>
      <c r="W3300" s="1"/>
      <c r="X3300" s="1">
        <v>0</v>
      </c>
      <c r="Y3300" s="1"/>
      <c r="Z3300" s="1"/>
      <c r="AA3300" s="1"/>
      <c r="AB3300" s="1"/>
      <c r="AC3300" s="1">
        <v>1808.349332518156</v>
      </c>
      <c r="AD3300" s="1"/>
      <c r="AE3300" s="1"/>
      <c r="AF3300" s="1">
        <v>0</v>
      </c>
      <c r="AG3300" s="1"/>
      <c r="AH3300" s="1">
        <v>0</v>
      </c>
      <c r="AI3300" s="1"/>
      <c r="AJ3300" s="1">
        <v>0</v>
      </c>
      <c r="AK3300" s="1"/>
      <c r="AL3300" s="1">
        <v>1808.349365234375</v>
      </c>
      <c r="AM3300" s="1">
        <v>1808.349365234375</v>
      </c>
      <c r="AN3300" s="1">
        <v>0</v>
      </c>
      <c r="AO3300" t="s">
        <v>16110</v>
      </c>
    </row>
    <row r="3301" spans="1:41" x14ac:dyDescent="0.25">
      <c r="A3301" s="1">
        <v>2019</v>
      </c>
      <c r="B3301" t="s">
        <v>2446</v>
      </c>
      <c r="C3301" t="s">
        <v>7076</v>
      </c>
      <c r="D3301" t="s">
        <v>7219</v>
      </c>
      <c r="E3301" t="s">
        <v>7778</v>
      </c>
      <c r="F3301" t="s">
        <v>9434</v>
      </c>
      <c r="G3301" t="s">
        <v>11583</v>
      </c>
      <c r="H3301" t="s">
        <v>12703</v>
      </c>
      <c r="I3301" s="1"/>
      <c r="J3301" s="1"/>
      <c r="K3301" s="1"/>
      <c r="L3301" s="1"/>
      <c r="M3301" s="1"/>
      <c r="N3301" s="1">
        <v>0</v>
      </c>
      <c r="O3301" s="1"/>
      <c r="P3301" s="1"/>
      <c r="Q3301" s="1">
        <v>0</v>
      </c>
      <c r="R3301" s="1"/>
      <c r="S3301" s="1"/>
      <c r="T3301" s="1"/>
      <c r="U3301" s="1"/>
      <c r="V3301" s="1">
        <v>0</v>
      </c>
      <c r="W3301" s="1"/>
      <c r="X3301" s="1">
        <v>0</v>
      </c>
      <c r="Y3301" s="1"/>
      <c r="Z3301" s="1"/>
      <c r="AA3301" s="1"/>
      <c r="AB3301" s="1"/>
      <c r="AC3301" s="1">
        <v>2342.3076214238031</v>
      </c>
      <c r="AD3301" s="1"/>
      <c r="AE3301" s="1"/>
      <c r="AF3301" s="1">
        <v>0</v>
      </c>
      <c r="AG3301" s="1"/>
      <c r="AH3301" s="1">
        <v>0</v>
      </c>
      <c r="AI3301" s="1"/>
      <c r="AJ3301" s="1"/>
      <c r="AK3301" s="1"/>
      <c r="AL3301" s="1">
        <v>2342.3076171875</v>
      </c>
      <c r="AM3301" s="1">
        <v>2342.3076171875</v>
      </c>
      <c r="AN3301" s="1">
        <v>0</v>
      </c>
      <c r="AO3301" t="s">
        <v>16111</v>
      </c>
    </row>
    <row r="3302" spans="1:41" x14ac:dyDescent="0.25">
      <c r="A3302" s="1">
        <v>2019</v>
      </c>
      <c r="B3302" t="s">
        <v>2447</v>
      </c>
      <c r="C3302" t="s">
        <v>7076</v>
      </c>
      <c r="D3302" t="s">
        <v>7219</v>
      </c>
      <c r="E3302" t="s">
        <v>7778</v>
      </c>
      <c r="F3302" t="s">
        <v>9434</v>
      </c>
      <c r="G3302" t="s">
        <v>11583</v>
      </c>
      <c r="H3302" t="s">
        <v>12703</v>
      </c>
      <c r="I3302" s="1"/>
      <c r="J3302" s="1"/>
      <c r="K3302" s="1"/>
      <c r="L3302" s="1"/>
      <c r="M3302" s="1"/>
      <c r="N3302" s="1">
        <v>0</v>
      </c>
      <c r="O3302" s="1"/>
      <c r="P3302" s="1"/>
      <c r="Q3302" s="1">
        <v>0</v>
      </c>
      <c r="R3302" s="1"/>
      <c r="S3302" s="1"/>
      <c r="T3302" s="1"/>
      <c r="U3302" s="1"/>
      <c r="V3302" s="1">
        <v>0</v>
      </c>
      <c r="W3302" s="1"/>
      <c r="X3302" s="1"/>
      <c r="Y3302" s="1">
        <v>0</v>
      </c>
      <c r="Z3302" s="1"/>
      <c r="AA3302" s="1"/>
      <c r="AB3302" s="1">
        <v>0</v>
      </c>
      <c r="AC3302" s="1">
        <v>1262.7810106387749</v>
      </c>
      <c r="AD3302" s="1"/>
      <c r="AE3302" s="1"/>
      <c r="AF3302" s="1"/>
      <c r="AG3302" s="1"/>
      <c r="AH3302" s="1">
        <v>0</v>
      </c>
      <c r="AI3302" s="1"/>
      <c r="AJ3302" s="1">
        <v>0</v>
      </c>
      <c r="AK3302" s="1"/>
      <c r="AL3302" s="1">
        <v>1262.781005859375</v>
      </c>
      <c r="AM3302" s="1">
        <v>1262.781005859375</v>
      </c>
      <c r="AN3302" s="1">
        <v>0</v>
      </c>
      <c r="AO3302" t="s">
        <v>16112</v>
      </c>
    </row>
    <row r="3303" spans="1:41" x14ac:dyDescent="0.25">
      <c r="A3303" s="1">
        <v>2019</v>
      </c>
      <c r="B3303" t="s">
        <v>2448</v>
      </c>
      <c r="C3303" t="s">
        <v>7076</v>
      </c>
      <c r="D3303" t="s">
        <v>7219</v>
      </c>
      <c r="E3303" t="s">
        <v>7778</v>
      </c>
      <c r="F3303" t="s">
        <v>9434</v>
      </c>
      <c r="G3303" t="s">
        <v>11583</v>
      </c>
      <c r="H3303" t="s">
        <v>12703</v>
      </c>
      <c r="I3303" s="1">
        <v>0</v>
      </c>
      <c r="J3303" s="1"/>
      <c r="K3303" s="1"/>
      <c r="L3303" s="1"/>
      <c r="M3303" s="1"/>
      <c r="N3303" s="1">
        <v>0</v>
      </c>
      <c r="O3303" s="1"/>
      <c r="P3303" s="1"/>
      <c r="Q3303" s="1">
        <v>0</v>
      </c>
      <c r="R3303" s="1"/>
      <c r="S3303" s="1">
        <v>0</v>
      </c>
      <c r="T3303" s="1"/>
      <c r="U3303" s="1"/>
      <c r="V3303" s="1">
        <v>0</v>
      </c>
      <c r="W3303" s="1"/>
      <c r="X3303" s="1"/>
      <c r="Y3303" s="1"/>
      <c r="Z3303" s="1"/>
      <c r="AA3303" s="1"/>
      <c r="AB3303" s="1"/>
      <c r="AC3303" s="1">
        <v>2279.5341320980438</v>
      </c>
      <c r="AD3303" s="1"/>
      <c r="AE3303" s="1"/>
      <c r="AF3303" s="1">
        <v>0</v>
      </c>
      <c r="AG3303" s="1">
        <v>0</v>
      </c>
      <c r="AH3303" s="1">
        <v>0</v>
      </c>
      <c r="AI3303" s="1"/>
      <c r="AJ3303" s="1"/>
      <c r="AK3303" s="1"/>
      <c r="AL3303" s="1">
        <v>2279.5341796875</v>
      </c>
      <c r="AM3303" s="1">
        <v>2279.5341796875</v>
      </c>
      <c r="AN3303" s="1">
        <v>0</v>
      </c>
      <c r="AO3303" t="s">
        <v>16113</v>
      </c>
    </row>
    <row r="3304" spans="1:41" x14ac:dyDescent="0.25">
      <c r="A3304" s="1">
        <v>2019</v>
      </c>
      <c r="B3304" t="s">
        <v>2449</v>
      </c>
      <c r="C3304" t="s">
        <v>7076</v>
      </c>
      <c r="D3304" t="s">
        <v>7219</v>
      </c>
      <c r="E3304" t="s">
        <v>7778</v>
      </c>
      <c r="F3304" t="s">
        <v>9434</v>
      </c>
      <c r="G3304" t="s">
        <v>11583</v>
      </c>
      <c r="H3304" t="s">
        <v>12703</v>
      </c>
      <c r="I3304" s="1"/>
      <c r="J3304" s="1"/>
      <c r="K3304" s="1"/>
      <c r="L3304" s="1"/>
      <c r="M3304" s="1"/>
      <c r="N3304" s="1">
        <v>0</v>
      </c>
      <c r="O3304" s="1"/>
      <c r="P3304" s="1"/>
      <c r="Q3304" s="1">
        <v>0</v>
      </c>
      <c r="R3304" s="1"/>
      <c r="S3304" s="1"/>
      <c r="T3304" s="1"/>
      <c r="U3304" s="1"/>
      <c r="V3304" s="1">
        <v>0</v>
      </c>
      <c r="W3304" s="1"/>
      <c r="X3304" s="1">
        <v>0</v>
      </c>
      <c r="Y3304" s="1">
        <v>0</v>
      </c>
      <c r="Z3304" s="1"/>
      <c r="AA3304" s="1"/>
      <c r="AB3304" s="1"/>
      <c r="AC3304" s="1">
        <v>1868.1426444206347</v>
      </c>
      <c r="AD3304" s="1"/>
      <c r="AE3304" s="1"/>
      <c r="AF3304" s="1">
        <v>0</v>
      </c>
      <c r="AG3304" s="1"/>
      <c r="AH3304" s="1">
        <v>0</v>
      </c>
      <c r="AI3304" s="1"/>
      <c r="AJ3304" s="1"/>
      <c r="AK3304" s="1"/>
      <c r="AL3304" s="1">
        <v>1868.1427001953125</v>
      </c>
      <c r="AM3304" s="1">
        <v>1868.1427001953125</v>
      </c>
      <c r="AN3304" s="1">
        <v>0</v>
      </c>
      <c r="AO3304" t="s">
        <v>16114</v>
      </c>
    </row>
    <row r="3305" spans="1:41" x14ac:dyDescent="0.25">
      <c r="A3305" s="1">
        <v>2019</v>
      </c>
      <c r="B3305" t="s">
        <v>2450</v>
      </c>
      <c r="C3305" t="s">
        <v>7076</v>
      </c>
      <c r="D3305" t="s">
        <v>7219</v>
      </c>
      <c r="E3305" t="s">
        <v>7778</v>
      </c>
      <c r="F3305" t="s">
        <v>9435</v>
      </c>
      <c r="G3305" t="s">
        <v>11583</v>
      </c>
      <c r="H3305" t="s">
        <v>12703</v>
      </c>
      <c r="I3305" s="1"/>
      <c r="J3305" s="1"/>
      <c r="K3305" s="1"/>
      <c r="L3305" s="1"/>
      <c r="M3305" s="1"/>
      <c r="N3305" s="1"/>
      <c r="O3305" s="1"/>
      <c r="P3305" s="1">
        <v>22.35635209315431</v>
      </c>
      <c r="Q3305" s="1">
        <v>139.72720058221444</v>
      </c>
      <c r="R3305" s="1"/>
      <c r="S3305" s="1"/>
      <c r="T3305" s="1"/>
      <c r="U3305" s="1"/>
      <c r="V3305" s="1">
        <v>0</v>
      </c>
      <c r="W3305" s="1"/>
      <c r="X3305" s="1"/>
      <c r="Y3305" s="1"/>
      <c r="Z3305" s="1"/>
      <c r="AA3305" s="1">
        <v>194.05313616857941</v>
      </c>
      <c r="AB3305" s="1">
        <v>0</v>
      </c>
      <c r="AC3305" s="1">
        <v>447.12704186308622</v>
      </c>
      <c r="AD3305" s="1">
        <v>139.72720058221444</v>
      </c>
      <c r="AE3305" s="1"/>
      <c r="AF3305" s="1"/>
      <c r="AG3305" s="1">
        <v>0</v>
      </c>
      <c r="AH3305" s="1">
        <v>1473.1878283265021</v>
      </c>
      <c r="AI3305" s="1">
        <v>0</v>
      </c>
      <c r="AJ3305" s="1"/>
      <c r="AK3305" s="1"/>
      <c r="AL3305" s="1">
        <v>2416.1787109375</v>
      </c>
      <c r="AM3305" s="1">
        <v>803.26373291015625</v>
      </c>
      <c r="AN3305" s="1">
        <v>1612.9150390625</v>
      </c>
      <c r="AO3305" t="s">
        <v>16115</v>
      </c>
    </row>
    <row r="3306" spans="1:41" x14ac:dyDescent="0.25">
      <c r="A3306" s="1">
        <v>2019</v>
      </c>
      <c r="B3306" t="s">
        <v>2451</v>
      </c>
      <c r="C3306" t="s">
        <v>7076</v>
      </c>
      <c r="D3306" t="s">
        <v>7219</v>
      </c>
      <c r="E3306" t="s">
        <v>7778</v>
      </c>
      <c r="F3306" t="s">
        <v>9435</v>
      </c>
      <c r="G3306" t="s">
        <v>11583</v>
      </c>
      <c r="H3306" t="s">
        <v>12703</v>
      </c>
      <c r="I3306" s="1"/>
      <c r="J3306" s="1"/>
      <c r="K3306" s="1"/>
      <c r="L3306" s="1"/>
      <c r="M3306" s="1"/>
      <c r="N3306" s="1"/>
      <c r="O3306" s="1">
        <v>0</v>
      </c>
      <c r="P3306" s="1">
        <v>22.78180338933522</v>
      </c>
      <c r="Q3306" s="1">
        <v>113.9090169466761</v>
      </c>
      <c r="R3306" s="1"/>
      <c r="S3306" s="1">
        <v>186.81078779254881</v>
      </c>
      <c r="T3306" s="1"/>
      <c r="U3306" s="1"/>
      <c r="V3306" s="1"/>
      <c r="W3306" s="1"/>
      <c r="X3306" s="1"/>
      <c r="Y3306" s="1"/>
      <c r="Z3306" s="1"/>
      <c r="AA3306" s="1">
        <v>212.5542256224976</v>
      </c>
      <c r="AB3306" s="1">
        <v>0</v>
      </c>
      <c r="AC3306" s="1">
        <v>394.61375440918357</v>
      </c>
      <c r="AD3306" s="1"/>
      <c r="AE3306" s="1"/>
      <c r="AF3306" s="1"/>
      <c r="AG3306" s="1"/>
      <c r="AH3306" s="1"/>
      <c r="AI3306" s="1">
        <v>0</v>
      </c>
      <c r="AJ3306" s="1"/>
      <c r="AK3306" s="1"/>
      <c r="AL3306" s="1">
        <v>930.66961669921875</v>
      </c>
      <c r="AM3306" s="1">
        <v>743.85882568359375</v>
      </c>
      <c r="AN3306" s="1">
        <v>186.810791015625</v>
      </c>
      <c r="AO3306" t="s">
        <v>16116</v>
      </c>
    </row>
    <row r="3307" spans="1:41" x14ac:dyDescent="0.25">
      <c r="A3307" s="1">
        <v>2019</v>
      </c>
      <c r="B3307" t="s">
        <v>2452</v>
      </c>
      <c r="C3307" t="s">
        <v>7076</v>
      </c>
      <c r="D3307" t="s">
        <v>7219</v>
      </c>
      <c r="E3307" t="s">
        <v>7778</v>
      </c>
      <c r="F3307" t="s">
        <v>9435</v>
      </c>
      <c r="G3307" t="s">
        <v>11583</v>
      </c>
      <c r="H3307" t="s">
        <v>12703</v>
      </c>
      <c r="I3307" s="1"/>
      <c r="J3307" s="1"/>
      <c r="K3307" s="1"/>
      <c r="L3307" s="1"/>
      <c r="M3307" s="1"/>
      <c r="N3307" s="1">
        <v>0</v>
      </c>
      <c r="O3307" s="1">
        <v>0</v>
      </c>
      <c r="P3307" s="1"/>
      <c r="Q3307" s="1">
        <v>139.31829331848797</v>
      </c>
      <c r="R3307" s="1"/>
      <c r="S3307" s="1"/>
      <c r="T3307" s="1"/>
      <c r="U3307" s="1"/>
      <c r="V3307" s="1">
        <v>0</v>
      </c>
      <c r="W3307" s="1"/>
      <c r="X3307" s="1"/>
      <c r="Y3307" s="1">
        <v>0</v>
      </c>
      <c r="Z3307" s="1"/>
      <c r="AA3307" s="1">
        <v>193.48524576071608</v>
      </c>
      <c r="AB3307" s="1">
        <v>0</v>
      </c>
      <c r="AC3307" s="1">
        <v>385.63303590557467</v>
      </c>
      <c r="AD3307" s="1">
        <v>139.31829331848797</v>
      </c>
      <c r="AE3307" s="1"/>
      <c r="AF3307" s="1"/>
      <c r="AG3307" s="1"/>
      <c r="AH3307" s="1">
        <v>883.03277944297315</v>
      </c>
      <c r="AI3307" s="1"/>
      <c r="AJ3307" s="1">
        <v>0</v>
      </c>
      <c r="AK3307" s="1"/>
      <c r="AL3307" s="1">
        <v>1740.7877197265625</v>
      </c>
      <c r="AM3307" s="1">
        <v>718.43658447265625</v>
      </c>
      <c r="AN3307" s="1">
        <v>1022.35107421875</v>
      </c>
      <c r="AO3307" t="s">
        <v>16117</v>
      </c>
    </row>
    <row r="3308" spans="1:41" x14ac:dyDescent="0.25">
      <c r="A3308" s="1">
        <v>2019</v>
      </c>
      <c r="B3308" t="s">
        <v>2453</v>
      </c>
      <c r="C3308" t="s">
        <v>7076</v>
      </c>
      <c r="D3308" t="s">
        <v>7219</v>
      </c>
      <c r="E3308" t="s">
        <v>7778</v>
      </c>
      <c r="F3308" t="s">
        <v>9435</v>
      </c>
      <c r="G3308" t="s">
        <v>11583</v>
      </c>
      <c r="H3308" t="s">
        <v>12703</v>
      </c>
      <c r="I3308" s="1">
        <v>0</v>
      </c>
      <c r="J3308" s="1"/>
      <c r="K3308" s="1"/>
      <c r="L3308" s="1"/>
      <c r="M3308" s="1"/>
      <c r="N3308" s="1">
        <v>0</v>
      </c>
      <c r="O3308" s="1"/>
      <c r="P3308" s="1"/>
      <c r="Q3308" s="1">
        <v>129.13691560390438</v>
      </c>
      <c r="R3308" s="1"/>
      <c r="S3308" s="1">
        <v>0</v>
      </c>
      <c r="T3308" s="1"/>
      <c r="U3308" s="1"/>
      <c r="V3308" s="1">
        <v>38.224527018755701</v>
      </c>
      <c r="W3308" s="1"/>
      <c r="X3308" s="1"/>
      <c r="Y3308" s="1"/>
      <c r="Z3308" s="1"/>
      <c r="AA3308" s="1"/>
      <c r="AB3308" s="1"/>
      <c r="AC3308" s="1">
        <v>0</v>
      </c>
      <c r="AD3308" s="1">
        <v>129.13691560390438</v>
      </c>
      <c r="AE3308" s="1"/>
      <c r="AF3308" s="1">
        <v>0</v>
      </c>
      <c r="AG3308" s="1">
        <v>0</v>
      </c>
      <c r="AH3308" s="1">
        <v>216.95001821455938</v>
      </c>
      <c r="AI3308" s="1"/>
      <c r="AJ3308" s="1"/>
      <c r="AK3308" s="1"/>
      <c r="AL3308" s="1">
        <v>513.4483642578125</v>
      </c>
      <c r="AM3308" s="1">
        <v>167.3614501953125</v>
      </c>
      <c r="AN3308" s="1">
        <v>346.08694458007813</v>
      </c>
      <c r="AO3308" t="s">
        <v>16118</v>
      </c>
    </row>
    <row r="3309" spans="1:41" x14ac:dyDescent="0.25">
      <c r="A3309" s="1">
        <v>2019</v>
      </c>
      <c r="B3309" t="s">
        <v>2454</v>
      </c>
      <c r="C3309" t="s">
        <v>7076</v>
      </c>
      <c r="D3309" t="s">
        <v>7219</v>
      </c>
      <c r="E3309" t="s">
        <v>7778</v>
      </c>
      <c r="F3309" t="s">
        <v>9435</v>
      </c>
      <c r="G3309" t="s">
        <v>11583</v>
      </c>
      <c r="H3309" t="s">
        <v>12703</v>
      </c>
      <c r="I3309" s="1"/>
      <c r="J3309" s="1"/>
      <c r="K3309" s="1"/>
      <c r="L3309" s="1"/>
      <c r="M3309" s="1"/>
      <c r="N3309" s="1">
        <v>0</v>
      </c>
      <c r="O3309" s="1"/>
      <c r="P3309" s="1"/>
      <c r="Q3309" s="1">
        <v>136.49471314952163</v>
      </c>
      <c r="R3309" s="1"/>
      <c r="S3309" s="1"/>
      <c r="T3309" s="1"/>
      <c r="U3309" s="1"/>
      <c r="V3309" s="1">
        <v>61.149631490985691</v>
      </c>
      <c r="W3309" s="1"/>
      <c r="X3309" s="1">
        <v>0</v>
      </c>
      <c r="Y3309" s="1">
        <v>0</v>
      </c>
      <c r="Z3309" s="1"/>
      <c r="AA3309" s="1"/>
      <c r="AB3309" s="1"/>
      <c r="AC3309" s="1">
        <v>617.02924381121124</v>
      </c>
      <c r="AD3309" s="1">
        <v>136.49471314952163</v>
      </c>
      <c r="AE3309" s="1"/>
      <c r="AF3309" s="1">
        <v>0</v>
      </c>
      <c r="AG3309" s="1"/>
      <c r="AH3309" s="1">
        <v>880.11791038811543</v>
      </c>
      <c r="AI3309" s="1"/>
      <c r="AJ3309" s="1"/>
      <c r="AK3309" s="1"/>
      <c r="AL3309" s="1">
        <v>1831.2861328125</v>
      </c>
      <c r="AM3309" s="1">
        <v>814.673583984375</v>
      </c>
      <c r="AN3309" s="1">
        <v>1016.6126098632813</v>
      </c>
      <c r="AO3309" t="s">
        <v>16119</v>
      </c>
    </row>
    <row r="3310" spans="1:41" x14ac:dyDescent="0.25">
      <c r="A3310" s="1">
        <v>2019</v>
      </c>
      <c r="B3310" t="s">
        <v>2455</v>
      </c>
      <c r="C3310" t="s">
        <v>7076</v>
      </c>
      <c r="D3310" t="s">
        <v>7219</v>
      </c>
      <c r="E3310" t="s">
        <v>7778</v>
      </c>
      <c r="F3310" t="s">
        <v>9435</v>
      </c>
      <c r="G3310" t="s">
        <v>11583</v>
      </c>
      <c r="H3310" t="s">
        <v>12703</v>
      </c>
      <c r="I3310" s="1"/>
      <c r="J3310" s="1"/>
      <c r="K3310" s="1"/>
      <c r="L3310" s="1"/>
      <c r="M3310" s="1"/>
      <c r="N3310" s="1">
        <v>0</v>
      </c>
      <c r="O3310" s="1"/>
      <c r="P3310" s="1"/>
      <c r="Q3310" s="1">
        <v>132.69306976675617</v>
      </c>
      <c r="R3310" s="1"/>
      <c r="S3310" s="1"/>
      <c r="T3310" s="1"/>
      <c r="U3310" s="1"/>
      <c r="V3310" s="1">
        <v>33.969425860289576</v>
      </c>
      <c r="W3310" s="1"/>
      <c r="X3310" s="1">
        <v>0</v>
      </c>
      <c r="Y3310" s="1"/>
      <c r="Z3310" s="1"/>
      <c r="AA3310" s="1"/>
      <c r="AB3310" s="1"/>
      <c r="AC3310" s="1">
        <v>0</v>
      </c>
      <c r="AD3310" s="1">
        <v>132.69306976675617</v>
      </c>
      <c r="AE3310" s="1"/>
      <c r="AF3310" s="1">
        <v>0</v>
      </c>
      <c r="AG3310" s="1"/>
      <c r="AH3310" s="1">
        <v>210.18582251054175</v>
      </c>
      <c r="AI3310" s="1"/>
      <c r="AJ3310" s="1"/>
      <c r="AK3310" s="1"/>
      <c r="AL3310" s="1">
        <v>509.5413818359375</v>
      </c>
      <c r="AM3310" s="1">
        <v>166.66249084472656</v>
      </c>
      <c r="AN3310" s="1">
        <v>342.87890625</v>
      </c>
      <c r="AO3310" t="s">
        <v>16120</v>
      </c>
    </row>
    <row r="3311" spans="1:41" x14ac:dyDescent="0.25">
      <c r="A3311" s="1">
        <v>2019</v>
      </c>
      <c r="B3311" t="s">
        <v>2456</v>
      </c>
      <c r="C3311" t="s">
        <v>7076</v>
      </c>
      <c r="D3311" t="s">
        <v>7219</v>
      </c>
      <c r="E3311" t="s">
        <v>7778</v>
      </c>
      <c r="F3311" t="s">
        <v>9435</v>
      </c>
      <c r="G3311" t="s">
        <v>11583</v>
      </c>
      <c r="H3311" t="s">
        <v>12703</v>
      </c>
      <c r="I3311" s="1">
        <v>0</v>
      </c>
      <c r="J3311" s="1"/>
      <c r="K3311" s="1"/>
      <c r="L3311" s="1"/>
      <c r="M3311" s="1">
        <v>0</v>
      </c>
      <c r="N3311" s="1">
        <v>0</v>
      </c>
      <c r="O3311" s="1">
        <v>0</v>
      </c>
      <c r="P3311" s="1">
        <v>22.197159760667503</v>
      </c>
      <c r="Q3311" s="1">
        <v>138.73224850417188</v>
      </c>
      <c r="R3311" s="1"/>
      <c r="S3311" s="1"/>
      <c r="T3311" s="1"/>
      <c r="U3311" s="1"/>
      <c r="V3311" s="1">
        <v>63.261905317902382</v>
      </c>
      <c r="W3311" s="1"/>
      <c r="X3311" s="1">
        <v>0</v>
      </c>
      <c r="Y3311" s="1"/>
      <c r="Z3311" s="1"/>
      <c r="AA3311" s="1"/>
      <c r="AB3311" s="1"/>
      <c r="AC3311" s="1">
        <v>699.21053246102633</v>
      </c>
      <c r="AD3311" s="1">
        <v>138.73224850417188</v>
      </c>
      <c r="AE3311" s="1"/>
      <c r="AF3311" s="1"/>
      <c r="AG3311" s="1"/>
      <c r="AH3311" s="1">
        <v>883.01142356347054</v>
      </c>
      <c r="AI3311" s="1"/>
      <c r="AJ3311" s="1">
        <v>0</v>
      </c>
      <c r="AK3311" s="1"/>
      <c r="AL3311" s="1">
        <v>1945.1456298828125</v>
      </c>
      <c r="AM3311" s="1">
        <v>923.40185546875</v>
      </c>
      <c r="AN3311" s="1">
        <v>1021.74365234375</v>
      </c>
      <c r="AO3311" t="s">
        <v>16121</v>
      </c>
    </row>
    <row r="3312" spans="1:41" x14ac:dyDescent="0.25">
      <c r="A3312" s="1">
        <v>2019</v>
      </c>
      <c r="B3312" t="s">
        <v>2457</v>
      </c>
      <c r="C3312" t="s">
        <v>7076</v>
      </c>
      <c r="D3312" t="s">
        <v>7219</v>
      </c>
      <c r="E3312" t="s">
        <v>7778</v>
      </c>
      <c r="F3312" t="s">
        <v>9436</v>
      </c>
      <c r="G3312" t="s">
        <v>11583</v>
      </c>
      <c r="H3312" t="s">
        <v>12703</v>
      </c>
      <c r="I3312" s="1">
        <v>46.779468090604055</v>
      </c>
      <c r="J3312" s="1"/>
      <c r="K3312" s="1">
        <v>112.47164363520582</v>
      </c>
      <c r="L3312" s="1"/>
      <c r="M3312" s="1">
        <v>259.88593383668916</v>
      </c>
      <c r="N3312" s="1">
        <v>0</v>
      </c>
      <c r="O3312" s="1">
        <v>193.58117001947235</v>
      </c>
      <c r="P3312" s="1"/>
      <c r="Q3312" s="1">
        <v>115.82941357868405</v>
      </c>
      <c r="R3312" s="1"/>
      <c r="S3312" s="1">
        <v>402.93239321738787</v>
      </c>
      <c r="T3312" s="1">
        <v>272.98942629904326</v>
      </c>
      <c r="U3312" s="1"/>
      <c r="V3312" s="1">
        <v>300.28836892894759</v>
      </c>
      <c r="W3312" s="1">
        <v>91.724447236478539</v>
      </c>
      <c r="X3312" s="1">
        <v>109.1957705196173</v>
      </c>
      <c r="Y3312" s="1">
        <v>1470.867028899245</v>
      </c>
      <c r="Z3312" s="1">
        <v>152.87407872746422</v>
      </c>
      <c r="AA3312" s="1"/>
      <c r="AB3312" s="1"/>
      <c r="AC3312" s="1">
        <v>167.20056381963801</v>
      </c>
      <c r="AD3312" s="1">
        <v>330.86318467444045</v>
      </c>
      <c r="AE3312" s="1">
        <v>250.35314307032661</v>
      </c>
      <c r="AF3312" s="1">
        <v>1637.9365577942594</v>
      </c>
      <c r="AG3312" s="1">
        <v>2811.7910908801455</v>
      </c>
      <c r="AH3312" s="1">
        <v>514.31207914739753</v>
      </c>
      <c r="AI3312" s="1"/>
      <c r="AJ3312" s="1">
        <v>1100.2965472665799</v>
      </c>
      <c r="AK3312" s="1">
        <v>174.71323283138767</v>
      </c>
      <c r="AL3312" s="1">
        <v>10516.8857421875</v>
      </c>
      <c r="AM3312" s="1">
        <v>8054.21630859375</v>
      </c>
      <c r="AN3312" s="1">
        <v>2462.669189453125</v>
      </c>
      <c r="AO3312" t="s">
        <v>16122</v>
      </c>
    </row>
    <row r="3313" spans="1:41" x14ac:dyDescent="0.25">
      <c r="A3313" s="1">
        <v>2019</v>
      </c>
      <c r="B3313" t="s">
        <v>2458</v>
      </c>
      <c r="C3313" t="s">
        <v>7076</v>
      </c>
      <c r="D3313" t="s">
        <v>7219</v>
      </c>
      <c r="E3313" t="s">
        <v>7778</v>
      </c>
      <c r="F3313" t="s">
        <v>9436</v>
      </c>
      <c r="G3313" t="s">
        <v>11583</v>
      </c>
      <c r="H3313" t="s">
        <v>12703</v>
      </c>
      <c r="I3313" s="1">
        <v>112.36272243610375</v>
      </c>
      <c r="J3313" s="1"/>
      <c r="K3313" s="1">
        <v>90.984876454091577</v>
      </c>
      <c r="L3313" s="1"/>
      <c r="M3313" s="1">
        <v>285.32386471626336</v>
      </c>
      <c r="N3313" s="1">
        <v>0</v>
      </c>
      <c r="O3313" s="1">
        <v>111.60064022618815</v>
      </c>
      <c r="P3313" s="1"/>
      <c r="Q3313" s="1">
        <v>104.76735657550294</v>
      </c>
      <c r="R3313" s="1"/>
      <c r="S3313" s="1"/>
      <c r="T3313" s="1">
        <v>256.34565970601784</v>
      </c>
      <c r="U3313" s="1"/>
      <c r="V3313" s="1">
        <v>211.76380584410171</v>
      </c>
      <c r="W3313" s="1">
        <v>106.99644926859875</v>
      </c>
      <c r="X3313" s="1">
        <v>133.74556158574845</v>
      </c>
      <c r="Y3313" s="1">
        <v>1374.2356452935653</v>
      </c>
      <c r="Z3313" s="1">
        <v>187.24378622004784</v>
      </c>
      <c r="AA3313" s="1">
        <v>1020.4594289961324</v>
      </c>
      <c r="AB3313" s="1">
        <v>42.352761168820344</v>
      </c>
      <c r="AC3313" s="1">
        <v>235.94946156419121</v>
      </c>
      <c r="AD3313" s="1">
        <v>330.40614988777952</v>
      </c>
      <c r="AE3313" s="1">
        <v>280.58813415824045</v>
      </c>
      <c r="AF3313" s="1"/>
      <c r="AG3313" s="1">
        <v>2821.7790814081227</v>
      </c>
      <c r="AH3313" s="1">
        <v>515.61477447903087</v>
      </c>
      <c r="AI3313" s="1"/>
      <c r="AJ3313" s="1">
        <v>1485.6471751447257</v>
      </c>
      <c r="AK3313" s="1">
        <v>222.90926930958074</v>
      </c>
      <c r="AL3313" s="1">
        <v>9931.0771484375</v>
      </c>
      <c r="AM3313" s="1">
        <v>7834.79638671875</v>
      </c>
      <c r="AN3313" s="1">
        <v>2096.280029296875</v>
      </c>
      <c r="AO3313" t="s">
        <v>16123</v>
      </c>
    </row>
    <row r="3314" spans="1:41" x14ac:dyDescent="0.25">
      <c r="A3314" s="1">
        <v>2019</v>
      </c>
      <c r="B3314" t="s">
        <v>2459</v>
      </c>
      <c r="C3314" t="s">
        <v>7076</v>
      </c>
      <c r="D3314" t="s">
        <v>7219</v>
      </c>
      <c r="E3314" t="s">
        <v>7778</v>
      </c>
      <c r="F3314" t="s">
        <v>9436</v>
      </c>
      <c r="G3314" t="s">
        <v>11583</v>
      </c>
      <c r="H3314" t="s">
        <v>12703</v>
      </c>
      <c r="I3314" s="1">
        <v>216.34115630406706</v>
      </c>
      <c r="J3314" s="1"/>
      <c r="K3314" s="1"/>
      <c r="L3314" s="1"/>
      <c r="M3314" s="1">
        <v>286.16130679237517</v>
      </c>
      <c r="N3314" s="1"/>
      <c r="O3314" s="1">
        <v>212.38534488496595</v>
      </c>
      <c r="P3314" s="1">
        <v>357.70163349046896</v>
      </c>
      <c r="Q3314" s="1">
        <v>148.67421268989477</v>
      </c>
      <c r="R3314" s="1"/>
      <c r="S3314" s="1">
        <v>558.90880232885775</v>
      </c>
      <c r="T3314" s="1"/>
      <c r="U3314" s="1"/>
      <c r="V3314" s="1">
        <v>264.92277230387856</v>
      </c>
      <c r="W3314" s="1"/>
      <c r="X3314" s="1">
        <v>120.72430130303327</v>
      </c>
      <c r="Y3314" s="1">
        <v>2257.9915614085853</v>
      </c>
      <c r="Z3314" s="1"/>
      <c r="AA3314" s="1">
        <v>1436.3956219851643</v>
      </c>
      <c r="AB3314" s="1">
        <v>42.477068976993188</v>
      </c>
      <c r="AC3314" s="1">
        <v>223.56352093154311</v>
      </c>
      <c r="AD3314" s="1">
        <v>372.23326235101928</v>
      </c>
      <c r="AE3314" s="1">
        <v>281.41167659075126</v>
      </c>
      <c r="AF3314" s="1"/>
      <c r="AG3314" s="1">
        <v>3258.4383175772405</v>
      </c>
      <c r="AH3314" s="1">
        <v>562.62331022913531</v>
      </c>
      <c r="AI3314" s="1">
        <v>0</v>
      </c>
      <c r="AJ3314" s="1">
        <v>2406.8906978855503</v>
      </c>
      <c r="AK3314" s="1">
        <v>240.05181126181441</v>
      </c>
      <c r="AL3314" s="1">
        <v>13247.8955078125</v>
      </c>
      <c r="AM3314" s="1">
        <v>10852.3310546875</v>
      </c>
      <c r="AN3314" s="1">
        <v>2395.565185546875</v>
      </c>
      <c r="AO3314" t="s">
        <v>16124</v>
      </c>
    </row>
    <row r="3315" spans="1:41" x14ac:dyDescent="0.25">
      <c r="A3315" s="1">
        <v>2019</v>
      </c>
      <c r="B3315" t="s">
        <v>2460</v>
      </c>
      <c r="C3315" t="s">
        <v>7076</v>
      </c>
      <c r="D3315" t="s">
        <v>7219</v>
      </c>
      <c r="E3315" t="s">
        <v>7778</v>
      </c>
      <c r="F3315" t="s">
        <v>9436</v>
      </c>
      <c r="G3315" t="s">
        <v>11583</v>
      </c>
      <c r="H3315" t="s">
        <v>12703</v>
      </c>
      <c r="I3315" s="1">
        <v>226.95822652905974</v>
      </c>
      <c r="J3315" s="1"/>
      <c r="K3315" s="1">
        <v>176.21639665025216</v>
      </c>
      <c r="L3315" s="1"/>
      <c r="M3315" s="1">
        <v>288.74011981246139</v>
      </c>
      <c r="N3315" s="1">
        <v>182.58566399905646</v>
      </c>
      <c r="O3315" s="1">
        <v>270.73844719562419</v>
      </c>
      <c r="P3315" s="1"/>
      <c r="Q3315" s="1">
        <v>115.62980253930945</v>
      </c>
      <c r="R3315" s="1"/>
      <c r="S3315" s="1">
        <v>732.46574511249401</v>
      </c>
      <c r="T3315" s="1">
        <v>345.00198139356598</v>
      </c>
      <c r="U3315" s="1"/>
      <c r="V3315" s="1">
        <v>291.92475348686355</v>
      </c>
      <c r="W3315" s="1">
        <v>99.615341335299192</v>
      </c>
      <c r="X3315" s="1">
        <v>0</v>
      </c>
      <c r="Y3315" s="1">
        <v>1755.7946991537174</v>
      </c>
      <c r="Z3315" s="1">
        <v>611.28618762325971</v>
      </c>
      <c r="AA3315" s="1"/>
      <c r="AB3315" s="1"/>
      <c r="AC3315" s="1">
        <v>204.8780997198715</v>
      </c>
      <c r="AD3315" s="1">
        <v>1257.9303013888484</v>
      </c>
      <c r="AE3315" s="1">
        <v>266.44768409164635</v>
      </c>
      <c r="AF3315" s="1">
        <v>1592.3168372010739</v>
      </c>
      <c r="AG3315" s="1">
        <v>2931.9860695662442</v>
      </c>
      <c r="AH3315" s="1">
        <v>407.63311032347491</v>
      </c>
      <c r="AI3315" s="1"/>
      <c r="AJ3315" s="1">
        <v>1069.6511472252362</v>
      </c>
      <c r="AK3315" s="1">
        <v>169.84712930144789</v>
      </c>
      <c r="AL3315" s="1">
        <v>12997.6474609375</v>
      </c>
      <c r="AM3315" s="1">
        <v>9249.458984375</v>
      </c>
      <c r="AN3315" s="1">
        <v>3748.1884765625</v>
      </c>
      <c r="AO3315" t="s">
        <v>16125</v>
      </c>
    </row>
    <row r="3316" spans="1:41" x14ac:dyDescent="0.25">
      <c r="A3316" s="1">
        <v>2019</v>
      </c>
      <c r="B3316" t="s">
        <v>2461</v>
      </c>
      <c r="C3316" t="s">
        <v>7076</v>
      </c>
      <c r="D3316" t="s">
        <v>7219</v>
      </c>
      <c r="E3316" t="s">
        <v>7778</v>
      </c>
      <c r="F3316" t="s">
        <v>9436</v>
      </c>
      <c r="G3316" t="s">
        <v>11583</v>
      </c>
      <c r="H3316" t="s">
        <v>12703</v>
      </c>
      <c r="I3316" s="1">
        <v>258.37714074029191</v>
      </c>
      <c r="J3316" s="1"/>
      <c r="K3316" s="1">
        <v>171.49382392198504</v>
      </c>
      <c r="L3316" s="1"/>
      <c r="M3316" s="1">
        <v>332.34653871723685</v>
      </c>
      <c r="N3316" s="1">
        <v>185.95715846962233</v>
      </c>
      <c r="O3316" s="1">
        <v>263.43930783196498</v>
      </c>
      <c r="P3316" s="1"/>
      <c r="Q3316" s="1">
        <v>131.61737747882418</v>
      </c>
      <c r="R3316" s="1"/>
      <c r="S3316" s="1">
        <v>723.16672738186458</v>
      </c>
      <c r="T3316" s="1">
        <v>351.25241044261998</v>
      </c>
      <c r="U3316" s="1"/>
      <c r="V3316" s="1">
        <v>244.84359198500272</v>
      </c>
      <c r="W3316" s="1">
        <v>108.47500910727969</v>
      </c>
      <c r="X3316" s="1"/>
      <c r="Y3316" s="1">
        <v>1708.739667270863</v>
      </c>
      <c r="Z3316" s="1">
        <v>165.85105725775685</v>
      </c>
      <c r="AA3316" s="1"/>
      <c r="AB3316" s="1"/>
      <c r="AC3316" s="1">
        <v>199.38739769242838</v>
      </c>
      <c r="AD3316" s="1">
        <v>285.93599162548998</v>
      </c>
      <c r="AE3316" s="1">
        <v>320.25955069768287</v>
      </c>
      <c r="AF3316" s="1">
        <v>1549.6429872468527</v>
      </c>
      <c r="AG3316" s="1">
        <v>2875.1042890053272</v>
      </c>
      <c r="AH3316" s="1">
        <v>404.97336733384418</v>
      </c>
      <c r="AI3316" s="1"/>
      <c r="AJ3316" s="1">
        <v>1300.6670139625251</v>
      </c>
      <c r="AK3316" s="1">
        <v>227.28097146287172</v>
      </c>
      <c r="AL3316" s="1">
        <v>11808.8125</v>
      </c>
      <c r="AM3316" s="1">
        <v>8940.447265625</v>
      </c>
      <c r="AN3316" s="1">
        <v>2868.3642578125</v>
      </c>
      <c r="AO3316" t="s">
        <v>16126</v>
      </c>
    </row>
    <row r="3317" spans="1:41" x14ac:dyDescent="0.25">
      <c r="A3317" s="1">
        <v>2019</v>
      </c>
      <c r="B3317" t="s">
        <v>2462</v>
      </c>
      <c r="C3317" t="s">
        <v>7076</v>
      </c>
      <c r="D3317" t="s">
        <v>7219</v>
      </c>
      <c r="E3317" t="s">
        <v>7778</v>
      </c>
      <c r="F3317" t="s">
        <v>9436</v>
      </c>
      <c r="G3317" t="s">
        <v>11583</v>
      </c>
      <c r="H3317" t="s">
        <v>12703</v>
      </c>
      <c r="I3317" s="1">
        <v>220.33985763170941</v>
      </c>
      <c r="J3317" s="1"/>
      <c r="K3317" s="1"/>
      <c r="L3317" s="1"/>
      <c r="M3317" s="1">
        <v>291.60708338349082</v>
      </c>
      <c r="N3317" s="1"/>
      <c r="O3317" s="1">
        <v>216.42713219868457</v>
      </c>
      <c r="P3317" s="1">
        <v>364.50885422936352</v>
      </c>
      <c r="Q3317" s="1">
        <v>151.64137881026255</v>
      </c>
      <c r="R3317" s="1"/>
      <c r="S3317" s="1">
        <v>1061.6320379430213</v>
      </c>
      <c r="T3317" s="1"/>
      <c r="U3317" s="1"/>
      <c r="V3317" s="1">
        <v>321.22342778962661</v>
      </c>
      <c r="W3317" s="1">
        <v>150.35990236961246</v>
      </c>
      <c r="X3317" s="1">
        <v>151.15840682782755</v>
      </c>
      <c r="Y3317" s="1">
        <v>3385.3759836552135</v>
      </c>
      <c r="Z3317" s="1">
        <v>260578.17095176424</v>
      </c>
      <c r="AA3317" s="1">
        <v>1419.8559099268318</v>
      </c>
      <c r="AB3317" s="1">
        <v>36.450885422936352</v>
      </c>
      <c r="AC3317" s="1">
        <v>216.48408670715793</v>
      </c>
      <c r="AD3317" s="1">
        <v>405.61520117491051</v>
      </c>
      <c r="AE3317" s="1">
        <v>286.76706561249779</v>
      </c>
      <c r="AF3317" s="1"/>
      <c r="AG3317" s="1">
        <v>5589.5154615733964</v>
      </c>
      <c r="AH3317" s="1">
        <v>680.72482340857164</v>
      </c>
      <c r="AI3317" s="1">
        <v>0</v>
      </c>
      <c r="AJ3317" s="1">
        <v>2902.5275347597949</v>
      </c>
      <c r="AK3317" s="1"/>
      <c r="AL3317" s="1">
        <v>278430.34375</v>
      </c>
      <c r="AM3317" s="1">
        <v>275436.375</v>
      </c>
      <c r="AN3317" s="1">
        <v>2993.9755859375</v>
      </c>
      <c r="AO3317" t="s">
        <v>16127</v>
      </c>
    </row>
    <row r="3318" spans="1:41" x14ac:dyDescent="0.25">
      <c r="A3318" s="1">
        <v>2019</v>
      </c>
      <c r="B3318" t="s">
        <v>2463</v>
      </c>
      <c r="C3318" t="s">
        <v>7076</v>
      </c>
      <c r="D3318" t="s">
        <v>7219</v>
      </c>
      <c r="E3318" t="s">
        <v>7778</v>
      </c>
      <c r="F3318" t="s">
        <v>9436</v>
      </c>
      <c r="G3318" t="s">
        <v>11583</v>
      </c>
      <c r="H3318" t="s">
        <v>12703</v>
      </c>
      <c r="I3318" s="1">
        <v>38.875717154537234</v>
      </c>
      <c r="J3318" s="1"/>
      <c r="K3318" s="1">
        <v>90.602146995116541</v>
      </c>
      <c r="L3318" s="1"/>
      <c r="M3318" s="1">
        <v>264.14620115194327</v>
      </c>
      <c r="N3318" s="1">
        <v>23.307017748700876</v>
      </c>
      <c r="O3318" s="1">
        <v>142.93195113089016</v>
      </c>
      <c r="P3318" s="1">
        <v>321.85881652967879</v>
      </c>
      <c r="Q3318" s="1">
        <v>97.667502946937006</v>
      </c>
      <c r="R3318" s="1"/>
      <c r="S3318" s="1">
        <v>417.75524716631332</v>
      </c>
      <c r="T3318" s="1">
        <v>277.46449700834376</v>
      </c>
      <c r="U3318" s="1"/>
      <c r="V3318" s="1">
        <v>295.22222481687777</v>
      </c>
      <c r="W3318" s="1">
        <v>93.228070994803502</v>
      </c>
      <c r="X3318" s="1">
        <v>110.9857988033375</v>
      </c>
      <c r="Y3318" s="1">
        <v>1398.4210649220527</v>
      </c>
      <c r="Z3318" s="1">
        <v>186.94814998659854</v>
      </c>
      <c r="AA3318" s="1"/>
      <c r="AB3318" s="1"/>
      <c r="AC3318" s="1">
        <v>173.20443761248853</v>
      </c>
      <c r="AD3318" s="1">
        <v>336.28697037411263</v>
      </c>
      <c r="AE3318" s="1">
        <v>283.01378694851064</v>
      </c>
      <c r="AF3318" s="1"/>
      <c r="AG3318" s="1">
        <v>2770.3690686728642</v>
      </c>
      <c r="AH3318" s="1">
        <v>515.60230449235553</v>
      </c>
      <c r="AI3318" s="1"/>
      <c r="AJ3318" s="1">
        <v>1355.4219858387794</v>
      </c>
      <c r="AK3318" s="1">
        <v>221.971597606675</v>
      </c>
      <c r="AL3318" s="1">
        <v>9415.28515625</v>
      </c>
      <c r="AM3318" s="1">
        <v>6944.3095703125</v>
      </c>
      <c r="AN3318" s="1">
        <v>2470.974853515625</v>
      </c>
      <c r="AO3318" t="s">
        <v>16128</v>
      </c>
    </row>
    <row r="3319" spans="1:41" x14ac:dyDescent="0.25">
      <c r="A3319" s="1">
        <v>2019</v>
      </c>
      <c r="B3319" t="s">
        <v>2464</v>
      </c>
      <c r="C3319" t="s">
        <v>7076</v>
      </c>
      <c r="D3319" t="s">
        <v>7219</v>
      </c>
      <c r="E3319" t="s">
        <v>7778</v>
      </c>
      <c r="F3319" t="s">
        <v>9437</v>
      </c>
      <c r="G3319" t="s">
        <v>11583</v>
      </c>
      <c r="H3319" t="s">
        <v>12703</v>
      </c>
      <c r="I3319" s="1"/>
      <c r="J3319" s="1"/>
      <c r="K3319" s="1"/>
      <c r="L3319" s="1"/>
      <c r="M3319" s="1"/>
      <c r="N3319" s="1">
        <v>371.54059534691726</v>
      </c>
      <c r="O3319" s="1"/>
      <c r="P3319" s="1"/>
      <c r="Q3319" s="1">
        <v>0</v>
      </c>
      <c r="R3319" s="1"/>
      <c r="S3319" s="1"/>
      <c r="T3319" s="1"/>
      <c r="U3319" s="1"/>
      <c r="V3319" s="1">
        <v>0</v>
      </c>
      <c r="W3319" s="1"/>
      <c r="X3319" s="1">
        <v>0</v>
      </c>
      <c r="Y3319" s="1"/>
      <c r="Z3319" s="1"/>
      <c r="AA3319" s="1"/>
      <c r="AB3319" s="1"/>
      <c r="AC3319" s="1">
        <v>0</v>
      </c>
      <c r="AD3319" s="1"/>
      <c r="AE3319" s="1"/>
      <c r="AF3319" s="1">
        <v>0</v>
      </c>
      <c r="AG3319" s="1">
        <v>0</v>
      </c>
      <c r="AH3319" s="1">
        <v>483.00277395099243</v>
      </c>
      <c r="AI3319" s="1"/>
      <c r="AJ3319" s="1"/>
      <c r="AK3319" s="1"/>
      <c r="AL3319" s="1">
        <v>854.5433349609375</v>
      </c>
      <c r="AM3319" s="1">
        <v>371.54058837890625</v>
      </c>
      <c r="AN3319" s="1">
        <v>483.00277709960938</v>
      </c>
      <c r="AO3319" t="s">
        <v>16129</v>
      </c>
    </row>
    <row r="3320" spans="1:41" x14ac:dyDescent="0.25">
      <c r="A3320" s="1">
        <v>2019</v>
      </c>
      <c r="B3320" t="s">
        <v>2465</v>
      </c>
      <c r="C3320" t="s">
        <v>7076</v>
      </c>
      <c r="D3320" t="s">
        <v>7219</v>
      </c>
      <c r="E3320" t="s">
        <v>7778</v>
      </c>
      <c r="F3320" t="s">
        <v>9437</v>
      </c>
      <c r="G3320" t="s">
        <v>11583</v>
      </c>
      <c r="H3320" t="s">
        <v>12703</v>
      </c>
      <c r="I3320" s="1">
        <v>0</v>
      </c>
      <c r="J3320" s="1"/>
      <c r="K3320" s="1"/>
      <c r="L3320" s="1"/>
      <c r="M3320" s="1">
        <v>0</v>
      </c>
      <c r="N3320" s="1">
        <v>0</v>
      </c>
      <c r="O3320" s="1">
        <v>0</v>
      </c>
      <c r="P3320" s="1">
        <v>22.197159760667503</v>
      </c>
      <c r="Q3320" s="1">
        <v>0</v>
      </c>
      <c r="R3320" s="1"/>
      <c r="S3320" s="1"/>
      <c r="T3320" s="1"/>
      <c r="U3320" s="1"/>
      <c r="V3320" s="1">
        <v>0</v>
      </c>
      <c r="W3320" s="1"/>
      <c r="X3320" s="1">
        <v>49.943609461501879</v>
      </c>
      <c r="Y3320" s="1"/>
      <c r="Z3320" s="1"/>
      <c r="AA3320" s="1"/>
      <c r="AB3320" s="1"/>
      <c r="AC3320" s="1">
        <v>0</v>
      </c>
      <c r="AD3320" s="1"/>
      <c r="AE3320" s="1"/>
      <c r="AF3320" s="1"/>
      <c r="AG3320" s="1"/>
      <c r="AH3320" s="1">
        <v>11.145193915831152</v>
      </c>
      <c r="AI3320" s="1"/>
      <c r="AJ3320" s="1">
        <v>0</v>
      </c>
      <c r="AK3320" s="1"/>
      <c r="AL3320" s="1">
        <v>83.285964965820313</v>
      </c>
      <c r="AM3320" s="1">
        <v>22.197158813476563</v>
      </c>
      <c r="AN3320" s="1">
        <v>61.08880615234375</v>
      </c>
      <c r="AO3320" t="s">
        <v>16130</v>
      </c>
    </row>
    <row r="3321" spans="1:41" x14ac:dyDescent="0.25">
      <c r="A3321" s="1">
        <v>2019</v>
      </c>
      <c r="B3321" t="s">
        <v>2466</v>
      </c>
      <c r="C3321" t="s">
        <v>7076</v>
      </c>
      <c r="D3321" t="s">
        <v>7219</v>
      </c>
      <c r="E3321" t="s">
        <v>7778</v>
      </c>
      <c r="F3321" t="s">
        <v>9437</v>
      </c>
      <c r="G3321" t="s">
        <v>11583</v>
      </c>
      <c r="H3321" t="s">
        <v>12703</v>
      </c>
      <c r="I3321" s="1"/>
      <c r="J3321" s="1"/>
      <c r="K3321" s="1"/>
      <c r="L3321" s="1"/>
      <c r="M3321" s="1">
        <v>13.374556158574844</v>
      </c>
      <c r="N3321" s="1">
        <v>0</v>
      </c>
      <c r="O3321" s="1">
        <v>0</v>
      </c>
      <c r="P3321" s="1"/>
      <c r="Q3321" s="1">
        <v>0</v>
      </c>
      <c r="R3321" s="1"/>
      <c r="S3321" s="1"/>
      <c r="T3321" s="1"/>
      <c r="U3321" s="1"/>
      <c r="V3321" s="1">
        <v>0</v>
      </c>
      <c r="W3321" s="1"/>
      <c r="X3321" s="1">
        <v>55.727317327395184</v>
      </c>
      <c r="Y3321" s="1">
        <v>0</v>
      </c>
      <c r="Z3321" s="1"/>
      <c r="AA3321" s="1">
        <v>548.08421684649886</v>
      </c>
      <c r="AB3321" s="1">
        <v>0</v>
      </c>
      <c r="AC3321" s="1"/>
      <c r="AD3321" s="1"/>
      <c r="AE3321" s="1"/>
      <c r="AF3321" s="1">
        <v>668.72780792874221</v>
      </c>
      <c r="AG3321" s="1"/>
      <c r="AH3321" s="1">
        <v>11.145463465479038</v>
      </c>
      <c r="AI3321" s="1"/>
      <c r="AJ3321" s="1">
        <v>0</v>
      </c>
      <c r="AK3321" s="1"/>
      <c r="AL3321" s="1">
        <v>1297.0594482421875</v>
      </c>
      <c r="AM3321" s="1">
        <v>1216.81201171875</v>
      </c>
      <c r="AN3321" s="1">
        <v>80.247337341308594</v>
      </c>
      <c r="AO3321" t="s">
        <v>16131</v>
      </c>
    </row>
    <row r="3322" spans="1:41" x14ac:dyDescent="0.25">
      <c r="A3322" s="1">
        <v>2019</v>
      </c>
      <c r="B3322" t="s">
        <v>2467</v>
      </c>
      <c r="C3322" t="s">
        <v>7076</v>
      </c>
      <c r="D3322" t="s">
        <v>7219</v>
      </c>
      <c r="E3322" t="s">
        <v>7778</v>
      </c>
      <c r="F3322" t="s">
        <v>9437</v>
      </c>
      <c r="G3322" t="s">
        <v>11583</v>
      </c>
      <c r="H3322" t="s">
        <v>12703</v>
      </c>
      <c r="I3322" s="1">
        <v>0</v>
      </c>
      <c r="J3322" s="1"/>
      <c r="K3322" s="1"/>
      <c r="L3322" s="1"/>
      <c r="M3322" s="1"/>
      <c r="N3322" s="1">
        <v>82.647625986498809</v>
      </c>
      <c r="O3322" s="1"/>
      <c r="P3322" s="1"/>
      <c r="Q3322" s="1">
        <v>0</v>
      </c>
      <c r="R3322" s="1"/>
      <c r="S3322" s="1">
        <v>0</v>
      </c>
      <c r="T3322" s="1"/>
      <c r="U3322" s="1"/>
      <c r="V3322" s="1">
        <v>0</v>
      </c>
      <c r="W3322" s="1"/>
      <c r="X3322" s="1"/>
      <c r="Y3322" s="1"/>
      <c r="Z3322" s="1"/>
      <c r="AA3322" s="1"/>
      <c r="AB3322" s="1"/>
      <c r="AC3322" s="1">
        <v>0</v>
      </c>
      <c r="AD3322" s="1"/>
      <c r="AE3322" s="1"/>
      <c r="AF3322" s="1">
        <v>0</v>
      </c>
      <c r="AG3322" s="1">
        <v>0</v>
      </c>
      <c r="AH3322" s="1">
        <v>58.886433515380403</v>
      </c>
      <c r="AI3322" s="1"/>
      <c r="AJ3322" s="1"/>
      <c r="AK3322" s="1"/>
      <c r="AL3322" s="1">
        <v>141.5340576171875</v>
      </c>
      <c r="AM3322" s="1">
        <v>82.647628784179688</v>
      </c>
      <c r="AN3322" s="1">
        <v>58.886432647705078</v>
      </c>
      <c r="AO3322" t="s">
        <v>16132</v>
      </c>
    </row>
    <row r="3323" spans="1:41" x14ac:dyDescent="0.25">
      <c r="A3323" s="1">
        <v>2019</v>
      </c>
      <c r="B3323" t="s">
        <v>2468</v>
      </c>
      <c r="C3323" t="s">
        <v>7076</v>
      </c>
      <c r="D3323" t="s">
        <v>7219</v>
      </c>
      <c r="E3323" t="s">
        <v>7778</v>
      </c>
      <c r="F3323" t="s">
        <v>9437</v>
      </c>
      <c r="G3323" t="s">
        <v>11583</v>
      </c>
      <c r="H3323" t="s">
        <v>12703</v>
      </c>
      <c r="I3323" s="1"/>
      <c r="J3323" s="1"/>
      <c r="K3323" s="1"/>
      <c r="L3323" s="1"/>
      <c r="M3323" s="1"/>
      <c r="N3323" s="1">
        <v>0</v>
      </c>
      <c r="O3323" s="1"/>
      <c r="P3323" s="1"/>
      <c r="Q3323" s="1">
        <v>0</v>
      </c>
      <c r="R3323" s="1"/>
      <c r="S3323" s="1"/>
      <c r="T3323" s="1"/>
      <c r="U3323" s="1"/>
      <c r="V3323" s="1">
        <v>0</v>
      </c>
      <c r="W3323" s="1"/>
      <c r="X3323" s="1">
        <v>54.597885259808649</v>
      </c>
      <c r="Y3323" s="1">
        <v>0</v>
      </c>
      <c r="Z3323" s="1"/>
      <c r="AA3323" s="1"/>
      <c r="AB3323" s="1"/>
      <c r="AC3323" s="1">
        <v>0</v>
      </c>
      <c r="AD3323" s="1"/>
      <c r="AE3323" s="1"/>
      <c r="AF3323" s="1">
        <v>0</v>
      </c>
      <c r="AG3323" s="1">
        <v>0</v>
      </c>
      <c r="AH3323" s="1">
        <v>1201.1534757157904</v>
      </c>
      <c r="AI3323" s="1"/>
      <c r="AJ3323" s="1"/>
      <c r="AK3323" s="1"/>
      <c r="AL3323" s="1">
        <v>1255.7513427734375</v>
      </c>
      <c r="AM3323" s="1">
        <v>0</v>
      </c>
      <c r="AN3323" s="1">
        <v>1255.7513427734375</v>
      </c>
      <c r="AO3323" t="s">
        <v>16133</v>
      </c>
    </row>
    <row r="3324" spans="1:41" x14ac:dyDescent="0.25">
      <c r="A3324" s="1">
        <v>2019</v>
      </c>
      <c r="B3324" t="s">
        <v>2469</v>
      </c>
      <c r="C3324" t="s">
        <v>7076</v>
      </c>
      <c r="D3324" t="s">
        <v>7219</v>
      </c>
      <c r="E3324" t="s">
        <v>7778</v>
      </c>
      <c r="F3324" t="s">
        <v>9437</v>
      </c>
      <c r="G3324" t="s">
        <v>11583</v>
      </c>
      <c r="H3324" t="s">
        <v>12703</v>
      </c>
      <c r="I3324" s="1"/>
      <c r="J3324" s="1"/>
      <c r="K3324" s="1"/>
      <c r="L3324" s="1"/>
      <c r="M3324" s="1"/>
      <c r="N3324" s="1"/>
      <c r="O3324" s="1"/>
      <c r="P3324" s="1">
        <v>22.78180338933522</v>
      </c>
      <c r="Q3324" s="1">
        <v>0</v>
      </c>
      <c r="R3324" s="1"/>
      <c r="S3324" s="1">
        <v>0</v>
      </c>
      <c r="T3324" s="1"/>
      <c r="U3324" s="1"/>
      <c r="V3324" s="1"/>
      <c r="W3324" s="1"/>
      <c r="X3324" s="1">
        <v>111.12288512020071</v>
      </c>
      <c r="Y3324" s="1"/>
      <c r="Z3324" s="1"/>
      <c r="AA3324" s="1">
        <v>653.83775727392083</v>
      </c>
      <c r="AB3324" s="1">
        <v>0</v>
      </c>
      <c r="AC3324" s="1"/>
      <c r="AD3324" s="1"/>
      <c r="AE3324" s="1"/>
      <c r="AF3324" s="1"/>
      <c r="AG3324" s="1"/>
      <c r="AH3324" s="1">
        <v>141.81672609861175</v>
      </c>
      <c r="AI3324" s="1">
        <v>0</v>
      </c>
      <c r="AJ3324" s="1"/>
      <c r="AK3324" s="1"/>
      <c r="AL3324" s="1">
        <v>929.55914306640625</v>
      </c>
      <c r="AM3324" s="1">
        <v>676.61956787109375</v>
      </c>
      <c r="AN3324" s="1">
        <v>252.93960571289063</v>
      </c>
      <c r="AO3324" t="s">
        <v>16134</v>
      </c>
    </row>
    <row r="3325" spans="1:41" x14ac:dyDescent="0.25">
      <c r="A3325" s="1">
        <v>2019</v>
      </c>
      <c r="B3325" t="s">
        <v>2470</v>
      </c>
      <c r="C3325" t="s">
        <v>7076</v>
      </c>
      <c r="D3325" t="s">
        <v>7219</v>
      </c>
      <c r="E3325" t="s">
        <v>7778</v>
      </c>
      <c r="F3325" t="s">
        <v>9437</v>
      </c>
      <c r="G3325" t="s">
        <v>11583</v>
      </c>
      <c r="H3325" t="s">
        <v>12703</v>
      </c>
      <c r="I3325" s="1"/>
      <c r="J3325" s="1"/>
      <c r="K3325" s="1"/>
      <c r="L3325" s="1"/>
      <c r="M3325" s="1">
        <v>13.413811255892586</v>
      </c>
      <c r="N3325" s="1"/>
      <c r="O3325" s="1"/>
      <c r="P3325" s="1">
        <v>22.35635209315431</v>
      </c>
      <c r="Q3325" s="1">
        <v>0</v>
      </c>
      <c r="R3325" s="1"/>
      <c r="S3325" s="1"/>
      <c r="T3325" s="1"/>
      <c r="U3325" s="1"/>
      <c r="V3325" s="1">
        <v>0</v>
      </c>
      <c r="W3325" s="1"/>
      <c r="X3325" s="1">
        <v>115.13521327974469</v>
      </c>
      <c r="Y3325" s="1"/>
      <c r="Z3325" s="1"/>
      <c r="AA3325" s="1">
        <v>541.02372065433428</v>
      </c>
      <c r="AB3325" s="1">
        <v>0</v>
      </c>
      <c r="AC3325" s="1"/>
      <c r="AD3325" s="1"/>
      <c r="AE3325" s="1"/>
      <c r="AF3325" s="1"/>
      <c r="AG3325" s="1">
        <v>0</v>
      </c>
      <c r="AH3325" s="1">
        <v>150.9053766287916</v>
      </c>
      <c r="AI3325" s="1">
        <v>0</v>
      </c>
      <c r="AJ3325" s="1"/>
      <c r="AK3325" s="1"/>
      <c r="AL3325" s="1">
        <v>842.83447265625</v>
      </c>
      <c r="AM3325" s="1">
        <v>563.38006591796875</v>
      </c>
      <c r="AN3325" s="1">
        <v>279.45440673828125</v>
      </c>
      <c r="AO3325" t="s">
        <v>16135</v>
      </c>
    </row>
    <row r="3326" spans="1:41" x14ac:dyDescent="0.25">
      <c r="A3326" s="1">
        <v>2019</v>
      </c>
      <c r="B3326" t="s">
        <v>2471</v>
      </c>
      <c r="C3326" t="s">
        <v>7076</v>
      </c>
      <c r="D3326" t="s">
        <v>7219</v>
      </c>
      <c r="E3326" t="s">
        <v>7779</v>
      </c>
      <c r="F3326" t="s">
        <v>9438</v>
      </c>
      <c r="G3326" t="s">
        <v>11583</v>
      </c>
      <c r="H3326" t="s">
        <v>12703</v>
      </c>
      <c r="I3326" s="1">
        <v>5676.1764605923272</v>
      </c>
      <c r="J3326" s="1">
        <v>14953.811933522129</v>
      </c>
      <c r="K3326" s="1">
        <v>1200.8478838940548</v>
      </c>
      <c r="L3326" s="1">
        <v>1468.2200337894717</v>
      </c>
      <c r="M3326" s="1">
        <v>4451.5294042030646</v>
      </c>
      <c r="N3326" s="1">
        <v>3266.5340303798293</v>
      </c>
      <c r="O3326" s="1">
        <v>6393.7805356539493</v>
      </c>
      <c r="P3326" s="1">
        <v>4953.2695640012398</v>
      </c>
      <c r="Q3326" s="1">
        <v>1775.8826900374931</v>
      </c>
      <c r="R3326" s="1">
        <v>3337.1844376455792</v>
      </c>
      <c r="S3326" s="1">
        <v>4742.7936597123016</v>
      </c>
      <c r="T3326" s="1">
        <v>6659.1479282002501</v>
      </c>
      <c r="U3326" s="1">
        <v>788.17350324525125</v>
      </c>
      <c r="V3326" s="1">
        <v>6785.6717388360557</v>
      </c>
      <c r="W3326" s="1">
        <v>2136.4766269642469</v>
      </c>
      <c r="X3326" s="1">
        <v>6391.4762957922012</v>
      </c>
      <c r="Y3326" s="1">
        <v>30876.249227088494</v>
      </c>
      <c r="Z3326" s="1">
        <v>4409.4679022111941</v>
      </c>
      <c r="AA3326" s="1">
        <v>37560.250035871642</v>
      </c>
      <c r="AB3326" s="1">
        <v>850.15121883356528</v>
      </c>
      <c r="AC3326" s="1">
        <v>3963.896238643325</v>
      </c>
      <c r="AD3326" s="1">
        <v>9801.5781203029201</v>
      </c>
      <c r="AE3326" s="1">
        <v>6367.2552773474727</v>
      </c>
      <c r="AF3326" s="1">
        <v>8127.130723309313</v>
      </c>
      <c r="AG3326" s="1">
        <v>47450.474421637875</v>
      </c>
      <c r="AH3326" s="1">
        <v>9288.3947871989949</v>
      </c>
      <c r="AI3326" s="1">
        <v>3067.6474789242488</v>
      </c>
      <c r="AJ3326" s="1">
        <v>15702.724793101928</v>
      </c>
      <c r="AK3326" s="1">
        <v>4972.146073056032</v>
      </c>
      <c r="AL3326" s="1">
        <v>257418.296875</v>
      </c>
      <c r="AM3326" s="1">
        <v>197462.359375</v>
      </c>
      <c r="AN3326" s="1">
        <v>59955.96875</v>
      </c>
      <c r="AO3326" t="s">
        <v>16136</v>
      </c>
    </row>
    <row r="3327" spans="1:41" x14ac:dyDescent="0.25">
      <c r="A3327" s="1">
        <v>2019</v>
      </c>
      <c r="B3327" t="s">
        <v>2472</v>
      </c>
      <c r="C3327" t="s">
        <v>7076</v>
      </c>
      <c r="D3327" t="s">
        <v>7219</v>
      </c>
      <c r="E3327" t="s">
        <v>7779</v>
      </c>
      <c r="F3327" t="s">
        <v>9438</v>
      </c>
      <c r="G3327" t="s">
        <v>11583</v>
      </c>
      <c r="H3327" t="s">
        <v>12703</v>
      </c>
      <c r="I3327" s="1">
        <v>5612.9555670223563</v>
      </c>
      <c r="J3327" s="1">
        <v>22376.542142766248</v>
      </c>
      <c r="K3327" s="1">
        <v>1298.5783609610121</v>
      </c>
      <c r="L3327" s="1">
        <v>1444.6600439745368</v>
      </c>
      <c r="M3327" s="1">
        <v>4762.1224926395689</v>
      </c>
      <c r="N3327" s="1">
        <v>3409.9518723152942</v>
      </c>
      <c r="O3327" s="1">
        <v>6431.0842205321633</v>
      </c>
      <c r="P3327" s="1">
        <v>5737.8626271271687</v>
      </c>
      <c r="Q3327" s="1">
        <v>1683.9926519267924</v>
      </c>
      <c r="R3327" s="1">
        <v>3391.5842757780911</v>
      </c>
      <c r="S3327" s="1">
        <v>5693.4674748928464</v>
      </c>
      <c r="T3327" s="1">
        <v>6060.3652638387603</v>
      </c>
      <c r="U3327" s="1">
        <v>798.62543119319798</v>
      </c>
      <c r="V3327" s="1">
        <v>6874.9657119151052</v>
      </c>
      <c r="W3327" s="1">
        <v>2337.8814468250066</v>
      </c>
      <c r="X3327" s="1">
        <v>6794.1608417305888</v>
      </c>
      <c r="Y3327" s="1">
        <v>30476.539552025188</v>
      </c>
      <c r="Z3327" s="1">
        <v>4517.4290263965677</v>
      </c>
      <c r="AA3327" s="1">
        <v>45178.658094786464</v>
      </c>
      <c r="AB3327" s="1">
        <v>896.99957651044826</v>
      </c>
      <c r="AC3327" s="1">
        <v>3988.8123013111003</v>
      </c>
      <c r="AD3327" s="1">
        <v>10167.085289380528</v>
      </c>
      <c r="AE3327" s="1">
        <v>6624.3614185725837</v>
      </c>
      <c r="AF3327" s="1">
        <v>9462.4516276406357</v>
      </c>
      <c r="AG3327" s="1">
        <v>48775.566775702653</v>
      </c>
      <c r="AH3327" s="1">
        <v>7301.921174646809</v>
      </c>
      <c r="AI3327" s="1">
        <v>3185.2406260572366</v>
      </c>
      <c r="AJ3327" s="1">
        <v>16272.310900962571</v>
      </c>
      <c r="AK3327" s="1">
        <v>5148.1482084270065</v>
      </c>
      <c r="AL3327" s="1">
        <v>276704.3125</v>
      </c>
      <c r="AM3327" s="1">
        <v>216627.265625</v>
      </c>
      <c r="AN3327" s="1">
        <v>60077.05859375</v>
      </c>
      <c r="AO3327" t="s">
        <v>16137</v>
      </c>
    </row>
    <row r="3328" spans="1:41" x14ac:dyDescent="0.25">
      <c r="A3328" s="1">
        <v>2019</v>
      </c>
      <c r="B3328" t="s">
        <v>2473</v>
      </c>
      <c r="C3328" t="s">
        <v>7076</v>
      </c>
      <c r="D3328" t="s">
        <v>7219</v>
      </c>
      <c r="E3328" t="s">
        <v>7779</v>
      </c>
      <c r="F3328" t="s">
        <v>9438</v>
      </c>
      <c r="G3328" t="s">
        <v>11583</v>
      </c>
      <c r="H3328" t="s">
        <v>12703</v>
      </c>
      <c r="I3328" s="1">
        <v>5743.2890690898766</v>
      </c>
      <c r="J3328" s="1">
        <v>16917.342347575199</v>
      </c>
      <c r="K3328" s="1">
        <v>926.72839925102505</v>
      </c>
      <c r="L3328" s="1">
        <v>1494.6547378527414</v>
      </c>
      <c r="M3328" s="1">
        <v>5466.9544743903534</v>
      </c>
      <c r="N3328" s="1">
        <v>4114.41295271325</v>
      </c>
      <c r="O3328" s="1">
        <v>6521.8305503710135</v>
      </c>
      <c r="P3328" s="1">
        <v>4966.2015714210202</v>
      </c>
      <c r="Q3328" s="1">
        <v>1864.0685758663049</v>
      </c>
      <c r="R3328" s="1">
        <v>3114.2879565415469</v>
      </c>
      <c r="S3328" s="1">
        <v>5758.8792278772171</v>
      </c>
      <c r="T3328" s="1">
        <v>6528.4990325244025</v>
      </c>
      <c r="U3328" s="1">
        <v>768.77056900067851</v>
      </c>
      <c r="V3328" s="1">
        <v>6573.0839039660332</v>
      </c>
      <c r="W3328" s="1">
        <v>2451.1063847315199</v>
      </c>
      <c r="X3328" s="1">
        <v>9684.0994632615839</v>
      </c>
      <c r="Y3328" s="1">
        <v>30821.946245422121</v>
      </c>
      <c r="Z3328" s="1">
        <v>5657.471765600194</v>
      </c>
      <c r="AA3328" s="1">
        <v>44129.468826190561</v>
      </c>
      <c r="AB3328" s="1">
        <v>1769.5947784094601</v>
      </c>
      <c r="AC3328" s="1">
        <v>3755.5907227173379</v>
      </c>
      <c r="AD3328" s="1">
        <v>11550.86097671125</v>
      </c>
      <c r="AE3328" s="1">
        <v>6302.3900416418501</v>
      </c>
      <c r="AF3328" s="1">
        <v>10357.721295764804</v>
      </c>
      <c r="AG3328" s="1">
        <v>50092.16460922952</v>
      </c>
      <c r="AH3328" s="1">
        <v>8565.5749782018702</v>
      </c>
      <c r="AI3328" s="1">
        <v>3512.650942865569</v>
      </c>
      <c r="AJ3328" s="1">
        <v>15032.532487736271</v>
      </c>
      <c r="AK3328" s="1">
        <v>5332.138315507329</v>
      </c>
      <c r="AL3328" s="1">
        <v>279774.34375</v>
      </c>
      <c r="AM3328" s="1">
        <v>211705.390625</v>
      </c>
      <c r="AN3328" s="1">
        <v>68068.9140625</v>
      </c>
      <c r="AO3328" t="s">
        <v>16138</v>
      </c>
    </row>
    <row r="3329" spans="1:41" x14ac:dyDescent="0.25">
      <c r="A3329" s="1">
        <v>2019</v>
      </c>
      <c r="B3329" t="s">
        <v>2474</v>
      </c>
      <c r="C3329" t="s">
        <v>7076</v>
      </c>
      <c r="D3329" t="s">
        <v>7219</v>
      </c>
      <c r="E3329" t="s">
        <v>7779</v>
      </c>
      <c r="F3329" t="s">
        <v>9438</v>
      </c>
      <c r="G3329" t="s">
        <v>11583</v>
      </c>
      <c r="H3329" t="s">
        <v>12703</v>
      </c>
      <c r="I3329" s="1">
        <v>5617.4076771526434</v>
      </c>
      <c r="J3329" s="1">
        <v>12089.117398876971</v>
      </c>
      <c r="K3329" s="1">
        <v>983.7912738592554</v>
      </c>
      <c r="L3329" s="1">
        <v>1769.5052681731636</v>
      </c>
      <c r="M3329" s="1">
        <v>4352.5215980152161</v>
      </c>
      <c r="N3329" s="1">
        <v>2603.8495763311357</v>
      </c>
      <c r="O3329" s="1">
        <v>4663.5350466319887</v>
      </c>
      <c r="P3329" s="1">
        <v>5014.9947866180482</v>
      </c>
      <c r="Q3329" s="1">
        <v>1819.7743173812669</v>
      </c>
      <c r="R3329" s="1">
        <v>3098.9804194304338</v>
      </c>
      <c r="S3329" s="1">
        <v>3808.030952829592</v>
      </c>
      <c r="T3329" s="1">
        <v>6483.3421070147497</v>
      </c>
      <c r="U3329" s="1">
        <v>838.37411339310813</v>
      </c>
      <c r="V3329" s="1">
        <v>5221.3260313561887</v>
      </c>
      <c r="W3329" s="1">
        <v>1904.0513841577895</v>
      </c>
      <c r="X3329" s="1">
        <v>8818.4847883409257</v>
      </c>
      <c r="Y3329" s="1">
        <v>29907.210012617179</v>
      </c>
      <c r="Z3329" s="1">
        <v>3801.6976734408904</v>
      </c>
      <c r="AA3329" s="1">
        <v>48225.582156996687</v>
      </c>
      <c r="AB3329" s="1">
        <v>925.55297665658838</v>
      </c>
      <c r="AC3329" s="1">
        <v>3922.4219747439238</v>
      </c>
      <c r="AD3329" s="1">
        <v>9536.0247683951329</v>
      </c>
      <c r="AE3329" s="1">
        <v>5930.0223927091811</v>
      </c>
      <c r="AF3329" s="1">
        <v>8030.6658637330011</v>
      </c>
      <c r="AG3329" s="1">
        <v>39735.06239276781</v>
      </c>
      <c r="AH3329" s="1">
        <v>8836.9533522429047</v>
      </c>
      <c r="AI3329" s="1">
        <v>2350.7704225951757</v>
      </c>
      <c r="AJ3329" s="1">
        <v>15640.720025417626</v>
      </c>
      <c r="AK3329" s="1">
        <v>5187.3518342651705</v>
      </c>
      <c r="AL3329" s="1">
        <v>251117.125</v>
      </c>
      <c r="AM3329" s="1">
        <v>193266.71875</v>
      </c>
      <c r="AN3329" s="1">
        <v>57850.40625</v>
      </c>
      <c r="AO3329" t="s">
        <v>16139</v>
      </c>
    </row>
    <row r="3330" spans="1:41" x14ac:dyDescent="0.25">
      <c r="A3330" s="1">
        <v>2019</v>
      </c>
      <c r="B3330" t="s">
        <v>2475</v>
      </c>
      <c r="C3330" t="s">
        <v>7076</v>
      </c>
      <c r="D3330" t="s">
        <v>7219</v>
      </c>
      <c r="E3330" t="s">
        <v>7779</v>
      </c>
      <c r="F3330" t="s">
        <v>9438</v>
      </c>
      <c r="G3330" t="s">
        <v>11583</v>
      </c>
      <c r="H3330" t="s">
        <v>12703</v>
      </c>
      <c r="I3330" s="1">
        <v>5506.6673751990047</v>
      </c>
      <c r="J3330" s="1">
        <v>13201.058722506263</v>
      </c>
      <c r="K3330" s="1">
        <v>1144.4041515348447</v>
      </c>
      <c r="L3330" s="1">
        <v>1583.4786535210114</v>
      </c>
      <c r="M3330" s="1">
        <v>4492.6574326781965</v>
      </c>
      <c r="N3330" s="1">
        <v>2972.30117517896</v>
      </c>
      <c r="O3330" s="1">
        <v>6412.7218468251585</v>
      </c>
      <c r="P3330" s="1">
        <v>6261.8312713970518</v>
      </c>
      <c r="Q3330" s="1">
        <v>1719.8512770189882</v>
      </c>
      <c r="R3330" s="1">
        <v>3494.9255747734828</v>
      </c>
      <c r="S3330" s="1">
        <v>4120.1837577938732</v>
      </c>
      <c r="T3330" s="1">
        <v>6949.1964707261795</v>
      </c>
      <c r="U3330" s="1">
        <v>835.92063788327016</v>
      </c>
      <c r="V3330" s="1">
        <v>6260.4068285595749</v>
      </c>
      <c r="W3330" s="1">
        <v>2140.2633492759396</v>
      </c>
      <c r="X3330" s="1">
        <v>8069.3155490068229</v>
      </c>
      <c r="Y3330" s="1">
        <v>28961.486815047279</v>
      </c>
      <c r="Z3330" s="1">
        <v>4410.2573855607752</v>
      </c>
      <c r="AA3330" s="1">
        <v>48854.938183702099</v>
      </c>
      <c r="AB3330" s="1">
        <v>939.56257013988284</v>
      </c>
      <c r="AC3330" s="1">
        <v>3875.5663144508171</v>
      </c>
      <c r="AD3330" s="1">
        <v>9568.8775541461982</v>
      </c>
      <c r="AE3330" s="1">
        <v>6283.8123018370816</v>
      </c>
      <c r="AF3330" s="1">
        <v>8336.6497884648106</v>
      </c>
      <c r="AG3330" s="1">
        <v>45761.102954148977</v>
      </c>
      <c r="AH3330" s="1">
        <v>9111.4881595840925</v>
      </c>
      <c r="AI3330" s="1">
        <v>2382.9000889194181</v>
      </c>
      <c r="AJ3330" s="1">
        <v>17253.615512096792</v>
      </c>
      <c r="AK3330" s="1">
        <v>5212.0467468369261</v>
      </c>
      <c r="AL3330" s="1">
        <v>266117.46875</v>
      </c>
      <c r="AM3330" s="1">
        <v>205573.875</v>
      </c>
      <c r="AN3330" s="1">
        <v>60543.6171875</v>
      </c>
      <c r="AO3330" t="s">
        <v>16140</v>
      </c>
    </row>
    <row r="3331" spans="1:41" x14ac:dyDescent="0.25">
      <c r="A3331" s="1">
        <v>2019</v>
      </c>
      <c r="B3331" t="s">
        <v>2476</v>
      </c>
      <c r="C3331" t="s">
        <v>7076</v>
      </c>
      <c r="D3331" t="s">
        <v>7219</v>
      </c>
      <c r="E3331" t="s">
        <v>7779</v>
      </c>
      <c r="F3331" t="s">
        <v>9438</v>
      </c>
      <c r="G3331" t="s">
        <v>11583</v>
      </c>
      <c r="H3331" t="s">
        <v>12703</v>
      </c>
      <c r="I3331" s="1">
        <v>5589.3697923152431</v>
      </c>
      <c r="J3331" s="1">
        <v>16758.817910017257</v>
      </c>
      <c r="K3331" s="1">
        <v>901.89221857766825</v>
      </c>
      <c r="L3331" s="1">
        <v>1532.0803667247217</v>
      </c>
      <c r="M3331" s="1">
        <v>5320.4409228808609</v>
      </c>
      <c r="N3331" s="1">
        <v>3860.5739193618429</v>
      </c>
      <c r="O3331" s="1">
        <v>6347.0464798699468</v>
      </c>
      <c r="P3331" s="1">
        <v>4833.1081218323334</v>
      </c>
      <c r="Q3331" s="1">
        <v>1881.0944676492018</v>
      </c>
      <c r="R3331" s="1">
        <v>3297.5004784019475</v>
      </c>
      <c r="S3331" s="1">
        <v>5578.7147540886699</v>
      </c>
      <c r="T3331" s="1">
        <v>7203.9803191131687</v>
      </c>
      <c r="U3331" s="1">
        <v>605.39386035110385</v>
      </c>
      <c r="V3331" s="1">
        <v>5966.1255009003826</v>
      </c>
      <c r="W3331" s="1">
        <v>2560.0102149318009</v>
      </c>
      <c r="X3331" s="1">
        <v>10241.073955052034</v>
      </c>
      <c r="Y3331" s="1">
        <v>29995.922756474913</v>
      </c>
      <c r="Z3331" s="1">
        <v>5694.3474386352336</v>
      </c>
      <c r="AA3331" s="1">
        <v>43772.248913099436</v>
      </c>
      <c r="AB3331" s="1">
        <v>1722.169906493669</v>
      </c>
      <c r="AC3331" s="1">
        <v>3654.9414604308104</v>
      </c>
      <c r="AD3331" s="1">
        <v>11752.446307677912</v>
      </c>
      <c r="AE3331" s="1">
        <v>5475.4052216055461</v>
      </c>
      <c r="AF3331" s="1">
        <v>11207.018083769239</v>
      </c>
      <c r="AG3331" s="1">
        <v>48491.428356928518</v>
      </c>
      <c r="AH3331" s="1">
        <v>7814.3330370234626</v>
      </c>
      <c r="AI3331" s="1">
        <v>3418.5124298665569</v>
      </c>
      <c r="AJ3331" s="1">
        <v>18093.631519094251</v>
      </c>
      <c r="AK3331" s="1">
        <v>5189.2378166272938</v>
      </c>
      <c r="AL3331" s="1">
        <v>278758.875</v>
      </c>
      <c r="AM3331" s="1">
        <v>210708.984375</v>
      </c>
      <c r="AN3331" s="1">
        <v>68049.8515625</v>
      </c>
      <c r="AO3331" t="s">
        <v>16141</v>
      </c>
    </row>
    <row r="3332" spans="1:41" x14ac:dyDescent="0.25">
      <c r="A3332" s="1">
        <v>2019</v>
      </c>
      <c r="B3332" t="s">
        <v>2477</v>
      </c>
      <c r="C3332" t="s">
        <v>7076</v>
      </c>
      <c r="D3332" t="s">
        <v>7219</v>
      </c>
      <c r="E3332" t="s">
        <v>7779</v>
      </c>
      <c r="F3332" t="s">
        <v>9438</v>
      </c>
      <c r="G3332" t="s">
        <v>11583</v>
      </c>
      <c r="H3332" t="s">
        <v>12703</v>
      </c>
      <c r="I3332" s="1">
        <v>5662.4127551114498</v>
      </c>
      <c r="J3332" s="1">
        <v>12936.804989256258</v>
      </c>
      <c r="K3332" s="1">
        <v>1019.4857016727511</v>
      </c>
      <c r="L3332" s="1">
        <v>1602.1303233549993</v>
      </c>
      <c r="M3332" s="1">
        <v>3911.0659430163273</v>
      </c>
      <c r="N3332" s="1">
        <v>2458.1565857092701</v>
      </c>
      <c r="O3332" s="1">
        <v>4450.4252921066354</v>
      </c>
      <c r="P3332" s="1">
        <v>5376.5055998831122</v>
      </c>
      <c r="Q3332" s="1">
        <v>1596.1660472276712</v>
      </c>
      <c r="R3332" s="1">
        <v>3090.7539393248258</v>
      </c>
      <c r="S3332" s="1">
        <v>3822.7866087304501</v>
      </c>
      <c r="T3332" s="1">
        <v>6003.0051930898308</v>
      </c>
      <c r="U3332" s="1">
        <v>854.86079582192826</v>
      </c>
      <c r="V3332" s="1">
        <v>4638.3751700686507</v>
      </c>
      <c r="W3332" s="1">
        <v>1910.1744778838956</v>
      </c>
      <c r="X3332" s="1">
        <v>7017.9345340847149</v>
      </c>
      <c r="Y3332" s="1">
        <v>30049.198670533155</v>
      </c>
      <c r="Z3332" s="1">
        <v>3623.4458290737666</v>
      </c>
      <c r="AA3332" s="1">
        <v>48305.514574976914</v>
      </c>
      <c r="AB3332" s="1">
        <v>915.82849625127585</v>
      </c>
      <c r="AC3332" s="1">
        <v>3618.2367697287955</v>
      </c>
      <c r="AD3332" s="1">
        <v>8525.1239813859011</v>
      </c>
      <c r="AE3332" s="1">
        <v>5743.1103800242945</v>
      </c>
      <c r="AF3332" s="1">
        <v>9135.8993386570364</v>
      </c>
      <c r="AG3332" s="1">
        <v>39264.566513163052</v>
      </c>
      <c r="AH3332" s="1">
        <v>8586.5158042234943</v>
      </c>
      <c r="AI3332" s="1">
        <v>2408.0366182527328</v>
      </c>
      <c r="AJ3332" s="1">
        <v>15819.393217039953</v>
      </c>
      <c r="AK3332" s="1">
        <v>5727.3453720788739</v>
      </c>
      <c r="AL3332" s="1">
        <v>248073.25</v>
      </c>
      <c r="AM3332" s="1">
        <v>193775.515625</v>
      </c>
      <c r="AN3332" s="1">
        <v>54297.72265625</v>
      </c>
      <c r="AO3332" t="s">
        <v>16142</v>
      </c>
    </row>
    <row r="3333" spans="1:41" x14ac:dyDescent="0.25">
      <c r="A3333" s="1">
        <v>2019</v>
      </c>
      <c r="B3333" t="s">
        <v>2478</v>
      </c>
      <c r="C3333" t="s">
        <v>7076</v>
      </c>
      <c r="D3333" t="s">
        <v>7219</v>
      </c>
      <c r="E3333" t="s">
        <v>7779</v>
      </c>
      <c r="F3333" t="s">
        <v>9438</v>
      </c>
      <c r="G3333" t="s">
        <v>11584</v>
      </c>
      <c r="H3333" t="s">
        <v>12703</v>
      </c>
      <c r="I3333" s="1">
        <v>5462.3204040682413</v>
      </c>
      <c r="J3333" s="1">
        <v>12105.273003300001</v>
      </c>
      <c r="K3333" s="1">
        <v>979.08982686231138</v>
      </c>
      <c r="L3333" s="1">
        <v>1744.3077000000001</v>
      </c>
      <c r="M3333" s="1">
        <v>4283.1439922462032</v>
      </c>
      <c r="N3333" s="1">
        <v>2589.4608197490752</v>
      </c>
      <c r="O3333" s="1">
        <v>4719</v>
      </c>
      <c r="P3333" s="1">
        <v>5333.5999999999995</v>
      </c>
      <c r="Q3333" s="1">
        <v>1880.7947274652199</v>
      </c>
      <c r="R3333" s="1">
        <v>3139.1849462664059</v>
      </c>
      <c r="S3333" s="1">
        <v>3935.7212977996401</v>
      </c>
      <c r="T3333" s="1">
        <v>6888.5805727518728</v>
      </c>
      <c r="U3333" s="1">
        <v>828.07137822863945</v>
      </c>
      <c r="V3333" s="1">
        <v>5157</v>
      </c>
      <c r="W3333" s="1">
        <v>1843.7770562184</v>
      </c>
      <c r="X3333" s="1">
        <v>9171.7712926900022</v>
      </c>
      <c r="Y3333" s="1">
        <v>31343.482500000009</v>
      </c>
      <c r="Z3333" s="1">
        <v>3928.1550000000002</v>
      </c>
      <c r="AA3333" s="1">
        <v>48174.329799654399</v>
      </c>
      <c r="AB3333" s="1">
        <v>828</v>
      </c>
      <c r="AC3333" s="1">
        <v>4043.3792443555508</v>
      </c>
      <c r="AD3333" s="1">
        <v>10348.57464509348</v>
      </c>
      <c r="AE3333" s="1">
        <v>5742.3026087999997</v>
      </c>
      <c r="AF3333" s="1">
        <v>7916.4245384886244</v>
      </c>
      <c r="AG3333" s="1">
        <v>40739</v>
      </c>
      <c r="AH3333" s="1">
        <v>9440.4431354717854</v>
      </c>
      <c r="AI3333" s="1">
        <v>2276.3548324799999</v>
      </c>
      <c r="AJ3333" s="1">
        <v>16642.31473964675</v>
      </c>
      <c r="AK3333" s="1">
        <v>5491.6441494883911</v>
      </c>
      <c r="AL3333" s="1">
        <v>256975.5</v>
      </c>
      <c r="AM3333" s="1">
        <v>196769.40625</v>
      </c>
      <c r="AN3333" s="1">
        <v>60206.1015625</v>
      </c>
      <c r="AO3333" t="s">
        <v>16143</v>
      </c>
    </row>
    <row r="3334" spans="1:41" x14ac:dyDescent="0.25">
      <c r="A3334" s="1">
        <v>2019</v>
      </c>
      <c r="B3334" t="s">
        <v>2479</v>
      </c>
      <c r="C3334" t="s">
        <v>7076</v>
      </c>
      <c r="D3334" t="s">
        <v>7219</v>
      </c>
      <c r="E3334" t="s">
        <v>7779</v>
      </c>
      <c r="F3334" t="s">
        <v>9438</v>
      </c>
      <c r="G3334" t="s">
        <v>11584</v>
      </c>
      <c r="H3334" t="s">
        <v>12703</v>
      </c>
      <c r="I3334" s="1">
        <v>5347.940945167973</v>
      </c>
      <c r="J3334" s="1">
        <v>14322.46490697511</v>
      </c>
      <c r="K3334" s="1">
        <v>1117.9506591190559</v>
      </c>
      <c r="L3334" s="1">
        <v>1396.9797773400001</v>
      </c>
      <c r="M3334" s="1">
        <v>4172.9400000000014</v>
      </c>
      <c r="N3334" s="1">
        <v>3126.4053703999998</v>
      </c>
      <c r="O3334" s="1">
        <v>5986.5747002808284</v>
      </c>
      <c r="P3334" s="1">
        <v>5023.6499999999996</v>
      </c>
      <c r="Q3334" s="1">
        <v>1664.102991150839</v>
      </c>
      <c r="R3334" s="1">
        <v>3091.6354973892498</v>
      </c>
      <c r="S3334" s="1">
        <v>4428.5541094526297</v>
      </c>
      <c r="T3334" s="1">
        <v>6156.0484750000014</v>
      </c>
      <c r="U3334" s="1">
        <v>724.43123294104089</v>
      </c>
      <c r="V3334" s="1">
        <v>150</v>
      </c>
      <c r="W3334" s="1">
        <v>2006.6989249999999</v>
      </c>
      <c r="X3334" s="1">
        <v>6111.3095999999996</v>
      </c>
      <c r="Y3334" s="1">
        <v>29203.6018</v>
      </c>
      <c r="Z3334" s="1">
        <v>4133.5072103429029</v>
      </c>
      <c r="AA3334" s="1">
        <v>35826.588123164802</v>
      </c>
      <c r="AB3334" s="1">
        <v>766</v>
      </c>
      <c r="AC3334" s="1">
        <v>3711.4439699999998</v>
      </c>
      <c r="AD3334" s="1">
        <v>9188.1593724028608</v>
      </c>
      <c r="AE3334" s="1">
        <v>5968.7748000000001</v>
      </c>
      <c r="AF3334" s="1">
        <v>7732.7900498391446</v>
      </c>
      <c r="AG3334" s="1">
        <v>45459.428194260072</v>
      </c>
      <c r="AH3334" s="1">
        <v>8894.3103869654606</v>
      </c>
      <c r="AI3334" s="1">
        <v>2875.6655999999998</v>
      </c>
      <c r="AJ3334" s="1">
        <v>15014.40486252283</v>
      </c>
      <c r="AK3334" s="1">
        <v>4660.9753952159999</v>
      </c>
      <c r="AL3334" s="1">
        <v>238263.34375</v>
      </c>
      <c r="AM3334" s="1">
        <v>181898.140625</v>
      </c>
      <c r="AN3334" s="1">
        <v>56365.18359375</v>
      </c>
      <c r="AO3334" t="s">
        <v>16144</v>
      </c>
    </row>
    <row r="3335" spans="1:41" x14ac:dyDescent="0.25">
      <c r="A3335" s="1">
        <v>2019</v>
      </c>
      <c r="B3335" t="s">
        <v>2480</v>
      </c>
      <c r="C3335" t="s">
        <v>7076</v>
      </c>
      <c r="D3335" t="s">
        <v>7219</v>
      </c>
      <c r="E3335" t="s">
        <v>7779</v>
      </c>
      <c r="F3335" t="s">
        <v>9438</v>
      </c>
      <c r="G3335" t="s">
        <v>11584</v>
      </c>
      <c r="H3335" t="s">
        <v>12703</v>
      </c>
      <c r="I3335" s="1">
        <v>5347.9999999999991</v>
      </c>
      <c r="J3335" s="1">
        <v>12820.675261433509</v>
      </c>
      <c r="K3335" s="1">
        <v>1103.7926447653181</v>
      </c>
      <c r="L3335" s="1">
        <v>1520.1899539802209</v>
      </c>
      <c r="M3335" s="1">
        <v>4333.2489089285991</v>
      </c>
      <c r="N3335" s="1">
        <v>2830.057085808</v>
      </c>
      <c r="O3335" s="1">
        <v>6162.0148672247688</v>
      </c>
      <c r="P3335" s="1">
        <v>5618.2780472000004</v>
      </c>
      <c r="Q3335" s="1">
        <v>1658.0651117295261</v>
      </c>
      <c r="R3335" s="1">
        <v>3475.033520826049</v>
      </c>
      <c r="S3335" s="1">
        <v>3926.8068007481679</v>
      </c>
      <c r="T3335" s="1">
        <v>6617.6017381468719</v>
      </c>
      <c r="U3335" s="1">
        <v>811.83468453788169</v>
      </c>
      <c r="V3335" s="1">
        <v>6041</v>
      </c>
      <c r="W3335" s="1">
        <v>2039.8336418936999</v>
      </c>
      <c r="X3335" s="1">
        <v>7683.1459200000008</v>
      </c>
      <c r="Y3335" s="1">
        <v>28509.702600000011</v>
      </c>
      <c r="Z3335" s="1">
        <v>4252.9229465641129</v>
      </c>
      <c r="AA3335" s="1">
        <v>47581.500026527101</v>
      </c>
      <c r="AB3335" s="1">
        <v>843</v>
      </c>
      <c r="AC3335" s="1">
        <v>3668.0389</v>
      </c>
      <c r="AD3335" s="1">
        <v>9225.1128007077932</v>
      </c>
      <c r="AE3335" s="1">
        <v>6168.6667755119843</v>
      </c>
      <c r="AF3335" s="1">
        <v>8291.8641000240532</v>
      </c>
      <c r="AG3335" s="1">
        <v>45983.515388578417</v>
      </c>
      <c r="AH3335" s="1">
        <v>8866.3162660664311</v>
      </c>
      <c r="AI3335" s="1">
        <v>2268.8627040000001</v>
      </c>
      <c r="AJ3335" s="1">
        <v>16830.283319174108</v>
      </c>
      <c r="AK3335" s="1">
        <v>5065.4904444025378</v>
      </c>
      <c r="AL3335" s="1">
        <v>259544.828125</v>
      </c>
      <c r="AM3335" s="1">
        <v>201409.625</v>
      </c>
      <c r="AN3335" s="1">
        <v>58135.23046875</v>
      </c>
      <c r="AO3335" t="s">
        <v>16145</v>
      </c>
    </row>
    <row r="3336" spans="1:41" x14ac:dyDescent="0.25">
      <c r="A3336" s="1">
        <v>2019</v>
      </c>
      <c r="B3336" t="s">
        <v>2481</v>
      </c>
      <c r="C3336" t="s">
        <v>7076</v>
      </c>
      <c r="D3336" t="s">
        <v>7219</v>
      </c>
      <c r="E3336" t="s">
        <v>7779</v>
      </c>
      <c r="F3336" t="s">
        <v>9438</v>
      </c>
      <c r="G3336" t="s">
        <v>11584</v>
      </c>
      <c r="H3336" t="s">
        <v>12703</v>
      </c>
      <c r="I3336" s="1">
        <v>5518.519976937152</v>
      </c>
      <c r="J3336" s="1">
        <v>16376.4143865486</v>
      </c>
      <c r="K3336" s="1">
        <v>873</v>
      </c>
      <c r="L3336" s="1">
        <v>1437.7088000000001</v>
      </c>
      <c r="M3336" s="1">
        <v>5150</v>
      </c>
      <c r="N3336" s="1">
        <v>3875.8739999999998</v>
      </c>
      <c r="O3336" s="1">
        <v>6143.7181326</v>
      </c>
      <c r="P3336" s="1">
        <v>4678.2789600000006</v>
      </c>
      <c r="Q3336" s="1">
        <v>1755.996544453026</v>
      </c>
      <c r="R3336" s="1">
        <v>2933.732675353494</v>
      </c>
      <c r="S3336" s="1">
        <v>5425</v>
      </c>
      <c r="T3336" s="1">
        <v>6276.3821271595134</v>
      </c>
      <c r="U3336" s="1">
        <v>738.68399999999997</v>
      </c>
      <c r="V3336" s="1">
        <v>6192</v>
      </c>
      <c r="W3336" s="1">
        <v>2309</v>
      </c>
      <c r="X3336" s="1">
        <v>9122.65</v>
      </c>
      <c r="Y3336" s="1">
        <v>29035</v>
      </c>
      <c r="Z3336" s="1">
        <v>5329.4717798230968</v>
      </c>
      <c r="AA3336" s="1">
        <v>42775</v>
      </c>
      <c r="AB3336" s="1">
        <v>1667</v>
      </c>
      <c r="AC3336" s="1">
        <v>3537.8550000000009</v>
      </c>
      <c r="AD3336" s="1">
        <v>10881.183355143379</v>
      </c>
      <c r="AE3336" s="1">
        <v>5937</v>
      </c>
      <c r="AF3336" s="1">
        <v>9963.0949394117633</v>
      </c>
      <c r="AG3336" s="1">
        <v>48854</v>
      </c>
      <c r="AH3336" s="1">
        <v>8234.3875236099066</v>
      </c>
      <c r="AI3336" s="1">
        <v>3309</v>
      </c>
      <c r="AJ3336" s="1">
        <v>14733.1044</v>
      </c>
      <c r="AK3336" s="1">
        <v>5023</v>
      </c>
      <c r="AL3336" s="1">
        <v>268086.0625</v>
      </c>
      <c r="AM3336" s="1">
        <v>203671.734375</v>
      </c>
      <c r="AN3336" s="1">
        <v>64414.3203125</v>
      </c>
      <c r="AO3336" t="s">
        <v>16146</v>
      </c>
    </row>
    <row r="3337" spans="1:41" x14ac:dyDescent="0.25">
      <c r="A3337" s="1">
        <v>2019</v>
      </c>
      <c r="B3337" t="s">
        <v>2482</v>
      </c>
      <c r="C3337" t="s">
        <v>7076</v>
      </c>
      <c r="D3337" t="s">
        <v>7219</v>
      </c>
      <c r="E3337" t="s">
        <v>7779</v>
      </c>
      <c r="F3337" t="s">
        <v>9438</v>
      </c>
      <c r="G3337" t="s">
        <v>11584</v>
      </c>
      <c r="H3337" t="s">
        <v>12703</v>
      </c>
      <c r="I3337" s="1">
        <v>5523.3289660000009</v>
      </c>
      <c r="J3337" s="1">
        <v>11112.660127004219</v>
      </c>
      <c r="K3337" s="1">
        <v>1056</v>
      </c>
      <c r="L3337" s="1">
        <v>1583.9474426948159</v>
      </c>
      <c r="M3337" s="1">
        <v>3862.687348055249</v>
      </c>
      <c r="N3337" s="1">
        <v>2451.4879999999998</v>
      </c>
      <c r="O3337" s="1">
        <v>4530.9221849577607</v>
      </c>
      <c r="P3337" s="1">
        <v>5333.5999999999995</v>
      </c>
      <c r="Q3337" s="1">
        <v>1590.0927315839999</v>
      </c>
      <c r="R3337" s="1">
        <v>3042.2105053902969</v>
      </c>
      <c r="S3337" s="1">
        <v>3797.0059624609362</v>
      </c>
      <c r="T3337" s="1">
        <v>6111.5843139819317</v>
      </c>
      <c r="U3337" s="1">
        <v>673</v>
      </c>
      <c r="V3337" s="1">
        <v>4608</v>
      </c>
      <c r="W3337" s="1">
        <v>1849.6350230060241</v>
      </c>
      <c r="X3337" s="1">
        <v>7355.8317978780924</v>
      </c>
      <c r="Y3337" s="1">
        <v>33607</v>
      </c>
      <c r="Z3337" s="1">
        <v>3542.0434999999989</v>
      </c>
      <c r="AA3337" s="1">
        <v>48352.700664081029</v>
      </c>
      <c r="AB3337" s="1">
        <v>804</v>
      </c>
      <c r="AC3337" s="1">
        <v>3672.913118177848</v>
      </c>
      <c r="AD3337" s="1">
        <v>8427.1551632599985</v>
      </c>
      <c r="AE3337" s="1">
        <v>5722.2388419319759</v>
      </c>
      <c r="AF3337" s="1">
        <v>9032.2142857142862</v>
      </c>
      <c r="AG3337" s="1">
        <v>39154.923359285349</v>
      </c>
      <c r="AH3337" s="1">
        <v>8555.6839125000006</v>
      </c>
      <c r="AI3337" s="1">
        <v>2334.0268179648001</v>
      </c>
      <c r="AJ3337" s="1">
        <v>15871.26772151198</v>
      </c>
      <c r="AK3337" s="1">
        <v>5387</v>
      </c>
      <c r="AL3337" s="1">
        <v>248945.171875</v>
      </c>
      <c r="AM3337" s="1">
        <v>194873.640625</v>
      </c>
      <c r="AN3337" s="1">
        <v>54071.53125</v>
      </c>
      <c r="AO3337" t="s">
        <v>16147</v>
      </c>
    </row>
    <row r="3338" spans="1:41" x14ac:dyDescent="0.25">
      <c r="A3338" s="1">
        <v>2019</v>
      </c>
      <c r="B3338" t="s">
        <v>2483</v>
      </c>
      <c r="C3338" t="s">
        <v>7076</v>
      </c>
      <c r="D3338" t="s">
        <v>7219</v>
      </c>
      <c r="E3338" t="s">
        <v>7779</v>
      </c>
      <c r="F3338" t="s">
        <v>9438</v>
      </c>
      <c r="G3338" t="s">
        <v>11584</v>
      </c>
      <c r="H3338" t="s">
        <v>12703</v>
      </c>
      <c r="I3338" s="1">
        <v>5410.3137028795618</v>
      </c>
      <c r="J3338" s="1">
        <v>16221.947294897451</v>
      </c>
      <c r="K3338" s="1">
        <v>873</v>
      </c>
      <c r="L3338" s="1">
        <v>1483</v>
      </c>
      <c r="M3338" s="1">
        <v>5150</v>
      </c>
      <c r="N3338" s="1">
        <v>3736.9</v>
      </c>
      <c r="O3338" s="1">
        <v>6143.7181326</v>
      </c>
      <c r="P3338" s="1">
        <v>4678.2789600000006</v>
      </c>
      <c r="Q3338" s="1">
        <v>1820.8333949788171</v>
      </c>
      <c r="R3338" s="1">
        <v>3191.864680000001</v>
      </c>
      <c r="S3338" s="1">
        <v>5400</v>
      </c>
      <c r="T3338" s="1">
        <v>6973.2</v>
      </c>
      <c r="U3338" s="1">
        <v>586</v>
      </c>
      <c r="V3338" s="1">
        <v>5775</v>
      </c>
      <c r="W3338" s="1">
        <v>2478</v>
      </c>
      <c r="X3338" s="1">
        <v>9913</v>
      </c>
      <c r="Y3338" s="1">
        <v>29035</v>
      </c>
      <c r="Z3338" s="1">
        <v>5511.9283785021998</v>
      </c>
      <c r="AA3338" s="1">
        <v>42370</v>
      </c>
      <c r="AB3338" s="1">
        <v>1667</v>
      </c>
      <c r="AC3338" s="1">
        <v>3537.8550000000009</v>
      </c>
      <c r="AD3338" s="1">
        <v>11375.95536946</v>
      </c>
      <c r="AE3338" s="1">
        <v>5300</v>
      </c>
      <c r="AF3338" s="1">
        <v>10848</v>
      </c>
      <c r="AG3338" s="1">
        <v>46938</v>
      </c>
      <c r="AH3338" s="1">
        <v>7564</v>
      </c>
      <c r="AI3338" s="1">
        <v>3309</v>
      </c>
      <c r="AJ3338" s="1">
        <v>17514</v>
      </c>
      <c r="AK3338" s="1">
        <v>5023</v>
      </c>
      <c r="AL3338" s="1">
        <v>269828.78125</v>
      </c>
      <c r="AM3338" s="1">
        <v>203958.921875</v>
      </c>
      <c r="AN3338" s="1">
        <v>65869.875</v>
      </c>
      <c r="AO3338" t="s">
        <v>16148</v>
      </c>
    </row>
    <row r="3339" spans="1:41" x14ac:dyDescent="0.25">
      <c r="A3339" s="1">
        <v>2019</v>
      </c>
      <c r="B3339" t="s">
        <v>2484</v>
      </c>
      <c r="C3339" t="s">
        <v>7076</v>
      </c>
      <c r="D3339" t="s">
        <v>7219</v>
      </c>
      <c r="E3339" t="s">
        <v>7779</v>
      </c>
      <c r="F3339" t="s">
        <v>9438</v>
      </c>
      <c r="G3339" t="s">
        <v>11584</v>
      </c>
      <c r="H3339" t="s">
        <v>12703</v>
      </c>
      <c r="I3339" s="1">
        <v>5347.9351298509664</v>
      </c>
      <c r="J3339" s="1">
        <v>21299.11283346828</v>
      </c>
      <c r="K3339" s="1">
        <v>1214.1940115739201</v>
      </c>
      <c r="L3339" s="1">
        <v>1391.6637000000001</v>
      </c>
      <c r="M3339" s="1">
        <v>4448.2885509655634</v>
      </c>
      <c r="N3339" s="1">
        <v>3188.3660374999999</v>
      </c>
      <c r="O3339" s="1">
        <v>6001.3998614946004</v>
      </c>
      <c r="P3339" s="1">
        <v>5343.9856360919994</v>
      </c>
      <c r="Q3339" s="1">
        <v>1573.0210948570971</v>
      </c>
      <c r="R3339" s="1">
        <v>3152.556205733551</v>
      </c>
      <c r="S3339" s="1">
        <v>5323</v>
      </c>
      <c r="T3339" s="1">
        <v>5774.2199999999993</v>
      </c>
      <c r="U3339" s="1">
        <v>738.68399999999997</v>
      </c>
      <c r="V3339" s="1">
        <v>6450</v>
      </c>
      <c r="W3339" s="1">
        <v>2185.9609999999998</v>
      </c>
      <c r="X3339" s="1">
        <v>7075.74</v>
      </c>
      <c r="Y3339" s="1">
        <v>28355.197491963409</v>
      </c>
      <c r="Z3339" s="1">
        <v>4220</v>
      </c>
      <c r="AA3339" s="1">
        <v>42775</v>
      </c>
      <c r="AB3339" s="1">
        <v>821.46</v>
      </c>
      <c r="AC3339" s="1">
        <v>3725.958000000001</v>
      </c>
      <c r="AD3339" s="1">
        <v>9497.0958543720026</v>
      </c>
      <c r="AE3339" s="1">
        <v>6187.83</v>
      </c>
      <c r="AF3339" s="1">
        <v>9015.6739831133727</v>
      </c>
      <c r="AG3339" s="1">
        <v>46490</v>
      </c>
      <c r="AH3339" s="1">
        <v>6888</v>
      </c>
      <c r="AI3339" s="1">
        <v>2975.34</v>
      </c>
      <c r="AJ3339" s="1">
        <v>15504</v>
      </c>
      <c r="AK3339" s="1">
        <v>4808.896120800001</v>
      </c>
      <c r="AL3339" s="1">
        <v>261772.546875</v>
      </c>
      <c r="AM3339" s="1">
        <v>204758.984375</v>
      </c>
      <c r="AN3339" s="1">
        <v>57013.59765625</v>
      </c>
      <c r="AO3339" t="s">
        <v>16149</v>
      </c>
    </row>
    <row r="3340" spans="1:41" x14ac:dyDescent="0.25">
      <c r="A3340" s="1">
        <v>2019</v>
      </c>
      <c r="B3340" t="s">
        <v>2485</v>
      </c>
      <c r="C3340" t="s">
        <v>7076</v>
      </c>
      <c r="D3340" t="s">
        <v>7219</v>
      </c>
      <c r="E3340" t="s">
        <v>7780</v>
      </c>
      <c r="F3340" t="s">
        <v>9439</v>
      </c>
      <c r="G3340" t="s">
        <v>11585</v>
      </c>
      <c r="H3340" t="s">
        <v>12703</v>
      </c>
      <c r="I3340" s="1">
        <v>12092.380777149607</v>
      </c>
      <c r="J3340" s="1">
        <v>27471.037782587373</v>
      </c>
      <c r="K3340" s="1">
        <v>1866.6697760540737</v>
      </c>
      <c r="L3340" s="1">
        <v>2348.2256733413974</v>
      </c>
      <c r="M3340" s="1">
        <v>9931.4985050407886</v>
      </c>
      <c r="N3340" s="1">
        <v>8611.8826277931767</v>
      </c>
      <c r="O3340" s="1">
        <v>3863.7765148688195</v>
      </c>
      <c r="P3340" s="1">
        <v>7992.0254328944347</v>
      </c>
      <c r="Q3340" s="1">
        <v>3426.5261503012739</v>
      </c>
      <c r="R3340" s="1">
        <v>6236.8891911460933</v>
      </c>
      <c r="S3340" s="1">
        <v>13512.886848792556</v>
      </c>
      <c r="T3340" s="1">
        <v>8376.3368937316554</v>
      </c>
      <c r="U3340" s="1">
        <v>1620.926564660208</v>
      </c>
      <c r="V3340" s="1">
        <v>4904.1035069738737</v>
      </c>
      <c r="W3340" s="1">
        <v>2140.5735130503194</v>
      </c>
      <c r="X3340" s="1">
        <v>14624.497418310964</v>
      </c>
      <c r="Y3340" s="1">
        <v>34927.919837219226</v>
      </c>
      <c r="Z3340" s="1">
        <v>3302.2416834381011</v>
      </c>
      <c r="AA3340" s="1">
        <v>50104.090158990075</v>
      </c>
      <c r="AB3340" s="1">
        <v>1943.2523060075532</v>
      </c>
      <c r="AC3340" s="1">
        <v>8949.4202623696438</v>
      </c>
      <c r="AD3340" s="1">
        <v>6588.873320097473</v>
      </c>
      <c r="AE3340" s="1">
        <v>10896.056390995038</v>
      </c>
      <c r="AF3340" s="1">
        <v>30386.432789261118</v>
      </c>
      <c r="AG3340" s="1">
        <v>77377.806734534679</v>
      </c>
      <c r="AH3340" s="1">
        <v>17510.965755889436</v>
      </c>
      <c r="AI3340" s="1">
        <v>4123.0834414014598</v>
      </c>
      <c r="AJ3340" s="1">
        <v>16638.000206407043</v>
      </c>
      <c r="AK3340" s="1">
        <v>4017.7077182686735</v>
      </c>
      <c r="AL3340" s="1">
        <v>395786.125</v>
      </c>
      <c r="AM3340" s="1">
        <v>307285.96875</v>
      </c>
      <c r="AN3340" s="1">
        <v>88500.1328125</v>
      </c>
      <c r="AO3340" t="s">
        <v>16150</v>
      </c>
    </row>
    <row r="3341" spans="1:41" x14ac:dyDescent="0.25">
      <c r="A3341" s="1">
        <v>2019</v>
      </c>
      <c r="B3341" t="s">
        <v>2486</v>
      </c>
      <c r="C3341" t="s">
        <v>7076</v>
      </c>
      <c r="D3341" t="s">
        <v>7219</v>
      </c>
      <c r="E3341" t="s">
        <v>7780</v>
      </c>
      <c r="F3341" t="s">
        <v>9439</v>
      </c>
      <c r="G3341" t="s">
        <v>11585</v>
      </c>
      <c r="H3341" t="s">
        <v>12703</v>
      </c>
      <c r="I3341" s="1">
        <v>11995.826908692192</v>
      </c>
      <c r="J3341" s="1">
        <v>981.89572608034803</v>
      </c>
      <c r="K3341" s="1">
        <v>0</v>
      </c>
      <c r="L3341" s="1">
        <v>1540.6251496546417</v>
      </c>
      <c r="M3341" s="1">
        <v>7383.1716086594179</v>
      </c>
      <c r="N3341" s="1">
        <v>7176.2680676405944</v>
      </c>
      <c r="O3341" s="1">
        <v>5872.0098236011527</v>
      </c>
      <c r="P3341" s="1">
        <v>2468.4083972344711</v>
      </c>
      <c r="Q3341" s="1">
        <v>4580.4631515115807</v>
      </c>
      <c r="R3341" s="1">
        <v>6602.0684073038456</v>
      </c>
      <c r="S3341" s="1">
        <v>13235.088679034296</v>
      </c>
      <c r="T3341" s="1">
        <v>6640.8956879912166</v>
      </c>
      <c r="U3341" s="1">
        <v>1869.769823848259</v>
      </c>
      <c r="V3341" s="1">
        <v>6323.08953070999</v>
      </c>
      <c r="W3341" s="1">
        <v>2192.7485762235151</v>
      </c>
      <c r="X3341" s="1">
        <v>9918.5425947688673</v>
      </c>
      <c r="Y3341" s="1">
        <v>40254.307498785864</v>
      </c>
      <c r="Z3341" s="1">
        <v>3228.8722904444421</v>
      </c>
      <c r="AA3341" s="1">
        <v>44382.346864396059</v>
      </c>
      <c r="AB3341" s="1">
        <v>1583.3353355587979</v>
      </c>
      <c r="AC3341" s="1">
        <v>7660.148372822543</v>
      </c>
      <c r="AD3341" s="1">
        <v>6270.7315497468953</v>
      </c>
      <c r="AE3341" s="1">
        <v>9613.3006154713166</v>
      </c>
      <c r="AF3341" s="1">
        <v>29805.26560779192</v>
      </c>
      <c r="AG3341" s="1">
        <v>81246.104627914858</v>
      </c>
      <c r="AH3341" s="1">
        <v>16233.229996567054</v>
      </c>
      <c r="AI3341" s="1">
        <v>3181.4788433206636</v>
      </c>
      <c r="AJ3341" s="1">
        <v>23659.502689516023</v>
      </c>
      <c r="AK3341" s="1">
        <v>3786.3357233075135</v>
      </c>
      <c r="AL3341" s="1">
        <v>359685.78125</v>
      </c>
      <c r="AM3341" s="1">
        <v>283388.25</v>
      </c>
      <c r="AN3341" s="1">
        <v>76297.5625</v>
      </c>
      <c r="AO3341" t="s">
        <v>16151</v>
      </c>
    </row>
    <row r="3342" spans="1:41" x14ac:dyDescent="0.25">
      <c r="A3342" s="1">
        <v>2019</v>
      </c>
      <c r="B3342" t="s">
        <v>2487</v>
      </c>
      <c r="C3342" t="s">
        <v>7076</v>
      </c>
      <c r="D3342" t="s">
        <v>7219</v>
      </c>
      <c r="E3342" t="s">
        <v>7780</v>
      </c>
      <c r="F3342" t="s">
        <v>9439</v>
      </c>
      <c r="G3342" t="s">
        <v>11585</v>
      </c>
      <c r="H3342" t="s">
        <v>12703</v>
      </c>
      <c r="I3342" s="1">
        <v>12426.039417845221</v>
      </c>
      <c r="J3342" s="1">
        <v>28159.087446041052</v>
      </c>
      <c r="K3342" s="1">
        <v>1918.073864991316</v>
      </c>
      <c r="L3342" s="1">
        <v>1981.9036900362701</v>
      </c>
      <c r="M3342" s="1">
        <v>9871.3028460885234</v>
      </c>
      <c r="N3342" s="1">
        <v>8923.1312467631906</v>
      </c>
      <c r="O3342" s="1">
        <v>5902.2839942665569</v>
      </c>
      <c r="P3342" s="1">
        <v>8212.1087017250047</v>
      </c>
      <c r="Q3342" s="1">
        <v>3739.2728774957195</v>
      </c>
      <c r="R3342" s="1">
        <v>6146.3429915961451</v>
      </c>
      <c r="S3342" s="1">
        <v>11670.620872125737</v>
      </c>
      <c r="T3342" s="1">
        <v>8492.3564650723947</v>
      </c>
      <c r="U3342" s="1">
        <v>1486.162381387669</v>
      </c>
      <c r="V3342" s="1">
        <v>4804.5506701147069</v>
      </c>
      <c r="W3342" s="1">
        <v>3514.7740319818372</v>
      </c>
      <c r="X3342" s="1">
        <v>14841.82600786749</v>
      </c>
      <c r="Y3342" s="1">
        <v>35889.759965954072</v>
      </c>
      <c r="Z3342" s="1">
        <v>3690.3513788080927</v>
      </c>
      <c r="AA3342" s="1">
        <v>51218.463385409741</v>
      </c>
      <c r="AB3342" s="1">
        <v>785.54297301919644</v>
      </c>
      <c r="AC3342" s="1">
        <v>9195.8681349419803</v>
      </c>
      <c r="AD3342" s="1">
        <v>7639.3491507501049</v>
      </c>
      <c r="AE3342" s="1">
        <v>10246.028075109843</v>
      </c>
      <c r="AF3342" s="1">
        <v>30040.670265234643</v>
      </c>
      <c r="AG3342" s="1">
        <v>80941.71101316312</v>
      </c>
      <c r="AH3342" s="1">
        <v>16549.47966130983</v>
      </c>
      <c r="AI3342" s="1">
        <v>4236.6243315129905</v>
      </c>
      <c r="AJ3342" s="1">
        <v>17649.239823536704</v>
      </c>
      <c r="AK3342" s="1">
        <v>4128.3467865833172</v>
      </c>
      <c r="AL3342" s="1">
        <v>404301.28125</v>
      </c>
      <c r="AM3342" s="1">
        <v>314750.71875</v>
      </c>
      <c r="AN3342" s="1">
        <v>89550.5703125</v>
      </c>
      <c r="AO3342" t="s">
        <v>16152</v>
      </c>
    </row>
    <row r="3343" spans="1:41" x14ac:dyDescent="0.25">
      <c r="A3343" s="1">
        <v>2019</v>
      </c>
      <c r="B3343" t="s">
        <v>2488</v>
      </c>
      <c r="C3343" t="s">
        <v>7076</v>
      </c>
      <c r="D3343" t="s">
        <v>7219</v>
      </c>
      <c r="E3343" t="s">
        <v>7780</v>
      </c>
      <c r="F3343" t="s">
        <v>9439</v>
      </c>
      <c r="G3343" t="s">
        <v>11585</v>
      </c>
      <c r="H3343" t="s">
        <v>12703</v>
      </c>
      <c r="I3343" s="1">
        <v>20550.185442714534</v>
      </c>
      <c r="J3343" s="1">
        <v>6563.2280576228632</v>
      </c>
      <c r="K3343" s="1">
        <v>1983.9255968099483</v>
      </c>
      <c r="L3343" s="1">
        <v>2767.9858221552377</v>
      </c>
      <c r="M3343" s="1">
        <v>8840.0471551796054</v>
      </c>
      <c r="N3343" s="1">
        <v>8695.8483220402977</v>
      </c>
      <c r="O3343" s="1">
        <v>5558.8225319986586</v>
      </c>
      <c r="P3343" s="1">
        <v>2355.118650606822</v>
      </c>
      <c r="Q3343" s="1">
        <v>3545.1038198487336</v>
      </c>
      <c r="R3343" s="1">
        <v>6070.9231945425618</v>
      </c>
      <c r="S3343" s="1">
        <v>8124.2843179406273</v>
      </c>
      <c r="T3343" s="1">
        <v>6881.1195258069256</v>
      </c>
      <c r="U3343" s="1">
        <v>1553.801183246725</v>
      </c>
      <c r="V3343" s="1">
        <v>5480.4787449088062</v>
      </c>
      <c r="W3343" s="1">
        <v>3185.2924256557867</v>
      </c>
      <c r="X3343" s="1">
        <v>9523.016775753038</v>
      </c>
      <c r="Y3343" s="1">
        <v>36827.307758923453</v>
      </c>
      <c r="Z3343" s="1">
        <v>2588.7226697860751</v>
      </c>
      <c r="AA3343" s="1">
        <v>49585.622464382162</v>
      </c>
      <c r="AB3343" s="1">
        <v>1542.7026033663915</v>
      </c>
      <c r="AC3343" s="1">
        <v>8542.9809222005315</v>
      </c>
      <c r="AD3343" s="1">
        <v>5380.9278129561762</v>
      </c>
      <c r="AE3343" s="1">
        <v>9320.5873835042839</v>
      </c>
      <c r="AF3343" s="1">
        <v>32618.878252253777</v>
      </c>
      <c r="AG3343" s="1">
        <v>78402.031315579545</v>
      </c>
      <c r="AH3343" s="1">
        <v>18881.240865135496</v>
      </c>
      <c r="AI3343" s="1">
        <v>3469.4160705923305</v>
      </c>
      <c r="AJ3343" s="1">
        <v>17390.348106839047</v>
      </c>
      <c r="AK3343" s="1">
        <v>4380.1091933904827</v>
      </c>
      <c r="AL3343" s="1">
        <v>370610.03125</v>
      </c>
      <c r="AM3343" s="1">
        <v>292859.15625</v>
      </c>
      <c r="AN3343" s="1">
        <v>77750.90625</v>
      </c>
      <c r="AO3343" t="s">
        <v>16153</v>
      </c>
    </row>
    <row r="3344" spans="1:41" x14ac:dyDescent="0.25">
      <c r="A3344" s="1">
        <v>2019</v>
      </c>
      <c r="B3344" t="s">
        <v>2489</v>
      </c>
      <c r="C3344" t="s">
        <v>7076</v>
      </c>
      <c r="D3344" t="s">
        <v>7219</v>
      </c>
      <c r="E3344" t="s">
        <v>7780</v>
      </c>
      <c r="F3344" t="s">
        <v>9439</v>
      </c>
      <c r="G3344" t="s">
        <v>11585</v>
      </c>
      <c r="H3344" t="s">
        <v>12703</v>
      </c>
      <c r="I3344" s="1">
        <v>9586.2131266585202</v>
      </c>
      <c r="J3344" s="1">
        <v>7671.1482439501679</v>
      </c>
      <c r="K3344" s="1">
        <v>1820.2327342374438</v>
      </c>
      <c r="L3344" s="1">
        <v>2393.2244570445046</v>
      </c>
      <c r="M3344" s="1">
        <v>7200.6452213706061</v>
      </c>
      <c r="N3344" s="1">
        <v>8420.7398138978024</v>
      </c>
      <c r="O3344" s="1">
        <v>5203.6520848841274</v>
      </c>
      <c r="P3344" s="1">
        <v>2833.1768129247712</v>
      </c>
      <c r="Q3344" s="1">
        <v>5075.0767580887605</v>
      </c>
      <c r="R3344" s="1">
        <v>6030.7842530530597</v>
      </c>
      <c r="S3344" s="1">
        <v>9208.1771508365928</v>
      </c>
      <c r="T3344" s="1">
        <v>6046.4139300223778</v>
      </c>
      <c r="U3344" s="1">
        <v>1450.5820700320967</v>
      </c>
      <c r="V3344" s="1">
        <v>5601.7099377497643</v>
      </c>
      <c r="W3344" s="1">
        <v>3198.7480145924837</v>
      </c>
      <c r="X3344" s="1">
        <v>9071.9614423613184</v>
      </c>
      <c r="Y3344" s="1">
        <v>34448.398479102609</v>
      </c>
      <c r="Z3344" s="1">
        <v>2843.3028930972068</v>
      </c>
      <c r="AA3344" s="1">
        <v>42956.859510276961</v>
      </c>
      <c r="AB3344" s="1">
        <v>1549.2194217015863</v>
      </c>
      <c r="AC3344" s="1">
        <v>7691.4843375270839</v>
      </c>
      <c r="AD3344" s="1">
        <v>5833.1622048056342</v>
      </c>
      <c r="AE3344" s="1">
        <v>8761.5479284200701</v>
      </c>
      <c r="AF3344" s="1">
        <v>31329.897801461575</v>
      </c>
      <c r="AG3344" s="1">
        <v>76495.750307745111</v>
      </c>
      <c r="AH3344" s="1">
        <v>13307.3947669069</v>
      </c>
      <c r="AI3344" s="1">
        <v>3140.7916045719926</v>
      </c>
      <c r="AJ3344" s="1">
        <v>17502.649361819567</v>
      </c>
      <c r="AK3344" s="1">
        <v>4340.5759951505843</v>
      </c>
      <c r="AL3344" s="1">
        <v>341013.53125</v>
      </c>
      <c r="AM3344" s="1">
        <v>271092.53125</v>
      </c>
      <c r="AN3344" s="1">
        <v>69920.9765625</v>
      </c>
      <c r="AO3344" t="s">
        <v>16154</v>
      </c>
    </row>
    <row r="3345" spans="1:41" x14ac:dyDescent="0.25">
      <c r="A3345" s="1">
        <v>2019</v>
      </c>
      <c r="B3345" t="s">
        <v>2490</v>
      </c>
      <c r="C3345" t="s">
        <v>7076</v>
      </c>
      <c r="D3345" t="s">
        <v>7219</v>
      </c>
      <c r="E3345" t="s">
        <v>7780</v>
      </c>
      <c r="F3345" t="s">
        <v>9439</v>
      </c>
      <c r="G3345" t="s">
        <v>11585</v>
      </c>
      <c r="H3345" t="s">
        <v>12703</v>
      </c>
      <c r="I3345" s="1">
        <v>10679.783286229498</v>
      </c>
      <c r="J3345" s="1">
        <v>10863.624156705662</v>
      </c>
      <c r="K3345" s="1">
        <v>2011.8778226386269</v>
      </c>
      <c r="L3345" s="1">
        <v>1511.8538993875836</v>
      </c>
      <c r="M3345" s="1">
        <v>7045.2878499186954</v>
      </c>
      <c r="N3345" s="1">
        <v>7607.6842502486643</v>
      </c>
      <c r="O3345" s="1">
        <v>7380.9496435548954</v>
      </c>
      <c r="P3345" s="1">
        <v>2405.5434852234039</v>
      </c>
      <c r="Q3345" s="1">
        <v>3364.6309900197234</v>
      </c>
      <c r="R3345" s="1">
        <v>5796.9014941704936</v>
      </c>
      <c r="S3345" s="1">
        <v>6887.0278959954039</v>
      </c>
      <c r="T3345" s="1">
        <v>6818.6873884120641</v>
      </c>
      <c r="U3345" s="1">
        <v>1857.8128589411231</v>
      </c>
      <c r="V3345" s="1">
        <v>5984.7954553374084</v>
      </c>
      <c r="W3345" s="1">
        <v>3000.7031124713112</v>
      </c>
      <c r="X3345" s="1">
        <v>9103.159289193125</v>
      </c>
      <c r="Y3345" s="1">
        <v>34501.440367760391</v>
      </c>
      <c r="Z3345" s="1">
        <v>3948.1317796510511</v>
      </c>
      <c r="AA3345" s="1">
        <v>37843.165164680555</v>
      </c>
      <c r="AB3345" s="1">
        <v>1553.7664704742244</v>
      </c>
      <c r="AC3345" s="1">
        <v>7169.6821162745873</v>
      </c>
      <c r="AD3345" s="1">
        <v>5374.4670431942959</v>
      </c>
      <c r="AE3345" s="1">
        <v>8879.122557838482</v>
      </c>
      <c r="AF3345" s="1">
        <v>30350.955165531072</v>
      </c>
      <c r="AG3345" s="1">
        <v>83022.549133137843</v>
      </c>
      <c r="AH3345" s="1">
        <v>16430.306504246339</v>
      </c>
      <c r="AI3345" s="1">
        <v>3122.0645698089993</v>
      </c>
      <c r="AJ3345" s="1">
        <v>21597.046936579671</v>
      </c>
      <c r="AK3345" s="1">
        <v>4477.6682141565925</v>
      </c>
      <c r="AL3345" s="1">
        <v>350590.71875</v>
      </c>
      <c r="AM3345" s="1">
        <v>277384.71875</v>
      </c>
      <c r="AN3345" s="1">
        <v>73205.96875</v>
      </c>
      <c r="AO3345" t="s">
        <v>16155</v>
      </c>
    </row>
    <row r="3346" spans="1:41" x14ac:dyDescent="0.25">
      <c r="A3346" s="1">
        <v>2019</v>
      </c>
      <c r="B3346" t="s">
        <v>2491</v>
      </c>
      <c r="C3346" t="s">
        <v>7076</v>
      </c>
      <c r="D3346" t="s">
        <v>7219</v>
      </c>
      <c r="E3346" t="s">
        <v>7780</v>
      </c>
      <c r="F3346" t="s">
        <v>9439</v>
      </c>
      <c r="G3346" t="s">
        <v>11585</v>
      </c>
      <c r="H3346" t="s">
        <v>12703</v>
      </c>
      <c r="I3346" s="1">
        <v>11369.477526021372</v>
      </c>
      <c r="J3346" s="1">
        <v>9821.0643464601089</v>
      </c>
      <c r="K3346" s="1">
        <v>2017.338354422375</v>
      </c>
      <c r="L3346" s="1">
        <v>2353.168854697753</v>
      </c>
      <c r="M3346" s="1">
        <v>9294.9307113974119</v>
      </c>
      <c r="N3346" s="1">
        <v>9428.1064191019905</v>
      </c>
      <c r="O3346" s="1">
        <v>5747.7961002109923</v>
      </c>
      <c r="P3346" s="1">
        <v>6994.6801253760686</v>
      </c>
      <c r="Q3346" s="1">
        <v>3696.9483860777409</v>
      </c>
      <c r="R3346" s="1">
        <v>6322.4351130858413</v>
      </c>
      <c r="S3346" s="1">
        <v>7953.8199246489239</v>
      </c>
      <c r="T3346" s="1">
        <v>7425.3123953339764</v>
      </c>
      <c r="U3346" s="1">
        <v>1528.7407872746421</v>
      </c>
      <c r="V3346" s="1">
        <v>5431.3976256457645</v>
      </c>
      <c r="W3346" s="1">
        <v>4018.4043551219165</v>
      </c>
      <c r="X3346" s="1">
        <v>9608.1358480211256</v>
      </c>
      <c r="Y3346" s="1">
        <v>36161.271365276465</v>
      </c>
      <c r="Z3346" s="1">
        <v>2579.2040996733608</v>
      </c>
      <c r="AA3346" s="1">
        <v>53367.248926052562</v>
      </c>
      <c r="AB3346" s="1">
        <v>1517.8212102226805</v>
      </c>
      <c r="AC3346" s="1">
        <v>8973.113031363393</v>
      </c>
      <c r="AD3346" s="1">
        <v>6424.0854558625533</v>
      </c>
      <c r="AE3346" s="1">
        <v>10331.039201005178</v>
      </c>
      <c r="AF3346" s="1">
        <v>31463.66931752253</v>
      </c>
      <c r="AG3346" s="1">
        <v>79337.279028733145</v>
      </c>
      <c r="AH3346" s="1">
        <v>16321.491819567198</v>
      </c>
      <c r="AI3346" s="1">
        <v>3600.1845540317822</v>
      </c>
      <c r="AJ3346" s="1">
        <v>17470.903460876107</v>
      </c>
      <c r="AK3346" s="1">
        <v>4214.1202170290007</v>
      </c>
      <c r="AL3346" s="1">
        <v>374773.21875</v>
      </c>
      <c r="AM3346" s="1">
        <v>296629.75</v>
      </c>
      <c r="AN3346" s="1">
        <v>78143.4453125</v>
      </c>
      <c r="AO3346" t="s">
        <v>16156</v>
      </c>
    </row>
    <row r="3347" spans="1:41" x14ac:dyDescent="0.25">
      <c r="A3347" s="1">
        <v>2019</v>
      </c>
      <c r="B3347" t="s">
        <v>2492</v>
      </c>
      <c r="C3347" t="s">
        <v>7076</v>
      </c>
      <c r="D3347" t="s">
        <v>7219</v>
      </c>
      <c r="E3347" t="s">
        <v>7780</v>
      </c>
      <c r="F3347" t="s">
        <v>9439</v>
      </c>
      <c r="G3347" t="s">
        <v>11586</v>
      </c>
      <c r="H3347" t="s">
        <v>12703</v>
      </c>
      <c r="I3347" s="1">
        <v>11701.177766684679</v>
      </c>
      <c r="J3347" s="1">
        <v>900</v>
      </c>
      <c r="K3347" s="1">
        <v>0</v>
      </c>
      <c r="L3347" s="1">
        <v>1523.1403028666571</v>
      </c>
      <c r="M3347" s="1">
        <v>7291.8442124999974</v>
      </c>
      <c r="N3347" s="1">
        <v>7156.7999999999993</v>
      </c>
      <c r="O3347" s="1">
        <v>5978.2195708874478</v>
      </c>
      <c r="P3347" s="1">
        <v>2542</v>
      </c>
      <c r="Q3347" s="1">
        <v>4563.0347651844486</v>
      </c>
      <c r="R3347" s="1">
        <v>6498.3762086194038</v>
      </c>
      <c r="S3347" s="1">
        <v>13145.83202557617</v>
      </c>
      <c r="T3347" s="1">
        <v>6761.0126281811499</v>
      </c>
      <c r="U3347" s="1">
        <v>1472</v>
      </c>
      <c r="V3347" s="1">
        <v>6281</v>
      </c>
      <c r="W3347" s="1">
        <v>2123.2534567850762</v>
      </c>
      <c r="X3347" s="1">
        <v>10397.12121214129</v>
      </c>
      <c r="Y3347" s="1">
        <v>40121</v>
      </c>
      <c r="Z3347" s="1">
        <v>3274.2538586197579</v>
      </c>
      <c r="AA3347" s="1">
        <v>44425.700700748283</v>
      </c>
      <c r="AB3347" s="1">
        <v>1390</v>
      </c>
      <c r="AC3347" s="1">
        <v>7775.9033574349196</v>
      </c>
      <c r="AD3347" s="1">
        <v>6198.6697052441214</v>
      </c>
      <c r="AE3347" s="1">
        <v>9578.3640816574098</v>
      </c>
      <c r="AF3347" s="1">
        <v>29467</v>
      </c>
      <c r="AG3347" s="1">
        <v>81014.707539563125</v>
      </c>
      <c r="AH3347" s="1">
        <v>15962.5366840237</v>
      </c>
      <c r="AI3347" s="1">
        <v>3083.6976833376002</v>
      </c>
      <c r="AJ3347" s="1">
        <v>23737.086258065989</v>
      </c>
      <c r="AK3347" s="1">
        <v>3743</v>
      </c>
      <c r="AL3347" s="1">
        <v>358106.71875</v>
      </c>
      <c r="AM3347" s="1">
        <v>282031.53125</v>
      </c>
      <c r="AN3347" s="1">
        <v>76075.1796875</v>
      </c>
      <c r="AO3347" t="s">
        <v>16157</v>
      </c>
    </row>
    <row r="3348" spans="1:41" x14ac:dyDescent="0.25">
      <c r="A3348" s="1">
        <v>2019</v>
      </c>
      <c r="B3348" t="s">
        <v>2493</v>
      </c>
      <c r="C3348" t="s">
        <v>7076</v>
      </c>
      <c r="D3348" t="s">
        <v>7219</v>
      </c>
      <c r="E3348" t="s">
        <v>7780</v>
      </c>
      <c r="F3348" t="s">
        <v>9439</v>
      </c>
      <c r="G3348" t="s">
        <v>11586</v>
      </c>
      <c r="H3348" t="s">
        <v>12703</v>
      </c>
      <c r="I3348" s="1">
        <v>19852.73121627255</v>
      </c>
      <c r="J3348" s="1">
        <v>6286.1298476713782</v>
      </c>
      <c r="K3348" s="1">
        <v>2216.845508808</v>
      </c>
      <c r="L3348" s="1">
        <v>2633.6789640000002</v>
      </c>
      <c r="M3348" s="1">
        <v>8286.8125106221141</v>
      </c>
      <c r="N3348" s="1">
        <v>8322.8114696999983</v>
      </c>
      <c r="O3348" s="1">
        <v>5204.7933375008324</v>
      </c>
      <c r="P3348" s="1">
        <v>2388</v>
      </c>
      <c r="Q3348" s="1">
        <v>3321.9637218413318</v>
      </c>
      <c r="R3348" s="1">
        <v>5624.2266499999987</v>
      </c>
      <c r="S3348" s="1">
        <v>7586</v>
      </c>
      <c r="T3348" s="1">
        <v>6284.8361000000004</v>
      </c>
      <c r="U3348" s="1">
        <v>1428.14</v>
      </c>
      <c r="V3348" s="1">
        <v>121</v>
      </c>
      <c r="W3348" s="1">
        <v>2991.8056699999988</v>
      </c>
      <c r="X3348" s="1">
        <v>9105.5807999999997</v>
      </c>
      <c r="Y3348" s="1">
        <v>34865</v>
      </c>
      <c r="Z3348" s="1">
        <v>2426.710899919</v>
      </c>
      <c r="AA3348" s="1">
        <v>47296.907532978352</v>
      </c>
      <c r="AB3348" s="1">
        <v>1390</v>
      </c>
      <c r="AC3348" s="1">
        <v>7998.8964500000002</v>
      </c>
      <c r="AD3348" s="1">
        <v>5044.1695928969993</v>
      </c>
      <c r="AE3348" s="1">
        <v>8737.279199999999</v>
      </c>
      <c r="AF3348" s="1">
        <v>31036.160949461639</v>
      </c>
      <c r="AG3348" s="1">
        <v>75112.241896773281</v>
      </c>
      <c r="AH3348" s="1">
        <v>18053.592506473149</v>
      </c>
      <c r="AI3348" s="1">
        <v>3252.2903999999999</v>
      </c>
      <c r="AJ3348" s="1">
        <v>16628.052176714598</v>
      </c>
      <c r="AK3348" s="1">
        <v>4035.021039401739</v>
      </c>
      <c r="AL3348" s="1">
        <v>347531.6875</v>
      </c>
      <c r="AM3348" s="1">
        <v>274079.9375</v>
      </c>
      <c r="AN3348" s="1">
        <v>73451.75</v>
      </c>
      <c r="AO3348" t="s">
        <v>16158</v>
      </c>
    </row>
    <row r="3349" spans="1:41" x14ac:dyDescent="0.25">
      <c r="A3349" s="1">
        <v>2019</v>
      </c>
      <c r="B3349" t="s">
        <v>2494</v>
      </c>
      <c r="C3349" t="s">
        <v>7076</v>
      </c>
      <c r="D3349" t="s">
        <v>7219</v>
      </c>
      <c r="E3349" t="s">
        <v>7780</v>
      </c>
      <c r="F3349" t="s">
        <v>9439</v>
      </c>
      <c r="G3349" t="s">
        <v>11586</v>
      </c>
      <c r="H3349" t="s">
        <v>12703</v>
      </c>
      <c r="I3349" s="1">
        <v>10832.658043241299</v>
      </c>
      <c r="J3349" s="1">
        <v>8993.9970199630843</v>
      </c>
      <c r="K3349" s="1">
        <v>1886.2474709999999</v>
      </c>
      <c r="L3349" s="1">
        <v>2266.8445000000002</v>
      </c>
      <c r="M3349" s="1">
        <v>8682.4144199999992</v>
      </c>
      <c r="N3349" s="1">
        <v>8815.4482614999997</v>
      </c>
      <c r="O3349" s="1">
        <v>5363.7647303040694</v>
      </c>
      <c r="P3349" s="1">
        <v>6771.4077670200004</v>
      </c>
      <c r="Q3349" s="1">
        <v>3453.3272999999999</v>
      </c>
      <c r="R3349" s="1">
        <v>5876.85</v>
      </c>
      <c r="S3349" s="1">
        <v>7437</v>
      </c>
      <c r="T3349" s="1">
        <v>7074.7199999999993</v>
      </c>
      <c r="U3349" s="1">
        <v>1414</v>
      </c>
      <c r="V3349" s="1">
        <v>5096</v>
      </c>
      <c r="W3349" s="1">
        <v>3757.28</v>
      </c>
      <c r="X3349" s="1">
        <v>8464.98</v>
      </c>
      <c r="Y3349" s="1">
        <v>33774</v>
      </c>
      <c r="Z3349" s="1">
        <v>2409</v>
      </c>
      <c r="AA3349" s="1">
        <v>50522</v>
      </c>
      <c r="AB3349" s="1">
        <v>1390</v>
      </c>
      <c r="AC3349" s="1">
        <v>8381.8038500000002</v>
      </c>
      <c r="AD3349" s="1">
        <v>6000.7518</v>
      </c>
      <c r="AE3349" s="1">
        <v>9650.2455496956863</v>
      </c>
      <c r="AF3349" s="1">
        <v>29978.085599999999</v>
      </c>
      <c r="AG3349" s="1">
        <v>75621</v>
      </c>
      <c r="AH3349" s="1">
        <v>15399</v>
      </c>
      <c r="AI3349" s="1">
        <v>3362.94</v>
      </c>
      <c r="AJ3349" s="1">
        <v>16646</v>
      </c>
      <c r="AK3349" s="1">
        <v>3901.476760985669</v>
      </c>
      <c r="AL3349" s="1">
        <v>353223.21875</v>
      </c>
      <c r="AM3349" s="1">
        <v>280502.65625</v>
      </c>
      <c r="AN3349" s="1">
        <v>72720.5703125</v>
      </c>
      <c r="AO3349" t="s">
        <v>16159</v>
      </c>
    </row>
    <row r="3350" spans="1:41" x14ac:dyDescent="0.25">
      <c r="A3350" s="1">
        <v>2019</v>
      </c>
      <c r="B3350" t="s">
        <v>2495</v>
      </c>
      <c r="C3350" t="s">
        <v>7076</v>
      </c>
      <c r="D3350" t="s">
        <v>7219</v>
      </c>
      <c r="E3350" t="s">
        <v>7780</v>
      </c>
      <c r="F3350" t="s">
        <v>9439</v>
      </c>
      <c r="G3350" t="s">
        <v>11586</v>
      </c>
      <c r="H3350" t="s">
        <v>12703</v>
      </c>
      <c r="I3350" s="1">
        <v>9457</v>
      </c>
      <c r="J3350" s="1">
        <v>7390.6920944613248</v>
      </c>
      <c r="K3350" s="1">
        <v>1755.6380769134059</v>
      </c>
      <c r="L3350" s="1">
        <v>2297.5717223146971</v>
      </c>
      <c r="M3350" s="1">
        <v>6945.151843123198</v>
      </c>
      <c r="N3350" s="1">
        <v>8017.7522308559992</v>
      </c>
      <c r="O3350" s="1">
        <v>5000.2139928766828</v>
      </c>
      <c r="P3350" s="1">
        <v>2542</v>
      </c>
      <c r="Q3350" s="1">
        <v>4892.7531260271062</v>
      </c>
      <c r="R3350" s="1">
        <v>5996.4588623858072</v>
      </c>
      <c r="S3350" s="1">
        <v>8776</v>
      </c>
      <c r="T3350" s="1">
        <v>5757.8972621406219</v>
      </c>
      <c r="U3350" s="1">
        <v>1408.78545624</v>
      </c>
      <c r="V3350" s="1">
        <v>5405</v>
      </c>
      <c r="W3350" s="1">
        <v>3048.6499777299991</v>
      </c>
      <c r="X3350" s="1">
        <v>8637.8086368000004</v>
      </c>
      <c r="Y3350" s="1">
        <v>33124</v>
      </c>
      <c r="Z3350" s="1">
        <v>2741.8690250767909</v>
      </c>
      <c r="AA3350" s="1">
        <v>41837.158901771407</v>
      </c>
      <c r="AB3350" s="1">
        <v>1390</v>
      </c>
      <c r="AC3350" s="1">
        <v>7409.8923274240015</v>
      </c>
      <c r="AD3350" s="1">
        <v>5623.6041290799858</v>
      </c>
      <c r="AE3350" s="1">
        <v>8601</v>
      </c>
      <c r="AF3350" s="1">
        <v>31161.58905905061</v>
      </c>
      <c r="AG3350" s="1">
        <v>76867.5421779389</v>
      </c>
      <c r="AH3350" s="1">
        <v>12923.95969546756</v>
      </c>
      <c r="AI3350" s="1">
        <v>2990.484144</v>
      </c>
      <c r="AJ3350" s="1">
        <v>17073.206910693829</v>
      </c>
      <c r="AK3350" s="1">
        <v>4180.6755837807486</v>
      </c>
      <c r="AL3350" s="1">
        <v>333254.375</v>
      </c>
      <c r="AM3350" s="1">
        <v>266224.28125</v>
      </c>
      <c r="AN3350" s="1">
        <v>67030.0859375</v>
      </c>
      <c r="AO3350" t="s">
        <v>16160</v>
      </c>
    </row>
    <row r="3351" spans="1:41" x14ac:dyDescent="0.25">
      <c r="A3351" s="1">
        <v>2019</v>
      </c>
      <c r="B3351" t="s">
        <v>2496</v>
      </c>
      <c r="C3351" t="s">
        <v>7076</v>
      </c>
      <c r="D3351" t="s">
        <v>7219</v>
      </c>
      <c r="E3351" t="s">
        <v>7780</v>
      </c>
      <c r="F3351" t="s">
        <v>9439</v>
      </c>
      <c r="G3351" t="s">
        <v>11586</v>
      </c>
      <c r="H3351" t="s">
        <v>12703</v>
      </c>
      <c r="I3351" s="1">
        <v>11939.7345208769</v>
      </c>
      <c r="J3351" s="1">
        <v>27111.620143249322</v>
      </c>
      <c r="K3351" s="1">
        <v>1806.8707999999999</v>
      </c>
      <c r="L3351" s="1">
        <v>1906.3937000000001</v>
      </c>
      <c r="M3351" s="1">
        <v>9299</v>
      </c>
      <c r="N3351" s="1">
        <v>8405.7999999999993</v>
      </c>
      <c r="O3351" s="1">
        <v>5560.0906707499989</v>
      </c>
      <c r="P3351" s="1">
        <v>7736</v>
      </c>
      <c r="Q3351" s="1">
        <v>3522.483205103043</v>
      </c>
      <c r="R3351" s="1">
        <v>5790</v>
      </c>
      <c r="S3351" s="1">
        <v>10994</v>
      </c>
      <c r="T3351" s="1">
        <v>8164.3995150042447</v>
      </c>
      <c r="U3351" s="1">
        <v>1400</v>
      </c>
      <c r="V3351" s="1">
        <v>4526</v>
      </c>
      <c r="W3351" s="1">
        <v>3311</v>
      </c>
      <c r="X3351" s="1">
        <v>13981.35</v>
      </c>
      <c r="Y3351" s="1">
        <v>33809</v>
      </c>
      <c r="Z3351" s="1">
        <v>3476.3980000000001</v>
      </c>
      <c r="AA3351" s="1">
        <v>49610</v>
      </c>
      <c r="AB3351" s="1">
        <v>740</v>
      </c>
      <c r="AC3351" s="1">
        <v>8662.7245785199993</v>
      </c>
      <c r="AD3351" s="1">
        <v>7196.4470000000001</v>
      </c>
      <c r="AE3351" s="1">
        <v>9652</v>
      </c>
      <c r="AF3351" s="1">
        <v>28896.128921568619</v>
      </c>
      <c r="AG3351" s="1">
        <v>78941</v>
      </c>
      <c r="AH3351" s="1">
        <v>16135.9825</v>
      </c>
      <c r="AI3351" s="1">
        <v>3991</v>
      </c>
      <c r="AJ3351" s="1">
        <v>17297.690399999999</v>
      </c>
      <c r="AK3351" s="1">
        <v>3889</v>
      </c>
      <c r="AL3351" s="1">
        <v>387752.09375</v>
      </c>
      <c r="AM3351" s="1">
        <v>302682.96875</v>
      </c>
      <c r="AN3351" s="1">
        <v>85069.140625</v>
      </c>
      <c r="AO3351" t="s">
        <v>16161</v>
      </c>
    </row>
    <row r="3352" spans="1:41" x14ac:dyDescent="0.25">
      <c r="A3352" s="1">
        <v>2019</v>
      </c>
      <c r="B3352" t="s">
        <v>2497</v>
      </c>
      <c r="C3352" t="s">
        <v>7076</v>
      </c>
      <c r="D3352" t="s">
        <v>7219</v>
      </c>
      <c r="E3352" t="s">
        <v>7780</v>
      </c>
      <c r="F3352" t="s">
        <v>9439</v>
      </c>
      <c r="G3352" t="s">
        <v>11586</v>
      </c>
      <c r="H3352" t="s">
        <v>12703</v>
      </c>
      <c r="I3352" s="1">
        <v>11705</v>
      </c>
      <c r="J3352" s="1">
        <v>26591</v>
      </c>
      <c r="K3352" s="1">
        <v>1806.8707999999999</v>
      </c>
      <c r="L3352" s="1">
        <v>2273</v>
      </c>
      <c r="M3352" s="1">
        <v>9613.3418343202575</v>
      </c>
      <c r="N3352" s="1">
        <v>8336</v>
      </c>
      <c r="O3352" s="1">
        <v>3740</v>
      </c>
      <c r="P3352" s="1">
        <v>7736</v>
      </c>
      <c r="Q3352" s="1">
        <v>3316.757000000001</v>
      </c>
      <c r="R3352" s="1">
        <v>6037.0897449999993</v>
      </c>
      <c r="S3352" s="1">
        <v>13080</v>
      </c>
      <c r="T3352" s="1">
        <v>8108</v>
      </c>
      <c r="U3352" s="1">
        <v>1569</v>
      </c>
      <c r="V3352" s="1">
        <v>4747</v>
      </c>
      <c r="W3352" s="1">
        <v>2072</v>
      </c>
      <c r="X3352" s="1">
        <v>14156</v>
      </c>
      <c r="Y3352" s="1">
        <v>33809</v>
      </c>
      <c r="Z3352" s="1">
        <v>3196.4540000000002</v>
      </c>
      <c r="AA3352" s="1">
        <v>48499</v>
      </c>
      <c r="AB3352" s="1">
        <v>1881.4</v>
      </c>
      <c r="AC3352" s="1">
        <v>8662.7245785199993</v>
      </c>
      <c r="AD3352" s="1">
        <v>6377.7980228241004</v>
      </c>
      <c r="AE3352" s="1">
        <v>10547</v>
      </c>
      <c r="AF3352" s="1">
        <v>29413</v>
      </c>
      <c r="AG3352" s="1">
        <v>74899</v>
      </c>
      <c r="AH3352" s="1">
        <v>16950</v>
      </c>
      <c r="AI3352" s="1">
        <v>3991</v>
      </c>
      <c r="AJ3352" s="1">
        <v>16105</v>
      </c>
      <c r="AK3352" s="1">
        <v>3889</v>
      </c>
      <c r="AL3352" s="1">
        <v>383107.4375</v>
      </c>
      <c r="AM3352" s="1">
        <v>297442</v>
      </c>
      <c r="AN3352" s="1">
        <v>85665.40625</v>
      </c>
      <c r="AO3352" t="s">
        <v>16162</v>
      </c>
    </row>
    <row r="3353" spans="1:41" x14ac:dyDescent="0.25">
      <c r="A3353" s="1">
        <v>2019</v>
      </c>
      <c r="B3353" t="s">
        <v>2498</v>
      </c>
      <c r="C3353" t="s">
        <v>7076</v>
      </c>
      <c r="D3353" t="s">
        <v>7219</v>
      </c>
      <c r="E3353" t="s">
        <v>7780</v>
      </c>
      <c r="F3353" t="s">
        <v>9439</v>
      </c>
      <c r="G3353" t="s">
        <v>11586</v>
      </c>
      <c r="H3353" t="s">
        <v>12703</v>
      </c>
      <c r="I3353" s="1">
        <v>10384.93225134195</v>
      </c>
      <c r="J3353" s="1">
        <v>10802.06976132733</v>
      </c>
      <c r="K3353" s="1">
        <v>2002.2632456457279</v>
      </c>
      <c r="L3353" s="1">
        <v>1490.3252594999999</v>
      </c>
      <c r="M3353" s="1">
        <v>6932.9885328506853</v>
      </c>
      <c r="N3353" s="1">
        <v>7565.6445265161437</v>
      </c>
      <c r="O3353" s="1">
        <v>7471</v>
      </c>
      <c r="P3353" s="1">
        <v>2542</v>
      </c>
      <c r="Q3353" s="1">
        <v>3455.4466962362631</v>
      </c>
      <c r="R3353" s="1">
        <v>5872.1074168109153</v>
      </c>
      <c r="S3353" s="1">
        <v>6669</v>
      </c>
      <c r="T3353" s="1">
        <v>6669.1229652943657</v>
      </c>
      <c r="U3353" s="1">
        <v>1834.9822949183999</v>
      </c>
      <c r="V3353" s="1">
        <v>5911</v>
      </c>
      <c r="W3353" s="1">
        <v>2905.7133632688001</v>
      </c>
      <c r="X3353" s="1">
        <v>9440.7678982799989</v>
      </c>
      <c r="Y3353" s="1">
        <v>34183</v>
      </c>
      <c r="Z3353" s="1">
        <v>3876</v>
      </c>
      <c r="AA3353" s="1">
        <v>37802.946854455302</v>
      </c>
      <c r="AB3353" s="1">
        <v>1390</v>
      </c>
      <c r="AC3353" s="1">
        <v>7369.1436807849259</v>
      </c>
      <c r="AD3353" s="1">
        <v>5519.5308024930073</v>
      </c>
      <c r="AE3353" s="1">
        <v>8598.0465588827537</v>
      </c>
      <c r="AF3353" s="1">
        <v>29919.193540856631</v>
      </c>
      <c r="AG3353" s="1">
        <v>85433</v>
      </c>
      <c r="AH3353" s="1">
        <v>17421.412707904641</v>
      </c>
      <c r="AI3353" s="1">
        <v>3023.2330228800001</v>
      </c>
      <c r="AJ3353" s="1">
        <v>22980.070737241229</v>
      </c>
      <c r="AK3353" s="1">
        <v>4454.8821536310352</v>
      </c>
      <c r="AL3353" s="1">
        <v>353919.78125</v>
      </c>
      <c r="AM3353" s="1">
        <v>280019.90625</v>
      </c>
      <c r="AN3353" s="1">
        <v>73899.9140625</v>
      </c>
      <c r="AO3353" t="s">
        <v>16163</v>
      </c>
    </row>
    <row r="3354" spans="1:41" x14ac:dyDescent="0.25">
      <c r="A3354" s="1">
        <v>2019</v>
      </c>
      <c r="B3354" t="s">
        <v>2499</v>
      </c>
      <c r="C3354" t="s">
        <v>7076</v>
      </c>
      <c r="D3354" t="s">
        <v>7219</v>
      </c>
      <c r="E3354" t="s">
        <v>7781</v>
      </c>
      <c r="F3354" t="s">
        <v>9440</v>
      </c>
      <c r="G3354" t="s">
        <v>11587</v>
      </c>
      <c r="H3354" t="s">
        <v>12703</v>
      </c>
      <c r="I3354" s="1"/>
      <c r="J3354" s="1"/>
      <c r="K3354" s="1"/>
      <c r="L3354" s="1"/>
      <c r="M3354" s="1"/>
      <c r="N3354" s="1"/>
      <c r="O3354" s="1">
        <v>1602.652610694681</v>
      </c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>
        <v>1602.652587890625</v>
      </c>
      <c r="AM3354" s="1">
        <v>0</v>
      </c>
      <c r="AN3354" s="1">
        <v>1602.652587890625</v>
      </c>
      <c r="AO3354" t="s">
        <v>16164</v>
      </c>
    </row>
    <row r="3355" spans="1:41" x14ac:dyDescent="0.25">
      <c r="A3355" s="1">
        <v>2019</v>
      </c>
      <c r="B3355" t="s">
        <v>2500</v>
      </c>
      <c r="C3355" t="s">
        <v>7076</v>
      </c>
      <c r="D3355" t="s">
        <v>7219</v>
      </c>
      <c r="E3355" t="s">
        <v>7781</v>
      </c>
      <c r="F3355" t="s">
        <v>9440</v>
      </c>
      <c r="G3355" t="s">
        <v>11587</v>
      </c>
      <c r="H3355" t="s">
        <v>12703</v>
      </c>
      <c r="I3355" s="1"/>
      <c r="J3355" s="1"/>
      <c r="K3355" s="1"/>
      <c r="L3355" s="1"/>
      <c r="M3355" s="1"/>
      <c r="N3355" s="1"/>
      <c r="O3355" s="1">
        <v>1559.7017635770044</v>
      </c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>
        <v>1559.7017822265625</v>
      </c>
      <c r="AM3355" s="1">
        <v>0</v>
      </c>
      <c r="AN3355" s="1">
        <v>1559.7017822265625</v>
      </c>
      <c r="AO3355" t="s">
        <v>16165</v>
      </c>
    </row>
    <row r="3356" spans="1:41" x14ac:dyDescent="0.25">
      <c r="A3356" s="1">
        <v>2019</v>
      </c>
      <c r="B3356" t="s">
        <v>2501</v>
      </c>
      <c r="C3356" t="s">
        <v>7076</v>
      </c>
      <c r="D3356" t="s">
        <v>7219</v>
      </c>
      <c r="E3356" t="s">
        <v>7781</v>
      </c>
      <c r="F3356" t="s">
        <v>9440</v>
      </c>
      <c r="G3356" t="s">
        <v>11587</v>
      </c>
      <c r="H3356" t="s">
        <v>12703</v>
      </c>
      <c r="I3356" s="1"/>
      <c r="J3356" s="1"/>
      <c r="K3356" s="1"/>
      <c r="L3356" s="1"/>
      <c r="M3356" s="1"/>
      <c r="N3356" s="1"/>
      <c r="O3356" s="1">
        <v>1631.79515081461</v>
      </c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>
        <v>1631.795166015625</v>
      </c>
      <c r="AM3356" s="1">
        <v>0</v>
      </c>
      <c r="AN3356" s="1">
        <v>1631.795166015625</v>
      </c>
      <c r="AO3356" t="s">
        <v>16166</v>
      </c>
    </row>
    <row r="3357" spans="1:41" x14ac:dyDescent="0.25">
      <c r="A3357" s="1">
        <v>2019</v>
      </c>
      <c r="B3357" t="s">
        <v>2502</v>
      </c>
      <c r="C3357" t="s">
        <v>7076</v>
      </c>
      <c r="D3357" t="s">
        <v>7219</v>
      </c>
      <c r="E3357" t="s">
        <v>7781</v>
      </c>
      <c r="F3357" t="s">
        <v>9440</v>
      </c>
      <c r="G3357" t="s">
        <v>11588</v>
      </c>
      <c r="H3357" t="s">
        <v>12703</v>
      </c>
      <c r="I3357" s="1"/>
      <c r="J3357" s="1"/>
      <c r="K3357" s="1"/>
      <c r="L3357" s="1"/>
      <c r="M3357" s="1"/>
      <c r="N3357" s="1"/>
      <c r="O3357" s="1">
        <v>1509.7365423000001</v>
      </c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>
        <v>1509.736572265625</v>
      </c>
      <c r="AM3357" s="1">
        <v>0</v>
      </c>
      <c r="AN3357" s="1">
        <v>1509.736572265625</v>
      </c>
      <c r="AO3357" t="s">
        <v>16167</v>
      </c>
    </row>
    <row r="3358" spans="1:41" x14ac:dyDescent="0.25">
      <c r="A3358" s="1">
        <v>2019</v>
      </c>
      <c r="B3358" t="s">
        <v>2503</v>
      </c>
      <c r="C3358" t="s">
        <v>7076</v>
      </c>
      <c r="D3358" t="s">
        <v>7219</v>
      </c>
      <c r="E3358" t="s">
        <v>7781</v>
      </c>
      <c r="F3358" t="s">
        <v>9440</v>
      </c>
      <c r="G3358" t="s">
        <v>11588</v>
      </c>
      <c r="H3358" t="s">
        <v>12703</v>
      </c>
      <c r="I3358" s="1"/>
      <c r="J3358" s="1"/>
      <c r="K3358" s="1"/>
      <c r="L3358" s="1"/>
      <c r="M3358" s="1"/>
      <c r="N3358" s="1"/>
      <c r="O3358" s="1">
        <v>1522.7689229789</v>
      </c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>
        <v>1522.7689208984375</v>
      </c>
      <c r="AM3358" s="1">
        <v>0</v>
      </c>
      <c r="AN3358" s="1">
        <v>1522.7689208984375</v>
      </c>
      <c r="AO3358" t="s">
        <v>16168</v>
      </c>
    </row>
    <row r="3359" spans="1:41" x14ac:dyDescent="0.25">
      <c r="A3359" s="1">
        <v>2019</v>
      </c>
      <c r="B3359" t="s">
        <v>2504</v>
      </c>
      <c r="C3359" t="s">
        <v>7076</v>
      </c>
      <c r="D3359" t="s">
        <v>7219</v>
      </c>
      <c r="E3359" t="s">
        <v>7781</v>
      </c>
      <c r="F3359" t="s">
        <v>9440</v>
      </c>
      <c r="G3359" t="s">
        <v>11588</v>
      </c>
      <c r="H3359" t="s">
        <v>12703</v>
      </c>
      <c r="I3359" s="1"/>
      <c r="J3359" s="1"/>
      <c r="K3359" s="1"/>
      <c r="L3359" s="1"/>
      <c r="M3359" s="1"/>
      <c r="N3359" s="1"/>
      <c r="O3359" s="1">
        <v>1509.7365423000001</v>
      </c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>
        <v>1509.736572265625</v>
      </c>
      <c r="AM3359" s="1">
        <v>0</v>
      </c>
      <c r="AN3359" s="1">
        <v>1509.736572265625</v>
      </c>
      <c r="AO3359" t="s">
        <v>16169</v>
      </c>
    </row>
    <row r="3360" spans="1:41" x14ac:dyDescent="0.25">
      <c r="A3360" s="1">
        <v>2019</v>
      </c>
      <c r="B3360" t="s">
        <v>2505</v>
      </c>
      <c r="C3360" t="s">
        <v>7076</v>
      </c>
      <c r="D3360" t="s">
        <v>7219</v>
      </c>
      <c r="E3360" t="s">
        <v>7782</v>
      </c>
      <c r="F3360" t="s">
        <v>9441</v>
      </c>
      <c r="G3360" t="s">
        <v>11589</v>
      </c>
      <c r="H3360" t="s">
        <v>12703</v>
      </c>
      <c r="I3360" s="1">
        <v>3293.9560723578848</v>
      </c>
      <c r="J3360" s="1">
        <v>6988.1478261964467</v>
      </c>
      <c r="K3360" s="1">
        <v>372.60213990505127</v>
      </c>
      <c r="L3360" s="1">
        <v>192.13956502226293</v>
      </c>
      <c r="M3360" s="1">
        <v>1433.0851534809665</v>
      </c>
      <c r="N3360" s="1">
        <v>1148.2069327709967</v>
      </c>
      <c r="O3360" s="1"/>
      <c r="P3360" s="1">
        <v>1189.7844060176508</v>
      </c>
      <c r="Q3360" s="1">
        <v>1115.6854700304391</v>
      </c>
      <c r="R3360" s="1">
        <v>934.07926318929276</v>
      </c>
      <c r="S3360" s="1">
        <v>2747.2773164509194</v>
      </c>
      <c r="T3360" s="1">
        <v>2760.0158511485279</v>
      </c>
      <c r="U3360" s="1">
        <v>248.40142660336753</v>
      </c>
      <c r="V3360" s="1">
        <v>1908.6571155250206</v>
      </c>
      <c r="W3360" s="1">
        <v>945.83620129743792</v>
      </c>
      <c r="X3360" s="1">
        <v>2908.6851665152017</v>
      </c>
      <c r="Y3360" s="1">
        <v>13959.310939462748</v>
      </c>
      <c r="Z3360" s="1">
        <v>2261.2046979682113</v>
      </c>
      <c r="AA3360" s="1">
        <v>16082.400055730846</v>
      </c>
      <c r="AB3360" s="1">
        <v>329.07881302155528</v>
      </c>
      <c r="AC3360" s="1">
        <v>1272.8901180743524</v>
      </c>
      <c r="AD3360" s="1">
        <v>5198.367583998901</v>
      </c>
      <c r="AE3360" s="1">
        <v>1981.9036900362701</v>
      </c>
      <c r="AF3360" s="1">
        <v>3744.572261184775</v>
      </c>
      <c r="AG3360" s="1">
        <v>15899.81439173179</v>
      </c>
      <c r="AH3360" s="1">
        <v>3614.6897552758023</v>
      </c>
      <c r="AI3360" s="1">
        <v>1148.5912119010413</v>
      </c>
      <c r="AJ3360" s="1">
        <v>7481.7660457287793</v>
      </c>
      <c r="AK3360" s="1">
        <v>3674.0057157019446</v>
      </c>
      <c r="AL3360" s="1">
        <v>104835.15625</v>
      </c>
      <c r="AM3360" s="1">
        <v>79702.9140625</v>
      </c>
      <c r="AN3360" s="1">
        <v>25132.236328125</v>
      </c>
      <c r="AO3360" t="s">
        <v>16170</v>
      </c>
    </row>
    <row r="3361" spans="1:41" x14ac:dyDescent="0.25">
      <c r="A3361" s="1">
        <v>2019</v>
      </c>
      <c r="B3361" t="s">
        <v>2506</v>
      </c>
      <c r="C3361" t="s">
        <v>7076</v>
      </c>
      <c r="D3361" t="s">
        <v>7219</v>
      </c>
      <c r="E3361" t="s">
        <v>7782</v>
      </c>
      <c r="F3361" t="s">
        <v>9441</v>
      </c>
      <c r="G3361" t="s">
        <v>11589</v>
      </c>
      <c r="H3361" t="s">
        <v>12703</v>
      </c>
      <c r="I3361" s="1">
        <v>3205.6785487497827</v>
      </c>
      <c r="J3361" s="1">
        <v>7249.459572877</v>
      </c>
      <c r="K3361" s="1">
        <v>362.61645901576355</v>
      </c>
      <c r="L3361" s="1">
        <v>101.24334183346105</v>
      </c>
      <c r="M3361" s="1">
        <v>1394.6786885221675</v>
      </c>
      <c r="N3361" s="1">
        <v>1462.5530513635797</v>
      </c>
      <c r="O3361" s="1"/>
      <c r="P3361" s="1">
        <v>1157.8983642236594</v>
      </c>
      <c r="Q3361" s="1">
        <v>1108.4841893304294</v>
      </c>
      <c r="R3361" s="1">
        <v>1092.8041952037604</v>
      </c>
      <c r="S3361" s="1">
        <v>1822.3801530022988</v>
      </c>
      <c r="T3361" s="1">
        <v>3005.0676808690969</v>
      </c>
      <c r="U3361" s="1">
        <v>359.51717304126981</v>
      </c>
      <c r="V3361" s="1">
        <v>2046.5618384906768</v>
      </c>
      <c r="W3361" s="1">
        <v>917.38864845013677</v>
      </c>
      <c r="X3361" s="1">
        <v>3054.8628755259624</v>
      </c>
      <c r="Y3361" s="1">
        <v>13585.203521530742</v>
      </c>
      <c r="Z3361" s="1">
        <v>1792.4843178139156</v>
      </c>
      <c r="AA3361" s="1">
        <v>15882.807523955409</v>
      </c>
      <c r="AB3361" s="1">
        <v>320.25955069768287</v>
      </c>
      <c r="AC3361" s="1">
        <v>1238.7768557901977</v>
      </c>
      <c r="AD3361" s="1">
        <v>5063.1016763584803</v>
      </c>
      <c r="AE3361" s="1">
        <v>1652.9525197299763</v>
      </c>
      <c r="AF3361" s="1">
        <v>2814.1188392165482</v>
      </c>
      <c r="AG3361" s="1">
        <v>15765.034656924649</v>
      </c>
      <c r="AH3361" s="1">
        <v>1630.2244225836891</v>
      </c>
      <c r="AI3361" s="1">
        <v>1117.8091414673963</v>
      </c>
      <c r="AJ3361" s="1">
        <v>10856.79876865145</v>
      </c>
      <c r="AK3361" s="1">
        <v>3575.5429192409047</v>
      </c>
      <c r="AL3361" s="1">
        <v>103636.3125</v>
      </c>
      <c r="AM3361" s="1">
        <v>81372.375</v>
      </c>
      <c r="AN3361" s="1">
        <v>22263.931640625</v>
      </c>
      <c r="AO3361" t="s">
        <v>16171</v>
      </c>
    </row>
    <row r="3362" spans="1:41" x14ac:dyDescent="0.25">
      <c r="A3362" s="1">
        <v>2019</v>
      </c>
      <c r="B3362" t="s">
        <v>2507</v>
      </c>
      <c r="C3362" t="s">
        <v>7076</v>
      </c>
      <c r="D3362" t="s">
        <v>7219</v>
      </c>
      <c r="E3362" t="s">
        <v>7782</v>
      </c>
      <c r="F3362" t="s">
        <v>9441</v>
      </c>
      <c r="G3362" t="s">
        <v>11589</v>
      </c>
      <c r="H3362" t="s">
        <v>12703</v>
      </c>
      <c r="I3362" s="1">
        <v>3117.6313071734698</v>
      </c>
      <c r="J3362" s="1">
        <v>4319.6459427161253</v>
      </c>
      <c r="K3362" s="1">
        <v>210.73168135135077</v>
      </c>
      <c r="L3362" s="1">
        <v>225.53985355441867</v>
      </c>
      <c r="M3362" s="1">
        <v>127.57144532633589</v>
      </c>
      <c r="N3362" s="1">
        <v>595.74415863111597</v>
      </c>
      <c r="O3362" s="1">
        <v>1697.2443525054739</v>
      </c>
      <c r="P3362" s="1">
        <v>916.96758642074258</v>
      </c>
      <c r="Q3362" s="1">
        <v>802.89340139949388</v>
      </c>
      <c r="R3362" s="1">
        <v>569.10788483998658</v>
      </c>
      <c r="S3362" s="1">
        <v>1630.038032506935</v>
      </c>
      <c r="T3362" s="1">
        <v>1959.2350914828289</v>
      </c>
      <c r="U3362" s="1">
        <v>267.76323292609595</v>
      </c>
      <c r="V3362" s="1">
        <v>872.54306981153889</v>
      </c>
      <c r="W3362" s="1">
        <v>502.90830981957498</v>
      </c>
      <c r="X3362" s="1">
        <v>1520.6853762381259</v>
      </c>
      <c r="Y3362" s="1">
        <v>15923.341478975852</v>
      </c>
      <c r="Z3362" s="1">
        <v>429.43699388896891</v>
      </c>
      <c r="AA3362" s="1">
        <v>15742.75476357449</v>
      </c>
      <c r="AB3362" s="1">
        <v>193.64532880934937</v>
      </c>
      <c r="AC3362" s="1">
        <v>1199.2614685786732</v>
      </c>
      <c r="AD3362" s="1">
        <v>3116.91408481602</v>
      </c>
      <c r="AE3362" s="1">
        <v>1636.3258102423915</v>
      </c>
      <c r="AF3362" s="1">
        <v>2670.0194456791555</v>
      </c>
      <c r="AG3362" s="1">
        <v>13448.395243127708</v>
      </c>
      <c r="AH3362" s="1">
        <v>2375.5315411768293</v>
      </c>
      <c r="AI3362" s="1">
        <v>938.61029964061106</v>
      </c>
      <c r="AJ3362" s="1">
        <v>8730.2749819909204</v>
      </c>
      <c r="AK3362" s="1">
        <v>4252.2236026194187</v>
      </c>
      <c r="AL3362" s="1">
        <v>89992.984375</v>
      </c>
      <c r="AM3362" s="1">
        <v>71467.6484375</v>
      </c>
      <c r="AN3362" s="1">
        <v>18525.337890625</v>
      </c>
      <c r="AO3362" t="s">
        <v>16172</v>
      </c>
    </row>
    <row r="3363" spans="1:41" x14ac:dyDescent="0.25">
      <c r="A3363" s="1">
        <v>2019</v>
      </c>
      <c r="B3363" t="s">
        <v>2508</v>
      </c>
      <c r="C3363" t="s">
        <v>7076</v>
      </c>
      <c r="D3363" t="s">
        <v>7219</v>
      </c>
      <c r="E3363" t="s">
        <v>7782</v>
      </c>
      <c r="F3363" t="s">
        <v>9441</v>
      </c>
      <c r="G3363" t="s">
        <v>11589</v>
      </c>
      <c r="H3363" t="s">
        <v>12703</v>
      </c>
      <c r="I3363" s="1">
        <v>2939.1552854984729</v>
      </c>
      <c r="J3363" s="1">
        <v>4459.2138176870812</v>
      </c>
      <c r="K3363" s="1">
        <v>215.291670657076</v>
      </c>
      <c r="L3363" s="1">
        <v>249.27332583867056</v>
      </c>
      <c r="M3363" s="1">
        <v>156.41447018924762</v>
      </c>
      <c r="N3363" s="1">
        <v>676.26263148597786</v>
      </c>
      <c r="O3363" s="1">
        <v>1873.4623054063311</v>
      </c>
      <c r="P3363" s="1">
        <v>854.17361569356535</v>
      </c>
      <c r="Q3363" s="1">
        <v>899.68861502162656</v>
      </c>
      <c r="R3363" s="1">
        <v>863.78530608413246</v>
      </c>
      <c r="S3363" s="1">
        <v>1808.6153661050369</v>
      </c>
      <c r="T3363" s="1">
        <v>2012.0716883838879</v>
      </c>
      <c r="U3363" s="1">
        <v>255.13505404700555</v>
      </c>
      <c r="V3363" s="1">
        <v>1265.3695284725338</v>
      </c>
      <c r="W3363" s="1">
        <v>523.44603882109175</v>
      </c>
      <c r="X3363" s="1">
        <v>2868.3416787479059</v>
      </c>
      <c r="Y3363" s="1">
        <v>15750.050049627211</v>
      </c>
      <c r="Z3363" s="1">
        <v>477.30811718884451</v>
      </c>
      <c r="AA3363" s="1">
        <v>15793.183502724509</v>
      </c>
      <c r="AB3363" s="1">
        <v>192.26462800112705</v>
      </c>
      <c r="AC3363" s="1">
        <v>1208.3608306349904</v>
      </c>
      <c r="AD3363" s="1">
        <v>3176.9108210977652</v>
      </c>
      <c r="AE3363" s="1">
        <v>2196.511593152411</v>
      </c>
      <c r="AF3363" s="1">
        <v>2311.7505807911648</v>
      </c>
      <c r="AG3363" s="1">
        <v>15382.288057694823</v>
      </c>
      <c r="AH3363" s="1">
        <v>3100.8477219545343</v>
      </c>
      <c r="AI3363" s="1">
        <v>794.76831691163568</v>
      </c>
      <c r="AJ3363" s="1">
        <v>8950.2536869806263</v>
      </c>
      <c r="AK3363" s="1">
        <v>3726.4089376817228</v>
      </c>
      <c r="AL3363" s="1">
        <v>94980.6015625</v>
      </c>
      <c r="AM3363" s="1">
        <v>74531.7578125</v>
      </c>
      <c r="AN3363" s="1">
        <v>20448.841796875</v>
      </c>
      <c r="AO3363" t="s">
        <v>16173</v>
      </c>
    </row>
    <row r="3364" spans="1:41" x14ac:dyDescent="0.25">
      <c r="A3364" s="1">
        <v>2019</v>
      </c>
      <c r="B3364" t="s">
        <v>2509</v>
      </c>
      <c r="C3364" t="s">
        <v>7076</v>
      </c>
      <c r="D3364" t="s">
        <v>7219</v>
      </c>
      <c r="E3364" t="s">
        <v>7782</v>
      </c>
      <c r="F3364" t="s">
        <v>9441</v>
      </c>
      <c r="G3364" t="s">
        <v>11589</v>
      </c>
      <c r="H3364" t="s">
        <v>12703</v>
      </c>
      <c r="I3364" s="1">
        <v>2883.7041434744838</v>
      </c>
      <c r="J3364" s="1">
        <v>5300.0327168078111</v>
      </c>
      <c r="K3364" s="1">
        <v>251.583426076488</v>
      </c>
      <c r="L3364" s="1">
        <v>217.16902277786434</v>
      </c>
      <c r="M3364" s="1">
        <v>633.66877957236829</v>
      </c>
      <c r="N3364" s="1">
        <v>668.45251498114499</v>
      </c>
      <c r="O3364" s="1">
        <v>1867.8693367259784</v>
      </c>
      <c r="P3364" s="1">
        <v>831.67602543455223</v>
      </c>
      <c r="Q3364" s="1">
        <v>835.34585375375366</v>
      </c>
      <c r="R3364" s="1">
        <v>1025.624814601166</v>
      </c>
      <c r="S3364" s="1">
        <v>1857.4160187215339</v>
      </c>
      <c r="T3364" s="1">
        <v>3009.2751356793401</v>
      </c>
      <c r="U3364" s="1">
        <v>248.81567759229094</v>
      </c>
      <c r="V3364" s="1">
        <v>2321.6000398592832</v>
      </c>
      <c r="W3364" s="1">
        <v>644.78735240489323</v>
      </c>
      <c r="X3364" s="1">
        <v>2517.7601968517147</v>
      </c>
      <c r="Y3364" s="1">
        <v>15196.839435180667</v>
      </c>
      <c r="Z3364" s="1">
        <v>959.73797665045834</v>
      </c>
      <c r="AA3364" s="1">
        <v>15999.288536064416</v>
      </c>
      <c r="AB3364" s="1">
        <v>191.70197160623943</v>
      </c>
      <c r="AC3364" s="1">
        <v>1183.6014090873189</v>
      </c>
      <c r="AD3364" s="1">
        <v>3694.4977547402477</v>
      </c>
      <c r="AE3364" s="1">
        <v>1616.4633464278609</v>
      </c>
      <c r="AF3364" s="1">
        <v>2436.1694379124474</v>
      </c>
      <c r="AG3364" s="1">
        <v>16016.873758089239</v>
      </c>
      <c r="AH3364" s="1">
        <v>2381.7971101112553</v>
      </c>
      <c r="AI3364" s="1">
        <v>810.27519394032595</v>
      </c>
      <c r="AJ3364" s="1">
        <v>10265.633897128688</v>
      </c>
      <c r="AK3364" s="1">
        <v>3689.308901747464</v>
      </c>
      <c r="AL3364" s="1">
        <v>99556.96875</v>
      </c>
      <c r="AM3364" s="1">
        <v>78007.0234375</v>
      </c>
      <c r="AN3364" s="1">
        <v>21549.94140625</v>
      </c>
      <c r="AO3364" t="s">
        <v>16174</v>
      </c>
    </row>
    <row r="3365" spans="1:41" x14ac:dyDescent="0.25">
      <c r="A3365" s="1">
        <v>2019</v>
      </c>
      <c r="B3365" t="s">
        <v>2510</v>
      </c>
      <c r="C3365" t="s">
        <v>7076</v>
      </c>
      <c r="D3365" t="s">
        <v>7219</v>
      </c>
      <c r="E3365" t="s">
        <v>7782</v>
      </c>
      <c r="F3365" t="s">
        <v>9441</v>
      </c>
      <c r="G3365" t="s">
        <v>11589</v>
      </c>
      <c r="H3365" t="s">
        <v>12703</v>
      </c>
      <c r="I3365" s="1">
        <v>3211.3908365461939</v>
      </c>
      <c r="J3365" s="1">
        <v>11322.264464164633</v>
      </c>
      <c r="K3365" s="1">
        <v>337.64913329537501</v>
      </c>
      <c r="L3365" s="1">
        <v>205.28804857688053</v>
      </c>
      <c r="M3365" s="1">
        <v>1092.1400020916465</v>
      </c>
      <c r="N3365" s="1">
        <v>887.79164316138144</v>
      </c>
      <c r="O3365" s="1"/>
      <c r="P3365" s="1">
        <v>1059.8652342180287</v>
      </c>
      <c r="Q3365" s="1">
        <v>1097.3305068468758</v>
      </c>
      <c r="R3365" s="1">
        <v>988.15199232576424</v>
      </c>
      <c r="S3365" s="1">
        <v>2825.9865410476959</v>
      </c>
      <c r="T3365" s="1">
        <v>2620.6984924708154</v>
      </c>
      <c r="U3365" s="1">
        <v>258.04798522398272</v>
      </c>
      <c r="V3365" s="1">
        <v>2039.7769933064512</v>
      </c>
      <c r="W3365" s="1">
        <v>804.77282872957949</v>
      </c>
      <c r="X3365" s="1">
        <v>1604.0858689331781</v>
      </c>
      <c r="Y3365" s="1">
        <v>15303.787238324365</v>
      </c>
      <c r="Z3365" s="1">
        <v>1637.9365577942594</v>
      </c>
      <c r="AA3365" s="1">
        <v>13711.712904148344</v>
      </c>
      <c r="AB3365" s="1">
        <v>265.78250544474849</v>
      </c>
      <c r="AC3365" s="1">
        <v>1292.1353917127353</v>
      </c>
      <c r="AD3365" s="1">
        <v>5604.2547793446765</v>
      </c>
      <c r="AE3365" s="1">
        <v>2235.2374225365661</v>
      </c>
      <c r="AF3365" s="1">
        <v>3372.5498721859444</v>
      </c>
      <c r="AG3365" s="1">
        <v>15331.086180954269</v>
      </c>
      <c r="AH3365" s="1">
        <v>1599.7180381123935</v>
      </c>
      <c r="AI3365" s="1">
        <v>865.9224602205652</v>
      </c>
      <c r="AJ3365" s="1">
        <v>9531.0149181915094</v>
      </c>
      <c r="AK3365" s="1">
        <v>3634.4327154975554</v>
      </c>
      <c r="AL3365" s="1">
        <v>104740.8125</v>
      </c>
      <c r="AM3365" s="1">
        <v>83485.375</v>
      </c>
      <c r="AN3365" s="1">
        <v>21255.443359375</v>
      </c>
      <c r="AO3365" t="s">
        <v>16175</v>
      </c>
    </row>
    <row r="3366" spans="1:41" x14ac:dyDescent="0.25">
      <c r="A3366" s="1">
        <v>2019</v>
      </c>
      <c r="B3366" t="s">
        <v>2511</v>
      </c>
      <c r="C3366" t="s">
        <v>7076</v>
      </c>
      <c r="D3366" t="s">
        <v>7219</v>
      </c>
      <c r="E3366" t="s">
        <v>7782</v>
      </c>
      <c r="F3366" t="s">
        <v>9441</v>
      </c>
      <c r="G3366" t="s">
        <v>11589</v>
      </c>
      <c r="H3366" t="s">
        <v>12703</v>
      </c>
      <c r="I3366" s="1">
        <v>3270.4892881490373</v>
      </c>
      <c r="J3366" s="1">
        <v>6285.6756983606192</v>
      </c>
      <c r="K3366" s="1">
        <v>241.59156057276218</v>
      </c>
      <c r="L3366" s="1">
        <v>208.20935855506116</v>
      </c>
      <c r="M3366" s="1">
        <v>1132.0551477940426</v>
      </c>
      <c r="N3366" s="1">
        <v>640.83200229047077</v>
      </c>
      <c r="O3366" s="1">
        <v>1682.6568889767086</v>
      </c>
      <c r="P3366" s="1">
        <v>848.09132240777535</v>
      </c>
      <c r="Q3366" s="1">
        <v>882.76696785558522</v>
      </c>
      <c r="R3366" s="1">
        <v>966.62647115120728</v>
      </c>
      <c r="S3366" s="1">
        <v>2166.1611478781429</v>
      </c>
      <c r="T3366" s="1">
        <v>2663.6591712801001</v>
      </c>
      <c r="U3366" s="1">
        <v>255.26733724767627</v>
      </c>
      <c r="V3366" s="1">
        <v>1893.4177275849379</v>
      </c>
      <c r="W3366" s="1">
        <v>645.93734903542429</v>
      </c>
      <c r="X3366" s="1">
        <v>1623.4393315154862</v>
      </c>
      <c r="Y3366" s="1">
        <v>13673.450412571181</v>
      </c>
      <c r="Z3366" s="1">
        <v>1567.9904360850726</v>
      </c>
      <c r="AA3366" s="1">
        <v>12613.366047879364</v>
      </c>
      <c r="AB3366" s="1">
        <v>269.69549109211016</v>
      </c>
      <c r="AC3366" s="1">
        <v>1186.0079749557767</v>
      </c>
      <c r="AD3366" s="1">
        <v>3823.3383510837425</v>
      </c>
      <c r="AE3366" s="1">
        <v>1968.8880707712074</v>
      </c>
      <c r="AF3366" s="1">
        <v>1518.9634375168873</v>
      </c>
      <c r="AG3366" s="1">
        <v>13376.866229845242</v>
      </c>
      <c r="AH3366" s="1">
        <v>2827.9962597649474</v>
      </c>
      <c r="AI3366" s="1">
        <v>806.86675730026366</v>
      </c>
      <c r="AJ3366" s="1">
        <v>8240.0396815655185</v>
      </c>
      <c r="AK3366" s="1">
        <v>3433.616491330326</v>
      </c>
      <c r="AL3366" s="1">
        <v>90713.96875</v>
      </c>
      <c r="AM3366" s="1">
        <v>69396.953125</v>
      </c>
      <c r="AN3366" s="1">
        <v>21317.015625</v>
      </c>
      <c r="AO3366" t="s">
        <v>16176</v>
      </c>
    </row>
    <row r="3367" spans="1:41" x14ac:dyDescent="0.25">
      <c r="A3367" s="1">
        <v>2019</v>
      </c>
      <c r="B3367" t="s">
        <v>2512</v>
      </c>
      <c r="C3367" t="s">
        <v>7076</v>
      </c>
      <c r="D3367" t="s">
        <v>7219</v>
      </c>
      <c r="E3367" t="s">
        <v>7782</v>
      </c>
      <c r="F3367" t="s">
        <v>9441</v>
      </c>
      <c r="G3367" t="s">
        <v>11590</v>
      </c>
      <c r="H3367" t="s">
        <v>12703</v>
      </c>
      <c r="I3367" s="1">
        <v>3041.0540610405828</v>
      </c>
      <c r="J3367" s="1">
        <v>3710.5573803008001</v>
      </c>
      <c r="K3367" s="1">
        <v>218</v>
      </c>
      <c r="L3367" s="1">
        <v>222.980159014272</v>
      </c>
      <c r="M3367" s="1">
        <v>125.99342864956191</v>
      </c>
      <c r="N3367" s="1">
        <v>594.12799999999993</v>
      </c>
      <c r="O3367" s="1">
        <v>1727.943193137206</v>
      </c>
      <c r="P3367" s="1">
        <v>909.64999999999986</v>
      </c>
      <c r="Q3367" s="1">
        <v>799.83844038000007</v>
      </c>
      <c r="R3367" s="1">
        <v>560.16946672204858</v>
      </c>
      <c r="S3367" s="1">
        <v>1619.045152646484</v>
      </c>
      <c r="T3367" s="1">
        <v>1994.672679326171</v>
      </c>
      <c r="U3367" s="1">
        <v>210.8</v>
      </c>
      <c r="V3367" s="1">
        <v>867</v>
      </c>
      <c r="W3367" s="1">
        <v>486.96955904966802</v>
      </c>
      <c r="X3367" s="1">
        <v>1594.0018521625</v>
      </c>
      <c r="Y3367" s="1">
        <v>17697</v>
      </c>
      <c r="Z3367" s="1">
        <v>419.78949999999998</v>
      </c>
      <c r="AA3367" s="1">
        <v>15758.132697865311</v>
      </c>
      <c r="AB3367" s="1">
        <v>170</v>
      </c>
      <c r="AC3367" s="1">
        <v>1217.3838972948149</v>
      </c>
      <c r="AD3367" s="1">
        <v>3081.0952052599991</v>
      </c>
      <c r="AE3367" s="1">
        <v>1630.379095967369</v>
      </c>
      <c r="AF3367" s="1">
        <v>2639.7168889935738</v>
      </c>
      <c r="AG3367" s="1">
        <v>13411.18630742194</v>
      </c>
      <c r="AH3367" s="1">
        <v>2367.00164</v>
      </c>
      <c r="AI3367" s="1">
        <v>909.76258183680011</v>
      </c>
      <c r="AJ3367" s="1">
        <v>8758.9030514991409</v>
      </c>
      <c r="AK3367" s="1">
        <v>4011</v>
      </c>
      <c r="AL3367" s="1">
        <v>90754.15625</v>
      </c>
      <c r="AM3367" s="1">
        <v>72448.671875</v>
      </c>
      <c r="AN3367" s="1">
        <v>18305.484375</v>
      </c>
      <c r="AO3367" t="s">
        <v>16177</v>
      </c>
    </row>
    <row r="3368" spans="1:41" x14ac:dyDescent="0.25">
      <c r="A3368" s="1">
        <v>2019</v>
      </c>
      <c r="B3368" t="s">
        <v>2513</v>
      </c>
      <c r="C3368" t="s">
        <v>7076</v>
      </c>
      <c r="D3368" t="s">
        <v>7219</v>
      </c>
      <c r="E3368" t="s">
        <v>7782</v>
      </c>
      <c r="F3368" t="s">
        <v>9441</v>
      </c>
      <c r="G3368" t="s">
        <v>11590</v>
      </c>
      <c r="H3368" t="s">
        <v>12703</v>
      </c>
      <c r="I3368" s="1">
        <v>3165.0439617069478</v>
      </c>
      <c r="J3368" s="1">
        <v>6764.7034767641817</v>
      </c>
      <c r="K3368" s="1">
        <v>351</v>
      </c>
      <c r="L3368" s="1">
        <v>184.81909999999999</v>
      </c>
      <c r="M3368" s="1">
        <v>1350</v>
      </c>
      <c r="N3368" s="1">
        <v>1081.6379999999999</v>
      </c>
      <c r="O3368" s="1"/>
      <c r="P3368" s="1">
        <v>1120.8049599999999</v>
      </c>
      <c r="Q3368" s="1">
        <v>1051.0020153949611</v>
      </c>
      <c r="R3368" s="1">
        <v>879.92468712871448</v>
      </c>
      <c r="S3368" s="1">
        <v>2588</v>
      </c>
      <c r="T3368" s="1">
        <v>2653.4298423763798</v>
      </c>
      <c r="U3368" s="1">
        <v>238.68</v>
      </c>
      <c r="V3368" s="1">
        <v>1798</v>
      </c>
      <c r="W3368" s="1">
        <v>891</v>
      </c>
      <c r="X3368" s="1">
        <v>2740.05</v>
      </c>
      <c r="Y3368" s="1">
        <v>13150</v>
      </c>
      <c r="Z3368" s="1">
        <v>2130.1081340786</v>
      </c>
      <c r="AA3368" s="1">
        <v>15602</v>
      </c>
      <c r="AB3368" s="1">
        <v>310</v>
      </c>
      <c r="AC3368" s="1">
        <v>1199.0925</v>
      </c>
      <c r="AD3368" s="1">
        <v>4896.9848172331394</v>
      </c>
      <c r="AE3368" s="1">
        <v>1867</v>
      </c>
      <c r="AF3368" s="1">
        <v>3601.9050793465999</v>
      </c>
      <c r="AG3368" s="1">
        <v>15507</v>
      </c>
      <c r="AH3368" s="1">
        <v>3474.927987707837</v>
      </c>
      <c r="AI3368" s="1">
        <v>1082</v>
      </c>
      <c r="AJ3368" s="1">
        <v>7332.7392</v>
      </c>
      <c r="AK3368" s="1">
        <v>3461</v>
      </c>
      <c r="AL3368" s="1">
        <v>100472.859375</v>
      </c>
      <c r="AM3368" s="1">
        <v>76674.4609375</v>
      </c>
      <c r="AN3368" s="1">
        <v>23798.392578125</v>
      </c>
      <c r="AO3368" t="s">
        <v>16178</v>
      </c>
    </row>
    <row r="3369" spans="1:41" x14ac:dyDescent="0.25">
      <c r="A3369" s="1">
        <v>2019</v>
      </c>
      <c r="B3369" t="s">
        <v>2514</v>
      </c>
      <c r="C3369" t="s">
        <v>7076</v>
      </c>
      <c r="D3369" t="s">
        <v>7219</v>
      </c>
      <c r="E3369" t="s">
        <v>7782</v>
      </c>
      <c r="F3369" t="s">
        <v>9441</v>
      </c>
      <c r="G3369" t="s">
        <v>11590</v>
      </c>
      <c r="H3369" t="s">
        <v>12703</v>
      </c>
      <c r="I3369" s="1">
        <v>2858.010101706042</v>
      </c>
      <c r="J3369" s="1">
        <v>4465.1730033000003</v>
      </c>
      <c r="K3369" s="1">
        <v>214.26281178693469</v>
      </c>
      <c r="L3369" s="1">
        <v>245.72370000000001</v>
      </c>
      <c r="M3369" s="1">
        <v>153.92128061970999</v>
      </c>
      <c r="N3369" s="1">
        <v>672.52563435740115</v>
      </c>
      <c r="O3369" s="1">
        <v>1896</v>
      </c>
      <c r="P3369" s="1">
        <v>909.64999999999986</v>
      </c>
      <c r="Q3369" s="1">
        <v>929.85684396744773</v>
      </c>
      <c r="R3369" s="1">
        <v>874.99159809592936</v>
      </c>
      <c r="S3369" s="1">
        <v>1869.2615958433951</v>
      </c>
      <c r="T3369" s="1">
        <v>2137.8353501643742</v>
      </c>
      <c r="U3369" s="1">
        <v>251.99971285382381</v>
      </c>
      <c r="V3369" s="1">
        <v>1250</v>
      </c>
      <c r="W3369" s="1">
        <v>506.87591972400003</v>
      </c>
      <c r="X3369" s="1">
        <v>2974.7197848300002</v>
      </c>
      <c r="Y3369" s="1">
        <v>16506.435000000009</v>
      </c>
      <c r="Z3369" s="1">
        <v>493.185</v>
      </c>
      <c r="AA3369" s="1">
        <v>15776.39909394704</v>
      </c>
      <c r="AB3369" s="1">
        <v>172</v>
      </c>
      <c r="AC3369" s="1">
        <v>1245.6235289678971</v>
      </c>
      <c r="AD3369" s="1">
        <v>3447.6104636280638</v>
      </c>
      <c r="AE3369" s="1">
        <v>2126.9791943999999</v>
      </c>
      <c r="AF3369" s="1">
        <v>2278.864459706645</v>
      </c>
      <c r="AG3369" s="1">
        <v>15763</v>
      </c>
      <c r="AH3369" s="1">
        <v>3312.609609220031</v>
      </c>
      <c r="AI3369" s="1">
        <v>769.60926576000008</v>
      </c>
      <c r="AJ3369" s="1">
        <v>9523.4067623711016</v>
      </c>
      <c r="AK3369" s="1">
        <v>3945.001707045381</v>
      </c>
      <c r="AL3369" s="1">
        <v>97571.53125</v>
      </c>
      <c r="AM3369" s="1">
        <v>76171.828125</v>
      </c>
      <c r="AN3369" s="1">
        <v>21399.708984375</v>
      </c>
      <c r="AO3369" t="s">
        <v>16179</v>
      </c>
    </row>
    <row r="3370" spans="1:41" x14ac:dyDescent="0.25">
      <c r="A3370" s="1">
        <v>2019</v>
      </c>
      <c r="B3370" t="s">
        <v>2515</v>
      </c>
      <c r="C3370" t="s">
        <v>7076</v>
      </c>
      <c r="D3370" t="s">
        <v>7219</v>
      </c>
      <c r="E3370" t="s">
        <v>7782</v>
      </c>
      <c r="F3370" t="s">
        <v>9441</v>
      </c>
      <c r="G3370" t="s">
        <v>11590</v>
      </c>
      <c r="H3370" t="s">
        <v>12703</v>
      </c>
      <c r="I3370" s="1">
        <v>3059.7623062171779</v>
      </c>
      <c r="J3370" s="1">
        <v>10777.09803480829</v>
      </c>
      <c r="K3370" s="1">
        <v>315.70798342656002</v>
      </c>
      <c r="L3370" s="1">
        <v>197.75720000000001</v>
      </c>
      <c r="M3370" s="1">
        <v>1020.1702839153</v>
      </c>
      <c r="N3370" s="1">
        <v>830.10107749999986</v>
      </c>
      <c r="O3370" s="1"/>
      <c r="P3370" s="1">
        <v>987.1105245839999</v>
      </c>
      <c r="Q3370" s="1">
        <v>1025.0187453759779</v>
      </c>
      <c r="R3370" s="1">
        <v>918.51018353358631</v>
      </c>
      <c r="S3370" s="1">
        <v>2643</v>
      </c>
      <c r="T3370" s="1">
        <v>2496.96</v>
      </c>
      <c r="U3370" s="1">
        <v>238.68</v>
      </c>
      <c r="V3370" s="1">
        <v>1914</v>
      </c>
      <c r="W3370" s="1">
        <v>752.47699999999998</v>
      </c>
      <c r="X3370" s="1">
        <v>1708.5</v>
      </c>
      <c r="Y3370" s="1">
        <v>14235.92014591085</v>
      </c>
      <c r="Z3370" s="1">
        <v>1530</v>
      </c>
      <c r="AA3370" s="1">
        <v>12984</v>
      </c>
      <c r="AB3370" s="1">
        <v>243.4</v>
      </c>
      <c r="AC3370" s="1">
        <v>1206.9864</v>
      </c>
      <c r="AD3370" s="1">
        <v>5234.9462325600016</v>
      </c>
      <c r="AE3370" s="1">
        <v>2087.94</v>
      </c>
      <c r="AF3370" s="1">
        <v>3213.3120818923039</v>
      </c>
      <c r="AG3370" s="1">
        <v>14613</v>
      </c>
      <c r="AH3370" s="1">
        <v>1509</v>
      </c>
      <c r="AI3370" s="1">
        <v>808.86</v>
      </c>
      <c r="AJ3370" s="1">
        <v>9081</v>
      </c>
      <c r="AK3370" s="1">
        <v>3394.9312799999998</v>
      </c>
      <c r="AL3370" s="1">
        <v>99028.1484375</v>
      </c>
      <c r="AM3370" s="1">
        <v>78900.203125</v>
      </c>
      <c r="AN3370" s="1">
        <v>20127.953125</v>
      </c>
      <c r="AO3370" t="s">
        <v>16180</v>
      </c>
    </row>
    <row r="3371" spans="1:41" x14ac:dyDescent="0.25">
      <c r="A3371" s="1">
        <v>2019</v>
      </c>
      <c r="B3371" t="s">
        <v>2516</v>
      </c>
      <c r="C3371" t="s">
        <v>7076</v>
      </c>
      <c r="D3371" t="s">
        <v>7219</v>
      </c>
      <c r="E3371" t="s">
        <v>7782</v>
      </c>
      <c r="F3371" t="s">
        <v>9441</v>
      </c>
      <c r="G3371" t="s">
        <v>11590</v>
      </c>
      <c r="H3371" t="s">
        <v>12703</v>
      </c>
      <c r="I3371" s="1">
        <v>3081.3671308943631</v>
      </c>
      <c r="J3371" s="1">
        <v>6020.2956949447198</v>
      </c>
      <c r="K3371" s="1">
        <v>224.91395288476801</v>
      </c>
      <c r="L3371" s="1">
        <v>198.1067256</v>
      </c>
      <c r="M3371" s="1">
        <v>1061.2</v>
      </c>
      <c r="N3371" s="1">
        <v>613.34141779999993</v>
      </c>
      <c r="O3371" s="1">
        <v>1575.4921684641331</v>
      </c>
      <c r="P3371" s="1">
        <v>861.35</v>
      </c>
      <c r="Q3371" s="1">
        <v>827.202810151059</v>
      </c>
      <c r="R3371" s="1">
        <v>895.50241131879636</v>
      </c>
      <c r="S3371" s="1">
        <v>2022.639511952601</v>
      </c>
      <c r="T3371" s="1">
        <v>2503.6314299999999</v>
      </c>
      <c r="U3371" s="1">
        <v>234.62299999999999</v>
      </c>
      <c r="V3371" s="1">
        <v>42</v>
      </c>
      <c r="W3371" s="1">
        <v>606.70066199999985</v>
      </c>
      <c r="X3371" s="1">
        <v>1552.2768000000001</v>
      </c>
      <c r="Y3371" s="1">
        <v>12925.7027</v>
      </c>
      <c r="Z3371" s="1">
        <v>1469.8598372960639</v>
      </c>
      <c r="AA3371" s="1">
        <v>12031.173110203121</v>
      </c>
      <c r="AB3371" s="1">
        <v>243</v>
      </c>
      <c r="AC3371" s="1">
        <v>1110.4736</v>
      </c>
      <c r="AD3371" s="1">
        <v>3584.0597986573721</v>
      </c>
      <c r="AE3371" s="1">
        <v>1836.306</v>
      </c>
      <c r="AF3371" s="1">
        <v>1445.2610343785909</v>
      </c>
      <c r="AG3371" s="1">
        <v>12815.566066554869</v>
      </c>
      <c r="AH3371" s="1">
        <v>2708.0111347325701</v>
      </c>
      <c r="AI3371" s="1">
        <v>756.37080000000003</v>
      </c>
      <c r="AJ3371" s="1">
        <v>7878.8422705228322</v>
      </c>
      <c r="AK3371" s="1">
        <v>3218.7312575999999</v>
      </c>
      <c r="AL3371" s="1">
        <v>84343.9921875</v>
      </c>
      <c r="AM3371" s="1">
        <v>64286.97265625</v>
      </c>
      <c r="AN3371" s="1">
        <v>20057.025390625</v>
      </c>
      <c r="AO3371" t="s">
        <v>16181</v>
      </c>
    </row>
    <row r="3372" spans="1:41" x14ac:dyDescent="0.25">
      <c r="A3372" s="1">
        <v>2019</v>
      </c>
      <c r="B3372" t="s">
        <v>2517</v>
      </c>
      <c r="C3372" t="s">
        <v>7076</v>
      </c>
      <c r="D3372" t="s">
        <v>7219</v>
      </c>
      <c r="E3372" t="s">
        <v>7782</v>
      </c>
      <c r="F3372" t="s">
        <v>9441</v>
      </c>
      <c r="G3372" t="s">
        <v>11590</v>
      </c>
      <c r="H3372" t="s">
        <v>12703</v>
      </c>
      <c r="I3372" s="1">
        <v>3102.984276183282</v>
      </c>
      <c r="J3372" s="1">
        <v>7017.2223207585039</v>
      </c>
      <c r="K3372" s="1">
        <v>351</v>
      </c>
      <c r="L3372" s="1">
        <v>98</v>
      </c>
      <c r="M3372" s="1">
        <v>1350</v>
      </c>
      <c r="N3372" s="1">
        <v>1415.7</v>
      </c>
      <c r="O3372" s="1"/>
      <c r="P3372" s="1">
        <v>1120.8049599999999</v>
      </c>
      <c r="Q3372" s="1">
        <v>1072.973773752688</v>
      </c>
      <c r="R3372" s="1">
        <v>1057.79609</v>
      </c>
      <c r="S3372" s="1">
        <v>1764</v>
      </c>
      <c r="T3372" s="1">
        <v>2908.8</v>
      </c>
      <c r="U3372" s="1">
        <v>348</v>
      </c>
      <c r="V3372" s="1">
        <v>1981</v>
      </c>
      <c r="W3372" s="1">
        <v>888</v>
      </c>
      <c r="X3372" s="1">
        <v>2957</v>
      </c>
      <c r="Y3372" s="1">
        <v>13150</v>
      </c>
      <c r="Z3372" s="1">
        <v>1735.0618812516</v>
      </c>
      <c r="AA3372" s="1">
        <v>15374</v>
      </c>
      <c r="AB3372" s="1">
        <v>310</v>
      </c>
      <c r="AC3372" s="1">
        <v>1199.0925</v>
      </c>
      <c r="AD3372" s="1">
        <v>4900.9046451600007</v>
      </c>
      <c r="AE3372" s="1">
        <v>1600</v>
      </c>
      <c r="AF3372" s="1">
        <v>2723.968225948809</v>
      </c>
      <c r="AG3372" s="1">
        <v>15260</v>
      </c>
      <c r="AH3372" s="1">
        <v>1578</v>
      </c>
      <c r="AI3372" s="1">
        <v>1082</v>
      </c>
      <c r="AJ3372" s="1">
        <v>10509</v>
      </c>
      <c r="AK3372" s="1">
        <v>3461</v>
      </c>
      <c r="AL3372" s="1">
        <v>100316.3125</v>
      </c>
      <c r="AM3372" s="1">
        <v>78765.609375</v>
      </c>
      <c r="AN3372" s="1">
        <v>21550.703125</v>
      </c>
      <c r="AO3372" t="s">
        <v>16182</v>
      </c>
    </row>
    <row r="3373" spans="1:41" x14ac:dyDescent="0.25">
      <c r="A3373" s="1">
        <v>2019</v>
      </c>
      <c r="B3373" t="s">
        <v>2518</v>
      </c>
      <c r="C3373" t="s">
        <v>7076</v>
      </c>
      <c r="D3373" t="s">
        <v>7219</v>
      </c>
      <c r="E3373" t="s">
        <v>7782</v>
      </c>
      <c r="F3373" t="s">
        <v>9441</v>
      </c>
      <c r="G3373" t="s">
        <v>11590</v>
      </c>
      <c r="H3373" t="s">
        <v>12703</v>
      </c>
      <c r="I3373" s="1">
        <v>2800.6140027196038</v>
      </c>
      <c r="J3373" s="1">
        <v>5147.3142999750007</v>
      </c>
      <c r="K3373" s="1">
        <v>242.6554769795687</v>
      </c>
      <c r="L3373" s="1">
        <v>208.48918045628119</v>
      </c>
      <c r="M3373" s="1">
        <v>611.18493649919992</v>
      </c>
      <c r="N3373" s="1">
        <v>636.46268162399997</v>
      </c>
      <c r="O3373" s="1">
        <v>1794.8445134318581</v>
      </c>
      <c r="P3373" s="1">
        <v>746.2013831999999</v>
      </c>
      <c r="Q3373" s="1">
        <v>805.33580713893434</v>
      </c>
      <c r="R3373" s="1">
        <v>1019.787269936657</v>
      </c>
      <c r="S3373" s="1">
        <v>1770.2399414437</v>
      </c>
      <c r="T3373" s="1">
        <v>2865.681586687499</v>
      </c>
      <c r="U3373" s="1">
        <v>241.6463812135527</v>
      </c>
      <c r="V3373" s="1">
        <v>2240</v>
      </c>
      <c r="W3373" s="1">
        <v>614.53135369907989</v>
      </c>
      <c r="X3373" s="1">
        <v>2397.268872000001</v>
      </c>
      <c r="Y3373" s="1">
        <v>14959.776599999999</v>
      </c>
      <c r="Z3373" s="1">
        <v>925.49964928333748</v>
      </c>
      <c r="AA3373" s="1">
        <v>15582.25588252042</v>
      </c>
      <c r="AB3373" s="1">
        <v>172</v>
      </c>
      <c r="AC3373" s="1">
        <v>1120.22236</v>
      </c>
      <c r="AD3373" s="1">
        <v>3561.771831292026</v>
      </c>
      <c r="AE3373" s="1">
        <v>1586.8430277631469</v>
      </c>
      <c r="AF3373" s="1">
        <v>2423.0819833349251</v>
      </c>
      <c r="AG3373" s="1">
        <v>16094.72048062246</v>
      </c>
      <c r="AH3373" s="1">
        <v>2317.7077212833019</v>
      </c>
      <c r="AI3373" s="1">
        <v>771.49821600000007</v>
      </c>
      <c r="AJ3373" s="1">
        <v>10013.757801572599</v>
      </c>
      <c r="AK3373" s="1">
        <v>3585.570102492351</v>
      </c>
      <c r="AL3373" s="1">
        <v>97256.9765625</v>
      </c>
      <c r="AM3373" s="1">
        <v>76552.0078125</v>
      </c>
      <c r="AN3373" s="1">
        <v>20704.955078125</v>
      </c>
      <c r="AO3373" t="s">
        <v>16183</v>
      </c>
    </row>
    <row r="3374" spans="1:41" x14ac:dyDescent="0.25">
      <c r="A3374" s="1">
        <v>2019</v>
      </c>
      <c r="B3374" t="s">
        <v>2519</v>
      </c>
      <c r="C3374" t="s">
        <v>7076</v>
      </c>
      <c r="D3374" t="s">
        <v>7219</v>
      </c>
      <c r="E3374" t="s">
        <v>7783</v>
      </c>
      <c r="F3374" t="s">
        <v>9442</v>
      </c>
      <c r="G3374" t="s">
        <v>11591</v>
      </c>
      <c r="H3374" t="s">
        <v>12703</v>
      </c>
      <c r="I3374" s="1">
        <v>1467.4567484053218</v>
      </c>
      <c r="J3374" s="1">
        <v>3532.7556659693955</v>
      </c>
      <c r="K3374" s="1">
        <v>294.24346325439086</v>
      </c>
      <c r="L3374" s="1">
        <v>286.34336091261076</v>
      </c>
      <c r="M3374" s="1">
        <v>1442.8153844433875</v>
      </c>
      <c r="N3374" s="1">
        <v>1184.2184732316111</v>
      </c>
      <c r="O3374" s="1">
        <v>1262.9287647990295</v>
      </c>
      <c r="P3374" s="1">
        <v>1597.3253741054418</v>
      </c>
      <c r="Q3374" s="1">
        <v>776.38762039176538</v>
      </c>
      <c r="R3374" s="1">
        <v>922.66410401660755</v>
      </c>
      <c r="S3374" s="1">
        <v>1151.9647966216346</v>
      </c>
      <c r="T3374" s="1">
        <v>887.88639042670002</v>
      </c>
      <c r="U3374" s="1">
        <v>133.18295856400502</v>
      </c>
      <c r="V3374" s="1">
        <v>1134.2748637701093</v>
      </c>
      <c r="W3374" s="1">
        <v>302.99123073311142</v>
      </c>
      <c r="X3374" s="1">
        <v>1217.5794986366147</v>
      </c>
      <c r="Y3374" s="1">
        <v>9633.5673361296958</v>
      </c>
      <c r="Z3374" s="1">
        <v>1091.6643524014612</v>
      </c>
      <c r="AA3374" s="1">
        <v>8091.2248483846834</v>
      </c>
      <c r="AB3374" s="1">
        <v>96.557644958903637</v>
      </c>
      <c r="AC3374" s="1">
        <v>1389.159300011914</v>
      </c>
      <c r="AD3374" s="1">
        <v>3181.7946122259818</v>
      </c>
      <c r="AE3374" s="1">
        <v>1331.82958564005</v>
      </c>
      <c r="AF3374" s="1">
        <v>2680.6641283365066</v>
      </c>
      <c r="AG3374" s="1">
        <v>10401.262316827724</v>
      </c>
      <c r="AH3374" s="1">
        <v>2719.1520706817691</v>
      </c>
      <c r="AI3374" s="1">
        <v>704.75982240119322</v>
      </c>
      <c r="AJ3374" s="1">
        <v>4580.3839166137386</v>
      </c>
      <c r="AK3374" s="1">
        <v>550.75597237600164</v>
      </c>
      <c r="AL3374" s="1">
        <v>64047.79296875</v>
      </c>
      <c r="AM3374" s="1">
        <v>50234.36328125</v>
      </c>
      <c r="AN3374" s="1">
        <v>13813.4296875</v>
      </c>
      <c r="AO3374" t="s">
        <v>16184</v>
      </c>
    </row>
    <row r="3375" spans="1:41" x14ac:dyDescent="0.25">
      <c r="A3375" s="1">
        <v>2019</v>
      </c>
      <c r="B3375" t="s">
        <v>2520</v>
      </c>
      <c r="C3375" t="s">
        <v>7076</v>
      </c>
      <c r="D3375" t="s">
        <v>7219</v>
      </c>
      <c r="E3375" t="s">
        <v>7783</v>
      </c>
      <c r="F3375" t="s">
        <v>9442</v>
      </c>
      <c r="G3375" t="s">
        <v>11591</v>
      </c>
      <c r="H3375" t="s">
        <v>12703</v>
      </c>
      <c r="I3375" s="1">
        <v>1492.7489135298617</v>
      </c>
      <c r="J3375" s="1">
        <v>3281.8657058426766</v>
      </c>
      <c r="K3375" s="1">
        <v>319.37771378868797</v>
      </c>
      <c r="L3375" s="1">
        <v>303.38185091581045</v>
      </c>
      <c r="M3375" s="1">
        <v>1518.8931071626221</v>
      </c>
      <c r="N3375" s="1">
        <v>943.59722791438628</v>
      </c>
      <c r="O3375" s="1">
        <v>1183.4520598768813</v>
      </c>
      <c r="P3375" s="1">
        <v>2169.5896315683972</v>
      </c>
      <c r="Q3375" s="1">
        <v>768.90266707524916</v>
      </c>
      <c r="R3375" s="1">
        <v>909.75758071793871</v>
      </c>
      <c r="S3375" s="1">
        <v>1104.7029763717987</v>
      </c>
      <c r="T3375" s="1">
        <v>1003.0917118931134</v>
      </c>
      <c r="U3375" s="1">
        <v>160.94049244151731</v>
      </c>
      <c r="V3375" s="1">
        <v>868.23160396081698</v>
      </c>
      <c r="W3375" s="1">
        <v>253.89365774361249</v>
      </c>
      <c r="X3375" s="1">
        <v>1628.3522123064872</v>
      </c>
      <c r="Y3375" s="1">
        <v>7629.0697421204013</v>
      </c>
      <c r="Z3375" s="1">
        <v>1830.3256758605603</v>
      </c>
      <c r="AA3375" s="1">
        <v>9948.4252461051692</v>
      </c>
      <c r="AB3375" s="1">
        <v>122.60009812026941</v>
      </c>
      <c r="AC3375" s="1">
        <v>1406.5574893434546</v>
      </c>
      <c r="AD3375" s="1">
        <v>3151.118850586266</v>
      </c>
      <c r="AE3375" s="1">
        <v>1671.8195198218555</v>
      </c>
      <c r="AF3375" s="1">
        <v>2526.834470957197</v>
      </c>
      <c r="AG3375" s="1">
        <v>9623.4190169064696</v>
      </c>
      <c r="AH3375" s="1">
        <v>2800.3797036432629</v>
      </c>
      <c r="AI3375" s="1">
        <v>707.73693005791881</v>
      </c>
      <c r="AJ3375" s="1">
        <v>4115.7940910293737</v>
      </c>
      <c r="AK3375" s="1">
        <v>553.08252359278561</v>
      </c>
      <c r="AL3375" s="1">
        <v>63997.9453125</v>
      </c>
      <c r="AM3375" s="1">
        <v>49651.26171875</v>
      </c>
      <c r="AN3375" s="1">
        <v>14346.6826171875</v>
      </c>
      <c r="AO3375" t="s">
        <v>16185</v>
      </c>
    </row>
    <row r="3376" spans="1:41" x14ac:dyDescent="0.25">
      <c r="A3376" s="1">
        <v>2019</v>
      </c>
      <c r="B3376" t="s">
        <v>2521</v>
      </c>
      <c r="C3376" t="s">
        <v>7076</v>
      </c>
      <c r="D3376" t="s">
        <v>7219</v>
      </c>
      <c r="E3376" t="s">
        <v>7783</v>
      </c>
      <c r="F3376" t="s">
        <v>9442</v>
      </c>
      <c r="G3376" t="s">
        <v>11591</v>
      </c>
      <c r="H3376" t="s">
        <v>12703</v>
      </c>
      <c r="I3376" s="1">
        <v>1948.9320359214946</v>
      </c>
      <c r="J3376" s="1">
        <v>3325.0564748591937</v>
      </c>
      <c r="K3376" s="1">
        <v>273.30640433881143</v>
      </c>
      <c r="L3376" s="1">
        <v>333.1096461879992</v>
      </c>
      <c r="M3376" s="1">
        <v>1740.975913434379</v>
      </c>
      <c r="N3376" s="1">
        <v>803.82784714212892</v>
      </c>
      <c r="O3376" s="1">
        <v>1187.1222961464939</v>
      </c>
      <c r="P3376" s="1">
        <v>1608.7809817050586</v>
      </c>
      <c r="Q3376" s="1">
        <v>799.83268827283212</v>
      </c>
      <c r="R3376" s="1">
        <v>626.69498331441275</v>
      </c>
      <c r="S3376" s="1">
        <v>1061.4642569269117</v>
      </c>
      <c r="T3376" s="1">
        <v>1117.8176046577155</v>
      </c>
      <c r="U3376" s="1">
        <v>161.41286211257412</v>
      </c>
      <c r="V3376" s="1">
        <v>821.59593942342087</v>
      </c>
      <c r="W3376" s="1">
        <v>287.37972798145205</v>
      </c>
      <c r="X3376" s="1">
        <v>1719.2034759635665</v>
      </c>
      <c r="Y3376" s="1">
        <v>8132.1230738848799</v>
      </c>
      <c r="Z3376" s="1">
        <v>1853.3415885224922</v>
      </c>
      <c r="AA3376" s="1">
        <v>9820.2682650990337</v>
      </c>
      <c r="AB3376" s="1">
        <v>121.84211890769099</v>
      </c>
      <c r="AC3376" s="1">
        <v>1410.685817078037</v>
      </c>
      <c r="AD3376" s="1">
        <v>3355.9649515391156</v>
      </c>
      <c r="AE3376" s="1">
        <v>1676.7264069865732</v>
      </c>
      <c r="AF3376" s="1">
        <v>2434.4511885408492</v>
      </c>
      <c r="AG3376" s="1">
        <v>8184.6605013037924</v>
      </c>
      <c r="AH3376" s="1">
        <v>3071.4542599405167</v>
      </c>
      <c r="AI3376" s="1">
        <v>639.39166986421321</v>
      </c>
      <c r="AJ3376" s="1">
        <v>4502.4940210593923</v>
      </c>
      <c r="AK3376" s="1">
        <v>567.13593989913852</v>
      </c>
      <c r="AL3376" s="1">
        <v>63587.0546875</v>
      </c>
      <c r="AM3376" s="1">
        <v>48443.9921875</v>
      </c>
      <c r="AN3376" s="1">
        <v>15143.05859375</v>
      </c>
      <c r="AO3376" t="s">
        <v>16186</v>
      </c>
    </row>
    <row r="3377" spans="1:41" x14ac:dyDescent="0.25">
      <c r="A3377" s="1">
        <v>2019</v>
      </c>
      <c r="B3377" t="s">
        <v>2522</v>
      </c>
      <c r="C3377" t="s">
        <v>7076</v>
      </c>
      <c r="D3377" t="s">
        <v>7219</v>
      </c>
      <c r="E3377" t="s">
        <v>7783</v>
      </c>
      <c r="F3377" t="s">
        <v>9442</v>
      </c>
      <c r="G3377" t="s">
        <v>11591</v>
      </c>
      <c r="H3377" t="s">
        <v>12703</v>
      </c>
      <c r="I3377" s="1">
        <v>1454.6448568279386</v>
      </c>
      <c r="J3377" s="1">
        <v>4177.996170890824</v>
      </c>
      <c r="K3377" s="1">
        <v>243.81049666017151</v>
      </c>
      <c r="L3377" s="1">
        <v>344.02074316880129</v>
      </c>
      <c r="M3377" s="1">
        <v>1962.8811171793468</v>
      </c>
      <c r="N3377" s="1">
        <v>727.29910868118952</v>
      </c>
      <c r="O3377" s="1">
        <v>1401.3065015575976</v>
      </c>
      <c r="P3377" s="1">
        <v>1919.9880323876787</v>
      </c>
      <c r="Q3377" s="1">
        <v>489.4912448625754</v>
      </c>
      <c r="R3377" s="1">
        <v>1054.3993827198685</v>
      </c>
      <c r="S3377" s="1">
        <v>944.24912689574887</v>
      </c>
      <c r="T3377" s="1">
        <v>1053.7572313278599</v>
      </c>
      <c r="U3377" s="1">
        <v>129.13691560390438</v>
      </c>
      <c r="V3377" s="1">
        <v>1057.8896126271848</v>
      </c>
      <c r="W3377" s="1">
        <v>461.79361019956212</v>
      </c>
      <c r="X3377" s="1">
        <v>2138.5073224006569</v>
      </c>
      <c r="Y3377" s="1">
        <v>9272.0305403603361</v>
      </c>
      <c r="Z3377" s="1">
        <v>2119.4627135589612</v>
      </c>
      <c r="AA3377" s="1">
        <v>7230.6341784938149</v>
      </c>
      <c r="AB3377" s="1">
        <v>511.38218579146138</v>
      </c>
      <c r="AC3377" s="1">
        <v>1203.452743895906</v>
      </c>
      <c r="AD3377" s="1">
        <v>4069.0119524616662</v>
      </c>
      <c r="AE3377" s="1">
        <v>1343.0239222806058</v>
      </c>
      <c r="AF3377" s="1">
        <v>4289.5941532756042</v>
      </c>
      <c r="AG3377" s="1">
        <v>10792.746858511913</v>
      </c>
      <c r="AH3377" s="1">
        <v>2623.0290297465062</v>
      </c>
      <c r="AI3377" s="1">
        <v>712.83577413355226</v>
      </c>
      <c r="AJ3377" s="1">
        <v>4359.6622707878123</v>
      </c>
      <c r="AK3377" s="1">
        <v>523.77932968943617</v>
      </c>
      <c r="AL3377" s="1">
        <v>68611.8125</v>
      </c>
      <c r="AM3377" s="1">
        <v>51965.4765625</v>
      </c>
      <c r="AN3377" s="1">
        <v>16646.34375</v>
      </c>
      <c r="AO3377" t="s">
        <v>16187</v>
      </c>
    </row>
    <row r="3378" spans="1:41" x14ac:dyDescent="0.25">
      <c r="A3378" s="1">
        <v>2019</v>
      </c>
      <c r="B3378" t="s">
        <v>2523</v>
      </c>
      <c r="C3378" t="s">
        <v>7076</v>
      </c>
      <c r="D3378" t="s">
        <v>7219</v>
      </c>
      <c r="E3378" t="s">
        <v>7783</v>
      </c>
      <c r="F3378" t="s">
        <v>9442</v>
      </c>
      <c r="G3378" t="s">
        <v>11591</v>
      </c>
      <c r="H3378" t="s">
        <v>12703</v>
      </c>
      <c r="I3378" s="1">
        <v>1570.7621783415821</v>
      </c>
      <c r="J3378" s="1">
        <v>5320.5757029293791</v>
      </c>
      <c r="K3378" s="1">
        <v>277.9380013498897</v>
      </c>
      <c r="L3378" s="1">
        <v>301.85889490869164</v>
      </c>
      <c r="M3378" s="1">
        <v>1436.9083680391734</v>
      </c>
      <c r="N3378" s="1">
        <v>768.88586439006372</v>
      </c>
      <c r="O3378" s="1">
        <v>1094.6656528575572</v>
      </c>
      <c r="P3378" s="1">
        <v>1685.8534508108062</v>
      </c>
      <c r="Q3378" s="1">
        <v>657.94873369552636</v>
      </c>
      <c r="R3378" s="1">
        <v>796.24681026065525</v>
      </c>
      <c r="S3378" s="1">
        <v>915.82849625127585</v>
      </c>
      <c r="T3378" s="1">
        <v>1093.5265626880905</v>
      </c>
      <c r="U3378" s="1">
        <v>161.31845626951693</v>
      </c>
      <c r="V3378" s="1">
        <v>822.42310235500145</v>
      </c>
      <c r="W3378" s="1">
        <v>296.65325283422857</v>
      </c>
      <c r="X3378" s="1">
        <v>1455.7572365785206</v>
      </c>
      <c r="Y3378" s="1">
        <v>7862.0003496595846</v>
      </c>
      <c r="Z3378" s="1">
        <v>1467.1481382731881</v>
      </c>
      <c r="AA3378" s="1">
        <v>9859.7405701855096</v>
      </c>
      <c r="AB3378" s="1">
        <v>99.100844743608206</v>
      </c>
      <c r="AC3378" s="1">
        <v>1469.1130688155183</v>
      </c>
      <c r="AD3378" s="1">
        <v>2930.5293053559499</v>
      </c>
      <c r="AE3378" s="1">
        <v>1161.8719728560961</v>
      </c>
      <c r="AF3378" s="1">
        <v>2769.0900406492046</v>
      </c>
      <c r="AG3378" s="1">
        <v>7907.3981121257693</v>
      </c>
      <c r="AH3378" s="1">
        <v>2973.0253423082463</v>
      </c>
      <c r="AI3378" s="1">
        <v>651.55957693498726</v>
      </c>
      <c r="AJ3378" s="1">
        <v>4782.0262155388755</v>
      </c>
      <c r="AK3378" s="1">
        <v>551.31964202191227</v>
      </c>
      <c r="AL3378" s="1">
        <v>63141.07421875</v>
      </c>
      <c r="AM3378" s="1">
        <v>49364.26171875</v>
      </c>
      <c r="AN3378" s="1">
        <v>13776.8125</v>
      </c>
      <c r="AO3378" t="s">
        <v>16188</v>
      </c>
    </row>
    <row r="3379" spans="1:41" x14ac:dyDescent="0.25">
      <c r="A3379" s="1">
        <v>2019</v>
      </c>
      <c r="B3379" t="s">
        <v>2524</v>
      </c>
      <c r="C3379" t="s">
        <v>7076</v>
      </c>
      <c r="D3379" t="s">
        <v>7219</v>
      </c>
      <c r="E3379" t="s">
        <v>7783</v>
      </c>
      <c r="F3379" t="s">
        <v>9442</v>
      </c>
      <c r="G3379" t="s">
        <v>11591</v>
      </c>
      <c r="H3379" t="s">
        <v>12703</v>
      </c>
      <c r="I3379" s="1">
        <v>1494.7026616693233</v>
      </c>
      <c r="J3379" s="1">
        <v>4217.5165294665776</v>
      </c>
      <c r="K3379" s="1">
        <v>250.52451571963562</v>
      </c>
      <c r="L3379" s="1">
        <v>323.77109023088502</v>
      </c>
      <c r="M3379" s="1">
        <v>2016.9346604546936</v>
      </c>
      <c r="N3379" s="1">
        <v>1168.504726267078</v>
      </c>
      <c r="O3379" s="1">
        <v>1439.8954822966934</v>
      </c>
      <c r="P3379" s="1">
        <v>1972.8603919455261</v>
      </c>
      <c r="Q3379" s="1">
        <v>522.25574943806964</v>
      </c>
      <c r="R3379" s="1">
        <v>895.76905370199813</v>
      </c>
      <c r="S3379" s="1">
        <v>1662.3787780379212</v>
      </c>
      <c r="T3379" s="1">
        <v>955.39010232064436</v>
      </c>
      <c r="U3379" s="1">
        <v>132.69306976675617</v>
      </c>
      <c r="V3379" s="1">
        <v>1385.3156483649343</v>
      </c>
      <c r="W3379" s="1">
        <v>411.87928855601109</v>
      </c>
      <c r="X3379" s="1">
        <v>1886.0992936646721</v>
      </c>
      <c r="Y3379" s="1">
        <v>9527.3624092530918</v>
      </c>
      <c r="Z3379" s="1">
        <v>1891.1122710507225</v>
      </c>
      <c r="AA3379" s="1">
        <v>7462.6582436823664</v>
      </c>
      <c r="AB3379" s="1">
        <v>525.46455627635441</v>
      </c>
      <c r="AC3379" s="1">
        <v>1236.5932557703541</v>
      </c>
      <c r="AD3379" s="1">
        <v>3372.7734123541004</v>
      </c>
      <c r="AE3379" s="1">
        <v>1273.8534697608591</v>
      </c>
      <c r="AF3379" s="1">
        <v>3077.4408886931592</v>
      </c>
      <c r="AG3379" s="1">
        <v>12552.764399935133</v>
      </c>
      <c r="AH3379" s="1">
        <v>2685.7077320791445</v>
      </c>
      <c r="AI3379" s="1">
        <v>732.46574511249401</v>
      </c>
      <c r="AJ3379" s="1">
        <v>4133.6545093739878</v>
      </c>
      <c r="AK3379" s="1">
        <v>538.20309097396296</v>
      </c>
      <c r="AL3379" s="1">
        <v>69746.546875</v>
      </c>
      <c r="AM3379" s="1">
        <v>53268.83203125</v>
      </c>
      <c r="AN3379" s="1">
        <v>16477.716796875</v>
      </c>
      <c r="AO3379" t="s">
        <v>16189</v>
      </c>
    </row>
    <row r="3380" spans="1:41" x14ac:dyDescent="0.25">
      <c r="A3380" s="1">
        <v>2019</v>
      </c>
      <c r="B3380" t="s">
        <v>2525</v>
      </c>
      <c r="C3380" t="s">
        <v>7076</v>
      </c>
      <c r="D3380" t="s">
        <v>7219</v>
      </c>
      <c r="E3380" t="s">
        <v>7783</v>
      </c>
      <c r="F3380" t="s">
        <v>9442</v>
      </c>
      <c r="G3380" t="s">
        <v>11591</v>
      </c>
      <c r="H3380" t="s">
        <v>12703</v>
      </c>
      <c r="I3380" s="1">
        <v>1438.414014429469</v>
      </c>
      <c r="J3380" s="1">
        <v>3492.7435595444153</v>
      </c>
      <c r="K3380" s="1">
        <v>345.53909623227696</v>
      </c>
      <c r="L3380" s="1">
        <v>281.72508794061264</v>
      </c>
      <c r="M3380" s="1">
        <v>1856.3280988334941</v>
      </c>
      <c r="N3380" s="1">
        <v>927.20039674191139</v>
      </c>
      <c r="O3380" s="1">
        <v>1387.2369805499698</v>
      </c>
      <c r="P3380" s="1">
        <v>2463.9658719962695</v>
      </c>
      <c r="Q3380" s="1">
        <v>470.09400410148788</v>
      </c>
      <c r="R3380" s="1">
        <v>934.07517409112234</v>
      </c>
      <c r="S3380" s="1">
        <v>1710.005766337207</v>
      </c>
      <c r="T3380" s="1">
        <v>873.56616415693838</v>
      </c>
      <c r="U3380" s="1">
        <v>137.8461459529822</v>
      </c>
      <c r="V3380" s="1">
        <v>1170.5786599702974</v>
      </c>
      <c r="W3380" s="1">
        <v>364.71387353552177</v>
      </c>
      <c r="X3380" s="1">
        <v>1415.1771859342402</v>
      </c>
      <c r="Y3380" s="1">
        <v>7660.0833019511538</v>
      </c>
      <c r="Z3380" s="1">
        <v>1292.8779229522688</v>
      </c>
      <c r="AA3380" s="1">
        <v>7949.4520938281394</v>
      </c>
      <c r="AB3380" s="1">
        <v>95.022159506170965</v>
      </c>
      <c r="AC3380" s="1">
        <v>1272.1307265535415</v>
      </c>
      <c r="AD3380" s="1">
        <v>1770.2156153487924</v>
      </c>
      <c r="AE3380" s="1">
        <v>1310.3492462354077</v>
      </c>
      <c r="AF3380" s="1">
        <v>2702.4201281801224</v>
      </c>
      <c r="AG3380" s="1">
        <v>10788.542127338189</v>
      </c>
      <c r="AH3380" s="1">
        <v>2479.8359485005089</v>
      </c>
      <c r="AI3380" s="1">
        <v>753.45081658535935</v>
      </c>
      <c r="AJ3380" s="1">
        <v>4255.948187784008</v>
      </c>
      <c r="AK3380" s="1">
        <v>541.8731353048571</v>
      </c>
      <c r="AL3380" s="1">
        <v>62141.4140625</v>
      </c>
      <c r="AM3380" s="1">
        <v>48548.44921875</v>
      </c>
      <c r="AN3380" s="1">
        <v>13592.96484375</v>
      </c>
      <c r="AO3380" t="s">
        <v>16190</v>
      </c>
    </row>
    <row r="3381" spans="1:41" x14ac:dyDescent="0.25">
      <c r="A3381" s="1">
        <v>2019</v>
      </c>
      <c r="B3381" t="s">
        <v>2526</v>
      </c>
      <c r="C3381" t="s">
        <v>7076</v>
      </c>
      <c r="D3381" t="s">
        <v>7219</v>
      </c>
      <c r="E3381" t="s">
        <v>7783</v>
      </c>
      <c r="F3381" t="s">
        <v>9442</v>
      </c>
      <c r="G3381" t="s">
        <v>11592</v>
      </c>
      <c r="H3381" t="s">
        <v>12703</v>
      </c>
      <c r="I3381" s="1">
        <v>1408.0451453650389</v>
      </c>
      <c r="J3381" s="1">
        <v>4044.153594029026</v>
      </c>
      <c r="K3381" s="1">
        <v>236</v>
      </c>
      <c r="L3381" s="1">
        <v>333</v>
      </c>
      <c r="M3381" s="1">
        <v>1900</v>
      </c>
      <c r="N3381" s="1">
        <v>704</v>
      </c>
      <c r="O3381" s="1">
        <v>1356.4154903000001</v>
      </c>
      <c r="P3381" s="1">
        <v>1858.481</v>
      </c>
      <c r="Q3381" s="1">
        <v>473.8103378238963</v>
      </c>
      <c r="R3381" s="1">
        <v>1020.62158</v>
      </c>
      <c r="S3381" s="1">
        <v>914</v>
      </c>
      <c r="T3381" s="1">
        <v>1020</v>
      </c>
      <c r="U3381" s="1">
        <v>125</v>
      </c>
      <c r="V3381" s="1">
        <v>1024</v>
      </c>
      <c r="W3381" s="1">
        <v>447</v>
      </c>
      <c r="X3381" s="1">
        <v>2070</v>
      </c>
      <c r="Y3381" s="1">
        <v>8975</v>
      </c>
      <c r="Z3381" s="1">
        <v>2051.5654873428002</v>
      </c>
      <c r="AA3381" s="1">
        <v>6999</v>
      </c>
      <c r="AB3381" s="1">
        <v>495</v>
      </c>
      <c r="AC3381" s="1">
        <v>1164.9000000000001</v>
      </c>
      <c r="AD3381" s="1">
        <v>3938.660697285</v>
      </c>
      <c r="AE3381" s="1">
        <v>1300</v>
      </c>
      <c r="AF3381" s="1">
        <v>4152.1765225066192</v>
      </c>
      <c r="AG3381" s="1">
        <v>10447</v>
      </c>
      <c r="AH3381" s="1">
        <v>2539</v>
      </c>
      <c r="AI3381" s="1">
        <v>690</v>
      </c>
      <c r="AJ3381" s="1">
        <v>4220</v>
      </c>
      <c r="AK3381" s="1">
        <v>507</v>
      </c>
      <c r="AL3381" s="1">
        <v>66413.828125</v>
      </c>
      <c r="AM3381" s="1">
        <v>50300.75390625</v>
      </c>
      <c r="AN3381" s="1">
        <v>16113.0771484375</v>
      </c>
      <c r="AO3381" t="s">
        <v>16191</v>
      </c>
    </row>
    <row r="3382" spans="1:41" x14ac:dyDescent="0.25">
      <c r="A3382" s="1">
        <v>2019</v>
      </c>
      <c r="B3382" t="s">
        <v>2527</v>
      </c>
      <c r="C3382" t="s">
        <v>7076</v>
      </c>
      <c r="D3382" t="s">
        <v>7219</v>
      </c>
      <c r="E3382" t="s">
        <v>7783</v>
      </c>
      <c r="F3382" t="s">
        <v>9442</v>
      </c>
      <c r="G3382" t="s">
        <v>11592</v>
      </c>
      <c r="H3382" t="s">
        <v>12703</v>
      </c>
      <c r="I3382" s="1">
        <v>1370.4980820146</v>
      </c>
      <c r="J3382" s="1">
        <v>3324.5681436599998</v>
      </c>
      <c r="K3382" s="1">
        <v>323.08524</v>
      </c>
      <c r="L3382" s="1">
        <v>271.39019999999999</v>
      </c>
      <c r="M3382" s="1">
        <v>1734</v>
      </c>
      <c r="N3382" s="1">
        <v>866.94896749999987</v>
      </c>
      <c r="O3382" s="1">
        <v>1294.5505823656999</v>
      </c>
      <c r="P3382" s="1">
        <v>2294.8263287999998</v>
      </c>
      <c r="Q3382" s="1">
        <v>439.11580265590499</v>
      </c>
      <c r="R3382" s="1">
        <v>868.24452741249979</v>
      </c>
      <c r="S3382" s="1">
        <v>1598</v>
      </c>
      <c r="T3382" s="1">
        <v>832.31999999999994</v>
      </c>
      <c r="U3382" s="1">
        <v>127.5</v>
      </c>
      <c r="V3382" s="1">
        <v>1098</v>
      </c>
      <c r="W3382" s="1">
        <v>341.01400000000001</v>
      </c>
      <c r="X3382" s="1">
        <v>1192.3800000000001</v>
      </c>
      <c r="Y3382" s="1">
        <v>7126.6064339794184</v>
      </c>
      <c r="Z3382" s="1">
        <v>1208</v>
      </c>
      <c r="AA3382" s="1">
        <v>7524</v>
      </c>
      <c r="AB3382" s="1">
        <v>87.02</v>
      </c>
      <c r="AC3382" s="1">
        <v>1188.3</v>
      </c>
      <c r="AD3382" s="1">
        <v>1653.5621472</v>
      </c>
      <c r="AE3382" s="1">
        <v>1224</v>
      </c>
      <c r="AF3382" s="1">
        <v>2574.8230796663402</v>
      </c>
      <c r="AG3382" s="1">
        <v>10283</v>
      </c>
      <c r="AH3382" s="1">
        <v>2339</v>
      </c>
      <c r="AI3382" s="1">
        <v>703.80000000000007</v>
      </c>
      <c r="AJ3382" s="1">
        <v>4055</v>
      </c>
      <c r="AK3382" s="1">
        <v>506.16484079999998</v>
      </c>
      <c r="AL3382" s="1">
        <v>58449.71875</v>
      </c>
      <c r="AM3382" s="1">
        <v>45844.8203125</v>
      </c>
      <c r="AN3382" s="1">
        <v>12604.896484375</v>
      </c>
      <c r="AO3382" t="s">
        <v>16192</v>
      </c>
    </row>
    <row r="3383" spans="1:41" x14ac:dyDescent="0.25">
      <c r="A3383" s="1">
        <v>2019</v>
      </c>
      <c r="B3383" t="s">
        <v>2528</v>
      </c>
      <c r="C3383" t="s">
        <v>7076</v>
      </c>
      <c r="D3383" t="s">
        <v>7219</v>
      </c>
      <c r="E3383" t="s">
        <v>7783</v>
      </c>
      <c r="F3383" t="s">
        <v>9442</v>
      </c>
      <c r="G3383" t="s">
        <v>11592</v>
      </c>
      <c r="H3383" t="s">
        <v>12703</v>
      </c>
      <c r="I3383" s="1">
        <v>1449.737317622021</v>
      </c>
      <c r="J3383" s="1">
        <v>3187.3</v>
      </c>
      <c r="K3383" s="1">
        <v>308.04394663294158</v>
      </c>
      <c r="L3383" s="1">
        <v>291.25624204445319</v>
      </c>
      <c r="M3383" s="1">
        <v>1464.9997241093999</v>
      </c>
      <c r="N3383" s="1">
        <v>898.43991695999989</v>
      </c>
      <c r="O3383" s="1">
        <v>1137.184702813752</v>
      </c>
      <c r="P3383" s="1">
        <v>1946.612304</v>
      </c>
      <c r="Q3383" s="1">
        <v>741.27961157375012</v>
      </c>
      <c r="R3383" s="1">
        <v>904.57951712615488</v>
      </c>
      <c r="S3383" s="1">
        <v>1052.8547791631149</v>
      </c>
      <c r="T3383" s="1">
        <v>955.22719556249945</v>
      </c>
      <c r="U3383" s="1">
        <v>156.30320390399999</v>
      </c>
      <c r="V3383" s="1">
        <v>838</v>
      </c>
      <c r="W3383" s="1">
        <v>241.97995293619991</v>
      </c>
      <c r="X3383" s="1">
        <v>1550.424888</v>
      </c>
      <c r="Y3383" s="1">
        <v>7510.0602000000017</v>
      </c>
      <c r="Z3383" s="1">
        <v>1765.0294270893351</v>
      </c>
      <c r="AA3383" s="1">
        <v>9689.1125791940558</v>
      </c>
      <c r="AB3383" s="1">
        <v>110</v>
      </c>
      <c r="AC3383" s="1">
        <v>1331.23966</v>
      </c>
      <c r="AD3383" s="1">
        <v>3037.913974821342</v>
      </c>
      <c r="AE3383" s="1">
        <v>1641.184846269595</v>
      </c>
      <c r="AF3383" s="1">
        <v>2513.259950708758</v>
      </c>
      <c r="AG3383" s="1">
        <v>9670.1916668845406</v>
      </c>
      <c r="AH3383" s="1">
        <v>2725.0270957612611</v>
      </c>
      <c r="AI3383" s="1">
        <v>673.86707999999999</v>
      </c>
      <c r="AJ3383" s="1">
        <v>4014.8095677013739</v>
      </c>
      <c r="AK3383" s="1">
        <v>537.53052770018724</v>
      </c>
      <c r="AL3383" s="1">
        <v>62343.44921875</v>
      </c>
      <c r="AM3383" s="1">
        <v>48548.39453125</v>
      </c>
      <c r="AN3383" s="1">
        <v>13795.0537109375</v>
      </c>
      <c r="AO3383" t="s">
        <v>16193</v>
      </c>
    </row>
    <row r="3384" spans="1:41" x14ac:dyDescent="0.25">
      <c r="A3384" s="1">
        <v>2019</v>
      </c>
      <c r="B3384" t="s">
        <v>2529</v>
      </c>
      <c r="C3384" t="s">
        <v>7076</v>
      </c>
      <c r="D3384" t="s">
        <v>7219</v>
      </c>
      <c r="E3384" t="s">
        <v>7783</v>
      </c>
      <c r="F3384" t="s">
        <v>9442</v>
      </c>
      <c r="G3384" t="s">
        <v>11592</v>
      </c>
      <c r="H3384" t="s">
        <v>12703</v>
      </c>
      <c r="I3384" s="1">
        <v>1436.2060482723391</v>
      </c>
      <c r="J3384" s="1">
        <v>4082.6624507343299</v>
      </c>
      <c r="K3384" s="1">
        <v>236</v>
      </c>
      <c r="L3384" s="1">
        <v>311.43549999999999</v>
      </c>
      <c r="M3384" s="1">
        <v>1900</v>
      </c>
      <c r="N3384" s="1">
        <v>1100.759</v>
      </c>
      <c r="O3384" s="1">
        <v>1356.4154903000001</v>
      </c>
      <c r="P3384" s="1">
        <v>1858.481</v>
      </c>
      <c r="Q3384" s="1">
        <v>491.97722830973282</v>
      </c>
      <c r="R3384" s="1">
        <v>843.83556661677369</v>
      </c>
      <c r="S3384" s="1">
        <v>1566</v>
      </c>
      <c r="T3384" s="1">
        <v>918.49494543797755</v>
      </c>
      <c r="U3384" s="1">
        <v>127.5</v>
      </c>
      <c r="V3384" s="1">
        <v>1305</v>
      </c>
      <c r="W3384" s="1">
        <v>388</v>
      </c>
      <c r="X3384" s="1">
        <v>1776.75</v>
      </c>
      <c r="Y3384" s="1">
        <v>8975</v>
      </c>
      <c r="Z3384" s="1">
        <v>1781.4723428801351</v>
      </c>
      <c r="AA3384" s="1">
        <v>7224</v>
      </c>
      <c r="AB3384" s="1">
        <v>495</v>
      </c>
      <c r="AC3384" s="1">
        <v>1164.9000000000001</v>
      </c>
      <c r="AD3384" s="1">
        <v>3177.232068602621</v>
      </c>
      <c r="AE3384" s="1">
        <v>1200</v>
      </c>
      <c r="AF3384" s="1">
        <v>2960.1912301902389</v>
      </c>
      <c r="AG3384" s="1">
        <v>12242</v>
      </c>
      <c r="AH3384" s="1">
        <v>2581.8649999999998</v>
      </c>
      <c r="AI3384" s="1">
        <v>690</v>
      </c>
      <c r="AJ3384" s="1">
        <v>4051.3175999999999</v>
      </c>
      <c r="AK3384" s="1">
        <v>507</v>
      </c>
      <c r="AL3384" s="1">
        <v>66749.4921875</v>
      </c>
      <c r="AM3384" s="1">
        <v>51156.73828125</v>
      </c>
      <c r="AN3384" s="1">
        <v>15592.7578125</v>
      </c>
      <c r="AO3384" t="s">
        <v>16194</v>
      </c>
    </row>
    <row r="3385" spans="1:41" x14ac:dyDescent="0.25">
      <c r="A3385" s="1">
        <v>2019</v>
      </c>
      <c r="B3385" t="s">
        <v>2530</v>
      </c>
      <c r="C3385" t="s">
        <v>7076</v>
      </c>
      <c r="D3385" t="s">
        <v>7219</v>
      </c>
      <c r="E3385" t="s">
        <v>7783</v>
      </c>
      <c r="F3385" t="s">
        <v>9442</v>
      </c>
      <c r="G3385" t="s">
        <v>11592</v>
      </c>
      <c r="H3385" t="s">
        <v>12703</v>
      </c>
      <c r="I3385" s="1">
        <v>1382.598318523897</v>
      </c>
      <c r="J3385" s="1">
        <v>3383.6034099999988</v>
      </c>
      <c r="K3385" s="1">
        <v>273.93117654503999</v>
      </c>
      <c r="L3385" s="1">
        <v>272.44954799999999</v>
      </c>
      <c r="M3385" s="1">
        <v>1352.5</v>
      </c>
      <c r="N3385" s="1">
        <v>1133.417549</v>
      </c>
      <c r="O3385" s="1">
        <v>1182.4956063853219</v>
      </c>
      <c r="P3385" s="1">
        <v>1583.6</v>
      </c>
      <c r="Q3385" s="1">
        <v>727.51931680754331</v>
      </c>
      <c r="R3385" s="1">
        <v>854.77478079008733</v>
      </c>
      <c r="S3385" s="1">
        <v>1075.6399708801509</v>
      </c>
      <c r="T3385" s="1">
        <v>798.48327500000005</v>
      </c>
      <c r="U3385" s="1">
        <v>122.41200000000001</v>
      </c>
      <c r="V3385" s="1">
        <v>25</v>
      </c>
      <c r="W3385" s="1">
        <v>284.58639299999987</v>
      </c>
      <c r="X3385" s="1">
        <v>1164.2076</v>
      </c>
      <c r="Y3385" s="1">
        <v>9109.6698999999971</v>
      </c>
      <c r="Z3385" s="1">
        <v>1023.34398888876</v>
      </c>
      <c r="AA3385" s="1">
        <v>7717.7595936700582</v>
      </c>
      <c r="AB3385" s="1">
        <v>87</v>
      </c>
      <c r="AC3385" s="1">
        <v>1300.6866600000001</v>
      </c>
      <c r="AD3385" s="1">
        <v>2982.666222577795</v>
      </c>
      <c r="AE3385" s="1">
        <v>1248.48</v>
      </c>
      <c r="AF3385" s="1">
        <v>2550.5942508231919</v>
      </c>
      <c r="AG3385" s="1">
        <v>9964.8200188674091</v>
      </c>
      <c r="AH3385" s="1">
        <v>2603.7849445562501</v>
      </c>
      <c r="AI3385" s="1">
        <v>660.65400000000011</v>
      </c>
      <c r="AJ3385" s="1">
        <v>4379.6054159999994</v>
      </c>
      <c r="AK3385" s="1">
        <v>516.28813761600009</v>
      </c>
      <c r="AL3385" s="1">
        <v>59762.57421875</v>
      </c>
      <c r="AM3385" s="1">
        <v>46780.3359375</v>
      </c>
      <c r="AN3385" s="1">
        <v>12982.2373046875</v>
      </c>
      <c r="AO3385" t="s">
        <v>16195</v>
      </c>
    </row>
    <row r="3386" spans="1:41" x14ac:dyDescent="0.25">
      <c r="A3386" s="1">
        <v>2019</v>
      </c>
      <c r="B3386" t="s">
        <v>2531</v>
      </c>
      <c r="C3386" t="s">
        <v>7076</v>
      </c>
      <c r="D3386" t="s">
        <v>7219</v>
      </c>
      <c r="E3386" t="s">
        <v>7783</v>
      </c>
      <c r="F3386" t="s">
        <v>9442</v>
      </c>
      <c r="G3386" t="s">
        <v>11592</v>
      </c>
      <c r="H3386" t="s">
        <v>12703</v>
      </c>
      <c r="I3386" s="1">
        <v>1895.125267346154</v>
      </c>
      <c r="J3386" s="1">
        <v>3329.5</v>
      </c>
      <c r="K3386" s="1">
        <v>272.00029845226129</v>
      </c>
      <c r="L3386" s="1">
        <v>328.36620000000011</v>
      </c>
      <c r="M3386" s="1">
        <v>1713.2253927636309</v>
      </c>
      <c r="N3386" s="1">
        <v>799.38593032345216</v>
      </c>
      <c r="O3386" s="1">
        <v>1201</v>
      </c>
      <c r="P3386" s="1">
        <v>1672.4</v>
      </c>
      <c r="Q3386" s="1">
        <v>826.65256267747418</v>
      </c>
      <c r="R3386" s="1">
        <v>634.82539134043839</v>
      </c>
      <c r="S3386" s="1">
        <v>1097.0571233766079</v>
      </c>
      <c r="T3386" s="1">
        <v>1187.686305646874</v>
      </c>
      <c r="U3386" s="1">
        <v>159.42926798208001</v>
      </c>
      <c r="V3386" s="1">
        <v>811</v>
      </c>
      <c r="W3386" s="1">
        <v>278.28248401439998</v>
      </c>
      <c r="X3386" s="1">
        <v>1786.1824814700001</v>
      </c>
      <c r="Y3386" s="1">
        <v>8522.6625000000004</v>
      </c>
      <c r="Z3386" s="1">
        <v>1914.99</v>
      </c>
      <c r="AA3386" s="1">
        <v>9809.8316487678621</v>
      </c>
      <c r="AB3386" s="1">
        <v>109</v>
      </c>
      <c r="AC3386" s="1">
        <v>1454.1876906174709</v>
      </c>
      <c r="AD3386" s="1">
        <v>3641.921518746733</v>
      </c>
      <c r="AE3386" s="1">
        <v>1623.64824</v>
      </c>
      <c r="AF3386" s="1">
        <v>2399.819573337229</v>
      </c>
      <c r="AG3386" s="1">
        <v>8387</v>
      </c>
      <c r="AH3386" s="1">
        <v>3281.208820323985</v>
      </c>
      <c r="AI3386" s="1">
        <v>619.1511955200001</v>
      </c>
      <c r="AJ3386" s="1">
        <v>4790.8230880724641</v>
      </c>
      <c r="AK3386" s="1">
        <v>600.40438085165999</v>
      </c>
      <c r="AL3386" s="1">
        <v>65146.76953125</v>
      </c>
      <c r="AM3386" s="1">
        <v>49359.6484375</v>
      </c>
      <c r="AN3386" s="1">
        <v>15787.12109375</v>
      </c>
      <c r="AO3386" t="s">
        <v>16196</v>
      </c>
    </row>
    <row r="3387" spans="1:41" x14ac:dyDescent="0.25">
      <c r="A3387" s="1">
        <v>2019</v>
      </c>
      <c r="B3387" t="s">
        <v>2532</v>
      </c>
      <c r="C3387" t="s">
        <v>7076</v>
      </c>
      <c r="D3387" t="s">
        <v>7219</v>
      </c>
      <c r="E3387" t="s">
        <v>7783</v>
      </c>
      <c r="F3387" t="s">
        <v>9442</v>
      </c>
      <c r="G3387" t="s">
        <v>11592</v>
      </c>
      <c r="H3387" t="s">
        <v>12703</v>
      </c>
      <c r="I3387" s="1">
        <v>1532.18011712404</v>
      </c>
      <c r="J3387" s="1">
        <v>4570.3517611770003</v>
      </c>
      <c r="K3387" s="1">
        <v>288</v>
      </c>
      <c r="L3387" s="1">
        <v>298.43304110496001</v>
      </c>
      <c r="M3387" s="1">
        <v>1419.134285743864</v>
      </c>
      <c r="N3387" s="1">
        <v>766.8</v>
      </c>
      <c r="O3387" s="1">
        <v>1114.465374902587</v>
      </c>
      <c r="P3387" s="1">
        <v>1672.4</v>
      </c>
      <c r="Q3387" s="1">
        <v>655.44527840400008</v>
      </c>
      <c r="R3387" s="1">
        <v>783.74094431717913</v>
      </c>
      <c r="S3387" s="1">
        <v>909.65220316406226</v>
      </c>
      <c r="T3387" s="1">
        <v>1113.3056814843751</v>
      </c>
      <c r="U3387" s="1">
        <v>127</v>
      </c>
      <c r="V3387" s="1">
        <v>817</v>
      </c>
      <c r="W3387" s="1">
        <v>287.2513754548246</v>
      </c>
      <c r="X3387" s="1">
        <v>1525.8424782233919</v>
      </c>
      <c r="Y3387" s="1">
        <v>8810</v>
      </c>
      <c r="Z3387" s="1">
        <v>1434.1880000000001</v>
      </c>
      <c r="AA3387" s="1">
        <v>9869.3718224593304</v>
      </c>
      <c r="AB3387" s="1">
        <v>87</v>
      </c>
      <c r="AC3387" s="1">
        <v>1491.313312518098</v>
      </c>
      <c r="AD3387" s="1">
        <v>2896.8523180000002</v>
      </c>
      <c r="AE3387" s="1">
        <v>1157.6495126324151</v>
      </c>
      <c r="AF3387" s="1">
        <v>2737.663113006397</v>
      </c>
      <c r="AG3387" s="1">
        <v>7885.035761500053</v>
      </c>
      <c r="AH3387" s="1">
        <v>2962.35</v>
      </c>
      <c r="AI3387" s="1">
        <v>631.53421943040007</v>
      </c>
      <c r="AJ3387" s="1">
        <v>4797.7072999458378</v>
      </c>
      <c r="AK3387" s="1">
        <v>515</v>
      </c>
      <c r="AL3387" s="1">
        <v>63156.66796875</v>
      </c>
      <c r="AM3387" s="1">
        <v>49406.27734375</v>
      </c>
      <c r="AN3387" s="1">
        <v>13750.3876953125</v>
      </c>
      <c r="AO3387" t="s">
        <v>16197</v>
      </c>
    </row>
    <row r="3388" spans="1:41" x14ac:dyDescent="0.25">
      <c r="A3388" s="1">
        <v>2019</v>
      </c>
      <c r="B3388" t="s">
        <v>2532</v>
      </c>
      <c r="C3388" t="s">
        <v>7076</v>
      </c>
      <c r="D3388" t="s">
        <v>7219</v>
      </c>
      <c r="E3388" t="s">
        <v>7784</v>
      </c>
      <c r="F3388" t="s">
        <v>9443</v>
      </c>
      <c r="G3388" t="s">
        <v>11593</v>
      </c>
      <c r="H3388" t="s">
        <v>12703</v>
      </c>
      <c r="I3388" s="1">
        <v>6808.5248297716262</v>
      </c>
      <c r="J3388" s="1">
        <v>637.89049490138621</v>
      </c>
      <c r="K3388" s="1">
        <v>0</v>
      </c>
      <c r="L3388" s="1">
        <v>184.19088040277524</v>
      </c>
      <c r="M3388" s="1">
        <v>2444.6139426844798</v>
      </c>
      <c r="N3388" s="1">
        <v>3986.8155931336632</v>
      </c>
      <c r="O3388" s="1">
        <v>2360.1948311351289</v>
      </c>
      <c r="P3388" s="1">
        <v>2152.8804202921783</v>
      </c>
      <c r="Q3388" s="1">
        <v>1580.6642442913494</v>
      </c>
      <c r="R3388" s="1">
        <v>2540.1680756028077</v>
      </c>
      <c r="S3388" s="1">
        <v>2248.5639945273861</v>
      </c>
      <c r="T3388" s="1">
        <v>2938.8526372242432</v>
      </c>
      <c r="U3388" s="1">
        <v>289.61108684606188</v>
      </c>
      <c r="V3388" s="1">
        <v>3420.6877789086834</v>
      </c>
      <c r="W3388" s="1">
        <v>1258.6946372607708</v>
      </c>
      <c r="X3388" s="1">
        <v>5268.0711528090087</v>
      </c>
      <c r="Y3388" s="1">
        <v>18633.236992137277</v>
      </c>
      <c r="Z3388" s="1">
        <v>1526.6899619703308</v>
      </c>
      <c r="AA3388" s="1">
        <v>18276.980643472689</v>
      </c>
      <c r="AB3388" s="1">
        <v>893.04669286194064</v>
      </c>
      <c r="AC3388" s="1">
        <v>3186.5978416404796</v>
      </c>
      <c r="AD3388" s="1">
        <v>2314.8402978685749</v>
      </c>
      <c r="AE3388" s="1">
        <v>4130.0807550820518</v>
      </c>
      <c r="AF3388" s="1">
        <v>9010.2591385010492</v>
      </c>
      <c r="AG3388" s="1">
        <v>48126.827056344191</v>
      </c>
      <c r="AH3388" s="1">
        <v>7845.5304239388379</v>
      </c>
      <c r="AI3388" s="1">
        <v>1292.8673423447738</v>
      </c>
      <c r="AJ3388" s="1">
        <v>5091.9372859319783</v>
      </c>
      <c r="AK3388" s="1">
        <v>1841.9088040277525</v>
      </c>
      <c r="AL3388" s="1">
        <v>160291.234375</v>
      </c>
      <c r="AM3388" s="1">
        <v>129584.046875</v>
      </c>
      <c r="AN3388" s="1">
        <v>30707.18359375</v>
      </c>
      <c r="AO3388" t="s">
        <v>16198</v>
      </c>
    </row>
    <row r="3389" spans="1:41" x14ac:dyDescent="0.25">
      <c r="A3389" s="1">
        <v>2019</v>
      </c>
      <c r="B3389" t="s">
        <v>2533</v>
      </c>
      <c r="C3389" t="s">
        <v>7076</v>
      </c>
      <c r="D3389" t="s">
        <v>7219</v>
      </c>
      <c r="E3389" t="s">
        <v>7784</v>
      </c>
      <c r="F3389" t="s">
        <v>9443</v>
      </c>
      <c r="G3389" t="s">
        <v>11593</v>
      </c>
      <c r="H3389" t="s">
        <v>12703</v>
      </c>
      <c r="I3389" s="1">
        <v>4297.483620097566</v>
      </c>
      <c r="J3389" s="1">
        <v>14948.075251575359</v>
      </c>
      <c r="K3389" s="1">
        <v>111.32502704716426</v>
      </c>
      <c r="L3389" s="1">
        <v>253.70914939403778</v>
      </c>
      <c r="M3389" s="1">
        <v>3945.7611225842611</v>
      </c>
      <c r="N3389" s="1">
        <v>3917.5240373378956</v>
      </c>
      <c r="O3389" s="1">
        <v>2004.5463804732601</v>
      </c>
      <c r="P3389" s="1">
        <v>3302.4651203550275</v>
      </c>
      <c r="Q3389" s="1">
        <v>1320.5499710546358</v>
      </c>
      <c r="R3389" s="1">
        <v>2430.9370381269728</v>
      </c>
      <c r="S3389" s="1">
        <v>4457.4255996048732</v>
      </c>
      <c r="T3389" s="1">
        <v>4246.1782325361974</v>
      </c>
      <c r="U3389" s="1">
        <v>265.38613953351233</v>
      </c>
      <c r="V3389" s="1">
        <v>2148.5661856633155</v>
      </c>
      <c r="W3389" s="1">
        <v>1504.2086388759478</v>
      </c>
      <c r="X3389" s="1">
        <v>3338.9291759269317</v>
      </c>
      <c r="Y3389" s="1">
        <v>19483.588819992339</v>
      </c>
      <c r="Z3389" s="1">
        <v>1695.7696621140276</v>
      </c>
      <c r="AA3389" s="1">
        <v>18334.9976080913</v>
      </c>
      <c r="AB3389" s="1">
        <v>598.71113078760379</v>
      </c>
      <c r="AC3389" s="1">
        <v>2675.2808168113279</v>
      </c>
      <c r="AD3389" s="1">
        <v>3051.1540001178141</v>
      </c>
      <c r="AE3389" s="1">
        <v>5526.4009696458606</v>
      </c>
      <c r="AF3389" s="1">
        <v>9012.2010795703918</v>
      </c>
      <c r="AG3389" s="1">
        <v>38684.806787521025</v>
      </c>
      <c r="AH3389" s="1">
        <v>8680.2498518621214</v>
      </c>
      <c r="AI3389" s="1">
        <v>1451.1314109692453</v>
      </c>
      <c r="AJ3389" s="1">
        <v>4992.4440569044336</v>
      </c>
      <c r="AK3389" s="1">
        <v>2465.9680085453965</v>
      </c>
      <c r="AL3389" s="1">
        <v>169145.78125</v>
      </c>
      <c r="AM3389" s="1">
        <v>133290.1875</v>
      </c>
      <c r="AN3389" s="1">
        <v>35855.58984375</v>
      </c>
      <c r="AO3389" t="s">
        <v>16199</v>
      </c>
    </row>
    <row r="3390" spans="1:41" x14ac:dyDescent="0.25">
      <c r="A3390" s="1">
        <v>2019</v>
      </c>
      <c r="B3390" t="s">
        <v>2534</v>
      </c>
      <c r="C3390" t="s">
        <v>7076</v>
      </c>
      <c r="D3390" t="s">
        <v>7219</v>
      </c>
      <c r="E3390" t="s">
        <v>7784</v>
      </c>
      <c r="F3390" t="s">
        <v>9443</v>
      </c>
      <c r="G3390" t="s">
        <v>11593</v>
      </c>
      <c r="H3390" t="s">
        <v>12703</v>
      </c>
      <c r="I3390" s="1">
        <v>4181.9698749168401</v>
      </c>
      <c r="J3390" s="1">
        <v>13694.763280729094</v>
      </c>
      <c r="K3390" s="1">
        <v>108.3415331913115</v>
      </c>
      <c r="L3390" s="1">
        <v>206.61906496624704</v>
      </c>
      <c r="M3390" s="1">
        <v>3839.885152386772</v>
      </c>
      <c r="N3390" s="1">
        <v>3935.0600922821745</v>
      </c>
      <c r="O3390" s="1">
        <v>3004.2412046092318</v>
      </c>
      <c r="P3390" s="1">
        <v>3213.9595555499727</v>
      </c>
      <c r="Q3390" s="1">
        <v>1120.3980783514237</v>
      </c>
      <c r="R3390" s="1">
        <v>2521.8783617291579</v>
      </c>
      <c r="S3390" s="1">
        <v>4053.8660546377669</v>
      </c>
      <c r="T3390" s="1">
        <v>4209.6568296223168</v>
      </c>
      <c r="U3390" s="1">
        <v>293.39907225207077</v>
      </c>
      <c r="V3390" s="1">
        <v>2237.6844735844552</v>
      </c>
      <c r="W3390" s="1">
        <v>794.45030479521984</v>
      </c>
      <c r="X3390" s="1">
        <v>3125.1133576144862</v>
      </c>
      <c r="Y3390" s="1">
        <v>18961.431591952489</v>
      </c>
      <c r="Z3390" s="1">
        <v>912.50520684965954</v>
      </c>
      <c r="AA3390" s="1">
        <v>17238.228590133989</v>
      </c>
      <c r="AB3390" s="1">
        <v>582.66576320481659</v>
      </c>
      <c r="AC3390" s="1">
        <v>2603.5836963044017</v>
      </c>
      <c r="AD3390" s="1">
        <v>1965.8959181632401</v>
      </c>
      <c r="AE3390" s="1">
        <v>5704.7523837180806</v>
      </c>
      <c r="AF3390" s="1">
        <v>9115.9298367783358</v>
      </c>
      <c r="AG3390" s="1">
        <v>40382.663152328154</v>
      </c>
      <c r="AH3390" s="1">
        <v>9345.3803084233532</v>
      </c>
      <c r="AI3390" s="1">
        <v>1412.2413090442985</v>
      </c>
      <c r="AJ3390" s="1">
        <v>5791.5323910039042</v>
      </c>
      <c r="AK3390" s="1">
        <v>2399.8804395829593</v>
      </c>
      <c r="AL3390" s="1">
        <v>166957.953125</v>
      </c>
      <c r="AM3390" s="1">
        <v>132116.359375</v>
      </c>
      <c r="AN3390" s="1">
        <v>34841.62109375</v>
      </c>
      <c r="AO3390" t="s">
        <v>16200</v>
      </c>
    </row>
    <row r="3391" spans="1:41" x14ac:dyDescent="0.25">
      <c r="A3391" s="1">
        <v>2019</v>
      </c>
      <c r="B3391" t="s">
        <v>2535</v>
      </c>
      <c r="C3391" t="s">
        <v>7076</v>
      </c>
      <c r="D3391" t="s">
        <v>7219</v>
      </c>
      <c r="E3391" t="s">
        <v>7784</v>
      </c>
      <c r="F3391" t="s">
        <v>9443</v>
      </c>
      <c r="G3391" t="s">
        <v>11593</v>
      </c>
      <c r="H3391" t="s">
        <v>12703</v>
      </c>
      <c r="I3391" s="1">
        <v>-1409.8715070066298</v>
      </c>
      <c r="J3391" s="1">
        <v>5356.944188978242</v>
      </c>
      <c r="K3391" s="1">
        <v>210.90726292782003</v>
      </c>
      <c r="L3391" s="1">
        <v>259.88593383668916</v>
      </c>
      <c r="M3391" s="1">
        <v>3118.4695962999008</v>
      </c>
      <c r="N3391" s="1">
        <v>3748.5387468280132</v>
      </c>
      <c r="O3391" s="1">
        <v>1743.2530561988356</v>
      </c>
      <c r="P3391" s="1">
        <v>2662.1444787831983</v>
      </c>
      <c r="Q3391" s="1">
        <v>1142.9117275937419</v>
      </c>
      <c r="R3391" s="1">
        <v>2500.5831448992362</v>
      </c>
      <c r="S3391" s="1">
        <v>3221.2752303287102</v>
      </c>
      <c r="T3391" s="1">
        <v>3275.8731155885189</v>
      </c>
      <c r="U3391" s="1">
        <v>272.98942629904326</v>
      </c>
      <c r="V3391" s="1">
        <v>2135.8692713637142</v>
      </c>
      <c r="W3391" s="1">
        <v>1637.9365577942594</v>
      </c>
      <c r="X3391" s="1">
        <v>3243.1143844326339</v>
      </c>
      <c r="Y3391" s="1">
        <v>18510.867018485525</v>
      </c>
      <c r="Z3391" s="1">
        <v>803.68087102438335</v>
      </c>
      <c r="AA3391" s="1">
        <v>17039.999989586278</v>
      </c>
      <c r="AB3391" s="1">
        <v>856.09484087379963</v>
      </c>
      <c r="AC3391" s="1">
        <v>2582.776275512254</v>
      </c>
      <c r="AD3391" s="1">
        <v>2225.7428502898856</v>
      </c>
      <c r="AE3391" s="1">
        <v>5366.9994731833749</v>
      </c>
      <c r="AF3391" s="1">
        <v>9439.1007952567597</v>
      </c>
      <c r="AG3391" s="1">
        <v>37311.102828848037</v>
      </c>
      <c r="AH3391" s="1">
        <v>4223.6924036987975</v>
      </c>
      <c r="AI3391" s="1">
        <v>1200.0615180105942</v>
      </c>
      <c r="AJ3391" s="1">
        <v>5161.7147194874851</v>
      </c>
      <c r="AK3391" s="1">
        <v>2473.2088571876734</v>
      </c>
      <c r="AL3391" s="1">
        <v>140315.859375</v>
      </c>
      <c r="AM3391" s="1">
        <v>112886.234375</v>
      </c>
      <c r="AN3391" s="1">
        <v>27429.630859375</v>
      </c>
      <c r="AO3391" t="s">
        <v>16201</v>
      </c>
    </row>
    <row r="3392" spans="1:41" x14ac:dyDescent="0.25">
      <c r="A3392" s="1">
        <v>2019</v>
      </c>
      <c r="B3392" t="s">
        <v>2536</v>
      </c>
      <c r="C3392" t="s">
        <v>7076</v>
      </c>
      <c r="D3392" t="s">
        <v>7219</v>
      </c>
      <c r="E3392" t="s">
        <v>7784</v>
      </c>
      <c r="F3392" t="s">
        <v>9443</v>
      </c>
      <c r="G3392" t="s">
        <v>11593</v>
      </c>
      <c r="H3392" t="s">
        <v>12703</v>
      </c>
      <c r="I3392" s="1">
        <v>4811.5347341799234</v>
      </c>
      <c r="J3392" s="1">
        <v>5420.4607674265426</v>
      </c>
      <c r="K3392" s="1">
        <v>779.56705511973394</v>
      </c>
      <c r="L3392" s="1">
        <v>180.75110667315258</v>
      </c>
      <c r="M3392" s="1">
        <v>2011.4556465861237</v>
      </c>
      <c r="N3392" s="1">
        <v>3021.460985389805</v>
      </c>
      <c r="O3392" s="1">
        <v>3793.8729502082865</v>
      </c>
      <c r="P3392" s="1">
        <v>2095.9080087332163</v>
      </c>
      <c r="Q3392" s="1">
        <v>997.09330335468223</v>
      </c>
      <c r="R3392" s="1">
        <v>2774.8648327142896</v>
      </c>
      <c r="S3392" s="1">
        <v>2864.6896661405381</v>
      </c>
      <c r="T3392" s="1">
        <v>3018.107532575832</v>
      </c>
      <c r="U3392" s="1">
        <v>296.22166523429462</v>
      </c>
      <c r="V3392" s="1">
        <v>3063.938054366798</v>
      </c>
      <c r="W3392" s="1">
        <v>2244.5442156245531</v>
      </c>
      <c r="X3392" s="1">
        <v>3102.7577977829224</v>
      </c>
      <c r="Y3392" s="1">
        <v>17843.722423151114</v>
      </c>
      <c r="Z3392" s="1">
        <v>2263.580649431874</v>
      </c>
      <c r="AA3392" s="1">
        <v>13942.014705319882</v>
      </c>
      <c r="AB3392" s="1">
        <v>876.36900205164898</v>
      </c>
      <c r="AC3392" s="1">
        <v>2698.4116976437253</v>
      </c>
      <c r="AD3392" s="1">
        <v>1846.6346828945459</v>
      </c>
      <c r="AE3392" s="1">
        <v>4976.9470723785271</v>
      </c>
      <c r="AF3392" s="1">
        <v>7927.5624522325179</v>
      </c>
      <c r="AG3392" s="1">
        <v>48443.979350656075</v>
      </c>
      <c r="AH3392" s="1">
        <v>6645.7416443706034</v>
      </c>
      <c r="AI3392" s="1">
        <v>1268.7229812865071</v>
      </c>
      <c r="AJ3392" s="1">
        <v>5269.7093437278809</v>
      </c>
      <c r="AK3392" s="1">
        <v>2536.770800739801</v>
      </c>
      <c r="AL3392" s="1">
        <v>157017.375</v>
      </c>
      <c r="AM3392" s="1">
        <v>126028.15625</v>
      </c>
      <c r="AN3392" s="1">
        <v>30989.234375</v>
      </c>
      <c r="AO3392" t="s">
        <v>16202</v>
      </c>
    </row>
    <row r="3393" spans="1:41" x14ac:dyDescent="0.25">
      <c r="A3393" s="1">
        <v>2019</v>
      </c>
      <c r="B3393" t="s">
        <v>2537</v>
      </c>
      <c r="C3393" t="s">
        <v>7076</v>
      </c>
      <c r="D3393" t="s">
        <v>7219</v>
      </c>
      <c r="E3393" t="s">
        <v>7784</v>
      </c>
      <c r="F3393" t="s">
        <v>9443</v>
      </c>
      <c r="G3393" t="s">
        <v>11593</v>
      </c>
      <c r="H3393" t="s">
        <v>12703</v>
      </c>
      <c r="I3393" s="1">
        <v>3362.5863275350257</v>
      </c>
      <c r="J3393" s="1">
        <v>4405.2138430604928</v>
      </c>
      <c r="K3393" s="1">
        <v>200.16672819900145</v>
      </c>
      <c r="L3393" s="1">
        <v>417.96852122573887</v>
      </c>
      <c r="M3393" s="1">
        <v>2055.8595503627871</v>
      </c>
      <c r="N3393" s="1">
        <v>3957.1221288131132</v>
      </c>
      <c r="O3393" s="1">
        <v>1679.9681138727203</v>
      </c>
      <c r="P3393" s="1">
        <v>2480.9801674156338</v>
      </c>
      <c r="Q3393" s="1">
        <v>1421.4010175867795</v>
      </c>
      <c r="R3393" s="1">
        <v>2598.0075338031634</v>
      </c>
      <c r="S3393" s="1">
        <v>3729.0179573921205</v>
      </c>
      <c r="T3393" s="1">
        <v>2145.5017171047148</v>
      </c>
      <c r="U3393" s="1">
        <v>286.9956842360852</v>
      </c>
      <c r="V3393" s="1">
        <v>2711.6912611510497</v>
      </c>
      <c r="W3393" s="1">
        <v>2156.6471805701935</v>
      </c>
      <c r="X3393" s="1">
        <v>2937.5875146693788</v>
      </c>
      <c r="Y3393" s="1">
        <v>18839.176895699216</v>
      </c>
      <c r="Z3393" s="1">
        <v>852.72376905771739</v>
      </c>
      <c r="AA3393" s="1">
        <v>11641.0224985684</v>
      </c>
      <c r="AB3393" s="1">
        <v>873.80433569355648</v>
      </c>
      <c r="AC3393" s="1">
        <v>3470.697323150172</v>
      </c>
      <c r="AD3393" s="1">
        <v>1857.417121088052</v>
      </c>
      <c r="AE3393" s="1">
        <v>4979.2403527633178</v>
      </c>
      <c r="AF3393" s="1">
        <v>7459.6586974451193</v>
      </c>
      <c r="AG3393" s="1">
        <v>46591.663808317826</v>
      </c>
      <c r="AH3393" s="1">
        <v>4214.8732880908074</v>
      </c>
      <c r="AI3393" s="1">
        <v>1292.8737619955682</v>
      </c>
      <c r="AJ3393" s="1">
        <v>4841.4535237965192</v>
      </c>
      <c r="AK3393" s="1">
        <v>2520.9065611880192</v>
      </c>
      <c r="AL3393" s="1">
        <v>145982.21875</v>
      </c>
      <c r="AM3393" s="1">
        <v>120317.609375</v>
      </c>
      <c r="AN3393" s="1">
        <v>25664.623046875</v>
      </c>
      <c r="AO3393" t="s">
        <v>16203</v>
      </c>
    </row>
    <row r="3394" spans="1:41" x14ac:dyDescent="0.25">
      <c r="A3394" s="1">
        <v>2019</v>
      </c>
      <c r="B3394" t="s">
        <v>2538</v>
      </c>
      <c r="C3394" t="s">
        <v>7076</v>
      </c>
      <c r="D3394" t="s">
        <v>7219</v>
      </c>
      <c r="E3394" t="s">
        <v>7784</v>
      </c>
      <c r="F3394" t="s">
        <v>9443</v>
      </c>
      <c r="G3394" t="s">
        <v>11593</v>
      </c>
      <c r="H3394" t="s">
        <v>12703</v>
      </c>
      <c r="I3394" s="1">
        <v>6926.2174329534828</v>
      </c>
      <c r="J3394" s="1">
        <v>3579.9425768851979</v>
      </c>
      <c r="K3394" s="1">
        <v>167.44982394453547</v>
      </c>
      <c r="L3394" s="1">
        <v>296.83879956792771</v>
      </c>
      <c r="M3394" s="1">
        <v>2476.5929583508173</v>
      </c>
      <c r="N3394" s="1">
        <v>4284.495777004041</v>
      </c>
      <c r="O3394" s="1">
        <v>1679.9354220055543</v>
      </c>
      <c r="P3394" s="1">
        <v>2047.6879879215771</v>
      </c>
      <c r="Q3394" s="1">
        <v>813.17914254660047</v>
      </c>
      <c r="R3394" s="1">
        <v>2186.420236425749</v>
      </c>
      <c r="S3394" s="1">
        <v>3289.9817327595047</v>
      </c>
      <c r="T3394" s="1">
        <v>2663.6591712801001</v>
      </c>
      <c r="U3394" s="1">
        <v>277.46449700834376</v>
      </c>
      <c r="V3394" s="1">
        <v>2299.6257512051534</v>
      </c>
      <c r="W3394" s="1">
        <v>2147.5752068445809</v>
      </c>
      <c r="X3394" s="1">
        <v>3180.5048029623094</v>
      </c>
      <c r="Y3394" s="1">
        <v>19271.574104211526</v>
      </c>
      <c r="Z3394" s="1">
        <v>1044.5561637334674</v>
      </c>
      <c r="AA3394" s="1">
        <v>16722.285097214597</v>
      </c>
      <c r="AB3394" s="1">
        <v>870.12866261816612</v>
      </c>
      <c r="AC3394" s="1">
        <v>2357.1785470326122</v>
      </c>
      <c r="AD3394" s="1">
        <v>1986.3872016685298</v>
      </c>
      <c r="AE3394" s="1">
        <v>5419.4365555669701</v>
      </c>
      <c r="AF3394" s="1">
        <v>7648.0313955379879</v>
      </c>
      <c r="AG3394" s="1">
        <v>46716.994376078983</v>
      </c>
      <c r="AH3394" s="1">
        <v>3882.0841311558247</v>
      </c>
      <c r="AI3394" s="1">
        <v>1287.4352661187152</v>
      </c>
      <c r="AJ3394" s="1">
        <v>4836.3798034576248</v>
      </c>
      <c r="AK3394" s="1">
        <v>2501.0705253231508</v>
      </c>
      <c r="AL3394" s="1">
        <v>152861.109375</v>
      </c>
      <c r="AM3394" s="1">
        <v>126728.3046875</v>
      </c>
      <c r="AN3394" s="1">
        <v>26132.8046875</v>
      </c>
      <c r="AO3394" t="s">
        <v>16204</v>
      </c>
    </row>
    <row r="3395" spans="1:41" x14ac:dyDescent="0.25">
      <c r="A3395" s="1">
        <v>2019</v>
      </c>
      <c r="B3395" t="s">
        <v>2539</v>
      </c>
      <c r="C3395" t="s">
        <v>7076</v>
      </c>
      <c r="D3395" t="s">
        <v>7219</v>
      </c>
      <c r="E3395" t="s">
        <v>7784</v>
      </c>
      <c r="F3395" t="s">
        <v>9443</v>
      </c>
      <c r="G3395" t="s">
        <v>11594</v>
      </c>
      <c r="H3395" t="s">
        <v>12703</v>
      </c>
      <c r="I3395" s="1">
        <v>3333</v>
      </c>
      <c r="J3395" s="1">
        <v>4244.1598166213553</v>
      </c>
      <c r="K3395" s="1">
        <v>193.06340510603181</v>
      </c>
      <c r="L3395" s="1">
        <v>401.26309605404867</v>
      </c>
      <c r="M3395" s="1">
        <v>1982.913517670399</v>
      </c>
      <c r="N3395" s="1">
        <v>3767.7479030640002</v>
      </c>
      <c r="O3395" s="1">
        <v>1614.2893363248511</v>
      </c>
      <c r="P3395" s="1">
        <v>2226</v>
      </c>
      <c r="Q3395" s="1">
        <v>1370.3367660501881</v>
      </c>
      <c r="R3395" s="1">
        <v>2583.220464690367</v>
      </c>
      <c r="S3395" s="1">
        <v>3554</v>
      </c>
      <c r="T3395" s="1">
        <v>2043.124834953124</v>
      </c>
      <c r="U3395" s="1">
        <v>278.72628120000002</v>
      </c>
      <c r="V3395" s="1">
        <v>2616</v>
      </c>
      <c r="W3395" s="1">
        <v>2055.448678365</v>
      </c>
      <c r="X3395" s="1">
        <v>2797.0047014400002</v>
      </c>
      <c r="Y3395" s="1">
        <v>18051</v>
      </c>
      <c r="Z3395" s="1">
        <v>822.30313731339641</v>
      </c>
      <c r="AA3395" s="1">
        <v>11337.59109962836</v>
      </c>
      <c r="AB3395" s="1">
        <v>784</v>
      </c>
      <c r="AC3395" s="1">
        <v>3343.6320399360002</v>
      </c>
      <c r="AD3395" s="1">
        <v>1790.6888622039751</v>
      </c>
      <c r="AE3395" s="1">
        <v>4888</v>
      </c>
      <c r="AF3395" s="1">
        <v>7419.5843319895321</v>
      </c>
      <c r="AG3395" s="1">
        <v>46818.113013052011</v>
      </c>
      <c r="AH3395" s="1">
        <v>4093.4272598760381</v>
      </c>
      <c r="AI3395" s="1">
        <v>1231.00128</v>
      </c>
      <c r="AJ3395" s="1">
        <v>4722.6643264989989</v>
      </c>
      <c r="AK3395" s="1">
        <v>2438.609474696475</v>
      </c>
      <c r="AL3395" s="1">
        <v>142800.921875</v>
      </c>
      <c r="AM3395" s="1">
        <v>118223.3359375</v>
      </c>
      <c r="AN3395" s="1">
        <v>24577.572265625</v>
      </c>
      <c r="AO3395" t="s">
        <v>16205</v>
      </c>
    </row>
    <row r="3396" spans="1:41" x14ac:dyDescent="0.25">
      <c r="A3396" s="1">
        <v>2019</v>
      </c>
      <c r="B3396" t="s">
        <v>2540</v>
      </c>
      <c r="C3396" t="s">
        <v>7076</v>
      </c>
      <c r="D3396" t="s">
        <v>7219</v>
      </c>
      <c r="E3396" t="s">
        <v>7784</v>
      </c>
      <c r="F3396" t="s">
        <v>9443</v>
      </c>
      <c r="G3396" t="s">
        <v>11594</v>
      </c>
      <c r="H3396" t="s">
        <v>12703</v>
      </c>
      <c r="I3396" s="1">
        <v>4048</v>
      </c>
      <c r="J3396" s="1">
        <v>13256.05</v>
      </c>
      <c r="K3396" s="1">
        <v>104.8708</v>
      </c>
      <c r="L3396" s="1">
        <v>200</v>
      </c>
      <c r="M3396" s="1">
        <v>3716.8739999999998</v>
      </c>
      <c r="N3396" s="1">
        <v>3809</v>
      </c>
      <c r="O3396" s="1">
        <v>2908</v>
      </c>
      <c r="P3396" s="1">
        <v>3111</v>
      </c>
      <c r="Q3396" s="1">
        <v>1084.5060000000001</v>
      </c>
      <c r="R3396" s="1">
        <v>2441.089704999999</v>
      </c>
      <c r="S3396" s="1">
        <v>3924</v>
      </c>
      <c r="T3396" s="1">
        <v>4074.8</v>
      </c>
      <c r="U3396" s="1">
        <v>284</v>
      </c>
      <c r="V3396" s="1">
        <v>2166</v>
      </c>
      <c r="W3396" s="1">
        <v>769</v>
      </c>
      <c r="X3396" s="1">
        <v>3025</v>
      </c>
      <c r="Y3396" s="1">
        <v>18354</v>
      </c>
      <c r="Z3396" s="1">
        <v>883.27300000000002</v>
      </c>
      <c r="AA3396" s="1">
        <v>16686</v>
      </c>
      <c r="AB3396" s="1">
        <v>564</v>
      </c>
      <c r="AC3396" s="1">
        <v>2520.1775999999991</v>
      </c>
      <c r="AD3396" s="1">
        <v>1902.9182214955681</v>
      </c>
      <c r="AE3396" s="1">
        <v>5522</v>
      </c>
      <c r="AF3396" s="1">
        <v>8823.9</v>
      </c>
      <c r="AG3396" s="1">
        <v>39089</v>
      </c>
      <c r="AH3396" s="1">
        <v>9046</v>
      </c>
      <c r="AI3396" s="1">
        <v>1367</v>
      </c>
      <c r="AJ3396" s="1">
        <v>5606</v>
      </c>
      <c r="AK3396" s="1">
        <v>2323</v>
      </c>
      <c r="AL3396" s="1">
        <v>161609.46875</v>
      </c>
      <c r="AM3396" s="1">
        <v>127884</v>
      </c>
      <c r="AN3396" s="1">
        <v>33725.4609375</v>
      </c>
      <c r="AO3396" t="s">
        <v>16206</v>
      </c>
    </row>
    <row r="3397" spans="1:41" x14ac:dyDescent="0.25">
      <c r="A3397" s="1">
        <v>2019</v>
      </c>
      <c r="B3397" t="s">
        <v>2541</v>
      </c>
      <c r="C3397" t="s">
        <v>7076</v>
      </c>
      <c r="D3397" t="s">
        <v>7219</v>
      </c>
      <c r="E3397" t="s">
        <v>7784</v>
      </c>
      <c r="F3397" t="s">
        <v>9443</v>
      </c>
      <c r="G3397" t="s">
        <v>11594</v>
      </c>
      <c r="H3397" t="s">
        <v>12703</v>
      </c>
      <c r="I3397" s="1">
        <v>6786.5586446475654</v>
      </c>
      <c r="J3397" s="1">
        <v>3428.798098729842</v>
      </c>
      <c r="K3397" s="1">
        <v>155.89038675</v>
      </c>
      <c r="L3397" s="1">
        <v>282.43573209936011</v>
      </c>
      <c r="M3397" s="1">
        <v>2321.6009089900849</v>
      </c>
      <c r="N3397" s="1">
        <v>4100.6983188000004</v>
      </c>
      <c r="O3397" s="1">
        <v>1572.9440257453921</v>
      </c>
      <c r="P3397" s="1">
        <v>2088</v>
      </c>
      <c r="Q3397" s="1">
        <v>761.99506366307537</v>
      </c>
      <c r="R3397" s="1">
        <v>2025.5441499999999</v>
      </c>
      <c r="S3397" s="1">
        <v>3072</v>
      </c>
      <c r="T3397" s="1">
        <v>2421.2073500000001</v>
      </c>
      <c r="U3397" s="1">
        <v>255.02500000000001</v>
      </c>
      <c r="V3397" s="1">
        <v>51</v>
      </c>
      <c r="W3397" s="1">
        <v>2017.123335</v>
      </c>
      <c r="X3397" s="1">
        <v>3041.0891999999999</v>
      </c>
      <c r="Y3397" s="1">
        <v>18266</v>
      </c>
      <c r="Z3397" s="1">
        <v>979.18400363799981</v>
      </c>
      <c r="AA3397" s="1">
        <v>15950.437499321109</v>
      </c>
      <c r="AB3397" s="1">
        <v>784</v>
      </c>
      <c r="AC3397" s="1">
        <v>2207.0547999999999</v>
      </c>
      <c r="AD3397" s="1">
        <v>1862.0717970329999</v>
      </c>
      <c r="AE3397" s="1">
        <v>5080.2731999999996</v>
      </c>
      <c r="AF3397" s="1">
        <v>7276.9373459999997</v>
      </c>
      <c r="AG3397" s="1">
        <v>44756.725347356572</v>
      </c>
      <c r="AH3397" s="1">
        <v>3711.9152009308459</v>
      </c>
      <c r="AI3397" s="1">
        <v>1206.864</v>
      </c>
      <c r="AJ3397" s="1">
        <v>4624.3798700427242</v>
      </c>
      <c r="AK3397" s="1">
        <v>2307.9466155</v>
      </c>
      <c r="AL3397" s="1">
        <v>143395.703125</v>
      </c>
      <c r="AM3397" s="1">
        <v>118921.046875</v>
      </c>
      <c r="AN3397" s="1">
        <v>24474.65234375</v>
      </c>
      <c r="AO3397" t="s">
        <v>16207</v>
      </c>
    </row>
    <row r="3398" spans="1:41" x14ac:dyDescent="0.25">
      <c r="A3398" s="1">
        <v>2019</v>
      </c>
      <c r="B3398" t="s">
        <v>2542</v>
      </c>
      <c r="C3398" t="s">
        <v>7076</v>
      </c>
      <c r="D3398" t="s">
        <v>7219</v>
      </c>
      <c r="E3398" t="s">
        <v>7784</v>
      </c>
      <c r="F3398" t="s">
        <v>9443</v>
      </c>
      <c r="G3398" t="s">
        <v>11594</v>
      </c>
      <c r="H3398" t="s">
        <v>12703</v>
      </c>
      <c r="I3398" s="1">
        <v>4678.69627128718</v>
      </c>
      <c r="J3398" s="1">
        <v>5376.7661681366108</v>
      </c>
      <c r="K3398" s="1">
        <v>775.84157666958322</v>
      </c>
      <c r="L3398" s="1">
        <v>178.17723000000001</v>
      </c>
      <c r="M3398" s="1">
        <v>1979.3937776836599</v>
      </c>
      <c r="N3398" s="1">
        <v>3004.764526793982</v>
      </c>
      <c r="O3398" s="1">
        <v>3840</v>
      </c>
      <c r="P3398" s="1">
        <v>2226</v>
      </c>
      <c r="Q3398" s="1">
        <v>1024.0061305789859</v>
      </c>
      <c r="R3398" s="1">
        <v>2810.8644559883091</v>
      </c>
      <c r="S3398" s="1">
        <v>2774</v>
      </c>
      <c r="T3398" s="1">
        <v>2951.906886277834</v>
      </c>
      <c r="U3398" s="1">
        <v>292.58141284800001</v>
      </c>
      <c r="V3398" s="1">
        <v>3026</v>
      </c>
      <c r="W3398" s="1">
        <v>2173.4913043152001</v>
      </c>
      <c r="X3398" s="1">
        <v>3217.8296877900002</v>
      </c>
      <c r="Y3398" s="1">
        <v>17554</v>
      </c>
      <c r="Z3398" s="1">
        <v>2222</v>
      </c>
      <c r="AA3398" s="1">
        <v>13927.197649977301</v>
      </c>
      <c r="AB3398" s="1">
        <v>784</v>
      </c>
      <c r="AC3398" s="1">
        <v>2781.6236807849259</v>
      </c>
      <c r="AD3398" s="1">
        <v>1896.477721655252</v>
      </c>
      <c r="AE3398" s="1">
        <v>4819.3976792930989</v>
      </c>
      <c r="AF3398" s="1">
        <v>7814.7878385369604</v>
      </c>
      <c r="AG3398" s="1">
        <v>49851</v>
      </c>
      <c r="AH3398" s="1">
        <v>7046.624961425201</v>
      </c>
      <c r="AI3398" s="1">
        <v>1228.5605016000002</v>
      </c>
      <c r="AJ3398" s="1">
        <v>5607.1690652512034</v>
      </c>
      <c r="AK3398" s="1">
        <v>2544.975690185312</v>
      </c>
      <c r="AL3398" s="1">
        <v>158408.140625</v>
      </c>
      <c r="AM3398" s="1">
        <v>127195.0390625</v>
      </c>
      <c r="AN3398" s="1">
        <v>31213.103515625</v>
      </c>
      <c r="AO3398" t="s">
        <v>16208</v>
      </c>
    </row>
    <row r="3399" spans="1:41" x14ac:dyDescent="0.25">
      <c r="A3399" s="1">
        <v>2019</v>
      </c>
      <c r="B3399" t="s">
        <v>2543</v>
      </c>
      <c r="C3399" t="s">
        <v>7076</v>
      </c>
      <c r="D3399" t="s">
        <v>7219</v>
      </c>
      <c r="E3399" t="s">
        <v>7784</v>
      </c>
      <c r="F3399" t="s">
        <v>9443</v>
      </c>
      <c r="G3399" t="s">
        <v>11594</v>
      </c>
      <c r="H3399" t="s">
        <v>12703</v>
      </c>
      <c r="I3399" s="1">
        <v>-1343.30323318354</v>
      </c>
      <c r="J3399" s="1">
        <v>4905.8165563435014</v>
      </c>
      <c r="K3399" s="1">
        <v>197.202066</v>
      </c>
      <c r="L3399" s="1">
        <v>250.35220000000001</v>
      </c>
      <c r="M3399" s="1">
        <v>2912.9690399999999</v>
      </c>
      <c r="N3399" s="1">
        <v>3504.9508257500001</v>
      </c>
      <c r="O3399" s="1">
        <v>1626.779916304069</v>
      </c>
      <c r="P3399" s="1">
        <v>2479.40091639</v>
      </c>
      <c r="Q3399" s="1">
        <v>1067.59626</v>
      </c>
      <c r="R3399" s="1">
        <v>2324.35</v>
      </c>
      <c r="S3399" s="1">
        <v>3012</v>
      </c>
      <c r="T3399" s="1">
        <v>3121.2</v>
      </c>
      <c r="U3399" s="1">
        <v>252.5</v>
      </c>
      <c r="V3399" s="1">
        <v>2004</v>
      </c>
      <c r="W3399" s="1">
        <v>1531.5</v>
      </c>
      <c r="X3399" s="1">
        <v>3096.72</v>
      </c>
      <c r="Y3399" s="1">
        <v>17279</v>
      </c>
      <c r="Z3399" s="1">
        <v>751</v>
      </c>
      <c r="AA3399" s="1">
        <v>16114</v>
      </c>
      <c r="AB3399" s="1">
        <v>784</v>
      </c>
      <c r="AC3399" s="1">
        <v>2412.5767799999999</v>
      </c>
      <c r="AD3399" s="1">
        <v>2079.0711000000001</v>
      </c>
      <c r="AE3399" s="1">
        <v>5013.3255496956854</v>
      </c>
      <c r="AF3399" s="1">
        <v>8993.4256800000003</v>
      </c>
      <c r="AG3399" s="1">
        <v>35563</v>
      </c>
      <c r="AH3399" s="1">
        <v>3985</v>
      </c>
      <c r="AI3399" s="1">
        <v>1120.98</v>
      </c>
      <c r="AJ3399" s="1">
        <v>4918</v>
      </c>
      <c r="AK3399" s="1">
        <v>2292.0308100000002</v>
      </c>
      <c r="AL3399" s="1">
        <v>132249.4375</v>
      </c>
      <c r="AM3399" s="1">
        <v>106489.9921875</v>
      </c>
      <c r="AN3399" s="1">
        <v>25759.453125</v>
      </c>
      <c r="AO3399" t="s">
        <v>16209</v>
      </c>
    </row>
    <row r="3400" spans="1:41" x14ac:dyDescent="0.25">
      <c r="A3400" s="1">
        <v>2019</v>
      </c>
      <c r="B3400" t="s">
        <v>2544</v>
      </c>
      <c r="C3400" t="s">
        <v>7076</v>
      </c>
      <c r="D3400" t="s">
        <v>7219</v>
      </c>
      <c r="E3400" t="s">
        <v>7784</v>
      </c>
      <c r="F3400" t="s">
        <v>9443</v>
      </c>
      <c r="G3400" t="s">
        <v>11594</v>
      </c>
      <c r="H3400" t="s">
        <v>12703</v>
      </c>
      <c r="I3400" s="1">
        <v>6641.2895057961341</v>
      </c>
      <c r="J3400" s="1">
        <v>585</v>
      </c>
      <c r="K3400" s="1"/>
      <c r="L3400" s="1">
        <v>182.10046319498881</v>
      </c>
      <c r="M3400" s="1">
        <v>2414.3748749999991</v>
      </c>
      <c r="N3400" s="1">
        <v>3976</v>
      </c>
      <c r="O3400" s="1">
        <v>2402.8847625371081</v>
      </c>
      <c r="P3400" s="1">
        <v>2226</v>
      </c>
      <c r="Q3400" s="1">
        <v>1574.6499120738961</v>
      </c>
      <c r="R3400" s="1">
        <v>2500.2721526075411</v>
      </c>
      <c r="S3400" s="1">
        <v>2233.399812246093</v>
      </c>
      <c r="T3400" s="1">
        <v>2992.0090189892571</v>
      </c>
      <c r="U3400" s="1">
        <v>228</v>
      </c>
      <c r="V3400" s="1">
        <v>3398</v>
      </c>
      <c r="W3400" s="1">
        <v>1218.8026336350699</v>
      </c>
      <c r="X3400" s="1">
        <v>5522.2603327658062</v>
      </c>
      <c r="Y3400" s="1">
        <v>18368</v>
      </c>
      <c r="Z3400" s="1">
        <v>1548.147479753479</v>
      </c>
      <c r="AA3400" s="1">
        <v>18294.83407583513</v>
      </c>
      <c r="AB3400" s="1">
        <v>784</v>
      </c>
      <c r="AC3400" s="1">
        <v>3234.751554358842</v>
      </c>
      <c r="AD3400" s="1">
        <v>2288.2386708860749</v>
      </c>
      <c r="AE3400" s="1">
        <v>4115.0712685668923</v>
      </c>
      <c r="AF3400" s="1">
        <v>8908</v>
      </c>
      <c r="AG3400" s="1">
        <v>47989.045250688963</v>
      </c>
      <c r="AH3400" s="1">
        <v>7714.3324108568222</v>
      </c>
      <c r="AI3400" s="1">
        <v>1253.1317116319999</v>
      </c>
      <c r="AJ3400" s="1">
        <v>5108.6346219098104</v>
      </c>
      <c r="AK3400" s="1">
        <v>1821</v>
      </c>
      <c r="AL3400" s="1">
        <v>159522.21875</v>
      </c>
      <c r="AM3400" s="1">
        <v>128877.796875</v>
      </c>
      <c r="AN3400" s="1">
        <v>30644.431640625</v>
      </c>
      <c r="AO3400" t="s">
        <v>16210</v>
      </c>
    </row>
    <row r="3401" spans="1:41" x14ac:dyDescent="0.25">
      <c r="A3401" s="1">
        <v>2019</v>
      </c>
      <c r="B3401" t="s">
        <v>2545</v>
      </c>
      <c r="C3401" t="s">
        <v>7076</v>
      </c>
      <c r="D3401" t="s">
        <v>7219</v>
      </c>
      <c r="E3401" t="s">
        <v>7784</v>
      </c>
      <c r="F3401" t="s">
        <v>9443</v>
      </c>
      <c r="G3401" t="s">
        <v>11594</v>
      </c>
      <c r="H3401" t="s">
        <v>12703</v>
      </c>
      <c r="I3401" s="1">
        <v>4129.2975023154777</v>
      </c>
      <c r="J3401" s="1">
        <v>14392.03379264318</v>
      </c>
      <c r="K3401" s="1">
        <v>104.8708</v>
      </c>
      <c r="L3401" s="1">
        <v>244.0429</v>
      </c>
      <c r="M3401" s="1">
        <v>3717</v>
      </c>
      <c r="N3401" s="1">
        <v>3690.4</v>
      </c>
      <c r="O3401" s="1">
        <v>1888.3299481999991</v>
      </c>
      <c r="P3401" s="1">
        <v>3111</v>
      </c>
      <c r="Q3401" s="1">
        <v>1243.989205103042</v>
      </c>
      <c r="R3401" s="1">
        <v>2290</v>
      </c>
      <c r="S3401" s="1">
        <v>4199</v>
      </c>
      <c r="T3401" s="1">
        <v>4082.1997575021219</v>
      </c>
      <c r="U3401" s="1">
        <v>250</v>
      </c>
      <c r="V3401" s="1">
        <v>2024</v>
      </c>
      <c r="W3401" s="1">
        <v>1417</v>
      </c>
      <c r="X3401" s="1">
        <v>3145.35</v>
      </c>
      <c r="Y3401" s="1">
        <v>18354</v>
      </c>
      <c r="Z3401" s="1">
        <v>1597.4549999999999</v>
      </c>
      <c r="AA3401" s="1">
        <v>17677</v>
      </c>
      <c r="AB3401" s="1">
        <v>564</v>
      </c>
      <c r="AC3401" s="1">
        <v>2520.1775999999991</v>
      </c>
      <c r="AD3401" s="1">
        <v>2874.259</v>
      </c>
      <c r="AE3401" s="1">
        <v>5206</v>
      </c>
      <c r="AF3401" s="1">
        <v>8668.8386764705865</v>
      </c>
      <c r="AG3401" s="1">
        <v>37729</v>
      </c>
      <c r="AH3401" s="1">
        <v>8360.9825000000001</v>
      </c>
      <c r="AI3401" s="1">
        <v>1367</v>
      </c>
      <c r="AJ3401" s="1">
        <v>4893.0011999999997</v>
      </c>
      <c r="AK3401" s="1">
        <v>2323</v>
      </c>
      <c r="AL3401" s="1">
        <v>162063.234375</v>
      </c>
      <c r="AM3401" s="1">
        <v>128020.234375</v>
      </c>
      <c r="AN3401" s="1">
        <v>34042.9921875</v>
      </c>
      <c r="AO3401" t="s">
        <v>16211</v>
      </c>
    </row>
    <row r="3402" spans="1:41" x14ac:dyDescent="0.25">
      <c r="A3402" s="1">
        <v>2019</v>
      </c>
      <c r="B3402" t="s">
        <v>2546</v>
      </c>
      <c r="C3402" t="s">
        <v>7076</v>
      </c>
      <c r="D3402" t="s">
        <v>7219</v>
      </c>
      <c r="E3402" t="s">
        <v>7785</v>
      </c>
      <c r="F3402" t="s">
        <v>9444</v>
      </c>
      <c r="G3402" t="s">
        <v>11595</v>
      </c>
      <c r="H3402" t="s">
        <v>12703</v>
      </c>
      <c r="I3402" s="1">
        <v>16297.190963382136</v>
      </c>
      <c r="J3402" s="1">
        <v>22952.741555582637</v>
      </c>
      <c r="K3402" s="1">
        <v>2995.6690964978825</v>
      </c>
      <c r="L3402" s="1">
        <v>3281.3591675607472</v>
      </c>
      <c r="M3402" s="1">
        <v>11397.809447933912</v>
      </c>
      <c r="N3402" s="1">
        <v>10211.5338265798</v>
      </c>
      <c r="O3402" s="1">
        <v>12044.484690186884</v>
      </c>
      <c r="P3402" s="1">
        <v>7420.5382718414521</v>
      </c>
      <c r="Q3402" s="1">
        <v>5184.4053074009898</v>
      </c>
      <c r="R3402" s="1">
        <v>8895.8819136009261</v>
      </c>
      <c r="S3402" s="1">
        <v>10695.058848824996</v>
      </c>
      <c r="T3402" s="1">
        <v>13302.029495426814</v>
      </c>
      <c r="U3402" s="1">
        <v>2696.1869723342311</v>
      </c>
      <c r="V3402" s="1">
        <v>11206.121486693597</v>
      </c>
      <c r="W3402" s="1">
        <v>4904.7544966291007</v>
      </c>
      <c r="X3402" s="1">
        <v>17921.644077534052</v>
      </c>
      <c r="Y3402" s="1">
        <v>64408.650380377563</v>
      </c>
      <c r="Z3402" s="1">
        <v>7749.8294530919411</v>
      </c>
      <c r="AA3402" s="1">
        <v>86068.747321677234</v>
      </c>
      <c r="AB3402" s="1">
        <v>2479.3194471308129</v>
      </c>
      <c r="AC3402" s="1">
        <v>11092.104091018511</v>
      </c>
      <c r="AD3402" s="1">
        <v>14910.491811589429</v>
      </c>
      <c r="AE3402" s="1">
        <v>14809.144950547659</v>
      </c>
      <c r="AF3402" s="1">
        <v>38381.621029264075</v>
      </c>
      <c r="AG3402" s="1">
        <v>122757.61152590565</v>
      </c>
      <c r="AH3402" s="1">
        <v>25267.259856489247</v>
      </c>
      <c r="AI3402" s="1">
        <v>5472.834992404175</v>
      </c>
      <c r="AJ3402" s="1">
        <v>37237.766961997295</v>
      </c>
      <c r="AK3402" s="1">
        <v>9665.0200484217621</v>
      </c>
      <c r="AL3402" s="1">
        <v>601707.75</v>
      </c>
      <c r="AM3402" s="1">
        <v>470651.5</v>
      </c>
      <c r="AN3402" s="1">
        <v>131056.3828125</v>
      </c>
      <c r="AO3402" t="s">
        <v>16212</v>
      </c>
    </row>
    <row r="3403" spans="1:41" x14ac:dyDescent="0.25">
      <c r="A3403" s="1">
        <v>2019</v>
      </c>
      <c r="B3403" t="s">
        <v>2547</v>
      </c>
      <c r="C3403" t="s">
        <v>7076</v>
      </c>
      <c r="D3403" t="s">
        <v>7219</v>
      </c>
      <c r="E3403" t="s">
        <v>7785</v>
      </c>
      <c r="F3403" t="s">
        <v>9444</v>
      </c>
      <c r="G3403" t="s">
        <v>11595</v>
      </c>
      <c r="H3403" t="s">
        <v>12703</v>
      </c>
      <c r="I3403" s="1">
        <v>16982.433093043728</v>
      </c>
      <c r="J3403" s="1">
        <v>32197.60648922636</v>
      </c>
      <c r="K3403" s="1">
        <v>3315.9167153833869</v>
      </c>
      <c r="L3403" s="1">
        <v>3797.8288986722896</v>
      </c>
      <c r="M3403" s="1">
        <v>14057.053204036982</v>
      </c>
      <c r="N3403" s="1">
        <v>12838.058291417285</v>
      </c>
      <c r="O3403" s="1">
        <v>12178.880320743161</v>
      </c>
      <c r="P3403" s="1">
        <v>12732.542752503237</v>
      </c>
      <c r="Q3403" s="1">
        <v>5380.9410380045329</v>
      </c>
      <c r="R3403" s="1">
        <v>9714.0193888639333</v>
      </c>
      <c r="S3403" s="1">
        <v>13647.28739954177</v>
      </c>
      <c r="T3403" s="1">
        <v>13485.677659172738</v>
      </c>
      <c r="U3403" s="1">
        <v>2327.3662184678401</v>
      </c>
      <c r="V3403" s="1">
        <v>12306.36333756087</v>
      </c>
      <c r="W3403" s="1">
        <v>6356.2858019469231</v>
      </c>
      <c r="X3403" s="1">
        <v>16402.296689751714</v>
      </c>
      <c r="Y3403" s="1">
        <v>66637.810917301656</v>
      </c>
      <c r="Z3403" s="1">
        <v>7096.633126069928</v>
      </c>
      <c r="AA3403" s="1">
        <v>98545.907020839019</v>
      </c>
      <c r="AB3403" s="1">
        <v>2414.8207867331289</v>
      </c>
      <c r="AC3403" s="1">
        <v>12961.925332674493</v>
      </c>
      <c r="AD3403" s="1">
        <v>16591.170745243078</v>
      </c>
      <c r="AE3403" s="1">
        <v>16955.400619577762</v>
      </c>
      <c r="AF3403" s="1">
        <v>40926.120945163166</v>
      </c>
      <c r="AG3403" s="1">
        <v>128112.8458044358</v>
      </c>
      <c r="AH3403" s="1">
        <v>23623.412994214006</v>
      </c>
      <c r="AI3403" s="1">
        <v>6785.4251800890188</v>
      </c>
      <c r="AJ3403" s="1">
        <v>33743.214361838684</v>
      </c>
      <c r="AK3403" s="1">
        <v>9362.2684254560063</v>
      </c>
      <c r="AL3403" s="1">
        <v>651477.5</v>
      </c>
      <c r="AM3403" s="1">
        <v>513257.03125</v>
      </c>
      <c r="AN3403" s="1">
        <v>138220.5</v>
      </c>
      <c r="AO3403" t="s">
        <v>16213</v>
      </c>
    </row>
    <row r="3404" spans="1:41" x14ac:dyDescent="0.25">
      <c r="A3404" s="1">
        <v>2019</v>
      </c>
      <c r="B3404" t="s">
        <v>2548</v>
      </c>
      <c r="C3404" t="s">
        <v>7076</v>
      </c>
      <c r="D3404" t="s">
        <v>7219</v>
      </c>
      <c r="E3404" t="s">
        <v>7785</v>
      </c>
      <c r="F3404" t="s">
        <v>9444</v>
      </c>
      <c r="G3404" t="s">
        <v>11595</v>
      </c>
      <c r="H3404" t="s">
        <v>12703</v>
      </c>
      <c r="I3404" s="1">
        <v>26226.361903306857</v>
      </c>
      <c r="J3404" s="1">
        <v>21517.039991144997</v>
      </c>
      <c r="K3404" s="1">
        <v>3184.7734807040028</v>
      </c>
      <c r="L3404" s="1">
        <v>4236.2058559447087</v>
      </c>
      <c r="M3404" s="1">
        <v>13291.576559382673</v>
      </c>
      <c r="N3404" s="1">
        <v>11962.382352420125</v>
      </c>
      <c r="O3404" s="1">
        <v>11952.603067652608</v>
      </c>
      <c r="P3404" s="1">
        <v>7308.3882146080614</v>
      </c>
      <c r="Q3404" s="1">
        <v>5320.9865098862274</v>
      </c>
      <c r="R3404" s="1">
        <v>9408.107632188141</v>
      </c>
      <c r="S3404" s="1">
        <v>12867.077977652934</v>
      </c>
      <c r="T3404" s="1">
        <v>13540.267454007177</v>
      </c>
      <c r="U3404" s="1">
        <v>2341.9746864919762</v>
      </c>
      <c r="V3404" s="1">
        <v>12266.150483744861</v>
      </c>
      <c r="W3404" s="1">
        <v>5321.7690526200331</v>
      </c>
      <c r="X3404" s="1">
        <v>15914.493071545239</v>
      </c>
      <c r="Y3404" s="1">
        <v>67703.556986011943</v>
      </c>
      <c r="Z3404" s="1">
        <v>6998.1905719972683</v>
      </c>
      <c r="AA3404" s="1">
        <v>87145.872500253812</v>
      </c>
      <c r="AB3404" s="1">
        <v>2392.8538221999565</v>
      </c>
      <c r="AC3404" s="1">
        <v>12506.877160843856</v>
      </c>
      <c r="AD3404" s="1">
        <v>15182.505933259097</v>
      </c>
      <c r="AE3404" s="1">
        <v>15687.842660851757</v>
      </c>
      <c r="AF3404" s="1">
        <v>40746.008975563083</v>
      </c>
      <c r="AG3404" s="1">
        <v>125852.50573721746</v>
      </c>
      <c r="AH3404" s="1">
        <v>28169.635652334498</v>
      </c>
      <c r="AI3404" s="1">
        <v>6537.0635495165789</v>
      </c>
      <c r="AJ3404" s="1">
        <v>33093.072899940977</v>
      </c>
      <c r="AK3404" s="1">
        <v>9352.2552664465129</v>
      </c>
      <c r="AL3404" s="1">
        <v>628028.375</v>
      </c>
      <c r="AM3404" s="1">
        <v>490321.5</v>
      </c>
      <c r="AN3404" s="1">
        <v>137706.875</v>
      </c>
      <c r="AO3404" t="s">
        <v>16214</v>
      </c>
    </row>
    <row r="3405" spans="1:41" x14ac:dyDescent="0.25">
      <c r="A3405" s="1">
        <v>2019</v>
      </c>
      <c r="B3405" t="s">
        <v>2549</v>
      </c>
      <c r="C3405" t="s">
        <v>7076</v>
      </c>
      <c r="D3405" t="s">
        <v>7219</v>
      </c>
      <c r="E3405" t="s">
        <v>7785</v>
      </c>
      <c r="F3405" t="s">
        <v>9444</v>
      </c>
      <c r="G3405" t="s">
        <v>11595</v>
      </c>
      <c r="H3405" t="s">
        <v>12703</v>
      </c>
      <c r="I3405" s="1">
        <v>18169.328486935094</v>
      </c>
      <c r="J3405" s="1">
        <v>45076.42979361624</v>
      </c>
      <c r="K3405" s="1">
        <v>2844.8022642423412</v>
      </c>
      <c r="L3405" s="1">
        <v>3476.5584278890115</v>
      </c>
      <c r="M3405" s="1">
        <v>15338.257320478879</v>
      </c>
      <c r="N3405" s="1">
        <v>13037.544199476442</v>
      </c>
      <c r="O3405" s="1">
        <v>12424.114544637572</v>
      </c>
      <c r="P3405" s="1">
        <v>13178.310273146024</v>
      </c>
      <c r="Q3405" s="1">
        <v>5603.3414533620244</v>
      </c>
      <c r="R3405" s="1">
        <v>9260.630948137692</v>
      </c>
      <c r="S3405" s="1">
        <v>17429.500100002955</v>
      </c>
      <c r="T3405" s="1">
        <v>15020.855497596796</v>
      </c>
      <c r="U3405" s="1">
        <v>2254.9329503883473</v>
      </c>
      <c r="V3405" s="1">
        <v>11377.634574080739</v>
      </c>
      <c r="W3405" s="1">
        <v>5965.8804167133567</v>
      </c>
      <c r="X3405" s="1">
        <v>24525.925471129074</v>
      </c>
      <c r="Y3405" s="1">
        <v>66711.706211376193</v>
      </c>
      <c r="Z3405" s="1">
        <v>9347.8231444082867</v>
      </c>
      <c r="AA3405" s="1">
        <v>95347.932211600302</v>
      </c>
      <c r="AB3405" s="1">
        <v>2555.1377514286564</v>
      </c>
      <c r="AC3405" s="1">
        <v>12951.45885765932</v>
      </c>
      <c r="AD3405" s="1">
        <v>19190.210127461356</v>
      </c>
      <c r="AE3405" s="1">
        <v>16548.418116751694</v>
      </c>
      <c r="AF3405" s="1">
        <v>40398.391560999444</v>
      </c>
      <c r="AG3405" s="1">
        <v>131033.87562239263</v>
      </c>
      <c r="AH3405" s="1">
        <v>25115.054639511694</v>
      </c>
      <c r="AI3405" s="1">
        <v>7749.2752743785595</v>
      </c>
      <c r="AJ3405" s="1">
        <v>32681.772311272976</v>
      </c>
      <c r="AK3405" s="1">
        <v>9460.4851020906463</v>
      </c>
      <c r="AL3405" s="1">
        <v>684075.625</v>
      </c>
      <c r="AM3405" s="1">
        <v>526456.125</v>
      </c>
      <c r="AN3405" s="1">
        <v>157619.5</v>
      </c>
      <c r="AO3405" t="s">
        <v>16215</v>
      </c>
    </row>
    <row r="3406" spans="1:41" x14ac:dyDescent="0.25">
      <c r="A3406" s="1">
        <v>2019</v>
      </c>
      <c r="B3406" t="s">
        <v>2550</v>
      </c>
      <c r="C3406" t="s">
        <v>7076</v>
      </c>
      <c r="D3406" t="s">
        <v>7219</v>
      </c>
      <c r="E3406" t="s">
        <v>7785</v>
      </c>
      <c r="F3406" t="s">
        <v>9444</v>
      </c>
      <c r="G3406" t="s">
        <v>11595</v>
      </c>
      <c r="H3406" t="s">
        <v>12703</v>
      </c>
      <c r="I3406" s="1">
        <v>17658.239663803641</v>
      </c>
      <c r="J3406" s="1">
        <v>13918.700715336605</v>
      </c>
      <c r="K3406" s="1">
        <v>1019.4857016727511</v>
      </c>
      <c r="L3406" s="1">
        <v>3142.7554730096408</v>
      </c>
      <c r="M3406" s="1">
        <v>11294.237551675746</v>
      </c>
      <c r="N3406" s="1">
        <v>9634.4246533498645</v>
      </c>
      <c r="O3406" s="1">
        <v>10322.435115707787</v>
      </c>
      <c r="P3406" s="1">
        <v>7844.9139971175828</v>
      </c>
      <c r="Q3406" s="1">
        <v>6176.6291987392524</v>
      </c>
      <c r="R3406" s="1">
        <v>9692.8223466286709</v>
      </c>
      <c r="S3406" s="1">
        <v>17057.875287764746</v>
      </c>
      <c r="T3406" s="1">
        <v>12643.900881081046</v>
      </c>
      <c r="U3406" s="1">
        <v>2724.6306196701871</v>
      </c>
      <c r="V3406" s="1">
        <v>10961.464700778641</v>
      </c>
      <c r="W3406" s="1">
        <v>4102.9230541074103</v>
      </c>
      <c r="X3406" s="1">
        <v>16936.477128853581</v>
      </c>
      <c r="Y3406" s="1">
        <v>70303.506169319022</v>
      </c>
      <c r="Z3406" s="1">
        <v>6852.3181195182096</v>
      </c>
      <c r="AA3406" s="1">
        <v>92687.861439372966</v>
      </c>
      <c r="AB3406" s="1">
        <v>2499.1638318100736</v>
      </c>
      <c r="AC3406" s="1">
        <v>11278.385142551339</v>
      </c>
      <c r="AD3406" s="1">
        <v>14795.855531132798</v>
      </c>
      <c r="AE3406" s="1">
        <v>15356.410995495615</v>
      </c>
      <c r="AF3406" s="1">
        <v>38941.164946448946</v>
      </c>
      <c r="AG3406" s="1">
        <v>120510.67114107795</v>
      </c>
      <c r="AH3406" s="1">
        <v>24819.745800790548</v>
      </c>
      <c r="AI3406" s="1">
        <v>5589.5154615733964</v>
      </c>
      <c r="AJ3406" s="1">
        <v>39478.895906555976</v>
      </c>
      <c r="AK3406" s="1">
        <v>9513.6810953863878</v>
      </c>
      <c r="AL3406" s="1">
        <v>607759</v>
      </c>
      <c r="AM3406" s="1">
        <v>477163.75</v>
      </c>
      <c r="AN3406" s="1">
        <v>130595.296875</v>
      </c>
      <c r="AO3406" t="s">
        <v>16216</v>
      </c>
    </row>
    <row r="3407" spans="1:41" x14ac:dyDescent="0.25">
      <c r="A3407" s="1">
        <v>2019</v>
      </c>
      <c r="B3407" t="s">
        <v>2551</v>
      </c>
      <c r="C3407" t="s">
        <v>7076</v>
      </c>
      <c r="D3407" t="s">
        <v>7219</v>
      </c>
      <c r="E3407" t="s">
        <v>7785</v>
      </c>
      <c r="F3407" t="s">
        <v>9444</v>
      </c>
      <c r="G3407" t="s">
        <v>11595</v>
      </c>
      <c r="H3407" t="s">
        <v>12703</v>
      </c>
      <c r="I3407" s="1">
        <v>15092.880501857528</v>
      </c>
      <c r="J3407" s="1">
        <v>20872.206966456437</v>
      </c>
      <c r="K3407" s="1">
        <v>2964.6368857722887</v>
      </c>
      <c r="L3407" s="1">
        <v>3976.703110565516</v>
      </c>
      <c r="M3407" s="1">
        <v>11693.302654048803</v>
      </c>
      <c r="N3407" s="1">
        <v>11393.040989076762</v>
      </c>
      <c r="O3407" s="1">
        <v>11616.373931709284</v>
      </c>
      <c r="P3407" s="1">
        <v>9095.008084321822</v>
      </c>
      <c r="Q3407" s="1">
        <v>6794.9280351077487</v>
      </c>
      <c r="R3407" s="1">
        <v>9525.7098278265421</v>
      </c>
      <c r="S3407" s="1">
        <v>13328.36090863047</v>
      </c>
      <c r="T3407" s="1">
        <v>12995.610400748557</v>
      </c>
      <c r="U3407" s="1">
        <v>2286.5027079153665</v>
      </c>
      <c r="V3407" s="1">
        <v>11862.11676630934</v>
      </c>
      <c r="W3407" s="1">
        <v>5339.0113638684234</v>
      </c>
      <c r="X3407" s="1">
        <v>17141.27699136814</v>
      </c>
      <c r="Y3407" s="1">
        <v>63409.885294149884</v>
      </c>
      <c r="Z3407" s="1">
        <v>7253.560278657983</v>
      </c>
      <c r="AA3407" s="1">
        <v>91811.797693979053</v>
      </c>
      <c r="AB3407" s="1">
        <v>2488.7819918414689</v>
      </c>
      <c r="AC3407" s="1">
        <v>11567.050651977901</v>
      </c>
      <c r="AD3407" s="1">
        <v>15402.039758951832</v>
      </c>
      <c r="AE3407" s="1">
        <v>15045.360230257151</v>
      </c>
      <c r="AF3407" s="1">
        <v>39666.547589926391</v>
      </c>
      <c r="AG3407" s="1">
        <v>122256.85326189412</v>
      </c>
      <c r="AH3407" s="1">
        <v>22418.882926490987</v>
      </c>
      <c r="AI3407" s="1">
        <v>5523.6916934914107</v>
      </c>
      <c r="AJ3407" s="1">
        <v>34756.264873916349</v>
      </c>
      <c r="AK3407" s="1">
        <v>9552.6227419875104</v>
      </c>
      <c r="AL3407" s="1">
        <v>607131.0625</v>
      </c>
      <c r="AM3407" s="1">
        <v>476666.4375</v>
      </c>
      <c r="AN3407" s="1">
        <v>130464.59375</v>
      </c>
      <c r="AO3407" t="s">
        <v>16217</v>
      </c>
    </row>
    <row r="3408" spans="1:41" x14ac:dyDescent="0.25">
      <c r="A3408" s="1">
        <v>2019</v>
      </c>
      <c r="B3408" t="s">
        <v>2552</v>
      </c>
      <c r="C3408" t="s">
        <v>7076</v>
      </c>
      <c r="D3408" t="s">
        <v>7219</v>
      </c>
      <c r="E3408" t="s">
        <v>7785</v>
      </c>
      <c r="F3408" t="s">
        <v>9444</v>
      </c>
      <c r="G3408" t="s">
        <v>11595</v>
      </c>
      <c r="H3408" t="s">
        <v>12703</v>
      </c>
      <c r="I3408" s="1">
        <v>17681.75056946485</v>
      </c>
      <c r="J3408" s="1">
        <v>44229.855692604637</v>
      </c>
      <c r="K3408" s="1">
        <v>2768.561994631742</v>
      </c>
      <c r="L3408" s="1">
        <v>3880.3060400661193</v>
      </c>
      <c r="M3408" s="1">
        <v>15251.93942792165</v>
      </c>
      <c r="N3408" s="1">
        <v>12472.456547155018</v>
      </c>
      <c r="O3408" s="1">
        <v>10210.822994738764</v>
      </c>
      <c r="P3408" s="1">
        <v>12825.133554726768</v>
      </c>
      <c r="Q3408" s="1">
        <v>5307.6206179504752</v>
      </c>
      <c r="R3408" s="1">
        <v>9534.3896695480398</v>
      </c>
      <c r="S3408" s="1">
        <v>19091.601602881226</v>
      </c>
      <c r="T3408" s="1">
        <v>15580.317212844824</v>
      </c>
      <c r="U3408" s="1">
        <v>2226.3204250113117</v>
      </c>
      <c r="V3408" s="1">
        <v>10870.229007874255</v>
      </c>
      <c r="W3408" s="1">
        <v>4700.5837279821199</v>
      </c>
      <c r="X3408" s="1">
        <v>24865.571373363</v>
      </c>
      <c r="Y3408" s="1">
        <v>64923.842593694142</v>
      </c>
      <c r="Z3408" s="1">
        <v>8996.5891220733338</v>
      </c>
      <c r="AA3408" s="1">
        <v>93876.339072089511</v>
      </c>
      <c r="AB3408" s="1">
        <v>3665.4222125012225</v>
      </c>
      <c r="AC3408" s="1">
        <v>12604.361722800455</v>
      </c>
      <c r="AD3408" s="1">
        <v>18341.319627775385</v>
      </c>
      <c r="AE3408" s="1">
        <v>16371.461612600584</v>
      </c>
      <c r="AF3408" s="1">
        <v>41593.450873030357</v>
      </c>
      <c r="AG3408" s="1">
        <v>125869.2350914632</v>
      </c>
      <c r="AH3408" s="1">
        <v>25325.298792912898</v>
      </c>
      <c r="AI3408" s="1">
        <v>7541.5958712680167</v>
      </c>
      <c r="AJ3408" s="1">
        <v>34731.631725501291</v>
      </c>
      <c r="AK3408" s="1">
        <v>9206.9455348959673</v>
      </c>
      <c r="AL3408" s="1">
        <v>674545</v>
      </c>
      <c r="AM3408" s="1">
        <v>517994.96875</v>
      </c>
      <c r="AN3408" s="1">
        <v>156549.984375</v>
      </c>
      <c r="AO3408" t="s">
        <v>16218</v>
      </c>
    </row>
    <row r="3409" spans="1:41" x14ac:dyDescent="0.25">
      <c r="A3409" s="1">
        <v>2019</v>
      </c>
      <c r="B3409" t="s">
        <v>2553</v>
      </c>
      <c r="C3409" t="s">
        <v>7076</v>
      </c>
      <c r="D3409" t="s">
        <v>7219</v>
      </c>
      <c r="E3409" t="s">
        <v>7785</v>
      </c>
      <c r="F3409" t="s">
        <v>9444</v>
      </c>
      <c r="G3409" t="s">
        <v>11596</v>
      </c>
      <c r="H3409" t="s">
        <v>12703</v>
      </c>
      <c r="I3409" s="1">
        <v>25200.672161440529</v>
      </c>
      <c r="J3409" s="1">
        <v>20608.594754646489</v>
      </c>
      <c r="K3409" s="1">
        <v>3334.7961679270561</v>
      </c>
      <c r="L3409" s="1">
        <v>4030.6587413399998</v>
      </c>
      <c r="M3409" s="1">
        <v>12459.75251062212</v>
      </c>
      <c r="N3409" s="1">
        <v>11449.2168401</v>
      </c>
      <c r="O3409" s="1">
        <v>11191.36803778166</v>
      </c>
      <c r="P3409" s="1">
        <v>7411.65</v>
      </c>
      <c r="Q3409" s="1">
        <v>4986.0667129921712</v>
      </c>
      <c r="R3409" s="1">
        <v>8715.862147389249</v>
      </c>
      <c r="S3409" s="1">
        <v>12014.554109452631</v>
      </c>
      <c r="T3409" s="1">
        <v>12440.884575</v>
      </c>
      <c r="U3409" s="1">
        <v>2152.5712329410412</v>
      </c>
      <c r="V3409" s="1">
        <v>271</v>
      </c>
      <c r="W3409" s="1">
        <v>4998.5045949999994</v>
      </c>
      <c r="X3409" s="1">
        <v>15216.8904</v>
      </c>
      <c r="Y3409" s="1">
        <v>64068.601799999997</v>
      </c>
      <c r="Z3409" s="1">
        <v>6560.2181102619024</v>
      </c>
      <c r="AA3409" s="1">
        <v>83123.495656143146</v>
      </c>
      <c r="AB3409" s="1">
        <v>2156</v>
      </c>
      <c r="AC3409" s="1">
        <v>11710.34042</v>
      </c>
      <c r="AD3409" s="1">
        <v>14232.328965299859</v>
      </c>
      <c r="AE3409" s="1">
        <v>14706.054</v>
      </c>
      <c r="AF3409" s="1">
        <v>38768.950999300781</v>
      </c>
      <c r="AG3409" s="1">
        <v>120571.6700910334</v>
      </c>
      <c r="AH3409" s="1">
        <v>26947.902893438619</v>
      </c>
      <c r="AI3409" s="1">
        <v>6127.9560000000001</v>
      </c>
      <c r="AJ3409" s="1">
        <v>31642.45703923743</v>
      </c>
      <c r="AK3409" s="1">
        <v>8695.9964346177385</v>
      </c>
      <c r="AL3409" s="1">
        <v>585795</v>
      </c>
      <c r="AM3409" s="1">
        <v>455978.09375</v>
      </c>
      <c r="AN3409" s="1">
        <v>129816.9296875</v>
      </c>
      <c r="AO3409" t="s">
        <v>16219</v>
      </c>
    </row>
    <row r="3410" spans="1:41" x14ac:dyDescent="0.25">
      <c r="A3410" s="1">
        <v>2019</v>
      </c>
      <c r="B3410" t="s">
        <v>2554</v>
      </c>
      <c r="C3410" t="s">
        <v>7076</v>
      </c>
      <c r="D3410" t="s">
        <v>7219</v>
      </c>
      <c r="E3410" t="s">
        <v>7785</v>
      </c>
      <c r="F3410" t="s">
        <v>9444</v>
      </c>
      <c r="G3410" t="s">
        <v>11596</v>
      </c>
      <c r="H3410" t="s">
        <v>12703</v>
      </c>
      <c r="I3410" s="1">
        <v>15847.25265541019</v>
      </c>
      <c r="J3410" s="1">
        <v>22907.34276462733</v>
      </c>
      <c r="K3410" s="1">
        <v>2981.3530725080391</v>
      </c>
      <c r="L3410" s="1">
        <v>3234.6329595000011</v>
      </c>
      <c r="M3410" s="1">
        <v>11216.132525096889</v>
      </c>
      <c r="N3410" s="1">
        <v>10155.10534626522</v>
      </c>
      <c r="O3410" s="1">
        <v>12190</v>
      </c>
      <c r="P3410" s="1">
        <v>7875.5999999999995</v>
      </c>
      <c r="Q3410" s="1">
        <v>5336.2414237014837</v>
      </c>
      <c r="R3410" s="1">
        <v>9011.2923630773221</v>
      </c>
      <c r="S3410" s="1">
        <v>10604.721297799641</v>
      </c>
      <c r="T3410" s="1">
        <v>13557.70353804624</v>
      </c>
      <c r="U3410" s="1">
        <v>2663.0536731470402</v>
      </c>
      <c r="V3410" s="1">
        <v>11068</v>
      </c>
      <c r="W3410" s="1">
        <v>4749.4904194872006</v>
      </c>
      <c r="X3410" s="1">
        <v>18612.539190970001</v>
      </c>
      <c r="Y3410" s="1">
        <v>65526.482500000013</v>
      </c>
      <c r="Z3410" s="1">
        <v>7804.1549999999997</v>
      </c>
      <c r="AA3410" s="1">
        <v>85977.276654109708</v>
      </c>
      <c r="AB3410" s="1">
        <v>2218</v>
      </c>
      <c r="AC3410" s="1">
        <v>11412.52292514048</v>
      </c>
      <c r="AD3410" s="1">
        <v>15868.105447586489</v>
      </c>
      <c r="AE3410" s="1">
        <v>14340.349167682751</v>
      </c>
      <c r="AF3410" s="1">
        <v>37835.618079345251</v>
      </c>
      <c r="AG3410" s="1">
        <v>126172</v>
      </c>
      <c r="AH3410" s="1">
        <v>26861.855843376419</v>
      </c>
      <c r="AI3410" s="1">
        <v>5299.5878553600005</v>
      </c>
      <c r="AJ3410" s="1">
        <v>39622.385476887983</v>
      </c>
      <c r="AK3410" s="1">
        <v>9946.5263031194263</v>
      </c>
      <c r="AL3410" s="1">
        <v>610895.3125</v>
      </c>
      <c r="AM3410" s="1">
        <v>476789.3125</v>
      </c>
      <c r="AN3410" s="1">
        <v>134106.015625</v>
      </c>
      <c r="AO3410" t="s">
        <v>16220</v>
      </c>
    </row>
    <row r="3411" spans="1:41" x14ac:dyDescent="0.25">
      <c r="A3411" s="1">
        <v>2019</v>
      </c>
      <c r="B3411" t="s">
        <v>2555</v>
      </c>
      <c r="C3411" t="s">
        <v>7076</v>
      </c>
      <c r="D3411" t="s">
        <v>7219</v>
      </c>
      <c r="E3411" t="s">
        <v>7785</v>
      </c>
      <c r="F3411" t="s">
        <v>9444</v>
      </c>
      <c r="G3411" t="s">
        <v>11596</v>
      </c>
      <c r="H3411" t="s">
        <v>12703</v>
      </c>
      <c r="I3411" s="1">
        <v>14805</v>
      </c>
      <c r="J3411" s="1">
        <v>20211.367355894839</v>
      </c>
      <c r="K3411" s="1">
        <v>2859.4307216787238</v>
      </c>
      <c r="L3411" s="1">
        <v>3817.7616762949178</v>
      </c>
      <c r="M3411" s="1">
        <v>11278.400752051801</v>
      </c>
      <c r="N3411" s="1">
        <v>10847.809316663999</v>
      </c>
      <c r="O3411" s="1">
        <v>11162.22886010145</v>
      </c>
      <c r="P3411" s="1">
        <v>8160.2780472000004</v>
      </c>
      <c r="Q3411" s="1">
        <v>6550.8182377566318</v>
      </c>
      <c r="R3411" s="1">
        <v>9471.4923832118566</v>
      </c>
      <c r="S3411" s="1">
        <v>12702.806800748171</v>
      </c>
      <c r="T3411" s="1">
        <v>12375.4990002875</v>
      </c>
      <c r="U3411" s="1">
        <v>2220.6201407778822</v>
      </c>
      <c r="V3411" s="1">
        <v>11446</v>
      </c>
      <c r="W3411" s="1">
        <v>5088.4836196236993</v>
      </c>
      <c r="X3411" s="1">
        <v>16320.954556799999</v>
      </c>
      <c r="Y3411" s="1">
        <v>61633.702599999997</v>
      </c>
      <c r="Z3411" s="1">
        <v>6994.7919716409033</v>
      </c>
      <c r="AA3411" s="1">
        <v>89418.658928298508</v>
      </c>
      <c r="AB3411" s="1">
        <v>2233</v>
      </c>
      <c r="AC3411" s="1">
        <v>11077.931227424</v>
      </c>
      <c r="AD3411" s="1">
        <v>14848.716929787781</v>
      </c>
      <c r="AE3411" s="1">
        <v>14769.666775511991</v>
      </c>
      <c r="AF3411" s="1">
        <v>39453.453159074663</v>
      </c>
      <c r="AG3411" s="1">
        <v>122851.05756651729</v>
      </c>
      <c r="AH3411" s="1">
        <v>21790.275961533989</v>
      </c>
      <c r="AI3411" s="1">
        <v>5259.3468480000001</v>
      </c>
      <c r="AJ3411" s="1">
        <v>33903.490229867937</v>
      </c>
      <c r="AK3411" s="1">
        <v>9246.1660281832865</v>
      </c>
      <c r="AL3411" s="1">
        <v>592799.3125</v>
      </c>
      <c r="AM3411" s="1">
        <v>467633.9375</v>
      </c>
      <c r="AN3411" s="1">
        <v>125165.3046875</v>
      </c>
      <c r="AO3411" t="s">
        <v>16221</v>
      </c>
    </row>
    <row r="3412" spans="1:41" x14ac:dyDescent="0.25">
      <c r="A3412" s="1">
        <v>2019</v>
      </c>
      <c r="B3412" t="s">
        <v>2556</v>
      </c>
      <c r="C3412" t="s">
        <v>7076</v>
      </c>
      <c r="D3412" t="s">
        <v>7219</v>
      </c>
      <c r="E3412" t="s">
        <v>7785</v>
      </c>
      <c r="F3412" t="s">
        <v>9444</v>
      </c>
      <c r="G3412" t="s">
        <v>11596</v>
      </c>
      <c r="H3412" t="s">
        <v>12703</v>
      </c>
      <c r="I3412" s="1">
        <v>17458.25449781405</v>
      </c>
      <c r="J3412" s="1">
        <v>43488.034529797922</v>
      </c>
      <c r="K3412" s="1">
        <v>2679.8708000000001</v>
      </c>
      <c r="L3412" s="1">
        <v>3344.1025</v>
      </c>
      <c r="M3412" s="1">
        <v>14449</v>
      </c>
      <c r="N3412" s="1">
        <v>12281.674000000001</v>
      </c>
      <c r="O3412" s="1">
        <v>11703.808803350001</v>
      </c>
      <c r="P3412" s="1">
        <v>12414.27896</v>
      </c>
      <c r="Q3412" s="1">
        <v>5278.4797495560688</v>
      </c>
      <c r="R3412" s="1">
        <v>8723.7326753534944</v>
      </c>
      <c r="S3412" s="1">
        <v>16419</v>
      </c>
      <c r="T3412" s="1">
        <v>14440.78164216376</v>
      </c>
      <c r="U3412" s="1">
        <v>2138.6840000000002</v>
      </c>
      <c r="V3412" s="1">
        <v>10718</v>
      </c>
      <c r="W3412" s="1">
        <v>5620</v>
      </c>
      <c r="X3412" s="1">
        <v>23104</v>
      </c>
      <c r="Y3412" s="1">
        <v>62844</v>
      </c>
      <c r="Z3412" s="1">
        <v>8805.8697798230969</v>
      </c>
      <c r="AA3412" s="1">
        <v>92385</v>
      </c>
      <c r="AB3412" s="1">
        <v>2407</v>
      </c>
      <c r="AC3412" s="1">
        <v>12200.579578520001</v>
      </c>
      <c r="AD3412" s="1">
        <v>18077.630355143381</v>
      </c>
      <c r="AE3412" s="1">
        <v>15589</v>
      </c>
      <c r="AF3412" s="1">
        <v>38859.22386098039</v>
      </c>
      <c r="AG3412" s="1">
        <v>127795</v>
      </c>
      <c r="AH3412" s="1">
        <v>24370.37002360991</v>
      </c>
      <c r="AI3412" s="1">
        <v>7300</v>
      </c>
      <c r="AJ3412" s="1">
        <v>32030.7948</v>
      </c>
      <c r="AK3412" s="1">
        <v>8912</v>
      </c>
      <c r="AL3412" s="1">
        <v>655838.1875</v>
      </c>
      <c r="AM3412" s="1">
        <v>506354.71875</v>
      </c>
      <c r="AN3412" s="1">
        <v>149483.46875</v>
      </c>
      <c r="AO3412" t="s">
        <v>16222</v>
      </c>
    </row>
    <row r="3413" spans="1:41" x14ac:dyDescent="0.25">
      <c r="A3413" s="1">
        <v>2019</v>
      </c>
      <c r="B3413" t="s">
        <v>2557</v>
      </c>
      <c r="C3413" t="s">
        <v>7076</v>
      </c>
      <c r="D3413" t="s">
        <v>7219</v>
      </c>
      <c r="E3413" t="s">
        <v>7785</v>
      </c>
      <c r="F3413" t="s">
        <v>9444</v>
      </c>
      <c r="G3413" t="s">
        <v>11596</v>
      </c>
      <c r="H3413" t="s">
        <v>12703</v>
      </c>
      <c r="I3413" s="1">
        <v>17115.313702879561</v>
      </c>
      <c r="J3413" s="1">
        <v>42812.947294897458</v>
      </c>
      <c r="K3413" s="1">
        <v>2679.8708000000001</v>
      </c>
      <c r="L3413" s="1">
        <v>3756</v>
      </c>
      <c r="M3413" s="1">
        <v>14763.341834320259</v>
      </c>
      <c r="N3413" s="1">
        <v>12072.9</v>
      </c>
      <c r="O3413" s="1">
        <v>9883.7181325999991</v>
      </c>
      <c r="P3413" s="1">
        <v>12414.27896</v>
      </c>
      <c r="Q3413" s="1">
        <v>5137.5903949788171</v>
      </c>
      <c r="R3413" s="1">
        <v>9228.9544249999999</v>
      </c>
      <c r="S3413" s="1">
        <v>18480</v>
      </c>
      <c r="T3413" s="1">
        <v>15081.2</v>
      </c>
      <c r="U3413" s="1">
        <v>2155</v>
      </c>
      <c r="V3413" s="1">
        <v>10522</v>
      </c>
      <c r="W3413" s="1">
        <v>4550</v>
      </c>
      <c r="X3413" s="1">
        <v>24069</v>
      </c>
      <c r="Y3413" s="1">
        <v>62844</v>
      </c>
      <c r="Z3413" s="1">
        <v>8708.3823785021996</v>
      </c>
      <c r="AA3413" s="1">
        <v>90869</v>
      </c>
      <c r="AB3413" s="1">
        <v>3548.4</v>
      </c>
      <c r="AC3413" s="1">
        <v>12200.579578520001</v>
      </c>
      <c r="AD3413" s="1">
        <v>17753.753392284099</v>
      </c>
      <c r="AE3413" s="1">
        <v>15847</v>
      </c>
      <c r="AF3413" s="1">
        <v>40261</v>
      </c>
      <c r="AG3413" s="1">
        <v>121837</v>
      </c>
      <c r="AH3413" s="1">
        <v>24514</v>
      </c>
      <c r="AI3413" s="1">
        <v>7300</v>
      </c>
      <c r="AJ3413" s="1">
        <v>33619</v>
      </c>
      <c r="AK3413" s="1">
        <v>8912</v>
      </c>
      <c r="AL3413" s="1">
        <v>652936.25</v>
      </c>
      <c r="AM3413" s="1">
        <v>501400.96875</v>
      </c>
      <c r="AN3413" s="1">
        <v>151535.28125</v>
      </c>
      <c r="AO3413" t="s">
        <v>16223</v>
      </c>
    </row>
    <row r="3414" spans="1:41" x14ac:dyDescent="0.25">
      <c r="A3414" s="1">
        <v>2019</v>
      </c>
      <c r="B3414" t="s">
        <v>2558</v>
      </c>
      <c r="C3414" t="s">
        <v>7076</v>
      </c>
      <c r="D3414" t="s">
        <v>7219</v>
      </c>
      <c r="E3414" t="s">
        <v>7785</v>
      </c>
      <c r="F3414" t="s">
        <v>9444</v>
      </c>
      <c r="G3414" t="s">
        <v>11596</v>
      </c>
      <c r="H3414" t="s">
        <v>12703</v>
      </c>
      <c r="I3414" s="1">
        <v>17224.50673268468</v>
      </c>
      <c r="J3414" s="1">
        <v>12012.660127004219</v>
      </c>
      <c r="K3414" s="1">
        <v>1056</v>
      </c>
      <c r="L3414" s="1">
        <v>3107.0877455614732</v>
      </c>
      <c r="M3414" s="1">
        <v>11154.53156055525</v>
      </c>
      <c r="N3414" s="1">
        <v>9608.2879999999986</v>
      </c>
      <c r="O3414" s="1">
        <v>10509.14175584521</v>
      </c>
      <c r="P3414" s="1">
        <v>7875.5999999999995</v>
      </c>
      <c r="Q3414" s="1">
        <v>6153.1274967684494</v>
      </c>
      <c r="R3414" s="1">
        <v>9540.5867140096998</v>
      </c>
      <c r="S3414" s="1">
        <v>16942.837988037099</v>
      </c>
      <c r="T3414" s="1">
        <v>12872.59694216308</v>
      </c>
      <c r="U3414" s="1">
        <v>2145</v>
      </c>
      <c r="V3414" s="1">
        <v>10889</v>
      </c>
      <c r="W3414" s="1">
        <v>3972.8884797911001</v>
      </c>
      <c r="X3414" s="1">
        <v>17752.953010019381</v>
      </c>
      <c r="Y3414" s="1">
        <v>73728</v>
      </c>
      <c r="Z3414" s="1">
        <v>6816.2973586197568</v>
      </c>
      <c r="AA3414" s="1">
        <v>92778.401364829304</v>
      </c>
      <c r="AB3414" s="1">
        <v>2194</v>
      </c>
      <c r="AC3414" s="1">
        <v>11448.81647561277</v>
      </c>
      <c r="AD3414" s="1">
        <v>14625.82486850412</v>
      </c>
      <c r="AE3414" s="1">
        <v>15300.602923589389</v>
      </c>
      <c r="AF3414" s="1">
        <v>38499.21428571429</v>
      </c>
      <c r="AG3414" s="1">
        <v>120169.6308988485</v>
      </c>
      <c r="AH3414" s="1">
        <v>24518.220596523701</v>
      </c>
      <c r="AI3414" s="1">
        <v>5417.7245013024003</v>
      </c>
      <c r="AJ3414" s="1">
        <v>39608.353979577972</v>
      </c>
      <c r="AK3414" s="1">
        <v>9130</v>
      </c>
      <c r="AL3414" s="1">
        <v>607051.9375</v>
      </c>
      <c r="AM3414" s="1">
        <v>476905.15625</v>
      </c>
      <c r="AN3414" s="1">
        <v>130146.71875</v>
      </c>
      <c r="AO3414" t="s">
        <v>16224</v>
      </c>
    </row>
    <row r="3415" spans="1:41" x14ac:dyDescent="0.25">
      <c r="A3415" s="1">
        <v>2019</v>
      </c>
      <c r="B3415" t="s">
        <v>2559</v>
      </c>
      <c r="C3415" t="s">
        <v>7076</v>
      </c>
      <c r="D3415" t="s">
        <v>7219</v>
      </c>
      <c r="E3415" t="s">
        <v>7785</v>
      </c>
      <c r="F3415" t="s">
        <v>9444</v>
      </c>
      <c r="G3415" t="s">
        <v>11596</v>
      </c>
      <c r="H3415" t="s">
        <v>12703</v>
      </c>
      <c r="I3415" s="1">
        <v>16180.59317309226</v>
      </c>
      <c r="J3415" s="1">
        <v>30293.109853431371</v>
      </c>
      <c r="K3415" s="1">
        <v>3100.44148257392</v>
      </c>
      <c r="L3415" s="1">
        <v>3658.5082000000002</v>
      </c>
      <c r="M3415" s="1">
        <v>13130.70297096556</v>
      </c>
      <c r="N3415" s="1">
        <v>12003.814299</v>
      </c>
      <c r="O3415" s="1">
        <v>11365.16459179867</v>
      </c>
      <c r="P3415" s="1">
        <v>12115.393403112001</v>
      </c>
      <c r="Q3415" s="1">
        <v>5026.3483948570974</v>
      </c>
      <c r="R3415" s="1">
        <v>9029.4062057335505</v>
      </c>
      <c r="S3415" s="1">
        <v>12760</v>
      </c>
      <c r="T3415" s="1">
        <v>12848.94</v>
      </c>
      <c r="U3415" s="1">
        <v>2152.6840000000002</v>
      </c>
      <c r="V3415" s="1">
        <v>11546</v>
      </c>
      <c r="W3415" s="1">
        <v>5943.241</v>
      </c>
      <c r="X3415" s="1">
        <v>15540.72</v>
      </c>
      <c r="Y3415" s="1">
        <v>62129.197491963409</v>
      </c>
      <c r="Z3415" s="1">
        <v>6629</v>
      </c>
      <c r="AA3415" s="1">
        <v>93297</v>
      </c>
      <c r="AB3415" s="1">
        <v>2211.46</v>
      </c>
      <c r="AC3415" s="1">
        <v>12107.761850000001</v>
      </c>
      <c r="AD3415" s="1">
        <v>15497.847654372001</v>
      </c>
      <c r="AE3415" s="1">
        <v>15838.07554969569</v>
      </c>
      <c r="AF3415" s="1">
        <v>38993.759583113373</v>
      </c>
      <c r="AG3415" s="1">
        <v>122111</v>
      </c>
      <c r="AH3415" s="1">
        <v>22287</v>
      </c>
      <c r="AI3415" s="1">
        <v>6338.2800000000007</v>
      </c>
      <c r="AJ3415" s="1">
        <v>32150</v>
      </c>
      <c r="AK3415" s="1">
        <v>8710.37288178567</v>
      </c>
      <c r="AL3415" s="1">
        <v>614995.75</v>
      </c>
      <c r="AM3415" s="1">
        <v>485261.625</v>
      </c>
      <c r="AN3415" s="1">
        <v>129734.171875</v>
      </c>
      <c r="AO3415" t="s">
        <v>16225</v>
      </c>
    </row>
    <row r="3416" spans="1:41" x14ac:dyDescent="0.25">
      <c r="A3416" s="1">
        <v>2019</v>
      </c>
      <c r="B3416" t="s">
        <v>2560</v>
      </c>
      <c r="C3416" t="s">
        <v>7076</v>
      </c>
      <c r="D3416" t="s">
        <v>7219</v>
      </c>
      <c r="E3416" t="s">
        <v>7786</v>
      </c>
      <c r="F3416" t="s">
        <v>9445</v>
      </c>
      <c r="G3416" t="s">
        <v>11597</v>
      </c>
      <c r="H3416" t="s">
        <v>12703</v>
      </c>
      <c r="I3416" s="1">
        <v>514.83427217642156</v>
      </c>
      <c r="J3416" s="1">
        <v>4273.7061711856741</v>
      </c>
      <c r="K3416" s="1">
        <v>122.78734190648946</v>
      </c>
      <c r="L3416" s="1">
        <v>618.76801967361348</v>
      </c>
      <c r="M3416" s="1">
        <v>1170.0477729716031</v>
      </c>
      <c r="N3416" s="1">
        <v>499.59428529375134</v>
      </c>
      <c r="O3416" s="1">
        <v>1102.2150057696977</v>
      </c>
      <c r="P3416" s="1">
        <v>1483.4800899612972</v>
      </c>
      <c r="Q3416" s="1">
        <v>1.5627883084788108</v>
      </c>
      <c r="R3416" s="1">
        <v>656.76159253366529</v>
      </c>
      <c r="S3416" s="1">
        <v>969.86770944847444</v>
      </c>
      <c r="T3416" s="1">
        <v>2697.2021586459268</v>
      </c>
      <c r="U3416" s="1">
        <v>55.727317327395184</v>
      </c>
      <c r="V3416" s="1">
        <v>946.2498482191703</v>
      </c>
      <c r="W3416" s="1">
        <v>327.67662588508369</v>
      </c>
      <c r="X3416" s="1">
        <v>1951.5706528053795</v>
      </c>
      <c r="Y3416" s="1">
        <v>3583.2665041515106</v>
      </c>
      <c r="Z3416" s="1">
        <v>1083.3390488445625</v>
      </c>
      <c r="AA3416" s="1">
        <v>10820.205231153706</v>
      </c>
      <c r="AB3416" s="1">
        <v>416.84033360891601</v>
      </c>
      <c r="AC3416" s="1">
        <v>948.81441936257704</v>
      </c>
      <c r="AD3416" s="1">
        <v>1452.4077359568641</v>
      </c>
      <c r="AE3416" s="1">
        <v>1741.664795720973</v>
      </c>
      <c r="AF3416" s="1">
        <v>990.06216084867594</v>
      </c>
      <c r="AG3416" s="1">
        <v>3857.1296336772466</v>
      </c>
      <c r="AH3416" s="1">
        <v>1437.7080645988017</v>
      </c>
      <c r="AI3416" s="1">
        <v>558.38771962049975</v>
      </c>
      <c r="AJ3416" s="1">
        <v>1855.3100642321313</v>
      </c>
      <c r="AK3416" s="1">
        <v>613.000490601347</v>
      </c>
      <c r="AL3416" s="1">
        <v>46750.1796875</v>
      </c>
      <c r="AM3416" s="1">
        <v>33930.4765625</v>
      </c>
      <c r="AN3416" s="1">
        <v>12819.712890625</v>
      </c>
      <c r="AO3416" t="s">
        <v>16226</v>
      </c>
    </row>
    <row r="3417" spans="1:41" x14ac:dyDescent="0.25">
      <c r="A3417" s="1">
        <v>2019</v>
      </c>
      <c r="B3417" t="s">
        <v>2561</v>
      </c>
      <c r="C3417" t="s">
        <v>7076</v>
      </c>
      <c r="D3417" t="s">
        <v>7219</v>
      </c>
      <c r="E3417" t="s">
        <v>7786</v>
      </c>
      <c r="F3417" t="s">
        <v>9445</v>
      </c>
      <c r="G3417" t="s">
        <v>11597</v>
      </c>
      <c r="H3417" t="s">
        <v>12703</v>
      </c>
      <c r="I3417" s="1">
        <v>117.5662114199389</v>
      </c>
      <c r="J3417" s="1">
        <v>4084.1420512341674</v>
      </c>
      <c r="K3417" s="1">
        <v>105.07485483782526</v>
      </c>
      <c r="L3417" s="1">
        <v>579.02951921269664</v>
      </c>
      <c r="M3417" s="1">
        <v>1155.1733231398221</v>
      </c>
      <c r="N3417" s="1">
        <v>325.408955996808</v>
      </c>
      <c r="O3417" s="1">
        <v>1105.5216110064807</v>
      </c>
      <c r="P3417" s="1">
        <v>1257.6789433524887</v>
      </c>
      <c r="Q3417" s="1">
        <v>1.6256533206297623</v>
      </c>
      <c r="R3417" s="1">
        <v>531.22984992936529</v>
      </c>
      <c r="S3417" s="1">
        <v>746.59676479778625</v>
      </c>
      <c r="T3417" s="1">
        <v>2012.0716883838879</v>
      </c>
      <c r="U3417" s="1">
        <v>39.123616163020046</v>
      </c>
      <c r="V3417" s="1">
        <v>1082.0474413086686</v>
      </c>
      <c r="W3417" s="1">
        <v>279.45440116442887</v>
      </c>
      <c r="X3417" s="1">
        <v>1788.5081674523449</v>
      </c>
      <c r="Y3417" s="1">
        <v>3275.2055816471066</v>
      </c>
      <c r="Z3417" s="1">
        <v>950.14496395905815</v>
      </c>
      <c r="AA3417" s="1">
        <v>10680.81786059128</v>
      </c>
      <c r="AB3417" s="1">
        <v>418.06378414198559</v>
      </c>
      <c r="AC3417" s="1">
        <v>965.79441042426618</v>
      </c>
      <c r="AD3417" s="1">
        <v>1569.3807056848857</v>
      </c>
      <c r="AE3417" s="1">
        <v>1389.4472825895405</v>
      </c>
      <c r="AF3417" s="1">
        <v>988.71794070760575</v>
      </c>
      <c r="AG3417" s="1">
        <v>4898.2767436101094</v>
      </c>
      <c r="AH3417" s="1">
        <v>1140.1739567508698</v>
      </c>
      <c r="AI3417" s="1">
        <v>560.02661993351546</v>
      </c>
      <c r="AJ3417" s="1">
        <v>1407.1196247501139</v>
      </c>
      <c r="AK3417" s="1">
        <v>576.34675696151817</v>
      </c>
      <c r="AL3417" s="1">
        <v>44029.77734375</v>
      </c>
      <c r="AM3417" s="1">
        <v>32573.376953125</v>
      </c>
      <c r="AN3417" s="1">
        <v>11456.392578125</v>
      </c>
      <c r="AO3417" t="s">
        <v>16227</v>
      </c>
    </row>
    <row r="3418" spans="1:41" x14ac:dyDescent="0.25">
      <c r="A3418" s="1">
        <v>2019</v>
      </c>
      <c r="B3418" t="s">
        <v>2562</v>
      </c>
      <c r="C3418" t="s">
        <v>7076</v>
      </c>
      <c r="D3418" t="s">
        <v>7219</v>
      </c>
      <c r="E3418" t="s">
        <v>7786</v>
      </c>
      <c r="F3418" t="s">
        <v>9445</v>
      </c>
      <c r="G3418" t="s">
        <v>11597</v>
      </c>
      <c r="H3418" t="s">
        <v>12703</v>
      </c>
      <c r="I3418" s="1">
        <v>617.83151779122886</v>
      </c>
      <c r="J3418" s="1">
        <v>5331.3621662494379</v>
      </c>
      <c r="K3418" s="1">
        <v>222.11549483871556</v>
      </c>
      <c r="L3418" s="1">
        <v>525.8455203390987</v>
      </c>
      <c r="M3418" s="1">
        <v>1136.4048573143587</v>
      </c>
      <c r="N3418" s="1">
        <v>487.62099332034302</v>
      </c>
      <c r="O3418" s="1">
        <v>1048.5917547037036</v>
      </c>
      <c r="P3418" s="1">
        <v>1402.5074848937386</v>
      </c>
      <c r="Q3418" s="1">
        <v>0.28089212072310343</v>
      </c>
      <c r="R3418" s="1">
        <v>543.39982444386476</v>
      </c>
      <c r="S3418" s="1">
        <v>667.37957984097795</v>
      </c>
      <c r="T3418" s="1">
        <v>2364.1353413437987</v>
      </c>
      <c r="U3418" s="1">
        <v>32.025955069768287</v>
      </c>
      <c r="V3418" s="1">
        <v>1142.603429263346</v>
      </c>
      <c r="W3418" s="1">
        <v>557.87147540886701</v>
      </c>
      <c r="X3418" s="1">
        <v>2376.1192471118407</v>
      </c>
      <c r="Y3418" s="1">
        <v>3677.8193563991972</v>
      </c>
      <c r="Z3418" s="1">
        <v>1651.2991326903527</v>
      </c>
      <c r="AA3418" s="1">
        <v>10436.328971445137</v>
      </c>
      <c r="AB3418" s="1">
        <v>311.99478809903303</v>
      </c>
      <c r="AC3418" s="1">
        <v>1016.6303680917373</v>
      </c>
      <c r="AD3418" s="1">
        <v>1601.547870376017</v>
      </c>
      <c r="AE3418" s="1">
        <v>1756.2620522130997</v>
      </c>
      <c r="AF3418" s="1">
        <v>1871.1334988346696</v>
      </c>
      <c r="AG3418" s="1">
        <v>7249.2298943407768</v>
      </c>
      <c r="AH3418" s="1">
        <v>1486.6241724321474</v>
      </c>
      <c r="AI3418" s="1">
        <v>1036.1946108057289</v>
      </c>
      <c r="AJ3418" s="1">
        <v>2033.1315992678708</v>
      </c>
      <c r="AK3418" s="1">
        <v>702.50482088523995</v>
      </c>
      <c r="AL3418" s="1">
        <v>53286.80078125</v>
      </c>
      <c r="AM3418" s="1">
        <v>39775.3125</v>
      </c>
      <c r="AN3418" s="1">
        <v>13511.484375</v>
      </c>
      <c r="AO3418" t="s">
        <v>16228</v>
      </c>
    </row>
    <row r="3419" spans="1:41" x14ac:dyDescent="0.25">
      <c r="A3419" s="1">
        <v>2019</v>
      </c>
      <c r="B3419" t="s">
        <v>2563</v>
      </c>
      <c r="C3419" t="s">
        <v>7076</v>
      </c>
      <c r="D3419" t="s">
        <v>7219</v>
      </c>
      <c r="E3419" t="s">
        <v>7786</v>
      </c>
      <c r="F3419" t="s">
        <v>9445</v>
      </c>
      <c r="G3419" t="s">
        <v>11597</v>
      </c>
      <c r="H3419" t="s">
        <v>12703</v>
      </c>
      <c r="I3419" s="1">
        <v>129.90130446556128</v>
      </c>
      <c r="J3419" s="1">
        <v>1728.0733062039083</v>
      </c>
      <c r="K3419" s="1">
        <v>95.683574235207928</v>
      </c>
      <c r="L3419" s="1">
        <v>523.98147795471004</v>
      </c>
      <c r="M3419" s="1">
        <v>1005.5471224827124</v>
      </c>
      <c r="N3419" s="1">
        <v>318.9452474506931</v>
      </c>
      <c r="O3419" s="1">
        <v>1123.1429070942263</v>
      </c>
      <c r="P3419" s="1">
        <v>1366.9082033601132</v>
      </c>
      <c r="Q3419" s="1">
        <v>1.4808172203067893</v>
      </c>
      <c r="R3419" s="1">
        <v>483.33874070813602</v>
      </c>
      <c r="S3419" s="1">
        <v>1082.135660993423</v>
      </c>
      <c r="T3419" s="1">
        <v>1640.2898440321358</v>
      </c>
      <c r="U3419" s="1">
        <v>25.404481302286129</v>
      </c>
      <c r="V3419" s="1">
        <v>1160.7328826866294</v>
      </c>
      <c r="W3419" s="1">
        <v>284.77254236669023</v>
      </c>
      <c r="X3419" s="1">
        <v>1631.1771226764017</v>
      </c>
      <c r="Y3419" s="1">
        <v>3143.8888677282603</v>
      </c>
      <c r="Z3419" s="1">
        <v>968.22664404674686</v>
      </c>
      <c r="AA3419" s="1">
        <v>10723.74912171219</v>
      </c>
      <c r="AB3419" s="1">
        <v>426.01972338056862</v>
      </c>
      <c r="AC3419" s="1">
        <v>820.69168529741194</v>
      </c>
      <c r="AD3419" s="1">
        <v>1429.558162680785</v>
      </c>
      <c r="AE3419" s="1">
        <v>1245.5267549017351</v>
      </c>
      <c r="AF3419" s="1">
        <v>1085.0344730799941</v>
      </c>
      <c r="AG3419" s="1">
        <v>5316.4625135870892</v>
      </c>
      <c r="AH3419" s="1">
        <v>1309.9536948867751</v>
      </c>
      <c r="AI3419" s="1">
        <v>570.6841749028473</v>
      </c>
      <c r="AJ3419" s="1">
        <v>1483.7273904123349</v>
      </c>
      <c r="AK3419" s="1">
        <v>553.59782236084584</v>
      </c>
      <c r="AL3419" s="1">
        <v>41678.63671875</v>
      </c>
      <c r="AM3419" s="1">
        <v>30526.07421875</v>
      </c>
      <c r="AN3419" s="1">
        <v>11152.5634765625</v>
      </c>
      <c r="AO3419" t="s">
        <v>16229</v>
      </c>
    </row>
    <row r="3420" spans="1:41" x14ac:dyDescent="0.25">
      <c r="A3420" s="1">
        <v>2019</v>
      </c>
      <c r="B3420" t="s">
        <v>2564</v>
      </c>
      <c r="C3420" t="s">
        <v>7076</v>
      </c>
      <c r="D3420" t="s">
        <v>7219</v>
      </c>
      <c r="E3420" t="s">
        <v>7786</v>
      </c>
      <c r="F3420" t="s">
        <v>9445</v>
      </c>
      <c r="G3420" t="s">
        <v>11597</v>
      </c>
      <c r="H3420" t="s">
        <v>12703</v>
      </c>
      <c r="I3420" s="1">
        <v>555.84944380752847</v>
      </c>
      <c r="J3420" s="1">
        <v>4731.3922615479678</v>
      </c>
      <c r="K3420" s="1">
        <v>188.28667960302195</v>
      </c>
      <c r="L3420" s="1">
        <v>457.26149106975055</v>
      </c>
      <c r="M3420" s="1">
        <v>1220.8437868367125</v>
      </c>
      <c r="N3420" s="1">
        <v>361.03680350725693</v>
      </c>
      <c r="O3420" s="1">
        <v>1197.5149778033174</v>
      </c>
      <c r="P3420" s="1">
        <v>1248.7234194961109</v>
      </c>
      <c r="Q3420" s="1">
        <v>1.5780014141597367</v>
      </c>
      <c r="R3420" s="1">
        <v>679.24187875169071</v>
      </c>
      <c r="S3420" s="1">
        <v>1228.3693356365209</v>
      </c>
      <c r="T3420" s="1">
        <v>2441.687573673425</v>
      </c>
      <c r="U3420" s="1">
        <v>34.579929370589646</v>
      </c>
      <c r="V3420" s="1">
        <v>1089.8805442487744</v>
      </c>
      <c r="W3420" s="1">
        <v>332.95739641001251</v>
      </c>
      <c r="X3420" s="1">
        <v>2067.3825267288362</v>
      </c>
      <c r="Y3420" s="1">
        <v>3762.4185794331415</v>
      </c>
      <c r="Z3420" s="1">
        <v>1198.6466270760452</v>
      </c>
      <c r="AA3420" s="1">
        <v>6104.2189341835629</v>
      </c>
      <c r="AB3420" s="1">
        <v>285.23350292457741</v>
      </c>
      <c r="AC3420" s="1">
        <v>1177.8559459492928</v>
      </c>
      <c r="AD3420" s="1">
        <v>1466.5459773622943</v>
      </c>
      <c r="AE3420" s="1">
        <v>2036.5894080412434</v>
      </c>
      <c r="AF3420" s="1">
        <v>1102.024285469297</v>
      </c>
      <c r="AG3420" s="1">
        <v>4758.7393126242332</v>
      </c>
      <c r="AH3420" s="1">
        <v>1461.0669990565964</v>
      </c>
      <c r="AI3420" s="1">
        <v>1113.1875619974753</v>
      </c>
      <c r="AJ3420" s="1">
        <v>1597.0856447800268</v>
      </c>
      <c r="AK3420" s="1">
        <v>665.91479282002501</v>
      </c>
      <c r="AL3420" s="1">
        <v>44566.109375</v>
      </c>
      <c r="AM3420" s="1">
        <v>30897.123046875</v>
      </c>
      <c r="AN3420" s="1">
        <v>13668.9921875</v>
      </c>
      <c r="AO3420" t="s">
        <v>16230</v>
      </c>
    </row>
    <row r="3421" spans="1:41" x14ac:dyDescent="0.25">
      <c r="A3421" s="1">
        <v>2019</v>
      </c>
      <c r="B3421" t="s">
        <v>2565</v>
      </c>
      <c r="C3421" t="s">
        <v>7076</v>
      </c>
      <c r="D3421" t="s">
        <v>7219</v>
      </c>
      <c r="E3421" t="s">
        <v>7786</v>
      </c>
      <c r="F3421" t="s">
        <v>9445</v>
      </c>
      <c r="G3421" t="s">
        <v>11597</v>
      </c>
      <c r="H3421" t="s">
        <v>12703</v>
      </c>
      <c r="I3421" s="1">
        <v>653.8558937836807</v>
      </c>
      <c r="J3421" s="1">
        <v>6987.4373555503107</v>
      </c>
      <c r="K3421" s="1">
        <v>188.02865698771026</v>
      </c>
      <c r="L3421" s="1">
        <v>449.88657454082329</v>
      </c>
      <c r="M3421" s="1">
        <v>1091.957705196173</v>
      </c>
      <c r="N3421" s="1">
        <v>668.85412326954872</v>
      </c>
      <c r="O3421" s="1">
        <v>1108.3370707741155</v>
      </c>
      <c r="P3421" s="1">
        <v>1737.3936117956375</v>
      </c>
      <c r="Q3421" s="1">
        <v>1.5758389667008641</v>
      </c>
      <c r="R3421" s="1">
        <v>672.07970354313022</v>
      </c>
      <c r="S3421" s="1">
        <v>1102.8772822481346</v>
      </c>
      <c r="T3421" s="1">
        <v>1910.9259840933028</v>
      </c>
      <c r="U3421" s="1">
        <v>38.817474700359803</v>
      </c>
      <c r="V3421" s="1">
        <v>1091.957705196173</v>
      </c>
      <c r="W3421" s="1">
        <v>436.78308207846919</v>
      </c>
      <c r="X3421" s="1">
        <v>2159.8923408780302</v>
      </c>
      <c r="Y3421" s="1">
        <v>3827.3117567125864</v>
      </c>
      <c r="Z3421" s="1">
        <v>1208.7971796521635</v>
      </c>
      <c r="AA3421" s="1">
        <v>10952.335783117614</v>
      </c>
      <c r="AB3421" s="1">
        <v>340.69080402120596</v>
      </c>
      <c r="AC3421" s="1">
        <v>1217.0742190575504</v>
      </c>
      <c r="AD3421" s="1">
        <v>1464.5368325875738</v>
      </c>
      <c r="AE3421" s="1">
        <v>1891.2707453997716</v>
      </c>
      <c r="AF3421" s="1">
        <v>1635.1079019757508</v>
      </c>
      <c r="AG3421" s="1">
        <v>5325.4777282417353</v>
      </c>
      <c r="AH3421" s="1">
        <v>1451.2117902057139</v>
      </c>
      <c r="AI3421" s="1">
        <v>1095.2335783117614</v>
      </c>
      <c r="AJ3421" s="1">
        <v>1585.8785972235846</v>
      </c>
      <c r="AK3421" s="1">
        <v>655.17462311770385</v>
      </c>
      <c r="AL3421" s="1">
        <v>52950.76171875</v>
      </c>
      <c r="AM3421" s="1">
        <v>39945.11328125</v>
      </c>
      <c r="AN3421" s="1">
        <v>13005.650390625</v>
      </c>
      <c r="AO3421" t="s">
        <v>16231</v>
      </c>
    </row>
    <row r="3422" spans="1:41" x14ac:dyDescent="0.25">
      <c r="A3422" s="1">
        <v>2019</v>
      </c>
      <c r="B3422" t="s">
        <v>2566</v>
      </c>
      <c r="C3422" t="s">
        <v>7076</v>
      </c>
      <c r="D3422" t="s">
        <v>7219</v>
      </c>
      <c r="E3422" t="s">
        <v>7786</v>
      </c>
      <c r="F3422" t="s">
        <v>9445</v>
      </c>
      <c r="G3422" t="s">
        <v>11597</v>
      </c>
      <c r="H3422" t="s">
        <v>12703</v>
      </c>
      <c r="I3422" s="1">
        <v>634.84527496251962</v>
      </c>
      <c r="J3422" s="1">
        <v>5381.7924050264319</v>
      </c>
      <c r="K3422" s="1">
        <v>228.23207999882058</v>
      </c>
      <c r="L3422" s="1">
        <v>459.64879367204333</v>
      </c>
      <c r="M3422" s="1">
        <v>1167.6990139474542</v>
      </c>
      <c r="N3422" s="1">
        <v>353.20241310515155</v>
      </c>
      <c r="O3422" s="1">
        <v>1077.46772650606</v>
      </c>
      <c r="P3422" s="1">
        <v>1441.1295381425064</v>
      </c>
      <c r="Q3422" s="1">
        <v>1.7969523944627244</v>
      </c>
      <c r="R3422" s="1">
        <v>667.68542103177117</v>
      </c>
      <c r="S3422" s="1">
        <v>1072.1600037153898</v>
      </c>
      <c r="T3422" s="1">
        <v>2070.0118883613959</v>
      </c>
      <c r="U3422" s="1">
        <v>37.366368446318539</v>
      </c>
      <c r="V3422" s="1">
        <v>1067.9138254828536</v>
      </c>
      <c r="W3422" s="1">
        <v>605.08039813640812</v>
      </c>
      <c r="X3422" s="1">
        <v>2441.5524837083135</v>
      </c>
      <c r="Y3422" s="1">
        <v>3779.0986269572154</v>
      </c>
      <c r="Z3422" s="1">
        <v>1265.6527045289583</v>
      </c>
      <c r="AA3422" s="1">
        <v>10708.86150245629</v>
      </c>
      <c r="AB3422" s="1">
        <v>320.58645655648286</v>
      </c>
      <c r="AC3422" s="1">
        <v>1044.6261917387878</v>
      </c>
      <c r="AD3422" s="1">
        <v>1576.723578608767</v>
      </c>
      <c r="AE3422" s="1">
        <v>1857.7029767345862</v>
      </c>
      <c r="AF3422" s="1">
        <v>1596.8851346827046</v>
      </c>
      <c r="AG3422" s="1">
        <v>6325.7440219207992</v>
      </c>
      <c r="AH3422" s="1">
        <v>1414.234605994317</v>
      </c>
      <c r="AI3422" s="1">
        <v>1064.7291918084513</v>
      </c>
      <c r="AJ3422" s="1">
        <v>1752.6100654793154</v>
      </c>
      <c r="AK3422" s="1">
        <v>721.8502995311535</v>
      </c>
      <c r="AL3422" s="1">
        <v>52136.88671875</v>
      </c>
      <c r="AM3422" s="1">
        <v>38376.5625</v>
      </c>
      <c r="AN3422" s="1">
        <v>13760.3291015625</v>
      </c>
      <c r="AO3422" t="s">
        <v>16232</v>
      </c>
    </row>
    <row r="3423" spans="1:41" x14ac:dyDescent="0.25">
      <c r="A3423" s="1">
        <v>2019</v>
      </c>
      <c r="B3423" t="s">
        <v>2567</v>
      </c>
      <c r="C3423" t="s">
        <v>7076</v>
      </c>
      <c r="D3423" t="s">
        <v>7219</v>
      </c>
      <c r="E3423" t="s">
        <v>7786</v>
      </c>
      <c r="F3423" t="s">
        <v>9445</v>
      </c>
      <c r="G3423" t="s">
        <v>11598</v>
      </c>
      <c r="H3423" t="s">
        <v>12703</v>
      </c>
      <c r="I3423" s="1">
        <v>500</v>
      </c>
      <c r="J3423" s="1">
        <v>4150.560961458511</v>
      </c>
      <c r="K3423" s="1">
        <v>118.4299835725829</v>
      </c>
      <c r="L3423" s="1">
        <v>594.03701165181633</v>
      </c>
      <c r="M3423" s="1">
        <v>1128.53212416</v>
      </c>
      <c r="N3423" s="1">
        <v>475.68542479199999</v>
      </c>
      <c r="O3423" s="1">
        <v>1059.1236318465401</v>
      </c>
      <c r="P3423" s="1">
        <v>1331.0169599999999</v>
      </c>
      <c r="Q3423" s="1">
        <v>1.506644676741377</v>
      </c>
      <c r="R3423" s="1">
        <v>653.02350519824915</v>
      </c>
      <c r="S3423" s="1">
        <v>924.34787892264944</v>
      </c>
      <c r="T3423" s="1">
        <v>2568.499792512499</v>
      </c>
      <c r="U3423" s="1">
        <v>54.121608000000002</v>
      </c>
      <c r="V3423" s="1">
        <v>913</v>
      </c>
      <c r="W3423" s="1">
        <v>312.30072942599992</v>
      </c>
      <c r="X3423" s="1">
        <v>1858.1752080000001</v>
      </c>
      <c r="Y3423" s="1">
        <v>3527.369400000001</v>
      </c>
      <c r="Z3423" s="1">
        <v>1044.691295076</v>
      </c>
      <c r="AA3423" s="1">
        <v>10538.169008776251</v>
      </c>
      <c r="AB3423" s="1">
        <v>374</v>
      </c>
      <c r="AC3423" s="1">
        <v>898.00762999999995</v>
      </c>
      <c r="AD3423" s="1">
        <v>1400.2295589013011</v>
      </c>
      <c r="AE3423" s="1">
        <v>1709.7502667770459</v>
      </c>
      <c r="AF3423" s="1">
        <v>984.74340372226914</v>
      </c>
      <c r="AG3423" s="1">
        <v>3875.8764194047608</v>
      </c>
      <c r="AH3423" s="1">
        <v>1399.02222071143</v>
      </c>
      <c r="AI3423" s="1">
        <v>531.66520800000001</v>
      </c>
      <c r="AJ3423" s="1">
        <v>1809.788447183679</v>
      </c>
      <c r="AK3423" s="1">
        <v>595.76367564999987</v>
      </c>
      <c r="AL3423" s="1">
        <v>45331.44140625</v>
      </c>
      <c r="AM3423" s="1">
        <v>33061.3515625</v>
      </c>
      <c r="AN3423" s="1">
        <v>12270.0908203125</v>
      </c>
      <c r="AO3423" t="s">
        <v>16233</v>
      </c>
    </row>
    <row r="3424" spans="1:41" x14ac:dyDescent="0.25">
      <c r="A3424" s="1">
        <v>2019</v>
      </c>
      <c r="B3424" t="s">
        <v>2568</v>
      </c>
      <c r="C3424" t="s">
        <v>7076</v>
      </c>
      <c r="D3424" t="s">
        <v>7219</v>
      </c>
      <c r="E3424" t="s">
        <v>7786</v>
      </c>
      <c r="F3424" t="s">
        <v>9445</v>
      </c>
      <c r="G3424" t="s">
        <v>11598</v>
      </c>
      <c r="H3424" t="s">
        <v>12703</v>
      </c>
      <c r="I3424" s="1">
        <v>610</v>
      </c>
      <c r="J3424" s="1">
        <v>5209.7108846251731</v>
      </c>
      <c r="K3424" s="1">
        <v>215</v>
      </c>
      <c r="L3424" s="1">
        <v>442.13630000000001</v>
      </c>
      <c r="M3424" s="1">
        <v>1100</v>
      </c>
      <c r="N3424" s="1">
        <v>332.72500000000002</v>
      </c>
      <c r="O3424" s="1">
        <v>1015</v>
      </c>
      <c r="P3424" s="1">
        <v>1357.578</v>
      </c>
      <c r="Q3424" s="1">
        <v>1.6927715192863431</v>
      </c>
      <c r="R3424" s="1">
        <v>628.97540750000007</v>
      </c>
      <c r="S3424" s="1">
        <v>1010</v>
      </c>
      <c r="T3424" s="1">
        <v>1990.072381782285</v>
      </c>
      <c r="U3424" s="1">
        <v>35.904000000000003</v>
      </c>
      <c r="V3424" s="1">
        <v>1006</v>
      </c>
      <c r="W3424" s="1">
        <v>570</v>
      </c>
      <c r="X3424" s="1">
        <v>2300</v>
      </c>
      <c r="Y3424" s="1">
        <v>3560</v>
      </c>
      <c r="Z3424" s="1">
        <v>1192.2746858160001</v>
      </c>
      <c r="AA3424" s="1">
        <v>10367</v>
      </c>
      <c r="AB3424" s="1">
        <v>302</v>
      </c>
      <c r="AC3424" s="1">
        <v>984.0625</v>
      </c>
      <c r="AD3424" s="1">
        <v>1485.3107827902049</v>
      </c>
      <c r="AE3424" s="1">
        <v>1750</v>
      </c>
      <c r="AF3424" s="1">
        <v>1536.044246593561</v>
      </c>
      <c r="AG3424" s="1">
        <v>6170</v>
      </c>
      <c r="AH3424" s="1">
        <v>1359.5533078272849</v>
      </c>
      <c r="AI3424" s="1">
        <v>1003</v>
      </c>
      <c r="AJ3424" s="1">
        <v>1717.7003999999999</v>
      </c>
      <c r="AK3424" s="1">
        <v>680</v>
      </c>
      <c r="AL3424" s="1">
        <v>49931.7421875</v>
      </c>
      <c r="AM3424" s="1">
        <v>36901.80078125</v>
      </c>
      <c r="AN3424" s="1">
        <v>13029.9365234375</v>
      </c>
      <c r="AO3424" t="s">
        <v>16234</v>
      </c>
    </row>
    <row r="3425" spans="1:41" x14ac:dyDescent="0.25">
      <c r="A3425" s="1">
        <v>2019</v>
      </c>
      <c r="B3425" t="s">
        <v>2569</v>
      </c>
      <c r="C3425" t="s">
        <v>7076</v>
      </c>
      <c r="D3425" t="s">
        <v>7219</v>
      </c>
      <c r="E3425" t="s">
        <v>7786</v>
      </c>
      <c r="F3425" t="s">
        <v>9445</v>
      </c>
      <c r="G3425" t="s">
        <v>11598</v>
      </c>
      <c r="H3425" t="s">
        <v>12703</v>
      </c>
      <c r="I3425" s="1">
        <v>114.3204040682417</v>
      </c>
      <c r="J3425" s="1">
        <v>4089.6000000000008</v>
      </c>
      <c r="K3425" s="1">
        <v>104.572711879397</v>
      </c>
      <c r="L3425" s="1">
        <v>570.78420000000006</v>
      </c>
      <c r="M3425" s="1">
        <v>1136.7602819629051</v>
      </c>
      <c r="N3425" s="1">
        <v>323.61076062483971</v>
      </c>
      <c r="O3425" s="1">
        <v>1119</v>
      </c>
      <c r="P3425" s="1">
        <v>1356</v>
      </c>
      <c r="Q3425" s="1">
        <v>1.6801644934338269</v>
      </c>
      <c r="R3425" s="1">
        <v>538.12174399350397</v>
      </c>
      <c r="S3425" s="1">
        <v>771.63153989059731</v>
      </c>
      <c r="T3425" s="1">
        <v>2137.8353501643742</v>
      </c>
      <c r="U3425" s="1">
        <v>38.642828111999997</v>
      </c>
      <c r="V3425" s="1">
        <v>1068</v>
      </c>
      <c r="W3425" s="1">
        <v>270.60804000000002</v>
      </c>
      <c r="X3425" s="1">
        <v>1877.34869508</v>
      </c>
      <c r="Y3425" s="1">
        <v>3432.4949999999999</v>
      </c>
      <c r="Z3425" s="1">
        <v>981.75</v>
      </c>
      <c r="AA3425" s="1">
        <v>10669.46668411576</v>
      </c>
      <c r="AB3425" s="1">
        <v>374</v>
      </c>
      <c r="AC3425" s="1">
        <v>995.57699262559015</v>
      </c>
      <c r="AD3425" s="1">
        <v>1703.105200940327</v>
      </c>
      <c r="AE3425" s="1">
        <v>1345.46317488</v>
      </c>
      <c r="AF3425" s="1">
        <v>974.65279968991911</v>
      </c>
      <c r="AG3425" s="1">
        <v>5040</v>
      </c>
      <c r="AH3425" s="1">
        <v>1218.0382733966239</v>
      </c>
      <c r="AI3425" s="1">
        <v>542.29851216000009</v>
      </c>
      <c r="AJ3425" s="1">
        <v>1497.2282371507861</v>
      </c>
      <c r="AK3425" s="1">
        <v>610.15550844984989</v>
      </c>
      <c r="AL3425" s="1">
        <v>44902.74609375</v>
      </c>
      <c r="AM3425" s="1">
        <v>33037.390625</v>
      </c>
      <c r="AN3425" s="1">
        <v>11865.353515625</v>
      </c>
      <c r="AO3425" t="s">
        <v>16235</v>
      </c>
    </row>
    <row r="3426" spans="1:41" x14ac:dyDescent="0.25">
      <c r="A3426" s="1">
        <v>2019</v>
      </c>
      <c r="B3426" t="s">
        <v>2570</v>
      </c>
      <c r="C3426" t="s">
        <v>7076</v>
      </c>
      <c r="D3426" t="s">
        <v>7219</v>
      </c>
      <c r="E3426" t="s">
        <v>7786</v>
      </c>
      <c r="F3426" t="s">
        <v>9445</v>
      </c>
      <c r="G3426" t="s">
        <v>11598</v>
      </c>
      <c r="H3426" t="s">
        <v>12703</v>
      </c>
      <c r="I3426" s="1">
        <v>523.7064105609079</v>
      </c>
      <c r="J3426" s="1">
        <v>4531.6338020303947</v>
      </c>
      <c r="K3426" s="1">
        <v>175.28882749324799</v>
      </c>
      <c r="L3426" s="1">
        <v>435.07447200000001</v>
      </c>
      <c r="M3426" s="1">
        <v>1144.44</v>
      </c>
      <c r="N3426" s="1">
        <v>345.54894910000002</v>
      </c>
      <c r="O3426" s="1">
        <v>1121.2478797712531</v>
      </c>
      <c r="P3426" s="1">
        <v>1284</v>
      </c>
      <c r="Q3426" s="1">
        <v>1.478676991489811</v>
      </c>
      <c r="R3426" s="1">
        <v>629.26348330439976</v>
      </c>
      <c r="S3426" s="1">
        <v>1146.9822344303079</v>
      </c>
      <c r="T3426" s="1">
        <v>2276.9652099999998</v>
      </c>
      <c r="U3426" s="1">
        <v>31.78333294104085</v>
      </c>
      <c r="V3426" s="1">
        <v>24</v>
      </c>
      <c r="W3426" s="1">
        <v>312.7322999999999</v>
      </c>
      <c r="X3426" s="1">
        <v>1976.76</v>
      </c>
      <c r="Y3426" s="1">
        <v>3563.0934000000002</v>
      </c>
      <c r="Z3426" s="1">
        <v>1123.6309200000001</v>
      </c>
      <c r="AA3426" s="1">
        <v>5822.4675650390254</v>
      </c>
      <c r="AB3426" s="1">
        <v>257</v>
      </c>
      <c r="AC3426" s="1">
        <v>1102.84077</v>
      </c>
      <c r="AD3426" s="1">
        <v>1374.7641452807841</v>
      </c>
      <c r="AE3426" s="1">
        <v>1907.0532000000001</v>
      </c>
      <c r="AF3426" s="1">
        <v>1048.5524005313509</v>
      </c>
      <c r="AG3426" s="1">
        <v>4559.0601719841898</v>
      </c>
      <c r="AH3426" s="1">
        <v>1399.0774168719799</v>
      </c>
      <c r="AI3426" s="1">
        <v>1043.5211999999999</v>
      </c>
      <c r="AJ3426" s="1">
        <v>1527.0783120000001</v>
      </c>
      <c r="AK3426" s="1">
        <v>624.24</v>
      </c>
      <c r="AL3426" s="1">
        <v>41313.27734375</v>
      </c>
      <c r="AM3426" s="1">
        <v>28460.265625</v>
      </c>
      <c r="AN3426" s="1">
        <v>12853.0185546875</v>
      </c>
      <c r="AO3426" t="s">
        <v>16236</v>
      </c>
    </row>
    <row r="3427" spans="1:41" x14ac:dyDescent="0.25">
      <c r="A3427" s="1">
        <v>2019</v>
      </c>
      <c r="B3427" t="s">
        <v>2571</v>
      </c>
      <c r="C3427" t="s">
        <v>7076</v>
      </c>
      <c r="D3427" t="s">
        <v>7219</v>
      </c>
      <c r="E3427" t="s">
        <v>7786</v>
      </c>
      <c r="F3427" t="s">
        <v>9445</v>
      </c>
      <c r="G3427" t="s">
        <v>11598</v>
      </c>
      <c r="H3427" t="s">
        <v>12703</v>
      </c>
      <c r="I3427" s="1">
        <v>598.03921568627447</v>
      </c>
      <c r="J3427" s="1">
        <v>5160.5713801099246</v>
      </c>
      <c r="K3427" s="1">
        <v>215</v>
      </c>
      <c r="L3427" s="1">
        <v>509</v>
      </c>
      <c r="M3427" s="1">
        <v>1100</v>
      </c>
      <c r="N3427" s="1">
        <v>472</v>
      </c>
      <c r="O3427" s="1">
        <v>1015</v>
      </c>
      <c r="P3427" s="1">
        <v>1357.578</v>
      </c>
      <c r="Q3427" s="1">
        <v>0.27189371006880658</v>
      </c>
      <c r="R3427" s="1">
        <v>525.99194999999997</v>
      </c>
      <c r="S3427" s="1">
        <v>646</v>
      </c>
      <c r="T3427" s="1">
        <v>2288.4</v>
      </c>
      <c r="U3427" s="1">
        <v>31</v>
      </c>
      <c r="V3427" s="1">
        <v>1106</v>
      </c>
      <c r="W3427" s="1">
        <v>540</v>
      </c>
      <c r="X3427" s="1">
        <v>2300</v>
      </c>
      <c r="Y3427" s="1">
        <v>3560</v>
      </c>
      <c r="Z3427" s="1">
        <v>1598.3995794</v>
      </c>
      <c r="AA3427" s="1">
        <v>10102</v>
      </c>
      <c r="AB3427" s="1">
        <v>302</v>
      </c>
      <c r="AC3427" s="1">
        <v>984.0625</v>
      </c>
      <c r="AD3427" s="1">
        <v>1550.2421043649999</v>
      </c>
      <c r="AE3427" s="1">
        <v>1700</v>
      </c>
      <c r="AF3427" s="1">
        <v>1811.191526919682</v>
      </c>
      <c r="AG3427" s="1">
        <v>7017</v>
      </c>
      <c r="AH3427" s="1">
        <v>1439</v>
      </c>
      <c r="AI3427" s="1">
        <v>1003</v>
      </c>
      <c r="AJ3427" s="1">
        <v>1968</v>
      </c>
      <c r="AK3427" s="1">
        <v>680</v>
      </c>
      <c r="AL3427" s="1">
        <v>51579.75</v>
      </c>
      <c r="AM3427" s="1">
        <v>38501.10546875</v>
      </c>
      <c r="AN3427" s="1">
        <v>13078.642578125</v>
      </c>
      <c r="AO3427" t="s">
        <v>16237</v>
      </c>
    </row>
    <row r="3428" spans="1:41" x14ac:dyDescent="0.25">
      <c r="A3428" s="1">
        <v>2019</v>
      </c>
      <c r="B3428" t="s">
        <v>2572</v>
      </c>
      <c r="C3428" t="s">
        <v>7076</v>
      </c>
      <c r="D3428" t="s">
        <v>7219</v>
      </c>
      <c r="E3428" t="s">
        <v>7786</v>
      </c>
      <c r="F3428" t="s">
        <v>9445</v>
      </c>
      <c r="G3428" t="s">
        <v>11598</v>
      </c>
      <c r="H3428" t="s">
        <v>12703</v>
      </c>
      <c r="I3428" s="1">
        <v>126.710585876691</v>
      </c>
      <c r="J3428" s="1">
        <v>1484.4075753124989</v>
      </c>
      <c r="K3428" s="1">
        <v>99</v>
      </c>
      <c r="L3428" s="1">
        <v>518.03471286144008</v>
      </c>
      <c r="M3428" s="1">
        <v>993.10883643444618</v>
      </c>
      <c r="N3428" s="1">
        <v>318.08</v>
      </c>
      <c r="O3428" s="1">
        <v>1143.4577103579099</v>
      </c>
      <c r="P3428" s="1">
        <v>1356</v>
      </c>
      <c r="Q3428" s="1">
        <v>1.4751828</v>
      </c>
      <c r="R3428" s="1">
        <v>475.74741422658212</v>
      </c>
      <c r="S3428" s="1">
        <v>1074.8378022460929</v>
      </c>
      <c r="T3428" s="1">
        <v>1669.9585222265621</v>
      </c>
      <c r="U3428" s="1">
        <v>20</v>
      </c>
      <c r="V3428" s="1">
        <v>1153</v>
      </c>
      <c r="W3428" s="1">
        <v>275.74720217987999</v>
      </c>
      <c r="X3428" s="1">
        <v>1709.9292595925001</v>
      </c>
      <c r="Y3428" s="1">
        <v>3564</v>
      </c>
      <c r="Z3428" s="1">
        <v>946.47499999999991</v>
      </c>
      <c r="AA3428" s="1">
        <v>10734.22436012005</v>
      </c>
      <c r="AB3428" s="1">
        <v>374</v>
      </c>
      <c r="AC3428" s="1">
        <v>833.09342332903498</v>
      </c>
      <c r="AD3428" s="1">
        <v>1413.13</v>
      </c>
      <c r="AE3428" s="1">
        <v>1241.0002775419489</v>
      </c>
      <c r="AF3428" s="1">
        <v>1072.720211219646</v>
      </c>
      <c r="AG3428" s="1">
        <v>5301.4349472375743</v>
      </c>
      <c r="AH3428" s="1">
        <v>1305.25</v>
      </c>
      <c r="AI3428" s="1">
        <v>553.14448240319996</v>
      </c>
      <c r="AJ3428" s="1">
        <v>1488.5927870867349</v>
      </c>
      <c r="AK3428" s="1">
        <v>516</v>
      </c>
      <c r="AL3428" s="1">
        <v>41762.5625</v>
      </c>
      <c r="AM3428" s="1">
        <v>30634.998046875</v>
      </c>
      <c r="AN3428" s="1">
        <v>11127.564453125</v>
      </c>
      <c r="AO3428" t="s">
        <v>16238</v>
      </c>
    </row>
    <row r="3429" spans="1:41" x14ac:dyDescent="0.25">
      <c r="A3429" s="1">
        <v>2019</v>
      </c>
      <c r="B3429" t="s">
        <v>2573</v>
      </c>
      <c r="C3429" t="s">
        <v>7076</v>
      </c>
      <c r="D3429" t="s">
        <v>7219</v>
      </c>
      <c r="E3429" t="s">
        <v>7786</v>
      </c>
      <c r="F3429" t="s">
        <v>9445</v>
      </c>
      <c r="G3429" t="s">
        <v>11598</v>
      </c>
      <c r="H3429" t="s">
        <v>12703</v>
      </c>
      <c r="I3429" s="1">
        <v>622.98353558513406</v>
      </c>
      <c r="J3429" s="1">
        <v>6650.99262</v>
      </c>
      <c r="K3429" s="1">
        <v>175.81015992735999</v>
      </c>
      <c r="L3429" s="1">
        <v>433.38279999999997</v>
      </c>
      <c r="M3429" s="1">
        <v>1020</v>
      </c>
      <c r="N3429" s="1">
        <v>625.39057749999984</v>
      </c>
      <c r="O3429" s="1">
        <v>1034.2850000000001</v>
      </c>
      <c r="P3429" s="1">
        <v>1618.1298000720001</v>
      </c>
      <c r="Q3429" s="1">
        <v>1.4719945089321169</v>
      </c>
      <c r="R3429" s="1">
        <v>624.7136641374999</v>
      </c>
      <c r="S3429" s="1">
        <v>1031</v>
      </c>
      <c r="T3429" s="1">
        <v>1820.7</v>
      </c>
      <c r="U3429" s="1">
        <v>35.904000000000003</v>
      </c>
      <c r="V3429" s="1">
        <v>1024</v>
      </c>
      <c r="W3429" s="1">
        <v>408.4</v>
      </c>
      <c r="X3429" s="1">
        <v>2193</v>
      </c>
      <c r="Y3429" s="1">
        <v>3562.3999341302801</v>
      </c>
      <c r="Z3429" s="1">
        <v>1129</v>
      </c>
      <c r="AA3429" s="1">
        <v>10367</v>
      </c>
      <c r="AB3429" s="1">
        <v>312</v>
      </c>
      <c r="AC3429" s="1">
        <v>1136.8715999999999</v>
      </c>
      <c r="AD3429" s="1">
        <v>1368.026950248</v>
      </c>
      <c r="AE3429" s="1">
        <v>1766.64</v>
      </c>
      <c r="AF3429" s="1">
        <v>1557.904901554728</v>
      </c>
      <c r="AG3429" s="1">
        <v>5076</v>
      </c>
      <c r="AH3429" s="1">
        <v>1369</v>
      </c>
      <c r="AI3429" s="1">
        <v>1023.06</v>
      </c>
      <c r="AJ3429" s="1">
        <v>1511</v>
      </c>
      <c r="AK3429" s="1">
        <v>612</v>
      </c>
      <c r="AL3429" s="1">
        <v>50111.0703125</v>
      </c>
      <c r="AM3429" s="1">
        <v>37743.78515625</v>
      </c>
      <c r="AN3429" s="1">
        <v>12367.2822265625</v>
      </c>
      <c r="AO3429" t="s">
        <v>16239</v>
      </c>
    </row>
    <row r="3430" spans="1:41" x14ac:dyDescent="0.25">
      <c r="A3430" s="1">
        <v>2019</v>
      </c>
      <c r="B3430" t="s">
        <v>2574</v>
      </c>
      <c r="C3430" t="s">
        <v>7077</v>
      </c>
      <c r="D3430" t="s">
        <v>7219</v>
      </c>
      <c r="E3430" t="s">
        <v>7787</v>
      </c>
      <c r="F3430" t="s">
        <v>9446</v>
      </c>
      <c r="G3430" t="s">
        <v>11599</v>
      </c>
      <c r="H3430" t="s">
        <v>12703</v>
      </c>
      <c r="I3430" s="1">
        <v>96.077865600585938</v>
      </c>
      <c r="J3430" s="1">
        <v>363.18905639648438</v>
      </c>
      <c r="K3430" s="1">
        <v>43.191566467285156</v>
      </c>
      <c r="L3430" s="1">
        <v>623.98956298828125</v>
      </c>
      <c r="M3430" s="1">
        <v>676.67742919921875</v>
      </c>
      <c r="N3430" s="1">
        <v>1356.4541015625</v>
      </c>
      <c r="O3430" s="1">
        <v>1886.8907470703125</v>
      </c>
      <c r="P3430" s="1">
        <v>486.587890625</v>
      </c>
      <c r="Q3430" s="1">
        <v>128.02633666992188</v>
      </c>
      <c r="R3430" s="1">
        <v>690.62420654296875</v>
      </c>
      <c r="S3430" s="1">
        <v>740.7247314453125</v>
      </c>
      <c r="T3430" s="1">
        <v>959.74554443359375</v>
      </c>
      <c r="U3430" s="1">
        <v>83.68072509765625</v>
      </c>
      <c r="V3430" s="1">
        <v>1932.92138671875</v>
      </c>
      <c r="W3430" s="1">
        <v>637.6685791015625</v>
      </c>
      <c r="X3430" s="1">
        <v>2575.354248046875</v>
      </c>
      <c r="Y3430" s="1">
        <v>2756.35205078125</v>
      </c>
      <c r="Z3430" s="1">
        <v>124.65741729736328</v>
      </c>
      <c r="AA3430" s="1">
        <v>9962.6767578125</v>
      </c>
      <c r="AB3430" s="1">
        <v>538.24267578125</v>
      </c>
      <c r="AC3430" s="1">
        <v>296.40969848632813</v>
      </c>
      <c r="AD3430" s="1">
        <v>759.3250732421875</v>
      </c>
      <c r="AE3430" s="1">
        <v>871.205078125</v>
      </c>
      <c r="AF3430" s="1">
        <v>2543.046875</v>
      </c>
      <c r="AG3430" s="1">
        <v>13668.8837890625</v>
      </c>
      <c r="AH3430" s="1">
        <v>1821.9798583984375</v>
      </c>
      <c r="AI3430" s="1">
        <v>702.50482177734375</v>
      </c>
      <c r="AJ3430" s="1">
        <v>1131.560546875</v>
      </c>
      <c r="AK3430" s="1">
        <v>660.14788818359375</v>
      </c>
      <c r="AL3430" s="1">
        <v>49118.796875</v>
      </c>
      <c r="AM3430" s="1">
        <v>37116.34375</v>
      </c>
      <c r="AN3430" s="1">
        <v>12002.4521484375</v>
      </c>
      <c r="AO3430" t="s">
        <v>16240</v>
      </c>
    </row>
    <row r="3431" spans="1:41" x14ac:dyDescent="0.25">
      <c r="A3431" s="1">
        <v>2019</v>
      </c>
      <c r="B3431" t="s">
        <v>2574</v>
      </c>
      <c r="C3431" t="s">
        <v>7077</v>
      </c>
      <c r="D3431" t="s">
        <v>7219</v>
      </c>
      <c r="E3431" t="s">
        <v>7787</v>
      </c>
      <c r="F3431" t="s">
        <v>9446</v>
      </c>
      <c r="G3431" t="s">
        <v>11600</v>
      </c>
      <c r="H3431" t="s">
        <v>12703</v>
      </c>
      <c r="I3431" s="1">
        <v>93</v>
      </c>
      <c r="J3431" s="1">
        <v>351.55426854265983</v>
      </c>
      <c r="K3431" s="1">
        <v>41.807920000000003</v>
      </c>
      <c r="L3431" s="1">
        <v>604</v>
      </c>
      <c r="M3431" s="1">
        <v>655</v>
      </c>
      <c r="N3431" s="1">
        <v>1313</v>
      </c>
      <c r="O3431" s="1">
        <v>1826.4440300000001</v>
      </c>
      <c r="P3431" s="1">
        <v>471</v>
      </c>
      <c r="Q3431" s="1">
        <v>123.925</v>
      </c>
      <c r="R3431" s="1">
        <v>668.5</v>
      </c>
      <c r="S3431" s="1">
        <v>716.99551999999994</v>
      </c>
      <c r="T3431" s="1">
        <v>929</v>
      </c>
      <c r="U3431" s="1">
        <v>81</v>
      </c>
      <c r="V3431" s="1">
        <v>1871</v>
      </c>
      <c r="W3431" s="1">
        <v>617.24077999999997</v>
      </c>
      <c r="X3431" s="1">
        <v>2492.85259305</v>
      </c>
      <c r="Y3431" s="1">
        <v>2668.0520000000001</v>
      </c>
      <c r="Z3431" s="1">
        <v>120.664</v>
      </c>
      <c r="AA3431" s="1">
        <v>9643.5212699999993</v>
      </c>
      <c r="AB3431" s="1">
        <v>521</v>
      </c>
      <c r="AC3431" s="1">
        <v>286.91419000000002</v>
      </c>
      <c r="AD3431" s="1">
        <v>735</v>
      </c>
      <c r="AE3431" s="1">
        <v>843.29593</v>
      </c>
      <c r="AF3431" s="1">
        <v>2461.58</v>
      </c>
      <c r="AG3431" s="1">
        <v>13231</v>
      </c>
      <c r="AH3431" s="1">
        <v>1763.6125398737979</v>
      </c>
      <c r="AI3431" s="1">
        <v>680</v>
      </c>
      <c r="AJ3431" s="1">
        <v>1095.3109100000049</v>
      </c>
      <c r="AK3431" s="1">
        <v>639</v>
      </c>
      <c r="AL3431" s="1">
        <v>47545.2734375</v>
      </c>
      <c r="AM3431" s="1">
        <v>35927.3203125</v>
      </c>
      <c r="AN3431" s="1">
        <v>11617.953125</v>
      </c>
      <c r="AO3431" t="s">
        <v>16241</v>
      </c>
    </row>
    <row r="3432" spans="1:41" x14ac:dyDescent="0.25">
      <c r="A3432" s="1">
        <v>2019</v>
      </c>
      <c r="B3432" t="s">
        <v>2574</v>
      </c>
      <c r="C3432" t="s">
        <v>7077</v>
      </c>
      <c r="D3432" t="s">
        <v>7219</v>
      </c>
      <c r="E3432" t="s">
        <v>7788</v>
      </c>
      <c r="F3432" t="s">
        <v>9447</v>
      </c>
      <c r="G3432" t="s">
        <v>11601</v>
      </c>
      <c r="H3432" t="s">
        <v>12703</v>
      </c>
      <c r="I3432" s="1">
        <v>7865.9677734375</v>
      </c>
      <c r="J3432" s="1">
        <v>11970.025390625</v>
      </c>
      <c r="K3432" s="1">
        <v>1742.818359375</v>
      </c>
      <c r="L3432" s="1">
        <v>2245.94921875</v>
      </c>
      <c r="M3432" s="1">
        <v>6571.51953125</v>
      </c>
      <c r="N3432" s="1">
        <v>4831.78662109375</v>
      </c>
      <c r="O3432" s="1">
        <v>3533.7685546875</v>
      </c>
      <c r="P3432" s="1">
        <v>4658.3447265625</v>
      </c>
      <c r="Q3432" s="1">
        <v>2320.55322265625</v>
      </c>
      <c r="R3432" s="1">
        <v>4150.26025390625</v>
      </c>
      <c r="S3432" s="1">
        <v>6910.37451171875</v>
      </c>
      <c r="T3432" s="1">
        <v>4102.42138671875</v>
      </c>
      <c r="U3432" s="1">
        <v>1002.1024780273438</v>
      </c>
      <c r="V3432" s="1">
        <v>2433.97265625</v>
      </c>
      <c r="W3432" s="1">
        <v>2015.37353515625</v>
      </c>
      <c r="X3432" s="1">
        <v>11888.341796875</v>
      </c>
      <c r="Y3432" s="1">
        <v>14741.5908203125</v>
      </c>
      <c r="Z3432" s="1">
        <v>2044.29833984375</v>
      </c>
      <c r="AA3432" s="1">
        <v>31742.998046875</v>
      </c>
      <c r="AB3432" s="1">
        <v>1421.5391845703125</v>
      </c>
      <c r="AC3432" s="1">
        <v>8737.2744140625</v>
      </c>
      <c r="AD3432" s="1">
        <v>3732.986572265625</v>
      </c>
      <c r="AE3432" s="1">
        <v>4531.05126953125</v>
      </c>
      <c r="AF3432" s="1">
        <v>20487.236328125</v>
      </c>
      <c r="AG3432" s="1">
        <v>37768.93359375</v>
      </c>
      <c r="AH3432" s="1">
        <v>8581.4404296875</v>
      </c>
      <c r="AI3432" s="1">
        <v>2432.939453125</v>
      </c>
      <c r="AJ3432" s="1">
        <v>12037.48828125</v>
      </c>
      <c r="AK3432" s="1">
        <v>1691.177001953125</v>
      </c>
      <c r="AL3432" s="1">
        <v>228194.53125</v>
      </c>
      <c r="AM3432" s="1">
        <v>173569.828125</v>
      </c>
      <c r="AN3432" s="1">
        <v>54624.69921875</v>
      </c>
      <c r="AO3432" t="s">
        <v>16242</v>
      </c>
    </row>
    <row r="3433" spans="1:41" x14ac:dyDescent="0.25">
      <c r="A3433" s="1">
        <v>2019</v>
      </c>
      <c r="B3433" t="s">
        <v>2574</v>
      </c>
      <c r="C3433" t="s">
        <v>7077</v>
      </c>
      <c r="D3433" t="s">
        <v>7219</v>
      </c>
      <c r="E3433" t="s">
        <v>7788</v>
      </c>
      <c r="F3433" t="s">
        <v>9447</v>
      </c>
      <c r="G3433" t="s">
        <v>11602</v>
      </c>
      <c r="H3433" t="s">
        <v>12703</v>
      </c>
      <c r="I3433" s="1">
        <v>7613.9806200000021</v>
      </c>
      <c r="J3433" s="1">
        <v>11586.563982600001</v>
      </c>
      <c r="K3433" s="1">
        <v>1686.986985303276</v>
      </c>
      <c r="L3433" s="1">
        <v>2174</v>
      </c>
      <c r="M3433" s="1">
        <v>6361</v>
      </c>
      <c r="N3433" s="1">
        <v>4677</v>
      </c>
      <c r="O3433" s="1">
        <v>3420.56387</v>
      </c>
      <c r="P3433" s="1">
        <v>4509.1143269266504</v>
      </c>
      <c r="Q3433" s="1">
        <v>2246.2139999999999</v>
      </c>
      <c r="R3433" s="1">
        <v>4017.3060342518402</v>
      </c>
      <c r="S3433" s="1">
        <v>6689</v>
      </c>
      <c r="T3433" s="1">
        <v>3971</v>
      </c>
      <c r="U3433" s="1">
        <v>970</v>
      </c>
      <c r="V3433" s="1">
        <v>2356</v>
      </c>
      <c r="W3433" s="1">
        <v>1950.8107680000001</v>
      </c>
      <c r="X3433" s="1">
        <v>11507.497105795481</v>
      </c>
      <c r="Y3433" s="1">
        <v>14269.342000000001</v>
      </c>
      <c r="Z3433" s="1">
        <v>1978.809</v>
      </c>
      <c r="AA3433" s="1">
        <v>30726.108125197519</v>
      </c>
      <c r="AB3433" s="1">
        <v>1376</v>
      </c>
      <c r="AC3433" s="1">
        <v>8457.3744474529994</v>
      </c>
      <c r="AD3433" s="1">
        <v>3613.4</v>
      </c>
      <c r="AE3433" s="1">
        <v>4385.898625421145</v>
      </c>
      <c r="AF3433" s="1">
        <v>19830.925999999999</v>
      </c>
      <c r="AG3433" s="1">
        <v>36559</v>
      </c>
      <c r="AH3433" s="1">
        <v>8306.5333970000011</v>
      </c>
      <c r="AI3433" s="1">
        <v>2355</v>
      </c>
      <c r="AJ3433" s="1">
        <v>11651.86607837561</v>
      </c>
      <c r="AK3433" s="1">
        <v>1637</v>
      </c>
      <c r="AL3433" s="1">
        <v>220884.296875</v>
      </c>
      <c r="AM3433" s="1">
        <v>168009.5</v>
      </c>
      <c r="AN3433" s="1">
        <v>52874.79296875</v>
      </c>
      <c r="AO3433" t="s">
        <v>16243</v>
      </c>
    </row>
    <row r="3434" spans="1:41" x14ac:dyDescent="0.25">
      <c r="A3434" s="1">
        <v>2019</v>
      </c>
      <c r="B3434" t="s">
        <v>2574</v>
      </c>
      <c r="C3434" t="s">
        <v>7077</v>
      </c>
      <c r="D3434" t="s">
        <v>7219</v>
      </c>
      <c r="E3434" t="s">
        <v>7789</v>
      </c>
      <c r="F3434" t="s">
        <v>9448</v>
      </c>
      <c r="G3434" t="s">
        <v>11603</v>
      </c>
      <c r="H3434" t="s">
        <v>12703</v>
      </c>
      <c r="I3434" s="1">
        <v>5658.12646484375</v>
      </c>
      <c r="J3434" s="1">
        <v>17301.6640625</v>
      </c>
      <c r="K3434" s="1">
        <v>721.52655029296875</v>
      </c>
      <c r="L3434" s="1">
        <v>1670.51513671875</v>
      </c>
      <c r="M3434" s="1">
        <v>4872.07763671875</v>
      </c>
      <c r="N3434" s="1">
        <v>3894.769287109375</v>
      </c>
      <c r="O3434" s="1">
        <v>5567.62353515625</v>
      </c>
      <c r="P3434" s="1">
        <v>5208.86669921875</v>
      </c>
      <c r="Q3434" s="1">
        <v>1660.8505859375</v>
      </c>
      <c r="R3434" s="1">
        <v>3277.25732421875</v>
      </c>
      <c r="S3434" s="1">
        <v>4698.7861328125</v>
      </c>
      <c r="T3434" s="1">
        <v>7470.3125</v>
      </c>
      <c r="U3434" s="1">
        <v>792.38409423828125</v>
      </c>
      <c r="V3434" s="1">
        <v>6189.27392578125</v>
      </c>
      <c r="W3434" s="1">
        <v>2611.19140625</v>
      </c>
      <c r="X3434" s="1">
        <v>10892.4287109375</v>
      </c>
      <c r="Y3434" s="1">
        <v>28430.978515625</v>
      </c>
      <c r="Z3434" s="1">
        <v>5715.58544921875</v>
      </c>
      <c r="AA3434" s="1">
        <v>42526.7265625</v>
      </c>
      <c r="AB3434" s="1">
        <v>1499.0213623046875</v>
      </c>
      <c r="AC3434" s="1">
        <v>3939.331787109375</v>
      </c>
      <c r="AD3434" s="1">
        <v>11071.6826171875</v>
      </c>
      <c r="AE3434" s="1">
        <v>5485.646484375</v>
      </c>
      <c r="AF3434" s="1">
        <v>11793.306640625</v>
      </c>
      <c r="AG3434" s="1">
        <v>47512.0546875</v>
      </c>
      <c r="AH3434" s="1">
        <v>7427.62353515625</v>
      </c>
      <c r="AI3434" s="1">
        <v>3885.471435546875</v>
      </c>
      <c r="AJ3434" s="1">
        <v>16827.740234375</v>
      </c>
      <c r="AK3434" s="1">
        <v>5144.81494140625</v>
      </c>
      <c r="AL3434" s="1">
        <v>273747.65625</v>
      </c>
      <c r="AM3434" s="1">
        <v>207885.078125</v>
      </c>
      <c r="AN3434" s="1">
        <v>65862.5625</v>
      </c>
      <c r="AO3434" t="s">
        <v>16244</v>
      </c>
    </row>
    <row r="3435" spans="1:41" x14ac:dyDescent="0.25">
      <c r="A3435" s="1">
        <v>2019</v>
      </c>
      <c r="B3435" t="s">
        <v>2574</v>
      </c>
      <c r="C3435" t="s">
        <v>7077</v>
      </c>
      <c r="D3435" t="s">
        <v>7219</v>
      </c>
      <c r="E3435" t="s">
        <v>7789</v>
      </c>
      <c r="F3435" t="s">
        <v>9448</v>
      </c>
      <c r="G3435" t="s">
        <v>11604</v>
      </c>
      <c r="H3435" t="s">
        <v>12703</v>
      </c>
      <c r="I3435" s="1">
        <v>5476.8677662565078</v>
      </c>
      <c r="J3435" s="1">
        <v>16747.403119999999</v>
      </c>
      <c r="K3435" s="1">
        <v>698.41236000000015</v>
      </c>
      <c r="L3435" s="1">
        <v>1617</v>
      </c>
      <c r="M3435" s="1">
        <v>4716</v>
      </c>
      <c r="N3435" s="1">
        <v>3770</v>
      </c>
      <c r="O3435" s="1">
        <v>5389.2641800000001</v>
      </c>
      <c r="P3435" s="1">
        <v>5042</v>
      </c>
      <c r="Q3435" s="1">
        <v>1607.645</v>
      </c>
      <c r="R3435" s="1">
        <v>3172.27</v>
      </c>
      <c r="S3435" s="1">
        <v>4548.2599300000002</v>
      </c>
      <c r="T3435" s="1">
        <v>7231</v>
      </c>
      <c r="U3435" s="1">
        <v>767</v>
      </c>
      <c r="V3435" s="1">
        <v>5991</v>
      </c>
      <c r="W3435" s="1">
        <v>2527.5415400000002</v>
      </c>
      <c r="X3435" s="1">
        <v>10543.488139999999</v>
      </c>
      <c r="Y3435" s="1">
        <v>27520.188450000001</v>
      </c>
      <c r="Z3435" s="1">
        <v>5532.4859999999999</v>
      </c>
      <c r="AA3435" s="1">
        <v>41164.378040000003</v>
      </c>
      <c r="AB3435" s="1">
        <v>1451</v>
      </c>
      <c r="AC3435" s="1">
        <v>3813.1348600000001</v>
      </c>
      <c r="AD3435" s="1">
        <v>10717</v>
      </c>
      <c r="AE3435" s="1">
        <v>5309.91302</v>
      </c>
      <c r="AF3435" s="1">
        <v>11415.507</v>
      </c>
      <c r="AG3435" s="1">
        <v>45990</v>
      </c>
      <c r="AH3435" s="1">
        <v>7189.6788598737976</v>
      </c>
      <c r="AI3435" s="1">
        <v>3761</v>
      </c>
      <c r="AJ3435" s="1">
        <v>16288.66232553615</v>
      </c>
      <c r="AK3435" s="1">
        <v>4980</v>
      </c>
      <c r="AL3435" s="1">
        <v>264978.0625</v>
      </c>
      <c r="AM3435" s="1">
        <v>201225.4375</v>
      </c>
      <c r="AN3435" s="1">
        <v>63752.64453125</v>
      </c>
      <c r="AO3435" t="s">
        <v>16245</v>
      </c>
    </row>
    <row r="3436" spans="1:41" x14ac:dyDescent="0.25">
      <c r="A3436" s="1">
        <v>2019</v>
      </c>
      <c r="B3436" t="s">
        <v>2574</v>
      </c>
      <c r="C3436" t="s">
        <v>7077</v>
      </c>
      <c r="D3436" t="s">
        <v>7219</v>
      </c>
      <c r="E3436" t="s">
        <v>7790</v>
      </c>
      <c r="F3436" t="s">
        <v>9449</v>
      </c>
      <c r="G3436" t="s">
        <v>11605</v>
      </c>
      <c r="H3436" t="s">
        <v>12703</v>
      </c>
      <c r="I3436" s="1">
        <v>13243.228515625</v>
      </c>
      <c r="J3436" s="1">
        <v>26888.37109375</v>
      </c>
      <c r="K3436" s="1">
        <v>1917.844970703125</v>
      </c>
      <c r="L3436" s="1">
        <v>2482.528076171875</v>
      </c>
      <c r="M3436" s="1">
        <v>10235.908203125</v>
      </c>
      <c r="N3436" s="1">
        <v>8412.4951171875</v>
      </c>
      <c r="O3436" s="1">
        <v>4844.73193359375</v>
      </c>
      <c r="P3436" s="1">
        <v>7343.1171875</v>
      </c>
      <c r="Q3436" s="1">
        <v>3440.65185546875</v>
      </c>
      <c r="R3436" s="1">
        <v>6504.953125</v>
      </c>
      <c r="S3436" s="1">
        <v>13036.3623046875</v>
      </c>
      <c r="T3436" s="1">
        <v>8226.5380859375</v>
      </c>
      <c r="U3436" s="1">
        <v>1424.638427734375</v>
      </c>
      <c r="V3436" s="1">
        <v>4662.359375</v>
      </c>
      <c r="W3436" s="1">
        <v>3883.77099609375</v>
      </c>
      <c r="X3436" s="1">
        <v>14580.248046875</v>
      </c>
      <c r="Y3436" s="1">
        <v>33221.828125</v>
      </c>
      <c r="Z3436" s="1">
        <v>3230.578857421875</v>
      </c>
      <c r="AA3436" s="1">
        <v>48322.20703125</v>
      </c>
      <c r="AB3436" s="1">
        <v>2027.966064453125</v>
      </c>
      <c r="AC3436" s="1">
        <v>10871.939453125</v>
      </c>
      <c r="AD3436" s="1">
        <v>5661.91015625</v>
      </c>
      <c r="AE3436" s="1">
        <v>10433.6669921875</v>
      </c>
      <c r="AF3436" s="1">
        <v>28919.361328125</v>
      </c>
      <c r="AG3436" s="1">
        <v>78485.28125</v>
      </c>
      <c r="AH3436" s="1">
        <v>16257.65234375</v>
      </c>
      <c r="AI3436" s="1">
        <v>4386.52294921875</v>
      </c>
      <c r="AJ3436" s="1">
        <v>18315.1796875</v>
      </c>
      <c r="AK3436" s="1">
        <v>4028.03857421875</v>
      </c>
      <c r="AL3436" s="1">
        <v>395289.90625</v>
      </c>
      <c r="AM3436" s="1">
        <v>306202.375</v>
      </c>
      <c r="AN3436" s="1">
        <v>89087.5</v>
      </c>
      <c r="AO3436" t="s">
        <v>16246</v>
      </c>
    </row>
    <row r="3437" spans="1:41" x14ac:dyDescent="0.25">
      <c r="A3437" s="1">
        <v>2019</v>
      </c>
      <c r="B3437" t="s">
        <v>2574</v>
      </c>
      <c r="C3437" t="s">
        <v>7077</v>
      </c>
      <c r="D3437" t="s">
        <v>7219</v>
      </c>
      <c r="E3437" t="s">
        <v>7790</v>
      </c>
      <c r="F3437" t="s">
        <v>9449</v>
      </c>
      <c r="G3437" t="s">
        <v>11606</v>
      </c>
      <c r="H3437" t="s">
        <v>12703</v>
      </c>
      <c r="I3437" s="1">
        <v>12818.98062</v>
      </c>
      <c r="J3437" s="1">
        <v>26027</v>
      </c>
      <c r="K3437" s="1">
        <v>1856.406565303276</v>
      </c>
      <c r="L3437" s="1">
        <v>2403</v>
      </c>
      <c r="M3437" s="1">
        <v>9908</v>
      </c>
      <c r="N3437" s="1">
        <v>8143</v>
      </c>
      <c r="O3437" s="1">
        <v>4689.5305899999994</v>
      </c>
      <c r="P3437" s="1">
        <v>7107.8797369266504</v>
      </c>
      <c r="Q3437" s="1">
        <v>3330.43021</v>
      </c>
      <c r="R3437" s="1">
        <v>6296.56637425184</v>
      </c>
      <c r="S3437" s="1">
        <v>12618.740820000001</v>
      </c>
      <c r="T3437" s="1">
        <v>7963</v>
      </c>
      <c r="U3437" s="1">
        <v>1379</v>
      </c>
      <c r="V3437" s="1">
        <v>4513</v>
      </c>
      <c r="W3437" s="1">
        <v>3759.3540579999999</v>
      </c>
      <c r="X3437" s="1">
        <v>14113.168325795479</v>
      </c>
      <c r="Y3437" s="1">
        <v>32157.562999999998</v>
      </c>
      <c r="Z3437" s="1">
        <v>3127.087</v>
      </c>
      <c r="AA3437" s="1">
        <v>46774.199027936513</v>
      </c>
      <c r="AB3437" s="1">
        <v>1963</v>
      </c>
      <c r="AC3437" s="1">
        <v>10523.655247453</v>
      </c>
      <c r="AD3437" s="1">
        <v>5480.5300000000007</v>
      </c>
      <c r="AE3437" s="1">
        <v>10099.423167160279</v>
      </c>
      <c r="AF3437" s="1">
        <v>27992.925999999999</v>
      </c>
      <c r="AG3437" s="1">
        <v>75971</v>
      </c>
      <c r="AH3437" s="1">
        <v>15736.836676999999</v>
      </c>
      <c r="AI3437" s="1">
        <v>4246</v>
      </c>
      <c r="AJ3437" s="1">
        <v>17728.451339256819</v>
      </c>
      <c r="AK3437" s="1">
        <v>3899</v>
      </c>
      <c r="AL3437" s="1">
        <v>382626.75</v>
      </c>
      <c r="AM3437" s="1">
        <v>296393.125</v>
      </c>
      <c r="AN3437" s="1">
        <v>86233.5703125</v>
      </c>
      <c r="AO3437" t="s">
        <v>16247</v>
      </c>
    </row>
    <row r="3438" spans="1:41" x14ac:dyDescent="0.25">
      <c r="A3438" s="1">
        <v>2019</v>
      </c>
      <c r="B3438" t="s">
        <v>2574</v>
      </c>
      <c r="C3438" t="s">
        <v>7077</v>
      </c>
      <c r="D3438" t="s">
        <v>7219</v>
      </c>
      <c r="E3438" t="s">
        <v>7791</v>
      </c>
      <c r="F3438" t="s">
        <v>9450</v>
      </c>
      <c r="G3438" t="s">
        <v>11607</v>
      </c>
      <c r="H3438" t="s">
        <v>12703</v>
      </c>
      <c r="I3438" s="1">
        <v>2564.65576171875</v>
      </c>
      <c r="J3438" s="1">
        <v>6131.12548828125</v>
      </c>
      <c r="K3438" s="1">
        <v>303.49996948242188</v>
      </c>
      <c r="L3438" s="1">
        <v>129.13691711425781</v>
      </c>
      <c r="M3438" s="1">
        <v>1064.088134765625</v>
      </c>
      <c r="N3438" s="1">
        <v>1254.177734375</v>
      </c>
      <c r="O3438" s="1">
        <v>1115.459716796875</v>
      </c>
      <c r="P3438" s="1">
        <v>1087.849365234375</v>
      </c>
      <c r="Q3438" s="1">
        <v>1067.4632568359375</v>
      </c>
      <c r="R3438" s="1">
        <v>1015.6566772460938</v>
      </c>
      <c r="S3438" s="1">
        <v>2031.648681640625</v>
      </c>
      <c r="T3438" s="1">
        <v>3149.90771484375</v>
      </c>
      <c r="U3438" s="1">
        <v>494.8526611328125</v>
      </c>
      <c r="V3438" s="1">
        <v>2203.59228515625</v>
      </c>
      <c r="W3438" s="1">
        <v>933.48785400390625</v>
      </c>
      <c r="X3438" s="1">
        <v>3225.433349609375</v>
      </c>
      <c r="Y3438" s="1">
        <v>13007.3173828125</v>
      </c>
      <c r="Z3438" s="1">
        <v>1813.76513671875</v>
      </c>
      <c r="AA3438" s="1">
        <v>14112.833984375</v>
      </c>
      <c r="AB3438" s="1">
        <v>297.53146362304688</v>
      </c>
      <c r="AC3438" s="1">
        <v>1289.63671875</v>
      </c>
      <c r="AD3438" s="1">
        <v>4614.8369140625</v>
      </c>
      <c r="AE3438" s="1">
        <v>1661.938720703125</v>
      </c>
      <c r="AF3438" s="1">
        <v>2870.60302734375</v>
      </c>
      <c r="AG3438" s="1">
        <v>14195.7626953125</v>
      </c>
      <c r="AH3438" s="1">
        <v>1555.451171875</v>
      </c>
      <c r="AI3438" s="1">
        <v>1133.3055419921875</v>
      </c>
      <c r="AJ3438" s="1">
        <v>8774.84375</v>
      </c>
      <c r="AK3438" s="1">
        <v>3235.654541015625</v>
      </c>
      <c r="AL3438" s="1">
        <v>96335.5234375</v>
      </c>
      <c r="AM3438" s="1">
        <v>73675.2109375</v>
      </c>
      <c r="AN3438" s="1">
        <v>22660.3046875</v>
      </c>
      <c r="AO3438" t="s">
        <v>16248</v>
      </c>
    </row>
    <row r="3439" spans="1:41" x14ac:dyDescent="0.25">
      <c r="A3439" s="1">
        <v>2019</v>
      </c>
      <c r="B3439" t="s">
        <v>2574</v>
      </c>
      <c r="C3439" t="s">
        <v>7077</v>
      </c>
      <c r="D3439" t="s">
        <v>7219</v>
      </c>
      <c r="E3439" t="s">
        <v>7791</v>
      </c>
      <c r="F3439" t="s">
        <v>9450</v>
      </c>
      <c r="G3439" t="s">
        <v>11608</v>
      </c>
      <c r="H3439" t="s">
        <v>12703</v>
      </c>
      <c r="I3439" s="1">
        <v>2482.496690968876</v>
      </c>
      <c r="J3439" s="1">
        <v>5934.714020615037</v>
      </c>
      <c r="K3439" s="1">
        <v>293.77730000000003</v>
      </c>
      <c r="L3439" s="1">
        <v>125</v>
      </c>
      <c r="M3439" s="1">
        <v>1030</v>
      </c>
      <c r="N3439" s="1">
        <v>1214</v>
      </c>
      <c r="O3439" s="1">
        <v>1079.7258099999999</v>
      </c>
      <c r="P3439" s="1">
        <v>1053</v>
      </c>
      <c r="Q3439" s="1">
        <v>1033.2670000000001</v>
      </c>
      <c r="R3439" s="1">
        <v>983.11999999999989</v>
      </c>
      <c r="S3439" s="1">
        <v>1966.5645500000001</v>
      </c>
      <c r="T3439" s="1">
        <v>3049</v>
      </c>
      <c r="U3439" s="1">
        <v>479</v>
      </c>
      <c r="V3439" s="1">
        <v>2133</v>
      </c>
      <c r="W3439" s="1">
        <v>903.58344999999997</v>
      </c>
      <c r="X3439" s="1">
        <v>3122.1063199999999</v>
      </c>
      <c r="Y3439" s="1">
        <v>12590.626490000001</v>
      </c>
      <c r="Z3439" s="1">
        <v>1755.6610000000001</v>
      </c>
      <c r="AA3439" s="1">
        <v>13660.727500000001</v>
      </c>
      <c r="AB3439" s="1">
        <v>288</v>
      </c>
      <c r="AC3439" s="1">
        <v>1248.3231000000001</v>
      </c>
      <c r="AD3439" s="1">
        <v>4467</v>
      </c>
      <c r="AE3439" s="1">
        <v>1608.6982700000001</v>
      </c>
      <c r="AF3439" s="1">
        <v>2778.643</v>
      </c>
      <c r="AG3439" s="1">
        <v>13741</v>
      </c>
      <c r="AH3439" s="1">
        <v>1505.6221</v>
      </c>
      <c r="AI3439" s="1">
        <v>1097</v>
      </c>
      <c r="AJ3439" s="1">
        <v>8493.7405055361523</v>
      </c>
      <c r="AK3439" s="1">
        <v>3132</v>
      </c>
      <c r="AL3439" s="1">
        <v>93249.3984375</v>
      </c>
      <c r="AM3439" s="1">
        <v>71315.0234375</v>
      </c>
      <c r="AN3439" s="1">
        <v>21934.380859375</v>
      </c>
      <c r="AO3439" t="s">
        <v>16249</v>
      </c>
    </row>
    <row r="3440" spans="1:41" x14ac:dyDescent="0.25">
      <c r="A3440" s="1">
        <v>2019</v>
      </c>
      <c r="B3440" t="s">
        <v>2574</v>
      </c>
      <c r="C3440" t="s">
        <v>7077</v>
      </c>
      <c r="D3440" t="s">
        <v>7219</v>
      </c>
      <c r="E3440" t="s">
        <v>7792</v>
      </c>
      <c r="F3440" t="s">
        <v>9451</v>
      </c>
      <c r="G3440" t="s">
        <v>11609</v>
      </c>
      <c r="H3440" t="s">
        <v>12703</v>
      </c>
      <c r="I3440" s="1">
        <v>2417.165283203125</v>
      </c>
      <c r="J3440" s="1">
        <v>4955.4736328125</v>
      </c>
      <c r="K3440" s="1">
        <v>235.42398071289063</v>
      </c>
      <c r="L3440" s="1">
        <v>351.25241088867188</v>
      </c>
      <c r="M3440" s="1">
        <v>2092.01806640625</v>
      </c>
      <c r="N3440" s="1">
        <v>798.58270263671875</v>
      </c>
      <c r="O3440" s="1">
        <v>1309.8826904296875</v>
      </c>
      <c r="P3440" s="1">
        <v>1721.1368408203125</v>
      </c>
      <c r="Q3440" s="1">
        <v>464.26992797851563</v>
      </c>
      <c r="R3440" s="1">
        <v>1118.3463134765625</v>
      </c>
      <c r="S3440" s="1">
        <v>1405.269775390625</v>
      </c>
      <c r="T3440" s="1">
        <v>982.4736328125</v>
      </c>
      <c r="U3440" s="1">
        <v>181.82478332519531</v>
      </c>
      <c r="V3440" s="1">
        <v>939.08367919921875</v>
      </c>
      <c r="W3440" s="1">
        <v>486.06201171875</v>
      </c>
      <c r="X3440" s="1">
        <v>2321.975341796875</v>
      </c>
      <c r="Y3440" s="1">
        <v>8732.1044921875</v>
      </c>
      <c r="Z3440" s="1">
        <v>2142.9775390625</v>
      </c>
      <c r="AA3440" s="1">
        <v>7511.80615234375</v>
      </c>
      <c r="AB3440" s="1">
        <v>476.2569580078125</v>
      </c>
      <c r="AC3440" s="1">
        <v>1227.5865478515625</v>
      </c>
      <c r="AD3440" s="1">
        <v>4013.575439453125</v>
      </c>
      <c r="AE3440" s="1">
        <v>1231.831787109375</v>
      </c>
      <c r="AF3440" s="1">
        <v>4425.05615234375</v>
      </c>
      <c r="AG3440" s="1">
        <v>11939.482421875</v>
      </c>
      <c r="AH3440" s="1">
        <v>2704.895751953125</v>
      </c>
      <c r="AI3440" s="1">
        <v>1077.5184326171875</v>
      </c>
      <c r="AJ3440" s="1">
        <v>5321.3203125</v>
      </c>
      <c r="AK3440" s="1">
        <v>535.14337158203125</v>
      </c>
      <c r="AL3440" s="1">
        <v>73119.7890625</v>
      </c>
      <c r="AM3440" s="1">
        <v>55479.296875</v>
      </c>
      <c r="AN3440" s="1">
        <v>17640.494140625</v>
      </c>
      <c r="AO3440" t="s">
        <v>16250</v>
      </c>
    </row>
    <row r="3441" spans="1:41" x14ac:dyDescent="0.25">
      <c r="A3441" s="1">
        <v>2019</v>
      </c>
      <c r="B3441" t="s">
        <v>2574</v>
      </c>
      <c r="C3441" t="s">
        <v>7077</v>
      </c>
      <c r="D3441" t="s">
        <v>7219</v>
      </c>
      <c r="E3441" t="s">
        <v>7792</v>
      </c>
      <c r="F3441" t="s">
        <v>9451</v>
      </c>
      <c r="G3441" t="s">
        <v>11610</v>
      </c>
      <c r="H3441" t="s">
        <v>12703</v>
      </c>
      <c r="I3441" s="1">
        <v>2339.7310495810339</v>
      </c>
      <c r="J3441" s="1">
        <v>4796.7245000000003</v>
      </c>
      <c r="K3441" s="1">
        <v>227.88214000000019</v>
      </c>
      <c r="L3441" s="1">
        <v>340</v>
      </c>
      <c r="M3441" s="1">
        <v>2025</v>
      </c>
      <c r="N3441" s="1">
        <v>773</v>
      </c>
      <c r="O3441" s="1">
        <v>1267.9204299999999</v>
      </c>
      <c r="P3441" s="1">
        <v>1666</v>
      </c>
      <c r="Q3441" s="1">
        <v>449.39699999999999</v>
      </c>
      <c r="R3441" s="1">
        <v>1082.52</v>
      </c>
      <c r="S3441" s="1">
        <v>1360.25181</v>
      </c>
      <c r="T3441" s="1">
        <v>951</v>
      </c>
      <c r="U3441" s="1">
        <v>176</v>
      </c>
      <c r="V3441" s="1">
        <v>909</v>
      </c>
      <c r="W3441" s="1">
        <v>470.49094999999988</v>
      </c>
      <c r="X3441" s="1">
        <v>2247.5906369499999</v>
      </c>
      <c r="Y3441" s="1">
        <v>8452.3709999999992</v>
      </c>
      <c r="Z3441" s="1">
        <v>2074.3270000000002</v>
      </c>
      <c r="AA3441" s="1">
        <v>7271.1647899999998</v>
      </c>
      <c r="AB3441" s="1">
        <v>461</v>
      </c>
      <c r="AC3441" s="1">
        <v>1188.2607</v>
      </c>
      <c r="AD3441" s="1">
        <v>3885</v>
      </c>
      <c r="AE3441" s="1">
        <v>1192.36997</v>
      </c>
      <c r="AF3441" s="1">
        <v>4283.299</v>
      </c>
      <c r="AG3441" s="1">
        <v>11557</v>
      </c>
      <c r="AH3441" s="1">
        <v>2618.2441800000001</v>
      </c>
      <c r="AI3441" s="1">
        <v>1043</v>
      </c>
      <c r="AJ3441" s="1">
        <v>5150.8510099999903</v>
      </c>
      <c r="AK3441" s="1">
        <v>518</v>
      </c>
      <c r="AL3441" s="1">
        <v>70777.3984375</v>
      </c>
      <c r="AM3441" s="1">
        <v>53702.01171875</v>
      </c>
      <c r="AN3441" s="1">
        <v>17075.37890625</v>
      </c>
      <c r="AO3441" t="s">
        <v>16251</v>
      </c>
    </row>
    <row r="3442" spans="1:41" x14ac:dyDescent="0.25">
      <c r="A3442" s="1">
        <v>2019</v>
      </c>
      <c r="B3442" t="s">
        <v>2574</v>
      </c>
      <c r="C3442" t="s">
        <v>7077</v>
      </c>
      <c r="D3442" t="s">
        <v>7219</v>
      </c>
      <c r="E3442" t="s">
        <v>7793</v>
      </c>
      <c r="F3442" t="s">
        <v>9452</v>
      </c>
      <c r="G3442" t="s">
        <v>11611</v>
      </c>
      <c r="H3442" t="s">
        <v>12703</v>
      </c>
      <c r="I3442" s="1">
        <v>5377.26123046875</v>
      </c>
      <c r="J3442" s="1">
        <v>14918.3466796875</v>
      </c>
      <c r="K3442" s="1">
        <v>175.02658081054688</v>
      </c>
      <c r="L3442" s="1">
        <v>236.57882690429688</v>
      </c>
      <c r="M3442" s="1">
        <v>3664.38916015625</v>
      </c>
      <c r="N3442" s="1">
        <v>3580.70849609375</v>
      </c>
      <c r="O3442" s="1">
        <v>1310.963623046875</v>
      </c>
      <c r="P3442" s="1">
        <v>2684.7724609375</v>
      </c>
      <c r="Q3442" s="1">
        <v>1120.0987548828125</v>
      </c>
      <c r="R3442" s="1">
        <v>2354.693115234375</v>
      </c>
      <c r="S3442" s="1">
        <v>6125.9873046875</v>
      </c>
      <c r="T3442" s="1">
        <v>4124.11669921875</v>
      </c>
      <c r="U3442" s="1">
        <v>422.53598022460938</v>
      </c>
      <c r="V3442" s="1">
        <v>2228.38671875</v>
      </c>
      <c r="W3442" s="1">
        <v>1868.3975830078125</v>
      </c>
      <c r="X3442" s="1">
        <v>2691.90673828125</v>
      </c>
      <c r="Y3442" s="1">
        <v>18480.23828125</v>
      </c>
      <c r="Z3442" s="1">
        <v>1186.2806396484375</v>
      </c>
      <c r="AA3442" s="1">
        <v>16579.20703125</v>
      </c>
      <c r="AB3442" s="1">
        <v>606.42694091796875</v>
      </c>
      <c r="AC3442" s="1">
        <v>2134.6650390625</v>
      </c>
      <c r="AD3442" s="1">
        <v>1928.9232177734375</v>
      </c>
      <c r="AE3442" s="1">
        <v>5902.61572265625</v>
      </c>
      <c r="AF3442" s="1">
        <v>8432.1240234375</v>
      </c>
      <c r="AG3442" s="1">
        <v>40716.3515625</v>
      </c>
      <c r="AH3442" s="1">
        <v>7676.21142578125</v>
      </c>
      <c r="AI3442" s="1">
        <v>1953.583251953125</v>
      </c>
      <c r="AJ3442" s="1">
        <v>6277.69189453125</v>
      </c>
      <c r="AK3442" s="1">
        <v>2336.861572265625</v>
      </c>
      <c r="AL3442" s="1">
        <v>167095.34375</v>
      </c>
      <c r="AM3442" s="1">
        <v>132632.5625</v>
      </c>
      <c r="AN3442" s="1">
        <v>34462.796875</v>
      </c>
      <c r="AO3442" t="s">
        <v>16252</v>
      </c>
    </row>
    <row r="3443" spans="1:41" x14ac:dyDescent="0.25">
      <c r="A3443" s="1">
        <v>2019</v>
      </c>
      <c r="B3443" t="s">
        <v>2574</v>
      </c>
      <c r="C3443" t="s">
        <v>7077</v>
      </c>
      <c r="D3443" t="s">
        <v>7219</v>
      </c>
      <c r="E3443" t="s">
        <v>7793</v>
      </c>
      <c r="F3443" t="s">
        <v>9452</v>
      </c>
      <c r="G3443" t="s">
        <v>11612</v>
      </c>
      <c r="H3443" t="s">
        <v>12703</v>
      </c>
      <c r="I3443" s="1">
        <v>5205</v>
      </c>
      <c r="J3443" s="1">
        <v>14440.436017399999</v>
      </c>
      <c r="K3443" s="1">
        <v>169.41957999999991</v>
      </c>
      <c r="L3443" s="1">
        <v>229</v>
      </c>
      <c r="M3443" s="1">
        <v>3547</v>
      </c>
      <c r="N3443" s="1">
        <v>3466</v>
      </c>
      <c r="O3443" s="1">
        <v>1268.966719999999</v>
      </c>
      <c r="P3443" s="1">
        <v>2598.76541</v>
      </c>
      <c r="Q3443" s="1">
        <v>1084.21621</v>
      </c>
      <c r="R3443" s="1">
        <v>2279.2603399999998</v>
      </c>
      <c r="S3443" s="1">
        <v>5929.74082</v>
      </c>
      <c r="T3443" s="1">
        <v>3992</v>
      </c>
      <c r="U3443" s="1">
        <v>409</v>
      </c>
      <c r="V3443" s="1">
        <v>2157</v>
      </c>
      <c r="W3443" s="1">
        <v>1808.5432900000001</v>
      </c>
      <c r="X3443" s="1">
        <v>2605.6712200000002</v>
      </c>
      <c r="Y3443" s="1">
        <v>17888.221000000001</v>
      </c>
      <c r="Z3443" s="1">
        <v>1148.278</v>
      </c>
      <c r="AA3443" s="1">
        <v>16048.090902739001</v>
      </c>
      <c r="AB3443" s="1">
        <v>587</v>
      </c>
      <c r="AC3443" s="1">
        <v>2066.2808</v>
      </c>
      <c r="AD3443" s="1">
        <v>1867.13</v>
      </c>
      <c r="AE3443" s="1">
        <v>5713.5245417391307</v>
      </c>
      <c r="AF3443" s="1">
        <v>8162</v>
      </c>
      <c r="AG3443" s="1">
        <v>39412</v>
      </c>
      <c r="AH3443" s="1">
        <v>7430.3032800000001</v>
      </c>
      <c r="AI3443" s="1">
        <v>1891</v>
      </c>
      <c r="AJ3443" s="1">
        <v>6076.5852608812056</v>
      </c>
      <c r="AK3443" s="1">
        <v>2262</v>
      </c>
      <c r="AL3443" s="1">
        <v>161742.4375</v>
      </c>
      <c r="AM3443" s="1">
        <v>128383.65625</v>
      </c>
      <c r="AN3443" s="1">
        <v>33358.7734375</v>
      </c>
      <c r="AO3443" t="s">
        <v>16253</v>
      </c>
    </row>
    <row r="3444" spans="1:41" x14ac:dyDescent="0.25">
      <c r="A3444" s="1">
        <v>2019</v>
      </c>
      <c r="B3444" t="s">
        <v>2574</v>
      </c>
      <c r="C3444" t="s">
        <v>7077</v>
      </c>
      <c r="D3444" t="s">
        <v>7219</v>
      </c>
      <c r="E3444" t="s">
        <v>7794</v>
      </c>
      <c r="F3444" t="s">
        <v>9453</v>
      </c>
      <c r="G3444" t="s">
        <v>11613</v>
      </c>
      <c r="H3444" t="s">
        <v>12703</v>
      </c>
      <c r="I3444" s="1">
        <v>18901.35546875</v>
      </c>
      <c r="J3444" s="1">
        <v>44190.03515625</v>
      </c>
      <c r="K3444" s="1">
        <v>2639.37158203125</v>
      </c>
      <c r="L3444" s="1">
        <v>4153.04296875</v>
      </c>
      <c r="M3444" s="1">
        <v>15107.986328125</v>
      </c>
      <c r="N3444" s="1">
        <v>12307.2646484375</v>
      </c>
      <c r="O3444" s="1">
        <v>10412.35546875</v>
      </c>
      <c r="P3444" s="1">
        <v>12551.984375</v>
      </c>
      <c r="Q3444" s="1">
        <v>5101.50244140625</v>
      </c>
      <c r="R3444" s="1">
        <v>9782.2109375</v>
      </c>
      <c r="S3444" s="1">
        <v>17735.1484375</v>
      </c>
      <c r="T3444" s="1">
        <v>15696.8505859375</v>
      </c>
      <c r="U3444" s="1">
        <v>2217.0224609375</v>
      </c>
      <c r="V3444" s="1">
        <v>10851.6328125</v>
      </c>
      <c r="W3444" s="1">
        <v>6494.96240234375</v>
      </c>
      <c r="X3444" s="1">
        <v>25472.67578125</v>
      </c>
      <c r="Y3444" s="1">
        <v>61652.8046875</v>
      </c>
      <c r="Z3444" s="1">
        <v>8946.1640625</v>
      </c>
      <c r="AA3444" s="1">
        <v>90848.9296875</v>
      </c>
      <c r="AB3444" s="1">
        <v>3526.987548828125</v>
      </c>
      <c r="AC3444" s="1">
        <v>14811.2705078125</v>
      </c>
      <c r="AD3444" s="1">
        <v>16733.591796875</v>
      </c>
      <c r="AE3444" s="1">
        <v>15919.3134765625</v>
      </c>
      <c r="AF3444" s="1">
        <v>40712.66796875</v>
      </c>
      <c r="AG3444" s="1">
        <v>125997.3359375</v>
      </c>
      <c r="AH3444" s="1">
        <v>23685.275390625</v>
      </c>
      <c r="AI3444" s="1">
        <v>8271.994140625</v>
      </c>
      <c r="AJ3444" s="1">
        <v>35142.921875</v>
      </c>
      <c r="AK3444" s="1">
        <v>9172.853515625</v>
      </c>
      <c r="AL3444" s="1">
        <v>669037.5625</v>
      </c>
      <c r="AM3444" s="1">
        <v>514087.5</v>
      </c>
      <c r="AN3444" s="1">
        <v>154950.0625</v>
      </c>
      <c r="AO3444" t="s">
        <v>16254</v>
      </c>
    </row>
    <row r="3445" spans="1:41" x14ac:dyDescent="0.25">
      <c r="A3445" s="1">
        <v>2019</v>
      </c>
      <c r="B3445" t="s">
        <v>2574</v>
      </c>
      <c r="C3445" t="s">
        <v>7077</v>
      </c>
      <c r="D3445" t="s">
        <v>7219</v>
      </c>
      <c r="E3445" t="s">
        <v>7794</v>
      </c>
      <c r="F3445" t="s">
        <v>9453</v>
      </c>
      <c r="G3445" t="s">
        <v>11614</v>
      </c>
      <c r="H3445" t="s">
        <v>12703</v>
      </c>
      <c r="I3445" s="1">
        <v>18295.848386256512</v>
      </c>
      <c r="J3445" s="1">
        <v>42774.403120000003</v>
      </c>
      <c r="K3445" s="1">
        <v>2554.818925303277</v>
      </c>
      <c r="L3445" s="1">
        <v>4020</v>
      </c>
      <c r="M3445" s="1">
        <v>14624</v>
      </c>
      <c r="N3445" s="1">
        <v>11913</v>
      </c>
      <c r="O3445" s="1">
        <v>10078.79477</v>
      </c>
      <c r="P3445" s="1">
        <v>12149.87973692665</v>
      </c>
      <c r="Q3445" s="1">
        <v>4938.07521</v>
      </c>
      <c r="R3445" s="1">
        <v>9468.8363742518395</v>
      </c>
      <c r="S3445" s="1">
        <v>17167.000749999999</v>
      </c>
      <c r="T3445" s="1">
        <v>15194</v>
      </c>
      <c r="U3445" s="1">
        <v>2146</v>
      </c>
      <c r="V3445" s="1">
        <v>10504</v>
      </c>
      <c r="W3445" s="1">
        <v>6286.8955980000001</v>
      </c>
      <c r="X3445" s="1">
        <v>24656.65646579548</v>
      </c>
      <c r="Y3445" s="1">
        <v>59677.751450000003</v>
      </c>
      <c r="Z3445" s="1">
        <v>8659.5730000000003</v>
      </c>
      <c r="AA3445" s="1">
        <v>87938.577067936509</v>
      </c>
      <c r="AB3445" s="1">
        <v>3414</v>
      </c>
      <c r="AC3445" s="1">
        <v>14336.790107453</v>
      </c>
      <c r="AD3445" s="1">
        <v>16197.53</v>
      </c>
      <c r="AE3445" s="1">
        <v>15409.336187160279</v>
      </c>
      <c r="AF3445" s="1">
        <v>39408.432999999997</v>
      </c>
      <c r="AG3445" s="1">
        <v>121961</v>
      </c>
      <c r="AH3445" s="1">
        <v>22926.515536873801</v>
      </c>
      <c r="AI3445" s="1">
        <v>8007</v>
      </c>
      <c r="AJ3445" s="1">
        <v>34017.113664792967</v>
      </c>
      <c r="AK3445" s="1">
        <v>8879</v>
      </c>
      <c r="AL3445" s="1">
        <v>647604.8125</v>
      </c>
      <c r="AM3445" s="1">
        <v>497618.625</v>
      </c>
      <c r="AN3445" s="1">
        <v>149986.203125</v>
      </c>
      <c r="AO3445" t="s">
        <v>16255</v>
      </c>
    </row>
    <row r="3446" spans="1:41" x14ac:dyDescent="0.25">
      <c r="A3446" s="1">
        <v>2019</v>
      </c>
      <c r="B3446" t="s">
        <v>2574</v>
      </c>
      <c r="C3446" t="s">
        <v>7077</v>
      </c>
      <c r="D3446" t="s">
        <v>7219</v>
      </c>
      <c r="E3446" t="s">
        <v>7795</v>
      </c>
      <c r="F3446" t="s">
        <v>9454</v>
      </c>
      <c r="G3446" t="s">
        <v>11615</v>
      </c>
      <c r="H3446" t="s">
        <v>12703</v>
      </c>
      <c r="I3446" s="1">
        <v>580.2276611328125</v>
      </c>
      <c r="J3446" s="1">
        <v>5851.8759765625</v>
      </c>
      <c r="K3446" s="1">
        <v>139.41104125976563</v>
      </c>
      <c r="L3446" s="1">
        <v>566.13623046875</v>
      </c>
      <c r="M3446" s="1">
        <v>1039.2939453125</v>
      </c>
      <c r="N3446" s="1">
        <v>485.5548095703125</v>
      </c>
      <c r="O3446" s="1">
        <v>1255.3905029296875</v>
      </c>
      <c r="P3446" s="1">
        <v>1913.2926025390625</v>
      </c>
      <c r="Q3446" s="1">
        <v>1.0909487009048462</v>
      </c>
      <c r="R3446" s="1">
        <v>452.63006591796875</v>
      </c>
      <c r="S3446" s="1">
        <v>521.1429443359375</v>
      </c>
      <c r="T3446" s="1">
        <v>2378.185546875</v>
      </c>
      <c r="U3446" s="1">
        <v>32.025955200195313</v>
      </c>
      <c r="V3446" s="1">
        <v>1113.6767578125</v>
      </c>
      <c r="W3446" s="1">
        <v>553.97296142578125</v>
      </c>
      <c r="X3446" s="1">
        <v>2769.6650390625</v>
      </c>
      <c r="Y3446" s="1">
        <v>3935.20361328125</v>
      </c>
      <c r="Z3446" s="1">
        <v>1634.185302734375</v>
      </c>
      <c r="AA3446" s="1">
        <v>10939.41015625</v>
      </c>
      <c r="AB3446" s="1">
        <v>186.99024963378906</v>
      </c>
      <c r="AC3446" s="1">
        <v>1125.69873046875</v>
      </c>
      <c r="AD3446" s="1">
        <v>1683.9454345703125</v>
      </c>
      <c r="AE3446" s="1">
        <v>1720.6707763671875</v>
      </c>
      <c r="AF3446" s="1">
        <v>1954.600830078125</v>
      </c>
      <c r="AG3446" s="1">
        <v>7707.92431640625</v>
      </c>
      <c r="AH3446" s="1">
        <v>1345.2967529296875</v>
      </c>
      <c r="AI3446" s="1">
        <v>972.1427001953125</v>
      </c>
      <c r="AJ3446" s="1">
        <v>1600.0166015625</v>
      </c>
      <c r="AK3446" s="1">
        <v>713.868896484375</v>
      </c>
      <c r="AL3446" s="1">
        <v>55173.53515625</v>
      </c>
      <c r="AM3446" s="1">
        <v>41614.22265625</v>
      </c>
      <c r="AN3446" s="1">
        <v>13559.306640625</v>
      </c>
      <c r="AO3446" t="s">
        <v>16256</v>
      </c>
    </row>
    <row r="3447" spans="1:41" x14ac:dyDescent="0.25">
      <c r="A3447" s="1">
        <v>2019</v>
      </c>
      <c r="B3447" t="s">
        <v>2574</v>
      </c>
      <c r="C3447" t="s">
        <v>7077</v>
      </c>
      <c r="D3447" t="s">
        <v>7219</v>
      </c>
      <c r="E3447" t="s">
        <v>7795</v>
      </c>
      <c r="F3447" t="s">
        <v>9454</v>
      </c>
      <c r="G3447" t="s">
        <v>11616</v>
      </c>
      <c r="H3447" t="s">
        <v>12703</v>
      </c>
      <c r="I3447" s="1">
        <v>561.64002570659818</v>
      </c>
      <c r="J3447" s="1">
        <v>5664.4103308423018</v>
      </c>
      <c r="K3447" s="1">
        <v>134.94499999999999</v>
      </c>
      <c r="L3447" s="1">
        <v>548</v>
      </c>
      <c r="M3447" s="1">
        <v>1006</v>
      </c>
      <c r="N3447" s="1">
        <v>470</v>
      </c>
      <c r="O3447" s="1">
        <v>1215.17391</v>
      </c>
      <c r="P3447" s="1">
        <v>1852</v>
      </c>
      <c r="Q3447" s="1">
        <v>1.056</v>
      </c>
      <c r="R3447" s="1">
        <v>438.13</v>
      </c>
      <c r="S3447" s="1">
        <v>504.44805000000002</v>
      </c>
      <c r="T3447" s="1">
        <v>2302</v>
      </c>
      <c r="U3447" s="1">
        <v>31</v>
      </c>
      <c r="V3447" s="1">
        <v>1078</v>
      </c>
      <c r="W3447" s="1">
        <v>536.22636</v>
      </c>
      <c r="X3447" s="1">
        <v>2680.9385900000002</v>
      </c>
      <c r="Y3447" s="1">
        <v>3809.1389600000002</v>
      </c>
      <c r="Z3447" s="1">
        <v>1581.8340000000001</v>
      </c>
      <c r="AA3447" s="1">
        <v>10588.964480000001</v>
      </c>
      <c r="AB3447" s="1">
        <v>181</v>
      </c>
      <c r="AC3447" s="1">
        <v>1089.63687</v>
      </c>
      <c r="AD3447" s="1">
        <v>1630</v>
      </c>
      <c r="AE3447" s="1">
        <v>1665.5488499999999</v>
      </c>
      <c r="AF3447" s="1">
        <v>1891.9849999999999</v>
      </c>
      <c r="AG3447" s="1">
        <v>7461</v>
      </c>
      <c r="AH3447" s="1">
        <v>1302.2000399999999</v>
      </c>
      <c r="AI3447" s="1">
        <v>941</v>
      </c>
      <c r="AJ3447" s="1">
        <v>1548.7599</v>
      </c>
      <c r="AK3447" s="1">
        <v>691</v>
      </c>
      <c r="AL3447" s="1">
        <v>53406.0390625</v>
      </c>
      <c r="AM3447" s="1">
        <v>40281.10546875</v>
      </c>
      <c r="AN3447" s="1">
        <v>13124.9326171875</v>
      </c>
      <c r="AO3447" t="s">
        <v>16257</v>
      </c>
    </row>
    <row r="3448" spans="1:41" x14ac:dyDescent="0.25">
      <c r="A3448" s="1">
        <v>2019</v>
      </c>
      <c r="B3448" t="s">
        <v>2574</v>
      </c>
      <c r="C3448" t="s">
        <v>7078</v>
      </c>
      <c r="D3448" t="s">
        <v>7220</v>
      </c>
      <c r="E3448" t="s">
        <v>7796</v>
      </c>
      <c r="F3448" t="s">
        <v>9455</v>
      </c>
      <c r="G3448" t="s">
        <v>11617</v>
      </c>
      <c r="H3448" t="s">
        <v>12703</v>
      </c>
      <c r="I3448" s="1">
        <v>319.42593383789063</v>
      </c>
      <c r="J3448" s="1">
        <v>1083.3603515625</v>
      </c>
      <c r="K3448" s="1">
        <v>0</v>
      </c>
      <c r="L3448" s="1">
        <v>3.1012225151062012</v>
      </c>
      <c r="M3448" s="1">
        <v>0</v>
      </c>
      <c r="N3448" s="1">
        <v>0</v>
      </c>
      <c r="O3448" s="1">
        <v>0</v>
      </c>
      <c r="P3448" s="1">
        <v>0</v>
      </c>
      <c r="Q3448" s="1">
        <v>92.9364013671875</v>
      </c>
      <c r="R3448" s="1">
        <v>19.621496200561523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309.0885009765625</v>
      </c>
      <c r="Y3448" s="1">
        <v>3779.11962890625</v>
      </c>
      <c r="Z3448" s="1">
        <v>0</v>
      </c>
      <c r="AA3448" s="1">
        <v>0</v>
      </c>
      <c r="AB3448" s="1">
        <v>0</v>
      </c>
      <c r="AC3448" s="1">
        <v>2.448652982711792</v>
      </c>
      <c r="AD3448" s="1">
        <v>124.01789093017578</v>
      </c>
      <c r="AE3448" s="1">
        <v>0</v>
      </c>
      <c r="AF3448" s="1">
        <v>1051.760009765625</v>
      </c>
      <c r="AG3448" s="1">
        <v>0</v>
      </c>
      <c r="AH3448" s="1">
        <v>1667.547119140625</v>
      </c>
      <c r="AI3448" s="1">
        <v>196.38597106933594</v>
      </c>
      <c r="AJ3448" s="1">
        <v>112.73497009277344</v>
      </c>
      <c r="AK3448" s="1">
        <v>15.506113052368164</v>
      </c>
      <c r="AL3448" s="1">
        <v>8777.0537109375</v>
      </c>
      <c r="AM3448" s="1">
        <v>6464.50830078125</v>
      </c>
      <c r="AN3448" s="1">
        <v>2312.545654296875</v>
      </c>
      <c r="AO3448" t="s">
        <v>16258</v>
      </c>
    </row>
    <row r="3449" spans="1:41" x14ac:dyDescent="0.25">
      <c r="A3449" s="1">
        <v>2019</v>
      </c>
      <c r="B3449" t="s">
        <v>2574</v>
      </c>
      <c r="C3449" t="s">
        <v>7078</v>
      </c>
      <c r="D3449" t="s">
        <v>7220</v>
      </c>
      <c r="E3449" t="s">
        <v>7796</v>
      </c>
      <c r="F3449" t="s">
        <v>9455</v>
      </c>
      <c r="G3449" t="s">
        <v>11618</v>
      </c>
      <c r="H3449" t="s">
        <v>12703</v>
      </c>
      <c r="I3449" s="1">
        <v>309</v>
      </c>
      <c r="J3449" s="1">
        <v>1048</v>
      </c>
      <c r="K3449" s="1">
        <v>0</v>
      </c>
      <c r="L3449" s="1">
        <v>3</v>
      </c>
      <c r="M3449" s="1">
        <v>0</v>
      </c>
      <c r="N3449" s="1">
        <v>0</v>
      </c>
      <c r="O3449" s="1">
        <v>0</v>
      </c>
      <c r="P3449" s="1">
        <v>0</v>
      </c>
      <c r="Q3449" s="1">
        <v>89.902999877929688</v>
      </c>
      <c r="R3449" s="1">
        <v>18.981060028076172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299</v>
      </c>
      <c r="Y3449" s="1">
        <v>3655.770751953125</v>
      </c>
      <c r="Z3449" s="1">
        <v>0</v>
      </c>
      <c r="AA3449" s="1">
        <v>0</v>
      </c>
      <c r="AB3449" s="1">
        <v>0</v>
      </c>
      <c r="AC3449" s="1">
        <v>2.3687300682067871</v>
      </c>
      <c r="AD3449" s="1">
        <v>119.97000122070313</v>
      </c>
      <c r="AE3449" s="1">
        <v>0</v>
      </c>
      <c r="AF3449" s="1">
        <v>1017.4310302734375</v>
      </c>
      <c r="AG3449" s="1">
        <v>0</v>
      </c>
      <c r="AH3449" s="1">
        <v>1613.119140625</v>
      </c>
      <c r="AI3449" s="1">
        <v>189.97601318359375</v>
      </c>
      <c r="AJ3449" s="1">
        <v>109.05535125732422</v>
      </c>
      <c r="AK3449" s="1">
        <v>15</v>
      </c>
      <c r="AL3449" s="1">
        <v>8490.5751953125</v>
      </c>
      <c r="AM3449" s="1">
        <v>6253.509765625</v>
      </c>
      <c r="AN3449" s="1">
        <v>2237.065185546875</v>
      </c>
      <c r="AO3449" t="s">
        <v>16259</v>
      </c>
    </row>
    <row r="3450" spans="1:41" x14ac:dyDescent="0.25">
      <c r="A3450" s="1">
        <v>2019</v>
      </c>
      <c r="B3450" t="s">
        <v>2574</v>
      </c>
      <c r="C3450" t="s">
        <v>7078</v>
      </c>
      <c r="D3450" t="s">
        <v>7220</v>
      </c>
      <c r="E3450" t="s">
        <v>7796</v>
      </c>
      <c r="F3450" t="s">
        <v>9456</v>
      </c>
      <c r="G3450" t="s">
        <v>11619</v>
      </c>
      <c r="H3450" t="s">
        <v>12703</v>
      </c>
      <c r="I3450" s="1">
        <v>5823.06201171875</v>
      </c>
      <c r="J3450" s="1">
        <v>16086.041015625</v>
      </c>
      <c r="K3450" s="1">
        <v>8.0562629699707031</v>
      </c>
      <c r="L3450" s="1">
        <v>1091.63037109375</v>
      </c>
      <c r="M3450" s="1">
        <v>0</v>
      </c>
      <c r="N3450" s="1">
        <v>3634.75830078125</v>
      </c>
      <c r="O3450" s="1">
        <v>475.34884643554688</v>
      </c>
      <c r="P3450" s="1">
        <v>0</v>
      </c>
      <c r="Q3450" s="1">
        <v>4474.66650390625</v>
      </c>
      <c r="R3450" s="1">
        <v>5589.46533203125</v>
      </c>
      <c r="S3450" s="1">
        <v>0</v>
      </c>
      <c r="T3450" s="1">
        <v>6.2024450302124023</v>
      </c>
      <c r="U3450" s="1">
        <v>0</v>
      </c>
      <c r="V3450" s="1">
        <v>0</v>
      </c>
      <c r="W3450" s="1">
        <v>0</v>
      </c>
      <c r="X3450" s="1">
        <v>7109.03564453125</v>
      </c>
      <c r="Y3450" s="1">
        <v>9482.6591796875</v>
      </c>
      <c r="Z3450" s="1">
        <v>6673.56103515625</v>
      </c>
      <c r="AA3450" s="1">
        <v>932.1409912109375</v>
      </c>
      <c r="AB3450" s="1">
        <v>5.1687040328979492</v>
      </c>
      <c r="AC3450" s="1">
        <v>8106.97216796875</v>
      </c>
      <c r="AD3450" s="1">
        <v>10731.6875</v>
      </c>
      <c r="AE3450" s="1">
        <v>0</v>
      </c>
      <c r="AF3450" s="1">
        <v>15505.154296875</v>
      </c>
      <c r="AG3450" s="1">
        <v>1557.847412109375</v>
      </c>
      <c r="AH3450" s="1">
        <v>8736.568359375</v>
      </c>
      <c r="AI3450" s="1">
        <v>826.315185546875</v>
      </c>
      <c r="AJ3450" s="1">
        <v>1835.3939208984375</v>
      </c>
      <c r="AK3450" s="1">
        <v>1037.8758544921875</v>
      </c>
      <c r="AL3450" s="1">
        <v>109729.609375</v>
      </c>
      <c r="AM3450" s="1">
        <v>80793.3515625</v>
      </c>
      <c r="AN3450" s="1">
        <v>28936.2578125</v>
      </c>
      <c r="AO3450" t="s">
        <v>16260</v>
      </c>
    </row>
    <row r="3451" spans="1:41" x14ac:dyDescent="0.25">
      <c r="A3451" s="1">
        <v>2019</v>
      </c>
      <c r="B3451" t="s">
        <v>2574</v>
      </c>
      <c r="C3451" t="s">
        <v>7078</v>
      </c>
      <c r="D3451" t="s">
        <v>7220</v>
      </c>
      <c r="E3451" t="s">
        <v>7796</v>
      </c>
      <c r="F3451" t="s">
        <v>9456</v>
      </c>
      <c r="G3451" t="s">
        <v>11620</v>
      </c>
      <c r="H3451" t="s">
        <v>12703</v>
      </c>
      <c r="I3451" s="1">
        <v>5633</v>
      </c>
      <c r="J3451" s="1">
        <v>15561</v>
      </c>
      <c r="K3451" s="1">
        <v>7.7933101654052734</v>
      </c>
      <c r="L3451" s="1">
        <v>1056</v>
      </c>
      <c r="M3451" s="1">
        <v>0</v>
      </c>
      <c r="N3451" s="1">
        <v>3516.121337890625</v>
      </c>
      <c r="O3451" s="1">
        <v>459.83367919921875</v>
      </c>
      <c r="P3451" s="1">
        <v>0</v>
      </c>
      <c r="Q3451" s="1">
        <v>4328.615234375</v>
      </c>
      <c r="R3451" s="1">
        <v>5407.02783203125</v>
      </c>
      <c r="S3451" s="1">
        <v>0</v>
      </c>
      <c r="T3451" s="1">
        <v>6</v>
      </c>
      <c r="U3451" s="1">
        <v>0</v>
      </c>
      <c r="V3451" s="1">
        <v>0</v>
      </c>
      <c r="W3451" s="1">
        <v>0</v>
      </c>
      <c r="X3451" s="1">
        <v>6877</v>
      </c>
      <c r="Y3451" s="1">
        <v>9173.1494140625</v>
      </c>
      <c r="Z3451" s="1">
        <v>6455.73876953125</v>
      </c>
      <c r="AA3451" s="1">
        <v>901.71630859375</v>
      </c>
      <c r="AB3451" s="1">
        <v>5</v>
      </c>
      <c r="AC3451" s="1">
        <v>7842.3642578125</v>
      </c>
      <c r="AD3451" s="1">
        <v>10381.41015625</v>
      </c>
      <c r="AE3451" s="1">
        <v>0</v>
      </c>
      <c r="AF3451" s="1">
        <v>14999.0732421875</v>
      </c>
      <c r="AG3451" s="1">
        <v>1507</v>
      </c>
      <c r="AH3451" s="1">
        <v>8451.41015625</v>
      </c>
      <c r="AI3451" s="1">
        <v>799.3446044921875</v>
      </c>
      <c r="AJ3451" s="1">
        <v>1775.4874267578125</v>
      </c>
      <c r="AK3451" s="1">
        <v>1004</v>
      </c>
      <c r="AL3451" s="1">
        <v>106148.078125</v>
      </c>
      <c r="AM3451" s="1">
        <v>78156.2890625</v>
      </c>
      <c r="AN3451" s="1">
        <v>27991.791015625</v>
      </c>
      <c r="AO3451" t="s">
        <v>16261</v>
      </c>
    </row>
    <row r="3452" spans="1:41" x14ac:dyDescent="0.25">
      <c r="A3452" s="1">
        <v>2019</v>
      </c>
      <c r="B3452" t="s">
        <v>2574</v>
      </c>
      <c r="C3452" t="s">
        <v>7078</v>
      </c>
      <c r="D3452" t="s">
        <v>7220</v>
      </c>
      <c r="E3452" t="s">
        <v>7796</v>
      </c>
      <c r="F3452" t="s">
        <v>9457</v>
      </c>
      <c r="G3452" t="s">
        <v>11621</v>
      </c>
      <c r="H3452" t="s">
        <v>12703</v>
      </c>
      <c r="I3452" s="1">
        <v>90.969192504882813</v>
      </c>
      <c r="J3452" s="1">
        <v>337.1060791015625</v>
      </c>
      <c r="K3452" s="1">
        <v>0</v>
      </c>
      <c r="L3452" s="1">
        <v>109.57653045654297</v>
      </c>
      <c r="M3452" s="1">
        <v>0</v>
      </c>
      <c r="N3452" s="1">
        <v>879.03155517578125</v>
      </c>
      <c r="O3452" s="1">
        <v>1576.3526611328125</v>
      </c>
      <c r="P3452" s="1">
        <v>0</v>
      </c>
      <c r="Q3452" s="1">
        <v>128.10633850097656</v>
      </c>
      <c r="R3452" s="1">
        <v>578.05804443359375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2507.855224609375</v>
      </c>
      <c r="Y3452" s="1">
        <v>1264.8095703125</v>
      </c>
      <c r="Z3452" s="1">
        <v>124.73530578613281</v>
      </c>
      <c r="AA3452" s="1">
        <v>0</v>
      </c>
      <c r="AB3452" s="1">
        <v>0</v>
      </c>
      <c r="AC3452" s="1">
        <v>187.29949951171875</v>
      </c>
      <c r="AD3452" s="1">
        <v>759.79949951171875</v>
      </c>
      <c r="AE3452" s="1">
        <v>0</v>
      </c>
      <c r="AF3452" s="1">
        <v>1819.8385009765625</v>
      </c>
      <c r="AG3452" s="1">
        <v>0</v>
      </c>
      <c r="AH3452" s="1">
        <v>1759.102294921875</v>
      </c>
      <c r="AI3452" s="1">
        <v>702.94378662109375</v>
      </c>
      <c r="AJ3452" s="1">
        <v>0</v>
      </c>
      <c r="AK3452" s="1">
        <v>609.9071044921875</v>
      </c>
      <c r="AL3452" s="1">
        <v>13435.4912109375</v>
      </c>
      <c r="AM3452" s="1">
        <v>5519.53076171875</v>
      </c>
      <c r="AN3452" s="1">
        <v>7915.96044921875</v>
      </c>
      <c r="AO3452" t="s">
        <v>16262</v>
      </c>
    </row>
    <row r="3453" spans="1:41" x14ac:dyDescent="0.25">
      <c r="A3453" s="1">
        <v>2019</v>
      </c>
      <c r="B3453" t="s">
        <v>2574</v>
      </c>
      <c r="C3453" t="s">
        <v>7078</v>
      </c>
      <c r="D3453" t="s">
        <v>7220</v>
      </c>
      <c r="E3453" t="s">
        <v>7796</v>
      </c>
      <c r="F3453" t="s">
        <v>9457</v>
      </c>
      <c r="G3453" t="s">
        <v>11622</v>
      </c>
      <c r="H3453" t="s">
        <v>12703</v>
      </c>
      <c r="I3453" s="1">
        <v>88</v>
      </c>
      <c r="J3453" s="1">
        <v>326.10308837890625</v>
      </c>
      <c r="K3453" s="1">
        <v>0</v>
      </c>
      <c r="L3453" s="1">
        <v>106</v>
      </c>
      <c r="M3453" s="1">
        <v>0</v>
      </c>
      <c r="N3453" s="1">
        <v>850.34033203125</v>
      </c>
      <c r="O3453" s="1">
        <v>1524.9012451171875</v>
      </c>
      <c r="P3453" s="1">
        <v>0</v>
      </c>
      <c r="Q3453" s="1">
        <v>123.92500305175781</v>
      </c>
      <c r="R3453" s="1">
        <v>559.19049072265625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2426</v>
      </c>
      <c r="Y3453" s="1">
        <v>1223.5267333984375</v>
      </c>
      <c r="Z3453" s="1">
        <v>120.66400146484375</v>
      </c>
      <c r="AA3453" s="1">
        <v>0</v>
      </c>
      <c r="AB3453" s="1">
        <v>0</v>
      </c>
      <c r="AC3453" s="1">
        <v>181.18612670898438</v>
      </c>
      <c r="AD3453" s="1">
        <v>735</v>
      </c>
      <c r="AE3453" s="1">
        <v>0</v>
      </c>
      <c r="AF3453" s="1">
        <v>1760.4398193359375</v>
      </c>
      <c r="AG3453" s="1">
        <v>0</v>
      </c>
      <c r="AH3453" s="1">
        <v>1701.6859130859375</v>
      </c>
      <c r="AI3453" s="1">
        <v>680</v>
      </c>
      <c r="AJ3453" s="1">
        <v>0</v>
      </c>
      <c r="AK3453" s="1">
        <v>590</v>
      </c>
      <c r="AL3453" s="1">
        <v>12996.9619140625</v>
      </c>
      <c r="AM3453" s="1">
        <v>5339.37548828125</v>
      </c>
      <c r="AN3453" s="1">
        <v>7657.58740234375</v>
      </c>
      <c r="AO3453" t="s">
        <v>16263</v>
      </c>
    </row>
    <row r="3454" spans="1:41" x14ac:dyDescent="0.25">
      <c r="A3454" s="1">
        <v>2019</v>
      </c>
      <c r="B3454" t="s">
        <v>2574</v>
      </c>
      <c r="C3454" t="s">
        <v>7078</v>
      </c>
      <c r="D3454" t="s">
        <v>7220</v>
      </c>
      <c r="E3454" t="s">
        <v>7796</v>
      </c>
      <c r="F3454" t="s">
        <v>9458</v>
      </c>
      <c r="G3454" t="s">
        <v>11623</v>
      </c>
      <c r="H3454" t="s">
        <v>12703</v>
      </c>
      <c r="I3454" s="1">
        <v>0</v>
      </c>
      <c r="J3454" s="1">
        <v>940.86212158203125</v>
      </c>
      <c r="K3454" s="1">
        <v>671.4212646484375</v>
      </c>
      <c r="L3454" s="1">
        <v>1144.35107421875</v>
      </c>
      <c r="M3454" s="1">
        <v>0</v>
      </c>
      <c r="N3454" s="1">
        <v>82.380386352539063</v>
      </c>
      <c r="O3454" s="1">
        <v>2342.2861328125</v>
      </c>
      <c r="P3454" s="1">
        <v>16.952211380004883</v>
      </c>
      <c r="Q3454" s="1">
        <v>1745.7061767578125</v>
      </c>
      <c r="R3454" s="1">
        <v>0</v>
      </c>
      <c r="S3454" s="1">
        <v>0</v>
      </c>
      <c r="T3454" s="1">
        <v>28.944744110107422</v>
      </c>
      <c r="U3454" s="1">
        <v>158.162353515625</v>
      </c>
      <c r="V3454" s="1">
        <v>0</v>
      </c>
      <c r="W3454" s="1">
        <v>0</v>
      </c>
      <c r="X3454" s="1">
        <v>124.04890441894531</v>
      </c>
      <c r="Y3454" s="1">
        <v>18.664192199707031</v>
      </c>
      <c r="Z3454" s="1">
        <v>1576.233642578125</v>
      </c>
      <c r="AA3454" s="1">
        <v>0</v>
      </c>
      <c r="AB3454" s="1">
        <v>0</v>
      </c>
      <c r="AC3454" s="1">
        <v>896.15679931640625</v>
      </c>
      <c r="AD3454" s="1">
        <v>2968.55224609375</v>
      </c>
      <c r="AE3454" s="1">
        <v>551.611328125</v>
      </c>
      <c r="AF3454" s="1">
        <v>5616.3623046875</v>
      </c>
      <c r="AG3454" s="1">
        <v>0</v>
      </c>
      <c r="AH3454" s="1">
        <v>0</v>
      </c>
      <c r="AI3454" s="1">
        <v>0</v>
      </c>
      <c r="AJ3454" s="1">
        <v>5194.8466796875</v>
      </c>
      <c r="AK3454" s="1">
        <v>163.3310546875</v>
      </c>
      <c r="AL3454" s="1">
        <v>24240.875</v>
      </c>
      <c r="AM3454" s="1">
        <v>17942.2890625</v>
      </c>
      <c r="AN3454" s="1">
        <v>6298.58447265625</v>
      </c>
      <c r="AO3454" t="s">
        <v>16264</v>
      </c>
    </row>
    <row r="3455" spans="1:41" x14ac:dyDescent="0.25">
      <c r="A3455" s="1">
        <v>2019</v>
      </c>
      <c r="B3455" t="s">
        <v>2574</v>
      </c>
      <c r="C3455" t="s">
        <v>7078</v>
      </c>
      <c r="D3455" t="s">
        <v>7220</v>
      </c>
      <c r="E3455" t="s">
        <v>7796</v>
      </c>
      <c r="F3455" t="s">
        <v>9458</v>
      </c>
      <c r="G3455" t="s">
        <v>11624</v>
      </c>
      <c r="H3455" t="s">
        <v>12703</v>
      </c>
      <c r="I3455" s="1">
        <v>0</v>
      </c>
      <c r="J3455" s="1">
        <v>910.15277099609375</v>
      </c>
      <c r="K3455" s="1">
        <v>649.50634765625</v>
      </c>
      <c r="L3455" s="1">
        <v>1107</v>
      </c>
      <c r="M3455" s="1">
        <v>0</v>
      </c>
      <c r="N3455" s="1">
        <v>79.6915283203125</v>
      </c>
      <c r="O3455" s="1">
        <v>2265.8349609375</v>
      </c>
      <c r="P3455" s="1">
        <v>16.398899078369141</v>
      </c>
      <c r="Q3455" s="1">
        <v>1688.72705078125</v>
      </c>
      <c r="R3455" s="1">
        <v>0</v>
      </c>
      <c r="S3455" s="1">
        <v>0</v>
      </c>
      <c r="T3455" s="1">
        <v>28</v>
      </c>
      <c r="U3455" s="1">
        <v>153</v>
      </c>
      <c r="V3455" s="1">
        <v>0</v>
      </c>
      <c r="W3455" s="1">
        <v>0</v>
      </c>
      <c r="X3455" s="1">
        <v>120</v>
      </c>
      <c r="Y3455" s="1">
        <v>18.055000305175781</v>
      </c>
      <c r="Z3455" s="1">
        <v>1524.7860107421875</v>
      </c>
      <c r="AA3455" s="1">
        <v>0</v>
      </c>
      <c r="AB3455" s="1">
        <v>0</v>
      </c>
      <c r="AC3455" s="1">
        <v>866.9066162109375</v>
      </c>
      <c r="AD3455" s="1">
        <v>2871.659912109375</v>
      </c>
      <c r="AE3455" s="1">
        <v>533.60699462890625</v>
      </c>
      <c r="AF3455" s="1">
        <v>5433.046875</v>
      </c>
      <c r="AG3455" s="1">
        <v>0</v>
      </c>
      <c r="AH3455" s="1">
        <v>0</v>
      </c>
      <c r="AI3455" s="1">
        <v>0</v>
      </c>
      <c r="AJ3455" s="1">
        <v>5025.2890625</v>
      </c>
      <c r="AK3455" s="1">
        <v>158</v>
      </c>
      <c r="AL3455" s="1">
        <v>23449.662109375</v>
      </c>
      <c r="AM3455" s="1">
        <v>17356.66015625</v>
      </c>
      <c r="AN3455" s="1">
        <v>6093.0009765625</v>
      </c>
      <c r="AO3455" t="s">
        <v>16265</v>
      </c>
    </row>
    <row r="3456" spans="1:41" x14ac:dyDescent="0.25">
      <c r="A3456" s="1">
        <v>2019</v>
      </c>
      <c r="B3456" t="s">
        <v>2574</v>
      </c>
      <c r="C3456" t="s">
        <v>7078</v>
      </c>
      <c r="D3456" t="s">
        <v>7220</v>
      </c>
      <c r="E3456" t="s">
        <v>7796</v>
      </c>
      <c r="F3456" t="s">
        <v>9459</v>
      </c>
      <c r="G3456" t="s">
        <v>11625</v>
      </c>
      <c r="H3456" t="s">
        <v>12703</v>
      </c>
      <c r="I3456" s="1">
        <v>11321.5302734375</v>
      </c>
      <c r="J3456" s="1">
        <v>32662.076171875</v>
      </c>
      <c r="K3456" s="1">
        <v>8.0562629699707031</v>
      </c>
      <c r="L3456" s="1">
        <v>2725.974609375</v>
      </c>
      <c r="M3456" s="1">
        <v>0</v>
      </c>
      <c r="N3456" s="1">
        <v>8853.9482421875</v>
      </c>
      <c r="O3456" s="1">
        <v>557.1328125</v>
      </c>
      <c r="P3456" s="1">
        <v>40.590095520019531</v>
      </c>
      <c r="Q3456" s="1">
        <v>4810.27880859375</v>
      </c>
      <c r="R3456" s="1">
        <v>7986.07421875</v>
      </c>
      <c r="S3456" s="1">
        <v>24.151288986206055</v>
      </c>
      <c r="T3456" s="1">
        <v>52.720783233642578</v>
      </c>
      <c r="U3456" s="1">
        <v>0</v>
      </c>
      <c r="V3456" s="1">
        <v>0</v>
      </c>
      <c r="W3456" s="1">
        <v>0</v>
      </c>
      <c r="X3456" s="1">
        <v>11743.2958984375</v>
      </c>
      <c r="Y3456" s="1"/>
      <c r="Z3456" s="1">
        <v>15669.1748046875</v>
      </c>
      <c r="AA3456" s="1">
        <v>932.1409912109375</v>
      </c>
      <c r="AB3456" s="1">
        <v>5.1687040328979492</v>
      </c>
      <c r="AC3456" s="1">
        <v>12319.0517578125</v>
      </c>
      <c r="AD3456" s="1">
        <v>24196.18359375</v>
      </c>
      <c r="AE3456" s="1">
        <v>0</v>
      </c>
      <c r="AF3456" s="1">
        <v>25585.345703125</v>
      </c>
      <c r="AG3456" s="1">
        <v>15341.748046875</v>
      </c>
      <c r="AH3456" s="1">
        <v>16905.123046875</v>
      </c>
      <c r="AI3456" s="1">
        <v>5057.8671875</v>
      </c>
      <c r="AJ3456" s="1">
        <v>3000.59619140625</v>
      </c>
      <c r="AK3456" s="1">
        <v>1877.2734375</v>
      </c>
      <c r="AL3456" s="1">
        <v>201675.5</v>
      </c>
      <c r="AM3456" s="1">
        <v>141248.515625</v>
      </c>
      <c r="AN3456" s="1">
        <v>60426.9765625</v>
      </c>
      <c r="AO3456" t="s">
        <v>16266</v>
      </c>
    </row>
    <row r="3457" spans="1:41" x14ac:dyDescent="0.25">
      <c r="A3457" s="1">
        <v>2019</v>
      </c>
      <c r="B3457" t="s">
        <v>2574</v>
      </c>
      <c r="C3457" t="s">
        <v>7078</v>
      </c>
      <c r="D3457" t="s">
        <v>7220</v>
      </c>
      <c r="E3457" t="s">
        <v>7796</v>
      </c>
      <c r="F3457" t="s">
        <v>9459</v>
      </c>
      <c r="G3457" t="s">
        <v>11626</v>
      </c>
      <c r="H3457" t="s">
        <v>12703</v>
      </c>
      <c r="I3457" s="1">
        <v>10952</v>
      </c>
      <c r="J3457" s="1">
        <v>31596</v>
      </c>
      <c r="K3457" s="1">
        <v>7.7933101654052734</v>
      </c>
      <c r="L3457" s="1">
        <v>2637</v>
      </c>
      <c r="M3457" s="1">
        <v>0</v>
      </c>
      <c r="N3457" s="1">
        <v>8564.958984375</v>
      </c>
      <c r="O3457" s="1">
        <v>538.9482421875</v>
      </c>
      <c r="P3457" s="1">
        <v>39.265251159667969</v>
      </c>
      <c r="Q3457" s="1">
        <v>4653.2734375</v>
      </c>
      <c r="R3457" s="1">
        <v>7725.412109375</v>
      </c>
      <c r="S3457" s="1">
        <v>23.363000869750977</v>
      </c>
      <c r="T3457" s="1">
        <v>51</v>
      </c>
      <c r="U3457" s="1">
        <v>0</v>
      </c>
      <c r="V3457" s="1">
        <v>0</v>
      </c>
      <c r="W3457" s="1">
        <v>0</v>
      </c>
      <c r="X3457" s="1">
        <v>11360</v>
      </c>
      <c r="Y3457" s="1"/>
      <c r="Z3457" s="1">
        <v>15157.740234375</v>
      </c>
      <c r="AA3457" s="1">
        <v>901.71630859375</v>
      </c>
      <c r="AB3457" s="1">
        <v>5</v>
      </c>
      <c r="AC3457" s="1">
        <v>11916.962890625</v>
      </c>
      <c r="AD3457" s="1">
        <v>23406.431640625</v>
      </c>
      <c r="AE3457" s="1">
        <v>0</v>
      </c>
      <c r="AF3457" s="1">
        <v>24750.251953125</v>
      </c>
      <c r="AG3457" s="1">
        <v>14841</v>
      </c>
      <c r="AH3457" s="1">
        <v>16353.3466796875</v>
      </c>
      <c r="AI3457" s="1">
        <v>4892.78076171875</v>
      </c>
      <c r="AJ3457" s="1">
        <v>2902.657958984375</v>
      </c>
      <c r="AK3457" s="1">
        <v>1816</v>
      </c>
      <c r="AL3457" s="1">
        <v>195092.890625</v>
      </c>
      <c r="AM3457" s="1">
        <v>136638.25</v>
      </c>
      <c r="AN3457" s="1">
        <v>58454.6640625</v>
      </c>
      <c r="AO3457" t="s">
        <v>16267</v>
      </c>
    </row>
    <row r="3458" spans="1:41" x14ac:dyDescent="0.25">
      <c r="A3458" s="1">
        <v>2019</v>
      </c>
      <c r="B3458" t="s">
        <v>2574</v>
      </c>
      <c r="C3458" t="s">
        <v>7078</v>
      </c>
      <c r="D3458" t="s">
        <v>7220</v>
      </c>
      <c r="E3458" t="s">
        <v>7796</v>
      </c>
      <c r="F3458" t="s">
        <v>9460</v>
      </c>
      <c r="G3458" t="s">
        <v>11627</v>
      </c>
      <c r="H3458" t="s">
        <v>12703</v>
      </c>
      <c r="I3458" s="1">
        <v>3746.27685546875</v>
      </c>
      <c r="J3458" s="1">
        <v>9817.4365234375</v>
      </c>
      <c r="K3458" s="1">
        <v>0</v>
      </c>
      <c r="L3458" s="1">
        <v>676.0665283203125</v>
      </c>
      <c r="M3458" s="1">
        <v>0</v>
      </c>
      <c r="N3458" s="1">
        <v>1575.4942626953125</v>
      </c>
      <c r="O3458" s="1">
        <v>5.0472812652587891</v>
      </c>
      <c r="P3458" s="1">
        <v>0</v>
      </c>
      <c r="Q3458" s="1">
        <v>306.48483276367188</v>
      </c>
      <c r="R3458" s="1">
        <v>103.41835021972656</v>
      </c>
      <c r="S3458" s="1">
        <v>24.151288986206055</v>
      </c>
      <c r="T3458" s="1">
        <v>0</v>
      </c>
      <c r="U3458" s="1">
        <v>0</v>
      </c>
      <c r="V3458" s="1">
        <v>0</v>
      </c>
      <c r="W3458" s="1">
        <v>0</v>
      </c>
      <c r="X3458" s="1">
        <v>1074.0567626953125</v>
      </c>
      <c r="Y3458" s="1">
        <v>5265.9736328125</v>
      </c>
      <c r="Z3458" s="1">
        <v>3883.58642578125</v>
      </c>
      <c r="AA3458" s="1">
        <v>0</v>
      </c>
      <c r="AB3458" s="1">
        <v>0</v>
      </c>
      <c r="AC3458" s="1">
        <v>867.30133056640625</v>
      </c>
      <c r="AD3458" s="1">
        <v>3598.62744140625</v>
      </c>
      <c r="AE3458" s="1">
        <v>0</v>
      </c>
      <c r="AF3458" s="1">
        <v>7475.08251953125</v>
      </c>
      <c r="AG3458" s="1">
        <v>0</v>
      </c>
      <c r="AH3458" s="1">
        <v>5324.00927734375</v>
      </c>
      <c r="AI3458" s="1">
        <v>2740.062255859375</v>
      </c>
      <c r="AJ3458" s="1">
        <v>646.40179443359375</v>
      </c>
      <c r="AK3458" s="1">
        <v>152.99365234375</v>
      </c>
      <c r="AL3458" s="1">
        <v>47282.46875</v>
      </c>
      <c r="AM3458" s="1">
        <v>34363.51953125</v>
      </c>
      <c r="AN3458" s="1">
        <v>12918.94921875</v>
      </c>
      <c r="AO3458" t="s">
        <v>16268</v>
      </c>
    </row>
    <row r="3459" spans="1:41" x14ac:dyDescent="0.25">
      <c r="A3459" s="1">
        <v>2019</v>
      </c>
      <c r="B3459" t="s">
        <v>2574</v>
      </c>
      <c r="C3459" t="s">
        <v>7078</v>
      </c>
      <c r="D3459" t="s">
        <v>7220</v>
      </c>
      <c r="E3459" t="s">
        <v>7796</v>
      </c>
      <c r="F3459" t="s">
        <v>9460</v>
      </c>
      <c r="G3459" t="s">
        <v>11628</v>
      </c>
      <c r="H3459" t="s">
        <v>12703</v>
      </c>
      <c r="I3459" s="1">
        <v>3624</v>
      </c>
      <c r="J3459" s="1">
        <v>9497</v>
      </c>
      <c r="K3459" s="1">
        <v>0</v>
      </c>
      <c r="L3459" s="1">
        <v>654</v>
      </c>
      <c r="M3459" s="1">
        <v>0</v>
      </c>
      <c r="N3459" s="1">
        <v>1524.07080078125</v>
      </c>
      <c r="O3459" s="1">
        <v>4.882540225982666</v>
      </c>
      <c r="P3459" s="1">
        <v>0</v>
      </c>
      <c r="Q3459" s="1">
        <v>296.48129272460938</v>
      </c>
      <c r="R3459" s="1">
        <v>100.04282379150391</v>
      </c>
      <c r="S3459" s="1">
        <v>23.363000869750977</v>
      </c>
      <c r="T3459" s="1">
        <v>0</v>
      </c>
      <c r="U3459" s="1">
        <v>0</v>
      </c>
      <c r="V3459" s="1">
        <v>0</v>
      </c>
      <c r="W3459" s="1">
        <v>0</v>
      </c>
      <c r="X3459" s="1">
        <v>1039</v>
      </c>
      <c r="Y3459" s="1">
        <v>5094.0947265625</v>
      </c>
      <c r="Z3459" s="1">
        <v>3756.827880859375</v>
      </c>
      <c r="AA3459" s="1">
        <v>0</v>
      </c>
      <c r="AB3459" s="1">
        <v>0</v>
      </c>
      <c r="AC3459" s="1">
        <v>838.99298095703125</v>
      </c>
      <c r="AD3459" s="1">
        <v>3481.169921875</v>
      </c>
      <c r="AE3459" s="1">
        <v>0</v>
      </c>
      <c r="AF3459" s="1">
        <v>7231.09912109375</v>
      </c>
      <c r="AG3459" s="1">
        <v>0</v>
      </c>
      <c r="AH3459" s="1">
        <v>5150.23583984375</v>
      </c>
      <c r="AI3459" s="1">
        <v>2650.6279296875</v>
      </c>
      <c r="AJ3459" s="1">
        <v>625.30352783203125</v>
      </c>
      <c r="AK3459" s="1">
        <v>148</v>
      </c>
      <c r="AL3459" s="1">
        <v>45739.19140625</v>
      </c>
      <c r="AM3459" s="1">
        <v>33241.9140625</v>
      </c>
      <c r="AN3459" s="1">
        <v>12497.279296875</v>
      </c>
      <c r="AO3459" t="s">
        <v>16269</v>
      </c>
    </row>
    <row r="3460" spans="1:41" x14ac:dyDescent="0.25">
      <c r="A3460" s="1">
        <v>2019</v>
      </c>
      <c r="B3460" t="s">
        <v>2574</v>
      </c>
      <c r="C3460" t="s">
        <v>7078</v>
      </c>
      <c r="D3460" t="s">
        <v>7220</v>
      </c>
      <c r="E3460" t="s">
        <v>7796</v>
      </c>
      <c r="F3460" t="s">
        <v>9461</v>
      </c>
      <c r="G3460" t="s">
        <v>11629</v>
      </c>
      <c r="H3460" t="s">
        <v>12703</v>
      </c>
      <c r="I3460" s="1">
        <v>0</v>
      </c>
      <c r="J3460" s="1">
        <v>0</v>
      </c>
      <c r="K3460" s="1">
        <v>0</v>
      </c>
      <c r="L3460" s="1"/>
      <c r="M3460" s="1"/>
      <c r="N3460" s="1"/>
      <c r="O3460" s="1"/>
      <c r="P3460" s="1">
        <v>0</v>
      </c>
      <c r="Q3460" s="1"/>
      <c r="R3460" s="1">
        <v>0</v>
      </c>
      <c r="S3460" s="1"/>
      <c r="T3460" s="1"/>
      <c r="U3460" s="1"/>
      <c r="V3460" s="1">
        <v>0</v>
      </c>
      <c r="W3460" s="1"/>
      <c r="X3460" s="1"/>
      <c r="Y3460" s="1">
        <v>0</v>
      </c>
      <c r="Z3460" s="1">
        <v>0</v>
      </c>
      <c r="AA3460" s="1"/>
      <c r="AB3460" s="1">
        <v>0</v>
      </c>
      <c r="AC3460" s="1"/>
      <c r="AD3460" s="1">
        <v>0</v>
      </c>
      <c r="AE3460" s="1">
        <v>0</v>
      </c>
      <c r="AF3460" s="1"/>
      <c r="AG3460" s="1">
        <v>472.4195556640625</v>
      </c>
      <c r="AH3460" s="1"/>
      <c r="AI3460" s="1"/>
      <c r="AJ3460" s="1">
        <v>10.55332088470459</v>
      </c>
      <c r="AK3460" s="1">
        <v>0</v>
      </c>
      <c r="AL3460" s="1">
        <v>482.97286987304688</v>
      </c>
      <c r="AM3460" s="1">
        <v>482.97286987304688</v>
      </c>
      <c r="AN3460" s="1">
        <v>0</v>
      </c>
      <c r="AO3460" t="s">
        <v>16270</v>
      </c>
    </row>
    <row r="3461" spans="1:41" x14ac:dyDescent="0.25">
      <c r="A3461" s="1">
        <v>2019</v>
      </c>
      <c r="B3461" t="s">
        <v>2574</v>
      </c>
      <c r="C3461" t="s">
        <v>7078</v>
      </c>
      <c r="D3461" t="s">
        <v>7220</v>
      </c>
      <c r="E3461" t="s">
        <v>7796</v>
      </c>
      <c r="F3461" t="s">
        <v>9461</v>
      </c>
      <c r="G3461" t="s">
        <v>11630</v>
      </c>
      <c r="H3461" t="s">
        <v>12703</v>
      </c>
      <c r="I3461" s="1">
        <v>0</v>
      </c>
      <c r="J3461" s="1">
        <v>0</v>
      </c>
      <c r="K3461" s="1">
        <v>0</v>
      </c>
      <c r="L3461" s="1"/>
      <c r="M3461" s="1"/>
      <c r="N3461" s="1"/>
      <c r="O3461" s="1"/>
      <c r="P3461" s="1">
        <v>0</v>
      </c>
      <c r="Q3461" s="1"/>
      <c r="R3461" s="1">
        <v>0</v>
      </c>
      <c r="S3461" s="1"/>
      <c r="T3461" s="1"/>
      <c r="U3461" s="1"/>
      <c r="V3461" s="1">
        <v>0</v>
      </c>
      <c r="W3461" s="1"/>
      <c r="X3461" s="1"/>
      <c r="Y3461" s="1">
        <v>0</v>
      </c>
      <c r="Z3461" s="1">
        <v>0</v>
      </c>
      <c r="AA3461" s="1"/>
      <c r="AB3461" s="1">
        <v>0</v>
      </c>
      <c r="AC3461" s="1"/>
      <c r="AD3461" s="1">
        <v>0</v>
      </c>
      <c r="AE3461" s="1">
        <v>0</v>
      </c>
      <c r="AF3461" s="1"/>
      <c r="AG3461" s="1">
        <v>457</v>
      </c>
      <c r="AH3461" s="1"/>
      <c r="AI3461" s="1"/>
      <c r="AJ3461" s="1">
        <v>10.208865165710449</v>
      </c>
      <c r="AK3461" s="1">
        <v>0</v>
      </c>
      <c r="AL3461" s="1">
        <v>467.2088623046875</v>
      </c>
      <c r="AM3461" s="1">
        <v>467.2088623046875</v>
      </c>
      <c r="AN3461" s="1">
        <v>0</v>
      </c>
      <c r="AO3461" t="s">
        <v>16271</v>
      </c>
    </row>
    <row r="3462" spans="1:41" x14ac:dyDescent="0.25">
      <c r="A3462" s="1">
        <v>2019</v>
      </c>
      <c r="B3462" t="s">
        <v>2574</v>
      </c>
      <c r="C3462" t="s">
        <v>7078</v>
      </c>
      <c r="D3462" t="s">
        <v>7220</v>
      </c>
      <c r="E3462" t="s">
        <v>7796</v>
      </c>
      <c r="F3462" t="s">
        <v>9462</v>
      </c>
      <c r="G3462" t="s">
        <v>11631</v>
      </c>
      <c r="H3462" t="s">
        <v>12703</v>
      </c>
      <c r="I3462" s="1">
        <v>11321.5302734375</v>
      </c>
      <c r="J3462" s="1">
        <v>33301.9609375</v>
      </c>
      <c r="K3462" s="1">
        <v>8.0562629699707031</v>
      </c>
      <c r="L3462" s="1">
        <v>2725.974609375</v>
      </c>
      <c r="M3462" s="1">
        <v>0</v>
      </c>
      <c r="N3462" s="1">
        <v>8853.9482421875</v>
      </c>
      <c r="O3462" s="1">
        <v>557.1328125</v>
      </c>
      <c r="P3462" s="1">
        <v>40.590095520019531</v>
      </c>
      <c r="Q3462" s="1">
        <v>4986.3095703125</v>
      </c>
      <c r="R3462" s="1">
        <v>7986.07421875</v>
      </c>
      <c r="S3462" s="1">
        <v>24.151288986206055</v>
      </c>
      <c r="T3462" s="1">
        <v>52.720783233642578</v>
      </c>
      <c r="U3462" s="1">
        <v>0</v>
      </c>
      <c r="V3462" s="1">
        <v>0</v>
      </c>
      <c r="W3462" s="1">
        <v>0</v>
      </c>
      <c r="X3462" s="1">
        <v>11743.2958984375</v>
      </c>
      <c r="Y3462" s="1"/>
      <c r="Z3462" s="1">
        <v>15669.1748046875</v>
      </c>
      <c r="AA3462" s="1">
        <v>932.1409912109375</v>
      </c>
      <c r="AB3462" s="1">
        <v>5.1687040328979492</v>
      </c>
      <c r="AC3462" s="1">
        <v>12319.0517578125</v>
      </c>
      <c r="AD3462" s="1">
        <v>24196.18359375</v>
      </c>
      <c r="AE3462" s="1">
        <v>0</v>
      </c>
      <c r="AF3462" s="1">
        <v>25585.345703125</v>
      </c>
      <c r="AG3462" s="1">
        <v>14869.328125</v>
      </c>
      <c r="AH3462" s="1">
        <v>16905.123046875</v>
      </c>
      <c r="AI3462" s="1">
        <v>5057.8671875</v>
      </c>
      <c r="AJ3462" s="1">
        <v>2990.04296875</v>
      </c>
      <c r="AK3462" s="1">
        <v>1877.2734375</v>
      </c>
      <c r="AL3462" s="1">
        <v>202008.4375</v>
      </c>
      <c r="AM3462" s="1">
        <v>141581.484375</v>
      </c>
      <c r="AN3462" s="1">
        <v>60426.9765625</v>
      </c>
      <c r="AO3462" t="s">
        <v>16272</v>
      </c>
    </row>
    <row r="3463" spans="1:41" x14ac:dyDescent="0.25">
      <c r="A3463" s="1">
        <v>2019</v>
      </c>
      <c r="B3463" t="s">
        <v>2574</v>
      </c>
      <c r="C3463" t="s">
        <v>7078</v>
      </c>
      <c r="D3463" t="s">
        <v>7220</v>
      </c>
      <c r="E3463" t="s">
        <v>7796</v>
      </c>
      <c r="F3463" t="s">
        <v>9462</v>
      </c>
      <c r="G3463" t="s">
        <v>11632</v>
      </c>
      <c r="H3463" t="s">
        <v>12703</v>
      </c>
      <c r="I3463" s="1">
        <v>10952</v>
      </c>
      <c r="J3463" s="1">
        <v>32215</v>
      </c>
      <c r="K3463" s="1">
        <v>7.7933101654052734</v>
      </c>
      <c r="L3463" s="1">
        <v>2637</v>
      </c>
      <c r="M3463" s="1">
        <v>0</v>
      </c>
      <c r="N3463" s="1">
        <v>8564.958984375</v>
      </c>
      <c r="O3463" s="1">
        <v>538.9482421875</v>
      </c>
      <c r="P3463" s="1">
        <v>39.265251159667969</v>
      </c>
      <c r="Q3463" s="1">
        <v>4823.55859375</v>
      </c>
      <c r="R3463" s="1">
        <v>7725.412109375</v>
      </c>
      <c r="S3463" s="1">
        <v>23.363000869750977</v>
      </c>
      <c r="T3463" s="1">
        <v>51</v>
      </c>
      <c r="U3463" s="1">
        <v>0</v>
      </c>
      <c r="V3463" s="1">
        <v>0</v>
      </c>
      <c r="W3463" s="1">
        <v>0</v>
      </c>
      <c r="X3463" s="1">
        <v>11360</v>
      </c>
      <c r="Y3463" s="1"/>
      <c r="Z3463" s="1">
        <v>15157.740234375</v>
      </c>
      <c r="AA3463" s="1">
        <v>901.71630859375</v>
      </c>
      <c r="AB3463" s="1">
        <v>5</v>
      </c>
      <c r="AC3463" s="1">
        <v>11916.962890625</v>
      </c>
      <c r="AD3463" s="1">
        <v>23406.431640625</v>
      </c>
      <c r="AE3463" s="1">
        <v>0</v>
      </c>
      <c r="AF3463" s="1">
        <v>24750.251953125</v>
      </c>
      <c r="AG3463" s="1">
        <v>14384</v>
      </c>
      <c r="AH3463" s="1">
        <v>16353.3466796875</v>
      </c>
      <c r="AI3463" s="1">
        <v>4892.78076171875</v>
      </c>
      <c r="AJ3463" s="1">
        <v>2892.44921875</v>
      </c>
      <c r="AK3463" s="1">
        <v>1816</v>
      </c>
      <c r="AL3463" s="1">
        <v>195414.984375</v>
      </c>
      <c r="AM3463" s="1">
        <v>136960.328125</v>
      </c>
      <c r="AN3463" s="1">
        <v>58454.6640625</v>
      </c>
      <c r="AO3463" t="s">
        <v>16273</v>
      </c>
    </row>
    <row r="3464" spans="1:41" x14ac:dyDescent="0.25">
      <c r="A3464" s="1">
        <v>2019</v>
      </c>
      <c r="B3464" t="s">
        <v>2574</v>
      </c>
      <c r="C3464" t="s">
        <v>7078</v>
      </c>
      <c r="D3464" t="s">
        <v>7220</v>
      </c>
      <c r="E3464" t="s">
        <v>7796</v>
      </c>
      <c r="F3464" t="s">
        <v>9463</v>
      </c>
      <c r="G3464" t="s">
        <v>11633</v>
      </c>
      <c r="H3464" t="s">
        <v>12703</v>
      </c>
      <c r="I3464" s="1">
        <v>3.1012225151062012</v>
      </c>
      <c r="J3464" s="1">
        <v>253.26651000976563</v>
      </c>
      <c r="K3464" s="1">
        <v>0</v>
      </c>
      <c r="L3464" s="1">
        <v>28.944744110107422</v>
      </c>
      <c r="M3464" s="1">
        <v>0</v>
      </c>
      <c r="N3464" s="1">
        <v>26.757926940917969</v>
      </c>
      <c r="O3464" s="1">
        <v>0</v>
      </c>
      <c r="P3464" s="1">
        <v>40.590095520019531</v>
      </c>
      <c r="Q3464" s="1">
        <v>0</v>
      </c>
      <c r="R3464" s="1">
        <v>19.845333099365234</v>
      </c>
      <c r="S3464" s="1">
        <v>0</v>
      </c>
      <c r="T3464" s="1">
        <v>39.282154083251953</v>
      </c>
      <c r="U3464" s="1">
        <v>0</v>
      </c>
      <c r="V3464" s="1">
        <v>0</v>
      </c>
      <c r="W3464" s="1">
        <v>0</v>
      </c>
      <c r="X3464" s="1">
        <v>0</v>
      </c>
      <c r="Y3464" s="1"/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19.499866485595703</v>
      </c>
      <c r="AG3464" s="1">
        <v>0</v>
      </c>
      <c r="AH3464" s="1">
        <v>0</v>
      </c>
      <c r="AI3464" s="1">
        <v>0</v>
      </c>
      <c r="AJ3464" s="1">
        <v>49.748447418212891</v>
      </c>
      <c r="AK3464" s="1">
        <v>13.438631057739258</v>
      </c>
      <c r="AL3464" s="1">
        <v>494.47494506835938</v>
      </c>
      <c r="AM3464" s="1">
        <v>441.754150390625</v>
      </c>
      <c r="AN3464" s="1">
        <v>52.720787048339844</v>
      </c>
      <c r="AO3464" t="s">
        <v>16274</v>
      </c>
    </row>
    <row r="3465" spans="1:41" x14ac:dyDescent="0.25">
      <c r="A3465" s="1">
        <v>2019</v>
      </c>
      <c r="B3465" t="s">
        <v>2574</v>
      </c>
      <c r="C3465" t="s">
        <v>7078</v>
      </c>
      <c r="D3465" t="s">
        <v>7220</v>
      </c>
      <c r="E3465" t="s">
        <v>7796</v>
      </c>
      <c r="F3465" t="s">
        <v>9463</v>
      </c>
      <c r="G3465" t="s">
        <v>11634</v>
      </c>
      <c r="H3465" t="s">
        <v>12703</v>
      </c>
      <c r="I3465" s="1">
        <v>3</v>
      </c>
      <c r="J3465" s="1">
        <v>245</v>
      </c>
      <c r="K3465" s="1">
        <v>0</v>
      </c>
      <c r="L3465" s="1">
        <v>28</v>
      </c>
      <c r="M3465" s="1">
        <v>0</v>
      </c>
      <c r="N3465" s="1">
        <v>25.884559631347656</v>
      </c>
      <c r="O3465" s="1">
        <v>0</v>
      </c>
      <c r="P3465" s="1">
        <v>39.265251159667969</v>
      </c>
      <c r="Q3465" s="1">
        <v>0</v>
      </c>
      <c r="R3465" s="1">
        <v>19.197589874267578</v>
      </c>
      <c r="S3465" s="1">
        <v>0</v>
      </c>
      <c r="T3465" s="1">
        <v>38</v>
      </c>
      <c r="U3465" s="1">
        <v>0</v>
      </c>
      <c r="V3465" s="1">
        <v>0</v>
      </c>
      <c r="W3465" s="1">
        <v>0</v>
      </c>
      <c r="X3465" s="1">
        <v>0</v>
      </c>
      <c r="Y3465" s="1"/>
      <c r="Z3465" s="1">
        <v>0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18.863399505615234</v>
      </c>
      <c r="AG3465" s="1">
        <v>0</v>
      </c>
      <c r="AH3465" s="1">
        <v>0</v>
      </c>
      <c r="AI3465" s="1">
        <v>0</v>
      </c>
      <c r="AJ3465" s="1">
        <v>48.124679565429688</v>
      </c>
      <c r="AK3465" s="1">
        <v>13</v>
      </c>
      <c r="AL3465" s="1">
        <v>478.33551025390625</v>
      </c>
      <c r="AM3465" s="1">
        <v>427.33551025390625</v>
      </c>
      <c r="AN3465" s="1">
        <v>51</v>
      </c>
      <c r="AO3465" t="s">
        <v>16275</v>
      </c>
    </row>
    <row r="3466" spans="1:41" x14ac:dyDescent="0.25">
      <c r="A3466" s="1">
        <v>2019</v>
      </c>
      <c r="B3466" t="s">
        <v>2574</v>
      </c>
      <c r="C3466" t="s">
        <v>7078</v>
      </c>
      <c r="D3466" t="s">
        <v>7220</v>
      </c>
      <c r="E3466" t="s">
        <v>7796</v>
      </c>
      <c r="F3466" t="s">
        <v>9464</v>
      </c>
      <c r="G3466" t="s">
        <v>11635</v>
      </c>
      <c r="H3466" t="s">
        <v>12703</v>
      </c>
      <c r="I3466" s="1">
        <v>1.0337408781051636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108.24420928955078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3.1012225151062012</v>
      </c>
      <c r="Y3466" s="1">
        <v>0</v>
      </c>
      <c r="Z3466" s="1">
        <v>0</v>
      </c>
      <c r="AA3466" s="1">
        <v>0</v>
      </c>
      <c r="AB3466" s="1">
        <v>0</v>
      </c>
      <c r="AC3466" s="1">
        <v>0</v>
      </c>
      <c r="AD3466" s="1">
        <v>0</v>
      </c>
      <c r="AE3466" s="1">
        <v>0</v>
      </c>
      <c r="AF3466" s="1">
        <v>16.560529708862305</v>
      </c>
      <c r="AG3466" s="1">
        <v>0</v>
      </c>
      <c r="AH3466" s="1">
        <v>155.80314636230469</v>
      </c>
      <c r="AI3466" s="1">
        <v>0</v>
      </c>
      <c r="AJ3466" s="1">
        <v>0</v>
      </c>
      <c r="AK3466" s="1">
        <v>0</v>
      </c>
      <c r="AL3466" s="1">
        <v>284.74285888671875</v>
      </c>
      <c r="AM3466" s="1">
        <v>125.83847808837891</v>
      </c>
      <c r="AN3466" s="1">
        <v>158.90437316894531</v>
      </c>
      <c r="AO3466" t="s">
        <v>16276</v>
      </c>
    </row>
    <row r="3467" spans="1:41" x14ac:dyDescent="0.25">
      <c r="A3467" s="1">
        <v>2019</v>
      </c>
      <c r="B3467" t="s">
        <v>2574</v>
      </c>
      <c r="C3467" t="s">
        <v>7078</v>
      </c>
      <c r="D3467" t="s">
        <v>7220</v>
      </c>
      <c r="E3467" t="s">
        <v>7796</v>
      </c>
      <c r="F3467" t="s">
        <v>9464</v>
      </c>
      <c r="G3467" t="s">
        <v>11636</v>
      </c>
      <c r="H3467" t="s">
        <v>12703</v>
      </c>
      <c r="I3467" s="1">
        <v>1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104.71116638183594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3</v>
      </c>
      <c r="Y3467" s="1">
        <v>0</v>
      </c>
      <c r="Z3467" s="1">
        <v>0</v>
      </c>
      <c r="AA3467" s="1">
        <v>0</v>
      </c>
      <c r="AB3467" s="1">
        <v>0</v>
      </c>
      <c r="AC3467" s="1">
        <v>0</v>
      </c>
      <c r="AD3467" s="1">
        <v>0</v>
      </c>
      <c r="AE3467" s="1">
        <v>0</v>
      </c>
      <c r="AF3467" s="1">
        <v>16.020000457763672</v>
      </c>
      <c r="AG3467" s="1">
        <v>0</v>
      </c>
      <c r="AH3467" s="1">
        <v>150.71780395507813</v>
      </c>
      <c r="AI3467" s="1">
        <v>0</v>
      </c>
      <c r="AJ3467" s="1">
        <v>0</v>
      </c>
      <c r="AK3467" s="1">
        <v>0</v>
      </c>
      <c r="AL3467" s="1">
        <v>275.448974609375</v>
      </c>
      <c r="AM3467" s="1">
        <v>121.73117065429688</v>
      </c>
      <c r="AN3467" s="1">
        <v>153.71780395507813</v>
      </c>
      <c r="AO3467" t="s">
        <v>16277</v>
      </c>
    </row>
    <row r="3468" spans="1:41" x14ac:dyDescent="0.25">
      <c r="A3468" s="1">
        <v>2019</v>
      </c>
      <c r="B3468" t="s">
        <v>2574</v>
      </c>
      <c r="C3468" t="s">
        <v>7078</v>
      </c>
      <c r="D3468" t="s">
        <v>7220</v>
      </c>
      <c r="E3468" t="s">
        <v>7796</v>
      </c>
      <c r="F3468" t="s">
        <v>9465</v>
      </c>
      <c r="G3468" t="s">
        <v>11637</v>
      </c>
      <c r="H3468" t="s">
        <v>12703</v>
      </c>
      <c r="I3468" s="1">
        <v>0</v>
      </c>
      <c r="J3468" s="1">
        <v>0</v>
      </c>
      <c r="K3468" s="1">
        <v>0</v>
      </c>
      <c r="L3468" s="1"/>
      <c r="M3468" s="1"/>
      <c r="N3468" s="1"/>
      <c r="O3468" s="1">
        <v>0</v>
      </c>
      <c r="P3468" s="1">
        <v>0</v>
      </c>
      <c r="Q3468" s="1"/>
      <c r="R3468" s="1">
        <v>0</v>
      </c>
      <c r="S3468" s="1"/>
      <c r="T3468" s="1">
        <v>0</v>
      </c>
      <c r="U3468" s="1">
        <v>0</v>
      </c>
      <c r="V3468" s="1">
        <v>0</v>
      </c>
      <c r="W3468" s="1"/>
      <c r="X3468" s="1">
        <v>0</v>
      </c>
      <c r="Y3468" s="1">
        <v>0</v>
      </c>
      <c r="Z3468" s="1">
        <v>0</v>
      </c>
      <c r="AA3468" s="1"/>
      <c r="AB3468" s="1">
        <v>0</v>
      </c>
      <c r="AC3468" s="1"/>
      <c r="AD3468" s="1">
        <v>33.079708099365234</v>
      </c>
      <c r="AE3468" s="1">
        <v>0</v>
      </c>
      <c r="AF3468" s="1"/>
      <c r="AG3468" s="1">
        <v>0</v>
      </c>
      <c r="AH3468" s="1">
        <v>0</v>
      </c>
      <c r="AI3468" s="1"/>
      <c r="AJ3468" s="1">
        <v>0</v>
      </c>
      <c r="AK3468" s="1"/>
      <c r="AL3468" s="1">
        <v>33.079708099365234</v>
      </c>
      <c r="AM3468" s="1">
        <v>0</v>
      </c>
      <c r="AN3468" s="1">
        <v>33.079708099365234</v>
      </c>
      <c r="AO3468" t="s">
        <v>16278</v>
      </c>
    </row>
    <row r="3469" spans="1:41" x14ac:dyDescent="0.25">
      <c r="A3469" s="1">
        <v>2019</v>
      </c>
      <c r="B3469" t="s">
        <v>2574</v>
      </c>
      <c r="C3469" t="s">
        <v>7078</v>
      </c>
      <c r="D3469" t="s">
        <v>7220</v>
      </c>
      <c r="E3469" t="s">
        <v>7796</v>
      </c>
      <c r="F3469" t="s">
        <v>9465</v>
      </c>
      <c r="G3469" t="s">
        <v>11638</v>
      </c>
      <c r="H3469" t="s">
        <v>12703</v>
      </c>
      <c r="I3469" s="1">
        <v>0</v>
      </c>
      <c r="J3469" s="1">
        <v>0</v>
      </c>
      <c r="K3469" s="1">
        <v>0</v>
      </c>
      <c r="L3469" s="1"/>
      <c r="M3469" s="1"/>
      <c r="N3469" s="1"/>
      <c r="O3469" s="1">
        <v>0</v>
      </c>
      <c r="P3469" s="1">
        <v>0</v>
      </c>
      <c r="Q3469" s="1"/>
      <c r="R3469" s="1">
        <v>0</v>
      </c>
      <c r="S3469" s="1"/>
      <c r="T3469" s="1">
        <v>0</v>
      </c>
      <c r="U3469" s="1">
        <v>0</v>
      </c>
      <c r="V3469" s="1">
        <v>0</v>
      </c>
      <c r="W3469" s="1"/>
      <c r="X3469" s="1">
        <v>0</v>
      </c>
      <c r="Y3469" s="1">
        <v>0</v>
      </c>
      <c r="Z3469" s="1">
        <v>0</v>
      </c>
      <c r="AA3469" s="1"/>
      <c r="AB3469" s="1">
        <v>0</v>
      </c>
      <c r="AC3469" s="1"/>
      <c r="AD3469" s="1">
        <v>32</v>
      </c>
      <c r="AE3469" s="1">
        <v>0</v>
      </c>
      <c r="AF3469" s="1"/>
      <c r="AG3469" s="1">
        <v>0</v>
      </c>
      <c r="AH3469" s="1">
        <v>0</v>
      </c>
      <c r="AI3469" s="1"/>
      <c r="AJ3469" s="1">
        <v>0</v>
      </c>
      <c r="AK3469" s="1"/>
      <c r="AL3469" s="1">
        <v>32</v>
      </c>
      <c r="AM3469" s="1">
        <v>0</v>
      </c>
      <c r="AN3469" s="1">
        <v>32</v>
      </c>
      <c r="AO3469" t="s">
        <v>16279</v>
      </c>
    </row>
    <row r="3470" spans="1:41" x14ac:dyDescent="0.25">
      <c r="A3470" s="1">
        <v>2019</v>
      </c>
      <c r="B3470" t="s">
        <v>2574</v>
      </c>
      <c r="C3470" t="s">
        <v>7078</v>
      </c>
      <c r="D3470" t="s">
        <v>7220</v>
      </c>
      <c r="E3470" t="s">
        <v>7796</v>
      </c>
      <c r="F3470" t="s">
        <v>9466</v>
      </c>
      <c r="G3470" t="s">
        <v>11639</v>
      </c>
      <c r="H3470" t="s">
        <v>12703</v>
      </c>
      <c r="I3470" s="1">
        <v>5165.60302734375</v>
      </c>
      <c r="J3470" s="1">
        <v>16502.521484375</v>
      </c>
      <c r="K3470" s="1">
        <v>0</v>
      </c>
      <c r="L3470" s="1">
        <v>198.47824096679688</v>
      </c>
      <c r="M3470" s="1">
        <v>0</v>
      </c>
      <c r="N3470" s="1">
        <v>2265.63037109375</v>
      </c>
      <c r="O3470" s="1">
        <v>2628.8935546875</v>
      </c>
      <c r="P3470" s="1">
        <v>0</v>
      </c>
      <c r="Q3470" s="1">
        <v>1661.8883056640625</v>
      </c>
      <c r="R3470" s="1">
        <v>2801.732666015625</v>
      </c>
      <c r="S3470" s="1">
        <v>0</v>
      </c>
      <c r="T3470" s="1">
        <v>29.978485107421875</v>
      </c>
      <c r="U3470" s="1">
        <v>0</v>
      </c>
      <c r="V3470" s="1">
        <v>0</v>
      </c>
      <c r="W3470" s="1">
        <v>0</v>
      </c>
      <c r="X3470" s="1">
        <v>10552.4267578125</v>
      </c>
      <c r="Y3470" s="1">
        <v>15130.357421875</v>
      </c>
      <c r="Z3470" s="1">
        <v>5664.7333984375</v>
      </c>
      <c r="AA3470" s="1">
        <v>0</v>
      </c>
      <c r="AB3470" s="1">
        <v>187.10708618164063</v>
      </c>
      <c r="AC3470" s="1">
        <v>1375.937744140625</v>
      </c>
      <c r="AD3470" s="1">
        <v>11078.6005859375</v>
      </c>
      <c r="AE3470" s="1">
        <v>0</v>
      </c>
      <c r="AF3470" s="1">
        <v>10094.794921875</v>
      </c>
      <c r="AG3470" s="1">
        <v>7893.64501953125</v>
      </c>
      <c r="AH3470" s="1">
        <v>7063.796875</v>
      </c>
      <c r="AI3470" s="1">
        <v>3878.595703125</v>
      </c>
      <c r="AJ3470" s="1">
        <v>1690.99267578125</v>
      </c>
      <c r="AK3470" s="1">
        <v>4808.96240234375</v>
      </c>
      <c r="AL3470" s="1">
        <v>110674.6796875</v>
      </c>
      <c r="AM3470" s="1">
        <v>70446.3203125</v>
      </c>
      <c r="AN3470" s="1">
        <v>40228.359375</v>
      </c>
      <c r="AO3470" t="s">
        <v>16280</v>
      </c>
    </row>
    <row r="3471" spans="1:41" x14ac:dyDescent="0.25">
      <c r="A3471" s="1">
        <v>2019</v>
      </c>
      <c r="B3471" t="s">
        <v>2574</v>
      </c>
      <c r="C3471" t="s">
        <v>7078</v>
      </c>
      <c r="D3471" t="s">
        <v>7220</v>
      </c>
      <c r="E3471" t="s">
        <v>7796</v>
      </c>
      <c r="F3471" t="s">
        <v>9466</v>
      </c>
      <c r="G3471" t="s">
        <v>11640</v>
      </c>
      <c r="H3471" t="s">
        <v>12703</v>
      </c>
      <c r="I3471" s="1">
        <v>4997</v>
      </c>
      <c r="J3471" s="1">
        <v>15963.88671875</v>
      </c>
      <c r="K3471" s="1">
        <v>0</v>
      </c>
      <c r="L3471" s="1">
        <v>192</v>
      </c>
      <c r="M3471" s="1">
        <v>0</v>
      </c>
      <c r="N3471" s="1">
        <v>2191.68115234375</v>
      </c>
      <c r="O3471" s="1">
        <v>2543.087646484375</v>
      </c>
      <c r="P3471" s="1">
        <v>0</v>
      </c>
      <c r="Q3471" s="1">
        <v>1607.64501953125</v>
      </c>
      <c r="R3471" s="1">
        <v>2710.285400390625</v>
      </c>
      <c r="S3471" s="1">
        <v>0</v>
      </c>
      <c r="T3471" s="1">
        <v>29</v>
      </c>
      <c r="U3471" s="1">
        <v>0</v>
      </c>
      <c r="V3471" s="1">
        <v>0</v>
      </c>
      <c r="W3471" s="1">
        <v>0</v>
      </c>
      <c r="X3471" s="1">
        <v>10208</v>
      </c>
      <c r="Y3471" s="1">
        <v>14636.5087890625</v>
      </c>
      <c r="Z3471" s="1">
        <v>5479.8388671875</v>
      </c>
      <c r="AA3471" s="1">
        <v>0</v>
      </c>
      <c r="AB3471" s="1">
        <v>181</v>
      </c>
      <c r="AC3471" s="1">
        <v>1331.0277099609375</v>
      </c>
      <c r="AD3471" s="1">
        <v>10717</v>
      </c>
      <c r="AE3471" s="1">
        <v>0</v>
      </c>
      <c r="AF3471" s="1">
        <v>9765.3056640625</v>
      </c>
      <c r="AG3471" s="1">
        <v>7636</v>
      </c>
      <c r="AH3471" s="1">
        <v>6833.23779296875</v>
      </c>
      <c r="AI3471" s="1">
        <v>3752</v>
      </c>
      <c r="AJ3471" s="1">
        <v>1635.7994384765625</v>
      </c>
      <c r="AK3471" s="1">
        <v>4652</v>
      </c>
      <c r="AL3471" s="1">
        <v>107062.296875</v>
      </c>
      <c r="AM3471" s="1">
        <v>68146.9765625</v>
      </c>
      <c r="AN3471" s="1">
        <v>38915.328125</v>
      </c>
      <c r="AO3471" t="s">
        <v>16281</v>
      </c>
    </row>
    <row r="3472" spans="1:41" x14ac:dyDescent="0.25">
      <c r="A3472" s="1">
        <v>2019</v>
      </c>
      <c r="B3472" t="s">
        <v>2574</v>
      </c>
      <c r="C3472" t="s">
        <v>7078</v>
      </c>
      <c r="D3472" t="s">
        <v>7220</v>
      </c>
      <c r="E3472" t="s">
        <v>7796</v>
      </c>
      <c r="F3472" t="s">
        <v>9467</v>
      </c>
      <c r="G3472" t="s">
        <v>11641</v>
      </c>
      <c r="H3472" t="s">
        <v>12703</v>
      </c>
      <c r="I3472" s="1">
        <v>5261.5546875</v>
      </c>
      <c r="J3472" s="1">
        <v>18441.697265625</v>
      </c>
      <c r="K3472" s="1">
        <v>671.001953125</v>
      </c>
      <c r="L3472" s="1">
        <v>1500.054443359375</v>
      </c>
      <c r="M3472" s="1">
        <v>0</v>
      </c>
      <c r="N3472" s="1">
        <v>3251.1767578125</v>
      </c>
      <c r="O3472" s="1">
        <v>4968.07568359375</v>
      </c>
      <c r="P3472" s="1">
        <v>178.1044921875</v>
      </c>
      <c r="Q3472" s="1">
        <v>3820.011474609375</v>
      </c>
      <c r="R3472" s="1">
        <v>2841.306884765625</v>
      </c>
      <c r="S3472" s="1">
        <v>0</v>
      </c>
      <c r="T3472" s="1">
        <v>58.886432647705078</v>
      </c>
      <c r="U3472" s="1">
        <v>208.68525695800781</v>
      </c>
      <c r="V3472" s="1">
        <v>0</v>
      </c>
      <c r="W3472" s="1">
        <v>0</v>
      </c>
      <c r="X3472" s="1">
        <v>10903.2880859375</v>
      </c>
      <c r="Y3472" s="1">
        <v>15230.1220703125</v>
      </c>
      <c r="Z3472" s="1">
        <v>8121.81494140625</v>
      </c>
      <c r="AA3472" s="1">
        <v>0</v>
      </c>
      <c r="AB3472" s="1">
        <v>186.99024963378906</v>
      </c>
      <c r="AC3472" s="1">
        <v>2270.67578125</v>
      </c>
      <c r="AD3472" s="1">
        <v>15371.5810546875</v>
      </c>
      <c r="AE3472" s="1">
        <v>912.85028076171875</v>
      </c>
      <c r="AF3472" s="1">
        <v>17132.794921875</v>
      </c>
      <c r="AG3472" s="1">
        <v>10827.8720703125</v>
      </c>
      <c r="AH3472" s="1">
        <v>9795.7509765625</v>
      </c>
      <c r="AI3472" s="1">
        <v>4366.89404296875</v>
      </c>
      <c r="AJ3472" s="1">
        <v>12042.6884765625</v>
      </c>
      <c r="AK3472" s="1">
        <v>5255.35595703125</v>
      </c>
      <c r="AL3472" s="1">
        <v>153619.25</v>
      </c>
      <c r="AM3472" s="1">
        <v>102041.4140625</v>
      </c>
      <c r="AN3472" s="1">
        <v>51577.82421875</v>
      </c>
      <c r="AO3472" t="s">
        <v>16282</v>
      </c>
    </row>
    <row r="3473" spans="1:41" x14ac:dyDescent="0.25">
      <c r="A3473" s="1">
        <v>2019</v>
      </c>
      <c r="B3473" t="s">
        <v>2574</v>
      </c>
      <c r="C3473" t="s">
        <v>7078</v>
      </c>
      <c r="D3473" t="s">
        <v>7220</v>
      </c>
      <c r="E3473" t="s">
        <v>7796</v>
      </c>
      <c r="F3473" t="s">
        <v>9467</v>
      </c>
      <c r="G3473" t="s">
        <v>11642</v>
      </c>
      <c r="H3473" t="s">
        <v>12703</v>
      </c>
      <c r="I3473" s="1">
        <v>5093</v>
      </c>
      <c r="J3473" s="1">
        <v>17850.916015625</v>
      </c>
      <c r="K3473" s="1">
        <v>649.50634765625</v>
      </c>
      <c r="L3473" s="1">
        <v>1452</v>
      </c>
      <c r="M3473" s="1">
        <v>0</v>
      </c>
      <c r="N3473" s="1">
        <v>3147.02490234375</v>
      </c>
      <c r="O3473" s="1">
        <v>4808.9228515625</v>
      </c>
      <c r="P3473" s="1">
        <v>172.39889526367188</v>
      </c>
      <c r="Q3473" s="1">
        <v>3697.636962890625</v>
      </c>
      <c r="R3473" s="1">
        <v>2750.285400390625</v>
      </c>
      <c r="S3473" s="1">
        <v>0</v>
      </c>
      <c r="T3473" s="1">
        <v>57</v>
      </c>
      <c r="U3473" s="1">
        <v>202</v>
      </c>
      <c r="V3473" s="1">
        <v>0</v>
      </c>
      <c r="W3473" s="1">
        <v>0</v>
      </c>
      <c r="X3473" s="1">
        <v>10554</v>
      </c>
      <c r="Y3473" s="1">
        <v>14742.2236328125</v>
      </c>
      <c r="Z3473" s="1">
        <v>7861.6318359375</v>
      </c>
      <c r="AA3473" s="1">
        <v>0</v>
      </c>
      <c r="AB3473" s="1">
        <v>181</v>
      </c>
      <c r="AC3473" s="1">
        <v>2197.934326171875</v>
      </c>
      <c r="AD3473" s="1">
        <v>14879.150390625</v>
      </c>
      <c r="AE3473" s="1">
        <v>883.60699462890625</v>
      </c>
      <c r="AF3473" s="1">
        <v>16583.943359375</v>
      </c>
      <c r="AG3473" s="1">
        <v>10481</v>
      </c>
      <c r="AH3473" s="1">
        <v>9481.943359375</v>
      </c>
      <c r="AI3473" s="1">
        <v>4227</v>
      </c>
      <c r="AJ3473" s="1">
        <v>11656.8994140625</v>
      </c>
      <c r="AK3473" s="1">
        <v>5087</v>
      </c>
      <c r="AL3473" s="1">
        <v>148698.03125</v>
      </c>
      <c r="AM3473" s="1">
        <v>98772.5</v>
      </c>
      <c r="AN3473" s="1">
        <v>49925.5234375</v>
      </c>
      <c r="AO3473" t="s">
        <v>16283</v>
      </c>
    </row>
    <row r="3474" spans="1:41" x14ac:dyDescent="0.25">
      <c r="A3474" s="1">
        <v>2019</v>
      </c>
      <c r="B3474" t="s">
        <v>2574</v>
      </c>
      <c r="C3474" t="s">
        <v>7078</v>
      </c>
      <c r="D3474" t="s">
        <v>7220</v>
      </c>
      <c r="E3474" t="s">
        <v>7796</v>
      </c>
      <c r="F3474" t="s">
        <v>9468</v>
      </c>
      <c r="G3474" t="s">
        <v>11643</v>
      </c>
      <c r="H3474" t="s">
        <v>12703</v>
      </c>
      <c r="I3474" s="1">
        <v>64.608802795410156</v>
      </c>
      <c r="J3474" s="1">
        <v>565.45623779296875</v>
      </c>
      <c r="K3474" s="1"/>
      <c r="L3474" s="1"/>
      <c r="M3474" s="1"/>
      <c r="N3474" s="1">
        <v>188.14083862304688</v>
      </c>
      <c r="O3474" s="1">
        <v>199.87069702148438</v>
      </c>
      <c r="P3474" s="1">
        <v>-210.93429565429688</v>
      </c>
      <c r="Q3474" s="1"/>
      <c r="R3474" s="1">
        <v>0</v>
      </c>
      <c r="S3474" s="1"/>
      <c r="T3474" s="1"/>
      <c r="U3474" s="1"/>
      <c r="V3474" s="1">
        <v>0</v>
      </c>
      <c r="W3474" s="1"/>
      <c r="X3474" s="1">
        <v>73.395599365234375</v>
      </c>
      <c r="Y3474" s="1">
        <v>4250.39892578125</v>
      </c>
      <c r="Z3474" s="1">
        <v>0</v>
      </c>
      <c r="AA3474" s="1"/>
      <c r="AB3474" s="1">
        <v>0</v>
      </c>
      <c r="AC3474" s="1">
        <v>157.98347473144531</v>
      </c>
      <c r="AD3474" s="1">
        <v>0</v>
      </c>
      <c r="AE3474" s="1">
        <v>0</v>
      </c>
      <c r="AF3474" s="1"/>
      <c r="AG3474" s="1">
        <v>0</v>
      </c>
      <c r="AH3474" s="1"/>
      <c r="AI3474" s="1"/>
      <c r="AJ3474" s="1"/>
      <c r="AK3474" s="1">
        <v>552.01763916015625</v>
      </c>
      <c r="AL3474" s="1">
        <v>5840.93798828125</v>
      </c>
      <c r="AM3474" s="1">
        <v>5015.65380859375</v>
      </c>
      <c r="AN3474" s="1">
        <v>825.283935546875</v>
      </c>
      <c r="AO3474" t="s">
        <v>16284</v>
      </c>
    </row>
    <row r="3475" spans="1:41" x14ac:dyDescent="0.25">
      <c r="A3475" s="1">
        <v>2019</v>
      </c>
      <c r="B3475" t="s">
        <v>2574</v>
      </c>
      <c r="C3475" t="s">
        <v>7078</v>
      </c>
      <c r="D3475" t="s">
        <v>7220</v>
      </c>
      <c r="E3475" t="s">
        <v>7796</v>
      </c>
      <c r="F3475" t="s">
        <v>9468</v>
      </c>
      <c r="G3475" t="s">
        <v>11644</v>
      </c>
      <c r="H3475" t="s">
        <v>12703</v>
      </c>
      <c r="I3475" s="1">
        <v>62.5</v>
      </c>
      <c r="J3475" s="1">
        <v>547</v>
      </c>
      <c r="K3475" s="1"/>
      <c r="L3475" s="1"/>
      <c r="M3475" s="1"/>
      <c r="N3475" s="1">
        <v>182</v>
      </c>
      <c r="O3475" s="1">
        <v>193.34700012207031</v>
      </c>
      <c r="P3475" s="1">
        <v>-204.04949951171875</v>
      </c>
      <c r="Q3475" s="1"/>
      <c r="R3475" s="1">
        <v>0</v>
      </c>
      <c r="S3475" s="1"/>
      <c r="T3475" s="1"/>
      <c r="U3475" s="1"/>
      <c r="V3475" s="1">
        <v>0</v>
      </c>
      <c r="W3475" s="1"/>
      <c r="X3475" s="1">
        <v>71</v>
      </c>
      <c r="Y3475" s="1">
        <v>4111.66796875</v>
      </c>
      <c r="Z3475" s="1">
        <v>0</v>
      </c>
      <c r="AA3475" s="1"/>
      <c r="AB3475" s="1">
        <v>0</v>
      </c>
      <c r="AC3475" s="1">
        <v>152.82696533203125</v>
      </c>
      <c r="AD3475" s="1">
        <v>0</v>
      </c>
      <c r="AE3475" s="1">
        <v>0</v>
      </c>
      <c r="AF3475" s="1"/>
      <c r="AG3475" s="1">
        <v>0</v>
      </c>
      <c r="AH3475" s="1"/>
      <c r="AI3475" s="1"/>
      <c r="AJ3475" s="1"/>
      <c r="AK3475" s="1">
        <v>534</v>
      </c>
      <c r="AL3475" s="1">
        <v>5650.29248046875</v>
      </c>
      <c r="AM3475" s="1">
        <v>4851.94580078125</v>
      </c>
      <c r="AN3475" s="1">
        <v>798.34698486328125</v>
      </c>
      <c r="AO3475" t="s">
        <v>16285</v>
      </c>
    </row>
    <row r="3476" spans="1:41" x14ac:dyDescent="0.25">
      <c r="A3476" s="1">
        <v>2019</v>
      </c>
      <c r="B3476" t="s">
        <v>2574</v>
      </c>
      <c r="C3476" t="s">
        <v>7078</v>
      </c>
      <c r="D3476" t="s">
        <v>7220</v>
      </c>
      <c r="E3476" t="s">
        <v>7796</v>
      </c>
      <c r="F3476" t="s">
        <v>9469</v>
      </c>
      <c r="G3476" t="s">
        <v>11645</v>
      </c>
      <c r="H3476" t="s">
        <v>12703</v>
      </c>
      <c r="I3476" s="1">
        <v>471.38583374023438</v>
      </c>
      <c r="J3476" s="1">
        <v>1850.3961181640625</v>
      </c>
      <c r="K3476" s="1">
        <v>0</v>
      </c>
      <c r="L3476" s="1">
        <v>710.17999267578125</v>
      </c>
      <c r="M3476" s="1">
        <v>0</v>
      </c>
      <c r="N3476" s="1">
        <v>200.42633056640625</v>
      </c>
      <c r="O3476" s="1">
        <v>2.9214344024658203</v>
      </c>
      <c r="P3476" s="1">
        <v>0</v>
      </c>
      <c r="Q3476" s="1">
        <v>110.60199737548828</v>
      </c>
      <c r="R3476" s="1">
        <v>71.478363037109375</v>
      </c>
      <c r="S3476" s="1">
        <v>0</v>
      </c>
      <c r="T3476" s="1">
        <v>7.2361860275268555</v>
      </c>
      <c r="U3476" s="1">
        <v>0</v>
      </c>
      <c r="V3476" s="1">
        <v>0</v>
      </c>
      <c r="W3476" s="1">
        <v>0</v>
      </c>
      <c r="X3476" s="1">
        <v>801.149169921875</v>
      </c>
      <c r="Y3476" s="1">
        <v>0</v>
      </c>
      <c r="Z3476" s="1">
        <v>3106.685791015625</v>
      </c>
      <c r="AA3476" s="1">
        <v>0</v>
      </c>
      <c r="AB3476" s="1">
        <v>0</v>
      </c>
      <c r="AC3476" s="1">
        <v>1373.2872314453125</v>
      </c>
      <c r="AD3476" s="1">
        <v>2324.70751953125</v>
      </c>
      <c r="AE3476" s="1">
        <v>0</v>
      </c>
      <c r="AF3476" s="1">
        <v>468.4376220703125</v>
      </c>
      <c r="AG3476" s="1">
        <v>4029.521728515625</v>
      </c>
      <c r="AH3476" s="1">
        <v>653.11260986328125</v>
      </c>
      <c r="AI3476" s="1">
        <v>234.93150329589844</v>
      </c>
      <c r="AJ3476" s="1">
        <v>49.037929534912109</v>
      </c>
      <c r="AK3476" s="1">
        <v>168.499755859375</v>
      </c>
      <c r="AL3476" s="1">
        <v>16633.994140625</v>
      </c>
      <c r="AM3476" s="1">
        <v>12441.4384765625</v>
      </c>
      <c r="AN3476" s="1">
        <v>4192.5576171875</v>
      </c>
      <c r="AO3476" t="s">
        <v>16286</v>
      </c>
    </row>
    <row r="3477" spans="1:41" x14ac:dyDescent="0.25">
      <c r="A3477" s="1">
        <v>2019</v>
      </c>
      <c r="B3477" t="s">
        <v>2574</v>
      </c>
      <c r="C3477" t="s">
        <v>7078</v>
      </c>
      <c r="D3477" t="s">
        <v>7220</v>
      </c>
      <c r="E3477" t="s">
        <v>7796</v>
      </c>
      <c r="F3477" t="s">
        <v>9469</v>
      </c>
      <c r="G3477" t="s">
        <v>11646</v>
      </c>
      <c r="H3477" t="s">
        <v>12703</v>
      </c>
      <c r="I3477" s="1">
        <v>456</v>
      </c>
      <c r="J3477" s="1">
        <v>1790</v>
      </c>
      <c r="K3477" s="1">
        <v>0</v>
      </c>
      <c r="L3477" s="1">
        <v>687</v>
      </c>
      <c r="M3477" s="1">
        <v>0</v>
      </c>
      <c r="N3477" s="1">
        <v>193.88450622558594</v>
      </c>
      <c r="O3477" s="1">
        <v>2.8260800838470459</v>
      </c>
      <c r="P3477" s="1">
        <v>0</v>
      </c>
      <c r="Q3477" s="1">
        <v>106.99199676513672</v>
      </c>
      <c r="R3477" s="1">
        <v>69.145339965820313</v>
      </c>
      <c r="S3477" s="1">
        <v>0</v>
      </c>
      <c r="T3477" s="1">
        <v>7</v>
      </c>
      <c r="U3477" s="1">
        <v>0</v>
      </c>
      <c r="V3477" s="1">
        <v>0</v>
      </c>
      <c r="W3477" s="1">
        <v>0</v>
      </c>
      <c r="X3477" s="1">
        <v>775</v>
      </c>
      <c r="Y3477" s="1">
        <v>0</v>
      </c>
      <c r="Z3477" s="1">
        <v>3005.284912109375</v>
      </c>
      <c r="AA3477" s="1">
        <v>0</v>
      </c>
      <c r="AB3477" s="1">
        <v>0</v>
      </c>
      <c r="AC3477" s="1">
        <v>1328.4637451171875</v>
      </c>
      <c r="AD3477" s="1">
        <v>2248.830078125</v>
      </c>
      <c r="AE3477" s="1">
        <v>0</v>
      </c>
      <c r="AF3477" s="1">
        <v>453.14801025390625</v>
      </c>
      <c r="AG3477" s="1">
        <v>3898</v>
      </c>
      <c r="AH3477" s="1">
        <v>631.7952880859375</v>
      </c>
      <c r="AI3477" s="1">
        <v>227.26344299316406</v>
      </c>
      <c r="AJ3477" s="1">
        <v>47.437351226806641</v>
      </c>
      <c r="AK3477" s="1">
        <v>163</v>
      </c>
      <c r="AL3477" s="1">
        <v>16091.0712890625</v>
      </c>
      <c r="AM3477" s="1">
        <v>12035.35546875</v>
      </c>
      <c r="AN3477" s="1">
        <v>4055.715087890625</v>
      </c>
      <c r="AO3477" t="s">
        <v>16287</v>
      </c>
    </row>
    <row r="3478" spans="1:41" x14ac:dyDescent="0.25">
      <c r="A3478" s="1">
        <v>2019</v>
      </c>
      <c r="B3478" t="s">
        <v>2574</v>
      </c>
      <c r="C3478" t="s">
        <v>7078</v>
      </c>
      <c r="D3478" t="s">
        <v>7220</v>
      </c>
      <c r="E3478" t="s">
        <v>7796</v>
      </c>
      <c r="F3478" t="s">
        <v>9470</v>
      </c>
      <c r="G3478" t="s">
        <v>11647</v>
      </c>
      <c r="H3478" t="s">
        <v>12703</v>
      </c>
      <c r="I3478" s="1">
        <v>105.44156646728516</v>
      </c>
      <c r="J3478" s="1">
        <v>0</v>
      </c>
      <c r="K3478" s="1">
        <v>0</v>
      </c>
      <c r="L3478" s="1">
        <v>197.44450378417969</v>
      </c>
      <c r="M3478" s="1">
        <v>0</v>
      </c>
      <c r="N3478" s="1">
        <v>1296.362548828125</v>
      </c>
      <c r="O3478" s="1">
        <v>0</v>
      </c>
      <c r="P3478" s="1">
        <v>0</v>
      </c>
      <c r="Q3478" s="1">
        <v>1.619871973991394</v>
      </c>
      <c r="R3478" s="1">
        <v>430.38467407226563</v>
      </c>
      <c r="S3478" s="1">
        <v>0</v>
      </c>
      <c r="T3478" s="1">
        <v>0</v>
      </c>
      <c r="U3478" s="1">
        <v>0</v>
      </c>
      <c r="V3478" s="1">
        <v>0</v>
      </c>
      <c r="W3478" s="1">
        <v>0</v>
      </c>
      <c r="X3478" s="1">
        <v>958.27777099609375</v>
      </c>
      <c r="Y3478" s="1">
        <v>118.73367309570313</v>
      </c>
      <c r="Z3478" s="1">
        <v>1725.384765625</v>
      </c>
      <c r="AA3478" s="1">
        <v>0</v>
      </c>
      <c r="AB3478" s="1">
        <v>0</v>
      </c>
      <c r="AC3478" s="1">
        <v>973.79498291015625</v>
      </c>
      <c r="AD3478" s="1">
        <v>646.4912109375</v>
      </c>
      <c r="AE3478" s="1">
        <v>0</v>
      </c>
      <c r="AF3478" s="1">
        <v>630.3524169921875</v>
      </c>
      <c r="AG3478" s="1">
        <v>0</v>
      </c>
      <c r="AH3478" s="1">
        <v>310.61856079101563</v>
      </c>
      <c r="AI3478" s="1">
        <v>885.6385498046875</v>
      </c>
      <c r="AJ3478" s="1">
        <v>205.69963073730469</v>
      </c>
      <c r="AK3478" s="1">
        <v>248.09780883789063</v>
      </c>
      <c r="AL3478" s="1">
        <v>8734.341796875</v>
      </c>
      <c r="AM3478" s="1">
        <v>5685.21875</v>
      </c>
      <c r="AN3478" s="1">
        <v>3049.1240234375</v>
      </c>
      <c r="AO3478" t="s">
        <v>16288</v>
      </c>
    </row>
    <row r="3479" spans="1:41" x14ac:dyDescent="0.25">
      <c r="A3479" s="1">
        <v>2019</v>
      </c>
      <c r="B3479" t="s">
        <v>2574</v>
      </c>
      <c r="C3479" t="s">
        <v>7078</v>
      </c>
      <c r="D3479" t="s">
        <v>7220</v>
      </c>
      <c r="E3479" t="s">
        <v>7796</v>
      </c>
      <c r="F3479" t="s">
        <v>9470</v>
      </c>
      <c r="G3479" t="s">
        <v>11648</v>
      </c>
      <c r="H3479" t="s">
        <v>12703</v>
      </c>
      <c r="I3479" s="1">
        <v>102</v>
      </c>
      <c r="J3479" s="1">
        <v>0</v>
      </c>
      <c r="K3479" s="1">
        <v>0</v>
      </c>
      <c r="L3479" s="1">
        <v>191</v>
      </c>
      <c r="M3479" s="1">
        <v>0</v>
      </c>
      <c r="N3479" s="1">
        <v>1254.0498046875</v>
      </c>
      <c r="O3479" s="1">
        <v>0</v>
      </c>
      <c r="P3479" s="1">
        <v>0</v>
      </c>
      <c r="Q3479" s="1">
        <v>1.5670000314712524</v>
      </c>
      <c r="R3479" s="1">
        <v>416.33709716796875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927</v>
      </c>
      <c r="Y3479" s="1">
        <v>114.85826110839844</v>
      </c>
      <c r="Z3479" s="1">
        <v>1669.0689697265625</v>
      </c>
      <c r="AA3479" s="1">
        <v>0</v>
      </c>
      <c r="AB3479" s="1">
        <v>0</v>
      </c>
      <c r="AC3479" s="1">
        <v>942.0107421875</v>
      </c>
      <c r="AD3479" s="1">
        <v>625.3900146484375</v>
      </c>
      <c r="AE3479" s="1">
        <v>0</v>
      </c>
      <c r="AF3479" s="1">
        <v>609.77801513671875</v>
      </c>
      <c r="AG3479" s="1">
        <v>0</v>
      </c>
      <c r="AH3479" s="1">
        <v>300.4801025390625</v>
      </c>
      <c r="AI3479" s="1">
        <v>856.731689453125</v>
      </c>
      <c r="AJ3479" s="1">
        <v>198.98568725585938</v>
      </c>
      <c r="AK3479" s="1">
        <v>240</v>
      </c>
      <c r="AL3479" s="1">
        <v>8449.2568359375</v>
      </c>
      <c r="AM3479" s="1">
        <v>5499.6552734375</v>
      </c>
      <c r="AN3479" s="1">
        <v>2949.601806640625</v>
      </c>
      <c r="AO3479" t="s">
        <v>16289</v>
      </c>
    </row>
    <row r="3480" spans="1:41" x14ac:dyDescent="0.25">
      <c r="A3480" s="1">
        <v>2019</v>
      </c>
      <c r="B3480" t="s">
        <v>2574</v>
      </c>
      <c r="C3480" t="s">
        <v>7078</v>
      </c>
      <c r="D3480" t="s">
        <v>7220</v>
      </c>
      <c r="E3480" t="s">
        <v>7796</v>
      </c>
      <c r="F3480" t="s">
        <v>9471</v>
      </c>
      <c r="G3480" t="s">
        <v>11649</v>
      </c>
      <c r="H3480" t="s">
        <v>12703</v>
      </c>
      <c r="I3480" s="1">
        <v>2324.883056640625</v>
      </c>
      <c r="J3480" s="1">
        <v>5689.806640625</v>
      </c>
      <c r="K3480" s="1">
        <v>0</v>
      </c>
      <c r="L3480" s="1">
        <v>57.889488220214844</v>
      </c>
      <c r="M3480" s="1">
        <v>0</v>
      </c>
      <c r="N3480" s="1">
        <v>717.37408447265625</v>
      </c>
      <c r="O3480" s="1">
        <v>82.693260192871094</v>
      </c>
      <c r="P3480" s="1">
        <v>0</v>
      </c>
      <c r="Q3480" s="1">
        <v>1068.1302490234375</v>
      </c>
      <c r="R3480" s="1">
        <v>658.8353271484375</v>
      </c>
      <c r="S3480" s="1">
        <v>0</v>
      </c>
      <c r="T3480" s="1">
        <v>29.978485107421875</v>
      </c>
      <c r="U3480" s="1">
        <v>0</v>
      </c>
      <c r="V3480" s="1">
        <v>0</v>
      </c>
      <c r="W3480" s="1">
        <v>0</v>
      </c>
      <c r="X3480" s="1">
        <v>3228.37255859375</v>
      </c>
      <c r="Y3480" s="1">
        <v>4118.37890625</v>
      </c>
      <c r="Z3480" s="1">
        <v>1760.4752197265625</v>
      </c>
      <c r="AA3480" s="1">
        <v>0</v>
      </c>
      <c r="AB3480" s="1">
        <v>0</v>
      </c>
      <c r="AC3480" s="1">
        <v>447.93743896484375</v>
      </c>
      <c r="AD3480" s="1">
        <v>4617.72021484375</v>
      </c>
      <c r="AE3480" s="1">
        <v>0</v>
      </c>
      <c r="AF3480" s="1">
        <v>2396.907958984375</v>
      </c>
      <c r="AG3480" s="1">
        <v>180.90464782714844</v>
      </c>
      <c r="AH3480" s="1">
        <v>1470.11376953125</v>
      </c>
      <c r="AI3480" s="1">
        <v>1124.7100830078125</v>
      </c>
      <c r="AJ3480" s="1">
        <v>1690.99267578125</v>
      </c>
      <c r="AK3480" s="1">
        <v>2934.790283203125</v>
      </c>
      <c r="AL3480" s="1">
        <v>34600.89453125</v>
      </c>
      <c r="AM3480" s="1">
        <v>21112.513671875</v>
      </c>
      <c r="AN3480" s="1">
        <v>13488.37890625</v>
      </c>
      <c r="AO3480" t="s">
        <v>16290</v>
      </c>
    </row>
    <row r="3481" spans="1:41" x14ac:dyDescent="0.25">
      <c r="A3481" s="1">
        <v>2019</v>
      </c>
      <c r="B3481" t="s">
        <v>2574</v>
      </c>
      <c r="C3481" t="s">
        <v>7078</v>
      </c>
      <c r="D3481" t="s">
        <v>7220</v>
      </c>
      <c r="E3481" t="s">
        <v>7796</v>
      </c>
      <c r="F3481" t="s">
        <v>9471</v>
      </c>
      <c r="G3481" t="s">
        <v>11650</v>
      </c>
      <c r="H3481" t="s">
        <v>12703</v>
      </c>
      <c r="I3481" s="1">
        <v>2249</v>
      </c>
      <c r="J3481" s="1">
        <v>5504.09375</v>
      </c>
      <c r="K3481" s="1">
        <v>0</v>
      </c>
      <c r="L3481" s="1">
        <v>56</v>
      </c>
      <c r="M3481" s="1">
        <v>0</v>
      </c>
      <c r="N3481" s="1">
        <v>693.95928955078125</v>
      </c>
      <c r="O3481" s="1">
        <v>79.994186401367188</v>
      </c>
      <c r="P3481" s="1">
        <v>0</v>
      </c>
      <c r="Q3481" s="1">
        <v>1033.2669677734375</v>
      </c>
      <c r="R3481" s="1">
        <v>637.33123779296875</v>
      </c>
      <c r="S3481" s="1">
        <v>0</v>
      </c>
      <c r="T3481" s="1">
        <v>29</v>
      </c>
      <c r="U3481" s="1">
        <v>0</v>
      </c>
      <c r="V3481" s="1">
        <v>0</v>
      </c>
      <c r="W3481" s="1">
        <v>0</v>
      </c>
      <c r="X3481" s="1">
        <v>3123</v>
      </c>
      <c r="Y3481" s="1">
        <v>3983.956787109375</v>
      </c>
      <c r="Z3481" s="1">
        <v>1703.0140380859375</v>
      </c>
      <c r="AA3481" s="1">
        <v>0</v>
      </c>
      <c r="AB3481" s="1">
        <v>0</v>
      </c>
      <c r="AC3481" s="1">
        <v>433.31695556640625</v>
      </c>
      <c r="AD3481" s="1">
        <v>4467</v>
      </c>
      <c r="AE3481" s="1">
        <v>0</v>
      </c>
      <c r="AF3481" s="1">
        <v>2318.673828125</v>
      </c>
      <c r="AG3481" s="1">
        <v>175</v>
      </c>
      <c r="AH3481" s="1">
        <v>1422.1298828125</v>
      </c>
      <c r="AI3481" s="1">
        <v>1088</v>
      </c>
      <c r="AJ3481" s="1">
        <v>1635.7994384765625</v>
      </c>
      <c r="AK3481" s="1">
        <v>2839</v>
      </c>
      <c r="AL3481" s="1">
        <v>33471.53125</v>
      </c>
      <c r="AM3481" s="1">
        <v>20423.412109375</v>
      </c>
      <c r="AN3481" s="1">
        <v>13048.1240234375</v>
      </c>
      <c r="AO3481" t="s">
        <v>16291</v>
      </c>
    </row>
    <row r="3482" spans="1:41" x14ac:dyDescent="0.25">
      <c r="A3482" s="1">
        <v>2019</v>
      </c>
      <c r="B3482" t="s">
        <v>2574</v>
      </c>
      <c r="C3482" t="s">
        <v>7078</v>
      </c>
      <c r="D3482" t="s">
        <v>7220</v>
      </c>
      <c r="E3482" t="s">
        <v>7796</v>
      </c>
      <c r="F3482" t="s">
        <v>9472</v>
      </c>
      <c r="G3482" t="s">
        <v>11651</v>
      </c>
      <c r="H3482" t="s">
        <v>12703</v>
      </c>
      <c r="I3482" s="1">
        <v>2291.803466796875</v>
      </c>
      <c r="J3482" s="1">
        <v>4710.97021484375</v>
      </c>
      <c r="K3482" s="1">
        <v>0</v>
      </c>
      <c r="L3482" s="1">
        <v>31.012226104736328</v>
      </c>
      <c r="M3482" s="1">
        <v>0</v>
      </c>
      <c r="N3482" s="1">
        <v>432.89657592773438</v>
      </c>
      <c r="O3482" s="1">
        <v>949.10406494140625</v>
      </c>
      <c r="P3482" s="1">
        <v>0</v>
      </c>
      <c r="Q3482" s="1">
        <v>464.56002807617188</v>
      </c>
      <c r="R3482" s="1">
        <v>1081.411865234375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2321.781982421875</v>
      </c>
      <c r="Y3482" s="1">
        <v>8687.791015625</v>
      </c>
      <c r="Z3482" s="1">
        <v>2144.31640625</v>
      </c>
      <c r="AA3482" s="1">
        <v>0</v>
      </c>
      <c r="AB3482" s="1">
        <v>0</v>
      </c>
      <c r="AC3482" s="1">
        <v>726.34454345703125</v>
      </c>
      <c r="AD3482" s="1">
        <v>4016.083251953125</v>
      </c>
      <c r="AE3482" s="1">
        <v>0</v>
      </c>
      <c r="AF3482" s="1">
        <v>3925.758056640625</v>
      </c>
      <c r="AG3482" s="1">
        <v>0</v>
      </c>
      <c r="AH3482" s="1">
        <v>2488.44384765625</v>
      </c>
      <c r="AI3482" s="1">
        <v>1078.191650390625</v>
      </c>
      <c r="AJ3482" s="1">
        <v>0</v>
      </c>
      <c r="AK3482" s="1">
        <v>535.477783203125</v>
      </c>
      <c r="AL3482" s="1">
        <v>35885.9453125</v>
      </c>
      <c r="AM3482" s="1">
        <v>24496.86328125</v>
      </c>
      <c r="AN3482" s="1">
        <v>11389.08203125</v>
      </c>
      <c r="AO3482" t="s">
        <v>16292</v>
      </c>
    </row>
    <row r="3483" spans="1:41" x14ac:dyDescent="0.25">
      <c r="A3483" s="1">
        <v>2019</v>
      </c>
      <c r="B3483" t="s">
        <v>2574</v>
      </c>
      <c r="C3483" t="s">
        <v>7078</v>
      </c>
      <c r="D3483" t="s">
        <v>7220</v>
      </c>
      <c r="E3483" t="s">
        <v>7796</v>
      </c>
      <c r="F3483" t="s">
        <v>9472</v>
      </c>
      <c r="G3483" t="s">
        <v>11652</v>
      </c>
      <c r="H3483" t="s">
        <v>12703</v>
      </c>
      <c r="I3483" s="1">
        <v>2217</v>
      </c>
      <c r="J3483" s="1">
        <v>4557.2060546875</v>
      </c>
      <c r="K3483" s="1">
        <v>0</v>
      </c>
      <c r="L3483" s="1">
        <v>30</v>
      </c>
      <c r="M3483" s="1">
        <v>0</v>
      </c>
      <c r="N3483" s="1">
        <v>418.76702880859375</v>
      </c>
      <c r="O3483" s="1">
        <v>918.125732421875</v>
      </c>
      <c r="P3483" s="1">
        <v>0</v>
      </c>
      <c r="Q3483" s="1">
        <v>449.39700317382813</v>
      </c>
      <c r="R3483" s="1">
        <v>1046.1151123046875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2246</v>
      </c>
      <c r="Y3483" s="1">
        <v>8404.2255859375</v>
      </c>
      <c r="Z3483" s="1">
        <v>2074.326904296875</v>
      </c>
      <c r="AA3483" s="1">
        <v>0</v>
      </c>
      <c r="AB3483" s="1">
        <v>0</v>
      </c>
      <c r="AC3483" s="1">
        <v>702.636962890625</v>
      </c>
      <c r="AD3483" s="1">
        <v>3885</v>
      </c>
      <c r="AE3483" s="1">
        <v>0</v>
      </c>
      <c r="AF3483" s="1">
        <v>3797.623046875</v>
      </c>
      <c r="AG3483" s="1">
        <v>0</v>
      </c>
      <c r="AH3483" s="1">
        <v>2407.22216796875</v>
      </c>
      <c r="AI3483" s="1">
        <v>1043</v>
      </c>
      <c r="AJ3483" s="1">
        <v>0</v>
      </c>
      <c r="AK3483" s="1">
        <v>518</v>
      </c>
      <c r="AL3483" s="1">
        <v>34714.64453125</v>
      </c>
      <c r="AM3483" s="1">
        <v>23697.296875</v>
      </c>
      <c r="AN3483" s="1">
        <v>11017.34765625</v>
      </c>
      <c r="AO3483" t="s">
        <v>16293</v>
      </c>
    </row>
    <row r="3484" spans="1:41" x14ac:dyDescent="0.25">
      <c r="A3484" s="1">
        <v>2019</v>
      </c>
      <c r="B3484" t="s">
        <v>2574</v>
      </c>
      <c r="C3484" t="s">
        <v>7078</v>
      </c>
      <c r="D3484" t="s">
        <v>7220</v>
      </c>
      <c r="E3484" t="s">
        <v>7796</v>
      </c>
      <c r="F3484" t="s">
        <v>9473</v>
      </c>
      <c r="G3484" t="s">
        <v>11653</v>
      </c>
      <c r="H3484" t="s">
        <v>12703</v>
      </c>
      <c r="I3484" s="1">
        <v>851.802490234375</v>
      </c>
      <c r="J3484" s="1">
        <v>4211.46044921875</v>
      </c>
      <c r="K3484" s="1">
        <v>0</v>
      </c>
      <c r="L3484" s="1">
        <v>18.607336044311523</v>
      </c>
      <c r="M3484" s="1">
        <v>0</v>
      </c>
      <c r="N3484" s="1">
        <v>2120.148193359375</v>
      </c>
      <c r="O3484" s="1">
        <v>73.81524658203125</v>
      </c>
      <c r="P3484" s="1">
        <v>0</v>
      </c>
      <c r="Q3484" s="1">
        <v>0</v>
      </c>
      <c r="R3484" s="1">
        <v>1643.6162109375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1488.5867919921875</v>
      </c>
      <c r="Y3484" s="1">
        <v>4207.87060546875</v>
      </c>
      <c r="Z3484" s="1">
        <v>279.9566650390625</v>
      </c>
      <c r="AA3484" s="1">
        <v>0</v>
      </c>
      <c r="AB3484" s="1">
        <v>0</v>
      </c>
      <c r="AC3484" s="1">
        <v>995.24713134765625</v>
      </c>
      <c r="AD3484" s="1">
        <v>6770.6533203125</v>
      </c>
      <c r="AE3484" s="1">
        <v>0</v>
      </c>
      <c r="AF3484" s="1">
        <v>418.49859619140625</v>
      </c>
      <c r="AG3484" s="1">
        <v>9281.958984375</v>
      </c>
      <c r="AH3484" s="1">
        <v>57.463760375976563</v>
      </c>
      <c r="AI3484" s="1">
        <v>174.533935546875</v>
      </c>
      <c r="AJ3484" s="1">
        <v>91.026206970214844</v>
      </c>
      <c r="AK3484" s="1">
        <v>240.86161804199219</v>
      </c>
      <c r="AL3484" s="1">
        <v>32926.10546875</v>
      </c>
      <c r="AM3484" s="1">
        <v>24120.193359375</v>
      </c>
      <c r="AN3484" s="1">
        <v>8805.9150390625</v>
      </c>
      <c r="AO3484" t="s">
        <v>16294</v>
      </c>
    </row>
    <row r="3485" spans="1:41" x14ac:dyDescent="0.25">
      <c r="A3485" s="1">
        <v>2019</v>
      </c>
      <c r="B3485" t="s">
        <v>2574</v>
      </c>
      <c r="C3485" t="s">
        <v>7078</v>
      </c>
      <c r="D3485" t="s">
        <v>7220</v>
      </c>
      <c r="E3485" t="s">
        <v>7796</v>
      </c>
      <c r="F3485" t="s">
        <v>9473</v>
      </c>
      <c r="G3485" t="s">
        <v>11654</v>
      </c>
      <c r="H3485" t="s">
        <v>12703</v>
      </c>
      <c r="I3485" s="1">
        <v>824</v>
      </c>
      <c r="J3485" s="1">
        <v>4074</v>
      </c>
      <c r="K3485" s="1">
        <v>0</v>
      </c>
      <c r="L3485" s="1">
        <v>18</v>
      </c>
      <c r="M3485" s="1">
        <v>0</v>
      </c>
      <c r="N3485" s="1">
        <v>2050.947509765625</v>
      </c>
      <c r="O3485" s="1">
        <v>71.405952453613281</v>
      </c>
      <c r="P3485" s="1">
        <v>0</v>
      </c>
      <c r="Q3485" s="1">
        <v>0</v>
      </c>
      <c r="R3485" s="1">
        <v>1589.96923828125</v>
      </c>
      <c r="S3485" s="1">
        <v>0</v>
      </c>
      <c r="T3485" s="1">
        <v>0</v>
      </c>
      <c r="U3485" s="1">
        <v>0</v>
      </c>
      <c r="V3485" s="1">
        <v>0</v>
      </c>
      <c r="W3485" s="1">
        <v>0</v>
      </c>
      <c r="X3485" s="1">
        <v>1440</v>
      </c>
      <c r="Y3485" s="1">
        <v>4070.527587890625</v>
      </c>
      <c r="Z3485" s="1">
        <v>270.81900024414063</v>
      </c>
      <c r="AA3485" s="1">
        <v>0</v>
      </c>
      <c r="AB3485" s="1">
        <v>0</v>
      </c>
      <c r="AC3485" s="1">
        <v>962.7626953125</v>
      </c>
      <c r="AD3485" s="1">
        <v>6549.662109375</v>
      </c>
      <c r="AE3485" s="1">
        <v>0</v>
      </c>
      <c r="AF3485" s="1">
        <v>404.8389892578125</v>
      </c>
      <c r="AG3485" s="1">
        <v>8979</v>
      </c>
      <c r="AH3485" s="1">
        <v>55.588169097900391</v>
      </c>
      <c r="AI3485" s="1">
        <v>168.83721923828125</v>
      </c>
      <c r="AJ3485" s="1">
        <v>88.055152893066406</v>
      </c>
      <c r="AK3485" s="1">
        <v>233</v>
      </c>
      <c r="AL3485" s="1">
        <v>31851.4140625</v>
      </c>
      <c r="AM3485" s="1">
        <v>23332.91796875</v>
      </c>
      <c r="AN3485" s="1">
        <v>8518.494140625</v>
      </c>
      <c r="AO3485" t="s">
        <v>16295</v>
      </c>
    </row>
    <row r="3486" spans="1:41" x14ac:dyDescent="0.25">
      <c r="A3486" s="1">
        <v>2019</v>
      </c>
      <c r="B3486" t="s">
        <v>2574</v>
      </c>
      <c r="C3486" t="s">
        <v>7078</v>
      </c>
      <c r="D3486" t="s">
        <v>7220</v>
      </c>
      <c r="E3486" t="s">
        <v>7796</v>
      </c>
      <c r="F3486" t="s">
        <v>9474</v>
      </c>
      <c r="G3486" t="s">
        <v>11655</v>
      </c>
      <c r="H3486" t="s">
        <v>12703</v>
      </c>
      <c r="I3486" s="1">
        <v>99.239120483398438</v>
      </c>
      <c r="J3486" s="1">
        <v>1009.8375244140625</v>
      </c>
      <c r="K3486" s="1">
        <v>0</v>
      </c>
      <c r="L3486" s="1">
        <v>158.162353515625</v>
      </c>
      <c r="M3486" s="1">
        <v>0</v>
      </c>
      <c r="N3486" s="1">
        <v>905.19744873046875</v>
      </c>
      <c r="O3486" s="1">
        <v>0</v>
      </c>
      <c r="P3486" s="1">
        <v>161.26356506347656</v>
      </c>
      <c r="Q3486" s="1">
        <v>414.80404663085938</v>
      </c>
      <c r="R3486" s="1">
        <v>41.349632263183594</v>
      </c>
      <c r="S3486" s="1">
        <v>0</v>
      </c>
      <c r="T3486" s="1">
        <v>0</v>
      </c>
      <c r="U3486" s="1">
        <v>50.653301239013672</v>
      </c>
      <c r="V3486" s="1">
        <v>0</v>
      </c>
      <c r="W3486" s="1">
        <v>0</v>
      </c>
      <c r="X3486" s="1">
        <v>233.62542724609375</v>
      </c>
      <c r="Y3486" s="1">
        <v>90.617668151855469</v>
      </c>
      <c r="Z3486" s="1">
        <v>885.92315673828125</v>
      </c>
      <c r="AA3486" s="1">
        <v>0</v>
      </c>
      <c r="AB3486" s="1">
        <v>0</v>
      </c>
      <c r="AC3486" s="1">
        <v>0</v>
      </c>
      <c r="AD3486" s="1">
        <v>1334.0322265625</v>
      </c>
      <c r="AE3486" s="1">
        <v>361.80929565429688</v>
      </c>
      <c r="AF3486" s="1">
        <v>1432.3409423828125</v>
      </c>
      <c r="AG3486" s="1">
        <v>2940.99267578125</v>
      </c>
      <c r="AH3486" s="1">
        <v>2738.07470703125</v>
      </c>
      <c r="AI3486" s="1">
        <v>491.02691650390625</v>
      </c>
      <c r="AJ3486" s="1">
        <v>5164.37353515625</v>
      </c>
      <c r="AK3486" s="1">
        <v>286.34622192382813</v>
      </c>
      <c r="AL3486" s="1">
        <v>18799.66796875</v>
      </c>
      <c r="AM3486" s="1">
        <v>13716.564453125</v>
      </c>
      <c r="AN3486" s="1">
        <v>5083.10546875</v>
      </c>
      <c r="AO3486" t="s">
        <v>16296</v>
      </c>
    </row>
    <row r="3487" spans="1:41" x14ac:dyDescent="0.25">
      <c r="A3487" s="1">
        <v>2019</v>
      </c>
      <c r="B3487" t="s">
        <v>2574</v>
      </c>
      <c r="C3487" t="s">
        <v>7078</v>
      </c>
      <c r="D3487" t="s">
        <v>7220</v>
      </c>
      <c r="E3487" t="s">
        <v>7796</v>
      </c>
      <c r="F3487" t="s">
        <v>9474</v>
      </c>
      <c r="G3487" t="s">
        <v>11656</v>
      </c>
      <c r="H3487" t="s">
        <v>12703</v>
      </c>
      <c r="I3487" s="1">
        <v>96</v>
      </c>
      <c r="J3487" s="1">
        <v>976.87689208984375</v>
      </c>
      <c r="K3487" s="1">
        <v>0</v>
      </c>
      <c r="L3487" s="1">
        <v>153</v>
      </c>
      <c r="M3487" s="1">
        <v>0</v>
      </c>
      <c r="N3487" s="1">
        <v>875.6522216796875</v>
      </c>
      <c r="O3487" s="1">
        <v>0</v>
      </c>
      <c r="P3487" s="1">
        <v>156</v>
      </c>
      <c r="Q3487" s="1">
        <v>401.2650146484375</v>
      </c>
      <c r="R3487" s="1">
        <v>40</v>
      </c>
      <c r="S3487" s="1">
        <v>0</v>
      </c>
      <c r="T3487" s="1">
        <v>0</v>
      </c>
      <c r="U3487" s="1">
        <v>49</v>
      </c>
      <c r="V3487" s="1">
        <v>0</v>
      </c>
      <c r="W3487" s="1">
        <v>0</v>
      </c>
      <c r="X3487" s="1">
        <v>226</v>
      </c>
      <c r="Y3487" s="1">
        <v>87.659950256347656</v>
      </c>
      <c r="Z3487" s="1">
        <v>857.00701904296875</v>
      </c>
      <c r="AA3487" s="1">
        <v>0</v>
      </c>
      <c r="AB3487" s="1">
        <v>0</v>
      </c>
      <c r="AC3487" s="1">
        <v>0</v>
      </c>
      <c r="AD3487" s="1">
        <v>1290.489990234375</v>
      </c>
      <c r="AE3487" s="1">
        <v>350</v>
      </c>
      <c r="AF3487" s="1">
        <v>1385.5899658203125</v>
      </c>
      <c r="AG3487" s="1">
        <v>2845</v>
      </c>
      <c r="AH3487" s="1">
        <v>2648.705078125</v>
      </c>
      <c r="AI3487" s="1">
        <v>475</v>
      </c>
      <c r="AJ3487" s="1">
        <v>4995.810546875</v>
      </c>
      <c r="AK3487" s="1">
        <v>277</v>
      </c>
      <c r="AL3487" s="1">
        <v>18186.056640625</v>
      </c>
      <c r="AM3487" s="1">
        <v>13268.861328125</v>
      </c>
      <c r="AN3487" s="1">
        <v>4917.1953125</v>
      </c>
      <c r="AO3487" t="s">
        <v>16297</v>
      </c>
    </row>
    <row r="3488" spans="1:41" x14ac:dyDescent="0.25">
      <c r="A3488" s="1">
        <v>2019</v>
      </c>
      <c r="B3488" t="s">
        <v>2574</v>
      </c>
      <c r="C3488" t="s">
        <v>7078</v>
      </c>
      <c r="D3488" t="s">
        <v>7220</v>
      </c>
      <c r="E3488" t="s">
        <v>7796</v>
      </c>
      <c r="F3488" t="s">
        <v>9475</v>
      </c>
      <c r="G3488" t="s">
        <v>11657</v>
      </c>
      <c r="H3488" t="s">
        <v>12703</v>
      </c>
      <c r="I3488" s="1">
        <v>16586.37109375</v>
      </c>
      <c r="J3488" s="1">
        <v>51115.30078125</v>
      </c>
      <c r="K3488" s="1">
        <v>679.47747802734375</v>
      </c>
      <c r="L3488" s="1">
        <v>4226.96630859375</v>
      </c>
      <c r="M3488" s="1">
        <v>0</v>
      </c>
      <c r="N3488" s="1">
        <v>12107.1552734375</v>
      </c>
      <c r="O3488" s="1">
        <v>5528.31298828125</v>
      </c>
      <c r="P3488" s="1">
        <v>218.80587768554688</v>
      </c>
      <c r="Q3488" s="1">
        <v>8632.6767578125</v>
      </c>
      <c r="R3488" s="1">
        <v>10829.15625</v>
      </c>
      <c r="S3488" s="1">
        <v>24.151288986206055</v>
      </c>
      <c r="T3488" s="1">
        <v>111.64401245117188</v>
      </c>
      <c r="U3488" s="1">
        <v>208.81565856933594</v>
      </c>
      <c r="V3488" s="1">
        <v>0</v>
      </c>
      <c r="W3488" s="1">
        <v>0</v>
      </c>
      <c r="X3488" s="1">
        <v>22653.396484375</v>
      </c>
      <c r="Y3488" s="1"/>
      <c r="Z3488" s="1">
        <v>23796.064453125</v>
      </c>
      <c r="AA3488" s="1">
        <v>932.1409912109375</v>
      </c>
      <c r="AB3488" s="1">
        <v>192.27580261230469</v>
      </c>
      <c r="AC3488" s="1">
        <v>14591.146484375</v>
      </c>
      <c r="AD3488" s="1">
        <v>39577.37109375</v>
      </c>
      <c r="AE3488" s="1">
        <v>913.420654296875</v>
      </c>
      <c r="AF3488" s="1">
        <v>42728.84765625</v>
      </c>
      <c r="AG3488" s="1">
        <v>26176.38671875</v>
      </c>
      <c r="AH3488" s="1">
        <v>26706.994140625</v>
      </c>
      <c r="AI3488" s="1">
        <v>9427.490234375</v>
      </c>
      <c r="AJ3488" s="1">
        <v>15050.80859375</v>
      </c>
      <c r="AK3488" s="1">
        <v>7135.9130859375</v>
      </c>
      <c r="AL3488" s="1">
        <v>340151.09375</v>
      </c>
      <c r="AM3488" s="1">
        <v>228114.0625</v>
      </c>
      <c r="AN3488" s="1">
        <v>112037.0234375</v>
      </c>
      <c r="AO3488" t="s">
        <v>16298</v>
      </c>
    </row>
    <row r="3489" spans="1:41" x14ac:dyDescent="0.25">
      <c r="A3489" s="1">
        <v>2019</v>
      </c>
      <c r="B3489" t="s">
        <v>2574</v>
      </c>
      <c r="C3489" t="s">
        <v>7078</v>
      </c>
      <c r="D3489" t="s">
        <v>7220</v>
      </c>
      <c r="E3489" t="s">
        <v>7796</v>
      </c>
      <c r="F3489" t="s">
        <v>9475</v>
      </c>
      <c r="G3489" t="s">
        <v>11658</v>
      </c>
      <c r="H3489" t="s">
        <v>12703</v>
      </c>
      <c r="I3489" s="1">
        <v>16045</v>
      </c>
      <c r="J3489" s="1">
        <v>49446.91796875</v>
      </c>
      <c r="K3489" s="1">
        <v>657.29962158203125</v>
      </c>
      <c r="L3489" s="1">
        <v>4089</v>
      </c>
      <c r="M3489" s="1">
        <v>0</v>
      </c>
      <c r="N3489" s="1">
        <v>11711.9833984375</v>
      </c>
      <c r="O3489" s="1">
        <v>5347.87109375</v>
      </c>
      <c r="P3489" s="1">
        <v>211.66415405273438</v>
      </c>
      <c r="Q3489" s="1">
        <v>8350.91015625</v>
      </c>
      <c r="R3489" s="1">
        <v>10475.697265625</v>
      </c>
      <c r="S3489" s="1">
        <v>23.363000869750977</v>
      </c>
      <c r="T3489" s="1">
        <v>108</v>
      </c>
      <c r="U3489" s="1">
        <v>202</v>
      </c>
      <c r="V3489" s="1">
        <v>0</v>
      </c>
      <c r="W3489" s="1">
        <v>0</v>
      </c>
      <c r="X3489" s="1">
        <v>21914</v>
      </c>
      <c r="Y3489" s="1"/>
      <c r="Z3489" s="1">
        <v>23019.37109375</v>
      </c>
      <c r="AA3489" s="1">
        <v>901.71630859375</v>
      </c>
      <c r="AB3489" s="1">
        <v>186</v>
      </c>
      <c r="AC3489" s="1">
        <v>14114.8974609375</v>
      </c>
      <c r="AD3489" s="1">
        <v>38285.58203125</v>
      </c>
      <c r="AE3489" s="1">
        <v>883.60699462890625</v>
      </c>
      <c r="AF3489" s="1">
        <v>41334.1953125</v>
      </c>
      <c r="AG3489" s="1">
        <v>25322</v>
      </c>
      <c r="AH3489" s="1">
        <v>25835.2890625</v>
      </c>
      <c r="AI3489" s="1">
        <v>9119.78125</v>
      </c>
      <c r="AJ3489" s="1">
        <v>14559.556640625</v>
      </c>
      <c r="AK3489" s="1">
        <v>6903</v>
      </c>
      <c r="AL3489" s="1">
        <v>329048.6875</v>
      </c>
      <c r="AM3489" s="1">
        <v>220668.53125</v>
      </c>
      <c r="AN3489" s="1">
        <v>108380.1875</v>
      </c>
      <c r="AO3489" t="s">
        <v>16299</v>
      </c>
    </row>
    <row r="3490" spans="1:41" x14ac:dyDescent="0.25">
      <c r="A3490" s="1">
        <v>2019</v>
      </c>
      <c r="B3490" t="s">
        <v>2574</v>
      </c>
      <c r="C3490" t="s">
        <v>7078</v>
      </c>
      <c r="D3490" t="s">
        <v>7220</v>
      </c>
      <c r="E3490" t="s">
        <v>7796</v>
      </c>
      <c r="F3490" t="s">
        <v>9476</v>
      </c>
      <c r="G3490" t="s">
        <v>11659</v>
      </c>
      <c r="H3490" t="s">
        <v>12703</v>
      </c>
      <c r="I3490" s="1">
        <v>0</v>
      </c>
      <c r="J3490" s="1">
        <v>0</v>
      </c>
      <c r="K3490" s="1">
        <v>1333.696533203125</v>
      </c>
      <c r="L3490" s="1"/>
      <c r="M3490" s="1"/>
      <c r="N3490" s="1">
        <v>0</v>
      </c>
      <c r="O3490" s="1">
        <v>489.9134521484375</v>
      </c>
      <c r="P3490" s="1">
        <v>0</v>
      </c>
      <c r="Q3490" s="1">
        <v>0</v>
      </c>
      <c r="R3490" s="1">
        <v>0</v>
      </c>
      <c r="S3490" s="1"/>
      <c r="T3490" s="1">
        <v>0</v>
      </c>
      <c r="U3490" s="1">
        <v>8.2699270248413086</v>
      </c>
      <c r="V3490" s="1">
        <v>71.38641357421875</v>
      </c>
      <c r="W3490" s="1"/>
      <c r="X3490" s="1">
        <v>0</v>
      </c>
      <c r="Y3490" s="1">
        <v>2786.654052734375</v>
      </c>
      <c r="Z3490" s="1">
        <v>0</v>
      </c>
      <c r="AA3490" s="1"/>
      <c r="AB3490" s="1">
        <v>10804.6591796875</v>
      </c>
      <c r="AC3490" s="1">
        <v>3.1229207515716553</v>
      </c>
      <c r="AD3490" s="1">
        <v>16.539854049682617</v>
      </c>
      <c r="AE3490" s="1">
        <v>76.496826171875</v>
      </c>
      <c r="AF3490" s="1"/>
      <c r="AG3490" s="1">
        <v>0</v>
      </c>
      <c r="AH3490" s="1">
        <v>279.11001586914063</v>
      </c>
      <c r="AI3490" s="1"/>
      <c r="AJ3490" s="1">
        <v>15.460101127624512</v>
      </c>
      <c r="AK3490" s="1"/>
      <c r="AL3490" s="1">
        <v>15885.310546875</v>
      </c>
      <c r="AM3490" s="1">
        <v>2961.39013671875</v>
      </c>
      <c r="AN3490" s="1">
        <v>12923.919921875</v>
      </c>
      <c r="AO3490" t="s">
        <v>16300</v>
      </c>
    </row>
    <row r="3491" spans="1:41" x14ac:dyDescent="0.25">
      <c r="A3491" s="1">
        <v>2019</v>
      </c>
      <c r="B3491" t="s">
        <v>2574</v>
      </c>
      <c r="C3491" t="s">
        <v>7078</v>
      </c>
      <c r="D3491" t="s">
        <v>7220</v>
      </c>
      <c r="E3491" t="s">
        <v>7796</v>
      </c>
      <c r="F3491" t="s">
        <v>9476</v>
      </c>
      <c r="G3491" t="s">
        <v>11660</v>
      </c>
      <c r="H3491" t="s">
        <v>12703</v>
      </c>
      <c r="I3491" s="1">
        <v>0</v>
      </c>
      <c r="J3491" s="1">
        <v>0</v>
      </c>
      <c r="K3491" s="1">
        <v>1290.165283203125</v>
      </c>
      <c r="L3491" s="1"/>
      <c r="M3491" s="1"/>
      <c r="N3491" s="1">
        <v>0</v>
      </c>
      <c r="O3491" s="1">
        <v>473.92288208007813</v>
      </c>
      <c r="P3491" s="1">
        <v>0</v>
      </c>
      <c r="Q3491" s="1">
        <v>0</v>
      </c>
      <c r="R3491" s="1">
        <v>0</v>
      </c>
      <c r="S3491" s="1"/>
      <c r="T3491" s="1">
        <v>0</v>
      </c>
      <c r="U3491" s="1">
        <v>8</v>
      </c>
      <c r="V3491" s="1">
        <v>69.056388854980469</v>
      </c>
      <c r="W3491" s="1"/>
      <c r="X3491" s="1">
        <v>0</v>
      </c>
      <c r="Y3491" s="1">
        <v>2695.698974609375</v>
      </c>
      <c r="Z3491" s="1">
        <v>0</v>
      </c>
      <c r="AA3491" s="1"/>
      <c r="AB3491" s="1">
        <v>10452</v>
      </c>
      <c r="AC3491" s="1">
        <v>3.0209898948669434</v>
      </c>
      <c r="AD3491" s="1">
        <v>16</v>
      </c>
      <c r="AE3491" s="1">
        <v>74</v>
      </c>
      <c r="AF3491" s="1"/>
      <c r="AG3491" s="1">
        <v>0</v>
      </c>
      <c r="AH3491" s="1">
        <v>270</v>
      </c>
      <c r="AI3491" s="1"/>
      <c r="AJ3491" s="1">
        <v>14.955490112304688</v>
      </c>
      <c r="AK3491" s="1"/>
      <c r="AL3491" s="1">
        <v>15366.8193359375</v>
      </c>
      <c r="AM3491" s="1">
        <v>2864.73193359375</v>
      </c>
      <c r="AN3491" s="1">
        <v>12502.087890625</v>
      </c>
      <c r="AO3491" t="s">
        <v>16301</v>
      </c>
    </row>
    <row r="3492" spans="1:41" x14ac:dyDescent="0.25">
      <c r="A3492" s="1">
        <v>2019</v>
      </c>
      <c r="B3492" t="s">
        <v>2574</v>
      </c>
      <c r="C3492" t="s">
        <v>7078</v>
      </c>
      <c r="D3492" t="s">
        <v>7220</v>
      </c>
      <c r="E3492" t="s">
        <v>7796</v>
      </c>
      <c r="F3492" t="s">
        <v>9477</v>
      </c>
      <c r="G3492" t="s">
        <v>11661</v>
      </c>
      <c r="H3492" t="s">
        <v>12703</v>
      </c>
      <c r="I3492" s="1">
        <v>0</v>
      </c>
      <c r="J3492" s="1">
        <v>639.88555908203125</v>
      </c>
      <c r="K3492" s="1">
        <v>0</v>
      </c>
      <c r="L3492" s="1"/>
      <c r="M3492" s="1"/>
      <c r="N3492" s="1"/>
      <c r="O3492" s="1"/>
      <c r="P3492" s="1">
        <v>0</v>
      </c>
      <c r="Q3492" s="1">
        <v>176.03056335449219</v>
      </c>
      <c r="R3492" s="1">
        <v>0</v>
      </c>
      <c r="S3492" s="1"/>
      <c r="T3492" s="1"/>
      <c r="U3492" s="1"/>
      <c r="V3492" s="1">
        <v>0</v>
      </c>
      <c r="W3492" s="1"/>
      <c r="X3492" s="1"/>
      <c r="Y3492" s="1">
        <v>572.77203369140625</v>
      </c>
      <c r="Z3492" s="1">
        <v>0</v>
      </c>
      <c r="AA3492" s="1"/>
      <c r="AB3492" s="1">
        <v>0</v>
      </c>
      <c r="AC3492" s="1"/>
      <c r="AD3492" s="1">
        <v>0</v>
      </c>
      <c r="AE3492" s="1">
        <v>0</v>
      </c>
      <c r="AF3492" s="1"/>
      <c r="AG3492" s="1">
        <v>0</v>
      </c>
      <c r="AH3492" s="1"/>
      <c r="AI3492" s="1"/>
      <c r="AJ3492" s="1"/>
      <c r="AK3492" s="1">
        <v>0</v>
      </c>
      <c r="AL3492" s="1">
        <v>1388.688232421875</v>
      </c>
      <c r="AM3492" s="1">
        <v>1388.688232421875</v>
      </c>
      <c r="AN3492" s="1">
        <v>0</v>
      </c>
      <c r="AO3492" t="s">
        <v>16302</v>
      </c>
    </row>
    <row r="3493" spans="1:41" x14ac:dyDescent="0.25">
      <c r="A3493" s="1">
        <v>2019</v>
      </c>
      <c r="B3493" t="s">
        <v>2574</v>
      </c>
      <c r="C3493" t="s">
        <v>7078</v>
      </c>
      <c r="D3493" t="s">
        <v>7220</v>
      </c>
      <c r="E3493" t="s">
        <v>7796</v>
      </c>
      <c r="F3493" t="s">
        <v>9477</v>
      </c>
      <c r="G3493" t="s">
        <v>11662</v>
      </c>
      <c r="H3493" t="s">
        <v>12703</v>
      </c>
      <c r="I3493" s="1">
        <v>0</v>
      </c>
      <c r="J3493" s="1">
        <v>619</v>
      </c>
      <c r="K3493" s="1">
        <v>0</v>
      </c>
      <c r="L3493" s="1"/>
      <c r="M3493" s="1"/>
      <c r="N3493" s="1"/>
      <c r="O3493" s="1"/>
      <c r="P3493" s="1">
        <v>0</v>
      </c>
      <c r="Q3493" s="1">
        <v>170.28500366210938</v>
      </c>
      <c r="R3493" s="1">
        <v>0</v>
      </c>
      <c r="S3493" s="1"/>
      <c r="T3493" s="1"/>
      <c r="U3493" s="1"/>
      <c r="V3493" s="1">
        <v>0</v>
      </c>
      <c r="W3493" s="1"/>
      <c r="X3493" s="1"/>
      <c r="Y3493" s="1">
        <v>554.0770263671875</v>
      </c>
      <c r="Z3493" s="1">
        <v>0</v>
      </c>
      <c r="AA3493" s="1"/>
      <c r="AB3493" s="1">
        <v>0</v>
      </c>
      <c r="AC3493" s="1"/>
      <c r="AD3493" s="1">
        <v>0</v>
      </c>
      <c r="AE3493" s="1">
        <v>0</v>
      </c>
      <c r="AF3493" s="1"/>
      <c r="AG3493" s="1">
        <v>0</v>
      </c>
      <c r="AH3493" s="1"/>
      <c r="AI3493" s="1"/>
      <c r="AJ3493" s="1"/>
      <c r="AK3493" s="1">
        <v>0</v>
      </c>
      <c r="AL3493" s="1">
        <v>1343.362060546875</v>
      </c>
      <c r="AM3493" s="1">
        <v>1343.362060546875</v>
      </c>
      <c r="AN3493" s="1">
        <v>0</v>
      </c>
      <c r="AO3493" t="s">
        <v>16303</v>
      </c>
    </row>
    <row r="3494" spans="1:41" x14ac:dyDescent="0.25">
      <c r="A3494" s="1">
        <v>2019</v>
      </c>
      <c r="B3494" t="s">
        <v>2574</v>
      </c>
      <c r="C3494" t="s">
        <v>7078</v>
      </c>
      <c r="D3494" t="s">
        <v>7220</v>
      </c>
      <c r="E3494" t="s">
        <v>7796</v>
      </c>
      <c r="F3494" t="s">
        <v>9478</v>
      </c>
      <c r="G3494" t="s">
        <v>11663</v>
      </c>
      <c r="H3494" t="s">
        <v>12703</v>
      </c>
      <c r="I3494" s="1">
        <v>0</v>
      </c>
      <c r="J3494" s="1">
        <v>0</v>
      </c>
      <c r="K3494" s="1">
        <v>0</v>
      </c>
      <c r="L3494" s="1"/>
      <c r="M3494" s="1"/>
      <c r="N3494" s="1"/>
      <c r="O3494" s="1"/>
      <c r="P3494" s="1">
        <v>0</v>
      </c>
      <c r="Q3494" s="1"/>
      <c r="R3494" s="1">
        <v>0</v>
      </c>
      <c r="S3494" s="1"/>
      <c r="T3494" s="1"/>
      <c r="U3494" s="1"/>
      <c r="V3494" s="1">
        <v>0</v>
      </c>
      <c r="W3494" s="1"/>
      <c r="X3494" s="1"/>
      <c r="Y3494" s="1">
        <v>0</v>
      </c>
      <c r="Z3494" s="1">
        <v>0</v>
      </c>
      <c r="AA3494" s="1"/>
      <c r="AB3494" s="1">
        <v>0</v>
      </c>
      <c r="AC3494" s="1"/>
      <c r="AD3494" s="1">
        <v>0</v>
      </c>
      <c r="AE3494" s="1">
        <v>0</v>
      </c>
      <c r="AF3494" s="1"/>
      <c r="AG3494" s="1">
        <v>0</v>
      </c>
      <c r="AH3494" s="1"/>
      <c r="AI3494" s="1"/>
      <c r="AJ3494" s="1"/>
      <c r="AK3494" s="1">
        <v>0</v>
      </c>
      <c r="AL3494" s="1">
        <v>0</v>
      </c>
      <c r="AM3494" s="1">
        <v>0</v>
      </c>
      <c r="AN3494" s="1">
        <v>0</v>
      </c>
      <c r="AO3494" t="s">
        <v>16304</v>
      </c>
    </row>
    <row r="3495" spans="1:41" x14ac:dyDescent="0.25">
      <c r="A3495" s="1">
        <v>2019</v>
      </c>
      <c r="B3495" t="s">
        <v>2574</v>
      </c>
      <c r="C3495" t="s">
        <v>7078</v>
      </c>
      <c r="D3495" t="s">
        <v>7220</v>
      </c>
      <c r="E3495" t="s">
        <v>7796</v>
      </c>
      <c r="F3495" t="s">
        <v>9478</v>
      </c>
      <c r="G3495" t="s">
        <v>11664</v>
      </c>
      <c r="H3495" t="s">
        <v>12703</v>
      </c>
      <c r="I3495" s="1">
        <v>0</v>
      </c>
      <c r="J3495" s="1">
        <v>0</v>
      </c>
      <c r="K3495" s="1">
        <v>0</v>
      </c>
      <c r="L3495" s="1"/>
      <c r="M3495" s="1"/>
      <c r="N3495" s="1"/>
      <c r="O3495" s="1"/>
      <c r="P3495" s="1">
        <v>0</v>
      </c>
      <c r="Q3495" s="1"/>
      <c r="R3495" s="1">
        <v>0</v>
      </c>
      <c r="S3495" s="1"/>
      <c r="T3495" s="1"/>
      <c r="U3495" s="1"/>
      <c r="V3495" s="1">
        <v>0</v>
      </c>
      <c r="W3495" s="1"/>
      <c r="X3495" s="1"/>
      <c r="Y3495" s="1">
        <v>0</v>
      </c>
      <c r="Z3495" s="1">
        <v>0</v>
      </c>
      <c r="AA3495" s="1"/>
      <c r="AB3495" s="1">
        <v>0</v>
      </c>
      <c r="AC3495" s="1"/>
      <c r="AD3495" s="1">
        <v>0</v>
      </c>
      <c r="AE3495" s="1">
        <v>0</v>
      </c>
      <c r="AF3495" s="1"/>
      <c r="AG3495" s="1">
        <v>0</v>
      </c>
      <c r="AH3495" s="1"/>
      <c r="AI3495" s="1"/>
      <c r="AJ3495" s="1"/>
      <c r="AK3495" s="1">
        <v>0</v>
      </c>
      <c r="AL3495" s="1">
        <v>0</v>
      </c>
      <c r="AM3495" s="1">
        <v>0</v>
      </c>
      <c r="AN3495" s="1">
        <v>0</v>
      </c>
      <c r="AO3495" t="s">
        <v>16305</v>
      </c>
    </row>
    <row r="3496" spans="1:41" x14ac:dyDescent="0.25">
      <c r="A3496" s="1">
        <v>2019</v>
      </c>
      <c r="B3496" t="s">
        <v>2574</v>
      </c>
      <c r="C3496" t="s">
        <v>7078</v>
      </c>
      <c r="D3496" t="s">
        <v>7220</v>
      </c>
      <c r="E3496" t="s">
        <v>7796</v>
      </c>
      <c r="F3496" t="s">
        <v>9479</v>
      </c>
      <c r="G3496" t="s">
        <v>11665</v>
      </c>
      <c r="H3496" t="s">
        <v>12703</v>
      </c>
      <c r="I3496" s="1">
        <v>457.94720458984375</v>
      </c>
      <c r="J3496" s="1">
        <v>5764.638671875</v>
      </c>
      <c r="K3496" s="1">
        <v>0</v>
      </c>
      <c r="L3496" s="1">
        <v>0</v>
      </c>
      <c r="M3496" s="1">
        <v>0</v>
      </c>
      <c r="N3496" s="1">
        <v>236.32821655273438</v>
      </c>
      <c r="O3496" s="1">
        <v>20.743633270263672</v>
      </c>
      <c r="P3496" s="1">
        <v>0</v>
      </c>
      <c r="Q3496" s="1">
        <v>1.0916303396224976</v>
      </c>
      <c r="R3496" s="1">
        <v>483.42745971679688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2494.416748046875</v>
      </c>
      <c r="Y3496" s="1">
        <v>1059.3768310546875</v>
      </c>
      <c r="Z3496" s="1">
        <v>1635.2064208984375</v>
      </c>
      <c r="AA3496" s="1">
        <v>0</v>
      </c>
      <c r="AB3496" s="1">
        <v>187.10708618164063</v>
      </c>
      <c r="AC3496" s="1">
        <v>14.356230735778809</v>
      </c>
      <c r="AD3496" s="1">
        <v>1684.99755859375</v>
      </c>
      <c r="AE3496" s="1">
        <v>0</v>
      </c>
      <c r="AF3496" s="1">
        <v>1952.2908935546875</v>
      </c>
      <c r="AG3496" s="1">
        <v>7712.74072265625</v>
      </c>
      <c r="AH3496" s="1">
        <v>1346.137451171875</v>
      </c>
      <c r="AI3496" s="1">
        <v>972.7501220703125</v>
      </c>
      <c r="AJ3496" s="1">
        <v>0</v>
      </c>
      <c r="AK3496" s="1">
        <v>728.78729248046875</v>
      </c>
      <c r="AL3496" s="1">
        <v>26752.34375</v>
      </c>
      <c r="AM3496" s="1">
        <v>19317.404296875</v>
      </c>
      <c r="AN3496" s="1">
        <v>7434.939453125</v>
      </c>
      <c r="AO3496" t="s">
        <v>16306</v>
      </c>
    </row>
    <row r="3497" spans="1:41" x14ac:dyDescent="0.25">
      <c r="A3497" s="1">
        <v>2019</v>
      </c>
      <c r="B3497" t="s">
        <v>2574</v>
      </c>
      <c r="C3497" t="s">
        <v>7078</v>
      </c>
      <c r="D3497" t="s">
        <v>7220</v>
      </c>
      <c r="E3497" t="s">
        <v>7796</v>
      </c>
      <c r="F3497" t="s">
        <v>9479</v>
      </c>
      <c r="G3497" t="s">
        <v>11666</v>
      </c>
      <c r="H3497" t="s">
        <v>12703</v>
      </c>
      <c r="I3497" s="1">
        <v>443</v>
      </c>
      <c r="J3497" s="1">
        <v>5576.4833984375</v>
      </c>
      <c r="K3497" s="1">
        <v>0</v>
      </c>
      <c r="L3497" s="1">
        <v>0</v>
      </c>
      <c r="M3497" s="1">
        <v>0</v>
      </c>
      <c r="N3497" s="1">
        <v>228.61456298828125</v>
      </c>
      <c r="O3497" s="1">
        <v>20.066570281982422</v>
      </c>
      <c r="P3497" s="1">
        <v>0</v>
      </c>
      <c r="Q3497" s="1">
        <v>1.0559999942779541</v>
      </c>
      <c r="R3497" s="1">
        <v>467.64859008789063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2413</v>
      </c>
      <c r="Y3497" s="1">
        <v>1024.7991943359375</v>
      </c>
      <c r="Z3497" s="1">
        <v>1581.833984375</v>
      </c>
      <c r="AA3497" s="1">
        <v>0</v>
      </c>
      <c r="AB3497" s="1">
        <v>181</v>
      </c>
      <c r="AC3497" s="1">
        <v>13.887649536132813</v>
      </c>
      <c r="AD3497" s="1">
        <v>1630</v>
      </c>
      <c r="AE3497" s="1">
        <v>0</v>
      </c>
      <c r="AF3497" s="1">
        <v>1888.5689697265625</v>
      </c>
      <c r="AG3497" s="1">
        <v>7461</v>
      </c>
      <c r="AH3497" s="1">
        <v>1302.2000732421875</v>
      </c>
      <c r="AI3497" s="1">
        <v>941</v>
      </c>
      <c r="AJ3497" s="1">
        <v>0</v>
      </c>
      <c r="AK3497" s="1">
        <v>705</v>
      </c>
      <c r="AL3497" s="1">
        <v>25879.158203125</v>
      </c>
      <c r="AM3497" s="1">
        <v>18686.892578125</v>
      </c>
      <c r="AN3497" s="1">
        <v>7192.2666015625</v>
      </c>
      <c r="AO3497" t="s">
        <v>16307</v>
      </c>
    </row>
    <row r="3498" spans="1:41" x14ac:dyDescent="0.25">
      <c r="A3498" s="1">
        <v>2019</v>
      </c>
      <c r="B3498" t="s">
        <v>2574</v>
      </c>
      <c r="C3498" t="s">
        <v>7079</v>
      </c>
      <c r="D3498" t="s">
        <v>7220</v>
      </c>
      <c r="E3498" t="s">
        <v>7797</v>
      </c>
      <c r="F3498" t="s">
        <v>9480</v>
      </c>
      <c r="G3498" t="s">
        <v>11667</v>
      </c>
      <c r="H3498" t="s">
        <v>12704</v>
      </c>
      <c r="I3498" s="1">
        <v>624.846</v>
      </c>
      <c r="J3498" s="1">
        <v>978</v>
      </c>
      <c r="K3498" s="1">
        <v>46.979300000000002</v>
      </c>
      <c r="L3498" s="1">
        <v>109.2</v>
      </c>
      <c r="M3498" s="1">
        <v>410.29750000000001</v>
      </c>
      <c r="N3498" s="1">
        <v>589.15899999999999</v>
      </c>
      <c r="O3498" s="1">
        <v>263.33</v>
      </c>
      <c r="P3498" s="1">
        <v>335.26499999999999</v>
      </c>
      <c r="Q3498" s="1">
        <v>150.35499999999999</v>
      </c>
      <c r="R3498" s="1">
        <v>316.60000000000002</v>
      </c>
      <c r="S3498" s="1">
        <v>559</v>
      </c>
      <c r="T3498" s="1">
        <v>354.96499999999997</v>
      </c>
      <c r="U3498" s="1">
        <v>101</v>
      </c>
      <c r="V3498" s="1">
        <v>467.77600000000001</v>
      </c>
      <c r="W3498" s="1">
        <v>228.75</v>
      </c>
      <c r="X3498" s="1">
        <v>565.29000000000008</v>
      </c>
      <c r="Y3498" s="1">
        <v>2369.6999999999998</v>
      </c>
      <c r="Z3498" s="1">
        <v>256.04000000000002</v>
      </c>
      <c r="AA3498" s="1">
        <v>3405.5962499998</v>
      </c>
      <c r="AB3498" s="1">
        <v>72</v>
      </c>
      <c r="AC3498" s="1">
        <v>256.28449999999998</v>
      </c>
      <c r="AD3498" s="1">
        <v>492.87</v>
      </c>
      <c r="AE3498" s="1">
        <v>315.3175</v>
      </c>
      <c r="AF3498" s="1">
        <v>1207</v>
      </c>
      <c r="AG3498" s="1">
        <v>4961.1530000000002</v>
      </c>
      <c r="AH3498" s="1">
        <v>938</v>
      </c>
      <c r="AI3498" s="1">
        <v>311.74</v>
      </c>
      <c r="AJ3498" s="1">
        <v>1427.1824999999999</v>
      </c>
      <c r="AK3498" s="1">
        <v>183.84</v>
      </c>
      <c r="AL3498" s="1">
        <v>22297.53515625</v>
      </c>
      <c r="AM3498" s="1">
        <v>17870.47265625</v>
      </c>
      <c r="AN3498" s="1">
        <v>4427.06201171875</v>
      </c>
      <c r="AO3498" t="s">
        <v>16308</v>
      </c>
    </row>
    <row r="3499" spans="1:41" x14ac:dyDescent="0.25">
      <c r="A3499" s="1">
        <v>2019</v>
      </c>
      <c r="B3499" t="s">
        <v>2574</v>
      </c>
      <c r="C3499" t="s">
        <v>7080</v>
      </c>
      <c r="D3499" t="s">
        <v>7221</v>
      </c>
      <c r="E3499" t="s">
        <v>7798</v>
      </c>
      <c r="F3499" t="s">
        <v>9481</v>
      </c>
      <c r="G3499" t="s">
        <v>11668</v>
      </c>
      <c r="H3499" t="s">
        <v>12705</v>
      </c>
      <c r="I3499" s="1">
        <v>48370.559105670931</v>
      </c>
      <c r="J3499" s="1">
        <v>133323.88233475931</v>
      </c>
      <c r="K3499" s="1">
        <v>2269.4273929937381</v>
      </c>
      <c r="L3499" s="1">
        <v>7324</v>
      </c>
      <c r="M3499" s="1">
        <v>44906</v>
      </c>
      <c r="N3499" s="1">
        <v>72050.761707654063</v>
      </c>
      <c r="O3499" s="1">
        <v>25450.934751027358</v>
      </c>
      <c r="P3499" s="1">
        <v>36615.117629999993</v>
      </c>
      <c r="Q3499" s="1">
        <v>42473.394156922222</v>
      </c>
      <c r="R3499" s="1">
        <v>33620</v>
      </c>
      <c r="S3499" s="1">
        <v>52367</v>
      </c>
      <c r="T3499" s="1">
        <v>43674.686026509757</v>
      </c>
      <c r="U3499" s="1">
        <v>15215.88645213999</v>
      </c>
      <c r="V3499" s="1">
        <v>52833</v>
      </c>
      <c r="W3499" s="1">
        <v>7746</v>
      </c>
      <c r="X3499" s="1">
        <v>48417.32297947623</v>
      </c>
      <c r="Y3499" s="1">
        <v>357688.99471692002</v>
      </c>
      <c r="Z3499" s="1">
        <v>9666.5839273711681</v>
      </c>
      <c r="AA3499" s="1">
        <v>321431.5246920159</v>
      </c>
      <c r="AB3499" s="1">
        <v>5129.0046764904591</v>
      </c>
      <c r="AC3499" s="1">
        <v>23471.36208107484</v>
      </c>
      <c r="AD3499" s="1">
        <v>19219.3</v>
      </c>
      <c r="AE3499" s="1">
        <v>38556.642384932333</v>
      </c>
      <c r="AF3499" s="1">
        <v>144149</v>
      </c>
      <c r="AG3499" s="1">
        <v>802376</v>
      </c>
      <c r="AH3499" s="1">
        <v>158602.69383</v>
      </c>
      <c r="AI3499" s="1">
        <v>19834.134546881331</v>
      </c>
      <c r="AJ3499" s="1">
        <v>208513.81257576379</v>
      </c>
      <c r="AK3499" s="1">
        <v>5761</v>
      </c>
      <c r="AL3499" s="1">
        <v>2781058</v>
      </c>
      <c r="AM3499" s="1">
        <v>2347680.25</v>
      </c>
      <c r="AN3499" s="1">
        <v>433377.5</v>
      </c>
      <c r="AO3499" t="s">
        <v>16309</v>
      </c>
    </row>
    <row r="3500" spans="1:41" x14ac:dyDescent="0.25">
      <c r="A3500" s="1">
        <v>2019</v>
      </c>
      <c r="B3500" t="s">
        <v>2574</v>
      </c>
      <c r="C3500" t="s">
        <v>7080</v>
      </c>
      <c r="D3500" t="s">
        <v>7221</v>
      </c>
      <c r="E3500" t="s">
        <v>7798</v>
      </c>
      <c r="F3500" t="s">
        <v>9482</v>
      </c>
      <c r="G3500" t="s">
        <v>11668</v>
      </c>
      <c r="H3500" t="s">
        <v>12705</v>
      </c>
      <c r="I3500" s="1">
        <v>35288.116066828057</v>
      </c>
      <c r="J3500" s="1">
        <v>111374.69461985541</v>
      </c>
      <c r="K3500" s="1">
        <v>7433.0639901363393</v>
      </c>
      <c r="L3500" s="1">
        <v>24755</v>
      </c>
      <c r="M3500" s="1">
        <v>99059</v>
      </c>
      <c r="N3500" s="1">
        <v>48655.327806117813</v>
      </c>
      <c r="O3500" s="1">
        <v>56226.432525013202</v>
      </c>
      <c r="P3500" s="1">
        <v>39929.515200000213</v>
      </c>
      <c r="Q3500" s="1">
        <v>2081.1626844594171</v>
      </c>
      <c r="R3500" s="1">
        <v>23472.7</v>
      </c>
      <c r="S3500" s="1">
        <v>59473</v>
      </c>
      <c r="T3500" s="1">
        <v>48251.982942169023</v>
      </c>
      <c r="U3500" s="1">
        <v>633.91682393195435</v>
      </c>
      <c r="V3500" s="1">
        <v>24737</v>
      </c>
      <c r="W3500" s="1">
        <v>28114</v>
      </c>
      <c r="X3500" s="1">
        <v>111183.6755396511</v>
      </c>
      <c r="Y3500" s="1">
        <v>119032.8798749</v>
      </c>
      <c r="Z3500" s="1">
        <v>94437.064945664446</v>
      </c>
      <c r="AA3500" s="1">
        <v>437769.00538543641</v>
      </c>
      <c r="AB3500" s="1">
        <v>19189.237944078319</v>
      </c>
      <c r="AC3500" s="1">
        <v>78768.450590000022</v>
      </c>
      <c r="AD3500" s="1">
        <v>133191.34</v>
      </c>
      <c r="AE3500" s="1">
        <v>52069.699629635812</v>
      </c>
      <c r="AF3500" s="1">
        <v>130202</v>
      </c>
      <c r="AG3500" s="1">
        <v>331855</v>
      </c>
      <c r="AH3500" s="1">
        <v>109958.12479</v>
      </c>
      <c r="AI3500" s="1">
        <v>28018.33748896181</v>
      </c>
      <c r="AJ3500" s="1">
        <v>159235.30872601151</v>
      </c>
      <c r="AK3500" s="1">
        <v>31837</v>
      </c>
      <c r="AL3500" s="1">
        <v>2446232</v>
      </c>
      <c r="AM3500" s="1">
        <v>1714296.75</v>
      </c>
      <c r="AN3500" s="1">
        <v>731935.1875</v>
      </c>
      <c r="AO3500" t="s">
        <v>16310</v>
      </c>
    </row>
    <row r="3501" spans="1:41" x14ac:dyDescent="0.25">
      <c r="A3501" s="1">
        <v>2019</v>
      </c>
      <c r="B3501" t="s">
        <v>2574</v>
      </c>
      <c r="C3501" t="s">
        <v>7080</v>
      </c>
      <c r="D3501" t="s">
        <v>7221</v>
      </c>
      <c r="E3501" t="s">
        <v>7798</v>
      </c>
      <c r="F3501" t="s">
        <v>9483</v>
      </c>
      <c r="G3501" t="s">
        <v>11668</v>
      </c>
      <c r="H3501" t="s">
        <v>12705</v>
      </c>
      <c r="I3501" s="1">
        <v>16945.2418524106</v>
      </c>
      <c r="J3501" s="1">
        <v>54936.822296779173</v>
      </c>
      <c r="K3501" s="1">
        <v>2894.3517964389471</v>
      </c>
      <c r="L3501" s="1">
        <v>8629</v>
      </c>
      <c r="M3501" s="1">
        <v>40758</v>
      </c>
      <c r="N3501" s="1">
        <v>59756.620502048187</v>
      </c>
      <c r="O3501" s="1">
        <v>16943.768751673171</v>
      </c>
      <c r="P3501" s="1">
        <v>26420.631379999999</v>
      </c>
      <c r="Q3501" s="1">
        <v>9985.7667731478487</v>
      </c>
      <c r="R3501" s="1">
        <v>26991.9</v>
      </c>
      <c r="S3501" s="1">
        <v>38732</v>
      </c>
      <c r="T3501" s="1">
        <v>22469.636367146439</v>
      </c>
      <c r="U3501" s="1">
        <v>4553.7934499545554</v>
      </c>
      <c r="V3501" s="1">
        <v>23806</v>
      </c>
      <c r="W3501" s="1">
        <v>16615</v>
      </c>
      <c r="X3501" s="1">
        <v>33372.186154665098</v>
      </c>
      <c r="Y3501" s="1">
        <v>121450.04351352</v>
      </c>
      <c r="Z3501" s="1">
        <v>20898.303053710832</v>
      </c>
      <c r="AA3501" s="1">
        <v>272784.57159392402</v>
      </c>
      <c r="AB3501" s="1">
        <v>6863.1901087885344</v>
      </c>
      <c r="AC3501" s="1">
        <v>31354.51708999999</v>
      </c>
      <c r="AD3501" s="1">
        <v>53632.619999999981</v>
      </c>
      <c r="AE3501" s="1">
        <v>29372.135922313759</v>
      </c>
      <c r="AF3501" s="1">
        <v>94260</v>
      </c>
      <c r="AG3501" s="1">
        <v>280143</v>
      </c>
      <c r="AH3501" s="1">
        <v>59410.932959999976</v>
      </c>
      <c r="AI3501" s="1">
        <v>27627.969495258541</v>
      </c>
      <c r="AJ3501" s="1">
        <v>102969.4975308928</v>
      </c>
      <c r="AK3501" s="1">
        <v>13579</v>
      </c>
      <c r="AL3501" s="1">
        <v>1518156.375</v>
      </c>
      <c r="AM3501" s="1">
        <v>1185257.75</v>
      </c>
      <c r="AN3501" s="1">
        <v>332898.65625</v>
      </c>
      <c r="AO3501" t="s">
        <v>16311</v>
      </c>
    </row>
    <row r="3502" spans="1:41" x14ac:dyDescent="0.25">
      <c r="A3502" s="1">
        <v>2019</v>
      </c>
      <c r="B3502" t="s">
        <v>2574</v>
      </c>
      <c r="C3502" t="s">
        <v>7080</v>
      </c>
      <c r="D3502" t="s">
        <v>7221</v>
      </c>
      <c r="E3502" t="s">
        <v>7798</v>
      </c>
      <c r="F3502" t="s">
        <v>9484</v>
      </c>
      <c r="G3502" t="s">
        <v>11668</v>
      </c>
      <c r="H3502" t="s">
        <v>12705</v>
      </c>
      <c r="I3502" s="1">
        <v>12166.347319872901</v>
      </c>
      <c r="J3502" s="1">
        <v>22915.461113501038</v>
      </c>
      <c r="K3502" s="1">
        <v>2461.2296453214472</v>
      </c>
      <c r="L3502" s="1">
        <v>4930</v>
      </c>
      <c r="M3502" s="1">
        <v>13663</v>
      </c>
      <c r="N3502" s="1">
        <v>35266.899423638482</v>
      </c>
      <c r="O3502" s="1">
        <v>8323.7224478175649</v>
      </c>
      <c r="P3502" s="1">
        <v>13723.31589</v>
      </c>
      <c r="Q3502" s="1">
        <v>5204.7034574135314</v>
      </c>
      <c r="R3502" s="1">
        <v>17244.3</v>
      </c>
      <c r="S3502" s="1">
        <v>10939</v>
      </c>
      <c r="T3502" s="1">
        <v>15912.18085643602</v>
      </c>
      <c r="U3502" s="1">
        <v>2487.2075754780121</v>
      </c>
      <c r="V3502" s="1">
        <v>8301</v>
      </c>
      <c r="W3502" s="1">
        <v>9119</v>
      </c>
      <c r="X3502" s="1">
        <v>7252.1102927172669</v>
      </c>
      <c r="Y3502" s="1">
        <v>124460.45797</v>
      </c>
      <c r="Z3502" s="1">
        <v>9596.4279926996369</v>
      </c>
      <c r="AA3502" s="1">
        <v>164475.74293258099</v>
      </c>
      <c r="AB3502" s="1">
        <v>3302.1130978526448</v>
      </c>
      <c r="AC3502" s="1">
        <v>18037.766540000001</v>
      </c>
      <c r="AD3502" s="1">
        <v>13201.72</v>
      </c>
      <c r="AE3502" s="1">
        <v>17864.564903767099</v>
      </c>
      <c r="AF3502" s="1">
        <v>56088</v>
      </c>
      <c r="AG3502" s="1">
        <v>209450</v>
      </c>
      <c r="AH3502" s="1">
        <v>34087.167309999997</v>
      </c>
      <c r="AI3502" s="1">
        <v>14158.97793239535</v>
      </c>
      <c r="AJ3502" s="1">
        <v>32148.022770323751</v>
      </c>
      <c r="AK3502" s="1">
        <v>6223</v>
      </c>
      <c r="AL3502" s="1">
        <v>893003.5</v>
      </c>
      <c r="AM3502" s="1">
        <v>754360.1875</v>
      </c>
      <c r="AN3502" s="1">
        <v>138643.21875</v>
      </c>
      <c r="AO3502" t="s">
        <v>16312</v>
      </c>
    </row>
    <row r="3503" spans="1:41" x14ac:dyDescent="0.25">
      <c r="A3503" s="1">
        <v>2019</v>
      </c>
      <c r="B3503" t="s">
        <v>2574</v>
      </c>
      <c r="C3503" t="s">
        <v>7080</v>
      </c>
      <c r="D3503" t="s">
        <v>7221</v>
      </c>
      <c r="E3503" t="s">
        <v>7798</v>
      </c>
      <c r="F3503" t="s">
        <v>9485</v>
      </c>
      <c r="G3503" t="s">
        <v>11668</v>
      </c>
      <c r="H3503" t="s">
        <v>12705</v>
      </c>
      <c r="I3503" s="1">
        <v>13398.14007614103</v>
      </c>
      <c r="J3503" s="1">
        <v>1129.090563182199</v>
      </c>
      <c r="K3503" s="1">
        <v>3144.297996744006</v>
      </c>
      <c r="L3503" s="1">
        <v>4071</v>
      </c>
      <c r="M3503" s="1">
        <v>26606</v>
      </c>
      <c r="N3503" s="1">
        <v>14080.626452923179</v>
      </c>
      <c r="O3503" s="1">
        <v>10239.18043362336</v>
      </c>
      <c r="P3503" s="1">
        <v>2553.7107610000012</v>
      </c>
      <c r="Q3503" s="1">
        <v>0</v>
      </c>
      <c r="R3503" s="1">
        <v>3201.9</v>
      </c>
      <c r="S3503" s="1">
        <v>25125.15298569185</v>
      </c>
      <c r="T3503" s="1">
        <v>15336.928183976261</v>
      </c>
      <c r="U3503" s="1">
        <v>332.65097793958472</v>
      </c>
      <c r="V3503" s="1">
        <v>3215</v>
      </c>
      <c r="W3503" s="1">
        <v>4278</v>
      </c>
      <c r="X3503" s="1">
        <v>9887.6333870218186</v>
      </c>
      <c r="Y3503" s="1">
        <v>55441.303999999996</v>
      </c>
      <c r="Z3503" s="1">
        <v>1135.7843096386621</v>
      </c>
      <c r="AA3503" s="1">
        <v>47083.409859883897</v>
      </c>
      <c r="AB3503" s="1">
        <v>2764.8060502405692</v>
      </c>
      <c r="AC3503" s="1">
        <v>3072.7485254091221</v>
      </c>
      <c r="AD3503" s="1">
        <v>7.1</v>
      </c>
      <c r="AE3503" s="1">
        <v>4369.7815033567094</v>
      </c>
      <c r="AF3503" s="1">
        <v>41745.93</v>
      </c>
      <c r="AG3503" s="1">
        <v>58347</v>
      </c>
      <c r="AH3503" s="1">
        <v>33387.821089999998</v>
      </c>
      <c r="AI3503" s="1">
        <v>1951.075</v>
      </c>
      <c r="AJ3503" s="1">
        <v>7080.2526120156344</v>
      </c>
      <c r="AK3503" s="1">
        <v>815</v>
      </c>
      <c r="AL3503" s="1">
        <v>393801.28125</v>
      </c>
      <c r="AM3503" s="1">
        <v>260258.328125</v>
      </c>
      <c r="AN3503" s="1">
        <v>133543</v>
      </c>
      <c r="AO3503" t="s">
        <v>16313</v>
      </c>
    </row>
    <row r="3504" spans="1:41" x14ac:dyDescent="0.25">
      <c r="A3504" s="1">
        <v>2019</v>
      </c>
      <c r="B3504" t="s">
        <v>2574</v>
      </c>
      <c r="C3504" t="s">
        <v>7080</v>
      </c>
      <c r="D3504" t="s">
        <v>7221</v>
      </c>
      <c r="E3504" t="s">
        <v>7798</v>
      </c>
      <c r="F3504" t="s">
        <v>9486</v>
      </c>
      <c r="G3504" t="s">
        <v>11668</v>
      </c>
      <c r="H3504" t="s">
        <v>12705</v>
      </c>
      <c r="I3504" s="1">
        <v>6791.3825245473463</v>
      </c>
      <c r="J3504" s="1">
        <v>9686.1461398279716</v>
      </c>
      <c r="K3504" s="1">
        <v>2191.3725790003241</v>
      </c>
      <c r="L3504" s="1">
        <v>774</v>
      </c>
      <c r="M3504" s="1">
        <v>5858.5</v>
      </c>
      <c r="N3504" s="1">
        <v>1508.2129974897989</v>
      </c>
      <c r="O3504" s="1">
        <v>3469.709490118893</v>
      </c>
      <c r="P3504" s="1">
        <v>12572.960570000019</v>
      </c>
      <c r="Q3504" s="1">
        <v>3269.1746850151499</v>
      </c>
      <c r="R3504" s="1">
        <v>9409.8000000000011</v>
      </c>
      <c r="S3504" s="1">
        <v>12361</v>
      </c>
      <c r="T3504" s="1">
        <v>7669.7307463466586</v>
      </c>
      <c r="U3504" s="1">
        <v>3618.6169756290842</v>
      </c>
      <c r="V3504" s="1">
        <v>12154</v>
      </c>
      <c r="W3504" s="1">
        <v>1638</v>
      </c>
      <c r="X3504" s="1">
        <v>7063.854136046406</v>
      </c>
      <c r="Y3504" s="1">
        <v>32962.739109999988</v>
      </c>
      <c r="Z3504" s="1">
        <v>2722.993176963203</v>
      </c>
      <c r="AA3504" s="1">
        <v>258308.47171770569</v>
      </c>
      <c r="AB3504" s="1">
        <v>3820.184088937759</v>
      </c>
      <c r="AC3504" s="1">
        <v>6171.403290000002</v>
      </c>
      <c r="AD3504" s="1">
        <v>7095.91</v>
      </c>
      <c r="AE3504" s="1">
        <v>6011.8365645441691</v>
      </c>
      <c r="AF3504" s="1">
        <v>20964.400000000001</v>
      </c>
      <c r="AG3504" s="1">
        <v>679239</v>
      </c>
      <c r="AH3504" s="1">
        <v>12937.02736</v>
      </c>
      <c r="AI3504" s="1">
        <v>4074.2740711770998</v>
      </c>
      <c r="AJ3504" s="1">
        <v>14439.743376605629</v>
      </c>
      <c r="AK3504" s="1">
        <v>5628</v>
      </c>
      <c r="AL3504" s="1">
        <v>1154412.5</v>
      </c>
      <c r="AM3504" s="1">
        <v>1080604.875</v>
      </c>
      <c r="AN3504" s="1">
        <v>73807.5625</v>
      </c>
      <c r="AO3504" t="s">
        <v>16314</v>
      </c>
    </row>
    <row r="3505" spans="1:41" x14ac:dyDescent="0.25">
      <c r="A3505" s="1">
        <v>2019</v>
      </c>
      <c r="B3505" t="s">
        <v>2574</v>
      </c>
      <c r="C3505" t="s">
        <v>7080</v>
      </c>
      <c r="D3505" t="s">
        <v>7221</v>
      </c>
      <c r="E3505" t="s">
        <v>7798</v>
      </c>
      <c r="F3505" t="s">
        <v>9487</v>
      </c>
      <c r="G3505" t="s">
        <v>11668</v>
      </c>
      <c r="H3505" t="s">
        <v>12705</v>
      </c>
      <c r="I3505" s="1">
        <v>4652.9559491085456</v>
      </c>
      <c r="J3505" s="1">
        <v>15438.423625188319</v>
      </c>
      <c r="K3505" s="1">
        <v>0</v>
      </c>
      <c r="L3505" s="1">
        <v>430</v>
      </c>
      <c r="M3505" s="1">
        <v>220</v>
      </c>
      <c r="N3505" s="1">
        <v>830.78558213082215</v>
      </c>
      <c r="O3505" s="1">
        <v>1362.246951267025</v>
      </c>
      <c r="P3505" s="1">
        <v>10133.31798</v>
      </c>
      <c r="Q3505" s="1">
        <v>6921.0607759060913</v>
      </c>
      <c r="R3505" s="1">
        <v>884.40000000000009</v>
      </c>
      <c r="S3505" s="1">
        <v>714</v>
      </c>
      <c r="T3505" s="1">
        <v>8726.7567371156638</v>
      </c>
      <c r="U3505" s="1">
        <v>5309.6798110803793</v>
      </c>
      <c r="V3505" s="1">
        <v>9335</v>
      </c>
      <c r="W3505" s="1">
        <v>1409</v>
      </c>
      <c r="X3505" s="1">
        <v>9643.6028845960918</v>
      </c>
      <c r="Y3505" s="1">
        <v>83342.265488479999</v>
      </c>
      <c r="Z3505" s="1">
        <v>1196.1691457690431</v>
      </c>
      <c r="AA3505" s="1">
        <v>36750.559062266002</v>
      </c>
      <c r="AB3505" s="1">
        <v>0</v>
      </c>
      <c r="AC3505" s="1">
        <v>412.17696000000001</v>
      </c>
      <c r="AD3505" s="1">
        <v>2382.5</v>
      </c>
      <c r="AE3505" s="1">
        <v>9607.5489697387347</v>
      </c>
      <c r="AF3505" s="1">
        <v>23580</v>
      </c>
      <c r="AG3505" s="1">
        <v>361251</v>
      </c>
      <c r="AH3505" s="1">
        <v>57914.004699999998</v>
      </c>
      <c r="AI3505" s="1">
        <v>0</v>
      </c>
      <c r="AJ3505" s="1">
        <v>49251.538779688148</v>
      </c>
      <c r="AK3505" s="1">
        <v>0</v>
      </c>
      <c r="AL3505" s="1">
        <v>701699</v>
      </c>
      <c r="AM3505" s="1">
        <v>619326.9375</v>
      </c>
      <c r="AN3505" s="1">
        <v>82372.109375</v>
      </c>
      <c r="AO3505" t="s">
        <v>16315</v>
      </c>
    </row>
    <row r="3506" spans="1:41" x14ac:dyDescent="0.25">
      <c r="A3506" s="1">
        <v>2019</v>
      </c>
      <c r="B3506" t="s">
        <v>2574</v>
      </c>
      <c r="C3506" t="s">
        <v>7080</v>
      </c>
      <c r="D3506" t="s">
        <v>7221</v>
      </c>
      <c r="E3506" t="s">
        <v>7798</v>
      </c>
      <c r="F3506" t="s">
        <v>9488</v>
      </c>
      <c r="G3506" t="s">
        <v>11668</v>
      </c>
      <c r="H3506" t="s">
        <v>12705</v>
      </c>
      <c r="I3506" s="1">
        <v>13475.5844512927</v>
      </c>
      <c r="J3506" s="1">
        <v>15821.744013699021</v>
      </c>
      <c r="K3506" s="1">
        <v>2622.1572745236308</v>
      </c>
      <c r="L3506" s="1">
        <v>1608</v>
      </c>
      <c r="M3506" s="1">
        <v>17106</v>
      </c>
      <c r="N3506" s="1">
        <v>12623.239278086519</v>
      </c>
      <c r="O3506" s="1">
        <v>16821.976310062659</v>
      </c>
      <c r="P3506" s="1">
        <v>8594.5422999999992</v>
      </c>
      <c r="Q3506" s="1">
        <v>54.487856126765273</v>
      </c>
      <c r="R3506" s="1">
        <v>7265.1</v>
      </c>
      <c r="S3506" s="1">
        <v>17792</v>
      </c>
      <c r="T3506" s="1">
        <v>23212.67342737953</v>
      </c>
      <c r="U3506" s="1">
        <v>0</v>
      </c>
      <c r="V3506" s="1">
        <v>7921</v>
      </c>
      <c r="W3506" s="1">
        <v>10598</v>
      </c>
      <c r="X3506" s="1">
        <v>7176.0867711082783</v>
      </c>
      <c r="Y3506" s="1">
        <v>64479.232261600009</v>
      </c>
      <c r="Z3506" s="1">
        <v>22843.093370063081</v>
      </c>
      <c r="AA3506" s="1">
        <v>72522.028500579021</v>
      </c>
      <c r="AB3506" s="1">
        <v>0</v>
      </c>
      <c r="AC3506" s="1">
        <v>14815.835325247701</v>
      </c>
      <c r="AD3506" s="1">
        <v>58332.339999999982</v>
      </c>
      <c r="AE3506" s="1">
        <v>66199.100026457992</v>
      </c>
      <c r="AF3506" s="1">
        <v>21226</v>
      </c>
      <c r="AG3506" s="1">
        <v>74690</v>
      </c>
      <c r="AH3506" s="1">
        <v>21570.36651</v>
      </c>
      <c r="AI3506" s="1">
        <v>18510.43254770965</v>
      </c>
      <c r="AJ3506" s="1">
        <v>2562.2217327566591</v>
      </c>
      <c r="AK3506" s="1">
        <v>16517</v>
      </c>
      <c r="AL3506" s="1">
        <v>616960.3125</v>
      </c>
      <c r="AM3506" s="1">
        <v>406701.21875</v>
      </c>
      <c r="AN3506" s="1">
        <v>210259.03125</v>
      </c>
      <c r="AO3506" t="s">
        <v>16316</v>
      </c>
    </row>
    <row r="3507" spans="1:41" x14ac:dyDescent="0.25">
      <c r="A3507" s="1">
        <v>2019</v>
      </c>
      <c r="B3507" t="s">
        <v>2574</v>
      </c>
      <c r="C3507" t="s">
        <v>7080</v>
      </c>
      <c r="D3507" t="s">
        <v>7221</v>
      </c>
      <c r="E3507" t="s">
        <v>7798</v>
      </c>
      <c r="F3507" t="s">
        <v>9489</v>
      </c>
      <c r="G3507" t="s">
        <v>11668</v>
      </c>
      <c r="H3507" t="s">
        <v>12705</v>
      </c>
      <c r="I3507" s="1">
        <v>201494.8499917658</v>
      </c>
      <c r="J3507" s="1">
        <v>447072.18150474492</v>
      </c>
      <c r="K3507" s="1">
        <v>29877.044193990721</v>
      </c>
      <c r="L3507" s="1">
        <v>57848</v>
      </c>
      <c r="M3507" s="1">
        <v>270477.5</v>
      </c>
      <c r="N3507" s="1">
        <v>268447.16463339521</v>
      </c>
      <c r="O3507" s="1">
        <v>161677.5522211091</v>
      </c>
      <c r="P3507" s="1">
        <v>179636.67324100019</v>
      </c>
      <c r="Q3507" s="1">
        <v>86604.996813859601</v>
      </c>
      <c r="R3507" s="1">
        <v>133085.9</v>
      </c>
      <c r="S3507" s="1">
        <v>243511.15298569179</v>
      </c>
      <c r="T3507" s="1">
        <v>224287.6407924541</v>
      </c>
      <c r="U3507" s="1">
        <v>41933.729163771393</v>
      </c>
      <c r="V3507" s="1">
        <v>165472</v>
      </c>
      <c r="W3507" s="1">
        <v>95283</v>
      </c>
      <c r="X3507" s="1">
        <v>267167.23350617313</v>
      </c>
      <c r="Y3507" s="1">
        <v>1088530.9471499999</v>
      </c>
      <c r="Z3507" s="1">
        <v>194442.08945185869</v>
      </c>
      <c r="AA3507" s="1">
        <v>1787099.8380898931</v>
      </c>
      <c r="AB3507" s="1">
        <v>41068.535966388277</v>
      </c>
      <c r="AC3507" s="1">
        <v>203757.09060173159</v>
      </c>
      <c r="AD3507" s="1">
        <v>385008.87999999977</v>
      </c>
      <c r="AE3507" s="1">
        <v>261426.1465420142</v>
      </c>
      <c r="AF3507" s="1">
        <v>620045.33000000007</v>
      </c>
      <c r="AG3507" s="1">
        <v>3075471</v>
      </c>
      <c r="AH3507" s="1">
        <v>569299.84412999998</v>
      </c>
      <c r="AI3507" s="1">
        <v>114175.20108238381</v>
      </c>
      <c r="AJ3507" s="1">
        <v>629322.99258132116</v>
      </c>
      <c r="AK3507" s="1">
        <v>105938</v>
      </c>
      <c r="AL3507" s="1">
        <v>11949462</v>
      </c>
      <c r="AM3507" s="1">
        <v>9441691</v>
      </c>
      <c r="AN3507" s="1">
        <v>2507771.5</v>
      </c>
      <c r="AO3507" t="s">
        <v>16317</v>
      </c>
    </row>
    <row r="3508" spans="1:41" x14ac:dyDescent="0.25">
      <c r="A3508" s="1">
        <v>2019</v>
      </c>
      <c r="B3508" t="s">
        <v>2574</v>
      </c>
      <c r="C3508" t="s">
        <v>7080</v>
      </c>
      <c r="D3508" t="s">
        <v>7221</v>
      </c>
      <c r="E3508" t="s">
        <v>7798</v>
      </c>
      <c r="F3508" t="s">
        <v>9490</v>
      </c>
      <c r="G3508" t="s">
        <v>11668</v>
      </c>
      <c r="H3508" t="s">
        <v>12705</v>
      </c>
      <c r="I3508" s="1">
        <v>50406.52264589366</v>
      </c>
      <c r="J3508" s="1">
        <v>82445.916797952435</v>
      </c>
      <c r="K3508" s="1">
        <v>6861.143518832283</v>
      </c>
      <c r="L3508" s="1">
        <v>5327</v>
      </c>
      <c r="M3508" s="1">
        <v>22301</v>
      </c>
      <c r="N3508" s="1">
        <v>23674.690883306281</v>
      </c>
      <c r="O3508" s="1">
        <v>22839.580560505899</v>
      </c>
      <c r="P3508" s="1">
        <v>29093.56153000001</v>
      </c>
      <c r="Q3508" s="1">
        <v>16615.246424868579</v>
      </c>
      <c r="R3508" s="1">
        <v>10995.8</v>
      </c>
      <c r="S3508" s="1">
        <v>26008</v>
      </c>
      <c r="T3508" s="1">
        <v>39033.065505374747</v>
      </c>
      <c r="U3508" s="1">
        <v>9781.9770976178243</v>
      </c>
      <c r="V3508" s="1">
        <v>23170</v>
      </c>
      <c r="W3508" s="1">
        <v>15766</v>
      </c>
      <c r="X3508" s="1">
        <v>33170.76136089085</v>
      </c>
      <c r="Y3508" s="1">
        <v>129673.03021457999</v>
      </c>
      <c r="Z3508" s="1">
        <v>31945.66952997863</v>
      </c>
      <c r="AA3508" s="1">
        <v>175974.526593038</v>
      </c>
      <c r="AB3508" s="1">
        <v>0</v>
      </c>
      <c r="AC3508" s="1">
        <v>27652.8302</v>
      </c>
      <c r="AD3508" s="1">
        <v>97946.050000000032</v>
      </c>
      <c r="AE3508" s="1">
        <v>37374.836637267588</v>
      </c>
      <c r="AF3508" s="1">
        <v>87830</v>
      </c>
      <c r="AG3508" s="1">
        <v>278120</v>
      </c>
      <c r="AH3508" s="1">
        <v>81431.705580000009</v>
      </c>
      <c r="AI3508" s="1">
        <v>0</v>
      </c>
      <c r="AJ3508" s="1">
        <v>53122.594477263061</v>
      </c>
      <c r="AK3508" s="1">
        <v>25578</v>
      </c>
      <c r="AL3508" s="1">
        <v>1444139.5</v>
      </c>
      <c r="AM3508" s="1">
        <v>1073204.125</v>
      </c>
      <c r="AN3508" s="1">
        <v>370935.3125</v>
      </c>
      <c r="AO3508" t="s">
        <v>16318</v>
      </c>
    </row>
    <row r="3509" spans="1:41" x14ac:dyDescent="0.25">
      <c r="A3509" s="1">
        <v>2019</v>
      </c>
      <c r="B3509" t="s">
        <v>2574</v>
      </c>
      <c r="C3509" t="s">
        <v>7081</v>
      </c>
      <c r="D3509" t="s">
        <v>7222</v>
      </c>
      <c r="E3509" t="s">
        <v>7799</v>
      </c>
      <c r="F3509" t="s">
        <v>9491</v>
      </c>
      <c r="G3509" t="s">
        <v>11669</v>
      </c>
      <c r="H3509" t="s">
        <v>12706</v>
      </c>
      <c r="I3509" s="1">
        <v>11.744430082419489</v>
      </c>
      <c r="J3509" s="1">
        <v>21.794667444941229</v>
      </c>
      <c r="K3509" s="1">
        <v>17.921984820858071</v>
      </c>
      <c r="L3509" s="1">
        <v>16.27454238134618</v>
      </c>
      <c r="M3509" s="1">
        <v>21.868670176033241</v>
      </c>
      <c r="N3509" s="1">
        <v>15.76182136602452</v>
      </c>
      <c r="O3509" s="1">
        <v>12.76333475598935</v>
      </c>
      <c r="P3509" s="1">
        <v>16.776137363017011</v>
      </c>
      <c r="Q3509" s="1">
        <v>4.5591259827234047</v>
      </c>
      <c r="R3509" s="1">
        <v>13.176197836166921</v>
      </c>
      <c r="S3509" s="1">
        <v>14.39866170115309</v>
      </c>
      <c r="T3509" s="1">
        <v>17.798336867416179</v>
      </c>
      <c r="U3509" s="1">
        <v>6.0493424700809602</v>
      </c>
      <c r="V3509" s="1">
        <v>7.361080363072837</v>
      </c>
      <c r="W3509" s="1">
        <v>21.053799100109121</v>
      </c>
      <c r="X3509" s="1">
        <v>12.10927593648435</v>
      </c>
      <c r="Y3509" s="1">
        <v>14.45994969404458</v>
      </c>
      <c r="Z3509" s="1">
        <v>12.440849838317019</v>
      </c>
      <c r="AA3509" s="1">
        <v>24.090625143669438</v>
      </c>
      <c r="AB3509" s="1">
        <v>15.142857142857141</v>
      </c>
      <c r="AC3509" s="1">
        <v>33.86833990527753</v>
      </c>
      <c r="AD3509" s="1">
        <v>13.283765920726831</v>
      </c>
      <c r="AE3509" s="1">
        <v>15.63303962913999</v>
      </c>
      <c r="AF3509" s="1">
        <v>19.68709100959812</v>
      </c>
      <c r="AG3509" s="1">
        <v>20.39806372342278</v>
      </c>
      <c r="AH3509" s="1">
        <v>24.758078692702082</v>
      </c>
      <c r="AI3509" s="1">
        <v>11.07297718236423</v>
      </c>
      <c r="AJ3509" s="1">
        <v>10.43086637474898</v>
      </c>
      <c r="AK3509" s="1">
        <v>8.8785402635272597</v>
      </c>
      <c r="AL3509" s="1">
        <v>455.55648803710938</v>
      </c>
      <c r="AM3509" s="1">
        <v>264.50619506835938</v>
      </c>
      <c r="AN3509" s="1">
        <v>191.05029296875</v>
      </c>
      <c r="AO3509" t="s">
        <v>16319</v>
      </c>
    </row>
    <row r="3510" spans="1:41" x14ac:dyDescent="0.25">
      <c r="A3510" s="1">
        <v>2019</v>
      </c>
      <c r="B3510" t="s">
        <v>2574</v>
      </c>
      <c r="C3510" t="s">
        <v>7082</v>
      </c>
      <c r="D3510" t="s">
        <v>7222</v>
      </c>
      <c r="E3510" t="s">
        <v>7800</v>
      </c>
      <c r="F3510" t="s">
        <v>9492</v>
      </c>
      <c r="G3510" t="s">
        <v>11669</v>
      </c>
      <c r="H3510" t="s">
        <v>12706</v>
      </c>
      <c r="I3510" s="1">
        <v>272</v>
      </c>
      <c r="J3510" s="1">
        <v>770</v>
      </c>
      <c r="K3510" s="1">
        <v>52</v>
      </c>
      <c r="L3510" s="1">
        <v>150</v>
      </c>
      <c r="M3510" s="1">
        <v>406</v>
      </c>
      <c r="N3510" s="1">
        <v>260</v>
      </c>
      <c r="O3510" s="1">
        <v>206</v>
      </c>
      <c r="P3510" s="1">
        <v>168</v>
      </c>
      <c r="Q3510" s="1">
        <v>8</v>
      </c>
      <c r="R3510" s="1">
        <v>192</v>
      </c>
      <c r="S3510" s="1">
        <v>437</v>
      </c>
      <c r="T3510" s="1">
        <v>316</v>
      </c>
      <c r="U3510" s="1">
        <v>15</v>
      </c>
      <c r="V3510" s="1">
        <v>160</v>
      </c>
      <c r="W3510" s="1">
        <v>232</v>
      </c>
      <c r="X3510" s="1">
        <v>359</v>
      </c>
      <c r="Y3510" s="1">
        <v>705</v>
      </c>
      <c r="Z3510" s="1">
        <v>363</v>
      </c>
      <c r="AA3510" s="1">
        <v>2277</v>
      </c>
      <c r="AB3510" s="1">
        <v>100</v>
      </c>
      <c r="AC3510" s="1">
        <v>280</v>
      </c>
      <c r="AD3510" s="1">
        <v>606</v>
      </c>
      <c r="AE3510" s="1">
        <v>315</v>
      </c>
      <c r="AF3510" s="1">
        <v>1014</v>
      </c>
      <c r="AG3510" s="1">
        <v>1721</v>
      </c>
      <c r="AH3510" s="1">
        <v>542</v>
      </c>
      <c r="AI3510" s="1">
        <v>98</v>
      </c>
      <c r="AJ3510" s="1">
        <v>294</v>
      </c>
      <c r="AK3510" s="1">
        <v>90</v>
      </c>
      <c r="AL3510" s="1">
        <v>12408</v>
      </c>
      <c r="AM3510" s="1">
        <v>8964</v>
      </c>
      <c r="AN3510" s="1">
        <v>3444</v>
      </c>
      <c r="AO3510" t="s">
        <v>16320</v>
      </c>
    </row>
    <row r="3511" spans="1:41" x14ac:dyDescent="0.25">
      <c r="A3511" s="1">
        <v>2019</v>
      </c>
      <c r="B3511" t="s">
        <v>2574</v>
      </c>
      <c r="C3511" t="s">
        <v>7082</v>
      </c>
      <c r="D3511" t="s">
        <v>7222</v>
      </c>
      <c r="E3511" t="s">
        <v>7800</v>
      </c>
      <c r="F3511" t="s">
        <v>9493</v>
      </c>
      <c r="G3511" t="s">
        <v>11669</v>
      </c>
      <c r="H3511" t="s">
        <v>12706</v>
      </c>
      <c r="I3511" s="1">
        <v>232</v>
      </c>
      <c r="J3511" s="1">
        <v>660</v>
      </c>
      <c r="K3511" s="1">
        <v>63</v>
      </c>
      <c r="L3511" s="1">
        <v>135</v>
      </c>
      <c r="M3511" s="1">
        <v>305</v>
      </c>
      <c r="N3511" s="1">
        <v>226</v>
      </c>
      <c r="O3511" s="1">
        <v>297</v>
      </c>
      <c r="P3511" s="1">
        <v>216</v>
      </c>
      <c r="Q3511" s="1">
        <v>19</v>
      </c>
      <c r="R3511" s="1">
        <v>141</v>
      </c>
      <c r="S3511" s="1">
        <v>286</v>
      </c>
      <c r="T3511" s="1">
        <v>282</v>
      </c>
      <c r="U3511" s="1">
        <v>3</v>
      </c>
      <c r="V3511" s="1">
        <v>104</v>
      </c>
      <c r="W3511" s="1">
        <v>143</v>
      </c>
      <c r="X3511" s="1">
        <v>372</v>
      </c>
      <c r="Y3511" s="1">
        <v>938</v>
      </c>
      <c r="Z3511" s="1">
        <v>208</v>
      </c>
      <c r="AA3511" s="1">
        <v>3849</v>
      </c>
      <c r="AB3511" s="1">
        <v>59</v>
      </c>
      <c r="AC3511" s="1">
        <v>645</v>
      </c>
      <c r="AD3511" s="1">
        <v>568</v>
      </c>
      <c r="AE3511" s="1">
        <v>320</v>
      </c>
      <c r="AF3511" s="1">
        <v>733</v>
      </c>
      <c r="AG3511" s="1">
        <v>2092</v>
      </c>
      <c r="AH3511" s="1">
        <v>802</v>
      </c>
      <c r="AI3511" s="1">
        <v>148</v>
      </c>
      <c r="AJ3511" s="1">
        <v>198</v>
      </c>
      <c r="AK3511" s="1">
        <v>108</v>
      </c>
      <c r="AL3511" s="1">
        <v>14152</v>
      </c>
      <c r="AM3511" s="1">
        <v>10719</v>
      </c>
      <c r="AN3511" s="1">
        <v>3433</v>
      </c>
      <c r="AO3511" t="s">
        <v>16321</v>
      </c>
    </row>
    <row r="3512" spans="1:41" x14ac:dyDescent="0.25">
      <c r="A3512" s="1">
        <v>2019</v>
      </c>
      <c r="B3512" t="s">
        <v>2574</v>
      </c>
      <c r="C3512" t="s">
        <v>7082</v>
      </c>
      <c r="D3512" t="s">
        <v>7222</v>
      </c>
      <c r="E3512" t="s">
        <v>7801</v>
      </c>
      <c r="F3512" t="s">
        <v>9494</v>
      </c>
      <c r="G3512" t="s">
        <v>11669</v>
      </c>
      <c r="H3512" t="s">
        <v>12707</v>
      </c>
      <c r="I3512" s="1">
        <v>60.090420486717463</v>
      </c>
      <c r="J3512" s="1">
        <v>154.29625011827969</v>
      </c>
      <c r="K3512" s="1">
        <v>166.11592029234399</v>
      </c>
      <c r="L3512" s="1">
        <v>101.4028239999999</v>
      </c>
      <c r="M3512" s="1">
        <v>227.8</v>
      </c>
      <c r="N3512" s="1">
        <v>127.454894822006</v>
      </c>
      <c r="O3512" s="1">
        <v>68.162207341544089</v>
      </c>
      <c r="P3512" s="1">
        <v>32.323299948404838</v>
      </c>
      <c r="Q3512" s="1">
        <v>3.411</v>
      </c>
      <c r="R3512" s="1">
        <v>95.027532074268862</v>
      </c>
      <c r="S3512" s="1">
        <v>121.12</v>
      </c>
      <c r="T3512" s="1">
        <v>47.853177009489023</v>
      </c>
      <c r="U3512" s="1">
        <v>16.78528870111581</v>
      </c>
      <c r="V3512" s="1">
        <v>133.99372048705939</v>
      </c>
      <c r="W3512" s="1">
        <v>100.2994275990099</v>
      </c>
      <c r="X3512" s="1">
        <v>71.560330745524695</v>
      </c>
      <c r="Y3512" s="1">
        <v>20.915144169179531</v>
      </c>
      <c r="Z3512" s="1">
        <v>183.31812817183999</v>
      </c>
      <c r="AA3512" s="1">
        <v>84.043567999999993</v>
      </c>
      <c r="AB3512" s="1">
        <v>74.819999999999993</v>
      </c>
      <c r="AC3512" s="1">
        <v>148.94336000000001</v>
      </c>
      <c r="AD3512" s="1">
        <v>118.663</v>
      </c>
      <c r="AE3512" s="1">
        <v>215.799362099055</v>
      </c>
      <c r="AF3512" s="1">
        <v>68.416969000000122</v>
      </c>
      <c r="AG3512" s="1">
        <v>89</v>
      </c>
      <c r="AH3512" s="1">
        <v>40.104885099999997</v>
      </c>
      <c r="AI3512" s="1">
        <v>53.2</v>
      </c>
      <c r="AJ3512" s="1">
        <v>7.9</v>
      </c>
      <c r="AK3512" s="1">
        <v>48.8</v>
      </c>
      <c r="AL3512" s="1">
        <v>92.469680786132813</v>
      </c>
      <c r="AM3512" s="1">
        <v>90.771873474121094</v>
      </c>
      <c r="AN3512" s="1">
        <v>94.874908447265625</v>
      </c>
      <c r="AO3512" t="s">
        <v>16322</v>
      </c>
    </row>
    <row r="3513" spans="1:41" x14ac:dyDescent="0.25">
      <c r="A3513" s="1">
        <v>2019</v>
      </c>
      <c r="B3513" t="s">
        <v>2574</v>
      </c>
      <c r="C3513" t="s">
        <v>7082</v>
      </c>
      <c r="D3513" t="s">
        <v>7222</v>
      </c>
      <c r="E3513" t="s">
        <v>7801</v>
      </c>
      <c r="F3513" t="s">
        <v>9495</v>
      </c>
      <c r="G3513" t="s">
        <v>11669</v>
      </c>
      <c r="H3513" t="s">
        <v>12707</v>
      </c>
      <c r="I3513" s="1">
        <v>116.4379507098396</v>
      </c>
      <c r="J3513" s="1">
        <v>168.0006679320268</v>
      </c>
      <c r="K3513" s="1">
        <v>150.59117205605801</v>
      </c>
      <c r="L3513" s="1">
        <v>57.028891000000023</v>
      </c>
      <c r="M3513" s="1">
        <v>364.91</v>
      </c>
      <c r="N3513" s="1">
        <v>69.970974919093806</v>
      </c>
      <c r="O3513" s="1">
        <v>258.02343544195941</v>
      </c>
      <c r="P3513" s="1">
        <v>57.004951935739257</v>
      </c>
      <c r="Q3513" s="1">
        <v>18.22</v>
      </c>
      <c r="R3513" s="1">
        <v>171.42768348075541</v>
      </c>
      <c r="S3513" s="1">
        <v>111.79</v>
      </c>
      <c r="T3513" s="1">
        <v>81.166259499595824</v>
      </c>
      <c r="U3513" s="1">
        <v>7.5517278734698303</v>
      </c>
      <c r="V3513" s="1">
        <v>105.6633981635122</v>
      </c>
      <c r="W3513" s="1">
        <v>47.988010519802003</v>
      </c>
      <c r="X3513" s="1">
        <v>110.603357976457</v>
      </c>
      <c r="Y3513" s="1">
        <v>55.085077553755497</v>
      </c>
      <c r="Z3513" s="1">
        <v>138.47521539006249</v>
      </c>
      <c r="AA3513" s="1">
        <v>226.84311500000001</v>
      </c>
      <c r="AB3513" s="1">
        <v>96.83</v>
      </c>
      <c r="AC3513" s="1">
        <v>240.0892199999999</v>
      </c>
      <c r="AD3513" s="1">
        <v>158.81100000000001</v>
      </c>
      <c r="AE3513" s="1">
        <v>243.68658602635861</v>
      </c>
      <c r="AF3513" s="1">
        <v>74.06875299999993</v>
      </c>
      <c r="AG3513" s="1">
        <v>504.4</v>
      </c>
      <c r="AH3513" s="1">
        <v>73.563771700000004</v>
      </c>
      <c r="AI3513" s="1">
        <v>114.99</v>
      </c>
      <c r="AJ3513" s="1">
        <v>26.5</v>
      </c>
      <c r="AK3513" s="1">
        <v>115.53</v>
      </c>
      <c r="AL3513" s="1">
        <v>136.73280334472656</v>
      </c>
      <c r="AM3513" s="1">
        <v>134.14437866210938</v>
      </c>
      <c r="AN3513" s="1">
        <v>140.39974975585938</v>
      </c>
      <c r="AO3513" t="s">
        <v>16323</v>
      </c>
    </row>
    <row r="3514" spans="1:41" x14ac:dyDescent="0.25">
      <c r="A3514" s="1">
        <v>2019</v>
      </c>
      <c r="B3514" t="s">
        <v>2574</v>
      </c>
      <c r="C3514" t="s">
        <v>7082</v>
      </c>
      <c r="D3514" t="s">
        <v>7222</v>
      </c>
      <c r="E3514" t="s">
        <v>7802</v>
      </c>
      <c r="F3514" t="s">
        <v>9496</v>
      </c>
      <c r="G3514" t="s">
        <v>11669</v>
      </c>
      <c r="H3514" t="s">
        <v>12707</v>
      </c>
      <c r="I3514" s="1">
        <v>0.2176956777020016</v>
      </c>
      <c r="J3514" s="1">
        <v>0.73273256558257571</v>
      </c>
      <c r="K3514" s="1">
        <v>0.51596314548960798</v>
      </c>
      <c r="L3514" s="1">
        <v>0.59198000000000062</v>
      </c>
      <c r="M3514" s="1">
        <v>0.77</v>
      </c>
      <c r="N3514" s="1">
        <v>0.40205299352750801</v>
      </c>
      <c r="O3514" s="1">
        <v>0.36396158486810648</v>
      </c>
      <c r="P3514" s="1">
        <v>9.6571531749259004E-2</v>
      </c>
      <c r="Q3514" s="1">
        <v>1.8200000000000001E-2</v>
      </c>
      <c r="R3514" s="1">
        <v>0.57482667941668664</v>
      </c>
      <c r="S3514" s="1">
        <v>0.56999999999999995</v>
      </c>
      <c r="T3514" s="1">
        <v>0.30871060114457671</v>
      </c>
      <c r="U3514" s="1">
        <v>4.7882136279926303E-2</v>
      </c>
      <c r="V3514" s="1">
        <v>0.43331132181258653</v>
      </c>
      <c r="W3514" s="1">
        <v>0.47919245049504922</v>
      </c>
      <c r="X3514" s="1">
        <v>0.28431653222411202</v>
      </c>
      <c r="Y3514" s="1">
        <v>6.9320443840044099E-2</v>
      </c>
      <c r="Z3514" s="1">
        <v>0.84002517408237931</v>
      </c>
      <c r="AA3514" s="1">
        <v>0.40917616159999282</v>
      </c>
      <c r="AB3514" s="1">
        <v>0.33</v>
      </c>
      <c r="AC3514" s="1">
        <v>1.093150000000001</v>
      </c>
      <c r="AD3514" s="1">
        <v>0.51790000000000003</v>
      </c>
      <c r="AE3514" s="1">
        <v>1.0364084973220189</v>
      </c>
      <c r="AF3514" s="1">
        <v>0.55097900000000188</v>
      </c>
      <c r="AG3514" s="1">
        <v>0.37</v>
      </c>
      <c r="AH3514" s="1">
        <v>0.26360280000000003</v>
      </c>
      <c r="AI3514" s="1">
        <v>0.20660000000000001</v>
      </c>
      <c r="AJ3514" s="1">
        <v>0.08</v>
      </c>
      <c r="AK3514" s="1">
        <v>0.18233182989695851</v>
      </c>
      <c r="AL3514" s="1">
        <v>0.4260997474193573</v>
      </c>
      <c r="AM3514" s="1">
        <v>0.44495952129364014</v>
      </c>
      <c r="AN3514" s="1">
        <v>0.3993816077709198</v>
      </c>
      <c r="AO3514" t="s">
        <v>16324</v>
      </c>
    </row>
    <row r="3515" spans="1:41" x14ac:dyDescent="0.25">
      <c r="A3515" s="1">
        <v>2019</v>
      </c>
      <c r="B3515" t="s">
        <v>2574</v>
      </c>
      <c r="C3515" t="s">
        <v>7082</v>
      </c>
      <c r="D3515" t="s">
        <v>7222</v>
      </c>
      <c r="E3515" t="s">
        <v>7802</v>
      </c>
      <c r="F3515" t="s">
        <v>9497</v>
      </c>
      <c r="G3515" t="s">
        <v>11669</v>
      </c>
      <c r="H3515" t="s">
        <v>12707</v>
      </c>
      <c r="I3515" s="1">
        <v>0.89755054725020023</v>
      </c>
      <c r="J3515" s="1">
        <v>1.8910491542310699</v>
      </c>
      <c r="K3515" s="1">
        <v>1.2502678380115699</v>
      </c>
      <c r="L3515" s="1">
        <v>1.763765</v>
      </c>
      <c r="M3515" s="1">
        <v>3.2</v>
      </c>
      <c r="N3515" s="1">
        <v>1.0567860032362499</v>
      </c>
      <c r="O3515" s="1">
        <v>3.4792947902810889</v>
      </c>
      <c r="P3515" s="1">
        <v>1.1681597388438909</v>
      </c>
      <c r="Q3515" s="1">
        <v>0.30990000000000001</v>
      </c>
      <c r="R3515" s="1">
        <v>1.7138417403777191</v>
      </c>
      <c r="S3515" s="1">
        <v>1.05</v>
      </c>
      <c r="T3515" s="1">
        <v>0.70901210767522682</v>
      </c>
      <c r="U3515" s="1">
        <v>0.1098472538186545</v>
      </c>
      <c r="V3515" s="1">
        <v>0.90851098291822874</v>
      </c>
      <c r="W3515" s="1">
        <v>1.19631806930693</v>
      </c>
      <c r="X3515" s="1">
        <v>2.8952695306579499</v>
      </c>
      <c r="Y3515" s="1">
        <v>0.71946628825952419</v>
      </c>
      <c r="Z3515" s="1">
        <v>2.1846181989850111</v>
      </c>
      <c r="AA3515" s="1">
        <v>2.082986807100037</v>
      </c>
      <c r="AB3515" s="1">
        <v>0.65</v>
      </c>
      <c r="AC3515" s="1">
        <v>3.8898899999999972</v>
      </c>
      <c r="AD3515" s="1">
        <v>2.4731999999999998</v>
      </c>
      <c r="AE3515" s="1">
        <v>3.060991755431187</v>
      </c>
      <c r="AF3515" s="1">
        <v>1.711908000000002</v>
      </c>
      <c r="AG3515" s="1">
        <v>1.91</v>
      </c>
      <c r="AH3515" s="1">
        <v>1.3952316</v>
      </c>
      <c r="AI3515" s="1">
        <v>1.1676</v>
      </c>
      <c r="AJ3515" s="1">
        <v>0.42</v>
      </c>
      <c r="AK3515" s="1">
        <v>1.614232350094732</v>
      </c>
      <c r="AL3515" s="1">
        <v>1.6165412664413452</v>
      </c>
      <c r="AM3515" s="1">
        <v>1.5176041126251221</v>
      </c>
      <c r="AN3515" s="1">
        <v>1.7567023038864136</v>
      </c>
      <c r="AO3515" t="s">
        <v>16325</v>
      </c>
    </row>
    <row r="3516" spans="1:41" x14ac:dyDescent="0.25">
      <c r="A3516" s="1">
        <v>2019</v>
      </c>
      <c r="B3516" t="s">
        <v>2574</v>
      </c>
      <c r="C3516" t="s">
        <v>7083</v>
      </c>
      <c r="D3516" t="s">
        <v>7222</v>
      </c>
      <c r="E3516" t="s">
        <v>7803</v>
      </c>
      <c r="F3516" t="s">
        <v>9498</v>
      </c>
      <c r="G3516" t="s">
        <v>11669</v>
      </c>
      <c r="H3516" t="s">
        <v>12707</v>
      </c>
      <c r="I3516" s="1">
        <v>1.1607569888937299</v>
      </c>
      <c r="J3516" s="1">
        <v>0.63751885516450613</v>
      </c>
      <c r="K3516" s="1">
        <v>7.1727019501176503</v>
      </c>
      <c r="L3516" s="1">
        <v>0</v>
      </c>
      <c r="M3516" s="1"/>
      <c r="N3516" s="1">
        <v>1.34258697411003</v>
      </c>
      <c r="O3516" s="1">
        <v>0.22089026059977299</v>
      </c>
      <c r="P3516" s="1">
        <v>0</v>
      </c>
      <c r="Q3516" s="1">
        <v>0</v>
      </c>
      <c r="R3516" s="1">
        <v>0.17292214519085189</v>
      </c>
      <c r="S3516" s="1">
        <v>0</v>
      </c>
      <c r="T3516" s="1">
        <v>0</v>
      </c>
      <c r="U3516" s="1">
        <v>0</v>
      </c>
      <c r="V3516" s="1">
        <v>0</v>
      </c>
      <c r="W3516" s="1">
        <v>1.4767945544554451</v>
      </c>
      <c r="X3516" s="1">
        <v>0.17089641467809599</v>
      </c>
      <c r="Y3516" s="1">
        <v>0.16208931985257891</v>
      </c>
      <c r="Z3516" s="1">
        <v>1.33364805853889E-2</v>
      </c>
      <c r="AA3516" s="1">
        <v>0.85201700000000002</v>
      </c>
      <c r="AB3516" s="1">
        <v>0</v>
      </c>
      <c r="AC3516" s="1">
        <v>0</v>
      </c>
      <c r="AD3516" s="1">
        <v>3.2611704778251503E-2</v>
      </c>
      <c r="AE3516" s="1">
        <v>3.55058073057712E-2</v>
      </c>
      <c r="AF3516" s="1">
        <v>0.71173500000000001</v>
      </c>
      <c r="AG3516" s="1">
        <v>0</v>
      </c>
      <c r="AH3516" s="1">
        <v>0.20898700000000001</v>
      </c>
      <c r="AI3516" s="1">
        <v>0.38</v>
      </c>
      <c r="AJ3516" s="1">
        <v>0.8</v>
      </c>
      <c r="AK3516" s="1">
        <v>1.94</v>
      </c>
      <c r="AL3516" s="1">
        <v>0.60315001010894775</v>
      </c>
      <c r="AM3516" s="1">
        <v>0.34638047218322754</v>
      </c>
      <c r="AN3516" s="1">
        <v>0.96690678596496582</v>
      </c>
      <c r="AO3516" t="s">
        <v>16326</v>
      </c>
    </row>
    <row r="3517" spans="1:41" x14ac:dyDescent="0.25">
      <c r="A3517" s="1">
        <v>2019</v>
      </c>
      <c r="B3517" t="s">
        <v>2574</v>
      </c>
      <c r="C3517" t="s">
        <v>7083</v>
      </c>
      <c r="D3517" t="s">
        <v>7222</v>
      </c>
      <c r="E3517" t="s">
        <v>7803</v>
      </c>
      <c r="F3517" t="s">
        <v>9499</v>
      </c>
      <c r="G3517" t="s">
        <v>11669</v>
      </c>
      <c r="H3517" t="s">
        <v>12707</v>
      </c>
      <c r="I3517" s="1">
        <v>19.235932644181648</v>
      </c>
      <c r="J3517" s="1">
        <v>61.797327158672807</v>
      </c>
      <c r="K3517" s="1">
        <v>40.218341546655701</v>
      </c>
      <c r="L3517" s="1">
        <v>0.710538</v>
      </c>
      <c r="M3517" s="1"/>
      <c r="N3517" s="1">
        <v>22.1524069579288</v>
      </c>
      <c r="O3517" s="1">
        <v>73.151595372752311</v>
      </c>
      <c r="P3517" s="1">
        <v>2.8016607899744108</v>
      </c>
      <c r="Q3517" s="1">
        <v>0</v>
      </c>
      <c r="R3517" s="1">
        <v>46.13654474460116</v>
      </c>
      <c r="S3517" s="1">
        <v>35.51</v>
      </c>
      <c r="T3517" s="1">
        <v>22.953616278926891</v>
      </c>
      <c r="U3517" s="1">
        <v>0</v>
      </c>
      <c r="V3517" s="1">
        <v>4.5750738216568297E-2</v>
      </c>
      <c r="W3517" s="1">
        <v>1.313196163366336</v>
      </c>
      <c r="X3517" s="1">
        <v>4.0479951499637901</v>
      </c>
      <c r="Y3517" s="1">
        <v>6.1395031435385006</v>
      </c>
      <c r="Z3517" s="1">
        <v>11.40670364687832</v>
      </c>
      <c r="AA3517" s="1">
        <v>21.743079999999999</v>
      </c>
      <c r="AB3517" s="1">
        <v>0</v>
      </c>
      <c r="AC3517" s="1">
        <v>7.4645299999999999</v>
      </c>
      <c r="AD3517" s="1">
        <v>23.68490116826311</v>
      </c>
      <c r="AE3517" s="1">
        <v>0</v>
      </c>
      <c r="AF3517" s="1">
        <v>6.0078630000000013</v>
      </c>
      <c r="AG3517" s="1">
        <v>84.3</v>
      </c>
      <c r="AH3517" s="1">
        <v>11.039509600000001</v>
      </c>
      <c r="AI3517" s="1">
        <v>20.92</v>
      </c>
      <c r="AJ3517" s="1">
        <v>0</v>
      </c>
      <c r="AK3517" s="1">
        <v>61.27</v>
      </c>
      <c r="AL3517" s="1">
        <v>20.139690399169922</v>
      </c>
      <c r="AM3517" s="1">
        <v>17.055400848388672</v>
      </c>
      <c r="AN3517" s="1">
        <v>24.50909423828125</v>
      </c>
      <c r="AO3517" t="s">
        <v>16327</v>
      </c>
    </row>
    <ro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  <c r="E3518" t="s">
        <v>7803</v>
      </c>
      <c r="F3518" t="s">
        <v>9500</v>
      </c>
      <c r="G3518" t="s">
        <v>11669</v>
      </c>
      <c r="H3518" t="s">
        <v>12707</v>
      </c>
      <c r="I3518" s="1">
        <v>8.245239464418697</v>
      </c>
      <c r="J3518" s="1">
        <v>13.5833217372912</v>
      </c>
      <c r="K3518" s="1">
        <v>15.737947289773</v>
      </c>
      <c r="L3518" s="1">
        <v>8.6413679999999999</v>
      </c>
      <c r="M3518" s="1">
        <v>14.7</v>
      </c>
      <c r="N3518" s="1">
        <v>9.9209142394821992</v>
      </c>
      <c r="O3518" s="1">
        <v>20.969939801550009</v>
      </c>
      <c r="P3518" s="1">
        <v>4.0159647296204062</v>
      </c>
      <c r="Q3518" s="1">
        <v>0</v>
      </c>
      <c r="R3518" s="1">
        <v>23.64710335484898</v>
      </c>
      <c r="S3518" s="1">
        <v>13.87</v>
      </c>
      <c r="T3518" s="1">
        <v>4.6101478456595686</v>
      </c>
      <c r="U3518" s="1">
        <v>0</v>
      </c>
      <c r="V3518" s="1">
        <v>17.46115797212347</v>
      </c>
      <c r="W3518" s="1">
        <v>11.377862004950501</v>
      </c>
      <c r="X3518" s="1">
        <v>9.3218032704063596</v>
      </c>
      <c r="Y3518" s="1">
        <v>6.4331973432665208</v>
      </c>
      <c r="Z3518" s="1">
        <v>15.970494511979229</v>
      </c>
      <c r="AA3518" s="1">
        <v>30.956771</v>
      </c>
      <c r="AB3518" s="1">
        <v>0</v>
      </c>
      <c r="AC3518" s="1">
        <v>21.645050000000001</v>
      </c>
      <c r="AD3518" s="1">
        <v>15.01832678146282</v>
      </c>
      <c r="AE3518" s="1">
        <v>31.61036889931998</v>
      </c>
      <c r="AF3518" s="1">
        <v>5.5882920000000018</v>
      </c>
      <c r="AG3518" s="1">
        <v>50.4</v>
      </c>
      <c r="AH3518" s="1">
        <v>6.1429163000000004</v>
      </c>
      <c r="AI3518" s="1">
        <v>4.45</v>
      </c>
      <c r="AJ3518" s="1">
        <v>1.6</v>
      </c>
      <c r="AK3518" s="1">
        <v>12.37</v>
      </c>
      <c r="AL3518" s="1">
        <v>13.044421195983887</v>
      </c>
      <c r="AM3518" s="1">
        <v>14.689367294311523</v>
      </c>
      <c r="AN3518" s="1">
        <v>10.714076995849609</v>
      </c>
      <c r="AO3518" t="s">
        <v>16328</v>
      </c>
    </row>
    <row r="3519" spans="1:41" x14ac:dyDescent="0.25">
      <c r="A3519" s="1">
        <v>2019</v>
      </c>
      <c r="B3519" t="s">
        <v>2574</v>
      </c>
      <c r="C3519" t="s">
        <v>7083</v>
      </c>
      <c r="D3519" t="s">
        <v>7222</v>
      </c>
      <c r="E3519" t="s">
        <v>7803</v>
      </c>
      <c r="F3519" t="s">
        <v>9501</v>
      </c>
      <c r="G3519" t="s">
        <v>11669</v>
      </c>
      <c r="H3519" t="s">
        <v>12707</v>
      </c>
      <c r="I3519" s="1">
        <v>35.807731426384933</v>
      </c>
      <c r="J3519" s="1">
        <v>42.550309196867403</v>
      </c>
      <c r="K3519" s="1">
        <v>25.799871436655</v>
      </c>
      <c r="L3519" s="1">
        <v>7.2536619999999994</v>
      </c>
      <c r="M3519" s="1">
        <v>77.3</v>
      </c>
      <c r="N3519" s="1">
        <v>16.736296521035602</v>
      </c>
      <c r="O3519" s="1">
        <v>35.908326639196318</v>
      </c>
      <c r="P3519" s="1">
        <v>13.93693414953419</v>
      </c>
      <c r="Q3519" s="1">
        <v>13.33009315512353</v>
      </c>
      <c r="R3519" s="1">
        <v>35.169216670651053</v>
      </c>
      <c r="S3519" s="1">
        <v>11.41</v>
      </c>
      <c r="T3519" s="1">
        <v>26.046004249862801</v>
      </c>
      <c r="U3519" s="1">
        <v>5.094789296934243</v>
      </c>
      <c r="V3519" s="1">
        <v>26.436999289824062</v>
      </c>
      <c r="W3519" s="1">
        <v>18.005646658415841</v>
      </c>
      <c r="X3519" s="1">
        <v>24.6762095619811</v>
      </c>
      <c r="Y3519" s="1">
        <v>23.344094286446321</v>
      </c>
      <c r="Z3519" s="1">
        <v>59.038121090522843</v>
      </c>
      <c r="AA3519" s="1">
        <v>75.085351000000003</v>
      </c>
      <c r="AB3519" s="1">
        <v>46.15</v>
      </c>
      <c r="AC3519" s="1">
        <v>68.510270000000006</v>
      </c>
      <c r="AD3519" s="1">
        <v>49.379325618736502</v>
      </c>
      <c r="AE3519" s="1">
        <v>66.520460973701603</v>
      </c>
      <c r="AF3519" s="1">
        <v>14.045256999999991</v>
      </c>
      <c r="AG3519" s="1">
        <v>89.3</v>
      </c>
      <c r="AH3519" s="1">
        <v>27.484697499999999</v>
      </c>
      <c r="AI3519" s="1">
        <v>21.56</v>
      </c>
      <c r="AJ3519" s="1">
        <v>8.1999999999999993</v>
      </c>
      <c r="AK3519" s="1">
        <v>5.3699999999999992</v>
      </c>
      <c r="AL3519" s="1">
        <v>33.429294586181641</v>
      </c>
      <c r="AM3519" s="1">
        <v>35.315273284912109</v>
      </c>
      <c r="AN3519" s="1">
        <v>30.75750732421875</v>
      </c>
      <c r="AO3519" t="s">
        <v>16329</v>
      </c>
    </row>
    <row r="3520" spans="1:41" x14ac:dyDescent="0.25">
      <c r="A3520" s="1">
        <v>2019</v>
      </c>
      <c r="B3520" t="s">
        <v>2574</v>
      </c>
      <c r="C3520" t="s">
        <v>7083</v>
      </c>
      <c r="D3520" t="s">
        <v>7222</v>
      </c>
      <c r="E3520" t="s">
        <v>7803</v>
      </c>
      <c r="F3520" t="s">
        <v>9502</v>
      </c>
      <c r="G3520" t="s">
        <v>11669</v>
      </c>
      <c r="H3520" t="s">
        <v>12707</v>
      </c>
      <c r="I3520" s="1">
        <v>0</v>
      </c>
      <c r="J3520" s="1">
        <v>0.46505880584885811</v>
      </c>
      <c r="K3520" s="1">
        <v>5.01092778930877</v>
      </c>
      <c r="L3520" s="1">
        <v>3.7486999999999999E-2</v>
      </c>
      <c r="M3520" s="1">
        <v>7.1</v>
      </c>
      <c r="N3520" s="1">
        <v>5.7645631067961001E-3</v>
      </c>
      <c r="O3520" s="1">
        <v>5.2919998829203597E-2</v>
      </c>
      <c r="P3520" s="1">
        <v>4.65414342890886E-2</v>
      </c>
      <c r="Q3520" s="1">
        <v>0.53856390672915577</v>
      </c>
      <c r="R3520" s="1">
        <v>6.8247669136983022</v>
      </c>
      <c r="S3520" s="1">
        <v>0.65</v>
      </c>
      <c r="T3520" s="1">
        <v>0.1339050804454342</v>
      </c>
      <c r="U3520" s="1">
        <v>0</v>
      </c>
      <c r="V3520" s="1">
        <v>1.0066159155754351</v>
      </c>
      <c r="W3520" s="1">
        <v>0</v>
      </c>
      <c r="X3520" s="1">
        <v>5.6961822805274398</v>
      </c>
      <c r="Y3520" s="1">
        <v>2.4055066122706399</v>
      </c>
      <c r="Z3520" s="1">
        <v>3.5597781187300841</v>
      </c>
      <c r="AA3520" s="1">
        <v>1.052505</v>
      </c>
      <c r="AB3520" s="1">
        <v>0</v>
      </c>
      <c r="AC3520" s="1">
        <v>9.2670300000000001</v>
      </c>
      <c r="AD3520" s="1">
        <v>5.2856707823487072</v>
      </c>
      <c r="AE3520" s="1">
        <v>3.2105674911235497E-2</v>
      </c>
      <c r="AF3520" s="1">
        <v>1.0583359999999999</v>
      </c>
      <c r="AG3520" s="1">
        <v>1.3</v>
      </c>
      <c r="AH3520" s="1">
        <v>0.28209230000000002</v>
      </c>
      <c r="AI3520" s="1">
        <v>6.81</v>
      </c>
      <c r="AJ3520" s="1">
        <v>0.7</v>
      </c>
      <c r="AK3520" s="1">
        <v>0.17</v>
      </c>
      <c r="AL3520" s="1">
        <v>2.0514397621154785</v>
      </c>
      <c r="AM3520" s="1">
        <v>1.6647094488143921</v>
      </c>
      <c r="AN3520" s="1">
        <v>2.5993082523345947</v>
      </c>
      <c r="AO3520" t="s">
        <v>16330</v>
      </c>
    </row>
    <row r="3521" spans="1:41" x14ac:dyDescent="0.25">
      <c r="A3521" s="1">
        <v>2019</v>
      </c>
      <c r="B3521" t="s">
        <v>2574</v>
      </c>
      <c r="C3521" t="s">
        <v>7083</v>
      </c>
      <c r="D3521" t="s">
        <v>7222</v>
      </c>
      <c r="E3521" t="s">
        <v>7803</v>
      </c>
      <c r="F3521" t="s">
        <v>9503</v>
      </c>
      <c r="G3521" t="s">
        <v>11669</v>
      </c>
      <c r="H3521" t="s">
        <v>12707</v>
      </c>
      <c r="I3521" s="1">
        <v>9.3499798086511904E-2</v>
      </c>
      <c r="J3521" s="1">
        <v>0.83567202311044819</v>
      </c>
      <c r="K3521" s="1">
        <v>13.363188343871</v>
      </c>
      <c r="L3521" s="1">
        <v>3.1082589999999999</v>
      </c>
      <c r="M3521" s="1">
        <v>5.8</v>
      </c>
      <c r="N3521" s="1">
        <v>4.1492212783171496</v>
      </c>
      <c r="O3521" s="1">
        <v>5.1452600631579637</v>
      </c>
      <c r="P3521" s="1">
        <v>2.105</v>
      </c>
      <c r="Q3521" s="1">
        <v>0</v>
      </c>
      <c r="R3521" s="1">
        <v>6.0882540441469439</v>
      </c>
      <c r="S3521" s="1">
        <v>1.79</v>
      </c>
      <c r="T3521" s="1">
        <v>1.2134230834548181</v>
      </c>
      <c r="U3521" s="1">
        <v>0</v>
      </c>
      <c r="V3521" s="1">
        <v>1.741767483584802</v>
      </c>
      <c r="W3521" s="1">
        <v>4.0222772277228001E-3</v>
      </c>
      <c r="X3521" s="1">
        <v>2.4736195079234098</v>
      </c>
      <c r="Y3521" s="1">
        <v>0.51996491850450344</v>
      </c>
      <c r="Z3521" s="1">
        <v>2.7814233447421222</v>
      </c>
      <c r="AA3521" s="1">
        <v>19.790336</v>
      </c>
      <c r="AB3521" s="1">
        <v>0</v>
      </c>
      <c r="AC3521" s="1">
        <v>19.553339999999999</v>
      </c>
      <c r="AD3521" s="1">
        <v>10.266873373567361</v>
      </c>
      <c r="AE3521" s="1">
        <v>22.191881807787212</v>
      </c>
      <c r="AF3521" s="1">
        <v>0.70038199999999984</v>
      </c>
      <c r="AG3521" s="1">
        <v>6</v>
      </c>
      <c r="AH3521" s="1">
        <v>6.8937239000000003</v>
      </c>
      <c r="AI3521" s="1">
        <v>2.68</v>
      </c>
      <c r="AJ3521" s="1">
        <v>1</v>
      </c>
      <c r="AK3521" s="1">
        <v>8.31</v>
      </c>
      <c r="AL3521" s="1">
        <v>5.1241068840026855</v>
      </c>
      <c r="AM3521" s="1">
        <v>5.3328819274902344</v>
      </c>
      <c r="AN3521" s="1">
        <v>4.8283429145812988</v>
      </c>
      <c r="AO3521" t="s">
        <v>16331</v>
      </c>
    </row>
    <row r="3522" spans="1:41" x14ac:dyDescent="0.25">
      <c r="A3522" s="1">
        <v>2019</v>
      </c>
      <c r="B3522" t="s">
        <v>2574</v>
      </c>
      <c r="C3522" t="s">
        <v>7083</v>
      </c>
      <c r="D3522" t="s">
        <v>7222</v>
      </c>
      <c r="E3522" t="s">
        <v>7803</v>
      </c>
      <c r="F3522" t="s">
        <v>9504</v>
      </c>
      <c r="G3522" t="s">
        <v>11669</v>
      </c>
      <c r="H3522" t="s">
        <v>12707</v>
      </c>
      <c r="I3522" s="1">
        <v>22.933613827635732</v>
      </c>
      <c r="J3522" s="1">
        <v>17.767314746269321</v>
      </c>
      <c r="K3522" s="1">
        <v>0.54638954360477698</v>
      </c>
      <c r="L3522" s="1">
        <v>2.1854070000000001</v>
      </c>
      <c r="M3522" s="1">
        <v>29.3</v>
      </c>
      <c r="N3522" s="1">
        <v>9.4327467637540394</v>
      </c>
      <c r="O3522" s="1">
        <v>18.55482091692874</v>
      </c>
      <c r="P3522" s="1">
        <v>17.694332399584901</v>
      </c>
      <c r="Q3522" s="1">
        <v>4.3508650118613668</v>
      </c>
      <c r="R3522" s="1">
        <v>29.277432464738229</v>
      </c>
      <c r="S3522" s="1">
        <v>17.59</v>
      </c>
      <c r="T3522" s="1">
        <v>15.174120803487209</v>
      </c>
      <c r="U3522" s="1">
        <v>2.456938576535586</v>
      </c>
      <c r="V3522" s="1">
        <v>53.843460709441437</v>
      </c>
      <c r="W3522" s="1">
        <v>7.924350247524754</v>
      </c>
      <c r="X3522" s="1">
        <v>27.173321432781499</v>
      </c>
      <c r="Y3522" s="1">
        <v>5.4349218549833456</v>
      </c>
      <c r="Z3522" s="1">
        <v>12.87200519296589</v>
      </c>
      <c r="AA3522" s="1">
        <v>22.314405000000001</v>
      </c>
      <c r="AB3522" s="1">
        <v>16.670000000000002</v>
      </c>
      <c r="AC3522" s="1">
        <v>50.052109999999999</v>
      </c>
      <c r="AD3522" s="1">
        <v>26.42134986988539</v>
      </c>
      <c r="AE3522" s="1">
        <v>49.126436781609193</v>
      </c>
      <c r="AF3522" s="1">
        <v>13.647163000000001</v>
      </c>
      <c r="AG3522" s="1">
        <v>32.700000000000003</v>
      </c>
      <c r="AH3522" s="1">
        <v>11.5378515</v>
      </c>
      <c r="AI3522" s="1">
        <v>43.27</v>
      </c>
      <c r="AJ3522" s="1">
        <v>8.9</v>
      </c>
      <c r="AK3522" s="1">
        <v>0.96</v>
      </c>
      <c r="AL3522" s="1">
        <v>19.659015655517578</v>
      </c>
      <c r="AM3522" s="1">
        <v>20.881715774536133</v>
      </c>
      <c r="AN3522" s="1">
        <v>17.926851272583008</v>
      </c>
      <c r="AO3522" t="s">
        <v>16332</v>
      </c>
    </row>
    <row r="3523" spans="1:41" x14ac:dyDescent="0.25">
      <c r="A3523" s="1">
        <v>2019</v>
      </c>
      <c r="B3523" t="s">
        <v>2574</v>
      </c>
      <c r="C3523" t="s">
        <v>7083</v>
      </c>
      <c r="D3523" t="s">
        <v>7222</v>
      </c>
      <c r="E3523" t="s">
        <v>7803</v>
      </c>
      <c r="F3523" t="s">
        <v>9505</v>
      </c>
      <c r="G3523" t="s">
        <v>11669</v>
      </c>
      <c r="H3523" t="s">
        <v>12707</v>
      </c>
      <c r="I3523" s="1">
        <v>4.5883430588260934</v>
      </c>
      <c r="J3523" s="1">
        <v>25.605241039970171</v>
      </c>
      <c r="K3523" s="1">
        <v>42.7418041560719</v>
      </c>
      <c r="L3523" s="1">
        <v>16.045137</v>
      </c>
      <c r="M3523" s="1">
        <v>219.08</v>
      </c>
      <c r="N3523" s="1">
        <v>1.28205906148867</v>
      </c>
      <c r="O3523" s="1">
        <v>89.899994471239069</v>
      </c>
      <c r="P3523" s="1">
        <v>4.0465184327362591</v>
      </c>
      <c r="Q3523" s="1">
        <v>0</v>
      </c>
      <c r="R3523" s="1">
        <v>19.205355008367199</v>
      </c>
      <c r="S3523" s="1">
        <v>19.75</v>
      </c>
      <c r="T3523" s="1">
        <v>6.0215955592769852</v>
      </c>
      <c r="U3523" s="1">
        <v>0</v>
      </c>
      <c r="V3523" s="1">
        <v>1.054110962983267</v>
      </c>
      <c r="W3523" s="1">
        <v>4.2106280940594054</v>
      </c>
      <c r="X3523" s="1">
        <v>16.4625553628265</v>
      </c>
      <c r="Y3523" s="1">
        <v>9.3604032401111574</v>
      </c>
      <c r="Z3523" s="1">
        <v>22.88150596010858</v>
      </c>
      <c r="AA3523" s="1">
        <v>43.588132000000002</v>
      </c>
      <c r="AB3523" s="1">
        <v>34.01</v>
      </c>
      <c r="AC3523" s="1">
        <v>48.816160000000004</v>
      </c>
      <c r="AD3523" s="1">
        <v>21.670837716626991</v>
      </c>
      <c r="AE3523" s="1">
        <v>61.112986700367102</v>
      </c>
      <c r="AF3523" s="1">
        <v>20.880337000000001</v>
      </c>
      <c r="AG3523" s="1">
        <v>234.5</v>
      </c>
      <c r="AH3523" s="1">
        <v>7.3181991999999996</v>
      </c>
      <c r="AI3523" s="1">
        <v>14.7</v>
      </c>
      <c r="AJ3523" s="1">
        <v>3.6</v>
      </c>
      <c r="AK3523" s="1">
        <v>21</v>
      </c>
      <c r="AL3523" s="1">
        <v>34.945926666259766</v>
      </c>
      <c r="AM3523" s="1">
        <v>30.386251449584961</v>
      </c>
      <c r="AN3523" s="1">
        <v>41.405471801757813</v>
      </c>
      <c r="AO3523" t="s">
        <v>16333</v>
      </c>
    </row>
    <row r="3524" spans="1:41" x14ac:dyDescent="0.25">
      <c r="A3524" s="1">
        <v>2019</v>
      </c>
      <c r="B3524" t="s">
        <v>2574</v>
      </c>
      <c r="C3524" t="s">
        <v>7083</v>
      </c>
      <c r="D3524" t="s">
        <v>7222</v>
      </c>
      <c r="E3524" t="s">
        <v>7803</v>
      </c>
      <c r="F3524" t="s">
        <v>9506</v>
      </c>
      <c r="G3524" t="s">
        <v>11669</v>
      </c>
      <c r="H3524" t="s">
        <v>12707</v>
      </c>
      <c r="I3524" s="1">
        <v>14.65519164532571</v>
      </c>
      <c r="J3524" s="1">
        <v>4.7589043688320647</v>
      </c>
      <c r="K3524" s="1">
        <v>0</v>
      </c>
      <c r="L3524" s="1">
        <v>19.047032999999999</v>
      </c>
      <c r="M3524" s="1">
        <v>11.6</v>
      </c>
      <c r="N3524" s="1">
        <v>4.9489785598705502</v>
      </c>
      <c r="O3524" s="1">
        <v>14.11968791770602</v>
      </c>
      <c r="P3524" s="1">
        <v>12.358000000000001</v>
      </c>
      <c r="Q3524" s="1">
        <v>0</v>
      </c>
      <c r="R3524" s="1">
        <v>4.9060881345127099</v>
      </c>
      <c r="S3524" s="1">
        <v>9.27</v>
      </c>
      <c r="T3524" s="1">
        <v>5.0134465984821128</v>
      </c>
      <c r="U3524" s="1">
        <v>0</v>
      </c>
      <c r="V3524" s="1">
        <v>4.0735350917631221</v>
      </c>
      <c r="W3524" s="1">
        <v>3.6755105198019802</v>
      </c>
      <c r="X3524" s="1">
        <v>20.580774995368898</v>
      </c>
      <c r="Y3524" s="1">
        <v>1.2853968347819229</v>
      </c>
      <c r="Z3524" s="1">
        <v>9.9518470435501012</v>
      </c>
      <c r="AA3524" s="1">
        <v>11.460518</v>
      </c>
      <c r="AB3524" s="1">
        <v>0</v>
      </c>
      <c r="AC3524" s="1">
        <v>14.78073</v>
      </c>
      <c r="AD3524" s="1">
        <v>6.8938320137312443</v>
      </c>
      <c r="AE3524" s="1">
        <v>13.05683938135644</v>
      </c>
      <c r="AF3524" s="1">
        <v>11.429387999999991</v>
      </c>
      <c r="AG3524" s="1">
        <v>5.5</v>
      </c>
      <c r="AH3524" s="1">
        <v>2.6557944</v>
      </c>
      <c r="AI3524" s="1">
        <v>0.21</v>
      </c>
      <c r="AJ3524" s="1">
        <v>1.6</v>
      </c>
      <c r="AK3524" s="1">
        <v>4.1400000000000006</v>
      </c>
      <c r="AL3524" s="1">
        <v>7.3093619346618652</v>
      </c>
      <c r="AM3524" s="1">
        <v>7.8713216781616211</v>
      </c>
      <c r="AN3524" s="1">
        <v>6.5132536888122559</v>
      </c>
      <c r="AO3524" t="s">
        <v>16334</v>
      </c>
    </row>
    <row r="3525" spans="1:41" x14ac:dyDescent="0.25">
      <c r="A3525" s="1">
        <v>2019</v>
      </c>
      <c r="B3525" t="s">
        <v>2574</v>
      </c>
      <c r="C3525" t="s">
        <v>7083</v>
      </c>
      <c r="D3525" t="s">
        <v>7222</v>
      </c>
      <c r="E3525" t="s">
        <v>7804</v>
      </c>
      <c r="F3525" t="s">
        <v>9507</v>
      </c>
      <c r="G3525" t="s">
        <v>11669</v>
      </c>
      <c r="H3525" t="s">
        <v>12707</v>
      </c>
      <c r="I3525" s="1">
        <v>3.5863793648030998E-3</v>
      </c>
      <c r="J3525" s="1">
        <v>1.4594314785232E-2</v>
      </c>
      <c r="K3525" s="1">
        <v>0.11034926076708799</v>
      </c>
      <c r="L3525" s="1">
        <v>0</v>
      </c>
      <c r="M3525" s="1"/>
      <c r="N3525" s="1">
        <v>1.08717637540453E-2</v>
      </c>
      <c r="O3525" s="1">
        <v>2.1854866773122002E-3</v>
      </c>
      <c r="P3525" s="1">
        <v>0</v>
      </c>
      <c r="Q3525" s="1">
        <v>0</v>
      </c>
      <c r="R3525" s="1">
        <v>7.968762451191E-4</v>
      </c>
      <c r="S3525" s="1">
        <v>0</v>
      </c>
      <c r="T3525" s="1">
        <v>0</v>
      </c>
      <c r="U3525" s="1">
        <v>0</v>
      </c>
      <c r="V3525" s="1">
        <v>0</v>
      </c>
      <c r="W3525" s="1">
        <v>1.73267326732673E-2</v>
      </c>
      <c r="X3525" s="1">
        <v>2.8965494013237E-3</v>
      </c>
      <c r="Y3525" s="1">
        <v>2.660675220245E-4</v>
      </c>
      <c r="Z3525" s="1">
        <v>5.9010976041500002E-5</v>
      </c>
      <c r="AA3525" s="1">
        <v>2.9760937000000002E-3</v>
      </c>
      <c r="AB3525" s="1">
        <v>0</v>
      </c>
      <c r="AC3525" s="1">
        <v>0</v>
      </c>
      <c r="AD3525" s="1">
        <v>2.768395991363E-4</v>
      </c>
      <c r="AE3525" s="1">
        <v>1.5044833604139999E-4</v>
      </c>
      <c r="AF3525" s="1">
        <v>7.0130000000000001E-3</v>
      </c>
      <c r="AG3525" s="1">
        <v>0</v>
      </c>
      <c r="AH3525" s="1">
        <v>2.609E-4</v>
      </c>
      <c r="AI3525" s="1">
        <v>1.4E-2</v>
      </c>
      <c r="AJ3525" s="1">
        <v>0.01</v>
      </c>
      <c r="AK3525" s="1">
        <v>4.2556043780795499E-2</v>
      </c>
      <c r="AL3525" s="1">
        <v>8.2815773785114288E-3</v>
      </c>
      <c r="AM3525" s="1">
        <v>2.9596446547657251E-3</v>
      </c>
      <c r="AN3525" s="1">
        <v>1.5820983797311783E-2</v>
      </c>
      <c r="AO3525" t="s">
        <v>16335</v>
      </c>
    </row>
    <row r="3526" spans="1:41" x14ac:dyDescent="0.25">
      <c r="A3526" s="1">
        <v>2019</v>
      </c>
      <c r="B3526" t="s">
        <v>2574</v>
      </c>
      <c r="C3526" t="s">
        <v>7083</v>
      </c>
      <c r="D3526" t="s">
        <v>7222</v>
      </c>
      <c r="E3526" t="s">
        <v>7804</v>
      </c>
      <c r="F3526" t="s">
        <v>9508</v>
      </c>
      <c r="G3526" t="s">
        <v>11669</v>
      </c>
      <c r="H3526" t="s">
        <v>12707</v>
      </c>
      <c r="I3526" s="1">
        <v>0.1406159575949863</v>
      </c>
      <c r="J3526" s="1">
        <v>0.38140031949415282</v>
      </c>
      <c r="K3526" s="1">
        <v>0.14013284765373901</v>
      </c>
      <c r="L3526" s="1">
        <v>3.3153000000000002E-2</v>
      </c>
      <c r="M3526" s="1"/>
      <c r="N3526" s="1">
        <v>0.248735841423948</v>
      </c>
      <c r="O3526" s="1">
        <v>0.31010494889148338</v>
      </c>
      <c r="P3526" s="1">
        <v>4.5628979527942003E-2</v>
      </c>
      <c r="Q3526" s="1">
        <v>0</v>
      </c>
      <c r="R3526" s="1">
        <v>0.31293330145828352</v>
      </c>
      <c r="S3526" s="1">
        <v>0.16</v>
      </c>
      <c r="T3526" s="1">
        <v>7.5874062955252897E-2</v>
      </c>
      <c r="U3526" s="1">
        <v>0</v>
      </c>
      <c r="V3526" s="1">
        <v>3.8125615180474E-3</v>
      </c>
      <c r="W3526" s="1">
        <v>3.99907178217822E-2</v>
      </c>
      <c r="X3526" s="1">
        <v>6.85236018254997E-2</v>
      </c>
      <c r="Y3526" s="1">
        <v>3.7485957547448698E-2</v>
      </c>
      <c r="Z3526" s="1">
        <v>4.4435264959282399E-2</v>
      </c>
      <c r="AA3526" s="1">
        <v>0.10319084919999991</v>
      </c>
      <c r="AB3526" s="1">
        <v>0</v>
      </c>
      <c r="AC3526" s="1">
        <v>4.8980000000000003E-2</v>
      </c>
      <c r="AD3526" s="1">
        <v>6.2122806046176801E-2</v>
      </c>
      <c r="AE3526" s="1">
        <v>0</v>
      </c>
      <c r="AF3526" s="1">
        <v>5.0057999999999998E-2</v>
      </c>
      <c r="AG3526" s="1">
        <v>0.09</v>
      </c>
      <c r="AH3526" s="1">
        <v>0.26794810000000002</v>
      </c>
      <c r="AI3526" s="1">
        <v>0.1208</v>
      </c>
      <c r="AJ3526" s="1">
        <v>0</v>
      </c>
      <c r="AK3526" s="1">
        <v>0.59884627946295732</v>
      </c>
      <c r="AL3526" s="1">
        <v>0.11671631783246994</v>
      </c>
      <c r="AM3526" s="1">
        <v>9.0613536536693573E-2</v>
      </c>
      <c r="AN3526" s="1">
        <v>0.15369528532028198</v>
      </c>
      <c r="AO3526" t="s">
        <v>16336</v>
      </c>
    </row>
    <row r="3527" spans="1:41" x14ac:dyDescent="0.25">
      <c r="A3527" s="1">
        <v>2019</v>
      </c>
      <c r="B3527" t="s">
        <v>2574</v>
      </c>
      <c r="C3527" t="s">
        <v>7083</v>
      </c>
      <c r="D3527" t="s">
        <v>7222</v>
      </c>
      <c r="E3527" t="s">
        <v>7804</v>
      </c>
      <c r="F3527" t="s">
        <v>9509</v>
      </c>
      <c r="G3527" t="s">
        <v>11669</v>
      </c>
      <c r="H3527" t="s">
        <v>12707</v>
      </c>
      <c r="I3527" s="1">
        <v>8.8762889278875504E-2</v>
      </c>
      <c r="J3527" s="1">
        <v>0.23274091473291059</v>
      </c>
      <c r="K3527" s="1">
        <v>0.23291193486179601</v>
      </c>
      <c r="L3527" s="1">
        <v>0.71322300000000005</v>
      </c>
      <c r="M3527" s="1">
        <v>0.36</v>
      </c>
      <c r="N3527" s="1">
        <v>0.21561488673139201</v>
      </c>
      <c r="O3527" s="1">
        <v>0.86931635244875327</v>
      </c>
      <c r="P3527" s="1">
        <v>0.12602687650589431</v>
      </c>
      <c r="Q3527" s="1">
        <v>0</v>
      </c>
      <c r="R3527" s="1">
        <v>0.29105904852976328</v>
      </c>
      <c r="S3527" s="1">
        <v>0.19</v>
      </c>
      <c r="T3527" s="1">
        <v>9.5270880702651106E-2</v>
      </c>
      <c r="U3527" s="1">
        <v>0</v>
      </c>
      <c r="V3527" s="1">
        <v>0.19526295461058299</v>
      </c>
      <c r="W3527" s="1">
        <v>0.44322400990099009</v>
      </c>
      <c r="X3527" s="1">
        <v>0.78267459288324503</v>
      </c>
      <c r="Y3527" s="1">
        <v>7.6297325528685997E-2</v>
      </c>
      <c r="Z3527" s="1">
        <v>0.23409654195680399</v>
      </c>
      <c r="AA3527" s="1">
        <v>0.43630774709999948</v>
      </c>
      <c r="AB3527" s="1">
        <v>0</v>
      </c>
      <c r="AC3527" s="1">
        <v>1.36921</v>
      </c>
      <c r="AD3527" s="1">
        <v>0.50287913183101707</v>
      </c>
      <c r="AE3527" s="1">
        <v>0.67632544984052456</v>
      </c>
      <c r="AF3527" s="1">
        <v>0.28484399999999999</v>
      </c>
      <c r="AG3527" s="1">
        <v>0.27</v>
      </c>
      <c r="AH3527" s="1">
        <v>0.27818900000000002</v>
      </c>
      <c r="AI3527" s="1">
        <v>0.12989999999999999</v>
      </c>
      <c r="AJ3527" s="1">
        <v>0.04</v>
      </c>
      <c r="AK3527" s="1">
        <v>0.25758404251855649</v>
      </c>
      <c r="AL3527" s="1">
        <v>0.32385247945785522</v>
      </c>
      <c r="AM3527" s="1">
        <v>0.30881005525588989</v>
      </c>
      <c r="AN3527" s="1">
        <v>0.34516248106956482</v>
      </c>
      <c r="AO3527" t="s">
        <v>16337</v>
      </c>
    </row>
    <row r="3528" spans="1:41" x14ac:dyDescent="0.25">
      <c r="A3528" s="1">
        <v>2019</v>
      </c>
      <c r="B3528" t="s">
        <v>2574</v>
      </c>
      <c r="C3528" t="s">
        <v>7083</v>
      </c>
      <c r="D3528" t="s">
        <v>7222</v>
      </c>
      <c r="E3528" t="s">
        <v>7804</v>
      </c>
      <c r="F3528" t="s">
        <v>9510</v>
      </c>
      <c r="G3528" t="s">
        <v>11669</v>
      </c>
      <c r="H3528" t="s">
        <v>12707</v>
      </c>
      <c r="I3528" s="1">
        <v>0.25854806570759331</v>
      </c>
      <c r="J3528" s="1">
        <v>0.64248381656360121</v>
      </c>
      <c r="K3528" s="1">
        <v>0.21469895007499501</v>
      </c>
      <c r="L3528" s="1">
        <v>0.14338999999999999</v>
      </c>
      <c r="M3528" s="1">
        <v>1.1200000000000001</v>
      </c>
      <c r="N3528" s="1">
        <v>0.201860841423948</v>
      </c>
      <c r="O3528" s="1">
        <v>0.65330441032512365</v>
      </c>
      <c r="P3528" s="1">
        <v>0.26161101338360843</v>
      </c>
      <c r="Q3528" s="1">
        <v>0.22629173175953249</v>
      </c>
      <c r="R3528" s="1">
        <v>0.55677743246473821</v>
      </c>
      <c r="S3528" s="1">
        <v>0.14000000000000001</v>
      </c>
      <c r="T3528" s="1">
        <v>0.17112150988039351</v>
      </c>
      <c r="U3528" s="1">
        <v>4.1598960025999401E-2</v>
      </c>
      <c r="V3528" s="1">
        <v>0.2265608452423967</v>
      </c>
      <c r="W3528" s="1">
        <v>0.49651918316831689</v>
      </c>
      <c r="X3528" s="1">
        <v>0.462201714353076</v>
      </c>
      <c r="Y3528" s="1">
        <v>0.31732493742486062</v>
      </c>
      <c r="Z3528" s="1">
        <v>0.72188126991620438</v>
      </c>
      <c r="AA3528" s="1">
        <v>0.70530199150000106</v>
      </c>
      <c r="AB3528" s="1">
        <v>0.33</v>
      </c>
      <c r="AC3528" s="1">
        <v>0.94733999999999996</v>
      </c>
      <c r="AD3528" s="1">
        <v>0.77977409888710481</v>
      </c>
      <c r="AE3528" s="1">
        <v>0.93016188240958053</v>
      </c>
      <c r="AF3528" s="1">
        <v>0.38005600000000023</v>
      </c>
      <c r="AG3528" s="1">
        <v>0.71</v>
      </c>
      <c r="AH3528" s="1">
        <v>0.4240314</v>
      </c>
      <c r="AI3528" s="1">
        <v>0.21510000000000001</v>
      </c>
      <c r="AJ3528" s="1">
        <v>0.15</v>
      </c>
      <c r="AK3528" s="1">
        <v>0.1227110516003421</v>
      </c>
      <c r="AL3528" s="1">
        <v>0.43278101086616516</v>
      </c>
      <c r="AM3528" s="1">
        <v>0.43654051423072815</v>
      </c>
      <c r="AN3528" s="1">
        <v>0.42745515704154968</v>
      </c>
      <c r="AO3528" t="s">
        <v>16338</v>
      </c>
    </row>
    <row r="3529" spans="1:41" x14ac:dyDescent="0.25">
      <c r="A3529" s="1">
        <v>2019</v>
      </c>
      <c r="B3529" t="s">
        <v>2574</v>
      </c>
      <c r="C3529" t="s">
        <v>7083</v>
      </c>
      <c r="D3529" t="s">
        <v>7222</v>
      </c>
      <c r="E3529" t="s">
        <v>7804</v>
      </c>
      <c r="F3529" t="s">
        <v>9511</v>
      </c>
      <c r="G3529" t="s">
        <v>11669</v>
      </c>
      <c r="H3529" t="s">
        <v>12707</v>
      </c>
      <c r="I3529" s="1">
        <v>0</v>
      </c>
      <c r="J3529" s="1">
        <v>4.6643919870421199E-2</v>
      </c>
      <c r="K3529" s="1">
        <v>0.30490679237197299</v>
      </c>
      <c r="L3529" s="1">
        <v>2.2719E-2</v>
      </c>
      <c r="M3529" s="1">
        <v>0.09</v>
      </c>
      <c r="N3529" s="1">
        <v>1.9215210355987E-3</v>
      </c>
      <c r="O3529" s="1">
        <v>2.9347963952478701E-2</v>
      </c>
      <c r="P3529" s="1">
        <v>2.0656124926186001E-3</v>
      </c>
      <c r="Q3529" s="1">
        <v>1.7068795926633101E-2</v>
      </c>
      <c r="R3529" s="1">
        <v>0.13519005498446091</v>
      </c>
      <c r="S3529" s="1">
        <v>0.03</v>
      </c>
      <c r="T3529" s="1">
        <v>2.99806370450479E-2</v>
      </c>
      <c r="U3529" s="1">
        <v>0</v>
      </c>
      <c r="V3529" s="1">
        <v>7.3510173060390002E-3</v>
      </c>
      <c r="W3529" s="1">
        <v>0</v>
      </c>
      <c r="X3529" s="1">
        <v>0.22177127363971599</v>
      </c>
      <c r="Y3529" s="1">
        <v>9.7188553183941304E-2</v>
      </c>
      <c r="Z3529" s="1">
        <v>0.30024784609937449</v>
      </c>
      <c r="AA3529" s="1">
        <v>2.0074680899999999E-2</v>
      </c>
      <c r="AB3529" s="1">
        <v>0</v>
      </c>
      <c r="AC3529" s="1">
        <v>0.25613999999999998</v>
      </c>
      <c r="AD3529" s="1">
        <v>0.2732683683074027</v>
      </c>
      <c r="AE3529" s="1">
        <v>1.8926400674008501E-2</v>
      </c>
      <c r="AF3529" s="1">
        <v>8.1227999999999995E-2</v>
      </c>
      <c r="AG3529" s="1">
        <v>0.03</v>
      </c>
      <c r="AH3529" s="1">
        <v>1.8048100000000001E-2</v>
      </c>
      <c r="AI3529" s="1">
        <v>0.1396</v>
      </c>
      <c r="AJ3529" s="1">
        <v>0.02</v>
      </c>
      <c r="AK3529" s="1">
        <v>2.6716312173583501E-2</v>
      </c>
      <c r="AL3529" s="1">
        <v>7.6565682888031006E-2</v>
      </c>
      <c r="AM3529" s="1">
        <v>6.2162667512893677E-2</v>
      </c>
      <c r="AN3529" s="1">
        <v>9.6969954669475555E-2</v>
      </c>
      <c r="AO3529" t="s">
        <v>16339</v>
      </c>
    </row>
    <row r="3530" spans="1:41" x14ac:dyDescent="0.25">
      <c r="A3530" s="1">
        <v>2019</v>
      </c>
      <c r="B3530" t="s">
        <v>2574</v>
      </c>
      <c r="C3530" t="s">
        <v>7083</v>
      </c>
      <c r="D3530" t="s">
        <v>7222</v>
      </c>
      <c r="E3530" t="s">
        <v>7804</v>
      </c>
      <c r="F3530" t="s">
        <v>9512</v>
      </c>
      <c r="G3530" t="s">
        <v>11669</v>
      </c>
      <c r="H3530" t="s">
        <v>12707</v>
      </c>
      <c r="I3530" s="1">
        <v>9.8625432532080002E-4</v>
      </c>
      <c r="J3530" s="1">
        <v>6.8796998758759997E-3</v>
      </c>
      <c r="K3530" s="1">
        <v>0.101992714806085</v>
      </c>
      <c r="L3530" s="1">
        <v>8.5891999999999996E-2</v>
      </c>
      <c r="M3530" s="1">
        <v>0.19</v>
      </c>
      <c r="N3530" s="1">
        <v>0.15058656957928801</v>
      </c>
      <c r="O3530" s="1">
        <v>0.24543795917172659</v>
      </c>
      <c r="P3530" s="1">
        <v>1.7000000000000001E-2</v>
      </c>
      <c r="Q3530" s="1">
        <v>0</v>
      </c>
      <c r="R3530" s="1">
        <v>6.2076659494780501E-2</v>
      </c>
      <c r="S3530" s="1">
        <v>0.01</v>
      </c>
      <c r="T3530" s="1">
        <v>1.0634729903086299E-2</v>
      </c>
      <c r="U3530" s="1">
        <v>0</v>
      </c>
      <c r="V3530" s="1">
        <v>2.4270816461294999E-2</v>
      </c>
      <c r="W3530" s="1">
        <v>7.7351485148499999E-5</v>
      </c>
      <c r="X3530" s="1">
        <v>0.21173439315605999</v>
      </c>
      <c r="Y3530" s="1">
        <v>5.2080253848125002E-3</v>
      </c>
      <c r="Z3530" s="1">
        <v>3.6055706361383201E-2</v>
      </c>
      <c r="AA3530" s="1">
        <v>0.16061213199999921</v>
      </c>
      <c r="AB3530" s="1">
        <v>0</v>
      </c>
      <c r="AC3530" s="1">
        <v>0.25324999999999998</v>
      </c>
      <c r="AD3530" s="1">
        <v>0.13941642212502081</v>
      </c>
      <c r="AE3530" s="1">
        <v>0.23689594993079369</v>
      </c>
      <c r="AF3530" s="1">
        <v>1.9106999999999999E-2</v>
      </c>
      <c r="AG3530" s="1">
        <v>7.0000000000000007E-2</v>
      </c>
      <c r="AH3530" s="1">
        <v>0.17908850000000001</v>
      </c>
      <c r="AI3530" s="1">
        <v>6.4399999999999999E-2</v>
      </c>
      <c r="AJ3530" s="1">
        <v>0.01</v>
      </c>
      <c r="AK3530" s="1">
        <v>0.10821409677647929</v>
      </c>
      <c r="AL3530" s="1">
        <v>8.2752309739589691E-2</v>
      </c>
      <c r="AM3530" s="1">
        <v>6.6989459097385406E-2</v>
      </c>
      <c r="AN3530" s="1">
        <v>0.10508301854133606</v>
      </c>
      <c r="AO3530" t="s">
        <v>16340</v>
      </c>
    </row>
    <row r="3531" spans="1:41" x14ac:dyDescent="0.25">
      <c r="A3531" s="1">
        <v>2019</v>
      </c>
      <c r="B3531" t="s">
        <v>2574</v>
      </c>
      <c r="C3531" t="s">
        <v>7083</v>
      </c>
      <c r="D3531" t="s">
        <v>7222</v>
      </c>
      <c r="E3531" t="s">
        <v>7804</v>
      </c>
      <c r="F3531" t="s">
        <v>9513</v>
      </c>
      <c r="G3531" t="s">
        <v>11669</v>
      </c>
      <c r="H3531" t="s">
        <v>12707</v>
      </c>
      <c r="I3531" s="1">
        <v>0.15325794485591701</v>
      </c>
      <c r="J3531" s="1">
        <v>0.31206897511396597</v>
      </c>
      <c r="K3531" s="1">
        <v>2.3569745018213002E-3</v>
      </c>
      <c r="L3531" s="1">
        <v>0.119044</v>
      </c>
      <c r="M3531" s="1">
        <v>0.25</v>
      </c>
      <c r="N3531" s="1">
        <v>0.126061893203884</v>
      </c>
      <c r="O3531" s="1">
        <v>0.27697140980151752</v>
      </c>
      <c r="P3531" s="1">
        <v>0.16746086062178461</v>
      </c>
      <c r="Q3531" s="1">
        <v>6.6539373951281594E-2</v>
      </c>
      <c r="R3531" s="1">
        <v>0.17838074746991789</v>
      </c>
      <c r="S3531" s="1">
        <v>0.24</v>
      </c>
      <c r="T3531" s="1">
        <v>0.1857369291516214</v>
      </c>
      <c r="U3531" s="1">
        <v>6.8248293792655207E-2</v>
      </c>
      <c r="V3531" s="1">
        <v>0.38245224953588908</v>
      </c>
      <c r="W3531" s="1">
        <v>9.0887995049504899E-2</v>
      </c>
      <c r="X3531" s="1">
        <v>0.39537899328067899</v>
      </c>
      <c r="Y3531" s="1">
        <v>6.3979384694219404E-2</v>
      </c>
      <c r="Z3531" s="1">
        <v>0.48034934497816589</v>
      </c>
      <c r="AA3531" s="1">
        <v>0.24627546559999999</v>
      </c>
      <c r="AB3531" s="1">
        <v>0.13</v>
      </c>
      <c r="AC3531" s="1">
        <v>0.21268000000000001</v>
      </c>
      <c r="AD3531" s="1">
        <v>0.37633575106583239</v>
      </c>
      <c r="AE3531" s="1">
        <v>0.39919961485225969</v>
      </c>
      <c r="AF3531" s="1">
        <v>0.24585499999999999</v>
      </c>
      <c r="AG3531" s="1">
        <v>0.26</v>
      </c>
      <c r="AH3531" s="1">
        <v>0.13665350000000001</v>
      </c>
      <c r="AI3531" s="1">
        <v>0.33389999999999997</v>
      </c>
      <c r="AJ3531" s="1">
        <v>0.11</v>
      </c>
      <c r="AK3531" s="1">
        <v>2.7470043054894401E-2</v>
      </c>
      <c r="AL3531" s="1">
        <v>0.20819120109081268</v>
      </c>
      <c r="AM3531" s="1">
        <v>0.21128548681735992</v>
      </c>
      <c r="AN3531" s="1">
        <v>0.20380763709545135</v>
      </c>
      <c r="AO3531" t="s">
        <v>16341</v>
      </c>
    </row>
    <row r="3532" spans="1:41" x14ac:dyDescent="0.25">
      <c r="A3532" s="1">
        <v>2019</v>
      </c>
      <c r="B3532" t="s">
        <v>2574</v>
      </c>
      <c r="C3532" t="s">
        <v>7083</v>
      </c>
      <c r="D3532" t="s">
        <v>7222</v>
      </c>
      <c r="E3532" t="s">
        <v>7804</v>
      </c>
      <c r="F3532" t="s">
        <v>9514</v>
      </c>
      <c r="G3532" t="s">
        <v>11669</v>
      </c>
      <c r="H3532" t="s">
        <v>12707</v>
      </c>
      <c r="I3532" s="1">
        <v>4.1512341147595298E-2</v>
      </c>
      <c r="J3532" s="1">
        <v>0.1903160988316755</v>
      </c>
      <c r="K3532" s="1">
        <v>0.14291836297407301</v>
      </c>
      <c r="L3532" s="1">
        <v>0.31285499999999999</v>
      </c>
      <c r="M3532" s="1">
        <v>0.69</v>
      </c>
      <c r="N3532" s="1">
        <v>2.73058252427184E-2</v>
      </c>
      <c r="O3532" s="1">
        <v>0.926256085702299</v>
      </c>
      <c r="P3532" s="1">
        <v>0.12473739631204291</v>
      </c>
      <c r="Q3532" s="1">
        <v>0</v>
      </c>
      <c r="R3532" s="1">
        <v>7.38305841102877E-2</v>
      </c>
      <c r="S3532" s="1">
        <v>0.14000000000000001</v>
      </c>
      <c r="T3532" s="1">
        <v>5.6780212809564697E-2</v>
      </c>
      <c r="U3532" s="1">
        <v>0</v>
      </c>
      <c r="V3532" s="1">
        <v>8.8959768754438995E-3</v>
      </c>
      <c r="W3532" s="1">
        <v>6.4124381188118806E-2</v>
      </c>
      <c r="X3532" s="1">
        <v>0.44056179586062899</v>
      </c>
      <c r="Y3532" s="1">
        <v>0.1062397761091074</v>
      </c>
      <c r="Z3532" s="1">
        <v>0.1035642629529092</v>
      </c>
      <c r="AA3532" s="1">
        <v>0.23450329309999979</v>
      </c>
      <c r="AB3532" s="1">
        <v>0.19</v>
      </c>
      <c r="AC3532" s="1">
        <v>0.22503999999999999</v>
      </c>
      <c r="AD3532" s="1">
        <v>0.24516914899507231</v>
      </c>
      <c r="AE3532" s="1">
        <v>0.47228741650117351</v>
      </c>
      <c r="AF3532" s="1">
        <v>0.25244299999999997</v>
      </c>
      <c r="AG3532" s="1">
        <v>0.41</v>
      </c>
      <c r="AH3532" s="1">
        <v>5.8808300000000001E-2</v>
      </c>
      <c r="AI3532" s="1">
        <v>0.14549999999999999</v>
      </c>
      <c r="AJ3532" s="1">
        <v>0.04</v>
      </c>
      <c r="AK3532" s="1">
        <v>0.32035689727051703</v>
      </c>
      <c r="AL3532" s="1">
        <v>0.20841401815414429</v>
      </c>
      <c r="AM3532" s="1">
        <v>0.15432536602020264</v>
      </c>
      <c r="AN3532" s="1">
        <v>0.28503960371017456</v>
      </c>
      <c r="AO3532" t="s">
        <v>16342</v>
      </c>
    </row>
    <row r="3533" spans="1:41" x14ac:dyDescent="0.25">
      <c r="A3533" s="1">
        <v>2019</v>
      </c>
      <c r="B3533" t="s">
        <v>2574</v>
      </c>
      <c r="C3533" t="s">
        <v>7083</v>
      </c>
      <c r="D3533" t="s">
        <v>7222</v>
      </c>
      <c r="E3533" t="s">
        <v>7804</v>
      </c>
      <c r="F3533" t="s">
        <v>9515</v>
      </c>
      <c r="G3533" t="s">
        <v>11669</v>
      </c>
      <c r="H3533" t="s">
        <v>12707</v>
      </c>
      <c r="I3533" s="1">
        <v>0.2036166884366932</v>
      </c>
      <c r="J3533" s="1">
        <v>6.3921094963235905E-2</v>
      </c>
      <c r="K3533" s="1">
        <v>0</v>
      </c>
      <c r="L3533" s="1">
        <v>0.33348899999999998</v>
      </c>
      <c r="M3533" s="1">
        <v>0.5</v>
      </c>
      <c r="N3533" s="1">
        <v>7.3826860841423994E-2</v>
      </c>
      <c r="O3533" s="1">
        <v>0.16637017331039439</v>
      </c>
      <c r="P3533" s="1">
        <v>0.42362899999999998</v>
      </c>
      <c r="Q3533" s="1">
        <v>0</v>
      </c>
      <c r="R3533" s="1">
        <v>0.1027970356203682</v>
      </c>
      <c r="S3533" s="1">
        <v>0.15</v>
      </c>
      <c r="T3533" s="1">
        <v>8.3613145227609098E-2</v>
      </c>
      <c r="U3533" s="1">
        <v>0</v>
      </c>
      <c r="V3533" s="1">
        <v>5.99045613685351E-2</v>
      </c>
      <c r="W3533" s="1">
        <v>4.4167698019801999E-2</v>
      </c>
      <c r="X3533" s="1">
        <v>0.30952661625772598</v>
      </c>
      <c r="Y3533" s="1">
        <v>1.54762608644238E-2</v>
      </c>
      <c r="Z3533" s="1">
        <v>0.26389708485778363</v>
      </c>
      <c r="AA3533" s="1">
        <v>0.17374455399999969</v>
      </c>
      <c r="AB3533" s="1">
        <v>0</v>
      </c>
      <c r="AC3533" s="1">
        <v>0.57725000000000004</v>
      </c>
      <c r="AD3533" s="1">
        <v>9.0332761198161804E-2</v>
      </c>
      <c r="AE3533" s="1">
        <v>0.32704459288680271</v>
      </c>
      <c r="AF3533" s="1">
        <v>0.3913040000000001</v>
      </c>
      <c r="AG3533" s="1">
        <v>7.0000000000000007E-2</v>
      </c>
      <c r="AH3533" s="1">
        <v>3.2203799999999998E-2</v>
      </c>
      <c r="AI3533" s="1">
        <v>4.1999999999999997E-3</v>
      </c>
      <c r="AJ3533" s="1">
        <v>0.04</v>
      </c>
      <c r="AK3533" s="1">
        <v>0.1097775834566059</v>
      </c>
      <c r="AL3533" s="1">
        <v>0.15896870195865631</v>
      </c>
      <c r="AM3533" s="1">
        <v>0.18352355062961578</v>
      </c>
      <c r="AN3533" s="1">
        <v>0.12418264150619507</v>
      </c>
      <c r="AO3533" t="s">
        <v>16343</v>
      </c>
    </row>
    <row r="3534" spans="1:41" x14ac:dyDescent="0.25">
      <c r="A3534" s="1">
        <v>2019</v>
      </c>
      <c r="B3534" t="s">
        <v>2575</v>
      </c>
      <c r="C3534" t="s">
        <v>7084</v>
      </c>
      <c r="D3534" t="s">
        <v>7222</v>
      </c>
      <c r="E3534" t="s">
        <v>7805</v>
      </c>
      <c r="F3534" t="s">
        <v>9516</v>
      </c>
      <c r="G3534" t="s">
        <v>11669</v>
      </c>
      <c r="H3534" t="s">
        <v>12707</v>
      </c>
      <c r="I3534" s="1">
        <v>46.246499999999997</v>
      </c>
      <c r="J3534" s="1">
        <v>138.3555800581656</v>
      </c>
      <c r="K3534" s="1">
        <v>160</v>
      </c>
      <c r="L3534" s="1">
        <v>72.685533011074227</v>
      </c>
      <c r="M3534" s="1">
        <v>60</v>
      </c>
      <c r="N3534" s="1">
        <v>95.1</v>
      </c>
      <c r="O3534" s="1">
        <v>40</v>
      </c>
      <c r="P3534" s="1">
        <v>15</v>
      </c>
      <c r="Q3534" s="1">
        <v>2.6823959384098339</v>
      </c>
      <c r="R3534" s="1">
        <v>25</v>
      </c>
      <c r="S3534" s="1">
        <v>90</v>
      </c>
      <c r="T3534" s="1">
        <v>65</v>
      </c>
      <c r="U3534" s="1">
        <v>15</v>
      </c>
      <c r="V3534" s="1">
        <v>75</v>
      </c>
      <c r="W3534" s="1">
        <v>100</v>
      </c>
      <c r="X3534" s="1">
        <v>85</v>
      </c>
      <c r="Y3534" s="1">
        <v>15.5</v>
      </c>
      <c r="Z3534" s="1">
        <v>74</v>
      </c>
      <c r="AA3534" s="1">
        <v>71.034398595700537</v>
      </c>
      <c r="AB3534" s="1">
        <v>76</v>
      </c>
      <c r="AC3534" s="1">
        <v>39.5</v>
      </c>
      <c r="AD3534" s="1">
        <v>37.020000000000003</v>
      </c>
      <c r="AE3534" s="1">
        <v>200</v>
      </c>
      <c r="AF3534" s="1">
        <v>32.645755796883002</v>
      </c>
      <c r="AG3534" s="1">
        <v>10.199999999999999</v>
      </c>
      <c r="AH3534" s="1">
        <v>42.9</v>
      </c>
      <c r="AI3534" s="1">
        <v>35</v>
      </c>
      <c r="AJ3534" s="1">
        <v>5.3</v>
      </c>
      <c r="AK3534" s="1">
        <v>49</v>
      </c>
      <c r="AL3534" s="1">
        <v>61.143802642822266</v>
      </c>
      <c r="AM3534" s="1">
        <v>54.897071838378906</v>
      </c>
      <c r="AN3534" s="1">
        <v>69.993339538574219</v>
      </c>
      <c r="AO3534" t="s">
        <v>16344</v>
      </c>
    </row>
    <row r="3535" spans="1:41" x14ac:dyDescent="0.25">
      <c r="A3535" s="1">
        <v>2019</v>
      </c>
      <c r="B3535" t="s">
        <v>2576</v>
      </c>
      <c r="C3535" t="s">
        <v>7084</v>
      </c>
      <c r="D3535" t="s">
        <v>7222</v>
      </c>
      <c r="E3535" t="s">
        <v>7805</v>
      </c>
      <c r="F3535" t="s">
        <v>9516</v>
      </c>
      <c r="G3535" t="s">
        <v>11669</v>
      </c>
      <c r="H3535" t="s">
        <v>12707</v>
      </c>
      <c r="I3535" s="1">
        <v>49.780487804878049</v>
      </c>
      <c r="J3535" s="1">
        <v>13</v>
      </c>
      <c r="K3535" s="1">
        <v>165.3</v>
      </c>
      <c r="L3535" s="1">
        <v>67.099999999999994</v>
      </c>
      <c r="M3535" s="1">
        <v>20</v>
      </c>
      <c r="N3535" s="1">
        <v>73</v>
      </c>
      <c r="O3535" s="1">
        <v>68.400000000000006</v>
      </c>
      <c r="P3535" s="1">
        <v>15</v>
      </c>
      <c r="Q3535" s="1">
        <v>4</v>
      </c>
      <c r="R3535" s="1">
        <v>20</v>
      </c>
      <c r="S3535" s="1">
        <v>70</v>
      </c>
      <c r="T3535" s="1">
        <v>65</v>
      </c>
      <c r="U3535" s="1">
        <v>15</v>
      </c>
      <c r="V3535" s="1">
        <v>40</v>
      </c>
      <c r="W3535" s="1">
        <v>29.128592574318489</v>
      </c>
      <c r="X3535" s="1">
        <v>55</v>
      </c>
      <c r="Y3535" s="1">
        <v>15.5</v>
      </c>
      <c r="Z3535" s="1">
        <v>148</v>
      </c>
      <c r="AA3535" s="1">
        <v>40</v>
      </c>
      <c r="AB3535" s="1">
        <v>22.959588238719999</v>
      </c>
      <c r="AC3535" s="1">
        <v>90.7</v>
      </c>
      <c r="AD3535" s="1">
        <v>57.9</v>
      </c>
      <c r="AE3535" s="1">
        <v>20</v>
      </c>
      <c r="AF3535" s="1">
        <v>44.413492401509863</v>
      </c>
      <c r="AG3535" s="1">
        <v>19.600000000000001</v>
      </c>
      <c r="AH3535" s="1">
        <v>32.759039111765432</v>
      </c>
      <c r="AI3535" s="1">
        <v>55</v>
      </c>
      <c r="AJ3535" s="1">
        <v>1.3</v>
      </c>
      <c r="AK3535" s="1">
        <v>49</v>
      </c>
      <c r="AL3535" s="1">
        <v>47.132453918457031</v>
      </c>
      <c r="AM3535" s="1">
        <v>39.787879943847656</v>
      </c>
      <c r="AN3535" s="1">
        <v>57.537273406982422</v>
      </c>
      <c r="AO3535" t="s">
        <v>16345</v>
      </c>
    </row>
    <row r="3536" spans="1:41" x14ac:dyDescent="0.25">
      <c r="A3536" s="1">
        <v>2019</v>
      </c>
      <c r="B3536" t="s">
        <v>2577</v>
      </c>
      <c r="C3536" t="s">
        <v>7084</v>
      </c>
      <c r="D3536" t="s">
        <v>7222</v>
      </c>
      <c r="E3536" t="s">
        <v>7805</v>
      </c>
      <c r="F3536" t="s">
        <v>9516</v>
      </c>
      <c r="G3536" t="s">
        <v>11669</v>
      </c>
      <c r="H3536" t="s">
        <v>12707</v>
      </c>
      <c r="I3536" s="1">
        <v>39.840000000000003</v>
      </c>
      <c r="J3536" s="1">
        <v>73.84</v>
      </c>
      <c r="K3536" s="1">
        <v>180</v>
      </c>
      <c r="L3536" s="1">
        <v>99.528253690783814</v>
      </c>
      <c r="M3536" s="1">
        <v>100</v>
      </c>
      <c r="N3536" s="1">
        <v>125</v>
      </c>
      <c r="O3536" s="1">
        <v>40</v>
      </c>
      <c r="P3536" s="1">
        <v>15</v>
      </c>
      <c r="Q3536" s="1">
        <v>2.2000000000000002</v>
      </c>
      <c r="R3536" s="1">
        <v>45</v>
      </c>
      <c r="S3536" s="1">
        <v>95</v>
      </c>
      <c r="T3536" s="1">
        <v>49</v>
      </c>
      <c r="U3536" s="1">
        <v>16.79</v>
      </c>
      <c r="V3536" s="1">
        <v>109</v>
      </c>
      <c r="W3536" s="1">
        <v>101.22</v>
      </c>
      <c r="X3536" s="1">
        <v>95</v>
      </c>
      <c r="Y3536" s="1">
        <v>15.5</v>
      </c>
      <c r="Z3536" s="1">
        <v>95.4</v>
      </c>
      <c r="AA3536" s="1">
        <v>84.218613454545448</v>
      </c>
      <c r="AB3536" s="1">
        <v>55</v>
      </c>
      <c r="AC3536" s="1">
        <v>58.68</v>
      </c>
      <c r="AD3536" s="1">
        <v>57.465012670760139</v>
      </c>
      <c r="AE3536" s="1">
        <v>210.8</v>
      </c>
      <c r="AF3536" s="1">
        <v>78.889141012651308</v>
      </c>
      <c r="AG3536" s="1">
        <v>9.59</v>
      </c>
      <c r="AH3536" s="1">
        <v>41.1</v>
      </c>
      <c r="AI3536" s="1">
        <v>61</v>
      </c>
      <c r="AJ3536" s="1">
        <v>3.4</v>
      </c>
      <c r="AK3536" s="1">
        <v>49</v>
      </c>
      <c r="AL3536" s="1">
        <v>69.188308715820313</v>
      </c>
      <c r="AM3536" s="1">
        <v>63.686824798583984</v>
      </c>
      <c r="AN3536" s="1">
        <v>76.982078552246094</v>
      </c>
      <c r="AO3536" t="s">
        <v>16346</v>
      </c>
    </row>
    <row r="3537" spans="1:41" x14ac:dyDescent="0.25">
      <c r="A3537" s="1">
        <v>2019</v>
      </c>
      <c r="B3537" t="s">
        <v>2578</v>
      </c>
      <c r="C3537" t="s">
        <v>7084</v>
      </c>
      <c r="D3537" t="s">
        <v>7222</v>
      </c>
      <c r="E3537" t="s">
        <v>7805</v>
      </c>
      <c r="F3537" t="s">
        <v>9516</v>
      </c>
      <c r="G3537" t="s">
        <v>11669</v>
      </c>
      <c r="H3537" t="s">
        <v>12707</v>
      </c>
      <c r="I3537" s="1">
        <v>46.246499999999997</v>
      </c>
      <c r="J3537" s="1">
        <v>16.119175938010919</v>
      </c>
      <c r="K3537" s="1">
        <v>159.69999999999999</v>
      </c>
      <c r="L3537" s="1">
        <v>64.477677</v>
      </c>
      <c r="M3537" s="1">
        <v>40</v>
      </c>
      <c r="N3537" s="1">
        <v>85.1</v>
      </c>
      <c r="O3537" s="1">
        <v>40</v>
      </c>
      <c r="P3537" s="1">
        <v>15</v>
      </c>
      <c r="Q3537" s="1">
        <v>2.0265</v>
      </c>
      <c r="R3537" s="1">
        <v>20</v>
      </c>
      <c r="S3537" s="1">
        <v>70</v>
      </c>
      <c r="T3537" s="1">
        <v>65</v>
      </c>
      <c r="U3537" s="1">
        <v>15</v>
      </c>
      <c r="V3537" s="1">
        <v>75</v>
      </c>
      <c r="W3537" s="1">
        <v>29.1</v>
      </c>
      <c r="X3537" s="1">
        <v>55</v>
      </c>
      <c r="Y3537" s="1">
        <v>15.5</v>
      </c>
      <c r="Z3537" s="1">
        <v>148</v>
      </c>
      <c r="AA3537" s="1">
        <v>23.5</v>
      </c>
      <c r="AB3537" s="1">
        <v>24.90394032</v>
      </c>
      <c r="AC3537" s="1">
        <v>39.5</v>
      </c>
      <c r="AD3537" s="1">
        <v>74.040000000000006</v>
      </c>
      <c r="AE3537" s="1">
        <v>200</v>
      </c>
      <c r="AF3537" s="1">
        <v>28.77309003895347</v>
      </c>
      <c r="AG3537" s="1">
        <v>10.199999999999999</v>
      </c>
      <c r="AH3537" s="1">
        <v>32.897856533206571</v>
      </c>
      <c r="AI3537" s="1">
        <v>35</v>
      </c>
      <c r="AJ3537" s="1">
        <v>5.3</v>
      </c>
      <c r="AK3537" s="1">
        <v>49</v>
      </c>
      <c r="AL3537" s="1">
        <v>51.185680389404297</v>
      </c>
      <c r="AM3537" s="1">
        <v>47.631935119628906</v>
      </c>
      <c r="AN3537" s="1">
        <v>56.220149993896484</v>
      </c>
      <c r="AO3537" t="s">
        <v>16347</v>
      </c>
    </row>
    <row r="3538" spans="1:41" x14ac:dyDescent="0.25">
      <c r="A3538" s="1">
        <v>2019</v>
      </c>
      <c r="B3538" t="s">
        <v>2579</v>
      </c>
      <c r="C3538" t="s">
        <v>7084</v>
      </c>
      <c r="D3538" t="s">
        <v>7222</v>
      </c>
      <c r="E3538" t="s">
        <v>7805</v>
      </c>
      <c r="F3538" t="s">
        <v>9516</v>
      </c>
      <c r="G3538" t="s">
        <v>11669</v>
      </c>
      <c r="H3538" t="s">
        <v>12707</v>
      </c>
      <c r="I3538" s="1">
        <v>46.246499999999997</v>
      </c>
      <c r="J3538" s="1">
        <v>114.77430295290939</v>
      </c>
      <c r="K3538" s="1">
        <v>180</v>
      </c>
      <c r="L3538" s="1">
        <v>56.761551933882622</v>
      </c>
      <c r="M3538" s="1">
        <v>95</v>
      </c>
      <c r="N3538" s="1">
        <v>80</v>
      </c>
      <c r="O3538" s="1">
        <v>40</v>
      </c>
      <c r="P3538" s="1">
        <v>15</v>
      </c>
      <c r="Q3538" s="1">
        <v>3.631308671189561</v>
      </c>
      <c r="R3538" s="1">
        <v>25</v>
      </c>
      <c r="S3538" s="1">
        <v>95</v>
      </c>
      <c r="T3538" s="1">
        <v>65</v>
      </c>
      <c r="U3538" s="1">
        <v>15</v>
      </c>
      <c r="V3538" s="1">
        <v>75</v>
      </c>
      <c r="W3538" s="1">
        <v>100</v>
      </c>
      <c r="X3538" s="1">
        <v>95</v>
      </c>
      <c r="Y3538" s="1">
        <v>15.5</v>
      </c>
      <c r="Z3538" s="1">
        <v>96.5</v>
      </c>
      <c r="AA3538" s="1">
        <v>79.976451281048952</v>
      </c>
      <c r="AB3538" s="1">
        <v>80</v>
      </c>
      <c r="AC3538" s="1">
        <v>58.68</v>
      </c>
      <c r="AD3538" s="1">
        <v>50</v>
      </c>
      <c r="AE3538" s="1">
        <v>220</v>
      </c>
      <c r="AF3538" s="1">
        <v>41.303759011546227</v>
      </c>
      <c r="AG3538" s="1">
        <v>9.59</v>
      </c>
      <c r="AH3538" s="1">
        <v>42.9</v>
      </c>
      <c r="AI3538" s="1">
        <v>40</v>
      </c>
      <c r="AJ3538" s="1">
        <v>5.3</v>
      </c>
      <c r="AK3538" s="1">
        <v>49</v>
      </c>
      <c r="AL3538" s="1">
        <v>65.178062438964844</v>
      </c>
      <c r="AM3538" s="1">
        <v>56.368465423583984</v>
      </c>
      <c r="AN3538" s="1">
        <v>77.658332824707031</v>
      </c>
      <c r="AO3538" t="s">
        <v>16348</v>
      </c>
    </row>
    <row r="3539" spans="1:41" x14ac:dyDescent="0.25">
      <c r="A3539" s="1">
        <v>2019</v>
      </c>
      <c r="B3539" t="s">
        <v>2580</v>
      </c>
      <c r="C3539" t="s">
        <v>7084</v>
      </c>
      <c r="D3539" t="s">
        <v>7222</v>
      </c>
      <c r="E3539" t="s">
        <v>7805</v>
      </c>
      <c r="F3539" t="s">
        <v>9516</v>
      </c>
      <c r="G3539" t="s">
        <v>11669</v>
      </c>
      <c r="H3539" t="s">
        <v>12707</v>
      </c>
      <c r="I3539" s="1">
        <v>48.999000000000002</v>
      </c>
      <c r="J3539" s="1">
        <v>7.0549999999999997</v>
      </c>
      <c r="K3539" s="1">
        <v>158.69999999999999</v>
      </c>
      <c r="L3539" s="1">
        <v>69.747220891618767</v>
      </c>
      <c r="M3539" s="1">
        <v>25</v>
      </c>
      <c r="N3539" s="1">
        <v>89.8</v>
      </c>
      <c r="O3539" s="1">
        <v>40</v>
      </c>
      <c r="P3539" s="1">
        <v>15</v>
      </c>
      <c r="Q3539" s="1">
        <v>2.0299999999999998</v>
      </c>
      <c r="R3539" s="1">
        <v>20</v>
      </c>
      <c r="S3539" s="1">
        <v>70</v>
      </c>
      <c r="T3539" s="1">
        <v>70</v>
      </c>
      <c r="U3539" s="1">
        <v>15</v>
      </c>
      <c r="V3539" s="1">
        <v>40</v>
      </c>
      <c r="W3539" s="1">
        <v>29.128592574318489</v>
      </c>
      <c r="X3539" s="1">
        <v>55</v>
      </c>
      <c r="Y3539" s="1">
        <v>15.5</v>
      </c>
      <c r="Z3539" s="1">
        <v>74</v>
      </c>
      <c r="AA3539" s="1">
        <v>40</v>
      </c>
      <c r="AB3539" s="1">
        <v>24.90394032</v>
      </c>
      <c r="AC3539" s="1">
        <v>58.9</v>
      </c>
      <c r="AD3539" s="1">
        <v>36.73854</v>
      </c>
      <c r="AE3539" s="1">
        <v>140</v>
      </c>
      <c r="AF3539" s="1">
        <v>29.7</v>
      </c>
      <c r="AG3539" s="1">
        <v>20.6</v>
      </c>
      <c r="AH3539" s="1">
        <v>32.897856533206571</v>
      </c>
      <c r="AI3539" s="1">
        <v>35</v>
      </c>
      <c r="AJ3539" s="1">
        <v>1.75</v>
      </c>
      <c r="AK3539" s="1">
        <v>49</v>
      </c>
      <c r="AL3539" s="1">
        <v>45.325859069824219</v>
      </c>
      <c r="AM3539" s="1">
        <v>40.475368499755859</v>
      </c>
      <c r="AN3539" s="1">
        <v>52.197406768798828</v>
      </c>
      <c r="AO3539" t="s">
        <v>16349</v>
      </c>
    </row>
    <row r="3540" spans="1:41" x14ac:dyDescent="0.25">
      <c r="A3540" s="1">
        <v>2019</v>
      </c>
      <c r="B3540" t="s">
        <v>2581</v>
      </c>
      <c r="C3540" t="s">
        <v>7084</v>
      </c>
      <c r="D3540" t="s">
        <v>7222</v>
      </c>
      <c r="E3540" t="s">
        <v>7805</v>
      </c>
      <c r="F3540" t="s">
        <v>9517</v>
      </c>
      <c r="G3540" t="s">
        <v>11669</v>
      </c>
      <c r="H3540" t="s">
        <v>12707</v>
      </c>
      <c r="I3540" s="1">
        <v>92.97</v>
      </c>
      <c r="J3540" s="1">
        <v>108.13</v>
      </c>
      <c r="K3540" s="1">
        <v>160</v>
      </c>
      <c r="L3540" s="1">
        <v>57.654473154608077</v>
      </c>
      <c r="M3540" s="1">
        <v>150</v>
      </c>
      <c r="N3540" s="1">
        <v>69</v>
      </c>
      <c r="O3540" s="1">
        <v>232</v>
      </c>
      <c r="P3540" s="1">
        <v>68</v>
      </c>
      <c r="Q3540" s="1">
        <v>21.8</v>
      </c>
      <c r="R3540" s="1">
        <v>165</v>
      </c>
      <c r="S3540" s="1">
        <v>67</v>
      </c>
      <c r="T3540" s="1">
        <v>86</v>
      </c>
      <c r="U3540" s="1">
        <v>7.55</v>
      </c>
      <c r="V3540" s="1">
        <v>101</v>
      </c>
      <c r="W3540" s="1">
        <v>49.55</v>
      </c>
      <c r="X3540" s="1">
        <v>90</v>
      </c>
      <c r="Y3540" s="1">
        <v>78.5</v>
      </c>
      <c r="Z3540" s="1">
        <v>143.5</v>
      </c>
      <c r="AA3540" s="1">
        <v>241.6879262136332</v>
      </c>
      <c r="AB3540" s="1">
        <v>60</v>
      </c>
      <c r="AC3540" s="1">
        <v>175.5</v>
      </c>
      <c r="AD3540" s="1">
        <v>149.26767803635869</v>
      </c>
      <c r="AE3540" s="1">
        <v>251.2</v>
      </c>
      <c r="AF3540" s="1">
        <v>76.038729493674339</v>
      </c>
      <c r="AG3540" s="1">
        <v>86.44</v>
      </c>
      <c r="AH3540" s="1">
        <v>71.3</v>
      </c>
      <c r="AI3540" s="1">
        <v>109</v>
      </c>
      <c r="AJ3540" s="1">
        <v>29.3</v>
      </c>
      <c r="AK3540" s="1">
        <v>128</v>
      </c>
      <c r="AL3540" s="1">
        <v>107.77202606201172</v>
      </c>
      <c r="AM3540" s="1">
        <v>104.31005859375</v>
      </c>
      <c r="AN3540" s="1">
        <v>112.67647552490234</v>
      </c>
      <c r="AO3540" t="s">
        <v>16350</v>
      </c>
    </row>
    <row r="3541" spans="1:41" x14ac:dyDescent="0.25">
      <c r="A3541" s="1">
        <v>2019</v>
      </c>
      <c r="B3541" t="s">
        <v>2582</v>
      </c>
      <c r="C3541" t="s">
        <v>7084</v>
      </c>
      <c r="D3541" t="s">
        <v>7222</v>
      </c>
      <c r="E3541" t="s">
        <v>7805</v>
      </c>
      <c r="F3541" t="s">
        <v>9517</v>
      </c>
      <c r="G3541" t="s">
        <v>11669</v>
      </c>
      <c r="H3541" t="s">
        <v>12707</v>
      </c>
      <c r="I3541" s="1">
        <v>107.21951219512199</v>
      </c>
      <c r="J3541" s="1">
        <v>67</v>
      </c>
      <c r="K3541" s="1">
        <v>122.3</v>
      </c>
      <c r="L3541" s="1">
        <v>130.4</v>
      </c>
      <c r="M3541" s="1">
        <v>70</v>
      </c>
      <c r="N3541" s="1">
        <v>127</v>
      </c>
      <c r="O3541" s="1">
        <v>326.89999999999998</v>
      </c>
      <c r="P3541" s="1">
        <v>68</v>
      </c>
      <c r="Q3541" s="1">
        <v>18.100000000000001</v>
      </c>
      <c r="R3541" s="1">
        <v>120</v>
      </c>
      <c r="S3541" s="1">
        <v>50.687033198832033</v>
      </c>
      <c r="T3541" s="1">
        <v>115</v>
      </c>
      <c r="U3541" s="1">
        <v>30</v>
      </c>
      <c r="V3541" s="1">
        <v>75</v>
      </c>
      <c r="W3541" s="1">
        <v>87.371407425681511</v>
      </c>
      <c r="X3541" s="1">
        <v>80</v>
      </c>
      <c r="Y3541" s="1">
        <v>70.5</v>
      </c>
      <c r="Z3541" s="1">
        <v>172</v>
      </c>
      <c r="AA3541" s="1">
        <v>227.05792734998099</v>
      </c>
      <c r="AB3541" s="1">
        <v>38.597418023360007</v>
      </c>
      <c r="AC3541" s="1">
        <v>217</v>
      </c>
      <c r="AD3541" s="1">
        <v>117.37</v>
      </c>
      <c r="AE3541" s="1">
        <v>224</v>
      </c>
      <c r="AF3541" s="1">
        <v>73.086507598490158</v>
      </c>
      <c r="AG3541" s="1">
        <v>122.8</v>
      </c>
      <c r="AH3541" s="1">
        <v>37.270066847230552</v>
      </c>
      <c r="AI3541" s="1">
        <v>111</v>
      </c>
      <c r="AJ3541" s="1">
        <v>49.06</v>
      </c>
      <c r="AK3541" s="1">
        <v>128</v>
      </c>
      <c r="AL3541" s="1">
        <v>109.74896240234375</v>
      </c>
      <c r="AM3541" s="1">
        <v>111.66024017333984</v>
      </c>
      <c r="AN3541" s="1">
        <v>107.04132080078125</v>
      </c>
      <c r="AO3541" t="s">
        <v>16351</v>
      </c>
    </row>
    <row r="3542" spans="1:41" x14ac:dyDescent="0.25">
      <c r="A3542" s="1">
        <v>2019</v>
      </c>
      <c r="B3542" t="s">
        <v>2583</v>
      </c>
      <c r="C3542" t="s">
        <v>7084</v>
      </c>
      <c r="D3542" t="s">
        <v>7222</v>
      </c>
      <c r="E3542" t="s">
        <v>7805</v>
      </c>
      <c r="F3542" t="s">
        <v>9517</v>
      </c>
      <c r="G3542" t="s">
        <v>11669</v>
      </c>
      <c r="H3542" t="s">
        <v>12707</v>
      </c>
      <c r="I3542" s="1">
        <v>107.9085</v>
      </c>
      <c r="J3542" s="1">
        <v>67.245824061989069</v>
      </c>
      <c r="K3542" s="1">
        <v>129.19999999999999</v>
      </c>
      <c r="L3542" s="1">
        <v>86.832961999999995</v>
      </c>
      <c r="M3542" s="1">
        <v>75</v>
      </c>
      <c r="N3542" s="1">
        <v>116.3</v>
      </c>
      <c r="O3542" s="1">
        <v>232</v>
      </c>
      <c r="P3542" s="1">
        <v>68</v>
      </c>
      <c r="Q3542" s="1">
        <v>19.03591644837994</v>
      </c>
      <c r="R3542" s="1">
        <v>125</v>
      </c>
      <c r="S3542" s="1">
        <v>60.82443983859843</v>
      </c>
      <c r="T3542" s="1">
        <v>80</v>
      </c>
      <c r="U3542" s="1">
        <v>30</v>
      </c>
      <c r="V3542" s="1">
        <v>75</v>
      </c>
      <c r="W3542" s="1">
        <v>87.4</v>
      </c>
      <c r="X3542" s="1">
        <v>90</v>
      </c>
      <c r="Y3542" s="1">
        <v>78.5</v>
      </c>
      <c r="Z3542" s="1">
        <v>160.80000000000001</v>
      </c>
      <c r="AA3542" s="1">
        <v>165.36</v>
      </c>
      <c r="AB3542" s="1">
        <v>38.739462719999999</v>
      </c>
      <c r="AC3542" s="1">
        <v>169.3</v>
      </c>
      <c r="AD3542" s="1">
        <v>117.59</v>
      </c>
      <c r="AE3542" s="1">
        <v>230</v>
      </c>
      <c r="AF3542" s="1">
        <v>84.750554980523262</v>
      </c>
      <c r="AG3542" s="1">
        <v>85.8</v>
      </c>
      <c r="AH3542" s="1">
        <v>61.394858838241213</v>
      </c>
      <c r="AI3542" s="1">
        <v>178.25559847313099</v>
      </c>
      <c r="AJ3542" s="1">
        <v>30.1</v>
      </c>
      <c r="AK3542" s="1">
        <v>128</v>
      </c>
      <c r="AL3542" s="1">
        <v>102.70132446289063</v>
      </c>
      <c r="AM3542" s="1">
        <v>99.996109008789063</v>
      </c>
      <c r="AN3542" s="1">
        <v>106.53369140625</v>
      </c>
      <c r="AO3542" t="s">
        <v>16352</v>
      </c>
    </row>
    <row r="3543" spans="1:41" x14ac:dyDescent="0.25">
      <c r="A3543" s="1">
        <v>2019</v>
      </c>
      <c r="B3543" t="s">
        <v>2584</v>
      </c>
      <c r="C3543" t="s">
        <v>7084</v>
      </c>
      <c r="D3543" t="s">
        <v>7222</v>
      </c>
      <c r="E3543" t="s">
        <v>7805</v>
      </c>
      <c r="F3543" t="s">
        <v>9517</v>
      </c>
      <c r="G3543" t="s">
        <v>11669</v>
      </c>
      <c r="H3543" t="s">
        <v>12707</v>
      </c>
      <c r="I3543" s="1">
        <v>107.9085</v>
      </c>
      <c r="J3543" s="1">
        <v>76.41274577899604</v>
      </c>
      <c r="K3543" s="1">
        <v>130</v>
      </c>
      <c r="L3543" s="1">
        <v>82.727233494462894</v>
      </c>
      <c r="M3543" s="1">
        <v>110</v>
      </c>
      <c r="N3543" s="1">
        <v>114.3</v>
      </c>
      <c r="O3543" s="1">
        <v>232</v>
      </c>
      <c r="P3543" s="1">
        <v>68</v>
      </c>
      <c r="Q3543" s="1">
        <v>18.561629474193669</v>
      </c>
      <c r="R3543" s="1">
        <v>125</v>
      </c>
      <c r="S3543" s="1">
        <v>80</v>
      </c>
      <c r="T3543" s="1">
        <v>80</v>
      </c>
      <c r="U3543" s="1">
        <v>30</v>
      </c>
      <c r="V3543" s="1">
        <v>75</v>
      </c>
      <c r="W3543" s="1">
        <v>40</v>
      </c>
      <c r="X3543" s="1">
        <v>90</v>
      </c>
      <c r="Y3543" s="1">
        <v>78.5</v>
      </c>
      <c r="Z3543" s="1">
        <v>160.80000000000001</v>
      </c>
      <c r="AA3543" s="1">
        <v>210.8408237475804</v>
      </c>
      <c r="AB3543" s="1">
        <v>38.739462719999999</v>
      </c>
      <c r="AC3543" s="1">
        <v>169.3</v>
      </c>
      <c r="AD3543" s="1">
        <v>117.59</v>
      </c>
      <c r="AE3543" s="1">
        <v>230</v>
      </c>
      <c r="AF3543" s="1">
        <v>82.814222101558485</v>
      </c>
      <c r="AG3543" s="1">
        <v>85.8</v>
      </c>
      <c r="AH3543" s="1">
        <v>65.8</v>
      </c>
      <c r="AI3543" s="1">
        <v>178.25559847313099</v>
      </c>
      <c r="AJ3543" s="1">
        <v>30.1</v>
      </c>
      <c r="AK3543" s="1">
        <v>128</v>
      </c>
      <c r="AL3543" s="1">
        <v>104.70519256591797</v>
      </c>
      <c r="AM3543" s="1">
        <v>102.709716796875</v>
      </c>
      <c r="AN3543" s="1">
        <v>107.53208160400391</v>
      </c>
      <c r="AO3543" t="s">
        <v>16353</v>
      </c>
    </row>
    <row r="3544" spans="1:41" x14ac:dyDescent="0.25">
      <c r="A3544" s="1">
        <v>2019</v>
      </c>
      <c r="B3544" t="s">
        <v>2585</v>
      </c>
      <c r="C3544" t="s">
        <v>7084</v>
      </c>
      <c r="D3544" t="s">
        <v>7222</v>
      </c>
      <c r="E3544" t="s">
        <v>7805</v>
      </c>
      <c r="F3544" t="s">
        <v>9517</v>
      </c>
      <c r="G3544" t="s">
        <v>11669</v>
      </c>
      <c r="H3544" t="s">
        <v>12707</v>
      </c>
      <c r="I3544" s="1">
        <v>114.331</v>
      </c>
      <c r="J3544" s="1">
        <v>76.31</v>
      </c>
      <c r="K3544" s="1">
        <v>128.30000000000001</v>
      </c>
      <c r="L3544" s="1">
        <v>84.226389554190618</v>
      </c>
      <c r="M3544" s="1">
        <v>70</v>
      </c>
      <c r="N3544" s="1">
        <v>119.9</v>
      </c>
      <c r="O3544" s="1">
        <v>232</v>
      </c>
      <c r="P3544" s="1">
        <v>66</v>
      </c>
      <c r="Q3544" s="1">
        <v>18.39</v>
      </c>
      <c r="R3544" s="1">
        <v>120</v>
      </c>
      <c r="S3544" s="1">
        <v>50.7</v>
      </c>
      <c r="T3544" s="1">
        <v>95</v>
      </c>
      <c r="U3544" s="1">
        <v>30</v>
      </c>
      <c r="V3544" s="1">
        <v>75</v>
      </c>
      <c r="W3544" s="1">
        <v>87.371407425681511</v>
      </c>
      <c r="X3544" s="1">
        <v>90</v>
      </c>
      <c r="Y3544" s="1">
        <v>78.5</v>
      </c>
      <c r="Z3544" s="1">
        <v>172</v>
      </c>
      <c r="AA3544" s="1">
        <v>226</v>
      </c>
      <c r="AB3544" s="1">
        <v>38.739462719999999</v>
      </c>
      <c r="AC3544" s="1">
        <v>149.9</v>
      </c>
      <c r="AD3544" s="1">
        <v>111.3357276</v>
      </c>
      <c r="AE3544" s="1">
        <v>274</v>
      </c>
      <c r="AF3544" s="1">
        <v>75.900000000000006</v>
      </c>
      <c r="AG3544" s="1">
        <v>137.80000000000001</v>
      </c>
      <c r="AH3544" s="1">
        <v>61.394858838241213</v>
      </c>
      <c r="AI3544" s="1">
        <v>131</v>
      </c>
      <c r="AJ3544" s="1">
        <v>33.67</v>
      </c>
      <c r="AK3544" s="1">
        <v>128</v>
      </c>
      <c r="AL3544" s="1">
        <v>106.06098175048828</v>
      </c>
      <c r="AM3544" s="1">
        <v>108.93692016601563</v>
      </c>
      <c r="AN3544" s="1">
        <v>101.98678588867188</v>
      </c>
      <c r="AO3544" t="s">
        <v>16354</v>
      </c>
    </row>
    <row r="3545" spans="1:41" x14ac:dyDescent="0.25">
      <c r="A3545" s="1">
        <v>2019</v>
      </c>
      <c r="B3545" t="s">
        <v>2586</v>
      </c>
      <c r="C3545" t="s">
        <v>7084</v>
      </c>
      <c r="D3545" t="s">
        <v>7222</v>
      </c>
      <c r="E3545" t="s">
        <v>7805</v>
      </c>
      <c r="F3545" t="s">
        <v>9517</v>
      </c>
      <c r="G3545" t="s">
        <v>11669</v>
      </c>
      <c r="H3545" t="s">
        <v>12707</v>
      </c>
      <c r="I3545" s="1">
        <v>107.9085</v>
      </c>
      <c r="J3545" s="1">
        <v>105.1661</v>
      </c>
      <c r="K3545" s="1">
        <v>160</v>
      </c>
      <c r="L3545" s="1">
        <v>90.691047153175873</v>
      </c>
      <c r="M3545" s="1">
        <v>110</v>
      </c>
      <c r="N3545" s="1">
        <v>110</v>
      </c>
      <c r="O3545" s="1">
        <v>232</v>
      </c>
      <c r="P3545" s="1">
        <v>68</v>
      </c>
      <c r="Q3545" s="1">
        <v>18.899999999999999</v>
      </c>
      <c r="R3545" s="1">
        <v>125</v>
      </c>
      <c r="S3545" s="1">
        <v>67</v>
      </c>
      <c r="T3545" s="1">
        <v>80</v>
      </c>
      <c r="U3545" s="1">
        <v>30</v>
      </c>
      <c r="V3545" s="1">
        <v>75</v>
      </c>
      <c r="W3545" s="1">
        <v>50</v>
      </c>
      <c r="X3545" s="1">
        <v>90</v>
      </c>
      <c r="Y3545" s="1">
        <v>78.5</v>
      </c>
      <c r="Z3545" s="1">
        <v>156.80000000000001</v>
      </c>
      <c r="AA3545" s="1">
        <v>210.8408237475804</v>
      </c>
      <c r="AB3545" s="1">
        <v>35</v>
      </c>
      <c r="AC3545" s="1">
        <v>175.5</v>
      </c>
      <c r="AD3545" s="1">
        <v>132.81</v>
      </c>
      <c r="AE3545" s="1">
        <v>300</v>
      </c>
      <c r="AF3545" s="1">
        <v>78.48522049422688</v>
      </c>
      <c r="AG3545" s="1">
        <v>86.44</v>
      </c>
      <c r="AH3545" s="1">
        <v>63.1</v>
      </c>
      <c r="AI3545" s="1">
        <v>173</v>
      </c>
      <c r="AJ3545" s="1">
        <v>30.1</v>
      </c>
      <c r="AK3545" s="1">
        <v>128</v>
      </c>
      <c r="AL3545" s="1">
        <v>109.24972534179688</v>
      </c>
      <c r="AM3545" s="1">
        <v>108.66656494140625</v>
      </c>
      <c r="AN3545" s="1">
        <v>110.07582855224609</v>
      </c>
      <c r="AO3545" t="s">
        <v>16355</v>
      </c>
    </row>
    <row r="3546" spans="1:41" x14ac:dyDescent="0.25">
      <c r="A3546" s="1">
        <v>2019</v>
      </c>
      <c r="B3546" t="s">
        <v>2587</v>
      </c>
      <c r="C3546" t="s">
        <v>7084</v>
      </c>
      <c r="D3546" t="s">
        <v>7222</v>
      </c>
      <c r="E3546" t="s">
        <v>7806</v>
      </c>
      <c r="F3546" t="s">
        <v>9518</v>
      </c>
      <c r="G3546" t="s">
        <v>11669</v>
      </c>
      <c r="H3546" t="s">
        <v>12707</v>
      </c>
      <c r="I3546" s="1">
        <v>0.4521</v>
      </c>
      <c r="J3546" s="1">
        <v>0.51597751543227577</v>
      </c>
      <c r="K3546" s="1">
        <v>0.6</v>
      </c>
      <c r="L3546" s="1">
        <v>0.45600955029684709</v>
      </c>
      <c r="M3546" s="1">
        <v>0.35</v>
      </c>
      <c r="N3546" s="1">
        <v>0.35</v>
      </c>
      <c r="O3546" s="1">
        <v>0.54</v>
      </c>
      <c r="P3546" s="1">
        <v>0.06</v>
      </c>
      <c r="Q3546" s="1">
        <v>1.05465425111848E-2</v>
      </c>
      <c r="R3546" s="1">
        <v>0.16</v>
      </c>
      <c r="S3546" s="1">
        <v>0.45</v>
      </c>
      <c r="T3546" s="1">
        <v>0.4</v>
      </c>
      <c r="U3546" s="1">
        <v>0.3</v>
      </c>
      <c r="V3546" s="1">
        <v>0.54</v>
      </c>
      <c r="W3546" s="1">
        <v>0.5</v>
      </c>
      <c r="X3546" s="1">
        <v>0.24</v>
      </c>
      <c r="Y3546" s="1">
        <v>7.0000000000000007E-2</v>
      </c>
      <c r="Z3546" s="1">
        <v>0.32</v>
      </c>
      <c r="AA3546" s="1">
        <v>0.31442470381422</v>
      </c>
      <c r="AB3546" s="1">
        <v>0.77</v>
      </c>
      <c r="AC3546" s="1">
        <v>0.25</v>
      </c>
      <c r="AD3546" s="1">
        <v>0.17599999999999999</v>
      </c>
      <c r="AE3546" s="1">
        <v>1.5</v>
      </c>
      <c r="AF3546" s="1">
        <v>0.19612297262273579</v>
      </c>
      <c r="AG3546" s="1">
        <v>0.06</v>
      </c>
      <c r="AH3546" s="1">
        <v>0.3</v>
      </c>
      <c r="AI3546" s="1">
        <v>0.14000000000000001</v>
      </c>
      <c r="AJ3546" s="1">
        <v>0.02</v>
      </c>
      <c r="AK3546" s="1">
        <v>0.22</v>
      </c>
      <c r="AL3546" s="1">
        <v>0.3538338840007782</v>
      </c>
      <c r="AM3546" s="1">
        <v>0.3279518187046051</v>
      </c>
      <c r="AN3546" s="1">
        <v>0.39049997925758362</v>
      </c>
      <c r="AO3546" t="s">
        <v>16356</v>
      </c>
    </row>
    <row r="3547" spans="1:41" x14ac:dyDescent="0.25">
      <c r="A3547" s="1">
        <v>2019</v>
      </c>
      <c r="B3547" t="s">
        <v>2588</v>
      </c>
      <c r="C3547" t="s">
        <v>7084</v>
      </c>
      <c r="D3547" t="s">
        <v>7222</v>
      </c>
      <c r="E3547" t="s">
        <v>7806</v>
      </c>
      <c r="F3547" t="s">
        <v>9518</v>
      </c>
      <c r="G3547" t="s">
        <v>11669</v>
      </c>
      <c r="H3547" t="s">
        <v>12707</v>
      </c>
      <c r="I3547" s="1">
        <v>0.4521</v>
      </c>
      <c r="J3547" s="1">
        <v>0.10255999157328111</v>
      </c>
      <c r="K3547" s="1">
        <v>0.61</v>
      </c>
      <c r="L3547" s="1">
        <v>0.39304470000000002</v>
      </c>
      <c r="M3547" s="1">
        <v>0.35</v>
      </c>
      <c r="N3547" s="1">
        <v>0.31</v>
      </c>
      <c r="O3547" s="1">
        <v>0.54</v>
      </c>
      <c r="P3547" s="1">
        <v>0.06</v>
      </c>
      <c r="Q3547" s="1">
        <v>8.6999999999999994E-3</v>
      </c>
      <c r="R3547" s="1">
        <v>0.14000000000000001</v>
      </c>
      <c r="S3547" s="1">
        <v>0.4</v>
      </c>
      <c r="T3547" s="1">
        <v>0.2</v>
      </c>
      <c r="U3547" s="1">
        <v>0.3</v>
      </c>
      <c r="V3547" s="1">
        <v>0.54</v>
      </c>
      <c r="W3547" s="1">
        <v>0.15</v>
      </c>
      <c r="X3547" s="1">
        <v>0.24</v>
      </c>
      <c r="Y3547" s="1">
        <v>7.0000000000000007E-2</v>
      </c>
      <c r="Z3547" s="1">
        <v>0.64</v>
      </c>
      <c r="AA3547" s="1">
        <v>0.10100000000000001</v>
      </c>
      <c r="AB3547" s="1">
        <v>0.1475789056</v>
      </c>
      <c r="AC3547" s="1">
        <v>0.25</v>
      </c>
      <c r="AD3547" s="1">
        <v>0.35199999999999998</v>
      </c>
      <c r="AE3547" s="1">
        <v>1.5</v>
      </c>
      <c r="AF3547" s="1">
        <v>0.1888302214439076</v>
      </c>
      <c r="AG3547" s="1">
        <v>0.06</v>
      </c>
      <c r="AH3547" s="1">
        <v>0.29640462295269299</v>
      </c>
      <c r="AI3547" s="1">
        <v>0.14000000000000001</v>
      </c>
      <c r="AJ3547" s="1">
        <v>0.02</v>
      </c>
      <c r="AK3547" s="1">
        <v>0.22</v>
      </c>
      <c r="AL3547" s="1">
        <v>0.30283516645431519</v>
      </c>
      <c r="AM3547" s="1">
        <v>0.30213147401809692</v>
      </c>
      <c r="AN3547" s="1">
        <v>0.30383196473121643</v>
      </c>
      <c r="AO3547" t="s">
        <v>16357</v>
      </c>
    </row>
    <row r="3548" spans="1:41" x14ac:dyDescent="0.25">
      <c r="A3548" s="1">
        <v>2019</v>
      </c>
      <c r="B3548" t="s">
        <v>2589</v>
      </c>
      <c r="C3548" t="s">
        <v>7084</v>
      </c>
      <c r="D3548" t="s">
        <v>7222</v>
      </c>
      <c r="E3548" t="s">
        <v>7806</v>
      </c>
      <c r="F3548" t="s">
        <v>9518</v>
      </c>
      <c r="G3548" t="s">
        <v>11669</v>
      </c>
      <c r="H3548" t="s">
        <v>12707</v>
      </c>
      <c r="I3548" s="1">
        <v>0.38919999999999999</v>
      </c>
      <c r="J3548" s="1">
        <v>0.30833333333333302</v>
      </c>
      <c r="K3548" s="1">
        <v>0.7</v>
      </c>
      <c r="L3548" s="1">
        <v>0.55030432197750223</v>
      </c>
      <c r="M3548" s="1">
        <v>0.4</v>
      </c>
      <c r="N3548" s="1">
        <v>0.4</v>
      </c>
      <c r="O3548" s="1">
        <v>0.54</v>
      </c>
      <c r="P3548" s="1">
        <v>0.06</v>
      </c>
      <c r="Q3548" s="1">
        <v>0.02</v>
      </c>
      <c r="R3548" s="1">
        <v>0.32</v>
      </c>
      <c r="S3548" s="1">
        <v>0.4</v>
      </c>
      <c r="T3548" s="1">
        <v>0.31</v>
      </c>
      <c r="U3548" s="1">
        <v>0.05</v>
      </c>
      <c r="V3548" s="1">
        <v>0.42</v>
      </c>
      <c r="W3548" s="1">
        <v>0.49099999999999999</v>
      </c>
      <c r="X3548" s="1">
        <v>0.3</v>
      </c>
      <c r="Y3548" s="1">
        <v>7.0000000000000007E-2</v>
      </c>
      <c r="Z3548" s="1">
        <v>0.44</v>
      </c>
      <c r="AA3548" s="1">
        <v>0.43782745454545452</v>
      </c>
      <c r="AB3548" s="1">
        <v>0.35</v>
      </c>
      <c r="AC3548" s="1">
        <v>0.87</v>
      </c>
      <c r="AD3548" s="1">
        <v>0.25621958767738162</v>
      </c>
      <c r="AE3548" s="1">
        <v>1.1000000000000001</v>
      </c>
      <c r="AF3548" s="1">
        <v>0.59815887588250627</v>
      </c>
      <c r="AG3548" s="1">
        <v>0.06</v>
      </c>
      <c r="AH3548" s="1">
        <v>0.2</v>
      </c>
      <c r="AI3548" s="1">
        <v>0.23</v>
      </c>
      <c r="AJ3548" s="1">
        <v>0.04</v>
      </c>
      <c r="AK3548" s="1">
        <v>0.22</v>
      </c>
      <c r="AL3548" s="1">
        <v>0.36313948035240173</v>
      </c>
      <c r="AM3548" s="1">
        <v>0.36081314086914063</v>
      </c>
      <c r="AN3548" s="1">
        <v>0.36643493175506592</v>
      </c>
      <c r="AO3548" t="s">
        <v>16358</v>
      </c>
    </row>
    <row r="3549" spans="1:41" x14ac:dyDescent="0.25">
      <c r="A3549" s="1">
        <v>2019</v>
      </c>
      <c r="B3549" t="s">
        <v>2590</v>
      </c>
      <c r="C3549" t="s">
        <v>7084</v>
      </c>
      <c r="D3549" t="s">
        <v>7222</v>
      </c>
      <c r="E3549" t="s">
        <v>7806</v>
      </c>
      <c r="F3549" t="s">
        <v>9518</v>
      </c>
      <c r="G3549" t="s">
        <v>11669</v>
      </c>
      <c r="H3549" t="s">
        <v>12707</v>
      </c>
      <c r="I3549" s="1">
        <v>0.28799999999999998</v>
      </c>
      <c r="J3549" s="1">
        <v>0.11</v>
      </c>
      <c r="K3549" s="1">
        <v>0.6</v>
      </c>
      <c r="L3549" s="1">
        <v>1.21</v>
      </c>
      <c r="M3549" s="1">
        <v>0.2</v>
      </c>
      <c r="N3549" s="1">
        <v>0.26</v>
      </c>
      <c r="O3549" s="1">
        <v>0.41</v>
      </c>
      <c r="P3549" s="1">
        <v>0.06</v>
      </c>
      <c r="Q3549" s="1">
        <v>0.02</v>
      </c>
      <c r="R3549" s="1">
        <v>0.14000000000000001</v>
      </c>
      <c r="S3549" s="1">
        <v>0.4</v>
      </c>
      <c r="T3549" s="1">
        <v>0.4</v>
      </c>
      <c r="U3549" s="1">
        <v>0.3</v>
      </c>
      <c r="V3549" s="1">
        <v>0.28999999999999998</v>
      </c>
      <c r="W3549" s="1">
        <v>0.154</v>
      </c>
      <c r="X3549" s="1">
        <v>0.24</v>
      </c>
      <c r="Y3549" s="1">
        <v>7.0000000000000007E-2</v>
      </c>
      <c r="Z3549" s="1">
        <v>0.63</v>
      </c>
      <c r="AA3549" s="1">
        <v>0.2</v>
      </c>
      <c r="AB3549" s="1">
        <v>0.13558811951999999</v>
      </c>
      <c r="AC3549" s="1">
        <v>0.7</v>
      </c>
      <c r="AD3549" s="1">
        <v>0.4</v>
      </c>
      <c r="AE3549" s="1">
        <v>0.1</v>
      </c>
      <c r="AF3549" s="1">
        <v>0.86559061786772395</v>
      </c>
      <c r="AG3549" s="1">
        <v>0.11</v>
      </c>
      <c r="AH3549" s="1">
        <v>0.35607651208440688</v>
      </c>
      <c r="AI3549" s="1">
        <v>0.17</v>
      </c>
      <c r="AJ3549" s="1">
        <v>9.4999999999999998E-3</v>
      </c>
      <c r="AK3549" s="1">
        <v>0.22</v>
      </c>
      <c r="AL3549" s="1">
        <v>0.31202602386474609</v>
      </c>
      <c r="AM3549" s="1">
        <v>0.31547591090202332</v>
      </c>
      <c r="AN3549" s="1">
        <v>0.30713874101638794</v>
      </c>
      <c r="AO3549" t="s">
        <v>16359</v>
      </c>
    </row>
    <row r="3550" spans="1:41" x14ac:dyDescent="0.25">
      <c r="A3550" s="1">
        <v>2019</v>
      </c>
      <c r="B3550" t="s">
        <v>2591</v>
      </c>
      <c r="C3550" t="s">
        <v>7084</v>
      </c>
      <c r="D3550" t="s">
        <v>7222</v>
      </c>
      <c r="E3550" t="s">
        <v>7806</v>
      </c>
      <c r="F3550" t="s">
        <v>9518</v>
      </c>
      <c r="G3550" t="s">
        <v>11669</v>
      </c>
      <c r="H3550" t="s">
        <v>12707</v>
      </c>
      <c r="I3550" s="1">
        <v>0.4521</v>
      </c>
      <c r="J3550" s="1">
        <v>0.51266376453902851</v>
      </c>
      <c r="K3550" s="1">
        <v>0.7</v>
      </c>
      <c r="L3550" s="1">
        <v>0.42306117252215208</v>
      </c>
      <c r="M3550" s="1">
        <v>0.45</v>
      </c>
      <c r="N3550" s="1">
        <v>0.27</v>
      </c>
      <c r="O3550" s="1">
        <v>0.54</v>
      </c>
      <c r="P3550" s="1">
        <v>0.06</v>
      </c>
      <c r="Q3550" s="1">
        <v>1.8049594492375799E-2</v>
      </c>
      <c r="R3550" s="1">
        <v>0.16</v>
      </c>
      <c r="S3550" s="1">
        <v>0.4</v>
      </c>
      <c r="T3550" s="1">
        <v>0.35</v>
      </c>
      <c r="U3550" s="1">
        <v>0.3</v>
      </c>
      <c r="V3550" s="1">
        <v>0.54</v>
      </c>
      <c r="W3550" s="1">
        <v>0.5</v>
      </c>
      <c r="X3550" s="1">
        <v>0.27</v>
      </c>
      <c r="Y3550" s="1">
        <v>7.0000000000000007E-2</v>
      </c>
      <c r="Z3550" s="1">
        <v>0.53</v>
      </c>
      <c r="AA3550" s="1">
        <v>0.34410159258139961</v>
      </c>
      <c r="AB3550" s="1">
        <v>0.5</v>
      </c>
      <c r="AC3550" s="1">
        <v>0.87</v>
      </c>
      <c r="AD3550" s="1">
        <v>0.26</v>
      </c>
      <c r="AE3550" s="1">
        <v>1.65</v>
      </c>
      <c r="AF3550" s="1">
        <v>0.36123466569946022</v>
      </c>
      <c r="AG3550" s="1">
        <v>0.06</v>
      </c>
      <c r="AH3550" s="1">
        <v>0.29640462295269299</v>
      </c>
      <c r="AI3550" s="1">
        <v>0.16</v>
      </c>
      <c r="AJ3550" s="1">
        <v>0.02</v>
      </c>
      <c r="AK3550" s="1">
        <v>0.22</v>
      </c>
      <c r="AL3550" s="1">
        <v>0.38922816514968872</v>
      </c>
      <c r="AM3550" s="1">
        <v>0.39065945148468018</v>
      </c>
      <c r="AN3550" s="1">
        <v>0.38720035552978516</v>
      </c>
      <c r="AO3550" t="s">
        <v>16360</v>
      </c>
    </row>
    <row r="3551" spans="1:41" x14ac:dyDescent="0.25">
      <c r="A3551" s="1">
        <v>2019</v>
      </c>
      <c r="B3551" t="s">
        <v>2592</v>
      </c>
      <c r="C3551" t="s">
        <v>7084</v>
      </c>
      <c r="D3551" t="s">
        <v>7222</v>
      </c>
      <c r="E3551" t="s">
        <v>7806</v>
      </c>
      <c r="F3551" t="s">
        <v>9518</v>
      </c>
      <c r="G3551" t="s">
        <v>11669</v>
      </c>
      <c r="H3551" t="s">
        <v>12707</v>
      </c>
      <c r="I3551" s="1">
        <v>0.47370000000000001</v>
      </c>
      <c r="J3551" s="1">
        <v>4.7E-2</v>
      </c>
      <c r="K3551" s="1">
        <v>0.6</v>
      </c>
      <c r="L3551" s="1">
        <v>0.3839136362690424</v>
      </c>
      <c r="M3551" s="1">
        <v>0.25</v>
      </c>
      <c r="N3551" s="1">
        <v>0.32654545454545453</v>
      </c>
      <c r="O3551" s="1">
        <v>0.54</v>
      </c>
      <c r="P3551" s="1">
        <v>0.06</v>
      </c>
      <c r="Q3551" s="1">
        <v>0.01</v>
      </c>
      <c r="R3551" s="1">
        <v>0.14000000000000001</v>
      </c>
      <c r="S3551" s="1">
        <v>0.4</v>
      </c>
      <c r="T3551" s="1">
        <v>0.4</v>
      </c>
      <c r="U3551" s="1">
        <v>0.3</v>
      </c>
      <c r="V3551" s="1">
        <v>0.28999999999999998</v>
      </c>
      <c r="W3551" s="1">
        <v>0.154</v>
      </c>
      <c r="X3551" s="1">
        <v>0.24</v>
      </c>
      <c r="Y3551" s="1">
        <v>7.0000000000000007E-2</v>
      </c>
      <c r="Z3551" s="1">
        <v>0.315</v>
      </c>
      <c r="AA3551" s="1">
        <v>0.2</v>
      </c>
      <c r="AB3551" s="1">
        <v>0.1475789056</v>
      </c>
      <c r="AC3551" s="1">
        <v>0.45</v>
      </c>
      <c r="AD3551" s="1">
        <v>0.17799999999999999</v>
      </c>
      <c r="AE3551" s="1">
        <v>0.5</v>
      </c>
      <c r="AF3551" s="1">
        <v>0.28999999999999998</v>
      </c>
      <c r="AG3551" s="1">
        <v>0.12</v>
      </c>
      <c r="AH3551" s="1">
        <v>0.29640462295269299</v>
      </c>
      <c r="AI3551" s="1">
        <v>0.14000000000000001</v>
      </c>
      <c r="AJ3551" s="1">
        <v>1.2999999999999999E-2</v>
      </c>
      <c r="AK3551" s="1">
        <v>0.22</v>
      </c>
      <c r="AL3551" s="1">
        <v>0.26052212715148926</v>
      </c>
      <c r="AM3551" s="1">
        <v>0.23465640842914581</v>
      </c>
      <c r="AN3551" s="1">
        <v>0.29716530442237854</v>
      </c>
      <c r="AO3551" t="s">
        <v>16361</v>
      </c>
    </row>
    <row r="3552" spans="1:41" x14ac:dyDescent="0.25">
      <c r="A3552" s="1">
        <v>2019</v>
      </c>
      <c r="B3552" t="s">
        <v>2593</v>
      </c>
      <c r="C3552" t="s">
        <v>7084</v>
      </c>
      <c r="D3552" t="s">
        <v>7222</v>
      </c>
      <c r="E3552" t="s">
        <v>7806</v>
      </c>
      <c r="F3552" t="s">
        <v>9519</v>
      </c>
      <c r="G3552" t="s">
        <v>11669</v>
      </c>
      <c r="H3552" t="s">
        <v>12707</v>
      </c>
      <c r="I3552" s="1">
        <v>1.0548999999999999</v>
      </c>
      <c r="J3552" s="1">
        <v>1.4015532012254199</v>
      </c>
      <c r="K3552" s="1">
        <v>1.2</v>
      </c>
      <c r="L3552" s="1">
        <v>3.2933952248515772</v>
      </c>
      <c r="M3552" s="1">
        <v>2.2000000000000002</v>
      </c>
      <c r="N3552" s="1">
        <v>1.24</v>
      </c>
      <c r="O3552" s="1">
        <v>3</v>
      </c>
      <c r="P3552" s="1">
        <v>1.6</v>
      </c>
      <c r="Q3552" s="1">
        <v>0.57286617414943664</v>
      </c>
      <c r="R3552" s="1">
        <v>1.6</v>
      </c>
      <c r="S3552" s="1">
        <v>1.28</v>
      </c>
      <c r="T3552" s="1">
        <v>1.2</v>
      </c>
      <c r="U3552" s="1">
        <v>0.6</v>
      </c>
      <c r="V3552" s="1">
        <v>1.07</v>
      </c>
      <c r="W3552" s="1">
        <v>0.9</v>
      </c>
      <c r="X3552" s="1">
        <v>2</v>
      </c>
      <c r="Y3552" s="1">
        <v>1.1299999999999999</v>
      </c>
      <c r="Z3552" s="1">
        <v>2.2999999999999998</v>
      </c>
      <c r="AA3552" s="1">
        <v>2.3217724159082311</v>
      </c>
      <c r="AB3552" s="1">
        <v>0.69177611999999988</v>
      </c>
      <c r="AC3552" s="1">
        <v>2.82</v>
      </c>
      <c r="AD3552" s="1">
        <v>2.5430000000000001</v>
      </c>
      <c r="AE3552" s="1">
        <v>3.65</v>
      </c>
      <c r="AF3552" s="1">
        <v>1.843538513688632</v>
      </c>
      <c r="AG3552" s="1">
        <v>1.23</v>
      </c>
      <c r="AH3552" s="1">
        <v>1.34</v>
      </c>
      <c r="AI3552" s="1">
        <v>2.1325098724873</v>
      </c>
      <c r="AJ3552" s="1">
        <v>0.53</v>
      </c>
      <c r="AK3552" s="1">
        <v>1.88</v>
      </c>
      <c r="AL3552" s="1">
        <v>1.6767350435256958</v>
      </c>
      <c r="AM3552" s="1">
        <v>1.6622368097305298</v>
      </c>
      <c r="AN3552" s="1">
        <v>1.6972737312316895</v>
      </c>
      <c r="AO3552" t="s">
        <v>16362</v>
      </c>
    </row>
    <row r="3553" spans="1:41" x14ac:dyDescent="0.25">
      <c r="A3553" s="1">
        <v>2019</v>
      </c>
      <c r="B3553" t="s">
        <v>2594</v>
      </c>
      <c r="C3553" t="s">
        <v>7084</v>
      </c>
      <c r="D3553" t="s">
        <v>7222</v>
      </c>
      <c r="E3553" t="s">
        <v>7806</v>
      </c>
      <c r="F3553" t="s">
        <v>9519</v>
      </c>
      <c r="G3553" t="s">
        <v>11669</v>
      </c>
      <c r="H3553" t="s">
        <v>12707</v>
      </c>
      <c r="I3553" s="1">
        <v>1.0548999999999999</v>
      </c>
      <c r="J3553" s="1">
        <v>1.9633</v>
      </c>
      <c r="K3553" s="1">
        <v>1.5</v>
      </c>
      <c r="L3553" s="1">
        <v>3.3098393478209549</v>
      </c>
      <c r="M3553" s="1">
        <v>2.4500000000000002</v>
      </c>
      <c r="N3553" s="1">
        <v>1.32</v>
      </c>
      <c r="O3553" s="1">
        <v>3</v>
      </c>
      <c r="P3553" s="1">
        <v>1.6</v>
      </c>
      <c r="Q3553" s="1">
        <v>0.55102392743261297</v>
      </c>
      <c r="R3553" s="1">
        <v>1.6</v>
      </c>
      <c r="S3553" s="1">
        <v>1.19</v>
      </c>
      <c r="T3553" s="1">
        <v>0.67</v>
      </c>
      <c r="U3553" s="1">
        <v>0.6</v>
      </c>
      <c r="V3553" s="1">
        <v>1.07</v>
      </c>
      <c r="W3553" s="1">
        <v>1</v>
      </c>
      <c r="X3553" s="1">
        <v>2</v>
      </c>
      <c r="Y3553" s="1">
        <v>1.1299999999999999</v>
      </c>
      <c r="Z3553" s="1">
        <v>2.25</v>
      </c>
      <c r="AA3553" s="1">
        <v>2.3217724159082311</v>
      </c>
      <c r="AB3553" s="1">
        <v>0.5</v>
      </c>
      <c r="AC3553" s="1">
        <v>2.6</v>
      </c>
      <c r="AD3553" s="1">
        <v>2.5830000000000002</v>
      </c>
      <c r="AE3553" s="1">
        <v>4</v>
      </c>
      <c r="AF3553" s="1">
        <v>1.76098266715027</v>
      </c>
      <c r="AG3553" s="1">
        <v>1.23</v>
      </c>
      <c r="AH3553" s="1">
        <v>1.331797688523654</v>
      </c>
      <c r="AI3553" s="1">
        <v>2.11</v>
      </c>
      <c r="AJ3553" s="1">
        <v>0.53</v>
      </c>
      <c r="AK3553" s="1">
        <v>1.88</v>
      </c>
      <c r="AL3553" s="1">
        <v>1.6933314800262451</v>
      </c>
      <c r="AM3553" s="1">
        <v>1.6995187997817993</v>
      </c>
      <c r="AN3553" s="1">
        <v>1.6845664978027344</v>
      </c>
      <c r="AO3553" t="s">
        <v>16363</v>
      </c>
    </row>
    <row r="3554" spans="1:41" x14ac:dyDescent="0.25">
      <c r="A3554" s="1">
        <v>2019</v>
      </c>
      <c r="B3554" t="s">
        <v>2595</v>
      </c>
      <c r="C3554" t="s">
        <v>7084</v>
      </c>
      <c r="D3554" t="s">
        <v>7222</v>
      </c>
      <c r="E3554" t="s">
        <v>7806</v>
      </c>
      <c r="F3554" t="s">
        <v>9519</v>
      </c>
      <c r="G3554" t="s">
        <v>11669</v>
      </c>
      <c r="H3554" t="s">
        <v>12707</v>
      </c>
      <c r="I3554" s="1">
        <v>1.3344</v>
      </c>
      <c r="J3554" s="1">
        <v>1.22</v>
      </c>
      <c r="K3554" s="1">
        <v>1.06</v>
      </c>
      <c r="L3554" s="1">
        <v>3.01</v>
      </c>
      <c r="M3554" s="1">
        <v>2.2999999999999998</v>
      </c>
      <c r="N3554" s="1">
        <v>1.46</v>
      </c>
      <c r="O3554" s="1">
        <v>5.7</v>
      </c>
      <c r="P3554" s="1">
        <v>1.6</v>
      </c>
      <c r="Q3554" s="1">
        <v>0.48</v>
      </c>
      <c r="R3554" s="1">
        <v>1.6</v>
      </c>
      <c r="S3554" s="1">
        <v>1.152596014970025</v>
      </c>
      <c r="T3554" s="1">
        <v>1.3</v>
      </c>
      <c r="U3554" s="1">
        <v>0.6</v>
      </c>
      <c r="V3554" s="1">
        <v>1.07</v>
      </c>
      <c r="W3554" s="1">
        <v>1.3859999999999999</v>
      </c>
      <c r="X3554" s="1">
        <v>1.75</v>
      </c>
      <c r="Y3554" s="1">
        <v>1.03</v>
      </c>
      <c r="Z3554" s="1">
        <v>2.0299999999999998</v>
      </c>
      <c r="AA3554" s="1">
        <v>2.61147105675209</v>
      </c>
      <c r="AB3554" s="1">
        <v>1.0666265402240001</v>
      </c>
      <c r="AC3554" s="1">
        <v>3.45</v>
      </c>
      <c r="AD3554" s="1">
        <v>2.29</v>
      </c>
      <c r="AE3554" s="1">
        <v>3.3</v>
      </c>
      <c r="AF3554" s="1">
        <v>1.4244093821322761</v>
      </c>
      <c r="AG3554" s="1">
        <v>1.39</v>
      </c>
      <c r="AH3554" s="1">
        <v>0.84713717172408276</v>
      </c>
      <c r="AI3554" s="1">
        <v>2.37</v>
      </c>
      <c r="AJ3554" s="1">
        <v>0.71</v>
      </c>
      <c r="AK3554" s="1">
        <v>2.11</v>
      </c>
      <c r="AL3554" s="1">
        <v>1.7811254262924194</v>
      </c>
      <c r="AM3554" s="1">
        <v>1.6658986806869507</v>
      </c>
      <c r="AN3554" s="1">
        <v>1.9443634748458862</v>
      </c>
      <c r="AO3554" t="s">
        <v>16364</v>
      </c>
    </row>
    <row r="3555" spans="1:41" x14ac:dyDescent="0.25">
      <c r="A3555" s="1">
        <v>2019</v>
      </c>
      <c r="B3555" t="s">
        <v>2596</v>
      </c>
      <c r="C3555" t="s">
        <v>7084</v>
      </c>
      <c r="D3555" t="s">
        <v>7222</v>
      </c>
      <c r="E3555" t="s">
        <v>7806</v>
      </c>
      <c r="F3555" t="s">
        <v>9519</v>
      </c>
      <c r="G3555" t="s">
        <v>11669</v>
      </c>
      <c r="H3555" t="s">
        <v>12707</v>
      </c>
      <c r="I3555" s="1">
        <v>0.90810000000000002</v>
      </c>
      <c r="J3555" s="1">
        <v>1.47</v>
      </c>
      <c r="K3555" s="1">
        <v>2.5</v>
      </c>
      <c r="L3555" s="1">
        <v>1.5840478390112489</v>
      </c>
      <c r="M3555" s="1">
        <v>2.5</v>
      </c>
      <c r="N3555" s="1">
        <v>0.95</v>
      </c>
      <c r="O3555" s="1">
        <v>3</v>
      </c>
      <c r="P3555" s="1">
        <v>1.6</v>
      </c>
      <c r="Q3555" s="1">
        <v>0.48</v>
      </c>
      <c r="R3555" s="1">
        <v>1.78</v>
      </c>
      <c r="S3555" s="1">
        <v>1.33</v>
      </c>
      <c r="T3555" s="1">
        <v>0.7</v>
      </c>
      <c r="U3555" s="1">
        <v>0.11</v>
      </c>
      <c r="V3555" s="1">
        <v>0.93</v>
      </c>
      <c r="W3555" s="1">
        <v>1.27</v>
      </c>
      <c r="X3555" s="1">
        <v>2</v>
      </c>
      <c r="Y3555" s="1">
        <v>1.1299999999999999</v>
      </c>
      <c r="Z3555" s="1">
        <v>2.2000000000000002</v>
      </c>
      <c r="AA3555" s="1">
        <v>2.2763383772981052</v>
      </c>
      <c r="AB3555" s="1">
        <v>0.65</v>
      </c>
      <c r="AC3555" s="1">
        <v>2.6</v>
      </c>
      <c r="AD3555" s="1">
        <v>2.7191648427336368</v>
      </c>
      <c r="AE3555" s="1">
        <v>3.3</v>
      </c>
      <c r="AF3555" s="1">
        <v>1.6705205620587471</v>
      </c>
      <c r="AG3555" s="1">
        <v>1.23</v>
      </c>
      <c r="AH3555" s="1">
        <v>1.0900000000000001</v>
      </c>
      <c r="AI3555" s="1">
        <v>1.21</v>
      </c>
      <c r="AJ3555" s="1">
        <v>0.5</v>
      </c>
      <c r="AK3555" s="1">
        <v>2.11</v>
      </c>
      <c r="AL3555" s="1">
        <v>1.5792473554611206</v>
      </c>
      <c r="AM3555" s="1">
        <v>1.4540591239929199</v>
      </c>
      <c r="AN3555" s="1">
        <v>1.7565970420837402</v>
      </c>
      <c r="AO3555" t="s">
        <v>16365</v>
      </c>
    </row>
    <row r="3556" spans="1:41" x14ac:dyDescent="0.25">
      <c r="A3556" s="1">
        <v>2019</v>
      </c>
      <c r="B3556" t="s">
        <v>2597</v>
      </c>
      <c r="C3556" t="s">
        <v>7084</v>
      </c>
      <c r="D3556" t="s">
        <v>7222</v>
      </c>
      <c r="E3556" t="s">
        <v>7806</v>
      </c>
      <c r="F3556" t="s">
        <v>9519</v>
      </c>
      <c r="G3556" t="s">
        <v>11669</v>
      </c>
      <c r="H3556" t="s">
        <v>12707</v>
      </c>
      <c r="I3556" s="1">
        <v>1.0548999999999999</v>
      </c>
      <c r="J3556" s="1">
        <v>1.344440008426719</v>
      </c>
      <c r="K3556" s="1">
        <v>1.1100000000000001</v>
      </c>
      <c r="L3556" s="1">
        <v>3.3248777</v>
      </c>
      <c r="M3556" s="1">
        <v>2.2000000000000002</v>
      </c>
      <c r="N3556" s="1">
        <v>1.41</v>
      </c>
      <c r="O3556" s="1">
        <v>3</v>
      </c>
      <c r="P3556" s="1">
        <v>1.6</v>
      </c>
      <c r="Q3556" s="1">
        <v>0.55710650344238988</v>
      </c>
      <c r="R3556" s="1">
        <v>1.6</v>
      </c>
      <c r="S3556" s="1">
        <v>1.267855616467028</v>
      </c>
      <c r="T3556" s="1">
        <v>0.85</v>
      </c>
      <c r="U3556" s="1">
        <v>0.6</v>
      </c>
      <c r="V3556" s="1">
        <v>1.07</v>
      </c>
      <c r="W3556" s="1">
        <v>1.39</v>
      </c>
      <c r="X3556" s="1">
        <v>2</v>
      </c>
      <c r="Y3556" s="1">
        <v>1.1299999999999999</v>
      </c>
      <c r="Z3556" s="1">
        <v>2.2999999999999998</v>
      </c>
      <c r="AA3556" s="1">
        <v>2.2395999999999998</v>
      </c>
      <c r="AB3556" s="1">
        <v>0.69177611999999988</v>
      </c>
      <c r="AC3556" s="1">
        <v>2.82</v>
      </c>
      <c r="AD3556" s="1">
        <v>2.367</v>
      </c>
      <c r="AE3556" s="1">
        <v>3.65</v>
      </c>
      <c r="AF3556" s="1">
        <v>1.847184889278046</v>
      </c>
      <c r="AG3556" s="1">
        <v>1.23</v>
      </c>
      <c r="AH3556" s="1">
        <v>1.2461068814049321</v>
      </c>
      <c r="AI3556" s="1">
        <v>2.1325098724873</v>
      </c>
      <c r="AJ3556" s="1">
        <v>0.53</v>
      </c>
      <c r="AK3556" s="1">
        <v>2.11</v>
      </c>
      <c r="AL3556" s="1">
        <v>1.6783915758132935</v>
      </c>
      <c r="AM3556" s="1">
        <v>1.6651829481124878</v>
      </c>
      <c r="AN3556" s="1">
        <v>1.6971039772033691</v>
      </c>
      <c r="AO3556" t="s">
        <v>16366</v>
      </c>
    </row>
    <row r="3557" spans="1:41" x14ac:dyDescent="0.25">
      <c r="A3557" s="1">
        <v>2019</v>
      </c>
      <c r="B3557" t="s">
        <v>2598</v>
      </c>
      <c r="C3557" t="s">
        <v>7084</v>
      </c>
      <c r="D3557" t="s">
        <v>7222</v>
      </c>
      <c r="E3557" t="s">
        <v>7806</v>
      </c>
      <c r="F3557" t="s">
        <v>9519</v>
      </c>
      <c r="G3557" t="s">
        <v>11669</v>
      </c>
      <c r="H3557" t="s">
        <v>12707</v>
      </c>
      <c r="I3557" s="1">
        <v>1.1052999999999999</v>
      </c>
      <c r="J3557" s="1">
        <v>1.4</v>
      </c>
      <c r="K3557" s="1">
        <v>1.1100000000000001</v>
      </c>
      <c r="L3557" s="1">
        <v>3.3280431818654792</v>
      </c>
      <c r="M3557" s="1">
        <v>2.2999999999999998</v>
      </c>
      <c r="N3557" s="1">
        <v>1.44</v>
      </c>
      <c r="O3557" s="1">
        <v>3</v>
      </c>
      <c r="P3557" s="1">
        <v>1.6</v>
      </c>
      <c r="Q3557" s="1">
        <v>0.56999999999999995</v>
      </c>
      <c r="R3557" s="1">
        <v>1.6</v>
      </c>
      <c r="S3557" s="1">
        <v>1.1499999999999999</v>
      </c>
      <c r="T3557" s="1">
        <v>1.1399999999999999</v>
      </c>
      <c r="U3557" s="1">
        <v>0.6</v>
      </c>
      <c r="V3557" s="1">
        <v>1.07</v>
      </c>
      <c r="W3557" s="1">
        <v>1.3859999999999999</v>
      </c>
      <c r="X3557" s="1">
        <v>2</v>
      </c>
      <c r="Y3557" s="1">
        <v>1.1299999999999999</v>
      </c>
      <c r="Z3557" s="1">
        <v>2.37</v>
      </c>
      <c r="AA3557" s="1">
        <v>2.21</v>
      </c>
      <c r="AB3557" s="1">
        <v>0.69177611999999988</v>
      </c>
      <c r="AC3557" s="1">
        <v>2.62</v>
      </c>
      <c r="AD3557" s="1">
        <v>2.3340645430000002</v>
      </c>
      <c r="AE3557" s="1">
        <v>3.3</v>
      </c>
      <c r="AF3557" s="1">
        <v>1.64</v>
      </c>
      <c r="AG3557" s="1">
        <v>1.38</v>
      </c>
      <c r="AH3557" s="1">
        <v>1.2461068814049321</v>
      </c>
      <c r="AI3557" s="1">
        <v>2.2400000000000002</v>
      </c>
      <c r="AJ3557" s="1">
        <v>0.53400000000000003</v>
      </c>
      <c r="AK3557" s="1">
        <v>2.11</v>
      </c>
      <c r="AL3557" s="1">
        <v>1.6760444641113281</v>
      </c>
      <c r="AM3557" s="1">
        <v>1.6410201787948608</v>
      </c>
      <c r="AN3557" s="1">
        <v>1.7256622314453125</v>
      </c>
      <c r="AO3557" t="s">
        <v>16367</v>
      </c>
    </row>
    <row r="3558" spans="1:41" x14ac:dyDescent="0.25">
      <c r="A3558" s="1">
        <v>2019</v>
      </c>
      <c r="B3558" t="s">
        <v>2599</v>
      </c>
      <c r="C3558" t="s">
        <v>7085</v>
      </c>
      <c r="D3558" t="s">
        <v>7223</v>
      </c>
      <c r="E3558" t="s">
        <v>7807</v>
      </c>
      <c r="F3558" t="s">
        <v>9520</v>
      </c>
      <c r="G3558" t="s">
        <v>11669</v>
      </c>
      <c r="H3558" t="s">
        <v>12708</v>
      </c>
      <c r="I3558" s="1">
        <v>7.8518076178474394E-2</v>
      </c>
      <c r="J3558" s="1">
        <v>2.04509630173874E-2</v>
      </c>
      <c r="K3558" s="1">
        <v>5.4545445677681E-2</v>
      </c>
      <c r="L3558" s="1">
        <v>9.2874120113296502E-2</v>
      </c>
      <c r="M3558" s="1">
        <v>6.3547725912971503E-2</v>
      </c>
      <c r="N3558" s="1">
        <v>5.5273623701973001E-2</v>
      </c>
      <c r="O3558" s="1">
        <v>7.8275890585823099E-2</v>
      </c>
      <c r="P3558" s="1">
        <v>7.9930581093483E-2</v>
      </c>
      <c r="Q3558" s="1">
        <v>6.2928028342170705E-2</v>
      </c>
      <c r="R3558" s="1">
        <v>6.8070295453071597E-2</v>
      </c>
      <c r="S3558" s="1">
        <v>6.2999923464698807E-2</v>
      </c>
      <c r="T3558" s="1">
        <v>2.4434991118354801E-2</v>
      </c>
      <c r="U3558" s="1">
        <v>6.4349402424735996E-2</v>
      </c>
      <c r="V3558" s="1">
        <v>3.3501805302543701E-2</v>
      </c>
      <c r="W3558" s="1">
        <v>2.4070157048149101E-2</v>
      </c>
      <c r="X3558" s="1">
        <v>5.6608690258903499E-2</v>
      </c>
      <c r="Y3558" s="1">
        <v>6.7303170201225296E-2</v>
      </c>
      <c r="Z3558" s="1">
        <v>6.4550258156700194E-2</v>
      </c>
      <c r="AA3558" s="1">
        <v>6.1165036198539698E-2</v>
      </c>
      <c r="AB3558" s="1">
        <v>7.8450943467063897E-2</v>
      </c>
      <c r="AC3558" s="1">
        <v>5.9892184969825797E-2</v>
      </c>
      <c r="AD3558" s="1">
        <v>4.9844779011650103E-2</v>
      </c>
      <c r="AE3558" s="1">
        <v>6.3521684643669099E-2</v>
      </c>
      <c r="AF3558" s="1">
        <v>6.8522198435707102E-2</v>
      </c>
      <c r="AG3558" s="1">
        <v>5.2270872828407297E-2</v>
      </c>
      <c r="AH3558" s="1">
        <v>8.4337647196693399E-2</v>
      </c>
      <c r="AI3558" s="1">
        <v>4.4612540242118803E-2</v>
      </c>
      <c r="AJ3558" s="1">
        <v>6.4774008032722499E-2</v>
      </c>
      <c r="AK3558" s="1">
        <v>3.8521470066947901E-2</v>
      </c>
      <c r="AL3558" s="1">
        <v>5.9246432036161423E-2</v>
      </c>
      <c r="AM3558" s="1">
        <v>6.2229197472333908E-2</v>
      </c>
      <c r="AN3558" s="1">
        <v>5.5020842701196671E-2</v>
      </c>
      <c r="AO3558" t="s">
        <v>16368</v>
      </c>
    </row>
    <row r="3559" spans="1:41" x14ac:dyDescent="0.25">
      <c r="A3559" s="1">
        <v>2019</v>
      </c>
      <c r="B3559" t="s">
        <v>2599</v>
      </c>
      <c r="C3559" t="s">
        <v>7085</v>
      </c>
      <c r="D3559" t="s">
        <v>7223</v>
      </c>
      <c r="E3559" t="s">
        <v>7807</v>
      </c>
      <c r="F3559" t="s">
        <v>9521</v>
      </c>
      <c r="G3559" t="s">
        <v>11669</v>
      </c>
      <c r="H3559" t="s">
        <v>12708</v>
      </c>
      <c r="I3559" s="1">
        <v>8.3610156178474407E-2</v>
      </c>
      <c r="J3559" s="1">
        <v>2.5543043017387398E-2</v>
      </c>
      <c r="K3559" s="1">
        <v>5.9637525677680998E-2</v>
      </c>
      <c r="L3559" s="1">
        <v>9.79662001132965E-2</v>
      </c>
      <c r="M3559" s="1">
        <v>6.8639805912971502E-2</v>
      </c>
      <c r="N3559" s="1">
        <v>6.0365703701973E-2</v>
      </c>
      <c r="O3559" s="1">
        <v>8.3367970585823098E-2</v>
      </c>
      <c r="P3559" s="1">
        <v>8.5010901093482999E-2</v>
      </c>
      <c r="Q3559" s="1">
        <v>6.8020108342170704E-2</v>
      </c>
      <c r="R3559" s="1">
        <v>6.8070295453071597E-2</v>
      </c>
      <c r="S3559" s="1">
        <v>6.8092003464698805E-2</v>
      </c>
      <c r="T3559" s="1">
        <v>2.95270711183548E-2</v>
      </c>
      <c r="U3559" s="1">
        <v>6.9441482424735995E-2</v>
      </c>
      <c r="V3559" s="1">
        <v>3.85938853025437E-2</v>
      </c>
      <c r="W3559" s="1">
        <v>2.91622370481491E-2</v>
      </c>
      <c r="X3559" s="1">
        <v>6.1700770258903498E-2</v>
      </c>
      <c r="Y3559" s="1">
        <v>7.2395250201225295E-2</v>
      </c>
      <c r="Z3559" s="1">
        <v>6.9642338156700206E-2</v>
      </c>
      <c r="AA3559" s="1">
        <v>6.6257116198539703E-2</v>
      </c>
      <c r="AB3559" s="1">
        <v>8.3543023467063895E-2</v>
      </c>
      <c r="AC3559" s="1">
        <v>6.4984264969825803E-2</v>
      </c>
      <c r="AD3559" s="1">
        <v>5.4936859011650102E-2</v>
      </c>
      <c r="AE3559" s="1">
        <v>6.8613764643669098E-2</v>
      </c>
      <c r="AF3559" s="1">
        <v>7.3614278435707101E-2</v>
      </c>
      <c r="AG3559" s="1">
        <v>5.7362952828407303E-2</v>
      </c>
      <c r="AH3559" s="1">
        <v>8.9429727196693398E-2</v>
      </c>
      <c r="AI3559" s="1">
        <v>4.9704620242118802E-2</v>
      </c>
      <c r="AJ3559" s="1">
        <v>6.9866088032722498E-2</v>
      </c>
      <c r="AK3559" s="1">
        <v>4.36135500669479E-2</v>
      </c>
      <c r="AL3559" s="1">
        <v>6.4162515103816986E-2</v>
      </c>
      <c r="AM3559" s="1">
        <v>6.7021049559116364E-2</v>
      </c>
      <c r="AN3559" s="1">
        <v>6.0112927109003067E-2</v>
      </c>
      <c r="AO3559" t="s">
        <v>16369</v>
      </c>
    </row>
    <row r="3560" spans="1:41" x14ac:dyDescent="0.25">
      <c r="A3560" s="1">
        <v>2019</v>
      </c>
      <c r="B3560" t="s">
        <v>2599</v>
      </c>
      <c r="C3560" t="s">
        <v>7086</v>
      </c>
      <c r="D3560" t="s">
        <v>7223</v>
      </c>
      <c r="E3560" t="s">
        <v>7808</v>
      </c>
      <c r="F3560" t="s">
        <v>9522</v>
      </c>
      <c r="G3560" t="s">
        <v>11670</v>
      </c>
      <c r="H3560" t="s">
        <v>12709</v>
      </c>
      <c r="I3560" s="1">
        <v>18913.166015625</v>
      </c>
      <c r="J3560" s="1">
        <v>44217.6484375</v>
      </c>
      <c r="K3560" s="1">
        <v>2641.0205078125</v>
      </c>
      <c r="L3560" s="1">
        <v>4155.63818359375</v>
      </c>
      <c r="M3560" s="1">
        <v>15117.42578125</v>
      </c>
      <c r="N3560" s="1">
        <v>12314.955078125</v>
      </c>
      <c r="O3560" s="1">
        <v>10418.8623046875</v>
      </c>
      <c r="P3560" s="1">
        <v>12559.8271484375</v>
      </c>
      <c r="Q3560" s="1">
        <v>5104.68994140625</v>
      </c>
      <c r="R3560" s="1">
        <v>9788.322265625</v>
      </c>
      <c r="S3560" s="1">
        <v>17746.228515625</v>
      </c>
      <c r="T3560" s="1">
        <v>15706.658203125</v>
      </c>
      <c r="U3560" s="1">
        <v>2218.407958984375</v>
      </c>
      <c r="V3560" s="1">
        <v>10858.4140625</v>
      </c>
      <c r="W3560" s="1">
        <v>6499.0205078125</v>
      </c>
      <c r="X3560" s="1">
        <v>25488.59375</v>
      </c>
      <c r="Y3560" s="1">
        <v>61691.328125</v>
      </c>
      <c r="Z3560" s="1">
        <v>8951.7548828125</v>
      </c>
      <c r="AA3560" s="1">
        <v>90905.703125</v>
      </c>
      <c r="AB3560" s="1">
        <v>3529.191162109375</v>
      </c>
      <c r="AC3560" s="1">
        <v>14820.525390625</v>
      </c>
      <c r="AD3560" s="1">
        <v>16744.048828125</v>
      </c>
      <c r="AE3560" s="1">
        <v>15929.259765625</v>
      </c>
      <c r="AF3560" s="1">
        <v>40738.109375</v>
      </c>
      <c r="AG3560" s="1">
        <v>126076.0703125</v>
      </c>
      <c r="AH3560" s="1">
        <v>23700.076171875</v>
      </c>
      <c r="AI3560" s="1">
        <v>8277.1630859375</v>
      </c>
      <c r="AJ3560" s="1">
        <v>35164.87890625</v>
      </c>
      <c r="AK3560" s="1">
        <v>9178.5849609375</v>
      </c>
      <c r="AL3560" s="1">
        <v>669455.5625</v>
      </c>
      <c r="AM3560" s="1">
        <v>514408.6875</v>
      </c>
      <c r="AN3560" s="1">
        <v>155046.859375</v>
      </c>
      <c r="AO3560" t="s">
        <v>16370</v>
      </c>
    </row>
    <row r="3561" spans="1:41" x14ac:dyDescent="0.25">
      <c r="A3561" s="1">
        <v>2019</v>
      </c>
      <c r="B3561" t="s">
        <v>2599</v>
      </c>
      <c r="C3561" t="s">
        <v>7086</v>
      </c>
      <c r="D3561" t="s">
        <v>7223</v>
      </c>
      <c r="E3561" t="s">
        <v>7808</v>
      </c>
      <c r="F3561" t="s">
        <v>9522</v>
      </c>
      <c r="G3561" t="s">
        <v>11671</v>
      </c>
      <c r="H3561" t="s">
        <v>12709</v>
      </c>
      <c r="I3561" s="1">
        <v>18295.84765625</v>
      </c>
      <c r="J3561" s="1">
        <v>42774.40234375</v>
      </c>
      <c r="K3561" s="1">
        <v>2554.81884765625</v>
      </c>
      <c r="L3561" s="1">
        <v>4020</v>
      </c>
      <c r="M3561" s="1">
        <v>14624</v>
      </c>
      <c r="N3561" s="1">
        <v>11913</v>
      </c>
      <c r="O3561" s="1">
        <v>10078.794921875</v>
      </c>
      <c r="P3561" s="1">
        <v>12149.8798828125</v>
      </c>
      <c r="Q3561" s="1">
        <v>4938.0751953125</v>
      </c>
      <c r="R3561" s="1">
        <v>9468.8359375</v>
      </c>
      <c r="S3561" s="1">
        <v>17167</v>
      </c>
      <c r="T3561" s="1">
        <v>15194</v>
      </c>
      <c r="U3561" s="1">
        <v>2146</v>
      </c>
      <c r="V3561" s="1">
        <v>10504</v>
      </c>
      <c r="W3561" s="1">
        <v>6286.8955078125</v>
      </c>
      <c r="X3561" s="1">
        <v>24656.65625</v>
      </c>
      <c r="Y3561" s="1">
        <v>59677.75</v>
      </c>
      <c r="Z3561" s="1">
        <v>8659.5732421875</v>
      </c>
      <c r="AA3561" s="1">
        <v>87938.578125</v>
      </c>
      <c r="AB3561" s="1">
        <v>3414</v>
      </c>
      <c r="AC3561" s="1">
        <v>14336.7900390625</v>
      </c>
      <c r="AD3561" s="1">
        <v>16197.5302734375</v>
      </c>
      <c r="AE3561" s="1">
        <v>15409.3359375</v>
      </c>
      <c r="AF3561" s="1">
        <v>39408.43359375</v>
      </c>
      <c r="AG3561" s="1">
        <v>121961</v>
      </c>
      <c r="AH3561" s="1">
        <v>22926.515625</v>
      </c>
      <c r="AI3561" s="1">
        <v>8007</v>
      </c>
      <c r="AJ3561" s="1">
        <v>34017.11328125</v>
      </c>
      <c r="AK3561" s="1">
        <v>8879</v>
      </c>
      <c r="AL3561" s="1">
        <v>647604.75</v>
      </c>
      <c r="AM3561" s="1">
        <v>497618.625</v>
      </c>
      <c r="AN3561" s="1">
        <v>149986.21875</v>
      </c>
      <c r="AO3561" t="s">
        <v>16371</v>
      </c>
    </row>
    <row r="3562" spans="1:41" x14ac:dyDescent="0.25">
      <c r="A3562" s="1">
        <v>2019</v>
      </c>
      <c r="B3562" t="s">
        <v>2599</v>
      </c>
      <c r="C3562" t="s">
        <v>7086</v>
      </c>
      <c r="D3562" t="s">
        <v>7223</v>
      </c>
      <c r="E3562" t="s">
        <v>7808</v>
      </c>
      <c r="F3562" t="s">
        <v>9523</v>
      </c>
      <c r="G3562" t="s">
        <v>11672</v>
      </c>
      <c r="H3562" t="s">
        <v>12709</v>
      </c>
      <c r="I3562" s="1">
        <v>16766.625</v>
      </c>
      <c r="J3562" s="1">
        <v>33518.01171875</v>
      </c>
      <c r="K3562" s="1">
        <v>1784.9666748046875</v>
      </c>
      <c r="L3562" s="1">
        <v>3122.93115234375</v>
      </c>
      <c r="M3562" s="1">
        <v>13979.27734375</v>
      </c>
      <c r="N3562" s="1">
        <v>8332.9853515625</v>
      </c>
      <c r="O3562" s="1">
        <v>6929.48291015625</v>
      </c>
      <c r="P3562" s="1">
        <v>11265.97265625</v>
      </c>
      <c r="Q3562" s="1">
        <v>6729.5224609375</v>
      </c>
      <c r="R3562" s="1">
        <v>9941.3095703125</v>
      </c>
      <c r="S3562" s="1">
        <v>15784.189453125</v>
      </c>
      <c r="T3562" s="1">
        <v>8530.4296875</v>
      </c>
      <c r="U3562" s="1">
        <v>3472.33544921875</v>
      </c>
      <c r="V3562" s="1">
        <v>13276.333984375</v>
      </c>
      <c r="W3562" s="1">
        <v>5189.34814453125</v>
      </c>
      <c r="X3562" s="1">
        <v>22853.6796875</v>
      </c>
      <c r="Y3562" s="1">
        <v>80129.9921875</v>
      </c>
      <c r="Z3562" s="1">
        <v>9476.001953125</v>
      </c>
      <c r="AA3562" s="1">
        <v>122946.328125</v>
      </c>
      <c r="AB3562" s="1">
        <v>2487.016845703125</v>
      </c>
      <c r="AC3562" s="1">
        <v>10256.81640625</v>
      </c>
      <c r="AD3562" s="1">
        <v>15388.5556640625</v>
      </c>
      <c r="AE3562" s="1">
        <v>8699.64453125</v>
      </c>
      <c r="AF3562" s="1">
        <v>42456.44921875</v>
      </c>
      <c r="AG3562" s="1">
        <v>228969.46875</v>
      </c>
      <c r="AH3562" s="1">
        <v>30769.2734375</v>
      </c>
      <c r="AI3562" s="1">
        <v>9268.0439453125</v>
      </c>
      <c r="AJ3562" s="1">
        <v>71786.4375</v>
      </c>
      <c r="AK3562" s="1">
        <v>4664.23876953125</v>
      </c>
      <c r="AL3562" s="1">
        <v>818775.625</v>
      </c>
      <c r="AM3562" s="1">
        <v>681147.1875</v>
      </c>
      <c r="AN3562" s="1">
        <v>137628.5</v>
      </c>
      <c r="AO3562" t="s">
        <v>16372</v>
      </c>
    </row>
    <row r="3563" spans="1:41" x14ac:dyDescent="0.25">
      <c r="A3563" s="1">
        <v>2019</v>
      </c>
      <c r="B3563" t="s">
        <v>2599</v>
      </c>
      <c r="C3563" t="s">
        <v>7086</v>
      </c>
      <c r="D3563" t="s">
        <v>7223</v>
      </c>
      <c r="E3563" t="s">
        <v>7808</v>
      </c>
      <c r="F3563" t="s">
        <v>9523</v>
      </c>
      <c r="G3563" t="s">
        <v>11673</v>
      </c>
      <c r="H3563" t="s">
        <v>12709</v>
      </c>
      <c r="I3563" s="1">
        <v>16219.3701171875</v>
      </c>
      <c r="J3563" s="1">
        <v>32424</v>
      </c>
      <c r="K3563" s="1">
        <v>1726.7061767578125</v>
      </c>
      <c r="L3563" s="1">
        <v>3021</v>
      </c>
      <c r="M3563" s="1">
        <v>13523</v>
      </c>
      <c r="N3563" s="1">
        <v>8061</v>
      </c>
      <c r="O3563" s="1">
        <v>6703.3076171875</v>
      </c>
      <c r="P3563" s="1">
        <v>10898.255859375</v>
      </c>
      <c r="Q3563" s="1">
        <v>6509.8740234375</v>
      </c>
      <c r="R3563" s="1">
        <v>9616.8291015625</v>
      </c>
      <c r="S3563" s="1">
        <v>15269</v>
      </c>
      <c r="T3563" s="1">
        <v>8252</v>
      </c>
      <c r="U3563" s="1">
        <v>3359</v>
      </c>
      <c r="V3563" s="1">
        <v>12843</v>
      </c>
      <c r="W3563" s="1">
        <v>5019.97021484375</v>
      </c>
      <c r="X3563" s="1">
        <v>22107.74609375</v>
      </c>
      <c r="Y3563" s="1">
        <v>77514.5859375</v>
      </c>
      <c r="Z3563" s="1">
        <v>9166.708984375</v>
      </c>
      <c r="AA3563" s="1">
        <v>118933.4140625</v>
      </c>
      <c r="AB3563" s="1">
        <v>2405.841796875</v>
      </c>
      <c r="AC3563" s="1">
        <v>9922.0380859375</v>
      </c>
      <c r="AD3563" s="1">
        <v>14886.2802734375</v>
      </c>
      <c r="AE3563" s="1">
        <v>8415.6923828125</v>
      </c>
      <c r="AF3563" s="1">
        <v>41070.6875</v>
      </c>
      <c r="AG3563" s="1">
        <v>221496</v>
      </c>
      <c r="AH3563" s="1">
        <v>29764.978515625</v>
      </c>
      <c r="AI3563" s="1">
        <v>8965.5390625</v>
      </c>
      <c r="AJ3563" s="1">
        <v>69443.359375</v>
      </c>
      <c r="AK3563" s="1">
        <v>4512</v>
      </c>
      <c r="AL3563" s="1">
        <v>792051.25</v>
      </c>
      <c r="AM3563" s="1">
        <v>658914.8125</v>
      </c>
      <c r="AN3563" s="1">
        <v>133136.375</v>
      </c>
      <c r="AO3563" t="s">
        <v>16373</v>
      </c>
    </row>
    <row r="3564" spans="1:41" x14ac:dyDescent="0.25">
      <c r="A3564" s="1">
        <v>2019</v>
      </c>
      <c r="B3564" t="s">
        <v>2599</v>
      </c>
      <c r="C3564" t="s">
        <v>7086</v>
      </c>
      <c r="D3564" t="s">
        <v>7223</v>
      </c>
      <c r="E3564" t="s">
        <v>7809</v>
      </c>
      <c r="F3564" t="s">
        <v>9524</v>
      </c>
      <c r="G3564" t="s">
        <v>11674</v>
      </c>
      <c r="H3564" t="s">
        <v>12709</v>
      </c>
      <c r="I3564" s="1">
        <v>32541.388671875</v>
      </c>
      <c r="J3564" s="1">
        <v>21955.205078125</v>
      </c>
      <c r="K3564" s="1">
        <v>3561.103271484375</v>
      </c>
      <c r="L3564" s="1">
        <v>7825.41845703125</v>
      </c>
      <c r="M3564" s="1">
        <v>25084.755859375</v>
      </c>
      <c r="N3564" s="1">
        <v>24318.615234375</v>
      </c>
      <c r="O3564" s="1">
        <v>20772.583984375</v>
      </c>
      <c r="P3564" s="1">
        <v>22202.587890625</v>
      </c>
      <c r="Q3564" s="1">
        <v>9363.837890625</v>
      </c>
      <c r="R3564" s="1">
        <v>13745.4169921875</v>
      </c>
      <c r="S3564" s="1">
        <v>26279.11328125</v>
      </c>
      <c r="T3564" s="1">
        <v>15064.3837890625</v>
      </c>
      <c r="U3564" s="1">
        <v>4595.71337890625</v>
      </c>
      <c r="V3564" s="1">
        <v>12982.5654296875</v>
      </c>
      <c r="W3564" s="1">
        <v>5937.25830078125</v>
      </c>
      <c r="X3564" s="1">
        <v>28034.486328125</v>
      </c>
      <c r="Y3564" s="1">
        <v>126284.8671875</v>
      </c>
      <c r="Z3564" s="1">
        <v>20924.21875</v>
      </c>
      <c r="AA3564" s="1">
        <v>188669.6875</v>
      </c>
      <c r="AB3564" s="1">
        <v>4787.958984375</v>
      </c>
      <c r="AC3564" s="1">
        <v>19201.974609375</v>
      </c>
      <c r="AD3564" s="1">
        <v>32249.560546875</v>
      </c>
      <c r="AE3564" s="1">
        <v>28031.19140625</v>
      </c>
      <c r="AF3564" s="1">
        <v>75530.78125</v>
      </c>
      <c r="AG3564" s="1">
        <v>291065.25</v>
      </c>
      <c r="AH3564" s="1">
        <v>76827.6875</v>
      </c>
      <c r="AI3564" s="1">
        <v>9913.16015625</v>
      </c>
      <c r="AJ3564" s="1">
        <v>73017.1953125</v>
      </c>
      <c r="AK3564" s="1">
        <v>8480.8095703125</v>
      </c>
      <c r="AL3564" s="1">
        <v>1229248.875</v>
      </c>
      <c r="AM3564" s="1">
        <v>972255.9375</v>
      </c>
      <c r="AN3564" s="1">
        <v>256992.859375</v>
      </c>
      <c r="AO3564" t="s">
        <v>16374</v>
      </c>
    </row>
    <row r="3565" spans="1:41" x14ac:dyDescent="0.25">
      <c r="A3565" s="1">
        <v>2019</v>
      </c>
      <c r="B3565" t="s">
        <v>2599</v>
      </c>
      <c r="C3565" t="s">
        <v>7086</v>
      </c>
      <c r="D3565" t="s">
        <v>7223</v>
      </c>
      <c r="E3565" t="s">
        <v>7809</v>
      </c>
      <c r="F3565" t="s">
        <v>9524</v>
      </c>
      <c r="G3565" t="s">
        <v>11675</v>
      </c>
      <c r="H3565" t="s">
        <v>12709</v>
      </c>
      <c r="I3565" s="1">
        <v>31479.251953125</v>
      </c>
      <c r="J3565" s="1">
        <v>21238.59765625</v>
      </c>
      <c r="K3565" s="1">
        <v>3444.870361328125</v>
      </c>
      <c r="L3565" s="1">
        <v>7570</v>
      </c>
      <c r="M3565" s="1">
        <v>24266</v>
      </c>
      <c r="N3565" s="1">
        <v>23524.8671875</v>
      </c>
      <c r="O3565" s="1">
        <v>20094.576171875</v>
      </c>
      <c r="P3565" s="1">
        <v>21477.904296875</v>
      </c>
      <c r="Q3565" s="1">
        <v>9058.2060546875</v>
      </c>
      <c r="R3565" s="1">
        <v>13296.7724609375</v>
      </c>
      <c r="S3565" s="1">
        <v>25421.375</v>
      </c>
      <c r="T3565" s="1">
        <v>14572.6884765625</v>
      </c>
      <c r="U3565" s="1">
        <v>4445.71142578125</v>
      </c>
      <c r="V3565" s="1">
        <v>12558.8203125</v>
      </c>
      <c r="W3565" s="1">
        <v>5743.46875</v>
      </c>
      <c r="X3565" s="1">
        <v>27119.453125</v>
      </c>
      <c r="Y3565" s="1">
        <v>122162.984375</v>
      </c>
      <c r="Z3565" s="1">
        <v>20241.26171875</v>
      </c>
      <c r="AA3565" s="1">
        <v>182511.59375</v>
      </c>
      <c r="AB3565" s="1">
        <v>4631.68212890625</v>
      </c>
      <c r="AC3565" s="1">
        <v>18575.23046875</v>
      </c>
      <c r="AD3565" s="1">
        <v>31196.94921875</v>
      </c>
      <c r="AE3565" s="1">
        <v>27116.265625</v>
      </c>
      <c r="AF3565" s="1">
        <v>73065.4921875</v>
      </c>
      <c r="AG3565" s="1">
        <v>281565</v>
      </c>
      <c r="AH3565" s="1">
        <v>74320.0625</v>
      </c>
      <c r="AI3565" s="1">
        <v>9589.5986328125</v>
      </c>
      <c r="AJ3565" s="1">
        <v>70633.9453125</v>
      </c>
      <c r="AK3565" s="1">
        <v>8204</v>
      </c>
      <c r="AL3565" s="1">
        <v>1189126.625</v>
      </c>
      <c r="AM3565" s="1">
        <v>940521.875</v>
      </c>
      <c r="AN3565" s="1">
        <v>248604.71875</v>
      </c>
      <c r="AO3565" t="s">
        <v>16375</v>
      </c>
    </row>
    <row r="3566" spans="1:41" x14ac:dyDescent="0.25">
      <c r="A3566" s="1">
        <v>2019</v>
      </c>
      <c r="B3566" t="s">
        <v>2599</v>
      </c>
      <c r="C3566" t="s">
        <v>7086</v>
      </c>
      <c r="D3566" t="s">
        <v>7223</v>
      </c>
      <c r="E3566" t="s">
        <v>7810</v>
      </c>
      <c r="F3566" t="s">
        <v>9525</v>
      </c>
      <c r="G3566" t="s">
        <v>11676</v>
      </c>
      <c r="H3566" t="s">
        <v>12709</v>
      </c>
      <c r="I3566" s="1">
        <v>16792.859375</v>
      </c>
      <c r="J3566" s="1">
        <v>10696.9248046875</v>
      </c>
      <c r="K3566" s="1">
        <v>1734.7327880859375</v>
      </c>
      <c r="L3566" s="1">
        <v>5244.53076171875</v>
      </c>
      <c r="M3566" s="1">
        <v>17302.56640625</v>
      </c>
      <c r="N3566" s="1">
        <v>15449.8193359375</v>
      </c>
      <c r="O3566" s="1">
        <v>12765.482421875</v>
      </c>
      <c r="P3566" s="1">
        <v>14772.4423828125</v>
      </c>
      <c r="Q3566" s="1">
        <v>5686.1533203125</v>
      </c>
      <c r="R3566" s="1">
        <v>8984.2939453125</v>
      </c>
      <c r="S3566" s="1">
        <v>16721.869140625</v>
      </c>
      <c r="T3566" s="1">
        <v>6706.37158203125</v>
      </c>
      <c r="U3566" s="1">
        <v>2839.834716796875</v>
      </c>
      <c r="V3566" s="1">
        <v>6575.13525390625</v>
      </c>
      <c r="W3566" s="1">
        <v>2711.13623046875</v>
      </c>
      <c r="X3566" s="1">
        <v>16339.826171875</v>
      </c>
      <c r="Y3566" s="1">
        <v>75816.9453125</v>
      </c>
      <c r="Z3566" s="1">
        <v>12557.8193359375</v>
      </c>
      <c r="AA3566" s="1">
        <v>112392.6171875</v>
      </c>
      <c r="AB3566" s="1">
        <v>3318.839111328125</v>
      </c>
      <c r="AC3566" s="1">
        <v>12181.2001953125</v>
      </c>
      <c r="AD3566" s="1">
        <v>20323.548828125</v>
      </c>
      <c r="AE3566" s="1">
        <v>17148.576171875</v>
      </c>
      <c r="AF3566" s="1">
        <v>42996.98828125</v>
      </c>
      <c r="AG3566" s="1">
        <v>172144.71875</v>
      </c>
      <c r="AH3566" s="1">
        <v>47827.64453125</v>
      </c>
      <c r="AI3566" s="1">
        <v>5612.19921875</v>
      </c>
      <c r="AJ3566" s="1">
        <v>42072.86328125</v>
      </c>
      <c r="AK3566" s="1">
        <v>4998.03125</v>
      </c>
      <c r="AL3566" s="1">
        <v>730716</v>
      </c>
      <c r="AM3566" s="1">
        <v>574353.75</v>
      </c>
      <c r="AN3566" s="1">
        <v>156362.25</v>
      </c>
      <c r="AO3566" t="s">
        <v>16376</v>
      </c>
    </row>
    <row r="3567" spans="1:41" x14ac:dyDescent="0.25">
      <c r="A3567" s="1">
        <v>2019</v>
      </c>
      <c r="B3567" t="s">
        <v>2599</v>
      </c>
      <c r="C3567" t="s">
        <v>7086</v>
      </c>
      <c r="D3567" t="s">
        <v>7223</v>
      </c>
      <c r="E3567" t="s">
        <v>7810</v>
      </c>
      <c r="F3567" t="s">
        <v>9525</v>
      </c>
      <c r="G3567" t="s">
        <v>11677</v>
      </c>
      <c r="H3567" t="s">
        <v>12709</v>
      </c>
      <c r="I3567" s="1">
        <v>16244.748046875</v>
      </c>
      <c r="J3567" s="1">
        <v>10347.7822265625</v>
      </c>
      <c r="K3567" s="1">
        <v>1678.11181640625</v>
      </c>
      <c r="L3567" s="1">
        <v>5073.3515625</v>
      </c>
      <c r="M3567" s="1">
        <v>16737.818359375</v>
      </c>
      <c r="N3567" s="1">
        <v>14945.5439453125</v>
      </c>
      <c r="O3567" s="1">
        <v>12348.822265625</v>
      </c>
      <c r="P3567" s="1">
        <v>14290.2763671875</v>
      </c>
      <c r="Q3567" s="1">
        <v>5500.5595703125</v>
      </c>
      <c r="R3567" s="1">
        <v>8691.05078125</v>
      </c>
      <c r="S3567" s="1">
        <v>16176.07421875</v>
      </c>
      <c r="T3567" s="1">
        <v>6487.478515625</v>
      </c>
      <c r="U3567" s="1">
        <v>2747.143798828125</v>
      </c>
      <c r="V3567" s="1">
        <v>6360.52587890625</v>
      </c>
      <c r="W3567" s="1">
        <v>2622.64599609375</v>
      </c>
      <c r="X3567" s="1">
        <v>15806.5009765625</v>
      </c>
      <c r="Y3567" s="1">
        <v>73342.3125</v>
      </c>
      <c r="Z3567" s="1">
        <v>12147.9375</v>
      </c>
      <c r="AA3567" s="1">
        <v>108724.171875</v>
      </c>
      <c r="AB3567" s="1">
        <v>3210.513671875</v>
      </c>
      <c r="AC3567" s="1">
        <v>11783.611328125</v>
      </c>
      <c r="AD3567" s="1">
        <v>19660.197265625</v>
      </c>
      <c r="AE3567" s="1">
        <v>16588.853515625</v>
      </c>
      <c r="AF3567" s="1">
        <v>41593.5859375</v>
      </c>
      <c r="AG3567" s="1">
        <v>166525.984375</v>
      </c>
      <c r="AH3567" s="1">
        <v>46266.5703125</v>
      </c>
      <c r="AI3567" s="1">
        <v>5429.01953125</v>
      </c>
      <c r="AJ3567" s="1">
        <v>40699.625</v>
      </c>
      <c r="AK3567" s="1">
        <v>4834.8974609375</v>
      </c>
      <c r="AL3567" s="1">
        <v>706865.6875</v>
      </c>
      <c r="AM3567" s="1">
        <v>555607.0625</v>
      </c>
      <c r="AN3567" s="1">
        <v>151258.640625</v>
      </c>
      <c r="AO3567" t="s">
        <v>16377</v>
      </c>
    </row>
    <row r="3568" spans="1:41" x14ac:dyDescent="0.25">
      <c r="A3568" s="1">
        <v>2019</v>
      </c>
      <c r="B3568" t="s">
        <v>2599</v>
      </c>
      <c r="C3568" t="s">
        <v>7086</v>
      </c>
      <c r="D3568" t="s">
        <v>7223</v>
      </c>
      <c r="E3568" t="s">
        <v>7811</v>
      </c>
      <c r="F3568" t="s">
        <v>9526</v>
      </c>
      <c r="G3568" t="s">
        <v>11678</v>
      </c>
      <c r="H3568" t="s">
        <v>12709</v>
      </c>
      <c r="I3568" s="1">
        <v>22378.2734375</v>
      </c>
      <c r="J3568" s="1">
        <v>12409.3232421875</v>
      </c>
      <c r="K3568" s="1">
        <v>2346.268798828125</v>
      </c>
      <c r="L3568" s="1">
        <v>6546.06103515625</v>
      </c>
      <c r="M3568" s="1">
        <v>20459.3203125</v>
      </c>
      <c r="N3568" s="1">
        <v>18428.052734375</v>
      </c>
      <c r="O3568" s="1">
        <v>16843.173828125</v>
      </c>
      <c r="P3568" s="1">
        <v>17328.140625</v>
      </c>
      <c r="Q3568" s="1">
        <v>7425.8271484375</v>
      </c>
      <c r="R3568" s="1">
        <v>8984.2939453125</v>
      </c>
      <c r="S3568" s="1">
        <v>17079.853515625</v>
      </c>
      <c r="T3568" s="1">
        <v>8199.38671875</v>
      </c>
      <c r="U3568" s="1">
        <v>3730.885009765625</v>
      </c>
      <c r="V3568" s="1">
        <v>8481.041015625</v>
      </c>
      <c r="W3568" s="1">
        <v>3177.3447265625</v>
      </c>
      <c r="X3568" s="1">
        <v>21551.12890625</v>
      </c>
      <c r="Y3568" s="1">
        <v>100401.140625</v>
      </c>
      <c r="Z3568" s="1">
        <v>15811.1708984375</v>
      </c>
      <c r="AA3568" s="1">
        <v>144548.609375</v>
      </c>
      <c r="AB3568" s="1">
        <v>3740.681396484375</v>
      </c>
      <c r="AC3568" s="1">
        <v>13394.33203125</v>
      </c>
      <c r="AD3568" s="1">
        <v>23735.513671875</v>
      </c>
      <c r="AE3568" s="1">
        <v>22423.9765625</v>
      </c>
      <c r="AF3568" s="1">
        <v>55979.35546875</v>
      </c>
      <c r="AG3568" s="1">
        <v>224246.53125</v>
      </c>
      <c r="AH3568" s="1">
        <v>64817.7265625</v>
      </c>
      <c r="AI3568" s="1">
        <v>7497.3916015625</v>
      </c>
      <c r="AJ3568" s="1">
        <v>55180.94140625</v>
      </c>
      <c r="AK3568" s="1">
        <v>5437.45849609375</v>
      </c>
      <c r="AL3568" s="1">
        <v>932583.25</v>
      </c>
      <c r="AM3568" s="1">
        <v>737697.9375</v>
      </c>
      <c r="AN3568" s="1">
        <v>194885.25</v>
      </c>
      <c r="AO3568" t="s">
        <v>16378</v>
      </c>
    </row>
    <row r="3569" spans="1:41" x14ac:dyDescent="0.25">
      <c r="A3569" s="1">
        <v>2019</v>
      </c>
      <c r="B3569" t="s">
        <v>2599</v>
      </c>
      <c r="C3569" t="s">
        <v>7086</v>
      </c>
      <c r="D3569" t="s">
        <v>7223</v>
      </c>
      <c r="E3569" t="s">
        <v>7811</v>
      </c>
      <c r="F3569" t="s">
        <v>9526</v>
      </c>
      <c r="G3569" t="s">
        <v>11679</v>
      </c>
      <c r="H3569" t="s">
        <v>12709</v>
      </c>
      <c r="I3569" s="1">
        <v>21647.85546875</v>
      </c>
      <c r="J3569" s="1">
        <v>12004.2880859375</v>
      </c>
      <c r="K3569" s="1">
        <v>2269.6875</v>
      </c>
      <c r="L3569" s="1">
        <v>6332.400390625</v>
      </c>
      <c r="M3569" s="1">
        <v>19791.537109375</v>
      </c>
      <c r="N3569" s="1">
        <v>17826.568359375</v>
      </c>
      <c r="O3569" s="1">
        <v>16293.419921875</v>
      </c>
      <c r="P3569" s="1">
        <v>16762.55859375</v>
      </c>
      <c r="Q3569" s="1">
        <v>7183.451171875</v>
      </c>
      <c r="R3569" s="1">
        <v>8691.05078125</v>
      </c>
      <c r="S3569" s="1">
        <v>16522.375</v>
      </c>
      <c r="T3569" s="1">
        <v>7931.7626953125</v>
      </c>
      <c r="U3569" s="1">
        <v>3609.110595703125</v>
      </c>
      <c r="V3569" s="1">
        <v>8204.2236328125</v>
      </c>
      <c r="W3569" s="1">
        <v>3073.6376953125</v>
      </c>
      <c r="X3569" s="1">
        <v>20847.708984375</v>
      </c>
      <c r="Y3569" s="1">
        <v>97124.09375</v>
      </c>
      <c r="Z3569" s="1">
        <v>15295.1015625</v>
      </c>
      <c r="AA3569" s="1">
        <v>139830.609375</v>
      </c>
      <c r="AB3569" s="1">
        <v>3618.587158203125</v>
      </c>
      <c r="AC3569" s="1">
        <v>12957.146484375</v>
      </c>
      <c r="AD3569" s="1">
        <v>22960.796875</v>
      </c>
      <c r="AE3569" s="1">
        <v>21692.068359375</v>
      </c>
      <c r="AF3569" s="1">
        <v>54152.21484375</v>
      </c>
      <c r="AG3569" s="1">
        <v>216927.21875</v>
      </c>
      <c r="AH3569" s="1">
        <v>62702.10546875</v>
      </c>
      <c r="AI3569" s="1">
        <v>7252.68017578125</v>
      </c>
      <c r="AJ3569" s="1">
        <v>53379.859375</v>
      </c>
      <c r="AK3569" s="1">
        <v>5259.982421875</v>
      </c>
      <c r="AL3569" s="1">
        <v>902144.1875</v>
      </c>
      <c r="AM3569" s="1">
        <v>713619.875</v>
      </c>
      <c r="AN3569" s="1">
        <v>188524.296875</v>
      </c>
      <c r="AO3569" t="s">
        <v>16379</v>
      </c>
    </row>
    <row r="3570" spans="1:41" x14ac:dyDescent="0.25">
      <c r="A3570" s="1">
        <v>2019</v>
      </c>
      <c r="B3570" t="s">
        <v>2599</v>
      </c>
      <c r="C3570" t="s">
        <v>7086</v>
      </c>
      <c r="D3570" t="s">
        <v>7223</v>
      </c>
      <c r="E3570" t="s">
        <v>7812</v>
      </c>
      <c r="F3570" t="s">
        <v>9527</v>
      </c>
      <c r="G3570" t="s">
        <v>11680</v>
      </c>
      <c r="H3570" t="s">
        <v>12709</v>
      </c>
      <c r="I3570" s="1">
        <v>5585.4140625</v>
      </c>
      <c r="J3570" s="1">
        <v>1712.3975830078125</v>
      </c>
      <c r="K3570" s="1">
        <v>611.535888671875</v>
      </c>
      <c r="L3570" s="1">
        <v>1301.530517578125</v>
      </c>
      <c r="M3570" s="1">
        <v>3156.75341796875</v>
      </c>
      <c r="N3570" s="1">
        <v>2978.233642578125</v>
      </c>
      <c r="O3570" s="1">
        <v>4077.691650390625</v>
      </c>
      <c r="P3570" s="1">
        <v>2555.69921875</v>
      </c>
      <c r="Q3570" s="1">
        <v>1739.6737060546875</v>
      </c>
      <c r="R3570" s="1">
        <v>0</v>
      </c>
      <c r="S3570" s="1">
        <v>357.98513793945313</v>
      </c>
      <c r="T3570" s="1">
        <v>1493.0152587890625</v>
      </c>
      <c r="U3570" s="1">
        <v>891.05029296875</v>
      </c>
      <c r="V3570" s="1">
        <v>1905.9056396484375</v>
      </c>
      <c r="W3570" s="1">
        <v>466.2086181640625</v>
      </c>
      <c r="X3570" s="1">
        <v>5211.30224609375</v>
      </c>
      <c r="Y3570" s="1">
        <v>23769.142578125</v>
      </c>
      <c r="Z3570" s="1">
        <v>3253.3525390625</v>
      </c>
      <c r="AA3570" s="1">
        <v>30123.107421875</v>
      </c>
      <c r="AB3570" s="1">
        <v>421.8421630859375</v>
      </c>
      <c r="AC3570" s="1">
        <v>1213.130859375</v>
      </c>
      <c r="AD3570" s="1">
        <v>3411.965087890625</v>
      </c>
      <c r="AE3570" s="1">
        <v>5275.40185546875</v>
      </c>
      <c r="AF3570" s="1">
        <v>12527.3271484375</v>
      </c>
      <c r="AG3570" s="1">
        <v>47983.71875</v>
      </c>
      <c r="AH3570" s="1">
        <v>16990.08203125</v>
      </c>
      <c r="AI3570" s="1">
        <v>1885.1923828125</v>
      </c>
      <c r="AJ3570" s="1">
        <v>12733.3837890625</v>
      </c>
      <c r="AK3570" s="1">
        <v>439.42730712890625</v>
      </c>
      <c r="AL3570" s="1">
        <v>194071.46875</v>
      </c>
      <c r="AM3570" s="1">
        <v>155548.484375</v>
      </c>
      <c r="AN3570" s="1">
        <v>38523</v>
      </c>
      <c r="AO3570" t="s">
        <v>16380</v>
      </c>
    </row>
    <row r="3571" spans="1:41" x14ac:dyDescent="0.25">
      <c r="A3571" s="1">
        <v>2019</v>
      </c>
      <c r="B3571" t="s">
        <v>2599</v>
      </c>
      <c r="C3571" t="s">
        <v>7086</v>
      </c>
      <c r="D3571" t="s">
        <v>7223</v>
      </c>
      <c r="E3571" t="s">
        <v>7812</v>
      </c>
      <c r="F3571" t="s">
        <v>9527</v>
      </c>
      <c r="G3571" t="s">
        <v>11681</v>
      </c>
      <c r="H3571" t="s">
        <v>12709</v>
      </c>
      <c r="I3571" s="1">
        <v>5403.1083984375</v>
      </c>
      <c r="J3571" s="1">
        <v>1656.505615234375</v>
      </c>
      <c r="K3571" s="1">
        <v>591.57562255859375</v>
      </c>
      <c r="L3571" s="1">
        <v>1259.049072265625</v>
      </c>
      <c r="M3571" s="1">
        <v>3053.71826171875</v>
      </c>
      <c r="N3571" s="1">
        <v>2881.025390625</v>
      </c>
      <c r="O3571" s="1">
        <v>3944.59765625</v>
      </c>
      <c r="P3571" s="1">
        <v>2472.2822265625</v>
      </c>
      <c r="Q3571" s="1">
        <v>1682.8914794921875</v>
      </c>
      <c r="R3571" s="1">
        <v>0</v>
      </c>
      <c r="S3571" s="1">
        <v>346.3006591796875</v>
      </c>
      <c r="T3571" s="1">
        <v>1444.283935546875</v>
      </c>
      <c r="U3571" s="1">
        <v>861.966796875</v>
      </c>
      <c r="V3571" s="1">
        <v>1843.69775390625</v>
      </c>
      <c r="W3571" s="1">
        <v>450.99176025390625</v>
      </c>
      <c r="X3571" s="1">
        <v>5041.20751953125</v>
      </c>
      <c r="Y3571" s="1">
        <v>22993.328125</v>
      </c>
      <c r="Z3571" s="1">
        <v>3147.16455078125</v>
      </c>
      <c r="AA3571" s="1">
        <v>29139.90234375</v>
      </c>
      <c r="AB3571" s="1">
        <v>408.07342529296875</v>
      </c>
      <c r="AC3571" s="1">
        <v>1173.5347900390625</v>
      </c>
      <c r="AD3571" s="1">
        <v>3300.60009765625</v>
      </c>
      <c r="AE3571" s="1">
        <v>5103.21484375</v>
      </c>
      <c r="AF3571" s="1">
        <v>12118.4404296875</v>
      </c>
      <c r="AG3571" s="1">
        <v>46417.55078125</v>
      </c>
      <c r="AH3571" s="1">
        <v>16435.533203125</v>
      </c>
      <c r="AI3571" s="1">
        <v>1823.6605224609375</v>
      </c>
      <c r="AJ3571" s="1">
        <v>12317.771484375</v>
      </c>
      <c r="AK3571" s="1">
        <v>425.0845947265625</v>
      </c>
      <c r="AL3571" s="1">
        <v>187737.03125</v>
      </c>
      <c r="AM3571" s="1">
        <v>150471.421875</v>
      </c>
      <c r="AN3571" s="1">
        <v>37265.62890625</v>
      </c>
      <c r="AO3571" t="s">
        <v>16381</v>
      </c>
    </row>
    <row r="3572" spans="1:41" x14ac:dyDescent="0.25">
      <c r="A3572" s="1">
        <v>2019</v>
      </c>
      <c r="B3572" t="s">
        <v>2599</v>
      </c>
      <c r="C3572" t="s">
        <v>7086</v>
      </c>
      <c r="D3572" t="s">
        <v>7223</v>
      </c>
      <c r="E3572" t="s">
        <v>7813</v>
      </c>
      <c r="F3572" t="s">
        <v>9528</v>
      </c>
      <c r="G3572" t="s">
        <v>11682</v>
      </c>
      <c r="H3572" t="s">
        <v>12709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0</v>
      </c>
      <c r="W3572" s="1">
        <v>0</v>
      </c>
      <c r="X3572" s="1">
        <v>0</v>
      </c>
      <c r="Y3572" s="1">
        <v>815.0584716796875</v>
      </c>
      <c r="Z3572" s="1">
        <v>0</v>
      </c>
      <c r="AA3572" s="1">
        <v>2032.878662109375</v>
      </c>
      <c r="AB3572" s="1">
        <v>0</v>
      </c>
      <c r="AC3572" s="1">
        <v>0</v>
      </c>
      <c r="AD3572" s="1">
        <v>0</v>
      </c>
      <c r="AE3572" s="1">
        <v>0</v>
      </c>
      <c r="AF3572" s="1">
        <v>455.04107666015625</v>
      </c>
      <c r="AG3572" s="1">
        <v>4118.1005859375</v>
      </c>
      <c r="AH3572" s="1">
        <v>0</v>
      </c>
      <c r="AI3572" s="1">
        <v>0</v>
      </c>
      <c r="AJ3572" s="1">
        <v>374.69131469726563</v>
      </c>
      <c r="AK3572" s="1">
        <v>0</v>
      </c>
      <c r="AL3572" s="1">
        <v>7795.77001953125</v>
      </c>
      <c r="AM3572" s="1">
        <v>7795.77001953125</v>
      </c>
      <c r="AN3572" s="1">
        <v>0</v>
      </c>
      <c r="AO3572" t="s">
        <v>16382</v>
      </c>
    </row>
    <row r="3573" spans="1:41" x14ac:dyDescent="0.25">
      <c r="A3573" s="1">
        <v>2019</v>
      </c>
      <c r="B3573" t="s">
        <v>2599</v>
      </c>
      <c r="C3573" t="s">
        <v>7086</v>
      </c>
      <c r="D3573" t="s">
        <v>7223</v>
      </c>
      <c r="E3573" t="s">
        <v>7813</v>
      </c>
      <c r="F3573" t="s">
        <v>9528</v>
      </c>
      <c r="G3573" t="s">
        <v>11683</v>
      </c>
      <c r="H3573" t="s">
        <v>12709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0</v>
      </c>
      <c r="V3573" s="1">
        <v>0</v>
      </c>
      <c r="W3573" s="1">
        <v>0</v>
      </c>
      <c r="X3573" s="1">
        <v>0</v>
      </c>
      <c r="Y3573" s="1">
        <v>788.455322265625</v>
      </c>
      <c r="Z3573" s="1">
        <v>0</v>
      </c>
      <c r="AA3573" s="1">
        <v>1966.5263671875</v>
      </c>
      <c r="AB3573" s="1">
        <v>0</v>
      </c>
      <c r="AC3573" s="1">
        <v>0</v>
      </c>
      <c r="AD3573" s="1">
        <v>0</v>
      </c>
      <c r="AE3573" s="1">
        <v>0</v>
      </c>
      <c r="AF3573" s="1">
        <v>440.188720703125</v>
      </c>
      <c r="AG3573" s="1">
        <v>3983.6875</v>
      </c>
      <c r="AH3573" s="1">
        <v>0</v>
      </c>
      <c r="AI3573" s="1">
        <v>0</v>
      </c>
      <c r="AJ3573" s="1">
        <v>362.4615478515625</v>
      </c>
      <c r="AK3573" s="1">
        <v>0</v>
      </c>
      <c r="AL3573" s="1">
        <v>7541.3193359375</v>
      </c>
      <c r="AM3573" s="1">
        <v>7541.3193359375</v>
      </c>
      <c r="AN3573" s="1">
        <v>0</v>
      </c>
      <c r="AO3573" t="s">
        <v>16383</v>
      </c>
    </row>
    <row r="3574" spans="1:41" x14ac:dyDescent="0.25">
      <c r="A3574" s="1">
        <v>2019</v>
      </c>
      <c r="B3574" t="s">
        <v>2599</v>
      </c>
      <c r="C3574" t="s">
        <v>7086</v>
      </c>
      <c r="D3574" t="s">
        <v>7223</v>
      </c>
      <c r="E3574" t="s">
        <v>7814</v>
      </c>
      <c r="F3574" t="s">
        <v>9529</v>
      </c>
      <c r="G3574" t="s">
        <v>11684</v>
      </c>
      <c r="H3574" t="s">
        <v>12709</v>
      </c>
      <c r="I3574" s="1">
        <v>0</v>
      </c>
      <c r="J3574" s="1">
        <v>-881.78094482421875</v>
      </c>
      <c r="K3574" s="1">
        <v>-67.672378540039063</v>
      </c>
      <c r="L3574" s="1">
        <v>19.641077041625977</v>
      </c>
      <c r="M3574" s="1">
        <v>-44.450855255126953</v>
      </c>
      <c r="N3574" s="1">
        <v>-738.0909423828125</v>
      </c>
      <c r="O3574" s="1">
        <v>-133.57337951660156</v>
      </c>
      <c r="P3574" s="1">
        <v>-451.30023193359375</v>
      </c>
      <c r="Q3574" s="1">
        <v>-104.40782928466797</v>
      </c>
      <c r="R3574" s="1">
        <v>-87.069435119628906</v>
      </c>
      <c r="S3574" s="1">
        <v>87.867973327636719</v>
      </c>
      <c r="T3574" s="1">
        <v>77.530563354492188</v>
      </c>
      <c r="U3574" s="1">
        <v>5.1687040328979492</v>
      </c>
      <c r="V3574" s="1">
        <v>-215.01809692382813</v>
      </c>
      <c r="W3574" s="1"/>
      <c r="X3574" s="1">
        <v>-18.607336044311523</v>
      </c>
      <c r="Y3574" s="1">
        <v>-1178.439697265625</v>
      </c>
      <c r="Z3574" s="1">
        <v>-75.106437683105469</v>
      </c>
      <c r="AA3574" s="1">
        <v>-12295.8115234375</v>
      </c>
      <c r="AB3574" s="1">
        <v>0</v>
      </c>
      <c r="AC3574" s="1">
        <v>-290.25442504882813</v>
      </c>
      <c r="AD3574" s="1">
        <v>-748.8419189453125</v>
      </c>
      <c r="AE3574" s="1">
        <v>-598.59222412109375</v>
      </c>
      <c r="AF3574" s="1">
        <v>-1667.3443603515625</v>
      </c>
      <c r="AG3574" s="1">
        <v>-7326.12158203125</v>
      </c>
      <c r="AH3574" s="1">
        <v>-161.75607299804688</v>
      </c>
      <c r="AI3574" s="1">
        <v>-293.73391723632813</v>
      </c>
      <c r="AJ3574" s="1">
        <v>0</v>
      </c>
      <c r="AK3574" s="1">
        <v>-410.39511108398438</v>
      </c>
      <c r="AL3574" s="1">
        <v>-27598.158203125</v>
      </c>
      <c r="AM3574" s="1">
        <v>-25884.52734375</v>
      </c>
      <c r="AN3574" s="1">
        <v>-1713.6324462890625</v>
      </c>
      <c r="AO3574" t="s">
        <v>16384</v>
      </c>
    </row>
    <row r="3575" spans="1:41" x14ac:dyDescent="0.25">
      <c r="A3575" s="1">
        <v>2019</v>
      </c>
      <c r="B3575" t="s">
        <v>2599</v>
      </c>
      <c r="C3575" t="s">
        <v>7086</v>
      </c>
      <c r="D3575" t="s">
        <v>7223</v>
      </c>
      <c r="E3575" t="s">
        <v>7814</v>
      </c>
      <c r="F3575" t="s">
        <v>9529</v>
      </c>
      <c r="G3575" t="s">
        <v>11685</v>
      </c>
      <c r="H3575" t="s">
        <v>12709</v>
      </c>
      <c r="I3575" s="1">
        <v>0</v>
      </c>
      <c r="J3575" s="1">
        <v>-853</v>
      </c>
      <c r="K3575" s="1">
        <v>-65.463584899902344</v>
      </c>
      <c r="L3575" s="1">
        <v>19</v>
      </c>
      <c r="M3575" s="1">
        <v>-43</v>
      </c>
      <c r="N3575" s="1">
        <v>-714</v>
      </c>
      <c r="O3575" s="1">
        <v>-129.21360778808594</v>
      </c>
      <c r="P3575" s="1">
        <v>-436.56997680664063</v>
      </c>
      <c r="Q3575" s="1">
        <v>-101</v>
      </c>
      <c r="R3575" s="1">
        <v>-84.227523803710938</v>
      </c>
      <c r="S3575" s="1">
        <v>85</v>
      </c>
      <c r="T3575" s="1">
        <v>75</v>
      </c>
      <c r="U3575" s="1">
        <v>5</v>
      </c>
      <c r="V3575" s="1">
        <v>-208</v>
      </c>
      <c r="W3575" s="1"/>
      <c r="X3575" s="1">
        <v>-18</v>
      </c>
      <c r="Y3575" s="1">
        <v>-1139.9759521484375</v>
      </c>
      <c r="Z3575" s="1">
        <v>-72.654998779296875</v>
      </c>
      <c r="AA3575" s="1">
        <v>-11894.4814453125</v>
      </c>
      <c r="AB3575" s="1">
        <v>0</v>
      </c>
      <c r="AC3575" s="1">
        <v>-280.7806396484375</v>
      </c>
      <c r="AD3575" s="1">
        <v>-724.4000244140625</v>
      </c>
      <c r="AE3575" s="1">
        <v>-579.054443359375</v>
      </c>
      <c r="AF3575" s="1">
        <v>-1612.9229736328125</v>
      </c>
      <c r="AG3575" s="1">
        <v>-7087</v>
      </c>
      <c r="AH3575" s="1">
        <v>-156.47642517089844</v>
      </c>
      <c r="AI3575" s="1">
        <v>-284.14657592773438</v>
      </c>
      <c r="AJ3575" s="1">
        <v>0</v>
      </c>
      <c r="AK3575" s="1">
        <v>-397</v>
      </c>
      <c r="AL3575" s="1">
        <v>-26697.369140625</v>
      </c>
      <c r="AM3575" s="1">
        <v>-25039.66796875</v>
      </c>
      <c r="AN3575" s="1">
        <v>-1657.7001953125</v>
      </c>
      <c r="AO3575" t="s">
        <v>16385</v>
      </c>
    </row>
    <row r="3576" spans="1:41" x14ac:dyDescent="0.25">
      <c r="A3576" s="1">
        <v>2019</v>
      </c>
      <c r="B3576" t="s">
        <v>2599</v>
      </c>
      <c r="C3576" t="s">
        <v>7086</v>
      </c>
      <c r="D3576" t="s">
        <v>7223</v>
      </c>
      <c r="E3576" t="s">
        <v>7814</v>
      </c>
      <c r="F3576" t="s">
        <v>9530</v>
      </c>
      <c r="G3576" t="s">
        <v>11686</v>
      </c>
      <c r="H3576" t="s">
        <v>12709</v>
      </c>
      <c r="I3576" s="1">
        <v>68221.1796875</v>
      </c>
      <c r="J3576" s="1">
        <v>99865.5703125</v>
      </c>
      <c r="K3576" s="1">
        <v>7906.33203125</v>
      </c>
      <c r="L3576" s="1">
        <v>14970.634765625</v>
      </c>
      <c r="M3576" s="1">
        <v>53874.4375</v>
      </c>
      <c r="N3576" s="1">
        <v>45266.33984375</v>
      </c>
      <c r="O3576" s="1">
        <v>38020.828125</v>
      </c>
      <c r="P3576" s="1">
        <v>45418.44140625</v>
      </c>
      <c r="Q3576" s="1">
        <v>21237.84375</v>
      </c>
      <c r="R3576" s="1">
        <v>33402.25390625</v>
      </c>
      <c r="S3576" s="1">
        <v>59610.01953125</v>
      </c>
      <c r="T3576" s="1">
        <v>38430.02734375</v>
      </c>
      <c r="U3576" s="1">
        <v>10269.91796875</v>
      </c>
      <c r="V3576" s="1">
        <v>37192.77734375</v>
      </c>
      <c r="W3576" s="1">
        <v>17625.626953125</v>
      </c>
      <c r="X3576" s="1">
        <v>75941.4765625</v>
      </c>
      <c r="Y3576" s="1">
        <v>265172.25</v>
      </c>
      <c r="Z3576" s="1">
        <v>39225.38671875</v>
      </c>
      <c r="AA3576" s="1">
        <v>413197.8125</v>
      </c>
      <c r="AB3576" s="1">
        <v>9991.6474609375</v>
      </c>
      <c r="AC3576" s="1">
        <v>44569.5703125</v>
      </c>
      <c r="AD3576" s="1">
        <v>64456.73828125</v>
      </c>
      <c r="AE3576" s="1">
        <v>52630.26953125</v>
      </c>
      <c r="AF3576" s="1">
        <v>158343.25</v>
      </c>
      <c r="AG3576" s="1">
        <v>653436.875</v>
      </c>
      <c r="AH3576" s="1">
        <v>127476.828125</v>
      </c>
      <c r="AI3576" s="1">
        <v>27646.365234375</v>
      </c>
      <c r="AJ3576" s="1">
        <v>178619.4375</v>
      </c>
      <c r="AK3576" s="1">
        <v>21583.474609375</v>
      </c>
      <c r="AL3576" s="1">
        <v>2723603.5</v>
      </c>
      <c r="AM3576" s="1">
        <v>2181040</v>
      </c>
      <c r="AN3576" s="1">
        <v>542563.875</v>
      </c>
      <c r="AO3576" t="s">
        <v>16386</v>
      </c>
    </row>
    <row r="3577" spans="1:41" x14ac:dyDescent="0.25">
      <c r="A3577" s="1">
        <v>2019</v>
      </c>
      <c r="B3577" t="s">
        <v>2599</v>
      </c>
      <c r="C3577" t="s">
        <v>7086</v>
      </c>
      <c r="D3577" t="s">
        <v>7223</v>
      </c>
      <c r="E3577" t="s">
        <v>7814</v>
      </c>
      <c r="F3577" t="s">
        <v>9530</v>
      </c>
      <c r="G3577" t="s">
        <v>11687</v>
      </c>
      <c r="H3577" t="s">
        <v>12709</v>
      </c>
      <c r="I3577" s="1">
        <v>65994.46875</v>
      </c>
      <c r="J3577" s="1">
        <v>96606</v>
      </c>
      <c r="K3577" s="1">
        <v>7648.27294921875</v>
      </c>
      <c r="L3577" s="1">
        <v>14482</v>
      </c>
      <c r="M3577" s="1">
        <v>52116</v>
      </c>
      <c r="N3577" s="1">
        <v>43788.8671875</v>
      </c>
      <c r="O3577" s="1">
        <v>36779.84375</v>
      </c>
      <c r="P3577" s="1">
        <v>43936.00390625</v>
      </c>
      <c r="Q3577" s="1">
        <v>20544.650390625</v>
      </c>
      <c r="R3577" s="1">
        <v>32312.01953125</v>
      </c>
      <c r="S3577" s="1">
        <v>57664.375</v>
      </c>
      <c r="T3577" s="1">
        <v>37175.6875</v>
      </c>
      <c r="U3577" s="1">
        <v>9934.7119140625</v>
      </c>
      <c r="V3577" s="1">
        <v>35978.8203125</v>
      </c>
      <c r="W3577" s="1">
        <v>17050.333984375</v>
      </c>
      <c r="X3577" s="1">
        <v>73462.78125</v>
      </c>
      <c r="Y3577" s="1">
        <v>256517.140625</v>
      </c>
      <c r="Z3577" s="1">
        <v>37945.0859375</v>
      </c>
      <c r="AA3577" s="1">
        <v>399711.21875</v>
      </c>
      <c r="AB3577" s="1">
        <v>9665.5244140625</v>
      </c>
      <c r="AC3577" s="1">
        <v>43114.83984375</v>
      </c>
      <c r="AD3577" s="1">
        <v>62352.8984375</v>
      </c>
      <c r="AE3577" s="1">
        <v>50912.44140625</v>
      </c>
      <c r="AF3577" s="1">
        <v>153175</v>
      </c>
      <c r="AG3577" s="1">
        <v>632109</v>
      </c>
      <c r="AH3577" s="1">
        <v>123316.0390625</v>
      </c>
      <c r="AI3577" s="1">
        <v>26744</v>
      </c>
      <c r="AJ3577" s="1">
        <v>172789.375</v>
      </c>
      <c r="AK3577" s="1">
        <v>20879</v>
      </c>
      <c r="AL3577" s="1">
        <v>2634706.5</v>
      </c>
      <c r="AM3577" s="1">
        <v>2109851.75</v>
      </c>
      <c r="AN3577" s="1">
        <v>524854.75</v>
      </c>
      <c r="AO3577" t="s">
        <v>16387</v>
      </c>
    </row>
    <row r="3578" spans="1:41" x14ac:dyDescent="0.25">
      <c r="A3578" s="1">
        <v>2019</v>
      </c>
      <c r="B3578" t="s">
        <v>2599</v>
      </c>
      <c r="C3578" t="s">
        <v>7086</v>
      </c>
      <c r="D3578" t="s">
        <v>7223</v>
      </c>
      <c r="E3578" t="s">
        <v>7814</v>
      </c>
      <c r="F3578" t="s">
        <v>9531</v>
      </c>
      <c r="G3578" t="s">
        <v>11688</v>
      </c>
      <c r="H3578" t="s">
        <v>12709</v>
      </c>
      <c r="I3578" s="1">
        <v>0</v>
      </c>
      <c r="J3578" s="1">
        <v>707.0787353515625</v>
      </c>
      <c r="K3578" s="1">
        <v>148.43070983886719</v>
      </c>
      <c r="L3578" s="1">
        <v>113.71149444580078</v>
      </c>
      <c r="M3578" s="1">
        <v>351.47189331054688</v>
      </c>
      <c r="N3578" s="1">
        <v>438.30612182617188</v>
      </c>
      <c r="O3578" s="1">
        <v>233.67657470703125</v>
      </c>
      <c r="P3578" s="1">
        <v>1061.2457275390625</v>
      </c>
      <c r="Q3578" s="1">
        <v>64.612937927246094</v>
      </c>
      <c r="R3578" s="1">
        <v>159.86238098144531</v>
      </c>
      <c r="S3578" s="1">
        <v>111.64401245117188</v>
      </c>
      <c r="T3578" s="1">
        <v>793.9129638671875</v>
      </c>
      <c r="U3578" s="1">
        <v>11.371149063110352</v>
      </c>
      <c r="V3578" s="1">
        <v>139.55500793457031</v>
      </c>
      <c r="W3578" s="1"/>
      <c r="X3578" s="1">
        <v>453.8870849609375</v>
      </c>
      <c r="Y3578" s="1">
        <v>4112.38232421875</v>
      </c>
      <c r="Z3578" s="1">
        <v>201.69419860839844</v>
      </c>
      <c r="AA3578" s="1">
        <v>1619.7303466796875</v>
      </c>
      <c r="AB3578" s="1">
        <v>812.52032470703125</v>
      </c>
      <c r="AC3578" s="1"/>
      <c r="AD3578" s="1">
        <v>674.267822265625</v>
      </c>
      <c r="AE3578" s="1">
        <v>628.418701171875</v>
      </c>
      <c r="AF3578" s="1">
        <v>2049.429443359375</v>
      </c>
      <c r="AG3578" s="1">
        <v>0</v>
      </c>
      <c r="AH3578" s="1">
        <v>3981.96875</v>
      </c>
      <c r="AI3578" s="1">
        <v>105.73514556884766</v>
      </c>
      <c r="AJ3578" s="1">
        <v>1349.0714111328125</v>
      </c>
      <c r="AK3578" s="1">
        <v>1150.5535888671875</v>
      </c>
      <c r="AL3578" s="1">
        <v>21474.5390625</v>
      </c>
      <c r="AM3578" s="1">
        <v>12656.470703125</v>
      </c>
      <c r="AN3578" s="1">
        <v>8818.0693359375</v>
      </c>
      <c r="AO3578" t="s">
        <v>16388</v>
      </c>
    </row>
    <row r="3579" spans="1:41" x14ac:dyDescent="0.25">
      <c r="A3579" s="1">
        <v>2019</v>
      </c>
      <c r="B3579" t="s">
        <v>2599</v>
      </c>
      <c r="C3579" t="s">
        <v>7086</v>
      </c>
      <c r="D3579" t="s">
        <v>7223</v>
      </c>
      <c r="E3579" t="s">
        <v>7814</v>
      </c>
      <c r="F3579" t="s">
        <v>9531</v>
      </c>
      <c r="G3579" t="s">
        <v>11689</v>
      </c>
      <c r="H3579" t="s">
        <v>12709</v>
      </c>
      <c r="I3579" s="1">
        <v>0</v>
      </c>
      <c r="J3579" s="1">
        <v>684</v>
      </c>
      <c r="K3579" s="1">
        <v>143.58599853515625</v>
      </c>
      <c r="L3579" s="1">
        <v>110</v>
      </c>
      <c r="M3579" s="1">
        <v>340</v>
      </c>
      <c r="N3579" s="1">
        <v>424</v>
      </c>
      <c r="O3579" s="1">
        <v>226.04946899414063</v>
      </c>
      <c r="P3579" s="1">
        <v>1026.607177734375</v>
      </c>
      <c r="Q3579" s="1">
        <v>62.504001617431641</v>
      </c>
      <c r="R3579" s="1">
        <v>154.64454650878906</v>
      </c>
      <c r="S3579" s="1">
        <v>108</v>
      </c>
      <c r="T3579" s="1">
        <v>768</v>
      </c>
      <c r="U3579" s="1">
        <v>11</v>
      </c>
      <c r="V3579" s="1">
        <v>135</v>
      </c>
      <c r="W3579" s="1"/>
      <c r="X3579" s="1">
        <v>439.07241821289063</v>
      </c>
      <c r="Y3579" s="1">
        <v>3978.156005859375</v>
      </c>
      <c r="Z3579" s="1">
        <v>195.11099243164063</v>
      </c>
      <c r="AA3579" s="1">
        <v>1566.863037109375</v>
      </c>
      <c r="AB3579" s="1">
        <v>786</v>
      </c>
      <c r="AC3579" s="1"/>
      <c r="AD3579" s="1">
        <v>652.260009765625</v>
      </c>
      <c r="AE3579" s="1">
        <v>607.90740966796875</v>
      </c>
      <c r="AF3579" s="1">
        <v>1982.5369873046875</v>
      </c>
      <c r="AG3579" s="1">
        <v>0</v>
      </c>
      <c r="AH3579" s="1">
        <v>3851.9990234375</v>
      </c>
      <c r="AI3579" s="1">
        <v>102.28399658203125</v>
      </c>
      <c r="AJ3579" s="1">
        <v>1305.038330078125</v>
      </c>
      <c r="AK3579" s="1">
        <v>1113</v>
      </c>
      <c r="AL3579" s="1">
        <v>20773.619140625</v>
      </c>
      <c r="AM3579" s="1">
        <v>12243.3681640625</v>
      </c>
      <c r="AN3579" s="1">
        <v>8530.2509765625</v>
      </c>
      <c r="AO3579" t="s">
        <v>16389</v>
      </c>
    </row>
    <row r="3580" spans="1:41" x14ac:dyDescent="0.25">
      <c r="A3580" s="1">
        <v>2019</v>
      </c>
      <c r="B3580" t="s">
        <v>2599</v>
      </c>
      <c r="C3580" t="s">
        <v>7086</v>
      </c>
      <c r="D3580" t="s">
        <v>7223</v>
      </c>
      <c r="E3580" t="s">
        <v>7814</v>
      </c>
      <c r="F3580" t="s">
        <v>9532</v>
      </c>
      <c r="G3580" t="s">
        <v>11690</v>
      </c>
      <c r="H3580" t="s">
        <v>12709</v>
      </c>
      <c r="I3580" s="1">
        <v>68221.1796875</v>
      </c>
      <c r="J3580" s="1">
        <v>99690.8671875</v>
      </c>
      <c r="K3580" s="1">
        <v>7987.0908203125</v>
      </c>
      <c r="L3580" s="1">
        <v>15103.9873046875</v>
      </c>
      <c r="M3580" s="1">
        <v>54181.4609375</v>
      </c>
      <c r="N3580" s="1">
        <v>44966.5546875</v>
      </c>
      <c r="O3580" s="1">
        <v>38120.9296875</v>
      </c>
      <c r="P3580" s="1">
        <v>46028.38671875</v>
      </c>
      <c r="Q3580" s="1">
        <v>21198.048828125</v>
      </c>
      <c r="R3580" s="1">
        <v>33475.046875</v>
      </c>
      <c r="S3580" s="1">
        <v>59809.53125</v>
      </c>
      <c r="T3580" s="1">
        <v>39301.46875</v>
      </c>
      <c r="U3580" s="1">
        <v>10286.45703125</v>
      </c>
      <c r="V3580" s="1">
        <v>37117.3125</v>
      </c>
      <c r="W3580" s="1">
        <v>17625.626953125</v>
      </c>
      <c r="X3580" s="1">
        <v>76376.7578125</v>
      </c>
      <c r="Y3580" s="1">
        <v>268106.1875</v>
      </c>
      <c r="Z3580" s="1">
        <v>39351.97265625</v>
      </c>
      <c r="AA3580" s="1">
        <v>402521.71875</v>
      </c>
      <c r="AB3580" s="1">
        <v>10804.16796875</v>
      </c>
      <c r="AC3580" s="1">
        <v>44279.31640625</v>
      </c>
      <c r="AD3580" s="1">
        <v>64382.1640625</v>
      </c>
      <c r="AE3580" s="1">
        <v>52660.09375</v>
      </c>
      <c r="AF3580" s="1">
        <v>158725.328125</v>
      </c>
      <c r="AG3580" s="1">
        <v>646110.75</v>
      </c>
      <c r="AH3580" s="1">
        <v>131297.03125</v>
      </c>
      <c r="AI3580" s="1">
        <v>27458.365234375</v>
      </c>
      <c r="AJ3580" s="1">
        <v>179968.515625</v>
      </c>
      <c r="AK3580" s="1">
        <v>22323.6328125</v>
      </c>
      <c r="AL3580" s="1">
        <v>2717480</v>
      </c>
      <c r="AM3580" s="1">
        <v>2167812</v>
      </c>
      <c r="AN3580" s="1">
        <v>549668.1875</v>
      </c>
      <c r="AO3580" t="s">
        <v>16390</v>
      </c>
    </row>
    <row r="3581" spans="1:41" x14ac:dyDescent="0.25">
      <c r="A3581" s="1">
        <v>2019</v>
      </c>
      <c r="B3581" t="s">
        <v>2599</v>
      </c>
      <c r="C3581" t="s">
        <v>7086</v>
      </c>
      <c r="D3581" t="s">
        <v>7223</v>
      </c>
      <c r="E3581" t="s">
        <v>7814</v>
      </c>
      <c r="F3581" t="s">
        <v>9532</v>
      </c>
      <c r="G3581" t="s">
        <v>11691</v>
      </c>
      <c r="H3581" t="s">
        <v>12709</v>
      </c>
      <c r="I3581" s="1">
        <v>65994.46875</v>
      </c>
      <c r="J3581" s="1">
        <v>96437</v>
      </c>
      <c r="K3581" s="1">
        <v>7726.3955078125</v>
      </c>
      <c r="L3581" s="1">
        <v>14611</v>
      </c>
      <c r="M3581" s="1">
        <v>52413</v>
      </c>
      <c r="N3581" s="1">
        <v>43498.8671875</v>
      </c>
      <c r="O3581" s="1">
        <v>36876.6796875</v>
      </c>
      <c r="P3581" s="1">
        <v>44526.0390625</v>
      </c>
      <c r="Q3581" s="1">
        <v>20506.154296875</v>
      </c>
      <c r="R3581" s="1">
        <v>32382.4375</v>
      </c>
      <c r="S3581" s="1">
        <v>57857.375</v>
      </c>
      <c r="T3581" s="1">
        <v>38018.6875</v>
      </c>
      <c r="U3581" s="1">
        <v>9950.7119140625</v>
      </c>
      <c r="V3581" s="1">
        <v>35905.8203125</v>
      </c>
      <c r="W3581" s="1">
        <v>17050.333984375</v>
      </c>
      <c r="X3581" s="1">
        <v>73883.8515625</v>
      </c>
      <c r="Y3581" s="1">
        <v>259355.328125</v>
      </c>
      <c r="Z3581" s="1">
        <v>38067.54296875</v>
      </c>
      <c r="AA3581" s="1">
        <v>389383.59375</v>
      </c>
      <c r="AB3581" s="1">
        <v>10451.5244140625</v>
      </c>
      <c r="AC3581" s="1">
        <v>42834.05859375</v>
      </c>
      <c r="AD3581" s="1">
        <v>62280.7578125</v>
      </c>
      <c r="AE3581" s="1">
        <v>50941.29296875</v>
      </c>
      <c r="AF3581" s="1">
        <v>153544.609375</v>
      </c>
      <c r="AG3581" s="1">
        <v>625022</v>
      </c>
      <c r="AH3581" s="1">
        <v>127011.5546875</v>
      </c>
      <c r="AI3581" s="1">
        <v>26562.13671875</v>
      </c>
      <c r="AJ3581" s="1">
        <v>174094.421875</v>
      </c>
      <c r="AK3581" s="1">
        <v>21595</v>
      </c>
      <c r="AL3581" s="1">
        <v>2628782.75</v>
      </c>
      <c r="AM3581" s="1">
        <v>2097055.25</v>
      </c>
      <c r="AN3581" s="1">
        <v>531727.25</v>
      </c>
      <c r="AO3581" t="s">
        <v>16391</v>
      </c>
    </row>
    <row r="3582" spans="1:41" x14ac:dyDescent="0.25">
      <c r="A3582" s="1">
        <v>2019</v>
      </c>
      <c r="B3582" t="s">
        <v>2599</v>
      </c>
      <c r="C3582" t="s">
        <v>7087</v>
      </c>
      <c r="D3582" t="s">
        <v>7223</v>
      </c>
      <c r="E3582" t="s">
        <v>7815</v>
      </c>
      <c r="F3582" t="s">
        <v>9533</v>
      </c>
      <c r="G3582" t="s">
        <v>11692</v>
      </c>
      <c r="H3582" t="s">
        <v>12709</v>
      </c>
      <c r="I3582" s="1">
        <v>-6468.11669921875</v>
      </c>
      <c r="J3582" s="1">
        <v>0</v>
      </c>
      <c r="K3582" s="1">
        <v>-5.0399438478052616E-3</v>
      </c>
      <c r="L3582" s="1"/>
      <c r="M3582" s="1">
        <v>-611.4793701171875</v>
      </c>
      <c r="N3582" s="1">
        <v>-843.53253173828125</v>
      </c>
      <c r="O3582" s="1">
        <v>-752.5633544921875</v>
      </c>
      <c r="P3582" s="1">
        <v>-0.15545782446861267</v>
      </c>
      <c r="Q3582" s="1">
        <v>0</v>
      </c>
      <c r="R3582" s="1">
        <v>4.363274946808815E-2</v>
      </c>
      <c r="S3582" s="1">
        <v>-2206.0029296875</v>
      </c>
      <c r="T3582" s="1">
        <v>0</v>
      </c>
      <c r="U3582" s="1">
        <v>0</v>
      </c>
      <c r="V3582" s="1">
        <v>-1921.7242431640625</v>
      </c>
      <c r="W3582" s="1"/>
      <c r="X3582" s="1">
        <v>-1502.531982421875</v>
      </c>
      <c r="Y3582" s="1">
        <v>121.19017028808594</v>
      </c>
      <c r="Z3582" s="1">
        <v>-0.18803773820400238</v>
      </c>
      <c r="AA3582" s="1">
        <v>-1212.3770751953125</v>
      </c>
      <c r="AB3582" s="1"/>
      <c r="AC3582" s="1">
        <v>0</v>
      </c>
      <c r="AD3582" s="1"/>
      <c r="AE3582" s="1">
        <v>-0.29025033116340637</v>
      </c>
      <c r="AF3582" s="1">
        <v>717.4161376953125</v>
      </c>
      <c r="AG3582" s="1">
        <v>-7913.2861328125</v>
      </c>
      <c r="AH3582" s="1">
        <v>-8047.05224609375</v>
      </c>
      <c r="AI3582" s="1">
        <v>0</v>
      </c>
      <c r="AJ3582" s="1">
        <v>-2552.314208984375</v>
      </c>
      <c r="AK3582" s="1"/>
      <c r="AL3582" s="1">
        <v>-33192.96875</v>
      </c>
      <c r="AM3582" s="1">
        <v>-20073.333984375</v>
      </c>
      <c r="AN3582" s="1">
        <v>-13119.634765625</v>
      </c>
      <c r="AO3582" t="s">
        <v>16392</v>
      </c>
    </row>
    <row r="3583" spans="1:41" x14ac:dyDescent="0.25">
      <c r="A3583" s="1">
        <v>2019</v>
      </c>
      <c r="B3583" t="s">
        <v>2599</v>
      </c>
      <c r="C3583" t="s">
        <v>7087</v>
      </c>
      <c r="D3583" t="s">
        <v>7223</v>
      </c>
      <c r="E3583" t="s">
        <v>7815</v>
      </c>
      <c r="F3583" t="s">
        <v>9533</v>
      </c>
      <c r="G3583" t="s">
        <v>11693</v>
      </c>
      <c r="H3583" t="s">
        <v>12709</v>
      </c>
      <c r="I3583" s="1">
        <v>-6257</v>
      </c>
      <c r="J3583" s="1">
        <v>0</v>
      </c>
      <c r="K3583" s="1">
        <v>-4.8754424788057804E-3</v>
      </c>
      <c r="L3583" s="1"/>
      <c r="M3583" s="1">
        <v>-591.52093505859375</v>
      </c>
      <c r="N3583" s="1">
        <v>-816</v>
      </c>
      <c r="O3583" s="1">
        <v>-728</v>
      </c>
      <c r="P3583" s="1">
        <v>-0.15038375556468964</v>
      </c>
      <c r="Q3583" s="1">
        <v>0</v>
      </c>
      <c r="R3583" s="1">
        <v>4.220859706401825E-2</v>
      </c>
      <c r="S3583" s="1">
        <v>-2134</v>
      </c>
      <c r="T3583" s="1">
        <v>0</v>
      </c>
      <c r="U3583" s="1">
        <v>0</v>
      </c>
      <c r="V3583" s="1">
        <v>-1859</v>
      </c>
      <c r="W3583" s="1"/>
      <c r="X3583" s="1">
        <v>-1453.489990234375</v>
      </c>
      <c r="Y3583" s="1">
        <v>117.23457336425781</v>
      </c>
      <c r="Z3583" s="1">
        <v>-0.1819002628326416</v>
      </c>
      <c r="AA3583" s="1">
        <v>-1172.8056640625</v>
      </c>
      <c r="AB3583" s="1"/>
      <c r="AC3583" s="1">
        <v>0</v>
      </c>
      <c r="AD3583" s="1"/>
      <c r="AE3583" s="1">
        <v>-0.28077667951583862</v>
      </c>
      <c r="AF3583" s="1">
        <v>694</v>
      </c>
      <c r="AG3583" s="1">
        <v>-7655</v>
      </c>
      <c r="AH3583" s="1">
        <v>-7784.39990234375</v>
      </c>
      <c r="AI3583" s="1">
        <v>0</v>
      </c>
      <c r="AJ3583" s="1">
        <v>-2469.0078125</v>
      </c>
      <c r="AK3583" s="1"/>
      <c r="AL3583" s="1">
        <v>-32109.56640625</v>
      </c>
      <c r="AM3583" s="1">
        <v>-19418.150390625</v>
      </c>
      <c r="AN3583" s="1">
        <v>-12691.416015625</v>
      </c>
      <c r="AO3583" t="s">
        <v>16393</v>
      </c>
    </row>
    <row r="3584" spans="1:41" x14ac:dyDescent="0.25">
      <c r="A3584" s="1">
        <v>2019</v>
      </c>
      <c r="B3584" t="s">
        <v>2599</v>
      </c>
      <c r="C3584" t="s">
        <v>7087</v>
      </c>
      <c r="D3584" t="s">
        <v>7223</v>
      </c>
      <c r="E3584" t="s">
        <v>7816</v>
      </c>
      <c r="F3584" t="s">
        <v>9534</v>
      </c>
      <c r="G3584" t="s">
        <v>11694</v>
      </c>
      <c r="H3584" t="s">
        <v>12709</v>
      </c>
      <c r="I3584" s="1">
        <v>0</v>
      </c>
      <c r="J3584" s="1">
        <v>881.78094482421875</v>
      </c>
      <c r="K3584" s="1">
        <v>108.11089324951172</v>
      </c>
      <c r="L3584" s="1">
        <v>39.282154083251953</v>
      </c>
      <c r="M3584" s="1">
        <v>95.517654418945313</v>
      </c>
      <c r="N3584" s="1">
        <v>799.0816650390625</v>
      </c>
      <c r="O3584" s="1">
        <v>167.49403381347656</v>
      </c>
      <c r="P3584" s="1">
        <v>486.23028564453125</v>
      </c>
      <c r="Q3584" s="1">
        <v>129.75227355957031</v>
      </c>
      <c r="R3584" s="1">
        <v>147.20469665527344</v>
      </c>
      <c r="S3584" s="1">
        <v>209.84939575195313</v>
      </c>
      <c r="T3584" s="1">
        <v>848.3404541015625</v>
      </c>
      <c r="U3584" s="1">
        <v>0</v>
      </c>
      <c r="V3584" s="1">
        <v>406.26016235351563</v>
      </c>
      <c r="W3584" s="1">
        <v>0</v>
      </c>
      <c r="X3584" s="1">
        <v>43.090805053710938</v>
      </c>
      <c r="Y3584" s="1">
        <v>1424.42919921875</v>
      </c>
      <c r="Z3584" s="1">
        <v>82.184432983398438</v>
      </c>
      <c r="AA3584" s="1">
        <v>12504.0869140625</v>
      </c>
      <c r="AB3584" s="1">
        <v>236.72665405273438</v>
      </c>
      <c r="AC3584" s="1">
        <v>358.27938842773438</v>
      </c>
      <c r="AD3584" s="1">
        <v>819.13629150390625</v>
      </c>
      <c r="AE3584" s="1">
        <v>16.488166809082031</v>
      </c>
      <c r="AF3584" s="1">
        <v>1873.138427734375</v>
      </c>
      <c r="AG3584" s="1">
        <v>7662.08740234375</v>
      </c>
      <c r="AH3584" s="1">
        <v>676.48004150390625</v>
      </c>
      <c r="AI3584" s="1">
        <v>293.73391723632813</v>
      </c>
      <c r="AJ3584" s="1">
        <v>0</v>
      </c>
      <c r="AK3584" s="1">
        <v>1215.67919921875</v>
      </c>
      <c r="AL3584" s="1">
        <v>31524.447265625</v>
      </c>
      <c r="AM3584" s="1">
        <v>26810.287109375</v>
      </c>
      <c r="AN3584" s="1">
        <v>4714.1591796875</v>
      </c>
      <c r="AO3584" t="s">
        <v>16394</v>
      </c>
    </row>
    <row r="3585" spans="1:41" x14ac:dyDescent="0.25">
      <c r="A3585" s="1">
        <v>2019</v>
      </c>
      <c r="B3585" t="s">
        <v>2599</v>
      </c>
      <c r="C3585" t="s">
        <v>7087</v>
      </c>
      <c r="D3585" t="s">
        <v>7223</v>
      </c>
      <c r="E3585" t="s">
        <v>7816</v>
      </c>
      <c r="F3585" t="s">
        <v>9534</v>
      </c>
      <c r="G3585" t="s">
        <v>11695</v>
      </c>
      <c r="H3585" t="s">
        <v>12709</v>
      </c>
      <c r="I3585" s="1">
        <v>0</v>
      </c>
      <c r="J3585" s="1">
        <v>853</v>
      </c>
      <c r="K3585" s="1">
        <v>104.58219909667969</v>
      </c>
      <c r="L3585" s="1">
        <v>38</v>
      </c>
      <c r="M3585" s="1">
        <v>92.400001525878906</v>
      </c>
      <c r="N3585" s="1">
        <v>773</v>
      </c>
      <c r="O3585" s="1">
        <v>162.027099609375</v>
      </c>
      <c r="P3585" s="1">
        <v>470.35995483398438</v>
      </c>
      <c r="Q3585" s="1">
        <v>125.5172119140625</v>
      </c>
      <c r="R3585" s="1">
        <v>142.39999389648438</v>
      </c>
      <c r="S3585" s="1">
        <v>203</v>
      </c>
      <c r="T3585" s="1">
        <v>820.6510009765625</v>
      </c>
      <c r="U3585" s="1">
        <v>0</v>
      </c>
      <c r="V3585" s="1">
        <v>393</v>
      </c>
      <c r="W3585" s="1">
        <v>0</v>
      </c>
      <c r="X3585" s="1">
        <v>41.684341430664063</v>
      </c>
      <c r="Y3585" s="1">
        <v>1377.9364013671875</v>
      </c>
      <c r="Z3585" s="1">
        <v>79.501968383789063</v>
      </c>
      <c r="AA3585" s="1">
        <v>12095.958984375</v>
      </c>
      <c r="AB3585" s="1">
        <v>229</v>
      </c>
      <c r="AC3585" s="1">
        <v>346.58529663085938</v>
      </c>
      <c r="AD3585" s="1">
        <v>792.4000244140625</v>
      </c>
      <c r="AE3585" s="1">
        <v>15.949999809265137</v>
      </c>
      <c r="AF3585" s="1">
        <v>1812</v>
      </c>
      <c r="AG3585" s="1">
        <v>7412</v>
      </c>
      <c r="AH3585" s="1">
        <v>654.4000244140625</v>
      </c>
      <c r="AI3585" s="1">
        <v>284.14657592773438</v>
      </c>
      <c r="AJ3585" s="1">
        <v>0</v>
      </c>
      <c r="AK3585" s="1">
        <v>1176</v>
      </c>
      <c r="AL3585" s="1">
        <v>30495.501953125</v>
      </c>
      <c r="AM3585" s="1">
        <v>25935.208984375</v>
      </c>
      <c r="AN3585" s="1">
        <v>4560.291015625</v>
      </c>
      <c r="AO3585" t="s">
        <v>16395</v>
      </c>
    </row>
    <row r="3586" spans="1:41" x14ac:dyDescent="0.25">
      <c r="A3586" s="1">
        <v>2019</v>
      </c>
      <c r="B3586" t="s">
        <v>2599</v>
      </c>
      <c r="C3586" t="s">
        <v>7087</v>
      </c>
      <c r="D3586" t="s">
        <v>7223</v>
      </c>
      <c r="E3586" t="s">
        <v>7817</v>
      </c>
      <c r="F3586" t="s">
        <v>9535</v>
      </c>
      <c r="G3586" t="s">
        <v>11696</v>
      </c>
      <c r="H3586" t="s">
        <v>12709</v>
      </c>
      <c r="I3586" s="1">
        <v>13224.646484375</v>
      </c>
      <c r="J3586" s="1">
        <v>15566.0693359375</v>
      </c>
      <c r="K3586" s="1">
        <v>1656.9771728515625</v>
      </c>
      <c r="L3586" s="1">
        <v>2101.59521484375</v>
      </c>
      <c r="M3586" s="1">
        <v>8505.6201171875</v>
      </c>
      <c r="N3586" s="1">
        <v>9851.55078125</v>
      </c>
      <c r="O3586" s="1">
        <v>6294.39501953125</v>
      </c>
      <c r="P3586" s="1">
        <v>7562.2998046875</v>
      </c>
      <c r="Q3586" s="1">
        <v>3225.03515625</v>
      </c>
      <c r="R3586" s="1">
        <v>6674.06005859375</v>
      </c>
      <c r="S3586" s="1">
        <v>13001.3583984375</v>
      </c>
      <c r="T3586" s="1">
        <v>10266.6708984375</v>
      </c>
      <c r="U3586" s="1">
        <v>1495.3642578125</v>
      </c>
      <c r="V3586" s="1">
        <v>7036.673828125</v>
      </c>
      <c r="W3586" s="1">
        <v>4154.6044921875</v>
      </c>
      <c r="X3586" s="1">
        <v>10511.6689453125</v>
      </c>
      <c r="Y3586" s="1">
        <v>41986.23046875</v>
      </c>
      <c r="Z3586" s="1">
        <v>7972.1220703125</v>
      </c>
      <c r="AA3586" s="1">
        <v>69268.4921875</v>
      </c>
      <c r="AB3586" s="1">
        <v>1662.2552490234375</v>
      </c>
      <c r="AC3586" s="1">
        <v>8695.931640625</v>
      </c>
      <c r="AD3586" s="1">
        <v>14226.765625</v>
      </c>
      <c r="AE3586" s="1">
        <v>9464.388671875</v>
      </c>
      <c r="AF3586" s="1">
        <v>28484.728515625</v>
      </c>
      <c r="AG3586" s="1">
        <v>112397.609375</v>
      </c>
      <c r="AH3586" s="1">
        <v>20566.2734375</v>
      </c>
      <c r="AI3586" s="1">
        <v>4152.58154296875</v>
      </c>
      <c r="AJ3586" s="1">
        <v>27211.4609375</v>
      </c>
      <c r="AK3586" s="1">
        <v>4695.2509765625</v>
      </c>
      <c r="AL3586" s="1">
        <v>471912.65625</v>
      </c>
      <c r="AM3586" s="1">
        <v>372218.28125</v>
      </c>
      <c r="AN3586" s="1">
        <v>99694.4140625</v>
      </c>
      <c r="AO3586" t="s">
        <v>16396</v>
      </c>
    </row>
    <row r="3587" spans="1:41" x14ac:dyDescent="0.25">
      <c r="A3587" s="1">
        <v>2019</v>
      </c>
      <c r="B3587" t="s">
        <v>2599</v>
      </c>
      <c r="C3587" t="s">
        <v>7087</v>
      </c>
      <c r="D3587" t="s">
        <v>7223</v>
      </c>
      <c r="E3587" t="s">
        <v>7817</v>
      </c>
      <c r="F3587" t="s">
        <v>9535</v>
      </c>
      <c r="G3587" t="s">
        <v>11697</v>
      </c>
      <c r="H3587" t="s">
        <v>12709</v>
      </c>
      <c r="I3587" s="1">
        <v>12793</v>
      </c>
      <c r="J3587" s="1">
        <v>15058</v>
      </c>
      <c r="K3587" s="1">
        <v>1602.8941650390625</v>
      </c>
      <c r="L3587" s="1">
        <v>2033</v>
      </c>
      <c r="M3587" s="1">
        <v>8228</v>
      </c>
      <c r="N3587" s="1">
        <v>9530</v>
      </c>
      <c r="O3587" s="1">
        <v>6088.94873046875</v>
      </c>
      <c r="P3587" s="1">
        <v>7315.4697265625</v>
      </c>
      <c r="Q3587" s="1">
        <v>3119.771484375</v>
      </c>
      <c r="R3587" s="1">
        <v>6456.2216796875</v>
      </c>
      <c r="S3587" s="1">
        <v>12577</v>
      </c>
      <c r="T3587" s="1">
        <v>9931.5712890625</v>
      </c>
      <c r="U3587" s="1">
        <v>1446.5562744140625</v>
      </c>
      <c r="V3587" s="1">
        <v>6807</v>
      </c>
      <c r="W3587" s="1">
        <v>4019</v>
      </c>
      <c r="X3587" s="1">
        <v>10168.572265625</v>
      </c>
      <c r="Y3587" s="1">
        <v>40615.81640625</v>
      </c>
      <c r="Z3587" s="1">
        <v>7711.91552734375</v>
      </c>
      <c r="AA3587" s="1">
        <v>67007.6015625</v>
      </c>
      <c r="AB3587" s="1">
        <v>1608</v>
      </c>
      <c r="AC3587" s="1">
        <v>8412.1005859375</v>
      </c>
      <c r="AD3587" s="1">
        <v>13762.41015625</v>
      </c>
      <c r="AE3587" s="1">
        <v>9155.4755859375</v>
      </c>
      <c r="AF3587" s="1">
        <v>27555</v>
      </c>
      <c r="AG3587" s="1">
        <v>108729</v>
      </c>
      <c r="AH3587" s="1">
        <v>19895</v>
      </c>
      <c r="AI3587" s="1">
        <v>4017.043212890625</v>
      </c>
      <c r="AJ3587" s="1">
        <v>26323.291015625</v>
      </c>
      <c r="AK3587" s="1">
        <v>4542</v>
      </c>
      <c r="AL3587" s="1">
        <v>456509.625</v>
      </c>
      <c r="AM3587" s="1">
        <v>360069.1875</v>
      </c>
      <c r="AN3587" s="1">
        <v>96440.4375</v>
      </c>
      <c r="AO3587" t="s">
        <v>16397</v>
      </c>
    </row>
    <row r="3588" spans="1:41" x14ac:dyDescent="0.25">
      <c r="A3588" s="1">
        <v>2019</v>
      </c>
      <c r="B3588" t="s">
        <v>2599</v>
      </c>
      <c r="C3588" t="s">
        <v>7087</v>
      </c>
      <c r="D3588" t="s">
        <v>7223</v>
      </c>
      <c r="E3588" t="s">
        <v>7817</v>
      </c>
      <c r="F3588" t="s">
        <v>9536</v>
      </c>
      <c r="G3588" t="s">
        <v>11698</v>
      </c>
      <c r="H3588" t="s">
        <v>12709</v>
      </c>
      <c r="I3588" s="1">
        <v>3061.9404296875</v>
      </c>
      <c r="J3588" s="1">
        <v>6020.5068359375</v>
      </c>
      <c r="K3588" s="1">
        <v>442.14263916015625</v>
      </c>
      <c r="L3588" s="1">
        <v>821.823974609375</v>
      </c>
      <c r="M3588" s="1">
        <v>3880.184326171875</v>
      </c>
      <c r="N3588" s="1">
        <v>3960.26123046875</v>
      </c>
      <c r="O3588" s="1">
        <v>2364.984619140625</v>
      </c>
      <c r="P3588" s="1">
        <v>2687.854248046875</v>
      </c>
      <c r="Q3588" s="1">
        <v>1287.0244140625</v>
      </c>
      <c r="R3588" s="1">
        <v>1912.9378662109375</v>
      </c>
      <c r="S3588" s="1">
        <v>3802.098876953125</v>
      </c>
      <c r="T3588" s="1">
        <v>3401.675048828125</v>
      </c>
      <c r="U3588" s="1">
        <v>630.53558349609375</v>
      </c>
      <c r="V3588" s="1">
        <v>2534.732666015625</v>
      </c>
      <c r="W3588" s="1">
        <v>1394.6912841796875</v>
      </c>
      <c r="X3588" s="1">
        <v>4028.309814453125</v>
      </c>
      <c r="Y3588" s="1">
        <v>16102.5009765625</v>
      </c>
      <c r="Z3588" s="1">
        <v>2859.0751953125</v>
      </c>
      <c r="AA3588" s="1">
        <v>25147.41015625</v>
      </c>
      <c r="AB3588" s="1">
        <v>615.0758056640625</v>
      </c>
      <c r="AC3588" s="1">
        <v>2888.288818359375</v>
      </c>
      <c r="AD3588" s="1">
        <v>5712.71923828125</v>
      </c>
      <c r="AE3588" s="1">
        <v>3857.1748046875</v>
      </c>
      <c r="AF3588" s="1">
        <v>8933.5888671875</v>
      </c>
      <c r="AG3588" s="1">
        <v>45578.66796875</v>
      </c>
      <c r="AH3588" s="1">
        <v>8557.306640625</v>
      </c>
      <c r="AI3588" s="1">
        <v>1736.813720703125</v>
      </c>
      <c r="AJ3588" s="1">
        <v>9375.2119140625</v>
      </c>
      <c r="AK3588" s="1">
        <v>1651.9178466796875</v>
      </c>
      <c r="AL3588" s="1">
        <v>175247.46875</v>
      </c>
      <c r="AM3588" s="1">
        <v>137659.53125</v>
      </c>
      <c r="AN3588" s="1">
        <v>37587.91796875</v>
      </c>
      <c r="AO3588" t="s">
        <v>16398</v>
      </c>
    </row>
    <row r="3589" spans="1:41" x14ac:dyDescent="0.25">
      <c r="A3589" s="1">
        <v>2019</v>
      </c>
      <c r="B3589" t="s">
        <v>2599</v>
      </c>
      <c r="C3589" t="s">
        <v>7087</v>
      </c>
      <c r="D3589" t="s">
        <v>7223</v>
      </c>
      <c r="E3589" t="s">
        <v>7817</v>
      </c>
      <c r="F3589" t="s">
        <v>9536</v>
      </c>
      <c r="G3589" t="s">
        <v>11699</v>
      </c>
      <c r="H3589" t="s">
        <v>12709</v>
      </c>
      <c r="I3589" s="1">
        <v>2962</v>
      </c>
      <c r="J3589" s="1">
        <v>5824</v>
      </c>
      <c r="K3589" s="1">
        <v>427.7113037109375</v>
      </c>
      <c r="L3589" s="1">
        <v>795</v>
      </c>
      <c r="M3589" s="1">
        <v>3753.536865234375</v>
      </c>
      <c r="N3589" s="1">
        <v>3831</v>
      </c>
      <c r="O3589" s="1">
        <v>2287.79248046875</v>
      </c>
      <c r="P3589" s="1">
        <v>2600.123779296875</v>
      </c>
      <c r="Q3589" s="1">
        <v>1245.0164794921875</v>
      </c>
      <c r="R3589" s="1">
        <v>1850.5003662109375</v>
      </c>
      <c r="S3589" s="1">
        <v>3678</v>
      </c>
      <c r="T3589" s="1">
        <v>3290.645751953125</v>
      </c>
      <c r="U3589" s="1">
        <v>609.9552001953125</v>
      </c>
      <c r="V3589" s="1">
        <v>2452</v>
      </c>
      <c r="W3589" s="1">
        <v>1349.169189453125</v>
      </c>
      <c r="X3589" s="1">
        <v>3896.82763671875</v>
      </c>
      <c r="Y3589" s="1">
        <v>15576.9228515625</v>
      </c>
      <c r="Z3589" s="1">
        <v>2765.75634765625</v>
      </c>
      <c r="AA3589" s="1">
        <v>24326.609375</v>
      </c>
      <c r="AB3589" s="1">
        <v>595</v>
      </c>
      <c r="AC3589" s="1">
        <v>2794.016357421875</v>
      </c>
      <c r="AD3589" s="1">
        <v>5526.2587890625</v>
      </c>
      <c r="AE3589" s="1">
        <v>3731.2783203125</v>
      </c>
      <c r="AF3589" s="1">
        <v>8642</v>
      </c>
      <c r="AG3589" s="1">
        <v>44091</v>
      </c>
      <c r="AH3589" s="1">
        <v>8278</v>
      </c>
      <c r="AI3589" s="1">
        <v>1680.1248779296875</v>
      </c>
      <c r="AJ3589" s="1">
        <v>9069.208984375</v>
      </c>
      <c r="AK3589" s="1">
        <v>1598</v>
      </c>
      <c r="AL3589" s="1">
        <v>169527.453125</v>
      </c>
      <c r="AM3589" s="1">
        <v>133166.390625</v>
      </c>
      <c r="AN3589" s="1">
        <v>36361.06640625</v>
      </c>
      <c r="AO3589" t="s">
        <v>16399</v>
      </c>
    </row>
    <row r="3590" spans="1:41" x14ac:dyDescent="0.25">
      <c r="A3590" s="1">
        <v>2019</v>
      </c>
      <c r="B3590" t="s">
        <v>2599</v>
      </c>
      <c r="C3590" t="s">
        <v>7087</v>
      </c>
      <c r="D3590" t="s">
        <v>7223</v>
      </c>
      <c r="E3590" t="s">
        <v>7818</v>
      </c>
      <c r="F3590" t="s">
        <v>9537</v>
      </c>
      <c r="G3590" t="s">
        <v>11700</v>
      </c>
      <c r="H3590" t="s">
        <v>12709</v>
      </c>
      <c r="I3590" s="1">
        <v>18568.052734375</v>
      </c>
      <c r="J3590" s="1">
        <v>65129.80859375</v>
      </c>
      <c r="K3590" s="1">
        <v>2153.989013671875</v>
      </c>
      <c r="L3590" s="1">
        <v>5234.86376953125</v>
      </c>
      <c r="M3590" s="1">
        <v>23187.841796875</v>
      </c>
      <c r="N3590" s="1">
        <v>16928.541015625</v>
      </c>
      <c r="O3590" s="1">
        <v>12152.2490234375</v>
      </c>
      <c r="P3590" s="1">
        <v>9187.9287109375</v>
      </c>
      <c r="Q3590" s="1">
        <v>4686.330078125</v>
      </c>
      <c r="R3590" s="1">
        <v>13318.7275390625</v>
      </c>
      <c r="S3590" s="1">
        <v>6880.5791015625</v>
      </c>
      <c r="T3590" s="1">
        <v>9610.208984375</v>
      </c>
      <c r="U3590" s="1">
        <v>1715.3359375</v>
      </c>
      <c r="V3590" s="1">
        <v>6778.23876953125</v>
      </c>
      <c r="W3590" s="1">
        <v>7179.330078125</v>
      </c>
      <c r="X3590" s="1">
        <v>12529.9951171875</v>
      </c>
      <c r="Y3590" s="1">
        <v>65784.1328125</v>
      </c>
      <c r="Z3590" s="1">
        <v>13373.2666015625</v>
      </c>
      <c r="AA3590" s="1">
        <v>191565.34375</v>
      </c>
      <c r="AB3590" s="1">
        <v>1943.560791015625</v>
      </c>
      <c r="AC3590" s="1">
        <v>21608.28515625</v>
      </c>
      <c r="AD3590" s="1">
        <v>21046.818359375</v>
      </c>
      <c r="AE3590" s="1">
        <v>15897.294921875</v>
      </c>
      <c r="AF3590" s="1">
        <v>55698.9921875</v>
      </c>
      <c r="AG3590" s="1">
        <v>210324.90625</v>
      </c>
      <c r="AH3590" s="1">
        <v>30940.896484375</v>
      </c>
      <c r="AI3590" s="1">
        <v>3347.35498046875</v>
      </c>
      <c r="AJ3590" s="1">
        <v>38445.85546875</v>
      </c>
      <c r="AK3590" s="1">
        <v>2433.426025390625</v>
      </c>
      <c r="AL3590" s="1">
        <v>887652.1875</v>
      </c>
      <c r="AM3590" s="1">
        <v>754245.875</v>
      </c>
      <c r="AN3590" s="1">
        <v>133406.25</v>
      </c>
      <c r="AO3590" t="s">
        <v>16400</v>
      </c>
    </row>
    <row r="3591" spans="1:41" x14ac:dyDescent="0.25">
      <c r="A3591" s="1">
        <v>2019</v>
      </c>
      <c r="B3591" t="s">
        <v>2599</v>
      </c>
      <c r="C3591" t="s">
        <v>7087</v>
      </c>
      <c r="D3591" t="s">
        <v>7223</v>
      </c>
      <c r="E3591" t="s">
        <v>7818</v>
      </c>
      <c r="F3591" t="s">
        <v>9537</v>
      </c>
      <c r="G3591" t="s">
        <v>11701</v>
      </c>
      <c r="H3591" t="s">
        <v>12709</v>
      </c>
      <c r="I3591" s="1">
        <v>17962</v>
      </c>
      <c r="J3591" s="1">
        <v>63004</v>
      </c>
      <c r="K3591" s="1">
        <v>2083.683837890625</v>
      </c>
      <c r="L3591" s="1">
        <v>5064</v>
      </c>
      <c r="M3591" s="1">
        <v>22431</v>
      </c>
      <c r="N3591" s="1">
        <v>16376</v>
      </c>
      <c r="O3591" s="1">
        <v>11755.6044921875</v>
      </c>
      <c r="P3591" s="1">
        <v>8888.0390625</v>
      </c>
      <c r="Q3591" s="1">
        <v>4533.3701171875</v>
      </c>
      <c r="R3591" s="1">
        <v>12884.009765625</v>
      </c>
      <c r="S3591" s="1">
        <v>6656</v>
      </c>
      <c r="T3591" s="1">
        <v>9296.5361328125</v>
      </c>
      <c r="U3591" s="1">
        <v>1659.34814453125</v>
      </c>
      <c r="V3591" s="1">
        <v>6557</v>
      </c>
      <c r="W3591" s="1">
        <v>6945</v>
      </c>
      <c r="X3591" s="1">
        <v>12121.021484375</v>
      </c>
      <c r="Y3591" s="1">
        <v>63636.96875</v>
      </c>
      <c r="Z3591" s="1">
        <v>12936.7685546875</v>
      </c>
      <c r="AA3591" s="1">
        <v>185312.734375</v>
      </c>
      <c r="AB3591" s="1">
        <v>1880.123779296875</v>
      </c>
      <c r="AC3591" s="1">
        <v>20903</v>
      </c>
      <c r="AD3591" s="1">
        <v>20359.859375</v>
      </c>
      <c r="AE3591" s="1">
        <v>15378.4140625</v>
      </c>
      <c r="AF3591" s="1">
        <v>53881</v>
      </c>
      <c r="AG3591" s="1">
        <v>203460</v>
      </c>
      <c r="AH3591" s="1">
        <v>29931</v>
      </c>
      <c r="AI3591" s="1">
        <v>3238.098876953125</v>
      </c>
      <c r="AJ3591" s="1">
        <v>37191</v>
      </c>
      <c r="AK3591" s="1">
        <v>2354</v>
      </c>
      <c r="AL3591" s="1">
        <v>858679.6875</v>
      </c>
      <c r="AM3591" s="1">
        <v>729627.625</v>
      </c>
      <c r="AN3591" s="1">
        <v>129051.9296875</v>
      </c>
      <c r="AO3591" t="s">
        <v>16401</v>
      </c>
    </row>
    <row r="3592" spans="1:41" x14ac:dyDescent="0.25">
      <c r="A3592" s="1">
        <v>2019</v>
      </c>
      <c r="B3592" t="s">
        <v>2599</v>
      </c>
      <c r="C3592" t="s">
        <v>7087</v>
      </c>
      <c r="D3592" t="s">
        <v>7223</v>
      </c>
      <c r="E3592" t="s">
        <v>7819</v>
      </c>
      <c r="F3592" t="s">
        <v>9538</v>
      </c>
      <c r="G3592" t="s">
        <v>11702</v>
      </c>
      <c r="H3592" t="s">
        <v>12709</v>
      </c>
      <c r="I3592" s="1">
        <v>0</v>
      </c>
      <c r="J3592" s="1">
        <v>0</v>
      </c>
      <c r="K3592" s="1">
        <v>0</v>
      </c>
      <c r="L3592" s="1">
        <v>48.585819244384766</v>
      </c>
      <c r="M3592" s="1"/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0</v>
      </c>
      <c r="W3592" s="1"/>
      <c r="X3592" s="1">
        <v>0</v>
      </c>
      <c r="Y3592" s="1">
        <v>0</v>
      </c>
      <c r="Z3592" s="1">
        <v>0</v>
      </c>
      <c r="AA3592" s="1">
        <v>0</v>
      </c>
      <c r="AB3592" s="1"/>
      <c r="AC3592" s="1">
        <v>0</v>
      </c>
      <c r="AD3592" s="1">
        <v>0</v>
      </c>
      <c r="AE3592" s="1">
        <v>0</v>
      </c>
      <c r="AF3592" s="1"/>
      <c r="AG3592" s="1">
        <v>0</v>
      </c>
      <c r="AH3592" s="1">
        <v>0</v>
      </c>
      <c r="AI3592" s="1">
        <v>0</v>
      </c>
      <c r="AJ3592" s="1">
        <v>0</v>
      </c>
      <c r="AK3592" s="1"/>
      <c r="AL3592" s="1">
        <v>48.585819244384766</v>
      </c>
      <c r="AM3592" s="1">
        <v>48.585819244384766</v>
      </c>
      <c r="AN3592" s="1">
        <v>0</v>
      </c>
      <c r="AO3592" t="s">
        <v>16402</v>
      </c>
    </row>
    <row r="3593" spans="1:41" x14ac:dyDescent="0.25">
      <c r="A3593" s="1">
        <v>2019</v>
      </c>
      <c r="B3593" t="s">
        <v>2599</v>
      </c>
      <c r="C3593" t="s">
        <v>7087</v>
      </c>
      <c r="D3593" t="s">
        <v>7223</v>
      </c>
      <c r="E3593" t="s">
        <v>7819</v>
      </c>
      <c r="F3593" t="s">
        <v>9538</v>
      </c>
      <c r="G3593" t="s">
        <v>11703</v>
      </c>
      <c r="H3593" t="s">
        <v>12709</v>
      </c>
      <c r="I3593" s="1">
        <v>0</v>
      </c>
      <c r="J3593" s="1">
        <v>0</v>
      </c>
      <c r="K3593" s="1">
        <v>0</v>
      </c>
      <c r="L3593" s="1">
        <v>47</v>
      </c>
      <c r="M3593" s="1"/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">
        <v>0</v>
      </c>
      <c r="V3593" s="1">
        <v>0</v>
      </c>
      <c r="W3593" s="1"/>
      <c r="X3593" s="1">
        <v>0</v>
      </c>
      <c r="Y3593" s="1">
        <v>0</v>
      </c>
      <c r="Z3593" s="1">
        <v>0</v>
      </c>
      <c r="AA3593" s="1">
        <v>0</v>
      </c>
      <c r="AB3593" s="1"/>
      <c r="AC3593" s="1">
        <v>0</v>
      </c>
      <c r="AD3593" s="1">
        <v>0</v>
      </c>
      <c r="AE3593" s="1">
        <v>0</v>
      </c>
      <c r="AF3593" s="1"/>
      <c r="AG3593" s="1">
        <v>0</v>
      </c>
      <c r="AH3593" s="1">
        <v>0</v>
      </c>
      <c r="AI3593" s="1">
        <v>0</v>
      </c>
      <c r="AJ3593" s="1">
        <v>0</v>
      </c>
      <c r="AK3593" s="1"/>
      <c r="AL3593" s="1">
        <v>47</v>
      </c>
      <c r="AM3593" s="1">
        <v>47</v>
      </c>
      <c r="AN3593" s="1">
        <v>0</v>
      </c>
      <c r="AO3593" t="s">
        <v>16403</v>
      </c>
    </row>
    <row r="3594" spans="1:41" x14ac:dyDescent="0.25">
      <c r="A3594" s="1">
        <v>2019</v>
      </c>
      <c r="B3594" t="s">
        <v>2599</v>
      </c>
      <c r="C3594" t="s">
        <v>7087</v>
      </c>
      <c r="D3594" t="s">
        <v>7223</v>
      </c>
      <c r="E3594" t="s">
        <v>7820</v>
      </c>
      <c r="F3594" t="s">
        <v>9539</v>
      </c>
      <c r="G3594" t="s">
        <v>11704</v>
      </c>
      <c r="H3594" t="s">
        <v>12709</v>
      </c>
      <c r="I3594" s="1">
        <v>208293.609375</v>
      </c>
      <c r="J3594" s="1">
        <v>462156.59375</v>
      </c>
      <c r="K3594" s="1">
        <v>30884.923828125</v>
      </c>
      <c r="L3594" s="1">
        <v>59799.83984375</v>
      </c>
      <c r="M3594" s="1">
        <v>279604.15625</v>
      </c>
      <c r="N3594" s="1">
        <v>277504.8125</v>
      </c>
      <c r="O3594" s="1">
        <v>167132.765625</v>
      </c>
      <c r="P3594" s="1">
        <v>185697.765625</v>
      </c>
      <c r="Q3594" s="1">
        <v>89526.9140625</v>
      </c>
      <c r="R3594" s="1">
        <v>137576.34375</v>
      </c>
      <c r="S3594" s="1">
        <v>251727.265625</v>
      </c>
      <c r="T3594" s="1">
        <v>231855.296875</v>
      </c>
      <c r="U3594" s="1">
        <v>43348.609375</v>
      </c>
      <c r="V3594" s="1">
        <v>171055.171875</v>
      </c>
      <c r="W3594" s="1">
        <v>98498.140625</v>
      </c>
      <c r="X3594" s="1">
        <v>276181.6875</v>
      </c>
      <c r="Y3594" s="1">
        <v>1125259.375</v>
      </c>
      <c r="Z3594" s="1">
        <v>201002.734375</v>
      </c>
      <c r="AA3594" s="1">
        <v>1847397.875</v>
      </c>
      <c r="AB3594" s="1">
        <v>42454.921875</v>
      </c>
      <c r="AC3594" s="1">
        <v>210632.125</v>
      </c>
      <c r="AD3594" s="1">
        <v>397999.9375</v>
      </c>
      <c r="AE3594" s="1">
        <v>270246.875</v>
      </c>
      <c r="AF3594" s="1">
        <v>640965.875</v>
      </c>
      <c r="AG3594" s="1">
        <v>3179240</v>
      </c>
      <c r="AH3594" s="1">
        <v>588508.875</v>
      </c>
      <c r="AI3594" s="1">
        <v>118027.390625</v>
      </c>
      <c r="AJ3594" s="1">
        <v>650556.875</v>
      </c>
      <c r="AK3594" s="1">
        <v>109512.4375</v>
      </c>
      <c r="AL3594" s="1">
        <v>12352649</v>
      </c>
      <c r="AM3594" s="1">
        <v>9760261</v>
      </c>
      <c r="AN3594" s="1">
        <v>2592388</v>
      </c>
      <c r="AO3594" t="s">
        <v>16404</v>
      </c>
    </row>
    <row r="3595" spans="1:41" x14ac:dyDescent="0.25">
      <c r="A3595" s="1">
        <v>2019</v>
      </c>
      <c r="B3595" t="s">
        <v>2599</v>
      </c>
      <c r="C3595" t="s">
        <v>7087</v>
      </c>
      <c r="D3595" t="s">
        <v>7223</v>
      </c>
      <c r="E3595" t="s">
        <v>7820</v>
      </c>
      <c r="F3595" t="s">
        <v>9539</v>
      </c>
      <c r="G3595" t="s">
        <v>11705</v>
      </c>
      <c r="H3595" t="s">
        <v>12709</v>
      </c>
      <c r="I3595" s="1">
        <v>201495</v>
      </c>
      <c r="J3595" s="1">
        <v>447072</v>
      </c>
      <c r="K3595" s="1">
        <v>29876.853515625</v>
      </c>
      <c r="L3595" s="1">
        <v>57848</v>
      </c>
      <c r="M3595" s="1">
        <v>270478</v>
      </c>
      <c r="N3595" s="1">
        <v>268447.1875</v>
      </c>
      <c r="O3595" s="1">
        <v>161677.625</v>
      </c>
      <c r="P3595" s="1">
        <v>179636.671875</v>
      </c>
      <c r="Q3595" s="1">
        <v>86604.796875</v>
      </c>
      <c r="R3595" s="1">
        <v>133085.90625</v>
      </c>
      <c r="S3595" s="1">
        <v>243511</v>
      </c>
      <c r="T3595" s="1">
        <v>224287.640625</v>
      </c>
      <c r="U3595" s="1">
        <v>41933.73046875</v>
      </c>
      <c r="V3595" s="1">
        <v>165472</v>
      </c>
      <c r="W3595" s="1">
        <v>95283.203125</v>
      </c>
      <c r="X3595" s="1">
        <v>267167.25</v>
      </c>
      <c r="Y3595" s="1">
        <v>1088531.375</v>
      </c>
      <c r="Z3595" s="1">
        <v>194442.09375</v>
      </c>
      <c r="AA3595" s="1">
        <v>1787099.625</v>
      </c>
      <c r="AB3595" s="1">
        <v>41069.2109375</v>
      </c>
      <c r="AC3595" s="1">
        <v>203757.1875</v>
      </c>
      <c r="AD3595" s="1">
        <v>385009.40625</v>
      </c>
      <c r="AE3595" s="1">
        <v>261426.140625</v>
      </c>
      <c r="AF3595" s="1">
        <v>620045</v>
      </c>
      <c r="AG3595" s="1">
        <v>3075471</v>
      </c>
      <c r="AH3595" s="1">
        <v>569300.1875</v>
      </c>
      <c r="AI3595" s="1">
        <v>114175.03125</v>
      </c>
      <c r="AJ3595" s="1">
        <v>629323</v>
      </c>
      <c r="AK3595" s="1">
        <v>105938</v>
      </c>
      <c r="AL3595" s="1">
        <v>11949463</v>
      </c>
      <c r="AM3595" s="1">
        <v>9441690</v>
      </c>
      <c r="AN3595" s="1">
        <v>2507773.25</v>
      </c>
      <c r="AO3595" t="s">
        <v>16405</v>
      </c>
    </row>
    <row r="3596" spans="1:41" x14ac:dyDescent="0.25">
      <c r="A3596" s="1">
        <v>2019</v>
      </c>
      <c r="B3596" t="s">
        <v>2599</v>
      </c>
      <c r="C3596" t="s">
        <v>7087</v>
      </c>
      <c r="D3596" t="s">
        <v>7223</v>
      </c>
      <c r="E3596" t="s">
        <v>7821</v>
      </c>
      <c r="F3596" t="s">
        <v>9540</v>
      </c>
      <c r="G3596" t="s">
        <v>11706</v>
      </c>
      <c r="H3596" t="s">
        <v>12709</v>
      </c>
      <c r="I3596" s="1">
        <v>206356.375</v>
      </c>
      <c r="J3596" s="1">
        <v>407454.125</v>
      </c>
      <c r="K3596" s="1">
        <v>30053.884765625</v>
      </c>
      <c r="L3596" s="1">
        <v>55835.4453125</v>
      </c>
      <c r="M3596" s="1">
        <v>261748.75</v>
      </c>
      <c r="N3596" s="1">
        <v>268110.1875</v>
      </c>
      <c r="O3596" s="1">
        <v>159829.984375</v>
      </c>
      <c r="P3596" s="1">
        <v>181870.65625</v>
      </c>
      <c r="Q3596" s="1">
        <v>86908.34375</v>
      </c>
      <c r="R3596" s="1">
        <v>129165.890625</v>
      </c>
      <c r="S3596" s="1">
        <v>256461.796875</v>
      </c>
      <c r="T3596" s="1">
        <v>229958.4375</v>
      </c>
      <c r="U3596" s="1">
        <v>42498.1015625</v>
      </c>
      <c r="V3596" s="1">
        <v>171106.859375</v>
      </c>
      <c r="W3596" s="1">
        <v>94078.71875</v>
      </c>
      <c r="X3596" s="1">
        <v>271680.65625</v>
      </c>
      <c r="Y3596" s="1">
        <v>1086662.125</v>
      </c>
      <c r="Z3596" s="1">
        <v>192824.875</v>
      </c>
      <c r="AA3596" s="1">
        <v>1713670.125</v>
      </c>
      <c r="AB3596" s="1">
        <v>41795.265625</v>
      </c>
      <c r="AC3596" s="1">
        <v>195189.765625</v>
      </c>
      <c r="AD3596" s="1">
        <v>386286.34375</v>
      </c>
      <c r="AE3596" s="1">
        <v>259973.578125</v>
      </c>
      <c r="AF3596" s="1">
        <v>605973.6875</v>
      </c>
      <c r="AG3596" s="1">
        <v>3051309.5</v>
      </c>
      <c r="AH3596" s="1">
        <v>578300.5</v>
      </c>
      <c r="AI3596" s="1">
        <v>117389.546875</v>
      </c>
      <c r="AJ3596" s="1">
        <v>632499.5625</v>
      </c>
      <c r="AK3596" s="1">
        <v>111338.0234375</v>
      </c>
      <c r="AL3596" s="1">
        <v>11826332</v>
      </c>
      <c r="AM3596" s="1">
        <v>9287410</v>
      </c>
      <c r="AN3596" s="1">
        <v>2538922</v>
      </c>
      <c r="AO3596" t="s">
        <v>16406</v>
      </c>
    </row>
    <row r="3597" spans="1:41" x14ac:dyDescent="0.25">
      <c r="A3597" s="1">
        <v>2019</v>
      </c>
      <c r="B3597" t="s">
        <v>2599</v>
      </c>
      <c r="C3597" t="s">
        <v>7087</v>
      </c>
      <c r="D3597" t="s">
        <v>7223</v>
      </c>
      <c r="E3597" t="s">
        <v>7821</v>
      </c>
      <c r="F3597" t="s">
        <v>9540</v>
      </c>
      <c r="G3597" t="s">
        <v>11707</v>
      </c>
      <c r="H3597" t="s">
        <v>12709</v>
      </c>
      <c r="I3597" s="1">
        <v>199621</v>
      </c>
      <c r="J3597" s="1">
        <v>394155</v>
      </c>
      <c r="K3597" s="1">
        <v>29072.939453125</v>
      </c>
      <c r="L3597" s="1">
        <v>54013</v>
      </c>
      <c r="M3597" s="1">
        <v>253205.390625</v>
      </c>
      <c r="N3597" s="1">
        <v>259359.203125</v>
      </c>
      <c r="O3597" s="1">
        <v>154613.203125</v>
      </c>
      <c r="P3597" s="1">
        <v>175934.484375</v>
      </c>
      <c r="Q3597" s="1">
        <v>84071.6953125</v>
      </c>
      <c r="R3597" s="1">
        <v>124949.96875</v>
      </c>
      <c r="S3597" s="1">
        <v>248091</v>
      </c>
      <c r="T3597" s="1">
        <v>222452.6875</v>
      </c>
      <c r="U3597" s="1">
        <v>41110.98046875</v>
      </c>
      <c r="V3597" s="1">
        <v>165522</v>
      </c>
      <c r="W3597" s="1">
        <v>91008.03125</v>
      </c>
      <c r="X3597" s="1">
        <v>262813.125</v>
      </c>
      <c r="Y3597" s="1">
        <v>1051194</v>
      </c>
      <c r="Z3597" s="1">
        <v>186531.15625</v>
      </c>
      <c r="AA3597" s="1">
        <v>1657736.625</v>
      </c>
      <c r="AB3597" s="1">
        <v>40431.0859375</v>
      </c>
      <c r="AC3597" s="1">
        <v>188818.859375</v>
      </c>
      <c r="AD3597" s="1">
        <v>373678.125</v>
      </c>
      <c r="AE3597" s="1">
        <v>251488.15625</v>
      </c>
      <c r="AF3597" s="1">
        <v>586195</v>
      </c>
      <c r="AG3597" s="1">
        <v>2951716</v>
      </c>
      <c r="AH3597" s="1">
        <v>559425</v>
      </c>
      <c r="AI3597" s="1">
        <v>113558</v>
      </c>
      <c r="AJ3597" s="1">
        <v>611855.0625</v>
      </c>
      <c r="AK3597" s="1">
        <v>107704</v>
      </c>
      <c r="AL3597" s="1">
        <v>11440325</v>
      </c>
      <c r="AM3597" s="1">
        <v>8984273</v>
      </c>
      <c r="AN3597" s="1">
        <v>2456052.5</v>
      </c>
      <c r="AO3597" t="s">
        <v>16407</v>
      </c>
    </row>
    <row r="3598" spans="1:41" x14ac:dyDescent="0.25">
      <c r="A3598" s="1">
        <v>2020</v>
      </c>
      <c r="B3598" t="s">
        <v>2600</v>
      </c>
      <c r="C3598" t="s">
        <v>7088</v>
      </c>
      <c r="D3598" t="s">
        <v>7224</v>
      </c>
      <c r="E3598" t="s">
        <v>7822</v>
      </c>
      <c r="F3598" t="s">
        <v>9541</v>
      </c>
      <c r="G3598" t="s">
        <v>11708</v>
      </c>
      <c r="H3598" t="s">
        <v>12709</v>
      </c>
      <c r="I3598" s="1">
        <v>9117.6304093480067</v>
      </c>
      <c r="J3598" s="1">
        <v>25902.554160105512</v>
      </c>
      <c r="K3598" s="1">
        <v>1153.649349898679</v>
      </c>
      <c r="L3598" s="1">
        <v>3185.1020308573516</v>
      </c>
      <c r="M3598" s="1">
        <v>19867.656259068055</v>
      </c>
      <c r="N3598" s="1">
        <v>13000.68416698253</v>
      </c>
      <c r="O3598" s="1">
        <v>8615.1615612545174</v>
      </c>
      <c r="P3598" s="1">
        <v>9074.7210286397676</v>
      </c>
      <c r="Q3598" s="1">
        <v>3235.8576983236699</v>
      </c>
      <c r="R3598" s="1">
        <v>9493.0805881359975</v>
      </c>
      <c r="S3598" s="1">
        <v>21625.101894646967</v>
      </c>
      <c r="T3598" s="1">
        <v>13017.480124574042</v>
      </c>
      <c r="U3598" s="1">
        <v>2535.1314644808244</v>
      </c>
      <c r="V3598" s="1">
        <v>9441.2897381187322</v>
      </c>
      <c r="W3598" s="1">
        <v>4767.8451878384294</v>
      </c>
      <c r="X3598" s="1">
        <v>15716.173455272439</v>
      </c>
      <c r="Y3598" s="1">
        <v>102346.2288829879</v>
      </c>
      <c r="Z3598" s="1">
        <v>12099.218151435402</v>
      </c>
      <c r="AA3598" s="1">
        <v>165914.18874052967</v>
      </c>
      <c r="AB3598" s="1">
        <v>1537.3818116609386</v>
      </c>
      <c r="AC3598" s="1">
        <v>14571.652818259745</v>
      </c>
      <c r="AD3598" s="1">
        <v>20906.047947428637</v>
      </c>
      <c r="AE3598" s="1">
        <v>22182.188254470519</v>
      </c>
      <c r="AF3598" s="1">
        <v>41458.480914422973</v>
      </c>
      <c r="AG3598" s="1">
        <v>164476.18339507459</v>
      </c>
      <c r="AH3598" s="1">
        <v>40598.569467072986</v>
      </c>
      <c r="AI3598" s="1">
        <v>3408.2308105401989</v>
      </c>
      <c r="AJ3598" s="1">
        <v>48284.919788559018</v>
      </c>
      <c r="AK3598" s="1">
        <v>3969.730706665167</v>
      </c>
      <c r="AL3598" s="1">
        <v>811502.1875</v>
      </c>
      <c r="AM3598" s="1">
        <v>656319.125</v>
      </c>
      <c r="AN3598" s="1">
        <v>155183.03125</v>
      </c>
      <c r="AO3598" t="s">
        <v>16408</v>
      </c>
    </row>
    <row r="3599" spans="1:41" x14ac:dyDescent="0.25">
      <c r="A3599" s="1">
        <v>2020</v>
      </c>
      <c r="B3599" t="s">
        <v>2601</v>
      </c>
      <c r="C3599" t="s">
        <v>7088</v>
      </c>
      <c r="D3599" t="s">
        <v>7224</v>
      </c>
      <c r="E3599" t="s">
        <v>7822</v>
      </c>
      <c r="F3599" t="s">
        <v>9541</v>
      </c>
      <c r="G3599" t="s">
        <v>11708</v>
      </c>
      <c r="H3599" t="s">
        <v>12709</v>
      </c>
      <c r="I3599" s="1">
        <v>14027.430244607174</v>
      </c>
      <c r="J3599" s="1">
        <v>64813.939836378275</v>
      </c>
      <c r="K3599" s="1">
        <v>1126.8292474967948</v>
      </c>
      <c r="L3599" s="1">
        <v>2943.4299663560869</v>
      </c>
      <c r="M3599" s="1">
        <v>26640.535627697463</v>
      </c>
      <c r="N3599" s="1">
        <v>22121.969343654655</v>
      </c>
      <c r="O3599" s="1">
        <v>10316.971475295572</v>
      </c>
      <c r="P3599" s="1">
        <v>11390.192603762933</v>
      </c>
      <c r="Q3599" s="1">
        <v>4225.7631714265035</v>
      </c>
      <c r="R3599" s="1">
        <v>8109.8599010800936</v>
      </c>
      <c r="S3599" s="1">
        <v>18562.998496251836</v>
      </c>
      <c r="T3599" s="1">
        <v>11779.263048035187</v>
      </c>
      <c r="U3599" s="1">
        <v>940.12377079847897</v>
      </c>
      <c r="V3599" s="1">
        <v>16747.063303870073</v>
      </c>
      <c r="W3599" s="1">
        <v>9395.6945253739486</v>
      </c>
      <c r="X3599" s="1">
        <v>19139.80020681534</v>
      </c>
      <c r="Y3599" s="1">
        <v>56415.741021824993</v>
      </c>
      <c r="Z3599" s="1">
        <v>15087.434430184552</v>
      </c>
      <c r="AA3599" s="1">
        <v>215880.35541568941</v>
      </c>
      <c r="AB3599" s="1">
        <v>1253.9100347598703</v>
      </c>
      <c r="AC3599" s="1">
        <v>18107.396524639047</v>
      </c>
      <c r="AD3599" s="1">
        <v>23380.314655452134</v>
      </c>
      <c r="AE3599" s="1">
        <v>22514.190492188103</v>
      </c>
      <c r="AF3599" s="1">
        <v>47753.843875309118</v>
      </c>
      <c r="AG3599" s="1">
        <v>221706.24033968232</v>
      </c>
      <c r="AH3599" s="1">
        <v>35966.386052174828</v>
      </c>
      <c r="AI3599" s="1">
        <v>4933.4325236476789</v>
      </c>
      <c r="AJ3599" s="1">
        <v>40114.038586416005</v>
      </c>
      <c r="AK3599" s="1">
        <v>2410.774451828876</v>
      </c>
      <c r="AL3599" s="1">
        <v>947805.9375</v>
      </c>
      <c r="AM3599" s="1">
        <v>782899.0625</v>
      </c>
      <c r="AN3599" s="1">
        <v>164906.921875</v>
      </c>
      <c r="AO3599" t="s">
        <v>16409</v>
      </c>
    </row>
    <row r="3600" spans="1:41" x14ac:dyDescent="0.25">
      <c r="A3600" s="1">
        <v>2020</v>
      </c>
      <c r="B3600" t="s">
        <v>2602</v>
      </c>
      <c r="C3600" t="s">
        <v>7088</v>
      </c>
      <c r="D3600" t="s">
        <v>7224</v>
      </c>
      <c r="E3600" t="s">
        <v>7822</v>
      </c>
      <c r="F3600" t="s">
        <v>9541</v>
      </c>
      <c r="G3600" t="s">
        <v>11708</v>
      </c>
      <c r="H3600" t="s">
        <v>12709</v>
      </c>
      <c r="I3600" s="1">
        <v>9922.5425516625073</v>
      </c>
      <c r="J3600" s="1">
        <v>21819.409963143997</v>
      </c>
      <c r="K3600" s="1">
        <v>1020.9348527641332</v>
      </c>
      <c r="L3600" s="1">
        <v>3878.0818482879445</v>
      </c>
      <c r="M3600" s="1">
        <v>23018.536279846518</v>
      </c>
      <c r="N3600" s="1">
        <v>17118.357899250193</v>
      </c>
      <c r="O3600" s="1">
        <v>9926.9124788120862</v>
      </c>
      <c r="P3600" s="1">
        <v>11889.809213940458</v>
      </c>
      <c r="Q3600" s="1">
        <v>3282.9694599625145</v>
      </c>
      <c r="R3600" s="1">
        <v>7587.2462241650983</v>
      </c>
      <c r="S3600" s="1">
        <v>24843.108508055433</v>
      </c>
      <c r="T3600" s="1">
        <v>13183.632722977305</v>
      </c>
      <c r="U3600" s="1">
        <v>1902.5976678101536</v>
      </c>
      <c r="V3600" s="1">
        <v>14387.509659184721</v>
      </c>
      <c r="W3600" s="1">
        <v>6310.9117430402548</v>
      </c>
      <c r="X3600" s="1">
        <v>13215.484903331644</v>
      </c>
      <c r="Y3600" s="1">
        <v>63385.410562838653</v>
      </c>
      <c r="Z3600" s="1">
        <v>18170.260361709552</v>
      </c>
      <c r="AA3600" s="1">
        <v>180123.47330071381</v>
      </c>
      <c r="AB3600" s="1">
        <v>9315.8829975344561</v>
      </c>
      <c r="AC3600" s="1">
        <v>12858.574147486241</v>
      </c>
      <c r="AD3600" s="1">
        <v>14393.565881241802</v>
      </c>
      <c r="AE3600" s="1">
        <v>20636.468226301859</v>
      </c>
      <c r="AF3600" s="1">
        <v>41317.641848034727</v>
      </c>
      <c r="AG3600" s="1">
        <v>173113.72728402691</v>
      </c>
      <c r="AH3600" s="1">
        <v>44492.664708896067</v>
      </c>
      <c r="AI3600" s="1">
        <v>4727.3745109272377</v>
      </c>
      <c r="AJ3600" s="1">
        <v>38093.189454787847</v>
      </c>
      <c r="AK3600" s="1">
        <v>3913.190178427149</v>
      </c>
      <c r="AL3600" s="1">
        <v>807849.4375</v>
      </c>
      <c r="AM3600" s="1">
        <v>639487.3125</v>
      </c>
      <c r="AN3600" s="1">
        <v>168362.203125</v>
      </c>
      <c r="AO3600" t="s">
        <v>16410</v>
      </c>
    </row>
    <row r="3601" spans="1:41" x14ac:dyDescent="0.25">
      <c r="A3601" s="1">
        <v>2020</v>
      </c>
      <c r="B3601" t="s">
        <v>2603</v>
      </c>
      <c r="C3601" t="s">
        <v>7088</v>
      </c>
      <c r="D3601" t="s">
        <v>7224</v>
      </c>
      <c r="E3601" t="s">
        <v>7822</v>
      </c>
      <c r="F3601" t="s">
        <v>9541</v>
      </c>
      <c r="G3601" t="s">
        <v>11708</v>
      </c>
      <c r="H3601" t="s">
        <v>12709</v>
      </c>
      <c r="I3601" s="1">
        <v>16459.758627300565</v>
      </c>
      <c r="J3601" s="1">
        <v>85433.076294626502</v>
      </c>
      <c r="K3601" s="1">
        <v>1943.0508567393788</v>
      </c>
      <c r="L3601" s="1">
        <v>7098.0434069009407</v>
      </c>
      <c r="M3601" s="1">
        <v>63687.209376556755</v>
      </c>
      <c r="N3601" s="1">
        <v>23248.47738920154</v>
      </c>
      <c r="O3601" s="1">
        <v>10121.019915794797</v>
      </c>
      <c r="P3601" s="1">
        <v>14846.061714148596</v>
      </c>
      <c r="Q3601" s="1">
        <v>6160.4185100063605</v>
      </c>
      <c r="R3601" s="1">
        <v>9001.9840670625017</v>
      </c>
      <c r="S3601" s="1">
        <v>24712.545312034064</v>
      </c>
      <c r="T3601" s="1">
        <v>12103.688748546818</v>
      </c>
      <c r="U3601" s="1">
        <v>1627.1048018834699</v>
      </c>
      <c r="V3601" s="1">
        <v>16252.176957988113</v>
      </c>
      <c r="W3601" s="1">
        <v>12848.047259717734</v>
      </c>
      <c r="X3601" s="1">
        <v>22992.290857027307</v>
      </c>
      <c r="Y3601" s="1">
        <v>73184.523653061799</v>
      </c>
      <c r="Z3601" s="1">
        <v>24938.254539497808</v>
      </c>
      <c r="AA3601" s="1">
        <v>214200.16970825862</v>
      </c>
      <c r="AB3601" s="1">
        <v>2015.0099415077507</v>
      </c>
      <c r="AC3601" s="1">
        <v>19262.823776211939</v>
      </c>
      <c r="AD3601" s="1">
        <v>25900.262529691106</v>
      </c>
      <c r="AE3601" s="1">
        <v>34373.974948336167</v>
      </c>
      <c r="AF3601" s="1">
        <v>58958.766526049905</v>
      </c>
      <c r="AG3601" s="1">
        <v>318497.37783053517</v>
      </c>
      <c r="AH3601" s="1">
        <v>43497.624033648332</v>
      </c>
      <c r="AI3601" s="1">
        <v>14419.5872713307</v>
      </c>
      <c r="AJ3601" s="1">
        <v>61034.784154859044</v>
      </c>
      <c r="AK3601" s="1">
        <v>3467.0332344256667</v>
      </c>
      <c r="AL3601" s="1">
        <v>1222285.125</v>
      </c>
      <c r="AM3601" s="1">
        <v>984577.8125</v>
      </c>
      <c r="AN3601" s="1">
        <v>237707.390625</v>
      </c>
      <c r="AO3601" t="s">
        <v>16411</v>
      </c>
    </row>
    <row r="3602" spans="1:41" x14ac:dyDescent="0.25">
      <c r="A3602" s="1">
        <v>2020</v>
      </c>
      <c r="B3602" t="s">
        <v>2604</v>
      </c>
      <c r="C3602" t="s">
        <v>7088</v>
      </c>
      <c r="D3602" t="s">
        <v>7224</v>
      </c>
      <c r="E3602" t="s">
        <v>7822</v>
      </c>
      <c r="F3602" t="s">
        <v>9541</v>
      </c>
      <c r="G3602" t="s">
        <v>11708</v>
      </c>
      <c r="H3602" t="s">
        <v>12709</v>
      </c>
      <c r="I3602" s="1">
        <v>15002.420192413227</v>
      </c>
      <c r="J3602" s="1">
        <v>41828.587750599378</v>
      </c>
      <c r="K3602" s="1">
        <v>1066.6149682911837</v>
      </c>
      <c r="L3602" s="1">
        <v>2706.5927038719415</v>
      </c>
      <c r="M3602" s="1">
        <v>19153.291962791041</v>
      </c>
      <c r="N3602" s="1">
        <v>14522.111570050429</v>
      </c>
      <c r="O3602" s="1">
        <v>10083.63142233221</v>
      </c>
      <c r="P3602" s="1">
        <v>9047.1778533611123</v>
      </c>
      <c r="Q3602" s="1">
        <v>4592.9064155141878</v>
      </c>
      <c r="R3602" s="1">
        <v>9231.5231928930461</v>
      </c>
      <c r="S3602" s="1">
        <v>28884.142703917623</v>
      </c>
      <c r="T3602" s="1">
        <v>13126.688504613603</v>
      </c>
      <c r="U3602" s="1">
        <v>1056.315038339874</v>
      </c>
      <c r="V3602" s="1">
        <v>7476.6047079895961</v>
      </c>
      <c r="W3602" s="1">
        <v>6876.9198974911187</v>
      </c>
      <c r="X3602" s="1">
        <v>13813.266729763569</v>
      </c>
      <c r="Y3602" s="1">
        <v>49338.381121765415</v>
      </c>
      <c r="Z3602" s="1">
        <v>16775.306120330508</v>
      </c>
      <c r="AA3602" s="1">
        <v>205513.07201787186</v>
      </c>
      <c r="AB3602" s="1">
        <v>1320.6799070901566</v>
      </c>
      <c r="AC3602" s="1">
        <v>12032.363074000446</v>
      </c>
      <c r="AD3602" s="1">
        <v>18741.916993817929</v>
      </c>
      <c r="AE3602" s="1">
        <v>20671.310761601111</v>
      </c>
      <c r="AF3602" s="1">
        <v>45291.327639393057</v>
      </c>
      <c r="AG3602" s="1">
        <v>200873.81165708706</v>
      </c>
      <c r="AH3602" s="1">
        <v>36247.428875518002</v>
      </c>
      <c r="AI3602" s="1">
        <v>4428.2008176268127</v>
      </c>
      <c r="AJ3602" s="1">
        <v>41501.155278796869</v>
      </c>
      <c r="AK3602" s="1">
        <v>3889.3679932806735</v>
      </c>
      <c r="AL3602" s="1">
        <v>855093.0625</v>
      </c>
      <c r="AM3602" s="1">
        <v>697460.9375</v>
      </c>
      <c r="AN3602" s="1">
        <v>157632.15625</v>
      </c>
      <c r="AO3602" t="s">
        <v>16412</v>
      </c>
    </row>
    <row r="3603" spans="1:41" x14ac:dyDescent="0.25">
      <c r="A3603" s="1">
        <v>2020</v>
      </c>
      <c r="B3603" t="s">
        <v>2605</v>
      </c>
      <c r="C3603" t="s">
        <v>7088</v>
      </c>
      <c r="D3603" t="s">
        <v>7224</v>
      </c>
      <c r="E3603" t="s">
        <v>7822</v>
      </c>
      <c r="F3603" t="s">
        <v>9541</v>
      </c>
      <c r="G3603" t="s">
        <v>11708</v>
      </c>
      <c r="H3603" t="s">
        <v>12709</v>
      </c>
      <c r="I3603" s="1">
        <v>13379.70740096247</v>
      </c>
      <c r="J3603" s="1">
        <v>80644.609175442063</v>
      </c>
      <c r="K3603" s="1">
        <v>1265.6809571189863</v>
      </c>
      <c r="L3603" s="1">
        <v>3887.3741929742328</v>
      </c>
      <c r="M3603" s="1">
        <v>34394.529569285325</v>
      </c>
      <c r="N3603" s="1">
        <v>22641.025883352118</v>
      </c>
      <c r="O3603" s="1">
        <v>12014.866093380055</v>
      </c>
      <c r="P3603" s="1">
        <v>13085.05461373302</v>
      </c>
      <c r="Q3603" s="1">
        <v>5547.3419172844679</v>
      </c>
      <c r="R3603" s="1">
        <v>9068.7885516096503</v>
      </c>
      <c r="S3603" s="1">
        <v>17229.196016921062</v>
      </c>
      <c r="T3603" s="1">
        <v>12400.572751464946</v>
      </c>
      <c r="U3603" s="1">
        <v>1435.9352260237597</v>
      </c>
      <c r="V3603" s="1">
        <v>13802.01103512177</v>
      </c>
      <c r="W3603" s="1">
        <v>9708.7332173948798</v>
      </c>
      <c r="X3603" s="1">
        <v>21109.433654943132</v>
      </c>
      <c r="Y3603" s="1">
        <v>68742.703872265076</v>
      </c>
      <c r="Z3603" s="1">
        <v>17794.045033985636</v>
      </c>
      <c r="AA3603" s="1">
        <v>197326.82245667648</v>
      </c>
      <c r="AB3603" s="1">
        <v>1958.7795087726513</v>
      </c>
      <c r="AC3603" s="1">
        <v>21322.486469153093</v>
      </c>
      <c r="AD3603" s="1">
        <v>25347.523139041907</v>
      </c>
      <c r="AE3603" s="1">
        <v>27196.862257438133</v>
      </c>
      <c r="AF3603" s="1">
        <v>51742.070428543338</v>
      </c>
      <c r="AG3603" s="1">
        <v>246097.95275738288</v>
      </c>
      <c r="AH3603" s="1">
        <v>40351.72030427579</v>
      </c>
      <c r="AI3603" s="1">
        <v>5764.2234636254079</v>
      </c>
      <c r="AJ3603" s="1">
        <v>51785.300640017529</v>
      </c>
      <c r="AK3603" s="1">
        <v>3483.1131496116877</v>
      </c>
      <c r="AL3603" s="1">
        <v>1030528.5</v>
      </c>
      <c r="AM3603" s="1">
        <v>845500.125</v>
      </c>
      <c r="AN3603" s="1">
        <v>185028.359375</v>
      </c>
      <c r="AO3603" t="s">
        <v>16413</v>
      </c>
    </row>
    <row r="3604" spans="1:41" x14ac:dyDescent="0.25">
      <c r="A3604" s="1">
        <v>2020</v>
      </c>
      <c r="B3604" t="s">
        <v>2606</v>
      </c>
      <c r="C3604" t="s">
        <v>7088</v>
      </c>
      <c r="D3604" t="s">
        <v>7224</v>
      </c>
      <c r="E3604" t="s">
        <v>7822</v>
      </c>
      <c r="F3604" t="s">
        <v>9541</v>
      </c>
      <c r="G3604" t="s">
        <v>11708</v>
      </c>
      <c r="H3604" t="s">
        <v>12709</v>
      </c>
      <c r="I3604" s="1">
        <v>12391.608760966988</v>
      </c>
      <c r="J3604" s="1">
        <v>18984.292527219754</v>
      </c>
      <c r="K3604" s="1">
        <v>1004.5341372055706</v>
      </c>
      <c r="L3604" s="1">
        <v>3324.644909522533</v>
      </c>
      <c r="M3604" s="1">
        <v>36243.523329194635</v>
      </c>
      <c r="N3604" s="1">
        <v>14550.132350480832</v>
      </c>
      <c r="O3604" s="1">
        <v>9612.0603827549894</v>
      </c>
      <c r="P3604" s="1">
        <v>10390.527380144098</v>
      </c>
      <c r="Q3604" s="1">
        <v>3352.4417004093134</v>
      </c>
      <c r="R3604" s="1">
        <v>9745.5397050788524</v>
      </c>
      <c r="S3604" s="1">
        <v>23437.355395678729</v>
      </c>
      <c r="T3604" s="1">
        <v>12205.694908094192</v>
      </c>
      <c r="U3604" s="1">
        <v>2202.7134092941428</v>
      </c>
      <c r="V3604" s="1">
        <v>10248.668763682857</v>
      </c>
      <c r="W3604" s="1">
        <v>4447.7866918439422</v>
      </c>
      <c r="X3604" s="1">
        <v>14221.475603117904</v>
      </c>
      <c r="Y3604" s="1">
        <v>96504.263251036842</v>
      </c>
      <c r="Z3604" s="1">
        <v>13735.491473669905</v>
      </c>
      <c r="AA3604" s="1">
        <v>181830.66402217979</v>
      </c>
      <c r="AB3604" s="1">
        <v>0</v>
      </c>
      <c r="AC3604" s="1">
        <v>14134.158395110284</v>
      </c>
      <c r="AD3604" s="1">
        <v>21965.985222715335</v>
      </c>
      <c r="AE3604" s="1">
        <v>21102.068288245562</v>
      </c>
      <c r="AF3604" s="1">
        <v>39537.1609815915</v>
      </c>
      <c r="AG3604" s="1">
        <v>219182.08704569738</v>
      </c>
      <c r="AH3604" s="1">
        <v>49722.687726803786</v>
      </c>
      <c r="AI3604" s="1">
        <v>5143.6988953297287</v>
      </c>
      <c r="AJ3604" s="1">
        <v>47740.139126035087</v>
      </c>
      <c r="AK3604" s="1">
        <v>4370.6089576967934</v>
      </c>
      <c r="AL3604" s="1">
        <v>901332</v>
      </c>
      <c r="AM3604" s="1">
        <v>718956.5625</v>
      </c>
      <c r="AN3604" s="1">
        <v>182375.421875</v>
      </c>
      <c r="AO3604" t="s">
        <v>16414</v>
      </c>
    </row>
    <row r="3605" spans="1:41" x14ac:dyDescent="0.25">
      <c r="A3605" s="1">
        <v>2020</v>
      </c>
      <c r="B3605" t="s">
        <v>2607</v>
      </c>
      <c r="C3605" t="s">
        <v>7088</v>
      </c>
      <c r="D3605" t="s">
        <v>7224</v>
      </c>
      <c r="E3605" t="s">
        <v>7822</v>
      </c>
      <c r="F3605" t="s">
        <v>9541</v>
      </c>
      <c r="G3605" t="s">
        <v>11708</v>
      </c>
      <c r="H3605" t="s">
        <v>12709</v>
      </c>
      <c r="I3605" s="1">
        <v>16004.330196961524</v>
      </c>
      <c r="J3605" s="1">
        <v>70672.958920220888</v>
      </c>
      <c r="K3605" s="1">
        <v>1605.4830484729516</v>
      </c>
      <c r="L3605" s="1">
        <v>5094.6553734464942</v>
      </c>
      <c r="M3605" s="1">
        <v>67405.498653588191</v>
      </c>
      <c r="N3605" s="1">
        <v>16868.28267758889</v>
      </c>
      <c r="O3605" s="1">
        <v>9840.883267287345</v>
      </c>
      <c r="P3605" s="1">
        <v>16008.777769741737</v>
      </c>
      <c r="Q3605" s="1">
        <v>4711.5616175762325</v>
      </c>
      <c r="R3605" s="1">
        <v>9421.286274442602</v>
      </c>
      <c r="S3605" s="1">
        <v>20617.450953224565</v>
      </c>
      <c r="T3605" s="1">
        <v>12001.201365755738</v>
      </c>
      <c r="U3605" s="1">
        <v>1780.5000833255713</v>
      </c>
      <c r="V3605" s="1">
        <v>12580.219042082941</v>
      </c>
      <c r="W3605" s="1">
        <v>8155.0727118275281</v>
      </c>
      <c r="X3605" s="1">
        <v>24742.490607684722</v>
      </c>
      <c r="Y3605" s="1">
        <v>71159.566089155502</v>
      </c>
      <c r="Z3605" s="1">
        <v>17199.243551103456</v>
      </c>
      <c r="AA3605" s="1">
        <v>220503.99167101557</v>
      </c>
      <c r="AB3605" s="1">
        <v>1959.2562190165638</v>
      </c>
      <c r="AC3605" s="1">
        <v>18322.083126962483</v>
      </c>
      <c r="AD3605" s="1">
        <v>26191.778467145399</v>
      </c>
      <c r="AE3605" s="1">
        <v>41474.66104417685</v>
      </c>
      <c r="AF3605" s="1">
        <v>68868.159874890727</v>
      </c>
      <c r="AG3605" s="1">
        <v>336944.15861866699</v>
      </c>
      <c r="AH3605" s="1">
        <v>43757.062019399586</v>
      </c>
      <c r="AI3605" s="1">
        <v>14020.608759809478</v>
      </c>
      <c r="AJ3605" s="1">
        <v>56824.498985914586</v>
      </c>
      <c r="AK3605" s="1">
        <v>3371.1031822517048</v>
      </c>
      <c r="AL3605" s="1">
        <v>1218106.75</v>
      </c>
      <c r="AM3605" s="1">
        <v>984439</v>
      </c>
      <c r="AN3605" s="1">
        <v>233667.890625</v>
      </c>
      <c r="AO3605" t="s">
        <v>16415</v>
      </c>
    </row>
    <row r="3606" spans="1:41" x14ac:dyDescent="0.25">
      <c r="A3606" s="1">
        <v>2020</v>
      </c>
      <c r="B3606" t="s">
        <v>2608</v>
      </c>
      <c r="C3606" t="s">
        <v>7088</v>
      </c>
      <c r="D3606" t="s">
        <v>7224</v>
      </c>
      <c r="E3606" t="s">
        <v>7822</v>
      </c>
      <c r="F3606" t="s">
        <v>9541</v>
      </c>
      <c r="G3606" t="s">
        <v>11709</v>
      </c>
      <c r="H3606" t="s">
        <v>12709</v>
      </c>
      <c r="I3606" s="1">
        <v>13913.414785143121</v>
      </c>
      <c r="J3606" s="1">
        <v>39601.140853715988</v>
      </c>
      <c r="K3606" s="1">
        <v>983.20415642399996</v>
      </c>
      <c r="L3606" s="1">
        <v>2547.403273800001</v>
      </c>
      <c r="M3606" s="1">
        <v>17760.377088000001</v>
      </c>
      <c r="N3606" s="1">
        <v>13774.91828</v>
      </c>
      <c r="O3606" s="1">
        <v>9353.2904239138334</v>
      </c>
      <c r="P3606" s="1">
        <v>9087.9200000000019</v>
      </c>
      <c r="Q3606" s="1">
        <v>4258.0545274648321</v>
      </c>
      <c r="R3606" s="1">
        <v>8495.5290709148303</v>
      </c>
      <c r="S3606" s="1">
        <v>26809.76281838696</v>
      </c>
      <c r="T3606" s="1">
        <v>11817.552470000001</v>
      </c>
      <c r="U3606" s="1">
        <v>950.96782300000018</v>
      </c>
      <c r="V3606" s="1">
        <v>6959</v>
      </c>
      <c r="W3606" s="1">
        <v>5137.5318238469981</v>
      </c>
      <c r="X3606" s="1">
        <v>13064.876938262651</v>
      </c>
      <c r="Y3606" s="1">
        <v>46447.887470000001</v>
      </c>
      <c r="Z3606" s="1">
        <v>15570.56459435441</v>
      </c>
      <c r="AA3606" s="1">
        <v>198011.90082827819</v>
      </c>
      <c r="AB3606" s="1">
        <v>1154</v>
      </c>
      <c r="AC3606" s="1">
        <v>11160.54227</v>
      </c>
      <c r="AD3606" s="1">
        <v>17395.940621351911</v>
      </c>
      <c r="AE3606" s="1">
        <v>19167.998626162509</v>
      </c>
      <c r="AF3606" s="1">
        <v>42627.498455267072</v>
      </c>
      <c r="AG3606" s="1">
        <v>190792</v>
      </c>
      <c r="AH3606" s="1">
        <v>34620.92852680535</v>
      </c>
      <c r="AI3606" s="1">
        <v>4106.1618282239997</v>
      </c>
      <c r="AJ3606" s="1">
        <v>39252.66174328707</v>
      </c>
      <c r="AK3606" s="1">
        <v>3606.5153879999998</v>
      </c>
      <c r="AL3606" s="1">
        <v>808429.5625</v>
      </c>
      <c r="AM3606" s="1">
        <v>662619.4375</v>
      </c>
      <c r="AN3606" s="1">
        <v>145810.125</v>
      </c>
      <c r="AO3606" t="s">
        <v>16416</v>
      </c>
    </row>
    <row r="3607" spans="1:41" x14ac:dyDescent="0.25">
      <c r="A3607" s="1">
        <v>2020</v>
      </c>
      <c r="B3607" t="s">
        <v>2609</v>
      </c>
      <c r="C3607" t="s">
        <v>7088</v>
      </c>
      <c r="D3607" t="s">
        <v>7224</v>
      </c>
      <c r="E3607" t="s">
        <v>7822</v>
      </c>
      <c r="F3607" t="s">
        <v>9541</v>
      </c>
      <c r="G3607" t="s">
        <v>11709</v>
      </c>
      <c r="H3607" t="s">
        <v>12709</v>
      </c>
      <c r="I3607" s="1">
        <v>10443.384239999999</v>
      </c>
      <c r="J3607" s="1">
        <v>17961.16</v>
      </c>
      <c r="K3607" s="1">
        <v>947.74238542675744</v>
      </c>
      <c r="L3607" s="1">
        <v>3142.0185999999999</v>
      </c>
      <c r="M3607" s="1">
        <v>33698.723536485049</v>
      </c>
      <c r="N3607" s="1">
        <v>13658.26798710931</v>
      </c>
      <c r="O3607" s="1">
        <v>9209</v>
      </c>
      <c r="P3607" s="1">
        <v>10304.725</v>
      </c>
      <c r="Q3607" s="1">
        <v>3481.5342987692388</v>
      </c>
      <c r="R3607" s="1">
        <v>9373.0604555596492</v>
      </c>
      <c r="S3607" s="1">
        <v>24137.29749701362</v>
      </c>
      <c r="T3607" s="1">
        <v>11885.58790437328</v>
      </c>
      <c r="U3607" s="1">
        <v>2029.52133244224</v>
      </c>
      <c r="V3607" s="1">
        <v>9536</v>
      </c>
      <c r="W3607" s="1">
        <v>4057.4969517599998</v>
      </c>
      <c r="X3607" s="1">
        <v>14020.974411453801</v>
      </c>
      <c r="Y3607" s="1">
        <v>94935</v>
      </c>
      <c r="Z3607" s="1">
        <v>14401.880999999999</v>
      </c>
      <c r="AA3607" s="1">
        <v>171451.21238579921</v>
      </c>
      <c r="AB3607" s="1">
        <v>1151</v>
      </c>
      <c r="AC3607" s="1">
        <v>13464.3</v>
      </c>
      <c r="AD3607" s="1">
        <v>22989.558494515419</v>
      </c>
      <c r="AE3607" s="1">
        <v>19250.37860120292</v>
      </c>
      <c r="AF3607" s="1">
        <v>37366.700607047213</v>
      </c>
      <c r="AG3607" s="1">
        <v>212217</v>
      </c>
      <c r="AH3607" s="1">
        <v>50197.83467041063</v>
      </c>
      <c r="AI3607" s="1">
        <v>4692.3434136000014</v>
      </c>
      <c r="AJ3607" s="1">
        <v>48779.569709825751</v>
      </c>
      <c r="AK3607" s="1">
        <v>4500.2516116234638</v>
      </c>
      <c r="AL3607" s="1">
        <v>873283.5</v>
      </c>
      <c r="AM3607" s="1">
        <v>691795.6875</v>
      </c>
      <c r="AN3607" s="1">
        <v>181487.8125</v>
      </c>
      <c r="AO3607" t="s">
        <v>16417</v>
      </c>
    </row>
    <row r="3608" spans="1:41" x14ac:dyDescent="0.25">
      <c r="A3608" s="1">
        <v>2020</v>
      </c>
      <c r="B3608" t="s">
        <v>2610</v>
      </c>
      <c r="C3608" t="s">
        <v>7088</v>
      </c>
      <c r="D3608" t="s">
        <v>7224</v>
      </c>
      <c r="E3608" t="s">
        <v>7822</v>
      </c>
      <c r="F3608" t="s">
        <v>9541</v>
      </c>
      <c r="G3608" t="s">
        <v>11709</v>
      </c>
      <c r="H3608" t="s">
        <v>12709</v>
      </c>
      <c r="I3608" s="1">
        <v>16014</v>
      </c>
      <c r="J3608" s="1">
        <v>81667.541806563197</v>
      </c>
      <c r="K3608" s="1">
        <v>1853.3635714</v>
      </c>
      <c r="L3608" s="1">
        <v>6913.2636087999999</v>
      </c>
      <c r="M3608" s="1">
        <v>60747.5</v>
      </c>
      <c r="N3608" s="1">
        <v>22175.36133276367</v>
      </c>
      <c r="O3608" s="1">
        <v>9653.8482899999999</v>
      </c>
      <c r="P3608" s="1">
        <v>14161.058999999999</v>
      </c>
      <c r="Q3608" s="1">
        <v>5876.0625108244312</v>
      </c>
      <c r="R3608" s="1">
        <v>8586.4655158712903</v>
      </c>
      <c r="S3608" s="1">
        <v>23572.31586566196</v>
      </c>
      <c r="T3608" s="1">
        <v>11712.71775192862</v>
      </c>
      <c r="U3608" s="1">
        <v>1552</v>
      </c>
      <c r="V3608" s="1">
        <v>15502</v>
      </c>
      <c r="W3608" s="1">
        <v>12255</v>
      </c>
      <c r="X3608" s="1">
        <v>21931</v>
      </c>
      <c r="Y3608" s="1">
        <v>69806.432000000001</v>
      </c>
      <c r="Z3608" s="1">
        <v>23787.140816312651</v>
      </c>
      <c r="AA3608" s="1">
        <v>210489</v>
      </c>
      <c r="AB3608" s="1">
        <v>1922</v>
      </c>
      <c r="AC3608" s="1">
        <v>18551.32877</v>
      </c>
      <c r="AD3608" s="1">
        <v>25939.107110502839</v>
      </c>
      <c r="AE3608" s="1">
        <v>32787.322032399999</v>
      </c>
      <c r="AF3608" s="1">
        <v>57362.061529999992</v>
      </c>
      <c r="AG3608" s="1">
        <v>309871</v>
      </c>
      <c r="AH3608" s="1">
        <v>42645.100895372627</v>
      </c>
      <c r="AI3608" s="1">
        <v>13754</v>
      </c>
      <c r="AJ3608" s="1">
        <v>59381.857023999997</v>
      </c>
      <c r="AK3608" s="1">
        <v>3307</v>
      </c>
      <c r="AL3608" s="1">
        <v>1183777</v>
      </c>
      <c r="AM3608" s="1">
        <v>954483.9375</v>
      </c>
      <c r="AN3608" s="1">
        <v>229292.953125</v>
      </c>
      <c r="AO3608" t="s">
        <v>16418</v>
      </c>
    </row>
    <row r="3609" spans="1:41" x14ac:dyDescent="0.25">
      <c r="A3609" s="1">
        <v>2020</v>
      </c>
      <c r="B3609" t="s">
        <v>2611</v>
      </c>
      <c r="C3609" t="s">
        <v>7088</v>
      </c>
      <c r="D3609" t="s">
        <v>7224</v>
      </c>
      <c r="E3609" t="s">
        <v>7822</v>
      </c>
      <c r="F3609" t="s">
        <v>9541</v>
      </c>
      <c r="G3609" t="s">
        <v>11709</v>
      </c>
      <c r="H3609" t="s">
        <v>12709</v>
      </c>
      <c r="I3609" s="1">
        <v>9282.007312502401</v>
      </c>
      <c r="J3609" s="1">
        <v>20306.875</v>
      </c>
      <c r="K3609" s="1">
        <v>1041.6350546508829</v>
      </c>
      <c r="L3609" s="1">
        <v>3716.8449497964721</v>
      </c>
      <c r="M3609" s="1">
        <v>21456.12892538766</v>
      </c>
      <c r="N3609" s="1">
        <v>16013.307312272629</v>
      </c>
      <c r="O3609" s="1">
        <v>9201.5685826634362</v>
      </c>
      <c r="P3609" s="1">
        <v>10073.661945600001</v>
      </c>
      <c r="Q3609" s="1">
        <v>2130.33337173769</v>
      </c>
      <c r="R3609" s="1">
        <v>7141.3709524056649</v>
      </c>
      <c r="S3609" s="1">
        <v>22783.243362826041</v>
      </c>
      <c r="T3609" s="1">
        <v>11855.43086048124</v>
      </c>
      <c r="U3609" s="1">
        <v>1762.329448339201</v>
      </c>
      <c r="V3609" s="1">
        <v>12844</v>
      </c>
      <c r="W3609" s="1">
        <v>5799.1133069587713</v>
      </c>
      <c r="X3609" s="1">
        <v>12118.76334819417</v>
      </c>
      <c r="Y3609" s="1">
        <v>60163.527940000007</v>
      </c>
      <c r="Z3609" s="1">
        <v>16745.421323952451</v>
      </c>
      <c r="AA3609" s="1">
        <v>168972.62686974599</v>
      </c>
      <c r="AB3609" s="1">
        <v>1248</v>
      </c>
      <c r="AC3609" s="1">
        <v>11739.410980000001</v>
      </c>
      <c r="AD3609" s="1">
        <v>13271.34668541228</v>
      </c>
      <c r="AE3609" s="1">
        <v>19424.81310093285</v>
      </c>
      <c r="AF3609" s="1">
        <v>38916.419099522631</v>
      </c>
      <c r="AG3609" s="1">
        <v>168374.8681605524</v>
      </c>
      <c r="AH3609" s="1">
        <v>42133.067358992877</v>
      </c>
      <c r="AI3609" s="1">
        <v>4335.4958385484806</v>
      </c>
      <c r="AJ3609" s="1">
        <v>35731.512596837769</v>
      </c>
      <c r="AK3609" s="1">
        <v>3804.612508572186</v>
      </c>
      <c r="AL3609" s="1">
        <v>752387.6875</v>
      </c>
      <c r="AM3609" s="1">
        <v>603339.3125</v>
      </c>
      <c r="AN3609" s="1">
        <v>149048.40625</v>
      </c>
      <c r="AO3609" t="s">
        <v>16419</v>
      </c>
    </row>
    <row r="3610" spans="1:41" x14ac:dyDescent="0.25">
      <c r="A3610" s="1">
        <v>2020</v>
      </c>
      <c r="B3610" t="s">
        <v>2612</v>
      </c>
      <c r="C3610" t="s">
        <v>7088</v>
      </c>
      <c r="D3610" t="s">
        <v>7224</v>
      </c>
      <c r="E3610" t="s">
        <v>7822</v>
      </c>
      <c r="F3610" t="s">
        <v>9541</v>
      </c>
      <c r="G3610" t="s">
        <v>11709</v>
      </c>
      <c r="H3610" t="s">
        <v>12709</v>
      </c>
      <c r="I3610" s="1">
        <v>15700</v>
      </c>
      <c r="J3610" s="1">
        <v>69329.07790531106</v>
      </c>
      <c r="K3610" s="1">
        <v>1575</v>
      </c>
      <c r="L3610" s="1">
        <v>4997.7779999999993</v>
      </c>
      <c r="M3610" s="1">
        <v>66123.75</v>
      </c>
      <c r="N3610" s="1">
        <v>16547.524000000001</v>
      </c>
      <c r="O3610" s="1">
        <v>9653.7540399999998</v>
      </c>
      <c r="P3610" s="1">
        <v>14521.362999999999</v>
      </c>
      <c r="Q3610" s="1">
        <v>4621.9689600000011</v>
      </c>
      <c r="R3610" s="1">
        <v>9242.1358899999977</v>
      </c>
      <c r="S3610" s="1">
        <v>20225.789033333349</v>
      </c>
      <c r="T3610" s="1">
        <v>11798</v>
      </c>
      <c r="U3610" s="1">
        <v>1746.8440000000001</v>
      </c>
      <c r="V3610" s="1">
        <v>12341</v>
      </c>
      <c r="W3610" s="1">
        <v>8000</v>
      </c>
      <c r="X3610" s="1">
        <v>25111.961253333331</v>
      </c>
      <c r="Y3610" s="1">
        <v>69806.432000000001</v>
      </c>
      <c r="Z3610" s="1">
        <v>16872.191490000001</v>
      </c>
      <c r="AA3610" s="1">
        <v>216311</v>
      </c>
      <c r="AB3610" s="1">
        <v>1922</v>
      </c>
      <c r="AC3610" s="1">
        <v>18551.32877</v>
      </c>
      <c r="AD3610" s="1">
        <v>26346.751659199999</v>
      </c>
      <c r="AE3610" s="1">
        <v>40686</v>
      </c>
      <c r="AF3610" s="1">
        <v>67558.597999999998</v>
      </c>
      <c r="AG3610" s="1">
        <v>330537</v>
      </c>
      <c r="AH3610" s="1">
        <v>42925</v>
      </c>
      <c r="AI3610" s="1">
        <v>13754</v>
      </c>
      <c r="AJ3610" s="1">
        <v>55743.953236370719</v>
      </c>
      <c r="AK3610" s="1">
        <v>3307</v>
      </c>
      <c r="AL3610" s="1">
        <v>1195857.25</v>
      </c>
      <c r="AM3610" s="1">
        <v>965114.1875</v>
      </c>
      <c r="AN3610" s="1">
        <v>230743.015625</v>
      </c>
      <c r="AO3610" t="s">
        <v>16420</v>
      </c>
    </row>
    <row r="3611" spans="1:41" x14ac:dyDescent="0.25">
      <c r="A3611" s="1">
        <v>2020</v>
      </c>
      <c r="B3611" t="s">
        <v>2613</v>
      </c>
      <c r="C3611" t="s">
        <v>7088</v>
      </c>
      <c r="D3611" t="s">
        <v>7224</v>
      </c>
      <c r="E3611" t="s">
        <v>7822</v>
      </c>
      <c r="F3611" t="s">
        <v>9541</v>
      </c>
      <c r="G3611" t="s">
        <v>11709</v>
      </c>
      <c r="H3611" t="s">
        <v>12709</v>
      </c>
      <c r="I3611" s="1">
        <v>13427.3234710944</v>
      </c>
      <c r="J3611" s="1">
        <v>59998.254933494987</v>
      </c>
      <c r="K3611" s="1">
        <v>1011.9384208</v>
      </c>
      <c r="L3611" s="1">
        <v>2844.3015000000009</v>
      </c>
      <c r="M3611" s="1">
        <v>25000.812000000002</v>
      </c>
      <c r="N3611" s="1">
        <v>20780.716540725069</v>
      </c>
      <c r="O3611" s="1">
        <v>9662.9874659999987</v>
      </c>
      <c r="P3611" s="1">
        <v>10627.366018004999</v>
      </c>
      <c r="Q3611" s="1">
        <v>3969.5555702791771</v>
      </c>
      <c r="R3611" s="1">
        <v>7578.8911890062318</v>
      </c>
      <c r="S3611" s="1">
        <v>17403</v>
      </c>
      <c r="T3611" s="1">
        <v>11275.334999999999</v>
      </c>
      <c r="U3611" s="1">
        <v>865.0447999999999</v>
      </c>
      <c r="V3611" s="1">
        <v>15756</v>
      </c>
      <c r="W3611" s="1">
        <v>8834.687474999997</v>
      </c>
      <c r="X3611" s="1">
        <v>18448.349452277551</v>
      </c>
      <c r="Y3611" s="1">
        <v>52965.178290666932</v>
      </c>
      <c r="Z3611" s="1">
        <v>14172</v>
      </c>
      <c r="AA3611" s="1">
        <v>210447</v>
      </c>
      <c r="AB3611" s="1">
        <v>1131.038</v>
      </c>
      <c r="AC3611" s="1">
        <v>16992.887180000002</v>
      </c>
      <c r="AD3611" s="1">
        <v>21962.768501316641</v>
      </c>
      <c r="AE3611" s="1">
        <v>21128.443200000002</v>
      </c>
      <c r="AF3611" s="1">
        <v>45710.889130846081</v>
      </c>
      <c r="AG3611" s="1">
        <v>212365</v>
      </c>
      <c r="AH3611" s="1">
        <v>34542</v>
      </c>
      <c r="AI3611" s="1">
        <v>4629.7800000000007</v>
      </c>
      <c r="AJ3611" s="1">
        <v>38397.92196</v>
      </c>
      <c r="AK3611" s="1">
        <v>2262.3914055959999</v>
      </c>
      <c r="AL3611" s="1">
        <v>904191.8125</v>
      </c>
      <c r="AM3611" s="1">
        <v>748026.75</v>
      </c>
      <c r="AN3611" s="1">
        <v>156165.078125</v>
      </c>
      <c r="AO3611" t="s">
        <v>16421</v>
      </c>
    </row>
    <row r="3612" spans="1:41" x14ac:dyDescent="0.25">
      <c r="A3612" s="1">
        <v>2020</v>
      </c>
      <c r="B3612" t="s">
        <v>2614</v>
      </c>
      <c r="C3612" t="s">
        <v>7088</v>
      </c>
      <c r="D3612" t="s">
        <v>7224</v>
      </c>
      <c r="E3612" t="s">
        <v>7822</v>
      </c>
      <c r="F3612" t="s">
        <v>9541</v>
      </c>
      <c r="G3612" t="s">
        <v>11709</v>
      </c>
      <c r="H3612" t="s">
        <v>12709</v>
      </c>
      <c r="I3612" s="1">
        <v>12691.510399744</v>
      </c>
      <c r="J3612" s="1">
        <v>76651.174223219015</v>
      </c>
      <c r="K3612" s="1">
        <v>1194</v>
      </c>
      <c r="L3612" s="1">
        <v>3757.9375839600002</v>
      </c>
      <c r="M3612" s="1">
        <v>32951.1</v>
      </c>
      <c r="N3612" s="1">
        <v>21401.275630501459</v>
      </c>
      <c r="O3612" s="1">
        <v>11368.1156178</v>
      </c>
      <c r="P3612" s="1">
        <v>12392.993974000001</v>
      </c>
      <c r="Q3612" s="1">
        <v>5253.8788276849209</v>
      </c>
      <c r="R3612" s="1">
        <v>8566.8588027365095</v>
      </c>
      <c r="S3612" s="1">
        <v>16221.8518</v>
      </c>
      <c r="T3612" s="1">
        <v>11972.874544</v>
      </c>
      <c r="U3612" s="1">
        <v>1345.32</v>
      </c>
      <c r="V3612" s="1">
        <v>13074</v>
      </c>
      <c r="W3612" s="1">
        <v>9186.1200000000008</v>
      </c>
      <c r="X3612" s="1">
        <v>20540.9935</v>
      </c>
      <c r="Y3612" s="1">
        <v>65622.418311352783</v>
      </c>
      <c r="Z3612" s="1">
        <v>16819.699969244532</v>
      </c>
      <c r="AA3612" s="1">
        <v>196904</v>
      </c>
      <c r="AB3612" s="1">
        <v>1855</v>
      </c>
      <c r="AC3612" s="1">
        <v>20174.714390000001</v>
      </c>
      <c r="AD3612" s="1">
        <v>23976.31042191511</v>
      </c>
      <c r="AE3612" s="1">
        <v>25732.877268960001</v>
      </c>
      <c r="AF3612" s="1">
        <v>50019.23187295728</v>
      </c>
      <c r="AG3612" s="1">
        <v>239796</v>
      </c>
      <c r="AH3612" s="1">
        <v>39134.462585956237</v>
      </c>
      <c r="AI3612" s="1">
        <v>5453.9400000000014</v>
      </c>
      <c r="AJ3612" s="1">
        <v>50977.248696000002</v>
      </c>
      <c r="AK3612" s="1">
        <v>3296</v>
      </c>
      <c r="AL3612" s="1">
        <v>998331.875</v>
      </c>
      <c r="AM3612" s="1">
        <v>821181.125</v>
      </c>
      <c r="AN3612" s="1">
        <v>177150.765625</v>
      </c>
      <c r="AO3612" t="s">
        <v>16422</v>
      </c>
    </row>
    <row r="3613" spans="1:41" x14ac:dyDescent="0.25">
      <c r="A3613" s="1">
        <v>2020</v>
      </c>
      <c r="B3613" t="s">
        <v>2615</v>
      </c>
      <c r="C3613" t="s">
        <v>7088</v>
      </c>
      <c r="D3613" t="s">
        <v>7224</v>
      </c>
      <c r="E3613" t="s">
        <v>7822</v>
      </c>
      <c r="F3613" t="s">
        <v>9541</v>
      </c>
      <c r="G3613" t="s">
        <v>11709</v>
      </c>
      <c r="H3613" t="s">
        <v>12709</v>
      </c>
      <c r="I3613" s="1">
        <v>8478.18</v>
      </c>
      <c r="J3613" s="1">
        <v>21592.815999999999</v>
      </c>
      <c r="K3613" s="1">
        <v>1105</v>
      </c>
      <c r="L3613" s="1">
        <v>2984.2853645528289</v>
      </c>
      <c r="M3613" s="1">
        <v>18636.32499999999</v>
      </c>
      <c r="N3613" s="1">
        <v>12311.5923</v>
      </c>
      <c r="O3613" s="1">
        <v>8353.0730938895776</v>
      </c>
      <c r="P3613" s="1">
        <v>9043.33</v>
      </c>
      <c r="Q3613" s="1">
        <v>3072.9469360464</v>
      </c>
      <c r="R3613" s="1">
        <v>8890.0838291453074</v>
      </c>
      <c r="S3613" s="1">
        <v>20457</v>
      </c>
      <c r="T3613" s="1">
        <v>12196.7</v>
      </c>
      <c r="U3613" s="1">
        <v>1818</v>
      </c>
      <c r="V3613" s="1">
        <v>9338.7990136574663</v>
      </c>
      <c r="W3613" s="1">
        <v>4388.0655767038697</v>
      </c>
      <c r="X3613" s="1">
        <v>15765.592227896501</v>
      </c>
      <c r="Y3613" s="1">
        <v>102320.2461051391</v>
      </c>
      <c r="Z3613" s="1">
        <v>11489.731118325721</v>
      </c>
      <c r="AA3613" s="1">
        <v>157700.23785823869</v>
      </c>
      <c r="AB3613" s="1">
        <v>1254</v>
      </c>
      <c r="AC3613" s="1">
        <v>14128.3532</v>
      </c>
      <c r="AD3613" s="1">
        <v>20253.5232306943</v>
      </c>
      <c r="AE3613" s="1">
        <v>21061.65479322608</v>
      </c>
      <c r="AF3613" s="1">
        <v>38844.575976174252</v>
      </c>
      <c r="AG3613" s="1">
        <v>156175.8777294383</v>
      </c>
      <c r="AH3613" s="1">
        <v>38291.535653819963</v>
      </c>
      <c r="AI3613" s="1">
        <v>4012.7315255539211</v>
      </c>
      <c r="AJ3613" s="1">
        <v>46022.534164617893</v>
      </c>
      <c r="AK3613" s="1">
        <v>3620</v>
      </c>
      <c r="AL3613" s="1">
        <v>773606.875</v>
      </c>
      <c r="AM3613" s="1">
        <v>625273.25</v>
      </c>
      <c r="AN3613" s="1">
        <v>148333.546875</v>
      </c>
      <c r="AO3613" t="s">
        <v>16423</v>
      </c>
    </row>
    <row r="3614" spans="1:41" x14ac:dyDescent="0.25">
      <c r="A3614" s="1">
        <v>2020</v>
      </c>
      <c r="B3614" t="s">
        <v>2616</v>
      </c>
      <c r="C3614" t="s">
        <v>7088</v>
      </c>
      <c r="D3614" t="s">
        <v>7224</v>
      </c>
      <c r="E3614" t="s">
        <v>7823</v>
      </c>
      <c r="F3614" t="s">
        <v>9542</v>
      </c>
      <c r="G3614" t="s">
        <v>11710</v>
      </c>
      <c r="H3614" t="s">
        <v>12709</v>
      </c>
      <c r="I3614" s="1">
        <v>0</v>
      </c>
      <c r="J3614" s="1">
        <v>1149.1849916138797</v>
      </c>
      <c r="K3614" s="1">
        <v>94.421720486856259</v>
      </c>
      <c r="L3614" s="1">
        <v>153.43529579114141</v>
      </c>
      <c r="M3614" s="1">
        <v>211.71120140412302</v>
      </c>
      <c r="N3614" s="1">
        <v>0</v>
      </c>
      <c r="O3614" s="1">
        <v>64.914932834713682</v>
      </c>
      <c r="P3614" s="1">
        <v>0</v>
      </c>
      <c r="Q3614" s="1">
        <v>6.392489659920793</v>
      </c>
      <c r="R3614" s="1">
        <v>35.824781024219348</v>
      </c>
      <c r="S3614" s="1">
        <v>0</v>
      </c>
      <c r="T3614" s="1">
        <v>1652.3801085199846</v>
      </c>
      <c r="U3614" s="1">
        <v>0</v>
      </c>
      <c r="V3614" s="1">
        <v>566.53032292113755</v>
      </c>
      <c r="W3614" s="1">
        <v>0</v>
      </c>
      <c r="X3614" s="1">
        <v>60.822044878503256</v>
      </c>
      <c r="Y3614" s="1">
        <v>1593.3665332156993</v>
      </c>
      <c r="Z3614" s="1">
        <v>136.39217524326386</v>
      </c>
      <c r="AA3614" s="1">
        <v>2960.3249183019334</v>
      </c>
      <c r="AB3614" s="1">
        <v>164.05773934591275</v>
      </c>
      <c r="AC3614" s="1">
        <v>12.640707830177883</v>
      </c>
      <c r="AD3614" s="1">
        <v>61.277336052957537</v>
      </c>
      <c r="AE3614" s="1">
        <v>0</v>
      </c>
      <c r="AF3614" s="1">
        <v>1281.0989015690404</v>
      </c>
      <c r="AG3614" s="1">
        <v>16107.423833487173</v>
      </c>
      <c r="AH3614" s="1">
        <v>2237.1057082003053</v>
      </c>
      <c r="AI3614" s="1">
        <v>114.48633609031322</v>
      </c>
      <c r="AJ3614" s="1">
        <v>1102.0785188075254</v>
      </c>
      <c r="AK3614" s="1">
        <v>0</v>
      </c>
      <c r="AL3614" s="1">
        <v>29765.869140625</v>
      </c>
      <c r="AM3614" s="1">
        <v>25104.693359375</v>
      </c>
      <c r="AN3614" s="1">
        <v>4661.17724609375</v>
      </c>
      <c r="AO3614" t="s">
        <v>16424</v>
      </c>
    </row>
    <row r="3615" spans="1:41" x14ac:dyDescent="0.25">
      <c r="A3615" s="1">
        <v>2020</v>
      </c>
      <c r="B3615" t="s">
        <v>2617</v>
      </c>
      <c r="C3615" t="s">
        <v>7088</v>
      </c>
      <c r="D3615" t="s">
        <v>7224</v>
      </c>
      <c r="E3615" t="s">
        <v>7823</v>
      </c>
      <c r="F3615" t="s">
        <v>9542</v>
      </c>
      <c r="G3615" t="s">
        <v>11710</v>
      </c>
      <c r="H3615" t="s">
        <v>12709</v>
      </c>
      <c r="I3615" s="1">
        <v>0</v>
      </c>
      <c r="J3615" s="1">
        <v>1045.3370110516432</v>
      </c>
      <c r="K3615" s="1">
        <v>96.82256744150078</v>
      </c>
      <c r="L3615" s="1">
        <v>167.01892883658886</v>
      </c>
      <c r="M3615" s="1">
        <v>217.09435043524002</v>
      </c>
      <c r="N3615" s="1">
        <v>0</v>
      </c>
      <c r="O3615" s="1">
        <v>64.144950929994266</v>
      </c>
      <c r="P3615" s="1">
        <v>0</v>
      </c>
      <c r="Q3615" s="1">
        <v>7.1081985316654528</v>
      </c>
      <c r="R3615" s="1">
        <v>23.491611733956915</v>
      </c>
      <c r="S3615" s="1">
        <v>0</v>
      </c>
      <c r="T3615" s="1">
        <v>121.02820930187598</v>
      </c>
      <c r="U3615" s="1"/>
      <c r="V3615" s="1">
        <v>968.2256744150078</v>
      </c>
      <c r="W3615" s="1">
        <v>0</v>
      </c>
      <c r="X3615" s="1">
        <v>36.308462790562793</v>
      </c>
      <c r="Y3615" s="1">
        <v>907.71156976406985</v>
      </c>
      <c r="Z3615" s="1">
        <v>72.616925581125585</v>
      </c>
      <c r="AA3615" s="1">
        <v>2987.7225448842328</v>
      </c>
      <c r="AB3615" s="1"/>
      <c r="AC3615" s="1">
        <v>12.707961976696977</v>
      </c>
      <c r="AD3615" s="1">
        <v>106.62297797498181</v>
      </c>
      <c r="AE3615" s="1"/>
      <c r="AF3615" s="1">
        <v>1485.9648258438974</v>
      </c>
      <c r="AG3615" s="1">
        <v>21483.717433176003</v>
      </c>
      <c r="AH3615" s="1">
        <v>3146.7334418487753</v>
      </c>
      <c r="AI3615" s="1">
        <v>0</v>
      </c>
      <c r="AJ3615" s="1">
        <v>1280.7231697389354</v>
      </c>
      <c r="AK3615" s="1">
        <v>0</v>
      </c>
      <c r="AL3615" s="1">
        <v>34231.1015625</v>
      </c>
      <c r="AM3615" s="1">
        <v>30442.345703125</v>
      </c>
      <c r="AN3615" s="1">
        <v>3788.7548828125</v>
      </c>
      <c r="AO3615" t="s">
        <v>16425</v>
      </c>
    </row>
    <row r="3616" spans="1:41" x14ac:dyDescent="0.25">
      <c r="A3616" s="1">
        <v>2020</v>
      </c>
      <c r="B3616" t="s">
        <v>2618</v>
      </c>
      <c r="C3616" t="s">
        <v>7088</v>
      </c>
      <c r="D3616" t="s">
        <v>7224</v>
      </c>
      <c r="E3616" t="s">
        <v>7823</v>
      </c>
      <c r="F3616" t="s">
        <v>9542</v>
      </c>
      <c r="G3616" t="s">
        <v>11710</v>
      </c>
      <c r="H3616" t="s">
        <v>12709</v>
      </c>
      <c r="I3616" s="1">
        <v>356.78443114245437</v>
      </c>
      <c r="J3616" s="1">
        <v>1266.3095620387151</v>
      </c>
      <c r="K3616" s="1">
        <v>0</v>
      </c>
      <c r="L3616" s="1">
        <v>0</v>
      </c>
      <c r="M3616" s="1">
        <v>101.93840889784411</v>
      </c>
      <c r="N3616" s="1">
        <v>0</v>
      </c>
      <c r="O3616" s="1">
        <v>50.969204448922056</v>
      </c>
      <c r="P3616" s="1">
        <v>0</v>
      </c>
      <c r="Q3616" s="1">
        <v>0</v>
      </c>
      <c r="R3616" s="1">
        <v>157.88801819028814</v>
      </c>
      <c r="S3616" s="1">
        <v>57.085508982792703</v>
      </c>
      <c r="T3616" s="1">
        <v>247.71033362176118</v>
      </c>
      <c r="U3616" s="1">
        <v>262.94400944745502</v>
      </c>
      <c r="V3616" s="1">
        <v>667.69657828087895</v>
      </c>
      <c r="W3616" s="1">
        <v>0</v>
      </c>
      <c r="X3616" s="1">
        <v>259.94294268950244</v>
      </c>
      <c r="Y3616" s="1">
        <v>1312.9667066042321</v>
      </c>
      <c r="Z3616" s="1">
        <v>0</v>
      </c>
      <c r="AA3616" s="1">
        <v>5177.4517879215018</v>
      </c>
      <c r="AB3616" s="1">
        <v>0</v>
      </c>
      <c r="AC3616" s="1">
        <v>50.969204448922056</v>
      </c>
      <c r="AD3616" s="1">
        <v>222.57754123408841</v>
      </c>
      <c r="AE3616" s="1">
        <v>0</v>
      </c>
      <c r="AF3616" s="1">
        <v>1604.7567792537898</v>
      </c>
      <c r="AG3616" s="1">
        <v>27163.527819008519</v>
      </c>
      <c r="AH3616" s="1">
        <v>4534.2204277761057</v>
      </c>
      <c r="AI3616" s="1">
        <v>181.45036783816252</v>
      </c>
      <c r="AJ3616" s="1">
        <v>2442.2772714970474</v>
      </c>
      <c r="AK3616" s="1">
        <v>0</v>
      </c>
      <c r="AL3616" s="1">
        <v>46119.46484375</v>
      </c>
      <c r="AM3616" s="1">
        <v>40463.5703125</v>
      </c>
      <c r="AN3616" s="1">
        <v>5655.89453125</v>
      </c>
      <c r="AO3616" t="s">
        <v>16426</v>
      </c>
    </row>
    <row r="3617" spans="1:41" x14ac:dyDescent="0.25">
      <c r="A3617" s="1">
        <v>2020</v>
      </c>
      <c r="B3617" t="s">
        <v>2619</v>
      </c>
      <c r="C3617" t="s">
        <v>7088</v>
      </c>
      <c r="D3617" t="s">
        <v>7224</v>
      </c>
      <c r="E3617" t="s">
        <v>7823</v>
      </c>
      <c r="F3617" t="s">
        <v>9542</v>
      </c>
      <c r="G3617" t="s">
        <v>11710</v>
      </c>
      <c r="H3617" t="s">
        <v>12709</v>
      </c>
      <c r="I3617" s="1">
        <v>366.93729423918461</v>
      </c>
      <c r="J3617" s="1">
        <v>4292.2240014044355</v>
      </c>
      <c r="K3617" s="1">
        <v>0</v>
      </c>
      <c r="L3617" s="1">
        <v>0</v>
      </c>
      <c r="M3617" s="1">
        <v>314.51768077644391</v>
      </c>
      <c r="N3617" s="1">
        <v>0</v>
      </c>
      <c r="O3617" s="1">
        <v>52.419613462740656</v>
      </c>
      <c r="P3617" s="1">
        <v>0</v>
      </c>
      <c r="Q3617" s="1">
        <v>6.1416559277204454</v>
      </c>
      <c r="R3617" s="1">
        <v>53.786716981848933</v>
      </c>
      <c r="S3617" s="1">
        <v>0</v>
      </c>
      <c r="T3617" s="1">
        <v>262.09806731370327</v>
      </c>
      <c r="U3617" s="1">
        <v>183.4686471195923</v>
      </c>
      <c r="V3617" s="1">
        <v>786.2942019411098</v>
      </c>
      <c r="W3617" s="1">
        <v>0</v>
      </c>
      <c r="X3617" s="1">
        <v>267.34002865997735</v>
      </c>
      <c r="Y3617" s="1">
        <v>1350.3292428001992</v>
      </c>
      <c r="Z3617" s="1">
        <v>19.716028112198138</v>
      </c>
      <c r="AA3617" s="1">
        <v>2849.5301878345822</v>
      </c>
      <c r="AB3617" s="1">
        <v>0</v>
      </c>
      <c r="AC3617" s="1">
        <v>52.419613462740656</v>
      </c>
      <c r="AD3617" s="1">
        <v>540.7885006036704</v>
      </c>
      <c r="AE3617" s="1">
        <v>0</v>
      </c>
      <c r="AF3617" s="1">
        <v>1991.3372355229417</v>
      </c>
      <c r="AG3617" s="1">
        <v>30978.943164210472</v>
      </c>
      <c r="AH3617" s="1">
        <v>4663.2488136454085</v>
      </c>
      <c r="AI3617" s="1">
        <v>186.61382392735672</v>
      </c>
      <c r="AJ3617" s="1">
        <v>2568.4282468748165</v>
      </c>
      <c r="AK3617" s="1">
        <v>0</v>
      </c>
      <c r="AL3617" s="1">
        <v>51786.58203125</v>
      </c>
      <c r="AM3617" s="1">
        <v>45499.55859375</v>
      </c>
      <c r="AN3617" s="1">
        <v>6287.0263671875</v>
      </c>
      <c r="AO3617" t="s">
        <v>16427</v>
      </c>
    </row>
    <row r="3618" spans="1:41" x14ac:dyDescent="0.25">
      <c r="A3618" s="1">
        <v>2020</v>
      </c>
      <c r="B3618" t="s">
        <v>2620</v>
      </c>
      <c r="C3618" t="s">
        <v>7088</v>
      </c>
      <c r="D3618" t="s">
        <v>7224</v>
      </c>
      <c r="E3618" t="s">
        <v>7823</v>
      </c>
      <c r="F3618" t="s">
        <v>9542</v>
      </c>
      <c r="G3618" t="s">
        <v>11710</v>
      </c>
      <c r="H3618" t="s">
        <v>12709</v>
      </c>
      <c r="I3618" s="1">
        <v>1144.4366612566348</v>
      </c>
      <c r="J3618" s="1">
        <v>85.832749594247616</v>
      </c>
      <c r="K3618" s="1">
        <v>91.554932900530787</v>
      </c>
      <c r="L3618" s="1">
        <v>125.88803273822984</v>
      </c>
      <c r="M3618" s="1">
        <v>205.99859902619428</v>
      </c>
      <c r="N3618" s="1">
        <v>0</v>
      </c>
      <c r="O3618" s="1">
        <v>64.088453030371554</v>
      </c>
      <c r="P3618" s="1">
        <v>0</v>
      </c>
      <c r="Q3618" s="1">
        <v>6.4026615986557909</v>
      </c>
      <c r="R3618" s="1">
        <v>254.146797570941</v>
      </c>
      <c r="S3618" s="1">
        <v>0</v>
      </c>
      <c r="T3618" s="1">
        <v>1602.2113257592889</v>
      </c>
      <c r="U3618" s="1">
        <v>0</v>
      </c>
      <c r="V3618" s="1">
        <v>892.66059578017519</v>
      </c>
      <c r="W3618" s="1">
        <v>0</v>
      </c>
      <c r="X3618" s="1">
        <v>113.95408863351877</v>
      </c>
      <c r="Y3618" s="1">
        <v>4265.3154365034779</v>
      </c>
      <c r="Z3618" s="1">
        <v>136.60920693581491</v>
      </c>
      <c r="AA3618" s="1">
        <v>3359.5625624971085</v>
      </c>
      <c r="AB3618" s="1">
        <v>0</v>
      </c>
      <c r="AC3618" s="1">
        <v>12.440770391689437</v>
      </c>
      <c r="AD3618" s="1">
        <v>61.570224929994893</v>
      </c>
      <c r="AE3618" s="1">
        <v>0</v>
      </c>
      <c r="AF3618" s="1">
        <v>531.33992501167847</v>
      </c>
      <c r="AG3618" s="1">
        <v>10740.538065893519</v>
      </c>
      <c r="AH3618" s="1">
        <v>962.36313012215294</v>
      </c>
      <c r="AI3618" s="1">
        <v>111.01035614189358</v>
      </c>
      <c r="AJ3618" s="1">
        <v>1200.51405765821</v>
      </c>
      <c r="AK3618" s="1">
        <v>0</v>
      </c>
      <c r="AL3618" s="1">
        <v>25968.4375</v>
      </c>
      <c r="AM3618" s="1">
        <v>22755.6875</v>
      </c>
      <c r="AN3618" s="1">
        <v>3212.7509765625</v>
      </c>
      <c r="AO3618" t="s">
        <v>16428</v>
      </c>
    </row>
    <row r="3619" spans="1:41" x14ac:dyDescent="0.25">
      <c r="A3619" s="1">
        <v>2020</v>
      </c>
      <c r="B3619" t="s">
        <v>2621</v>
      </c>
      <c r="C3619" t="s">
        <v>7088</v>
      </c>
      <c r="D3619" t="s">
        <v>7224</v>
      </c>
      <c r="E3619" t="s">
        <v>7823</v>
      </c>
      <c r="F3619" t="s">
        <v>9542</v>
      </c>
      <c r="G3619" t="s">
        <v>11710</v>
      </c>
      <c r="H3619" t="s">
        <v>12709</v>
      </c>
      <c r="I3619" s="1">
        <v>388.02278275880616</v>
      </c>
      <c r="J3619" s="1">
        <v>157.9807044089425</v>
      </c>
      <c r="K3619" s="1">
        <v>0</v>
      </c>
      <c r="L3619" s="1">
        <v>55.431826108400884</v>
      </c>
      <c r="M3619" s="1">
        <v>332.5909566504053</v>
      </c>
      <c r="N3619" s="1">
        <v>58.757735674904936</v>
      </c>
      <c r="O3619" s="1">
        <v>55.431826108400884</v>
      </c>
      <c r="P3619" s="1">
        <v>0</v>
      </c>
      <c r="Q3619" s="1">
        <v>6.2954098715709881</v>
      </c>
      <c r="R3619" s="1">
        <v>268.27394504352657</v>
      </c>
      <c r="S3619" s="1">
        <v>0</v>
      </c>
      <c r="T3619" s="1">
        <v>665.18191330081061</v>
      </c>
      <c r="U3619" s="1">
        <v>0</v>
      </c>
      <c r="V3619" s="1">
        <v>1441.2274788184229</v>
      </c>
      <c r="W3619" s="1">
        <v>0</v>
      </c>
      <c r="X3619" s="1">
        <v>112.59717742543006</v>
      </c>
      <c r="Y3619" s="1">
        <v>4135.2142276867062</v>
      </c>
      <c r="Z3619" s="1">
        <v>134.14501918233015</v>
      </c>
      <c r="AA3619" s="1">
        <v>2543.2121818534324</v>
      </c>
      <c r="AB3619" s="1">
        <v>0</v>
      </c>
      <c r="AC3619" s="1">
        <v>12.654176818599744</v>
      </c>
      <c r="AD3619" s="1">
        <v>59.644192069608415</v>
      </c>
      <c r="AE3619" s="1">
        <v>0</v>
      </c>
      <c r="AF3619" s="1">
        <v>975.60013950785549</v>
      </c>
      <c r="AG3619" s="1">
        <v>19946.588306846974</v>
      </c>
      <c r="AH3619" s="1">
        <v>1264.9542717937081</v>
      </c>
      <c r="AI3619" s="1">
        <v>107.53774265029772</v>
      </c>
      <c r="AJ3619" s="1">
        <v>1162.9597117542505</v>
      </c>
      <c r="AK3619" s="1">
        <v>0</v>
      </c>
      <c r="AL3619" s="1">
        <v>33884.3046875</v>
      </c>
      <c r="AM3619" s="1">
        <v>31286.36328125</v>
      </c>
      <c r="AN3619" s="1">
        <v>2597.938232421875</v>
      </c>
      <c r="AO3619" t="s">
        <v>16429</v>
      </c>
    </row>
    <row r="3620" spans="1:41" x14ac:dyDescent="0.25">
      <c r="A3620" s="1">
        <v>2020</v>
      </c>
      <c r="B3620" t="s">
        <v>2622</v>
      </c>
      <c r="C3620" t="s">
        <v>7088</v>
      </c>
      <c r="D3620" t="s">
        <v>7224</v>
      </c>
      <c r="E3620" t="s">
        <v>7823</v>
      </c>
      <c r="F3620" t="s">
        <v>9542</v>
      </c>
      <c r="G3620" t="s">
        <v>11710</v>
      </c>
      <c r="H3620" t="s">
        <v>12709</v>
      </c>
      <c r="I3620" s="1">
        <v>377.31030713837532</v>
      </c>
      <c r="J3620" s="1">
        <v>2322.4661283109972</v>
      </c>
      <c r="K3620" s="1">
        <v>0</v>
      </c>
      <c r="L3620" s="1">
        <v>118.58323938634653</v>
      </c>
      <c r="M3620" s="1">
        <v>323.40883469003597</v>
      </c>
      <c r="N3620" s="1">
        <v>0</v>
      </c>
      <c r="O3620" s="1">
        <v>53.901472448339334</v>
      </c>
      <c r="P3620" s="1">
        <v>0</v>
      </c>
      <c r="Q3620" s="1">
        <v>6.1564239142232626</v>
      </c>
      <c r="R3620" s="1">
        <v>45.097205938627582</v>
      </c>
      <c r="S3620" s="1">
        <v>53.901472448339334</v>
      </c>
      <c r="T3620" s="1">
        <v>0</v>
      </c>
      <c r="U3620" s="1">
        <v>102.41279765184473</v>
      </c>
      <c r="V3620" s="1">
        <v>808.52208672508993</v>
      </c>
      <c r="W3620" s="1">
        <v>0</v>
      </c>
      <c r="X3620" s="1">
        <v>544.40487172822725</v>
      </c>
      <c r="Y3620" s="1">
        <v>4191.3784975828676</v>
      </c>
      <c r="Z3620" s="1">
        <v>57.711118525652985</v>
      </c>
      <c r="AA3620" s="1">
        <v>2490.2480271132772</v>
      </c>
      <c r="AB3620" s="1">
        <v>0</v>
      </c>
      <c r="AC3620" s="1">
        <v>12.550925518712344</v>
      </c>
      <c r="AD3620" s="1">
        <v>58.213590244206479</v>
      </c>
      <c r="AE3620" s="1">
        <v>0</v>
      </c>
      <c r="AF3620" s="1">
        <v>1125.4627447213252</v>
      </c>
      <c r="AG3620" s="1">
        <v>18275.833248333933</v>
      </c>
      <c r="AH3620" s="1">
        <v>2156.0588979335735</v>
      </c>
      <c r="AI3620" s="1">
        <v>104.5688565497783</v>
      </c>
      <c r="AJ3620" s="1">
        <v>1776.5925318972643</v>
      </c>
      <c r="AK3620" s="1">
        <v>0</v>
      </c>
      <c r="AL3620" s="1">
        <v>35004.78515625</v>
      </c>
      <c r="AM3620" s="1">
        <v>31710.32421875</v>
      </c>
      <c r="AN3620" s="1">
        <v>3294.4580078125</v>
      </c>
      <c r="AO3620" t="s">
        <v>16430</v>
      </c>
    </row>
    <row r="3621" spans="1:41" x14ac:dyDescent="0.25">
      <c r="A3621" s="1">
        <v>2020</v>
      </c>
      <c r="B3621" t="s">
        <v>2623</v>
      </c>
      <c r="C3621" t="s">
        <v>7088</v>
      </c>
      <c r="D3621" t="s">
        <v>7224</v>
      </c>
      <c r="E3621" t="s">
        <v>7823</v>
      </c>
      <c r="F3621" t="s">
        <v>9542</v>
      </c>
      <c r="G3621" t="s">
        <v>11710</v>
      </c>
      <c r="H3621" t="s">
        <v>12709</v>
      </c>
      <c r="I3621" s="1">
        <v>0</v>
      </c>
      <c r="J3621" s="1">
        <v>1595.0029800405753</v>
      </c>
      <c r="K3621" s="1">
        <v>98.078584475976953</v>
      </c>
      <c r="L3621" s="1">
        <v>147.11787671396544</v>
      </c>
      <c r="M3621" s="1">
        <v>214.54690354119958</v>
      </c>
      <c r="N3621" s="1">
        <v>0</v>
      </c>
      <c r="O3621" s="1">
        <v>64.364071062359869</v>
      </c>
      <c r="P3621" s="1">
        <v>0</v>
      </c>
      <c r="Q3621" s="1">
        <v>7.049398259210844</v>
      </c>
      <c r="R3621" s="1">
        <v>24.083233197545319</v>
      </c>
      <c r="S3621" s="1">
        <v>0</v>
      </c>
      <c r="T3621" s="1">
        <v>122.5982305949712</v>
      </c>
      <c r="U3621" s="1">
        <v>0</v>
      </c>
      <c r="V3621" s="1">
        <v>980.78584475976959</v>
      </c>
      <c r="W3621" s="1">
        <v>0</v>
      </c>
      <c r="X3621" s="1">
        <v>95.221926675705788</v>
      </c>
      <c r="Y3621" s="1">
        <v>1004.079508572814</v>
      </c>
      <c r="Z3621" s="1">
        <v>73.558938356982722</v>
      </c>
      <c r="AA3621" s="1">
        <v>2839.0186812722518</v>
      </c>
      <c r="AB3621" s="1">
        <v>164.28162899726141</v>
      </c>
      <c r="AC3621" s="1">
        <v>64.29330736366046</v>
      </c>
      <c r="AD3621" s="1">
        <v>105.74097388816266</v>
      </c>
      <c r="AE3621" s="1"/>
      <c r="AF3621" s="1">
        <v>1726.1830867771944</v>
      </c>
      <c r="AG3621" s="1">
        <v>21967.466744211524</v>
      </c>
      <c r="AH3621" s="1">
        <v>3187.5539954692508</v>
      </c>
      <c r="AI3621" s="1">
        <v>0</v>
      </c>
      <c r="AJ3621" s="1">
        <v>1374.4833650196608</v>
      </c>
      <c r="AK3621" s="1"/>
      <c r="AL3621" s="1">
        <v>35855.5078125</v>
      </c>
      <c r="AM3621" s="1">
        <v>31803.12109375</v>
      </c>
      <c r="AN3621" s="1">
        <v>4052.38623046875</v>
      </c>
      <c r="AO3621" t="s">
        <v>16431</v>
      </c>
    </row>
    <row r="3622" spans="1:41" x14ac:dyDescent="0.25">
      <c r="A3622" s="1">
        <v>2020</v>
      </c>
      <c r="B3622" t="s">
        <v>2624</v>
      </c>
      <c r="C3622" t="s">
        <v>7088</v>
      </c>
      <c r="D3622" t="s">
        <v>7224</v>
      </c>
      <c r="E3622" t="s">
        <v>7823</v>
      </c>
      <c r="F3622" t="s">
        <v>9542</v>
      </c>
      <c r="G3622" t="s">
        <v>11711</v>
      </c>
      <c r="H3622" t="s">
        <v>12709</v>
      </c>
      <c r="I3622" s="1">
        <v>1061.3635506249991</v>
      </c>
      <c r="J3622" s="1">
        <v>81.262002599999988</v>
      </c>
      <c r="K3622" s="1">
        <v>84.395206560000005</v>
      </c>
      <c r="L3622" s="1">
        <v>118.4838732</v>
      </c>
      <c r="M3622" s="1">
        <v>191.01743999999999</v>
      </c>
      <c r="N3622" s="1">
        <v>0</v>
      </c>
      <c r="O3622" s="1">
        <v>59.446630772803843</v>
      </c>
      <c r="P3622" s="1">
        <v>0</v>
      </c>
      <c r="Q3622" s="1">
        <v>5.9358671267264143</v>
      </c>
      <c r="R3622" s="1">
        <v>233.88464307884129</v>
      </c>
      <c r="S3622" s="1">
        <v>0</v>
      </c>
      <c r="T3622" s="1">
        <v>1442.4213999999999</v>
      </c>
      <c r="U3622" s="1">
        <v>0</v>
      </c>
      <c r="V3622" s="1">
        <v>831</v>
      </c>
      <c r="W3622" s="1">
        <v>0</v>
      </c>
      <c r="X3622" s="1">
        <v>107.7801633556294</v>
      </c>
      <c r="Y3622" s="1">
        <v>3986.920979999999</v>
      </c>
      <c r="Z3622" s="1">
        <v>126.7984301162623</v>
      </c>
      <c r="AA3622" s="1">
        <v>3202.8623118344049</v>
      </c>
      <c r="AB3622" s="1">
        <v>0</v>
      </c>
      <c r="AC3622" s="1">
        <v>11.53936</v>
      </c>
      <c r="AD3622" s="1">
        <v>57.148475114833133</v>
      </c>
      <c r="AE3622" s="1"/>
      <c r="AF3622" s="1">
        <v>500.08893563449033</v>
      </c>
      <c r="AG3622" s="1">
        <v>10201</v>
      </c>
      <c r="AH3622" s="1">
        <v>919.17981987668918</v>
      </c>
      <c r="AI3622" s="1">
        <v>102.93717599999999</v>
      </c>
      <c r="AJ3622" s="1">
        <v>1135.4713358399999</v>
      </c>
      <c r="AK3622" s="1"/>
      <c r="AL3622" s="1">
        <v>24460.9375</v>
      </c>
      <c r="AM3622" s="1">
        <v>21496.611328125</v>
      </c>
      <c r="AN3622" s="1">
        <v>2964.326416015625</v>
      </c>
      <c r="AO3622" t="s">
        <v>16432</v>
      </c>
    </row>
    <row r="3623" spans="1:41" x14ac:dyDescent="0.25">
      <c r="A3623" s="1">
        <v>2020</v>
      </c>
      <c r="B3623" t="s">
        <v>2625</v>
      </c>
      <c r="C3623" t="s">
        <v>7088</v>
      </c>
      <c r="D3623" t="s">
        <v>7224</v>
      </c>
      <c r="E3623" t="s">
        <v>7823</v>
      </c>
      <c r="F3623" t="s">
        <v>9542</v>
      </c>
      <c r="G3623" t="s">
        <v>11711</v>
      </c>
      <c r="H3623" t="s">
        <v>12709</v>
      </c>
      <c r="I3623" s="1">
        <v>371.4228</v>
      </c>
      <c r="J3623" s="1">
        <v>151.22199465</v>
      </c>
      <c r="K3623" s="1"/>
      <c r="L3623" s="1">
        <v>53.565000000000012</v>
      </c>
      <c r="M3623" s="1">
        <v>312.12</v>
      </c>
      <c r="N3623" s="1">
        <v>55.195259999999998</v>
      </c>
      <c r="O3623" s="1">
        <v>51.918049999999987</v>
      </c>
      <c r="P3623" s="1">
        <v>0</v>
      </c>
      <c r="Q3623" s="1">
        <v>5.9137197966655553</v>
      </c>
      <c r="R3623" s="1">
        <v>250.70951448366401</v>
      </c>
      <c r="S3623" s="1">
        <v>0</v>
      </c>
      <c r="T3623" s="1">
        <v>636.72479999999996</v>
      </c>
      <c r="U3623" s="1">
        <v>0</v>
      </c>
      <c r="V3623" s="1">
        <v>1356</v>
      </c>
      <c r="W3623" s="1">
        <v>0</v>
      </c>
      <c r="X3623" s="1">
        <v>107.7801633556294</v>
      </c>
      <c r="Y3623" s="1">
        <v>3880.5226396847538</v>
      </c>
      <c r="Z3623" s="1">
        <v>126</v>
      </c>
      <c r="AA3623" s="1">
        <v>2433</v>
      </c>
      <c r="AB3623" s="1"/>
      <c r="AC3623" s="1">
        <v>11.875310000000001</v>
      </c>
      <c r="AD3623" s="1">
        <v>56.027970631584438</v>
      </c>
      <c r="AE3623" s="1">
        <v>0</v>
      </c>
      <c r="AF3623" s="1">
        <v>933.86304000000018</v>
      </c>
      <c r="AG3623" s="1">
        <v>19106</v>
      </c>
      <c r="AH3623" s="1">
        <v>1220</v>
      </c>
      <c r="AI3623" s="1">
        <v>100.9188</v>
      </c>
      <c r="AJ3623" s="1">
        <v>1113.2071920000001</v>
      </c>
      <c r="AK3623" s="1"/>
      <c r="AL3623" s="1">
        <v>32333.984375</v>
      </c>
      <c r="AM3623" s="1">
        <v>29848.49609375</v>
      </c>
      <c r="AN3623" s="1">
        <v>2485.48974609375</v>
      </c>
      <c r="AO3623" t="s">
        <v>16433</v>
      </c>
    </row>
    <row r="3624" spans="1:41" x14ac:dyDescent="0.25">
      <c r="A3624" s="1">
        <v>2020</v>
      </c>
      <c r="B3624" t="s">
        <v>2626</v>
      </c>
      <c r="C3624" t="s">
        <v>7088</v>
      </c>
      <c r="D3624" t="s">
        <v>7224</v>
      </c>
      <c r="E3624" t="s">
        <v>7823</v>
      </c>
      <c r="F3624" t="s">
        <v>9542</v>
      </c>
      <c r="G3624" t="s">
        <v>11711</v>
      </c>
      <c r="H3624" t="s">
        <v>12709</v>
      </c>
      <c r="I3624" s="1">
        <v>350</v>
      </c>
      <c r="J3624" s="1">
        <v>1242.2300639474629</v>
      </c>
      <c r="K3624" s="1">
        <v>0</v>
      </c>
      <c r="L3624" s="1">
        <v>0</v>
      </c>
      <c r="M3624" s="1">
        <v>100</v>
      </c>
      <c r="N3624" s="1">
        <v>0</v>
      </c>
      <c r="O3624" s="1">
        <v>50</v>
      </c>
      <c r="P3624" s="1">
        <v>0</v>
      </c>
      <c r="Q3624" s="1">
        <v>0</v>
      </c>
      <c r="R3624" s="1">
        <v>154.88570000000001</v>
      </c>
      <c r="S3624" s="1">
        <v>55.553891999999998</v>
      </c>
      <c r="T3624" s="1">
        <v>182</v>
      </c>
      <c r="U3624" s="1">
        <v>257.94400000000002</v>
      </c>
      <c r="V3624" s="1">
        <v>655</v>
      </c>
      <c r="W3624" s="1">
        <v>0</v>
      </c>
      <c r="X3624" s="1">
        <v>490.3</v>
      </c>
      <c r="Y3624" s="1">
        <v>1288</v>
      </c>
      <c r="Z3624" s="1">
        <v>0</v>
      </c>
      <c r="AA3624" s="1">
        <v>5079</v>
      </c>
      <c r="AB3624" s="1">
        <v>0</v>
      </c>
      <c r="AC3624" s="1">
        <v>50</v>
      </c>
      <c r="AD3624" s="1">
        <v>206.94800000000001</v>
      </c>
      <c r="AE3624" s="1"/>
      <c r="AF3624" s="1">
        <v>1574.241541146645</v>
      </c>
      <c r="AG3624" s="1">
        <v>26647</v>
      </c>
      <c r="AH3624" s="1">
        <v>4448</v>
      </c>
      <c r="AI3624" s="1">
        <v>178</v>
      </c>
      <c r="AJ3624" s="1">
        <v>2395.83617</v>
      </c>
      <c r="AK3624" s="1"/>
      <c r="AL3624" s="1">
        <v>45404.9375</v>
      </c>
      <c r="AM3624" s="1">
        <v>39694.13671875</v>
      </c>
      <c r="AN3624" s="1">
        <v>5710.8017578125</v>
      </c>
      <c r="AO3624" t="s">
        <v>16434</v>
      </c>
    </row>
    <row r="3625" spans="1:41" x14ac:dyDescent="0.25">
      <c r="A3625" s="1">
        <v>2020</v>
      </c>
      <c r="B3625" t="s">
        <v>2627</v>
      </c>
      <c r="C3625" t="s">
        <v>7088</v>
      </c>
      <c r="D3625" t="s">
        <v>7224</v>
      </c>
      <c r="E3625" t="s">
        <v>7823</v>
      </c>
      <c r="F3625" t="s">
        <v>9542</v>
      </c>
      <c r="G3625" t="s">
        <v>11711</v>
      </c>
      <c r="H3625" t="s">
        <v>12709</v>
      </c>
      <c r="I3625" s="1">
        <v>357.7</v>
      </c>
      <c r="J3625" s="1">
        <v>2230.0841273635669</v>
      </c>
      <c r="K3625" s="1">
        <v>0</v>
      </c>
      <c r="L3625" s="1">
        <v>114.6348126</v>
      </c>
      <c r="M3625" s="1">
        <v>306</v>
      </c>
      <c r="N3625" s="1">
        <v>0</v>
      </c>
      <c r="O3625" s="1">
        <v>51</v>
      </c>
      <c r="P3625" s="1">
        <v>0</v>
      </c>
      <c r="Q3625" s="1">
        <v>5.8307394315121437</v>
      </c>
      <c r="R3625" s="1">
        <v>42.601213323645069</v>
      </c>
      <c r="S3625" s="1">
        <v>50.749999999999993</v>
      </c>
      <c r="T3625" s="1">
        <v>0</v>
      </c>
      <c r="U3625" s="1">
        <v>95.95</v>
      </c>
      <c r="V3625" s="1">
        <v>766</v>
      </c>
      <c r="W3625" s="1">
        <v>0</v>
      </c>
      <c r="X3625" s="1">
        <v>529.745</v>
      </c>
      <c r="Y3625" s="1">
        <v>4000.0653811238622</v>
      </c>
      <c r="Z3625" s="1">
        <v>54.551042027658191</v>
      </c>
      <c r="AA3625" s="1">
        <v>2433</v>
      </c>
      <c r="AB3625" s="1">
        <v>0</v>
      </c>
      <c r="AC3625" s="1">
        <v>11.87532</v>
      </c>
      <c r="AD3625" s="1">
        <v>55.532766840495988</v>
      </c>
      <c r="AE3625" s="1">
        <v>0</v>
      </c>
      <c r="AF3625" s="1">
        <v>1087.9885850400001</v>
      </c>
      <c r="AG3625" s="1">
        <v>17808</v>
      </c>
      <c r="AH3625" s="1">
        <v>2091.0124999999998</v>
      </c>
      <c r="AI3625" s="1">
        <v>98.94</v>
      </c>
      <c r="AJ3625" s="1">
        <v>1748.870784</v>
      </c>
      <c r="AK3625" s="1"/>
      <c r="AL3625" s="1">
        <v>33940.12890625</v>
      </c>
      <c r="AM3625" s="1">
        <v>30757.15234375</v>
      </c>
      <c r="AN3625" s="1">
        <v>3182.980224609375</v>
      </c>
      <c r="AO3625" t="s">
        <v>16435</v>
      </c>
    </row>
    <row r="3626" spans="1:41" x14ac:dyDescent="0.25">
      <c r="A3626" s="1">
        <v>2020</v>
      </c>
      <c r="B3626" t="s">
        <v>2628</v>
      </c>
      <c r="C3626" t="s">
        <v>7088</v>
      </c>
      <c r="D3626" t="s">
        <v>7224</v>
      </c>
      <c r="E3626" t="s">
        <v>7823</v>
      </c>
      <c r="F3626" t="s">
        <v>9542</v>
      </c>
      <c r="G3626" t="s">
        <v>11711</v>
      </c>
      <c r="H3626" t="s">
        <v>12709</v>
      </c>
      <c r="I3626" s="1">
        <v>0</v>
      </c>
      <c r="J3626" s="1">
        <v>989</v>
      </c>
      <c r="K3626" s="1">
        <v>91.529610496656062</v>
      </c>
      <c r="L3626" s="1">
        <v>157.84440000000001</v>
      </c>
      <c r="M3626" s="1">
        <v>201.79687499999989</v>
      </c>
      <c r="N3626" s="1">
        <v>0</v>
      </c>
      <c r="O3626" s="1">
        <v>61</v>
      </c>
      <c r="P3626" s="1">
        <v>0</v>
      </c>
      <c r="Q3626" s="1">
        <v>7.453189898097599</v>
      </c>
      <c r="R3626" s="1">
        <v>22.593750951131241</v>
      </c>
      <c r="S3626" s="1">
        <v>0</v>
      </c>
      <c r="T3626" s="1">
        <v>119.3435018546176</v>
      </c>
      <c r="U3626" s="1"/>
      <c r="V3626" s="1">
        <v>901</v>
      </c>
      <c r="W3626" s="1">
        <v>0</v>
      </c>
      <c r="X3626" s="1">
        <v>34.777999999999999</v>
      </c>
      <c r="Y3626" s="1">
        <v>906</v>
      </c>
      <c r="Z3626" s="1">
        <v>76.14</v>
      </c>
      <c r="AA3626" s="1">
        <v>2817.174184274566</v>
      </c>
      <c r="AB3626" s="1">
        <v>139</v>
      </c>
      <c r="AC3626" s="1">
        <v>12.1</v>
      </c>
      <c r="AD3626" s="1">
        <v>111.79784847146399</v>
      </c>
      <c r="AE3626" s="1">
        <v>0</v>
      </c>
      <c r="AF3626" s="1">
        <v>1404.3756988120331</v>
      </c>
      <c r="AG3626" s="1">
        <v>20802</v>
      </c>
      <c r="AH3626" s="1">
        <v>3218.8681800765089</v>
      </c>
      <c r="AI3626" s="1">
        <v>0</v>
      </c>
      <c r="AJ3626" s="1">
        <v>1310.0820691495669</v>
      </c>
      <c r="AK3626" s="1">
        <v>0</v>
      </c>
      <c r="AL3626" s="1">
        <v>33383.87890625</v>
      </c>
      <c r="AM3626" s="1">
        <v>29405.763671875</v>
      </c>
      <c r="AN3626" s="1">
        <v>3978.114013671875</v>
      </c>
      <c r="AO3626" t="s">
        <v>16436</v>
      </c>
    </row>
    <row r="3627" spans="1:41" x14ac:dyDescent="0.25">
      <c r="A3627" s="1">
        <v>2020</v>
      </c>
      <c r="B3627" t="s">
        <v>2629</v>
      </c>
      <c r="C3627" t="s">
        <v>7088</v>
      </c>
      <c r="D3627" t="s">
        <v>7224</v>
      </c>
      <c r="E3627" t="s">
        <v>7823</v>
      </c>
      <c r="F3627" t="s">
        <v>9542</v>
      </c>
      <c r="G3627" t="s">
        <v>11711</v>
      </c>
      <c r="H3627" t="s">
        <v>12709</v>
      </c>
      <c r="I3627" s="1">
        <v>357</v>
      </c>
      <c r="J3627" s="1">
        <v>4086.013185543241</v>
      </c>
      <c r="K3627" s="1"/>
      <c r="L3627" s="1">
        <v>0</v>
      </c>
      <c r="M3627" s="1">
        <v>300</v>
      </c>
      <c r="N3627" s="1">
        <v>0</v>
      </c>
      <c r="O3627" s="1">
        <v>50</v>
      </c>
      <c r="P3627" s="1">
        <v>0</v>
      </c>
      <c r="Q3627" s="1">
        <v>5.8581659821718013</v>
      </c>
      <c r="R3627" s="1">
        <v>51.304000000000002</v>
      </c>
      <c r="S3627" s="1">
        <v>0</v>
      </c>
      <c r="T3627" s="1">
        <v>253.6318265900525</v>
      </c>
      <c r="U3627" s="1">
        <v>175</v>
      </c>
      <c r="V3627" s="1">
        <v>750</v>
      </c>
      <c r="W3627" s="1">
        <v>0</v>
      </c>
      <c r="X3627" s="1">
        <v>255</v>
      </c>
      <c r="Y3627" s="1">
        <v>1288</v>
      </c>
      <c r="Z3627" s="1">
        <v>18.805964800000002</v>
      </c>
      <c r="AA3627" s="1">
        <v>2779</v>
      </c>
      <c r="AB3627" s="1">
        <v>0</v>
      </c>
      <c r="AC3627" s="1">
        <v>50</v>
      </c>
      <c r="AD3627" s="1">
        <v>515.82648638572812</v>
      </c>
      <c r="AE3627" s="1">
        <v>0</v>
      </c>
      <c r="AF3627" s="1">
        <v>1937.4083916863781</v>
      </c>
      <c r="AG3627" s="1">
        <v>30140</v>
      </c>
      <c r="AH3627" s="1">
        <v>4571.8523844957608</v>
      </c>
      <c r="AI3627" s="1">
        <v>178</v>
      </c>
      <c r="AJ3627" s="1">
        <v>2498.8707839999988</v>
      </c>
      <c r="AK3627" s="1"/>
      <c r="AL3627" s="1">
        <v>50261.5703125</v>
      </c>
      <c r="AM3627" s="1">
        <v>44137.26171875</v>
      </c>
      <c r="AN3627" s="1">
        <v>6124.310546875</v>
      </c>
      <c r="AO3627" t="s">
        <v>16437</v>
      </c>
    </row>
    <row r="3628" spans="1:41" x14ac:dyDescent="0.25">
      <c r="A3628" s="1">
        <v>2020</v>
      </c>
      <c r="B3628" t="s">
        <v>2630</v>
      </c>
      <c r="C3628" t="s">
        <v>7088</v>
      </c>
      <c r="D3628" t="s">
        <v>7224</v>
      </c>
      <c r="E3628" t="s">
        <v>7823</v>
      </c>
      <c r="F3628" t="s">
        <v>9542</v>
      </c>
      <c r="G3628" t="s">
        <v>11711</v>
      </c>
      <c r="H3628" t="s">
        <v>12709</v>
      </c>
      <c r="I3628" s="1">
        <v>0</v>
      </c>
      <c r="J3628" s="1">
        <v>1075</v>
      </c>
      <c r="K3628" s="1">
        <v>89.297180972347377</v>
      </c>
      <c r="L3628" s="1">
        <v>147.05600000000001</v>
      </c>
      <c r="M3628" s="1">
        <v>197.31249999999989</v>
      </c>
      <c r="N3628" s="1">
        <v>0</v>
      </c>
      <c r="O3628" s="1">
        <v>60.17170069671927</v>
      </c>
      <c r="P3628" s="1">
        <v>0</v>
      </c>
      <c r="Q3628" s="1">
        <v>5.8940881752091929</v>
      </c>
      <c r="R3628" s="1">
        <v>33.721355231239237</v>
      </c>
      <c r="S3628" s="1">
        <v>0</v>
      </c>
      <c r="T3628" s="1">
        <v>1485.9089708749991</v>
      </c>
      <c r="U3628" s="1"/>
      <c r="V3628" s="1">
        <v>522</v>
      </c>
      <c r="W3628" s="1">
        <v>0</v>
      </c>
      <c r="X3628" s="1">
        <v>55.780163355629362</v>
      </c>
      <c r="Y3628" s="1">
        <v>1509.5160000000001</v>
      </c>
      <c r="Z3628" s="1">
        <v>125.6968471707648</v>
      </c>
      <c r="AA3628" s="1">
        <v>2777.0610274561141</v>
      </c>
      <c r="AB3628" s="1">
        <v>139</v>
      </c>
      <c r="AC3628" s="1">
        <v>11.540509999999999</v>
      </c>
      <c r="AD3628" s="1">
        <v>56.499742831423433</v>
      </c>
      <c r="AE3628" s="1">
        <v>0</v>
      </c>
      <c r="AF3628" s="1">
        <v>1206.64635084372</v>
      </c>
      <c r="AG3628" s="1">
        <v>15666.495123866391</v>
      </c>
      <c r="AH3628" s="1">
        <v>2118.4643830502009</v>
      </c>
      <c r="AI3628" s="1">
        <v>104.99591952</v>
      </c>
      <c r="AJ3628" s="1">
        <v>1033.7505847600589</v>
      </c>
      <c r="AK3628" s="1"/>
      <c r="AL3628" s="1">
        <v>28421.80859375</v>
      </c>
      <c r="AM3628" s="1">
        <v>24114.376953125</v>
      </c>
      <c r="AN3628" s="1">
        <v>4307.4306640625</v>
      </c>
      <c r="AO3628" t="s">
        <v>16438</v>
      </c>
    </row>
    <row r="3629" spans="1:41" x14ac:dyDescent="0.25">
      <c r="A3629" s="1">
        <v>2020</v>
      </c>
      <c r="B3629" t="s">
        <v>2631</v>
      </c>
      <c r="C3629" t="s">
        <v>7088</v>
      </c>
      <c r="D3629" t="s">
        <v>7224</v>
      </c>
      <c r="E3629" t="s">
        <v>7823</v>
      </c>
      <c r="F3629" t="s">
        <v>9542</v>
      </c>
      <c r="G3629" t="s">
        <v>11711</v>
      </c>
      <c r="H3629" t="s">
        <v>12709</v>
      </c>
      <c r="I3629" s="1">
        <v>0</v>
      </c>
      <c r="J3629" s="1">
        <v>1329.6220000000001</v>
      </c>
      <c r="K3629" s="1">
        <v>94</v>
      </c>
      <c r="L3629" s="1">
        <v>137.84228011791359</v>
      </c>
      <c r="M3629" s="1">
        <v>201.24999999999989</v>
      </c>
      <c r="N3629" s="1">
        <v>0</v>
      </c>
      <c r="O3629" s="1">
        <v>62.406002067581127</v>
      </c>
      <c r="P3629" s="1">
        <v>0</v>
      </c>
      <c r="Q3629" s="1">
        <v>6.6944930220000014</v>
      </c>
      <c r="R3629" s="1">
        <v>22.55347566211621</v>
      </c>
      <c r="S3629" s="1">
        <v>0</v>
      </c>
      <c r="T3629" s="1">
        <v>116</v>
      </c>
      <c r="U3629" s="1"/>
      <c r="V3629" s="1">
        <v>927.75473457031217</v>
      </c>
      <c r="W3629" s="1">
        <v>0</v>
      </c>
      <c r="X3629" s="1">
        <v>95.524183722320004</v>
      </c>
      <c r="Y3629" s="1">
        <v>1140</v>
      </c>
      <c r="Z3629" s="1">
        <v>69.853474207418955</v>
      </c>
      <c r="AA3629" s="1">
        <v>2698.4667478969468</v>
      </c>
      <c r="AB3629" s="1">
        <v>134</v>
      </c>
      <c r="AC3629" s="1">
        <v>62.337370000000007</v>
      </c>
      <c r="AD3629" s="1">
        <v>100.41739533000001</v>
      </c>
      <c r="AE3629" s="1">
        <v>0</v>
      </c>
      <c r="AF3629" s="1">
        <v>1617.3494200501859</v>
      </c>
      <c r="AG3629" s="1">
        <v>20861.638968230149</v>
      </c>
      <c r="AH3629" s="1">
        <v>3009.5</v>
      </c>
      <c r="AI3629" s="1">
        <v>0</v>
      </c>
      <c r="AJ3629" s="1">
        <v>1310.0820691495669</v>
      </c>
      <c r="AK3629" s="1">
        <v>0</v>
      </c>
      <c r="AL3629" s="1">
        <v>33997.29296875</v>
      </c>
      <c r="AM3629" s="1">
        <v>30184.1953125</v>
      </c>
      <c r="AN3629" s="1">
        <v>3813.09765625</v>
      </c>
      <c r="AO3629" t="s">
        <v>16439</v>
      </c>
    </row>
    <row r="3630" spans="1:41" x14ac:dyDescent="0.25">
      <c r="A3630" s="1">
        <v>2020</v>
      </c>
      <c r="B3630" t="s">
        <v>2632</v>
      </c>
      <c r="C3630" t="s">
        <v>7088</v>
      </c>
      <c r="D3630" t="s">
        <v>7224</v>
      </c>
      <c r="E3630" t="s">
        <v>7824</v>
      </c>
      <c r="F3630" t="s">
        <v>9543</v>
      </c>
      <c r="G3630" t="s">
        <v>11712</v>
      </c>
      <c r="H3630" t="s">
        <v>12709</v>
      </c>
      <c r="I3630" s="1">
        <v>4298.5488251641309</v>
      </c>
      <c r="J3630" s="1">
        <v>9028.8525015542564</v>
      </c>
      <c r="K3630" s="1">
        <v>596.03711057328007</v>
      </c>
      <c r="L3630" s="1">
        <v>1762.1453585859549</v>
      </c>
      <c r="M3630" s="1">
        <v>2765.081070882281</v>
      </c>
      <c r="N3630" s="1">
        <v>3724.9367551793284</v>
      </c>
      <c r="O3630" s="1">
        <v>8776.1477603785261</v>
      </c>
      <c r="P3630" s="1">
        <v>9565.84574281598</v>
      </c>
      <c r="Q3630" s="1">
        <v>2932.0217776328618</v>
      </c>
      <c r="R3630" s="1">
        <v>3119.0756806739323</v>
      </c>
      <c r="S3630" s="1">
        <v>4385.2220127525752</v>
      </c>
      <c r="T3630" s="1">
        <v>7229.1629747749321</v>
      </c>
      <c r="U3630" s="1">
        <v>1536.7135009235856</v>
      </c>
      <c r="V3630" s="1">
        <v>1259.3496969934454</v>
      </c>
      <c r="W3630" s="1">
        <v>1280.5945841029879</v>
      </c>
      <c r="X3630" s="1">
        <v>8554.0829986403714</v>
      </c>
      <c r="Y3630" s="1">
        <v>20743.271719456232</v>
      </c>
      <c r="Z3630" s="1">
        <v>11349.912749583547</v>
      </c>
      <c r="AA3630" s="1">
        <v>74271.02994527531</v>
      </c>
      <c r="AB3630" s="1">
        <v>463.84670189168133</v>
      </c>
      <c r="AC3630" s="1">
        <v>9740.5328827090289</v>
      </c>
      <c r="AD3630" s="1">
        <v>7882.0089558909604</v>
      </c>
      <c r="AE3630" s="1">
        <v>9662.463099370314</v>
      </c>
      <c r="AF3630" s="1">
        <v>17683.844112494909</v>
      </c>
      <c r="AG3630" s="1">
        <v>66052.218771308573</v>
      </c>
      <c r="AH3630" s="1">
        <v>16082.599292245019</v>
      </c>
      <c r="AI3630" s="1">
        <v>869.86009998516329</v>
      </c>
      <c r="AJ3630" s="1">
        <v>20435.886718639867</v>
      </c>
      <c r="AK3630" s="1">
        <v>732.35846952617885</v>
      </c>
      <c r="AL3630" s="1">
        <v>326783.65625</v>
      </c>
      <c r="AM3630" s="1">
        <v>267166.65625</v>
      </c>
      <c r="AN3630" s="1">
        <v>59617</v>
      </c>
      <c r="AO3630" t="s">
        <v>16440</v>
      </c>
    </row>
    <row r="3631" spans="1:41" x14ac:dyDescent="0.25">
      <c r="A3631" s="1">
        <v>2020</v>
      </c>
      <c r="B3631" t="s">
        <v>2633</v>
      </c>
      <c r="C3631" t="s">
        <v>7088</v>
      </c>
      <c r="D3631" t="s">
        <v>7224</v>
      </c>
      <c r="E3631" t="s">
        <v>7824</v>
      </c>
      <c r="F3631" t="s">
        <v>9543</v>
      </c>
      <c r="G3631" t="s">
        <v>11712</v>
      </c>
      <c r="H3631" t="s">
        <v>12709</v>
      </c>
      <c r="I3631" s="1">
        <v>6780.0002850910923</v>
      </c>
      <c r="J3631" s="1">
        <v>7804.5347448376642</v>
      </c>
      <c r="K3631" s="1">
        <v>605.14104650937986</v>
      </c>
      <c r="L3631" s="1">
        <v>1806.9511648770083</v>
      </c>
      <c r="M3631" s="1">
        <v>5397.4950502357624</v>
      </c>
      <c r="N3631" s="1">
        <v>3993.9309069619071</v>
      </c>
      <c r="O3631" s="1">
        <v>7509.8003871814044</v>
      </c>
      <c r="P3631" s="1">
        <v>9063.3320369397261</v>
      </c>
      <c r="Q3631" s="1">
        <v>1949.0093265983351</v>
      </c>
      <c r="R3631" s="1">
        <v>5142.8550121773605</v>
      </c>
      <c r="S3631" s="1">
        <v>4688.8272130198466</v>
      </c>
      <c r="T3631" s="1">
        <v>8108.8900232256901</v>
      </c>
      <c r="U3631" s="1">
        <v>1636.3013897613632</v>
      </c>
      <c r="V3631" s="1">
        <v>1716.1800079006014</v>
      </c>
      <c r="W3631" s="1">
        <v>1222.3849139489473</v>
      </c>
      <c r="X3631" s="1">
        <v>9610.7004601708777</v>
      </c>
      <c r="Y3631" s="1">
        <v>26299.429881297649</v>
      </c>
      <c r="Z3631" s="1">
        <v>11630.810913910282</v>
      </c>
      <c r="AA3631" s="1">
        <v>74958.403797970677</v>
      </c>
      <c r="AB3631" s="1"/>
      <c r="AC3631" s="1">
        <v>9636.2660246153646</v>
      </c>
      <c r="AD3631" s="1">
        <v>12416.094150607336</v>
      </c>
      <c r="AE3631" s="1">
        <v>8573.6383469448938</v>
      </c>
      <c r="AF3631" s="1">
        <v>17988.417572630842</v>
      </c>
      <c r="AG3631" s="1">
        <v>70939.474600201589</v>
      </c>
      <c r="AH3631" s="1">
        <v>16629.27595807776</v>
      </c>
      <c r="AI3631" s="1">
        <v>762.47771860181865</v>
      </c>
      <c r="AJ3631" s="1">
        <v>25641.865355190541</v>
      </c>
      <c r="AK3631" s="1">
        <v>619.58259506770355</v>
      </c>
      <c r="AL3631" s="1">
        <v>353132.09375</v>
      </c>
      <c r="AM3631" s="1">
        <v>285561.40625</v>
      </c>
      <c r="AN3631" s="1">
        <v>67570.671875</v>
      </c>
      <c r="AO3631" t="s">
        <v>16441</v>
      </c>
    </row>
    <row r="3632" spans="1:41" x14ac:dyDescent="0.25">
      <c r="A3632" s="1">
        <v>2020</v>
      </c>
      <c r="B3632" t="s">
        <v>2634</v>
      </c>
      <c r="C3632" t="s">
        <v>7088</v>
      </c>
      <c r="D3632" t="s">
        <v>7224</v>
      </c>
      <c r="E3632" t="s">
        <v>7824</v>
      </c>
      <c r="F3632" t="s">
        <v>9543</v>
      </c>
      <c r="G3632" t="s">
        <v>11712</v>
      </c>
      <c r="H3632" t="s">
        <v>12709</v>
      </c>
      <c r="I3632" s="1">
        <v>6509.9136581705998</v>
      </c>
      <c r="J3632" s="1">
        <v>35549.261560709114</v>
      </c>
      <c r="K3632" s="1">
        <v>721.11262584418694</v>
      </c>
      <c r="L3632" s="1">
        <v>981.14332211869555</v>
      </c>
      <c r="M3632" s="1">
        <v>9401.2377079847902</v>
      </c>
      <c r="N3632" s="1">
        <v>8099.2205722142808</v>
      </c>
      <c r="O3632" s="1">
        <v>7798.1492969298361</v>
      </c>
      <c r="P3632" s="1">
        <v>8209.45344665417</v>
      </c>
      <c r="Q3632" s="1">
        <v>3805.7468117492735</v>
      </c>
      <c r="R3632" s="1">
        <v>3852.152049151859</v>
      </c>
      <c r="S3632" s="1">
        <v>7243.8196049163753</v>
      </c>
      <c r="T3632" s="1">
        <v>6762.6827852249071</v>
      </c>
      <c r="U3632" s="1">
        <v>749.4382889855799</v>
      </c>
      <c r="V3632" s="1">
        <v>7187.2905732152585</v>
      </c>
      <c r="W3632" s="1">
        <v>1324.820643990781</v>
      </c>
      <c r="X3632" s="1">
        <v>10673.514394679381</v>
      </c>
      <c r="Y3632" s="1">
        <v>28508.588167550573</v>
      </c>
      <c r="Z3632" s="1">
        <v>6921.2178078949337</v>
      </c>
      <c r="AA3632" s="1">
        <v>98260.67223279574</v>
      </c>
      <c r="AB3632" s="1">
        <v>696.8057700956532</v>
      </c>
      <c r="AC3632" s="1">
        <v>8899.0240109061197</v>
      </c>
      <c r="AD3632" s="1">
        <v>10019.601767918062</v>
      </c>
      <c r="AE3632" s="1">
        <v>10461.094223177415</v>
      </c>
      <c r="AF3632" s="1">
        <v>20261.38759851686</v>
      </c>
      <c r="AG3632" s="1">
        <v>94754.054913178305</v>
      </c>
      <c r="AH3632" s="1">
        <v>13458.847379119734</v>
      </c>
      <c r="AI3632" s="1">
        <v>600.88099501506554</v>
      </c>
      <c r="AJ3632" s="1">
        <v>20982.0548185519</v>
      </c>
      <c r="AK3632" s="1">
        <v>1261.1183783406416</v>
      </c>
      <c r="AL3632" s="1">
        <v>433954.3125</v>
      </c>
      <c r="AM3632" s="1">
        <v>363991.71875</v>
      </c>
      <c r="AN3632" s="1">
        <v>69962.59375</v>
      </c>
      <c r="AO3632" t="s">
        <v>16442</v>
      </c>
    </row>
    <row r="3633" spans="1:41" x14ac:dyDescent="0.25">
      <c r="A3633" s="1">
        <v>2020</v>
      </c>
      <c r="B3633" t="s">
        <v>2635</v>
      </c>
      <c r="C3633" t="s">
        <v>7088</v>
      </c>
      <c r="D3633" t="s">
        <v>7224</v>
      </c>
      <c r="E3633" t="s">
        <v>7824</v>
      </c>
      <c r="F3633" t="s">
        <v>9543</v>
      </c>
      <c r="G3633" t="s">
        <v>11712</v>
      </c>
      <c r="H3633" t="s">
        <v>12709</v>
      </c>
      <c r="I3633" s="1">
        <v>2809.9514452367398</v>
      </c>
      <c r="J3633" s="1">
        <v>7664.841376797599</v>
      </c>
      <c r="K3633" s="1">
        <v>650.99660445929703</v>
      </c>
      <c r="L3633" s="1">
        <v>1593.7769977346254</v>
      </c>
      <c r="M3633" s="1">
        <v>3753.9578208180178</v>
      </c>
      <c r="N3633" s="1">
        <v>1119.3218453320869</v>
      </c>
      <c r="O3633" s="1">
        <v>6822.5915326101467</v>
      </c>
      <c r="P3633" s="1">
        <v>7989.7266878742721</v>
      </c>
      <c r="Q3633" s="1">
        <v>1811.6953526171867</v>
      </c>
      <c r="R3633" s="1">
        <v>4637.8112395710923</v>
      </c>
      <c r="S3633" s="1">
        <v>5295.0175793968056</v>
      </c>
      <c r="T3633" s="1">
        <v>8122.1327769168411</v>
      </c>
      <c r="U3633" s="1">
        <v>1885.3122882167629</v>
      </c>
      <c r="V3633" s="1">
        <v>1738.4429098366916</v>
      </c>
      <c r="W3633" s="1">
        <v>2464.2244349589209</v>
      </c>
      <c r="X3633" s="1">
        <v>9336.8902828697646</v>
      </c>
      <c r="Y3633" s="1">
        <v>32438.265833123427</v>
      </c>
      <c r="Z3633" s="1">
        <v>8005.6632318693128</v>
      </c>
      <c r="AA3633" s="1">
        <v>71227.600790833676</v>
      </c>
      <c r="AB3633" s="1">
        <v>673.06428596639182</v>
      </c>
      <c r="AC3633" s="1">
        <v>9617.3195019404575</v>
      </c>
      <c r="AD3633" s="1">
        <v>11772.84756279507</v>
      </c>
      <c r="AE3633" s="1">
        <v>13348.250150719272</v>
      </c>
      <c r="AF3633" s="1">
        <v>20486.164332419685</v>
      </c>
      <c r="AG3633" s="1">
        <v>69743.866913583275</v>
      </c>
      <c r="AH3633" s="1">
        <v>12652.137397401028</v>
      </c>
      <c r="AI3633" s="1">
        <v>772.36885274831855</v>
      </c>
      <c r="AJ3633" s="1">
        <v>27519.075325206792</v>
      </c>
      <c r="AK3633" s="1">
        <v>728.23348973412885</v>
      </c>
      <c r="AL3633" s="1">
        <v>346681.5</v>
      </c>
      <c r="AM3633" s="1">
        <v>283637.0625</v>
      </c>
      <c r="AN3633" s="1">
        <v>63044.4609375</v>
      </c>
      <c r="AO3633" t="s">
        <v>16443</v>
      </c>
    </row>
    <row r="3634" spans="1:41" x14ac:dyDescent="0.25">
      <c r="A3634" s="1">
        <v>2020</v>
      </c>
      <c r="B3634" t="s">
        <v>2636</v>
      </c>
      <c r="C3634" t="s">
        <v>7088</v>
      </c>
      <c r="D3634" t="s">
        <v>7224</v>
      </c>
      <c r="E3634" t="s">
        <v>7824</v>
      </c>
      <c r="F3634" t="s">
        <v>9543</v>
      </c>
      <c r="G3634" t="s">
        <v>11712</v>
      </c>
      <c r="H3634" t="s">
        <v>12709</v>
      </c>
      <c r="I3634" s="1">
        <v>7102.0580097931906</v>
      </c>
      <c r="J3634" s="1">
        <v>53740.261194922066</v>
      </c>
      <c r="K3634" s="1">
        <v>959.44620958044004</v>
      </c>
      <c r="L3634" s="1">
        <v>1053.2347716405504</v>
      </c>
      <c r="M3634" s="1">
        <v>12451.240135566386</v>
      </c>
      <c r="N3634" s="1">
        <v>9272.5064916595311</v>
      </c>
      <c r="O3634" s="1">
        <v>8563.6858577727035</v>
      </c>
      <c r="P3634" s="1">
        <v>7212.7231228768751</v>
      </c>
      <c r="Q3634" s="1">
        <v>5132.54465655887</v>
      </c>
      <c r="R3634" s="1">
        <v>4150.1108133836196</v>
      </c>
      <c r="S3634" s="1">
        <v>5541.0713676892829</v>
      </c>
      <c r="T3634" s="1">
        <v>6859.5013837756633</v>
      </c>
      <c r="U3634" s="1">
        <v>749.23046703191665</v>
      </c>
      <c r="V3634" s="1">
        <v>4865.1469031871084</v>
      </c>
      <c r="W3634" s="1">
        <v>3239.478494145194</v>
      </c>
      <c r="X3634" s="1">
        <v>11885.813689583307</v>
      </c>
      <c r="Y3634" s="1">
        <v>34368.117847785637</v>
      </c>
      <c r="Z3634" s="1">
        <v>7345.9967235995373</v>
      </c>
      <c r="AA3634" s="1">
        <v>84173.617404775665</v>
      </c>
      <c r="AB3634" s="1">
        <v>1080.1855078647202</v>
      </c>
      <c r="AC3634" s="1">
        <v>8191.2110193867848</v>
      </c>
      <c r="AD3634" s="1">
        <v>14062.128140737304</v>
      </c>
      <c r="AE3634" s="1">
        <v>6731.6081322219452</v>
      </c>
      <c r="AF3634" s="1">
        <v>23123.827472417364</v>
      </c>
      <c r="AG3634" s="1">
        <v>98230.043389853599</v>
      </c>
      <c r="AH3634" s="1">
        <v>13420.388610187527</v>
      </c>
      <c r="AI3634" s="1">
        <v>643.58358103317164</v>
      </c>
      <c r="AJ3634" s="1">
        <v>18487.127020331423</v>
      </c>
      <c r="AK3634" s="1">
        <v>1612.7320556543127</v>
      </c>
      <c r="AL3634" s="1">
        <v>454248.59375</v>
      </c>
      <c r="AM3634" s="1">
        <v>373929.375</v>
      </c>
      <c r="AN3634" s="1">
        <v>80319.2578125</v>
      </c>
      <c r="AO3634" t="s">
        <v>16444</v>
      </c>
    </row>
    <row r="3635" spans="1:41" x14ac:dyDescent="0.25">
      <c r="A3635" s="1">
        <v>2020</v>
      </c>
      <c r="B3635" t="s">
        <v>2637</v>
      </c>
      <c r="C3635" t="s">
        <v>7088</v>
      </c>
      <c r="D3635" t="s">
        <v>7224</v>
      </c>
      <c r="E3635" t="s">
        <v>7824</v>
      </c>
      <c r="F3635" t="s">
        <v>9543</v>
      </c>
      <c r="G3635" t="s">
        <v>11712</v>
      </c>
      <c r="H3635" t="s">
        <v>12709</v>
      </c>
      <c r="I3635" s="1">
        <v>8200.9449958315581</v>
      </c>
      <c r="J3635" s="1">
        <v>37424.996703578974</v>
      </c>
      <c r="K3635" s="1">
        <v>888.68579677824823</v>
      </c>
      <c r="L3635" s="1">
        <v>1844.6285169791158</v>
      </c>
      <c r="M3635" s="1">
        <v>14781.069290187395</v>
      </c>
      <c r="N3635" s="1">
        <v>7693.0266796571605</v>
      </c>
      <c r="O3635" s="1">
        <v>7736.5280801470444</v>
      </c>
      <c r="P3635" s="1">
        <v>6948.5837314693617</v>
      </c>
      <c r="Q3635" s="1">
        <v>3940.987166021107</v>
      </c>
      <c r="R3635" s="1">
        <v>4505.9571985957473</v>
      </c>
      <c r="S3635" s="1">
        <v>9286.5890505935986</v>
      </c>
      <c r="T3635" s="1">
        <v>6857.1619597734925</v>
      </c>
      <c r="U3635" s="1">
        <v>849.21728362118097</v>
      </c>
      <c r="V3635" s="1">
        <v>3314.0176732689119</v>
      </c>
      <c r="W3635" s="1">
        <v>3403.7234730990149</v>
      </c>
      <c r="X3635" s="1">
        <v>10072.534183195976</v>
      </c>
      <c r="Y3635" s="1">
        <v>32685.021736960247</v>
      </c>
      <c r="Z3635" s="1">
        <v>7023.8366323290411</v>
      </c>
      <c r="AA3635" s="1">
        <v>91139.053859206499</v>
      </c>
      <c r="AB3635" s="1">
        <v>1747.2243285090481</v>
      </c>
      <c r="AC3635" s="1">
        <v>8714.5922301983337</v>
      </c>
      <c r="AD3635" s="1">
        <v>12320.49710186393</v>
      </c>
      <c r="AE3635" s="1">
        <v>5905.2920274521093</v>
      </c>
      <c r="AF3635" s="1">
        <v>29786.054601831325</v>
      </c>
      <c r="AG3635" s="1">
        <v>122352.59466372637</v>
      </c>
      <c r="AH3635" s="1">
        <v>13591.448058349555</v>
      </c>
      <c r="AI3635" s="1">
        <v>954.14350728382078</v>
      </c>
      <c r="AJ3635" s="1">
        <v>22239.167216572991</v>
      </c>
      <c r="AK3635" s="1">
        <v>1306.8504020703615</v>
      </c>
      <c r="AL3635" s="1">
        <v>477514.40625</v>
      </c>
      <c r="AM3635" s="1">
        <v>394567.96875</v>
      </c>
      <c r="AN3635" s="1">
        <v>82946.453125</v>
      </c>
      <c r="AO3635" t="s">
        <v>16445</v>
      </c>
    </row>
    <row r="3636" spans="1:41" x14ac:dyDescent="0.25">
      <c r="A3636" s="1">
        <v>2020</v>
      </c>
      <c r="B3636" t="s">
        <v>2638</v>
      </c>
      <c r="C3636" t="s">
        <v>7088</v>
      </c>
      <c r="D3636" t="s">
        <v>7224</v>
      </c>
      <c r="E3636" t="s">
        <v>7824</v>
      </c>
      <c r="F3636" t="s">
        <v>9543</v>
      </c>
      <c r="G3636" t="s">
        <v>11712</v>
      </c>
      <c r="H3636" t="s">
        <v>12709</v>
      </c>
      <c r="I3636" s="1">
        <v>5707.3056296868381</v>
      </c>
      <c r="J3636" s="1">
        <v>24068.075204557659</v>
      </c>
      <c r="K3636" s="1">
        <v>694.67305338277743</v>
      </c>
      <c r="L3636" s="1">
        <v>1012.8264452121218</v>
      </c>
      <c r="M3636" s="1">
        <v>4804.3451039553529</v>
      </c>
      <c r="N3636" s="1">
        <v>6108.2017921250381</v>
      </c>
      <c r="O3636" s="1">
        <v>8202.177551226303</v>
      </c>
      <c r="P3636" s="1">
        <v>6988.604097939161</v>
      </c>
      <c r="Q3636" s="1">
        <v>1366.9331627806471</v>
      </c>
      <c r="R3636" s="1">
        <v>4670.5573018399737</v>
      </c>
      <c r="S3636" s="1">
        <v>6550.9190341588946</v>
      </c>
      <c r="T3636" s="1">
        <v>7009.674550196889</v>
      </c>
      <c r="U3636" s="1">
        <v>836.58319937860006</v>
      </c>
      <c r="V3636" s="1">
        <v>1636.5444255969878</v>
      </c>
      <c r="W3636" s="1">
        <v>1390.4905434268114</v>
      </c>
      <c r="X3636" s="1">
        <v>10891.311489929109</v>
      </c>
      <c r="Y3636" s="1">
        <v>21126.300766797482</v>
      </c>
      <c r="Z3636" s="1">
        <v>9767.2570062770283</v>
      </c>
      <c r="AA3636" s="1">
        <v>92083.626373821142</v>
      </c>
      <c r="AB3636" s="1">
        <v>719.85065993042338</v>
      </c>
      <c r="AC3636" s="1">
        <v>8996.7237494939218</v>
      </c>
      <c r="AD3636" s="1">
        <v>8716.8168398966827</v>
      </c>
      <c r="AE3636" s="1">
        <v>8881.6214875361857</v>
      </c>
      <c r="AF3636" s="1">
        <v>20525.586470629394</v>
      </c>
      <c r="AG3636" s="1">
        <v>84856.545122195705</v>
      </c>
      <c r="AH3636" s="1">
        <v>13750.406484998479</v>
      </c>
      <c r="AI3636" s="1">
        <v>843.44981934613986</v>
      </c>
      <c r="AJ3636" s="1">
        <v>20589.559972668118</v>
      </c>
      <c r="AK3636" s="1">
        <v>712.41182163225517</v>
      </c>
      <c r="AL3636" s="1">
        <v>383509.34375</v>
      </c>
      <c r="AM3636" s="1">
        <v>319222.84375</v>
      </c>
      <c r="AN3636" s="1">
        <v>64286.5234375</v>
      </c>
      <c r="AO3636" t="s">
        <v>16446</v>
      </c>
    </row>
    <row r="3637" spans="1:41" x14ac:dyDescent="0.25">
      <c r="A3637" s="1">
        <v>2020</v>
      </c>
      <c r="B3637" t="s">
        <v>2639</v>
      </c>
      <c r="C3637" t="s">
        <v>7088</v>
      </c>
      <c r="D3637" t="s">
        <v>7224</v>
      </c>
      <c r="E3637" t="s">
        <v>7824</v>
      </c>
      <c r="F3637" t="s">
        <v>9543</v>
      </c>
      <c r="G3637" t="s">
        <v>11712</v>
      </c>
      <c r="H3637" t="s">
        <v>12709</v>
      </c>
      <c r="I3637" s="1">
        <v>8421.735098923913</v>
      </c>
      <c r="J3637" s="1">
        <v>54340.109550968104</v>
      </c>
      <c r="K3637" s="1">
        <v>1122.0093704614492</v>
      </c>
      <c r="L3637" s="1">
        <v>1483.6931265875655</v>
      </c>
      <c r="M3637" s="1">
        <v>14006.520717244302</v>
      </c>
      <c r="N3637" s="1">
        <v>8412.6099956342641</v>
      </c>
      <c r="O3637" s="1">
        <v>7956.5952677609248</v>
      </c>
      <c r="P3637" s="1">
        <v>7628.5770727959925</v>
      </c>
      <c r="Q3637" s="1">
        <v>5371.1113227804799</v>
      </c>
      <c r="R3637" s="1">
        <v>6442.5160424342657</v>
      </c>
      <c r="S3637" s="1">
        <v>9291.4121316079345</v>
      </c>
      <c r="T3637" s="1">
        <v>8381.8961926922311</v>
      </c>
      <c r="U3637" s="1">
        <v>697.18085905445071</v>
      </c>
      <c r="V3637" s="1">
        <v>3567.6788922741289</v>
      </c>
      <c r="W3637" s="1">
        <v>3627.4372516216531</v>
      </c>
      <c r="X3637" s="1">
        <v>10626.504041166785</v>
      </c>
      <c r="Y3637" s="1">
        <v>33615.1255252517</v>
      </c>
      <c r="Z3637" s="1">
        <v>7312.7207270331255</v>
      </c>
      <c r="AA3637" s="1">
        <v>88112.128269520763</v>
      </c>
      <c r="AB3637" s="1">
        <v>1796.9443495027497</v>
      </c>
      <c r="AC3637" s="1">
        <v>8962.5796818192412</v>
      </c>
      <c r="AD3637" s="1">
        <v>13336.07477624204</v>
      </c>
      <c r="AE3637" s="1">
        <v>8939.3016206168177</v>
      </c>
      <c r="AF3637" s="1">
        <v>22362.607993435984</v>
      </c>
      <c r="AG3637" s="1">
        <v>112412.81267857808</v>
      </c>
      <c r="AH3637" s="1">
        <v>13979.058081751173</v>
      </c>
      <c r="AI3637" s="1">
        <v>981.29516402250511</v>
      </c>
      <c r="AJ3637" s="1">
        <v>20140.663884654216</v>
      </c>
      <c r="AK3637" s="1">
        <v>1344.0388891846703</v>
      </c>
      <c r="AL3637" s="1">
        <v>484672.90625</v>
      </c>
      <c r="AM3637" s="1">
        <v>398223.125</v>
      </c>
      <c r="AN3637" s="1">
        <v>86449.7890625</v>
      </c>
      <c r="AO3637" t="s">
        <v>16447</v>
      </c>
    </row>
    <row r="3638" spans="1:41" x14ac:dyDescent="0.25">
      <c r="A3638" s="1">
        <v>2020</v>
      </c>
      <c r="B3638" t="s">
        <v>2640</v>
      </c>
      <c r="C3638" t="s">
        <v>7088</v>
      </c>
      <c r="D3638" t="s">
        <v>7224</v>
      </c>
      <c r="E3638" t="s">
        <v>7824</v>
      </c>
      <c r="F3638" t="s">
        <v>9543</v>
      </c>
      <c r="G3638" t="s">
        <v>11713</v>
      </c>
      <c r="H3638" t="s">
        <v>12709</v>
      </c>
      <c r="I3638" s="1">
        <v>2612.88</v>
      </c>
      <c r="J3638" s="1">
        <v>6389.5439999999999</v>
      </c>
      <c r="K3638" s="1">
        <v>627</v>
      </c>
      <c r="L3638" s="1">
        <v>1493.2913679440639</v>
      </c>
      <c r="M3638" s="1">
        <v>3521.2999999999979</v>
      </c>
      <c r="N3638" s="1">
        <v>1059.9929999999999</v>
      </c>
      <c r="O3638" s="1">
        <v>6615.0362191636004</v>
      </c>
      <c r="P3638" s="1">
        <v>7592.3050000000003</v>
      </c>
      <c r="Q3638" s="1">
        <v>1720.4847066540001</v>
      </c>
      <c r="R3638" s="1">
        <v>4343.2192870107192</v>
      </c>
      <c r="S3638" s="1">
        <v>5009</v>
      </c>
      <c r="T3638" s="1">
        <v>7683</v>
      </c>
      <c r="U3638" s="1">
        <v>1352</v>
      </c>
      <c r="V3638" s="1">
        <v>1644.4452670258779</v>
      </c>
      <c r="W3638" s="1">
        <v>2263.564663142286</v>
      </c>
      <c r="X3638" s="1">
        <v>9366.5277936825059</v>
      </c>
      <c r="Y3638" s="1">
        <v>31469</v>
      </c>
      <c r="Z3638" s="1">
        <v>7602.3852786828602</v>
      </c>
      <c r="AA3638" s="1">
        <v>67701.320014002093</v>
      </c>
      <c r="AB3638" s="1">
        <v>549</v>
      </c>
      <c r="AC3638" s="1">
        <v>9324.7423699999999</v>
      </c>
      <c r="AD3638" s="1">
        <v>11180.1380713911</v>
      </c>
      <c r="AE3638" s="1">
        <v>12673.96316102484</v>
      </c>
      <c r="AF3638" s="1">
        <v>19194.53750641947</v>
      </c>
      <c r="AG3638" s="1">
        <v>66212.659098239063</v>
      </c>
      <c r="AH3638" s="1">
        <v>11945.4</v>
      </c>
      <c r="AI3638" s="1">
        <v>709.48232413632013</v>
      </c>
      <c r="AJ3638" s="1">
        <v>26229.671497416792</v>
      </c>
      <c r="AK3638" s="1">
        <v>683</v>
      </c>
      <c r="AL3638" s="1">
        <v>328768.875</v>
      </c>
      <c r="AM3638" s="1">
        <v>268616.4375</v>
      </c>
      <c r="AN3638" s="1">
        <v>60152.4453125</v>
      </c>
      <c r="AO3638" t="s">
        <v>16448</v>
      </c>
    </row>
    <row r="3639" spans="1:41" x14ac:dyDescent="0.25">
      <c r="A3639" s="1">
        <v>2020</v>
      </c>
      <c r="B3639" t="s">
        <v>2641</v>
      </c>
      <c r="C3639" t="s">
        <v>7088</v>
      </c>
      <c r="D3639" t="s">
        <v>7224</v>
      </c>
      <c r="E3639" t="s">
        <v>7824</v>
      </c>
      <c r="F3639" t="s">
        <v>9543</v>
      </c>
      <c r="G3639" t="s">
        <v>11713</v>
      </c>
      <c r="H3639" t="s">
        <v>12709</v>
      </c>
      <c r="I3639" s="1">
        <v>6231.4133760000004</v>
      </c>
      <c r="J3639" s="1">
        <v>34028.39771893499</v>
      </c>
      <c r="K3639" s="1">
        <v>631.52607279999995</v>
      </c>
      <c r="L3639" s="1">
        <v>948.10050000000012</v>
      </c>
      <c r="M3639" s="1">
        <v>8822.5920000000006</v>
      </c>
      <c r="N3639" s="1">
        <v>7608.1656337829809</v>
      </c>
      <c r="O3639" s="1">
        <v>7303.8312739999992</v>
      </c>
      <c r="P3639" s="1">
        <v>7658.4456492389982</v>
      </c>
      <c r="Q3639" s="1">
        <v>3575.0047607499459</v>
      </c>
      <c r="R3639" s="1">
        <v>3599.9439669902381</v>
      </c>
      <c r="S3639" s="1">
        <v>6791</v>
      </c>
      <c r="T3639" s="1">
        <v>6473.3687999999993</v>
      </c>
      <c r="U3639" s="1">
        <v>689.58759999999995</v>
      </c>
      <c r="V3639" s="1">
        <v>6762</v>
      </c>
      <c r="W3639" s="1">
        <v>1245.716995</v>
      </c>
      <c r="X3639" s="1">
        <v>10343.89132304474</v>
      </c>
      <c r="Y3639" s="1">
        <v>26753</v>
      </c>
      <c r="Z3639" s="1">
        <v>6500</v>
      </c>
      <c r="AA3639" s="1">
        <v>96052</v>
      </c>
      <c r="AB3639" s="1">
        <v>628.52499999999998</v>
      </c>
      <c r="AC3639" s="1">
        <v>8351.2895499999995</v>
      </c>
      <c r="AD3639" s="1">
        <v>9412.1143084296</v>
      </c>
      <c r="AE3639" s="1">
        <v>9817.2144000000008</v>
      </c>
      <c r="AF3639" s="1">
        <v>19394.586215326079</v>
      </c>
      <c r="AG3639" s="1">
        <v>90762</v>
      </c>
      <c r="AH3639" s="1">
        <v>12978</v>
      </c>
      <c r="AI3639" s="1">
        <v>563.8968000000001</v>
      </c>
      <c r="AJ3639" s="1">
        <v>20084.422608000001</v>
      </c>
      <c r="AK3639" s="1">
        <v>1183.4966055960001</v>
      </c>
      <c r="AL3639" s="1">
        <v>415193.59375</v>
      </c>
      <c r="AM3639" s="1">
        <v>348815.625</v>
      </c>
      <c r="AN3639" s="1">
        <v>66377.9609375</v>
      </c>
      <c r="AO3639" t="s">
        <v>16449</v>
      </c>
    </row>
    <row r="3640" spans="1:41" x14ac:dyDescent="0.25">
      <c r="A3640" s="1">
        <v>2020</v>
      </c>
      <c r="B3640" t="s">
        <v>2642</v>
      </c>
      <c r="C3640" t="s">
        <v>7088</v>
      </c>
      <c r="D3640" t="s">
        <v>7224</v>
      </c>
      <c r="E3640" t="s">
        <v>7824</v>
      </c>
      <c r="F3640" t="s">
        <v>9543</v>
      </c>
      <c r="G3640" t="s">
        <v>11713</v>
      </c>
      <c r="H3640" t="s">
        <v>12709</v>
      </c>
      <c r="I3640" s="1">
        <v>5714.04</v>
      </c>
      <c r="J3640" s="1">
        <v>7383.92</v>
      </c>
      <c r="K3640" s="1">
        <v>570.63258650783609</v>
      </c>
      <c r="L3640" s="1">
        <v>1707.6934000000001</v>
      </c>
      <c r="M3640" s="1">
        <v>5017.1624999999976</v>
      </c>
      <c r="N3640" s="1">
        <v>3749.11906883662</v>
      </c>
      <c r="O3640" s="1">
        <v>7196</v>
      </c>
      <c r="P3640" s="1">
        <v>8892</v>
      </c>
      <c r="Q3640" s="1">
        <v>2043.6031097878169</v>
      </c>
      <c r="R3640" s="1">
        <v>4946.2926017524569</v>
      </c>
      <c r="S3640" s="1">
        <v>4916.3961110997016</v>
      </c>
      <c r="T3640" s="1">
        <v>7996.0146242593801</v>
      </c>
      <c r="U3640" s="1">
        <v>1507.644418385664</v>
      </c>
      <c r="V3640" s="1">
        <v>1597</v>
      </c>
      <c r="W3640" s="1">
        <v>1115.1216112320001</v>
      </c>
      <c r="X3640" s="1">
        <v>9481.8216529139991</v>
      </c>
      <c r="Y3640" s="1">
        <v>25837</v>
      </c>
      <c r="Z3640" s="1">
        <v>12195.09</v>
      </c>
      <c r="AA3640" s="1">
        <v>70679.548352189435</v>
      </c>
      <c r="AB3640" s="1">
        <v>393</v>
      </c>
      <c r="AC3640" s="1">
        <v>9179.5</v>
      </c>
      <c r="AD3640" s="1">
        <v>13018.700460446091</v>
      </c>
      <c r="AE3640" s="1">
        <v>7821.3084098688014</v>
      </c>
      <c r="AF3640" s="1">
        <v>17000.73653139079</v>
      </c>
      <c r="AG3640" s="1">
        <v>68649</v>
      </c>
      <c r="AH3640" s="1">
        <v>17010.48030548124</v>
      </c>
      <c r="AI3640" s="1">
        <v>695.57090601600009</v>
      </c>
      <c r="AJ3640" s="1">
        <v>26229.671497416792</v>
      </c>
      <c r="AK3640" s="1">
        <v>637.96088805360375</v>
      </c>
      <c r="AL3640" s="1">
        <v>343182.03125</v>
      </c>
      <c r="AM3640" s="1">
        <v>275133.15625</v>
      </c>
      <c r="AN3640" s="1">
        <v>68048.859375</v>
      </c>
      <c r="AO3640" t="s">
        <v>16450</v>
      </c>
    </row>
    <row r="3641" spans="1:41" x14ac:dyDescent="0.25">
      <c r="A3641" s="1">
        <v>2020</v>
      </c>
      <c r="B3641" t="s">
        <v>2643</v>
      </c>
      <c r="C3641" t="s">
        <v>7088</v>
      </c>
      <c r="D3641" t="s">
        <v>7224</v>
      </c>
      <c r="E3641" t="s">
        <v>7824</v>
      </c>
      <c r="F3641" t="s">
        <v>9543</v>
      </c>
      <c r="G3641" t="s">
        <v>11713</v>
      </c>
      <c r="H3641" t="s">
        <v>12709</v>
      </c>
      <c r="I3641" s="1">
        <v>5293.0200269668721</v>
      </c>
      <c r="J3641" s="1">
        <v>22786.407275723999</v>
      </c>
      <c r="K3641" s="1">
        <v>640.34862977399996</v>
      </c>
      <c r="L3641" s="1">
        <v>953.25661620000017</v>
      </c>
      <c r="M3641" s="1">
        <v>4454.9511839999996</v>
      </c>
      <c r="N3641" s="1">
        <v>5794</v>
      </c>
      <c r="O3641" s="1">
        <v>7608.1071919408059</v>
      </c>
      <c r="P3641" s="1">
        <v>7647.0370000000003</v>
      </c>
      <c r="Q3641" s="1">
        <v>1267.275101199366</v>
      </c>
      <c r="R3641" s="1">
        <v>4298.1915883287902</v>
      </c>
      <c r="S3641" s="1">
        <v>6080.4500015309659</v>
      </c>
      <c r="T3641" s="1">
        <v>6310.5936250000004</v>
      </c>
      <c r="U3641" s="1">
        <v>753.15003100000013</v>
      </c>
      <c r="V3641" s="1">
        <v>1523</v>
      </c>
      <c r="W3641" s="1">
        <v>1293.1636971150001</v>
      </c>
      <c r="X3641" s="1">
        <v>10301.23048341697</v>
      </c>
      <c r="Y3641" s="1">
        <v>19697.884999999998</v>
      </c>
      <c r="Z3641" s="1">
        <v>9065.8081012056573</v>
      </c>
      <c r="AA3641" s="1">
        <v>88784.667463111327</v>
      </c>
      <c r="AB3641" s="1">
        <v>629</v>
      </c>
      <c r="AC3641" s="1">
        <v>8344.8541999999998</v>
      </c>
      <c r="AD3641" s="1">
        <v>8090.8067303926846</v>
      </c>
      <c r="AE3641" s="1">
        <v>8235.7094058801122</v>
      </c>
      <c r="AF3641" s="1">
        <v>19318.365152298949</v>
      </c>
      <c r="AG3641" s="1">
        <v>80598</v>
      </c>
      <c r="AH3641" s="1">
        <v>13133.39607525059</v>
      </c>
      <c r="AI3641" s="1">
        <v>782.11029600000006</v>
      </c>
      <c r="AJ3641" s="1">
        <v>19474.036990559998</v>
      </c>
      <c r="AK3641" s="1">
        <v>660.60197999999991</v>
      </c>
      <c r="AL3641" s="1">
        <v>363819.40625</v>
      </c>
      <c r="AM3641" s="1">
        <v>303834.65625</v>
      </c>
      <c r="AN3641" s="1">
        <v>59984.76171875</v>
      </c>
      <c r="AO3641" t="s">
        <v>16451</v>
      </c>
    </row>
    <row r="3642" spans="1:41" x14ac:dyDescent="0.25">
      <c r="A3642" s="1">
        <v>2020</v>
      </c>
      <c r="B3642" t="s">
        <v>2644</v>
      </c>
      <c r="C3642" t="s">
        <v>7088</v>
      </c>
      <c r="D3642" t="s">
        <v>7224</v>
      </c>
      <c r="E3642" t="s">
        <v>7824</v>
      </c>
      <c r="F3642" t="s">
        <v>9543</v>
      </c>
      <c r="G3642" t="s">
        <v>11713</v>
      </c>
      <c r="H3642" t="s">
        <v>12709</v>
      </c>
      <c r="I3642" s="1">
        <v>6732.9359999999997</v>
      </c>
      <c r="J3642" s="1">
        <v>51037.71070059538</v>
      </c>
      <c r="K3642" s="1">
        <v>905</v>
      </c>
      <c r="L3642" s="1">
        <v>1018.16556282</v>
      </c>
      <c r="M3642" s="1">
        <v>12189</v>
      </c>
      <c r="N3642" s="1">
        <v>8764.7736562827122</v>
      </c>
      <c r="O3642" s="1">
        <v>8102.7096090000014</v>
      </c>
      <c r="P3642" s="1">
        <v>6831.1587549999986</v>
      </c>
      <c r="Q3642" s="1">
        <v>4861.0249927486502</v>
      </c>
      <c r="R3642" s="1">
        <v>3920.414854931968</v>
      </c>
      <c r="S3642" s="1">
        <v>5217.1000000000004</v>
      </c>
      <c r="T3642" s="1">
        <v>6622.9158239999997</v>
      </c>
      <c r="U3642" s="1">
        <v>701.95</v>
      </c>
      <c r="V3642" s="1">
        <v>4609</v>
      </c>
      <c r="W3642" s="1">
        <v>3065.1</v>
      </c>
      <c r="X3642" s="1">
        <v>11565.7495</v>
      </c>
      <c r="Y3642" s="1">
        <v>32807.181409551253</v>
      </c>
      <c r="Z3642" s="1">
        <v>6943.7534090764448</v>
      </c>
      <c r="AA3642" s="1">
        <v>84316</v>
      </c>
      <c r="AB3642" s="1">
        <v>1002</v>
      </c>
      <c r="AC3642" s="1">
        <v>7750.284810000001</v>
      </c>
      <c r="AD3642" s="1">
        <v>13318.21950267996</v>
      </c>
      <c r="AE3642" s="1">
        <v>6369.2511382199991</v>
      </c>
      <c r="AF3642" s="1">
        <v>22353.88105952269</v>
      </c>
      <c r="AG3642" s="1">
        <v>95714</v>
      </c>
      <c r="AH3642" s="1">
        <v>13016.34371125</v>
      </c>
      <c r="AI3642" s="1">
        <v>608.94000000000005</v>
      </c>
      <c r="AJ3642" s="1">
        <v>18198.655992</v>
      </c>
      <c r="AK3642" s="1">
        <v>1526</v>
      </c>
      <c r="AL3642" s="1">
        <v>440069.21875</v>
      </c>
      <c r="AM3642" s="1">
        <v>362930.125</v>
      </c>
      <c r="AN3642" s="1">
        <v>77139.0703125</v>
      </c>
      <c r="AO3642" t="s">
        <v>16452</v>
      </c>
    </row>
    <row r="3643" spans="1:41" x14ac:dyDescent="0.25">
      <c r="A3643" s="1">
        <v>2020</v>
      </c>
      <c r="B3643" t="s">
        <v>2645</v>
      </c>
      <c r="C3643" t="s">
        <v>7088</v>
      </c>
      <c r="D3643" t="s">
        <v>7224</v>
      </c>
      <c r="E3643" t="s">
        <v>7824</v>
      </c>
      <c r="F3643" t="s">
        <v>9543</v>
      </c>
      <c r="G3643" t="s">
        <v>11713</v>
      </c>
      <c r="H3643" t="s">
        <v>12709</v>
      </c>
      <c r="I3643" s="1">
        <v>4021.0622852544002</v>
      </c>
      <c r="J3643" s="1">
        <v>8446</v>
      </c>
      <c r="K3643" s="1">
        <v>617.95333758409561</v>
      </c>
      <c r="L3643" s="1">
        <v>1688.8815999999999</v>
      </c>
      <c r="M3643" s="1">
        <v>2580.4074999999989</v>
      </c>
      <c r="N3643" s="1">
        <v>3484.4789044911199</v>
      </c>
      <c r="O3643" s="1">
        <v>8134.8884339488668</v>
      </c>
      <c r="P3643" s="1">
        <v>8104.7841055999997</v>
      </c>
      <c r="Q3643" s="1">
        <v>1806.7479309187049</v>
      </c>
      <c r="R3643" s="1">
        <v>2935.9414353438319</v>
      </c>
      <c r="S3643" s="1">
        <v>4021.6560795876721</v>
      </c>
      <c r="T3643" s="1">
        <v>6500.8517475781218</v>
      </c>
      <c r="U3643" s="1">
        <v>1423.4199390432</v>
      </c>
      <c r="V3643" s="1">
        <v>1161</v>
      </c>
      <c r="W3643" s="1">
        <v>1176.7417127455151</v>
      </c>
      <c r="X3643" s="1">
        <v>7844.9869282578729</v>
      </c>
      <c r="Y3643" s="1">
        <v>19651.662</v>
      </c>
      <c r="Z3643" s="1">
        <v>10459.89805310607</v>
      </c>
      <c r="AA3643" s="1">
        <v>69673.156975065984</v>
      </c>
      <c r="AB3643" s="1">
        <v>393</v>
      </c>
      <c r="AC3643" s="1">
        <v>8892.7525899999982</v>
      </c>
      <c r="AD3643" s="1">
        <v>7267.474529538099</v>
      </c>
      <c r="AE3643" s="1">
        <v>9095.1386517151041</v>
      </c>
      <c r="AF3643" s="1">
        <v>16656.126971225291</v>
      </c>
      <c r="AG3643" s="1">
        <v>64244.088564299702</v>
      </c>
      <c r="AH3643" s="1">
        <v>15229.68434732493</v>
      </c>
      <c r="AI3643" s="1">
        <v>797.7525019200001</v>
      </c>
      <c r="AJ3643" s="1">
        <v>19168.947664051659</v>
      </c>
      <c r="AK3643" s="1">
        <v>712.03802188781231</v>
      </c>
      <c r="AL3643" s="1">
        <v>306191.5</v>
      </c>
      <c r="AM3643" s="1">
        <v>250914.09375</v>
      </c>
      <c r="AN3643" s="1">
        <v>55277.4375</v>
      </c>
      <c r="AO3643" t="s">
        <v>16453</v>
      </c>
    </row>
    <row r="3644" spans="1:41" x14ac:dyDescent="0.25">
      <c r="A3644" s="1">
        <v>2020</v>
      </c>
      <c r="B3644" t="s">
        <v>2646</v>
      </c>
      <c r="C3644" t="s">
        <v>7088</v>
      </c>
      <c r="D3644" t="s">
        <v>7224</v>
      </c>
      <c r="E3644" t="s">
        <v>7824</v>
      </c>
      <c r="F3644" t="s">
        <v>9543</v>
      </c>
      <c r="G3644" t="s">
        <v>11713</v>
      </c>
      <c r="H3644" t="s">
        <v>12709</v>
      </c>
      <c r="I3644" s="1">
        <v>8193.66</v>
      </c>
      <c r="J3644" s="1">
        <v>51884.562690716193</v>
      </c>
      <c r="K3644" s="1">
        <v>1001.7314024</v>
      </c>
      <c r="L3644" s="1">
        <v>1445.0688888</v>
      </c>
      <c r="M3644" s="1">
        <v>13360</v>
      </c>
      <c r="N3644" s="1">
        <v>8024.2960982666009</v>
      </c>
      <c r="O3644" s="1">
        <v>7589.3303500000002</v>
      </c>
      <c r="P3644" s="1">
        <v>7276.4530000000004</v>
      </c>
      <c r="Q3644" s="1">
        <v>5123.1886005781143</v>
      </c>
      <c r="R3644" s="1">
        <v>6145.1388295847919</v>
      </c>
      <c r="S3644" s="1">
        <v>8863</v>
      </c>
      <c r="T3644" s="1">
        <v>8111.1458143498794</v>
      </c>
      <c r="U3644" s="1">
        <v>665</v>
      </c>
      <c r="V3644" s="1">
        <v>3403</v>
      </c>
      <c r="W3644" s="1">
        <v>3460</v>
      </c>
      <c r="X3644" s="1">
        <v>10136</v>
      </c>
      <c r="Y3644" s="1">
        <v>32063.5</v>
      </c>
      <c r="Z3644" s="1">
        <v>6975.1761258511897</v>
      </c>
      <c r="AA3644" s="1">
        <v>86865</v>
      </c>
      <c r="AB3644" s="1">
        <v>1714</v>
      </c>
      <c r="AC3644" s="1">
        <v>8548.8799799999997</v>
      </c>
      <c r="AD3644" s="1">
        <v>12720.500872942521</v>
      </c>
      <c r="AE3644" s="1">
        <v>8526.6764003999997</v>
      </c>
      <c r="AF3644" s="1">
        <v>21756.990033432561</v>
      </c>
      <c r="AG3644" s="1">
        <v>109368</v>
      </c>
      <c r="AH3644" s="1">
        <v>13705.07827869862</v>
      </c>
      <c r="AI3644" s="1">
        <v>936</v>
      </c>
      <c r="AJ3644" s="1">
        <v>19595.22</v>
      </c>
      <c r="AK3644" s="1">
        <v>1282</v>
      </c>
      <c r="AL3644" s="1">
        <v>468738.625</v>
      </c>
      <c r="AM3644" s="1">
        <v>385859.78125</v>
      </c>
      <c r="AN3644" s="1">
        <v>82878.7890625</v>
      </c>
      <c r="AO3644" t="s">
        <v>16454</v>
      </c>
    </row>
    <row r="3645" spans="1:41" x14ac:dyDescent="0.25">
      <c r="A3645" s="1">
        <v>2020</v>
      </c>
      <c r="B3645" t="s">
        <v>2647</v>
      </c>
      <c r="C3645" t="s">
        <v>7088</v>
      </c>
      <c r="D3645" t="s">
        <v>7224</v>
      </c>
      <c r="E3645" t="s">
        <v>7824</v>
      </c>
      <c r="F3645" t="s">
        <v>9543</v>
      </c>
      <c r="G3645" t="s">
        <v>11713</v>
      </c>
      <c r="H3645" t="s">
        <v>12709</v>
      </c>
      <c r="I3645" s="1">
        <v>8045</v>
      </c>
      <c r="J3645" s="1">
        <v>36713.342015259237</v>
      </c>
      <c r="K3645" s="1">
        <v>872</v>
      </c>
      <c r="L3645" s="1">
        <v>1809.5519999999999</v>
      </c>
      <c r="M3645" s="1">
        <v>14500</v>
      </c>
      <c r="N3645" s="1">
        <v>7546.74</v>
      </c>
      <c r="O3645" s="1">
        <v>7589.4142000000002</v>
      </c>
      <c r="P3645" s="1">
        <v>6816.4530000000004</v>
      </c>
      <c r="Q3645" s="1">
        <v>3866.0473600000009</v>
      </c>
      <c r="R3645" s="1">
        <v>4420.2742099999987</v>
      </c>
      <c r="S3645" s="1">
        <v>9110.3633160000136</v>
      </c>
      <c r="T3645" s="1">
        <v>6727</v>
      </c>
      <c r="U3645" s="1">
        <v>833.07100000000003</v>
      </c>
      <c r="V3645" s="1">
        <v>3251</v>
      </c>
      <c r="W3645" s="1">
        <v>3339</v>
      </c>
      <c r="X3645" s="1">
        <v>11451.959339999999</v>
      </c>
      <c r="Y3645" s="1">
        <v>32063.5</v>
      </c>
      <c r="Z3645" s="1">
        <v>6890.2749299999996</v>
      </c>
      <c r="AA3645" s="1">
        <v>89406</v>
      </c>
      <c r="AB3645" s="1">
        <v>1714</v>
      </c>
      <c r="AC3645" s="1">
        <v>8548.8799799999997</v>
      </c>
      <c r="AD3645" s="1">
        <v>12660.379199999999</v>
      </c>
      <c r="AE3645" s="1">
        <v>5793</v>
      </c>
      <c r="AF3645" s="1">
        <v>29219.658148363811</v>
      </c>
      <c r="AG3645" s="1">
        <v>120026</v>
      </c>
      <c r="AH3645" s="1">
        <v>13333</v>
      </c>
      <c r="AI3645" s="1">
        <v>936</v>
      </c>
      <c r="AJ3645" s="1">
        <v>21816.27853232397</v>
      </c>
      <c r="AK3645" s="1">
        <v>1282</v>
      </c>
      <c r="AL3645" s="1">
        <v>470580.1875</v>
      </c>
      <c r="AM3645" s="1">
        <v>387065.0625</v>
      </c>
      <c r="AN3645" s="1">
        <v>83515.1171875</v>
      </c>
      <c r="AO3645" t="s">
        <v>16455</v>
      </c>
    </row>
    <row r="3646" spans="1:41" x14ac:dyDescent="0.25">
      <c r="A3646" s="1">
        <v>2020</v>
      </c>
      <c r="B3646" t="s">
        <v>2647</v>
      </c>
      <c r="C3646" t="s">
        <v>7088</v>
      </c>
      <c r="D3646" t="s">
        <v>7224</v>
      </c>
      <c r="E3646" t="s">
        <v>7825</v>
      </c>
      <c r="F3646" t="s">
        <v>9544</v>
      </c>
      <c r="G3646" t="s">
        <v>11713</v>
      </c>
      <c r="H3646" t="s">
        <v>12709</v>
      </c>
      <c r="I3646" s="1">
        <v>10494</v>
      </c>
      <c r="J3646" s="1">
        <v>60692.968202980133</v>
      </c>
      <c r="K3646" s="1">
        <v>1575</v>
      </c>
      <c r="L3646" s="1">
        <v>4997.7779999999993</v>
      </c>
      <c r="M3646" s="1">
        <v>57321.75</v>
      </c>
      <c r="N3646" s="1">
        <v>16158.973</v>
      </c>
      <c r="O3646" s="1">
        <v>10417</v>
      </c>
      <c r="P3646" s="1"/>
      <c r="Q3646" s="1">
        <v>3345.677077638536</v>
      </c>
      <c r="R3646" s="1">
        <v>7443.0046565699977</v>
      </c>
      <c r="S3646" s="1">
        <v>14329</v>
      </c>
      <c r="T3646" s="1">
        <v>19292.45458909091</v>
      </c>
      <c r="U3646" s="1">
        <v>1667.26</v>
      </c>
      <c r="V3646" s="1">
        <v>12173</v>
      </c>
      <c r="W3646" s="1">
        <v>8000</v>
      </c>
      <c r="X3646" s="1">
        <v>19262.519374832002</v>
      </c>
      <c r="Y3646" s="1">
        <v>89832.232000000004</v>
      </c>
      <c r="Z3646" s="1">
        <v>18533.602770000001</v>
      </c>
      <c r="AA3646" s="1">
        <v>201825</v>
      </c>
      <c r="AB3646" s="1"/>
      <c r="AC3646" s="1">
        <v>16348.67972</v>
      </c>
      <c r="AD3646" s="1">
        <v>18414.12616</v>
      </c>
      <c r="AE3646" s="1">
        <v>15086</v>
      </c>
      <c r="AF3646" s="1">
        <v>60451.597999999998</v>
      </c>
      <c r="AG3646" s="1">
        <v>239211</v>
      </c>
      <c r="AH3646" s="1">
        <v>36044.47</v>
      </c>
      <c r="AI3646" s="1">
        <v>5272</v>
      </c>
      <c r="AJ3646" s="1">
        <v>46784.589981471188</v>
      </c>
      <c r="AK3646" s="1">
        <v>3307</v>
      </c>
      <c r="AL3646" s="1">
        <v>998280.6875</v>
      </c>
      <c r="AM3646" s="1">
        <v>805045.3125</v>
      </c>
      <c r="AN3646" s="1">
        <v>193235.3125</v>
      </c>
      <c r="AO3646" t="s">
        <v>16456</v>
      </c>
    </row>
    <row r="3647" spans="1:41" x14ac:dyDescent="0.25">
      <c r="A3647" s="1">
        <v>2020</v>
      </c>
      <c r="B3647" t="s">
        <v>2648</v>
      </c>
      <c r="C3647" t="s">
        <v>7088</v>
      </c>
      <c r="D3647" t="s">
        <v>7224</v>
      </c>
      <c r="E3647" t="s">
        <v>7825</v>
      </c>
      <c r="F3647" t="s">
        <v>9544</v>
      </c>
      <c r="G3647" t="s">
        <v>11713</v>
      </c>
      <c r="H3647" t="s">
        <v>12709</v>
      </c>
      <c r="I3647" s="1">
        <v>10680.654</v>
      </c>
      <c r="J3647" s="1">
        <v>75591.46228501889</v>
      </c>
      <c r="K3647" s="1">
        <v>1219.844524010156</v>
      </c>
      <c r="L3647" s="1">
        <v>3757.9375839600002</v>
      </c>
      <c r="M3647" s="1">
        <v>36991.1</v>
      </c>
      <c r="N3647" s="1">
        <v>21189.323630501462</v>
      </c>
      <c r="O3647" s="1">
        <v>11640.21011946</v>
      </c>
      <c r="P3647" s="1"/>
      <c r="Q3647" s="1">
        <v>1899.110302454993</v>
      </c>
      <c r="R3647" s="1">
        <v>7324.6520518428079</v>
      </c>
      <c r="S3647" s="1">
        <v>13599.556091383811</v>
      </c>
      <c r="T3647" s="1">
        <v>11972.874544</v>
      </c>
      <c r="U3647" s="1">
        <v>1345.32</v>
      </c>
      <c r="V3647" s="1">
        <v>12803</v>
      </c>
      <c r="W3647" s="1">
        <v>8437.586064000001</v>
      </c>
      <c r="X3647" s="1">
        <v>16645.245230740002</v>
      </c>
      <c r="Y3647" s="1">
        <v>59334</v>
      </c>
      <c r="Z3647" s="1">
        <v>16885.660941239988</v>
      </c>
      <c r="AA3647" s="1">
        <v>166854</v>
      </c>
      <c r="AB3647" s="1"/>
      <c r="AC3647" s="1">
        <v>16746.314709999999</v>
      </c>
      <c r="AD3647" s="1">
        <v>23330</v>
      </c>
      <c r="AE3647" s="1">
        <v>25001.257268959998</v>
      </c>
      <c r="AF3647" s="1">
        <v>44601.058773243793</v>
      </c>
      <c r="AG3647" s="1">
        <v>179966</v>
      </c>
      <c r="AH3647" s="1">
        <v>28649</v>
      </c>
      <c r="AI3647" s="1">
        <v>2410.77</v>
      </c>
      <c r="AJ3647" s="1">
        <v>45090.896687565553</v>
      </c>
      <c r="AK3647" s="1">
        <v>3296</v>
      </c>
      <c r="AL3647" s="1">
        <v>847262.8125</v>
      </c>
      <c r="AM3647" s="1">
        <v>689070.625</v>
      </c>
      <c r="AN3647" s="1">
        <v>158192.171875</v>
      </c>
      <c r="AO3647" t="s">
        <v>16457</v>
      </c>
    </row>
    <row r="3648" spans="1:41" x14ac:dyDescent="0.25">
      <c r="A3648" s="1">
        <v>2020</v>
      </c>
      <c r="B3648" t="s">
        <v>2649</v>
      </c>
      <c r="C3648" t="s">
        <v>7088</v>
      </c>
      <c r="D3648" t="s">
        <v>7224</v>
      </c>
      <c r="E3648" t="s">
        <v>7825</v>
      </c>
      <c r="F3648" t="s">
        <v>9544</v>
      </c>
      <c r="G3648" t="s">
        <v>11713</v>
      </c>
      <c r="H3648" t="s">
        <v>12709</v>
      </c>
      <c r="I3648" s="1">
        <v>18087.606231999998</v>
      </c>
      <c r="J3648" s="1">
        <v>56299.371186749988</v>
      </c>
      <c r="K3648" s="1">
        <v>911.92734227599999</v>
      </c>
      <c r="L3648" s="1"/>
      <c r="M3648" s="1">
        <v>25000.812000000002</v>
      </c>
      <c r="N3648" s="1">
        <v>20047.556860725061</v>
      </c>
      <c r="O3648" s="1">
        <v>10208.306131200001</v>
      </c>
      <c r="P3648" s="1"/>
      <c r="Q3648" s="1">
        <v>1989.1952303550061</v>
      </c>
      <c r="R3648" s="1">
        <v>6352.2104509098854</v>
      </c>
      <c r="S3648" s="1">
        <v>7766</v>
      </c>
      <c r="T3648" s="1">
        <v>11275.334999999999</v>
      </c>
      <c r="U3648" s="1">
        <v>865.0447999999999</v>
      </c>
      <c r="V3648" s="1">
        <v>14899</v>
      </c>
      <c r="W3648" s="1">
        <v>7984.8582985699968</v>
      </c>
      <c r="X3648" s="1"/>
      <c r="Y3648" s="1">
        <v>47970.178290666932</v>
      </c>
      <c r="Z3648" s="1">
        <v>12293.64667123891</v>
      </c>
      <c r="AA3648" s="1">
        <v>179142</v>
      </c>
      <c r="AB3648" s="1"/>
      <c r="AC3648" s="1">
        <v>16669.135450000002</v>
      </c>
      <c r="AD3648" s="1">
        <v>15016</v>
      </c>
      <c r="AE3648" s="1">
        <v>17971.362498115799</v>
      </c>
      <c r="AF3648" s="1">
        <v>39115.615931694578</v>
      </c>
      <c r="AG3648" s="1">
        <v>179940</v>
      </c>
      <c r="AH3648" s="1">
        <v>31680</v>
      </c>
      <c r="AI3648" s="1">
        <v>2604.6414</v>
      </c>
      <c r="AJ3648" s="1">
        <v>32404.423402288401</v>
      </c>
      <c r="AK3648" s="1">
        <v>2262.3914055959999</v>
      </c>
      <c r="AL3648" s="1">
        <v>758756.5625</v>
      </c>
      <c r="AM3648" s="1">
        <v>644046.375</v>
      </c>
      <c r="AN3648" s="1">
        <v>114710.2734375</v>
      </c>
      <c r="AO3648" t="s">
        <v>16458</v>
      </c>
    </row>
    <row r="3649" spans="1:41" x14ac:dyDescent="0.25">
      <c r="A3649" s="1">
        <v>2020</v>
      </c>
      <c r="B3649" t="s">
        <v>2650</v>
      </c>
      <c r="C3649" t="s">
        <v>7088</v>
      </c>
      <c r="D3649" t="s">
        <v>7224</v>
      </c>
      <c r="E3649" t="s">
        <v>7825</v>
      </c>
      <c r="F3649" t="s">
        <v>9544</v>
      </c>
      <c r="G3649" t="s">
        <v>11713</v>
      </c>
      <c r="H3649" t="s">
        <v>12709</v>
      </c>
      <c r="I3649" s="1">
        <v>8090.58</v>
      </c>
      <c r="J3649" s="1"/>
      <c r="K3649" s="1">
        <v>741</v>
      </c>
      <c r="L3649" s="1">
        <v>2984</v>
      </c>
      <c r="M3649" s="1">
        <v>18636.32499999999</v>
      </c>
      <c r="N3649" s="1">
        <v>12131.899583255001</v>
      </c>
      <c r="O3649" s="1">
        <v>8545</v>
      </c>
      <c r="P3649" s="1"/>
      <c r="Q3649" s="1"/>
      <c r="R3649" s="1">
        <v>8112.0968811747789</v>
      </c>
      <c r="S3649" s="1">
        <v>14696</v>
      </c>
      <c r="T3649" s="1">
        <v>12220.473715073371</v>
      </c>
      <c r="U3649" s="1">
        <v>1818</v>
      </c>
      <c r="V3649" s="1">
        <v>10881</v>
      </c>
      <c r="W3649" s="1">
        <v>4300</v>
      </c>
      <c r="X3649" s="1">
        <v>14977.397761164941</v>
      </c>
      <c r="Y3649" s="1">
        <v>99700</v>
      </c>
      <c r="Z3649" s="1">
        <v>10495.231118325721</v>
      </c>
      <c r="AA3649" s="1">
        <v>141863.1900420922</v>
      </c>
      <c r="AB3649" s="1">
        <v>1254</v>
      </c>
      <c r="AC3649" s="1">
        <v>13843.881289999999</v>
      </c>
      <c r="AD3649" s="1">
        <v>18606.644575865579</v>
      </c>
      <c r="AE3649" s="1">
        <v>20510.093289441898</v>
      </c>
      <c r="AF3649" s="1">
        <v>33720.816459512258</v>
      </c>
      <c r="AG3649" s="1">
        <v>132575.3788820648</v>
      </c>
      <c r="AH3649" s="1">
        <v>20816.455820418862</v>
      </c>
      <c r="AI3649" s="1">
        <v>4012.7315255539211</v>
      </c>
      <c r="AJ3649" s="1">
        <v>41512.572184767567</v>
      </c>
      <c r="AK3649" s="1">
        <v>3620</v>
      </c>
      <c r="AL3649" s="1">
        <v>660664.8125</v>
      </c>
      <c r="AM3649" s="1">
        <v>538238.75</v>
      </c>
      <c r="AN3649" s="1">
        <v>122426.03125</v>
      </c>
      <c r="AO3649" t="s">
        <v>16459</v>
      </c>
    </row>
    <row r="3650" spans="1:41" x14ac:dyDescent="0.25">
      <c r="A3650" s="1">
        <v>2020</v>
      </c>
      <c r="B3650" t="s">
        <v>2651</v>
      </c>
      <c r="C3650" t="s">
        <v>7088</v>
      </c>
      <c r="D3650" t="s">
        <v>7224</v>
      </c>
      <c r="E3650" t="s">
        <v>7825</v>
      </c>
      <c r="F3650" t="s">
        <v>9544</v>
      </c>
      <c r="G3650" t="s">
        <v>11713</v>
      </c>
      <c r="H3650" t="s">
        <v>12709</v>
      </c>
      <c r="I3650" s="1">
        <v>10713.414785143121</v>
      </c>
      <c r="J3650" s="1">
        <v>36279.140853715988</v>
      </c>
      <c r="K3650" s="1">
        <v>1391</v>
      </c>
      <c r="L3650" s="1"/>
      <c r="M3650" s="1">
        <v>16823.330424</v>
      </c>
      <c r="N3650" s="1">
        <v>13119.39808576</v>
      </c>
      <c r="O3650" s="1">
        <v>9748.2287563189893</v>
      </c>
      <c r="P3650" s="1"/>
      <c r="Q3650" s="1">
        <v>4431.3178988552072</v>
      </c>
      <c r="R3650" s="1">
        <v>8511.0148792727832</v>
      </c>
      <c r="S3650" s="1">
        <v>16552.837679611101</v>
      </c>
      <c r="T3650" s="1">
        <v>11817.552470000001</v>
      </c>
      <c r="U3650" s="1">
        <v>950.96782300000018</v>
      </c>
      <c r="V3650" s="1">
        <v>6749</v>
      </c>
      <c r="W3650" s="1">
        <v>3407.0394160093638</v>
      </c>
      <c r="X3650" s="1">
        <v>10451.90155061012</v>
      </c>
      <c r="Y3650" s="1">
        <v>48042</v>
      </c>
      <c r="Z3650" s="1">
        <v>16440.084842626151</v>
      </c>
      <c r="AA3650" s="1">
        <v>195612.87843401721</v>
      </c>
      <c r="AB3650" s="1"/>
      <c r="AC3650" s="1">
        <v>10857.33569</v>
      </c>
      <c r="AD3650" s="1">
        <v>12003.86062454811</v>
      </c>
      <c r="AE3650" s="1">
        <v>18199.404737677389</v>
      </c>
      <c r="AF3650" s="1">
        <v>39797.71887350778</v>
      </c>
      <c r="AG3650" s="1">
        <v>153552</v>
      </c>
      <c r="AH3650" s="1">
        <v>29075.858608122609</v>
      </c>
      <c r="AI3650" s="1">
        <v>4044.263688</v>
      </c>
      <c r="AJ3650" s="1">
        <v>33796.287872686218</v>
      </c>
      <c r="AK3650" s="1">
        <v>3606.5153879999998</v>
      </c>
      <c r="AL3650" s="1">
        <v>715974.4375</v>
      </c>
      <c r="AM3650" s="1">
        <v>597052</v>
      </c>
      <c r="AN3650" s="1">
        <v>118922.3828125</v>
      </c>
      <c r="AO3650" t="s">
        <v>16460</v>
      </c>
    </row>
    <row r="3651" spans="1:41" x14ac:dyDescent="0.25">
      <c r="A3651" s="1">
        <v>2020</v>
      </c>
      <c r="B3651" t="s">
        <v>2652</v>
      </c>
      <c r="C3651" t="s">
        <v>7088</v>
      </c>
      <c r="D3651" t="s">
        <v>7224</v>
      </c>
      <c r="E3651" t="s">
        <v>7825</v>
      </c>
      <c r="F3651" t="s">
        <v>9544</v>
      </c>
      <c r="G3651" t="s">
        <v>11713</v>
      </c>
      <c r="H3651" t="s">
        <v>12709</v>
      </c>
      <c r="I3651" s="1">
        <v>10038.84</v>
      </c>
      <c r="J3651" s="1"/>
      <c r="K3651" s="1">
        <v>947.74238542675744</v>
      </c>
      <c r="L3651" s="1">
        <v>2984</v>
      </c>
      <c r="M3651" s="1">
        <v>33698.723536485049</v>
      </c>
      <c r="N3651" s="1">
        <v>13158.26798710931</v>
      </c>
      <c r="O3651" s="1">
        <v>9031</v>
      </c>
      <c r="P3651" s="1"/>
      <c r="Q3651" s="1">
        <v>3574.029755816186</v>
      </c>
      <c r="R3651" s="1">
        <v>9169.0906082199126</v>
      </c>
      <c r="S3651" s="1">
        <v>19489.599999999999</v>
      </c>
      <c r="T3651" s="1">
        <v>11885.58790437328</v>
      </c>
      <c r="U3651" s="1">
        <v>2029.52133244224</v>
      </c>
      <c r="V3651" s="1">
        <v>12970</v>
      </c>
      <c r="W3651" s="1"/>
      <c r="X3651" s="1">
        <v>13188.359417336569</v>
      </c>
      <c r="Y3651" s="1">
        <v>92724</v>
      </c>
      <c r="Z3651" s="1">
        <v>13523.733</v>
      </c>
      <c r="AA3651" s="1">
        <v>160038.47340974741</v>
      </c>
      <c r="AB3651" s="1">
        <v>1151</v>
      </c>
      <c r="AC3651" s="1">
        <v>13240.3</v>
      </c>
      <c r="AD3651" s="1">
        <v>22524.479802110323</v>
      </c>
      <c r="AE3651" s="1">
        <v>17945.277597202919</v>
      </c>
      <c r="AF3651" s="1">
        <v>34557.700478115941</v>
      </c>
      <c r="AG3651" s="1">
        <v>186363</v>
      </c>
      <c r="AH3651" s="1">
        <v>53877.520103649556</v>
      </c>
      <c r="AI3651" s="1">
        <v>3718.544145177601</v>
      </c>
      <c r="AJ3651" s="1">
        <v>42170.816800719891</v>
      </c>
      <c r="AK3651" s="1">
        <v>4500.2516116234638</v>
      </c>
      <c r="AL3651" s="1">
        <v>788499.875</v>
      </c>
      <c r="AM3651" s="1">
        <v>614487.0625</v>
      </c>
      <c r="AN3651" s="1">
        <v>174012.8125</v>
      </c>
      <c r="AO3651" t="s">
        <v>16461</v>
      </c>
    </row>
    <row r="3652" spans="1:41" x14ac:dyDescent="0.25">
      <c r="A3652" s="1">
        <v>2020</v>
      </c>
      <c r="B3652" t="s">
        <v>2653</v>
      </c>
      <c r="C3652" t="s">
        <v>7088</v>
      </c>
      <c r="D3652" t="s">
        <v>7224</v>
      </c>
      <c r="E3652" t="s">
        <v>7825</v>
      </c>
      <c r="F3652" t="s">
        <v>9544</v>
      </c>
      <c r="G3652" t="s">
        <v>11713</v>
      </c>
      <c r="H3652" t="s">
        <v>12709</v>
      </c>
      <c r="I3652" s="1">
        <v>6882.007312502401</v>
      </c>
      <c r="J3652" s="1"/>
      <c r="K3652" s="1">
        <v>1230.75591656043</v>
      </c>
      <c r="L3652" s="1">
        <v>3381.0209999999988</v>
      </c>
      <c r="M3652" s="1">
        <v>21456.12892538766</v>
      </c>
      <c r="N3652" s="1">
        <v>16013.307312272629</v>
      </c>
      <c r="O3652" s="1">
        <v>9163.3886228559495</v>
      </c>
      <c r="P3652" s="1"/>
      <c r="Q3652" s="1">
        <v>2130.33337173769</v>
      </c>
      <c r="R3652" s="1">
        <v>7209.045242484116</v>
      </c>
      <c r="S3652" s="1">
        <v>18917.381791656939</v>
      </c>
      <c r="T3652" s="1">
        <v>11855.43086048124</v>
      </c>
      <c r="U3652" s="1">
        <v>1762.329448339201</v>
      </c>
      <c r="V3652" s="1">
        <v>12967</v>
      </c>
      <c r="W3652" s="1">
        <v>3227.191407529951</v>
      </c>
      <c r="X3652" s="1">
        <v>9695.0106785553344</v>
      </c>
      <c r="Y3652" s="1">
        <v>58182</v>
      </c>
      <c r="Z3652" s="1">
        <v>15922.33017499294</v>
      </c>
      <c r="AA3652" s="1">
        <v>156122.89248733051</v>
      </c>
      <c r="AB3652" s="1">
        <v>1248</v>
      </c>
      <c r="AC3652" s="1">
        <v>11527.382449999999</v>
      </c>
      <c r="AD3652" s="1">
        <v>3361.3423126226721</v>
      </c>
      <c r="AE3652" s="1">
        <v>24858.045412870772</v>
      </c>
      <c r="AF3652" s="1">
        <v>35350.7763400392</v>
      </c>
      <c r="AG3652" s="1">
        <v>149206.0893231745</v>
      </c>
      <c r="AH3652" s="1">
        <v>29338.806043951019</v>
      </c>
      <c r="AI3652" s="1">
        <v>4272.3597355200009</v>
      </c>
      <c r="AJ3652" s="1">
        <v>31209.071584394191</v>
      </c>
      <c r="AK3652" s="1">
        <v>3804.612508572186</v>
      </c>
      <c r="AL3652" s="1">
        <v>650294.0625</v>
      </c>
      <c r="AM3652" s="1">
        <v>532723.625</v>
      </c>
      <c r="AN3652" s="1">
        <v>117570.40625</v>
      </c>
      <c r="AO3652" t="s">
        <v>16462</v>
      </c>
    </row>
    <row r="3653" spans="1:41" x14ac:dyDescent="0.25">
      <c r="A3653" s="1">
        <v>2020</v>
      </c>
      <c r="B3653" t="s">
        <v>2654</v>
      </c>
      <c r="C3653" t="s">
        <v>7088</v>
      </c>
      <c r="D3653" t="s">
        <v>7224</v>
      </c>
      <c r="E3653" t="s">
        <v>7825</v>
      </c>
      <c r="F3653" t="s">
        <v>9544</v>
      </c>
      <c r="G3653" t="s">
        <v>11713</v>
      </c>
      <c r="H3653" t="s">
        <v>12709</v>
      </c>
      <c r="I3653" s="1">
        <v>17463</v>
      </c>
      <c r="J3653" s="1">
        <v>81174.812043386788</v>
      </c>
      <c r="K3653" s="1">
        <v>1403.3635714</v>
      </c>
      <c r="L3653" s="1">
        <v>6913.2636087999999</v>
      </c>
      <c r="M3653" s="1">
        <v>50738.076874999999</v>
      </c>
      <c r="N3653" s="1">
        <v>22629.307332763699</v>
      </c>
      <c r="O3653" s="1">
        <v>10417.12299</v>
      </c>
      <c r="P3653" s="1"/>
      <c r="Q3653" s="1">
        <v>2350.5675220244311</v>
      </c>
      <c r="R3653" s="1">
        <v>7296.868167577617</v>
      </c>
      <c r="S3653" s="1">
        <v>12649.4</v>
      </c>
      <c r="T3653" s="1">
        <v>17397.336138777941</v>
      </c>
      <c r="U3653" s="1">
        <v>1552</v>
      </c>
      <c r="V3653" s="1">
        <v>17262</v>
      </c>
      <c r="W3653" s="1">
        <v>15676</v>
      </c>
      <c r="X3653" s="1">
        <v>17509</v>
      </c>
      <c r="Y3653" s="1">
        <v>89832.232000000004</v>
      </c>
      <c r="Z3653" s="1">
        <v>19261.345717076809</v>
      </c>
      <c r="AA3653" s="1">
        <v>191513</v>
      </c>
      <c r="AB3653" s="1"/>
      <c r="AC3653" s="1">
        <v>16348.67972</v>
      </c>
      <c r="AD3653" s="1">
        <v>28981.992534597841</v>
      </c>
      <c r="AE3653" s="1">
        <v>29763.054894336001</v>
      </c>
      <c r="AF3653" s="1">
        <v>50455.921529999992</v>
      </c>
      <c r="AG3653" s="1">
        <v>218673</v>
      </c>
      <c r="AH3653" s="1">
        <v>28072.662283121481</v>
      </c>
      <c r="AI3653" s="1">
        <v>5272</v>
      </c>
      <c r="AJ3653" s="1">
        <v>52409.994278901962</v>
      </c>
      <c r="AK3653" s="1"/>
      <c r="AL3653" s="1">
        <v>1013016.0625</v>
      </c>
      <c r="AM3653" s="1">
        <v>824899.0625</v>
      </c>
      <c r="AN3653" s="1">
        <v>188116.953125</v>
      </c>
      <c r="AO3653" t="s">
        <v>16463</v>
      </c>
    </row>
    <row r="3654" spans="1:41" x14ac:dyDescent="0.25">
      <c r="A3654" s="1">
        <v>2020</v>
      </c>
      <c r="B3654" t="s">
        <v>2655</v>
      </c>
      <c r="C3654" t="s">
        <v>7088</v>
      </c>
      <c r="D3654" t="s">
        <v>7224</v>
      </c>
      <c r="E3654" t="s">
        <v>7826</v>
      </c>
      <c r="F3654" t="s">
        <v>9545</v>
      </c>
      <c r="G3654" t="s">
        <v>11713</v>
      </c>
      <c r="H3654" t="s">
        <v>12709</v>
      </c>
      <c r="I3654" s="1">
        <v>10691.510399744</v>
      </c>
      <c r="J3654" s="1">
        <v>72577.356179051931</v>
      </c>
      <c r="K3654" s="1">
        <v>1118.4290000000001</v>
      </c>
      <c r="L3654" s="1">
        <v>3757.9375839600002</v>
      </c>
      <c r="M3654" s="1">
        <v>25872.170980906569</v>
      </c>
      <c r="N3654" s="1">
        <v>21189.323630501462</v>
      </c>
      <c r="O3654" s="1">
        <v>11521.1156178</v>
      </c>
      <c r="P3654" s="1">
        <v>13606.993974000001</v>
      </c>
      <c r="Q3654" s="1">
        <v>5184.5152041569936</v>
      </c>
      <c r="R3654" s="1">
        <v>8324.6520518428079</v>
      </c>
      <c r="S3654" s="1">
        <v>12730.22929260513</v>
      </c>
      <c r="T3654" s="1">
        <v>11972.874544</v>
      </c>
      <c r="U3654" s="1">
        <v>1345.32</v>
      </c>
      <c r="V3654" s="1">
        <v>12489</v>
      </c>
      <c r="W3654" s="1">
        <v>8437.586064000001</v>
      </c>
      <c r="X3654" s="1">
        <v>18092.657859499999</v>
      </c>
      <c r="Y3654" s="1">
        <v>59334.127880801301</v>
      </c>
      <c r="Z3654" s="1">
        <v>16259.938233637329</v>
      </c>
      <c r="AA3654" s="1">
        <v>175907</v>
      </c>
      <c r="AB3654" s="1">
        <v>1855</v>
      </c>
      <c r="AC3654" s="1">
        <v>20334.544228370469</v>
      </c>
      <c r="AD3654" s="1">
        <v>22699.040235624339</v>
      </c>
      <c r="AE3654" s="1">
        <v>25001.257268959998</v>
      </c>
      <c r="AF3654" s="1">
        <v>44601.058773243793</v>
      </c>
      <c r="AG3654" s="1">
        <v>179117</v>
      </c>
      <c r="AH3654" s="1">
        <v>33131.688451581242</v>
      </c>
      <c r="AI3654" s="1">
        <v>2410.77</v>
      </c>
      <c r="AJ3654" s="1">
        <v>45090.896687565553</v>
      </c>
      <c r="AK3654" s="1">
        <v>3296</v>
      </c>
      <c r="AL3654" s="1">
        <v>867949.9375</v>
      </c>
      <c r="AM3654" s="1">
        <v>714812.375</v>
      </c>
      <c r="AN3654" s="1">
        <v>153137.5625</v>
      </c>
      <c r="AO3654" t="s">
        <v>16464</v>
      </c>
    </row>
    <row r="3655" spans="1:41" x14ac:dyDescent="0.25">
      <c r="A3655" s="1">
        <v>2020</v>
      </c>
      <c r="B3655" t="s">
        <v>2656</v>
      </c>
      <c r="C3655" t="s">
        <v>7088</v>
      </c>
      <c r="D3655" t="s">
        <v>7224</v>
      </c>
      <c r="E3655" t="s">
        <v>7826</v>
      </c>
      <c r="F3655" t="s">
        <v>9545</v>
      </c>
      <c r="G3655" t="s">
        <v>11713</v>
      </c>
      <c r="H3655" t="s">
        <v>12709</v>
      </c>
      <c r="I3655" s="1">
        <v>13700</v>
      </c>
      <c r="J3655" s="1">
        <v>60402.984461108739</v>
      </c>
      <c r="K3655" s="1">
        <v>1535</v>
      </c>
      <c r="L3655" s="1">
        <v>4064.7779999999989</v>
      </c>
      <c r="M3655" s="1">
        <v>57321.75</v>
      </c>
      <c r="N3655" s="1">
        <v>16158.973</v>
      </c>
      <c r="O3655" s="1">
        <v>9803.7540399999998</v>
      </c>
      <c r="P3655" s="1">
        <v>15735.362999999999</v>
      </c>
      <c r="Q3655" s="1">
        <v>4560.8725976385358</v>
      </c>
      <c r="R3655" s="1">
        <v>8443.0046565699977</v>
      </c>
      <c r="S3655" s="1">
        <v>17787.203621333359</v>
      </c>
      <c r="T3655" s="1">
        <v>11723</v>
      </c>
      <c r="U3655" s="1">
        <v>1667.26</v>
      </c>
      <c r="V3655" s="1">
        <v>12940</v>
      </c>
      <c r="W3655" s="1">
        <v>7831.6</v>
      </c>
      <c r="X3655" s="1">
        <v>20937.5210596</v>
      </c>
      <c r="Y3655" s="1">
        <v>66443.232000000004</v>
      </c>
      <c r="Z3655" s="1">
        <v>16279.020912</v>
      </c>
      <c r="AA3655" s="1">
        <v>182900</v>
      </c>
      <c r="AB3655" s="1">
        <v>1922</v>
      </c>
      <c r="AC3655" s="1">
        <v>18922.355345399999</v>
      </c>
      <c r="AD3655" s="1">
        <v>24526.751659199999</v>
      </c>
      <c r="AE3655" s="1">
        <v>38996</v>
      </c>
      <c r="AF3655" s="1">
        <v>60451.597999999998</v>
      </c>
      <c r="AG3655" s="1">
        <v>255418</v>
      </c>
      <c r="AH3655" s="1">
        <v>36180.344807871748</v>
      </c>
      <c r="AI3655" s="1">
        <v>5272</v>
      </c>
      <c r="AJ3655" s="1">
        <v>46784.589981471188</v>
      </c>
      <c r="AK3655" s="1">
        <v>3307</v>
      </c>
      <c r="AL3655" s="1">
        <v>1022016</v>
      </c>
      <c r="AM3655" s="1">
        <v>823868</v>
      </c>
      <c r="AN3655" s="1">
        <v>198147.9375</v>
      </c>
      <c r="AO3655" t="s">
        <v>16465</v>
      </c>
    </row>
    <row r="3656" spans="1:41" x14ac:dyDescent="0.25">
      <c r="A3656" s="1">
        <v>2020</v>
      </c>
      <c r="B3656" t="s">
        <v>2657</v>
      </c>
      <c r="C3656" t="s">
        <v>7088</v>
      </c>
      <c r="D3656" t="s">
        <v>7224</v>
      </c>
      <c r="E3656" t="s">
        <v>7826</v>
      </c>
      <c r="F3656" t="s">
        <v>9545</v>
      </c>
      <c r="G3656" t="s">
        <v>11713</v>
      </c>
      <c r="H3656" t="s">
        <v>12709</v>
      </c>
      <c r="I3656" s="1">
        <v>10713.414785143121</v>
      </c>
      <c r="J3656" s="1">
        <v>36279.140853715988</v>
      </c>
      <c r="K3656" s="1">
        <v>880.87496846999989</v>
      </c>
      <c r="L3656" s="1">
        <v>2257.403273800001</v>
      </c>
      <c r="M3656" s="1">
        <v>14203.77031224</v>
      </c>
      <c r="N3656" s="1">
        <v>13118.91828</v>
      </c>
      <c r="O3656" s="1">
        <v>9512.5224706266999</v>
      </c>
      <c r="P3656" s="1">
        <v>9706.0530000000017</v>
      </c>
      <c r="Q3656" s="1">
        <v>4180.1742688552076</v>
      </c>
      <c r="R3656" s="1">
        <v>8511.0148792727832</v>
      </c>
      <c r="S3656" s="1">
        <v>22498.008091721731</v>
      </c>
      <c r="T3656" s="1">
        <v>11817.552470000001</v>
      </c>
      <c r="U3656" s="1">
        <v>950.96782300000018</v>
      </c>
      <c r="V3656" s="1">
        <v>7083</v>
      </c>
      <c r="W3656" s="1">
        <v>4097.5131690172821</v>
      </c>
      <c r="X3656" s="1">
        <v>11305.123011159299</v>
      </c>
      <c r="Y3656" s="1">
        <v>43041.837469999999</v>
      </c>
      <c r="Z3656" s="1">
        <v>14749.376199813019</v>
      </c>
      <c r="AA3656" s="1">
        <v>183354.32509283209</v>
      </c>
      <c r="AB3656" s="1">
        <v>1154</v>
      </c>
      <c r="AC3656" s="1">
        <v>11323.40230535</v>
      </c>
      <c r="AD3656" s="1">
        <v>15194.14968452975</v>
      </c>
      <c r="AE3656" s="1">
        <v>18426.572821973699</v>
      </c>
      <c r="AF3656" s="1">
        <v>39797.71887350778</v>
      </c>
      <c r="AG3656" s="1">
        <v>159788</v>
      </c>
      <c r="AH3656" s="1">
        <v>31695.73931599089</v>
      </c>
      <c r="AI3656" s="1">
        <v>2554.6757322240001</v>
      </c>
      <c r="AJ3656" s="1">
        <v>33796.287872686218</v>
      </c>
      <c r="AK3656" s="1">
        <v>3606.5153879999998</v>
      </c>
      <c r="AL3656" s="1">
        <v>725598.125</v>
      </c>
      <c r="AM3656" s="1">
        <v>597077.625</v>
      </c>
      <c r="AN3656" s="1">
        <v>128520.4375</v>
      </c>
      <c r="AO3656" t="s">
        <v>16466</v>
      </c>
    </row>
    <row r="3657" spans="1:41" x14ac:dyDescent="0.25">
      <c r="A3657" s="1">
        <v>2020</v>
      </c>
      <c r="B3657" t="s">
        <v>2658</v>
      </c>
      <c r="C3657" t="s">
        <v>7088</v>
      </c>
      <c r="D3657" t="s">
        <v>7224</v>
      </c>
      <c r="E3657" t="s">
        <v>7826</v>
      </c>
      <c r="F3657" t="s">
        <v>9545</v>
      </c>
      <c r="G3657" t="s">
        <v>11713</v>
      </c>
      <c r="H3657" t="s">
        <v>12709</v>
      </c>
      <c r="I3657" s="1">
        <v>6261.3589363200008</v>
      </c>
      <c r="J3657" s="1">
        <v>17375.815999999999</v>
      </c>
      <c r="K3657" s="1">
        <v>926</v>
      </c>
      <c r="L3657" s="1">
        <v>2685.2853645528289</v>
      </c>
      <c r="M3657" s="1">
        <v>17787.688249999988</v>
      </c>
      <c r="N3657" s="1">
        <v>12131.899583255001</v>
      </c>
      <c r="O3657" s="1">
        <v>8683.8365295498552</v>
      </c>
      <c r="P3657" s="1">
        <v>9661.4629999999997</v>
      </c>
      <c r="Q3657" s="1">
        <v>3083.7706094475602</v>
      </c>
      <c r="R3657" s="1">
        <v>8230.495558923476</v>
      </c>
      <c r="S3657" s="1">
        <v>14659</v>
      </c>
      <c r="T3657" s="1">
        <v>12814.816591907471</v>
      </c>
      <c r="U3657" s="1">
        <v>1818</v>
      </c>
      <c r="V3657" s="1">
        <v>9338.7990136574663</v>
      </c>
      <c r="W3657" s="1">
        <v>4277.8770359197333</v>
      </c>
      <c r="X3657" s="1">
        <v>14829.10669422271</v>
      </c>
      <c r="Y3657" s="1">
        <v>99690.246105139071</v>
      </c>
      <c r="Z3657" s="1">
        <v>10495.231118325721</v>
      </c>
      <c r="AA3657" s="1">
        <v>142577</v>
      </c>
      <c r="AB3657" s="1">
        <v>1254</v>
      </c>
      <c r="AC3657" s="1">
        <v>14183.997459249091</v>
      </c>
      <c r="AD3657" s="1">
        <v>18606.644575865579</v>
      </c>
      <c r="AE3657" s="1">
        <v>20510.093289441898</v>
      </c>
      <c r="AF3657" s="1">
        <v>49747.474928492316</v>
      </c>
      <c r="AG3657" s="1">
        <v>131280.31432177121</v>
      </c>
      <c r="AH3657" s="1">
        <v>34092.508498550422</v>
      </c>
      <c r="AI3657" s="1">
        <v>4012.7315255539211</v>
      </c>
      <c r="AJ3657" s="1">
        <v>41512.572184767567</v>
      </c>
      <c r="AK3657" s="1">
        <v>3620</v>
      </c>
      <c r="AL3657" s="1">
        <v>716148.0625</v>
      </c>
      <c r="AM3657" s="1">
        <v>580583.8125</v>
      </c>
      <c r="AN3657" s="1">
        <v>135564.21875</v>
      </c>
      <c r="AO3657" t="s">
        <v>16467</v>
      </c>
    </row>
    <row r="3658" spans="1:41" x14ac:dyDescent="0.25">
      <c r="A3658" s="1">
        <v>2020</v>
      </c>
      <c r="B3658" t="s">
        <v>2659</v>
      </c>
      <c r="C3658" t="s">
        <v>7088</v>
      </c>
      <c r="D3658" t="s">
        <v>7224</v>
      </c>
      <c r="E3658" t="s">
        <v>7826</v>
      </c>
      <c r="F3658" t="s">
        <v>9545</v>
      </c>
      <c r="G3658" t="s">
        <v>11713</v>
      </c>
      <c r="H3658" t="s">
        <v>12709</v>
      </c>
      <c r="I3658" s="1">
        <v>7793.5903123199987</v>
      </c>
      <c r="J3658" s="1">
        <v>14152.041499999999</v>
      </c>
      <c r="K3658" s="1">
        <v>947.74238542675744</v>
      </c>
      <c r="L3658" s="1">
        <v>2843.0185999999999</v>
      </c>
      <c r="M3658" s="1">
        <v>29197.964308959279</v>
      </c>
      <c r="N3658" s="1">
        <v>13158.26798710931</v>
      </c>
      <c r="O3658" s="1">
        <v>9507</v>
      </c>
      <c r="P3658" s="1">
        <v>10922.858</v>
      </c>
      <c r="Q3658" s="1">
        <v>3689.529755816186</v>
      </c>
      <c r="R3658" s="1">
        <v>9177.7426590305076</v>
      </c>
      <c r="S3658" s="1">
        <v>19501.69687792195</v>
      </c>
      <c r="T3658" s="1">
        <v>12479.93078120738</v>
      </c>
      <c r="U3658" s="1">
        <v>2029.52133244224</v>
      </c>
      <c r="V3658" s="1">
        <v>9388</v>
      </c>
      <c r="W3658" s="1">
        <v>3355.5665403175681</v>
      </c>
      <c r="X3658" s="1">
        <v>13188.359417336569</v>
      </c>
      <c r="Y3658" s="1">
        <v>92724</v>
      </c>
      <c r="Z3658" s="1">
        <v>13523.733</v>
      </c>
      <c r="AA3658" s="1">
        <v>160038.47340974741</v>
      </c>
      <c r="AB3658" s="1">
        <v>1151</v>
      </c>
      <c r="AC3658" s="1">
        <v>13512.9</v>
      </c>
      <c r="AD3658" s="1">
        <v>21793.925541215929</v>
      </c>
      <c r="AE3658" s="1">
        <v>17945.277597202919</v>
      </c>
      <c r="AF3658" s="1">
        <v>34557.700478115941</v>
      </c>
      <c r="AG3658" s="1">
        <v>181309</v>
      </c>
      <c r="AH3658" s="1">
        <v>47321.668061456403</v>
      </c>
      <c r="AI3658" s="1">
        <v>3398.343413600001</v>
      </c>
      <c r="AJ3658" s="1">
        <v>42170.816800719891</v>
      </c>
      <c r="AK3658" s="1">
        <v>4500.2516116234638</v>
      </c>
      <c r="AL3658" s="1">
        <v>795279.9375</v>
      </c>
      <c r="AM3658" s="1">
        <v>628936.4375</v>
      </c>
      <c r="AN3658" s="1">
        <v>166343.453125</v>
      </c>
      <c r="AO3658" t="s">
        <v>16468</v>
      </c>
    </row>
    <row r="3659" spans="1:41" x14ac:dyDescent="0.25">
      <c r="A3659" s="1">
        <v>2020</v>
      </c>
      <c r="B3659" t="s">
        <v>2660</v>
      </c>
      <c r="C3659" t="s">
        <v>7088</v>
      </c>
      <c r="D3659" t="s">
        <v>7224</v>
      </c>
      <c r="E3659" t="s">
        <v>7826</v>
      </c>
      <c r="F3659" t="s">
        <v>9545</v>
      </c>
      <c r="G3659" t="s">
        <v>11713</v>
      </c>
      <c r="H3659" t="s">
        <v>12709</v>
      </c>
      <c r="I3659" s="1">
        <v>11427.3234710944</v>
      </c>
      <c r="J3659" s="1">
        <v>59998.254933494987</v>
      </c>
      <c r="K3659" s="1">
        <v>911.92734227599999</v>
      </c>
      <c r="L3659" s="1">
        <v>2522.9115000000011</v>
      </c>
      <c r="M3659" s="1">
        <v>19395.424171403469</v>
      </c>
      <c r="N3659" s="1">
        <v>20047.556860725061</v>
      </c>
      <c r="O3659" s="1">
        <v>9818.7416159999993</v>
      </c>
      <c r="P3659" s="1">
        <v>11393.366018004999</v>
      </c>
      <c r="Q3659" s="1">
        <v>3899.4936629735071</v>
      </c>
      <c r="R3659" s="1">
        <v>7352.2104509098854</v>
      </c>
      <c r="S3659" s="1">
        <v>11428</v>
      </c>
      <c r="T3659" s="1">
        <v>11275.334999999999</v>
      </c>
      <c r="U3659" s="1">
        <v>865.0447999999999</v>
      </c>
      <c r="V3659" s="1">
        <v>15431</v>
      </c>
      <c r="W3659" s="1">
        <v>7984.8582985699968</v>
      </c>
      <c r="X3659" s="1">
        <v>17132.1486413231</v>
      </c>
      <c r="Y3659" s="1">
        <v>47970.178290666932</v>
      </c>
      <c r="Z3659" s="1">
        <v>13413.221388</v>
      </c>
      <c r="AA3659" s="1">
        <v>188842</v>
      </c>
      <c r="AB3659" s="1">
        <v>1131.038</v>
      </c>
      <c r="AC3659" s="1">
        <v>17190.887180000002</v>
      </c>
      <c r="AD3659" s="1">
        <v>20680.983768131089</v>
      </c>
      <c r="AE3659" s="1">
        <v>20493.662132241199</v>
      </c>
      <c r="AF3659" s="1">
        <v>39115.615931694578</v>
      </c>
      <c r="AG3659" s="1">
        <v>177514</v>
      </c>
      <c r="AH3659" s="1">
        <v>31323</v>
      </c>
      <c r="AI3659" s="1">
        <v>2604.6414</v>
      </c>
      <c r="AJ3659" s="1">
        <v>32404.423402288401</v>
      </c>
      <c r="AK3659" s="1">
        <v>2262.3914055959999</v>
      </c>
      <c r="AL3659" s="1">
        <v>805829.5625</v>
      </c>
      <c r="AM3659" s="1">
        <v>669881.1875</v>
      </c>
      <c r="AN3659" s="1">
        <v>135948.5</v>
      </c>
      <c r="AO3659" t="s">
        <v>16469</v>
      </c>
    </row>
    <row r="3660" spans="1:41" x14ac:dyDescent="0.25">
      <c r="A3660" s="1">
        <v>2020</v>
      </c>
      <c r="B3660" t="s">
        <v>2661</v>
      </c>
      <c r="C3660" t="s">
        <v>7088</v>
      </c>
      <c r="D3660" t="s">
        <v>7224</v>
      </c>
      <c r="E3660" t="s">
        <v>7826</v>
      </c>
      <c r="F3660" t="s">
        <v>9545</v>
      </c>
      <c r="G3660" t="s">
        <v>11713</v>
      </c>
      <c r="H3660" t="s">
        <v>12709</v>
      </c>
      <c r="I3660" s="1">
        <v>6882.007312502401</v>
      </c>
      <c r="J3660" s="1">
        <v>16235.395</v>
      </c>
      <c r="K3660" s="1">
        <v>852.51419274133468</v>
      </c>
      <c r="L3660" s="1">
        <v>3426.8449497964721</v>
      </c>
      <c r="M3660" s="1">
        <v>18597.067464641539</v>
      </c>
      <c r="N3660" s="1">
        <v>15406.062870512629</v>
      </c>
      <c r="O3660" s="1">
        <v>9365.6732209272159</v>
      </c>
      <c r="P3660" s="1">
        <v>10691.794945600001</v>
      </c>
      <c r="Q3660" s="1">
        <v>2094.6580557376901</v>
      </c>
      <c r="R3660" s="1">
        <v>7209.045242484116</v>
      </c>
      <c r="S3660" s="1">
        <v>18285.469158780728</v>
      </c>
      <c r="T3660" s="1">
        <v>11747.702460092811</v>
      </c>
      <c r="U3660" s="1">
        <v>1762.329448339201</v>
      </c>
      <c r="V3660" s="1">
        <v>12652</v>
      </c>
      <c r="W3660" s="1">
        <v>5071.9238033375586</v>
      </c>
      <c r="X3660" s="1">
        <v>10200.50365392419</v>
      </c>
      <c r="Y3660" s="1">
        <v>58182.148420000012</v>
      </c>
      <c r="Z3660" s="1">
        <v>15922.33017499294</v>
      </c>
      <c r="AA3660" s="1">
        <v>156122.89248733051</v>
      </c>
      <c r="AB3660" s="1">
        <v>1248</v>
      </c>
      <c r="AC3660" s="1">
        <v>11913.431246550001</v>
      </c>
      <c r="AD3660" s="1">
        <v>11087.62079586757</v>
      </c>
      <c r="AE3660" s="1">
        <v>18669.41422975462</v>
      </c>
      <c r="AF3660" s="1">
        <v>35350.7763400392</v>
      </c>
      <c r="AG3660" s="1">
        <v>135610.53661607759</v>
      </c>
      <c r="AH3660" s="1">
        <v>39383.826220275179</v>
      </c>
      <c r="AI3660" s="1">
        <v>2752.9800206284808</v>
      </c>
      <c r="AJ3660" s="1">
        <v>31209.071584394191</v>
      </c>
      <c r="AK3660" s="1">
        <v>3804.612508572186</v>
      </c>
      <c r="AL3660" s="1">
        <v>671738.625</v>
      </c>
      <c r="AM3660" s="1">
        <v>539340.75</v>
      </c>
      <c r="AN3660" s="1">
        <v>132397.890625</v>
      </c>
      <c r="AO3660" t="s">
        <v>16470</v>
      </c>
    </row>
    <row r="3661" spans="1:41" x14ac:dyDescent="0.25">
      <c r="A3661" s="1">
        <v>2020</v>
      </c>
      <c r="B3661" t="s">
        <v>2662</v>
      </c>
      <c r="C3661" t="s">
        <v>7088</v>
      </c>
      <c r="D3661" t="s">
        <v>7224</v>
      </c>
      <c r="E3661" t="s">
        <v>7826</v>
      </c>
      <c r="F3661" t="s">
        <v>9545</v>
      </c>
      <c r="G3661" t="s">
        <v>11713</v>
      </c>
      <c r="H3661" t="s">
        <v>12709</v>
      </c>
      <c r="I3661" s="1">
        <v>14014</v>
      </c>
      <c r="J3661" s="1">
        <v>76195.241831549603</v>
      </c>
      <c r="K3661" s="1">
        <v>1753.3635714</v>
      </c>
      <c r="L3661" s="1">
        <v>6913.2636087999999</v>
      </c>
      <c r="M3661" s="1">
        <v>50738.076874999999</v>
      </c>
      <c r="N3661" s="1">
        <v>21629.30733276367</v>
      </c>
      <c r="O3661" s="1">
        <v>9803.8482899999999</v>
      </c>
      <c r="P3661" s="1">
        <v>14381.058999999999</v>
      </c>
      <c r="Q3661" s="1">
        <v>5750.2225108244311</v>
      </c>
      <c r="R3661" s="1">
        <v>8296.868167577617</v>
      </c>
      <c r="S3661" s="1">
        <v>20572.31586566196</v>
      </c>
      <c r="T3661" s="1">
        <v>11662.71775192862</v>
      </c>
      <c r="U3661" s="1">
        <v>1552</v>
      </c>
      <c r="V3661" s="1">
        <v>15593</v>
      </c>
      <c r="W3661" s="1">
        <v>11688.986000000001</v>
      </c>
      <c r="X3661" s="1">
        <v>19140</v>
      </c>
      <c r="Y3661" s="1">
        <v>66443.232000000004</v>
      </c>
      <c r="Z3661" s="1">
        <v>23187.72481631265</v>
      </c>
      <c r="AA3661" s="1">
        <v>180476</v>
      </c>
      <c r="AB3661" s="1">
        <v>1922</v>
      </c>
      <c r="AC3661" s="1">
        <v>18922.355345399999</v>
      </c>
      <c r="AD3661" s="1">
        <v>24118.529901251561</v>
      </c>
      <c r="AE3661" s="1">
        <v>31785.322032399999</v>
      </c>
      <c r="AF3661" s="1">
        <v>50412.921529999992</v>
      </c>
      <c r="AG3661" s="1">
        <v>240761</v>
      </c>
      <c r="AH3661" s="1">
        <v>36284.711703244393</v>
      </c>
      <c r="AI3661" s="1">
        <v>5272</v>
      </c>
      <c r="AJ3661" s="1">
        <v>52409.994278901962</v>
      </c>
      <c r="AK3661" s="1">
        <v>3307</v>
      </c>
      <c r="AL3661" s="1">
        <v>1024987.0625</v>
      </c>
      <c r="AM3661" s="1">
        <v>828723.5</v>
      </c>
      <c r="AN3661" s="1">
        <v>196263.546875</v>
      </c>
      <c r="AO3661" t="s">
        <v>16471</v>
      </c>
    </row>
    <row r="3662" spans="1:41" x14ac:dyDescent="0.25">
      <c r="A3662" s="1">
        <v>2020</v>
      </c>
      <c r="B3662" t="s">
        <v>2663</v>
      </c>
      <c r="C3662" t="s">
        <v>7088</v>
      </c>
      <c r="D3662" t="s">
        <v>7224</v>
      </c>
      <c r="E3662" t="s">
        <v>7827</v>
      </c>
      <c r="F3662" t="s">
        <v>9546</v>
      </c>
      <c r="G3662" t="s">
        <v>11714</v>
      </c>
      <c r="H3662" t="s">
        <v>12709</v>
      </c>
      <c r="I3662" s="1">
        <v>3393.2805799963967</v>
      </c>
      <c r="J3662" s="1">
        <v>5992.2067915537</v>
      </c>
      <c r="K3662" s="1">
        <v>118.02715060857032</v>
      </c>
      <c r="L3662" s="1">
        <v>343.16868756126286</v>
      </c>
      <c r="M3662" s="1">
        <v>5592.3748209467003</v>
      </c>
      <c r="N3662" s="1">
        <v>4270.6401251312282</v>
      </c>
      <c r="O3662" s="1">
        <v>188.84344097371252</v>
      </c>
      <c r="P3662" s="1">
        <v>131.01013717551305</v>
      </c>
      <c r="Q3662" s="1">
        <v>258.7679814335936</v>
      </c>
      <c r="R3662" s="1">
        <v>358.8025378500538</v>
      </c>
      <c r="S3662" s="1">
        <v>8174.8009314689461</v>
      </c>
      <c r="T3662" s="1">
        <v>236.05430121714065</v>
      </c>
      <c r="U3662" s="1">
        <v>0</v>
      </c>
      <c r="V3662" s="1">
        <v>368.24470989873942</v>
      </c>
      <c r="W3662" s="1">
        <v>478.00995996470982</v>
      </c>
      <c r="X3662" s="1">
        <v>920.61177474684848</v>
      </c>
      <c r="Y3662" s="1">
        <v>12943.447471488864</v>
      </c>
      <c r="Z3662" s="1">
        <v>1518.1690750199671</v>
      </c>
      <c r="AA3662" s="1">
        <v>21835.261998870566</v>
      </c>
      <c r="AB3662" s="1">
        <v>8003.4210827671532</v>
      </c>
      <c r="AC3662" s="1">
        <v>752.74175843627893</v>
      </c>
      <c r="AD3662" s="1">
        <v>3947.3013054362686</v>
      </c>
      <c r="AE3662" s="1">
        <v>1997.7511566307828</v>
      </c>
      <c r="AF3662" s="1">
        <v>6666.8331268055044</v>
      </c>
      <c r="AG3662" s="1">
        <v>42796.951742964106</v>
      </c>
      <c r="AH3662" s="1">
        <v>8012.5358964924535</v>
      </c>
      <c r="AI3662" s="1">
        <v>2731.1482650823173</v>
      </c>
      <c r="AJ3662" s="1">
        <v>6923.1775868222139</v>
      </c>
      <c r="AK3662" s="1">
        <v>115.66660759639892</v>
      </c>
      <c r="AL3662" s="1">
        <v>149069.25</v>
      </c>
      <c r="AM3662" s="1">
        <v>110550.453125</v>
      </c>
      <c r="AN3662" s="1">
        <v>38518.796875</v>
      </c>
      <c r="AO3662" t="s">
        <v>16472</v>
      </c>
    </row>
    <row r="3663" spans="1:41" x14ac:dyDescent="0.25">
      <c r="A3663" s="1">
        <v>2020</v>
      </c>
      <c r="B3663" t="s">
        <v>2664</v>
      </c>
      <c r="C3663" t="s">
        <v>7088</v>
      </c>
      <c r="D3663" t="s">
        <v>7224</v>
      </c>
      <c r="E3663" t="s">
        <v>7827</v>
      </c>
      <c r="F3663" t="s">
        <v>9546</v>
      </c>
      <c r="G3663" t="s">
        <v>11714</v>
      </c>
      <c r="H3663" t="s">
        <v>12709</v>
      </c>
      <c r="I3663" s="1">
        <v>3147.2008184557471</v>
      </c>
      <c r="J3663" s="1">
        <v>6380.2343865057392</v>
      </c>
      <c r="K3663" s="1">
        <v>114.44366612566348</v>
      </c>
      <c r="L3663" s="1">
        <v>343.33099837699046</v>
      </c>
      <c r="M3663" s="1">
        <v>5149.964975654857</v>
      </c>
      <c r="N3663" s="1">
        <v>3246.1350789480593</v>
      </c>
      <c r="O3663" s="1">
        <v>128.17690606074311</v>
      </c>
      <c r="P3663" s="1">
        <v>108.72148281938031</v>
      </c>
      <c r="Q3663" s="1">
        <v>308.77950496718535</v>
      </c>
      <c r="R3663" s="1">
        <v>347.37085979122634</v>
      </c>
      <c r="S3663" s="1">
        <v>7741.656238736633</v>
      </c>
      <c r="T3663" s="1">
        <v>457.77466450265393</v>
      </c>
      <c r="U3663" s="1">
        <v>0</v>
      </c>
      <c r="V3663" s="1">
        <v>357.06423831207007</v>
      </c>
      <c r="W3663" s="1">
        <v>577.94051393460063</v>
      </c>
      <c r="X3663" s="1">
        <v>892.76545830265457</v>
      </c>
      <c r="Y3663" s="1">
        <v>13817.356029681981</v>
      </c>
      <c r="Z3663" s="1">
        <v>2842.4153623792081</v>
      </c>
      <c r="AA3663" s="1">
        <v>25403.41195215745</v>
      </c>
      <c r="AB3663" s="1">
        <v>131.61021604451301</v>
      </c>
      <c r="AC3663" s="1">
        <v>740.83570288012186</v>
      </c>
      <c r="AD3663" s="1">
        <v>3953.5835662154068</v>
      </c>
      <c r="AE3663" s="1">
        <v>1680.5319931090478</v>
      </c>
      <c r="AF3663" s="1">
        <v>8738.2059782842498</v>
      </c>
      <c r="AG3663" s="1">
        <v>45532.557004756476</v>
      </c>
      <c r="AH3663" s="1">
        <v>10204.278227477069</v>
      </c>
      <c r="AI3663" s="1">
        <v>2648.2264341478531</v>
      </c>
      <c r="AJ3663" s="1">
        <v>7564.7263309063574</v>
      </c>
      <c r="AK3663" s="1">
        <v>112.15479280315022</v>
      </c>
      <c r="AL3663" s="1">
        <v>152671.4375</v>
      </c>
      <c r="AM3663" s="1">
        <v>120558.875</v>
      </c>
      <c r="AN3663" s="1">
        <v>32112.57421875</v>
      </c>
      <c r="AO3663" t="s">
        <v>16473</v>
      </c>
    </row>
    <row r="3664" spans="1:41" x14ac:dyDescent="0.25">
      <c r="A3664" s="1">
        <v>2020</v>
      </c>
      <c r="B3664" t="s">
        <v>2665</v>
      </c>
      <c r="C3664" t="s">
        <v>7088</v>
      </c>
      <c r="D3664" t="s">
        <v>7224</v>
      </c>
      <c r="E3664" t="s">
        <v>7827</v>
      </c>
      <c r="F3664" t="s">
        <v>9546</v>
      </c>
      <c r="G3664" t="s">
        <v>11714</v>
      </c>
      <c r="H3664" t="s">
        <v>12709</v>
      </c>
      <c r="I3664" s="1">
        <v>2156.0588979335735</v>
      </c>
      <c r="J3664" s="1">
        <v>9917.8709304944368</v>
      </c>
      <c r="K3664" s="1">
        <v>107.80294489667867</v>
      </c>
      <c r="L3664" s="1">
        <v>431.21177958671467</v>
      </c>
      <c r="M3664" s="1">
        <v>10780.294489667865</v>
      </c>
      <c r="N3664" s="1">
        <v>3466.333789680622</v>
      </c>
      <c r="O3664" s="1">
        <v>120.39756294895764</v>
      </c>
      <c r="P3664" s="1">
        <v>102.02470705021669</v>
      </c>
      <c r="Q3664" s="1">
        <v>244.36610735343638</v>
      </c>
      <c r="R3664" s="1">
        <v>405.87485344764826</v>
      </c>
      <c r="S3664" s="1">
        <v>4896.5391207410212</v>
      </c>
      <c r="T3664" s="1">
        <v>215.60588979335733</v>
      </c>
      <c r="U3664" s="1">
        <v>167.09456458985193</v>
      </c>
      <c r="V3664" s="1">
        <v>560.57531346272901</v>
      </c>
      <c r="W3664" s="1">
        <v>1346.4587817595166</v>
      </c>
      <c r="X3664" s="1">
        <v>4091.1217588289551</v>
      </c>
      <c r="Y3664" s="1">
        <v>15511.22672645861</v>
      </c>
      <c r="Z3664" s="1">
        <v>5690.040745456984</v>
      </c>
      <c r="AA3664" s="1">
        <v>34002.126849861415</v>
      </c>
      <c r="AB3664" s="1">
        <v>156.31427010018405</v>
      </c>
      <c r="AC3664" s="1">
        <v>3853.4202324801508</v>
      </c>
      <c r="AD3664" s="1">
        <v>2247.6914010957503</v>
      </c>
      <c r="AE3664" s="1">
        <v>1368.0193707388523</v>
      </c>
      <c r="AF3664" s="1">
        <v>10316.741826612148</v>
      </c>
      <c r="AG3664" s="1">
        <v>68398.812478044681</v>
      </c>
      <c r="AH3664" s="1">
        <v>12882.4519151531</v>
      </c>
      <c r="AI3664" s="1">
        <v>3987.6309317281439</v>
      </c>
      <c r="AJ3664" s="1">
        <v>7302.5714873010129</v>
      </c>
      <c r="AK3664" s="1">
        <v>105.64688599874509</v>
      </c>
      <c r="AL3664" s="1">
        <v>204832.3125</v>
      </c>
      <c r="AM3664" s="1">
        <v>163894.375</v>
      </c>
      <c r="AN3664" s="1">
        <v>40937.95703125</v>
      </c>
      <c r="AO3664" t="s">
        <v>16474</v>
      </c>
    </row>
    <row r="3665" spans="1:41" x14ac:dyDescent="0.25">
      <c r="A3665" s="1">
        <v>2020</v>
      </c>
      <c r="B3665" t="s">
        <v>2666</v>
      </c>
      <c r="C3665" t="s">
        <v>7088</v>
      </c>
      <c r="D3665" t="s">
        <v>7224</v>
      </c>
      <c r="E3665" t="s">
        <v>7827</v>
      </c>
      <c r="F3665" t="s">
        <v>9546</v>
      </c>
      <c r="G3665" t="s">
        <v>11714</v>
      </c>
      <c r="H3665" t="s">
        <v>12709</v>
      </c>
      <c r="I3665" s="1">
        <v>2268.0672660069672</v>
      </c>
      <c r="J3665" s="1">
        <v>10053.054908787637</v>
      </c>
      <c r="K3665" s="1">
        <v>122.5982305949712</v>
      </c>
      <c r="L3665" s="1">
        <v>306.49557648742797</v>
      </c>
      <c r="M3665" s="1">
        <v>2732.714559961908</v>
      </c>
      <c r="N3665" s="1">
        <v>3142.1926501491116</v>
      </c>
      <c r="O3665" s="1">
        <v>115.85532791224777</v>
      </c>
      <c r="P3665" s="1">
        <v>122.5982305949712</v>
      </c>
      <c r="Q3665" s="1">
        <v>232.63014255395782</v>
      </c>
      <c r="R3665" s="1">
        <v>963.32932790181269</v>
      </c>
      <c r="S3665" s="1">
        <v>6338.3285217600105</v>
      </c>
      <c r="T3665" s="1">
        <v>306.49557648742797</v>
      </c>
      <c r="U3665" s="1">
        <v>0</v>
      </c>
      <c r="V3665" s="1">
        <v>1113.1919338023383</v>
      </c>
      <c r="W3665" s="1">
        <v>367.7946917849136</v>
      </c>
      <c r="X3665" s="1">
        <v>346.6817718775697</v>
      </c>
      <c r="Y3665" s="1">
        <v>13641.505118302444</v>
      </c>
      <c r="Z3665" s="1">
        <v>1777.6743436270822</v>
      </c>
      <c r="AA3665" s="1">
        <v>20940.511070935419</v>
      </c>
      <c r="AB3665" s="1">
        <v>140.98796518421688</v>
      </c>
      <c r="AC3665" s="1">
        <v>1252.4463600059423</v>
      </c>
      <c r="AD3665" s="1">
        <v>3334.3653766067291</v>
      </c>
      <c r="AE3665" s="1">
        <v>1281.151509717449</v>
      </c>
      <c r="AF3665" s="1">
        <v>9062.46120558027</v>
      </c>
      <c r="AG3665" s="1">
        <v>27693.174003446689</v>
      </c>
      <c r="AH3665" s="1">
        <v>7846.2867580781567</v>
      </c>
      <c r="AI3665" s="1">
        <v>2013.062946369427</v>
      </c>
      <c r="AJ3665" s="1">
        <v>8591.707222635232</v>
      </c>
      <c r="AK3665" s="1">
        <v>110.33840753547408</v>
      </c>
      <c r="AL3665" s="1">
        <v>126217.703125</v>
      </c>
      <c r="AM3665" s="1">
        <v>102442.1953125</v>
      </c>
      <c r="AN3665" s="1">
        <v>23775.5078125</v>
      </c>
      <c r="AO3665" t="s">
        <v>16475</v>
      </c>
    </row>
    <row r="3666" spans="1:41" x14ac:dyDescent="0.25">
      <c r="A3666" s="1">
        <v>2020</v>
      </c>
      <c r="B3666" t="s">
        <v>2667</v>
      </c>
      <c r="C3666" t="s">
        <v>7088</v>
      </c>
      <c r="D3666" t="s">
        <v>7224</v>
      </c>
      <c r="E3666" t="s">
        <v>7827</v>
      </c>
      <c r="F3666" t="s">
        <v>9546</v>
      </c>
      <c r="G3666" t="s">
        <v>11714</v>
      </c>
      <c r="H3666" t="s">
        <v>12709</v>
      </c>
      <c r="I3666" s="1">
        <v>3449.3039651034651</v>
      </c>
      <c r="J3666" s="1">
        <v>5350.180683540596</v>
      </c>
      <c r="K3666" s="1">
        <v>121.02820930187598</v>
      </c>
      <c r="L3666" s="1">
        <v>363.08462790562794</v>
      </c>
      <c r="M3666" s="1">
        <v>11943.783780164369</v>
      </c>
      <c r="N3666" s="1">
        <v>2711.0318883620216</v>
      </c>
      <c r="O3666" s="1">
        <v>128.28990185998853</v>
      </c>
      <c r="P3666" s="1">
        <v>113.76651674376342</v>
      </c>
      <c r="Q3666" s="1">
        <v>241.67875007662545</v>
      </c>
      <c r="R3666" s="1">
        <v>469.83223467913837</v>
      </c>
      <c r="S3666" s="1">
        <v>7368.3818527208559</v>
      </c>
      <c r="T3666" s="1">
        <v>363.08462790562794</v>
      </c>
      <c r="U3666" s="1"/>
      <c r="V3666" s="1">
        <v>1098.9361404610338</v>
      </c>
      <c r="W3666" s="1">
        <v>490.1642476725977</v>
      </c>
      <c r="X3666" s="1">
        <v>413.91647581241585</v>
      </c>
      <c r="Y3666" s="1">
        <v>12586.933767395101</v>
      </c>
      <c r="Z3666" s="1">
        <v>1210.2820930187597</v>
      </c>
      <c r="AA3666" s="1">
        <v>22037.346017038024</v>
      </c>
      <c r="AB3666" s="1"/>
      <c r="AC3666" s="1">
        <v>899.23959511293845</v>
      </c>
      <c r="AD3666" s="1">
        <v>3362.1779054777599</v>
      </c>
      <c r="AE3666" s="1">
        <v>1815.4231395281397</v>
      </c>
      <c r="AF3666" s="1">
        <v>6770.2161632021334</v>
      </c>
      <c r="AG3666" s="1">
        <v>42770.158885189951</v>
      </c>
      <c r="AH3666" s="1">
        <v>7987.8618139238142</v>
      </c>
      <c r="AI3666" s="1">
        <v>2652.9383478971213</v>
      </c>
      <c r="AJ3666" s="1">
        <v>8005.6250862555198</v>
      </c>
      <c r="AK3666" s="1">
        <v>154.51274521514742</v>
      </c>
      <c r="AL3666" s="1">
        <v>144879.1875</v>
      </c>
      <c r="AM3666" s="1">
        <v>109893.0390625</v>
      </c>
      <c r="AN3666" s="1">
        <v>34986.13671875</v>
      </c>
      <c r="AO3666" t="s">
        <v>16476</v>
      </c>
    </row>
    <row r="3667" spans="1:41" x14ac:dyDescent="0.25">
      <c r="A3667" s="1">
        <v>2020</v>
      </c>
      <c r="B3667" t="s">
        <v>2668</v>
      </c>
      <c r="C3667" t="s">
        <v>7088</v>
      </c>
      <c r="D3667" t="s">
        <v>7224</v>
      </c>
      <c r="E3667" t="s">
        <v>7827</v>
      </c>
      <c r="F3667" t="s">
        <v>9546</v>
      </c>
      <c r="G3667" t="s">
        <v>11714</v>
      </c>
      <c r="H3667" t="s">
        <v>12709</v>
      </c>
      <c r="I3667" s="1">
        <v>2605.2958270948416</v>
      </c>
      <c r="J3667" s="1">
        <v>6097.5008719240968</v>
      </c>
      <c r="K3667" s="1">
        <v>110.86365221680177</v>
      </c>
      <c r="L3667" s="1">
        <v>332.5909566504053</v>
      </c>
      <c r="M3667" s="1">
        <v>7760.4556551761234</v>
      </c>
      <c r="N3667" s="1">
        <v>3152.4733348972236</v>
      </c>
      <c r="O3667" s="1">
        <v>124.16729048281798</v>
      </c>
      <c r="P3667" s="1">
        <v>104.92136045798119</v>
      </c>
      <c r="Q3667" s="1">
        <v>248.61307718248673</v>
      </c>
      <c r="R3667" s="1">
        <v>543.32058678410203</v>
      </c>
      <c r="S3667" s="1">
        <v>6485.5236546829028</v>
      </c>
      <c r="T3667" s="1">
        <v>443.45460886720707</v>
      </c>
      <c r="U3667" s="1">
        <v>116.40683482764184</v>
      </c>
      <c r="V3667" s="1">
        <v>576.49099152736915</v>
      </c>
      <c r="W3667" s="1">
        <v>559.86144369484884</v>
      </c>
      <c r="X3667" s="1">
        <v>3012.2404904177615</v>
      </c>
      <c r="Y3667" s="1">
        <v>14277.575450740815</v>
      </c>
      <c r="Z3667" s="1">
        <v>3961.1582937063272</v>
      </c>
      <c r="AA3667" s="1">
        <v>34766.841335189034</v>
      </c>
      <c r="AB3667" s="1">
        <v>127.58189097109546</v>
      </c>
      <c r="AC3667" s="1">
        <v>4154.910530212308</v>
      </c>
      <c r="AD3667" s="1">
        <v>2274.1919186733685</v>
      </c>
      <c r="AE3667" s="1">
        <v>1624.1525049761458</v>
      </c>
      <c r="AF3667" s="1">
        <v>10585.261513660233</v>
      </c>
      <c r="AG3667" s="1">
        <v>41742.382332670197</v>
      </c>
      <c r="AH3667" s="1">
        <v>9846.9095898963333</v>
      </c>
      <c r="AI3667" s="1">
        <v>2951.1904220112629</v>
      </c>
      <c r="AJ3667" s="1">
        <v>7328.0874115305969</v>
      </c>
      <c r="AK3667" s="1">
        <v>108.64637917246573</v>
      </c>
      <c r="AL3667" s="1">
        <v>166023.0625</v>
      </c>
      <c r="AM3667" s="1">
        <v>132217.984375</v>
      </c>
      <c r="AN3667" s="1">
        <v>33805.0859375</v>
      </c>
      <c r="AO3667" t="s">
        <v>16477</v>
      </c>
    </row>
    <row r="3668" spans="1:41" x14ac:dyDescent="0.25">
      <c r="A3668" s="1">
        <v>2020</v>
      </c>
      <c r="B3668" t="s">
        <v>2669</v>
      </c>
      <c r="C3668" t="s">
        <v>7088</v>
      </c>
      <c r="D3668" t="s">
        <v>7224</v>
      </c>
      <c r="E3668" t="s">
        <v>7827</v>
      </c>
      <c r="F3668" t="s">
        <v>9546</v>
      </c>
      <c r="G3668" t="s">
        <v>11714</v>
      </c>
      <c r="H3668" t="s">
        <v>12709</v>
      </c>
      <c r="I3668" s="1">
        <v>2038.768177956882</v>
      </c>
      <c r="J3668" s="1">
        <v>14629.27641492393</v>
      </c>
      <c r="K3668" s="1">
        <v>66.259965783598673</v>
      </c>
      <c r="L3668" s="1">
        <v>1803.2904534028623</v>
      </c>
      <c r="M3668" s="1">
        <v>11661.753977913366</v>
      </c>
      <c r="N3668" s="1">
        <v>1701.4030137094669</v>
      </c>
      <c r="O3668" s="1">
        <v>113.84787320937924</v>
      </c>
      <c r="P3668" s="1">
        <v>96.474510180919665</v>
      </c>
      <c r="Q3668" s="1">
        <v>512.67696420320362</v>
      </c>
      <c r="R3668" s="1">
        <v>58.680814500521294</v>
      </c>
      <c r="S3668" s="1">
        <v>4994.9820359943615</v>
      </c>
      <c r="T3668" s="1">
        <v>79.511958940318408</v>
      </c>
      <c r="U3668" s="1">
        <v>93.832266622287548</v>
      </c>
      <c r="V3668" s="1">
        <v>872.59278016554561</v>
      </c>
      <c r="W3668" s="1">
        <v>1325.1993156719734</v>
      </c>
      <c r="X3668" s="1">
        <v>5907.3307956300659</v>
      </c>
      <c r="Y3668" s="1">
        <v>12914.507705149819</v>
      </c>
      <c r="Z3668" s="1">
        <v>6414.5851155904265</v>
      </c>
      <c r="AA3668" s="1">
        <v>47863.141129804746</v>
      </c>
      <c r="AB3668" s="1">
        <v>31.600906758331671</v>
      </c>
      <c r="AC3668" s="1">
        <v>396.93668598336302</v>
      </c>
      <c r="AD3668" s="1">
        <v>6028.2382086553416</v>
      </c>
      <c r="AE3668" s="1">
        <v>2548.4602224461028</v>
      </c>
      <c r="AF3668" s="1">
        <v>14126.292687210289</v>
      </c>
      <c r="AG3668" s="1">
        <v>67152.94624554379</v>
      </c>
      <c r="AH3668" s="1">
        <v>14639.374901819392</v>
      </c>
      <c r="AI3668" s="1">
        <v>9474.1557229656319</v>
      </c>
      <c r="AJ3668" s="1">
        <v>14154.986518878839</v>
      </c>
      <c r="AK3668" s="1">
        <v>110.09348160967164</v>
      </c>
      <c r="AL3668" s="1">
        <v>241811.203125</v>
      </c>
      <c r="AM3668" s="1">
        <v>187378.859375</v>
      </c>
      <c r="AN3668" s="1">
        <v>54432.34765625</v>
      </c>
      <c r="AO3668" t="s">
        <v>16478</v>
      </c>
    </row>
    <row r="3669" spans="1:41" x14ac:dyDescent="0.25">
      <c r="A3669" s="1">
        <v>2020</v>
      </c>
      <c r="B3669" t="s">
        <v>2670</v>
      </c>
      <c r="C3669" t="s">
        <v>7088</v>
      </c>
      <c r="D3669" t="s">
        <v>7224</v>
      </c>
      <c r="E3669" t="s">
        <v>7827</v>
      </c>
      <c r="F3669" t="s">
        <v>9546</v>
      </c>
      <c r="G3669" t="s">
        <v>11714</v>
      </c>
      <c r="H3669" t="s">
        <v>12709</v>
      </c>
      <c r="I3669" s="1">
        <v>2096.7845385096261</v>
      </c>
      <c r="J3669" s="1">
        <v>10494.68051841068</v>
      </c>
      <c r="K3669" s="1">
        <v>104.83922692548131</v>
      </c>
      <c r="L3669" s="1">
        <v>419.35690770192525</v>
      </c>
      <c r="M3669" s="1">
        <v>13304.097896843577</v>
      </c>
      <c r="N3669" s="1">
        <v>3766.143906224434</v>
      </c>
      <c r="O3669" s="1">
        <v>117.0875938071853</v>
      </c>
      <c r="P3669" s="1">
        <v>99.219844362275509</v>
      </c>
      <c r="Q3669" s="1">
        <v>439.76694813716057</v>
      </c>
      <c r="R3669" s="1">
        <v>430.29373585479146</v>
      </c>
      <c r="S3669" s="1">
        <v>7129.0674309327296</v>
      </c>
      <c r="T3669" s="1">
        <v>104.83922692548131</v>
      </c>
      <c r="U3669" s="1">
        <v>152.0168790419479</v>
      </c>
      <c r="V3669" s="1">
        <v>670.97105232308036</v>
      </c>
      <c r="W3669" s="1">
        <v>1309.4419442992616</v>
      </c>
      <c r="X3669" s="1">
        <v>4607.6840233749035</v>
      </c>
      <c r="Y3669" s="1">
        <v>13282.010368514919</v>
      </c>
      <c r="Z3669" s="1">
        <v>6434.7082733408834</v>
      </c>
      <c r="AA3669" s="1">
        <v>45297.884777692707</v>
      </c>
      <c r="AB3669" s="1">
        <v>32.500160346899207</v>
      </c>
      <c r="AC3669" s="1">
        <v>827.58905245279777</v>
      </c>
      <c r="AD3669" s="1">
        <v>2254.5626987001651</v>
      </c>
      <c r="AE3669" s="1">
        <v>1715.1697525008742</v>
      </c>
      <c r="AF3669" s="1">
        <v>11148.040315923234</v>
      </c>
      <c r="AG3669" s="1">
        <v>74224.075878702264</v>
      </c>
      <c r="AH3669" s="1">
        <v>15055.364672779357</v>
      </c>
      <c r="AI3669" s="1">
        <v>9743.7577504542332</v>
      </c>
      <c r="AJ3669" s="1">
        <v>8416.5578829951155</v>
      </c>
      <c r="AK3669" s="1">
        <v>113.22636507951981</v>
      </c>
      <c r="AL3669" s="1">
        <v>233791.71875</v>
      </c>
      <c r="AM3669" s="1">
        <v>179915.265625</v>
      </c>
      <c r="AN3669" s="1">
        <v>53876.46875</v>
      </c>
      <c r="AO3669" t="s">
        <v>16479</v>
      </c>
    </row>
    <row r="3670" spans="1:41" x14ac:dyDescent="0.25">
      <c r="A3670" s="1">
        <v>2020</v>
      </c>
      <c r="B3670" t="s">
        <v>2671</v>
      </c>
      <c r="C3670" t="s">
        <v>7088</v>
      </c>
      <c r="D3670" t="s">
        <v>7224</v>
      </c>
      <c r="E3670" t="s">
        <v>7827</v>
      </c>
      <c r="F3670" t="s">
        <v>9546</v>
      </c>
      <c r="G3670" t="s">
        <v>11715</v>
      </c>
      <c r="H3670" t="s">
        <v>12709</v>
      </c>
      <c r="I3670" s="1">
        <v>2907</v>
      </c>
      <c r="J3670" s="1">
        <v>5061.84</v>
      </c>
      <c r="K3670" s="1">
        <v>114.1599870907922</v>
      </c>
      <c r="L3670" s="1">
        <v>343.14</v>
      </c>
      <c r="M3670" s="1">
        <v>11102.169345635881</v>
      </c>
      <c r="N3670" s="1">
        <v>2544.8565800587962</v>
      </c>
      <c r="O3670" s="1">
        <v>122</v>
      </c>
      <c r="P3670" s="1">
        <v>108</v>
      </c>
      <c r="Q3670" s="1">
        <v>253.40845653531841</v>
      </c>
      <c r="R3670" s="1">
        <v>451.87501902262483</v>
      </c>
      <c r="S3670" s="1">
        <v>7726.0010318194454</v>
      </c>
      <c r="T3670" s="1">
        <v>358.03050556385278</v>
      </c>
      <c r="U3670" s="1"/>
      <c r="V3670" s="1">
        <v>1023</v>
      </c>
      <c r="W3670" s="1">
        <v>447.15272529600003</v>
      </c>
      <c r="X3670" s="1">
        <v>407.48483711645008</v>
      </c>
      <c r="Y3670" s="1">
        <v>12363</v>
      </c>
      <c r="Z3670" s="1">
        <v>1269</v>
      </c>
      <c r="AA3670" s="1">
        <v>20779.386759131288</v>
      </c>
      <c r="AB3670" s="1">
        <v>136</v>
      </c>
      <c r="AC3670" s="1">
        <v>856.6</v>
      </c>
      <c r="AD3670" s="1">
        <v>3525.3588218001651</v>
      </c>
      <c r="AE3670" s="1">
        <v>1656.1212048</v>
      </c>
      <c r="AF3670" s="1">
        <v>6398.4872925278351</v>
      </c>
      <c r="AG3670" s="1">
        <v>41413</v>
      </c>
      <c r="AH3670" s="1">
        <v>8170.9730725019062</v>
      </c>
      <c r="AI3670" s="1">
        <v>2420.1451206144002</v>
      </c>
      <c r="AJ3670" s="1">
        <v>8189.1435445610086</v>
      </c>
      <c r="AK3670" s="1">
        <v>159.09596063182551</v>
      </c>
      <c r="AL3670" s="1">
        <v>140306.4375</v>
      </c>
      <c r="AM3670" s="1">
        <v>105617.859375</v>
      </c>
      <c r="AN3670" s="1">
        <v>34688.57421875</v>
      </c>
      <c r="AO3670" t="s">
        <v>16480</v>
      </c>
    </row>
    <row r="3671" spans="1:41" x14ac:dyDescent="0.25">
      <c r="A3671" s="1">
        <v>2020</v>
      </c>
      <c r="B3671" t="s">
        <v>2672</v>
      </c>
      <c r="C3671" t="s">
        <v>7088</v>
      </c>
      <c r="D3671" t="s">
        <v>7224</v>
      </c>
      <c r="E3671" t="s">
        <v>7827</v>
      </c>
      <c r="F3671" t="s">
        <v>9546</v>
      </c>
      <c r="G3671" t="s">
        <v>11715</v>
      </c>
      <c r="H3671" t="s">
        <v>12709</v>
      </c>
      <c r="I3671" s="1">
        <v>3174.2323092000001</v>
      </c>
      <c r="J3671" s="1">
        <v>5502</v>
      </c>
      <c r="K3671" s="1">
        <v>111.3755971617485</v>
      </c>
      <c r="L3671" s="1">
        <v>328.90094979647222</v>
      </c>
      <c r="M3671" s="1">
        <v>5212.0315294595266</v>
      </c>
      <c r="N3671" s="1">
        <v>3994.955190581933</v>
      </c>
      <c r="O3671" s="1">
        <v>175.0449474813652</v>
      </c>
      <c r="P3671" s="1">
        <v>111</v>
      </c>
      <c r="Q3671" s="1">
        <v>238.5926893324681</v>
      </c>
      <c r="R3671" s="1">
        <v>337.21355231239232</v>
      </c>
      <c r="S3671" s="1">
        <v>7497.0520921983734</v>
      </c>
      <c r="T3671" s="1">
        <v>212.27271012499989</v>
      </c>
      <c r="U3671" s="1"/>
      <c r="V3671" s="1">
        <v>340</v>
      </c>
      <c r="W3671" s="1">
        <v>439.2446024533948</v>
      </c>
      <c r="X3671" s="1">
        <v>844.39626596969947</v>
      </c>
      <c r="Y3671" s="1">
        <v>12255.70674</v>
      </c>
      <c r="Z3671" s="1">
        <v>1399.1203370853989</v>
      </c>
      <c r="AA3671" s="1">
        <v>20483.513396272501</v>
      </c>
      <c r="AB3671" s="1">
        <v>136</v>
      </c>
      <c r="AC3671" s="1">
        <v>687.22586999999999</v>
      </c>
      <c r="AD3671" s="1">
        <v>3639.5431492411799</v>
      </c>
      <c r="AE3671" s="1">
        <v>1880.454659885354</v>
      </c>
      <c r="AF3671" s="1">
        <v>6279.3823757801074</v>
      </c>
      <c r="AG3671" s="1">
        <v>41625.417119997473</v>
      </c>
      <c r="AH3671" s="1">
        <v>7587.6038635142731</v>
      </c>
      <c r="AI3671" s="1">
        <v>2504.74801824</v>
      </c>
      <c r="AJ3671" s="1">
        <v>6493.9464445047543</v>
      </c>
      <c r="AK3671" s="1">
        <v>112.45725406125</v>
      </c>
      <c r="AL3671" s="1">
        <v>133603.421875</v>
      </c>
      <c r="AM3671" s="1">
        <v>105131.65625</v>
      </c>
      <c r="AN3671" s="1">
        <v>28471.76953125</v>
      </c>
      <c r="AO3671" t="s">
        <v>16481</v>
      </c>
    </row>
    <row r="3672" spans="1:41" x14ac:dyDescent="0.25">
      <c r="A3672" s="1">
        <v>2020</v>
      </c>
      <c r="B3672" t="s">
        <v>2673</v>
      </c>
      <c r="C3672" t="s">
        <v>7088</v>
      </c>
      <c r="D3672" t="s">
        <v>7224</v>
      </c>
      <c r="E3672" t="s">
        <v>7827</v>
      </c>
      <c r="F3672" t="s">
        <v>9546</v>
      </c>
      <c r="G3672" t="s">
        <v>11715</v>
      </c>
      <c r="H3672" t="s">
        <v>12709</v>
      </c>
      <c r="I3672" s="1">
        <v>2044</v>
      </c>
      <c r="J3672" s="1">
        <v>9525.9931079726612</v>
      </c>
      <c r="K3672" s="1">
        <v>102</v>
      </c>
      <c r="L3672" s="1">
        <v>416.85386399999987</v>
      </c>
      <c r="M3672" s="1">
        <v>10200</v>
      </c>
      <c r="N3672" s="1">
        <v>3276.5284242187499</v>
      </c>
      <c r="O3672" s="1">
        <v>113.91665999999999</v>
      </c>
      <c r="P3672" s="1">
        <v>96.627439999999993</v>
      </c>
      <c r="Q3672" s="1">
        <v>231.43875693468681</v>
      </c>
      <c r="R3672" s="1">
        <v>383.41091991280558</v>
      </c>
      <c r="S3672" s="1">
        <v>4610.2517999999991</v>
      </c>
      <c r="T3672" s="1">
        <v>208.1696</v>
      </c>
      <c r="U3672" s="1">
        <v>156.55000000000001</v>
      </c>
      <c r="V3672" s="1">
        <v>531</v>
      </c>
      <c r="W3672" s="1">
        <v>1273.98</v>
      </c>
      <c r="X3672" s="1">
        <v>3980.9549999999999</v>
      </c>
      <c r="Y3672" s="1">
        <v>14802.18545036035</v>
      </c>
      <c r="Z3672" s="1">
        <v>5378.4722905091094</v>
      </c>
      <c r="AA3672" s="1">
        <v>33724</v>
      </c>
      <c r="AB3672" s="1">
        <v>183</v>
      </c>
      <c r="AC3672" s="1">
        <v>3645.9937599999998</v>
      </c>
      <c r="AD3672" s="1">
        <v>2128.783643817952</v>
      </c>
      <c r="AE3672" s="1">
        <v>1294.3800000000001</v>
      </c>
      <c r="AF3672" s="1">
        <v>9973.228696199998</v>
      </c>
      <c r="AG3672" s="1">
        <v>66647</v>
      </c>
      <c r="AH3672" s="1">
        <v>12493.799687500001</v>
      </c>
      <c r="AI3672" s="1">
        <v>3772.98</v>
      </c>
      <c r="AJ3672" s="1">
        <v>7188.6229919999996</v>
      </c>
      <c r="AK3672" s="1">
        <v>100</v>
      </c>
      <c r="AL3672" s="1">
        <v>198484.125</v>
      </c>
      <c r="AM3672" s="1">
        <v>159316.28125</v>
      </c>
      <c r="AN3672" s="1">
        <v>39167.8359375</v>
      </c>
      <c r="AO3672" t="s">
        <v>16482</v>
      </c>
    </row>
    <row r="3673" spans="1:41" x14ac:dyDescent="0.25">
      <c r="A3673" s="1">
        <v>2020</v>
      </c>
      <c r="B3673" t="s">
        <v>2674</v>
      </c>
      <c r="C3673" t="s">
        <v>7088</v>
      </c>
      <c r="D3673" t="s">
        <v>7224</v>
      </c>
      <c r="E3673" t="s">
        <v>7827</v>
      </c>
      <c r="F3673" t="s">
        <v>9546</v>
      </c>
      <c r="G3673" t="s">
        <v>11715</v>
      </c>
      <c r="H3673" t="s">
        <v>12709</v>
      </c>
      <c r="I3673" s="1">
        <v>2918.74976421875</v>
      </c>
      <c r="J3673" s="1">
        <v>6040.4755265999993</v>
      </c>
      <c r="K3673" s="1">
        <v>105.4940082</v>
      </c>
      <c r="L3673" s="1">
        <v>323.13783600000011</v>
      </c>
      <c r="M3673" s="1">
        <v>4775.4359999999997</v>
      </c>
      <c r="N3673" s="1">
        <v>3079</v>
      </c>
      <c r="O3673" s="1">
        <v>118.8932615456077</v>
      </c>
      <c r="P3673" s="1">
        <v>95</v>
      </c>
      <c r="Q3673" s="1">
        <v>286.26752869874838</v>
      </c>
      <c r="R3673" s="1">
        <v>319.67630650778932</v>
      </c>
      <c r="S3673" s="1">
        <v>7185.6717268559996</v>
      </c>
      <c r="T3673" s="1">
        <v>412.12040000000002</v>
      </c>
      <c r="U3673" s="1">
        <v>0</v>
      </c>
      <c r="V3673" s="1">
        <v>333</v>
      </c>
      <c r="W3673" s="1">
        <v>537.4877918049998</v>
      </c>
      <c r="X3673" s="1">
        <v>844.39626596969947</v>
      </c>
      <c r="Y3673" s="1">
        <v>12907.539290000001</v>
      </c>
      <c r="Z3673" s="1">
        <v>2638.283420072622</v>
      </c>
      <c r="AA3673" s="1">
        <v>24166.50383248497</v>
      </c>
      <c r="AB3673" s="1">
        <v>115</v>
      </c>
      <c r="AC3673" s="1">
        <v>687.15746000000013</v>
      </c>
      <c r="AD3673" s="1">
        <v>3669.6515613702682</v>
      </c>
      <c r="AE3673" s="1">
        <v>1558.316030688</v>
      </c>
      <c r="AF3673" s="1">
        <v>8224.2645834285158</v>
      </c>
      <c r="AG3673" s="1">
        <v>43247</v>
      </c>
      <c r="AH3673" s="1">
        <v>9746.3902445155418</v>
      </c>
      <c r="AI3673" s="1">
        <v>2455.6353119999999</v>
      </c>
      <c r="AJ3673" s="1">
        <v>7154.8765776000009</v>
      </c>
      <c r="AK3673" s="1">
        <v>103.998384</v>
      </c>
      <c r="AL3673" s="1">
        <v>144049.421875</v>
      </c>
      <c r="AM3673" s="1">
        <v>113979.25</v>
      </c>
      <c r="AN3673" s="1">
        <v>30070.173828125</v>
      </c>
      <c r="AO3673" t="s">
        <v>16483</v>
      </c>
    </row>
    <row r="3674" spans="1:41" x14ac:dyDescent="0.25">
      <c r="A3674" s="1">
        <v>2020</v>
      </c>
      <c r="B3674" t="s">
        <v>2675</v>
      </c>
      <c r="C3674" t="s">
        <v>7088</v>
      </c>
      <c r="D3674" t="s">
        <v>7224</v>
      </c>
      <c r="E3674" t="s">
        <v>7827</v>
      </c>
      <c r="F3674" t="s">
        <v>9546</v>
      </c>
      <c r="G3674" t="s">
        <v>11715</v>
      </c>
      <c r="H3674" t="s">
        <v>12709</v>
      </c>
      <c r="I3674" s="1">
        <v>2109.0000000000009</v>
      </c>
      <c r="J3674" s="1">
        <v>8380.4</v>
      </c>
      <c r="K3674" s="1">
        <v>118</v>
      </c>
      <c r="L3674" s="1">
        <v>287.17141691232001</v>
      </c>
      <c r="M3674" s="1">
        <v>2563.349999999999</v>
      </c>
      <c r="N3674" s="1">
        <v>2975.643</v>
      </c>
      <c r="O3674" s="1">
        <v>112.33080372164611</v>
      </c>
      <c r="P3674" s="1">
        <v>116.5</v>
      </c>
      <c r="Q3674" s="1">
        <v>220.91826972600001</v>
      </c>
      <c r="R3674" s="1">
        <v>902.13902648464853</v>
      </c>
      <c r="S3674" s="1">
        <v>5996</v>
      </c>
      <c r="T3674" s="1">
        <v>289.89999999999998</v>
      </c>
      <c r="U3674" s="1"/>
      <c r="V3674" s="1">
        <v>1053.001623737304</v>
      </c>
      <c r="W3674" s="1">
        <v>337.84547211078888</v>
      </c>
      <c r="X3674" s="1">
        <v>347.78222229000011</v>
      </c>
      <c r="Y3674" s="1">
        <v>13153</v>
      </c>
      <c r="Z3674" s="1">
        <v>1688.1256266792921</v>
      </c>
      <c r="AA3674" s="1">
        <v>19903.804501759911</v>
      </c>
      <c r="AB3674" s="1">
        <v>115</v>
      </c>
      <c r="AC3674" s="1">
        <v>1214.3439499999999</v>
      </c>
      <c r="AD3674" s="1">
        <v>3166.4951994060002</v>
      </c>
      <c r="AE3674" s="1">
        <v>1216.4341284071129</v>
      </c>
      <c r="AF3674" s="1">
        <v>8491.0844552634753</v>
      </c>
      <c r="AG3674" s="1">
        <v>26299.11790336559</v>
      </c>
      <c r="AH3674" s="1">
        <v>7408</v>
      </c>
      <c r="AI3674" s="1">
        <v>1849.1586924314879</v>
      </c>
      <c r="AJ3674" s="1">
        <v>8189.1435445610086</v>
      </c>
      <c r="AK3674" s="1">
        <v>128</v>
      </c>
      <c r="AL3674" s="1">
        <v>118631.6875</v>
      </c>
      <c r="AM3674" s="1">
        <v>96199.828125</v>
      </c>
      <c r="AN3674" s="1">
        <v>22431.861328125</v>
      </c>
      <c r="AO3674" t="s">
        <v>16484</v>
      </c>
    </row>
    <row r="3675" spans="1:41" x14ac:dyDescent="0.25">
      <c r="A3675" s="1">
        <v>2020</v>
      </c>
      <c r="B3675" t="s">
        <v>2676</v>
      </c>
      <c r="C3675" t="s">
        <v>7088</v>
      </c>
      <c r="D3675" t="s">
        <v>7224</v>
      </c>
      <c r="E3675" t="s">
        <v>7827</v>
      </c>
      <c r="F3675" t="s">
        <v>9546</v>
      </c>
      <c r="G3675" t="s">
        <v>11715</v>
      </c>
      <c r="H3675" t="s">
        <v>12709</v>
      </c>
      <c r="I3675" s="1">
        <v>2040</v>
      </c>
      <c r="J3675" s="1">
        <v>10007.53591471057</v>
      </c>
      <c r="K3675" s="1">
        <v>100</v>
      </c>
      <c r="L3675" s="1">
        <v>408.43999999999988</v>
      </c>
      <c r="M3675" s="1">
        <v>12690</v>
      </c>
      <c r="N3675" s="1">
        <v>3592.3041562499998</v>
      </c>
      <c r="O3675" s="1">
        <v>111.68300000000001</v>
      </c>
      <c r="P3675" s="1">
        <v>94.64</v>
      </c>
      <c r="Q3675" s="1">
        <v>419.46794251901781</v>
      </c>
      <c r="R3675" s="1">
        <v>410.43200000000002</v>
      </c>
      <c r="S3675" s="1">
        <v>6800</v>
      </c>
      <c r="T3675" s="1">
        <v>101.452730636021</v>
      </c>
      <c r="U3675" s="1">
        <v>145</v>
      </c>
      <c r="V3675" s="1">
        <v>640</v>
      </c>
      <c r="W3675" s="1">
        <v>1249</v>
      </c>
      <c r="X3675" s="1">
        <v>4395</v>
      </c>
      <c r="Y3675" s="1">
        <v>12668.932000000001</v>
      </c>
      <c r="Z3675" s="1">
        <v>6137.6914558084363</v>
      </c>
      <c r="AA3675" s="1">
        <v>44334</v>
      </c>
      <c r="AB3675" s="1">
        <v>31</v>
      </c>
      <c r="AC3675" s="1">
        <v>789.38873999999998</v>
      </c>
      <c r="AD3675" s="1">
        <v>3384.8585487521291</v>
      </c>
      <c r="AE3675" s="1">
        <v>1636</v>
      </c>
      <c r="AF3675" s="1">
        <v>10846.13217371786</v>
      </c>
      <c r="AG3675" s="1">
        <v>72214</v>
      </c>
      <c r="AH3675" s="1">
        <v>14760.29001010826</v>
      </c>
      <c r="AI3675" s="1">
        <v>9294</v>
      </c>
      <c r="AJ3675" s="1">
        <v>8188.6229919999996</v>
      </c>
      <c r="AK3675" s="1">
        <v>108</v>
      </c>
      <c r="AL3675" s="1">
        <v>227597.890625</v>
      </c>
      <c r="AM3675" s="1">
        <v>174572.59375</v>
      </c>
      <c r="AN3675" s="1">
        <v>53025.28515625</v>
      </c>
      <c r="AO3675" t="s">
        <v>16485</v>
      </c>
    </row>
    <row r="3676" spans="1:41" x14ac:dyDescent="0.25">
      <c r="A3676" s="1">
        <v>2020</v>
      </c>
      <c r="B3676" t="s">
        <v>2677</v>
      </c>
      <c r="C3676" t="s">
        <v>7088</v>
      </c>
      <c r="D3676" t="s">
        <v>7224</v>
      </c>
      <c r="E3676" t="s">
        <v>7827</v>
      </c>
      <c r="F3676" t="s">
        <v>9546</v>
      </c>
      <c r="G3676" t="s">
        <v>11715</v>
      </c>
      <c r="H3676" t="s">
        <v>12709</v>
      </c>
      <c r="I3676" s="1">
        <v>2493.8388</v>
      </c>
      <c r="J3676" s="1">
        <v>5916.2289134999992</v>
      </c>
      <c r="K3676" s="1">
        <v>103.9378</v>
      </c>
      <c r="L3676" s="1">
        <v>321.39</v>
      </c>
      <c r="M3676" s="1">
        <v>7282.8</v>
      </c>
      <c r="N3676" s="1">
        <v>2961.3391898802251</v>
      </c>
      <c r="O3676" s="1">
        <v>116.296432</v>
      </c>
      <c r="P3676" s="1">
        <v>97.885110959999977</v>
      </c>
      <c r="Q3676" s="1">
        <v>233.53969101889871</v>
      </c>
      <c r="R3676" s="1">
        <v>507.74830369576563</v>
      </c>
      <c r="S3676" s="1">
        <v>6080</v>
      </c>
      <c r="T3676" s="1">
        <v>424.48320000000001</v>
      </c>
      <c r="U3676" s="1">
        <v>107.1105</v>
      </c>
      <c r="V3676" s="1">
        <v>543</v>
      </c>
      <c r="W3676" s="1">
        <v>526.43270499999983</v>
      </c>
      <c r="X3676" s="1">
        <v>2883.3739845626278</v>
      </c>
      <c r="Y3676" s="1">
        <v>13414.48256215131</v>
      </c>
      <c r="Z3676" s="1">
        <v>3721</v>
      </c>
      <c r="AA3676" s="1">
        <v>33724</v>
      </c>
      <c r="AB3676" s="1">
        <v>115.08</v>
      </c>
      <c r="AC3676" s="1">
        <v>3899.1759900000011</v>
      </c>
      <c r="AD3676" s="1">
        <v>2136.3078886425878</v>
      </c>
      <c r="AE3676" s="1">
        <v>1524.1859999999999</v>
      </c>
      <c r="AF3676" s="1">
        <v>10132.413984000001</v>
      </c>
      <c r="AG3676" s="1">
        <v>39984</v>
      </c>
      <c r="AH3676" s="1">
        <v>9495</v>
      </c>
      <c r="AI3676" s="1">
        <v>2769.5448000000001</v>
      </c>
      <c r="AJ3676" s="1">
        <v>7014.5848799999994</v>
      </c>
      <c r="AK3676" s="1">
        <v>101.9592</v>
      </c>
      <c r="AL3676" s="1">
        <v>158631.140625</v>
      </c>
      <c r="AM3676" s="1">
        <v>126595.9296875</v>
      </c>
      <c r="AN3676" s="1">
        <v>32035.216796875</v>
      </c>
      <c r="AO3676" t="s">
        <v>16486</v>
      </c>
    </row>
    <row r="3677" spans="1:41" x14ac:dyDescent="0.25">
      <c r="A3677" s="1">
        <v>2020</v>
      </c>
      <c r="B3677" t="s">
        <v>2678</v>
      </c>
      <c r="C3677" t="s">
        <v>7088</v>
      </c>
      <c r="D3677" t="s">
        <v>7224</v>
      </c>
      <c r="E3677" t="s">
        <v>7827</v>
      </c>
      <c r="F3677" t="s">
        <v>9546</v>
      </c>
      <c r="G3677" t="s">
        <v>11715</v>
      </c>
      <c r="H3677" t="s">
        <v>12709</v>
      </c>
      <c r="I3677" s="1">
        <v>2000</v>
      </c>
      <c r="J3677" s="1">
        <v>14351.0935407913</v>
      </c>
      <c r="K3677" s="1">
        <v>65</v>
      </c>
      <c r="L3677" s="1">
        <v>1769</v>
      </c>
      <c r="M3677" s="1">
        <v>11440</v>
      </c>
      <c r="N3677" s="1">
        <v>1669.05</v>
      </c>
      <c r="O3677" s="1">
        <v>111.68300000000001</v>
      </c>
      <c r="P3677" s="1">
        <v>94.64</v>
      </c>
      <c r="Q3677" s="1">
        <v>502.9281600000001</v>
      </c>
      <c r="R3677" s="1">
        <v>57.564970000000002</v>
      </c>
      <c r="S3677" s="1">
        <v>4900</v>
      </c>
      <c r="T3677" s="1">
        <v>78</v>
      </c>
      <c r="U3677" s="1">
        <v>92.048000000000002</v>
      </c>
      <c r="V3677" s="1">
        <v>856</v>
      </c>
      <c r="W3677" s="1">
        <v>1300</v>
      </c>
      <c r="X3677" s="1">
        <v>5129.6402800000014</v>
      </c>
      <c r="Y3677" s="1">
        <v>12668.932000000001</v>
      </c>
      <c r="Z3677" s="1">
        <v>6292.6086300000006</v>
      </c>
      <c r="AA3677" s="1">
        <v>46953</v>
      </c>
      <c r="AB3677" s="1">
        <v>31</v>
      </c>
      <c r="AC3677" s="1">
        <v>789.38873999999998</v>
      </c>
      <c r="AD3677" s="1">
        <v>5913.6082992000011</v>
      </c>
      <c r="AE3677" s="1">
        <v>2500</v>
      </c>
      <c r="AF3677" s="1">
        <v>13857.674295629549</v>
      </c>
      <c r="AG3677" s="1">
        <v>65876</v>
      </c>
      <c r="AH3677" s="1">
        <v>14361</v>
      </c>
      <c r="AI3677" s="1">
        <v>9294</v>
      </c>
      <c r="AJ3677" s="1">
        <v>13885.8225</v>
      </c>
      <c r="AK3677" s="1">
        <v>108</v>
      </c>
      <c r="AL3677" s="1">
        <v>236947.6875</v>
      </c>
      <c r="AM3677" s="1">
        <v>184215.765625</v>
      </c>
      <c r="AN3677" s="1">
        <v>52731.9296875</v>
      </c>
      <c r="AO3677" t="s">
        <v>16487</v>
      </c>
    </row>
    <row r="3678" spans="1:41" x14ac:dyDescent="0.25">
      <c r="A3678" s="1">
        <v>2020</v>
      </c>
      <c r="B3678" t="s">
        <v>2679</v>
      </c>
      <c r="C3678" t="s">
        <v>7088</v>
      </c>
      <c r="D3678" t="s">
        <v>7224</v>
      </c>
      <c r="E3678" t="s">
        <v>7828</v>
      </c>
      <c r="F3678" t="s">
        <v>9547</v>
      </c>
      <c r="G3678" t="s">
        <v>11715</v>
      </c>
      <c r="H3678" t="s">
        <v>12709</v>
      </c>
      <c r="I3678" s="1">
        <v>0</v>
      </c>
      <c r="J3678" s="1"/>
      <c r="K3678" s="1"/>
      <c r="L3678" s="1"/>
      <c r="M3678" s="1">
        <v>220.8521714034618</v>
      </c>
      <c r="N3678" s="1">
        <v>0</v>
      </c>
      <c r="O3678" s="1"/>
      <c r="P3678" s="1">
        <v>111</v>
      </c>
      <c r="Q3678" s="1">
        <v>0</v>
      </c>
      <c r="R3678" s="1">
        <v>95.697163833898173</v>
      </c>
      <c r="S3678" s="1">
        <v>0</v>
      </c>
      <c r="T3678" s="1"/>
      <c r="U3678" s="1"/>
      <c r="V3678" s="1">
        <v>0</v>
      </c>
      <c r="W3678" s="1">
        <v>505.34412356999991</v>
      </c>
      <c r="X3678" s="1">
        <v>368.96698904555097</v>
      </c>
      <c r="Y3678" s="1"/>
      <c r="Z3678" s="1"/>
      <c r="AA3678" s="1">
        <v>1545</v>
      </c>
      <c r="AB3678" s="1"/>
      <c r="AC3678" s="1">
        <v>198</v>
      </c>
      <c r="AD3678" s="1"/>
      <c r="AE3678" s="1">
        <v>391.23493224119989</v>
      </c>
      <c r="AF3678" s="1">
        <v>302.57880084849609</v>
      </c>
      <c r="AG3678" s="1">
        <v>4146</v>
      </c>
      <c r="AH3678" s="1">
        <v>98</v>
      </c>
      <c r="AI3678" s="1"/>
      <c r="AJ3678" s="1">
        <v>181.01810960401829</v>
      </c>
      <c r="AK3678" s="1"/>
      <c r="AL3678" s="1">
        <v>8163.69189453125</v>
      </c>
      <c r="AM3678" s="1">
        <v>6970.52880859375</v>
      </c>
      <c r="AN3678" s="1">
        <v>1193.163330078125</v>
      </c>
      <c r="AO3678" t="s">
        <v>16488</v>
      </c>
    </row>
    <row r="3679" spans="1:41" x14ac:dyDescent="0.25">
      <c r="A3679" s="1">
        <v>2020</v>
      </c>
      <c r="B3679" t="s">
        <v>2680</v>
      </c>
      <c r="C3679" t="s">
        <v>7088</v>
      </c>
      <c r="D3679" t="s">
        <v>7224</v>
      </c>
      <c r="E3679" t="s">
        <v>7828</v>
      </c>
      <c r="F3679" t="s">
        <v>9547</v>
      </c>
      <c r="G3679" t="s">
        <v>11715</v>
      </c>
      <c r="H3679" t="s">
        <v>12709</v>
      </c>
      <c r="I3679" s="1">
        <v>0</v>
      </c>
      <c r="J3679" s="1">
        <v>1520.012823197063</v>
      </c>
      <c r="K3679" s="1"/>
      <c r="L3679" s="1">
        <v>0</v>
      </c>
      <c r="M3679" s="1">
        <v>142.576875</v>
      </c>
      <c r="N3679" s="1">
        <v>0</v>
      </c>
      <c r="O3679" s="1"/>
      <c r="P3679" s="1">
        <v>100</v>
      </c>
      <c r="Q3679" s="1">
        <v>0</v>
      </c>
      <c r="R3679" s="1">
        <v>105.8026517063268</v>
      </c>
      <c r="S3679" s="1">
        <v>0</v>
      </c>
      <c r="T3679" s="1">
        <v>0</v>
      </c>
      <c r="U3679" s="1"/>
      <c r="V3679" s="1">
        <v>0</v>
      </c>
      <c r="W3679" s="1">
        <v>700.98599999999999</v>
      </c>
      <c r="X3679" s="1">
        <v>109</v>
      </c>
      <c r="Y3679" s="1">
        <v>0</v>
      </c>
      <c r="Z3679" s="1">
        <v>0</v>
      </c>
      <c r="AA3679" s="1">
        <v>1972</v>
      </c>
      <c r="AB3679" s="1"/>
      <c r="AC3679" s="1">
        <v>371.02657540000013</v>
      </c>
      <c r="AD3679" s="1">
        <v>0</v>
      </c>
      <c r="AE3679" s="1">
        <v>100</v>
      </c>
      <c r="AF3679" s="1">
        <v>300</v>
      </c>
      <c r="AG3679" s="1">
        <v>4264</v>
      </c>
      <c r="AH3679" s="1">
        <v>384</v>
      </c>
      <c r="AI3679" s="1"/>
      <c r="AJ3679" s="1">
        <v>179.4117647058824</v>
      </c>
      <c r="AK3679" s="1"/>
      <c r="AL3679" s="1">
        <v>10248.81640625</v>
      </c>
      <c r="AM3679" s="1">
        <v>8912.25390625</v>
      </c>
      <c r="AN3679" s="1">
        <v>1336.5628662109375</v>
      </c>
      <c r="AO3679" t="s">
        <v>16489</v>
      </c>
    </row>
    <row r="3680" spans="1:41" x14ac:dyDescent="0.25">
      <c r="A3680" s="1">
        <v>2020</v>
      </c>
      <c r="B3680" t="s">
        <v>2681</v>
      </c>
      <c r="C3680" t="s">
        <v>7088</v>
      </c>
      <c r="D3680" t="s">
        <v>7224</v>
      </c>
      <c r="E3680" t="s">
        <v>7828</v>
      </c>
      <c r="F3680" t="s">
        <v>9547</v>
      </c>
      <c r="G3680" t="s">
        <v>11715</v>
      </c>
      <c r="H3680" t="s">
        <v>12709</v>
      </c>
      <c r="I3680" s="1">
        <v>0</v>
      </c>
      <c r="J3680" s="1">
        <v>1360</v>
      </c>
      <c r="K3680" s="1"/>
      <c r="L3680" s="1">
        <v>0</v>
      </c>
      <c r="M3680" s="1">
        <v>1081.0709809065729</v>
      </c>
      <c r="N3680" s="1">
        <v>0</v>
      </c>
      <c r="O3680" s="1"/>
      <c r="P3680" s="1">
        <v>109</v>
      </c>
      <c r="Q3680" s="1">
        <v>0</v>
      </c>
      <c r="R3680" s="1">
        <v>110.04529148071271</v>
      </c>
      <c r="S3680" s="1">
        <v>0</v>
      </c>
      <c r="T3680" s="1"/>
      <c r="U3680" s="1"/>
      <c r="V3680" s="1">
        <v>0</v>
      </c>
      <c r="W3680" s="1">
        <v>525.44606400000009</v>
      </c>
      <c r="X3680" s="1">
        <v>101.6643595</v>
      </c>
      <c r="Y3680" s="1">
        <v>0</v>
      </c>
      <c r="Z3680" s="1">
        <v>0</v>
      </c>
      <c r="AA3680" s="1">
        <v>2153</v>
      </c>
      <c r="AB3680" s="1"/>
      <c r="AC3680" s="1">
        <v>159.82983837047331</v>
      </c>
      <c r="AD3680" s="1"/>
      <c r="AE3680" s="1">
        <v>320</v>
      </c>
      <c r="AF3680" s="1">
        <v>313.56753028650542</v>
      </c>
      <c r="AG3680" s="1">
        <v>4459</v>
      </c>
      <c r="AH3680" s="1">
        <v>0</v>
      </c>
      <c r="AI3680" s="1"/>
      <c r="AJ3680" s="1">
        <v>182.947991565564</v>
      </c>
      <c r="AK3680" s="1"/>
      <c r="AL3680" s="1">
        <v>10875.572265625</v>
      </c>
      <c r="AM3680" s="1">
        <v>9167.390625</v>
      </c>
      <c r="AN3680" s="1">
        <v>1708.1812744140625</v>
      </c>
      <c r="AO3680" t="s">
        <v>16490</v>
      </c>
    </row>
    <row r="3681" spans="1:41" x14ac:dyDescent="0.25">
      <c r="A3681" s="1">
        <v>2020</v>
      </c>
      <c r="B3681" t="s">
        <v>2682</v>
      </c>
      <c r="C3681" t="s">
        <v>7088</v>
      </c>
      <c r="D3681" t="s">
        <v>7224</v>
      </c>
      <c r="E3681" t="s">
        <v>7828</v>
      </c>
      <c r="F3681" t="s">
        <v>9547</v>
      </c>
      <c r="G3681" t="s">
        <v>11715</v>
      </c>
      <c r="H3681" t="s">
        <v>12709</v>
      </c>
      <c r="I3681" s="1"/>
      <c r="J3681" s="1">
        <v>775.89771094941068</v>
      </c>
      <c r="K3681" s="1"/>
      <c r="L3681" s="1">
        <v>0</v>
      </c>
      <c r="M3681" s="1">
        <v>350</v>
      </c>
      <c r="N3681" s="1">
        <v>0</v>
      </c>
      <c r="O3681" s="1"/>
      <c r="P3681" s="1">
        <v>109</v>
      </c>
      <c r="Q3681" s="1"/>
      <c r="R3681" s="1">
        <v>100.86876657000001</v>
      </c>
      <c r="S3681" s="1"/>
      <c r="T3681" s="1">
        <v>0</v>
      </c>
      <c r="U3681" s="1"/>
      <c r="V3681" s="1">
        <v>0</v>
      </c>
      <c r="W3681" s="1">
        <v>365.6</v>
      </c>
      <c r="X3681" s="1">
        <v>125.5598062666667</v>
      </c>
      <c r="Y3681" s="1">
        <v>0</v>
      </c>
      <c r="Z3681" s="1">
        <v>0</v>
      </c>
      <c r="AA3681" s="1">
        <v>2078</v>
      </c>
      <c r="AB3681" s="1"/>
      <c r="AC3681" s="1">
        <v>371.02657540000013</v>
      </c>
      <c r="AD3681" s="1"/>
      <c r="AE3681" s="1">
        <v>100</v>
      </c>
      <c r="AF3681" s="1">
        <v>300</v>
      </c>
      <c r="AG3681" s="1">
        <v>5971</v>
      </c>
      <c r="AH3681" s="1">
        <v>0</v>
      </c>
      <c r="AI3681" s="1"/>
      <c r="AJ3681" s="1">
        <v>174.7673281518619</v>
      </c>
      <c r="AK3681" s="1"/>
      <c r="AL3681" s="1">
        <v>10821.720703125</v>
      </c>
      <c r="AM3681" s="1">
        <v>9980.560546875</v>
      </c>
      <c r="AN3681" s="1">
        <v>841.1597900390625</v>
      </c>
      <c r="AO3681" t="s">
        <v>16491</v>
      </c>
    </row>
    <row r="3682" spans="1:41" x14ac:dyDescent="0.25">
      <c r="A3682" s="1">
        <v>2020</v>
      </c>
      <c r="B3682" t="s">
        <v>2683</v>
      </c>
      <c r="C3682" t="s">
        <v>7088</v>
      </c>
      <c r="D3682" t="s">
        <v>7224</v>
      </c>
      <c r="E3682" t="s">
        <v>7828</v>
      </c>
      <c r="F3682" t="s">
        <v>9547</v>
      </c>
      <c r="G3682" t="s">
        <v>11715</v>
      </c>
      <c r="H3682" t="s">
        <v>12709</v>
      </c>
      <c r="I3682" s="1">
        <v>0</v>
      </c>
      <c r="J3682" s="1"/>
      <c r="K3682" s="1"/>
      <c r="L3682" s="1">
        <v>0</v>
      </c>
      <c r="M3682" s="1">
        <v>214.56128925387671</v>
      </c>
      <c r="N3682" s="1">
        <v>0</v>
      </c>
      <c r="O3682" s="1">
        <v>0</v>
      </c>
      <c r="P3682" s="1">
        <v>618.13300000000004</v>
      </c>
      <c r="Q3682" s="1">
        <v>0</v>
      </c>
      <c r="R3682" s="1">
        <v>89.227161013318991</v>
      </c>
      <c r="S3682" s="1">
        <v>0</v>
      </c>
      <c r="T3682" s="1">
        <v>0</v>
      </c>
      <c r="U3682" s="1"/>
      <c r="V3682" s="1">
        <v>0</v>
      </c>
      <c r="W3682" s="1">
        <v>303.13734163983622</v>
      </c>
      <c r="X3682" s="1">
        <v>121.1876334819417</v>
      </c>
      <c r="Y3682" s="1">
        <v>0</v>
      </c>
      <c r="Z3682" s="1">
        <v>0</v>
      </c>
      <c r="AA3682" s="1">
        <v>2967.4562257199009</v>
      </c>
      <c r="AB3682" s="1">
        <v>0</v>
      </c>
      <c r="AC3682" s="1">
        <v>219.02026655</v>
      </c>
      <c r="AD3682" s="1"/>
      <c r="AE3682" s="1">
        <v>600.89885535297242</v>
      </c>
      <c r="AF3682" s="1">
        <v>272.41493369665852</v>
      </c>
      <c r="AG3682" s="1">
        <v>2691.0828647528569</v>
      </c>
      <c r="AH3682" s="1">
        <v>794.64243213783186</v>
      </c>
      <c r="AI3682" s="1">
        <v>0</v>
      </c>
      <c r="AJ3682" s="1">
        <v>671.66993774913544</v>
      </c>
      <c r="AK3682" s="1"/>
      <c r="AL3682" s="1">
        <v>9563.4326171875</v>
      </c>
      <c r="AM3682" s="1">
        <v>8129.9033203125</v>
      </c>
      <c r="AN3682" s="1">
        <v>1433.5286865234375</v>
      </c>
      <c r="AO3682" t="s">
        <v>16492</v>
      </c>
    </row>
    <row r="3683" spans="1:41" x14ac:dyDescent="0.25">
      <c r="A3683" s="1">
        <v>2020</v>
      </c>
      <c r="B3683" t="s">
        <v>2684</v>
      </c>
      <c r="C3683" t="s">
        <v>7088</v>
      </c>
      <c r="D3683" t="s">
        <v>7224</v>
      </c>
      <c r="E3683" t="s">
        <v>7828</v>
      </c>
      <c r="F3683" t="s">
        <v>9547</v>
      </c>
      <c r="G3683" t="s">
        <v>11715</v>
      </c>
      <c r="H3683" t="s">
        <v>12709</v>
      </c>
      <c r="I3683" s="1">
        <v>0</v>
      </c>
      <c r="J3683" s="1"/>
      <c r="K3683" s="1"/>
      <c r="L3683" s="1">
        <v>0</v>
      </c>
      <c r="M3683" s="1">
        <v>336.98723536485051</v>
      </c>
      <c r="N3683" s="1">
        <v>0</v>
      </c>
      <c r="O3683" s="1">
        <v>124</v>
      </c>
      <c r="P3683" s="1">
        <v>618.13300000000004</v>
      </c>
      <c r="Q3683" s="1">
        <v>252.41123666076979</v>
      </c>
      <c r="R3683" s="1">
        <v>113.14870259784441</v>
      </c>
      <c r="S3683" s="1">
        <v>0</v>
      </c>
      <c r="T3683" s="1">
        <v>0</v>
      </c>
      <c r="U3683" s="1"/>
      <c r="V3683" s="1">
        <v>0</v>
      </c>
      <c r="W3683" s="1">
        <v>311.61576589516801</v>
      </c>
      <c r="X3683" s="1">
        <v>140.20974411453801</v>
      </c>
      <c r="Y3683" s="1">
        <v>0</v>
      </c>
      <c r="Z3683" s="1"/>
      <c r="AA3683" s="1">
        <v>5576.7849032004724</v>
      </c>
      <c r="AB3683" s="1">
        <v>0</v>
      </c>
      <c r="AC3683" s="1">
        <v>235.6</v>
      </c>
      <c r="AD3683" s="1">
        <v>919.58233978061662</v>
      </c>
      <c r="AE3683" s="1"/>
      <c r="AF3683" s="1">
        <v>269.04024437073991</v>
      </c>
      <c r="AG3683" s="1">
        <v>4750</v>
      </c>
      <c r="AH3683" s="1">
        <v>1503.2795192772419</v>
      </c>
      <c r="AI3683" s="1">
        <v>0</v>
      </c>
      <c r="AJ3683" s="1">
        <v>420.67404503996858</v>
      </c>
      <c r="AK3683" s="1"/>
      <c r="AL3683" s="1">
        <v>15571.4658203125</v>
      </c>
      <c r="AM3683" s="1">
        <v>12235.7919921875</v>
      </c>
      <c r="AN3683" s="1">
        <v>3335.674560546875</v>
      </c>
      <c r="AO3683" t="s">
        <v>16493</v>
      </c>
    </row>
    <row r="3684" spans="1:41" x14ac:dyDescent="0.25">
      <c r="A3684" s="1">
        <v>2020</v>
      </c>
      <c r="B3684" t="s">
        <v>2685</v>
      </c>
      <c r="C3684" t="s">
        <v>7088</v>
      </c>
      <c r="D3684" t="s">
        <v>7224</v>
      </c>
      <c r="E3684" t="s">
        <v>7828</v>
      </c>
      <c r="F3684" t="s">
        <v>9547</v>
      </c>
      <c r="G3684" t="s">
        <v>11715</v>
      </c>
      <c r="H3684" t="s">
        <v>12709</v>
      </c>
      <c r="I3684" s="1">
        <v>0</v>
      </c>
      <c r="J3684" s="1"/>
      <c r="K3684" s="1"/>
      <c r="L3684" s="1">
        <v>0</v>
      </c>
      <c r="M3684" s="1">
        <v>168.23330424</v>
      </c>
      <c r="N3684" s="1">
        <v>0</v>
      </c>
      <c r="O3684" s="1">
        <v>0</v>
      </c>
      <c r="P3684" s="1">
        <v>618.13300000000004</v>
      </c>
      <c r="Q3684" s="1">
        <v>4</v>
      </c>
      <c r="R3684" s="1">
        <v>107.01899387039769</v>
      </c>
      <c r="S3684" s="1">
        <v>0</v>
      </c>
      <c r="T3684" s="1">
        <v>0</v>
      </c>
      <c r="U3684" s="1"/>
      <c r="V3684" s="1">
        <v>0</v>
      </c>
      <c r="W3684" s="1">
        <v>369.90229131698391</v>
      </c>
      <c r="X3684" s="1"/>
      <c r="Y3684" s="1">
        <v>0</v>
      </c>
      <c r="Z3684" s="1"/>
      <c r="AA3684" s="1">
        <v>3009.8161603858671</v>
      </c>
      <c r="AB3684" s="1"/>
      <c r="AC3684" s="1">
        <v>162.86003535</v>
      </c>
      <c r="AD3684" s="1"/>
      <c r="AE3684" s="1">
        <v>304.77170498112002</v>
      </c>
      <c r="AF3684" s="1">
        <v>315.70179357324002</v>
      </c>
      <c r="AG3684" s="1">
        <v>3851</v>
      </c>
      <c r="AH3684" s="1">
        <v>227.74854482302561</v>
      </c>
      <c r="AI3684" s="1"/>
      <c r="AJ3684" s="1">
        <v>263.9661896727448</v>
      </c>
      <c r="AK3684" s="1"/>
      <c r="AL3684" s="1">
        <v>9403.1513671875</v>
      </c>
      <c r="AM3684" s="1">
        <v>8637.2666015625</v>
      </c>
      <c r="AN3684" s="1">
        <v>765.8841552734375</v>
      </c>
      <c r="AO3684" t="s">
        <v>16494</v>
      </c>
    </row>
    <row r="3685" spans="1:41" x14ac:dyDescent="0.25">
      <c r="A3685" s="1">
        <v>2020</v>
      </c>
      <c r="B3685" t="s">
        <v>2686</v>
      </c>
      <c r="C3685" t="s">
        <v>7088</v>
      </c>
      <c r="D3685" t="s">
        <v>7224</v>
      </c>
      <c r="E3685" t="s">
        <v>7828</v>
      </c>
      <c r="F3685" t="s">
        <v>9547</v>
      </c>
      <c r="G3685" t="s">
        <v>11715</v>
      </c>
      <c r="H3685" t="s">
        <v>12709</v>
      </c>
      <c r="I3685" s="1">
        <v>0</v>
      </c>
      <c r="J3685" s="1"/>
      <c r="K3685" s="1">
        <v>0</v>
      </c>
      <c r="L3685" s="1"/>
      <c r="M3685" s="1">
        <v>186.36324999999991</v>
      </c>
      <c r="N3685" s="1">
        <v>370.30728325500007</v>
      </c>
      <c r="O3685" s="1">
        <v>116.8</v>
      </c>
      <c r="P3685" s="1">
        <v>618.13300000000004</v>
      </c>
      <c r="Q3685" s="1">
        <v>76.823673401160008</v>
      </c>
      <c r="R3685" s="1">
        <v>86.108129271779575</v>
      </c>
      <c r="S3685" s="1">
        <v>0</v>
      </c>
      <c r="T3685" s="1">
        <v>23.773715073364251</v>
      </c>
      <c r="U3685" s="1"/>
      <c r="V3685" s="1">
        <v>0</v>
      </c>
      <c r="W3685" s="1">
        <v>295.66845921586321</v>
      </c>
      <c r="X3685" s="1">
        <v>157.65592227896499</v>
      </c>
      <c r="Y3685" s="1">
        <v>80</v>
      </c>
      <c r="Z3685" s="1">
        <v>0</v>
      </c>
      <c r="AA3685" s="1">
        <v>1921.55637298426</v>
      </c>
      <c r="AB3685" s="1">
        <v>0</v>
      </c>
      <c r="AC3685" s="1">
        <v>242.267922575</v>
      </c>
      <c r="AD3685" s="1">
        <v>506.33808076735761</v>
      </c>
      <c r="AE3685" s="1"/>
      <c r="AF3685" s="1">
        <v>16765.7906</v>
      </c>
      <c r="AG3685" s="1">
        <v>2872.716854000274</v>
      </c>
      <c r="AH3685" s="1">
        <v>118.41949966795551</v>
      </c>
      <c r="AI3685" s="1">
        <v>0</v>
      </c>
      <c r="AJ3685" s="1">
        <v>420.67404503996858</v>
      </c>
      <c r="AK3685" s="1"/>
      <c r="AL3685" s="1">
        <v>24859.396484375</v>
      </c>
      <c r="AM3685" s="1">
        <v>23454.376953125</v>
      </c>
      <c r="AN3685" s="1">
        <v>1405.01904296875</v>
      </c>
      <c r="AO3685" t="s">
        <v>16495</v>
      </c>
    </row>
    <row r="3686" spans="1:41" x14ac:dyDescent="0.25">
      <c r="A3686" s="1">
        <v>2020</v>
      </c>
      <c r="B3686" t="s">
        <v>2687</v>
      </c>
      <c r="C3686" t="s">
        <v>7088</v>
      </c>
      <c r="D3686" t="s">
        <v>7224</v>
      </c>
      <c r="E3686" t="s">
        <v>7829</v>
      </c>
      <c r="F3686" t="s">
        <v>9548</v>
      </c>
      <c r="G3686" t="s">
        <v>11716</v>
      </c>
      <c r="H3686" t="s">
        <v>12709</v>
      </c>
      <c r="I3686" s="1"/>
      <c r="J3686" s="1"/>
      <c r="K3686" s="1"/>
      <c r="L3686" s="1"/>
      <c r="M3686" s="1"/>
      <c r="N3686" s="1">
        <v>0</v>
      </c>
      <c r="O3686" s="1"/>
      <c r="P3686" s="1"/>
      <c r="Q3686" s="1">
        <v>0</v>
      </c>
      <c r="R3686" s="1"/>
      <c r="S3686" s="1"/>
      <c r="T3686" s="1">
        <v>0</v>
      </c>
      <c r="U3686" s="1"/>
      <c r="V3686" s="1">
        <v>0</v>
      </c>
      <c r="W3686" s="1"/>
      <c r="X3686" s="1">
        <v>86.647647563167496</v>
      </c>
      <c r="Y3686" s="1"/>
      <c r="Z3686" s="1"/>
      <c r="AA3686" s="1"/>
      <c r="AB3686" s="1"/>
      <c r="AC3686" s="1"/>
      <c r="AD3686" s="1"/>
      <c r="AE3686" s="1"/>
      <c r="AF3686" s="1">
        <v>0</v>
      </c>
      <c r="AG3686" s="1"/>
      <c r="AH3686" s="1">
        <v>0</v>
      </c>
      <c r="AI3686" s="1"/>
      <c r="AJ3686" s="1"/>
      <c r="AK3686" s="1"/>
      <c r="AL3686" s="1">
        <v>86.64764404296875</v>
      </c>
      <c r="AM3686" s="1">
        <v>0</v>
      </c>
      <c r="AN3686" s="1">
        <v>86.64764404296875</v>
      </c>
      <c r="AO3686" t="s">
        <v>16496</v>
      </c>
    </row>
    <row r="3687" spans="1:41" x14ac:dyDescent="0.25">
      <c r="A3687" s="1">
        <v>2020</v>
      </c>
      <c r="B3687" t="s">
        <v>2688</v>
      </c>
      <c r="C3687" t="s">
        <v>7088</v>
      </c>
      <c r="D3687" t="s">
        <v>7224</v>
      </c>
      <c r="E3687" t="s">
        <v>7829</v>
      </c>
      <c r="F3687" t="s">
        <v>9548</v>
      </c>
      <c r="G3687" t="s">
        <v>11716</v>
      </c>
      <c r="H3687" t="s">
        <v>12709</v>
      </c>
      <c r="I3687" s="1"/>
      <c r="J3687" s="1"/>
      <c r="K3687" s="1"/>
      <c r="L3687" s="1"/>
      <c r="M3687" s="1"/>
      <c r="N3687" s="1">
        <v>0</v>
      </c>
      <c r="O3687" s="1"/>
      <c r="P3687" s="1"/>
      <c r="Q3687" s="1">
        <v>0</v>
      </c>
      <c r="R3687" s="1">
        <v>0</v>
      </c>
      <c r="S3687" s="1">
        <v>0</v>
      </c>
      <c r="T3687" s="1"/>
      <c r="U3687" s="1"/>
      <c r="V3687" s="1">
        <v>0</v>
      </c>
      <c r="W3687" s="1"/>
      <c r="X3687" s="1"/>
      <c r="Y3687" s="1"/>
      <c r="Z3687" s="1"/>
      <c r="AA3687" s="1">
        <v>2942.3575342793088</v>
      </c>
      <c r="AB3687" s="1"/>
      <c r="AC3687" s="1"/>
      <c r="AD3687" s="1"/>
      <c r="AE3687" s="1"/>
      <c r="AF3687" s="1"/>
      <c r="AG3687" s="1">
        <v>0</v>
      </c>
      <c r="AH3687" s="1">
        <v>552.3220905196016</v>
      </c>
      <c r="AI3687" s="1"/>
      <c r="AJ3687" s="1"/>
      <c r="AK3687" s="1"/>
      <c r="AL3687" s="1">
        <v>3494.679443359375</v>
      </c>
      <c r="AM3687" s="1">
        <v>2942.357421875</v>
      </c>
      <c r="AN3687" s="1">
        <v>552.32208251953125</v>
      </c>
      <c r="AO3687" t="s">
        <v>16497</v>
      </c>
    </row>
    <row r="3688" spans="1:41" x14ac:dyDescent="0.25">
      <c r="A3688" s="1">
        <v>2020</v>
      </c>
      <c r="B3688" t="s">
        <v>2689</v>
      </c>
      <c r="C3688" t="s">
        <v>7088</v>
      </c>
      <c r="D3688" t="s">
        <v>7224</v>
      </c>
      <c r="E3688" t="s">
        <v>7829</v>
      </c>
      <c r="F3688" t="s">
        <v>9548</v>
      </c>
      <c r="G3688" t="s">
        <v>11716</v>
      </c>
      <c r="H3688" t="s">
        <v>12709</v>
      </c>
      <c r="I3688" s="1"/>
      <c r="J3688" s="1"/>
      <c r="K3688" s="1"/>
      <c r="L3688" s="1"/>
      <c r="M3688" s="1"/>
      <c r="N3688" s="1">
        <v>52.034853499924139</v>
      </c>
      <c r="O3688" s="1"/>
      <c r="P3688" s="1"/>
      <c r="Q3688" s="1">
        <v>0</v>
      </c>
      <c r="R3688" s="1"/>
      <c r="S3688" s="1">
        <v>0</v>
      </c>
      <c r="T3688" s="1">
        <v>0</v>
      </c>
      <c r="U3688" s="1"/>
      <c r="V3688" s="1">
        <v>0</v>
      </c>
      <c r="W3688" s="1"/>
      <c r="X3688" s="1"/>
      <c r="Y3688" s="1"/>
      <c r="Z3688" s="1"/>
      <c r="AA3688" s="1"/>
      <c r="AB3688" s="1"/>
      <c r="AC3688" s="1"/>
      <c r="AD3688" s="1">
        <v>255.80771369817438</v>
      </c>
      <c r="AE3688" s="1"/>
      <c r="AF3688" s="1">
        <v>0</v>
      </c>
      <c r="AG3688" s="1"/>
      <c r="AH3688" s="1">
        <v>387.90513962428082</v>
      </c>
      <c r="AI3688" s="1"/>
      <c r="AJ3688" s="1"/>
      <c r="AK3688" s="1"/>
      <c r="AL3688" s="1">
        <v>695.7476806640625</v>
      </c>
      <c r="AM3688" s="1">
        <v>52.034854888916016</v>
      </c>
      <c r="AN3688" s="1">
        <v>643.71282958984375</v>
      </c>
      <c r="AO3688" t="s">
        <v>16498</v>
      </c>
    </row>
    <row r="3689" spans="1:41" x14ac:dyDescent="0.25">
      <c r="A3689" s="1">
        <v>2020</v>
      </c>
      <c r="B3689" t="s">
        <v>2690</v>
      </c>
      <c r="C3689" t="s">
        <v>7088</v>
      </c>
      <c r="D3689" t="s">
        <v>7224</v>
      </c>
      <c r="E3689" t="s">
        <v>7829</v>
      </c>
      <c r="F3689" t="s">
        <v>9548</v>
      </c>
      <c r="G3689" t="s">
        <v>11716</v>
      </c>
      <c r="H3689" t="s">
        <v>12709</v>
      </c>
      <c r="I3689" s="1">
        <v>0</v>
      </c>
      <c r="J3689" s="1"/>
      <c r="K3689" s="1"/>
      <c r="L3689" s="1"/>
      <c r="M3689" s="1"/>
      <c r="N3689" s="1">
        <v>0</v>
      </c>
      <c r="O3689" s="1"/>
      <c r="P3689" s="1"/>
      <c r="Q3689" s="1">
        <v>0</v>
      </c>
      <c r="R3689" s="1"/>
      <c r="S3689" s="1">
        <v>0</v>
      </c>
      <c r="T3689" s="1"/>
      <c r="U3689" s="1"/>
      <c r="V3689" s="1">
        <v>0</v>
      </c>
      <c r="W3689" s="1">
        <v>0</v>
      </c>
      <c r="X3689" s="1"/>
      <c r="Y3689" s="1">
        <v>0</v>
      </c>
      <c r="Z3689" s="1">
        <v>0</v>
      </c>
      <c r="AA3689" s="1">
        <v>826.19005425999228</v>
      </c>
      <c r="AB3689" s="1"/>
      <c r="AC3689" s="1"/>
      <c r="AD3689" s="1"/>
      <c r="AE3689" s="1"/>
      <c r="AF3689" s="1">
        <v>0</v>
      </c>
      <c r="AG3689" s="1"/>
      <c r="AH3689" s="1">
        <v>409.12493895726618</v>
      </c>
      <c r="AI3689" s="1">
        <v>0</v>
      </c>
      <c r="AJ3689" s="1">
        <v>0</v>
      </c>
      <c r="AK3689" s="1"/>
      <c r="AL3689" s="1">
        <v>1235.31494140625</v>
      </c>
      <c r="AM3689" s="1">
        <v>826.1900634765625</v>
      </c>
      <c r="AN3689" s="1">
        <v>409.12493896484375</v>
      </c>
      <c r="AO3689" t="s">
        <v>16499</v>
      </c>
    </row>
    <row r="3690" spans="1:41" x14ac:dyDescent="0.25">
      <c r="A3690" s="1">
        <v>2020</v>
      </c>
      <c r="B3690" t="s">
        <v>2691</v>
      </c>
      <c r="C3690" t="s">
        <v>7088</v>
      </c>
      <c r="D3690" t="s">
        <v>7224</v>
      </c>
      <c r="E3690" t="s">
        <v>7829</v>
      </c>
      <c r="F3690" t="s">
        <v>9548</v>
      </c>
      <c r="G3690" t="s">
        <v>11716</v>
      </c>
      <c r="H3690" t="s">
        <v>12709</v>
      </c>
      <c r="I3690" s="1">
        <v>0</v>
      </c>
      <c r="J3690" s="1">
        <v>0</v>
      </c>
      <c r="K3690" s="1"/>
      <c r="L3690" s="1"/>
      <c r="M3690" s="1"/>
      <c r="N3690" s="1">
        <v>0</v>
      </c>
      <c r="O3690" s="1"/>
      <c r="P3690" s="1"/>
      <c r="Q3690" s="1">
        <v>0</v>
      </c>
      <c r="R3690" s="1"/>
      <c r="S3690" s="1">
        <v>0</v>
      </c>
      <c r="T3690" s="1"/>
      <c r="U3690" s="1"/>
      <c r="V3690" s="1">
        <v>0</v>
      </c>
      <c r="W3690" s="1"/>
      <c r="X3690" s="1">
        <v>0</v>
      </c>
      <c r="Y3690" s="1"/>
      <c r="Z3690" s="1"/>
      <c r="AA3690" s="1"/>
      <c r="AB3690" s="1"/>
      <c r="AC3690" s="1">
        <v>0</v>
      </c>
      <c r="AD3690" s="1"/>
      <c r="AE3690" s="1"/>
      <c r="AF3690" s="1">
        <v>0</v>
      </c>
      <c r="AG3690" s="1"/>
      <c r="AH3690" s="1">
        <v>368.68607154664102</v>
      </c>
      <c r="AI3690" s="1"/>
      <c r="AJ3690" s="1"/>
      <c r="AK3690" s="1"/>
      <c r="AL3690" s="1">
        <v>368.68606567382813</v>
      </c>
      <c r="AM3690" s="1">
        <v>0</v>
      </c>
      <c r="AN3690" s="1">
        <v>368.68606567382813</v>
      </c>
      <c r="AO3690" t="s">
        <v>16500</v>
      </c>
    </row>
    <row r="3691" spans="1:41" x14ac:dyDescent="0.25">
      <c r="A3691" s="1">
        <v>2020</v>
      </c>
      <c r="B3691" t="s">
        <v>2692</v>
      </c>
      <c r="C3691" t="s">
        <v>7088</v>
      </c>
      <c r="D3691" t="s">
        <v>7224</v>
      </c>
      <c r="E3691" t="s">
        <v>7829</v>
      </c>
      <c r="F3691" t="s">
        <v>9548</v>
      </c>
      <c r="G3691" t="s">
        <v>11716</v>
      </c>
      <c r="H3691" t="s">
        <v>12709</v>
      </c>
      <c r="I3691" s="1">
        <v>0</v>
      </c>
      <c r="J3691" s="1"/>
      <c r="K3691" s="1"/>
      <c r="L3691" s="1"/>
      <c r="M3691" s="1">
        <v>0</v>
      </c>
      <c r="N3691" s="1">
        <v>0</v>
      </c>
      <c r="O3691" s="1"/>
      <c r="P3691" s="1"/>
      <c r="Q3691" s="1">
        <v>0</v>
      </c>
      <c r="R3691" s="1"/>
      <c r="S3691" s="1">
        <v>0</v>
      </c>
      <c r="T3691" s="1"/>
      <c r="U3691" s="1"/>
      <c r="V3691" s="1">
        <v>0</v>
      </c>
      <c r="W3691" s="1"/>
      <c r="X3691" s="1">
        <v>0</v>
      </c>
      <c r="Y3691" s="1">
        <v>0</v>
      </c>
      <c r="Z3691" s="1"/>
      <c r="AA3691" s="1"/>
      <c r="AB3691" s="1"/>
      <c r="AC3691" s="1">
        <v>0</v>
      </c>
      <c r="AD3691" s="1"/>
      <c r="AE3691" s="1"/>
      <c r="AF3691" s="1">
        <v>0</v>
      </c>
      <c r="AG3691" s="1"/>
      <c r="AH3691" s="1">
        <v>379.153690581462</v>
      </c>
      <c r="AI3691" s="1"/>
      <c r="AJ3691" s="1"/>
      <c r="AK3691" s="1"/>
      <c r="AL3691" s="1">
        <v>379.1536865234375</v>
      </c>
      <c r="AM3691" s="1">
        <v>0</v>
      </c>
      <c r="AN3691" s="1">
        <v>379.1536865234375</v>
      </c>
      <c r="AO3691" t="s">
        <v>16501</v>
      </c>
    </row>
    <row r="3692" spans="1:41" x14ac:dyDescent="0.25">
      <c r="A3692" s="1">
        <v>2020</v>
      </c>
      <c r="B3692" t="s">
        <v>2693</v>
      </c>
      <c r="C3692" t="s">
        <v>7088</v>
      </c>
      <c r="D3692" t="s">
        <v>7224</v>
      </c>
      <c r="E3692" t="s">
        <v>7829</v>
      </c>
      <c r="F3692" t="s">
        <v>9548</v>
      </c>
      <c r="G3692" t="s">
        <v>11716</v>
      </c>
      <c r="H3692" t="s">
        <v>12709</v>
      </c>
      <c r="I3692" s="1">
        <v>0</v>
      </c>
      <c r="J3692" s="1"/>
      <c r="K3692" s="1"/>
      <c r="L3692" s="1"/>
      <c r="M3692" s="1"/>
      <c r="N3692" s="1"/>
      <c r="O3692" s="1">
        <v>0</v>
      </c>
      <c r="P3692" s="1"/>
      <c r="Q3692" s="1">
        <v>0</v>
      </c>
      <c r="R3692" s="1"/>
      <c r="S3692" s="1">
        <v>0</v>
      </c>
      <c r="T3692" s="1"/>
      <c r="U3692" s="1"/>
      <c r="V3692" s="1">
        <v>0</v>
      </c>
      <c r="W3692" s="1">
        <v>0</v>
      </c>
      <c r="X3692" s="1">
        <v>0</v>
      </c>
      <c r="Y3692" s="1"/>
      <c r="Z3692" s="1"/>
      <c r="AA3692" s="1">
        <v>847.19746511313178</v>
      </c>
      <c r="AB3692" s="1"/>
      <c r="AC3692" s="1"/>
      <c r="AD3692" s="1"/>
      <c r="AE3692" s="1"/>
      <c r="AF3692" s="1">
        <v>0</v>
      </c>
      <c r="AG3692" s="1">
        <v>9020.232439268817</v>
      </c>
      <c r="AH3692" s="1">
        <v>408.26849271166162</v>
      </c>
      <c r="AI3692" s="1"/>
      <c r="AJ3692" s="1">
        <v>0</v>
      </c>
      <c r="AK3692" s="1"/>
      <c r="AL3692" s="1">
        <v>10275.6982421875</v>
      </c>
      <c r="AM3692" s="1">
        <v>9867.4296875</v>
      </c>
      <c r="AN3692" s="1">
        <v>408.26849365234375</v>
      </c>
      <c r="AO3692" t="s">
        <v>16502</v>
      </c>
    </row>
    <row r="3693" spans="1:41" x14ac:dyDescent="0.25">
      <c r="A3693" s="1">
        <v>2020</v>
      </c>
      <c r="B3693" t="s">
        <v>2694</v>
      </c>
      <c r="C3693" t="s">
        <v>7088</v>
      </c>
      <c r="D3693" t="s">
        <v>7224</v>
      </c>
      <c r="E3693" t="s">
        <v>7829</v>
      </c>
      <c r="F3693" t="s">
        <v>9548</v>
      </c>
      <c r="G3693" t="s">
        <v>11716</v>
      </c>
      <c r="H3693" t="s">
        <v>12709</v>
      </c>
      <c r="I3693" s="1">
        <v>0</v>
      </c>
      <c r="J3693" s="1"/>
      <c r="K3693" s="1"/>
      <c r="L3693" s="1"/>
      <c r="M3693" s="1"/>
      <c r="N3693" s="1">
        <v>0</v>
      </c>
      <c r="O3693" s="1">
        <v>0</v>
      </c>
      <c r="P3693" s="1"/>
      <c r="Q3693" s="1">
        <v>0</v>
      </c>
      <c r="R3693" s="1"/>
      <c r="S3693" s="1">
        <v>0</v>
      </c>
      <c r="T3693" s="1"/>
      <c r="U3693" s="1"/>
      <c r="V3693" s="1">
        <v>0</v>
      </c>
      <c r="W3693" s="1"/>
      <c r="X3693" s="1">
        <v>0</v>
      </c>
      <c r="Y3693" s="1">
        <v>0</v>
      </c>
      <c r="Z3693" s="1"/>
      <c r="AA3693" s="1"/>
      <c r="AB3693" s="1">
        <v>0</v>
      </c>
      <c r="AC3693" s="1">
        <v>0</v>
      </c>
      <c r="AD3693" s="1"/>
      <c r="AE3693" s="1"/>
      <c r="AF3693" s="1">
        <v>0</v>
      </c>
      <c r="AG3693" s="1"/>
      <c r="AH3693" s="1">
        <v>391.11062525023959</v>
      </c>
      <c r="AI3693" s="1"/>
      <c r="AJ3693" s="1"/>
      <c r="AK3693" s="1"/>
      <c r="AL3693" s="1">
        <v>391.11062622070313</v>
      </c>
      <c r="AM3693" s="1">
        <v>0</v>
      </c>
      <c r="AN3693" s="1">
        <v>391.11062622070313</v>
      </c>
      <c r="AO3693" t="s">
        <v>16503</v>
      </c>
    </row>
    <row r="3694" spans="1:41" x14ac:dyDescent="0.25">
      <c r="A3694" s="1">
        <v>2020</v>
      </c>
      <c r="B3694" t="s">
        <v>2695</v>
      </c>
      <c r="C3694" t="s">
        <v>7088</v>
      </c>
      <c r="D3694" t="s">
        <v>7224</v>
      </c>
      <c r="E3694" t="s">
        <v>7829</v>
      </c>
      <c r="F3694" t="s">
        <v>9549</v>
      </c>
      <c r="G3694" t="s">
        <v>11716</v>
      </c>
      <c r="H3694" t="s">
        <v>12709</v>
      </c>
      <c r="I3694" s="1">
        <v>0</v>
      </c>
      <c r="J3694" s="1"/>
      <c r="K3694" s="1">
        <v>98.078584475976953</v>
      </c>
      <c r="L3694" s="1"/>
      <c r="M3694" s="1">
        <v>766.23894121856995</v>
      </c>
      <c r="N3694" s="1">
        <v>2442.1567534518263</v>
      </c>
      <c r="O3694" s="1">
        <v>193.09221318707964</v>
      </c>
      <c r="P3694" s="1"/>
      <c r="Q3694" s="1">
        <v>0</v>
      </c>
      <c r="R3694" s="1">
        <v>1423.1371197685469</v>
      </c>
      <c r="S3694" s="1">
        <v>551.69203767737031</v>
      </c>
      <c r="T3694" s="1"/>
      <c r="U3694" s="1"/>
      <c r="V3694" s="1">
        <v>980.78584475976959</v>
      </c>
      <c r="W3694" s="1"/>
      <c r="X3694" s="1"/>
      <c r="Y3694" s="1"/>
      <c r="Z3694" s="1"/>
      <c r="AA3694" s="1">
        <v>367.7946917849136</v>
      </c>
      <c r="AB3694" s="1"/>
      <c r="AC3694" s="1"/>
      <c r="AD3694" s="1">
        <v>352.46991296054216</v>
      </c>
      <c r="AE3694" s="1"/>
      <c r="AF3694" s="1">
        <v>2206.7681507094812</v>
      </c>
      <c r="AG3694" s="1">
        <v>15742.860443621572</v>
      </c>
      <c r="AH3694" s="1">
        <v>1225.9823059497119</v>
      </c>
      <c r="AI3694" s="1">
        <v>239.06654966019383</v>
      </c>
      <c r="AJ3694" s="1"/>
      <c r="AK3694" s="1"/>
      <c r="AL3694" s="1">
        <v>26590.123046875</v>
      </c>
      <c r="AM3694" s="1">
        <v>23163.50390625</v>
      </c>
      <c r="AN3694" s="1">
        <v>3426.62060546875</v>
      </c>
      <c r="AO3694" t="s">
        <v>16504</v>
      </c>
    </row>
    <row r="3695" spans="1:41" x14ac:dyDescent="0.25">
      <c r="A3695" s="1">
        <v>2020</v>
      </c>
      <c r="B3695" t="s">
        <v>2696</v>
      </c>
      <c r="C3695" t="s">
        <v>7088</v>
      </c>
      <c r="D3695" t="s">
        <v>7224</v>
      </c>
      <c r="E3695" t="s">
        <v>7829</v>
      </c>
      <c r="F3695" t="s">
        <v>9549</v>
      </c>
      <c r="G3695" t="s">
        <v>11716</v>
      </c>
      <c r="H3695" t="s">
        <v>12709</v>
      </c>
      <c r="I3695" s="1">
        <v>388.02278275880616</v>
      </c>
      <c r="J3695" s="1"/>
      <c r="K3695" s="1">
        <v>89.79955829560943</v>
      </c>
      <c r="L3695" s="1">
        <v>55.431826108400884</v>
      </c>
      <c r="M3695" s="1">
        <v>332.5909566504053</v>
      </c>
      <c r="N3695" s="1">
        <v>4830.9723362689101</v>
      </c>
      <c r="O3695" s="1">
        <v>186.25093572422696</v>
      </c>
      <c r="P3695" s="1"/>
      <c r="Q3695" s="1">
        <v>0</v>
      </c>
      <c r="R3695" s="1">
        <v>44.731788864734433</v>
      </c>
      <c r="S3695" s="1">
        <v>0</v>
      </c>
      <c r="T3695" s="1"/>
      <c r="U3695" s="1">
        <v>221.72730443360354</v>
      </c>
      <c r="V3695" s="1">
        <v>1441.2274788184229</v>
      </c>
      <c r="W3695" s="1"/>
      <c r="X3695" s="1">
        <v>0</v>
      </c>
      <c r="Y3695" s="1">
        <v>4135.2142276867062</v>
      </c>
      <c r="Z3695" s="1">
        <v>67.072509591165073</v>
      </c>
      <c r="AA3695" s="1"/>
      <c r="AB3695" s="1"/>
      <c r="AC3695" s="1">
        <v>0</v>
      </c>
      <c r="AD3695" s="1"/>
      <c r="AE3695" s="1"/>
      <c r="AF3695" s="1">
        <v>2235.0112286907233</v>
      </c>
      <c r="AG3695" s="1">
        <v>7621.8760899051213</v>
      </c>
      <c r="AH3695" s="1">
        <v>554.31826108400878</v>
      </c>
      <c r="AI3695" s="1">
        <v>0</v>
      </c>
      <c r="AJ3695" s="1"/>
      <c r="AK3695" s="1"/>
      <c r="AL3695" s="1">
        <v>22204.248046875</v>
      </c>
      <c r="AM3695" s="1">
        <v>21041.287109375</v>
      </c>
      <c r="AN3695" s="1">
        <v>1162.959716796875</v>
      </c>
      <c r="AO3695" t="s">
        <v>16505</v>
      </c>
    </row>
    <row r="3696" spans="1:41" x14ac:dyDescent="0.25">
      <c r="A3696" s="1">
        <v>2020</v>
      </c>
      <c r="B3696" t="s">
        <v>2697</v>
      </c>
      <c r="C3696" t="s">
        <v>7088</v>
      </c>
      <c r="D3696" t="s">
        <v>7224</v>
      </c>
      <c r="E3696" t="s">
        <v>7829</v>
      </c>
      <c r="F3696" t="s">
        <v>9549</v>
      </c>
      <c r="G3696" t="s">
        <v>11716</v>
      </c>
      <c r="H3696" t="s">
        <v>12709</v>
      </c>
      <c r="I3696" s="1"/>
      <c r="J3696" s="1"/>
      <c r="K3696" s="1"/>
      <c r="L3696" s="1"/>
      <c r="M3696" s="1">
        <v>509.69204448922051</v>
      </c>
      <c r="N3696" s="1">
        <v>4694.2637297457213</v>
      </c>
      <c r="O3696" s="1"/>
      <c r="P3696" s="1"/>
      <c r="Q3696" s="1">
        <v>0</v>
      </c>
      <c r="R3696" s="1">
        <v>1433.9323884395396</v>
      </c>
      <c r="S3696" s="1"/>
      <c r="T3696" s="1">
        <v>0</v>
      </c>
      <c r="U3696" s="1"/>
      <c r="V3696" s="1">
        <v>667.69657828087895</v>
      </c>
      <c r="W3696" s="1"/>
      <c r="X3696" s="1">
        <v>0</v>
      </c>
      <c r="Y3696" s="1">
        <v>1312.9667066042321</v>
      </c>
      <c r="Z3696" s="1"/>
      <c r="AA3696" s="1"/>
      <c r="AB3696" s="1"/>
      <c r="AC3696" s="1"/>
      <c r="AD3696" s="1"/>
      <c r="AE3696" s="1"/>
      <c r="AF3696" s="1">
        <v>1637.1308468993764</v>
      </c>
      <c r="AG3696" s="1">
        <v>8085.7545937769946</v>
      </c>
      <c r="AH3696" s="1">
        <v>4534.2204277761057</v>
      </c>
      <c r="AI3696" s="1">
        <v>0</v>
      </c>
      <c r="AJ3696" s="1"/>
      <c r="AK3696" s="1"/>
      <c r="AL3696" s="1">
        <v>22875.658203125</v>
      </c>
      <c r="AM3696" s="1">
        <v>17831.744140625</v>
      </c>
      <c r="AN3696" s="1">
        <v>5043.91259765625</v>
      </c>
      <c r="AO3696" t="s">
        <v>16506</v>
      </c>
    </row>
    <row r="3697" spans="1:41" x14ac:dyDescent="0.25">
      <c r="A3697" s="1">
        <v>2020</v>
      </c>
      <c r="B3697" t="s">
        <v>2698</v>
      </c>
      <c r="C3697" t="s">
        <v>7088</v>
      </c>
      <c r="D3697" t="s">
        <v>7224</v>
      </c>
      <c r="E3697" t="s">
        <v>7829</v>
      </c>
      <c r="F3697" t="s">
        <v>9549</v>
      </c>
      <c r="G3697" t="s">
        <v>11716</v>
      </c>
      <c r="H3697" t="s">
        <v>12709</v>
      </c>
      <c r="I3697" s="1">
        <v>0</v>
      </c>
      <c r="J3697" s="1"/>
      <c r="K3697" s="1">
        <v>94.421720486856259</v>
      </c>
      <c r="L3697" s="1">
        <v>354.08145182571099</v>
      </c>
      <c r="M3697" s="1">
        <v>719.81808477401819</v>
      </c>
      <c r="N3697" s="1">
        <v>3271.1401831891176</v>
      </c>
      <c r="O3697" s="1">
        <v>194.74479850414102</v>
      </c>
      <c r="P3697" s="1"/>
      <c r="Q3697" s="1">
        <v>0</v>
      </c>
      <c r="R3697" s="1"/>
      <c r="S3697" s="1">
        <v>531.12217773856639</v>
      </c>
      <c r="T3697" s="1"/>
      <c r="U3697" s="1"/>
      <c r="V3697" s="1">
        <v>944.21720486856259</v>
      </c>
      <c r="W3697" s="1">
        <v>0</v>
      </c>
      <c r="X3697" s="1"/>
      <c r="Y3697" s="1">
        <v>1593.3665332156993</v>
      </c>
      <c r="Z3697" s="1">
        <v>0</v>
      </c>
      <c r="AA3697" s="1">
        <v>354.08145182571099</v>
      </c>
      <c r="AB3697" s="1"/>
      <c r="AC3697" s="1"/>
      <c r="AD3697" s="1"/>
      <c r="AE3697" s="1"/>
      <c r="AF3697" s="1">
        <v>1867.5185193165448</v>
      </c>
      <c r="AG3697" s="1">
        <v>9284.4197945130436</v>
      </c>
      <c r="AH3697" s="1">
        <v>1180.2715060857031</v>
      </c>
      <c r="AI3697" s="1">
        <v>230.15294368671212</v>
      </c>
      <c r="AJ3697" s="1">
        <v>0</v>
      </c>
      <c r="AK3697" s="1">
        <v>0</v>
      </c>
      <c r="AL3697" s="1">
        <v>20619.35546875</v>
      </c>
      <c r="AM3697" s="1">
        <v>17668.82421875</v>
      </c>
      <c r="AN3697" s="1">
        <v>2950.53125</v>
      </c>
      <c r="AO3697" t="s">
        <v>16507</v>
      </c>
    </row>
    <row r="3698" spans="1:41" x14ac:dyDescent="0.25">
      <c r="A3698" s="1">
        <v>2020</v>
      </c>
      <c r="B3698" t="s">
        <v>2699</v>
      </c>
      <c r="C3698" t="s">
        <v>7088</v>
      </c>
      <c r="D3698" t="s">
        <v>7224</v>
      </c>
      <c r="E3698" t="s">
        <v>7829</v>
      </c>
      <c r="F3698" t="s">
        <v>9549</v>
      </c>
      <c r="G3698" t="s">
        <v>11716</v>
      </c>
      <c r="H3698" t="s">
        <v>12709</v>
      </c>
      <c r="I3698" s="1">
        <v>377.31030713837532</v>
      </c>
      <c r="J3698" s="1">
        <v>0</v>
      </c>
      <c r="K3698" s="1"/>
      <c r="L3698" s="1"/>
      <c r="M3698" s="1">
        <v>323.40883469003597</v>
      </c>
      <c r="N3698" s="1">
        <v>6209.4528601370375</v>
      </c>
      <c r="O3698" s="1"/>
      <c r="P3698" s="1"/>
      <c r="Q3698" s="1">
        <v>0</v>
      </c>
      <c r="R3698" s="1">
        <v>43.625266954574592</v>
      </c>
      <c r="S3698" s="1">
        <v>592.91619693173266</v>
      </c>
      <c r="T3698" s="1"/>
      <c r="U3698" s="1">
        <v>237.16647877269307</v>
      </c>
      <c r="V3698" s="1">
        <v>808.52208672508993</v>
      </c>
      <c r="W3698" s="1"/>
      <c r="X3698" s="1">
        <v>269.50736224169668</v>
      </c>
      <c r="Y3698" s="1">
        <v>4312.1882786440765</v>
      </c>
      <c r="Z3698" s="1">
        <v>28.855559262826496</v>
      </c>
      <c r="AA3698" s="1"/>
      <c r="AB3698" s="1"/>
      <c r="AC3698" s="1">
        <v>0</v>
      </c>
      <c r="AD3698" s="1"/>
      <c r="AE3698" s="1"/>
      <c r="AF3698" s="1">
        <v>1654.5352779298555</v>
      </c>
      <c r="AG3698" s="1">
        <v>5165.9171194488417</v>
      </c>
      <c r="AH3698" s="1">
        <v>539.01472448339337</v>
      </c>
      <c r="AI3698" s="1">
        <v>1046.7665949467498</v>
      </c>
      <c r="AJ3698" s="1"/>
      <c r="AK3698" s="1"/>
      <c r="AL3698" s="1">
        <v>21609.1875</v>
      </c>
      <c r="AM3698" s="1">
        <v>18837.57421875</v>
      </c>
      <c r="AN3698" s="1">
        <v>2771.61376953125</v>
      </c>
      <c r="AO3698" t="s">
        <v>16508</v>
      </c>
    </row>
    <row r="3699" spans="1:41" x14ac:dyDescent="0.25">
      <c r="A3699" s="1">
        <v>2020</v>
      </c>
      <c r="B3699" t="s">
        <v>2700</v>
      </c>
      <c r="C3699" t="s">
        <v>7088</v>
      </c>
      <c r="D3699" t="s">
        <v>7224</v>
      </c>
      <c r="E3699" t="s">
        <v>7829</v>
      </c>
      <c r="F3699" t="s">
        <v>9549</v>
      </c>
      <c r="G3699" t="s">
        <v>11716</v>
      </c>
      <c r="H3699" t="s">
        <v>12709</v>
      </c>
      <c r="I3699" s="1">
        <v>1144.4366612566348</v>
      </c>
      <c r="J3699" s="1"/>
      <c r="K3699" s="1">
        <v>91.554932900530787</v>
      </c>
      <c r="L3699" s="1">
        <v>57.221833062831742</v>
      </c>
      <c r="M3699" s="1">
        <v>171.66549918849523</v>
      </c>
      <c r="N3699" s="1">
        <v>5119.0651858009278</v>
      </c>
      <c r="O3699" s="1">
        <v>188.83204910734474</v>
      </c>
      <c r="P3699" s="1"/>
      <c r="Q3699" s="1">
        <v>0</v>
      </c>
      <c r="R3699" s="1">
        <v>531.42424721153839</v>
      </c>
      <c r="S3699" s="1">
        <v>514.9964975654857</v>
      </c>
      <c r="T3699" s="1"/>
      <c r="U3699" s="1">
        <v>137.33239935079618</v>
      </c>
      <c r="V3699" s="1">
        <v>892.66059578017519</v>
      </c>
      <c r="W3699" s="1"/>
      <c r="X3699" s="1">
        <v>0</v>
      </c>
      <c r="Y3699" s="1">
        <v>4265.3154365034779</v>
      </c>
      <c r="Z3699" s="1">
        <v>68.304603467907455</v>
      </c>
      <c r="AA3699" s="1"/>
      <c r="AB3699" s="1">
        <v>0</v>
      </c>
      <c r="AC3699" s="1">
        <v>0</v>
      </c>
      <c r="AD3699" s="1"/>
      <c r="AE3699" s="1"/>
      <c r="AF3699" s="1">
        <v>1886.9596508697052</v>
      </c>
      <c r="AG3699" s="1">
        <v>5397.1632944862904</v>
      </c>
      <c r="AH3699" s="1">
        <v>572.2183306283174</v>
      </c>
      <c r="AI3699" s="1">
        <v>223.1651489450438</v>
      </c>
      <c r="AJ3699" s="1"/>
      <c r="AK3699" s="1"/>
      <c r="AL3699" s="1">
        <v>21262.318359375</v>
      </c>
      <c r="AM3699" s="1">
        <v>19499.884765625</v>
      </c>
      <c r="AN3699" s="1">
        <v>1762.4324951171875</v>
      </c>
      <c r="AO3699" t="s">
        <v>16509</v>
      </c>
    </row>
    <row r="3700" spans="1:41" x14ac:dyDescent="0.25">
      <c r="A3700" s="1">
        <v>2020</v>
      </c>
      <c r="B3700" t="s">
        <v>2701</v>
      </c>
      <c r="C3700" t="s">
        <v>7088</v>
      </c>
      <c r="D3700" t="s">
        <v>7224</v>
      </c>
      <c r="E3700" t="s">
        <v>7829</v>
      </c>
      <c r="F3700" t="s">
        <v>9549</v>
      </c>
      <c r="G3700" t="s">
        <v>11716</v>
      </c>
      <c r="H3700" t="s">
        <v>12709</v>
      </c>
      <c r="I3700" s="1">
        <v>0</v>
      </c>
      <c r="J3700" s="1"/>
      <c r="K3700" s="1">
        <v>96.82256744150078</v>
      </c>
      <c r="L3700" s="1"/>
      <c r="M3700" s="1">
        <v>1209.525666710623</v>
      </c>
      <c r="N3700" s="1">
        <v>2412.092211386388</v>
      </c>
      <c r="O3700" s="1">
        <v>190.01428860394529</v>
      </c>
      <c r="P3700" s="1"/>
      <c r="Q3700" s="1">
        <v>0</v>
      </c>
      <c r="R3700" s="1">
        <v>238.85341587334364</v>
      </c>
      <c r="S3700" s="1">
        <v>544.62694185844191</v>
      </c>
      <c r="T3700" s="1"/>
      <c r="U3700" s="1"/>
      <c r="V3700" s="1">
        <v>968.2256744150078</v>
      </c>
      <c r="W3700" s="1">
        <v>0</v>
      </c>
      <c r="X3700" s="1">
        <v>0</v>
      </c>
      <c r="Y3700" s="1">
        <v>907.71156976406985</v>
      </c>
      <c r="Z3700" s="1"/>
      <c r="AA3700" s="1">
        <v>363.08462790562794</v>
      </c>
      <c r="AB3700" s="1"/>
      <c r="AC3700" s="1"/>
      <c r="AD3700" s="1">
        <v>332.82757558015891</v>
      </c>
      <c r="AE3700" s="1"/>
      <c r="AF3700" s="1">
        <v>1899.6743097635654</v>
      </c>
      <c r="AG3700" s="1">
        <v>16251.667945055906</v>
      </c>
      <c r="AH3700" s="1">
        <v>1210.2820930187597</v>
      </c>
      <c r="AI3700" s="1">
        <v>236.00500813865816</v>
      </c>
      <c r="AJ3700" s="1">
        <v>0</v>
      </c>
      <c r="AK3700" s="1">
        <v>0</v>
      </c>
      <c r="AL3700" s="1">
        <v>26861.412109375</v>
      </c>
      <c r="AM3700" s="1">
        <v>23041.30859375</v>
      </c>
      <c r="AN3700" s="1">
        <v>3820.104248046875</v>
      </c>
      <c r="AO3700" t="s">
        <v>16510</v>
      </c>
    </row>
    <row r="3701" spans="1:41" x14ac:dyDescent="0.25">
      <c r="A3701" s="1">
        <v>2020</v>
      </c>
      <c r="B3701" t="s">
        <v>2702</v>
      </c>
      <c r="C3701" t="s">
        <v>7088</v>
      </c>
      <c r="D3701" t="s">
        <v>7224</v>
      </c>
      <c r="E3701" t="s">
        <v>7829</v>
      </c>
      <c r="F3701" t="s">
        <v>9549</v>
      </c>
      <c r="G3701" t="s">
        <v>11716</v>
      </c>
      <c r="H3701" t="s">
        <v>12709</v>
      </c>
      <c r="I3701" s="1"/>
      <c r="J3701" s="1"/>
      <c r="K3701" s="1"/>
      <c r="L3701" s="1"/>
      <c r="M3701" s="1">
        <v>314.51768077644391</v>
      </c>
      <c r="N3701" s="1">
        <v>4799.36263035503</v>
      </c>
      <c r="O3701" s="1"/>
      <c r="P3701" s="1"/>
      <c r="Q3701" s="1">
        <v>0</v>
      </c>
      <c r="R3701" s="1">
        <v>949.77404649988694</v>
      </c>
      <c r="S3701" s="1">
        <v>576.61574809014724</v>
      </c>
      <c r="T3701" s="1">
        <v>0</v>
      </c>
      <c r="U3701" s="1">
        <v>157.25884038822196</v>
      </c>
      <c r="V3701" s="1">
        <v>786.2942019411098</v>
      </c>
      <c r="W3701" s="1"/>
      <c r="X3701" s="1"/>
      <c r="Y3701" s="1">
        <v>1350.3292428001992</v>
      </c>
      <c r="Z3701" s="1"/>
      <c r="AA3701" s="1"/>
      <c r="AB3701" s="1"/>
      <c r="AC3701" s="1"/>
      <c r="AD3701" s="1"/>
      <c r="AE3701" s="1"/>
      <c r="AF3701" s="1">
        <v>1128.4244334629996</v>
      </c>
      <c r="AG3701" s="1">
        <v>10282.631376851206</v>
      </c>
      <c r="AH3701" s="1">
        <v>4663.2488136454085</v>
      </c>
      <c r="AI3701" s="1">
        <v>0</v>
      </c>
      <c r="AJ3701" s="1"/>
      <c r="AK3701" s="1"/>
      <c r="AL3701" s="1">
        <v>25008.45703125</v>
      </c>
      <c r="AM3701" s="1">
        <v>19454.07421875</v>
      </c>
      <c r="AN3701" s="1">
        <v>5554.38232421875</v>
      </c>
      <c r="AO3701" t="s">
        <v>16511</v>
      </c>
    </row>
    <row r="3702" spans="1:41" x14ac:dyDescent="0.25">
      <c r="A3702" s="1">
        <v>2020</v>
      </c>
      <c r="B3702" t="s">
        <v>2703</v>
      </c>
      <c r="C3702" t="s">
        <v>7088</v>
      </c>
      <c r="D3702" t="s">
        <v>7224</v>
      </c>
      <c r="E3702" t="s">
        <v>7829</v>
      </c>
      <c r="F3702" t="s">
        <v>9550</v>
      </c>
      <c r="G3702" t="s">
        <v>11716</v>
      </c>
      <c r="H3702" t="s">
        <v>12709</v>
      </c>
      <c r="I3702" s="1"/>
      <c r="J3702" s="1"/>
      <c r="K3702" s="1"/>
      <c r="L3702" s="1"/>
      <c r="M3702" s="1"/>
      <c r="N3702" s="1">
        <v>0</v>
      </c>
      <c r="O3702" s="1"/>
      <c r="P3702" s="1"/>
      <c r="Q3702" s="1">
        <v>0</v>
      </c>
      <c r="R3702" s="1">
        <v>0</v>
      </c>
      <c r="S3702" s="1">
        <v>0</v>
      </c>
      <c r="T3702" s="1"/>
      <c r="U3702" s="1"/>
      <c r="V3702" s="1">
        <v>0</v>
      </c>
      <c r="W3702" s="1"/>
      <c r="X3702" s="1"/>
      <c r="Y3702" s="1"/>
      <c r="Z3702" s="1"/>
      <c r="AA3702" s="1">
        <v>0</v>
      </c>
      <c r="AB3702" s="1"/>
      <c r="AC3702" s="1"/>
      <c r="AD3702" s="1"/>
      <c r="AE3702" s="1"/>
      <c r="AF3702" s="1"/>
      <c r="AG3702" s="1">
        <v>2342.5319674108828</v>
      </c>
      <c r="AH3702" s="1"/>
      <c r="AI3702" s="1"/>
      <c r="AJ3702" s="1"/>
      <c r="AK3702" s="1"/>
      <c r="AL3702" s="1">
        <v>2342.531982421875</v>
      </c>
      <c r="AM3702" s="1">
        <v>2342.531982421875</v>
      </c>
      <c r="AN3702" s="1">
        <v>0</v>
      </c>
      <c r="AO3702" t="s">
        <v>16512</v>
      </c>
    </row>
    <row r="3703" spans="1:41" x14ac:dyDescent="0.25">
      <c r="A3703" s="1">
        <v>2020</v>
      </c>
      <c r="B3703" t="s">
        <v>2704</v>
      </c>
      <c r="C3703" t="s">
        <v>7088</v>
      </c>
      <c r="D3703" t="s">
        <v>7224</v>
      </c>
      <c r="E3703" t="s">
        <v>7829</v>
      </c>
      <c r="F3703" t="s">
        <v>9550</v>
      </c>
      <c r="G3703" t="s">
        <v>11716</v>
      </c>
      <c r="H3703" t="s">
        <v>12709</v>
      </c>
      <c r="I3703" s="1">
        <v>0</v>
      </c>
      <c r="J3703" s="1">
        <v>0</v>
      </c>
      <c r="K3703" s="1"/>
      <c r="L3703" s="1"/>
      <c r="M3703" s="1"/>
      <c r="N3703" s="1">
        <v>0</v>
      </c>
      <c r="O3703" s="1"/>
      <c r="P3703" s="1"/>
      <c r="Q3703" s="1">
        <v>0</v>
      </c>
      <c r="R3703" s="1"/>
      <c r="S3703" s="1">
        <v>0</v>
      </c>
      <c r="T3703" s="1"/>
      <c r="U3703" s="1"/>
      <c r="V3703" s="1">
        <v>0</v>
      </c>
      <c r="W3703" s="1"/>
      <c r="X3703" s="1">
        <v>86.242355917342934</v>
      </c>
      <c r="Y3703" s="1"/>
      <c r="Z3703" s="1"/>
      <c r="AA3703" s="1"/>
      <c r="AB3703" s="1"/>
      <c r="AC3703" s="1">
        <v>0</v>
      </c>
      <c r="AD3703" s="1"/>
      <c r="AE3703" s="1"/>
      <c r="AF3703" s="1">
        <v>0</v>
      </c>
      <c r="AG3703" s="1">
        <v>0</v>
      </c>
      <c r="AH3703" s="1"/>
      <c r="AI3703" s="1">
        <v>0</v>
      </c>
      <c r="AJ3703" s="1"/>
      <c r="AK3703" s="1"/>
      <c r="AL3703" s="1">
        <v>86.242355346679688</v>
      </c>
      <c r="AM3703" s="1">
        <v>0</v>
      </c>
      <c r="AN3703" s="1">
        <v>86.242355346679688</v>
      </c>
      <c r="AO3703" t="s">
        <v>16513</v>
      </c>
    </row>
    <row r="3704" spans="1:41" x14ac:dyDescent="0.25">
      <c r="A3704" s="1">
        <v>2020</v>
      </c>
      <c r="B3704" t="s">
        <v>2705</v>
      </c>
      <c r="C3704" t="s">
        <v>7088</v>
      </c>
      <c r="D3704" t="s">
        <v>7224</v>
      </c>
      <c r="E3704" t="s">
        <v>7829</v>
      </c>
      <c r="F3704" t="s">
        <v>9550</v>
      </c>
      <c r="G3704" t="s">
        <v>11716</v>
      </c>
      <c r="H3704" t="s">
        <v>12709</v>
      </c>
      <c r="I3704" s="1">
        <v>0</v>
      </c>
      <c r="J3704" s="1"/>
      <c r="K3704" s="1"/>
      <c r="L3704" s="1"/>
      <c r="M3704" s="1">
        <v>0</v>
      </c>
      <c r="N3704" s="1">
        <v>0</v>
      </c>
      <c r="O3704" s="1"/>
      <c r="P3704" s="1"/>
      <c r="Q3704" s="1">
        <v>0</v>
      </c>
      <c r="R3704" s="1"/>
      <c r="S3704" s="1">
        <v>0</v>
      </c>
      <c r="T3704" s="1"/>
      <c r="U3704" s="1"/>
      <c r="V3704" s="1">
        <v>0</v>
      </c>
      <c r="W3704" s="1"/>
      <c r="X3704" s="1">
        <v>83.147739162601326</v>
      </c>
      <c r="Y3704" s="1">
        <v>0</v>
      </c>
      <c r="Z3704" s="1"/>
      <c r="AA3704" s="1"/>
      <c r="AB3704" s="1"/>
      <c r="AC3704" s="1">
        <v>0</v>
      </c>
      <c r="AD3704" s="1"/>
      <c r="AE3704" s="1"/>
      <c r="AF3704" s="1">
        <v>0</v>
      </c>
      <c r="AG3704" s="1">
        <v>5896.837661411686</v>
      </c>
      <c r="AH3704" s="1"/>
      <c r="AI3704" s="1">
        <v>0</v>
      </c>
      <c r="AJ3704" s="1"/>
      <c r="AK3704" s="1"/>
      <c r="AL3704" s="1">
        <v>5979.9853515625</v>
      </c>
      <c r="AM3704" s="1">
        <v>5896.837890625</v>
      </c>
      <c r="AN3704" s="1">
        <v>83.147735595703125</v>
      </c>
      <c r="AO3704" t="s">
        <v>16514</v>
      </c>
    </row>
    <row r="3705" spans="1:41" x14ac:dyDescent="0.25">
      <c r="A3705" s="1">
        <v>2020</v>
      </c>
      <c r="B3705" t="s">
        <v>2706</v>
      </c>
      <c r="C3705" t="s">
        <v>7088</v>
      </c>
      <c r="D3705" t="s">
        <v>7224</v>
      </c>
      <c r="E3705" t="s">
        <v>7829</v>
      </c>
      <c r="F3705" t="s">
        <v>9550</v>
      </c>
      <c r="G3705" t="s">
        <v>11716</v>
      </c>
      <c r="H3705" t="s">
        <v>12709</v>
      </c>
      <c r="I3705" s="1"/>
      <c r="J3705" s="1"/>
      <c r="K3705" s="1"/>
      <c r="L3705" s="1"/>
      <c r="M3705" s="1"/>
      <c r="N3705" s="1">
        <v>0</v>
      </c>
      <c r="O3705" s="1"/>
      <c r="P3705" s="1"/>
      <c r="Q3705" s="1">
        <v>0</v>
      </c>
      <c r="R3705" s="1"/>
      <c r="S3705" s="1"/>
      <c r="T3705" s="1">
        <v>0</v>
      </c>
      <c r="U3705" s="1"/>
      <c r="V3705" s="1">
        <v>0</v>
      </c>
      <c r="W3705" s="1"/>
      <c r="X3705" s="1">
        <v>50.969204448922056</v>
      </c>
      <c r="Y3705" s="1"/>
      <c r="Z3705" s="1"/>
      <c r="AA3705" s="1"/>
      <c r="AB3705" s="1"/>
      <c r="AC3705" s="1"/>
      <c r="AD3705" s="1"/>
      <c r="AE3705" s="1"/>
      <c r="AF3705" s="1">
        <v>0</v>
      </c>
      <c r="AG3705" s="1"/>
      <c r="AH3705" s="1">
        <v>0</v>
      </c>
      <c r="AI3705" s="1">
        <v>0</v>
      </c>
      <c r="AJ3705" s="1"/>
      <c r="AK3705" s="1"/>
      <c r="AL3705" s="1">
        <v>50.969203948974609</v>
      </c>
      <c r="AM3705" s="1">
        <v>0</v>
      </c>
      <c r="AN3705" s="1">
        <v>50.969203948974609</v>
      </c>
      <c r="AO3705" t="s">
        <v>16515</v>
      </c>
    </row>
    <row r="3706" spans="1:41" x14ac:dyDescent="0.25">
      <c r="A3706" s="1">
        <v>2020</v>
      </c>
      <c r="B3706" t="s">
        <v>2707</v>
      </c>
      <c r="C3706" t="s">
        <v>7088</v>
      </c>
      <c r="D3706" t="s">
        <v>7224</v>
      </c>
      <c r="E3706" t="s">
        <v>7829</v>
      </c>
      <c r="F3706" t="s">
        <v>9550</v>
      </c>
      <c r="G3706" t="s">
        <v>11716</v>
      </c>
      <c r="H3706" t="s">
        <v>12709</v>
      </c>
      <c r="I3706" s="1"/>
      <c r="J3706" s="1"/>
      <c r="K3706" s="1"/>
      <c r="L3706" s="1"/>
      <c r="M3706" s="1"/>
      <c r="N3706" s="1">
        <v>0</v>
      </c>
      <c r="O3706" s="1"/>
      <c r="P3706" s="1"/>
      <c r="Q3706" s="1">
        <v>0</v>
      </c>
      <c r="R3706" s="1"/>
      <c r="S3706" s="1">
        <v>0</v>
      </c>
      <c r="T3706" s="1">
        <v>0</v>
      </c>
      <c r="U3706" s="1"/>
      <c r="V3706" s="1">
        <v>0</v>
      </c>
      <c r="W3706" s="1">
        <v>31.451768077644392</v>
      </c>
      <c r="X3706" s="1"/>
      <c r="Y3706" s="1"/>
      <c r="Z3706" s="1"/>
      <c r="AA3706" s="1"/>
      <c r="AB3706" s="1"/>
      <c r="AC3706" s="1"/>
      <c r="AD3706" s="1"/>
      <c r="AE3706" s="1">
        <v>69.193889770817663</v>
      </c>
      <c r="AF3706" s="1">
        <v>0</v>
      </c>
      <c r="AG3706" s="1">
        <v>0</v>
      </c>
      <c r="AH3706" s="1"/>
      <c r="AI3706" s="1">
        <v>0</v>
      </c>
      <c r="AJ3706" s="1"/>
      <c r="AK3706" s="1"/>
      <c r="AL3706" s="1">
        <v>100.64566040039063</v>
      </c>
      <c r="AM3706" s="1">
        <v>69.193893432617188</v>
      </c>
      <c r="AN3706" s="1">
        <v>31.45176887512207</v>
      </c>
      <c r="AO3706" t="s">
        <v>16516</v>
      </c>
    </row>
    <row r="3707" spans="1:41" x14ac:dyDescent="0.25">
      <c r="A3707" s="1">
        <v>2020</v>
      </c>
      <c r="B3707" t="s">
        <v>2708</v>
      </c>
      <c r="C3707" t="s">
        <v>7088</v>
      </c>
      <c r="D3707" t="s">
        <v>7224</v>
      </c>
      <c r="E3707" t="s">
        <v>7829</v>
      </c>
      <c r="F3707" t="s">
        <v>9550</v>
      </c>
      <c r="G3707" t="s">
        <v>11716</v>
      </c>
      <c r="H3707" t="s">
        <v>12709</v>
      </c>
      <c r="I3707" s="1">
        <v>0</v>
      </c>
      <c r="J3707" s="1"/>
      <c r="K3707" s="1"/>
      <c r="L3707" s="1"/>
      <c r="M3707" s="1"/>
      <c r="N3707" s="1">
        <v>0</v>
      </c>
      <c r="O3707" s="1">
        <v>0</v>
      </c>
      <c r="P3707" s="1"/>
      <c r="Q3707" s="1">
        <v>0</v>
      </c>
      <c r="R3707" s="1"/>
      <c r="S3707" s="1">
        <v>0</v>
      </c>
      <c r="T3707" s="1"/>
      <c r="U3707" s="1"/>
      <c r="V3707" s="1">
        <v>0</v>
      </c>
      <c r="W3707" s="1"/>
      <c r="X3707" s="1">
        <v>114.44366612566348</v>
      </c>
      <c r="Y3707" s="1">
        <v>0</v>
      </c>
      <c r="Z3707" s="1"/>
      <c r="AA3707" s="1"/>
      <c r="AB3707" s="1">
        <v>0</v>
      </c>
      <c r="AC3707" s="1">
        <v>0</v>
      </c>
      <c r="AD3707" s="1"/>
      <c r="AE3707" s="1"/>
      <c r="AF3707" s="1">
        <v>0</v>
      </c>
      <c r="AG3707" s="1">
        <v>6003.7147249523068</v>
      </c>
      <c r="AH3707" s="1"/>
      <c r="AI3707" s="1">
        <v>0</v>
      </c>
      <c r="AJ3707" s="1"/>
      <c r="AK3707" s="1"/>
      <c r="AL3707" s="1">
        <v>6118.158203125</v>
      </c>
      <c r="AM3707" s="1">
        <v>6003.71484375</v>
      </c>
      <c r="AN3707" s="1">
        <v>114.44366455078125</v>
      </c>
      <c r="AO3707" t="s">
        <v>16517</v>
      </c>
    </row>
    <row r="3708" spans="1:41" x14ac:dyDescent="0.25">
      <c r="A3708" s="1">
        <v>2020</v>
      </c>
      <c r="B3708" t="s">
        <v>2709</v>
      </c>
      <c r="C3708" t="s">
        <v>7088</v>
      </c>
      <c r="D3708" t="s">
        <v>7224</v>
      </c>
      <c r="E3708" t="s">
        <v>7829</v>
      </c>
      <c r="F3708" t="s">
        <v>9550</v>
      </c>
      <c r="G3708" t="s">
        <v>11716</v>
      </c>
      <c r="H3708" t="s">
        <v>12709</v>
      </c>
      <c r="I3708" s="1">
        <v>0</v>
      </c>
      <c r="J3708" s="1"/>
      <c r="K3708" s="1"/>
      <c r="L3708" s="1"/>
      <c r="M3708" s="1"/>
      <c r="N3708" s="1"/>
      <c r="O3708" s="1">
        <v>0</v>
      </c>
      <c r="P3708" s="1"/>
      <c r="Q3708" s="1">
        <v>0</v>
      </c>
      <c r="R3708" s="1"/>
      <c r="S3708" s="1">
        <v>0</v>
      </c>
      <c r="T3708" s="1"/>
      <c r="U3708" s="1"/>
      <c r="V3708" s="1">
        <v>0</v>
      </c>
      <c r="W3708" s="1">
        <v>0</v>
      </c>
      <c r="X3708" s="1">
        <v>72.257005630848752</v>
      </c>
      <c r="Y3708" s="1"/>
      <c r="Z3708" s="1"/>
      <c r="AA3708" s="1">
        <v>0</v>
      </c>
      <c r="AB3708" s="1"/>
      <c r="AC3708" s="1"/>
      <c r="AD3708" s="1"/>
      <c r="AE3708" s="1"/>
      <c r="AF3708" s="1">
        <v>0</v>
      </c>
      <c r="AG3708" s="1">
        <v>2289.8537199914936</v>
      </c>
      <c r="AH3708" s="1">
        <v>0</v>
      </c>
      <c r="AI3708" s="1"/>
      <c r="AJ3708" s="1">
        <v>0</v>
      </c>
      <c r="AK3708" s="1"/>
      <c r="AL3708" s="1">
        <v>2362.11083984375</v>
      </c>
      <c r="AM3708" s="1">
        <v>2289.853759765625</v>
      </c>
      <c r="AN3708" s="1">
        <v>72.257003784179688</v>
      </c>
      <c r="AO3708" t="s">
        <v>16518</v>
      </c>
    </row>
    <row r="3709" spans="1:41" x14ac:dyDescent="0.25">
      <c r="A3709" s="1">
        <v>2020</v>
      </c>
      <c r="B3709" t="s">
        <v>2710</v>
      </c>
      <c r="C3709" t="s">
        <v>7088</v>
      </c>
      <c r="D3709" t="s">
        <v>7224</v>
      </c>
      <c r="E3709" t="s">
        <v>7829</v>
      </c>
      <c r="F3709" t="s">
        <v>9550</v>
      </c>
      <c r="G3709" t="s">
        <v>11716</v>
      </c>
      <c r="H3709" t="s">
        <v>12709</v>
      </c>
      <c r="I3709" s="1">
        <v>0</v>
      </c>
      <c r="J3709" s="1"/>
      <c r="K3709" s="1"/>
      <c r="L3709" s="1"/>
      <c r="M3709" s="1"/>
      <c r="N3709" s="1">
        <v>0</v>
      </c>
      <c r="O3709" s="1"/>
      <c r="P3709" s="1"/>
      <c r="Q3709" s="1">
        <v>0</v>
      </c>
      <c r="R3709" s="1"/>
      <c r="S3709" s="1">
        <v>0</v>
      </c>
      <c r="T3709" s="1"/>
      <c r="U3709" s="1"/>
      <c r="V3709" s="1">
        <v>0</v>
      </c>
      <c r="W3709" s="1">
        <v>0</v>
      </c>
      <c r="X3709" s="1">
        <v>61.374118316456567</v>
      </c>
      <c r="Y3709" s="1">
        <v>0</v>
      </c>
      <c r="Z3709" s="1">
        <v>0</v>
      </c>
      <c r="AA3709" s="1"/>
      <c r="AB3709" s="1"/>
      <c r="AC3709" s="1"/>
      <c r="AD3709" s="1"/>
      <c r="AE3709" s="1"/>
      <c r="AF3709" s="1">
        <v>518.75514425459573</v>
      </c>
      <c r="AG3709" s="1"/>
      <c r="AH3709" s="1">
        <v>0</v>
      </c>
      <c r="AI3709" s="1">
        <v>0</v>
      </c>
      <c r="AJ3709" s="1">
        <v>0</v>
      </c>
      <c r="AK3709" s="1"/>
      <c r="AL3709" s="1">
        <v>580.1292724609375</v>
      </c>
      <c r="AM3709" s="1">
        <v>518.755126953125</v>
      </c>
      <c r="AN3709" s="1">
        <v>61.374118804931641</v>
      </c>
      <c r="AO3709" t="s">
        <v>16519</v>
      </c>
    </row>
    <row r="3710" spans="1:41" x14ac:dyDescent="0.25">
      <c r="A3710" s="1">
        <v>2020</v>
      </c>
      <c r="B3710" t="s">
        <v>2711</v>
      </c>
      <c r="C3710" t="s">
        <v>7088</v>
      </c>
      <c r="D3710" t="s">
        <v>7224</v>
      </c>
      <c r="E3710" t="s">
        <v>7830</v>
      </c>
      <c r="F3710" t="s">
        <v>9551</v>
      </c>
      <c r="G3710" t="s">
        <v>11716</v>
      </c>
      <c r="H3710" t="s">
        <v>12709</v>
      </c>
      <c r="I3710" s="1">
        <v>14382.135522012131</v>
      </c>
      <c r="J3710" s="1">
        <v>41828.587750599378</v>
      </c>
      <c r="K3710" s="1">
        <v>1066.6149682911837</v>
      </c>
      <c r="L3710" s="1">
        <v>2151.5409231624735</v>
      </c>
      <c r="M3710" s="1">
        <v>17971.088891712938</v>
      </c>
      <c r="N3710" s="1">
        <v>13560.784774594857</v>
      </c>
      <c r="O3710" s="1">
        <v>9911.9659231437145</v>
      </c>
      <c r="P3710" s="1">
        <v>9047.1778533611123</v>
      </c>
      <c r="Q3710" s="1">
        <v>4592.9064155141878</v>
      </c>
      <c r="R3710" s="1">
        <v>8945.4140275788868</v>
      </c>
      <c r="S3710" s="1">
        <v>23448.068562948607</v>
      </c>
      <c r="T3710" s="1">
        <v>11467.255345791482</v>
      </c>
      <c r="U3710" s="1">
        <v>1008.2486985670953</v>
      </c>
      <c r="V3710" s="1">
        <v>6914.6863073125878</v>
      </c>
      <c r="W3710" s="1">
        <v>5524.1957638857766</v>
      </c>
      <c r="X3710" s="1">
        <v>13710.517458971262</v>
      </c>
      <c r="Y3710" s="1">
        <v>45966.870717703372</v>
      </c>
      <c r="Z3710" s="1">
        <v>16775.306120330508</v>
      </c>
      <c r="AA3710" s="1">
        <v>194487.03863690607</v>
      </c>
      <c r="AB3710" s="1">
        <v>1320.6799070901566</v>
      </c>
      <c r="AC3710" s="1">
        <v>11705.471107156745</v>
      </c>
      <c r="AD3710" s="1">
        <v>18741.916993817929</v>
      </c>
      <c r="AE3710" s="1">
        <v>20379.479412980669</v>
      </c>
      <c r="AF3710" s="1">
        <v>34336.696602855605</v>
      </c>
      <c r="AG3710" s="1">
        <v>186084.25668366757</v>
      </c>
      <c r="AH3710" s="1">
        <v>33059.427974539125</v>
      </c>
      <c r="AI3710" s="1">
        <v>4361.4481160490359</v>
      </c>
      <c r="AJ3710" s="1">
        <v>40248.692939734596</v>
      </c>
      <c r="AK3710" s="1">
        <v>3889.3679932806735</v>
      </c>
      <c r="AL3710" s="1">
        <v>796887.8125</v>
      </c>
      <c r="AM3710" s="1">
        <v>652415.3125</v>
      </c>
      <c r="AN3710" s="1">
        <v>144472.546875</v>
      </c>
      <c r="AO3710" t="s">
        <v>16520</v>
      </c>
    </row>
    <row r="3711" spans="1:41" x14ac:dyDescent="0.25">
      <c r="A3711" s="1">
        <v>2020</v>
      </c>
      <c r="B3711" t="s">
        <v>2712</v>
      </c>
      <c r="C3711" t="s">
        <v>7088</v>
      </c>
      <c r="D3711" t="s">
        <v>7224</v>
      </c>
      <c r="E3711" t="s">
        <v>7830</v>
      </c>
      <c r="F3711" t="s">
        <v>9551</v>
      </c>
      <c r="G3711" t="s">
        <v>11716</v>
      </c>
      <c r="H3711" t="s">
        <v>12709</v>
      </c>
      <c r="I3711" s="1">
        <v>8700.7964253251048</v>
      </c>
      <c r="J3711" s="1">
        <v>25902.554160105512</v>
      </c>
      <c r="K3711" s="1">
        <v>1116.8698807201877</v>
      </c>
      <c r="L3711" s="1">
        <v>2917.8378881603144</v>
      </c>
      <c r="M3711" s="1">
        <v>19765.89972767423</v>
      </c>
      <c r="N3711" s="1">
        <v>12277.3546064722</v>
      </c>
      <c r="O3711" s="1">
        <v>8602.9017381950198</v>
      </c>
      <c r="P3711" s="1">
        <v>9074.7210286397676</v>
      </c>
      <c r="Q3711" s="1">
        <v>2955.1077502611856</v>
      </c>
      <c r="R3711" s="1">
        <v>9037.0151703227039</v>
      </c>
      <c r="S3711" s="1">
        <v>18744.043475665145</v>
      </c>
      <c r="T3711" s="1">
        <v>11842.989075474217</v>
      </c>
      <c r="U3711" s="1">
        <v>2512.8200764545904</v>
      </c>
      <c r="V3711" s="1">
        <v>9441.2897381187322</v>
      </c>
      <c r="W3711" s="1">
        <v>4461.3496113510018</v>
      </c>
      <c r="X3711" s="1">
        <v>15581.315401617971</v>
      </c>
      <c r="Y3711" s="1">
        <v>98686.671699728016</v>
      </c>
      <c r="Z3711" s="1">
        <v>12099.218151435402</v>
      </c>
      <c r="AA3711" s="1">
        <v>160619.66070813246</v>
      </c>
      <c r="AB3711" s="1">
        <v>1537.3818116609386</v>
      </c>
      <c r="AC3711" s="1">
        <v>14278.255183115629</v>
      </c>
      <c r="AD3711" s="1">
        <v>20906.047947428637</v>
      </c>
      <c r="AE3711" s="1">
        <v>21875.69267798309</v>
      </c>
      <c r="AF3711" s="1">
        <v>37404.720154525712</v>
      </c>
      <c r="AG3711" s="1">
        <v>154945.46213492414</v>
      </c>
      <c r="AH3711" s="1">
        <v>37268.801524113573</v>
      </c>
      <c r="AI3711" s="1">
        <v>3408.2308105401989</v>
      </c>
      <c r="AJ3711" s="1">
        <v>47016.028101901065</v>
      </c>
      <c r="AK3711" s="1">
        <v>3969.730706665167</v>
      </c>
      <c r="AL3711" s="1">
        <v>776950.75</v>
      </c>
      <c r="AM3711" s="1">
        <v>629745.1875</v>
      </c>
      <c r="AN3711" s="1">
        <v>147205.5625</v>
      </c>
      <c r="AO3711" t="s">
        <v>16521</v>
      </c>
    </row>
    <row r="3712" spans="1:41" x14ac:dyDescent="0.25">
      <c r="A3712" s="1">
        <v>2020</v>
      </c>
      <c r="B3712" t="s">
        <v>2713</v>
      </c>
      <c r="C3712" t="s">
        <v>7088</v>
      </c>
      <c r="D3712" t="s">
        <v>7224</v>
      </c>
      <c r="E3712" t="s">
        <v>7830</v>
      </c>
      <c r="F3712" t="s">
        <v>9551</v>
      </c>
      <c r="G3712" t="s">
        <v>11716</v>
      </c>
      <c r="H3712" t="s">
        <v>12709</v>
      </c>
      <c r="I3712" s="1">
        <v>11911.596359490633</v>
      </c>
      <c r="J3712" s="1">
        <v>18984.292527219754</v>
      </c>
      <c r="K3712" s="1">
        <v>1004.5341372055706</v>
      </c>
      <c r="L3712" s="1">
        <v>3324.644909522533</v>
      </c>
      <c r="M3712" s="1">
        <v>35021.533501003061</v>
      </c>
      <c r="N3712" s="1">
        <v>13848.168736529951</v>
      </c>
      <c r="O3712" s="1">
        <v>9599.9575618248018</v>
      </c>
      <c r="P3712" s="1">
        <v>10390.527380144098</v>
      </c>
      <c r="Q3712" s="1">
        <v>3100.8240532707132</v>
      </c>
      <c r="R3712" s="1">
        <v>9049.627501593066</v>
      </c>
      <c r="S3712" s="1">
        <v>20226.613193617337</v>
      </c>
      <c r="T3712" s="1">
        <v>10390.271768566052</v>
      </c>
      <c r="U3712" s="1">
        <v>2180.9283316198052</v>
      </c>
      <c r="V3712" s="1">
        <v>9729.4577457778105</v>
      </c>
      <c r="W3712" s="1">
        <v>4447.7866918439422</v>
      </c>
      <c r="X3712" s="1">
        <v>14088.344572885841</v>
      </c>
      <c r="Y3712" s="1">
        <v>93427.726170583162</v>
      </c>
      <c r="Z3712" s="1">
        <v>13735.491473669905</v>
      </c>
      <c r="AA3712" s="1">
        <v>176525.79482319081</v>
      </c>
      <c r="AB3712" s="1">
        <v>0</v>
      </c>
      <c r="AC3712" s="1">
        <v>13899.000584436739</v>
      </c>
      <c r="AD3712" s="1">
        <v>21481.872385507831</v>
      </c>
      <c r="AE3712" s="1">
        <v>20738.983660339934</v>
      </c>
      <c r="AF3712" s="1">
        <v>34605.261452540057</v>
      </c>
      <c r="AG3712" s="1">
        <v>208800.28725178246</v>
      </c>
      <c r="AH3712" s="1">
        <v>45397.139526354738</v>
      </c>
      <c r="AI3712" s="1">
        <v>4076.2300892871826</v>
      </c>
      <c r="AJ3712" s="1">
        <v>47197.626017840485</v>
      </c>
      <c r="AK3712" s="1">
        <v>4370.6089576967934</v>
      </c>
      <c r="AL3712" s="1">
        <v>861555.125</v>
      </c>
      <c r="AM3712" s="1">
        <v>691450.1875</v>
      </c>
      <c r="AN3712" s="1">
        <v>170104.890625</v>
      </c>
      <c r="AO3712" t="s">
        <v>16522</v>
      </c>
    </row>
    <row r="3713" spans="1:41" x14ac:dyDescent="0.25">
      <c r="A3713" s="1">
        <v>2020</v>
      </c>
      <c r="B3713" t="s">
        <v>2714</v>
      </c>
      <c r="C3713" t="s">
        <v>7088</v>
      </c>
      <c r="D3713" t="s">
        <v>7224</v>
      </c>
      <c r="E3713" t="s">
        <v>7830</v>
      </c>
      <c r="F3713" t="s">
        <v>9551</v>
      </c>
      <c r="G3713" t="s">
        <v>11716</v>
      </c>
      <c r="H3713" t="s">
        <v>12709</v>
      </c>
      <c r="I3713" s="1">
        <v>13480.227798078387</v>
      </c>
      <c r="J3713" s="1">
        <v>80378.515066481734</v>
      </c>
      <c r="K3713" s="1">
        <v>1471.2743355747129</v>
      </c>
      <c r="L3713" s="1">
        <v>3289.2342926982046</v>
      </c>
      <c r="M3713" s="1">
        <v>56943.42610457517</v>
      </c>
      <c r="N3713" s="1">
        <v>21540.843480332067</v>
      </c>
      <c r="O3713" s="1">
        <v>9595.7753888981351</v>
      </c>
      <c r="P3713" s="1">
        <v>12209.673868222595</v>
      </c>
      <c r="Q3713" s="1">
        <v>6160.4185100063605</v>
      </c>
      <c r="R3713" s="1">
        <v>8532.5140088901971</v>
      </c>
      <c r="S3713" s="1">
        <v>20446.637168436231</v>
      </c>
      <c r="T3713" s="1">
        <v>10583.519958127337</v>
      </c>
      <c r="U3713" s="1">
        <v>1604.040171959864</v>
      </c>
      <c r="V3713" s="1">
        <v>15711.206547052629</v>
      </c>
      <c r="W3713" s="1">
        <v>10107.549867885653</v>
      </c>
      <c r="X3713" s="1">
        <v>20464.617095853951</v>
      </c>
      <c r="Y3713" s="1">
        <v>67488.608454200395</v>
      </c>
      <c r="Z3713" s="1">
        <v>17594.245725522454</v>
      </c>
      <c r="AA3713" s="1">
        <v>200821.63596029795</v>
      </c>
      <c r="AB3713" s="1">
        <v>2015.0099415077507</v>
      </c>
      <c r="AC3713" s="1">
        <v>17139.829430970942</v>
      </c>
      <c r="AD3713" s="1">
        <v>25024.854984863337</v>
      </c>
      <c r="AE3713" s="1">
        <v>33482.841519469577</v>
      </c>
      <c r="AF3713" s="1">
        <v>40506.400496612099</v>
      </c>
      <c r="AG3713" s="1">
        <v>289714.81647041359</v>
      </c>
      <c r="AH3713" s="1">
        <v>42155.681929002174</v>
      </c>
      <c r="AI3713" s="1">
        <v>13538.937765156656</v>
      </c>
      <c r="AJ3713" s="1">
        <v>55907.114784235018</v>
      </c>
      <c r="AK3713" s="1">
        <v>3467.0332344256667</v>
      </c>
      <c r="AL3713" s="1">
        <v>1101376.375</v>
      </c>
      <c r="AM3713" s="1">
        <v>885562.1875</v>
      </c>
      <c r="AN3713" s="1">
        <v>215814.328125</v>
      </c>
      <c r="AO3713" t="s">
        <v>16523</v>
      </c>
    </row>
    <row r="3714" spans="1:41" x14ac:dyDescent="0.25">
      <c r="A3714" s="1">
        <v>2020</v>
      </c>
      <c r="B3714" t="s">
        <v>2715</v>
      </c>
      <c r="C3714" t="s">
        <v>7088</v>
      </c>
      <c r="D3714" t="s">
        <v>7224</v>
      </c>
      <c r="E3714" t="s">
        <v>7830</v>
      </c>
      <c r="F3714" t="s">
        <v>9551</v>
      </c>
      <c r="G3714" t="s">
        <v>11716</v>
      </c>
      <c r="H3714" t="s">
        <v>12709</v>
      </c>
      <c r="I3714" s="1">
        <v>12957.913976580776</v>
      </c>
      <c r="J3714" s="1">
        <v>73950.04629735832</v>
      </c>
      <c r="K3714" s="1">
        <v>1265.6809571189863</v>
      </c>
      <c r="L3714" s="1">
        <v>2658.4206211520959</v>
      </c>
      <c r="M3714" s="1">
        <v>31753.357419316701</v>
      </c>
      <c r="N3714" s="1">
        <v>21146.118134352084</v>
      </c>
      <c r="O3714" s="1">
        <v>10955.163145045703</v>
      </c>
      <c r="P3714" s="1">
        <v>11723.831140640455</v>
      </c>
      <c r="Q3714" s="1">
        <v>5547.3419172844679</v>
      </c>
      <c r="R3714" s="1">
        <v>8960.9856067129713</v>
      </c>
      <c r="S3714" s="1">
        <v>14992.284910314978</v>
      </c>
      <c r="T3714" s="1">
        <v>10621.824160669748</v>
      </c>
      <c r="U3714" s="1">
        <v>1412.2185781464905</v>
      </c>
      <c r="V3714" s="1">
        <v>13173.519866374132</v>
      </c>
      <c r="W3714" s="1">
        <v>8913.1474840573919</v>
      </c>
      <c r="X3714" s="1">
        <v>20008.765587548041</v>
      </c>
      <c r="Y3714" s="1">
        <v>65346.911108019704</v>
      </c>
      <c r="Z3714" s="1">
        <v>16608.212640122176</v>
      </c>
      <c r="AA3714" s="1">
        <v>186549.76205535553</v>
      </c>
      <c r="AB3714" s="1">
        <v>1902.7219774263783</v>
      </c>
      <c r="AC3714" s="1">
        <v>17699.039596288283</v>
      </c>
      <c r="AD3714" s="1">
        <v>23730.478965591727</v>
      </c>
      <c r="AE3714" s="1">
        <v>25687.621028884634</v>
      </c>
      <c r="AF3714" s="1">
        <v>38282.872758193007</v>
      </c>
      <c r="AG3714" s="1">
        <v>231714.88384926802</v>
      </c>
      <c r="AH3714" s="1">
        <v>38567.581566235756</v>
      </c>
      <c r="AI3714" s="1">
        <v>5651.0303714838956</v>
      </c>
      <c r="AJ3714" s="1">
        <v>46927.699942973188</v>
      </c>
      <c r="AK3714" s="1">
        <v>3483.1131496116877</v>
      </c>
      <c r="AL3714" s="1">
        <v>952192.5</v>
      </c>
      <c r="AM3714" s="1">
        <v>780347.375</v>
      </c>
      <c r="AN3714" s="1">
        <v>171845.140625</v>
      </c>
      <c r="AO3714" t="s">
        <v>16524</v>
      </c>
    </row>
    <row r="3715" spans="1:41" x14ac:dyDescent="0.25">
      <c r="A3715" s="1">
        <v>2020</v>
      </c>
      <c r="B3715" t="s">
        <v>2716</v>
      </c>
      <c r="C3715" t="s">
        <v>7088</v>
      </c>
      <c r="D3715" t="s">
        <v>7224</v>
      </c>
      <c r="E3715" t="s">
        <v>7830</v>
      </c>
      <c r="F3715" t="s">
        <v>9551</v>
      </c>
      <c r="G3715" t="s">
        <v>11716</v>
      </c>
      <c r="H3715" t="s">
        <v>12709</v>
      </c>
      <c r="I3715" s="1">
        <v>13107.240616084795</v>
      </c>
      <c r="J3715" s="1">
        <v>61891.343140736761</v>
      </c>
      <c r="K3715" s="1">
        <v>1146.7602084326531</v>
      </c>
      <c r="L3715" s="1">
        <v>4468.7535428137317</v>
      </c>
      <c r="M3715" s="1">
        <v>62172.235586795119</v>
      </c>
      <c r="N3715" s="1">
        <v>16176.229955270048</v>
      </c>
      <c r="O3715" s="1">
        <v>9330.171838709146</v>
      </c>
      <c r="P3715" s="1">
        <v>11872.117136667222</v>
      </c>
      <c r="Q3715" s="1">
        <v>4711.5616175762325</v>
      </c>
      <c r="R3715" s="1">
        <v>7909.5396704875739</v>
      </c>
      <c r="S3715" s="1">
        <v>18646.981509229237</v>
      </c>
      <c r="T3715" s="1">
        <v>10211.791924802119</v>
      </c>
      <c r="U3715" s="1">
        <v>1767.4489088343801</v>
      </c>
      <c r="V3715" s="1">
        <v>12026.693481767648</v>
      </c>
      <c r="W3715" s="1">
        <v>6911.4241232738304</v>
      </c>
      <c r="X3715" s="1">
        <v>22284.7555691577</v>
      </c>
      <c r="Y3715" s="1">
        <v>65621.252333735625</v>
      </c>
      <c r="Z3715" s="1">
        <v>17199.243551103456</v>
      </c>
      <c r="AA3715" s="1">
        <v>206760.65538340822</v>
      </c>
      <c r="AB3715" s="1">
        <v>1959.2562190165638</v>
      </c>
      <c r="AC3715" s="1">
        <v>16257.830346781138</v>
      </c>
      <c r="AD3715" s="1">
        <v>26191.778467145399</v>
      </c>
      <c r="AE3715" s="1">
        <v>40353.338546300569</v>
      </c>
      <c r="AF3715" s="1">
        <v>49539.770051999767</v>
      </c>
      <c r="AG3715" s="1">
        <v>300500.15805359872</v>
      </c>
      <c r="AH3715" s="1">
        <v>41246.319008245686</v>
      </c>
      <c r="AI3715" s="1">
        <v>13164.326125067588</v>
      </c>
      <c r="AJ3715" s="1">
        <v>54448.828779756186</v>
      </c>
      <c r="AK3715" s="1">
        <v>3371.1031822517048</v>
      </c>
      <c r="AL3715" s="1">
        <v>1101248.875</v>
      </c>
      <c r="AM3715" s="1">
        <v>884612</v>
      </c>
      <c r="AN3715" s="1">
        <v>216636.90625</v>
      </c>
      <c r="AO3715" t="s">
        <v>16525</v>
      </c>
    </row>
    <row r="3716" spans="1:41" x14ac:dyDescent="0.25">
      <c r="A3716" s="1">
        <v>2020</v>
      </c>
      <c r="B3716" t="s">
        <v>2717</v>
      </c>
      <c r="C3716" t="s">
        <v>7088</v>
      </c>
      <c r="D3716" t="s">
        <v>7224</v>
      </c>
      <c r="E3716" t="s">
        <v>7830</v>
      </c>
      <c r="F3716" t="s">
        <v>9551</v>
      </c>
      <c r="G3716" t="s">
        <v>11716</v>
      </c>
      <c r="H3716" t="s">
        <v>12709</v>
      </c>
      <c r="I3716" s="1">
        <v>9391.4203739239401</v>
      </c>
      <c r="J3716" s="1">
        <v>21819.409963143997</v>
      </c>
      <c r="K3716" s="1">
        <v>1020.9348527641332</v>
      </c>
      <c r="L3716" s="1">
        <v>3207.6876328312646</v>
      </c>
      <c r="M3716" s="1">
        <v>21759.586377370408</v>
      </c>
      <c r="N3716" s="1">
        <v>16433.800425720485</v>
      </c>
      <c r="O3716" s="1">
        <v>9891.5043336295148</v>
      </c>
      <c r="P3716" s="1">
        <v>11889.809213940458</v>
      </c>
      <c r="Q3716" s="1">
        <v>3282.9694599625145</v>
      </c>
      <c r="R3716" s="1">
        <v>7292.1783476436722</v>
      </c>
      <c r="S3716" s="1">
        <v>21116.991363342866</v>
      </c>
      <c r="T3716" s="1">
        <v>11590.266189761605</v>
      </c>
      <c r="U3716" s="1">
        <v>1855.3868075667253</v>
      </c>
      <c r="V3716" s="1">
        <v>13933.105129341726</v>
      </c>
      <c r="W3716" s="1">
        <v>4581.8139866247002</v>
      </c>
      <c r="X3716" s="1">
        <v>13082.114223143959</v>
      </c>
      <c r="Y3716" s="1">
        <v>60791.173792462279</v>
      </c>
      <c r="Z3716" s="1">
        <v>18170.260361709552</v>
      </c>
      <c r="AA3716" s="1">
        <v>174907.04082711102</v>
      </c>
      <c r="AB3716" s="1">
        <v>9315.8829975344561</v>
      </c>
      <c r="AC3716" s="1">
        <v>12626.332123233757</v>
      </c>
      <c r="AD3716" s="1">
        <v>14393.565881241802</v>
      </c>
      <c r="AE3716" s="1">
        <v>20341.400349780433</v>
      </c>
      <c r="AF3716" s="1">
        <v>33643.430591699842</v>
      </c>
      <c r="AG3716" s="1">
        <v>162719.97709400221</v>
      </c>
      <c r="AH3716" s="1">
        <v>41218.709578164919</v>
      </c>
      <c r="AI3716" s="1">
        <v>4658.5316345202709</v>
      </c>
      <c r="AJ3716" s="1">
        <v>36401.419381461179</v>
      </c>
      <c r="AK3716" s="1">
        <v>3913.190178427149</v>
      </c>
      <c r="AL3716" s="1">
        <v>765249.9375</v>
      </c>
      <c r="AM3716" s="1">
        <v>608706.875</v>
      </c>
      <c r="AN3716" s="1">
        <v>156543.078125</v>
      </c>
      <c r="AO3716" t="s">
        <v>16526</v>
      </c>
    </row>
    <row r="3717" spans="1:41" x14ac:dyDescent="0.25">
      <c r="A3717" s="1">
        <v>2020</v>
      </c>
      <c r="B3717" t="s">
        <v>2718</v>
      </c>
      <c r="C3717" t="s">
        <v>7088</v>
      </c>
      <c r="D3717" t="s">
        <v>7224</v>
      </c>
      <c r="E3717" t="s">
        <v>7830</v>
      </c>
      <c r="F3717" t="s">
        <v>9551</v>
      </c>
      <c r="G3717" t="s">
        <v>11716</v>
      </c>
      <c r="H3717" t="s">
        <v>12709</v>
      </c>
      <c r="I3717" s="1">
        <v>13488.780565218271</v>
      </c>
      <c r="J3717" s="1">
        <v>62596.666792042241</v>
      </c>
      <c r="K3717" s="1">
        <v>1126.8292474967948</v>
      </c>
      <c r="L3717" s="1">
        <v>2405.7412531045984</v>
      </c>
      <c r="M3717" s="1">
        <v>23702.648843952218</v>
      </c>
      <c r="N3717" s="1">
        <v>20913.555534491516</v>
      </c>
      <c r="O3717" s="1">
        <v>10006.553249088527</v>
      </c>
      <c r="P3717" s="1">
        <v>10382.779030614944</v>
      </c>
      <c r="Q3717" s="1">
        <v>4225.7631714265035</v>
      </c>
      <c r="R3717" s="1">
        <v>7877.0462314248098</v>
      </c>
      <c r="S3717" s="1">
        <v>15015.361625314177</v>
      </c>
      <c r="T3717" s="1">
        <v>10421.183308379366</v>
      </c>
      <c r="U3717" s="1">
        <v>915.73376731078258</v>
      </c>
      <c r="V3717" s="1">
        <v>16274.784145426498</v>
      </c>
      <c r="W3717" s="1">
        <v>8967.7608278170937</v>
      </c>
      <c r="X3717" s="1">
        <v>19092.128836362117</v>
      </c>
      <c r="Y3717" s="1">
        <v>54590.925306336438</v>
      </c>
      <c r="Z3717" s="1">
        <v>15087.434430184552</v>
      </c>
      <c r="AA3717" s="1">
        <v>204956.95976276792</v>
      </c>
      <c r="AB3717" s="1">
        <v>1253.9100347598703</v>
      </c>
      <c r="AC3717" s="1">
        <v>17762.410956238975</v>
      </c>
      <c r="AD3717" s="1">
        <v>23380.314655452134</v>
      </c>
      <c r="AE3717" s="1">
        <v>22070.735883320896</v>
      </c>
      <c r="AF3717" s="1">
        <v>36151.962670820809</v>
      </c>
      <c r="AG3717" s="1">
        <v>206609.93681732044</v>
      </c>
      <c r="AH3717" s="1">
        <v>32844.46560574969</v>
      </c>
      <c r="AI3717" s="1">
        <v>4817.0256888200365</v>
      </c>
      <c r="AJ3717" s="1">
        <v>38519.575962727773</v>
      </c>
      <c r="AK3717" s="1">
        <v>2410.774451828876</v>
      </c>
      <c r="AL3717" s="1">
        <v>887869.6875</v>
      </c>
      <c r="AM3717" s="1">
        <v>734830.8125</v>
      </c>
      <c r="AN3717" s="1">
        <v>153038.953125</v>
      </c>
      <c r="AO3717" t="s">
        <v>16527</v>
      </c>
    </row>
    <row r="3718" spans="1:41" x14ac:dyDescent="0.25">
      <c r="A3718" s="1">
        <v>2020</v>
      </c>
      <c r="B3718" t="s">
        <v>2719</v>
      </c>
      <c r="C3718" t="s">
        <v>7088</v>
      </c>
      <c r="D3718" t="s">
        <v>7224</v>
      </c>
      <c r="E3718" t="s">
        <v>7830</v>
      </c>
      <c r="F3718" t="s">
        <v>9551</v>
      </c>
      <c r="G3718" t="s">
        <v>11717</v>
      </c>
      <c r="H3718" t="s">
        <v>12709</v>
      </c>
      <c r="I3718" s="1">
        <v>12284.44</v>
      </c>
      <c r="J3718" s="1">
        <v>70077.376417844003</v>
      </c>
      <c r="K3718" s="1">
        <v>1194</v>
      </c>
      <c r="L3718" s="1">
        <v>2569.9040715599999</v>
      </c>
      <c r="M3718" s="1">
        <v>30452.1</v>
      </c>
      <c r="N3718" s="1">
        <v>19988.22425450146</v>
      </c>
      <c r="O3718" s="1">
        <v>10365.4556178</v>
      </c>
      <c r="P3718" s="1">
        <v>11103.781358</v>
      </c>
      <c r="Q3718" s="1">
        <v>5253.8788276849209</v>
      </c>
      <c r="R3718" s="1">
        <v>8465.0224215932849</v>
      </c>
      <c r="S3718" s="1">
        <v>14115.7268</v>
      </c>
      <c r="T3718" s="1">
        <v>10255.475344</v>
      </c>
      <c r="U3718" s="1">
        <v>1323.1</v>
      </c>
      <c r="V3718" s="1">
        <v>12479</v>
      </c>
      <c r="W3718" s="1">
        <v>8433.36</v>
      </c>
      <c r="X3718" s="1">
        <v>19469.964499999998</v>
      </c>
      <c r="Y3718" s="1">
        <v>62376.418311352783</v>
      </c>
      <c r="Z3718" s="1">
        <v>15698.79996924453</v>
      </c>
      <c r="AA3718" s="1">
        <v>186532</v>
      </c>
      <c r="AB3718" s="1">
        <v>1803</v>
      </c>
      <c r="AC3718" s="1">
        <v>16746.314709999999</v>
      </c>
      <c r="AD3718" s="1">
        <v>22476.31042191511</v>
      </c>
      <c r="AE3718" s="1">
        <v>24304.877268960001</v>
      </c>
      <c r="AF3718" s="1">
        <v>37008.180642857282</v>
      </c>
      <c r="AG3718" s="1">
        <v>225781</v>
      </c>
      <c r="AH3718" s="1">
        <v>37404.149742206253</v>
      </c>
      <c r="AI3718" s="1">
        <v>5346.84</v>
      </c>
      <c r="AJ3718" s="1">
        <v>46195.445447999999</v>
      </c>
      <c r="AK3718" s="1">
        <v>3296</v>
      </c>
      <c r="AL3718" s="1">
        <v>922800.0625</v>
      </c>
      <c r="AM3718" s="1">
        <v>758187.75</v>
      </c>
      <c r="AN3718" s="1">
        <v>164612.390625</v>
      </c>
      <c r="AO3718" t="s">
        <v>16528</v>
      </c>
    </row>
    <row r="3719" spans="1:41" x14ac:dyDescent="0.25">
      <c r="A3719" s="1">
        <v>2020</v>
      </c>
      <c r="B3719" t="s">
        <v>2720</v>
      </c>
      <c r="C3719" t="s">
        <v>7088</v>
      </c>
      <c r="D3719" t="s">
        <v>7224</v>
      </c>
      <c r="E3719" t="s">
        <v>7830</v>
      </c>
      <c r="F3719" t="s">
        <v>9551</v>
      </c>
      <c r="G3719" t="s">
        <v>11717</v>
      </c>
      <c r="H3719" t="s">
        <v>12709</v>
      </c>
      <c r="I3719" s="1">
        <v>13338.155740704369</v>
      </c>
      <c r="J3719" s="1">
        <v>39601.140853715988</v>
      </c>
      <c r="K3719" s="1">
        <v>983.20415642399996</v>
      </c>
      <c r="L3719" s="1">
        <v>2024.9971055999999</v>
      </c>
      <c r="M3719" s="1">
        <v>16664.149224000001</v>
      </c>
      <c r="N3719" s="1">
        <v>12863</v>
      </c>
      <c r="O3719" s="1">
        <v>9194.0583772009668</v>
      </c>
      <c r="P3719" s="1">
        <v>9087.9200000000019</v>
      </c>
      <c r="Q3719" s="1">
        <v>4258.0545274648321</v>
      </c>
      <c r="R3719" s="1">
        <v>8232.2302977228974</v>
      </c>
      <c r="S3719" s="1">
        <v>21764.09260838696</v>
      </c>
      <c r="T3719" s="1">
        <v>10323.616019999999</v>
      </c>
      <c r="U3719" s="1">
        <v>907.69518100000016</v>
      </c>
      <c r="V3719" s="1">
        <v>6436</v>
      </c>
      <c r="W3719" s="1">
        <v>5137.5318238469981</v>
      </c>
      <c r="X3719" s="1">
        <v>12967.69452626265</v>
      </c>
      <c r="Y3719" s="1">
        <v>43327.887470000001</v>
      </c>
      <c r="Z3719" s="1">
        <v>15570.56459435441</v>
      </c>
      <c r="AA3719" s="1">
        <v>187437.0720715377</v>
      </c>
      <c r="AB3719" s="1">
        <v>1154</v>
      </c>
      <c r="AC3719" s="1">
        <v>10857.33569</v>
      </c>
      <c r="AD3719" s="1">
        <v>17395.940621351911</v>
      </c>
      <c r="AE3719" s="1">
        <v>18897.39058616251</v>
      </c>
      <c r="AF3719" s="1">
        <v>32317.16881984553</v>
      </c>
      <c r="AG3719" s="1">
        <v>176745</v>
      </c>
      <c r="AH3719" s="1">
        <v>31575.980105353941</v>
      </c>
      <c r="AI3719" s="1">
        <v>4044.263688</v>
      </c>
      <c r="AJ3719" s="1">
        <v>38068.056635039997</v>
      </c>
      <c r="AK3719" s="1">
        <v>3606.5153879999998</v>
      </c>
      <c r="AL3719" s="1">
        <v>754780.6875</v>
      </c>
      <c r="AM3719" s="1">
        <v>619969.6875</v>
      </c>
      <c r="AN3719" s="1">
        <v>134811.03125</v>
      </c>
      <c r="AO3719" t="s">
        <v>16529</v>
      </c>
    </row>
    <row r="3720" spans="1:41" x14ac:dyDescent="0.25">
      <c r="A3720" s="1">
        <v>2020</v>
      </c>
      <c r="B3720" t="s">
        <v>2721</v>
      </c>
      <c r="C3720" t="s">
        <v>7088</v>
      </c>
      <c r="D3720" t="s">
        <v>7224</v>
      </c>
      <c r="E3720" t="s">
        <v>7830</v>
      </c>
      <c r="F3720" t="s">
        <v>9551</v>
      </c>
      <c r="G3720" t="s">
        <v>11717</v>
      </c>
      <c r="H3720" t="s">
        <v>12709</v>
      </c>
      <c r="I3720" s="1">
        <v>13115.16</v>
      </c>
      <c r="J3720" s="1">
        <v>76696.718728970925</v>
      </c>
      <c r="K3720" s="1">
        <v>1403.3635714</v>
      </c>
      <c r="L3720" s="1">
        <v>3203.6073087999998</v>
      </c>
      <c r="M3720" s="1">
        <v>54315</v>
      </c>
      <c r="N3720" s="1">
        <v>20546.549332763669</v>
      </c>
      <c r="O3720" s="1">
        <v>9152.8482899999999</v>
      </c>
      <c r="P3720" s="1">
        <v>11646.362999999999</v>
      </c>
      <c r="Q3720" s="1">
        <v>5876.0625108244312</v>
      </c>
      <c r="R3720" s="1">
        <v>8138.6655158712911</v>
      </c>
      <c r="S3720" s="1">
        <v>19503.31586566196</v>
      </c>
      <c r="T3720" s="1">
        <v>10241.65315770632</v>
      </c>
      <c r="U3720" s="1">
        <v>1530</v>
      </c>
      <c r="V3720" s="1">
        <v>14986</v>
      </c>
      <c r="W3720" s="1">
        <v>9641</v>
      </c>
      <c r="X3720" s="1">
        <v>19520</v>
      </c>
      <c r="Y3720" s="1">
        <v>64373.432000000001</v>
      </c>
      <c r="Z3720" s="1">
        <v>16782.12081631265</v>
      </c>
      <c r="AA3720" s="1">
        <v>197488</v>
      </c>
      <c r="AB3720" s="1">
        <v>1922</v>
      </c>
      <c r="AC3720" s="1">
        <v>16348.67972</v>
      </c>
      <c r="AD3720" s="1">
        <v>25104.107110502839</v>
      </c>
      <c r="AE3720" s="1">
        <v>31937.322032399999</v>
      </c>
      <c r="AF3720" s="1">
        <v>39409.417370000003</v>
      </c>
      <c r="AG3720" s="1">
        <v>281868</v>
      </c>
      <c r="AH3720" s="1">
        <v>41329.459921417023</v>
      </c>
      <c r="AI3720" s="1">
        <v>12914</v>
      </c>
      <c r="AJ3720" s="1">
        <v>54393.053776000001</v>
      </c>
      <c r="AK3720" s="1">
        <v>3307</v>
      </c>
      <c r="AL3720" s="1">
        <v>1066692.875</v>
      </c>
      <c r="AM3720" s="1">
        <v>858339.1875</v>
      </c>
      <c r="AN3720" s="1">
        <v>208353.734375</v>
      </c>
      <c r="AO3720" t="s">
        <v>16530</v>
      </c>
    </row>
    <row r="3721" spans="1:41" x14ac:dyDescent="0.25">
      <c r="A3721" s="1">
        <v>2020</v>
      </c>
      <c r="B3721" t="s">
        <v>2722</v>
      </c>
      <c r="C3721" t="s">
        <v>7088</v>
      </c>
      <c r="D3721" t="s">
        <v>7224</v>
      </c>
      <c r="E3721" t="s">
        <v>7830</v>
      </c>
      <c r="F3721" t="s">
        <v>9551</v>
      </c>
      <c r="G3721" t="s">
        <v>11717</v>
      </c>
      <c r="H3721" t="s">
        <v>12709</v>
      </c>
      <c r="I3721" s="1">
        <v>12858</v>
      </c>
      <c r="J3721" s="1">
        <v>60714.448861724093</v>
      </c>
      <c r="K3721" s="1">
        <v>1125</v>
      </c>
      <c r="L3721" s="1">
        <v>4383.7779999999993</v>
      </c>
      <c r="M3721" s="1">
        <v>60990</v>
      </c>
      <c r="N3721" s="1">
        <v>15868.630999999999</v>
      </c>
      <c r="O3721" s="1">
        <v>9152.7540399999998</v>
      </c>
      <c r="P3721" s="1">
        <v>11646.362999999999</v>
      </c>
      <c r="Q3721" s="1">
        <v>4621.9689600000011</v>
      </c>
      <c r="R3721" s="1">
        <v>7759.1358899999987</v>
      </c>
      <c r="S3721" s="1">
        <v>18292.45570000001</v>
      </c>
      <c r="T3721" s="1">
        <v>9956</v>
      </c>
      <c r="U3721" s="1">
        <v>1733.8440000000001</v>
      </c>
      <c r="V3721" s="1">
        <v>11798</v>
      </c>
      <c r="W3721" s="1">
        <v>6780</v>
      </c>
      <c r="X3721" s="1">
        <v>23124.919720000002</v>
      </c>
      <c r="Y3721" s="1">
        <v>64373.432000000001</v>
      </c>
      <c r="Z3721" s="1">
        <v>16872.191490000001</v>
      </c>
      <c r="AA3721" s="1">
        <v>202829</v>
      </c>
      <c r="AB3721" s="1">
        <v>1922</v>
      </c>
      <c r="AC3721" s="1">
        <v>16348.67972</v>
      </c>
      <c r="AD3721" s="1">
        <v>26346.751659199999</v>
      </c>
      <c r="AE3721" s="1">
        <v>39586</v>
      </c>
      <c r="AF3721" s="1">
        <v>48597.747000000003</v>
      </c>
      <c r="AG3721" s="1">
        <v>294786</v>
      </c>
      <c r="AH3721" s="1">
        <v>40462</v>
      </c>
      <c r="AI3721" s="1">
        <v>12914</v>
      </c>
      <c r="AJ3721" s="1">
        <v>53413.4575656573</v>
      </c>
      <c r="AK3721" s="1">
        <v>3307</v>
      </c>
      <c r="AL3721" s="1">
        <v>1082563.5</v>
      </c>
      <c r="AM3721" s="1">
        <v>868190.6875</v>
      </c>
      <c r="AN3721" s="1">
        <v>214372.875</v>
      </c>
      <c r="AO3721" t="s">
        <v>16531</v>
      </c>
    </row>
    <row r="3722" spans="1:41" x14ac:dyDescent="0.25">
      <c r="A3722" s="1">
        <v>2020</v>
      </c>
      <c r="B3722" t="s">
        <v>2723</v>
      </c>
      <c r="C3722" t="s">
        <v>7088</v>
      </c>
      <c r="D3722" t="s">
        <v>7224</v>
      </c>
      <c r="E3722" t="s">
        <v>7830</v>
      </c>
      <c r="F3722" t="s">
        <v>9551</v>
      </c>
      <c r="G3722" t="s">
        <v>11717</v>
      </c>
      <c r="H3722" t="s">
        <v>12709</v>
      </c>
      <c r="I3722" s="1">
        <v>8785.1709510624005</v>
      </c>
      <c r="J3722" s="1">
        <v>20306.875</v>
      </c>
      <c r="K3722" s="1">
        <v>1041.6350546508829</v>
      </c>
      <c r="L3722" s="1">
        <v>3074.323349796472</v>
      </c>
      <c r="M3722" s="1">
        <v>20282.801529459521</v>
      </c>
      <c r="N3722" s="1">
        <v>15372.940446416629</v>
      </c>
      <c r="O3722" s="1">
        <v>9168.7476550106803</v>
      </c>
      <c r="P3722" s="1">
        <v>10073.661945600001</v>
      </c>
      <c r="Q3722" s="1">
        <v>2130.33337173769</v>
      </c>
      <c r="R3722" s="1">
        <v>6863.627770255307</v>
      </c>
      <c r="S3722" s="1">
        <v>19366.243362826041</v>
      </c>
      <c r="T3722" s="1">
        <v>10422.5900671375</v>
      </c>
      <c r="U3722" s="1">
        <v>1718.5991890752009</v>
      </c>
      <c r="V3722" s="1">
        <v>12844</v>
      </c>
      <c r="W3722" s="1">
        <v>4210.2408561088369</v>
      </c>
      <c r="X3722" s="1">
        <v>11997.76334819417</v>
      </c>
      <c r="Y3722" s="1">
        <v>57697.527940000007</v>
      </c>
      <c r="Z3722" s="1">
        <v>16745.421323952451</v>
      </c>
      <c r="AA3722" s="1">
        <v>164079.1264180766</v>
      </c>
      <c r="AB3722" s="1">
        <v>1248</v>
      </c>
      <c r="AC3722" s="1">
        <v>11527.382449999999</v>
      </c>
      <c r="AD3722" s="1">
        <v>13271.34668541228</v>
      </c>
      <c r="AE3722" s="1">
        <v>19147.06991878249</v>
      </c>
      <c r="AF3722" s="1">
        <v>31688.203544330969</v>
      </c>
      <c r="AG3722" s="1">
        <v>158265.6391271562</v>
      </c>
      <c r="AH3722" s="1">
        <v>39032.741205099148</v>
      </c>
      <c r="AI3722" s="1">
        <v>4272.3597355200009</v>
      </c>
      <c r="AJ3722" s="1">
        <v>34144.630834117866</v>
      </c>
      <c r="AK3722" s="1">
        <v>3804.612508572186</v>
      </c>
      <c r="AL3722" s="1">
        <v>712583.6875</v>
      </c>
      <c r="AM3722" s="1">
        <v>574464.5625</v>
      </c>
      <c r="AN3722" s="1">
        <v>138119.078125</v>
      </c>
      <c r="AO3722" t="s">
        <v>16532</v>
      </c>
    </row>
    <row r="3723" spans="1:41" x14ac:dyDescent="0.25">
      <c r="A3723" s="1">
        <v>2020</v>
      </c>
      <c r="B3723" t="s">
        <v>2724</v>
      </c>
      <c r="C3723" t="s">
        <v>7088</v>
      </c>
      <c r="D3723" t="s">
        <v>7224</v>
      </c>
      <c r="E3723" t="s">
        <v>7830</v>
      </c>
      <c r="F3723" t="s">
        <v>9551</v>
      </c>
      <c r="G3723" t="s">
        <v>11717</v>
      </c>
      <c r="H3723" t="s">
        <v>12709</v>
      </c>
      <c r="I3723" s="1">
        <v>8090.58</v>
      </c>
      <c r="J3723" s="1">
        <v>21592.815999999999</v>
      </c>
      <c r="K3723" s="1">
        <v>1075</v>
      </c>
      <c r="L3723" s="1">
        <v>2733.871889005286</v>
      </c>
      <c r="M3723" s="1">
        <v>18540.874999999989</v>
      </c>
      <c r="N3723" s="1">
        <v>11626.6023</v>
      </c>
      <c r="O3723" s="1">
        <v>8341.1862363528962</v>
      </c>
      <c r="P3723" s="1">
        <v>8623.33</v>
      </c>
      <c r="Q3723" s="1">
        <v>2806.3314748224002</v>
      </c>
      <c r="R3723" s="1">
        <v>8462.9875079572812</v>
      </c>
      <c r="S3723" s="1">
        <v>17732</v>
      </c>
      <c r="T3723" s="1">
        <v>11202.7</v>
      </c>
      <c r="U3723" s="1">
        <v>1802</v>
      </c>
      <c r="V3723" s="1">
        <v>8930.7990136574663</v>
      </c>
      <c r="W3723" s="1">
        <v>4098.0655767038697</v>
      </c>
      <c r="X3723" s="1">
        <v>15630.592227896501</v>
      </c>
      <c r="Y3723" s="1">
        <v>98756</v>
      </c>
      <c r="Z3723" s="1">
        <v>11489.731118325721</v>
      </c>
      <c r="AA3723" s="1">
        <v>152667.827210335</v>
      </c>
      <c r="AB3723" s="1">
        <v>1254</v>
      </c>
      <c r="AC3723" s="1">
        <v>13843.881289999999</v>
      </c>
      <c r="AD3723" s="1">
        <v>19853.5232306943</v>
      </c>
      <c r="AE3723" s="1">
        <v>20770.641843846381</v>
      </c>
      <c r="AF3723" s="1">
        <v>35046.399719979527</v>
      </c>
      <c r="AG3723" s="1">
        <v>147128.49174359671</v>
      </c>
      <c r="AH3723" s="1">
        <v>35186.998666138134</v>
      </c>
      <c r="AI3723" s="1">
        <v>3130.7315255539211</v>
      </c>
      <c r="AJ3723" s="1">
        <v>44813.096285127976</v>
      </c>
      <c r="AK3723" s="1">
        <v>3620</v>
      </c>
      <c r="AL3723" s="1">
        <v>738851.125</v>
      </c>
      <c r="AM3723" s="1">
        <v>599185.4375</v>
      </c>
      <c r="AN3723" s="1">
        <v>139665.671875</v>
      </c>
      <c r="AO3723" t="s">
        <v>16533</v>
      </c>
    </row>
    <row r="3724" spans="1:41" x14ac:dyDescent="0.25">
      <c r="A3724" s="1">
        <v>2020</v>
      </c>
      <c r="B3724" t="s">
        <v>2725</v>
      </c>
      <c r="C3724" t="s">
        <v>7088</v>
      </c>
      <c r="D3724" t="s">
        <v>7224</v>
      </c>
      <c r="E3724" t="s">
        <v>7830</v>
      </c>
      <c r="F3724" t="s">
        <v>9551</v>
      </c>
      <c r="G3724" t="s">
        <v>11717</v>
      </c>
      <c r="H3724" t="s">
        <v>12709</v>
      </c>
      <c r="I3724" s="1">
        <v>12911.717736000001</v>
      </c>
      <c r="J3724" s="1">
        <v>59998.254933494987</v>
      </c>
      <c r="K3724" s="1">
        <v>1011.9384208</v>
      </c>
      <c r="L3724" s="1">
        <v>2324.7210000000009</v>
      </c>
      <c r="M3724" s="1">
        <v>22243.752</v>
      </c>
      <c r="N3724" s="1">
        <v>19645.56874072507</v>
      </c>
      <c r="O3724" s="1">
        <v>9372.2463859999989</v>
      </c>
      <c r="P3724" s="1">
        <v>9687.5117408609967</v>
      </c>
      <c r="Q3724" s="1">
        <v>3969.5555702791771</v>
      </c>
      <c r="R3724" s="1">
        <v>7361.3202949152446</v>
      </c>
      <c r="S3724" s="1">
        <v>14077</v>
      </c>
      <c r="T3724" s="1">
        <v>9975.3551999999981</v>
      </c>
      <c r="U3724" s="1">
        <v>842.60259999999994</v>
      </c>
      <c r="V3724" s="1">
        <v>15312</v>
      </c>
      <c r="W3724" s="1">
        <v>8432.3052489999973</v>
      </c>
      <c r="X3724" s="1">
        <v>18402.349452277551</v>
      </c>
      <c r="Y3724" s="1">
        <v>51245.178290666932</v>
      </c>
      <c r="Z3724" s="1">
        <v>14172</v>
      </c>
      <c r="AA3724" s="1">
        <v>200075</v>
      </c>
      <c r="AB3724" s="1">
        <v>1131.038</v>
      </c>
      <c r="AC3724" s="1">
        <v>16669.135450000002</v>
      </c>
      <c r="AD3724" s="1">
        <v>21962.768501316641</v>
      </c>
      <c r="AE3724" s="1">
        <v>20712.283200000002</v>
      </c>
      <c r="AF3724" s="1">
        <v>34605.34741084608</v>
      </c>
      <c r="AG3724" s="1">
        <v>197905</v>
      </c>
      <c r="AH3724" s="1">
        <v>31671</v>
      </c>
      <c r="AI3724" s="1">
        <v>4520.5380000000014</v>
      </c>
      <c r="AJ3724" s="1">
        <v>36871.67196</v>
      </c>
      <c r="AK3724" s="1">
        <v>2262.3914055959999</v>
      </c>
      <c r="AL3724" s="1">
        <v>849371.625</v>
      </c>
      <c r="AM3724" s="1">
        <v>704308.875</v>
      </c>
      <c r="AN3724" s="1">
        <v>145062.671875</v>
      </c>
      <c r="AO3724" t="s">
        <v>16534</v>
      </c>
    </row>
    <row r="3725" spans="1:41" x14ac:dyDescent="0.25">
      <c r="A3725" s="1">
        <v>2020</v>
      </c>
      <c r="B3725" t="s">
        <v>2726</v>
      </c>
      <c r="C3725" t="s">
        <v>7088</v>
      </c>
      <c r="D3725" t="s">
        <v>7224</v>
      </c>
      <c r="E3725" t="s">
        <v>7830</v>
      </c>
      <c r="F3725" t="s">
        <v>9551</v>
      </c>
      <c r="G3725" t="s">
        <v>11717</v>
      </c>
      <c r="H3725" t="s">
        <v>12709</v>
      </c>
      <c r="I3725" s="1">
        <v>10038.84</v>
      </c>
      <c r="J3725" s="1">
        <v>17961.16</v>
      </c>
      <c r="K3725" s="1">
        <v>947.74238542675744</v>
      </c>
      <c r="L3725" s="1">
        <v>3142.0185999999999</v>
      </c>
      <c r="M3725" s="1">
        <v>32553.753720635879</v>
      </c>
      <c r="N3725" s="1">
        <v>12999.331908344089</v>
      </c>
      <c r="O3725" s="1">
        <v>9197</v>
      </c>
      <c r="P3725" s="1">
        <v>10304.725</v>
      </c>
      <c r="Q3725" s="1">
        <v>3251.320346028715</v>
      </c>
      <c r="R3725" s="1">
        <v>8703.7463536803389</v>
      </c>
      <c r="S3725" s="1">
        <v>21208.29749701362</v>
      </c>
      <c r="T3725" s="1">
        <v>10245.63963421892</v>
      </c>
      <c r="U3725" s="1">
        <v>2009.4491434400641</v>
      </c>
      <c r="V3725" s="1">
        <v>9053</v>
      </c>
      <c r="W3725" s="1">
        <v>4057.4969517599998</v>
      </c>
      <c r="X3725" s="1">
        <v>13897.4962604538</v>
      </c>
      <c r="Y3725" s="1">
        <v>91958</v>
      </c>
      <c r="Z3725" s="1">
        <v>14401.880999999999</v>
      </c>
      <c r="AA3725" s="1">
        <v>166449.161380784</v>
      </c>
      <c r="AB3725" s="1">
        <v>1151</v>
      </c>
      <c r="AC3725" s="1">
        <v>13240.3</v>
      </c>
      <c r="AD3725" s="1">
        <v>22524.47980211032</v>
      </c>
      <c r="AE3725" s="1">
        <v>18919.154360242919</v>
      </c>
      <c r="AF3725" s="1">
        <v>32705.602680177759</v>
      </c>
      <c r="AG3725" s="1">
        <v>202103</v>
      </c>
      <c r="AH3725" s="1">
        <v>46211.250627451933</v>
      </c>
      <c r="AI3725" s="1">
        <v>3718.544145177601</v>
      </c>
      <c r="AJ3725" s="1">
        <v>48279.569709825751</v>
      </c>
      <c r="AK3725" s="1">
        <v>4500.2516116234638</v>
      </c>
      <c r="AL3725" s="1">
        <v>835733.25</v>
      </c>
      <c r="AM3725" s="1">
        <v>665520.25</v>
      </c>
      <c r="AN3725" s="1">
        <v>170212.953125</v>
      </c>
      <c r="AO3725" t="s">
        <v>16535</v>
      </c>
    </row>
    <row r="3726" spans="1:41" x14ac:dyDescent="0.25">
      <c r="A3726" s="1">
        <v>2020</v>
      </c>
      <c r="B3726" t="s">
        <v>2727</v>
      </c>
      <c r="C3726" t="s">
        <v>7088</v>
      </c>
      <c r="D3726" t="s">
        <v>7224</v>
      </c>
      <c r="E3726" t="s">
        <v>7831</v>
      </c>
      <c r="F3726" t="s">
        <v>9552</v>
      </c>
      <c r="G3726" t="s">
        <v>11718</v>
      </c>
      <c r="H3726" t="s">
        <v>12709</v>
      </c>
      <c r="I3726" s="1">
        <v>2897.0895808767295</v>
      </c>
      <c r="J3726" s="1">
        <v>8781.6157794841274</v>
      </c>
      <c r="K3726" s="1">
        <v>458.72284004029848</v>
      </c>
      <c r="L3726" s="1">
        <v>625.90183063276277</v>
      </c>
      <c r="M3726" s="1">
        <v>5233.2630667930716</v>
      </c>
      <c r="N3726" s="1">
        <v>692.05272231884078</v>
      </c>
      <c r="O3726" s="1">
        <v>510.71142857819899</v>
      </c>
      <c r="P3726" s="1">
        <v>4136.6606330745135</v>
      </c>
      <c r="Q3726" s="1">
        <v>0</v>
      </c>
      <c r="R3726" s="1">
        <v>1511.7466039550281</v>
      </c>
      <c r="S3726" s="1">
        <v>1970.4694439953266</v>
      </c>
      <c r="T3726" s="1">
        <v>1789.4094409536233</v>
      </c>
      <c r="U3726" s="1">
        <v>13.051174491190983</v>
      </c>
      <c r="V3726" s="1">
        <v>553.52556031529355</v>
      </c>
      <c r="W3726" s="1">
        <v>1243.6485885536981</v>
      </c>
      <c r="X3726" s="1">
        <v>2457.7350385270215</v>
      </c>
      <c r="Y3726" s="1">
        <v>5538.3137554198702</v>
      </c>
      <c r="Z3726" s="1">
        <v>0</v>
      </c>
      <c r="AA3726" s="1">
        <v>13743.336287607342</v>
      </c>
      <c r="AB3726" s="1">
        <v>0</v>
      </c>
      <c r="AC3726" s="1">
        <v>2064.252780181343</v>
      </c>
      <c r="AD3726" s="1">
        <v>0</v>
      </c>
      <c r="AE3726" s="1">
        <v>1121.3224978762851</v>
      </c>
      <c r="AF3726" s="1">
        <v>19328.38982289096</v>
      </c>
      <c r="AG3726" s="1">
        <v>36444.000565068243</v>
      </c>
      <c r="AH3726" s="1">
        <v>2510.7430111539002</v>
      </c>
      <c r="AI3726" s="1">
        <v>856.28263474189055</v>
      </c>
      <c r="AJ3726" s="1">
        <v>2375.6702061583992</v>
      </c>
      <c r="AK3726" s="1">
        <v>0</v>
      </c>
      <c r="AL3726" s="1">
        <v>116857.9140625</v>
      </c>
      <c r="AM3726" s="1">
        <v>99826.9375</v>
      </c>
      <c r="AN3726" s="1">
        <v>17030.986328125</v>
      </c>
      <c r="AO3726" t="s">
        <v>16536</v>
      </c>
    </row>
    <row r="3727" spans="1:41" x14ac:dyDescent="0.25">
      <c r="A3727" s="1">
        <v>2020</v>
      </c>
      <c r="B3727" t="s">
        <v>2728</v>
      </c>
      <c r="C3727" t="s">
        <v>7088</v>
      </c>
      <c r="D3727" t="s">
        <v>7224</v>
      </c>
      <c r="E3727" t="s">
        <v>7831</v>
      </c>
      <c r="F3727" t="s">
        <v>9552</v>
      </c>
      <c r="G3727" t="s">
        <v>11718</v>
      </c>
      <c r="H3727" t="s">
        <v>12709</v>
      </c>
      <c r="I3727" s="1">
        <v>620.28467040109615</v>
      </c>
      <c r="J3727" s="1">
        <v>0</v>
      </c>
      <c r="K3727" s="1">
        <v>0</v>
      </c>
      <c r="L3727" s="1">
        <v>555.05178070946795</v>
      </c>
      <c r="M3727" s="1">
        <v>1182.2030710781039</v>
      </c>
      <c r="N3727" s="1">
        <v>961.32679545557335</v>
      </c>
      <c r="O3727" s="1">
        <v>171.66549918849523</v>
      </c>
      <c r="P3727" s="1">
        <v>0</v>
      </c>
      <c r="Q3727" s="1">
        <v>0</v>
      </c>
      <c r="R3727" s="1">
        <v>286.1091653141587</v>
      </c>
      <c r="S3727" s="1">
        <v>5436.0741409690154</v>
      </c>
      <c r="T3727" s="1">
        <v>1659.4331588221205</v>
      </c>
      <c r="U3727" s="1">
        <v>48.066339772778669</v>
      </c>
      <c r="V3727" s="1">
        <v>561.91840067700775</v>
      </c>
      <c r="W3727" s="1">
        <v>1352.7241336053426</v>
      </c>
      <c r="X3727" s="1">
        <v>102.74927079231158</v>
      </c>
      <c r="Y3727" s="1">
        <v>3371.5104040620463</v>
      </c>
      <c r="Z3727" s="1">
        <v>0</v>
      </c>
      <c r="AA3727" s="1">
        <v>11026.03338096568</v>
      </c>
      <c r="AB3727" s="1">
        <v>0</v>
      </c>
      <c r="AC3727" s="1">
        <v>326.89196684370177</v>
      </c>
      <c r="AD3727" s="1">
        <v>0</v>
      </c>
      <c r="AE3727" s="1">
        <v>291.83134862044187</v>
      </c>
      <c r="AF3727" s="1">
        <v>10954.631036537448</v>
      </c>
      <c r="AG3727" s="1">
        <v>14789.554973419492</v>
      </c>
      <c r="AH3727" s="1">
        <v>3188.0009009788737</v>
      </c>
      <c r="AI3727" s="1">
        <v>66.752701577777003</v>
      </c>
      <c r="AJ3727" s="1">
        <v>1252.4623390622751</v>
      </c>
      <c r="AK3727" s="1">
        <v>0</v>
      </c>
      <c r="AL3727" s="1">
        <v>58205.27734375</v>
      </c>
      <c r="AM3727" s="1">
        <v>45045.671875</v>
      </c>
      <c r="AN3727" s="1">
        <v>13159.603515625</v>
      </c>
      <c r="AO3727" t="s">
        <v>16537</v>
      </c>
    </row>
    <row r="3728" spans="1:41" x14ac:dyDescent="0.25">
      <c r="A3728" s="1">
        <v>2020</v>
      </c>
      <c r="B3728" t="s">
        <v>2729</v>
      </c>
      <c r="C3728" t="s">
        <v>7088</v>
      </c>
      <c r="D3728" t="s">
        <v>7224</v>
      </c>
      <c r="E3728" t="s">
        <v>7831</v>
      </c>
      <c r="F3728" t="s">
        <v>9552</v>
      </c>
      <c r="G3728" t="s">
        <v>11718</v>
      </c>
      <c r="H3728" t="s">
        <v>12709</v>
      </c>
      <c r="I3728" s="1">
        <v>416.83398402290203</v>
      </c>
      <c r="J3728" s="1"/>
      <c r="K3728" s="1">
        <v>36.779469178491361</v>
      </c>
      <c r="L3728" s="1">
        <v>267.26414269703719</v>
      </c>
      <c r="M3728" s="1">
        <v>101.75653139382609</v>
      </c>
      <c r="N3728" s="1">
        <v>723.32956051033</v>
      </c>
      <c r="O3728" s="1">
        <v>12.259823059497119</v>
      </c>
      <c r="P3728" s="1"/>
      <c r="Q3728" s="1">
        <v>280.74994806248401</v>
      </c>
      <c r="R3728" s="1">
        <v>456.06541781329281</v>
      </c>
      <c r="S3728" s="1">
        <v>2881.0584189818228</v>
      </c>
      <c r="T3728" s="1">
        <v>1174.4910490998241</v>
      </c>
      <c r="U3728" s="1">
        <v>22.311388026233871</v>
      </c>
      <c r="V3728" s="1"/>
      <c r="W3728" s="1">
        <v>306.49557648742797</v>
      </c>
      <c r="X3728" s="1">
        <v>134.85805365446831</v>
      </c>
      <c r="Y3728" s="1">
        <v>3659.5571832598903</v>
      </c>
      <c r="Z3728" s="1">
        <v>0</v>
      </c>
      <c r="AA3728" s="1">
        <v>5294.5280323971092</v>
      </c>
      <c r="AB3728" s="1">
        <v>0</v>
      </c>
      <c r="AC3728" s="1">
        <v>293.39763514411447</v>
      </c>
      <c r="AD3728" s="1">
        <v>0</v>
      </c>
      <c r="AE3728" s="1">
        <v>306.49557648742797</v>
      </c>
      <c r="AF3728" s="1">
        <v>4053.7607598972668</v>
      </c>
      <c r="AG3728" s="1">
        <v>9530.7212601504307</v>
      </c>
      <c r="AH3728" s="1">
        <v>3329.7679429594177</v>
      </c>
      <c r="AI3728" s="1"/>
      <c r="AJ3728" s="1">
        <v>1268.8916866579518</v>
      </c>
      <c r="AK3728" s="1"/>
      <c r="AL3728" s="1">
        <v>34551.37109375</v>
      </c>
      <c r="AM3728" s="1">
        <v>26573.90625</v>
      </c>
      <c r="AN3728" s="1">
        <v>7977.466796875</v>
      </c>
      <c r="AO3728" t="s">
        <v>16538</v>
      </c>
    </row>
    <row r="3729" spans="1:41" x14ac:dyDescent="0.25">
      <c r="A3729" s="1">
        <v>2020</v>
      </c>
      <c r="B3729" t="s">
        <v>2730</v>
      </c>
      <c r="C3729" t="s">
        <v>7088</v>
      </c>
      <c r="D3729" t="s">
        <v>7224</v>
      </c>
      <c r="E3729" t="s">
        <v>7831</v>
      </c>
      <c r="F3729" t="s">
        <v>9552</v>
      </c>
      <c r="G3729" t="s">
        <v>11718</v>
      </c>
      <c r="H3729" t="s">
        <v>12709</v>
      </c>
      <c r="I3729" s="1">
        <v>421.79342438169346</v>
      </c>
      <c r="J3729" s="1">
        <v>6694.5628780837451</v>
      </c>
      <c r="K3729" s="1">
        <v>0</v>
      </c>
      <c r="L3729" s="1">
        <v>1228.9535718221368</v>
      </c>
      <c r="M3729" s="1">
        <v>2641.1721499686273</v>
      </c>
      <c r="N3729" s="1">
        <v>1494.9077490000388</v>
      </c>
      <c r="O3729" s="1">
        <v>1059.7029483343513</v>
      </c>
      <c r="P3729" s="1">
        <v>1361.2234730925654</v>
      </c>
      <c r="Q3729" s="1">
        <v>0</v>
      </c>
      <c r="R3729" s="1">
        <v>107.80294489667867</v>
      </c>
      <c r="S3729" s="1">
        <v>2236.9111066060823</v>
      </c>
      <c r="T3729" s="1">
        <v>1778.748590795198</v>
      </c>
      <c r="U3729" s="1">
        <v>23.716647877269306</v>
      </c>
      <c r="V3729" s="1">
        <v>628.49116874763661</v>
      </c>
      <c r="W3729" s="1">
        <v>795.58573333748848</v>
      </c>
      <c r="X3729" s="1">
        <v>1100.6680673950891</v>
      </c>
      <c r="Y3729" s="1">
        <v>3395.7927642453778</v>
      </c>
      <c r="Z3729" s="1">
        <v>1185.8323938634653</v>
      </c>
      <c r="AA3729" s="1">
        <v>10777.060401320965</v>
      </c>
      <c r="AB3729" s="1">
        <v>56.057531346272903</v>
      </c>
      <c r="AC3729" s="1">
        <v>3623.4468728648053</v>
      </c>
      <c r="AD3729" s="1">
        <v>1617.0441734501799</v>
      </c>
      <c r="AE3729" s="1">
        <v>1509.2412285535013</v>
      </c>
      <c r="AF3729" s="1">
        <v>13459.197670350331</v>
      </c>
      <c r="AG3729" s="1">
        <v>14383.068908114867</v>
      </c>
      <c r="AH3729" s="1">
        <v>1784.138738040032</v>
      </c>
      <c r="AI3729" s="1">
        <v>113.19309214151259</v>
      </c>
      <c r="AJ3729" s="1">
        <v>4857.6006970443404</v>
      </c>
      <c r="AK3729" s="1">
        <v>0</v>
      </c>
      <c r="AL3729" s="1">
        <v>78335.9140625</v>
      </c>
      <c r="AM3729" s="1">
        <v>65152.69921875</v>
      </c>
      <c r="AN3729" s="1">
        <v>13183.2216796875</v>
      </c>
      <c r="AO3729" t="s">
        <v>16539</v>
      </c>
    </row>
    <row r="3730" spans="1:41" x14ac:dyDescent="0.25">
      <c r="A3730" s="1">
        <v>2020</v>
      </c>
      <c r="B3730" t="s">
        <v>2731</v>
      </c>
      <c r="C3730" t="s">
        <v>7088</v>
      </c>
      <c r="D3730" t="s">
        <v>7224</v>
      </c>
      <c r="E3730" t="s">
        <v>7831</v>
      </c>
      <c r="F3730" t="s">
        <v>9552</v>
      </c>
      <c r="G3730" t="s">
        <v>11718</v>
      </c>
      <c r="H3730" t="s">
        <v>12709</v>
      </c>
      <c r="I3730" s="1">
        <v>538.64967938890379</v>
      </c>
      <c r="J3730" s="1">
        <v>2217.2730443360351</v>
      </c>
      <c r="K3730" s="1">
        <v>0</v>
      </c>
      <c r="L3730" s="1">
        <v>537.68871325148859</v>
      </c>
      <c r="M3730" s="1">
        <v>2937.8867837452467</v>
      </c>
      <c r="N3730" s="1">
        <v>1208.4138091631391</v>
      </c>
      <c r="O3730" s="1">
        <v>310.41822620704494</v>
      </c>
      <c r="P3730" s="1">
        <v>1007.4135731479889</v>
      </c>
      <c r="Q3730" s="1">
        <v>0</v>
      </c>
      <c r="R3730" s="1">
        <v>232.81366965528369</v>
      </c>
      <c r="S3730" s="1">
        <v>3547.6368709376566</v>
      </c>
      <c r="T3730" s="1">
        <v>1358.0797396558216</v>
      </c>
      <c r="U3730" s="1">
        <v>24.390003487696386</v>
      </c>
      <c r="V3730" s="1">
        <v>472.27915844357551</v>
      </c>
      <c r="W3730" s="1">
        <v>427.93369755685478</v>
      </c>
      <c r="X3730" s="1">
        <v>47.67137045322476</v>
      </c>
      <c r="Y3730" s="1">
        <v>1824.8157154885571</v>
      </c>
      <c r="Z3730" s="1">
        <v>0</v>
      </c>
      <c r="AA3730" s="1">
        <v>10923.395652921477</v>
      </c>
      <c r="AB3730" s="1">
        <v>0</v>
      </c>
      <c r="AC3730" s="1">
        <v>344.98556840006984</v>
      </c>
      <c r="AD3730" s="1">
        <v>0</v>
      </c>
      <c r="AE3730" s="1">
        <v>443.45460886720707</v>
      </c>
      <c r="AF3730" s="1">
        <v>11601.881204488305</v>
      </c>
      <c r="AG3730" s="1">
        <v>15096.303522361895</v>
      </c>
      <c r="AH3730" s="1">
        <v>3121.9204464251375</v>
      </c>
      <c r="AI3730" s="1">
        <v>116.40683482764184</v>
      </c>
      <c r="AJ3730" s="1">
        <v>1594.4626236882282</v>
      </c>
      <c r="AK3730" s="1">
        <v>0</v>
      </c>
      <c r="AL3730" s="1">
        <v>59936.17578125</v>
      </c>
      <c r="AM3730" s="1">
        <v>48068.21875</v>
      </c>
      <c r="AN3730" s="1">
        <v>11867.9541015625</v>
      </c>
      <c r="AO3730" t="s">
        <v>16540</v>
      </c>
    </row>
    <row r="3731" spans="1:41" x14ac:dyDescent="0.25">
      <c r="A3731" s="1">
        <v>2020</v>
      </c>
      <c r="B3731" t="s">
        <v>2732</v>
      </c>
      <c r="C3731" t="s">
        <v>7088</v>
      </c>
      <c r="D3731" t="s">
        <v>7224</v>
      </c>
      <c r="E3731" t="s">
        <v>7831</v>
      </c>
      <c r="F3731" t="s">
        <v>9552</v>
      </c>
      <c r="G3731" t="s">
        <v>11718</v>
      </c>
      <c r="H3731" t="s">
        <v>12709</v>
      </c>
      <c r="I3731" s="1">
        <v>531.12217773856639</v>
      </c>
      <c r="J3731" s="1">
        <v>0</v>
      </c>
      <c r="K3731" s="1">
        <v>0</v>
      </c>
      <c r="L3731" s="1">
        <v>670.39421545667938</v>
      </c>
      <c r="M3731" s="1">
        <v>1258.9499024761169</v>
      </c>
      <c r="N3731" s="1">
        <v>684.55747352970786</v>
      </c>
      <c r="O3731" s="1">
        <v>35.408145182571097</v>
      </c>
      <c r="P3731" s="1">
        <v>0</v>
      </c>
      <c r="Q3731" s="1">
        <v>0</v>
      </c>
      <c r="R3731" s="1">
        <v>295.06787652142577</v>
      </c>
      <c r="S3731" s="1">
        <v>3726.1171447125648</v>
      </c>
      <c r="T3731" s="1">
        <v>1593.3665332156993</v>
      </c>
      <c r="U3731" s="1">
        <v>47.210860243428129</v>
      </c>
      <c r="V3731" s="1">
        <v>454.40452984299571</v>
      </c>
      <c r="W3731" s="1">
        <v>1729.0977564155553</v>
      </c>
      <c r="X3731" s="1">
        <v>133.37068018768446</v>
      </c>
      <c r="Y3731" s="1">
        <v>2594.2367703763757</v>
      </c>
      <c r="Z3731" s="1">
        <v>0</v>
      </c>
      <c r="AA3731" s="1">
        <v>5216.4324736027502</v>
      </c>
      <c r="AB3731" s="1">
        <v>0</v>
      </c>
      <c r="AC3731" s="1">
        <v>232.24202425248382</v>
      </c>
      <c r="AD3731" s="1">
        <v>0</v>
      </c>
      <c r="AE3731" s="1">
        <v>295.06787652142577</v>
      </c>
      <c r="AF3731" s="1">
        <v>7674.2112563348855</v>
      </c>
      <c r="AG3731" s="1">
        <v>10393.750190024633</v>
      </c>
      <c r="AH3731" s="1">
        <v>3273.9551307311322</v>
      </c>
      <c r="AI3731" s="1">
        <v>68.842876406966894</v>
      </c>
      <c r="AJ3731" s="1">
        <v>1691.770073326679</v>
      </c>
      <c r="AK3731" s="1">
        <v>0</v>
      </c>
      <c r="AL3731" s="1">
        <v>42599.578125</v>
      </c>
      <c r="AM3731" s="1">
        <v>30780.46875</v>
      </c>
      <c r="AN3731" s="1">
        <v>11819.1083984375</v>
      </c>
      <c r="AO3731" t="s">
        <v>16541</v>
      </c>
    </row>
    <row r="3732" spans="1:41" x14ac:dyDescent="0.25">
      <c r="A3732" s="1">
        <v>2020</v>
      </c>
      <c r="B3732" t="s">
        <v>2733</v>
      </c>
      <c r="C3732" t="s">
        <v>7088</v>
      </c>
      <c r="D3732" t="s">
        <v>7224</v>
      </c>
      <c r="E3732" t="s">
        <v>7831</v>
      </c>
      <c r="F3732" t="s">
        <v>9552</v>
      </c>
      <c r="G3732" t="s">
        <v>11718</v>
      </c>
      <c r="H3732" t="s">
        <v>12709</v>
      </c>
      <c r="I3732" s="1">
        <v>480.01240147635639</v>
      </c>
      <c r="J3732" s="1"/>
      <c r="K3732" s="1"/>
      <c r="L3732" s="1"/>
      <c r="M3732" s="1">
        <v>1221.9898281915705</v>
      </c>
      <c r="N3732" s="1">
        <v>701.9636139508807</v>
      </c>
      <c r="O3732" s="1">
        <v>12.102820930187598</v>
      </c>
      <c r="P3732" s="1"/>
      <c r="Q3732" s="1">
        <v>251.61764713860015</v>
      </c>
      <c r="R3732" s="1">
        <v>695.9122034857869</v>
      </c>
      <c r="S3732" s="1">
        <v>3210.7422020613976</v>
      </c>
      <c r="T3732" s="1">
        <v>1815.4231395281397</v>
      </c>
      <c r="U3732" s="1">
        <v>21.785077674337675</v>
      </c>
      <c r="V3732" s="1">
        <v>519.21101790504792</v>
      </c>
      <c r="W3732" s="1">
        <v>0</v>
      </c>
      <c r="X3732" s="1">
        <v>133.13103023206358</v>
      </c>
      <c r="Y3732" s="1">
        <v>3076.5370804536874</v>
      </c>
      <c r="Z3732" s="1"/>
      <c r="AA3732" s="1">
        <v>5304.8691989888912</v>
      </c>
      <c r="AB3732" s="1"/>
      <c r="AC3732" s="1">
        <v>235.15781067354504</v>
      </c>
      <c r="AD3732" s="1">
        <v>484.1128372075039</v>
      </c>
      <c r="AE3732" s="1">
        <v>363.08462790562794</v>
      </c>
      <c r="AF3732" s="1">
        <v>4931.8995290514458</v>
      </c>
      <c r="AG3732" s="1">
        <v>10381.799793914921</v>
      </c>
      <c r="AH3732" s="1">
        <v>4325.5482004490477</v>
      </c>
      <c r="AI3732" s="1">
        <v>1067.468806042546</v>
      </c>
      <c r="AJ3732" s="1">
        <v>542.51310819460173</v>
      </c>
      <c r="AK3732" s="1"/>
      <c r="AL3732" s="1">
        <v>39776.87890625</v>
      </c>
      <c r="AM3732" s="1">
        <v>27506.36328125</v>
      </c>
      <c r="AN3732" s="1">
        <v>12270.5185546875</v>
      </c>
      <c r="AO3732" t="s">
        <v>16542</v>
      </c>
    </row>
    <row r="3733" spans="1:41" x14ac:dyDescent="0.25">
      <c r="A3733" s="1">
        <v>2020</v>
      </c>
      <c r="B3733" t="s">
        <v>2734</v>
      </c>
      <c r="C3733" t="s">
        <v>7088</v>
      </c>
      <c r="D3733" t="s">
        <v>7224</v>
      </c>
      <c r="E3733" t="s">
        <v>7831</v>
      </c>
      <c r="F3733" t="s">
        <v>9552</v>
      </c>
      <c r="G3733" t="s">
        <v>11718</v>
      </c>
      <c r="H3733" t="s">
        <v>12709</v>
      </c>
      <c r="I3733" s="1">
        <v>2979.5308292221789</v>
      </c>
      <c r="J3733" s="1">
        <v>5054.5612281447675</v>
      </c>
      <c r="K3733" s="1">
        <v>471.77652116466589</v>
      </c>
      <c r="L3733" s="1">
        <v>3808.8091142027361</v>
      </c>
      <c r="M3733" s="1">
        <v>6743.7832719815851</v>
      </c>
      <c r="N3733" s="1">
        <v>1707.6339088694706</v>
      </c>
      <c r="O3733" s="1">
        <v>525.24452689666134</v>
      </c>
      <c r="P3733" s="1">
        <v>2636.3878459260013</v>
      </c>
      <c r="Q3733" s="1">
        <v>0</v>
      </c>
      <c r="R3733" s="1">
        <v>469.4700581723053</v>
      </c>
      <c r="S3733" s="1">
        <v>4265.9081435978342</v>
      </c>
      <c r="T3733" s="1">
        <v>1520.1687904194789</v>
      </c>
      <c r="U3733" s="1">
        <v>23.064629923605889</v>
      </c>
      <c r="V3733" s="1">
        <v>540.97041093548353</v>
      </c>
      <c r="W3733" s="1">
        <v>2740.4973918320816</v>
      </c>
      <c r="X3733" s="1">
        <v>2527.6737611733543</v>
      </c>
      <c r="Y3733" s="1">
        <v>5695.9151988613994</v>
      </c>
      <c r="Z3733" s="1">
        <v>7344.0088139753516</v>
      </c>
      <c r="AA3733" s="1">
        <v>13378.53374796067</v>
      </c>
      <c r="AB3733" s="1">
        <v>0</v>
      </c>
      <c r="AC3733" s="1">
        <v>2122.9943452409966</v>
      </c>
      <c r="AD3733" s="1">
        <v>875.4075448277689</v>
      </c>
      <c r="AE3733" s="1">
        <v>891.13342886659109</v>
      </c>
      <c r="AF3733" s="1">
        <v>18452.366029437806</v>
      </c>
      <c r="AG3733" s="1">
        <v>28782.561360121639</v>
      </c>
      <c r="AH3733" s="1">
        <v>1341.9421046461607</v>
      </c>
      <c r="AI3733" s="1">
        <v>880.64950617404304</v>
      </c>
      <c r="AJ3733" s="1">
        <v>5127.6693706240212</v>
      </c>
      <c r="AK3733" s="1">
        <v>0</v>
      </c>
      <c r="AL3733" s="1">
        <v>120908.671875</v>
      </c>
      <c r="AM3733" s="1">
        <v>99015.6171875</v>
      </c>
      <c r="AN3733" s="1">
        <v>21893.05078125</v>
      </c>
      <c r="AO3733" t="s">
        <v>16543</v>
      </c>
    </row>
    <row r="3734" spans="1:41" x14ac:dyDescent="0.25">
      <c r="A3734" s="1">
        <v>2020</v>
      </c>
      <c r="B3734" t="s">
        <v>2735</v>
      </c>
      <c r="C3734" t="s">
        <v>7088</v>
      </c>
      <c r="D3734" t="s">
        <v>7224</v>
      </c>
      <c r="E3734" t="s">
        <v>7831</v>
      </c>
      <c r="F3734" t="s">
        <v>9552</v>
      </c>
      <c r="G3734" t="s">
        <v>11719</v>
      </c>
      <c r="H3734" t="s">
        <v>12709</v>
      </c>
      <c r="I3734" s="1">
        <v>496.83636144000002</v>
      </c>
      <c r="J3734" s="1"/>
      <c r="K3734" s="1">
        <v>0</v>
      </c>
      <c r="L3734" s="1">
        <v>642.52160000000003</v>
      </c>
      <c r="M3734" s="1">
        <v>1173.327395928146</v>
      </c>
      <c r="N3734" s="1">
        <v>640.366865856</v>
      </c>
      <c r="O3734" s="1">
        <v>32.820927652755969</v>
      </c>
      <c r="P3734" s="1">
        <v>0</v>
      </c>
      <c r="Q3734" s="1">
        <v>0</v>
      </c>
      <c r="R3734" s="1">
        <v>277.74318215035782</v>
      </c>
      <c r="S3734" s="1">
        <v>3417</v>
      </c>
      <c r="T3734" s="1">
        <v>1432.8407933437491</v>
      </c>
      <c r="U3734" s="1">
        <v>43.730259263999997</v>
      </c>
      <c r="V3734" s="1"/>
      <c r="W3734" s="1">
        <v>1588.872450849934</v>
      </c>
      <c r="X3734" s="1">
        <v>121</v>
      </c>
      <c r="Y3734" s="1">
        <v>2466</v>
      </c>
      <c r="Z3734" s="1">
        <v>0</v>
      </c>
      <c r="AA3734" s="1">
        <v>4893.500451669398</v>
      </c>
      <c r="AB3734" s="1"/>
      <c r="AC3734" s="1">
        <v>212.02852999999999</v>
      </c>
      <c r="AD3734" s="1"/>
      <c r="AE3734" s="1">
        <v>277.74318215035782</v>
      </c>
      <c r="AF3734" s="1">
        <v>7228.2155551916594</v>
      </c>
      <c r="AG3734" s="1">
        <v>10109.22903339619</v>
      </c>
      <c r="AH3734" s="1">
        <v>3100.3261538937322</v>
      </c>
      <c r="AI3734" s="1">
        <v>63.136103028480008</v>
      </c>
      <c r="AJ3734" s="1">
        <v>1586.8817627199001</v>
      </c>
      <c r="AK3734" s="1"/>
      <c r="AL3734" s="1">
        <v>39804.12109375</v>
      </c>
      <c r="AM3734" s="1">
        <v>28874.794921875</v>
      </c>
      <c r="AN3734" s="1">
        <v>10929.3232421875</v>
      </c>
      <c r="AO3734" t="s">
        <v>16544</v>
      </c>
    </row>
    <row r="3735" spans="1:41" x14ac:dyDescent="0.25">
      <c r="A3735" s="1">
        <v>2020</v>
      </c>
      <c r="B3735" t="s">
        <v>2736</v>
      </c>
      <c r="C3735" t="s">
        <v>7088</v>
      </c>
      <c r="D3735" t="s">
        <v>7224</v>
      </c>
      <c r="E3735" t="s">
        <v>7831</v>
      </c>
      <c r="F3735" t="s">
        <v>9552</v>
      </c>
      <c r="G3735" t="s">
        <v>11719</v>
      </c>
      <c r="H3735" t="s">
        <v>12709</v>
      </c>
      <c r="I3735" s="1">
        <v>2898.84</v>
      </c>
      <c r="J3735" s="1">
        <v>4970.8230775922657</v>
      </c>
      <c r="K3735" s="1">
        <v>450</v>
      </c>
      <c r="L3735" s="1">
        <v>3709.6563000000001</v>
      </c>
      <c r="M3735" s="1">
        <v>6432.5</v>
      </c>
      <c r="N3735" s="1">
        <v>1628.8119999999999</v>
      </c>
      <c r="O3735" s="1">
        <v>501</v>
      </c>
      <c r="P3735" s="1">
        <v>2514.6959999999999</v>
      </c>
      <c r="Q3735" s="1">
        <v>0</v>
      </c>
      <c r="R3735" s="1">
        <v>447.8</v>
      </c>
      <c r="S3735" s="1">
        <v>4069</v>
      </c>
      <c r="T3735" s="1">
        <v>1471.064594222305</v>
      </c>
      <c r="U3735" s="1">
        <v>22</v>
      </c>
      <c r="V3735" s="1">
        <v>516</v>
      </c>
      <c r="W3735" s="1">
        <v>2614</v>
      </c>
      <c r="X3735" s="1">
        <v>2411</v>
      </c>
      <c r="Y3735" s="1">
        <v>5433</v>
      </c>
      <c r="Z3735" s="1">
        <v>7005.02</v>
      </c>
      <c r="AA3735" s="1">
        <v>13001</v>
      </c>
      <c r="AB3735" s="1">
        <v>0</v>
      </c>
      <c r="AC3735" s="1">
        <v>2202.64905</v>
      </c>
      <c r="AD3735" s="1">
        <v>835</v>
      </c>
      <c r="AE3735" s="1">
        <v>850</v>
      </c>
      <c r="AF3735" s="1">
        <v>17952.64416</v>
      </c>
      <c r="AG3735" s="1">
        <v>28003</v>
      </c>
      <c r="AH3735" s="1">
        <v>1315.640973955615</v>
      </c>
      <c r="AI3735" s="1">
        <v>840</v>
      </c>
      <c r="AJ3735" s="1">
        <v>4988.8032479999993</v>
      </c>
      <c r="AK3735" s="1"/>
      <c r="AL3735" s="1">
        <v>117083.953125</v>
      </c>
      <c r="AM3735" s="1">
        <v>96144.7421875</v>
      </c>
      <c r="AN3735" s="1">
        <v>20939.205078125</v>
      </c>
      <c r="AO3735" t="s">
        <v>16545</v>
      </c>
    </row>
    <row r="3736" spans="1:41" x14ac:dyDescent="0.25">
      <c r="A3736" s="1">
        <v>2020</v>
      </c>
      <c r="B3736" t="s">
        <v>2737</v>
      </c>
      <c r="C3736" t="s">
        <v>7088</v>
      </c>
      <c r="D3736" t="s">
        <v>7224</v>
      </c>
      <c r="E3736" t="s">
        <v>7831</v>
      </c>
      <c r="F3736" t="s">
        <v>9552</v>
      </c>
      <c r="G3736" t="s">
        <v>11719</v>
      </c>
      <c r="H3736" t="s">
        <v>12709</v>
      </c>
      <c r="I3736" s="1">
        <v>387.6</v>
      </c>
      <c r="J3736" s="1"/>
      <c r="K3736" s="1">
        <v>30</v>
      </c>
      <c r="L3736" s="1">
        <v>250.41347554754299</v>
      </c>
      <c r="M3736" s="1">
        <v>95.44999999999996</v>
      </c>
      <c r="N3736" s="1">
        <v>684.99</v>
      </c>
      <c r="O3736" s="1">
        <v>11.88685753668212</v>
      </c>
      <c r="P3736" s="1">
        <v>420</v>
      </c>
      <c r="Q3736" s="1">
        <v>266.615461224</v>
      </c>
      <c r="R3736" s="1">
        <v>427.09632118802671</v>
      </c>
      <c r="S3736" s="1">
        <v>2725</v>
      </c>
      <c r="T3736" s="1">
        <v>994</v>
      </c>
      <c r="U3736" s="1">
        <v>16</v>
      </c>
      <c r="V3736" s="1">
        <v>408</v>
      </c>
      <c r="W3736" s="1">
        <v>290</v>
      </c>
      <c r="X3736" s="1">
        <v>135</v>
      </c>
      <c r="Y3736" s="1">
        <v>3564.2461051390651</v>
      </c>
      <c r="Z3736" s="1">
        <v>0</v>
      </c>
      <c r="AA3736" s="1">
        <v>5032.4106479036463</v>
      </c>
      <c r="AB3736" s="1"/>
      <c r="AC3736" s="1">
        <v>284.47190999999998</v>
      </c>
      <c r="AD3736" s="1">
        <v>400</v>
      </c>
      <c r="AE3736" s="1">
        <v>291.01294937969197</v>
      </c>
      <c r="AF3736" s="1">
        <v>3798.1762561947189</v>
      </c>
      <c r="AG3736" s="1">
        <v>9047.385985841669</v>
      </c>
      <c r="AH3736" s="1">
        <v>3104.5369876818399</v>
      </c>
      <c r="AI3736" s="1">
        <v>882</v>
      </c>
      <c r="AJ3736" s="1">
        <v>1209.4378794899101</v>
      </c>
      <c r="AK3736" s="1"/>
      <c r="AL3736" s="1">
        <v>34755.734375</v>
      </c>
      <c r="AM3736" s="1">
        <v>26087.85546875</v>
      </c>
      <c r="AN3736" s="1">
        <v>8667.8740234375</v>
      </c>
      <c r="AO3736" t="s">
        <v>16546</v>
      </c>
    </row>
    <row r="3737" spans="1:41" x14ac:dyDescent="0.25">
      <c r="A3737" s="1">
        <v>2020</v>
      </c>
      <c r="B3737" t="s">
        <v>2738</v>
      </c>
      <c r="C3737" t="s">
        <v>7088</v>
      </c>
      <c r="D3737" t="s">
        <v>7224</v>
      </c>
      <c r="E3737" t="s">
        <v>7831</v>
      </c>
      <c r="F3737" t="s">
        <v>9552</v>
      </c>
      <c r="G3737" t="s">
        <v>11719</v>
      </c>
      <c r="H3737" t="s">
        <v>12709</v>
      </c>
      <c r="I3737" s="1">
        <v>2842</v>
      </c>
      <c r="J3737" s="1">
        <v>8614.6290435869741</v>
      </c>
      <c r="K3737" s="1">
        <v>450</v>
      </c>
      <c r="L3737" s="1">
        <v>614</v>
      </c>
      <c r="M3737" s="1">
        <v>5133.75</v>
      </c>
      <c r="N3737" s="1">
        <v>678.89300000000003</v>
      </c>
      <c r="O3737" s="1">
        <v>501</v>
      </c>
      <c r="P3737" s="1">
        <v>2875</v>
      </c>
      <c r="Q3737" s="1">
        <v>0</v>
      </c>
      <c r="R3737" s="1">
        <v>1483</v>
      </c>
      <c r="S3737" s="1">
        <v>1933.333333333333</v>
      </c>
      <c r="T3737" s="1">
        <v>1842</v>
      </c>
      <c r="U3737" s="1">
        <v>13</v>
      </c>
      <c r="V3737" s="1">
        <v>543</v>
      </c>
      <c r="W3737" s="1">
        <v>1220</v>
      </c>
      <c r="X3737" s="1">
        <v>1987.0415333333331</v>
      </c>
      <c r="Y3737" s="1">
        <v>5433</v>
      </c>
      <c r="Z3737" s="1">
        <v>0</v>
      </c>
      <c r="AA3737" s="1">
        <v>13482</v>
      </c>
      <c r="AB3737" s="1">
        <v>0</v>
      </c>
      <c r="AC3737" s="1">
        <v>2202.64905</v>
      </c>
      <c r="AD3737" s="1">
        <v>0</v>
      </c>
      <c r="AE3737" s="1">
        <v>1100</v>
      </c>
      <c r="AF3737" s="1">
        <v>18960.850999999999</v>
      </c>
      <c r="AG3737" s="1">
        <v>35751</v>
      </c>
      <c r="AH3737" s="1">
        <v>2463</v>
      </c>
      <c r="AI3737" s="1">
        <v>840</v>
      </c>
      <c r="AJ3737" s="1">
        <v>2330.4956707134188</v>
      </c>
      <c r="AK3737" s="1"/>
      <c r="AL3737" s="1">
        <v>113293.640625</v>
      </c>
      <c r="AM3737" s="1">
        <v>96923.515625</v>
      </c>
      <c r="AN3737" s="1">
        <v>16370.1259765625</v>
      </c>
      <c r="AO3737" t="s">
        <v>16547</v>
      </c>
    </row>
    <row r="3738" spans="1:41" x14ac:dyDescent="0.25">
      <c r="A3738" s="1">
        <v>2020</v>
      </c>
      <c r="B3738" t="s">
        <v>2739</v>
      </c>
      <c r="C3738" t="s">
        <v>7088</v>
      </c>
      <c r="D3738" t="s">
        <v>7224</v>
      </c>
      <c r="E3738" t="s">
        <v>7831</v>
      </c>
      <c r="F3738" t="s">
        <v>9552</v>
      </c>
      <c r="G3738" t="s">
        <v>11719</v>
      </c>
      <c r="H3738" t="s">
        <v>12709</v>
      </c>
      <c r="I3738" s="1">
        <v>407.07039974399999</v>
      </c>
      <c r="J3738" s="1">
        <v>6573.7978053750139</v>
      </c>
      <c r="K3738" s="1"/>
      <c r="L3738" s="1">
        <v>1188.0335124000001</v>
      </c>
      <c r="M3738" s="1">
        <v>2499</v>
      </c>
      <c r="N3738" s="1">
        <v>1413.0513759999999</v>
      </c>
      <c r="O3738" s="1">
        <v>1002.66</v>
      </c>
      <c r="P3738" s="1">
        <v>1289.212616</v>
      </c>
      <c r="Q3738" s="1">
        <v>0</v>
      </c>
      <c r="R3738" s="1">
        <v>101.8363811432244</v>
      </c>
      <c r="S3738" s="1">
        <v>2106.125</v>
      </c>
      <c r="T3738" s="1">
        <v>1717.3992000000001</v>
      </c>
      <c r="U3738" s="1">
        <v>22.22</v>
      </c>
      <c r="V3738" s="1">
        <v>595</v>
      </c>
      <c r="W3738" s="1">
        <v>752.76</v>
      </c>
      <c r="X3738" s="1">
        <v>1071.029</v>
      </c>
      <c r="Y3738" s="1">
        <v>3246</v>
      </c>
      <c r="Z3738" s="1">
        <v>1120.9000000000001</v>
      </c>
      <c r="AA3738" s="1">
        <v>10372</v>
      </c>
      <c r="AB3738" s="1">
        <v>52</v>
      </c>
      <c r="AC3738" s="1">
        <v>3428.39968</v>
      </c>
      <c r="AD3738" s="1">
        <v>1500</v>
      </c>
      <c r="AE3738" s="1">
        <v>1428</v>
      </c>
      <c r="AF3738" s="1">
        <v>13011.0512301</v>
      </c>
      <c r="AG3738" s="1">
        <v>14015</v>
      </c>
      <c r="AH3738" s="1">
        <v>1730.31284375</v>
      </c>
      <c r="AI3738" s="1">
        <v>107.1</v>
      </c>
      <c r="AJ3738" s="1">
        <v>4781.8032479999993</v>
      </c>
      <c r="AK3738" s="1"/>
      <c r="AL3738" s="1">
        <v>75531.765625</v>
      </c>
      <c r="AM3738" s="1">
        <v>62993.37890625</v>
      </c>
      <c r="AN3738" s="1">
        <v>12538.3857421875</v>
      </c>
      <c r="AO3738" t="s">
        <v>16548</v>
      </c>
    </row>
    <row r="3739" spans="1:41" x14ac:dyDescent="0.25">
      <c r="A3739" s="1">
        <v>2020</v>
      </c>
      <c r="B3739" t="s">
        <v>2740</v>
      </c>
      <c r="C3739" t="s">
        <v>7088</v>
      </c>
      <c r="D3739" t="s">
        <v>7224</v>
      </c>
      <c r="E3739" t="s">
        <v>7831</v>
      </c>
      <c r="F3739" t="s">
        <v>9552</v>
      </c>
      <c r="G3739" t="s">
        <v>11719</v>
      </c>
      <c r="H3739" t="s">
        <v>12709</v>
      </c>
      <c r="I3739" s="1">
        <v>575.2590444387497</v>
      </c>
      <c r="J3739" s="1"/>
      <c r="K3739" s="1"/>
      <c r="L3739" s="1">
        <v>522.40616820000014</v>
      </c>
      <c r="M3739" s="1">
        <v>1096.227864</v>
      </c>
      <c r="N3739" s="1">
        <v>911.9182800000001</v>
      </c>
      <c r="O3739" s="1">
        <v>159.2320467128674</v>
      </c>
      <c r="P3739" s="1">
        <v>0</v>
      </c>
      <c r="Q3739" s="1">
        <v>0</v>
      </c>
      <c r="R3739" s="1">
        <v>263.2987731919327</v>
      </c>
      <c r="S3739" s="1">
        <v>5045.6702099999993</v>
      </c>
      <c r="T3739" s="1">
        <v>1493.9364499999999</v>
      </c>
      <c r="U3739" s="1">
        <v>43.272641999999998</v>
      </c>
      <c r="V3739" s="1">
        <v>523</v>
      </c>
      <c r="W3739" s="1"/>
      <c r="X3739" s="1">
        <v>97.182412000000014</v>
      </c>
      <c r="Y3739" s="1">
        <v>3120</v>
      </c>
      <c r="Z3739" s="1"/>
      <c r="AA3739" s="1">
        <v>10574.82875674052</v>
      </c>
      <c r="AB3739" s="1">
        <v>0</v>
      </c>
      <c r="AC3739" s="1">
        <v>303.20657999999997</v>
      </c>
      <c r="AD3739" s="1">
        <v>0</v>
      </c>
      <c r="AE3739" s="1">
        <v>270.60804000000002</v>
      </c>
      <c r="AF3739" s="1">
        <v>10310.32963542154</v>
      </c>
      <c r="AG3739" s="1">
        <v>14047</v>
      </c>
      <c r="AH3739" s="1">
        <v>3044.9484214514059</v>
      </c>
      <c r="AI3739" s="1">
        <v>61.898140224000009</v>
      </c>
      <c r="AJ3739" s="1">
        <v>1184.6051082470699</v>
      </c>
      <c r="AK3739" s="1"/>
      <c r="AL3739" s="1">
        <v>53648.828125</v>
      </c>
      <c r="AM3739" s="1">
        <v>42649.734375</v>
      </c>
      <c r="AN3739" s="1">
        <v>10999.0966796875</v>
      </c>
      <c r="AO3739" t="s">
        <v>16549</v>
      </c>
    </row>
    <row r="3740" spans="1:41" x14ac:dyDescent="0.25">
      <c r="A3740" s="1">
        <v>2020</v>
      </c>
      <c r="B3740" t="s">
        <v>2741</v>
      </c>
      <c r="C3740" t="s">
        <v>7088</v>
      </c>
      <c r="D3740" t="s">
        <v>7224</v>
      </c>
      <c r="E3740" t="s">
        <v>7831</v>
      </c>
      <c r="F3740" t="s">
        <v>9552</v>
      </c>
      <c r="G3740" t="s">
        <v>11719</v>
      </c>
      <c r="H3740" t="s">
        <v>12709</v>
      </c>
      <c r="I3740" s="1">
        <v>404.54424000000012</v>
      </c>
      <c r="J3740" s="1"/>
      <c r="K3740" s="1">
        <v>0</v>
      </c>
      <c r="L3740" s="1">
        <v>0</v>
      </c>
      <c r="M3740" s="1">
        <v>1144.9698158491719</v>
      </c>
      <c r="N3740" s="1">
        <v>658.93607876522401</v>
      </c>
      <c r="O3740" s="1">
        <v>12</v>
      </c>
      <c r="P3740" s="1">
        <v>0</v>
      </c>
      <c r="Q3740" s="1">
        <v>230.21395274052361</v>
      </c>
      <c r="R3740" s="1">
        <v>669.31410187930999</v>
      </c>
      <c r="S3740" s="1">
        <v>2929</v>
      </c>
      <c r="T3740" s="1">
        <v>1639.948270154352</v>
      </c>
      <c r="U3740" s="1">
        <v>20.072189002176</v>
      </c>
      <c r="V3740" s="1">
        <v>483</v>
      </c>
      <c r="W3740" s="1">
        <v>0</v>
      </c>
      <c r="X3740" s="1">
        <v>123.478151</v>
      </c>
      <c r="Y3740" s="1">
        <v>2977</v>
      </c>
      <c r="Z3740" s="1">
        <v>0</v>
      </c>
      <c r="AA3740" s="1">
        <v>5002.0510050152179</v>
      </c>
      <c r="AB3740" s="1"/>
      <c r="AC3740" s="1">
        <v>224</v>
      </c>
      <c r="AD3740" s="1">
        <v>465.07869240509831</v>
      </c>
      <c r="AE3740" s="1">
        <v>331.22424095999997</v>
      </c>
      <c r="AF3740" s="1">
        <v>4661.09792686944</v>
      </c>
      <c r="AG3740" s="1">
        <v>10114</v>
      </c>
      <c r="AH3740" s="1">
        <v>3986.5840429586951</v>
      </c>
      <c r="AI3740" s="1">
        <v>973.79926842240013</v>
      </c>
      <c r="AJ3740" s="1">
        <v>500</v>
      </c>
      <c r="AK3740" s="1"/>
      <c r="AL3740" s="1">
        <v>37550.3125</v>
      </c>
      <c r="AM3740" s="1">
        <v>26275.453125</v>
      </c>
      <c r="AN3740" s="1">
        <v>11274.857421875</v>
      </c>
      <c r="AO3740" t="s">
        <v>16550</v>
      </c>
    </row>
    <row r="3741" spans="1:41" x14ac:dyDescent="0.25">
      <c r="A3741" s="1">
        <v>2020</v>
      </c>
      <c r="B3741" t="s">
        <v>2742</v>
      </c>
      <c r="C3741" t="s">
        <v>7088</v>
      </c>
      <c r="D3741" t="s">
        <v>7224</v>
      </c>
      <c r="E3741" t="s">
        <v>7831</v>
      </c>
      <c r="F3741" t="s">
        <v>9552</v>
      </c>
      <c r="G3741" t="s">
        <v>11719</v>
      </c>
      <c r="H3741" t="s">
        <v>12709</v>
      </c>
      <c r="I3741" s="1">
        <v>515.60573509439996</v>
      </c>
      <c r="J3741" s="1"/>
      <c r="K3741" s="1"/>
      <c r="L3741" s="1">
        <v>519.58050000000003</v>
      </c>
      <c r="M3741" s="1">
        <v>2757.06</v>
      </c>
      <c r="N3741" s="1">
        <v>1135.1478</v>
      </c>
      <c r="O3741" s="1">
        <v>290.74108000000001</v>
      </c>
      <c r="P3741" s="1">
        <v>939.85427714399987</v>
      </c>
      <c r="Q3741" s="1">
        <v>0</v>
      </c>
      <c r="R3741" s="1">
        <v>217.57089409098671</v>
      </c>
      <c r="S3741" s="1">
        <v>3326</v>
      </c>
      <c r="T3741" s="1">
        <v>1299.9798000000001</v>
      </c>
      <c r="U3741" s="1">
        <v>22.4422</v>
      </c>
      <c r="V3741" s="1">
        <v>444</v>
      </c>
      <c r="W3741" s="1">
        <v>402.38222599999989</v>
      </c>
      <c r="X3741" s="1">
        <v>46</v>
      </c>
      <c r="Y3741" s="1">
        <v>1720</v>
      </c>
      <c r="Z3741" s="1">
        <v>0</v>
      </c>
      <c r="AA3741" s="1">
        <v>10372</v>
      </c>
      <c r="AB3741" s="1"/>
      <c r="AC3741" s="1">
        <v>323.75173000000001</v>
      </c>
      <c r="AD3741" s="1">
        <v>0</v>
      </c>
      <c r="AE3741" s="1">
        <v>416.16</v>
      </c>
      <c r="AF3741" s="1">
        <v>11105.541719999999</v>
      </c>
      <c r="AG3741" s="1">
        <v>14460</v>
      </c>
      <c r="AH3741" s="1">
        <v>2871</v>
      </c>
      <c r="AI3741" s="1">
        <v>109.242</v>
      </c>
      <c r="AJ3741" s="1">
        <v>1526.25</v>
      </c>
      <c r="AK3741" s="1"/>
      <c r="AL3741" s="1">
        <v>54820.30859375</v>
      </c>
      <c r="AM3741" s="1">
        <v>43717.90625</v>
      </c>
      <c r="AN3741" s="1">
        <v>11102.4052734375</v>
      </c>
      <c r="AO3741" t="s">
        <v>16551</v>
      </c>
    </row>
    <row r="3742" spans="1:41" x14ac:dyDescent="0.25">
      <c r="A3742" s="1">
        <v>2020</v>
      </c>
      <c r="B3742" t="s">
        <v>2743</v>
      </c>
      <c r="C3742" t="s">
        <v>7088</v>
      </c>
      <c r="D3742" t="s">
        <v>7224</v>
      </c>
      <c r="E3742" t="s">
        <v>7832</v>
      </c>
      <c r="F3742" t="s">
        <v>9553</v>
      </c>
      <c r="G3742" t="s">
        <v>11720</v>
      </c>
      <c r="H3742" t="s">
        <v>12709</v>
      </c>
      <c r="I3742" s="1">
        <v>0</v>
      </c>
      <c r="J3742" s="1">
        <v>0</v>
      </c>
      <c r="K3742" s="1">
        <v>41.30950271299961</v>
      </c>
      <c r="L3742" s="1">
        <v>0</v>
      </c>
      <c r="M3742" s="1">
        <v>128.64959416334165</v>
      </c>
      <c r="N3742" s="1">
        <v>0</v>
      </c>
      <c r="O3742" s="1">
        <v>0</v>
      </c>
      <c r="P3742" s="1">
        <v>0</v>
      </c>
      <c r="Q3742" s="1">
        <v>0</v>
      </c>
      <c r="R3742" s="1">
        <v>350.54063730745384</v>
      </c>
      <c r="S3742" s="1">
        <v>0</v>
      </c>
      <c r="T3742" s="1">
        <v>59.013575304285162</v>
      </c>
      <c r="U3742" s="1">
        <v>0</v>
      </c>
      <c r="V3742" s="1">
        <v>0</v>
      </c>
      <c r="W3742" s="1">
        <v>59.013575304285162</v>
      </c>
      <c r="X3742" s="1">
        <v>0</v>
      </c>
      <c r="Y3742" s="1">
        <v>0</v>
      </c>
      <c r="Z3742" s="1">
        <v>0</v>
      </c>
      <c r="AA3742" s="1">
        <v>0</v>
      </c>
      <c r="AB3742" s="1">
        <v>116.84687910248462</v>
      </c>
      <c r="AC3742" s="1">
        <v>0</v>
      </c>
      <c r="AD3742" s="1">
        <v>0</v>
      </c>
      <c r="AE3742" s="1">
        <v>0</v>
      </c>
      <c r="AF3742" s="1">
        <v>0</v>
      </c>
      <c r="AG3742" s="1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755.37371826171875</v>
      </c>
      <c r="AM3742" s="1">
        <v>350.5406494140625</v>
      </c>
      <c r="AN3742" s="1">
        <v>404.8331298828125</v>
      </c>
      <c r="AO3742" t="s">
        <v>16552</v>
      </c>
    </row>
    <row r="3743" spans="1:41" x14ac:dyDescent="0.25">
      <c r="A3743" s="1">
        <v>2020</v>
      </c>
      <c r="B3743" t="s">
        <v>2744</v>
      </c>
      <c r="C3743" t="s">
        <v>7088</v>
      </c>
      <c r="D3743" t="s">
        <v>7224</v>
      </c>
      <c r="E3743" t="s">
        <v>7832</v>
      </c>
      <c r="F3743" t="s">
        <v>9553</v>
      </c>
      <c r="G3743" t="s">
        <v>11720</v>
      </c>
      <c r="H3743" t="s">
        <v>12709</v>
      </c>
      <c r="I3743" s="1">
        <v>0</v>
      </c>
      <c r="J3743" s="1">
        <v>0</v>
      </c>
      <c r="K3743" s="1">
        <v>29.45604855389093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247.80160323047386</v>
      </c>
      <c r="S3743" s="1">
        <v>960.8934504628063</v>
      </c>
      <c r="T3743" s="1">
        <v>0</v>
      </c>
      <c r="U3743" s="1">
        <v>0</v>
      </c>
      <c r="V3743" s="1">
        <v>733.87458847836922</v>
      </c>
      <c r="W3743" s="1">
        <v>503.22828924231027</v>
      </c>
      <c r="X3743" s="1">
        <v>0</v>
      </c>
      <c r="Y3743" s="1">
        <v>0</v>
      </c>
      <c r="Z3743" s="1">
        <v>0</v>
      </c>
      <c r="AA3743" s="1">
        <v>806.21365505695132</v>
      </c>
      <c r="AB3743" s="1">
        <v>0</v>
      </c>
      <c r="AC3743" s="1">
        <v>0</v>
      </c>
      <c r="AD3743" s="1">
        <v>0</v>
      </c>
      <c r="AE3743" s="1">
        <v>0</v>
      </c>
      <c r="AF3743" s="1">
        <v>85.343024379554635</v>
      </c>
      <c r="AG3743" s="1">
        <v>408.87298500937709</v>
      </c>
      <c r="AH3743" s="1">
        <v>455.56103793610174</v>
      </c>
      <c r="AI3743" s="1">
        <v>0</v>
      </c>
      <c r="AJ3743" s="1">
        <v>0</v>
      </c>
      <c r="AK3743" s="1">
        <v>20.967845385096261</v>
      </c>
      <c r="AL3743" s="1">
        <v>4252.212890625</v>
      </c>
      <c r="AM3743" s="1">
        <v>2282.10595703125</v>
      </c>
      <c r="AN3743" s="1">
        <v>1970.106689453125</v>
      </c>
      <c r="AO3743" t="s">
        <v>16553</v>
      </c>
    </row>
    <row r="3744" spans="1:41" x14ac:dyDescent="0.25">
      <c r="A3744" s="1">
        <v>2020</v>
      </c>
      <c r="B3744" t="s">
        <v>2745</v>
      </c>
      <c r="C3744" t="s">
        <v>7088</v>
      </c>
      <c r="D3744" t="s">
        <v>7224</v>
      </c>
      <c r="E3744" t="s">
        <v>7832</v>
      </c>
      <c r="F3744" t="s">
        <v>9553</v>
      </c>
      <c r="G3744" t="s">
        <v>11720</v>
      </c>
      <c r="H3744" t="s">
        <v>12709</v>
      </c>
      <c r="I3744" s="1">
        <v>0</v>
      </c>
      <c r="J3744" s="1">
        <v>0</v>
      </c>
      <c r="K3744" s="1">
        <v>15.290761334676615</v>
      </c>
      <c r="L3744" s="1">
        <v>0</v>
      </c>
      <c r="M3744" s="1">
        <v>0</v>
      </c>
      <c r="N3744" s="1">
        <v>0</v>
      </c>
      <c r="O3744" s="1">
        <v>0</v>
      </c>
      <c r="P3744" s="1">
        <v>280.33062446907127</v>
      </c>
      <c r="Q3744" s="1">
        <v>0</v>
      </c>
      <c r="R3744" s="1">
        <v>195.54695129412343</v>
      </c>
      <c r="S3744" s="1">
        <v>0</v>
      </c>
      <c r="T3744" s="1">
        <v>0</v>
      </c>
      <c r="U3744" s="1">
        <v>0</v>
      </c>
      <c r="V3744" s="1">
        <v>281.35000855804975</v>
      </c>
      <c r="W3744" s="1">
        <v>647.30889650131007</v>
      </c>
      <c r="X3744" s="1">
        <v>0</v>
      </c>
      <c r="Y3744" s="1">
        <v>0</v>
      </c>
      <c r="Z3744" s="1">
        <v>0</v>
      </c>
      <c r="AA3744" s="1">
        <v>0</v>
      </c>
      <c r="AB3744" s="1">
        <v>0</v>
      </c>
      <c r="AC3744" s="1">
        <v>0</v>
      </c>
      <c r="AD3744" s="1">
        <v>0</v>
      </c>
      <c r="AE3744" s="1">
        <v>0</v>
      </c>
      <c r="AF3744" s="1">
        <v>11.407958827988127</v>
      </c>
      <c r="AG3744" s="1">
        <v>745.16976904324042</v>
      </c>
      <c r="AH3744" s="1">
        <v>443.43207870562185</v>
      </c>
      <c r="AI3744" s="1">
        <v>0</v>
      </c>
      <c r="AJ3744" s="1">
        <v>0</v>
      </c>
      <c r="AK3744" s="1">
        <v>20.387681779568823</v>
      </c>
      <c r="AL3744" s="1">
        <v>2640.224853515625</v>
      </c>
      <c r="AM3744" s="1">
        <v>1513.8052978515625</v>
      </c>
      <c r="AN3744" s="1">
        <v>1126.41943359375</v>
      </c>
      <c r="AO3744" t="s">
        <v>16554</v>
      </c>
    </row>
    <row r="3745" spans="1:41" x14ac:dyDescent="0.25">
      <c r="A3745" s="1">
        <v>2020</v>
      </c>
      <c r="B3745" t="s">
        <v>2746</v>
      </c>
      <c r="C3745" t="s">
        <v>7088</v>
      </c>
      <c r="D3745" t="s">
        <v>7224</v>
      </c>
      <c r="E3745" t="s">
        <v>7832</v>
      </c>
      <c r="F3745" t="s">
        <v>9553</v>
      </c>
      <c r="G3745" t="s">
        <v>11720</v>
      </c>
      <c r="H3745" t="s">
        <v>12709</v>
      </c>
      <c r="I3745" s="1">
        <v>0</v>
      </c>
      <c r="J3745" s="1">
        <v>0</v>
      </c>
      <c r="K3745" s="1">
        <v>90.021285600043015</v>
      </c>
      <c r="L3745" s="1">
        <v>22.172730443360354</v>
      </c>
      <c r="M3745" s="1">
        <v>0</v>
      </c>
      <c r="N3745" s="1">
        <v>0</v>
      </c>
      <c r="O3745" s="1">
        <v>186.25093572422696</v>
      </c>
      <c r="P3745" s="1">
        <v>0</v>
      </c>
      <c r="Q3745" s="1">
        <v>0</v>
      </c>
      <c r="R3745" s="1">
        <v>334.66153102746136</v>
      </c>
      <c r="S3745" s="1">
        <v>0</v>
      </c>
      <c r="T3745" s="1">
        <v>55.431826108400884</v>
      </c>
      <c r="U3745" s="1">
        <v>0</v>
      </c>
      <c r="V3745" s="1">
        <v>465.62733931056738</v>
      </c>
      <c r="W3745" s="1">
        <v>55.431826108400884</v>
      </c>
      <c r="X3745" s="1">
        <v>208.93859114669652</v>
      </c>
      <c r="Y3745" s="1">
        <v>0</v>
      </c>
      <c r="Z3745" s="1">
        <v>0</v>
      </c>
      <c r="AA3745" s="1">
        <v>1742.7766128481237</v>
      </c>
      <c r="AB3745" s="1">
        <v>0</v>
      </c>
      <c r="AC3745" s="1">
        <v>0</v>
      </c>
      <c r="AD3745" s="1">
        <v>0</v>
      </c>
      <c r="AE3745" s="1">
        <v>0</v>
      </c>
      <c r="AF3745" s="1">
        <v>68.292009765549892</v>
      </c>
      <c r="AG3745" s="1">
        <v>0</v>
      </c>
      <c r="AH3745" s="1">
        <v>260.52958270948415</v>
      </c>
      <c r="AI3745" s="1">
        <v>0</v>
      </c>
      <c r="AJ3745" s="1">
        <v>0</v>
      </c>
      <c r="AK3745" s="1">
        <v>0</v>
      </c>
      <c r="AL3745" s="1">
        <v>3490.13427734375</v>
      </c>
      <c r="AM3745" s="1">
        <v>2633.5302734375</v>
      </c>
      <c r="AN3745" s="1">
        <v>856.60406494140625</v>
      </c>
      <c r="AO3745" t="s">
        <v>16555</v>
      </c>
    </row>
    <row r="3746" spans="1:41" x14ac:dyDescent="0.25">
      <c r="A3746" s="1">
        <v>2020</v>
      </c>
      <c r="B3746" t="s">
        <v>2747</v>
      </c>
      <c r="C3746" t="s">
        <v>7088</v>
      </c>
      <c r="D3746" t="s">
        <v>7224</v>
      </c>
      <c r="E3746" t="s">
        <v>7832</v>
      </c>
      <c r="F3746" t="s">
        <v>9553</v>
      </c>
      <c r="G3746" t="s">
        <v>11720</v>
      </c>
      <c r="H3746" t="s">
        <v>12709</v>
      </c>
      <c r="I3746" s="1">
        <v>0</v>
      </c>
      <c r="J3746" s="1">
        <v>0</v>
      </c>
      <c r="K3746" s="1">
        <v>42.909380708239915</v>
      </c>
      <c r="L3746" s="1"/>
      <c r="M3746" s="1">
        <v>110.33840753547408</v>
      </c>
      <c r="N3746" s="1">
        <v>0</v>
      </c>
      <c r="O3746" s="1">
        <v>0</v>
      </c>
      <c r="P3746" s="1">
        <v>42.909380708239915</v>
      </c>
      <c r="Q3746" s="1">
        <v>0</v>
      </c>
      <c r="R3746" s="1">
        <v>267.59147997272578</v>
      </c>
      <c r="S3746" s="1">
        <v>0</v>
      </c>
      <c r="T3746" s="1">
        <v>0</v>
      </c>
      <c r="U3746" s="1">
        <v>0</v>
      </c>
      <c r="V3746" s="1">
        <v>0</v>
      </c>
      <c r="W3746" s="1">
        <v>61.299115297485599</v>
      </c>
      <c r="X3746" s="1">
        <v>178.99341666865794</v>
      </c>
      <c r="Y3746" s="1">
        <v>0</v>
      </c>
      <c r="Z3746" s="1">
        <v>0</v>
      </c>
      <c r="AA3746" s="1">
        <v>0</v>
      </c>
      <c r="AB3746" s="1">
        <v>247.6484258018418</v>
      </c>
      <c r="AC3746" s="1"/>
      <c r="AD3746" s="1">
        <v>0</v>
      </c>
      <c r="AE3746" s="1"/>
      <c r="AF3746" s="1">
        <v>245.1964611899424</v>
      </c>
      <c r="AG3746" s="1">
        <v>2496.9567787383712</v>
      </c>
      <c r="AH3746" s="1">
        <v>0</v>
      </c>
      <c r="AI3746" s="1">
        <v>0</v>
      </c>
      <c r="AJ3746" s="1">
        <v>0</v>
      </c>
      <c r="AK3746" s="1"/>
      <c r="AL3746" s="1">
        <v>3693.8427734375</v>
      </c>
      <c r="AM3746" s="1">
        <v>3052.654052734375</v>
      </c>
      <c r="AN3746" s="1">
        <v>641.188720703125</v>
      </c>
      <c r="AO3746" t="s">
        <v>16556</v>
      </c>
    </row>
    <row r="3747" spans="1:41" x14ac:dyDescent="0.25">
      <c r="A3747" s="1">
        <v>2020</v>
      </c>
      <c r="B3747" t="s">
        <v>2748</v>
      </c>
      <c r="C3747" t="s">
        <v>7088</v>
      </c>
      <c r="D3747" t="s">
        <v>7224</v>
      </c>
      <c r="E3747" t="s">
        <v>7832</v>
      </c>
      <c r="F3747" t="s">
        <v>9553</v>
      </c>
      <c r="G3747" t="s">
        <v>11720</v>
      </c>
      <c r="H3747" t="s">
        <v>12709</v>
      </c>
      <c r="I3747" s="1">
        <v>0</v>
      </c>
      <c r="J3747" s="1">
        <v>0</v>
      </c>
      <c r="K3747" s="1">
        <v>64.6817669380072</v>
      </c>
      <c r="L3747" s="1">
        <v>0</v>
      </c>
      <c r="M3747" s="1">
        <v>431.21177958671467</v>
      </c>
      <c r="N3747" s="1">
        <v>0</v>
      </c>
      <c r="O3747" s="1">
        <v>180.59634442343642</v>
      </c>
      <c r="P3747" s="1">
        <v>0</v>
      </c>
      <c r="Q3747" s="1">
        <v>0</v>
      </c>
      <c r="R3747" s="1">
        <v>218.51971715155864</v>
      </c>
      <c r="S3747" s="1">
        <v>0</v>
      </c>
      <c r="T3747" s="1">
        <v>0</v>
      </c>
      <c r="U3747" s="1">
        <v>0</v>
      </c>
      <c r="V3747" s="1">
        <v>452.77236856605037</v>
      </c>
      <c r="W3747" s="1">
        <v>247.94677326236092</v>
      </c>
      <c r="X3747" s="1">
        <v>0</v>
      </c>
      <c r="Y3747" s="1">
        <v>0</v>
      </c>
      <c r="Z3747" s="1">
        <v>0</v>
      </c>
      <c r="AA3747" s="1">
        <v>2493.4821154601773</v>
      </c>
      <c r="AB3747" s="1">
        <v>0</v>
      </c>
      <c r="AC3747" s="1">
        <v>0</v>
      </c>
      <c r="AD3747" s="1">
        <v>0</v>
      </c>
      <c r="AE3747" s="1">
        <v>0</v>
      </c>
      <c r="AF3747" s="1">
        <v>65.651993442077298</v>
      </c>
      <c r="AG3747" s="1">
        <v>0</v>
      </c>
      <c r="AH3747" s="1">
        <v>398.87089611771103</v>
      </c>
      <c r="AI3747" s="1">
        <v>0</v>
      </c>
      <c r="AJ3747" s="1">
        <v>0</v>
      </c>
      <c r="AK3747" s="1">
        <v>0</v>
      </c>
      <c r="AL3747" s="1">
        <v>4553.73388671875</v>
      </c>
      <c r="AM3747" s="1">
        <v>3230.42626953125</v>
      </c>
      <c r="AN3747" s="1">
        <v>1323.3076171875</v>
      </c>
      <c r="AO3747" t="s">
        <v>16557</v>
      </c>
    </row>
    <row r="3748" spans="1:41" x14ac:dyDescent="0.25">
      <c r="A3748" s="1">
        <v>2020</v>
      </c>
      <c r="B3748" t="s">
        <v>2749</v>
      </c>
      <c r="C3748" t="s">
        <v>7088</v>
      </c>
      <c r="D3748" t="s">
        <v>7224</v>
      </c>
      <c r="E3748" t="s">
        <v>7832</v>
      </c>
      <c r="F3748" t="s">
        <v>9553</v>
      </c>
      <c r="G3748" t="s">
        <v>11720</v>
      </c>
      <c r="H3748" t="s">
        <v>12709</v>
      </c>
      <c r="I3748" s="1">
        <v>0</v>
      </c>
      <c r="J3748" s="1">
        <v>0</v>
      </c>
      <c r="K3748" s="1">
        <v>91.554932900530787</v>
      </c>
      <c r="L3748" s="1">
        <v>22.888733225132697</v>
      </c>
      <c r="M3748" s="1">
        <v>0</v>
      </c>
      <c r="N3748" s="1">
        <v>0</v>
      </c>
      <c r="O3748" s="1">
        <v>0</v>
      </c>
      <c r="P3748" s="1">
        <v>40.055283143982223</v>
      </c>
      <c r="Q3748" s="1">
        <v>0</v>
      </c>
      <c r="R3748" s="1">
        <v>342.74821387169044</v>
      </c>
      <c r="S3748" s="1">
        <v>0</v>
      </c>
      <c r="T3748" s="1">
        <v>57.221833062831742</v>
      </c>
      <c r="U3748" s="1">
        <v>0</v>
      </c>
      <c r="V3748" s="1">
        <v>0</v>
      </c>
      <c r="W3748" s="1">
        <v>57.221833062831742</v>
      </c>
      <c r="X3748" s="1">
        <v>0</v>
      </c>
      <c r="Y3748" s="1">
        <v>0</v>
      </c>
      <c r="Z3748" s="1">
        <v>0</v>
      </c>
      <c r="AA3748" s="1">
        <v>0</v>
      </c>
      <c r="AB3748" s="1">
        <v>0</v>
      </c>
      <c r="AC3748" s="1">
        <v>0</v>
      </c>
      <c r="AD3748" s="1">
        <v>0</v>
      </c>
      <c r="AE3748" s="1">
        <v>0</v>
      </c>
      <c r="AF3748" s="1">
        <v>70.333959297592855</v>
      </c>
      <c r="AG3748" s="1">
        <v>0</v>
      </c>
      <c r="AH3748" s="1">
        <v>114.44366612566348</v>
      </c>
      <c r="AI3748" s="1">
        <v>0</v>
      </c>
      <c r="AJ3748" s="1">
        <v>0</v>
      </c>
      <c r="AK3748" s="1">
        <v>0</v>
      </c>
      <c r="AL3748" s="1">
        <v>796.468505859375</v>
      </c>
      <c r="AM3748" s="1">
        <v>476.02618408203125</v>
      </c>
      <c r="AN3748" s="1">
        <v>320.4422607421875</v>
      </c>
      <c r="AO3748" t="s">
        <v>16558</v>
      </c>
    </row>
    <row r="3749" spans="1:41" x14ac:dyDescent="0.25">
      <c r="A3749" s="1">
        <v>2020</v>
      </c>
      <c r="B3749" t="s">
        <v>2750</v>
      </c>
      <c r="C3749" t="s">
        <v>7088</v>
      </c>
      <c r="D3749" t="s">
        <v>7224</v>
      </c>
      <c r="E3749" t="s">
        <v>7832</v>
      </c>
      <c r="F3749" t="s">
        <v>9553</v>
      </c>
      <c r="G3749" t="s">
        <v>11720</v>
      </c>
      <c r="H3749" t="s">
        <v>12709</v>
      </c>
      <c r="I3749" s="1">
        <v>0</v>
      </c>
      <c r="J3749" s="1"/>
      <c r="K3749" s="1">
        <v>42.359873255656588</v>
      </c>
      <c r="L3749" s="1"/>
      <c r="M3749" s="1">
        <v>131.61817761579013</v>
      </c>
      <c r="N3749" s="1">
        <v>0</v>
      </c>
      <c r="O3749" s="1">
        <v>0</v>
      </c>
      <c r="P3749" s="1">
        <v>42.359873255656588</v>
      </c>
      <c r="Q3749" s="1">
        <v>0</v>
      </c>
      <c r="R3749" s="1">
        <v>234.52459047733657</v>
      </c>
      <c r="S3749" s="1">
        <v>0</v>
      </c>
      <c r="T3749" s="1">
        <v>0</v>
      </c>
      <c r="U3749" s="1"/>
      <c r="V3749" s="1">
        <v>0</v>
      </c>
      <c r="W3749" s="1">
        <v>60.514104650937988</v>
      </c>
      <c r="X3749" s="1">
        <v>0</v>
      </c>
      <c r="Y3749" s="1">
        <v>0</v>
      </c>
      <c r="Z3749" s="1">
        <v>0</v>
      </c>
      <c r="AA3749" s="1">
        <v>0</v>
      </c>
      <c r="AB3749" s="1"/>
      <c r="AC3749" s="1"/>
      <c r="AD3749" s="1">
        <v>0</v>
      </c>
      <c r="AE3749" s="1"/>
      <c r="AF3749" s="1">
        <v>211.07454912555363</v>
      </c>
      <c r="AG3749" s="1">
        <v>0</v>
      </c>
      <c r="AH3749" s="1">
        <v>0</v>
      </c>
      <c r="AI3749" s="1">
        <v>0</v>
      </c>
      <c r="AJ3749" s="1">
        <v>0</v>
      </c>
      <c r="AK3749" s="1">
        <v>0</v>
      </c>
      <c r="AL3749" s="1">
        <v>722.451171875</v>
      </c>
      <c r="AM3749" s="1">
        <v>487.95901489257813</v>
      </c>
      <c r="AN3749" s="1">
        <v>234.49215698242188</v>
      </c>
      <c r="AO3749" t="s">
        <v>16559</v>
      </c>
    </row>
    <row r="3750" spans="1:41" x14ac:dyDescent="0.25">
      <c r="A3750" s="1">
        <v>2020</v>
      </c>
      <c r="B3750" t="s">
        <v>2751</v>
      </c>
      <c r="C3750" t="s">
        <v>7088</v>
      </c>
      <c r="D3750" t="s">
        <v>7224</v>
      </c>
      <c r="E3750" t="s">
        <v>7832</v>
      </c>
      <c r="F3750" t="s">
        <v>9553</v>
      </c>
      <c r="G3750" t="s">
        <v>11721</v>
      </c>
      <c r="H3750" t="s">
        <v>12709</v>
      </c>
      <c r="I3750" s="1">
        <v>0</v>
      </c>
      <c r="J3750" s="1"/>
      <c r="K3750" s="1">
        <v>84.395206560000005</v>
      </c>
      <c r="L3750" s="1">
        <v>21.542522399999999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315.42220651005567</v>
      </c>
      <c r="S3750" s="1">
        <v>0</v>
      </c>
      <c r="T3750" s="1">
        <v>51.515050000000002</v>
      </c>
      <c r="U3750" s="1">
        <v>0</v>
      </c>
      <c r="V3750" s="1">
        <v>0</v>
      </c>
      <c r="W3750" s="1">
        <v>53.216613049999992</v>
      </c>
      <c r="X3750" s="1">
        <v>0</v>
      </c>
      <c r="Y3750" s="1">
        <v>0</v>
      </c>
      <c r="Z3750" s="1"/>
      <c r="AA3750" s="1">
        <v>0</v>
      </c>
      <c r="AB3750" s="1">
        <v>0</v>
      </c>
      <c r="AC3750" s="1"/>
      <c r="AD3750" s="1">
        <v>0</v>
      </c>
      <c r="AE3750" s="1"/>
      <c r="AF3750" s="1">
        <v>66.197236812798693</v>
      </c>
      <c r="AG3750" s="1">
        <v>0</v>
      </c>
      <c r="AH3750" s="1">
        <v>109.3083318789062</v>
      </c>
      <c r="AI3750" s="1">
        <v>0</v>
      </c>
      <c r="AJ3750" s="1">
        <v>0</v>
      </c>
      <c r="AK3750" s="1"/>
      <c r="AL3750" s="1">
        <v>701.59716796875</v>
      </c>
      <c r="AM3750" s="1">
        <v>403.16195678710938</v>
      </c>
      <c r="AN3750" s="1">
        <v>298.43521118164063</v>
      </c>
      <c r="AO3750" t="s">
        <v>16560</v>
      </c>
    </row>
    <row r="3751" spans="1:41" x14ac:dyDescent="0.25">
      <c r="A3751" s="1">
        <v>2020</v>
      </c>
      <c r="B3751" t="s">
        <v>2752</v>
      </c>
      <c r="C3751" t="s">
        <v>7088</v>
      </c>
      <c r="D3751" t="s">
        <v>7224</v>
      </c>
      <c r="E3751" t="s">
        <v>7832</v>
      </c>
      <c r="F3751" t="s">
        <v>9553</v>
      </c>
      <c r="G3751" t="s">
        <v>11721</v>
      </c>
      <c r="H3751" t="s">
        <v>12709</v>
      </c>
      <c r="I3751" s="1">
        <v>0</v>
      </c>
      <c r="J3751" s="1"/>
      <c r="K3751" s="1">
        <v>39.038802685048317</v>
      </c>
      <c r="L3751" s="1">
        <v>0</v>
      </c>
      <c r="M3751" s="1">
        <v>119.625</v>
      </c>
      <c r="N3751" s="1">
        <v>0</v>
      </c>
      <c r="O3751" s="1">
        <v>0</v>
      </c>
      <c r="P3751" s="1">
        <v>0</v>
      </c>
      <c r="Q3751" s="1">
        <v>0</v>
      </c>
      <c r="R3751" s="1">
        <v>330.08539376863922</v>
      </c>
      <c r="S3751" s="1">
        <v>0</v>
      </c>
      <c r="T3751" s="1">
        <v>53.068177531249972</v>
      </c>
      <c r="U3751" s="1"/>
      <c r="V3751" s="1">
        <v>0</v>
      </c>
      <c r="W3751" s="1">
        <v>54.227728697949992</v>
      </c>
      <c r="X3751" s="1">
        <v>0</v>
      </c>
      <c r="Y3751" s="1">
        <v>0</v>
      </c>
      <c r="Z3751" s="1">
        <v>0</v>
      </c>
      <c r="AA3751" s="1">
        <v>0</v>
      </c>
      <c r="AB3751" s="1">
        <v>99</v>
      </c>
      <c r="AC3751" s="1">
        <v>0</v>
      </c>
      <c r="AD3751" s="1">
        <v>0</v>
      </c>
      <c r="AE3751" s="1">
        <v>0</v>
      </c>
      <c r="AF3751" s="1">
        <v>0</v>
      </c>
      <c r="AG3751" s="1">
        <v>0</v>
      </c>
      <c r="AH3751" s="1">
        <v>0</v>
      </c>
      <c r="AI3751" s="1">
        <v>0</v>
      </c>
      <c r="AJ3751" s="1">
        <v>0</v>
      </c>
      <c r="AK3751" s="1"/>
      <c r="AL3751" s="1">
        <v>695.04510498046875</v>
      </c>
      <c r="AM3751" s="1">
        <v>330.08538818359375</v>
      </c>
      <c r="AN3751" s="1">
        <v>364.959716796875</v>
      </c>
      <c r="AO3751" t="s">
        <v>16561</v>
      </c>
    </row>
    <row r="3752" spans="1:41" x14ac:dyDescent="0.25">
      <c r="A3752" s="1">
        <v>2020</v>
      </c>
      <c r="B3752" t="s">
        <v>2753</v>
      </c>
      <c r="C3752" t="s">
        <v>7088</v>
      </c>
      <c r="D3752" t="s">
        <v>7224</v>
      </c>
      <c r="E3752" t="s">
        <v>7832</v>
      </c>
      <c r="F3752" t="s">
        <v>9553</v>
      </c>
      <c r="G3752" t="s">
        <v>11721</v>
      </c>
      <c r="H3752" t="s">
        <v>12709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236.36344</v>
      </c>
      <c r="S3752" s="1">
        <v>916.5402317411266</v>
      </c>
      <c r="T3752" s="1">
        <v>0</v>
      </c>
      <c r="U3752" s="1">
        <v>0</v>
      </c>
      <c r="V3752" s="1">
        <v>700</v>
      </c>
      <c r="W3752" s="1">
        <v>480</v>
      </c>
      <c r="X3752" s="1">
        <v>0</v>
      </c>
      <c r="Y3752" s="1"/>
      <c r="Z3752" s="1">
        <v>0</v>
      </c>
      <c r="AA3752" s="1">
        <v>789</v>
      </c>
      <c r="AB3752" s="1">
        <v>0</v>
      </c>
      <c r="AC3752" s="1">
        <v>0</v>
      </c>
      <c r="AD3752" s="1">
        <v>0</v>
      </c>
      <c r="AE3752" s="1">
        <v>0</v>
      </c>
      <c r="AF3752" s="1">
        <v>83.031788215130518</v>
      </c>
      <c r="AG3752" s="1">
        <v>398</v>
      </c>
      <c r="AH3752" s="1">
        <v>446.63235885613682</v>
      </c>
      <c r="AI3752" s="1">
        <v>0</v>
      </c>
      <c r="AJ3752" s="1">
        <v>0</v>
      </c>
      <c r="AK3752" s="1">
        <v>20</v>
      </c>
      <c r="AL3752" s="1">
        <v>4069.56787109375</v>
      </c>
      <c r="AM3752" s="1">
        <v>2206.39501953125</v>
      </c>
      <c r="AN3752" s="1">
        <v>1863.172607421875</v>
      </c>
      <c r="AO3752" t="s">
        <v>16562</v>
      </c>
    </row>
    <row r="3753" spans="1:41" x14ac:dyDescent="0.25">
      <c r="A3753" s="1">
        <v>2020</v>
      </c>
      <c r="B3753" t="s">
        <v>2754</v>
      </c>
      <c r="C3753" t="s">
        <v>7088</v>
      </c>
      <c r="D3753" t="s">
        <v>7224</v>
      </c>
      <c r="E3753" t="s">
        <v>7832</v>
      </c>
      <c r="F3753" t="s">
        <v>9553</v>
      </c>
      <c r="G3753" t="s">
        <v>11721</v>
      </c>
      <c r="H3753" t="s">
        <v>12709</v>
      </c>
      <c r="I3753" s="1"/>
      <c r="J3753" s="1">
        <v>0</v>
      </c>
      <c r="K3753" s="1">
        <v>41</v>
      </c>
      <c r="L3753" s="1">
        <v>0</v>
      </c>
      <c r="M3753" s="1">
        <v>103.5</v>
      </c>
      <c r="N3753" s="1">
        <v>0</v>
      </c>
      <c r="O3753" s="1">
        <v>0</v>
      </c>
      <c r="P3753" s="1">
        <v>40.774999999999999</v>
      </c>
      <c r="Q3753" s="1">
        <v>0</v>
      </c>
      <c r="R3753" s="1">
        <v>250.59417402351349</v>
      </c>
      <c r="S3753" s="1">
        <v>0</v>
      </c>
      <c r="T3753" s="1">
        <v>0</v>
      </c>
      <c r="U3753" s="1"/>
      <c r="V3753" s="1">
        <v>0</v>
      </c>
      <c r="W3753" s="1">
        <v>56.307578685131489</v>
      </c>
      <c r="X3753" s="1">
        <v>179.108</v>
      </c>
      <c r="Y3753" s="1">
        <v>0</v>
      </c>
      <c r="Z3753" s="1">
        <v>0</v>
      </c>
      <c r="AA3753" s="1">
        <v>0</v>
      </c>
      <c r="AB3753" s="1">
        <v>202</v>
      </c>
      <c r="AC3753" s="1"/>
      <c r="AD3753" s="1">
        <v>0</v>
      </c>
      <c r="AE3753" s="1">
        <v>0</v>
      </c>
      <c r="AF3753" s="1">
        <v>229.73713352985601</v>
      </c>
      <c r="AG3753" s="1">
        <v>2364.6323887469939</v>
      </c>
      <c r="AH3753" s="1">
        <v>0</v>
      </c>
      <c r="AI3753" s="1">
        <v>0</v>
      </c>
      <c r="AJ3753" s="1">
        <v>0</v>
      </c>
      <c r="AK3753" s="1"/>
      <c r="AL3753" s="1">
        <v>3467.654296875</v>
      </c>
      <c r="AM3753" s="1">
        <v>2885.73876953125</v>
      </c>
      <c r="AN3753" s="1">
        <v>581.91552734375</v>
      </c>
      <c r="AO3753" t="s">
        <v>16563</v>
      </c>
    </row>
    <row r="3754" spans="1:41" x14ac:dyDescent="0.25">
      <c r="A3754" s="1">
        <v>2020</v>
      </c>
      <c r="B3754" t="s">
        <v>2755</v>
      </c>
      <c r="C3754" t="s">
        <v>7088</v>
      </c>
      <c r="D3754" t="s">
        <v>7224</v>
      </c>
      <c r="E3754" t="s">
        <v>7832</v>
      </c>
      <c r="F3754" t="s">
        <v>9553</v>
      </c>
      <c r="G3754" t="s">
        <v>11721</v>
      </c>
      <c r="H3754" t="s">
        <v>12709</v>
      </c>
      <c r="I3754" s="1">
        <v>0</v>
      </c>
      <c r="J3754" s="1">
        <v>0</v>
      </c>
      <c r="K3754" s="1">
        <v>15</v>
      </c>
      <c r="L3754" s="1">
        <v>0</v>
      </c>
      <c r="M3754" s="1">
        <v>0</v>
      </c>
      <c r="N3754" s="1">
        <v>0</v>
      </c>
      <c r="O3754" s="1">
        <v>0</v>
      </c>
      <c r="P3754" s="1">
        <v>275</v>
      </c>
      <c r="Q3754" s="1">
        <v>0</v>
      </c>
      <c r="R3754" s="1">
        <v>191.82852999999989</v>
      </c>
      <c r="S3754" s="1"/>
      <c r="T3754" s="1">
        <v>0</v>
      </c>
      <c r="U3754" s="1">
        <v>0</v>
      </c>
      <c r="V3754" s="1">
        <v>276</v>
      </c>
      <c r="W3754" s="1">
        <v>635</v>
      </c>
      <c r="X3754" s="1">
        <v>0</v>
      </c>
      <c r="Y3754" s="1">
        <v>0</v>
      </c>
      <c r="Z3754" s="1">
        <v>0</v>
      </c>
      <c r="AA3754" s="1">
        <v>0</v>
      </c>
      <c r="AB3754" s="1">
        <v>0</v>
      </c>
      <c r="AC3754" s="1">
        <v>0</v>
      </c>
      <c r="AD3754" s="1">
        <v>0</v>
      </c>
      <c r="AE3754" s="1"/>
      <c r="AF3754" s="1">
        <v>11.19103088946623</v>
      </c>
      <c r="AG3754" s="1">
        <v>731</v>
      </c>
      <c r="AH3754" s="1">
        <v>435</v>
      </c>
      <c r="AI3754" s="1">
        <v>0</v>
      </c>
      <c r="AJ3754" s="1">
        <v>0</v>
      </c>
      <c r="AK3754" s="1">
        <v>20</v>
      </c>
      <c r="AL3754" s="1">
        <v>2590.01953125</v>
      </c>
      <c r="AM3754" s="1">
        <v>1485.01953125</v>
      </c>
      <c r="AN3754" s="1">
        <v>1105</v>
      </c>
      <c r="AO3754" t="s">
        <v>16564</v>
      </c>
    </row>
    <row r="3755" spans="1:41" x14ac:dyDescent="0.25">
      <c r="A3755" s="1">
        <v>2020</v>
      </c>
      <c r="B3755" t="s">
        <v>2756</v>
      </c>
      <c r="C3755" t="s">
        <v>7088</v>
      </c>
      <c r="D3755" t="s">
        <v>7224</v>
      </c>
      <c r="E3755" t="s">
        <v>7832</v>
      </c>
      <c r="F3755" t="s">
        <v>9553</v>
      </c>
      <c r="G3755" t="s">
        <v>11721</v>
      </c>
      <c r="H3755" t="s">
        <v>12709</v>
      </c>
      <c r="I3755" s="1">
        <v>0</v>
      </c>
      <c r="J3755" s="1">
        <v>0</v>
      </c>
      <c r="K3755" s="1">
        <v>61</v>
      </c>
      <c r="L3755" s="1">
        <v>0</v>
      </c>
      <c r="M3755" s="1">
        <v>408</v>
      </c>
      <c r="N3755" s="1">
        <v>0</v>
      </c>
      <c r="O3755" s="1">
        <v>170.87499</v>
      </c>
      <c r="P3755" s="1">
        <v>0</v>
      </c>
      <c r="Q3755" s="1">
        <v>0</v>
      </c>
      <c r="R3755" s="1">
        <v>206.42531819964529</v>
      </c>
      <c r="S3755" s="1">
        <v>0</v>
      </c>
      <c r="T3755" s="1">
        <v>0</v>
      </c>
      <c r="U3755" s="1">
        <v>0</v>
      </c>
      <c r="V3755" s="1">
        <v>429</v>
      </c>
      <c r="W3755" s="1">
        <v>234.6</v>
      </c>
      <c r="X3755" s="1">
        <v>0</v>
      </c>
      <c r="Y3755" s="1"/>
      <c r="Z3755" s="1">
        <v>0</v>
      </c>
      <c r="AA3755" s="1">
        <v>2438</v>
      </c>
      <c r="AB3755" s="1">
        <v>0</v>
      </c>
      <c r="AC3755" s="1">
        <v>0</v>
      </c>
      <c r="AD3755" s="1">
        <v>0</v>
      </c>
      <c r="AE3755" s="1">
        <v>0</v>
      </c>
      <c r="AF3755" s="1">
        <v>63.466000793999989</v>
      </c>
      <c r="AG3755" s="1">
        <v>0</v>
      </c>
      <c r="AH3755" s="1">
        <v>386.90422489999997</v>
      </c>
      <c r="AI3755" s="1">
        <v>0</v>
      </c>
      <c r="AJ3755" s="1">
        <v>0</v>
      </c>
      <c r="AK3755" s="1"/>
      <c r="AL3755" s="1">
        <v>4398.2705078125</v>
      </c>
      <c r="AM3755" s="1">
        <v>3136.891357421875</v>
      </c>
      <c r="AN3755" s="1">
        <v>1261.379150390625</v>
      </c>
      <c r="AO3755" t="s">
        <v>16565</v>
      </c>
    </row>
    <row r="3756" spans="1:41" x14ac:dyDescent="0.25">
      <c r="A3756" s="1">
        <v>2020</v>
      </c>
      <c r="B3756" t="s">
        <v>2757</v>
      </c>
      <c r="C3756" t="s">
        <v>7088</v>
      </c>
      <c r="D3756" t="s">
        <v>7224</v>
      </c>
      <c r="E3756" t="s">
        <v>7832</v>
      </c>
      <c r="F3756" t="s">
        <v>9553</v>
      </c>
      <c r="G3756" t="s">
        <v>11721</v>
      </c>
      <c r="H3756" t="s">
        <v>12709</v>
      </c>
      <c r="I3756" s="1">
        <v>0</v>
      </c>
      <c r="J3756" s="1"/>
      <c r="K3756" s="1">
        <v>67.559569999999994</v>
      </c>
      <c r="L3756" s="1">
        <v>21.425999999999998</v>
      </c>
      <c r="M3756" s="1">
        <v>0</v>
      </c>
      <c r="N3756" s="1">
        <v>0</v>
      </c>
      <c r="O3756" s="1">
        <v>174.444648</v>
      </c>
      <c r="P3756" s="1">
        <v>0</v>
      </c>
      <c r="Q3756" s="1">
        <v>0</v>
      </c>
      <c r="R3756" s="1">
        <v>312.75057272759568</v>
      </c>
      <c r="S3756" s="1">
        <v>0</v>
      </c>
      <c r="T3756" s="1">
        <v>53.060399999999987</v>
      </c>
      <c r="U3756" s="1">
        <v>0</v>
      </c>
      <c r="V3756" s="1">
        <v>438</v>
      </c>
      <c r="W3756" s="1">
        <v>52.122049999999987</v>
      </c>
      <c r="X3756" s="1">
        <v>200</v>
      </c>
      <c r="Y3756" s="1">
        <v>0</v>
      </c>
      <c r="Z3756" s="1">
        <v>0</v>
      </c>
      <c r="AA3756" s="1">
        <v>1662</v>
      </c>
      <c r="AB3756" s="1">
        <v>0</v>
      </c>
      <c r="AC3756" s="1">
        <v>0</v>
      </c>
      <c r="AD3756" s="1">
        <v>0</v>
      </c>
      <c r="AE3756" s="1">
        <v>0</v>
      </c>
      <c r="AF3756" s="1">
        <v>65.370412800000011</v>
      </c>
      <c r="AG3756" s="1">
        <v>0</v>
      </c>
      <c r="AH3756" s="1">
        <v>251</v>
      </c>
      <c r="AI3756" s="1">
        <v>0</v>
      </c>
      <c r="AJ3756" s="1">
        <v>0</v>
      </c>
      <c r="AK3756" s="1">
        <v>0</v>
      </c>
      <c r="AL3756" s="1">
        <v>3297.733642578125</v>
      </c>
      <c r="AM3756" s="1">
        <v>2499.546875</v>
      </c>
      <c r="AN3756" s="1">
        <v>798.1866455078125</v>
      </c>
      <c r="AO3756" t="s">
        <v>16566</v>
      </c>
    </row>
    <row r="3757" spans="1:41" x14ac:dyDescent="0.25">
      <c r="A3757" s="1">
        <v>2020</v>
      </c>
      <c r="B3757" t="s">
        <v>2758</v>
      </c>
      <c r="C3757" t="s">
        <v>7088</v>
      </c>
      <c r="D3757" t="s">
        <v>7224</v>
      </c>
      <c r="E3757" t="s">
        <v>7832</v>
      </c>
      <c r="F3757" t="s">
        <v>9553</v>
      </c>
      <c r="G3757" t="s">
        <v>11721</v>
      </c>
      <c r="H3757" t="s">
        <v>12709</v>
      </c>
      <c r="I3757" s="1">
        <v>0</v>
      </c>
      <c r="J3757" s="1"/>
      <c r="K3757" s="1">
        <v>40.014772752174522</v>
      </c>
      <c r="L3757" s="1">
        <v>0</v>
      </c>
      <c r="M3757" s="1">
        <v>122.34375</v>
      </c>
      <c r="N3757" s="1">
        <v>0</v>
      </c>
      <c r="O3757" s="1">
        <v>0</v>
      </c>
      <c r="P3757" s="1">
        <v>40.774999999999999</v>
      </c>
      <c r="Q3757" s="1">
        <v>0</v>
      </c>
      <c r="R3757" s="1">
        <v>225.5609469954602</v>
      </c>
      <c r="S3757" s="1">
        <v>0</v>
      </c>
      <c r="T3757" s="1">
        <v>0</v>
      </c>
      <c r="U3757" s="1"/>
      <c r="V3757" s="1">
        <v>0</v>
      </c>
      <c r="W3757" s="1">
        <v>55.204040160000012</v>
      </c>
      <c r="X3757" s="1">
        <v>0</v>
      </c>
      <c r="Y3757" s="1">
        <v>0</v>
      </c>
      <c r="Z3757" s="1">
        <v>0</v>
      </c>
      <c r="AA3757" s="1">
        <v>0</v>
      </c>
      <c r="AB3757" s="1">
        <v>0</v>
      </c>
      <c r="AC3757" s="1"/>
      <c r="AD3757" s="1">
        <v>0</v>
      </c>
      <c r="AE3757" s="1">
        <v>0</v>
      </c>
      <c r="AF3757" s="1">
        <v>199.4851844903456</v>
      </c>
      <c r="AG3757" s="1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683.3836669921875</v>
      </c>
      <c r="AM3757" s="1">
        <v>465.82113647460938</v>
      </c>
      <c r="AN3757" s="1">
        <v>217.56256103515625</v>
      </c>
      <c r="AO3757" t="s">
        <v>16567</v>
      </c>
    </row>
    <row r="3758" spans="1:41" x14ac:dyDescent="0.25">
      <c r="A3758" s="1">
        <v>2020</v>
      </c>
      <c r="B3758" t="s">
        <v>2759</v>
      </c>
      <c r="C3758" t="s">
        <v>7088</v>
      </c>
      <c r="D3758" t="s">
        <v>7224</v>
      </c>
      <c r="E3758" t="s">
        <v>7832</v>
      </c>
      <c r="F3758" t="s">
        <v>9554</v>
      </c>
      <c r="G3758" t="s">
        <v>11722</v>
      </c>
      <c r="H3758" t="s">
        <v>12709</v>
      </c>
      <c r="I3758" s="1">
        <v>413.09502712999614</v>
      </c>
      <c r="J3758" s="1">
        <v>177.04072591285549</v>
      </c>
      <c r="K3758" s="1">
        <v>112.1257930781418</v>
      </c>
      <c r="L3758" s="1">
        <v>23.605430121714065</v>
      </c>
      <c r="M3758" s="1">
        <v>943.77460305378042</v>
      </c>
      <c r="N3758" s="1">
        <v>512.79964287809196</v>
      </c>
      <c r="O3758" s="1">
        <v>71.996561871227897</v>
      </c>
      <c r="P3758" s="1">
        <v>0</v>
      </c>
      <c r="Q3758" s="1">
        <v>0</v>
      </c>
      <c r="R3758" s="1">
        <v>600.76057155542094</v>
      </c>
      <c r="S3758" s="1">
        <v>531.12217773856639</v>
      </c>
      <c r="T3758" s="1">
        <v>879.30227203384891</v>
      </c>
      <c r="U3758" s="1">
        <v>141.63258073028439</v>
      </c>
      <c r="V3758" s="1">
        <v>0</v>
      </c>
      <c r="W3758" s="1">
        <v>0</v>
      </c>
      <c r="X3758" s="1">
        <v>182.35183113737605</v>
      </c>
      <c r="Y3758" s="1">
        <v>2910.0337553591849</v>
      </c>
      <c r="Z3758" s="1">
        <v>409.17652572979159</v>
      </c>
      <c r="AA3758" s="1">
        <v>8746.1808654307697</v>
      </c>
      <c r="AB3758" s="1">
        <v>135.73122319985586</v>
      </c>
      <c r="AC3758" s="1">
        <v>544.046150730205</v>
      </c>
      <c r="AD3758" s="1">
        <v>427.81690882031955</v>
      </c>
      <c r="AE3758" s="1">
        <v>0</v>
      </c>
      <c r="AF3758" s="1">
        <v>721.06965051388818</v>
      </c>
      <c r="AG3758" s="1">
        <v>10712.427575200605</v>
      </c>
      <c r="AH3758" s="1">
        <v>1215.6796512682743</v>
      </c>
      <c r="AI3758" s="1">
        <v>344.63927977702531</v>
      </c>
      <c r="AJ3758" s="1">
        <v>988.47738634677637</v>
      </c>
      <c r="AK3758" s="1">
        <v>87.34009145034203</v>
      </c>
      <c r="AL3758" s="1">
        <v>31832.224609375</v>
      </c>
      <c r="AM3758" s="1">
        <v>26900.34375</v>
      </c>
      <c r="AN3758" s="1">
        <v>4931.88037109375</v>
      </c>
      <c r="AO3758" t="s">
        <v>16568</v>
      </c>
    </row>
    <row r="3759" spans="1:41" x14ac:dyDescent="0.25">
      <c r="A3759" s="1">
        <v>2020</v>
      </c>
      <c r="B3759" t="s">
        <v>2760</v>
      </c>
      <c r="C3759" t="s">
        <v>7088</v>
      </c>
      <c r="D3759" t="s">
        <v>7224</v>
      </c>
      <c r="E3759" t="s">
        <v>7832</v>
      </c>
      <c r="F3759" t="s">
        <v>9554</v>
      </c>
      <c r="G3759" t="s">
        <v>11722</v>
      </c>
      <c r="H3759" t="s">
        <v>12709</v>
      </c>
      <c r="I3759" s="1">
        <v>0</v>
      </c>
      <c r="J3759" s="1">
        <v>147.11787671396544</v>
      </c>
      <c r="K3759" s="1">
        <v>61.299115297485599</v>
      </c>
      <c r="L3759" s="1">
        <v>502.65274543938187</v>
      </c>
      <c r="M3759" s="1">
        <v>1305.6711558364432</v>
      </c>
      <c r="N3759" s="1">
        <v>718.42563128653114</v>
      </c>
      <c r="O3759" s="1">
        <v>70.800478168595859</v>
      </c>
      <c r="P3759" s="1">
        <v>36.779469178491361</v>
      </c>
      <c r="Q3759" s="1">
        <v>0</v>
      </c>
      <c r="R3759" s="1">
        <v>468.28508995227008</v>
      </c>
      <c r="S3759" s="1">
        <v>551.69203767737031</v>
      </c>
      <c r="T3759" s="1">
        <v>349.40495719566792</v>
      </c>
      <c r="U3759" s="1">
        <v>418.33852549188521</v>
      </c>
      <c r="V3759" s="1">
        <v>0</v>
      </c>
      <c r="W3759" s="1">
        <v>0</v>
      </c>
      <c r="X3759" s="1">
        <v>214.54690354119958</v>
      </c>
      <c r="Y3759" s="1">
        <v>974.65593323002099</v>
      </c>
      <c r="Z3759" s="1">
        <v>122.5982305949712</v>
      </c>
      <c r="AA3759" s="1">
        <v>8387.7856492141036</v>
      </c>
      <c r="AB3759" s="1">
        <v>87.044743722429544</v>
      </c>
      <c r="AC3759" s="1"/>
      <c r="AD3759" s="1">
        <v>493.45787814475904</v>
      </c>
      <c r="AE3759" s="1"/>
      <c r="AF3759" s="1">
        <v>576.21168379636458</v>
      </c>
      <c r="AG3759" s="1">
        <v>1637.4151486810715</v>
      </c>
      <c r="AH3759" s="1">
        <v>909.67887101468625</v>
      </c>
      <c r="AI3759" s="1">
        <v>479.35908162633734</v>
      </c>
      <c r="AJ3759" s="1">
        <v>800.0786112444207</v>
      </c>
      <c r="AK3759" s="1">
        <v>2231.2877968284756</v>
      </c>
      <c r="AL3759" s="1">
        <v>21544.587890625</v>
      </c>
      <c r="AM3759" s="1">
        <v>14790.3447265625</v>
      </c>
      <c r="AN3759" s="1">
        <v>6754.24267578125</v>
      </c>
      <c r="AO3759" t="s">
        <v>16569</v>
      </c>
    </row>
    <row r="3760" spans="1:41" x14ac:dyDescent="0.25">
      <c r="A3760" s="1">
        <v>2020</v>
      </c>
      <c r="B3760" t="s">
        <v>2761</v>
      </c>
      <c r="C3760" t="s">
        <v>7088</v>
      </c>
      <c r="D3760" t="s">
        <v>7224</v>
      </c>
      <c r="E3760" t="s">
        <v>7832</v>
      </c>
      <c r="F3760" t="s">
        <v>9554</v>
      </c>
      <c r="G3760" t="s">
        <v>11722</v>
      </c>
      <c r="H3760" t="s">
        <v>12709</v>
      </c>
      <c r="I3760" s="1">
        <v>779.82882806850739</v>
      </c>
      <c r="J3760" s="1">
        <v>0</v>
      </c>
      <c r="K3760" s="1">
        <v>147.98093004473336</v>
      </c>
      <c r="L3760" s="1">
        <v>720.54756575805516</v>
      </c>
      <c r="M3760" s="1">
        <v>0</v>
      </c>
      <c r="N3760" s="1">
        <v>447.61155347043348</v>
      </c>
      <c r="O3760" s="1">
        <v>347.60997434164841</v>
      </c>
      <c r="P3760" s="1">
        <v>366.97827203223881</v>
      </c>
      <c r="Q3760" s="1">
        <v>188.16182957854235</v>
      </c>
      <c r="R3760" s="1">
        <v>24.162073695102176</v>
      </c>
      <c r="S3760" s="1">
        <v>1941.3150590505434</v>
      </c>
      <c r="T3760" s="1">
        <v>1659.9710889531507</v>
      </c>
      <c r="U3760" s="1">
        <v>220.23487427152526</v>
      </c>
      <c r="V3760" s="1">
        <v>436.2963900827728</v>
      </c>
      <c r="W3760" s="1">
        <v>0</v>
      </c>
      <c r="X3760" s="1">
        <v>1077.4889820502121</v>
      </c>
      <c r="Y3760" s="1">
        <v>0</v>
      </c>
      <c r="Z3760" s="1">
        <v>2407.4406612480825</v>
      </c>
      <c r="AA3760" s="1">
        <v>2411.8627545229915</v>
      </c>
      <c r="AB3760" s="1">
        <v>0</v>
      </c>
      <c r="AC3760" s="1">
        <v>1399.0139369389913</v>
      </c>
      <c r="AD3760" s="1">
        <v>3254.1754235066142</v>
      </c>
      <c r="AE3760" s="1">
        <v>0</v>
      </c>
      <c r="AF3760" s="1">
        <v>631.8193421708786</v>
      </c>
      <c r="AG3760" s="1">
        <v>40417.559743906211</v>
      </c>
      <c r="AH3760" s="1">
        <v>1174.3304705031642</v>
      </c>
      <c r="AI3760" s="1">
        <v>384.30780154487229</v>
      </c>
      <c r="AJ3760" s="1">
        <v>11843.943174951539</v>
      </c>
      <c r="AK3760" s="1">
        <v>205.91558597364511</v>
      </c>
      <c r="AL3760" s="1">
        <v>72488.5546875</v>
      </c>
      <c r="AM3760" s="1">
        <v>62295.4609375</v>
      </c>
      <c r="AN3760" s="1">
        <v>10193.0947265625</v>
      </c>
      <c r="AO3760" t="s">
        <v>16570</v>
      </c>
    </row>
    <row r="3761" spans="1:41" x14ac:dyDescent="0.25">
      <c r="A3761" s="1">
        <v>2020</v>
      </c>
      <c r="B3761" t="s">
        <v>2762</v>
      </c>
      <c r="C3761" t="s">
        <v>7088</v>
      </c>
      <c r="D3761" t="s">
        <v>7224</v>
      </c>
      <c r="E3761" t="s">
        <v>7832</v>
      </c>
      <c r="F3761" t="s">
        <v>9554</v>
      </c>
      <c r="G3761" t="s">
        <v>11722</v>
      </c>
      <c r="H3761" t="s">
        <v>12709</v>
      </c>
      <c r="I3761" s="1">
        <v>802.02008597993199</v>
      </c>
      <c r="J3761" s="1">
        <v>0</v>
      </c>
      <c r="K3761" s="1">
        <v>192.16296420852245</v>
      </c>
      <c r="L3761" s="1">
        <v>91.419805879019705</v>
      </c>
      <c r="M3761" s="1">
        <v>1252.8287617595017</v>
      </c>
      <c r="N3761" s="1">
        <v>684.31498912615564</v>
      </c>
      <c r="O3761" s="1">
        <v>357.50176381589125</v>
      </c>
      <c r="P3761" s="1">
        <v>262.09806731370327</v>
      </c>
      <c r="Q3761" s="1">
        <v>234.82431837738375</v>
      </c>
      <c r="R3761" s="1">
        <v>498.58462312403054</v>
      </c>
      <c r="S3761" s="1">
        <v>1404.6108009331365</v>
      </c>
      <c r="T3761" s="1">
        <v>1100.8118827175538</v>
      </c>
      <c r="U3761" s="1">
        <v>345.96944885408834</v>
      </c>
      <c r="V3761" s="1">
        <v>781.05224059483578</v>
      </c>
      <c r="W3761" s="1">
        <v>0</v>
      </c>
      <c r="X3761" s="1">
        <v>323.95321119973727</v>
      </c>
      <c r="Y3761" s="1">
        <v>0</v>
      </c>
      <c r="Z3761" s="1">
        <v>1970.8684501199648</v>
      </c>
      <c r="AA3761" s="1">
        <v>2354.6890367463102</v>
      </c>
      <c r="AB3761" s="1">
        <v>0</v>
      </c>
      <c r="AC3761" s="1">
        <v>1438.8250826402673</v>
      </c>
      <c r="AD3761" s="1">
        <v>2973.3376435887922</v>
      </c>
      <c r="AE3761" s="1">
        <v>76.532635655601354</v>
      </c>
      <c r="AF3761" s="1">
        <v>1397.4963344689636</v>
      </c>
      <c r="AG3761" s="1">
        <v>19204.449588209667</v>
      </c>
      <c r="AH3761" s="1">
        <v>943.20392770366971</v>
      </c>
      <c r="AI3761" s="1">
        <v>395.24388550906451</v>
      </c>
      <c r="AJ3761" s="1">
        <v>16650.566020304941</v>
      </c>
      <c r="AK3761" s="1">
        <v>211.77523838947224</v>
      </c>
      <c r="AL3761" s="1">
        <v>55949.13671875</v>
      </c>
      <c r="AM3761" s="1">
        <v>46793.7109375</v>
      </c>
      <c r="AN3761" s="1">
        <v>9155.4296875</v>
      </c>
      <c r="AO3761" t="s">
        <v>16571</v>
      </c>
    </row>
    <row r="3762" spans="1:41" x14ac:dyDescent="0.25">
      <c r="A3762" s="1">
        <v>2020</v>
      </c>
      <c r="B3762" t="s">
        <v>2763</v>
      </c>
      <c r="C3762" t="s">
        <v>7088</v>
      </c>
      <c r="D3762" t="s">
        <v>7224</v>
      </c>
      <c r="E3762" t="s">
        <v>7832</v>
      </c>
      <c r="F3762" t="s">
        <v>9554</v>
      </c>
      <c r="G3762" t="s">
        <v>11722</v>
      </c>
      <c r="H3762" t="s">
        <v>12709</v>
      </c>
      <c r="I3762" s="1">
        <v>502.36172321852257</v>
      </c>
      <c r="J3762" s="1">
        <v>0</v>
      </c>
      <c r="K3762" s="1">
        <v>110.29858307103677</v>
      </c>
      <c r="L3762" s="1">
        <v>160.6263878960512</v>
      </c>
      <c r="M3762" s="1">
        <v>425.82163234188073</v>
      </c>
      <c r="N3762" s="1">
        <v>490.88825579316909</v>
      </c>
      <c r="O3762" s="1">
        <v>367.60804209767423</v>
      </c>
      <c r="P3762" s="1">
        <v>244.71268491546056</v>
      </c>
      <c r="Q3762" s="1">
        <v>96.761931140837092</v>
      </c>
      <c r="R3762" s="1">
        <v>593.79279108344383</v>
      </c>
      <c r="S3762" s="1">
        <v>323.40883469003597</v>
      </c>
      <c r="T3762" s="1">
        <v>1293.6353387601439</v>
      </c>
      <c r="U3762" s="1">
        <v>237.16647877269307</v>
      </c>
      <c r="V3762" s="1">
        <v>226.38618428302519</v>
      </c>
      <c r="W3762" s="1">
        <v>0</v>
      </c>
      <c r="X3762" s="1">
        <v>592.91619693173266</v>
      </c>
      <c r="Y3762" s="1">
        <v>0</v>
      </c>
      <c r="Z3762" s="1">
        <v>1303.8912367887774</v>
      </c>
      <c r="AA3762" s="1">
        <v>3330.0329678584039</v>
      </c>
      <c r="AB3762" s="1">
        <v>0</v>
      </c>
      <c r="AC3762" s="1">
        <v>1654.2264871744933</v>
      </c>
      <c r="AD3762" s="1">
        <v>1876.8492706511754</v>
      </c>
      <c r="AE3762" s="1">
        <v>0</v>
      </c>
      <c r="AF3762" s="1">
        <v>393.91196065246379</v>
      </c>
      <c r="AG3762" s="1">
        <v>2577.5684124795866</v>
      </c>
      <c r="AH3762" s="1">
        <v>1471.5101978396638</v>
      </c>
      <c r="AI3762" s="1">
        <v>0</v>
      </c>
      <c r="AJ3762" s="1">
        <v>10586.249188853844</v>
      </c>
      <c r="AK3762" s="1">
        <v>217.76194869129091</v>
      </c>
      <c r="AL3762" s="1">
        <v>29078.388671875</v>
      </c>
      <c r="AM3762" s="1">
        <v>22398.578125</v>
      </c>
      <c r="AN3762" s="1">
        <v>6679.81005859375</v>
      </c>
      <c r="AO3762" t="s">
        <v>16572</v>
      </c>
    </row>
    <row r="3763" spans="1:41" x14ac:dyDescent="0.25">
      <c r="A3763" s="1">
        <v>2020</v>
      </c>
      <c r="B3763" t="s">
        <v>2764</v>
      </c>
      <c r="C3763" t="s">
        <v>7088</v>
      </c>
      <c r="D3763" t="s">
        <v>7224</v>
      </c>
      <c r="E3763" t="s">
        <v>7832</v>
      </c>
      <c r="F3763" t="s">
        <v>9554</v>
      </c>
      <c r="G3763" t="s">
        <v>11722</v>
      </c>
      <c r="H3763" t="s">
        <v>12709</v>
      </c>
      <c r="I3763" s="1">
        <v>121.02820930187598</v>
      </c>
      <c r="J3763" s="1">
        <v>160.44707611490338</v>
      </c>
      <c r="K3763" s="1">
        <v>66.56551511603179</v>
      </c>
      <c r="L3763" s="1">
        <v>24.205641860375195</v>
      </c>
      <c r="M3763" s="1">
        <v>1563.2306083953556</v>
      </c>
      <c r="N3763" s="1">
        <v>485.92826034703205</v>
      </c>
      <c r="O3763" s="1">
        <v>70.196361395088061</v>
      </c>
      <c r="P3763" s="1">
        <v>36.308462790562793</v>
      </c>
      <c r="Q3763" s="1">
        <v>0</v>
      </c>
      <c r="R3763" s="1">
        <v>438.23601689696631</v>
      </c>
      <c r="S3763" s="1">
        <v>544.62694185844191</v>
      </c>
      <c r="T3763" s="1">
        <v>344.93039651034655</v>
      </c>
      <c r="U3763" s="1">
        <v>363.08462790562794</v>
      </c>
      <c r="V3763" s="1">
        <v>0</v>
      </c>
      <c r="W3763" s="1">
        <v>0</v>
      </c>
      <c r="X3763" s="1">
        <v>58.751557913532032</v>
      </c>
      <c r="Y3763" s="1">
        <v>3921.3139813807816</v>
      </c>
      <c r="Z3763" s="1">
        <v>665.65515116031781</v>
      </c>
      <c r="AA3763" s="1">
        <v>8827.1262359510329</v>
      </c>
      <c r="AB3763" s="1"/>
      <c r="AC3763" s="1">
        <v>767.92398802040304</v>
      </c>
      <c r="AD3763" s="1">
        <v>491.63292499247598</v>
      </c>
      <c r="AE3763" s="1">
        <v>580.93540464900468</v>
      </c>
      <c r="AF3763" s="1">
        <v>733.48405821129882</v>
      </c>
      <c r="AG3763" s="1">
        <v>13576.944519484447</v>
      </c>
      <c r="AH3763" s="1">
        <v>2108.3114060386793</v>
      </c>
      <c r="AI3763" s="1">
        <v>283.2060097663898</v>
      </c>
      <c r="AJ3763" s="1">
        <v>4134.291218352645</v>
      </c>
      <c r="AK3763" s="1">
        <v>2305.1647852878332</v>
      </c>
      <c r="AL3763" s="1">
        <v>42673.53125</v>
      </c>
      <c r="AM3763" s="1">
        <v>34836.9140625</v>
      </c>
      <c r="AN3763" s="1">
        <v>7836.6162109375</v>
      </c>
      <c r="AO3763" t="s">
        <v>16573</v>
      </c>
    </row>
    <row r="3764" spans="1:41" x14ac:dyDescent="0.25">
      <c r="A3764" s="1">
        <v>2020</v>
      </c>
      <c r="B3764" t="s">
        <v>2765</v>
      </c>
      <c r="C3764" t="s">
        <v>7088</v>
      </c>
      <c r="D3764" t="s">
        <v>7224</v>
      </c>
      <c r="E3764" t="s">
        <v>7832</v>
      </c>
      <c r="F3764" t="s">
        <v>9554</v>
      </c>
      <c r="G3764" t="s">
        <v>11722</v>
      </c>
      <c r="H3764" t="s">
        <v>12709</v>
      </c>
      <c r="I3764" s="1">
        <v>338.13413926124537</v>
      </c>
      <c r="J3764" s="1">
        <v>2857.5106358880653</v>
      </c>
      <c r="K3764" s="1">
        <v>147.18258468302602</v>
      </c>
      <c r="L3764" s="1">
        <v>460.08415669972732</v>
      </c>
      <c r="M3764" s="1">
        <v>0</v>
      </c>
      <c r="N3764" s="1">
        <v>66.518191330081052</v>
      </c>
      <c r="O3764" s="1">
        <v>378.04505405929399</v>
      </c>
      <c r="P3764" s="1">
        <v>486.69143323175973</v>
      </c>
      <c r="Q3764" s="1">
        <v>96.57643162831809</v>
      </c>
      <c r="R3764" s="1">
        <v>222.15125826601115</v>
      </c>
      <c r="S3764" s="1">
        <v>110.86365221680177</v>
      </c>
      <c r="T3764" s="1">
        <v>831.47739162601317</v>
      </c>
      <c r="U3764" s="1">
        <v>0</v>
      </c>
      <c r="V3764" s="1">
        <v>232.81366965528369</v>
      </c>
      <c r="W3764" s="1">
        <v>0</v>
      </c>
      <c r="X3764" s="1">
        <v>610.89664709210547</v>
      </c>
      <c r="Y3764" s="1">
        <v>0</v>
      </c>
      <c r="Z3764" s="1">
        <v>1603.0884110549534</v>
      </c>
      <c r="AA3764" s="1">
        <v>3509.9432291839439</v>
      </c>
      <c r="AB3764" s="1">
        <v>142.57841720646223</v>
      </c>
      <c r="AC3764" s="1">
        <v>429.94632738556385</v>
      </c>
      <c r="AD3764" s="1">
        <v>1533.2464697756616</v>
      </c>
      <c r="AE3764" s="1">
        <v>0</v>
      </c>
      <c r="AF3764" s="1">
        <v>590.23808440225253</v>
      </c>
      <c r="AG3764" s="1">
        <v>1790.4479833013484</v>
      </c>
      <c r="AH3764" s="1">
        <v>1129.7006160892099</v>
      </c>
      <c r="AI3764" s="1">
        <v>0</v>
      </c>
      <c r="AJ3764" s="1">
        <v>1053.2046960596167</v>
      </c>
      <c r="AK3764" s="1">
        <v>314.85277229571699</v>
      </c>
      <c r="AL3764" s="1">
        <v>18936.193359375</v>
      </c>
      <c r="AM3764" s="1">
        <v>13737.349609375</v>
      </c>
      <c r="AN3764" s="1">
        <v>5198.84326171875</v>
      </c>
      <c r="AO3764" t="s">
        <v>16574</v>
      </c>
    </row>
    <row r="3765" spans="1:41" x14ac:dyDescent="0.25">
      <c r="A3765" s="1">
        <v>2020</v>
      </c>
      <c r="B3765" t="s">
        <v>2766</v>
      </c>
      <c r="C3765" t="s">
        <v>7088</v>
      </c>
      <c r="D3765" t="s">
        <v>7224</v>
      </c>
      <c r="E3765" t="s">
        <v>7832</v>
      </c>
      <c r="F3765" t="s">
        <v>9554</v>
      </c>
      <c r="G3765" t="s">
        <v>11722</v>
      </c>
      <c r="H3765" t="s">
        <v>12709</v>
      </c>
      <c r="I3765" s="1">
        <v>286.1091653141587</v>
      </c>
      <c r="J3765" s="1">
        <v>370.79747824714968</v>
      </c>
      <c r="K3765" s="1">
        <v>62.944016369114919</v>
      </c>
      <c r="L3765" s="1">
        <v>188.83204910734474</v>
      </c>
      <c r="M3765" s="1">
        <v>286.1091653141587</v>
      </c>
      <c r="N3765" s="1">
        <v>61.54208145907554</v>
      </c>
      <c r="O3765" s="1">
        <v>69.810636336654724</v>
      </c>
      <c r="P3765" s="1">
        <v>0</v>
      </c>
      <c r="Q3765" s="1">
        <v>0</v>
      </c>
      <c r="R3765" s="1">
        <v>226.7315444653386</v>
      </c>
      <c r="S3765" s="1">
        <v>514.9964975654857</v>
      </c>
      <c r="T3765" s="1">
        <v>852.60531263619305</v>
      </c>
      <c r="U3765" s="1">
        <v>0</v>
      </c>
      <c r="V3765" s="1">
        <v>96.132679545557338</v>
      </c>
      <c r="W3765" s="1">
        <v>0</v>
      </c>
      <c r="X3765" s="1">
        <v>368.72258376193247</v>
      </c>
      <c r="Y3765" s="1">
        <v>2609.3155876651276</v>
      </c>
      <c r="Z3765" s="1">
        <v>1203.0363403621764</v>
      </c>
      <c r="AA3765" s="1">
        <v>3377.586218296658</v>
      </c>
      <c r="AB3765" s="1">
        <v>147.63232930210589</v>
      </c>
      <c r="AC3765" s="1">
        <v>446.72856184820495</v>
      </c>
      <c r="AD3765" s="1">
        <v>153.27805998211275</v>
      </c>
      <c r="AE3765" s="1">
        <v>0</v>
      </c>
      <c r="AF3765" s="1">
        <v>909.31761663316479</v>
      </c>
      <c r="AG3765" s="1">
        <v>1824.232038043076</v>
      </c>
      <c r="AH3765" s="1">
        <v>1144.4366612566348</v>
      </c>
      <c r="AI3765" s="1">
        <v>0</v>
      </c>
      <c r="AJ3765" s="1">
        <v>1162.747647836741</v>
      </c>
      <c r="AK3765" s="1">
        <v>171.66549918849523</v>
      </c>
      <c r="AL3765" s="1">
        <v>16535.310546875</v>
      </c>
      <c r="AM3765" s="1">
        <v>12763.109375</v>
      </c>
      <c r="AN3765" s="1">
        <v>3772.200927734375</v>
      </c>
      <c r="AO3765" t="s">
        <v>16575</v>
      </c>
    </row>
    <row r="3766" spans="1:41" x14ac:dyDescent="0.25">
      <c r="A3766" s="1">
        <v>2020</v>
      </c>
      <c r="B3766" t="s">
        <v>2767</v>
      </c>
      <c r="C3766" t="s">
        <v>7088</v>
      </c>
      <c r="D3766" t="s">
        <v>7224</v>
      </c>
      <c r="E3766" t="s">
        <v>7832</v>
      </c>
      <c r="F3766" t="s">
        <v>9554</v>
      </c>
      <c r="G3766" t="s">
        <v>11723</v>
      </c>
      <c r="H3766" t="s">
        <v>12709</v>
      </c>
      <c r="I3766" s="1">
        <v>323.66843999999998</v>
      </c>
      <c r="J3766" s="1">
        <v>2735.2609909500002</v>
      </c>
      <c r="K3766" s="1">
        <v>196.442442</v>
      </c>
      <c r="L3766" s="1">
        <v>444.58949999999999</v>
      </c>
      <c r="M3766" s="1">
        <v>0</v>
      </c>
      <c r="N3766" s="1">
        <v>62.485199999999999</v>
      </c>
      <c r="O3766" s="1">
        <v>354.08110099999988</v>
      </c>
      <c r="P3766" s="1">
        <v>454.57622123399989</v>
      </c>
      <c r="Q3766" s="1">
        <v>90.721012176000002</v>
      </c>
      <c r="R3766" s="1">
        <v>207.60657205369051</v>
      </c>
      <c r="S3766" s="1">
        <v>104</v>
      </c>
      <c r="T3766" s="1">
        <v>795.90599999999995</v>
      </c>
      <c r="U3766" s="1">
        <v>0</v>
      </c>
      <c r="V3766" s="1">
        <v>219</v>
      </c>
      <c r="W3766" s="1"/>
      <c r="X3766" s="1">
        <v>584.76190897945969</v>
      </c>
      <c r="Y3766" s="1">
        <v>0</v>
      </c>
      <c r="Z3766" s="1">
        <v>1506</v>
      </c>
      <c r="AA3766" s="1">
        <v>3622</v>
      </c>
      <c r="AB3766" s="1">
        <v>128.607</v>
      </c>
      <c r="AC3766" s="1">
        <v>403.48315000000002</v>
      </c>
      <c r="AD3766" s="1">
        <v>1440.2858886799111</v>
      </c>
      <c r="AE3766" s="1">
        <v>0</v>
      </c>
      <c r="AF3766" s="1">
        <v>564.9871392</v>
      </c>
      <c r="AG3766" s="1">
        <v>1715</v>
      </c>
      <c r="AH3766" s="1">
        <v>1090</v>
      </c>
      <c r="AI3766" s="1">
        <v>0</v>
      </c>
      <c r="AJ3766" s="1">
        <v>1008.1476</v>
      </c>
      <c r="AK3766" s="1">
        <v>295.47359999999998</v>
      </c>
      <c r="AL3766" s="1">
        <v>18347.0859375</v>
      </c>
      <c r="AM3766" s="1">
        <v>13357.5263671875</v>
      </c>
      <c r="AN3766" s="1">
        <v>4989.55810546875</v>
      </c>
      <c r="AO3766" t="s">
        <v>16576</v>
      </c>
    </row>
    <row r="3767" spans="1:41" x14ac:dyDescent="0.25">
      <c r="A3767" s="1">
        <v>2020</v>
      </c>
      <c r="B3767" t="s">
        <v>2768</v>
      </c>
      <c r="C3767" t="s">
        <v>7088</v>
      </c>
      <c r="D3767" t="s">
        <v>7224</v>
      </c>
      <c r="E3767" t="s">
        <v>7832</v>
      </c>
      <c r="F3767" t="s">
        <v>9554</v>
      </c>
      <c r="G3767" t="s">
        <v>11723</v>
      </c>
      <c r="H3767" t="s">
        <v>12709</v>
      </c>
      <c r="I3767" s="1">
        <v>765</v>
      </c>
      <c r="J3767" s="1">
        <v>0</v>
      </c>
      <c r="K3767" s="1">
        <v>145</v>
      </c>
      <c r="L3767" s="1">
        <v>706.846</v>
      </c>
      <c r="M3767" s="1">
        <v>0</v>
      </c>
      <c r="N3767" s="1">
        <v>439.1</v>
      </c>
      <c r="O3767" s="1">
        <v>341</v>
      </c>
      <c r="P3767" s="1">
        <v>360</v>
      </c>
      <c r="Q3767" s="1">
        <v>184.58384000000001</v>
      </c>
      <c r="R3767" s="1">
        <v>23.70262</v>
      </c>
      <c r="S3767" s="1">
        <v>1904.141867999999</v>
      </c>
      <c r="T3767" s="1">
        <v>1628</v>
      </c>
      <c r="U3767" s="1">
        <v>216.04900000000001</v>
      </c>
      <c r="V3767" s="1">
        <v>428</v>
      </c>
      <c r="W3767" s="1"/>
      <c r="X3767" s="1">
        <v>1543.93289</v>
      </c>
      <c r="Y3767" s="1">
        <v>0</v>
      </c>
      <c r="Z3767" s="1">
        <v>2361.6619949999999</v>
      </c>
      <c r="AA3767" s="1">
        <v>2366</v>
      </c>
      <c r="AB3767" s="1">
        <v>0</v>
      </c>
      <c r="AC3767" s="1">
        <v>1372.4110000000001</v>
      </c>
      <c r="AD3767" s="1">
        <v>3276.2956800000002</v>
      </c>
      <c r="AE3767" s="1"/>
      <c r="AF3767" s="1">
        <v>619.80498715066847</v>
      </c>
      <c r="AG3767" s="1">
        <v>39649</v>
      </c>
      <c r="AH3767" s="1">
        <v>1152</v>
      </c>
      <c r="AI3767" s="1">
        <v>377</v>
      </c>
      <c r="AJ3767" s="1">
        <v>11618.72478</v>
      </c>
      <c r="AK3767" s="1">
        <v>202</v>
      </c>
      <c r="AL3767" s="1">
        <v>71680.2578125</v>
      </c>
      <c r="AM3767" s="1">
        <v>61110.88671875</v>
      </c>
      <c r="AN3767" s="1">
        <v>10569.3701171875</v>
      </c>
      <c r="AO3767" t="s">
        <v>16577</v>
      </c>
    </row>
    <row r="3768" spans="1:41" x14ac:dyDescent="0.25">
      <c r="A3768" s="1">
        <v>2020</v>
      </c>
      <c r="B3768" t="s">
        <v>2769</v>
      </c>
      <c r="C3768" t="s">
        <v>7088</v>
      </c>
      <c r="D3768" t="s">
        <v>7224</v>
      </c>
      <c r="E3768" t="s">
        <v>7832</v>
      </c>
      <c r="F3768" t="s">
        <v>9554</v>
      </c>
      <c r="G3768" t="s">
        <v>11723</v>
      </c>
      <c r="H3768" t="s">
        <v>12709</v>
      </c>
      <c r="I3768" s="1"/>
      <c r="J3768" s="1">
        <v>122.64</v>
      </c>
      <c r="K3768" s="1">
        <v>59</v>
      </c>
      <c r="L3768" s="1">
        <v>470.9611237362048</v>
      </c>
      <c r="M3768" s="1">
        <v>1224.75</v>
      </c>
      <c r="N3768" s="1">
        <v>680.346</v>
      </c>
      <c r="O3768" s="1">
        <v>68.646602274339259</v>
      </c>
      <c r="P3768" s="1">
        <v>34.950000000000003</v>
      </c>
      <c r="Q3768" s="1">
        <v>0</v>
      </c>
      <c r="R3768" s="1">
        <v>438.53980454114861</v>
      </c>
      <c r="S3768" s="1">
        <v>522</v>
      </c>
      <c r="T3768" s="1">
        <v>330.6</v>
      </c>
      <c r="U3768" s="1">
        <v>300</v>
      </c>
      <c r="V3768" s="1">
        <v>0</v>
      </c>
      <c r="W3768" s="1">
        <v>0</v>
      </c>
      <c r="X3768" s="1">
        <v>215</v>
      </c>
      <c r="Y3768" s="1">
        <v>965</v>
      </c>
      <c r="Z3768" s="1">
        <v>116.4224570123649</v>
      </c>
      <c r="AA3768" s="1">
        <v>7972.5296674512883</v>
      </c>
      <c r="AB3768" s="1">
        <v>71</v>
      </c>
      <c r="AC3768" s="1"/>
      <c r="AD3768" s="1">
        <v>468.61451153999991</v>
      </c>
      <c r="AE3768" s="1">
        <v>0</v>
      </c>
      <c r="AF3768" s="1">
        <v>539.88226379516163</v>
      </c>
      <c r="AG3768" s="1">
        <v>1554.9887508943841</v>
      </c>
      <c r="AH3768" s="1">
        <v>858.86500000000001</v>
      </c>
      <c r="AI3768" s="1">
        <v>440.32950593222398</v>
      </c>
      <c r="AJ3768" s="1">
        <v>762.59099904523748</v>
      </c>
      <c r="AK3768" s="1">
        <v>1839</v>
      </c>
      <c r="AL3768" s="1">
        <v>20056.65625</v>
      </c>
      <c r="AM3768" s="1">
        <v>13958.849609375</v>
      </c>
      <c r="AN3768" s="1">
        <v>6097.8056640625</v>
      </c>
      <c r="AO3768" t="s">
        <v>16578</v>
      </c>
    </row>
    <row r="3769" spans="1:41" x14ac:dyDescent="0.25">
      <c r="A3769" s="1">
        <v>2020</v>
      </c>
      <c r="B3769" t="s">
        <v>2770</v>
      </c>
      <c r="C3769" t="s">
        <v>7088</v>
      </c>
      <c r="D3769" t="s">
        <v>7224</v>
      </c>
      <c r="E3769" t="s">
        <v>7832</v>
      </c>
      <c r="F3769" t="s">
        <v>9554</v>
      </c>
      <c r="G3769" t="s">
        <v>11723</v>
      </c>
      <c r="H3769" t="s">
        <v>12709</v>
      </c>
      <c r="I3769" s="1">
        <v>386.42828112000001</v>
      </c>
      <c r="J3769" s="1">
        <v>165</v>
      </c>
      <c r="K3769" s="1">
        <v>105.9624644308454</v>
      </c>
      <c r="L3769" s="1">
        <v>22.623999999999999</v>
      </c>
      <c r="M3769" s="1">
        <v>879.58749999999975</v>
      </c>
      <c r="N3769" s="1">
        <v>479.69661105112323</v>
      </c>
      <c r="O3769" s="1">
        <v>66.73588622727047</v>
      </c>
      <c r="P3769" s="1">
        <v>0</v>
      </c>
      <c r="Q3769" s="1">
        <v>0</v>
      </c>
      <c r="R3769" s="1">
        <v>565.48735437201788</v>
      </c>
      <c r="S3769" s="1">
        <v>487.08839116799987</v>
      </c>
      <c r="T3769" s="1">
        <v>790.71584521562454</v>
      </c>
      <c r="U3769" s="1">
        <v>131.19077779200001</v>
      </c>
      <c r="V3769" s="1">
        <v>0</v>
      </c>
      <c r="W3769" s="1">
        <v>0</v>
      </c>
      <c r="X3769" s="1">
        <v>167.2356618288577</v>
      </c>
      <c r="Y3769" s="1">
        <v>2758.9132</v>
      </c>
      <c r="Z3769" s="1">
        <v>377.09054151229452</v>
      </c>
      <c r="AA3769" s="1">
        <v>8204.733835231289</v>
      </c>
      <c r="AB3769" s="1">
        <v>115</v>
      </c>
      <c r="AC3769" s="1">
        <v>496.69436000000002</v>
      </c>
      <c r="AD3769" s="1">
        <v>394.46142545088571</v>
      </c>
      <c r="AE3769" s="1">
        <v>0</v>
      </c>
      <c r="AF3769" s="1">
        <v>679.16385021570466</v>
      </c>
      <c r="AG3769" s="1">
        <v>10419.18286291959</v>
      </c>
      <c r="AH3769" s="1">
        <v>1151.2080242656709</v>
      </c>
      <c r="AI3769" s="1">
        <v>316.07019072000003</v>
      </c>
      <c r="AJ3769" s="1">
        <v>927.19262622388123</v>
      </c>
      <c r="AK3769" s="1">
        <v>84.916702046249981</v>
      </c>
      <c r="AL3769" s="1">
        <v>30172.3828125</v>
      </c>
      <c r="AM3769" s="1">
        <v>25613.3984375</v>
      </c>
      <c r="AN3769" s="1">
        <v>4558.98193359375</v>
      </c>
      <c r="AO3769" t="s">
        <v>16579</v>
      </c>
    </row>
    <row r="3770" spans="1:41" x14ac:dyDescent="0.25">
      <c r="A3770" s="1">
        <v>2020</v>
      </c>
      <c r="B3770" t="s">
        <v>2771</v>
      </c>
      <c r="C3770" t="s">
        <v>7088</v>
      </c>
      <c r="D3770" t="s">
        <v>7224</v>
      </c>
      <c r="E3770" t="s">
        <v>7832</v>
      </c>
      <c r="F3770" t="s">
        <v>9554</v>
      </c>
      <c r="G3770" t="s">
        <v>11723</v>
      </c>
      <c r="H3770" t="s">
        <v>12709</v>
      </c>
      <c r="I3770" s="1">
        <v>102</v>
      </c>
      <c r="J3770" s="1">
        <v>151.80000000000001</v>
      </c>
      <c r="K3770" s="1">
        <v>62.880357181988543</v>
      </c>
      <c r="L3770" s="1">
        <v>22.876000000000001</v>
      </c>
      <c r="M3770" s="1">
        <v>1453.0781249999991</v>
      </c>
      <c r="N3770" s="1">
        <v>456.1428200417887</v>
      </c>
      <c r="O3770" s="1">
        <v>67</v>
      </c>
      <c r="P3770" s="1">
        <v>34.950000000000003</v>
      </c>
      <c r="Q3770" s="1">
        <v>0</v>
      </c>
      <c r="R3770" s="1">
        <v>421.4864239933533</v>
      </c>
      <c r="S3770" s="1">
        <v>571.06002360629816</v>
      </c>
      <c r="T3770" s="1">
        <v>340.12898028566019</v>
      </c>
      <c r="U3770" s="1">
        <v>334.53648336959998</v>
      </c>
      <c r="V3770" s="1">
        <v>0</v>
      </c>
      <c r="W3770" s="1">
        <v>0</v>
      </c>
      <c r="X3770" s="1">
        <v>57.963703714999987</v>
      </c>
      <c r="Y3770" s="1">
        <v>3857</v>
      </c>
      <c r="Z3770" s="1">
        <v>697.94999999999993</v>
      </c>
      <c r="AA3770" s="1">
        <v>8323.2468141440258</v>
      </c>
      <c r="AB3770" s="1">
        <v>73</v>
      </c>
      <c r="AC3770" s="1">
        <v>731.6</v>
      </c>
      <c r="AD3770" s="1">
        <v>515.49397977599335</v>
      </c>
      <c r="AE3770" s="1">
        <v>529.95878553600005</v>
      </c>
      <c r="AF3770" s="1">
        <v>693.21101610395101</v>
      </c>
      <c r="AG3770" s="1">
        <v>13150</v>
      </c>
      <c r="AH3770" s="1">
        <v>2053.8855041334341</v>
      </c>
      <c r="AI3770" s="1">
        <v>258.35490794880008</v>
      </c>
      <c r="AJ3770" s="1">
        <v>4229.0644237430161</v>
      </c>
      <c r="AK3770" s="1">
        <v>2373.541453938718</v>
      </c>
      <c r="AL3770" s="1">
        <v>41562.2109375</v>
      </c>
      <c r="AM3770" s="1">
        <v>33735.8203125</v>
      </c>
      <c r="AN3770" s="1">
        <v>7826.38720703125</v>
      </c>
      <c r="AO3770" t="s">
        <v>16580</v>
      </c>
    </row>
    <row r="3771" spans="1:41" x14ac:dyDescent="0.25">
      <c r="A3771" s="1">
        <v>2020</v>
      </c>
      <c r="B3771" t="s">
        <v>2772</v>
      </c>
      <c r="C3771" t="s">
        <v>7088</v>
      </c>
      <c r="D3771" t="s">
        <v>7224</v>
      </c>
      <c r="E3771" t="s">
        <v>7832</v>
      </c>
      <c r="F3771" t="s">
        <v>9554</v>
      </c>
      <c r="G3771" t="s">
        <v>11723</v>
      </c>
      <c r="H3771" t="s">
        <v>12709</v>
      </c>
      <c r="I3771" s="1">
        <v>265.34088765624978</v>
      </c>
      <c r="J3771" s="1">
        <v>351.05185123199988</v>
      </c>
      <c r="K3771" s="1">
        <v>58.021704509999999</v>
      </c>
      <c r="L3771" s="1">
        <v>177.72580980000001</v>
      </c>
      <c r="M3771" s="1">
        <v>265.30200000000002</v>
      </c>
      <c r="N3771" s="1">
        <v>58</v>
      </c>
      <c r="O3771" s="1">
        <v>64.754365663232761</v>
      </c>
      <c r="P3771" s="1">
        <v>0</v>
      </c>
      <c r="Q3771" s="1">
        <v>0</v>
      </c>
      <c r="R3771" s="1">
        <v>208.65510350248641</v>
      </c>
      <c r="S3771" s="1">
        <v>478.01086199999992</v>
      </c>
      <c r="T3771" s="1">
        <v>767.57424499999991</v>
      </c>
      <c r="U3771" s="1">
        <v>0</v>
      </c>
      <c r="V3771" s="1">
        <v>89</v>
      </c>
      <c r="W3771" s="1"/>
      <c r="X3771" s="1">
        <v>348.74554118527072</v>
      </c>
      <c r="Y3771" s="1">
        <v>2845.5421999999999</v>
      </c>
      <c r="Z3771" s="1">
        <v>1116.6386420968599</v>
      </c>
      <c r="AA3771" s="1">
        <v>3244.906771155956</v>
      </c>
      <c r="AB3771" s="1">
        <v>129</v>
      </c>
      <c r="AC3771" s="1">
        <v>414.36025999999993</v>
      </c>
      <c r="AD3771" s="1">
        <v>142.27018670952251</v>
      </c>
      <c r="AE3771" s="1"/>
      <c r="AF3771" s="1">
        <v>855.83570450832588</v>
      </c>
      <c r="AG3771" s="1">
        <v>1733</v>
      </c>
      <c r="AH3771" s="1">
        <v>1093.0833187890621</v>
      </c>
      <c r="AI3771" s="1">
        <v>0</v>
      </c>
      <c r="AJ3771" s="1">
        <v>1099.75107456</v>
      </c>
      <c r="AK3771" s="1">
        <v>159.18119999999999</v>
      </c>
      <c r="AL3771" s="1">
        <v>15965.7529296875</v>
      </c>
      <c r="AM3771" s="1">
        <v>12459.80859375</v>
      </c>
      <c r="AN3771" s="1">
        <v>3505.943359375</v>
      </c>
      <c r="AO3771" t="s">
        <v>16581</v>
      </c>
    </row>
    <row r="3772" spans="1:41" x14ac:dyDescent="0.25">
      <c r="A3772" s="1">
        <v>2020</v>
      </c>
      <c r="B3772" t="s">
        <v>2773</v>
      </c>
      <c r="C3772" t="s">
        <v>7088</v>
      </c>
      <c r="D3772" t="s">
        <v>7224</v>
      </c>
      <c r="E3772" t="s">
        <v>7832</v>
      </c>
      <c r="F3772" t="s">
        <v>9554</v>
      </c>
      <c r="G3772" t="s">
        <v>11723</v>
      </c>
      <c r="H3772" t="s">
        <v>12709</v>
      </c>
      <c r="I3772" s="1">
        <v>476.25200000000001</v>
      </c>
      <c r="J3772" s="1">
        <v>0</v>
      </c>
      <c r="K3772" s="1">
        <v>104</v>
      </c>
      <c r="L3772" s="1">
        <v>155.27806433999999</v>
      </c>
      <c r="M3772" s="1">
        <v>402.9</v>
      </c>
      <c r="N3772" s="1">
        <v>464.00878299999999</v>
      </c>
      <c r="O3772" s="1">
        <v>347.82</v>
      </c>
      <c r="P3772" s="1">
        <v>231.41781800000001</v>
      </c>
      <c r="Q3772" s="1">
        <v>91.643073192000017</v>
      </c>
      <c r="R3772" s="1">
        <v>560.92817363040001</v>
      </c>
      <c r="S3772" s="1">
        <v>304.49999999999989</v>
      </c>
      <c r="T3772" s="1">
        <v>1249.0175999999999</v>
      </c>
      <c r="U3772" s="1">
        <v>222.2</v>
      </c>
      <c r="V3772" s="1">
        <v>214</v>
      </c>
      <c r="W3772" s="1">
        <v>0</v>
      </c>
      <c r="X3772" s="1">
        <v>576.94999999999993</v>
      </c>
      <c r="Y3772" s="1"/>
      <c r="Z3772" s="1">
        <v>1232.4943178140391</v>
      </c>
      <c r="AA3772" s="1">
        <v>3542</v>
      </c>
      <c r="AB3772" s="1">
        <v>0</v>
      </c>
      <c r="AC3772" s="1">
        <v>1565.18082</v>
      </c>
      <c r="AD3772" s="1">
        <v>1778.0560257239999</v>
      </c>
      <c r="AE3772" s="1">
        <v>0</v>
      </c>
      <c r="AF3772" s="1">
        <v>380.79600476399992</v>
      </c>
      <c r="AG3772" s="1">
        <v>2512</v>
      </c>
      <c r="AH3772" s="1">
        <v>1427.1160312500001</v>
      </c>
      <c r="AI3772" s="1">
        <v>0</v>
      </c>
      <c r="AJ3772" s="1">
        <v>10421.06256</v>
      </c>
      <c r="AK3772" s="1">
        <v>206</v>
      </c>
      <c r="AL3772" s="1">
        <v>28465.619140625</v>
      </c>
      <c r="AM3772" s="1">
        <v>22069.26171875</v>
      </c>
      <c r="AN3772" s="1">
        <v>6396.35986328125</v>
      </c>
      <c r="AO3772" t="s">
        <v>16582</v>
      </c>
    </row>
    <row r="3773" spans="1:41" x14ac:dyDescent="0.25">
      <c r="A3773" s="1">
        <v>2020</v>
      </c>
      <c r="B3773" t="s">
        <v>2774</v>
      </c>
      <c r="C3773" t="s">
        <v>7088</v>
      </c>
      <c r="D3773" t="s">
        <v>7224</v>
      </c>
      <c r="E3773" t="s">
        <v>7832</v>
      </c>
      <c r="F3773" t="s">
        <v>9554</v>
      </c>
      <c r="G3773" t="s">
        <v>11723</v>
      </c>
      <c r="H3773" t="s">
        <v>12709</v>
      </c>
      <c r="I3773" s="1">
        <v>780.30000000000007</v>
      </c>
      <c r="J3773" s="1">
        <v>0</v>
      </c>
      <c r="K3773" s="1">
        <v>279.87824899999998</v>
      </c>
      <c r="L3773" s="1">
        <v>89.039919999999995</v>
      </c>
      <c r="M3773" s="1">
        <v>1195</v>
      </c>
      <c r="N3773" s="1">
        <v>652.72799999999995</v>
      </c>
      <c r="O3773" s="1">
        <v>341</v>
      </c>
      <c r="P3773" s="1">
        <v>250</v>
      </c>
      <c r="Q3773" s="1">
        <v>223.9851678268235</v>
      </c>
      <c r="R3773" s="1">
        <v>475.57067878650003</v>
      </c>
      <c r="S3773" s="1">
        <v>1339.7756339208349</v>
      </c>
      <c r="T3773" s="1">
        <v>1065.2536716782211</v>
      </c>
      <c r="U3773" s="1">
        <v>330</v>
      </c>
      <c r="V3773" s="1">
        <v>745</v>
      </c>
      <c r="W3773" s="1">
        <v>0</v>
      </c>
      <c r="X3773" s="1">
        <v>309</v>
      </c>
      <c r="Y3773" s="1"/>
      <c r="Z3773" s="1">
        <v>1879.8960159452899</v>
      </c>
      <c r="AA3773" s="1">
        <v>2367</v>
      </c>
      <c r="AB3773" s="1">
        <v>0</v>
      </c>
      <c r="AC3773" s="1">
        <v>1372.4110000000001</v>
      </c>
      <c r="AD3773" s="1">
        <v>2836.0926828487682</v>
      </c>
      <c r="AE3773" s="1">
        <v>73</v>
      </c>
      <c r="AF3773" s="1">
        <v>1359.6497255474189</v>
      </c>
      <c r="AG3773" s="1">
        <v>18684</v>
      </c>
      <c r="AH3773" s="1">
        <v>924.71778759041069</v>
      </c>
      <c r="AI3773" s="1">
        <v>377</v>
      </c>
      <c r="AJ3773" s="1">
        <v>16199.64</v>
      </c>
      <c r="AK3773" s="1">
        <v>202</v>
      </c>
      <c r="AL3773" s="1">
        <v>54351.94140625</v>
      </c>
      <c r="AM3773" s="1">
        <v>45482.21875</v>
      </c>
      <c r="AN3773" s="1">
        <v>8869.71875</v>
      </c>
      <c r="AO3773" t="s">
        <v>16583</v>
      </c>
    </row>
    <row r="3774" spans="1:41" x14ac:dyDescent="0.25">
      <c r="A3774" s="1">
        <v>2020</v>
      </c>
      <c r="B3774" t="s">
        <v>2775</v>
      </c>
      <c r="C3774" t="s">
        <v>7088</v>
      </c>
      <c r="D3774" t="s">
        <v>7224</v>
      </c>
      <c r="E3774" t="s">
        <v>7832</v>
      </c>
      <c r="F3774" t="s">
        <v>9555</v>
      </c>
      <c r="G3774" t="s">
        <v>11724</v>
      </c>
      <c r="H3774" t="s">
        <v>12709</v>
      </c>
      <c r="I3774" s="1">
        <v>576.49099152736915</v>
      </c>
      <c r="J3774" s="1">
        <v>1962.5638033679331</v>
      </c>
      <c r="K3774" s="1">
        <v>57.649099152736916</v>
      </c>
      <c r="L3774" s="1">
        <v>554.31826108400878</v>
      </c>
      <c r="M3774" s="1">
        <v>388.02278275880616</v>
      </c>
      <c r="N3774" s="1">
        <v>3307.7645125457288</v>
      </c>
      <c r="O3774" s="1">
        <v>179.59911659121886</v>
      </c>
      <c r="P3774" s="1">
        <v>981.14332211869555</v>
      </c>
      <c r="Q3774" s="1">
        <v>68.531440994854933</v>
      </c>
      <c r="R3774" s="1">
        <v>538.79438057682944</v>
      </c>
      <c r="S3774" s="1">
        <v>0</v>
      </c>
      <c r="T3774" s="1">
        <v>1662.9547832520263</v>
      </c>
      <c r="U3774" s="1">
        <v>0</v>
      </c>
      <c r="V3774" s="1">
        <v>0</v>
      </c>
      <c r="W3774" s="1">
        <v>652.98691155696235</v>
      </c>
      <c r="X3774" s="1">
        <v>867.09515325879056</v>
      </c>
      <c r="Y3774" s="1">
        <v>0</v>
      </c>
      <c r="Z3774" s="1">
        <v>452.32370104455117</v>
      </c>
      <c r="AA3774" s="1">
        <v>5136.313007204426</v>
      </c>
      <c r="AB3774" s="1">
        <v>136.36229222666617</v>
      </c>
      <c r="AC3774" s="1">
        <v>1394.8565390057013</v>
      </c>
      <c r="AD3774" s="1">
        <v>817.50758119038187</v>
      </c>
      <c r="AE3774" s="1">
        <v>5447.8398699336385</v>
      </c>
      <c r="AF3774" s="1">
        <v>2558.9991659291049</v>
      </c>
      <c r="AG3774" s="1">
        <v>0</v>
      </c>
      <c r="AH3774" s="1">
        <v>1861.4007207201016</v>
      </c>
      <c r="AI3774" s="1">
        <v>302.65777055186879</v>
      </c>
      <c r="AJ3774" s="1">
        <v>1452.313844040103</v>
      </c>
      <c r="AK3774" s="1">
        <v>474.49643148791154</v>
      </c>
      <c r="AL3774" s="1">
        <v>31832.986328125</v>
      </c>
      <c r="AM3774" s="1">
        <v>24432.255859375</v>
      </c>
      <c r="AN3774" s="1">
        <v>7400.73291015625</v>
      </c>
      <c r="AO3774" t="s">
        <v>16584</v>
      </c>
    </row>
    <row r="3775" spans="1:41" x14ac:dyDescent="0.25">
      <c r="A3775" s="1">
        <v>2020</v>
      </c>
      <c r="B3775" t="s">
        <v>2776</v>
      </c>
      <c r="C3775" t="s">
        <v>7088</v>
      </c>
      <c r="D3775" t="s">
        <v>7224</v>
      </c>
      <c r="E3775" t="s">
        <v>7832</v>
      </c>
      <c r="F3775" t="s">
        <v>9555</v>
      </c>
      <c r="G3775" t="s">
        <v>11724</v>
      </c>
      <c r="H3775" t="s">
        <v>12709</v>
      </c>
      <c r="I3775" s="1">
        <v>781.57135050092029</v>
      </c>
      <c r="J3775" s="1">
        <v>226.57591746604334</v>
      </c>
      <c r="K3775" s="1">
        <v>23.451452632823479</v>
      </c>
      <c r="L3775" s="1">
        <v>894.76444264243287</v>
      </c>
      <c r="M3775" s="1">
        <v>377.31030713837532</v>
      </c>
      <c r="N3775" s="1">
        <v>3176.6067386520022</v>
      </c>
      <c r="O3775" s="1">
        <v>174.57619676862632</v>
      </c>
      <c r="P3775" s="1">
        <v>3229.9681183464086</v>
      </c>
      <c r="Q3775" s="1">
        <v>67.512798317102764</v>
      </c>
      <c r="R3775" s="1">
        <v>356.26326443779118</v>
      </c>
      <c r="S3775" s="1">
        <v>1412.2185781464905</v>
      </c>
      <c r="T3775" s="1">
        <v>2037.4756585472267</v>
      </c>
      <c r="U3775" s="1">
        <v>107.80294489667867</v>
      </c>
      <c r="V3775" s="1">
        <v>948.66591509077227</v>
      </c>
      <c r="W3775" s="1">
        <v>489.42536983092111</v>
      </c>
      <c r="X3775" s="1">
        <v>301.84824571070027</v>
      </c>
      <c r="Y3775" s="1">
        <v>0</v>
      </c>
      <c r="Z3775" s="1">
        <v>166.7594689071382</v>
      </c>
      <c r="AA3775" s="1">
        <v>4427.466946906593</v>
      </c>
      <c r="AB3775" s="1">
        <v>432.28980903568146</v>
      </c>
      <c r="AC3775" s="1">
        <v>86.242355917342934</v>
      </c>
      <c r="AD3775" s="1">
        <v>809.60011617405678</v>
      </c>
      <c r="AE3775" s="1">
        <v>10009.446499687327</v>
      </c>
      <c r="AF3775" s="1">
        <v>3257.2767603476359</v>
      </c>
      <c r="AG3775" s="1">
        <v>0</v>
      </c>
      <c r="AH3775" s="1">
        <v>1293.6353387601439</v>
      </c>
      <c r="AI3775" s="1">
        <v>294.30203956793275</v>
      </c>
      <c r="AJ3775" s="1">
        <v>1627.8244679398479</v>
      </c>
      <c r="AK3775" s="1">
        <v>1302.2595743518782</v>
      </c>
      <c r="AL3775" s="1">
        <v>38313.140625</v>
      </c>
      <c r="AM3775" s="1">
        <v>29364.748046875</v>
      </c>
      <c r="AN3775" s="1">
        <v>8948.392578125</v>
      </c>
      <c r="AO3775" t="s">
        <v>16585</v>
      </c>
    </row>
    <row r="3776" spans="1:41" x14ac:dyDescent="0.25">
      <c r="A3776" s="1">
        <v>2020</v>
      </c>
      <c r="B3776" t="s">
        <v>2777</v>
      </c>
      <c r="C3776" t="s">
        <v>7088</v>
      </c>
      <c r="D3776" t="s">
        <v>7224</v>
      </c>
      <c r="E3776" t="s">
        <v>7832</v>
      </c>
      <c r="F3776" t="s">
        <v>9555</v>
      </c>
      <c r="G3776" t="s">
        <v>11724</v>
      </c>
      <c r="H3776" t="s">
        <v>12709</v>
      </c>
      <c r="I3776" s="1">
        <v>2678.7713385001207</v>
      </c>
      <c r="J3776" s="1">
        <v>245.1964611899424</v>
      </c>
      <c r="K3776" s="1">
        <v>91.948672946228399</v>
      </c>
      <c r="L3776" s="1">
        <v>49.039292237988477</v>
      </c>
      <c r="M3776" s="1">
        <v>551.69203767737031</v>
      </c>
      <c r="N3776" s="1">
        <v>3776.0255023251125</v>
      </c>
      <c r="O3776" s="1">
        <v>90.109699487303828</v>
      </c>
      <c r="P3776" s="1">
        <v>637.51079909385021</v>
      </c>
      <c r="Q3776" s="1">
        <v>57.805065725528912</v>
      </c>
      <c r="R3776" s="1">
        <v>0</v>
      </c>
      <c r="S3776" s="1">
        <v>1164.6831906522264</v>
      </c>
      <c r="T3776" s="1">
        <v>1900.2725742220534</v>
      </c>
      <c r="U3776" s="1">
        <v>0</v>
      </c>
      <c r="V3776" s="1">
        <v>0</v>
      </c>
      <c r="W3776" s="1">
        <v>600.73132991535886</v>
      </c>
      <c r="X3776" s="1">
        <v>578.66364840826407</v>
      </c>
      <c r="Y3776" s="1">
        <v>0</v>
      </c>
      <c r="Z3776" s="1">
        <v>183.8973458924568</v>
      </c>
      <c r="AA3776" s="1">
        <v>22621.843273334074</v>
      </c>
      <c r="AB3776" s="1">
        <v>22.067681507094814</v>
      </c>
      <c r="AC3776" s="1">
        <v>1523.3206160198406</v>
      </c>
      <c r="AD3776" s="1">
        <v>406.04533973054458</v>
      </c>
      <c r="AE3776" s="1">
        <v>2489.4796704614851</v>
      </c>
      <c r="AF3776" s="1">
        <v>343.27504566591932</v>
      </c>
      <c r="AG3776" s="1">
        <v>1506.2632334380739</v>
      </c>
      <c r="AH3776" s="1">
        <v>735.58938356982719</v>
      </c>
      <c r="AI3776" s="1">
        <v>143.4399297961163</v>
      </c>
      <c r="AJ3776" s="1">
        <v>32.659771151982838</v>
      </c>
      <c r="AK3776" s="1">
        <v>394.76630251580724</v>
      </c>
      <c r="AL3776" s="1">
        <v>42825.09765625</v>
      </c>
      <c r="AM3776" s="1">
        <v>36145.0859375</v>
      </c>
      <c r="AN3776" s="1">
        <v>6680.009765625</v>
      </c>
      <c r="AO3776" t="s">
        <v>16586</v>
      </c>
    </row>
    <row r="3777" spans="1:41" x14ac:dyDescent="0.25">
      <c r="A3777" s="1">
        <v>2020</v>
      </c>
      <c r="B3777" t="s">
        <v>2778</v>
      </c>
      <c r="C3777" t="s">
        <v>7088</v>
      </c>
      <c r="D3777" t="s">
        <v>7224</v>
      </c>
      <c r="E3777" t="s">
        <v>7832</v>
      </c>
      <c r="F3777" t="s">
        <v>9555</v>
      </c>
      <c r="G3777" t="s">
        <v>11724</v>
      </c>
      <c r="H3777" t="s">
        <v>12709</v>
      </c>
      <c r="I3777" s="1">
        <v>554.7276078602805</v>
      </c>
      <c r="J3777" s="1">
        <v>320.83641451917742</v>
      </c>
      <c r="K3777" s="1">
        <v>11.802715060857032</v>
      </c>
      <c r="L3777" s="1">
        <v>586.59493852459445</v>
      </c>
      <c r="M3777" s="1">
        <v>544.40023218203044</v>
      </c>
      <c r="N3777" s="1">
        <v>3020.9238041704548</v>
      </c>
      <c r="O3777" s="1">
        <v>90.880905968599151</v>
      </c>
      <c r="P3777" s="1">
        <v>1342.015913279688</v>
      </c>
      <c r="Q3777" s="1">
        <v>85.787211236137026</v>
      </c>
      <c r="R3777" s="1">
        <v>611.27978872772576</v>
      </c>
      <c r="S3777" s="1">
        <v>2242.5158615628361</v>
      </c>
      <c r="T3777" s="1">
        <v>1534.3529579114143</v>
      </c>
      <c r="U3777" s="1">
        <v>0</v>
      </c>
      <c r="V3777" s="1">
        <v>0</v>
      </c>
      <c r="W3777" s="1">
        <v>893.46553010687728</v>
      </c>
      <c r="X3777" s="1">
        <v>104.86559461810907</v>
      </c>
      <c r="Y3777" s="1">
        <v>0</v>
      </c>
      <c r="Z3777" s="1">
        <v>613.76478859468739</v>
      </c>
      <c r="AA3777" s="1">
        <v>30404.264925006912</v>
      </c>
      <c r="AB3777" s="1">
        <v>231.33321519279784</v>
      </c>
      <c r="AC3777" s="1">
        <v>473.40690109097557</v>
      </c>
      <c r="AD3777" s="1">
        <v>432.98671792605182</v>
      </c>
      <c r="AE3777" s="1">
        <v>3289.463898321098</v>
      </c>
      <c r="AF3777" s="1">
        <v>705.50699618625026</v>
      </c>
      <c r="AG3777" s="1">
        <v>0</v>
      </c>
      <c r="AH3777" s="1">
        <v>708.16290365142197</v>
      </c>
      <c r="AI3777" s="1">
        <v>138.09176621202727</v>
      </c>
      <c r="AJ3777" s="1">
        <v>1271.7425478073451</v>
      </c>
      <c r="AK3777" s="1">
        <v>637.34661328627976</v>
      </c>
      <c r="AL3777" s="1">
        <v>50850.5234375</v>
      </c>
      <c r="AM3777" s="1">
        <v>43280.31640625</v>
      </c>
      <c r="AN3777" s="1">
        <v>7570.205078125</v>
      </c>
      <c r="AO3777" t="s">
        <v>16587</v>
      </c>
    </row>
    <row r="3778" spans="1:41" x14ac:dyDescent="0.25">
      <c r="A3778" s="1">
        <v>2020</v>
      </c>
      <c r="B3778" t="s">
        <v>2779</v>
      </c>
      <c r="C3778" t="s">
        <v>7088</v>
      </c>
      <c r="D3778" t="s">
        <v>7224</v>
      </c>
      <c r="E3778" t="s">
        <v>7832</v>
      </c>
      <c r="F3778" t="s">
        <v>9555</v>
      </c>
      <c r="G3778" t="s">
        <v>11724</v>
      </c>
      <c r="H3778" t="s">
        <v>12709</v>
      </c>
      <c r="I3778" s="1">
        <v>526.44086417805204</v>
      </c>
      <c r="J3778" s="1">
        <v>337.60881507070729</v>
      </c>
      <c r="K3778" s="1">
        <v>11.444366612566348</v>
      </c>
      <c r="L3778" s="1">
        <v>57.221833062831742</v>
      </c>
      <c r="M3778" s="1">
        <v>400.55283143982223</v>
      </c>
      <c r="N3778" s="1">
        <v>3223.6343097510926</v>
      </c>
      <c r="O3778" s="1">
        <v>89.266059578017519</v>
      </c>
      <c r="P3778" s="1">
        <v>1383.4133471136004</v>
      </c>
      <c r="Q3778" s="1">
        <v>47.015284716485937</v>
      </c>
      <c r="R3778" s="1">
        <v>627.99102632186862</v>
      </c>
      <c r="S3778" s="1">
        <v>3032.7571523300826</v>
      </c>
      <c r="T3778" s="1">
        <v>1487.7676596336253</v>
      </c>
      <c r="U3778" s="1">
        <v>0</v>
      </c>
      <c r="V3778" s="1">
        <v>41.199719805238857</v>
      </c>
      <c r="W3778" s="1">
        <v>351.3420550057869</v>
      </c>
      <c r="X3778" s="1">
        <v>84.582605990319792</v>
      </c>
      <c r="Y3778" s="1">
        <v>0</v>
      </c>
      <c r="Z3778" s="1">
        <v>614.74143121116697</v>
      </c>
      <c r="AA3778" s="1">
        <v>5338.8629977170167</v>
      </c>
      <c r="AB3778" s="1">
        <v>165.94331588221206</v>
      </c>
      <c r="AC3778" s="1">
        <v>217.74051917068735</v>
      </c>
      <c r="AD3778" s="1">
        <v>433.67478171819391</v>
      </c>
      <c r="AE3778" s="1">
        <v>4334.0741066611063</v>
      </c>
      <c r="AF3778" s="1">
        <v>411.95604731447247</v>
      </c>
      <c r="AG3778" s="1">
        <v>0</v>
      </c>
      <c r="AH3778" s="1">
        <v>1886.0316177509344</v>
      </c>
      <c r="AI3778" s="1">
        <v>312.43120852306134</v>
      </c>
      <c r="AJ3778" s="1">
        <v>987.64883866447587</v>
      </c>
      <c r="AK3778" s="1">
        <v>611.12917711104308</v>
      </c>
      <c r="AL3778" s="1">
        <v>27016.470703125</v>
      </c>
      <c r="AM3778" s="1">
        <v>18149.546875</v>
      </c>
      <c r="AN3778" s="1">
        <v>8866.9228515625</v>
      </c>
      <c r="AO3778" t="s">
        <v>16588</v>
      </c>
    </row>
    <row r="3779" spans="1:41" x14ac:dyDescent="0.25">
      <c r="A3779" s="1">
        <v>2020</v>
      </c>
      <c r="B3779" t="s">
        <v>2780</v>
      </c>
      <c r="C3779" t="s">
        <v>7088</v>
      </c>
      <c r="D3779" t="s">
        <v>7224</v>
      </c>
      <c r="E3779" t="s">
        <v>7832</v>
      </c>
      <c r="F3779" t="s">
        <v>9555</v>
      </c>
      <c r="G3779" t="s">
        <v>11724</v>
      </c>
      <c r="H3779" t="s">
        <v>12709</v>
      </c>
      <c r="I3779" s="1">
        <v>638.13443970050412</v>
      </c>
      <c r="J3779" s="1">
        <v>1179.8956131797981</v>
      </c>
      <c r="K3779" s="1">
        <v>28.542754491396352</v>
      </c>
      <c r="L3779" s="1">
        <v>34.027040890100366</v>
      </c>
      <c r="M3779" s="1">
        <v>1019.384088978441</v>
      </c>
      <c r="N3779" s="1">
        <v>1436.1093239369168</v>
      </c>
      <c r="O3779" s="1">
        <v>124.3648588553698</v>
      </c>
      <c r="P3779" s="1">
        <v>3211.3351139861134</v>
      </c>
      <c r="Q3779" s="1">
        <v>69.735657773379572</v>
      </c>
      <c r="R3779" s="1">
        <v>1741.3106367567027</v>
      </c>
      <c r="S3779" s="1">
        <v>1613.6850128528722</v>
      </c>
      <c r="T3779" s="1">
        <v>642.6544962497203</v>
      </c>
      <c r="U3779" s="1">
        <v>0</v>
      </c>
      <c r="V3779" s="1">
        <v>3114.2183918291375</v>
      </c>
      <c r="W3779" s="1">
        <v>617.74675792093524</v>
      </c>
      <c r="X3779" s="1">
        <v>0</v>
      </c>
      <c r="Y3779" s="1">
        <v>564.73878529405636</v>
      </c>
      <c r="Z3779" s="1">
        <v>503.8493324509908</v>
      </c>
      <c r="AA3779" s="1">
        <v>4821.6867408680264</v>
      </c>
      <c r="AB3779" s="1">
        <v>148.8300769908524</v>
      </c>
      <c r="AC3779" s="1">
        <v>2723.7942857503945</v>
      </c>
      <c r="AD3779" s="1">
        <v>1157.5936516752261</v>
      </c>
      <c r="AE3779" s="1">
        <v>11730.052711874921</v>
      </c>
      <c r="AF3779" s="1">
        <v>3022.8821182922738</v>
      </c>
      <c r="AG3779" s="1">
        <v>5.0969204448922056</v>
      </c>
      <c r="AH3779" s="1">
        <v>1192.6793841047761</v>
      </c>
      <c r="AI3779" s="1">
        <v>516.82773311206961</v>
      </c>
      <c r="AJ3779" s="1">
        <v>1986.7795894189817</v>
      </c>
      <c r="AK3779" s="1">
        <v>1496.4558426203514</v>
      </c>
      <c r="AL3779" s="1">
        <v>45342.41796875</v>
      </c>
      <c r="AM3779" s="1">
        <v>36783.65234375</v>
      </c>
      <c r="AN3779" s="1">
        <v>8558.7646484375</v>
      </c>
      <c r="AO3779" t="s">
        <v>16589</v>
      </c>
    </row>
    <row r="3780" spans="1:41" x14ac:dyDescent="0.25">
      <c r="A3780" s="1">
        <v>2020</v>
      </c>
      <c r="B3780" t="s">
        <v>2781</v>
      </c>
      <c r="C3780" t="s">
        <v>7088</v>
      </c>
      <c r="D3780" t="s">
        <v>7224</v>
      </c>
      <c r="E3780" t="s">
        <v>7832</v>
      </c>
      <c r="F3780" t="s">
        <v>9555</v>
      </c>
      <c r="G3780" t="s">
        <v>11724</v>
      </c>
      <c r="H3780" t="s">
        <v>12709</v>
      </c>
      <c r="I3780" s="1">
        <v>668.87426778457075</v>
      </c>
      <c r="J3780" s="1">
        <v>534.86457435934346</v>
      </c>
      <c r="K3780" s="1">
        <v>22.806725425369205</v>
      </c>
      <c r="L3780" s="1">
        <v>1294.7644525296942</v>
      </c>
      <c r="M3780" s="1">
        <v>366.93729423918461</v>
      </c>
      <c r="N3780" s="1">
        <v>3518.8783289248572</v>
      </c>
      <c r="O3780" s="1">
        <v>128.09057551224149</v>
      </c>
      <c r="P3780" s="1">
        <v>3223.8062279585502</v>
      </c>
      <c r="Q3780" s="1">
        <v>108.57426478361579</v>
      </c>
      <c r="R3780" s="1">
        <v>296.70923626122527</v>
      </c>
      <c r="S3780" s="1">
        <v>0</v>
      </c>
      <c r="T3780" s="1">
        <v>629.03536155288782</v>
      </c>
      <c r="U3780" s="1">
        <v>104.83922692548131</v>
      </c>
      <c r="V3780" s="1">
        <v>3706.0666718157645</v>
      </c>
      <c r="W3780" s="1">
        <v>1186.7800487964485</v>
      </c>
      <c r="X3780" s="1">
        <v>838.7138154038505</v>
      </c>
      <c r="Y3780" s="1">
        <v>580.80931716716645</v>
      </c>
      <c r="Z3780" s="1">
        <v>877.0921402550174</v>
      </c>
      <c r="AA3780" s="1">
        <v>4067.7620047086748</v>
      </c>
      <c r="AB3780" s="1">
        <v>153.06527131120271</v>
      </c>
      <c r="AC3780" s="1">
        <v>2801.3041434488605</v>
      </c>
      <c r="AD3780" s="1">
        <v>967.43602963452543</v>
      </c>
      <c r="AE3780" s="1">
        <v>1601.3143520598016</v>
      </c>
      <c r="AF3780" s="1">
        <v>3078.5237471955902</v>
      </c>
      <c r="AG3780" s="1">
        <v>949.84339594486062</v>
      </c>
      <c r="AH3780" s="1">
        <v>1226.6189550281313</v>
      </c>
      <c r="AI3780" s="1">
        <v>531.53488051219028</v>
      </c>
      <c r="AJ3780" s="1">
        <v>1646.5925640649127</v>
      </c>
      <c r="AK3780" s="1">
        <v>1539.0398512660656</v>
      </c>
      <c r="AL3780" s="1">
        <v>36650.67578125</v>
      </c>
      <c r="AM3780" s="1">
        <v>29060.619140625</v>
      </c>
      <c r="AN3780" s="1">
        <v>7590.05908203125</v>
      </c>
      <c r="AO3780" t="s">
        <v>16590</v>
      </c>
    </row>
    <row r="3781" spans="1:41" x14ac:dyDescent="0.25">
      <c r="A3781" s="1">
        <v>2020</v>
      </c>
      <c r="B3781" t="s">
        <v>2782</v>
      </c>
      <c r="C3781" t="s">
        <v>7088</v>
      </c>
      <c r="D3781" t="s">
        <v>7224</v>
      </c>
      <c r="E3781" t="s">
        <v>7832</v>
      </c>
      <c r="F3781" t="s">
        <v>9555</v>
      </c>
      <c r="G3781" t="s">
        <v>11724</v>
      </c>
      <c r="H3781" t="s">
        <v>12709</v>
      </c>
      <c r="I3781" s="1">
        <v>326.77616511506511</v>
      </c>
      <c r="J3781" s="1">
        <v>437.5829348588274</v>
      </c>
      <c r="K3781" s="1">
        <v>24.205641860375195</v>
      </c>
      <c r="L3781" s="1">
        <v>601.51020023032356</v>
      </c>
      <c r="M3781" s="1">
        <v>558.24261540490284</v>
      </c>
      <c r="N3781" s="1">
        <v>2055.4220785737598</v>
      </c>
      <c r="O3781" s="1">
        <v>203.32739162715163</v>
      </c>
      <c r="P3781" s="1">
        <v>907.80839233151119</v>
      </c>
      <c r="Q3781" s="1">
        <v>64.302287602086707</v>
      </c>
      <c r="R3781" s="1">
        <v>130.50895407753842</v>
      </c>
      <c r="S3781" s="1">
        <v>1694.3949302262636</v>
      </c>
      <c r="T3781" s="1">
        <v>1210.2820930187597</v>
      </c>
      <c r="U3781" s="1"/>
      <c r="V3781" s="1">
        <v>433.28098930071599</v>
      </c>
      <c r="W3781" s="1">
        <v>272.31347092922095</v>
      </c>
      <c r="X3781" s="1">
        <v>117.50311582706406</v>
      </c>
      <c r="Y3781" s="1">
        <v>0</v>
      </c>
      <c r="Z3781" s="1">
        <v>0</v>
      </c>
      <c r="AA3781" s="1">
        <v>30685.654542671717</v>
      </c>
      <c r="AB3781" s="1"/>
      <c r="AC3781" s="1">
        <v>758.36275948555488</v>
      </c>
      <c r="AD3781" s="1">
        <v>352.56664717060653</v>
      </c>
      <c r="AE3781" s="1">
        <v>611.19245697447366</v>
      </c>
      <c r="AF3781" s="1">
        <v>717.65346702688237</v>
      </c>
      <c r="AG3781" s="1">
        <v>9215.0878562448361</v>
      </c>
      <c r="AH3781" s="1">
        <v>726.16925581125588</v>
      </c>
      <c r="AI3781" s="1">
        <v>141.6030048831949</v>
      </c>
      <c r="AJ3781" s="1">
        <v>30.43188931727623</v>
      </c>
      <c r="AK3781" s="1">
        <v>658.75654323011088</v>
      </c>
      <c r="AL3781" s="1">
        <v>52934.9375</v>
      </c>
      <c r="AM3781" s="1">
        <v>46975.57421875</v>
      </c>
      <c r="AN3781" s="1">
        <v>5959.36474609375</v>
      </c>
      <c r="AO3781" t="s">
        <v>16591</v>
      </c>
    </row>
    <row r="3782" spans="1:41" x14ac:dyDescent="0.25">
      <c r="A3782" s="1">
        <v>2020</v>
      </c>
      <c r="B3782" t="s">
        <v>2783</v>
      </c>
      <c r="C3782" t="s">
        <v>7088</v>
      </c>
      <c r="D3782" t="s">
        <v>7224</v>
      </c>
      <c r="E3782" t="s">
        <v>7832</v>
      </c>
      <c r="F3782" t="s">
        <v>9555</v>
      </c>
      <c r="G3782" t="s">
        <v>11725</v>
      </c>
      <c r="H3782" t="s">
        <v>12709</v>
      </c>
      <c r="I3782" s="1">
        <v>551.82815999999991</v>
      </c>
      <c r="J3782" s="1">
        <v>1878.601656345</v>
      </c>
      <c r="K3782" s="1">
        <v>12.472536</v>
      </c>
      <c r="L3782" s="1">
        <v>535.65000000000009</v>
      </c>
      <c r="M3782" s="1">
        <v>364.14</v>
      </c>
      <c r="N3782" s="1">
        <v>3107.2150788600002</v>
      </c>
      <c r="O3782" s="1">
        <v>168.214482</v>
      </c>
      <c r="P3782" s="1">
        <v>916.31075663699983</v>
      </c>
      <c r="Q3782" s="1">
        <v>64.376386537665823</v>
      </c>
      <c r="R3782" s="1">
        <v>503.51843724155532</v>
      </c>
      <c r="S3782" s="1">
        <v>0</v>
      </c>
      <c r="T3782" s="1">
        <v>1591.8119999999999</v>
      </c>
      <c r="U3782" s="1">
        <v>0</v>
      </c>
      <c r="V3782" s="1">
        <v>0</v>
      </c>
      <c r="W3782" s="1">
        <v>613.99774899999989</v>
      </c>
      <c r="X3782" s="1">
        <v>830</v>
      </c>
      <c r="Y3782" s="1">
        <v>0</v>
      </c>
      <c r="Z3782" s="1">
        <v>426</v>
      </c>
      <c r="AA3782" s="1">
        <v>4888</v>
      </c>
      <c r="AB3782" s="1">
        <v>123</v>
      </c>
      <c r="AC3782" s="1">
        <v>1309.0031799999999</v>
      </c>
      <c r="AD3782" s="1">
        <v>767.94217778282768</v>
      </c>
      <c r="AE3782" s="1">
        <v>5112.5255999999999</v>
      </c>
      <c r="AF3782" s="1">
        <v>2449.52275392</v>
      </c>
      <c r="AG3782" s="1">
        <v>0</v>
      </c>
      <c r="AH3782" s="1">
        <v>1794</v>
      </c>
      <c r="AI3782" s="1">
        <v>284.0292</v>
      </c>
      <c r="AJ3782" s="1">
        <v>1390.1824799999999</v>
      </c>
      <c r="AK3782" s="1">
        <v>445.2912</v>
      </c>
      <c r="AL3782" s="1">
        <v>30127.6328125</v>
      </c>
      <c r="AM3782" s="1">
        <v>23132.734375</v>
      </c>
      <c r="AN3782" s="1">
        <v>6994.8994140625</v>
      </c>
      <c r="AO3782" t="s">
        <v>16592</v>
      </c>
    </row>
    <row r="3783" spans="1:41" x14ac:dyDescent="0.25">
      <c r="A3783" s="1">
        <v>2020</v>
      </c>
      <c r="B3783" t="s">
        <v>2784</v>
      </c>
      <c r="C3783" t="s">
        <v>7088</v>
      </c>
      <c r="D3783" t="s">
        <v>7224</v>
      </c>
      <c r="E3783" t="s">
        <v>7832</v>
      </c>
      <c r="F3783" t="s">
        <v>9555</v>
      </c>
      <c r="G3783" t="s">
        <v>11725</v>
      </c>
      <c r="H3783" t="s">
        <v>12709</v>
      </c>
      <c r="I3783" s="1">
        <v>518.91797750399996</v>
      </c>
      <c r="J3783" s="1">
        <v>300.125</v>
      </c>
      <c r="K3783" s="1">
        <v>33.46183087289856</v>
      </c>
      <c r="L3783" s="1">
        <v>562.20640000000003</v>
      </c>
      <c r="M3783" s="1">
        <v>507.37499999999977</v>
      </c>
      <c r="N3783" s="1">
        <v>2825.9124810832509</v>
      </c>
      <c r="O3783" s="1">
        <v>84.240380975406978</v>
      </c>
      <c r="P3783" s="1">
        <v>1136.91032</v>
      </c>
      <c r="Q3783" s="1">
        <v>79.098663311307348</v>
      </c>
      <c r="R3783" s="1">
        <v>575.38894340844581</v>
      </c>
      <c r="S3783" s="1">
        <v>2056.5954293759992</v>
      </c>
      <c r="T3783" s="1">
        <v>1379.772615812499</v>
      </c>
      <c r="U3783" s="1"/>
      <c r="V3783" s="1">
        <v>0</v>
      </c>
      <c r="W3783" s="1">
        <v>821.00781248696273</v>
      </c>
      <c r="X3783" s="1">
        <v>96.172695440740284</v>
      </c>
      <c r="Y3783" s="1">
        <v>0</v>
      </c>
      <c r="Z3783" s="1">
        <v>565.63581226844155</v>
      </c>
      <c r="AA3783" s="1">
        <v>28522.03779040575</v>
      </c>
      <c r="AB3783" s="1">
        <v>196</v>
      </c>
      <c r="AC3783" s="1">
        <v>432.20330999999999</v>
      </c>
      <c r="AD3783" s="1">
        <v>399.22816147069233</v>
      </c>
      <c r="AE3783" s="1">
        <v>3096.3254335213328</v>
      </c>
      <c r="AF3783" s="1">
        <v>664.50563762112097</v>
      </c>
      <c r="AG3783" s="1">
        <v>0</v>
      </c>
      <c r="AH3783" s="1">
        <v>670.60661607708971</v>
      </c>
      <c r="AI3783" s="1">
        <v>126.64456272</v>
      </c>
      <c r="AJ3783" s="1">
        <v>1192.8955877686351</v>
      </c>
      <c r="AK3783" s="1">
        <v>619.66242033749984</v>
      </c>
      <c r="AL3783" s="1">
        <v>47462.92578125</v>
      </c>
      <c r="AM3783" s="1">
        <v>40472.16015625</v>
      </c>
      <c r="AN3783" s="1">
        <v>6990.767578125</v>
      </c>
      <c r="AO3783" t="s">
        <v>16593</v>
      </c>
    </row>
    <row r="3784" spans="1:41" x14ac:dyDescent="0.25">
      <c r="A3784" s="1">
        <v>2020</v>
      </c>
      <c r="B3784" t="s">
        <v>2785</v>
      </c>
      <c r="C3784" t="s">
        <v>7088</v>
      </c>
      <c r="D3784" t="s">
        <v>7224</v>
      </c>
      <c r="E3784" t="s">
        <v>7832</v>
      </c>
      <c r="F3784" t="s">
        <v>9555</v>
      </c>
      <c r="G3784" t="s">
        <v>11725</v>
      </c>
      <c r="H3784" t="s">
        <v>12709</v>
      </c>
      <c r="I3784" s="1">
        <v>275.39999999999998</v>
      </c>
      <c r="J3784" s="1">
        <v>414</v>
      </c>
      <c r="K3784" s="1">
        <v>22.86558442981401</v>
      </c>
      <c r="L3784" s="1">
        <v>568.46859999999992</v>
      </c>
      <c r="M3784" s="1">
        <v>518.90624999999977</v>
      </c>
      <c r="N3784" s="1">
        <v>1929.433004425827</v>
      </c>
      <c r="O3784" s="1">
        <v>195</v>
      </c>
      <c r="P3784" s="1">
        <v>996</v>
      </c>
      <c r="Q3784" s="1">
        <v>67.423153453783598</v>
      </c>
      <c r="R3784" s="1">
        <v>125.5208386173958</v>
      </c>
      <c r="S3784" s="1">
        <v>1776.6311845529281</v>
      </c>
      <c r="T3784" s="1">
        <v>1193.435018546176</v>
      </c>
      <c r="U3784" s="1"/>
      <c r="V3784" s="1">
        <v>403</v>
      </c>
      <c r="W3784" s="1">
        <v>248.41818072000001</v>
      </c>
      <c r="X3784" s="1">
        <v>115.92740743</v>
      </c>
      <c r="Y3784" s="1">
        <v>0</v>
      </c>
      <c r="Z3784" s="1">
        <v>0</v>
      </c>
      <c r="AA3784" s="1">
        <v>28934.0233259618</v>
      </c>
      <c r="AB3784" s="1">
        <v>240</v>
      </c>
      <c r="AC3784" s="1">
        <v>722.5</v>
      </c>
      <c r="AD3784" s="1">
        <v>369.67821894564088</v>
      </c>
      <c r="AE3784" s="1">
        <v>557.56080561600004</v>
      </c>
      <c r="AF3784" s="1">
        <v>678.24962726717513</v>
      </c>
      <c r="AG3784" s="1">
        <v>8930</v>
      </c>
      <c r="AH3784" s="1">
        <v>742.81573386380967</v>
      </c>
      <c r="AI3784" s="1">
        <v>129.17745397440001</v>
      </c>
      <c r="AJ3784" s="1">
        <v>31.129500478260791</v>
      </c>
      <c r="AK3784" s="1">
        <v>678.29682866459575</v>
      </c>
      <c r="AL3784" s="1">
        <v>50863.86328125</v>
      </c>
      <c r="AM3784" s="1">
        <v>44632.7109375</v>
      </c>
      <c r="AN3784" s="1">
        <v>6231.15185546875</v>
      </c>
      <c r="AO3784" t="s">
        <v>16594</v>
      </c>
    </row>
    <row r="3785" spans="1:41" x14ac:dyDescent="0.25">
      <c r="A3785" s="1">
        <v>2020</v>
      </c>
      <c r="B3785" t="s">
        <v>2786</v>
      </c>
      <c r="C3785" t="s">
        <v>7088</v>
      </c>
      <c r="D3785" t="s">
        <v>7224</v>
      </c>
      <c r="E3785" t="s">
        <v>7832</v>
      </c>
      <c r="F3785" t="s">
        <v>9555</v>
      </c>
      <c r="G3785" t="s">
        <v>11725</v>
      </c>
      <c r="H3785" t="s">
        <v>12709</v>
      </c>
      <c r="I3785" s="1">
        <v>626</v>
      </c>
      <c r="J3785" s="1">
        <v>1157.459318756104</v>
      </c>
      <c r="K3785" s="1">
        <v>28</v>
      </c>
      <c r="L3785" s="1">
        <v>33.380000000000003</v>
      </c>
      <c r="M3785" s="1">
        <v>1000</v>
      </c>
      <c r="N3785" s="1">
        <v>1408.8009999999999</v>
      </c>
      <c r="O3785" s="1">
        <v>122</v>
      </c>
      <c r="P3785" s="1">
        <v>3150.27</v>
      </c>
      <c r="Q3785" s="1">
        <v>68.409600000000012</v>
      </c>
      <c r="R3785" s="1">
        <v>1708.19876</v>
      </c>
      <c r="S3785" s="1">
        <v>1583.426207999999</v>
      </c>
      <c r="T3785" s="1">
        <v>630</v>
      </c>
      <c r="U3785" s="1">
        <v>0</v>
      </c>
      <c r="V3785" s="1">
        <v>3055</v>
      </c>
      <c r="W3785" s="1">
        <v>606</v>
      </c>
      <c r="X3785" s="1">
        <v>0</v>
      </c>
      <c r="Y3785" s="1">
        <v>554</v>
      </c>
      <c r="Z3785" s="1">
        <v>494.26839000000001</v>
      </c>
      <c r="AA3785" s="1">
        <v>4730</v>
      </c>
      <c r="AB3785" s="1">
        <v>146</v>
      </c>
      <c r="AC3785" s="1">
        <v>2672</v>
      </c>
      <c r="AD3785" s="1">
        <v>1141.83888</v>
      </c>
      <c r="AE3785" s="1">
        <v>11507</v>
      </c>
      <c r="AF3785" s="1">
        <v>2965.4005305513501</v>
      </c>
      <c r="AG3785" s="1">
        <v>5</v>
      </c>
      <c r="AH3785" s="1">
        <v>1170</v>
      </c>
      <c r="AI3785" s="1">
        <v>507</v>
      </c>
      <c r="AJ3785" s="1">
        <v>1949</v>
      </c>
      <c r="AK3785" s="1">
        <v>1468</v>
      </c>
      <c r="AL3785" s="1">
        <v>44486.45703125</v>
      </c>
      <c r="AM3785" s="1">
        <v>36084.1875</v>
      </c>
      <c r="AN3785" s="1">
        <v>8402.265625</v>
      </c>
      <c r="AO3785" t="s">
        <v>16595</v>
      </c>
    </row>
    <row r="3786" spans="1:41" x14ac:dyDescent="0.25">
      <c r="A3786" s="1">
        <v>2020</v>
      </c>
      <c r="B3786" t="s">
        <v>2787</v>
      </c>
      <c r="C3786" t="s">
        <v>7088</v>
      </c>
      <c r="D3786" t="s">
        <v>7224</v>
      </c>
      <c r="E3786" t="s">
        <v>7832</v>
      </c>
      <c r="F3786" t="s">
        <v>9555</v>
      </c>
      <c r="G3786" t="s">
        <v>11725</v>
      </c>
      <c r="H3786" t="s">
        <v>12709</v>
      </c>
      <c r="I3786" s="1">
        <v>2490.9</v>
      </c>
      <c r="J3786" s="1">
        <v>204.4</v>
      </c>
      <c r="K3786" s="1">
        <v>89</v>
      </c>
      <c r="L3786" s="1">
        <v>45.947426705971203</v>
      </c>
      <c r="M3786" s="1">
        <v>517.49999999999977</v>
      </c>
      <c r="N3786" s="1">
        <v>3575.88</v>
      </c>
      <c r="O3786" s="1">
        <v>87.36840289461361</v>
      </c>
      <c r="P3786" s="1">
        <v>605.79999999999995</v>
      </c>
      <c r="Q3786" s="1">
        <v>54.894842780400012</v>
      </c>
      <c r="R3786" s="1">
        <v>0</v>
      </c>
      <c r="S3786" s="1">
        <v>1102</v>
      </c>
      <c r="T3786" s="1">
        <v>1797.5</v>
      </c>
      <c r="U3786" s="1"/>
      <c r="V3786" s="1">
        <v>0</v>
      </c>
      <c r="W3786" s="1">
        <v>551.81427111428854</v>
      </c>
      <c r="X3786" s="1">
        <v>581</v>
      </c>
      <c r="Y3786" s="1">
        <v>0</v>
      </c>
      <c r="Z3786" s="1">
        <v>174.6336855185474</v>
      </c>
      <c r="AA3786" s="1">
        <v>21501.898614443911</v>
      </c>
      <c r="AB3786" s="1">
        <v>18</v>
      </c>
      <c r="AC3786" s="1">
        <v>1476.97759</v>
      </c>
      <c r="AD3786" s="1">
        <v>385.60279806720001</v>
      </c>
      <c r="AE3786" s="1">
        <v>2363.7235800416111</v>
      </c>
      <c r="AF3786" s="1">
        <v>321.6319869417984</v>
      </c>
      <c r="AG3786" s="1">
        <v>1430.4389364961321</v>
      </c>
      <c r="AH3786" s="1">
        <v>694.5</v>
      </c>
      <c r="AI3786" s="1">
        <v>131.761003053888</v>
      </c>
      <c r="AJ3786" s="1">
        <v>31.129500478260791</v>
      </c>
      <c r="AK3786" s="1">
        <v>383</v>
      </c>
      <c r="AL3786" s="1">
        <v>40617.30078125</v>
      </c>
      <c r="AM3786" s="1">
        <v>34278.25390625</v>
      </c>
      <c r="AN3786" s="1">
        <v>6339.046875</v>
      </c>
      <c r="AO3786" t="s">
        <v>16596</v>
      </c>
    </row>
    <row r="3787" spans="1:41" x14ac:dyDescent="0.25">
      <c r="A3787" s="1">
        <v>2020</v>
      </c>
      <c r="B3787" t="s">
        <v>2788</v>
      </c>
      <c r="C3787" t="s">
        <v>7088</v>
      </c>
      <c r="D3787" t="s">
        <v>7224</v>
      </c>
      <c r="E3787" t="s">
        <v>7832</v>
      </c>
      <c r="F3787" t="s">
        <v>9555</v>
      </c>
      <c r="G3787" t="s">
        <v>11725</v>
      </c>
      <c r="H3787" t="s">
        <v>12709</v>
      </c>
      <c r="I3787" s="1">
        <v>488.22723328749981</v>
      </c>
      <c r="J3787" s="1">
        <v>319.63054355999998</v>
      </c>
      <c r="K3787" s="1">
        <v>10.549400820000001</v>
      </c>
      <c r="L3787" s="1">
        <v>53.856306000000011</v>
      </c>
      <c r="M3787" s="1">
        <v>371.4228</v>
      </c>
      <c r="N3787" s="1">
        <v>3058</v>
      </c>
      <c r="O3787" s="1">
        <v>82.80066429069106</v>
      </c>
      <c r="P3787" s="1">
        <v>885.93299999999999</v>
      </c>
      <c r="Q3787" s="1">
        <v>43.587573496132073</v>
      </c>
      <c r="R3787" s="1">
        <v>577.92369784634798</v>
      </c>
      <c r="S3787" s="1">
        <v>2814.9528540000001</v>
      </c>
      <c r="T3787" s="1">
        <v>1339.3913</v>
      </c>
      <c r="U3787" s="1">
        <v>0</v>
      </c>
      <c r="V3787" s="1">
        <v>38</v>
      </c>
      <c r="W3787" s="1">
        <v>326.7500041269999</v>
      </c>
      <c r="X3787" s="1">
        <v>80</v>
      </c>
      <c r="Y3787" s="1">
        <v>0</v>
      </c>
      <c r="Z3787" s="1">
        <v>570.59293552318024</v>
      </c>
      <c r="AA3787" s="1">
        <v>5153.5167454898383</v>
      </c>
      <c r="AB3787" s="1">
        <v>145</v>
      </c>
      <c r="AC3787" s="1">
        <v>201.96384</v>
      </c>
      <c r="AD3787" s="1">
        <v>402.52983482084142</v>
      </c>
      <c r="AE3787" s="1">
        <v>4018.8804416063999</v>
      </c>
      <c r="AF3787" s="1">
        <v>387.72667276067801</v>
      </c>
      <c r="AG3787" s="1">
        <v>0</v>
      </c>
      <c r="AH3787" s="1">
        <v>1801.401309364375</v>
      </c>
      <c r="AI3787" s="1">
        <v>289.70978400000001</v>
      </c>
      <c r="AJ3787" s="1">
        <v>934.13895407999996</v>
      </c>
      <c r="AK3787" s="1">
        <v>566.68507199999999</v>
      </c>
      <c r="AL3787" s="1">
        <v>24963.169921875</v>
      </c>
      <c r="AM3787" s="1">
        <v>16731.978515625</v>
      </c>
      <c r="AN3787" s="1">
        <v>8231.193359375</v>
      </c>
      <c r="AO3787" t="s">
        <v>16597</v>
      </c>
    </row>
    <row r="3788" spans="1:41" x14ac:dyDescent="0.25">
      <c r="A3788" s="1">
        <v>2020</v>
      </c>
      <c r="B3788" t="s">
        <v>2789</v>
      </c>
      <c r="C3788" t="s">
        <v>7088</v>
      </c>
      <c r="D3788" t="s">
        <v>7224</v>
      </c>
      <c r="E3788" t="s">
        <v>7832</v>
      </c>
      <c r="F3788" t="s">
        <v>9555</v>
      </c>
      <c r="G3788" t="s">
        <v>11725</v>
      </c>
      <c r="H3788" t="s">
        <v>12709</v>
      </c>
      <c r="I3788" s="1">
        <v>650.76</v>
      </c>
      <c r="J3788" s="1">
        <v>520.55583875927039</v>
      </c>
      <c r="K3788" s="1">
        <v>21.753920000000001</v>
      </c>
      <c r="L3788" s="1">
        <v>1261.0585000000001</v>
      </c>
      <c r="M3788" s="1">
        <v>350</v>
      </c>
      <c r="N3788" s="1">
        <v>3356.4520000000011</v>
      </c>
      <c r="O3788" s="1">
        <v>122.1781</v>
      </c>
      <c r="P3788" s="1">
        <v>3075.27</v>
      </c>
      <c r="Q3788" s="1">
        <v>103.5626339183036</v>
      </c>
      <c r="R3788" s="1">
        <v>283.01356750000002</v>
      </c>
      <c r="S3788" s="1">
        <v>0</v>
      </c>
      <c r="T3788" s="1">
        <v>608.71638381612604</v>
      </c>
      <c r="U3788" s="1">
        <v>100</v>
      </c>
      <c r="V3788" s="1">
        <v>3535</v>
      </c>
      <c r="W3788" s="1">
        <v>1132</v>
      </c>
      <c r="X3788" s="1">
        <v>800</v>
      </c>
      <c r="Y3788" s="1">
        <v>554</v>
      </c>
      <c r="Z3788" s="1">
        <v>836.60683694133479</v>
      </c>
      <c r="AA3788" s="1">
        <v>3967</v>
      </c>
      <c r="AB3788" s="1">
        <v>146</v>
      </c>
      <c r="AC3788" s="1">
        <v>2672</v>
      </c>
      <c r="AD3788" s="1">
        <v>922.78058318969624</v>
      </c>
      <c r="AE3788" s="1">
        <v>1527.4</v>
      </c>
      <c r="AF3788" s="1">
        <v>2995.1520191687891</v>
      </c>
      <c r="AG3788" s="1">
        <v>924</v>
      </c>
      <c r="AH3788" s="1">
        <v>1202.5780777563041</v>
      </c>
      <c r="AI3788" s="1">
        <v>507</v>
      </c>
      <c r="AJ3788" s="1">
        <v>1602</v>
      </c>
      <c r="AK3788" s="1">
        <v>1468</v>
      </c>
      <c r="AL3788" s="1">
        <v>35244.83984375</v>
      </c>
      <c r="AM3788" s="1">
        <v>27963.830078125</v>
      </c>
      <c r="AN3788" s="1">
        <v>7281.00732421875</v>
      </c>
      <c r="AO3788" t="s">
        <v>16598</v>
      </c>
    </row>
    <row r="3789" spans="1:41" x14ac:dyDescent="0.25">
      <c r="A3789" s="1">
        <v>2020</v>
      </c>
      <c r="B3789" t="s">
        <v>2790</v>
      </c>
      <c r="C3789" t="s">
        <v>7088</v>
      </c>
      <c r="D3789" t="s">
        <v>7224</v>
      </c>
      <c r="E3789" t="s">
        <v>7832</v>
      </c>
      <c r="F3789" t="s">
        <v>9555</v>
      </c>
      <c r="G3789" t="s">
        <v>11725</v>
      </c>
      <c r="H3789" t="s">
        <v>12709</v>
      </c>
      <c r="I3789" s="1">
        <v>740.95</v>
      </c>
      <c r="J3789" s="1">
        <v>210.73837585550041</v>
      </c>
      <c r="K3789" s="1">
        <v>22</v>
      </c>
      <c r="L3789" s="1">
        <v>864.97176779999995</v>
      </c>
      <c r="M3789" s="1">
        <v>357</v>
      </c>
      <c r="N3789" s="1">
        <v>3002.6659009999998</v>
      </c>
      <c r="O3789" s="1">
        <v>165.17890199999999</v>
      </c>
      <c r="P3789" s="1">
        <v>3059.6061960000002</v>
      </c>
      <c r="Q3789" s="1">
        <v>63.941265378071897</v>
      </c>
      <c r="R3789" s="1">
        <v>336.54518083331158</v>
      </c>
      <c r="S3789" s="1">
        <v>1329.65</v>
      </c>
      <c r="T3789" s="1">
        <v>1967.20272</v>
      </c>
      <c r="U3789" s="1">
        <v>101</v>
      </c>
      <c r="V3789" s="1">
        <v>899</v>
      </c>
      <c r="W3789" s="1">
        <v>463.08</v>
      </c>
      <c r="X3789" s="1">
        <v>293.72000000000003</v>
      </c>
      <c r="Y3789" s="1"/>
      <c r="Z3789" s="1">
        <v>157.62825308644159</v>
      </c>
      <c r="AA3789" s="1">
        <v>4295</v>
      </c>
      <c r="AB3789" s="1">
        <v>401</v>
      </c>
      <c r="AC3789" s="1">
        <v>81.599999999999994</v>
      </c>
      <c r="AD3789" s="1">
        <v>767.08958347947203</v>
      </c>
      <c r="AE3789" s="1">
        <v>9470.6461307400023</v>
      </c>
      <c r="AF3789" s="1">
        <v>3148.8202965365999</v>
      </c>
      <c r="AG3789" s="1">
        <v>0</v>
      </c>
      <c r="AH3789" s="1">
        <v>1254.6075000000001</v>
      </c>
      <c r="AI3789" s="1">
        <v>278.45999999999998</v>
      </c>
      <c r="AJ3789" s="1">
        <v>1602.42408</v>
      </c>
      <c r="AK3789" s="1">
        <v>1232</v>
      </c>
      <c r="AL3789" s="1">
        <v>36566.53125</v>
      </c>
      <c r="AM3789" s="1">
        <v>28035.537109375</v>
      </c>
      <c r="AN3789" s="1">
        <v>8530.98828125</v>
      </c>
      <c r="AO3789" t="s">
        <v>16599</v>
      </c>
    </row>
    <row r="3790" spans="1:41" x14ac:dyDescent="0.25">
      <c r="A3790" s="1">
        <v>2020</v>
      </c>
      <c r="B3790" t="s">
        <v>2791</v>
      </c>
      <c r="C3790" t="s">
        <v>7088</v>
      </c>
      <c r="D3790" t="s">
        <v>7224</v>
      </c>
      <c r="E3790" t="s">
        <v>7832</v>
      </c>
      <c r="F3790" t="s">
        <v>9556</v>
      </c>
      <c r="G3790" t="s">
        <v>11726</v>
      </c>
      <c r="H3790" t="s">
        <v>12709</v>
      </c>
      <c r="I3790" s="1">
        <v>447.80437441694113</v>
      </c>
      <c r="J3790" s="1">
        <v>598.0300109737309</v>
      </c>
      <c r="K3790" s="1">
        <v>133.13103023206358</v>
      </c>
      <c r="L3790" s="1">
        <v>625.71584209069874</v>
      </c>
      <c r="M3790" s="1">
        <v>2253.0914014160485</v>
      </c>
      <c r="N3790" s="1">
        <v>2541.3503389207917</v>
      </c>
      <c r="O3790" s="1">
        <v>273.5237530222397</v>
      </c>
      <c r="P3790" s="1">
        <v>986.47672837773064</v>
      </c>
      <c r="Q3790" s="1">
        <v>64.302287602086707</v>
      </c>
      <c r="R3790" s="1">
        <v>803.26956145184124</v>
      </c>
      <c r="S3790" s="1">
        <v>2239.0218720847056</v>
      </c>
      <c r="T3790" s="1">
        <v>1555.2124895291063</v>
      </c>
      <c r="U3790" s="1">
        <v>363.08462790562794</v>
      </c>
      <c r="V3790" s="1">
        <v>433.28098930071599</v>
      </c>
      <c r="W3790" s="1">
        <v>332.82757558015891</v>
      </c>
      <c r="X3790" s="1">
        <v>176.25467374059613</v>
      </c>
      <c r="Y3790" s="1">
        <v>3921.3139813807816</v>
      </c>
      <c r="Z3790" s="1">
        <v>665.65515116031781</v>
      </c>
      <c r="AA3790" s="1">
        <v>39512.780778622749</v>
      </c>
      <c r="AB3790" s="1">
        <v>0</v>
      </c>
      <c r="AC3790" s="1">
        <v>1526.2867475059577</v>
      </c>
      <c r="AD3790" s="1">
        <v>844.19957216308239</v>
      </c>
      <c r="AE3790" s="1">
        <v>1192.1278616234783</v>
      </c>
      <c r="AF3790" s="1">
        <v>1662.2120743637349</v>
      </c>
      <c r="AG3790" s="1">
        <v>22792.032375729283</v>
      </c>
      <c r="AH3790" s="1">
        <v>2834.4806618499351</v>
      </c>
      <c r="AI3790" s="1">
        <v>424.8090146495847</v>
      </c>
      <c r="AJ3790" s="1">
        <v>4164.72310766992</v>
      </c>
      <c r="AK3790" s="1">
        <v>2963.9213285179444</v>
      </c>
      <c r="AL3790" s="1">
        <v>96330.9296875</v>
      </c>
      <c r="AM3790" s="1">
        <v>82300.4453125</v>
      </c>
      <c r="AN3790" s="1">
        <v>14030.47265625</v>
      </c>
      <c r="AO3790" t="s">
        <v>16600</v>
      </c>
    </row>
    <row r="3791" spans="1:41" x14ac:dyDescent="0.25">
      <c r="A3791" s="1">
        <v>2020</v>
      </c>
      <c r="B3791" t="s">
        <v>2792</v>
      </c>
      <c r="C3791" t="s">
        <v>7088</v>
      </c>
      <c r="D3791" t="s">
        <v>7224</v>
      </c>
      <c r="E3791" t="s">
        <v>7832</v>
      </c>
      <c r="F3791" t="s">
        <v>9556</v>
      </c>
      <c r="G3791" t="s">
        <v>11726</v>
      </c>
      <c r="H3791" t="s">
        <v>12709</v>
      </c>
      <c r="I3791" s="1">
        <v>1283.933073719443</v>
      </c>
      <c r="J3791" s="1">
        <v>226.57591746604334</v>
      </c>
      <c r="K3791" s="1">
        <v>198.43180264186742</v>
      </c>
      <c r="L3791" s="1">
        <v>1055.3908305384841</v>
      </c>
      <c r="M3791" s="1">
        <v>1234.3437190669706</v>
      </c>
      <c r="N3791" s="1">
        <v>3667.494994445171</v>
      </c>
      <c r="O3791" s="1">
        <v>722.78058328973702</v>
      </c>
      <c r="P3791" s="1">
        <v>3474.6808032618692</v>
      </c>
      <c r="Q3791" s="1">
        <v>164.27472945793983</v>
      </c>
      <c r="R3791" s="1">
        <v>1168.5757726727938</v>
      </c>
      <c r="S3791" s="1">
        <v>1735.6274128365264</v>
      </c>
      <c r="T3791" s="1">
        <v>3331.1109973073708</v>
      </c>
      <c r="U3791" s="1">
        <v>344.96942366937174</v>
      </c>
      <c r="V3791" s="1">
        <v>1627.8244679398479</v>
      </c>
      <c r="W3791" s="1">
        <v>737.37214309328203</v>
      </c>
      <c r="X3791" s="1">
        <v>894.76444264243287</v>
      </c>
      <c r="Y3791" s="1">
        <v>0</v>
      </c>
      <c r="Z3791" s="1">
        <v>1470.6507056959151</v>
      </c>
      <c r="AA3791" s="1">
        <v>10250.982030225174</v>
      </c>
      <c r="AB3791" s="1">
        <v>432.28980903568146</v>
      </c>
      <c r="AC3791" s="1">
        <v>1740.4688430918363</v>
      </c>
      <c r="AD3791" s="1">
        <v>2686.4493868252321</v>
      </c>
      <c r="AE3791" s="1">
        <v>10009.446499687327</v>
      </c>
      <c r="AF3791" s="1">
        <v>3716.8407144421767</v>
      </c>
      <c r="AG3791" s="1">
        <v>2577.5684124795866</v>
      </c>
      <c r="AH3791" s="1">
        <v>3164.0164327175189</v>
      </c>
      <c r="AI3791" s="1">
        <v>294.30203956793275</v>
      </c>
      <c r="AJ3791" s="1">
        <v>12214.073656793693</v>
      </c>
      <c r="AK3791" s="1">
        <v>1520.0215230431691</v>
      </c>
      <c r="AL3791" s="1">
        <v>71945.2578125</v>
      </c>
      <c r="AM3791" s="1">
        <v>54993.75390625</v>
      </c>
      <c r="AN3791" s="1">
        <v>16951.509765625</v>
      </c>
      <c r="AO3791" t="s">
        <v>16601</v>
      </c>
    </row>
    <row r="3792" spans="1:41" x14ac:dyDescent="0.25">
      <c r="A3792" s="1">
        <v>2020</v>
      </c>
      <c r="B3792" t="s">
        <v>2793</v>
      </c>
      <c r="C3792" t="s">
        <v>7088</v>
      </c>
      <c r="D3792" t="s">
        <v>7224</v>
      </c>
      <c r="E3792" t="s">
        <v>7832</v>
      </c>
      <c r="F3792" t="s">
        <v>9556</v>
      </c>
      <c r="G3792" t="s">
        <v>11726</v>
      </c>
      <c r="H3792" t="s">
        <v>12709</v>
      </c>
      <c r="I3792" s="1">
        <v>914.62513078861457</v>
      </c>
      <c r="J3792" s="1">
        <v>4820.0744392559982</v>
      </c>
      <c r="K3792" s="1">
        <v>294.85296943580596</v>
      </c>
      <c r="L3792" s="1">
        <v>1036.5751482270964</v>
      </c>
      <c r="M3792" s="1">
        <v>388.02278275880616</v>
      </c>
      <c r="N3792" s="1">
        <v>3374.2827038758096</v>
      </c>
      <c r="O3792" s="1">
        <v>743.89510637473984</v>
      </c>
      <c r="P3792" s="1">
        <v>1467.8347553504552</v>
      </c>
      <c r="Q3792" s="1">
        <v>165.10787262317299</v>
      </c>
      <c r="R3792" s="1">
        <v>1095.607169870302</v>
      </c>
      <c r="S3792" s="1">
        <v>110.86365221680177</v>
      </c>
      <c r="T3792" s="1">
        <v>2549.8640009864407</v>
      </c>
      <c r="U3792" s="1">
        <v>0</v>
      </c>
      <c r="V3792" s="1">
        <v>698.4410089658511</v>
      </c>
      <c r="W3792" s="1">
        <v>708.41873766536321</v>
      </c>
      <c r="X3792" s="1">
        <v>1686.9303914975931</v>
      </c>
      <c r="Y3792" s="1">
        <v>0</v>
      </c>
      <c r="Z3792" s="1">
        <v>2055.4121120995046</v>
      </c>
      <c r="AA3792" s="1">
        <v>10389.032849236493</v>
      </c>
      <c r="AB3792" s="1">
        <v>278.9407094331284</v>
      </c>
      <c r="AC3792" s="1">
        <v>1824.8028663912651</v>
      </c>
      <c r="AD3792" s="1">
        <v>2350.7540509660435</v>
      </c>
      <c r="AE3792" s="1">
        <v>5447.8398699336385</v>
      </c>
      <c r="AF3792" s="1">
        <v>3217.5292600969074</v>
      </c>
      <c r="AG3792" s="1">
        <v>1790.4479833013484</v>
      </c>
      <c r="AH3792" s="1">
        <v>3251.6309195187955</v>
      </c>
      <c r="AI3792" s="1">
        <v>302.65777055186879</v>
      </c>
      <c r="AJ3792" s="1">
        <v>2505.5185400997198</v>
      </c>
      <c r="AK3792" s="1">
        <v>789.34920378362858</v>
      </c>
      <c r="AL3792" s="1">
        <v>54259.3125</v>
      </c>
      <c r="AM3792" s="1">
        <v>40803.1328125</v>
      </c>
      <c r="AN3792" s="1">
        <v>13456.181640625</v>
      </c>
      <c r="AO3792" t="s">
        <v>16602</v>
      </c>
    </row>
    <row r="3793" spans="1:41" x14ac:dyDescent="0.25">
      <c r="A3793" s="1">
        <v>2020</v>
      </c>
      <c r="B3793" t="s">
        <v>2794</v>
      </c>
      <c r="C3793" t="s">
        <v>7088</v>
      </c>
      <c r="D3793" t="s">
        <v>7224</v>
      </c>
      <c r="E3793" t="s">
        <v>7832</v>
      </c>
      <c r="F3793" t="s">
        <v>9556</v>
      </c>
      <c r="G3793" t="s">
        <v>11726</v>
      </c>
      <c r="H3793" t="s">
        <v>12709</v>
      </c>
      <c r="I3793" s="1">
        <v>967.82263499027658</v>
      </c>
      <c r="J3793" s="1">
        <v>497.87714043203289</v>
      </c>
      <c r="K3793" s="1">
        <v>165.23801085199844</v>
      </c>
      <c r="L3793" s="1">
        <v>610.20036864630856</v>
      </c>
      <c r="M3793" s="1">
        <v>1616.8244293991527</v>
      </c>
      <c r="N3793" s="1">
        <v>3533.7234470485469</v>
      </c>
      <c r="O3793" s="1">
        <v>162.87746783982703</v>
      </c>
      <c r="P3793" s="1">
        <v>1342.015913279688</v>
      </c>
      <c r="Q3793" s="1">
        <v>85.787211236137026</v>
      </c>
      <c r="R3793" s="1">
        <v>1562.5809975906002</v>
      </c>
      <c r="S3793" s="1">
        <v>2773.6380393014024</v>
      </c>
      <c r="T3793" s="1">
        <v>2472.6688052495483</v>
      </c>
      <c r="U3793" s="1">
        <v>141.63258073028439</v>
      </c>
      <c r="V3793" s="1">
        <v>0</v>
      </c>
      <c r="W3793" s="1">
        <v>952.47910541116244</v>
      </c>
      <c r="X3793" s="1">
        <v>287.21742575548512</v>
      </c>
      <c r="Y3793" s="1">
        <v>2910.0337553591849</v>
      </c>
      <c r="Z3793" s="1">
        <v>1022.941314324479</v>
      </c>
      <c r="AA3793" s="1">
        <v>39150.445790437676</v>
      </c>
      <c r="AB3793" s="1">
        <v>483.91131749513829</v>
      </c>
      <c r="AC3793" s="1">
        <v>1017.4530518211806</v>
      </c>
      <c r="AD3793" s="1">
        <v>860.80362674637138</v>
      </c>
      <c r="AE3793" s="1">
        <v>3289.463898321098</v>
      </c>
      <c r="AF3793" s="1">
        <v>1426.5766467001386</v>
      </c>
      <c r="AG3793" s="1">
        <v>10712.427575200605</v>
      </c>
      <c r="AH3793" s="1">
        <v>1923.8425549196961</v>
      </c>
      <c r="AI3793" s="1">
        <v>482.73104598905263</v>
      </c>
      <c r="AJ3793" s="1">
        <v>2260.2199341541218</v>
      </c>
      <c r="AK3793" s="1">
        <v>724.68670473662178</v>
      </c>
      <c r="AL3793" s="1">
        <v>83438.125</v>
      </c>
      <c r="AM3793" s="1">
        <v>70531.203125</v>
      </c>
      <c r="AN3793" s="1">
        <v>12906.9189453125</v>
      </c>
      <c r="AO3793" t="s">
        <v>16603</v>
      </c>
    </row>
    <row r="3794" spans="1:41" x14ac:dyDescent="0.25">
      <c r="A3794" s="1">
        <v>2020</v>
      </c>
      <c r="B3794" t="s">
        <v>2795</v>
      </c>
      <c r="C3794" t="s">
        <v>7088</v>
      </c>
      <c r="D3794" t="s">
        <v>7224</v>
      </c>
      <c r="E3794" t="s">
        <v>7832</v>
      </c>
      <c r="F3794" t="s">
        <v>9556</v>
      </c>
      <c r="G3794" t="s">
        <v>11726</v>
      </c>
      <c r="H3794" t="s">
        <v>12709</v>
      </c>
      <c r="I3794" s="1">
        <v>2678.7713385001207</v>
      </c>
      <c r="J3794" s="1">
        <v>392.31433790390781</v>
      </c>
      <c r="K3794" s="1">
        <v>196.15716895195391</v>
      </c>
      <c r="L3794" s="1">
        <v>551.69203767737031</v>
      </c>
      <c r="M3794" s="1">
        <v>1967.7016010492875</v>
      </c>
      <c r="N3794" s="1">
        <v>4494.4511336116439</v>
      </c>
      <c r="O3794" s="1">
        <v>160.9101776558997</v>
      </c>
      <c r="P3794" s="1">
        <v>717.19964898058151</v>
      </c>
      <c r="Q3794" s="1">
        <v>57.805065725528912</v>
      </c>
      <c r="R3794" s="1">
        <v>735.87656992499581</v>
      </c>
      <c r="S3794" s="1">
        <v>1716.3752283295967</v>
      </c>
      <c r="T3794" s="1">
        <v>2249.6775314177212</v>
      </c>
      <c r="U3794" s="1">
        <v>418.33852549188521</v>
      </c>
      <c r="V3794" s="1">
        <v>0</v>
      </c>
      <c r="W3794" s="1">
        <v>662.03044521284448</v>
      </c>
      <c r="X3794" s="1">
        <v>972.20396861812151</v>
      </c>
      <c r="Y3794" s="1">
        <v>974.65593323002099</v>
      </c>
      <c r="Z3794" s="1">
        <v>306.49557648742797</v>
      </c>
      <c r="AA3794" s="1">
        <v>31009.628922548178</v>
      </c>
      <c r="AB3794" s="1">
        <v>356.76085103136614</v>
      </c>
      <c r="AC3794" s="1">
        <v>1523.3206160198406</v>
      </c>
      <c r="AD3794" s="1">
        <v>899.50321787530368</v>
      </c>
      <c r="AE3794" s="1">
        <v>2489.4796704614851</v>
      </c>
      <c r="AF3794" s="1">
        <v>1164.6831906522264</v>
      </c>
      <c r="AG3794" s="1">
        <v>5640.6351608575178</v>
      </c>
      <c r="AH3794" s="1">
        <v>1645.2682545845134</v>
      </c>
      <c r="AI3794" s="1">
        <v>622.79901142245365</v>
      </c>
      <c r="AJ3794" s="1">
        <v>832.73838239640361</v>
      </c>
      <c r="AK3794" s="1">
        <v>2626.0540993442828</v>
      </c>
      <c r="AL3794" s="1">
        <v>68063.53125</v>
      </c>
      <c r="AM3794" s="1">
        <v>53988.08984375</v>
      </c>
      <c r="AN3794" s="1">
        <v>14075.44140625</v>
      </c>
      <c r="AO3794" t="s">
        <v>16604</v>
      </c>
    </row>
    <row r="3795" spans="1:41" x14ac:dyDescent="0.25">
      <c r="A3795" s="1">
        <v>2020</v>
      </c>
      <c r="B3795" t="s">
        <v>2796</v>
      </c>
      <c r="C3795" t="s">
        <v>7088</v>
      </c>
      <c r="D3795" t="s">
        <v>7224</v>
      </c>
      <c r="E3795" t="s">
        <v>7832</v>
      </c>
      <c r="F3795" t="s">
        <v>9556</v>
      </c>
      <c r="G3795" t="s">
        <v>11726</v>
      </c>
      <c r="H3795" t="s">
        <v>12709</v>
      </c>
      <c r="I3795" s="1">
        <v>812.5500294922108</v>
      </c>
      <c r="J3795" s="1">
        <v>708.40629331785703</v>
      </c>
      <c r="K3795" s="1">
        <v>165.94331588221206</v>
      </c>
      <c r="L3795" s="1">
        <v>268.94261539530919</v>
      </c>
      <c r="M3795" s="1">
        <v>686.66199675398093</v>
      </c>
      <c r="N3795" s="1">
        <v>3285.1763912101683</v>
      </c>
      <c r="O3795" s="1">
        <v>159.07669591467226</v>
      </c>
      <c r="P3795" s="1">
        <v>1423.4686302575826</v>
      </c>
      <c r="Q3795" s="1">
        <v>47.015284716485937</v>
      </c>
      <c r="R3795" s="1">
        <v>1197.4707846588976</v>
      </c>
      <c r="S3795" s="1">
        <v>3547.7536498955683</v>
      </c>
      <c r="T3795" s="1">
        <v>2397.5948053326501</v>
      </c>
      <c r="U3795" s="1">
        <v>0</v>
      </c>
      <c r="V3795" s="1">
        <v>137.33239935079618</v>
      </c>
      <c r="W3795" s="1">
        <v>408.56388806861867</v>
      </c>
      <c r="X3795" s="1">
        <v>453.30518975225237</v>
      </c>
      <c r="Y3795" s="1">
        <v>2609.3155876651276</v>
      </c>
      <c r="Z3795" s="1">
        <v>1817.7777715733432</v>
      </c>
      <c r="AA3795" s="1">
        <v>8716.4492160136761</v>
      </c>
      <c r="AB3795" s="1">
        <v>313.57564518431798</v>
      </c>
      <c r="AC3795" s="1">
        <v>664.46908101889221</v>
      </c>
      <c r="AD3795" s="1">
        <v>586.95284170030664</v>
      </c>
      <c r="AE3795" s="1">
        <v>4334.0741066611063</v>
      </c>
      <c r="AF3795" s="1">
        <v>1391.6076232452299</v>
      </c>
      <c r="AG3795" s="1">
        <v>1824.232038043076</v>
      </c>
      <c r="AH3795" s="1">
        <v>3144.9119451332326</v>
      </c>
      <c r="AI3795" s="1">
        <v>312.43120852306134</v>
      </c>
      <c r="AJ3795" s="1">
        <v>2150.3964865012172</v>
      </c>
      <c r="AK3795" s="1">
        <v>782.79467629953831</v>
      </c>
      <c r="AL3795" s="1">
        <v>44348.24609375</v>
      </c>
      <c r="AM3795" s="1">
        <v>31388.68359375</v>
      </c>
      <c r="AN3795" s="1">
        <v>12959.56640625</v>
      </c>
      <c r="AO3795" t="s">
        <v>16605</v>
      </c>
    </row>
    <row r="3796" spans="1:41" x14ac:dyDescent="0.25">
      <c r="A3796" s="1">
        <v>2020</v>
      </c>
      <c r="B3796" t="s">
        <v>2797</v>
      </c>
      <c r="C3796" t="s">
        <v>7088</v>
      </c>
      <c r="D3796" t="s">
        <v>7224</v>
      </c>
      <c r="E3796" t="s">
        <v>7832</v>
      </c>
      <c r="F3796" t="s">
        <v>9556</v>
      </c>
      <c r="G3796" t="s">
        <v>11726</v>
      </c>
      <c r="H3796" t="s">
        <v>12709</v>
      </c>
      <c r="I3796" s="1">
        <v>1470.8943537645027</v>
      </c>
      <c r="J3796" s="1">
        <v>534.86457435934346</v>
      </c>
      <c r="K3796" s="1">
        <v>244.4257381877826</v>
      </c>
      <c r="L3796" s="1">
        <v>1386.184258408714</v>
      </c>
      <c r="M3796" s="1">
        <v>1619.7660559986862</v>
      </c>
      <c r="N3796" s="1">
        <v>4203.1933180510132</v>
      </c>
      <c r="O3796" s="1">
        <v>485.59233932813271</v>
      </c>
      <c r="P3796" s="1">
        <v>3485.9042952722534</v>
      </c>
      <c r="Q3796" s="1">
        <v>343.39858316099946</v>
      </c>
      <c r="R3796" s="1">
        <v>1043.0954626157295</v>
      </c>
      <c r="S3796" s="1">
        <v>2365.5042513959424</v>
      </c>
      <c r="T3796" s="1">
        <v>1729.8472442704417</v>
      </c>
      <c r="U3796" s="1">
        <v>450.80867577956963</v>
      </c>
      <c r="V3796" s="1">
        <v>5220.9935008889688</v>
      </c>
      <c r="W3796" s="1">
        <v>1690.0083380387587</v>
      </c>
      <c r="X3796" s="1">
        <v>1162.6670266035878</v>
      </c>
      <c r="Y3796" s="1">
        <v>580.80931716716645</v>
      </c>
      <c r="Z3796" s="1">
        <v>2847.9605903749825</v>
      </c>
      <c r="AA3796" s="1">
        <v>7228.6646965119362</v>
      </c>
      <c r="AB3796" s="1">
        <v>153.06527131120271</v>
      </c>
      <c r="AC3796" s="1">
        <v>4240.1292260891278</v>
      </c>
      <c r="AD3796" s="1">
        <v>3940.773673223317</v>
      </c>
      <c r="AE3796" s="1">
        <v>1677.846987715403</v>
      </c>
      <c r="AF3796" s="1">
        <v>4561.3631060441085</v>
      </c>
      <c r="AG3796" s="1">
        <v>20563.165969163903</v>
      </c>
      <c r="AH3796" s="1">
        <v>2625.3839206679027</v>
      </c>
      <c r="AI3796" s="1">
        <v>926.7787660212548</v>
      </c>
      <c r="AJ3796" s="1">
        <v>18297.158584369856</v>
      </c>
      <c r="AK3796" s="1">
        <v>1771.7829350406341</v>
      </c>
      <c r="AL3796" s="1">
        <v>96852.03125</v>
      </c>
      <c r="AM3796" s="1">
        <v>78136.4375</v>
      </c>
      <c r="AN3796" s="1">
        <v>18715.595703125</v>
      </c>
      <c r="AO3796" t="s">
        <v>16606</v>
      </c>
    </row>
    <row r="3797" spans="1:41" x14ac:dyDescent="0.25">
      <c r="A3797" s="1">
        <v>2020</v>
      </c>
      <c r="B3797" t="s">
        <v>2798</v>
      </c>
      <c r="C3797" t="s">
        <v>7088</v>
      </c>
      <c r="D3797" t="s">
        <v>7224</v>
      </c>
      <c r="E3797" t="s">
        <v>7832</v>
      </c>
      <c r="F3797" t="s">
        <v>9556</v>
      </c>
      <c r="G3797" t="s">
        <v>11726</v>
      </c>
      <c r="H3797" t="s">
        <v>12709</v>
      </c>
      <c r="I3797" s="1">
        <v>1417.9632677690115</v>
      </c>
      <c r="J3797" s="1">
        <v>1179.8956131797981</v>
      </c>
      <c r="K3797" s="1">
        <v>191.81444587080631</v>
      </c>
      <c r="L3797" s="1">
        <v>754.57460664815551</v>
      </c>
      <c r="M3797" s="1">
        <v>1019.384088978441</v>
      </c>
      <c r="N3797" s="1">
        <v>1883.7208774073504</v>
      </c>
      <c r="O3797" s="1">
        <v>471.9748331970182</v>
      </c>
      <c r="P3797" s="1">
        <v>3858.6440104874237</v>
      </c>
      <c r="Q3797" s="1">
        <v>257.89748735192188</v>
      </c>
      <c r="R3797" s="1">
        <v>1961.0196617459285</v>
      </c>
      <c r="S3797" s="1">
        <v>3555.0000719034156</v>
      </c>
      <c r="T3797" s="1">
        <v>2302.6255852028717</v>
      </c>
      <c r="U3797" s="1">
        <v>220.23487427152526</v>
      </c>
      <c r="V3797" s="1">
        <v>3831.8647904699601</v>
      </c>
      <c r="W3797" s="1">
        <v>1265.0556544222454</v>
      </c>
      <c r="X3797" s="1">
        <v>1077.4889820502121</v>
      </c>
      <c r="Y3797" s="1">
        <v>564.73878529405636</v>
      </c>
      <c r="Z3797" s="1">
        <v>2911.2899936990743</v>
      </c>
      <c r="AA3797" s="1">
        <v>7233.5494953910174</v>
      </c>
      <c r="AB3797" s="1">
        <v>148.8300769908524</v>
      </c>
      <c r="AC3797" s="1">
        <v>4122.8082226893857</v>
      </c>
      <c r="AD3797" s="1">
        <v>4411.76907518184</v>
      </c>
      <c r="AE3797" s="1">
        <v>11730.052711874921</v>
      </c>
      <c r="AF3797" s="1">
        <v>3666.109419291141</v>
      </c>
      <c r="AG3797" s="1">
        <v>41167.826433394344</v>
      </c>
      <c r="AH3797" s="1">
        <v>2810.441933313562</v>
      </c>
      <c r="AI3797" s="1">
        <v>901.1355346569419</v>
      </c>
      <c r="AJ3797" s="1">
        <v>13830.722764370521</v>
      </c>
      <c r="AK3797" s="1">
        <v>1722.7591103735654</v>
      </c>
      <c r="AL3797" s="1">
        <v>120471.1875</v>
      </c>
      <c r="AM3797" s="1">
        <v>100592.9140625</v>
      </c>
      <c r="AN3797" s="1">
        <v>19878.279296875</v>
      </c>
      <c r="AO3797" t="s">
        <v>16607</v>
      </c>
    </row>
    <row r="3798" spans="1:41" x14ac:dyDescent="0.25">
      <c r="A3798" s="1">
        <v>2020</v>
      </c>
      <c r="B3798" t="s">
        <v>2799</v>
      </c>
      <c r="C3798" t="s">
        <v>7088</v>
      </c>
      <c r="D3798" t="s">
        <v>7224</v>
      </c>
      <c r="E3798" t="s">
        <v>7832</v>
      </c>
      <c r="F3798" t="s">
        <v>9556</v>
      </c>
      <c r="G3798" t="s">
        <v>11727</v>
      </c>
      <c r="H3798" t="s">
        <v>12709</v>
      </c>
      <c r="I3798" s="1">
        <v>377.4</v>
      </c>
      <c r="J3798" s="1">
        <v>565.79999999999995</v>
      </c>
      <c r="K3798" s="1">
        <v>125.7607143639771</v>
      </c>
      <c r="L3798" s="1">
        <v>591.3445999999999</v>
      </c>
      <c r="M3798" s="1">
        <v>2094.3281249999991</v>
      </c>
      <c r="N3798" s="1">
        <v>2385.5758244676158</v>
      </c>
      <c r="O3798" s="1">
        <v>262</v>
      </c>
      <c r="P3798" s="1">
        <v>1071.7249999999999</v>
      </c>
      <c r="Q3798" s="1">
        <v>67.423153453783598</v>
      </c>
      <c r="R3798" s="1">
        <v>772.56820960620928</v>
      </c>
      <c r="S3798" s="1">
        <v>2347.6912081592259</v>
      </c>
      <c r="T3798" s="1">
        <v>1533.563998831836</v>
      </c>
      <c r="U3798" s="1">
        <v>334.53648336959998</v>
      </c>
      <c r="V3798" s="1">
        <v>403</v>
      </c>
      <c r="W3798" s="1">
        <v>303.62222087999999</v>
      </c>
      <c r="X3798" s="1">
        <v>173.891111145</v>
      </c>
      <c r="Y3798" s="1">
        <v>3857</v>
      </c>
      <c r="Z3798" s="1">
        <v>697.94999999999993</v>
      </c>
      <c r="AA3798" s="1">
        <v>37257.270140105829</v>
      </c>
      <c r="AB3798" s="1">
        <v>313</v>
      </c>
      <c r="AC3798" s="1">
        <v>1454.1</v>
      </c>
      <c r="AD3798" s="1">
        <v>885.17219872163423</v>
      </c>
      <c r="AE3798" s="1">
        <v>1087.519591152</v>
      </c>
      <c r="AF3798" s="1">
        <v>1570.945827861472</v>
      </c>
      <c r="AG3798" s="1">
        <v>22080</v>
      </c>
      <c r="AH3798" s="1">
        <v>2796.701237997243</v>
      </c>
      <c r="AI3798" s="1">
        <v>387.53236192320009</v>
      </c>
      <c r="AJ3798" s="1">
        <v>4260.1939242212766</v>
      </c>
      <c r="AK3798" s="1">
        <v>3051.838282603313</v>
      </c>
      <c r="AL3798" s="1">
        <v>93109.453125</v>
      </c>
      <c r="AM3798" s="1">
        <v>78834.3515625</v>
      </c>
      <c r="AN3798" s="1">
        <v>14275.1015625</v>
      </c>
      <c r="AO3798" t="s">
        <v>16608</v>
      </c>
    </row>
    <row r="3799" spans="1:41" x14ac:dyDescent="0.25">
      <c r="A3799" s="1">
        <v>2020</v>
      </c>
      <c r="B3799" t="s">
        <v>2800</v>
      </c>
      <c r="C3799" t="s">
        <v>7088</v>
      </c>
      <c r="D3799" t="s">
        <v>7224</v>
      </c>
      <c r="E3799" t="s">
        <v>7832</v>
      </c>
      <c r="F3799" t="s">
        <v>9556</v>
      </c>
      <c r="G3799" t="s">
        <v>11727</v>
      </c>
      <c r="H3799" t="s">
        <v>12709</v>
      </c>
      <c r="I3799" s="1">
        <v>1431.06</v>
      </c>
      <c r="J3799" s="1">
        <v>520.55583875927039</v>
      </c>
      <c r="K3799" s="1">
        <v>301.63216899999998</v>
      </c>
      <c r="L3799" s="1">
        <v>1350.09842</v>
      </c>
      <c r="M3799" s="1">
        <v>1545</v>
      </c>
      <c r="N3799" s="1">
        <v>4009.1800000000012</v>
      </c>
      <c r="O3799" s="1">
        <v>463.17809999999997</v>
      </c>
      <c r="P3799" s="1">
        <v>3325.27</v>
      </c>
      <c r="Q3799" s="1">
        <v>327.54780174512712</v>
      </c>
      <c r="R3799" s="1">
        <v>994.9476862864999</v>
      </c>
      <c r="S3799" s="1">
        <v>2256.3158656619621</v>
      </c>
      <c r="T3799" s="1">
        <v>1673.970055494347</v>
      </c>
      <c r="U3799" s="1">
        <v>430</v>
      </c>
      <c r="V3799" s="1">
        <v>4980</v>
      </c>
      <c r="W3799" s="1">
        <v>1612</v>
      </c>
      <c r="X3799" s="1">
        <v>1109</v>
      </c>
      <c r="Y3799" s="1">
        <v>554</v>
      </c>
      <c r="Z3799" s="1">
        <v>2716.5028528866251</v>
      </c>
      <c r="AA3799" s="1">
        <v>7123</v>
      </c>
      <c r="AB3799" s="1">
        <v>146</v>
      </c>
      <c r="AC3799" s="1">
        <v>4044.4110000000001</v>
      </c>
      <c r="AD3799" s="1">
        <v>3758.873266038464</v>
      </c>
      <c r="AE3799" s="1">
        <v>1600.4</v>
      </c>
      <c r="AF3799" s="1">
        <v>4437.8335329313404</v>
      </c>
      <c r="AG3799" s="1">
        <v>20006</v>
      </c>
      <c r="AH3799" s="1">
        <v>2573.9282242028512</v>
      </c>
      <c r="AI3799" s="1">
        <v>884</v>
      </c>
      <c r="AJ3799" s="1">
        <v>17801.64</v>
      </c>
      <c r="AK3799" s="1">
        <v>1690</v>
      </c>
      <c r="AL3799" s="1">
        <v>93666.34375</v>
      </c>
      <c r="AM3799" s="1">
        <v>75652.4453125</v>
      </c>
      <c r="AN3799" s="1">
        <v>18013.8984375</v>
      </c>
      <c r="AO3799" t="s">
        <v>16609</v>
      </c>
    </row>
    <row r="3800" spans="1:41" x14ac:dyDescent="0.25">
      <c r="A3800" s="1">
        <v>2020</v>
      </c>
      <c r="B3800" t="s">
        <v>2801</v>
      </c>
      <c r="C3800" t="s">
        <v>7088</v>
      </c>
      <c r="D3800" t="s">
        <v>7224</v>
      </c>
      <c r="E3800" t="s">
        <v>7832</v>
      </c>
      <c r="F3800" t="s">
        <v>9556</v>
      </c>
      <c r="G3800" t="s">
        <v>11727</v>
      </c>
      <c r="H3800" t="s">
        <v>12709</v>
      </c>
      <c r="I3800" s="1">
        <v>2490.9</v>
      </c>
      <c r="J3800" s="1">
        <v>327.04000000000002</v>
      </c>
      <c r="K3800" s="1">
        <v>189</v>
      </c>
      <c r="L3800" s="1">
        <v>516.90855044217597</v>
      </c>
      <c r="M3800" s="1">
        <v>1845.7499999999991</v>
      </c>
      <c r="N3800" s="1">
        <v>4256.2260000000006</v>
      </c>
      <c r="O3800" s="1">
        <v>156.01500516895291</v>
      </c>
      <c r="P3800" s="1">
        <v>681.52499999999998</v>
      </c>
      <c r="Q3800" s="1">
        <v>54.894842780400012</v>
      </c>
      <c r="R3800" s="1">
        <v>689.13397856466213</v>
      </c>
      <c r="S3800" s="1">
        <v>1624</v>
      </c>
      <c r="T3800" s="1">
        <v>2128.1</v>
      </c>
      <c r="U3800" s="1">
        <v>300</v>
      </c>
      <c r="V3800" s="1">
        <v>0</v>
      </c>
      <c r="W3800" s="1">
        <v>608.12184979942003</v>
      </c>
      <c r="X3800" s="1">
        <v>975.10799999999995</v>
      </c>
      <c r="Y3800" s="1">
        <v>965</v>
      </c>
      <c r="Z3800" s="1">
        <v>291.05614253091233</v>
      </c>
      <c r="AA3800" s="1">
        <v>29474.428281895202</v>
      </c>
      <c r="AB3800" s="1">
        <v>291</v>
      </c>
      <c r="AC3800" s="1">
        <v>1476.97759</v>
      </c>
      <c r="AD3800" s="1">
        <v>854.21730960719992</v>
      </c>
      <c r="AE3800" s="1">
        <v>2363.7235800416111</v>
      </c>
      <c r="AF3800" s="1">
        <v>1091.2513842668161</v>
      </c>
      <c r="AG3800" s="1">
        <v>5350.0600761375099</v>
      </c>
      <c r="AH3800" s="1">
        <v>1553.365</v>
      </c>
      <c r="AI3800" s="1">
        <v>572.09050898611213</v>
      </c>
      <c r="AJ3800" s="1">
        <v>793.72049952349823</v>
      </c>
      <c r="AK3800" s="1">
        <v>2222</v>
      </c>
      <c r="AL3800" s="1">
        <v>64141.60546875</v>
      </c>
      <c r="AM3800" s="1">
        <v>51122.83984375</v>
      </c>
      <c r="AN3800" s="1">
        <v>13018.7685546875</v>
      </c>
      <c r="AO3800" t="s">
        <v>16610</v>
      </c>
    </row>
    <row r="3801" spans="1:41" x14ac:dyDescent="0.25">
      <c r="A3801" s="1">
        <v>2020</v>
      </c>
      <c r="B3801" t="s">
        <v>2802</v>
      </c>
      <c r="C3801" t="s">
        <v>7088</v>
      </c>
      <c r="D3801" t="s">
        <v>7224</v>
      </c>
      <c r="E3801" t="s">
        <v>7832</v>
      </c>
      <c r="F3801" t="s">
        <v>9556</v>
      </c>
      <c r="G3801" t="s">
        <v>11727</v>
      </c>
      <c r="H3801" t="s">
        <v>12709</v>
      </c>
      <c r="I3801" s="1">
        <v>1391</v>
      </c>
      <c r="J3801" s="1">
        <v>1157.459318756104</v>
      </c>
      <c r="K3801" s="1">
        <v>188</v>
      </c>
      <c r="L3801" s="1">
        <v>740.226</v>
      </c>
      <c r="M3801" s="1">
        <v>1000</v>
      </c>
      <c r="N3801" s="1">
        <v>1847.9010000000001</v>
      </c>
      <c r="O3801" s="1">
        <v>463</v>
      </c>
      <c r="P3801" s="1">
        <v>3785.27</v>
      </c>
      <c r="Q3801" s="1">
        <v>252.99343999999999</v>
      </c>
      <c r="R3801" s="1">
        <v>1923.72991</v>
      </c>
      <c r="S3801" s="1">
        <v>3487.5680759999982</v>
      </c>
      <c r="T3801" s="1">
        <v>2258</v>
      </c>
      <c r="U3801" s="1">
        <v>216.04900000000001</v>
      </c>
      <c r="V3801" s="1">
        <v>3759</v>
      </c>
      <c r="W3801" s="1">
        <v>1241</v>
      </c>
      <c r="X3801" s="1">
        <v>1543.93289</v>
      </c>
      <c r="Y3801" s="1">
        <v>554</v>
      </c>
      <c r="Z3801" s="1">
        <v>2855.930385000001</v>
      </c>
      <c r="AA3801" s="1">
        <v>7096</v>
      </c>
      <c r="AB3801" s="1">
        <v>146</v>
      </c>
      <c r="AC3801" s="1">
        <v>4044.4110000000001</v>
      </c>
      <c r="AD3801" s="1">
        <v>4418.1345600000004</v>
      </c>
      <c r="AE3801" s="1">
        <v>11507</v>
      </c>
      <c r="AF3801" s="1">
        <v>3596.396548591485</v>
      </c>
      <c r="AG3801" s="1">
        <v>40385</v>
      </c>
      <c r="AH3801" s="1">
        <v>2757</v>
      </c>
      <c r="AI3801" s="1">
        <v>884</v>
      </c>
      <c r="AJ3801" s="1">
        <v>13567.72478</v>
      </c>
      <c r="AK3801" s="1">
        <v>1690</v>
      </c>
      <c r="AL3801" s="1">
        <v>118756.7265625</v>
      </c>
      <c r="AM3801" s="1">
        <v>98680.09375</v>
      </c>
      <c r="AN3801" s="1">
        <v>20076.63671875</v>
      </c>
      <c r="AO3801" t="s">
        <v>16611</v>
      </c>
    </row>
    <row r="3802" spans="1:41" x14ac:dyDescent="0.25">
      <c r="A3802" s="1">
        <v>2020</v>
      </c>
      <c r="B3802" t="s">
        <v>2803</v>
      </c>
      <c r="C3802" t="s">
        <v>7088</v>
      </c>
      <c r="D3802" t="s">
        <v>7224</v>
      </c>
      <c r="E3802" t="s">
        <v>7832</v>
      </c>
      <c r="F3802" t="s">
        <v>9556</v>
      </c>
      <c r="G3802" t="s">
        <v>11727</v>
      </c>
      <c r="H3802" t="s">
        <v>12709</v>
      </c>
      <c r="I3802" s="1">
        <v>753.56812094374959</v>
      </c>
      <c r="J3802" s="1">
        <v>670.68239479199997</v>
      </c>
      <c r="K3802" s="1">
        <v>152.96631188999999</v>
      </c>
      <c r="L3802" s="1">
        <v>253.12463820000011</v>
      </c>
      <c r="M3802" s="1">
        <v>636.72479999999996</v>
      </c>
      <c r="N3802" s="1">
        <v>3116</v>
      </c>
      <c r="O3802" s="1">
        <v>147.55502995392379</v>
      </c>
      <c r="P3802" s="1">
        <v>885.93299999999999</v>
      </c>
      <c r="Q3802" s="1">
        <v>43.587573496132073</v>
      </c>
      <c r="R3802" s="1">
        <v>1102.00100785889</v>
      </c>
      <c r="S3802" s="1">
        <v>3292.9637160000002</v>
      </c>
      <c r="T3802" s="1">
        <v>2158.480595</v>
      </c>
      <c r="U3802" s="1">
        <v>0</v>
      </c>
      <c r="V3802" s="1">
        <v>127</v>
      </c>
      <c r="W3802" s="1">
        <v>379.96661717699988</v>
      </c>
      <c r="X3802" s="1">
        <v>428.74554118527072</v>
      </c>
      <c r="Y3802" s="1">
        <v>2845.5421999999999</v>
      </c>
      <c r="Z3802" s="1">
        <v>1687.231577620041</v>
      </c>
      <c r="AA3802" s="1">
        <v>8398.4235166457947</v>
      </c>
      <c r="AB3802" s="1">
        <v>274</v>
      </c>
      <c r="AC3802" s="1">
        <v>616.32409999999993</v>
      </c>
      <c r="AD3802" s="1">
        <v>544.80002153036389</v>
      </c>
      <c r="AE3802" s="1">
        <v>4018.8804416063999</v>
      </c>
      <c r="AF3802" s="1">
        <v>1309.759614081803</v>
      </c>
      <c r="AG3802" s="1">
        <v>1733</v>
      </c>
      <c r="AH3802" s="1">
        <v>3003.7929600323432</v>
      </c>
      <c r="AI3802" s="1">
        <v>289.70978400000001</v>
      </c>
      <c r="AJ3802" s="1">
        <v>2033.8900286400001</v>
      </c>
      <c r="AK3802" s="1">
        <v>725.86627199999998</v>
      </c>
      <c r="AL3802" s="1">
        <v>41630.5234375</v>
      </c>
      <c r="AM3802" s="1">
        <v>29594.94921875</v>
      </c>
      <c r="AN3802" s="1">
        <v>12035.5712890625</v>
      </c>
      <c r="AO3802" t="s">
        <v>16612</v>
      </c>
    </row>
    <row r="3803" spans="1:41" x14ac:dyDescent="0.25">
      <c r="A3803" s="1">
        <v>2020</v>
      </c>
      <c r="B3803" t="s">
        <v>2804</v>
      </c>
      <c r="C3803" t="s">
        <v>7088</v>
      </c>
      <c r="D3803" t="s">
        <v>7224</v>
      </c>
      <c r="E3803" t="s">
        <v>7832</v>
      </c>
      <c r="F3803" t="s">
        <v>9556</v>
      </c>
      <c r="G3803" t="s">
        <v>11727</v>
      </c>
      <c r="H3803" t="s">
        <v>12709</v>
      </c>
      <c r="I3803" s="1">
        <v>1217.202</v>
      </c>
      <c r="J3803" s="1">
        <v>210.73837585550041</v>
      </c>
      <c r="K3803" s="1">
        <v>187</v>
      </c>
      <c r="L3803" s="1">
        <v>1020.24983214</v>
      </c>
      <c r="M3803" s="1">
        <v>1167.9000000000001</v>
      </c>
      <c r="N3803" s="1">
        <v>3466.6746840000001</v>
      </c>
      <c r="O3803" s="1">
        <v>683.87389200000007</v>
      </c>
      <c r="P3803" s="1">
        <v>3291.0240140000001</v>
      </c>
      <c r="Q3803" s="1">
        <v>155.58433857007191</v>
      </c>
      <c r="R3803" s="1">
        <v>1103.898672663357</v>
      </c>
      <c r="S3803" s="1">
        <v>1634.15</v>
      </c>
      <c r="T3803" s="1">
        <v>3216.2203199999999</v>
      </c>
      <c r="U3803" s="1">
        <v>323.2</v>
      </c>
      <c r="V3803" s="1">
        <v>1542</v>
      </c>
      <c r="W3803" s="1">
        <v>697.68</v>
      </c>
      <c r="X3803" s="1">
        <v>870.66999999999985</v>
      </c>
      <c r="Y3803" s="1">
        <v>0</v>
      </c>
      <c r="Z3803" s="1">
        <v>1390.12257090048</v>
      </c>
      <c r="AA3803" s="1">
        <v>10275</v>
      </c>
      <c r="AB3803" s="1">
        <v>401</v>
      </c>
      <c r="AC3803" s="1">
        <v>1646.7808199999999</v>
      </c>
      <c r="AD3803" s="1">
        <v>2545.1456092034718</v>
      </c>
      <c r="AE3803" s="1">
        <v>9470.6461307400023</v>
      </c>
      <c r="AF3803" s="1">
        <v>3593.0823020946</v>
      </c>
      <c r="AG3803" s="1">
        <v>2512</v>
      </c>
      <c r="AH3803" s="1">
        <v>3068.6277561500001</v>
      </c>
      <c r="AI3803" s="1">
        <v>278.45999999999998</v>
      </c>
      <c r="AJ3803" s="1">
        <v>12023.486639999999</v>
      </c>
      <c r="AK3803" s="1">
        <v>1438</v>
      </c>
      <c r="AL3803" s="1">
        <v>69430.4140625</v>
      </c>
      <c r="AM3803" s="1">
        <v>53241.69140625</v>
      </c>
      <c r="AN3803" s="1">
        <v>16188.7275390625</v>
      </c>
      <c r="AO3803" t="s">
        <v>16613</v>
      </c>
    </row>
    <row r="3804" spans="1:41" x14ac:dyDescent="0.25">
      <c r="A3804" s="1">
        <v>2020</v>
      </c>
      <c r="B3804" t="s">
        <v>2805</v>
      </c>
      <c r="C3804" t="s">
        <v>7088</v>
      </c>
      <c r="D3804" t="s">
        <v>7224</v>
      </c>
      <c r="E3804" t="s">
        <v>7832</v>
      </c>
      <c r="F3804" t="s">
        <v>9556</v>
      </c>
      <c r="G3804" t="s">
        <v>11727</v>
      </c>
      <c r="H3804" t="s">
        <v>12709</v>
      </c>
      <c r="I3804" s="1">
        <v>905.34625862400003</v>
      </c>
      <c r="J3804" s="1">
        <v>465.125</v>
      </c>
      <c r="K3804" s="1">
        <v>178.4630979887923</v>
      </c>
      <c r="L3804" s="1">
        <v>584.83040000000005</v>
      </c>
      <c r="M3804" s="1">
        <v>1506.5875000000001</v>
      </c>
      <c r="N3804" s="1">
        <v>3305.6090921343748</v>
      </c>
      <c r="O3804" s="1">
        <v>150.97626720267741</v>
      </c>
      <c r="P3804" s="1">
        <v>1136.91032</v>
      </c>
      <c r="Q3804" s="1">
        <v>79.098663311307348</v>
      </c>
      <c r="R3804" s="1">
        <v>1470.9616915491031</v>
      </c>
      <c r="S3804" s="1">
        <v>2543.683820543999</v>
      </c>
      <c r="T3804" s="1">
        <v>2223.5566385593738</v>
      </c>
      <c r="U3804" s="1">
        <v>131.19077779200001</v>
      </c>
      <c r="V3804" s="1">
        <v>0</v>
      </c>
      <c r="W3804" s="1">
        <v>875.23554118491268</v>
      </c>
      <c r="X3804" s="1">
        <v>263.40835726959801</v>
      </c>
      <c r="Y3804" s="1">
        <v>2758.9132</v>
      </c>
      <c r="Z3804" s="1">
        <v>942.72635378073596</v>
      </c>
      <c r="AA3804" s="1">
        <v>36726.771625637033</v>
      </c>
      <c r="AB3804" s="1">
        <v>410</v>
      </c>
      <c r="AC3804" s="1">
        <v>928.89767000000006</v>
      </c>
      <c r="AD3804" s="1">
        <v>793.68958692157798</v>
      </c>
      <c r="AE3804" s="1">
        <v>3096.3254335213328</v>
      </c>
      <c r="AF3804" s="1">
        <v>1343.669487836826</v>
      </c>
      <c r="AG3804" s="1">
        <v>10419.18286291959</v>
      </c>
      <c r="AH3804" s="1">
        <v>1821.81464034276</v>
      </c>
      <c r="AI3804" s="1">
        <v>442.71475343999998</v>
      </c>
      <c r="AJ3804" s="1">
        <v>2120.088213992517</v>
      </c>
      <c r="AK3804" s="1">
        <v>704.57912238374979</v>
      </c>
      <c r="AL3804" s="1">
        <v>78330.34375</v>
      </c>
      <c r="AM3804" s="1">
        <v>66415.6484375</v>
      </c>
      <c r="AN3804" s="1">
        <v>11914.708984375</v>
      </c>
      <c r="AO3804" t="s">
        <v>16614</v>
      </c>
    </row>
    <row r="3805" spans="1:41" x14ac:dyDescent="0.25">
      <c r="A3805" s="1">
        <v>2020</v>
      </c>
      <c r="B3805" t="s">
        <v>2806</v>
      </c>
      <c r="C3805" t="s">
        <v>7088</v>
      </c>
      <c r="D3805" t="s">
        <v>7224</v>
      </c>
      <c r="E3805" t="s">
        <v>7832</v>
      </c>
      <c r="F3805" t="s">
        <v>9556</v>
      </c>
      <c r="G3805" t="s">
        <v>11727</v>
      </c>
      <c r="H3805" t="s">
        <v>12709</v>
      </c>
      <c r="I3805" s="1">
        <v>875.49659999999994</v>
      </c>
      <c r="J3805" s="1">
        <v>4613.862647295</v>
      </c>
      <c r="K3805" s="1">
        <v>276.47454800000003</v>
      </c>
      <c r="L3805" s="1">
        <v>1001.6655</v>
      </c>
      <c r="M3805" s="1">
        <v>364.14</v>
      </c>
      <c r="N3805" s="1">
        <v>3169.7002788599998</v>
      </c>
      <c r="O3805" s="1">
        <v>696.74023099999988</v>
      </c>
      <c r="P3805" s="1">
        <v>1370.886977871</v>
      </c>
      <c r="Q3805" s="1">
        <v>155.0973987136658</v>
      </c>
      <c r="R3805" s="1">
        <v>1023.875582022842</v>
      </c>
      <c r="S3805" s="1">
        <v>104</v>
      </c>
      <c r="T3805" s="1">
        <v>2440.7784000000001</v>
      </c>
      <c r="U3805" s="1">
        <v>0</v>
      </c>
      <c r="V3805" s="1">
        <v>657</v>
      </c>
      <c r="W3805" s="1">
        <v>666.11979899999983</v>
      </c>
      <c r="X3805" s="1">
        <v>1614.76190897946</v>
      </c>
      <c r="Y3805" s="1">
        <v>0</v>
      </c>
      <c r="Z3805" s="1">
        <v>1932</v>
      </c>
      <c r="AA3805" s="1">
        <v>10172</v>
      </c>
      <c r="AB3805" s="1">
        <v>251.607</v>
      </c>
      <c r="AC3805" s="1">
        <v>1712.48633</v>
      </c>
      <c r="AD3805" s="1">
        <v>2208.2280664627392</v>
      </c>
      <c r="AE3805" s="1">
        <v>5112.5255999999999</v>
      </c>
      <c r="AF3805" s="1">
        <v>3079.88030592</v>
      </c>
      <c r="AG3805" s="1">
        <v>1715</v>
      </c>
      <c r="AH3805" s="1">
        <v>3135</v>
      </c>
      <c r="AI3805" s="1">
        <v>284.0292</v>
      </c>
      <c r="AJ3805" s="1">
        <v>2398.3300800000002</v>
      </c>
      <c r="AK3805" s="1">
        <v>740.76480000000004</v>
      </c>
      <c r="AL3805" s="1">
        <v>51772.453125</v>
      </c>
      <c r="AM3805" s="1">
        <v>38989.80859375</v>
      </c>
      <c r="AN3805" s="1">
        <v>12782.6435546875</v>
      </c>
      <c r="AO3805" t="s">
        <v>16615</v>
      </c>
    </row>
    <row r="3806" spans="1:41" x14ac:dyDescent="0.25">
      <c r="A3806" s="1">
        <v>2020</v>
      </c>
      <c r="B3806" t="s">
        <v>2806</v>
      </c>
      <c r="C3806" t="s">
        <v>7088</v>
      </c>
      <c r="D3806" t="s">
        <v>7224</v>
      </c>
      <c r="E3806" t="s">
        <v>7833</v>
      </c>
      <c r="F3806" t="s">
        <v>9557</v>
      </c>
      <c r="G3806" t="s">
        <v>11728</v>
      </c>
      <c r="H3806" t="s">
        <v>12709</v>
      </c>
      <c r="I3806" s="1">
        <v>3070.9231664054087</v>
      </c>
      <c r="J3806" s="1">
        <v>15971.849215744089</v>
      </c>
      <c r="K3806" s="1">
        <v>0</v>
      </c>
      <c r="L3806" s="1">
        <v>0</v>
      </c>
      <c r="M3806" s="1">
        <v>5820.3417413820926</v>
      </c>
      <c r="N3806" s="1">
        <v>6228.8211878293005</v>
      </c>
      <c r="O3806" s="1">
        <v>1284.9097291927324</v>
      </c>
      <c r="P3806" s="1">
        <v>600.56946815233641</v>
      </c>
      <c r="Q3806" s="1">
        <v>0</v>
      </c>
      <c r="R3806" s="1">
        <v>2117.6924805750191</v>
      </c>
      <c r="S3806" s="1">
        <v>1175.1547134980988</v>
      </c>
      <c r="T3806" s="1">
        <v>0</v>
      </c>
      <c r="U3806" s="1">
        <v>49.888643497560793</v>
      </c>
      <c r="V3806" s="1">
        <v>6371.3340928995976</v>
      </c>
      <c r="W3806" s="1">
        <v>6374.6600024661011</v>
      </c>
      <c r="X3806" s="1">
        <v>3606.8463823419474</v>
      </c>
      <c r="Y3806" s="1">
        <v>7669.5474603583471</v>
      </c>
      <c r="Z3806" s="1">
        <v>2015.5011973014559</v>
      </c>
      <c r="AA3806" s="1">
        <v>58997.201163693229</v>
      </c>
      <c r="AB3806" s="1">
        <v>150.58166425999315</v>
      </c>
      <c r="AC3806" s="1">
        <v>2871.0193719106828</v>
      </c>
      <c r="AD3806" s="1">
        <v>8676.1227258250528</v>
      </c>
      <c r="AE3806" s="1">
        <v>4537.649285233696</v>
      </c>
      <c r="AF3806" s="1">
        <v>1112.1841590389554</v>
      </c>
      <c r="AG3806" s="1">
        <v>48376.463281323617</v>
      </c>
      <c r="AH3806" s="1">
        <v>5022.1234454211199</v>
      </c>
      <c r="AI3806" s="1">
        <v>854.75875859154155</v>
      </c>
      <c r="AJ3806" s="1">
        <v>6540.9554807913037</v>
      </c>
      <c r="AK3806" s="1">
        <v>251.66049053213999</v>
      </c>
      <c r="AL3806" s="1">
        <v>199748.765625</v>
      </c>
      <c r="AM3806" s="1">
        <v>166531.59375</v>
      </c>
      <c r="AN3806" s="1">
        <v>33217.16015625</v>
      </c>
      <c r="AO3806" t="s">
        <v>16616</v>
      </c>
    </row>
    <row r="3807" spans="1:41" x14ac:dyDescent="0.25">
      <c r="A3807" s="1">
        <v>2020</v>
      </c>
      <c r="B3807" t="s">
        <v>2807</v>
      </c>
      <c r="C3807" t="s">
        <v>7088</v>
      </c>
      <c r="D3807" t="s">
        <v>7224</v>
      </c>
      <c r="E3807" t="s">
        <v>7833</v>
      </c>
      <c r="F3807" t="s">
        <v>9557</v>
      </c>
      <c r="G3807" t="s">
        <v>11728</v>
      </c>
      <c r="H3807" t="s">
        <v>12709</v>
      </c>
      <c r="I3807" s="1">
        <v>731.76833377313596</v>
      </c>
      <c r="J3807" s="1">
        <v>5151.2885379901236</v>
      </c>
      <c r="K3807" s="1">
        <v>47.210860243428129</v>
      </c>
      <c r="L3807" s="1">
        <v>338.73792224659684</v>
      </c>
      <c r="M3807" s="1">
        <v>11573.594854738145</v>
      </c>
      <c r="N3807" s="1">
        <v>4904.5000983613809</v>
      </c>
      <c r="O3807" s="1">
        <v>698.72073160273624</v>
      </c>
      <c r="P3807" s="1">
        <v>850.93742066927427</v>
      </c>
      <c r="Q3807" s="1">
        <v>0</v>
      </c>
      <c r="R3807" s="1">
        <v>2215.8943505048651</v>
      </c>
      <c r="S3807" s="1">
        <v>5783.3303798199458</v>
      </c>
      <c r="T3807" s="1">
        <v>0</v>
      </c>
      <c r="U3807" s="1">
        <v>177.04072591285549</v>
      </c>
      <c r="V3807" s="1">
        <v>11738.980399528404</v>
      </c>
      <c r="W3807" s="1">
        <v>1870.7303371458395</v>
      </c>
      <c r="X3807" s="1">
        <v>3259.379979122757</v>
      </c>
      <c r="Y3807" s="1">
        <v>22601.054312942302</v>
      </c>
      <c r="Z3807" s="1">
        <v>4142.8450475382933</v>
      </c>
      <c r="AA3807" s="1">
        <v>36689.978174225529</v>
      </c>
      <c r="AB3807" s="1">
        <v>200.64615603456954</v>
      </c>
      <c r="AC3807" s="1">
        <v>1102.9637224370897</v>
      </c>
      <c r="AD3807" s="1">
        <v>1642.1746571152426</v>
      </c>
      <c r="AE3807" s="1">
        <v>5391.7221954582401</v>
      </c>
      <c r="AF3807" s="1">
        <v>6585.0778041302428</v>
      </c>
      <c r="AG3807" s="1">
        <v>27050.955171041758</v>
      </c>
      <c r="AH3807" s="1">
        <v>12962.626126307456</v>
      </c>
      <c r="AI3807" s="1">
        <v>460.30588737342424</v>
      </c>
      <c r="AJ3807" s="1">
        <v>5680.056623037447</v>
      </c>
      <c r="AK3807" s="1">
        <v>2340.4783965679494</v>
      </c>
      <c r="AL3807" s="1">
        <v>176193</v>
      </c>
      <c r="AM3807" s="1">
        <v>135353.796875</v>
      </c>
      <c r="AN3807" s="1">
        <v>40839.1953125</v>
      </c>
      <c r="AO3807" t="s">
        <v>16617</v>
      </c>
    </row>
    <row r="3808" spans="1:41" x14ac:dyDescent="0.25">
      <c r="A3808" s="1">
        <v>2020</v>
      </c>
      <c r="B3808" t="s">
        <v>2808</v>
      </c>
      <c r="C3808" t="s">
        <v>7088</v>
      </c>
      <c r="D3808" t="s">
        <v>7224</v>
      </c>
      <c r="E3808" t="s">
        <v>7833</v>
      </c>
      <c r="F3808" t="s">
        <v>9557</v>
      </c>
      <c r="G3808" t="s">
        <v>11728</v>
      </c>
      <c r="H3808" t="s">
        <v>12709</v>
      </c>
      <c r="I3808" s="1">
        <v>1234.4877348791349</v>
      </c>
      <c r="J3808" s="1">
        <v>4186.2100768161154</v>
      </c>
      <c r="K3808" s="1">
        <v>48.41128372075039</v>
      </c>
      <c r="L3808" s="1">
        <v>361.87434581260914</v>
      </c>
      <c r="M3808" s="1">
        <v>15210.068918751636</v>
      </c>
      <c r="N3808" s="1">
        <v>4601.8556022852308</v>
      </c>
      <c r="O3808" s="1">
        <v>1624.1985688311756</v>
      </c>
      <c r="P3808" s="1">
        <v>226.95209808287785</v>
      </c>
      <c r="Q3808" s="1">
        <v>838.72549046200049</v>
      </c>
      <c r="R3808" s="1">
        <v>2610.1790815507688</v>
      </c>
      <c r="S3808" s="1">
        <v>5930.3822557919229</v>
      </c>
      <c r="T3808" s="1">
        <v>242.05641860375195</v>
      </c>
      <c r="U3808" s="1">
        <v>181.54231395281397</v>
      </c>
      <c r="V3808" s="1">
        <v>5512.8349337004511</v>
      </c>
      <c r="W3808" s="1">
        <v>2402.4099546422381</v>
      </c>
      <c r="X3808" s="1">
        <v>3851.1645003713911</v>
      </c>
      <c r="Y3808" s="1">
        <v>49712.336970745557</v>
      </c>
      <c r="Z3808" s="1">
        <v>156.12638999942001</v>
      </c>
      <c r="AA3808" s="1">
        <v>37029.541684675161</v>
      </c>
      <c r="AB3808" s="1"/>
      <c r="AC3808" s="1">
        <v>1824.5002552257804</v>
      </c>
      <c r="AD3808" s="1">
        <v>4752.7777792846691</v>
      </c>
      <c r="AE3808" s="1">
        <v>9157.7943122434208</v>
      </c>
      <c r="AF3808" s="1">
        <v>6698.450816499444</v>
      </c>
      <c r="AG3808" s="1">
        <v>50814.903957485643</v>
      </c>
      <c r="AH3808" s="1">
        <v>14798.787650654454</v>
      </c>
      <c r="AI3808" s="1">
        <v>236.00500813865816</v>
      </c>
      <c r="AJ3808" s="1">
        <v>8104.6892989855614</v>
      </c>
      <c r="AK3808" s="1">
        <v>632.59228889599808</v>
      </c>
      <c r="AL3808" s="1">
        <v>232981.859375</v>
      </c>
      <c r="AM3808" s="1">
        <v>183253</v>
      </c>
      <c r="AN3808" s="1">
        <v>49728.859375</v>
      </c>
      <c r="AO3808" t="s">
        <v>16618</v>
      </c>
    </row>
    <row r="3809" spans="1:41" x14ac:dyDescent="0.25">
      <c r="A3809" s="1">
        <v>2020</v>
      </c>
      <c r="B3809" t="s">
        <v>2809</v>
      </c>
      <c r="C3809" t="s">
        <v>7088</v>
      </c>
      <c r="D3809" t="s">
        <v>7224</v>
      </c>
      <c r="E3809" t="s">
        <v>7833</v>
      </c>
      <c r="F3809" t="s">
        <v>9557</v>
      </c>
      <c r="G3809" t="s">
        <v>11728</v>
      </c>
      <c r="H3809" t="s">
        <v>12709</v>
      </c>
      <c r="I3809" s="1">
        <v>3570.6423831207007</v>
      </c>
      <c r="J3809" s="1">
        <v>10586.039116623873</v>
      </c>
      <c r="K3809" s="1">
        <v>0</v>
      </c>
      <c r="L3809" s="1">
        <v>400.55283143982223</v>
      </c>
      <c r="M3809" s="1">
        <v>7124.1182163225521</v>
      </c>
      <c r="N3809" s="1">
        <v>921.2715123115911</v>
      </c>
      <c r="O3809" s="1">
        <v>1358.4463169116257</v>
      </c>
      <c r="P3809" s="1">
        <v>526.3836423449892</v>
      </c>
      <c r="Q3809" s="1">
        <v>2863.7758014512124</v>
      </c>
      <c r="R3809" s="1">
        <v>2475.8682837178499</v>
      </c>
      <c r="S3809" s="1">
        <v>5607.7396401575106</v>
      </c>
      <c r="T3809" s="1">
        <v>0</v>
      </c>
      <c r="U3809" s="1">
        <v>171.66549918849523</v>
      </c>
      <c r="V3809" s="1">
        <v>3891.0846482725588</v>
      </c>
      <c r="W3809" s="1">
        <v>3147.2008184557458</v>
      </c>
      <c r="X3809" s="1">
        <v>1359.1812323537249</v>
      </c>
      <c r="Y3809" s="1">
        <v>4148.5828970553011</v>
      </c>
      <c r="Z3809" s="1">
        <v>2211.2467731651127</v>
      </c>
      <c r="AA3809" s="1">
        <v>64923.988532416726</v>
      </c>
      <c r="AB3809" s="1">
        <v>155.64338593090235</v>
      </c>
      <c r="AC3809" s="1">
        <v>1291.0018033721192</v>
      </c>
      <c r="AD3809" s="1">
        <v>5422.9935210755402</v>
      </c>
      <c r="AE3809" s="1">
        <v>5483.2518256743278</v>
      </c>
      <c r="AF3809" s="1">
        <v>3149.9566056850522</v>
      </c>
      <c r="AG3809" s="1">
        <v>43130.384452778802</v>
      </c>
      <c r="AH3809" s="1">
        <v>4997.4681868081962</v>
      </c>
      <c r="AI3809" s="1">
        <v>446.33029789008759</v>
      </c>
      <c r="AJ3809" s="1">
        <v>8743.4960920006906</v>
      </c>
      <c r="AK3809" s="1">
        <v>2282.0067025457301</v>
      </c>
      <c r="AL3809" s="1">
        <v>190390.3125</v>
      </c>
      <c r="AM3809" s="1">
        <v>158489.1875</v>
      </c>
      <c r="AN3809" s="1">
        <v>31901.126953125</v>
      </c>
      <c r="AO3809" t="s">
        <v>16619</v>
      </c>
    </row>
    <row r="3810" spans="1:41" x14ac:dyDescent="0.25">
      <c r="A3810" s="1">
        <v>2020</v>
      </c>
      <c r="B3810" t="s">
        <v>2810</v>
      </c>
      <c r="C3810" t="s">
        <v>7088</v>
      </c>
      <c r="D3810" t="s">
        <v>7224</v>
      </c>
      <c r="E3810" t="s">
        <v>7833</v>
      </c>
      <c r="F3810" t="s">
        <v>9557</v>
      </c>
      <c r="G3810" t="s">
        <v>11728</v>
      </c>
      <c r="H3810" t="s">
        <v>12709</v>
      </c>
      <c r="I3810" s="1">
        <v>2038.5536879961935</v>
      </c>
      <c r="J3810" s="1">
        <v>7742.8721261647752</v>
      </c>
      <c r="K3810" s="1">
        <v>0</v>
      </c>
      <c r="L3810" s="1">
        <v>0</v>
      </c>
      <c r="M3810" s="1">
        <v>6964.0702403254418</v>
      </c>
      <c r="N3810" s="1">
        <v>4739.7828585667603</v>
      </c>
      <c r="O3810" s="1">
        <v>1494.3976685859657</v>
      </c>
      <c r="P3810" s="1">
        <v>934.40250745149262</v>
      </c>
      <c r="Q3810" s="1">
        <v>0</v>
      </c>
      <c r="R3810" s="1">
        <v>3191.3269612702807</v>
      </c>
      <c r="S3810" s="1">
        <v>2765.1455365998077</v>
      </c>
      <c r="T3810" s="1">
        <v>215.60588979335733</v>
      </c>
      <c r="U3810" s="1">
        <v>48.5113252035054</v>
      </c>
      <c r="V3810" s="1">
        <v>5311.4510950593576</v>
      </c>
      <c r="W3810" s="1">
        <v>3589.8380650593995</v>
      </c>
      <c r="X3810" s="1">
        <v>2592.660824765122</v>
      </c>
      <c r="Y3810" s="1">
        <v>11276.188036192589</v>
      </c>
      <c r="Z3810" s="1">
        <v>2043.8133468440799</v>
      </c>
      <c r="AA3810" s="1">
        <v>55632.787743379988</v>
      </c>
      <c r="AB3810" s="1">
        <v>233.9323904257927</v>
      </c>
      <c r="AC3810" s="1">
        <v>3901.3885758108008</v>
      </c>
      <c r="AD3810" s="1">
        <v>4675.9964466892343</v>
      </c>
      <c r="AE3810" s="1">
        <v>7578.5470262365097</v>
      </c>
      <c r="AF3810" s="1">
        <v>0</v>
      </c>
      <c r="AG3810" s="1">
        <v>44232.626320556221</v>
      </c>
      <c r="AH3810" s="1">
        <v>6944.6657102440395</v>
      </c>
      <c r="AI3810" s="1">
        <v>620.94496260486915</v>
      </c>
      <c r="AJ3810" s="1">
        <v>7147.3352466497954</v>
      </c>
      <c r="AK3810" s="1">
        <v>244.71268491546056</v>
      </c>
      <c r="AL3810" s="1">
        <v>186161.5625</v>
      </c>
      <c r="AM3810" s="1">
        <v>155819.578125</v>
      </c>
      <c r="AN3810" s="1">
        <v>30341.96875</v>
      </c>
      <c r="AO3810" t="s">
        <v>16620</v>
      </c>
    </row>
    <row r="3811" spans="1:41" x14ac:dyDescent="0.25">
      <c r="A3811" s="1">
        <v>2020</v>
      </c>
      <c r="B3811" t="s">
        <v>2811</v>
      </c>
      <c r="C3811" t="s">
        <v>7088</v>
      </c>
      <c r="D3811" t="s">
        <v>7224</v>
      </c>
      <c r="E3811" t="s">
        <v>7833</v>
      </c>
      <c r="F3811" t="s">
        <v>9557</v>
      </c>
      <c r="G3811" t="s">
        <v>11728</v>
      </c>
      <c r="H3811" t="s">
        <v>12709</v>
      </c>
      <c r="I3811" s="1">
        <v>1123.8765126411597</v>
      </c>
      <c r="J3811" s="1">
        <v>10716.636421339161</v>
      </c>
      <c r="K3811" s="1">
        <v>0</v>
      </c>
      <c r="L3811" s="1">
        <v>0</v>
      </c>
      <c r="M3811" s="1">
        <v>27698.523753712161</v>
      </c>
      <c r="N3811" s="1">
        <v>5158.8962604223616</v>
      </c>
      <c r="O3811" s="1">
        <v>984.08057453915217</v>
      </c>
      <c r="P3811" s="1">
        <v>995.97265579207249</v>
      </c>
      <c r="Q3811" s="1">
        <v>0</v>
      </c>
      <c r="R3811" s="1">
        <v>562.82205100356157</v>
      </c>
      <c r="S3811" s="1">
        <v>1660.6533544996239</v>
      </c>
      <c r="T3811" s="1">
        <v>104.83922692548131</v>
      </c>
      <c r="U3811" s="1">
        <v>120.5651109643035</v>
      </c>
      <c r="V3811" s="1">
        <v>5465.268899625341</v>
      </c>
      <c r="W3811" s="1">
        <v>3480.6623339259795</v>
      </c>
      <c r="X3811" s="1">
        <v>3800.4219760486976</v>
      </c>
      <c r="Y3811" s="1">
        <v>18660.334000466417</v>
      </c>
      <c r="Z3811" s="1">
        <v>979.14010666126762</v>
      </c>
      <c r="AA3811" s="1">
        <v>57333.428028737966</v>
      </c>
      <c r="AB3811" s="1">
        <v>32.500160346899207</v>
      </c>
      <c r="AC3811" s="1">
        <v>3057.1118571470352</v>
      </c>
      <c r="AD3811" s="1">
        <v>4952.6553360941389</v>
      </c>
      <c r="AE3811" s="1">
        <v>21150.523158636479</v>
      </c>
      <c r="AF3811" s="1">
        <v>443.05184568582303</v>
      </c>
      <c r="AG3811" s="1">
        <v>51535.818779758847</v>
      </c>
      <c r="AH3811" s="1">
        <v>5832.6264401583348</v>
      </c>
      <c r="AI3811" s="1">
        <v>1700.4922607313069</v>
      </c>
      <c r="AJ3811" s="1">
        <v>6484.306185341019</v>
      </c>
      <c r="AK3811" s="1">
        <v>237.98504512084259</v>
      </c>
      <c r="AL3811" s="1">
        <v>234273.1875</v>
      </c>
      <c r="AM3811" s="1">
        <v>183787.75</v>
      </c>
      <c r="AN3811" s="1">
        <v>50485.44140625</v>
      </c>
      <c r="AO3811" t="s">
        <v>16621</v>
      </c>
    </row>
    <row r="3812" spans="1:41" x14ac:dyDescent="0.25">
      <c r="A3812" s="1">
        <v>2020</v>
      </c>
      <c r="B3812" t="s">
        <v>2812</v>
      </c>
      <c r="C3812" t="s">
        <v>7088</v>
      </c>
      <c r="D3812" t="s">
        <v>7224</v>
      </c>
      <c r="E3812" t="s">
        <v>7833</v>
      </c>
      <c r="F3812" t="s">
        <v>9557</v>
      </c>
      <c r="G3812" t="s">
        <v>11728</v>
      </c>
      <c r="H3812" t="s">
        <v>12709</v>
      </c>
      <c r="I3812" s="1">
        <v>1092.7797433848889</v>
      </c>
      <c r="J3812" s="1">
        <v>7390.8648470153403</v>
      </c>
      <c r="K3812" s="1">
        <v>0</v>
      </c>
      <c r="L3812" s="1">
        <v>66.259965783598673</v>
      </c>
      <c r="M3812" s="1">
        <v>34608.089820818073</v>
      </c>
      <c r="N3812" s="1">
        <v>4898.0793844960717</v>
      </c>
      <c r="O3812" s="1">
        <v>956.85184770678245</v>
      </c>
      <c r="P3812" s="1">
        <v>968.41488452951899</v>
      </c>
      <c r="Q3812" s="1">
        <v>0</v>
      </c>
      <c r="R3812" s="1">
        <v>1225.9939774550894</v>
      </c>
      <c r="S3812" s="1">
        <v>753.32484175506795</v>
      </c>
      <c r="T3812" s="1">
        <v>724.78208726367154</v>
      </c>
      <c r="U3812" s="1">
        <v>341.22047487193157</v>
      </c>
      <c r="V3812" s="1">
        <v>3340.5216595823513</v>
      </c>
      <c r="W3812" s="1">
        <v>917.44568008059696</v>
      </c>
      <c r="X3812" s="1">
        <v>4967.4586655919429</v>
      </c>
      <c r="Y3812" s="1">
        <v>18144.017399727272</v>
      </c>
      <c r="Z3812" s="1">
        <v>849.53180948491479</v>
      </c>
      <c r="AA3812" s="1">
        <v>55347.459111084456</v>
      </c>
      <c r="AB3812" s="1">
        <v>31.600906758331671</v>
      </c>
      <c r="AC3812" s="1">
        <v>2972.5240034611343</v>
      </c>
      <c r="AD3812" s="1">
        <v>3208.6965402102014</v>
      </c>
      <c r="AE3812" s="1">
        <v>20169.533584527435</v>
      </c>
      <c r="AF3812" s="1">
        <v>356.55656441321798</v>
      </c>
      <c r="AG3812" s="1">
        <v>42663.262891925719</v>
      </c>
      <c r="AH3812" s="1">
        <v>5670.8336869870673</v>
      </c>
      <c r="AI3812" s="1">
        <v>1653.4409923230314</v>
      </c>
      <c r="AJ3812" s="1">
        <v>1781.6750084367927</v>
      </c>
      <c r="AK3812" s="1">
        <v>231.40018819810612</v>
      </c>
      <c r="AL3812" s="1">
        <v>215332.609375</v>
      </c>
      <c r="AM3812" s="1">
        <v>161608.6875</v>
      </c>
      <c r="AN3812" s="1">
        <v>53723.91796875</v>
      </c>
      <c r="AO3812" t="s">
        <v>16622</v>
      </c>
    </row>
    <row r="3813" spans="1:41" x14ac:dyDescent="0.25">
      <c r="A3813" s="1">
        <v>2020</v>
      </c>
      <c r="B3813" t="s">
        <v>2813</v>
      </c>
      <c r="C3813" t="s">
        <v>7088</v>
      </c>
      <c r="D3813" t="s">
        <v>7224</v>
      </c>
      <c r="E3813" t="s">
        <v>7833</v>
      </c>
      <c r="F3813" t="s">
        <v>9557</v>
      </c>
      <c r="G3813" t="s">
        <v>11728</v>
      </c>
      <c r="H3813" t="s">
        <v>12709</v>
      </c>
      <c r="I3813" s="1">
        <v>944.00637558127812</v>
      </c>
      <c r="J3813" s="1">
        <v>6197.3405565757939</v>
      </c>
      <c r="K3813" s="1">
        <v>49.039292237988477</v>
      </c>
      <c r="L3813" s="1">
        <v>318.7553995469251</v>
      </c>
      <c r="M3813" s="1">
        <v>11096.978842303817</v>
      </c>
      <c r="N3813" s="1">
        <v>3521.3889773793576</v>
      </c>
      <c r="O3813" s="1">
        <v>1439.180628954367</v>
      </c>
      <c r="P3813" s="1">
        <v>245.1964611899424</v>
      </c>
      <c r="Q3813" s="1">
        <v>845.92779110530125</v>
      </c>
      <c r="R3813" s="1">
        <v>2675.914799727258</v>
      </c>
      <c r="S3813" s="1">
        <v>5394.3221461787325</v>
      </c>
      <c r="T3813" s="1">
        <v>1042.0849600572551</v>
      </c>
      <c r="U3813" s="1">
        <v>209.16926274594266</v>
      </c>
      <c r="V3813" s="1">
        <v>5608.8690497199323</v>
      </c>
      <c r="W3813" s="1">
        <v>967.30003939432265</v>
      </c>
      <c r="X3813" s="1">
        <v>4830.3174515768033</v>
      </c>
      <c r="Y3813" s="1">
        <v>50628.165306499301</v>
      </c>
      <c r="Z3813" s="1">
        <v>1935.8260610945952</v>
      </c>
      <c r="AA3813" s="1">
        <v>34602.901242542983</v>
      </c>
      <c r="AB3813" s="1">
        <v>202.28708048170247</v>
      </c>
      <c r="AC3813" s="1">
        <v>1820.8753977857307</v>
      </c>
      <c r="AD3813" s="1">
        <v>4793.5908162633732</v>
      </c>
      <c r="AE3813" s="1">
        <v>4756.8113470848821</v>
      </c>
      <c r="AF3813" s="1">
        <v>4965.228339096333</v>
      </c>
      <c r="AG3813" s="1">
        <v>29900.319312825148</v>
      </c>
      <c r="AH3813" s="1">
        <v>11937.555118580623</v>
      </c>
      <c r="AI3813" s="1">
        <v>0</v>
      </c>
      <c r="AJ3813" s="1">
        <v>8698.0238066429738</v>
      </c>
      <c r="AK3813" s="1">
        <v>505.1047100512813</v>
      </c>
      <c r="AL3813" s="1">
        <v>200132.5</v>
      </c>
      <c r="AM3813" s="1">
        <v>157874.71875</v>
      </c>
      <c r="AN3813" s="1">
        <v>42257.76171875</v>
      </c>
      <c r="AO3813" t="s">
        <v>16623</v>
      </c>
    </row>
    <row r="3814" spans="1:41" x14ac:dyDescent="0.25">
      <c r="A3814" s="1">
        <v>2020</v>
      </c>
      <c r="B3814" t="s">
        <v>2814</v>
      </c>
      <c r="C3814" t="s">
        <v>7088</v>
      </c>
      <c r="D3814" t="s">
        <v>7224</v>
      </c>
      <c r="E3814" t="s">
        <v>7833</v>
      </c>
      <c r="F3814" t="s">
        <v>9557</v>
      </c>
      <c r="G3814" t="s">
        <v>11729</v>
      </c>
      <c r="H3814" t="s">
        <v>12709</v>
      </c>
      <c r="I3814" s="1">
        <v>1093.44</v>
      </c>
      <c r="J3814" s="1">
        <v>10198.051099241649</v>
      </c>
      <c r="K3814" s="1"/>
      <c r="L3814" s="1">
        <v>0</v>
      </c>
      <c r="M3814" s="1">
        <v>26420</v>
      </c>
      <c r="N3814" s="1">
        <v>4920.7690782470709</v>
      </c>
      <c r="O3814" s="1">
        <v>938.6568400000001</v>
      </c>
      <c r="P3814" s="1">
        <v>950</v>
      </c>
      <c r="Q3814" s="1">
        <v>0</v>
      </c>
      <c r="R3814" s="1">
        <v>536.84299999999996</v>
      </c>
      <c r="S3814" s="1">
        <v>1584</v>
      </c>
      <c r="T3814" s="1">
        <v>101.452730636021</v>
      </c>
      <c r="U3814" s="1">
        <v>115</v>
      </c>
      <c r="V3814" s="1">
        <v>5213</v>
      </c>
      <c r="W3814" s="1">
        <v>3320</v>
      </c>
      <c r="X3814" s="1">
        <v>3625</v>
      </c>
      <c r="Y3814" s="1">
        <v>17799</v>
      </c>
      <c r="Z3814" s="1">
        <v>933.94441696640013</v>
      </c>
      <c r="AA3814" s="1">
        <v>56387</v>
      </c>
      <c r="AB3814" s="1">
        <v>31</v>
      </c>
      <c r="AC3814" s="1">
        <v>2916</v>
      </c>
      <c r="AD3814" s="1">
        <v>4724.0479363840013</v>
      </c>
      <c r="AE3814" s="1">
        <v>20174.245631999998</v>
      </c>
      <c r="AF3814" s="1">
        <v>431.0532382318641</v>
      </c>
      <c r="AG3814" s="1">
        <v>50140</v>
      </c>
      <c r="AH3814" s="1">
        <v>5718.3110239115304</v>
      </c>
      <c r="AI3814" s="1">
        <v>1622</v>
      </c>
      <c r="AJ3814" s="1">
        <v>6308.7</v>
      </c>
      <c r="AK3814" s="1">
        <v>227</v>
      </c>
      <c r="AL3814" s="1">
        <v>226428.515625</v>
      </c>
      <c r="AM3814" s="1">
        <v>178117.046875</v>
      </c>
      <c r="AN3814" s="1">
        <v>48311.46875</v>
      </c>
      <c r="AO3814" t="s">
        <v>16624</v>
      </c>
    </row>
    <row r="3815" spans="1:41" x14ac:dyDescent="0.25">
      <c r="A3815" s="1">
        <v>2020</v>
      </c>
      <c r="B3815" t="s">
        <v>2815</v>
      </c>
      <c r="C3815" t="s">
        <v>7088</v>
      </c>
      <c r="D3815" t="s">
        <v>7224</v>
      </c>
      <c r="E3815" t="s">
        <v>7833</v>
      </c>
      <c r="F3815" t="s">
        <v>9557</v>
      </c>
      <c r="G3815" t="s">
        <v>11729</v>
      </c>
      <c r="H3815" t="s">
        <v>12709</v>
      </c>
      <c r="I3815" s="1">
        <v>2939.5461599999999</v>
      </c>
      <c r="J3815" s="1">
        <v>15288.543659114999</v>
      </c>
      <c r="K3815" s="1"/>
      <c r="L3815" s="1">
        <v>0</v>
      </c>
      <c r="M3815" s="1">
        <v>5462.1</v>
      </c>
      <c r="N3815" s="1">
        <v>5851.1683782018599</v>
      </c>
      <c r="O3815" s="1">
        <v>1203.4603990000001</v>
      </c>
      <c r="P3815" s="1">
        <v>560.2940027909998</v>
      </c>
      <c r="Q3815" s="1">
        <v>0</v>
      </c>
      <c r="R3815" s="1">
        <v>1979.0429277227361</v>
      </c>
      <c r="S3815" s="1">
        <v>1102</v>
      </c>
      <c r="T3815" s="1">
        <v>0</v>
      </c>
      <c r="U3815" s="1">
        <v>45.904500000000013</v>
      </c>
      <c r="V3815" s="1">
        <v>5994</v>
      </c>
      <c r="W3815" s="1">
        <v>5994.0357499999982</v>
      </c>
      <c r="X3815" s="1">
        <v>3452.542072335089</v>
      </c>
      <c r="Y3815" s="1">
        <v>7197.1730888308666</v>
      </c>
      <c r="Z3815" s="1">
        <v>1893</v>
      </c>
      <c r="AA3815" s="1">
        <v>57694</v>
      </c>
      <c r="AB3815" s="1">
        <v>135.82599999999999</v>
      </c>
      <c r="AC3815" s="1">
        <v>2694.30827</v>
      </c>
      <c r="AD3815" s="1">
        <v>8150.0902671501262</v>
      </c>
      <c r="AE3815" s="1">
        <v>4258.3572000000004</v>
      </c>
      <c r="AF3815" s="1">
        <v>1064.6038656000001</v>
      </c>
      <c r="AG3815" s="1">
        <v>46338</v>
      </c>
      <c r="AH3815" s="1">
        <v>4843</v>
      </c>
      <c r="AI3815" s="1">
        <v>802.14839999999992</v>
      </c>
      <c r="AJ3815" s="1">
        <v>6261.1271999999999</v>
      </c>
      <c r="AK3815" s="1">
        <v>236.17080000000001</v>
      </c>
      <c r="AL3815" s="1">
        <v>191440.4375</v>
      </c>
      <c r="AM3815" s="1">
        <v>160059.0625</v>
      </c>
      <c r="AN3815" s="1">
        <v>31381.373046875</v>
      </c>
      <c r="AO3815" t="s">
        <v>16625</v>
      </c>
    </row>
    <row r="3816" spans="1:41" x14ac:dyDescent="0.25">
      <c r="A3816" s="1">
        <v>2020</v>
      </c>
      <c r="B3816" t="s">
        <v>2816</v>
      </c>
      <c r="C3816" t="s">
        <v>7088</v>
      </c>
      <c r="D3816" t="s">
        <v>7224</v>
      </c>
      <c r="E3816" t="s">
        <v>7833</v>
      </c>
      <c r="F3816" t="s">
        <v>9557</v>
      </c>
      <c r="G3816" t="s">
        <v>11729</v>
      </c>
      <c r="H3816" t="s">
        <v>12709</v>
      </c>
      <c r="I3816" s="1">
        <v>684.53009798400001</v>
      </c>
      <c r="J3816" s="1">
        <v>4818.75</v>
      </c>
      <c r="K3816" s="1">
        <v>44.545840943898618</v>
      </c>
      <c r="L3816" s="1">
        <v>324.65440000000001</v>
      </c>
      <c r="M3816" s="1">
        <v>10786.4625</v>
      </c>
      <c r="N3816" s="1">
        <v>4587.8972592092014</v>
      </c>
      <c r="O3816" s="1">
        <v>647.66630568105109</v>
      </c>
      <c r="P3816" s="1">
        <v>720.96751999999992</v>
      </c>
      <c r="Q3816" s="1">
        <v>0</v>
      </c>
      <c r="R3816" s="1">
        <v>2085.7897358187411</v>
      </c>
      <c r="S3816" s="1">
        <v>5303.8513704959987</v>
      </c>
      <c r="T3816" s="1">
        <v>0</v>
      </c>
      <c r="U3816" s="1">
        <v>163.98847223999999</v>
      </c>
      <c r="V3816" s="1">
        <v>10821</v>
      </c>
      <c r="W3816" s="1">
        <v>1719.018999725015</v>
      </c>
      <c r="X3816" s="1">
        <v>2989.1916333413678</v>
      </c>
      <c r="Y3816" s="1">
        <v>21521.73</v>
      </c>
      <c r="Z3816" s="1">
        <v>3817.9797328094819</v>
      </c>
      <c r="AA3816" s="1">
        <v>34418.623393644993</v>
      </c>
      <c r="AB3816" s="1">
        <v>170</v>
      </c>
      <c r="AC3816" s="1">
        <v>1006.96581</v>
      </c>
      <c r="AD3816" s="1">
        <v>1514.139676879998</v>
      </c>
      <c r="AE3816" s="1">
        <v>5075.1511736606999</v>
      </c>
      <c r="AF3816" s="1">
        <v>6202.3783586450272</v>
      </c>
      <c r="AG3816" s="1">
        <v>26310.455456073068</v>
      </c>
      <c r="AH3816" s="1">
        <v>12275.173970866979</v>
      </c>
      <c r="AI3816" s="1">
        <v>422.14854240000011</v>
      </c>
      <c r="AJ3816" s="1">
        <v>5327.8979268088697</v>
      </c>
      <c r="AK3816" s="1">
        <v>2275.538110239374</v>
      </c>
      <c r="AL3816" s="1">
        <v>166036.484375</v>
      </c>
      <c r="AM3816" s="1">
        <v>127888.7578125</v>
      </c>
      <c r="AN3816" s="1">
        <v>38147.73828125</v>
      </c>
      <c r="AO3816" t="s">
        <v>16626</v>
      </c>
    </row>
    <row r="3817" spans="1:41" x14ac:dyDescent="0.25">
      <c r="A3817" s="1">
        <v>2020</v>
      </c>
      <c r="B3817" t="s">
        <v>2817</v>
      </c>
      <c r="C3817" t="s">
        <v>7088</v>
      </c>
      <c r="D3817" t="s">
        <v>7224</v>
      </c>
      <c r="E3817" t="s">
        <v>7833</v>
      </c>
      <c r="F3817" t="s">
        <v>9557</v>
      </c>
      <c r="G3817" t="s">
        <v>11729</v>
      </c>
      <c r="H3817" t="s">
        <v>12709</v>
      </c>
      <c r="I3817" s="1">
        <v>1932.6020000000001</v>
      </c>
      <c r="J3817" s="1">
        <v>7072.8501060568897</v>
      </c>
      <c r="K3817" s="1">
        <v>0</v>
      </c>
      <c r="L3817" s="1">
        <v>0</v>
      </c>
      <c r="M3817" s="1">
        <v>6589.2</v>
      </c>
      <c r="N3817" s="1">
        <v>4480.2474899999997</v>
      </c>
      <c r="O3817" s="1">
        <v>1413.9554568000001</v>
      </c>
      <c r="P3817" s="1">
        <v>884.97114899999997</v>
      </c>
      <c r="Q3817" s="1">
        <v>0</v>
      </c>
      <c r="R3817" s="1">
        <v>3014.6967607615079</v>
      </c>
      <c r="S3817" s="1">
        <v>2603.4749999999999</v>
      </c>
      <c r="T3817" s="1">
        <v>208.1696</v>
      </c>
      <c r="U3817" s="1">
        <v>45.45</v>
      </c>
      <c r="V3817" s="1">
        <v>5031</v>
      </c>
      <c r="W3817" s="1">
        <v>3396.6</v>
      </c>
      <c r="X3817" s="1">
        <v>2522.8449999999998</v>
      </c>
      <c r="Y3817" s="1">
        <v>10766.98607031732</v>
      </c>
      <c r="Z3817" s="1">
        <v>1931.900656730837</v>
      </c>
      <c r="AA3817" s="1">
        <v>55784</v>
      </c>
      <c r="AB3817" s="1">
        <v>217</v>
      </c>
      <c r="AC3817" s="1">
        <v>3691.38</v>
      </c>
      <c r="AD3817" s="1">
        <v>4428.6288993732278</v>
      </c>
      <c r="AE3817" s="1">
        <v>7170.6</v>
      </c>
      <c r="AF3817" s="1">
        <v>0</v>
      </c>
      <c r="AG3817" s="1">
        <v>43100</v>
      </c>
      <c r="AH3817" s="1">
        <v>6734.366087306249</v>
      </c>
      <c r="AI3817" s="1">
        <v>587.52</v>
      </c>
      <c r="AJ3817" s="1">
        <v>7035.8090399999992</v>
      </c>
      <c r="AK3817" s="1">
        <v>232</v>
      </c>
      <c r="AL3817" s="1">
        <v>180876.25</v>
      </c>
      <c r="AM3817" s="1">
        <v>151942.5</v>
      </c>
      <c r="AN3817" s="1">
        <v>28933.759765625</v>
      </c>
      <c r="AO3817" t="s">
        <v>16627</v>
      </c>
    </row>
    <row r="3818" spans="1:41" x14ac:dyDescent="0.25">
      <c r="A3818" s="1">
        <v>2020</v>
      </c>
      <c r="B3818" t="s">
        <v>2818</v>
      </c>
      <c r="C3818" t="s">
        <v>7088</v>
      </c>
      <c r="D3818" t="s">
        <v>7224</v>
      </c>
      <c r="E3818" t="s">
        <v>7833</v>
      </c>
      <c r="F3818" t="s">
        <v>9557</v>
      </c>
      <c r="G3818" t="s">
        <v>11729</v>
      </c>
      <c r="H3818" t="s">
        <v>12709</v>
      </c>
      <c r="I3818" s="1">
        <v>3311.454277949998</v>
      </c>
      <c r="J3818" s="1">
        <v>10022.313654</v>
      </c>
      <c r="K3818" s="1">
        <v>0</v>
      </c>
      <c r="L3818" s="1">
        <v>376.99414200000012</v>
      </c>
      <c r="M3818" s="1">
        <v>6606.0197999999991</v>
      </c>
      <c r="N3818" s="1">
        <v>874</v>
      </c>
      <c r="O3818" s="1">
        <v>1260.0562629878241</v>
      </c>
      <c r="P3818" s="1">
        <v>459.95</v>
      </c>
      <c r="Q3818" s="1">
        <v>2654.98845694386</v>
      </c>
      <c r="R3818" s="1">
        <v>2278.4767519485872</v>
      </c>
      <c r="S3818" s="1">
        <v>5205.0071639999987</v>
      </c>
      <c r="T3818" s="1">
        <v>0</v>
      </c>
      <c r="U3818" s="1">
        <v>154.54515000000001</v>
      </c>
      <c r="V3818" s="1">
        <v>3622</v>
      </c>
      <c r="W3818" s="1">
        <v>2926.9137177499988</v>
      </c>
      <c r="X3818" s="1">
        <v>1285.542072335089</v>
      </c>
      <c r="Y3818" s="1">
        <v>3890</v>
      </c>
      <c r="Z3818" s="1">
        <v>2052.4430653398299</v>
      </c>
      <c r="AA3818" s="1">
        <v>62884.614947461167</v>
      </c>
      <c r="AB3818" s="1">
        <v>136</v>
      </c>
      <c r="AC3818" s="1">
        <v>1197.46057</v>
      </c>
      <c r="AD3818" s="1">
        <v>5033.5338329437618</v>
      </c>
      <c r="AE3818" s="1">
        <v>5084.4847079879992</v>
      </c>
      <c r="AF3818" s="1">
        <v>2964.69053440177</v>
      </c>
      <c r="AG3818" s="1">
        <v>40966</v>
      </c>
      <c r="AH3818" s="1">
        <v>4773.2210056787799</v>
      </c>
      <c r="AI3818" s="1">
        <v>413.87112000000002</v>
      </c>
      <c r="AJ3818" s="1">
        <v>8269.7817023999996</v>
      </c>
      <c r="AK3818" s="1">
        <v>2116.0487520000001</v>
      </c>
      <c r="AL3818" s="1">
        <v>180820.40625</v>
      </c>
      <c r="AM3818" s="1">
        <v>151064.1875</v>
      </c>
      <c r="AN3818" s="1">
        <v>29756.212890625</v>
      </c>
      <c r="AO3818" t="s">
        <v>16628</v>
      </c>
    </row>
    <row r="3819" spans="1:41" x14ac:dyDescent="0.25">
      <c r="A3819" s="1">
        <v>2020</v>
      </c>
      <c r="B3819" t="s">
        <v>2819</v>
      </c>
      <c r="C3819" t="s">
        <v>7088</v>
      </c>
      <c r="D3819" t="s">
        <v>7224</v>
      </c>
      <c r="E3819" t="s">
        <v>7833</v>
      </c>
      <c r="F3819" t="s">
        <v>9557</v>
      </c>
      <c r="G3819" t="s">
        <v>11729</v>
      </c>
      <c r="H3819" t="s">
        <v>12709</v>
      </c>
      <c r="I3819" s="1">
        <v>1040.4000000000001</v>
      </c>
      <c r="J3819" s="1">
        <v>3960.6</v>
      </c>
      <c r="K3819" s="1">
        <v>45.659486967496093</v>
      </c>
      <c r="L3819" s="1">
        <v>341.99619999999999</v>
      </c>
      <c r="M3819" s="1">
        <v>14138.296875</v>
      </c>
      <c r="N3819" s="1">
        <v>4319.780434981054</v>
      </c>
      <c r="O3819" s="1">
        <v>1556</v>
      </c>
      <c r="P3819" s="1">
        <v>233</v>
      </c>
      <c r="Q3819" s="1">
        <v>879.43243635369913</v>
      </c>
      <c r="R3819" s="1">
        <v>2510.4167723479159</v>
      </c>
      <c r="S3819" s="1">
        <v>6218.2091459352469</v>
      </c>
      <c r="T3819" s="1">
        <v>238.6870037092352</v>
      </c>
      <c r="U3819" s="1">
        <v>167.26824168479999</v>
      </c>
      <c r="V3819" s="1">
        <v>5129</v>
      </c>
      <c r="W3819" s="1">
        <v>2191.600394352</v>
      </c>
      <c r="X3819" s="1">
        <v>3799.5206592783502</v>
      </c>
      <c r="Y3819" s="1">
        <v>48995</v>
      </c>
      <c r="Z3819" s="1">
        <v>163.70099999999999</v>
      </c>
      <c r="AA3819" s="1">
        <v>34915.781945082832</v>
      </c>
      <c r="AB3819" s="1">
        <v>170</v>
      </c>
      <c r="AC3819" s="1">
        <v>1738</v>
      </c>
      <c r="AD3819" s="1">
        <v>4983.450472670962</v>
      </c>
      <c r="AE3819" s="1">
        <v>8354.2051544221158</v>
      </c>
      <c r="AF3819" s="1">
        <v>6331.0573295856329</v>
      </c>
      <c r="AG3819" s="1">
        <v>49159</v>
      </c>
      <c r="AH3819" s="1">
        <v>15014.22783139503</v>
      </c>
      <c r="AI3819" s="1">
        <v>215.29575662400001</v>
      </c>
      <c r="AJ3819" s="1">
        <v>8290.4786744771027</v>
      </c>
      <c r="AK3819" s="1">
        <v>651.35648033472205</v>
      </c>
      <c r="AL3819" s="1">
        <v>225751.453125</v>
      </c>
      <c r="AM3819" s="1">
        <v>176529.109375</v>
      </c>
      <c r="AN3819" s="1">
        <v>49222.3046875</v>
      </c>
      <c r="AO3819" t="s">
        <v>16629</v>
      </c>
    </row>
    <row r="3820" spans="1:41" x14ac:dyDescent="0.25">
      <c r="A3820" s="1">
        <v>2020</v>
      </c>
      <c r="B3820" t="s">
        <v>2820</v>
      </c>
      <c r="C3820" t="s">
        <v>7088</v>
      </c>
      <c r="D3820" t="s">
        <v>7224</v>
      </c>
      <c r="E3820" t="s">
        <v>7833</v>
      </c>
      <c r="F3820" t="s">
        <v>9557</v>
      </c>
      <c r="G3820" t="s">
        <v>11729</v>
      </c>
      <c r="H3820" t="s">
        <v>12709</v>
      </c>
      <c r="I3820" s="1">
        <v>877.80000000000007</v>
      </c>
      <c r="J3820" s="1">
        <v>5166.21</v>
      </c>
      <c r="K3820" s="1">
        <v>47</v>
      </c>
      <c r="L3820" s="1">
        <v>298.65827358881279</v>
      </c>
      <c r="M3820" s="1">
        <v>10409.225</v>
      </c>
      <c r="N3820" s="1">
        <v>3334.7402999999999</v>
      </c>
      <c r="O3820" s="1">
        <v>1395.398206231115</v>
      </c>
      <c r="P3820" s="1">
        <v>233</v>
      </c>
      <c r="Q3820" s="1">
        <v>803.33916264000004</v>
      </c>
      <c r="R3820" s="1">
        <v>2505.9417402351351</v>
      </c>
      <c r="S3820" s="1">
        <v>5103</v>
      </c>
      <c r="T3820" s="1">
        <v>985.69999999999993</v>
      </c>
      <c r="U3820" s="1">
        <v>150</v>
      </c>
      <c r="V3820" s="1">
        <v>5305.5973883239722</v>
      </c>
      <c r="W3820" s="1">
        <v>888.53359165137488</v>
      </c>
      <c r="X3820" s="1">
        <v>4845.6500282016714</v>
      </c>
      <c r="Y3820" s="1">
        <v>52029</v>
      </c>
      <c r="Z3820" s="1">
        <v>1838.3105962252421</v>
      </c>
      <c r="AA3820" s="1">
        <v>32889.807664780863</v>
      </c>
      <c r="AB3820" s="1">
        <v>165</v>
      </c>
      <c r="AC3820" s="1">
        <v>1765.48001</v>
      </c>
      <c r="AD3820" s="1">
        <v>4552.2552549599995</v>
      </c>
      <c r="AE3820" s="1">
        <v>4516.520974372821</v>
      </c>
      <c r="AF3820" s="1">
        <v>4652.1769539795841</v>
      </c>
      <c r="AG3820" s="1">
        <v>28405.015697624349</v>
      </c>
      <c r="AH3820" s="1">
        <v>11270.733666138131</v>
      </c>
      <c r="AI3820" s="1">
        <v>0</v>
      </c>
      <c r="AJ3820" s="1">
        <v>8290.4786744771027</v>
      </c>
      <c r="AK3820" s="1">
        <v>587</v>
      </c>
      <c r="AL3820" s="1">
        <v>193311.5625</v>
      </c>
      <c r="AM3820" s="1">
        <v>153062.078125</v>
      </c>
      <c r="AN3820" s="1">
        <v>40249.49609375</v>
      </c>
      <c r="AO3820" t="s">
        <v>16630</v>
      </c>
    </row>
    <row r="3821" spans="1:41" x14ac:dyDescent="0.25">
      <c r="A3821" s="1">
        <v>2020</v>
      </c>
      <c r="B3821" t="s">
        <v>2821</v>
      </c>
      <c r="C3821" t="s">
        <v>7088</v>
      </c>
      <c r="D3821" t="s">
        <v>7224</v>
      </c>
      <c r="E3821" t="s">
        <v>7833</v>
      </c>
      <c r="F3821" t="s">
        <v>9557</v>
      </c>
      <c r="G3821" t="s">
        <v>11729</v>
      </c>
      <c r="H3821" t="s">
        <v>12709</v>
      </c>
      <c r="I3821" s="1">
        <v>1072</v>
      </c>
      <c r="J3821" s="1">
        <v>7250.323922969973</v>
      </c>
      <c r="K3821" s="1">
        <v>0</v>
      </c>
      <c r="L3821" s="1">
        <v>65</v>
      </c>
      <c r="M3821" s="1">
        <v>33950</v>
      </c>
      <c r="N3821" s="1">
        <v>4804.9400000000014</v>
      </c>
      <c r="O3821" s="1">
        <v>938.6568400000001</v>
      </c>
      <c r="P3821" s="1">
        <v>950</v>
      </c>
      <c r="Q3821" s="1">
        <v>0</v>
      </c>
      <c r="R3821" s="1">
        <v>1202.6811</v>
      </c>
      <c r="S3821" s="1">
        <v>738.97041600000091</v>
      </c>
      <c r="T3821" s="1">
        <v>711</v>
      </c>
      <c r="U3821" s="1">
        <v>334.73200000000003</v>
      </c>
      <c r="V3821" s="1">
        <v>3277</v>
      </c>
      <c r="W3821" s="1">
        <v>900</v>
      </c>
      <c r="X3821" s="1">
        <v>4509.0872099999997</v>
      </c>
      <c r="Y3821" s="1">
        <v>17799</v>
      </c>
      <c r="Z3821" s="1">
        <v>833.37754500000005</v>
      </c>
      <c r="AA3821" s="1">
        <v>54295</v>
      </c>
      <c r="AB3821" s="1">
        <v>31</v>
      </c>
      <c r="AC3821" s="1">
        <v>2916</v>
      </c>
      <c r="AD3821" s="1">
        <v>3147.681599999999</v>
      </c>
      <c r="AE3821" s="1">
        <v>19786</v>
      </c>
      <c r="AF3821" s="1">
        <v>349.77646626850458</v>
      </c>
      <c r="AG3821" s="1">
        <v>41852</v>
      </c>
      <c r="AH3821" s="1">
        <v>5563</v>
      </c>
      <c r="AI3821" s="1">
        <v>1622</v>
      </c>
      <c r="AJ3821" s="1">
        <v>1747.7955833333331</v>
      </c>
      <c r="AK3821" s="1">
        <v>227</v>
      </c>
      <c r="AL3821" s="1">
        <v>210874.03125</v>
      </c>
      <c r="AM3821" s="1">
        <v>158535.640625</v>
      </c>
      <c r="AN3821" s="1">
        <v>52338.390625</v>
      </c>
      <c r="AO3821" t="s">
        <v>16631</v>
      </c>
    </row>
    <row r="3822" spans="1:41" x14ac:dyDescent="0.25">
      <c r="A3822" s="1">
        <v>2020</v>
      </c>
      <c r="B3822" t="s">
        <v>2821</v>
      </c>
      <c r="C3822" t="s">
        <v>7088</v>
      </c>
      <c r="D3822" t="s">
        <v>7224</v>
      </c>
      <c r="E3822" t="s">
        <v>7834</v>
      </c>
      <c r="F3822" t="s">
        <v>9558</v>
      </c>
      <c r="G3822" t="s">
        <v>11729</v>
      </c>
      <c r="H3822" t="s">
        <v>12709</v>
      </c>
      <c r="I3822" s="1">
        <v>2000</v>
      </c>
      <c r="J3822" s="1">
        <v>9701.9911551517362</v>
      </c>
      <c r="K3822" s="1">
        <v>65</v>
      </c>
      <c r="L3822" s="1">
        <v>933</v>
      </c>
      <c r="M3822" s="1">
        <v>9152</v>
      </c>
      <c r="N3822" s="1">
        <v>388.55099999999999</v>
      </c>
      <c r="O3822" s="1">
        <v>50</v>
      </c>
      <c r="P3822" s="1">
        <v>95</v>
      </c>
      <c r="Q3822" s="1">
        <v>61.096362361465147</v>
      </c>
      <c r="R3822" s="1">
        <v>900</v>
      </c>
      <c r="S3822" s="1">
        <v>2438.5854119999908</v>
      </c>
      <c r="T3822" s="1">
        <v>75</v>
      </c>
      <c r="U3822" s="1">
        <v>79.584000000000003</v>
      </c>
      <c r="V3822" s="1">
        <v>54</v>
      </c>
      <c r="W3822" s="1">
        <v>1234</v>
      </c>
      <c r="X3822" s="1">
        <v>4300</v>
      </c>
      <c r="Y3822" s="1">
        <v>3363.2</v>
      </c>
      <c r="Z3822" s="1">
        <v>593.17057799999998</v>
      </c>
      <c r="AA3822" s="1">
        <v>35489</v>
      </c>
      <c r="AB3822" s="1"/>
      <c r="AC3822" s="1">
        <v>0</v>
      </c>
      <c r="AD3822" s="1">
        <v>1820</v>
      </c>
      <c r="AE3822" s="1">
        <v>1800</v>
      </c>
      <c r="AF3822" s="1">
        <v>7407</v>
      </c>
      <c r="AG3822" s="1">
        <v>81090</v>
      </c>
      <c r="AH3822" s="1">
        <v>6744.6551921282489</v>
      </c>
      <c r="AI3822" s="1">
        <v>8482</v>
      </c>
      <c r="AJ3822" s="1">
        <v>9134.1305830513902</v>
      </c>
      <c r="AK3822" s="1"/>
      <c r="AL3822" s="1">
        <v>187450.96875</v>
      </c>
      <c r="AM3822" s="1">
        <v>153089.71875</v>
      </c>
      <c r="AN3822" s="1">
        <v>34361.2421875</v>
      </c>
      <c r="AO3822" t="s">
        <v>16632</v>
      </c>
    </row>
    <row r="3823" spans="1:41" x14ac:dyDescent="0.25">
      <c r="A3823" s="1">
        <v>2020</v>
      </c>
      <c r="B3823" t="s">
        <v>2822</v>
      </c>
      <c r="C3823" t="s">
        <v>7088</v>
      </c>
      <c r="D3823" t="s">
        <v>7224</v>
      </c>
      <c r="E3823" t="s">
        <v>7834</v>
      </c>
      <c r="F3823" t="s">
        <v>9558</v>
      </c>
      <c r="G3823" t="s">
        <v>11729</v>
      </c>
      <c r="H3823" t="s">
        <v>12709</v>
      </c>
      <c r="I3823" s="1">
        <v>2216.82106368</v>
      </c>
      <c r="J3823" s="1">
        <v>4217</v>
      </c>
      <c r="K3823" s="1">
        <v>239</v>
      </c>
      <c r="L3823" s="1">
        <v>299</v>
      </c>
      <c r="M3823" s="1">
        <v>1035</v>
      </c>
      <c r="N3823" s="1">
        <v>550</v>
      </c>
      <c r="O3823" s="1">
        <v>83.208002756774846</v>
      </c>
      <c r="P3823" s="1">
        <v>0</v>
      </c>
      <c r="Q3823" s="1">
        <v>66</v>
      </c>
      <c r="R3823" s="1">
        <v>745.69639949361112</v>
      </c>
      <c r="S3823" s="1">
        <v>5798</v>
      </c>
      <c r="T3823" s="1">
        <v>0</v>
      </c>
      <c r="U3823" s="1"/>
      <c r="V3823" s="1">
        <v>116</v>
      </c>
      <c r="W3823" s="1">
        <v>1035.857</v>
      </c>
      <c r="X3823" s="1">
        <v>1250.44737823172</v>
      </c>
      <c r="Y3823" s="1">
        <v>2710</v>
      </c>
      <c r="Z3823" s="1">
        <v>994.5</v>
      </c>
      <c r="AA3823" s="1">
        <v>17044.794231222899</v>
      </c>
      <c r="AB3823" s="1">
        <v>0</v>
      </c>
      <c r="AC3823" s="1">
        <v>186.6236633259094</v>
      </c>
      <c r="AD3823" s="1">
        <v>2153.2167355960801</v>
      </c>
      <c r="AE3823" s="1">
        <v>1131.408212890625</v>
      </c>
      <c r="AF3823" s="1">
        <v>5862.891647681924</v>
      </c>
      <c r="AG3823" s="1">
        <v>27768.28026166734</v>
      </c>
      <c r="AH3823" s="1">
        <v>4317.4466549375002</v>
      </c>
      <c r="AI3823" s="1">
        <v>0</v>
      </c>
      <c r="AJ3823" s="1">
        <v>4930.6360248902829</v>
      </c>
      <c r="AK3823" s="1"/>
      <c r="AL3823" s="1">
        <v>84751.8203125</v>
      </c>
      <c r="AM3823" s="1">
        <v>68839.6484375</v>
      </c>
      <c r="AN3823" s="1">
        <v>15912.17578125</v>
      </c>
      <c r="AO3823" t="s">
        <v>16633</v>
      </c>
    </row>
    <row r="3824" spans="1:41" x14ac:dyDescent="0.25">
      <c r="A3824" s="1">
        <v>2020</v>
      </c>
      <c r="B3824" t="s">
        <v>2823</v>
      </c>
      <c r="C3824" t="s">
        <v>7088</v>
      </c>
      <c r="D3824" t="s">
        <v>7224</v>
      </c>
      <c r="E3824" t="s">
        <v>7834</v>
      </c>
      <c r="F3824" t="s">
        <v>9558</v>
      </c>
      <c r="G3824" t="s">
        <v>11729</v>
      </c>
      <c r="H3824" t="s">
        <v>12709</v>
      </c>
      <c r="I3824" s="1">
        <v>2000</v>
      </c>
      <c r="J3824" s="1">
        <v>5433.8180441670866</v>
      </c>
      <c r="K3824" s="1">
        <v>102</v>
      </c>
      <c r="L3824" s="1">
        <v>0</v>
      </c>
      <c r="M3824" s="1">
        <v>8160</v>
      </c>
      <c r="N3824" s="1">
        <v>211.952</v>
      </c>
      <c r="O3824" s="1">
        <v>51</v>
      </c>
      <c r="P3824" s="1">
        <v>95</v>
      </c>
      <c r="Q3824" s="1">
        <v>69.363623527927686</v>
      </c>
      <c r="R3824" s="1">
        <v>352.25204237441318</v>
      </c>
      <c r="S3824" s="1">
        <v>3491.622507394869</v>
      </c>
      <c r="T3824" s="1"/>
      <c r="U3824" s="1"/>
      <c r="V3824" s="1">
        <v>768</v>
      </c>
      <c r="W3824" s="1">
        <v>1273.98</v>
      </c>
      <c r="X3824" s="1">
        <v>2550</v>
      </c>
      <c r="Y3824" s="1">
        <v>6288.2904305514803</v>
      </c>
      <c r="Z3824" s="1">
        <v>559.76173560719985</v>
      </c>
      <c r="AA3824" s="1">
        <v>23150</v>
      </c>
      <c r="AB3824" s="1"/>
      <c r="AC3824" s="1">
        <v>0</v>
      </c>
      <c r="AD3824" s="1">
        <v>1277.2701862907711</v>
      </c>
      <c r="AE3824" s="1">
        <v>1077.1199999999999</v>
      </c>
      <c r="AF3824" s="1">
        <v>5731.7406299999993</v>
      </c>
      <c r="AG3824" s="1">
        <v>65138</v>
      </c>
      <c r="AH3824" s="1">
        <v>6002.7741343749994</v>
      </c>
      <c r="AI3824" s="1">
        <v>3043.17</v>
      </c>
      <c r="AJ3824" s="1">
        <v>6069.3</v>
      </c>
      <c r="AK3824" s="1"/>
      <c r="AL3824" s="1">
        <v>142896.421875</v>
      </c>
      <c r="AM3824" s="1">
        <v>116944.59375</v>
      </c>
      <c r="AN3824" s="1">
        <v>25951.81640625</v>
      </c>
      <c r="AO3824" t="s">
        <v>16634</v>
      </c>
    </row>
    <row r="3825" spans="1:41" x14ac:dyDescent="0.25">
      <c r="A3825" s="1">
        <v>2020</v>
      </c>
      <c r="B3825" t="s">
        <v>2824</v>
      </c>
      <c r="C3825" t="s">
        <v>7088</v>
      </c>
      <c r="D3825" t="s">
        <v>7224</v>
      </c>
      <c r="E3825" t="s">
        <v>7834</v>
      </c>
      <c r="F3825" t="s">
        <v>9558</v>
      </c>
      <c r="G3825" t="s">
        <v>11729</v>
      </c>
      <c r="H3825" t="s">
        <v>12709</v>
      </c>
      <c r="I3825" s="1">
        <v>2649.7939276799998</v>
      </c>
      <c r="J3825" s="1">
        <v>3809.1185</v>
      </c>
      <c r="K3825" s="1">
        <v>0</v>
      </c>
      <c r="L3825" s="1">
        <v>299</v>
      </c>
      <c r="M3825" s="1">
        <v>4837.7464628906237</v>
      </c>
      <c r="N3825" s="1">
        <v>500</v>
      </c>
      <c r="O3825" s="1">
        <v>58</v>
      </c>
      <c r="P3825" s="1">
        <v>0</v>
      </c>
      <c r="Q3825" s="1">
        <v>44.415779613823183</v>
      </c>
      <c r="R3825" s="1">
        <v>308.46649912698632</v>
      </c>
      <c r="S3825" s="1">
        <v>4635.6006190916669</v>
      </c>
      <c r="T3825" s="1">
        <v>0</v>
      </c>
      <c r="U3825" s="1"/>
      <c r="V3825" s="1">
        <v>328</v>
      </c>
      <c r="W3825" s="1">
        <v>1013.5461773376001</v>
      </c>
      <c r="X3825" s="1">
        <v>1111.7997008363041</v>
      </c>
      <c r="Y3825" s="1">
        <v>2211</v>
      </c>
      <c r="Z3825" s="1">
        <v>878.14799999999991</v>
      </c>
      <c r="AA3825" s="1">
        <v>16989.52387925221</v>
      </c>
      <c r="AB3825" s="1">
        <v>0</v>
      </c>
      <c r="AC3825" s="1">
        <v>187</v>
      </c>
      <c r="AD3825" s="1">
        <v>2115.2152930800989</v>
      </c>
      <c r="AE3825" s="1">
        <v>1380.1010040000001</v>
      </c>
      <c r="AF3825" s="1">
        <v>3078.040373302003</v>
      </c>
      <c r="AG3825" s="1">
        <v>35658</v>
      </c>
      <c r="AH3825" s="1">
        <v>4379.4461282314696</v>
      </c>
      <c r="AI3825" s="1">
        <v>1294</v>
      </c>
      <c r="AJ3825" s="1">
        <v>7029.4269541458261</v>
      </c>
      <c r="AK3825" s="1"/>
      <c r="AL3825" s="1">
        <v>94795.390625</v>
      </c>
      <c r="AM3825" s="1">
        <v>75350.0390625</v>
      </c>
      <c r="AN3825" s="1">
        <v>19445.353515625</v>
      </c>
      <c r="AO3825" t="s">
        <v>16635</v>
      </c>
    </row>
    <row r="3826" spans="1:41" x14ac:dyDescent="0.25">
      <c r="A3826" s="1">
        <v>2020</v>
      </c>
      <c r="B3826" t="s">
        <v>2825</v>
      </c>
      <c r="C3826" t="s">
        <v>7088</v>
      </c>
      <c r="D3826" t="s">
        <v>7224</v>
      </c>
      <c r="E3826" t="s">
        <v>7834</v>
      </c>
      <c r="F3826" t="s">
        <v>9558</v>
      </c>
      <c r="G3826" t="s">
        <v>11729</v>
      </c>
      <c r="H3826" t="s">
        <v>12709</v>
      </c>
      <c r="I3826" s="1">
        <v>2000</v>
      </c>
      <c r="J3826" s="1">
        <v>6992.3127982106516</v>
      </c>
      <c r="K3826" s="1">
        <v>100</v>
      </c>
      <c r="L3826" s="1">
        <v>0</v>
      </c>
      <c r="M3826" s="1">
        <v>10152</v>
      </c>
      <c r="N3826" s="1">
        <v>546.05399999999997</v>
      </c>
      <c r="O3826" s="1">
        <v>50</v>
      </c>
      <c r="P3826" s="1">
        <v>1080</v>
      </c>
      <c r="Q3826" s="1">
        <v>125.84</v>
      </c>
      <c r="R3826" s="1">
        <v>395.4</v>
      </c>
      <c r="S3826" s="1">
        <v>3000</v>
      </c>
      <c r="T3826" s="1">
        <v>50</v>
      </c>
      <c r="U3826" s="1"/>
      <c r="V3826" s="1">
        <v>214</v>
      </c>
      <c r="W3826" s="1">
        <v>1267</v>
      </c>
      <c r="X3826" s="1">
        <v>2900</v>
      </c>
      <c r="Y3826" s="1">
        <v>3363.2</v>
      </c>
      <c r="Z3826" s="1">
        <v>599.41600000000005</v>
      </c>
      <c r="AA3826" s="1">
        <v>31985</v>
      </c>
      <c r="AB3826" s="1"/>
      <c r="AC3826" s="1">
        <v>0</v>
      </c>
      <c r="AD3826" s="1">
        <v>1820.5772092512771</v>
      </c>
      <c r="AE3826" s="1">
        <v>1202</v>
      </c>
      <c r="AF3826" s="1">
        <v>7249.14</v>
      </c>
      <c r="AG3826" s="1">
        <v>73374</v>
      </c>
      <c r="AH3826" s="1">
        <v>6744.3891921282484</v>
      </c>
      <c r="AI3826" s="1">
        <v>8482</v>
      </c>
      <c r="AJ3826" s="1">
        <v>7151.2745098039222</v>
      </c>
      <c r="AK3826" s="1"/>
      <c r="AL3826" s="1">
        <v>170843.609375</v>
      </c>
      <c r="AM3826" s="1">
        <v>136277.640625</v>
      </c>
      <c r="AN3826" s="1">
        <v>34565.96875</v>
      </c>
      <c r="AO3826" t="s">
        <v>16636</v>
      </c>
    </row>
    <row r="3827" spans="1:41" x14ac:dyDescent="0.25">
      <c r="A3827" s="1">
        <v>2020</v>
      </c>
      <c r="B3827" t="s">
        <v>2826</v>
      </c>
      <c r="C3827" t="s">
        <v>7088</v>
      </c>
      <c r="D3827" t="s">
        <v>7224</v>
      </c>
      <c r="E3827" t="s">
        <v>7834</v>
      </c>
      <c r="F3827" t="s">
        <v>9558</v>
      </c>
      <c r="G3827" t="s">
        <v>11729</v>
      </c>
      <c r="H3827" t="s">
        <v>12709</v>
      </c>
      <c r="I3827" s="1">
        <v>3200</v>
      </c>
      <c r="J3827" s="1">
        <v>3322</v>
      </c>
      <c r="K3827" s="1">
        <v>121.31810943000001</v>
      </c>
      <c r="L3827" s="1">
        <v>290</v>
      </c>
      <c r="M3827" s="1">
        <v>3724.8400799999999</v>
      </c>
      <c r="N3827" s="1">
        <v>656</v>
      </c>
      <c r="O3827" s="1">
        <v>53.077348904289153</v>
      </c>
      <c r="P3827" s="1">
        <v>0</v>
      </c>
      <c r="Q3827" s="1">
        <v>85.880258609624505</v>
      </c>
      <c r="R3827" s="1">
        <v>301.10847702229421</v>
      </c>
      <c r="S3827" s="1">
        <v>4311.7547266652336</v>
      </c>
      <c r="T3827" s="1">
        <v>0</v>
      </c>
      <c r="U3827" s="1"/>
      <c r="V3827" s="1">
        <v>108</v>
      </c>
      <c r="W3827" s="1">
        <v>1409.920946146699</v>
      </c>
      <c r="X3827" s="1">
        <v>2060.2460966833928</v>
      </c>
      <c r="Y3827" s="1">
        <v>3406.05</v>
      </c>
      <c r="Z3827" s="1">
        <v>821.18839454139277</v>
      </c>
      <c r="AA3827" s="1">
        <v>17667.391895831988</v>
      </c>
      <c r="AB3827" s="1"/>
      <c r="AC3827" s="1">
        <v>0</v>
      </c>
      <c r="AD3827" s="1">
        <v>2201.7909368221608</v>
      </c>
      <c r="AE3827" s="1">
        <v>1101.7461456000001</v>
      </c>
      <c r="AF3827" s="1">
        <v>3145.4813753325229</v>
      </c>
      <c r="AG3827" s="1">
        <v>34855</v>
      </c>
      <c r="AH3827" s="1">
        <v>3152.9377556374939</v>
      </c>
      <c r="AI3827" s="1">
        <v>1551.4860960000001</v>
      </c>
      <c r="AJ3827" s="1">
        <v>5720.340060273601</v>
      </c>
      <c r="AK3827" s="1"/>
      <c r="AL3827" s="1">
        <v>93267.5625</v>
      </c>
      <c r="AM3827" s="1">
        <v>74680.1875</v>
      </c>
      <c r="AN3827" s="1">
        <v>18587.373046875</v>
      </c>
      <c r="AO3827" t="s">
        <v>16637</v>
      </c>
    </row>
    <row r="3828" spans="1:41" x14ac:dyDescent="0.25">
      <c r="A3828" s="1">
        <v>2020</v>
      </c>
      <c r="B3828" t="s">
        <v>2827</v>
      </c>
      <c r="C3828" t="s">
        <v>7088</v>
      </c>
      <c r="D3828" t="s">
        <v>7224</v>
      </c>
      <c r="E3828" t="s">
        <v>7834</v>
      </c>
      <c r="F3828" t="s">
        <v>9558</v>
      </c>
      <c r="G3828" t="s">
        <v>11729</v>
      </c>
      <c r="H3828" t="s">
        <v>12709</v>
      </c>
      <c r="I3828" s="1">
        <v>2000</v>
      </c>
      <c r="J3828" s="1"/>
      <c r="K3828" s="1">
        <v>119</v>
      </c>
      <c r="L3828" s="1">
        <v>321.39</v>
      </c>
      <c r="M3828" s="1">
        <v>5826.24</v>
      </c>
      <c r="N3828" s="1">
        <v>733.15967999999998</v>
      </c>
      <c r="O3828" s="1">
        <v>51.918049999999987</v>
      </c>
      <c r="P3828" s="1">
        <v>136.7340067340067</v>
      </c>
      <c r="Q3828" s="1">
        <v>70.061907305669607</v>
      </c>
      <c r="R3828" s="1">
        <v>322.377901930245</v>
      </c>
      <c r="S3828" s="1">
        <v>5975</v>
      </c>
      <c r="T3828" s="1"/>
      <c r="U3828" s="1"/>
      <c r="V3828" s="1">
        <v>498</v>
      </c>
      <c r="W3828" s="1">
        <v>1355.1732999999999</v>
      </c>
      <c r="X3828" s="1">
        <v>1977</v>
      </c>
      <c r="Y3828" s="1">
        <v>4995</v>
      </c>
      <c r="Z3828" s="1">
        <v>758.77861199999995</v>
      </c>
      <c r="AA3828" s="1">
        <v>23150</v>
      </c>
      <c r="AB3828" s="1"/>
      <c r="AC3828" s="1">
        <v>0</v>
      </c>
      <c r="AD3828" s="1">
        <v>1281.784733185553</v>
      </c>
      <c r="AE3828" s="1">
        <v>1082.0160000000001</v>
      </c>
      <c r="AF3828" s="1">
        <v>6897.8520000000008</v>
      </c>
      <c r="AG3828" s="1">
        <v>38997</v>
      </c>
      <c r="AH3828" s="1">
        <v>3317</v>
      </c>
      <c r="AI3828" s="1">
        <v>2025.1386</v>
      </c>
      <c r="AJ3828" s="1">
        <v>6174.5166673156218</v>
      </c>
      <c r="AK3828" s="1"/>
      <c r="AL3828" s="1">
        <v>108065.140625</v>
      </c>
      <c r="AM3828" s="1">
        <v>86136.8828125</v>
      </c>
      <c r="AN3828" s="1">
        <v>21928.25390625</v>
      </c>
      <c r="AO3828" t="s">
        <v>16638</v>
      </c>
    </row>
    <row r="3829" spans="1:41" x14ac:dyDescent="0.25">
      <c r="A3829" s="1">
        <v>2020</v>
      </c>
      <c r="B3829" t="s">
        <v>2828</v>
      </c>
      <c r="C3829" t="s">
        <v>7088</v>
      </c>
      <c r="D3829" t="s">
        <v>7224</v>
      </c>
      <c r="E3829" t="s">
        <v>7834</v>
      </c>
      <c r="F3829" t="s">
        <v>9558</v>
      </c>
      <c r="G3829" t="s">
        <v>11729</v>
      </c>
      <c r="H3829" t="s">
        <v>12709</v>
      </c>
      <c r="I3829" s="1">
        <v>2400</v>
      </c>
      <c r="J3829" s="1">
        <v>4071.48</v>
      </c>
      <c r="K3829" s="1">
        <v>189.1208619095477</v>
      </c>
      <c r="L3829" s="1">
        <v>290</v>
      </c>
      <c r="M3829" s="1">
        <v>3073.6227499999991</v>
      </c>
      <c r="N3829" s="1">
        <v>607.24444175999997</v>
      </c>
      <c r="O3829" s="1">
        <v>54.701546087926609</v>
      </c>
      <c r="P3829" s="1">
        <v>0</v>
      </c>
      <c r="Q3829" s="1">
        <v>35.675316000000002</v>
      </c>
      <c r="R3829" s="1">
        <v>242.62533419926649</v>
      </c>
      <c r="S3829" s="1">
        <v>4497.7742040453113</v>
      </c>
      <c r="T3829" s="1">
        <v>107.72840038843751</v>
      </c>
      <c r="U3829" s="1"/>
      <c r="V3829" s="1">
        <v>258</v>
      </c>
      <c r="W3829" s="1">
        <v>1030.32684526105</v>
      </c>
      <c r="X3829" s="1">
        <v>2247.0086336756831</v>
      </c>
      <c r="Y3829" s="1">
        <v>1981.37952</v>
      </c>
      <c r="Z3829" s="1">
        <v>823.09114895951461</v>
      </c>
      <c r="AA3829" s="1">
        <v>15817.19060813545</v>
      </c>
      <c r="AB3829" s="1">
        <v>0</v>
      </c>
      <c r="AC3829" s="1">
        <v>45</v>
      </c>
      <c r="AD3829" s="1">
        <v>2183.725889544708</v>
      </c>
      <c r="AE3829" s="1">
        <v>1411.84636296127</v>
      </c>
      <c r="AF3829" s="1">
        <v>3838.057693180087</v>
      </c>
      <c r="AG3829" s="1">
        <v>35455.41440922764</v>
      </c>
      <c r="AH3829" s="1">
        <v>3543.8835708555248</v>
      </c>
      <c r="AI3829" s="1">
        <v>1582.51581792</v>
      </c>
      <c r="AJ3829" s="1">
        <v>5194.1109501927194</v>
      </c>
      <c r="AK3829" s="1"/>
      <c r="AL3829" s="1">
        <v>90981.5234375</v>
      </c>
      <c r="AM3829" s="1">
        <v>72471.1171875</v>
      </c>
      <c r="AN3829" s="1">
        <v>18510.408203125</v>
      </c>
      <c r="AO3829" t="s">
        <v>16639</v>
      </c>
    </row>
    <row r="3830" spans="1:41" x14ac:dyDescent="0.25">
      <c r="A3830" s="1">
        <v>2020</v>
      </c>
      <c r="B3830" t="s">
        <v>2829</v>
      </c>
      <c r="C3830" t="s">
        <v>7088</v>
      </c>
      <c r="D3830" t="s">
        <v>7224</v>
      </c>
      <c r="E3830" t="s">
        <v>7835</v>
      </c>
      <c r="F3830" t="s">
        <v>9559</v>
      </c>
      <c r="G3830" t="s">
        <v>11729</v>
      </c>
      <c r="H3830" t="s">
        <v>12709</v>
      </c>
      <c r="I3830" s="1"/>
      <c r="J3830" s="1"/>
      <c r="K3830" s="1">
        <v>60</v>
      </c>
      <c r="L3830" s="1"/>
      <c r="M3830" s="1">
        <v>0</v>
      </c>
      <c r="N3830" s="1">
        <v>0</v>
      </c>
      <c r="O3830" s="1">
        <v>297.17143841705308</v>
      </c>
      <c r="P3830" s="1">
        <v>0</v>
      </c>
      <c r="Q3830" s="1">
        <v>0</v>
      </c>
      <c r="R3830" s="1">
        <v>0</v>
      </c>
      <c r="S3830" s="1">
        <v>0</v>
      </c>
      <c r="T3830" s="1">
        <v>594.34287683410616</v>
      </c>
      <c r="U3830" s="1"/>
      <c r="V3830" s="1">
        <v>116</v>
      </c>
      <c r="W3830" s="1">
        <v>630</v>
      </c>
      <c r="X3830" s="1">
        <v>156.305922278965</v>
      </c>
      <c r="Y3830" s="1">
        <v>0</v>
      </c>
      <c r="Z3830" s="1">
        <v>0</v>
      </c>
      <c r="AA3830" s="1">
        <v>0</v>
      </c>
      <c r="AB3830" s="1">
        <v>0</v>
      </c>
      <c r="AC3830" s="1">
        <v>0</v>
      </c>
      <c r="AD3830" s="1">
        <v>0</v>
      </c>
      <c r="AE3830" s="1">
        <v>579.84670910644513</v>
      </c>
      <c r="AF3830" s="1"/>
      <c r="AG3830" s="1">
        <v>0</v>
      </c>
      <c r="AH3830" s="1">
        <v>0</v>
      </c>
      <c r="AI3830" s="1">
        <v>0</v>
      </c>
      <c r="AJ3830" s="1">
        <v>0</v>
      </c>
      <c r="AK3830" s="1"/>
      <c r="AL3830" s="1">
        <v>2433.6669921875</v>
      </c>
      <c r="AM3830" s="1">
        <v>695.8466796875</v>
      </c>
      <c r="AN3830" s="1">
        <v>1737.8203125</v>
      </c>
      <c r="AO3830" t="s">
        <v>16640</v>
      </c>
    </row>
    <row r="3831" spans="1:41" x14ac:dyDescent="0.25">
      <c r="A3831" s="1">
        <v>2020</v>
      </c>
      <c r="B3831" t="s">
        <v>2830</v>
      </c>
      <c r="C3831" t="s">
        <v>7088</v>
      </c>
      <c r="D3831" t="s">
        <v>7224</v>
      </c>
      <c r="E3831" t="s">
        <v>7835</v>
      </c>
      <c r="F3831" t="s">
        <v>9559</v>
      </c>
      <c r="G3831" t="s">
        <v>11729</v>
      </c>
      <c r="H3831" t="s">
        <v>12709</v>
      </c>
      <c r="I3831" s="1">
        <v>0</v>
      </c>
      <c r="J3831" s="1"/>
      <c r="K3831" s="1"/>
      <c r="L3831" s="1">
        <v>0</v>
      </c>
      <c r="M3831" s="1">
        <v>0</v>
      </c>
      <c r="N3831" s="1">
        <v>0</v>
      </c>
      <c r="O3831" s="1">
        <v>232</v>
      </c>
      <c r="P3831" s="1">
        <v>0</v>
      </c>
      <c r="Q3831" s="1">
        <v>0</v>
      </c>
      <c r="R3831" s="1"/>
      <c r="S3831" s="1">
        <v>0</v>
      </c>
      <c r="T3831" s="1">
        <v>594.34287683410616</v>
      </c>
      <c r="U3831" s="1"/>
      <c r="V3831" s="1">
        <v>180</v>
      </c>
      <c r="W3831" s="1"/>
      <c r="X3831" s="1">
        <v>138.97496260453801</v>
      </c>
      <c r="Y3831" s="1">
        <v>0</v>
      </c>
      <c r="Z3831" s="1"/>
      <c r="AA3831" s="1">
        <v>0</v>
      </c>
      <c r="AB3831" s="1">
        <v>0</v>
      </c>
      <c r="AC3831" s="1"/>
      <c r="AD3831" s="1">
        <v>0</v>
      </c>
      <c r="AE3831" s="1">
        <v>75</v>
      </c>
      <c r="AF3831" s="1"/>
      <c r="AG3831" s="1">
        <v>0</v>
      </c>
      <c r="AH3831" s="1">
        <v>0</v>
      </c>
      <c r="AI3831" s="1">
        <v>0</v>
      </c>
      <c r="AJ3831" s="1">
        <v>0</v>
      </c>
      <c r="AK3831" s="1"/>
      <c r="AL3831" s="1">
        <v>1220.31787109375</v>
      </c>
      <c r="AM3831" s="1">
        <v>255</v>
      </c>
      <c r="AN3831" s="1">
        <v>965.31787109375</v>
      </c>
      <c r="AO3831" t="s">
        <v>16641</v>
      </c>
    </row>
    <row r="3832" spans="1:41" x14ac:dyDescent="0.25">
      <c r="A3832" s="1">
        <v>2020</v>
      </c>
      <c r="B3832" t="s">
        <v>2831</v>
      </c>
      <c r="C3832" t="s">
        <v>7088</v>
      </c>
      <c r="D3832" t="s">
        <v>7224</v>
      </c>
      <c r="E3832" t="s">
        <v>7835</v>
      </c>
      <c r="F3832" t="s">
        <v>9559</v>
      </c>
      <c r="G3832" t="s">
        <v>11729</v>
      </c>
      <c r="H3832" t="s">
        <v>12709</v>
      </c>
      <c r="I3832" s="1">
        <v>0</v>
      </c>
      <c r="J3832" s="1"/>
      <c r="K3832" s="1"/>
      <c r="L3832" s="1">
        <v>0</v>
      </c>
      <c r="M3832" s="1">
        <v>0</v>
      </c>
      <c r="N3832" s="1">
        <v>0</v>
      </c>
      <c r="O3832" s="1">
        <v>218.80618435170641</v>
      </c>
      <c r="P3832" s="1">
        <v>0</v>
      </c>
      <c r="Q3832" s="1">
        <v>0</v>
      </c>
      <c r="R3832" s="1">
        <v>221.07246326439881</v>
      </c>
      <c r="S3832" s="1">
        <v>0</v>
      </c>
      <c r="T3832" s="1">
        <v>0</v>
      </c>
      <c r="U3832" s="1"/>
      <c r="V3832" s="1">
        <v>66</v>
      </c>
      <c r="W3832" s="1">
        <v>0</v>
      </c>
      <c r="X3832" s="1">
        <v>207.56130592375911</v>
      </c>
      <c r="Y3832" s="1">
        <v>0</v>
      </c>
      <c r="Z3832" s="1">
        <v>0</v>
      </c>
      <c r="AA3832" s="1">
        <v>0</v>
      </c>
      <c r="AB3832" s="1">
        <v>0</v>
      </c>
      <c r="AC3832" s="1"/>
      <c r="AD3832" s="1"/>
      <c r="AE3832" s="1">
        <v>55.548636430071546</v>
      </c>
      <c r="AF3832" s="1"/>
      <c r="AG3832" s="1"/>
      <c r="AH3832" s="1">
        <v>0</v>
      </c>
      <c r="AI3832" s="1">
        <v>0</v>
      </c>
      <c r="AJ3832" s="1">
        <v>0</v>
      </c>
      <c r="AK3832" s="1"/>
      <c r="AL3832" s="1">
        <v>768.98858642578125</v>
      </c>
      <c r="AM3832" s="1">
        <v>342.62109375</v>
      </c>
      <c r="AN3832" s="1">
        <v>426.36749267578125</v>
      </c>
      <c r="AO3832" t="s">
        <v>16642</v>
      </c>
    </row>
    <row r="3833" spans="1:41" x14ac:dyDescent="0.25">
      <c r="A3833" s="1">
        <v>2020</v>
      </c>
      <c r="B3833" t="s">
        <v>2832</v>
      </c>
      <c r="C3833" t="s">
        <v>7088</v>
      </c>
      <c r="D3833" t="s">
        <v>7224</v>
      </c>
      <c r="E3833" t="s">
        <v>7835</v>
      </c>
      <c r="F3833" t="s">
        <v>9559</v>
      </c>
      <c r="G3833" t="s">
        <v>11729</v>
      </c>
      <c r="H3833" t="s">
        <v>12709</v>
      </c>
      <c r="I3833" s="1"/>
      <c r="J3833" s="1">
        <v>0</v>
      </c>
      <c r="K3833" s="1">
        <v>25</v>
      </c>
      <c r="L3833" s="1">
        <v>0</v>
      </c>
      <c r="M3833" s="1"/>
      <c r="N3833" s="1">
        <v>0</v>
      </c>
      <c r="O3833" s="1">
        <v>200</v>
      </c>
      <c r="P3833" s="1">
        <v>1200</v>
      </c>
      <c r="Q3833" s="1"/>
      <c r="R3833" s="1">
        <v>0</v>
      </c>
      <c r="S3833" s="1"/>
      <c r="T3833" s="1">
        <v>0</v>
      </c>
      <c r="U3833" s="1"/>
      <c r="V3833" s="1">
        <v>653</v>
      </c>
      <c r="W3833" s="1">
        <v>700</v>
      </c>
      <c r="X3833" s="1">
        <v>0</v>
      </c>
      <c r="Y3833" s="1">
        <v>0</v>
      </c>
      <c r="Z3833" s="1">
        <v>0</v>
      </c>
      <c r="AA3833" s="1">
        <v>0</v>
      </c>
      <c r="AB3833" s="1"/>
      <c r="AC3833" s="1">
        <v>0</v>
      </c>
      <c r="AD3833" s="1">
        <v>0</v>
      </c>
      <c r="AE3833" s="1">
        <v>10</v>
      </c>
      <c r="AF3833" s="1">
        <v>0</v>
      </c>
      <c r="AG3833" s="1"/>
      <c r="AH3833" s="1">
        <v>0</v>
      </c>
      <c r="AI3833" s="1"/>
      <c r="AJ3833" s="1"/>
      <c r="AK3833" s="1"/>
      <c r="AL3833" s="1">
        <v>2788</v>
      </c>
      <c r="AM3833" s="1">
        <v>1863</v>
      </c>
      <c r="AN3833" s="1">
        <v>925</v>
      </c>
      <c r="AO3833" t="s">
        <v>16643</v>
      </c>
    </row>
    <row r="3834" spans="1:41" x14ac:dyDescent="0.25">
      <c r="A3834" s="1">
        <v>2020</v>
      </c>
      <c r="B3834" t="s">
        <v>2833</v>
      </c>
      <c r="C3834" t="s">
        <v>7088</v>
      </c>
      <c r="D3834" t="s">
        <v>7224</v>
      </c>
      <c r="E3834" t="s">
        <v>7835</v>
      </c>
      <c r="F3834" t="s">
        <v>9559</v>
      </c>
      <c r="G3834" t="s">
        <v>11729</v>
      </c>
      <c r="H3834" t="s">
        <v>12709</v>
      </c>
      <c r="I3834" s="1"/>
      <c r="J3834" s="1"/>
      <c r="K3834" s="1">
        <v>18.988921476000002</v>
      </c>
      <c r="L3834" s="1"/>
      <c r="M3834" s="1"/>
      <c r="N3834" s="1">
        <v>0</v>
      </c>
      <c r="O3834" s="1">
        <v>207.6722</v>
      </c>
      <c r="P3834" s="1">
        <v>791.7340067340067</v>
      </c>
      <c r="Q3834" s="1">
        <v>0</v>
      </c>
      <c r="R3834" s="1">
        <v>0</v>
      </c>
      <c r="S3834" s="1">
        <v>0</v>
      </c>
      <c r="T3834" s="1"/>
      <c r="U3834" s="1"/>
      <c r="V3834" s="1">
        <v>173</v>
      </c>
      <c r="W3834" s="1"/>
      <c r="X3834" s="1">
        <v>291.8322</v>
      </c>
      <c r="Y3834" s="1"/>
      <c r="Z3834" s="1"/>
      <c r="AA3834" s="1">
        <v>0</v>
      </c>
      <c r="AB3834" s="1"/>
      <c r="AC3834" s="1">
        <v>0</v>
      </c>
      <c r="AD3834" s="1"/>
      <c r="AE3834" s="1">
        <v>56</v>
      </c>
      <c r="AF3834" s="1">
        <v>0</v>
      </c>
      <c r="AG3834" s="1"/>
      <c r="AH3834" s="1"/>
      <c r="AI3834" s="1"/>
      <c r="AJ3834" s="1"/>
      <c r="AK3834" s="1"/>
      <c r="AL3834" s="1">
        <v>1539.227294921875</v>
      </c>
      <c r="AM3834" s="1">
        <v>1020.7340087890625</v>
      </c>
      <c r="AN3834" s="1">
        <v>518.49334716796875</v>
      </c>
      <c r="AO3834" t="s">
        <v>16644</v>
      </c>
    </row>
    <row r="3835" spans="1:41" x14ac:dyDescent="0.25">
      <c r="A3835" s="1">
        <v>2020</v>
      </c>
      <c r="B3835" t="s">
        <v>2834</v>
      </c>
      <c r="C3835" t="s">
        <v>7088</v>
      </c>
      <c r="D3835" t="s">
        <v>7224</v>
      </c>
      <c r="E3835" t="s">
        <v>7835</v>
      </c>
      <c r="F3835" t="s">
        <v>9559</v>
      </c>
      <c r="G3835" t="s">
        <v>11729</v>
      </c>
      <c r="H3835" t="s">
        <v>12709</v>
      </c>
      <c r="I3835" s="1"/>
      <c r="J3835" s="1">
        <v>0</v>
      </c>
      <c r="K3835" s="1"/>
      <c r="L3835" s="1">
        <v>0</v>
      </c>
      <c r="M3835" s="1"/>
      <c r="N3835" s="1">
        <v>0</v>
      </c>
      <c r="O3835" s="1">
        <v>200</v>
      </c>
      <c r="P3835" s="1">
        <v>1200</v>
      </c>
      <c r="Q3835" s="1">
        <v>0</v>
      </c>
      <c r="R3835" s="1">
        <v>0</v>
      </c>
      <c r="S3835" s="1">
        <v>0</v>
      </c>
      <c r="T3835" s="1">
        <v>0</v>
      </c>
      <c r="U3835" s="1"/>
      <c r="V3835" s="1">
        <v>305</v>
      </c>
      <c r="W3835" s="1"/>
      <c r="X3835" s="1">
        <v>0</v>
      </c>
      <c r="Y3835" s="1">
        <v>0</v>
      </c>
      <c r="Z3835" s="1">
        <v>0</v>
      </c>
      <c r="AA3835" s="1">
        <v>0</v>
      </c>
      <c r="AB3835" s="1"/>
      <c r="AC3835" s="1">
        <v>0</v>
      </c>
      <c r="AD3835" s="1">
        <v>0</v>
      </c>
      <c r="AE3835" s="1">
        <v>100</v>
      </c>
      <c r="AF3835" s="1">
        <v>0</v>
      </c>
      <c r="AG3835" s="1"/>
      <c r="AH3835" s="1"/>
      <c r="AI3835" s="1"/>
      <c r="AJ3835" s="1"/>
      <c r="AK3835" s="1"/>
      <c r="AL3835" s="1">
        <v>1805</v>
      </c>
      <c r="AM3835" s="1">
        <v>1605</v>
      </c>
      <c r="AN3835" s="1">
        <v>200</v>
      </c>
      <c r="AO3835" t="s">
        <v>16645</v>
      </c>
    </row>
    <row r="3836" spans="1:41" x14ac:dyDescent="0.25">
      <c r="A3836" s="1">
        <v>2020</v>
      </c>
      <c r="B3836" t="s">
        <v>2835</v>
      </c>
      <c r="C3836" t="s">
        <v>7088</v>
      </c>
      <c r="D3836" t="s">
        <v>7224</v>
      </c>
      <c r="E3836" t="s">
        <v>7835</v>
      </c>
      <c r="F3836" t="s">
        <v>9559</v>
      </c>
      <c r="G3836" t="s">
        <v>11729</v>
      </c>
      <c r="H3836" t="s">
        <v>12709</v>
      </c>
      <c r="I3836" s="1"/>
      <c r="J3836" s="1"/>
      <c r="K3836" s="1">
        <v>26.428999999999998</v>
      </c>
      <c r="L3836" s="1">
        <v>0</v>
      </c>
      <c r="M3836" s="1"/>
      <c r="N3836" s="1">
        <v>0</v>
      </c>
      <c r="O3836" s="1">
        <v>204</v>
      </c>
      <c r="P3836" s="1">
        <v>1200</v>
      </c>
      <c r="Q3836" s="1">
        <v>0</v>
      </c>
      <c r="R3836" s="1">
        <v>0</v>
      </c>
      <c r="S3836" s="1">
        <v>0</v>
      </c>
      <c r="T3836" s="1"/>
      <c r="U3836" s="1"/>
      <c r="V3836" s="1">
        <v>183</v>
      </c>
      <c r="W3836" s="1"/>
      <c r="X3836" s="1">
        <v>0</v>
      </c>
      <c r="Y3836" s="1">
        <v>0</v>
      </c>
      <c r="Z3836" s="1">
        <v>0</v>
      </c>
      <c r="AA3836" s="1">
        <v>0</v>
      </c>
      <c r="AB3836" s="1"/>
      <c r="AC3836" s="1">
        <v>0</v>
      </c>
      <c r="AD3836" s="1"/>
      <c r="AE3836" s="1">
        <v>25.5</v>
      </c>
      <c r="AF3836" s="1">
        <v>0</v>
      </c>
      <c r="AG3836" s="1"/>
      <c r="AH3836" s="1"/>
      <c r="AI3836" s="1"/>
      <c r="AJ3836" s="1"/>
      <c r="AK3836" s="1"/>
      <c r="AL3836" s="1">
        <v>1638.928955078125</v>
      </c>
      <c r="AM3836" s="1">
        <v>1408.5</v>
      </c>
      <c r="AN3836" s="1">
        <v>230.42900085449219</v>
      </c>
      <c r="AO3836" t="s">
        <v>16646</v>
      </c>
    </row>
    <row r="3837" spans="1:41" x14ac:dyDescent="0.25">
      <c r="A3837" s="1">
        <v>2020</v>
      </c>
      <c r="B3837" t="s">
        <v>2836</v>
      </c>
      <c r="C3837" t="s">
        <v>7088</v>
      </c>
      <c r="D3837" t="s">
        <v>7224</v>
      </c>
      <c r="E3837" t="s">
        <v>7835</v>
      </c>
      <c r="F3837" t="s">
        <v>9559</v>
      </c>
      <c r="G3837" t="s">
        <v>11729</v>
      </c>
      <c r="H3837" t="s">
        <v>12709</v>
      </c>
      <c r="I3837" s="1">
        <v>0</v>
      </c>
      <c r="J3837" s="1"/>
      <c r="K3837" s="1">
        <v>18.988921476000002</v>
      </c>
      <c r="L3837" s="1">
        <v>0</v>
      </c>
      <c r="M3837" s="1">
        <v>0</v>
      </c>
      <c r="N3837" s="1">
        <v>0</v>
      </c>
      <c r="O3837" s="1">
        <v>212.30939561715661</v>
      </c>
      <c r="P3837" s="1">
        <v>0</v>
      </c>
      <c r="Q3837" s="1">
        <v>4</v>
      </c>
      <c r="R3837" s="1">
        <v>209.57529150985081</v>
      </c>
      <c r="S3837" s="1">
        <v>0</v>
      </c>
      <c r="T3837" s="1">
        <v>0</v>
      </c>
      <c r="U3837" s="1"/>
      <c r="V3837" s="1">
        <v>232</v>
      </c>
      <c r="W3837" s="1">
        <v>0</v>
      </c>
      <c r="X3837" s="1">
        <v>300.49216958004098</v>
      </c>
      <c r="Y3837" s="1">
        <v>0</v>
      </c>
      <c r="Z3837" s="1"/>
      <c r="AA3837" s="1">
        <v>0</v>
      </c>
      <c r="AB3837" s="1"/>
      <c r="AC3837" s="1">
        <v>0</v>
      </c>
      <c r="AD3837" s="1"/>
      <c r="AE3837" s="1">
        <v>55.548636430071546</v>
      </c>
      <c r="AF3837" s="1">
        <v>0</v>
      </c>
      <c r="AG3837" s="1"/>
      <c r="AH3837" s="1"/>
      <c r="AI3837" s="1"/>
      <c r="AJ3837" s="1">
        <v>0</v>
      </c>
      <c r="AK3837" s="1"/>
      <c r="AL3837" s="1">
        <v>1032.9144287109375</v>
      </c>
      <c r="AM3837" s="1">
        <v>501.12393188476563</v>
      </c>
      <c r="AN3837" s="1">
        <v>531.79046630859375</v>
      </c>
      <c r="AO3837" t="s">
        <v>16647</v>
      </c>
    </row>
    <row r="3838" spans="1:41" x14ac:dyDescent="0.25">
      <c r="A3838" s="1">
        <v>2020</v>
      </c>
      <c r="B3838" t="s">
        <v>2837</v>
      </c>
      <c r="C3838" t="s">
        <v>7089</v>
      </c>
      <c r="D3838" t="s">
        <v>7224</v>
      </c>
      <c r="E3838" t="s">
        <v>7836</v>
      </c>
      <c r="F3838" t="s">
        <v>9560</v>
      </c>
      <c r="G3838" t="s">
        <v>11730</v>
      </c>
      <c r="H3838" t="s">
        <v>12709</v>
      </c>
      <c r="I3838" s="1">
        <v>199.91005420823848</v>
      </c>
      <c r="J3838" s="1"/>
      <c r="K3838" s="1"/>
      <c r="L3838" s="1">
        <v>92.866323928448736</v>
      </c>
      <c r="M3838" s="1"/>
      <c r="N3838" s="1">
        <v>0</v>
      </c>
      <c r="O3838" s="1">
        <v>0</v>
      </c>
      <c r="P3838" s="1"/>
      <c r="Q3838" s="1"/>
      <c r="R3838" s="1"/>
      <c r="S3838" s="1">
        <v>49.043821892379221</v>
      </c>
      <c r="T3838" s="1"/>
      <c r="U3838" s="1"/>
      <c r="V3838" s="1">
        <v>148.7142097667986</v>
      </c>
      <c r="W3838" s="1"/>
      <c r="X3838" s="1"/>
      <c r="Y3838" s="1">
        <v>0</v>
      </c>
      <c r="Z3838" s="1"/>
      <c r="AA3838" s="1">
        <v>0</v>
      </c>
      <c r="AB3838" s="1"/>
      <c r="AC3838" s="1"/>
      <c r="AD3838" s="1">
        <v>0</v>
      </c>
      <c r="AE3838" s="1"/>
      <c r="AF3838" s="1"/>
      <c r="AG3838" s="1"/>
      <c r="AH3838" s="1">
        <v>0</v>
      </c>
      <c r="AI3838" s="1">
        <v>0</v>
      </c>
      <c r="AJ3838" s="1">
        <v>0</v>
      </c>
      <c r="AK3838" s="1"/>
      <c r="AL3838" s="1">
        <v>490.53439331054688</v>
      </c>
      <c r="AM3838" s="1">
        <v>441.49057006835938</v>
      </c>
      <c r="AN3838" s="1">
        <v>49.0438232421875</v>
      </c>
      <c r="AO3838" t="s">
        <v>16648</v>
      </c>
    </row>
    <row r="3839" spans="1:41" x14ac:dyDescent="0.25">
      <c r="A3839" s="1">
        <v>2020</v>
      </c>
      <c r="B3839" t="s">
        <v>2838</v>
      </c>
      <c r="C3839" t="s">
        <v>7089</v>
      </c>
      <c r="D3839" t="s">
        <v>7224</v>
      </c>
      <c r="E3839" t="s">
        <v>7836</v>
      </c>
      <c r="F3839" t="s">
        <v>9560</v>
      </c>
      <c r="G3839" t="s">
        <v>11730</v>
      </c>
      <c r="H3839" t="s">
        <v>12709</v>
      </c>
      <c r="I3839" s="1">
        <v>314.51768077644391</v>
      </c>
      <c r="J3839" s="1"/>
      <c r="K3839" s="1"/>
      <c r="L3839" s="1"/>
      <c r="M3839" s="1">
        <v>0</v>
      </c>
      <c r="N3839" s="1">
        <v>0</v>
      </c>
      <c r="O3839" s="1">
        <v>0</v>
      </c>
      <c r="P3839" s="1"/>
      <c r="Q3839" s="1">
        <v>0</v>
      </c>
      <c r="R3839" s="1"/>
      <c r="S3839" s="1"/>
      <c r="T3839" s="1"/>
      <c r="U3839" s="1"/>
      <c r="V3839" s="1">
        <v>52.419613462740656</v>
      </c>
      <c r="W3839" s="1"/>
      <c r="X3839" s="1">
        <v>0</v>
      </c>
      <c r="Y3839" s="1">
        <v>1572.5884038822196</v>
      </c>
      <c r="Z3839" s="1"/>
      <c r="AA3839" s="1">
        <v>0</v>
      </c>
      <c r="AB3839" s="1"/>
      <c r="AC3839" s="1"/>
      <c r="AD3839" s="1">
        <v>0</v>
      </c>
      <c r="AE3839" s="1"/>
      <c r="AF3839" s="1">
        <v>0</v>
      </c>
      <c r="AG3839" s="1"/>
      <c r="AH3839" s="1"/>
      <c r="AI3839" s="1">
        <v>0</v>
      </c>
      <c r="AJ3839" s="1"/>
      <c r="AK3839" s="1"/>
      <c r="AL3839" s="1">
        <v>1939.525634765625</v>
      </c>
      <c r="AM3839" s="1">
        <v>1939.525634765625</v>
      </c>
      <c r="AN3839" s="1">
        <v>0</v>
      </c>
      <c r="AO3839" t="s">
        <v>16649</v>
      </c>
    </row>
    <row r="3840" spans="1:41" x14ac:dyDescent="0.25">
      <c r="A3840" s="1">
        <v>2020</v>
      </c>
      <c r="B3840" t="s">
        <v>2839</v>
      </c>
      <c r="C3840" t="s">
        <v>7089</v>
      </c>
      <c r="D3840" t="s">
        <v>7224</v>
      </c>
      <c r="E3840" t="s">
        <v>7836</v>
      </c>
      <c r="F3840" t="s">
        <v>9560</v>
      </c>
      <c r="G3840" t="s">
        <v>11730</v>
      </c>
      <c r="H3840" t="s">
        <v>12709</v>
      </c>
      <c r="I3840" s="1">
        <v>856.64434035037357</v>
      </c>
      <c r="J3840" s="1"/>
      <c r="K3840" s="1"/>
      <c r="L3840" s="1"/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1"/>
      <c r="S3840" s="1">
        <v>46.453726455153721</v>
      </c>
      <c r="T3840" s="1">
        <v>0</v>
      </c>
      <c r="U3840" s="1"/>
      <c r="V3840" s="1">
        <v>18.310986580106157</v>
      </c>
      <c r="W3840" s="1"/>
      <c r="X3840" s="1"/>
      <c r="Y3840" s="1">
        <v>0</v>
      </c>
      <c r="Z3840" s="1"/>
      <c r="AA3840" s="1"/>
      <c r="AB3840" s="1">
        <v>0</v>
      </c>
      <c r="AC3840" s="1"/>
      <c r="AD3840" s="1">
        <v>0</v>
      </c>
      <c r="AE3840" s="1"/>
      <c r="AF3840" s="1">
        <v>0</v>
      </c>
      <c r="AG3840" s="1"/>
      <c r="AH3840" s="1"/>
      <c r="AI3840" s="1">
        <v>0</v>
      </c>
      <c r="AJ3840" s="1">
        <v>0</v>
      </c>
      <c r="AK3840" s="1"/>
      <c r="AL3840" s="1">
        <v>921.4090576171875</v>
      </c>
      <c r="AM3840" s="1">
        <v>874.955322265625</v>
      </c>
      <c r="AN3840" s="1">
        <v>46.453727722167969</v>
      </c>
      <c r="AO3840" t="s">
        <v>16650</v>
      </c>
    </row>
    <row r="3841" spans="1:41" x14ac:dyDescent="0.25">
      <c r="A3841" s="1">
        <v>2020</v>
      </c>
      <c r="B3841" t="s">
        <v>2840</v>
      </c>
      <c r="C3841" t="s">
        <v>7089</v>
      </c>
      <c r="D3841" t="s">
        <v>7224</v>
      </c>
      <c r="E3841" t="s">
        <v>7836</v>
      </c>
      <c r="F3841" t="s">
        <v>9560</v>
      </c>
      <c r="G3841" t="s">
        <v>11730</v>
      </c>
      <c r="H3841" t="s">
        <v>12709</v>
      </c>
      <c r="I3841" s="1">
        <v>475.68003408921624</v>
      </c>
      <c r="J3841" s="1"/>
      <c r="K3841" s="1"/>
      <c r="L3841" s="1"/>
      <c r="M3841" s="1"/>
      <c r="N3841" s="1">
        <v>0</v>
      </c>
      <c r="O3841" s="1">
        <v>0</v>
      </c>
      <c r="P3841" s="1"/>
      <c r="Q3841" s="1">
        <v>0</v>
      </c>
      <c r="R3841" s="1"/>
      <c r="S3841" s="1">
        <v>55.431826108400884</v>
      </c>
      <c r="T3841" s="1"/>
      <c r="U3841" s="1"/>
      <c r="V3841" s="1">
        <v>312.63549925138096</v>
      </c>
      <c r="W3841" s="1"/>
      <c r="X3841" s="1">
        <v>0</v>
      </c>
      <c r="Y3841" s="1">
        <v>1906.8548181289902</v>
      </c>
      <c r="Z3841" s="1"/>
      <c r="AA3841" s="1">
        <v>0</v>
      </c>
      <c r="AB3841" s="1"/>
      <c r="AC3841" s="1"/>
      <c r="AD3841" s="1">
        <v>0</v>
      </c>
      <c r="AE3841" s="1"/>
      <c r="AF3841" s="1">
        <v>0</v>
      </c>
      <c r="AG3841" s="1"/>
      <c r="AH3841" s="1"/>
      <c r="AI3841" s="1">
        <v>0</v>
      </c>
      <c r="AJ3841" s="1"/>
      <c r="AK3841" s="1"/>
      <c r="AL3841" s="1">
        <v>2750.602294921875</v>
      </c>
      <c r="AM3841" s="1">
        <v>2695.17041015625</v>
      </c>
      <c r="AN3841" s="1">
        <v>55.431827545166016</v>
      </c>
      <c r="AO3841" t="s">
        <v>16651</v>
      </c>
    </row>
    <row r="3842" spans="1:41" x14ac:dyDescent="0.25">
      <c r="A3842" s="1">
        <v>2020</v>
      </c>
      <c r="B3842" t="s">
        <v>2841</v>
      </c>
      <c r="C3842" t="s">
        <v>7089</v>
      </c>
      <c r="D3842" t="s">
        <v>7224</v>
      </c>
      <c r="E3842" t="s">
        <v>7836</v>
      </c>
      <c r="F3842" t="s">
        <v>9560</v>
      </c>
      <c r="G3842" t="s">
        <v>11730</v>
      </c>
      <c r="H3842" t="s">
        <v>12709</v>
      </c>
      <c r="I3842" s="1">
        <v>323.40883469003597</v>
      </c>
      <c r="J3842" s="1"/>
      <c r="K3842" s="1"/>
      <c r="L3842" s="1"/>
      <c r="M3842" s="1">
        <v>0</v>
      </c>
      <c r="N3842" s="1">
        <v>0</v>
      </c>
      <c r="O3842" s="1">
        <v>0</v>
      </c>
      <c r="P3842" s="1"/>
      <c r="Q3842" s="1">
        <v>0</v>
      </c>
      <c r="R3842" s="1">
        <v>0</v>
      </c>
      <c r="S3842" s="1">
        <v>10.780294489667867</v>
      </c>
      <c r="T3842" s="1"/>
      <c r="U3842" s="1"/>
      <c r="V3842" s="1">
        <v>175.71880018158623</v>
      </c>
      <c r="W3842" s="1"/>
      <c r="X3842" s="1">
        <v>0</v>
      </c>
      <c r="Y3842" s="1">
        <v>2545.2275290105831</v>
      </c>
      <c r="Z3842" s="1"/>
      <c r="AA3842" s="1">
        <v>0</v>
      </c>
      <c r="AB3842" s="1">
        <v>0</v>
      </c>
      <c r="AC3842" s="1"/>
      <c r="AD3842" s="1"/>
      <c r="AE3842" s="1"/>
      <c r="AF3842" s="1">
        <v>0</v>
      </c>
      <c r="AG3842" s="1"/>
      <c r="AH3842" s="1"/>
      <c r="AI3842" s="1">
        <v>0</v>
      </c>
      <c r="AJ3842" s="1"/>
      <c r="AK3842" s="1"/>
      <c r="AL3842" s="1">
        <v>3055.135498046875</v>
      </c>
      <c r="AM3842" s="1">
        <v>3044.355224609375</v>
      </c>
      <c r="AN3842" s="1">
        <v>10.780294418334961</v>
      </c>
      <c r="AO3842" t="s">
        <v>16652</v>
      </c>
    </row>
    <row r="3843" spans="1:41" x14ac:dyDescent="0.25">
      <c r="A3843" s="1">
        <v>2020</v>
      </c>
      <c r="B3843" t="s">
        <v>2842</v>
      </c>
      <c r="C3843" t="s">
        <v>7089</v>
      </c>
      <c r="D3843" t="s">
        <v>7224</v>
      </c>
      <c r="E3843" t="s">
        <v>7836</v>
      </c>
      <c r="F3843" t="s">
        <v>9560</v>
      </c>
      <c r="G3843" t="s">
        <v>11730</v>
      </c>
      <c r="H3843" t="s">
        <v>12709</v>
      </c>
      <c r="I3843" s="1">
        <v>305.81522669353234</v>
      </c>
      <c r="J3843" s="1">
        <v>0</v>
      </c>
      <c r="K3843" s="1"/>
      <c r="L3843" s="1"/>
      <c r="M3843" s="1">
        <v>0</v>
      </c>
      <c r="N3843" s="1">
        <v>0</v>
      </c>
      <c r="O3843" s="1">
        <v>0</v>
      </c>
      <c r="P3843" s="1"/>
      <c r="Q3843" s="1">
        <v>0</v>
      </c>
      <c r="R3843" s="1"/>
      <c r="S3843" s="1"/>
      <c r="T3843" s="1">
        <v>0</v>
      </c>
      <c r="U3843" s="1">
        <v>81.126663337260254</v>
      </c>
      <c r="V3843" s="1">
        <v>0</v>
      </c>
      <c r="W3843" s="1"/>
      <c r="X3843" s="1">
        <v>0</v>
      </c>
      <c r="Y3843" s="1">
        <v>1529.0761334676615</v>
      </c>
      <c r="Z3843" s="1"/>
      <c r="AA3843" s="1">
        <v>0</v>
      </c>
      <c r="AB3843" s="1"/>
      <c r="AC3843" s="1"/>
      <c r="AD3843" s="1">
        <v>0</v>
      </c>
      <c r="AE3843" s="1"/>
      <c r="AF3843" s="1">
        <v>0</v>
      </c>
      <c r="AG3843" s="1"/>
      <c r="AH3843" s="1"/>
      <c r="AI3843" s="1">
        <v>0</v>
      </c>
      <c r="AJ3843" s="1"/>
      <c r="AK3843" s="1"/>
      <c r="AL3843" s="1">
        <v>1916.01806640625</v>
      </c>
      <c r="AM3843" s="1">
        <v>1916.01806640625</v>
      </c>
      <c r="AN3843" s="1">
        <v>0</v>
      </c>
      <c r="AO3843" t="s">
        <v>16653</v>
      </c>
    </row>
    <row r="3844" spans="1:41" x14ac:dyDescent="0.25">
      <c r="A3844" s="1">
        <v>2020</v>
      </c>
      <c r="B3844" t="s">
        <v>2843</v>
      </c>
      <c r="C3844" t="s">
        <v>7089</v>
      </c>
      <c r="D3844" t="s">
        <v>7224</v>
      </c>
      <c r="E3844" t="s">
        <v>7836</v>
      </c>
      <c r="F3844" t="s">
        <v>9561</v>
      </c>
      <c r="G3844" t="s">
        <v>11730</v>
      </c>
      <c r="H3844" t="s">
        <v>12709</v>
      </c>
      <c r="I3844" s="1">
        <v>323.40883469003597</v>
      </c>
      <c r="J3844" s="1">
        <v>1579.1805451141195</v>
      </c>
      <c r="K3844" s="1"/>
      <c r="L3844" s="1"/>
      <c r="M3844" s="1">
        <v>0</v>
      </c>
      <c r="N3844" s="1">
        <v>691.44808856729696</v>
      </c>
      <c r="O3844" s="1">
        <v>511.35938821137898</v>
      </c>
      <c r="P3844" s="1">
        <v>934.40250745149262</v>
      </c>
      <c r="Q3844" s="1">
        <v>0</v>
      </c>
      <c r="R3844" s="1">
        <v>0</v>
      </c>
      <c r="S3844" s="1">
        <v>215.60588979335733</v>
      </c>
      <c r="T3844" s="1"/>
      <c r="U3844" s="1">
        <v>0</v>
      </c>
      <c r="V3844" s="1">
        <v>0</v>
      </c>
      <c r="W3844" s="1">
        <v>0</v>
      </c>
      <c r="X3844" s="1">
        <v>0</v>
      </c>
      <c r="Y3844" s="1">
        <v>2791.7344290755682</v>
      </c>
      <c r="Z3844" s="1">
        <v>0</v>
      </c>
      <c r="AA3844" s="1">
        <v>5091.5330874701331</v>
      </c>
      <c r="AB3844" s="1"/>
      <c r="AC3844" s="1">
        <v>1362.6292234940183</v>
      </c>
      <c r="AD3844" s="1">
        <v>0</v>
      </c>
      <c r="AE3844" s="1">
        <v>0</v>
      </c>
      <c r="AF3844" s="1">
        <v>0</v>
      </c>
      <c r="AG3844" s="1">
        <v>17064.128147695264</v>
      </c>
      <c r="AH3844" s="1">
        <v>539.01472448339337</v>
      </c>
      <c r="AI3844" s="1"/>
      <c r="AJ3844" s="1">
        <v>2048.2559530368944</v>
      </c>
      <c r="AK3844" s="1"/>
      <c r="AL3844" s="1">
        <v>33152.703125</v>
      </c>
      <c r="AM3844" s="1">
        <v>31886.720703125</v>
      </c>
      <c r="AN3844" s="1">
        <v>1265.97998046875</v>
      </c>
      <c r="AO3844" t="s">
        <v>16654</v>
      </c>
    </row>
    <row r="3845" spans="1:41" x14ac:dyDescent="0.25">
      <c r="A3845" s="1">
        <v>2020</v>
      </c>
      <c r="B3845" t="s">
        <v>2844</v>
      </c>
      <c r="C3845" t="s">
        <v>7089</v>
      </c>
      <c r="D3845" t="s">
        <v>7224</v>
      </c>
      <c r="E3845" t="s">
        <v>7836</v>
      </c>
      <c r="F3845" t="s">
        <v>9561</v>
      </c>
      <c r="G3845" t="s">
        <v>11730</v>
      </c>
      <c r="H3845" t="s">
        <v>12709</v>
      </c>
      <c r="I3845" s="1">
        <v>400.55283143982223</v>
      </c>
      <c r="J3845" s="1">
        <v>0</v>
      </c>
      <c r="K3845" s="1"/>
      <c r="L3845" s="1">
        <v>0</v>
      </c>
      <c r="M3845" s="1">
        <v>829.71657941106025</v>
      </c>
      <c r="N3845" s="1">
        <v>638.5956569812023</v>
      </c>
      <c r="O3845" s="1">
        <v>581.37382391837048</v>
      </c>
      <c r="P3845" s="1">
        <v>526.3836423449892</v>
      </c>
      <c r="Q3845" s="1">
        <v>0</v>
      </c>
      <c r="R3845" s="1"/>
      <c r="S3845" s="1">
        <v>735.30055485738797</v>
      </c>
      <c r="T3845" s="1">
        <v>0</v>
      </c>
      <c r="U3845" s="1">
        <v>0</v>
      </c>
      <c r="V3845" s="1">
        <v>0</v>
      </c>
      <c r="W3845" s="1">
        <v>0</v>
      </c>
      <c r="X3845" s="1">
        <v>64.242507580366436</v>
      </c>
      <c r="Y3845" s="1">
        <v>3147.2008184557458</v>
      </c>
      <c r="Z3845" s="1">
        <v>0</v>
      </c>
      <c r="AA3845" s="1">
        <v>6498.642856856316</v>
      </c>
      <c r="AB3845" s="1"/>
      <c r="AC3845" s="1">
        <v>0</v>
      </c>
      <c r="AD3845" s="1">
        <v>0</v>
      </c>
      <c r="AE3845" s="1">
        <v>0</v>
      </c>
      <c r="AF3845" s="1">
        <v>884.19834545545302</v>
      </c>
      <c r="AG3845" s="1">
        <v>7879.4464127519313</v>
      </c>
      <c r="AH3845" s="1">
        <v>572.2183306283174</v>
      </c>
      <c r="AI3845" s="1"/>
      <c r="AJ3845" s="1">
        <v>1825.3764747043326</v>
      </c>
      <c r="AK3845" s="1"/>
      <c r="AL3845" s="1">
        <v>24583.25</v>
      </c>
      <c r="AM3845" s="1">
        <v>21800.3984375</v>
      </c>
      <c r="AN3845" s="1">
        <v>2782.8515625</v>
      </c>
      <c r="AO3845" t="s">
        <v>16655</v>
      </c>
    </row>
    <row r="3846" spans="1:41" x14ac:dyDescent="0.25">
      <c r="A3846" s="1">
        <v>2020</v>
      </c>
      <c r="B3846" t="s">
        <v>2845</v>
      </c>
      <c r="C3846" t="s">
        <v>7089</v>
      </c>
      <c r="D3846" t="s">
        <v>7224</v>
      </c>
      <c r="E3846" t="s">
        <v>7836</v>
      </c>
      <c r="F3846" t="s">
        <v>9561</v>
      </c>
      <c r="G3846" t="s">
        <v>11730</v>
      </c>
      <c r="H3846" t="s">
        <v>12709</v>
      </c>
      <c r="I3846" s="1">
        <v>314.51768077644391</v>
      </c>
      <c r="J3846" s="1">
        <v>2005.3527974071101</v>
      </c>
      <c r="K3846" s="1"/>
      <c r="L3846" s="1"/>
      <c r="M3846" s="1">
        <v>5504.0594135877691</v>
      </c>
      <c r="N3846" s="1">
        <v>856.95893001151558</v>
      </c>
      <c r="O3846" s="1">
        <v>497.30109870885127</v>
      </c>
      <c r="P3846" s="1">
        <v>995.97265579207249</v>
      </c>
      <c r="Q3846" s="1">
        <v>0</v>
      </c>
      <c r="R3846" s="1"/>
      <c r="S3846" s="1"/>
      <c r="T3846" s="1">
        <v>0</v>
      </c>
      <c r="U3846" s="1">
        <v>47.177652116466589</v>
      </c>
      <c r="V3846" s="1">
        <v>629.03536155288782</v>
      </c>
      <c r="W3846" s="1">
        <v>786.2942019411098</v>
      </c>
      <c r="X3846" s="1">
        <v>0</v>
      </c>
      <c r="Y3846" s="1">
        <v>2410.5683446975918</v>
      </c>
      <c r="Z3846" s="1">
        <v>120.87756964963111</v>
      </c>
      <c r="AA3846" s="1">
        <v>2633.5613803680903</v>
      </c>
      <c r="AB3846" s="1"/>
      <c r="AC3846" s="1">
        <v>1746.6215205785186</v>
      </c>
      <c r="AD3846" s="1">
        <v>0</v>
      </c>
      <c r="AE3846" s="1"/>
      <c r="AF3846" s="1">
        <v>0</v>
      </c>
      <c r="AG3846" s="1">
        <v>10822.553395517436</v>
      </c>
      <c r="AH3846" s="1">
        <v>618.25369545587137</v>
      </c>
      <c r="AI3846" s="1">
        <v>680.40658274637372</v>
      </c>
      <c r="AJ3846" s="1">
        <v>1048.3922692548131</v>
      </c>
      <c r="AK3846" s="1"/>
      <c r="AL3846" s="1">
        <v>31717.90234375</v>
      </c>
      <c r="AM3846" s="1">
        <v>23631.587890625</v>
      </c>
      <c r="AN3846" s="1">
        <v>8086.31591796875</v>
      </c>
      <c r="AO3846" t="s">
        <v>16656</v>
      </c>
    </row>
    <row r="3847" spans="1:41" x14ac:dyDescent="0.25">
      <c r="A3847" s="1">
        <v>2020</v>
      </c>
      <c r="B3847" t="s">
        <v>2846</v>
      </c>
      <c r="C3847" t="s">
        <v>7089</v>
      </c>
      <c r="D3847" t="s">
        <v>7224</v>
      </c>
      <c r="E3847" t="s">
        <v>7836</v>
      </c>
      <c r="F3847" t="s">
        <v>9561</v>
      </c>
      <c r="G3847" t="s">
        <v>11730</v>
      </c>
      <c r="H3847" t="s">
        <v>12709</v>
      </c>
      <c r="I3847" s="1">
        <v>305.81522669353234</v>
      </c>
      <c r="J3847" s="1">
        <v>1199.0967909185845</v>
      </c>
      <c r="K3847" s="1"/>
      <c r="L3847" s="1">
        <v>66.259965783598673</v>
      </c>
      <c r="M3847" s="1">
        <v>5351.7664671368157</v>
      </c>
      <c r="N3847" s="1">
        <v>77.585323012149146</v>
      </c>
      <c r="O3847" s="1">
        <v>483.54117282420322</v>
      </c>
      <c r="P3847" s="1">
        <v>968.41488452951899</v>
      </c>
      <c r="Q3847" s="1">
        <v>0</v>
      </c>
      <c r="R3847" s="1">
        <v>563.46695073544242</v>
      </c>
      <c r="S3847" s="1">
        <v>532.11849444674624</v>
      </c>
      <c r="T3847" s="1">
        <v>0</v>
      </c>
      <c r="U3847" s="1">
        <v>50.760230710681476</v>
      </c>
      <c r="V3847" s="1">
        <v>861.37955518678268</v>
      </c>
      <c r="W3847" s="1">
        <v>0</v>
      </c>
      <c r="X3847" s="1">
        <v>0</v>
      </c>
      <c r="Y3847" s="1">
        <v>2343.8698357881299</v>
      </c>
      <c r="Z3847" s="1">
        <v>206.0430089847674</v>
      </c>
      <c r="AA3847" s="1">
        <v>4189.6686057013931</v>
      </c>
      <c r="AB3847" s="1"/>
      <c r="AC3847" s="1">
        <v>1698.2938922380829</v>
      </c>
      <c r="AD3847" s="1">
        <v>4.5668407186234177</v>
      </c>
      <c r="AE3847" s="1">
        <v>0</v>
      </c>
      <c r="AF3847" s="1">
        <v>149.63869333266121</v>
      </c>
      <c r="AG3847" s="1">
        <v>5471.0344055472933</v>
      </c>
      <c r="AH3847" s="1">
        <v>601.43661249728018</v>
      </c>
      <c r="AI3847" s="1">
        <v>661.58027374700828</v>
      </c>
      <c r="AJ3847" s="1">
        <v>163.85426370928261</v>
      </c>
      <c r="AK3847" s="1"/>
      <c r="AL3847" s="1">
        <v>25950.189453125</v>
      </c>
      <c r="AM3847" s="1">
        <v>18315.181640625</v>
      </c>
      <c r="AN3847" s="1">
        <v>7635.009765625</v>
      </c>
      <c r="AO3847" t="s">
        <v>16657</v>
      </c>
    </row>
    <row r="3848" spans="1:41" x14ac:dyDescent="0.25">
      <c r="A3848" s="1">
        <v>2020</v>
      </c>
      <c r="B3848" t="s">
        <v>2847</v>
      </c>
      <c r="C3848" t="s">
        <v>7089</v>
      </c>
      <c r="D3848" t="s">
        <v>7224</v>
      </c>
      <c r="E3848" t="s">
        <v>7836</v>
      </c>
      <c r="F3848" t="s">
        <v>9561</v>
      </c>
      <c r="G3848" t="s">
        <v>11730</v>
      </c>
      <c r="H3848" t="s">
        <v>12709</v>
      </c>
      <c r="I3848" s="1">
        <v>413.09502712999614</v>
      </c>
      <c r="J3848" s="1">
        <v>0</v>
      </c>
      <c r="K3848" s="1"/>
      <c r="L3848" s="1"/>
      <c r="M3848" s="1">
        <v>2030.0669904674096</v>
      </c>
      <c r="N3848" s="1">
        <v>1425.6573879114094</v>
      </c>
      <c r="O3848" s="1">
        <v>233.69375820496924</v>
      </c>
      <c r="P3848" s="1">
        <v>850.93742066927427</v>
      </c>
      <c r="Q3848" s="1">
        <v>0</v>
      </c>
      <c r="R3848" s="1"/>
      <c r="S3848" s="1">
        <v>590.13575304285155</v>
      </c>
      <c r="T3848" s="1"/>
      <c r="U3848" s="1">
        <v>0</v>
      </c>
      <c r="V3848" s="1">
        <v>0</v>
      </c>
      <c r="W3848" s="1">
        <v>0</v>
      </c>
      <c r="X3848" s="1"/>
      <c r="Y3848" s="1">
        <v>3606.3195868448661</v>
      </c>
      <c r="Z3848" s="1">
        <v>495.2785123702497</v>
      </c>
      <c r="AA3848" s="1">
        <v>2097.3313924670751</v>
      </c>
      <c r="AB3848" s="1"/>
      <c r="AC3848" s="1">
        <v>0</v>
      </c>
      <c r="AD3848" s="1">
        <v>0</v>
      </c>
      <c r="AE3848" s="1">
        <v>0</v>
      </c>
      <c r="AF3848" s="1">
        <v>466.87962982913621</v>
      </c>
      <c r="AG3848" s="1">
        <v>5850.9108751957556</v>
      </c>
      <c r="AH3848" s="1">
        <v>1736.7054970432253</v>
      </c>
      <c r="AI3848" s="1"/>
      <c r="AJ3848" s="1">
        <v>2626.1041010406898</v>
      </c>
      <c r="AK3848" s="1"/>
      <c r="AL3848" s="1">
        <v>22423.115234375</v>
      </c>
      <c r="AM3848" s="1">
        <v>17832.513671875</v>
      </c>
      <c r="AN3848" s="1">
        <v>4590.60205078125</v>
      </c>
      <c r="AO3848" t="s">
        <v>16658</v>
      </c>
    </row>
    <row r="3849" spans="1:41" x14ac:dyDescent="0.25">
      <c r="A3849" s="1">
        <v>2020</v>
      </c>
      <c r="B3849" t="s">
        <v>2848</v>
      </c>
      <c r="C3849" t="s">
        <v>7089</v>
      </c>
      <c r="D3849" t="s">
        <v>7224</v>
      </c>
      <c r="E3849" t="s">
        <v>7836</v>
      </c>
      <c r="F3849" t="s">
        <v>9561</v>
      </c>
      <c r="G3849" t="s">
        <v>11730</v>
      </c>
      <c r="H3849" t="s">
        <v>12709</v>
      </c>
      <c r="I3849" s="1">
        <v>388.02278275880616</v>
      </c>
      <c r="J3849" s="1">
        <v>0</v>
      </c>
      <c r="K3849" s="1"/>
      <c r="L3849" s="1"/>
      <c r="M3849" s="1">
        <v>0</v>
      </c>
      <c r="N3849" s="1">
        <v>539.41871943260105</v>
      </c>
      <c r="O3849" s="1">
        <v>222.83594095577155</v>
      </c>
      <c r="P3849" s="1">
        <v>600.56946815233641</v>
      </c>
      <c r="Q3849" s="1">
        <v>0</v>
      </c>
      <c r="R3849" s="1">
        <v>0</v>
      </c>
      <c r="S3849" s="1">
        <v>227.27048704444363</v>
      </c>
      <c r="T3849" s="1"/>
      <c r="U3849" s="1">
        <v>0</v>
      </c>
      <c r="V3849" s="1">
        <v>0</v>
      </c>
      <c r="W3849" s="1">
        <v>0</v>
      </c>
      <c r="X3849" s="1">
        <v>0</v>
      </c>
      <c r="Y3849" s="1">
        <v>2369.695310749516</v>
      </c>
      <c r="Z3849" s="1">
        <v>0</v>
      </c>
      <c r="AA3849" s="1">
        <v>4217.2533303271393</v>
      </c>
      <c r="AB3849" s="1"/>
      <c r="AC3849" s="1">
        <v>0</v>
      </c>
      <c r="AD3849" s="1">
        <v>0</v>
      </c>
      <c r="AE3849" s="1"/>
      <c r="AF3849" s="1">
        <v>0</v>
      </c>
      <c r="AG3849" s="1">
        <v>8803.6826225362274</v>
      </c>
      <c r="AH3849" s="1">
        <v>554.31826108400878</v>
      </c>
      <c r="AI3849" s="1"/>
      <c r="AJ3849" s="1">
        <v>1330.3638266016212</v>
      </c>
      <c r="AK3849" s="1"/>
      <c r="AL3849" s="1">
        <v>19253.4296875</v>
      </c>
      <c r="AM3849" s="1">
        <v>18249.005859375</v>
      </c>
      <c r="AN3849" s="1">
        <v>1004.4246826171875</v>
      </c>
      <c r="AO3849" t="s">
        <v>16659</v>
      </c>
    </row>
    <row r="3850" spans="1:41" x14ac:dyDescent="0.25">
      <c r="A3850" s="1">
        <v>2020</v>
      </c>
      <c r="B3850" t="s">
        <v>2848</v>
      </c>
      <c r="C3850" t="s">
        <v>7089</v>
      </c>
      <c r="D3850" t="s">
        <v>7224</v>
      </c>
      <c r="E3850" t="s">
        <v>7836</v>
      </c>
      <c r="F3850" t="s">
        <v>9562</v>
      </c>
      <c r="G3850" t="s">
        <v>11730</v>
      </c>
      <c r="H3850" t="s">
        <v>12709</v>
      </c>
      <c r="I3850" s="1">
        <v>0</v>
      </c>
      <c r="J3850" s="1">
        <v>512.74439150270814</v>
      </c>
      <c r="K3850" s="1"/>
      <c r="L3850" s="1">
        <v>0</v>
      </c>
      <c r="M3850" s="1">
        <v>1274.9320004932204</v>
      </c>
      <c r="N3850" s="1">
        <v>470.51095329248983</v>
      </c>
      <c r="O3850" s="1">
        <v>470.06188539923949</v>
      </c>
      <c r="P3850" s="1">
        <v>0</v>
      </c>
      <c r="Q3850" s="1">
        <v>0</v>
      </c>
      <c r="R3850" s="1">
        <v>0</v>
      </c>
      <c r="S3850" s="1">
        <v>227.27048704444363</v>
      </c>
      <c r="T3850" s="1"/>
      <c r="U3850" s="1">
        <v>0</v>
      </c>
      <c r="V3850" s="1">
        <v>2439.000348769639</v>
      </c>
      <c r="W3850" s="1">
        <v>133.0363826601621</v>
      </c>
      <c r="X3850" s="1">
        <v>58.273143727288939</v>
      </c>
      <c r="Y3850" s="1">
        <v>43.038176660337172</v>
      </c>
      <c r="Z3850" s="1">
        <v>106.42910612812969</v>
      </c>
      <c r="AA3850" s="1">
        <v>4600.8415669972728</v>
      </c>
      <c r="AB3850" s="1"/>
      <c r="AC3850" s="1">
        <v>488.90870627609576</v>
      </c>
      <c r="AD3850" s="1">
        <v>385.17073592715406</v>
      </c>
      <c r="AE3850" s="1">
        <v>638.57463676877819</v>
      </c>
      <c r="AF3850" s="1">
        <v>770.72411021120593</v>
      </c>
      <c r="AG3850" s="1">
        <v>0</v>
      </c>
      <c r="AH3850" s="1">
        <v>0</v>
      </c>
      <c r="AI3850" s="1"/>
      <c r="AJ3850" s="1">
        <v>0</v>
      </c>
      <c r="AK3850" s="1"/>
      <c r="AL3850" s="1">
        <v>12619.5166015625</v>
      </c>
      <c r="AM3850" s="1">
        <v>10070.771484375</v>
      </c>
      <c r="AN3850" s="1">
        <v>2548.74462890625</v>
      </c>
      <c r="AO3850" t="s">
        <v>16660</v>
      </c>
    </row>
    <row r="3851" spans="1:41" x14ac:dyDescent="0.25">
      <c r="A3851" s="1">
        <v>2020</v>
      </c>
      <c r="B3851" t="s">
        <v>2849</v>
      </c>
      <c r="C3851" t="s">
        <v>7089</v>
      </c>
      <c r="D3851" t="s">
        <v>7224</v>
      </c>
      <c r="E3851" t="s">
        <v>7836</v>
      </c>
      <c r="F3851" t="s">
        <v>9562</v>
      </c>
      <c r="G3851" t="s">
        <v>11730</v>
      </c>
      <c r="H3851" t="s">
        <v>12709</v>
      </c>
      <c r="I3851" s="1">
        <v>277.82395135252546</v>
      </c>
      <c r="J3851" s="1">
        <v>507.60593539805734</v>
      </c>
      <c r="K3851" s="1"/>
      <c r="L3851" s="1">
        <v>0</v>
      </c>
      <c r="M3851" s="1">
        <v>995.97265579207249</v>
      </c>
      <c r="N3851" s="1">
        <v>289.49651207225935</v>
      </c>
      <c r="O3851" s="1">
        <v>162.15818714090358</v>
      </c>
      <c r="P3851" s="1">
        <v>0</v>
      </c>
      <c r="Q3851" s="1">
        <v>0</v>
      </c>
      <c r="R3851" s="1">
        <v>281.41102550178078</v>
      </c>
      <c r="S3851" s="1"/>
      <c r="T3851" s="1">
        <v>0</v>
      </c>
      <c r="U3851" s="1">
        <v>0</v>
      </c>
      <c r="V3851" s="1">
        <v>209.67845385096263</v>
      </c>
      <c r="W3851" s="1">
        <v>1142.7475734877462</v>
      </c>
      <c r="X3851" s="1">
        <v>78.629420194110978</v>
      </c>
      <c r="Y3851" s="1">
        <v>529.64777442753154</v>
      </c>
      <c r="Z3851" s="1">
        <v>10.680238080211318</v>
      </c>
      <c r="AA3851" s="1">
        <v>2781.3846903330191</v>
      </c>
      <c r="AB3851" s="1"/>
      <c r="AC3851" s="1">
        <v>1310.4903365685163</v>
      </c>
      <c r="AD3851" s="1">
        <v>65.711130652353191</v>
      </c>
      <c r="AE3851" s="1">
        <v>272.09343920877865</v>
      </c>
      <c r="AF3851" s="1">
        <v>0</v>
      </c>
      <c r="AG3851" s="1">
        <v>1850.4123552347451</v>
      </c>
      <c r="AH3851" s="1"/>
      <c r="AI3851" s="1"/>
      <c r="AJ3851" s="1">
        <v>0</v>
      </c>
      <c r="AK3851" s="1"/>
      <c r="AL3851" s="1">
        <v>10765.943359375</v>
      </c>
      <c r="AM3851" s="1">
        <v>8320.724609375</v>
      </c>
      <c r="AN3851" s="1">
        <v>2445.218994140625</v>
      </c>
      <c r="AO3851" t="s">
        <v>16661</v>
      </c>
    </row>
    <row r="3852" spans="1:41" x14ac:dyDescent="0.25">
      <c r="A3852" s="1">
        <v>2020</v>
      </c>
      <c r="B3852" t="s">
        <v>2850</v>
      </c>
      <c r="C3852" t="s">
        <v>7089</v>
      </c>
      <c r="D3852" t="s">
        <v>7224</v>
      </c>
      <c r="E3852" t="s">
        <v>7836</v>
      </c>
      <c r="F3852" t="s">
        <v>9562</v>
      </c>
      <c r="G3852" t="s">
        <v>11730</v>
      </c>
      <c r="H3852" t="s">
        <v>12709</v>
      </c>
      <c r="I3852" s="1">
        <v>0</v>
      </c>
      <c r="J3852" s="1">
        <v>0</v>
      </c>
      <c r="K3852" s="1">
        <v>47.210860243428129</v>
      </c>
      <c r="L3852" s="1">
        <v>338.73792224659684</v>
      </c>
      <c r="M3852" s="1">
        <v>1180.2715060857031</v>
      </c>
      <c r="N3852" s="1">
        <v>620.82281220107984</v>
      </c>
      <c r="O3852" s="1">
        <v>168.77882537025556</v>
      </c>
      <c r="P3852" s="1"/>
      <c r="Q3852" s="1">
        <v>0</v>
      </c>
      <c r="R3852" s="1"/>
      <c r="S3852" s="1">
        <v>590.13575304285155</v>
      </c>
      <c r="T3852" s="1"/>
      <c r="U3852" s="1">
        <v>0</v>
      </c>
      <c r="V3852" s="1">
        <v>1572.1216461061567</v>
      </c>
      <c r="W3852" s="1">
        <v>0</v>
      </c>
      <c r="X3852" s="1">
        <v>60.822044878503256</v>
      </c>
      <c r="Y3852" s="1">
        <v>16.523801085199846</v>
      </c>
      <c r="Z3852" s="1">
        <v>13.639217524326385</v>
      </c>
      <c r="AA3852" s="1">
        <v>3259.8542893539693</v>
      </c>
      <c r="AB3852" s="1"/>
      <c r="AC3852" s="1">
        <v>0</v>
      </c>
      <c r="AD3852" s="1">
        <v>0</v>
      </c>
      <c r="AE3852" s="1">
        <v>3094.0817532036708</v>
      </c>
      <c r="AF3852" s="1">
        <v>2151.7963382498324</v>
      </c>
      <c r="AG3852" s="1">
        <v>0</v>
      </c>
      <c r="AH3852" s="1">
        <v>1770.4072591285549</v>
      </c>
      <c r="AI3852" s="1"/>
      <c r="AJ3852" s="1">
        <v>2803.1448269535449</v>
      </c>
      <c r="AK3852" s="1"/>
      <c r="AL3852" s="1">
        <v>17688.349609375</v>
      </c>
      <c r="AM3852" s="1">
        <v>13870.7216796875</v>
      </c>
      <c r="AN3852" s="1">
        <v>3817.626220703125</v>
      </c>
      <c r="AO3852" t="s">
        <v>16662</v>
      </c>
    </row>
    <row r="3853" spans="1:41" x14ac:dyDescent="0.25">
      <c r="A3853" s="1">
        <v>2020</v>
      </c>
      <c r="B3853" t="s">
        <v>2851</v>
      </c>
      <c r="C3853" t="s">
        <v>7089</v>
      </c>
      <c r="D3853" t="s">
        <v>7224</v>
      </c>
      <c r="E3853" t="s">
        <v>7836</v>
      </c>
      <c r="F3853" t="s">
        <v>9562</v>
      </c>
      <c r="G3853" t="s">
        <v>11730</v>
      </c>
      <c r="H3853" t="s">
        <v>12709</v>
      </c>
      <c r="I3853" s="1">
        <v>431.21177958671467</v>
      </c>
      <c r="J3853" s="1">
        <v>53.901472448339334</v>
      </c>
      <c r="K3853" s="1"/>
      <c r="L3853" s="1"/>
      <c r="M3853" s="1">
        <v>2005.1347750782231</v>
      </c>
      <c r="N3853" s="1">
        <v>212.59818763074</v>
      </c>
      <c r="O3853" s="1">
        <v>166.74226456592959</v>
      </c>
      <c r="P3853" s="1">
        <v>0</v>
      </c>
      <c r="Q3853" s="1">
        <v>0</v>
      </c>
      <c r="R3853" s="1">
        <v>269.98439027286446</v>
      </c>
      <c r="S3853" s="1">
        <v>646.81766938007195</v>
      </c>
      <c r="T3853" s="1"/>
      <c r="U3853" s="1">
        <v>0</v>
      </c>
      <c r="V3853" s="1">
        <v>2350.1041987475946</v>
      </c>
      <c r="W3853" s="1">
        <v>668.37825835940771</v>
      </c>
      <c r="X3853" s="1">
        <v>0</v>
      </c>
      <c r="Y3853" s="1">
        <v>193.18287725484814</v>
      </c>
      <c r="Z3853" s="1">
        <v>55.935108969733648</v>
      </c>
      <c r="AA3853" s="1">
        <v>5603.5970757293571</v>
      </c>
      <c r="AB3853" s="1"/>
      <c r="AC3853" s="1">
        <v>1191.2225411082993</v>
      </c>
      <c r="AD3853" s="1">
        <v>576.06765311324193</v>
      </c>
      <c r="AE3853" s="1">
        <v>0</v>
      </c>
      <c r="AF3853" s="1">
        <v>0</v>
      </c>
      <c r="AG3853" s="1">
        <v>763.24484986848495</v>
      </c>
      <c r="AH3853" s="1">
        <v>0</v>
      </c>
      <c r="AI3853" s="1"/>
      <c r="AJ3853" s="1">
        <v>0</v>
      </c>
      <c r="AK3853" s="1"/>
      <c r="AL3853" s="1">
        <v>15188.123046875</v>
      </c>
      <c r="AM3853" s="1">
        <v>11124.982421875</v>
      </c>
      <c r="AN3853" s="1">
        <v>4063.140380859375</v>
      </c>
      <c r="AO3853" t="s">
        <v>16663</v>
      </c>
    </row>
    <row r="3854" spans="1:41" x14ac:dyDescent="0.25">
      <c r="A3854" s="1">
        <v>2020</v>
      </c>
      <c r="B3854" t="s">
        <v>2852</v>
      </c>
      <c r="C3854" t="s">
        <v>7089</v>
      </c>
      <c r="D3854" t="s">
        <v>7224</v>
      </c>
      <c r="E3854" t="s">
        <v>7836</v>
      </c>
      <c r="F3854" t="s">
        <v>9562</v>
      </c>
      <c r="G3854" t="s">
        <v>11730</v>
      </c>
      <c r="H3854" t="s">
        <v>12709</v>
      </c>
      <c r="I3854" s="1">
        <v>270.13678357928688</v>
      </c>
      <c r="J3854" s="1">
        <v>1638.7656142553992</v>
      </c>
      <c r="K3854" s="1"/>
      <c r="L3854" s="1"/>
      <c r="M3854" s="1">
        <v>1325.1993156719734</v>
      </c>
      <c r="N3854" s="1">
        <v>421.62745304237302</v>
      </c>
      <c r="O3854" s="1">
        <v>157.67139907138022</v>
      </c>
      <c r="P3854" s="1">
        <v>0</v>
      </c>
      <c r="Q3854" s="1">
        <v>0</v>
      </c>
      <c r="R3854" s="1">
        <v>0</v>
      </c>
      <c r="S3854" s="1"/>
      <c r="T3854" s="1">
        <v>0</v>
      </c>
      <c r="U3854" s="1"/>
      <c r="V3854" s="1">
        <v>37.717211292202322</v>
      </c>
      <c r="W3854" s="1">
        <v>173.29529512633499</v>
      </c>
      <c r="X3854" s="1">
        <v>0</v>
      </c>
      <c r="Y3854" s="1">
        <v>514.99284175190837</v>
      </c>
      <c r="Z3854" s="1">
        <v>9.6416354318643442</v>
      </c>
      <c r="AA3854" s="1">
        <v>4648.3914457416913</v>
      </c>
      <c r="AB3854" s="1"/>
      <c r="AC3854" s="1">
        <v>1274.2301112230514</v>
      </c>
      <c r="AD3854" s="1">
        <v>18.267362874493674</v>
      </c>
      <c r="AE3854" s="1">
        <v>0</v>
      </c>
      <c r="AF3854" s="1">
        <v>0</v>
      </c>
      <c r="AG3854" s="1">
        <v>3359.889957272942</v>
      </c>
      <c r="AH3854" s="1"/>
      <c r="AI3854" s="1"/>
      <c r="AJ3854" s="1">
        <v>0</v>
      </c>
      <c r="AK3854" s="1"/>
      <c r="AL3854" s="1">
        <v>13849.826171875</v>
      </c>
      <c r="AM3854" s="1">
        <v>12175.392578125</v>
      </c>
      <c r="AN3854" s="1">
        <v>1674.433349609375</v>
      </c>
      <c r="AO3854" t="s">
        <v>16664</v>
      </c>
    </row>
    <row r="3855" spans="1:41" x14ac:dyDescent="0.25">
      <c r="A3855" s="1">
        <v>2020</v>
      </c>
      <c r="B3855" t="s">
        <v>2853</v>
      </c>
      <c r="C3855" t="s">
        <v>7089</v>
      </c>
      <c r="D3855" t="s">
        <v>7224</v>
      </c>
      <c r="E3855" t="s">
        <v>7836</v>
      </c>
      <c r="F3855" t="s">
        <v>9562</v>
      </c>
      <c r="G3855" t="s">
        <v>11730</v>
      </c>
      <c r="H3855" t="s">
        <v>12709</v>
      </c>
      <c r="I3855" s="1">
        <v>0</v>
      </c>
      <c r="J3855" s="1">
        <v>0</v>
      </c>
      <c r="K3855" s="1"/>
      <c r="L3855" s="1">
        <v>0</v>
      </c>
      <c r="M3855" s="1">
        <v>3089.9789853929142</v>
      </c>
      <c r="N3855" s="1">
        <v>15.793225925341563</v>
      </c>
      <c r="O3855" s="1">
        <v>165.94331588221206</v>
      </c>
      <c r="P3855" s="1">
        <v>0</v>
      </c>
      <c r="Q3855" s="1">
        <v>0</v>
      </c>
      <c r="R3855" s="1"/>
      <c r="S3855" s="1">
        <v>735.30055485738797</v>
      </c>
      <c r="T3855" s="1">
        <v>0</v>
      </c>
      <c r="U3855" s="1">
        <v>0</v>
      </c>
      <c r="V3855" s="1">
        <v>357.06423831207007</v>
      </c>
      <c r="W3855" s="1">
        <v>137.33239935079618</v>
      </c>
      <c r="X3855" s="1">
        <v>0</v>
      </c>
      <c r="Y3855" s="1">
        <v>308.99789853929144</v>
      </c>
      <c r="Z3855" s="1">
        <v>123.54021331715806</v>
      </c>
      <c r="AA3855" s="1">
        <v>6750.9631170244274</v>
      </c>
      <c r="AB3855" s="1"/>
      <c r="AC3855" s="1">
        <v>120.16584943194667</v>
      </c>
      <c r="AD3855" s="1">
        <v>254.87736294043242</v>
      </c>
      <c r="AE3855" s="1">
        <v>671.05188069444046</v>
      </c>
      <c r="AF3855" s="1">
        <v>1371.5122063030606</v>
      </c>
      <c r="AG3855" s="1">
        <v>0</v>
      </c>
      <c r="AH3855" s="1">
        <v>0</v>
      </c>
      <c r="AI3855" s="1"/>
      <c r="AJ3855" s="1">
        <v>0</v>
      </c>
      <c r="AK3855" s="1"/>
      <c r="AL3855" s="1">
        <v>14102.5205078125</v>
      </c>
      <c r="AM3855" s="1">
        <v>9719.0888671875</v>
      </c>
      <c r="AN3855" s="1">
        <v>4383.4326171875</v>
      </c>
      <c r="AO3855" t="s">
        <v>16665</v>
      </c>
    </row>
    <row r="3856" spans="1:41" x14ac:dyDescent="0.25">
      <c r="A3856" s="1">
        <v>2020</v>
      </c>
      <c r="B3856" t="s">
        <v>2854</v>
      </c>
      <c r="C3856" t="s">
        <v>7089</v>
      </c>
      <c r="D3856" t="s">
        <v>7224</v>
      </c>
      <c r="E3856" t="s">
        <v>7836</v>
      </c>
      <c r="F3856" t="s">
        <v>9563</v>
      </c>
      <c r="G3856" t="s">
        <v>11730</v>
      </c>
      <c r="H3856" t="s">
        <v>12709</v>
      </c>
      <c r="I3856" s="1">
        <v>122.32609067741292</v>
      </c>
      <c r="J3856" s="1">
        <v>519.60860939805343</v>
      </c>
      <c r="K3856" s="1"/>
      <c r="L3856" s="1"/>
      <c r="M3856" s="1">
        <v>203.87681779568823</v>
      </c>
      <c r="N3856" s="1">
        <v>885.17197982353957</v>
      </c>
      <c r="O3856" s="1">
        <v>259.57315091738462</v>
      </c>
      <c r="P3856" s="1">
        <v>0</v>
      </c>
      <c r="Q3856" s="1">
        <v>0</v>
      </c>
      <c r="R3856" s="1">
        <v>64.529235089649291</v>
      </c>
      <c r="S3856" s="1"/>
      <c r="T3856" s="1">
        <v>724.78208726367154</v>
      </c>
      <c r="U3856" s="1">
        <v>290.4602441612501</v>
      </c>
      <c r="V3856" s="1">
        <v>290.52446535885571</v>
      </c>
      <c r="W3856" s="1">
        <v>81.55072711827529</v>
      </c>
      <c r="X3856" s="1">
        <v>50.969204448922056</v>
      </c>
      <c r="Y3856" s="1">
        <v>11.824855432149915</v>
      </c>
      <c r="Z3856" s="1">
        <v>0</v>
      </c>
      <c r="AA3856" s="1">
        <v>2740.1044311740498</v>
      </c>
      <c r="AB3856" s="1">
        <v>31.600906758331671</v>
      </c>
      <c r="AC3856" s="1">
        <v>0</v>
      </c>
      <c r="AD3856" s="1">
        <v>7.5352871857286381</v>
      </c>
      <c r="AE3856" s="1">
        <v>0</v>
      </c>
      <c r="AF3856" s="1">
        <v>71.735287850510545</v>
      </c>
      <c r="AG3856" s="1">
        <v>878.70908469941617</v>
      </c>
      <c r="AH3856" s="1"/>
      <c r="AI3856" s="1">
        <v>218.1481950413864</v>
      </c>
      <c r="AJ3856" s="1">
        <v>165.00372705154774</v>
      </c>
      <c r="AK3856" s="1">
        <v>231.40018819810612</v>
      </c>
      <c r="AL3856" s="1">
        <v>7849.43505859375</v>
      </c>
      <c r="AM3856" s="1">
        <v>6039.998046875</v>
      </c>
      <c r="AN3856" s="1">
        <v>1809.4366455078125</v>
      </c>
      <c r="AO3856" t="s">
        <v>16666</v>
      </c>
    </row>
    <row r="3857" spans="1:41" x14ac:dyDescent="0.25">
      <c r="A3857" s="1">
        <v>2020</v>
      </c>
      <c r="B3857" t="s">
        <v>2855</v>
      </c>
      <c r="C3857" t="s">
        <v>7089</v>
      </c>
      <c r="D3857" t="s">
        <v>7224</v>
      </c>
      <c r="E3857" t="s">
        <v>7836</v>
      </c>
      <c r="F3857" t="s">
        <v>9563</v>
      </c>
      <c r="G3857" t="s">
        <v>11730</v>
      </c>
      <c r="H3857" t="s">
        <v>12709</v>
      </c>
      <c r="I3857" s="1">
        <v>133.0363826601621</v>
      </c>
      <c r="J3857" s="1">
        <v>221.72730443360354</v>
      </c>
      <c r="K3857" s="1"/>
      <c r="L3857" s="1"/>
      <c r="M3857" s="1">
        <v>443.45460886720707</v>
      </c>
      <c r="N3857" s="1">
        <v>18.540427141969602</v>
      </c>
      <c r="O3857" s="1">
        <v>282.70231315284451</v>
      </c>
      <c r="P3857" s="1">
        <v>0</v>
      </c>
      <c r="Q3857" s="1">
        <v>0</v>
      </c>
      <c r="R3857" s="1">
        <v>0</v>
      </c>
      <c r="S3857" s="1">
        <v>0</v>
      </c>
      <c r="T3857" s="1"/>
      <c r="U3857" s="1">
        <v>0</v>
      </c>
      <c r="V3857" s="1">
        <v>177.38184354688283</v>
      </c>
      <c r="W3857" s="1">
        <v>88.690921773441417</v>
      </c>
      <c r="X3857" s="1">
        <v>63.477538287760609</v>
      </c>
      <c r="Y3857" s="1">
        <v>0</v>
      </c>
      <c r="Z3857" s="1">
        <v>0</v>
      </c>
      <c r="AA3857" s="1">
        <v>4042.0887598245922</v>
      </c>
      <c r="AB3857" s="1">
        <v>150.58166425999315</v>
      </c>
      <c r="AC3857" s="1">
        <v>0</v>
      </c>
      <c r="AD3857" s="1">
        <v>0</v>
      </c>
      <c r="AE3857" s="1"/>
      <c r="AF3857" s="1">
        <v>341.4600488277494</v>
      </c>
      <c r="AG3857" s="1">
        <v>0</v>
      </c>
      <c r="AH3857" s="1">
        <v>0</v>
      </c>
      <c r="AI3857" s="1">
        <v>284.91958619718054</v>
      </c>
      <c r="AJ3857" s="1">
        <v>0</v>
      </c>
      <c r="AK3857" s="1">
        <v>251.66049053213999</v>
      </c>
      <c r="AL3857" s="1">
        <v>6499.7216796875</v>
      </c>
      <c r="AM3857" s="1">
        <v>4934.23486328125</v>
      </c>
      <c r="AN3857" s="1">
        <v>1565.487060546875</v>
      </c>
      <c r="AO3857" t="s">
        <v>16667</v>
      </c>
    </row>
    <row r="3858" spans="1:41" x14ac:dyDescent="0.25">
      <c r="A3858" s="1">
        <v>2020</v>
      </c>
      <c r="B3858" t="s">
        <v>2856</v>
      </c>
      <c r="C3858" t="s">
        <v>7089</v>
      </c>
      <c r="D3858" t="s">
        <v>7224</v>
      </c>
      <c r="E3858" t="s">
        <v>7836</v>
      </c>
      <c r="F3858" t="s">
        <v>9563</v>
      </c>
      <c r="G3858" t="s">
        <v>11730</v>
      </c>
      <c r="H3858" t="s">
        <v>12709</v>
      </c>
      <c r="I3858" s="1">
        <v>254.41494995616165</v>
      </c>
      <c r="J3858" s="1">
        <v>1051.9163416244642</v>
      </c>
      <c r="K3858" s="1"/>
      <c r="L3858" s="1"/>
      <c r="M3858" s="1">
        <v>862.42355917342934</v>
      </c>
      <c r="N3858" s="1">
        <v>213.68699737419644</v>
      </c>
      <c r="O3858" s="1">
        <v>274.50644352362349</v>
      </c>
      <c r="P3858" s="1">
        <v>0</v>
      </c>
      <c r="Q3858" s="1">
        <v>0</v>
      </c>
      <c r="R3858" s="1">
        <v>0</v>
      </c>
      <c r="S3858" s="1">
        <v>107.80294489667867</v>
      </c>
      <c r="T3858" s="1">
        <v>215.60588979335733</v>
      </c>
      <c r="U3858" s="1">
        <v>0</v>
      </c>
      <c r="V3858" s="1">
        <v>172.48471183468587</v>
      </c>
      <c r="W3858" s="1">
        <v>86.242355917342934</v>
      </c>
      <c r="X3858" s="1">
        <v>53.901472448339334</v>
      </c>
      <c r="Y3858" s="1">
        <v>12.505141608014725</v>
      </c>
      <c r="Z3858" s="1">
        <v>0</v>
      </c>
      <c r="AA3858" s="1">
        <v>3505.7517680399901</v>
      </c>
      <c r="AB3858" s="1">
        <v>233.9323904257927</v>
      </c>
      <c r="AC3858" s="1">
        <v>0</v>
      </c>
      <c r="AD3858" s="1">
        <v>221.56448196663143</v>
      </c>
      <c r="AE3858" s="1">
        <v>0</v>
      </c>
      <c r="AF3858" s="1">
        <v>0</v>
      </c>
      <c r="AG3858" s="1">
        <v>2391.0693178083329</v>
      </c>
      <c r="AH3858" s="1">
        <v>0</v>
      </c>
      <c r="AI3858" s="1">
        <v>277.05356838446414</v>
      </c>
      <c r="AJ3858" s="1">
        <v>0</v>
      </c>
      <c r="AK3858" s="1">
        <v>244.71268491546056</v>
      </c>
      <c r="AL3858" s="1">
        <v>10179.5751953125</v>
      </c>
      <c r="AM3858" s="1">
        <v>7601.8291015625</v>
      </c>
      <c r="AN3858" s="1">
        <v>2577.74560546875</v>
      </c>
      <c r="AO3858" t="s">
        <v>16668</v>
      </c>
    </row>
    <row r="3859" spans="1:41" x14ac:dyDescent="0.25">
      <c r="A3859" s="1">
        <v>2020</v>
      </c>
      <c r="B3859" t="s">
        <v>2857</v>
      </c>
      <c r="C3859" t="s">
        <v>7089</v>
      </c>
      <c r="D3859" t="s">
        <v>7224</v>
      </c>
      <c r="E3859" t="s">
        <v>7836</v>
      </c>
      <c r="F3859" t="s">
        <v>9563</v>
      </c>
      <c r="G3859" t="s">
        <v>11730</v>
      </c>
      <c r="H3859" t="s">
        <v>12709</v>
      </c>
      <c r="I3859" s="1">
        <v>125.80707231057757</v>
      </c>
      <c r="J3859" s="1">
        <v>2140.1597050414457</v>
      </c>
      <c r="K3859" s="1"/>
      <c r="L3859" s="1"/>
      <c r="M3859" s="1">
        <v>209.67845385096263</v>
      </c>
      <c r="N3859" s="1">
        <v>375.68811201836877</v>
      </c>
      <c r="O3859" s="1">
        <v>266.95971388038259</v>
      </c>
      <c r="P3859" s="1">
        <v>0</v>
      </c>
      <c r="Q3859" s="1">
        <v>0</v>
      </c>
      <c r="R3859" s="1"/>
      <c r="S3859" s="1"/>
      <c r="T3859" s="1">
        <v>0</v>
      </c>
      <c r="U3859" s="1">
        <v>57.661574809014724</v>
      </c>
      <c r="V3859" s="1">
        <v>251.61414462115513</v>
      </c>
      <c r="W3859" s="1">
        <v>83.871381540385045</v>
      </c>
      <c r="X3859" s="1">
        <v>52.419613462740656</v>
      </c>
      <c r="Y3859" s="1">
        <v>12.161350323355832</v>
      </c>
      <c r="Z3859" s="1">
        <v>0</v>
      </c>
      <c r="AA3859" s="1">
        <v>2954.3694147600631</v>
      </c>
      <c r="AB3859" s="1">
        <v>32.500160346899207</v>
      </c>
      <c r="AC3859" s="1">
        <v>0</v>
      </c>
      <c r="AD3859" s="1">
        <v>15.337978899197916</v>
      </c>
      <c r="AE3859" s="1"/>
      <c r="AF3859" s="1">
        <v>73.274313861233765</v>
      </c>
      <c r="AG3859" s="1">
        <v>10.483922692548131</v>
      </c>
      <c r="AH3859" s="1"/>
      <c r="AI3859" s="1">
        <v>224.35594562053001</v>
      </c>
      <c r="AJ3859" s="1">
        <v>0</v>
      </c>
      <c r="AK3859" s="1">
        <v>237.98504512084259</v>
      </c>
      <c r="AL3859" s="1">
        <v>7124.328125</v>
      </c>
      <c r="AM3859" s="1">
        <v>6001.22021484375</v>
      </c>
      <c r="AN3859" s="1">
        <v>1123.1082763671875</v>
      </c>
      <c r="AO3859" t="s">
        <v>16669</v>
      </c>
    </row>
    <row r="3860" spans="1:41" x14ac:dyDescent="0.25">
      <c r="A3860" s="1">
        <v>2020</v>
      </c>
      <c r="B3860" t="s">
        <v>2858</v>
      </c>
      <c r="C3860" t="s">
        <v>7089</v>
      </c>
      <c r="D3860" t="s">
        <v>7224</v>
      </c>
      <c r="E3860" t="s">
        <v>7836</v>
      </c>
      <c r="F3860" t="s">
        <v>9563</v>
      </c>
      <c r="G3860" t="s">
        <v>11730</v>
      </c>
      <c r="H3860" t="s">
        <v>12709</v>
      </c>
      <c r="I3860" s="1">
        <v>137.33239935079618</v>
      </c>
      <c r="J3860" s="1">
        <v>228.88733225132697</v>
      </c>
      <c r="K3860" s="1"/>
      <c r="L3860" s="1">
        <v>0</v>
      </c>
      <c r="M3860" s="1"/>
      <c r="N3860" s="1">
        <v>19.112092242985803</v>
      </c>
      <c r="O3860" s="1">
        <v>291.83134862044187</v>
      </c>
      <c r="P3860" s="1"/>
      <c r="Q3860" s="1">
        <v>0</v>
      </c>
      <c r="R3860" s="1"/>
      <c r="S3860" s="1">
        <v>343.33099837699046</v>
      </c>
      <c r="T3860" s="1">
        <v>0</v>
      </c>
      <c r="U3860" s="1">
        <v>57.221833062831742</v>
      </c>
      <c r="V3860" s="1">
        <v>109.86591948063695</v>
      </c>
      <c r="W3860" s="1">
        <v>91.554932900530787</v>
      </c>
      <c r="X3860" s="1">
        <v>0</v>
      </c>
      <c r="Y3860" s="1">
        <v>19.455423241362794</v>
      </c>
      <c r="Z3860" s="1">
        <v>0</v>
      </c>
      <c r="AA3860" s="1">
        <v>2613.4926602442974</v>
      </c>
      <c r="AB3860" s="1">
        <v>155.64338593090235</v>
      </c>
      <c r="AC3860" s="1">
        <v>0</v>
      </c>
      <c r="AD3860" s="1">
        <v>98.029754977089397</v>
      </c>
      <c r="AE3860" s="1"/>
      <c r="AF3860" s="1">
        <v>0</v>
      </c>
      <c r="AG3860" s="1">
        <v>7636.8258405655242</v>
      </c>
      <c r="AH3860" s="1">
        <v>0</v>
      </c>
      <c r="AI3860" s="1">
        <v>446.33029789008759</v>
      </c>
      <c r="AJ3860" s="1">
        <v>0</v>
      </c>
      <c r="AK3860" s="1">
        <v>259.78712210525612</v>
      </c>
      <c r="AL3860" s="1">
        <v>12508.701171875</v>
      </c>
      <c r="AM3860" s="1">
        <v>10822.193359375</v>
      </c>
      <c r="AN3860" s="1">
        <v>1686.5078125</v>
      </c>
      <c r="AO3860" t="s">
        <v>16670</v>
      </c>
    </row>
    <row r="3861" spans="1:41" x14ac:dyDescent="0.25">
      <c r="A3861" s="1">
        <v>2020</v>
      </c>
      <c r="B3861" t="s">
        <v>2859</v>
      </c>
      <c r="C3861" t="s">
        <v>7089</v>
      </c>
      <c r="D3861" t="s">
        <v>7224</v>
      </c>
      <c r="E3861" t="s">
        <v>7836</v>
      </c>
      <c r="F3861" t="s">
        <v>9563</v>
      </c>
      <c r="G3861" t="s">
        <v>11730</v>
      </c>
      <c r="H3861" t="s">
        <v>12709</v>
      </c>
      <c r="I3861" s="1">
        <v>141.63258073028439</v>
      </c>
      <c r="J3861" s="1">
        <v>213.80185890490779</v>
      </c>
      <c r="K3861" s="1"/>
      <c r="L3861" s="1"/>
      <c r="M3861" s="1">
        <v>2478.5701627799767</v>
      </c>
      <c r="N3861" s="1">
        <v>1936.9671740673691</v>
      </c>
      <c r="O3861" s="1">
        <v>296.24814802751149</v>
      </c>
      <c r="P3861" s="1"/>
      <c r="Q3861" s="1">
        <v>0</v>
      </c>
      <c r="R3861" s="1"/>
      <c r="S3861" s="1">
        <v>354.08145182571099</v>
      </c>
      <c r="T3861" s="1"/>
      <c r="U3861" s="1">
        <v>59.013575304285162</v>
      </c>
      <c r="V3861" s="1">
        <v>155.79583880331282</v>
      </c>
      <c r="W3861" s="1">
        <v>94.421720486856259</v>
      </c>
      <c r="X3861" s="1">
        <v>66.254082679721307</v>
      </c>
      <c r="Y3861" s="1">
        <v>4.1309502712999615</v>
      </c>
      <c r="Z3861" s="1">
        <v>441.05093802314207</v>
      </c>
      <c r="AA3861" s="1">
        <v>2612.0170556428493</v>
      </c>
      <c r="AB3861" s="1">
        <v>200.64615603456954</v>
      </c>
      <c r="AC3861" s="1">
        <v>123.92850813899884</v>
      </c>
      <c r="AD3861" s="1">
        <v>0</v>
      </c>
      <c r="AE3861" s="1"/>
      <c r="AF3861" s="1">
        <v>207.50205770183834</v>
      </c>
      <c r="AG3861" s="1">
        <v>1289.3525349635527</v>
      </c>
      <c r="AH3861" s="1">
        <v>472.10860243428129</v>
      </c>
      <c r="AI3861" s="1">
        <v>230.15294368671212</v>
      </c>
      <c r="AJ3861" s="1">
        <v>0</v>
      </c>
      <c r="AK3861" s="1">
        <v>254.93864531451189</v>
      </c>
      <c r="AL3861" s="1">
        <v>11632.615234375</v>
      </c>
      <c r="AM3861" s="1">
        <v>7185.193359375</v>
      </c>
      <c r="AN3861" s="1">
        <v>4447.421875</v>
      </c>
      <c r="AO3861" t="s">
        <v>16671</v>
      </c>
    </row>
    <row r="3862" spans="1:41" x14ac:dyDescent="0.25">
      <c r="A3862" s="1">
        <v>2020</v>
      </c>
      <c r="B3862" t="s">
        <v>2859</v>
      </c>
      <c r="C3862" t="s">
        <v>7089</v>
      </c>
      <c r="D3862" t="s">
        <v>7224</v>
      </c>
      <c r="E3862" t="s">
        <v>7836</v>
      </c>
      <c r="F3862" t="s">
        <v>9564</v>
      </c>
      <c r="G3862" t="s">
        <v>11730</v>
      </c>
      <c r="H3862" t="s">
        <v>12709</v>
      </c>
      <c r="I3862" s="1">
        <v>0</v>
      </c>
      <c r="J3862" s="1">
        <v>0</v>
      </c>
      <c r="K3862" s="1"/>
      <c r="L3862" s="1"/>
      <c r="M3862" s="1">
        <v>0</v>
      </c>
      <c r="N3862" s="1">
        <v>675.64146651843521</v>
      </c>
      <c r="O3862" s="1">
        <v>0</v>
      </c>
      <c r="P3862" s="1"/>
      <c r="Q3862" s="1">
        <v>0</v>
      </c>
      <c r="R3862" s="1"/>
      <c r="S3862" s="1">
        <v>118.02715060857032</v>
      </c>
      <c r="T3862" s="1"/>
      <c r="U3862" s="1">
        <v>0</v>
      </c>
      <c r="V3862" s="1">
        <v>132.19040868159877</v>
      </c>
      <c r="W3862" s="1">
        <v>0</v>
      </c>
      <c r="X3862" s="1">
        <v>78.649195963581789</v>
      </c>
      <c r="Y3862" s="1">
        <v>223.07131465019791</v>
      </c>
      <c r="Z3862" s="1">
        <v>448.28128126942312</v>
      </c>
      <c r="AA3862" s="1">
        <v>47.349554142152378</v>
      </c>
      <c r="AB3862" s="1"/>
      <c r="AC3862" s="1">
        <v>0</v>
      </c>
      <c r="AD3862" s="1">
        <v>0</v>
      </c>
      <c r="AE3862" s="1"/>
      <c r="AF3862" s="1">
        <v>72.62572019564341</v>
      </c>
      <c r="AG3862" s="1">
        <v>2058.3518312741749</v>
      </c>
      <c r="AH3862" s="1">
        <v>0</v>
      </c>
      <c r="AI3862" s="1"/>
      <c r="AJ3862" s="1">
        <v>0</v>
      </c>
      <c r="AK3862" s="1"/>
      <c r="AL3862" s="1">
        <v>3854.18798828125</v>
      </c>
      <c r="AM3862" s="1">
        <v>3657.51171875</v>
      </c>
      <c r="AN3862" s="1">
        <v>196.67634582519531</v>
      </c>
      <c r="AO3862" t="s">
        <v>16672</v>
      </c>
    </row>
    <row r="3863" spans="1:41" x14ac:dyDescent="0.25">
      <c r="A3863" s="1">
        <v>2020</v>
      </c>
      <c r="B3863" t="s">
        <v>2860</v>
      </c>
      <c r="C3863" t="s">
        <v>7089</v>
      </c>
      <c r="D3863" t="s">
        <v>7224</v>
      </c>
      <c r="E3863" t="s">
        <v>7836</v>
      </c>
      <c r="F3863" t="s">
        <v>9564</v>
      </c>
      <c r="G3863" t="s">
        <v>11730</v>
      </c>
      <c r="H3863" t="s">
        <v>12709</v>
      </c>
      <c r="I3863" s="1">
        <v>0</v>
      </c>
      <c r="J3863" s="1">
        <v>0</v>
      </c>
      <c r="K3863" s="1"/>
      <c r="L3863" s="1">
        <v>286.1091653141587</v>
      </c>
      <c r="M3863" s="1"/>
      <c r="N3863" s="1">
        <v>5.0355213095291935</v>
      </c>
      <c r="O3863" s="1">
        <v>0</v>
      </c>
      <c r="P3863" s="1"/>
      <c r="Q3863" s="1">
        <v>0</v>
      </c>
      <c r="R3863" s="1"/>
      <c r="S3863" s="1">
        <v>131.61021604451301</v>
      </c>
      <c r="T3863" s="1">
        <v>0</v>
      </c>
      <c r="U3863" s="1">
        <v>0</v>
      </c>
      <c r="V3863" s="1">
        <v>128.17690606074311</v>
      </c>
      <c r="W3863" s="1">
        <v>0</v>
      </c>
      <c r="X3863" s="1">
        <v>0</v>
      </c>
      <c r="Y3863" s="1">
        <v>218.58740230001726</v>
      </c>
      <c r="Z3863" s="1">
        <v>0</v>
      </c>
      <c r="AA3863" s="1">
        <v>122.72441556698638</v>
      </c>
      <c r="AB3863" s="1"/>
      <c r="AC3863" s="1">
        <v>121.96833717342587</v>
      </c>
      <c r="AD3863" s="1">
        <v>39.211901990835763</v>
      </c>
      <c r="AE3863" s="1"/>
      <c r="AF3863" s="1">
        <v>0</v>
      </c>
      <c r="AG3863" s="1">
        <v>3263.9333579039226</v>
      </c>
      <c r="AH3863" s="1">
        <v>0</v>
      </c>
      <c r="AI3863" s="1"/>
      <c r="AJ3863" s="1">
        <v>823.99439610477714</v>
      </c>
      <c r="AK3863" s="1"/>
      <c r="AL3863" s="1">
        <v>5141.35205078125</v>
      </c>
      <c r="AM3863" s="1">
        <v>4970.52978515625</v>
      </c>
      <c r="AN3863" s="1">
        <v>170.82211303710938</v>
      </c>
      <c r="AO3863" t="s">
        <v>16673</v>
      </c>
    </row>
    <row r="3864" spans="1:41" x14ac:dyDescent="0.25">
      <c r="A3864" s="1">
        <v>2020</v>
      </c>
      <c r="B3864" t="s">
        <v>2861</v>
      </c>
      <c r="C3864" t="s">
        <v>7089</v>
      </c>
      <c r="D3864" t="s">
        <v>7224</v>
      </c>
      <c r="E3864" t="s">
        <v>7836</v>
      </c>
      <c r="F3864" t="s">
        <v>9564</v>
      </c>
      <c r="G3864" t="s">
        <v>11730</v>
      </c>
      <c r="H3864" t="s">
        <v>12709</v>
      </c>
      <c r="I3864" s="1">
        <v>239.55526090993365</v>
      </c>
      <c r="J3864" s="1">
        <v>579.56344894398273</v>
      </c>
      <c r="K3864" s="1"/>
      <c r="L3864" s="1"/>
      <c r="M3864" s="1">
        <v>0</v>
      </c>
      <c r="N3864" s="1">
        <v>274.22451377609042</v>
      </c>
      <c r="O3864" s="1">
        <v>0</v>
      </c>
      <c r="P3864" s="1">
        <v>0</v>
      </c>
      <c r="Q3864" s="1">
        <v>0</v>
      </c>
      <c r="R3864" s="1">
        <v>140.90653698715465</v>
      </c>
      <c r="S3864" s="1"/>
      <c r="T3864" s="1">
        <v>0</v>
      </c>
      <c r="U3864" s="1"/>
      <c r="V3864" s="1">
        <v>411.83117194729022</v>
      </c>
      <c r="W3864" s="1">
        <v>0</v>
      </c>
      <c r="X3864" s="1">
        <v>0</v>
      </c>
      <c r="Y3864" s="1">
        <v>25.076848588869652</v>
      </c>
      <c r="Z3864" s="1">
        <v>0</v>
      </c>
      <c r="AA3864" s="1">
        <v>4658.5852866314754</v>
      </c>
      <c r="AB3864" s="1"/>
      <c r="AC3864" s="1">
        <v>0</v>
      </c>
      <c r="AD3864" s="1">
        <v>4.5668407186234177</v>
      </c>
      <c r="AE3864" s="1">
        <v>0</v>
      </c>
      <c r="AF3864" s="1">
        <v>0</v>
      </c>
      <c r="AG3864" s="1">
        <v>1898.0931736778573</v>
      </c>
      <c r="AH3864" s="1"/>
      <c r="AI3864" s="1"/>
      <c r="AJ3864" s="1">
        <v>105.52501844497654</v>
      </c>
      <c r="AK3864" s="1"/>
      <c r="AL3864" s="1">
        <v>8337.9287109375</v>
      </c>
      <c r="AM3864" s="1">
        <v>8333.361328125</v>
      </c>
      <c r="AN3864" s="1">
        <v>4.566840648651123</v>
      </c>
      <c r="AO3864" t="s">
        <v>16674</v>
      </c>
    </row>
    <row r="3865" spans="1:41" x14ac:dyDescent="0.25">
      <c r="A3865" s="1">
        <v>2020</v>
      </c>
      <c r="B3865" t="s">
        <v>2862</v>
      </c>
      <c r="C3865" t="s">
        <v>7089</v>
      </c>
      <c r="D3865" t="s">
        <v>7224</v>
      </c>
      <c r="E3865" t="s">
        <v>7836</v>
      </c>
      <c r="F3865" t="s">
        <v>9564</v>
      </c>
      <c r="G3865" t="s">
        <v>11730</v>
      </c>
      <c r="H3865" t="s">
        <v>12709</v>
      </c>
      <c r="I3865" s="1">
        <v>166.29547832520265</v>
      </c>
      <c r="J3865" s="1">
        <v>0</v>
      </c>
      <c r="K3865" s="1"/>
      <c r="L3865" s="1"/>
      <c r="M3865" s="1">
        <v>55.431826108400884</v>
      </c>
      <c r="N3865" s="1">
        <v>4.9164040182385769</v>
      </c>
      <c r="O3865" s="1">
        <v>0</v>
      </c>
      <c r="P3865" s="1">
        <v>0</v>
      </c>
      <c r="Q3865" s="1">
        <v>0</v>
      </c>
      <c r="R3865" s="1">
        <v>0</v>
      </c>
      <c r="S3865" s="1">
        <v>44.345460886720709</v>
      </c>
      <c r="T3865" s="1"/>
      <c r="U3865" s="1">
        <v>0</v>
      </c>
      <c r="V3865" s="1">
        <v>207.31502964541929</v>
      </c>
      <c r="W3865" s="1">
        <v>0</v>
      </c>
      <c r="X3865" s="1">
        <v>0</v>
      </c>
      <c r="Y3865" s="1">
        <v>3997.2590772926264</v>
      </c>
      <c r="Z3865" s="1">
        <v>135.25365570449816</v>
      </c>
      <c r="AA3865" s="1">
        <v>4610.819295696785</v>
      </c>
      <c r="AB3865" s="1"/>
      <c r="AC3865" s="1">
        <v>124.06058421755931</v>
      </c>
      <c r="AD3865" s="1">
        <v>0</v>
      </c>
      <c r="AE3865" s="1"/>
      <c r="AF3865" s="1">
        <v>0</v>
      </c>
      <c r="AG3865" s="1">
        <v>5896.837661411686</v>
      </c>
      <c r="AH3865" s="1">
        <v>188.46820876856299</v>
      </c>
      <c r="AI3865" s="1"/>
      <c r="AJ3865" s="1">
        <v>0</v>
      </c>
      <c r="AK3865" s="1"/>
      <c r="AL3865" s="1">
        <v>15431.001953125</v>
      </c>
      <c r="AM3865" s="1">
        <v>15142.7568359375</v>
      </c>
      <c r="AN3865" s="1">
        <v>288.24551391601563</v>
      </c>
      <c r="AO3865" t="s">
        <v>16675</v>
      </c>
    </row>
    <row r="3866" spans="1:41" x14ac:dyDescent="0.25">
      <c r="A3866" s="1">
        <v>2020</v>
      </c>
      <c r="B3866" t="s">
        <v>2863</v>
      </c>
      <c r="C3866" t="s">
        <v>7089</v>
      </c>
      <c r="D3866" t="s">
        <v>7224</v>
      </c>
      <c r="E3866" t="s">
        <v>7836</v>
      </c>
      <c r="F3866" t="s">
        <v>9564</v>
      </c>
      <c r="G3866" t="s">
        <v>11730</v>
      </c>
      <c r="H3866" t="s">
        <v>12709</v>
      </c>
      <c r="I3866" s="1">
        <v>161.70441734501799</v>
      </c>
      <c r="J3866" s="1">
        <v>390.61319053862542</v>
      </c>
      <c r="K3866" s="1"/>
      <c r="L3866" s="1"/>
      <c r="M3866" s="1">
        <v>0</v>
      </c>
      <c r="N3866" s="1">
        <v>57.081659322791353</v>
      </c>
      <c r="O3866" s="1">
        <v>0</v>
      </c>
      <c r="P3866" s="1">
        <v>0</v>
      </c>
      <c r="Q3866" s="1">
        <v>0</v>
      </c>
      <c r="R3866" s="1">
        <v>0</v>
      </c>
      <c r="S3866" s="1">
        <v>107.80294489667867</v>
      </c>
      <c r="T3866" s="1"/>
      <c r="U3866" s="1">
        <v>0</v>
      </c>
      <c r="V3866" s="1">
        <v>201.59150695678909</v>
      </c>
      <c r="W3866" s="1">
        <v>0</v>
      </c>
      <c r="X3866" s="1">
        <v>0</v>
      </c>
      <c r="Y3866" s="1">
        <v>167.97376402358697</v>
      </c>
      <c r="Z3866" s="1">
        <v>134.13470151804398</v>
      </c>
      <c r="AA3866" s="1">
        <v>5601.4410168314234</v>
      </c>
      <c r="AB3866" s="1"/>
      <c r="AC3866" s="1">
        <v>0</v>
      </c>
      <c r="AD3866" s="1">
        <v>88.625792786652596</v>
      </c>
      <c r="AE3866" s="1">
        <v>0</v>
      </c>
      <c r="AF3866" s="1">
        <v>0</v>
      </c>
      <c r="AG3866" s="1">
        <v>0</v>
      </c>
      <c r="AH3866" s="1">
        <v>0</v>
      </c>
      <c r="AI3866" s="1"/>
      <c r="AJ3866" s="1">
        <v>0</v>
      </c>
      <c r="AK3866" s="1"/>
      <c r="AL3866" s="1">
        <v>6910.96923828125</v>
      </c>
      <c r="AM3866" s="1">
        <v>6714.5400390625</v>
      </c>
      <c r="AN3866" s="1">
        <v>196.42874145507813</v>
      </c>
      <c r="AO3866" t="s">
        <v>16676</v>
      </c>
    </row>
    <row r="3867" spans="1:41" x14ac:dyDescent="0.25">
      <c r="A3867" s="1">
        <v>2020</v>
      </c>
      <c r="B3867" t="s">
        <v>2864</v>
      </c>
      <c r="C3867" t="s">
        <v>7089</v>
      </c>
      <c r="D3867" t="s">
        <v>7224</v>
      </c>
      <c r="E3867" t="s">
        <v>7836</v>
      </c>
      <c r="F3867" t="s">
        <v>9564</v>
      </c>
      <c r="G3867" t="s">
        <v>11730</v>
      </c>
      <c r="H3867" t="s">
        <v>12709</v>
      </c>
      <c r="I3867" s="1">
        <v>246.37218327488108</v>
      </c>
      <c r="J3867" s="1">
        <v>1015.024172647994</v>
      </c>
      <c r="K3867" s="1"/>
      <c r="L3867" s="1"/>
      <c r="M3867" s="1"/>
      <c r="N3867" s="1">
        <v>104.27903351537644</v>
      </c>
      <c r="O3867" s="1">
        <v>0</v>
      </c>
      <c r="P3867" s="1">
        <v>0</v>
      </c>
      <c r="Q3867" s="1">
        <v>0</v>
      </c>
      <c r="R3867" s="1"/>
      <c r="S3867" s="1"/>
      <c r="T3867" s="1">
        <v>0</v>
      </c>
      <c r="U3867" s="1">
        <v>0</v>
      </c>
      <c r="V3867" s="1">
        <v>391.05031643204529</v>
      </c>
      <c r="W3867" s="1">
        <v>0</v>
      </c>
      <c r="X3867" s="1">
        <v>0</v>
      </c>
      <c r="Y3867" s="1">
        <v>25.790449823668403</v>
      </c>
      <c r="Z3867" s="1">
        <v>0</v>
      </c>
      <c r="AA3867" s="1">
        <v>2787.6750439485481</v>
      </c>
      <c r="AB3867" s="1"/>
      <c r="AC3867" s="1">
        <v>0</v>
      </c>
      <c r="AD3867" s="1">
        <v>6.1351915596791686</v>
      </c>
      <c r="AE3867" s="1"/>
      <c r="AF3867" s="1">
        <v>0</v>
      </c>
      <c r="AG3867" s="1">
        <v>0</v>
      </c>
      <c r="AH3867" s="1"/>
      <c r="AI3867" s="1"/>
      <c r="AJ3867" s="1">
        <v>0</v>
      </c>
      <c r="AK3867" s="1"/>
      <c r="AL3867" s="1">
        <v>4576.326171875</v>
      </c>
      <c r="AM3867" s="1">
        <v>4570.19091796875</v>
      </c>
      <c r="AN3867" s="1">
        <v>6.1351914405822754</v>
      </c>
      <c r="AO3867" t="s">
        <v>16677</v>
      </c>
    </row>
    <row r="3868" spans="1:41" x14ac:dyDescent="0.25">
      <c r="A3868" s="1">
        <v>2020</v>
      </c>
      <c r="B3868" t="s">
        <v>2865</v>
      </c>
      <c r="C3868" t="s">
        <v>7089</v>
      </c>
      <c r="D3868" t="s">
        <v>7224</v>
      </c>
      <c r="E3868" t="s">
        <v>7836</v>
      </c>
      <c r="F3868" t="s">
        <v>9565</v>
      </c>
      <c r="G3868" t="s">
        <v>11730</v>
      </c>
      <c r="H3868" t="s">
        <v>12709</v>
      </c>
      <c r="I3868" s="1">
        <v>152.90761334676617</v>
      </c>
      <c r="J3868" s="1">
        <v>21.637150011186478</v>
      </c>
      <c r="K3868" s="1"/>
      <c r="L3868" s="1"/>
      <c r="M3868" s="1">
        <v>0</v>
      </c>
      <c r="N3868" s="1">
        <v>87.198114971215858</v>
      </c>
      <c r="O3868" s="1">
        <v>0</v>
      </c>
      <c r="P3868" s="1">
        <v>0</v>
      </c>
      <c r="Q3868" s="1">
        <v>0</v>
      </c>
      <c r="R3868" s="1">
        <v>56.716165739674032</v>
      </c>
      <c r="S3868" s="1">
        <v>17.329529512633499</v>
      </c>
      <c r="T3868" s="1">
        <v>0</v>
      </c>
      <c r="U3868" s="1"/>
      <c r="V3868" s="1">
        <v>40.775363559137645</v>
      </c>
      <c r="W3868" s="1">
        <v>0</v>
      </c>
      <c r="X3868" s="1">
        <v>76.453806673383085</v>
      </c>
      <c r="Y3868" s="1">
        <v>1003.4816971903774</v>
      </c>
      <c r="Z3868" s="1">
        <v>0</v>
      </c>
      <c r="AA3868" s="1">
        <v>6863.5130710918438</v>
      </c>
      <c r="AB3868" s="1"/>
      <c r="AC3868" s="1">
        <v>0</v>
      </c>
      <c r="AD3868" s="1">
        <v>102.15337661452789</v>
      </c>
      <c r="AE3868" s="1">
        <v>0</v>
      </c>
      <c r="AF3868" s="1">
        <v>129.10401279990046</v>
      </c>
      <c r="AG3868" s="1">
        <v>1573.929033382713</v>
      </c>
      <c r="AH3868" s="1">
        <v>2040.8069461348391</v>
      </c>
      <c r="AI3868" s="1">
        <v>773.71252353463672</v>
      </c>
      <c r="AJ3868" s="1">
        <v>388.68981094124928</v>
      </c>
      <c r="AK3868" s="1"/>
      <c r="AL3868" s="1">
        <v>13328.408203125</v>
      </c>
      <c r="AM3868" s="1">
        <v>10317.9521484375</v>
      </c>
      <c r="AN3868" s="1">
        <v>3010.4560546875</v>
      </c>
      <c r="AO3868" t="s">
        <v>16678</v>
      </c>
    </row>
    <row r="3869" spans="1:41" x14ac:dyDescent="0.25">
      <c r="A3869" s="1">
        <v>2020</v>
      </c>
      <c r="B3869" t="s">
        <v>2866</v>
      </c>
      <c r="C3869" t="s">
        <v>7089</v>
      </c>
      <c r="D3869" t="s">
        <v>7224</v>
      </c>
      <c r="E3869" t="s">
        <v>7836</v>
      </c>
      <c r="F3869" t="s">
        <v>9565</v>
      </c>
      <c r="G3869" t="s">
        <v>11730</v>
      </c>
      <c r="H3869" t="s">
        <v>12709</v>
      </c>
      <c r="I3869" s="1">
        <v>177.04072591285549</v>
      </c>
      <c r="J3869" s="1"/>
      <c r="K3869" s="1"/>
      <c r="L3869" s="1"/>
      <c r="M3869" s="1">
        <v>4055.2653609722156</v>
      </c>
      <c r="N3869" s="1">
        <v>0</v>
      </c>
      <c r="O3869" s="1">
        <v>0</v>
      </c>
      <c r="P3869" s="1"/>
      <c r="Q3869" s="1">
        <v>0</v>
      </c>
      <c r="R3869" s="1"/>
      <c r="S3869" s="1">
        <v>0</v>
      </c>
      <c r="T3869" s="1"/>
      <c r="U3869" s="1">
        <v>118.02715060857032</v>
      </c>
      <c r="V3869" s="1">
        <v>318.67330664313988</v>
      </c>
      <c r="W3869" s="1">
        <v>0</v>
      </c>
      <c r="X3869" s="1">
        <v>0</v>
      </c>
      <c r="Y3869" s="1">
        <v>181.7618119371983</v>
      </c>
      <c r="Z3869" s="1">
        <v>61.457917593388643</v>
      </c>
      <c r="AA3869" s="1">
        <v>279.9732340703909</v>
      </c>
      <c r="AB3869" s="1"/>
      <c r="AC3869" s="1">
        <v>123.92850813899884</v>
      </c>
      <c r="AD3869" s="1">
        <v>0</v>
      </c>
      <c r="AE3869" s="1"/>
      <c r="AF3869" s="1">
        <v>613.16858358956722</v>
      </c>
      <c r="AG3869" s="1">
        <v>367.72606156145031</v>
      </c>
      <c r="AH3869" s="1">
        <v>955.76696324946454</v>
      </c>
      <c r="AI3869" s="1">
        <v>230.15294368671212</v>
      </c>
      <c r="AJ3869" s="1">
        <v>0</v>
      </c>
      <c r="AK3869" s="1"/>
      <c r="AL3869" s="1">
        <v>7482.94287109375</v>
      </c>
      <c r="AM3869" s="1">
        <v>2241.75732421875</v>
      </c>
      <c r="AN3869" s="1">
        <v>5241.18505859375</v>
      </c>
      <c r="AO3869" t="s">
        <v>16679</v>
      </c>
    </row>
    <row r="3870" spans="1:41" x14ac:dyDescent="0.25">
      <c r="A3870" s="1">
        <v>2020</v>
      </c>
      <c r="B3870" t="s">
        <v>2867</v>
      </c>
      <c r="C3870" t="s">
        <v>7089</v>
      </c>
      <c r="D3870" t="s">
        <v>7224</v>
      </c>
      <c r="E3870" t="s">
        <v>7836</v>
      </c>
      <c r="F3870" t="s">
        <v>9565</v>
      </c>
      <c r="G3870" t="s">
        <v>11730</v>
      </c>
      <c r="H3870" t="s">
        <v>12709</v>
      </c>
      <c r="I3870" s="1">
        <v>157.25884038822196</v>
      </c>
      <c r="J3870" s="1">
        <v>153.08780086809833</v>
      </c>
      <c r="K3870" s="1"/>
      <c r="L3870" s="1"/>
      <c r="M3870" s="1">
        <v>1153.2314961802945</v>
      </c>
      <c r="N3870" s="1">
        <v>82.777853885106651</v>
      </c>
      <c r="O3870" s="1">
        <v>0</v>
      </c>
      <c r="P3870" s="1">
        <v>0</v>
      </c>
      <c r="Q3870" s="1">
        <v>0</v>
      </c>
      <c r="R3870" s="1"/>
      <c r="S3870" s="1"/>
      <c r="T3870" s="1">
        <v>104.83922692548131</v>
      </c>
      <c r="U3870" s="1">
        <v>15.725884038822196</v>
      </c>
      <c r="V3870" s="1">
        <v>52.419613462740656</v>
      </c>
      <c r="W3870" s="1">
        <v>0</v>
      </c>
      <c r="X3870" s="1">
        <v>0</v>
      </c>
      <c r="Y3870" s="1">
        <v>1032.0373498544379</v>
      </c>
      <c r="Z3870" s="1">
        <v>0</v>
      </c>
      <c r="AA3870" s="1">
        <v>8409.1543916928567</v>
      </c>
      <c r="AB3870" s="1"/>
      <c r="AC3870" s="1">
        <v>0</v>
      </c>
      <c r="AD3870" s="1">
        <v>158.86917091379735</v>
      </c>
      <c r="AE3870" s="1">
        <v>7437.2947580936443</v>
      </c>
      <c r="AF3870" s="1">
        <v>0</v>
      </c>
      <c r="AG3870" s="1">
        <v>4532.1997799885567</v>
      </c>
      <c r="AH3870" s="1">
        <v>2099.3918900832632</v>
      </c>
      <c r="AI3870" s="1">
        <v>795.72973236440316</v>
      </c>
      <c r="AJ3870" s="1">
        <v>1032.6663852159909</v>
      </c>
      <c r="AK3870" s="1"/>
      <c r="AL3870" s="1">
        <v>27216.68359375</v>
      </c>
      <c r="AM3870" s="1">
        <v>22904.62109375</v>
      </c>
      <c r="AN3870" s="1">
        <v>4312.0615234375</v>
      </c>
      <c r="AO3870" t="s">
        <v>16680</v>
      </c>
    </row>
    <row r="3871" spans="1:41" x14ac:dyDescent="0.25">
      <c r="A3871" s="1">
        <v>2020</v>
      </c>
      <c r="B3871" t="s">
        <v>2868</v>
      </c>
      <c r="C3871" t="s">
        <v>7089</v>
      </c>
      <c r="D3871" t="s">
        <v>7224</v>
      </c>
      <c r="E3871" t="s">
        <v>7836</v>
      </c>
      <c r="F3871" t="s">
        <v>9565</v>
      </c>
      <c r="G3871" t="s">
        <v>11730</v>
      </c>
      <c r="H3871" t="s">
        <v>12709</v>
      </c>
      <c r="I3871" s="1">
        <v>166.29547832520265</v>
      </c>
      <c r="J3871" s="1">
        <v>0</v>
      </c>
      <c r="K3871" s="1"/>
      <c r="L3871" s="1"/>
      <c r="M3871" s="1">
        <v>0</v>
      </c>
      <c r="N3871" s="1">
        <v>718.61776087883072</v>
      </c>
      <c r="O3871" s="1">
        <v>309.30958968487693</v>
      </c>
      <c r="P3871" s="1">
        <v>0</v>
      </c>
      <c r="Q3871" s="1">
        <v>0</v>
      </c>
      <c r="R3871" s="1">
        <v>0</v>
      </c>
      <c r="S3871" s="1">
        <v>0</v>
      </c>
      <c r="T3871" s="1"/>
      <c r="U3871" s="1">
        <v>49.888643497560793</v>
      </c>
      <c r="V3871" s="1">
        <v>886.90921773441414</v>
      </c>
      <c r="W3871" s="1">
        <v>0</v>
      </c>
      <c r="X3871" s="1">
        <v>0</v>
      </c>
      <c r="Y3871" s="1">
        <v>89.138675841062195</v>
      </c>
      <c r="Z3871" s="1">
        <v>0</v>
      </c>
      <c r="AA3871" s="1">
        <v>9180.619040073354</v>
      </c>
      <c r="AB3871" s="1"/>
      <c r="AC3871" s="1"/>
      <c r="AD3871" s="1">
        <v>0</v>
      </c>
      <c r="AE3871" s="1"/>
      <c r="AF3871" s="1">
        <v>0</v>
      </c>
      <c r="AG3871" s="1">
        <v>0</v>
      </c>
      <c r="AH3871" s="1">
        <v>1186.2410787197789</v>
      </c>
      <c r="AI3871" s="1">
        <v>569.83917239436107</v>
      </c>
      <c r="AJ3871" s="1">
        <v>0</v>
      </c>
      <c r="AK3871" s="1"/>
      <c r="AL3871" s="1">
        <v>13156.8583984375</v>
      </c>
      <c r="AM3871" s="1">
        <v>11091.46875</v>
      </c>
      <c r="AN3871" s="1">
        <v>2065.389892578125</v>
      </c>
      <c r="AO3871" t="s">
        <v>16681</v>
      </c>
    </row>
    <row r="3872" spans="1:41" x14ac:dyDescent="0.25">
      <c r="A3872" s="1">
        <v>2020</v>
      </c>
      <c r="B3872" t="s">
        <v>2869</v>
      </c>
      <c r="C3872" t="s">
        <v>7089</v>
      </c>
      <c r="D3872" t="s">
        <v>7224</v>
      </c>
      <c r="E3872" t="s">
        <v>7836</v>
      </c>
      <c r="F3872" t="s">
        <v>9565</v>
      </c>
      <c r="G3872" t="s">
        <v>11730</v>
      </c>
      <c r="H3872" t="s">
        <v>12709</v>
      </c>
      <c r="I3872" s="1">
        <v>867.81370641826322</v>
      </c>
      <c r="J3872" s="1">
        <v>158.44067176281936</v>
      </c>
      <c r="K3872" s="1"/>
      <c r="L3872" s="1"/>
      <c r="M3872" s="1">
        <v>0</v>
      </c>
      <c r="N3872" s="1">
        <v>64.239774863930819</v>
      </c>
      <c r="O3872" s="1">
        <v>0</v>
      </c>
      <c r="P3872" s="1">
        <v>0</v>
      </c>
      <c r="Q3872" s="1">
        <v>0</v>
      </c>
      <c r="R3872" s="1">
        <v>0</v>
      </c>
      <c r="S3872" s="1">
        <v>70.071914182841127</v>
      </c>
      <c r="T3872" s="1"/>
      <c r="U3872" s="1">
        <v>48.5113252035054</v>
      </c>
      <c r="V3872" s="1">
        <v>0</v>
      </c>
      <c r="W3872" s="1">
        <v>0</v>
      </c>
      <c r="X3872" s="1">
        <v>167.09456458985193</v>
      </c>
      <c r="Y3872" s="1">
        <v>141.65306959423577</v>
      </c>
      <c r="Z3872" s="1">
        <v>0</v>
      </c>
      <c r="AA3872" s="1">
        <v>8228.5987839634818</v>
      </c>
      <c r="AB3872" s="1"/>
      <c r="AC3872" s="1">
        <v>0</v>
      </c>
      <c r="AD3872" s="1">
        <v>0</v>
      </c>
      <c r="AE3872" s="1">
        <v>0</v>
      </c>
      <c r="AF3872" s="1">
        <v>0</v>
      </c>
      <c r="AG3872" s="1">
        <v>0</v>
      </c>
      <c r="AH3872" s="1">
        <v>368.68607154664102</v>
      </c>
      <c r="AI3872" s="1">
        <v>343.89139422040495</v>
      </c>
      <c r="AJ3872" s="1">
        <v>571.35560795239689</v>
      </c>
      <c r="AK3872" s="1"/>
      <c r="AL3872" s="1">
        <v>11030.357421875</v>
      </c>
      <c r="AM3872" s="1">
        <v>10080.61328125</v>
      </c>
      <c r="AN3872" s="1">
        <v>949.74395751953125</v>
      </c>
      <c r="AO3872" t="s">
        <v>16682</v>
      </c>
    </row>
    <row r="3873" spans="1:41" x14ac:dyDescent="0.25">
      <c r="A3873" s="1">
        <v>2020</v>
      </c>
      <c r="B3873" t="s">
        <v>2870</v>
      </c>
      <c r="C3873" t="s">
        <v>7089</v>
      </c>
      <c r="D3873" t="s">
        <v>7224</v>
      </c>
      <c r="E3873" t="s">
        <v>7836</v>
      </c>
      <c r="F3873" t="s">
        <v>9565</v>
      </c>
      <c r="G3873" t="s">
        <v>11730</v>
      </c>
      <c r="H3873" t="s">
        <v>12709</v>
      </c>
      <c r="I3873" s="1">
        <v>171.66549918849523</v>
      </c>
      <c r="J3873" s="1"/>
      <c r="K3873" s="1"/>
      <c r="L3873" s="1">
        <v>114.44366612566348</v>
      </c>
      <c r="M3873" s="1">
        <v>0</v>
      </c>
      <c r="N3873" s="1">
        <v>0</v>
      </c>
      <c r="O3873" s="1">
        <v>319.29782849060115</v>
      </c>
      <c r="P3873" s="1">
        <v>0</v>
      </c>
      <c r="Q3873" s="1">
        <v>0</v>
      </c>
      <c r="R3873" s="1"/>
      <c r="S3873" s="1">
        <v>0</v>
      </c>
      <c r="T3873" s="1">
        <v>0</v>
      </c>
      <c r="U3873" s="1">
        <v>114.44366612566348</v>
      </c>
      <c r="V3873" s="1">
        <v>0</v>
      </c>
      <c r="W3873" s="1">
        <v>0</v>
      </c>
      <c r="X3873" s="1">
        <v>81.178328812269854</v>
      </c>
      <c r="Y3873" s="1">
        <v>42.344156466495491</v>
      </c>
      <c r="Z3873" s="1">
        <v>0</v>
      </c>
      <c r="AA3873" s="1">
        <v>9652.273484407202</v>
      </c>
      <c r="AB3873" s="1"/>
      <c r="AC3873" s="1">
        <v>0</v>
      </c>
      <c r="AD3873" s="1">
        <v>0</v>
      </c>
      <c r="AE3873" s="1"/>
      <c r="AF3873" s="1">
        <v>894.2460539265378</v>
      </c>
      <c r="AG3873" s="1">
        <v>2581.8491077949684</v>
      </c>
      <c r="AH3873" s="1">
        <v>1232.2715712738673</v>
      </c>
      <c r="AI3873" s="1"/>
      <c r="AJ3873" s="1">
        <v>0</v>
      </c>
      <c r="AK3873" s="1"/>
      <c r="AL3873" s="1">
        <v>15204.0126953125</v>
      </c>
      <c r="AM3873" s="1">
        <v>13571.265625</v>
      </c>
      <c r="AN3873" s="1">
        <v>1632.7476806640625</v>
      </c>
      <c r="AO3873" t="s">
        <v>16683</v>
      </c>
    </row>
    <row r="3874" spans="1:41" x14ac:dyDescent="0.25">
      <c r="A3874" s="1">
        <v>2020</v>
      </c>
      <c r="B3874" t="s">
        <v>2871</v>
      </c>
      <c r="C3874" t="s">
        <v>7089</v>
      </c>
      <c r="D3874" t="s">
        <v>7224</v>
      </c>
      <c r="E3874" t="s">
        <v>7836</v>
      </c>
      <c r="F3874" t="s">
        <v>9566</v>
      </c>
      <c r="G3874" t="s">
        <v>11730</v>
      </c>
      <c r="H3874" t="s">
        <v>12709</v>
      </c>
      <c r="I3874" s="1">
        <v>0</v>
      </c>
      <c r="J3874" s="1">
        <v>185.22297326736049</v>
      </c>
      <c r="K3874" s="1"/>
      <c r="L3874" s="1"/>
      <c r="M3874" s="1">
        <v>335.48552616154018</v>
      </c>
      <c r="N3874" s="1">
        <v>1871.9675214358683</v>
      </c>
      <c r="O3874" s="1">
        <v>57.661574809014724</v>
      </c>
      <c r="P3874" s="1">
        <v>0</v>
      </c>
      <c r="Q3874" s="1">
        <v>0</v>
      </c>
      <c r="R3874" s="1">
        <v>281.41102550178078</v>
      </c>
      <c r="S3874" s="1"/>
      <c r="T3874" s="1">
        <v>0</v>
      </c>
      <c r="U3874" s="1">
        <v>0</v>
      </c>
      <c r="V3874" s="1">
        <v>2358.8826058233294</v>
      </c>
      <c r="W3874" s="1">
        <v>345.96944885408834</v>
      </c>
      <c r="X3874" s="1">
        <v>0</v>
      </c>
      <c r="Y3874" s="1">
        <v>7071.9300522583417</v>
      </c>
      <c r="Z3874" s="1">
        <v>0</v>
      </c>
      <c r="AA3874" s="1">
        <v>24948.590831456786</v>
      </c>
      <c r="AB3874" s="1"/>
      <c r="AC3874" s="1">
        <v>0</v>
      </c>
      <c r="AD3874" s="1">
        <v>2674.7935180738555</v>
      </c>
      <c r="AE3874" s="1">
        <v>13441.134961334059</v>
      </c>
      <c r="AF3874" s="1">
        <v>223.22890410212173</v>
      </c>
      <c r="AG3874" s="1">
        <v>14185.795795286876</v>
      </c>
      <c r="AH3874" s="1">
        <v>1624.1913197672109</v>
      </c>
      <c r="AI3874" s="1"/>
      <c r="AJ3874" s="1">
        <v>2935.4983539134769</v>
      </c>
      <c r="AK3874" s="1"/>
      <c r="AL3874" s="1">
        <v>72541.765625</v>
      </c>
      <c r="AM3874" s="1">
        <v>67503.6640625</v>
      </c>
      <c r="AN3874" s="1">
        <v>5038.1015625</v>
      </c>
      <c r="AO3874" t="s">
        <v>16684</v>
      </c>
    </row>
    <row r="3875" spans="1:41" x14ac:dyDescent="0.25">
      <c r="A3875" s="1">
        <v>2020</v>
      </c>
      <c r="B3875" t="s">
        <v>2872</v>
      </c>
      <c r="C3875" t="s">
        <v>7089</v>
      </c>
      <c r="D3875" t="s">
        <v>7224</v>
      </c>
      <c r="E3875" t="s">
        <v>7836</v>
      </c>
      <c r="F3875" t="s">
        <v>9566</v>
      </c>
      <c r="G3875" t="s">
        <v>11730</v>
      </c>
      <c r="H3875" t="s">
        <v>12709</v>
      </c>
      <c r="I3875" s="1">
        <v>0</v>
      </c>
      <c r="J3875" s="1">
        <v>0</v>
      </c>
      <c r="K3875" s="1"/>
      <c r="L3875" s="1"/>
      <c r="M3875" s="1">
        <v>326.20290847310116</v>
      </c>
      <c r="N3875" s="1">
        <v>1164.6972908623177</v>
      </c>
      <c r="O3875" s="1">
        <v>56.066124893814262</v>
      </c>
      <c r="P3875" s="1">
        <v>0</v>
      </c>
      <c r="Q3875" s="1">
        <v>0</v>
      </c>
      <c r="R3875" s="1">
        <v>110.00786354003833</v>
      </c>
      <c r="S3875" s="1"/>
      <c r="T3875" s="1">
        <v>0</v>
      </c>
      <c r="U3875" s="1">
        <v>0</v>
      </c>
      <c r="V3875" s="1">
        <v>611.63045338706468</v>
      </c>
      <c r="W3875" s="1">
        <v>0</v>
      </c>
      <c r="X3875" s="1">
        <v>0</v>
      </c>
      <c r="Y3875" s="1">
        <v>6876.2553722040739</v>
      </c>
      <c r="Z3875" s="1">
        <v>0</v>
      </c>
      <c r="AA3875" s="1">
        <v>17851.454166190459</v>
      </c>
      <c r="AB3875" s="1"/>
      <c r="AC3875" s="1">
        <v>0</v>
      </c>
      <c r="AD3875" s="1">
        <v>2223.0425006838414</v>
      </c>
      <c r="AE3875" s="1">
        <v>16208.207014757212</v>
      </c>
      <c r="AF3875" s="1">
        <v>0</v>
      </c>
      <c r="AG3875" s="1">
        <v>12334.547476639136</v>
      </c>
      <c r="AH3875" s="1">
        <v>1579.0259538276052</v>
      </c>
      <c r="AI3875" s="1"/>
      <c r="AJ3875" s="1">
        <v>823.97252515039997</v>
      </c>
      <c r="AK3875" s="1"/>
      <c r="AL3875" s="1">
        <v>60165.109375</v>
      </c>
      <c r="AM3875" s="1">
        <v>55980.76953125</v>
      </c>
      <c r="AN3875" s="1">
        <v>4184.33740234375</v>
      </c>
      <c r="AO3875" t="s">
        <v>16685</v>
      </c>
    </row>
    <row r="3876" spans="1:41" x14ac:dyDescent="0.25">
      <c r="A3876" s="1">
        <v>2020</v>
      </c>
      <c r="B3876" t="s">
        <v>2873</v>
      </c>
      <c r="C3876" t="s">
        <v>7089</v>
      </c>
      <c r="D3876" t="s">
        <v>7224</v>
      </c>
      <c r="E3876" t="s">
        <v>7836</v>
      </c>
      <c r="F3876" t="s">
        <v>9566</v>
      </c>
      <c r="G3876" t="s">
        <v>11730</v>
      </c>
      <c r="H3876" t="s">
        <v>12709</v>
      </c>
      <c r="I3876" s="1">
        <v>0</v>
      </c>
      <c r="J3876" s="1">
        <v>726.23194956485429</v>
      </c>
      <c r="K3876" s="1"/>
      <c r="L3876" s="1"/>
      <c r="M3876" s="1">
        <v>0</v>
      </c>
      <c r="N3876" s="1">
        <v>1376.0722507226342</v>
      </c>
      <c r="O3876" s="1">
        <v>541.78957228503384</v>
      </c>
      <c r="P3876" s="1">
        <v>0</v>
      </c>
      <c r="Q3876" s="1">
        <v>0</v>
      </c>
      <c r="R3876" s="1">
        <v>0</v>
      </c>
      <c r="S3876" s="1">
        <v>431.21177958671467</v>
      </c>
      <c r="T3876" s="1"/>
      <c r="U3876" s="1">
        <v>0</v>
      </c>
      <c r="V3876" s="1">
        <v>0</v>
      </c>
      <c r="W3876" s="1">
        <v>355.74971815903956</v>
      </c>
      <c r="X3876" s="1">
        <v>0</v>
      </c>
      <c r="Y3876" s="1">
        <v>18.865515356918767</v>
      </c>
      <c r="Z3876" s="1">
        <v>0</v>
      </c>
      <c r="AA3876" s="1">
        <v>21280.301322604369</v>
      </c>
      <c r="AB3876" s="1"/>
      <c r="AC3876" s="1">
        <v>1347.5368112084832</v>
      </c>
      <c r="AD3876" s="1">
        <v>1345.2779904262641</v>
      </c>
      <c r="AE3876" s="1">
        <v>7578.5470262365097</v>
      </c>
      <c r="AF3876" s="1">
        <v>0</v>
      </c>
      <c r="AG3876" s="1">
        <v>720.12367190981342</v>
      </c>
      <c r="AH3876" s="1">
        <v>4314.2738547650797</v>
      </c>
      <c r="AI3876" s="1"/>
      <c r="AJ3876" s="1">
        <v>1617.0441734501799</v>
      </c>
      <c r="AK3876" s="1"/>
      <c r="AL3876" s="1">
        <v>41653.02734375</v>
      </c>
      <c r="AM3876" s="1">
        <v>34664.72265625</v>
      </c>
      <c r="AN3876" s="1">
        <v>6988.302734375</v>
      </c>
      <c r="AO3876" t="s">
        <v>16686</v>
      </c>
    </row>
    <row r="3877" spans="1:41" x14ac:dyDescent="0.25">
      <c r="A3877" s="1">
        <v>2020</v>
      </c>
      <c r="B3877" t="s">
        <v>2874</v>
      </c>
      <c r="C3877" t="s">
        <v>7089</v>
      </c>
      <c r="D3877" t="s">
        <v>7224</v>
      </c>
      <c r="E3877" t="s">
        <v>7836</v>
      </c>
      <c r="F3877" t="s">
        <v>9566</v>
      </c>
      <c r="G3877" t="s">
        <v>11730</v>
      </c>
      <c r="H3877" t="s">
        <v>12709</v>
      </c>
      <c r="I3877" s="1">
        <v>0</v>
      </c>
      <c r="J3877" s="1">
        <v>0</v>
      </c>
      <c r="K3877" s="1"/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/>
      <c r="S3877" s="1">
        <v>228.88733225132697</v>
      </c>
      <c r="T3877" s="1">
        <v>0</v>
      </c>
      <c r="U3877" s="1">
        <v>0</v>
      </c>
      <c r="V3877" s="1">
        <v>0</v>
      </c>
      <c r="W3877" s="1">
        <v>400.55283143982223</v>
      </c>
      <c r="X3877" s="1">
        <v>0</v>
      </c>
      <c r="Y3877" s="1">
        <v>0</v>
      </c>
      <c r="Z3877" s="1">
        <v>857.05848246389712</v>
      </c>
      <c r="AA3877" s="1">
        <v>21955.155887638208</v>
      </c>
      <c r="AB3877" s="1"/>
      <c r="AC3877" s="1">
        <v>207.28609027010799</v>
      </c>
      <c r="AD3877" s="1">
        <v>2355.2439195785864</v>
      </c>
      <c r="AE3877" s="1">
        <v>343.33099837699046</v>
      </c>
      <c r="AF3877" s="1">
        <v>0</v>
      </c>
      <c r="AG3877" s="1">
        <v>6654.8991852073323</v>
      </c>
      <c r="AH3877" s="1">
        <v>0</v>
      </c>
      <c r="AI3877" s="1"/>
      <c r="AJ3877" s="1">
        <v>1373.3239935079619</v>
      </c>
      <c r="AK3877" s="1"/>
      <c r="AL3877" s="1">
        <v>34375.73828125</v>
      </c>
      <c r="AM3877" s="1">
        <v>31391.052734375</v>
      </c>
      <c r="AN3877" s="1">
        <v>2984.68408203125</v>
      </c>
      <c r="AO3877" t="s">
        <v>16687</v>
      </c>
    </row>
    <row r="3878" spans="1:41" x14ac:dyDescent="0.25">
      <c r="A3878" s="1">
        <v>2020</v>
      </c>
      <c r="B3878" t="s">
        <v>2875</v>
      </c>
      <c r="C3878" t="s">
        <v>7089</v>
      </c>
      <c r="D3878" t="s">
        <v>7224</v>
      </c>
      <c r="E3878" t="s">
        <v>7836</v>
      </c>
      <c r="F3878" t="s">
        <v>9566</v>
      </c>
      <c r="G3878" t="s">
        <v>11730</v>
      </c>
      <c r="H3878" t="s">
        <v>12709</v>
      </c>
      <c r="I3878" s="1">
        <v>0</v>
      </c>
      <c r="J3878" s="1">
        <v>1565.9490875623248</v>
      </c>
      <c r="K3878" s="1"/>
      <c r="L3878" s="1"/>
      <c r="M3878" s="1">
        <v>0</v>
      </c>
      <c r="N3878" s="1">
        <v>1820.5887615886609</v>
      </c>
      <c r="O3878" s="1">
        <v>0</v>
      </c>
      <c r="P3878" s="1">
        <v>0</v>
      </c>
      <c r="Q3878" s="1">
        <v>0</v>
      </c>
      <c r="R3878" s="1">
        <v>0</v>
      </c>
      <c r="S3878" s="1">
        <v>221.72730443360354</v>
      </c>
      <c r="T3878" s="1"/>
      <c r="U3878" s="1">
        <v>0</v>
      </c>
      <c r="V3878" s="1">
        <v>0</v>
      </c>
      <c r="W3878" s="1">
        <v>1496.6593049268238</v>
      </c>
      <c r="X3878" s="1">
        <v>0</v>
      </c>
      <c r="Y3878" s="1">
        <v>0</v>
      </c>
      <c r="Z3878" s="1">
        <v>728.37419506438755</v>
      </c>
      <c r="AA3878" s="1">
        <v>24580.688969509287</v>
      </c>
      <c r="AB3878" s="1"/>
      <c r="AC3878" s="1">
        <v>986.88744509917865</v>
      </c>
      <c r="AD3878" s="1">
        <v>0</v>
      </c>
      <c r="AE3878" s="1"/>
      <c r="AF3878" s="1">
        <v>0</v>
      </c>
      <c r="AG3878" s="1">
        <v>3514.377775272616</v>
      </c>
      <c r="AH3878" s="1">
        <v>0</v>
      </c>
      <c r="AI3878" s="1"/>
      <c r="AJ3878" s="1">
        <v>4767.1370453224754</v>
      </c>
      <c r="AK3878" s="1"/>
      <c r="AL3878" s="1">
        <v>39682.390625</v>
      </c>
      <c r="AM3878" s="1">
        <v>37964.00390625</v>
      </c>
      <c r="AN3878" s="1">
        <v>1718.3865966796875</v>
      </c>
      <c r="AO3878" t="s">
        <v>16688</v>
      </c>
    </row>
    <row r="3879" spans="1:41" x14ac:dyDescent="0.25">
      <c r="A3879" s="1">
        <v>2020</v>
      </c>
      <c r="B3879" t="s">
        <v>2876</v>
      </c>
      <c r="C3879" t="s">
        <v>7089</v>
      </c>
      <c r="D3879" t="s">
        <v>7224</v>
      </c>
      <c r="E3879" t="s">
        <v>7836</v>
      </c>
      <c r="F3879" t="s">
        <v>9566</v>
      </c>
      <c r="G3879" t="s">
        <v>11730</v>
      </c>
      <c r="H3879" t="s">
        <v>12709</v>
      </c>
      <c r="I3879" s="1">
        <v>0</v>
      </c>
      <c r="J3879" s="1">
        <v>1870.7662654179442</v>
      </c>
      <c r="K3879" s="1"/>
      <c r="L3879" s="1"/>
      <c r="M3879" s="1">
        <v>1652.3801085199846</v>
      </c>
      <c r="N3879" s="1">
        <v>0</v>
      </c>
      <c r="O3879" s="1">
        <v>0</v>
      </c>
      <c r="P3879" s="1"/>
      <c r="Q3879" s="1">
        <v>0</v>
      </c>
      <c r="R3879" s="1"/>
      <c r="S3879" s="1">
        <v>0</v>
      </c>
      <c r="T3879" s="1"/>
      <c r="U3879" s="1">
        <v>0</v>
      </c>
      <c r="V3879" s="1">
        <v>1062.2443554771328</v>
      </c>
      <c r="W3879" s="1">
        <v>1776.3086166589833</v>
      </c>
      <c r="X3879" s="1">
        <v>1565.187162311779</v>
      </c>
      <c r="Y3879" s="1">
        <v>7331.8631196054739</v>
      </c>
      <c r="Z3879" s="1">
        <v>1073.2548723031052</v>
      </c>
      <c r="AA3879" s="1">
        <v>10082.722236850306</v>
      </c>
      <c r="AB3879" s="1"/>
      <c r="AC3879" s="1">
        <v>0</v>
      </c>
      <c r="AD3879" s="1">
        <v>1216.4256719372177</v>
      </c>
      <c r="AE3879" s="1">
        <v>0</v>
      </c>
      <c r="AF3879" s="1">
        <v>0</v>
      </c>
      <c r="AG3879" s="1">
        <v>5618.6338977742798</v>
      </c>
      <c r="AH3879" s="1">
        <v>4852.7074530813834</v>
      </c>
      <c r="AI3879" s="1"/>
      <c r="AJ3879" s="1">
        <v>0</v>
      </c>
      <c r="AK3879" s="1"/>
      <c r="AL3879" s="1">
        <v>38102.4921875</v>
      </c>
      <c r="AM3879" s="1">
        <v>27039.486328125</v>
      </c>
      <c r="AN3879" s="1">
        <v>11063.0087890625</v>
      </c>
      <c r="AO3879" t="s">
        <v>16689</v>
      </c>
    </row>
    <row r="3880" spans="1:41" x14ac:dyDescent="0.25">
      <c r="A3880" s="1">
        <v>2020</v>
      </c>
      <c r="B3880" t="s">
        <v>2877</v>
      </c>
      <c r="C3880" t="s">
        <v>7089</v>
      </c>
      <c r="D3880" t="s">
        <v>7224</v>
      </c>
      <c r="E3880" t="s">
        <v>7836</v>
      </c>
      <c r="F3880" t="s">
        <v>9567</v>
      </c>
      <c r="G3880" t="s">
        <v>11730</v>
      </c>
      <c r="H3880" t="s">
        <v>12709</v>
      </c>
      <c r="I3880" s="1">
        <v>3570.6423831207007</v>
      </c>
      <c r="J3880" s="1">
        <v>10586.039116623873</v>
      </c>
      <c r="K3880" s="1">
        <v>0</v>
      </c>
      <c r="L3880" s="1">
        <v>400.55283143982223</v>
      </c>
      <c r="M3880" s="1">
        <v>7124.1182163225521</v>
      </c>
      <c r="N3880" s="1">
        <v>921.2715123115911</v>
      </c>
      <c r="O3880" s="1">
        <v>1358.4463169116257</v>
      </c>
      <c r="P3880" s="1">
        <v>526.3836423449892</v>
      </c>
      <c r="Q3880" s="1">
        <v>2863.7758014512124</v>
      </c>
      <c r="R3880" s="1">
        <v>2475.8682837178499</v>
      </c>
      <c r="S3880" s="1">
        <v>5607.7396401575106</v>
      </c>
      <c r="T3880" s="1">
        <v>0</v>
      </c>
      <c r="U3880" s="1">
        <v>171.66549918849523</v>
      </c>
      <c r="V3880" s="1">
        <v>3891.0846482725588</v>
      </c>
      <c r="W3880" s="1">
        <v>3147.2008184557458</v>
      </c>
      <c r="X3880" s="1">
        <v>1359.1812323537249</v>
      </c>
      <c r="Y3880" s="1">
        <v>4148.5828970553011</v>
      </c>
      <c r="Z3880" s="1">
        <v>2211.2467731651127</v>
      </c>
      <c r="AA3880" s="1">
        <v>64923.988532416726</v>
      </c>
      <c r="AB3880" s="1">
        <v>155.64338593090235</v>
      </c>
      <c r="AC3880" s="1">
        <v>1291.0018033721192</v>
      </c>
      <c r="AD3880" s="1">
        <v>5422.9935210755402</v>
      </c>
      <c r="AE3880" s="1">
        <v>5483.2518256743278</v>
      </c>
      <c r="AF3880" s="1">
        <v>3149.9566056850522</v>
      </c>
      <c r="AG3880" s="1">
        <v>43130.384452778802</v>
      </c>
      <c r="AH3880" s="1">
        <v>4997.4681868081962</v>
      </c>
      <c r="AI3880" s="1">
        <v>446.33029789008759</v>
      </c>
      <c r="AJ3880" s="1">
        <v>8743.4960920006906</v>
      </c>
      <c r="AK3880" s="1">
        <v>2282.0067025457301</v>
      </c>
      <c r="AL3880" s="1">
        <v>190390.3125</v>
      </c>
      <c r="AM3880" s="1">
        <v>158489.1875</v>
      </c>
      <c r="AN3880" s="1">
        <v>31901.126953125</v>
      </c>
      <c r="AO3880" t="s">
        <v>16690</v>
      </c>
    </row>
    <row r="3881" spans="1:41" x14ac:dyDescent="0.25">
      <c r="A3881" s="1">
        <v>2020</v>
      </c>
      <c r="B3881" t="s">
        <v>2878</v>
      </c>
      <c r="C3881" t="s">
        <v>7089</v>
      </c>
      <c r="D3881" t="s">
        <v>7224</v>
      </c>
      <c r="E3881" t="s">
        <v>7836</v>
      </c>
      <c r="F3881" t="s">
        <v>9567</v>
      </c>
      <c r="G3881" t="s">
        <v>11730</v>
      </c>
      <c r="H3881" t="s">
        <v>12709</v>
      </c>
      <c r="I3881" s="1">
        <v>731.76833377313596</v>
      </c>
      <c r="J3881" s="1">
        <v>5151.2885379901236</v>
      </c>
      <c r="K3881" s="1">
        <v>47.210860243428129</v>
      </c>
      <c r="L3881" s="1">
        <v>338.73792224659684</v>
      </c>
      <c r="M3881" s="1">
        <v>11573.594854738145</v>
      </c>
      <c r="N3881" s="1">
        <v>4904.5000983613809</v>
      </c>
      <c r="O3881" s="1">
        <v>698.72073160273624</v>
      </c>
      <c r="P3881" s="1">
        <v>850.93742066927427</v>
      </c>
      <c r="Q3881" s="1">
        <v>0</v>
      </c>
      <c r="R3881" s="1">
        <v>2215.8943505048651</v>
      </c>
      <c r="S3881" s="1">
        <v>5783.3303798199458</v>
      </c>
      <c r="T3881" s="1">
        <v>0</v>
      </c>
      <c r="U3881" s="1">
        <v>177.04072591285549</v>
      </c>
      <c r="V3881" s="1">
        <v>11738.980399528404</v>
      </c>
      <c r="W3881" s="1">
        <v>1870.7303371458395</v>
      </c>
      <c r="X3881" s="1">
        <v>3259.379979122757</v>
      </c>
      <c r="Y3881" s="1">
        <v>22601.054312942302</v>
      </c>
      <c r="Z3881" s="1">
        <v>4142.8450475382933</v>
      </c>
      <c r="AA3881" s="1">
        <v>36689.978174225529</v>
      </c>
      <c r="AB3881" s="1">
        <v>200.64615603456954</v>
      </c>
      <c r="AC3881" s="1">
        <v>1102.9637224370897</v>
      </c>
      <c r="AD3881" s="1">
        <v>1642.1746571152426</v>
      </c>
      <c r="AE3881" s="1">
        <v>5391.7221954582401</v>
      </c>
      <c r="AF3881" s="1">
        <v>6585.0778041302428</v>
      </c>
      <c r="AG3881" s="1">
        <v>27050.955171041758</v>
      </c>
      <c r="AH3881" s="1">
        <v>12962.626126307456</v>
      </c>
      <c r="AI3881" s="1">
        <v>460.30588737342424</v>
      </c>
      <c r="AJ3881" s="1">
        <v>5680.056623037447</v>
      </c>
      <c r="AK3881" s="1">
        <v>2340.4783965679494</v>
      </c>
      <c r="AL3881" s="1">
        <v>176193</v>
      </c>
      <c r="AM3881" s="1">
        <v>135353.796875</v>
      </c>
      <c r="AN3881" s="1">
        <v>40839.1953125</v>
      </c>
      <c r="AO3881" t="s">
        <v>16691</v>
      </c>
    </row>
    <row r="3882" spans="1:41" x14ac:dyDescent="0.25">
      <c r="A3882" s="1">
        <v>2020</v>
      </c>
      <c r="B3882" t="s">
        <v>2879</v>
      </c>
      <c r="C3882" t="s">
        <v>7089</v>
      </c>
      <c r="D3882" t="s">
        <v>7224</v>
      </c>
      <c r="E3882" t="s">
        <v>7836</v>
      </c>
      <c r="F3882" t="s">
        <v>9567</v>
      </c>
      <c r="G3882" t="s">
        <v>11730</v>
      </c>
      <c r="H3882" t="s">
        <v>12709</v>
      </c>
      <c r="I3882" s="1">
        <v>3070.9231664054087</v>
      </c>
      <c r="J3882" s="1">
        <v>15971.849215744089</v>
      </c>
      <c r="K3882" s="1">
        <v>0</v>
      </c>
      <c r="L3882" s="1">
        <v>0</v>
      </c>
      <c r="M3882" s="1">
        <v>5820.3417413820926</v>
      </c>
      <c r="N3882" s="1">
        <v>6228.8211878293005</v>
      </c>
      <c r="O3882" s="1">
        <v>1284.9097291927324</v>
      </c>
      <c r="P3882" s="1">
        <v>600.56946815233641</v>
      </c>
      <c r="Q3882" s="1">
        <v>0</v>
      </c>
      <c r="R3882" s="1">
        <v>2117.6924805750191</v>
      </c>
      <c r="S3882" s="1">
        <v>1175.1547134980988</v>
      </c>
      <c r="T3882" s="1">
        <v>0</v>
      </c>
      <c r="U3882" s="1">
        <v>49.888643497560793</v>
      </c>
      <c r="V3882" s="1">
        <v>6371.3340928995976</v>
      </c>
      <c r="W3882" s="1">
        <v>6374.6600024661011</v>
      </c>
      <c r="X3882" s="1">
        <v>3606.8463823419474</v>
      </c>
      <c r="Y3882" s="1">
        <v>7669.5474603583471</v>
      </c>
      <c r="Z3882" s="1">
        <v>2015.5011973014559</v>
      </c>
      <c r="AA3882" s="1">
        <v>58997.201163693229</v>
      </c>
      <c r="AB3882" s="1">
        <v>150.58166425999315</v>
      </c>
      <c r="AC3882" s="1">
        <v>2871.0193719106828</v>
      </c>
      <c r="AD3882" s="1">
        <v>8676.1227258250528</v>
      </c>
      <c r="AE3882" s="1">
        <v>4537.649285233696</v>
      </c>
      <c r="AF3882" s="1">
        <v>1112.1841590389554</v>
      </c>
      <c r="AG3882" s="1">
        <v>48376.463281323617</v>
      </c>
      <c r="AH3882" s="1">
        <v>5022.1234454211199</v>
      </c>
      <c r="AI3882" s="1">
        <v>854.75875859154155</v>
      </c>
      <c r="AJ3882" s="1">
        <v>6540.9554807913037</v>
      </c>
      <c r="AK3882" s="1">
        <v>251.66049053213999</v>
      </c>
      <c r="AL3882" s="1">
        <v>199748.765625</v>
      </c>
      <c r="AM3882" s="1">
        <v>166531.59375</v>
      </c>
      <c r="AN3882" s="1">
        <v>33217.16015625</v>
      </c>
      <c r="AO3882" t="s">
        <v>16692</v>
      </c>
    </row>
    <row r="3883" spans="1:41" x14ac:dyDescent="0.25">
      <c r="A3883" s="1">
        <v>2020</v>
      </c>
      <c r="B3883" t="s">
        <v>2880</v>
      </c>
      <c r="C3883" t="s">
        <v>7089</v>
      </c>
      <c r="D3883" t="s">
        <v>7224</v>
      </c>
      <c r="E3883" t="s">
        <v>7836</v>
      </c>
      <c r="F3883" t="s">
        <v>9567</v>
      </c>
      <c r="G3883" t="s">
        <v>11730</v>
      </c>
      <c r="H3883" t="s">
        <v>12709</v>
      </c>
      <c r="I3883" s="1">
        <v>2038.5536879961935</v>
      </c>
      <c r="J3883" s="1">
        <v>7742.8721261647752</v>
      </c>
      <c r="K3883" s="1">
        <v>0</v>
      </c>
      <c r="L3883" s="1">
        <v>0</v>
      </c>
      <c r="M3883" s="1">
        <v>6964.0702403254418</v>
      </c>
      <c r="N3883" s="1">
        <v>4739.7828585667603</v>
      </c>
      <c r="O3883" s="1">
        <v>1494.3976685859657</v>
      </c>
      <c r="P3883" s="1">
        <v>934.40250745149262</v>
      </c>
      <c r="Q3883" s="1">
        <v>0</v>
      </c>
      <c r="R3883" s="1">
        <v>3191.3269612702807</v>
      </c>
      <c r="S3883" s="1">
        <v>2765.1455365998077</v>
      </c>
      <c r="T3883" s="1">
        <v>215.60588979335733</v>
      </c>
      <c r="U3883" s="1">
        <v>48.5113252035054</v>
      </c>
      <c r="V3883" s="1">
        <v>5311.4510950593576</v>
      </c>
      <c r="W3883" s="1">
        <v>3589.8380650593995</v>
      </c>
      <c r="X3883" s="1">
        <v>2592.660824765122</v>
      </c>
      <c r="Y3883" s="1">
        <v>11276.188036192589</v>
      </c>
      <c r="Z3883" s="1">
        <v>2043.8133468440799</v>
      </c>
      <c r="AA3883" s="1">
        <v>55632.787743379988</v>
      </c>
      <c r="AB3883" s="1">
        <v>233.9323904257927</v>
      </c>
      <c r="AC3883" s="1">
        <v>3901.3885758108008</v>
      </c>
      <c r="AD3883" s="1">
        <v>4675.9964466892343</v>
      </c>
      <c r="AE3883" s="1">
        <v>7578.5470262365097</v>
      </c>
      <c r="AF3883" s="1">
        <v>0</v>
      </c>
      <c r="AG3883" s="1">
        <v>44232.626320556221</v>
      </c>
      <c r="AH3883" s="1">
        <v>6944.6657102440395</v>
      </c>
      <c r="AI3883" s="1">
        <v>620.94496260486915</v>
      </c>
      <c r="AJ3883" s="1">
        <v>7147.3352466497954</v>
      </c>
      <c r="AK3883" s="1">
        <v>244.71268491546056</v>
      </c>
      <c r="AL3883" s="1">
        <v>186161.5625</v>
      </c>
      <c r="AM3883" s="1">
        <v>155819.578125</v>
      </c>
      <c r="AN3883" s="1">
        <v>30341.96875</v>
      </c>
      <c r="AO3883" t="s">
        <v>16693</v>
      </c>
    </row>
    <row r="3884" spans="1:41" x14ac:dyDescent="0.25">
      <c r="A3884" s="1">
        <v>2020</v>
      </c>
      <c r="B3884" t="s">
        <v>2881</v>
      </c>
      <c r="C3884" t="s">
        <v>7089</v>
      </c>
      <c r="D3884" t="s">
        <v>7224</v>
      </c>
      <c r="E3884" t="s">
        <v>7836</v>
      </c>
      <c r="F3884" t="s">
        <v>9567</v>
      </c>
      <c r="G3884" t="s">
        <v>11730</v>
      </c>
      <c r="H3884" t="s">
        <v>12709</v>
      </c>
      <c r="I3884" s="1">
        <v>1123.8765126411597</v>
      </c>
      <c r="J3884" s="1">
        <v>10716.636421339161</v>
      </c>
      <c r="K3884" s="1">
        <v>0</v>
      </c>
      <c r="L3884" s="1">
        <v>0</v>
      </c>
      <c r="M3884" s="1">
        <v>27698.523753712161</v>
      </c>
      <c r="N3884" s="1">
        <v>5158.8962604223616</v>
      </c>
      <c r="O3884" s="1">
        <v>984.08057453915217</v>
      </c>
      <c r="P3884" s="1">
        <v>995.97265579207249</v>
      </c>
      <c r="Q3884" s="1">
        <v>0</v>
      </c>
      <c r="R3884" s="1">
        <v>562.82205100356157</v>
      </c>
      <c r="S3884" s="1">
        <v>1660.6533544996239</v>
      </c>
      <c r="T3884" s="1">
        <v>104.83922692548131</v>
      </c>
      <c r="U3884" s="1">
        <v>120.5651109643035</v>
      </c>
      <c r="V3884" s="1">
        <v>5465.268899625341</v>
      </c>
      <c r="W3884" s="1">
        <v>3480.6623339259795</v>
      </c>
      <c r="X3884" s="1">
        <v>3800.4219760486976</v>
      </c>
      <c r="Y3884" s="1">
        <v>18660.334000466417</v>
      </c>
      <c r="Z3884" s="1">
        <v>979.14010666126762</v>
      </c>
      <c r="AA3884" s="1">
        <v>57333.428028737966</v>
      </c>
      <c r="AB3884" s="1">
        <v>32.500160346899207</v>
      </c>
      <c r="AC3884" s="1">
        <v>3057.1118571470352</v>
      </c>
      <c r="AD3884" s="1">
        <v>4952.6553360941389</v>
      </c>
      <c r="AE3884" s="1">
        <v>21150.523158636479</v>
      </c>
      <c r="AF3884" s="1">
        <v>443.05184568582303</v>
      </c>
      <c r="AG3884" s="1">
        <v>51535.818779758847</v>
      </c>
      <c r="AH3884" s="1">
        <v>5832.6264401583348</v>
      </c>
      <c r="AI3884" s="1">
        <v>1700.4922607313069</v>
      </c>
      <c r="AJ3884" s="1">
        <v>6484.306185341019</v>
      </c>
      <c r="AK3884" s="1">
        <v>237.98504512084259</v>
      </c>
      <c r="AL3884" s="1">
        <v>234273.1875</v>
      </c>
      <c r="AM3884" s="1">
        <v>183787.75</v>
      </c>
      <c r="AN3884" s="1">
        <v>50485.44140625</v>
      </c>
      <c r="AO3884" t="s">
        <v>16694</v>
      </c>
    </row>
    <row r="3885" spans="1:41" x14ac:dyDescent="0.25">
      <c r="A3885" s="1">
        <v>2020</v>
      </c>
      <c r="B3885" t="s">
        <v>2882</v>
      </c>
      <c r="C3885" t="s">
        <v>7089</v>
      </c>
      <c r="D3885" t="s">
        <v>7224</v>
      </c>
      <c r="E3885" t="s">
        <v>7836</v>
      </c>
      <c r="F3885" t="s">
        <v>9567</v>
      </c>
      <c r="G3885" t="s">
        <v>11730</v>
      </c>
      <c r="H3885" t="s">
        <v>12709</v>
      </c>
      <c r="I3885" s="1">
        <v>1092.7797433848889</v>
      </c>
      <c r="J3885" s="1">
        <v>7390.8648470153403</v>
      </c>
      <c r="K3885" s="1">
        <v>0</v>
      </c>
      <c r="L3885" s="1">
        <v>66.259965783598673</v>
      </c>
      <c r="M3885" s="1">
        <v>34608.089820818073</v>
      </c>
      <c r="N3885" s="1">
        <v>4898.0793844960717</v>
      </c>
      <c r="O3885" s="1">
        <v>956.85184770678245</v>
      </c>
      <c r="P3885" s="1">
        <v>968.41488452951899</v>
      </c>
      <c r="Q3885" s="1">
        <v>0</v>
      </c>
      <c r="R3885" s="1">
        <v>1225.9939774550894</v>
      </c>
      <c r="S3885" s="1">
        <v>753.32484175506795</v>
      </c>
      <c r="T3885" s="1">
        <v>724.78208726367154</v>
      </c>
      <c r="U3885" s="1">
        <v>341.22047487193157</v>
      </c>
      <c r="V3885" s="1">
        <v>3340.5216595823513</v>
      </c>
      <c r="W3885" s="1">
        <v>917.44568008059696</v>
      </c>
      <c r="X3885" s="1">
        <v>4967.4586655919429</v>
      </c>
      <c r="Y3885" s="1">
        <v>18144.017399727272</v>
      </c>
      <c r="Z3885" s="1">
        <v>849.53180948491479</v>
      </c>
      <c r="AA3885" s="1">
        <v>55347.459111084456</v>
      </c>
      <c r="AB3885" s="1">
        <v>31.600906758331671</v>
      </c>
      <c r="AC3885" s="1">
        <v>2972.5240034611343</v>
      </c>
      <c r="AD3885" s="1">
        <v>3208.6965402102014</v>
      </c>
      <c r="AE3885" s="1">
        <v>20169.533584527435</v>
      </c>
      <c r="AF3885" s="1">
        <v>356.55656441321798</v>
      </c>
      <c r="AG3885" s="1">
        <v>42663.262891925719</v>
      </c>
      <c r="AH3885" s="1">
        <v>5670.8336869870673</v>
      </c>
      <c r="AI3885" s="1">
        <v>1653.4409923230314</v>
      </c>
      <c r="AJ3885" s="1">
        <v>1781.6750084367927</v>
      </c>
      <c r="AK3885" s="1">
        <v>231.40018819810612</v>
      </c>
      <c r="AL3885" s="1">
        <v>215332.609375</v>
      </c>
      <c r="AM3885" s="1">
        <v>161608.6875</v>
      </c>
      <c r="AN3885" s="1">
        <v>53723.91796875</v>
      </c>
      <c r="AO3885" t="s">
        <v>16695</v>
      </c>
    </row>
    <row r="3886" spans="1:41" x14ac:dyDescent="0.25">
      <c r="A3886" s="1">
        <v>2020</v>
      </c>
      <c r="B3886" t="s">
        <v>2883</v>
      </c>
      <c r="C3886" t="s">
        <v>7089</v>
      </c>
      <c r="D3886" t="s">
        <v>7224</v>
      </c>
      <c r="E3886" t="s">
        <v>7836</v>
      </c>
      <c r="F3886" t="s">
        <v>9568</v>
      </c>
      <c r="G3886" t="s">
        <v>11730</v>
      </c>
      <c r="H3886" t="s">
        <v>12709</v>
      </c>
      <c r="I3886" s="1">
        <v>809.35883186471574</v>
      </c>
      <c r="J3886" s="1">
        <v>10716.636421339161</v>
      </c>
      <c r="K3886" s="1">
        <v>0</v>
      </c>
      <c r="L3886" s="1">
        <v>0</v>
      </c>
      <c r="M3886" s="1">
        <v>27698.523753712161</v>
      </c>
      <c r="N3886" s="1">
        <v>5158.8962604223616</v>
      </c>
      <c r="O3886" s="1">
        <v>984.08057453915217</v>
      </c>
      <c r="P3886" s="1">
        <v>995.97265579207249</v>
      </c>
      <c r="Q3886" s="1">
        <v>0</v>
      </c>
      <c r="R3886" s="1">
        <v>562.82205100356157</v>
      </c>
      <c r="S3886" s="1">
        <v>1660.6533544996239</v>
      </c>
      <c r="T3886" s="1">
        <v>104.83922692548131</v>
      </c>
      <c r="U3886" s="1">
        <v>120.5651109643035</v>
      </c>
      <c r="V3886" s="1">
        <v>5412.8492861626</v>
      </c>
      <c r="W3886" s="1">
        <v>3480.6623339259795</v>
      </c>
      <c r="X3886" s="1">
        <v>3800.4219760486976</v>
      </c>
      <c r="Y3886" s="1">
        <v>17087.745596584198</v>
      </c>
      <c r="Z3886" s="1">
        <v>979.14010666126762</v>
      </c>
      <c r="AA3886" s="1">
        <v>57333.428028737966</v>
      </c>
      <c r="AB3886" s="1">
        <v>32.500160346899207</v>
      </c>
      <c r="AC3886" s="1">
        <v>3057.1118571470352</v>
      </c>
      <c r="AD3886" s="1">
        <v>4952.6553360941389</v>
      </c>
      <c r="AE3886" s="1">
        <v>21150.523158636479</v>
      </c>
      <c r="AF3886" s="1">
        <v>443.05184568582303</v>
      </c>
      <c r="AG3886" s="1">
        <v>51535.818779758847</v>
      </c>
      <c r="AH3886" s="1">
        <v>5832.6264401583348</v>
      </c>
      <c r="AI3886" s="1">
        <v>1700.4922607313069</v>
      </c>
      <c r="AJ3886" s="1">
        <v>6484.306185341019</v>
      </c>
      <c r="AK3886" s="1">
        <v>237.98504512084259</v>
      </c>
      <c r="AL3886" s="1">
        <v>232333.65625</v>
      </c>
      <c r="AM3886" s="1">
        <v>181848.234375</v>
      </c>
      <c r="AN3886" s="1">
        <v>50485.44140625</v>
      </c>
      <c r="AO3886" t="s">
        <v>16696</v>
      </c>
    </row>
    <row r="3887" spans="1:41" x14ac:dyDescent="0.25">
      <c r="A3887" s="1">
        <v>2020</v>
      </c>
      <c r="B3887" t="s">
        <v>2884</v>
      </c>
      <c r="C3887" t="s">
        <v>7089</v>
      </c>
      <c r="D3887" t="s">
        <v>7224</v>
      </c>
      <c r="E3887" t="s">
        <v>7836</v>
      </c>
      <c r="F3887" t="s">
        <v>9568</v>
      </c>
      <c r="G3887" t="s">
        <v>11730</v>
      </c>
      <c r="H3887" t="s">
        <v>12709</v>
      </c>
      <c r="I3887" s="1">
        <v>2595.2431323161918</v>
      </c>
      <c r="J3887" s="1">
        <v>15971.849215744089</v>
      </c>
      <c r="K3887" s="1">
        <v>0</v>
      </c>
      <c r="L3887" s="1">
        <v>0</v>
      </c>
      <c r="M3887" s="1">
        <v>5820.3417413820926</v>
      </c>
      <c r="N3887" s="1">
        <v>6228.8211878293005</v>
      </c>
      <c r="O3887" s="1">
        <v>1284.9097291927324</v>
      </c>
      <c r="P3887" s="1">
        <v>600.56946815233641</v>
      </c>
      <c r="Q3887" s="1">
        <v>0</v>
      </c>
      <c r="R3887" s="1">
        <v>2117.6924805750191</v>
      </c>
      <c r="S3887" s="1">
        <v>1119.7228873896977</v>
      </c>
      <c r="T3887" s="1">
        <v>0</v>
      </c>
      <c r="U3887" s="1">
        <v>49.888643497560793</v>
      </c>
      <c r="V3887" s="1">
        <v>6058.698593648216</v>
      </c>
      <c r="W3887" s="1">
        <v>6374.6600024661011</v>
      </c>
      <c r="X3887" s="1">
        <v>3606.8463823419474</v>
      </c>
      <c r="Y3887" s="1">
        <v>5762.6926422293564</v>
      </c>
      <c r="Z3887" s="1">
        <v>2015.5011973014559</v>
      </c>
      <c r="AA3887" s="1">
        <v>58997.201163693229</v>
      </c>
      <c r="AB3887" s="1">
        <v>150.58166425999315</v>
      </c>
      <c r="AC3887" s="1">
        <v>2871.0193719106828</v>
      </c>
      <c r="AD3887" s="1">
        <v>8676.1227258250528</v>
      </c>
      <c r="AE3887" s="1">
        <v>4537.649285233696</v>
      </c>
      <c r="AF3887" s="1">
        <v>1112.1841590389554</v>
      </c>
      <c r="AG3887" s="1">
        <v>48376.463281323617</v>
      </c>
      <c r="AH3887" s="1">
        <v>5022.1234454211199</v>
      </c>
      <c r="AI3887" s="1">
        <v>854.75875859154155</v>
      </c>
      <c r="AJ3887" s="1">
        <v>6540.9554807913037</v>
      </c>
      <c r="AK3887" s="1">
        <v>251.66049053213999</v>
      </c>
      <c r="AL3887" s="1">
        <v>196998.15625</v>
      </c>
      <c r="AM3887" s="1">
        <v>163836.421875</v>
      </c>
      <c r="AN3887" s="1">
        <v>33161.7265625</v>
      </c>
      <c r="AO3887" t="s">
        <v>16697</v>
      </c>
    </row>
    <row r="3888" spans="1:41" x14ac:dyDescent="0.25">
      <c r="A3888" s="1">
        <v>2020</v>
      </c>
      <c r="B3888" t="s">
        <v>2885</v>
      </c>
      <c r="C3888" t="s">
        <v>7089</v>
      </c>
      <c r="D3888" t="s">
        <v>7224</v>
      </c>
      <c r="E3888" t="s">
        <v>7836</v>
      </c>
      <c r="F3888" t="s">
        <v>9568</v>
      </c>
      <c r="G3888" t="s">
        <v>11730</v>
      </c>
      <c r="H3888" t="s">
        <v>12709</v>
      </c>
      <c r="I3888" s="1">
        <v>1715.1448533061575</v>
      </c>
      <c r="J3888" s="1">
        <v>7742.8721261647752</v>
      </c>
      <c r="K3888" s="1">
        <v>0</v>
      </c>
      <c r="L3888" s="1">
        <v>0</v>
      </c>
      <c r="M3888" s="1">
        <v>6964.0702403254418</v>
      </c>
      <c r="N3888" s="1">
        <v>4739.7828585667603</v>
      </c>
      <c r="O3888" s="1">
        <v>1494.3976685859657</v>
      </c>
      <c r="P3888" s="1">
        <v>934.40250745149262</v>
      </c>
      <c r="Q3888" s="1">
        <v>0</v>
      </c>
      <c r="R3888" s="1">
        <v>3191.3269612702807</v>
      </c>
      <c r="S3888" s="1">
        <v>2754.3652421101397</v>
      </c>
      <c r="T3888" s="1">
        <v>215.60588979335733</v>
      </c>
      <c r="U3888" s="1">
        <v>48.5113252035054</v>
      </c>
      <c r="V3888" s="1">
        <v>5135.7322948777719</v>
      </c>
      <c r="W3888" s="1">
        <v>3589.8380650593995</v>
      </c>
      <c r="X3888" s="1">
        <v>2592.660824765122</v>
      </c>
      <c r="Y3888" s="1">
        <v>8730.9605071820042</v>
      </c>
      <c r="Z3888" s="1">
        <v>2043.8133468440799</v>
      </c>
      <c r="AA3888" s="1">
        <v>55632.787743379988</v>
      </c>
      <c r="AB3888" s="1">
        <v>233.9323904257927</v>
      </c>
      <c r="AC3888" s="1">
        <v>3901.3885758108008</v>
      </c>
      <c r="AD3888" s="1">
        <v>4675.9964466892343</v>
      </c>
      <c r="AE3888" s="1">
        <v>7578.5470262365097</v>
      </c>
      <c r="AF3888" s="1">
        <v>0</v>
      </c>
      <c r="AG3888" s="1">
        <v>44232.626320556221</v>
      </c>
      <c r="AH3888" s="1">
        <v>6944.6657102440395</v>
      </c>
      <c r="AI3888" s="1">
        <v>620.94496260486915</v>
      </c>
      <c r="AJ3888" s="1">
        <v>7147.3352466497954</v>
      </c>
      <c r="AK3888" s="1">
        <v>244.71268491546056</v>
      </c>
      <c r="AL3888" s="1">
        <v>183106.421875</v>
      </c>
      <c r="AM3888" s="1">
        <v>152775.234375</v>
      </c>
      <c r="AN3888" s="1">
        <v>30331.189453125</v>
      </c>
      <c r="AO3888" t="s">
        <v>16698</v>
      </c>
    </row>
    <row r="3889" spans="1:41" x14ac:dyDescent="0.25">
      <c r="A3889" s="1">
        <v>2020</v>
      </c>
      <c r="B3889" t="s">
        <v>2886</v>
      </c>
      <c r="C3889" t="s">
        <v>7089</v>
      </c>
      <c r="D3889" t="s">
        <v>7224</v>
      </c>
      <c r="E3889" t="s">
        <v>7836</v>
      </c>
      <c r="F3889" t="s">
        <v>9568</v>
      </c>
      <c r="G3889" t="s">
        <v>11730</v>
      </c>
      <c r="H3889" t="s">
        <v>12709</v>
      </c>
      <c r="I3889" s="1">
        <v>531.85827956489754</v>
      </c>
      <c r="J3889" s="1">
        <v>5151.2885379901236</v>
      </c>
      <c r="K3889" s="1">
        <v>47.210860243428129</v>
      </c>
      <c r="L3889" s="1">
        <v>245.87159831814802</v>
      </c>
      <c r="M3889" s="1">
        <v>11573.594854738145</v>
      </c>
      <c r="N3889" s="1">
        <v>4904.5000983613809</v>
      </c>
      <c r="O3889" s="1">
        <v>698.72073160273624</v>
      </c>
      <c r="P3889" s="1">
        <v>850.93742066927427</v>
      </c>
      <c r="Q3889" s="1">
        <v>0</v>
      </c>
      <c r="R3889" s="1">
        <v>2215.8943505048651</v>
      </c>
      <c r="S3889" s="1">
        <v>5734.2865579275667</v>
      </c>
      <c r="T3889" s="1">
        <v>0</v>
      </c>
      <c r="U3889" s="1">
        <v>177.04072591285549</v>
      </c>
      <c r="V3889" s="1">
        <v>11590.266189761605</v>
      </c>
      <c r="W3889" s="1">
        <v>1870.7303371458395</v>
      </c>
      <c r="X3889" s="1">
        <v>3259.379979122757</v>
      </c>
      <c r="Y3889" s="1">
        <v>22601.054312942302</v>
      </c>
      <c r="Z3889" s="1">
        <v>4142.8450475382933</v>
      </c>
      <c r="AA3889" s="1">
        <v>36689.978174225529</v>
      </c>
      <c r="AB3889" s="1">
        <v>200.64615603456954</v>
      </c>
      <c r="AC3889" s="1">
        <v>1102.9637224370897</v>
      </c>
      <c r="AD3889" s="1">
        <v>1642.1746571152426</v>
      </c>
      <c r="AE3889" s="1">
        <v>5391.7221954582401</v>
      </c>
      <c r="AF3889" s="1">
        <v>6585.0778041302428</v>
      </c>
      <c r="AG3889" s="1">
        <v>27050.955171041758</v>
      </c>
      <c r="AH3889" s="1">
        <v>12962.626126307456</v>
      </c>
      <c r="AI3889" s="1">
        <v>460.30588737342424</v>
      </c>
      <c r="AJ3889" s="1">
        <v>5680.056623037447</v>
      </c>
      <c r="AK3889" s="1">
        <v>2340.4783965679494</v>
      </c>
      <c r="AL3889" s="1">
        <v>175702.46875</v>
      </c>
      <c r="AM3889" s="1">
        <v>134912.296875</v>
      </c>
      <c r="AN3889" s="1">
        <v>40790.15234375</v>
      </c>
      <c r="AO3889" t="s">
        <v>16699</v>
      </c>
    </row>
    <row r="3890" spans="1:41" x14ac:dyDescent="0.25">
      <c r="A3890" s="1">
        <v>2020</v>
      </c>
      <c r="B3890" t="s">
        <v>2887</v>
      </c>
      <c r="C3890" t="s">
        <v>7089</v>
      </c>
      <c r="D3890" t="s">
        <v>7224</v>
      </c>
      <c r="E3890" t="s">
        <v>7836</v>
      </c>
      <c r="F3890" t="s">
        <v>9568</v>
      </c>
      <c r="G3890" t="s">
        <v>11730</v>
      </c>
      <c r="H3890" t="s">
        <v>12709</v>
      </c>
      <c r="I3890" s="1">
        <v>786.96451669135649</v>
      </c>
      <c r="J3890" s="1">
        <v>7390.8648470153403</v>
      </c>
      <c r="K3890" s="1">
        <v>0</v>
      </c>
      <c r="L3890" s="1">
        <v>66.259965783598673</v>
      </c>
      <c r="M3890" s="1">
        <v>34608.089820818073</v>
      </c>
      <c r="N3890" s="1">
        <v>4898.0793844960717</v>
      </c>
      <c r="O3890" s="1">
        <v>956.85184770678245</v>
      </c>
      <c r="P3890" s="1">
        <v>968.41488452951899</v>
      </c>
      <c r="Q3890" s="1">
        <v>0</v>
      </c>
      <c r="R3890" s="1">
        <v>1225.9939774550894</v>
      </c>
      <c r="S3890" s="1">
        <v>753.32484175506795</v>
      </c>
      <c r="T3890" s="1">
        <v>724.78208726367154</v>
      </c>
      <c r="U3890" s="1">
        <v>260.09381153467126</v>
      </c>
      <c r="V3890" s="1">
        <v>3340.5216595823513</v>
      </c>
      <c r="W3890" s="1">
        <v>917.44568008059696</v>
      </c>
      <c r="X3890" s="1">
        <v>4967.4586655919429</v>
      </c>
      <c r="Y3890" s="1">
        <v>16614.941266259611</v>
      </c>
      <c r="Z3890" s="1">
        <v>849.53180948491479</v>
      </c>
      <c r="AA3890" s="1">
        <v>55347.459111084456</v>
      </c>
      <c r="AB3890" s="1">
        <v>31.600906758331671</v>
      </c>
      <c r="AC3890" s="1">
        <v>2972.5240034611343</v>
      </c>
      <c r="AD3890" s="1">
        <v>3208.6965402102014</v>
      </c>
      <c r="AE3890" s="1">
        <v>20169.533584527435</v>
      </c>
      <c r="AF3890" s="1">
        <v>356.55656441321798</v>
      </c>
      <c r="AG3890" s="1">
        <v>42663.262891925719</v>
      </c>
      <c r="AH3890" s="1">
        <v>5670.8336869870673</v>
      </c>
      <c r="AI3890" s="1">
        <v>1653.4409923230314</v>
      </c>
      <c r="AJ3890" s="1">
        <v>1781.6750084367927</v>
      </c>
      <c r="AK3890" s="1">
        <v>231.40018819810612</v>
      </c>
      <c r="AL3890" s="1">
        <v>213416.59375</v>
      </c>
      <c r="AM3890" s="1">
        <v>159692.671875</v>
      </c>
      <c r="AN3890" s="1">
        <v>53723.91796875</v>
      </c>
      <c r="AO3890" t="s">
        <v>16700</v>
      </c>
    </row>
    <row r="3891" spans="1:41" x14ac:dyDescent="0.25">
      <c r="A3891" s="1">
        <v>2020</v>
      </c>
      <c r="B3891" t="s">
        <v>2888</v>
      </c>
      <c r="C3891" t="s">
        <v>7089</v>
      </c>
      <c r="D3891" t="s">
        <v>7224</v>
      </c>
      <c r="E3891" t="s">
        <v>7836</v>
      </c>
      <c r="F3891" t="s">
        <v>9568</v>
      </c>
      <c r="G3891" t="s">
        <v>11730</v>
      </c>
      <c r="H3891" t="s">
        <v>12709</v>
      </c>
      <c r="I3891" s="1">
        <v>2713.9980427703276</v>
      </c>
      <c r="J3891" s="1">
        <v>10586.039116623873</v>
      </c>
      <c r="K3891" s="1">
        <v>0</v>
      </c>
      <c r="L3891" s="1">
        <v>400.55283143982223</v>
      </c>
      <c r="M3891" s="1">
        <v>7124.1182163225521</v>
      </c>
      <c r="N3891" s="1">
        <v>921.2715123115911</v>
      </c>
      <c r="O3891" s="1">
        <v>1358.4463169116257</v>
      </c>
      <c r="P3891" s="1">
        <v>526.3836423449892</v>
      </c>
      <c r="Q3891" s="1">
        <v>2863.7758014512124</v>
      </c>
      <c r="R3891" s="1">
        <v>2475.8682837178499</v>
      </c>
      <c r="S3891" s="1">
        <v>5561.285913702357</v>
      </c>
      <c r="T3891" s="1">
        <v>0</v>
      </c>
      <c r="U3891" s="1">
        <v>171.66549918849523</v>
      </c>
      <c r="V3891" s="1">
        <v>3872.7736616924526</v>
      </c>
      <c r="W3891" s="1">
        <v>3147.2008184557458</v>
      </c>
      <c r="X3891" s="1">
        <v>1359.1812323537249</v>
      </c>
      <c r="Y3891" s="1">
        <v>4148.5828970553011</v>
      </c>
      <c r="Z3891" s="1">
        <v>2211.2467731651127</v>
      </c>
      <c r="AA3891" s="1">
        <v>64923.988532416726</v>
      </c>
      <c r="AB3891" s="1">
        <v>155.64338593090235</v>
      </c>
      <c r="AC3891" s="1">
        <v>1291.0018033721192</v>
      </c>
      <c r="AD3891" s="1">
        <v>5422.9935210755402</v>
      </c>
      <c r="AE3891" s="1">
        <v>5483.2518256743278</v>
      </c>
      <c r="AF3891" s="1">
        <v>3149.9566056850522</v>
      </c>
      <c r="AG3891" s="1">
        <v>43130.384452778802</v>
      </c>
      <c r="AH3891" s="1">
        <v>4997.4681868081962</v>
      </c>
      <c r="AI3891" s="1">
        <v>446.33029789008759</v>
      </c>
      <c r="AJ3891" s="1">
        <v>8743.4960920006906</v>
      </c>
      <c r="AK3891" s="1">
        <v>2282.0067025457301</v>
      </c>
      <c r="AL3891" s="1">
        <v>189468.890625</v>
      </c>
      <c r="AM3891" s="1">
        <v>157614.234375</v>
      </c>
      <c r="AN3891" s="1">
        <v>31854.673828125</v>
      </c>
      <c r="AO3891" t="s">
        <v>16701</v>
      </c>
    </row>
    <row r="3892" spans="1:41" x14ac:dyDescent="0.25">
      <c r="A3892" s="1">
        <v>2020</v>
      </c>
      <c r="B3892" t="s">
        <v>2889</v>
      </c>
      <c r="C3892" t="s">
        <v>7089</v>
      </c>
      <c r="D3892" t="s">
        <v>7224</v>
      </c>
      <c r="E3892" t="s">
        <v>7836</v>
      </c>
      <c r="F3892" t="s">
        <v>9569</v>
      </c>
      <c r="G3892" t="s">
        <v>11730</v>
      </c>
      <c r="H3892" t="s">
        <v>12709</v>
      </c>
      <c r="I3892" s="1">
        <v>0</v>
      </c>
      <c r="J3892" s="1">
        <v>3066.7204136672717</v>
      </c>
      <c r="K3892" s="1"/>
      <c r="L3892" s="1"/>
      <c r="M3892" s="1">
        <v>177.04072591285549</v>
      </c>
      <c r="N3892" s="1">
        <v>245.41125766308687</v>
      </c>
      <c r="O3892" s="1">
        <v>0</v>
      </c>
      <c r="P3892" s="1"/>
      <c r="Q3892" s="1">
        <v>0</v>
      </c>
      <c r="R3892" s="1">
        <v>2215.8943505048651</v>
      </c>
      <c r="S3892" s="1">
        <v>4130.9502712999611</v>
      </c>
      <c r="T3892" s="1"/>
      <c r="U3892" s="1">
        <v>0</v>
      </c>
      <c r="V3892" s="1">
        <v>8497.9548438170623</v>
      </c>
      <c r="W3892" s="1">
        <v>0</v>
      </c>
      <c r="X3892" s="1">
        <v>1488.4674932891714</v>
      </c>
      <c r="Y3892" s="1">
        <v>11237.383728548066</v>
      </c>
      <c r="Z3892" s="1">
        <v>1609.8823084546577</v>
      </c>
      <c r="AA3892" s="1">
        <v>18310.730411698798</v>
      </c>
      <c r="AB3892" s="1"/>
      <c r="AC3892" s="1">
        <v>855.10670615909191</v>
      </c>
      <c r="AD3892" s="1">
        <v>425.74898517802495</v>
      </c>
      <c r="AE3892" s="1">
        <v>2297.6404422545688</v>
      </c>
      <c r="AF3892" s="1">
        <v>3073.1054745642259</v>
      </c>
      <c r="AG3892" s="1">
        <v>11865.979970272558</v>
      </c>
      <c r="AH3892" s="1">
        <v>3174.9303513705418</v>
      </c>
      <c r="AI3892" s="1"/>
      <c r="AJ3892" s="1">
        <v>250.80769504321194</v>
      </c>
      <c r="AK3892" s="1">
        <v>2085.5397512534378</v>
      </c>
      <c r="AL3892" s="1">
        <v>75009.2890625</v>
      </c>
      <c r="AM3892" s="1">
        <v>63526.6171875</v>
      </c>
      <c r="AN3892" s="1">
        <v>11482.677734375</v>
      </c>
      <c r="AO3892" t="s">
        <v>16702</v>
      </c>
    </row>
    <row r="3893" spans="1:41" x14ac:dyDescent="0.25">
      <c r="A3893" s="1">
        <v>2020</v>
      </c>
      <c r="B3893" t="s">
        <v>2890</v>
      </c>
      <c r="C3893" t="s">
        <v>7089</v>
      </c>
      <c r="D3893" t="s">
        <v>7224</v>
      </c>
      <c r="E3893" t="s">
        <v>7836</v>
      </c>
      <c r="F3893" t="s">
        <v>9569</v>
      </c>
      <c r="G3893" t="s">
        <v>11730</v>
      </c>
      <c r="H3893" t="s">
        <v>12709</v>
      </c>
      <c r="I3893" s="1">
        <v>2.0387681779568823</v>
      </c>
      <c r="J3893" s="1">
        <v>3432.1932334881335</v>
      </c>
      <c r="K3893" s="1"/>
      <c r="L3893" s="1"/>
      <c r="M3893" s="1">
        <v>27401.044311740498</v>
      </c>
      <c r="N3893" s="1">
        <v>1987.5747090083848</v>
      </c>
      <c r="O3893" s="1">
        <v>0</v>
      </c>
      <c r="P3893" s="1">
        <v>0</v>
      </c>
      <c r="Q3893" s="1">
        <v>0</v>
      </c>
      <c r="R3893" s="1">
        <v>290.36722536313079</v>
      </c>
      <c r="S3893" s="1">
        <v>203.87681779568823</v>
      </c>
      <c r="T3893" s="1">
        <v>0</v>
      </c>
      <c r="U3893" s="1">
        <v>0</v>
      </c>
      <c r="V3893" s="1">
        <v>1086.6634388510181</v>
      </c>
      <c r="W3893" s="1">
        <v>662.5996578359867</v>
      </c>
      <c r="X3893" s="1">
        <v>4840.0356544696378</v>
      </c>
      <c r="Y3893" s="1">
        <v>7368.5159487717629</v>
      </c>
      <c r="Z3893" s="1">
        <v>633.84716506828306</v>
      </c>
      <c r="AA3893" s="1">
        <v>14395.742104553545</v>
      </c>
      <c r="AB3893" s="1"/>
      <c r="AC3893" s="1">
        <v>0</v>
      </c>
      <c r="AD3893" s="1">
        <v>848.56433141436321</v>
      </c>
      <c r="AE3893" s="1">
        <v>3961.3265697702218</v>
      </c>
      <c r="AF3893" s="1">
        <v>6.0785704301458452</v>
      </c>
      <c r="AG3893" s="1">
        <v>17147.059760706357</v>
      </c>
      <c r="AH3893" s="1">
        <v>1449.5641745273431</v>
      </c>
      <c r="AI3893" s="1"/>
      <c r="AJ3893" s="1">
        <v>134.62966313933674</v>
      </c>
      <c r="AK3893" s="1"/>
      <c r="AL3893" s="1">
        <v>85851.7265625</v>
      </c>
      <c r="AM3893" s="1">
        <v>50446.03515625</v>
      </c>
      <c r="AN3893" s="1">
        <v>35405.68359375</v>
      </c>
      <c r="AO3893" t="s">
        <v>16703</v>
      </c>
    </row>
    <row r="3894" spans="1:41" x14ac:dyDescent="0.25">
      <c r="A3894" s="1">
        <v>2020</v>
      </c>
      <c r="B3894" t="s">
        <v>2891</v>
      </c>
      <c r="C3894" t="s">
        <v>7089</v>
      </c>
      <c r="D3894" t="s">
        <v>7224</v>
      </c>
      <c r="E3894" t="s">
        <v>7836</v>
      </c>
      <c r="F3894" t="s">
        <v>9569</v>
      </c>
      <c r="G3894" t="s">
        <v>11730</v>
      </c>
      <c r="H3894" t="s">
        <v>12709</v>
      </c>
      <c r="I3894" s="1">
        <v>0</v>
      </c>
      <c r="J3894" s="1">
        <v>3782.5879551115527</v>
      </c>
      <c r="K3894" s="1"/>
      <c r="L3894" s="1"/>
      <c r="M3894" s="1">
        <v>4096.5119060737889</v>
      </c>
      <c r="N3894" s="1">
        <v>2124.6559000851707</v>
      </c>
      <c r="O3894" s="1">
        <v>0</v>
      </c>
      <c r="P3894" s="1">
        <v>0</v>
      </c>
      <c r="Q3894" s="1">
        <v>0</v>
      </c>
      <c r="R3894" s="1">
        <v>2921.3425709974167</v>
      </c>
      <c r="S3894" s="1">
        <v>1185.8323938634653</v>
      </c>
      <c r="T3894" s="1"/>
      <c r="U3894" s="1">
        <v>0</v>
      </c>
      <c r="V3894" s="1">
        <v>2587.2706775202878</v>
      </c>
      <c r="W3894" s="1">
        <v>2479.4677326236092</v>
      </c>
      <c r="X3894" s="1">
        <v>2371.6647877269306</v>
      </c>
      <c r="Y3894" s="1">
        <v>7950.2732392794142</v>
      </c>
      <c r="Z3894" s="1">
        <v>1853.7435363563025</v>
      </c>
      <c r="AA3894" s="1">
        <v>6321.5646887412368</v>
      </c>
      <c r="AB3894" s="1"/>
      <c r="AC3894" s="1">
        <v>0</v>
      </c>
      <c r="AD3894" s="1">
        <v>2444.4605283964443</v>
      </c>
      <c r="AE3894" s="1">
        <v>0</v>
      </c>
      <c r="AF3894" s="1">
        <v>0</v>
      </c>
      <c r="AG3894" s="1">
        <v>23294.060333274327</v>
      </c>
      <c r="AH3894" s="1">
        <v>1722.691059448925</v>
      </c>
      <c r="AI3894" s="1"/>
      <c r="AJ3894" s="1">
        <v>2910.679512210324</v>
      </c>
      <c r="AK3894" s="1"/>
      <c r="AL3894" s="1">
        <v>68046.8046875</v>
      </c>
      <c r="AM3894" s="1">
        <v>53746.17578125</v>
      </c>
      <c r="AN3894" s="1">
        <v>14300.62890625</v>
      </c>
      <c r="AO3894" t="s">
        <v>16704</v>
      </c>
    </row>
    <row r="3895" spans="1:41" x14ac:dyDescent="0.25">
      <c r="A3895" s="1">
        <v>2020</v>
      </c>
      <c r="B3895" t="s">
        <v>2892</v>
      </c>
      <c r="C3895" t="s">
        <v>7089</v>
      </c>
      <c r="D3895" t="s">
        <v>7224</v>
      </c>
      <c r="E3895" t="s">
        <v>7836</v>
      </c>
      <c r="F3895" t="s">
        <v>9569</v>
      </c>
      <c r="G3895" t="s">
        <v>11730</v>
      </c>
      <c r="H3895" t="s">
        <v>12709</v>
      </c>
      <c r="I3895" s="1">
        <v>2217.2730443360351</v>
      </c>
      <c r="J3895" s="1">
        <v>13671.428432245451</v>
      </c>
      <c r="K3895" s="1"/>
      <c r="L3895" s="1"/>
      <c r="M3895" s="1">
        <v>4046.5233059132643</v>
      </c>
      <c r="N3895" s="1">
        <v>2656.2281614765097</v>
      </c>
      <c r="O3895" s="1">
        <v>0</v>
      </c>
      <c r="P3895" s="1">
        <v>0</v>
      </c>
      <c r="Q3895" s="1">
        <v>0</v>
      </c>
      <c r="R3895" s="1">
        <v>2117.6924805750191</v>
      </c>
      <c r="S3895" s="1">
        <v>454.54097408888725</v>
      </c>
      <c r="T3895" s="1"/>
      <c r="U3895" s="1">
        <v>0</v>
      </c>
      <c r="V3895" s="1">
        <v>2660.7276532032424</v>
      </c>
      <c r="W3895" s="1">
        <v>4656.2733931056737</v>
      </c>
      <c r="X3895" s="1">
        <v>3485.0957003268986</v>
      </c>
      <c r="Y3895" s="1">
        <v>1170.4162198148049</v>
      </c>
      <c r="Z3895" s="1">
        <v>1045.4442404044407</v>
      </c>
      <c r="AA3895" s="1">
        <v>7764.8902012647959</v>
      </c>
      <c r="AB3895" s="1"/>
      <c r="AC3895" s="1">
        <v>1271.1626363178489</v>
      </c>
      <c r="AD3895" s="1">
        <v>8290.9519898978979</v>
      </c>
      <c r="AE3895" s="1">
        <v>3899.074648464918</v>
      </c>
      <c r="AF3895" s="1">
        <v>0</v>
      </c>
      <c r="AG3895" s="1">
        <v>30161.565222103087</v>
      </c>
      <c r="AH3895" s="1">
        <v>3093.0958968487694</v>
      </c>
      <c r="AI3895" s="1"/>
      <c r="AJ3895" s="1">
        <v>443.45460886720707</v>
      </c>
      <c r="AK3895" s="1">
        <v>0</v>
      </c>
      <c r="AL3895" s="1">
        <v>93105.84375</v>
      </c>
      <c r="AM3895" s="1">
        <v>69079.359375</v>
      </c>
      <c r="AN3895" s="1">
        <v>24026.48046875</v>
      </c>
      <c r="AO3895" t="s">
        <v>16705</v>
      </c>
    </row>
    <row r="3896" spans="1:41" x14ac:dyDescent="0.25">
      <c r="A3896" s="1">
        <v>2020</v>
      </c>
      <c r="B3896" t="s">
        <v>2893</v>
      </c>
      <c r="C3896" t="s">
        <v>7089</v>
      </c>
      <c r="D3896" t="s">
        <v>7224</v>
      </c>
      <c r="E3896" t="s">
        <v>7836</v>
      </c>
      <c r="F3896" t="s">
        <v>9569</v>
      </c>
      <c r="G3896" t="s">
        <v>11730</v>
      </c>
      <c r="H3896" t="s">
        <v>12709</v>
      </c>
      <c r="I3896" s="1">
        <v>2861.0916531415874</v>
      </c>
      <c r="J3896" s="1">
        <v>10357.151784372545</v>
      </c>
      <c r="K3896" s="1"/>
      <c r="L3896" s="1">
        <v>0</v>
      </c>
      <c r="M3896" s="1">
        <v>3204.4226515185778</v>
      </c>
      <c r="N3896" s="1">
        <v>242.73501585253226</v>
      </c>
      <c r="O3896" s="1">
        <v>0</v>
      </c>
      <c r="P3896" s="1">
        <v>0</v>
      </c>
      <c r="Q3896" s="1">
        <v>2863.7758014512124</v>
      </c>
      <c r="R3896" s="1">
        <v>2475.8682837178499</v>
      </c>
      <c r="S3896" s="1">
        <v>3433.3099837699046</v>
      </c>
      <c r="T3896" s="1">
        <v>0</v>
      </c>
      <c r="U3896" s="1">
        <v>0</v>
      </c>
      <c r="V3896" s="1">
        <v>3295.9775844191086</v>
      </c>
      <c r="W3896" s="1">
        <v>2517.7606547645969</v>
      </c>
      <c r="X3896" s="1">
        <v>1213.7603959610885</v>
      </c>
      <c r="Y3896" s="1">
        <v>411.99719805238857</v>
      </c>
      <c r="Z3896" s="1">
        <v>1230.6480773840574</v>
      </c>
      <c r="AA3896" s="1">
        <v>17330.736110679278</v>
      </c>
      <c r="AB3896" s="1"/>
      <c r="AC3896" s="1">
        <v>841.58152649663839</v>
      </c>
      <c r="AD3896" s="1">
        <v>2675.6305815885962</v>
      </c>
      <c r="AE3896" s="1">
        <v>4468.8689466028973</v>
      </c>
      <c r="AF3896" s="1">
        <v>0</v>
      </c>
      <c r="AG3896" s="1">
        <v>15113.430548555121</v>
      </c>
      <c r="AH3896" s="1">
        <v>3192.9782849060111</v>
      </c>
      <c r="AI3896" s="1"/>
      <c r="AJ3896" s="1">
        <v>4720.8012276836189</v>
      </c>
      <c r="AK3896" s="1">
        <v>2022.2195804404739</v>
      </c>
      <c r="AL3896" s="1">
        <v>84474.7421875</v>
      </c>
      <c r="AM3896" s="1">
        <v>66214.6640625</v>
      </c>
      <c r="AN3896" s="1">
        <v>18260.08203125</v>
      </c>
      <c r="AO3896" t="s">
        <v>16706</v>
      </c>
    </row>
    <row r="3897" spans="1:41" x14ac:dyDescent="0.25">
      <c r="A3897" s="1">
        <v>2020</v>
      </c>
      <c r="B3897" t="s">
        <v>2894</v>
      </c>
      <c r="C3897" t="s">
        <v>7089</v>
      </c>
      <c r="D3897" t="s">
        <v>7224</v>
      </c>
      <c r="E3897" t="s">
        <v>7836</v>
      </c>
      <c r="F3897" t="s">
        <v>9569</v>
      </c>
      <c r="G3897" t="s">
        <v>11730</v>
      </c>
      <c r="H3897" t="s">
        <v>12709</v>
      </c>
      <c r="I3897" s="1">
        <v>2.0967845385096262</v>
      </c>
      <c r="J3897" s="1">
        <v>4710.1830367090943</v>
      </c>
      <c r="K3897" s="1"/>
      <c r="L3897" s="1"/>
      <c r="M3897" s="1">
        <v>19500.096208139523</v>
      </c>
      <c r="N3897" s="1">
        <v>1577.7282974838665</v>
      </c>
      <c r="O3897" s="1">
        <v>0</v>
      </c>
      <c r="P3897" s="1">
        <v>0</v>
      </c>
      <c r="Q3897" s="1">
        <v>0</v>
      </c>
      <c r="R3897" s="1">
        <v>0</v>
      </c>
      <c r="S3897" s="1">
        <v>1660.6533544996239</v>
      </c>
      <c r="T3897" s="1">
        <v>0</v>
      </c>
      <c r="U3897" s="1">
        <v>0</v>
      </c>
      <c r="V3897" s="1">
        <v>1572.5884038822196</v>
      </c>
      <c r="W3897" s="1">
        <v>1121.7797281026501</v>
      </c>
      <c r="X3897" s="1">
        <v>3669.3729423918458</v>
      </c>
      <c r="Y3897" s="1">
        <v>7578.1986790814908</v>
      </c>
      <c r="Z3897" s="1">
        <v>847.58229893142516</v>
      </c>
      <c r="AA3897" s="1">
        <v>12818.692276178599</v>
      </c>
      <c r="AB3897" s="1"/>
      <c r="AC3897" s="1">
        <v>0</v>
      </c>
      <c r="AD3897" s="1">
        <v>2031.8083459952568</v>
      </c>
      <c r="AE3897" s="1">
        <v>0</v>
      </c>
      <c r="AF3897" s="1">
        <v>146.54862772246759</v>
      </c>
      <c r="AG3897" s="1">
        <v>20134.373531038684</v>
      </c>
      <c r="AH3897" s="1">
        <v>1490.7895348519901</v>
      </c>
      <c r="AI3897" s="1"/>
      <c r="AJ3897" s="1">
        <v>1467.7491769567384</v>
      </c>
      <c r="AK3897" s="1"/>
      <c r="AL3897" s="1">
        <v>80330.2421875</v>
      </c>
      <c r="AM3897" s="1">
        <v>50855.7421875</v>
      </c>
      <c r="AN3897" s="1">
        <v>29474.5</v>
      </c>
      <c r="AO3897" t="s">
        <v>16707</v>
      </c>
    </row>
    <row r="3898" spans="1:41" x14ac:dyDescent="0.25">
      <c r="A3898" s="1">
        <v>2020</v>
      </c>
      <c r="B3898" t="s">
        <v>2895</v>
      </c>
      <c r="C3898" t="s">
        <v>7090</v>
      </c>
      <c r="D3898" t="s">
        <v>7224</v>
      </c>
      <c r="E3898" t="s">
        <v>7837</v>
      </c>
      <c r="F3898" t="s">
        <v>9570</v>
      </c>
      <c r="G3898" t="s">
        <v>11730</v>
      </c>
      <c r="H3898" t="s">
        <v>12709</v>
      </c>
      <c r="I3898" s="1">
        <v>5707.3056296868381</v>
      </c>
      <c r="J3898" s="1">
        <v>24068.075204557659</v>
      </c>
      <c r="K3898" s="1">
        <v>694.67305338277743</v>
      </c>
      <c r="L3898" s="1">
        <v>1012.8264452121218</v>
      </c>
      <c r="M3898" s="1">
        <v>4804.3451039553529</v>
      </c>
      <c r="N3898" s="1">
        <v>6108.2017921250381</v>
      </c>
      <c r="O3898" s="1">
        <v>8202.177551226303</v>
      </c>
      <c r="P3898" s="1">
        <v>6988.604097939161</v>
      </c>
      <c r="Q3898" s="1">
        <v>1366.9331627806471</v>
      </c>
      <c r="R3898" s="1">
        <v>4670.5573018399737</v>
      </c>
      <c r="S3898" s="1">
        <v>6550.9190341588946</v>
      </c>
      <c r="T3898" s="1">
        <v>7009.674550196889</v>
      </c>
      <c r="U3898" s="1">
        <v>836.58319937860006</v>
      </c>
      <c r="V3898" s="1">
        <v>1636.5444255969878</v>
      </c>
      <c r="W3898" s="1">
        <v>1390.4905434268114</v>
      </c>
      <c r="X3898" s="1">
        <v>10891.311489929109</v>
      </c>
      <c r="Y3898" s="1">
        <v>21126.300766797482</v>
      </c>
      <c r="Z3898" s="1">
        <v>9767.2570062770283</v>
      </c>
      <c r="AA3898" s="1">
        <v>92083.626373821142</v>
      </c>
      <c r="AB3898" s="1">
        <v>719.85065993042338</v>
      </c>
      <c r="AC3898" s="1">
        <v>8996.7237494939218</v>
      </c>
      <c r="AD3898" s="1">
        <v>8716.8168398966827</v>
      </c>
      <c r="AE3898" s="1">
        <v>8881.6214875361857</v>
      </c>
      <c r="AF3898" s="1">
        <v>20525.586470629394</v>
      </c>
      <c r="AG3898" s="1">
        <v>84856.545122195705</v>
      </c>
      <c r="AH3898" s="1">
        <v>13750.406484998468</v>
      </c>
      <c r="AI3898" s="1">
        <v>843.44981934613986</v>
      </c>
      <c r="AJ3898" s="1">
        <v>20589.559972668118</v>
      </c>
      <c r="AK3898" s="1">
        <v>712.41182163225517</v>
      </c>
      <c r="AL3898" s="1">
        <v>383509.34375</v>
      </c>
      <c r="AM3898" s="1">
        <v>319222.84375</v>
      </c>
      <c r="AN3898" s="1">
        <v>64286.5234375</v>
      </c>
      <c r="AO3898" t="s">
        <v>16708</v>
      </c>
    </row>
    <row r="3899" spans="1:41" x14ac:dyDescent="0.25">
      <c r="A3899" s="1">
        <v>2020</v>
      </c>
      <c r="B3899" t="s">
        <v>2896</v>
      </c>
      <c r="C3899" t="s">
        <v>7090</v>
      </c>
      <c r="D3899" t="s">
        <v>7224</v>
      </c>
      <c r="E3899" t="s">
        <v>7837</v>
      </c>
      <c r="F3899" t="s">
        <v>9570</v>
      </c>
      <c r="G3899" t="s">
        <v>11730</v>
      </c>
      <c r="H3899" t="s">
        <v>12709</v>
      </c>
      <c r="I3899" s="1">
        <v>6509.9136581705998</v>
      </c>
      <c r="J3899" s="1">
        <v>35549.261560709114</v>
      </c>
      <c r="K3899" s="1">
        <v>721.11262584418694</v>
      </c>
      <c r="L3899" s="1">
        <v>981.14332211869555</v>
      </c>
      <c r="M3899" s="1">
        <v>9401.2377079847902</v>
      </c>
      <c r="N3899" s="1">
        <v>8099.2205722142808</v>
      </c>
      <c r="O3899" s="1">
        <v>7798.1492969298361</v>
      </c>
      <c r="P3899" s="1">
        <v>8209.45344665417</v>
      </c>
      <c r="Q3899" s="1">
        <v>3805.7468117492735</v>
      </c>
      <c r="R3899" s="1">
        <v>3852.152049151859</v>
      </c>
      <c r="S3899" s="1">
        <v>7243.8196049163753</v>
      </c>
      <c r="T3899" s="1">
        <v>6762.6827852249071</v>
      </c>
      <c r="U3899" s="1">
        <v>749.4382889855799</v>
      </c>
      <c r="V3899" s="1">
        <v>7187.2905732152585</v>
      </c>
      <c r="W3899" s="1">
        <v>1324.820643990781</v>
      </c>
      <c r="X3899" s="1">
        <v>10673.514394679381</v>
      </c>
      <c r="Y3899" s="1">
        <v>28508.588167550573</v>
      </c>
      <c r="Z3899" s="1">
        <v>6921.2178078949337</v>
      </c>
      <c r="AA3899" s="1">
        <v>98260.67223279574</v>
      </c>
      <c r="AB3899" s="1">
        <v>696.8057700956532</v>
      </c>
      <c r="AC3899" s="1">
        <v>8899.0240109061197</v>
      </c>
      <c r="AD3899" s="1">
        <v>10019.601767918062</v>
      </c>
      <c r="AE3899" s="1">
        <v>10461.094223177415</v>
      </c>
      <c r="AF3899" s="1">
        <v>20261.38759851686</v>
      </c>
      <c r="AG3899" s="1">
        <v>94754.054913178305</v>
      </c>
      <c r="AH3899" s="1">
        <v>13458.847379119734</v>
      </c>
      <c r="AI3899" s="1">
        <v>600.88099501506554</v>
      </c>
      <c r="AJ3899" s="1">
        <v>20982.0548185519</v>
      </c>
      <c r="AK3899" s="1">
        <v>1261.1183783406416</v>
      </c>
      <c r="AL3899" s="1">
        <v>433954.3125</v>
      </c>
      <c r="AM3899" s="1">
        <v>363991.71875</v>
      </c>
      <c r="AN3899" s="1">
        <v>69962.59375</v>
      </c>
      <c r="AO3899" t="s">
        <v>16709</v>
      </c>
    </row>
    <row r="3900" spans="1:41" x14ac:dyDescent="0.25">
      <c r="A3900" s="1">
        <v>2020</v>
      </c>
      <c r="B3900" t="s">
        <v>2897</v>
      </c>
      <c r="C3900" t="s">
        <v>7090</v>
      </c>
      <c r="D3900" t="s">
        <v>7224</v>
      </c>
      <c r="E3900" t="s">
        <v>7837</v>
      </c>
      <c r="F3900" t="s">
        <v>9570</v>
      </c>
      <c r="G3900" t="s">
        <v>11730</v>
      </c>
      <c r="H3900" t="s">
        <v>12709</v>
      </c>
      <c r="I3900" s="1">
        <v>4298.5488251641309</v>
      </c>
      <c r="J3900" s="1">
        <v>9028.8525015542564</v>
      </c>
      <c r="K3900" s="1">
        <v>596.03711057328007</v>
      </c>
      <c r="L3900" s="1">
        <v>1762.1453585859549</v>
      </c>
      <c r="M3900" s="1">
        <v>2765.081070882281</v>
      </c>
      <c r="N3900" s="1">
        <v>3724.9367551793284</v>
      </c>
      <c r="O3900" s="1">
        <v>8776.1477603785261</v>
      </c>
      <c r="P3900" s="1">
        <v>9565.84574281598</v>
      </c>
      <c r="Q3900" s="1">
        <v>2932.0217776328618</v>
      </c>
      <c r="R3900" s="1">
        <v>3119.0756806739323</v>
      </c>
      <c r="S3900" s="1">
        <v>4385.2220127525752</v>
      </c>
      <c r="T3900" s="1">
        <v>7229.1629747749321</v>
      </c>
      <c r="U3900" s="1">
        <v>1536.7135009235856</v>
      </c>
      <c r="V3900" s="1">
        <v>1259.3496969934454</v>
      </c>
      <c r="W3900" s="1">
        <v>1280.5945841029879</v>
      </c>
      <c r="X3900" s="1">
        <v>8554.0829986403714</v>
      </c>
      <c r="Y3900" s="1">
        <v>20743.271719456232</v>
      </c>
      <c r="Z3900" s="1">
        <v>11349.912749583547</v>
      </c>
      <c r="AA3900" s="1">
        <v>74271.02994527531</v>
      </c>
      <c r="AB3900" s="1">
        <v>463.84670189168133</v>
      </c>
      <c r="AC3900" s="1">
        <v>9740.5328827090289</v>
      </c>
      <c r="AD3900" s="1">
        <v>7882.0089558909604</v>
      </c>
      <c r="AE3900" s="1">
        <v>9662.463099370314</v>
      </c>
      <c r="AF3900" s="1">
        <v>17683.844112494909</v>
      </c>
      <c r="AG3900" s="1">
        <v>66052.218771308573</v>
      </c>
      <c r="AH3900" s="1">
        <v>16082.599292245019</v>
      </c>
      <c r="AI3900" s="1">
        <v>869.86009998516329</v>
      </c>
      <c r="AJ3900" s="1">
        <v>20435.886718639867</v>
      </c>
      <c r="AK3900" s="1">
        <v>732.35846952617885</v>
      </c>
      <c r="AL3900" s="1">
        <v>326783.65625</v>
      </c>
      <c r="AM3900" s="1">
        <v>267166.65625</v>
      </c>
      <c r="AN3900" s="1">
        <v>59617</v>
      </c>
      <c r="AO3900" t="s">
        <v>16710</v>
      </c>
    </row>
    <row r="3901" spans="1:41" x14ac:dyDescent="0.25">
      <c r="A3901" s="1">
        <v>2020</v>
      </c>
      <c r="B3901" t="s">
        <v>2898</v>
      </c>
      <c r="C3901" t="s">
        <v>7090</v>
      </c>
      <c r="D3901" t="s">
        <v>7224</v>
      </c>
      <c r="E3901" t="s">
        <v>7837</v>
      </c>
      <c r="F3901" t="s">
        <v>9570</v>
      </c>
      <c r="G3901" t="s">
        <v>11730</v>
      </c>
      <c r="H3901" t="s">
        <v>12709</v>
      </c>
      <c r="I3901" s="1">
        <v>7102.0580097931906</v>
      </c>
      <c r="J3901" s="1">
        <v>53740.261194922066</v>
      </c>
      <c r="K3901" s="1">
        <v>959.44620958044004</v>
      </c>
      <c r="L3901" s="1">
        <v>1053.2347716405504</v>
      </c>
      <c r="M3901" s="1">
        <v>12451.240135566386</v>
      </c>
      <c r="N3901" s="1">
        <v>9272.5064916595311</v>
      </c>
      <c r="O3901" s="1">
        <v>8563.6858577727035</v>
      </c>
      <c r="P3901" s="1">
        <v>7212.7231228768751</v>
      </c>
      <c r="Q3901" s="1">
        <v>5132.54465655887</v>
      </c>
      <c r="R3901" s="1">
        <v>4150.1108133836196</v>
      </c>
      <c r="S3901" s="1">
        <v>5541.0713676892829</v>
      </c>
      <c r="T3901" s="1">
        <v>6859.5013837756633</v>
      </c>
      <c r="U3901" s="1">
        <v>749.23046703191665</v>
      </c>
      <c r="V3901" s="1">
        <v>4865.1469031871084</v>
      </c>
      <c r="W3901" s="1">
        <v>3239.478494145194</v>
      </c>
      <c r="X3901" s="1">
        <v>11885.813689583307</v>
      </c>
      <c r="Y3901" s="1">
        <v>34368.117847785637</v>
      </c>
      <c r="Z3901" s="1">
        <v>7345.9967235995373</v>
      </c>
      <c r="AA3901" s="1">
        <v>84173.617404775665</v>
      </c>
      <c r="AB3901" s="1">
        <v>1080.1855078647202</v>
      </c>
      <c r="AC3901" s="1">
        <v>8191.2110193867848</v>
      </c>
      <c r="AD3901" s="1">
        <v>14062.128140737304</v>
      </c>
      <c r="AE3901" s="1">
        <v>6731.6081322219452</v>
      </c>
      <c r="AF3901" s="1">
        <v>23123.827472417364</v>
      </c>
      <c r="AG3901" s="1">
        <v>98230.043389853599</v>
      </c>
      <c r="AH3901" s="1">
        <v>13420.388610187527</v>
      </c>
      <c r="AI3901" s="1">
        <v>643.58358103317164</v>
      </c>
      <c r="AJ3901" s="1">
        <v>18487.127020331423</v>
      </c>
      <c r="AK3901" s="1">
        <v>1612.7320556543127</v>
      </c>
      <c r="AL3901" s="1">
        <v>454248.59375</v>
      </c>
      <c r="AM3901" s="1">
        <v>373929.375</v>
      </c>
      <c r="AN3901" s="1">
        <v>80319.2578125</v>
      </c>
      <c r="AO3901" t="s">
        <v>16711</v>
      </c>
    </row>
    <row r="3902" spans="1:41" x14ac:dyDescent="0.25">
      <c r="A3902" s="1">
        <v>2020</v>
      </c>
      <c r="B3902" t="s">
        <v>2899</v>
      </c>
      <c r="C3902" t="s">
        <v>7090</v>
      </c>
      <c r="D3902" t="s">
        <v>7224</v>
      </c>
      <c r="E3902" t="s">
        <v>7837</v>
      </c>
      <c r="F3902" t="s">
        <v>9570</v>
      </c>
      <c r="G3902" t="s">
        <v>11730</v>
      </c>
      <c r="H3902" t="s">
        <v>12709</v>
      </c>
      <c r="I3902" s="1">
        <v>8421.735098923913</v>
      </c>
      <c r="J3902" s="1">
        <v>54340.109550968104</v>
      </c>
      <c r="K3902" s="1">
        <v>1122.0093704614492</v>
      </c>
      <c r="L3902" s="1">
        <v>1483.6931265875655</v>
      </c>
      <c r="M3902" s="1">
        <v>14006.520717244302</v>
      </c>
      <c r="N3902" s="1">
        <v>8412.6099956342641</v>
      </c>
      <c r="O3902" s="1">
        <v>7956.5952677609248</v>
      </c>
      <c r="P3902" s="1">
        <v>7628.5770727959925</v>
      </c>
      <c r="Q3902" s="1">
        <v>5371.1113227804799</v>
      </c>
      <c r="R3902" s="1">
        <v>6442.5160424342657</v>
      </c>
      <c r="S3902" s="1">
        <v>9291.4121316079345</v>
      </c>
      <c r="T3902" s="1">
        <v>8381.8961926922311</v>
      </c>
      <c r="U3902" s="1">
        <v>697.18085905445071</v>
      </c>
      <c r="V3902" s="1">
        <v>3567.6788922741289</v>
      </c>
      <c r="W3902" s="1">
        <v>3627.4372516216531</v>
      </c>
      <c r="X3902" s="1">
        <v>10626.504041166785</v>
      </c>
      <c r="Y3902" s="1">
        <v>33615.1255252517</v>
      </c>
      <c r="Z3902" s="1">
        <v>7312.7207270331255</v>
      </c>
      <c r="AA3902" s="1">
        <v>88112.128269520763</v>
      </c>
      <c r="AB3902" s="1">
        <v>1796.9443495027497</v>
      </c>
      <c r="AC3902" s="1">
        <v>8962.5796818192412</v>
      </c>
      <c r="AD3902" s="1">
        <v>13336.07477624204</v>
      </c>
      <c r="AE3902" s="1">
        <v>8939.3016206168177</v>
      </c>
      <c r="AF3902" s="1">
        <v>22362.607993435984</v>
      </c>
      <c r="AG3902" s="1">
        <v>112412.81267857808</v>
      </c>
      <c r="AH3902" s="1">
        <v>13979.058081751173</v>
      </c>
      <c r="AI3902" s="1">
        <v>981.29516402250511</v>
      </c>
      <c r="AJ3902" s="1">
        <v>20140.663884654216</v>
      </c>
      <c r="AK3902" s="1">
        <v>1344.0388891846703</v>
      </c>
      <c r="AL3902" s="1">
        <v>484672.90625</v>
      </c>
      <c r="AM3902" s="1">
        <v>398223.125</v>
      </c>
      <c r="AN3902" s="1">
        <v>86449.7890625</v>
      </c>
      <c r="AO3902" t="s">
        <v>16712</v>
      </c>
    </row>
    <row r="3903" spans="1:41" x14ac:dyDescent="0.25">
      <c r="A3903" s="1">
        <v>2020</v>
      </c>
      <c r="B3903" t="s">
        <v>2900</v>
      </c>
      <c r="C3903" t="s">
        <v>7090</v>
      </c>
      <c r="D3903" t="s">
        <v>7224</v>
      </c>
      <c r="E3903" t="s">
        <v>7837</v>
      </c>
      <c r="F3903" t="s">
        <v>9570</v>
      </c>
      <c r="G3903" t="s">
        <v>11730</v>
      </c>
      <c r="H3903" t="s">
        <v>12709</v>
      </c>
      <c r="I3903" s="1">
        <v>8200.9449958315581</v>
      </c>
      <c r="J3903" s="1">
        <v>37424.996703578974</v>
      </c>
      <c r="K3903" s="1">
        <v>888.68579677824823</v>
      </c>
      <c r="L3903" s="1">
        <v>1844.6285169791158</v>
      </c>
      <c r="M3903" s="1">
        <v>14781.069290187395</v>
      </c>
      <c r="N3903" s="1">
        <v>7693.0266796571605</v>
      </c>
      <c r="O3903" s="1">
        <v>7736.5280801470444</v>
      </c>
      <c r="P3903" s="1">
        <v>6948.5837314693617</v>
      </c>
      <c r="Q3903" s="1">
        <v>3940.987166021107</v>
      </c>
      <c r="R3903" s="1">
        <v>4505.9571985957473</v>
      </c>
      <c r="S3903" s="1">
        <v>9286.5890505935986</v>
      </c>
      <c r="T3903" s="1">
        <v>6857.1619597734925</v>
      </c>
      <c r="U3903" s="1">
        <v>849.21728362118097</v>
      </c>
      <c r="V3903" s="1">
        <v>3314.0176732689119</v>
      </c>
      <c r="W3903" s="1">
        <v>3403.7234730990149</v>
      </c>
      <c r="X3903" s="1">
        <v>10072.534183195976</v>
      </c>
      <c r="Y3903" s="1">
        <v>32685.021736960247</v>
      </c>
      <c r="Z3903" s="1">
        <v>7023.8366323290411</v>
      </c>
      <c r="AA3903" s="1">
        <v>91139.053859206499</v>
      </c>
      <c r="AB3903" s="1">
        <v>1747.2243285090481</v>
      </c>
      <c r="AC3903" s="1">
        <v>8714.5922301983337</v>
      </c>
      <c r="AD3903" s="1">
        <v>12320.49710186393</v>
      </c>
      <c r="AE3903" s="1">
        <v>5905.2920274521093</v>
      </c>
      <c r="AF3903" s="1">
        <v>29786.054601831325</v>
      </c>
      <c r="AG3903" s="1">
        <v>122352.59466372637</v>
      </c>
      <c r="AH3903" s="1">
        <v>13591.448058349555</v>
      </c>
      <c r="AI3903" s="1">
        <v>954.14350728382078</v>
      </c>
      <c r="AJ3903" s="1">
        <v>22239.167216572991</v>
      </c>
      <c r="AK3903" s="1">
        <v>1306.8504020703615</v>
      </c>
      <c r="AL3903" s="1">
        <v>477514.40625</v>
      </c>
      <c r="AM3903" s="1">
        <v>394567.96875</v>
      </c>
      <c r="AN3903" s="1">
        <v>82946.453125</v>
      </c>
      <c r="AO3903" t="s">
        <v>16713</v>
      </c>
    </row>
    <row r="3904" spans="1:41" x14ac:dyDescent="0.25">
      <c r="A3904" s="1">
        <v>2020</v>
      </c>
      <c r="B3904" t="s">
        <v>2901</v>
      </c>
      <c r="C3904" t="s">
        <v>7090</v>
      </c>
      <c r="D3904" t="s">
        <v>7224</v>
      </c>
      <c r="E3904" t="s">
        <v>7837</v>
      </c>
      <c r="F3904" t="s">
        <v>9571</v>
      </c>
      <c r="G3904" t="s">
        <v>11730</v>
      </c>
      <c r="H3904" t="s">
        <v>12709</v>
      </c>
      <c r="I3904" s="1">
        <v>6886.4521199998326</v>
      </c>
      <c r="J3904" s="1">
        <v>53740.261194922066</v>
      </c>
      <c r="K3904" s="1">
        <v>959.44620958044004</v>
      </c>
      <c r="L3904" s="1">
        <v>1053.2347716405504</v>
      </c>
      <c r="M3904" s="1">
        <v>12451.240135566386</v>
      </c>
      <c r="N3904" s="1">
        <v>9220.7610781091244</v>
      </c>
      <c r="O3904" s="1">
        <v>8563.6858577727035</v>
      </c>
      <c r="P3904" s="1">
        <v>7212.7231228768751</v>
      </c>
      <c r="Q3904" s="1">
        <v>5132.54465655887</v>
      </c>
      <c r="R3904" s="1">
        <v>4150.1108133836196</v>
      </c>
      <c r="S3904" s="1">
        <v>5541.0713676892829</v>
      </c>
      <c r="T3904" s="1">
        <v>6859.5013837756633</v>
      </c>
      <c r="U3904" s="1">
        <v>749.23046703191665</v>
      </c>
      <c r="V3904" s="1">
        <v>4648.4629839447844</v>
      </c>
      <c r="W3904" s="1">
        <v>3239.478494145194</v>
      </c>
      <c r="X3904" s="1">
        <v>11885.813689583307</v>
      </c>
      <c r="Y3904" s="1">
        <v>34368.117847785637</v>
      </c>
      <c r="Z3904" s="1">
        <v>7345.9967235995373</v>
      </c>
      <c r="AA3904" s="1">
        <v>84173.617404775665</v>
      </c>
      <c r="AB3904" s="1">
        <v>1080.1855078647202</v>
      </c>
      <c r="AC3904" s="1">
        <v>8191.2110193867848</v>
      </c>
      <c r="AD3904" s="1">
        <v>14062.128140737304</v>
      </c>
      <c r="AE3904" s="1">
        <v>6731.6081322219452</v>
      </c>
      <c r="AF3904" s="1">
        <v>23123.827472417364</v>
      </c>
      <c r="AG3904" s="1">
        <v>98230.043389853599</v>
      </c>
      <c r="AH3904" s="1">
        <v>13210.172867639003</v>
      </c>
      <c r="AI3904" s="1">
        <v>643.58358103317164</v>
      </c>
      <c r="AJ3904" s="1">
        <v>18487.127020331423</v>
      </c>
      <c r="AK3904" s="1">
        <v>1612.7320556543127</v>
      </c>
      <c r="AL3904" s="1">
        <v>453554.34375</v>
      </c>
      <c r="AM3904" s="1">
        <v>373445.34375</v>
      </c>
      <c r="AN3904" s="1">
        <v>80109.0390625</v>
      </c>
      <c r="AO3904" t="s">
        <v>16714</v>
      </c>
    </row>
    <row r="3905" spans="1:41" x14ac:dyDescent="0.25">
      <c r="A3905" s="1">
        <v>2020</v>
      </c>
      <c r="B3905" t="s">
        <v>2902</v>
      </c>
      <c r="C3905" t="s">
        <v>7090</v>
      </c>
      <c r="D3905" t="s">
        <v>7224</v>
      </c>
      <c r="E3905" t="s">
        <v>7837</v>
      </c>
      <c r="F3905" t="s">
        <v>9571</v>
      </c>
      <c r="G3905" t="s">
        <v>11730</v>
      </c>
      <c r="H3905" t="s">
        <v>12709</v>
      </c>
      <c r="I3905" s="1">
        <v>3124.2384744763822</v>
      </c>
      <c r="J3905" s="1">
        <v>9028.8525015542564</v>
      </c>
      <c r="K3905" s="1">
        <v>596.03711057328007</v>
      </c>
      <c r="L3905" s="1">
        <v>1733.8432408172846</v>
      </c>
      <c r="M3905" s="1">
        <v>2765.081070882281</v>
      </c>
      <c r="N3905" s="1">
        <v>3724.9367551793284</v>
      </c>
      <c r="O3905" s="1">
        <v>8776.1477603785261</v>
      </c>
      <c r="P3905" s="1">
        <v>9565.84574281598</v>
      </c>
      <c r="Q3905" s="1">
        <v>2932.0217776328618</v>
      </c>
      <c r="R3905" s="1">
        <v>3119.0756806739323</v>
      </c>
      <c r="S3905" s="1">
        <v>4385.2220127525752</v>
      </c>
      <c r="T3905" s="1">
        <v>7229.1629747749321</v>
      </c>
      <c r="U3905" s="1">
        <v>1536.7135009235856</v>
      </c>
      <c r="V3905" s="1">
        <v>1196.795307170903</v>
      </c>
      <c r="W3905" s="1">
        <v>1280.5945841029879</v>
      </c>
      <c r="X3905" s="1">
        <v>8554.0829986403714</v>
      </c>
      <c r="Y3905" s="1">
        <v>20743.271719456232</v>
      </c>
      <c r="Z3905" s="1">
        <v>11349.912749583547</v>
      </c>
      <c r="AA3905" s="1">
        <v>74271.02994527531</v>
      </c>
      <c r="AB3905" s="1">
        <v>463.84670189168133</v>
      </c>
      <c r="AC3905" s="1">
        <v>9740.5328827090289</v>
      </c>
      <c r="AD3905" s="1">
        <v>7882.0089558909604</v>
      </c>
      <c r="AE3905" s="1">
        <v>9662.463099370314</v>
      </c>
      <c r="AF3905" s="1">
        <v>17683.844112494909</v>
      </c>
      <c r="AG3905" s="1">
        <v>66052.218771308573</v>
      </c>
      <c r="AH3905" s="1">
        <v>15398.04177150445</v>
      </c>
      <c r="AI3905" s="1">
        <v>869.86009998516329</v>
      </c>
      <c r="AJ3905" s="1">
        <v>20435.886718639867</v>
      </c>
      <c r="AK3905" s="1">
        <v>732.35846952617885</v>
      </c>
      <c r="AL3905" s="1">
        <v>324833.9375</v>
      </c>
      <c r="AM3905" s="1">
        <v>265901.46875</v>
      </c>
      <c r="AN3905" s="1">
        <v>58932.4453125</v>
      </c>
      <c r="AO3905" t="s">
        <v>16715</v>
      </c>
    </row>
    <row r="3906" spans="1:41" x14ac:dyDescent="0.25">
      <c r="A3906" s="1">
        <v>2020</v>
      </c>
      <c r="B3906" t="s">
        <v>2903</v>
      </c>
      <c r="C3906" t="s">
        <v>7090</v>
      </c>
      <c r="D3906" t="s">
        <v>7224</v>
      </c>
      <c r="E3906" t="s">
        <v>7837</v>
      </c>
      <c r="F3906" t="s">
        <v>9571</v>
      </c>
      <c r="G3906" t="s">
        <v>11730</v>
      </c>
      <c r="H3906" t="s">
        <v>12709</v>
      </c>
      <c r="I3906" s="1">
        <v>4338.0475125947514</v>
      </c>
      <c r="J3906" s="1">
        <v>24068.075204557659</v>
      </c>
      <c r="K3906" s="1">
        <v>694.67305338277743</v>
      </c>
      <c r="L3906" s="1">
        <v>1012.8264452121218</v>
      </c>
      <c r="M3906" s="1">
        <v>4804.3451039553529</v>
      </c>
      <c r="N3906" s="1">
        <v>6108.2017921250381</v>
      </c>
      <c r="O3906" s="1">
        <v>8202.177551226303</v>
      </c>
      <c r="P3906" s="1">
        <v>6988.604097939161</v>
      </c>
      <c r="Q3906" s="1">
        <v>1366.9331627806471</v>
      </c>
      <c r="R3906" s="1">
        <v>4670.5573018399737</v>
      </c>
      <c r="S3906" s="1">
        <v>6550.9190341588946</v>
      </c>
      <c r="T3906" s="1">
        <v>7009.674550196889</v>
      </c>
      <c r="U3906" s="1">
        <v>836.58319937860006</v>
      </c>
      <c r="V3906" s="1">
        <v>1557.5782959702801</v>
      </c>
      <c r="W3906" s="1">
        <v>1390.4905434268114</v>
      </c>
      <c r="X3906" s="1">
        <v>8879.3918394399443</v>
      </c>
      <c r="Y3906" s="1">
        <v>21126.300766797482</v>
      </c>
      <c r="Z3906" s="1">
        <v>9767.2570062770283</v>
      </c>
      <c r="AA3906" s="1">
        <v>92083.626373821142</v>
      </c>
      <c r="AB3906" s="1">
        <v>719.85065993042338</v>
      </c>
      <c r="AC3906" s="1">
        <v>8996.7237494939218</v>
      </c>
      <c r="AD3906" s="1">
        <v>8716.8168398966827</v>
      </c>
      <c r="AE3906" s="1">
        <v>8881.6214875361857</v>
      </c>
      <c r="AF3906" s="1">
        <v>20525.586470629394</v>
      </c>
      <c r="AG3906" s="1">
        <v>84856.545122195705</v>
      </c>
      <c r="AH3906" s="1">
        <v>13544.75121697065</v>
      </c>
      <c r="AI3906" s="1">
        <v>843.44981934613986</v>
      </c>
      <c r="AJ3906" s="1">
        <v>20589.559972668118</v>
      </c>
      <c r="AK3906" s="1">
        <v>712.41182163225517</v>
      </c>
      <c r="AL3906" s="1">
        <v>379843.5625</v>
      </c>
      <c r="AM3906" s="1">
        <v>317774.625</v>
      </c>
      <c r="AN3906" s="1">
        <v>62068.94921875</v>
      </c>
      <c r="AO3906" t="s">
        <v>16716</v>
      </c>
    </row>
    <row r="3907" spans="1:41" x14ac:dyDescent="0.25">
      <c r="A3907" s="1">
        <v>2020</v>
      </c>
      <c r="B3907" t="s">
        <v>2904</v>
      </c>
      <c r="C3907" t="s">
        <v>7090</v>
      </c>
      <c r="D3907" t="s">
        <v>7224</v>
      </c>
      <c r="E3907" t="s">
        <v>7837</v>
      </c>
      <c r="F3907" t="s">
        <v>9571</v>
      </c>
      <c r="G3907" t="s">
        <v>11730</v>
      </c>
      <c r="H3907" t="s">
        <v>12709</v>
      </c>
      <c r="I3907" s="1">
        <v>8212.0566450729511</v>
      </c>
      <c r="J3907" s="1">
        <v>54340.109550968104</v>
      </c>
      <c r="K3907" s="1">
        <v>1122.0093704614492</v>
      </c>
      <c r="L3907" s="1">
        <v>1483.6931265875655</v>
      </c>
      <c r="M3907" s="1">
        <v>14006.520717244302</v>
      </c>
      <c r="N3907" s="1">
        <v>8226.5203678415346</v>
      </c>
      <c r="O3907" s="1">
        <v>7956.5952677609248</v>
      </c>
      <c r="P3907" s="1">
        <v>7628.5770727959925</v>
      </c>
      <c r="Q3907" s="1">
        <v>5371.1113227804799</v>
      </c>
      <c r="R3907" s="1">
        <v>6442.5160424342657</v>
      </c>
      <c r="S3907" s="1">
        <v>9291.4121316079345</v>
      </c>
      <c r="T3907" s="1">
        <v>8381.8961926922311</v>
      </c>
      <c r="U3907" s="1">
        <v>697.18085905445071</v>
      </c>
      <c r="V3907" s="1">
        <v>3395.7425601163395</v>
      </c>
      <c r="W3907" s="1">
        <v>3627.4372516216531</v>
      </c>
      <c r="X3907" s="1">
        <v>10626.504041166785</v>
      </c>
      <c r="Y3907" s="1">
        <v>33615.1255252517</v>
      </c>
      <c r="Z3907" s="1">
        <v>7312.7207270331255</v>
      </c>
      <c r="AA3907" s="1">
        <v>88112.128269520763</v>
      </c>
      <c r="AB3907" s="1">
        <v>1796.9443495027497</v>
      </c>
      <c r="AC3907" s="1">
        <v>8962.5796818192412</v>
      </c>
      <c r="AD3907" s="1">
        <v>13336.07477624204</v>
      </c>
      <c r="AE3907" s="1">
        <v>8939.3016206168177</v>
      </c>
      <c r="AF3907" s="1">
        <v>22362.607993435984</v>
      </c>
      <c r="AG3907" s="1">
        <v>112412.81267857808</v>
      </c>
      <c r="AH3907" s="1">
        <v>13508.854148990389</v>
      </c>
      <c r="AI3907" s="1">
        <v>981.29516402250511</v>
      </c>
      <c r="AJ3907" s="1">
        <v>20140.663884654216</v>
      </c>
      <c r="AK3907" s="1">
        <v>1344.0388891846703</v>
      </c>
      <c r="AL3907" s="1">
        <v>483635</v>
      </c>
      <c r="AM3907" s="1">
        <v>397655.4375</v>
      </c>
      <c r="AN3907" s="1">
        <v>85979.5859375</v>
      </c>
      <c r="AO3907" t="s">
        <v>16717</v>
      </c>
    </row>
    <row r="3908" spans="1:41" x14ac:dyDescent="0.25">
      <c r="A3908" s="1">
        <v>2020</v>
      </c>
      <c r="B3908" t="s">
        <v>2905</v>
      </c>
      <c r="C3908" t="s">
        <v>7090</v>
      </c>
      <c r="D3908" t="s">
        <v>7224</v>
      </c>
      <c r="E3908" t="s">
        <v>7837</v>
      </c>
      <c r="F3908" t="s">
        <v>9571</v>
      </c>
      <c r="G3908" t="s">
        <v>11730</v>
      </c>
      <c r="H3908" t="s">
        <v>12709</v>
      </c>
      <c r="I3908" s="1">
        <v>7997.06817803587</v>
      </c>
      <c r="J3908" s="1">
        <v>37424.996703578974</v>
      </c>
      <c r="K3908" s="1">
        <v>888.68579677824823</v>
      </c>
      <c r="L3908" s="1">
        <v>1844.6285169791158</v>
      </c>
      <c r="M3908" s="1">
        <v>14781.069290187395</v>
      </c>
      <c r="N3908" s="1">
        <v>7649.2951022399857</v>
      </c>
      <c r="O3908" s="1">
        <v>7736.5280801470444</v>
      </c>
      <c r="P3908" s="1">
        <v>6948.5837314693617</v>
      </c>
      <c r="Q3908" s="1">
        <v>3940.987166021107</v>
      </c>
      <c r="R3908" s="1">
        <v>4505.9571985957473</v>
      </c>
      <c r="S3908" s="1">
        <v>9286.5890505935986</v>
      </c>
      <c r="T3908" s="1">
        <v>6857.1619597734925</v>
      </c>
      <c r="U3908" s="1">
        <v>849.21728362118097</v>
      </c>
      <c r="V3908" s="1">
        <v>3275.281077887731</v>
      </c>
      <c r="W3908" s="1">
        <v>3403.7234730990149</v>
      </c>
      <c r="X3908" s="1">
        <v>10072.534183195976</v>
      </c>
      <c r="Y3908" s="1">
        <v>32685.021736960247</v>
      </c>
      <c r="Z3908" s="1">
        <v>7023.8366323290411</v>
      </c>
      <c r="AA3908" s="1">
        <v>91139.053859206499</v>
      </c>
      <c r="AB3908" s="1">
        <v>1747.2243285090481</v>
      </c>
      <c r="AC3908" s="1">
        <v>8714.5922301983337</v>
      </c>
      <c r="AD3908" s="1">
        <v>12320.49710186393</v>
      </c>
      <c r="AE3908" s="1">
        <v>5905.2920274521093</v>
      </c>
      <c r="AF3908" s="1">
        <v>29786.054601831325</v>
      </c>
      <c r="AG3908" s="1">
        <v>122352.59466372637</v>
      </c>
      <c r="AH3908" s="1">
        <v>13133.744602398234</v>
      </c>
      <c r="AI3908" s="1">
        <v>954.14350728382078</v>
      </c>
      <c r="AJ3908" s="1">
        <v>22239.167216572991</v>
      </c>
      <c r="AK3908" s="1">
        <v>1306.8504020703615</v>
      </c>
      <c r="AL3908" s="1">
        <v>476770.375</v>
      </c>
      <c r="AM3908" s="1">
        <v>394281.625</v>
      </c>
      <c r="AN3908" s="1">
        <v>82488.75</v>
      </c>
      <c r="AO3908" t="s">
        <v>16718</v>
      </c>
    </row>
    <row r="3909" spans="1:41" x14ac:dyDescent="0.25">
      <c r="A3909" s="1">
        <v>2020</v>
      </c>
      <c r="B3909" t="s">
        <v>2906</v>
      </c>
      <c r="C3909" t="s">
        <v>7090</v>
      </c>
      <c r="D3909" t="s">
        <v>7224</v>
      </c>
      <c r="E3909" t="s">
        <v>7837</v>
      </c>
      <c r="F3909" t="s">
        <v>9571</v>
      </c>
      <c r="G3909" t="s">
        <v>11730</v>
      </c>
      <c r="H3909" t="s">
        <v>12709</v>
      </c>
      <c r="I3909" s="1">
        <v>5501.540676159093</v>
      </c>
      <c r="J3909" s="1">
        <v>35549.261560709114</v>
      </c>
      <c r="K3909" s="1">
        <v>721.11262584418694</v>
      </c>
      <c r="L3909" s="1">
        <v>981.14332211869555</v>
      </c>
      <c r="M3909" s="1">
        <v>9401.2377079847902</v>
      </c>
      <c r="N3909" s="1">
        <v>7987.2482834753109</v>
      </c>
      <c r="O3909" s="1">
        <v>7798.1492969298361</v>
      </c>
      <c r="P3909" s="1">
        <v>8209.45344665417</v>
      </c>
      <c r="Q3909" s="1">
        <v>3805.7468117492735</v>
      </c>
      <c r="R3909" s="1">
        <v>3852.152049151859</v>
      </c>
      <c r="S3909" s="1">
        <v>7243.8196049163753</v>
      </c>
      <c r="T3909" s="1">
        <v>6762.6827852249071</v>
      </c>
      <c r="U3909" s="1">
        <v>749.4382889855799</v>
      </c>
      <c r="V3909" s="1">
        <v>6971.1064513924948</v>
      </c>
      <c r="W3909" s="1">
        <v>1324.820643990781</v>
      </c>
      <c r="X3909" s="1">
        <v>10673.514394679381</v>
      </c>
      <c r="Y3909" s="1">
        <v>28508.588167550573</v>
      </c>
      <c r="Z3909" s="1">
        <v>6921.2178078949337</v>
      </c>
      <c r="AA3909" s="1">
        <v>98260.67223279574</v>
      </c>
      <c r="AB3909" s="1">
        <v>696.8057700956532</v>
      </c>
      <c r="AC3909" s="1">
        <v>8899.0240109061197</v>
      </c>
      <c r="AD3909" s="1">
        <v>10019.601767918062</v>
      </c>
      <c r="AE3909" s="1">
        <v>10461.094223177415</v>
      </c>
      <c r="AF3909" s="1">
        <v>20261.38759851686</v>
      </c>
      <c r="AG3909" s="1">
        <v>94754.054913178305</v>
      </c>
      <c r="AH3909" s="1">
        <v>13248.20643990781</v>
      </c>
      <c r="AI3909" s="1">
        <v>600.88099501506554</v>
      </c>
      <c r="AJ3909" s="1">
        <v>20680.453334989801</v>
      </c>
      <c r="AK3909" s="1">
        <v>1261.1183783406416</v>
      </c>
      <c r="AL3909" s="1">
        <v>432105.5625</v>
      </c>
      <c r="AM3909" s="1">
        <v>362353.625</v>
      </c>
      <c r="AN3909" s="1">
        <v>69751.953125</v>
      </c>
      <c r="AO3909" t="s">
        <v>16719</v>
      </c>
    </row>
    <row r="3910" spans="1:41" x14ac:dyDescent="0.25">
      <c r="A3910" s="1">
        <v>2020</v>
      </c>
      <c r="B3910" t="s">
        <v>2907</v>
      </c>
      <c r="C3910" t="s">
        <v>7090</v>
      </c>
      <c r="D3910" t="s">
        <v>7224</v>
      </c>
      <c r="E3910" t="s">
        <v>7837</v>
      </c>
      <c r="F3910" t="s">
        <v>9572</v>
      </c>
      <c r="G3910" t="s">
        <v>11730</v>
      </c>
      <c r="H3910" t="s">
        <v>12709</v>
      </c>
      <c r="I3910" s="1">
        <v>215.60588979335733</v>
      </c>
      <c r="J3910" s="1"/>
      <c r="K3910" s="1"/>
      <c r="L3910" s="1"/>
      <c r="M3910" s="1">
        <v>0</v>
      </c>
      <c r="N3910" s="1">
        <v>51.745413550405758</v>
      </c>
      <c r="O3910" s="1">
        <v>0</v>
      </c>
      <c r="P3910" s="1"/>
      <c r="Q3910" s="1">
        <v>0</v>
      </c>
      <c r="R3910" s="1">
        <v>0</v>
      </c>
      <c r="S3910" s="1">
        <v>0</v>
      </c>
      <c r="T3910" s="1"/>
      <c r="U3910" s="1"/>
      <c r="V3910" s="1">
        <v>216.68391924232412</v>
      </c>
      <c r="W3910" s="1"/>
      <c r="X3910" s="1">
        <v>0</v>
      </c>
      <c r="Y3910" s="1"/>
      <c r="Z3910" s="1"/>
      <c r="AA3910" s="1">
        <v>0</v>
      </c>
      <c r="AB3910" s="1">
        <v>0</v>
      </c>
      <c r="AC3910" s="1"/>
      <c r="AD3910" s="1"/>
      <c r="AE3910" s="1"/>
      <c r="AF3910" s="1">
        <v>0</v>
      </c>
      <c r="AG3910" s="1"/>
      <c r="AH3910" s="1">
        <v>210.21574254852339</v>
      </c>
      <c r="AI3910" s="1">
        <v>0</v>
      </c>
      <c r="AJ3910" s="1"/>
      <c r="AK3910" s="1"/>
      <c r="AL3910" s="1">
        <v>694.2509765625</v>
      </c>
      <c r="AM3910" s="1">
        <v>484.03524780273438</v>
      </c>
      <c r="AN3910" s="1">
        <v>210.21574401855469</v>
      </c>
      <c r="AO3910" t="s">
        <v>16720</v>
      </c>
    </row>
    <row r="3911" spans="1:41" x14ac:dyDescent="0.25">
      <c r="A3911" s="1">
        <v>2020</v>
      </c>
      <c r="B3911" t="s">
        <v>2908</v>
      </c>
      <c r="C3911" t="s">
        <v>7090</v>
      </c>
      <c r="D3911" t="s">
        <v>7224</v>
      </c>
      <c r="E3911" t="s">
        <v>7837</v>
      </c>
      <c r="F3911" t="s">
        <v>9572</v>
      </c>
      <c r="G3911" t="s">
        <v>11730</v>
      </c>
      <c r="H3911" t="s">
        <v>12709</v>
      </c>
      <c r="I3911" s="1">
        <v>1369.258117092088</v>
      </c>
      <c r="J3911" s="1"/>
      <c r="K3911" s="1"/>
      <c r="L3911" s="1"/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/>
      <c r="S3911" s="1">
        <v>0</v>
      </c>
      <c r="T3911" s="1"/>
      <c r="U3911" s="1"/>
      <c r="V3911" s="1">
        <v>78.966129626707811</v>
      </c>
      <c r="W3911" s="1"/>
      <c r="X3911" s="1">
        <v>2011.919650489164</v>
      </c>
      <c r="Y3911" s="1">
        <v>0</v>
      </c>
      <c r="Z3911" s="1">
        <v>0</v>
      </c>
      <c r="AA3911" s="1"/>
      <c r="AB3911" s="1"/>
      <c r="AC3911" s="1"/>
      <c r="AD3911" s="1">
        <v>0</v>
      </c>
      <c r="AE3911" s="1"/>
      <c r="AF3911" s="1">
        <v>0</v>
      </c>
      <c r="AG3911" s="1"/>
      <c r="AH3911" s="1">
        <v>205.65526802781727</v>
      </c>
      <c r="AI3911" s="1">
        <v>0</v>
      </c>
      <c r="AJ3911" s="1">
        <v>0</v>
      </c>
      <c r="AK3911" s="1"/>
      <c r="AL3911" s="1">
        <v>3665.799072265625</v>
      </c>
      <c r="AM3911" s="1">
        <v>1448.2242431640625</v>
      </c>
      <c r="AN3911" s="1">
        <v>2217.574951171875</v>
      </c>
      <c r="AO3911" t="s">
        <v>16721</v>
      </c>
    </row>
    <row r="3912" spans="1:41" x14ac:dyDescent="0.25">
      <c r="A3912" s="1">
        <v>2020</v>
      </c>
      <c r="B3912" t="s">
        <v>2909</v>
      </c>
      <c r="C3912" t="s">
        <v>7090</v>
      </c>
      <c r="D3912" t="s">
        <v>7224</v>
      </c>
      <c r="E3912" t="s">
        <v>7837</v>
      </c>
      <c r="F3912" t="s">
        <v>9572</v>
      </c>
      <c r="G3912" t="s">
        <v>11730</v>
      </c>
      <c r="H3912" t="s">
        <v>12709</v>
      </c>
      <c r="I3912" s="1">
        <v>203.87681779568823</v>
      </c>
      <c r="J3912" s="1">
        <v>0</v>
      </c>
      <c r="K3912" s="1"/>
      <c r="L3912" s="1"/>
      <c r="M3912" s="1">
        <v>0</v>
      </c>
      <c r="N3912" s="1">
        <v>43.731577417175117</v>
      </c>
      <c r="O3912" s="1">
        <v>0</v>
      </c>
      <c r="P3912" s="1"/>
      <c r="Q3912" s="1">
        <v>0</v>
      </c>
      <c r="R3912" s="1"/>
      <c r="S3912" s="1"/>
      <c r="T3912" s="1">
        <v>0</v>
      </c>
      <c r="U3912" s="1"/>
      <c r="V3912" s="1">
        <v>38.736595381180763</v>
      </c>
      <c r="W3912" s="1"/>
      <c r="X3912" s="1">
        <v>0</v>
      </c>
      <c r="Y3912" s="1">
        <v>0</v>
      </c>
      <c r="Z3912" s="1"/>
      <c r="AA3912" s="1">
        <v>0</v>
      </c>
      <c r="AB3912" s="1"/>
      <c r="AC3912" s="1"/>
      <c r="AD3912" s="1">
        <v>0</v>
      </c>
      <c r="AE3912" s="1"/>
      <c r="AF3912" s="1">
        <v>0</v>
      </c>
      <c r="AG3912" s="1"/>
      <c r="AH3912" s="1">
        <v>457.70345595132005</v>
      </c>
      <c r="AI3912" s="1">
        <v>0</v>
      </c>
      <c r="AJ3912" s="1"/>
      <c r="AK3912" s="1"/>
      <c r="AL3912" s="1">
        <v>744.0484619140625</v>
      </c>
      <c r="AM3912" s="1">
        <v>286.34500122070313</v>
      </c>
      <c r="AN3912" s="1">
        <v>457.70346069335938</v>
      </c>
      <c r="AO3912" t="s">
        <v>16722</v>
      </c>
    </row>
    <row r="3913" spans="1:41" x14ac:dyDescent="0.25">
      <c r="A3913" s="1">
        <v>2020</v>
      </c>
      <c r="B3913" t="s">
        <v>2910</v>
      </c>
      <c r="C3913" t="s">
        <v>7090</v>
      </c>
      <c r="D3913" t="s">
        <v>7224</v>
      </c>
      <c r="E3913" t="s">
        <v>7837</v>
      </c>
      <c r="F3913" t="s">
        <v>9572</v>
      </c>
      <c r="G3913" t="s">
        <v>11730</v>
      </c>
      <c r="H3913" t="s">
        <v>12709</v>
      </c>
      <c r="I3913" s="1">
        <v>209.67845385096263</v>
      </c>
      <c r="J3913" s="1"/>
      <c r="K3913" s="1"/>
      <c r="L3913" s="1"/>
      <c r="M3913" s="1">
        <v>0</v>
      </c>
      <c r="N3913" s="1">
        <v>186.08962779272932</v>
      </c>
      <c r="O3913" s="1">
        <v>0</v>
      </c>
      <c r="P3913" s="1"/>
      <c r="Q3913" s="1">
        <v>0</v>
      </c>
      <c r="R3913" s="1"/>
      <c r="S3913" s="1"/>
      <c r="T3913" s="1"/>
      <c r="U3913" s="1"/>
      <c r="V3913" s="1">
        <v>171.93633215778934</v>
      </c>
      <c r="W3913" s="1"/>
      <c r="X3913" s="1">
        <v>0</v>
      </c>
      <c r="Y3913" s="1">
        <v>0</v>
      </c>
      <c r="Z3913" s="1"/>
      <c r="AA3913" s="1">
        <v>0</v>
      </c>
      <c r="AB3913" s="1"/>
      <c r="AC3913" s="1"/>
      <c r="AD3913" s="1">
        <v>0</v>
      </c>
      <c r="AE3913" s="1"/>
      <c r="AF3913" s="1">
        <v>0</v>
      </c>
      <c r="AG3913" s="1"/>
      <c r="AH3913" s="1">
        <v>470.20393276078369</v>
      </c>
      <c r="AI3913" s="1">
        <v>0</v>
      </c>
      <c r="AJ3913" s="1"/>
      <c r="AK3913" s="1"/>
      <c r="AL3913" s="1">
        <v>1037.9083251953125</v>
      </c>
      <c r="AM3913" s="1">
        <v>567.70440673828125</v>
      </c>
      <c r="AN3913" s="1">
        <v>470.20391845703125</v>
      </c>
      <c r="AO3913" t="s">
        <v>16723</v>
      </c>
    </row>
    <row r="3914" spans="1:41" x14ac:dyDescent="0.25">
      <c r="A3914" s="1">
        <v>2020</v>
      </c>
      <c r="B3914" t="s">
        <v>2911</v>
      </c>
      <c r="C3914" t="s">
        <v>7090</v>
      </c>
      <c r="D3914" t="s">
        <v>7224</v>
      </c>
      <c r="E3914" t="s">
        <v>7837</v>
      </c>
      <c r="F3914" t="s">
        <v>9572</v>
      </c>
      <c r="G3914" t="s">
        <v>11730</v>
      </c>
      <c r="H3914" t="s">
        <v>12709</v>
      </c>
      <c r="I3914" s="1">
        <v>1174.3103506877492</v>
      </c>
      <c r="J3914" s="1"/>
      <c r="K3914" s="1"/>
      <c r="L3914" s="1">
        <v>28.302117768670097</v>
      </c>
      <c r="M3914" s="1"/>
      <c r="N3914" s="1">
        <v>0</v>
      </c>
      <c r="O3914" s="1">
        <v>0</v>
      </c>
      <c r="P3914" s="1"/>
      <c r="Q3914" s="1"/>
      <c r="R3914" s="1"/>
      <c r="S3914" s="1">
        <v>0</v>
      </c>
      <c r="T3914" s="1"/>
      <c r="U3914" s="1"/>
      <c r="V3914" s="1">
        <v>62.554389822542269</v>
      </c>
      <c r="W3914" s="1"/>
      <c r="X3914" s="1"/>
      <c r="Y3914" s="1">
        <v>0</v>
      </c>
      <c r="Z3914" s="1"/>
      <c r="AA3914" s="1">
        <v>0</v>
      </c>
      <c r="AB3914" s="1"/>
      <c r="AC3914" s="1"/>
      <c r="AD3914" s="1">
        <v>0</v>
      </c>
      <c r="AE3914" s="1"/>
      <c r="AF3914" s="1"/>
      <c r="AG3914" s="1"/>
      <c r="AH3914" s="1">
        <v>684.55752074056807</v>
      </c>
      <c r="AI3914" s="1">
        <v>0</v>
      </c>
      <c r="AJ3914" s="1">
        <v>0</v>
      </c>
      <c r="AK3914" s="1"/>
      <c r="AL3914" s="1">
        <v>1949.724365234375</v>
      </c>
      <c r="AM3914" s="1">
        <v>1265.1668701171875</v>
      </c>
      <c r="AN3914" s="1">
        <v>684.5574951171875</v>
      </c>
      <c r="AO3914" t="s">
        <v>16724</v>
      </c>
    </row>
    <row r="3915" spans="1:41" x14ac:dyDescent="0.25">
      <c r="A3915" s="1">
        <v>2020</v>
      </c>
      <c r="B3915" t="s">
        <v>2912</v>
      </c>
      <c r="C3915" t="s">
        <v>7090</v>
      </c>
      <c r="D3915" t="s">
        <v>7224</v>
      </c>
      <c r="E3915" t="s">
        <v>7837</v>
      </c>
      <c r="F3915" t="s">
        <v>9572</v>
      </c>
      <c r="G3915" t="s">
        <v>11730</v>
      </c>
      <c r="H3915" t="s">
        <v>12709</v>
      </c>
      <c r="I3915" s="1">
        <v>1008.3729820115083</v>
      </c>
      <c r="J3915" s="1"/>
      <c r="K3915" s="1"/>
      <c r="L3915" s="1"/>
      <c r="M3915" s="1"/>
      <c r="N3915" s="1">
        <v>111.97228873896978</v>
      </c>
      <c r="O3915" s="1">
        <v>0</v>
      </c>
      <c r="P3915" s="1"/>
      <c r="Q3915" s="1">
        <v>0</v>
      </c>
      <c r="R3915" s="1"/>
      <c r="S3915" s="1">
        <v>0</v>
      </c>
      <c r="T3915" s="1"/>
      <c r="U3915" s="1"/>
      <c r="V3915" s="1">
        <v>216.18412182276344</v>
      </c>
      <c r="W3915" s="1"/>
      <c r="X3915" s="1">
        <v>0</v>
      </c>
      <c r="Y3915" s="1">
        <v>0</v>
      </c>
      <c r="Z3915" s="1">
        <v>0</v>
      </c>
      <c r="AA3915" s="1">
        <v>0</v>
      </c>
      <c r="AB3915" s="1"/>
      <c r="AC3915" s="1"/>
      <c r="AD3915" s="1">
        <v>0</v>
      </c>
      <c r="AE3915" s="1"/>
      <c r="AF3915" s="1">
        <v>0</v>
      </c>
      <c r="AG3915" s="1"/>
      <c r="AH3915" s="1">
        <v>210.64093921192335</v>
      </c>
      <c r="AI3915" s="1">
        <v>0</v>
      </c>
      <c r="AJ3915" s="1">
        <v>301.6014835621009</v>
      </c>
      <c r="AK3915" s="1"/>
      <c r="AL3915" s="1">
        <v>1848.771728515625</v>
      </c>
      <c r="AM3915" s="1">
        <v>1638.1307373046875</v>
      </c>
      <c r="AN3915" s="1">
        <v>210.64094543457031</v>
      </c>
      <c r="AO3915" t="s">
        <v>16725</v>
      </c>
    </row>
    <row r="3916" spans="1:41" x14ac:dyDescent="0.25">
      <c r="A3916" s="1">
        <v>2020</v>
      </c>
      <c r="B3916" t="s">
        <v>2913</v>
      </c>
      <c r="C3916" t="s">
        <v>7090</v>
      </c>
      <c r="D3916" t="s">
        <v>7224</v>
      </c>
      <c r="E3916" t="s">
        <v>7837</v>
      </c>
      <c r="F3916" t="s">
        <v>9573</v>
      </c>
      <c r="G3916" t="s">
        <v>11730</v>
      </c>
      <c r="H3916" t="s">
        <v>12709</v>
      </c>
      <c r="I3916" s="1">
        <v>343.33099837699046</v>
      </c>
      <c r="J3916" s="1">
        <v>341.61434338510554</v>
      </c>
      <c r="K3916" s="1">
        <v>0</v>
      </c>
      <c r="L3916" s="1">
        <v>40.055283143982223</v>
      </c>
      <c r="M3916" s="1">
        <v>286.1091653141587</v>
      </c>
      <c r="N3916" s="1">
        <v>4016.5149063462859</v>
      </c>
      <c r="O3916" s="1">
        <v>255.20937546022958</v>
      </c>
      <c r="P3916" s="1">
        <v>343.36762035015067</v>
      </c>
      <c r="Q3916" s="1">
        <v>92.891206985708166</v>
      </c>
      <c r="R3916" s="1">
        <v>812.62259227094933</v>
      </c>
      <c r="S3916" s="1">
        <v>458.68296743761647</v>
      </c>
      <c r="T3916" s="1">
        <v>514.9964975654857</v>
      </c>
      <c r="U3916" s="1">
        <v>630.5846003524058</v>
      </c>
      <c r="V3916" s="1">
        <v>411.99719805238857</v>
      </c>
      <c r="W3916" s="1">
        <v>0</v>
      </c>
      <c r="X3916" s="1">
        <v>234.29411962734258</v>
      </c>
      <c r="Y3916" s="1">
        <v>343.33099837699046</v>
      </c>
      <c r="Z3916" s="1">
        <v>0</v>
      </c>
      <c r="AA3916" s="1">
        <v>7379.2646477664121</v>
      </c>
      <c r="AB3916" s="1">
        <v>0</v>
      </c>
      <c r="AC3916" s="1">
        <v>570.78778480174662</v>
      </c>
      <c r="AD3916" s="1">
        <v>349.39042130307746</v>
      </c>
      <c r="AE3916" s="1">
        <v>467.93726205461286</v>
      </c>
      <c r="AF3916" s="1">
        <v>8197.0481766084777</v>
      </c>
      <c r="AG3916" s="1">
        <v>5949.9262018732452</v>
      </c>
      <c r="AH3916" s="1">
        <v>876.43575181164317</v>
      </c>
      <c r="AI3916" s="1"/>
      <c r="AJ3916" s="1">
        <v>1361.8796268953956</v>
      </c>
      <c r="AK3916" s="1"/>
      <c r="AL3916" s="1">
        <v>34278.26953125</v>
      </c>
      <c r="AM3916" s="1">
        <v>31303.15234375</v>
      </c>
      <c r="AN3916" s="1">
        <v>2975.118408203125</v>
      </c>
      <c r="AO3916" t="s">
        <v>16726</v>
      </c>
    </row>
    <row r="3917" spans="1:41" x14ac:dyDescent="0.25">
      <c r="A3917" s="1">
        <v>2020</v>
      </c>
      <c r="B3917" t="s">
        <v>2914</v>
      </c>
      <c r="C3917" t="s">
        <v>7090</v>
      </c>
      <c r="D3917" t="s">
        <v>7224</v>
      </c>
      <c r="E3917" t="s">
        <v>7837</v>
      </c>
      <c r="F3917" t="s">
        <v>9573</v>
      </c>
      <c r="G3917" t="s">
        <v>11730</v>
      </c>
      <c r="H3917" t="s">
        <v>12709</v>
      </c>
      <c r="I3917" s="1">
        <v>733.87458847836922</v>
      </c>
      <c r="J3917" s="1">
        <v>2610.6764784559878</v>
      </c>
      <c r="K3917" s="1">
        <v>0</v>
      </c>
      <c r="L3917" s="1"/>
      <c r="M3917" s="1">
        <v>345.96944885408834</v>
      </c>
      <c r="N3917" s="1">
        <v>2760.1584139499546</v>
      </c>
      <c r="O3917" s="1">
        <v>232.41074342521472</v>
      </c>
      <c r="P3917" s="1">
        <v>501.22061804668732</v>
      </c>
      <c r="Q3917" s="1">
        <v>292.53834590313556</v>
      </c>
      <c r="R3917" s="1">
        <v>0</v>
      </c>
      <c r="S3917" s="1">
        <v>844.53448928275327</v>
      </c>
      <c r="T3917" s="1">
        <v>0</v>
      </c>
      <c r="U3917" s="1">
        <v>104.83922692548131</v>
      </c>
      <c r="V3917" s="1">
        <v>629.03536155288782</v>
      </c>
      <c r="W3917" s="1">
        <v>178.22668577331822</v>
      </c>
      <c r="X3917" s="1">
        <v>222.25916108202037</v>
      </c>
      <c r="Y3917" s="1">
        <v>613.99093248908127</v>
      </c>
      <c r="Z3917" s="1">
        <v>6.0327369135508135</v>
      </c>
      <c r="AA3917" s="1">
        <v>7088.1801324317912</v>
      </c>
      <c r="AB3917" s="1"/>
      <c r="AC3917" s="1">
        <v>0</v>
      </c>
      <c r="AD3917" s="1">
        <v>36.744924515210705</v>
      </c>
      <c r="AE3917" s="1">
        <v>113.93486857508221</v>
      </c>
      <c r="AF3917" s="1">
        <v>4315.5536445622074</v>
      </c>
      <c r="AG3917" s="1">
        <v>31685.559553688217</v>
      </c>
      <c r="AH3917" s="1">
        <v>1230.2200291452443</v>
      </c>
      <c r="AI3917" s="1"/>
      <c r="AJ3917" s="1">
        <v>314.51768077644391</v>
      </c>
      <c r="AK3917" s="1"/>
      <c r="AL3917" s="1">
        <v>54860.4765625</v>
      </c>
      <c r="AM3917" s="1">
        <v>51770.11328125</v>
      </c>
      <c r="AN3917" s="1">
        <v>3090.365478515625</v>
      </c>
      <c r="AO3917" t="s">
        <v>16727</v>
      </c>
    </row>
    <row r="3918" spans="1:41" x14ac:dyDescent="0.25">
      <c r="A3918" s="1">
        <v>2020</v>
      </c>
      <c r="B3918" t="s">
        <v>2915</v>
      </c>
      <c r="C3918" t="s">
        <v>7090</v>
      </c>
      <c r="D3918" t="s">
        <v>7224</v>
      </c>
      <c r="E3918" t="s">
        <v>7837</v>
      </c>
      <c r="F3918" t="s">
        <v>9573</v>
      </c>
      <c r="G3918" t="s">
        <v>11730</v>
      </c>
      <c r="H3918" t="s">
        <v>12709</v>
      </c>
      <c r="I3918" s="1">
        <v>377.31030713837532</v>
      </c>
      <c r="J3918" s="1">
        <v>1457.5162459231879</v>
      </c>
      <c r="K3918" s="1">
        <v>0</v>
      </c>
      <c r="L3918" s="1"/>
      <c r="M3918" s="1">
        <v>443.01644595096639</v>
      </c>
      <c r="N3918" s="1">
        <v>4762.0577070641602</v>
      </c>
      <c r="O3918" s="1">
        <v>238.98080233530416</v>
      </c>
      <c r="P3918" s="1">
        <v>529.98407178939851</v>
      </c>
      <c r="Q3918" s="1">
        <v>90.025121975874299</v>
      </c>
      <c r="R3918" s="1">
        <v>30.30623763775991</v>
      </c>
      <c r="S3918" s="1">
        <v>215.60588979335733</v>
      </c>
      <c r="T3918" s="1">
        <v>0</v>
      </c>
      <c r="U3918" s="1">
        <v>269.50736224169668</v>
      </c>
      <c r="V3918" s="1">
        <v>1185.8323938634653</v>
      </c>
      <c r="W3918" s="1">
        <v>0</v>
      </c>
      <c r="X3918" s="1">
        <v>280.28765673136451</v>
      </c>
      <c r="Y3918" s="1">
        <v>620.56765229773066</v>
      </c>
      <c r="Z3918" s="1">
        <v>5.3901472260686605</v>
      </c>
      <c r="AA3918" s="1">
        <v>7295.025281158245</v>
      </c>
      <c r="AB3918" s="1"/>
      <c r="AC3918" s="1">
        <v>0</v>
      </c>
      <c r="AD3918" s="1">
        <v>0</v>
      </c>
      <c r="AE3918" s="1">
        <v>211.76356483401125</v>
      </c>
      <c r="AF3918" s="1">
        <v>14892.040504217961</v>
      </c>
      <c r="AG3918" s="1">
        <v>5232.7549452847825</v>
      </c>
      <c r="AH3918" s="1">
        <v>753.5425848277838</v>
      </c>
      <c r="AI3918" s="1"/>
      <c r="AJ3918" s="1">
        <v>215.60588979335733</v>
      </c>
      <c r="AK3918" s="1"/>
      <c r="AL3918" s="1">
        <v>39107.12109375</v>
      </c>
      <c r="AM3918" s="1">
        <v>37175.6875</v>
      </c>
      <c r="AN3918" s="1">
        <v>1931.433349609375</v>
      </c>
      <c r="AO3918" t="s">
        <v>16728</v>
      </c>
    </row>
    <row r="3919" spans="1:41" x14ac:dyDescent="0.25">
      <c r="A3919" s="1">
        <v>2020</v>
      </c>
      <c r="B3919" t="s">
        <v>2916</v>
      </c>
      <c r="C3919" t="s">
        <v>7090</v>
      </c>
      <c r="D3919" t="s">
        <v>7224</v>
      </c>
      <c r="E3919" t="s">
        <v>7837</v>
      </c>
      <c r="F3919" t="s">
        <v>9573</v>
      </c>
      <c r="G3919" t="s">
        <v>11730</v>
      </c>
      <c r="H3919" t="s">
        <v>12709</v>
      </c>
      <c r="I3919" s="1">
        <v>713.56886228490873</v>
      </c>
      <c r="J3919" s="1">
        <v>843.03064158517077</v>
      </c>
      <c r="K3919" s="1"/>
      <c r="L3919" s="1"/>
      <c r="M3919" s="1">
        <v>2599.4294268950248</v>
      </c>
      <c r="N3919" s="1">
        <v>3484.5402436732256</v>
      </c>
      <c r="O3919" s="1">
        <v>225.98012299700775</v>
      </c>
      <c r="P3919" s="1">
        <v>487.35224217925798</v>
      </c>
      <c r="Q3919" s="1">
        <v>237.18458127260539</v>
      </c>
      <c r="R3919" s="1">
        <v>2069.6947009773071</v>
      </c>
      <c r="S3919" s="1">
        <v>1044.868691202902</v>
      </c>
      <c r="T3919" s="1">
        <v>862.01205521260965</v>
      </c>
      <c r="U3919" s="1"/>
      <c r="V3919" s="1">
        <v>4.0775363559137645</v>
      </c>
      <c r="W3919" s="1"/>
      <c r="X3919" s="1">
        <v>265.03986313439469</v>
      </c>
      <c r="Y3919" s="1">
        <v>597.00229171022397</v>
      </c>
      <c r="Z3919" s="1">
        <v>7.4499265105778036</v>
      </c>
      <c r="AA3919" s="1">
        <v>7110.2040206246265</v>
      </c>
      <c r="AB3919" s="1">
        <v>0</v>
      </c>
      <c r="AC3919" s="1">
        <v>0</v>
      </c>
      <c r="AD3919" s="1">
        <v>19.744279162896479</v>
      </c>
      <c r="AE3919" s="1">
        <v>292.56323353681256</v>
      </c>
      <c r="AF3919" s="1">
        <v>5993.675250099498</v>
      </c>
      <c r="AG3919" s="1">
        <v>27337.842498223832</v>
      </c>
      <c r="AH3919" s="1">
        <v>1195.7375363717113</v>
      </c>
      <c r="AI3919" s="1"/>
      <c r="AJ3919" s="1">
        <v>330.94780939055636</v>
      </c>
      <c r="AK3919" s="1"/>
      <c r="AL3919" s="1">
        <v>55721.9453125</v>
      </c>
      <c r="AM3919" s="1">
        <v>49509.13671875</v>
      </c>
      <c r="AN3919" s="1">
        <v>6212.81201171875</v>
      </c>
      <c r="AO3919" t="s">
        <v>16729</v>
      </c>
    </row>
    <row r="3920" spans="1:41" x14ac:dyDescent="0.25">
      <c r="A3920" s="1">
        <v>2020</v>
      </c>
      <c r="B3920" t="s">
        <v>2917</v>
      </c>
      <c r="C3920" t="s">
        <v>7090</v>
      </c>
      <c r="D3920" t="s">
        <v>7224</v>
      </c>
      <c r="E3920" t="s">
        <v>7837</v>
      </c>
      <c r="F3920" t="s">
        <v>9573</v>
      </c>
      <c r="G3920" t="s">
        <v>11730</v>
      </c>
      <c r="H3920" t="s">
        <v>12709</v>
      </c>
      <c r="I3920" s="1">
        <v>332.5909566504053</v>
      </c>
      <c r="J3920" s="1">
        <v>705.09282809885917</v>
      </c>
      <c r="K3920" s="1"/>
      <c r="L3920" s="1">
        <v>0</v>
      </c>
      <c r="M3920" s="1">
        <v>487.80006975392774</v>
      </c>
      <c r="N3920" s="1">
        <v>3825.1428747927571</v>
      </c>
      <c r="O3920" s="1">
        <v>247.22594444346794</v>
      </c>
      <c r="P3920" s="1">
        <v>181.81638963555488</v>
      </c>
      <c r="Q3920" s="1">
        <v>91.33517560302495</v>
      </c>
      <c r="R3920" s="1">
        <v>808.71162043261893</v>
      </c>
      <c r="S3920" s="1">
        <v>627.32144632144457</v>
      </c>
      <c r="T3920" s="1">
        <v>1330.3638266016212</v>
      </c>
      <c r="U3920" s="1">
        <v>522.1678019411363</v>
      </c>
      <c r="V3920" s="1">
        <v>2106.4093921192334</v>
      </c>
      <c r="W3920" s="1">
        <v>38.802278275880617</v>
      </c>
      <c r="X3920" s="1">
        <v>231.50425644012464</v>
      </c>
      <c r="Y3920" s="1">
        <v>454.54097408888725</v>
      </c>
      <c r="Z3920" s="1">
        <v>16.629547832520263</v>
      </c>
      <c r="AA3920" s="1">
        <v>7660.678368181002</v>
      </c>
      <c r="AB3920" s="1">
        <v>0</v>
      </c>
      <c r="AC3920" s="1">
        <v>580.57908870286371</v>
      </c>
      <c r="AD3920" s="1">
        <v>338.46082938914293</v>
      </c>
      <c r="AE3920" s="1">
        <v>289.35413228585259</v>
      </c>
      <c r="AF3920" s="1">
        <v>6202.9895882086639</v>
      </c>
      <c r="AG3920" s="1">
        <v>3762.7123562382517</v>
      </c>
      <c r="AH3920" s="1">
        <v>1317.0601883356048</v>
      </c>
      <c r="AI3920" s="1"/>
      <c r="AJ3920" s="1">
        <v>665.18191330081061</v>
      </c>
      <c r="AK3920" s="1"/>
      <c r="AL3920" s="1">
        <v>32824.47265625</v>
      </c>
      <c r="AM3920" s="1">
        <v>28205.931640625</v>
      </c>
      <c r="AN3920" s="1">
        <v>4618.53857421875</v>
      </c>
      <c r="AO3920" t="s">
        <v>16730</v>
      </c>
    </row>
    <row r="3921" spans="1:41" x14ac:dyDescent="0.25">
      <c r="A3921" s="1">
        <v>2020</v>
      </c>
      <c r="B3921" t="s">
        <v>2918</v>
      </c>
      <c r="C3921" t="s">
        <v>7090</v>
      </c>
      <c r="D3921" t="s">
        <v>7224</v>
      </c>
      <c r="E3921" t="s">
        <v>7837</v>
      </c>
      <c r="F3921" t="s">
        <v>9573</v>
      </c>
      <c r="G3921" t="s">
        <v>11730</v>
      </c>
      <c r="H3921" t="s">
        <v>12709</v>
      </c>
      <c r="I3921" s="1">
        <v>1534.3529579114143</v>
      </c>
      <c r="J3921" s="1">
        <v>198.83572878156428</v>
      </c>
      <c r="K3921" s="1">
        <v>0</v>
      </c>
      <c r="L3921" s="1"/>
      <c r="M3921" s="1">
        <v>338.73792224659684</v>
      </c>
      <c r="N3921" s="1">
        <v>1974.2164247722835</v>
      </c>
      <c r="O3921" s="1">
        <v>259.65973133885473</v>
      </c>
      <c r="P3921" s="1">
        <v>418.92303786795048</v>
      </c>
      <c r="Q3921" s="1">
        <v>245.50485544262196</v>
      </c>
      <c r="R3921" s="1">
        <v>880.75355337599012</v>
      </c>
      <c r="S3921" s="1">
        <v>1452.761442507559</v>
      </c>
      <c r="T3921" s="1">
        <v>531.12217773856639</v>
      </c>
      <c r="U3921" s="1">
        <v>1241.6456244021597</v>
      </c>
      <c r="V3921" s="1">
        <v>424.89774219085314</v>
      </c>
      <c r="W3921" s="1">
        <v>0</v>
      </c>
      <c r="X3921" s="1">
        <v>259.65973133885473</v>
      </c>
      <c r="Y3921" s="1">
        <v>177.04072591285549</v>
      </c>
      <c r="Z3921" s="1">
        <v>0</v>
      </c>
      <c r="AA3921" s="1">
        <v>8664.181551310041</v>
      </c>
      <c r="AB3921" s="1"/>
      <c r="AC3921" s="1">
        <v>0</v>
      </c>
      <c r="AD3921" s="1">
        <v>331.26524985522775</v>
      </c>
      <c r="AE3921" s="1">
        <v>220.79103010044034</v>
      </c>
      <c r="AF3921" s="1">
        <v>7366.32304841526</v>
      </c>
      <c r="AG3921" s="1">
        <v>6316.1464086063879</v>
      </c>
      <c r="AH3921" s="1">
        <v>810.65912886339606</v>
      </c>
      <c r="AI3921" s="1"/>
      <c r="AJ3921" s="1">
        <v>1829.4208344328399</v>
      </c>
      <c r="AK3921" s="1"/>
      <c r="AL3921" s="1">
        <v>35476.8984375</v>
      </c>
      <c r="AM3921" s="1">
        <v>31493.03125</v>
      </c>
      <c r="AN3921" s="1">
        <v>3983.865234375</v>
      </c>
      <c r="AO3921" t="s">
        <v>16731</v>
      </c>
    </row>
    <row r="3922" spans="1:41" x14ac:dyDescent="0.25">
      <c r="A3922" s="1">
        <v>2020</v>
      </c>
      <c r="B3922" t="s">
        <v>2919</v>
      </c>
      <c r="C3922" t="s">
        <v>7090</v>
      </c>
      <c r="D3922" t="s">
        <v>7224</v>
      </c>
      <c r="E3922" t="s">
        <v>7837</v>
      </c>
      <c r="F3922" t="s">
        <v>9574</v>
      </c>
      <c r="G3922" t="s">
        <v>11730</v>
      </c>
      <c r="H3922" t="s">
        <v>12709</v>
      </c>
      <c r="I3922" s="1">
        <v>4035.4369406915844</v>
      </c>
      <c r="J3922" s="1">
        <v>19207.127746560906</v>
      </c>
      <c r="K3922" s="1">
        <v>416.34844590019901</v>
      </c>
      <c r="L3922" s="1">
        <v>920.16831339945463</v>
      </c>
      <c r="M3922" s="1">
        <v>5787.0826457170524</v>
      </c>
      <c r="N3922" s="1">
        <v>3248.3050099522916</v>
      </c>
      <c r="O3922" s="1">
        <v>4183.9942346620983</v>
      </c>
      <c r="P3922" s="1">
        <v>3353.6254795582531</v>
      </c>
      <c r="Q3922" s="1">
        <v>220.49314277430241</v>
      </c>
      <c r="R3922" s="1">
        <v>1472.7522998570796</v>
      </c>
      <c r="S3922" s="1">
        <v>5601.5475560062814</v>
      </c>
      <c r="T3922" s="1">
        <v>2494.4321748780399</v>
      </c>
      <c r="U3922" s="1">
        <v>0</v>
      </c>
      <c r="V3922" s="1">
        <v>1330.3638266016212</v>
      </c>
      <c r="W3922" s="1">
        <v>848.10693945853347</v>
      </c>
      <c r="X3922" s="1">
        <v>6658.9553158744056</v>
      </c>
      <c r="Y3922" s="1">
        <v>2184.0139486709945</v>
      </c>
      <c r="Z3922" s="1">
        <v>4618.579751351961</v>
      </c>
      <c r="AA3922" s="1">
        <v>42643.703825192795</v>
      </c>
      <c r="AB3922" s="1">
        <v>435.69415321203093</v>
      </c>
      <c r="AC3922" s="1">
        <v>5475.18151838432</v>
      </c>
      <c r="AD3922" s="1">
        <v>4925.9173772152626</v>
      </c>
      <c r="AE3922" s="1">
        <v>4720.5743113914186</v>
      </c>
      <c r="AF3922" s="1">
        <v>7336.5130490990741</v>
      </c>
      <c r="AG3922" s="1">
        <v>33230.271115464158</v>
      </c>
      <c r="AH3922" s="1">
        <v>8617.4316868120004</v>
      </c>
      <c r="AI3922" s="1"/>
      <c r="AJ3922" s="1">
        <v>7317.0010463089166</v>
      </c>
      <c r="AK3922" s="1">
        <v>354.2093688326816</v>
      </c>
      <c r="AL3922" s="1">
        <v>181637.828125</v>
      </c>
      <c r="AM3922" s="1">
        <v>141314.109375</v>
      </c>
      <c r="AN3922" s="1">
        <v>40323.72265625</v>
      </c>
      <c r="AO3922" t="s">
        <v>16732</v>
      </c>
    </row>
    <row r="3923" spans="1:41" x14ac:dyDescent="0.25">
      <c r="A3923" s="1">
        <v>2020</v>
      </c>
      <c r="B3923" t="s">
        <v>2920</v>
      </c>
      <c r="C3923" t="s">
        <v>7090</v>
      </c>
      <c r="D3923" t="s">
        <v>7224</v>
      </c>
      <c r="E3923" t="s">
        <v>7837</v>
      </c>
      <c r="F3923" t="s">
        <v>9574</v>
      </c>
      <c r="G3923" t="s">
        <v>11730</v>
      </c>
      <c r="H3923" t="s">
        <v>12709</v>
      </c>
      <c r="I3923" s="1">
        <v>3596.3062417532001</v>
      </c>
      <c r="J3923" s="1">
        <v>23587.270104693842</v>
      </c>
      <c r="K3923" s="1">
        <v>598.30634417656654</v>
      </c>
      <c r="L3923" s="1">
        <v>832.23873460235927</v>
      </c>
      <c r="M3923" s="1">
        <v>8324.0458528681575</v>
      </c>
      <c r="N3923" s="1">
        <v>3389.9319350255464</v>
      </c>
      <c r="O3923" s="1">
        <v>4306.0043986650007</v>
      </c>
      <c r="P3923" s="1">
        <v>3685.0431578154521</v>
      </c>
      <c r="Q3923" s="1">
        <v>125.48085576394578</v>
      </c>
      <c r="R3923" s="1">
        <v>1426.4363489719008</v>
      </c>
      <c r="S3923" s="1">
        <v>3988.7089611771107</v>
      </c>
      <c r="T3923" s="1">
        <v>4078.1854054413539</v>
      </c>
      <c r="U3923" s="1">
        <v>0</v>
      </c>
      <c r="V3923" s="1">
        <v>1573.9229954915086</v>
      </c>
      <c r="W3923" s="1">
        <v>1988.9643333437214</v>
      </c>
      <c r="X3923" s="1">
        <v>5497.9501897306118</v>
      </c>
      <c r="Y3923" s="1">
        <v>4430.3776264188027</v>
      </c>
      <c r="Z3923" s="1">
        <v>4949.3083948978756</v>
      </c>
      <c r="AA3923" s="1">
        <v>38790.733662171886</v>
      </c>
      <c r="AB3923" s="1">
        <v>711.49943631807912</v>
      </c>
      <c r="AC3923" s="1">
        <v>3796.5647868569308</v>
      </c>
      <c r="AD3923" s="1">
        <v>5183.5131508507347</v>
      </c>
      <c r="AE3923" s="1">
        <v>2357.3912471498456</v>
      </c>
      <c r="AF3923" s="1">
        <v>3552.5869955870585</v>
      </c>
      <c r="AG3923" s="1">
        <v>24400.118547914248</v>
      </c>
      <c r="AH3923" s="1">
        <v>8539.0712652659167</v>
      </c>
      <c r="AI3923" s="1"/>
      <c r="AJ3923" s="1">
        <v>7232.4995731181716</v>
      </c>
      <c r="AK3923" s="1">
        <v>450.6163096681168</v>
      </c>
      <c r="AL3923" s="1">
        <v>171393.078125</v>
      </c>
      <c r="AM3923" s="1">
        <v>127726.203125</v>
      </c>
      <c r="AN3923" s="1">
        <v>43666.8671875</v>
      </c>
      <c r="AO3923" t="s">
        <v>16733</v>
      </c>
    </row>
    <row r="3924" spans="1:41" x14ac:dyDescent="0.25">
      <c r="A3924" s="1">
        <v>2020</v>
      </c>
      <c r="B3924" t="s">
        <v>2921</v>
      </c>
      <c r="C3924" t="s">
        <v>7090</v>
      </c>
      <c r="D3924" t="s">
        <v>7224</v>
      </c>
      <c r="E3924" t="s">
        <v>7837</v>
      </c>
      <c r="F3924" t="s">
        <v>9574</v>
      </c>
      <c r="G3924" t="s">
        <v>11730</v>
      </c>
      <c r="H3924" t="s">
        <v>12709</v>
      </c>
      <c r="I3924" s="1">
        <v>3835.0189209341065</v>
      </c>
      <c r="J3924" s="1">
        <v>23136.159704295904</v>
      </c>
      <c r="K3924" s="1">
        <v>619.60931320863449</v>
      </c>
      <c r="L3924" s="1">
        <v>1001.1192134418443</v>
      </c>
      <c r="M3924" s="1">
        <v>7516.9725705570099</v>
      </c>
      <c r="N3924" s="1">
        <v>3824.9969545317176</v>
      </c>
      <c r="O3924" s="1">
        <v>4177.9317821271825</v>
      </c>
      <c r="P3924" s="1">
        <v>3914.9305248735159</v>
      </c>
      <c r="Q3924" s="1">
        <v>125.51627776072993</v>
      </c>
      <c r="R3924" s="1">
        <v>1204.5267595889011</v>
      </c>
      <c r="S3924" s="1">
        <v>5738.6214579494936</v>
      </c>
      <c r="T3924" s="1">
        <v>3805.6639373949715</v>
      </c>
      <c r="U3924" s="1">
        <v>0</v>
      </c>
      <c r="V3924" s="1">
        <v>2033.8810023543374</v>
      </c>
      <c r="W3924" s="1">
        <v>2044.3649250468854</v>
      </c>
      <c r="X3924" s="1">
        <v>5418.0912475088744</v>
      </c>
      <c r="Y3924" s="1">
        <v>4429.1428199208085</v>
      </c>
      <c r="Z3924" s="1">
        <v>4434.8200428222872</v>
      </c>
      <c r="AA3924" s="1">
        <v>39660.679545909581</v>
      </c>
      <c r="AB3924" s="1">
        <v>1375.2125123745534</v>
      </c>
      <c r="AC3924" s="1">
        <v>4848.7204456471809</v>
      </c>
      <c r="AD3924" s="1">
        <v>5314.1977589205617</v>
      </c>
      <c r="AE3924" s="1">
        <v>2563.9627902134953</v>
      </c>
      <c r="AF3924" s="1">
        <v>13925.627318141494</v>
      </c>
      <c r="AG3924" s="1">
        <v>15421.850280738301</v>
      </c>
      <c r="AH3924" s="1">
        <v>8147.2811611487177</v>
      </c>
      <c r="AI3924" s="1"/>
      <c r="AJ3924" s="1">
        <v>8439.5577675012446</v>
      </c>
      <c r="AK3924" s="1">
        <v>448.71189124106002</v>
      </c>
      <c r="AL3924" s="1">
        <v>177407.171875</v>
      </c>
      <c r="AM3924" s="1">
        <v>132800.515625</v>
      </c>
      <c r="AN3924" s="1">
        <v>44606.66015625</v>
      </c>
      <c r="AO3924" t="s">
        <v>16734</v>
      </c>
    </row>
    <row r="3925" spans="1:41" x14ac:dyDescent="0.25">
      <c r="A3925" s="1">
        <v>2020</v>
      </c>
      <c r="B3925" t="s">
        <v>2922</v>
      </c>
      <c r="C3925" t="s">
        <v>7090</v>
      </c>
      <c r="D3925" t="s">
        <v>7224</v>
      </c>
      <c r="E3925" t="s">
        <v>7837</v>
      </c>
      <c r="F3925" t="s">
        <v>9574</v>
      </c>
      <c r="G3925" t="s">
        <v>11730</v>
      </c>
      <c r="H3925" t="s">
        <v>12709</v>
      </c>
      <c r="I3925" s="1">
        <v>1416.3258073028439</v>
      </c>
      <c r="J3925" s="1">
        <v>3714.8072984727737</v>
      </c>
      <c r="K3925" s="1">
        <v>389.48959700828203</v>
      </c>
      <c r="L3925" s="1">
        <v>1363.2135895289871</v>
      </c>
      <c r="M3925" s="1">
        <v>719.81808477401819</v>
      </c>
      <c r="N3925" s="1">
        <v>558.74053098097181</v>
      </c>
      <c r="O3925" s="1">
        <v>4232.4536208233312</v>
      </c>
      <c r="P3925" s="1">
        <v>2683.7257113415576</v>
      </c>
      <c r="Q3925" s="1">
        <v>110.90042310932736</v>
      </c>
      <c r="R3925" s="1">
        <v>660.48385461145097</v>
      </c>
      <c r="S3925" s="1">
        <v>1452.761442507559</v>
      </c>
      <c r="T3925" s="1">
        <v>3275.2534293878261</v>
      </c>
      <c r="U3925" s="1">
        <v>0</v>
      </c>
      <c r="V3925" s="1">
        <v>421.35692767259604</v>
      </c>
      <c r="W3925" s="1">
        <v>1032.7375678249903</v>
      </c>
      <c r="X3925" s="1">
        <v>7081.6290365142195</v>
      </c>
      <c r="Y3925" s="1">
        <v>2755.9339667101171</v>
      </c>
      <c r="Z3925" s="1">
        <v>5072.0840168588747</v>
      </c>
      <c r="AA3925" s="1">
        <v>32682.024635459955</v>
      </c>
      <c r="AB3925" s="1">
        <v>220.7107716380265</v>
      </c>
      <c r="AC3925" s="1">
        <v>6220.3436090207688</v>
      </c>
      <c r="AD3925" s="1">
        <v>3718.1020762234302</v>
      </c>
      <c r="AE3925" s="1">
        <v>3156.5773655052103</v>
      </c>
      <c r="AF3925" s="1">
        <v>5757.6633460817593</v>
      </c>
      <c r="AG3925" s="1">
        <v>23897.395561723351</v>
      </c>
      <c r="AH3925" s="1">
        <v>9127.5301502769198</v>
      </c>
      <c r="AI3925" s="1">
        <v>230.15294368671212</v>
      </c>
      <c r="AJ3925" s="1">
        <v>6694.5757090370644</v>
      </c>
      <c r="AK3925" s="1">
        <v>377.09674619438215</v>
      </c>
      <c r="AL3925" s="1">
        <v>129023.8984375</v>
      </c>
      <c r="AM3925" s="1">
        <v>97166.15625</v>
      </c>
      <c r="AN3925" s="1">
        <v>31857.734375</v>
      </c>
      <c r="AO3925" t="s">
        <v>16735</v>
      </c>
    </row>
    <row r="3926" spans="1:41" x14ac:dyDescent="0.25">
      <c r="A3926" s="1">
        <v>2020</v>
      </c>
      <c r="B3926" t="s">
        <v>2923</v>
      </c>
      <c r="C3926" t="s">
        <v>7090</v>
      </c>
      <c r="D3926" t="s">
        <v>7224</v>
      </c>
      <c r="E3926" t="s">
        <v>7837</v>
      </c>
      <c r="F3926" t="s">
        <v>9574</v>
      </c>
      <c r="G3926" t="s">
        <v>11730</v>
      </c>
      <c r="H3926" t="s">
        <v>12709</v>
      </c>
      <c r="I3926" s="1">
        <v>3547.7536498955683</v>
      </c>
      <c r="J3926" s="1">
        <v>5893.8488054716699</v>
      </c>
      <c r="K3926" s="1">
        <v>371.94191490840632</v>
      </c>
      <c r="L3926" s="1">
        <v>652.32889691628191</v>
      </c>
      <c r="M3926" s="1">
        <v>2094.3190900996419</v>
      </c>
      <c r="N3926" s="1">
        <v>956.52016147829545</v>
      </c>
      <c r="O3926" s="1">
        <v>4319.1039595825405</v>
      </c>
      <c r="P3926" s="1">
        <v>1287.628576313065</v>
      </c>
      <c r="Q3926" s="1">
        <v>112.12478669444138</v>
      </c>
      <c r="R3926" s="1">
        <v>1245.7657692540304</v>
      </c>
      <c r="S3926" s="1">
        <v>4082.3692404882831</v>
      </c>
      <c r="T3926" s="1">
        <v>3175.8117349871618</v>
      </c>
      <c r="U3926" s="1">
        <v>0</v>
      </c>
      <c r="V3926" s="1">
        <v>823.99439610477714</v>
      </c>
      <c r="W3926" s="1">
        <v>915.54932900530787</v>
      </c>
      <c r="X3926" s="1">
        <v>6389.8396262002525</v>
      </c>
      <c r="Y3926" s="1">
        <v>2901.1469362855696</v>
      </c>
      <c r="Z3926" s="1">
        <v>5351.6324676614986</v>
      </c>
      <c r="AA3926" s="1">
        <v>37157.083132099389</v>
      </c>
      <c r="AB3926" s="1">
        <v>449.7636078738575</v>
      </c>
      <c r="AC3926" s="1">
        <v>6081.9871771855269</v>
      </c>
      <c r="AD3926" s="1">
        <v>3909.900641677058</v>
      </c>
      <c r="AE3926" s="1">
        <v>1706.3048783860465</v>
      </c>
      <c r="AF3926" s="1">
        <v>5646.8121607495987</v>
      </c>
      <c r="AG3926" s="1">
        <v>28701.327027655145</v>
      </c>
      <c r="AH3926" s="1">
        <v>9132.7144548447959</v>
      </c>
      <c r="AI3926" s="1">
        <v>223.1651489450438</v>
      </c>
      <c r="AJ3926" s="1">
        <v>7074.9074398885168</v>
      </c>
      <c r="AK3926" s="1">
        <v>365.64751327149486</v>
      </c>
      <c r="AL3926" s="1">
        <v>144571.296875</v>
      </c>
      <c r="AM3926" s="1">
        <v>109141.1640625</v>
      </c>
      <c r="AN3926" s="1">
        <v>35430.125</v>
      </c>
      <c r="AO3926" t="s">
        <v>16736</v>
      </c>
    </row>
    <row r="3927" spans="1:41" x14ac:dyDescent="0.25">
      <c r="A3927" s="1">
        <v>2020</v>
      </c>
      <c r="B3927" t="s">
        <v>2924</v>
      </c>
      <c r="C3927" t="s">
        <v>7090</v>
      </c>
      <c r="D3927" t="s">
        <v>7224</v>
      </c>
      <c r="E3927" t="s">
        <v>7837</v>
      </c>
      <c r="F3927" t="s">
        <v>9574</v>
      </c>
      <c r="G3927" t="s">
        <v>11730</v>
      </c>
      <c r="H3927" t="s">
        <v>12709</v>
      </c>
      <c r="I3927" s="1">
        <v>3945.016424346567</v>
      </c>
      <c r="J3927" s="1">
        <v>19888.438421991628</v>
      </c>
      <c r="K3927" s="1">
        <v>547.56420216294759</v>
      </c>
      <c r="L3927" s="1">
        <v>768.92447646870505</v>
      </c>
      <c r="M3927" s="1">
        <v>6014.366124972802</v>
      </c>
      <c r="N3927" s="1">
        <v>2446.3587120940219</v>
      </c>
      <c r="O3927" s="1">
        <v>4062.3317325346061</v>
      </c>
      <c r="P3927" s="1">
        <v>3806.6075108973409</v>
      </c>
      <c r="Q3927" s="1">
        <v>42.898618290389059</v>
      </c>
      <c r="R3927" s="1">
        <v>255.50507444581663</v>
      </c>
      <c r="S3927" s="1">
        <v>2205.9471685493463</v>
      </c>
      <c r="T3927" s="1">
        <v>1574.6605841803275</v>
      </c>
      <c r="U3927" s="1">
        <v>97.345064192907245</v>
      </c>
      <c r="V3927" s="1">
        <v>2046.9232506687097</v>
      </c>
      <c r="W3927" s="1">
        <v>1855.2790419407627</v>
      </c>
      <c r="X3927" s="1">
        <v>5117.3081266717745</v>
      </c>
      <c r="Y3927" s="1">
        <v>4306.5919607072201</v>
      </c>
      <c r="Z3927" s="1">
        <v>4035.1203147646661</v>
      </c>
      <c r="AA3927" s="1">
        <v>41763.146741357756</v>
      </c>
      <c r="AB3927" s="1">
        <v>1337.4319247397148</v>
      </c>
      <c r="AC3927" s="1">
        <v>4714.5602072308493</v>
      </c>
      <c r="AD3927" s="1">
        <v>6122.7676328715879</v>
      </c>
      <c r="AE3927" s="1">
        <v>2194.7339435705835</v>
      </c>
      <c r="AF3927" s="1">
        <v>15520.239395239363</v>
      </c>
      <c r="AG3927" s="1">
        <v>31557.073242505601</v>
      </c>
      <c r="AH3927" s="1">
        <v>7921.6337554514657</v>
      </c>
      <c r="AI3927" s="1"/>
      <c r="AJ3927" s="1">
        <v>8850.1026024435887</v>
      </c>
      <c r="AK3927" s="1">
        <v>436.2963900827728</v>
      </c>
      <c r="AL3927" s="1">
        <v>183435.1875</v>
      </c>
      <c r="AM3927" s="1">
        <v>146239.609375</v>
      </c>
      <c r="AN3927" s="1">
        <v>37195.5859375</v>
      </c>
      <c r="AO3927" t="s">
        <v>16737</v>
      </c>
    </row>
    <row r="3928" spans="1:41" x14ac:dyDescent="0.25">
      <c r="A3928" s="1">
        <v>2020</v>
      </c>
      <c r="B3928" t="s">
        <v>2924</v>
      </c>
      <c r="C3928" t="s">
        <v>7090</v>
      </c>
      <c r="D3928" t="s">
        <v>7224</v>
      </c>
      <c r="E3928" t="s">
        <v>7837</v>
      </c>
      <c r="F3928" t="s">
        <v>9575</v>
      </c>
      <c r="G3928" t="s">
        <v>11730</v>
      </c>
      <c r="H3928" t="s">
        <v>12709</v>
      </c>
      <c r="I3928" s="1">
        <v>1804.3098374918407</v>
      </c>
      <c r="J3928" s="1">
        <v>3474.9739967806186</v>
      </c>
      <c r="K3928" s="1">
        <v>24.465218135482587</v>
      </c>
      <c r="L3928" s="1">
        <v>333.33859709595021</v>
      </c>
      <c r="M3928" s="1">
        <v>927.63952097038134</v>
      </c>
      <c r="N3928" s="1">
        <v>377.37598973981886</v>
      </c>
      <c r="O3928" s="1">
        <v>421.23713087470327</v>
      </c>
      <c r="P3928" s="1">
        <v>1057.1013002706434</v>
      </c>
      <c r="Q3928" s="1">
        <v>806.92079512446969</v>
      </c>
      <c r="R3928" s="1">
        <v>612.62822653335684</v>
      </c>
      <c r="S3928" s="1">
        <v>463.81976048519067</v>
      </c>
      <c r="T3928" s="1">
        <v>242.67780488963135</v>
      </c>
      <c r="U3928" s="1">
        <v>174.62966889880775</v>
      </c>
      <c r="V3928" s="1">
        <v>380.23026518895853</v>
      </c>
      <c r="W3928" s="1">
        <v>198.77989735079601</v>
      </c>
      <c r="X3928" s="1">
        <v>575.95201027281917</v>
      </c>
      <c r="Y3928" s="1">
        <v>3167.914448716077</v>
      </c>
      <c r="Z3928" s="1">
        <v>46.75351351588926</v>
      </c>
      <c r="AA3928" s="1">
        <v>7608.682840135084</v>
      </c>
      <c r="AB3928" s="1">
        <v>321.10598802820891</v>
      </c>
      <c r="AC3928" s="1">
        <v>259.94268784348026</v>
      </c>
      <c r="AD3928" s="1">
        <v>1610.9656223063862</v>
      </c>
      <c r="AE3928" s="1">
        <v>1152.9234046346169</v>
      </c>
      <c r="AF3928" s="1">
        <v>2458.696624822277</v>
      </c>
      <c r="AG3928" s="1">
        <v>5960.3387682569446</v>
      </c>
      <c r="AH3928" s="1">
        <v>1307.8697861593398</v>
      </c>
      <c r="AI3928" s="1">
        <v>755.3636099330248</v>
      </c>
      <c r="AJ3928" s="1">
        <v>6739.0225835083747</v>
      </c>
      <c r="AK3928" s="1">
        <v>61.163045338706461</v>
      </c>
      <c r="AL3928" s="1">
        <v>43326.828125</v>
      </c>
      <c r="AM3928" s="1">
        <v>36415.78515625</v>
      </c>
      <c r="AN3928" s="1">
        <v>6911.0390625</v>
      </c>
      <c r="AO3928" t="s">
        <v>16738</v>
      </c>
    </row>
    <row r="3929" spans="1:41" x14ac:dyDescent="0.25">
      <c r="A3929" s="1">
        <v>2020</v>
      </c>
      <c r="B3929" t="s">
        <v>2925</v>
      </c>
      <c r="C3929" t="s">
        <v>7090</v>
      </c>
      <c r="D3929" t="s">
        <v>7224</v>
      </c>
      <c r="E3929" t="s">
        <v>7837</v>
      </c>
      <c r="F3929" t="s">
        <v>9575</v>
      </c>
      <c r="G3929" t="s">
        <v>11730</v>
      </c>
      <c r="H3929" t="s">
        <v>12709</v>
      </c>
      <c r="I3929" s="1">
        <v>1218.1732773324688</v>
      </c>
      <c r="J3929" s="1">
        <v>3872.8476650779457</v>
      </c>
      <c r="K3929" s="1">
        <v>54.979501897306115</v>
      </c>
      <c r="L3929" s="1">
        <v>40.426104336254497</v>
      </c>
      <c r="M3929" s="1">
        <v>851.05790932685647</v>
      </c>
      <c r="N3929" s="1">
        <v>621.37465366810909</v>
      </c>
      <c r="O3929" s="1">
        <v>445.47098291114338</v>
      </c>
      <c r="P3929" s="1">
        <v>1390.0327320867541</v>
      </c>
      <c r="Q3929" s="1">
        <v>1178.1686640130224</v>
      </c>
      <c r="R3929" s="1">
        <v>714.48503495472357</v>
      </c>
      <c r="S3929" s="1">
        <v>107.80294489667867</v>
      </c>
      <c r="T3929" s="1">
        <v>754.62061427675064</v>
      </c>
      <c r="U3929" s="1">
        <v>0</v>
      </c>
      <c r="V3929" s="1">
        <v>272.74145058859699</v>
      </c>
      <c r="W3929" s="1">
        <v>247.94677326236092</v>
      </c>
      <c r="X3929" s="1">
        <v>415.04133785221285</v>
      </c>
      <c r="Y3929" s="1">
        <v>3932.3010702599236</v>
      </c>
      <c r="Z3929" s="1">
        <v>5.3901472260686605</v>
      </c>
      <c r="AA3929" s="1">
        <v>7508.4751120536685</v>
      </c>
      <c r="AB3929" s="1">
        <v>323.40883469003597</v>
      </c>
      <c r="AC3929" s="1">
        <v>269.50709273433444</v>
      </c>
      <c r="AD3929" s="1">
        <v>1615.562095036428</v>
      </c>
      <c r="AE3929" s="1">
        <v>502.78368173233417</v>
      </c>
      <c r="AF3929" s="1">
        <v>0</v>
      </c>
      <c r="AG3929" s="1">
        <v>9459.7084146835532</v>
      </c>
      <c r="AH3929" s="1">
        <v>627.41313929866976</v>
      </c>
      <c r="AI3929" s="1">
        <v>553.02910731996155</v>
      </c>
      <c r="AJ3929" s="1">
        <v>2263.861842830252</v>
      </c>
      <c r="AK3929" s="1">
        <v>64.6817669380072</v>
      </c>
      <c r="AL3929" s="1">
        <v>39311.29296875</v>
      </c>
      <c r="AM3929" s="1">
        <v>33250.27734375</v>
      </c>
      <c r="AN3929" s="1">
        <v>6061.01513671875</v>
      </c>
      <c r="AO3929" t="s">
        <v>16739</v>
      </c>
    </row>
    <row r="3930" spans="1:41" x14ac:dyDescent="0.25">
      <c r="A3930" s="1">
        <v>2020</v>
      </c>
      <c r="B3930" t="s">
        <v>2926</v>
      </c>
      <c r="C3930" t="s">
        <v>7090</v>
      </c>
      <c r="D3930" t="s">
        <v>7224</v>
      </c>
      <c r="E3930" t="s">
        <v>7837</v>
      </c>
      <c r="F3930" t="s">
        <v>9575</v>
      </c>
      <c r="G3930" t="s">
        <v>11730</v>
      </c>
      <c r="H3930" t="s">
        <v>12709</v>
      </c>
      <c r="I3930" s="1">
        <v>1008.8592351728961</v>
      </c>
      <c r="J3930" s="1">
        <v>4950.0620714801989</v>
      </c>
      <c r="K3930" s="1">
        <v>56.540462630568896</v>
      </c>
      <c r="L3930" s="1">
        <v>0</v>
      </c>
      <c r="M3930" s="1">
        <v>897.99558295609427</v>
      </c>
      <c r="N3930" s="1">
        <v>613.54775272536563</v>
      </c>
      <c r="O3930" s="1">
        <v>457.86688365539129</v>
      </c>
      <c r="P3930" s="1">
        <v>1641.890689330834</v>
      </c>
      <c r="Q3930" s="1">
        <v>1187.7815846357789</v>
      </c>
      <c r="R3930" s="1">
        <v>967.2029792775686</v>
      </c>
      <c r="S3930" s="1">
        <v>97.278125137374488</v>
      </c>
      <c r="T3930" s="1">
        <v>443.45460886720707</v>
      </c>
      <c r="U3930" s="1">
        <v>0</v>
      </c>
      <c r="V3930" s="1">
        <v>280.48504010850849</v>
      </c>
      <c r="W3930" s="1">
        <v>166.29547832520265</v>
      </c>
      <c r="X3930" s="1">
        <v>452.48559213297096</v>
      </c>
      <c r="Y3930" s="1">
        <v>3996.6346624157036</v>
      </c>
      <c r="Z3930" s="1">
        <v>16.629547832520263</v>
      </c>
      <c r="AA3930" s="1">
        <v>7933.4029526343338</v>
      </c>
      <c r="AB3930" s="1">
        <v>233.3957038294219</v>
      </c>
      <c r="AC3930" s="1">
        <v>421.80598633970163</v>
      </c>
      <c r="AD3930" s="1">
        <v>1626.9346394148918</v>
      </c>
      <c r="AE3930" s="1">
        <v>206.20639312325127</v>
      </c>
      <c r="AF3930" s="1">
        <v>1170.7201674094267</v>
      </c>
      <c r="AG3930" s="1">
        <v>11683.920307128737</v>
      </c>
      <c r="AH3930" s="1">
        <v>927.92876905463072</v>
      </c>
      <c r="AI3930" s="1">
        <v>568.73053587219306</v>
      </c>
      <c r="AJ3930" s="1">
        <v>2328.1366965528368</v>
      </c>
      <c r="AK3930" s="1">
        <v>0</v>
      </c>
      <c r="AL3930" s="1">
        <v>44336.1953125</v>
      </c>
      <c r="AM3930" s="1">
        <v>38407.2890625</v>
      </c>
      <c r="AN3930" s="1">
        <v>5928.90625</v>
      </c>
      <c r="AO3930" t="s">
        <v>16740</v>
      </c>
    </row>
    <row r="3931" spans="1:41" x14ac:dyDescent="0.25">
      <c r="A3931" s="1">
        <v>2020</v>
      </c>
      <c r="B3931" t="s">
        <v>2927</v>
      </c>
      <c r="C3931" t="s">
        <v>7090</v>
      </c>
      <c r="D3931" t="s">
        <v>7224</v>
      </c>
      <c r="E3931" t="s">
        <v>7837</v>
      </c>
      <c r="F3931" t="s">
        <v>9575</v>
      </c>
      <c r="G3931" t="s">
        <v>11730</v>
      </c>
      <c r="H3931" t="s">
        <v>12709</v>
      </c>
      <c r="I3931" s="1">
        <v>1855.6543165810192</v>
      </c>
      <c r="J3931" s="1">
        <v>3279.7657822874685</v>
      </c>
      <c r="K3931" s="1">
        <v>74.690191081612952</v>
      </c>
      <c r="L3931" s="1"/>
      <c r="M3931" s="1">
        <v>786.2942019411098</v>
      </c>
      <c r="N3931" s="1">
        <v>476.94044511499357</v>
      </c>
      <c r="O3931" s="1">
        <v>433.22409708658569</v>
      </c>
      <c r="P3931" s="1">
        <v>1087.1827832172412</v>
      </c>
      <c r="Q3931" s="1">
        <v>1116.7183855786257</v>
      </c>
      <c r="R3931" s="1">
        <v>976.05629372510032</v>
      </c>
      <c r="S3931" s="1">
        <v>802.60823404298401</v>
      </c>
      <c r="T3931" s="1">
        <v>838.7138154038505</v>
      </c>
      <c r="U3931" s="1">
        <v>0</v>
      </c>
      <c r="V3931" s="1">
        <v>265.24324412146774</v>
      </c>
      <c r="W3931" s="1">
        <v>220.16237654351076</v>
      </c>
      <c r="X3931" s="1">
        <v>445.56671443329554</v>
      </c>
      <c r="Y3931" s="1">
        <v>3258.0624453564515</v>
      </c>
      <c r="Z3931" s="1">
        <v>45.229213524048838</v>
      </c>
      <c r="AA3931" s="1">
        <v>7379.633183284629</v>
      </c>
      <c r="AB3931" s="1">
        <v>330.05100296989286</v>
      </c>
      <c r="AC3931" s="1">
        <v>267.33976656191004</v>
      </c>
      <c r="AD3931" s="1">
        <v>1856.4216994638505</v>
      </c>
      <c r="AE3931" s="1">
        <v>511.95950973911818</v>
      </c>
      <c r="AF3931" s="1">
        <v>152.14419914921191</v>
      </c>
      <c r="AG3931" s="1">
        <v>8012.8621139145362</v>
      </c>
      <c r="AH3931" s="1">
        <v>1345.1768203715601</v>
      </c>
      <c r="AI3931" s="1">
        <v>776.85867151781645</v>
      </c>
      <c r="AJ3931" s="1">
        <v>2201.6237654351075</v>
      </c>
      <c r="AK3931" s="1">
        <v>62.903536155288784</v>
      </c>
      <c r="AL3931" s="1">
        <v>38859.0859375</v>
      </c>
      <c r="AM3931" s="1">
        <v>30886.4140625</v>
      </c>
      <c r="AN3931" s="1">
        <v>7972.67138671875</v>
      </c>
      <c r="AO3931" t="s">
        <v>16741</v>
      </c>
    </row>
    <row r="3932" spans="1:41" x14ac:dyDescent="0.25">
      <c r="A3932" s="1">
        <v>2020</v>
      </c>
      <c r="B3932" t="s">
        <v>2928</v>
      </c>
      <c r="C3932" t="s">
        <v>7090</v>
      </c>
      <c r="D3932" t="s">
        <v>7224</v>
      </c>
      <c r="E3932" t="s">
        <v>7837</v>
      </c>
      <c r="F3932" t="s">
        <v>9575</v>
      </c>
      <c r="G3932" t="s">
        <v>11730</v>
      </c>
      <c r="H3932" t="s">
        <v>12709</v>
      </c>
      <c r="I3932" s="1">
        <v>469.21903111522033</v>
      </c>
      <c r="J3932" s="1">
        <v>1848.2652079294653</v>
      </c>
      <c r="K3932" s="1">
        <v>57.221833062831742</v>
      </c>
      <c r="L3932" s="1">
        <v>34.333099837699045</v>
      </c>
      <c r="M3932" s="1">
        <v>457.77466450265393</v>
      </c>
      <c r="N3932" s="1">
        <v>736.21610418639318</v>
      </c>
      <c r="O3932" s="1">
        <v>472.65234109899023</v>
      </c>
      <c r="P3932" s="1">
        <v>2478.6850094026504</v>
      </c>
      <c r="Q3932" s="1">
        <v>831.2915610741934</v>
      </c>
      <c r="R3932" s="1">
        <v>652.27280151929642</v>
      </c>
      <c r="S3932" s="1">
        <v>83.661900804906878</v>
      </c>
      <c r="T3932" s="1">
        <v>658.05108022256502</v>
      </c>
      <c r="U3932" s="1">
        <v>0</v>
      </c>
      <c r="V3932" s="1">
        <v>173.9543725110085</v>
      </c>
      <c r="W3932" s="1">
        <v>171.66549918849523</v>
      </c>
      <c r="X3932" s="1">
        <v>543.13636822702153</v>
      </c>
      <c r="Y3932" s="1">
        <v>3507.698366751586</v>
      </c>
      <c r="Z3932" s="1">
        <v>0</v>
      </c>
      <c r="AA3932" s="1">
        <v>10009.755746974772</v>
      </c>
      <c r="AB3932" s="1">
        <v>241.47613552514997</v>
      </c>
      <c r="AC3932" s="1">
        <v>414.69234638964798</v>
      </c>
      <c r="AD3932" s="1">
        <v>1679.4716839867604</v>
      </c>
      <c r="AE3932" s="1">
        <v>965.32087940335896</v>
      </c>
      <c r="AF3932" s="1">
        <v>1205.7250165301632</v>
      </c>
      <c r="AG3932" s="1">
        <v>12652.891726853355</v>
      </c>
      <c r="AH3932" s="1">
        <v>925.21539410047274</v>
      </c>
      <c r="AI3932" s="1">
        <v>587.0960072246537</v>
      </c>
      <c r="AJ3932" s="1">
        <v>2861.0916531415874</v>
      </c>
      <c r="AK3932" s="1">
        <v>0</v>
      </c>
      <c r="AL3932" s="1">
        <v>44718.83203125</v>
      </c>
      <c r="AM3932" s="1">
        <v>38841.41015625</v>
      </c>
      <c r="AN3932" s="1">
        <v>5877.42333984375</v>
      </c>
      <c r="AO3932" t="s">
        <v>16742</v>
      </c>
    </row>
    <row r="3933" spans="1:41" x14ac:dyDescent="0.25">
      <c r="A3933" s="1">
        <v>2020</v>
      </c>
      <c r="B3933" t="s">
        <v>2929</v>
      </c>
      <c r="C3933" t="s">
        <v>7090</v>
      </c>
      <c r="D3933" t="s">
        <v>7224</v>
      </c>
      <c r="E3933" t="s">
        <v>7837</v>
      </c>
      <c r="F3933" t="s">
        <v>9575</v>
      </c>
      <c r="G3933" t="s">
        <v>11730</v>
      </c>
      <c r="H3933" t="s">
        <v>12709</v>
      </c>
      <c r="I3933" s="1">
        <v>377.68688194742504</v>
      </c>
      <c r="J3933" s="1">
        <v>769.68669205766821</v>
      </c>
      <c r="K3933" s="1">
        <v>59.013575304285162</v>
      </c>
      <c r="L3933" s="1">
        <v>292.7073335092544</v>
      </c>
      <c r="M3933" s="1">
        <v>1407.0311691924189</v>
      </c>
      <c r="N3933" s="1">
        <v>1042.982324497814</v>
      </c>
      <c r="O3933" s="1">
        <v>480.3705029768812</v>
      </c>
      <c r="P3933" s="1">
        <v>3148.4684564763152</v>
      </c>
      <c r="Q3933" s="1">
        <v>762.96325091907897</v>
      </c>
      <c r="R3933" s="1">
        <v>644.4047405956378</v>
      </c>
      <c r="S3933" s="1">
        <v>55.292090339021051</v>
      </c>
      <c r="T3933" s="1">
        <v>678.65611599927934</v>
      </c>
      <c r="U3933" s="1"/>
      <c r="V3933" s="1">
        <v>179.4012689250269</v>
      </c>
      <c r="W3933" s="1">
        <v>141.63258073028439</v>
      </c>
      <c r="X3933" s="1">
        <v>601.93846810370871</v>
      </c>
      <c r="Y3933" s="1">
        <v>3027.3964131098287</v>
      </c>
      <c r="Z3933" s="1">
        <v>0</v>
      </c>
      <c r="AA3933" s="1">
        <v>9126.2473055505216</v>
      </c>
      <c r="AB3933" s="1">
        <v>243.13593025365486</v>
      </c>
      <c r="AC3933" s="1">
        <v>153.67135009235855</v>
      </c>
      <c r="AD3933" s="1">
        <v>1577.2455040242485</v>
      </c>
      <c r="AE3933" s="1">
        <v>977.78884758766424</v>
      </c>
      <c r="AF3933" s="1">
        <v>1608.1409471892471</v>
      </c>
      <c r="AG3933" s="1">
        <v>9285.5608122927879</v>
      </c>
      <c r="AH3933" s="1">
        <v>735.92374509337594</v>
      </c>
      <c r="AI3933" s="1">
        <v>639.70715629845108</v>
      </c>
      <c r="AJ3933" s="1">
        <v>2962.4814802751152</v>
      </c>
      <c r="AK3933" s="1">
        <v>0</v>
      </c>
      <c r="AL3933" s="1">
        <v>40979.53515625</v>
      </c>
      <c r="AM3933" s="1">
        <v>34359.58984375</v>
      </c>
      <c r="AN3933" s="1">
        <v>6619.94677734375</v>
      </c>
      <c r="AO3933" t="s">
        <v>16743</v>
      </c>
    </row>
    <row r="3934" spans="1:41" x14ac:dyDescent="0.25">
      <c r="A3934" s="1">
        <v>2020</v>
      </c>
      <c r="B3934" t="s">
        <v>2930</v>
      </c>
      <c r="C3934" t="s">
        <v>7090</v>
      </c>
      <c r="D3934" t="s">
        <v>7224</v>
      </c>
      <c r="E3934" t="s">
        <v>7837</v>
      </c>
      <c r="F3934" t="s">
        <v>9576</v>
      </c>
      <c r="G3934" t="s">
        <v>11730</v>
      </c>
      <c r="H3934" t="s">
        <v>12709</v>
      </c>
      <c r="I3934" s="1">
        <v>467.84461235490346</v>
      </c>
      <c r="J3934" s="1">
        <v>1281.8609787567705</v>
      </c>
      <c r="K3934" s="1">
        <v>47.227915844357554</v>
      </c>
      <c r="L3934" s="1">
        <v>60.975008719240968</v>
      </c>
      <c r="M3934" s="1">
        <v>1529.9184005918644</v>
      </c>
      <c r="N3934" s="1">
        <v>412.22493474386567</v>
      </c>
      <c r="O3934" s="1">
        <v>501.10370801994395</v>
      </c>
      <c r="P3934" s="1">
        <v>307.0923166405409</v>
      </c>
      <c r="Q3934" s="1">
        <v>0</v>
      </c>
      <c r="R3934" s="1">
        <v>130.98054661099971</v>
      </c>
      <c r="S3934" s="1">
        <v>230.31672507058093</v>
      </c>
      <c r="T3934" s="1">
        <v>498.88643497560793</v>
      </c>
      <c r="U3934" s="1">
        <v>194.01139137940308</v>
      </c>
      <c r="V3934" s="1">
        <v>0</v>
      </c>
      <c r="W3934" s="1">
        <v>182.9250261577229</v>
      </c>
      <c r="X3934" s="1">
        <v>188.56147212364311</v>
      </c>
      <c r="Y3934" s="1">
        <v>5604.1576195593289</v>
      </c>
      <c r="Z3934" s="1">
        <v>16.629547832520263</v>
      </c>
      <c r="AA3934" s="1">
        <v>9726.0682089800193</v>
      </c>
      <c r="AB3934" s="1">
        <v>27.715913054200442</v>
      </c>
      <c r="AC3934" s="1">
        <v>83.740892961056872</v>
      </c>
      <c r="AD3934" s="1">
        <v>1754.7927355348017</v>
      </c>
      <c r="AE3934" s="1">
        <v>294.89731489669271</v>
      </c>
      <c r="AF3934" s="1">
        <v>473.16606766130991</v>
      </c>
      <c r="AG3934" s="1">
        <v>9907.8845986155739</v>
      </c>
      <c r="AH3934" s="1">
        <v>1675.1497849958746</v>
      </c>
      <c r="AI3934" s="1">
        <v>32.150459142872513</v>
      </c>
      <c r="AJ3934" s="1">
        <v>3360.2772986912614</v>
      </c>
      <c r="AK3934" s="1">
        <v>95.342740906449521</v>
      </c>
      <c r="AL3934" s="1">
        <v>39085.90234375</v>
      </c>
      <c r="AM3934" s="1">
        <v>32321.810546875</v>
      </c>
      <c r="AN3934" s="1">
        <v>6764.09130859375</v>
      </c>
      <c r="AO3934" t="s">
        <v>16744</v>
      </c>
    </row>
    <row r="3935" spans="1:41" x14ac:dyDescent="0.25">
      <c r="A3935" s="1">
        <v>2020</v>
      </c>
      <c r="B3935" t="s">
        <v>2931</v>
      </c>
      <c r="C3935" t="s">
        <v>7090</v>
      </c>
      <c r="D3935" t="s">
        <v>7224</v>
      </c>
      <c r="E3935" t="s">
        <v>7837</v>
      </c>
      <c r="F3935" t="s">
        <v>9576</v>
      </c>
      <c r="G3935" t="s">
        <v>11730</v>
      </c>
      <c r="H3935" t="s">
        <v>12709</v>
      </c>
      <c r="I3935" s="1">
        <v>439.06100026388157</v>
      </c>
      <c r="J3935" s="1">
        <v>171.04148712392626</v>
      </c>
      <c r="K3935" s="1"/>
      <c r="L3935" s="1">
        <v>106.22443554771328</v>
      </c>
      <c r="M3935" s="1">
        <v>0</v>
      </c>
      <c r="N3935" s="1">
        <v>148.99747492825915</v>
      </c>
      <c r="O3935" s="1">
        <v>525.81095596118075</v>
      </c>
      <c r="P3935" s="1">
        <v>604.82013592185342</v>
      </c>
      <c r="Q3935" s="1">
        <v>492.35839555541406</v>
      </c>
      <c r="R3935" s="1">
        <v>126.88389229739471</v>
      </c>
      <c r="S3935" s="1">
        <v>692.63870362530076</v>
      </c>
      <c r="T3935" s="1">
        <v>973.72399252070511</v>
      </c>
      <c r="U3935" s="1">
        <v>35.408145182571097</v>
      </c>
      <c r="V3935" s="1">
        <v>0</v>
      </c>
      <c r="W3935" s="1">
        <v>47.210860243428129</v>
      </c>
      <c r="X3935" s="1">
        <v>80.258462413827829</v>
      </c>
      <c r="Y3935" s="1">
        <v>6025.2860385675149</v>
      </c>
      <c r="Z3935" s="1">
        <v>0</v>
      </c>
      <c r="AA3935" s="1">
        <v>5428.3097325951039</v>
      </c>
      <c r="AB3935" s="1"/>
      <c r="AC3935" s="1">
        <v>55.767828662549476</v>
      </c>
      <c r="AD3935" s="1">
        <v>1349.7891086928933</v>
      </c>
      <c r="AE3935" s="1">
        <v>220.79103010044034</v>
      </c>
      <c r="AF3935" s="1">
        <v>824.82067936480735</v>
      </c>
      <c r="AG3935" s="1">
        <v>5580.3484058833201</v>
      </c>
      <c r="AH3935" s="1">
        <v>1490.8909223431269</v>
      </c>
      <c r="AI3935" s="1"/>
      <c r="AJ3935" s="1">
        <v>4847.9652112470258</v>
      </c>
      <c r="AK3935" s="1">
        <v>101.50334952337047</v>
      </c>
      <c r="AL3935" s="1">
        <v>30369.908203125</v>
      </c>
      <c r="AM3935" s="1">
        <v>25108.08203125</v>
      </c>
      <c r="AN3935" s="1">
        <v>5261.82666015625</v>
      </c>
      <c r="AO3935" t="s">
        <v>16745</v>
      </c>
    </row>
    <row r="3936" spans="1:41" x14ac:dyDescent="0.25">
      <c r="A3936" s="1">
        <v>2020</v>
      </c>
      <c r="B3936" t="s">
        <v>2932</v>
      </c>
      <c r="C3936" t="s">
        <v>7090</v>
      </c>
      <c r="D3936" t="s">
        <v>7224</v>
      </c>
      <c r="E3936" t="s">
        <v>7837</v>
      </c>
      <c r="F3936" t="s">
        <v>9576</v>
      </c>
      <c r="G3936" t="s">
        <v>11730</v>
      </c>
      <c r="H3936" t="s">
        <v>12709</v>
      </c>
      <c r="I3936" s="1">
        <v>425.73043798746818</v>
      </c>
      <c r="J3936" s="1">
        <v>1672.5941804265719</v>
      </c>
      <c r="K3936" s="1">
        <v>82.399439610477714</v>
      </c>
      <c r="L3936" s="1">
        <v>91.554932900530787</v>
      </c>
      <c r="M3936" s="1">
        <v>501.26325763040609</v>
      </c>
      <c r="N3936" s="1">
        <v>398.95062011406293</v>
      </c>
      <c r="O3936" s="1">
        <v>517.28537088799897</v>
      </c>
      <c r="P3936" s="1">
        <v>464.61931128629749</v>
      </c>
      <c r="Q3936" s="1">
        <v>112.12478669444138</v>
      </c>
      <c r="R3936" s="1">
        <v>156.76692447638939</v>
      </c>
      <c r="S3936" s="1">
        <v>701.65769788348973</v>
      </c>
      <c r="T3936" s="1">
        <v>944.16024553672378</v>
      </c>
      <c r="U3936" s="1">
        <v>34.333099837699045</v>
      </c>
      <c r="V3936" s="1">
        <v>0</v>
      </c>
      <c r="W3936" s="1">
        <v>234.60951555761017</v>
      </c>
      <c r="X3936" s="1">
        <v>72.418182430269525</v>
      </c>
      <c r="Y3936" s="1">
        <v>7021.1189168094552</v>
      </c>
      <c r="Z3936" s="1">
        <v>0</v>
      </c>
      <c r="AA3936" s="1">
        <v>11918.198867863095</v>
      </c>
      <c r="AB3936" s="1">
        <v>28.610916531415871</v>
      </c>
      <c r="AC3936" s="1">
        <v>82.328633314245764</v>
      </c>
      <c r="AD3936" s="1">
        <v>1419.763687660045</v>
      </c>
      <c r="AE3936" s="1">
        <v>495.7012954566988</v>
      </c>
      <c r="AF3936" s="1">
        <v>1461.9415825428227</v>
      </c>
      <c r="AG3936" s="1">
        <v>10153.442058668865</v>
      </c>
      <c r="AH3936" s="1">
        <v>1730.371211439073</v>
      </c>
      <c r="AI3936" s="1">
        <v>33.188663176442411</v>
      </c>
      <c r="AJ3936" s="1">
        <v>4034.139230929638</v>
      </c>
      <c r="AK3936" s="1">
        <v>98.421552868070606</v>
      </c>
      <c r="AL3936" s="1">
        <v>44887.6953125</v>
      </c>
      <c r="AM3936" s="1">
        <v>38523.546875</v>
      </c>
      <c r="AN3936" s="1">
        <v>6364.1494140625</v>
      </c>
      <c r="AO3936" t="s">
        <v>16746</v>
      </c>
    </row>
    <row r="3937" spans="1:41" x14ac:dyDescent="0.25">
      <c r="A3937" s="1">
        <v>2020</v>
      </c>
      <c r="B3937" t="s">
        <v>2933</v>
      </c>
      <c r="C3937" t="s">
        <v>7090</v>
      </c>
      <c r="D3937" t="s">
        <v>7224</v>
      </c>
      <c r="E3937" t="s">
        <v>7837</v>
      </c>
      <c r="F3937" t="s">
        <v>9576</v>
      </c>
      <c r="G3937" t="s">
        <v>11730</v>
      </c>
      <c r="H3937" t="s">
        <v>12709</v>
      </c>
      <c r="I3937" s="1">
        <v>562.73137236066259</v>
      </c>
      <c r="J3937" s="1">
        <v>3894.7304287164575</v>
      </c>
      <c r="K3937" s="1">
        <v>46.355266305571824</v>
      </c>
      <c r="L3937" s="1">
        <v>180.56993270193675</v>
      </c>
      <c r="M3937" s="1">
        <v>2110.1572820296028</v>
      </c>
      <c r="N3937" s="1">
        <v>412.95913160406622</v>
      </c>
      <c r="O3937" s="1">
        <v>487.61012994327854</v>
      </c>
      <c r="P3937" s="1">
        <v>390.32966879354717</v>
      </c>
      <c r="Q3937" s="1">
        <v>0</v>
      </c>
      <c r="R3937" s="1">
        <v>257.92902866664474</v>
      </c>
      <c r="S3937" s="1">
        <v>539.01472448339337</v>
      </c>
      <c r="T3937" s="1"/>
      <c r="U3937" s="1">
        <v>447.38222132121643</v>
      </c>
      <c r="V3937" s="1">
        <v>0</v>
      </c>
      <c r="W3937" s="1">
        <v>301.84824571070027</v>
      </c>
      <c r="X3937" s="1">
        <v>253.33692050719486</v>
      </c>
      <c r="Y3937" s="1">
        <v>5497.6537316321464</v>
      </c>
      <c r="Z3937" s="1">
        <v>5.3901472260686605</v>
      </c>
      <c r="AA3937" s="1">
        <v>9288.301732297834</v>
      </c>
      <c r="AB3937" s="1">
        <v>45.277236856605036</v>
      </c>
      <c r="AC3937" s="1">
        <v>83.057565857143814</v>
      </c>
      <c r="AD3937" s="1">
        <v>4905.8714733686684</v>
      </c>
      <c r="AE3937" s="1">
        <v>1141.1614068110316</v>
      </c>
      <c r="AF3937" s="1">
        <v>1840.2201990528013</v>
      </c>
      <c r="AG3937" s="1">
        <v>16577.936866211243</v>
      </c>
      <c r="AH3937" s="1">
        <v>2119.4058966687026</v>
      </c>
      <c r="AI3937" s="1">
        <v>90.554473713210072</v>
      </c>
      <c r="AJ3937" s="1">
        <v>3425.9775888164477</v>
      </c>
      <c r="AK3937" s="1">
        <v>146.61200505948298</v>
      </c>
      <c r="AL3937" s="1">
        <v>55052.375</v>
      </c>
      <c r="AM3937" s="1">
        <v>44006.328125</v>
      </c>
      <c r="AN3937" s="1">
        <v>11046.0439453125</v>
      </c>
      <c r="AO3937" t="s">
        <v>16747</v>
      </c>
    </row>
    <row r="3938" spans="1:41" x14ac:dyDescent="0.25">
      <c r="A3938" s="1">
        <v>2020</v>
      </c>
      <c r="B3938" t="s">
        <v>2934</v>
      </c>
      <c r="C3938" t="s">
        <v>7090</v>
      </c>
      <c r="D3938" t="s">
        <v>7224</v>
      </c>
      <c r="E3938" t="s">
        <v>7837</v>
      </c>
      <c r="F3938" t="s">
        <v>9576</v>
      </c>
      <c r="G3938" t="s">
        <v>11730</v>
      </c>
      <c r="H3938" t="s">
        <v>12709</v>
      </c>
      <c r="I3938" s="1">
        <v>136.29099500312572</v>
      </c>
      <c r="J3938" s="1">
        <v>3787.6565210608751</v>
      </c>
      <c r="K3938" s="1">
        <v>44.876053664235343</v>
      </c>
      <c r="L3938" s="1">
        <v>461.60606776062491</v>
      </c>
      <c r="M3938" s="1">
        <v>2432.2700646711664</v>
      </c>
      <c r="N3938" s="1">
        <v>250.03464018130822</v>
      </c>
      <c r="O3938" s="1">
        <v>474.20475491910054</v>
      </c>
      <c r="P3938" s="1">
        <v>408.87298500937709</v>
      </c>
      <c r="Q3938" s="1">
        <v>0</v>
      </c>
      <c r="R3938" s="1">
        <v>734.39745248845122</v>
      </c>
      <c r="S3938" s="1">
        <v>1572.5884038822196</v>
      </c>
      <c r="T3938" s="1">
        <v>487.50240520348808</v>
      </c>
      <c r="U3938" s="1">
        <v>508.47025058858435</v>
      </c>
      <c r="V3938" s="1">
        <v>10.483922692548131</v>
      </c>
      <c r="W3938" s="1">
        <v>293.54983539134764</v>
      </c>
      <c r="X3938" s="1">
        <v>576.61574809014724</v>
      </c>
      <c r="Y3938" s="1">
        <v>5517.4002052140368</v>
      </c>
      <c r="Z3938" s="1">
        <v>63.477762525138793</v>
      </c>
      <c r="AA3938" s="1">
        <v>9244.723030288942</v>
      </c>
      <c r="AB3938" s="1">
        <v>91.680834158303554</v>
      </c>
      <c r="AC3938" s="1">
        <v>209.67844336703993</v>
      </c>
      <c r="AD3938" s="1">
        <v>3830.8964346452717</v>
      </c>
      <c r="AE3938" s="1">
        <v>678.53514383578681</v>
      </c>
      <c r="AF3938" s="1">
        <v>2072.7711787040889</v>
      </c>
      <c r="AG3938" s="1">
        <v>14552.73308952606</v>
      </c>
      <c r="AH3938" s="1">
        <v>2331.4768274490848</v>
      </c>
      <c r="AI3938" s="1">
        <v>204.43649250468854</v>
      </c>
      <c r="AJ3938" s="1">
        <v>3331.7906316917961</v>
      </c>
      <c r="AK3938" s="1">
        <v>153.06527131120271</v>
      </c>
      <c r="AL3938" s="1">
        <v>54462.0859375</v>
      </c>
      <c r="AM3938" s="1">
        <v>41968.921875</v>
      </c>
      <c r="AN3938" s="1">
        <v>12493.1630859375</v>
      </c>
      <c r="AO3938" t="s">
        <v>16748</v>
      </c>
    </row>
    <row r="3939" spans="1:41" x14ac:dyDescent="0.25">
      <c r="A3939" s="1">
        <v>2020</v>
      </c>
      <c r="B3939" t="s">
        <v>2935</v>
      </c>
      <c r="C3939" t="s">
        <v>7090</v>
      </c>
      <c r="D3939" t="s">
        <v>7224</v>
      </c>
      <c r="E3939" t="s">
        <v>7837</v>
      </c>
      <c r="F3939" t="s">
        <v>9576</v>
      </c>
      <c r="G3939" t="s">
        <v>11730</v>
      </c>
      <c r="H3939" t="s">
        <v>12709</v>
      </c>
      <c r="I3939" s="1">
        <v>132.51993156719735</v>
      </c>
      <c r="J3939" s="1">
        <v>1629.5511961289835</v>
      </c>
      <c r="K3939" s="1">
        <v>25.484602224461028</v>
      </c>
      <c r="L3939" s="1">
        <v>742.36544341446074</v>
      </c>
      <c r="M3939" s="1">
        <v>3618.8135158734658</v>
      </c>
      <c r="N3939" s="1">
        <v>206.61896099504023</v>
      </c>
      <c r="O3939" s="1">
        <v>461.16936185384674</v>
      </c>
      <c r="P3939" s="1">
        <v>285.42754491396352</v>
      </c>
      <c r="Q3939" s="1">
        <v>306.38477697172647</v>
      </c>
      <c r="R3939" s="1">
        <v>1361.7169259621069</v>
      </c>
      <c r="S3939" s="1">
        <v>4178.4553807226303</v>
      </c>
      <c r="T3939" s="1">
        <v>423.80375652161479</v>
      </c>
      <c r="U3939" s="1">
        <v>537.38055511405298</v>
      </c>
      <c r="V3939" s="1">
        <v>124.3648588553698</v>
      </c>
      <c r="W3939" s="1">
        <v>400.61794696852735</v>
      </c>
      <c r="X3939" s="1">
        <v>305.81522669353234</v>
      </c>
      <c r="Y3939" s="1">
        <v>5364.7381296690664</v>
      </c>
      <c r="Z3939" s="1">
        <v>77.153687755813223</v>
      </c>
      <c r="AA3939" s="1">
        <v>9300.8604278392959</v>
      </c>
      <c r="AB3939" s="1">
        <v>88.686415741124378</v>
      </c>
      <c r="AC3939" s="1">
        <v>203.87680760184733</v>
      </c>
      <c r="AD3939" s="1">
        <v>3002.2555310568073</v>
      </c>
      <c r="AE3939" s="1">
        <v>271.15616766826531</v>
      </c>
      <c r="AF3939" s="1">
        <v>4457.667669838469</v>
      </c>
      <c r="AG3939" s="1">
        <v>17030.849974562814</v>
      </c>
      <c r="AH3939" s="1">
        <v>2267.1102138880528</v>
      </c>
      <c r="AI3939" s="1">
        <v>198.77989735079601</v>
      </c>
      <c r="AJ3939" s="1">
        <v>2099.4889871686305</v>
      </c>
      <c r="AK3939" s="1">
        <v>148.8300769908524</v>
      </c>
      <c r="AL3939" s="1">
        <v>59251.9453125</v>
      </c>
      <c r="AM3939" s="1">
        <v>44132.12109375</v>
      </c>
      <c r="AN3939" s="1">
        <v>15119.8232421875</v>
      </c>
      <c r="AO3939" t="s">
        <v>16749</v>
      </c>
    </row>
    <row r="3940" spans="1:41" x14ac:dyDescent="0.25">
      <c r="A3940" s="1">
        <v>2020</v>
      </c>
      <c r="B3940" t="s">
        <v>2936</v>
      </c>
      <c r="C3940" t="s">
        <v>7090</v>
      </c>
      <c r="D3940" t="s">
        <v>7224</v>
      </c>
      <c r="E3940" t="s">
        <v>7837</v>
      </c>
      <c r="F3940" t="s">
        <v>9577</v>
      </c>
      <c r="G3940" t="s">
        <v>11730</v>
      </c>
      <c r="H3940" t="s">
        <v>12709</v>
      </c>
      <c r="I3940" s="1">
        <v>443.45460886720707</v>
      </c>
      <c r="J3940" s="1">
        <v>516.34746019975421</v>
      </c>
      <c r="K3940" s="1">
        <v>95.675331863099913</v>
      </c>
      <c r="L3940" s="1"/>
      <c r="M3940" s="1">
        <v>83.147739162601326</v>
      </c>
      <c r="N3940" s="1">
        <v>0</v>
      </c>
      <c r="O3940" s="1">
        <v>135.25365570449816</v>
      </c>
      <c r="P3940" s="1">
        <v>1125.2660700005379</v>
      </c>
      <c r="Q3940" s="1">
        <v>268.31620218658344</v>
      </c>
      <c r="R3940" s="1">
        <v>20.822157582093968</v>
      </c>
      <c r="S3940" s="1">
        <v>44.345460886720709</v>
      </c>
      <c r="T3940" s="1"/>
      <c r="U3940" s="1">
        <v>33.259095665040526</v>
      </c>
      <c r="V3940" s="1">
        <v>0</v>
      </c>
      <c r="W3940" s="1">
        <v>22.172730443360354</v>
      </c>
      <c r="X3940" s="1">
        <v>21.737971022902304</v>
      </c>
      <c r="Y3940" s="1">
        <v>11879.04033503031</v>
      </c>
      <c r="Z3940" s="1"/>
      <c r="AA3940" s="1">
        <v>5494.4026038646953</v>
      </c>
      <c r="AB3940" s="1">
        <v>0</v>
      </c>
      <c r="AC3940" s="1">
        <v>198.1897648268978</v>
      </c>
      <c r="AD3940" s="1">
        <v>0</v>
      </c>
      <c r="AE3940" s="1"/>
      <c r="AF3940" s="1">
        <v>312.19204464251379</v>
      </c>
      <c r="AG3940" s="1">
        <v>2629.6858305825376</v>
      </c>
      <c r="AH3940" s="1">
        <v>454.54097408888725</v>
      </c>
      <c r="AI3940" s="1"/>
      <c r="AJ3940" s="1">
        <v>3819.2528188688207</v>
      </c>
      <c r="AK3940" s="1">
        <v>109.75500460826854</v>
      </c>
      <c r="AL3940" s="1">
        <v>27706.857421875</v>
      </c>
      <c r="AM3940" s="1">
        <v>26740.2265625</v>
      </c>
      <c r="AN3940" s="1">
        <v>966.62884521484375</v>
      </c>
      <c r="AO3940" t="s">
        <v>16750</v>
      </c>
    </row>
    <row r="3941" spans="1:41" x14ac:dyDescent="0.25">
      <c r="A3941" s="1">
        <v>2020</v>
      </c>
      <c r="B3941" t="s">
        <v>2937</v>
      </c>
      <c r="C3941" t="s">
        <v>7090</v>
      </c>
      <c r="D3941" t="s">
        <v>7224</v>
      </c>
      <c r="E3941" t="s">
        <v>7837</v>
      </c>
      <c r="F3941" t="s">
        <v>9577</v>
      </c>
      <c r="G3941" t="s">
        <v>11730</v>
      </c>
      <c r="H3941" t="s">
        <v>12709</v>
      </c>
      <c r="I3941" s="1">
        <v>354.08145182571099</v>
      </c>
      <c r="J3941" s="1">
        <v>0</v>
      </c>
      <c r="K3941" s="1">
        <v>23.605430121714065</v>
      </c>
      <c r="L3941" s="1"/>
      <c r="M3941" s="1">
        <v>299.4938946692472</v>
      </c>
      <c r="N3941" s="1">
        <v>0</v>
      </c>
      <c r="O3941" s="1">
        <v>103.86389253554188</v>
      </c>
      <c r="P3941" s="1">
        <v>451.65140020138404</v>
      </c>
      <c r="Q3941" s="1">
        <v>1180.926704305519</v>
      </c>
      <c r="R3941" s="1">
        <v>806.54963979345939</v>
      </c>
      <c r="S3941" s="1">
        <v>47.210860243428129</v>
      </c>
      <c r="T3941" s="1">
        <v>0</v>
      </c>
      <c r="U3941" s="1">
        <v>259.65973133885473</v>
      </c>
      <c r="V3941" s="1">
        <v>0</v>
      </c>
      <c r="W3941" s="1">
        <v>0</v>
      </c>
      <c r="X3941" s="1">
        <v>29.506787652142581</v>
      </c>
      <c r="Y3941" s="1">
        <v>5216.8000568988082</v>
      </c>
      <c r="Z3941" s="1">
        <v>0</v>
      </c>
      <c r="AA3941" s="1">
        <v>1474.3268430818298</v>
      </c>
      <c r="AB3941" s="1"/>
      <c r="AC3941" s="1">
        <v>829.70136199059721</v>
      </c>
      <c r="AD3941" s="1">
        <v>0</v>
      </c>
      <c r="AE3941" s="1"/>
      <c r="AF3941" s="1">
        <v>0</v>
      </c>
      <c r="AG3941" s="1">
        <v>6938.0220535444396</v>
      </c>
      <c r="AH3941" s="1">
        <v>722.69900800726816</v>
      </c>
      <c r="AI3941" s="1">
        <v>0</v>
      </c>
      <c r="AJ3941" s="1">
        <v>1003.2307801728477</v>
      </c>
      <c r="AK3941" s="1">
        <v>116.84687910248462</v>
      </c>
      <c r="AL3941" s="1">
        <v>19858.177734375</v>
      </c>
      <c r="AM3941" s="1">
        <v>18514.94921875</v>
      </c>
      <c r="AN3941" s="1">
        <v>1343.226806640625</v>
      </c>
      <c r="AO3941" t="s">
        <v>16751</v>
      </c>
    </row>
    <row r="3942" spans="1:41" x14ac:dyDescent="0.25">
      <c r="A3942" s="1">
        <v>2020</v>
      </c>
      <c r="B3942" t="s">
        <v>2938</v>
      </c>
      <c r="C3942" t="s">
        <v>7090</v>
      </c>
      <c r="D3942" t="s">
        <v>7224</v>
      </c>
      <c r="E3942" t="s">
        <v>7837</v>
      </c>
      <c r="F3942" t="s">
        <v>9577</v>
      </c>
      <c r="G3942" t="s">
        <v>11730</v>
      </c>
      <c r="H3942" t="s">
        <v>12709</v>
      </c>
      <c r="I3942" s="1">
        <v>964.520887714428</v>
      </c>
      <c r="J3942" s="1">
        <v>4288.3245504810629</v>
      </c>
      <c r="K3942" s="1">
        <v>78.067649680553487</v>
      </c>
      <c r="L3942" s="1"/>
      <c r="M3942" s="1">
        <v>2191.1398427425593</v>
      </c>
      <c r="N3942" s="1">
        <v>14.899750930649404</v>
      </c>
      <c r="O3942" s="1">
        <v>162.8639648165659</v>
      </c>
      <c r="P3942" s="1">
        <v>864.92362213522085</v>
      </c>
      <c r="Q3942" s="1">
        <v>268.03604678032116</v>
      </c>
      <c r="R3942" s="1">
        <v>1804.8096784297534</v>
      </c>
      <c r="S3942" s="1">
        <v>282.63397508386657</v>
      </c>
      <c r="T3942" s="1">
        <v>0</v>
      </c>
      <c r="U3942" s="1">
        <v>83.871381540385045</v>
      </c>
      <c r="V3942" s="1">
        <v>0</v>
      </c>
      <c r="W3942" s="1">
        <v>20.967845385096261</v>
      </c>
      <c r="X3942" s="1">
        <v>493.79275881901697</v>
      </c>
      <c r="Y3942" s="1">
        <v>14577.684825534325</v>
      </c>
      <c r="Z3942" s="1">
        <v>0</v>
      </c>
      <c r="AA3942" s="1">
        <v>1629.2015864219795</v>
      </c>
      <c r="AB3942" s="1"/>
      <c r="AC3942" s="1">
        <v>483.52990012036395</v>
      </c>
      <c r="AD3942" s="1">
        <v>281.80398803787187</v>
      </c>
      <c r="AE3942" s="1">
        <v>424.68374311210613</v>
      </c>
      <c r="AF3942" s="1">
        <v>34.482030052345308</v>
      </c>
      <c r="AG3942" s="1">
        <v>5637.2052317831303</v>
      </c>
      <c r="AH3942" s="1">
        <v>74.932092130693405</v>
      </c>
      <c r="AI3942" s="1"/>
      <c r="AJ3942" s="1">
        <v>2078.9618699322946</v>
      </c>
      <c r="AK3942" s="1">
        <v>103.79083465622649</v>
      </c>
      <c r="AL3942" s="1">
        <v>36845.12890625</v>
      </c>
      <c r="AM3942" s="1">
        <v>33155.1328125</v>
      </c>
      <c r="AN3942" s="1">
        <v>3689.992919921875</v>
      </c>
      <c r="AO3942" t="s">
        <v>16752</v>
      </c>
    </row>
    <row r="3943" spans="1:41" x14ac:dyDescent="0.25">
      <c r="A3943" s="1">
        <v>2020</v>
      </c>
      <c r="B3943" t="s">
        <v>2939</v>
      </c>
      <c r="C3943" t="s">
        <v>7090</v>
      </c>
      <c r="D3943" t="s">
        <v>7224</v>
      </c>
      <c r="E3943" t="s">
        <v>7837</v>
      </c>
      <c r="F3943" t="s">
        <v>9577</v>
      </c>
      <c r="G3943" t="s">
        <v>11730</v>
      </c>
      <c r="H3943" t="s">
        <v>12709</v>
      </c>
      <c r="I3943" s="1">
        <v>577.94051393460063</v>
      </c>
      <c r="J3943" s="1">
        <v>0</v>
      </c>
      <c r="K3943" s="1">
        <v>62.944016369114919</v>
      </c>
      <c r="L3943" s="1">
        <v>22.888733225132697</v>
      </c>
      <c r="M3943" s="1">
        <v>949.88242884300701</v>
      </c>
      <c r="N3943" s="1">
        <v>0</v>
      </c>
      <c r="O3943" s="1">
        <v>101.85486285184051</v>
      </c>
      <c r="P3943" s="1">
        <v>375.55833475797732</v>
      </c>
      <c r="Q3943" s="1">
        <v>79.480143050482141</v>
      </c>
      <c r="R3943" s="1">
        <v>222.78014205321122</v>
      </c>
      <c r="S3943" s="1">
        <v>45.777466450265393</v>
      </c>
      <c r="T3943" s="1"/>
      <c r="U3943" s="1">
        <v>171.66549918849523</v>
      </c>
      <c r="V3943" s="1">
        <v>0</v>
      </c>
      <c r="W3943" s="1">
        <v>0</v>
      </c>
      <c r="X3943" s="1">
        <v>26.624331775834392</v>
      </c>
      <c r="Y3943" s="1">
        <v>4566.302278413973</v>
      </c>
      <c r="Z3943" s="1">
        <v>0</v>
      </c>
      <c r="AA3943" s="1">
        <v>2677.2722366105468</v>
      </c>
      <c r="AB3943" s="1">
        <v>0</v>
      </c>
      <c r="AC3943" s="1">
        <v>137.82423245033783</v>
      </c>
      <c r="AD3943" s="1">
        <v>0</v>
      </c>
      <c r="AE3943" s="1"/>
      <c r="AF3943" s="1">
        <v>301.4312541325408</v>
      </c>
      <c r="AG3943" s="1">
        <v>7449.1382281194365</v>
      </c>
      <c r="AH3943" s="1">
        <v>855.49264151999944</v>
      </c>
      <c r="AI3943" s="1"/>
      <c r="AJ3943" s="1">
        <v>3472.2208302526301</v>
      </c>
      <c r="AK3943" s="1">
        <v>113.29922946440685</v>
      </c>
      <c r="AL3943" s="1">
        <v>22210.376953125</v>
      </c>
      <c r="AM3943" s="1">
        <v>20054.501953125</v>
      </c>
      <c r="AN3943" s="1">
        <v>2155.875</v>
      </c>
      <c r="AO3943" t="s">
        <v>16753</v>
      </c>
    </row>
    <row r="3944" spans="1:41" x14ac:dyDescent="0.25">
      <c r="A3944" s="1">
        <v>2020</v>
      </c>
      <c r="B3944" t="s">
        <v>2940</v>
      </c>
      <c r="C3944" t="s">
        <v>7090</v>
      </c>
      <c r="D3944" t="s">
        <v>7224</v>
      </c>
      <c r="E3944" t="s">
        <v>7837</v>
      </c>
      <c r="F3944" t="s">
        <v>9577</v>
      </c>
      <c r="G3944" t="s">
        <v>11730</v>
      </c>
      <c r="H3944" t="s">
        <v>12709</v>
      </c>
      <c r="I3944" s="1">
        <v>937.83336186016584</v>
      </c>
      <c r="J3944" s="1">
        <v>0</v>
      </c>
      <c r="K3944" s="1">
        <v>66.408795860589521</v>
      </c>
      <c r="L3944" s="1"/>
      <c r="M3944" s="1">
        <v>0</v>
      </c>
      <c r="N3944" s="1">
        <v>109.0740975206932</v>
      </c>
      <c r="O3944" s="1">
        <v>158.35764844008048</v>
      </c>
      <c r="P3944" s="1">
        <v>484.20744226475949</v>
      </c>
      <c r="Q3944" s="1">
        <v>290.89176983379645</v>
      </c>
      <c r="R3944" s="1">
        <v>161.03944410136498</v>
      </c>
      <c r="S3944" s="1">
        <v>348.62935843062684</v>
      </c>
      <c r="T3944" s="1">
        <v>7.9901956758505381</v>
      </c>
      <c r="U3944" s="1">
        <v>39.861995415412956</v>
      </c>
      <c r="V3944" s="1">
        <v>104.99656116477944</v>
      </c>
      <c r="W3944" s="1"/>
      <c r="X3944" s="1">
        <v>76.453806673383085</v>
      </c>
      <c r="Y3944" s="1">
        <v>14174.331880427426</v>
      </c>
      <c r="Z3944" s="1">
        <v>0</v>
      </c>
      <c r="AA3944" s="1">
        <v>1651.4022241450746</v>
      </c>
      <c r="AB3944" s="1">
        <v>0</v>
      </c>
      <c r="AC3944" s="1">
        <v>470.15101234806338</v>
      </c>
      <c r="AD3944" s="1">
        <v>396.14146445555093</v>
      </c>
      <c r="AE3944" s="1">
        <v>82.570111207253731</v>
      </c>
      <c r="AF3944" s="1">
        <v>428.01611781160267</v>
      </c>
      <c r="AG3944" s="1">
        <v>6017.4242772397374</v>
      </c>
      <c r="AH3944" s="1">
        <v>72.37627031746932</v>
      </c>
      <c r="AI3944" s="1"/>
      <c r="AJ3944" s="1">
        <v>527.67674945059935</v>
      </c>
      <c r="AK3944" s="1">
        <v>100.91902480886567</v>
      </c>
      <c r="AL3944" s="1">
        <v>26706.751953125</v>
      </c>
      <c r="AM3944" s="1">
        <v>25479.474609375</v>
      </c>
      <c r="AN3944" s="1">
        <v>1227.2764892578125</v>
      </c>
      <c r="AO3944" t="s">
        <v>16754</v>
      </c>
    </row>
    <row r="3945" spans="1:41" x14ac:dyDescent="0.25">
      <c r="A3945" s="1">
        <v>2020</v>
      </c>
      <c r="B3945" t="s">
        <v>2941</v>
      </c>
      <c r="C3945" t="s">
        <v>7090</v>
      </c>
      <c r="D3945" t="s">
        <v>7224</v>
      </c>
      <c r="E3945" t="s">
        <v>7837</v>
      </c>
      <c r="F3945" t="s">
        <v>9577</v>
      </c>
      <c r="G3945" t="s">
        <v>11730</v>
      </c>
      <c r="H3945" t="s">
        <v>12709</v>
      </c>
      <c r="I3945" s="1">
        <v>485.11325203505396</v>
      </c>
      <c r="J3945" s="1">
        <v>1897.1060058422877</v>
      </c>
      <c r="K3945" s="1">
        <v>80.852208672508993</v>
      </c>
      <c r="L3945" s="1"/>
      <c r="M3945" s="1">
        <v>606.37937014054864</v>
      </c>
      <c r="N3945" s="1">
        <v>15.323110587613906</v>
      </c>
      <c r="O3945" s="1">
        <v>131.89302217507006</v>
      </c>
      <c r="P3945" s="1">
        <v>312.62854020036809</v>
      </c>
      <c r="Q3945" s="1">
        <v>265.81651456828041</v>
      </c>
      <c r="R3945" s="1">
        <v>932.97741335196349</v>
      </c>
      <c r="S3945" s="1">
        <v>43.121177958671467</v>
      </c>
      <c r="T3945" s="1">
        <v>463.55266305571826</v>
      </c>
      <c r="U3945" s="1">
        <v>32.3408834690036</v>
      </c>
      <c r="V3945" s="1">
        <v>0</v>
      </c>
      <c r="W3945" s="1">
        <v>21.560588979335733</v>
      </c>
      <c r="X3945" s="1">
        <v>797.95739812521549</v>
      </c>
      <c r="Y3945" s="1">
        <v>11917.399952438032</v>
      </c>
      <c r="Z3945" s="1">
        <v>0</v>
      </c>
      <c r="AA3945" s="1">
        <v>879.67203035689784</v>
      </c>
      <c r="AB3945" s="1"/>
      <c r="AC3945" s="1">
        <v>86.888429746403219</v>
      </c>
      <c r="AD3945" s="1">
        <v>276.52337010822339</v>
      </c>
      <c r="AE3945" s="1"/>
      <c r="AF3945" s="1">
        <v>0</v>
      </c>
      <c r="AG3945" s="1">
        <v>4984.8081720224218</v>
      </c>
      <c r="AH3945" s="1">
        <v>494.81551707575505</v>
      </c>
      <c r="AI3945" s="1"/>
      <c r="AJ3945" s="1">
        <v>4109.448259461391</v>
      </c>
      <c r="AK3945" s="1">
        <v>106.72491544771188</v>
      </c>
      <c r="AL3945" s="1">
        <v>28942.904296875</v>
      </c>
      <c r="AM3945" s="1">
        <v>25919.5234375</v>
      </c>
      <c r="AN3945" s="1">
        <v>3023.380126953125</v>
      </c>
      <c r="AO3945" t="s">
        <v>16755</v>
      </c>
    </row>
    <row r="3946" spans="1:41" x14ac:dyDescent="0.25">
      <c r="A3946" s="1">
        <v>2020</v>
      </c>
      <c r="B3946" t="s">
        <v>2942</v>
      </c>
      <c r="C3946" t="s">
        <v>7090</v>
      </c>
      <c r="D3946" t="s">
        <v>7224</v>
      </c>
      <c r="E3946" t="s">
        <v>7837</v>
      </c>
      <c r="F3946" t="s">
        <v>9578</v>
      </c>
      <c r="G3946" t="s">
        <v>11730</v>
      </c>
      <c r="H3946" t="s">
        <v>12709</v>
      </c>
      <c r="I3946" s="1">
        <v>101.93840889784411</v>
      </c>
      <c r="J3946" s="1">
        <v>3712.5637085378958</v>
      </c>
      <c r="K3946" s="1">
        <v>213.54975341600465</v>
      </c>
      <c r="L3946" s="1"/>
      <c r="M3946" s="1">
        <v>50.969204448922056</v>
      </c>
      <c r="N3946" s="1">
        <v>912.19585202235805</v>
      </c>
      <c r="O3946" s="1">
        <v>1291.2265060154066</v>
      </c>
      <c r="P3946" s="1">
        <v>694.77753598868014</v>
      </c>
      <c r="Q3946" s="1">
        <v>0</v>
      </c>
      <c r="R3946" s="1">
        <v>0</v>
      </c>
      <c r="S3946" s="1"/>
      <c r="T3946" s="1">
        <v>1586.9342614528762</v>
      </c>
      <c r="U3946" s="1"/>
      <c r="V3946" s="1">
        <v>212.03189050751575</v>
      </c>
      <c r="W3946" s="1">
        <v>356.78443114245437</v>
      </c>
      <c r="X3946" s="1">
        <v>509.69204448922051</v>
      </c>
      <c r="Y3946" s="1">
        <v>1107.0256360283624</v>
      </c>
      <c r="Z3946" s="1">
        <v>2388.1944428043125</v>
      </c>
      <c r="AA3946" s="1">
        <v>7202.9679727216644</v>
      </c>
      <c r="AB3946" s="1">
        <v>0</v>
      </c>
      <c r="AC3946" s="1">
        <v>1623.6330292695993</v>
      </c>
      <c r="AD3946" s="1">
        <v>450.15006450417127</v>
      </c>
      <c r="AE3946" s="1">
        <v>1451.6029427053002</v>
      </c>
      <c r="AF3946" s="1">
        <v>0</v>
      </c>
      <c r="AG3946" s="1">
        <v>6204.9909496117707</v>
      </c>
      <c r="AH3946" s="1">
        <v>530.07972626878939</v>
      </c>
      <c r="AI3946" s="1"/>
      <c r="AJ3946" s="1">
        <v>349.37737893127235</v>
      </c>
      <c r="AK3946" s="1">
        <v>236.49710864299834</v>
      </c>
      <c r="AL3946" s="1">
        <v>31187.18359375</v>
      </c>
      <c r="AM3946" s="1">
        <v>25961.298828125</v>
      </c>
      <c r="AN3946" s="1">
        <v>5225.8828125</v>
      </c>
      <c r="AO3946" t="s">
        <v>16756</v>
      </c>
    </row>
    <row r="3947" spans="1:41" x14ac:dyDescent="0.25">
      <c r="A3947" s="1">
        <v>2020</v>
      </c>
      <c r="B3947" t="s">
        <v>2943</v>
      </c>
      <c r="C3947" t="s">
        <v>7090</v>
      </c>
      <c r="D3947" t="s">
        <v>7224</v>
      </c>
      <c r="E3947" t="s">
        <v>7837</v>
      </c>
      <c r="F3947" t="s">
        <v>9578</v>
      </c>
      <c r="G3947" t="s">
        <v>11730</v>
      </c>
      <c r="H3947" t="s">
        <v>12709</v>
      </c>
      <c r="I3947" s="1">
        <v>215.60588979335733</v>
      </c>
      <c r="J3947" s="1">
        <v>18086.444166508481</v>
      </c>
      <c r="K3947" s="1">
        <v>173.56274128365266</v>
      </c>
      <c r="L3947" s="1"/>
      <c r="M3947" s="1">
        <v>58.291637625127152</v>
      </c>
      <c r="N3947" s="1">
        <v>0</v>
      </c>
      <c r="O3947" s="1">
        <v>1418.387278259368</v>
      </c>
      <c r="P3947" s="1">
        <v>465.24085717280019</v>
      </c>
      <c r="Q3947" s="1">
        <v>0</v>
      </c>
      <c r="R3947" s="1">
        <v>5.9999669293933637</v>
      </c>
      <c r="S3947" s="1">
        <v>539.01472448339337</v>
      </c>
      <c r="T3947" s="1">
        <v>1185.8323938634653</v>
      </c>
      <c r="U3947" s="1">
        <v>0</v>
      </c>
      <c r="V3947" s="1">
        <v>107.80294489667867</v>
      </c>
      <c r="W3947" s="1">
        <v>107.80294489667867</v>
      </c>
      <c r="X3947" s="1">
        <v>539.01472448339337</v>
      </c>
      <c r="Y3947" s="1">
        <v>3456.1354626512934</v>
      </c>
      <c r="Z3947" s="1">
        <v>2191.2796637694892</v>
      </c>
      <c r="AA3947" s="1">
        <v>6941.4316218971389</v>
      </c>
      <c r="AB3947" s="1"/>
      <c r="AC3947" s="1">
        <v>2596.8760384938209</v>
      </c>
      <c r="AD3947" s="1">
        <v>214.46260177132768</v>
      </c>
      <c r="AE3947" s="1">
        <v>1899.9579083021836</v>
      </c>
      <c r="AF3947" s="1">
        <v>703.41421545082824</v>
      </c>
      <c r="AG3947" s="1">
        <v>18790.053295491092</v>
      </c>
      <c r="AH3947" s="1">
        <v>235.01041987475949</v>
      </c>
      <c r="AI3947" s="1"/>
      <c r="AJ3947" s="1">
        <v>269.50736224169668</v>
      </c>
      <c r="AK3947" s="1">
        <v>260.88312664996238</v>
      </c>
      <c r="AL3947" s="1">
        <v>60462.0078125</v>
      </c>
      <c r="AM3947" s="1">
        <v>55729.75</v>
      </c>
      <c r="AN3947" s="1">
        <v>4732.26220703125</v>
      </c>
      <c r="AO3947" t="s">
        <v>16757</v>
      </c>
    </row>
    <row r="3948" spans="1:41" x14ac:dyDescent="0.25">
      <c r="A3948" s="1">
        <v>2020</v>
      </c>
      <c r="B3948" t="s">
        <v>2944</v>
      </c>
      <c r="C3948" t="s">
        <v>7090</v>
      </c>
      <c r="D3948" t="s">
        <v>7224</v>
      </c>
      <c r="E3948" t="s">
        <v>7837</v>
      </c>
      <c r="F3948" t="s">
        <v>9578</v>
      </c>
      <c r="G3948" t="s">
        <v>11730</v>
      </c>
      <c r="H3948" t="s">
        <v>12709</v>
      </c>
      <c r="I3948" s="1">
        <v>314.51768077644391</v>
      </c>
      <c r="J3948" s="1">
        <v>8904.6673878478305</v>
      </c>
      <c r="K3948" s="1">
        <v>292.8148180552958</v>
      </c>
      <c r="L3948" s="1"/>
      <c r="M3948" s="1">
        <v>52.419613462740656</v>
      </c>
      <c r="N3948" s="1">
        <v>938.79753499599201</v>
      </c>
      <c r="O3948" s="1">
        <v>1327.9703905522556</v>
      </c>
      <c r="P3948" s="1">
        <v>714.54852538692603</v>
      </c>
      <c r="Q3948" s="1">
        <v>0</v>
      </c>
      <c r="R3948" s="1">
        <v>801.54029236966232</v>
      </c>
      <c r="S3948" s="1">
        <v>50.425571366618001</v>
      </c>
      <c r="T3948" s="1">
        <v>2201.6237654351075</v>
      </c>
      <c r="U3948" s="1">
        <v>0</v>
      </c>
      <c r="V3948" s="1">
        <v>104.83922692548131</v>
      </c>
      <c r="W3948" s="1">
        <v>314.51768077644391</v>
      </c>
      <c r="X3948" s="1">
        <v>529.43809597368056</v>
      </c>
      <c r="Y3948" s="1">
        <v>1138.5277946039955</v>
      </c>
      <c r="Z3948" s="1">
        <v>2170.8548819704997</v>
      </c>
      <c r="AA3948" s="1">
        <v>6882.6952476578481</v>
      </c>
      <c r="AB3948" s="1"/>
      <c r="AC3948" s="1">
        <v>1669.8360651271864</v>
      </c>
      <c r="AD3948" s="1">
        <v>271.00178136077818</v>
      </c>
      <c r="AE3948" s="1">
        <v>4584.7103100288878</v>
      </c>
      <c r="AF3948" s="1">
        <v>737.91544312018948</v>
      </c>
      <c r="AG3948" s="1">
        <v>14162.73116536327</v>
      </c>
      <c r="AH3948" s="1">
        <v>545.0604854334199</v>
      </c>
      <c r="AI3948" s="1"/>
      <c r="AJ3948" s="1">
        <v>366.93729423918461</v>
      </c>
      <c r="AK3948" s="1">
        <v>243.22700646711664</v>
      </c>
      <c r="AL3948" s="1">
        <v>49321.61328125</v>
      </c>
      <c r="AM3948" s="1">
        <v>43493.1171875</v>
      </c>
      <c r="AN3948" s="1">
        <v>5828.49951171875</v>
      </c>
      <c r="AO3948" t="s">
        <v>16758</v>
      </c>
    </row>
    <row r="3949" spans="1:41" x14ac:dyDescent="0.25">
      <c r="A3949" s="1">
        <v>2020</v>
      </c>
      <c r="B3949" t="s">
        <v>2945</v>
      </c>
      <c r="C3949" t="s">
        <v>7090</v>
      </c>
      <c r="D3949" t="s">
        <v>7224</v>
      </c>
      <c r="E3949" t="s">
        <v>7837</v>
      </c>
      <c r="F3949" t="s">
        <v>9578</v>
      </c>
      <c r="G3949" t="s">
        <v>11730</v>
      </c>
      <c r="H3949" t="s">
        <v>12709</v>
      </c>
      <c r="I3949" s="1">
        <v>0</v>
      </c>
      <c r="J3949" s="1">
        <v>3604.9754829583999</v>
      </c>
      <c r="K3949" s="1">
        <v>108.72148281938031</v>
      </c>
      <c r="L3949" s="1">
        <v>171.66549918849523</v>
      </c>
      <c r="M3949" s="1">
        <v>57.221833062831742</v>
      </c>
      <c r="N3949" s="1">
        <v>0</v>
      </c>
      <c r="O3949" s="1">
        <v>1272.6135673173781</v>
      </c>
      <c r="P3949" s="1">
        <v>53.65119067971105</v>
      </c>
      <c r="Q3949" s="1">
        <v>0</v>
      </c>
      <c r="R3949" s="1"/>
      <c r="S3949" s="1">
        <v>1041.4373617435378</v>
      </c>
      <c r="T3949" s="1">
        <v>686.66199675398093</v>
      </c>
      <c r="U3949" s="1">
        <v>0</v>
      </c>
      <c r="V3949" s="1">
        <v>226.5984589288137</v>
      </c>
      <c r="W3949" s="1">
        <v>68.66619967539809</v>
      </c>
      <c r="X3949" s="1">
        <v>0</v>
      </c>
      <c r="Y3949" s="1">
        <v>480.66339772778667</v>
      </c>
      <c r="Z3949" s="1">
        <v>2526.3982428884524</v>
      </c>
      <c r="AA3949" s="1">
        <v>8245.6237859680223</v>
      </c>
      <c r="AB3949" s="1"/>
      <c r="AC3949" s="1">
        <v>1568.8399876029769</v>
      </c>
      <c r="AD3949" s="1">
        <v>112.29298764996895</v>
      </c>
      <c r="AE3949" s="1">
        <v>1281.5330777678798</v>
      </c>
      <c r="AF3949" s="1">
        <v>180.8587524795245</v>
      </c>
      <c r="AG3949" s="1">
        <v>6092.9807845303239</v>
      </c>
      <c r="AH3949" s="1">
        <v>85.517641235917665</v>
      </c>
      <c r="AI3949" s="1"/>
      <c r="AJ3949" s="1">
        <v>343.33099837699046</v>
      </c>
      <c r="AK3949" s="1">
        <v>93.843806223044055</v>
      </c>
      <c r="AL3949" s="1">
        <v>28304.095703125</v>
      </c>
      <c r="AM3949" s="1">
        <v>24777.119140625</v>
      </c>
      <c r="AN3949" s="1">
        <v>3526.976806640625</v>
      </c>
      <c r="AO3949" t="s">
        <v>16759</v>
      </c>
    </row>
    <row r="3950" spans="1:41" x14ac:dyDescent="0.25">
      <c r="A3950" s="1">
        <v>2020</v>
      </c>
      <c r="B3950" t="s">
        <v>2946</v>
      </c>
      <c r="C3950" t="s">
        <v>7090</v>
      </c>
      <c r="D3950" t="s">
        <v>7224</v>
      </c>
      <c r="E3950" t="s">
        <v>7837</v>
      </c>
      <c r="F3950" t="s">
        <v>9578</v>
      </c>
      <c r="G3950" t="s">
        <v>11730</v>
      </c>
      <c r="H3950" t="s">
        <v>12709</v>
      </c>
      <c r="I3950" s="1">
        <v>0</v>
      </c>
      <c r="J3950" s="1">
        <v>6811.1856330697583</v>
      </c>
      <c r="K3950" s="1">
        <v>105.32046960596168</v>
      </c>
      <c r="L3950" s="1"/>
      <c r="M3950" s="1">
        <v>166.29547832520265</v>
      </c>
      <c r="N3950" s="1">
        <v>0</v>
      </c>
      <c r="O3950" s="1">
        <v>1513.2888527593441</v>
      </c>
      <c r="P3950" s="1">
        <v>501.10370801994395</v>
      </c>
      <c r="Q3950" s="1">
        <v>0</v>
      </c>
      <c r="R3950" s="1">
        <v>0</v>
      </c>
      <c r="S3950" s="1">
        <v>509.97390883381024</v>
      </c>
      <c r="T3950" s="1">
        <v>1330.3638266016212</v>
      </c>
      <c r="U3950" s="1">
        <v>0</v>
      </c>
      <c r="V3950" s="1">
        <v>365.85005231544579</v>
      </c>
      <c r="W3950" s="1">
        <v>66.518191330081052</v>
      </c>
      <c r="X3950" s="1">
        <v>0</v>
      </c>
      <c r="Y3950" s="1">
        <v>643.00918285745024</v>
      </c>
      <c r="Z3950" s="1">
        <v>2083.128025153705</v>
      </c>
      <c r="AA3950" s="1">
        <v>7257.1346741118432</v>
      </c>
      <c r="AB3950" s="1"/>
      <c r="AC3950" s="1">
        <v>1717.4806870263376</v>
      </c>
      <c r="AD3950" s="1">
        <v>217.56050204721799</v>
      </c>
      <c r="AE3950" s="1">
        <v>967.8396838526794</v>
      </c>
      <c r="AF3950" s="1">
        <v>370.72805301298507</v>
      </c>
      <c r="AG3950" s="1">
        <v>5257.1543881207399</v>
      </c>
      <c r="AH3950" s="1">
        <v>85.365012206937351</v>
      </c>
      <c r="AI3950" s="1"/>
      <c r="AJ3950" s="1">
        <v>277.15913054200439</v>
      </c>
      <c r="AK3950" s="1">
        <v>268.33438382554698</v>
      </c>
      <c r="AL3950" s="1">
        <v>30514.791015625</v>
      </c>
      <c r="AM3950" s="1">
        <v>26251.771484375</v>
      </c>
      <c r="AN3950" s="1">
        <v>4263.0205078125</v>
      </c>
      <c r="AO3950" t="s">
        <v>16760</v>
      </c>
    </row>
    <row r="3951" spans="1:41" x14ac:dyDescent="0.25">
      <c r="A3951" s="1">
        <v>2020</v>
      </c>
      <c r="B3951" t="s">
        <v>2947</v>
      </c>
      <c r="C3951" t="s">
        <v>7090</v>
      </c>
      <c r="D3951" t="s">
        <v>7224</v>
      </c>
      <c r="E3951" t="s">
        <v>7837</v>
      </c>
      <c r="F3951" t="s">
        <v>9578</v>
      </c>
      <c r="G3951" t="s">
        <v>11730</v>
      </c>
      <c r="H3951" t="s">
        <v>12709</v>
      </c>
      <c r="I3951" s="1">
        <v>0</v>
      </c>
      <c r="J3951" s="1">
        <v>3653.3392640376119</v>
      </c>
      <c r="K3951" s="1">
        <v>112.1257930781418</v>
      </c>
      <c r="L3951" s="1"/>
      <c r="M3951" s="1">
        <v>0</v>
      </c>
      <c r="N3951" s="1">
        <v>0</v>
      </c>
      <c r="O3951" s="1">
        <v>1119.8951106157244</v>
      </c>
      <c r="P3951" s="1">
        <v>883.66578300270794</v>
      </c>
      <c r="Q3951" s="1">
        <v>0</v>
      </c>
      <c r="R3951" s="1"/>
      <c r="S3951" s="1">
        <v>542.92489279942345</v>
      </c>
      <c r="T3951" s="1">
        <v>708.16290365142197</v>
      </c>
      <c r="U3951" s="1">
        <v>0</v>
      </c>
      <c r="V3951" s="1">
        <v>233.69375820496924</v>
      </c>
      <c r="W3951" s="1">
        <v>59.013575304285162</v>
      </c>
      <c r="X3951" s="1">
        <v>0</v>
      </c>
      <c r="Y3951" s="1">
        <v>495.71403255599535</v>
      </c>
      <c r="Z3951" s="1">
        <v>2386.8630667571174</v>
      </c>
      <c r="AA3951" s="1">
        <v>9235.9104217104596</v>
      </c>
      <c r="AB3951" s="1"/>
      <c r="AC3951" s="1">
        <v>2481.0487329427565</v>
      </c>
      <c r="AD3951" s="1">
        <v>106.43724629450635</v>
      </c>
      <c r="AE3951" s="1">
        <v>965.36530971460616</v>
      </c>
      <c r="AF3951" s="1">
        <v>0</v>
      </c>
      <c r="AG3951" s="1">
        <v>4124.7477229000551</v>
      </c>
      <c r="AH3951" s="1">
        <v>78.25736280461193</v>
      </c>
      <c r="AI3951" s="1"/>
      <c r="AJ3951" s="1">
        <v>590.13575304285155</v>
      </c>
      <c r="AK3951" s="1">
        <v>96.782263499027664</v>
      </c>
      <c r="AL3951" s="1">
        <v>27874.0859375</v>
      </c>
      <c r="AM3951" s="1">
        <v>25050.486328125</v>
      </c>
      <c r="AN3951" s="1">
        <v>2823.59912109375</v>
      </c>
      <c r="AO3951" t="s">
        <v>16761</v>
      </c>
    </row>
    <row r="3952" spans="1:41" x14ac:dyDescent="0.25">
      <c r="A3952" s="1">
        <v>2020</v>
      </c>
      <c r="B3952" t="s">
        <v>2947</v>
      </c>
      <c r="C3952" t="s">
        <v>7090</v>
      </c>
      <c r="D3952" t="s">
        <v>7224</v>
      </c>
      <c r="E3952" t="s">
        <v>7837</v>
      </c>
      <c r="F3952" t="s">
        <v>9579</v>
      </c>
      <c r="G3952" t="s">
        <v>11730</v>
      </c>
      <c r="H3952" t="s">
        <v>12709</v>
      </c>
      <c r="I3952" s="1">
        <v>177.04072591285549</v>
      </c>
      <c r="J3952" s="1">
        <v>521.14203108071285</v>
      </c>
      <c r="K3952" s="1">
        <v>11.802715060857032</v>
      </c>
      <c r="L3952" s="1"/>
      <c r="M3952" s="1">
        <v>0</v>
      </c>
      <c r="N3952" s="1">
        <v>0</v>
      </c>
      <c r="O3952" s="1">
        <v>2054.0939461270113</v>
      </c>
      <c r="P3952" s="1">
        <v>1374.5912180042124</v>
      </c>
      <c r="Q3952" s="1">
        <v>139.3681483009006</v>
      </c>
      <c r="R3952" s="1"/>
      <c r="S3952" s="1">
        <v>141.63258073028439</v>
      </c>
      <c r="T3952" s="1">
        <v>1062.2443554771328</v>
      </c>
      <c r="U3952" s="1">
        <v>0</v>
      </c>
      <c r="V3952" s="1">
        <v>0</v>
      </c>
      <c r="W3952" s="1">
        <v>0</v>
      </c>
      <c r="X3952" s="1">
        <v>501.09051261761755</v>
      </c>
      <c r="Y3952" s="1">
        <v>3045.1004857011144</v>
      </c>
      <c r="Z3952" s="1">
        <v>3890.9656659675552</v>
      </c>
      <c r="AA3952" s="1">
        <v>7660.0294555673772</v>
      </c>
      <c r="AB3952" s="1"/>
      <c r="AC3952" s="1">
        <v>0</v>
      </c>
      <c r="AD3952" s="1">
        <v>799.16977080065533</v>
      </c>
      <c r="AE3952" s="1">
        <v>4121.1495163619529</v>
      </c>
      <c r="AF3952" s="1">
        <v>2126.8960914438426</v>
      </c>
      <c r="AG3952" s="1">
        <v>9909.9978063582312</v>
      </c>
      <c r="AH3952" s="1">
        <v>3116.6389748563224</v>
      </c>
      <c r="AI3952" s="1"/>
      <c r="AJ3952" s="1">
        <v>2508.0769504321192</v>
      </c>
      <c r="AK3952" s="1">
        <v>40.129231206913907</v>
      </c>
      <c r="AL3952" s="1">
        <v>43201.1640625</v>
      </c>
      <c r="AM3952" s="1">
        <v>35474.359375</v>
      </c>
      <c r="AN3952" s="1">
        <v>7726.802734375</v>
      </c>
      <c r="AO3952" t="s">
        <v>16762</v>
      </c>
    </row>
    <row r="3953" spans="1:41" x14ac:dyDescent="0.25">
      <c r="A3953" s="1">
        <v>2020</v>
      </c>
      <c r="B3953" t="s">
        <v>2948</v>
      </c>
      <c r="C3953" t="s">
        <v>7090</v>
      </c>
      <c r="D3953" t="s">
        <v>7224</v>
      </c>
      <c r="E3953" t="s">
        <v>7837</v>
      </c>
      <c r="F3953" t="s">
        <v>9579</v>
      </c>
      <c r="G3953" t="s">
        <v>11730</v>
      </c>
      <c r="H3953" t="s">
        <v>12709</v>
      </c>
      <c r="I3953" s="1">
        <v>221.72730443360354</v>
      </c>
      <c r="J3953" s="1">
        <v>2077.5848425428649</v>
      </c>
      <c r="K3953" s="1"/>
      <c r="L3953" s="1">
        <v>0</v>
      </c>
      <c r="M3953" s="1">
        <v>448.99779147804713</v>
      </c>
      <c r="N3953" s="1">
        <v>0</v>
      </c>
      <c r="O3953" s="1">
        <v>759.41601768509213</v>
      </c>
      <c r="P3953" s="1">
        <v>1098.6587934685056</v>
      </c>
      <c r="Q3953" s="1">
        <v>2037.8207065495826</v>
      </c>
      <c r="R3953" s="1">
        <v>451.68244539149879</v>
      </c>
      <c r="S3953" s="1">
        <v>133.0363826601621</v>
      </c>
      <c r="T3953" s="1">
        <v>665.18191330081061</v>
      </c>
      <c r="U3953" s="1">
        <v>0</v>
      </c>
      <c r="V3953" s="1">
        <v>3104.1822620704493</v>
      </c>
      <c r="W3953" s="1">
        <v>0</v>
      </c>
      <c r="X3953" s="1">
        <v>3120.2697870853358</v>
      </c>
      <c r="Y3953" s="1">
        <v>3747.1914449278997</v>
      </c>
      <c r="Z3953" s="1">
        <v>169.62138789170669</v>
      </c>
      <c r="AA3953" s="1">
        <v>17545.281599831047</v>
      </c>
      <c r="AB3953" s="1"/>
      <c r="AC3953" s="1">
        <v>422.0460726649423</v>
      </c>
      <c r="AD3953" s="1">
        <v>1155.935684316745</v>
      </c>
      <c r="AE3953" s="1">
        <v>3982.2223876275193</v>
      </c>
      <c r="AF3953" s="1">
        <v>4395.0786284828891</v>
      </c>
      <c r="AG3953" s="1">
        <v>28282.426317028297</v>
      </c>
      <c r="AH3953" s="1">
        <v>381.37096362579808</v>
      </c>
      <c r="AI3953" s="1"/>
      <c r="AJ3953" s="1">
        <v>3215.045914287251</v>
      </c>
      <c r="AK3953" s="1">
        <v>433.4768801676949</v>
      </c>
      <c r="AL3953" s="1">
        <v>77848.2578125</v>
      </c>
      <c r="AM3953" s="1">
        <v>70750.5703125</v>
      </c>
      <c r="AN3953" s="1">
        <v>7097.685546875</v>
      </c>
      <c r="AO3953" t="s">
        <v>16763</v>
      </c>
    </row>
    <row r="3954" spans="1:41" x14ac:dyDescent="0.25">
      <c r="A3954" s="1">
        <v>2020</v>
      </c>
      <c r="B3954" t="s">
        <v>2949</v>
      </c>
      <c r="C3954" t="s">
        <v>7090</v>
      </c>
      <c r="D3954" t="s">
        <v>7224</v>
      </c>
      <c r="E3954" t="s">
        <v>7837</v>
      </c>
      <c r="F3954" t="s">
        <v>9579</v>
      </c>
      <c r="G3954" t="s">
        <v>11730</v>
      </c>
      <c r="H3954" t="s">
        <v>12709</v>
      </c>
      <c r="I3954" s="1">
        <v>646.81766938007195</v>
      </c>
      <c r="J3954" s="1">
        <v>944.34657815987725</v>
      </c>
      <c r="K3954" s="1">
        <v>5.3901472448339334</v>
      </c>
      <c r="L3954" s="1"/>
      <c r="M3954" s="1">
        <v>58.291637625127152</v>
      </c>
      <c r="N3954" s="1">
        <v>70.859953710035839</v>
      </c>
      <c r="O3954" s="1">
        <v>1535.3392434835382</v>
      </c>
      <c r="P3954" s="1">
        <v>439.46409501855538</v>
      </c>
      <c r="Q3954" s="1">
        <v>3473.0535002377464</v>
      </c>
      <c r="R3954" s="1">
        <v>781.97678287123358</v>
      </c>
      <c r="S3954" s="1">
        <v>107.80294489667867</v>
      </c>
      <c r="T3954" s="1">
        <v>377.31030713837532</v>
      </c>
      <c r="U3954" s="1">
        <v>0</v>
      </c>
      <c r="V3954" s="1">
        <v>1724.8471183468587</v>
      </c>
      <c r="W3954" s="1">
        <v>571.35560795239689</v>
      </c>
      <c r="X3954" s="1">
        <v>4102.2254621533129</v>
      </c>
      <c r="Y3954" s="1">
        <v>4513.6823520877115</v>
      </c>
      <c r="Z3954" s="1">
        <v>189.23822325396421</v>
      </c>
      <c r="AA3954" s="1">
        <v>13469.977964839998</v>
      </c>
      <c r="AB3954" s="1"/>
      <c r="AC3954" s="1">
        <v>1358.3171056981512</v>
      </c>
      <c r="AD3954" s="1">
        <v>1866.1954496019218</v>
      </c>
      <c r="AE3954" s="1">
        <v>618.55032339254058</v>
      </c>
      <c r="AF3954" s="1">
        <v>2135.5655581087144</v>
      </c>
      <c r="AG3954" s="1">
        <v>18784.663148246258</v>
      </c>
      <c r="AH3954" s="1">
        <v>651.1297871759391</v>
      </c>
      <c r="AI3954" s="1"/>
      <c r="AJ3954" s="1">
        <v>970.22650407010792</v>
      </c>
      <c r="AK3954" s="1">
        <v>583.21393189103151</v>
      </c>
      <c r="AL3954" s="1">
        <v>59979.83984375</v>
      </c>
      <c r="AM3954" s="1">
        <v>50121.5859375</v>
      </c>
      <c r="AN3954" s="1">
        <v>9858.2548828125</v>
      </c>
      <c r="AO3954" t="s">
        <v>16764</v>
      </c>
    </row>
    <row r="3955" spans="1:41" x14ac:dyDescent="0.25">
      <c r="A3955" s="1">
        <v>2020</v>
      </c>
      <c r="B3955" t="s">
        <v>2950</v>
      </c>
      <c r="C3955" t="s">
        <v>7090</v>
      </c>
      <c r="D3955" t="s">
        <v>7224</v>
      </c>
      <c r="E3955" t="s">
        <v>7837</v>
      </c>
      <c r="F3955" t="s">
        <v>9579</v>
      </c>
      <c r="G3955" t="s">
        <v>11730</v>
      </c>
      <c r="H3955" t="s">
        <v>12709</v>
      </c>
      <c r="I3955" s="1">
        <v>565.75816938303478</v>
      </c>
      <c r="J3955" s="1">
        <v>7876.4387385546752</v>
      </c>
      <c r="K3955" s="1">
        <v>11.213224978762852</v>
      </c>
      <c r="L3955" s="1"/>
      <c r="M3955" s="1">
        <v>1569.8514970267993</v>
      </c>
      <c r="N3955" s="1">
        <v>156.8628236120025</v>
      </c>
      <c r="O3955" s="1">
        <v>1116.225577431393</v>
      </c>
      <c r="P3955" s="1">
        <v>133.11015495471585</v>
      </c>
      <c r="Q3955" s="1">
        <v>2256.7066245281203</v>
      </c>
      <c r="R3955" s="1">
        <v>45.372826575793965</v>
      </c>
      <c r="S3955" s="1">
        <v>1044.868691202902</v>
      </c>
      <c r="T3955" s="1">
        <v>2159.0833018405833</v>
      </c>
      <c r="U3955" s="1"/>
      <c r="V3955" s="1">
        <v>441.39331052766499</v>
      </c>
      <c r="W3955" s="1">
        <v>592.26215569647422</v>
      </c>
      <c r="X3955" s="1">
        <v>3222.2731052608524</v>
      </c>
      <c r="Y3955" s="1">
        <v>3967.4173897018682</v>
      </c>
      <c r="Z3955" s="1">
        <v>469.1647469777825</v>
      </c>
      <c r="AA3955" s="1">
        <v>16501.789632383003</v>
      </c>
      <c r="AB3955" s="1">
        <v>0</v>
      </c>
      <c r="AC3955" s="1">
        <v>1442.4284859044942</v>
      </c>
      <c r="AD3955" s="1">
        <v>718.47250750653086</v>
      </c>
      <c r="AE3955" s="1">
        <v>459.74222412927691</v>
      </c>
      <c r="AF3955" s="1">
        <v>927.75954402011735</v>
      </c>
      <c r="AG3955" s="1">
        <v>28244.074953325668</v>
      </c>
      <c r="AH3955" s="1">
        <v>296.64076989272633</v>
      </c>
      <c r="AI3955" s="1"/>
      <c r="AJ3955" s="1">
        <v>3342.5511056799696</v>
      </c>
      <c r="AK3955" s="1">
        <v>323.14475620616582</v>
      </c>
      <c r="AL3955" s="1">
        <v>77884.6171875</v>
      </c>
      <c r="AM3955" s="1">
        <v>66830.5703125</v>
      </c>
      <c r="AN3955" s="1">
        <v>11054.03515625</v>
      </c>
      <c r="AO3955" t="s">
        <v>16765</v>
      </c>
    </row>
    <row r="3956" spans="1:41" x14ac:dyDescent="0.25">
      <c r="A3956" s="1">
        <v>2020</v>
      </c>
      <c r="B3956" t="s">
        <v>2951</v>
      </c>
      <c r="C3956" t="s">
        <v>7090</v>
      </c>
      <c r="D3956" t="s">
        <v>7224</v>
      </c>
      <c r="E3956" t="s">
        <v>7837</v>
      </c>
      <c r="F3956" t="s">
        <v>9579</v>
      </c>
      <c r="G3956" t="s">
        <v>11730</v>
      </c>
      <c r="H3956" t="s">
        <v>12709</v>
      </c>
      <c r="I3956" s="1">
        <v>343.33099837699046</v>
      </c>
      <c r="J3956" s="1">
        <v>10706.777184386448</v>
      </c>
      <c r="K3956" s="1">
        <v>11.444366612566348</v>
      </c>
      <c r="L3956" s="1">
        <v>0</v>
      </c>
      <c r="M3956" s="1">
        <v>457.77466450265393</v>
      </c>
      <c r="N3956" s="1">
        <v>0</v>
      </c>
      <c r="O3956" s="1">
        <v>1263.458074027325</v>
      </c>
      <c r="P3956" s="1">
        <v>1985.0940551493086</v>
      </c>
      <c r="Q3956" s="1">
        <v>139.02067828138087</v>
      </c>
      <c r="R3956" s="1">
        <v>1580.3490722660972</v>
      </c>
      <c r="S3956" s="1">
        <v>137.33239935079618</v>
      </c>
      <c r="T3956" s="1">
        <v>1029.9929951309714</v>
      </c>
      <c r="U3956" s="1">
        <v>0</v>
      </c>
      <c r="V3956" s="1">
        <v>0</v>
      </c>
      <c r="W3956" s="1">
        <v>0</v>
      </c>
      <c r="X3956" s="1">
        <v>3624.9988616683886</v>
      </c>
      <c r="Y3956" s="1">
        <v>2306.0398724321194</v>
      </c>
      <c r="Z3956" s="1">
        <v>1889.2262957270764</v>
      </c>
      <c r="AA3956" s="1">
        <v>14696.427956538906</v>
      </c>
      <c r="AB3956" s="1"/>
      <c r="AC3956" s="1">
        <v>140.26358774943975</v>
      </c>
      <c r="AD3956" s="1">
        <v>1245.9974176197722</v>
      </c>
      <c r="AE3956" s="1">
        <v>3964.8240944675886</v>
      </c>
      <c r="AF3956" s="1">
        <v>3531.7695275862698</v>
      </c>
      <c r="AG3956" s="1">
        <v>13856.839094495335</v>
      </c>
      <c r="AH3956" s="1">
        <v>144.65939004656838</v>
      </c>
      <c r="AI3956" s="1"/>
      <c r="AJ3956" s="1">
        <v>1441.9901931833599</v>
      </c>
      <c r="AK3956" s="1">
        <v>41.199719805238857</v>
      </c>
      <c r="AL3956" s="1">
        <v>64538.8046875</v>
      </c>
      <c r="AM3956" s="1">
        <v>56581.94921875</v>
      </c>
      <c r="AN3956" s="1">
        <v>7956.85791015625</v>
      </c>
      <c r="AO3956" t="s">
        <v>16766</v>
      </c>
    </row>
    <row r="3957" spans="1:41" x14ac:dyDescent="0.25">
      <c r="A3957" s="1">
        <v>2020</v>
      </c>
      <c r="B3957" t="s">
        <v>2952</v>
      </c>
      <c r="C3957" t="s">
        <v>7090</v>
      </c>
      <c r="D3957" t="s">
        <v>7224</v>
      </c>
      <c r="E3957" t="s">
        <v>7837</v>
      </c>
      <c r="F3957" t="s">
        <v>9579</v>
      </c>
      <c r="G3957" t="s">
        <v>11730</v>
      </c>
      <c r="H3957" t="s">
        <v>12709</v>
      </c>
      <c r="I3957" s="1">
        <v>581.85770943642126</v>
      </c>
      <c r="J3957" s="1">
        <v>8332.859126538975</v>
      </c>
      <c r="K3957" s="1">
        <v>11.951344771116862</v>
      </c>
      <c r="L3957" s="1">
        <v>20.967845385096261</v>
      </c>
      <c r="M3957" s="1">
        <v>681.45497501562852</v>
      </c>
      <c r="N3957" s="1">
        <v>146.78225592964827</v>
      </c>
      <c r="O3957" s="1">
        <v>1147.9895348340203</v>
      </c>
      <c r="P3957" s="1">
        <v>136.89801412702425</v>
      </c>
      <c r="Q3957" s="1">
        <v>3568.3022667576679</v>
      </c>
      <c r="R3957" s="1">
        <v>921.18556583239797</v>
      </c>
      <c r="S3957" s="1"/>
      <c r="T3957" s="1">
        <v>1048.3922692548131</v>
      </c>
      <c r="U3957" s="1">
        <v>0</v>
      </c>
      <c r="V3957" s="1">
        <v>524.19613462740654</v>
      </c>
      <c r="W3957" s="1">
        <v>555.64790270505091</v>
      </c>
      <c r="X3957" s="1">
        <v>2940.7403152597508</v>
      </c>
      <c r="Y3957" s="1">
        <v>4080.316502133001</v>
      </c>
      <c r="Z3957" s="1">
        <v>592.30608927759931</v>
      </c>
      <c r="AA3957" s="1">
        <v>16227.015543525997</v>
      </c>
      <c r="AB3957" s="1"/>
      <c r="AC3957" s="1">
        <v>1483.4750609955606</v>
      </c>
      <c r="AD3957" s="1">
        <v>1745.0081892984945</v>
      </c>
      <c r="AE3957" s="1">
        <v>61.515255112341571</v>
      </c>
      <c r="AF3957" s="1">
        <v>1124.1141797064572</v>
      </c>
      <c r="AG3957" s="1">
        <v>22939.871243564565</v>
      </c>
      <c r="AH3957" s="1">
        <v>304.91066607245335</v>
      </c>
      <c r="AI3957" s="1"/>
      <c r="AJ3957" s="1">
        <v>3407.2748750781425</v>
      </c>
      <c r="AK3957" s="1">
        <v>332.34034935377576</v>
      </c>
      <c r="AL3957" s="1">
        <v>72917.3828125</v>
      </c>
      <c r="AM3957" s="1">
        <v>64148.9375</v>
      </c>
      <c r="AN3957" s="1">
        <v>8768.4365234375</v>
      </c>
      <c r="AO3957" t="s">
        <v>16767</v>
      </c>
    </row>
    <row r="3958" spans="1:41" x14ac:dyDescent="0.25">
      <c r="A3958" s="1">
        <v>2020</v>
      </c>
      <c r="B3958" t="s">
        <v>2953</v>
      </c>
      <c r="C3958" t="s">
        <v>7091</v>
      </c>
      <c r="D3958" t="s">
        <v>7224</v>
      </c>
      <c r="E3958" t="s">
        <v>7838</v>
      </c>
      <c r="F3958" t="s">
        <v>9580</v>
      </c>
      <c r="G3958" t="s">
        <v>11730</v>
      </c>
      <c r="H3958" t="s">
        <v>12709</v>
      </c>
      <c r="I3958" s="1">
        <v>16362.287109375</v>
      </c>
      <c r="J3958" s="1">
        <v>63017.3046875</v>
      </c>
      <c r="K3958" s="1">
        <v>1369.81591796875</v>
      </c>
      <c r="L3958" s="1">
        <v>4833.91943359375</v>
      </c>
      <c r="M3958" s="1">
        <v>54808.203125</v>
      </c>
      <c r="N3958" s="1">
        <v>30006.634765625</v>
      </c>
      <c r="O3958" s="1">
        <v>9189.4453125</v>
      </c>
      <c r="P3958" s="1">
        <v>25849.724609375</v>
      </c>
      <c r="Q3958" s="1">
        <v>4821.849609375</v>
      </c>
      <c r="R3958" s="1">
        <v>8163.31689453125</v>
      </c>
      <c r="S3958" s="1">
        <v>26388.20703125</v>
      </c>
      <c r="T3958" s="1">
        <v>12401.544921875</v>
      </c>
      <c r="U3958" s="1">
        <v>1822.1854248046875</v>
      </c>
      <c r="V3958" s="1">
        <v>12331.4892578125</v>
      </c>
      <c r="W3958" s="1">
        <v>7235.58837890625</v>
      </c>
      <c r="X3958" s="1">
        <v>24941.15234375</v>
      </c>
      <c r="Y3958" s="1">
        <v>69744.46875</v>
      </c>
      <c r="Z3958" s="1">
        <v>20012.2265625</v>
      </c>
      <c r="AA3958" s="1">
        <v>199151.65625</v>
      </c>
      <c r="AB3958" s="1">
        <v>3321.052490234375</v>
      </c>
      <c r="AC3958" s="1">
        <v>16784.208984375</v>
      </c>
      <c r="AD3958" s="1">
        <v>26857.181640625</v>
      </c>
      <c r="AE3958" s="1">
        <v>38643.77734375</v>
      </c>
      <c r="AF3958" s="1">
        <v>60393.6484375</v>
      </c>
      <c r="AG3958" s="1">
        <v>900652.375</v>
      </c>
      <c r="AH3958" s="1">
        <v>48119.34375</v>
      </c>
      <c r="AI3958" s="1">
        <v>12800.7607421875</v>
      </c>
      <c r="AJ3958" s="1">
        <v>57516.1640625</v>
      </c>
      <c r="AK3958" s="1">
        <v>3233.486328125</v>
      </c>
      <c r="AL3958" s="1">
        <v>1760773</v>
      </c>
      <c r="AM3958" s="1">
        <v>1530107.125</v>
      </c>
      <c r="AN3958" s="1">
        <v>230665.78125</v>
      </c>
      <c r="AO3958" t="s">
        <v>16768</v>
      </c>
    </row>
    <row r="3959" spans="1:41" x14ac:dyDescent="0.25">
      <c r="A3959" s="1">
        <v>2020</v>
      </c>
      <c r="B3959" t="s">
        <v>2953</v>
      </c>
      <c r="C3959" t="s">
        <v>7091</v>
      </c>
      <c r="D3959" t="s">
        <v>7224</v>
      </c>
      <c r="E3959" t="s">
        <v>7838</v>
      </c>
      <c r="F3959" t="s">
        <v>9580</v>
      </c>
      <c r="G3959" t="s">
        <v>11731</v>
      </c>
      <c r="H3959" t="s">
        <v>12709</v>
      </c>
      <c r="I3959" s="1">
        <v>16051.15026331093</v>
      </c>
      <c r="J3959" s="1">
        <v>61819</v>
      </c>
      <c r="K3959" s="1">
        <v>1343.7682</v>
      </c>
      <c r="L3959" s="1">
        <v>4742</v>
      </c>
      <c r="M3959" s="1">
        <v>53766</v>
      </c>
      <c r="N3959" s="1">
        <v>29436.043021243931</v>
      </c>
      <c r="O3959" s="1">
        <v>9014.703587</v>
      </c>
      <c r="P3959" s="1">
        <v>25358.179572614721</v>
      </c>
      <c r="Q3959" s="1">
        <v>4730.1597526647556</v>
      </c>
      <c r="R3959" s="1">
        <v>8008.0873000000011</v>
      </c>
      <c r="S3959" s="1">
        <v>25886.421999999999</v>
      </c>
      <c r="T3959" s="1">
        <v>12165.72336</v>
      </c>
      <c r="U3959" s="1">
        <v>1787.53566</v>
      </c>
      <c r="V3959" s="1">
        <v>12097</v>
      </c>
      <c r="W3959" s="1">
        <v>7098</v>
      </c>
      <c r="X3959" s="1">
        <v>24466.884709999998</v>
      </c>
      <c r="Y3959" s="1">
        <v>68418.24467</v>
      </c>
      <c r="Z3959" s="1">
        <v>19631.684000000001</v>
      </c>
      <c r="AA3959" s="1">
        <v>195364.6908324745</v>
      </c>
      <c r="AB3959" s="1">
        <v>3257.9009999999998</v>
      </c>
      <c r="AC3959" s="1">
        <v>16465.04825793656</v>
      </c>
      <c r="AD3959" s="1">
        <v>26346.48</v>
      </c>
      <c r="AE3959" s="1">
        <v>37908.948311764143</v>
      </c>
      <c r="AF3959" s="1">
        <v>59245.233429999993</v>
      </c>
      <c r="AG3959" s="1">
        <v>883526</v>
      </c>
      <c r="AH3959" s="1">
        <v>47204.330939718791</v>
      </c>
      <c r="AI3959" s="1">
        <v>12557.347529618</v>
      </c>
      <c r="AJ3959" s="1">
        <v>56422.466678917262</v>
      </c>
      <c r="AK3959" s="1">
        <v>3172</v>
      </c>
      <c r="AL3959" s="1">
        <v>1727291.125</v>
      </c>
      <c r="AM3959" s="1">
        <v>1501011.5</v>
      </c>
      <c r="AN3959" s="1">
        <v>226279.578125</v>
      </c>
      <c r="AO3959" t="s">
        <v>16769</v>
      </c>
    </row>
    <row r="3960" spans="1:41" x14ac:dyDescent="0.25">
      <c r="A3960" s="1">
        <v>2020</v>
      </c>
      <c r="B3960" t="s">
        <v>2953</v>
      </c>
      <c r="C3960" t="s">
        <v>7091</v>
      </c>
      <c r="D3960" t="s">
        <v>7224</v>
      </c>
      <c r="E3960" t="s">
        <v>7839</v>
      </c>
      <c r="F3960" t="s">
        <v>9581</v>
      </c>
      <c r="G3960" t="s">
        <v>11732</v>
      </c>
      <c r="H3960" t="s">
        <v>12709</v>
      </c>
      <c r="I3960" s="1">
        <v>260.74325561523438</v>
      </c>
      <c r="J3960" s="1">
        <v>1806.3486328125</v>
      </c>
      <c r="K3960" s="1">
        <v>0</v>
      </c>
      <c r="L3960" s="1">
        <v>0</v>
      </c>
      <c r="M3960" s="1">
        <v>48.930435180664063</v>
      </c>
      <c r="N3960" s="1">
        <v>0</v>
      </c>
      <c r="O3960" s="1">
        <v>0</v>
      </c>
      <c r="P3960" s="1">
        <v>0</v>
      </c>
      <c r="Q3960" s="1">
        <v>0</v>
      </c>
      <c r="R3960" s="1">
        <v>97.282882690429688</v>
      </c>
      <c r="S3960" s="1">
        <v>41.060791015625</v>
      </c>
      <c r="T3960" s="1">
        <v>129.57405090332031</v>
      </c>
      <c r="U3960" s="1">
        <v>312.8885498046875</v>
      </c>
      <c r="V3960" s="1">
        <v>656.48333740234375</v>
      </c>
      <c r="W3960" s="1">
        <v>0</v>
      </c>
      <c r="X3960" s="1">
        <v>525.4588623046875</v>
      </c>
      <c r="Y3960" s="1">
        <v>1590.8560791015625</v>
      </c>
      <c r="Z3960" s="1">
        <v>0</v>
      </c>
      <c r="AA3960" s="1">
        <v>672.7811279296875</v>
      </c>
      <c r="AB3960" s="1">
        <v>0</v>
      </c>
      <c r="AC3960" s="1">
        <v>0</v>
      </c>
      <c r="AD3960" s="1">
        <v>213.05126953125</v>
      </c>
      <c r="AE3960" s="1">
        <v>0</v>
      </c>
      <c r="AF3960" s="1">
        <v>1755.20751953125</v>
      </c>
      <c r="AG3960" s="1">
        <v>28827.162109375</v>
      </c>
      <c r="AH3960" s="1">
        <v>5132.0390625</v>
      </c>
      <c r="AI3960" s="1">
        <v>138.90711975097656</v>
      </c>
      <c r="AJ3960" s="1">
        <v>2740.86181640625</v>
      </c>
      <c r="AK3960" s="1">
        <v>0</v>
      </c>
      <c r="AL3960" s="1">
        <v>44949.63671875</v>
      </c>
      <c r="AM3960" s="1">
        <v>38720.6171875</v>
      </c>
      <c r="AN3960" s="1">
        <v>6229.021484375</v>
      </c>
      <c r="AO3960" t="s">
        <v>16770</v>
      </c>
    </row>
    <row r="3961" spans="1:41" x14ac:dyDescent="0.25">
      <c r="A3961" s="1">
        <v>2020</v>
      </c>
      <c r="B3961" t="s">
        <v>2953</v>
      </c>
      <c r="C3961" t="s">
        <v>7091</v>
      </c>
      <c r="D3961" t="s">
        <v>7224</v>
      </c>
      <c r="E3961" t="s">
        <v>7839</v>
      </c>
      <c r="F3961" t="s">
        <v>9581</v>
      </c>
      <c r="G3961" t="s">
        <v>11733</v>
      </c>
      <c r="H3961" t="s">
        <v>12709</v>
      </c>
      <c r="I3961" s="1">
        <v>255.78509011738871</v>
      </c>
      <c r="J3961" s="1">
        <v>1772</v>
      </c>
      <c r="K3961" s="1">
        <v>0</v>
      </c>
      <c r="L3961" s="1">
        <v>0</v>
      </c>
      <c r="M3961" s="1">
        <v>48</v>
      </c>
      <c r="N3961" s="1">
        <v>0</v>
      </c>
      <c r="O3961" s="1">
        <v>0</v>
      </c>
      <c r="P3961" s="1">
        <v>0</v>
      </c>
      <c r="Q3961" s="1">
        <v>0</v>
      </c>
      <c r="R3961" s="1">
        <v>95.433000000000007</v>
      </c>
      <c r="S3961" s="1">
        <v>40.28</v>
      </c>
      <c r="T3961" s="1">
        <v>127.11013</v>
      </c>
      <c r="U3961" s="1">
        <v>306.93882999999988</v>
      </c>
      <c r="V3961" s="1">
        <v>644</v>
      </c>
      <c r="W3961" s="1">
        <v>0</v>
      </c>
      <c r="X3961" s="1">
        <v>515.46699999999998</v>
      </c>
      <c r="Y3961" s="1">
        <v>1560.60519</v>
      </c>
      <c r="Z3961" s="1">
        <v>0</v>
      </c>
      <c r="AA3961" s="1">
        <v>659.9878799999999</v>
      </c>
      <c r="AB3961" s="1">
        <v>0</v>
      </c>
      <c r="AC3961" s="1">
        <v>0</v>
      </c>
      <c r="AD3961" s="1">
        <v>209</v>
      </c>
      <c r="AE3961" s="1">
        <v>0</v>
      </c>
      <c r="AF3961" s="1">
        <v>1721.83133</v>
      </c>
      <c r="AG3961" s="1">
        <v>28279</v>
      </c>
      <c r="AH3961" s="1">
        <v>5034.4508216082331</v>
      </c>
      <c r="AI3961" s="1">
        <v>136.26572575599999</v>
      </c>
      <c r="AJ3961" s="1">
        <v>2688.7430800000002</v>
      </c>
      <c r="AK3961" s="1">
        <v>0</v>
      </c>
      <c r="AL3961" s="1">
        <v>44094.89453125</v>
      </c>
      <c r="AM3961" s="1">
        <v>37984.32421875</v>
      </c>
      <c r="AN3961" s="1">
        <v>6110.57373046875</v>
      </c>
      <c r="AO3961" t="s">
        <v>16771</v>
      </c>
    </row>
    <row r="3962" spans="1:41" x14ac:dyDescent="0.25">
      <c r="A3962" s="1">
        <v>2020</v>
      </c>
      <c r="B3962" t="s">
        <v>2953</v>
      </c>
      <c r="C3962" t="s">
        <v>7091</v>
      </c>
      <c r="D3962" t="s">
        <v>7224</v>
      </c>
      <c r="E3962" t="s">
        <v>7840</v>
      </c>
      <c r="F3962" t="s">
        <v>9582</v>
      </c>
      <c r="G3962" t="s">
        <v>11734</v>
      </c>
      <c r="H3962" t="s">
        <v>12709</v>
      </c>
      <c r="I3962" s="1">
        <v>8987.4501953125</v>
      </c>
      <c r="J3962" s="1">
        <v>27593.70703125</v>
      </c>
      <c r="K3962" s="1">
        <v>733.857666015625</v>
      </c>
      <c r="L3962" s="1">
        <v>1355.7808837890625</v>
      </c>
      <c r="M3962" s="1">
        <v>12780.0185546875</v>
      </c>
      <c r="N3962" s="1">
        <v>8410.8466796875</v>
      </c>
      <c r="O3962" s="1">
        <v>8261.1005859375</v>
      </c>
      <c r="P3962" s="1">
        <v>9442.099609375</v>
      </c>
      <c r="Q3962" s="1">
        <v>4031.627197265625</v>
      </c>
      <c r="R3962" s="1">
        <v>3743.319091796875</v>
      </c>
      <c r="S3962" s="1">
        <v>10775.81640625</v>
      </c>
      <c r="T3962" s="1">
        <v>6552.57080078125</v>
      </c>
      <c r="U3962" s="1">
        <v>1015.3132934570313</v>
      </c>
      <c r="V3962" s="1">
        <v>3071.404296875</v>
      </c>
      <c r="W3962" s="1">
        <v>3562.747314453125</v>
      </c>
      <c r="X3962" s="1">
        <v>11313.1123046875</v>
      </c>
      <c r="Y3962" s="1">
        <v>33882.609375</v>
      </c>
      <c r="Z3962" s="1">
        <v>7133.3818359375</v>
      </c>
      <c r="AA3962" s="1">
        <v>84272.359375</v>
      </c>
      <c r="AB3962" s="1">
        <v>1814.503662109375</v>
      </c>
      <c r="AC3962" s="1">
        <v>9727.8857421875</v>
      </c>
      <c r="AD3962" s="1">
        <v>13219.56640625</v>
      </c>
      <c r="AE3962" s="1">
        <v>5808.70947265625</v>
      </c>
      <c r="AF3962" s="1">
        <v>27444.140625</v>
      </c>
      <c r="AG3962" s="1">
        <v>120831.671875</v>
      </c>
      <c r="AH3962" s="1">
        <v>16841.689453125</v>
      </c>
      <c r="AI3962" s="1">
        <v>2596.6767578125</v>
      </c>
      <c r="AJ3962" s="1">
        <v>24073.75390625</v>
      </c>
      <c r="AK3962" s="1">
        <v>1438.3509521484375</v>
      </c>
      <c r="AL3962" s="1">
        <v>470716.09375</v>
      </c>
      <c r="AM3962" s="1">
        <v>380826.0625</v>
      </c>
      <c r="AN3962" s="1">
        <v>89890.015625</v>
      </c>
      <c r="AO3962" t="s">
        <v>16772</v>
      </c>
    </row>
    <row r="3963" spans="1:41" x14ac:dyDescent="0.25">
      <c r="A3963" s="1">
        <v>2020</v>
      </c>
      <c r="B3963" t="s">
        <v>2953</v>
      </c>
      <c r="C3963" t="s">
        <v>7091</v>
      </c>
      <c r="D3963" t="s">
        <v>7224</v>
      </c>
      <c r="E3963" t="s">
        <v>7840</v>
      </c>
      <c r="F3963" t="s">
        <v>9582</v>
      </c>
      <c r="G3963" t="s">
        <v>11735</v>
      </c>
      <c r="H3963" t="s">
        <v>12709</v>
      </c>
      <c r="I3963" s="1">
        <v>8816.5490792464097</v>
      </c>
      <c r="J3963" s="1">
        <v>27069</v>
      </c>
      <c r="K3963" s="1">
        <v>719.90301999999997</v>
      </c>
      <c r="L3963" s="1">
        <v>1330</v>
      </c>
      <c r="M3963" s="1">
        <v>12537</v>
      </c>
      <c r="N3963" s="1">
        <v>8250.9106299999876</v>
      </c>
      <c r="O3963" s="1">
        <v>8104.0119600000007</v>
      </c>
      <c r="P3963" s="1">
        <v>9262.5533299999988</v>
      </c>
      <c r="Q3963" s="1">
        <v>3954.9638070153278</v>
      </c>
      <c r="R3963" s="1">
        <v>3672.1379999999999</v>
      </c>
      <c r="S3963" s="1">
        <v>10570.909</v>
      </c>
      <c r="T3963" s="1">
        <v>6427.9703500000014</v>
      </c>
      <c r="U3963" s="1">
        <v>996.00661000000002</v>
      </c>
      <c r="V3963" s="1">
        <v>3013</v>
      </c>
      <c r="W3963" s="1">
        <v>3495</v>
      </c>
      <c r="X3963" s="1">
        <v>11097.987999999999</v>
      </c>
      <c r="Y3963" s="1">
        <v>33238.315690000003</v>
      </c>
      <c r="Z3963" s="1">
        <v>6997.737000000001</v>
      </c>
      <c r="AA3963" s="1">
        <v>82669.87867000002</v>
      </c>
      <c r="AB3963" s="1">
        <v>1780</v>
      </c>
      <c r="AC3963" s="1">
        <v>9542.9048598312893</v>
      </c>
      <c r="AD3963" s="1">
        <v>12968.19</v>
      </c>
      <c r="AE3963" s="1">
        <v>5698.2539600000109</v>
      </c>
      <c r="AF3963" s="1">
        <v>26922.276000000002</v>
      </c>
      <c r="AG3963" s="1">
        <v>118534</v>
      </c>
      <c r="AH3963" s="1">
        <v>16521.43713771848</v>
      </c>
      <c r="AI3963" s="1">
        <v>2547.2997731720702</v>
      </c>
      <c r="AJ3963" s="1">
        <v>23615.979208917259</v>
      </c>
      <c r="AK3963" s="1">
        <v>1411</v>
      </c>
      <c r="AL3963" s="1">
        <v>461765.1875</v>
      </c>
      <c r="AM3963" s="1">
        <v>373584.46875</v>
      </c>
      <c r="AN3963" s="1">
        <v>88180.703125</v>
      </c>
      <c r="AO3963" t="s">
        <v>16773</v>
      </c>
    </row>
    <row r="3964" spans="1:41" x14ac:dyDescent="0.25">
      <c r="A3964" s="1">
        <v>2020</v>
      </c>
      <c r="B3964" t="s">
        <v>2953</v>
      </c>
      <c r="C3964" t="s">
        <v>7091</v>
      </c>
      <c r="D3964" t="s">
        <v>7224</v>
      </c>
      <c r="E3964" t="s">
        <v>7841</v>
      </c>
      <c r="F3964" t="s">
        <v>9583</v>
      </c>
      <c r="G3964" t="s">
        <v>11736</v>
      </c>
      <c r="H3964" t="s">
        <v>12709</v>
      </c>
      <c r="I3964" s="1">
        <v>13490.271484375</v>
      </c>
      <c r="J3964" s="1">
        <v>58479.0078125</v>
      </c>
      <c r="K3964" s="1">
        <v>1356.5880126953125</v>
      </c>
      <c r="L3964" s="1">
        <v>3963.365234375</v>
      </c>
      <c r="M3964" s="1">
        <v>46531.82421875</v>
      </c>
      <c r="N3964" s="1">
        <v>29491.1171875</v>
      </c>
      <c r="O3964" s="1">
        <v>10553.26171875</v>
      </c>
      <c r="P3964" s="1">
        <v>26061.572265625</v>
      </c>
      <c r="Q3964" s="1">
        <v>4779.96533203125</v>
      </c>
      <c r="R3964" s="1">
        <v>8223.302734375</v>
      </c>
      <c r="S3964" s="1">
        <v>22657.4375</v>
      </c>
      <c r="T3964" s="1">
        <v>12317.5302734375</v>
      </c>
      <c r="U3964" s="1">
        <v>1714.32275390625</v>
      </c>
      <c r="V3964" s="1">
        <v>12734.146484375</v>
      </c>
      <c r="W3964" s="1">
        <v>5371.134765625</v>
      </c>
      <c r="X3964" s="1">
        <v>21060.54296875</v>
      </c>
      <c r="Y3964" s="1">
        <v>66101.1875</v>
      </c>
      <c r="Z3964" s="1">
        <v>19096.98828125</v>
      </c>
      <c r="AA3964" s="1">
        <v>169645.90625</v>
      </c>
      <c r="AB3964" s="1">
        <v>3321.052490234375</v>
      </c>
      <c r="AC3964" s="1">
        <v>17013.443359375</v>
      </c>
      <c r="AD3964" s="1">
        <v>23607.763671875</v>
      </c>
      <c r="AE3964" s="1">
        <v>37236.8203125</v>
      </c>
      <c r="AF3964" s="1">
        <v>51602.53515625</v>
      </c>
      <c r="AG3964" s="1">
        <v>821384</v>
      </c>
      <c r="AH3964" s="1">
        <v>36284.9375</v>
      </c>
      <c r="AI3964" s="1">
        <v>10290.494140625</v>
      </c>
      <c r="AJ3964" s="1">
        <v>47557.6875</v>
      </c>
      <c r="AK3964" s="1">
        <v>3233.486328125</v>
      </c>
      <c r="AL3964" s="1">
        <v>1585161.75</v>
      </c>
      <c r="AM3964" s="1">
        <v>1388575.75</v>
      </c>
      <c r="AN3964" s="1">
        <v>196586.046875</v>
      </c>
      <c r="AO3964" t="s">
        <v>16774</v>
      </c>
    </row>
    <row r="3965" spans="1:41" x14ac:dyDescent="0.25">
      <c r="A3965" s="1">
        <v>2020</v>
      </c>
      <c r="B3965" t="s">
        <v>2953</v>
      </c>
      <c r="C3965" t="s">
        <v>7091</v>
      </c>
      <c r="D3965" t="s">
        <v>7224</v>
      </c>
      <c r="E3965" t="s">
        <v>7841</v>
      </c>
      <c r="F3965" t="s">
        <v>9583</v>
      </c>
      <c r="G3965" t="s">
        <v>11737</v>
      </c>
      <c r="H3965" t="s">
        <v>12709</v>
      </c>
      <c r="I3965" s="1">
        <v>13233.747003310929</v>
      </c>
      <c r="J3965" s="1">
        <v>57367</v>
      </c>
      <c r="K3965" s="1">
        <v>1330.79186</v>
      </c>
      <c r="L3965" s="1">
        <v>3888</v>
      </c>
      <c r="M3965" s="1">
        <v>45647</v>
      </c>
      <c r="N3965" s="1">
        <v>28930.32880124393</v>
      </c>
      <c r="O3965" s="1">
        <v>10352.586217</v>
      </c>
      <c r="P3965" s="1">
        <v>25565.998852614721</v>
      </c>
      <c r="Q3965" s="1">
        <v>4689.0717526647559</v>
      </c>
      <c r="R3965" s="1">
        <v>8066.9323900000009</v>
      </c>
      <c r="S3965" s="1">
        <v>22226.596000000001</v>
      </c>
      <c r="T3965" s="1">
        <v>12083.30636</v>
      </c>
      <c r="U3965" s="1">
        <v>1681.7240099999999</v>
      </c>
      <c r="V3965" s="1">
        <v>12492</v>
      </c>
      <c r="W3965" s="1">
        <v>5269</v>
      </c>
      <c r="X3965" s="1">
        <v>20660.066709999999</v>
      </c>
      <c r="Y3965" s="1">
        <v>64844.24467</v>
      </c>
      <c r="Z3965" s="1">
        <v>18733.849999999999</v>
      </c>
      <c r="AA3965" s="1">
        <v>166420.00365247449</v>
      </c>
      <c r="AB3965" s="1">
        <v>3257.9009999999998</v>
      </c>
      <c r="AC3965" s="1">
        <v>16689.925245407121</v>
      </c>
      <c r="AD3965" s="1">
        <v>23158.849999999991</v>
      </c>
      <c r="AE3965" s="1">
        <v>36528.743061764137</v>
      </c>
      <c r="AF3965" s="1">
        <v>50621.286429999993</v>
      </c>
      <c r="AG3965" s="1">
        <v>805765</v>
      </c>
      <c r="AH3965" s="1">
        <v>35594.96276971879</v>
      </c>
      <c r="AI3965" s="1">
        <v>10094.815602627001</v>
      </c>
      <c r="AJ3965" s="1">
        <v>46653.354228917262</v>
      </c>
      <c r="AK3965" s="1">
        <v>3172</v>
      </c>
      <c r="AL3965" s="1">
        <v>1555019.25</v>
      </c>
      <c r="AM3965" s="1">
        <v>1362171.25</v>
      </c>
      <c r="AN3965" s="1">
        <v>192847.875</v>
      </c>
      <c r="AO3965" t="s">
        <v>16775</v>
      </c>
    </row>
    <row r="3966" spans="1:41" x14ac:dyDescent="0.25">
      <c r="A3966" s="1">
        <v>2020</v>
      </c>
      <c r="B3966" t="s">
        <v>2953</v>
      </c>
      <c r="C3966" t="s">
        <v>7091</v>
      </c>
      <c r="D3966" t="s">
        <v>7224</v>
      </c>
      <c r="E3966" t="s">
        <v>7842</v>
      </c>
      <c r="F3966" t="s">
        <v>9584</v>
      </c>
      <c r="G3966" t="s">
        <v>11738</v>
      </c>
      <c r="H3966" t="s">
        <v>12709</v>
      </c>
      <c r="I3966" s="1">
        <v>4715.26904296875</v>
      </c>
      <c r="J3966" s="1">
        <v>15003.294921875</v>
      </c>
      <c r="K3966" s="1">
        <v>51.214366912841797</v>
      </c>
      <c r="L3966" s="1">
        <v>1823.6781005859375</v>
      </c>
      <c r="M3966" s="1">
        <v>9420.1279296875</v>
      </c>
      <c r="N3966" s="1">
        <v>2062.996826171875</v>
      </c>
      <c r="O3966" s="1">
        <v>73.381263732910156</v>
      </c>
      <c r="P3966" s="1">
        <v>0</v>
      </c>
      <c r="Q3966" s="1">
        <v>528.677001953125</v>
      </c>
      <c r="R3966" s="1">
        <v>173.48286437988281</v>
      </c>
      <c r="S3966" s="1">
        <v>4339.67919921875</v>
      </c>
      <c r="T3966" s="1">
        <v>73.395652770996094</v>
      </c>
      <c r="U3966" s="1">
        <v>111.08407592773438</v>
      </c>
      <c r="V3966" s="1">
        <v>953.1241455078125</v>
      </c>
      <c r="W3966" s="1">
        <v>1042.8299560546875</v>
      </c>
      <c r="X3966" s="1">
        <v>5013.8408203125</v>
      </c>
      <c r="Y3966" s="1">
        <v>15900.7548828125</v>
      </c>
      <c r="Z3966" s="1">
        <v>5766.8056640625</v>
      </c>
      <c r="AA3966" s="1">
        <v>43565.86328125</v>
      </c>
      <c r="AB3966" s="1">
        <v>16.310146331787109</v>
      </c>
      <c r="AC3966" s="1">
        <v>1535.3106689453125</v>
      </c>
      <c r="AD3966" s="1">
        <v>4809.6171875</v>
      </c>
      <c r="AE3966" s="1">
        <v>2597.390625</v>
      </c>
      <c r="AF3966" s="1">
        <v>15389.841796875</v>
      </c>
      <c r="AG3966" s="1">
        <v>71806.4375</v>
      </c>
      <c r="AH3966" s="1">
        <v>18586.41015625</v>
      </c>
      <c r="AI3966" s="1">
        <v>5858.3515625</v>
      </c>
      <c r="AJ3966" s="1">
        <v>13832.83984375</v>
      </c>
      <c r="AK3966" s="1">
        <v>174.31468200683594</v>
      </c>
      <c r="AL3966" s="1">
        <v>245226.3125</v>
      </c>
      <c r="AM3966" s="1">
        <v>195766.859375</v>
      </c>
      <c r="AN3966" s="1">
        <v>49459.47265625</v>
      </c>
      <c r="AO3966" t="s">
        <v>16776</v>
      </c>
    </row>
    <row r="3967" spans="1:41" x14ac:dyDescent="0.25">
      <c r="A3967" s="1">
        <v>2020</v>
      </c>
      <c r="B3967" t="s">
        <v>2953</v>
      </c>
      <c r="C3967" t="s">
        <v>7091</v>
      </c>
      <c r="D3967" t="s">
        <v>7224</v>
      </c>
      <c r="E3967" t="s">
        <v>7842</v>
      </c>
      <c r="F3967" t="s">
        <v>9584</v>
      </c>
      <c r="G3967" t="s">
        <v>11739</v>
      </c>
      <c r="H3967" t="s">
        <v>12709</v>
      </c>
      <c r="I3967" s="1">
        <v>4625.6059074704244</v>
      </c>
      <c r="J3967" s="1">
        <v>14718</v>
      </c>
      <c r="K3967" s="1">
        <v>50.240499999999997</v>
      </c>
      <c r="L3967" s="1">
        <v>1789</v>
      </c>
      <c r="M3967" s="1">
        <v>9241</v>
      </c>
      <c r="N3967" s="1">
        <v>2023.7678299999991</v>
      </c>
      <c r="O3967" s="1">
        <v>71.985880999999992</v>
      </c>
      <c r="P3967" s="1">
        <v>0</v>
      </c>
      <c r="Q3967" s="1">
        <v>518.62392123285201</v>
      </c>
      <c r="R3967" s="1">
        <v>170.184</v>
      </c>
      <c r="S3967" s="1">
        <v>4257.1579999999994</v>
      </c>
      <c r="T3967" s="1">
        <v>72</v>
      </c>
      <c r="U3967" s="1">
        <v>108.97176</v>
      </c>
      <c r="V3967" s="1">
        <v>935</v>
      </c>
      <c r="W3967" s="1">
        <v>1023</v>
      </c>
      <c r="X3967" s="1">
        <v>4918.5</v>
      </c>
      <c r="Y3967" s="1">
        <v>15598.39443</v>
      </c>
      <c r="Z3967" s="1">
        <v>5657.1469999999999</v>
      </c>
      <c r="AA3967" s="1">
        <v>42737.438880000023</v>
      </c>
      <c r="AB3967" s="1">
        <v>16</v>
      </c>
      <c r="AC3967" s="1">
        <v>1506.116012836223</v>
      </c>
      <c r="AD3967" s="1">
        <v>4718.16</v>
      </c>
      <c r="AE3967" s="1">
        <v>2548</v>
      </c>
      <c r="AF3967" s="1">
        <v>15097.196480000001</v>
      </c>
      <c r="AG3967" s="1">
        <v>70441</v>
      </c>
      <c r="AH3967" s="1">
        <v>18232.980646477248</v>
      </c>
      <c r="AI3967" s="1">
        <v>5746.9521779443021</v>
      </c>
      <c r="AJ3967" s="1">
        <v>13569.8014</v>
      </c>
      <c r="AK3967" s="1">
        <v>171</v>
      </c>
      <c r="AL3967" s="1">
        <v>240563.21875</v>
      </c>
      <c r="AM3967" s="1">
        <v>192044.234375</v>
      </c>
      <c r="AN3967" s="1">
        <v>48518.98046875</v>
      </c>
      <c r="AO3967" t="s">
        <v>16777</v>
      </c>
    </row>
    <row r="3968" spans="1:41" x14ac:dyDescent="0.25">
      <c r="A3968" s="1">
        <v>2020</v>
      </c>
      <c r="B3968" t="s">
        <v>2953</v>
      </c>
      <c r="C3968" t="s">
        <v>7091</v>
      </c>
      <c r="D3968" t="s">
        <v>7224</v>
      </c>
      <c r="E3968" t="s">
        <v>7843</v>
      </c>
      <c r="F3968" t="s">
        <v>9585</v>
      </c>
      <c r="G3968" t="s">
        <v>11740</v>
      </c>
      <c r="H3968" t="s">
        <v>12709</v>
      </c>
      <c r="I3968" s="1">
        <v>0</v>
      </c>
      <c r="J3968" s="1">
        <v>272.175537109375</v>
      </c>
      <c r="K3968" s="1">
        <v>0</v>
      </c>
      <c r="L3968" s="1"/>
      <c r="M3968" s="1">
        <v>302.757080078125</v>
      </c>
      <c r="N3968" s="1">
        <v>0</v>
      </c>
      <c r="O3968" s="1"/>
      <c r="P3968" s="1">
        <v>83.653648376464844</v>
      </c>
      <c r="Q3968" s="1">
        <v>0</v>
      </c>
      <c r="R3968" s="1">
        <v>78.130783081054688</v>
      </c>
      <c r="S3968" s="1">
        <v>0</v>
      </c>
      <c r="T3968" s="1">
        <v>0</v>
      </c>
      <c r="U3968" s="1">
        <v>0</v>
      </c>
      <c r="V3968" s="1">
        <v>0</v>
      </c>
      <c r="W3968" s="1">
        <v>0</v>
      </c>
      <c r="X3968" s="1">
        <v>188.05087280273438</v>
      </c>
      <c r="Y3968" s="1">
        <v>0</v>
      </c>
      <c r="Z3968" s="1">
        <v>0</v>
      </c>
      <c r="AA3968" s="1">
        <v>2118.68798828125</v>
      </c>
      <c r="AB3968" s="1">
        <v>0</v>
      </c>
      <c r="AC3968" s="1">
        <v>321.99996948242188</v>
      </c>
      <c r="AD3968" s="1">
        <v>0</v>
      </c>
      <c r="AE3968" s="1">
        <v>725.59222412109375</v>
      </c>
      <c r="AF3968" s="1">
        <v>349.82101440429688</v>
      </c>
      <c r="AG3968" s="1">
        <v>1679.9449462890625</v>
      </c>
      <c r="AH3968" s="1">
        <v>0</v>
      </c>
      <c r="AI3968" s="1">
        <v>0</v>
      </c>
      <c r="AJ3968" s="1">
        <v>326.61666870117188</v>
      </c>
      <c r="AK3968" s="1">
        <v>0</v>
      </c>
      <c r="AL3968" s="1">
        <v>6447.4306640625</v>
      </c>
      <c r="AM3968" s="1">
        <v>5956.623046875</v>
      </c>
      <c r="AN3968" s="1">
        <v>490.80795288085938</v>
      </c>
      <c r="AO3968" t="s">
        <v>16778</v>
      </c>
    </row>
    <row r="3969" spans="1:41" x14ac:dyDescent="0.25">
      <c r="A3969" s="1">
        <v>2020</v>
      </c>
      <c r="B3969" t="s">
        <v>2953</v>
      </c>
      <c r="C3969" t="s">
        <v>7091</v>
      </c>
      <c r="D3969" t="s">
        <v>7224</v>
      </c>
      <c r="E3969" t="s">
        <v>7843</v>
      </c>
      <c r="F3969" t="s">
        <v>9585</v>
      </c>
      <c r="G3969" t="s">
        <v>11741</v>
      </c>
      <c r="H3969" t="s">
        <v>12709</v>
      </c>
      <c r="I3969" s="1">
        <v>0</v>
      </c>
      <c r="J3969" s="1">
        <v>267</v>
      </c>
      <c r="K3969" s="1">
        <v>0</v>
      </c>
      <c r="L3969" s="1"/>
      <c r="M3969" s="1">
        <v>297</v>
      </c>
      <c r="N3969" s="1">
        <v>0</v>
      </c>
      <c r="O3969" s="1"/>
      <c r="P3969" s="1">
        <v>82.062929999999994</v>
      </c>
      <c r="Q3969" s="1">
        <v>0</v>
      </c>
      <c r="R3969" s="1">
        <v>76.64509000000001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184.47499999999999</v>
      </c>
      <c r="Y3969" s="1">
        <v>0</v>
      </c>
      <c r="Z3969" s="1">
        <v>0</v>
      </c>
      <c r="AA3969" s="1">
        <v>2078.4</v>
      </c>
      <c r="AB3969" s="1">
        <v>0</v>
      </c>
      <c r="AC3969" s="1">
        <v>315.87698747055919</v>
      </c>
      <c r="AD3969" s="1">
        <v>0</v>
      </c>
      <c r="AE3969" s="1">
        <v>711.79475000000002</v>
      </c>
      <c r="AF3969" s="1">
        <v>343.16899999999998</v>
      </c>
      <c r="AG3969" s="1">
        <v>1648</v>
      </c>
      <c r="AH3969" s="1">
        <v>0</v>
      </c>
      <c r="AI3969" s="1">
        <v>0</v>
      </c>
      <c r="AJ3969" s="1">
        <v>320.40589</v>
      </c>
      <c r="AK3969" s="1">
        <v>0</v>
      </c>
      <c r="AL3969" s="1">
        <v>6324.82958984375</v>
      </c>
      <c r="AM3969" s="1">
        <v>5843.35400390625</v>
      </c>
      <c r="AN3969" s="1">
        <v>481.47500610351563</v>
      </c>
      <c r="AO3969" t="s">
        <v>16779</v>
      </c>
    </row>
    <row r="3970" spans="1:41" x14ac:dyDescent="0.25">
      <c r="A3970" s="1">
        <v>2020</v>
      </c>
      <c r="B3970" t="s">
        <v>2953</v>
      </c>
      <c r="C3970" t="s">
        <v>7091</v>
      </c>
      <c r="D3970" t="s">
        <v>7224</v>
      </c>
      <c r="E3970" t="s">
        <v>7844</v>
      </c>
      <c r="F3970" t="s">
        <v>9586</v>
      </c>
      <c r="G3970" t="s">
        <v>11742</v>
      </c>
      <c r="H3970" t="s">
        <v>12709</v>
      </c>
      <c r="I3970" s="1">
        <v>15316.21484375</v>
      </c>
      <c r="J3970" s="1">
        <v>55915.2578125</v>
      </c>
      <c r="K3970" s="1">
        <v>1035.345947265625</v>
      </c>
      <c r="L3970" s="1">
        <v>4097.923828125</v>
      </c>
      <c r="M3970" s="1">
        <v>51613.45703125</v>
      </c>
      <c r="N3970" s="1">
        <v>17789.5703125</v>
      </c>
      <c r="O3970" s="1">
        <v>8962.474609375</v>
      </c>
      <c r="P3970" s="1">
        <v>16010.828125</v>
      </c>
      <c r="Q3970" s="1">
        <v>4821.849609375</v>
      </c>
      <c r="R3970" s="1">
        <v>6699.31396484375</v>
      </c>
      <c r="S3970" s="1">
        <v>19178.01171875</v>
      </c>
      <c r="T3970" s="1">
        <v>10409.30078125</v>
      </c>
      <c r="U3970" s="1">
        <v>1785.0718994140625</v>
      </c>
      <c r="V3970" s="1">
        <v>11749.4208984375</v>
      </c>
      <c r="W3970" s="1">
        <v>6621.9189453125</v>
      </c>
      <c r="X3970" s="1">
        <v>22536.775390625</v>
      </c>
      <c r="Y3970" s="1">
        <v>65350.609375</v>
      </c>
      <c r="Z3970" s="1">
        <v>16779.859375</v>
      </c>
      <c r="AA3970" s="1">
        <v>183345.390625</v>
      </c>
      <c r="AB3970" s="1">
        <v>2064.252685546875</v>
      </c>
      <c r="AC3970" s="1">
        <v>16129.2783203125</v>
      </c>
      <c r="AD3970" s="1">
        <v>26857.181640625</v>
      </c>
      <c r="AE3970" s="1">
        <v>35457.05078125</v>
      </c>
      <c r="AF3970" s="1">
        <v>48071.44140625</v>
      </c>
      <c r="AG3970" s="1">
        <v>882025.125</v>
      </c>
      <c r="AH3970" s="1">
        <v>45535.20703125</v>
      </c>
      <c r="AI3970" s="1">
        <v>12211.556640625</v>
      </c>
      <c r="AJ3970" s="1">
        <v>55104.68359375</v>
      </c>
      <c r="AK3970" s="1">
        <v>2993.93115234375</v>
      </c>
      <c r="AL3970" s="1">
        <v>1646468.125</v>
      </c>
      <c r="AM3970" s="1">
        <v>1436448.875</v>
      </c>
      <c r="AN3970" s="1">
        <v>210019.421875</v>
      </c>
      <c r="AO3970" t="s">
        <v>16780</v>
      </c>
    </row>
    <row r="3971" spans="1:41" x14ac:dyDescent="0.25">
      <c r="A3971" s="1">
        <v>2020</v>
      </c>
      <c r="B3971" t="s">
        <v>2953</v>
      </c>
      <c r="C3971" t="s">
        <v>7091</v>
      </c>
      <c r="D3971" t="s">
        <v>7224</v>
      </c>
      <c r="E3971" t="s">
        <v>7844</v>
      </c>
      <c r="F3971" t="s">
        <v>9586</v>
      </c>
      <c r="G3971" t="s">
        <v>11743</v>
      </c>
      <c r="H3971" t="s">
        <v>12709</v>
      </c>
      <c r="I3971" s="1">
        <v>15024.969863310929</v>
      </c>
      <c r="J3971" s="1">
        <v>54852</v>
      </c>
      <c r="K3971" s="1">
        <v>1015.6583900000001</v>
      </c>
      <c r="L3971" s="1">
        <v>4020</v>
      </c>
      <c r="M3971" s="1">
        <v>50632</v>
      </c>
      <c r="N3971" s="1">
        <v>17451.292279999991</v>
      </c>
      <c r="O3971" s="1">
        <v>8792.0487269999994</v>
      </c>
      <c r="P3971" s="1">
        <v>15706.37478</v>
      </c>
      <c r="Q3971" s="1">
        <v>4730.1597526647556</v>
      </c>
      <c r="R3971" s="1">
        <v>6571.9230000000007</v>
      </c>
      <c r="S3971" s="1">
        <v>18813.331999999999</v>
      </c>
      <c r="T3971" s="1">
        <v>10211.36275</v>
      </c>
      <c r="U3971" s="1">
        <v>1751.1279400000001</v>
      </c>
      <c r="V3971" s="1">
        <v>11526</v>
      </c>
      <c r="W3971" s="1">
        <v>6496</v>
      </c>
      <c r="X3971" s="1">
        <v>22108.226709999999</v>
      </c>
      <c r="Y3971" s="1">
        <v>64107.933670000013</v>
      </c>
      <c r="Z3971" s="1">
        <v>16460.782999999999</v>
      </c>
      <c r="AA3971" s="1">
        <v>179858.99481</v>
      </c>
      <c r="AB3971" s="1">
        <v>2025</v>
      </c>
      <c r="AC3971" s="1">
        <v>15822.57261783656</v>
      </c>
      <c r="AD3971" s="1">
        <v>26346.48</v>
      </c>
      <c r="AE3971" s="1">
        <v>34782.819379999833</v>
      </c>
      <c r="AF3971" s="1">
        <v>47157.34025999999</v>
      </c>
      <c r="AG3971" s="1">
        <v>865253</v>
      </c>
      <c r="AH3971" s="1">
        <v>44669.332539718787</v>
      </c>
      <c r="AI3971" s="1">
        <v>11979.347529618</v>
      </c>
      <c r="AJ3971" s="1">
        <v>54056.842858917262</v>
      </c>
      <c r="AK3971" s="1">
        <v>2937</v>
      </c>
      <c r="AL3971" s="1">
        <v>1615160</v>
      </c>
      <c r="AM3971" s="1">
        <v>1409134.125</v>
      </c>
      <c r="AN3971" s="1">
        <v>206025.78125</v>
      </c>
      <c r="AO3971" t="s">
        <v>16781</v>
      </c>
    </row>
    <row r="3972" spans="1:41" x14ac:dyDescent="0.25">
      <c r="A3972" s="1">
        <v>2020</v>
      </c>
      <c r="B3972" t="s">
        <v>2953</v>
      </c>
      <c r="C3972" t="s">
        <v>7091</v>
      </c>
      <c r="D3972" t="s">
        <v>7224</v>
      </c>
      <c r="E3972" t="s">
        <v>7845</v>
      </c>
      <c r="F3972" t="s">
        <v>9587</v>
      </c>
      <c r="G3972" t="s">
        <v>11744</v>
      </c>
      <c r="H3972" t="s">
        <v>12709</v>
      </c>
      <c r="I3972" s="1">
        <v>1046.072021484375</v>
      </c>
      <c r="J3972" s="1">
        <v>7102.048828125</v>
      </c>
      <c r="K3972" s="1">
        <v>334.46990966796875</v>
      </c>
      <c r="L3972" s="1">
        <v>735.99530029296875</v>
      </c>
      <c r="M3972" s="1">
        <v>3194.749755859375</v>
      </c>
      <c r="N3972" s="1">
        <v>12217.064453125</v>
      </c>
      <c r="O3972" s="1">
        <v>226.9708251953125</v>
      </c>
      <c r="P3972" s="1">
        <v>9838.896484375</v>
      </c>
      <c r="Q3972" s="1">
        <v>0</v>
      </c>
      <c r="R3972" s="1">
        <v>1464.0030517578125</v>
      </c>
      <c r="S3972" s="1">
        <v>7210.1953125</v>
      </c>
      <c r="T3972" s="1">
        <v>1992.244140625</v>
      </c>
      <c r="U3972" s="1">
        <v>37.113449096679688</v>
      </c>
      <c r="V3972" s="1">
        <v>582.06829833984375</v>
      </c>
      <c r="W3972" s="1">
        <v>613.66925048828125</v>
      </c>
      <c r="X3972" s="1">
        <v>2404.37841796875</v>
      </c>
      <c r="Y3972" s="1">
        <v>4393.8623046875</v>
      </c>
      <c r="Z3972" s="1">
        <v>3232.365966796875</v>
      </c>
      <c r="AA3972" s="1">
        <v>15806.259765625</v>
      </c>
      <c r="AB3972" s="1">
        <v>1256.7996826171875</v>
      </c>
      <c r="AC3972" s="1">
        <v>654.929443359375</v>
      </c>
      <c r="AD3972" s="1">
        <v>0</v>
      </c>
      <c r="AE3972" s="1">
        <v>3186.72607421875</v>
      </c>
      <c r="AF3972" s="1">
        <v>12322.2060546875</v>
      </c>
      <c r="AG3972" s="1">
        <v>18627.205078125</v>
      </c>
      <c r="AH3972" s="1">
        <v>2584.136962890625</v>
      </c>
      <c r="AI3972" s="1">
        <v>589.2039794921875</v>
      </c>
      <c r="AJ3972" s="1">
        <v>2411.479248046875</v>
      </c>
      <c r="AK3972" s="1">
        <v>239.55526733398438</v>
      </c>
      <c r="AL3972" s="1">
        <v>114304.6640625</v>
      </c>
      <c r="AM3972" s="1">
        <v>93658.2890625</v>
      </c>
      <c r="AN3972" s="1">
        <v>20646.37109375</v>
      </c>
      <c r="AO3972" t="s">
        <v>16782</v>
      </c>
    </row>
    <row r="3973" spans="1:41" x14ac:dyDescent="0.25">
      <c r="A3973" s="1">
        <v>2020</v>
      </c>
      <c r="B3973" t="s">
        <v>2953</v>
      </c>
      <c r="C3973" t="s">
        <v>7091</v>
      </c>
      <c r="D3973" t="s">
        <v>7224</v>
      </c>
      <c r="E3973" t="s">
        <v>7845</v>
      </c>
      <c r="F3973" t="s">
        <v>9587</v>
      </c>
      <c r="G3973" t="s">
        <v>11745</v>
      </c>
      <c r="H3973" t="s">
        <v>12709</v>
      </c>
      <c r="I3973" s="1">
        <v>1026.1804</v>
      </c>
      <c r="J3973" s="1">
        <v>6967</v>
      </c>
      <c r="K3973" s="1">
        <v>328.10980999999998</v>
      </c>
      <c r="L3973" s="1">
        <v>722</v>
      </c>
      <c r="M3973" s="1">
        <v>3134</v>
      </c>
      <c r="N3973" s="1">
        <v>11984.750741243941</v>
      </c>
      <c r="O3973" s="1">
        <v>222.65486000000001</v>
      </c>
      <c r="P3973" s="1">
        <v>9651.8047926147192</v>
      </c>
      <c r="Q3973" s="1">
        <v>0</v>
      </c>
      <c r="R3973" s="1">
        <v>1436.1642999999999</v>
      </c>
      <c r="S3973" s="1">
        <v>7073.0899999999983</v>
      </c>
      <c r="T3973" s="1">
        <v>1954.36061</v>
      </c>
      <c r="U3973" s="1">
        <v>36.407719999999998</v>
      </c>
      <c r="V3973" s="1">
        <v>571</v>
      </c>
      <c r="W3973" s="1">
        <v>602</v>
      </c>
      <c r="X3973" s="1">
        <v>2358.6579999999999</v>
      </c>
      <c r="Y3973" s="1">
        <v>4310.3109999999997</v>
      </c>
      <c r="Z3973" s="1">
        <v>3170.9009999999998</v>
      </c>
      <c r="AA3973" s="1">
        <v>15505.696022474471</v>
      </c>
      <c r="AB3973" s="1">
        <v>1232.9010000000001</v>
      </c>
      <c r="AC3973" s="1">
        <v>642.47564010000008</v>
      </c>
      <c r="AD3973" s="1">
        <v>0</v>
      </c>
      <c r="AE3973" s="1">
        <v>3126.1289317643059</v>
      </c>
      <c r="AF3973" s="1">
        <v>12087.893169999999</v>
      </c>
      <c r="AG3973" s="1">
        <v>18273</v>
      </c>
      <c r="AH3973" s="1">
        <v>2534.9983999999999</v>
      </c>
      <c r="AI3973" s="1">
        <v>578</v>
      </c>
      <c r="AJ3973" s="1">
        <v>2365.6238199999998</v>
      </c>
      <c r="AK3973" s="1">
        <v>235</v>
      </c>
      <c r="AL3973" s="1">
        <v>112131.109375</v>
      </c>
      <c r="AM3973" s="1">
        <v>91877.34375</v>
      </c>
      <c r="AN3973" s="1">
        <v>20253.771484375</v>
      </c>
      <c r="AO3973" t="s">
        <v>16783</v>
      </c>
    </row>
    <row r="3974" spans="1:41" x14ac:dyDescent="0.25">
      <c r="A3974" s="1">
        <v>2020</v>
      </c>
      <c r="B3974" t="s">
        <v>2953</v>
      </c>
      <c r="C3974" t="s">
        <v>7091</v>
      </c>
      <c r="D3974" t="s">
        <v>7224</v>
      </c>
      <c r="E3974" t="s">
        <v>7846</v>
      </c>
      <c r="F3974" t="s">
        <v>9588</v>
      </c>
      <c r="G3974" t="s">
        <v>11746</v>
      </c>
      <c r="H3974" t="s">
        <v>12709</v>
      </c>
      <c r="I3974" s="1">
        <v>0</v>
      </c>
      <c r="J3974" s="1">
        <v>0</v>
      </c>
      <c r="K3974" s="1">
        <v>12.061424255371094</v>
      </c>
      <c r="L3974" s="1">
        <v>0</v>
      </c>
      <c r="M3974" s="1">
        <v>1755.37939453125</v>
      </c>
      <c r="N3974" s="1">
        <v>0</v>
      </c>
      <c r="O3974" s="1">
        <v>0</v>
      </c>
      <c r="P3974" s="1">
        <v>207.02159118652344</v>
      </c>
      <c r="Q3974" s="1">
        <v>0</v>
      </c>
      <c r="R3974" s="1">
        <v>69.132591247558594</v>
      </c>
      <c r="S3974" s="1">
        <v>0</v>
      </c>
      <c r="T3974" s="1">
        <v>0</v>
      </c>
      <c r="U3974" s="1">
        <v>0</v>
      </c>
      <c r="V3974" s="1">
        <v>267.07864379882813</v>
      </c>
      <c r="W3974" s="1">
        <v>625.90185546875</v>
      </c>
      <c r="X3974" s="1">
        <v>1.2905402183532715</v>
      </c>
      <c r="Y3974" s="1">
        <v>0</v>
      </c>
      <c r="Z3974" s="1">
        <v>0</v>
      </c>
      <c r="AA3974" s="1">
        <v>0</v>
      </c>
      <c r="AB3974" s="1">
        <v>0</v>
      </c>
      <c r="AC3974" s="1">
        <v>0</v>
      </c>
      <c r="AD3974" s="1">
        <v>0</v>
      </c>
      <c r="AE3974" s="1">
        <v>0</v>
      </c>
      <c r="AF3974" s="1">
        <v>24.384687423706055</v>
      </c>
      <c r="AG3974" s="1">
        <v>340.47427368164063</v>
      </c>
      <c r="AH3974" s="1">
        <v>403.97940063476563</v>
      </c>
      <c r="AI3974" s="1">
        <v>0</v>
      </c>
      <c r="AJ3974" s="1">
        <v>0</v>
      </c>
      <c r="AK3974" s="1">
        <v>0</v>
      </c>
      <c r="AL3974" s="1">
        <v>3706.70458984375</v>
      </c>
      <c r="AM3974" s="1">
        <v>908.091796875</v>
      </c>
      <c r="AN3974" s="1">
        <v>2798.61279296875</v>
      </c>
      <c r="AO3974" t="s">
        <v>16784</v>
      </c>
    </row>
    <row r="3975" spans="1:41" x14ac:dyDescent="0.25">
      <c r="A3975" s="1">
        <v>2020</v>
      </c>
      <c r="B3975" t="s">
        <v>2953</v>
      </c>
      <c r="C3975" t="s">
        <v>7091</v>
      </c>
      <c r="D3975" t="s">
        <v>7224</v>
      </c>
      <c r="E3975" t="s">
        <v>7846</v>
      </c>
      <c r="F3975" t="s">
        <v>9588</v>
      </c>
      <c r="G3975" t="s">
        <v>11747</v>
      </c>
      <c r="H3975" t="s">
        <v>12709</v>
      </c>
      <c r="I3975" s="1">
        <v>0</v>
      </c>
      <c r="J3975" s="1">
        <v>0</v>
      </c>
      <c r="K3975" s="1">
        <v>11.83207</v>
      </c>
      <c r="L3975" s="1">
        <v>0</v>
      </c>
      <c r="M3975" s="1">
        <v>1722</v>
      </c>
      <c r="N3975" s="1">
        <v>0</v>
      </c>
      <c r="O3975" s="1">
        <v>0</v>
      </c>
      <c r="P3975" s="1">
        <v>203.08498</v>
      </c>
      <c r="Q3975" s="1">
        <v>0</v>
      </c>
      <c r="R3975" s="1">
        <v>67.817999999999998</v>
      </c>
      <c r="S3975" s="1">
        <v>0</v>
      </c>
      <c r="T3975" s="1">
        <v>0</v>
      </c>
      <c r="U3975" s="1">
        <v>0</v>
      </c>
      <c r="V3975" s="1">
        <v>262</v>
      </c>
      <c r="W3975" s="1">
        <v>614</v>
      </c>
      <c r="X3975" s="1">
        <v>1.266</v>
      </c>
      <c r="Y3975" s="1">
        <v>0</v>
      </c>
      <c r="Z3975" s="1">
        <v>0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23.920999999999999</v>
      </c>
      <c r="AG3975" s="1">
        <v>334</v>
      </c>
      <c r="AH3975" s="1">
        <v>396.29754130991682</v>
      </c>
      <c r="AI3975" s="1">
        <v>0</v>
      </c>
      <c r="AJ3975" s="1">
        <v>0</v>
      </c>
      <c r="AK3975" s="1">
        <v>0</v>
      </c>
      <c r="AL3975" s="1">
        <v>3636.219482421875</v>
      </c>
      <c r="AM3975" s="1">
        <v>890.823974609375</v>
      </c>
      <c r="AN3975" s="1">
        <v>2745.395751953125</v>
      </c>
      <c r="AO3975" t="s">
        <v>16785</v>
      </c>
    </row>
    <row r="3976" spans="1:41" x14ac:dyDescent="0.25">
      <c r="A3976" s="1">
        <v>2020</v>
      </c>
      <c r="B3976" t="s">
        <v>2953</v>
      </c>
      <c r="C3976" t="s">
        <v>7091</v>
      </c>
      <c r="D3976" t="s">
        <v>7224</v>
      </c>
      <c r="E3976" t="s">
        <v>7846</v>
      </c>
      <c r="F3976" t="s">
        <v>9589</v>
      </c>
      <c r="G3976" t="s">
        <v>11748</v>
      </c>
      <c r="H3976" t="s">
        <v>12709</v>
      </c>
      <c r="I3976" s="1">
        <v>1003.0181884765625</v>
      </c>
      <c r="J3976" s="1">
        <v>5872.671875</v>
      </c>
      <c r="K3976" s="1">
        <v>211.73454284667969</v>
      </c>
      <c r="L3976" s="1">
        <v>0</v>
      </c>
      <c r="M3976" s="1">
        <v>0</v>
      </c>
      <c r="N3976" s="1">
        <v>1100.061767578125</v>
      </c>
      <c r="O3976" s="1">
        <v>39.056861877441406</v>
      </c>
      <c r="P3976" s="1">
        <v>126.17701721191406</v>
      </c>
      <c r="Q3976" s="1">
        <v>189.38731384277344</v>
      </c>
      <c r="R3976" s="1">
        <v>47.775474548339844</v>
      </c>
      <c r="S3976" s="1">
        <v>1756.6505126953125</v>
      </c>
      <c r="T3976" s="1">
        <v>1607.7664794921875</v>
      </c>
      <c r="U3976" s="1">
        <v>197.74630737304688</v>
      </c>
      <c r="V3976" s="1">
        <v>361.88134765625</v>
      </c>
      <c r="W3976" s="1">
        <v>0</v>
      </c>
      <c r="X3976" s="1">
        <v>1261.7535400390625</v>
      </c>
      <c r="Y3976" s="1">
        <v>43.878368377685547</v>
      </c>
      <c r="Z3976" s="1">
        <v>2542.48046875</v>
      </c>
      <c r="AA3976" s="1">
        <v>3804.6953125</v>
      </c>
      <c r="AB3976" s="1">
        <v>0</v>
      </c>
      <c r="AC3976" s="1">
        <v>1830.6231689453125</v>
      </c>
      <c r="AD3976" s="1">
        <v>3611.331298828125</v>
      </c>
      <c r="AE3976" s="1">
        <v>10387.5234375</v>
      </c>
      <c r="AF3976" s="1">
        <v>415.60086059570313</v>
      </c>
      <c r="AG3976" s="1">
        <v>31267.568359375</v>
      </c>
      <c r="AH3976" s="1">
        <v>574.05975341796875</v>
      </c>
      <c r="AI3976" s="1">
        <v>407.37152099609375</v>
      </c>
      <c r="AJ3976" s="1">
        <v>11078.1005859375</v>
      </c>
      <c r="AK3976" s="1">
        <v>183.4891357421875</v>
      </c>
      <c r="AL3976" s="1">
        <v>79922.4140625</v>
      </c>
      <c r="AM3976" s="1">
        <v>70269.1875</v>
      </c>
      <c r="AN3976" s="1">
        <v>9653.212890625</v>
      </c>
      <c r="AO3976" t="s">
        <v>16786</v>
      </c>
    </row>
    <row r="3977" spans="1:41" x14ac:dyDescent="0.25">
      <c r="A3977" s="1">
        <v>2020</v>
      </c>
      <c r="B3977" t="s">
        <v>2953</v>
      </c>
      <c r="C3977" t="s">
        <v>7091</v>
      </c>
      <c r="D3977" t="s">
        <v>7224</v>
      </c>
      <c r="E3977" t="s">
        <v>7846</v>
      </c>
      <c r="F3977" t="s">
        <v>9589</v>
      </c>
      <c r="G3977" t="s">
        <v>11749</v>
      </c>
      <c r="H3977" t="s">
        <v>12709</v>
      </c>
      <c r="I3977" s="1">
        <v>983.94531000000006</v>
      </c>
      <c r="J3977" s="1">
        <v>5761</v>
      </c>
      <c r="K3977" s="1">
        <v>207.70830000000001</v>
      </c>
      <c r="L3977" s="1">
        <v>0</v>
      </c>
      <c r="M3977" s="1">
        <v>0</v>
      </c>
      <c r="N3977" s="1">
        <v>1079.14355</v>
      </c>
      <c r="O3977" s="1">
        <v>38.314177000000008</v>
      </c>
      <c r="P3977" s="1">
        <v>123.7777</v>
      </c>
      <c r="Q3977" s="1">
        <v>185.7860244165752</v>
      </c>
      <c r="R3977" s="1">
        <v>46.866999999999997</v>
      </c>
      <c r="S3977" s="1">
        <v>1723.2470000000001</v>
      </c>
      <c r="T3977" s="1">
        <v>1577.1940300000001</v>
      </c>
      <c r="U3977" s="1">
        <v>193.98606000000001</v>
      </c>
      <c r="V3977" s="1">
        <v>355</v>
      </c>
      <c r="W3977" s="1">
        <v>0</v>
      </c>
      <c r="X3977" s="1">
        <v>1237.76071</v>
      </c>
      <c r="Y3977" s="1">
        <v>43.043999999999997</v>
      </c>
      <c r="Z3977" s="1">
        <v>2494.134</v>
      </c>
      <c r="AA3977" s="1">
        <v>3732.347209999999</v>
      </c>
      <c r="AB3977" s="1">
        <v>0</v>
      </c>
      <c r="AC3977" s="1">
        <v>1795.8129659062911</v>
      </c>
      <c r="AD3977" s="1">
        <v>3542.66</v>
      </c>
      <c r="AE3977" s="1">
        <v>10190</v>
      </c>
      <c r="AF3977" s="1">
        <v>407.69799999999998</v>
      </c>
      <c r="AG3977" s="1">
        <v>30673</v>
      </c>
      <c r="AH3977" s="1">
        <v>563.14374909377818</v>
      </c>
      <c r="AI3977" s="1">
        <v>399.62515692400001</v>
      </c>
      <c r="AJ3977" s="1">
        <v>10867.44508</v>
      </c>
      <c r="AK3977" s="1">
        <v>180</v>
      </c>
      <c r="AL3977" s="1">
        <v>78402.6328125</v>
      </c>
      <c r="AM3977" s="1">
        <v>68932.984375</v>
      </c>
      <c r="AN3977" s="1">
        <v>9469.65234375</v>
      </c>
      <c r="AO3977" t="s">
        <v>16787</v>
      </c>
    </row>
    <row r="3978" spans="1:41" x14ac:dyDescent="0.25">
      <c r="A3978" s="1">
        <v>2020</v>
      </c>
      <c r="B3978" t="s">
        <v>2953</v>
      </c>
      <c r="C3978" t="s">
        <v>7091</v>
      </c>
      <c r="D3978" t="s">
        <v>7224</v>
      </c>
      <c r="E3978" t="s">
        <v>7846</v>
      </c>
      <c r="F3978" t="s">
        <v>9590</v>
      </c>
      <c r="G3978" t="s">
        <v>11750</v>
      </c>
      <c r="H3978" t="s">
        <v>12709</v>
      </c>
      <c r="I3978" s="1">
        <v>0</v>
      </c>
      <c r="J3978" s="1">
        <v>1302.7728271484375</v>
      </c>
      <c r="K3978" s="1">
        <v>26.477991104125977</v>
      </c>
      <c r="L3978" s="1">
        <v>733.95654296875</v>
      </c>
      <c r="M3978" s="1">
        <v>393.48226928710938</v>
      </c>
      <c r="N3978" s="1">
        <v>1686.7042236328125</v>
      </c>
      <c r="O3978" s="1">
        <v>94.406364440917969</v>
      </c>
      <c r="P3978" s="1">
        <v>5032.5029296875</v>
      </c>
      <c r="Q3978" s="1">
        <v>72.158119201660156</v>
      </c>
      <c r="R3978" s="1">
        <v>1116.830078125</v>
      </c>
      <c r="S3978" s="1">
        <v>1509.8759765625</v>
      </c>
      <c r="T3978" s="1">
        <v>1344.0277099609375</v>
      </c>
      <c r="U3978" s="1">
        <v>23.833047866821289</v>
      </c>
      <c r="V3978" s="1">
        <v>2936.845458984375</v>
      </c>
      <c r="W3978" s="1">
        <v>590.223388671875</v>
      </c>
      <c r="X3978" s="1">
        <v>687.8773193359375</v>
      </c>
      <c r="Y3978" s="1">
        <v>148.96990966796875</v>
      </c>
      <c r="Z3978" s="1">
        <v>465.35494995117188</v>
      </c>
      <c r="AA3978" s="1">
        <v>5173.39013671875</v>
      </c>
      <c r="AB3978" s="1">
        <v>200.81866455078125</v>
      </c>
      <c r="AC3978" s="1">
        <v>2412.172119140625</v>
      </c>
      <c r="AD3978" s="1">
        <v>1264.22998046875</v>
      </c>
      <c r="AE3978" s="1">
        <v>0</v>
      </c>
      <c r="AF3978" s="1">
        <v>2695.763671875</v>
      </c>
      <c r="AG3978" s="1">
        <v>2029.59375</v>
      </c>
      <c r="AH3978" s="1">
        <v>1340.79443359375</v>
      </c>
      <c r="AI3978" s="1">
        <v>315.312255859375</v>
      </c>
      <c r="AJ3978" s="1">
        <v>2063.49609375</v>
      </c>
      <c r="AK3978" s="1">
        <v>991.8607177734375</v>
      </c>
      <c r="AL3978" s="1">
        <v>36653.73046875</v>
      </c>
      <c r="AM3978" s="1">
        <v>27894.34375</v>
      </c>
      <c r="AN3978" s="1">
        <v>8759.38671875</v>
      </c>
      <c r="AO3978" t="s">
        <v>16788</v>
      </c>
    </row>
    <row r="3979" spans="1:41" x14ac:dyDescent="0.25">
      <c r="A3979" s="1">
        <v>2020</v>
      </c>
      <c r="B3979" t="s">
        <v>2953</v>
      </c>
      <c r="C3979" t="s">
        <v>7091</v>
      </c>
      <c r="D3979" t="s">
        <v>7224</v>
      </c>
      <c r="E3979" t="s">
        <v>7846</v>
      </c>
      <c r="F3979" t="s">
        <v>9590</v>
      </c>
      <c r="G3979" t="s">
        <v>11751</v>
      </c>
      <c r="H3979" t="s">
        <v>12709</v>
      </c>
      <c r="I3979" s="1">
        <v>0</v>
      </c>
      <c r="J3979" s="1">
        <v>1278</v>
      </c>
      <c r="K3979" s="1">
        <v>25.974499999999999</v>
      </c>
      <c r="L3979" s="1">
        <v>720</v>
      </c>
      <c r="M3979" s="1">
        <v>386</v>
      </c>
      <c r="N3979" s="1">
        <v>1654.63077</v>
      </c>
      <c r="O3979" s="1">
        <v>92.61117800000001</v>
      </c>
      <c r="P3979" s="1">
        <v>4936.8074100000003</v>
      </c>
      <c r="Q3979" s="1">
        <v>70.786000000000001</v>
      </c>
      <c r="R3979" s="1">
        <v>1095.5930000000001</v>
      </c>
      <c r="S3979" s="1">
        <v>1481.165</v>
      </c>
      <c r="T3979" s="1">
        <v>1318.4704099999999</v>
      </c>
      <c r="U3979" s="1">
        <v>23.379850000000001</v>
      </c>
      <c r="V3979" s="1">
        <v>2881</v>
      </c>
      <c r="W3979" s="1">
        <v>579</v>
      </c>
      <c r="X3979" s="1">
        <v>674.79700000000003</v>
      </c>
      <c r="Y3979" s="1">
        <v>146.13717</v>
      </c>
      <c r="Z3979" s="1">
        <v>456.50599999999997</v>
      </c>
      <c r="AA3979" s="1">
        <v>5075.0156299999999</v>
      </c>
      <c r="AB3979" s="1">
        <v>197</v>
      </c>
      <c r="AC3979" s="1">
        <v>2366.3033994868438</v>
      </c>
      <c r="AD3979" s="1">
        <v>1240.19</v>
      </c>
      <c r="AE3979" s="1">
        <v>0</v>
      </c>
      <c r="AF3979" s="1">
        <v>2644.5023999999999</v>
      </c>
      <c r="AG3979" s="1">
        <v>1991</v>
      </c>
      <c r="AH3979" s="1">
        <v>1315.298580140274</v>
      </c>
      <c r="AI3979" s="1">
        <v>309.31644733100012</v>
      </c>
      <c r="AJ3979" s="1">
        <v>2024.2577000000001</v>
      </c>
      <c r="AK3979" s="1">
        <v>973</v>
      </c>
      <c r="AL3979" s="1">
        <v>35956.7421875</v>
      </c>
      <c r="AM3979" s="1">
        <v>27363.91796875</v>
      </c>
      <c r="AN3979" s="1">
        <v>8592.822265625</v>
      </c>
      <c r="AO3979" t="s">
        <v>16789</v>
      </c>
    </row>
    <row r="3980" spans="1:41" x14ac:dyDescent="0.25">
      <c r="A3980" s="1">
        <v>2020</v>
      </c>
      <c r="B3980" t="s">
        <v>2953</v>
      </c>
      <c r="C3980" t="s">
        <v>7091</v>
      </c>
      <c r="D3980" t="s">
        <v>7224</v>
      </c>
      <c r="E3980" t="s">
        <v>7846</v>
      </c>
      <c r="F3980" t="s">
        <v>9591</v>
      </c>
      <c r="G3980" t="s">
        <v>11752</v>
      </c>
      <c r="H3980" t="s">
        <v>12709</v>
      </c>
      <c r="I3980" s="1">
        <v>1003.0181884765625</v>
      </c>
      <c r="J3980" s="1">
        <v>7175.44482421875</v>
      </c>
      <c r="K3980" s="1">
        <v>250.27395629882813</v>
      </c>
      <c r="L3980" s="1">
        <v>733.95654296875</v>
      </c>
      <c r="M3980" s="1">
        <v>2148.861572265625</v>
      </c>
      <c r="N3980" s="1">
        <v>2786.76611328125</v>
      </c>
      <c r="O3980" s="1">
        <v>133.46322631835938</v>
      </c>
      <c r="P3980" s="1">
        <v>5365.70166015625</v>
      </c>
      <c r="Q3980" s="1">
        <v>261.54544067382813</v>
      </c>
      <c r="R3980" s="1">
        <v>1233.7381591796875</v>
      </c>
      <c r="S3980" s="1">
        <v>3266.526611328125</v>
      </c>
      <c r="T3980" s="1">
        <v>2951.794189453125</v>
      </c>
      <c r="U3980" s="1">
        <v>221.579345703125</v>
      </c>
      <c r="V3980" s="1">
        <v>3565.8056640625</v>
      </c>
      <c r="W3980" s="1">
        <v>1216.125244140625</v>
      </c>
      <c r="X3980" s="1">
        <v>1950.92138671875</v>
      </c>
      <c r="Y3980" s="1">
        <v>192.84828186035156</v>
      </c>
      <c r="Z3980" s="1">
        <v>3007.83544921875</v>
      </c>
      <c r="AA3980" s="1">
        <v>8978.0859375</v>
      </c>
      <c r="AB3980" s="1">
        <v>200.81866455078125</v>
      </c>
      <c r="AC3980" s="1">
        <v>4242.79541015625</v>
      </c>
      <c r="AD3980" s="1">
        <v>4875.56103515625</v>
      </c>
      <c r="AE3980" s="1">
        <v>10387.5234375</v>
      </c>
      <c r="AF3980" s="1">
        <v>3135.749267578125</v>
      </c>
      <c r="AG3980" s="1">
        <v>33637.63671875</v>
      </c>
      <c r="AH3980" s="1">
        <v>2318.833740234375</v>
      </c>
      <c r="AI3980" s="1">
        <v>722.68377685546875</v>
      </c>
      <c r="AJ3980" s="1">
        <v>13141.5966796875</v>
      </c>
      <c r="AK3980" s="1">
        <v>1175.349853515625</v>
      </c>
      <c r="AL3980" s="1">
        <v>120282.859375</v>
      </c>
      <c r="AM3980" s="1">
        <v>99071.625</v>
      </c>
      <c r="AN3980" s="1">
        <v>21211.2109375</v>
      </c>
      <c r="AO3980" t="s">
        <v>16790</v>
      </c>
    </row>
    <row r="3981" spans="1:41" x14ac:dyDescent="0.25">
      <c r="A3981" s="1">
        <v>2020</v>
      </c>
      <c r="B3981" t="s">
        <v>2953</v>
      </c>
      <c r="C3981" t="s">
        <v>7091</v>
      </c>
      <c r="D3981" t="s">
        <v>7224</v>
      </c>
      <c r="E3981" t="s">
        <v>7846</v>
      </c>
      <c r="F3981" t="s">
        <v>9591</v>
      </c>
      <c r="G3981" t="s">
        <v>11753</v>
      </c>
      <c r="H3981" t="s">
        <v>12709</v>
      </c>
      <c r="I3981" s="1">
        <v>983.94531000000006</v>
      </c>
      <c r="J3981" s="1">
        <v>7039</v>
      </c>
      <c r="K3981" s="1">
        <v>245.51486999999989</v>
      </c>
      <c r="L3981" s="1">
        <v>720</v>
      </c>
      <c r="M3981" s="1">
        <v>2108</v>
      </c>
      <c r="N3981" s="1">
        <v>2733.77432</v>
      </c>
      <c r="O3981" s="1">
        <v>130.925355</v>
      </c>
      <c r="P3981" s="1">
        <v>5263.6700899999996</v>
      </c>
      <c r="Q3981" s="1">
        <v>256.57202441657518</v>
      </c>
      <c r="R3981" s="1">
        <v>1210.278</v>
      </c>
      <c r="S3981" s="1">
        <v>3204.4119999999989</v>
      </c>
      <c r="T3981" s="1">
        <v>2895.66444</v>
      </c>
      <c r="U3981" s="1">
        <v>217.36591000000001</v>
      </c>
      <c r="V3981" s="1">
        <v>3498</v>
      </c>
      <c r="W3981" s="1">
        <v>1193</v>
      </c>
      <c r="X3981" s="1">
        <v>1913.8237099999999</v>
      </c>
      <c r="Y3981" s="1">
        <v>189.18117000000001</v>
      </c>
      <c r="Z3981" s="1">
        <v>2950.639999999999</v>
      </c>
      <c r="AA3981" s="1">
        <v>8807.3628399999998</v>
      </c>
      <c r="AB3981" s="1">
        <v>197</v>
      </c>
      <c r="AC3981" s="1">
        <v>4162.1163653931353</v>
      </c>
      <c r="AD3981" s="1">
        <v>4782.8500000000004</v>
      </c>
      <c r="AE3981" s="1">
        <v>10190</v>
      </c>
      <c r="AF3981" s="1">
        <v>3076.1214</v>
      </c>
      <c r="AG3981" s="1">
        <v>32998</v>
      </c>
      <c r="AH3981" s="1">
        <v>2274.7398705439691</v>
      </c>
      <c r="AI3981" s="1">
        <v>708.94160425500013</v>
      </c>
      <c r="AJ3981" s="1">
        <v>12891.70278</v>
      </c>
      <c r="AK3981" s="1">
        <v>1153</v>
      </c>
      <c r="AL3981" s="1">
        <v>117995.609375</v>
      </c>
      <c r="AM3981" s="1">
        <v>97187.734375</v>
      </c>
      <c r="AN3981" s="1">
        <v>20807.87109375</v>
      </c>
      <c r="AO3981" t="s">
        <v>16791</v>
      </c>
    </row>
    <row r="3982" spans="1:41" x14ac:dyDescent="0.25">
      <c r="A3982" s="1">
        <v>2020</v>
      </c>
      <c r="B3982" t="s">
        <v>2953</v>
      </c>
      <c r="C3982" t="s">
        <v>7091</v>
      </c>
      <c r="D3982" t="s">
        <v>7224</v>
      </c>
      <c r="E3982" t="s">
        <v>7847</v>
      </c>
      <c r="F3982" t="s">
        <v>9592</v>
      </c>
      <c r="G3982" t="s">
        <v>11754</v>
      </c>
      <c r="H3982" t="s">
        <v>12709</v>
      </c>
      <c r="I3982" s="1">
        <v>349.73486328125</v>
      </c>
      <c r="J3982" s="1">
        <v>4336.4599609375</v>
      </c>
      <c r="K3982" s="1">
        <v>0</v>
      </c>
      <c r="L3982" s="1">
        <v>184.50851440429688</v>
      </c>
      <c r="M3982" s="1">
        <v>27215.515625</v>
      </c>
      <c r="N3982" s="1">
        <v>4528.9599609375</v>
      </c>
      <c r="O3982" s="1">
        <v>494.52923583984375</v>
      </c>
      <c r="P3982" s="1">
        <v>1203.0274658203125</v>
      </c>
      <c r="Q3982" s="1">
        <v>0</v>
      </c>
      <c r="R3982" s="1">
        <v>1451.4908447265625</v>
      </c>
      <c r="S3982" s="1">
        <v>754.9283447265625</v>
      </c>
      <c r="T3982" s="1">
        <v>701.966064453125</v>
      </c>
      <c r="U3982" s="1">
        <v>124.20668029785156</v>
      </c>
      <c r="V3982" s="1">
        <v>3502.603759765625</v>
      </c>
      <c r="W3982" s="1">
        <v>800.21649169921875</v>
      </c>
      <c r="X3982" s="1">
        <v>3733.441162109375</v>
      </c>
      <c r="Y3982" s="1">
        <v>13783.5380859375</v>
      </c>
      <c r="Z3982" s="1">
        <v>871.83740234375</v>
      </c>
      <c r="AA3982" s="1">
        <v>45856.30859375</v>
      </c>
      <c r="AB3982" s="1">
        <v>32.620292663574219</v>
      </c>
      <c r="AC3982" s="1">
        <v>623.2874755859375</v>
      </c>
      <c r="AD3982" s="1">
        <v>3739.38623046875</v>
      </c>
      <c r="AE3982" s="1">
        <v>16663.427734375</v>
      </c>
      <c r="AF3982" s="1">
        <v>346.50399780273438</v>
      </c>
      <c r="AG3982" s="1">
        <v>626922.25</v>
      </c>
      <c r="AH3982" s="1">
        <v>2656.233642578125</v>
      </c>
      <c r="AI3982" s="1">
        <v>2894.93701171875</v>
      </c>
      <c r="AJ3982" s="1">
        <v>1315.6337890625</v>
      </c>
      <c r="AK3982" s="1">
        <v>205.91558837890625</v>
      </c>
      <c r="AL3982" s="1">
        <v>765293.5</v>
      </c>
      <c r="AM3982" s="1">
        <v>722063.75</v>
      </c>
      <c r="AN3982" s="1">
        <v>43229.69140625</v>
      </c>
      <c r="AO3982" t="s">
        <v>16792</v>
      </c>
    </row>
    <row r="3983" spans="1:41" x14ac:dyDescent="0.25">
      <c r="A3983" s="1">
        <v>2020</v>
      </c>
      <c r="B3983" t="s">
        <v>2953</v>
      </c>
      <c r="C3983" t="s">
        <v>7091</v>
      </c>
      <c r="D3983" t="s">
        <v>7224</v>
      </c>
      <c r="E3983" t="s">
        <v>7847</v>
      </c>
      <c r="F3983" t="s">
        <v>9592</v>
      </c>
      <c r="G3983" t="s">
        <v>11755</v>
      </c>
      <c r="H3983" t="s">
        <v>12709</v>
      </c>
      <c r="I3983" s="1">
        <v>343.08447647671233</v>
      </c>
      <c r="J3983" s="1">
        <v>4254</v>
      </c>
      <c r="K3983" s="1">
        <v>0</v>
      </c>
      <c r="L3983" s="1">
        <v>181</v>
      </c>
      <c r="M3983" s="1">
        <v>26698</v>
      </c>
      <c r="N3983" s="1">
        <v>4442.8395000000037</v>
      </c>
      <c r="O3983" s="1">
        <v>485.12553100000002</v>
      </c>
      <c r="P3983" s="1">
        <v>1180.1513600000001</v>
      </c>
      <c r="Q3983" s="1">
        <v>0</v>
      </c>
      <c r="R3983" s="1">
        <v>1423.89</v>
      </c>
      <c r="S3983" s="1">
        <v>740.57300000000009</v>
      </c>
      <c r="T3983" s="1">
        <v>688.61783000000003</v>
      </c>
      <c r="U3983" s="1">
        <v>121.84483</v>
      </c>
      <c r="V3983" s="1">
        <v>3436</v>
      </c>
      <c r="W3983" s="1">
        <v>785</v>
      </c>
      <c r="X3983" s="1">
        <v>3662.4479999999999</v>
      </c>
      <c r="Y3983" s="1">
        <v>13521.437190000001</v>
      </c>
      <c r="Z3983" s="1">
        <v>855.25900000000001</v>
      </c>
      <c r="AA3983" s="1">
        <v>44984.326539999987</v>
      </c>
      <c r="AB3983" s="1">
        <v>32</v>
      </c>
      <c r="AC3983" s="1">
        <v>611.4353797759137</v>
      </c>
      <c r="AD3983" s="1">
        <v>3668.28</v>
      </c>
      <c r="AE3983" s="1">
        <v>16346.56541999983</v>
      </c>
      <c r="AF3983" s="1">
        <v>339.91505000000001</v>
      </c>
      <c r="AG3983" s="1">
        <v>615001</v>
      </c>
      <c r="AH3983" s="1">
        <v>2605.7240633708661</v>
      </c>
      <c r="AI3983" s="1">
        <v>2839.888248490628</v>
      </c>
      <c r="AJ3983" s="1">
        <v>1290.6163899999999</v>
      </c>
      <c r="AK3983" s="1">
        <v>202</v>
      </c>
      <c r="AL3983" s="1">
        <v>750741.0625</v>
      </c>
      <c r="AM3983" s="1">
        <v>708333.375</v>
      </c>
      <c r="AN3983" s="1">
        <v>42407.65234375</v>
      </c>
      <c r="AO3983" t="s">
        <v>16793</v>
      </c>
    </row>
    <row r="3984" spans="1:41" x14ac:dyDescent="0.25">
      <c r="A3984" s="1">
        <v>2020</v>
      </c>
      <c r="B3984" t="s">
        <v>2953</v>
      </c>
      <c r="C3984" t="s">
        <v>7091</v>
      </c>
      <c r="D3984" t="s">
        <v>7224</v>
      </c>
      <c r="E3984" t="s">
        <v>7848</v>
      </c>
      <c r="F3984" t="s">
        <v>9593</v>
      </c>
      <c r="G3984" t="s">
        <v>11756</v>
      </c>
      <c r="H3984" t="s">
        <v>12709</v>
      </c>
      <c r="I3984" s="1">
        <v>2872.01611328125</v>
      </c>
      <c r="J3984" s="1">
        <v>4810.4736328125</v>
      </c>
      <c r="K3984" s="1">
        <v>54.814037322998047</v>
      </c>
      <c r="L3984" s="1">
        <v>870.55401611328125</v>
      </c>
      <c r="M3984" s="1">
        <v>8579.13671875</v>
      </c>
      <c r="N3984" s="1">
        <v>515.51702880859375</v>
      </c>
      <c r="O3984" s="1">
        <v>0</v>
      </c>
      <c r="P3984" s="1">
        <v>0</v>
      </c>
      <c r="Q3984" s="1">
        <v>41.884452819824219</v>
      </c>
      <c r="R3984" s="1">
        <v>18.145036697387695</v>
      </c>
      <c r="S3984" s="1">
        <v>3730.768310546875</v>
      </c>
      <c r="T3984" s="1">
        <v>84.014579772949219</v>
      </c>
      <c r="U3984" s="1">
        <v>107.86270904541016</v>
      </c>
      <c r="V3984" s="1">
        <v>59.124279022216797</v>
      </c>
      <c r="W3984" s="1">
        <v>1864.4534912109375</v>
      </c>
      <c r="X3984" s="1">
        <v>4068.66064453125</v>
      </c>
      <c r="Y3984" s="1">
        <v>3643.27880859375</v>
      </c>
      <c r="Z3984" s="1">
        <v>915.2376708984375</v>
      </c>
      <c r="AA3984" s="1">
        <v>31624.44140625</v>
      </c>
      <c r="AB3984" s="1">
        <v>0</v>
      </c>
      <c r="AC3984" s="1">
        <v>92.763954162597656</v>
      </c>
      <c r="AD3984" s="1">
        <v>3249.419189453125</v>
      </c>
      <c r="AE3984" s="1">
        <v>2132.551513671875</v>
      </c>
      <c r="AF3984" s="1">
        <v>9140.935546875</v>
      </c>
      <c r="AG3984" s="1">
        <v>80948.2734375</v>
      </c>
      <c r="AH3984" s="1">
        <v>11834.4052734375</v>
      </c>
      <c r="AI3984" s="1">
        <v>2510.265869140625</v>
      </c>
      <c r="AJ3984" s="1">
        <v>10285.0947265625</v>
      </c>
      <c r="AK3984" s="1">
        <v>0</v>
      </c>
      <c r="AL3984" s="1">
        <v>184054.109375</v>
      </c>
      <c r="AM3984" s="1">
        <v>148078.15625</v>
      </c>
      <c r="AN3984" s="1">
        <v>35975.9375</v>
      </c>
      <c r="AO3984" t="s">
        <v>16794</v>
      </c>
    </row>
    <row r="3985" spans="1:41" x14ac:dyDescent="0.25">
      <c r="A3985" s="1">
        <v>2020</v>
      </c>
      <c r="B3985" t="s">
        <v>2953</v>
      </c>
      <c r="C3985" t="s">
        <v>7091</v>
      </c>
      <c r="D3985" t="s">
        <v>7224</v>
      </c>
      <c r="E3985" t="s">
        <v>7848</v>
      </c>
      <c r="F3985" t="s">
        <v>9593</v>
      </c>
      <c r="G3985" t="s">
        <v>11757</v>
      </c>
      <c r="H3985" t="s">
        <v>12709</v>
      </c>
      <c r="I3985" s="1">
        <v>2817.40326</v>
      </c>
      <c r="J3985" s="1">
        <v>4719</v>
      </c>
      <c r="K3985" s="1">
        <v>53.771720000000002</v>
      </c>
      <c r="L3985" s="1">
        <v>854</v>
      </c>
      <c r="M3985" s="1">
        <v>8416</v>
      </c>
      <c r="N3985" s="1">
        <v>505.71422000000013</v>
      </c>
      <c r="O3985" s="1">
        <v>0</v>
      </c>
      <c r="P3985" s="1">
        <v>0</v>
      </c>
      <c r="Q3985" s="1">
        <v>41.088000000000001</v>
      </c>
      <c r="R3985" s="1">
        <v>17.8</v>
      </c>
      <c r="S3985" s="1">
        <v>3659.826</v>
      </c>
      <c r="T3985" s="1">
        <v>82.417000000000002</v>
      </c>
      <c r="U3985" s="1">
        <v>105.81165</v>
      </c>
      <c r="V3985" s="1">
        <v>58</v>
      </c>
      <c r="W3985" s="1">
        <v>1829</v>
      </c>
      <c r="X3985" s="1">
        <v>3991.2930000000001</v>
      </c>
      <c r="Y3985" s="1">
        <v>3574</v>
      </c>
      <c r="Z3985" s="1">
        <v>897.83400000000006</v>
      </c>
      <c r="AA3985" s="1">
        <v>31023.087179999999</v>
      </c>
      <c r="AB3985" s="1">
        <v>0</v>
      </c>
      <c r="AC3985" s="1">
        <v>91</v>
      </c>
      <c r="AD3985" s="1">
        <v>3187.63</v>
      </c>
      <c r="AE3985" s="1">
        <v>2092</v>
      </c>
      <c r="AF3985" s="1">
        <v>8967.116</v>
      </c>
      <c r="AG3985" s="1">
        <v>79409</v>
      </c>
      <c r="AH3985" s="1">
        <v>11609.36817</v>
      </c>
      <c r="AI3985" s="1">
        <v>2462.5319269910001</v>
      </c>
      <c r="AJ3985" s="1">
        <v>10089.518340000001</v>
      </c>
      <c r="AK3985" s="1">
        <v>0</v>
      </c>
      <c r="AL3985" s="1">
        <v>180554.21875</v>
      </c>
      <c r="AM3985" s="1">
        <v>145262.375</v>
      </c>
      <c r="AN3985" s="1">
        <v>35291.83984375</v>
      </c>
      <c r="AO3985" t="s">
        <v>16795</v>
      </c>
    </row>
    <row r="3986" spans="1:41" x14ac:dyDescent="0.25">
      <c r="A3986" s="1">
        <v>2020</v>
      </c>
      <c r="B3986" t="s">
        <v>2953</v>
      </c>
      <c r="C3986" t="s">
        <v>7091</v>
      </c>
      <c r="D3986" t="s">
        <v>7224</v>
      </c>
      <c r="E3986" t="s">
        <v>7849</v>
      </c>
      <c r="F3986" t="s">
        <v>9594</v>
      </c>
      <c r="G3986" t="s">
        <v>11758</v>
      </c>
      <c r="H3986" t="s">
        <v>12709</v>
      </c>
      <c r="I3986" s="1">
        <v>0</v>
      </c>
      <c r="J3986" s="1">
        <v>0</v>
      </c>
      <c r="K3986" s="1">
        <v>41.586162567138672</v>
      </c>
      <c r="L3986" s="1"/>
      <c r="M3986" s="1"/>
      <c r="N3986" s="1">
        <v>0</v>
      </c>
      <c r="O3986" s="1">
        <v>1363.8162841796875</v>
      </c>
      <c r="P3986" s="1">
        <v>128.19401550292969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461.781005859375</v>
      </c>
      <c r="W3986" s="1">
        <v>0</v>
      </c>
      <c r="X3986" s="1"/>
      <c r="Y3986" s="1">
        <v>0</v>
      </c>
      <c r="Z3986" s="1">
        <v>0</v>
      </c>
      <c r="AA3986" s="1">
        <v>0</v>
      </c>
      <c r="AB3986" s="1">
        <v>0</v>
      </c>
      <c r="AC3986" s="1"/>
      <c r="AD3986" s="1">
        <v>0</v>
      </c>
      <c r="AE3986" s="1">
        <v>0</v>
      </c>
      <c r="AF3986" s="1"/>
      <c r="AG3986" s="1">
        <v>0</v>
      </c>
      <c r="AH3986" s="1">
        <v>0</v>
      </c>
      <c r="AI3986" s="1">
        <v>0</v>
      </c>
      <c r="AJ3986" s="1">
        <v>0</v>
      </c>
      <c r="AK3986" s="1">
        <v>0</v>
      </c>
      <c r="AL3986" s="1">
        <v>1995.37744140625</v>
      </c>
      <c r="AM3986" s="1">
        <v>589.97503662109375</v>
      </c>
      <c r="AN3986" s="1">
        <v>1405.4024658203125</v>
      </c>
      <c r="AO3986" t="s">
        <v>16796</v>
      </c>
    </row>
    <row r="3987" spans="1:41" x14ac:dyDescent="0.25">
      <c r="A3987" s="1">
        <v>2020</v>
      </c>
      <c r="B3987" t="s">
        <v>2953</v>
      </c>
      <c r="C3987" t="s">
        <v>7091</v>
      </c>
      <c r="D3987" t="s">
        <v>7224</v>
      </c>
      <c r="E3987" t="s">
        <v>7849</v>
      </c>
      <c r="F3987" t="s">
        <v>9594</v>
      </c>
      <c r="G3987" t="s">
        <v>11759</v>
      </c>
      <c r="H3987" t="s">
        <v>12709</v>
      </c>
      <c r="I3987" s="1">
        <v>0</v>
      </c>
      <c r="J3987" s="1">
        <v>0</v>
      </c>
      <c r="K3987" s="1">
        <v>40.795380000000002</v>
      </c>
      <c r="L3987" s="1"/>
      <c r="M3987" s="1"/>
      <c r="N3987" s="1">
        <v>0</v>
      </c>
      <c r="O3987" s="1">
        <v>1337.8826300000001</v>
      </c>
      <c r="P3987" s="1">
        <v>125.75635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453</v>
      </c>
      <c r="W3987" s="1">
        <v>0</v>
      </c>
      <c r="X3987" s="1"/>
      <c r="Y3987" s="1">
        <v>0</v>
      </c>
      <c r="Z3987" s="1">
        <v>0</v>
      </c>
      <c r="AA3987" s="1">
        <v>0</v>
      </c>
      <c r="AB3987" s="1">
        <v>0</v>
      </c>
      <c r="AC3987" s="1"/>
      <c r="AD3987" s="1">
        <v>0</v>
      </c>
      <c r="AE3987" s="1">
        <v>0</v>
      </c>
      <c r="AF3987" s="1"/>
      <c r="AG3987" s="1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1957.434326171875</v>
      </c>
      <c r="AM3987" s="1">
        <v>578.75634765625</v>
      </c>
      <c r="AN3987" s="1">
        <v>1378.677978515625</v>
      </c>
      <c r="AO3987" t="s">
        <v>16797</v>
      </c>
    </row>
    <row r="3988" spans="1:41" x14ac:dyDescent="0.25">
      <c r="A3988" s="1">
        <v>2020</v>
      </c>
      <c r="B3988" t="s">
        <v>2953</v>
      </c>
      <c r="C3988" t="s">
        <v>7092</v>
      </c>
      <c r="D3988" t="s">
        <v>7224</v>
      </c>
      <c r="E3988" t="s">
        <v>7850</v>
      </c>
      <c r="F3988" t="s">
        <v>9595</v>
      </c>
      <c r="G3988" t="s">
        <v>11760</v>
      </c>
      <c r="H3988" t="s">
        <v>12709</v>
      </c>
      <c r="I3988" s="1">
        <v>8987.4501953125</v>
      </c>
      <c r="J3988" s="1">
        <v>27593.70703125</v>
      </c>
      <c r="K3988" s="1">
        <v>733.857666015625</v>
      </c>
      <c r="L3988" s="1">
        <v>1355.7808837890625</v>
      </c>
      <c r="M3988" s="1">
        <v>12780.0185546875</v>
      </c>
      <c r="N3988" s="1">
        <v>8410.8466796875</v>
      </c>
      <c r="O3988" s="1">
        <v>8261.1005859375</v>
      </c>
      <c r="P3988" s="1">
        <v>9442.099609375</v>
      </c>
      <c r="Q3988" s="1">
        <v>4031.627197265625</v>
      </c>
      <c r="R3988" s="1">
        <v>3743.319091796875</v>
      </c>
      <c r="S3988" s="1">
        <v>10775.81640625</v>
      </c>
      <c r="T3988" s="1">
        <v>6552.57080078125</v>
      </c>
      <c r="U3988" s="1">
        <v>1015.3132934570313</v>
      </c>
      <c r="V3988" s="1">
        <v>3071.404296875</v>
      </c>
      <c r="W3988" s="1">
        <v>3562.747314453125</v>
      </c>
      <c r="X3988" s="1">
        <v>11313.1123046875</v>
      </c>
      <c r="Y3988" s="1">
        <v>33882.609375</v>
      </c>
      <c r="Z3988" s="1">
        <v>7133.3818359375</v>
      </c>
      <c r="AA3988" s="1">
        <v>84272.359375</v>
      </c>
      <c r="AB3988" s="1">
        <v>1814.503662109375</v>
      </c>
      <c r="AC3988" s="1">
        <v>9727.8857421875</v>
      </c>
      <c r="AD3988" s="1">
        <v>13219.56640625</v>
      </c>
      <c r="AE3988" s="1">
        <v>5808.70947265625</v>
      </c>
      <c r="AF3988" s="1">
        <v>27444.140625</v>
      </c>
      <c r="AG3988" s="1">
        <v>120831.671875</v>
      </c>
      <c r="AH3988" s="1">
        <v>16841.689453125</v>
      </c>
      <c r="AI3988" s="1">
        <v>2596.6767578125</v>
      </c>
      <c r="AJ3988" s="1">
        <v>24073.75390625</v>
      </c>
      <c r="AK3988" s="1">
        <v>1438.3509521484375</v>
      </c>
      <c r="AL3988" s="1">
        <v>470716.09375</v>
      </c>
      <c r="AM3988" s="1">
        <v>380826.0625</v>
      </c>
      <c r="AN3988" s="1">
        <v>89890.015625</v>
      </c>
      <c r="AO3988" t="s">
        <v>16798</v>
      </c>
    </row>
    <row r="3989" spans="1:41" x14ac:dyDescent="0.25">
      <c r="A3989" s="1">
        <v>2020</v>
      </c>
      <c r="B3989" t="s">
        <v>2953</v>
      </c>
      <c r="C3989" t="s">
        <v>7092</v>
      </c>
      <c r="D3989" t="s">
        <v>7224</v>
      </c>
      <c r="E3989" t="s">
        <v>7850</v>
      </c>
      <c r="F3989" t="s">
        <v>9595</v>
      </c>
      <c r="G3989" t="s">
        <v>11761</v>
      </c>
      <c r="H3989" t="s">
        <v>12709</v>
      </c>
      <c r="I3989" s="1">
        <v>8816.5490792464097</v>
      </c>
      <c r="J3989" s="1">
        <v>27069</v>
      </c>
      <c r="K3989" s="1">
        <v>719.90301999999997</v>
      </c>
      <c r="L3989" s="1">
        <v>1330</v>
      </c>
      <c r="M3989" s="1">
        <v>12537</v>
      </c>
      <c r="N3989" s="1">
        <v>8250.9106299999876</v>
      </c>
      <c r="O3989" s="1">
        <v>8104.0119600000007</v>
      </c>
      <c r="P3989" s="1">
        <v>9262.5533299999988</v>
      </c>
      <c r="Q3989" s="1">
        <v>3954.9638070153278</v>
      </c>
      <c r="R3989" s="1">
        <v>3672.1379999999999</v>
      </c>
      <c r="S3989" s="1">
        <v>10570.909</v>
      </c>
      <c r="T3989" s="1">
        <v>6427.9703500000014</v>
      </c>
      <c r="U3989" s="1">
        <v>996.00661000000002</v>
      </c>
      <c r="V3989" s="1">
        <v>3013</v>
      </c>
      <c r="W3989" s="1">
        <v>3495</v>
      </c>
      <c r="X3989" s="1">
        <v>11097.987999999999</v>
      </c>
      <c r="Y3989" s="1">
        <v>33238.315690000003</v>
      </c>
      <c r="Z3989" s="1">
        <v>6997.737000000001</v>
      </c>
      <c r="AA3989" s="1">
        <v>82669.87867000002</v>
      </c>
      <c r="AB3989" s="1">
        <v>1780</v>
      </c>
      <c r="AC3989" s="1">
        <v>9542.9048598312893</v>
      </c>
      <c r="AD3989" s="1">
        <v>12968.19</v>
      </c>
      <c r="AE3989" s="1">
        <v>5698.2539600000109</v>
      </c>
      <c r="AF3989" s="1">
        <v>26922.276000000002</v>
      </c>
      <c r="AG3989" s="1">
        <v>118534</v>
      </c>
      <c r="AH3989" s="1">
        <v>16521.43713771848</v>
      </c>
      <c r="AI3989" s="1">
        <v>2547.2997731720702</v>
      </c>
      <c r="AJ3989" s="1">
        <v>23615.979208917259</v>
      </c>
      <c r="AK3989" s="1">
        <v>1411</v>
      </c>
      <c r="AL3989" s="1">
        <v>461765.1875</v>
      </c>
      <c r="AM3989" s="1">
        <v>373584.46875</v>
      </c>
      <c r="AN3989" s="1">
        <v>88180.703125</v>
      </c>
      <c r="AO3989" t="s">
        <v>16799</v>
      </c>
    </row>
    <row r="3990" spans="1:41" x14ac:dyDescent="0.25">
      <c r="A3990" s="1">
        <v>2020</v>
      </c>
      <c r="B3990" t="s">
        <v>2953</v>
      </c>
      <c r="C3990" t="s">
        <v>7092</v>
      </c>
      <c r="D3990" t="s">
        <v>7224</v>
      </c>
      <c r="E3990" t="s">
        <v>7850</v>
      </c>
      <c r="F3990" t="s">
        <v>9596</v>
      </c>
      <c r="G3990" t="s">
        <v>11762</v>
      </c>
      <c r="H3990" t="s">
        <v>12709</v>
      </c>
      <c r="I3990" s="1">
        <v>8844.478515625</v>
      </c>
      <c r="J3990" s="1">
        <v>27585.552734375</v>
      </c>
      <c r="K3990" s="1">
        <v>733.857666015625</v>
      </c>
      <c r="L3990" s="1">
        <v>1355.7808837890625</v>
      </c>
      <c r="M3990" s="1">
        <v>12780.0185546875</v>
      </c>
      <c r="N3990" s="1">
        <v>8369.40234375</v>
      </c>
      <c r="O3990" s="1">
        <v>8261.1005859375</v>
      </c>
      <c r="P3990" s="1">
        <v>9442.099609375</v>
      </c>
      <c r="Q3990" s="1">
        <v>4031.627197265625</v>
      </c>
      <c r="R3990" s="1">
        <v>3743.319091796875</v>
      </c>
      <c r="S3990" s="1">
        <v>10775.81640625</v>
      </c>
      <c r="T3990" s="1">
        <v>6552.57080078125</v>
      </c>
      <c r="U3990" s="1">
        <v>989.25921630859375</v>
      </c>
      <c r="V3990" s="1">
        <v>3034.70654296875</v>
      </c>
      <c r="W3990" s="1">
        <v>3562.747314453125</v>
      </c>
      <c r="X3990" s="1">
        <v>11313.1123046875</v>
      </c>
      <c r="Y3990" s="1">
        <v>33849.98828125</v>
      </c>
      <c r="Z3990" s="1">
        <v>7122.5029296875</v>
      </c>
      <c r="AA3990" s="1">
        <v>84249.71875</v>
      </c>
      <c r="AB3990" s="1">
        <v>1814.503662109375</v>
      </c>
      <c r="AC3990" s="1">
        <v>9727.8857421875</v>
      </c>
      <c r="AD3990" s="1">
        <v>13038.095703125</v>
      </c>
      <c r="AE3990" s="1">
        <v>5808.70947265625</v>
      </c>
      <c r="AF3990" s="1">
        <v>27444.140625</v>
      </c>
      <c r="AG3990" s="1">
        <v>120763.375</v>
      </c>
      <c r="AH3990" s="1">
        <v>16219.44140625</v>
      </c>
      <c r="AI3990" s="1">
        <v>2555.251220703125</v>
      </c>
      <c r="AJ3990" s="1">
        <v>24073.75390625</v>
      </c>
      <c r="AK3990" s="1">
        <v>1438.3509521484375</v>
      </c>
      <c r="AL3990" s="1">
        <v>469481.15625</v>
      </c>
      <c r="AM3990" s="1">
        <v>380436.3125</v>
      </c>
      <c r="AN3990" s="1">
        <v>89044.8671875</v>
      </c>
      <c r="AO3990" t="s">
        <v>16800</v>
      </c>
    </row>
    <row r="3991" spans="1:41" x14ac:dyDescent="0.25">
      <c r="A3991" s="1">
        <v>2020</v>
      </c>
      <c r="B3991" t="s">
        <v>2953</v>
      </c>
      <c r="C3991" t="s">
        <v>7092</v>
      </c>
      <c r="D3991" t="s">
        <v>7224</v>
      </c>
      <c r="E3991" t="s">
        <v>7850</v>
      </c>
      <c r="F3991" t="s">
        <v>9596</v>
      </c>
      <c r="G3991" t="s">
        <v>11763</v>
      </c>
      <c r="H3991" t="s">
        <v>12709</v>
      </c>
      <c r="I3991" s="1">
        <v>8676.2967992464091</v>
      </c>
      <c r="J3991" s="1">
        <v>27061</v>
      </c>
      <c r="K3991" s="1">
        <v>719.90301999999997</v>
      </c>
      <c r="L3991" s="1">
        <v>1330</v>
      </c>
      <c r="M3991" s="1">
        <v>12537</v>
      </c>
      <c r="N3991" s="1">
        <v>8210.2537899999879</v>
      </c>
      <c r="O3991" s="1">
        <v>8104.0119600000007</v>
      </c>
      <c r="P3991" s="1">
        <v>9262.5533299999988</v>
      </c>
      <c r="Q3991" s="1">
        <v>3954.9638070153278</v>
      </c>
      <c r="R3991" s="1">
        <v>3672.1379999999999</v>
      </c>
      <c r="S3991" s="1">
        <v>10570.909</v>
      </c>
      <c r="T3991" s="1">
        <v>6427.9703500000014</v>
      </c>
      <c r="U3991" s="1">
        <v>970.44794000000002</v>
      </c>
      <c r="V3991" s="1">
        <v>2977</v>
      </c>
      <c r="W3991" s="1">
        <v>3495</v>
      </c>
      <c r="X3991" s="1">
        <v>11097.987999999999</v>
      </c>
      <c r="Y3991" s="1">
        <v>33206.315690000003</v>
      </c>
      <c r="Z3991" s="1">
        <v>6987.0650000000014</v>
      </c>
      <c r="AA3991" s="1">
        <v>82647.670980000024</v>
      </c>
      <c r="AB3991" s="1">
        <v>1780</v>
      </c>
      <c r="AC3991" s="1">
        <v>9542.9048598312893</v>
      </c>
      <c r="AD3991" s="1">
        <v>12790.17</v>
      </c>
      <c r="AE3991" s="1">
        <v>5698.2539600000109</v>
      </c>
      <c r="AF3991" s="1">
        <v>26922.276000000002</v>
      </c>
      <c r="AG3991" s="1">
        <v>118467</v>
      </c>
      <c r="AH3991" s="1">
        <v>15911.02063771848</v>
      </c>
      <c r="AI3991" s="1">
        <v>2506.6617953150699</v>
      </c>
      <c r="AJ3991" s="1">
        <v>23615.979208917259</v>
      </c>
      <c r="AK3991" s="1">
        <v>1411</v>
      </c>
      <c r="AL3991" s="1">
        <v>460553.75</v>
      </c>
      <c r="AM3991" s="1">
        <v>373202.09375</v>
      </c>
      <c r="AN3991" s="1">
        <v>87351.640625</v>
      </c>
      <c r="AO3991" t="s">
        <v>16801</v>
      </c>
    </row>
    <row r="3992" spans="1:41" x14ac:dyDescent="0.25">
      <c r="A3992" s="1">
        <v>2020</v>
      </c>
      <c r="B3992" t="s">
        <v>2953</v>
      </c>
      <c r="C3992" t="s">
        <v>7092</v>
      </c>
      <c r="D3992" t="s">
        <v>7224</v>
      </c>
      <c r="E3992" t="s">
        <v>7850</v>
      </c>
      <c r="F3992" t="s">
        <v>9597</v>
      </c>
      <c r="G3992" t="s">
        <v>11764</v>
      </c>
      <c r="H3992" t="s">
        <v>12709</v>
      </c>
      <c r="I3992" s="1">
        <v>142.970947265625</v>
      </c>
      <c r="J3992" s="1">
        <v>8.1550731658935547</v>
      </c>
      <c r="K3992" s="1">
        <v>0</v>
      </c>
      <c r="L3992" s="1"/>
      <c r="M3992" s="1"/>
      <c r="N3992" s="1">
        <v>41.444934844970703</v>
      </c>
      <c r="O3992" s="1"/>
      <c r="P3992" s="1"/>
      <c r="Q3992" s="1">
        <v>0</v>
      </c>
      <c r="R3992" s="1">
        <v>0</v>
      </c>
      <c r="S3992" s="1"/>
      <c r="T3992" s="1">
        <v>0</v>
      </c>
      <c r="U3992" s="1">
        <v>26.054101943969727</v>
      </c>
      <c r="V3992" s="1">
        <v>36.697826385498047</v>
      </c>
      <c r="W3992" s="1">
        <v>0</v>
      </c>
      <c r="X3992" s="1"/>
      <c r="Y3992" s="1">
        <v>32.620292663574219</v>
      </c>
      <c r="Z3992" s="1">
        <v>10.878867149353027</v>
      </c>
      <c r="AA3992" s="1">
        <v>22.638166427612305</v>
      </c>
      <c r="AB3992" s="1"/>
      <c r="AC3992" s="1"/>
      <c r="AD3992" s="1">
        <v>181.47074890136719</v>
      </c>
      <c r="AE3992" s="1">
        <v>0</v>
      </c>
      <c r="AF3992" s="1"/>
      <c r="AG3992" s="1">
        <v>68.298736572265625</v>
      </c>
      <c r="AH3992" s="1">
        <v>622.24884033203125</v>
      </c>
      <c r="AI3992" s="1">
        <v>41.425708770751953</v>
      </c>
      <c r="AJ3992" s="1">
        <v>0</v>
      </c>
      <c r="AK3992" s="1"/>
      <c r="AL3992" s="1">
        <v>1234.9041748046875</v>
      </c>
      <c r="AM3992" s="1">
        <v>389.75894165039063</v>
      </c>
      <c r="AN3992" s="1">
        <v>845.14532470703125</v>
      </c>
      <c r="AO3992" t="s">
        <v>16802</v>
      </c>
    </row>
    <row r="3993" spans="1:41" x14ac:dyDescent="0.25">
      <c r="A3993" s="1">
        <v>2020</v>
      </c>
      <c r="B3993" t="s">
        <v>2953</v>
      </c>
      <c r="C3993" t="s">
        <v>7092</v>
      </c>
      <c r="D3993" t="s">
        <v>7224</v>
      </c>
      <c r="E3993" t="s">
        <v>7850</v>
      </c>
      <c r="F3993" t="s">
        <v>9597</v>
      </c>
      <c r="G3993" t="s">
        <v>11765</v>
      </c>
      <c r="H3993" t="s">
        <v>12709</v>
      </c>
      <c r="I3993" s="1">
        <v>140.25228000000001</v>
      </c>
      <c r="J3993" s="1">
        <v>8</v>
      </c>
      <c r="K3993" s="1">
        <v>0</v>
      </c>
      <c r="L3993" s="1"/>
      <c r="M3993" s="1"/>
      <c r="N3993" s="1">
        <v>40.656840000000003</v>
      </c>
      <c r="O3993" s="1"/>
      <c r="P3993" s="1"/>
      <c r="Q3993" s="1">
        <v>0</v>
      </c>
      <c r="R3993" s="1">
        <v>0</v>
      </c>
      <c r="S3993" s="1"/>
      <c r="T3993" s="1">
        <v>0</v>
      </c>
      <c r="U3993" s="1">
        <v>25.558669999999999</v>
      </c>
      <c r="V3993" s="1">
        <v>36</v>
      </c>
      <c r="W3993" s="1">
        <v>0</v>
      </c>
      <c r="X3993" s="1"/>
      <c r="Y3993" s="1">
        <v>32</v>
      </c>
      <c r="Z3993" s="1">
        <v>10.672000000000001</v>
      </c>
      <c r="AA3993" s="1">
        <v>22.207689999999999</v>
      </c>
      <c r="AB3993" s="1"/>
      <c r="AC3993" s="1"/>
      <c r="AD3993" s="1">
        <v>178.02</v>
      </c>
      <c r="AE3993" s="1">
        <v>0</v>
      </c>
      <c r="AF3993" s="1"/>
      <c r="AG3993" s="1">
        <v>67</v>
      </c>
      <c r="AH3993" s="1">
        <v>610.41650000000004</v>
      </c>
      <c r="AI3993" s="1">
        <v>40.637977856999981</v>
      </c>
      <c r="AJ3993" s="1">
        <v>0</v>
      </c>
      <c r="AK3993" s="1"/>
      <c r="AL3993" s="1">
        <v>1211.421875</v>
      </c>
      <c r="AM3993" s="1">
        <v>382.34747314453125</v>
      </c>
      <c r="AN3993" s="1">
        <v>829.07452392578125</v>
      </c>
      <c r="AO3993" t="s">
        <v>16803</v>
      </c>
    </row>
    <row r="3994" spans="1:41" x14ac:dyDescent="0.25">
      <c r="A3994" s="1">
        <v>2020</v>
      </c>
      <c r="B3994" t="s">
        <v>2953</v>
      </c>
      <c r="C3994" t="s">
        <v>7092</v>
      </c>
      <c r="D3994" t="s">
        <v>7224</v>
      </c>
      <c r="E3994" t="s">
        <v>7850</v>
      </c>
      <c r="F3994" t="s">
        <v>9598</v>
      </c>
      <c r="G3994" t="s">
        <v>11766</v>
      </c>
      <c r="H3994" t="s">
        <v>12709</v>
      </c>
      <c r="I3994" s="1">
        <v>309.4974365234375</v>
      </c>
      <c r="J3994" s="1">
        <v>1552.52197265625</v>
      </c>
      <c r="K3994" s="1">
        <v>4.2892422676086426</v>
      </c>
      <c r="L3994" s="1">
        <v>97.860870361328125</v>
      </c>
      <c r="M3994" s="1">
        <v>2563.7509765625</v>
      </c>
      <c r="N3994" s="1">
        <v>3645.0224609375</v>
      </c>
      <c r="O3994" s="1">
        <v>105.51790618896484</v>
      </c>
      <c r="P3994" s="1">
        <v>237.76974487304688</v>
      </c>
      <c r="Q3994" s="1">
        <v>252.58441162109375</v>
      </c>
      <c r="R3994" s="1">
        <v>1657.234130859375</v>
      </c>
      <c r="S3994" s="1">
        <v>118.95294952392578</v>
      </c>
      <c r="T3994" s="1">
        <v>845.1754150390625</v>
      </c>
      <c r="U3994" s="1">
        <v>168.64419555664063</v>
      </c>
      <c r="V3994" s="1">
        <v>489.30435180664063</v>
      </c>
      <c r="W3994" s="1">
        <v>777.7900390625</v>
      </c>
      <c r="X3994" s="1">
        <v>315.07937622070313</v>
      </c>
      <c r="Y3994" s="1">
        <v>9627.927734375</v>
      </c>
      <c r="Z3994" s="1">
        <v>30.931171417236328</v>
      </c>
      <c r="AA3994" s="1">
        <v>6232.2373046875</v>
      </c>
      <c r="AB3994" s="1">
        <v>25.484601974487305</v>
      </c>
      <c r="AC3994" s="1">
        <v>285.4122314453125</v>
      </c>
      <c r="AD3994" s="1">
        <v>18.002323150634766</v>
      </c>
      <c r="AE3994" s="1">
        <v>164.70091247558594</v>
      </c>
      <c r="AF3994" s="1">
        <v>5541.4248046875</v>
      </c>
      <c r="AG3994" s="1">
        <v>8140.80126953125</v>
      </c>
      <c r="AH3994" s="1">
        <v>272.55715942382813</v>
      </c>
      <c r="AI3994" s="1">
        <v>296.44992065429688</v>
      </c>
      <c r="AJ3994" s="1">
        <v>2801.214599609375</v>
      </c>
      <c r="AK3994" s="1"/>
      <c r="AL3994" s="1">
        <v>46578.140625</v>
      </c>
      <c r="AM3994" s="1">
        <v>41235.08984375</v>
      </c>
      <c r="AN3994" s="1">
        <v>5343.0498046875</v>
      </c>
      <c r="AO3994" t="s">
        <v>16804</v>
      </c>
    </row>
    <row r="3995" spans="1:41" x14ac:dyDescent="0.25">
      <c r="A3995" s="1">
        <v>2020</v>
      </c>
      <c r="B3995" t="s">
        <v>2953</v>
      </c>
      <c r="C3995" t="s">
        <v>7092</v>
      </c>
      <c r="D3995" t="s">
        <v>7224</v>
      </c>
      <c r="E3995" t="s">
        <v>7850</v>
      </c>
      <c r="F3995" t="s">
        <v>9598</v>
      </c>
      <c r="G3995" t="s">
        <v>11767</v>
      </c>
      <c r="H3995" t="s">
        <v>12709</v>
      </c>
      <c r="I3995" s="1">
        <v>303.61218139361353</v>
      </c>
      <c r="J3995" s="1">
        <v>1523</v>
      </c>
      <c r="K3995" s="1">
        <v>4.2076799999999999</v>
      </c>
      <c r="L3995" s="1">
        <v>96</v>
      </c>
      <c r="M3995" s="1">
        <v>2515</v>
      </c>
      <c r="N3995" s="1">
        <v>3575.7104782494348</v>
      </c>
      <c r="O3995" s="1">
        <v>103.51143</v>
      </c>
      <c r="P3995" s="1">
        <v>233.24843000000001</v>
      </c>
      <c r="Q3995" s="1">
        <v>247.78139031264141</v>
      </c>
      <c r="R3995" s="1">
        <v>1625.721</v>
      </c>
      <c r="S3995" s="1">
        <v>116.691</v>
      </c>
      <c r="T3995" s="1">
        <v>829.10398999999995</v>
      </c>
      <c r="U3995" s="1">
        <v>165.43735000000001</v>
      </c>
      <c r="V3995" s="1">
        <v>480</v>
      </c>
      <c r="W3995" s="1">
        <v>763</v>
      </c>
      <c r="X3995" s="1">
        <v>309.08800000000002</v>
      </c>
      <c r="Y3995" s="1">
        <v>9444.8475699999999</v>
      </c>
      <c r="Z3995" s="1">
        <v>30.343</v>
      </c>
      <c r="AA3995" s="1">
        <v>6113.7280999999994</v>
      </c>
      <c r="AB3995" s="1">
        <v>25</v>
      </c>
      <c r="AC3995" s="1">
        <v>279.98498047756391</v>
      </c>
      <c r="AD3995" s="1">
        <v>17.66</v>
      </c>
      <c r="AE3995" s="1">
        <v>161.56903999999989</v>
      </c>
      <c r="AF3995" s="1">
        <v>5436.0519999999997</v>
      </c>
      <c r="AG3995" s="1">
        <v>7986</v>
      </c>
      <c r="AH3995" s="1">
        <v>267.37435225061211</v>
      </c>
      <c r="AI3995" s="1">
        <v>290.81276695899999</v>
      </c>
      <c r="AJ3995" s="1">
        <v>2747.948087120114</v>
      </c>
      <c r="AK3995" s="1"/>
      <c r="AL3995" s="1">
        <v>45692.43359375</v>
      </c>
      <c r="AM3995" s="1">
        <v>40450.98828125</v>
      </c>
      <c r="AN3995" s="1">
        <v>5241.44970703125</v>
      </c>
      <c r="AO3995" t="s">
        <v>16805</v>
      </c>
    </row>
    <row r="3996" spans="1:41" x14ac:dyDescent="0.25">
      <c r="A3996" s="1">
        <v>2020</v>
      </c>
      <c r="B3996" t="s">
        <v>2953</v>
      </c>
      <c r="C3996" t="s">
        <v>7092</v>
      </c>
      <c r="D3996" t="s">
        <v>7224</v>
      </c>
      <c r="E3996" t="s">
        <v>7850</v>
      </c>
      <c r="F3996" t="s">
        <v>9599</v>
      </c>
      <c r="G3996" t="s">
        <v>11768</v>
      </c>
      <c r="H3996" t="s">
        <v>12709</v>
      </c>
      <c r="I3996" s="1">
        <v>4626.85302734375</v>
      </c>
      <c r="J3996" s="1">
        <v>17527.2890625</v>
      </c>
      <c r="K3996" s="1">
        <v>486.07803344726563</v>
      </c>
      <c r="L3996" s="1">
        <v>794.1002197265625</v>
      </c>
      <c r="M3996" s="1">
        <v>4554.60791015625</v>
      </c>
      <c r="N3996" s="1">
        <v>2160.23779296875</v>
      </c>
      <c r="O3996" s="1">
        <v>4192.55078125</v>
      </c>
      <c r="P3996" s="1">
        <v>5068.4658203125</v>
      </c>
      <c r="Q3996" s="1">
        <v>35.841606140136719</v>
      </c>
      <c r="R3996" s="1">
        <v>195.80329895019531</v>
      </c>
      <c r="S3996" s="1">
        <v>5955.04736328125</v>
      </c>
      <c r="T3996" s="1">
        <v>1863.45556640625</v>
      </c>
      <c r="U3996" s="1">
        <v>74.610237121582031</v>
      </c>
      <c r="V3996" s="1">
        <v>4.0775365829467773</v>
      </c>
      <c r="W3996" s="1">
        <v>1294.6177978515625</v>
      </c>
      <c r="X3996" s="1">
        <v>6463.458984375</v>
      </c>
      <c r="Y3996" s="1">
        <v>5671.494140625</v>
      </c>
      <c r="Z3996" s="1">
        <v>4189.9296875</v>
      </c>
      <c r="AA3996" s="1">
        <v>43474.04296875</v>
      </c>
      <c r="AB3996" s="1">
        <v>1414.9051513671875</v>
      </c>
      <c r="AC3996" s="1">
        <v>5128.0654296875</v>
      </c>
      <c r="AD3996" s="1">
        <v>6418.02197265625</v>
      </c>
      <c r="AE3996" s="1">
        <v>3675.638916015625</v>
      </c>
      <c r="AF3996" s="1">
        <v>13929.9404296875</v>
      </c>
      <c r="AG3996" s="1">
        <v>49992.6328125</v>
      </c>
      <c r="AH3996" s="1">
        <v>12841.73046875</v>
      </c>
      <c r="AI3996" s="1">
        <v>523.3065185546875</v>
      </c>
      <c r="AJ3996" s="1">
        <v>6244.1064453125</v>
      </c>
      <c r="AK3996" s="1">
        <v>657.50274658203125</v>
      </c>
      <c r="AL3996" s="1">
        <v>209458.4375</v>
      </c>
      <c r="AM3996" s="1">
        <v>162793.140625</v>
      </c>
      <c r="AN3996" s="1">
        <v>46665.27734375</v>
      </c>
      <c r="AO3996" t="s">
        <v>16806</v>
      </c>
    </row>
    <row r="3997" spans="1:41" x14ac:dyDescent="0.25">
      <c r="A3997" s="1">
        <v>2020</v>
      </c>
      <c r="B3997" t="s">
        <v>2953</v>
      </c>
      <c r="C3997" t="s">
        <v>7092</v>
      </c>
      <c r="D3997" t="s">
        <v>7224</v>
      </c>
      <c r="E3997" t="s">
        <v>7850</v>
      </c>
      <c r="F3997" t="s">
        <v>9599</v>
      </c>
      <c r="G3997" t="s">
        <v>11769</v>
      </c>
      <c r="H3997" t="s">
        <v>12709</v>
      </c>
      <c r="I3997" s="1">
        <v>4538.8711912348299</v>
      </c>
      <c r="J3997" s="1">
        <v>17194</v>
      </c>
      <c r="K3997" s="1">
        <v>476.83501999999999</v>
      </c>
      <c r="L3997" s="1">
        <v>779</v>
      </c>
      <c r="M3997" s="1">
        <v>4468</v>
      </c>
      <c r="N3997" s="1">
        <v>2119.159831750555</v>
      </c>
      <c r="O3997" s="1">
        <v>4112.8275100000001</v>
      </c>
      <c r="P3997" s="1">
        <v>4972.0862599999991</v>
      </c>
      <c r="Q3997" s="1">
        <v>35.160059236891648</v>
      </c>
      <c r="R3997" s="1">
        <v>192.08</v>
      </c>
      <c r="S3997" s="1">
        <v>5841.8090000000002</v>
      </c>
      <c r="T3997" s="1">
        <v>1828.0210999999999</v>
      </c>
      <c r="U3997" s="1">
        <v>73.191489999999988</v>
      </c>
      <c r="V3997" s="1">
        <v>4</v>
      </c>
      <c r="W3997" s="1">
        <v>1270</v>
      </c>
      <c r="X3997" s="1">
        <v>6340.5529999999999</v>
      </c>
      <c r="Y3997" s="1">
        <v>5563.6480899999997</v>
      </c>
      <c r="Z3997" s="1">
        <v>4110.2560000000003</v>
      </c>
      <c r="AA3997" s="1">
        <v>42647.362330000011</v>
      </c>
      <c r="AB3997" s="1">
        <v>1388</v>
      </c>
      <c r="AC3997" s="1">
        <v>5030.5525517122633</v>
      </c>
      <c r="AD3997" s="1">
        <v>6295.98</v>
      </c>
      <c r="AE3997" s="1">
        <v>3605.7447300000108</v>
      </c>
      <c r="AF3997" s="1">
        <v>13665.056</v>
      </c>
      <c r="AG3997" s="1">
        <v>49042</v>
      </c>
      <c r="AH3997" s="1">
        <v>12597.538480298879</v>
      </c>
      <c r="AI3997" s="1">
        <v>513.35561363500005</v>
      </c>
      <c r="AJ3997" s="1">
        <v>6125.371780370484</v>
      </c>
      <c r="AK3997" s="1">
        <v>645</v>
      </c>
      <c r="AL3997" s="1">
        <v>205475.453125</v>
      </c>
      <c r="AM3997" s="1">
        <v>159697.53125</v>
      </c>
      <c r="AN3997" s="1">
        <v>45777.91796875</v>
      </c>
      <c r="AO3997" t="s">
        <v>16807</v>
      </c>
    </row>
    <row r="3998" spans="1:41" x14ac:dyDescent="0.25">
      <c r="A3998" s="1">
        <v>2020</v>
      </c>
      <c r="B3998" t="s">
        <v>2953</v>
      </c>
      <c r="C3998" t="s">
        <v>7092</v>
      </c>
      <c r="D3998" t="s">
        <v>7224</v>
      </c>
      <c r="E3998" t="s">
        <v>7850</v>
      </c>
      <c r="F3998" t="s">
        <v>9600</v>
      </c>
      <c r="G3998" t="s">
        <v>11770</v>
      </c>
      <c r="H3998" t="s">
        <v>12709</v>
      </c>
      <c r="I3998" s="1">
        <v>1040.715576171875</v>
      </c>
      <c r="J3998" s="1">
        <v>536.196044921875</v>
      </c>
      <c r="K3998" s="1">
        <v>72.691841125488281</v>
      </c>
      <c r="L3998" s="1">
        <v>149.84945678710938</v>
      </c>
      <c r="M3998" s="1">
        <v>604.4947509765625</v>
      </c>
      <c r="N3998" s="1">
        <v>1200.274658203125</v>
      </c>
      <c r="O3998" s="1">
        <v>582.79278564453125</v>
      </c>
      <c r="P3998" s="1">
        <v>1427.525634765625</v>
      </c>
      <c r="Q3998" s="1">
        <v>1116.53125</v>
      </c>
      <c r="R3998" s="1">
        <v>646.23345947265625</v>
      </c>
      <c r="S3998" s="1">
        <v>1607.3414306640625</v>
      </c>
      <c r="T3998" s="1">
        <v>409.0037841796875</v>
      </c>
      <c r="U3998" s="1">
        <v>168.74188232421875</v>
      </c>
      <c r="V3998" s="1">
        <v>129.46177673339844</v>
      </c>
      <c r="W3998" s="1">
        <v>212.03189086914063</v>
      </c>
      <c r="X3998" s="1">
        <v>574.40966796875</v>
      </c>
      <c r="Y3998" s="1">
        <v>2605.7568359375</v>
      </c>
      <c r="Z3998" s="1">
        <v>4.0235090255737305</v>
      </c>
      <c r="AA3998" s="1">
        <v>8846.7265625</v>
      </c>
      <c r="AB3998" s="1">
        <v>374.11395263671875</v>
      </c>
      <c r="AC3998" s="1">
        <v>339.43536376953125</v>
      </c>
      <c r="AD3998" s="1">
        <v>3912.528564453125</v>
      </c>
      <c r="AE3998" s="1">
        <v>61.432437896728516</v>
      </c>
      <c r="AF3998" s="1">
        <v>1394.7213134765625</v>
      </c>
      <c r="AG3998" s="1">
        <v>5983.78466796875</v>
      </c>
      <c r="AH3998" s="1">
        <v>599.59979248046875</v>
      </c>
      <c r="AI3998" s="1">
        <v>1055.2049560546875</v>
      </c>
      <c r="AJ3998" s="1">
        <v>7656.74462890625</v>
      </c>
      <c r="AK3998" s="1">
        <v>29.562139511108398</v>
      </c>
      <c r="AL3998" s="1">
        <v>43341.93359375</v>
      </c>
      <c r="AM3998" s="1">
        <v>33308.15625</v>
      </c>
      <c r="AN3998" s="1">
        <v>10033.7763671875</v>
      </c>
      <c r="AO3998" t="s">
        <v>16808</v>
      </c>
    </row>
    <row r="3999" spans="1:41" x14ac:dyDescent="0.25">
      <c r="A3999" s="1">
        <v>2020</v>
      </c>
      <c r="B3999" t="s">
        <v>2953</v>
      </c>
      <c r="C3999" t="s">
        <v>7092</v>
      </c>
      <c r="D3999" t="s">
        <v>7224</v>
      </c>
      <c r="E3999" t="s">
        <v>7850</v>
      </c>
      <c r="F3999" t="s">
        <v>9600</v>
      </c>
      <c r="G3999" t="s">
        <v>11771</v>
      </c>
      <c r="H3999" t="s">
        <v>12709</v>
      </c>
      <c r="I3999" s="1">
        <v>1020.925817619831</v>
      </c>
      <c r="J3999" s="1">
        <v>526</v>
      </c>
      <c r="K3999" s="1">
        <v>71.309570000000008</v>
      </c>
      <c r="L3999" s="1">
        <v>147</v>
      </c>
      <c r="M3999" s="1">
        <v>593</v>
      </c>
      <c r="N3999" s="1">
        <v>1177.4508399999979</v>
      </c>
      <c r="O3999" s="1">
        <v>571.71072200000003</v>
      </c>
      <c r="P3999" s="1">
        <v>1400.3805</v>
      </c>
      <c r="Q3999" s="1">
        <v>1095.299851653858</v>
      </c>
      <c r="R3999" s="1">
        <v>633.94500000000005</v>
      </c>
      <c r="S3999" s="1">
        <v>1576.777</v>
      </c>
      <c r="T3999" s="1">
        <v>401.22637000000009</v>
      </c>
      <c r="U3999" s="1">
        <v>165.53317000000001</v>
      </c>
      <c r="V3999" s="1">
        <v>127</v>
      </c>
      <c r="W3999" s="1">
        <v>208</v>
      </c>
      <c r="X3999" s="1">
        <v>563.48699999999997</v>
      </c>
      <c r="Y3999" s="1">
        <v>2556.2071799999999</v>
      </c>
      <c r="Z3999" s="1">
        <v>3.9470000000000001</v>
      </c>
      <c r="AA3999" s="1">
        <v>8678.5017500000013</v>
      </c>
      <c r="AB3999" s="1">
        <v>367</v>
      </c>
      <c r="AC3999" s="1">
        <v>332.98083321364811</v>
      </c>
      <c r="AD3999" s="1">
        <v>3838.13</v>
      </c>
      <c r="AE3999" s="1">
        <v>60.264270000000003</v>
      </c>
      <c r="AF3999" s="1">
        <v>1368.2</v>
      </c>
      <c r="AG3999" s="1">
        <v>5870</v>
      </c>
      <c r="AH3999" s="1">
        <v>588.19808603790409</v>
      </c>
      <c r="AI3999" s="1">
        <v>1035.1397494610701</v>
      </c>
      <c r="AJ3999" s="1">
        <v>7511.1478310192451</v>
      </c>
      <c r="AK3999" s="1">
        <v>29</v>
      </c>
      <c r="AL3999" s="1">
        <v>42517.76171875</v>
      </c>
      <c r="AM3999" s="1">
        <v>32674.783203125</v>
      </c>
      <c r="AN3999" s="1">
        <v>9842.978515625</v>
      </c>
      <c r="AO3999" t="s">
        <v>16809</v>
      </c>
    </row>
    <row r="4000" spans="1:41" x14ac:dyDescent="0.25">
      <c r="A4000" s="1">
        <v>2020</v>
      </c>
      <c r="B4000" t="s">
        <v>2953</v>
      </c>
      <c r="C4000" t="s">
        <v>7092</v>
      </c>
      <c r="D4000" t="s">
        <v>7224</v>
      </c>
      <c r="E4000" t="s">
        <v>7850</v>
      </c>
      <c r="F4000" t="s">
        <v>9601</v>
      </c>
      <c r="G4000" t="s">
        <v>11772</v>
      </c>
      <c r="H4000" t="s">
        <v>12709</v>
      </c>
      <c r="I4000" s="1">
        <v>323.89761352539063</v>
      </c>
      <c r="J4000" s="1">
        <v>767.59619140625</v>
      </c>
      <c r="K4000" s="1">
        <v>65.785545349121094</v>
      </c>
      <c r="L4000" s="1">
        <v>296.64077758789063</v>
      </c>
      <c r="M4000" s="1">
        <v>4232.48291015625</v>
      </c>
      <c r="N4000" s="1">
        <v>321.48788452148438</v>
      </c>
      <c r="O4000" s="1">
        <v>421.18441772460938</v>
      </c>
      <c r="P4000" s="1">
        <v>813.8935546875</v>
      </c>
      <c r="Q4000" s="1">
        <v>0</v>
      </c>
      <c r="R4000" s="1">
        <v>1094.8236083984375</v>
      </c>
      <c r="S4000" s="1">
        <v>2542.48046875</v>
      </c>
      <c r="T4000" s="1">
        <v>392.01739501953125</v>
      </c>
      <c r="U4000" s="1">
        <v>534.772216796875</v>
      </c>
      <c r="V4000" s="1">
        <v>119.26793670654297</v>
      </c>
      <c r="W4000" s="1">
        <v>339.45489501953125</v>
      </c>
      <c r="X4000" s="1">
        <v>0.59939783811569214</v>
      </c>
      <c r="Y4000" s="1">
        <v>6208.171875</v>
      </c>
      <c r="Z4000" s="1">
        <v>68.188636779785156</v>
      </c>
      <c r="AA4000" s="1">
        <v>7865.041015625</v>
      </c>
      <c r="AB4000" s="1">
        <v>0</v>
      </c>
      <c r="AC4000" s="1">
        <v>1335.642333984375</v>
      </c>
      <c r="AD4000" s="1">
        <v>1017.7428588867188</v>
      </c>
      <c r="AE4000" s="1">
        <v>741.17669677734375</v>
      </c>
      <c r="AF4000" s="1">
        <v>4131.01123046875</v>
      </c>
      <c r="AG4000" s="1">
        <v>18238.8203125</v>
      </c>
      <c r="AH4000" s="1">
        <v>1862.11376953125</v>
      </c>
      <c r="AI4000" s="1">
        <v>721.71539306640625</v>
      </c>
      <c r="AJ4000" s="1">
        <v>1995.6514892578125</v>
      </c>
      <c r="AK4000" s="1">
        <v>101.93840789794922</v>
      </c>
      <c r="AL4000" s="1">
        <v>56553.59765625</v>
      </c>
      <c r="AM4000" s="1">
        <v>44856.08203125</v>
      </c>
      <c r="AN4000" s="1">
        <v>11697.517578125</v>
      </c>
      <c r="AO4000" t="s">
        <v>16810</v>
      </c>
    </row>
    <row r="4001" spans="1:41" x14ac:dyDescent="0.25">
      <c r="A4001" s="1">
        <v>2020</v>
      </c>
      <c r="B4001" t="s">
        <v>2953</v>
      </c>
      <c r="C4001" t="s">
        <v>7092</v>
      </c>
      <c r="D4001" t="s">
        <v>7224</v>
      </c>
      <c r="E4001" t="s">
        <v>7850</v>
      </c>
      <c r="F4001" t="s">
        <v>9601</v>
      </c>
      <c r="G4001" t="s">
        <v>11773</v>
      </c>
      <c r="H4001" t="s">
        <v>12709</v>
      </c>
      <c r="I4001" s="1">
        <v>317.73855357620141</v>
      </c>
      <c r="J4001" s="1">
        <v>753</v>
      </c>
      <c r="K4001" s="1">
        <v>64.534599999999998</v>
      </c>
      <c r="L4001" s="1">
        <v>291</v>
      </c>
      <c r="M4001" s="1">
        <v>4152</v>
      </c>
      <c r="N4001" s="1">
        <v>315.37462999999991</v>
      </c>
      <c r="O4001" s="1">
        <v>413.17540000000008</v>
      </c>
      <c r="P4001" s="1">
        <v>798.41696000000036</v>
      </c>
      <c r="Q4001" s="1">
        <v>0</v>
      </c>
      <c r="R4001" s="1">
        <v>1074.0050000000001</v>
      </c>
      <c r="S4001" s="1">
        <v>2494.134</v>
      </c>
      <c r="T4001" s="1">
        <v>384.56299000000001</v>
      </c>
      <c r="U4001" s="1">
        <v>524.60324000000003</v>
      </c>
      <c r="V4001" s="1">
        <v>117</v>
      </c>
      <c r="W4001" s="1">
        <v>333</v>
      </c>
      <c r="X4001" s="1">
        <v>0.58799999999999997</v>
      </c>
      <c r="Y4001" s="1">
        <v>6090.1203299999997</v>
      </c>
      <c r="Z4001" s="1">
        <v>66.891999999999996</v>
      </c>
      <c r="AA4001" s="1">
        <v>7715.483449999997</v>
      </c>
      <c r="AB4001" s="1">
        <v>0</v>
      </c>
      <c r="AC4001" s="1">
        <v>1310.2444743394351</v>
      </c>
      <c r="AD4001" s="1">
        <v>998.39</v>
      </c>
      <c r="AE4001" s="1">
        <v>727.08286999999996</v>
      </c>
      <c r="AF4001" s="1">
        <v>4052.4580000000001</v>
      </c>
      <c r="AG4001" s="1">
        <v>17892</v>
      </c>
      <c r="AH4001" s="1">
        <v>1826.704801208213</v>
      </c>
      <c r="AI4001" s="1">
        <v>707.99164311700008</v>
      </c>
      <c r="AJ4001" s="1">
        <v>1957.70321181892</v>
      </c>
      <c r="AK4001" s="1">
        <v>100</v>
      </c>
      <c r="AL4001" s="1">
        <v>55478.203125</v>
      </c>
      <c r="AM4001" s="1">
        <v>44003.12109375</v>
      </c>
      <c r="AN4001" s="1">
        <v>11475.0810546875</v>
      </c>
      <c r="AO4001" t="s">
        <v>16811</v>
      </c>
    </row>
    <row r="4002" spans="1:41" x14ac:dyDescent="0.25">
      <c r="A4002" s="1">
        <v>2020</v>
      </c>
      <c r="B4002" t="s">
        <v>2953</v>
      </c>
      <c r="C4002" t="s">
        <v>7092</v>
      </c>
      <c r="D4002" t="s">
        <v>7224</v>
      </c>
      <c r="E4002" t="s">
        <v>7850</v>
      </c>
      <c r="F4002" t="s">
        <v>9602</v>
      </c>
      <c r="G4002" t="s">
        <v>11774</v>
      </c>
      <c r="H4002" t="s">
        <v>12709</v>
      </c>
      <c r="I4002" s="1">
        <v>733.490478515625</v>
      </c>
      <c r="J4002" s="1">
        <v>4776.833984375</v>
      </c>
      <c r="K4002" s="1">
        <v>53.686985015869141</v>
      </c>
      <c r="L4002" s="1"/>
      <c r="M4002" s="1">
        <v>23.445833206176758</v>
      </c>
      <c r="N4002" s="1">
        <v>34.150436401367188</v>
      </c>
      <c r="O4002" s="1">
        <v>171.59054565429688</v>
      </c>
      <c r="P4002" s="1">
        <v>1172.7655029296875</v>
      </c>
      <c r="Q4002" s="1">
        <v>274.46597290039063</v>
      </c>
      <c r="R4002" s="1">
        <v>116.85811614990234</v>
      </c>
      <c r="S4002" s="1">
        <v>55.707302093505859</v>
      </c>
      <c r="T4002" s="1">
        <v>37.696628570556641</v>
      </c>
      <c r="U4002" s="1">
        <v>57.737773895263672</v>
      </c>
      <c r="V4002" s="1">
        <v>107.03533172607422</v>
      </c>
      <c r="W4002" s="1">
        <v>0</v>
      </c>
      <c r="X4002" s="1">
        <v>1606.113037109375</v>
      </c>
      <c r="Y4002" s="1">
        <v>4232.529296875</v>
      </c>
      <c r="Z4002" s="1">
        <v>31.562170028686523</v>
      </c>
      <c r="AA4002" s="1">
        <v>2017.443603515625</v>
      </c>
      <c r="AB4002" s="1">
        <v>0</v>
      </c>
      <c r="AC4002" s="1">
        <v>295.7283935546875</v>
      </c>
      <c r="AD4002" s="1">
        <v>685.51544189453125</v>
      </c>
      <c r="AE4002" s="1">
        <v>1.1468070559203625E-2</v>
      </c>
      <c r="AF4002" s="1">
        <v>1447.21044921875</v>
      </c>
      <c r="AG4002" s="1">
        <v>8014.39794921875</v>
      </c>
      <c r="AH4002" s="1">
        <v>84.501785278320313</v>
      </c>
      <c r="AI4002" s="1">
        <v>0</v>
      </c>
      <c r="AJ4002" s="1">
        <v>359.07980346679688</v>
      </c>
      <c r="AK4002" s="1">
        <v>149.84945678710938</v>
      </c>
      <c r="AL4002" s="1">
        <v>26539.408203125</v>
      </c>
      <c r="AM4002" s="1">
        <v>23671.30078125</v>
      </c>
      <c r="AN4002" s="1">
        <v>2868.10693359375</v>
      </c>
      <c r="AO4002" t="s">
        <v>16812</v>
      </c>
    </row>
    <row r="4003" spans="1:41" x14ac:dyDescent="0.25">
      <c r="A4003" s="1">
        <v>2020</v>
      </c>
      <c r="B4003" t="s">
        <v>2953</v>
      </c>
      <c r="C4003" t="s">
        <v>7092</v>
      </c>
      <c r="D4003" t="s">
        <v>7224</v>
      </c>
      <c r="E4003" t="s">
        <v>7850</v>
      </c>
      <c r="F4003" t="s">
        <v>9602</v>
      </c>
      <c r="G4003" t="s">
        <v>11775</v>
      </c>
      <c r="H4003" t="s">
        <v>12709</v>
      </c>
      <c r="I4003" s="1">
        <v>719.54277601846104</v>
      </c>
      <c r="J4003" s="1">
        <v>4686</v>
      </c>
      <c r="K4003" s="1">
        <v>52.666099999999993</v>
      </c>
      <c r="L4003" s="1"/>
      <c r="M4003" s="1">
        <v>23</v>
      </c>
      <c r="N4003" s="1">
        <v>33.501049999999992</v>
      </c>
      <c r="O4003" s="1">
        <v>168.327665</v>
      </c>
      <c r="P4003" s="1">
        <v>1150.4648</v>
      </c>
      <c r="Q4003" s="1">
        <v>269.24688051784989</v>
      </c>
      <c r="R4003" s="1">
        <v>114.636</v>
      </c>
      <c r="S4003" s="1">
        <v>54.648000000000003</v>
      </c>
      <c r="T4003" s="1">
        <v>36.979810000000001</v>
      </c>
      <c r="U4003" s="1">
        <v>56.639860000000013</v>
      </c>
      <c r="V4003" s="1">
        <v>105</v>
      </c>
      <c r="W4003" s="1">
        <v>0</v>
      </c>
      <c r="X4003" s="1">
        <v>1575.5719999999999</v>
      </c>
      <c r="Y4003" s="1">
        <v>4152.0456000000004</v>
      </c>
      <c r="Z4003" s="1">
        <v>30.962</v>
      </c>
      <c r="AA4003" s="1">
        <v>1979.08095</v>
      </c>
      <c r="AB4003" s="1">
        <v>0</v>
      </c>
      <c r="AC4003" s="1">
        <v>290.10496681185862</v>
      </c>
      <c r="AD4003" s="1">
        <v>672.48</v>
      </c>
      <c r="AE4003" s="1">
        <v>1.125E-2</v>
      </c>
      <c r="AF4003" s="1">
        <v>1419.691</v>
      </c>
      <c r="AG4003" s="1">
        <v>7862</v>
      </c>
      <c r="AH4003" s="1">
        <v>82.894944743997641</v>
      </c>
      <c r="AI4003" s="1">
        <v>0</v>
      </c>
      <c r="AJ4003" s="1">
        <v>352.25171867148038</v>
      </c>
      <c r="AK4003" s="1">
        <v>147</v>
      </c>
      <c r="AL4003" s="1">
        <v>26034.748046875</v>
      </c>
      <c r="AM4003" s="1">
        <v>23221.1796875</v>
      </c>
      <c r="AN4003" s="1">
        <v>2813.568603515625</v>
      </c>
      <c r="AO4003" t="s">
        <v>16813</v>
      </c>
    </row>
    <row r="4004" spans="1:41" x14ac:dyDescent="0.25">
      <c r="A4004" s="1">
        <v>2020</v>
      </c>
      <c r="B4004" t="s">
        <v>2953</v>
      </c>
      <c r="C4004" t="s">
        <v>7092</v>
      </c>
      <c r="D4004" t="s">
        <v>7224</v>
      </c>
      <c r="E4004" t="s">
        <v>7850</v>
      </c>
      <c r="F4004" t="s">
        <v>9603</v>
      </c>
      <c r="G4004" t="s">
        <v>11776</v>
      </c>
      <c r="H4004" t="s">
        <v>12709</v>
      </c>
      <c r="I4004" s="1">
        <v>664.06549072265625</v>
      </c>
      <c r="J4004" s="1">
        <v>1211.0283203125</v>
      </c>
      <c r="K4004" s="1">
        <v>29.593984603881836</v>
      </c>
      <c r="L4004" s="1"/>
      <c r="M4004" s="1">
        <v>0</v>
      </c>
      <c r="N4004" s="1">
        <v>998.09600830078125</v>
      </c>
      <c r="O4004" s="1">
        <v>1230.002197265625</v>
      </c>
      <c r="P4004" s="1">
        <v>547.50311279296875</v>
      </c>
      <c r="Q4004" s="1">
        <v>0</v>
      </c>
      <c r="R4004" s="1">
        <v>0</v>
      </c>
      <c r="S4004" s="1">
        <v>252.82968139648438</v>
      </c>
      <c r="T4004" s="1">
        <v>1457.86181640625</v>
      </c>
      <c r="U4004" s="1">
        <v>0</v>
      </c>
      <c r="V4004" s="1">
        <v>198.77989196777344</v>
      </c>
      <c r="W4004" s="1">
        <v>379.21087646484375</v>
      </c>
      <c r="X4004" s="1">
        <v>1.5973749160766602</v>
      </c>
      <c r="Y4004" s="1">
        <v>1995.304443359375</v>
      </c>
      <c r="Z4004" s="1">
        <v>2444.23828125</v>
      </c>
      <c r="AA4004" s="1">
        <v>8863.6806640625</v>
      </c>
      <c r="AB4004" s="1">
        <v>0</v>
      </c>
      <c r="AC4004" s="1">
        <v>1832.5517578125</v>
      </c>
      <c r="AD4004" s="1">
        <v>475.85867309570313</v>
      </c>
      <c r="AE4004" s="1">
        <v>1165.178466796875</v>
      </c>
      <c r="AF4004" s="1"/>
      <c r="AG4004" s="1">
        <v>5522.00341796875</v>
      </c>
      <c r="AH4004" s="1">
        <v>16.234424591064453</v>
      </c>
      <c r="AI4004" s="1">
        <v>0</v>
      </c>
      <c r="AJ4004" s="1">
        <v>458.27413940429688</v>
      </c>
      <c r="AK4004" s="1">
        <v>436.29638671875</v>
      </c>
      <c r="AL4004" s="1">
        <v>30180.189453125</v>
      </c>
      <c r="AM4004" s="1">
        <v>25900.701171875</v>
      </c>
      <c r="AN4004" s="1">
        <v>4279.4853515625</v>
      </c>
      <c r="AO4004" t="s">
        <v>16814</v>
      </c>
    </row>
    <row r="4005" spans="1:41" x14ac:dyDescent="0.25">
      <c r="A4005" s="1">
        <v>2020</v>
      </c>
      <c r="B4005" t="s">
        <v>2953</v>
      </c>
      <c r="C4005" t="s">
        <v>7092</v>
      </c>
      <c r="D4005" t="s">
        <v>7224</v>
      </c>
      <c r="E4005" t="s">
        <v>7850</v>
      </c>
      <c r="F4005" t="s">
        <v>9603</v>
      </c>
      <c r="G4005" t="s">
        <v>11777</v>
      </c>
      <c r="H4005" t="s">
        <v>12709</v>
      </c>
      <c r="I4005" s="1">
        <v>651.43798145274161</v>
      </c>
      <c r="J4005" s="1">
        <v>1188</v>
      </c>
      <c r="K4005" s="1">
        <v>29.03124</v>
      </c>
      <c r="L4005" s="1"/>
      <c r="M4005" s="1">
        <v>0</v>
      </c>
      <c r="N4005" s="1">
        <v>979.1167499999998</v>
      </c>
      <c r="O4005" s="1">
        <v>1206.6130559999999</v>
      </c>
      <c r="P4005" s="1">
        <v>537.09207000000004</v>
      </c>
      <c r="Q4005" s="1">
        <v>0</v>
      </c>
      <c r="R4005" s="1">
        <v>0</v>
      </c>
      <c r="S4005" s="1">
        <v>248.02199999999999</v>
      </c>
      <c r="T4005" s="1">
        <v>1430.13987</v>
      </c>
      <c r="U4005" s="1">
        <v>0</v>
      </c>
      <c r="V4005" s="1">
        <v>195</v>
      </c>
      <c r="W4005" s="1">
        <v>372</v>
      </c>
      <c r="X4005" s="1">
        <v>1.5669999999999999</v>
      </c>
      <c r="Y4005" s="1">
        <v>1957.3626899999999</v>
      </c>
      <c r="Z4005" s="1">
        <v>2397.7600000000002</v>
      </c>
      <c r="AA4005" s="1">
        <v>8695.1329700000024</v>
      </c>
      <c r="AB4005" s="1">
        <v>0</v>
      </c>
      <c r="AC4005" s="1">
        <v>1797.704931092085</v>
      </c>
      <c r="AD4005" s="1">
        <v>466.81</v>
      </c>
      <c r="AE4005" s="1">
        <v>1143.0220200000001</v>
      </c>
      <c r="AF4005" s="1"/>
      <c r="AG4005" s="1">
        <v>5417</v>
      </c>
      <c r="AH4005" s="1">
        <v>15.925718806129179</v>
      </c>
      <c r="AI4005" s="1">
        <v>0</v>
      </c>
      <c r="AJ4005" s="1">
        <v>449.55983963840532</v>
      </c>
      <c r="AK4005" s="1">
        <v>428</v>
      </c>
      <c r="AL4005" s="1">
        <v>29606.298828125</v>
      </c>
      <c r="AM4005" s="1">
        <v>25408.189453125</v>
      </c>
      <c r="AN4005" s="1">
        <v>4198.10888671875</v>
      </c>
      <c r="AO4005" t="s">
        <v>16815</v>
      </c>
    </row>
    <row r="4006" spans="1:41" x14ac:dyDescent="0.25">
      <c r="A4006" s="1">
        <v>2020</v>
      </c>
      <c r="B4006" t="s">
        <v>2953</v>
      </c>
      <c r="C4006" t="s">
        <v>7092</v>
      </c>
      <c r="D4006" t="s">
        <v>7224</v>
      </c>
      <c r="E4006" t="s">
        <v>7850</v>
      </c>
      <c r="F4006" t="s">
        <v>9604</v>
      </c>
      <c r="G4006" t="s">
        <v>11778</v>
      </c>
      <c r="H4006" t="s">
        <v>12709</v>
      </c>
      <c r="I4006" s="1">
        <v>1288.93017578125</v>
      </c>
      <c r="J4006" s="1">
        <v>1222.2415771484375</v>
      </c>
      <c r="K4006" s="1">
        <v>21.7320556640625</v>
      </c>
      <c r="L4006" s="1">
        <v>17.32952880859375</v>
      </c>
      <c r="M4006" s="1">
        <v>801.23590087890625</v>
      </c>
      <c r="N4006" s="1">
        <v>51.577827453613281</v>
      </c>
      <c r="O4006" s="1">
        <v>1557.4620361328125</v>
      </c>
      <c r="P4006" s="1">
        <v>174.17636108398438</v>
      </c>
      <c r="Q4006" s="1">
        <v>2352.203857421875</v>
      </c>
      <c r="R4006" s="1">
        <v>32.366462707519531</v>
      </c>
      <c r="S4006" s="1">
        <v>243.45745849609375</v>
      </c>
      <c r="T4006" s="1">
        <v>1547.3599853515625</v>
      </c>
      <c r="U4006" s="1">
        <v>10.807000160217285</v>
      </c>
      <c r="V4006" s="1">
        <v>2023.4774169921875</v>
      </c>
      <c r="W4006" s="1">
        <v>559.641845703125</v>
      </c>
      <c r="X4006" s="1">
        <v>2351.854736328125</v>
      </c>
      <c r="Y4006" s="1">
        <v>3541.42626953125</v>
      </c>
      <c r="Z4006" s="1">
        <v>364.50830078125</v>
      </c>
      <c r="AA4006" s="1">
        <v>6973.1875</v>
      </c>
      <c r="AB4006" s="1">
        <v>0</v>
      </c>
      <c r="AC4006" s="1">
        <v>511.04998779296875</v>
      </c>
      <c r="AD4006" s="1">
        <v>691.896728515625</v>
      </c>
      <c r="AE4006" s="1">
        <v>0.57063084840774536</v>
      </c>
      <c r="AF4006" s="1">
        <v>999.831298828125</v>
      </c>
      <c r="AG4006" s="1">
        <v>24939.232421875</v>
      </c>
      <c r="AH4006" s="1">
        <v>1164.952880859375</v>
      </c>
      <c r="AI4006" s="1">
        <v>0</v>
      </c>
      <c r="AJ4006" s="1">
        <v>4558.68212890625</v>
      </c>
      <c r="AK4006" s="1">
        <v>63.201812744140625</v>
      </c>
      <c r="AL4006" s="1">
        <v>58064.3984375</v>
      </c>
      <c r="AM4006" s="1">
        <v>49061.6015625</v>
      </c>
      <c r="AN4006" s="1">
        <v>9002.7958984375</v>
      </c>
      <c r="AO4006" t="s">
        <v>16816</v>
      </c>
    </row>
    <row r="4007" spans="1:41" x14ac:dyDescent="0.25">
      <c r="A4007" s="1">
        <v>2020</v>
      </c>
      <c r="B4007" t="s">
        <v>2953</v>
      </c>
      <c r="C4007" t="s">
        <v>7092</v>
      </c>
      <c r="D4007" t="s">
        <v>7224</v>
      </c>
      <c r="E4007" t="s">
        <v>7850</v>
      </c>
      <c r="F4007" t="s">
        <v>9604</v>
      </c>
      <c r="G4007" t="s">
        <v>11779</v>
      </c>
      <c r="H4007" t="s">
        <v>12709</v>
      </c>
      <c r="I4007" s="1">
        <v>1264.4205779507331</v>
      </c>
      <c r="J4007" s="1">
        <v>1199</v>
      </c>
      <c r="K4007" s="1">
        <v>21.318809999999999</v>
      </c>
      <c r="L4007" s="1">
        <v>17</v>
      </c>
      <c r="M4007" s="1">
        <v>786</v>
      </c>
      <c r="N4007" s="1">
        <v>50.597050000000017</v>
      </c>
      <c r="O4007" s="1">
        <v>1527.8461769999999</v>
      </c>
      <c r="P4007" s="1">
        <v>170.86430999999999</v>
      </c>
      <c r="Q4007" s="1">
        <v>2307.4756252940861</v>
      </c>
      <c r="R4007" s="1">
        <v>31.751000000000001</v>
      </c>
      <c r="S4007" s="1">
        <v>238.828</v>
      </c>
      <c r="T4007" s="1">
        <v>1517.93622</v>
      </c>
      <c r="U4007" s="1">
        <v>10.6015</v>
      </c>
      <c r="V4007" s="1">
        <v>1985</v>
      </c>
      <c r="W4007" s="1">
        <v>549</v>
      </c>
      <c r="X4007" s="1">
        <v>2307.1329999999998</v>
      </c>
      <c r="Y4007" s="1">
        <v>3474.0842299999999</v>
      </c>
      <c r="Z4007" s="1">
        <v>357.577</v>
      </c>
      <c r="AA4007" s="1">
        <v>6840.5891200000005</v>
      </c>
      <c r="AB4007" s="1">
        <v>0</v>
      </c>
      <c r="AC4007" s="1">
        <v>501.3321221844331</v>
      </c>
      <c r="AD4007" s="1">
        <v>678.74</v>
      </c>
      <c r="AE4007" s="1">
        <v>0.55977999999999994</v>
      </c>
      <c r="AF4007" s="1">
        <v>980.81899999999996</v>
      </c>
      <c r="AG4007" s="1">
        <v>24465</v>
      </c>
      <c r="AH4007" s="1">
        <v>1142.800754372746</v>
      </c>
      <c r="AI4007" s="1">
        <v>0</v>
      </c>
      <c r="AJ4007" s="1">
        <v>4471.996740278616</v>
      </c>
      <c r="AK4007" s="1">
        <v>62</v>
      </c>
      <c r="AL4007" s="1">
        <v>56960.2734375</v>
      </c>
      <c r="AM4007" s="1">
        <v>48128.66796875</v>
      </c>
      <c r="AN4007" s="1">
        <v>8831.6025390625</v>
      </c>
      <c r="AO4007" t="s">
        <v>16817</v>
      </c>
    </row>
    <row r="4008" spans="1:41" x14ac:dyDescent="0.25">
      <c r="A4008" s="1">
        <v>2020</v>
      </c>
      <c r="B4008" t="s">
        <v>2953</v>
      </c>
      <c r="C4008" t="s">
        <v>7092</v>
      </c>
      <c r="D4008" t="s">
        <v>7224</v>
      </c>
      <c r="E4008" t="s">
        <v>7851</v>
      </c>
      <c r="F4008" t="s">
        <v>9605</v>
      </c>
      <c r="G4008" t="s">
        <v>11780</v>
      </c>
      <c r="H4008" t="s">
        <v>12709</v>
      </c>
      <c r="I4008" s="1">
        <v>0</v>
      </c>
      <c r="J4008" s="1">
        <v>34.6590576171875</v>
      </c>
      <c r="K4008" s="1">
        <v>0</v>
      </c>
      <c r="L4008" s="1"/>
      <c r="M4008" s="1"/>
      <c r="N4008" s="1"/>
      <c r="O4008" s="1"/>
      <c r="P4008" s="1"/>
      <c r="Q4008" s="1"/>
      <c r="R4008" s="1">
        <v>0</v>
      </c>
      <c r="S4008" s="1"/>
      <c r="T4008" s="1">
        <v>0</v>
      </c>
      <c r="U4008" s="1">
        <v>0</v>
      </c>
      <c r="V4008" s="1">
        <v>0</v>
      </c>
      <c r="W4008" s="1">
        <v>809.3909912109375</v>
      </c>
      <c r="X4008" s="1"/>
      <c r="Y4008" s="1">
        <v>952.104736328125</v>
      </c>
      <c r="Z4008" s="1">
        <v>0</v>
      </c>
      <c r="AA4008" s="1">
        <v>3.7747793197631836</v>
      </c>
      <c r="AB4008" s="1"/>
      <c r="AC4008" s="1"/>
      <c r="AD4008" s="1"/>
      <c r="AE4008" s="1">
        <v>0</v>
      </c>
      <c r="AF4008" s="1"/>
      <c r="AG4008" s="1">
        <v>103.97718048095703</v>
      </c>
      <c r="AH4008" s="1">
        <v>9.0195102691650391</v>
      </c>
      <c r="AI4008" s="1">
        <v>1332.38134765625</v>
      </c>
      <c r="AJ4008" s="1">
        <v>0</v>
      </c>
      <c r="AK4008" s="1"/>
      <c r="AL4008" s="1">
        <v>3245.3076171875</v>
      </c>
      <c r="AM4008" s="1">
        <v>1094.5157470703125</v>
      </c>
      <c r="AN4008" s="1">
        <v>2150.7919921875</v>
      </c>
      <c r="AO4008" t="s">
        <v>16818</v>
      </c>
    </row>
    <row r="4009" spans="1:41" x14ac:dyDescent="0.25">
      <c r="A4009" s="1">
        <v>2020</v>
      </c>
      <c r="B4009" t="s">
        <v>2953</v>
      </c>
      <c r="C4009" t="s">
        <v>7092</v>
      </c>
      <c r="D4009" t="s">
        <v>7224</v>
      </c>
      <c r="E4009" t="s">
        <v>7851</v>
      </c>
      <c r="F4009" t="s">
        <v>9605</v>
      </c>
      <c r="G4009" t="s">
        <v>11781</v>
      </c>
      <c r="H4009" t="s">
        <v>12709</v>
      </c>
      <c r="I4009" s="1">
        <v>0</v>
      </c>
      <c r="J4009" s="1">
        <v>34</v>
      </c>
      <c r="K4009" s="1">
        <v>0</v>
      </c>
      <c r="L4009" s="1"/>
      <c r="M4009" s="1"/>
      <c r="N4009" s="1"/>
      <c r="O4009" s="1"/>
      <c r="P4009" s="1"/>
      <c r="Q4009" s="1"/>
      <c r="R4009" s="1">
        <v>0</v>
      </c>
      <c r="S4009" s="1"/>
      <c r="T4009" s="1">
        <v>0</v>
      </c>
      <c r="U4009" s="1">
        <v>0</v>
      </c>
      <c r="V4009" s="1">
        <v>0</v>
      </c>
      <c r="W4009" s="1">
        <v>794</v>
      </c>
      <c r="X4009" s="1"/>
      <c r="Y4009" s="1">
        <v>934</v>
      </c>
      <c r="Z4009" s="1">
        <v>0</v>
      </c>
      <c r="AA4009" s="1">
        <v>3.7029999999999998</v>
      </c>
      <c r="AB4009" s="1"/>
      <c r="AC4009" s="1"/>
      <c r="AD4009" s="1"/>
      <c r="AE4009" s="1">
        <v>0</v>
      </c>
      <c r="AF4009" s="1"/>
      <c r="AG4009" s="1">
        <v>102</v>
      </c>
      <c r="AH4009" s="1">
        <v>8.8480000000000008</v>
      </c>
      <c r="AI4009" s="1">
        <v>1307.045424727</v>
      </c>
      <c r="AJ4009" s="1">
        <v>0</v>
      </c>
      <c r="AK4009" s="1"/>
      <c r="AL4009" s="1">
        <v>3183.596435546875</v>
      </c>
      <c r="AM4009" s="1">
        <v>1073.7030029296875</v>
      </c>
      <c r="AN4009" s="1">
        <v>2109.8935546875</v>
      </c>
      <c r="AO4009" t="s">
        <v>16819</v>
      </c>
    </row>
    <row r="4010" spans="1:41" x14ac:dyDescent="0.25">
      <c r="A4010" s="1">
        <v>2020</v>
      </c>
      <c r="B4010" t="s">
        <v>2953</v>
      </c>
      <c r="C4010" t="s">
        <v>7092</v>
      </c>
      <c r="D4010" t="s">
        <v>7224</v>
      </c>
      <c r="E4010" t="s">
        <v>7851</v>
      </c>
      <c r="F4010" t="s">
        <v>9606</v>
      </c>
      <c r="G4010" t="s">
        <v>11782</v>
      </c>
      <c r="H4010" t="s">
        <v>12709</v>
      </c>
      <c r="I4010" s="1">
        <v>163.75698852539063</v>
      </c>
      <c r="J4010" s="1">
        <v>2299.73046875</v>
      </c>
      <c r="K4010" s="1">
        <v>0</v>
      </c>
      <c r="L4010" s="1">
        <v>114.1710205078125</v>
      </c>
      <c r="M4010" s="1">
        <v>2512.78173828125</v>
      </c>
      <c r="N4010" s="1">
        <v>146.41349792480469</v>
      </c>
      <c r="O4010" s="1">
        <v>252.03158569335938</v>
      </c>
      <c r="P4010" s="1">
        <v>1203.0274658203125</v>
      </c>
      <c r="Q4010" s="1">
        <v>0</v>
      </c>
      <c r="R4010" s="1">
        <v>644.924560546875</v>
      </c>
      <c r="S4010" s="1">
        <v>389.2579345703125</v>
      </c>
      <c r="T4010" s="1">
        <v>0</v>
      </c>
      <c r="U4010" s="1">
        <v>0</v>
      </c>
      <c r="V4010" s="1">
        <v>326.20291137695313</v>
      </c>
      <c r="W4010" s="1">
        <v>0</v>
      </c>
      <c r="X4010" s="1">
        <v>16.930950164794922</v>
      </c>
      <c r="Y4010" s="1">
        <v>3373.69189453125</v>
      </c>
      <c r="Z4010" s="1">
        <v>183.881591796875</v>
      </c>
      <c r="AA4010" s="1">
        <v>6363.4384765625</v>
      </c>
      <c r="AB4010" s="1">
        <v>0</v>
      </c>
      <c r="AC4010" s="1">
        <v>0</v>
      </c>
      <c r="AD4010" s="1">
        <v>845.782958984375</v>
      </c>
      <c r="AE4010" s="1">
        <v>34.512992858886719</v>
      </c>
      <c r="AF4010" s="1">
        <v>145.20814514160156</v>
      </c>
      <c r="AG4010" s="1">
        <v>4130.54443359375</v>
      </c>
      <c r="AH4010" s="1">
        <v>530.6038818359375</v>
      </c>
      <c r="AI4010" s="1">
        <v>1220.2191162109375</v>
      </c>
      <c r="AJ4010" s="1">
        <v>119.32124328613281</v>
      </c>
      <c r="AK4010" s="1"/>
      <c r="AL4010" s="1">
        <v>25016.435546875</v>
      </c>
      <c r="AM4010" s="1">
        <v>19248.826171875</v>
      </c>
      <c r="AN4010" s="1">
        <v>5767.6083984375</v>
      </c>
      <c r="AO4010" t="s">
        <v>16820</v>
      </c>
    </row>
    <row r="4011" spans="1:41" x14ac:dyDescent="0.25">
      <c r="A4011" s="1">
        <v>2020</v>
      </c>
      <c r="B4011" t="s">
        <v>2953</v>
      </c>
      <c r="C4011" t="s">
        <v>7092</v>
      </c>
      <c r="D4011" t="s">
        <v>7224</v>
      </c>
      <c r="E4011" t="s">
        <v>7851</v>
      </c>
      <c r="F4011" t="s">
        <v>9606</v>
      </c>
      <c r="G4011" t="s">
        <v>11783</v>
      </c>
      <c r="H4011" t="s">
        <v>12709</v>
      </c>
      <c r="I4011" s="1">
        <v>160.64306541746799</v>
      </c>
      <c r="J4011" s="1">
        <v>2256</v>
      </c>
      <c r="K4011" s="1">
        <v>0</v>
      </c>
      <c r="L4011" s="1">
        <v>112</v>
      </c>
      <c r="M4011" s="1">
        <v>2465</v>
      </c>
      <c r="N4011" s="1">
        <v>143.62936999999991</v>
      </c>
      <c r="O4011" s="1">
        <v>247.23908</v>
      </c>
      <c r="P4011" s="1">
        <v>1180.1513600000001</v>
      </c>
      <c r="Q4011" s="1">
        <v>0</v>
      </c>
      <c r="R4011" s="1">
        <v>632.66099999999994</v>
      </c>
      <c r="S4011" s="1">
        <v>381.85599999999999</v>
      </c>
      <c r="T4011" s="1">
        <v>0</v>
      </c>
      <c r="U4011" s="1">
        <v>0</v>
      </c>
      <c r="V4011" s="1">
        <v>320</v>
      </c>
      <c r="W4011" s="1">
        <v>0</v>
      </c>
      <c r="X4011" s="1">
        <v>16.609000000000002</v>
      </c>
      <c r="Y4011" s="1">
        <v>3309.5394299999998</v>
      </c>
      <c r="Z4011" s="1">
        <v>180.38499999999999</v>
      </c>
      <c r="AA4011" s="1">
        <v>6242.4346100000002</v>
      </c>
      <c r="AB4011" s="1">
        <v>0</v>
      </c>
      <c r="AC4011" s="1">
        <v>0</v>
      </c>
      <c r="AD4011" s="1">
        <v>829.7</v>
      </c>
      <c r="AE4011" s="1">
        <v>33.85671</v>
      </c>
      <c r="AF4011" s="1">
        <v>142.44694000000001</v>
      </c>
      <c r="AG4011" s="1">
        <v>4052</v>
      </c>
      <c r="AH4011" s="1">
        <v>520.51419782122559</v>
      </c>
      <c r="AI4011" s="1">
        <v>1197.0160531240001</v>
      </c>
      <c r="AJ4011" s="1">
        <v>117.05229</v>
      </c>
      <c r="AK4011" s="1"/>
      <c r="AL4011" s="1">
        <v>24540.734375</v>
      </c>
      <c r="AM4011" s="1">
        <v>18882.80078125</v>
      </c>
      <c r="AN4011" s="1">
        <v>5657.93408203125</v>
      </c>
      <c r="AO4011" t="s">
        <v>16821</v>
      </c>
    </row>
    <row r="4012" spans="1:41" x14ac:dyDescent="0.25">
      <c r="A4012" s="1">
        <v>2020</v>
      </c>
      <c r="B4012" t="s">
        <v>2953</v>
      </c>
      <c r="C4012" t="s">
        <v>7092</v>
      </c>
      <c r="D4012" t="s">
        <v>7224</v>
      </c>
      <c r="E4012" t="s">
        <v>7851</v>
      </c>
      <c r="F4012" t="s">
        <v>9607</v>
      </c>
      <c r="G4012" t="s">
        <v>11784</v>
      </c>
      <c r="H4012" t="s">
        <v>12709</v>
      </c>
      <c r="I4012" s="1">
        <v>31.42274284362793</v>
      </c>
      <c r="J4012" s="1">
        <v>426.1025390625</v>
      </c>
      <c r="K4012" s="1">
        <v>0</v>
      </c>
      <c r="L4012" s="1">
        <v>26.503986358642578</v>
      </c>
      <c r="M4012" s="1">
        <v>3246.73828125</v>
      </c>
      <c r="N4012" s="1">
        <v>318.10702514648438</v>
      </c>
      <c r="O4012" s="1">
        <v>77.488014221191406</v>
      </c>
      <c r="P4012" s="1"/>
      <c r="Q4012" s="1">
        <v>0</v>
      </c>
      <c r="R4012" s="1">
        <v>0</v>
      </c>
      <c r="S4012" s="1">
        <v>5.2192463874816895</v>
      </c>
      <c r="T4012" s="1">
        <v>0</v>
      </c>
      <c r="U4012" s="1">
        <v>0</v>
      </c>
      <c r="V4012" s="1">
        <v>865.45709228515625</v>
      </c>
      <c r="W4012" s="1">
        <v>173.2952880859375</v>
      </c>
      <c r="X4012" s="1">
        <v>4.6494107246398926</v>
      </c>
      <c r="Y4012" s="1">
        <v>1430.1512451171875</v>
      </c>
      <c r="Z4012" s="1">
        <v>9.2814922332763672</v>
      </c>
      <c r="AA4012" s="1">
        <v>8095.07373046875</v>
      </c>
      <c r="AB4012" s="1">
        <v>0</v>
      </c>
      <c r="AC4012" s="1">
        <v>563.80120849609375</v>
      </c>
      <c r="AD4012" s="1">
        <v>10.458880424499512</v>
      </c>
      <c r="AE4012" s="1">
        <v>167.57220458984375</v>
      </c>
      <c r="AF4012" s="1"/>
      <c r="AG4012" s="1">
        <v>1521.9404296875</v>
      </c>
      <c r="AH4012" s="1">
        <v>29.752725601196289</v>
      </c>
      <c r="AI4012" s="1">
        <v>1157.9517822265625</v>
      </c>
      <c r="AJ4012" s="1">
        <v>0</v>
      </c>
      <c r="AK4012" s="1"/>
      <c r="AL4012" s="1">
        <v>18160.96484375</v>
      </c>
      <c r="AM4012" s="1">
        <v>13455.4130859375</v>
      </c>
      <c r="AN4012" s="1">
        <v>4705.5537109375</v>
      </c>
      <c r="AO4012" t="s">
        <v>16822</v>
      </c>
    </row>
    <row r="4013" spans="1:41" x14ac:dyDescent="0.25">
      <c r="A4013" s="1">
        <v>2020</v>
      </c>
      <c r="B4013" t="s">
        <v>2953</v>
      </c>
      <c r="C4013" t="s">
        <v>7092</v>
      </c>
      <c r="D4013" t="s">
        <v>7224</v>
      </c>
      <c r="E4013" t="s">
        <v>7851</v>
      </c>
      <c r="F4013" t="s">
        <v>9607</v>
      </c>
      <c r="G4013" t="s">
        <v>11785</v>
      </c>
      <c r="H4013" t="s">
        <v>12709</v>
      </c>
      <c r="I4013" s="1">
        <v>30.825223422457231</v>
      </c>
      <c r="J4013" s="1">
        <v>418</v>
      </c>
      <c r="K4013" s="1">
        <v>0</v>
      </c>
      <c r="L4013" s="1">
        <v>26</v>
      </c>
      <c r="M4013" s="1">
        <v>3185</v>
      </c>
      <c r="N4013" s="1">
        <v>312.05806999999999</v>
      </c>
      <c r="O4013" s="1">
        <v>76.014543000000003</v>
      </c>
      <c r="P4013" s="1"/>
      <c r="Q4013" s="1">
        <v>0</v>
      </c>
      <c r="R4013" s="1">
        <v>0</v>
      </c>
      <c r="S4013" s="1">
        <v>5.12</v>
      </c>
      <c r="T4013" s="1">
        <v>0</v>
      </c>
      <c r="U4013" s="1">
        <v>0</v>
      </c>
      <c r="V4013" s="1">
        <v>849</v>
      </c>
      <c r="W4013" s="1">
        <v>170</v>
      </c>
      <c r="X4013" s="1">
        <v>4.5609999999999999</v>
      </c>
      <c r="Y4013" s="1">
        <v>1402.9561900000001</v>
      </c>
      <c r="Z4013" s="1">
        <v>9.1050000000000004</v>
      </c>
      <c r="AA4013" s="1">
        <v>7941.1420499999986</v>
      </c>
      <c r="AB4013" s="1">
        <v>0</v>
      </c>
      <c r="AC4013" s="1">
        <v>553.0802516156532</v>
      </c>
      <c r="AD4013" s="1">
        <v>10.26</v>
      </c>
      <c r="AE4013" s="1">
        <v>164.38573</v>
      </c>
      <c r="AF4013" s="1"/>
      <c r="AG4013" s="1">
        <v>1493</v>
      </c>
      <c r="AH4013" s="1">
        <v>29.186963646991039</v>
      </c>
      <c r="AI4013" s="1">
        <v>1135.932736191</v>
      </c>
      <c r="AJ4013" s="1">
        <v>0</v>
      </c>
      <c r="AK4013" s="1"/>
      <c r="AL4013" s="1">
        <v>17815.62890625</v>
      </c>
      <c r="AM4013" s="1">
        <v>13199.552734375</v>
      </c>
      <c r="AN4013" s="1">
        <v>4616.07568359375</v>
      </c>
      <c r="AO4013" t="s">
        <v>16823</v>
      </c>
    </row>
    <row r="4014" spans="1:41" x14ac:dyDescent="0.25">
      <c r="A4014" s="1">
        <v>2020</v>
      </c>
      <c r="B4014" t="s">
        <v>2953</v>
      </c>
      <c r="C4014" t="s">
        <v>7092</v>
      </c>
      <c r="D4014" t="s">
        <v>7224</v>
      </c>
      <c r="E4014" t="s">
        <v>7851</v>
      </c>
      <c r="F4014" t="s">
        <v>9608</v>
      </c>
      <c r="G4014" t="s">
        <v>11786</v>
      </c>
      <c r="H4014" t="s">
        <v>12709</v>
      </c>
      <c r="I4014" s="1">
        <v>0</v>
      </c>
      <c r="J4014" s="1">
        <v>158.00453186035156</v>
      </c>
      <c r="K4014" s="1">
        <v>0</v>
      </c>
      <c r="L4014" s="1">
        <v>40.775363922119141</v>
      </c>
      <c r="M4014" s="1">
        <v>888.9029541015625</v>
      </c>
      <c r="N4014" s="1">
        <v>706.009033203125</v>
      </c>
      <c r="O4014" s="1">
        <v>165.0096435546875</v>
      </c>
      <c r="P4014" s="1"/>
      <c r="Q4014" s="1">
        <v>0</v>
      </c>
      <c r="R4014" s="1">
        <v>198.92974853515625</v>
      </c>
      <c r="S4014" s="1">
        <v>21.724094390869141</v>
      </c>
      <c r="T4014" s="1">
        <v>701.966064453125</v>
      </c>
      <c r="U4014" s="1">
        <v>124.20668029785156</v>
      </c>
      <c r="V4014" s="1">
        <v>344.55181884765625</v>
      </c>
      <c r="W4014" s="1">
        <v>81.550727844238281</v>
      </c>
      <c r="X4014" s="1">
        <v>258.9622802734375</v>
      </c>
      <c r="Y4014" s="1">
        <v>16.936801910400391</v>
      </c>
      <c r="Z4014" s="1">
        <v>0</v>
      </c>
      <c r="AA4014" s="1">
        <v>4513.15478515625</v>
      </c>
      <c r="AB4014" s="1">
        <v>0</v>
      </c>
      <c r="AC4014" s="1">
        <v>0</v>
      </c>
      <c r="AD4014" s="1"/>
      <c r="AE4014" s="1">
        <v>0</v>
      </c>
      <c r="AF4014" s="1">
        <v>68.810691833496094</v>
      </c>
      <c r="AG4014" s="1">
        <v>2797.18994140625</v>
      </c>
      <c r="AH4014" s="1">
        <v>29.042051315307617</v>
      </c>
      <c r="AI4014" s="1">
        <v>85.494361877441406</v>
      </c>
      <c r="AJ4014" s="1">
        <v>117.01361846923828</v>
      </c>
      <c r="AK4014" s="1">
        <v>205.91558837890625</v>
      </c>
      <c r="AL4014" s="1">
        <v>11524.1513671875</v>
      </c>
      <c r="AM4014" s="1">
        <v>9085.5830078125</v>
      </c>
      <c r="AN4014" s="1">
        <v>2438.567626953125</v>
      </c>
      <c r="AO4014" t="s">
        <v>16824</v>
      </c>
    </row>
    <row r="4015" spans="1:41" x14ac:dyDescent="0.25">
      <c r="A4015" s="1">
        <v>2020</v>
      </c>
      <c r="B4015" t="s">
        <v>2953</v>
      </c>
      <c r="C4015" t="s">
        <v>7092</v>
      </c>
      <c r="D4015" t="s">
        <v>7224</v>
      </c>
      <c r="E4015" t="s">
        <v>7851</v>
      </c>
      <c r="F4015" t="s">
        <v>9608</v>
      </c>
      <c r="G4015" t="s">
        <v>11787</v>
      </c>
      <c r="H4015" t="s">
        <v>12709</v>
      </c>
      <c r="I4015" s="1">
        <v>0</v>
      </c>
      <c r="J4015" s="1">
        <v>155</v>
      </c>
      <c r="K4015" s="1">
        <v>0</v>
      </c>
      <c r="L4015" s="1">
        <v>40</v>
      </c>
      <c r="M4015" s="1">
        <v>872</v>
      </c>
      <c r="N4015" s="1">
        <v>692.58393999999987</v>
      </c>
      <c r="O4015" s="1">
        <v>161.87190799999999</v>
      </c>
      <c r="P4015" s="1"/>
      <c r="Q4015" s="1">
        <v>0</v>
      </c>
      <c r="R4015" s="1">
        <v>195.14699999999999</v>
      </c>
      <c r="S4015" s="1">
        <v>21.311</v>
      </c>
      <c r="T4015" s="1">
        <v>688.61783000000003</v>
      </c>
      <c r="U4015" s="1">
        <v>121.84483</v>
      </c>
      <c r="V4015" s="1">
        <v>338</v>
      </c>
      <c r="W4015" s="1">
        <v>80</v>
      </c>
      <c r="X4015" s="1">
        <v>254.03800000000001</v>
      </c>
      <c r="Y4015" s="1">
        <v>16.614740000000001</v>
      </c>
      <c r="Z4015" s="1">
        <v>0</v>
      </c>
      <c r="AA4015" s="1">
        <v>4427.3350600000003</v>
      </c>
      <c r="AB4015" s="1">
        <v>0</v>
      </c>
      <c r="AC4015" s="1">
        <v>0</v>
      </c>
      <c r="AD4015" s="1"/>
      <c r="AE4015" s="1">
        <v>0</v>
      </c>
      <c r="AF4015" s="1">
        <v>67.502219999999994</v>
      </c>
      <c r="AG4015" s="1">
        <v>2744</v>
      </c>
      <c r="AH4015" s="1">
        <v>28.489803161743339</v>
      </c>
      <c r="AI4015" s="1">
        <v>83.868645277627678</v>
      </c>
      <c r="AJ4015" s="1">
        <v>114.78855</v>
      </c>
      <c r="AK4015" s="1">
        <v>202</v>
      </c>
      <c r="AL4015" s="1">
        <v>11305.013671875</v>
      </c>
      <c r="AM4015" s="1">
        <v>8912.8154296875</v>
      </c>
      <c r="AN4015" s="1">
        <v>2392.197265625</v>
      </c>
      <c r="AO4015" t="s">
        <v>16825</v>
      </c>
    </row>
    <row r="4016" spans="1:41" x14ac:dyDescent="0.25">
      <c r="A4016" s="1">
        <v>2020</v>
      </c>
      <c r="B4016" t="s">
        <v>2953</v>
      </c>
      <c r="C4016" t="s">
        <v>7092</v>
      </c>
      <c r="D4016" t="s">
        <v>7224</v>
      </c>
      <c r="E4016" t="s">
        <v>7851</v>
      </c>
      <c r="F4016" t="s">
        <v>9609</v>
      </c>
      <c r="G4016" t="s">
        <v>11788</v>
      </c>
      <c r="H4016" t="s">
        <v>12709</v>
      </c>
      <c r="I4016" s="1">
        <v>27.705535888671875</v>
      </c>
      <c r="J4016" s="1">
        <v>250.76847839355469</v>
      </c>
      <c r="K4016" s="1">
        <v>0</v>
      </c>
      <c r="L4016" s="1">
        <v>3.0581521987915039</v>
      </c>
      <c r="M4016" s="1">
        <v>0</v>
      </c>
      <c r="N4016" s="1">
        <v>256.9822998046875</v>
      </c>
      <c r="O4016" s="1">
        <v>0</v>
      </c>
      <c r="P4016" s="1"/>
      <c r="Q4016" s="1">
        <v>0</v>
      </c>
      <c r="R4016" s="1">
        <v>204.60466003417969</v>
      </c>
      <c r="S4016" s="1">
        <v>28.374555587768555</v>
      </c>
      <c r="T4016" s="1">
        <v>0</v>
      </c>
      <c r="U4016" s="1">
        <v>0</v>
      </c>
      <c r="V4016" s="1">
        <v>7.1356887817382813</v>
      </c>
      <c r="W4016" s="1">
        <v>0</v>
      </c>
      <c r="X4016" s="1">
        <v>0</v>
      </c>
      <c r="Y4016" s="1">
        <v>0</v>
      </c>
      <c r="Z4016" s="1">
        <v>0</v>
      </c>
      <c r="AA4016" s="1">
        <v>26.828956604003906</v>
      </c>
      <c r="AB4016" s="1">
        <v>0</v>
      </c>
      <c r="AC4016" s="1">
        <v>35.165790557861328</v>
      </c>
      <c r="AD4016" s="1"/>
      <c r="AE4016" s="1">
        <v>0</v>
      </c>
      <c r="AF4016" s="1"/>
      <c r="AG4016" s="1">
        <v>2028.5743408203125</v>
      </c>
      <c r="AH4016" s="1">
        <v>0</v>
      </c>
      <c r="AI4016" s="1">
        <v>384.22515869140625</v>
      </c>
      <c r="AJ4016" s="1">
        <v>76.1116943359375</v>
      </c>
      <c r="AK4016" s="1"/>
      <c r="AL4016" s="1">
        <v>3329.53515625</v>
      </c>
      <c r="AM4016" s="1">
        <v>2916.935546875</v>
      </c>
      <c r="AN4016" s="1">
        <v>412.59970092773438</v>
      </c>
      <c r="AO4016" t="s">
        <v>16826</v>
      </c>
    </row>
    <row r="4017" spans="1:41" x14ac:dyDescent="0.25">
      <c r="A4017" s="1">
        <v>2020</v>
      </c>
      <c r="B4017" t="s">
        <v>2953</v>
      </c>
      <c r="C4017" t="s">
        <v>7092</v>
      </c>
      <c r="D4017" t="s">
        <v>7224</v>
      </c>
      <c r="E4017" t="s">
        <v>7851</v>
      </c>
      <c r="F4017" t="s">
        <v>9609</v>
      </c>
      <c r="G4017" t="s">
        <v>11789</v>
      </c>
      <c r="H4017" t="s">
        <v>12709</v>
      </c>
      <c r="I4017" s="1">
        <v>27.17870113057073</v>
      </c>
      <c r="J4017" s="1">
        <v>246</v>
      </c>
      <c r="K4017" s="1">
        <v>0</v>
      </c>
      <c r="L4017" s="1">
        <v>3</v>
      </c>
      <c r="M4017" s="1">
        <v>0</v>
      </c>
      <c r="N4017" s="1">
        <v>252.09566000000001</v>
      </c>
      <c r="O4017" s="1">
        <v>0</v>
      </c>
      <c r="P4017" s="1"/>
      <c r="Q4017" s="1">
        <v>0</v>
      </c>
      <c r="R4017" s="1">
        <v>200.714</v>
      </c>
      <c r="S4017" s="1">
        <v>27.835000000000001</v>
      </c>
      <c r="T4017" s="1">
        <v>0</v>
      </c>
      <c r="U4017" s="1">
        <v>0</v>
      </c>
      <c r="V4017" s="1">
        <v>7</v>
      </c>
      <c r="W4017" s="1">
        <v>0</v>
      </c>
      <c r="X4017" s="1">
        <v>0</v>
      </c>
      <c r="Y4017" s="1">
        <v>0</v>
      </c>
      <c r="Z4017" s="1">
        <v>0</v>
      </c>
      <c r="AA4017" s="1">
        <v>26.318790000000011</v>
      </c>
      <c r="AB4017" s="1">
        <v>0</v>
      </c>
      <c r="AC4017" s="1">
        <v>34.497096160260561</v>
      </c>
      <c r="AD4017" s="1"/>
      <c r="AE4017" s="1">
        <v>0</v>
      </c>
      <c r="AF4017" s="1"/>
      <c r="AG4017" s="1">
        <v>1990</v>
      </c>
      <c r="AH4017" s="1">
        <v>0</v>
      </c>
      <c r="AI4017" s="1">
        <v>376.91892789799999</v>
      </c>
      <c r="AJ4017" s="1">
        <v>74.664389999999997</v>
      </c>
      <c r="AK4017" s="1"/>
      <c r="AL4017" s="1">
        <v>3266.222412109375</v>
      </c>
      <c r="AM4017" s="1">
        <v>2861.468505859375</v>
      </c>
      <c r="AN4017" s="1">
        <v>404.75393676757813</v>
      </c>
      <c r="AO4017" t="s">
        <v>16827</v>
      </c>
    </row>
    <row r="4018" spans="1:41" x14ac:dyDescent="0.25">
      <c r="A4018" s="1">
        <v>2020</v>
      </c>
      <c r="B4018" t="s">
        <v>2953</v>
      </c>
      <c r="C4018" t="s">
        <v>7092</v>
      </c>
      <c r="D4018" t="s">
        <v>7224</v>
      </c>
      <c r="E4018" t="s">
        <v>7851</v>
      </c>
      <c r="F4018" t="s">
        <v>9610</v>
      </c>
      <c r="G4018" t="s">
        <v>11790</v>
      </c>
      <c r="H4018" t="s">
        <v>12709</v>
      </c>
      <c r="I4018" s="1">
        <v>0</v>
      </c>
      <c r="J4018" s="1">
        <v>188.5860595703125</v>
      </c>
      <c r="K4018" s="1">
        <v>0</v>
      </c>
      <c r="L4018" s="1"/>
      <c r="M4018" s="1">
        <v>70.337501525878906</v>
      </c>
      <c r="N4018" s="1">
        <v>14.401185989379883</v>
      </c>
      <c r="O4018" s="1">
        <v>0</v>
      </c>
      <c r="P4018" s="1"/>
      <c r="Q4018" s="1">
        <v>0</v>
      </c>
      <c r="R4018" s="1">
        <v>63.787960052490234</v>
      </c>
      <c r="S4018" s="1">
        <v>9.6678390502929688</v>
      </c>
      <c r="T4018" s="1">
        <v>0</v>
      </c>
      <c r="U4018" s="1">
        <v>0</v>
      </c>
      <c r="V4018" s="1">
        <v>1099.9154052734375</v>
      </c>
      <c r="W4018" s="1">
        <v>0</v>
      </c>
      <c r="X4018" s="1">
        <v>0.62895995378494263</v>
      </c>
      <c r="Y4018" s="1">
        <v>1164.39111328125</v>
      </c>
      <c r="Z4018" s="1">
        <v>0</v>
      </c>
      <c r="AA4018" s="1">
        <v>4638.23681640625</v>
      </c>
      <c r="AB4018" s="1">
        <v>32.620292663574219</v>
      </c>
      <c r="AC4018" s="1">
        <v>4.936622142791748</v>
      </c>
      <c r="AD4018" s="1">
        <v>103.23302459716797</v>
      </c>
      <c r="AE4018" s="1">
        <v>31.588144302368164</v>
      </c>
      <c r="AF4018" s="1">
        <v>74.748374938964844</v>
      </c>
      <c r="AG4018" s="1">
        <v>310424.875</v>
      </c>
      <c r="AH4018" s="1">
        <v>0</v>
      </c>
      <c r="AI4018" s="1">
        <v>47.046497344970703</v>
      </c>
      <c r="AJ4018" s="1">
        <v>309.88461303710938</v>
      </c>
      <c r="AK4018" s="1"/>
      <c r="AL4018" s="1">
        <v>318278.875</v>
      </c>
      <c r="AM4018" s="1">
        <v>318015.34375</v>
      </c>
      <c r="AN4018" s="1">
        <v>263.53411865234375</v>
      </c>
      <c r="AO4018" t="s">
        <v>16828</v>
      </c>
    </row>
    <row r="4019" spans="1:41" x14ac:dyDescent="0.25">
      <c r="A4019" s="1">
        <v>2020</v>
      </c>
      <c r="B4019" t="s">
        <v>2953</v>
      </c>
      <c r="C4019" t="s">
        <v>7092</v>
      </c>
      <c r="D4019" t="s">
        <v>7224</v>
      </c>
      <c r="E4019" t="s">
        <v>7851</v>
      </c>
      <c r="F4019" t="s">
        <v>9610</v>
      </c>
      <c r="G4019" t="s">
        <v>11791</v>
      </c>
      <c r="H4019" t="s">
        <v>12709</v>
      </c>
      <c r="I4019" s="1">
        <v>0</v>
      </c>
      <c r="J4019" s="1">
        <v>185</v>
      </c>
      <c r="K4019" s="1">
        <v>0</v>
      </c>
      <c r="L4019" s="1"/>
      <c r="M4019" s="1">
        <v>69</v>
      </c>
      <c r="N4019" s="1">
        <v>14.12734</v>
      </c>
      <c r="O4019" s="1">
        <v>0</v>
      </c>
      <c r="P4019" s="1"/>
      <c r="Q4019" s="1">
        <v>0</v>
      </c>
      <c r="R4019" s="1">
        <v>62.575000000000003</v>
      </c>
      <c r="S4019" s="1">
        <v>9.484</v>
      </c>
      <c r="T4019" s="1">
        <v>0</v>
      </c>
      <c r="U4019" s="1">
        <v>0</v>
      </c>
      <c r="V4019" s="1">
        <v>1079</v>
      </c>
      <c r="W4019" s="1">
        <v>0</v>
      </c>
      <c r="X4019" s="1">
        <v>0.61699999999999999</v>
      </c>
      <c r="Y4019" s="1">
        <v>1142.2496699999999</v>
      </c>
      <c r="Z4019" s="1">
        <v>0</v>
      </c>
      <c r="AA4019" s="1">
        <v>4550.0382599999984</v>
      </c>
      <c r="AB4019" s="1">
        <v>32</v>
      </c>
      <c r="AC4019" s="1">
        <v>4.8427499999999997</v>
      </c>
      <c r="AD4019" s="1">
        <v>101.27</v>
      </c>
      <c r="AE4019" s="1">
        <v>30.987480000000001</v>
      </c>
      <c r="AF4019" s="1">
        <v>73.326999999999998</v>
      </c>
      <c r="AG4019" s="1">
        <v>304522</v>
      </c>
      <c r="AH4019" s="1">
        <v>0</v>
      </c>
      <c r="AI4019" s="1">
        <v>46.151885999999998</v>
      </c>
      <c r="AJ4019" s="1">
        <v>303.99198999999999</v>
      </c>
      <c r="AK4019" s="1"/>
      <c r="AL4019" s="1">
        <v>312226.6875</v>
      </c>
      <c r="AM4019" s="1">
        <v>311968.15625</v>
      </c>
      <c r="AN4019" s="1">
        <v>258.52288818359375</v>
      </c>
      <c r="AO4019" t="s">
        <v>16829</v>
      </c>
    </row>
    <row r="4020" spans="1:41" x14ac:dyDescent="0.25">
      <c r="A4020" s="1">
        <v>2020</v>
      </c>
      <c r="B4020" t="s">
        <v>2953</v>
      </c>
      <c r="C4020" t="s">
        <v>7092</v>
      </c>
      <c r="D4020" t="s">
        <v>7224</v>
      </c>
      <c r="E4020" t="s">
        <v>7851</v>
      </c>
      <c r="F4020" t="s">
        <v>9611</v>
      </c>
      <c r="G4020" t="s">
        <v>11792</v>
      </c>
      <c r="H4020" t="s">
        <v>12709</v>
      </c>
      <c r="I4020" s="1">
        <v>0</v>
      </c>
      <c r="J4020" s="1">
        <v>456.68408203125</v>
      </c>
      <c r="K4020" s="1">
        <v>0</v>
      </c>
      <c r="L4020" s="1"/>
      <c r="M4020" s="1">
        <v>3.0581521987915039</v>
      </c>
      <c r="N4020" s="1">
        <v>435.55889892578125</v>
      </c>
      <c r="O4020" s="1">
        <v>0</v>
      </c>
      <c r="P4020" s="1"/>
      <c r="Q4020" s="1">
        <v>0</v>
      </c>
      <c r="R4020" s="1">
        <v>17.407003402709961</v>
      </c>
      <c r="S4020" s="1">
        <v>41.170883178710938</v>
      </c>
      <c r="T4020" s="1">
        <v>0</v>
      </c>
      <c r="U4020" s="1">
        <v>0</v>
      </c>
      <c r="V4020" s="1">
        <v>818.5654296875</v>
      </c>
      <c r="W4020" s="1">
        <v>0</v>
      </c>
      <c r="X4020" s="1">
        <v>0</v>
      </c>
      <c r="Y4020" s="1">
        <v>4392.23095703125</v>
      </c>
      <c r="Z4020" s="1">
        <v>0</v>
      </c>
      <c r="AA4020" s="1">
        <v>7748.54638671875</v>
      </c>
      <c r="AB4020" s="1">
        <v>0</v>
      </c>
      <c r="AC4020" s="1">
        <v>0</v>
      </c>
      <c r="AD4020" s="1">
        <v>2048.013916015625</v>
      </c>
      <c r="AE4020" s="1">
        <v>14916.015625</v>
      </c>
      <c r="AF4020" s="1"/>
      <c r="AG4020" s="1">
        <v>292780.375</v>
      </c>
      <c r="AH4020" s="1">
        <v>2056.459716796875</v>
      </c>
      <c r="AI4020" s="1">
        <v>0</v>
      </c>
      <c r="AJ4020" s="1">
        <v>601.685302734375</v>
      </c>
      <c r="AK4020" s="1"/>
      <c r="AL4020" s="1">
        <v>326315.78125</v>
      </c>
      <c r="AM4020" s="1">
        <v>322167.0625</v>
      </c>
      <c r="AN4020" s="1">
        <v>4148.70263671875</v>
      </c>
      <c r="AO4020" t="s">
        <v>16830</v>
      </c>
    </row>
    <row r="4021" spans="1:41" x14ac:dyDescent="0.25">
      <c r="A4021" s="1">
        <v>2020</v>
      </c>
      <c r="B4021" t="s">
        <v>2953</v>
      </c>
      <c r="C4021" t="s">
        <v>7092</v>
      </c>
      <c r="D4021" t="s">
        <v>7224</v>
      </c>
      <c r="E4021" t="s">
        <v>7851</v>
      </c>
      <c r="F4021" t="s">
        <v>9611</v>
      </c>
      <c r="G4021" t="s">
        <v>11793</v>
      </c>
      <c r="H4021" t="s">
        <v>12709</v>
      </c>
      <c r="I4021" s="1">
        <v>0</v>
      </c>
      <c r="J4021" s="1">
        <v>448</v>
      </c>
      <c r="K4021" s="1">
        <v>0</v>
      </c>
      <c r="L4021" s="1"/>
      <c r="M4021" s="1">
        <v>3</v>
      </c>
      <c r="N4021" s="1">
        <v>427.27652999999913</v>
      </c>
      <c r="O4021" s="1">
        <v>0</v>
      </c>
      <c r="P4021" s="1"/>
      <c r="Q4021" s="1">
        <v>0</v>
      </c>
      <c r="R4021" s="1">
        <v>17.076000000000001</v>
      </c>
      <c r="S4021" s="1">
        <v>40.387999999999998</v>
      </c>
      <c r="T4021" s="1">
        <v>0</v>
      </c>
      <c r="U4021" s="1">
        <v>0</v>
      </c>
      <c r="V4021" s="1">
        <v>803</v>
      </c>
      <c r="W4021" s="1">
        <v>0</v>
      </c>
      <c r="X4021" s="1">
        <v>0</v>
      </c>
      <c r="Y4021" s="1">
        <v>4308.71072</v>
      </c>
      <c r="Z4021" s="1">
        <v>0</v>
      </c>
      <c r="AA4021" s="1">
        <v>7601.2039199999999</v>
      </c>
      <c r="AB4021" s="1">
        <v>0</v>
      </c>
      <c r="AC4021" s="1">
        <v>0</v>
      </c>
      <c r="AD4021" s="1">
        <v>2009.07</v>
      </c>
      <c r="AE4021" s="1">
        <v>14632.38037999983</v>
      </c>
      <c r="AF4021" s="1"/>
      <c r="AG4021" s="1">
        <v>287213</v>
      </c>
      <c r="AH4021" s="1">
        <v>2017.3551150743481</v>
      </c>
      <c r="AI4021" s="1">
        <v>0</v>
      </c>
      <c r="AJ4021" s="1">
        <v>590.24398999999994</v>
      </c>
      <c r="AK4021" s="1"/>
      <c r="AL4021" s="1">
        <v>320110.6875</v>
      </c>
      <c r="AM4021" s="1">
        <v>316040.90625</v>
      </c>
      <c r="AN4021" s="1">
        <v>4069.813232421875</v>
      </c>
      <c r="AO4021" t="s">
        <v>16831</v>
      </c>
    </row>
    <row r="4022" spans="1:41" x14ac:dyDescent="0.25">
      <c r="A4022" s="1">
        <v>2020</v>
      </c>
      <c r="B4022" t="s">
        <v>2953</v>
      </c>
      <c r="C4022" t="s">
        <v>7092</v>
      </c>
      <c r="D4022" t="s">
        <v>7224</v>
      </c>
      <c r="E4022" t="s">
        <v>7851</v>
      </c>
      <c r="F4022" t="s">
        <v>9612</v>
      </c>
      <c r="G4022" t="s">
        <v>11794</v>
      </c>
      <c r="H4022" t="s">
        <v>12709</v>
      </c>
      <c r="I4022" s="1">
        <v>349.73486328125</v>
      </c>
      <c r="J4022" s="1">
        <v>4336.4599609375</v>
      </c>
      <c r="K4022" s="1">
        <v>0</v>
      </c>
      <c r="L4022" s="1">
        <v>184.50851440429688</v>
      </c>
      <c r="M4022" s="1">
        <v>27215.515625</v>
      </c>
      <c r="N4022" s="1">
        <v>4528.9599609375</v>
      </c>
      <c r="O4022" s="1">
        <v>494.52923583984375</v>
      </c>
      <c r="P4022" s="1">
        <v>1203.0274658203125</v>
      </c>
      <c r="Q4022" s="1">
        <v>0</v>
      </c>
      <c r="R4022" s="1">
        <v>1451.4908447265625</v>
      </c>
      <c r="S4022" s="1">
        <v>754.9283447265625</v>
      </c>
      <c r="T4022" s="1">
        <v>701.966064453125</v>
      </c>
      <c r="U4022" s="1">
        <v>124.20668029785156</v>
      </c>
      <c r="V4022" s="1">
        <v>3502.603759765625</v>
      </c>
      <c r="W4022" s="1">
        <v>800.21649169921875</v>
      </c>
      <c r="X4022" s="1">
        <v>3733.441162109375</v>
      </c>
      <c r="Y4022" s="1">
        <v>13783.5380859375</v>
      </c>
      <c r="Z4022" s="1">
        <v>871.83740234375</v>
      </c>
      <c r="AA4022" s="1">
        <v>45856.30859375</v>
      </c>
      <c r="AB4022" s="1">
        <v>32.620292663574219</v>
      </c>
      <c r="AC4022" s="1">
        <v>623.2874755859375</v>
      </c>
      <c r="AD4022" s="1">
        <v>3739.38623046875</v>
      </c>
      <c r="AE4022" s="1">
        <v>16663.427734375</v>
      </c>
      <c r="AF4022" s="1">
        <v>346.50399780273438</v>
      </c>
      <c r="AG4022" s="1">
        <v>626922.25</v>
      </c>
      <c r="AH4022" s="1">
        <v>2656.233642578125</v>
      </c>
      <c r="AI4022" s="1">
        <v>2894.93701171875</v>
      </c>
      <c r="AJ4022" s="1">
        <v>1315.6337890625</v>
      </c>
      <c r="AK4022" s="1">
        <v>205.91558837890625</v>
      </c>
      <c r="AL4022" s="1">
        <v>765293.5</v>
      </c>
      <c r="AM4022" s="1">
        <v>722063.75</v>
      </c>
      <c r="AN4022" s="1">
        <v>43229.69140625</v>
      </c>
      <c r="AO4022" t="s">
        <v>16832</v>
      </c>
    </row>
    <row r="4023" spans="1:41" x14ac:dyDescent="0.25">
      <c r="A4023" s="1">
        <v>2020</v>
      </c>
      <c r="B4023" t="s">
        <v>2953</v>
      </c>
      <c r="C4023" t="s">
        <v>7092</v>
      </c>
      <c r="D4023" t="s">
        <v>7224</v>
      </c>
      <c r="E4023" t="s">
        <v>7851</v>
      </c>
      <c r="F4023" t="s">
        <v>9612</v>
      </c>
      <c r="G4023" t="s">
        <v>11795</v>
      </c>
      <c r="H4023" t="s">
        <v>12709</v>
      </c>
      <c r="I4023" s="1">
        <v>343.08447647671233</v>
      </c>
      <c r="J4023" s="1">
        <v>4254</v>
      </c>
      <c r="K4023" s="1">
        <v>0</v>
      </c>
      <c r="L4023" s="1">
        <v>181</v>
      </c>
      <c r="M4023" s="1">
        <v>26698</v>
      </c>
      <c r="N4023" s="1">
        <v>4442.8395000000037</v>
      </c>
      <c r="O4023" s="1">
        <v>485.12553100000002</v>
      </c>
      <c r="P4023" s="1">
        <v>1180.1513600000001</v>
      </c>
      <c r="Q4023" s="1">
        <v>0</v>
      </c>
      <c r="R4023" s="1">
        <v>1423.89</v>
      </c>
      <c r="S4023" s="1">
        <v>740.57300000000009</v>
      </c>
      <c r="T4023" s="1">
        <v>688.61783000000003</v>
      </c>
      <c r="U4023" s="1">
        <v>121.84483</v>
      </c>
      <c r="V4023" s="1">
        <v>3436</v>
      </c>
      <c r="W4023" s="1">
        <v>785</v>
      </c>
      <c r="X4023" s="1">
        <v>3662.4479999999999</v>
      </c>
      <c r="Y4023" s="1">
        <v>13521.437190000001</v>
      </c>
      <c r="Z4023" s="1">
        <v>855.25900000000001</v>
      </c>
      <c r="AA4023" s="1">
        <v>44984.326539999987</v>
      </c>
      <c r="AB4023" s="1">
        <v>32</v>
      </c>
      <c r="AC4023" s="1">
        <v>611.4353797759137</v>
      </c>
      <c r="AD4023" s="1">
        <v>3668.28</v>
      </c>
      <c r="AE4023" s="1">
        <v>16346.56541999983</v>
      </c>
      <c r="AF4023" s="1">
        <v>339.91505000000001</v>
      </c>
      <c r="AG4023" s="1">
        <v>615001</v>
      </c>
      <c r="AH4023" s="1">
        <v>2605.7240633708661</v>
      </c>
      <c r="AI4023" s="1">
        <v>2839.888248490628</v>
      </c>
      <c r="AJ4023" s="1">
        <v>1290.6163899999999</v>
      </c>
      <c r="AK4023" s="1">
        <v>202</v>
      </c>
      <c r="AL4023" s="1">
        <v>750741.0625</v>
      </c>
      <c r="AM4023" s="1">
        <v>708333.375</v>
      </c>
      <c r="AN4023" s="1">
        <v>42407.65234375</v>
      </c>
      <c r="AO4023" t="s">
        <v>16833</v>
      </c>
    </row>
    <row r="4024" spans="1:41" x14ac:dyDescent="0.25">
      <c r="A4024" s="1">
        <v>2020</v>
      </c>
      <c r="B4024" t="s">
        <v>2953</v>
      </c>
      <c r="C4024" t="s">
        <v>7092</v>
      </c>
      <c r="D4024" t="s">
        <v>7224</v>
      </c>
      <c r="E4024" t="s">
        <v>7851</v>
      </c>
      <c r="F4024" t="s">
        <v>9613</v>
      </c>
      <c r="G4024" t="s">
        <v>11796</v>
      </c>
      <c r="H4024" t="s">
        <v>12709</v>
      </c>
      <c r="I4024" s="1">
        <v>349.73486328125</v>
      </c>
      <c r="J4024" s="1">
        <v>4301.80078125</v>
      </c>
      <c r="K4024" s="1">
        <v>0</v>
      </c>
      <c r="L4024" s="1">
        <v>184.50851440429688</v>
      </c>
      <c r="M4024" s="1">
        <v>27215.515625</v>
      </c>
      <c r="N4024" s="1">
        <v>4528.9599609375</v>
      </c>
      <c r="O4024" s="1">
        <v>494.52923583984375</v>
      </c>
      <c r="P4024" s="1">
        <v>1203.0274658203125</v>
      </c>
      <c r="Q4024" s="1">
        <v>0</v>
      </c>
      <c r="R4024" s="1">
        <v>1451.4908447265625</v>
      </c>
      <c r="S4024" s="1">
        <v>754.9283447265625</v>
      </c>
      <c r="T4024" s="1">
        <v>701.966064453125</v>
      </c>
      <c r="U4024" s="1">
        <v>124.20668029785156</v>
      </c>
      <c r="V4024" s="1">
        <v>3502.603759765625</v>
      </c>
      <c r="W4024" s="1">
        <v>-9.1744565963745117</v>
      </c>
      <c r="X4024" s="1">
        <v>3733.441162109375</v>
      </c>
      <c r="Y4024" s="1">
        <v>12831.43359375</v>
      </c>
      <c r="Z4024" s="1">
        <v>871.83740234375</v>
      </c>
      <c r="AA4024" s="1">
        <v>45852.53125</v>
      </c>
      <c r="AB4024" s="1">
        <v>32.620292663574219</v>
      </c>
      <c r="AC4024" s="1">
        <v>623.2874755859375</v>
      </c>
      <c r="AD4024" s="1">
        <v>3739.38623046875</v>
      </c>
      <c r="AE4024" s="1">
        <v>16663.427734375</v>
      </c>
      <c r="AF4024" s="1">
        <v>346.50399780273438</v>
      </c>
      <c r="AG4024" s="1">
        <v>626818.25</v>
      </c>
      <c r="AH4024" s="1">
        <v>2647.214111328125</v>
      </c>
      <c r="AI4024" s="1">
        <v>1562.5555419921875</v>
      </c>
      <c r="AJ4024" s="1">
        <v>1315.6337890625</v>
      </c>
      <c r="AK4024" s="1">
        <v>205.91558837890625</v>
      </c>
      <c r="AL4024" s="1">
        <v>762048.125</v>
      </c>
      <c r="AM4024" s="1">
        <v>720969.25</v>
      </c>
      <c r="AN4024" s="1">
        <v>41078.8984375</v>
      </c>
      <c r="AO4024" t="s">
        <v>16834</v>
      </c>
    </row>
    <row r="4025" spans="1:41" x14ac:dyDescent="0.25">
      <c r="A4025" s="1">
        <v>2020</v>
      </c>
      <c r="B4025" t="s">
        <v>2953</v>
      </c>
      <c r="C4025" t="s">
        <v>7092</v>
      </c>
      <c r="D4025" t="s">
        <v>7224</v>
      </c>
      <c r="E4025" t="s">
        <v>7851</v>
      </c>
      <c r="F4025" t="s">
        <v>9613</v>
      </c>
      <c r="G4025" t="s">
        <v>11797</v>
      </c>
      <c r="H4025" t="s">
        <v>12709</v>
      </c>
      <c r="I4025" s="1">
        <v>343.08447647671233</v>
      </c>
      <c r="J4025" s="1">
        <v>4220</v>
      </c>
      <c r="K4025" s="1">
        <v>0</v>
      </c>
      <c r="L4025" s="1">
        <v>181</v>
      </c>
      <c r="M4025" s="1">
        <v>26698</v>
      </c>
      <c r="N4025" s="1">
        <v>4442.8395000000037</v>
      </c>
      <c r="O4025" s="1">
        <v>485.12553100000002</v>
      </c>
      <c r="P4025" s="1">
        <v>1180.1513600000001</v>
      </c>
      <c r="Q4025" s="1">
        <v>0</v>
      </c>
      <c r="R4025" s="1">
        <v>1423.89</v>
      </c>
      <c r="S4025" s="1">
        <v>740.57300000000009</v>
      </c>
      <c r="T4025" s="1">
        <v>688.61783000000003</v>
      </c>
      <c r="U4025" s="1">
        <v>121.84483</v>
      </c>
      <c r="V4025" s="1">
        <v>3436</v>
      </c>
      <c r="W4025" s="1">
        <v>-9</v>
      </c>
      <c r="X4025" s="1">
        <v>3662.4479999999999</v>
      </c>
      <c r="Y4025" s="1">
        <v>12587.437190000001</v>
      </c>
      <c r="Z4025" s="1">
        <v>855.25900000000001</v>
      </c>
      <c r="AA4025" s="1">
        <v>44980.623539999993</v>
      </c>
      <c r="AB4025" s="1">
        <v>32</v>
      </c>
      <c r="AC4025" s="1">
        <v>611.4353797759137</v>
      </c>
      <c r="AD4025" s="1">
        <v>3668.28</v>
      </c>
      <c r="AE4025" s="1">
        <v>16346.56541999983</v>
      </c>
      <c r="AF4025" s="1">
        <v>339.91505000000001</v>
      </c>
      <c r="AG4025" s="1">
        <v>614899</v>
      </c>
      <c r="AH4025" s="1">
        <v>2596.8760633708662</v>
      </c>
      <c r="AI4025" s="1">
        <v>1532.8428237636281</v>
      </c>
      <c r="AJ4025" s="1">
        <v>1290.6163899999999</v>
      </c>
      <c r="AK4025" s="1">
        <v>202</v>
      </c>
      <c r="AL4025" s="1">
        <v>747557.375</v>
      </c>
      <c r="AM4025" s="1">
        <v>707259.6875</v>
      </c>
      <c r="AN4025" s="1">
        <v>40297.76171875</v>
      </c>
      <c r="AO4025" t="s">
        <v>16835</v>
      </c>
    </row>
    <row r="4026" spans="1:41" x14ac:dyDescent="0.25">
      <c r="A4026" s="1">
        <v>2020</v>
      </c>
      <c r="B4026" t="s">
        <v>2953</v>
      </c>
      <c r="C4026" t="s">
        <v>7092</v>
      </c>
      <c r="D4026" t="s">
        <v>7224</v>
      </c>
      <c r="E4026" t="s">
        <v>7851</v>
      </c>
      <c r="F4026" t="s">
        <v>9614</v>
      </c>
      <c r="G4026" t="s">
        <v>11798</v>
      </c>
      <c r="H4026" t="s">
        <v>12709</v>
      </c>
      <c r="I4026" s="1">
        <v>126.84959411621094</v>
      </c>
      <c r="J4026" s="1">
        <v>556.583740234375</v>
      </c>
      <c r="K4026" s="1">
        <v>0</v>
      </c>
      <c r="L4026" s="1"/>
      <c r="M4026" s="1">
        <v>20493.697265625</v>
      </c>
      <c r="N4026" s="1">
        <v>2651.488037109375</v>
      </c>
      <c r="O4026" s="1">
        <v>0</v>
      </c>
      <c r="P4026" s="1"/>
      <c r="Q4026" s="1">
        <v>0</v>
      </c>
      <c r="R4026" s="1">
        <v>321.83688354492188</v>
      </c>
      <c r="S4026" s="1">
        <v>259.5137939453125</v>
      </c>
      <c r="T4026" s="1">
        <v>0</v>
      </c>
      <c r="U4026" s="1">
        <v>0</v>
      </c>
      <c r="V4026" s="1">
        <v>40.775363922119141</v>
      </c>
      <c r="W4026" s="1">
        <v>545.3704833984375</v>
      </c>
      <c r="X4026" s="1">
        <v>3452.26953125</v>
      </c>
      <c r="Y4026" s="1">
        <v>3406.1357421875</v>
      </c>
      <c r="Z4026" s="1">
        <v>678.67431640625</v>
      </c>
      <c r="AA4026" s="1">
        <v>14471.02734375</v>
      </c>
      <c r="AB4026" s="1">
        <v>0</v>
      </c>
      <c r="AC4026" s="1">
        <v>19.383876800537109</v>
      </c>
      <c r="AD4026" s="1">
        <v>731.89739990234375</v>
      </c>
      <c r="AE4026" s="1">
        <v>1513.7396240234375</v>
      </c>
      <c r="AF4026" s="1">
        <v>57.736782073974609</v>
      </c>
      <c r="AG4026" s="1">
        <v>13238.7412109375</v>
      </c>
      <c r="AH4026" s="1">
        <v>10.375274658203125</v>
      </c>
      <c r="AI4026" s="1">
        <v>0</v>
      </c>
      <c r="AJ4026" s="1">
        <v>91.617324829101563</v>
      </c>
      <c r="AK4026" s="1"/>
      <c r="AL4026" s="1">
        <v>62667.7109375</v>
      </c>
      <c r="AM4026" s="1">
        <v>37174.58984375</v>
      </c>
      <c r="AN4026" s="1">
        <v>25493.123046875</v>
      </c>
      <c r="AO4026" t="s">
        <v>16836</v>
      </c>
    </row>
    <row r="4027" spans="1:41" x14ac:dyDescent="0.25">
      <c r="A4027" s="1">
        <v>2020</v>
      </c>
      <c r="B4027" t="s">
        <v>2953</v>
      </c>
      <c r="C4027" t="s">
        <v>7092</v>
      </c>
      <c r="D4027" t="s">
        <v>7224</v>
      </c>
      <c r="E4027" t="s">
        <v>7851</v>
      </c>
      <c r="F4027" t="s">
        <v>9614</v>
      </c>
      <c r="G4027" t="s">
        <v>11799</v>
      </c>
      <c r="H4027" t="s">
        <v>12709</v>
      </c>
      <c r="I4027" s="1">
        <v>124.4374865062164</v>
      </c>
      <c r="J4027" s="1">
        <v>546</v>
      </c>
      <c r="K4027" s="1">
        <v>0</v>
      </c>
      <c r="L4027" s="1"/>
      <c r="M4027" s="1">
        <v>20104</v>
      </c>
      <c r="N4027" s="1">
        <v>2601.068590000004</v>
      </c>
      <c r="O4027" s="1">
        <v>0</v>
      </c>
      <c r="P4027" s="1"/>
      <c r="Q4027" s="1">
        <v>0</v>
      </c>
      <c r="R4027" s="1">
        <v>315.71699999999998</v>
      </c>
      <c r="S4027" s="1">
        <v>254.57900000000001</v>
      </c>
      <c r="T4027" s="1">
        <v>0</v>
      </c>
      <c r="U4027" s="1">
        <v>0</v>
      </c>
      <c r="V4027" s="1">
        <v>40</v>
      </c>
      <c r="W4027" s="1">
        <v>535</v>
      </c>
      <c r="X4027" s="1">
        <v>3386.623</v>
      </c>
      <c r="Y4027" s="1">
        <v>3341.3664399999998</v>
      </c>
      <c r="Z4027" s="1">
        <v>665.76900000000001</v>
      </c>
      <c r="AA4027" s="1">
        <v>14195.85385</v>
      </c>
      <c r="AB4027" s="1">
        <v>0</v>
      </c>
      <c r="AC4027" s="1">
        <v>19.015281999999999</v>
      </c>
      <c r="AD4027" s="1">
        <v>717.98</v>
      </c>
      <c r="AE4027" s="1">
        <v>1484.955120000001</v>
      </c>
      <c r="AF4027" s="1">
        <v>56.638890000000004</v>
      </c>
      <c r="AG4027" s="1">
        <v>12987</v>
      </c>
      <c r="AH4027" s="1">
        <v>10.17798366655734</v>
      </c>
      <c r="AI4027" s="1">
        <v>0</v>
      </c>
      <c r="AJ4027" s="1">
        <v>89.875180000000015</v>
      </c>
      <c r="AK4027" s="1"/>
      <c r="AL4027" s="1">
        <v>61476.0625</v>
      </c>
      <c r="AM4027" s="1">
        <v>36467.6953125</v>
      </c>
      <c r="AN4027" s="1">
        <v>25008.359375</v>
      </c>
      <c r="AO4027" t="s">
        <v>16837</v>
      </c>
    </row>
    <row r="4028" spans="1:41" x14ac:dyDescent="0.25">
      <c r="A4028" s="1">
        <v>2020</v>
      </c>
      <c r="B4028" t="s">
        <v>2954</v>
      </c>
      <c r="C4028" t="s">
        <v>7093</v>
      </c>
      <c r="D4028" t="s">
        <v>7225</v>
      </c>
      <c r="E4028" t="s">
        <v>7852</v>
      </c>
      <c r="F4028" t="s">
        <v>9615</v>
      </c>
      <c r="G4028" t="s">
        <v>11800</v>
      </c>
      <c r="H4028" t="s">
        <v>12710</v>
      </c>
      <c r="I4028" s="1">
        <v>896.63136286634028</v>
      </c>
      <c r="J4028" s="1">
        <v>1381.0028815133171</v>
      </c>
      <c r="K4028" s="1">
        <v>53.6</v>
      </c>
      <c r="L4028" s="1">
        <v>112</v>
      </c>
      <c r="M4028" s="1">
        <v>614</v>
      </c>
      <c r="N4028" s="1">
        <v>633.41557163440291</v>
      </c>
      <c r="O4028" s="1">
        <v>314.5</v>
      </c>
      <c r="P4028" s="1">
        <v>450</v>
      </c>
      <c r="Q4028" s="1">
        <v>276.16860236155168</v>
      </c>
      <c r="R4028" s="1">
        <v>637</v>
      </c>
      <c r="S4028" s="1">
        <v>667.91105223880595</v>
      </c>
      <c r="T4028" s="1">
        <v>395.3</v>
      </c>
      <c r="U4028" s="1">
        <v>141.49929520000001</v>
      </c>
      <c r="V4028" s="1">
        <v>656.92299578044242</v>
      </c>
      <c r="W4028" s="1">
        <v>298</v>
      </c>
      <c r="X4028" s="1">
        <v>1162.9641837920001</v>
      </c>
      <c r="Y4028" s="1">
        <v>3336</v>
      </c>
      <c r="Z4028" s="1">
        <v>454</v>
      </c>
      <c r="AA4028" s="1">
        <v>5185.2710954092308</v>
      </c>
      <c r="AB4028" s="1">
        <v>79</v>
      </c>
      <c r="AC4028" s="1">
        <v>444.91672084123587</v>
      </c>
      <c r="AD4028" s="1">
        <v>740.17071774999988</v>
      </c>
      <c r="AE4028" s="1">
        <v>358</v>
      </c>
      <c r="AF4028" s="1">
        <v>1654</v>
      </c>
      <c r="AG4028" s="1">
        <v>8680</v>
      </c>
      <c r="AH4028" s="1">
        <v>1232</v>
      </c>
      <c r="AI4028" s="1">
        <v>420.36270674999992</v>
      </c>
      <c r="AJ4028" s="1">
        <v>2418.2330745789468</v>
      </c>
      <c r="AK4028" s="1">
        <v>261.70349888291958</v>
      </c>
      <c r="AL4028" s="1">
        <v>33954.57421875</v>
      </c>
      <c r="AM4028" s="1">
        <v>27715.060546875</v>
      </c>
      <c r="AN4028" s="1">
        <v>6239.51220703125</v>
      </c>
      <c r="AO4028" t="s">
        <v>16838</v>
      </c>
    </row>
    <row r="4029" spans="1:41" x14ac:dyDescent="0.25">
      <c r="A4029" s="1">
        <v>2020</v>
      </c>
      <c r="B4029" t="s">
        <v>2955</v>
      </c>
      <c r="C4029" t="s">
        <v>7093</v>
      </c>
      <c r="D4029" t="s">
        <v>7225</v>
      </c>
      <c r="E4029" t="s">
        <v>7852</v>
      </c>
      <c r="F4029" t="s">
        <v>9615</v>
      </c>
      <c r="G4029" t="s">
        <v>11800</v>
      </c>
      <c r="H4029" t="s">
        <v>12710</v>
      </c>
      <c r="I4029" s="1">
        <v>832.11483321868729</v>
      </c>
      <c r="J4029" s="1">
        <v>1430.7531830329999</v>
      </c>
      <c r="K4029" s="1">
        <v>54.3</v>
      </c>
      <c r="L4029" s="1">
        <v>116</v>
      </c>
      <c r="M4029" s="1">
        <v>624.20000000000005</v>
      </c>
      <c r="N4029" s="1">
        <v>654.43728599999997</v>
      </c>
      <c r="O4029" s="1">
        <v>310.60000000000002</v>
      </c>
      <c r="P4029" s="1">
        <v>448</v>
      </c>
      <c r="Q4029" s="1">
        <v>264.199119</v>
      </c>
      <c r="R4029" s="1">
        <v>567.23</v>
      </c>
      <c r="S4029" s="1">
        <v>655.01505107947014</v>
      </c>
      <c r="T4029" s="1">
        <v>411.33</v>
      </c>
      <c r="U4029" s="1">
        <v>145.423</v>
      </c>
      <c r="V4029" s="1">
        <v>656.31</v>
      </c>
      <c r="W4029" s="1">
        <v>276.25200000000001</v>
      </c>
      <c r="X4029" s="1">
        <v>1131.761979377367</v>
      </c>
      <c r="Y4029" s="1">
        <v>3318.969575757576</v>
      </c>
      <c r="Z4029" s="1">
        <v>428</v>
      </c>
      <c r="AA4029" s="1">
        <v>5141.7030000000004</v>
      </c>
      <c r="AB4029" s="1">
        <v>82</v>
      </c>
      <c r="AC4029" s="1">
        <v>414.726</v>
      </c>
      <c r="AD4029" s="1">
        <v>786.47977382341776</v>
      </c>
      <c r="AE4029" s="1">
        <v>350</v>
      </c>
      <c r="AF4029" s="1">
        <v>1703</v>
      </c>
      <c r="AG4029" s="1">
        <v>8767.0440704746197</v>
      </c>
      <c r="AH4029" s="1">
        <v>1315</v>
      </c>
      <c r="AI4029" s="1">
        <v>419.7</v>
      </c>
      <c r="AJ4029" s="1">
        <v>2391</v>
      </c>
      <c r="AK4029" s="1">
        <v>252.54217399999999</v>
      </c>
      <c r="AL4029" s="1">
        <v>33948.09375</v>
      </c>
      <c r="AM4029" s="1">
        <v>27628.91015625</v>
      </c>
      <c r="AN4029" s="1">
        <v>6319.18115234375</v>
      </c>
      <c r="AO4029" t="s">
        <v>16839</v>
      </c>
    </row>
    <row r="4030" spans="1:41" x14ac:dyDescent="0.25">
      <c r="A4030" s="1">
        <v>2020</v>
      </c>
      <c r="B4030" t="s">
        <v>2956</v>
      </c>
      <c r="C4030" t="s">
        <v>7093</v>
      </c>
      <c r="D4030" t="s">
        <v>7225</v>
      </c>
      <c r="E4030" t="s">
        <v>7852</v>
      </c>
      <c r="F4030" t="s">
        <v>9615</v>
      </c>
      <c r="G4030" t="s">
        <v>11800</v>
      </c>
      <c r="H4030" t="s">
        <v>12710</v>
      </c>
      <c r="I4030" s="1">
        <v>896.794028069722</v>
      </c>
      <c r="J4030" s="1">
        <v>1390.0710166748679</v>
      </c>
      <c r="K4030" s="1">
        <v>57</v>
      </c>
      <c r="L4030" s="1">
        <v>113</v>
      </c>
      <c r="M4030" s="1">
        <v>627.2635546235</v>
      </c>
      <c r="N4030" s="1">
        <v>743.16601156870058</v>
      </c>
      <c r="O4030" s="1">
        <v>315.5</v>
      </c>
      <c r="P4030" s="1">
        <v>445</v>
      </c>
      <c r="Q4030" s="1">
        <v>274.73021701062493</v>
      </c>
      <c r="R4030" s="1">
        <v>542.5</v>
      </c>
      <c r="S4030" s="1">
        <v>735.06430634233857</v>
      </c>
      <c r="T4030" s="1">
        <v>398</v>
      </c>
      <c r="U4030" s="1">
        <v>138.729894742</v>
      </c>
      <c r="V4030" s="1">
        <v>658.00000000000011</v>
      </c>
      <c r="W4030" s="1">
        <v>301</v>
      </c>
      <c r="X4030" s="1">
        <v>1109</v>
      </c>
      <c r="Y4030" s="1">
        <v>3422.2682553333339</v>
      </c>
      <c r="Z4030" s="1">
        <v>467.9844517389057</v>
      </c>
      <c r="AA4030" s="1">
        <v>5438.9660070030368</v>
      </c>
      <c r="AB4030" s="1">
        <v>79.729468829999988</v>
      </c>
      <c r="AC4030" s="1">
        <v>394.71979173232933</v>
      </c>
      <c r="AD4030" s="1">
        <v>783.72759136374975</v>
      </c>
      <c r="AE4030" s="1">
        <v>375</v>
      </c>
      <c r="AF4030" s="1">
        <v>1978.3238752805539</v>
      </c>
      <c r="AG4030" s="1">
        <v>8812.3086547550647</v>
      </c>
      <c r="AH4030" s="1">
        <v>1231.9278097127681</v>
      </c>
      <c r="AI4030" s="1">
        <v>420.29996604749988</v>
      </c>
      <c r="AJ4030" s="1">
        <v>2478.5343799715279</v>
      </c>
      <c r="AK4030" s="1">
        <v>282.81795292492791</v>
      </c>
      <c r="AL4030" s="1">
        <v>34911.4296875</v>
      </c>
      <c r="AM4030" s="1">
        <v>28570.09765625</v>
      </c>
      <c r="AN4030" s="1">
        <v>6341.33056640625</v>
      </c>
      <c r="AO4030" t="s">
        <v>16840</v>
      </c>
    </row>
    <row r="4031" spans="1:41" x14ac:dyDescent="0.25">
      <c r="A4031" s="1">
        <v>2020</v>
      </c>
      <c r="B4031" t="s">
        <v>2957</v>
      </c>
      <c r="C4031" t="s">
        <v>7093</v>
      </c>
      <c r="D4031" t="s">
        <v>7225</v>
      </c>
      <c r="E4031" t="s">
        <v>7852</v>
      </c>
      <c r="F4031" t="s">
        <v>9615</v>
      </c>
      <c r="G4031" t="s">
        <v>11800</v>
      </c>
      <c r="H4031" t="s">
        <v>12710</v>
      </c>
      <c r="I4031" s="1">
        <v>823</v>
      </c>
      <c r="J4031" s="1">
        <v>1430.029970689186</v>
      </c>
      <c r="K4031" s="1">
        <v>54.3</v>
      </c>
      <c r="L4031" s="1">
        <v>116</v>
      </c>
      <c r="M4031" s="1">
        <v>628.5</v>
      </c>
      <c r="N4031" s="1">
        <v>620</v>
      </c>
      <c r="O4031" s="1">
        <v>310.60000000000002</v>
      </c>
      <c r="P4031" s="1">
        <v>444.68</v>
      </c>
      <c r="Q4031" s="1">
        <v>262.09018500000002</v>
      </c>
      <c r="R4031" s="1">
        <v>567.57800778835917</v>
      </c>
      <c r="S4031" s="1">
        <v>658</v>
      </c>
      <c r="T4031" s="1">
        <v>403</v>
      </c>
      <c r="U4031" s="1">
        <v>148.435</v>
      </c>
      <c r="V4031" s="1">
        <v>674</v>
      </c>
      <c r="W4031" s="1">
        <v>270.2</v>
      </c>
      <c r="X4031" s="1">
        <v>1162.9641837920001</v>
      </c>
      <c r="Y4031" s="1">
        <v>3347.8550909090909</v>
      </c>
      <c r="Z4031" s="1">
        <v>440</v>
      </c>
      <c r="AA4031" s="1">
        <v>5237.4840234506028</v>
      </c>
      <c r="AB4031" s="1">
        <v>82</v>
      </c>
      <c r="AC4031" s="1">
        <v>431.23935521934538</v>
      </c>
      <c r="AD4031" s="1">
        <v>808.09402285499993</v>
      </c>
      <c r="AE4031" s="1">
        <v>363</v>
      </c>
      <c r="AF4031" s="1">
        <v>1704</v>
      </c>
      <c r="AG4031" s="1">
        <v>8764</v>
      </c>
      <c r="AH4031" s="1">
        <v>1328</v>
      </c>
      <c r="AI4031" s="1">
        <v>493.6</v>
      </c>
      <c r="AJ4031" s="1">
        <v>2423.478260869565</v>
      </c>
      <c r="AK4031" s="1">
        <v>253.51105814032201</v>
      </c>
      <c r="AL4031" s="1">
        <v>34249.640625</v>
      </c>
      <c r="AM4031" s="1">
        <v>27796.869140625</v>
      </c>
      <c r="AN4031" s="1">
        <v>6452.76953125</v>
      </c>
      <c r="AO4031" t="s">
        <v>16841</v>
      </c>
    </row>
    <row r="4032" spans="1:41" x14ac:dyDescent="0.25">
      <c r="A4032" s="1">
        <v>2020</v>
      </c>
      <c r="B4032" t="s">
        <v>2958</v>
      </c>
      <c r="C4032" t="s">
        <v>7093</v>
      </c>
      <c r="D4032" t="s">
        <v>7225</v>
      </c>
      <c r="E4032" t="s">
        <v>7852</v>
      </c>
      <c r="F4032" t="s">
        <v>9615</v>
      </c>
      <c r="G4032" t="s">
        <v>11800</v>
      </c>
      <c r="H4032" t="s">
        <v>12710</v>
      </c>
      <c r="I4032" s="1">
        <v>896.47553194488364</v>
      </c>
      <c r="J4032" s="1">
        <v>1443</v>
      </c>
      <c r="K4032" s="1">
        <v>53.7</v>
      </c>
      <c r="L4032" s="1">
        <v>113</v>
      </c>
      <c r="M4032" s="1">
        <v>620.45612866440001</v>
      </c>
      <c r="N4032" s="1">
        <v>646.9947496989638</v>
      </c>
      <c r="O4032" s="1">
        <v>310.60000000000002</v>
      </c>
      <c r="P4032" s="1">
        <v>433</v>
      </c>
      <c r="Q4032" s="1">
        <v>275.45431217422492</v>
      </c>
      <c r="R4032" s="1">
        <v>574</v>
      </c>
      <c r="S4032" s="1">
        <v>660.76296397606041</v>
      </c>
      <c r="T4032" s="1">
        <v>394</v>
      </c>
      <c r="U4032" s="1">
        <v>142.41847999999999</v>
      </c>
      <c r="V4032" s="1">
        <v>677</v>
      </c>
      <c r="W4032" s="1">
        <v>270.2</v>
      </c>
      <c r="X4032" s="1">
        <v>1162.9641837920001</v>
      </c>
      <c r="Y4032" s="1">
        <v>3401.7857909090908</v>
      </c>
      <c r="Z4032" s="1">
        <v>458</v>
      </c>
      <c r="AA4032" s="1">
        <v>5208.4467370950324</v>
      </c>
      <c r="AB4032" s="1">
        <v>82</v>
      </c>
      <c r="AC4032" s="1">
        <v>417.17379599999992</v>
      </c>
      <c r="AD4032" s="1">
        <v>773.71424999999999</v>
      </c>
      <c r="AE4032" s="1">
        <v>420</v>
      </c>
      <c r="AF4032" s="1">
        <v>1668</v>
      </c>
      <c r="AG4032" s="1">
        <v>8732</v>
      </c>
      <c r="AH4032" s="1">
        <v>1259</v>
      </c>
      <c r="AI4032" s="1">
        <v>420.36270674999992</v>
      </c>
      <c r="AJ4032" s="1">
        <v>2418.2330745789468</v>
      </c>
      <c r="AK4032" s="1">
        <v>251.92682232650839</v>
      </c>
      <c r="AL4032" s="1">
        <v>34184.671875</v>
      </c>
      <c r="AM4032" s="1">
        <v>27924.982421875</v>
      </c>
      <c r="AN4032" s="1">
        <v>6259.68701171875</v>
      </c>
      <c r="AO4032" t="s">
        <v>16842</v>
      </c>
    </row>
    <row r="4033" spans="1:41" x14ac:dyDescent="0.25">
      <c r="A4033" s="1">
        <v>2020</v>
      </c>
      <c r="B4033" t="s">
        <v>2959</v>
      </c>
      <c r="C4033" t="s">
        <v>7093</v>
      </c>
      <c r="D4033" t="s">
        <v>7225</v>
      </c>
      <c r="E4033" t="s">
        <v>7852</v>
      </c>
      <c r="F4033" t="s">
        <v>9615</v>
      </c>
      <c r="G4033" t="s">
        <v>11800</v>
      </c>
      <c r="H4033" t="s">
        <v>12710</v>
      </c>
      <c r="I4033" s="1">
        <v>859.51509342147892</v>
      </c>
      <c r="J4033" s="1">
        <v>1382.9788177242719</v>
      </c>
      <c r="K4033" s="1">
        <v>58.7</v>
      </c>
      <c r="L4033" s="1">
        <v>113</v>
      </c>
      <c r="M4033" s="1">
        <v>718</v>
      </c>
      <c r="N4033" s="1">
        <v>670</v>
      </c>
      <c r="O4033" s="1">
        <v>314.88315475175142</v>
      </c>
      <c r="P4033" s="1">
        <v>448</v>
      </c>
      <c r="Q4033" s="1">
        <v>281.29306006449781</v>
      </c>
      <c r="R4033" s="1">
        <v>537.23278974999994</v>
      </c>
      <c r="S4033" s="1">
        <v>730</v>
      </c>
      <c r="T4033" s="1">
        <v>404.08150536098782</v>
      </c>
      <c r="U4033" s="1">
        <v>148.7578053213721</v>
      </c>
      <c r="V4033" s="1">
        <v>659</v>
      </c>
      <c r="W4033" s="1">
        <v>300.84789200000012</v>
      </c>
      <c r="X4033" s="1">
        <v>1104</v>
      </c>
      <c r="Y4033" s="1">
        <v>3424.36</v>
      </c>
      <c r="Z4033" s="1">
        <v>471.3</v>
      </c>
      <c r="AA4033" s="1">
        <v>5107.3494265477266</v>
      </c>
      <c r="AB4033" s="1">
        <v>78.932174141699988</v>
      </c>
      <c r="AC4033" s="1">
        <v>365.23047438342309</v>
      </c>
      <c r="AD4033" s="1">
        <v>775</v>
      </c>
      <c r="AE4033" s="1">
        <v>387</v>
      </c>
      <c r="AF4033" s="1">
        <v>2073.4596463261441</v>
      </c>
      <c r="AG4033" s="1">
        <v>8812.2999999999993</v>
      </c>
      <c r="AH4033" s="1">
        <v>1279.2429455257411</v>
      </c>
      <c r="AI4033" s="1">
        <v>399.07269503499992</v>
      </c>
      <c r="AJ4033" s="1">
        <v>2240.5587853619832</v>
      </c>
      <c r="AK4033" s="1">
        <v>317.13675515467509</v>
      </c>
      <c r="AL4033" s="1">
        <v>34461.23046875</v>
      </c>
      <c r="AM4033" s="1">
        <v>27981.3359375</v>
      </c>
      <c r="AN4033" s="1">
        <v>6479.89697265625</v>
      </c>
      <c r="AO4033" t="s">
        <v>16843</v>
      </c>
    </row>
    <row r="4034" spans="1:41" x14ac:dyDescent="0.25">
      <c r="A4034" s="1">
        <v>2020</v>
      </c>
      <c r="B4034" t="s">
        <v>2960</v>
      </c>
      <c r="C4034" t="s">
        <v>7093</v>
      </c>
      <c r="D4034" t="s">
        <v>7225</v>
      </c>
      <c r="E4034" t="s">
        <v>7852</v>
      </c>
      <c r="F4034" t="s">
        <v>9616</v>
      </c>
      <c r="G4034" t="s">
        <v>11800</v>
      </c>
      <c r="H4034" t="s">
        <v>12711</v>
      </c>
      <c r="I4034" s="1">
        <v>0.66985496994003246</v>
      </c>
      <c r="J4034" s="1">
        <v>0.55200000000000016</v>
      </c>
      <c r="K4034" s="1">
        <v>0.61385370896872582</v>
      </c>
      <c r="L4034" s="1">
        <v>0.61426397042835401</v>
      </c>
      <c r="M4034" s="1">
        <v>0.50098950947322141</v>
      </c>
      <c r="N4034" s="1">
        <v>0.45221145732854079</v>
      </c>
      <c r="O4034" s="1">
        <v>0.53755196619641521</v>
      </c>
      <c r="P4034" s="1">
        <v>0.50296125502961253</v>
      </c>
      <c r="Q4034" s="1">
        <v>0.48542111257482312</v>
      </c>
      <c r="R4034" s="1">
        <v>0.70147130205252572</v>
      </c>
      <c r="S4034" s="1">
        <v>0.69205319996454229</v>
      </c>
      <c r="T4034" s="1">
        <v>0.63102486047691531</v>
      </c>
      <c r="U4034" s="1">
        <v>0.47557795721063528</v>
      </c>
      <c r="V4034" s="1">
        <v>0.62909677764775185</v>
      </c>
      <c r="W4034" s="1">
        <v>0.55420533215495649</v>
      </c>
      <c r="X4034" s="1">
        <v>0.67881058185512988</v>
      </c>
      <c r="Y4034" s="1">
        <v>0.61089897132343929</v>
      </c>
      <c r="Z4034" s="1">
        <v>0.7418322738315738</v>
      </c>
      <c r="AA4034" s="1">
        <v>0.6541406750321821</v>
      </c>
      <c r="AB4034" s="1">
        <v>0.65271677753907908</v>
      </c>
      <c r="AC4034" s="1">
        <v>0.66622924805671913</v>
      </c>
      <c r="AD4034" s="1">
        <v>0.64746123957255697</v>
      </c>
      <c r="AE4034" s="1">
        <v>0.60893626142364421</v>
      </c>
      <c r="AF4034" s="1">
        <v>0.6522266258813505</v>
      </c>
      <c r="AG4034" s="1">
        <v>0.5449465371725033</v>
      </c>
      <c r="AH4034" s="1">
        <v>0.53370409300198773</v>
      </c>
      <c r="AI4034" s="1">
        <v>0.62059635172091365</v>
      </c>
      <c r="AJ4034" s="1">
        <v>0.50888078167018325</v>
      </c>
      <c r="AK4034" s="1">
        <v>0.65853281200537728</v>
      </c>
      <c r="AL4034" s="1">
        <v>0.59973961114883423</v>
      </c>
      <c r="AM4034" s="1">
        <v>0.59240877628326416</v>
      </c>
      <c r="AN4034" s="1">
        <v>0.61012506484985352</v>
      </c>
      <c r="AO4034" t="s">
        <v>16844</v>
      </c>
    </row>
    <row r="4035" spans="1:41" x14ac:dyDescent="0.25">
      <c r="A4035" s="1">
        <v>2020</v>
      </c>
      <c r="B4035" t="s">
        <v>2961</v>
      </c>
      <c r="C4035" t="s">
        <v>7093</v>
      </c>
      <c r="D4035" t="s">
        <v>7225</v>
      </c>
      <c r="E4035" t="s">
        <v>7852</v>
      </c>
      <c r="F4035" t="s">
        <v>9616</v>
      </c>
      <c r="G4035" t="s">
        <v>11800</v>
      </c>
      <c r="H4035" t="s">
        <v>12711</v>
      </c>
      <c r="I4035" s="1">
        <v>0.64580381142941401</v>
      </c>
      <c r="J4035" s="1">
        <v>0.55400000000000005</v>
      </c>
      <c r="K4035" s="1">
        <v>0.62045492981566042</v>
      </c>
      <c r="L4035" s="1">
        <v>0.59444900364034248</v>
      </c>
      <c r="M4035" s="1">
        <v>0.56998240834238312</v>
      </c>
      <c r="N4035" s="1">
        <v>0.42024185859802299</v>
      </c>
      <c r="O4035" s="1">
        <v>0.52861125898427241</v>
      </c>
      <c r="P4035" s="1">
        <v>0.50635200506352007</v>
      </c>
      <c r="Q4035" s="1">
        <v>0.54558197735908731</v>
      </c>
      <c r="R4035" s="1">
        <v>0.7023883457847071</v>
      </c>
      <c r="S4035" s="1">
        <v>0.72463768115942029</v>
      </c>
      <c r="T4035" s="1">
        <v>0.63189076337178307</v>
      </c>
      <c r="U4035" s="1">
        <v>0.48715417673918893</v>
      </c>
      <c r="V4035" s="1">
        <v>0.58772117579908678</v>
      </c>
      <c r="W4035" s="1">
        <v>0.541693480546793</v>
      </c>
      <c r="X4035" s="1">
        <v>0.6567347434094527</v>
      </c>
      <c r="Y4035" s="1">
        <v>0.61657519842127251</v>
      </c>
      <c r="Z4035" s="1">
        <v>0.80226312759854612</v>
      </c>
      <c r="AA4035" s="1">
        <v>0.62180871904658419</v>
      </c>
      <c r="AB4035" s="1">
        <v>0.64683644620989811</v>
      </c>
      <c r="AC4035" s="1">
        <v>0.59931506849315075</v>
      </c>
      <c r="AD4035" s="1">
        <v>0.58589615652121319</v>
      </c>
      <c r="AE4035" s="1">
        <v>0.60517920810658665</v>
      </c>
      <c r="AF4035" s="1">
        <v>0.6683026078964226</v>
      </c>
      <c r="AG4035" s="1">
        <v>0.58711936479205273</v>
      </c>
      <c r="AH4035" s="1">
        <v>0.56107468495151824</v>
      </c>
      <c r="AI4035" s="1">
        <v>0.62188314154192614</v>
      </c>
      <c r="AJ4035" s="1">
        <v>0.47452977892469211</v>
      </c>
      <c r="AK4035" s="1">
        <v>0.70415428354456966</v>
      </c>
      <c r="AL4035" s="1">
        <v>0.60043567419052124</v>
      </c>
      <c r="AM4035" s="1">
        <v>0.58934032917022705</v>
      </c>
      <c r="AN4035" s="1">
        <v>0.61615413427352905</v>
      </c>
      <c r="AO4035" t="s">
        <v>16845</v>
      </c>
    </row>
    <row r="4036" spans="1:41" x14ac:dyDescent="0.25">
      <c r="A4036" s="1">
        <v>2020</v>
      </c>
      <c r="B4036" t="s">
        <v>2962</v>
      </c>
      <c r="C4036" t="s">
        <v>7093</v>
      </c>
      <c r="D4036" t="s">
        <v>7225</v>
      </c>
      <c r="E4036" t="s">
        <v>7852</v>
      </c>
      <c r="F4036" t="s">
        <v>9616</v>
      </c>
      <c r="G4036" t="s">
        <v>11800</v>
      </c>
      <c r="H4036" t="s">
        <v>12711</v>
      </c>
      <c r="I4036" s="1">
        <v>0.66679506890498552</v>
      </c>
      <c r="J4036" s="1">
        <v>0.57717001983869332</v>
      </c>
      <c r="K4036" s="1">
        <v>0.56351183063511823</v>
      </c>
      <c r="L4036" s="1">
        <v>0.63057186344857574</v>
      </c>
      <c r="M4036" s="1">
        <v>0.52586342479394854</v>
      </c>
      <c r="N4036" s="1">
        <v>0.42112431082145452</v>
      </c>
      <c r="O4036" s="1">
        <v>0.57188098394461628</v>
      </c>
      <c r="P4036" s="1">
        <v>0.50492222529683795</v>
      </c>
      <c r="Q4036" s="1">
        <v>0.50195920346218492</v>
      </c>
      <c r="R4036" s="1">
        <v>0.70333988426554184</v>
      </c>
      <c r="S4036" s="1">
        <v>0.64455991703660465</v>
      </c>
      <c r="T4036" s="1">
        <v>0.62523940681830603</v>
      </c>
      <c r="U4036" s="1">
        <v>0.49852249509783758</v>
      </c>
      <c r="V4036" s="1">
        <v>0.60100459551349517</v>
      </c>
      <c r="W4036" s="1">
        <v>0.50056534029136768</v>
      </c>
      <c r="X4036" s="1">
        <v>0.73345498183721014</v>
      </c>
      <c r="Y4036" s="1">
        <v>0.62630641956520983</v>
      </c>
      <c r="Z4036" s="1">
        <v>0.74027950740279502</v>
      </c>
      <c r="AA4036" s="1">
        <v>0.6359180902061472</v>
      </c>
      <c r="AB4036" s="1">
        <v>0.58504566210045661</v>
      </c>
      <c r="AC4036" s="1">
        <v>0.58361872146118721</v>
      </c>
      <c r="AD4036" s="1">
        <v>0.61188282608140476</v>
      </c>
      <c r="AE4036" s="1">
        <v>0.56273715351469544</v>
      </c>
      <c r="AF4036" s="1">
        <v>0.55703837448155857</v>
      </c>
      <c r="AG4036" s="1">
        <v>0.57352671497655527</v>
      </c>
      <c r="AH4036" s="1">
        <v>0.54606822572259561</v>
      </c>
      <c r="AI4036" s="1">
        <v>0.57309759454676534</v>
      </c>
      <c r="AJ4036" s="1">
        <v>0.49671092621265178</v>
      </c>
      <c r="AK4036" s="1">
        <v>0.60626293945162457</v>
      </c>
      <c r="AL4036" s="1">
        <v>0.58513712882995605</v>
      </c>
      <c r="AM4036" s="1">
        <v>0.58126735687255859</v>
      </c>
      <c r="AN4036" s="1">
        <v>0.59061944484710693</v>
      </c>
      <c r="AO4036" t="s">
        <v>16846</v>
      </c>
    </row>
    <row r="4037" spans="1:41" x14ac:dyDescent="0.25">
      <c r="A4037" s="1">
        <v>2020</v>
      </c>
      <c r="B4037" t="s">
        <v>2963</v>
      </c>
      <c r="C4037" t="s">
        <v>7093</v>
      </c>
      <c r="D4037" t="s">
        <v>7225</v>
      </c>
      <c r="E4037" t="s">
        <v>7852</v>
      </c>
      <c r="F4037" t="s">
        <v>9616</v>
      </c>
      <c r="G4037" t="s">
        <v>11800</v>
      </c>
      <c r="H4037" t="s">
        <v>12711</v>
      </c>
      <c r="I4037" s="1">
        <v>0.59026939379981602</v>
      </c>
      <c r="J4037" s="1">
        <v>0.53468519061017927</v>
      </c>
      <c r="K4037" s="1">
        <v>0.55728518057285181</v>
      </c>
      <c r="L4037" s="1">
        <v>0.61309616820320512</v>
      </c>
      <c r="M4037" s="1">
        <v>0.57119617088709673</v>
      </c>
      <c r="N4037" s="1">
        <v>0.39919997437806048</v>
      </c>
      <c r="O4037" s="1">
        <v>0.57188098394461628</v>
      </c>
      <c r="P4037" s="1">
        <v>0.46941333090495951</v>
      </c>
      <c r="Q4037" s="1">
        <v>0.491951217440043</v>
      </c>
      <c r="R4037" s="1">
        <v>0.69707568250267171</v>
      </c>
      <c r="S4037" s="1">
        <v>0.64449880462185816</v>
      </c>
      <c r="T4037" s="1">
        <v>0.61017617537729485</v>
      </c>
      <c r="U4037" s="1">
        <v>0.47817109857641688</v>
      </c>
      <c r="V4037" s="1">
        <v>0.5990938373862873</v>
      </c>
      <c r="W4037" s="1">
        <v>0.46036938594697741</v>
      </c>
      <c r="X4037" s="1">
        <v>0.73631984730674638</v>
      </c>
      <c r="Y4037" s="1">
        <v>0.60366433010329379</v>
      </c>
      <c r="Z4037" s="1">
        <v>0.82989055591795313</v>
      </c>
      <c r="AA4037" s="1">
        <v>0.65091151487117749</v>
      </c>
      <c r="AB4037" s="1">
        <v>0.6686236138290933</v>
      </c>
      <c r="AC4037" s="1">
        <v>0.58235357165363466</v>
      </c>
      <c r="AD4037" s="1">
        <v>0.64237028807245677</v>
      </c>
      <c r="AE4037" s="1">
        <v>0.57077625570776247</v>
      </c>
      <c r="AF4037" s="1">
        <v>0.53788406470087446</v>
      </c>
      <c r="AG4037" s="1">
        <v>0.53707093371122661</v>
      </c>
      <c r="AH4037" s="1">
        <v>0.51146427468759648</v>
      </c>
      <c r="AI4037" s="1">
        <v>0.57680170748551107</v>
      </c>
      <c r="AJ4037" s="1">
        <v>0.47188718623481779</v>
      </c>
      <c r="AK4037" s="1">
        <v>0.66682403567949178</v>
      </c>
      <c r="AL4037" s="1">
        <v>0.58190357685089111</v>
      </c>
      <c r="AM4037" s="1">
        <v>0.56808203458786011</v>
      </c>
      <c r="AN4037" s="1">
        <v>0.60148411989212036</v>
      </c>
      <c r="AO4037" t="s">
        <v>16847</v>
      </c>
    </row>
    <row r="4038" spans="1:41" x14ac:dyDescent="0.25">
      <c r="A4038" s="1">
        <v>2020</v>
      </c>
      <c r="B4038" t="s">
        <v>2964</v>
      </c>
      <c r="C4038" t="s">
        <v>7093</v>
      </c>
      <c r="D4038" t="s">
        <v>7225</v>
      </c>
      <c r="E4038" t="s">
        <v>7852</v>
      </c>
      <c r="F4038" t="s">
        <v>9616</v>
      </c>
      <c r="G4038" t="s">
        <v>11800</v>
      </c>
      <c r="H4038" t="s">
        <v>12711</v>
      </c>
      <c r="I4038" s="1">
        <v>0.67119910905506419</v>
      </c>
      <c r="J4038" s="1">
        <v>0.53</v>
      </c>
      <c r="K4038" s="1">
        <v>0.58273537725592517</v>
      </c>
      <c r="L4038" s="1">
        <v>0.59856685991825287</v>
      </c>
      <c r="M4038" s="1">
        <v>0.50435708156740289</v>
      </c>
      <c r="N4038" s="1">
        <v>0.39623853245160168</v>
      </c>
      <c r="O4038" s="1">
        <v>0.55233579206181949</v>
      </c>
      <c r="P4038" s="1">
        <v>0.49</v>
      </c>
      <c r="Q4038" s="1">
        <v>0.51540160943146518</v>
      </c>
      <c r="R4038" s="1">
        <v>0.6815712200484616</v>
      </c>
      <c r="S4038" s="1">
        <v>0.67470359015042991</v>
      </c>
      <c r="T4038" s="1">
        <v>0.6267440385591071</v>
      </c>
      <c r="U4038" s="1">
        <v>0.47508492882084352</v>
      </c>
      <c r="V4038" s="1">
        <v>0.67101384964945376</v>
      </c>
      <c r="W4038" s="1">
        <v>0.54868169097068786</v>
      </c>
      <c r="X4038" s="1">
        <v>0.74411866312804409</v>
      </c>
      <c r="Y4038" s="1">
        <v>0.59783660566439434</v>
      </c>
      <c r="Z4038" s="1">
        <v>0.78524975785249762</v>
      </c>
      <c r="AA4038" s="1">
        <v>0.63887001014153977</v>
      </c>
      <c r="AB4038" s="1">
        <v>0.64416177429876065</v>
      </c>
      <c r="AC4038" s="1">
        <v>0.66188045555474251</v>
      </c>
      <c r="AD4038" s="1">
        <v>0.6176813587660358</v>
      </c>
      <c r="AE4038" s="1">
        <v>0.59228376679240291</v>
      </c>
      <c r="AF4038" s="1">
        <v>0.53946510110893664</v>
      </c>
      <c r="AG4038" s="1">
        <v>0.52649712003649085</v>
      </c>
      <c r="AH4038" s="1">
        <v>0.50647965070006007</v>
      </c>
      <c r="AI4038" s="1">
        <v>0.62068899186895388</v>
      </c>
      <c r="AJ4038" s="1">
        <v>0.48345709973269418</v>
      </c>
      <c r="AK4038" s="1">
        <v>0.65455248331004878</v>
      </c>
      <c r="AL4038" s="1">
        <v>0.59075367450714111</v>
      </c>
      <c r="AM4038" s="1">
        <v>0.57968330383300781</v>
      </c>
      <c r="AN4038" s="1">
        <v>0.60643666982650757</v>
      </c>
      <c r="AO4038" t="s">
        <v>16848</v>
      </c>
    </row>
    <row r="4039" spans="1:41" x14ac:dyDescent="0.25">
      <c r="A4039" s="1">
        <v>2020</v>
      </c>
      <c r="B4039" t="s">
        <v>2965</v>
      </c>
      <c r="C4039" t="s">
        <v>7093</v>
      </c>
      <c r="D4039" t="s">
        <v>7225</v>
      </c>
      <c r="E4039" t="s">
        <v>7852</v>
      </c>
      <c r="F4039" t="s">
        <v>9616</v>
      </c>
      <c r="G4039" t="s">
        <v>11800</v>
      </c>
      <c r="H4039" t="s">
        <v>12711</v>
      </c>
      <c r="I4039" s="1">
        <v>0.61809060322037979</v>
      </c>
      <c r="J4039" s="1">
        <v>0.53510308271867524</v>
      </c>
      <c r="K4039" s="1">
        <v>0.56351183063511823</v>
      </c>
      <c r="L4039" s="1">
        <v>0.62877536241310983</v>
      </c>
      <c r="M4039" s="1">
        <v>0.48152063988232052</v>
      </c>
      <c r="N4039" s="1">
        <v>0.38642431211193778</v>
      </c>
      <c r="O4039" s="1">
        <v>0.57188098394461628</v>
      </c>
      <c r="P4039" s="1">
        <v>0.48345292454881489</v>
      </c>
      <c r="Q4039" s="1">
        <v>0.50262021453500916</v>
      </c>
      <c r="R4039" s="1">
        <v>0.70534958662273295</v>
      </c>
      <c r="S4039" s="1">
        <v>0.65682766770557244</v>
      </c>
      <c r="T4039" s="1">
        <v>0.57867378880560583</v>
      </c>
      <c r="U4039" s="1">
        <v>0.49837160891753962</v>
      </c>
      <c r="V4039" s="1">
        <v>0.61552511415525113</v>
      </c>
      <c r="W4039" s="1">
        <v>0.45493729879716061</v>
      </c>
      <c r="X4039" s="1">
        <v>0.68256281989412015</v>
      </c>
      <c r="Y4039" s="1">
        <v>0.60892775674492905</v>
      </c>
      <c r="Z4039" s="1">
        <v>0.78481735159817345</v>
      </c>
      <c r="AA4039" s="1">
        <v>0.6467640762267407</v>
      </c>
      <c r="AB4039" s="1">
        <v>0.6686236138290933</v>
      </c>
      <c r="AC4039" s="1">
        <v>0.6175960576414351</v>
      </c>
      <c r="AD4039" s="1">
        <v>-46.1240880625</v>
      </c>
      <c r="AE4039" s="1">
        <v>0.59197651663405093</v>
      </c>
      <c r="AF4039" s="1">
        <v>0.58945620589456205</v>
      </c>
      <c r="AG4039" s="1">
        <v>0.54639902840227539</v>
      </c>
      <c r="AH4039" s="1">
        <v>0.53885095940790273</v>
      </c>
      <c r="AI4039" s="1">
        <v>0.56858760810767228</v>
      </c>
      <c r="AJ4039" s="1">
        <v>0.48197346603773189</v>
      </c>
      <c r="AK4039" s="1">
        <v>0.63165044212010335</v>
      </c>
      <c r="AL4039" s="1">
        <v>-1.030511736869812</v>
      </c>
      <c r="AM4039" s="1">
        <v>0.57891905307769775</v>
      </c>
      <c r="AN4039" s="1">
        <v>-3.3105382919311523</v>
      </c>
      <c r="AO4039" t="s">
        <v>16849</v>
      </c>
    </row>
    <row r="4040" spans="1:41" x14ac:dyDescent="0.25">
      <c r="A4040" s="1">
        <v>2020</v>
      </c>
      <c r="B4040" t="s">
        <v>2966</v>
      </c>
      <c r="C4040" t="s">
        <v>7093</v>
      </c>
      <c r="D4040" t="s">
        <v>7225</v>
      </c>
      <c r="E4040" t="s">
        <v>7852</v>
      </c>
      <c r="F4040" t="s">
        <v>9617</v>
      </c>
      <c r="G4040" t="s">
        <v>11800</v>
      </c>
      <c r="H4040" t="s">
        <v>12711</v>
      </c>
      <c r="I4040" s="1">
        <v>1.8004914939824399E-2</v>
      </c>
      <c r="J4040" s="1">
        <v>0.06</v>
      </c>
      <c r="K4040" s="1">
        <v>6.5298507462686603E-2</v>
      </c>
      <c r="L4040" s="1">
        <v>7.9999999999999905E-2</v>
      </c>
      <c r="M4040" s="1">
        <v>4.4000000000000102E-2</v>
      </c>
      <c r="N4040" s="1">
        <v>7.2077398608624998E-2</v>
      </c>
      <c r="O4040" s="1">
        <v>9.47535771065183E-2</v>
      </c>
      <c r="P4040" s="1">
        <v>6.7000000000000004E-2</v>
      </c>
      <c r="Q4040" s="1">
        <v>5.2039186395943501E-2</v>
      </c>
      <c r="R4040" s="1">
        <v>4.7095761381475698E-2</v>
      </c>
      <c r="S4040" s="1">
        <v>5.4860997045134703E-2</v>
      </c>
      <c r="T4040" s="1">
        <v>4.9835567923096402E-2</v>
      </c>
      <c r="U4040" s="1">
        <v>3.8291369332559E-2</v>
      </c>
      <c r="V4040" s="1">
        <v>6.7495534757488707E-2</v>
      </c>
      <c r="W4040" s="1">
        <v>6.0402684563758399E-2</v>
      </c>
      <c r="X4040" s="1">
        <v>4.1872126820982902E-2</v>
      </c>
      <c r="Y4040" s="1">
        <v>4.4364508393285401E-2</v>
      </c>
      <c r="Z4040" s="1">
        <v>4.9559471365638798E-2</v>
      </c>
      <c r="AA4040" s="1">
        <v>5.80000000000001E-2</v>
      </c>
      <c r="AB4040" s="1">
        <v>1</v>
      </c>
      <c r="AC4040" s="1">
        <v>7.3946070593366303E-2</v>
      </c>
      <c r="AD4040" s="1">
        <v>1.2390003454713E-2</v>
      </c>
      <c r="AE4040" s="1">
        <v>9.2178770949720698E-2</v>
      </c>
      <c r="AF4040" s="1">
        <v>4.5949214026602202E-2</v>
      </c>
      <c r="AG4040" s="1">
        <v>3.8709677419354799E-2</v>
      </c>
      <c r="AH4040" s="1">
        <v>4.7077922077922101E-2</v>
      </c>
      <c r="AI4040" s="1">
        <v>5.9701492537313397E-2</v>
      </c>
      <c r="AJ4040" s="1">
        <v>0.05</v>
      </c>
      <c r="AK4040" s="1">
        <v>0.05</v>
      </c>
      <c r="AL4040" s="1">
        <v>8.7410502135753632E-2</v>
      </c>
      <c r="AM4040" s="1">
        <v>5.6159526109695435E-2</v>
      </c>
      <c r="AN4040" s="1">
        <v>0.13168272376060486</v>
      </c>
      <c r="AO4040" t="s">
        <v>16850</v>
      </c>
    </row>
    <row r="4041" spans="1:41" x14ac:dyDescent="0.25">
      <c r="A4041" s="1">
        <v>2020</v>
      </c>
      <c r="B4041" t="s">
        <v>2967</v>
      </c>
      <c r="C4041" t="s">
        <v>7093</v>
      </c>
      <c r="D4041" t="s">
        <v>7225</v>
      </c>
      <c r="E4041" t="s">
        <v>7852</v>
      </c>
      <c r="F4041" t="s">
        <v>9617</v>
      </c>
      <c r="G4041" t="s">
        <v>11800</v>
      </c>
      <c r="H4041" t="s">
        <v>12711</v>
      </c>
      <c r="I4041" s="1">
        <v>2.76871442485539E-2</v>
      </c>
      <c r="J4041" s="1">
        <v>6.1790906804476201E-2</v>
      </c>
      <c r="K4041" s="1">
        <v>6.9981583793738394E-2</v>
      </c>
      <c r="L4041" s="1">
        <v>8.6206896551724102E-2</v>
      </c>
      <c r="M4041" s="1">
        <v>4.6779878244152598E-2</v>
      </c>
      <c r="N4041" s="1">
        <v>8.2417807105202107E-2</v>
      </c>
      <c r="O4041" s="1">
        <v>9.5943335479716702E-2</v>
      </c>
      <c r="P4041" s="1">
        <v>6.9196428571428603E-2</v>
      </c>
      <c r="Q4041" s="1">
        <v>5.00000000000001E-2</v>
      </c>
      <c r="R4041" s="1">
        <v>4.53078997937345E-2</v>
      </c>
      <c r="S4041" s="1">
        <v>5.58829860160341E-2</v>
      </c>
      <c r="T4041" s="1">
        <v>4.0721561763061298E-2</v>
      </c>
      <c r="U4041" s="1">
        <v>3.57164960150732E-2</v>
      </c>
      <c r="V4041" s="1">
        <v>5.55377794030259E-2</v>
      </c>
      <c r="W4041" s="1">
        <v>5.0866600060814102E-2</v>
      </c>
      <c r="X4041" s="1">
        <v>2.8200855592213098E-2</v>
      </c>
      <c r="Y4041" s="1">
        <v>4.1851887688836902E-2</v>
      </c>
      <c r="Z4041" s="1">
        <v>3.8461538461538401E-2</v>
      </c>
      <c r="AA4041" s="1">
        <v>0.05</v>
      </c>
      <c r="AB4041" s="1">
        <v>7.0731707317073095E-2</v>
      </c>
      <c r="AC4041" s="1">
        <v>2.7288491713504701E-2</v>
      </c>
      <c r="AD4041" s="1">
        <v>5.5284033068064599E-2</v>
      </c>
      <c r="AE4041" s="1">
        <v>8.2857142857142893E-2</v>
      </c>
      <c r="AF4041" s="1">
        <v>5.0499119201409301E-2</v>
      </c>
      <c r="AG4041" s="1">
        <v>3.61928775670552E-2</v>
      </c>
      <c r="AH4041" s="1">
        <v>4.4499619771863202E-2</v>
      </c>
      <c r="AI4041" s="1">
        <v>5.52775792232547E-2</v>
      </c>
      <c r="AJ4041" s="1">
        <v>5.00000000000001E-2</v>
      </c>
      <c r="AK4041" s="1">
        <v>7.2068468690698495E-2</v>
      </c>
      <c r="AL4041" s="1">
        <v>5.4387949407100677E-2</v>
      </c>
      <c r="AM4041" s="1">
        <v>5.2412498742341995E-2</v>
      </c>
      <c r="AN4041" s="1">
        <v>5.7186517864465714E-2</v>
      </c>
      <c r="AO4041" t="s">
        <v>16851</v>
      </c>
    </row>
    <row r="4042" spans="1:41" x14ac:dyDescent="0.25">
      <c r="A4042" s="1">
        <v>2020</v>
      </c>
      <c r="B4042" t="s">
        <v>2968</v>
      </c>
      <c r="C4042" t="s">
        <v>7093</v>
      </c>
      <c r="D4042" t="s">
        <v>7225</v>
      </c>
      <c r="E4042" t="s">
        <v>7852</v>
      </c>
      <c r="F4042" t="s">
        <v>9617</v>
      </c>
      <c r="G4042" t="s">
        <v>11800</v>
      </c>
      <c r="H4042" t="s">
        <v>12711</v>
      </c>
      <c r="I4042" s="1">
        <v>3.7667071688942899E-2</v>
      </c>
      <c r="J4042" s="1">
        <v>6.0999999999999797E-2</v>
      </c>
      <c r="K4042" s="1">
        <v>6.6298342541436406E-2</v>
      </c>
      <c r="L4042" s="1">
        <v>7.7586206896551699E-2</v>
      </c>
      <c r="M4042" s="1">
        <v>4.5727923627684998E-2</v>
      </c>
      <c r="N4042" s="1">
        <v>7.0558984730109797E-2</v>
      </c>
      <c r="O4042" s="1">
        <v>9.5943335479716702E-2</v>
      </c>
      <c r="P4042" s="1">
        <v>6.8993433480255495E-2</v>
      </c>
      <c r="Q4042" s="1">
        <v>5.45613716896724E-2</v>
      </c>
      <c r="R4042" s="1">
        <v>4.1189065586692698E-2</v>
      </c>
      <c r="S4042" s="1">
        <v>5.1671732522796401E-2</v>
      </c>
      <c r="T4042" s="1">
        <v>4.9627791563275403E-2</v>
      </c>
      <c r="U4042" s="1">
        <v>3.7706740324047597E-2</v>
      </c>
      <c r="V4042" s="1">
        <v>5.7863501483679497E-2</v>
      </c>
      <c r="W4042" s="1">
        <v>5.2553663952627602E-2</v>
      </c>
      <c r="X4042" s="1">
        <v>4.1872126820982902E-2</v>
      </c>
      <c r="Y4042" s="1">
        <v>4.14907868337736E-2</v>
      </c>
      <c r="Z4042" s="1">
        <v>0.05</v>
      </c>
      <c r="AA4042" s="1">
        <v>0.06</v>
      </c>
      <c r="AB4042" s="1">
        <v>7.0731707317073095E-2</v>
      </c>
      <c r="AC4042" s="1">
        <v>6.4536322802830906E-2</v>
      </c>
      <c r="AD4042" s="1">
        <v>6.1757594343640802E-2</v>
      </c>
      <c r="AE4042" s="1">
        <v>9.6418732782369093E-2</v>
      </c>
      <c r="AF4042" s="1">
        <v>5.3403755868544601E-2</v>
      </c>
      <c r="AG4042" s="1">
        <v>3.6513007759014199E-2</v>
      </c>
      <c r="AH4042" s="1">
        <v>4.4427710843373498E-2</v>
      </c>
      <c r="AI4042" s="1">
        <v>5.3889789303079499E-2</v>
      </c>
      <c r="AJ4042" s="1">
        <v>5.2056105497847102E-2</v>
      </c>
      <c r="AK4042" s="1">
        <v>0.05</v>
      </c>
      <c r="AL4042" s="1">
        <v>5.6760229170322418E-2</v>
      </c>
      <c r="AM4042" s="1">
        <v>5.6561477482318878E-2</v>
      </c>
      <c r="AN4042" s="1">
        <v>5.704180896282196E-2</v>
      </c>
      <c r="AO4042" t="s">
        <v>16852</v>
      </c>
    </row>
    <row r="4043" spans="1:41" x14ac:dyDescent="0.25">
      <c r="A4043" s="1">
        <v>2020</v>
      </c>
      <c r="B4043" t="s">
        <v>2969</v>
      </c>
      <c r="C4043" t="s">
        <v>7093</v>
      </c>
      <c r="D4043" t="s">
        <v>7225</v>
      </c>
      <c r="E4043" t="s">
        <v>7852</v>
      </c>
      <c r="F4043" t="s">
        <v>9617</v>
      </c>
      <c r="G4043" t="s">
        <v>11800</v>
      </c>
      <c r="H4043" t="s">
        <v>12711</v>
      </c>
      <c r="I4043" s="1">
        <v>3.5797936634096403E-2</v>
      </c>
      <c r="J4043" s="1">
        <v>5.6999999999999898E-2</v>
      </c>
      <c r="K4043" s="1">
        <v>6.3157894736842093E-2</v>
      </c>
      <c r="L4043" s="1">
        <v>7.9999999999999905E-2</v>
      </c>
      <c r="M4043" s="1">
        <v>4.0624434032713701E-2</v>
      </c>
      <c r="N4043" s="1">
        <v>7.9721271975177505E-2</v>
      </c>
      <c r="O4043" s="1">
        <v>9.5087163232963595E-2</v>
      </c>
      <c r="P4043" s="1">
        <v>6.7415730337078705E-2</v>
      </c>
      <c r="Q4043" s="1">
        <v>5.1470588235294101E-2</v>
      </c>
      <c r="R4043" s="1">
        <v>4.7004608294930902E-2</v>
      </c>
      <c r="S4043" s="1">
        <v>5.4999999999999903E-2</v>
      </c>
      <c r="T4043" s="1">
        <v>1</v>
      </c>
      <c r="U4043" s="1">
        <v>3.8303079894079002E-2</v>
      </c>
      <c r="V4043" s="1">
        <v>6.4437689969605E-2</v>
      </c>
      <c r="W4043" s="1">
        <v>6.3122923588039906E-2</v>
      </c>
      <c r="X4043" s="1">
        <v>3.96753832281335E-2</v>
      </c>
      <c r="Y4043" s="1">
        <v>4.1000000000000002E-2</v>
      </c>
      <c r="Z4043" s="1">
        <v>4.86549726851805E-2</v>
      </c>
      <c r="AA4043" s="1">
        <v>6.0000000000000102E-2</v>
      </c>
      <c r="AB4043" s="1">
        <v>1</v>
      </c>
      <c r="AC4043" s="1">
        <v>9.1799288475010093E-2</v>
      </c>
      <c r="AD4043" s="1">
        <v>6.3450096579118404E-2</v>
      </c>
      <c r="AE4043" s="1">
        <v>9.3335119999999897E-2</v>
      </c>
      <c r="AF4043" s="1">
        <v>5.5000000000000097E-2</v>
      </c>
      <c r="AG4043" s="1">
        <v>4.0634304307114802E-2</v>
      </c>
      <c r="AH4043" s="1">
        <v>4.7146139125874197E-2</v>
      </c>
      <c r="AI4043" s="1">
        <v>6.0606060606060698E-2</v>
      </c>
      <c r="AJ4043" s="1">
        <v>4.76190476190477E-2</v>
      </c>
      <c r="AK4043" s="1">
        <v>0.05</v>
      </c>
      <c r="AL4043" s="1">
        <v>0.12334702908992767</v>
      </c>
      <c r="AM4043" s="1">
        <v>5.8776095509529114E-2</v>
      </c>
      <c r="AN4043" s="1">
        <v>0.21482248604297638</v>
      </c>
      <c r="AO4043" t="s">
        <v>16853</v>
      </c>
    </row>
    <row r="4044" spans="1:41" x14ac:dyDescent="0.25">
      <c r="A4044" s="1">
        <v>2020</v>
      </c>
      <c r="B4044" t="s">
        <v>2970</v>
      </c>
      <c r="C4044" t="s">
        <v>7093</v>
      </c>
      <c r="D4044" t="s">
        <v>7225</v>
      </c>
      <c r="E4044" t="s">
        <v>7852</v>
      </c>
      <c r="F4044" t="s">
        <v>9617</v>
      </c>
      <c r="G4044" t="s">
        <v>11800</v>
      </c>
      <c r="H4044" t="s">
        <v>12711</v>
      </c>
      <c r="I4044" s="1">
        <v>1.78342184807266E-2</v>
      </c>
      <c r="J4044" s="1">
        <v>6.2004898762699802E-2</v>
      </c>
      <c r="K4044" s="1">
        <v>6.5176908752327706E-2</v>
      </c>
      <c r="L4044" s="1">
        <v>7.9646017699115002E-2</v>
      </c>
      <c r="M4044" s="1">
        <v>4.5000000000000102E-2</v>
      </c>
      <c r="N4044" s="1">
        <v>6.6417523843289403E-2</v>
      </c>
      <c r="O4044" s="1">
        <v>9.5943335479716702E-2</v>
      </c>
      <c r="P4044" s="1">
        <v>6.6535796766743593E-2</v>
      </c>
      <c r="Q4044" s="1">
        <v>5.2044020973368001E-2</v>
      </c>
      <c r="R4044" s="1">
        <v>4.7038327526132399E-2</v>
      </c>
      <c r="S4044" s="1">
        <v>5.5000000000000097E-2</v>
      </c>
      <c r="T4044" s="1">
        <v>4.5685279187817299E-2</v>
      </c>
      <c r="U4044" s="1">
        <v>3.6792685893010602E-2</v>
      </c>
      <c r="V4044" s="1">
        <v>7.2378138847858195E-2</v>
      </c>
      <c r="W4044" s="1">
        <v>5.2553663952627602E-2</v>
      </c>
      <c r="X4044" s="1">
        <v>4.1872126820982902E-2</v>
      </c>
      <c r="Y4044" s="1">
        <v>5.2906695634838498E-2</v>
      </c>
      <c r="Z4044" s="1">
        <v>5.0218340611353697E-2</v>
      </c>
      <c r="AA4044" s="1">
        <v>6.0000000000000102E-2</v>
      </c>
      <c r="AB4044" s="1">
        <v>1</v>
      </c>
      <c r="AC4044" s="1">
        <v>6.8459657701711502E-2</v>
      </c>
      <c r="AD4044" s="1">
        <v>6.4771005574732601E-2</v>
      </c>
      <c r="AE4044" s="1">
        <v>9.5238095238095205E-2</v>
      </c>
      <c r="AF4044" s="1">
        <v>4.9760191846522799E-2</v>
      </c>
      <c r="AG4044" s="1">
        <v>3.71049015116812E-2</v>
      </c>
      <c r="AH4044" s="1">
        <v>4.6862589356632199E-2</v>
      </c>
      <c r="AI4044" s="1">
        <v>5.9701492537313397E-2</v>
      </c>
      <c r="AJ4044" s="1">
        <v>0.05</v>
      </c>
      <c r="AK4044" s="1">
        <v>0.05</v>
      </c>
      <c r="AL4044" s="1">
        <v>8.9205026626586914E-2</v>
      </c>
      <c r="AM4044" s="1">
        <v>5.672820657491684E-2</v>
      </c>
      <c r="AN4044" s="1">
        <v>0.13521386682987213</v>
      </c>
      <c r="AO4044" t="s">
        <v>16854</v>
      </c>
    </row>
    <row r="4045" spans="1:41" x14ac:dyDescent="0.25">
      <c r="A4045" s="1">
        <v>2020</v>
      </c>
      <c r="B4045" t="s">
        <v>2971</v>
      </c>
      <c r="C4045" t="s">
        <v>7093</v>
      </c>
      <c r="D4045" t="s">
        <v>7225</v>
      </c>
      <c r="E4045" t="s">
        <v>7852</v>
      </c>
      <c r="F4045" t="s">
        <v>9617</v>
      </c>
      <c r="G4045" t="s">
        <v>11800</v>
      </c>
      <c r="H4045" t="s">
        <v>12711</v>
      </c>
      <c r="I4045" s="1">
        <v>4.8110225513331398E-2</v>
      </c>
      <c r="J4045" s="1">
        <v>5.7000000000000002E-2</v>
      </c>
      <c r="K4045" s="1">
        <v>6.4735945485519697E-2</v>
      </c>
      <c r="L4045" s="1">
        <v>7.9999999999999905E-2</v>
      </c>
      <c r="M4045" s="1">
        <v>5.4317548746518098E-2</v>
      </c>
      <c r="N4045" s="1">
        <v>8.2089552238805999E-2</v>
      </c>
      <c r="O4045" s="1">
        <v>9.5022624434389094E-2</v>
      </c>
      <c r="P4045" s="1">
        <v>6.6964285714285698E-2</v>
      </c>
      <c r="Q4045" s="1">
        <v>5.4945054945055E-2</v>
      </c>
      <c r="R4045" s="1">
        <v>4.6805134427684199E-2</v>
      </c>
      <c r="S4045" s="1">
        <v>5.3000000000000103E-2</v>
      </c>
      <c r="T4045" s="1">
        <v>6.4999999999999905E-2</v>
      </c>
      <c r="U4045" s="1">
        <v>3.5108274635753299E-2</v>
      </c>
      <c r="V4045" s="1">
        <v>5.6145675265553897E-2</v>
      </c>
      <c r="W4045" s="1">
        <v>6.0000000000000102E-2</v>
      </c>
      <c r="X4045" s="1">
        <v>3.5326086956521702E-2</v>
      </c>
      <c r="Y4045" s="1">
        <v>4.0696655725449497E-2</v>
      </c>
      <c r="Z4045" s="1">
        <v>5.2832590706556402E-2</v>
      </c>
      <c r="AA4045" s="1">
        <v>6.0000000000000102E-2</v>
      </c>
      <c r="AB4045" s="1">
        <v>7.1354605431101406E-2</v>
      </c>
      <c r="AC4045" s="1">
        <v>8.6904761904761499E-2</v>
      </c>
      <c r="AD4045" s="1">
        <v>5.67741935483871E-2</v>
      </c>
      <c r="AE4045" s="1">
        <v>8.9173126614987094E-2</v>
      </c>
      <c r="AF4045" s="1">
        <v>5.5E-2</v>
      </c>
      <c r="AG4045" s="1">
        <v>4.0636383237066198E-2</v>
      </c>
      <c r="AH4045" s="1">
        <v>4.7518640812318297E-2</v>
      </c>
      <c r="AI4045" s="1">
        <v>6.11702127659575E-2</v>
      </c>
      <c r="AJ4045" s="1">
        <v>4.7999999999999897E-2</v>
      </c>
      <c r="AK4045" s="1">
        <v>5.00000000000001E-2</v>
      </c>
      <c r="AL4045" s="1">
        <v>5.9125214815139771E-2</v>
      </c>
      <c r="AM4045" s="1">
        <v>5.8847751468420029E-2</v>
      </c>
      <c r="AN4045" s="1">
        <v>5.9518322348594666E-2</v>
      </c>
      <c r="AO4045" t="s">
        <v>16855</v>
      </c>
    </row>
    <row r="4046" spans="1:41" x14ac:dyDescent="0.25">
      <c r="A4046" s="1">
        <v>2020</v>
      </c>
      <c r="B4046" t="s">
        <v>2972</v>
      </c>
      <c r="C4046" t="s">
        <v>7093</v>
      </c>
      <c r="D4046" t="s">
        <v>7225</v>
      </c>
      <c r="E4046" t="s">
        <v>7852</v>
      </c>
      <c r="F4046" t="s">
        <v>9618</v>
      </c>
      <c r="G4046" t="s">
        <v>11800</v>
      </c>
      <c r="H4046" t="s">
        <v>12712</v>
      </c>
      <c r="I4046" s="1">
        <v>809.0759498000001</v>
      </c>
      <c r="J4046" s="1">
        <v>1342.3456464400001</v>
      </c>
      <c r="K4046" s="1">
        <v>50.5</v>
      </c>
      <c r="L4046" s="1">
        <v>106</v>
      </c>
      <c r="M4046" s="1">
        <v>595</v>
      </c>
      <c r="N4046" s="1">
        <v>600.5</v>
      </c>
      <c r="O4046" s="1">
        <v>280.8</v>
      </c>
      <c r="P4046" s="1">
        <v>417</v>
      </c>
      <c r="Q4046" s="1">
        <v>250.98916305</v>
      </c>
      <c r="R4046" s="1">
        <v>541.53</v>
      </c>
      <c r="S4046" s="1">
        <v>618.41085413970427</v>
      </c>
      <c r="T4046" s="1">
        <v>394.58</v>
      </c>
      <c r="U4046" s="1">
        <v>140.22900000000001</v>
      </c>
      <c r="V4046" s="1">
        <v>619.86</v>
      </c>
      <c r="W4046" s="1">
        <v>262.2</v>
      </c>
      <c r="X4046" s="1">
        <v>1099.845323232189</v>
      </c>
      <c r="Y4046" s="1">
        <v>3180.0644338303032</v>
      </c>
      <c r="Z4046" s="1">
        <v>411.53846153846149</v>
      </c>
      <c r="AA4046" s="1">
        <v>4884.6178499999996</v>
      </c>
      <c r="AB4046" s="1">
        <v>76.2</v>
      </c>
      <c r="AC4046" s="1">
        <v>403.40875298562497</v>
      </c>
      <c r="AD4046" s="1">
        <v>743</v>
      </c>
      <c r="AE4046" s="1">
        <v>321</v>
      </c>
      <c r="AF4046" s="1">
        <v>1617</v>
      </c>
      <c r="AG4046" s="1">
        <v>8449.7395178069546</v>
      </c>
      <c r="AH4046" s="1">
        <v>1256.4829999999999</v>
      </c>
      <c r="AI4046" s="1">
        <v>396.5</v>
      </c>
      <c r="AJ4046" s="1">
        <v>2271.4499999999998</v>
      </c>
      <c r="AK4046" s="1">
        <v>234.34184624000011</v>
      </c>
      <c r="AL4046" s="1">
        <v>32374.20703125</v>
      </c>
      <c r="AM4046" s="1">
        <v>26366.349609375</v>
      </c>
      <c r="AN4046" s="1">
        <v>6007.86083984375</v>
      </c>
      <c r="AO4046" t="s">
        <v>16856</v>
      </c>
    </row>
    <row r="4047" spans="1:41" x14ac:dyDescent="0.25">
      <c r="A4047" s="1">
        <v>2020</v>
      </c>
      <c r="B4047" t="s">
        <v>2973</v>
      </c>
      <c r="C4047" t="s">
        <v>7093</v>
      </c>
      <c r="D4047" t="s">
        <v>7225</v>
      </c>
      <c r="E4047" t="s">
        <v>7852</v>
      </c>
      <c r="F4047" t="s">
        <v>9618</v>
      </c>
      <c r="G4047" t="s">
        <v>11800</v>
      </c>
      <c r="H4047" t="s">
        <v>12712</v>
      </c>
      <c r="I4047" s="1">
        <v>864.69065227904605</v>
      </c>
      <c r="J4047" s="1">
        <v>1310.8369687244001</v>
      </c>
      <c r="K4047" s="1">
        <v>53.4</v>
      </c>
      <c r="L4047" s="1">
        <v>103.96</v>
      </c>
      <c r="M4047" s="1">
        <v>601.78132772757215</v>
      </c>
      <c r="N4047" s="1">
        <v>683.91987183772426</v>
      </c>
      <c r="O4047" s="1">
        <v>285.5</v>
      </c>
      <c r="P4047" s="1">
        <v>415</v>
      </c>
      <c r="Q4047" s="1">
        <v>260.58969113507811</v>
      </c>
      <c r="R4047" s="1">
        <v>517</v>
      </c>
      <c r="S4047" s="1">
        <v>694.63576949351</v>
      </c>
      <c r="T4047" s="1"/>
      <c r="U4047" s="1">
        <v>133.4161125</v>
      </c>
      <c r="V4047" s="1">
        <v>615.6</v>
      </c>
      <c r="W4047" s="1">
        <v>282</v>
      </c>
      <c r="X4047" s="1">
        <v>1065</v>
      </c>
      <c r="Y4047" s="1">
        <v>3281.9552568646668</v>
      </c>
      <c r="Z4047" s="1">
        <v>445.21468102246013</v>
      </c>
      <c r="AA4047" s="1">
        <v>5112.628046582854</v>
      </c>
      <c r="AB4047" s="1"/>
      <c r="AC4047" s="1">
        <v>358.48479570429731</v>
      </c>
      <c r="AD4047" s="1">
        <v>734</v>
      </c>
      <c r="AE4047" s="1">
        <v>339.99932999999999</v>
      </c>
      <c r="AF4047" s="1">
        <v>1869.5160621401239</v>
      </c>
      <c r="AG4047" s="1">
        <v>8454.226623229526</v>
      </c>
      <c r="AH4047" s="1">
        <v>1173.847169803016</v>
      </c>
      <c r="AI4047" s="1">
        <v>394.82724083249991</v>
      </c>
      <c r="AJ4047" s="1">
        <v>2360.5089333062169</v>
      </c>
      <c r="AK4047" s="1">
        <v>268.67705527868151</v>
      </c>
      <c r="AL4047" s="1">
        <v>32681.21875</v>
      </c>
      <c r="AM4047" s="1">
        <v>27127.546875</v>
      </c>
      <c r="AN4047" s="1">
        <v>5553.6689453125</v>
      </c>
      <c r="AO4047" t="s">
        <v>16857</v>
      </c>
    </row>
    <row r="4048" spans="1:41" x14ac:dyDescent="0.25">
      <c r="A4048" s="1">
        <v>2020</v>
      </c>
      <c r="B4048" t="s">
        <v>2974</v>
      </c>
      <c r="C4048" t="s">
        <v>7093</v>
      </c>
      <c r="D4048" t="s">
        <v>7225</v>
      </c>
      <c r="E4048" t="s">
        <v>7852</v>
      </c>
      <c r="F4048" t="s">
        <v>9618</v>
      </c>
      <c r="G4048" t="s">
        <v>11800</v>
      </c>
      <c r="H4048" t="s">
        <v>12712</v>
      </c>
      <c r="I4048" s="1">
        <v>792</v>
      </c>
      <c r="J4048" s="1">
        <v>1342.798142477146</v>
      </c>
      <c r="K4048" s="1">
        <v>50.7</v>
      </c>
      <c r="L4048" s="1">
        <v>107</v>
      </c>
      <c r="M4048" s="1">
        <v>599.76</v>
      </c>
      <c r="N4048" s="1">
        <v>576.2534294673319</v>
      </c>
      <c r="O4048" s="1">
        <v>280.8</v>
      </c>
      <c r="P4048" s="1">
        <v>414</v>
      </c>
      <c r="Q4048" s="1">
        <v>247.79018500000001</v>
      </c>
      <c r="R4048" s="1">
        <v>544.20000000000005</v>
      </c>
      <c r="S4048" s="1">
        <v>624</v>
      </c>
      <c r="T4048" s="1">
        <v>383</v>
      </c>
      <c r="U4048" s="1">
        <v>142.83799999999999</v>
      </c>
      <c r="V4048" s="1">
        <v>635</v>
      </c>
      <c r="W4048" s="1">
        <v>256</v>
      </c>
      <c r="X4048" s="1">
        <v>1114.2683999999999</v>
      </c>
      <c r="Y4048" s="1">
        <v>3208.9499489818181</v>
      </c>
      <c r="Z4048" s="1">
        <v>418</v>
      </c>
      <c r="AA4048" s="1">
        <v>4923.2349820435666</v>
      </c>
      <c r="AB4048" s="1">
        <v>76.2</v>
      </c>
      <c r="AC4048" s="1">
        <v>403.40875298562497</v>
      </c>
      <c r="AD4048" s="1">
        <v>758.18808000000001</v>
      </c>
      <c r="AE4048" s="1">
        <v>328</v>
      </c>
      <c r="AF4048" s="1">
        <v>1613</v>
      </c>
      <c r="AG4048" s="1">
        <v>8444</v>
      </c>
      <c r="AH4048" s="1">
        <v>1269</v>
      </c>
      <c r="AI4048" s="1">
        <v>467</v>
      </c>
      <c r="AJ4048" s="1">
        <v>2297.3214208499999</v>
      </c>
      <c r="AK4048" s="1">
        <v>240.83550523330589</v>
      </c>
      <c r="AL4048" s="1">
        <v>32557.546875</v>
      </c>
      <c r="AM4048" s="1">
        <v>26437.796875</v>
      </c>
      <c r="AN4048" s="1">
        <v>6119.751953125</v>
      </c>
      <c r="AO4048" t="s">
        <v>16858</v>
      </c>
    </row>
    <row r="4049" spans="1:41" x14ac:dyDescent="0.25">
      <c r="A4049" s="1">
        <v>2020</v>
      </c>
      <c r="B4049" t="s">
        <v>2975</v>
      </c>
      <c r="C4049" t="s">
        <v>7093</v>
      </c>
      <c r="D4049" t="s">
        <v>7225</v>
      </c>
      <c r="E4049" t="s">
        <v>7852</v>
      </c>
      <c r="F4049" t="s">
        <v>9618</v>
      </c>
      <c r="G4049" t="s">
        <v>11800</v>
      </c>
      <c r="H4049" t="s">
        <v>12712</v>
      </c>
      <c r="I4049" s="1">
        <v>880.48759144555299</v>
      </c>
      <c r="J4049" s="1">
        <v>1298.1427086225181</v>
      </c>
      <c r="K4049" s="1">
        <v>50.1</v>
      </c>
      <c r="L4049" s="1">
        <v>103.04</v>
      </c>
      <c r="M4049" s="1">
        <v>586.98399999999992</v>
      </c>
      <c r="N4049" s="1">
        <v>587.76062499279999</v>
      </c>
      <c r="O4049" s="1">
        <v>284.7</v>
      </c>
      <c r="P4049" s="1">
        <v>420</v>
      </c>
      <c r="Q4049" s="1">
        <v>261.79701298655169</v>
      </c>
      <c r="R4049" s="1">
        <v>607</v>
      </c>
      <c r="S4049" s="1">
        <v>631.26878597552002</v>
      </c>
      <c r="T4049" s="1">
        <v>375.6</v>
      </c>
      <c r="U4049" s="1">
        <v>136.08109342719999</v>
      </c>
      <c r="V4049" s="1">
        <v>612.58362688574994</v>
      </c>
      <c r="W4049" s="1">
        <v>280</v>
      </c>
      <c r="X4049" s="1">
        <v>1114.2683999999999</v>
      </c>
      <c r="Y4049" s="1">
        <v>3188</v>
      </c>
      <c r="Z4049" s="1">
        <v>431.5</v>
      </c>
      <c r="AA4049" s="1">
        <v>4884.5253718754948</v>
      </c>
      <c r="AB4049" s="1"/>
      <c r="AC4049" s="1">
        <v>412.01687759374079</v>
      </c>
      <c r="AD4049" s="1">
        <v>731</v>
      </c>
      <c r="AE4049" s="1">
        <v>325</v>
      </c>
      <c r="AF4049" s="1">
        <v>1578</v>
      </c>
      <c r="AG4049" s="1">
        <v>8344</v>
      </c>
      <c r="AH4049" s="1">
        <v>1174</v>
      </c>
      <c r="AI4049" s="1">
        <v>395.26642574999988</v>
      </c>
      <c r="AJ4049" s="1">
        <v>2297.3214208499999</v>
      </c>
      <c r="AK4049" s="1">
        <v>248.61832393877361</v>
      </c>
      <c r="AL4049" s="1">
        <v>32239.0625</v>
      </c>
      <c r="AM4049" s="1">
        <v>26367.255859375</v>
      </c>
      <c r="AN4049" s="1">
        <v>5871.8056640625</v>
      </c>
      <c r="AO4049" t="s">
        <v>16859</v>
      </c>
    </row>
    <row r="4050" spans="1:41" x14ac:dyDescent="0.25">
      <c r="A4050" s="1">
        <v>2020</v>
      </c>
      <c r="B4050" t="s">
        <v>2976</v>
      </c>
      <c r="C4050" t="s">
        <v>7093</v>
      </c>
      <c r="D4050" t="s">
        <v>7225</v>
      </c>
      <c r="E4050" t="s">
        <v>7852</v>
      </c>
      <c r="F4050" t="s">
        <v>9618</v>
      </c>
      <c r="G4050" t="s">
        <v>11800</v>
      </c>
      <c r="H4050" t="s">
        <v>12712</v>
      </c>
      <c r="I4050" s="1">
        <v>880.48759144555299</v>
      </c>
      <c r="J4050" s="1">
        <v>1353.5269310854239</v>
      </c>
      <c r="K4050" s="1">
        <v>50.2</v>
      </c>
      <c r="L4050" s="1">
        <v>104</v>
      </c>
      <c r="M4050" s="1">
        <v>592.53560287450193</v>
      </c>
      <c r="N4050" s="1">
        <v>604.02296048434982</v>
      </c>
      <c r="O4050" s="1">
        <v>280.8</v>
      </c>
      <c r="P4050" s="1">
        <v>404.19</v>
      </c>
      <c r="Q4050" s="1">
        <v>261.11856217422491</v>
      </c>
      <c r="R4050" s="1">
        <v>547</v>
      </c>
      <c r="S4050" s="1">
        <v>624.42100095737703</v>
      </c>
      <c r="T4050" s="1">
        <v>376</v>
      </c>
      <c r="U4050" s="1">
        <v>137.17852160000001</v>
      </c>
      <c r="V4050" s="1">
        <v>628</v>
      </c>
      <c r="W4050" s="1">
        <v>256</v>
      </c>
      <c r="X4050" s="1">
        <v>1114.2683999999999</v>
      </c>
      <c r="Y4050" s="1">
        <v>3221.8085454545449</v>
      </c>
      <c r="Z4050" s="1">
        <v>435</v>
      </c>
      <c r="AA4050" s="1">
        <v>4895.9399328693289</v>
      </c>
      <c r="AB4050" s="1"/>
      <c r="AC4050" s="1">
        <v>388.6142207237163</v>
      </c>
      <c r="AD4050" s="1">
        <v>723.59999999999991</v>
      </c>
      <c r="AE4050" s="1">
        <v>380</v>
      </c>
      <c r="AF4050" s="1">
        <v>1585</v>
      </c>
      <c r="AG4050" s="1">
        <v>8408</v>
      </c>
      <c r="AH4050" s="1">
        <v>1200</v>
      </c>
      <c r="AI4050" s="1">
        <v>395.26642574999988</v>
      </c>
      <c r="AJ4050" s="1">
        <v>2297.3214208499999</v>
      </c>
      <c r="AK4050" s="1">
        <v>239.33048121018291</v>
      </c>
      <c r="AL4050" s="1">
        <v>32383.62890625</v>
      </c>
      <c r="AM4050" s="1">
        <v>26531.208984375</v>
      </c>
      <c r="AN4050" s="1">
        <v>5852.42236328125</v>
      </c>
      <c r="AO4050" t="s">
        <v>16860</v>
      </c>
    </row>
    <row r="4051" spans="1:41" x14ac:dyDescent="0.25">
      <c r="A4051" s="1">
        <v>2020</v>
      </c>
      <c r="B4051" t="s">
        <v>2977</v>
      </c>
      <c r="C4051" t="s">
        <v>7093</v>
      </c>
      <c r="D4051" t="s">
        <v>7225</v>
      </c>
      <c r="E4051" t="s">
        <v>7852</v>
      </c>
      <c r="F4051" t="s">
        <v>9618</v>
      </c>
      <c r="G4051" t="s">
        <v>11800</v>
      </c>
      <c r="H4051" t="s">
        <v>12712</v>
      </c>
      <c r="I4051" s="1">
        <v>818.16362844485946</v>
      </c>
      <c r="J4051" s="1">
        <v>1304.149025113989</v>
      </c>
      <c r="K4051" s="1">
        <v>54.9</v>
      </c>
      <c r="L4051" s="1">
        <v>103.96</v>
      </c>
      <c r="M4051" s="1">
        <v>679</v>
      </c>
      <c r="N4051" s="1">
        <v>615</v>
      </c>
      <c r="O4051" s="1">
        <v>284.96213099706011</v>
      </c>
      <c r="P4051" s="1">
        <v>418</v>
      </c>
      <c r="Q4051" s="1">
        <v>265.83739742359131</v>
      </c>
      <c r="R4051" s="1">
        <v>512.08753680679138</v>
      </c>
      <c r="S4051" s="1">
        <v>691.31</v>
      </c>
      <c r="T4051" s="1">
        <v>377.8162075125237</v>
      </c>
      <c r="U4051" s="1">
        <v>143.5351754379374</v>
      </c>
      <c r="V4051" s="1">
        <v>622</v>
      </c>
      <c r="W4051" s="1">
        <v>282.79701848000002</v>
      </c>
      <c r="X4051" s="1">
        <v>1065</v>
      </c>
      <c r="Y4051" s="1">
        <v>3285</v>
      </c>
      <c r="Z4051" s="1">
        <v>446.4</v>
      </c>
      <c r="AA4051" s="1">
        <v>4800.9084609548627</v>
      </c>
      <c r="AB4051" s="1">
        <v>73.3</v>
      </c>
      <c r="AC4051" s="1">
        <v>333.4902069667686</v>
      </c>
      <c r="AD4051" s="1">
        <v>731</v>
      </c>
      <c r="AE4051" s="1">
        <v>352.49</v>
      </c>
      <c r="AF4051" s="1">
        <v>1959.4193657782059</v>
      </c>
      <c r="AG4051" s="1">
        <v>8454.2000000000007</v>
      </c>
      <c r="AH4051" s="1">
        <v>1218.4550594856109</v>
      </c>
      <c r="AI4051" s="1">
        <v>374.6613333706249</v>
      </c>
      <c r="AJ4051" s="1">
        <v>2133.0119636646082</v>
      </c>
      <c r="AK4051" s="1">
        <v>301.27991739694141</v>
      </c>
      <c r="AL4051" s="1">
        <v>32702.134765625</v>
      </c>
      <c r="AM4051" s="1">
        <v>26567.65234375</v>
      </c>
      <c r="AN4051" s="1">
        <v>6134.48193359375</v>
      </c>
      <c r="AO4051" t="s">
        <v>16861</v>
      </c>
    </row>
    <row r="4052" spans="1:41" x14ac:dyDescent="0.25">
      <c r="A4052" s="1">
        <v>2020</v>
      </c>
      <c r="B4052" t="s">
        <v>2978</v>
      </c>
      <c r="C4052" t="s">
        <v>7093</v>
      </c>
      <c r="D4052" t="s">
        <v>7225</v>
      </c>
      <c r="E4052" t="s">
        <v>7853</v>
      </c>
      <c r="F4052" t="s">
        <v>9619</v>
      </c>
      <c r="G4052" t="s">
        <v>11800</v>
      </c>
      <c r="H4052" t="s">
        <v>12713</v>
      </c>
      <c r="I4052" s="1">
        <v>145.99195862177791</v>
      </c>
      <c r="J4052" s="1">
        <v>242.51425320822719</v>
      </c>
      <c r="K4052" s="1">
        <v>6.5</v>
      </c>
      <c r="L4052" s="1">
        <v>21.36</v>
      </c>
      <c r="M4052" s="1">
        <v>134.77162697327199</v>
      </c>
      <c r="N4052" s="1">
        <v>180.92831562418729</v>
      </c>
      <c r="O4052" s="1">
        <v>59</v>
      </c>
      <c r="P4052" s="1">
        <v>104</v>
      </c>
      <c r="Q4052" s="1">
        <v>59.23602040018973</v>
      </c>
      <c r="R4052" s="1">
        <v>78.69009024764658</v>
      </c>
      <c r="S4052" s="1">
        <v>109.006</v>
      </c>
      <c r="T4052" s="1">
        <v>71</v>
      </c>
      <c r="U4052" s="1">
        <v>34</v>
      </c>
      <c r="V4052" s="1">
        <v>131.30155944000001</v>
      </c>
      <c r="W4052" s="1">
        <v>62</v>
      </c>
      <c r="X4052" s="1">
        <v>173.41034642422611</v>
      </c>
      <c r="Y4052" s="1">
        <v>636</v>
      </c>
      <c r="Z4052" s="1">
        <v>59</v>
      </c>
      <c r="AA4052" s="1">
        <v>781.3666759598724</v>
      </c>
      <c r="AB4052" s="1">
        <v>14</v>
      </c>
      <c r="AC4052" s="1">
        <v>68.4643817968294</v>
      </c>
      <c r="AD4052" s="1">
        <v>81.776818778231984</v>
      </c>
      <c r="AE4052" s="1">
        <v>44</v>
      </c>
      <c r="AF4052" s="1">
        <v>315</v>
      </c>
      <c r="AG4052" s="1">
        <v>1868</v>
      </c>
      <c r="AH4052" s="1">
        <v>277.68</v>
      </c>
      <c r="AI4052" s="1">
        <v>77.311843754626224</v>
      </c>
      <c r="AJ4052" s="1">
        <v>521</v>
      </c>
      <c r="AK4052" s="1">
        <v>19.081609193088291</v>
      </c>
      <c r="AL4052" s="1">
        <v>6376.39208984375</v>
      </c>
      <c r="AM4052" s="1">
        <v>5290.853515625</v>
      </c>
      <c r="AN4052" s="1">
        <v>1085.538330078125</v>
      </c>
      <c r="AO4052" t="s">
        <v>16862</v>
      </c>
    </row>
    <row r="4053" spans="1:41" x14ac:dyDescent="0.25">
      <c r="A4053" s="1">
        <v>2020</v>
      </c>
      <c r="B4053" t="s">
        <v>2979</v>
      </c>
      <c r="C4053" t="s">
        <v>7093</v>
      </c>
      <c r="D4053" t="s">
        <v>7225</v>
      </c>
      <c r="E4053" t="s">
        <v>7853</v>
      </c>
      <c r="F4053" t="s">
        <v>9619</v>
      </c>
      <c r="G4053" t="s">
        <v>11800</v>
      </c>
      <c r="H4053" t="s">
        <v>12713</v>
      </c>
      <c r="I4053" s="1">
        <v>146.166</v>
      </c>
      <c r="J4053" s="1">
        <v>228.91664241753699</v>
      </c>
      <c r="K4053" s="1">
        <v>6.6</v>
      </c>
      <c r="L4053" s="1">
        <v>21</v>
      </c>
      <c r="M4053" s="1">
        <v>138.72</v>
      </c>
      <c r="N4053" s="1">
        <v>186.5275895253038</v>
      </c>
      <c r="O4053" s="1">
        <v>61</v>
      </c>
      <c r="P4053" s="1">
        <v>101</v>
      </c>
      <c r="Q4053" s="1">
        <v>67.233933448840787</v>
      </c>
      <c r="R4053" s="1">
        <v>84.284757427831337</v>
      </c>
      <c r="S4053" s="1">
        <v>117.25</v>
      </c>
      <c r="T4053" s="1">
        <v>69</v>
      </c>
      <c r="U4053" s="1">
        <v>33.299999999999997</v>
      </c>
      <c r="V4053" s="1">
        <v>129.4</v>
      </c>
      <c r="W4053" s="1">
        <v>62</v>
      </c>
      <c r="X4053" s="1">
        <v>181.5</v>
      </c>
      <c r="Y4053" s="1">
        <v>640</v>
      </c>
      <c r="Z4053" s="1">
        <v>64.695024124999975</v>
      </c>
      <c r="AA4053" s="1">
        <v>815.52816666612375</v>
      </c>
      <c r="AB4053" s="1">
        <v>13.944083944014</v>
      </c>
      <c r="AC4053" s="1">
        <v>59.036040769660389</v>
      </c>
      <c r="AD4053" s="1">
        <v>84.411657853367799</v>
      </c>
      <c r="AE4053" s="1">
        <v>45.3</v>
      </c>
      <c r="AF4053" s="1">
        <v>311.25397041528311</v>
      </c>
      <c r="AG4053" s="1">
        <v>1839</v>
      </c>
      <c r="AH4053" s="1">
        <v>257.5</v>
      </c>
      <c r="AI4053" s="1">
        <v>77.311843754626224</v>
      </c>
      <c r="AJ4053" s="1">
        <v>481</v>
      </c>
      <c r="AK4053" s="1">
        <v>23.624885809956108</v>
      </c>
      <c r="AL4053" s="1">
        <v>6346.5048828125</v>
      </c>
      <c r="AM4053" s="1">
        <v>5253.64208984375</v>
      </c>
      <c r="AN4053" s="1">
        <v>1092.862548828125</v>
      </c>
      <c r="AO4053" t="s">
        <v>16863</v>
      </c>
    </row>
    <row r="4054" spans="1:41" x14ac:dyDescent="0.25">
      <c r="A4054" s="1">
        <v>2020</v>
      </c>
      <c r="B4054" t="s">
        <v>2980</v>
      </c>
      <c r="C4054" t="s">
        <v>7093</v>
      </c>
      <c r="D4054" t="s">
        <v>7225</v>
      </c>
      <c r="E4054" t="s">
        <v>7853</v>
      </c>
      <c r="F4054" t="s">
        <v>9619</v>
      </c>
      <c r="G4054" t="s">
        <v>11800</v>
      </c>
      <c r="H4054" t="s">
        <v>12713</v>
      </c>
      <c r="I4054" s="1">
        <v>140.08578320932969</v>
      </c>
      <c r="J4054" s="1">
        <v>227</v>
      </c>
      <c r="K4054" s="1">
        <v>7</v>
      </c>
      <c r="L4054" s="1">
        <v>21</v>
      </c>
      <c r="M4054" s="1">
        <v>129.30230801938271</v>
      </c>
      <c r="N4054" s="1">
        <v>175.68</v>
      </c>
      <c r="O4054" s="1">
        <v>57</v>
      </c>
      <c r="P4054" s="1">
        <v>75.286000000000001</v>
      </c>
      <c r="Q4054" s="1">
        <v>61.58</v>
      </c>
      <c r="R4054" s="1">
        <v>67.063999999999993</v>
      </c>
      <c r="S4054" s="1">
        <v>113.0069152317881</v>
      </c>
      <c r="T4054" s="1">
        <v>73.900000000000006</v>
      </c>
      <c r="U4054" s="1">
        <v>33.299999999999997</v>
      </c>
      <c r="V4054" s="1">
        <v>123.34</v>
      </c>
      <c r="W4054" s="1">
        <v>63</v>
      </c>
      <c r="X4054" s="1">
        <v>172.547924804687</v>
      </c>
      <c r="Y4054" s="1">
        <v>604</v>
      </c>
      <c r="Z4054" s="1">
        <v>61</v>
      </c>
      <c r="AA4054" s="1">
        <v>768</v>
      </c>
      <c r="AB4054" s="1">
        <v>16</v>
      </c>
      <c r="AC4054" s="1">
        <v>63.881999999999998</v>
      </c>
      <c r="AD4054" s="1">
        <v>127.35599999999999</v>
      </c>
      <c r="AE4054" s="1">
        <v>46</v>
      </c>
      <c r="AF4054" s="1">
        <v>290</v>
      </c>
      <c r="AG4054" s="1">
        <v>1731</v>
      </c>
      <c r="AH4054" s="1">
        <v>224.8</v>
      </c>
      <c r="AI4054" s="1">
        <v>83.6</v>
      </c>
      <c r="AJ4054" s="1">
        <v>485.50513684210517</v>
      </c>
      <c r="AK4054" s="1">
        <v>23.936</v>
      </c>
      <c r="AL4054" s="1">
        <v>6065.17236328125</v>
      </c>
      <c r="AM4054" s="1">
        <v>4973.72314453125</v>
      </c>
      <c r="AN4054" s="1">
        <v>1091.44921875</v>
      </c>
      <c r="AO4054" t="s">
        <v>16864</v>
      </c>
    </row>
    <row r="4055" spans="1:41" x14ac:dyDescent="0.25">
      <c r="A4055" s="1">
        <v>2020</v>
      </c>
      <c r="B4055" t="s">
        <v>2981</v>
      </c>
      <c r="C4055" t="s">
        <v>7093</v>
      </c>
      <c r="D4055" t="s">
        <v>7225</v>
      </c>
      <c r="E4055" t="s">
        <v>7853</v>
      </c>
      <c r="F4055" t="s">
        <v>9619</v>
      </c>
      <c r="G4055" t="s">
        <v>11800</v>
      </c>
      <c r="H4055" t="s">
        <v>12713</v>
      </c>
      <c r="I4055" s="1">
        <v>149</v>
      </c>
      <c r="J4055" s="1">
        <v>244.39583286666641</v>
      </c>
      <c r="K4055" s="1">
        <v>8</v>
      </c>
      <c r="L4055" s="1">
        <v>21.06</v>
      </c>
      <c r="M4055" s="1">
        <v>143</v>
      </c>
      <c r="N4055" s="1">
        <v>181.2328394880403</v>
      </c>
      <c r="O4055" s="1">
        <v>57</v>
      </c>
      <c r="P4055" s="1">
        <v>75</v>
      </c>
      <c r="Q4055" s="1">
        <v>61.5</v>
      </c>
      <c r="R4055" s="1">
        <v>66.858010907373213</v>
      </c>
      <c r="S4055" s="1">
        <v>112.35899999999999</v>
      </c>
      <c r="T4055" s="1">
        <v>77</v>
      </c>
      <c r="U4055" s="1">
        <v>34</v>
      </c>
      <c r="V4055" s="1">
        <v>129</v>
      </c>
      <c r="W4055" s="1">
        <v>67.8</v>
      </c>
      <c r="X4055" s="1">
        <v>190.9</v>
      </c>
      <c r="Y4055" s="1">
        <v>627</v>
      </c>
      <c r="Z4055" s="1">
        <v>57</v>
      </c>
      <c r="AA4055" s="1">
        <v>815.43359999999996</v>
      </c>
      <c r="AB4055" s="1">
        <v>14</v>
      </c>
      <c r="AC4055" s="1">
        <v>67.356160133579124</v>
      </c>
      <c r="AD4055" s="1"/>
      <c r="AE4055" s="1">
        <v>45</v>
      </c>
      <c r="AF4055" s="1">
        <v>275</v>
      </c>
      <c r="AG4055" s="1">
        <v>1817</v>
      </c>
      <c r="AH4055" s="1">
        <v>281.33600000000001</v>
      </c>
      <c r="AI4055" s="1">
        <v>99.1</v>
      </c>
      <c r="AJ4055" s="1">
        <v>524</v>
      </c>
      <c r="AK4055" s="1">
        <v>26.45787628124631</v>
      </c>
      <c r="AL4055" s="1">
        <v>6266.78955078125</v>
      </c>
      <c r="AM4055" s="1">
        <v>5189.83642578125</v>
      </c>
      <c r="AN4055" s="1">
        <v>1076.952880859375</v>
      </c>
      <c r="AO4055" t="s">
        <v>16865</v>
      </c>
    </row>
    <row r="4056" spans="1:41" x14ac:dyDescent="0.25">
      <c r="A4056" s="1">
        <v>2020</v>
      </c>
      <c r="B4056" t="s">
        <v>2982</v>
      </c>
      <c r="C4056" t="s">
        <v>7093</v>
      </c>
      <c r="D4056" t="s">
        <v>7225</v>
      </c>
      <c r="E4056" t="s">
        <v>7853</v>
      </c>
      <c r="F4056" t="s">
        <v>9619</v>
      </c>
      <c r="G4056" t="s">
        <v>11800</v>
      </c>
      <c r="H4056" t="s">
        <v>12713</v>
      </c>
      <c r="I4056" s="1">
        <v>166.87</v>
      </c>
      <c r="J4056" s="1">
        <v>239.81502540909489</v>
      </c>
      <c r="K4056" s="1">
        <v>8</v>
      </c>
      <c r="L4056" s="1">
        <v>21.04</v>
      </c>
      <c r="M4056" s="1">
        <v>119</v>
      </c>
      <c r="N4056" s="1">
        <v>183.57266152200799</v>
      </c>
      <c r="O4056" s="1">
        <v>57</v>
      </c>
      <c r="P4056" s="1">
        <v>105.3</v>
      </c>
      <c r="Q4056" s="1">
        <v>65.930037133640354</v>
      </c>
      <c r="R4056" s="1">
        <v>63</v>
      </c>
      <c r="S4056" s="1">
        <v>113.04600000000001</v>
      </c>
      <c r="T4056" s="1">
        <v>71.711774999999989</v>
      </c>
      <c r="U4056" s="1">
        <v>34</v>
      </c>
      <c r="V4056" s="1">
        <v>129</v>
      </c>
      <c r="W4056" s="1">
        <v>67</v>
      </c>
      <c r="X4056" s="1">
        <v>176.7</v>
      </c>
      <c r="Y4056" s="1">
        <v>640.59080239765717</v>
      </c>
      <c r="Z4056" s="1">
        <v>56</v>
      </c>
      <c r="AA4056" s="1">
        <v>746.3572819391934</v>
      </c>
      <c r="AB4056" s="1">
        <v>14</v>
      </c>
      <c r="AC4056" s="1">
        <v>64.520820000000001</v>
      </c>
      <c r="AD4056" s="1">
        <v>86.878310399999989</v>
      </c>
      <c r="AE4056" s="1">
        <v>59</v>
      </c>
      <c r="AF4056" s="1">
        <v>301</v>
      </c>
      <c r="AG4056" s="1">
        <v>1842</v>
      </c>
      <c r="AH4056" s="1">
        <v>281</v>
      </c>
      <c r="AI4056" s="1">
        <v>83.194293180545799</v>
      </c>
      <c r="AJ4056" s="1">
        <v>527</v>
      </c>
      <c r="AK4056" s="1">
        <v>17.673973997923959</v>
      </c>
      <c r="AL4056" s="1">
        <v>6340.20068359375</v>
      </c>
      <c r="AM4056" s="1">
        <v>5244.99658203125</v>
      </c>
      <c r="AN4056" s="1">
        <v>1095.204345703125</v>
      </c>
      <c r="AO4056" t="s">
        <v>16866</v>
      </c>
    </row>
    <row r="4057" spans="1:41" x14ac:dyDescent="0.25">
      <c r="A4057" s="1">
        <v>2020</v>
      </c>
      <c r="B4057" t="s">
        <v>2983</v>
      </c>
      <c r="C4057" t="s">
        <v>7093</v>
      </c>
      <c r="D4057" t="s">
        <v>7225</v>
      </c>
      <c r="E4057" t="s">
        <v>7853</v>
      </c>
      <c r="F4057" t="s">
        <v>9619</v>
      </c>
      <c r="G4057" t="s">
        <v>11800</v>
      </c>
      <c r="H4057" t="s">
        <v>12713</v>
      </c>
      <c r="I4057" s="1">
        <v>145.26812000000001</v>
      </c>
      <c r="J4057" s="1">
        <v>227.84368757081489</v>
      </c>
      <c r="K4057" s="1">
        <v>8.3000000000000007</v>
      </c>
      <c r="L4057" s="1">
        <v>21.7</v>
      </c>
      <c r="M4057" s="1">
        <v>134.80000000000001</v>
      </c>
      <c r="N4057" s="1">
        <v>181</v>
      </c>
      <c r="O4057" s="1">
        <v>62</v>
      </c>
      <c r="P4057" s="1">
        <v>101</v>
      </c>
      <c r="Q4057" s="1">
        <v>61.37898692584001</v>
      </c>
      <c r="R4057" s="1">
        <v>83.313441920612505</v>
      </c>
      <c r="S4057" s="1">
        <v>111</v>
      </c>
      <c r="T4057" s="1">
        <v>71</v>
      </c>
      <c r="U4057" s="1">
        <v>34.858542606356217</v>
      </c>
      <c r="V4057" s="1">
        <v>125</v>
      </c>
      <c r="W4057" s="1">
        <v>63.4</v>
      </c>
      <c r="X4057" s="1">
        <v>181.9</v>
      </c>
      <c r="Y4057" s="1">
        <v>633</v>
      </c>
      <c r="Z4057" s="1">
        <v>59.624000000000002</v>
      </c>
      <c r="AA4057" s="1">
        <v>799.13204406871432</v>
      </c>
      <c r="AB4057" s="1">
        <v>13.930139860069991</v>
      </c>
      <c r="AC4057" s="1">
        <v>60.871745730570517</v>
      </c>
      <c r="AD4057" s="1">
        <v>80</v>
      </c>
      <c r="AE4057" s="1">
        <v>48</v>
      </c>
      <c r="AF4057" s="1">
        <v>319.17534491339319</v>
      </c>
      <c r="AG4057" s="1">
        <v>1703.3</v>
      </c>
      <c r="AH4057" s="1">
        <v>257.58</v>
      </c>
      <c r="AI4057" s="1">
        <v>73.255312264137473</v>
      </c>
      <c r="AJ4057" s="1">
        <v>464</v>
      </c>
      <c r="AK4057" s="1">
        <v>24.913201306766631</v>
      </c>
      <c r="AL4057" s="1">
        <v>6150.54443359375</v>
      </c>
      <c r="AM4057" s="1">
        <v>5068.4658203125</v>
      </c>
      <c r="AN4057" s="1">
        <v>1082.0787353515625</v>
      </c>
      <c r="AO4057" t="s">
        <v>16867</v>
      </c>
    </row>
    <row r="4058" spans="1:41" x14ac:dyDescent="0.25">
      <c r="A4058" s="1">
        <v>2020</v>
      </c>
      <c r="B4058" t="s">
        <v>2984</v>
      </c>
      <c r="C4058" t="s">
        <v>7093</v>
      </c>
      <c r="D4058" t="s">
        <v>7225</v>
      </c>
      <c r="E4058" t="s">
        <v>7853</v>
      </c>
      <c r="F4058" t="s">
        <v>9620</v>
      </c>
      <c r="G4058" t="s">
        <v>11800</v>
      </c>
      <c r="H4058" t="s">
        <v>12713</v>
      </c>
      <c r="I4058" s="1">
        <v>152</v>
      </c>
      <c r="J4058" s="1">
        <v>305.00788486666642</v>
      </c>
      <c r="K4058" s="1">
        <v>11</v>
      </c>
      <c r="L4058" s="1">
        <v>21.06</v>
      </c>
      <c r="M4058" s="1">
        <v>149</v>
      </c>
      <c r="N4058" s="1">
        <v>183.11683948804031</v>
      </c>
      <c r="O4058" s="1">
        <v>62</v>
      </c>
      <c r="P4058" s="1">
        <v>105</v>
      </c>
      <c r="Q4058" s="1">
        <v>61.5</v>
      </c>
      <c r="R4058" s="1">
        <v>91.858010907373213</v>
      </c>
      <c r="S4058" s="1">
        <v>114.35899999999999</v>
      </c>
      <c r="T4058" s="1">
        <v>79.5</v>
      </c>
      <c r="U4058" s="1">
        <v>34</v>
      </c>
      <c r="V4058" s="1">
        <v>145</v>
      </c>
      <c r="W4058" s="1">
        <v>67.8</v>
      </c>
      <c r="X4058" s="1">
        <v>194.5</v>
      </c>
      <c r="Y4058" s="1">
        <v>627.62</v>
      </c>
      <c r="Z4058" s="1">
        <v>64</v>
      </c>
      <c r="AA4058" s="1">
        <v>924.42719999999997</v>
      </c>
      <c r="AB4058" s="1">
        <v>14</v>
      </c>
      <c r="AC4058" s="1">
        <v>79.709441613318319</v>
      </c>
      <c r="AD4058" s="1">
        <v>0</v>
      </c>
      <c r="AE4058" s="1">
        <v>70</v>
      </c>
      <c r="AF4058" s="1">
        <v>330</v>
      </c>
      <c r="AG4058" s="1">
        <v>1831</v>
      </c>
      <c r="AH4058" s="1">
        <v>281.33600000000001</v>
      </c>
      <c r="AI4058" s="1">
        <v>99.1</v>
      </c>
      <c r="AJ4058" s="1">
        <v>574</v>
      </c>
      <c r="AK4058" s="1">
        <v>45.815876281246297</v>
      </c>
      <c r="AL4058" s="1">
        <v>6717.71044921875</v>
      </c>
      <c r="AM4058" s="1">
        <v>5599.29931640625</v>
      </c>
      <c r="AN4058" s="1">
        <v>1118.410888671875</v>
      </c>
      <c r="AO4058" t="s">
        <v>16868</v>
      </c>
    </row>
    <row r="4059" spans="1:41" x14ac:dyDescent="0.25">
      <c r="A4059" s="1">
        <v>2020</v>
      </c>
      <c r="B4059" t="s">
        <v>2985</v>
      </c>
      <c r="C4059" t="s">
        <v>7093</v>
      </c>
      <c r="D4059" t="s">
        <v>7225</v>
      </c>
      <c r="E4059" t="s">
        <v>7853</v>
      </c>
      <c r="F4059" t="s">
        <v>9620</v>
      </c>
      <c r="G4059" t="s">
        <v>11800</v>
      </c>
      <c r="H4059" t="s">
        <v>12713</v>
      </c>
      <c r="I4059" s="1">
        <v>173.37404000000001</v>
      </c>
      <c r="J4059" s="1">
        <v>308.00000000000011</v>
      </c>
      <c r="K4059" s="1">
        <v>11</v>
      </c>
      <c r="L4059" s="1">
        <v>21.04</v>
      </c>
      <c r="M4059" s="1">
        <v>124</v>
      </c>
      <c r="N4059" s="1">
        <v>185.03566152200801</v>
      </c>
      <c r="O4059" s="1">
        <v>62</v>
      </c>
      <c r="P4059" s="1">
        <v>105.3</v>
      </c>
      <c r="Q4059" s="1">
        <v>65.930037133640354</v>
      </c>
      <c r="R4059" s="1">
        <v>94</v>
      </c>
      <c r="S4059" s="1">
        <v>117.036</v>
      </c>
      <c r="T4059" s="1">
        <v>73.711774999999989</v>
      </c>
      <c r="U4059" s="1">
        <v>34</v>
      </c>
      <c r="V4059" s="1">
        <v>145</v>
      </c>
      <c r="W4059" s="1">
        <v>67</v>
      </c>
      <c r="X4059" s="1">
        <v>180.3</v>
      </c>
      <c r="Y4059" s="1">
        <v>643.29080239765722</v>
      </c>
      <c r="Z4059" s="1">
        <v>63</v>
      </c>
      <c r="AA4059" s="1"/>
      <c r="AB4059" s="1">
        <v>14</v>
      </c>
      <c r="AC4059" s="1">
        <v>81.776058000000006</v>
      </c>
      <c r="AD4059" s="1">
        <v>139.4963104</v>
      </c>
      <c r="AE4059" s="1">
        <v>84</v>
      </c>
      <c r="AF4059" s="1">
        <v>354</v>
      </c>
      <c r="AG4059" s="1">
        <v>1856</v>
      </c>
      <c r="AH4059" s="1">
        <v>281</v>
      </c>
      <c r="AI4059" s="1">
        <v>83.194293180545799</v>
      </c>
      <c r="AJ4059" s="1">
        <v>585</v>
      </c>
      <c r="AK4059" s="1">
        <v>43.127973997923959</v>
      </c>
      <c r="AL4059" s="1">
        <v>5994.61328125</v>
      </c>
      <c r="AM4059" s="1">
        <v>4798.74658203125</v>
      </c>
      <c r="AN4059" s="1">
        <v>1195.866455078125</v>
      </c>
      <c r="AO4059" t="s">
        <v>16869</v>
      </c>
    </row>
    <row r="4060" spans="1:41" x14ac:dyDescent="0.25">
      <c r="A4060" s="1">
        <v>2020</v>
      </c>
      <c r="B4060" t="s">
        <v>2986</v>
      </c>
      <c r="C4060" t="s">
        <v>7093</v>
      </c>
      <c r="D4060" t="s">
        <v>7225</v>
      </c>
      <c r="E4060" t="s">
        <v>7853</v>
      </c>
      <c r="F4060" t="s">
        <v>9620</v>
      </c>
      <c r="G4060" t="s">
        <v>11800</v>
      </c>
      <c r="H4060" t="s">
        <v>12713</v>
      </c>
      <c r="I4060" s="1">
        <v>152.49599862177789</v>
      </c>
      <c r="J4060" s="1">
        <v>297.45043540822718</v>
      </c>
      <c r="K4060" s="1">
        <v>10.5</v>
      </c>
      <c r="L4060" s="1">
        <v>21.36</v>
      </c>
      <c r="M4060" s="1">
        <v>138.97162697327201</v>
      </c>
      <c r="N4060" s="1">
        <v>182.50631562418729</v>
      </c>
      <c r="O4060" s="1">
        <v>65</v>
      </c>
      <c r="P4060" s="1">
        <v>104</v>
      </c>
      <c r="Q4060" s="1">
        <v>59.23602040018973</v>
      </c>
      <c r="R4060" s="1">
        <v>106.69009024764659</v>
      </c>
      <c r="S4060" s="1">
        <v>113.006</v>
      </c>
      <c r="T4060" s="1">
        <v>72</v>
      </c>
      <c r="U4060" s="1">
        <v>34</v>
      </c>
      <c r="V4060" s="1">
        <v>131.75806520707999</v>
      </c>
      <c r="W4060" s="1">
        <v>62</v>
      </c>
      <c r="X4060" s="1">
        <v>178.41034642422611</v>
      </c>
      <c r="Y4060" s="1">
        <v>637</v>
      </c>
      <c r="Z4060" s="1">
        <v>66</v>
      </c>
      <c r="AA4060" s="1"/>
      <c r="AB4060" s="1">
        <v>14</v>
      </c>
      <c r="AC4060" s="1">
        <v>76.735276859231291</v>
      </c>
      <c r="AD4060" s="1">
        <v>138.792818778232</v>
      </c>
      <c r="AE4060" s="1">
        <v>69</v>
      </c>
      <c r="AF4060" s="1">
        <v>350</v>
      </c>
      <c r="AG4060" s="1">
        <v>1882</v>
      </c>
      <c r="AH4060" s="1">
        <v>277.68</v>
      </c>
      <c r="AI4060" s="1">
        <v>77.311843754626224</v>
      </c>
      <c r="AJ4060" s="1">
        <v>571</v>
      </c>
      <c r="AK4060" s="1">
        <v>45.641609193088293</v>
      </c>
      <c r="AL4060" s="1">
        <v>5934.546875</v>
      </c>
      <c r="AM4060" s="1">
        <v>4741.232421875</v>
      </c>
      <c r="AN4060" s="1">
        <v>1193.3143310546875</v>
      </c>
      <c r="AO4060" t="s">
        <v>16870</v>
      </c>
    </row>
    <row r="4061" spans="1:41" x14ac:dyDescent="0.25">
      <c r="A4061" s="1">
        <v>2020</v>
      </c>
      <c r="B4061" t="s">
        <v>2987</v>
      </c>
      <c r="C4061" t="s">
        <v>7093</v>
      </c>
      <c r="D4061" t="s">
        <v>7225</v>
      </c>
      <c r="E4061" t="s">
        <v>7853</v>
      </c>
      <c r="F4061" t="s">
        <v>9620</v>
      </c>
      <c r="G4061" t="s">
        <v>11800</v>
      </c>
      <c r="H4061" t="s">
        <v>12713</v>
      </c>
      <c r="I4061" s="1">
        <v>151.93183999999999</v>
      </c>
      <c r="J4061" s="1">
        <v>284.9716502901835</v>
      </c>
      <c r="K4061" s="1">
        <v>10.8</v>
      </c>
      <c r="L4061" s="1">
        <v>21.7</v>
      </c>
      <c r="M4061" s="1">
        <v>143.80000000000001</v>
      </c>
      <c r="N4061" s="1">
        <v>182</v>
      </c>
      <c r="O4061" s="1">
        <v>68</v>
      </c>
      <c r="P4061" s="1">
        <v>101</v>
      </c>
      <c r="Q4061" s="1">
        <v>61.37898692584001</v>
      </c>
      <c r="R4061" s="1">
        <v>87.313441920612505</v>
      </c>
      <c r="S4061" s="1">
        <v>115</v>
      </c>
      <c r="T4061" s="1">
        <v>73</v>
      </c>
      <c r="U4061" s="1">
        <v>34.858542606356217</v>
      </c>
      <c r="V4061" s="1">
        <v>150</v>
      </c>
      <c r="W4061" s="1">
        <v>63.4</v>
      </c>
      <c r="X4061" s="1">
        <v>191.9</v>
      </c>
      <c r="Y4061" s="1">
        <v>635</v>
      </c>
      <c r="Z4061" s="1">
        <v>67.061999999999998</v>
      </c>
      <c r="AA4061" s="1">
        <v>937.63683042138382</v>
      </c>
      <c r="AB4061" s="1">
        <v>13.930139860069991</v>
      </c>
      <c r="AC4061" s="1">
        <v>69.567709406366305</v>
      </c>
      <c r="AD4061" s="1">
        <v>153</v>
      </c>
      <c r="AE4061" s="1">
        <v>73</v>
      </c>
      <c r="AF4061" s="1">
        <v>354.17534491339319</v>
      </c>
      <c r="AG4061" s="1">
        <v>1713.4</v>
      </c>
      <c r="AH4061" s="1">
        <v>260.27247999999997</v>
      </c>
      <c r="AI4061" s="1">
        <v>73.255312264137473</v>
      </c>
      <c r="AJ4061" s="1">
        <v>539</v>
      </c>
      <c r="AK4061" s="1">
        <v>51.413201306766631</v>
      </c>
      <c r="AL4061" s="1">
        <v>6681.767578125</v>
      </c>
      <c r="AM4061" s="1">
        <v>5463.99609375</v>
      </c>
      <c r="AN4061" s="1">
        <v>1217.771240234375</v>
      </c>
      <c r="AO4061" t="s">
        <v>16871</v>
      </c>
    </row>
    <row r="4062" spans="1:41" x14ac:dyDescent="0.25">
      <c r="A4062" s="1">
        <v>2020</v>
      </c>
      <c r="B4062" t="s">
        <v>2988</v>
      </c>
      <c r="C4062" t="s">
        <v>7093</v>
      </c>
      <c r="D4062" t="s">
        <v>7225</v>
      </c>
      <c r="E4062" t="s">
        <v>7853</v>
      </c>
      <c r="F4062" t="s">
        <v>9620</v>
      </c>
      <c r="G4062" t="s">
        <v>11800</v>
      </c>
      <c r="H4062" t="s">
        <v>12713</v>
      </c>
      <c r="I4062" s="1">
        <v>152.82972000000001</v>
      </c>
      <c r="J4062" s="1">
        <v>287.47084422665341</v>
      </c>
      <c r="K4062" s="1">
        <v>10.6</v>
      </c>
      <c r="L4062" s="1">
        <v>21</v>
      </c>
      <c r="M4062" s="1">
        <v>142.928</v>
      </c>
      <c r="N4062" s="1">
        <v>187.6031695253038</v>
      </c>
      <c r="O4062" s="1">
        <v>67</v>
      </c>
      <c r="P4062" s="1">
        <v>101</v>
      </c>
      <c r="Q4062" s="1">
        <v>67.233933448840787</v>
      </c>
      <c r="R4062" s="1">
        <v>88.284757427831337</v>
      </c>
      <c r="S4062" s="1">
        <v>121.25</v>
      </c>
      <c r="T4062" s="1">
        <v>72</v>
      </c>
      <c r="U4062" s="1">
        <v>33.299999999999997</v>
      </c>
      <c r="V4062" s="1">
        <v>136.4</v>
      </c>
      <c r="W4062" s="1">
        <v>62</v>
      </c>
      <c r="X4062" s="1">
        <v>186.5</v>
      </c>
      <c r="Y4062" s="1">
        <v>640.5</v>
      </c>
      <c r="Z4062" s="1">
        <v>72.014772749999977</v>
      </c>
      <c r="AA4062" s="1">
        <v>949.16361904761959</v>
      </c>
      <c r="AB4062" s="1">
        <v>13.944083944014</v>
      </c>
      <c r="AC4062" s="1">
        <v>67.633381583255343</v>
      </c>
      <c r="AD4062" s="1">
        <v>140.18065785336779</v>
      </c>
      <c r="AE4062" s="1">
        <v>70.3</v>
      </c>
      <c r="AF4062" s="1">
        <v>346.25397041528311</v>
      </c>
      <c r="AG4062" s="1">
        <v>1846</v>
      </c>
      <c r="AH4062" s="1">
        <v>260.5</v>
      </c>
      <c r="AI4062" s="1">
        <v>77.311843754626224</v>
      </c>
      <c r="AJ4062" s="1">
        <v>556</v>
      </c>
      <c r="AK4062" s="1">
        <v>49.025885809956108</v>
      </c>
      <c r="AL4062" s="1">
        <v>6826.228515625</v>
      </c>
      <c r="AM4062" s="1">
        <v>5622.98828125</v>
      </c>
      <c r="AN4062" s="1">
        <v>1203.2406005859375</v>
      </c>
      <c r="AO4062" t="s">
        <v>16872</v>
      </c>
    </row>
    <row r="4063" spans="1:41" x14ac:dyDescent="0.25">
      <c r="A4063" s="1">
        <v>2020</v>
      </c>
      <c r="B4063" t="s">
        <v>2989</v>
      </c>
      <c r="C4063" t="s">
        <v>7093</v>
      </c>
      <c r="D4063" t="s">
        <v>7225</v>
      </c>
      <c r="E4063" t="s">
        <v>7853</v>
      </c>
      <c r="F4063" t="s">
        <v>9620</v>
      </c>
      <c r="G4063" t="s">
        <v>11800</v>
      </c>
      <c r="H4063" t="s">
        <v>12713</v>
      </c>
      <c r="I4063" s="1">
        <v>142.45797876202641</v>
      </c>
      <c r="J4063" s="1">
        <v>282.91205200000002</v>
      </c>
      <c r="K4063" s="1">
        <v>11</v>
      </c>
      <c r="L4063" s="1">
        <v>21</v>
      </c>
      <c r="M4063" s="1">
        <v>135.5023080193827</v>
      </c>
      <c r="N4063" s="1">
        <v>177.36</v>
      </c>
      <c r="O4063" s="1">
        <v>62</v>
      </c>
      <c r="P4063" s="1">
        <v>101.286</v>
      </c>
      <c r="Q4063" s="1">
        <v>61.58</v>
      </c>
      <c r="R4063" s="1">
        <v>92.063999999999993</v>
      </c>
      <c r="S4063" s="1">
        <v>116.0069152317881</v>
      </c>
      <c r="T4063" s="1">
        <v>75.100000000000009</v>
      </c>
      <c r="U4063" s="1">
        <v>33.299999999999997</v>
      </c>
      <c r="V4063" s="1">
        <v>143.52000000000001</v>
      </c>
      <c r="W4063" s="1">
        <v>63</v>
      </c>
      <c r="X4063" s="1">
        <v>176.14792480468699</v>
      </c>
      <c r="Y4063" s="1">
        <v>604.94000000000005</v>
      </c>
      <c r="Z4063" s="1">
        <v>66</v>
      </c>
      <c r="AA4063" s="1">
        <v>923</v>
      </c>
      <c r="AB4063" s="1">
        <v>16</v>
      </c>
      <c r="AC4063" s="1">
        <v>81.12</v>
      </c>
      <c r="AD4063" s="1">
        <v>148.22674000000001</v>
      </c>
      <c r="AE4063" s="1">
        <v>71</v>
      </c>
      <c r="AF4063" s="1">
        <v>349</v>
      </c>
      <c r="AG4063" s="1">
        <v>1745</v>
      </c>
      <c r="AH4063" s="1">
        <v>274.89999999999998</v>
      </c>
      <c r="AI4063" s="1">
        <v>83.6</v>
      </c>
      <c r="AJ4063" s="1">
        <v>549.50513684210523</v>
      </c>
      <c r="AK4063" s="1">
        <v>47.552</v>
      </c>
      <c r="AL4063" s="1">
        <v>6654.08154296875</v>
      </c>
      <c r="AM4063" s="1">
        <v>5445.04541015625</v>
      </c>
      <c r="AN4063" s="1">
        <v>1209.035888671875</v>
      </c>
      <c r="AO4063" t="s">
        <v>16873</v>
      </c>
    </row>
    <row r="4064" spans="1:41" x14ac:dyDescent="0.25">
      <c r="A4064" s="1">
        <v>2020</v>
      </c>
      <c r="B4064" t="s">
        <v>2990</v>
      </c>
      <c r="C4064" t="s">
        <v>7093</v>
      </c>
      <c r="D4064" t="s">
        <v>7225</v>
      </c>
      <c r="E4064" t="s">
        <v>7853</v>
      </c>
      <c r="F4064" t="s">
        <v>9621</v>
      </c>
      <c r="G4064" t="s">
        <v>11800</v>
      </c>
      <c r="H4064" t="s">
        <v>12713</v>
      </c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>
        <v>926.52012887932301</v>
      </c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>
        <v>926.5201416015625</v>
      </c>
      <c r="AM4064" s="1">
        <v>926.5201416015625</v>
      </c>
      <c r="AN4064" s="1">
        <v>0</v>
      </c>
      <c r="AO4064" t="s">
        <v>16874</v>
      </c>
    </row>
    <row r="4065" spans="1:41" x14ac:dyDescent="0.25">
      <c r="A4065" s="1">
        <v>2020</v>
      </c>
      <c r="B4065" t="s">
        <v>2991</v>
      </c>
      <c r="C4065" t="s">
        <v>7093</v>
      </c>
      <c r="D4065" t="s">
        <v>7225</v>
      </c>
      <c r="E4065" t="s">
        <v>7853</v>
      </c>
      <c r="F4065" t="s">
        <v>9622</v>
      </c>
      <c r="G4065" t="s">
        <v>11800</v>
      </c>
      <c r="H4065" t="s">
        <v>12713</v>
      </c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>
        <v>913.44450320279748</v>
      </c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>
        <v>913.44451904296875</v>
      </c>
      <c r="AM4065" s="1">
        <v>913.44451904296875</v>
      </c>
      <c r="AN4065" s="1">
        <v>0</v>
      </c>
      <c r="AO4065" t="s">
        <v>16875</v>
      </c>
    </row>
    <row r="4066" spans="1:41" x14ac:dyDescent="0.25">
      <c r="A4066" s="1">
        <v>2020</v>
      </c>
      <c r="B4066" t="s">
        <v>2992</v>
      </c>
      <c r="C4066" t="s">
        <v>7094</v>
      </c>
      <c r="D4066" t="s">
        <v>7225</v>
      </c>
      <c r="E4066" t="s">
        <v>7854</v>
      </c>
      <c r="F4066" t="s">
        <v>9623</v>
      </c>
      <c r="G4066" t="s">
        <v>11800</v>
      </c>
      <c r="H4066" t="s">
        <v>12714</v>
      </c>
      <c r="I4066" s="1">
        <v>33445.5</v>
      </c>
      <c r="J4066" s="1">
        <v>91071</v>
      </c>
      <c r="K4066" s="1">
        <v>4683</v>
      </c>
      <c r="L4066" s="1">
        <v>8734</v>
      </c>
      <c r="M4066" s="1">
        <v>43485.333333333343</v>
      </c>
      <c r="N4066" s="1">
        <v>19671.833333333328</v>
      </c>
      <c r="O4066" s="1">
        <v>25658</v>
      </c>
      <c r="P4066" s="1">
        <v>45192.159090909103</v>
      </c>
      <c r="Q4066" s="1">
        <v>17411</v>
      </c>
      <c r="R4066" s="1">
        <v>25254.603494623661</v>
      </c>
      <c r="S4066" s="1">
        <v>40515</v>
      </c>
      <c r="T4066" s="1">
        <v>25854.75</v>
      </c>
      <c r="U4066" s="1">
        <v>9247.5</v>
      </c>
      <c r="V4066" s="1">
        <v>40281.5</v>
      </c>
      <c r="W4066" s="1">
        <v>13040</v>
      </c>
      <c r="X4066" s="1">
        <v>60267</v>
      </c>
      <c r="Y4066" s="1">
        <v>206000</v>
      </c>
      <c r="Z4066" s="1">
        <v>17205</v>
      </c>
      <c r="AA4066" s="1">
        <v>344184</v>
      </c>
      <c r="AB4066" s="1">
        <v>6668.5</v>
      </c>
      <c r="AC4066" s="1">
        <v>23687</v>
      </c>
      <c r="AD4066" s="1">
        <v>36282</v>
      </c>
      <c r="AE4066" s="1">
        <v>32536.50757575758</v>
      </c>
      <c r="AF4066" s="1">
        <v>114599</v>
      </c>
      <c r="AG4066" s="1">
        <v>573860</v>
      </c>
      <c r="AH4066" s="1">
        <v>93502</v>
      </c>
      <c r="AI4066" s="1">
        <v>27217</v>
      </c>
      <c r="AJ4066" s="1">
        <v>169045.16666666669</v>
      </c>
      <c r="AK4066" s="1">
        <v>13735</v>
      </c>
      <c r="AL4066" s="1">
        <v>2162333.25</v>
      </c>
      <c r="AM4066" s="1">
        <v>1771425.75</v>
      </c>
      <c r="AN4066" s="1">
        <v>390907.5625</v>
      </c>
      <c r="AO4066" t="s">
        <v>16876</v>
      </c>
    </row>
    <row r="4067" spans="1:41" x14ac:dyDescent="0.25">
      <c r="A4067" s="1">
        <v>2020</v>
      </c>
      <c r="B4067" t="s">
        <v>2992</v>
      </c>
      <c r="C4067" t="s">
        <v>7095</v>
      </c>
      <c r="D4067" t="s">
        <v>7225</v>
      </c>
      <c r="E4067" t="s">
        <v>7855</v>
      </c>
      <c r="F4067" t="s">
        <v>9624</v>
      </c>
      <c r="G4067" t="s">
        <v>11800</v>
      </c>
      <c r="H4067" t="s">
        <v>12715</v>
      </c>
      <c r="I4067" s="1">
        <v>3506.08</v>
      </c>
      <c r="J4067" s="1">
        <v>3868.1174163483479</v>
      </c>
      <c r="K4067" s="1">
        <v>588.340411671124</v>
      </c>
      <c r="L4067" s="1">
        <v>1689.3585539999999</v>
      </c>
      <c r="M4067" s="1">
        <v>2318.1799821629079</v>
      </c>
      <c r="N4067" s="1">
        <v>2388.5342099999998</v>
      </c>
      <c r="O4067" s="1">
        <v>3535.671815699126</v>
      </c>
      <c r="P4067" s="1">
        <v>1554.3497521397021</v>
      </c>
      <c r="Q4067" s="1">
        <v>54.450030000000012</v>
      </c>
      <c r="R4067" s="1">
        <v>2003.6174699999999</v>
      </c>
      <c r="S4067" s="1">
        <v>4011.8</v>
      </c>
      <c r="T4067" s="1">
        <v>2830</v>
      </c>
      <c r="U4067" s="1">
        <v>28.4</v>
      </c>
      <c r="V4067" s="1">
        <v>2668.1</v>
      </c>
      <c r="W4067" s="1">
        <v>1690</v>
      </c>
      <c r="X4067" s="1">
        <v>5007.4320200000002</v>
      </c>
      <c r="Y4067" s="1">
        <v>5419.0752510000002</v>
      </c>
      <c r="Z4067" s="1">
        <v>4424.5072600000549</v>
      </c>
      <c r="AA4067" s="1">
        <v>21635.176289999999</v>
      </c>
      <c r="AB4067" s="1">
        <v>957</v>
      </c>
      <c r="AC4067" s="1">
        <v>3990.6080000000002</v>
      </c>
      <c r="AD4067" s="1">
        <v>8456.8272649999635</v>
      </c>
      <c r="AE4067" s="1">
        <v>3154.17</v>
      </c>
      <c r="AF4067" s="1">
        <v>5562.3704129999642</v>
      </c>
      <c r="AG4067" s="1">
        <v>8294.7839999999997</v>
      </c>
      <c r="AH4067" s="1">
        <v>3134</v>
      </c>
      <c r="AI4067" s="1">
        <v>1776.303319999997</v>
      </c>
      <c r="AJ4067" s="1">
        <v>1723.002322261581</v>
      </c>
      <c r="AK4067" s="1">
        <v>2024</v>
      </c>
      <c r="AL4067" s="1">
        <v>108294.25</v>
      </c>
      <c r="AM4067" s="1">
        <v>71964.703125</v>
      </c>
      <c r="AN4067" s="1">
        <v>36329.5546875</v>
      </c>
      <c r="AO4067" t="s">
        <v>16877</v>
      </c>
    </row>
    <row r="4068" spans="1:41" x14ac:dyDescent="0.25">
      <c r="A4068" s="1">
        <v>2020</v>
      </c>
      <c r="B4068" t="s">
        <v>2992</v>
      </c>
      <c r="C4068" t="s">
        <v>7095</v>
      </c>
      <c r="D4068" t="s">
        <v>7225</v>
      </c>
      <c r="E4068" t="s">
        <v>7855</v>
      </c>
      <c r="F4068" t="s">
        <v>9625</v>
      </c>
      <c r="G4068" t="s">
        <v>11800</v>
      </c>
      <c r="H4068" t="s">
        <v>12715</v>
      </c>
      <c r="I4068" s="1">
        <v>4322.84</v>
      </c>
      <c r="J4068" s="1">
        <v>6101.0862593712754</v>
      </c>
      <c r="K4068" s="1">
        <v>643.48435167112393</v>
      </c>
      <c r="L4068" s="1">
        <v>1812.955956</v>
      </c>
      <c r="M4068" s="1">
        <v>3369.35659883889</v>
      </c>
      <c r="N4068" s="1">
        <v>3073.8941300000001</v>
      </c>
      <c r="O4068" s="1">
        <v>3948.6204266991272</v>
      </c>
      <c r="P4068" s="1">
        <v>2323.4185893050199</v>
      </c>
      <c r="Q4068" s="1">
        <v>658.41859999999963</v>
      </c>
      <c r="R4068" s="1">
        <v>2597.3216600000001</v>
      </c>
      <c r="S4068" s="1">
        <v>5038.8</v>
      </c>
      <c r="T4068" s="1">
        <v>3412</v>
      </c>
      <c r="U4068" s="1">
        <v>297.84300000000002</v>
      </c>
      <c r="V4068" s="1">
        <v>3640.6</v>
      </c>
      <c r="W4068" s="1">
        <v>1871</v>
      </c>
      <c r="X4068" s="1">
        <v>6085.7238399999997</v>
      </c>
      <c r="Y4068" s="1">
        <v>11543.002251</v>
      </c>
      <c r="Z4068" s="1">
        <v>4615.0003700000543</v>
      </c>
      <c r="AA4068" s="1">
        <v>28441.207031000002</v>
      </c>
      <c r="AB4068" s="1">
        <v>1050</v>
      </c>
      <c r="AC4068" s="1">
        <v>4313.7070000000003</v>
      </c>
      <c r="AD4068" s="1">
        <v>8839.3990249999624</v>
      </c>
      <c r="AE4068" s="1">
        <v>4060.64</v>
      </c>
      <c r="AF4068" s="1">
        <v>9312.795652999981</v>
      </c>
      <c r="AG4068" s="1">
        <v>18949.526000000002</v>
      </c>
      <c r="AH4068" s="1">
        <v>5515.2000000000007</v>
      </c>
      <c r="AI4068" s="1">
        <v>2268.1144199999972</v>
      </c>
      <c r="AJ4068" s="1">
        <v>4764.9287489763756</v>
      </c>
      <c r="AK4068" s="1">
        <v>2297.7359999999999</v>
      </c>
      <c r="AL4068" s="1">
        <v>155168.609375</v>
      </c>
      <c r="AM4068" s="1">
        <v>110829.1796875</v>
      </c>
      <c r="AN4068" s="1">
        <v>44339.43359375</v>
      </c>
      <c r="AO4068" t="s">
        <v>16878</v>
      </c>
    </row>
    <row r="4069" spans="1:41" x14ac:dyDescent="0.25">
      <c r="A4069" s="1">
        <v>2020</v>
      </c>
      <c r="B4069" t="s">
        <v>2992</v>
      </c>
      <c r="C4069" t="s">
        <v>7095</v>
      </c>
      <c r="D4069" t="s">
        <v>7225</v>
      </c>
      <c r="E4069" t="s">
        <v>7855</v>
      </c>
      <c r="F4069" t="s">
        <v>9626</v>
      </c>
      <c r="G4069" t="s">
        <v>11800</v>
      </c>
      <c r="H4069" t="s">
        <v>12715</v>
      </c>
      <c r="I4069" s="1">
        <v>816.76</v>
      </c>
      <c r="J4069" s="1">
        <v>2232.9688430229262</v>
      </c>
      <c r="K4069" s="1">
        <v>55.143939999999994</v>
      </c>
      <c r="L4069" s="1">
        <v>123.5974019999999</v>
      </c>
      <c r="M4069" s="1">
        <v>1051.1766166759819</v>
      </c>
      <c r="N4069" s="1">
        <v>685.35991999999965</v>
      </c>
      <c r="O4069" s="1">
        <v>412.94861100000128</v>
      </c>
      <c r="P4069" s="1">
        <v>769.06883716531797</v>
      </c>
      <c r="Q4069" s="1">
        <v>603.96856999999954</v>
      </c>
      <c r="R4069" s="1">
        <v>593.70418999999993</v>
      </c>
      <c r="S4069" s="1">
        <v>1027</v>
      </c>
      <c r="T4069" s="1">
        <v>582</v>
      </c>
      <c r="U4069" s="1">
        <v>269.44299999999998</v>
      </c>
      <c r="V4069" s="1">
        <v>972.5</v>
      </c>
      <c r="W4069" s="1">
        <v>181</v>
      </c>
      <c r="X4069" s="1">
        <v>1078.2918199999999</v>
      </c>
      <c r="Y4069" s="1">
        <v>6123.9269999999997</v>
      </c>
      <c r="Z4069" s="1">
        <v>190.49310999999969</v>
      </c>
      <c r="AA4069" s="1">
        <v>6806.0307409999996</v>
      </c>
      <c r="AB4069" s="1">
        <v>93</v>
      </c>
      <c r="AC4069" s="1">
        <v>323.09899999999999</v>
      </c>
      <c r="AD4069" s="1">
        <v>382.57175999999993</v>
      </c>
      <c r="AE4069" s="1">
        <v>906.46999999999991</v>
      </c>
      <c r="AF4069" s="1">
        <v>3750.4252400000169</v>
      </c>
      <c r="AG4069" s="1">
        <v>10654.742</v>
      </c>
      <c r="AH4069" s="1">
        <v>2381.1999999999998</v>
      </c>
      <c r="AI4069" s="1">
        <v>491.81110000000012</v>
      </c>
      <c r="AJ4069" s="1">
        <v>3041.9264267147951</v>
      </c>
      <c r="AK4069" s="1">
        <v>273.73599999999999</v>
      </c>
      <c r="AL4069" s="1">
        <v>46874.36328125</v>
      </c>
      <c r="AM4069" s="1">
        <v>38864.484375</v>
      </c>
      <c r="AN4069" s="1">
        <v>8009.8798828125</v>
      </c>
      <c r="AO4069" t="s">
        <v>16879</v>
      </c>
    </row>
    <row r="4070" spans="1:41" x14ac:dyDescent="0.25">
      <c r="A4070" s="1">
        <v>2020</v>
      </c>
      <c r="B4070" t="s">
        <v>2992</v>
      </c>
      <c r="C4070" t="s">
        <v>7096</v>
      </c>
      <c r="D4070" t="s">
        <v>7225</v>
      </c>
      <c r="E4070" t="s">
        <v>7856</v>
      </c>
      <c r="F4070" t="s">
        <v>9627</v>
      </c>
      <c r="G4070" t="s">
        <v>11800</v>
      </c>
      <c r="H4070" t="s">
        <v>12716</v>
      </c>
      <c r="I4070" s="1">
        <v>840.82989579999992</v>
      </c>
      <c r="J4070" s="1">
        <v>1431.122207033</v>
      </c>
      <c r="K4070" s="1">
        <v>54.8</v>
      </c>
      <c r="L4070" s="1">
        <v>121.6</v>
      </c>
      <c r="M4070" s="1">
        <v>648.77275299999997</v>
      </c>
      <c r="N4070" s="1">
        <v>652.05730900000003</v>
      </c>
      <c r="O4070" s="1">
        <v>310.60000000000002</v>
      </c>
      <c r="P4070" s="1">
        <v>449.93433499999998</v>
      </c>
      <c r="Q4070" s="1">
        <v>267.10639612597998</v>
      </c>
      <c r="R4070" s="1">
        <v>566.046727285614</v>
      </c>
      <c r="S4070" s="1">
        <v>670.77</v>
      </c>
      <c r="T4070" s="1">
        <v>411.96</v>
      </c>
      <c r="U4070" s="1">
        <v>144.80111891000001</v>
      </c>
      <c r="V4070" s="1">
        <v>661.24213101014436</v>
      </c>
      <c r="W4070" s="1">
        <v>281.49</v>
      </c>
      <c r="X4070" s="1">
        <v>1119</v>
      </c>
      <c r="Y4070" s="1">
        <v>3418.5202380000001</v>
      </c>
      <c r="Z4070" s="1">
        <v>467.89193210000008</v>
      </c>
      <c r="AA4070" s="1">
        <v>5181</v>
      </c>
      <c r="AB4070" s="1">
        <v>83</v>
      </c>
      <c r="AC4070" s="1">
        <v>395.25848136197368</v>
      </c>
      <c r="AD4070" s="1">
        <v>787.17790610281997</v>
      </c>
      <c r="AE4070" s="1">
        <v>359.88903864095607</v>
      </c>
      <c r="AF4070" s="1">
        <v>1712</v>
      </c>
      <c r="AG4070" s="1">
        <v>8748</v>
      </c>
      <c r="AH4070" s="1">
        <v>1336.03</v>
      </c>
      <c r="AI4070" s="1">
        <v>414.73349252000003</v>
      </c>
      <c r="AJ4070" s="1">
        <v>2393.94</v>
      </c>
      <c r="AK4070" s="1">
        <v>254</v>
      </c>
      <c r="AL4070" s="1">
        <v>34183.57421875</v>
      </c>
      <c r="AM4070" s="1">
        <v>27811.240234375</v>
      </c>
      <c r="AN4070" s="1">
        <v>6372.333984375</v>
      </c>
      <c r="AO4070" t="s">
        <v>16880</v>
      </c>
    </row>
    <row r="4071" spans="1:41" x14ac:dyDescent="0.25">
      <c r="A4071" s="1">
        <v>2020</v>
      </c>
      <c r="B4071" t="s">
        <v>2992</v>
      </c>
      <c r="C4071" t="s">
        <v>7096</v>
      </c>
      <c r="D4071" t="s">
        <v>7225</v>
      </c>
      <c r="E4071" t="s">
        <v>7856</v>
      </c>
      <c r="F4071" t="s">
        <v>9628</v>
      </c>
      <c r="G4071" t="s">
        <v>11800</v>
      </c>
      <c r="H4071" t="s">
        <v>12717</v>
      </c>
      <c r="I4071" s="1">
        <v>0.68655957485640406</v>
      </c>
      <c r="J4071" s="1">
        <v>0.57694899696092505</v>
      </c>
      <c r="K4071" s="1">
        <v>0.57581993396143927</v>
      </c>
      <c r="L4071" s="1">
        <v>0.66101326375298974</v>
      </c>
      <c r="M4071" s="1">
        <v>0.57402141165012999</v>
      </c>
      <c r="N4071" s="1">
        <v>0.41961883694919028</v>
      </c>
      <c r="O4071" s="1">
        <v>0.59892940886091572</v>
      </c>
      <c r="P4071" s="1">
        <v>0.50661215782699853</v>
      </c>
      <c r="Q4071" s="1">
        <v>0.48337979916417639</v>
      </c>
      <c r="R4071" s="1">
        <v>0.67959452168804968</v>
      </c>
      <c r="S4071" s="1">
        <v>0.66353481636238454</v>
      </c>
      <c r="T4071" s="1">
        <v>0.63200372611576372</v>
      </c>
      <c r="U4071" s="1">
        <v>0.49639063347594159</v>
      </c>
      <c r="V4071" s="1">
        <v>0.61230181442038933</v>
      </c>
      <c r="W4071" s="1">
        <v>0.50857118327164497</v>
      </c>
      <c r="X4071" s="1">
        <v>0.73837991923351021</v>
      </c>
      <c r="Y4071" s="1">
        <v>0.64435185598812794</v>
      </c>
      <c r="Z4071" s="1">
        <v>0.78933819086969659</v>
      </c>
      <c r="AA4071" s="1">
        <v>0.64077828403508508</v>
      </c>
      <c r="AB4071" s="1">
        <v>0.59218036529680362</v>
      </c>
      <c r="AC4071" s="1">
        <v>0.57369417273027368</v>
      </c>
      <c r="AD4071" s="1">
        <v>0.61242597438135737</v>
      </c>
      <c r="AE4071" s="1">
        <v>0.57900420161615906</v>
      </c>
      <c r="AF4071" s="1">
        <v>0.59402367767275954</v>
      </c>
      <c r="AG4071" s="1">
        <v>0.57228088079444206</v>
      </c>
      <c r="AH4071" s="1">
        <v>0.56194558015750773</v>
      </c>
      <c r="AI4071" s="1">
        <v>0.65916693577959729</v>
      </c>
      <c r="AJ4071" s="1">
        <v>0.52474283668620403</v>
      </c>
      <c r="AK4071" s="1">
        <v>0.64434297311009636</v>
      </c>
      <c r="AL4071" s="1">
        <v>0.6000673770904541</v>
      </c>
      <c r="AM4071" s="1">
        <v>0.59062552452087402</v>
      </c>
      <c r="AN4071" s="1">
        <v>0.61344343423843384</v>
      </c>
      <c r="AO4071" t="s">
        <v>16881</v>
      </c>
    </row>
    <row r="4072" spans="1:41" x14ac:dyDescent="0.25">
      <c r="A4072" s="1">
        <v>2020</v>
      </c>
      <c r="B4072" t="s">
        <v>2992</v>
      </c>
      <c r="C4072" t="s">
        <v>7096</v>
      </c>
      <c r="D4072" t="s">
        <v>7225</v>
      </c>
      <c r="E4072" t="s">
        <v>7856</v>
      </c>
      <c r="F4072" t="s">
        <v>9629</v>
      </c>
      <c r="G4072" t="s">
        <v>11800</v>
      </c>
      <c r="H4072" t="s">
        <v>12717</v>
      </c>
      <c r="I4072" s="1">
        <v>3.8857231651967097E-2</v>
      </c>
      <c r="J4072" s="1">
        <v>6.2242907415764701E-2</v>
      </c>
      <c r="K4072" s="1">
        <v>7.5868266423357505E-2</v>
      </c>
      <c r="L4072" s="1">
        <v>8.7606907894736796E-2</v>
      </c>
      <c r="M4072" s="1">
        <v>4.8048801149329301E-2</v>
      </c>
      <c r="N4072" s="1">
        <v>6.9311849489898006E-2</v>
      </c>
      <c r="O4072" s="1">
        <v>8.9936616226657606E-2</v>
      </c>
      <c r="P4072" s="1">
        <v>7.7333317455255401E-2</v>
      </c>
      <c r="Q4072" s="1">
        <v>5.7151001576091397E-2</v>
      </c>
      <c r="R4072" s="1">
        <v>3.1808190261793302E-2</v>
      </c>
      <c r="S4072" s="1">
        <v>5.7306903361405398E-2</v>
      </c>
      <c r="T4072" s="1">
        <v>4.56916666666667E-2</v>
      </c>
      <c r="U4072" s="1">
        <v>3.6098839894600998E-2</v>
      </c>
      <c r="V4072" s="1">
        <v>6.4368449943023098E-2</v>
      </c>
      <c r="W4072" s="1">
        <v>5.0809148992859703E-2</v>
      </c>
      <c r="X4072" s="1">
        <v>2.48480786416444E-2</v>
      </c>
      <c r="Y4072" s="1">
        <v>4.1707881794906698E-2</v>
      </c>
      <c r="Z4072" s="1">
        <v>4.1393736953473002E-2</v>
      </c>
      <c r="AA4072" s="1">
        <v>5.2532634342386697E-2</v>
      </c>
      <c r="AB4072" s="1">
        <v>8.2307000522353693E-2</v>
      </c>
      <c r="AC4072" s="1">
        <v>6.9734370559297404E-2</v>
      </c>
      <c r="AD4072" s="1">
        <v>5.7609515715875102E-2</v>
      </c>
      <c r="AE4072" s="1">
        <v>8.4843599286219706E-2</v>
      </c>
      <c r="AF4072" s="1">
        <v>4.4599026180869299E-2</v>
      </c>
      <c r="AG4072" s="1">
        <v>3.6652720621856497E-2</v>
      </c>
      <c r="AH4072" s="1">
        <v>3.8982820303435202E-2</v>
      </c>
      <c r="AI4072" s="1">
        <v>5.7346406665849503E-2</v>
      </c>
      <c r="AJ4072" s="1">
        <v>4.89934206605201E-2</v>
      </c>
      <c r="AK4072" s="1">
        <v>7.29760403740152E-2</v>
      </c>
      <c r="AL4072" s="1">
        <v>5.6791983544826508E-2</v>
      </c>
      <c r="AM4072" s="1">
        <v>5.5602122098207474E-2</v>
      </c>
      <c r="AN4072" s="1">
        <v>5.8477606624364853E-2</v>
      </c>
      <c r="AO4072" t="s">
        <v>16882</v>
      </c>
    </row>
    <row r="4073" spans="1:41" x14ac:dyDescent="0.25">
      <c r="A4073" s="1">
        <v>2020</v>
      </c>
      <c r="B4073" t="s">
        <v>2992</v>
      </c>
      <c r="C4073" t="s">
        <v>7096</v>
      </c>
      <c r="D4073" t="s">
        <v>7225</v>
      </c>
      <c r="E4073" t="s">
        <v>7856</v>
      </c>
      <c r="F4073" t="s">
        <v>9630</v>
      </c>
      <c r="G4073" t="s">
        <v>11800</v>
      </c>
      <c r="H4073" t="s">
        <v>12718</v>
      </c>
      <c r="I4073" s="1">
        <v>808.157573759</v>
      </c>
      <c r="J4073" s="1">
        <v>1342.0450000000001</v>
      </c>
      <c r="K4073" s="1">
        <v>50.642418999999997</v>
      </c>
      <c r="L4073" s="1">
        <v>110.947</v>
      </c>
      <c r="M4073" s="1">
        <v>617.6</v>
      </c>
      <c r="N4073" s="1">
        <v>606.86201093980412</v>
      </c>
      <c r="O4073" s="1">
        <v>282.6656870000001</v>
      </c>
      <c r="P4073" s="1">
        <v>415.13942023742572</v>
      </c>
      <c r="Q4073" s="1">
        <v>251.84099806</v>
      </c>
      <c r="R4073" s="1">
        <v>548.04180528704774</v>
      </c>
      <c r="S4073" s="1">
        <v>632.33024843227008</v>
      </c>
      <c r="T4073" s="1">
        <v>393.13686100000001</v>
      </c>
      <c r="U4073" s="1">
        <v>139.57396650190881</v>
      </c>
      <c r="V4073" s="1">
        <v>618.67899999999997</v>
      </c>
      <c r="W4073" s="1">
        <v>267.18773264999987</v>
      </c>
      <c r="X4073" s="1">
        <v>1091.1949999999999</v>
      </c>
      <c r="Y4073" s="1">
        <v>3275.9409999999998</v>
      </c>
      <c r="Z4073" s="1">
        <v>448.52413654000043</v>
      </c>
      <c r="AA4073" s="1">
        <v>4908.8284214720943</v>
      </c>
      <c r="AB4073" s="1">
        <v>76.168518956644647</v>
      </c>
      <c r="AC4073" s="1">
        <v>367.69537995597273</v>
      </c>
      <c r="AD4073" s="1">
        <v>741.82896814999992</v>
      </c>
      <c r="AE4073" s="1">
        <v>329.35475725899988</v>
      </c>
      <c r="AF4073" s="1">
        <v>1635.6464671783519</v>
      </c>
      <c r="AG4073" s="1">
        <v>8427.3619999999992</v>
      </c>
      <c r="AH4073" s="1">
        <v>1283.947782590001</v>
      </c>
      <c r="AI4073" s="1">
        <v>390.95001700000012</v>
      </c>
      <c r="AJ4073" s="1">
        <v>2276.6526905439541</v>
      </c>
      <c r="AK4073" s="1">
        <v>235.46408574500009</v>
      </c>
      <c r="AL4073" s="1">
        <v>32574.40625</v>
      </c>
      <c r="AM4073" s="1">
        <v>26511.291015625</v>
      </c>
      <c r="AN4073" s="1">
        <v>6063.1171875</v>
      </c>
      <c r="AO4073" t="s">
        <v>16883</v>
      </c>
    </row>
    <row r="4074" spans="1:41" x14ac:dyDescent="0.25">
      <c r="A4074" s="1">
        <v>2020</v>
      </c>
      <c r="B4074" t="s">
        <v>2992</v>
      </c>
      <c r="C4074" t="s">
        <v>7096</v>
      </c>
      <c r="D4074" t="s">
        <v>7225</v>
      </c>
      <c r="E4074" t="s">
        <v>7857</v>
      </c>
      <c r="F4074" t="s">
        <v>9631</v>
      </c>
      <c r="G4074" t="s">
        <v>11800</v>
      </c>
      <c r="H4074" t="s">
        <v>12719</v>
      </c>
      <c r="I4074" s="1">
        <v>139.80600000000001</v>
      </c>
      <c r="J4074" s="1">
        <v>226.84</v>
      </c>
      <c r="K4074" s="1">
        <v>6.8760000000000003</v>
      </c>
      <c r="L4074" s="1">
        <v>21</v>
      </c>
      <c r="M4074" s="1">
        <v>121.958</v>
      </c>
      <c r="N4074" s="1">
        <v>175.684</v>
      </c>
      <c r="O4074" s="1">
        <v>58.4</v>
      </c>
      <c r="P4074" s="1">
        <v>75.286000000000001</v>
      </c>
      <c r="Q4074" s="1">
        <v>61.584000000000003</v>
      </c>
      <c r="R4074" s="1">
        <v>65.001000000000005</v>
      </c>
      <c r="S4074" s="1">
        <v>112.7</v>
      </c>
      <c r="T4074" s="1">
        <v>74</v>
      </c>
      <c r="U4074" s="1">
        <v>33.299999999999997</v>
      </c>
      <c r="V4074" s="1">
        <v>121.998</v>
      </c>
      <c r="W4074" s="1">
        <v>63.183999999999997</v>
      </c>
      <c r="X4074" s="1">
        <v>162</v>
      </c>
      <c r="Y4074" s="1">
        <v>603.93600000000004</v>
      </c>
      <c r="Z4074" s="1">
        <v>49.192</v>
      </c>
      <c r="AA4074" s="1">
        <v>768</v>
      </c>
      <c r="AB4074" s="1">
        <v>16</v>
      </c>
      <c r="AC4074" s="1">
        <v>66.119640000000004</v>
      </c>
      <c r="AD4074" s="1">
        <v>127.35599999999999</v>
      </c>
      <c r="AE4074" s="1">
        <v>60.84</v>
      </c>
      <c r="AF4074" s="1">
        <v>247</v>
      </c>
      <c r="AG4074" s="1">
        <v>1731</v>
      </c>
      <c r="AH4074" s="1">
        <v>202.33600000000001</v>
      </c>
      <c r="AI4074" s="1">
        <v>71.823999999999998</v>
      </c>
      <c r="AJ4074" s="1">
        <v>466.8</v>
      </c>
      <c r="AK4074" s="1">
        <v>18</v>
      </c>
      <c r="AL4074" s="1">
        <v>5948.0205078125</v>
      </c>
      <c r="AM4074" s="1">
        <v>4913.38671875</v>
      </c>
      <c r="AN4074" s="1">
        <v>1034.634033203125</v>
      </c>
      <c r="AO4074" t="s">
        <v>16884</v>
      </c>
    </row>
    <row r="4075" spans="1:41" x14ac:dyDescent="0.25">
      <c r="A4075" s="1">
        <v>2020</v>
      </c>
      <c r="B4075" t="s">
        <v>2992</v>
      </c>
      <c r="C4075" t="s">
        <v>7096</v>
      </c>
      <c r="D4075" t="s">
        <v>7225</v>
      </c>
      <c r="E4075" t="s">
        <v>7857</v>
      </c>
      <c r="F4075" t="s">
        <v>9632</v>
      </c>
      <c r="G4075" t="s">
        <v>11800</v>
      </c>
      <c r="H4075" t="s">
        <v>12719</v>
      </c>
      <c r="I4075" s="1">
        <v>139.80600000000001</v>
      </c>
      <c r="J4075" s="1">
        <v>283.19420400000001</v>
      </c>
      <c r="K4075" s="1">
        <v>10.864000000000001</v>
      </c>
      <c r="L4075" s="1">
        <v>21</v>
      </c>
      <c r="M4075" s="1">
        <v>129.02099999999999</v>
      </c>
      <c r="N4075" s="1">
        <v>177.364</v>
      </c>
      <c r="O4075" s="1">
        <v>59.2</v>
      </c>
      <c r="P4075" s="1">
        <v>101.384</v>
      </c>
      <c r="Q4075" s="1">
        <v>61.584000000000003</v>
      </c>
      <c r="R4075" s="1">
        <v>95.082000000000008</v>
      </c>
      <c r="S4075" s="1">
        <v>115.4</v>
      </c>
      <c r="T4075" s="1">
        <v>74.41</v>
      </c>
      <c r="U4075" s="1">
        <v>33.299999999999997</v>
      </c>
      <c r="V4075" s="1">
        <v>142.14349999999999</v>
      </c>
      <c r="W4075" s="1">
        <v>63.183999999999997</v>
      </c>
      <c r="X4075" s="1">
        <v>173</v>
      </c>
      <c r="Y4075" s="1">
        <v>605.66399999999999</v>
      </c>
      <c r="Z4075" s="1">
        <v>67.66722</v>
      </c>
      <c r="AA4075" s="1">
        <v>923</v>
      </c>
      <c r="AB4075" s="1">
        <v>16</v>
      </c>
      <c r="AC4075" s="1">
        <v>78.649624400000008</v>
      </c>
      <c r="AD4075" s="1">
        <v>148.22674000000001</v>
      </c>
      <c r="AE4075" s="1">
        <v>70.954966258406643</v>
      </c>
      <c r="AF4075" s="1">
        <v>329</v>
      </c>
      <c r="AG4075" s="1">
        <v>1745</v>
      </c>
      <c r="AH4075" s="1">
        <v>271.40499999999997</v>
      </c>
      <c r="AI4075" s="1">
        <v>71.823999999999998</v>
      </c>
      <c r="AJ4075" s="1">
        <v>520.79</v>
      </c>
      <c r="AK4075" s="1">
        <v>45</v>
      </c>
      <c r="AL4075" s="1">
        <v>6573.11865234375</v>
      </c>
      <c r="AM4075" s="1">
        <v>5395.583984375</v>
      </c>
      <c r="AN4075" s="1">
        <v>1177.53466796875</v>
      </c>
      <c r="AO4075" t="s">
        <v>16885</v>
      </c>
    </row>
    <row r="4076" spans="1:41" x14ac:dyDescent="0.25">
      <c r="A4076" s="1">
        <v>2020</v>
      </c>
      <c r="B4076" t="s">
        <v>2993</v>
      </c>
      <c r="C4076" t="s">
        <v>7097</v>
      </c>
      <c r="D4076" t="s">
        <v>7226</v>
      </c>
      <c r="E4076" t="s">
        <v>7858</v>
      </c>
      <c r="F4076" t="s">
        <v>9633</v>
      </c>
      <c r="G4076" t="s">
        <v>11801</v>
      </c>
      <c r="H4076" t="s">
        <v>12720</v>
      </c>
      <c r="I4076" s="1">
        <v>830.3416227973139</v>
      </c>
      <c r="J4076" s="1">
        <v>1607.7227883420167</v>
      </c>
      <c r="K4076" s="1">
        <v>443.10607592257003</v>
      </c>
      <c r="L4076" s="1">
        <v>550.75009693717891</v>
      </c>
      <c r="M4076" s="1">
        <v>1341.5754227709742</v>
      </c>
      <c r="N4076" s="1">
        <v>774.58131523739746</v>
      </c>
      <c r="O4076" s="1">
        <v>535.37237964937765</v>
      </c>
      <c r="P4076" s="1">
        <v>1378.2991050547807</v>
      </c>
      <c r="Q4076" s="1">
        <v>133.84309491234441</v>
      </c>
      <c r="R4076" s="1">
        <v>1223.1516067028995</v>
      </c>
      <c r="S4076" s="1">
        <v>194.78441897881612</v>
      </c>
      <c r="T4076" s="1">
        <v>1309.9536948867751</v>
      </c>
      <c r="U4076" s="1">
        <v>408.38211783050997</v>
      </c>
      <c r="V4076" s="1">
        <v>1800.9015579269492</v>
      </c>
      <c r="W4076" s="1">
        <v>825.84037286340174</v>
      </c>
      <c r="X4076" s="1">
        <v>2410.3147985916662</v>
      </c>
      <c r="Y4076" s="1">
        <v>3119.9679741694586</v>
      </c>
      <c r="Z4076" s="1">
        <v>758.63405286486284</v>
      </c>
      <c r="AA4076" s="1">
        <v>11955.104993411813</v>
      </c>
      <c r="AB4076" s="1">
        <v>197.06259931774966</v>
      </c>
      <c r="AC4076" s="1">
        <v>129.17054703719177</v>
      </c>
      <c r="AD4076" s="1">
        <v>1048.1224285331455</v>
      </c>
      <c r="AE4076" s="1">
        <v>1733.2323116835389</v>
      </c>
      <c r="AF4076" s="1">
        <v>2550.2611782568438</v>
      </c>
      <c r="AG4076" s="1">
        <v>12721.985231952036</v>
      </c>
      <c r="AH4076" s="1">
        <v>1928.0052258516434</v>
      </c>
      <c r="AI4076" s="1">
        <v>247.18256677428712</v>
      </c>
      <c r="AJ4076" s="1">
        <v>837.77351010703319</v>
      </c>
      <c r="AK4076" s="1">
        <v>370.20430507669732</v>
      </c>
      <c r="AL4076" s="1">
        <v>53365.625</v>
      </c>
      <c r="AM4076" s="1">
        <v>42514.1015625</v>
      </c>
      <c r="AN4076" s="1">
        <v>10851.5234375</v>
      </c>
      <c r="AO4076" t="s">
        <v>16886</v>
      </c>
    </row>
    <row r="4077" spans="1:41" x14ac:dyDescent="0.25">
      <c r="A4077" s="1">
        <v>2020</v>
      </c>
      <c r="B4077" t="s">
        <v>2994</v>
      </c>
      <c r="C4077" t="s">
        <v>7097</v>
      </c>
      <c r="D4077" t="s">
        <v>7226</v>
      </c>
      <c r="E4077" t="s">
        <v>7858</v>
      </c>
      <c r="F4077" t="s">
        <v>9633</v>
      </c>
      <c r="G4077" t="s">
        <v>11801</v>
      </c>
      <c r="H4077" t="s">
        <v>12720</v>
      </c>
      <c r="I4077" s="1">
        <v>313.51476480406683</v>
      </c>
      <c r="J4077" s="1">
        <v>659.74994288031166</v>
      </c>
      <c r="K4077" s="1">
        <v>62.631128929908904</v>
      </c>
      <c r="L4077" s="1">
        <v>493.61821953233289</v>
      </c>
      <c r="M4077" s="1">
        <v>605.08039813640812</v>
      </c>
      <c r="N4077" s="1">
        <v>1360.2228580997617</v>
      </c>
      <c r="O4077" s="1">
        <v>2348.7375029668765</v>
      </c>
      <c r="P4077" s="1">
        <v>361.89433994715313</v>
      </c>
      <c r="Q4077" s="1">
        <v>224.33040400333437</v>
      </c>
      <c r="R4077" s="1">
        <v>758.14692564807478</v>
      </c>
      <c r="S4077" s="1">
        <v>530.77227906702467</v>
      </c>
      <c r="T4077" s="1">
        <v>743.08119069383451</v>
      </c>
      <c r="U4077" s="1">
        <v>350.30970418423624</v>
      </c>
      <c r="V4077" s="1">
        <v>2233.4897503140396</v>
      </c>
      <c r="W4077" s="1">
        <v>488.31049674166269</v>
      </c>
      <c r="X4077" s="1">
        <v>2447.7625193733975</v>
      </c>
      <c r="Y4077" s="1">
        <v>3375.7116948662765</v>
      </c>
      <c r="Z4077" s="1">
        <v>239.50209205230246</v>
      </c>
      <c r="AA4077" s="1">
        <v>10916.924235850563</v>
      </c>
      <c r="AB4077" s="1">
        <v>594.46495255506761</v>
      </c>
      <c r="AC4077" s="1">
        <v>201.48115713384257</v>
      </c>
      <c r="AD4077" s="1">
        <v>1402.9964017494872</v>
      </c>
      <c r="AE4077" s="1">
        <v>1188.9299051101352</v>
      </c>
      <c r="AF4077" s="1">
        <v>2218.4158175885364</v>
      </c>
      <c r="AG4077" s="1">
        <v>15736.336529779146</v>
      </c>
      <c r="AH4077" s="1">
        <v>878.40344821712597</v>
      </c>
      <c r="AI4077" s="1">
        <v>566.86479404358226</v>
      </c>
      <c r="AJ4077" s="1">
        <v>1680.4250355262</v>
      </c>
      <c r="AK4077" s="1">
        <v>339.69425860289579</v>
      </c>
      <c r="AL4077" s="1">
        <v>53321.80078125</v>
      </c>
      <c r="AM4077" s="1">
        <v>42313.00390625</v>
      </c>
      <c r="AN4077" s="1">
        <v>11008.7998046875</v>
      </c>
      <c r="AO4077" t="s">
        <v>16887</v>
      </c>
    </row>
    <row r="4078" spans="1:41" x14ac:dyDescent="0.25">
      <c r="A4078" s="1">
        <v>2020</v>
      </c>
      <c r="B4078" t="s">
        <v>2995</v>
      </c>
      <c r="C4078" t="s">
        <v>7097</v>
      </c>
      <c r="D4078" t="s">
        <v>7226</v>
      </c>
      <c r="E4078" t="s">
        <v>7858</v>
      </c>
      <c r="F4078" t="s">
        <v>9633</v>
      </c>
      <c r="G4078" t="s">
        <v>11801</v>
      </c>
      <c r="H4078" t="s">
        <v>12720</v>
      </c>
      <c r="I4078" s="1">
        <v>722.30177841363684</v>
      </c>
      <c r="J4078" s="1">
        <v>0</v>
      </c>
      <c r="K4078" s="1">
        <v>39.911725579486301</v>
      </c>
      <c r="L4078" s="1">
        <v>495.69729891131942</v>
      </c>
      <c r="M4078" s="1">
        <v>708.13899844474201</v>
      </c>
      <c r="N4078" s="1">
        <v>1222.743608614536</v>
      </c>
      <c r="O4078" s="1">
        <v>1929.1729571916044</v>
      </c>
      <c r="P4078" s="1">
        <v>376.29494750212962</v>
      </c>
      <c r="Q4078" s="1">
        <v>627.27337085275963</v>
      </c>
      <c r="R4078" s="1">
        <v>1192.9235213205286</v>
      </c>
      <c r="S4078" s="1"/>
      <c r="T4078" s="1">
        <v>313.42048138956892</v>
      </c>
      <c r="U4078" s="1">
        <v>111.27898546988803</v>
      </c>
      <c r="V4078" s="1">
        <v>1584.2081022349514</v>
      </c>
      <c r="W4078" s="1">
        <v>465.34848469225904</v>
      </c>
      <c r="X4078" s="1">
        <v>3028.8116590622253</v>
      </c>
      <c r="Y4078" s="1">
        <v>2139.5914024437561</v>
      </c>
      <c r="Z4078" s="1">
        <v>278.27637059168961</v>
      </c>
      <c r="AA4078" s="1">
        <v>11969.572327997412</v>
      </c>
      <c r="AB4078" s="1">
        <v>583.70886014659447</v>
      </c>
      <c r="AC4078" s="1">
        <v>192.00683129258863</v>
      </c>
      <c r="AD4078" s="1">
        <v>606.42494758956127</v>
      </c>
      <c r="AE4078" s="1">
        <v>972.17368215056729</v>
      </c>
      <c r="AF4078" s="1">
        <v>2706.7574460547789</v>
      </c>
      <c r="AG4078" s="1">
        <v>13589.187380154599</v>
      </c>
      <c r="AH4078" s="1">
        <v>630.5886350332396</v>
      </c>
      <c r="AI4078" s="1">
        <v>545.26702880245136</v>
      </c>
      <c r="AJ4078" s="1">
        <v>969.58779028283459</v>
      </c>
      <c r="AK4078" s="1">
        <v>283.25559937789683</v>
      </c>
      <c r="AL4078" s="1">
        <v>48283.921875</v>
      </c>
      <c r="AM4078" s="1">
        <v>39149.87109375</v>
      </c>
      <c r="AN4078" s="1">
        <v>9134.048828125</v>
      </c>
      <c r="AO4078" t="s">
        <v>16888</v>
      </c>
    </row>
    <row r="4079" spans="1:41" x14ac:dyDescent="0.25">
      <c r="A4079" s="1">
        <v>2020</v>
      </c>
      <c r="B4079" t="s">
        <v>2996</v>
      </c>
      <c r="C4079" t="s">
        <v>7097</v>
      </c>
      <c r="D4079" t="s">
        <v>7226</v>
      </c>
      <c r="E4079" t="s">
        <v>7858</v>
      </c>
      <c r="F4079" t="s">
        <v>9633</v>
      </c>
      <c r="G4079" t="s">
        <v>11801</v>
      </c>
      <c r="H4079" t="s">
        <v>12720</v>
      </c>
      <c r="I4079" s="1">
        <v>723.16672738186458</v>
      </c>
      <c r="J4079" s="1">
        <v>0</v>
      </c>
      <c r="K4079" s="1">
        <v>77.326833811207507</v>
      </c>
      <c r="L4079" s="1">
        <v>501.05123254314907</v>
      </c>
      <c r="M4079" s="1">
        <v>723.16672738186458</v>
      </c>
      <c r="N4079" s="1">
        <v>1195.1879812972561</v>
      </c>
      <c r="O4079" s="1">
        <v>1969.6645243917212</v>
      </c>
      <c r="P4079" s="1">
        <v>384.28046797747459</v>
      </c>
      <c r="Q4079" s="1">
        <v>217.47445326978021</v>
      </c>
      <c r="R4079" s="1">
        <v>798.28022210768734</v>
      </c>
      <c r="S4079" s="1">
        <v>2337.4240348988174</v>
      </c>
      <c r="T4079" s="1">
        <v>723.16672738186458</v>
      </c>
      <c r="U4079" s="1">
        <v>84.713816636161283</v>
      </c>
      <c r="V4079" s="1">
        <v>1771.7584820855682</v>
      </c>
      <c r="W4079" s="1">
        <v>609.52624165042869</v>
      </c>
      <c r="X4079" s="1">
        <v>2668.4852240390805</v>
      </c>
      <c r="Y4079" s="1">
        <v>2184.9966120180625</v>
      </c>
      <c r="Z4079" s="1">
        <v>240.63031845384126</v>
      </c>
      <c r="AA4079" s="1">
        <v>10777.250428639445</v>
      </c>
      <c r="AB4079" s="1">
        <v>578.53338190549164</v>
      </c>
      <c r="AC4079" s="1">
        <v>196.08149265296845</v>
      </c>
      <c r="AD4079" s="1">
        <v>1453.5868547109239</v>
      </c>
      <c r="AE4079" s="1">
        <v>1142.603429263346</v>
      </c>
      <c r="AF4079" s="1">
        <v>2472.8872896055091</v>
      </c>
      <c r="AG4079" s="1">
        <v>13280.440400705527</v>
      </c>
      <c r="AH4079" s="1">
        <v>818.21149726633826</v>
      </c>
      <c r="AI4079" s="1">
        <v>556.83838008403575</v>
      </c>
      <c r="AJ4079" s="1">
        <v>845.07197571195036</v>
      </c>
      <c r="AK4079" s="1">
        <v>289.26669095274582</v>
      </c>
      <c r="AL4079" s="1">
        <v>49621.07421875</v>
      </c>
      <c r="AM4079" s="1">
        <v>36815.875</v>
      </c>
      <c r="AN4079" s="1">
        <v>12805.197265625</v>
      </c>
      <c r="AO4079" t="s">
        <v>16889</v>
      </c>
    </row>
    <row r="4080" spans="1:41" x14ac:dyDescent="0.25">
      <c r="A4080" s="1">
        <v>2020</v>
      </c>
      <c r="B4080" t="s">
        <v>2997</v>
      </c>
      <c r="C4080" t="s">
        <v>7097</v>
      </c>
      <c r="D4080" t="s">
        <v>7226</v>
      </c>
      <c r="E4080" t="s">
        <v>7858</v>
      </c>
      <c r="F4080" t="s">
        <v>9633</v>
      </c>
      <c r="G4080" t="s">
        <v>11801</v>
      </c>
      <c r="H4080" t="s">
        <v>12720</v>
      </c>
      <c r="I4080" s="1">
        <v>376.73002978368407</v>
      </c>
      <c r="J4080" s="1">
        <v>330.46021593693746</v>
      </c>
      <c r="K4080" s="1">
        <v>476.72618046387987</v>
      </c>
      <c r="L4080" s="1">
        <v>516.40582325204912</v>
      </c>
      <c r="M4080" s="1">
        <v>605.42753247220617</v>
      </c>
      <c r="N4080" s="1">
        <v>1102.6439111111581</v>
      </c>
      <c r="O4080" s="1">
        <v>2250.6799040748933</v>
      </c>
      <c r="P4080" s="1">
        <v>1259.129447991912</v>
      </c>
      <c r="Q4080" s="1">
        <v>115.15010037598299</v>
      </c>
      <c r="R4080" s="1">
        <v>681.15324480834465</v>
      </c>
      <c r="S4080" s="1">
        <v>199.114489179489</v>
      </c>
      <c r="T4080" s="1">
        <v>665.91479282002501</v>
      </c>
      <c r="U4080" s="1">
        <v>365.14327806298041</v>
      </c>
      <c r="V4080" s="1">
        <v>2694.7351949450349</v>
      </c>
      <c r="W4080" s="1">
        <v>854.59065078569881</v>
      </c>
      <c r="X4080" s="1">
        <v>1483.0749389112655</v>
      </c>
      <c r="Y4080" s="1">
        <v>3196.3910055361202</v>
      </c>
      <c r="Z4080" s="1">
        <v>1100.146641849444</v>
      </c>
      <c r="AA4080" s="1">
        <v>14063.880736833895</v>
      </c>
      <c r="AB4080" s="1">
        <v>198.66457985797413</v>
      </c>
      <c r="AC4080" s="1">
        <v>210.87301772634126</v>
      </c>
      <c r="AD4080" s="1">
        <v>1329.8991796309035</v>
      </c>
      <c r="AE4080" s="1">
        <v>951.14829574460248</v>
      </c>
      <c r="AF4080" s="1">
        <v>2806.2497130736942</v>
      </c>
      <c r="AG4080" s="1">
        <v>19746.000053365704</v>
      </c>
      <c r="AH4080" s="1">
        <v>2248.5873500663142</v>
      </c>
      <c r="AI4080" s="1">
        <v>442.83333722531665</v>
      </c>
      <c r="AJ4080" s="1">
        <v>1301.863419963149</v>
      </c>
      <c r="AK4080" s="1">
        <v>305.21094670917813</v>
      </c>
      <c r="AL4080" s="1">
        <v>61878.82421875</v>
      </c>
      <c r="AM4080" s="1">
        <v>50818.10546875</v>
      </c>
      <c r="AN4080" s="1">
        <v>11060.7236328125</v>
      </c>
      <c r="AO4080" t="s">
        <v>16890</v>
      </c>
    </row>
    <row r="4081" spans="1:41" x14ac:dyDescent="0.25">
      <c r="A4081" s="1">
        <v>2020</v>
      </c>
      <c r="B4081" t="s">
        <v>2998</v>
      </c>
      <c r="C4081" t="s">
        <v>7097</v>
      </c>
      <c r="D4081" t="s">
        <v>7226</v>
      </c>
      <c r="E4081" t="s">
        <v>7858</v>
      </c>
      <c r="F4081" t="s">
        <v>9633</v>
      </c>
      <c r="G4081" t="s">
        <v>11801</v>
      </c>
      <c r="H4081" t="s">
        <v>12720</v>
      </c>
      <c r="I4081" s="1">
        <v>303.23021790491327</v>
      </c>
      <c r="J4081" s="1">
        <v>487.55911537009126</v>
      </c>
      <c r="K4081" s="1">
        <v>401.38205350670427</v>
      </c>
      <c r="L4081" s="1">
        <v>507.76033291622048</v>
      </c>
      <c r="M4081" s="1">
        <v>672.06174902856253</v>
      </c>
      <c r="N4081" s="1">
        <v>928.42097341530825</v>
      </c>
      <c r="O4081" s="1">
        <v>2303.7150183934673</v>
      </c>
      <c r="P4081" s="1">
        <v>499.89269029366562</v>
      </c>
      <c r="Q4081" s="1">
        <v>114.9923020117277</v>
      </c>
      <c r="R4081" s="1">
        <v>735.48915896158087</v>
      </c>
      <c r="S4081" s="1">
        <v>54.597885259808649</v>
      </c>
      <c r="T4081" s="1">
        <v>655.17462311770385</v>
      </c>
      <c r="U4081" s="1">
        <v>367.51693249721842</v>
      </c>
      <c r="V4081" s="1">
        <v>2598.8593383668917</v>
      </c>
      <c r="W4081" s="1">
        <v>672.6459464008426</v>
      </c>
      <c r="X4081" s="1">
        <v>1615.0054459851399</v>
      </c>
      <c r="Y4081" s="1">
        <v>3084.7805171791888</v>
      </c>
      <c r="Z4081" s="1">
        <v>377.81736599787587</v>
      </c>
      <c r="AA4081" s="1">
        <v>13924.644656661598</v>
      </c>
      <c r="AB4081" s="1">
        <v>195.50410753832281</v>
      </c>
      <c r="AC4081" s="1">
        <v>207.47196398727286</v>
      </c>
      <c r="AD4081" s="1">
        <v>1328.0780620994849</v>
      </c>
      <c r="AE4081" s="1">
        <v>1187.5040044008381</v>
      </c>
      <c r="AF4081" s="1">
        <v>1529.459304424928</v>
      </c>
      <c r="AG4081" s="1">
        <v>18236.785634481286</v>
      </c>
      <c r="AH4081" s="1">
        <v>1771.1553978281927</v>
      </c>
      <c r="AI4081" s="1">
        <v>470.63377093955057</v>
      </c>
      <c r="AJ4081" s="1">
        <v>899.32514110471777</v>
      </c>
      <c r="AK4081" s="1">
        <v>316.66773450689016</v>
      </c>
      <c r="AL4081" s="1">
        <v>56448.1328125</v>
      </c>
      <c r="AM4081" s="1">
        <v>45991.5078125</v>
      </c>
      <c r="AN4081" s="1">
        <v>10456.6220703125</v>
      </c>
      <c r="AO4081" t="s">
        <v>16891</v>
      </c>
    </row>
    <row r="4082" spans="1:41" x14ac:dyDescent="0.25">
      <c r="A4082" s="1">
        <v>2020</v>
      </c>
      <c r="B4082" t="s">
        <v>2999</v>
      </c>
      <c r="C4082" t="s">
        <v>7097</v>
      </c>
      <c r="D4082" t="s">
        <v>7226</v>
      </c>
      <c r="E4082" t="s">
        <v>7858</v>
      </c>
      <c r="F4082" t="s">
        <v>9633</v>
      </c>
      <c r="G4082" t="s">
        <v>11801</v>
      </c>
      <c r="H4082" t="s">
        <v>12720</v>
      </c>
      <c r="I4082" s="1">
        <v>603.31377060611419</v>
      </c>
      <c r="J4082" s="1">
        <v>334.89496854652577</v>
      </c>
      <c r="K4082" s="1">
        <v>450.65566976317939</v>
      </c>
      <c r="L4082" s="1">
        <v>444.15976015372246</v>
      </c>
      <c r="M4082" s="1">
        <v>1179.4081551553759</v>
      </c>
      <c r="N4082" s="1">
        <v>860.65714698967736</v>
      </c>
      <c r="O4082" s="1">
        <v>2259.1854444526007</v>
      </c>
      <c r="P4082" s="1">
        <v>1746.1796892252769</v>
      </c>
      <c r="Q4082" s="1">
        <v>114.03996788150619</v>
      </c>
      <c r="R4082" s="1">
        <v>911.14461137347178</v>
      </c>
      <c r="S4082" s="1">
        <v>190.84644797055824</v>
      </c>
      <c r="T4082" s="1">
        <v>239.62746450779929</v>
      </c>
      <c r="U4082" s="1">
        <v>370.43715052206664</v>
      </c>
      <c r="V4082" s="1">
        <v>2145.5017171047148</v>
      </c>
      <c r="W4082" s="1">
        <v>913.90571324235009</v>
      </c>
      <c r="X4082" s="1">
        <v>1971.6324870432418</v>
      </c>
      <c r="Y4082" s="1">
        <v>2552.3111335946996</v>
      </c>
      <c r="Z4082" s="1">
        <v>536.8546842051943</v>
      </c>
      <c r="AA4082" s="1">
        <v>12062.636688021734</v>
      </c>
      <c r="AB4082" s="1">
        <v>192.81651795278734</v>
      </c>
      <c r="AC4082" s="1">
        <v>336.59299665746693</v>
      </c>
      <c r="AD4082" s="1">
        <v>1270.8532128628194</v>
      </c>
      <c r="AE4082" s="1">
        <v>1259.4373715991312</v>
      </c>
      <c r="AF4082" s="1">
        <v>2363.7642311539325</v>
      </c>
      <c r="AG4082" s="1">
        <v>16263.680545476016</v>
      </c>
      <c r="AH4082" s="1">
        <v>2543.3772303099427</v>
      </c>
      <c r="AI4082" s="1">
        <v>306.5002453006735</v>
      </c>
      <c r="AJ4082" s="1">
        <v>1023.4884339917271</v>
      </c>
      <c r="AK4082" s="1">
        <v>339.93663569711066</v>
      </c>
      <c r="AL4082" s="1">
        <v>55787.84375</v>
      </c>
      <c r="AM4082" s="1">
        <v>43929.09375</v>
      </c>
      <c r="AN4082" s="1">
        <v>11858.744140625</v>
      </c>
      <c r="AO4082" t="s">
        <v>16892</v>
      </c>
    </row>
    <row r="4083" spans="1:41" x14ac:dyDescent="0.25">
      <c r="A4083" s="1">
        <v>2020</v>
      </c>
      <c r="B4083" t="s">
        <v>3000</v>
      </c>
      <c r="C4083" t="s">
        <v>7097</v>
      </c>
      <c r="D4083" t="s">
        <v>7226</v>
      </c>
      <c r="E4083" t="s">
        <v>7858</v>
      </c>
      <c r="F4083" t="s">
        <v>9633</v>
      </c>
      <c r="G4083" t="s">
        <v>11801</v>
      </c>
      <c r="H4083" t="s">
        <v>12720</v>
      </c>
      <c r="I4083" s="1">
        <v>598.45514117550363</v>
      </c>
      <c r="J4083" s="1">
        <v>210.86190426015904</v>
      </c>
      <c r="K4083" s="1">
        <v>390.11834402554268</v>
      </c>
      <c r="L4083" s="1">
        <v>620.38877058503215</v>
      </c>
      <c r="M4083" s="1">
        <v>1310.3575543817813</v>
      </c>
      <c r="N4083" s="1">
        <v>799.54766691877967</v>
      </c>
      <c r="O4083" s="1">
        <v>497.4288340726834</v>
      </c>
      <c r="P4083" s="1">
        <v>1268.1596012137597</v>
      </c>
      <c r="Q4083" s="1">
        <v>118.62736076617863</v>
      </c>
      <c r="R4083" s="1">
        <v>1062.7445533189255</v>
      </c>
      <c r="S4083" s="1">
        <v>194.06383869519644</v>
      </c>
      <c r="T4083" s="1">
        <v>1341.3811255892585</v>
      </c>
      <c r="U4083" s="1">
        <v>382.70258107050836</v>
      </c>
      <c r="V4083" s="1">
        <v>2069.0803862214316</v>
      </c>
      <c r="W4083" s="1">
        <v>813.77121619081686</v>
      </c>
      <c r="X4083" s="1">
        <v>2442.4314661771082</v>
      </c>
      <c r="Y4083" s="1">
        <v>2749.8313074579801</v>
      </c>
      <c r="Z4083" s="1">
        <v>520.90300377049539</v>
      </c>
      <c r="AA4083" s="1">
        <v>11907.24414471284</v>
      </c>
      <c r="AB4083" s="1">
        <v>193.38244560578477</v>
      </c>
      <c r="AC4083" s="1">
        <v>337.58091660663007</v>
      </c>
      <c r="AD4083" s="1">
        <v>941.92854402397097</v>
      </c>
      <c r="AE4083" s="1">
        <v>687.45782686449502</v>
      </c>
      <c r="AF4083" s="1">
        <v>2275.0913638282436</v>
      </c>
      <c r="AG4083" s="1">
        <v>11269.837090159088</v>
      </c>
      <c r="AH4083" s="1">
        <v>1524.4774135969831</v>
      </c>
      <c r="AI4083" s="1">
        <v>356.58381588581125</v>
      </c>
      <c r="AJ4083" s="1">
        <v>784.50608916654767</v>
      </c>
      <c r="AK4083" s="1">
        <v>320.81365253676432</v>
      </c>
      <c r="AL4083" s="1">
        <v>47989.75</v>
      </c>
      <c r="AM4083" s="1">
        <v>37663.01953125</v>
      </c>
      <c r="AN4083" s="1">
        <v>10326.73828125</v>
      </c>
      <c r="AO4083" t="s">
        <v>16893</v>
      </c>
    </row>
    <row r="4084" spans="1:41" x14ac:dyDescent="0.25">
      <c r="A4084" s="1">
        <v>2020</v>
      </c>
      <c r="B4084" t="s">
        <v>3000</v>
      </c>
      <c r="C4084" t="s">
        <v>7097</v>
      </c>
      <c r="D4084" t="s">
        <v>7226</v>
      </c>
      <c r="E4084" t="s">
        <v>7858</v>
      </c>
      <c r="F4084" t="s">
        <v>9633</v>
      </c>
      <c r="G4084" t="s">
        <v>11802</v>
      </c>
      <c r="H4084" t="s">
        <v>12720</v>
      </c>
      <c r="I4084" s="1">
        <v>594.86463094780447</v>
      </c>
      <c r="J4084" s="1">
        <v>216</v>
      </c>
      <c r="K4084" s="1">
        <v>397.96035486231148</v>
      </c>
      <c r="L4084" s="1">
        <v>623.82000000000005</v>
      </c>
      <c r="M4084" s="1">
        <v>1318.777090767773</v>
      </c>
      <c r="N4084" s="1">
        <v>812.62224903311812</v>
      </c>
      <c r="O4084" s="1">
        <v>516</v>
      </c>
      <c r="P4084" s="1">
        <v>1409.65</v>
      </c>
      <c r="Q4084" s="1">
        <v>127.2641522672853</v>
      </c>
      <c r="R4084" s="1">
        <v>1106.6749340203521</v>
      </c>
      <c r="S4084" s="1">
        <v>208.19286341503721</v>
      </c>
      <c r="T4084" s="1">
        <v>1475.1063916134181</v>
      </c>
      <c r="U4084" s="1">
        <v>385.55956066635031</v>
      </c>
      <c r="V4084" s="1">
        <v>2085</v>
      </c>
      <c r="W4084" s="1">
        <v>803.77082472960024</v>
      </c>
      <c r="X4084" s="1">
        <v>2609.525941249301</v>
      </c>
      <c r="Y4084" s="1">
        <v>2958.15</v>
      </c>
      <c r="Z4084" s="1">
        <v>558.73400000000004</v>
      </c>
      <c r="AA4084" s="1">
        <v>12156.2705384337</v>
      </c>
      <c r="AB4084" s="1">
        <v>173</v>
      </c>
      <c r="AC4084" s="1">
        <v>356.34281691606321</v>
      </c>
      <c r="AD4084" s="1">
        <v>1061.0319889206619</v>
      </c>
      <c r="AE4084" s="1">
        <v>679.00969396799997</v>
      </c>
      <c r="AF4084" s="1">
        <v>2287.5812782692701</v>
      </c>
      <c r="AG4084" s="1">
        <v>11837</v>
      </c>
      <c r="AH4084" s="1">
        <v>1687.419117406334</v>
      </c>
      <c r="AI4084" s="1">
        <v>352.20177622080001</v>
      </c>
      <c r="AJ4084" s="1">
        <v>864.22041858563864</v>
      </c>
      <c r="AK4084" s="1">
        <v>354.91619339941178</v>
      </c>
      <c r="AL4084" s="1">
        <v>50016.66796875</v>
      </c>
      <c r="AM4084" s="1">
        <v>39058.765625</v>
      </c>
      <c r="AN4084" s="1">
        <v>10957.90234375</v>
      </c>
      <c r="AO4084" t="s">
        <v>16894</v>
      </c>
    </row>
    <row r="4085" spans="1:41" x14ac:dyDescent="0.25">
      <c r="A4085" s="1">
        <v>2020</v>
      </c>
      <c r="B4085" t="s">
        <v>3001</v>
      </c>
      <c r="C4085" t="s">
        <v>7097</v>
      </c>
      <c r="D4085" t="s">
        <v>7226</v>
      </c>
      <c r="E4085" t="s">
        <v>7858</v>
      </c>
      <c r="F4085" t="s">
        <v>9633</v>
      </c>
      <c r="G4085" t="s">
        <v>11802</v>
      </c>
      <c r="H4085" t="s">
        <v>12720</v>
      </c>
      <c r="I4085" s="1">
        <v>714</v>
      </c>
      <c r="J4085" s="1">
        <v>0</v>
      </c>
      <c r="K4085" s="1">
        <v>39.453000000000003</v>
      </c>
      <c r="L4085" s="1">
        <v>490</v>
      </c>
      <c r="M4085" s="1">
        <v>700</v>
      </c>
      <c r="N4085" s="1">
        <v>1208.69</v>
      </c>
      <c r="O4085" s="1">
        <v>1907</v>
      </c>
      <c r="P4085" s="1">
        <v>371.97</v>
      </c>
      <c r="Q4085" s="1">
        <v>620.06380182604107</v>
      </c>
      <c r="R4085" s="1">
        <v>1179.2126499999999</v>
      </c>
      <c r="S4085" s="1"/>
      <c r="T4085" s="1">
        <v>309.81818181818181</v>
      </c>
      <c r="U4085" s="1">
        <v>110</v>
      </c>
      <c r="V4085" s="1">
        <v>1566</v>
      </c>
      <c r="W4085" s="1">
        <v>460</v>
      </c>
      <c r="X4085" s="1">
        <v>2994</v>
      </c>
      <c r="Y4085" s="1">
        <v>2115</v>
      </c>
      <c r="Z4085" s="1">
        <v>275.07799999999997</v>
      </c>
      <c r="AA4085" s="1">
        <v>11832</v>
      </c>
      <c r="AB4085" s="1">
        <v>577</v>
      </c>
      <c r="AC4085" s="1">
        <v>189.8</v>
      </c>
      <c r="AD4085" s="1">
        <v>599.45500000000004</v>
      </c>
      <c r="AE4085" s="1">
        <v>961</v>
      </c>
      <c r="AF4085" s="1">
        <v>2675.6473183932349</v>
      </c>
      <c r="AG4085" s="1">
        <v>13433</v>
      </c>
      <c r="AH4085" s="1">
        <v>623.34096200424449</v>
      </c>
      <c r="AI4085" s="1">
        <v>539</v>
      </c>
      <c r="AJ4085" s="1">
        <v>958.44382909091519</v>
      </c>
      <c r="AK4085" s="1">
        <v>280</v>
      </c>
      <c r="AL4085" s="1">
        <v>47728.97265625</v>
      </c>
      <c r="AM4085" s="1">
        <v>38699.90625</v>
      </c>
      <c r="AN4085" s="1">
        <v>9029.0673828125</v>
      </c>
      <c r="AO4085" t="s">
        <v>16895</v>
      </c>
    </row>
    <row r="4086" spans="1:41" x14ac:dyDescent="0.25">
      <c r="A4086" s="1">
        <v>2020</v>
      </c>
      <c r="B4086" t="s">
        <v>3002</v>
      </c>
      <c r="C4086" t="s">
        <v>7097</v>
      </c>
      <c r="D4086" t="s">
        <v>7226</v>
      </c>
      <c r="E4086" t="s">
        <v>7858</v>
      </c>
      <c r="F4086" t="s">
        <v>9633</v>
      </c>
      <c r="G4086" t="s">
        <v>11802</v>
      </c>
      <c r="H4086" t="s">
        <v>12720</v>
      </c>
      <c r="I4086" s="1">
        <v>307.26996695786539</v>
      </c>
      <c r="J4086" s="1">
        <v>657.90907182617889</v>
      </c>
      <c r="K4086" s="1">
        <v>60</v>
      </c>
      <c r="L4086" s="1">
        <v>484.59261689999988</v>
      </c>
      <c r="M4086" s="1">
        <v>581.4</v>
      </c>
      <c r="N4086" s="1">
        <v>1305.7078779999999</v>
      </c>
      <c r="O4086" s="1">
        <v>2256.8174220000001</v>
      </c>
      <c r="P4086" s="1">
        <v>348.07217300000002</v>
      </c>
      <c r="Q4086" s="1">
        <v>215.76234434285669</v>
      </c>
      <c r="R4086" s="1">
        <v>724.90516166879809</v>
      </c>
      <c r="S4086" s="1">
        <v>507.49999999999989</v>
      </c>
      <c r="T4086" s="1">
        <v>728.59346327623848</v>
      </c>
      <c r="U4086" s="1">
        <v>343.33200000000011</v>
      </c>
      <c r="V4086" s="1">
        <v>2156</v>
      </c>
      <c r="W4086" s="1">
        <v>469.2</v>
      </c>
      <c r="X4086" s="1">
        <v>2418.8366500000002</v>
      </c>
      <c r="Y4086" s="1">
        <v>3256.059458568544</v>
      </c>
      <c r="Z4086" s="1">
        <v>229.90333277228089</v>
      </c>
      <c r="AA4086" s="1">
        <v>10880</v>
      </c>
      <c r="AB4086" s="1">
        <v>577</v>
      </c>
      <c r="AC4086" s="1">
        <v>193.596</v>
      </c>
      <c r="AD4086" s="1">
        <v>1349.410455934285</v>
      </c>
      <c r="AE4086" s="1">
        <v>1142.4000000000001</v>
      </c>
      <c r="AF4086" s="1">
        <v>2177.8530124680001</v>
      </c>
      <c r="AG4086" s="1">
        <v>15862</v>
      </c>
      <c r="AH4086" s="1">
        <v>861.75105098850133</v>
      </c>
      <c r="AI4086" s="1">
        <v>544.68000000000006</v>
      </c>
      <c r="AJ4086" s="1">
        <v>1679.8922640000001</v>
      </c>
      <c r="AK4086" s="1">
        <v>326</v>
      </c>
      <c r="AL4086" s="1">
        <v>52646.44140625</v>
      </c>
      <c r="AM4086" s="1">
        <v>41965.25390625</v>
      </c>
      <c r="AN4086" s="1">
        <v>10681.1884765625</v>
      </c>
      <c r="AO4086" t="s">
        <v>16896</v>
      </c>
    </row>
    <row r="4087" spans="1:41" x14ac:dyDescent="0.25">
      <c r="A4087" s="1">
        <v>2020</v>
      </c>
      <c r="B4087" t="s">
        <v>3003</v>
      </c>
      <c r="C4087" t="s">
        <v>7097</v>
      </c>
      <c r="D4087" t="s">
        <v>7226</v>
      </c>
      <c r="E4087" t="s">
        <v>7858</v>
      </c>
      <c r="F4087" t="s">
        <v>9633</v>
      </c>
      <c r="G4087" t="s">
        <v>11802</v>
      </c>
      <c r="H4087" t="s">
        <v>12720</v>
      </c>
      <c r="I4087" s="1">
        <v>714</v>
      </c>
      <c r="J4087" s="1">
        <v>0</v>
      </c>
      <c r="K4087" s="1">
        <v>74.84966</v>
      </c>
      <c r="L4087" s="1">
        <v>495.23349999999988</v>
      </c>
      <c r="M4087" s="1">
        <v>700</v>
      </c>
      <c r="N4087" s="1">
        <v>1156.9000000000001</v>
      </c>
      <c r="O4087" s="1">
        <v>1906.5661</v>
      </c>
      <c r="P4087" s="1">
        <v>371.97</v>
      </c>
      <c r="Q4087" s="1">
        <v>210.50763471929031</v>
      </c>
      <c r="R4087" s="1">
        <v>772.70722548095273</v>
      </c>
      <c r="S4087" s="1">
        <v>2262.5443932588269</v>
      </c>
      <c r="T4087" s="1">
        <v>710.16911445214953</v>
      </c>
      <c r="U4087" s="1">
        <v>82</v>
      </c>
      <c r="V4087" s="1">
        <v>1715</v>
      </c>
      <c r="W4087" s="1">
        <v>590</v>
      </c>
      <c r="X4087" s="1">
        <v>2661</v>
      </c>
      <c r="Y4087" s="1">
        <v>2115</v>
      </c>
      <c r="Z4087" s="1">
        <v>232.9216991599011</v>
      </c>
      <c r="AA4087" s="1">
        <v>10742</v>
      </c>
      <c r="AB4087" s="1">
        <v>577</v>
      </c>
      <c r="AC4087" s="1">
        <v>189.8</v>
      </c>
      <c r="AD4087" s="1">
        <v>1407.0210364647421</v>
      </c>
      <c r="AE4087" s="1">
        <v>1106</v>
      </c>
      <c r="AF4087" s="1">
        <v>2441.541428725046</v>
      </c>
      <c r="AG4087" s="1">
        <v>13227</v>
      </c>
      <c r="AH4087" s="1">
        <v>813.24673789202984</v>
      </c>
      <c r="AI4087" s="1">
        <v>539</v>
      </c>
      <c r="AJ4087" s="1">
        <v>834.36</v>
      </c>
      <c r="AK4087" s="1">
        <v>280</v>
      </c>
      <c r="AL4087" s="1">
        <v>48928.33984375</v>
      </c>
      <c r="AM4087" s="1">
        <v>36406.94140625</v>
      </c>
      <c r="AN4087" s="1">
        <v>12521.3974609375</v>
      </c>
      <c r="AO4087" t="s">
        <v>16897</v>
      </c>
    </row>
    <row r="4088" spans="1:41" x14ac:dyDescent="0.25">
      <c r="A4088" s="1">
        <v>2020</v>
      </c>
      <c r="B4088" t="s">
        <v>3004</v>
      </c>
      <c r="C4088" t="s">
        <v>7097</v>
      </c>
      <c r="D4088" t="s">
        <v>7226</v>
      </c>
      <c r="E4088" t="s">
        <v>7858</v>
      </c>
      <c r="F4088" t="s">
        <v>9633</v>
      </c>
      <c r="G4088" t="s">
        <v>11802</v>
      </c>
      <c r="H4088" t="s">
        <v>12720</v>
      </c>
      <c r="I4088" s="1">
        <v>597.64867965837391</v>
      </c>
      <c r="J4088" s="1">
        <v>331.75</v>
      </c>
      <c r="K4088" s="1">
        <v>445.09515528214968</v>
      </c>
      <c r="L4088" s="1">
        <v>436.80867521785962</v>
      </c>
      <c r="M4088" s="1">
        <v>1164.01527373824</v>
      </c>
      <c r="N4088" s="1">
        <v>835.85844368063988</v>
      </c>
      <c r="O4088" s="1">
        <v>2217.6006784045449</v>
      </c>
      <c r="P4088" s="1">
        <v>1566.7178799999999</v>
      </c>
      <c r="Q4088" s="1">
        <v>112.02976739759499</v>
      </c>
      <c r="R4088" s="1">
        <v>923.15374846304837</v>
      </c>
      <c r="S4088" s="1">
        <v>185.34514481565591</v>
      </c>
      <c r="T4088" s="1">
        <v>231.6160608351405</v>
      </c>
      <c r="U4088" s="1">
        <v>366.95876124873558</v>
      </c>
      <c r="V4088" s="1">
        <v>2122</v>
      </c>
      <c r="W4088" s="1">
        <v>889.31305955490052</v>
      </c>
      <c r="X4088" s="1">
        <v>1914.8224910399999</v>
      </c>
      <c r="Y4088" s="1">
        <v>2563.2656999999999</v>
      </c>
      <c r="Z4088" s="1">
        <v>527.53892404263331</v>
      </c>
      <c r="AA4088" s="1">
        <v>11983.1799325501</v>
      </c>
      <c r="AB4088" s="1">
        <v>173</v>
      </c>
      <c r="AC4088" s="1">
        <v>325.41861</v>
      </c>
      <c r="AD4088" s="1">
        <v>1248.4516830225821</v>
      </c>
      <c r="AE4088" s="1">
        <v>1255.3991833196169</v>
      </c>
      <c r="AF4088" s="1">
        <v>2309.6053744003839</v>
      </c>
      <c r="AG4088" s="1">
        <v>16751.294992208321</v>
      </c>
      <c r="AH4088" s="1">
        <v>2525.6763150423931</v>
      </c>
      <c r="AI4088" s="1">
        <v>297.66884399999998</v>
      </c>
      <c r="AJ4088" s="1">
        <v>1016.650450456202</v>
      </c>
      <c r="AK4088" s="1">
        <v>339.29824534950501</v>
      </c>
      <c r="AL4088" s="1">
        <v>55657.1796875</v>
      </c>
      <c r="AM4088" s="1">
        <v>44025.28125</v>
      </c>
      <c r="AN4088" s="1">
        <v>11631.9033203125</v>
      </c>
      <c r="AO4088" t="s">
        <v>16898</v>
      </c>
    </row>
    <row r="4089" spans="1:41" x14ac:dyDescent="0.25">
      <c r="A4089" s="1">
        <v>2020</v>
      </c>
      <c r="B4089" t="s">
        <v>3005</v>
      </c>
      <c r="C4089" t="s">
        <v>7097</v>
      </c>
      <c r="D4089" t="s">
        <v>7226</v>
      </c>
      <c r="E4089" t="s">
        <v>7858</v>
      </c>
      <c r="F4089" t="s">
        <v>9633</v>
      </c>
      <c r="G4089" t="s">
        <v>11802</v>
      </c>
      <c r="H4089" t="s">
        <v>12720</v>
      </c>
      <c r="I4089" s="1">
        <v>828.35411207854543</v>
      </c>
      <c r="J4089" s="1">
        <v>1381.026995469266</v>
      </c>
      <c r="K4089" s="1">
        <v>471</v>
      </c>
      <c r="L4089" s="1">
        <v>555.38952030842688</v>
      </c>
      <c r="M4089" s="1">
        <v>1354.4245903806291</v>
      </c>
      <c r="N4089" s="1">
        <v>789.48</v>
      </c>
      <c r="O4089" s="1">
        <v>558.68230422405964</v>
      </c>
      <c r="P4089" s="1">
        <v>1409.65</v>
      </c>
      <c r="Q4089" s="1">
        <v>136.80050958000001</v>
      </c>
      <c r="R4089" s="1">
        <v>1232.8353451686551</v>
      </c>
      <c r="S4089" s="1">
        <v>198.30757451440419</v>
      </c>
      <c r="T4089" s="1">
        <v>1366.9886167184441</v>
      </c>
      <c r="U4089" s="1">
        <v>315.2</v>
      </c>
      <c r="V4089" s="1">
        <v>1833</v>
      </c>
      <c r="W4089" s="1">
        <v>816.45989093440653</v>
      </c>
      <c r="X4089" s="1">
        <v>2601.8399541366912</v>
      </c>
      <c r="Y4089" s="1">
        <v>3696</v>
      </c>
      <c r="Z4089" s="1">
        <v>743.52240000000006</v>
      </c>
      <c r="AA4089" s="1">
        <v>12230.052279569871</v>
      </c>
      <c r="AB4089" s="1">
        <v>173</v>
      </c>
      <c r="AC4089" s="1">
        <v>134.33498591928051</v>
      </c>
      <c r="AD4089" s="1">
        <v>1062.7617</v>
      </c>
      <c r="AE4089" s="1">
        <v>1771.2137651730529</v>
      </c>
      <c r="AF4089" s="1">
        <v>2571.7441364605538</v>
      </c>
      <c r="AG4089" s="1">
        <v>13003.80124202859</v>
      </c>
      <c r="AH4089" s="1">
        <v>1959.1654012500001</v>
      </c>
      <c r="AI4089" s="1">
        <v>244.377244980288</v>
      </c>
      <c r="AJ4089" s="1">
        <v>859.43242922902368</v>
      </c>
      <c r="AK4089" s="1">
        <v>355</v>
      </c>
      <c r="AL4089" s="1">
        <v>54653.84375</v>
      </c>
      <c r="AM4089" s="1">
        <v>43491.83984375</v>
      </c>
      <c r="AN4089" s="1">
        <v>11162.005859375</v>
      </c>
      <c r="AO4089" t="s">
        <v>16899</v>
      </c>
    </row>
    <row r="4090" spans="1:41" x14ac:dyDescent="0.25">
      <c r="A4090" s="1">
        <v>2020</v>
      </c>
      <c r="B4090" t="s">
        <v>3006</v>
      </c>
      <c r="C4090" t="s">
        <v>7097</v>
      </c>
      <c r="D4090" t="s">
        <v>7226</v>
      </c>
      <c r="E4090" t="s">
        <v>7858</v>
      </c>
      <c r="F4090" t="s">
        <v>9633</v>
      </c>
      <c r="G4090" t="s">
        <v>11802</v>
      </c>
      <c r="H4090" t="s">
        <v>12720</v>
      </c>
      <c r="I4090" s="1">
        <v>360.26908518880578</v>
      </c>
      <c r="J4090" s="1">
        <v>322.76099999999991</v>
      </c>
      <c r="K4090" s="1">
        <v>453.13685294211592</v>
      </c>
      <c r="L4090" s="1">
        <v>501.17601237480011</v>
      </c>
      <c r="M4090" s="1">
        <v>578.79999999999995</v>
      </c>
      <c r="N4090" s="1">
        <v>1078.5604894999999</v>
      </c>
      <c r="O4090" s="1">
        <v>2152.7100553131809</v>
      </c>
      <c r="P4090" s="1">
        <v>1331</v>
      </c>
      <c r="Q4090" s="1">
        <v>110.08098136537799</v>
      </c>
      <c r="R4090" s="1">
        <v>640.499724846351</v>
      </c>
      <c r="S4090" s="1">
        <v>189.08258962292939</v>
      </c>
      <c r="T4090" s="1">
        <v>582.73824560000003</v>
      </c>
      <c r="U4090" s="1">
        <v>338.96902899999998</v>
      </c>
      <c r="V4090" s="1">
        <v>60</v>
      </c>
      <c r="W4090" s="1">
        <v>819.53584096999975</v>
      </c>
      <c r="X4090" s="1">
        <v>1446.426504</v>
      </c>
      <c r="Y4090" s="1">
        <v>3086.1215999999999</v>
      </c>
      <c r="Z4090" s="1">
        <v>1052.9526294539589</v>
      </c>
      <c r="AA4090" s="1">
        <v>13691.183601945981</v>
      </c>
      <c r="AB4090" s="1">
        <v>179</v>
      </c>
      <c r="AC4090" s="1">
        <v>201.68798000000001</v>
      </c>
      <c r="AD4090" s="1">
        <v>1272.849259210536</v>
      </c>
      <c r="AE4090" s="1">
        <v>996.47431200000005</v>
      </c>
      <c r="AF4090" s="1">
        <v>2723.4879577253491</v>
      </c>
      <c r="AG4090" s="1">
        <v>19333.631621301382</v>
      </c>
      <c r="AH4090" s="1">
        <v>2197.3254566233181</v>
      </c>
      <c r="AI4090" s="1">
        <v>423.4219920000001</v>
      </c>
      <c r="AJ4090" s="1">
        <v>1269.6929236799999</v>
      </c>
      <c r="AK4090" s="1">
        <v>291.83219999999989</v>
      </c>
      <c r="AL4090" s="1">
        <v>57685.40625</v>
      </c>
      <c r="AM4090" s="1">
        <v>47098.546875</v>
      </c>
      <c r="AN4090" s="1">
        <v>10586.8583984375</v>
      </c>
      <c r="AO4090" t="s">
        <v>16900</v>
      </c>
    </row>
    <row r="4091" spans="1:41" x14ac:dyDescent="0.25">
      <c r="A4091" s="1">
        <v>2020</v>
      </c>
      <c r="B4091" t="s">
        <v>3007</v>
      </c>
      <c r="C4091" t="s">
        <v>7097</v>
      </c>
      <c r="D4091" t="s">
        <v>7226</v>
      </c>
      <c r="E4091" t="s">
        <v>7858</v>
      </c>
      <c r="F4091" t="s">
        <v>9633</v>
      </c>
      <c r="G4091" t="s">
        <v>11802</v>
      </c>
      <c r="H4091" t="s">
        <v>12720</v>
      </c>
      <c r="I4091" s="1">
        <v>294.69120603405298</v>
      </c>
      <c r="J4091" s="1">
        <v>473.82891656999999</v>
      </c>
      <c r="K4091" s="1">
        <v>382.05479390315998</v>
      </c>
      <c r="L4091" s="1">
        <v>497.13150000000007</v>
      </c>
      <c r="M4091" s="1">
        <v>640.35857505500076</v>
      </c>
      <c r="N4091" s="1">
        <v>885.45203310824991</v>
      </c>
      <c r="O4091" s="1">
        <v>2190.6414679168502</v>
      </c>
      <c r="P4091" s="1">
        <v>473.49225001187989</v>
      </c>
      <c r="Q4091" s="1">
        <v>109.6702579149246</v>
      </c>
      <c r="R4091" s="1">
        <v>693.90903620673498</v>
      </c>
      <c r="S4091" s="1">
        <v>52</v>
      </c>
      <c r="T4091" s="1">
        <v>636.72479999999996</v>
      </c>
      <c r="U4091" s="1">
        <v>343.33200000000011</v>
      </c>
      <c r="V4091" s="1">
        <v>2498</v>
      </c>
      <c r="W4091" s="1">
        <v>642.14365599999985</v>
      </c>
      <c r="X4091" s="1">
        <v>2021.4972</v>
      </c>
      <c r="Y4091" s="1">
        <v>2930.5288606607292</v>
      </c>
      <c r="Z4091" s="1">
        <v>361</v>
      </c>
      <c r="AA4091" s="1">
        <v>13471</v>
      </c>
      <c r="AB4091" s="1">
        <v>179.04</v>
      </c>
      <c r="AC4091" s="1">
        <v>197.67599999999999</v>
      </c>
      <c r="AD4091" s="1">
        <v>1266.612295375644</v>
      </c>
      <c r="AE4091" s="1">
        <v>1131.4349999999999</v>
      </c>
      <c r="AF4091" s="1">
        <v>1486.3894835913809</v>
      </c>
      <c r="AG4091" s="1">
        <v>17735</v>
      </c>
      <c r="AH4091" s="1">
        <v>1696</v>
      </c>
      <c r="AI4091" s="1">
        <v>448.41239999999999</v>
      </c>
      <c r="AJ4091" s="1">
        <v>874</v>
      </c>
      <c r="AK4091" s="1">
        <v>301.71600000000012</v>
      </c>
      <c r="AL4091" s="1">
        <v>54913.73828125</v>
      </c>
      <c r="AM4091" s="1">
        <v>44456.53515625</v>
      </c>
      <c r="AN4091" s="1">
        <v>10457.2001953125</v>
      </c>
      <c r="AO4091" t="s">
        <v>16901</v>
      </c>
    </row>
    <row r="4092" spans="1:41" x14ac:dyDescent="0.25">
      <c r="A4092" s="1">
        <v>2020</v>
      </c>
      <c r="B4092" t="s">
        <v>3008</v>
      </c>
      <c r="C4092" t="s">
        <v>7097</v>
      </c>
      <c r="D4092" t="s">
        <v>7226</v>
      </c>
      <c r="E4092" t="s">
        <v>7859</v>
      </c>
      <c r="F4092" t="s">
        <v>9634</v>
      </c>
      <c r="G4092" t="s">
        <v>11803</v>
      </c>
      <c r="H4092" t="s">
        <v>12720</v>
      </c>
      <c r="I4092" s="1">
        <v>6169.0140281426475</v>
      </c>
      <c r="J4092" s="1">
        <v>3278.848235969981</v>
      </c>
      <c r="K4092" s="1">
        <v>1620.0660060384423</v>
      </c>
      <c r="L4092" s="1">
        <v>1975.2559358187661</v>
      </c>
      <c r="M4092" s="1">
        <v>5185.9439563758806</v>
      </c>
      <c r="N4092" s="1">
        <v>4463.6176850846887</v>
      </c>
      <c r="O4092" s="1">
        <v>3523.6839710114064</v>
      </c>
      <c r="P4092" s="1">
        <v>362.22756262806871</v>
      </c>
      <c r="Q4092" s="1">
        <v>3653.6757405019807</v>
      </c>
      <c r="R4092" s="1">
        <v>3432.7767192498955</v>
      </c>
      <c r="S4092" s="1">
        <v>5785.7797797354851</v>
      </c>
      <c r="T4092" s="1">
        <v>3900.9122129176631</v>
      </c>
      <c r="U4092" s="1">
        <v>1159.1282004098198</v>
      </c>
      <c r="V4092" s="1">
        <v>2890.0186765987141</v>
      </c>
      <c r="W4092" s="1">
        <v>1042.10083402229</v>
      </c>
      <c r="X4092" s="1">
        <v>6134.3739276919387</v>
      </c>
      <c r="Y4092" s="1">
        <v>15658.2616226515</v>
      </c>
      <c r="Z4092" s="1">
        <v>1990.5791240394897</v>
      </c>
      <c r="AA4092" s="1">
        <v>31315.837011708561</v>
      </c>
      <c r="AB4092" s="1">
        <v>675.41508600802968</v>
      </c>
      <c r="AC4092" s="1">
        <v>4220.7870143769114</v>
      </c>
      <c r="AD4092" s="1">
        <v>3975.745083717582</v>
      </c>
      <c r="AE4092" s="1">
        <v>3793.16217923965</v>
      </c>
      <c r="AF4092" s="1">
        <v>23870.239104016455</v>
      </c>
      <c r="AG4092" s="1">
        <v>29904.0864994273</v>
      </c>
      <c r="AH4092" s="1">
        <v>9036.7941614886913</v>
      </c>
      <c r="AI4092" s="1">
        <v>1847.9178425764244</v>
      </c>
      <c r="AJ4092" s="1">
        <v>12791.355940094669</v>
      </c>
      <c r="AK4092" s="1">
        <v>1819.6694339625649</v>
      </c>
      <c r="AL4092" s="1">
        <v>195477.296875</v>
      </c>
      <c r="AM4092" s="1">
        <v>150928.890625</v>
      </c>
      <c r="AN4092" s="1">
        <v>44548.3984375</v>
      </c>
      <c r="AO4092" t="s">
        <v>16902</v>
      </c>
    </row>
    <row r="4093" spans="1:41" x14ac:dyDescent="0.25">
      <c r="A4093" s="1">
        <v>2020</v>
      </c>
      <c r="B4093" t="s">
        <v>3009</v>
      </c>
      <c r="C4093" t="s">
        <v>7097</v>
      </c>
      <c r="D4093" t="s">
        <v>7226</v>
      </c>
      <c r="E4093" t="s">
        <v>7859</v>
      </c>
      <c r="F4093" t="s">
        <v>9634</v>
      </c>
      <c r="G4093" t="s">
        <v>11803</v>
      </c>
      <c r="H4093" t="s">
        <v>12720</v>
      </c>
      <c r="I4093" s="1">
        <v>5821.7491021957621</v>
      </c>
      <c r="J4093" s="1">
        <v>5455.1988766364038</v>
      </c>
      <c r="K4093" s="1">
        <v>1232.3107675188928</v>
      </c>
      <c r="L4093" s="1">
        <v>1331.102792714431</v>
      </c>
      <c r="M4093" s="1">
        <v>5074.1028609592313</v>
      </c>
      <c r="N4093" s="1">
        <v>4563.2921485345641</v>
      </c>
      <c r="O4093" s="1">
        <v>3587.0766933466089</v>
      </c>
      <c r="P4093" s="1">
        <v>309.63547649018722</v>
      </c>
      <c r="Q4093" s="1">
        <v>2367.5376866650413</v>
      </c>
      <c r="R4093" s="1">
        <v>3022.0366614562035</v>
      </c>
      <c r="S4093" s="1">
        <v>4027.4965865955301</v>
      </c>
      <c r="T4093" s="1">
        <v>3800.5798558362326</v>
      </c>
      <c r="U4093" s="1">
        <v>1592.8230175809651</v>
      </c>
      <c r="V4093" s="1">
        <v>2949.9206586917112</v>
      </c>
      <c r="W4093" s="1">
        <v>756.15889684675824</v>
      </c>
      <c r="X4093" s="1">
        <v>6000.4014914102036</v>
      </c>
      <c r="Y4093" s="1">
        <v>16202.766179513586</v>
      </c>
      <c r="Z4093" s="1">
        <v>1684.5511302191771</v>
      </c>
      <c r="AA4093" s="1">
        <v>23705.443152456261</v>
      </c>
      <c r="AB4093" s="1">
        <v>677.39746842257557</v>
      </c>
      <c r="AC4093" s="1">
        <v>4471.270418630862</v>
      </c>
      <c r="AD4093" s="1">
        <v>3527.8323602997502</v>
      </c>
      <c r="AE4093" s="1">
        <v>3975.7477247505235</v>
      </c>
      <c r="AF4093" s="1">
        <v>22416.771802743231</v>
      </c>
      <c r="AG4093" s="1">
        <v>34578.569782481769</v>
      </c>
      <c r="AH4093" s="1">
        <v>9799.2362159368695</v>
      </c>
      <c r="AI4093" s="1">
        <v>1853.3415885224922</v>
      </c>
      <c r="AJ4093" s="1">
        <v>16650.886852026215</v>
      </c>
      <c r="AK4093" s="1">
        <v>1943.1330486261068</v>
      </c>
      <c r="AL4093" s="1">
        <v>193378.40625</v>
      </c>
      <c r="AM4093" s="1">
        <v>151099.3125</v>
      </c>
      <c r="AN4093" s="1">
        <v>42279.06640625</v>
      </c>
      <c r="AO4093" t="s">
        <v>16903</v>
      </c>
    </row>
    <row r="4094" spans="1:41" x14ac:dyDescent="0.25">
      <c r="A4094" s="1">
        <v>2020</v>
      </c>
      <c r="B4094" t="s">
        <v>3010</v>
      </c>
      <c r="C4094" t="s">
        <v>7097</v>
      </c>
      <c r="D4094" t="s">
        <v>7226</v>
      </c>
      <c r="E4094" t="s">
        <v>7859</v>
      </c>
      <c r="F4094" t="s">
        <v>9634</v>
      </c>
      <c r="G4094" t="s">
        <v>11803</v>
      </c>
      <c r="H4094" t="s">
        <v>12720</v>
      </c>
      <c r="I4094" s="1">
        <v>9486.914367925232</v>
      </c>
      <c r="J4094" s="1">
        <v>12493.553139090083</v>
      </c>
      <c r="K4094" s="1">
        <v>1724.2360971433316</v>
      </c>
      <c r="L4094" s="1">
        <v>2362.6890078890347</v>
      </c>
      <c r="M4094" s="1">
        <v>6383.3779609842159</v>
      </c>
      <c r="N4094" s="1">
        <v>5693.3883351449367</v>
      </c>
      <c r="O4094" s="1">
        <v>4140.1116210501486</v>
      </c>
      <c r="P4094" s="1">
        <v>5609.707613833607</v>
      </c>
      <c r="Q4094" s="1">
        <v>2210.2051710392693</v>
      </c>
      <c r="R4094" s="1">
        <v>3715.0108294169336</v>
      </c>
      <c r="S4094" s="1">
        <v>9424.308791240459</v>
      </c>
      <c r="T4094" s="1">
        <v>4235.6908318080641</v>
      </c>
      <c r="U4094" s="1">
        <v>1322.362015783981</v>
      </c>
      <c r="V4094" s="1">
        <v>2864.773335757015</v>
      </c>
      <c r="W4094" s="1">
        <v>1375.0498773503739</v>
      </c>
      <c r="X4094" s="1">
        <v>12329.992701860792</v>
      </c>
      <c r="Y4094" s="1">
        <v>18691.793712171537</v>
      </c>
      <c r="Z4094" s="1">
        <v>2294.0749487950434</v>
      </c>
      <c r="AA4094" s="1">
        <v>33587.995200913116</v>
      </c>
      <c r="AB4094" s="1">
        <v>1360.5865428027366</v>
      </c>
      <c r="AC4094" s="1">
        <v>6569.5768601919135</v>
      </c>
      <c r="AD4094" s="1">
        <v>3887.2167071122703</v>
      </c>
      <c r="AE4094" s="1">
        <v>5370.0294984727607</v>
      </c>
      <c r="AF4094" s="1">
        <v>20069.294658822</v>
      </c>
      <c r="AG4094" s="1">
        <v>37382.554329018247</v>
      </c>
      <c r="AH4094" s="1">
        <v>8004.4225767924099</v>
      </c>
      <c r="AI4094" s="1">
        <v>2911.2626253744206</v>
      </c>
      <c r="AJ4094" s="1">
        <v>12135.77078079252</v>
      </c>
      <c r="AK4094" s="1">
        <v>1711.8389532453566</v>
      </c>
      <c r="AL4094" s="1">
        <v>239347.796875</v>
      </c>
      <c r="AM4094" s="1">
        <v>181859.6875</v>
      </c>
      <c r="AN4094" s="1">
        <v>57488.09375</v>
      </c>
      <c r="AO4094" t="s">
        <v>16904</v>
      </c>
    </row>
    <row r="4095" spans="1:41" x14ac:dyDescent="0.25">
      <c r="A4095" s="1">
        <v>2020</v>
      </c>
      <c r="B4095" t="s">
        <v>3011</v>
      </c>
      <c r="C4095" t="s">
        <v>7097</v>
      </c>
      <c r="D4095" t="s">
        <v>7226</v>
      </c>
      <c r="E4095" t="s">
        <v>7859</v>
      </c>
      <c r="F4095" t="s">
        <v>9634</v>
      </c>
      <c r="G4095" t="s">
        <v>11803</v>
      </c>
      <c r="H4095" t="s">
        <v>12720</v>
      </c>
      <c r="I4095" s="1">
        <v>5127.8954650431078</v>
      </c>
      <c r="J4095" s="1">
        <v>344.00523117896182</v>
      </c>
      <c r="K4095" s="1"/>
      <c r="L4095" s="1">
        <v>1356.4342692518665</v>
      </c>
      <c r="M4095" s="1">
        <v>4938.5576659749377</v>
      </c>
      <c r="N4095" s="1">
        <v>3189.4524745069307</v>
      </c>
      <c r="O4095" s="1">
        <v>3511.8149924660243</v>
      </c>
      <c r="P4095" s="1">
        <v>315.52797694229281</v>
      </c>
      <c r="Q4095" s="1">
        <v>2999.7989072202313</v>
      </c>
      <c r="R4095" s="1">
        <v>4061.9003317010379</v>
      </c>
      <c r="S4095" s="1">
        <v>11044.618283149715</v>
      </c>
      <c r="T4095" s="1">
        <v>3702.043050766973</v>
      </c>
      <c r="U4095" s="1">
        <v>1611.761911742241</v>
      </c>
      <c r="V4095" s="1">
        <v>2930.8790060379761</v>
      </c>
      <c r="W4095" s="1">
        <v>934.05393896274404</v>
      </c>
      <c r="X4095" s="1">
        <v>4650.4714419598586</v>
      </c>
      <c r="Y4095" s="1">
        <v>21642.713219868459</v>
      </c>
      <c r="Z4095" s="1">
        <v>1702.0855287028164</v>
      </c>
      <c r="AA4095" s="1">
        <v>26104.927548991858</v>
      </c>
      <c r="AB4095" s="1">
        <v>690.28864269685721</v>
      </c>
      <c r="AC4095" s="1">
        <v>4473.5505311820634</v>
      </c>
      <c r="AD4095" s="1">
        <v>3955.8912518783213</v>
      </c>
      <c r="AE4095" s="1">
        <v>5483.2198603892657</v>
      </c>
      <c r="AF4095" s="1">
        <v>21003.07374660498</v>
      </c>
      <c r="AG4095" s="1">
        <v>33119.277571570667</v>
      </c>
      <c r="AH4095" s="1">
        <v>8467.1169392434385</v>
      </c>
      <c r="AI4095" s="1">
        <v>1888.6115009758896</v>
      </c>
      <c r="AJ4095" s="1">
        <v>19149.577928616898</v>
      </c>
      <c r="AK4095" s="1">
        <v>1944.426919279761</v>
      </c>
      <c r="AL4095" s="1">
        <v>200343.96875</v>
      </c>
      <c r="AM4095" s="1">
        <v>154616.078125</v>
      </c>
      <c r="AN4095" s="1">
        <v>45727.8984375</v>
      </c>
      <c r="AO4095" t="s">
        <v>16905</v>
      </c>
    </row>
    <row r="4096" spans="1:41" x14ac:dyDescent="0.25">
      <c r="A4096" s="1">
        <v>2020</v>
      </c>
      <c r="B4096" t="s">
        <v>3012</v>
      </c>
      <c r="C4096" t="s">
        <v>7097</v>
      </c>
      <c r="D4096" t="s">
        <v>7226</v>
      </c>
      <c r="E4096" t="s">
        <v>7859</v>
      </c>
      <c r="F4096" t="s">
        <v>9634</v>
      </c>
      <c r="G4096" t="s">
        <v>11803</v>
      </c>
      <c r="H4096" t="s">
        <v>12720</v>
      </c>
      <c r="I4096" s="1">
        <v>9475.911426331284</v>
      </c>
      <c r="J4096" s="1">
        <v>15477.302350141943</v>
      </c>
      <c r="K4096" s="1">
        <v>1688.405697720392</v>
      </c>
      <c r="L4096" s="1">
        <v>2225.5797093977608</v>
      </c>
      <c r="M4096" s="1">
        <v>7787.9100186473297</v>
      </c>
      <c r="N4096" s="1">
        <v>5300.9262169292115</v>
      </c>
      <c r="O4096" s="1">
        <v>4053.5899525258305</v>
      </c>
      <c r="P4096" s="1">
        <v>4678.7755254384738</v>
      </c>
      <c r="Q4096" s="1">
        <v>2071.4051009823961</v>
      </c>
      <c r="R4096" s="1">
        <v>3637.8111977247036</v>
      </c>
      <c r="S4096" s="1">
        <v>6348.9719346274296</v>
      </c>
      <c r="T4096" s="1">
        <v>4436.4448422044616</v>
      </c>
      <c r="U4096" s="1">
        <v>1034.8945648699587</v>
      </c>
      <c r="V4096" s="1">
        <v>2321.6842877581184</v>
      </c>
      <c r="W4096" s="1">
        <v>1274.6501972005356</v>
      </c>
      <c r="X4096" s="1">
        <v>13335.268967855129</v>
      </c>
      <c r="Y4096" s="1">
        <v>18303.36985551531</v>
      </c>
      <c r="Z4096" s="1">
        <v>2253.2011768456682</v>
      </c>
      <c r="AA4096" s="1">
        <v>34500.532004227833</v>
      </c>
      <c r="AB4096" s="1">
        <v>1398.2710337861749</v>
      </c>
      <c r="AC4096" s="1">
        <v>6433.0581065650958</v>
      </c>
      <c r="AD4096" s="1">
        <v>2733.7853732521799</v>
      </c>
      <c r="AE4096" s="1">
        <v>5258.4378770225276</v>
      </c>
      <c r="AF4096" s="1">
        <v>15413.401160115087</v>
      </c>
      <c r="AG4096" s="1">
        <v>36768.600053532275</v>
      </c>
      <c r="AH4096" s="1">
        <v>9614.5043445983265</v>
      </c>
      <c r="AI4096" s="1">
        <v>2850.7652823104045</v>
      </c>
      <c r="AJ4096" s="1">
        <v>10790.831770710467</v>
      </c>
      <c r="AK4096" s="1">
        <v>1676.2661720327678</v>
      </c>
      <c r="AL4096" s="1">
        <v>233144.546875</v>
      </c>
      <c r="AM4096" s="1">
        <v>175945.71875</v>
      </c>
      <c r="AN4096" s="1">
        <v>57198.83203125</v>
      </c>
      <c r="AO4096" t="s">
        <v>16906</v>
      </c>
    </row>
    <row r="4097" spans="1:41" x14ac:dyDescent="0.25">
      <c r="A4097" s="1">
        <v>2020</v>
      </c>
      <c r="B4097" t="s">
        <v>3013</v>
      </c>
      <c r="C4097" t="s">
        <v>7097</v>
      </c>
      <c r="D4097" t="s">
        <v>7226</v>
      </c>
      <c r="E4097" t="s">
        <v>7859</v>
      </c>
      <c r="F4097" t="s">
        <v>9634</v>
      </c>
      <c r="G4097" t="s">
        <v>11803</v>
      </c>
      <c r="H4097" t="s">
        <v>12720</v>
      </c>
      <c r="I4097" s="1">
        <v>7966.1848510156269</v>
      </c>
      <c r="J4097" s="1">
        <v>12837.598842803962</v>
      </c>
      <c r="K4097" s="1">
        <v>1806.7488379441518</v>
      </c>
      <c r="L4097" s="1">
        <v>1751.5485209211813</v>
      </c>
      <c r="M4097" s="1">
        <v>6044.0525579743489</v>
      </c>
      <c r="N4097" s="1">
        <v>5032.145823378647</v>
      </c>
      <c r="O4097" s="1">
        <v>3897.7376137932974</v>
      </c>
      <c r="P4097" s="1">
        <v>4909.6435813699782</v>
      </c>
      <c r="Q4097" s="1">
        <v>2450.1726838334735</v>
      </c>
      <c r="R4097" s="1">
        <v>3715.4059534691723</v>
      </c>
      <c r="S4097" s="1">
        <v>7178.1643021024411</v>
      </c>
      <c r="T4097" s="1">
        <v>4246.1782325361974</v>
      </c>
      <c r="U4097" s="1">
        <v>1220.7762418541568</v>
      </c>
      <c r="V4097" s="1">
        <v>2682.5230984047425</v>
      </c>
      <c r="W4097" s="1">
        <v>2050.7767009680074</v>
      </c>
      <c r="X4097" s="1">
        <v>11502.896831940558</v>
      </c>
      <c r="Y4097" s="1">
        <v>16270.293442520573</v>
      </c>
      <c r="Z4097" s="1">
        <v>1995.0286269530393</v>
      </c>
      <c r="AA4097" s="1">
        <v>33619.116156105338</v>
      </c>
      <c r="AB4097" s="1">
        <v>186.83184223159267</v>
      </c>
      <c r="AC4097" s="1">
        <v>6303.2558875886953</v>
      </c>
      <c r="AD4097" s="1">
        <v>4413.3959159671467</v>
      </c>
      <c r="AE4097" s="1">
        <v>4719.6271054639828</v>
      </c>
      <c r="AF4097" s="1">
        <v>21475.046411051815</v>
      </c>
      <c r="AG4097" s="1">
        <v>42285.565928711716</v>
      </c>
      <c r="AH4097" s="1">
        <v>7869.2298094477073</v>
      </c>
      <c r="AI4097" s="1">
        <v>2785.4929205437452</v>
      </c>
      <c r="AJ4097" s="1">
        <v>12656.795766632269</v>
      </c>
      <c r="AK4097" s="1">
        <v>1556.2243222245163</v>
      </c>
      <c r="AL4097" s="1">
        <v>235428.453125</v>
      </c>
      <c r="AM4097" s="1">
        <v>181890.734375</v>
      </c>
      <c r="AN4097" s="1">
        <v>53537.7265625</v>
      </c>
      <c r="AO4097" t="s">
        <v>16907</v>
      </c>
    </row>
    <row r="4098" spans="1:41" x14ac:dyDescent="0.25">
      <c r="A4098" s="1">
        <v>2020</v>
      </c>
      <c r="B4098" t="s">
        <v>3014</v>
      </c>
      <c r="C4098" t="s">
        <v>7097</v>
      </c>
      <c r="D4098" t="s">
        <v>7226</v>
      </c>
      <c r="E4098" t="s">
        <v>7859</v>
      </c>
      <c r="F4098" t="s">
        <v>9634</v>
      </c>
      <c r="G4098" t="s">
        <v>11803</v>
      </c>
      <c r="H4098" t="s">
        <v>12720</v>
      </c>
      <c r="I4098" s="1">
        <v>12691.389876082021</v>
      </c>
      <c r="J4098" s="1">
        <v>2910.5575601207715</v>
      </c>
      <c r="K4098" s="1">
        <v>1816.4757728654126</v>
      </c>
      <c r="L4098" s="1">
        <v>2545.4597838920604</v>
      </c>
      <c r="M4098" s="1">
        <v>6407.9983762065885</v>
      </c>
      <c r="N4098" s="1">
        <v>4522.3383438395931</v>
      </c>
      <c r="O4098" s="1">
        <v>3878.8871099931039</v>
      </c>
      <c r="P4098" s="1">
        <v>307.4306626852449</v>
      </c>
      <c r="Q4098" s="1">
        <v>2731.9246773021337</v>
      </c>
      <c r="R4098" s="1">
        <v>3884.5029581168128</v>
      </c>
      <c r="S4098" s="1">
        <v>4837.7376527090155</v>
      </c>
      <c r="T4098" s="1">
        <v>4217.4603545268255</v>
      </c>
      <c r="U4098" s="1">
        <v>1276.3366862383814</v>
      </c>
      <c r="V4098" s="1">
        <v>3214.1487333446544</v>
      </c>
      <c r="W4098" s="1">
        <v>1037.7172188112056</v>
      </c>
      <c r="X4098" s="1">
        <v>6342.5119727907295</v>
      </c>
      <c r="Y4098" s="1">
        <v>17727.761642857102</v>
      </c>
      <c r="Z4098" s="1">
        <v>1544.1665060526072</v>
      </c>
      <c r="AA4098" s="1">
        <v>33560.603008641992</v>
      </c>
      <c r="AB4098" s="1">
        <v>672.57394074822525</v>
      </c>
      <c r="AC4098" s="1">
        <v>6185.8023751679202</v>
      </c>
      <c r="AD4098" s="1">
        <v>3394.5406112876472</v>
      </c>
      <c r="AE4098" s="1">
        <v>3978.8408870996495</v>
      </c>
      <c r="AF4098" s="1">
        <v>24637.889460305774</v>
      </c>
      <c r="AG4098" s="1">
        <v>31685.036939500555</v>
      </c>
      <c r="AH4098" s="1">
        <v>15164.147458053447</v>
      </c>
      <c r="AI4098" s="1">
        <v>2181.9808044736155</v>
      </c>
      <c r="AJ4098" s="1">
        <v>12563.256568418177</v>
      </c>
      <c r="AK4098" s="1">
        <v>1879.0386680673316</v>
      </c>
      <c r="AL4098" s="1">
        <v>217798.484375</v>
      </c>
      <c r="AM4098" s="1">
        <v>165967.4375</v>
      </c>
      <c r="AN4098" s="1">
        <v>51831.0703125</v>
      </c>
      <c r="AO4098" t="s">
        <v>16908</v>
      </c>
    </row>
    <row r="4099" spans="1:41" x14ac:dyDescent="0.25">
      <c r="A4099" s="1">
        <v>2020</v>
      </c>
      <c r="B4099" t="s">
        <v>3015</v>
      </c>
      <c r="C4099" t="s">
        <v>7097</v>
      </c>
      <c r="D4099" t="s">
        <v>7226</v>
      </c>
      <c r="E4099" t="s">
        <v>7859</v>
      </c>
      <c r="F4099" t="s">
        <v>9634</v>
      </c>
      <c r="G4099" t="s">
        <v>11803</v>
      </c>
      <c r="H4099" t="s">
        <v>12720</v>
      </c>
      <c r="I4099" s="1">
        <v>12330.542265694177</v>
      </c>
      <c r="J4099" s="1">
        <v>4448.4109354859238</v>
      </c>
      <c r="K4099" s="1">
        <v>1806.4310914945549</v>
      </c>
      <c r="L4099" s="1">
        <v>2093.2829208610638</v>
      </c>
      <c r="M4099" s="1">
        <v>6219.6963429031939</v>
      </c>
      <c r="N4099" s="1">
        <v>5693.7665914546615</v>
      </c>
      <c r="O4099" s="1">
        <v>4004.5430440121563</v>
      </c>
      <c r="P4099" s="1">
        <v>4332.5356465928689</v>
      </c>
      <c r="Q4099" s="1">
        <v>2547.594108023342</v>
      </c>
      <c r="R4099" s="1">
        <v>3821.8519681866055</v>
      </c>
      <c r="S4099" s="1">
        <v>4756.5677638345296</v>
      </c>
      <c r="T4099" s="1">
        <v>4149.4392797454575</v>
      </c>
      <c r="U4099" s="1">
        <v>1255.751360975599</v>
      </c>
      <c r="V4099" s="1">
        <v>3329.3790431431316</v>
      </c>
      <c r="W4099" s="1">
        <v>2380.4677973276571</v>
      </c>
      <c r="X4099" s="1">
        <v>6365.0214635884922</v>
      </c>
      <c r="Y4099" s="1">
        <v>17658.048050727313</v>
      </c>
      <c r="Z4099" s="1">
        <v>1779.891059469762</v>
      </c>
      <c r="AA4099" s="1">
        <v>37295.81542097529</v>
      </c>
      <c r="AB4099" s="1">
        <v>661.72636934888089</v>
      </c>
      <c r="AC4099" s="1">
        <v>6390.3367558511382</v>
      </c>
      <c r="AD4099" s="1">
        <v>4277.4931598338126</v>
      </c>
      <c r="AE4099" s="1">
        <v>4964.0397278218024</v>
      </c>
      <c r="AF4099" s="1">
        <v>22024.56852226577</v>
      </c>
      <c r="AG4099" s="1">
        <v>42026.176199885107</v>
      </c>
      <c r="AH4099" s="1">
        <v>12097.799415868401</v>
      </c>
      <c r="AI4099" s="1">
        <v>2400.1230360211885</v>
      </c>
      <c r="AJ4099" s="1">
        <v>12348.742583979079</v>
      </c>
      <c r="AK4099" s="1">
        <v>1686.3134745815182</v>
      </c>
      <c r="AL4099" s="1">
        <v>235146.359375</v>
      </c>
      <c r="AM4099" s="1">
        <v>184340.734375</v>
      </c>
      <c r="AN4099" s="1">
        <v>50805.62109375</v>
      </c>
      <c r="AO4099" t="s">
        <v>16909</v>
      </c>
    </row>
    <row r="4100" spans="1:41" x14ac:dyDescent="0.25">
      <c r="A4100" s="1">
        <v>2020</v>
      </c>
      <c r="B4100" t="s">
        <v>3016</v>
      </c>
      <c r="C4100" t="s">
        <v>7097</v>
      </c>
      <c r="D4100" t="s">
        <v>7226</v>
      </c>
      <c r="E4100" t="s">
        <v>7859</v>
      </c>
      <c r="F4100" t="s">
        <v>9634</v>
      </c>
      <c r="G4100" t="s">
        <v>11804</v>
      </c>
      <c r="H4100" t="s">
        <v>12720</v>
      </c>
      <c r="I4100" s="1">
        <v>6211</v>
      </c>
      <c r="J4100" s="1">
        <v>3223.286355216163</v>
      </c>
      <c r="K4100" s="1">
        <v>1600.076463930752</v>
      </c>
      <c r="L4100" s="1">
        <v>1942.5643787329871</v>
      </c>
      <c r="M4100" s="1">
        <v>5118.2603304763361</v>
      </c>
      <c r="N4100" s="1">
        <v>4335.0044143478399</v>
      </c>
      <c r="O4100" s="1">
        <v>3458.8236144073921</v>
      </c>
      <c r="P4100" s="1">
        <v>325</v>
      </c>
      <c r="Q4100" s="1">
        <v>3589.271822489281</v>
      </c>
      <c r="R4100" s="1">
        <v>3478.0216624836989</v>
      </c>
      <c r="S4100" s="1">
        <v>5619</v>
      </c>
      <c r="T4100" s="1">
        <v>3770.4940135953102</v>
      </c>
      <c r="U4100" s="1">
        <v>1148.2440353280001</v>
      </c>
      <c r="V4100" s="1">
        <v>2857</v>
      </c>
      <c r="W4100" s="1">
        <v>1014.058526651665</v>
      </c>
      <c r="X4100" s="1">
        <v>5957.6200140672008</v>
      </c>
      <c r="Y4100" s="1">
        <v>15479</v>
      </c>
      <c r="Z4100" s="1">
        <v>1956.0376396308991</v>
      </c>
      <c r="AA4100" s="1">
        <v>31109.559158185901</v>
      </c>
      <c r="AB4100" s="1">
        <v>606</v>
      </c>
      <c r="AC4100" s="1">
        <v>4163.8505343877123</v>
      </c>
      <c r="AD4100" s="1">
        <v>3905.6639986413229</v>
      </c>
      <c r="AE4100" s="1">
        <v>3781</v>
      </c>
      <c r="AF4100" s="1">
        <v>23323.32125016761</v>
      </c>
      <c r="AG4100" s="1">
        <v>30800.664894009049</v>
      </c>
      <c r="AH4100" s="1">
        <v>8951.9390441433516</v>
      </c>
      <c r="AI4100" s="1">
        <v>1794.67252128</v>
      </c>
      <c r="AJ4100" s="1">
        <v>12705.89617483453</v>
      </c>
      <c r="AK4100" s="1">
        <v>1780.1622080040199</v>
      </c>
      <c r="AL4100" s="1">
        <v>194005.484375</v>
      </c>
      <c r="AM4100" s="1">
        <v>150428.71875</v>
      </c>
      <c r="AN4100" s="1">
        <v>43576.76953125</v>
      </c>
      <c r="AO4100" t="s">
        <v>16910</v>
      </c>
    </row>
    <row r="4101" spans="1:41" x14ac:dyDescent="0.25">
      <c r="A4101" s="1">
        <v>2020</v>
      </c>
      <c r="B4101" t="s">
        <v>3017</v>
      </c>
      <c r="C4101" t="s">
        <v>7097</v>
      </c>
      <c r="D4101" t="s">
        <v>7226</v>
      </c>
      <c r="E4101" t="s">
        <v>7859</v>
      </c>
      <c r="F4101" t="s">
        <v>9634</v>
      </c>
      <c r="G4101" t="s">
        <v>11804</v>
      </c>
      <c r="H4101" t="s">
        <v>12720</v>
      </c>
      <c r="I4101" s="1">
        <v>12430.081861371869</v>
      </c>
      <c r="J4101" s="1">
        <v>2842.746035248646</v>
      </c>
      <c r="K4101" s="1">
        <v>2104.2351796212179</v>
      </c>
      <c r="L4101" s="1">
        <v>2470.3892301554929</v>
      </c>
      <c r="M4101" s="1">
        <v>6127.1074445003214</v>
      </c>
      <c r="N4101" s="1">
        <v>4423.5635898999999</v>
      </c>
      <c r="O4101" s="1">
        <v>3710.0430274375358</v>
      </c>
      <c r="P4101" s="1">
        <v>308</v>
      </c>
      <c r="Q4101" s="1">
        <v>2611.660333006856</v>
      </c>
      <c r="R4101" s="1">
        <v>3652.6627374999989</v>
      </c>
      <c r="S4101" s="1">
        <v>4594</v>
      </c>
      <c r="T4101" s="1">
        <v>3902.2650374999998</v>
      </c>
      <c r="U4101" s="1">
        <v>1184.8461500000001</v>
      </c>
      <c r="V4101" s="1">
        <v>71</v>
      </c>
      <c r="W4101" s="1">
        <v>995.15066403499964</v>
      </c>
      <c r="X4101" s="1">
        <v>6185.7814320000007</v>
      </c>
      <c r="Y4101" s="1">
        <v>17109</v>
      </c>
      <c r="Z4101" s="1">
        <v>1477.9249611029011</v>
      </c>
      <c r="AA4101" s="1">
        <v>32671.23677890193</v>
      </c>
      <c r="AB4101" s="1">
        <v>606</v>
      </c>
      <c r="AC4101" s="1">
        <v>5916.36625</v>
      </c>
      <c r="AD4101" s="1">
        <v>3248.9218495771429</v>
      </c>
      <c r="AE4101" s="1">
        <v>3804.4306799999999</v>
      </c>
      <c r="AF4101" s="1">
        <v>23911.270239530881</v>
      </c>
      <c r="AG4101" s="1">
        <v>31023.337913503889</v>
      </c>
      <c r="AH4101" s="1">
        <v>14789.424471021341</v>
      </c>
      <c r="AI4101" s="1">
        <v>2086.3349280000002</v>
      </c>
      <c r="AJ4101" s="1">
        <v>12252.80449445946</v>
      </c>
      <c r="AK4101" s="1">
        <v>1744.3451681407571</v>
      </c>
      <c r="AL4101" s="1">
        <v>208254.921875</v>
      </c>
      <c r="AM4101" s="1">
        <v>158161.3125</v>
      </c>
      <c r="AN4101" s="1">
        <v>50093.609375</v>
      </c>
      <c r="AO4101" t="s">
        <v>16911</v>
      </c>
    </row>
    <row r="4102" spans="1:41" x14ac:dyDescent="0.25">
      <c r="A4102" s="1">
        <v>2020</v>
      </c>
      <c r="B4102" t="s">
        <v>3018</v>
      </c>
      <c r="C4102" t="s">
        <v>7097</v>
      </c>
      <c r="D4102" t="s">
        <v>7226</v>
      </c>
      <c r="E4102" t="s">
        <v>7859</v>
      </c>
      <c r="F4102" t="s">
        <v>9634</v>
      </c>
      <c r="G4102" t="s">
        <v>11804</v>
      </c>
      <c r="H4102" t="s">
        <v>12720</v>
      </c>
      <c r="I4102" s="1">
        <v>5786.8207537593626</v>
      </c>
      <c r="J4102" s="1">
        <v>5562.0240445392992</v>
      </c>
      <c r="K4102" s="1">
        <v>1257.0822107005481</v>
      </c>
      <c r="L4102" s="1">
        <v>1338.4648199999999</v>
      </c>
      <c r="M4102" s="1">
        <v>5106.7058657812777</v>
      </c>
      <c r="N4102" s="1">
        <v>4637.9132629174701</v>
      </c>
      <c r="O4102" s="1">
        <v>3721</v>
      </c>
      <c r="P4102" s="1">
        <v>325</v>
      </c>
      <c r="Q4102" s="1">
        <v>2521.4038665865969</v>
      </c>
      <c r="R4102" s="1">
        <v>3146.9577637256389</v>
      </c>
      <c r="S4102" s="1">
        <v>3978</v>
      </c>
      <c r="T4102" s="1">
        <v>3784.1259684388292</v>
      </c>
      <c r="U4102" s="1">
        <v>1604.713877706045</v>
      </c>
      <c r="V4102" s="1">
        <v>2972</v>
      </c>
      <c r="W4102" s="1">
        <v>746.86650013267217</v>
      </c>
      <c r="X4102" s="1">
        <v>6409.6263568046998</v>
      </c>
      <c r="Y4102" s="1">
        <v>16644</v>
      </c>
      <c r="Z4102" s="1">
        <v>1693.6959999999999</v>
      </c>
      <c r="AA4102" s="1">
        <v>24201.215385566338</v>
      </c>
      <c r="AB4102" s="1">
        <v>606</v>
      </c>
      <c r="AC4102" s="1">
        <v>4697.6204800000014</v>
      </c>
      <c r="AD4102" s="1">
        <v>3757.106044828754</v>
      </c>
      <c r="AE4102" s="1">
        <v>3926.8899711122758</v>
      </c>
      <c r="AF4102" s="1">
        <v>22539.836557992949</v>
      </c>
      <c r="AG4102" s="1">
        <v>36472</v>
      </c>
      <c r="AH4102" s="1">
        <v>10749.584068353</v>
      </c>
      <c r="AI4102" s="1">
        <v>1830.5659717055998</v>
      </c>
      <c r="AJ4102" s="1">
        <v>18342.797594303</v>
      </c>
      <c r="AK4102" s="1">
        <v>1959.0018606876411</v>
      </c>
      <c r="AL4102" s="1">
        <v>200319</v>
      </c>
      <c r="AM4102" s="1">
        <v>156413.359375</v>
      </c>
      <c r="AN4102" s="1">
        <v>43905.6640625</v>
      </c>
      <c r="AO4102" t="s">
        <v>16912</v>
      </c>
    </row>
    <row r="4103" spans="1:41" x14ac:dyDescent="0.25">
      <c r="A4103" s="1">
        <v>2020</v>
      </c>
      <c r="B4103" t="s">
        <v>3019</v>
      </c>
      <c r="C4103" t="s">
        <v>7097</v>
      </c>
      <c r="D4103" t="s">
        <v>7226</v>
      </c>
      <c r="E4103" t="s">
        <v>7859</v>
      </c>
      <c r="F4103" t="s">
        <v>9634</v>
      </c>
      <c r="G4103" t="s">
        <v>11804</v>
      </c>
      <c r="H4103" t="s">
        <v>12720</v>
      </c>
      <c r="I4103" s="1">
        <v>7807.5090258717782</v>
      </c>
      <c r="J4103" s="1">
        <v>12674.451570083749</v>
      </c>
      <c r="K4103" s="1">
        <v>1730.0830000000001</v>
      </c>
      <c r="L4103" s="1">
        <v>1719.522189</v>
      </c>
      <c r="M4103" s="1">
        <v>5807.5128000000004</v>
      </c>
      <c r="N4103" s="1">
        <v>4830.467599999999</v>
      </c>
      <c r="O4103" s="1">
        <v>3745.1959370009999</v>
      </c>
      <c r="P4103" s="1">
        <v>4722.125</v>
      </c>
      <c r="Q4103" s="1">
        <v>2356.590960808333</v>
      </c>
      <c r="R4103" s="1">
        <v>3552.5</v>
      </c>
      <c r="S4103" s="1">
        <v>6863.4299999999994</v>
      </c>
      <c r="T4103" s="1">
        <v>4163.3912187213627</v>
      </c>
      <c r="U4103" s="1">
        <v>1161.5</v>
      </c>
      <c r="V4103" s="1">
        <v>2589</v>
      </c>
      <c r="W4103" s="1">
        <v>1970.5175999999999</v>
      </c>
      <c r="X4103" s="1">
        <v>11366.964</v>
      </c>
      <c r="Y4103" s="1">
        <v>15895</v>
      </c>
      <c r="Z4103" s="1">
        <v>1915.0719160000001</v>
      </c>
      <c r="AA4103" s="1">
        <v>33571</v>
      </c>
      <c r="AB4103" s="1">
        <v>181</v>
      </c>
      <c r="AC4103" s="1">
        <v>6056.5719602404024</v>
      </c>
      <c r="AD4103" s="1">
        <v>4244.8309829999998</v>
      </c>
      <c r="AE4103" s="1">
        <v>4534.92</v>
      </c>
      <c r="AF4103" s="1">
        <v>21082.3841718</v>
      </c>
      <c r="AG4103" s="1">
        <v>42622</v>
      </c>
      <c r="AH4103" s="1">
        <v>7750.337831249999</v>
      </c>
      <c r="AI4103" s="1">
        <v>2676.48</v>
      </c>
      <c r="AJ4103" s="1">
        <v>12652.782983999999</v>
      </c>
      <c r="AK4103" s="1">
        <v>1480</v>
      </c>
      <c r="AL4103" s="1">
        <v>231723.15625</v>
      </c>
      <c r="AM4103" s="1">
        <v>179743.390625</v>
      </c>
      <c r="AN4103" s="1">
        <v>51979.7421875</v>
      </c>
      <c r="AO4103" t="s">
        <v>16913</v>
      </c>
    </row>
    <row r="4104" spans="1:41" x14ac:dyDescent="0.25">
      <c r="A4104" s="1">
        <v>2020</v>
      </c>
      <c r="B4104" t="s">
        <v>3020</v>
      </c>
      <c r="C4104" t="s">
        <v>7097</v>
      </c>
      <c r="D4104" t="s">
        <v>7226</v>
      </c>
      <c r="E4104" t="s">
        <v>7859</v>
      </c>
      <c r="F4104" t="s">
        <v>9634</v>
      </c>
      <c r="G4104" t="s">
        <v>11804</v>
      </c>
      <c r="H4104" t="s">
        <v>12720</v>
      </c>
      <c r="I4104" s="1">
        <v>11979.358685615131</v>
      </c>
      <c r="J4104" s="1">
        <v>4073.7941719883329</v>
      </c>
      <c r="K4104" s="1">
        <v>1719.4482222900001</v>
      </c>
      <c r="L4104" s="1">
        <v>2049.4647</v>
      </c>
      <c r="M4104" s="1">
        <v>5926.0281276131991</v>
      </c>
      <c r="N4104" s="1">
        <v>5430.2491529261624</v>
      </c>
      <c r="O4104" s="1">
        <v>3807.9875254660001</v>
      </c>
      <c r="P4104" s="1">
        <v>4367.431012901252</v>
      </c>
      <c r="Q4104" s="1">
        <v>2429.68701384</v>
      </c>
      <c r="R4104" s="1">
        <v>3605.787499999999</v>
      </c>
      <c r="S4104" s="1">
        <v>4527</v>
      </c>
      <c r="T4104" s="1">
        <v>4032.5904</v>
      </c>
      <c r="U4104" s="1">
        <v>1173.115</v>
      </c>
      <c r="V4104" s="1">
        <v>3201</v>
      </c>
      <c r="W4104" s="1">
        <v>2272.5213799999992</v>
      </c>
      <c r="X4104" s="1">
        <v>5475.6252000000004</v>
      </c>
      <c r="Y4104" s="1">
        <v>16853</v>
      </c>
      <c r="Z4104" s="1">
        <v>1698</v>
      </c>
      <c r="AA4104" s="1">
        <v>36097</v>
      </c>
      <c r="AB4104" s="1">
        <v>606</v>
      </c>
      <c r="AC4104" s="1">
        <v>6088.6116099999999</v>
      </c>
      <c r="AD4104" s="1">
        <v>4079.5233234000002</v>
      </c>
      <c r="AE4104" s="1">
        <v>4729.6584000000003</v>
      </c>
      <c r="AF4104" s="1">
        <v>21404.353118399998</v>
      </c>
      <c r="AG4104" s="1">
        <v>40870</v>
      </c>
      <c r="AH4104" s="1">
        <v>11585</v>
      </c>
      <c r="AI4104" s="1">
        <v>2286.7991999999999</v>
      </c>
      <c r="AJ4104" s="1">
        <v>12001</v>
      </c>
      <c r="AK4104" s="1">
        <v>1574.740410495526</v>
      </c>
      <c r="AL4104" s="1">
        <v>225944.765625</v>
      </c>
      <c r="AM4104" s="1">
        <v>178051.5</v>
      </c>
      <c r="AN4104" s="1">
        <v>47893.26953125</v>
      </c>
      <c r="AO4104" t="s">
        <v>16914</v>
      </c>
    </row>
    <row r="4105" spans="1:41" x14ac:dyDescent="0.25">
      <c r="A4105" s="1">
        <v>2020</v>
      </c>
      <c r="B4105" t="s">
        <v>3021</v>
      </c>
      <c r="C4105" t="s">
        <v>7097</v>
      </c>
      <c r="D4105" t="s">
        <v>7226</v>
      </c>
      <c r="E4105" t="s">
        <v>7859</v>
      </c>
      <c r="F4105" t="s">
        <v>9634</v>
      </c>
      <c r="G4105" t="s">
        <v>11804</v>
      </c>
      <c r="H4105" t="s">
        <v>12720</v>
      </c>
      <c r="I4105" s="1">
        <v>5115.6213035152732</v>
      </c>
      <c r="J4105" s="1">
        <v>315</v>
      </c>
      <c r="K4105" s="1"/>
      <c r="L4105" s="1">
        <v>1367.8606364651009</v>
      </c>
      <c r="M4105" s="1">
        <v>4985.857544999998</v>
      </c>
      <c r="N4105" s="1">
        <v>3250.8</v>
      </c>
      <c r="O4105" s="1">
        <v>3664.7181785590979</v>
      </c>
      <c r="P4105" s="1">
        <v>325</v>
      </c>
      <c r="Q4105" s="1">
        <v>3066.0828592914272</v>
      </c>
      <c r="R4105" s="1">
        <v>4094.058553356148</v>
      </c>
      <c r="S4105" s="1">
        <v>11244.387382992179</v>
      </c>
      <c r="T4105" s="1">
        <v>3863.2286994216911</v>
      </c>
      <c r="U4105" s="1">
        <v>1244</v>
      </c>
      <c r="V4105" s="1">
        <v>2984</v>
      </c>
      <c r="W4105" s="1">
        <v>923.44429043615639</v>
      </c>
      <c r="X4105" s="1">
        <v>5021.1067057567452</v>
      </c>
      <c r="Y4105" s="1">
        <v>22406</v>
      </c>
      <c r="Z4105" s="1">
        <v>1770.9851447168021</v>
      </c>
      <c r="AA4105" s="1">
        <v>26705.29693001389</v>
      </c>
      <c r="AB4105" s="1">
        <v>606</v>
      </c>
      <c r="AC4105" s="1">
        <v>4652.4100222514417</v>
      </c>
      <c r="AD4105" s="1">
        <v>4011.1437341772148</v>
      </c>
      <c r="AE4105" s="1">
        <v>5603.3772441954034</v>
      </c>
      <c r="AF4105" s="1">
        <v>21180</v>
      </c>
      <c r="AG4105" s="1">
        <v>33851.303846096023</v>
      </c>
      <c r="AH4105" s="1">
        <v>8479.2095016848034</v>
      </c>
      <c r="AI4105" s="1">
        <v>1867.1772911397129</v>
      </c>
      <c r="AJ4105" s="1">
        <v>19644.651065416339</v>
      </c>
      <c r="AK4105" s="1">
        <v>1961</v>
      </c>
      <c r="AL4105" s="1">
        <v>204203.703125</v>
      </c>
      <c r="AM4105" s="1">
        <v>157576.4375</v>
      </c>
      <c r="AN4105" s="1">
        <v>46627.2734375</v>
      </c>
      <c r="AO4105" t="s">
        <v>16915</v>
      </c>
    </row>
    <row r="4106" spans="1:41" x14ac:dyDescent="0.25">
      <c r="A4106" s="1">
        <v>2020</v>
      </c>
      <c r="B4106" t="s">
        <v>3022</v>
      </c>
      <c r="C4106" t="s">
        <v>7097</v>
      </c>
      <c r="D4106" t="s">
        <v>7226</v>
      </c>
      <c r="E4106" t="s">
        <v>7859</v>
      </c>
      <c r="F4106" t="s">
        <v>9634</v>
      </c>
      <c r="G4106" t="s">
        <v>11804</v>
      </c>
      <c r="H4106" t="s">
        <v>12720</v>
      </c>
      <c r="I4106" s="1">
        <v>9367</v>
      </c>
      <c r="J4106" s="1">
        <v>12400.021683151939</v>
      </c>
      <c r="K4106" s="1">
        <v>1669</v>
      </c>
      <c r="L4106" s="1">
        <v>2335.2557000000002</v>
      </c>
      <c r="M4106" s="1">
        <v>6178.8857306338059</v>
      </c>
      <c r="N4106" s="1">
        <v>5511</v>
      </c>
      <c r="O4106" s="1">
        <v>4007.4826800000001</v>
      </c>
      <c r="P4106" s="1">
        <v>5430</v>
      </c>
      <c r="Q4106" s="1">
        <v>2139.4009999999998</v>
      </c>
      <c r="R4106" s="1">
        <v>3596.000039999999</v>
      </c>
      <c r="S4106" s="1">
        <v>9122.4</v>
      </c>
      <c r="T4106" s="1">
        <v>4159.5619560768764</v>
      </c>
      <c r="U4106" s="1">
        <v>1280</v>
      </c>
      <c r="V4106" s="1">
        <v>2773</v>
      </c>
      <c r="W4106" s="1">
        <v>1331</v>
      </c>
      <c r="X4106" s="1">
        <v>12293</v>
      </c>
      <c r="Y4106" s="1">
        <v>18093</v>
      </c>
      <c r="Z4106" s="1">
        <v>2220.5839999999998</v>
      </c>
      <c r="AA4106" s="1">
        <v>33478</v>
      </c>
      <c r="AB4106" s="1">
        <v>1382.2</v>
      </c>
      <c r="AC4106" s="1">
        <v>6359.1197271801702</v>
      </c>
      <c r="AD4106" s="1">
        <v>3762.6892830506999</v>
      </c>
      <c r="AE4106" s="1">
        <v>5198</v>
      </c>
      <c r="AF4106" s="1">
        <v>19814.900000000001</v>
      </c>
      <c r="AG4106" s="1">
        <v>37232</v>
      </c>
      <c r="AH4106" s="1">
        <v>7953.8816678412159</v>
      </c>
      <c r="AI4106" s="1">
        <v>2818</v>
      </c>
      <c r="AJ4106" s="1">
        <v>11981.94</v>
      </c>
      <c r="AK4106" s="1">
        <v>1657</v>
      </c>
      <c r="AL4106" s="1">
        <v>235544.328125</v>
      </c>
      <c r="AM4106" s="1">
        <v>179209.21875</v>
      </c>
      <c r="AN4106" s="1">
        <v>56335.09765625</v>
      </c>
      <c r="AO4106" t="s">
        <v>16916</v>
      </c>
    </row>
    <row r="4107" spans="1:41" x14ac:dyDescent="0.25">
      <c r="A4107" s="1">
        <v>2020</v>
      </c>
      <c r="B4107" t="s">
        <v>3023</v>
      </c>
      <c r="C4107" t="s">
        <v>7097</v>
      </c>
      <c r="D4107" t="s">
        <v>7226</v>
      </c>
      <c r="E4107" t="s">
        <v>7859</v>
      </c>
      <c r="F4107" t="s">
        <v>9634</v>
      </c>
      <c r="G4107" t="s">
        <v>11804</v>
      </c>
      <c r="H4107" t="s">
        <v>12720</v>
      </c>
      <c r="I4107" s="1">
        <v>9367</v>
      </c>
      <c r="J4107" s="1">
        <v>15299.413912937849</v>
      </c>
      <c r="K4107" s="1">
        <v>1669</v>
      </c>
      <c r="L4107" s="1">
        <v>2200</v>
      </c>
      <c r="M4107" s="1">
        <v>7698.3996433272678</v>
      </c>
      <c r="N4107" s="1">
        <v>5240</v>
      </c>
      <c r="O4107" s="1">
        <v>4007</v>
      </c>
      <c r="P4107" s="1">
        <v>4625</v>
      </c>
      <c r="Q4107" s="1">
        <v>2047.597398070463</v>
      </c>
      <c r="R4107" s="1">
        <v>3596</v>
      </c>
      <c r="S4107" s="1">
        <v>6276</v>
      </c>
      <c r="T4107" s="1">
        <v>4385.454545454545</v>
      </c>
      <c r="U4107" s="1">
        <v>1023</v>
      </c>
      <c r="V4107" s="1">
        <v>2295</v>
      </c>
      <c r="W4107" s="1">
        <v>1260</v>
      </c>
      <c r="X4107" s="1">
        <v>13182</v>
      </c>
      <c r="Y4107" s="1">
        <v>18093</v>
      </c>
      <c r="Z4107" s="1">
        <v>2227.3040000000001</v>
      </c>
      <c r="AA4107" s="1">
        <v>34104</v>
      </c>
      <c r="AB4107" s="1">
        <v>1382.2</v>
      </c>
      <c r="AC4107" s="1">
        <v>6359.1197271801702</v>
      </c>
      <c r="AD4107" s="1">
        <v>2702.3645999999999</v>
      </c>
      <c r="AE4107" s="1">
        <v>5198</v>
      </c>
      <c r="AF4107" s="1">
        <v>15236.2471714972</v>
      </c>
      <c r="AG4107" s="1">
        <v>36346</v>
      </c>
      <c r="AH4107" s="1">
        <v>9504</v>
      </c>
      <c r="AI4107" s="1">
        <v>2818</v>
      </c>
      <c r="AJ4107" s="1">
        <v>10666.80730207906</v>
      </c>
      <c r="AK4107" s="1">
        <v>1657</v>
      </c>
      <c r="AL4107" s="1">
        <v>230464.921875</v>
      </c>
      <c r="AM4107" s="1">
        <v>173923.5</v>
      </c>
      <c r="AN4107" s="1">
        <v>56541.4140625</v>
      </c>
      <c r="AO4107" t="s">
        <v>16917</v>
      </c>
    </row>
    <row r="4108" spans="1:41" x14ac:dyDescent="0.25">
      <c r="A4108" s="1">
        <v>2020</v>
      </c>
      <c r="B4108" t="s">
        <v>3024</v>
      </c>
      <c r="C4108" t="s">
        <v>7097</v>
      </c>
      <c r="D4108" t="s">
        <v>7226</v>
      </c>
      <c r="E4108" t="s">
        <v>7860</v>
      </c>
      <c r="F4108" t="s">
        <v>9635</v>
      </c>
      <c r="G4108" t="s">
        <v>11805</v>
      </c>
      <c r="H4108" t="s">
        <v>12720</v>
      </c>
      <c r="I4108" s="1"/>
      <c r="J4108" s="1"/>
      <c r="K4108" s="1"/>
      <c r="L4108" s="1"/>
      <c r="M4108" s="1"/>
      <c r="N4108" s="1">
        <v>0</v>
      </c>
      <c r="O4108" s="1"/>
      <c r="P4108" s="1"/>
      <c r="Q4108" s="1">
        <v>0</v>
      </c>
      <c r="R4108" s="1"/>
      <c r="S4108" s="1"/>
      <c r="T4108" s="1"/>
      <c r="U4108" s="1"/>
      <c r="V4108" s="1">
        <v>0</v>
      </c>
      <c r="W4108" s="1"/>
      <c r="X4108" s="1"/>
      <c r="Y4108" s="1">
        <v>0</v>
      </c>
      <c r="Z4108" s="1"/>
      <c r="AA4108" s="1"/>
      <c r="AB4108" s="1">
        <v>0</v>
      </c>
      <c r="AC4108" s="1">
        <v>1293.9883083421162</v>
      </c>
      <c r="AD4108" s="1"/>
      <c r="AE4108" s="1"/>
      <c r="AF4108" s="1"/>
      <c r="AG4108" s="1"/>
      <c r="AH4108" s="1">
        <v>0</v>
      </c>
      <c r="AI4108" s="1"/>
      <c r="AJ4108" s="1">
        <v>0</v>
      </c>
      <c r="AK4108" s="1"/>
      <c r="AL4108" s="1">
        <v>1293.98828125</v>
      </c>
      <c r="AM4108" s="1">
        <v>1293.98828125</v>
      </c>
      <c r="AN4108" s="1">
        <v>0</v>
      </c>
      <c r="AO4108" t="s">
        <v>16918</v>
      </c>
    </row>
    <row r="4109" spans="1:41" x14ac:dyDescent="0.25">
      <c r="A4109" s="1">
        <v>2020</v>
      </c>
      <c r="B4109" t="s">
        <v>3025</v>
      </c>
      <c r="C4109" t="s">
        <v>7097</v>
      </c>
      <c r="D4109" t="s">
        <v>7226</v>
      </c>
      <c r="E4109" t="s">
        <v>7860</v>
      </c>
      <c r="F4109" t="s">
        <v>9635</v>
      </c>
      <c r="G4109" t="s">
        <v>11805</v>
      </c>
      <c r="H4109" t="s">
        <v>12720</v>
      </c>
      <c r="I4109" s="1">
        <v>0</v>
      </c>
      <c r="J4109" s="1"/>
      <c r="K4109" s="1"/>
      <c r="L4109" s="1">
        <v>0</v>
      </c>
      <c r="M4109" s="1">
        <v>0</v>
      </c>
      <c r="N4109" s="1">
        <v>0</v>
      </c>
      <c r="O4109" s="1"/>
      <c r="P4109" s="1"/>
      <c r="Q4109" s="1">
        <v>0</v>
      </c>
      <c r="R4109" s="1"/>
      <c r="S4109" s="1"/>
      <c r="T4109" s="1"/>
      <c r="U4109" s="1"/>
      <c r="V4109" s="1">
        <v>0</v>
      </c>
      <c r="W4109" s="1"/>
      <c r="X4109" s="1">
        <v>0</v>
      </c>
      <c r="Y4109" s="1"/>
      <c r="Z4109" s="1"/>
      <c r="AA4109" s="1"/>
      <c r="AB4109" s="1"/>
      <c r="AC4109" s="1">
        <v>1808.349332518156</v>
      </c>
      <c r="AD4109" s="1"/>
      <c r="AE4109" s="1"/>
      <c r="AF4109" s="1">
        <v>0</v>
      </c>
      <c r="AG4109" s="1"/>
      <c r="AH4109" s="1">
        <v>0</v>
      </c>
      <c r="AI4109" s="1"/>
      <c r="AJ4109" s="1">
        <v>0</v>
      </c>
      <c r="AK4109" s="1"/>
      <c r="AL4109" s="1">
        <v>1808.349365234375</v>
      </c>
      <c r="AM4109" s="1">
        <v>1808.349365234375</v>
      </c>
      <c r="AN4109" s="1">
        <v>0</v>
      </c>
      <c r="AO4109" t="s">
        <v>16919</v>
      </c>
    </row>
    <row r="4110" spans="1:41" x14ac:dyDescent="0.25">
      <c r="A4110" s="1">
        <v>2020</v>
      </c>
      <c r="B4110" t="s">
        <v>3026</v>
      </c>
      <c r="C4110" t="s">
        <v>7097</v>
      </c>
      <c r="D4110" t="s">
        <v>7226</v>
      </c>
      <c r="E4110" t="s">
        <v>7860</v>
      </c>
      <c r="F4110" t="s">
        <v>9635</v>
      </c>
      <c r="G4110" t="s">
        <v>11805</v>
      </c>
      <c r="H4110" t="s">
        <v>12720</v>
      </c>
      <c r="I4110" s="1"/>
      <c r="J4110" s="1"/>
      <c r="K4110" s="1"/>
      <c r="L4110" s="1"/>
      <c r="M4110" s="1"/>
      <c r="N4110" s="1"/>
      <c r="O4110" s="1"/>
      <c r="P4110" s="1"/>
      <c r="Q4110" s="1">
        <v>0</v>
      </c>
      <c r="R4110" s="1"/>
      <c r="S4110" s="1">
        <v>0</v>
      </c>
      <c r="T4110" s="1">
        <v>0</v>
      </c>
      <c r="U4110" s="1"/>
      <c r="V4110" s="1"/>
      <c r="W4110" s="1"/>
      <c r="X4110" s="1"/>
      <c r="Y4110" s="1"/>
      <c r="Z4110" s="1"/>
      <c r="AA4110" s="1">
        <v>0</v>
      </c>
      <c r="AB4110" s="1">
        <v>0</v>
      </c>
      <c r="AC4110" s="1">
        <v>1353.3473348926113</v>
      </c>
      <c r="AD4110" s="1"/>
      <c r="AE4110" s="1"/>
      <c r="AF4110" s="1"/>
      <c r="AG4110" s="1"/>
      <c r="AH4110" s="1"/>
      <c r="AI4110" s="1">
        <v>0</v>
      </c>
      <c r="AJ4110" s="1"/>
      <c r="AK4110" s="1"/>
      <c r="AL4110" s="1">
        <v>1353.3472900390625</v>
      </c>
      <c r="AM4110" s="1">
        <v>1353.3472900390625</v>
      </c>
      <c r="AN4110" s="1">
        <v>0</v>
      </c>
      <c r="AO4110" t="s">
        <v>16920</v>
      </c>
    </row>
    <row r="4111" spans="1:41" x14ac:dyDescent="0.25">
      <c r="A4111" s="1">
        <v>2020</v>
      </c>
      <c r="B4111" t="s">
        <v>3027</v>
      </c>
      <c r="C4111" t="s">
        <v>7097</v>
      </c>
      <c r="D4111" t="s">
        <v>7226</v>
      </c>
      <c r="E4111" t="s">
        <v>7860</v>
      </c>
      <c r="F4111" t="s">
        <v>9635</v>
      </c>
      <c r="G4111" t="s">
        <v>11805</v>
      </c>
      <c r="H4111" t="s">
        <v>12720</v>
      </c>
      <c r="I4111" s="1"/>
      <c r="J4111" s="1"/>
      <c r="K4111" s="1"/>
      <c r="L4111" s="1"/>
      <c r="M4111" s="1"/>
      <c r="N4111" s="1">
        <v>0</v>
      </c>
      <c r="O4111" s="1"/>
      <c r="P4111" s="1"/>
      <c r="Q4111" s="1">
        <v>0</v>
      </c>
      <c r="R4111" s="1"/>
      <c r="S4111" s="1"/>
      <c r="T4111" s="1"/>
      <c r="U4111" s="1"/>
      <c r="V4111" s="1">
        <v>0</v>
      </c>
      <c r="W4111" s="1"/>
      <c r="X4111" s="1">
        <v>0</v>
      </c>
      <c r="Y4111" s="1">
        <v>0</v>
      </c>
      <c r="Z4111" s="1"/>
      <c r="AA4111" s="1"/>
      <c r="AB4111" s="1"/>
      <c r="AC4111" s="1">
        <v>1868.1426444206347</v>
      </c>
      <c r="AD4111" s="1"/>
      <c r="AE4111" s="1"/>
      <c r="AF4111" s="1">
        <v>0</v>
      </c>
      <c r="AG4111" s="1"/>
      <c r="AH4111" s="1">
        <v>0</v>
      </c>
      <c r="AI4111" s="1"/>
      <c r="AJ4111" s="1"/>
      <c r="AK4111" s="1"/>
      <c r="AL4111" s="1">
        <v>1868.1427001953125</v>
      </c>
      <c r="AM4111" s="1">
        <v>1868.1427001953125</v>
      </c>
      <c r="AN4111" s="1">
        <v>0</v>
      </c>
      <c r="AO4111" t="s">
        <v>16921</v>
      </c>
    </row>
    <row r="4112" spans="1:41" x14ac:dyDescent="0.25">
      <c r="A4112" s="1">
        <v>2020</v>
      </c>
      <c r="B4112" t="s">
        <v>3028</v>
      </c>
      <c r="C4112" t="s">
        <v>7097</v>
      </c>
      <c r="D4112" t="s">
        <v>7226</v>
      </c>
      <c r="E4112" t="s">
        <v>7860</v>
      </c>
      <c r="F4112" t="s">
        <v>9635</v>
      </c>
      <c r="G4112" t="s">
        <v>11805</v>
      </c>
      <c r="H4112" t="s">
        <v>12720</v>
      </c>
      <c r="I4112" s="1"/>
      <c r="J4112" s="1"/>
      <c r="K4112" s="1"/>
      <c r="L4112" s="1"/>
      <c r="M4112" s="1"/>
      <c r="N4112" s="1">
        <v>0</v>
      </c>
      <c r="O4112" s="1"/>
      <c r="P4112" s="1"/>
      <c r="Q4112" s="1">
        <v>0</v>
      </c>
      <c r="R4112" s="1"/>
      <c r="S4112" s="1"/>
      <c r="T4112" s="1"/>
      <c r="U4112" s="1"/>
      <c r="V4112" s="1">
        <v>0</v>
      </c>
      <c r="W4112" s="1"/>
      <c r="X4112" s="1">
        <v>0</v>
      </c>
      <c r="Y4112" s="1"/>
      <c r="Z4112" s="1"/>
      <c r="AA4112" s="1"/>
      <c r="AB4112" s="1"/>
      <c r="AC4112" s="1">
        <v>2290.5727564187823</v>
      </c>
      <c r="AD4112" s="1"/>
      <c r="AE4112" s="1"/>
      <c r="AF4112" s="1">
        <v>0</v>
      </c>
      <c r="AG4112" s="1"/>
      <c r="AH4112" s="1">
        <v>0</v>
      </c>
      <c r="AI4112" s="1"/>
      <c r="AJ4112" s="1"/>
      <c r="AK4112" s="1"/>
      <c r="AL4112" s="1">
        <v>2290.57275390625</v>
      </c>
      <c r="AM4112" s="1">
        <v>2290.57275390625</v>
      </c>
      <c r="AN4112" s="1">
        <v>0</v>
      </c>
      <c r="AO4112" t="s">
        <v>16922</v>
      </c>
    </row>
    <row r="4113" spans="1:41" x14ac:dyDescent="0.25">
      <c r="A4113" s="1">
        <v>2020</v>
      </c>
      <c r="B4113" t="s">
        <v>3029</v>
      </c>
      <c r="C4113" t="s">
        <v>7097</v>
      </c>
      <c r="D4113" t="s">
        <v>7226</v>
      </c>
      <c r="E4113" t="s">
        <v>7860</v>
      </c>
      <c r="F4113" t="s">
        <v>9635</v>
      </c>
      <c r="G4113" t="s">
        <v>11805</v>
      </c>
      <c r="H4113" t="s">
        <v>12720</v>
      </c>
      <c r="I4113" s="1"/>
      <c r="J4113" s="1"/>
      <c r="K4113" s="1"/>
      <c r="L4113" s="1"/>
      <c r="M4113" s="1"/>
      <c r="N4113" s="1">
        <v>0</v>
      </c>
      <c r="O4113" s="1"/>
      <c r="P4113" s="1"/>
      <c r="Q4113" s="1">
        <v>0</v>
      </c>
      <c r="R4113" s="1"/>
      <c r="S4113" s="1"/>
      <c r="T4113" s="1">
        <v>0</v>
      </c>
      <c r="U4113" s="1"/>
      <c r="V4113" s="1">
        <v>0</v>
      </c>
      <c r="W4113" s="1"/>
      <c r="X4113" s="1"/>
      <c r="Y4113" s="1"/>
      <c r="Z4113" s="1"/>
      <c r="AA4113" s="1"/>
      <c r="AB4113" s="1"/>
      <c r="AC4113" s="1">
        <v>1865.7649809312488</v>
      </c>
      <c r="AD4113" s="1"/>
      <c r="AE4113" s="1"/>
      <c r="AF4113" s="1">
        <v>0</v>
      </c>
      <c r="AG4113" s="1"/>
      <c r="AH4113" s="1"/>
      <c r="AI4113" s="1"/>
      <c r="AJ4113" s="1"/>
      <c r="AK4113" s="1"/>
      <c r="AL4113" s="1">
        <v>1865.7650146484375</v>
      </c>
      <c r="AM4113" s="1">
        <v>1865.7650146484375</v>
      </c>
      <c r="AN4113" s="1">
        <v>0</v>
      </c>
      <c r="AO4113" t="s">
        <v>16923</v>
      </c>
    </row>
    <row r="4114" spans="1:41" x14ac:dyDescent="0.25">
      <c r="A4114" s="1">
        <v>2020</v>
      </c>
      <c r="B4114" t="s">
        <v>3030</v>
      </c>
      <c r="C4114" t="s">
        <v>7097</v>
      </c>
      <c r="D4114" t="s">
        <v>7226</v>
      </c>
      <c r="E4114" t="s">
        <v>7860</v>
      </c>
      <c r="F4114" t="s">
        <v>9635</v>
      </c>
      <c r="G4114" t="s">
        <v>11805</v>
      </c>
      <c r="H4114" t="s">
        <v>12720</v>
      </c>
      <c r="I4114" s="1">
        <v>0</v>
      </c>
      <c r="J4114" s="1"/>
      <c r="K4114" s="1"/>
      <c r="L4114" s="1"/>
      <c r="M4114" s="1"/>
      <c r="N4114" s="1">
        <v>0</v>
      </c>
      <c r="O4114" s="1"/>
      <c r="P4114" s="1"/>
      <c r="Q4114" s="1">
        <v>0</v>
      </c>
      <c r="R4114" s="1"/>
      <c r="S4114" s="1">
        <v>0</v>
      </c>
      <c r="T4114" s="1"/>
      <c r="U4114" s="1"/>
      <c r="V4114" s="1">
        <v>0</v>
      </c>
      <c r="W4114" s="1"/>
      <c r="X4114" s="1"/>
      <c r="Y4114" s="1"/>
      <c r="Z4114" s="1"/>
      <c r="AA4114" s="1"/>
      <c r="AB4114" s="1"/>
      <c r="AC4114" s="1">
        <v>1905.359199658631</v>
      </c>
      <c r="AD4114" s="1"/>
      <c r="AE4114" s="1"/>
      <c r="AF4114" s="1">
        <v>0</v>
      </c>
      <c r="AG4114" s="1">
        <v>0</v>
      </c>
      <c r="AH4114" s="1">
        <v>0</v>
      </c>
      <c r="AI4114" s="1"/>
      <c r="AJ4114" s="1"/>
      <c r="AK4114" s="1"/>
      <c r="AL4114" s="1">
        <v>1905.3592529296875</v>
      </c>
      <c r="AM4114" s="1">
        <v>1905.3592529296875</v>
      </c>
      <c r="AN4114" s="1">
        <v>0</v>
      </c>
      <c r="AO4114" t="s">
        <v>16924</v>
      </c>
    </row>
    <row r="4115" spans="1:41" x14ac:dyDescent="0.25">
      <c r="A4115" s="1">
        <v>2020</v>
      </c>
      <c r="B4115" t="s">
        <v>3031</v>
      </c>
      <c r="C4115" t="s">
        <v>7097</v>
      </c>
      <c r="D4115" t="s">
        <v>7226</v>
      </c>
      <c r="E4115" t="s">
        <v>7860</v>
      </c>
      <c r="F4115" t="s">
        <v>9635</v>
      </c>
      <c r="G4115" t="s">
        <v>11805</v>
      </c>
      <c r="H4115" t="s">
        <v>12720</v>
      </c>
      <c r="I4115" s="1"/>
      <c r="J4115" s="1"/>
      <c r="K4115" s="1"/>
      <c r="L4115" s="1"/>
      <c r="M4115" s="1"/>
      <c r="N4115" s="1"/>
      <c r="O4115" s="1"/>
      <c r="P4115" s="1"/>
      <c r="Q4115" s="1">
        <v>0</v>
      </c>
      <c r="R4115" s="1"/>
      <c r="S4115" s="1"/>
      <c r="T4115" s="1"/>
      <c r="U4115" s="1"/>
      <c r="V4115" s="1">
        <v>0</v>
      </c>
      <c r="W4115" s="1"/>
      <c r="X4115" s="1"/>
      <c r="Y4115" s="1"/>
      <c r="Z4115" s="1"/>
      <c r="AA4115" s="1">
        <v>0</v>
      </c>
      <c r="AB4115" s="1">
        <v>0</v>
      </c>
      <c r="AC4115" s="1">
        <v>1006.035844191944</v>
      </c>
      <c r="AD4115" s="1"/>
      <c r="AE4115" s="1"/>
      <c r="AF4115" s="1"/>
      <c r="AG4115" s="1">
        <v>0</v>
      </c>
      <c r="AH4115" s="1">
        <v>0</v>
      </c>
      <c r="AI4115" s="1">
        <v>0</v>
      </c>
      <c r="AJ4115" s="1"/>
      <c r="AK4115" s="1"/>
      <c r="AL4115" s="1">
        <v>1006.0358276367188</v>
      </c>
      <c r="AM4115" s="1">
        <v>1006.0358276367188</v>
      </c>
      <c r="AN4115" s="1">
        <v>0</v>
      </c>
      <c r="AO4115" t="s">
        <v>16925</v>
      </c>
    </row>
    <row r="4116" spans="1:41" x14ac:dyDescent="0.25">
      <c r="A4116" s="1">
        <v>2020</v>
      </c>
      <c r="B4116" t="s">
        <v>3031</v>
      </c>
      <c r="C4116" t="s">
        <v>7097</v>
      </c>
      <c r="D4116" t="s">
        <v>7226</v>
      </c>
      <c r="E4116" t="s">
        <v>7860</v>
      </c>
      <c r="F4116" t="s">
        <v>9636</v>
      </c>
      <c r="G4116" t="s">
        <v>11805</v>
      </c>
      <c r="H4116" t="s">
        <v>12720</v>
      </c>
      <c r="I4116" s="1"/>
      <c r="J4116" s="1"/>
      <c r="K4116" s="1"/>
      <c r="L4116" s="1"/>
      <c r="M4116" s="1"/>
      <c r="N4116" s="1"/>
      <c r="O4116" s="1"/>
      <c r="P4116" s="1">
        <v>22.35635209315431</v>
      </c>
      <c r="Q4116" s="1">
        <v>139.72720058221444</v>
      </c>
      <c r="R4116" s="1"/>
      <c r="S4116" s="1"/>
      <c r="T4116" s="1"/>
      <c r="U4116" s="1"/>
      <c r="V4116" s="1">
        <v>0</v>
      </c>
      <c r="W4116" s="1"/>
      <c r="X4116" s="1"/>
      <c r="Y4116" s="1"/>
      <c r="Z4116" s="1"/>
      <c r="AA4116" s="1">
        <v>198.9044645727939</v>
      </c>
      <c r="AB4116" s="1">
        <v>0</v>
      </c>
      <c r="AC4116" s="1">
        <v>447.12704186308622</v>
      </c>
      <c r="AD4116" s="1">
        <v>139.72720058221444</v>
      </c>
      <c r="AE4116" s="1"/>
      <c r="AF4116" s="1"/>
      <c r="AG4116" s="1">
        <v>0</v>
      </c>
      <c r="AH4116" s="1">
        <v>1483.2481867684214</v>
      </c>
      <c r="AI4116" s="1">
        <v>0</v>
      </c>
      <c r="AJ4116" s="1"/>
      <c r="AK4116" s="1"/>
      <c r="AL4116" s="1">
        <v>2431.09033203125</v>
      </c>
      <c r="AM4116" s="1">
        <v>808.11505126953125</v>
      </c>
      <c r="AN4116" s="1">
        <v>1622.975341796875</v>
      </c>
      <c r="AO4116" t="s">
        <v>16926</v>
      </c>
    </row>
    <row r="4117" spans="1:41" x14ac:dyDescent="0.25">
      <c r="A4117" s="1">
        <v>2020</v>
      </c>
      <c r="B4117" t="s">
        <v>3032</v>
      </c>
      <c r="C4117" t="s">
        <v>7097</v>
      </c>
      <c r="D4117" t="s">
        <v>7226</v>
      </c>
      <c r="E4117" t="s">
        <v>7860</v>
      </c>
      <c r="F4117" t="s">
        <v>9636</v>
      </c>
      <c r="G4117" t="s">
        <v>11805</v>
      </c>
      <c r="H4117" t="s">
        <v>12720</v>
      </c>
      <c r="I4117" s="1">
        <v>0</v>
      </c>
      <c r="J4117" s="1"/>
      <c r="K4117" s="1"/>
      <c r="L4117" s="1"/>
      <c r="M4117" s="1"/>
      <c r="N4117" s="1">
        <v>0</v>
      </c>
      <c r="O4117" s="1"/>
      <c r="P4117" s="1"/>
      <c r="Q4117" s="1">
        <v>129.13691560390438</v>
      </c>
      <c r="R4117" s="1"/>
      <c r="S4117" s="1">
        <v>0</v>
      </c>
      <c r="T4117" s="1"/>
      <c r="U4117" s="1"/>
      <c r="V4117" s="1">
        <v>59.91952884021164</v>
      </c>
      <c r="W4117" s="1"/>
      <c r="X4117" s="1"/>
      <c r="Y4117" s="1"/>
      <c r="Z4117" s="1"/>
      <c r="AA4117" s="1"/>
      <c r="AB4117" s="1"/>
      <c r="AC4117" s="1">
        <v>0</v>
      </c>
      <c r="AD4117" s="1">
        <v>129.13691560390438</v>
      </c>
      <c r="AE4117" s="1"/>
      <c r="AF4117" s="1">
        <v>0</v>
      </c>
      <c r="AG4117" s="1">
        <v>0</v>
      </c>
      <c r="AH4117" s="1">
        <v>204.55287431658456</v>
      </c>
      <c r="AI4117" s="1"/>
      <c r="AJ4117" s="1"/>
      <c r="AK4117" s="1"/>
      <c r="AL4117" s="1">
        <v>522.7462158203125</v>
      </c>
      <c r="AM4117" s="1">
        <v>189.05644226074219</v>
      </c>
      <c r="AN4117" s="1">
        <v>333.68978881835938</v>
      </c>
      <c r="AO4117" t="s">
        <v>16927</v>
      </c>
    </row>
    <row r="4118" spans="1:41" x14ac:dyDescent="0.25">
      <c r="A4118" s="1">
        <v>2020</v>
      </c>
      <c r="B4118" t="s">
        <v>3033</v>
      </c>
      <c r="C4118" t="s">
        <v>7097</v>
      </c>
      <c r="D4118" t="s">
        <v>7226</v>
      </c>
      <c r="E4118" t="s">
        <v>7860</v>
      </c>
      <c r="F4118" t="s">
        <v>9636</v>
      </c>
      <c r="G4118" t="s">
        <v>11805</v>
      </c>
      <c r="H4118" t="s">
        <v>12720</v>
      </c>
      <c r="I4118" s="1"/>
      <c r="J4118" s="1"/>
      <c r="K4118" s="1"/>
      <c r="L4118" s="1"/>
      <c r="M4118" s="1"/>
      <c r="N4118" s="1">
        <v>0</v>
      </c>
      <c r="O4118" s="1"/>
      <c r="P4118" s="1"/>
      <c r="Q4118" s="1">
        <v>132.69306976675617</v>
      </c>
      <c r="R4118" s="1"/>
      <c r="S4118" s="1"/>
      <c r="T4118" s="1"/>
      <c r="U4118" s="1"/>
      <c r="V4118" s="1">
        <v>33.969425860289576</v>
      </c>
      <c r="W4118" s="1"/>
      <c r="X4118" s="1">
        <v>0</v>
      </c>
      <c r="Y4118" s="1"/>
      <c r="Z4118" s="1"/>
      <c r="AA4118" s="1"/>
      <c r="AB4118" s="1"/>
      <c r="AC4118" s="1">
        <v>0</v>
      </c>
      <c r="AD4118" s="1">
        <v>132.69306976675617</v>
      </c>
      <c r="AE4118" s="1"/>
      <c r="AF4118" s="1">
        <v>0</v>
      </c>
      <c r="AG4118" s="1"/>
      <c r="AH4118" s="1">
        <v>210.18582251054175</v>
      </c>
      <c r="AI4118" s="1"/>
      <c r="AJ4118" s="1"/>
      <c r="AK4118" s="1"/>
      <c r="AL4118" s="1">
        <v>509.5413818359375</v>
      </c>
      <c r="AM4118" s="1">
        <v>166.66249084472656</v>
      </c>
      <c r="AN4118" s="1">
        <v>342.87890625</v>
      </c>
      <c r="AO4118" t="s">
        <v>16928</v>
      </c>
    </row>
    <row r="4119" spans="1:41" x14ac:dyDescent="0.25">
      <c r="A4119" s="1">
        <v>2020</v>
      </c>
      <c r="B4119" t="s">
        <v>3034</v>
      </c>
      <c r="C4119" t="s">
        <v>7097</v>
      </c>
      <c r="D4119" t="s">
        <v>7226</v>
      </c>
      <c r="E4119" t="s">
        <v>7860</v>
      </c>
      <c r="F4119" t="s">
        <v>9636</v>
      </c>
      <c r="G4119" t="s">
        <v>11805</v>
      </c>
      <c r="H4119" t="s">
        <v>12720</v>
      </c>
      <c r="I4119" s="1"/>
      <c r="J4119" s="1"/>
      <c r="K4119" s="1"/>
      <c r="L4119" s="1"/>
      <c r="M4119" s="1"/>
      <c r="N4119" s="1">
        <v>0</v>
      </c>
      <c r="O4119" s="1"/>
      <c r="P4119" s="1"/>
      <c r="Q4119" s="1">
        <v>126.45339257941822</v>
      </c>
      <c r="R4119" s="1"/>
      <c r="S4119" s="1"/>
      <c r="T4119" s="1">
        <v>0</v>
      </c>
      <c r="U4119" s="1"/>
      <c r="V4119" s="1">
        <v>81.94179839146301</v>
      </c>
      <c r="W4119" s="1"/>
      <c r="X4119" s="1"/>
      <c r="Y4119" s="1"/>
      <c r="Z4119" s="1"/>
      <c r="AA4119" s="1"/>
      <c r="AB4119" s="1"/>
      <c r="AC4119" s="1">
        <v>0</v>
      </c>
      <c r="AD4119" s="1">
        <v>126.45339257941822</v>
      </c>
      <c r="AE4119" s="1"/>
      <c r="AF4119" s="1">
        <v>0</v>
      </c>
      <c r="AG4119" s="1"/>
      <c r="AH4119" s="1">
        <v>151.74407109530188</v>
      </c>
      <c r="AI4119" s="1"/>
      <c r="AJ4119" s="1"/>
      <c r="AK4119" s="1"/>
      <c r="AL4119" s="1">
        <v>486.5926513671875</v>
      </c>
      <c r="AM4119" s="1">
        <v>208.39518737792969</v>
      </c>
      <c r="AN4119" s="1">
        <v>278.19744873046875</v>
      </c>
      <c r="AO4119" t="s">
        <v>16929</v>
      </c>
    </row>
    <row r="4120" spans="1:41" x14ac:dyDescent="0.25">
      <c r="A4120" s="1">
        <v>2020</v>
      </c>
      <c r="B4120" t="s">
        <v>3035</v>
      </c>
      <c r="C4120" t="s">
        <v>7097</v>
      </c>
      <c r="D4120" t="s">
        <v>7226</v>
      </c>
      <c r="E4120" t="s">
        <v>7860</v>
      </c>
      <c r="F4120" t="s">
        <v>9636</v>
      </c>
      <c r="G4120" t="s">
        <v>11805</v>
      </c>
      <c r="H4120" t="s">
        <v>12720</v>
      </c>
      <c r="I4120" s="1"/>
      <c r="J4120" s="1"/>
      <c r="K4120" s="1"/>
      <c r="L4120" s="1"/>
      <c r="M4120" s="1"/>
      <c r="N4120" s="1">
        <v>0</v>
      </c>
      <c r="O4120" s="1"/>
      <c r="P4120" s="1"/>
      <c r="Q4120" s="1">
        <v>136.49471314952163</v>
      </c>
      <c r="R4120" s="1"/>
      <c r="S4120" s="1"/>
      <c r="T4120" s="1"/>
      <c r="U4120" s="1"/>
      <c r="V4120" s="1">
        <v>62.241589196181863</v>
      </c>
      <c r="W4120" s="1"/>
      <c r="X4120" s="1">
        <v>0</v>
      </c>
      <c r="Y4120" s="1">
        <v>0</v>
      </c>
      <c r="Z4120" s="1"/>
      <c r="AA4120" s="1"/>
      <c r="AB4120" s="1"/>
      <c r="AC4120" s="1">
        <v>630.2180771024249</v>
      </c>
      <c r="AD4120" s="1">
        <v>136.49471314952163</v>
      </c>
      <c r="AE4120" s="1"/>
      <c r="AF4120" s="1">
        <v>0</v>
      </c>
      <c r="AG4120" s="1"/>
      <c r="AH4120" s="1">
        <v>880.11791038811543</v>
      </c>
      <c r="AI4120" s="1"/>
      <c r="AJ4120" s="1"/>
      <c r="AK4120" s="1"/>
      <c r="AL4120" s="1">
        <v>1845.5670166015625</v>
      </c>
      <c r="AM4120" s="1">
        <v>828.95440673828125</v>
      </c>
      <c r="AN4120" s="1">
        <v>1016.6126098632813</v>
      </c>
      <c r="AO4120" t="s">
        <v>16930</v>
      </c>
    </row>
    <row r="4121" spans="1:41" x14ac:dyDescent="0.25">
      <c r="A4121" s="1">
        <v>2020</v>
      </c>
      <c r="B4121" t="s">
        <v>3036</v>
      </c>
      <c r="C4121" t="s">
        <v>7097</v>
      </c>
      <c r="D4121" t="s">
        <v>7226</v>
      </c>
      <c r="E4121" t="s">
        <v>7860</v>
      </c>
      <c r="F4121" t="s">
        <v>9636</v>
      </c>
      <c r="G4121" t="s">
        <v>11805</v>
      </c>
      <c r="H4121" t="s">
        <v>12720</v>
      </c>
      <c r="I4121" s="1">
        <v>0</v>
      </c>
      <c r="J4121" s="1"/>
      <c r="K4121" s="1"/>
      <c r="L4121" s="1"/>
      <c r="M4121" s="1">
        <v>0</v>
      </c>
      <c r="N4121" s="1">
        <v>0</v>
      </c>
      <c r="O4121" s="1">
        <v>0</v>
      </c>
      <c r="P4121" s="1">
        <v>22.197159760667503</v>
      </c>
      <c r="Q4121" s="1">
        <v>138.73224850417188</v>
      </c>
      <c r="R4121" s="1"/>
      <c r="S4121" s="1"/>
      <c r="T4121" s="1"/>
      <c r="U4121" s="1"/>
      <c r="V4121" s="1">
        <v>63.261905317902382</v>
      </c>
      <c r="W4121" s="1"/>
      <c r="X4121" s="1">
        <v>0</v>
      </c>
      <c r="Y4121" s="1"/>
      <c r="Z4121" s="1"/>
      <c r="AA4121" s="1"/>
      <c r="AB4121" s="1"/>
      <c r="AC4121" s="1">
        <v>699.21053246102633</v>
      </c>
      <c r="AD4121" s="1">
        <v>138.73224850417188</v>
      </c>
      <c r="AE4121" s="1"/>
      <c r="AF4121" s="1"/>
      <c r="AG4121" s="1"/>
      <c r="AH4121" s="1">
        <v>883.01142356347054</v>
      </c>
      <c r="AI4121" s="1"/>
      <c r="AJ4121" s="1">
        <v>0</v>
      </c>
      <c r="AK4121" s="1"/>
      <c r="AL4121" s="1">
        <v>1945.1456298828125</v>
      </c>
      <c r="AM4121" s="1">
        <v>923.40185546875</v>
      </c>
      <c r="AN4121" s="1">
        <v>1021.74365234375</v>
      </c>
      <c r="AO4121" t="s">
        <v>16931</v>
      </c>
    </row>
    <row r="4122" spans="1:41" x14ac:dyDescent="0.25">
      <c r="A4122" s="1">
        <v>2020</v>
      </c>
      <c r="B4122" t="s">
        <v>3037</v>
      </c>
      <c r="C4122" t="s">
        <v>7097</v>
      </c>
      <c r="D4122" t="s">
        <v>7226</v>
      </c>
      <c r="E4122" t="s">
        <v>7860</v>
      </c>
      <c r="F4122" t="s">
        <v>9636</v>
      </c>
      <c r="G4122" t="s">
        <v>11805</v>
      </c>
      <c r="H4122" t="s">
        <v>12720</v>
      </c>
      <c r="I4122" s="1"/>
      <c r="J4122" s="1"/>
      <c r="K4122" s="1"/>
      <c r="L4122" s="1"/>
      <c r="M4122" s="1"/>
      <c r="N4122" s="1">
        <v>0</v>
      </c>
      <c r="O4122" s="1">
        <v>0</v>
      </c>
      <c r="P4122" s="1"/>
      <c r="Q4122" s="1">
        <v>139.31829331848797</v>
      </c>
      <c r="R4122" s="1"/>
      <c r="S4122" s="1"/>
      <c r="T4122" s="1"/>
      <c r="U4122" s="1"/>
      <c r="V4122" s="1">
        <v>0</v>
      </c>
      <c r="W4122" s="1"/>
      <c r="X4122" s="1"/>
      <c r="Y4122" s="1">
        <v>0</v>
      </c>
      <c r="Z4122" s="1"/>
      <c r="AA4122" s="1">
        <v>193.48524576071608</v>
      </c>
      <c r="AB4122" s="1">
        <v>0</v>
      </c>
      <c r="AC4122" s="1">
        <v>385.63303590557467</v>
      </c>
      <c r="AD4122" s="1">
        <v>139.31829331848797</v>
      </c>
      <c r="AE4122" s="1"/>
      <c r="AF4122" s="1"/>
      <c r="AG4122" s="1"/>
      <c r="AH4122" s="1">
        <v>883.03277944297315</v>
      </c>
      <c r="AI4122" s="1"/>
      <c r="AJ4122" s="1">
        <v>0</v>
      </c>
      <c r="AK4122" s="1"/>
      <c r="AL4122" s="1">
        <v>1740.7877197265625</v>
      </c>
      <c r="AM4122" s="1">
        <v>718.43658447265625</v>
      </c>
      <c r="AN4122" s="1">
        <v>1022.35107421875</v>
      </c>
      <c r="AO4122" t="s">
        <v>16932</v>
      </c>
    </row>
    <row r="4123" spans="1:41" x14ac:dyDescent="0.25">
      <c r="A4123" s="1">
        <v>2020</v>
      </c>
      <c r="B4123" t="s">
        <v>3038</v>
      </c>
      <c r="C4123" t="s">
        <v>7097</v>
      </c>
      <c r="D4123" t="s">
        <v>7226</v>
      </c>
      <c r="E4123" t="s">
        <v>7860</v>
      </c>
      <c r="F4123" t="s">
        <v>9636</v>
      </c>
      <c r="G4123" t="s">
        <v>11805</v>
      </c>
      <c r="H4123" t="s">
        <v>12720</v>
      </c>
      <c r="I4123" s="1"/>
      <c r="J4123" s="1"/>
      <c r="K4123" s="1"/>
      <c r="L4123" s="1"/>
      <c r="M4123" s="1"/>
      <c r="N4123" s="1"/>
      <c r="O4123" s="1">
        <v>0</v>
      </c>
      <c r="P4123" s="1">
        <v>22.78180338933522</v>
      </c>
      <c r="Q4123" s="1">
        <v>113.9090169466761</v>
      </c>
      <c r="R4123" s="1"/>
      <c r="S4123" s="1">
        <v>201.61895999561671</v>
      </c>
      <c r="T4123" s="1"/>
      <c r="U4123" s="1"/>
      <c r="V4123" s="1"/>
      <c r="W4123" s="1"/>
      <c r="X4123" s="1"/>
      <c r="Y4123" s="1"/>
      <c r="Z4123" s="1"/>
      <c r="AA4123" s="1">
        <v>212.5542256224976</v>
      </c>
      <c r="AB4123" s="1">
        <v>0</v>
      </c>
      <c r="AC4123" s="1">
        <v>394.61375440918357</v>
      </c>
      <c r="AD4123" s="1"/>
      <c r="AE4123" s="1"/>
      <c r="AF4123" s="1"/>
      <c r="AG4123" s="1"/>
      <c r="AH4123" s="1"/>
      <c r="AI4123" s="1">
        <v>0</v>
      </c>
      <c r="AJ4123" s="1"/>
      <c r="AK4123" s="1"/>
      <c r="AL4123" s="1">
        <v>945.477783203125</v>
      </c>
      <c r="AM4123" s="1">
        <v>743.85882568359375</v>
      </c>
      <c r="AN4123" s="1">
        <v>201.61895751953125</v>
      </c>
      <c r="AO4123" t="s">
        <v>16933</v>
      </c>
    </row>
    <row r="4124" spans="1:41" x14ac:dyDescent="0.25">
      <c r="A4124" s="1">
        <v>2020</v>
      </c>
      <c r="B4124" t="s">
        <v>3039</v>
      </c>
      <c r="C4124" t="s">
        <v>7097</v>
      </c>
      <c r="D4124" t="s">
        <v>7226</v>
      </c>
      <c r="E4124" t="s">
        <v>7860</v>
      </c>
      <c r="F4124" t="s">
        <v>9637</v>
      </c>
      <c r="G4124" t="s">
        <v>11805</v>
      </c>
      <c r="H4124" t="s">
        <v>12720</v>
      </c>
      <c r="I4124" s="1">
        <v>114.60997688482581</v>
      </c>
      <c r="J4124" s="1"/>
      <c r="K4124" s="1">
        <v>90.984876454091577</v>
      </c>
      <c r="L4124" s="1"/>
      <c r="M4124" s="1">
        <v>285.32386471626336</v>
      </c>
      <c r="N4124" s="1">
        <v>0</v>
      </c>
      <c r="O4124" s="1">
        <v>111.60064022618815</v>
      </c>
      <c r="P4124" s="1"/>
      <c r="Q4124" s="1">
        <v>106.99644926859875</v>
      </c>
      <c r="R4124" s="1"/>
      <c r="S4124" s="1"/>
      <c r="T4124" s="1">
        <v>256.34565970601784</v>
      </c>
      <c r="U4124" s="1"/>
      <c r="V4124" s="1">
        <v>211.76380584410171</v>
      </c>
      <c r="W4124" s="1">
        <v>106.99644926859875</v>
      </c>
      <c r="X4124" s="1">
        <v>133.74556158574845</v>
      </c>
      <c r="Y4124" s="1">
        <v>1385.3811087590443</v>
      </c>
      <c r="Z4124" s="1">
        <v>187.24378622004784</v>
      </c>
      <c r="AA4124" s="1">
        <v>1020.4594289961324</v>
      </c>
      <c r="AB4124" s="1">
        <v>42.352761168820344</v>
      </c>
      <c r="AC4124" s="1">
        <v>235.94946156419121</v>
      </c>
      <c r="AD4124" s="1">
        <v>330.40614988777952</v>
      </c>
      <c r="AE4124" s="1">
        <v>280.58813415824045</v>
      </c>
      <c r="AF4124" s="1"/>
      <c r="AG4124" s="1">
        <v>2821.7790814081227</v>
      </c>
      <c r="AH4124" s="1">
        <v>515.61477447903087</v>
      </c>
      <c r="AI4124" s="1"/>
      <c r="AJ4124" s="1">
        <v>1559.9295339019618</v>
      </c>
      <c r="AK4124" s="1">
        <v>222.90926930958074</v>
      </c>
      <c r="AL4124" s="1">
        <v>10020.9814453125</v>
      </c>
      <c r="AM4124" s="1">
        <v>7924.701171875</v>
      </c>
      <c r="AN4124" s="1">
        <v>2096.280029296875</v>
      </c>
      <c r="AO4124" t="s">
        <v>16934</v>
      </c>
    </row>
    <row r="4125" spans="1:41" x14ac:dyDescent="0.25">
      <c r="A4125" s="1">
        <v>2020</v>
      </c>
      <c r="B4125" t="s">
        <v>3040</v>
      </c>
      <c r="C4125" t="s">
        <v>7097</v>
      </c>
      <c r="D4125" t="s">
        <v>7226</v>
      </c>
      <c r="E4125" t="s">
        <v>7860</v>
      </c>
      <c r="F4125" t="s">
        <v>9637</v>
      </c>
      <c r="G4125" t="s">
        <v>11805</v>
      </c>
      <c r="H4125" t="s">
        <v>12720</v>
      </c>
      <c r="I4125" s="1">
        <v>39.458852911855288</v>
      </c>
      <c r="J4125" s="1"/>
      <c r="K4125" s="1">
        <v>90.602146995116541</v>
      </c>
      <c r="L4125" s="1"/>
      <c r="M4125" s="1">
        <v>264.14620115194327</v>
      </c>
      <c r="N4125" s="1">
        <v>23.307017748700876</v>
      </c>
      <c r="O4125" s="1">
        <v>142.93195113089016</v>
      </c>
      <c r="P4125" s="1">
        <v>338.50668635017939</v>
      </c>
      <c r="Q4125" s="1">
        <v>97.667502946937006</v>
      </c>
      <c r="R4125" s="1"/>
      <c r="S4125" s="1">
        <v>443.75899067331659</v>
      </c>
      <c r="T4125" s="1">
        <v>277.46449700834376</v>
      </c>
      <c r="U4125" s="1"/>
      <c r="V4125" s="1">
        <v>298.55179878097789</v>
      </c>
      <c r="W4125" s="1">
        <v>93.228070994803502</v>
      </c>
      <c r="X4125" s="1">
        <v>110.9857988033375</v>
      </c>
      <c r="Y4125" s="1">
        <v>1453.9139643237213</v>
      </c>
      <c r="Z4125" s="1">
        <v>186.94814998659854</v>
      </c>
      <c r="AA4125" s="1"/>
      <c r="AB4125" s="1"/>
      <c r="AC4125" s="1">
        <v>173.20443761248853</v>
      </c>
      <c r="AD4125" s="1">
        <v>336.28697037411263</v>
      </c>
      <c r="AE4125" s="1">
        <v>288.56307688867753</v>
      </c>
      <c r="AF4125" s="1"/>
      <c r="AG4125" s="1">
        <v>2770.3690686728642</v>
      </c>
      <c r="AH4125" s="1">
        <v>515.60230449235553</v>
      </c>
      <c r="AI4125" s="1"/>
      <c r="AJ4125" s="1">
        <v>1423.1930851307191</v>
      </c>
      <c r="AK4125" s="1">
        <v>221.971597606675</v>
      </c>
      <c r="AL4125" s="1">
        <v>9590.6630859375</v>
      </c>
      <c r="AM4125" s="1">
        <v>7093.68310546875</v>
      </c>
      <c r="AN4125" s="1">
        <v>2496.978759765625</v>
      </c>
      <c r="AO4125" t="s">
        <v>16935</v>
      </c>
    </row>
    <row r="4126" spans="1:41" x14ac:dyDescent="0.25">
      <c r="A4126" s="1">
        <v>2020</v>
      </c>
      <c r="B4126" t="s">
        <v>3041</v>
      </c>
      <c r="C4126" t="s">
        <v>7097</v>
      </c>
      <c r="D4126" t="s">
        <v>7226</v>
      </c>
      <c r="E4126" t="s">
        <v>7860</v>
      </c>
      <c r="F4126" t="s">
        <v>9637</v>
      </c>
      <c r="G4126" t="s">
        <v>11805</v>
      </c>
      <c r="H4126" t="s">
        <v>12720</v>
      </c>
      <c r="I4126" s="1">
        <v>220.66797943014839</v>
      </c>
      <c r="J4126" s="1"/>
      <c r="K4126" s="1"/>
      <c r="L4126" s="1"/>
      <c r="M4126" s="1">
        <v>286.16130679237517</v>
      </c>
      <c r="N4126" s="1"/>
      <c r="O4126" s="1">
        <v>212.38534488496595</v>
      </c>
      <c r="P4126" s="1">
        <v>374.46889756033471</v>
      </c>
      <c r="Q4126" s="1">
        <v>148.67533050749944</v>
      </c>
      <c r="R4126" s="1"/>
      <c r="S4126" s="1">
        <v>558.90880232885775</v>
      </c>
      <c r="T4126" s="1"/>
      <c r="U4126" s="1"/>
      <c r="V4126" s="1">
        <v>264.92277230387856</v>
      </c>
      <c r="W4126" s="1"/>
      <c r="X4126" s="1">
        <v>120.72430130303327</v>
      </c>
      <c r="Y4126" s="1">
        <v>2257.9915614085853</v>
      </c>
      <c r="Z4126" s="1"/>
      <c r="AA4126" s="1">
        <v>1507.9359486832582</v>
      </c>
      <c r="AB4126" s="1">
        <v>42.477068976993188</v>
      </c>
      <c r="AC4126" s="1">
        <v>223.56352093154311</v>
      </c>
      <c r="AD4126" s="1">
        <v>372.23326235101928</v>
      </c>
      <c r="AE4126" s="1">
        <v>281.41167659075126</v>
      </c>
      <c r="AF4126" s="1"/>
      <c r="AG4126" s="1">
        <v>3258.4383175772405</v>
      </c>
      <c r="AH4126" s="1">
        <v>562.62331022913531</v>
      </c>
      <c r="AI4126" s="1">
        <v>0</v>
      </c>
      <c r="AJ4126" s="1">
        <v>2732.8609844819848</v>
      </c>
      <c r="AK4126" s="1">
        <v>240.05181126181441</v>
      </c>
      <c r="AL4126" s="1">
        <v>13666.501953125</v>
      </c>
      <c r="AM4126" s="1">
        <v>11270.9375</v>
      </c>
      <c r="AN4126" s="1">
        <v>2395.565185546875</v>
      </c>
      <c r="AO4126" t="s">
        <v>16936</v>
      </c>
    </row>
    <row r="4127" spans="1:41" x14ac:dyDescent="0.25">
      <c r="A4127" s="1">
        <v>2020</v>
      </c>
      <c r="B4127" t="s">
        <v>3042</v>
      </c>
      <c r="C4127" t="s">
        <v>7097</v>
      </c>
      <c r="D4127" t="s">
        <v>7226</v>
      </c>
      <c r="E4127" t="s">
        <v>7860</v>
      </c>
      <c r="F4127" t="s">
        <v>9637</v>
      </c>
      <c r="G4127" t="s">
        <v>11805</v>
      </c>
      <c r="H4127" t="s">
        <v>12720</v>
      </c>
      <c r="I4127" s="1">
        <v>251.8951580182011</v>
      </c>
      <c r="J4127" s="1"/>
      <c r="K4127" s="1">
        <v>173.99986818927948</v>
      </c>
      <c r="L4127" s="1"/>
      <c r="M4127" s="1">
        <v>408.56560847462907</v>
      </c>
      <c r="N4127" s="1">
        <v>197.26729242389243</v>
      </c>
      <c r="O4127" s="1">
        <v>277.18583653408473</v>
      </c>
      <c r="P4127" s="1"/>
      <c r="Q4127" s="1">
        <v>137.54554022325698</v>
      </c>
      <c r="R4127" s="1"/>
      <c r="S4127" s="1">
        <v>732.4180498199903</v>
      </c>
      <c r="T4127" s="1">
        <v>362.16251634745379</v>
      </c>
      <c r="U4127" s="1"/>
      <c r="V4127" s="1">
        <v>363.1741434880891</v>
      </c>
      <c r="W4127" s="1">
        <v>116.33712117306476</v>
      </c>
      <c r="X4127" s="1"/>
      <c r="Y4127" s="1">
        <v>2089.0100454119888</v>
      </c>
      <c r="Z4127" s="1">
        <v>170.45991168486842</v>
      </c>
      <c r="AA4127" s="1"/>
      <c r="AB4127" s="1"/>
      <c r="AC4127" s="1">
        <v>293.37187078425029</v>
      </c>
      <c r="AD4127" s="1">
        <v>287.30210794043819</v>
      </c>
      <c r="AE4127" s="1">
        <v>312.59278645632185</v>
      </c>
      <c r="AF4127" s="1">
        <v>0</v>
      </c>
      <c r="AG4127" s="1">
        <v>3206.8580358140462</v>
      </c>
      <c r="AH4127" s="1">
        <v>487.60428178623664</v>
      </c>
      <c r="AI4127" s="1"/>
      <c r="AJ4127" s="1">
        <v>1465.8477267806161</v>
      </c>
      <c r="AK4127" s="1">
        <v>222.55797093977606</v>
      </c>
      <c r="AL4127" s="1">
        <v>11556.15625</v>
      </c>
      <c r="AM4127" s="1">
        <v>8488.0224609375</v>
      </c>
      <c r="AN4127" s="1">
        <v>3068.133056640625</v>
      </c>
      <c r="AO4127" t="s">
        <v>16937</v>
      </c>
    </row>
    <row r="4128" spans="1:41" x14ac:dyDescent="0.25">
      <c r="A4128" s="1">
        <v>2020</v>
      </c>
      <c r="B4128" t="s">
        <v>3043</v>
      </c>
      <c r="C4128" t="s">
        <v>7097</v>
      </c>
      <c r="D4128" t="s">
        <v>7226</v>
      </c>
      <c r="E4128" t="s">
        <v>7860</v>
      </c>
      <c r="F4128" t="s">
        <v>9637</v>
      </c>
      <c r="G4128" t="s">
        <v>11805</v>
      </c>
      <c r="H4128" t="s">
        <v>12720</v>
      </c>
      <c r="I4128" s="1">
        <v>224.74665478434358</v>
      </c>
      <c r="J4128" s="1"/>
      <c r="K4128" s="1"/>
      <c r="L4128" s="1"/>
      <c r="M4128" s="1">
        <v>291.60708338349082</v>
      </c>
      <c r="N4128" s="1"/>
      <c r="O4128" s="1">
        <v>216.42713219868457</v>
      </c>
      <c r="P4128" s="1">
        <v>381.59520677136493</v>
      </c>
      <c r="Q4128" s="1">
        <v>151.64137881026255</v>
      </c>
      <c r="R4128" s="1"/>
      <c r="S4128" s="1">
        <v>1087.8311118407566</v>
      </c>
      <c r="T4128" s="1"/>
      <c r="U4128" s="1"/>
      <c r="V4128" s="1">
        <v>331.47523931482743</v>
      </c>
      <c r="W4128" s="1">
        <v>154.23280894579943</v>
      </c>
      <c r="X4128" s="1">
        <v>155.69315903266235</v>
      </c>
      <c r="Y4128" s="1">
        <v>3385.3759836552135</v>
      </c>
      <c r="Z4128" s="1">
        <v>267353.20339651016</v>
      </c>
      <c r="AA4128" s="1">
        <v>1460.6709605573856</v>
      </c>
      <c r="AB4128" s="1">
        <v>36.450885422936352</v>
      </c>
      <c r="AC4128" s="1">
        <v>216.48408670715793</v>
      </c>
      <c r="AD4128" s="1">
        <v>405.61520117491051</v>
      </c>
      <c r="AE4128" s="1">
        <v>286.76706561249779</v>
      </c>
      <c r="AF4128" s="1"/>
      <c r="AG4128" s="1">
        <v>5589.5154615733964</v>
      </c>
      <c r="AH4128" s="1">
        <v>703.41549958434939</v>
      </c>
      <c r="AI4128" s="1">
        <v>0</v>
      </c>
      <c r="AJ4128" s="1">
        <v>3337.9066649737638</v>
      </c>
      <c r="AK4128" s="1"/>
      <c r="AL4128" s="1">
        <v>285770.625</v>
      </c>
      <c r="AM4128" s="1">
        <v>282719.34375</v>
      </c>
      <c r="AN4128" s="1">
        <v>3051.27294921875</v>
      </c>
      <c r="AO4128" t="s">
        <v>16938</v>
      </c>
    </row>
    <row r="4129" spans="1:41" x14ac:dyDescent="0.25">
      <c r="A4129" s="1">
        <v>2020</v>
      </c>
      <c r="B4129" t="s">
        <v>3044</v>
      </c>
      <c r="C4129" t="s">
        <v>7097</v>
      </c>
      <c r="D4129" t="s">
        <v>7226</v>
      </c>
      <c r="E4129" t="s">
        <v>7860</v>
      </c>
      <c r="F4129" t="s">
        <v>9637</v>
      </c>
      <c r="G4129" t="s">
        <v>11805</v>
      </c>
      <c r="H4129" t="s">
        <v>12720</v>
      </c>
      <c r="I4129" s="1">
        <v>47.715057452416133</v>
      </c>
      <c r="J4129" s="1"/>
      <c r="K4129" s="1">
        <v>112.47164363520582</v>
      </c>
      <c r="L4129" s="1"/>
      <c r="M4129" s="1">
        <v>259.88593383668916</v>
      </c>
      <c r="N4129" s="1">
        <v>0</v>
      </c>
      <c r="O4129" s="1">
        <v>193.58117001947235</v>
      </c>
      <c r="P4129" s="1"/>
      <c r="Q4129" s="1">
        <v>115.82941357868405</v>
      </c>
      <c r="R4129" s="1"/>
      <c r="S4129" s="1">
        <v>434.59916666807686</v>
      </c>
      <c r="T4129" s="1">
        <v>272.98942629904326</v>
      </c>
      <c r="U4129" s="1"/>
      <c r="V4129" s="1">
        <v>303.56424204453612</v>
      </c>
      <c r="W4129" s="1">
        <v>91.724447236478539</v>
      </c>
      <c r="X4129" s="1">
        <v>109.1957705196173</v>
      </c>
      <c r="Y4129" s="1">
        <v>1499.2579292343455</v>
      </c>
      <c r="Z4129" s="1">
        <v>152.87407872746422</v>
      </c>
      <c r="AA4129" s="1"/>
      <c r="AB4129" s="1"/>
      <c r="AC4129" s="1">
        <v>167.20056381963801</v>
      </c>
      <c r="AD4129" s="1">
        <v>330.86318467444045</v>
      </c>
      <c r="AE4129" s="1">
        <v>252.85667450102986</v>
      </c>
      <c r="AF4129" s="1">
        <v>1637.9365577942594</v>
      </c>
      <c r="AG4129" s="1">
        <v>2868.5728915503464</v>
      </c>
      <c r="AH4129" s="1">
        <v>514.31207914739753</v>
      </c>
      <c r="AI4129" s="1"/>
      <c r="AJ4129" s="1">
        <v>1100.296547266581</v>
      </c>
      <c r="AK4129" s="1">
        <v>174.71323283138767</v>
      </c>
      <c r="AL4129" s="1">
        <v>10640.4404296875</v>
      </c>
      <c r="AM4129" s="1">
        <v>8146.10400390625</v>
      </c>
      <c r="AN4129" s="1">
        <v>2494.3359375</v>
      </c>
      <c r="AO4129" t="s">
        <v>16939</v>
      </c>
    </row>
    <row r="4130" spans="1:41" x14ac:dyDescent="0.25">
      <c r="A4130" s="1">
        <v>2020</v>
      </c>
      <c r="B4130" t="s">
        <v>3045</v>
      </c>
      <c r="C4130" t="s">
        <v>7097</v>
      </c>
      <c r="D4130" t="s">
        <v>7226</v>
      </c>
      <c r="E4130" t="s">
        <v>7860</v>
      </c>
      <c r="F4130" t="s">
        <v>9637</v>
      </c>
      <c r="G4130" t="s">
        <v>11805</v>
      </c>
      <c r="H4130" t="s">
        <v>12720</v>
      </c>
      <c r="I4130" s="1">
        <v>226.95822652905974</v>
      </c>
      <c r="J4130" s="1"/>
      <c r="K4130" s="1">
        <v>176.21639665025216</v>
      </c>
      <c r="L4130" s="1"/>
      <c r="M4130" s="1">
        <v>297.23247627753381</v>
      </c>
      <c r="N4130" s="1">
        <v>183.64720855719051</v>
      </c>
      <c r="O4130" s="1">
        <v>270.73844719562419</v>
      </c>
      <c r="P4130" s="1"/>
      <c r="Q4130" s="1">
        <v>115.62980253930945</v>
      </c>
      <c r="R4130" s="1"/>
      <c r="S4130" s="1">
        <v>743.08119069383451</v>
      </c>
      <c r="T4130" s="1">
        <v>334.38653581222553</v>
      </c>
      <c r="U4130" s="1"/>
      <c r="V4130" s="1">
        <v>295.10938716126572</v>
      </c>
      <c r="W4130" s="1">
        <v>99.615341335299192</v>
      </c>
      <c r="X4130" s="1">
        <v>0</v>
      </c>
      <c r="Y4130" s="1">
        <v>1789.764125014007</v>
      </c>
      <c r="Z4130" s="1">
        <v>650.12279528259398</v>
      </c>
      <c r="AA4130" s="1"/>
      <c r="AB4130" s="1"/>
      <c r="AC4130" s="1">
        <v>208.97566171426897</v>
      </c>
      <c r="AD4130" s="1">
        <v>1257.9303013888484</v>
      </c>
      <c r="AE4130" s="1">
        <v>266.44768409164635</v>
      </c>
      <c r="AF4130" s="1">
        <v>1592.3168372010739</v>
      </c>
      <c r="AG4130" s="1">
        <v>3029.6481689145767</v>
      </c>
      <c r="AH4130" s="1">
        <v>407.63311032347491</v>
      </c>
      <c r="AI4130" s="1"/>
      <c r="AJ4130" s="1">
        <v>1069.651147225235</v>
      </c>
      <c r="AK4130" s="1">
        <v>169.84712930144789</v>
      </c>
      <c r="AL4130" s="1">
        <v>13184.951171875</v>
      </c>
      <c r="AM4130" s="1">
        <v>9428.271484375</v>
      </c>
      <c r="AN4130" s="1">
        <v>3756.68115234375</v>
      </c>
      <c r="AO4130" t="s">
        <v>16940</v>
      </c>
    </row>
    <row r="4131" spans="1:41" x14ac:dyDescent="0.25">
      <c r="A4131" s="1">
        <v>2020</v>
      </c>
      <c r="B4131" t="s">
        <v>3046</v>
      </c>
      <c r="C4131" t="s">
        <v>7097</v>
      </c>
      <c r="D4131" t="s">
        <v>7226</v>
      </c>
      <c r="E4131" t="s">
        <v>7860</v>
      </c>
      <c r="F4131" t="s">
        <v>9637</v>
      </c>
      <c r="G4131" t="s">
        <v>11805</v>
      </c>
      <c r="H4131" t="s">
        <v>12720</v>
      </c>
      <c r="I4131" s="1">
        <v>257.36227650942828</v>
      </c>
      <c r="J4131" s="1"/>
      <c r="K4131" s="1">
        <v>177.69239587097243</v>
      </c>
      <c r="L4131" s="1"/>
      <c r="M4131" s="1">
        <v>365.58119258896068</v>
      </c>
      <c r="N4131" s="1">
        <v>188.0233491192848</v>
      </c>
      <c r="O4131" s="1">
        <v>283.06811900375845</v>
      </c>
      <c r="P4131" s="1"/>
      <c r="Q4131" s="1">
        <v>286.28104546398356</v>
      </c>
      <c r="R4131" s="1"/>
      <c r="S4131" s="1">
        <v>759.32506375095784</v>
      </c>
      <c r="T4131" s="1">
        <v>371.91431693924466</v>
      </c>
      <c r="U4131" s="1"/>
      <c r="V4131" s="1">
        <v>265.50549848162746</v>
      </c>
      <c r="W4131" s="1">
        <v>118.80596235559204</v>
      </c>
      <c r="X4131" s="1"/>
      <c r="Y4131" s="1">
        <v>18250.6620084686</v>
      </c>
      <c r="Z4131" s="1">
        <v>492.87428304710983</v>
      </c>
      <c r="AA4131" s="1"/>
      <c r="AB4131" s="1"/>
      <c r="AC4131" s="1">
        <v>299.59764420105819</v>
      </c>
      <c r="AD4131" s="1">
        <v>1030.770860350365</v>
      </c>
      <c r="AE4131" s="1">
        <v>355.38479174194487</v>
      </c>
      <c r="AF4131" s="1">
        <v>1652.9525197299763</v>
      </c>
      <c r="AG4131" s="1">
        <v>2958.7850103166575</v>
      </c>
      <c r="AH4131" s="1">
        <v>547.54052216055459</v>
      </c>
      <c r="AI4131" s="1"/>
      <c r="AJ4131" s="1">
        <v>1040.9846585631647</v>
      </c>
      <c r="AK4131" s="1">
        <v>227.28097146287172</v>
      </c>
      <c r="AL4131" s="1">
        <v>29930.39453125</v>
      </c>
      <c r="AM4131" s="1">
        <v>26048.4140625</v>
      </c>
      <c r="AN4131" s="1">
        <v>3881.979248046875</v>
      </c>
      <c r="AO4131" t="s">
        <v>16941</v>
      </c>
    </row>
    <row r="4132" spans="1:41" x14ac:dyDescent="0.25">
      <c r="A4132" s="1">
        <v>2020</v>
      </c>
      <c r="B4132" t="s">
        <v>3047</v>
      </c>
      <c r="C4132" t="s">
        <v>7097</v>
      </c>
      <c r="D4132" t="s">
        <v>7226</v>
      </c>
      <c r="E4132" t="s">
        <v>7860</v>
      </c>
      <c r="F4132" t="s">
        <v>9638</v>
      </c>
      <c r="G4132" t="s">
        <v>11805</v>
      </c>
      <c r="H4132" t="s">
        <v>12720</v>
      </c>
      <c r="I4132" s="1"/>
      <c r="J4132" s="1"/>
      <c r="K4132" s="1"/>
      <c r="L4132" s="1"/>
      <c r="M4132" s="1"/>
      <c r="N4132" s="1">
        <v>0</v>
      </c>
      <c r="O4132" s="1"/>
      <c r="P4132" s="1"/>
      <c r="Q4132" s="1">
        <v>0</v>
      </c>
      <c r="R4132" s="1"/>
      <c r="S4132" s="1"/>
      <c r="T4132" s="1"/>
      <c r="U4132" s="1"/>
      <c r="V4132" s="1">
        <v>0</v>
      </c>
      <c r="W4132" s="1"/>
      <c r="X4132" s="1">
        <v>54.597885259808649</v>
      </c>
      <c r="Y4132" s="1">
        <v>0</v>
      </c>
      <c r="Z4132" s="1"/>
      <c r="AA4132" s="1"/>
      <c r="AB4132" s="1"/>
      <c r="AC4132" s="1">
        <v>0</v>
      </c>
      <c r="AD4132" s="1"/>
      <c r="AE4132" s="1"/>
      <c r="AF4132" s="1">
        <v>0</v>
      </c>
      <c r="AG4132" s="1">
        <v>0</v>
      </c>
      <c r="AH4132" s="1">
        <v>1201.1534757157904</v>
      </c>
      <c r="AI4132" s="1"/>
      <c r="AJ4132" s="1"/>
      <c r="AK4132" s="1"/>
      <c r="AL4132" s="1">
        <v>1255.7513427734375</v>
      </c>
      <c r="AM4132" s="1">
        <v>0</v>
      </c>
      <c r="AN4132" s="1">
        <v>1255.7513427734375</v>
      </c>
      <c r="AO4132" t="s">
        <v>16942</v>
      </c>
    </row>
    <row r="4133" spans="1:41" x14ac:dyDescent="0.25">
      <c r="A4133" s="1">
        <v>2020</v>
      </c>
      <c r="B4133" t="s">
        <v>3048</v>
      </c>
      <c r="C4133" t="s">
        <v>7097</v>
      </c>
      <c r="D4133" t="s">
        <v>7226</v>
      </c>
      <c r="E4133" t="s">
        <v>7860</v>
      </c>
      <c r="F4133" t="s">
        <v>9638</v>
      </c>
      <c r="G4133" t="s">
        <v>11805</v>
      </c>
      <c r="H4133" t="s">
        <v>12720</v>
      </c>
      <c r="I4133" s="1">
        <v>0</v>
      </c>
      <c r="J4133" s="1"/>
      <c r="K4133" s="1"/>
      <c r="L4133" s="1"/>
      <c r="M4133" s="1"/>
      <c r="N4133" s="1">
        <v>258.27383120780877</v>
      </c>
      <c r="O4133" s="1"/>
      <c r="P4133" s="1"/>
      <c r="Q4133" s="1">
        <v>0</v>
      </c>
      <c r="R4133" s="1"/>
      <c r="S4133" s="1">
        <v>0</v>
      </c>
      <c r="T4133" s="1"/>
      <c r="U4133" s="1"/>
      <c r="V4133" s="1">
        <v>0</v>
      </c>
      <c r="W4133" s="1"/>
      <c r="X4133" s="1"/>
      <c r="Y4133" s="1"/>
      <c r="Z4133" s="1"/>
      <c r="AA4133" s="1"/>
      <c r="AB4133" s="1"/>
      <c r="AC4133" s="1">
        <v>0</v>
      </c>
      <c r="AD4133" s="1"/>
      <c r="AE4133" s="1"/>
      <c r="AF4133" s="1">
        <v>0</v>
      </c>
      <c r="AG4133" s="1">
        <v>0</v>
      </c>
      <c r="AH4133" s="1">
        <v>51.654766241561759</v>
      </c>
      <c r="AI4133" s="1"/>
      <c r="AJ4133" s="1"/>
      <c r="AK4133" s="1"/>
      <c r="AL4133" s="1">
        <v>309.9285888671875</v>
      </c>
      <c r="AM4133" s="1">
        <v>258.27383422851563</v>
      </c>
      <c r="AN4133" s="1">
        <v>51.654766082763672</v>
      </c>
      <c r="AO4133" t="s">
        <v>16943</v>
      </c>
    </row>
    <row r="4134" spans="1:41" x14ac:dyDescent="0.25">
      <c r="A4134" s="1">
        <v>2020</v>
      </c>
      <c r="B4134" t="s">
        <v>3049</v>
      </c>
      <c r="C4134" t="s">
        <v>7097</v>
      </c>
      <c r="D4134" t="s">
        <v>7226</v>
      </c>
      <c r="E4134" t="s">
        <v>7860</v>
      </c>
      <c r="F4134" t="s">
        <v>9638</v>
      </c>
      <c r="G4134" t="s">
        <v>11805</v>
      </c>
      <c r="H4134" t="s">
        <v>12720</v>
      </c>
      <c r="I4134" s="1"/>
      <c r="J4134" s="1"/>
      <c r="K4134" s="1"/>
      <c r="L4134" s="1"/>
      <c r="M4134" s="1"/>
      <c r="N4134" s="1">
        <v>34.395322781601756</v>
      </c>
      <c r="O4134" s="1"/>
      <c r="P4134" s="1"/>
      <c r="Q4134" s="1">
        <v>0</v>
      </c>
      <c r="R4134" s="1"/>
      <c r="S4134" s="1"/>
      <c r="T4134" s="1">
        <v>0</v>
      </c>
      <c r="U4134" s="1"/>
      <c r="V4134" s="1">
        <v>0</v>
      </c>
      <c r="W4134" s="1"/>
      <c r="X4134" s="1"/>
      <c r="Y4134" s="1"/>
      <c r="Z4134" s="1"/>
      <c r="AA4134" s="1"/>
      <c r="AB4134" s="1"/>
      <c r="AC4134" s="1">
        <v>0</v>
      </c>
      <c r="AD4134" s="1"/>
      <c r="AE4134" s="1"/>
      <c r="AF4134" s="1">
        <v>0</v>
      </c>
      <c r="AG4134" s="1">
        <v>0</v>
      </c>
      <c r="AH4134" s="1">
        <v>0</v>
      </c>
      <c r="AI4134" s="1"/>
      <c r="AJ4134" s="1"/>
      <c r="AK4134" s="1"/>
      <c r="AL4134" s="1">
        <v>34.395320892333984</v>
      </c>
      <c r="AM4134" s="1">
        <v>34.395320892333984</v>
      </c>
      <c r="AN4134" s="1">
        <v>0</v>
      </c>
      <c r="AO4134" t="s">
        <v>16944</v>
      </c>
    </row>
    <row r="4135" spans="1:41" x14ac:dyDescent="0.25">
      <c r="A4135" s="1">
        <v>2020</v>
      </c>
      <c r="B4135" t="s">
        <v>3050</v>
      </c>
      <c r="C4135" t="s">
        <v>7097</v>
      </c>
      <c r="D4135" t="s">
        <v>7226</v>
      </c>
      <c r="E4135" t="s">
        <v>7860</v>
      </c>
      <c r="F4135" t="s">
        <v>9638</v>
      </c>
      <c r="G4135" t="s">
        <v>11805</v>
      </c>
      <c r="H4135" t="s">
        <v>12720</v>
      </c>
      <c r="I4135" s="1"/>
      <c r="J4135" s="1"/>
      <c r="K4135" s="1"/>
      <c r="L4135" s="1"/>
      <c r="M4135" s="1"/>
      <c r="N4135" s="1">
        <v>371.54059534691726</v>
      </c>
      <c r="O4135" s="1"/>
      <c r="P4135" s="1"/>
      <c r="Q4135" s="1">
        <v>0</v>
      </c>
      <c r="R4135" s="1"/>
      <c r="S4135" s="1"/>
      <c r="T4135" s="1"/>
      <c r="U4135" s="1"/>
      <c r="V4135" s="1">
        <v>0</v>
      </c>
      <c r="W4135" s="1"/>
      <c r="X4135" s="1">
        <v>0</v>
      </c>
      <c r="Y4135" s="1"/>
      <c r="Z4135" s="1"/>
      <c r="AA4135" s="1"/>
      <c r="AB4135" s="1"/>
      <c r="AC4135" s="1">
        <v>0</v>
      </c>
      <c r="AD4135" s="1"/>
      <c r="AE4135" s="1"/>
      <c r="AF4135" s="1">
        <v>0</v>
      </c>
      <c r="AG4135" s="1">
        <v>0</v>
      </c>
      <c r="AH4135" s="1">
        <v>483.00277395099243</v>
      </c>
      <c r="AI4135" s="1"/>
      <c r="AJ4135" s="1"/>
      <c r="AK4135" s="1"/>
      <c r="AL4135" s="1">
        <v>854.5433349609375</v>
      </c>
      <c r="AM4135" s="1">
        <v>371.54058837890625</v>
      </c>
      <c r="AN4135" s="1">
        <v>483.00277709960938</v>
      </c>
      <c r="AO4135" t="s">
        <v>16945</v>
      </c>
    </row>
    <row r="4136" spans="1:41" x14ac:dyDescent="0.25">
      <c r="A4136" s="1">
        <v>2020</v>
      </c>
      <c r="B4136" t="s">
        <v>3051</v>
      </c>
      <c r="C4136" t="s">
        <v>7097</v>
      </c>
      <c r="D4136" t="s">
        <v>7226</v>
      </c>
      <c r="E4136" t="s">
        <v>7860</v>
      </c>
      <c r="F4136" t="s">
        <v>9638</v>
      </c>
      <c r="G4136" t="s">
        <v>11805</v>
      </c>
      <c r="H4136" t="s">
        <v>12720</v>
      </c>
      <c r="I4136" s="1"/>
      <c r="J4136" s="1"/>
      <c r="K4136" s="1"/>
      <c r="L4136" s="1"/>
      <c r="M4136" s="1"/>
      <c r="N4136" s="1"/>
      <c r="O4136" s="1"/>
      <c r="P4136" s="1">
        <v>22.78180338933522</v>
      </c>
      <c r="Q4136" s="1">
        <v>0</v>
      </c>
      <c r="R4136" s="1"/>
      <c r="S4136" s="1">
        <v>0</v>
      </c>
      <c r="T4136" s="1"/>
      <c r="U4136" s="1"/>
      <c r="V4136" s="1"/>
      <c r="W4136" s="1"/>
      <c r="X4136" s="1">
        <v>114.45657167380671</v>
      </c>
      <c r="Y4136" s="1"/>
      <c r="Z4136" s="1"/>
      <c r="AA4136" s="1">
        <v>653.83775727392083</v>
      </c>
      <c r="AB4136" s="1">
        <v>0</v>
      </c>
      <c r="AC4136" s="1"/>
      <c r="AD4136" s="1"/>
      <c r="AE4136" s="1"/>
      <c r="AF4136" s="1"/>
      <c r="AG4136" s="1"/>
      <c r="AH4136" s="1">
        <v>141.81672609861175</v>
      </c>
      <c r="AI4136" s="1">
        <v>0</v>
      </c>
      <c r="AJ4136" s="1"/>
      <c r="AK4136" s="1"/>
      <c r="AL4136" s="1">
        <v>932.892822265625</v>
      </c>
      <c r="AM4136" s="1">
        <v>676.61956787109375</v>
      </c>
      <c r="AN4136" s="1">
        <v>256.27328491210938</v>
      </c>
      <c r="AO4136" t="s">
        <v>16946</v>
      </c>
    </row>
    <row r="4137" spans="1:41" x14ac:dyDescent="0.25">
      <c r="A4137" s="1">
        <v>2020</v>
      </c>
      <c r="B4137" t="s">
        <v>3052</v>
      </c>
      <c r="C4137" t="s">
        <v>7097</v>
      </c>
      <c r="D4137" t="s">
        <v>7226</v>
      </c>
      <c r="E4137" t="s">
        <v>7860</v>
      </c>
      <c r="F4137" t="s">
        <v>9638</v>
      </c>
      <c r="G4137" t="s">
        <v>11805</v>
      </c>
      <c r="H4137" t="s">
        <v>12720</v>
      </c>
      <c r="I4137" s="1"/>
      <c r="J4137" s="1"/>
      <c r="K4137" s="1"/>
      <c r="L4137" s="1"/>
      <c r="M4137" s="1">
        <v>13.413811255892586</v>
      </c>
      <c r="N4137" s="1"/>
      <c r="O4137" s="1"/>
      <c r="P4137" s="1">
        <v>22.35635209315431</v>
      </c>
      <c r="Q4137" s="1">
        <v>0</v>
      </c>
      <c r="R4137" s="1"/>
      <c r="S4137" s="1"/>
      <c r="T4137" s="1"/>
      <c r="U4137" s="1"/>
      <c r="V4137" s="1">
        <v>0</v>
      </c>
      <c r="W4137" s="1"/>
      <c r="X4137" s="1">
        <v>115.13521327974469</v>
      </c>
      <c r="Y4137" s="1"/>
      <c r="Z4137" s="1"/>
      <c r="AA4137" s="1">
        <v>541.02372065433428</v>
      </c>
      <c r="AB4137" s="1">
        <v>0</v>
      </c>
      <c r="AC4137" s="1"/>
      <c r="AD4137" s="1"/>
      <c r="AE4137" s="1"/>
      <c r="AF4137" s="1"/>
      <c r="AG4137" s="1">
        <v>0</v>
      </c>
      <c r="AH4137" s="1">
        <v>150.9053766287916</v>
      </c>
      <c r="AI4137" s="1">
        <v>0</v>
      </c>
      <c r="AJ4137" s="1"/>
      <c r="AK4137" s="1"/>
      <c r="AL4137" s="1">
        <v>842.83447265625</v>
      </c>
      <c r="AM4137" s="1">
        <v>563.38006591796875</v>
      </c>
      <c r="AN4137" s="1">
        <v>279.45440673828125</v>
      </c>
      <c r="AO4137" t="s">
        <v>16947</v>
      </c>
    </row>
    <row r="4138" spans="1:41" x14ac:dyDescent="0.25">
      <c r="A4138" s="1">
        <v>2020</v>
      </c>
      <c r="B4138" t="s">
        <v>3053</v>
      </c>
      <c r="C4138" t="s">
        <v>7097</v>
      </c>
      <c r="D4138" t="s">
        <v>7226</v>
      </c>
      <c r="E4138" t="s">
        <v>7860</v>
      </c>
      <c r="F4138" t="s">
        <v>9638</v>
      </c>
      <c r="G4138" t="s">
        <v>11805</v>
      </c>
      <c r="H4138" t="s">
        <v>12720</v>
      </c>
      <c r="I4138" s="1">
        <v>0</v>
      </c>
      <c r="J4138" s="1"/>
      <c r="K4138" s="1"/>
      <c r="L4138" s="1"/>
      <c r="M4138" s="1">
        <v>0</v>
      </c>
      <c r="N4138" s="1">
        <v>0</v>
      </c>
      <c r="O4138" s="1">
        <v>0</v>
      </c>
      <c r="P4138" s="1">
        <v>22.197159760667503</v>
      </c>
      <c r="Q4138" s="1">
        <v>0</v>
      </c>
      <c r="R4138" s="1"/>
      <c r="S4138" s="1"/>
      <c r="T4138" s="1"/>
      <c r="U4138" s="1"/>
      <c r="V4138" s="1">
        <v>0</v>
      </c>
      <c r="W4138" s="1"/>
      <c r="X4138" s="1">
        <v>49.943609461501879</v>
      </c>
      <c r="Y4138" s="1"/>
      <c r="Z4138" s="1"/>
      <c r="AA4138" s="1"/>
      <c r="AB4138" s="1"/>
      <c r="AC4138" s="1">
        <v>0</v>
      </c>
      <c r="AD4138" s="1"/>
      <c r="AE4138" s="1"/>
      <c r="AF4138" s="1"/>
      <c r="AG4138" s="1"/>
      <c r="AH4138" s="1">
        <v>11.145193915831152</v>
      </c>
      <c r="AI4138" s="1"/>
      <c r="AJ4138" s="1">
        <v>0</v>
      </c>
      <c r="AK4138" s="1"/>
      <c r="AL4138" s="1">
        <v>83.285964965820313</v>
      </c>
      <c r="AM4138" s="1">
        <v>22.197158813476563</v>
      </c>
      <c r="AN4138" s="1">
        <v>61.08880615234375</v>
      </c>
      <c r="AO4138" t="s">
        <v>16948</v>
      </c>
    </row>
    <row r="4139" spans="1:41" x14ac:dyDescent="0.25">
      <c r="A4139" s="1">
        <v>2020</v>
      </c>
      <c r="B4139" t="s">
        <v>3054</v>
      </c>
      <c r="C4139" t="s">
        <v>7097</v>
      </c>
      <c r="D4139" t="s">
        <v>7226</v>
      </c>
      <c r="E4139" t="s">
        <v>7860</v>
      </c>
      <c r="F4139" t="s">
        <v>9638</v>
      </c>
      <c r="G4139" t="s">
        <v>11805</v>
      </c>
      <c r="H4139" t="s">
        <v>12720</v>
      </c>
      <c r="I4139" s="1"/>
      <c r="J4139" s="1"/>
      <c r="K4139" s="1"/>
      <c r="L4139" s="1"/>
      <c r="M4139" s="1">
        <v>13.374556158574844</v>
      </c>
      <c r="N4139" s="1">
        <v>0</v>
      </c>
      <c r="O4139" s="1">
        <v>0</v>
      </c>
      <c r="P4139" s="1"/>
      <c r="Q4139" s="1">
        <v>0</v>
      </c>
      <c r="R4139" s="1"/>
      <c r="S4139" s="1"/>
      <c r="T4139" s="1"/>
      <c r="U4139" s="1"/>
      <c r="V4139" s="1">
        <v>0</v>
      </c>
      <c r="W4139" s="1"/>
      <c r="X4139" s="1">
        <v>55.727317327395184</v>
      </c>
      <c r="Y4139" s="1">
        <v>0</v>
      </c>
      <c r="Z4139" s="1"/>
      <c r="AA4139" s="1">
        <v>548.08421684649886</v>
      </c>
      <c r="AB4139" s="1">
        <v>0</v>
      </c>
      <c r="AC4139" s="1"/>
      <c r="AD4139" s="1"/>
      <c r="AE4139" s="1"/>
      <c r="AF4139" s="1">
        <v>668.72780792874221</v>
      </c>
      <c r="AG4139" s="1"/>
      <c r="AH4139" s="1">
        <v>11.145463465479038</v>
      </c>
      <c r="AI4139" s="1"/>
      <c r="AJ4139" s="1">
        <v>0</v>
      </c>
      <c r="AK4139" s="1"/>
      <c r="AL4139" s="1">
        <v>1297.0594482421875</v>
      </c>
      <c r="AM4139" s="1">
        <v>1216.81201171875</v>
      </c>
      <c r="AN4139" s="1">
        <v>80.247337341308594</v>
      </c>
      <c r="AO4139" t="s">
        <v>16949</v>
      </c>
    </row>
    <row r="4140" spans="1:41" x14ac:dyDescent="0.25">
      <c r="A4140" s="1">
        <v>2020</v>
      </c>
      <c r="B4140" t="s">
        <v>3055</v>
      </c>
      <c r="C4140" t="s">
        <v>7097</v>
      </c>
      <c r="D4140" t="s">
        <v>7226</v>
      </c>
      <c r="E4140" t="s">
        <v>7861</v>
      </c>
      <c r="F4140" t="s">
        <v>9639</v>
      </c>
      <c r="G4140" t="s">
        <v>11805</v>
      </c>
      <c r="H4140" t="s">
        <v>12720</v>
      </c>
      <c r="I4140" s="1">
        <v>5495.2901189536733</v>
      </c>
      <c r="J4140" s="1">
        <v>11243.45155133263</v>
      </c>
      <c r="K4140" s="1">
        <v>940.19638727760457</v>
      </c>
      <c r="L4140" s="1">
        <v>1804.1576139175529</v>
      </c>
      <c r="M4140" s="1">
        <v>4369.9320116649942</v>
      </c>
      <c r="N4140" s="1">
        <v>2597.9010963454771</v>
      </c>
      <c r="O4140" s="1">
        <v>4663.5350466319887</v>
      </c>
      <c r="P4140" s="1">
        <v>4988.7931419648721</v>
      </c>
      <c r="Q4140" s="1">
        <v>1793.9527307136736</v>
      </c>
      <c r="R4140" s="1">
        <v>2989.5166214405608</v>
      </c>
      <c r="S4140" s="1">
        <v>3883.0737542815264</v>
      </c>
      <c r="T4140" s="1">
        <v>6483.3421070147497</v>
      </c>
      <c r="U4140" s="1">
        <v>838.37411339310813</v>
      </c>
      <c r="V4140" s="1">
        <v>5264.9209179378404</v>
      </c>
      <c r="W4140" s="1">
        <v>1904.0513841577895</v>
      </c>
      <c r="X4140" s="1">
        <v>8818.4847883409257</v>
      </c>
      <c r="Y4140" s="1">
        <v>29812.195516221273</v>
      </c>
      <c r="Z4140" s="1">
        <v>3801.6976734408904</v>
      </c>
      <c r="AA4140" s="1">
        <v>49323.193765852295</v>
      </c>
      <c r="AB4140" s="1">
        <v>925.55297665658838</v>
      </c>
      <c r="AC4140" s="1">
        <v>3922.4219747439238</v>
      </c>
      <c r="AD4140" s="1">
        <v>9044.1850223457368</v>
      </c>
      <c r="AE4140" s="1">
        <v>6049.6288764075562</v>
      </c>
      <c r="AF4140" s="1">
        <v>7980.5109970678104</v>
      </c>
      <c r="AG4140" s="1">
        <v>39682.524965348901</v>
      </c>
      <c r="AH4140" s="1">
        <v>8836.9533522429047</v>
      </c>
      <c r="AI4140" s="1">
        <v>2350.7704225951757</v>
      </c>
      <c r="AJ4140" s="1">
        <v>15668.595787916405</v>
      </c>
      <c r="AK4140" s="1">
        <v>5253.9008483293064</v>
      </c>
      <c r="AL4140" s="1">
        <v>250731.109375</v>
      </c>
      <c r="AM4140" s="1">
        <v>193257.125</v>
      </c>
      <c r="AN4140" s="1">
        <v>57473.9765625</v>
      </c>
      <c r="AO4140" t="s">
        <v>16950</v>
      </c>
    </row>
    <row r="4141" spans="1:41" x14ac:dyDescent="0.25">
      <c r="A4141" s="1">
        <v>2020</v>
      </c>
      <c r="B4141" t="s">
        <v>3056</v>
      </c>
      <c r="C4141" t="s">
        <v>7097</v>
      </c>
      <c r="D4141" t="s">
        <v>7226</v>
      </c>
      <c r="E4141" t="s">
        <v>7861</v>
      </c>
      <c r="F4141" t="s">
        <v>9639</v>
      </c>
      <c r="G4141" t="s">
        <v>11805</v>
      </c>
      <c r="H4141" t="s">
        <v>12720</v>
      </c>
      <c r="I4141" s="1">
        <v>6146.9171827458495</v>
      </c>
      <c r="J4141" s="1">
        <v>18932.715377492012</v>
      </c>
      <c r="K4141" s="1">
        <v>911.09124708985189</v>
      </c>
      <c r="L4141" s="1">
        <v>1602.3308488132457</v>
      </c>
      <c r="M4141" s="1">
        <v>5475.4052216055461</v>
      </c>
      <c r="N4141" s="1">
        <v>4331.768697017369</v>
      </c>
      <c r="O4141" s="1">
        <v>5997.7812282846389</v>
      </c>
      <c r="P4141" s="1">
        <v>4834.1143566787196</v>
      </c>
      <c r="Q4141" s="1">
        <v>1802.5293246853187</v>
      </c>
      <c r="R4141" s="1">
        <v>3877.4898150738031</v>
      </c>
      <c r="S4141" s="1">
        <v>5372.0956891224232</v>
      </c>
      <c r="T4141" s="1">
        <v>6715.1196114030281</v>
      </c>
      <c r="U4141" s="1">
        <v>608.91568231345343</v>
      </c>
      <c r="V4141" s="1">
        <v>6319.4441019926653</v>
      </c>
      <c r="W4141" s="1">
        <v>2907.1302440750956</v>
      </c>
      <c r="X4141" s="1">
        <v>9988.9986957932124</v>
      </c>
      <c r="Y4141" s="1">
        <v>29128.122683616675</v>
      </c>
      <c r="Z4141" s="1">
        <v>5372.2719719804536</v>
      </c>
      <c r="AA4141" s="1">
        <v>45474.790008421311</v>
      </c>
      <c r="AB4141" s="1">
        <v>1722.169906493669</v>
      </c>
      <c r="AC4141" s="1">
        <v>3919.251925895438</v>
      </c>
      <c r="AD4141" s="1">
        <v>13463.44830021497</v>
      </c>
      <c r="AE4141" s="1">
        <v>6366.9664869349026</v>
      </c>
      <c r="AF4141" s="1">
        <v>10551.14131138327</v>
      </c>
      <c r="AG4141" s="1">
        <v>51650.633860262431</v>
      </c>
      <c r="AH4141" s="1">
        <v>8594.779734547832</v>
      </c>
      <c r="AI4141" s="1">
        <v>3659.2236405522349</v>
      </c>
      <c r="AJ4141" s="1">
        <v>16960.325947754387</v>
      </c>
      <c r="AK4141" s="1">
        <v>4988.8173236100347</v>
      </c>
      <c r="AL4141" s="1">
        <v>287675.8125</v>
      </c>
      <c r="AM4141" s="1">
        <v>217879.75</v>
      </c>
      <c r="AN4141" s="1">
        <v>69796.0625</v>
      </c>
      <c r="AO4141" t="s">
        <v>16951</v>
      </c>
    </row>
    <row r="4142" spans="1:41" x14ac:dyDescent="0.25">
      <c r="A4142" s="1">
        <v>2020</v>
      </c>
      <c r="B4142" t="s">
        <v>3057</v>
      </c>
      <c r="C4142" t="s">
        <v>7097</v>
      </c>
      <c r="D4142" t="s">
        <v>7226</v>
      </c>
      <c r="E4142" t="s">
        <v>7861</v>
      </c>
      <c r="F4142" t="s">
        <v>9639</v>
      </c>
      <c r="G4142" t="s">
        <v>11805</v>
      </c>
      <c r="H4142" t="s">
        <v>12720</v>
      </c>
      <c r="I4142" s="1">
        <v>5398.6935050970624</v>
      </c>
      <c r="J4142" s="1">
        <v>12310.160124124275</v>
      </c>
      <c r="K4142" s="1">
        <v>1093.460467126833</v>
      </c>
      <c r="L4142" s="1">
        <v>1583.4786535210114</v>
      </c>
      <c r="M4142" s="1">
        <v>4513.4097610679955</v>
      </c>
      <c r="N4142" s="1">
        <v>2972.30117517896</v>
      </c>
      <c r="O4142" s="1">
        <v>6412.7218468251585</v>
      </c>
      <c r="P4142" s="1">
        <v>6230.9254361895237</v>
      </c>
      <c r="Q4142" s="1">
        <v>1719.8512770189882</v>
      </c>
      <c r="R4142" s="1">
        <v>3411.4484644876634</v>
      </c>
      <c r="S4142" s="1">
        <v>4201.4728866032037</v>
      </c>
      <c r="T4142" s="1">
        <v>6949.1964707261795</v>
      </c>
      <c r="U4142" s="1">
        <v>835.92063788327016</v>
      </c>
      <c r="V4142" s="1">
        <v>6323.9359703128057</v>
      </c>
      <c r="W4142" s="1">
        <v>2131.3469785035563</v>
      </c>
      <c r="X4142" s="1">
        <v>8069.3155490068229</v>
      </c>
      <c r="Y4142" s="1">
        <v>28928.050424650843</v>
      </c>
      <c r="Z4142" s="1">
        <v>4436.2261002421628</v>
      </c>
      <c r="AA4142" s="1">
        <v>49966.873901259321</v>
      </c>
      <c r="AB4142" s="1">
        <v>923.9589212882122</v>
      </c>
      <c r="AC4142" s="1">
        <v>3875.5663144508171</v>
      </c>
      <c r="AD4142" s="1">
        <v>9568.8775541461982</v>
      </c>
      <c r="AE4142" s="1">
        <v>6301.6450433818472</v>
      </c>
      <c r="AF4142" s="1">
        <v>8292.135484689732</v>
      </c>
      <c r="AG4142" s="1">
        <v>45742.821085419309</v>
      </c>
      <c r="AH4142" s="1">
        <v>9111.4881595840925</v>
      </c>
      <c r="AI4142" s="1">
        <v>2382.9000889194181</v>
      </c>
      <c r="AJ4142" s="1">
        <v>17365.785574858222</v>
      </c>
      <c r="AK4142" s="1">
        <v>5220.4660299387488</v>
      </c>
      <c r="AL4142" s="1">
        <v>266274.40625</v>
      </c>
      <c r="AM4142" s="1">
        <v>205695.828125</v>
      </c>
      <c r="AN4142" s="1">
        <v>60578.61328125</v>
      </c>
      <c r="AO4142" t="s">
        <v>16952</v>
      </c>
    </row>
    <row r="4143" spans="1:41" x14ac:dyDescent="0.25">
      <c r="A4143" s="1">
        <v>2020</v>
      </c>
      <c r="B4143" t="s">
        <v>3058</v>
      </c>
      <c r="C4143" t="s">
        <v>7097</v>
      </c>
      <c r="D4143" t="s">
        <v>7226</v>
      </c>
      <c r="E4143" t="s">
        <v>7861</v>
      </c>
      <c r="F4143" t="s">
        <v>9639</v>
      </c>
      <c r="G4143" t="s">
        <v>11805</v>
      </c>
      <c r="H4143" t="s">
        <v>12720</v>
      </c>
      <c r="I4143" s="1">
        <v>5630.6755579312503</v>
      </c>
      <c r="J4143" s="1">
        <v>17374.000377209384</v>
      </c>
      <c r="K4143" s="1">
        <v>925.66685469289098</v>
      </c>
      <c r="L4143" s="1">
        <v>1401.238816736945</v>
      </c>
      <c r="M4143" s="1">
        <v>5222.7992260195224</v>
      </c>
      <c r="N4143" s="1">
        <v>4133.1439064415254</v>
      </c>
      <c r="O4143" s="1">
        <v>6468.7533224643112</v>
      </c>
      <c r="P4143" s="1">
        <v>4871.7623213511815</v>
      </c>
      <c r="Q4143" s="1">
        <v>1862.6845671388687</v>
      </c>
      <c r="R4143" s="1">
        <v>3148.0172858610167</v>
      </c>
      <c r="S4143" s="1">
        <v>5957.3880602482841</v>
      </c>
      <c r="T4143" s="1">
        <v>6475.4218046177002</v>
      </c>
      <c r="U4143" s="1">
        <v>768.77056900067851</v>
      </c>
      <c r="V4143" s="1">
        <v>6638.8996665703444</v>
      </c>
      <c r="W4143" s="1">
        <v>2451.1063847315199</v>
      </c>
      <c r="X4143" s="1">
        <v>9684.0994632615839</v>
      </c>
      <c r="Y4143" s="1">
        <v>30296.481689145767</v>
      </c>
      <c r="Z4143" s="1">
        <v>5378.8235727713154</v>
      </c>
      <c r="AA4143" s="1">
        <v>45512.661385439227</v>
      </c>
      <c r="AB4143" s="1">
        <v>1769.5947784094601</v>
      </c>
      <c r="AC4143" s="1">
        <v>3755.5907227173379</v>
      </c>
      <c r="AD4143" s="1">
        <v>11143.525029886396</v>
      </c>
      <c r="AE4143" s="1">
        <v>6389.4366954088428</v>
      </c>
      <c r="AF4143" s="1">
        <v>10758.45686421231</v>
      </c>
      <c r="AG4143" s="1">
        <v>51807.620615174143</v>
      </c>
      <c r="AH4143" s="1">
        <v>8825.1048116216498</v>
      </c>
      <c r="AI4143" s="1">
        <v>3512.650942865569</v>
      </c>
      <c r="AJ4143" s="1">
        <v>15360.549756199693</v>
      </c>
      <c r="AK4143" s="1">
        <v>5075.2445324388891</v>
      </c>
      <c r="AL4143" s="1">
        <v>282600.1875</v>
      </c>
      <c r="AM4143" s="1">
        <v>215088.8125</v>
      </c>
      <c r="AN4143" s="1">
        <v>67511.3515625</v>
      </c>
      <c r="AO4143" t="s">
        <v>16953</v>
      </c>
    </row>
    <row r="4144" spans="1:41" x14ac:dyDescent="0.25">
      <c r="A4144" s="1">
        <v>2020</v>
      </c>
      <c r="B4144" t="s">
        <v>3059</v>
      </c>
      <c r="C4144" t="s">
        <v>7097</v>
      </c>
      <c r="D4144" t="s">
        <v>7226</v>
      </c>
      <c r="E4144" t="s">
        <v>7861</v>
      </c>
      <c r="F4144" t="s">
        <v>9639</v>
      </c>
      <c r="G4144" t="s">
        <v>11805</v>
      </c>
      <c r="H4144" t="s">
        <v>12720</v>
      </c>
      <c r="I4144" s="1">
        <v>5569.9938669302983</v>
      </c>
      <c r="J4144" s="1">
        <v>13260.225113987668</v>
      </c>
      <c r="K4144" s="1">
        <v>996.70389828341581</v>
      </c>
      <c r="L4144" s="1">
        <v>1602.1303233549993</v>
      </c>
      <c r="M4144" s="1">
        <v>3883.8411734546207</v>
      </c>
      <c r="N4144" s="1">
        <v>2458.1565857092701</v>
      </c>
      <c r="O4144" s="1">
        <v>4450.4252921066354</v>
      </c>
      <c r="P4144" s="1">
        <v>5348.0283456464431</v>
      </c>
      <c r="Q4144" s="1">
        <v>1572.2451536688693</v>
      </c>
      <c r="R4144" s="1">
        <v>3118.4907849513411</v>
      </c>
      <c r="S4144" s="1">
        <v>3868.3502155091205</v>
      </c>
      <c r="T4144" s="1">
        <v>6003.0051930898308</v>
      </c>
      <c r="U4144" s="1">
        <v>871.95801173836696</v>
      </c>
      <c r="V4144" s="1">
        <v>4685.0778670167883</v>
      </c>
      <c r="W4144" s="1">
        <v>1937.5126419510977</v>
      </c>
      <c r="X4144" s="1">
        <v>7017.9345340847149</v>
      </c>
      <c r="Y4144" s="1">
        <v>29825.936997317669</v>
      </c>
      <c r="Z4144" s="1">
        <v>3623.4458290737666</v>
      </c>
      <c r="AA4144" s="1">
        <v>49293.628987329212</v>
      </c>
      <c r="AB4144" s="1">
        <v>915.82849625127585</v>
      </c>
      <c r="AC4144" s="1">
        <v>3618.2367697287955</v>
      </c>
      <c r="AD4144" s="1">
        <v>8525.1239813859011</v>
      </c>
      <c r="AE4144" s="1">
        <v>5857.815393181394</v>
      </c>
      <c r="AF4144" s="1">
        <v>8946.4807463042507</v>
      </c>
      <c r="AG4144" s="1">
        <v>39583.221539816936</v>
      </c>
      <c r="AH4144" s="1">
        <v>8586.5158042234943</v>
      </c>
      <c r="AI4144" s="1">
        <v>2408.0366182527328</v>
      </c>
      <c r="AJ4144" s="1">
        <v>16052.900072154083</v>
      </c>
      <c r="AK4144" s="1">
        <v>5710.259019536873</v>
      </c>
      <c r="AL4144" s="1">
        <v>249591.515625</v>
      </c>
      <c r="AM4144" s="1">
        <v>195287.96875</v>
      </c>
      <c r="AN4144" s="1">
        <v>54303.53125</v>
      </c>
      <c r="AO4144" t="s">
        <v>16954</v>
      </c>
    </row>
    <row r="4145" spans="1:41" x14ac:dyDescent="0.25">
      <c r="A4145" s="1">
        <v>2020</v>
      </c>
      <c r="B4145" t="s">
        <v>3060</v>
      </c>
      <c r="C4145" t="s">
        <v>7097</v>
      </c>
      <c r="D4145" t="s">
        <v>7226</v>
      </c>
      <c r="E4145" t="s">
        <v>7861</v>
      </c>
      <c r="F4145" t="s">
        <v>9639</v>
      </c>
      <c r="G4145" t="s">
        <v>11805</v>
      </c>
      <c r="H4145" t="s">
        <v>12720</v>
      </c>
      <c r="I4145" s="1">
        <v>5502.897614727799</v>
      </c>
      <c r="J4145" s="1">
        <v>22297.799175368036</v>
      </c>
      <c r="K4145" s="1">
        <v>1228.1520349109278</v>
      </c>
      <c r="L4145" s="1">
        <v>1390.0621587147282</v>
      </c>
      <c r="M4145" s="1">
        <v>4712.4875551498762</v>
      </c>
      <c r="N4145" s="1">
        <v>3418.4767519960824</v>
      </c>
      <c r="O4145" s="1">
        <v>6431.0842205321633</v>
      </c>
      <c r="P4145" s="1">
        <v>5769.1389296059733</v>
      </c>
      <c r="Q4145" s="1">
        <v>1683.9926519267924</v>
      </c>
      <c r="R4145" s="1">
        <v>3252.7383480971748</v>
      </c>
      <c r="S4145" s="1">
        <v>5636.6856742226455</v>
      </c>
      <c r="T4145" s="1">
        <v>6005.7673785789511</v>
      </c>
      <c r="U4145" s="1">
        <v>806.53261368025937</v>
      </c>
      <c r="V4145" s="1">
        <v>6944.8510050476607</v>
      </c>
      <c r="W4145" s="1">
        <v>2172.9958333403843</v>
      </c>
      <c r="X4145" s="1">
        <v>6794.1608417305888</v>
      </c>
      <c r="Y4145" s="1">
        <v>28505.555894146095</v>
      </c>
      <c r="Z4145" s="1">
        <v>4531.6244765641177</v>
      </c>
      <c r="AA4145" s="1">
        <v>46832.974018158668</v>
      </c>
      <c r="AB4145" s="1">
        <v>837.37868580673728</v>
      </c>
      <c r="AC4145" s="1">
        <v>3988.8123013111003</v>
      </c>
      <c r="AD4145" s="1">
        <v>10167.085289380528</v>
      </c>
      <c r="AE4145" s="1">
        <v>6626.5453339829755</v>
      </c>
      <c r="AF4145" s="1">
        <v>9231.5676816379946</v>
      </c>
      <c r="AG4145" s="1">
        <v>49403.442456190453</v>
      </c>
      <c r="AH4145" s="1">
        <v>7301.921174646809</v>
      </c>
      <c r="AI4145" s="1">
        <v>3185.2406260572366</v>
      </c>
      <c r="AJ4145" s="1">
        <v>16268.11267833592</v>
      </c>
      <c r="AK4145" s="1">
        <v>5037.7840431628283</v>
      </c>
      <c r="AL4145" s="1">
        <v>275965.84375</v>
      </c>
      <c r="AM4145" s="1">
        <v>216455.109375</v>
      </c>
      <c r="AN4145" s="1">
        <v>59510.75</v>
      </c>
      <c r="AO4145" t="s">
        <v>16955</v>
      </c>
    </row>
    <row r="4146" spans="1:41" x14ac:dyDescent="0.25">
      <c r="A4146" s="1">
        <v>2020</v>
      </c>
      <c r="B4146" t="s">
        <v>3061</v>
      </c>
      <c r="C4146" t="s">
        <v>7097</v>
      </c>
      <c r="D4146" t="s">
        <v>7226</v>
      </c>
      <c r="E4146" t="s">
        <v>7861</v>
      </c>
      <c r="F4146" t="s">
        <v>9639</v>
      </c>
      <c r="G4146" t="s">
        <v>11805</v>
      </c>
      <c r="H4146" t="s">
        <v>12720</v>
      </c>
      <c r="I4146" s="1">
        <v>6139.5651165159134</v>
      </c>
      <c r="J4146" s="1">
        <v>17304.948051402887</v>
      </c>
      <c r="K4146" s="1">
        <v>883.37507499987782</v>
      </c>
      <c r="L4146" s="1">
        <v>1517.4407109530187</v>
      </c>
      <c r="M4146" s="1">
        <v>5159.298417240263</v>
      </c>
      <c r="N4146" s="1">
        <v>4097.0798033017436</v>
      </c>
      <c r="O4146" s="1">
        <v>5873.5071785288173</v>
      </c>
      <c r="P4146" s="1">
        <v>4733.6592922342788</v>
      </c>
      <c r="Q4146" s="1">
        <v>2634.2102982872216</v>
      </c>
      <c r="R4146" s="1">
        <v>3628.8041855943279</v>
      </c>
      <c r="S4146" s="1">
        <v>6488.8690304646525</v>
      </c>
      <c r="T4146" s="1">
        <v>7543.0598249919149</v>
      </c>
      <c r="U4146" s="1">
        <v>760.74360975778006</v>
      </c>
      <c r="V4146" s="1">
        <v>6284.2277976267678</v>
      </c>
      <c r="W4146" s="1">
        <v>2606.9631414172859</v>
      </c>
      <c r="X4146" s="1">
        <v>12098.0489748581</v>
      </c>
      <c r="Y4146" s="1">
        <v>28522.827230213574</v>
      </c>
      <c r="Z4146" s="1">
        <v>5142.4558369758261</v>
      </c>
      <c r="AA4146" s="1">
        <v>44741.233548879434</v>
      </c>
      <c r="AB4146" s="1">
        <v>1736.9638004708886</v>
      </c>
      <c r="AC4146" s="1">
        <v>3837.808113080815</v>
      </c>
      <c r="AD4146" s="1">
        <v>10459.153321027543</v>
      </c>
      <c r="AE4146" s="1">
        <v>6475.4253272068481</v>
      </c>
      <c r="AF4146" s="1">
        <v>11255.45056664295</v>
      </c>
      <c r="AG4146" s="1">
        <v>52325.402222222627</v>
      </c>
      <c r="AH4146" s="1">
        <v>8327.0392680382392</v>
      </c>
      <c r="AI4146" s="1">
        <v>3583.1833321303948</v>
      </c>
      <c r="AJ4146" s="1">
        <v>15609.21009125075</v>
      </c>
      <c r="AK4146" s="1">
        <v>4885.147462128085</v>
      </c>
      <c r="AL4146" s="1">
        <v>284655.125</v>
      </c>
      <c r="AM4146" s="1">
        <v>215010.484375</v>
      </c>
      <c r="AN4146" s="1">
        <v>69644.609375</v>
      </c>
      <c r="AO4146" t="s">
        <v>16956</v>
      </c>
    </row>
    <row r="4147" spans="1:41" x14ac:dyDescent="0.25">
      <c r="A4147" s="1">
        <v>2020</v>
      </c>
      <c r="B4147" t="s">
        <v>3062</v>
      </c>
      <c r="C4147" t="s">
        <v>7097</v>
      </c>
      <c r="D4147" t="s">
        <v>7226</v>
      </c>
      <c r="E4147" t="s">
        <v>7861</v>
      </c>
      <c r="F4147" t="s">
        <v>9639</v>
      </c>
      <c r="G4147" t="s">
        <v>11805</v>
      </c>
      <c r="H4147" t="s">
        <v>12720</v>
      </c>
      <c r="I4147" s="1">
        <v>5592.292079401308</v>
      </c>
      <c r="J4147" s="1">
        <v>14589.260952986324</v>
      </c>
      <c r="K4147" s="1">
        <v>1161.6288632469432</v>
      </c>
      <c r="L4147" s="1">
        <v>1412.7271343878028</v>
      </c>
      <c r="M4147" s="1">
        <v>4401.1418515463492</v>
      </c>
      <c r="N4147" s="1">
        <v>3304.2692019729643</v>
      </c>
      <c r="O4147" s="1">
        <v>6393.7805356539493</v>
      </c>
      <c r="P4147" s="1">
        <v>4953.2695640012398</v>
      </c>
      <c r="Q4147" s="1">
        <v>1775.8826900374931</v>
      </c>
      <c r="R4147" s="1">
        <v>3187.6770505993254</v>
      </c>
      <c r="S4147" s="1">
        <v>4836.5396749185138</v>
      </c>
      <c r="T4147" s="1">
        <v>6659.1479282002501</v>
      </c>
      <c r="U4147" s="1">
        <v>788.17350324525125</v>
      </c>
      <c r="V4147" s="1">
        <v>6852.2632181180579</v>
      </c>
      <c r="W4147" s="1">
        <v>2136.4766269642469</v>
      </c>
      <c r="X4147" s="1">
        <v>6391.4762957922012</v>
      </c>
      <c r="Y4147" s="1">
        <v>29882.926327798625</v>
      </c>
      <c r="Z4147" s="1">
        <v>4961.222702382106</v>
      </c>
      <c r="AA4147" s="1">
        <v>45993.730121010572</v>
      </c>
      <c r="AB4147" s="1">
        <v>785.77945552762958</v>
      </c>
      <c r="AC4147" s="1">
        <v>3963.896238643325</v>
      </c>
      <c r="AD4147" s="1">
        <v>9801.5781203029201</v>
      </c>
      <c r="AE4147" s="1">
        <v>6300.6637980654705</v>
      </c>
      <c r="AF4147" s="1">
        <v>8071.8204926315702</v>
      </c>
      <c r="AG4147" s="1">
        <v>48644.099917191452</v>
      </c>
      <c r="AH4147" s="1">
        <v>9288.3947871989967</v>
      </c>
      <c r="AI4147" s="1">
        <v>3067.6474789242488</v>
      </c>
      <c r="AJ4147" s="1">
        <v>15750.442251350132</v>
      </c>
      <c r="AK4147" s="1">
        <v>4940.9923593319345</v>
      </c>
      <c r="AL4147" s="1">
        <v>265889.1875</v>
      </c>
      <c r="AM4147" s="1">
        <v>206024.609375</v>
      </c>
      <c r="AN4147" s="1">
        <v>59864.5859375</v>
      </c>
      <c r="AO4147" t="s">
        <v>16957</v>
      </c>
    </row>
    <row r="4148" spans="1:41" x14ac:dyDescent="0.25">
      <c r="A4148" s="1">
        <v>2020</v>
      </c>
      <c r="B4148" t="s">
        <v>3063</v>
      </c>
      <c r="C4148" t="s">
        <v>7097</v>
      </c>
      <c r="D4148" t="s">
        <v>7226</v>
      </c>
      <c r="E4148" t="s">
        <v>7861</v>
      </c>
      <c r="F4148" t="s">
        <v>9639</v>
      </c>
      <c r="G4148" t="s">
        <v>11806</v>
      </c>
      <c r="H4148" t="s">
        <v>12720</v>
      </c>
      <c r="I4148" s="1">
        <v>5462.3204040682413</v>
      </c>
      <c r="J4148" s="1">
        <v>11517.422</v>
      </c>
      <c r="K4148" s="1">
        <v>959.09585809366808</v>
      </c>
      <c r="L4148" s="1">
        <v>1814.136</v>
      </c>
      <c r="M4148" s="1">
        <v>4398.0104559441843</v>
      </c>
      <c r="N4148" s="1">
        <v>2640.3832054359782</v>
      </c>
      <c r="O4148" s="1">
        <v>4838</v>
      </c>
      <c r="P4148" s="1">
        <v>5469.6749999999993</v>
      </c>
      <c r="Q4148" s="1">
        <v>1924.563372288635</v>
      </c>
      <c r="R4148" s="1">
        <v>3113.0934517173991</v>
      </c>
      <c r="S4148" s="1">
        <v>4165.7850797509764</v>
      </c>
      <c r="T4148" s="1">
        <v>7129.6808927981883</v>
      </c>
      <c r="U4148" s="1">
        <v>844.63280579321213</v>
      </c>
      <c r="V4148" s="1">
        <v>5306</v>
      </c>
      <c r="W4148" s="1">
        <v>1880.6525973427681</v>
      </c>
      <c r="X4148" s="1">
        <v>9446.924431470703</v>
      </c>
      <c r="Y4148" s="1">
        <v>32070.674999999999</v>
      </c>
      <c r="Z4148" s="1">
        <v>4077.799</v>
      </c>
      <c r="AA4148" s="1">
        <v>50354.731955632298</v>
      </c>
      <c r="AB4148" s="1">
        <v>828</v>
      </c>
      <c r="AC4148" s="1">
        <v>4140.4203462200849</v>
      </c>
      <c r="AD4148" s="1">
        <v>10187.789385201761</v>
      </c>
      <c r="AE4148" s="1">
        <v>5975.2853069183993</v>
      </c>
      <c r="AF4148" s="1">
        <v>8024.3228198076804</v>
      </c>
      <c r="AG4148" s="1">
        <v>41702</v>
      </c>
      <c r="AH4148" s="1">
        <v>9781.4791437407039</v>
      </c>
      <c r="AI4148" s="1">
        <v>2321.8819291295999</v>
      </c>
      <c r="AJ4148" s="1">
        <v>17260.695101638099</v>
      </c>
      <c r="AK4148" s="1">
        <v>5812.3913207630376</v>
      </c>
      <c r="AL4148" s="1">
        <v>263447.84375</v>
      </c>
      <c r="AM4148" s="1">
        <v>201698.15625</v>
      </c>
      <c r="AN4148" s="1">
        <v>61749.69140625</v>
      </c>
      <c r="AO4148" t="s">
        <v>16958</v>
      </c>
    </row>
    <row r="4149" spans="1:41" x14ac:dyDescent="0.25">
      <c r="A4149" s="1">
        <v>2020</v>
      </c>
      <c r="B4149" t="s">
        <v>3064</v>
      </c>
      <c r="C4149" t="s">
        <v>7097</v>
      </c>
      <c r="D4149" t="s">
        <v>7226</v>
      </c>
      <c r="E4149" t="s">
        <v>7861</v>
      </c>
      <c r="F4149" t="s">
        <v>9639</v>
      </c>
      <c r="G4149" t="s">
        <v>11806</v>
      </c>
      <c r="H4149" t="s">
        <v>12720</v>
      </c>
      <c r="I4149" s="1">
        <v>5556.6614960000024</v>
      </c>
      <c r="J4149" s="1">
        <v>11390.476630179321</v>
      </c>
      <c r="K4149" s="1">
        <v>1059</v>
      </c>
      <c r="L4149" s="1">
        <v>1615.626391548712</v>
      </c>
      <c r="M4149" s="1">
        <v>3921.039325239426</v>
      </c>
      <c r="N4149" s="1">
        <v>2505.4380000000001</v>
      </c>
      <c r="O4149" s="1">
        <v>4644.1952395817043</v>
      </c>
      <c r="P4149" s="1">
        <v>5469.6749999999993</v>
      </c>
      <c r="Q4149" s="1">
        <v>1606.9856898291839</v>
      </c>
      <c r="R4149" s="1">
        <v>3143.1799968232349</v>
      </c>
      <c r="S4149" s="1">
        <v>3938.318848250975</v>
      </c>
      <c r="T4149" s="1">
        <v>6264.3739218314804</v>
      </c>
      <c r="U4149" s="1">
        <v>673</v>
      </c>
      <c r="V4149" s="1">
        <v>4768</v>
      </c>
      <c r="W4149" s="1">
        <v>1915.504996258014</v>
      </c>
      <c r="X4149" s="1">
        <v>7576.5067518144351</v>
      </c>
      <c r="Y4149" s="1">
        <v>34796</v>
      </c>
      <c r="Z4149" s="1">
        <v>3551.2683999999999</v>
      </c>
      <c r="AA4149" s="1">
        <v>50427.299458848902</v>
      </c>
      <c r="AB4149" s="1">
        <v>804</v>
      </c>
      <c r="AC4149" s="1">
        <v>3762.8994895732062</v>
      </c>
      <c r="AD4149" s="1">
        <v>8644.1955715500007</v>
      </c>
      <c r="AE4149" s="1">
        <v>5986.181533950009</v>
      </c>
      <c r="AF4149" s="1">
        <v>9021.8443496801701</v>
      </c>
      <c r="AG4149" s="1">
        <v>40459.658061361733</v>
      </c>
      <c r="AH4149" s="1">
        <v>8725.28998125</v>
      </c>
      <c r="AI4149" s="1">
        <v>2380.7073543240958</v>
      </c>
      <c r="AJ4149" s="1">
        <v>16467.914942094008</v>
      </c>
      <c r="AK4149" s="1">
        <v>5468</v>
      </c>
      <c r="AL4149" s="1">
        <v>256543.265625</v>
      </c>
      <c r="AM4149" s="1">
        <v>201202.109375</v>
      </c>
      <c r="AN4149" s="1">
        <v>55341.1328125</v>
      </c>
      <c r="AO4149" t="s">
        <v>16959</v>
      </c>
    </row>
    <row r="4150" spans="1:41" x14ac:dyDescent="0.25">
      <c r="A4150" s="1">
        <v>2020</v>
      </c>
      <c r="B4150" t="s">
        <v>3065</v>
      </c>
      <c r="C4150" t="s">
        <v>7097</v>
      </c>
      <c r="D4150" t="s">
        <v>7226</v>
      </c>
      <c r="E4150" t="s">
        <v>7861</v>
      </c>
      <c r="F4150" t="s">
        <v>9639</v>
      </c>
      <c r="G4150" t="s">
        <v>11806</v>
      </c>
      <c r="H4150" t="s">
        <v>12720</v>
      </c>
      <c r="I4150" s="1">
        <v>5347.9999999999991</v>
      </c>
      <c r="J4150" s="1">
        <v>12194.556516936351</v>
      </c>
      <c r="K4150" s="1">
        <v>1079.968563729529</v>
      </c>
      <c r="L4150" s="1">
        <v>1557.271222951141</v>
      </c>
      <c r="M4150" s="1">
        <v>4454.503621632397</v>
      </c>
      <c r="N4150" s="1">
        <v>2886.6582275241599</v>
      </c>
      <c r="O4150" s="1">
        <v>6294.6830473161181</v>
      </c>
      <c r="P4150" s="1">
        <v>5590.5485271999996</v>
      </c>
      <c r="Q4150" s="1">
        <v>1689.5351875501531</v>
      </c>
      <c r="R4150" s="1">
        <v>3456.4122954456279</v>
      </c>
      <c r="S4150" s="1">
        <v>4080.3620339145909</v>
      </c>
      <c r="T4150" s="1">
        <v>6716.8657642190738</v>
      </c>
      <c r="U4150" s="1">
        <v>828.07137822863933</v>
      </c>
      <c r="V4150" s="1">
        <v>6252</v>
      </c>
      <c r="W4150" s="1">
        <v>2073.9937117817949</v>
      </c>
      <c r="X4150" s="1">
        <v>7836.8088384000002</v>
      </c>
      <c r="Y4150" s="1">
        <v>29052.210149999999</v>
      </c>
      <c r="Z4150" s="1">
        <v>4359.2465756284701</v>
      </c>
      <c r="AA4150" s="1">
        <v>49637.741408593232</v>
      </c>
      <c r="AB4150" s="1">
        <v>829</v>
      </c>
      <c r="AC4150" s="1">
        <v>3746.9031399999999</v>
      </c>
      <c r="AD4150" s="1">
        <v>9400.2054416652391</v>
      </c>
      <c r="AE4150" s="1">
        <v>6281.4398075124909</v>
      </c>
      <c r="AF4150" s="1">
        <v>8102.1450567200654</v>
      </c>
      <c r="AG4150" s="1">
        <v>47114.273281198359</v>
      </c>
      <c r="AH4150" s="1">
        <v>9048.0757495207909</v>
      </c>
      <c r="AI4150" s="1">
        <v>2314.2399580799997</v>
      </c>
      <c r="AJ4150" s="1">
        <v>17249.763789072898</v>
      </c>
      <c r="AK4150" s="1">
        <v>5210.6621583534397</v>
      </c>
      <c r="AL4150" s="1">
        <v>264686.125</v>
      </c>
      <c r="AM4150" s="1">
        <v>205346.78125</v>
      </c>
      <c r="AN4150" s="1">
        <v>59339.37109375</v>
      </c>
      <c r="AO4150" t="s">
        <v>16960</v>
      </c>
    </row>
    <row r="4151" spans="1:41" x14ac:dyDescent="0.25">
      <c r="A4151" s="1">
        <v>2020</v>
      </c>
      <c r="B4151" t="s">
        <v>3066</v>
      </c>
      <c r="C4151" t="s">
        <v>7097</v>
      </c>
      <c r="D4151" t="s">
        <v>7226</v>
      </c>
      <c r="E4151" t="s">
        <v>7861</v>
      </c>
      <c r="F4151" t="s">
        <v>9639</v>
      </c>
      <c r="G4151" t="s">
        <v>11806</v>
      </c>
      <c r="H4151" t="s">
        <v>12720</v>
      </c>
      <c r="I4151" s="1">
        <v>6069</v>
      </c>
      <c r="J4151" s="1">
        <v>18894.75060196648</v>
      </c>
      <c r="K4151" s="1">
        <v>881.90433659999997</v>
      </c>
      <c r="L4151" s="1">
        <v>1583.7261000000001</v>
      </c>
      <c r="M4151" s="1">
        <v>5300</v>
      </c>
      <c r="N4151" s="1">
        <v>4193</v>
      </c>
      <c r="O4151" s="1">
        <v>5805.6416325999999</v>
      </c>
      <c r="P4151" s="1">
        <v>4679.2529600000007</v>
      </c>
      <c r="Q4151" s="1">
        <v>1744.7850951990099</v>
      </c>
      <c r="R4151" s="1">
        <v>3753.2739930918028</v>
      </c>
      <c r="S4151" s="1">
        <v>5200</v>
      </c>
      <c r="T4151" s="1">
        <v>6594.4274913413883</v>
      </c>
      <c r="U4151" s="1">
        <v>589.40899999999999</v>
      </c>
      <c r="V4151" s="1">
        <v>6117</v>
      </c>
      <c r="W4151" s="1">
        <v>2814</v>
      </c>
      <c r="X4151" s="1">
        <v>9960</v>
      </c>
      <c r="Y4151" s="1">
        <v>28195</v>
      </c>
      <c r="Z4151" s="1">
        <v>5200.1706356168634</v>
      </c>
      <c r="AA4151" s="1">
        <v>45295</v>
      </c>
      <c r="AB4151" s="1">
        <v>1717</v>
      </c>
      <c r="AC4151" s="1">
        <v>3793.6982499999999</v>
      </c>
      <c r="AD4151" s="1">
        <v>13032.14522088205</v>
      </c>
      <c r="AE4151" s="1">
        <v>6163</v>
      </c>
      <c r="AF4151" s="1">
        <v>10417.397000000001</v>
      </c>
      <c r="AG4151" s="1">
        <v>51443</v>
      </c>
      <c r="AH4151" s="1">
        <v>8542.6281656689098</v>
      </c>
      <c r="AI4151" s="1">
        <v>3542</v>
      </c>
      <c r="AJ4151" s="1">
        <v>16745.34</v>
      </c>
      <c r="AK4151" s="1">
        <v>4829</v>
      </c>
      <c r="AL4151" s="1">
        <v>283095.53125</v>
      </c>
      <c r="AM4151" s="1">
        <v>214876.796875</v>
      </c>
      <c r="AN4151" s="1">
        <v>68218.75</v>
      </c>
      <c r="AO4151" t="s">
        <v>16961</v>
      </c>
    </row>
    <row r="4152" spans="1:41" x14ac:dyDescent="0.25">
      <c r="A4152" s="1">
        <v>2020</v>
      </c>
      <c r="B4152" t="s">
        <v>3067</v>
      </c>
      <c r="C4152" t="s">
        <v>7097</v>
      </c>
      <c r="D4152" t="s">
        <v>7226</v>
      </c>
      <c r="E4152" t="s">
        <v>7861</v>
      </c>
      <c r="F4152" t="s">
        <v>9639</v>
      </c>
      <c r="G4152" t="s">
        <v>11806</v>
      </c>
      <c r="H4152" t="s">
        <v>12720</v>
      </c>
      <c r="I4152" s="1">
        <v>5347.940945167973</v>
      </c>
      <c r="J4152" s="1">
        <v>14249.353560143591</v>
      </c>
      <c r="K4152" s="1">
        <v>1104.1492348212439</v>
      </c>
      <c r="L4152" s="1">
        <v>1371.0630668868</v>
      </c>
      <c r="M4152" s="1">
        <v>4208.1288000000004</v>
      </c>
      <c r="N4152" s="1">
        <v>3232.0989324000002</v>
      </c>
      <c r="O4152" s="1">
        <v>6115.4656535778731</v>
      </c>
      <c r="P4152" s="1">
        <v>5164.5</v>
      </c>
      <c r="Q4152" s="1">
        <v>1697.7050707798469</v>
      </c>
      <c r="R4152" s="1">
        <v>2997.4257472448339</v>
      </c>
      <c r="S4152" s="1">
        <v>4592.8623794085906</v>
      </c>
      <c r="T4152" s="1">
        <v>6217.6089597500004</v>
      </c>
      <c r="U4152" s="1">
        <v>731.67554527045127</v>
      </c>
      <c r="V4152" s="1">
        <v>151</v>
      </c>
      <c r="W4152" s="1">
        <v>2048.8396024250001</v>
      </c>
      <c r="X4152" s="1">
        <v>6233.5357920000006</v>
      </c>
      <c r="Y4152" s="1">
        <v>28793.77275</v>
      </c>
      <c r="Z4152" s="1">
        <v>4748.3965237561624</v>
      </c>
      <c r="AA4152" s="1">
        <v>44774.882225492358</v>
      </c>
      <c r="AB4152" s="1">
        <v>708</v>
      </c>
      <c r="AC4152" s="1">
        <v>3791.2400699999998</v>
      </c>
      <c r="AD4152" s="1">
        <v>9381.1107192233212</v>
      </c>
      <c r="AE4152" s="1">
        <v>6088.1502960000007</v>
      </c>
      <c r="AF4152" s="1">
        <v>7833.7668263043397</v>
      </c>
      <c r="AG4152" s="1">
        <v>47628.23386037891</v>
      </c>
      <c r="AH4152" s="1">
        <v>9076.6437498982486</v>
      </c>
      <c r="AI4152" s="1">
        <v>2933.1789119999999</v>
      </c>
      <c r="AJ4152" s="1">
        <v>15361.231266437941</v>
      </c>
      <c r="AK4152" s="1">
        <v>4724.406794560321</v>
      </c>
      <c r="AL4152" s="1">
        <v>251306.359375</v>
      </c>
      <c r="AM4152" s="1">
        <v>193962.4375</v>
      </c>
      <c r="AN4152" s="1">
        <v>57343.9296875</v>
      </c>
      <c r="AO4152" t="s">
        <v>16962</v>
      </c>
    </row>
    <row r="4153" spans="1:41" x14ac:dyDescent="0.25">
      <c r="A4153" s="1">
        <v>2020</v>
      </c>
      <c r="B4153" t="s">
        <v>3068</v>
      </c>
      <c r="C4153" t="s">
        <v>7097</v>
      </c>
      <c r="D4153" t="s">
        <v>7226</v>
      </c>
      <c r="E4153" t="s">
        <v>7861</v>
      </c>
      <c r="F4153" t="s">
        <v>9639</v>
      </c>
      <c r="G4153" t="s">
        <v>11806</v>
      </c>
      <c r="H4153" t="s">
        <v>12720</v>
      </c>
      <c r="I4153" s="1">
        <v>5518.519976937152</v>
      </c>
      <c r="J4153" s="1">
        <v>17325.522473218571</v>
      </c>
      <c r="K4153" s="1">
        <v>886</v>
      </c>
      <c r="L4153" s="1">
        <v>1375.6177511999999</v>
      </c>
      <c r="M4153" s="1">
        <v>5018.3999999999996</v>
      </c>
      <c r="N4153" s="1">
        <v>3967.4958609999999</v>
      </c>
      <c r="O4153" s="1">
        <v>6215.5924952519999</v>
      </c>
      <c r="P4153" s="1">
        <v>4685.6905741599994</v>
      </c>
      <c r="Q4153" s="1">
        <v>1791.5413238910221</v>
      </c>
      <c r="R4153" s="1">
        <v>3009.9890962329669</v>
      </c>
      <c r="S4153" s="1">
        <v>5696.18</v>
      </c>
      <c r="T4153" s="1">
        <v>6349.1716085500784</v>
      </c>
      <c r="U4153" s="1">
        <v>753.4576800000001</v>
      </c>
      <c r="V4153" s="1">
        <v>6408</v>
      </c>
      <c r="W4153" s="1">
        <v>2355.1799999999998</v>
      </c>
      <c r="X4153" s="1">
        <v>9569.6598499999982</v>
      </c>
      <c r="Y4153" s="1">
        <v>29222.621681618311</v>
      </c>
      <c r="Z4153" s="1">
        <v>5163.2512066081736</v>
      </c>
      <c r="AA4153" s="1">
        <v>45294</v>
      </c>
      <c r="AB4153" s="1">
        <v>1717</v>
      </c>
      <c r="AC4153" s="1">
        <v>3610.3063750000001</v>
      </c>
      <c r="AD4153" s="1">
        <v>10717.910019258259</v>
      </c>
      <c r="AE4153" s="1">
        <v>6139.3799999999992</v>
      </c>
      <c r="AF4153" s="1">
        <v>10561.7429813952</v>
      </c>
      <c r="AG4153" s="1">
        <v>52221</v>
      </c>
      <c r="AH4153" s="1">
        <v>8657.802245579076</v>
      </c>
      <c r="AI4153" s="1">
        <v>3375.18</v>
      </c>
      <c r="AJ4153" s="1">
        <v>15355.679760000001</v>
      </c>
      <c r="AK4153" s="1">
        <v>4877</v>
      </c>
      <c r="AL4153" s="1">
        <v>277838.90625</v>
      </c>
      <c r="AM4153" s="1">
        <v>212403.828125</v>
      </c>
      <c r="AN4153" s="1">
        <v>65435.07421875</v>
      </c>
      <c r="AO4153" t="s">
        <v>16963</v>
      </c>
    </row>
    <row r="4154" spans="1:41" x14ac:dyDescent="0.25">
      <c r="A4154" s="1">
        <v>2020</v>
      </c>
      <c r="B4154" t="s">
        <v>3069</v>
      </c>
      <c r="C4154" t="s">
        <v>7097</v>
      </c>
      <c r="D4154" t="s">
        <v>7226</v>
      </c>
      <c r="E4154" t="s">
        <v>7861</v>
      </c>
      <c r="F4154" t="s">
        <v>9639</v>
      </c>
      <c r="G4154" t="s">
        <v>11806</v>
      </c>
      <c r="H4154" t="s">
        <v>12720</v>
      </c>
      <c r="I4154" s="1">
        <v>5347.9351298509664</v>
      </c>
      <c r="J4154" s="1">
        <v>21669.868723796189</v>
      </c>
      <c r="K4154" s="1">
        <v>1169.014330561751</v>
      </c>
      <c r="L4154" s="1">
        <v>1360.9643000000001</v>
      </c>
      <c r="M4154" s="1">
        <v>4489.9782663558262</v>
      </c>
      <c r="N4154" s="1">
        <v>3260.2636916456249</v>
      </c>
      <c r="O4154" s="1">
        <v>6115.4264588629967</v>
      </c>
      <c r="P4154" s="1">
        <v>5464.4579235706306</v>
      </c>
      <c r="Q4154" s="1">
        <v>1606.0545378490961</v>
      </c>
      <c r="R4154" s="1">
        <v>3068.8481327822001</v>
      </c>
      <c r="S4154" s="1">
        <v>5365</v>
      </c>
      <c r="T4154" s="1">
        <v>5836.6440000000002</v>
      </c>
      <c r="U4154" s="1">
        <v>753.4576800000001</v>
      </c>
      <c r="V4154" s="1">
        <v>6676</v>
      </c>
      <c r="W4154" s="1">
        <v>2074.45759</v>
      </c>
      <c r="X4154" s="1">
        <v>7217.2548000000006</v>
      </c>
      <c r="Y4154" s="1">
        <v>27050.46388082231</v>
      </c>
      <c r="Z4154" s="1">
        <v>4324</v>
      </c>
      <c r="AA4154" s="1">
        <v>45294</v>
      </c>
      <c r="AB4154" s="1">
        <v>766.86</v>
      </c>
      <c r="AC4154" s="1">
        <v>3800.4771599999999</v>
      </c>
      <c r="AD4154" s="1">
        <v>9696.5348673138124</v>
      </c>
      <c r="AE4154" s="1">
        <v>6313.6674000000003</v>
      </c>
      <c r="AF4154" s="1">
        <v>8971.6052459520015</v>
      </c>
      <c r="AG4154" s="1">
        <v>48043</v>
      </c>
      <c r="AH4154" s="1">
        <v>6993</v>
      </c>
      <c r="AI4154" s="1">
        <v>3034.8467999999998</v>
      </c>
      <c r="AJ4154" s="1">
        <v>15810</v>
      </c>
      <c r="AK4154" s="1">
        <v>4799.9208152160008</v>
      </c>
      <c r="AL4154" s="1">
        <v>266374</v>
      </c>
      <c r="AM4154" s="1">
        <v>208815.0625</v>
      </c>
      <c r="AN4154" s="1">
        <v>57558.9375</v>
      </c>
      <c r="AO4154" t="s">
        <v>16964</v>
      </c>
    </row>
    <row r="4155" spans="1:41" x14ac:dyDescent="0.25">
      <c r="A4155" s="1">
        <v>2020</v>
      </c>
      <c r="B4155" t="s">
        <v>3070</v>
      </c>
      <c r="C4155" t="s">
        <v>7097</v>
      </c>
      <c r="D4155" t="s">
        <v>7226</v>
      </c>
      <c r="E4155" t="s">
        <v>7861</v>
      </c>
      <c r="F4155" t="s">
        <v>9639</v>
      </c>
      <c r="G4155" t="s">
        <v>11806</v>
      </c>
      <c r="H4155" t="s">
        <v>12720</v>
      </c>
      <c r="I4155" s="1">
        <v>6069</v>
      </c>
      <c r="J4155" s="1">
        <v>17106.05356093415</v>
      </c>
      <c r="K4155" s="1">
        <v>873.22199999999998</v>
      </c>
      <c r="L4155" s="1">
        <v>1500</v>
      </c>
      <c r="M4155" s="1">
        <v>5100</v>
      </c>
      <c r="N4155" s="1">
        <v>4049.99</v>
      </c>
      <c r="O4155" s="1">
        <v>5806</v>
      </c>
      <c r="P4155" s="1">
        <v>4679.2529600000007</v>
      </c>
      <c r="Q4155" s="1">
        <v>2603.9339915621708</v>
      </c>
      <c r="R4155" s="1">
        <v>3587.0965099999999</v>
      </c>
      <c r="S4155" s="1">
        <v>6414.2891879999988</v>
      </c>
      <c r="T4155" s="1">
        <v>7456.3636363636369</v>
      </c>
      <c r="U4155" s="1">
        <v>752</v>
      </c>
      <c r="V4155" s="1">
        <v>6212</v>
      </c>
      <c r="W4155" s="1">
        <v>2577</v>
      </c>
      <c r="X4155" s="1">
        <v>11959</v>
      </c>
      <c r="Y4155" s="1">
        <v>28195</v>
      </c>
      <c r="Z4155" s="1">
        <v>5083.3510000000006</v>
      </c>
      <c r="AA4155" s="1">
        <v>44227</v>
      </c>
      <c r="AB4155" s="1">
        <v>1717</v>
      </c>
      <c r="AC4155" s="1">
        <v>3793.6982499999999</v>
      </c>
      <c r="AD4155" s="1">
        <v>10338.941000000001</v>
      </c>
      <c r="AE4155" s="1">
        <v>6401</v>
      </c>
      <c r="AF4155" s="1">
        <v>11126.085999999999</v>
      </c>
      <c r="AG4155" s="1">
        <v>51724</v>
      </c>
      <c r="AH4155" s="1">
        <v>8231.3324085082349</v>
      </c>
      <c r="AI4155" s="1">
        <v>3542</v>
      </c>
      <c r="AJ4155" s="1">
        <v>15429.80557189034</v>
      </c>
      <c r="AK4155" s="1">
        <v>4829</v>
      </c>
      <c r="AL4155" s="1">
        <v>281383.4375</v>
      </c>
      <c r="AM4155" s="1">
        <v>212539.28125</v>
      </c>
      <c r="AN4155" s="1">
        <v>68844.1484375</v>
      </c>
      <c r="AO4155" t="s">
        <v>16965</v>
      </c>
    </row>
    <row r="4156" spans="1:41" x14ac:dyDescent="0.25">
      <c r="A4156" s="1">
        <v>2020</v>
      </c>
      <c r="B4156" t="s">
        <v>3071</v>
      </c>
      <c r="C4156" t="s">
        <v>7097</v>
      </c>
      <c r="D4156" t="s">
        <v>7226</v>
      </c>
      <c r="E4156" t="s">
        <v>7862</v>
      </c>
      <c r="F4156" t="s">
        <v>9640</v>
      </c>
      <c r="G4156" t="s">
        <v>11807</v>
      </c>
      <c r="H4156" t="s">
        <v>12720</v>
      </c>
      <c r="I4156" s="1">
        <v>19547.961372941692</v>
      </c>
      <c r="J4156" s="1">
        <v>6403.2266322656988</v>
      </c>
      <c r="K4156" s="1">
        <v>1995.024176690282</v>
      </c>
      <c r="L4156" s="1">
        <v>2851.2251712577404</v>
      </c>
      <c r="M4156" s="1">
        <v>8901.9274852658618</v>
      </c>
      <c r="N4156" s="1">
        <v>9320.5873835042839</v>
      </c>
      <c r="O4156" s="1">
        <v>5652.4814594735772</v>
      </c>
      <c r="P4156" s="1">
        <v>2371.7665204273226</v>
      </c>
      <c r="Q4156" s="1">
        <v>3545.1038198487336</v>
      </c>
      <c r="R4156" s="1">
        <v>6070.9231945425618</v>
      </c>
      <c r="S4156" s="1">
        <v>8130.6426679508704</v>
      </c>
      <c r="T4156" s="1">
        <v>6881.1195258069256</v>
      </c>
      <c r="U4156" s="1">
        <v>1553.801183246725</v>
      </c>
      <c r="V4156" s="1">
        <v>5537.081502298508</v>
      </c>
      <c r="W4156" s="1">
        <v>3185.2924256557867</v>
      </c>
      <c r="X4156" s="1">
        <v>9523.016775753038</v>
      </c>
      <c r="Y4156" s="1">
        <v>36729.640255976512</v>
      </c>
      <c r="Z4156" s="1">
        <v>2588.7226697860751</v>
      </c>
      <c r="AA4156" s="1">
        <v>50755.460382760495</v>
      </c>
      <c r="AB4156" s="1">
        <v>1542.7026033663915</v>
      </c>
      <c r="AC4156" s="1">
        <v>8542.9809222005315</v>
      </c>
      <c r="AD4156" s="1">
        <v>5380.9278129561762</v>
      </c>
      <c r="AE4156" s="1">
        <v>9533.6801172066916</v>
      </c>
      <c r="AF4156" s="1">
        <v>32285.920855843764</v>
      </c>
      <c r="AG4156" s="1">
        <v>78452.534604014247</v>
      </c>
      <c r="AH4156" s="1">
        <v>19101.297828983948</v>
      </c>
      <c r="AI4156" s="1">
        <v>3469.4160705923305</v>
      </c>
      <c r="AJ4156" s="1">
        <v>17403.214648986861</v>
      </c>
      <c r="AK4156" s="1">
        <v>4374.5599034503157</v>
      </c>
      <c r="AL4156" s="1">
        <v>371632.25</v>
      </c>
      <c r="AM4156" s="1">
        <v>293493.84375</v>
      </c>
      <c r="AN4156" s="1">
        <v>78138.4140625</v>
      </c>
      <c r="AO4156" t="s">
        <v>16966</v>
      </c>
    </row>
    <row r="4157" spans="1:41" x14ac:dyDescent="0.25">
      <c r="A4157" s="1">
        <v>2020</v>
      </c>
      <c r="B4157" t="s">
        <v>3072</v>
      </c>
      <c r="C4157" t="s">
        <v>7097</v>
      </c>
      <c r="D4157" t="s">
        <v>7226</v>
      </c>
      <c r="E4157" t="s">
        <v>7862</v>
      </c>
      <c r="F4157" t="s">
        <v>9640</v>
      </c>
      <c r="G4157" t="s">
        <v>11807</v>
      </c>
      <c r="H4157" t="s">
        <v>12720</v>
      </c>
      <c r="I4157" s="1">
        <v>10653.494700446417</v>
      </c>
      <c r="J4157" s="1">
        <v>10900.051717516366</v>
      </c>
      <c r="K4157" s="1">
        <v>2011.8778226386269</v>
      </c>
      <c r="L4157" s="1">
        <v>1511.8538993875836</v>
      </c>
      <c r="M4157" s="1">
        <v>7101.6501527180453</v>
      </c>
      <c r="N4157" s="1">
        <v>7469.617920644625</v>
      </c>
      <c r="O4157" s="1">
        <v>7340.708209787218</v>
      </c>
      <c r="P4157" s="1">
        <v>2422.3107492932695</v>
      </c>
      <c r="Q4157" s="1">
        <v>3364.6309900197234</v>
      </c>
      <c r="R4157" s="1">
        <v>5796.9014941704936</v>
      </c>
      <c r="S4157" s="1">
        <v>6896.7588607060707</v>
      </c>
      <c r="T4157" s="1">
        <v>6818.6873884120641</v>
      </c>
      <c r="U4157" s="1">
        <v>1894.9691161199455</v>
      </c>
      <c r="V4157" s="1">
        <v>6044.0397883842679</v>
      </c>
      <c r="W4157" s="1">
        <v>3000.7031124713112</v>
      </c>
      <c r="X4157" s="1">
        <v>9103.159289193125</v>
      </c>
      <c r="Y4157" s="1">
        <v>33973.830458361947</v>
      </c>
      <c r="Z4157" s="1">
        <v>3948.1317796510511</v>
      </c>
      <c r="AA4157" s="1">
        <v>37364.20092028135</v>
      </c>
      <c r="AB4157" s="1">
        <v>1553.7664704742244</v>
      </c>
      <c r="AC4157" s="1">
        <v>7169.6821162745873</v>
      </c>
      <c r="AD4157" s="1">
        <v>5374.4670431942959</v>
      </c>
      <c r="AE4157" s="1">
        <v>9076.8814410017167</v>
      </c>
      <c r="AF4157" s="1">
        <v>30344.334254975751</v>
      </c>
      <c r="AG4157" s="1">
        <v>83022.549133137843</v>
      </c>
      <c r="AH4157" s="1">
        <v>16491.926199703095</v>
      </c>
      <c r="AI4157" s="1">
        <v>3127.653657832288</v>
      </c>
      <c r="AJ4157" s="1">
        <v>21914.953815094177</v>
      </c>
      <c r="AK4157" s="1">
        <v>4439.8859791191617</v>
      </c>
      <c r="AL4157" s="1">
        <v>350133.6875</v>
      </c>
      <c r="AM4157" s="1">
        <v>276872.4375</v>
      </c>
      <c r="AN4157" s="1">
        <v>73261.25</v>
      </c>
      <c r="AO4157" t="s">
        <v>16967</v>
      </c>
    </row>
    <row r="4158" spans="1:41" x14ac:dyDescent="0.25">
      <c r="A4158" s="1">
        <v>2020</v>
      </c>
      <c r="B4158" t="s">
        <v>3073</v>
      </c>
      <c r="C4158" t="s">
        <v>7097</v>
      </c>
      <c r="D4158" t="s">
        <v>7226</v>
      </c>
      <c r="E4158" t="s">
        <v>7862</v>
      </c>
      <c r="F4158" t="s">
        <v>9640</v>
      </c>
      <c r="G4158" t="s">
        <v>11807</v>
      </c>
      <c r="H4158" t="s">
        <v>12720</v>
      </c>
      <c r="I4158" s="1">
        <v>11955.215024873853</v>
      </c>
      <c r="J4158" s="1">
        <v>981.89572608034803</v>
      </c>
      <c r="K4158" s="1">
        <v>0</v>
      </c>
      <c r="L4158" s="1">
        <v>1540.6251496546417</v>
      </c>
      <c r="M4158" s="1">
        <v>7383.1716086594179</v>
      </c>
      <c r="N4158" s="1">
        <v>7176.2680676405944</v>
      </c>
      <c r="O4158" s="1">
        <v>5874.2880039400861</v>
      </c>
      <c r="P4158" s="1">
        <v>2485.4947497764724</v>
      </c>
      <c r="Q4158" s="1">
        <v>4580.4631515115807</v>
      </c>
      <c r="R4158" s="1">
        <v>6602.0684073038456</v>
      </c>
      <c r="S4158" s="1">
        <v>13309.129540049635</v>
      </c>
      <c r="T4158" s="1">
        <v>6640.8956879912166</v>
      </c>
      <c r="U4158" s="1">
        <v>1907.1652203252243</v>
      </c>
      <c r="V4158" s="1">
        <v>6386.8785802001285</v>
      </c>
      <c r="W4158" s="1">
        <v>2192.7485762235151</v>
      </c>
      <c r="X4158" s="1">
        <v>9918.5425947688673</v>
      </c>
      <c r="Y4158" s="1">
        <v>40437.701016070016</v>
      </c>
      <c r="Z4158" s="1">
        <v>3228.6886708086213</v>
      </c>
      <c r="AA4158" s="1">
        <v>44404.996563387598</v>
      </c>
      <c r="AB4158" s="1">
        <v>1583.3353355587979</v>
      </c>
      <c r="AC4158" s="1">
        <v>7660.148372822543</v>
      </c>
      <c r="AD4158" s="1">
        <v>6270.7315497468953</v>
      </c>
      <c r="AE4158" s="1">
        <v>9613.3006154713166</v>
      </c>
      <c r="AF4158" s="1">
        <v>30013.174221659407</v>
      </c>
      <c r="AG4158" s="1">
        <v>81150.967930303319</v>
      </c>
      <c r="AH4158" s="1">
        <v>16312.647363182276</v>
      </c>
      <c r="AI4158" s="1">
        <v>3187.1742941679972</v>
      </c>
      <c r="AJ4158" s="1">
        <v>24301.821560149394</v>
      </c>
      <c r="AK4158" s="1">
        <v>3786.3357233075135</v>
      </c>
      <c r="AL4158" s="1">
        <v>360885.875</v>
      </c>
      <c r="AM4158" s="1">
        <v>284426.84375</v>
      </c>
      <c r="AN4158" s="1">
        <v>76459</v>
      </c>
      <c r="AO4158" t="s">
        <v>16968</v>
      </c>
    </row>
    <row r="4159" spans="1:41" x14ac:dyDescent="0.25">
      <c r="A4159" s="1">
        <v>2020</v>
      </c>
      <c r="B4159" t="s">
        <v>3074</v>
      </c>
      <c r="C4159" t="s">
        <v>7097</v>
      </c>
      <c r="D4159" t="s">
        <v>7226</v>
      </c>
      <c r="E4159" t="s">
        <v>7862</v>
      </c>
      <c r="F4159" t="s">
        <v>9640</v>
      </c>
      <c r="G4159" t="s">
        <v>11807</v>
      </c>
      <c r="H4159" t="s">
        <v>12720</v>
      </c>
      <c r="I4159" s="1">
        <v>10899.739251590887</v>
      </c>
      <c r="J4159" s="1">
        <v>9786.5040580690329</v>
      </c>
      <c r="K4159" s="1">
        <v>2017.338354422375</v>
      </c>
      <c r="L4159" s="1">
        <v>2353.168854697753</v>
      </c>
      <c r="M4159" s="1">
        <v>9359.9952263771938</v>
      </c>
      <c r="N4159" s="1">
        <v>9451.676685149745</v>
      </c>
      <c r="O4159" s="1">
        <v>5874.0784675335435</v>
      </c>
      <c r="P4159" s="1">
        <v>6994.6801253760686</v>
      </c>
      <c r="Q4159" s="1">
        <v>3753.0859317018767</v>
      </c>
      <c r="R4159" s="1">
        <v>6426.1710950794777</v>
      </c>
      <c r="S4159" s="1">
        <v>7993.1304020359867</v>
      </c>
      <c r="T4159" s="1">
        <v>7425.3123953339764</v>
      </c>
      <c r="U4159" s="1">
        <v>1528.7407872746421</v>
      </c>
      <c r="V4159" s="1">
        <v>5485.9955109055736</v>
      </c>
      <c r="W4159" s="1">
        <v>4018.4043551219165</v>
      </c>
      <c r="X4159" s="1">
        <v>9608.1358480211256</v>
      </c>
      <c r="Y4159" s="1">
        <v>36157.995492160873</v>
      </c>
      <c r="Z4159" s="1">
        <v>2642.5376465747386</v>
      </c>
      <c r="AA4159" s="1">
        <v>55455.072058387646</v>
      </c>
      <c r="AB4159" s="1">
        <v>1517.8212102226805</v>
      </c>
      <c r="AC4159" s="1">
        <v>8973.113031363393</v>
      </c>
      <c r="AD4159" s="1">
        <v>6610.840798266845</v>
      </c>
      <c r="AE4159" s="1">
        <v>10331.039201005178</v>
      </c>
      <c r="AF4159" s="1">
        <v>31463.66931752253</v>
      </c>
      <c r="AG4159" s="1">
        <v>79366.761886773442</v>
      </c>
      <c r="AH4159" s="1">
        <v>16321.491819567198</v>
      </c>
      <c r="AI4159" s="1">
        <v>3600.1845540317822</v>
      </c>
      <c r="AJ4159" s="1">
        <v>17501.855062986433</v>
      </c>
      <c r="AK4159" s="1">
        <v>4154.0625432432107</v>
      </c>
      <c r="AL4159" s="1">
        <v>377072.625</v>
      </c>
      <c r="AM4159" s="1">
        <v>298571.8125</v>
      </c>
      <c r="AN4159" s="1">
        <v>78500.796875</v>
      </c>
      <c r="AO4159" t="s">
        <v>16969</v>
      </c>
    </row>
    <row r="4160" spans="1:41" x14ac:dyDescent="0.25">
      <c r="A4160" s="1">
        <v>2020</v>
      </c>
      <c r="B4160" t="s">
        <v>3075</v>
      </c>
      <c r="C4160" t="s">
        <v>7097</v>
      </c>
      <c r="D4160" t="s">
        <v>7226</v>
      </c>
      <c r="E4160" t="s">
        <v>7862</v>
      </c>
      <c r="F4160" t="s">
        <v>9640</v>
      </c>
      <c r="G4160" t="s">
        <v>11807</v>
      </c>
      <c r="H4160" t="s">
        <v>12720</v>
      </c>
      <c r="I4160" s="1">
        <v>14269.11262656902</v>
      </c>
      <c r="J4160" s="1">
        <v>27119.099651973982</v>
      </c>
      <c r="K4160" s="1">
        <v>1898.6957311238418</v>
      </c>
      <c r="L4160" s="1">
        <v>2598.2347419505563</v>
      </c>
      <c r="M4160" s="1">
        <v>10602.668404510589</v>
      </c>
      <c r="N4160" s="1">
        <v>10867.129721899762</v>
      </c>
      <c r="O4160" s="1">
        <v>5451.0634323794038</v>
      </c>
      <c r="P4160" s="1">
        <v>8760.6483545688734</v>
      </c>
      <c r="Q4160" s="1">
        <v>3426.433171722038</v>
      </c>
      <c r="R4160" s="1">
        <v>6503.7297164835536</v>
      </c>
      <c r="S4160" s="1">
        <v>13463.298273200657</v>
      </c>
      <c r="T4160" s="1">
        <v>8626.3459623408144</v>
      </c>
      <c r="U4160" s="1">
        <v>1585.8013236159459</v>
      </c>
      <c r="V4160" s="1">
        <v>5391.7245002942163</v>
      </c>
      <c r="W4160" s="1">
        <v>2351.3249593158912</v>
      </c>
      <c r="X4160" s="1">
        <v>15410.682960507535</v>
      </c>
      <c r="Y4160" s="1">
        <v>39520.028556094068</v>
      </c>
      <c r="Z4160" s="1">
        <v>3714.7886725982826</v>
      </c>
      <c r="AA4160" s="1">
        <v>52609.346321705816</v>
      </c>
      <c r="AB4160" s="1">
        <v>1943.2523060075532</v>
      </c>
      <c r="AC4160" s="1">
        <v>8891.0905793116763</v>
      </c>
      <c r="AD4160" s="1">
        <v>6792.4449932465568</v>
      </c>
      <c r="AE4160" s="1">
        <v>11500.177245119499</v>
      </c>
      <c r="AF4160" s="1">
        <v>28670.420941174281</v>
      </c>
      <c r="AG4160" s="1">
        <v>79750.826695672033</v>
      </c>
      <c r="AH4160" s="1">
        <v>17022.311667244263</v>
      </c>
      <c r="AI4160" s="1">
        <v>4904.1035069738737</v>
      </c>
      <c r="AJ4160" s="1">
        <v>18095.697709743916</v>
      </c>
      <c r="AK4160" s="1">
        <v>4131.348204000109</v>
      </c>
      <c r="AL4160" s="1">
        <v>415871.75</v>
      </c>
      <c r="AM4160" s="1">
        <v>323274.28125</v>
      </c>
      <c r="AN4160" s="1">
        <v>92597.546875</v>
      </c>
      <c r="AO4160" t="s">
        <v>16970</v>
      </c>
    </row>
    <row r="4161" spans="1:41" x14ac:dyDescent="0.25">
      <c r="A4161" s="1">
        <v>2020</v>
      </c>
      <c r="B4161" t="s">
        <v>3076</v>
      </c>
      <c r="C4161" t="s">
        <v>7097</v>
      </c>
      <c r="D4161" t="s">
        <v>7226</v>
      </c>
      <c r="E4161" t="s">
        <v>7862</v>
      </c>
      <c r="F4161" t="s">
        <v>9640</v>
      </c>
      <c r="G4161" t="s">
        <v>11807</v>
      </c>
      <c r="H4161" t="s">
        <v>12720</v>
      </c>
      <c r="I4161" s="1">
        <v>14251.803157270751</v>
      </c>
      <c r="J4161" s="1">
        <v>30689.345658698618</v>
      </c>
      <c r="K4161" s="1">
        <v>1859.2399822611953</v>
      </c>
      <c r="L4161" s="1">
        <v>2458.2539517438904</v>
      </c>
      <c r="M4161" s="1">
        <v>11647.616949229036</v>
      </c>
      <c r="N4161" s="1">
        <v>8922.5513804037491</v>
      </c>
      <c r="O4161" s="1">
        <v>6179.0185750006922</v>
      </c>
      <c r="P4161" s="1">
        <v>7825.9475599550351</v>
      </c>
      <c r="Q4161" s="1">
        <v>3108.2162609120983</v>
      </c>
      <c r="R4161" s="1">
        <v>6116.9061151924934</v>
      </c>
      <c r="S4161" s="1">
        <v>12418.734778439504</v>
      </c>
      <c r="T4161" s="1">
        <v>8590.3698138605796</v>
      </c>
      <c r="U4161" s="1">
        <v>1480.0105067495108</v>
      </c>
      <c r="V4161" s="1">
        <v>5062.1822117392703</v>
      </c>
      <c r="W4161" s="1">
        <v>2171.9634709440875</v>
      </c>
      <c r="X4161" s="1">
        <v>16029.232043367054</v>
      </c>
      <c r="Y4161" s="1">
        <v>38698.784637864519</v>
      </c>
      <c r="Z4161" s="1">
        <v>3260.6978438657998</v>
      </c>
      <c r="AA4161" s="1">
        <v>52498.390463271266</v>
      </c>
      <c r="AB4161" s="1">
        <v>1986.0264024953108</v>
      </c>
      <c r="AC4161" s="1">
        <v>8706.3297293967062</v>
      </c>
      <c r="AD4161" s="1">
        <v>6398.7831904983886</v>
      </c>
      <c r="AE4161" s="1">
        <v>10352.992157262128</v>
      </c>
      <c r="AF4161" s="1">
        <v>22019.14451445013</v>
      </c>
      <c r="AG4161" s="1">
        <v>76286.802675311425</v>
      </c>
      <c r="AH4161" s="1">
        <v>18862.799664286656</v>
      </c>
      <c r="AI4161" s="1">
        <v>4802.1940365959863</v>
      </c>
      <c r="AJ4161" s="1">
        <v>17325.613282042475</v>
      </c>
      <c r="AK4161" s="1">
        <v>4045.4969354007476</v>
      </c>
      <c r="AL4161" s="1">
        <v>404055.46875</v>
      </c>
      <c r="AM4161" s="1">
        <v>309063.96875</v>
      </c>
      <c r="AN4161" s="1">
        <v>94991.4765625</v>
      </c>
      <c r="AO4161" t="s">
        <v>16971</v>
      </c>
    </row>
    <row r="4162" spans="1:41" x14ac:dyDescent="0.25">
      <c r="A4162" s="1">
        <v>2020</v>
      </c>
      <c r="B4162" t="s">
        <v>3077</v>
      </c>
      <c r="C4162" t="s">
        <v>7097</v>
      </c>
      <c r="D4162" t="s">
        <v>7226</v>
      </c>
      <c r="E4162" t="s">
        <v>7862</v>
      </c>
      <c r="F4162" t="s">
        <v>9640</v>
      </c>
      <c r="G4162" t="s">
        <v>11807</v>
      </c>
      <c r="H4162" t="s">
        <v>12720</v>
      </c>
      <c r="I4162" s="1">
        <v>9523.7985312518376</v>
      </c>
      <c r="J4162" s="1">
        <v>7701.480740301582</v>
      </c>
      <c r="K4162" s="1">
        <v>1820.2327342374438</v>
      </c>
      <c r="L4162" s="1">
        <v>2393.2244570445046</v>
      </c>
      <c r="M4162" s="1">
        <v>7258.2503831415706</v>
      </c>
      <c r="N4162" s="1">
        <v>8420.7398138978024</v>
      </c>
      <c r="O4162" s="1">
        <v>5148.3517690791105</v>
      </c>
      <c r="P4162" s="1">
        <v>2918.9968816089599</v>
      </c>
      <c r="Q4162" s="1">
        <v>5075.0767580887605</v>
      </c>
      <c r="R4162" s="1">
        <v>6030.7842530530597</v>
      </c>
      <c r="S4162" s="1">
        <v>9723.2814486638526</v>
      </c>
      <c r="T4162" s="1">
        <v>6046.4139300223778</v>
      </c>
      <c r="U4162" s="1">
        <v>1446.123884645905</v>
      </c>
      <c r="V4162" s="1">
        <v>5607.2826694825035</v>
      </c>
      <c r="W4162" s="1">
        <v>3198.7480145924837</v>
      </c>
      <c r="X4162" s="1">
        <v>9071.9614423613184</v>
      </c>
      <c r="Y4162" s="1">
        <v>34387.098430042475</v>
      </c>
      <c r="Z4162" s="1">
        <v>2920.4637940120615</v>
      </c>
      <c r="AA4162" s="1">
        <v>42669.463380588873</v>
      </c>
      <c r="AB4162" s="1">
        <v>1549.2194217015863</v>
      </c>
      <c r="AC4162" s="1">
        <v>7691.4843375270839</v>
      </c>
      <c r="AD4162" s="1">
        <v>5833.1622048056342</v>
      </c>
      <c r="AE4162" s="1">
        <v>8819.2776296471184</v>
      </c>
      <c r="AF4162" s="1">
        <v>31329.897801461575</v>
      </c>
      <c r="AG4162" s="1">
        <v>76495.750307745111</v>
      </c>
      <c r="AH4162" s="1">
        <v>13195.186293632254</v>
      </c>
      <c r="AI4162" s="1">
        <v>3140.7916045719926</v>
      </c>
      <c r="AJ4162" s="1">
        <v>17657.016731510172</v>
      </c>
      <c r="AK4162" s="1">
        <v>4335.0032634178451</v>
      </c>
      <c r="AL4162" s="1">
        <v>341408.5625</v>
      </c>
      <c r="AM4162" s="1">
        <v>271087.96875</v>
      </c>
      <c r="AN4162" s="1">
        <v>70320.6015625</v>
      </c>
      <c r="AO4162" t="s">
        <v>16972</v>
      </c>
    </row>
    <row r="4163" spans="1:41" x14ac:dyDescent="0.25">
      <c r="A4163" s="1">
        <v>2020</v>
      </c>
      <c r="B4163" t="s">
        <v>3078</v>
      </c>
      <c r="C4163" t="s">
        <v>7097</v>
      </c>
      <c r="D4163" t="s">
        <v>7226</v>
      </c>
      <c r="E4163" t="s">
        <v>7862</v>
      </c>
      <c r="F4163" t="s">
        <v>9640</v>
      </c>
      <c r="G4163" t="s">
        <v>11807</v>
      </c>
      <c r="H4163" t="s">
        <v>12720</v>
      </c>
      <c r="I4163" s="1">
        <v>12465.631304765935</v>
      </c>
      <c r="J4163" s="1">
        <v>27865.901592140835</v>
      </c>
      <c r="K4163" s="1">
        <v>1918.073864991316</v>
      </c>
      <c r="L4163" s="1">
        <v>2004.1961257570849</v>
      </c>
      <c r="M4163" s="1">
        <v>9989.8136805586091</v>
      </c>
      <c r="N4163" s="1">
        <v>9146.055603971341</v>
      </c>
      <c r="O4163" s="1">
        <v>6003.501844231856</v>
      </c>
      <c r="P4163" s="1">
        <v>8212.1087017250047</v>
      </c>
      <c r="Q4163" s="1">
        <v>3823.0509337370081</v>
      </c>
      <c r="R4163" s="1">
        <v>6247.1897246188801</v>
      </c>
      <c r="S4163" s="1">
        <v>11612.235921428364</v>
      </c>
      <c r="T4163" s="1">
        <v>8492.3564650723947</v>
      </c>
      <c r="U4163" s="1">
        <v>1486.162381387669</v>
      </c>
      <c r="V4163" s="1">
        <v>4853.3817197888729</v>
      </c>
      <c r="W4163" s="1">
        <v>3585.0695126214737</v>
      </c>
      <c r="X4163" s="1">
        <v>14841.82600786749</v>
      </c>
      <c r="Y4163" s="1">
        <v>35604.204479816013</v>
      </c>
      <c r="Z4163" s="1">
        <v>3728.9066771595212</v>
      </c>
      <c r="AA4163" s="1">
        <v>52657.917806239515</v>
      </c>
      <c r="AB4163" s="1">
        <v>785.54297301919644</v>
      </c>
      <c r="AC4163" s="1">
        <v>8987.9302164477958</v>
      </c>
      <c r="AD4163" s="1">
        <v>7464.5499160849613</v>
      </c>
      <c r="AE4163" s="1">
        <v>10367.044154737125</v>
      </c>
      <c r="AF4163" s="1">
        <v>30678.637730074024</v>
      </c>
      <c r="AG4163" s="1">
        <v>81252.743568696402</v>
      </c>
      <c r="AH4163" s="1">
        <v>16549.47966130983</v>
      </c>
      <c r="AI4163" s="1">
        <v>4236.6243315129905</v>
      </c>
      <c r="AJ4163" s="1">
        <v>17643.932100746031</v>
      </c>
      <c r="AK4163" s="1">
        <v>3997.7768059328296</v>
      </c>
      <c r="AL4163" s="1">
        <v>406501.875</v>
      </c>
      <c r="AM4163" s="1">
        <v>317025</v>
      </c>
      <c r="AN4163" s="1">
        <v>89476.84375</v>
      </c>
      <c r="AO4163" t="s">
        <v>16973</v>
      </c>
    </row>
    <row r="4164" spans="1:41" x14ac:dyDescent="0.25">
      <c r="A4164" s="1">
        <v>2020</v>
      </c>
      <c r="B4164" t="s">
        <v>3079</v>
      </c>
      <c r="C4164" t="s">
        <v>7097</v>
      </c>
      <c r="D4164" t="s">
        <v>7226</v>
      </c>
      <c r="E4164" t="s">
        <v>7862</v>
      </c>
      <c r="F4164" t="s">
        <v>9640</v>
      </c>
      <c r="G4164" t="s">
        <v>11808</v>
      </c>
      <c r="H4164" t="s">
        <v>12720</v>
      </c>
      <c r="I4164" s="1">
        <v>9620</v>
      </c>
      <c r="J4164" s="1">
        <v>7570.9749273681973</v>
      </c>
      <c r="K4164" s="1">
        <v>1797.7733907593281</v>
      </c>
      <c r="L4164" s="1">
        <v>2353.6152942328399</v>
      </c>
      <c r="M4164" s="1">
        <v>7163.5203382837208</v>
      </c>
      <c r="N4164" s="1">
        <v>8178.1072754731194</v>
      </c>
      <c r="O4164" s="1">
        <v>5053.5861957721681</v>
      </c>
      <c r="P4164" s="1">
        <v>2619</v>
      </c>
      <c r="Q4164" s="1">
        <v>4985.6175803591013</v>
      </c>
      <c r="R4164" s="1">
        <v>6110.2716515938901</v>
      </c>
      <c r="S4164" s="1">
        <v>9443</v>
      </c>
      <c r="T4164" s="1">
        <v>5844.2657210727302</v>
      </c>
      <c r="U4164" s="1">
        <v>1432.544842152</v>
      </c>
      <c r="V4164" s="1">
        <v>5544</v>
      </c>
      <c r="W4164" s="1">
        <v>3112.6716272623289</v>
      </c>
      <c r="X4164" s="1">
        <v>8810.5648095360011</v>
      </c>
      <c r="Y4164" s="1">
        <v>33802</v>
      </c>
      <c r="Z4164" s="1">
        <v>2869.7865044793489</v>
      </c>
      <c r="AA4164" s="1">
        <v>42388.399032418303</v>
      </c>
      <c r="AB4164" s="1">
        <v>1390</v>
      </c>
      <c r="AC4164" s="1">
        <v>7587.7297432821761</v>
      </c>
      <c r="AD4164" s="1">
        <v>5730.340135449931</v>
      </c>
      <c r="AE4164" s="1">
        <v>8791</v>
      </c>
      <c r="AF4164" s="1">
        <v>30612.063330168159</v>
      </c>
      <c r="AG4164" s="1">
        <v>78789.230732387368</v>
      </c>
      <c r="AH4164" s="1">
        <v>13071.284048950019</v>
      </c>
      <c r="AI4164" s="1">
        <v>3050.2938268799999</v>
      </c>
      <c r="AJ4164" s="1">
        <v>17539.049214060411</v>
      </c>
      <c r="AK4164" s="1">
        <v>4275.1602630115622</v>
      </c>
      <c r="AL4164" s="1">
        <v>339535.84375</v>
      </c>
      <c r="AM4164" s="1">
        <v>270793.40625</v>
      </c>
      <c r="AN4164" s="1">
        <v>68742.4609375</v>
      </c>
      <c r="AO4164" t="s">
        <v>16974</v>
      </c>
    </row>
    <row r="4165" spans="1:41" x14ac:dyDescent="0.25">
      <c r="A4165" s="1">
        <v>2020</v>
      </c>
      <c r="B4165" t="s">
        <v>3080</v>
      </c>
      <c r="C4165" t="s">
        <v>7097</v>
      </c>
      <c r="D4165" t="s">
        <v>7226</v>
      </c>
      <c r="E4165" t="s">
        <v>7862</v>
      </c>
      <c r="F4165" t="s">
        <v>9640</v>
      </c>
      <c r="G4165" t="s">
        <v>11808</v>
      </c>
      <c r="H4165" t="s">
        <v>12720</v>
      </c>
      <c r="I4165" s="1">
        <v>19339.091513319388</v>
      </c>
      <c r="J4165" s="1">
        <v>6254.0412775470204</v>
      </c>
      <c r="K4165" s="1">
        <v>2273.9486653129679</v>
      </c>
      <c r="L4165" s="1">
        <v>2767.1370022800002</v>
      </c>
      <c r="M4165" s="1">
        <v>8511.7166021603971</v>
      </c>
      <c r="N4165" s="1">
        <v>9117.011566000001</v>
      </c>
      <c r="O4165" s="1">
        <v>5406.4345859442074</v>
      </c>
      <c r="P4165" s="1">
        <v>2468</v>
      </c>
      <c r="Q4165" s="1">
        <v>3389.0418354554349</v>
      </c>
      <c r="R4165" s="1">
        <v>5708.5900497499988</v>
      </c>
      <c r="S4165" s="1">
        <v>7721</v>
      </c>
      <c r="T4165" s="1">
        <v>6347.6844609999998</v>
      </c>
      <c r="U4165" s="1">
        <v>1442.4213999999999</v>
      </c>
      <c r="V4165" s="1">
        <v>122</v>
      </c>
      <c r="W4165" s="1">
        <v>3054.6335890699988</v>
      </c>
      <c r="X4165" s="1">
        <v>9287.6924160000017</v>
      </c>
      <c r="Y4165" s="1">
        <v>35473</v>
      </c>
      <c r="Z4165" s="1">
        <v>2477.6718288172988</v>
      </c>
      <c r="AA4165" s="1">
        <v>49410.425180987957</v>
      </c>
      <c r="AB4165" s="1">
        <v>1390</v>
      </c>
      <c r="AC4165" s="1">
        <v>8170.87273</v>
      </c>
      <c r="AD4165" s="1">
        <v>5150.0971543478354</v>
      </c>
      <c r="AE4165" s="1">
        <v>9115.7767199999998</v>
      </c>
      <c r="AF4165" s="1">
        <v>31333.746332450879</v>
      </c>
      <c r="AG4165" s="1">
        <v>76814.159814249404</v>
      </c>
      <c r="AH4165" s="1">
        <v>18629.283467578789</v>
      </c>
      <c r="AI4165" s="1">
        <v>3317.3362080000002</v>
      </c>
      <c r="AJ4165" s="1">
        <v>16973.161815798008</v>
      </c>
      <c r="AK4165" s="1">
        <v>4074.7527319957571</v>
      </c>
      <c r="AL4165" s="1">
        <v>355540.75</v>
      </c>
      <c r="AM4165" s="1">
        <v>280376.15625</v>
      </c>
      <c r="AN4165" s="1">
        <v>75164.578125</v>
      </c>
      <c r="AO4165" t="s">
        <v>16975</v>
      </c>
    </row>
    <row r="4166" spans="1:41" x14ac:dyDescent="0.25">
      <c r="A4166" s="1">
        <v>2020</v>
      </c>
      <c r="B4166" t="s">
        <v>3081</v>
      </c>
      <c r="C4166" t="s">
        <v>7097</v>
      </c>
      <c r="D4166" t="s">
        <v>7226</v>
      </c>
      <c r="E4166" t="s">
        <v>7862</v>
      </c>
      <c r="F4166" t="s">
        <v>9640</v>
      </c>
      <c r="G4166" t="s">
        <v>11808</v>
      </c>
      <c r="H4166" t="s">
        <v>12720</v>
      </c>
      <c r="I4166" s="1">
        <v>12217.33248039576</v>
      </c>
      <c r="J4166" s="1">
        <v>27511.766375554289</v>
      </c>
      <c r="K4166" s="1">
        <v>1836.6841681999999</v>
      </c>
      <c r="L4166" s="1">
        <v>1967.5502380800001</v>
      </c>
      <c r="M4166" s="1">
        <v>9598.8528000000006</v>
      </c>
      <c r="N4166" s="1">
        <v>8779.5001999999986</v>
      </c>
      <c r="O4166" s="1">
        <v>5768.5490770922706</v>
      </c>
      <c r="P4166" s="1">
        <v>7898.4560000000001</v>
      </c>
      <c r="Q4166" s="1">
        <v>3677.0335954683319</v>
      </c>
      <c r="R4166" s="1">
        <v>5973.2749999999996</v>
      </c>
      <c r="S4166" s="1">
        <v>11103.084999999999</v>
      </c>
      <c r="T4166" s="1">
        <v>8326.7824374427255</v>
      </c>
      <c r="U4166" s="1">
        <v>1414</v>
      </c>
      <c r="V4166" s="1">
        <v>4684</v>
      </c>
      <c r="W4166" s="1">
        <v>3444.7644</v>
      </c>
      <c r="X4166" s="1">
        <v>14666.43615</v>
      </c>
      <c r="Y4166" s="1">
        <v>34883</v>
      </c>
      <c r="Z4166" s="1">
        <v>3579.4596419999989</v>
      </c>
      <c r="AA4166" s="1">
        <v>52336</v>
      </c>
      <c r="AB4166" s="1">
        <v>762</v>
      </c>
      <c r="AC4166" s="1">
        <v>8636.1790002404014</v>
      </c>
      <c r="AD4166" s="1">
        <v>7179.4494219999997</v>
      </c>
      <c r="AE4166" s="1">
        <v>9961.32</v>
      </c>
      <c r="AF4166" s="1">
        <v>30117.691673999991</v>
      </c>
      <c r="AG4166" s="1">
        <v>81900</v>
      </c>
      <c r="AH4166" s="1">
        <v>16299.4424375</v>
      </c>
      <c r="AI4166" s="1">
        <v>4070.82</v>
      </c>
      <c r="AJ4166" s="1">
        <v>17638.338167999998</v>
      </c>
      <c r="AK4166" s="1">
        <v>3806</v>
      </c>
      <c r="AL4166" s="1">
        <v>400037.75</v>
      </c>
      <c r="AM4166" s="1">
        <v>313174.90625</v>
      </c>
      <c r="AN4166" s="1">
        <v>86862.8671875</v>
      </c>
      <c r="AO4166" t="s">
        <v>16976</v>
      </c>
    </row>
    <row r="4167" spans="1:41" x14ac:dyDescent="0.25">
      <c r="A4167" s="1">
        <v>2020</v>
      </c>
      <c r="B4167" t="s">
        <v>3082</v>
      </c>
      <c r="C4167" t="s">
        <v>7097</v>
      </c>
      <c r="D4167" t="s">
        <v>7226</v>
      </c>
      <c r="E4167" t="s">
        <v>7862</v>
      </c>
      <c r="F4167" t="s">
        <v>9640</v>
      </c>
      <c r="G4167" t="s">
        <v>11808</v>
      </c>
      <c r="H4167" t="s">
        <v>12720</v>
      </c>
      <c r="I4167" s="1">
        <v>14088</v>
      </c>
      <c r="J4167" s="1">
        <v>30336.617540158499</v>
      </c>
      <c r="K4167" s="1">
        <v>1837.8707999999999</v>
      </c>
      <c r="L4167" s="1">
        <v>2430</v>
      </c>
      <c r="M4167" s="1">
        <v>11513.745016680579</v>
      </c>
      <c r="N4167" s="1">
        <v>8820</v>
      </c>
      <c r="O4167" s="1">
        <v>6108</v>
      </c>
      <c r="P4167" s="1">
        <v>7736</v>
      </c>
      <c r="Q4167" s="1">
        <v>3072.4919647371298</v>
      </c>
      <c r="R4167" s="1">
        <v>6046.6014300000006</v>
      </c>
      <c r="S4167" s="1">
        <v>12276</v>
      </c>
      <c r="T4167" s="1">
        <v>8491.636363636364</v>
      </c>
      <c r="U4167" s="1">
        <v>1463</v>
      </c>
      <c r="V4167" s="1">
        <v>5004</v>
      </c>
      <c r="W4167" s="1">
        <v>2147</v>
      </c>
      <c r="X4167" s="1">
        <v>15845</v>
      </c>
      <c r="Y4167" s="1">
        <v>38254</v>
      </c>
      <c r="Z4167" s="1">
        <v>3223.221</v>
      </c>
      <c r="AA4167" s="1">
        <v>51895</v>
      </c>
      <c r="AB4167" s="1">
        <v>1963.2</v>
      </c>
      <c r="AC4167" s="1">
        <v>8606.2634934139405</v>
      </c>
      <c r="AD4167" s="1">
        <v>6325.2387500000004</v>
      </c>
      <c r="AE4167" s="1">
        <v>10234</v>
      </c>
      <c r="AF4167" s="1">
        <v>21766.067387853149</v>
      </c>
      <c r="AG4167" s="1">
        <v>75410</v>
      </c>
      <c r="AH4167" s="1">
        <v>18646</v>
      </c>
      <c r="AI4167" s="1">
        <v>4747</v>
      </c>
      <c r="AJ4167" s="1">
        <v>17126.481275661739</v>
      </c>
      <c r="AK4167" s="1">
        <v>3999</v>
      </c>
      <c r="AL4167" s="1">
        <v>399411.4375</v>
      </c>
      <c r="AM4167" s="1">
        <v>305511.71875</v>
      </c>
      <c r="AN4167" s="1">
        <v>93899.6953125</v>
      </c>
      <c r="AO4167" t="s">
        <v>16977</v>
      </c>
    </row>
    <row r="4168" spans="1:41" x14ac:dyDescent="0.25">
      <c r="A4168" s="1">
        <v>2020</v>
      </c>
      <c r="B4168" t="s">
        <v>3083</v>
      </c>
      <c r="C4168" t="s">
        <v>7097</v>
      </c>
      <c r="D4168" t="s">
        <v>7226</v>
      </c>
      <c r="E4168" t="s">
        <v>7862</v>
      </c>
      <c r="F4168" t="s">
        <v>9640</v>
      </c>
      <c r="G4168" t="s">
        <v>11808</v>
      </c>
      <c r="H4168" t="s">
        <v>12720</v>
      </c>
      <c r="I4168" s="1">
        <v>11926.598950050249</v>
      </c>
      <c r="J4168" s="1">
        <v>900</v>
      </c>
      <c r="K4168" s="1">
        <v>0</v>
      </c>
      <c r="L4168" s="1">
        <v>1553.60310892399</v>
      </c>
      <c r="M4168" s="1">
        <v>7453.8851949999971</v>
      </c>
      <c r="N4168" s="1">
        <v>7314.3</v>
      </c>
      <c r="O4168" s="1">
        <v>6130.0524316669707</v>
      </c>
      <c r="P4168" s="1">
        <v>2619</v>
      </c>
      <c r="Q4168" s="1">
        <v>4681.6736690792441</v>
      </c>
      <c r="R4168" s="1">
        <v>6654.3372376262714</v>
      </c>
      <c r="S4168" s="1">
        <v>13549.85789839941</v>
      </c>
      <c r="T4168" s="1">
        <v>6930.0379438856789</v>
      </c>
      <c r="U4168" s="1">
        <v>1472</v>
      </c>
      <c r="V4168" s="1">
        <v>6503</v>
      </c>
      <c r="W4168" s="1">
        <v>2167.8417793775629</v>
      </c>
      <c r="X4168" s="1">
        <v>10709.034848505529</v>
      </c>
      <c r="Y4168" s="1">
        <v>41325</v>
      </c>
      <c r="Z4168" s="1">
        <v>3359.3844589438709</v>
      </c>
      <c r="AA4168" s="1">
        <v>45426.236720098022</v>
      </c>
      <c r="AB4168" s="1">
        <v>1390</v>
      </c>
      <c r="AC4168" s="1">
        <v>7966.4129896920749</v>
      </c>
      <c r="AD4168" s="1">
        <v>6358.3157278481012</v>
      </c>
      <c r="AE4168" s="1">
        <v>9823.963160674266</v>
      </c>
      <c r="AF4168" s="1">
        <v>30266</v>
      </c>
      <c r="AG4168" s="1">
        <v>82944.625433845562</v>
      </c>
      <c r="AH4168" s="1">
        <v>16332.3687723283</v>
      </c>
      <c r="AI4168" s="1">
        <v>3151.0024491006729</v>
      </c>
      <c r="AJ4168" s="1">
        <v>24930.095409033769</v>
      </c>
      <c r="AK4168" s="1">
        <v>3818</v>
      </c>
      <c r="AL4168" s="1">
        <v>367656.625</v>
      </c>
      <c r="AM4168" s="1">
        <v>289666.25</v>
      </c>
      <c r="AN4168" s="1">
        <v>77990.390625</v>
      </c>
      <c r="AO4168" t="s">
        <v>16978</v>
      </c>
    </row>
    <row r="4169" spans="1:41" x14ac:dyDescent="0.25">
      <c r="A4169" s="1">
        <v>2020</v>
      </c>
      <c r="B4169" t="s">
        <v>3084</v>
      </c>
      <c r="C4169" t="s">
        <v>7097</v>
      </c>
      <c r="D4169" t="s">
        <v>7226</v>
      </c>
      <c r="E4169" t="s">
        <v>7862</v>
      </c>
      <c r="F4169" t="s">
        <v>9640</v>
      </c>
      <c r="G4169" t="s">
        <v>11808</v>
      </c>
      <c r="H4169" t="s">
        <v>12720</v>
      </c>
      <c r="I4169" s="1">
        <v>10588.847315288989</v>
      </c>
      <c r="J4169" s="1">
        <v>8962.3471783743335</v>
      </c>
      <c r="K4169" s="1">
        <v>1920.1999254780001</v>
      </c>
      <c r="L4169" s="1">
        <v>2303.9105</v>
      </c>
      <c r="M4169" s="1">
        <v>8918.0551473587984</v>
      </c>
      <c r="N4169" s="1">
        <v>9014.236619796824</v>
      </c>
      <c r="O4169" s="1">
        <v>5585.7602932806094</v>
      </c>
      <c r="P4169" s="1">
        <v>6890.4028609233483</v>
      </c>
      <c r="Q4169" s="1">
        <v>3579.3865755000002</v>
      </c>
      <c r="R4169" s="1">
        <v>6062.8741249999994</v>
      </c>
      <c r="S4169" s="1">
        <v>7608</v>
      </c>
      <c r="T4169" s="1">
        <v>7216.2143999999989</v>
      </c>
      <c r="U4169" s="1">
        <v>1428.14</v>
      </c>
      <c r="V4169" s="1">
        <v>5275</v>
      </c>
      <c r="W4169" s="1">
        <v>3836.1828799999989</v>
      </c>
      <c r="X4169" s="1">
        <v>8634.2796000000017</v>
      </c>
      <c r="Y4169" s="1">
        <v>34468</v>
      </c>
      <c r="Z4169" s="1">
        <v>2520</v>
      </c>
      <c r="AA4169" s="1">
        <v>53624</v>
      </c>
      <c r="AB4169" s="1">
        <v>1390</v>
      </c>
      <c r="AC4169" s="1">
        <v>8549.4399200000007</v>
      </c>
      <c r="AD4169" s="1">
        <v>6304.8795675600004</v>
      </c>
      <c r="AE4169" s="1">
        <v>9843.2504606896</v>
      </c>
      <c r="AF4169" s="1">
        <v>30577.647312000008</v>
      </c>
      <c r="AG4169" s="1">
        <v>77182</v>
      </c>
      <c r="AH4169" s="1">
        <v>15630</v>
      </c>
      <c r="AI4169" s="1">
        <v>3430.1988000000001</v>
      </c>
      <c r="AJ4169" s="1">
        <v>17009</v>
      </c>
      <c r="AK4169" s="1">
        <v>3889.0290385955259</v>
      </c>
      <c r="AL4169" s="1">
        <v>362241.28125</v>
      </c>
      <c r="AM4169" s="1">
        <v>287878.5</v>
      </c>
      <c r="AN4169" s="1">
        <v>74362.8046875</v>
      </c>
      <c r="AO4169" t="s">
        <v>16979</v>
      </c>
    </row>
    <row r="4170" spans="1:41" x14ac:dyDescent="0.25">
      <c r="A4170" s="1">
        <v>2020</v>
      </c>
      <c r="B4170" t="s">
        <v>3085</v>
      </c>
      <c r="C4170" t="s">
        <v>7097</v>
      </c>
      <c r="D4170" t="s">
        <v>7226</v>
      </c>
      <c r="E4170" t="s">
        <v>7862</v>
      </c>
      <c r="F4170" t="s">
        <v>9640</v>
      </c>
      <c r="G4170" t="s">
        <v>11808</v>
      </c>
      <c r="H4170" t="s">
        <v>12720</v>
      </c>
      <c r="I4170" s="1">
        <v>10589.577659634369</v>
      </c>
      <c r="J4170" s="1">
        <v>11086.65128229967</v>
      </c>
      <c r="K4170" s="1">
        <v>2052.3198267868702</v>
      </c>
      <c r="L4170" s="1">
        <v>1520.2156199999999</v>
      </c>
      <c r="M4170" s="1">
        <v>7147.2809056842507</v>
      </c>
      <c r="N4170" s="1">
        <v>7591.7646504857157</v>
      </c>
      <c r="O4170" s="1">
        <v>7615</v>
      </c>
      <c r="P4170" s="1">
        <v>2619</v>
      </c>
      <c r="Q4170" s="1">
        <v>3583.2982239970052</v>
      </c>
      <c r="R4170" s="1">
        <v>6036.5264244816208</v>
      </c>
      <c r="S4170" s="1">
        <v>6812</v>
      </c>
      <c r="T4170" s="1">
        <v>6789.1671786696634</v>
      </c>
      <c r="U4170" s="1">
        <v>1909.1155796331041</v>
      </c>
      <c r="V4170" s="1">
        <v>6089</v>
      </c>
      <c r="W4170" s="1">
        <v>2963.8276305341769</v>
      </c>
      <c r="X4170" s="1">
        <v>9723.9909352283994</v>
      </c>
      <c r="Y4170" s="1">
        <v>34590</v>
      </c>
      <c r="Z4170" s="1">
        <v>3969.0239999999999</v>
      </c>
      <c r="AA4170" s="1">
        <v>38145.630451443772</v>
      </c>
      <c r="AB4170" s="1">
        <v>1390</v>
      </c>
      <c r="AC4170" s="1">
        <v>7546.0031291237647</v>
      </c>
      <c r="AD4170" s="1">
        <v>5723.7534421852488</v>
      </c>
      <c r="AE4170" s="1">
        <v>8965.3361247616467</v>
      </c>
      <c r="AF4170" s="1">
        <v>30510.920153300649</v>
      </c>
      <c r="AG4170" s="1">
        <v>87569</v>
      </c>
      <c r="AH4170" s="1">
        <v>18091.34336862525</v>
      </c>
      <c r="AI4170" s="1">
        <v>3089.2180873536004</v>
      </c>
      <c r="AJ4170" s="1">
        <v>24141.75086835416</v>
      </c>
      <c r="AK4170" s="1">
        <v>4535.2232292666531</v>
      </c>
      <c r="AL4170" s="1">
        <v>362395.9375</v>
      </c>
      <c r="AM4170" s="1">
        <v>286462.8125</v>
      </c>
      <c r="AN4170" s="1">
        <v>75933.1328125</v>
      </c>
      <c r="AO4170" t="s">
        <v>16980</v>
      </c>
    </row>
    <row r="4171" spans="1:41" x14ac:dyDescent="0.25">
      <c r="A4171" s="1">
        <v>2020</v>
      </c>
      <c r="B4171" t="s">
        <v>3086</v>
      </c>
      <c r="C4171" t="s">
        <v>7097</v>
      </c>
      <c r="D4171" t="s">
        <v>7226</v>
      </c>
      <c r="E4171" t="s">
        <v>7862</v>
      </c>
      <c r="F4171" t="s">
        <v>9640</v>
      </c>
      <c r="G4171" t="s">
        <v>11808</v>
      </c>
      <c r="H4171" t="s">
        <v>12720</v>
      </c>
      <c r="I4171" s="1">
        <v>14088</v>
      </c>
      <c r="J4171" s="1">
        <v>26916.07583273359</v>
      </c>
      <c r="K4171" s="1">
        <v>1837.8707999999999</v>
      </c>
      <c r="L4171" s="1">
        <v>2568.0664999999999</v>
      </c>
      <c r="M4171" s="1">
        <v>10263.01073063381</v>
      </c>
      <c r="N4171" s="1">
        <v>10519</v>
      </c>
      <c r="O4171" s="1">
        <v>5276.4380027272709</v>
      </c>
      <c r="P4171" s="1">
        <v>8480</v>
      </c>
      <c r="Q4171" s="1">
        <v>3316.6669999999999</v>
      </c>
      <c r="R4171" s="1">
        <v>6295.3820041204744</v>
      </c>
      <c r="S4171" s="1">
        <v>13032</v>
      </c>
      <c r="T4171" s="1">
        <v>8471.3030081077832</v>
      </c>
      <c r="U4171" s="1">
        <v>1535</v>
      </c>
      <c r="V4171" s="1">
        <v>5219</v>
      </c>
      <c r="W4171" s="1">
        <v>2276</v>
      </c>
      <c r="X4171" s="1">
        <v>15364</v>
      </c>
      <c r="Y4171" s="1">
        <v>38254</v>
      </c>
      <c r="Z4171" s="1">
        <v>3595.7849999999999</v>
      </c>
      <c r="AA4171" s="1">
        <v>52336</v>
      </c>
      <c r="AB4171" s="1">
        <v>1963.2</v>
      </c>
      <c r="AC4171" s="1">
        <v>8606.2634934139405</v>
      </c>
      <c r="AD4171" s="1">
        <v>6574.8482545462684</v>
      </c>
      <c r="AE4171" s="1">
        <v>11131.767774670891</v>
      </c>
      <c r="AF4171" s="1">
        <v>28307</v>
      </c>
      <c r="AG4171" s="1">
        <v>79430</v>
      </c>
      <c r="AH4171" s="1">
        <v>16914.830697085661</v>
      </c>
      <c r="AI4171" s="1">
        <v>4747</v>
      </c>
      <c r="AJ4171" s="1">
        <v>17866.32</v>
      </c>
      <c r="AK4171" s="1">
        <v>3999</v>
      </c>
      <c r="AL4171" s="1">
        <v>409183.84375</v>
      </c>
      <c r="AM4171" s="1">
        <v>318464.3125</v>
      </c>
      <c r="AN4171" s="1">
        <v>90719.5</v>
      </c>
      <c r="AO4171" t="s">
        <v>16981</v>
      </c>
    </row>
    <row r="4172" spans="1:41" x14ac:dyDescent="0.25">
      <c r="A4172" s="1">
        <v>2020</v>
      </c>
      <c r="B4172" t="s">
        <v>3087</v>
      </c>
      <c r="C4172" t="s">
        <v>7097</v>
      </c>
      <c r="D4172" t="s">
        <v>7226</v>
      </c>
      <c r="E4172" t="s">
        <v>7863</v>
      </c>
      <c r="F4172" t="s">
        <v>9641</v>
      </c>
      <c r="G4172" t="s">
        <v>11809</v>
      </c>
      <c r="H4172" t="s">
        <v>12720</v>
      </c>
      <c r="I4172" s="1"/>
      <c r="J4172" s="1"/>
      <c r="K4172" s="1"/>
      <c r="L4172" s="1"/>
      <c r="M4172" s="1"/>
      <c r="N4172" s="1"/>
      <c r="O4172" s="1">
        <v>1602.652610694681</v>
      </c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>
        <v>1602.652587890625</v>
      </c>
      <c r="AM4172" s="1">
        <v>0</v>
      </c>
      <c r="AN4172" s="1">
        <v>1602.652587890625</v>
      </c>
      <c r="AO4172" t="s">
        <v>16982</v>
      </c>
    </row>
    <row r="4173" spans="1:41" x14ac:dyDescent="0.25">
      <c r="A4173" s="1">
        <v>2020</v>
      </c>
      <c r="B4173" t="s">
        <v>3088</v>
      </c>
      <c r="C4173" t="s">
        <v>7097</v>
      </c>
      <c r="D4173" t="s">
        <v>7226</v>
      </c>
      <c r="E4173" t="s">
        <v>7863</v>
      </c>
      <c r="F4173" t="s">
        <v>9641</v>
      </c>
      <c r="G4173" t="s">
        <v>11809</v>
      </c>
      <c r="H4173" t="s">
        <v>12720</v>
      </c>
      <c r="I4173" s="1"/>
      <c r="J4173" s="1"/>
      <c r="K4173" s="1"/>
      <c r="L4173" s="1"/>
      <c r="M4173" s="1"/>
      <c r="N4173" s="1"/>
      <c r="O4173" s="1">
        <v>1569.9536850329671</v>
      </c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>
        <v>1569.9537353515625</v>
      </c>
      <c r="AM4173" s="1">
        <v>0</v>
      </c>
      <c r="AN4173" s="1">
        <v>1569.9537353515625</v>
      </c>
      <c r="AO4173" t="s">
        <v>16983</v>
      </c>
    </row>
    <row r="4174" spans="1:41" x14ac:dyDescent="0.25">
      <c r="A4174" s="1">
        <v>2020</v>
      </c>
      <c r="B4174" t="s">
        <v>3089</v>
      </c>
      <c r="C4174" t="s">
        <v>7097</v>
      </c>
      <c r="D4174" t="s">
        <v>7226</v>
      </c>
      <c r="E4174" t="s">
        <v>7863</v>
      </c>
      <c r="F4174" t="s">
        <v>9641</v>
      </c>
      <c r="G4174" t="s">
        <v>11809</v>
      </c>
      <c r="H4174" t="s">
        <v>12720</v>
      </c>
      <c r="I4174" s="1"/>
      <c r="J4174" s="1"/>
      <c r="K4174" s="1"/>
      <c r="L4174" s="1"/>
      <c r="M4174" s="1"/>
      <c r="N4174" s="1"/>
      <c r="O4174" s="1">
        <v>1537.6732537657256</v>
      </c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>
        <v>1537.6732177734375</v>
      </c>
      <c r="AM4174" s="1">
        <v>0</v>
      </c>
      <c r="AN4174" s="1">
        <v>1537.6732177734375</v>
      </c>
      <c r="AO4174" t="s">
        <v>16984</v>
      </c>
    </row>
    <row r="4175" spans="1:41" x14ac:dyDescent="0.25">
      <c r="A4175" s="1">
        <v>2020</v>
      </c>
      <c r="B4175" t="s">
        <v>3090</v>
      </c>
      <c r="C4175" t="s">
        <v>7097</v>
      </c>
      <c r="D4175" t="s">
        <v>7226</v>
      </c>
      <c r="E4175" t="s">
        <v>7863</v>
      </c>
      <c r="F4175" t="s">
        <v>9641</v>
      </c>
      <c r="G4175" t="s">
        <v>11809</v>
      </c>
      <c r="H4175" t="s">
        <v>12720</v>
      </c>
      <c r="I4175" s="1"/>
      <c r="J4175" s="1"/>
      <c r="K4175" s="1"/>
      <c r="L4175" s="1"/>
      <c r="M4175" s="1"/>
      <c r="N4175" s="1"/>
      <c r="O4175" s="1">
        <v>1631.79515081461</v>
      </c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>
        <v>1631.795166015625</v>
      </c>
      <c r="AM4175" s="1">
        <v>0</v>
      </c>
      <c r="AN4175" s="1">
        <v>1631.795166015625</v>
      </c>
      <c r="AO4175" t="s">
        <v>16985</v>
      </c>
    </row>
    <row r="4176" spans="1:41" x14ac:dyDescent="0.25">
      <c r="A4176" s="1">
        <v>2020</v>
      </c>
      <c r="B4176" t="s">
        <v>3091</v>
      </c>
      <c r="C4176" t="s">
        <v>7097</v>
      </c>
      <c r="D4176" t="s">
        <v>7226</v>
      </c>
      <c r="E4176" t="s">
        <v>7863</v>
      </c>
      <c r="F4176" t="s">
        <v>9641</v>
      </c>
      <c r="G4176" t="s">
        <v>11810</v>
      </c>
      <c r="H4176" t="s">
        <v>12720</v>
      </c>
      <c r="I4176" s="1"/>
      <c r="J4176" s="1"/>
      <c r="K4176" s="1"/>
      <c r="L4176" s="1"/>
      <c r="M4176" s="1"/>
      <c r="N4176" s="1"/>
      <c r="O4176" s="1">
        <v>1519.6600423</v>
      </c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>
        <v>1519.6600341796875</v>
      </c>
      <c r="AM4176" s="1">
        <v>0</v>
      </c>
      <c r="AN4176" s="1">
        <v>1519.6600341796875</v>
      </c>
      <c r="AO4176" t="s">
        <v>16986</v>
      </c>
    </row>
    <row r="4177" spans="1:41" x14ac:dyDescent="0.25">
      <c r="A4177" s="1">
        <v>2020</v>
      </c>
      <c r="B4177" t="s">
        <v>3092</v>
      </c>
      <c r="C4177" t="s">
        <v>7097</v>
      </c>
      <c r="D4177" t="s">
        <v>7226</v>
      </c>
      <c r="E4177" t="s">
        <v>7863</v>
      </c>
      <c r="F4177" t="s">
        <v>9641</v>
      </c>
      <c r="G4177" t="s">
        <v>11810</v>
      </c>
      <c r="H4177" t="s">
        <v>12720</v>
      </c>
      <c r="I4177" s="1"/>
      <c r="J4177" s="1"/>
      <c r="K4177" s="1"/>
      <c r="L4177" s="1"/>
      <c r="M4177" s="1"/>
      <c r="N4177" s="1"/>
      <c r="O4177" s="1">
        <v>1551.7015325154989</v>
      </c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>
        <v>1551.7015380859375</v>
      </c>
      <c r="AM4177" s="1">
        <v>0</v>
      </c>
      <c r="AN4177" s="1">
        <v>1551.7015380859375</v>
      </c>
      <c r="AO4177" t="s">
        <v>16987</v>
      </c>
    </row>
    <row r="4178" spans="1:41" x14ac:dyDescent="0.25">
      <c r="A4178" s="1">
        <v>2020</v>
      </c>
      <c r="B4178" t="s">
        <v>3093</v>
      </c>
      <c r="C4178" t="s">
        <v>7097</v>
      </c>
      <c r="D4178" t="s">
        <v>7226</v>
      </c>
      <c r="E4178" t="s">
        <v>7863</v>
      </c>
      <c r="F4178" t="s">
        <v>9641</v>
      </c>
      <c r="G4178" t="s">
        <v>11810</v>
      </c>
      <c r="H4178" t="s">
        <v>12720</v>
      </c>
      <c r="I4178" s="1"/>
      <c r="J4178" s="1"/>
      <c r="K4178" s="1"/>
      <c r="L4178" s="1"/>
      <c r="M4178" s="1"/>
      <c r="N4178" s="1"/>
      <c r="O4178" s="1">
        <v>1539.931273146</v>
      </c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>
        <v>1539.9312744140625</v>
      </c>
      <c r="AM4178" s="1">
        <v>0</v>
      </c>
      <c r="AN4178" s="1">
        <v>1539.9312744140625</v>
      </c>
      <c r="AO4178" t="s">
        <v>16988</v>
      </c>
    </row>
    <row r="4179" spans="1:41" x14ac:dyDescent="0.25">
      <c r="A4179" s="1">
        <v>2020</v>
      </c>
      <c r="B4179" t="s">
        <v>3094</v>
      </c>
      <c r="C4179" t="s">
        <v>7097</v>
      </c>
      <c r="D4179" t="s">
        <v>7226</v>
      </c>
      <c r="E4179" t="s">
        <v>7863</v>
      </c>
      <c r="F4179" t="s">
        <v>9641</v>
      </c>
      <c r="G4179" t="s">
        <v>11810</v>
      </c>
      <c r="H4179" t="s">
        <v>12720</v>
      </c>
      <c r="I4179" s="1"/>
      <c r="J4179" s="1"/>
      <c r="K4179" s="1"/>
      <c r="L4179" s="1"/>
      <c r="M4179" s="1"/>
      <c r="N4179" s="1"/>
      <c r="O4179" s="1">
        <v>1520</v>
      </c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>
        <v>1520</v>
      </c>
      <c r="AM4179" s="1">
        <v>0</v>
      </c>
      <c r="AN4179" s="1">
        <v>1520</v>
      </c>
      <c r="AO4179" t="s">
        <v>16989</v>
      </c>
    </row>
    <row r="4180" spans="1:41" x14ac:dyDescent="0.25">
      <c r="A4180" s="1">
        <v>2020</v>
      </c>
      <c r="B4180" t="s">
        <v>3095</v>
      </c>
      <c r="C4180" t="s">
        <v>7097</v>
      </c>
      <c r="D4180" t="s">
        <v>7226</v>
      </c>
      <c r="E4180" t="s">
        <v>7864</v>
      </c>
      <c r="F4180" t="s">
        <v>9642</v>
      </c>
      <c r="G4180" t="s">
        <v>11811</v>
      </c>
      <c r="H4180" t="s">
        <v>12720</v>
      </c>
      <c r="I4180" s="1">
        <v>2875.2606053789405</v>
      </c>
      <c r="J4180" s="1">
        <v>3789.9713419958744</v>
      </c>
      <c r="K4180" s="1">
        <v>210.82040023844513</v>
      </c>
      <c r="L4180" s="1">
        <v>253.74459625730142</v>
      </c>
      <c r="M4180" s="1">
        <v>157.66578595076155</v>
      </c>
      <c r="N4180" s="1">
        <v>679.64394464340762</v>
      </c>
      <c r="O4180" s="1">
        <v>1873.4623054063311</v>
      </c>
      <c r="P4180" s="1">
        <v>854.17361569356535</v>
      </c>
      <c r="Q4180" s="1">
        <v>873.86702835403332</v>
      </c>
      <c r="R4180" s="1">
        <v>768.84723487785766</v>
      </c>
      <c r="S4180" s="1">
        <v>1844.787673427137</v>
      </c>
      <c r="T4180" s="1">
        <v>2012.0716883838879</v>
      </c>
      <c r="U4180" s="1">
        <v>255.13505404700555</v>
      </c>
      <c r="V4180" s="1">
        <v>1274.3120693097956</v>
      </c>
      <c r="W4180" s="1">
        <v>523.44603882109175</v>
      </c>
      <c r="X4180" s="1">
        <v>2868.3416787479059</v>
      </c>
      <c r="Y4180" s="1">
        <v>15655.035553231306</v>
      </c>
      <c r="Z4180" s="1">
        <v>477.30811718884451</v>
      </c>
      <c r="AA4180" s="1">
        <v>16748.80325099179</v>
      </c>
      <c r="AB4180" s="1">
        <v>192.26462800112705</v>
      </c>
      <c r="AC4180" s="1">
        <v>1208.3608306349904</v>
      </c>
      <c r="AD4180" s="1">
        <v>3176.9108210977652</v>
      </c>
      <c r="AE4180" s="1">
        <v>2253.5202909899544</v>
      </c>
      <c r="AF4180" s="1">
        <v>2299.8590769647867</v>
      </c>
      <c r="AG4180" s="1">
        <v>15441.532390741682</v>
      </c>
      <c r="AH4180" s="1">
        <v>3100.8477219545343</v>
      </c>
      <c r="AI4180" s="1">
        <v>794.76831691163568</v>
      </c>
      <c r="AJ4180" s="1">
        <v>8980.1697781130479</v>
      </c>
      <c r="AK4180" s="1">
        <v>3784.2595422734539</v>
      </c>
      <c r="AL4180" s="1">
        <v>95229.1953125</v>
      </c>
      <c r="AM4180" s="1">
        <v>74689.546875</v>
      </c>
      <c r="AN4180" s="1">
        <v>20539.646484375</v>
      </c>
      <c r="AO4180" t="s">
        <v>16990</v>
      </c>
    </row>
    <row r="4181" spans="1:41" x14ac:dyDescent="0.25">
      <c r="A4181" s="1">
        <v>2020</v>
      </c>
      <c r="B4181" t="s">
        <v>3096</v>
      </c>
      <c r="C4181" t="s">
        <v>7097</v>
      </c>
      <c r="D4181" t="s">
        <v>7226</v>
      </c>
      <c r="E4181" t="s">
        <v>7864</v>
      </c>
      <c r="F4181" t="s">
        <v>9642</v>
      </c>
      <c r="G4181" t="s">
        <v>11811</v>
      </c>
      <c r="H4181" t="s">
        <v>12720</v>
      </c>
      <c r="I4181" s="1">
        <v>3222.1569341369836</v>
      </c>
      <c r="J4181" s="1">
        <v>6154.1219364076342</v>
      </c>
      <c r="K4181" s="1">
        <v>240.03065629839202</v>
      </c>
      <c r="L4181" s="1">
        <v>208.20935855506116</v>
      </c>
      <c r="M4181" s="1">
        <v>1132.0551477940426</v>
      </c>
      <c r="N4181" s="1">
        <v>656.37001412293796</v>
      </c>
      <c r="O4181" s="1">
        <v>1682.6568889767086</v>
      </c>
      <c r="P4181" s="1">
        <v>848.09132240777535</v>
      </c>
      <c r="Q4181" s="1">
        <v>882.76696785558522</v>
      </c>
      <c r="R4181" s="1">
        <v>904.61782302268205</v>
      </c>
      <c r="S4181" s="1">
        <v>2209.4843708357066</v>
      </c>
      <c r="T4181" s="1">
        <v>2663.6591712801001</v>
      </c>
      <c r="U4181" s="1">
        <v>255.26733724767627</v>
      </c>
      <c r="V4181" s="1">
        <v>1912.2853133815054</v>
      </c>
      <c r="W4181" s="1">
        <v>645.93734903542429</v>
      </c>
      <c r="X4181" s="1">
        <v>1623.4393315154862</v>
      </c>
      <c r="Y4181" s="1">
        <v>13623.50680310968</v>
      </c>
      <c r="Z4181" s="1">
        <v>1570.7650810551561</v>
      </c>
      <c r="AA4181" s="1">
        <v>13636.75166662534</v>
      </c>
      <c r="AB4181" s="1">
        <v>269.69549109211016</v>
      </c>
      <c r="AC4181" s="1">
        <v>1186.0079749557767</v>
      </c>
      <c r="AD4181" s="1">
        <v>3823.3383510837425</v>
      </c>
      <c r="AE4181" s="1">
        <v>1978.8767926635078</v>
      </c>
      <c r="AF4181" s="1">
        <v>1508.6259369917432</v>
      </c>
      <c r="AG4181" s="1">
        <v>13621.863443352335</v>
      </c>
      <c r="AH4181" s="1">
        <v>2859.5883673943176</v>
      </c>
      <c r="AI4181" s="1">
        <v>806.86675730026366</v>
      </c>
      <c r="AJ4181" s="1">
        <v>8276.658559933383</v>
      </c>
      <c r="AK4181" s="1">
        <v>3419.1106474267299</v>
      </c>
      <c r="AL4181" s="1">
        <v>91822.796875</v>
      </c>
      <c r="AM4181" s="1">
        <v>70446.9375</v>
      </c>
      <c r="AN4181" s="1">
        <v>21375.86328125</v>
      </c>
      <c r="AO4181" t="s">
        <v>16991</v>
      </c>
    </row>
    <row r="4182" spans="1:41" x14ac:dyDescent="0.25">
      <c r="A4182" s="1">
        <v>2020</v>
      </c>
      <c r="B4182" t="s">
        <v>3097</v>
      </c>
      <c r="C4182" t="s">
        <v>7097</v>
      </c>
      <c r="D4182" t="s">
        <v>7226</v>
      </c>
      <c r="E4182" t="s">
        <v>7864</v>
      </c>
      <c r="F4182" t="s">
        <v>9642</v>
      </c>
      <c r="G4182" t="s">
        <v>11811</v>
      </c>
      <c r="H4182" t="s">
        <v>12720</v>
      </c>
      <c r="I4182" s="1">
        <v>2827.1609249749836</v>
      </c>
      <c r="J4182" s="1">
        <v>4629.3788994432916</v>
      </c>
      <c r="K4182" s="1">
        <v>246.35843280387138</v>
      </c>
      <c r="L4182" s="1">
        <v>217.16902277786434</v>
      </c>
      <c r="M4182" s="1">
        <v>638.73812980894718</v>
      </c>
      <c r="N4182" s="1">
        <v>668.45251498114499</v>
      </c>
      <c r="O4182" s="1">
        <v>1867.8693367259784</v>
      </c>
      <c r="P4182" s="1">
        <v>831.67602543455223</v>
      </c>
      <c r="Q4182" s="1">
        <v>835.34585375375366</v>
      </c>
      <c r="R4182" s="1">
        <v>933.78467986258681</v>
      </c>
      <c r="S4182" s="1">
        <v>1894.5643390959665</v>
      </c>
      <c r="T4182" s="1">
        <v>3009.2751356793401</v>
      </c>
      <c r="U4182" s="1">
        <v>248.81567759229094</v>
      </c>
      <c r="V4182" s="1">
        <v>2345.0055131367894</v>
      </c>
      <c r="W4182" s="1">
        <v>635.87098163251005</v>
      </c>
      <c r="X4182" s="1">
        <v>2517.7601968517147</v>
      </c>
      <c r="Y4182" s="1">
        <v>15163.403044784231</v>
      </c>
      <c r="Z4182" s="1">
        <v>964.64373812912334</v>
      </c>
      <c r="AA4182" s="1">
        <v>16967.37936339204</v>
      </c>
      <c r="AB4182" s="1">
        <v>191.70197160623943</v>
      </c>
      <c r="AC4182" s="1">
        <v>1183.6014090873189</v>
      </c>
      <c r="AD4182" s="1">
        <v>3694.4977547402477</v>
      </c>
      <c r="AE4182" s="1">
        <v>1626.4942635467921</v>
      </c>
      <c r="AF4182" s="1">
        <v>2426.0635940071115</v>
      </c>
      <c r="AG4182" s="1">
        <v>16092.425508411736</v>
      </c>
      <c r="AH4182" s="1">
        <v>2431.2893560176331</v>
      </c>
      <c r="AI4182" s="1">
        <v>810.27519394032595</v>
      </c>
      <c r="AJ4182" s="1">
        <v>10332.37334647595</v>
      </c>
      <c r="AK4182" s="1">
        <v>3714.4463800475055</v>
      </c>
      <c r="AL4182" s="1">
        <v>99945.8203125</v>
      </c>
      <c r="AM4182" s="1">
        <v>78293.171875</v>
      </c>
      <c r="AN4182" s="1">
        <v>21652.6484375</v>
      </c>
      <c r="AO4182" t="s">
        <v>16992</v>
      </c>
    </row>
    <row r="4183" spans="1:41" x14ac:dyDescent="0.25">
      <c r="A4183" s="1">
        <v>2020</v>
      </c>
      <c r="B4183" t="s">
        <v>3098</v>
      </c>
      <c r="C4183" t="s">
        <v>7097</v>
      </c>
      <c r="D4183" t="s">
        <v>7226</v>
      </c>
      <c r="E4183" t="s">
        <v>7864</v>
      </c>
      <c r="F4183" t="s">
        <v>9642</v>
      </c>
      <c r="G4183" t="s">
        <v>11811</v>
      </c>
      <c r="H4183" t="s">
        <v>12720</v>
      </c>
      <c r="I4183" s="1">
        <v>3148.422388770779</v>
      </c>
      <c r="J4183" s="1">
        <v>11338.494518175863</v>
      </c>
      <c r="K4183" s="1">
        <v>330.80873896440642</v>
      </c>
      <c r="L4183" s="1">
        <v>205.28804857688053</v>
      </c>
      <c r="M4183" s="1">
        <v>1092.1400020916465</v>
      </c>
      <c r="N4183" s="1">
        <v>890.0111222692849</v>
      </c>
      <c r="O4183" s="1"/>
      <c r="P4183" s="1">
        <v>1067.8867555203997</v>
      </c>
      <c r="Q4183" s="1">
        <v>1097.3305068468758</v>
      </c>
      <c r="R4183" s="1">
        <v>911.09431150134139</v>
      </c>
      <c r="S4183" s="1">
        <v>2741.9057977475904</v>
      </c>
      <c r="T4183" s="1">
        <v>2620.6984924708154</v>
      </c>
      <c r="U4183" s="1">
        <v>260.60291577075492</v>
      </c>
      <c r="V4183" s="1">
        <v>2060.5241897051783</v>
      </c>
      <c r="W4183" s="1">
        <v>728.3357893658474</v>
      </c>
      <c r="X4183" s="1">
        <v>1604.0858689331781</v>
      </c>
      <c r="Y4183" s="1">
        <v>14260.96762986202</v>
      </c>
      <c r="Z4183" s="1">
        <v>1640.1204732046519</v>
      </c>
      <c r="AA4183" s="1">
        <v>14672.635684720977</v>
      </c>
      <c r="AB4183" s="1">
        <v>265.78250544474849</v>
      </c>
      <c r="AC4183" s="1">
        <v>1292.1353917127353</v>
      </c>
      <c r="AD4183" s="1">
        <v>5604.2547793446765</v>
      </c>
      <c r="AE4183" s="1">
        <v>2235.2374225365661</v>
      </c>
      <c r="AF4183" s="1">
        <v>3369.1423124349285</v>
      </c>
      <c r="AG4183" s="1">
        <v>14931.429660852469</v>
      </c>
      <c r="AH4183" s="1">
        <v>1599.7180381123935</v>
      </c>
      <c r="AI4183" s="1">
        <v>865.9224602205652</v>
      </c>
      <c r="AJ4183" s="1">
        <v>9527.2900245864785</v>
      </c>
      <c r="AK4183" s="1">
        <v>3524.0685502333777</v>
      </c>
      <c r="AL4183" s="1">
        <v>103886.3359375</v>
      </c>
      <c r="AM4183" s="1">
        <v>82908.609375</v>
      </c>
      <c r="AN4183" s="1">
        <v>20977.720703125</v>
      </c>
      <c r="AO4183" t="s">
        <v>16993</v>
      </c>
    </row>
    <row r="4184" spans="1:41" x14ac:dyDescent="0.25">
      <c r="A4184" s="1">
        <v>2020</v>
      </c>
      <c r="B4184" t="s">
        <v>3099</v>
      </c>
      <c r="C4184" t="s">
        <v>7097</v>
      </c>
      <c r="D4184" t="s">
        <v>7226</v>
      </c>
      <c r="E4184" t="s">
        <v>7864</v>
      </c>
      <c r="F4184" t="s">
        <v>9642</v>
      </c>
      <c r="G4184" t="s">
        <v>11811</v>
      </c>
      <c r="H4184" t="s">
        <v>12720</v>
      </c>
      <c r="I4184" s="1">
        <v>3066.7445106315208</v>
      </c>
      <c r="J4184" s="1">
        <v>4427.6370912840266</v>
      </c>
      <c r="K4184" s="1">
        <v>210.73168135135077</v>
      </c>
      <c r="L4184" s="1">
        <v>225.53985355441867</v>
      </c>
      <c r="M4184" s="1">
        <v>127.57144532633589</v>
      </c>
      <c r="N4184" s="1">
        <v>595.74415863111597</v>
      </c>
      <c r="O4184" s="1">
        <v>1697.2443525054739</v>
      </c>
      <c r="P4184" s="1">
        <v>916.96758642074258</v>
      </c>
      <c r="Q4184" s="1">
        <v>778.97250784069183</v>
      </c>
      <c r="R4184" s="1">
        <v>615.75362727965046</v>
      </c>
      <c r="S4184" s="1">
        <v>1653.9589260657369</v>
      </c>
      <c r="T4184" s="1">
        <v>1959.2350914828289</v>
      </c>
      <c r="U4184" s="1">
        <v>273.11849758461778</v>
      </c>
      <c r="V4184" s="1">
        <v>880.5167009978062</v>
      </c>
      <c r="W4184" s="1">
        <v>530.24647388677727</v>
      </c>
      <c r="X4184" s="1">
        <v>1520.6853762381259</v>
      </c>
      <c r="Y4184" s="1">
        <v>15700.079805760366</v>
      </c>
      <c r="Z4184" s="1">
        <v>429.43699388896891</v>
      </c>
      <c r="AA4184" s="1">
        <v>16588.306582860525</v>
      </c>
      <c r="AB4184" s="1">
        <v>193.64532880934937</v>
      </c>
      <c r="AC4184" s="1">
        <v>1199.2614685786732</v>
      </c>
      <c r="AD4184" s="1">
        <v>3116.91408481602</v>
      </c>
      <c r="AE4184" s="1">
        <v>1669.0363791848667</v>
      </c>
      <c r="AF4184" s="1">
        <v>2617.6661232148581</v>
      </c>
      <c r="AG4184" s="1">
        <v>13643.48899100322</v>
      </c>
      <c r="AH4184" s="1">
        <v>2375.5315411768293</v>
      </c>
      <c r="AI4184" s="1">
        <v>938.61029964061106</v>
      </c>
      <c r="AJ4184" s="1">
        <v>8875.5874646082375</v>
      </c>
      <c r="AK4184" s="1">
        <v>4235.1372500774178</v>
      </c>
      <c r="AL4184" s="1">
        <v>91063.375</v>
      </c>
      <c r="AM4184" s="1">
        <v>72503.859375</v>
      </c>
      <c r="AN4184" s="1">
        <v>18559.51171875</v>
      </c>
      <c r="AO4184" t="s">
        <v>16994</v>
      </c>
    </row>
    <row r="4185" spans="1:41" x14ac:dyDescent="0.25">
      <c r="A4185" s="1">
        <v>2020</v>
      </c>
      <c r="B4185" t="s">
        <v>3100</v>
      </c>
      <c r="C4185" t="s">
        <v>7097</v>
      </c>
      <c r="D4185" t="s">
        <v>7226</v>
      </c>
      <c r="E4185" t="s">
        <v>7864</v>
      </c>
      <c r="F4185" t="s">
        <v>9642</v>
      </c>
      <c r="G4185" t="s">
        <v>11811</v>
      </c>
      <c r="H4185" t="s">
        <v>12720</v>
      </c>
      <c r="I4185" s="1">
        <v>2786.0211453097422</v>
      </c>
      <c r="J4185" s="1">
        <v>7663.6835782242661</v>
      </c>
      <c r="K4185" s="1">
        <v>299.74512177025298</v>
      </c>
      <c r="L4185" s="1">
        <v>80.930171250827655</v>
      </c>
      <c r="M4185" s="1">
        <v>1264.5339257941821</v>
      </c>
      <c r="N4185" s="1">
        <v>1235.5002268579478</v>
      </c>
      <c r="O4185" s="1"/>
      <c r="P4185" s="1">
        <v>921.81888913321654</v>
      </c>
      <c r="Q4185" s="1">
        <v>1370.2360445210688</v>
      </c>
      <c r="R4185" s="1">
        <v>871.67065014544107</v>
      </c>
      <c r="S4185" s="1">
        <v>4213.0900191875644</v>
      </c>
      <c r="T4185" s="1">
        <v>3748.9062509872033</v>
      </c>
      <c r="U4185" s="1">
        <v>485.58102750496596</v>
      </c>
      <c r="V4185" s="1">
        <v>2400.5912047276756</v>
      </c>
      <c r="W4185" s="1">
        <v>980.26669927565001</v>
      </c>
      <c r="X4185" s="1">
        <v>3364.6718697531601</v>
      </c>
      <c r="Y4185" s="1">
        <v>13292.780627948443</v>
      </c>
      <c r="Z4185" s="1">
        <v>1635.1334124945347</v>
      </c>
      <c r="AA4185" s="1">
        <v>16451.080561011993</v>
      </c>
      <c r="AB4185" s="1">
        <v>322.70905786267531</v>
      </c>
      <c r="AC4185" s="1">
        <v>1232.9428334464214</v>
      </c>
      <c r="AD4185" s="1">
        <v>4557.649361381641</v>
      </c>
      <c r="AE4185" s="1">
        <v>1799.6846831902801</v>
      </c>
      <c r="AF4185" s="1">
        <v>2640.8170850116239</v>
      </c>
      <c r="AG4185" s="1">
        <v>17356.486851880629</v>
      </c>
      <c r="AH4185" s="1">
        <v>3769.0689153373264</v>
      </c>
      <c r="AI4185" s="1">
        <v>1216.987450184321</v>
      </c>
      <c r="AJ4185" s="1">
        <v>8210.8034984966635</v>
      </c>
      <c r="AK4185" s="1">
        <v>3401.0904468160325</v>
      </c>
      <c r="AL4185" s="1">
        <v>107574.4921875</v>
      </c>
      <c r="AM4185" s="1">
        <v>80435.7578125</v>
      </c>
      <c r="AN4185" s="1">
        <v>27138.71875</v>
      </c>
      <c r="AO4185" t="s">
        <v>16995</v>
      </c>
    </row>
    <row r="4186" spans="1:41" x14ac:dyDescent="0.25">
      <c r="A4186" s="1">
        <v>2020</v>
      </c>
      <c r="B4186" t="s">
        <v>3101</v>
      </c>
      <c r="C4186" t="s">
        <v>7097</v>
      </c>
      <c r="D4186" t="s">
        <v>7226</v>
      </c>
      <c r="E4186" t="s">
        <v>7864</v>
      </c>
      <c r="F4186" t="s">
        <v>9642</v>
      </c>
      <c r="G4186" t="s">
        <v>11811</v>
      </c>
      <c r="H4186" t="s">
        <v>12720</v>
      </c>
      <c r="I4186" s="1">
        <v>2789.357377044335</v>
      </c>
      <c r="J4186" s="1">
        <v>9146.2033653657163</v>
      </c>
      <c r="K4186" s="1">
        <v>371.00461410677315</v>
      </c>
      <c r="L4186" s="1">
        <v>202.48668366692209</v>
      </c>
      <c r="M4186" s="1">
        <v>1394.6786885221675</v>
      </c>
      <c r="N4186" s="1">
        <v>1477.4296240411493</v>
      </c>
      <c r="O4186" s="1"/>
      <c r="P4186" s="1">
        <v>941.38121295020437</v>
      </c>
      <c r="Q4186" s="1">
        <v>1078.7982899426131</v>
      </c>
      <c r="R4186" s="1">
        <v>1458.6966732688286</v>
      </c>
      <c r="S4186" s="1">
        <v>1168.7120174494082</v>
      </c>
      <c r="T4186" s="1">
        <v>2892.6669095274583</v>
      </c>
      <c r="U4186" s="1">
        <v>358.48407771643861</v>
      </c>
      <c r="V4186" s="1">
        <v>2224.2542343616492</v>
      </c>
      <c r="W4186" s="1">
        <v>1168.430812384127</v>
      </c>
      <c r="X4186" s="1">
        <v>2872.0050030308339</v>
      </c>
      <c r="Y4186" s="1">
        <v>13574.87256828243</v>
      </c>
      <c r="Z4186" s="1">
        <v>1993.8144403318763</v>
      </c>
      <c r="AA4186" s="1">
        <v>16995.451188798648</v>
      </c>
      <c r="AB4186" s="1">
        <v>320.25955069768287</v>
      </c>
      <c r="AC4186" s="1">
        <v>1259.107655235214</v>
      </c>
      <c r="AD4186" s="1">
        <v>5527.8589308366745</v>
      </c>
      <c r="AE4186" s="1">
        <v>1846.1413454734172</v>
      </c>
      <c r="AF4186" s="1">
        <v>3068.5254609390113</v>
      </c>
      <c r="AG4186" s="1">
        <v>17843.622450485094</v>
      </c>
      <c r="AH4186" s="1">
        <v>3833.8167504487137</v>
      </c>
      <c r="AI4186" s="1">
        <v>1242.8136757719758</v>
      </c>
      <c r="AJ4186" s="1">
        <v>10277.232291421127</v>
      </c>
      <c r="AK4186" s="1">
        <v>3473.2664820826126</v>
      </c>
      <c r="AL4186" s="1">
        <v>110801.375</v>
      </c>
      <c r="AM4186" s="1">
        <v>86535.859375</v>
      </c>
      <c r="AN4186" s="1">
        <v>24265.513671875</v>
      </c>
      <c r="AO4186" t="s">
        <v>16996</v>
      </c>
    </row>
    <row r="4187" spans="1:41" x14ac:dyDescent="0.25">
      <c r="A4187" s="1">
        <v>2020</v>
      </c>
      <c r="B4187" t="s">
        <v>3102</v>
      </c>
      <c r="C4187" t="s">
        <v>7097</v>
      </c>
      <c r="D4187" t="s">
        <v>7226</v>
      </c>
      <c r="E4187" t="s">
        <v>7864</v>
      </c>
      <c r="F4187" t="s">
        <v>9642</v>
      </c>
      <c r="G4187" t="s">
        <v>11811</v>
      </c>
      <c r="H4187" t="s">
        <v>12720</v>
      </c>
      <c r="I4187" s="1">
        <v>3229.368698390083</v>
      </c>
      <c r="J4187" s="1">
        <v>7245.3508687949025</v>
      </c>
      <c r="K4187" s="1">
        <v>384.27913004452586</v>
      </c>
      <c r="L4187" s="1">
        <v>199.57037692920127</v>
      </c>
      <c r="M4187" s="1">
        <v>1433.0851534809665</v>
      </c>
      <c r="N4187" s="1">
        <v>1251.2139089695343</v>
      </c>
      <c r="O4187" s="1"/>
      <c r="P4187" s="1">
        <v>1095.8780513159963</v>
      </c>
      <c r="Q4187" s="1">
        <v>1114.301461303002</v>
      </c>
      <c r="R4187" s="1">
        <v>826.41588547917263</v>
      </c>
      <c r="S4187" s="1">
        <v>2665.5383854745978</v>
      </c>
      <c r="T4187" s="1">
        <v>2760.0158511485279</v>
      </c>
      <c r="U4187" s="1">
        <v>248.40142660336753</v>
      </c>
      <c r="V4187" s="1">
        <v>1927.7649175714334</v>
      </c>
      <c r="W4187" s="1">
        <v>945.83620129743792</v>
      </c>
      <c r="X4187" s="1">
        <v>2908.6851665152017</v>
      </c>
      <c r="Y4187" s="1">
        <v>13932.772325509397</v>
      </c>
      <c r="Z4187" s="1">
        <v>1970.4502245343117</v>
      </c>
      <c r="AA4187" s="1">
        <v>16842.465959354824</v>
      </c>
      <c r="AB4187" s="1">
        <v>329.07881302155528</v>
      </c>
      <c r="AC4187" s="1">
        <v>1272.8901180743524</v>
      </c>
      <c r="AD4187" s="1">
        <v>4791.0316371740391</v>
      </c>
      <c r="AE4187" s="1">
        <v>2007.3807594314871</v>
      </c>
      <c r="AF4187" s="1">
        <v>3754.9697191508285</v>
      </c>
      <c r="AG4187" s="1">
        <v>16125.923382614343</v>
      </c>
      <c r="AH4187" s="1">
        <v>3812.3227507523834</v>
      </c>
      <c r="AI4187" s="1">
        <v>1148.5912119010413</v>
      </c>
      <c r="AJ4187" s="1">
        <v>7788.5524230295196</v>
      </c>
      <c r="AK4187" s="1">
        <v>3475.4968833308772</v>
      </c>
      <c r="AL4187" s="1">
        <v>105487.640625</v>
      </c>
      <c r="AM4187" s="1">
        <v>80833.671875</v>
      </c>
      <c r="AN4187" s="1">
        <v>24653.9609375</v>
      </c>
      <c r="AO4187" t="s">
        <v>16997</v>
      </c>
    </row>
    <row r="4188" spans="1:41" x14ac:dyDescent="0.25">
      <c r="A4188" s="1">
        <v>2020</v>
      </c>
      <c r="B4188" t="s">
        <v>3103</v>
      </c>
      <c r="C4188" t="s">
        <v>7097</v>
      </c>
      <c r="D4188" t="s">
        <v>7226</v>
      </c>
      <c r="E4188" t="s">
        <v>7864</v>
      </c>
      <c r="F4188" t="s">
        <v>9642</v>
      </c>
      <c r="G4188" t="s">
        <v>11812</v>
      </c>
      <c r="H4188" t="s">
        <v>12720</v>
      </c>
      <c r="I4188" s="1">
        <v>3059.4039324655482</v>
      </c>
      <c r="J4188" s="1">
        <v>3803.3213148083191</v>
      </c>
      <c r="K4188" s="1">
        <v>224</v>
      </c>
      <c r="L4188" s="1">
        <v>227.43976219455749</v>
      </c>
      <c r="M4188" s="1">
        <v>128.7932826195522</v>
      </c>
      <c r="N4188" s="1">
        <v>607.20299999999997</v>
      </c>
      <c r="O4188" s="1">
        <v>1771.1417729656359</v>
      </c>
      <c r="P4188" s="1">
        <v>937.82500000000005</v>
      </c>
      <c r="Q4188" s="1">
        <v>796.18478705388009</v>
      </c>
      <c r="R4188" s="1">
        <v>620.62857250576951</v>
      </c>
      <c r="S4188" s="1">
        <v>1683.8748432451171</v>
      </c>
      <c r="T4188" s="1">
        <v>2044.5394963093249</v>
      </c>
      <c r="U4188" s="1">
        <v>210.8</v>
      </c>
      <c r="V4188" s="1">
        <v>896</v>
      </c>
      <c r="W4188" s="1">
        <v>524.22355755857416</v>
      </c>
      <c r="X4188" s="1">
        <v>1641.821907727375</v>
      </c>
      <c r="Y4188" s="1">
        <v>18181</v>
      </c>
      <c r="Z4188" s="1">
        <v>420.88279999999997</v>
      </c>
      <c r="AA4188" s="1">
        <v>16969.809704700841</v>
      </c>
      <c r="AB4188" s="1">
        <v>170</v>
      </c>
      <c r="AC4188" s="1">
        <v>1247.209802778538</v>
      </c>
      <c r="AD4188" s="1">
        <v>3160.4484565500002</v>
      </c>
      <c r="AE4188" s="1">
        <v>1705.6110652099289</v>
      </c>
      <c r="AF4188" s="1">
        <v>2639.7168889935738</v>
      </c>
      <c r="AG4188" s="1">
        <v>13945.99577286529</v>
      </c>
      <c r="AH4188" s="1">
        <v>2413.9245799999999</v>
      </c>
      <c r="AI4188" s="1">
        <v>927.95783347353608</v>
      </c>
      <c r="AJ4188" s="1">
        <v>9105.0476095482973</v>
      </c>
      <c r="AK4188" s="1">
        <v>4077</v>
      </c>
      <c r="AL4188" s="1">
        <v>94141.8046875</v>
      </c>
      <c r="AM4188" s="1">
        <v>75374.078125</v>
      </c>
      <c r="AN4188" s="1">
        <v>18767.7265625</v>
      </c>
      <c r="AO4188" t="s">
        <v>16998</v>
      </c>
    </row>
    <row r="4189" spans="1:41" x14ac:dyDescent="0.25">
      <c r="A4189" s="1">
        <v>2020</v>
      </c>
      <c r="B4189" t="s">
        <v>3104</v>
      </c>
      <c r="C4189" t="s">
        <v>7097</v>
      </c>
      <c r="D4189" t="s">
        <v>7226</v>
      </c>
      <c r="E4189" t="s">
        <v>7864</v>
      </c>
      <c r="F4189" t="s">
        <v>9642</v>
      </c>
      <c r="G4189" t="s">
        <v>11812</v>
      </c>
      <c r="H4189" t="s">
        <v>12720</v>
      </c>
      <c r="I4189" s="1">
        <v>3059.7623062171779</v>
      </c>
      <c r="J4189" s="1">
        <v>11019.190091449829</v>
      </c>
      <c r="K4189" s="1">
        <v>314.87970994771808</v>
      </c>
      <c r="L4189" s="1">
        <v>200.99080000000001</v>
      </c>
      <c r="M4189" s="1">
        <v>1040.565845146979</v>
      </c>
      <c r="N4189" s="1">
        <v>848.81985679762488</v>
      </c>
      <c r="O4189" s="1"/>
      <c r="P4189" s="1">
        <v>1011.489290495928</v>
      </c>
      <c r="Q4189" s="1">
        <v>1046.5441390288729</v>
      </c>
      <c r="R4189" s="1">
        <v>859.58653215221511</v>
      </c>
      <c r="S4189" s="1">
        <v>2610</v>
      </c>
      <c r="T4189" s="1">
        <v>2546.8991999999998</v>
      </c>
      <c r="U4189" s="1">
        <v>243.45359999999999</v>
      </c>
      <c r="V4189" s="1">
        <v>1981</v>
      </c>
      <c r="W4189" s="1">
        <v>695.30814699999985</v>
      </c>
      <c r="X4189" s="1">
        <v>1742.67</v>
      </c>
      <c r="Y4189" s="1">
        <v>13525.634424118931</v>
      </c>
      <c r="Z4189" s="1">
        <v>1565</v>
      </c>
      <c r="AA4189" s="1">
        <v>14195</v>
      </c>
      <c r="AB4189" s="1">
        <v>243.4</v>
      </c>
      <c r="AC4189" s="1">
        <v>1231.1261300000001</v>
      </c>
      <c r="AD4189" s="1">
        <v>5344.8801034437611</v>
      </c>
      <c r="AE4189" s="1">
        <v>2129.6988000000001</v>
      </c>
      <c r="AF4189" s="1">
        <v>3274.2667212116271</v>
      </c>
      <c r="AG4189" s="1">
        <v>14520</v>
      </c>
      <c r="AH4189" s="1">
        <v>1532</v>
      </c>
      <c r="AI4189" s="1">
        <v>825.03719999999998</v>
      </c>
      <c r="AJ4189" s="1">
        <v>9259</v>
      </c>
      <c r="AK4189" s="1">
        <v>3357.6766775999999</v>
      </c>
      <c r="AL4189" s="1">
        <v>100223.875</v>
      </c>
      <c r="AM4189" s="1">
        <v>79970.5625</v>
      </c>
      <c r="AN4189" s="1">
        <v>20253.31640625</v>
      </c>
      <c r="AO4189" t="s">
        <v>16999</v>
      </c>
    </row>
    <row r="4190" spans="1:41" x14ac:dyDescent="0.25">
      <c r="A4190" s="1">
        <v>2020</v>
      </c>
      <c r="B4190" t="s">
        <v>3105</v>
      </c>
      <c r="C4190" t="s">
        <v>7097</v>
      </c>
      <c r="D4190" t="s">
        <v>7226</v>
      </c>
      <c r="E4190" t="s">
        <v>7864</v>
      </c>
      <c r="F4190" t="s">
        <v>9642</v>
      </c>
      <c r="G4190" t="s">
        <v>11812</v>
      </c>
      <c r="H4190" t="s">
        <v>12720</v>
      </c>
      <c r="I4190" s="1">
        <v>3081.3671308943631</v>
      </c>
      <c r="J4190" s="1">
        <v>6010.7403388488856</v>
      </c>
      <c r="K4190" s="1">
        <v>228.15347816402331</v>
      </c>
      <c r="L4190" s="1">
        <v>202.06886011200001</v>
      </c>
      <c r="M4190" s="1">
        <v>1082.4000000000001</v>
      </c>
      <c r="N4190" s="1">
        <v>642.03389379999999</v>
      </c>
      <c r="O4190" s="1">
        <v>1609.412514851166</v>
      </c>
      <c r="P4190" s="1">
        <v>885.50000000000011</v>
      </c>
      <c r="Q4190" s="1">
        <v>843.9059438175708</v>
      </c>
      <c r="R4190" s="1">
        <v>850.62718434257795</v>
      </c>
      <c r="S4190" s="1">
        <v>2098.164871328911</v>
      </c>
      <c r="T4190" s="1">
        <v>2528.6677442999999</v>
      </c>
      <c r="U4190" s="1">
        <v>236.96923000000001</v>
      </c>
      <c r="V4190" s="1">
        <v>42</v>
      </c>
      <c r="W4190" s="1">
        <v>619.44137590199978</v>
      </c>
      <c r="X4190" s="1">
        <v>1583.322336</v>
      </c>
      <c r="Y4190" s="1">
        <v>13114.23830000001</v>
      </c>
      <c r="Z4190" s="1">
        <v>1503.38251232678</v>
      </c>
      <c r="AA4190" s="1">
        <v>13275.37358255083</v>
      </c>
      <c r="AB4190" s="1">
        <v>243</v>
      </c>
      <c r="AC4190" s="1">
        <v>1134.3488299999999</v>
      </c>
      <c r="AD4190" s="1">
        <v>3659.3250544291759</v>
      </c>
      <c r="AE4190" s="1">
        <v>1873.0321200000001</v>
      </c>
      <c r="AF4190" s="1">
        <v>1464.133627512726</v>
      </c>
      <c r="AG4190" s="1">
        <v>13337.389298981399</v>
      </c>
      <c r="AH4190" s="1">
        <v>2794.3972534374252</v>
      </c>
      <c r="AI4190" s="1">
        <v>771.49821600000007</v>
      </c>
      <c r="AJ4190" s="1">
        <v>8072.1331009979394</v>
      </c>
      <c r="AK4190" s="1">
        <v>3269.2358941920011</v>
      </c>
      <c r="AL4190" s="1">
        <v>87056.265625</v>
      </c>
      <c r="AM4190" s="1">
        <v>66569.2421875</v>
      </c>
      <c r="AN4190" s="1">
        <v>20487.01953125</v>
      </c>
      <c r="AO4190" t="s">
        <v>17000</v>
      </c>
    </row>
    <row r="4191" spans="1:41" x14ac:dyDescent="0.25">
      <c r="A4191" s="1">
        <v>2020</v>
      </c>
      <c r="B4191" t="s">
        <v>3106</v>
      </c>
      <c r="C4191" t="s">
        <v>7097</v>
      </c>
      <c r="D4191" t="s">
        <v>7226</v>
      </c>
      <c r="E4191" t="s">
        <v>7864</v>
      </c>
      <c r="F4191" t="s">
        <v>9642</v>
      </c>
      <c r="G4191" t="s">
        <v>11812</v>
      </c>
      <c r="H4191" t="s">
        <v>12720</v>
      </c>
      <c r="I4191" s="1">
        <v>3165.0439617069478</v>
      </c>
      <c r="J4191" s="1">
        <v>7225.1344870652256</v>
      </c>
      <c r="K4191" s="1">
        <v>368</v>
      </c>
      <c r="L4191" s="1">
        <v>195.92131608</v>
      </c>
      <c r="M4191" s="1">
        <v>1377</v>
      </c>
      <c r="N4191" s="1">
        <v>1201.067787</v>
      </c>
      <c r="O4191" s="1"/>
      <c r="P4191" s="1">
        <v>1054.0221621600001</v>
      </c>
      <c r="Q4191" s="1">
        <v>1071.7419097227371</v>
      </c>
      <c r="R4191" s="1">
        <v>790.18079583564406</v>
      </c>
      <c r="S4191" s="1">
        <v>2548.665</v>
      </c>
      <c r="T4191" s="1">
        <v>2706.2042921688858</v>
      </c>
      <c r="U4191" s="1">
        <v>243.45359999999999</v>
      </c>
      <c r="V4191" s="1">
        <v>1861</v>
      </c>
      <c r="W4191" s="1">
        <v>908.82</v>
      </c>
      <c r="X4191" s="1">
        <v>2874.3124499999999</v>
      </c>
      <c r="Y4191" s="1">
        <v>13438.924652110731</v>
      </c>
      <c r="Z4191" s="1">
        <v>1891.4785662222871</v>
      </c>
      <c r="AA4191" s="1">
        <v>16786</v>
      </c>
      <c r="AB4191" s="1">
        <v>319</v>
      </c>
      <c r="AC4191" s="1">
        <v>1224.2841125</v>
      </c>
      <c r="AD4191" s="1">
        <v>4608.0433120519001</v>
      </c>
      <c r="AE4191" s="1">
        <v>1928.82</v>
      </c>
      <c r="AF4191" s="1">
        <v>3686.311668778199</v>
      </c>
      <c r="AG4191" s="1">
        <v>16255</v>
      </c>
      <c r="AH4191" s="1">
        <v>3740.0503650529599</v>
      </c>
      <c r="AI4191" s="1">
        <v>1103.6400000000001</v>
      </c>
      <c r="AJ4191" s="1">
        <v>7786.0830959999994</v>
      </c>
      <c r="AK4191" s="1">
        <v>3340</v>
      </c>
      <c r="AL4191" s="1">
        <v>103698.2109375</v>
      </c>
      <c r="AM4191" s="1">
        <v>79804.4765625</v>
      </c>
      <c r="AN4191" s="1">
        <v>23893.734375</v>
      </c>
      <c r="AO4191" t="s">
        <v>17001</v>
      </c>
    </row>
    <row r="4192" spans="1:41" x14ac:dyDescent="0.25">
      <c r="A4192" s="1">
        <v>2020</v>
      </c>
      <c r="B4192" t="s">
        <v>3107</v>
      </c>
      <c r="C4192" t="s">
        <v>7097</v>
      </c>
      <c r="D4192" t="s">
        <v>7226</v>
      </c>
      <c r="E4192" t="s">
        <v>7864</v>
      </c>
      <c r="F4192" t="s">
        <v>9642</v>
      </c>
      <c r="G4192" t="s">
        <v>11812</v>
      </c>
      <c r="H4192" t="s">
        <v>12720</v>
      </c>
      <c r="I4192" s="1">
        <v>2754</v>
      </c>
      <c r="J4192" s="1">
        <v>9127.8629661808354</v>
      </c>
      <c r="K4192" s="1">
        <v>359.11943960000002</v>
      </c>
      <c r="L4192" s="1">
        <v>200.13560000000001</v>
      </c>
      <c r="M4192" s="1">
        <v>1350</v>
      </c>
      <c r="N4192" s="1">
        <v>1430.1</v>
      </c>
      <c r="O4192" s="1"/>
      <c r="P4192" s="1">
        <v>911.22395999999992</v>
      </c>
      <c r="Q4192" s="1">
        <v>1044.238865487891</v>
      </c>
      <c r="R4192" s="1">
        <v>1411.9671614108979</v>
      </c>
      <c r="S4192" s="1">
        <v>1131.272196629413</v>
      </c>
      <c r="T4192" s="1">
        <v>2840.6764578085981</v>
      </c>
      <c r="U4192" s="1">
        <v>347</v>
      </c>
      <c r="V4192" s="1">
        <v>2153</v>
      </c>
      <c r="W4192" s="1">
        <v>1131</v>
      </c>
      <c r="X4192" s="1">
        <v>2864</v>
      </c>
      <c r="Y4192" s="1">
        <v>13140</v>
      </c>
      <c r="Z4192" s="1">
        <v>1929.9423706690211</v>
      </c>
      <c r="AA4192" s="1">
        <v>16940</v>
      </c>
      <c r="AB4192" s="1">
        <v>319</v>
      </c>
      <c r="AC4192" s="1">
        <v>1218.7719999999999</v>
      </c>
      <c r="AD4192" s="1">
        <v>5350.7733487611094</v>
      </c>
      <c r="AE4192" s="1">
        <v>1787</v>
      </c>
      <c r="AF4192" s="1">
        <v>3029.6294010130059</v>
      </c>
      <c r="AG4192" s="1">
        <v>17772</v>
      </c>
      <c r="AH4192" s="1">
        <v>3810.553843835004</v>
      </c>
      <c r="AI4192" s="1">
        <v>1203</v>
      </c>
      <c r="AJ4192" s="1">
        <v>10146.959999999999</v>
      </c>
      <c r="AK4192" s="1">
        <v>3362</v>
      </c>
      <c r="AL4192" s="1">
        <v>109065.2265625</v>
      </c>
      <c r="AM4192" s="1">
        <v>85343.8359375</v>
      </c>
      <c r="AN4192" s="1">
        <v>23721.396484375</v>
      </c>
      <c r="AO4192" t="s">
        <v>17002</v>
      </c>
    </row>
    <row r="4193" spans="1:41" x14ac:dyDescent="0.25">
      <c r="A4193" s="1">
        <v>2020</v>
      </c>
      <c r="B4193" t="s">
        <v>3108</v>
      </c>
      <c r="C4193" t="s">
        <v>7097</v>
      </c>
      <c r="D4193" t="s">
        <v>7226</v>
      </c>
      <c r="E4193" t="s">
        <v>7864</v>
      </c>
      <c r="F4193" t="s">
        <v>9642</v>
      </c>
      <c r="G4193" t="s">
        <v>11812</v>
      </c>
      <c r="H4193" t="s">
        <v>12720</v>
      </c>
      <c r="I4193" s="1">
        <v>2754</v>
      </c>
      <c r="J4193" s="1">
        <v>7575.6009999999997</v>
      </c>
      <c r="K4193" s="1">
        <v>296.3</v>
      </c>
      <c r="L4193" s="1">
        <v>80</v>
      </c>
      <c r="M4193" s="1">
        <v>1250</v>
      </c>
      <c r="N4193" s="1">
        <v>1221.3</v>
      </c>
      <c r="O4193" s="1"/>
      <c r="P4193" s="1">
        <v>911.22395999999992</v>
      </c>
      <c r="Q4193" s="1">
        <v>1354.487230997481</v>
      </c>
      <c r="R4193" s="1">
        <v>861.65210000000002</v>
      </c>
      <c r="S4193" s="1">
        <v>4164.6668519999976</v>
      </c>
      <c r="T4193" s="1">
        <v>3705.818181818182</v>
      </c>
      <c r="U4193" s="1">
        <v>480</v>
      </c>
      <c r="V4193" s="1">
        <v>2373</v>
      </c>
      <c r="W4193" s="1">
        <v>969</v>
      </c>
      <c r="X4193" s="1">
        <v>3326</v>
      </c>
      <c r="Y4193" s="1">
        <v>13140</v>
      </c>
      <c r="Z4193" s="1">
        <v>1616.34</v>
      </c>
      <c r="AA4193" s="1">
        <v>16262</v>
      </c>
      <c r="AB4193" s="1">
        <v>319</v>
      </c>
      <c r="AC4193" s="1">
        <v>1218.7719999999999</v>
      </c>
      <c r="AD4193" s="1">
        <v>4505.2659999999996</v>
      </c>
      <c r="AE4193" s="1">
        <v>1779</v>
      </c>
      <c r="AF4193" s="1">
        <v>2610.4648431566161</v>
      </c>
      <c r="AG4193" s="1">
        <v>17157</v>
      </c>
      <c r="AH4193" s="1">
        <v>3725.7491065039908</v>
      </c>
      <c r="AI4193" s="1">
        <v>1203</v>
      </c>
      <c r="AJ4193" s="1">
        <v>8116.4325952543368</v>
      </c>
      <c r="AK4193" s="1">
        <v>3362</v>
      </c>
      <c r="AL4193" s="1">
        <v>106338.0703125</v>
      </c>
      <c r="AM4193" s="1">
        <v>79511.2734375</v>
      </c>
      <c r="AN4193" s="1">
        <v>26826.80078125</v>
      </c>
      <c r="AO4193" t="s">
        <v>17003</v>
      </c>
    </row>
    <row r="4194" spans="1:41" x14ac:dyDescent="0.25">
      <c r="A4194" s="1">
        <v>2020</v>
      </c>
      <c r="B4194" t="s">
        <v>3109</v>
      </c>
      <c r="C4194" t="s">
        <v>7097</v>
      </c>
      <c r="D4194" t="s">
        <v>7226</v>
      </c>
      <c r="E4194" t="s">
        <v>7864</v>
      </c>
      <c r="F4194" t="s">
        <v>9642</v>
      </c>
      <c r="G4194" t="s">
        <v>11812</v>
      </c>
      <c r="H4194" t="s">
        <v>12720</v>
      </c>
      <c r="I4194" s="1">
        <v>2800.6140027196038</v>
      </c>
      <c r="J4194" s="1">
        <v>4585.9048183249997</v>
      </c>
      <c r="K4194" s="1">
        <v>243.31868488757519</v>
      </c>
      <c r="L4194" s="1">
        <v>213.5747576618036</v>
      </c>
      <c r="M4194" s="1">
        <v>630.40172799098855</v>
      </c>
      <c r="N4194" s="1">
        <v>649.19193525648006</v>
      </c>
      <c r="O4194" s="1">
        <v>1833.4875158060461</v>
      </c>
      <c r="P4194" s="1">
        <v>746.2013831999999</v>
      </c>
      <c r="Q4194" s="1">
        <v>820.62108075843173</v>
      </c>
      <c r="R4194" s="1">
        <v>946.09221929445823</v>
      </c>
      <c r="S4194" s="1">
        <v>1839.9519903377541</v>
      </c>
      <c r="T4194" s="1">
        <v>2908.6668104878099</v>
      </c>
      <c r="U4194" s="1">
        <v>246.47930883782371</v>
      </c>
      <c r="V4194" s="1">
        <v>2318</v>
      </c>
      <c r="W4194" s="1">
        <v>618.7600755350885</v>
      </c>
      <c r="X4194" s="1">
        <v>2445.2142494400009</v>
      </c>
      <c r="Y4194" s="1">
        <v>15228.48465</v>
      </c>
      <c r="Z4194" s="1">
        <v>947.90477697051574</v>
      </c>
      <c r="AA4194" s="1">
        <v>16855.61499976744</v>
      </c>
      <c r="AB4194" s="1">
        <v>172</v>
      </c>
      <c r="AC4194" s="1">
        <v>1144.3075699999999</v>
      </c>
      <c r="AD4194" s="1">
        <v>3629.3742606499532</v>
      </c>
      <c r="AE4194" s="1">
        <v>1621.2791649481121</v>
      </c>
      <c r="AF4194" s="1">
        <v>2370.4773265904628</v>
      </c>
      <c r="AG4194" s="1">
        <v>16574.905420564701</v>
      </c>
      <c r="AH4194" s="1">
        <v>2414.3685287141202</v>
      </c>
      <c r="AI4194" s="1">
        <v>786.92818032000002</v>
      </c>
      <c r="AJ4194" s="1">
        <v>10263.3421816092</v>
      </c>
      <c r="AK4194" s="1">
        <v>3707.470766163292</v>
      </c>
      <c r="AL4194" s="1">
        <v>99562.9375</v>
      </c>
      <c r="AM4194" s="1">
        <v>78332.9921875</v>
      </c>
      <c r="AN4194" s="1">
        <v>21229.943359375</v>
      </c>
      <c r="AO4194" t="s">
        <v>17004</v>
      </c>
    </row>
    <row r="4195" spans="1:41" x14ac:dyDescent="0.25">
      <c r="A4195" s="1">
        <v>2020</v>
      </c>
      <c r="B4195" t="s">
        <v>3110</v>
      </c>
      <c r="C4195" t="s">
        <v>7097</v>
      </c>
      <c r="D4195" t="s">
        <v>7226</v>
      </c>
      <c r="E4195" t="s">
        <v>7864</v>
      </c>
      <c r="F4195" t="s">
        <v>9642</v>
      </c>
      <c r="G4195" t="s">
        <v>11812</v>
      </c>
      <c r="H4195" t="s">
        <v>12720</v>
      </c>
      <c r="I4195" s="1">
        <v>2858.010101706042</v>
      </c>
      <c r="J4195" s="1">
        <v>3882.3220000000001</v>
      </c>
      <c r="K4195" s="1">
        <v>215.058231882613</v>
      </c>
      <c r="L4195" s="1">
        <v>255.148</v>
      </c>
      <c r="M4195" s="1">
        <v>158.67884747522831</v>
      </c>
      <c r="N4195" s="1">
        <v>690.7578043048303</v>
      </c>
      <c r="O4195" s="1">
        <v>1944</v>
      </c>
      <c r="P4195" s="1">
        <v>937.82500000000005</v>
      </c>
      <c r="Q4195" s="1">
        <v>937.48984921794715</v>
      </c>
      <c r="R4195" s="1">
        <v>800.62886257375385</v>
      </c>
      <c r="S4195" s="1">
        <v>1979.099407215153</v>
      </c>
      <c r="T4195" s="1">
        <v>2212.659587420128</v>
      </c>
      <c r="U4195" s="1">
        <v>257.03970711090022</v>
      </c>
      <c r="V4195" s="1">
        <v>1284</v>
      </c>
      <c r="W4195" s="1">
        <v>517.01343811848005</v>
      </c>
      <c r="X4195" s="1">
        <v>3063.961378374901</v>
      </c>
      <c r="Y4195" s="1">
        <v>16841.012500000001</v>
      </c>
      <c r="Z4195" s="1">
        <v>511.97300000000001</v>
      </c>
      <c r="AA4195" s="1">
        <v>17099.085316434011</v>
      </c>
      <c r="AB4195" s="1">
        <v>172</v>
      </c>
      <c r="AC4195" s="1">
        <v>1275.5184936631269</v>
      </c>
      <c r="AD4195" s="1">
        <v>3578.6196612459312</v>
      </c>
      <c r="AE4195" s="1">
        <v>2225.8268992511998</v>
      </c>
      <c r="AF4195" s="1">
        <v>2312.4849624805988</v>
      </c>
      <c r="AG4195" s="1">
        <v>16219</v>
      </c>
      <c r="AH4195" s="1">
        <v>3432.277631353104</v>
      </c>
      <c r="AI4195" s="1">
        <v>785.00145107520007</v>
      </c>
      <c r="AJ4195" s="1">
        <v>9892.652449461566</v>
      </c>
      <c r="AK4195" s="1">
        <v>4186.5269166659918</v>
      </c>
      <c r="AL4195" s="1">
        <v>100525.6796875</v>
      </c>
      <c r="AM4195" s="1">
        <v>78280.78125</v>
      </c>
      <c r="AN4195" s="1">
        <v>22244.8984375</v>
      </c>
      <c r="AO4195" t="s">
        <v>17005</v>
      </c>
    </row>
    <row r="4196" spans="1:41" x14ac:dyDescent="0.25">
      <c r="A4196" s="1">
        <v>2020</v>
      </c>
      <c r="B4196" t="s">
        <v>3111</v>
      </c>
      <c r="C4196" t="s">
        <v>7097</v>
      </c>
      <c r="D4196" t="s">
        <v>7226</v>
      </c>
      <c r="E4196" t="s">
        <v>7865</v>
      </c>
      <c r="F4196" t="s">
        <v>9643</v>
      </c>
      <c r="G4196" t="s">
        <v>11813</v>
      </c>
      <c r="H4196" t="s">
        <v>12720</v>
      </c>
      <c r="I4196" s="1">
        <v>1545.1267122251509</v>
      </c>
      <c r="J4196" s="1">
        <v>5453.5900955026118</v>
      </c>
      <c r="K4196" s="1">
        <v>277.9380013498897</v>
      </c>
      <c r="L4196" s="1">
        <v>301.85889490869164</v>
      </c>
      <c r="M4196" s="1">
        <v>1408.7449640256057</v>
      </c>
      <c r="N4196" s="1">
        <v>768.88586439006372</v>
      </c>
      <c r="O4196" s="1">
        <v>1094.6656528575572</v>
      </c>
      <c r="P4196" s="1">
        <v>1685.8534508108062</v>
      </c>
      <c r="Q4196" s="1">
        <v>657.94873369552636</v>
      </c>
      <c r="R4196" s="1">
        <v>796.24681026065525</v>
      </c>
      <c r="S4196" s="1">
        <v>915.82849625127585</v>
      </c>
      <c r="T4196" s="1">
        <v>1093.5265626880905</v>
      </c>
      <c r="U4196" s="1">
        <v>164.54482539490726</v>
      </c>
      <c r="V4196" s="1">
        <v>830.39673354126876</v>
      </c>
      <c r="W4196" s="1">
        <v>296.65325283422857</v>
      </c>
      <c r="X4196" s="1">
        <v>1455.7572365785206</v>
      </c>
      <c r="Y4196" s="1">
        <v>7862.0003496595846</v>
      </c>
      <c r="Z4196" s="1">
        <v>1467.1481382731881</v>
      </c>
      <c r="AA4196" s="1">
        <v>9916.492391680822</v>
      </c>
      <c r="AB4196" s="1">
        <v>99.100844743608206</v>
      </c>
      <c r="AC4196" s="1">
        <v>1469.1130688155183</v>
      </c>
      <c r="AD4196" s="1">
        <v>2930.5293053559499</v>
      </c>
      <c r="AE4196" s="1">
        <v>1185.1094123132182</v>
      </c>
      <c r="AF4196" s="1">
        <v>2714.7941574992205</v>
      </c>
      <c r="AG4196" s="1">
        <v>7901.2848032746015</v>
      </c>
      <c r="AH4196" s="1">
        <v>2973.0253423082463</v>
      </c>
      <c r="AI4196" s="1">
        <v>651.55957693498726</v>
      </c>
      <c r="AJ4196" s="1">
        <v>4829.8464776942646</v>
      </c>
      <c r="AK4196" s="1">
        <v>551.31964202191227</v>
      </c>
      <c r="AL4196" s="1">
        <v>63298.890625</v>
      </c>
      <c r="AM4196" s="1">
        <v>49550.2421875</v>
      </c>
      <c r="AN4196" s="1">
        <v>13748.6494140625</v>
      </c>
      <c r="AO4196" t="s">
        <v>17006</v>
      </c>
    </row>
    <row r="4197" spans="1:41" x14ac:dyDescent="0.25">
      <c r="A4197" s="1">
        <v>2020</v>
      </c>
      <c r="B4197" t="s">
        <v>3112</v>
      </c>
      <c r="C4197" t="s">
        <v>7097</v>
      </c>
      <c r="D4197" t="s">
        <v>7226</v>
      </c>
      <c r="E4197" t="s">
        <v>7865</v>
      </c>
      <c r="F4197" t="s">
        <v>9643</v>
      </c>
      <c r="G4197" t="s">
        <v>11813</v>
      </c>
      <c r="H4197" t="s">
        <v>12720</v>
      </c>
      <c r="I4197" s="1">
        <v>1465.3947663424728</v>
      </c>
      <c r="J4197" s="1">
        <v>4087.1071605077345</v>
      </c>
      <c r="K4197" s="1">
        <v>250.52451571963562</v>
      </c>
      <c r="L4197" s="1">
        <v>323.77109023088502</v>
      </c>
      <c r="M4197" s="1">
        <v>2016.9346604546936</v>
      </c>
      <c r="N4197" s="1">
        <v>1168.504726267078</v>
      </c>
      <c r="O4197" s="1">
        <v>1439.8954822966934</v>
      </c>
      <c r="P4197" s="1">
        <v>1972.8603919455261</v>
      </c>
      <c r="Q4197" s="1">
        <v>522.25574943806964</v>
      </c>
      <c r="R4197" s="1">
        <v>895.76905370199813</v>
      </c>
      <c r="S4197" s="1">
        <v>1678.3019464099318</v>
      </c>
      <c r="T4197" s="1">
        <v>955.39010232064436</v>
      </c>
      <c r="U4197" s="1">
        <v>132.69306976675617</v>
      </c>
      <c r="V4197" s="1">
        <v>1399.115727620677</v>
      </c>
      <c r="W4197" s="1">
        <v>411.87928855601109</v>
      </c>
      <c r="X4197" s="1">
        <v>1886.0992936646721</v>
      </c>
      <c r="Y4197" s="1">
        <v>9208.8990418128778</v>
      </c>
      <c r="Z4197" s="1">
        <v>1903.2185516557447</v>
      </c>
      <c r="AA4197" s="1">
        <v>7843.7527400524896</v>
      </c>
      <c r="AB4197" s="1">
        <v>525.46455627635441</v>
      </c>
      <c r="AC4197" s="1">
        <v>1236.5932557703541</v>
      </c>
      <c r="AD4197" s="1">
        <v>3372.7734123541004</v>
      </c>
      <c r="AE4197" s="1">
        <v>1335.423054132634</v>
      </c>
      <c r="AF4197" s="1">
        <v>3227.0211486084404</v>
      </c>
      <c r="AG4197" s="1">
        <v>13257.629986536142</v>
      </c>
      <c r="AH4197" s="1">
        <v>2708.2655539394932</v>
      </c>
      <c r="AI4197" s="1">
        <v>732.46574511249401</v>
      </c>
      <c r="AJ4197" s="1">
        <v>4137.9006876065241</v>
      </c>
      <c r="AK4197" s="1">
        <v>538.20309097396296</v>
      </c>
      <c r="AL4197" s="1">
        <v>70634.1015625</v>
      </c>
      <c r="AM4197" s="1">
        <v>54117.91015625</v>
      </c>
      <c r="AN4197" s="1">
        <v>16516.197265625</v>
      </c>
      <c r="AO4197" t="s">
        <v>17007</v>
      </c>
    </row>
    <row r="4198" spans="1:41" x14ac:dyDescent="0.25">
      <c r="A4198" s="1">
        <v>2020</v>
      </c>
      <c r="B4198" t="s">
        <v>3113</v>
      </c>
      <c r="C4198" t="s">
        <v>7097</v>
      </c>
      <c r="D4198" t="s">
        <v>7226</v>
      </c>
      <c r="E4198" t="s">
        <v>7865</v>
      </c>
      <c r="F4198" t="s">
        <v>9643</v>
      </c>
      <c r="G4198" t="s">
        <v>11813</v>
      </c>
      <c r="H4198" t="s">
        <v>12720</v>
      </c>
      <c r="I4198" s="1">
        <v>1807.9168184546616</v>
      </c>
      <c r="J4198" s="1">
        <v>4104.487725554497</v>
      </c>
      <c r="K4198" s="1">
        <v>243.84152774444345</v>
      </c>
      <c r="L4198" s="1">
        <v>328.52431329633276</v>
      </c>
      <c r="M4198" s="1">
        <v>1962.8811171793468</v>
      </c>
      <c r="N4198" s="1">
        <v>1149.8350965371646</v>
      </c>
      <c r="O4198" s="1">
        <v>1409.5712641562475</v>
      </c>
      <c r="P4198" s="1">
        <v>1919.9880323876787</v>
      </c>
      <c r="Q4198" s="1">
        <v>504.46503046765071</v>
      </c>
      <c r="R4198" s="1">
        <v>886.74093805330733</v>
      </c>
      <c r="S4198" s="1">
        <v>1168.7120174494082</v>
      </c>
      <c r="T4198" s="1">
        <v>1033.0953248312351</v>
      </c>
      <c r="U4198" s="1">
        <v>131.55952414063364</v>
      </c>
      <c r="V4198" s="1">
        <v>1136.4048573143587</v>
      </c>
      <c r="W4198" s="1">
        <v>510.34909046663017</v>
      </c>
      <c r="X4198" s="1">
        <v>2072.3892216114577</v>
      </c>
      <c r="Y4198" s="1">
        <v>9287.5269702328042</v>
      </c>
      <c r="Z4198" s="1">
        <v>1878.0599588434379</v>
      </c>
      <c r="AA4198" s="1">
        <v>7728.5861250624703</v>
      </c>
      <c r="AB4198" s="1">
        <v>511.38218579146138</v>
      </c>
      <c r="AC4198" s="1">
        <v>1203.452743895906</v>
      </c>
      <c r="AD4198" s="1">
        <v>4622.957898146763</v>
      </c>
      <c r="AE4198" s="1">
        <v>1238.681294472651</v>
      </c>
      <c r="AF4198" s="1">
        <v>3464.5687824996735</v>
      </c>
      <c r="AG4198" s="1">
        <v>12657.483919832293</v>
      </c>
      <c r="AH4198" s="1">
        <v>2582.7383120780878</v>
      </c>
      <c r="AI4198" s="1">
        <v>823.37697389049447</v>
      </c>
      <c r="AJ4198" s="1">
        <v>3962.9536660526182</v>
      </c>
      <c r="AK4198" s="1">
        <v>523.77932968943617</v>
      </c>
      <c r="AL4198" s="1">
        <v>70856.3125</v>
      </c>
      <c r="AM4198" s="1">
        <v>53391.23828125</v>
      </c>
      <c r="AN4198" s="1">
        <v>17465.07421875</v>
      </c>
      <c r="AO4198" t="s">
        <v>17008</v>
      </c>
    </row>
    <row r="4199" spans="1:41" x14ac:dyDescent="0.25">
      <c r="A4199" s="1">
        <v>2020</v>
      </c>
      <c r="B4199" t="s">
        <v>3114</v>
      </c>
      <c r="C4199" t="s">
        <v>7097</v>
      </c>
      <c r="D4199" t="s">
        <v>7226</v>
      </c>
      <c r="E4199" t="s">
        <v>7865</v>
      </c>
      <c r="F4199" t="s">
        <v>9643</v>
      </c>
      <c r="G4199" t="s">
        <v>11813</v>
      </c>
      <c r="H4199" t="s">
        <v>12720</v>
      </c>
      <c r="I4199" s="1">
        <v>1463.4793269900604</v>
      </c>
      <c r="J4199" s="1">
        <v>3217.5153978849785</v>
      </c>
      <c r="K4199" s="1">
        <v>319.37771378868797</v>
      </c>
      <c r="L4199" s="1">
        <v>303.38185091581045</v>
      </c>
      <c r="M4199" s="1">
        <v>1515.8553209482968</v>
      </c>
      <c r="N4199" s="1">
        <v>943.59722791438628</v>
      </c>
      <c r="O4199" s="1">
        <v>1183.4520598768813</v>
      </c>
      <c r="P4199" s="1">
        <v>2169.5896315683972</v>
      </c>
      <c r="Q4199" s="1">
        <v>768.90266707524916</v>
      </c>
      <c r="R4199" s="1">
        <v>909.75758071793871</v>
      </c>
      <c r="S4199" s="1">
        <v>1126.7970358992347</v>
      </c>
      <c r="T4199" s="1">
        <v>1003.0917118931134</v>
      </c>
      <c r="U4199" s="1">
        <v>160.94049244151731</v>
      </c>
      <c r="V4199" s="1">
        <v>877.14797473320027</v>
      </c>
      <c r="W4199" s="1">
        <v>253.89365774361249</v>
      </c>
      <c r="X4199" s="1">
        <v>1628.3522123064872</v>
      </c>
      <c r="Y4199" s="1">
        <v>7629.0697421204013</v>
      </c>
      <c r="Z4199" s="1">
        <v>1851.3886290632822</v>
      </c>
      <c r="AA4199" s="1">
        <v>10005.687528992577</v>
      </c>
      <c r="AB4199" s="1">
        <v>122.60009812026941</v>
      </c>
      <c r="AC4199" s="1">
        <v>1406.5574893434546</v>
      </c>
      <c r="AD4199" s="1">
        <v>3151.118850586266</v>
      </c>
      <c r="AE4199" s="1">
        <v>1671.8195198218555</v>
      </c>
      <c r="AF4199" s="1">
        <v>2516.3525256783846</v>
      </c>
      <c r="AG4199" s="1">
        <v>9529.5853978543237</v>
      </c>
      <c r="AH4199" s="1">
        <v>2699.1135086577165</v>
      </c>
      <c r="AI4199" s="1">
        <v>707.73693005791881</v>
      </c>
      <c r="AJ4199" s="1">
        <v>4142.5518961502876</v>
      </c>
      <c r="AK4199" s="1">
        <v>553.08252359278561</v>
      </c>
      <c r="AL4199" s="1">
        <v>63831.80078125</v>
      </c>
      <c r="AM4199" s="1">
        <v>49567.32421875</v>
      </c>
      <c r="AN4199" s="1">
        <v>14264.4716796875</v>
      </c>
      <c r="AO4199" t="s">
        <v>17009</v>
      </c>
    </row>
    <row r="4200" spans="1:41" x14ac:dyDescent="0.25">
      <c r="A4200" s="1">
        <v>2020</v>
      </c>
      <c r="B4200" t="s">
        <v>3115</v>
      </c>
      <c r="C4200" t="s">
        <v>7097</v>
      </c>
      <c r="D4200" t="s">
        <v>7226</v>
      </c>
      <c r="E4200" t="s">
        <v>7865</v>
      </c>
      <c r="F4200" t="s">
        <v>9643</v>
      </c>
      <c r="G4200" t="s">
        <v>11813</v>
      </c>
      <c r="H4200" t="s">
        <v>12720</v>
      </c>
      <c r="I4200" s="1">
        <v>1445.770195473224</v>
      </c>
      <c r="J4200" s="1">
        <v>3524.1820130118372</v>
      </c>
      <c r="K4200" s="1">
        <v>294.24346325439086</v>
      </c>
      <c r="L4200" s="1">
        <v>286.34336091261076</v>
      </c>
      <c r="M4200" s="1">
        <v>1442.8153844433875</v>
      </c>
      <c r="N4200" s="1">
        <v>1184.2184732316111</v>
      </c>
      <c r="O4200" s="1">
        <v>1262.9287647990295</v>
      </c>
      <c r="P4200" s="1">
        <v>1597.3253741054418</v>
      </c>
      <c r="Q4200" s="1">
        <v>776.38762039176538</v>
      </c>
      <c r="R4200" s="1">
        <v>922.66410401660755</v>
      </c>
      <c r="S4200" s="1">
        <v>1175.004092554067</v>
      </c>
      <c r="T4200" s="1">
        <v>887.88639042670002</v>
      </c>
      <c r="U4200" s="1">
        <v>133.18295856400502</v>
      </c>
      <c r="V4200" s="1">
        <v>1145.3734436504431</v>
      </c>
      <c r="W4200" s="1">
        <v>302.99123073311142</v>
      </c>
      <c r="X4200" s="1">
        <v>1217.5794986366147</v>
      </c>
      <c r="Y4200" s="1">
        <v>9300.6099397196831</v>
      </c>
      <c r="Z4200" s="1">
        <v>1091.6643524014612</v>
      </c>
      <c r="AA4200" s="1">
        <v>8150.0473217504523</v>
      </c>
      <c r="AB4200" s="1">
        <v>96.557644958903637</v>
      </c>
      <c r="AC4200" s="1">
        <v>1389.159300011914</v>
      </c>
      <c r="AD4200" s="1">
        <v>3181.7946122259818</v>
      </c>
      <c r="AE4200" s="1">
        <v>1331.82958564005</v>
      </c>
      <c r="AF4200" s="1">
        <v>2662.4205247381792</v>
      </c>
      <c r="AG4200" s="1">
        <v>10481.53280864207</v>
      </c>
      <c r="AH4200" s="1">
        <v>2719.1520706817691</v>
      </c>
      <c r="AI4200" s="1">
        <v>704.75982240119322</v>
      </c>
      <c r="AJ4200" s="1">
        <v>4567.0656207573384</v>
      </c>
      <c r="AK4200" s="1">
        <v>550.75597237600164</v>
      </c>
      <c r="AL4200" s="1">
        <v>63826.25</v>
      </c>
      <c r="AM4200" s="1">
        <v>49989.77734375</v>
      </c>
      <c r="AN4200" s="1">
        <v>13836.46875</v>
      </c>
      <c r="AO4200" t="s">
        <v>17010</v>
      </c>
    </row>
    <row r="4201" spans="1:41" x14ac:dyDescent="0.25">
      <c r="A4201" s="1">
        <v>2020</v>
      </c>
      <c r="B4201" t="s">
        <v>3116</v>
      </c>
      <c r="C4201" t="s">
        <v>7097</v>
      </c>
      <c r="D4201" t="s">
        <v>7226</v>
      </c>
      <c r="E4201" t="s">
        <v>7865</v>
      </c>
      <c r="F4201" t="s">
        <v>9643</v>
      </c>
      <c r="G4201" t="s">
        <v>11813</v>
      </c>
      <c r="H4201" t="s">
        <v>12720</v>
      </c>
      <c r="I4201" s="1">
        <v>1805.7544460340921</v>
      </c>
      <c r="J4201" s="1">
        <v>3996.8816757168051</v>
      </c>
      <c r="K4201" s="1">
        <v>253.38123828779442</v>
      </c>
      <c r="L4201" s="1">
        <v>384.41831344143139</v>
      </c>
      <c r="M4201" s="1">
        <v>1820.9288531436223</v>
      </c>
      <c r="N4201" s="1">
        <v>1082.44104047982</v>
      </c>
      <c r="O4201" s="1">
        <v>1379.8594198266117</v>
      </c>
      <c r="P4201" s="1">
        <v>1880.0898199551179</v>
      </c>
      <c r="Q4201" s="1">
        <v>634.94855299110952</v>
      </c>
      <c r="R4201" s="1">
        <v>845.68565145785374</v>
      </c>
      <c r="S4201" s="1">
        <v>1554.6575103879552</v>
      </c>
      <c r="T4201" s="1">
        <v>1216.1597552510736</v>
      </c>
      <c r="U4201" s="1">
        <v>121.39525687624149</v>
      </c>
      <c r="V4201" s="1">
        <v>1137.0689060741286</v>
      </c>
      <c r="W4201" s="1">
        <v>484.56940036433065</v>
      </c>
      <c r="X4201" s="1">
        <v>2851.7769094510395</v>
      </c>
      <c r="Y4201" s="1">
        <v>9094.5279943117584</v>
      </c>
      <c r="Z4201" s="1">
        <v>2024.1981293929043</v>
      </c>
      <c r="AA4201" s="1">
        <v>6205.3208806572111</v>
      </c>
      <c r="AB4201" s="1">
        <v>515.92984172402635</v>
      </c>
      <c r="AC4201" s="1">
        <v>1178.4444561261143</v>
      </c>
      <c r="AD4201" s="1">
        <v>3655.2465914935538</v>
      </c>
      <c r="AE4201" s="1">
        <v>1782.4870217994792</v>
      </c>
      <c r="AF4201" s="1">
        <v>4094.2674641737781</v>
      </c>
      <c r="AG4201" s="1">
        <v>10946.817288815077</v>
      </c>
      <c r="AH4201" s="1">
        <v>2579.6492086201315</v>
      </c>
      <c r="AI4201" s="1">
        <v>806.26683108637053</v>
      </c>
      <c r="AJ4201" s="1">
        <v>4826.4706676989172</v>
      </c>
      <c r="AK4201" s="1">
        <v>512.89496030212035</v>
      </c>
      <c r="AL4201" s="1">
        <v>69672.5390625</v>
      </c>
      <c r="AM4201" s="1">
        <v>52041.2109375</v>
      </c>
      <c r="AN4201" s="1">
        <v>17631.3203125</v>
      </c>
      <c r="AO4201" t="s">
        <v>17011</v>
      </c>
    </row>
    <row r="4202" spans="1:41" x14ac:dyDescent="0.25">
      <c r="A4202" s="1">
        <v>2020</v>
      </c>
      <c r="B4202" t="s">
        <v>3117</v>
      </c>
      <c r="C4202" t="s">
        <v>7097</v>
      </c>
      <c r="D4202" t="s">
        <v>7226</v>
      </c>
      <c r="E4202" t="s">
        <v>7865</v>
      </c>
      <c r="F4202" t="s">
        <v>9643</v>
      </c>
      <c r="G4202" t="s">
        <v>11813</v>
      </c>
      <c r="H4202" t="s">
        <v>12720</v>
      </c>
      <c r="I4202" s="1">
        <v>1906.5639481840708</v>
      </c>
      <c r="J4202" s="1">
        <v>3250.2995844175889</v>
      </c>
      <c r="K4202" s="1">
        <v>273.30640433881143</v>
      </c>
      <c r="L4202" s="1">
        <v>339.8165518159455</v>
      </c>
      <c r="M4202" s="1">
        <v>1737.4939616075105</v>
      </c>
      <c r="N4202" s="1">
        <v>799.80870790641825</v>
      </c>
      <c r="O4202" s="1">
        <v>1187.1222961464939</v>
      </c>
      <c r="P4202" s="1">
        <v>1608.7809817050586</v>
      </c>
      <c r="Q4202" s="1">
        <v>799.83268827283212</v>
      </c>
      <c r="R4202" s="1">
        <v>626.69498331441275</v>
      </c>
      <c r="S4202" s="1">
        <v>1082.6935420654502</v>
      </c>
      <c r="T4202" s="1">
        <v>1117.8176046577155</v>
      </c>
      <c r="U4202" s="1">
        <v>161.41286211257412</v>
      </c>
      <c r="V4202" s="1">
        <v>829.42066265602489</v>
      </c>
      <c r="W4202" s="1">
        <v>287.37972798145205</v>
      </c>
      <c r="X4202" s="1">
        <v>1719.2034759635665</v>
      </c>
      <c r="Y4202" s="1">
        <v>8132.1230738848799</v>
      </c>
      <c r="Z4202" s="1">
        <v>1853.3415885224922</v>
      </c>
      <c r="AA4202" s="1">
        <v>9876.792887390031</v>
      </c>
      <c r="AB4202" s="1">
        <v>121.84211890769099</v>
      </c>
      <c r="AC4202" s="1">
        <v>1410.685817078037</v>
      </c>
      <c r="AD4202" s="1">
        <v>3355.9649515391156</v>
      </c>
      <c r="AE4202" s="1">
        <v>1676.7264069865732</v>
      </c>
      <c r="AF4202" s="1">
        <v>2421.92852028061</v>
      </c>
      <c r="AG4202" s="1">
        <v>8184.6605013037924</v>
      </c>
      <c r="AH4202" s="1">
        <v>3071.4542599405167</v>
      </c>
      <c r="AI4202" s="1">
        <v>639.39166986421321</v>
      </c>
      <c r="AJ4202" s="1">
        <v>4490.2167673727654</v>
      </c>
      <c r="AK4202" s="1">
        <v>572.03376951570681</v>
      </c>
      <c r="AL4202" s="1">
        <v>63534.8125</v>
      </c>
      <c r="AM4202" s="1">
        <v>48369.10546875</v>
      </c>
      <c r="AN4202" s="1">
        <v>15165.7041015625</v>
      </c>
      <c r="AO4202" t="s">
        <v>17012</v>
      </c>
    </row>
    <row r="4203" spans="1:41" x14ac:dyDescent="0.25">
      <c r="A4203" s="1">
        <v>2020</v>
      </c>
      <c r="B4203" t="s">
        <v>3118</v>
      </c>
      <c r="C4203" t="s">
        <v>7097</v>
      </c>
      <c r="D4203" t="s">
        <v>7226</v>
      </c>
      <c r="E4203" t="s">
        <v>7865</v>
      </c>
      <c r="F4203" t="s">
        <v>9643</v>
      </c>
      <c r="G4203" t="s">
        <v>11813</v>
      </c>
      <c r="H4203" t="s">
        <v>12720</v>
      </c>
      <c r="I4203" s="1">
        <v>1410.2098180681066</v>
      </c>
      <c r="J4203" s="1">
        <v>3484.3081862717759</v>
      </c>
      <c r="K4203" s="1">
        <v>345.53909623227696</v>
      </c>
      <c r="L4203" s="1">
        <v>281.72508794061264</v>
      </c>
      <c r="M4203" s="1">
        <v>1856.3280988334941</v>
      </c>
      <c r="N4203" s="1">
        <v>929.51839773376605</v>
      </c>
      <c r="O4203" s="1">
        <v>1387.2369805499698</v>
      </c>
      <c r="P4203" s="1">
        <v>2463.9658719962695</v>
      </c>
      <c r="Q4203" s="1">
        <v>470.09400410148788</v>
      </c>
      <c r="R4203" s="1">
        <v>934.07517409112234</v>
      </c>
      <c r="S4203" s="1">
        <v>1726.3851319151495</v>
      </c>
      <c r="T4203" s="1">
        <v>873.56616415693838</v>
      </c>
      <c r="U4203" s="1">
        <v>139.21095927924944</v>
      </c>
      <c r="V4203" s="1">
        <v>1182.5901947274554</v>
      </c>
      <c r="W4203" s="1">
        <v>335.23101549522511</v>
      </c>
      <c r="X4203" s="1">
        <v>1415.1771859342402</v>
      </c>
      <c r="Y4203" s="1">
        <v>7332.4959903923018</v>
      </c>
      <c r="Z4203" s="1">
        <v>1304.8894577094268</v>
      </c>
      <c r="AA4203" s="1">
        <v>8056.4639489373649</v>
      </c>
      <c r="AB4203" s="1">
        <v>95.022159506170965</v>
      </c>
      <c r="AC4203" s="1">
        <v>1272.1307265535415</v>
      </c>
      <c r="AD4203" s="1">
        <v>1770.2156153487924</v>
      </c>
      <c r="AE4203" s="1">
        <v>1310.3492462354077</v>
      </c>
      <c r="AF4203" s="1">
        <v>2699.1872166619091</v>
      </c>
      <c r="AG4203" s="1">
        <v>10868.25503981751</v>
      </c>
      <c r="AH4203" s="1">
        <v>2479.8359485005089</v>
      </c>
      <c r="AI4203" s="1">
        <v>753.45081658535935</v>
      </c>
      <c r="AJ4203" s="1">
        <v>4255.8452901706096</v>
      </c>
      <c r="AK4203" s="1">
        <v>541.8731353048571</v>
      </c>
      <c r="AL4203" s="1">
        <v>61975.171875</v>
      </c>
      <c r="AM4203" s="1">
        <v>48395.3125</v>
      </c>
      <c r="AN4203" s="1">
        <v>13579.861328125</v>
      </c>
      <c r="AO4203" t="s">
        <v>17013</v>
      </c>
    </row>
    <row r="4204" spans="1:41" x14ac:dyDescent="0.25">
      <c r="A4204" s="1">
        <v>2020</v>
      </c>
      <c r="B4204" t="s">
        <v>3119</v>
      </c>
      <c r="C4204" t="s">
        <v>7097</v>
      </c>
      <c r="D4204" t="s">
        <v>7226</v>
      </c>
      <c r="E4204" t="s">
        <v>7865</v>
      </c>
      <c r="F4204" t="s">
        <v>9643</v>
      </c>
      <c r="G4204" t="s">
        <v>11814</v>
      </c>
      <c r="H4204" t="s">
        <v>12720</v>
      </c>
      <c r="I4204" s="1">
        <v>1785</v>
      </c>
      <c r="J4204" s="1">
        <v>4096.257212812875</v>
      </c>
      <c r="K4204" s="1">
        <v>236.03003699999999</v>
      </c>
      <c r="L4204" s="1">
        <v>324.70979999999997</v>
      </c>
      <c r="M4204" s="1">
        <v>1900</v>
      </c>
      <c r="N4204" s="1">
        <v>1113</v>
      </c>
      <c r="O4204" s="1">
        <v>1364.4154903000001</v>
      </c>
      <c r="P4204" s="1">
        <v>1858.481</v>
      </c>
      <c r="Q4204" s="1">
        <v>488.30443652434428</v>
      </c>
      <c r="R4204" s="1">
        <v>858.33409244995278</v>
      </c>
      <c r="S4204" s="1">
        <v>1131.272196629413</v>
      </c>
      <c r="T4204" s="1">
        <v>1014.527306360214</v>
      </c>
      <c r="U4204" s="1">
        <v>127.345</v>
      </c>
      <c r="V4204" s="1">
        <v>1100</v>
      </c>
      <c r="W4204" s="1">
        <v>494</v>
      </c>
      <c r="X4204" s="1">
        <v>2066</v>
      </c>
      <c r="Y4204" s="1">
        <v>8990</v>
      </c>
      <c r="Z4204" s="1">
        <v>1817.8960970036669</v>
      </c>
      <c r="AA4204" s="1">
        <v>7690</v>
      </c>
      <c r="AB4204" s="1">
        <v>510</v>
      </c>
      <c r="AC4204" s="1">
        <v>1164.9000000000001</v>
      </c>
      <c r="AD4204" s="1">
        <v>4474.8609223470858</v>
      </c>
      <c r="AE4204" s="1">
        <v>1199</v>
      </c>
      <c r="AF4204" s="1">
        <v>3420.6525508446689</v>
      </c>
      <c r="AG4204" s="1">
        <v>12607</v>
      </c>
      <c r="AH4204" s="1">
        <v>2567.0667231440329</v>
      </c>
      <c r="AI4204" s="1">
        <v>797</v>
      </c>
      <c r="AJ4204" s="1">
        <v>3912.72</v>
      </c>
      <c r="AK4204" s="1">
        <v>507</v>
      </c>
      <c r="AL4204" s="1">
        <v>69615.7734375</v>
      </c>
      <c r="AM4204" s="1">
        <v>52553.6015625</v>
      </c>
      <c r="AN4204" s="1">
        <v>17062.171875</v>
      </c>
      <c r="AO4204" t="s">
        <v>17014</v>
      </c>
    </row>
    <row r="4205" spans="1:41" x14ac:dyDescent="0.25">
      <c r="A4205" s="1">
        <v>2020</v>
      </c>
      <c r="B4205" t="s">
        <v>3120</v>
      </c>
      <c r="C4205" t="s">
        <v>7097</v>
      </c>
      <c r="D4205" t="s">
        <v>7226</v>
      </c>
      <c r="E4205" t="s">
        <v>7865</v>
      </c>
      <c r="F4205" t="s">
        <v>9643</v>
      </c>
      <c r="G4205" t="s">
        <v>11814</v>
      </c>
      <c r="H4205" t="s">
        <v>12720</v>
      </c>
      <c r="I4205" s="1">
        <v>1370.4980820146</v>
      </c>
      <c r="J4205" s="1">
        <v>3386.1862507563601</v>
      </c>
      <c r="K4205" s="1">
        <v>328.90077431999998</v>
      </c>
      <c r="L4205" s="1">
        <v>275.82780000000002</v>
      </c>
      <c r="M4205" s="1">
        <v>1768.653846153846</v>
      </c>
      <c r="N4205" s="1">
        <v>886.49866671712482</v>
      </c>
      <c r="O4205" s="1">
        <v>1319.147043430648</v>
      </c>
      <c r="P4205" s="1">
        <v>2333.8383763895999</v>
      </c>
      <c r="Q4205" s="1">
        <v>448.33723451167901</v>
      </c>
      <c r="R4205" s="1">
        <v>881.26819532368722</v>
      </c>
      <c r="S4205" s="1">
        <v>1643</v>
      </c>
      <c r="T4205" s="1">
        <v>848.96639999999991</v>
      </c>
      <c r="U4205" s="1">
        <v>130.05000000000001</v>
      </c>
      <c r="V4205" s="1">
        <v>1137</v>
      </c>
      <c r="W4205" s="1">
        <v>320.02938699999987</v>
      </c>
      <c r="X4205" s="1">
        <v>1216.2275999999999</v>
      </c>
      <c r="Y4205" s="1">
        <v>6958.3700981255397</v>
      </c>
      <c r="Z4205" s="1">
        <v>1245</v>
      </c>
      <c r="AA4205" s="1">
        <v>7788</v>
      </c>
      <c r="AB4205" s="1">
        <v>87.02</v>
      </c>
      <c r="AC4205" s="1">
        <v>1212.066</v>
      </c>
      <c r="AD4205" s="1">
        <v>1688.2869522911999</v>
      </c>
      <c r="AE4205" s="1">
        <v>1248.48</v>
      </c>
      <c r="AF4205" s="1">
        <v>2623.1776690515262</v>
      </c>
      <c r="AG4205" s="1">
        <v>10569</v>
      </c>
      <c r="AH4205" s="1">
        <v>2375</v>
      </c>
      <c r="AI4205" s="1">
        <v>717.87600000000009</v>
      </c>
      <c r="AJ4205" s="1">
        <v>4136</v>
      </c>
      <c r="AK4205" s="1">
        <v>516.28813761600009</v>
      </c>
      <c r="AL4205" s="1">
        <v>59458.98828125</v>
      </c>
      <c r="AM4205" s="1">
        <v>46629.59765625</v>
      </c>
      <c r="AN4205" s="1">
        <v>12829.3955078125</v>
      </c>
      <c r="AO4205" t="s">
        <v>17015</v>
      </c>
    </row>
    <row r="4206" spans="1:41" x14ac:dyDescent="0.25">
      <c r="A4206" s="1">
        <v>2020</v>
      </c>
      <c r="B4206" t="s">
        <v>3121</v>
      </c>
      <c r="C4206" t="s">
        <v>7097</v>
      </c>
      <c r="D4206" t="s">
        <v>7226</v>
      </c>
      <c r="E4206" t="s">
        <v>7865</v>
      </c>
      <c r="F4206" t="s">
        <v>9643</v>
      </c>
      <c r="G4206" t="s">
        <v>11814</v>
      </c>
      <c r="H4206" t="s">
        <v>12720</v>
      </c>
      <c r="I4206" s="1">
        <v>1785</v>
      </c>
      <c r="J4206" s="1">
        <v>3950.9434999999999</v>
      </c>
      <c r="K4206" s="1">
        <v>250.46899999999999</v>
      </c>
      <c r="L4206" s="1">
        <v>380</v>
      </c>
      <c r="M4206" s="1">
        <v>1800</v>
      </c>
      <c r="N4206" s="1">
        <v>1070</v>
      </c>
      <c r="O4206" s="1">
        <v>1364</v>
      </c>
      <c r="P4206" s="1">
        <v>1858.481</v>
      </c>
      <c r="Q4206" s="1">
        <v>627.65076922741935</v>
      </c>
      <c r="R4206" s="1">
        <v>835.96576000000005</v>
      </c>
      <c r="S4206" s="1">
        <v>1536.7890480000001</v>
      </c>
      <c r="T4206" s="1">
        <v>1202.181818181818</v>
      </c>
      <c r="U4206" s="1">
        <v>120</v>
      </c>
      <c r="V4206" s="1">
        <v>1124</v>
      </c>
      <c r="W4206" s="1">
        <v>479</v>
      </c>
      <c r="X4206" s="1">
        <v>2819</v>
      </c>
      <c r="Y4206" s="1">
        <v>8990</v>
      </c>
      <c r="Z4206" s="1">
        <v>2000.933</v>
      </c>
      <c r="AA4206" s="1">
        <v>6134</v>
      </c>
      <c r="AB4206" s="1">
        <v>510</v>
      </c>
      <c r="AC4206" s="1">
        <v>1164.9000000000001</v>
      </c>
      <c r="AD4206" s="1">
        <v>3613.2350000000001</v>
      </c>
      <c r="AE4206" s="1">
        <v>1762</v>
      </c>
      <c r="AF4206" s="1">
        <v>4047.2099845031839</v>
      </c>
      <c r="AG4206" s="1">
        <v>10821</v>
      </c>
      <c r="AH4206" s="1">
        <v>2550</v>
      </c>
      <c r="AI4206" s="1">
        <v>797</v>
      </c>
      <c r="AJ4206" s="1">
        <v>4770.9976075450923</v>
      </c>
      <c r="AK4206" s="1">
        <v>507</v>
      </c>
      <c r="AL4206" s="1">
        <v>68871.7578125</v>
      </c>
      <c r="AM4206" s="1">
        <v>51443.08203125</v>
      </c>
      <c r="AN4206" s="1">
        <v>17428.67578125</v>
      </c>
      <c r="AO4206" t="s">
        <v>17016</v>
      </c>
    </row>
    <row r="4207" spans="1:41" x14ac:dyDescent="0.25">
      <c r="A4207" s="1">
        <v>2020</v>
      </c>
      <c r="B4207" t="s">
        <v>3122</v>
      </c>
      <c r="C4207" t="s">
        <v>7097</v>
      </c>
      <c r="D4207" t="s">
        <v>7226</v>
      </c>
      <c r="E4207" t="s">
        <v>7865</v>
      </c>
      <c r="F4207" t="s">
        <v>9643</v>
      </c>
      <c r="G4207" t="s">
        <v>11814</v>
      </c>
      <c r="H4207" t="s">
        <v>12720</v>
      </c>
      <c r="I4207" s="1">
        <v>1895.125267346154</v>
      </c>
      <c r="J4207" s="1">
        <v>3329.5</v>
      </c>
      <c r="K4207" s="1">
        <v>278.8003059135678</v>
      </c>
      <c r="L4207" s="1">
        <v>341.69600000000003</v>
      </c>
      <c r="M4207" s="1">
        <v>1748.6580088412429</v>
      </c>
      <c r="N4207" s="1">
        <v>812.88755868661531</v>
      </c>
      <c r="O4207" s="1">
        <v>1231</v>
      </c>
      <c r="P4207" s="1">
        <v>1724.2</v>
      </c>
      <c r="Q4207" s="1">
        <v>858.06536005921816</v>
      </c>
      <c r="R4207" s="1">
        <v>652.60050229797082</v>
      </c>
      <c r="S4207" s="1">
        <v>1161.5201999462181</v>
      </c>
      <c r="T4207" s="1">
        <v>1229.255326344515</v>
      </c>
      <c r="U4207" s="1">
        <v>162.6178533417216</v>
      </c>
      <c r="V4207" s="1">
        <v>836</v>
      </c>
      <c r="W4207" s="1">
        <v>283.84813369468799</v>
      </c>
      <c r="X4207" s="1">
        <v>1839.7679559141</v>
      </c>
      <c r="Y4207" s="1">
        <v>8748.1874999999982</v>
      </c>
      <c r="Z4207" s="1">
        <v>1987.942</v>
      </c>
      <c r="AA4207" s="1">
        <v>10083.354715163319</v>
      </c>
      <c r="AB4207" s="1">
        <v>109</v>
      </c>
      <c r="AC4207" s="1">
        <v>1489.08819519229</v>
      </c>
      <c r="AD4207" s="1">
        <v>3780.3145364591091</v>
      </c>
      <c r="AE4207" s="1">
        <v>1656.1212048</v>
      </c>
      <c r="AF4207" s="1">
        <v>2435.2245489507231</v>
      </c>
      <c r="AG4207" s="1">
        <v>8597</v>
      </c>
      <c r="AH4207" s="1">
        <v>3399.7424889581889</v>
      </c>
      <c r="AI4207" s="1">
        <v>631.53421943040007</v>
      </c>
      <c r="AJ4207" s="1">
        <v>4946.4715033146431</v>
      </c>
      <c r="AK4207" s="1">
        <v>632.84104765200152</v>
      </c>
      <c r="AL4207" s="1">
        <v>66882.3671875</v>
      </c>
      <c r="AM4207" s="1">
        <v>50556.08203125</v>
      </c>
      <c r="AN4207" s="1">
        <v>16326.2822265625</v>
      </c>
      <c r="AO4207" t="s">
        <v>17017</v>
      </c>
    </row>
    <row r="4208" spans="1:41" x14ac:dyDescent="0.25">
      <c r="A4208" s="1">
        <v>2020</v>
      </c>
      <c r="B4208" t="s">
        <v>3123</v>
      </c>
      <c r="C4208" t="s">
        <v>7097</v>
      </c>
      <c r="D4208" t="s">
        <v>7226</v>
      </c>
      <c r="E4208" t="s">
        <v>7865</v>
      </c>
      <c r="F4208" t="s">
        <v>9643</v>
      </c>
      <c r="G4208" t="s">
        <v>11814</v>
      </c>
      <c r="H4208" t="s">
        <v>12720</v>
      </c>
      <c r="I4208" s="1">
        <v>1541.4282876031771</v>
      </c>
      <c r="J4208" s="1">
        <v>4684.6105552064246</v>
      </c>
      <c r="K4208" s="1">
        <v>295</v>
      </c>
      <c r="L4208" s="1">
        <v>304.40170192705921</v>
      </c>
      <c r="M4208" s="1">
        <v>1422.2374593820241</v>
      </c>
      <c r="N4208" s="1">
        <v>783.67500000000007</v>
      </c>
      <c r="O4208" s="1">
        <v>1142.327009275152</v>
      </c>
      <c r="P4208" s="1">
        <v>1724.2</v>
      </c>
      <c r="Q4208" s="1">
        <v>672.48685564250411</v>
      </c>
      <c r="R4208" s="1">
        <v>802.55072698079141</v>
      </c>
      <c r="S4208" s="1">
        <v>932.39350824316375</v>
      </c>
      <c r="T4208" s="1">
        <v>1141.1383235214839</v>
      </c>
      <c r="U4208" s="1">
        <v>127</v>
      </c>
      <c r="V4208" s="1">
        <v>845</v>
      </c>
      <c r="W4208" s="1">
        <v>293.28365433937591</v>
      </c>
      <c r="X4208" s="1">
        <v>1571.6177525700939</v>
      </c>
      <c r="Y4208" s="1">
        <v>9194</v>
      </c>
      <c r="Z4208" s="1">
        <v>1437.9232</v>
      </c>
      <c r="AA4208" s="1">
        <v>10144.55502039067</v>
      </c>
      <c r="AB4208" s="1">
        <v>87</v>
      </c>
      <c r="AC4208" s="1">
        <v>1527.850488674791</v>
      </c>
      <c r="AD4208" s="1">
        <v>2971.4604150000009</v>
      </c>
      <c r="AE4208" s="1">
        <v>1211.079490138527</v>
      </c>
      <c r="AF4208" s="1">
        <v>2737.663113006397</v>
      </c>
      <c r="AG4208" s="1">
        <v>8075.8902255493422</v>
      </c>
      <c r="AH4208" s="1">
        <v>3021.0749999999998</v>
      </c>
      <c r="AI4208" s="1">
        <v>644.16490381900803</v>
      </c>
      <c r="AJ4208" s="1">
        <v>4954.7122713365652</v>
      </c>
      <c r="AK4208" s="1">
        <v>520</v>
      </c>
      <c r="AL4208" s="1">
        <v>64810.7265625</v>
      </c>
      <c r="AM4208" s="1">
        <v>50769.02734375</v>
      </c>
      <c r="AN4208" s="1">
        <v>14041.6982421875</v>
      </c>
      <c r="AO4208" t="s">
        <v>17018</v>
      </c>
    </row>
    <row r="4209" spans="1:41" x14ac:dyDescent="0.25">
      <c r="A4209" s="1">
        <v>2020</v>
      </c>
      <c r="B4209" t="s">
        <v>3124</v>
      </c>
      <c r="C4209" t="s">
        <v>7097</v>
      </c>
      <c r="D4209" t="s">
        <v>7226</v>
      </c>
      <c r="E4209" t="s">
        <v>7865</v>
      </c>
      <c r="F4209" t="s">
        <v>9643</v>
      </c>
      <c r="G4209" t="s">
        <v>11814</v>
      </c>
      <c r="H4209" t="s">
        <v>12720</v>
      </c>
      <c r="I4209" s="1">
        <v>1436.2060482723391</v>
      </c>
      <c r="J4209" s="1">
        <v>4075.7030863609898</v>
      </c>
      <c r="K4209" s="1">
        <v>240</v>
      </c>
      <c r="L4209" s="1">
        <v>317.85107129999989</v>
      </c>
      <c r="M4209" s="1">
        <v>1938</v>
      </c>
      <c r="N4209" s="1">
        <v>1121.673421</v>
      </c>
      <c r="O4209" s="1">
        <v>1383.5438001059999</v>
      </c>
      <c r="P4209" s="1">
        <v>1897.5091010000001</v>
      </c>
      <c r="Q4209" s="1">
        <v>502.30875010423722</v>
      </c>
      <c r="R4209" s="1">
        <v>856.49310011602518</v>
      </c>
      <c r="S4209" s="1">
        <v>1604.7149999999999</v>
      </c>
      <c r="T4209" s="1">
        <v>936.76302421230662</v>
      </c>
      <c r="U4209" s="1">
        <v>130.05000000000001</v>
      </c>
      <c r="V4209" s="1">
        <v>1350</v>
      </c>
      <c r="W4209" s="1">
        <v>395.76</v>
      </c>
      <c r="X4209" s="1">
        <v>1863.8107500000001</v>
      </c>
      <c r="Y4209" s="1">
        <v>8882.4892462522384</v>
      </c>
      <c r="Z4209" s="1">
        <v>1826.9414027671021</v>
      </c>
      <c r="AA4209" s="1">
        <v>7788</v>
      </c>
      <c r="AB4209" s="1">
        <v>510</v>
      </c>
      <c r="AC4209" s="1">
        <v>1188.1980000000001</v>
      </c>
      <c r="AD4209" s="1">
        <v>3243.9539420432761</v>
      </c>
      <c r="AE4209" s="1">
        <v>1283.1600000000001</v>
      </c>
      <c r="AF4209" s="1">
        <v>3168.0164169738</v>
      </c>
      <c r="AG4209" s="1">
        <v>13363</v>
      </c>
      <c r="AH4209" s="1">
        <v>2656.9234128124999</v>
      </c>
      <c r="AI4209" s="1">
        <v>703.80000000000007</v>
      </c>
      <c r="AJ4209" s="1">
        <v>4136.5887839999996</v>
      </c>
      <c r="AK4209" s="1">
        <v>517</v>
      </c>
      <c r="AL4209" s="1">
        <v>69318.453125</v>
      </c>
      <c r="AM4209" s="1">
        <v>53324.1875</v>
      </c>
      <c r="AN4209" s="1">
        <v>15994.2705078125</v>
      </c>
      <c r="AO4209" t="s">
        <v>17019</v>
      </c>
    </row>
    <row r="4210" spans="1:41" x14ac:dyDescent="0.25">
      <c r="A4210" s="1">
        <v>2020</v>
      </c>
      <c r="B4210" t="s">
        <v>3125</v>
      </c>
      <c r="C4210" t="s">
        <v>7097</v>
      </c>
      <c r="D4210" t="s">
        <v>7226</v>
      </c>
      <c r="E4210" t="s">
        <v>7865</v>
      </c>
      <c r="F4210" t="s">
        <v>9643</v>
      </c>
      <c r="G4210" t="s">
        <v>11814</v>
      </c>
      <c r="H4210" t="s">
        <v>12720</v>
      </c>
      <c r="I4210" s="1">
        <v>1382.598318523897</v>
      </c>
      <c r="J4210" s="1">
        <v>3442.0739799999992</v>
      </c>
      <c r="K4210" s="1">
        <v>279.68373125248581</v>
      </c>
      <c r="L4210" s="1">
        <v>277.89853896000011</v>
      </c>
      <c r="M4210" s="1">
        <v>1379.6</v>
      </c>
      <c r="N4210" s="1">
        <v>1158.353339</v>
      </c>
      <c r="O4210" s="1">
        <v>1207.9547367907981</v>
      </c>
      <c r="P4210" s="1">
        <v>1628</v>
      </c>
      <c r="Q4210" s="1">
        <v>742.20961070461874</v>
      </c>
      <c r="R4210" s="1">
        <v>867.59640250193866</v>
      </c>
      <c r="S4210" s="1">
        <v>1115.804367392815</v>
      </c>
      <c r="T4210" s="1">
        <v>806.46810775000006</v>
      </c>
      <c r="U4210" s="1">
        <v>123.63612000000001</v>
      </c>
      <c r="V4210" s="1">
        <v>25</v>
      </c>
      <c r="W4210" s="1">
        <v>290.56270725299993</v>
      </c>
      <c r="X4210" s="1">
        <v>1187.4917519999999</v>
      </c>
      <c r="Y4210" s="1">
        <v>8960.7905499999979</v>
      </c>
      <c r="Z4210" s="1">
        <v>1044.8342126554239</v>
      </c>
      <c r="AA4210" s="1">
        <v>7934.0685785532023</v>
      </c>
      <c r="AB4210" s="1">
        <v>87</v>
      </c>
      <c r="AC4210" s="1">
        <v>1328.6514299999999</v>
      </c>
      <c r="AD4210" s="1">
        <v>3045.3022132519282</v>
      </c>
      <c r="AE4210" s="1">
        <v>1273.4495999999999</v>
      </c>
      <c r="AF4210" s="1">
        <v>2583.9005715507469</v>
      </c>
      <c r="AG4210" s="1">
        <v>10262.64021073621</v>
      </c>
      <c r="AH4210" s="1">
        <v>2657.1625359196519</v>
      </c>
      <c r="AI4210" s="1">
        <v>673.8670800000001</v>
      </c>
      <c r="AJ4210" s="1">
        <v>4454.2083383999998</v>
      </c>
      <c r="AK4210" s="1">
        <v>526.61390036832006</v>
      </c>
      <c r="AL4210" s="1">
        <v>60747.421875</v>
      </c>
      <c r="AM4210" s="1">
        <v>47489.91015625</v>
      </c>
      <c r="AN4210" s="1">
        <v>13257.5107421875</v>
      </c>
      <c r="AO4210" t="s">
        <v>17020</v>
      </c>
    </row>
    <row r="4211" spans="1:41" x14ac:dyDescent="0.25">
      <c r="A4211" s="1">
        <v>2020</v>
      </c>
      <c r="B4211" t="s">
        <v>3126</v>
      </c>
      <c r="C4211" t="s">
        <v>7097</v>
      </c>
      <c r="D4211" t="s">
        <v>7226</v>
      </c>
      <c r="E4211" t="s">
        <v>7865</v>
      </c>
      <c r="F4211" t="s">
        <v>9643</v>
      </c>
      <c r="G4211" t="s">
        <v>11814</v>
      </c>
      <c r="H4211" t="s">
        <v>12720</v>
      </c>
      <c r="I4211" s="1">
        <v>1449.737317622021</v>
      </c>
      <c r="J4211" s="1">
        <v>3187.3</v>
      </c>
      <c r="K4211" s="1">
        <v>315.43700135213209</v>
      </c>
      <c r="L4211" s="1">
        <v>298.36071673357492</v>
      </c>
      <c r="M4211" s="1">
        <v>1496.0713461649291</v>
      </c>
      <c r="N4211" s="1">
        <v>916.40871529920003</v>
      </c>
      <c r="O4211" s="1">
        <v>1161.668289465332</v>
      </c>
      <c r="P4211" s="1">
        <v>1946.612304</v>
      </c>
      <c r="Q4211" s="1">
        <v>755.34909860142034</v>
      </c>
      <c r="R4211" s="1">
        <v>921.74843636120943</v>
      </c>
      <c r="S4211" s="1">
        <v>1094.3162003665591</v>
      </c>
      <c r="T4211" s="1">
        <v>969.55560349593691</v>
      </c>
      <c r="U4211" s="1">
        <v>159.42926798208001</v>
      </c>
      <c r="V4211" s="1">
        <v>867</v>
      </c>
      <c r="W4211" s="1">
        <v>247.06153194786009</v>
      </c>
      <c r="X4211" s="1">
        <v>1581.43338576</v>
      </c>
      <c r="Y4211" s="1">
        <v>7661.8138500000014</v>
      </c>
      <c r="Z4211" s="1">
        <v>1819.262444932878</v>
      </c>
      <c r="AA4211" s="1">
        <v>9939.7799262123172</v>
      </c>
      <c r="AB4211" s="1">
        <v>110</v>
      </c>
      <c r="AC4211" s="1">
        <v>1359.8618200000001</v>
      </c>
      <c r="AD4211" s="1">
        <v>3095.573582063455</v>
      </c>
      <c r="AE4211" s="1">
        <v>1666.4590929021469</v>
      </c>
      <c r="AF4211" s="1">
        <v>2458.6975471557948</v>
      </c>
      <c r="AG4211" s="1">
        <v>9815.2995385354516</v>
      </c>
      <c r="AH4211" s="1">
        <v>2680.3287295282648</v>
      </c>
      <c r="AI4211" s="1">
        <v>687.34442160000003</v>
      </c>
      <c r="AJ4211" s="1">
        <v>4114.8752749788546</v>
      </c>
      <c r="AK4211" s="1">
        <v>552.0438519480922</v>
      </c>
      <c r="AL4211" s="1">
        <v>63328.83203125</v>
      </c>
      <c r="AM4211" s="1">
        <v>49337.99609375</v>
      </c>
      <c r="AN4211" s="1">
        <v>13990.8349609375</v>
      </c>
      <c r="AO4211" t="s">
        <v>17021</v>
      </c>
    </row>
    <row r="4212" spans="1:41" x14ac:dyDescent="0.25">
      <c r="A4212" s="1">
        <v>2020</v>
      </c>
      <c r="B4212" t="s">
        <v>3127</v>
      </c>
      <c r="C4212" t="s">
        <v>7097</v>
      </c>
      <c r="D4212" t="s">
        <v>7226</v>
      </c>
      <c r="E4212" t="s">
        <v>7866</v>
      </c>
      <c r="F4212" t="s">
        <v>9644</v>
      </c>
      <c r="G4212" t="s">
        <v>11815</v>
      </c>
      <c r="H4212" t="s">
        <v>12720</v>
      </c>
      <c r="I4212" s="1">
        <v>4831.7455982506544</v>
      </c>
      <c r="J4212" s="1">
        <v>5444.8528408799621</v>
      </c>
      <c r="K4212" s="1">
        <v>779.56705511973394</v>
      </c>
      <c r="L4212" s="1">
        <v>180.75110667315258</v>
      </c>
      <c r="M4212" s="1">
        <v>2027.5472917588136</v>
      </c>
      <c r="N4212" s="1">
        <v>2906.3257721100604</v>
      </c>
      <c r="O4212" s="1">
        <v>3753.6315164406087</v>
      </c>
      <c r="P4212" s="1">
        <v>2112.6752728030824</v>
      </c>
      <c r="Q4212" s="1">
        <v>997.09330335468223</v>
      </c>
      <c r="R4212" s="1">
        <v>2774.8648327142896</v>
      </c>
      <c r="S4212" s="1">
        <v>2869.2622741105401</v>
      </c>
      <c r="T4212" s="1">
        <v>3018.107532575832</v>
      </c>
      <c r="U4212" s="1">
        <v>302.14609853898048</v>
      </c>
      <c r="V4212" s="1">
        <v>3094.1191296925563</v>
      </c>
      <c r="W4212" s="1">
        <v>2244.5442156245531</v>
      </c>
      <c r="X4212" s="1">
        <v>3102.7577977829214</v>
      </c>
      <c r="Y4212" s="1">
        <v>17771.06427884836</v>
      </c>
      <c r="Z4212" s="1">
        <v>2263.580649431874</v>
      </c>
      <c r="AA4212" s="1">
        <v>13658.75776782508</v>
      </c>
      <c r="AB4212" s="1">
        <v>876.36900205164898</v>
      </c>
      <c r="AC4212" s="1">
        <v>2698.4116976437253</v>
      </c>
      <c r="AD4212" s="1">
        <v>1846.6346828945459</v>
      </c>
      <c r="AE4212" s="1">
        <v>5101.1337162511936</v>
      </c>
      <c r="AF4212" s="1">
        <v>7927.5624522325179</v>
      </c>
      <c r="AG4212" s="1">
        <v>48443.979350656075</v>
      </c>
      <c r="AH4212" s="1">
        <v>6692.6899837662277</v>
      </c>
      <c r="AI4212" s="1">
        <v>1274.3120693097956</v>
      </c>
      <c r="AJ4212" s="1">
        <v>5264.0669630679631</v>
      </c>
      <c r="AK4212" s="1">
        <v>2496.7529304930549</v>
      </c>
      <c r="AL4212" s="1">
        <v>156755.296875</v>
      </c>
      <c r="AM4212" s="1">
        <v>125773.125</v>
      </c>
      <c r="AN4212" s="1">
        <v>30982.17578125</v>
      </c>
      <c r="AO4212" t="s">
        <v>17022</v>
      </c>
    </row>
    <row r="4213" spans="1:41" x14ac:dyDescent="0.25">
      <c r="A4213" s="1">
        <v>2020</v>
      </c>
      <c r="B4213" t="s">
        <v>3128</v>
      </c>
      <c r="C4213" t="s">
        <v>7097</v>
      </c>
      <c r="D4213" t="s">
        <v>7226</v>
      </c>
      <c r="E4213" t="s">
        <v>7866</v>
      </c>
      <c r="F4213" t="s">
        <v>9644</v>
      </c>
      <c r="G4213" t="s">
        <v>11815</v>
      </c>
      <c r="H4213" t="s">
        <v>12720</v>
      </c>
      <c r="I4213" s="1">
        <v>-1430.8030141032891</v>
      </c>
      <c r="J4213" s="1">
        <v>5338.0931225831091</v>
      </c>
      <c r="K4213" s="1">
        <v>210.90726292782003</v>
      </c>
      <c r="L4213" s="1">
        <v>259.88593383668916</v>
      </c>
      <c r="M4213" s="1">
        <v>3140.2988834740004</v>
      </c>
      <c r="N4213" s="1">
        <v>3757.9100936950836</v>
      </c>
      <c r="O4213" s="1">
        <v>1869.5354235213865</v>
      </c>
      <c r="P4213" s="1">
        <v>2662.1444787831983</v>
      </c>
      <c r="Q4213" s="1">
        <v>1205.4918236785347</v>
      </c>
      <c r="R4213" s="1">
        <v>2604.3191268928726</v>
      </c>
      <c r="S4213" s="1">
        <v>3236.5626382014566</v>
      </c>
      <c r="T4213" s="1">
        <v>3275.8731155885189</v>
      </c>
      <c r="U4213" s="1">
        <v>272.98942629904326</v>
      </c>
      <c r="V4213" s="1">
        <v>2156.6164677624415</v>
      </c>
      <c r="W4213" s="1">
        <v>1637.9365577942594</v>
      </c>
      <c r="X4213" s="1">
        <v>3243.1143844326339</v>
      </c>
      <c r="Y4213" s="1">
        <v>18499.947441433564</v>
      </c>
      <c r="Z4213" s="1">
        <v>862.64658710497667</v>
      </c>
      <c r="AA4213" s="1">
        <v>18159.256637412356</v>
      </c>
      <c r="AB4213" s="1">
        <v>856.09484087379963</v>
      </c>
      <c r="AC4213" s="1">
        <v>2582.776275512254</v>
      </c>
      <c r="AD4213" s="1">
        <v>2333.347638433032</v>
      </c>
      <c r="AE4213" s="1">
        <v>5366.9994731833749</v>
      </c>
      <c r="AF4213" s="1">
        <v>9439.1007952567597</v>
      </c>
      <c r="AG4213" s="1">
        <v>37340.585686888335</v>
      </c>
      <c r="AH4213" s="1">
        <v>4223.6924036987975</v>
      </c>
      <c r="AI4213" s="1">
        <v>1200.0615180105942</v>
      </c>
      <c r="AJ4213" s="1">
        <v>5153.1124790073527</v>
      </c>
      <c r="AK4213" s="1">
        <v>2467.7490686616925</v>
      </c>
      <c r="AL4213" s="1">
        <v>141926.234375</v>
      </c>
      <c r="AM4213" s="1">
        <v>114231.078125</v>
      </c>
      <c r="AN4213" s="1">
        <v>27695.17578125</v>
      </c>
      <c r="AO4213" t="s">
        <v>17023</v>
      </c>
    </row>
    <row r="4214" spans="1:41" x14ac:dyDescent="0.25">
      <c r="A4214" s="1">
        <v>2020</v>
      </c>
      <c r="B4214" t="s">
        <v>3129</v>
      </c>
      <c r="C4214" t="s">
        <v>7097</v>
      </c>
      <c r="D4214" t="s">
        <v>7226</v>
      </c>
      <c r="E4214" t="s">
        <v>7866</v>
      </c>
      <c r="F4214" t="s">
        <v>9644</v>
      </c>
      <c r="G4214" t="s">
        <v>11815</v>
      </c>
      <c r="H4214" t="s">
        <v>12720</v>
      </c>
      <c r="I4214" s="1">
        <v>4499.446453750309</v>
      </c>
      <c r="J4214" s="1">
        <v>15028.302749336874</v>
      </c>
      <c r="K4214" s="1">
        <v>111.32502704716426</v>
      </c>
      <c r="L4214" s="1">
        <v>252.64760483590373</v>
      </c>
      <c r="M4214" s="1">
        <v>3945.7611225842611</v>
      </c>
      <c r="N4214" s="1">
        <v>4113.9097805926949</v>
      </c>
      <c r="O4214" s="1">
        <v>2105.7642304385581</v>
      </c>
      <c r="P4214" s="1">
        <v>3302.4651203550275</v>
      </c>
      <c r="Q4214" s="1">
        <v>1372.8782499035349</v>
      </c>
      <c r="R4214" s="1">
        <v>2531.7837711497077</v>
      </c>
      <c r="S4214" s="1">
        <v>4434.0716193259241</v>
      </c>
      <c r="T4214" s="1">
        <v>4246.1782325361974</v>
      </c>
      <c r="U4214" s="1">
        <v>265.38613953351233</v>
      </c>
      <c r="V4214" s="1">
        <v>2170.8586213841309</v>
      </c>
      <c r="W4214" s="1">
        <v>1534.2928116534667</v>
      </c>
      <c r="X4214" s="1">
        <v>3338.9291759269317</v>
      </c>
      <c r="Y4214" s="1">
        <v>19333.911037295438</v>
      </c>
      <c r="Z4214" s="1">
        <v>1733.8780502064819</v>
      </c>
      <c r="AA4214" s="1">
        <v>19038.801650134174</v>
      </c>
      <c r="AB4214" s="1">
        <v>598.71113078760379</v>
      </c>
      <c r="AC4214" s="1">
        <v>2684.6743288590988</v>
      </c>
      <c r="AD4214" s="1">
        <v>3051.1540001178141</v>
      </c>
      <c r="AE4214" s="1">
        <v>5647.4170492731419</v>
      </c>
      <c r="AF4214" s="1">
        <v>9203.5913190222072</v>
      </c>
      <c r="AG4214" s="1">
        <v>38967.177639984679</v>
      </c>
      <c r="AH4214" s="1">
        <v>8680.2498518621214</v>
      </c>
      <c r="AI4214" s="1">
        <v>1451.1314109692453</v>
      </c>
      <c r="AJ4214" s="1">
        <v>4987.136334113763</v>
      </c>
      <c r="AK4214" s="1">
        <v>2441.5524837083135</v>
      </c>
      <c r="AL4214" s="1">
        <v>171073.390625</v>
      </c>
      <c r="AM4214" s="1">
        <v>135134.265625</v>
      </c>
      <c r="AN4214" s="1">
        <v>35939.12109375</v>
      </c>
      <c r="AO4214" t="s">
        <v>17024</v>
      </c>
    </row>
    <row r="4215" spans="1:41" x14ac:dyDescent="0.25">
      <c r="A4215" s="1">
        <v>2020</v>
      </c>
      <c r="B4215" t="s">
        <v>3130</v>
      </c>
      <c r="C4215" t="s">
        <v>7097</v>
      </c>
      <c r="D4215" t="s">
        <v>7226</v>
      </c>
      <c r="E4215" t="s">
        <v>7866</v>
      </c>
      <c r="F4215" t="s">
        <v>9644</v>
      </c>
      <c r="G4215" t="s">
        <v>11815</v>
      </c>
      <c r="H4215" t="s">
        <v>12720</v>
      </c>
      <c r="I4215" s="1">
        <v>4782.1982586437871</v>
      </c>
      <c r="J4215" s="1">
        <v>14625.546512883897</v>
      </c>
      <c r="K4215" s="1">
        <v>174.45963398051055</v>
      </c>
      <c r="L4215" s="1">
        <v>235.54573406152161</v>
      </c>
      <c r="M4215" s="1">
        <v>4219.2904435263681</v>
      </c>
      <c r="N4215" s="1">
        <v>5173.7413867548257</v>
      </c>
      <c r="O4215" s="1">
        <v>1310.9518113292559</v>
      </c>
      <c r="P4215" s="1">
        <v>3150.9407407352674</v>
      </c>
      <c r="Q4215" s="1">
        <v>1216.2280006827689</v>
      </c>
      <c r="R4215" s="1">
        <v>2788.7188870666205</v>
      </c>
      <c r="S4215" s="1">
        <v>4038.9894819601968</v>
      </c>
      <c r="T4215" s="1">
        <v>4390.6551305327494</v>
      </c>
      <c r="U4215" s="1">
        <v>263.43930783196498</v>
      </c>
      <c r="V4215" s="1">
        <v>2526.9511645372013</v>
      </c>
      <c r="W4215" s="1">
        <v>976.27508196551719</v>
      </c>
      <c r="X4215" s="1">
        <v>3080.6902586467431</v>
      </c>
      <c r="Y4215" s="1">
        <v>20828.234843922532</v>
      </c>
      <c r="Z4215" s="1">
        <v>1420.7137238032394</v>
      </c>
      <c r="AA4215" s="1">
        <v>19021.3511207927</v>
      </c>
      <c r="AB4215" s="1">
        <v>582.66576320481659</v>
      </c>
      <c r="AC4215" s="1">
        <v>2321.5137191197614</v>
      </c>
      <c r="AD4215" s="1">
        <v>2905.228286134286</v>
      </c>
      <c r="AE4215" s="1">
        <v>6130.147746646735</v>
      </c>
      <c r="AF4215" s="1">
        <v>8601.1262823522866</v>
      </c>
      <c r="AG4215" s="1">
        <v>42368.272366653786</v>
      </c>
      <c r="AH4215" s="1">
        <v>9017.8890904518521</v>
      </c>
      <c r="AI4215" s="1">
        <v>1992.8408815994526</v>
      </c>
      <c r="AJ4215" s="1">
        <v>5959.9269289513959</v>
      </c>
      <c r="AK4215" s="1">
        <v>2419.5092507547529</v>
      </c>
      <c r="AL4215" s="1">
        <v>176524.03125</v>
      </c>
      <c r="AM4215" s="1">
        <v>141414.59375</v>
      </c>
      <c r="AN4215" s="1">
        <v>35109.4453125</v>
      </c>
      <c r="AO4215" t="s">
        <v>17025</v>
      </c>
    </row>
    <row r="4216" spans="1:41" x14ac:dyDescent="0.25">
      <c r="A4216" s="1">
        <v>2020</v>
      </c>
      <c r="B4216" t="s">
        <v>3131</v>
      </c>
      <c r="C4216" t="s">
        <v>7097</v>
      </c>
      <c r="D4216" t="s">
        <v>7226</v>
      </c>
      <c r="E4216" t="s">
        <v>7866</v>
      </c>
      <c r="F4216" t="s">
        <v>9644</v>
      </c>
      <c r="G4216" t="s">
        <v>11815</v>
      </c>
      <c r="H4216" t="s">
        <v>12720</v>
      </c>
      <c r="I4216" s="1">
        <v>6827.3195598307429</v>
      </c>
      <c r="J4216" s="1">
        <v>637.89049490138621</v>
      </c>
      <c r="K4216" s="1">
        <v>0</v>
      </c>
      <c r="L4216" s="1">
        <v>184.19088040277524</v>
      </c>
      <c r="M4216" s="1">
        <v>2444.6139426844798</v>
      </c>
      <c r="N4216" s="1">
        <v>3986.8155931336632</v>
      </c>
      <c r="O4216" s="1">
        <v>2362.4730114740623</v>
      </c>
      <c r="P4216" s="1">
        <v>2169.9667728341797</v>
      </c>
      <c r="Q4216" s="1">
        <v>1580.6642442913494</v>
      </c>
      <c r="R4216" s="1">
        <v>2540.1680756028077</v>
      </c>
      <c r="S4216" s="1">
        <v>2264.5112568999207</v>
      </c>
      <c r="T4216" s="1">
        <v>2938.8526372242432</v>
      </c>
      <c r="U4216" s="1">
        <v>295.40330858298319</v>
      </c>
      <c r="V4216" s="1">
        <v>3455.9995741621528</v>
      </c>
      <c r="W4216" s="1">
        <v>1258.6946372607708</v>
      </c>
      <c r="X4216" s="1">
        <v>5268.0711528090087</v>
      </c>
      <c r="Y4216" s="1">
        <v>18794.987796201556</v>
      </c>
      <c r="Z4216" s="1">
        <v>1526.6031421058044</v>
      </c>
      <c r="AA4216" s="1">
        <v>18300.06901439574</v>
      </c>
      <c r="AB4216" s="1">
        <v>893.04669286194064</v>
      </c>
      <c r="AC4216" s="1">
        <v>3186.5978416404796</v>
      </c>
      <c r="AD4216" s="1">
        <v>2314.8402978685749</v>
      </c>
      <c r="AE4216" s="1">
        <v>4130.0807550820518</v>
      </c>
      <c r="AF4216" s="1">
        <v>9010.1004750544289</v>
      </c>
      <c r="AG4216" s="1">
        <v>48031.690358732631</v>
      </c>
      <c r="AH4216" s="1">
        <v>7845.5304239388379</v>
      </c>
      <c r="AI4216" s="1">
        <v>1298.5627931921076</v>
      </c>
      <c r="AJ4216" s="1">
        <v>5152.2436315324858</v>
      </c>
      <c r="AK4216" s="1">
        <v>1841.9088040277525</v>
      </c>
      <c r="AL4216" s="1">
        <v>160541.90625</v>
      </c>
      <c r="AM4216" s="1">
        <v>129810.7890625</v>
      </c>
      <c r="AN4216" s="1">
        <v>30731.10546875</v>
      </c>
      <c r="AO4216" t="s">
        <v>17026</v>
      </c>
    </row>
    <row r="4217" spans="1:41" x14ac:dyDescent="0.25">
      <c r="A4217" s="1">
        <v>2020</v>
      </c>
      <c r="B4217" t="s">
        <v>3132</v>
      </c>
      <c r="C4217" t="s">
        <v>7097</v>
      </c>
      <c r="D4217" t="s">
        <v>7226</v>
      </c>
      <c r="E4217" t="s">
        <v>7866</v>
      </c>
      <c r="F4217" t="s">
        <v>9644</v>
      </c>
      <c r="G4217" t="s">
        <v>11815</v>
      </c>
      <c r="H4217" t="s">
        <v>12720</v>
      </c>
      <c r="I4217" s="1">
        <v>6856.5714968596703</v>
      </c>
      <c r="J4217" s="1">
        <v>3492.6690721449268</v>
      </c>
      <c r="K4217" s="1">
        <v>178.54840382486921</v>
      </c>
      <c r="L4217" s="1">
        <v>305.76538736568006</v>
      </c>
      <c r="M4217" s="1">
        <v>2493.9291090592728</v>
      </c>
      <c r="N4217" s="1">
        <v>4798.2490396646908</v>
      </c>
      <c r="O4217" s="1">
        <v>1773.5943494804728</v>
      </c>
      <c r="P4217" s="1">
        <v>2064.3358577420777</v>
      </c>
      <c r="Q4217" s="1">
        <v>813.17914254660047</v>
      </c>
      <c r="R4217" s="1">
        <v>2186.420236425749</v>
      </c>
      <c r="S4217" s="1">
        <v>3292.9050152418563</v>
      </c>
      <c r="T4217" s="1">
        <v>2663.6591712801001</v>
      </c>
      <c r="U4217" s="1">
        <v>277.46449700834376</v>
      </c>
      <c r="V4217" s="1">
        <v>2322.9327689538541</v>
      </c>
      <c r="W4217" s="1">
        <v>2147.5752068445809</v>
      </c>
      <c r="X4217" s="1">
        <v>3180.5048029623094</v>
      </c>
      <c r="Y4217" s="1">
        <v>19001.878613119414</v>
      </c>
      <c r="Z4217" s="1">
        <v>1044.5561637334674</v>
      </c>
      <c r="AA4217" s="1">
        <v>17194.857374118514</v>
      </c>
      <c r="AB4217" s="1">
        <v>870.12866261816612</v>
      </c>
      <c r="AC4217" s="1">
        <v>2357.1785470326122</v>
      </c>
      <c r="AD4217" s="1">
        <v>1986.3872016685298</v>
      </c>
      <c r="AE4217" s="1">
        <v>5554.8392301070426</v>
      </c>
      <c r="AF4217" s="1">
        <v>7648.0313955379879</v>
      </c>
      <c r="AG4217" s="1">
        <v>46767.497664513714</v>
      </c>
      <c r="AH4217" s="1">
        <v>3937.1503709305048</v>
      </c>
      <c r="AI4217" s="1">
        <v>1287.4352661187152</v>
      </c>
      <c r="AJ4217" s="1">
        <v>4839.9580805686801</v>
      </c>
      <c r="AK4217" s="1">
        <v>2495.5212353829843</v>
      </c>
      <c r="AL4217" s="1">
        <v>153833.71875</v>
      </c>
      <c r="AM4217" s="1">
        <v>127526.3828125</v>
      </c>
      <c r="AN4217" s="1">
        <v>26307.337890625</v>
      </c>
      <c r="AO4217" t="s">
        <v>17027</v>
      </c>
    </row>
    <row r="4218" spans="1:41" x14ac:dyDescent="0.25">
      <c r="A4218" s="1">
        <v>2020</v>
      </c>
      <c r="B4218" t="s">
        <v>3133</v>
      </c>
      <c r="C4218" t="s">
        <v>7097</v>
      </c>
      <c r="D4218" t="s">
        <v>7226</v>
      </c>
      <c r="E4218" t="s">
        <v>7866</v>
      </c>
      <c r="F4218" t="s">
        <v>9644</v>
      </c>
      <c r="G4218" t="s">
        <v>11815</v>
      </c>
      <c r="H4218" t="s">
        <v>12720</v>
      </c>
      <c r="I4218" s="1">
        <v>3354.7845031091902</v>
      </c>
      <c r="J4218" s="1">
        <v>4422.6325043316028</v>
      </c>
      <c r="K4218" s="1">
        <v>200.16672819900145</v>
      </c>
      <c r="L4218" s="1">
        <v>417.96852122573887</v>
      </c>
      <c r="M4218" s="1">
        <v>2072.3064267656896</v>
      </c>
      <c r="N4218" s="1">
        <v>3957.1221288131132</v>
      </c>
      <c r="O4218" s="1">
        <v>1624.6677980677041</v>
      </c>
      <c r="P4218" s="1">
        <v>2556.7693189808911</v>
      </c>
      <c r="Q4218" s="1">
        <v>1421.4010175867795</v>
      </c>
      <c r="R4218" s="1">
        <v>2598.0075338031634</v>
      </c>
      <c r="S4218" s="1">
        <v>3937.5016689283661</v>
      </c>
      <c r="T4218" s="1">
        <v>2145.5017171047148</v>
      </c>
      <c r="U4218" s="1">
        <v>286.9956842360852</v>
      </c>
      <c r="V4218" s="1">
        <v>2717.2639928837893</v>
      </c>
      <c r="W4218" s="1">
        <v>2156.6471805701935</v>
      </c>
      <c r="X4218" s="1">
        <v>2937.5875146693788</v>
      </c>
      <c r="Y4218" s="1">
        <v>18728.836807390973</v>
      </c>
      <c r="Z4218" s="1">
        <v>929.88466997257206</v>
      </c>
      <c r="AA4218" s="1">
        <v>11353.626368880314</v>
      </c>
      <c r="AB4218" s="1">
        <v>873.80433569355648</v>
      </c>
      <c r="AC4218" s="1">
        <v>3470.697323150172</v>
      </c>
      <c r="AD4218" s="1">
        <v>1857.417121088052</v>
      </c>
      <c r="AE4218" s="1">
        <v>5026.1154504074702</v>
      </c>
      <c r="AF4218" s="1">
        <v>7459.6586974451193</v>
      </c>
      <c r="AG4218" s="1">
        <v>46591.663808317826</v>
      </c>
      <c r="AH4218" s="1">
        <v>4158.3921321435655</v>
      </c>
      <c r="AI4218" s="1">
        <v>1292.8737619955682</v>
      </c>
      <c r="AJ4218" s="1">
        <v>4865.6607914155011</v>
      </c>
      <c r="AK4218" s="1">
        <v>2515.3338294552796</v>
      </c>
      <c r="AL4218" s="1">
        <v>145931.265625</v>
      </c>
      <c r="AM4218" s="1">
        <v>120159.09375</v>
      </c>
      <c r="AN4218" s="1">
        <v>25772.201171875</v>
      </c>
      <c r="AO4218" t="s">
        <v>17028</v>
      </c>
    </row>
    <row r="4219" spans="1:41" x14ac:dyDescent="0.25">
      <c r="A4219" s="1">
        <v>2020</v>
      </c>
      <c r="B4219" t="s">
        <v>3134</v>
      </c>
      <c r="C4219" t="s">
        <v>7097</v>
      </c>
      <c r="D4219" t="s">
        <v>7226</v>
      </c>
      <c r="E4219" t="s">
        <v>7866</v>
      </c>
      <c r="F4219" t="s">
        <v>9644</v>
      </c>
      <c r="G4219" t="s">
        <v>11815</v>
      </c>
      <c r="H4219" t="s">
        <v>12720</v>
      </c>
      <c r="I4219" s="1">
        <v>4775.8917309394674</v>
      </c>
      <c r="J4219" s="1">
        <v>15212.043308556675</v>
      </c>
      <c r="K4219" s="1">
        <v>170.83428454080334</v>
      </c>
      <c r="L4219" s="1">
        <v>232.67424234612952</v>
      </c>
      <c r="M4219" s="1">
        <v>3859.7069305817117</v>
      </c>
      <c r="N4219" s="1">
        <v>3621.6251634745377</v>
      </c>
      <c r="O4219" s="1">
        <v>2125.4286224748616</v>
      </c>
      <c r="P4219" s="1">
        <v>3147.1720345165609</v>
      </c>
      <c r="Q4219" s="1">
        <v>1036.8111599297022</v>
      </c>
      <c r="R4219" s="1">
        <v>2479.0949174677894</v>
      </c>
      <c r="S4219" s="1">
        <v>6069.7628438120746</v>
      </c>
      <c r="T4219" s="1">
        <v>4153.924971656118</v>
      </c>
      <c r="U4219" s="1">
        <v>445.11594187955211</v>
      </c>
      <c r="V4219" s="1">
        <v>2740.4979239811519</v>
      </c>
      <c r="W4219" s="1">
        <v>897.31327374355169</v>
      </c>
      <c r="X4219" s="1">
        <v>2693.9630755119256</v>
      </c>
      <c r="Y4219" s="1">
        <v>20395.414782349206</v>
      </c>
      <c r="Z4219" s="1">
        <v>1007.4966670201317</v>
      </c>
      <c r="AA4219" s="1">
        <v>17997.858459043437</v>
      </c>
      <c r="AB4219" s="1">
        <v>587.75536870913584</v>
      </c>
      <c r="AC4219" s="1">
        <v>2273.2716228316103</v>
      </c>
      <c r="AD4219" s="1">
        <v>3664.9978172462088</v>
      </c>
      <c r="AE4219" s="1">
        <v>5094.5542802396012</v>
      </c>
      <c r="AF4219" s="1">
        <v>6605.7433543350371</v>
      </c>
      <c r="AG4219" s="1">
        <v>39518.20262177915</v>
      </c>
      <c r="AH4219" s="1">
        <v>9248.2953196883318</v>
      </c>
      <c r="AI4219" s="1">
        <v>1951.428754285582</v>
      </c>
      <c r="AJ4219" s="1">
        <v>6534.7815113320094</v>
      </c>
      <c r="AK4219" s="1">
        <v>2369.2307633679798</v>
      </c>
      <c r="AL4219" s="1">
        <v>170910.890625</v>
      </c>
      <c r="AM4219" s="1">
        <v>133118.25</v>
      </c>
      <c r="AN4219" s="1">
        <v>37792.64453125</v>
      </c>
      <c r="AO4219" t="s">
        <v>17029</v>
      </c>
    </row>
    <row r="4220" spans="1:41" x14ac:dyDescent="0.25">
      <c r="A4220" s="1">
        <v>2020</v>
      </c>
      <c r="B4220" t="s">
        <v>3135</v>
      </c>
      <c r="C4220" t="s">
        <v>7097</v>
      </c>
      <c r="D4220" t="s">
        <v>7226</v>
      </c>
      <c r="E4220" t="s">
        <v>7866</v>
      </c>
      <c r="F4220" t="s">
        <v>9644</v>
      </c>
      <c r="G4220" t="s">
        <v>11816</v>
      </c>
      <c r="H4220" t="s">
        <v>12720</v>
      </c>
      <c r="I4220" s="1">
        <v>4721</v>
      </c>
      <c r="J4220" s="1">
        <v>14516.05414958166</v>
      </c>
      <c r="K4220" s="1">
        <v>168.8708</v>
      </c>
      <c r="L4220" s="1">
        <v>232.8108</v>
      </c>
      <c r="M4220" s="1">
        <v>4084.125</v>
      </c>
      <c r="N4220" s="1">
        <v>5008</v>
      </c>
      <c r="O4220" s="1">
        <v>1268.955322727272</v>
      </c>
      <c r="P4220" s="1">
        <v>3050</v>
      </c>
      <c r="Q4220" s="1">
        <v>1177.2660000000001</v>
      </c>
      <c r="R4220" s="1">
        <v>2699.3819641204759</v>
      </c>
      <c r="S4220" s="1">
        <v>3909.6</v>
      </c>
      <c r="T4220" s="1">
        <v>4311.7410520309077</v>
      </c>
      <c r="U4220" s="1">
        <v>255</v>
      </c>
      <c r="V4220" s="1">
        <v>2446</v>
      </c>
      <c r="W4220" s="1">
        <v>945</v>
      </c>
      <c r="X4220" s="1">
        <v>3071</v>
      </c>
      <c r="Y4220" s="1">
        <v>20161</v>
      </c>
      <c r="Z4220" s="1">
        <v>1375.201</v>
      </c>
      <c r="AA4220" s="1">
        <v>18858</v>
      </c>
      <c r="AB4220" s="1">
        <v>581</v>
      </c>
      <c r="AC4220" s="1">
        <v>2247.1437662337698</v>
      </c>
      <c r="AD4220" s="1">
        <v>2812.158971495568</v>
      </c>
      <c r="AE4220" s="1">
        <v>5933.7677746708869</v>
      </c>
      <c r="AF4220" s="1">
        <v>8492.1</v>
      </c>
      <c r="AG4220" s="1">
        <v>42198</v>
      </c>
      <c r="AH4220" s="1">
        <v>8960.9490292444461</v>
      </c>
      <c r="AI4220" s="1">
        <v>1929</v>
      </c>
      <c r="AJ4220" s="1">
        <v>5884.38</v>
      </c>
      <c r="AK4220" s="1">
        <v>2342</v>
      </c>
      <c r="AL4220" s="1">
        <v>173639.515625</v>
      </c>
      <c r="AM4220" s="1">
        <v>139255.09375</v>
      </c>
      <c r="AN4220" s="1">
        <v>34384.3984375</v>
      </c>
      <c r="AO4220" t="s">
        <v>17030</v>
      </c>
    </row>
    <row r="4221" spans="1:41" x14ac:dyDescent="0.25">
      <c r="A4221" s="1">
        <v>2020</v>
      </c>
      <c r="B4221" t="s">
        <v>3136</v>
      </c>
      <c r="C4221" t="s">
        <v>7097</v>
      </c>
      <c r="D4221" t="s">
        <v>7226</v>
      </c>
      <c r="E4221" t="s">
        <v>7866</v>
      </c>
      <c r="F4221" t="s">
        <v>9644</v>
      </c>
      <c r="G4221" t="s">
        <v>11816</v>
      </c>
      <c r="H4221" t="s">
        <v>12720</v>
      </c>
      <c r="I4221" s="1">
        <v>6909.0096519475264</v>
      </c>
      <c r="J4221" s="1">
        <v>3411.295242298374</v>
      </c>
      <c r="K4221" s="1">
        <v>169.71348569175001</v>
      </c>
      <c r="L4221" s="1">
        <v>296.74777212450732</v>
      </c>
      <c r="M4221" s="1">
        <v>2384.6091576600761</v>
      </c>
      <c r="N4221" s="1">
        <v>4693.4479761000002</v>
      </c>
      <c r="O4221" s="1">
        <v>1696.3915585066709</v>
      </c>
      <c r="P4221" s="1">
        <v>2160</v>
      </c>
      <c r="Q4221" s="1">
        <v>777.38150244857979</v>
      </c>
      <c r="R4221" s="1">
        <v>2055.927312249999</v>
      </c>
      <c r="S4221" s="1">
        <v>3127</v>
      </c>
      <c r="T4221" s="1">
        <v>2445.4194235</v>
      </c>
      <c r="U4221" s="1">
        <v>257.57524999999998</v>
      </c>
      <c r="V4221" s="1">
        <v>51</v>
      </c>
      <c r="W4221" s="1">
        <v>2059.482925034999</v>
      </c>
      <c r="X4221" s="1">
        <v>3101.9109840000001</v>
      </c>
      <c r="Y4221" s="1">
        <v>18364</v>
      </c>
      <c r="Z4221" s="1">
        <v>999.74686771439781</v>
      </c>
      <c r="AA4221" s="1">
        <v>16739.188402086031</v>
      </c>
      <c r="AB4221" s="1">
        <v>784</v>
      </c>
      <c r="AC4221" s="1">
        <v>2254.50648</v>
      </c>
      <c r="AD4221" s="1">
        <v>1901.1753047706929</v>
      </c>
      <c r="AE4221" s="1">
        <v>5311.3460399999994</v>
      </c>
      <c r="AF4221" s="1">
        <v>7422.4760929200011</v>
      </c>
      <c r="AG4221" s="1">
        <v>45790.821900745512</v>
      </c>
      <c r="AH4221" s="1">
        <v>3839.858996557452</v>
      </c>
      <c r="AI4221" s="1">
        <v>1231.00128</v>
      </c>
      <c r="AJ4221" s="1">
        <v>4720.3573213385462</v>
      </c>
      <c r="AK4221" s="1">
        <v>2330.4075638549998</v>
      </c>
      <c r="AL4221" s="1">
        <v>147285.796875</v>
      </c>
      <c r="AM4221" s="1">
        <v>122214.828125</v>
      </c>
      <c r="AN4221" s="1">
        <v>25070.97265625</v>
      </c>
      <c r="AO4221" t="s">
        <v>17031</v>
      </c>
    </row>
    <row r="4222" spans="1:41" x14ac:dyDescent="0.25">
      <c r="A4222" s="1">
        <v>2020</v>
      </c>
      <c r="B4222" t="s">
        <v>3137</v>
      </c>
      <c r="C4222" t="s">
        <v>7097</v>
      </c>
      <c r="D4222" t="s">
        <v>7226</v>
      </c>
      <c r="E4222" t="s">
        <v>7866</v>
      </c>
      <c r="F4222" t="s">
        <v>9644</v>
      </c>
      <c r="G4222" t="s">
        <v>11816</v>
      </c>
      <c r="H4222" t="s">
        <v>12720</v>
      </c>
      <c r="I4222" s="1">
        <v>6810.9776465349732</v>
      </c>
      <c r="J4222" s="1">
        <v>585</v>
      </c>
      <c r="K4222" s="1"/>
      <c r="L4222" s="1">
        <v>185.74247245888861</v>
      </c>
      <c r="M4222" s="1">
        <v>2468.0276499999991</v>
      </c>
      <c r="N4222" s="1">
        <v>4063.5</v>
      </c>
      <c r="O4222" s="1">
        <v>2465.3342531078729</v>
      </c>
      <c r="P4222" s="1">
        <v>2294</v>
      </c>
      <c r="Q4222" s="1">
        <v>1615.590809787818</v>
      </c>
      <c r="R4222" s="1">
        <v>2560.2786842701221</v>
      </c>
      <c r="S4222" s="1">
        <v>2305.4705154072258</v>
      </c>
      <c r="T4222" s="1">
        <v>3066.8092444639879</v>
      </c>
      <c r="U4222" s="1">
        <v>228</v>
      </c>
      <c r="V4222" s="1">
        <v>3519</v>
      </c>
      <c r="W4222" s="1">
        <v>1244.397488941406</v>
      </c>
      <c r="X4222" s="1">
        <v>5687.9281427487804</v>
      </c>
      <c r="Y4222" s="1">
        <v>18919</v>
      </c>
      <c r="Z4222" s="1">
        <v>1588.3993142270699</v>
      </c>
      <c r="AA4222" s="1">
        <v>18720.939790084121</v>
      </c>
      <c r="AB4222" s="1">
        <v>784</v>
      </c>
      <c r="AC4222" s="1">
        <v>3314.0029674406342</v>
      </c>
      <c r="AD4222" s="1">
        <v>2347.171993670886</v>
      </c>
      <c r="AE4222" s="1">
        <v>4220.5859164788644</v>
      </c>
      <c r="AF4222" s="1">
        <v>9086</v>
      </c>
      <c r="AG4222" s="1">
        <v>49093.321587749539</v>
      </c>
      <c r="AH4222" s="1">
        <v>7853.1592706434967</v>
      </c>
      <c r="AI4222" s="1">
        <v>1283.82515796096</v>
      </c>
      <c r="AJ4222" s="1">
        <v>5285.4443436174224</v>
      </c>
      <c r="AK4222" s="1">
        <v>1857</v>
      </c>
      <c r="AL4222" s="1">
        <v>163452.90625</v>
      </c>
      <c r="AM4222" s="1">
        <v>132089.78125</v>
      </c>
      <c r="AN4222" s="1">
        <v>31363.123046875</v>
      </c>
      <c r="AO4222" t="s">
        <v>17032</v>
      </c>
    </row>
    <row r="4223" spans="1:41" x14ac:dyDescent="0.25">
      <c r="A4223" s="1">
        <v>2020</v>
      </c>
      <c r="B4223" t="s">
        <v>3138</v>
      </c>
      <c r="C4223" t="s">
        <v>7097</v>
      </c>
      <c r="D4223" t="s">
        <v>7226</v>
      </c>
      <c r="E4223" t="s">
        <v>7866</v>
      </c>
      <c r="F4223" t="s">
        <v>9644</v>
      </c>
      <c r="G4223" t="s">
        <v>11816</v>
      </c>
      <c r="H4223" t="s">
        <v>12720</v>
      </c>
      <c r="I4223" s="1">
        <v>-1390.5113703261441</v>
      </c>
      <c r="J4223" s="1">
        <v>4888.5530063859997</v>
      </c>
      <c r="K4223" s="1">
        <v>200.75170318799999</v>
      </c>
      <c r="L4223" s="1">
        <v>254.44580000000011</v>
      </c>
      <c r="M4223" s="1">
        <v>2992.0270197455989</v>
      </c>
      <c r="N4223" s="1">
        <v>3583.987466870662</v>
      </c>
      <c r="O4223" s="1">
        <v>1777.77276781461</v>
      </c>
      <c r="P4223" s="1">
        <v>2522.9718480220959</v>
      </c>
      <c r="Q4223" s="1">
        <v>1149.69956166</v>
      </c>
      <c r="R4223" s="1">
        <v>2457.0866249999999</v>
      </c>
      <c r="S4223" s="1">
        <v>3081</v>
      </c>
      <c r="T4223" s="1">
        <v>3183.6239999999998</v>
      </c>
      <c r="U4223" s="1">
        <v>255.02500000000001</v>
      </c>
      <c r="V4223" s="1">
        <v>2074</v>
      </c>
      <c r="W4223" s="1">
        <v>1563.6614999999999</v>
      </c>
      <c r="X4223" s="1">
        <v>3158.6543999999999</v>
      </c>
      <c r="Y4223" s="1">
        <v>17615</v>
      </c>
      <c r="Z4223" s="1">
        <v>822</v>
      </c>
      <c r="AA4223" s="1">
        <v>17527</v>
      </c>
      <c r="AB4223" s="1">
        <v>784</v>
      </c>
      <c r="AC4223" s="1">
        <v>2460.8283099999999</v>
      </c>
      <c r="AD4223" s="1">
        <v>2225.3562441600002</v>
      </c>
      <c r="AE4223" s="1">
        <v>5113.5920606895988</v>
      </c>
      <c r="AF4223" s="1">
        <v>9173.2941936000025</v>
      </c>
      <c r="AG4223" s="1">
        <v>36313</v>
      </c>
      <c r="AH4223" s="1">
        <v>4045</v>
      </c>
      <c r="AI4223" s="1">
        <v>1143.3996</v>
      </c>
      <c r="AJ4223" s="1">
        <v>5008</v>
      </c>
      <c r="AK4223" s="1">
        <v>2314.2886281000001</v>
      </c>
      <c r="AL4223" s="1">
        <v>136297.5</v>
      </c>
      <c r="AM4223" s="1">
        <v>109827.9765625</v>
      </c>
      <c r="AN4223" s="1">
        <v>26469.537109375</v>
      </c>
      <c r="AO4223" t="s">
        <v>17033</v>
      </c>
    </row>
    <row r="4224" spans="1:41" x14ac:dyDescent="0.25">
      <c r="A4224" s="1">
        <v>2020</v>
      </c>
      <c r="B4224" t="s">
        <v>3139</v>
      </c>
      <c r="C4224" t="s">
        <v>7097</v>
      </c>
      <c r="D4224" t="s">
        <v>7226</v>
      </c>
      <c r="E4224" t="s">
        <v>7866</v>
      </c>
      <c r="F4224" t="s">
        <v>9644</v>
      </c>
      <c r="G4224" t="s">
        <v>11816</v>
      </c>
      <c r="H4224" t="s">
        <v>12720</v>
      </c>
      <c r="I4224" s="1">
        <v>3409</v>
      </c>
      <c r="J4224" s="1">
        <v>4347.6885721520339</v>
      </c>
      <c r="K4224" s="1">
        <v>197.69692682857649</v>
      </c>
      <c r="L4224" s="1">
        <v>411.05091549985309</v>
      </c>
      <c r="M4224" s="1">
        <v>2045.2600078073849</v>
      </c>
      <c r="N4224" s="1">
        <v>3843.10286112528</v>
      </c>
      <c r="O4224" s="1">
        <v>1594.7625813647769</v>
      </c>
      <c r="P4224" s="1">
        <v>2294</v>
      </c>
      <c r="Q4224" s="1">
        <v>1396.345757869821</v>
      </c>
      <c r="R4224" s="1">
        <v>2632.2499891101911</v>
      </c>
      <c r="S4224" s="1">
        <v>3824</v>
      </c>
      <c r="T4224" s="1">
        <v>2073.7717074774209</v>
      </c>
      <c r="U4224" s="1">
        <v>284.30080682400001</v>
      </c>
      <c r="V4224" s="1">
        <v>2687</v>
      </c>
      <c r="W4224" s="1">
        <v>2098.6131006106639</v>
      </c>
      <c r="X4224" s="1">
        <v>2852.9447954687998</v>
      </c>
      <c r="Y4224" s="1">
        <v>18323</v>
      </c>
      <c r="Z4224" s="1">
        <v>913.74886484845058</v>
      </c>
      <c r="AA4224" s="1">
        <v>11278.839874232401</v>
      </c>
      <c r="AB4224" s="1">
        <v>784</v>
      </c>
      <c r="AC4224" s="1">
        <v>3423.8792088944642</v>
      </c>
      <c r="AD4224" s="1">
        <v>1824.6761368086079</v>
      </c>
      <c r="AE4224" s="1">
        <v>5010</v>
      </c>
      <c r="AF4224" s="1">
        <v>7288.7420800005511</v>
      </c>
      <c r="AG4224" s="1">
        <v>47988.565838378308</v>
      </c>
      <c r="AH4224" s="1">
        <v>4119.3450048066679</v>
      </c>
      <c r="AI4224" s="1">
        <v>1255.6213056000001</v>
      </c>
      <c r="AJ4224" s="1">
        <v>4833.1530392258792</v>
      </c>
      <c r="AK4224" s="1">
        <v>2494.9980550075429</v>
      </c>
      <c r="AL4224" s="1">
        <v>145530.375</v>
      </c>
      <c r="AM4224" s="1">
        <v>120364.6640625</v>
      </c>
      <c r="AN4224" s="1">
        <v>25165.689453125</v>
      </c>
      <c r="AO4224" t="s">
        <v>17034</v>
      </c>
    </row>
    <row r="4225" spans="1:41" x14ac:dyDescent="0.25">
      <c r="A4225" s="1">
        <v>2020</v>
      </c>
      <c r="B4225" t="s">
        <v>3140</v>
      </c>
      <c r="C4225" t="s">
        <v>7097</v>
      </c>
      <c r="D4225" t="s">
        <v>7226</v>
      </c>
      <c r="E4225" t="s">
        <v>7866</v>
      </c>
      <c r="F4225" t="s">
        <v>9644</v>
      </c>
      <c r="G4225" t="s">
        <v>11816</v>
      </c>
      <c r="H4225" t="s">
        <v>12720</v>
      </c>
      <c r="I4225" s="1">
        <v>4802.7569058750114</v>
      </c>
      <c r="J4225" s="1">
        <v>5524.6272377603682</v>
      </c>
      <c r="K4225" s="1">
        <v>795.23761608632265</v>
      </c>
      <c r="L4225" s="1">
        <v>181.7508</v>
      </c>
      <c r="M4225" s="1">
        <v>2040.5750399029739</v>
      </c>
      <c r="N4225" s="1">
        <v>2953.8513875682461</v>
      </c>
      <c r="O4225" s="1">
        <v>3894</v>
      </c>
      <c r="P4225" s="1">
        <v>2294</v>
      </c>
      <c r="Q4225" s="1">
        <v>1061.894357410408</v>
      </c>
      <c r="R4225" s="1">
        <v>2889.5686607559819</v>
      </c>
      <c r="S4225" s="1">
        <v>2834</v>
      </c>
      <c r="T4225" s="1">
        <v>3005.0412102308351</v>
      </c>
      <c r="U4225" s="1">
        <v>304.40170192705921</v>
      </c>
      <c r="V4225" s="1">
        <v>3117</v>
      </c>
      <c r="W4225" s="1">
        <v>2216.9611304015039</v>
      </c>
      <c r="X4225" s="1">
        <v>3314.3645784237001</v>
      </c>
      <c r="Y4225" s="1">
        <v>17946</v>
      </c>
      <c r="Z4225" s="1">
        <v>2275.328</v>
      </c>
      <c r="AA4225" s="1">
        <v>13944.415065877431</v>
      </c>
      <c r="AB4225" s="1">
        <v>784</v>
      </c>
      <c r="AC4225" s="1">
        <v>2848.3826491237642</v>
      </c>
      <c r="AD4225" s="1">
        <v>1966.647397356496</v>
      </c>
      <c r="AE4225" s="1">
        <v>5038.44615364937</v>
      </c>
      <c r="AF4225" s="1">
        <v>7971.0835953076994</v>
      </c>
      <c r="AG4225" s="1">
        <v>51097</v>
      </c>
      <c r="AH4225" s="1">
        <v>7341.7593002722488</v>
      </c>
      <c r="AI4225" s="1">
        <v>1258.6521156480001</v>
      </c>
      <c r="AJ4225" s="1">
        <v>5798.953274051165</v>
      </c>
      <c r="AK4225" s="1">
        <v>2576.221368579013</v>
      </c>
      <c r="AL4225" s="1">
        <v>162076.9375</v>
      </c>
      <c r="AM4225" s="1">
        <v>130049.4609375</v>
      </c>
      <c r="AN4225" s="1">
        <v>32027.458984375</v>
      </c>
      <c r="AO4225" t="s">
        <v>17035</v>
      </c>
    </row>
    <row r="4226" spans="1:41" x14ac:dyDescent="0.25">
      <c r="A4226" s="1">
        <v>2020</v>
      </c>
      <c r="B4226" t="s">
        <v>3141</v>
      </c>
      <c r="C4226" t="s">
        <v>7097</v>
      </c>
      <c r="D4226" t="s">
        <v>7226</v>
      </c>
      <c r="E4226" t="s">
        <v>7866</v>
      </c>
      <c r="F4226" t="s">
        <v>9644</v>
      </c>
      <c r="G4226" t="s">
        <v>11816</v>
      </c>
      <c r="H4226" t="s">
        <v>12720</v>
      </c>
      <c r="I4226" s="1">
        <v>4409.8234545239784</v>
      </c>
      <c r="J4226" s="1">
        <v>14837.31480547054</v>
      </c>
      <c r="K4226" s="1">
        <v>106.6011682</v>
      </c>
      <c r="L4226" s="1">
        <v>248.02804907999999</v>
      </c>
      <c r="M4226" s="1">
        <v>3791.34</v>
      </c>
      <c r="N4226" s="1">
        <v>3949.0326</v>
      </c>
      <c r="O4226" s="1">
        <v>2023.3531400912709</v>
      </c>
      <c r="P4226" s="1">
        <v>3176.3310000000001</v>
      </c>
      <c r="Q4226" s="1">
        <v>1320.4426346599989</v>
      </c>
      <c r="R4226" s="1">
        <v>2420.7750000000001</v>
      </c>
      <c r="S4226" s="1">
        <v>4239.6549999999997</v>
      </c>
      <c r="T4226" s="1">
        <v>4163.3912187213627</v>
      </c>
      <c r="U4226" s="1">
        <v>252.5</v>
      </c>
      <c r="V4226" s="1">
        <v>2095</v>
      </c>
      <c r="W4226" s="1">
        <v>1474.2467999999999</v>
      </c>
      <c r="X4226" s="1">
        <v>3299.4721500000001</v>
      </c>
      <c r="Y4226" s="1">
        <v>18988</v>
      </c>
      <c r="Z4226" s="1">
        <v>1664.3877259999999</v>
      </c>
      <c r="AA4226" s="1">
        <v>18765</v>
      </c>
      <c r="AB4226" s="1">
        <v>581</v>
      </c>
      <c r="AC4226" s="1">
        <v>2579.607039999999</v>
      </c>
      <c r="AD4226" s="1">
        <v>2934.6184389999999</v>
      </c>
      <c r="AE4226" s="1">
        <v>5426.4000000000005</v>
      </c>
      <c r="AF4226" s="1">
        <v>9035.3075021999994</v>
      </c>
      <c r="AG4226" s="1">
        <v>39278</v>
      </c>
      <c r="AH4226" s="1">
        <v>8549.1046062499991</v>
      </c>
      <c r="AI4226" s="1">
        <v>1394.34</v>
      </c>
      <c r="AJ4226" s="1">
        <v>4985.5551839999998</v>
      </c>
      <c r="AK4226" s="1">
        <v>2326</v>
      </c>
      <c r="AL4226" s="1">
        <v>168314.640625</v>
      </c>
      <c r="AM4226" s="1">
        <v>133431.515625</v>
      </c>
      <c r="AN4226" s="1">
        <v>34883.125</v>
      </c>
      <c r="AO4226" t="s">
        <v>17036</v>
      </c>
    </row>
    <row r="4227" spans="1:41" x14ac:dyDescent="0.25">
      <c r="A4227" s="1">
        <v>2020</v>
      </c>
      <c r="B4227" t="s">
        <v>3142</v>
      </c>
      <c r="C4227" t="s">
        <v>7097</v>
      </c>
      <c r="D4227" t="s">
        <v>7226</v>
      </c>
      <c r="E4227" t="s">
        <v>7866</v>
      </c>
      <c r="F4227" t="s">
        <v>9644</v>
      </c>
      <c r="G4227" t="s">
        <v>11816</v>
      </c>
      <c r="H4227" t="s">
        <v>12720</v>
      </c>
      <c r="I4227" s="1">
        <v>4721</v>
      </c>
      <c r="J4227" s="1">
        <v>15037.20362722065</v>
      </c>
      <c r="K4227" s="1">
        <v>168.8708</v>
      </c>
      <c r="L4227" s="1">
        <v>230</v>
      </c>
      <c r="M4227" s="1">
        <v>3815.345373353317</v>
      </c>
      <c r="N4227" s="1">
        <v>3580</v>
      </c>
      <c r="O4227" s="1">
        <v>2101</v>
      </c>
      <c r="P4227" s="1">
        <v>3111</v>
      </c>
      <c r="Q4227" s="1">
        <v>1024.8945666666671</v>
      </c>
      <c r="R4227" s="1">
        <v>2450.6014300000002</v>
      </c>
      <c r="S4227" s="1">
        <v>6000</v>
      </c>
      <c r="T4227" s="1">
        <v>4106.181818181818</v>
      </c>
      <c r="U4227" s="1">
        <v>440</v>
      </c>
      <c r="V4227" s="1">
        <v>2709</v>
      </c>
      <c r="W4227" s="1">
        <v>887</v>
      </c>
      <c r="X4227" s="1">
        <v>2663</v>
      </c>
      <c r="Y4227" s="1">
        <v>20161</v>
      </c>
      <c r="Z4227" s="1">
        <v>995.91700000000003</v>
      </c>
      <c r="AA4227" s="1">
        <v>17791</v>
      </c>
      <c r="AB4227" s="1">
        <v>581</v>
      </c>
      <c r="AC4227" s="1">
        <v>2247.1437662337698</v>
      </c>
      <c r="AD4227" s="1">
        <v>3622.8741500000001</v>
      </c>
      <c r="AE4227" s="1">
        <v>5036</v>
      </c>
      <c r="AF4227" s="1">
        <v>6529.8202163559426</v>
      </c>
      <c r="AG4227" s="1">
        <v>39064</v>
      </c>
      <c r="AH4227" s="1">
        <v>9142</v>
      </c>
      <c r="AI4227" s="1">
        <v>1929</v>
      </c>
      <c r="AJ4227" s="1">
        <v>6459.6739735826804</v>
      </c>
      <c r="AK4227" s="1">
        <v>2342</v>
      </c>
      <c r="AL4227" s="1">
        <v>168946.515625</v>
      </c>
      <c r="AM4227" s="1">
        <v>131588.25</v>
      </c>
      <c r="AN4227" s="1">
        <v>37358.2734375</v>
      </c>
      <c r="AO4227" t="s">
        <v>17037</v>
      </c>
    </row>
    <row r="4228" spans="1:41" x14ac:dyDescent="0.25">
      <c r="A4228" s="1">
        <v>2020</v>
      </c>
      <c r="B4228" t="s">
        <v>3143</v>
      </c>
      <c r="C4228" t="s">
        <v>7097</v>
      </c>
      <c r="D4228" t="s">
        <v>7226</v>
      </c>
      <c r="E4228" t="s">
        <v>7867</v>
      </c>
      <c r="F4228" t="s">
        <v>9645</v>
      </c>
      <c r="G4228" t="s">
        <v>11817</v>
      </c>
      <c r="H4228" t="s">
        <v>12720</v>
      </c>
      <c r="I4228" s="1">
        <v>16148.784819400087</v>
      </c>
      <c r="J4228" s="1">
        <v>22143.503268848992</v>
      </c>
      <c r="K4228" s="1">
        <v>2952.0742099162317</v>
      </c>
      <c r="L4228" s="1">
        <v>3316.0115133051363</v>
      </c>
      <c r="M4228" s="1">
        <v>11471.582164383035</v>
      </c>
      <c r="N4228" s="1">
        <v>10067.519016990102</v>
      </c>
      <c r="O4228" s="1">
        <v>12004.243256419206</v>
      </c>
      <c r="P4228" s="1">
        <v>7411.1038912581416</v>
      </c>
      <c r="Q4228" s="1">
        <v>5158.583720733398</v>
      </c>
      <c r="R4228" s="1">
        <v>8786.4181156110553</v>
      </c>
      <c r="S4228" s="1">
        <v>10779.832614987596</v>
      </c>
      <c r="T4228" s="1">
        <v>13302.029495426814</v>
      </c>
      <c r="U4228" s="1">
        <v>2733.3432295130538</v>
      </c>
      <c r="V4228" s="1">
        <v>11308.960706322108</v>
      </c>
      <c r="W4228" s="1">
        <v>4904.7544966291007</v>
      </c>
      <c r="X4228" s="1">
        <v>17921.644077534052</v>
      </c>
      <c r="Y4228" s="1">
        <v>63786.025974583215</v>
      </c>
      <c r="Z4228" s="1">
        <v>7749.8294530919411</v>
      </c>
      <c r="AA4228" s="1">
        <v>86687.394686133644</v>
      </c>
      <c r="AB4228" s="1">
        <v>2479.3194471308129</v>
      </c>
      <c r="AC4228" s="1">
        <v>11092.104091018511</v>
      </c>
      <c r="AD4228" s="1">
        <v>14418.652065540033</v>
      </c>
      <c r="AE4228" s="1">
        <v>15126.510317409278</v>
      </c>
      <c r="AF4228" s="1">
        <v>38324.845252043568</v>
      </c>
      <c r="AG4228" s="1">
        <v>122705.07409848674</v>
      </c>
      <c r="AH4228" s="1">
        <v>25328.879551946004</v>
      </c>
      <c r="AI4228" s="1">
        <v>5478.4240804274632</v>
      </c>
      <c r="AJ4228" s="1">
        <v>37583.549603010579</v>
      </c>
      <c r="AK4228" s="1">
        <v>9693.7868274484681</v>
      </c>
      <c r="AL4228" s="1">
        <v>600864.8125</v>
      </c>
      <c r="AM4228" s="1">
        <v>470129.5625</v>
      </c>
      <c r="AN4228" s="1">
        <v>130735.2265625</v>
      </c>
      <c r="AO4228" t="s">
        <v>17038</v>
      </c>
    </row>
    <row r="4229" spans="1:41" x14ac:dyDescent="0.25">
      <c r="A4229" s="1">
        <v>2020</v>
      </c>
      <c r="B4229" t="s">
        <v>3144</v>
      </c>
      <c r="C4229" t="s">
        <v>7097</v>
      </c>
      <c r="D4229" t="s">
        <v>7226</v>
      </c>
      <c r="E4229" t="s">
        <v>7867</v>
      </c>
      <c r="F4229" t="s">
        <v>9645</v>
      </c>
      <c r="G4229" t="s">
        <v>11817</v>
      </c>
      <c r="H4229" t="s">
        <v>12720</v>
      </c>
      <c r="I4229" s="1">
        <v>20416.02980931487</v>
      </c>
      <c r="J4229" s="1">
        <v>46051.815029465994</v>
      </c>
      <c r="K4229" s="1">
        <v>2809.7869782136941</v>
      </c>
      <c r="L4229" s="1">
        <v>4200.565590763802</v>
      </c>
      <c r="M4229" s="1">
        <v>16078.073626116135</v>
      </c>
      <c r="N4229" s="1">
        <v>15198.898418917131</v>
      </c>
      <c r="O4229" s="1">
        <v>11448.844660664043</v>
      </c>
      <c r="P4229" s="1">
        <v>13594.762711247593</v>
      </c>
      <c r="Q4229" s="1">
        <v>5228.9624964073564</v>
      </c>
      <c r="R4229" s="1">
        <v>10381.219531557359</v>
      </c>
      <c r="S4229" s="1">
        <v>18835.39396232308</v>
      </c>
      <c r="T4229" s="1">
        <v>15341.465573743842</v>
      </c>
      <c r="U4229" s="1">
        <v>2194.7170059293994</v>
      </c>
      <c r="V4229" s="1">
        <v>11711.168602286882</v>
      </c>
      <c r="W4229" s="1">
        <v>5258.4552033909868</v>
      </c>
      <c r="X4229" s="1">
        <v>25399.681656300749</v>
      </c>
      <c r="Y4229" s="1">
        <v>68648.151239710744</v>
      </c>
      <c r="Z4229" s="1">
        <v>9087.0606445787362</v>
      </c>
      <c r="AA4229" s="1">
        <v>98084.136330127134</v>
      </c>
      <c r="AB4229" s="1">
        <v>3665.4222125012225</v>
      </c>
      <c r="AC4229" s="1">
        <v>12810.342505207112</v>
      </c>
      <c r="AD4229" s="1">
        <v>20255.893293461519</v>
      </c>
      <c r="AE4229" s="1">
        <v>17867.143732054403</v>
      </c>
      <c r="AF4229" s="1">
        <v>39221.562252557545</v>
      </c>
      <c r="AG4229" s="1">
        <v>131401.46055593446</v>
      </c>
      <c r="AH4229" s="1">
        <v>25617.091401792095</v>
      </c>
      <c r="AI4229" s="1">
        <v>8563.3271475261081</v>
      </c>
      <c r="AJ4229" s="1">
        <v>35056.023657498299</v>
      </c>
      <c r="AK4229" s="1">
        <v>9120.1655276101446</v>
      </c>
      <c r="AL4229" s="1">
        <v>703547.625</v>
      </c>
      <c r="AM4229" s="1">
        <v>541154.0625</v>
      </c>
      <c r="AN4229" s="1">
        <v>162393.59375</v>
      </c>
      <c r="AO4229" t="s">
        <v>17039</v>
      </c>
    </row>
    <row r="4230" spans="1:41" x14ac:dyDescent="0.25">
      <c r="A4230" s="1">
        <v>2020</v>
      </c>
      <c r="B4230" t="s">
        <v>3145</v>
      </c>
      <c r="C4230" t="s">
        <v>7097</v>
      </c>
      <c r="D4230" t="s">
        <v>7226</v>
      </c>
      <c r="E4230" t="s">
        <v>7867</v>
      </c>
      <c r="F4230" t="s">
        <v>9645</v>
      </c>
      <c r="G4230" t="s">
        <v>11817</v>
      </c>
      <c r="H4230" t="s">
        <v>12720</v>
      </c>
      <c r="I4230" s="1">
        <v>18096.306862697187</v>
      </c>
      <c r="J4230" s="1">
        <v>45239.901969350212</v>
      </c>
      <c r="K4230" s="1">
        <v>2843.7407196842073</v>
      </c>
      <c r="L4230" s="1">
        <v>3405.4349424940301</v>
      </c>
      <c r="M4230" s="1">
        <v>15212.612906578132</v>
      </c>
      <c r="N4230" s="1">
        <v>13279.199510412867</v>
      </c>
      <c r="O4230" s="1">
        <v>12472.255166696166</v>
      </c>
      <c r="P4230" s="1">
        <v>13083.871023076186</v>
      </c>
      <c r="Q4230" s="1">
        <v>5685.7355008758768</v>
      </c>
      <c r="R4230" s="1">
        <v>9395.2070104798968</v>
      </c>
      <c r="S4230" s="1">
        <v>17569.62398167665</v>
      </c>
      <c r="T4230" s="1">
        <v>14967.778269690094</v>
      </c>
      <c r="U4230" s="1">
        <v>2254.9329503883473</v>
      </c>
      <c r="V4230" s="1">
        <v>11492.281386359216</v>
      </c>
      <c r="W4230" s="1">
        <v>6036.1758973529941</v>
      </c>
      <c r="X4230" s="1">
        <v>24525.925471129074</v>
      </c>
      <c r="Y4230" s="1">
        <v>65900.68616896178</v>
      </c>
      <c r="Z4230" s="1">
        <v>9107.7302499308371</v>
      </c>
      <c r="AA4230" s="1">
        <v>98170.579191678742</v>
      </c>
      <c r="AB4230" s="1">
        <v>2555.1377514286564</v>
      </c>
      <c r="AC4230" s="1">
        <v>12743.52093916513</v>
      </c>
      <c r="AD4230" s="1">
        <v>18608.074945971355</v>
      </c>
      <c r="AE4230" s="1">
        <v>16756.480850145967</v>
      </c>
      <c r="AF4230" s="1">
        <v>41437.09459428634</v>
      </c>
      <c r="AG4230" s="1">
        <v>133060.36418387055</v>
      </c>
      <c r="AH4230" s="1">
        <v>25374.584472931478</v>
      </c>
      <c r="AI4230" s="1">
        <v>7749.2752743785595</v>
      </c>
      <c r="AJ4230" s="1">
        <v>33004.481856945727</v>
      </c>
      <c r="AK4230" s="1">
        <v>9073.0213383717182</v>
      </c>
      <c r="AL4230" s="1">
        <v>689101.9375</v>
      </c>
      <c r="AM4230" s="1">
        <v>532113.8125</v>
      </c>
      <c r="AN4230" s="1">
        <v>156988.203125</v>
      </c>
      <c r="AO4230" t="s">
        <v>17040</v>
      </c>
    </row>
    <row r="4231" spans="1:41" x14ac:dyDescent="0.25">
      <c r="A4231" s="1">
        <v>2020</v>
      </c>
      <c r="B4231" t="s">
        <v>3146</v>
      </c>
      <c r="C4231" t="s">
        <v>7097</v>
      </c>
      <c r="D4231" t="s">
        <v>7226</v>
      </c>
      <c r="E4231" t="s">
        <v>7867</v>
      </c>
      <c r="F4231" t="s">
        <v>9645</v>
      </c>
      <c r="G4231" t="s">
        <v>11817</v>
      </c>
      <c r="H4231" t="s">
        <v>12720</v>
      </c>
      <c r="I4231" s="1">
        <v>25140.253452343004</v>
      </c>
      <c r="J4231" s="1">
        <v>20992.487585252016</v>
      </c>
      <c r="K4231" s="1">
        <v>3156.653039937225</v>
      </c>
      <c r="L4231" s="1">
        <v>4263.9523056455437</v>
      </c>
      <c r="M4231" s="1">
        <v>13303.069336812208</v>
      </c>
      <c r="N4231" s="1">
        <v>12624.85658547725</v>
      </c>
      <c r="O4231" s="1">
        <v>12046.261995127526</v>
      </c>
      <c r="P4231" s="1">
        <v>7325.0360844285624</v>
      </c>
      <c r="Q4231" s="1">
        <v>5320.9865098862274</v>
      </c>
      <c r="R4231" s="1">
        <v>9258.6002451418863</v>
      </c>
      <c r="S4231" s="1">
        <v>12967.182342869386</v>
      </c>
      <c r="T4231" s="1">
        <v>13540.267454007177</v>
      </c>
      <c r="U4231" s="1">
        <v>2341.9746864919762</v>
      </c>
      <c r="V4231" s="1">
        <v>12389.344720416566</v>
      </c>
      <c r="W4231" s="1">
        <v>5321.7690526200331</v>
      </c>
      <c r="X4231" s="1">
        <v>15914.493071545239</v>
      </c>
      <c r="Y4231" s="1">
        <v>66612.566583775144</v>
      </c>
      <c r="Z4231" s="1">
        <v>7549.9453721681812</v>
      </c>
      <c r="AA4231" s="1">
        <v>96749.190503771053</v>
      </c>
      <c r="AB4231" s="1">
        <v>2328.4820588940211</v>
      </c>
      <c r="AC4231" s="1">
        <v>12506.877160843856</v>
      </c>
      <c r="AD4231" s="1">
        <v>15182.505933259097</v>
      </c>
      <c r="AE4231" s="1">
        <v>15834.343915272162</v>
      </c>
      <c r="AF4231" s="1">
        <v>40357.741348475334</v>
      </c>
      <c r="AG4231" s="1">
        <v>127096.63452120565</v>
      </c>
      <c r="AH4231" s="1">
        <v>28389.692616182951</v>
      </c>
      <c r="AI4231" s="1">
        <v>6537.0635495165789</v>
      </c>
      <c r="AJ4231" s="1">
        <v>33153.656900336988</v>
      </c>
      <c r="AK4231" s="1">
        <v>9315.5522627822502</v>
      </c>
      <c r="AL4231" s="1">
        <v>637521.5</v>
      </c>
      <c r="AM4231" s="1">
        <v>499518.46875</v>
      </c>
      <c r="AN4231" s="1">
        <v>138003</v>
      </c>
      <c r="AO4231" t="s">
        <v>17041</v>
      </c>
    </row>
    <row r="4232" spans="1:41" x14ac:dyDescent="0.25">
      <c r="A4232" s="1">
        <v>2020</v>
      </c>
      <c r="B4232" t="s">
        <v>3147</v>
      </c>
      <c r="C4232" t="s">
        <v>7097</v>
      </c>
      <c r="D4232" t="s">
        <v>7226</v>
      </c>
      <c r="E4232" t="s">
        <v>7867</v>
      </c>
      <c r="F4232" t="s">
        <v>9645</v>
      </c>
      <c r="G4232" t="s">
        <v>11817</v>
      </c>
      <c r="H4232" t="s">
        <v>12720</v>
      </c>
      <c r="I4232" s="1">
        <v>14922.492036348902</v>
      </c>
      <c r="J4232" s="1">
        <v>20011.640864425852</v>
      </c>
      <c r="K4232" s="1">
        <v>2913.6932013642768</v>
      </c>
      <c r="L4232" s="1">
        <v>3976.703110565516</v>
      </c>
      <c r="M4232" s="1">
        <v>11771.660144209565</v>
      </c>
      <c r="N4232" s="1">
        <v>11393.040989076762</v>
      </c>
      <c r="O4232" s="1">
        <v>11561.073615904272</v>
      </c>
      <c r="P4232" s="1">
        <v>9149.9223177984841</v>
      </c>
      <c r="Q4232" s="1">
        <v>6794.9280351077487</v>
      </c>
      <c r="R4232" s="1">
        <v>9442.2327175407227</v>
      </c>
      <c r="S4232" s="1">
        <v>13924.75433526706</v>
      </c>
      <c r="T4232" s="1">
        <v>12995.610400748557</v>
      </c>
      <c r="U4232" s="1">
        <v>2282.0445225291751</v>
      </c>
      <c r="V4232" s="1">
        <v>11931.21863979531</v>
      </c>
      <c r="W4232" s="1">
        <v>5330.0949930960405</v>
      </c>
      <c r="X4232" s="1">
        <v>17141.27699136814</v>
      </c>
      <c r="Y4232" s="1">
        <v>63315.148854693318</v>
      </c>
      <c r="Z4232" s="1">
        <v>7356.6898942542248</v>
      </c>
      <c r="AA4232" s="1">
        <v>92636.337281848202</v>
      </c>
      <c r="AB4232" s="1">
        <v>2473.1783429897982</v>
      </c>
      <c r="AC4232" s="1">
        <v>11567.050651977901</v>
      </c>
      <c r="AD4232" s="1">
        <v>15402.039758951832</v>
      </c>
      <c r="AE4232" s="1">
        <v>15120.92267302897</v>
      </c>
      <c r="AF4232" s="1">
        <v>39622.033286151309</v>
      </c>
      <c r="AG4232" s="1">
        <v>122238.57139316446</v>
      </c>
      <c r="AH4232" s="1">
        <v>22306.674453216343</v>
      </c>
      <c r="AI4232" s="1">
        <v>5523.6916934914107</v>
      </c>
      <c r="AJ4232" s="1">
        <v>35022.802306368394</v>
      </c>
      <c r="AK4232" s="1">
        <v>9555.469293356593</v>
      </c>
      <c r="AL4232" s="1">
        <v>607683.0625</v>
      </c>
      <c r="AM4232" s="1">
        <v>476783.8125</v>
      </c>
      <c r="AN4232" s="1">
        <v>130899.21875</v>
      </c>
      <c r="AO4232" t="s">
        <v>17042</v>
      </c>
    </row>
    <row r="4233" spans="1:41" x14ac:dyDescent="0.25">
      <c r="A4233" s="1">
        <v>2020</v>
      </c>
      <c r="B4233" t="s">
        <v>3148</v>
      </c>
      <c r="C4233" t="s">
        <v>7097</v>
      </c>
      <c r="D4233" t="s">
        <v>7226</v>
      </c>
      <c r="E4233" t="s">
        <v>7867</v>
      </c>
      <c r="F4233" t="s">
        <v>9645</v>
      </c>
      <c r="G4233" t="s">
        <v>11817</v>
      </c>
      <c r="H4233" t="s">
        <v>12720</v>
      </c>
      <c r="I4233" s="1">
        <v>16402.636866318684</v>
      </c>
      <c r="J4233" s="1">
        <v>32084.30323343708</v>
      </c>
      <c r="K4233" s="1">
        <v>3245.490389333303</v>
      </c>
      <c r="L4233" s="1">
        <v>3743.2310134124809</v>
      </c>
      <c r="M4233" s="1">
        <v>14072.482781527071</v>
      </c>
      <c r="N4233" s="1">
        <v>12870.153437145829</v>
      </c>
      <c r="O4233" s="1">
        <v>12305.162688065708</v>
      </c>
      <c r="P4233" s="1">
        <v>12763.819054982039</v>
      </c>
      <c r="Q4233" s="1">
        <v>5437.0785836286677</v>
      </c>
      <c r="R4233" s="1">
        <v>9678.9094431766516</v>
      </c>
      <c r="S4233" s="1">
        <v>13629.816076258632</v>
      </c>
      <c r="T4233" s="1">
        <v>13431.079773912928</v>
      </c>
      <c r="U4233" s="1">
        <v>2335.2734009549013</v>
      </c>
      <c r="V4233" s="1">
        <v>12430.846515953233</v>
      </c>
      <c r="W4233" s="1">
        <v>6191.4001884623012</v>
      </c>
      <c r="X4233" s="1">
        <v>16402.296689751714</v>
      </c>
      <c r="Y4233" s="1">
        <v>64663.551386306972</v>
      </c>
      <c r="Z4233" s="1">
        <v>7174.1621231388563</v>
      </c>
      <c r="AA4233" s="1">
        <v>102288.04607654631</v>
      </c>
      <c r="AB4233" s="1">
        <v>2355.1998960294177</v>
      </c>
      <c r="AC4233" s="1">
        <v>12961.925332674493</v>
      </c>
      <c r="AD4233" s="1">
        <v>16777.926087647371</v>
      </c>
      <c r="AE4233" s="1">
        <v>16957.584534988153</v>
      </c>
      <c r="AF4233" s="1">
        <v>40695.236999160523</v>
      </c>
      <c r="AG4233" s="1">
        <v>128770.2043429639</v>
      </c>
      <c r="AH4233" s="1">
        <v>23623.412994214006</v>
      </c>
      <c r="AI4233" s="1">
        <v>6785.4251800890188</v>
      </c>
      <c r="AJ4233" s="1">
        <v>33769.967741322347</v>
      </c>
      <c r="AK4233" s="1">
        <v>9191.8465864060399</v>
      </c>
      <c r="AL4233" s="1">
        <v>653038.5</v>
      </c>
      <c r="AM4233" s="1">
        <v>515026.96875</v>
      </c>
      <c r="AN4233" s="1">
        <v>138011.53125</v>
      </c>
      <c r="AO4233" t="s">
        <v>17043</v>
      </c>
    </row>
    <row r="4234" spans="1:41" x14ac:dyDescent="0.25">
      <c r="A4234" s="1">
        <v>2020</v>
      </c>
      <c r="B4234" t="s">
        <v>3149</v>
      </c>
      <c r="C4234" t="s">
        <v>7097</v>
      </c>
      <c r="D4234" t="s">
        <v>7226</v>
      </c>
      <c r="E4234" t="s">
        <v>7867</v>
      </c>
      <c r="F4234" t="s">
        <v>9645</v>
      </c>
      <c r="G4234" t="s">
        <v>11817</v>
      </c>
      <c r="H4234" t="s">
        <v>12720</v>
      </c>
      <c r="I4234" s="1">
        <v>17525.208891804152</v>
      </c>
      <c r="J4234" s="1">
        <v>14242.120840068015</v>
      </c>
      <c r="K4234" s="1">
        <v>996.70389828341581</v>
      </c>
      <c r="L4234" s="1">
        <v>3142.7554730096408</v>
      </c>
      <c r="M4234" s="1">
        <v>11267.012782114038</v>
      </c>
      <c r="N4234" s="1">
        <v>9634.4246533498645</v>
      </c>
      <c r="O4234" s="1">
        <v>10324.713296046722</v>
      </c>
      <c r="P4234" s="1">
        <v>7833.5230954229155</v>
      </c>
      <c r="Q4234" s="1">
        <v>6152.7083051804502</v>
      </c>
      <c r="R4234" s="1">
        <v>9720.5591922551866</v>
      </c>
      <c r="S4234" s="1">
        <v>17177.479755558757</v>
      </c>
      <c r="T4234" s="1">
        <v>12643.900881081046</v>
      </c>
      <c r="U4234" s="1">
        <v>2779.1232320635913</v>
      </c>
      <c r="V4234" s="1">
        <v>11071.956447216917</v>
      </c>
      <c r="W4234" s="1">
        <v>4130.2612181746126</v>
      </c>
      <c r="X4234" s="1">
        <v>16936.477128853581</v>
      </c>
      <c r="Y4234" s="1">
        <v>70263.638013387681</v>
      </c>
      <c r="Z4234" s="1">
        <v>6852.1344998823879</v>
      </c>
      <c r="AA4234" s="1">
        <v>93698.625550716795</v>
      </c>
      <c r="AB4234" s="1">
        <v>2499.1638318100736</v>
      </c>
      <c r="AC4234" s="1">
        <v>11278.385142551339</v>
      </c>
      <c r="AD4234" s="1">
        <v>14795.855531132798</v>
      </c>
      <c r="AE4234" s="1">
        <v>15471.116008652714</v>
      </c>
      <c r="AF4234" s="1">
        <v>38959.654967963652</v>
      </c>
      <c r="AG4234" s="1">
        <v>120734.18947012023</v>
      </c>
      <c r="AH4234" s="1">
        <v>24899.163167405768</v>
      </c>
      <c r="AI4234" s="1">
        <v>5595.21091242073</v>
      </c>
      <c r="AJ4234" s="1">
        <v>40354.721632303474</v>
      </c>
      <c r="AK4234" s="1">
        <v>9496.5947428443869</v>
      </c>
      <c r="AL4234" s="1">
        <v>610477.4375</v>
      </c>
      <c r="AM4234" s="1">
        <v>479714.84375</v>
      </c>
      <c r="AN4234" s="1">
        <v>130762.546875</v>
      </c>
      <c r="AO4234" t="s">
        <v>17044</v>
      </c>
    </row>
    <row r="4235" spans="1:41" x14ac:dyDescent="0.25">
      <c r="A4235" s="1">
        <v>2020</v>
      </c>
      <c r="B4235" t="s">
        <v>3150</v>
      </c>
      <c r="C4235" t="s">
        <v>7097</v>
      </c>
      <c r="D4235" t="s">
        <v>7226</v>
      </c>
      <c r="E4235" t="s">
        <v>7867</v>
      </c>
      <c r="F4235" t="s">
        <v>9645</v>
      </c>
      <c r="G4235" t="s">
        <v>11817</v>
      </c>
      <c r="H4235" t="s">
        <v>12720</v>
      </c>
      <c r="I4235" s="1">
        <v>20391.368273786666</v>
      </c>
      <c r="J4235" s="1">
        <v>47994.293710101512</v>
      </c>
      <c r="K4235" s="1">
        <v>2742.6150572610732</v>
      </c>
      <c r="L4235" s="1">
        <v>3975.6946626969088</v>
      </c>
      <c r="M4235" s="1">
        <v>16806.915366469311</v>
      </c>
      <c r="N4235" s="1">
        <v>13019.631183705493</v>
      </c>
      <c r="O4235" s="1">
        <v>12052.52575352951</v>
      </c>
      <c r="P4235" s="1">
        <v>12559.606852189312</v>
      </c>
      <c r="Q4235" s="1">
        <v>5742.4265591993199</v>
      </c>
      <c r="R4235" s="1">
        <v>9745.7103007868209</v>
      </c>
      <c r="S4235" s="1">
        <v>18907.603808904158</v>
      </c>
      <c r="T4235" s="1">
        <v>16133.429638852494</v>
      </c>
      <c r="U4235" s="1">
        <v>2240.7541165072907</v>
      </c>
      <c r="V4235" s="1">
        <v>11346.410009366038</v>
      </c>
      <c r="W4235" s="1">
        <v>4778.9266123613734</v>
      </c>
      <c r="X4235" s="1">
        <v>28127.281018225152</v>
      </c>
      <c r="Y4235" s="1">
        <v>67221.611868078093</v>
      </c>
      <c r="Z4235" s="1">
        <v>8403.1536808416258</v>
      </c>
      <c r="AA4235" s="1">
        <v>97239.6240121507</v>
      </c>
      <c r="AB4235" s="1">
        <v>3722.9902029661994</v>
      </c>
      <c r="AC4235" s="1">
        <v>12544.137842477521</v>
      </c>
      <c r="AD4235" s="1">
        <v>16857.936511525932</v>
      </c>
      <c r="AE4235" s="1">
        <v>16828.417484468977</v>
      </c>
      <c r="AF4235" s="1">
        <v>33274.595081093081</v>
      </c>
      <c r="AG4235" s="1">
        <v>128612.20489753404</v>
      </c>
      <c r="AH4235" s="1">
        <v>27189.838932324892</v>
      </c>
      <c r="AI4235" s="1">
        <v>8385.3773687263802</v>
      </c>
      <c r="AJ4235" s="1">
        <v>32934.823373293235</v>
      </c>
      <c r="AK4235" s="1">
        <v>8930.644397528833</v>
      </c>
      <c r="AL4235" s="1">
        <v>688710.4375</v>
      </c>
      <c r="AM4235" s="1">
        <v>524074.4375</v>
      </c>
      <c r="AN4235" s="1">
        <v>164636.078125</v>
      </c>
      <c r="AO4235" t="s">
        <v>17045</v>
      </c>
    </row>
    <row r="4236" spans="1:41" x14ac:dyDescent="0.25">
      <c r="A4236" s="1">
        <v>2020</v>
      </c>
      <c r="B4236" t="s">
        <v>3151</v>
      </c>
      <c r="C4236" t="s">
        <v>7097</v>
      </c>
      <c r="D4236" t="s">
        <v>7226</v>
      </c>
      <c r="E4236" t="s">
        <v>7867</v>
      </c>
      <c r="F4236" t="s">
        <v>9645</v>
      </c>
      <c r="G4236" t="s">
        <v>11818</v>
      </c>
      <c r="H4236" t="s">
        <v>12720</v>
      </c>
      <c r="I4236" s="1">
        <v>20157</v>
      </c>
      <c r="J4236" s="1">
        <v>45810.826434700073</v>
      </c>
      <c r="K4236" s="1">
        <v>2719.7751366000002</v>
      </c>
      <c r="L4236" s="1">
        <v>4151.7925999999998</v>
      </c>
      <c r="M4236" s="1">
        <v>15563.01073063381</v>
      </c>
      <c r="N4236" s="1">
        <v>14712</v>
      </c>
      <c r="O4236" s="1">
        <v>11082.079635327271</v>
      </c>
      <c r="P4236" s="1">
        <v>13159.25296</v>
      </c>
      <c r="Q4236" s="1">
        <v>5061.4520951990098</v>
      </c>
      <c r="R4236" s="1">
        <v>10048.65599721228</v>
      </c>
      <c r="S4236" s="1">
        <v>18232</v>
      </c>
      <c r="T4236" s="1">
        <v>15065.73049944917</v>
      </c>
      <c r="U4236" s="1">
        <v>2124.4090000000001</v>
      </c>
      <c r="V4236" s="1">
        <v>11336</v>
      </c>
      <c r="W4236" s="1">
        <v>5090</v>
      </c>
      <c r="X4236" s="1">
        <v>25324</v>
      </c>
      <c r="Y4236" s="1">
        <v>66449</v>
      </c>
      <c r="Z4236" s="1">
        <v>8795.9556356168632</v>
      </c>
      <c r="AA4236" s="1">
        <v>97631</v>
      </c>
      <c r="AB4236" s="1">
        <v>3680.2</v>
      </c>
      <c r="AC4236" s="1">
        <v>12399.96174341394</v>
      </c>
      <c r="AD4236" s="1">
        <v>19606.993475428309</v>
      </c>
      <c r="AE4236" s="1">
        <v>17294.767774670891</v>
      </c>
      <c r="AF4236" s="1">
        <v>38724.396999999997</v>
      </c>
      <c r="AG4236" s="1">
        <v>130873</v>
      </c>
      <c r="AH4236" s="1">
        <v>25457.458862754571</v>
      </c>
      <c r="AI4236" s="1">
        <v>8289</v>
      </c>
      <c r="AJ4236" s="1">
        <v>34611.660000000003</v>
      </c>
      <c r="AK4236" s="1">
        <v>8828</v>
      </c>
      <c r="AL4236" s="1">
        <v>692279.375</v>
      </c>
      <c r="AM4236" s="1">
        <v>533341.125</v>
      </c>
      <c r="AN4236" s="1">
        <v>158938.25</v>
      </c>
      <c r="AO4236" t="s">
        <v>17046</v>
      </c>
    </row>
    <row r="4237" spans="1:41" x14ac:dyDescent="0.25">
      <c r="A4237" s="1">
        <v>2020</v>
      </c>
      <c r="B4237" t="s">
        <v>3152</v>
      </c>
      <c r="C4237" t="s">
        <v>7097</v>
      </c>
      <c r="D4237" t="s">
        <v>7226</v>
      </c>
      <c r="E4237" t="s">
        <v>7867</v>
      </c>
      <c r="F4237" t="s">
        <v>9645</v>
      </c>
      <c r="G4237" t="s">
        <v>11818</v>
      </c>
      <c r="H4237" t="s">
        <v>12720</v>
      </c>
      <c r="I4237" s="1">
        <v>17483.260446050252</v>
      </c>
      <c r="J4237" s="1">
        <v>12290.476630179321</v>
      </c>
      <c r="K4237" s="1">
        <v>1059</v>
      </c>
      <c r="L4237" s="1">
        <v>3169.2295004727021</v>
      </c>
      <c r="M4237" s="1">
        <v>11374.92452023942</v>
      </c>
      <c r="N4237" s="1">
        <v>9819.7380000000012</v>
      </c>
      <c r="O4237" s="1">
        <v>10774.24767124868</v>
      </c>
      <c r="P4237" s="1">
        <v>8088.6749999999993</v>
      </c>
      <c r="Q4237" s="1">
        <v>6288.6593589084277</v>
      </c>
      <c r="R4237" s="1">
        <v>9797.5172344495058</v>
      </c>
      <c r="S4237" s="1">
        <v>17488.176746650381</v>
      </c>
      <c r="T4237" s="1">
        <v>13194.41186571716</v>
      </c>
      <c r="U4237" s="1">
        <v>2145</v>
      </c>
      <c r="V4237" s="1">
        <v>11271</v>
      </c>
      <c r="W4237" s="1">
        <v>4083.3467756355772</v>
      </c>
      <c r="X4237" s="1">
        <v>18285.541600319961</v>
      </c>
      <c r="Y4237" s="1">
        <v>76121</v>
      </c>
      <c r="Z4237" s="1">
        <v>6910.6528589438713</v>
      </c>
      <c r="AA4237" s="1">
        <v>95853.536178946903</v>
      </c>
      <c r="AB4237" s="1">
        <v>2194</v>
      </c>
      <c r="AC4237" s="1">
        <v>11729.31247926528</v>
      </c>
      <c r="AD4237" s="1">
        <v>15002.5112993981</v>
      </c>
      <c r="AE4237" s="1">
        <v>15810.14469462428</v>
      </c>
      <c r="AF4237" s="1">
        <v>39287.84434968017</v>
      </c>
      <c r="AG4237" s="1">
        <v>123404.2834952073</v>
      </c>
      <c r="AH4237" s="1">
        <v>25057.6587535783</v>
      </c>
      <c r="AI4237" s="1">
        <v>5531.7098034247683</v>
      </c>
      <c r="AJ4237" s="1">
        <v>41398.01035112777</v>
      </c>
      <c r="AK4237" s="1">
        <v>9286</v>
      </c>
      <c r="AL4237" s="1">
        <v>624199.875</v>
      </c>
      <c r="AM4237" s="1">
        <v>490868.34375</v>
      </c>
      <c r="AN4237" s="1">
        <v>133331.53125</v>
      </c>
      <c r="AO4237" t="s">
        <v>17047</v>
      </c>
    </row>
    <row r="4238" spans="1:41" x14ac:dyDescent="0.25">
      <c r="A4238" s="1">
        <v>2020</v>
      </c>
      <c r="B4238" t="s">
        <v>3153</v>
      </c>
      <c r="C4238" t="s">
        <v>7097</v>
      </c>
      <c r="D4238" t="s">
        <v>7226</v>
      </c>
      <c r="E4238" t="s">
        <v>7867</v>
      </c>
      <c r="F4238" t="s">
        <v>9645</v>
      </c>
      <c r="G4238" t="s">
        <v>11818</v>
      </c>
      <c r="H4238" t="s">
        <v>12720</v>
      </c>
      <c r="I4238" s="1">
        <v>17735.852457332909</v>
      </c>
      <c r="J4238" s="1">
        <v>44837.288848772849</v>
      </c>
      <c r="K4238" s="1">
        <v>2722.6841681999999</v>
      </c>
      <c r="L4238" s="1">
        <v>3343.1679892799998</v>
      </c>
      <c r="M4238" s="1">
        <v>14617.2528</v>
      </c>
      <c r="N4238" s="1">
        <v>12746.996061</v>
      </c>
      <c r="O4238" s="1">
        <v>11984.14157234427</v>
      </c>
      <c r="P4238" s="1">
        <v>12584.14657416</v>
      </c>
      <c r="Q4238" s="1">
        <v>5468.5749193593547</v>
      </c>
      <c r="R4238" s="1">
        <v>8983.2640962329679</v>
      </c>
      <c r="S4238" s="1">
        <v>16799.264999999999</v>
      </c>
      <c r="T4238" s="1">
        <v>14675.954045992799</v>
      </c>
      <c r="U4238" s="1">
        <v>2167.45768</v>
      </c>
      <c r="V4238" s="1">
        <v>11092</v>
      </c>
      <c r="W4238" s="1">
        <v>5799.9444000000003</v>
      </c>
      <c r="X4238" s="1">
        <v>24236.096000000001</v>
      </c>
      <c r="Y4238" s="1">
        <v>64105.621681618322</v>
      </c>
      <c r="Z4238" s="1">
        <v>8742.7108486081725</v>
      </c>
      <c r="AA4238" s="1">
        <v>97630</v>
      </c>
      <c r="AB4238" s="1">
        <v>2479</v>
      </c>
      <c r="AC4238" s="1">
        <v>12246.4853752404</v>
      </c>
      <c r="AD4238" s="1">
        <v>17897.359441258261</v>
      </c>
      <c r="AE4238" s="1">
        <v>16100.7</v>
      </c>
      <c r="AF4238" s="1">
        <v>40679.434655395191</v>
      </c>
      <c r="AG4238" s="1">
        <v>134121</v>
      </c>
      <c r="AH4238" s="1">
        <v>24957.244683079069</v>
      </c>
      <c r="AI4238" s="1">
        <v>7446</v>
      </c>
      <c r="AJ4238" s="1">
        <v>32994.017928000001</v>
      </c>
      <c r="AK4238" s="1">
        <v>8683</v>
      </c>
      <c r="AL4238" s="1">
        <v>677876.625</v>
      </c>
      <c r="AM4238" s="1">
        <v>525578.6875</v>
      </c>
      <c r="AN4238" s="1">
        <v>152297.9375</v>
      </c>
      <c r="AO4238" t="s">
        <v>17048</v>
      </c>
    </row>
    <row r="4239" spans="1:41" x14ac:dyDescent="0.25">
      <c r="A4239" s="1">
        <v>2020</v>
      </c>
      <c r="B4239" t="s">
        <v>3154</v>
      </c>
      <c r="C4239" t="s">
        <v>7097</v>
      </c>
      <c r="D4239" t="s">
        <v>7226</v>
      </c>
      <c r="E4239" t="s">
        <v>7867</v>
      </c>
      <c r="F4239" t="s">
        <v>9645</v>
      </c>
      <c r="G4239" t="s">
        <v>11818</v>
      </c>
      <c r="H4239" t="s">
        <v>12720</v>
      </c>
      <c r="I4239" s="1">
        <v>20157</v>
      </c>
      <c r="J4239" s="1">
        <v>47442.671101092652</v>
      </c>
      <c r="K4239" s="1">
        <v>2711.0927999999999</v>
      </c>
      <c r="L4239" s="1">
        <v>3930</v>
      </c>
      <c r="M4239" s="1">
        <v>16613.74501668059</v>
      </c>
      <c r="N4239" s="1">
        <v>12869.99</v>
      </c>
      <c r="O4239" s="1">
        <v>11914</v>
      </c>
      <c r="P4239" s="1">
        <v>12415.25296</v>
      </c>
      <c r="Q4239" s="1">
        <v>5676.4259562993011</v>
      </c>
      <c r="R4239" s="1">
        <v>9633.69794</v>
      </c>
      <c r="S4239" s="1">
        <v>18690.289187999999</v>
      </c>
      <c r="T4239" s="1">
        <v>15948</v>
      </c>
      <c r="U4239" s="1">
        <v>2215</v>
      </c>
      <c r="V4239" s="1">
        <v>11216</v>
      </c>
      <c r="W4239" s="1">
        <v>4724</v>
      </c>
      <c r="X4239" s="1">
        <v>27804</v>
      </c>
      <c r="Y4239" s="1">
        <v>66449</v>
      </c>
      <c r="Z4239" s="1">
        <v>8306.5720000000001</v>
      </c>
      <c r="AA4239" s="1">
        <v>96122</v>
      </c>
      <c r="AB4239" s="1">
        <v>3680.2</v>
      </c>
      <c r="AC4239" s="1">
        <v>12399.96174341394</v>
      </c>
      <c r="AD4239" s="1">
        <v>16664.179749999999</v>
      </c>
      <c r="AE4239" s="1">
        <v>16635</v>
      </c>
      <c r="AF4239" s="1">
        <v>32892.153387853148</v>
      </c>
      <c r="AG4239" s="1">
        <v>127134</v>
      </c>
      <c r="AH4239" s="1">
        <v>26877.332408508231</v>
      </c>
      <c r="AI4239" s="1">
        <v>8289</v>
      </c>
      <c r="AJ4239" s="1">
        <v>32556.286847552092</v>
      </c>
      <c r="AK4239" s="1">
        <v>8828</v>
      </c>
      <c r="AL4239" s="1">
        <v>680794.875</v>
      </c>
      <c r="AM4239" s="1">
        <v>518051.03125</v>
      </c>
      <c r="AN4239" s="1">
        <v>162743.84375</v>
      </c>
      <c r="AO4239" t="s">
        <v>17049</v>
      </c>
    </row>
    <row r="4240" spans="1:41" x14ac:dyDescent="0.25">
      <c r="A4240" s="1">
        <v>2020</v>
      </c>
      <c r="B4240" t="s">
        <v>3155</v>
      </c>
      <c r="C4240" t="s">
        <v>7097</v>
      </c>
      <c r="D4240" t="s">
        <v>7226</v>
      </c>
      <c r="E4240" t="s">
        <v>7867</v>
      </c>
      <c r="F4240" t="s">
        <v>9645</v>
      </c>
      <c r="G4240" t="s">
        <v>11818</v>
      </c>
      <c r="H4240" t="s">
        <v>12720</v>
      </c>
      <c r="I4240" s="1">
        <v>24687.032458487371</v>
      </c>
      <c r="J4240" s="1">
        <v>20503.394837690608</v>
      </c>
      <c r="K4240" s="1">
        <v>3378.0979001342121</v>
      </c>
      <c r="L4240" s="1">
        <v>4138.2000691667999</v>
      </c>
      <c r="M4240" s="1">
        <v>12719.845402160399</v>
      </c>
      <c r="N4240" s="1">
        <v>12349.110498399999</v>
      </c>
      <c r="O4240" s="1">
        <v>11521.90023952208</v>
      </c>
      <c r="P4240" s="1">
        <v>7632.5</v>
      </c>
      <c r="Q4240" s="1">
        <v>5086.746906235282</v>
      </c>
      <c r="R4240" s="1">
        <v>8706.0157969948323</v>
      </c>
      <c r="S4240" s="1">
        <v>12313.862379408591</v>
      </c>
      <c r="T4240" s="1">
        <v>12565.29342075</v>
      </c>
      <c r="U4240" s="1">
        <v>2174.0969452704512</v>
      </c>
      <c r="V4240" s="1">
        <v>273</v>
      </c>
      <c r="W4240" s="1">
        <v>5103.4731914949989</v>
      </c>
      <c r="X4240" s="1">
        <v>15521.228208</v>
      </c>
      <c r="Y4240" s="1">
        <v>64266.772749999996</v>
      </c>
      <c r="Z4240" s="1">
        <v>7226.0683525734612</v>
      </c>
      <c r="AA4240" s="1">
        <v>94185.307406480322</v>
      </c>
      <c r="AB4240" s="1">
        <v>2098</v>
      </c>
      <c r="AC4240" s="1">
        <v>11962.112800000001</v>
      </c>
      <c r="AD4240" s="1">
        <v>14531.20787357116</v>
      </c>
      <c r="AE4240" s="1">
        <v>15203.927016</v>
      </c>
      <c r="AF4240" s="1">
        <v>39167.513158755217</v>
      </c>
      <c r="AG4240" s="1">
        <v>124442.3936746283</v>
      </c>
      <c r="AH4240" s="1">
        <v>27705.927217477041</v>
      </c>
      <c r="AI4240" s="1">
        <v>6250.51512</v>
      </c>
      <c r="AJ4240" s="1">
        <v>32334.393082235951</v>
      </c>
      <c r="AK4240" s="1">
        <v>8799.1595265560791</v>
      </c>
      <c r="AL4240" s="1">
        <v>606847.125</v>
      </c>
      <c r="AM4240" s="1">
        <v>474338.59375</v>
      </c>
      <c r="AN4240" s="1">
        <v>132508.515625</v>
      </c>
      <c r="AO4240" t="s">
        <v>17050</v>
      </c>
    </row>
    <row r="4241" spans="1:41" x14ac:dyDescent="0.25">
      <c r="A4241" s="1">
        <v>2020</v>
      </c>
      <c r="B4241" t="s">
        <v>3156</v>
      </c>
      <c r="C4241" t="s">
        <v>7097</v>
      </c>
      <c r="D4241" t="s">
        <v>7226</v>
      </c>
      <c r="E4241" t="s">
        <v>7867</v>
      </c>
      <c r="F4241" t="s">
        <v>9645</v>
      </c>
      <c r="G4241" t="s">
        <v>11818</v>
      </c>
      <c r="H4241" t="s">
        <v>12720</v>
      </c>
      <c r="I4241" s="1">
        <v>14968</v>
      </c>
      <c r="J4241" s="1">
        <v>19765.531444304539</v>
      </c>
      <c r="K4241" s="1">
        <v>2877.7419544888571</v>
      </c>
      <c r="L4241" s="1">
        <v>3910.8865171839811</v>
      </c>
      <c r="M4241" s="1">
        <v>11618.02395991612</v>
      </c>
      <c r="N4241" s="1">
        <v>11064.765502997279</v>
      </c>
      <c r="O4241" s="1">
        <v>11348.269243088291</v>
      </c>
      <c r="P4241" s="1">
        <v>8209.5485272000005</v>
      </c>
      <c r="Q4241" s="1">
        <v>6675.1527679092542</v>
      </c>
      <c r="R4241" s="1">
        <v>9566.6839470395171</v>
      </c>
      <c r="S4241" s="1">
        <v>13523.362033914589</v>
      </c>
      <c r="T4241" s="1">
        <v>12561.1314852918</v>
      </c>
      <c r="U4241" s="1">
        <v>2260.6162203806389</v>
      </c>
      <c r="V4241" s="1">
        <v>11796</v>
      </c>
      <c r="W4241" s="1">
        <v>5186.6653390441243</v>
      </c>
      <c r="X4241" s="1">
        <v>16647.373647936001</v>
      </c>
      <c r="Y4241" s="1">
        <v>62854.210149999999</v>
      </c>
      <c r="Z4241" s="1">
        <v>7229.0330801078198</v>
      </c>
      <c r="AA4241" s="1">
        <v>92026.140441011521</v>
      </c>
      <c r="AB4241" s="1">
        <v>2219</v>
      </c>
      <c r="AC4241" s="1">
        <v>11334.63288328218</v>
      </c>
      <c r="AD4241" s="1">
        <v>15130.54557711517</v>
      </c>
      <c r="AE4241" s="1">
        <v>15072.43980751249</v>
      </c>
      <c r="AF4241" s="1">
        <v>38714.208386888233</v>
      </c>
      <c r="AG4241" s="1">
        <v>125903.5040135857</v>
      </c>
      <c r="AH4241" s="1">
        <v>22119.35979847081</v>
      </c>
      <c r="AI4241" s="1">
        <v>5364.53378496</v>
      </c>
      <c r="AJ4241" s="1">
        <v>34788.813003133313</v>
      </c>
      <c r="AK4241" s="1">
        <v>9485.8224213650028</v>
      </c>
      <c r="AL4241" s="1">
        <v>604222</v>
      </c>
      <c r="AM4241" s="1">
        <v>476140.1875</v>
      </c>
      <c r="AN4241" s="1">
        <v>128081.828125</v>
      </c>
      <c r="AO4241" t="s">
        <v>17051</v>
      </c>
    </row>
    <row r="4242" spans="1:41" x14ac:dyDescent="0.25">
      <c r="A4242" s="1">
        <v>2020</v>
      </c>
      <c r="B4242" t="s">
        <v>3157</v>
      </c>
      <c r="C4242" t="s">
        <v>7097</v>
      </c>
      <c r="D4242" t="s">
        <v>7226</v>
      </c>
      <c r="E4242" t="s">
        <v>7867</v>
      </c>
      <c r="F4242" t="s">
        <v>9645</v>
      </c>
      <c r="G4242" t="s">
        <v>11818</v>
      </c>
      <c r="H4242" t="s">
        <v>12720</v>
      </c>
      <c r="I4242" s="1">
        <v>16051.898063702611</v>
      </c>
      <c r="J4242" s="1">
        <v>22604.073282299669</v>
      </c>
      <c r="K4242" s="1">
        <v>3011.4156848805378</v>
      </c>
      <c r="L4242" s="1">
        <v>3334.3516200000008</v>
      </c>
      <c r="M4242" s="1">
        <v>11545.29136162844</v>
      </c>
      <c r="N4242" s="1">
        <v>10232.14785592169</v>
      </c>
      <c r="O4242" s="1">
        <v>12453</v>
      </c>
      <c r="P4242" s="1">
        <v>8088.6749999999993</v>
      </c>
      <c r="Q4242" s="1">
        <v>5507.8615962856402</v>
      </c>
      <c r="R4242" s="1">
        <v>9149.6198761990199</v>
      </c>
      <c r="S4242" s="1">
        <v>10977.78507975098</v>
      </c>
      <c r="T4242" s="1">
        <v>13918.84807146785</v>
      </c>
      <c r="U4242" s="1">
        <v>2753.748385426316</v>
      </c>
      <c r="V4242" s="1">
        <v>11395</v>
      </c>
      <c r="W4242" s="1">
        <v>4844.4802278769448</v>
      </c>
      <c r="X4242" s="1">
        <v>19170.915366699101</v>
      </c>
      <c r="Y4242" s="1">
        <v>66660.675000000003</v>
      </c>
      <c r="Z4242" s="1">
        <v>8046.8230000000003</v>
      </c>
      <c r="AA4242" s="1">
        <v>88500.362407076056</v>
      </c>
      <c r="AB4242" s="1">
        <v>2218</v>
      </c>
      <c r="AC4242" s="1">
        <v>11686.42347534385</v>
      </c>
      <c r="AD4242" s="1">
        <v>15911.542827387009</v>
      </c>
      <c r="AE4242" s="1">
        <v>14940.621431680051</v>
      </c>
      <c r="AF4242" s="1">
        <v>38535.242973108332</v>
      </c>
      <c r="AG4242" s="1">
        <v>129271</v>
      </c>
      <c r="AH4242" s="1">
        <v>27872.82251236595</v>
      </c>
      <c r="AI4242" s="1">
        <v>5411.1000164832003</v>
      </c>
      <c r="AJ4242" s="1">
        <v>41402.445969992259</v>
      </c>
      <c r="AK4242" s="1">
        <v>10347.61455002969</v>
      </c>
      <c r="AL4242" s="1">
        <v>625843.875</v>
      </c>
      <c r="AM4242" s="1">
        <v>488160.96875</v>
      </c>
      <c r="AN4242" s="1">
        <v>137682.8125</v>
      </c>
      <c r="AO4242" t="s">
        <v>17052</v>
      </c>
    </row>
    <row r="4243" spans="1:41" x14ac:dyDescent="0.25">
      <c r="A4243" s="1">
        <v>2020</v>
      </c>
      <c r="B4243" t="s">
        <v>3158</v>
      </c>
      <c r="C4243" t="s">
        <v>7097</v>
      </c>
      <c r="D4243" t="s">
        <v>7226</v>
      </c>
      <c r="E4243" t="s">
        <v>7867</v>
      </c>
      <c r="F4243" t="s">
        <v>9645</v>
      </c>
      <c r="G4243" t="s">
        <v>11818</v>
      </c>
      <c r="H4243" t="s">
        <v>12720</v>
      </c>
      <c r="I4243" s="1">
        <v>15936.78244513995</v>
      </c>
      <c r="J4243" s="1">
        <v>30632.215902170519</v>
      </c>
      <c r="K4243" s="1">
        <v>3089.2142560397519</v>
      </c>
      <c r="L4243" s="1">
        <v>3664.874800000001</v>
      </c>
      <c r="M4243" s="1">
        <v>13408.03341371462</v>
      </c>
      <c r="N4243" s="1">
        <v>12274.500311442451</v>
      </c>
      <c r="O4243" s="1">
        <v>11701.186752143611</v>
      </c>
      <c r="P4243" s="1">
        <v>12354.86078449398</v>
      </c>
      <c r="Q4243" s="1">
        <v>5185.4411133490967</v>
      </c>
      <c r="R4243" s="1">
        <v>9131.7222577821976</v>
      </c>
      <c r="S4243" s="1">
        <v>12973</v>
      </c>
      <c r="T4243" s="1">
        <v>13052.858399999999</v>
      </c>
      <c r="U4243" s="1">
        <v>2181.5976799999999</v>
      </c>
      <c r="V4243" s="1">
        <v>11951</v>
      </c>
      <c r="W4243" s="1">
        <v>5910.6404699999994</v>
      </c>
      <c r="X4243" s="1">
        <v>15851.5344</v>
      </c>
      <c r="Y4243" s="1">
        <v>61518.46388082231</v>
      </c>
      <c r="Z4243" s="1">
        <v>6844</v>
      </c>
      <c r="AA4243" s="1">
        <v>98918</v>
      </c>
      <c r="AB4243" s="1">
        <v>2156.86</v>
      </c>
      <c r="AC4243" s="1">
        <v>12349.917079999999</v>
      </c>
      <c r="AD4243" s="1">
        <v>16001.41443487381</v>
      </c>
      <c r="AE4243" s="1">
        <v>16156.9178606896</v>
      </c>
      <c r="AF4243" s="1">
        <v>39549.252557952008</v>
      </c>
      <c r="AG4243" s="1">
        <v>125226</v>
      </c>
      <c r="AH4243" s="1">
        <v>22623</v>
      </c>
      <c r="AI4243" s="1">
        <v>6465.0456000000004</v>
      </c>
      <c r="AJ4243" s="1">
        <v>32819</v>
      </c>
      <c r="AK4243" s="1">
        <v>8688.9498538115258</v>
      </c>
      <c r="AL4243" s="1">
        <v>628616.25</v>
      </c>
      <c r="AM4243" s="1">
        <v>496694.5</v>
      </c>
      <c r="AN4243" s="1">
        <v>131921.734375</v>
      </c>
      <c r="AO4243" t="s">
        <v>17053</v>
      </c>
    </row>
    <row r="4244" spans="1:41" x14ac:dyDescent="0.25">
      <c r="A4244" s="1">
        <v>2020</v>
      </c>
      <c r="B4244" t="s">
        <v>3159</v>
      </c>
      <c r="C4244" t="s">
        <v>7097</v>
      </c>
      <c r="D4244" t="s">
        <v>7226</v>
      </c>
      <c r="E4244" t="s">
        <v>7868</v>
      </c>
      <c r="F4244" t="s">
        <v>9646</v>
      </c>
      <c r="G4244" t="s">
        <v>11819</v>
      </c>
      <c r="H4244" t="s">
        <v>12720</v>
      </c>
      <c r="I4244" s="1">
        <v>115.01042421515764</v>
      </c>
      <c r="J4244" s="1">
        <v>3992.318720659011</v>
      </c>
      <c r="K4244" s="1">
        <v>65.951238674805211</v>
      </c>
      <c r="L4244" s="1">
        <v>590.20769525927381</v>
      </c>
      <c r="M4244" s="1">
        <v>1164.4147097249411</v>
      </c>
      <c r="N4244" s="1">
        <v>318.90077687687187</v>
      </c>
      <c r="O4244" s="1">
        <v>1105.5216110064807</v>
      </c>
      <c r="P4244" s="1">
        <v>1257.6789433524887</v>
      </c>
      <c r="Q4244" s="1">
        <v>1.6256533206297623</v>
      </c>
      <c r="R4244" s="1">
        <v>531.22984992936529</v>
      </c>
      <c r="S4244" s="1">
        <v>761.52870009374203</v>
      </c>
      <c r="T4244" s="1">
        <v>2012.0716883838879</v>
      </c>
      <c r="U4244" s="1">
        <v>39.123616163020046</v>
      </c>
      <c r="V4244" s="1">
        <v>1092.1077997505881</v>
      </c>
      <c r="W4244" s="1">
        <v>279.45440116442887</v>
      </c>
      <c r="X4244" s="1">
        <v>1788.5081674523449</v>
      </c>
      <c r="Y4244" s="1">
        <v>3275.2055816471066</v>
      </c>
      <c r="Z4244" s="1">
        <v>950.14496395905815</v>
      </c>
      <c r="AA4244" s="1">
        <v>10790.353482757639</v>
      </c>
      <c r="AB4244" s="1">
        <v>418.06378414198559</v>
      </c>
      <c r="AC4244" s="1">
        <v>965.79441042426618</v>
      </c>
      <c r="AD4244" s="1">
        <v>1569.3807056848857</v>
      </c>
      <c r="AE4244" s="1">
        <v>1431.9243515665335</v>
      </c>
      <c r="AF4244" s="1">
        <v>983.63203599417034</v>
      </c>
      <c r="AG4244" s="1">
        <v>4786.4949831443373</v>
      </c>
      <c r="AH4244" s="1">
        <v>1140.1739567508698</v>
      </c>
      <c r="AI4244" s="1">
        <v>560.02661993351546</v>
      </c>
      <c r="AJ4244" s="1">
        <v>1413.7031532640422</v>
      </c>
      <c r="AK4244" s="1">
        <v>576.79388400338121</v>
      </c>
      <c r="AL4244" s="1">
        <v>43977.34765625</v>
      </c>
      <c r="AM4244" s="1">
        <v>32535.455078125</v>
      </c>
      <c r="AN4244" s="1">
        <v>11441.8896484375</v>
      </c>
      <c r="AO4244" t="s">
        <v>17054</v>
      </c>
    </row>
    <row r="4245" spans="1:41" x14ac:dyDescent="0.25">
      <c r="A4245" s="1">
        <v>2020</v>
      </c>
      <c r="B4245" t="s">
        <v>3160</v>
      </c>
      <c r="C4245" t="s">
        <v>7097</v>
      </c>
      <c r="D4245" t="s">
        <v>7226</v>
      </c>
      <c r="E4245" t="s">
        <v>7868</v>
      </c>
      <c r="F4245" t="s">
        <v>9646</v>
      </c>
      <c r="G4245" t="s">
        <v>11819</v>
      </c>
      <c r="H4245" t="s">
        <v>12720</v>
      </c>
      <c r="I4245" s="1">
        <v>641.03518998400079</v>
      </c>
      <c r="J4245" s="1">
        <v>6987.4373555503107</v>
      </c>
      <c r="K4245" s="1">
        <v>150.42214620754004</v>
      </c>
      <c r="L4245" s="1">
        <v>395.28868928101463</v>
      </c>
      <c r="M4245" s="1">
        <v>1091.957705196173</v>
      </c>
      <c r="N4245" s="1">
        <v>670.52625857772261</v>
      </c>
      <c r="O4245" s="1">
        <v>1108.3370707741155</v>
      </c>
      <c r="P4245" s="1">
        <v>1737.3936117956375</v>
      </c>
      <c r="Q4245" s="1">
        <v>1.5758389667008641</v>
      </c>
      <c r="R4245" s="1">
        <v>672.07970354313022</v>
      </c>
      <c r="S4245" s="1">
        <v>1113.7968593000965</v>
      </c>
      <c r="T4245" s="1">
        <v>1856.3280988334941</v>
      </c>
      <c r="U4245" s="1">
        <v>39.201806133036627</v>
      </c>
      <c r="V4245" s="1">
        <v>1102.8772822481346</v>
      </c>
      <c r="W4245" s="1">
        <v>436.78308207846919</v>
      </c>
      <c r="X4245" s="1">
        <v>2159.8923408780302</v>
      </c>
      <c r="Y4245" s="1">
        <v>3827.3117567125864</v>
      </c>
      <c r="Z4245" s="1">
        <v>1208.7971796521635</v>
      </c>
      <c r="AA4245" s="1">
        <v>10179.229727838725</v>
      </c>
      <c r="AB4245" s="1">
        <v>281.06991331749492</v>
      </c>
      <c r="AC4245" s="1">
        <v>1217.0742190575504</v>
      </c>
      <c r="AD4245" s="1">
        <v>1464.5368325875738</v>
      </c>
      <c r="AE4245" s="1">
        <v>1893.4546608101639</v>
      </c>
      <c r="AF4245" s="1">
        <v>1633.7788481162295</v>
      </c>
      <c r="AG4245" s="1">
        <v>5366.9721210391899</v>
      </c>
      <c r="AH4245" s="1">
        <v>1451.2117902057139</v>
      </c>
      <c r="AI4245" s="1">
        <v>1095.2335783117614</v>
      </c>
      <c r="AJ4245" s="1">
        <v>1585.6522224741079</v>
      </c>
      <c r="AK4245" s="1">
        <v>655.17462311770385</v>
      </c>
      <c r="AL4245" s="1">
        <v>52024.4296875</v>
      </c>
      <c r="AM4245" s="1">
        <v>39159.6875</v>
      </c>
      <c r="AN4245" s="1">
        <v>12864.7451171875</v>
      </c>
      <c r="AO4245" t="s">
        <v>17055</v>
      </c>
    </row>
    <row r="4246" spans="1:41" x14ac:dyDescent="0.25">
      <c r="A4246" s="1">
        <v>2020</v>
      </c>
      <c r="B4246" t="s">
        <v>3161</v>
      </c>
      <c r="C4246" t="s">
        <v>7097</v>
      </c>
      <c r="D4246" t="s">
        <v>7226</v>
      </c>
      <c r="E4246" t="s">
        <v>7868</v>
      </c>
      <c r="F4246" t="s">
        <v>9646</v>
      </c>
      <c r="G4246" t="s">
        <v>11819</v>
      </c>
      <c r="H4246" t="s">
        <v>12720</v>
      </c>
      <c r="I4246" s="1">
        <v>622.39732839462715</v>
      </c>
      <c r="J4246" s="1">
        <v>5381.7924050264319</v>
      </c>
      <c r="K4246" s="1">
        <v>228.23207999882058</v>
      </c>
      <c r="L4246" s="1">
        <v>384.27913004452586</v>
      </c>
      <c r="M4246" s="1">
        <v>1167.6990139474542</v>
      </c>
      <c r="N4246" s="1">
        <v>353.20241310515155</v>
      </c>
      <c r="O4246" s="1">
        <v>1077.46772650606</v>
      </c>
      <c r="P4246" s="1">
        <v>1441.1295381425064</v>
      </c>
      <c r="Q4246" s="1">
        <v>1.7969523944627244</v>
      </c>
      <c r="R4246" s="1">
        <v>667.68542103177117</v>
      </c>
      <c r="S4246" s="1">
        <v>1082.7754492967304</v>
      </c>
      <c r="T4246" s="1">
        <v>2016.9346604546936</v>
      </c>
      <c r="U4246" s="1">
        <v>37.366368446318539</v>
      </c>
      <c r="V4246" s="1">
        <v>1078.5292710641941</v>
      </c>
      <c r="W4246" s="1">
        <v>605.08039813640812</v>
      </c>
      <c r="X4246" s="1">
        <v>2441.5524837083135</v>
      </c>
      <c r="Y4246" s="1">
        <v>3779.0986269572154</v>
      </c>
      <c r="Z4246" s="1">
        <v>1265.6527045289583</v>
      </c>
      <c r="AA4246" s="1">
        <v>9909.5184501813492</v>
      </c>
      <c r="AB4246" s="1">
        <v>320.58645655648286</v>
      </c>
      <c r="AC4246" s="1">
        <v>1044.6261917387878</v>
      </c>
      <c r="AD4246" s="1">
        <v>1576.723578608767</v>
      </c>
      <c r="AE4246" s="1">
        <v>1857.7029767345862</v>
      </c>
      <c r="AF4246" s="1">
        <v>1558.0501788645067</v>
      </c>
      <c r="AG4246" s="1">
        <v>6687.7307162445104</v>
      </c>
      <c r="AH4246" s="1">
        <v>1426.1130587126484</v>
      </c>
      <c r="AI4246" s="1">
        <v>1064.7291918084513</v>
      </c>
      <c r="AJ4246" s="1">
        <v>1753.6716100374495</v>
      </c>
      <c r="AK4246" s="1">
        <v>721.8502995311535</v>
      </c>
      <c r="AL4246" s="1">
        <v>51553.97265625</v>
      </c>
      <c r="AM4246" s="1">
        <v>37824.23046875</v>
      </c>
      <c r="AN4246" s="1">
        <v>13729.74609375</v>
      </c>
      <c r="AO4246" t="s">
        <v>17056</v>
      </c>
    </row>
    <row r="4247" spans="1:41" x14ac:dyDescent="0.25">
      <c r="A4247" s="1">
        <v>2020</v>
      </c>
      <c r="B4247" t="s">
        <v>3162</v>
      </c>
      <c r="C4247" t="s">
        <v>7097</v>
      </c>
      <c r="D4247" t="s">
        <v>7226</v>
      </c>
      <c r="E4247" t="s">
        <v>7868</v>
      </c>
      <c r="F4247" t="s">
        <v>9646</v>
      </c>
      <c r="G4247" t="s">
        <v>11819</v>
      </c>
      <c r="H4247" t="s">
        <v>12720</v>
      </c>
      <c r="I4247" s="1">
        <v>547.63492000741724</v>
      </c>
      <c r="J4247" s="1">
        <v>4580.4967876299143</v>
      </c>
      <c r="K4247" s="1">
        <v>150.62856323028038</v>
      </c>
      <c r="L4247" s="1">
        <v>401.7685916680818</v>
      </c>
      <c r="M4247" s="1">
        <v>1220.8437868367125</v>
      </c>
      <c r="N4247" s="1">
        <v>361.03680350725693</v>
      </c>
      <c r="O4247" s="1">
        <v>1197.5149778033174</v>
      </c>
      <c r="P4247" s="1">
        <v>1248.7234194961109</v>
      </c>
      <c r="Q4247" s="1">
        <v>1.5780014141597367</v>
      </c>
      <c r="R4247" s="1">
        <v>679.24187875169071</v>
      </c>
      <c r="S4247" s="1">
        <v>1252.9367223492511</v>
      </c>
      <c r="T4247" s="1">
        <v>2441.687573673425</v>
      </c>
      <c r="U4247" s="1">
        <v>34.579929370589646</v>
      </c>
      <c r="V4247" s="1">
        <v>1099.8692661410746</v>
      </c>
      <c r="W4247" s="1">
        <v>332.95739641001251</v>
      </c>
      <c r="X4247" s="1">
        <v>2067.3825267288362</v>
      </c>
      <c r="Y4247" s="1">
        <v>3762.4185794331415</v>
      </c>
      <c r="Z4247" s="1">
        <v>1198.6466270760452</v>
      </c>
      <c r="AA4247" s="1">
        <v>10143.050395800874</v>
      </c>
      <c r="AB4247" s="1">
        <v>220.86173961864165</v>
      </c>
      <c r="AC4247" s="1">
        <v>1177.8559459492928</v>
      </c>
      <c r="AD4247" s="1">
        <v>1466.5459773622943</v>
      </c>
      <c r="AE4247" s="1">
        <v>2038.8091240173101</v>
      </c>
      <c r="AF4247" s="1">
        <v>1094.5243178279541</v>
      </c>
      <c r="AG4247" s="1">
        <v>4794.7036118313335</v>
      </c>
      <c r="AH4247" s="1">
        <v>1461.0669990565964</v>
      </c>
      <c r="AI4247" s="1">
        <v>1113.1875619974753</v>
      </c>
      <c r="AJ4247" s="1">
        <v>1604.8546506962605</v>
      </c>
      <c r="AK4247" s="1">
        <v>665.91479282002501</v>
      </c>
      <c r="AL4247" s="1">
        <v>48361.3203125</v>
      </c>
      <c r="AM4247" s="1">
        <v>34769.79296875</v>
      </c>
      <c r="AN4247" s="1">
        <v>13591.529296875</v>
      </c>
      <c r="AO4247" t="s">
        <v>17057</v>
      </c>
    </row>
    <row r="4248" spans="1:41" x14ac:dyDescent="0.25">
      <c r="A4248" s="1">
        <v>2020</v>
      </c>
      <c r="B4248" t="s">
        <v>3163</v>
      </c>
      <c r="C4248" t="s">
        <v>7097</v>
      </c>
      <c r="D4248" t="s">
        <v>7226</v>
      </c>
      <c r="E4248" t="s">
        <v>7868</v>
      </c>
      <c r="F4248" t="s">
        <v>9646</v>
      </c>
      <c r="G4248" t="s">
        <v>11819</v>
      </c>
      <c r="H4248" t="s">
        <v>12720</v>
      </c>
      <c r="I4248" s="1">
        <v>504.73948252590338</v>
      </c>
      <c r="J4248" s="1">
        <v>4128.3708582494819</v>
      </c>
      <c r="K4248" s="1">
        <v>77.06865077109444</v>
      </c>
      <c r="L4248" s="1">
        <v>618.76801967361348</v>
      </c>
      <c r="M4248" s="1">
        <v>1179.4081551553759</v>
      </c>
      <c r="N4248" s="1">
        <v>499.59428529375134</v>
      </c>
      <c r="O4248" s="1">
        <v>1102.2150057696977</v>
      </c>
      <c r="P4248" s="1">
        <v>1483.4800899612972</v>
      </c>
      <c r="Q4248" s="1">
        <v>1.5627883084788108</v>
      </c>
      <c r="R4248" s="1">
        <v>656.76159253366529</v>
      </c>
      <c r="S4248" s="1">
        <v>989.26506363744397</v>
      </c>
      <c r="T4248" s="1">
        <v>2697.2021586459268</v>
      </c>
      <c r="U4248" s="1">
        <v>55.727317327395184</v>
      </c>
      <c r="V4248" s="1">
        <v>956.28076533810145</v>
      </c>
      <c r="W4248" s="1">
        <v>327.67662588508369</v>
      </c>
      <c r="X4248" s="1">
        <v>1951.5706528053795</v>
      </c>
      <c r="Y4248" s="1">
        <v>3583.2665041515106</v>
      </c>
      <c r="Z4248" s="1">
        <v>1083.3390488445625</v>
      </c>
      <c r="AA4248" s="1">
        <v>10931.17032085298</v>
      </c>
      <c r="AB4248" s="1">
        <v>416.84033360891601</v>
      </c>
      <c r="AC4248" s="1">
        <v>948.81441936257704</v>
      </c>
      <c r="AD4248" s="1">
        <v>1452.4077359568641</v>
      </c>
      <c r="AE4248" s="1">
        <v>1743.8938884140687</v>
      </c>
      <c r="AF4248" s="1">
        <v>985.95513385030335</v>
      </c>
      <c r="AG4248" s="1">
        <v>3857.1296336772466</v>
      </c>
      <c r="AH4248" s="1">
        <v>1437.7080645988017</v>
      </c>
      <c r="AI4248" s="1">
        <v>558.38771962049975</v>
      </c>
      <c r="AJ4248" s="1">
        <v>1867.3718982402506</v>
      </c>
      <c r="AK4248" s="1">
        <v>613.000490601347</v>
      </c>
      <c r="AL4248" s="1">
        <v>46708.97265625</v>
      </c>
      <c r="AM4248" s="1">
        <v>33906.2265625</v>
      </c>
      <c r="AN4248" s="1">
        <v>12802.751953125</v>
      </c>
      <c r="AO4248" t="s">
        <v>17058</v>
      </c>
    </row>
    <row r="4249" spans="1:41" x14ac:dyDescent="0.25">
      <c r="A4249" s="1">
        <v>2020</v>
      </c>
      <c r="B4249" t="s">
        <v>3164</v>
      </c>
      <c r="C4249" t="s">
        <v>7097</v>
      </c>
      <c r="D4249" t="s">
        <v>7226</v>
      </c>
      <c r="E4249" t="s">
        <v>7868</v>
      </c>
      <c r="F4249" t="s">
        <v>9646</v>
      </c>
      <c r="G4249" t="s">
        <v>11819</v>
      </c>
      <c r="H4249" t="s">
        <v>12720</v>
      </c>
      <c r="I4249" s="1">
        <v>127.78102127631335</v>
      </c>
      <c r="J4249" s="1">
        <v>1771.2751388590068</v>
      </c>
      <c r="K4249" s="1">
        <v>64.928139659605378</v>
      </c>
      <c r="L4249" s="1">
        <v>523.98147795471004</v>
      </c>
      <c r="M4249" s="1">
        <v>1005.9493413317055</v>
      </c>
      <c r="N4249" s="1">
        <v>318.9452474506931</v>
      </c>
      <c r="O4249" s="1">
        <v>1123.1429070942263</v>
      </c>
      <c r="P4249" s="1">
        <v>1366.9082033601132</v>
      </c>
      <c r="Q4249" s="1">
        <v>1.4808172203067893</v>
      </c>
      <c r="R4249" s="1">
        <v>483.33874070813602</v>
      </c>
      <c r="S4249" s="1">
        <v>1103.7783742132915</v>
      </c>
      <c r="T4249" s="1">
        <v>1640.2898440321358</v>
      </c>
      <c r="U4249" s="1">
        <v>25.912570928331849</v>
      </c>
      <c r="V4249" s="1">
        <v>1173.2628745507639</v>
      </c>
      <c r="W4249" s="1">
        <v>284.77254236669023</v>
      </c>
      <c r="X4249" s="1">
        <v>1631.1771226764017</v>
      </c>
      <c r="Y4249" s="1">
        <v>3143.8888677282603</v>
      </c>
      <c r="Z4249" s="1">
        <v>968.22664404674686</v>
      </c>
      <c r="AA4249" s="1">
        <v>10833.725019376048</v>
      </c>
      <c r="AB4249" s="1">
        <v>426.01972338056862</v>
      </c>
      <c r="AC4249" s="1">
        <v>820.69168529741194</v>
      </c>
      <c r="AD4249" s="1">
        <v>1429.558162680785</v>
      </c>
      <c r="AE4249" s="1">
        <v>1270.4372899997697</v>
      </c>
      <c r="AF4249" s="1">
        <v>1063.7592873333278</v>
      </c>
      <c r="AG4249" s="1">
        <v>5316.4625135870892</v>
      </c>
      <c r="AH4249" s="1">
        <v>1309.9536948867751</v>
      </c>
      <c r="AI4249" s="1">
        <v>570.6841749028473</v>
      </c>
      <c r="AJ4249" s="1">
        <v>1509.6926197445505</v>
      </c>
      <c r="AK4249" s="1">
        <v>553.59782236084584</v>
      </c>
      <c r="AL4249" s="1">
        <v>41863.6171875</v>
      </c>
      <c r="AM4249" s="1">
        <v>30719.771484375</v>
      </c>
      <c r="AN4249" s="1">
        <v>11143.8525390625</v>
      </c>
      <c r="AO4249" t="s">
        <v>17059</v>
      </c>
    </row>
    <row r="4250" spans="1:41" x14ac:dyDescent="0.25">
      <c r="A4250" s="1">
        <v>2020</v>
      </c>
      <c r="B4250" t="s">
        <v>3165</v>
      </c>
      <c r="C4250" t="s">
        <v>7097</v>
      </c>
      <c r="D4250" t="s">
        <v>7226</v>
      </c>
      <c r="E4250" t="s">
        <v>7868</v>
      </c>
      <c r="F4250" t="s">
        <v>9646</v>
      </c>
      <c r="G4250" t="s">
        <v>11819</v>
      </c>
      <c r="H4250" t="s">
        <v>12720</v>
      </c>
      <c r="I4250" s="1">
        <v>826.47625986498815</v>
      </c>
      <c r="J4250" s="1">
        <v>5682.0242865717937</v>
      </c>
      <c r="K4250" s="1">
        <v>218.91827142742787</v>
      </c>
      <c r="L4250" s="1">
        <v>570.26861930684186</v>
      </c>
      <c r="M4250" s="1">
        <v>1394.6786885221675</v>
      </c>
      <c r="N4250" s="1">
        <v>509.31599514179891</v>
      </c>
      <c r="O4250" s="1">
        <v>1048.5917547037036</v>
      </c>
      <c r="P4250" s="1">
        <v>1588.4646433633609</v>
      </c>
      <c r="Q4250" s="1">
        <v>1.7915510052753119</v>
      </c>
      <c r="R4250" s="1">
        <v>733.77198164398044</v>
      </c>
      <c r="S4250" s="1">
        <v>697.24761932478714</v>
      </c>
      <c r="T4250" s="1">
        <v>2066.1906496624702</v>
      </c>
      <c r="U4250" s="1">
        <v>34.158263820219958</v>
      </c>
      <c r="V4250" s="1">
        <v>1187.0265282310893</v>
      </c>
      <c r="W4250" s="1">
        <v>618.82409957390985</v>
      </c>
      <c r="X4250" s="1">
        <v>2376.1192471118407</v>
      </c>
      <c r="Y4250" s="1">
        <v>4080.7265330833789</v>
      </c>
      <c r="Z4250" s="1">
        <v>1259.7672543512995</v>
      </c>
      <c r="AA4250" s="1">
        <v>9973.5022659207443</v>
      </c>
      <c r="AB4250" s="1">
        <v>311.99478809903303</v>
      </c>
      <c r="AC4250" s="1">
        <v>1260.6100341113499</v>
      </c>
      <c r="AD4250" s="1">
        <v>1859.0446165206029</v>
      </c>
      <c r="AE4250" s="1">
        <v>2139.5404177254882</v>
      </c>
      <c r="AF4250" s="1">
        <v>1545.1597783390746</v>
      </c>
      <c r="AG4250" s="1">
        <v>7869.0870892395178</v>
      </c>
      <c r="AH4250" s="1">
        <v>1360.0131747546918</v>
      </c>
      <c r="AI4250" s="1">
        <v>1036.1946108057289</v>
      </c>
      <c r="AJ4250" s="1">
        <v>1875.0680145686918</v>
      </c>
      <c r="AK4250" s="1">
        <v>702.50482088523995</v>
      </c>
      <c r="AL4250" s="1">
        <v>54827.078125</v>
      </c>
      <c r="AM4250" s="1">
        <v>41136.7578125</v>
      </c>
      <c r="AN4250" s="1">
        <v>13690.322265625</v>
      </c>
      <c r="AO4250" t="s">
        <v>17060</v>
      </c>
    </row>
    <row r="4251" spans="1:41" x14ac:dyDescent="0.25">
      <c r="A4251" s="1">
        <v>2020</v>
      </c>
      <c r="B4251" t="s">
        <v>3166</v>
      </c>
      <c r="C4251" t="s">
        <v>7097</v>
      </c>
      <c r="D4251" t="s">
        <v>7226</v>
      </c>
      <c r="E4251" t="s">
        <v>7868</v>
      </c>
      <c r="F4251" t="s">
        <v>9646</v>
      </c>
      <c r="G4251" t="s">
        <v>11819</v>
      </c>
      <c r="H4251" t="s">
        <v>12720</v>
      </c>
      <c r="I4251" s="1">
        <v>825.48774675844209</v>
      </c>
      <c r="J4251" s="1">
        <v>5644.3827974618125</v>
      </c>
      <c r="K4251" s="1">
        <v>290.33698936234424</v>
      </c>
      <c r="L4251" s="1">
        <v>556.3949273494402</v>
      </c>
      <c r="M4251" s="1">
        <v>1365.6966398577167</v>
      </c>
      <c r="N4251" s="1">
        <v>556.3949273494402</v>
      </c>
      <c r="O4251" s="1">
        <v>1026.801547744876</v>
      </c>
      <c r="P4251" s="1">
        <v>1555.4556356438136</v>
      </c>
      <c r="Q4251" s="1">
        <v>1.7523299222841644</v>
      </c>
      <c r="R4251" s="1">
        <v>718.5243626705045</v>
      </c>
      <c r="S4251" s="1">
        <v>721.12150088913256</v>
      </c>
      <c r="T4251" s="1">
        <v>2264.5733373640692</v>
      </c>
      <c r="U4251" s="1">
        <v>42.488339906684523</v>
      </c>
      <c r="V4251" s="1">
        <v>1162.3595845900122</v>
      </c>
      <c r="W4251" s="1">
        <v>676.77855708504626</v>
      </c>
      <c r="X4251" s="1">
        <v>2852.788536591675</v>
      </c>
      <c r="Y4251" s="1">
        <v>3995.9272055096158</v>
      </c>
      <c r="Z4251" s="1">
        <v>1204.8479244966968</v>
      </c>
      <c r="AA4251" s="1">
        <v>10115.259779212822</v>
      </c>
      <c r="AB4251" s="1">
        <v>314.61604073759253</v>
      </c>
      <c r="AC4251" s="1">
        <v>1234.4139922156905</v>
      </c>
      <c r="AD4251" s="1">
        <v>1639.832420562786</v>
      </c>
      <c r="AE4251" s="1">
        <v>1921.0799400665217</v>
      </c>
      <c r="AF4251" s="1">
        <v>1813.6085714027706</v>
      </c>
      <c r="AG4251" s="1">
        <v>10432.910701372321</v>
      </c>
      <c r="AH4251" s="1">
        <v>1347.7325090475422</v>
      </c>
      <c r="AI4251" s="1">
        <v>1014.6620220572518</v>
      </c>
      <c r="AJ4251" s="1">
        <v>1602.3481347723398</v>
      </c>
      <c r="AK4251" s="1">
        <v>687.90645563203509</v>
      </c>
      <c r="AL4251" s="1">
        <v>57586.484375</v>
      </c>
      <c r="AM4251" s="1">
        <v>43383.63671875</v>
      </c>
      <c r="AN4251" s="1">
        <v>14202.845703125</v>
      </c>
      <c r="AO4251" t="s">
        <v>17061</v>
      </c>
    </row>
    <row r="4252" spans="1:41" x14ac:dyDescent="0.25">
      <c r="A4252" s="1">
        <v>2020</v>
      </c>
      <c r="B4252" t="s">
        <v>3167</v>
      </c>
      <c r="C4252" t="s">
        <v>7097</v>
      </c>
      <c r="D4252" t="s">
        <v>7226</v>
      </c>
      <c r="E4252" t="s">
        <v>7868</v>
      </c>
      <c r="F4252" t="s">
        <v>9646</v>
      </c>
      <c r="G4252" t="s">
        <v>11820</v>
      </c>
      <c r="H4252" t="s">
        <v>12720</v>
      </c>
      <c r="I4252" s="1">
        <v>523.7064105609079</v>
      </c>
      <c r="J4252" s="1">
        <v>4473.778241294699</v>
      </c>
      <c r="K4252" s="1">
        <v>143.17517246261929</v>
      </c>
      <c r="L4252" s="1">
        <v>389.91965543999999</v>
      </c>
      <c r="M4252" s="1">
        <v>1167.3288</v>
      </c>
      <c r="N4252" s="1">
        <v>353.15121010000001</v>
      </c>
      <c r="O4252" s="1">
        <v>1145.388346622728</v>
      </c>
      <c r="P4252" s="1">
        <v>1320</v>
      </c>
      <c r="Q4252" s="1">
        <v>1.508534892279509</v>
      </c>
      <c r="R4252" s="1">
        <v>638.70243555396576</v>
      </c>
      <c r="S4252" s="1">
        <v>1189.810551063935</v>
      </c>
      <c r="T4252" s="1">
        <v>2299.7348621000001</v>
      </c>
      <c r="U4252" s="1">
        <v>32.101166270451259</v>
      </c>
      <c r="V4252" s="1">
        <v>24</v>
      </c>
      <c r="W4252" s="1">
        <v>319.29967829999993</v>
      </c>
      <c r="X4252" s="1">
        <v>2016.2952</v>
      </c>
      <c r="Y4252" s="1">
        <v>3632.6223</v>
      </c>
      <c r="Z4252" s="1">
        <v>1147.2271693199989</v>
      </c>
      <c r="AA4252" s="1">
        <v>9874.2564624423467</v>
      </c>
      <c r="AB4252" s="1">
        <v>199</v>
      </c>
      <c r="AC4252" s="1">
        <v>1126.5518300000001</v>
      </c>
      <c r="AD4252" s="1">
        <v>1403.63419233168</v>
      </c>
      <c r="AE4252" s="1">
        <v>1945.194264</v>
      </c>
      <c r="AF4252" s="1">
        <v>1062.244669515519</v>
      </c>
      <c r="AG4252" s="1">
        <v>4694.5727293599211</v>
      </c>
      <c r="AH4252" s="1">
        <v>1427.7585039178559</v>
      </c>
      <c r="AI4252" s="1">
        <v>1064.3916240000001</v>
      </c>
      <c r="AJ4252" s="1">
        <v>1565.1969033600001</v>
      </c>
      <c r="AK4252" s="1">
        <v>636.72479999999996</v>
      </c>
      <c r="AL4252" s="1">
        <v>45817.27734375</v>
      </c>
      <c r="AM4252" s="1">
        <v>32804.734375</v>
      </c>
      <c r="AN4252" s="1">
        <v>13012.541015625</v>
      </c>
      <c r="AO4252" t="s">
        <v>17062</v>
      </c>
    </row>
    <row r="4253" spans="1:41" x14ac:dyDescent="0.25">
      <c r="A4253" s="1">
        <v>2020</v>
      </c>
      <c r="B4253" t="s">
        <v>3168</v>
      </c>
      <c r="C4253" t="s">
        <v>7097</v>
      </c>
      <c r="D4253" t="s">
        <v>7226</v>
      </c>
      <c r="E4253" t="s">
        <v>7868</v>
      </c>
      <c r="F4253" t="s">
        <v>9646</v>
      </c>
      <c r="G4253" t="s">
        <v>11820</v>
      </c>
      <c r="H4253" t="s">
        <v>12720</v>
      </c>
      <c r="I4253" s="1">
        <v>816</v>
      </c>
      <c r="J4253" s="1">
        <v>5579.5090609341451</v>
      </c>
      <c r="K4253" s="1">
        <v>287</v>
      </c>
      <c r="L4253" s="1">
        <v>550</v>
      </c>
      <c r="M4253" s="1">
        <v>1350</v>
      </c>
      <c r="N4253" s="1">
        <v>550</v>
      </c>
      <c r="O4253" s="1">
        <v>1015</v>
      </c>
      <c r="P4253" s="1">
        <v>1537.578</v>
      </c>
      <c r="Q4253" s="1">
        <v>1.7321895112300221</v>
      </c>
      <c r="R4253" s="1">
        <v>710.26599999999996</v>
      </c>
      <c r="S4253" s="1">
        <v>712.83328800000061</v>
      </c>
      <c r="T4253" s="1">
        <v>2238.545454545455</v>
      </c>
      <c r="U4253" s="1">
        <v>42</v>
      </c>
      <c r="V4253" s="1">
        <v>1149</v>
      </c>
      <c r="W4253" s="1">
        <v>669</v>
      </c>
      <c r="X4253" s="1">
        <v>2820</v>
      </c>
      <c r="Y4253" s="1">
        <v>3950</v>
      </c>
      <c r="Z4253" s="1">
        <v>1191</v>
      </c>
      <c r="AA4253" s="1">
        <v>9999</v>
      </c>
      <c r="AB4253" s="1">
        <v>311</v>
      </c>
      <c r="AC4253" s="1">
        <v>1220.2262499999999</v>
      </c>
      <c r="AD4253" s="1">
        <v>1620.9849999999999</v>
      </c>
      <c r="AE4253" s="1">
        <v>1899</v>
      </c>
      <c r="AF4253" s="1">
        <v>1792.7638539469649</v>
      </c>
      <c r="AG4253" s="1">
        <v>10313</v>
      </c>
      <c r="AH4253" s="1">
        <v>1332.24234</v>
      </c>
      <c r="AI4253" s="1">
        <v>1003</v>
      </c>
      <c r="AJ4253" s="1">
        <v>1583.93154</v>
      </c>
      <c r="AK4253" s="1">
        <v>680</v>
      </c>
      <c r="AL4253" s="1">
        <v>56924.61328125</v>
      </c>
      <c r="AM4253" s="1">
        <v>42885.0078125</v>
      </c>
      <c r="AN4253" s="1">
        <v>14039.6064453125</v>
      </c>
      <c r="AO4253" t="s">
        <v>17063</v>
      </c>
    </row>
    <row r="4254" spans="1:41" x14ac:dyDescent="0.25">
      <c r="A4254" s="1">
        <v>2020</v>
      </c>
      <c r="B4254" t="s">
        <v>3169</v>
      </c>
      <c r="C4254" t="s">
        <v>7097</v>
      </c>
      <c r="D4254" t="s">
        <v>7226</v>
      </c>
      <c r="E4254" t="s">
        <v>7868</v>
      </c>
      <c r="F4254" t="s">
        <v>9646</v>
      </c>
      <c r="G4254" t="s">
        <v>11820</v>
      </c>
      <c r="H4254" t="s">
        <v>12720</v>
      </c>
      <c r="I4254" s="1">
        <v>816</v>
      </c>
      <c r="J4254" s="1">
        <v>5670.6304229727693</v>
      </c>
      <c r="K4254" s="1">
        <v>211.90520000000001</v>
      </c>
      <c r="L4254" s="1">
        <v>563.6472</v>
      </c>
      <c r="M4254" s="1">
        <v>1350</v>
      </c>
      <c r="N4254" s="1">
        <v>493</v>
      </c>
      <c r="O4254" s="1">
        <v>1015</v>
      </c>
      <c r="P4254" s="1">
        <v>1537.578</v>
      </c>
      <c r="Q4254" s="1">
        <v>1.734158467485057</v>
      </c>
      <c r="R4254" s="1">
        <v>710.26551375000008</v>
      </c>
      <c r="S4254" s="1">
        <v>674.91121348234583</v>
      </c>
      <c r="T4254" s="1">
        <v>2029.054612720427</v>
      </c>
      <c r="U4254" s="1">
        <v>33.064</v>
      </c>
      <c r="V4254" s="1">
        <v>1149</v>
      </c>
      <c r="W4254" s="1">
        <v>599</v>
      </c>
      <c r="X4254" s="1">
        <v>2369</v>
      </c>
      <c r="Y4254" s="1">
        <v>3950</v>
      </c>
      <c r="Z4254" s="1">
        <v>1219.4104687842751</v>
      </c>
      <c r="AA4254" s="1">
        <v>9923</v>
      </c>
      <c r="AB4254" s="1">
        <v>311</v>
      </c>
      <c r="AC4254" s="1">
        <v>1220.2262499999999</v>
      </c>
      <c r="AD4254" s="1">
        <v>1799.4899133091069</v>
      </c>
      <c r="AE4254" s="1">
        <v>2071</v>
      </c>
      <c r="AF4254" s="1">
        <v>1525.5736194172789</v>
      </c>
      <c r="AG4254" s="1">
        <v>7837</v>
      </c>
      <c r="AH4254" s="1">
        <v>1351.760860797842</v>
      </c>
      <c r="AI4254" s="1">
        <v>1003</v>
      </c>
      <c r="AJ4254" s="1">
        <v>1851.3</v>
      </c>
      <c r="AK4254" s="1">
        <v>680</v>
      </c>
      <c r="AL4254" s="1">
        <v>53966.5546875</v>
      </c>
      <c r="AM4254" s="1">
        <v>40572.43359375</v>
      </c>
      <c r="AN4254" s="1">
        <v>13394.1220703125</v>
      </c>
      <c r="AO4254" t="s">
        <v>17064</v>
      </c>
    </row>
    <row r="4255" spans="1:41" x14ac:dyDescent="0.25">
      <c r="A4255" s="1">
        <v>2020</v>
      </c>
      <c r="B4255" t="s">
        <v>3170</v>
      </c>
      <c r="C4255" t="s">
        <v>7097</v>
      </c>
      <c r="D4255" t="s">
        <v>7226</v>
      </c>
      <c r="E4255" t="s">
        <v>7868</v>
      </c>
      <c r="F4255" t="s">
        <v>9646</v>
      </c>
      <c r="G4255" t="s">
        <v>11820</v>
      </c>
      <c r="H4255" t="s">
        <v>12720</v>
      </c>
      <c r="I4255" s="1">
        <v>114.3204040682417</v>
      </c>
      <c r="J4255" s="1">
        <v>4089.6000000000008</v>
      </c>
      <c r="K4255" s="1">
        <v>67.276965435175867</v>
      </c>
      <c r="L4255" s="1">
        <v>593.47200000000009</v>
      </c>
      <c r="M4255" s="1">
        <v>1171.89650885994</v>
      </c>
      <c r="N4255" s="1">
        <v>324.11559341141452</v>
      </c>
      <c r="O4255" s="1">
        <v>1147</v>
      </c>
      <c r="P4255" s="1">
        <v>1398</v>
      </c>
      <c r="Q4255" s="1">
        <v>1.744010744184312</v>
      </c>
      <c r="R4255" s="1">
        <v>553.18915282532225</v>
      </c>
      <c r="S4255" s="1">
        <v>816.97260917456879</v>
      </c>
      <c r="T4255" s="1">
        <v>2212.659587420128</v>
      </c>
      <c r="U4255" s="1">
        <v>39.415684674240012</v>
      </c>
      <c r="V4255" s="1">
        <v>1101</v>
      </c>
      <c r="W4255" s="1">
        <v>276.0202008</v>
      </c>
      <c r="X4255" s="1">
        <v>1933.6691559323999</v>
      </c>
      <c r="Y4255" s="1">
        <v>3523.3249999999998</v>
      </c>
      <c r="Z4255" s="1">
        <v>1019.15</v>
      </c>
      <c r="AA4255" s="1">
        <v>11016.021385601271</v>
      </c>
      <c r="AB4255" s="1">
        <v>374</v>
      </c>
      <c r="AC4255" s="1">
        <v>1019.470840448604</v>
      </c>
      <c r="AD4255" s="1">
        <v>1767.823198576059</v>
      </c>
      <c r="AE4255" s="1">
        <v>1414.3275088992</v>
      </c>
      <c r="AF4255" s="1">
        <v>989.03203010708683</v>
      </c>
      <c r="AG4255" s="1">
        <v>5049</v>
      </c>
      <c r="AH4255" s="1">
        <v>1262.039906023077</v>
      </c>
      <c r="AI4255" s="1">
        <v>553.14448240319996</v>
      </c>
      <c r="AJ4255" s="1">
        <v>1557.3507302762489</v>
      </c>
      <c r="AK4255" s="1">
        <v>638.10716304563232</v>
      </c>
      <c r="AL4255" s="1">
        <v>46023.14453125</v>
      </c>
      <c r="AM4255" s="1">
        <v>33802.53515625</v>
      </c>
      <c r="AN4255" s="1">
        <v>12220.609375</v>
      </c>
      <c r="AO4255" t="s">
        <v>17065</v>
      </c>
    </row>
    <row r="4256" spans="1:41" x14ac:dyDescent="0.25">
      <c r="A4256" s="1">
        <v>2020</v>
      </c>
      <c r="B4256" t="s">
        <v>3171</v>
      </c>
      <c r="C4256" t="s">
        <v>7097</v>
      </c>
      <c r="D4256" t="s">
        <v>7226</v>
      </c>
      <c r="E4256" t="s">
        <v>7868</v>
      </c>
      <c r="F4256" t="s">
        <v>9646</v>
      </c>
      <c r="G4256" t="s">
        <v>11820</v>
      </c>
      <c r="H4256" t="s">
        <v>12720</v>
      </c>
      <c r="I4256" s="1">
        <v>610</v>
      </c>
      <c r="J4256" s="1">
        <v>5366.7758279661712</v>
      </c>
      <c r="K4256" s="1">
        <v>218</v>
      </c>
      <c r="L4256" s="1">
        <v>377.25274691999988</v>
      </c>
      <c r="M4256" s="1">
        <v>1122</v>
      </c>
      <c r="N4256" s="1">
        <v>339.04677500000003</v>
      </c>
      <c r="O4256" s="1">
        <v>1035.3</v>
      </c>
      <c r="P4256" s="1">
        <v>1386.0871380000001</v>
      </c>
      <c r="Q4256" s="1">
        <v>1.728319721191357</v>
      </c>
      <c r="R4256" s="1">
        <v>638.41003861249999</v>
      </c>
      <c r="S4256" s="1">
        <v>1035.3</v>
      </c>
      <c r="T4256" s="1">
        <v>1977.6108288926471</v>
      </c>
      <c r="U4256" s="1">
        <v>36.622079999999997</v>
      </c>
      <c r="V4256" s="1">
        <v>1041</v>
      </c>
      <c r="W4256" s="1">
        <v>581.4</v>
      </c>
      <c r="X4256" s="1">
        <v>2412.6999999999998</v>
      </c>
      <c r="Y4256" s="1">
        <v>3645.148324686797</v>
      </c>
      <c r="Z4256" s="1">
        <v>1214.9279048465039</v>
      </c>
      <c r="AA4256" s="1">
        <v>9840</v>
      </c>
      <c r="AB4256" s="1">
        <v>311</v>
      </c>
      <c r="AC4256" s="1">
        <v>1004.2282625</v>
      </c>
      <c r="AD4256" s="1">
        <v>1516.5023092288</v>
      </c>
      <c r="AE4256" s="1">
        <v>1785</v>
      </c>
      <c r="AF4256" s="1">
        <v>1529.5618831751999</v>
      </c>
      <c r="AG4256" s="1">
        <v>6741</v>
      </c>
      <c r="AH4256" s="1">
        <v>1399.077416725117</v>
      </c>
      <c r="AI4256" s="1">
        <v>1023.06</v>
      </c>
      <c r="AJ4256" s="1">
        <v>1753.115616</v>
      </c>
      <c r="AK4256" s="1">
        <v>694</v>
      </c>
      <c r="AL4256" s="1">
        <v>50635.859375</v>
      </c>
      <c r="AM4256" s="1">
        <v>37309.90625</v>
      </c>
      <c r="AN4256" s="1">
        <v>13325.94921875</v>
      </c>
      <c r="AO4256" t="s">
        <v>17066</v>
      </c>
    </row>
    <row r="4257" spans="1:41" x14ac:dyDescent="0.25">
      <c r="A4257" s="1">
        <v>2020</v>
      </c>
      <c r="B4257" t="s">
        <v>3172</v>
      </c>
      <c r="C4257" t="s">
        <v>7097</v>
      </c>
      <c r="D4257" t="s">
        <v>7226</v>
      </c>
      <c r="E4257" t="s">
        <v>7868</v>
      </c>
      <c r="F4257" t="s">
        <v>9646</v>
      </c>
      <c r="G4257" t="s">
        <v>11820</v>
      </c>
      <c r="H4257" t="s">
        <v>12720</v>
      </c>
      <c r="I4257" s="1">
        <v>500</v>
      </c>
      <c r="J4257" s="1">
        <v>4089.6016986113468</v>
      </c>
      <c r="K4257" s="1">
        <v>76.117722207671974</v>
      </c>
      <c r="L4257" s="1">
        <v>608.52707333790272</v>
      </c>
      <c r="M4257" s="1">
        <v>1164.01527373824</v>
      </c>
      <c r="N4257" s="1">
        <v>485.19913328784003</v>
      </c>
      <c r="O4257" s="1">
        <v>1081.926563640196</v>
      </c>
      <c r="P4257" s="1">
        <v>1331.0169599999999</v>
      </c>
      <c r="Q4257" s="1">
        <v>1.5352407927059279</v>
      </c>
      <c r="R4257" s="1">
        <v>665.41789132691201</v>
      </c>
      <c r="S4257" s="1">
        <v>960.74869839462337</v>
      </c>
      <c r="T4257" s="1">
        <v>2607.027289400186</v>
      </c>
      <c r="U4257" s="1">
        <v>55.204040160000012</v>
      </c>
      <c r="V4257" s="1">
        <v>945</v>
      </c>
      <c r="W4257" s="1">
        <v>318.85904474394579</v>
      </c>
      <c r="X4257" s="1">
        <v>1895.3387121599999</v>
      </c>
      <c r="Y4257" s="1">
        <v>3598.645950000001</v>
      </c>
      <c r="Z4257" s="1">
        <v>1064.540429682444</v>
      </c>
      <c r="AA4257" s="1">
        <v>10859.166550063361</v>
      </c>
      <c r="AB4257" s="1">
        <v>374</v>
      </c>
      <c r="AC4257" s="1">
        <v>917.31513999999993</v>
      </c>
      <c r="AD4257" s="1">
        <v>1426.80591592925</v>
      </c>
      <c r="AE4257" s="1">
        <v>1738.302366342615</v>
      </c>
      <c r="AF4257" s="1">
        <v>963.36480857342235</v>
      </c>
      <c r="AG4257" s="1">
        <v>3972.7733298898802</v>
      </c>
      <c r="AH4257" s="1">
        <v>1427.7021762360141</v>
      </c>
      <c r="AI4257" s="1">
        <v>542.29851216000009</v>
      </c>
      <c r="AJ4257" s="1">
        <v>1854.895882028648</v>
      </c>
      <c r="AK4257" s="1">
        <v>611.84929489254978</v>
      </c>
      <c r="AL4257" s="1">
        <v>46137.1875</v>
      </c>
      <c r="AM4257" s="1">
        <v>33650.50390625</v>
      </c>
      <c r="AN4257" s="1">
        <v>12486.689453125</v>
      </c>
      <c r="AO4257" t="s">
        <v>17067</v>
      </c>
    </row>
    <row r="4258" spans="1:41" x14ac:dyDescent="0.25">
      <c r="A4258" s="1">
        <v>2020</v>
      </c>
      <c r="B4258" t="s">
        <v>3173</v>
      </c>
      <c r="C4258" t="s">
        <v>7097</v>
      </c>
      <c r="D4258" t="s">
        <v>7226</v>
      </c>
      <c r="E4258" t="s">
        <v>7868</v>
      </c>
      <c r="F4258" t="s">
        <v>9646</v>
      </c>
      <c r="G4258" t="s">
        <v>11820</v>
      </c>
      <c r="H4258" t="s">
        <v>12720</v>
      </c>
      <c r="I4258" s="1">
        <v>127.4751638527312</v>
      </c>
      <c r="J4258" s="1">
        <v>1521.5177646953121</v>
      </c>
      <c r="K4258" s="1">
        <v>69</v>
      </c>
      <c r="L4258" s="1">
        <v>528.3954071186688</v>
      </c>
      <c r="M4258" s="1">
        <v>1015.58399285722</v>
      </c>
      <c r="N4258" s="1">
        <v>325.08</v>
      </c>
      <c r="O4258" s="1">
        <v>1172.0441531168569</v>
      </c>
      <c r="P4258" s="1">
        <v>1398</v>
      </c>
      <c r="Q4258" s="1">
        <v>1.5135375527999999</v>
      </c>
      <c r="R4258" s="1">
        <v>487.16535216802021</v>
      </c>
      <c r="S4258" s="1">
        <v>1123.7429222482911</v>
      </c>
      <c r="T4258" s="1">
        <v>1711.7074852822259</v>
      </c>
      <c r="U4258" s="1">
        <v>20</v>
      </c>
      <c r="V4258" s="1">
        <v>1194</v>
      </c>
      <c r="W4258" s="1">
        <v>281.53789342565739</v>
      </c>
      <c r="X4258" s="1">
        <v>1761.2271373802751</v>
      </c>
      <c r="Y4258" s="1">
        <v>3725</v>
      </c>
      <c r="Z4258" s="1">
        <v>948.94</v>
      </c>
      <c r="AA4258" s="1">
        <v>11082.8824541875</v>
      </c>
      <c r="AB4258" s="1">
        <v>374</v>
      </c>
      <c r="AC4258" s="1">
        <v>853.50421220059627</v>
      </c>
      <c r="AD4258" s="1">
        <v>1449.5250000000001</v>
      </c>
      <c r="AE4258" s="1">
        <v>1298.2772134285001</v>
      </c>
      <c r="AF4258" s="1">
        <v>1072.720211219646</v>
      </c>
      <c r="AG4258" s="1">
        <v>5433.9708209185119</v>
      </c>
      <c r="AH4258" s="1">
        <v>1331.125</v>
      </c>
      <c r="AI4258" s="1">
        <v>564.20737205126397</v>
      </c>
      <c r="AJ4258" s="1">
        <v>1548.7226319801191</v>
      </c>
      <c r="AK4258" s="1">
        <v>516</v>
      </c>
      <c r="AL4258" s="1">
        <v>42936.8671875</v>
      </c>
      <c r="AM4258" s="1">
        <v>31567.166015625</v>
      </c>
      <c r="AN4258" s="1">
        <v>11369.701171875</v>
      </c>
      <c r="AO4258" t="s">
        <v>17068</v>
      </c>
    </row>
    <row r="4259" spans="1:41" x14ac:dyDescent="0.25">
      <c r="A4259" s="1">
        <v>2020</v>
      </c>
      <c r="B4259" t="s">
        <v>3174</v>
      </c>
      <c r="C4259" t="s">
        <v>7097</v>
      </c>
      <c r="D4259" t="s">
        <v>7226</v>
      </c>
      <c r="E4259" t="s">
        <v>7868</v>
      </c>
      <c r="F4259" t="s">
        <v>9646</v>
      </c>
      <c r="G4259" t="s">
        <v>11820</v>
      </c>
      <c r="H4259" t="s">
        <v>12720</v>
      </c>
      <c r="I4259" s="1">
        <v>622.98353558513406</v>
      </c>
      <c r="J4259" s="1">
        <v>6790.6634650199994</v>
      </c>
      <c r="K4259" s="1">
        <v>143.17905239087321</v>
      </c>
      <c r="L4259" s="1">
        <v>387.01420000000007</v>
      </c>
      <c r="M4259" s="1">
        <v>1040.4000000000001</v>
      </c>
      <c r="N4259" s="1">
        <v>639.49313502262487</v>
      </c>
      <c r="O4259" s="1">
        <v>1053.9364149999999</v>
      </c>
      <c r="P4259" s="1">
        <v>1645.638006673224</v>
      </c>
      <c r="Q4259" s="1">
        <v>1.5029063936196909</v>
      </c>
      <c r="R4259" s="1">
        <v>634.08436909956231</v>
      </c>
      <c r="S4259" s="1">
        <v>1060</v>
      </c>
      <c r="T4259" s="1">
        <v>1804.0536</v>
      </c>
      <c r="U4259" s="1">
        <v>36.622079999999997</v>
      </c>
      <c r="V4259" s="1">
        <v>1060</v>
      </c>
      <c r="W4259" s="1">
        <v>416.9763999999999</v>
      </c>
      <c r="X4259" s="1">
        <v>2236.86</v>
      </c>
      <c r="Y4259" s="1">
        <v>3635.930497917117</v>
      </c>
      <c r="Z4259" s="1">
        <v>1153</v>
      </c>
      <c r="AA4259" s="1">
        <v>9840</v>
      </c>
      <c r="AB4259" s="1">
        <v>257.39999999999998</v>
      </c>
      <c r="AC4259" s="1">
        <v>1159.6090300000001</v>
      </c>
      <c r="AD4259" s="1">
        <v>1396.7555162032079</v>
      </c>
      <c r="AE4259" s="1">
        <v>1804.0536</v>
      </c>
      <c r="AF4259" s="1">
        <v>1587.7713720974659</v>
      </c>
      <c r="AG4259" s="1">
        <v>5219</v>
      </c>
      <c r="AH4259" s="1">
        <v>1390</v>
      </c>
      <c r="AI4259" s="1">
        <v>1043.5211999999999</v>
      </c>
      <c r="AJ4259" s="1">
        <v>1541</v>
      </c>
      <c r="AK4259" s="1">
        <v>624.24</v>
      </c>
      <c r="AL4259" s="1">
        <v>50225.6796875</v>
      </c>
      <c r="AM4259" s="1">
        <v>37758.3671875</v>
      </c>
      <c r="AN4259" s="1">
        <v>12467.3232421875</v>
      </c>
      <c r="AO4259" t="s">
        <v>17069</v>
      </c>
    </row>
    <row r="4260" spans="1:41" x14ac:dyDescent="0.25">
      <c r="A4260" s="1">
        <v>2020</v>
      </c>
      <c r="B4260" t="s">
        <v>3175</v>
      </c>
      <c r="C4260" t="s">
        <v>7098</v>
      </c>
      <c r="D4260" t="s">
        <v>7226</v>
      </c>
      <c r="E4260" t="s">
        <v>7869</v>
      </c>
      <c r="F4260" t="s">
        <v>9647</v>
      </c>
      <c r="G4260" t="s">
        <v>11821</v>
      </c>
      <c r="H4260" t="s">
        <v>12720</v>
      </c>
      <c r="I4260" s="1">
        <v>437.4775390625</v>
      </c>
      <c r="J4260" s="1">
        <v>486.5926513671875</v>
      </c>
      <c r="K4260" s="1">
        <v>33.5479736328125</v>
      </c>
      <c r="L4260" s="1">
        <v>420.83688354492188</v>
      </c>
      <c r="M4260" s="1">
        <v>272.12771606445313</v>
      </c>
      <c r="N4260" s="1">
        <v>1525.53369140625</v>
      </c>
      <c r="O4260" s="1">
        <v>1700.854248046875</v>
      </c>
      <c r="P4260" s="1">
        <v>1050.3614501953125</v>
      </c>
      <c r="Q4260" s="1">
        <v>107.25771331787109</v>
      </c>
      <c r="R4260" s="1">
        <v>1151.231689453125</v>
      </c>
      <c r="S4260" s="1">
        <v>579.88287353515625</v>
      </c>
      <c r="T4260" s="1">
        <v>349.0113525390625</v>
      </c>
      <c r="U4260" s="1">
        <v>80.930168151855469</v>
      </c>
      <c r="V4260" s="1">
        <v>1692.4521484375</v>
      </c>
      <c r="W4260" s="1">
        <v>427.91827392578125</v>
      </c>
      <c r="X4260" s="1">
        <v>2100.44677734375</v>
      </c>
      <c r="Y4260" s="1">
        <v>1841.0166015625</v>
      </c>
      <c r="Z4260" s="1">
        <v>341.72561645507813</v>
      </c>
      <c r="AA4260" s="1">
        <v>10834.0478515625</v>
      </c>
      <c r="AB4260" s="1">
        <v>512.89495849609375</v>
      </c>
      <c r="AC4260" s="1">
        <v>261.53076171875</v>
      </c>
      <c r="AD4260" s="1">
        <v>648.4530029296875</v>
      </c>
      <c r="AE4260" s="1">
        <v>975.92926025390625</v>
      </c>
      <c r="AF4260" s="1">
        <v>2909.977783203125</v>
      </c>
      <c r="AG4260" s="1">
        <v>13989.7919921875</v>
      </c>
      <c r="AH4260" s="1">
        <v>1947.2738037109375</v>
      </c>
      <c r="AI4260" s="1">
        <v>654.52276611328125</v>
      </c>
      <c r="AJ4260" s="1">
        <v>993.92205810546875</v>
      </c>
      <c r="AK4260" s="1">
        <v>224.58122253417969</v>
      </c>
      <c r="AL4260" s="1">
        <v>48552.1328125</v>
      </c>
      <c r="AM4260" s="1">
        <v>39100.6171875</v>
      </c>
      <c r="AN4260" s="1">
        <v>9451.5146484375</v>
      </c>
      <c r="AO4260" t="s">
        <v>17070</v>
      </c>
    </row>
    <row r="4261" spans="1:41" x14ac:dyDescent="0.25">
      <c r="A4261" s="1">
        <v>2020</v>
      </c>
      <c r="B4261" t="s">
        <v>3175</v>
      </c>
      <c r="C4261" t="s">
        <v>7098</v>
      </c>
      <c r="D4261" t="s">
        <v>7226</v>
      </c>
      <c r="E4261" t="s">
        <v>7869</v>
      </c>
      <c r="F4261" t="s">
        <v>9647</v>
      </c>
      <c r="G4261" t="s">
        <v>11822</v>
      </c>
      <c r="H4261" t="s">
        <v>12720</v>
      </c>
      <c r="I4261" s="1">
        <v>432.44939290998298</v>
      </c>
      <c r="J4261" s="1">
        <v>481</v>
      </c>
      <c r="K4261" s="1">
        <v>33.162390000000002</v>
      </c>
      <c r="L4261" s="1">
        <v>416</v>
      </c>
      <c r="M4261" s="1">
        <v>269</v>
      </c>
      <c r="N4261" s="1">
        <v>1508</v>
      </c>
      <c r="O4261" s="1">
        <v>1681.3054999999999</v>
      </c>
      <c r="P4261" s="1">
        <v>1038.2891199999999</v>
      </c>
      <c r="Q4261" s="1">
        <v>106.02494600729641</v>
      </c>
      <c r="R4261" s="1">
        <v>1138</v>
      </c>
      <c r="S4261" s="1">
        <v>573.21799999999996</v>
      </c>
      <c r="T4261" s="1">
        <v>345</v>
      </c>
      <c r="U4261" s="1">
        <v>80</v>
      </c>
      <c r="V4261" s="1">
        <v>1673</v>
      </c>
      <c r="W4261" s="1">
        <v>423</v>
      </c>
      <c r="X4261" s="1">
        <v>2076.3052703401499</v>
      </c>
      <c r="Y4261" s="1">
        <v>1819.8569199999999</v>
      </c>
      <c r="Z4261" s="1">
        <v>337.798</v>
      </c>
      <c r="AA4261" s="1">
        <v>10709.5267</v>
      </c>
      <c r="AB4261" s="1">
        <v>507</v>
      </c>
      <c r="AC4261" s="1">
        <v>258.52485999999999</v>
      </c>
      <c r="AD4261" s="1">
        <v>641</v>
      </c>
      <c r="AE4261" s="1">
        <v>964.71243000000004</v>
      </c>
      <c r="AF4261" s="1">
        <v>2876.5320000000002</v>
      </c>
      <c r="AG4261" s="1">
        <v>13829</v>
      </c>
      <c r="AH4261" s="1">
        <v>1924.8927827438599</v>
      </c>
      <c r="AI4261" s="1">
        <v>647</v>
      </c>
      <c r="AJ4261" s="1">
        <v>982.49843000000646</v>
      </c>
      <c r="AK4261" s="1">
        <v>222</v>
      </c>
      <c r="AL4261" s="1">
        <v>47994.09765625</v>
      </c>
      <c r="AM4261" s="1">
        <v>38651.21484375</v>
      </c>
      <c r="AN4261" s="1">
        <v>9342.8837890625</v>
      </c>
      <c r="AO4261" t="s">
        <v>17071</v>
      </c>
    </row>
    <row r="4262" spans="1:41" x14ac:dyDescent="0.25">
      <c r="A4262" s="1">
        <v>2020</v>
      </c>
      <c r="B4262" t="s">
        <v>3175</v>
      </c>
      <c r="C4262" t="s">
        <v>7098</v>
      </c>
      <c r="D4262" t="s">
        <v>7226</v>
      </c>
      <c r="E4262" t="s">
        <v>7870</v>
      </c>
      <c r="F4262" t="s">
        <v>9648</v>
      </c>
      <c r="G4262" t="s">
        <v>11823</v>
      </c>
      <c r="H4262" t="s">
        <v>12720</v>
      </c>
      <c r="I4262" s="1">
        <v>5835.0654296875</v>
      </c>
      <c r="J4262" s="1">
        <v>14572.4892578125</v>
      </c>
      <c r="K4262" s="1">
        <v>1391.962646484375</v>
      </c>
      <c r="L4262" s="1">
        <v>2362.1494140625</v>
      </c>
      <c r="M4262" s="1">
        <v>7359.58740234375</v>
      </c>
      <c r="N4262" s="1">
        <v>5198.751953125</v>
      </c>
      <c r="O4262" s="1">
        <v>3728.17431640625</v>
      </c>
      <c r="P4262" s="1">
        <v>4625.953125</v>
      </c>
      <c r="Q4262" s="1">
        <v>2069.77294921875</v>
      </c>
      <c r="R4262" s="1">
        <v>4015.033935546875</v>
      </c>
      <c r="S4262" s="1">
        <v>6917.5478515625</v>
      </c>
      <c r="T4262" s="1">
        <v>4479.48486328125</v>
      </c>
      <c r="U4262" s="1">
        <v>994.42950439453125</v>
      </c>
      <c r="V4262" s="1">
        <v>2277.172607421875</v>
      </c>
      <c r="W4262" s="1">
        <v>2515.916748046875</v>
      </c>
      <c r="X4262" s="1">
        <v>12770.876953125</v>
      </c>
      <c r="Y4262" s="1">
        <v>14214.49609375</v>
      </c>
      <c r="Z4262" s="1">
        <v>2186.89111328125</v>
      </c>
      <c r="AA4262" s="1">
        <v>31733.734375</v>
      </c>
      <c r="AB4262" s="1">
        <v>1438.5338134765625</v>
      </c>
      <c r="AC4262" s="1">
        <v>8493.7900390625</v>
      </c>
      <c r="AD4262" s="1">
        <v>3661.8271484375</v>
      </c>
      <c r="AE4262" s="1">
        <v>6417.2734375</v>
      </c>
      <c r="AF4262" s="1">
        <v>23291.703125</v>
      </c>
      <c r="AG4262" s="1">
        <v>38703.84375</v>
      </c>
      <c r="AH4262" s="1">
        <v>10945.4130859375</v>
      </c>
      <c r="AI4262" s="1">
        <v>2276.1611328125</v>
      </c>
      <c r="AJ4262" s="1">
        <v>10636.513671875</v>
      </c>
      <c r="AK4262" s="1">
        <v>1521.4871826171875</v>
      </c>
      <c r="AL4262" s="1">
        <v>236636.015625</v>
      </c>
      <c r="AM4262" s="1">
        <v>177629.0625</v>
      </c>
      <c r="AN4262" s="1">
        <v>59006.9765625</v>
      </c>
      <c r="AO4262" t="s">
        <v>17072</v>
      </c>
    </row>
    <row r="4263" spans="1:41" x14ac:dyDescent="0.25">
      <c r="A4263" s="1">
        <v>2020</v>
      </c>
      <c r="B4263" t="s">
        <v>3175</v>
      </c>
      <c r="C4263" t="s">
        <v>7098</v>
      </c>
      <c r="D4263" t="s">
        <v>7226</v>
      </c>
      <c r="E4263" t="s">
        <v>7870</v>
      </c>
      <c r="F4263" t="s">
        <v>9648</v>
      </c>
      <c r="G4263" t="s">
        <v>11824</v>
      </c>
      <c r="H4263" t="s">
        <v>12720</v>
      </c>
      <c r="I4263" s="1">
        <v>5768</v>
      </c>
      <c r="J4263" s="1">
        <v>14405</v>
      </c>
      <c r="K4263" s="1">
        <v>1375.9641192824979</v>
      </c>
      <c r="L4263" s="1">
        <v>2335</v>
      </c>
      <c r="M4263" s="1">
        <v>7275</v>
      </c>
      <c r="N4263" s="1">
        <v>5139</v>
      </c>
      <c r="O4263" s="1">
        <v>3685.324419999999</v>
      </c>
      <c r="P4263" s="1">
        <v>4572.7848772229972</v>
      </c>
      <c r="Q4263" s="1">
        <v>2045.9839999999999</v>
      </c>
      <c r="R4263" s="1">
        <v>3968.8872351938721</v>
      </c>
      <c r="S4263" s="1">
        <v>6838.0410000000002</v>
      </c>
      <c r="T4263" s="1">
        <v>4428</v>
      </c>
      <c r="U4263" s="1">
        <v>983</v>
      </c>
      <c r="V4263" s="1">
        <v>2251</v>
      </c>
      <c r="W4263" s="1">
        <v>2487</v>
      </c>
      <c r="X4263" s="1">
        <v>12624.09505</v>
      </c>
      <c r="Y4263" s="1">
        <v>14051.121999999999</v>
      </c>
      <c r="Z4263" s="1">
        <v>2161.7559999999999</v>
      </c>
      <c r="AA4263" s="1">
        <v>31369.003089999998</v>
      </c>
      <c r="AB4263" s="1">
        <v>1422</v>
      </c>
      <c r="AC4263" s="1">
        <v>8396.1667877</v>
      </c>
      <c r="AD4263" s="1">
        <v>3619.74</v>
      </c>
      <c r="AE4263" s="1">
        <v>6343.5166155487441</v>
      </c>
      <c r="AF4263" s="1">
        <v>23024</v>
      </c>
      <c r="AG4263" s="1">
        <v>38259</v>
      </c>
      <c r="AH4263" s="1">
        <v>10819.6121</v>
      </c>
      <c r="AI4263" s="1">
        <v>2250</v>
      </c>
      <c r="AJ4263" s="1">
        <v>10514.26259333483</v>
      </c>
      <c r="AK4263" s="1">
        <v>1504</v>
      </c>
      <c r="AL4263" s="1">
        <v>233916.25</v>
      </c>
      <c r="AM4263" s="1">
        <v>175587.484375</v>
      </c>
      <c r="AN4263" s="1">
        <v>58328.7734375</v>
      </c>
      <c r="AO4263" t="s">
        <v>17073</v>
      </c>
    </row>
    <row r="4264" spans="1:41" x14ac:dyDescent="0.25">
      <c r="A4264" s="1">
        <v>2020</v>
      </c>
      <c r="B4264" t="s">
        <v>3175</v>
      </c>
      <c r="C4264" t="s">
        <v>7098</v>
      </c>
      <c r="D4264" t="s">
        <v>7226</v>
      </c>
      <c r="E4264" t="s">
        <v>7871</v>
      </c>
      <c r="F4264" t="s">
        <v>9649</v>
      </c>
      <c r="G4264" t="s">
        <v>11825</v>
      </c>
      <c r="H4264" t="s">
        <v>12720</v>
      </c>
      <c r="I4264" s="1">
        <v>7543.77734375</v>
      </c>
      <c r="J4264" s="1">
        <v>19175.025390625</v>
      </c>
      <c r="K4264" s="1">
        <v>808.31561279296875</v>
      </c>
      <c r="L4264" s="1">
        <v>1501.254638671875</v>
      </c>
      <c r="M4264" s="1">
        <v>4773.86865234375</v>
      </c>
      <c r="N4264" s="1">
        <v>4328.75244140625</v>
      </c>
      <c r="O4264" s="1">
        <v>5150.60693359375</v>
      </c>
      <c r="P4264" s="1">
        <v>5584.84521484375</v>
      </c>
      <c r="Q4264" s="1">
        <v>2094.483642578125</v>
      </c>
      <c r="R4264" s="1">
        <v>3800.68310546875</v>
      </c>
      <c r="S4264" s="1">
        <v>5387.93310546875</v>
      </c>
      <c r="T4264" s="1">
        <v>7791.55224609375</v>
      </c>
      <c r="U4264" s="1">
        <v>691.95294189453125</v>
      </c>
      <c r="V4264" s="1">
        <v>6323.68115234375</v>
      </c>
      <c r="W4264" s="1">
        <v>2450.160888671875</v>
      </c>
      <c r="X4264" s="1">
        <v>11846.3193359375</v>
      </c>
      <c r="Y4264" s="1">
        <v>27708.982421875</v>
      </c>
      <c r="Z4264" s="1">
        <v>5738.75830078125</v>
      </c>
      <c r="AA4264" s="1">
        <v>42459.9375</v>
      </c>
      <c r="AB4264" s="1">
        <v>1579.1500244140625</v>
      </c>
      <c r="AC4264" s="1">
        <v>4595.61669921875</v>
      </c>
      <c r="AD4264" s="1">
        <v>11622.583984375</v>
      </c>
      <c r="AE4264" s="1">
        <v>6397.1591796875</v>
      </c>
      <c r="AF4264" s="1">
        <v>11514.1298828125</v>
      </c>
      <c r="AG4264" s="1">
        <v>53453.3671875</v>
      </c>
      <c r="AH4264" s="1">
        <v>8323.7568359375</v>
      </c>
      <c r="AI4264" s="1">
        <v>4146.65966796875</v>
      </c>
      <c r="AJ4264" s="1">
        <v>15943.5927734375</v>
      </c>
      <c r="AK4264" s="1">
        <v>4938.763671875</v>
      </c>
      <c r="AL4264" s="1">
        <v>287675.65625</v>
      </c>
      <c r="AM4264" s="1">
        <v>218856</v>
      </c>
      <c r="AN4264" s="1">
        <v>68819.671875</v>
      </c>
      <c r="AO4264" t="s">
        <v>17074</v>
      </c>
    </row>
    <row r="4265" spans="1:41" x14ac:dyDescent="0.25">
      <c r="A4265" s="1">
        <v>2020</v>
      </c>
      <c r="B4265" t="s">
        <v>3175</v>
      </c>
      <c r="C4265" t="s">
        <v>7098</v>
      </c>
      <c r="D4265" t="s">
        <v>7226</v>
      </c>
      <c r="E4265" t="s">
        <v>7871</v>
      </c>
      <c r="F4265" t="s">
        <v>9649</v>
      </c>
      <c r="G4265" t="s">
        <v>11826</v>
      </c>
      <c r="H4265" t="s">
        <v>12720</v>
      </c>
      <c r="I4265" s="1">
        <v>7457.0729099999899</v>
      </c>
      <c r="J4265" s="1">
        <v>18954.63767</v>
      </c>
      <c r="K4265" s="1">
        <v>799.02521999999988</v>
      </c>
      <c r="L4265" s="1">
        <v>1484</v>
      </c>
      <c r="M4265" s="1">
        <v>4719</v>
      </c>
      <c r="N4265" s="1">
        <v>4279</v>
      </c>
      <c r="O4265" s="1">
        <v>5091.4084899999998</v>
      </c>
      <c r="P4265" s="1">
        <v>5520.6557299999986</v>
      </c>
      <c r="Q4265" s="1">
        <v>2070.41075</v>
      </c>
      <c r="R4265" s="1">
        <v>3757</v>
      </c>
      <c r="S4265" s="1">
        <v>5326.0070000000014</v>
      </c>
      <c r="T4265" s="1">
        <v>7702</v>
      </c>
      <c r="U4265" s="1">
        <v>684</v>
      </c>
      <c r="V4265" s="1">
        <v>6251</v>
      </c>
      <c r="W4265" s="1">
        <v>2422</v>
      </c>
      <c r="X4265" s="1">
        <v>11710.16360198101</v>
      </c>
      <c r="Y4265" s="1">
        <v>27390.508440000001</v>
      </c>
      <c r="Z4265" s="1">
        <v>5672.7999999999993</v>
      </c>
      <c r="AA4265" s="1">
        <v>41971.922900000012</v>
      </c>
      <c r="AB4265" s="1">
        <v>1561</v>
      </c>
      <c r="AC4265" s="1">
        <v>4542.796980000001</v>
      </c>
      <c r="AD4265" s="1">
        <v>11489</v>
      </c>
      <c r="AE4265" s="1">
        <v>6323.6332199999997</v>
      </c>
      <c r="AF4265" s="1">
        <v>11381.791999999999</v>
      </c>
      <c r="AG4265" s="1">
        <v>52839</v>
      </c>
      <c r="AH4265" s="1">
        <v>8228.0881227438604</v>
      </c>
      <c r="AI4265" s="1">
        <v>4099</v>
      </c>
      <c r="AJ4265" s="1">
        <v>15760.345487461591</v>
      </c>
      <c r="AK4265" s="1">
        <v>4882</v>
      </c>
      <c r="AL4265" s="1">
        <v>284369.28125</v>
      </c>
      <c r="AM4265" s="1">
        <v>216340.578125</v>
      </c>
      <c r="AN4265" s="1">
        <v>68028.6953125</v>
      </c>
      <c r="AO4265" t="s">
        <v>17075</v>
      </c>
    </row>
    <row r="4266" spans="1:41" x14ac:dyDescent="0.25">
      <c r="A4266" s="1">
        <v>2020</v>
      </c>
      <c r="B4266" t="s">
        <v>3175</v>
      </c>
      <c r="C4266" t="s">
        <v>7098</v>
      </c>
      <c r="D4266" t="s">
        <v>7226</v>
      </c>
      <c r="E4266" t="s">
        <v>7872</v>
      </c>
      <c r="F4266" t="s">
        <v>9650</v>
      </c>
      <c r="G4266" t="s">
        <v>11827</v>
      </c>
      <c r="H4266" t="s">
        <v>12720</v>
      </c>
      <c r="I4266" s="1">
        <v>14047.4697265625</v>
      </c>
      <c r="J4266" s="1">
        <v>29405.978515625</v>
      </c>
      <c r="K4266" s="1">
        <v>1556.3780517578125</v>
      </c>
      <c r="L4266" s="1">
        <v>2636.30029296875</v>
      </c>
      <c r="M4266" s="1">
        <v>11150.154296875</v>
      </c>
      <c r="N4266" s="1">
        <v>9017.64453125</v>
      </c>
      <c r="O4266" s="1">
        <v>6363.65478515625</v>
      </c>
      <c r="P4266" s="1">
        <v>7585.77099609375</v>
      </c>
      <c r="Q4266" s="1">
        <v>3110.988037109375</v>
      </c>
      <c r="R4266" s="1">
        <v>6609.25537109375</v>
      </c>
      <c r="S4266" s="1">
        <v>13456.1728515625</v>
      </c>
      <c r="T4266" s="1">
        <v>8836.5634765625</v>
      </c>
      <c r="U4266" s="1">
        <v>1410.208251953125</v>
      </c>
      <c r="V4266" s="1">
        <v>5036.8916015625</v>
      </c>
      <c r="W4266" s="1">
        <v>4401.58984375</v>
      </c>
      <c r="X4266" s="1">
        <v>15514.744140625</v>
      </c>
      <c r="Y4266" s="1">
        <v>34295.57421875</v>
      </c>
      <c r="Z4266" s="1">
        <v>3205.987060546875</v>
      </c>
      <c r="AA4266" s="1">
        <v>48367.67578125</v>
      </c>
      <c r="AB4266" s="1">
        <v>2022.24267578125</v>
      </c>
      <c r="AC4266" s="1">
        <v>11581.5595703125</v>
      </c>
      <c r="AD4266" s="1">
        <v>5857.62451171875</v>
      </c>
      <c r="AE4266" s="1">
        <v>12934.3984375</v>
      </c>
      <c r="AF4266" s="1">
        <v>32145.46484375</v>
      </c>
      <c r="AG4266" s="1">
        <v>77284.265625</v>
      </c>
      <c r="AH4266" s="1">
        <v>17372.13671875</v>
      </c>
      <c r="AI4266" s="1">
        <v>4271.08984375</v>
      </c>
      <c r="AJ4266" s="1">
        <v>16620.919921875</v>
      </c>
      <c r="AK4266" s="1">
        <v>4508.822265625</v>
      </c>
      <c r="AL4266" s="1">
        <v>410607.5</v>
      </c>
      <c r="AM4266" s="1">
        <v>315296.34375</v>
      </c>
      <c r="AN4266" s="1">
        <v>95311.1796875</v>
      </c>
      <c r="AO4266" t="s">
        <v>17076</v>
      </c>
    </row>
    <row r="4267" spans="1:41" x14ac:dyDescent="0.25">
      <c r="A4267" s="1">
        <v>2020</v>
      </c>
      <c r="B4267" t="s">
        <v>3175</v>
      </c>
      <c r="C4267" t="s">
        <v>7098</v>
      </c>
      <c r="D4267" t="s">
        <v>7226</v>
      </c>
      <c r="E4267" t="s">
        <v>7872</v>
      </c>
      <c r="F4267" t="s">
        <v>9650</v>
      </c>
      <c r="G4267" t="s">
        <v>11828</v>
      </c>
      <c r="H4267" t="s">
        <v>12720</v>
      </c>
      <c r="I4267" s="1">
        <v>13886.01511</v>
      </c>
      <c r="J4267" s="1">
        <v>29068</v>
      </c>
      <c r="K4267" s="1">
        <v>1538.4898592824979</v>
      </c>
      <c r="L4267" s="1">
        <v>2606</v>
      </c>
      <c r="M4267" s="1">
        <v>11022</v>
      </c>
      <c r="N4267" s="1">
        <v>8914</v>
      </c>
      <c r="O4267" s="1">
        <v>6290.5138999999999</v>
      </c>
      <c r="P4267" s="1">
        <v>7498.5838972229976</v>
      </c>
      <c r="Q4267" s="1">
        <v>3075.232</v>
      </c>
      <c r="R4267" s="1">
        <v>6533.2916751938701</v>
      </c>
      <c r="S4267" s="1">
        <v>13301.513999999999</v>
      </c>
      <c r="T4267" s="1">
        <v>8735</v>
      </c>
      <c r="U4267" s="1">
        <v>1394</v>
      </c>
      <c r="V4267" s="1">
        <v>4979</v>
      </c>
      <c r="W4267" s="1">
        <v>4351</v>
      </c>
      <c r="X4267" s="1">
        <v>15336.42516045708</v>
      </c>
      <c r="Y4267" s="1">
        <v>33901.396000000001</v>
      </c>
      <c r="Z4267" s="1">
        <v>3169.1390000000001</v>
      </c>
      <c r="AA4267" s="1">
        <v>47811.761929999993</v>
      </c>
      <c r="AB4267" s="1">
        <v>1999</v>
      </c>
      <c r="AC4267" s="1">
        <v>11448.447267699999</v>
      </c>
      <c r="AD4267" s="1">
        <v>5790.2999999999993</v>
      </c>
      <c r="AE4267" s="1">
        <v>12785.737275048739</v>
      </c>
      <c r="AF4267" s="1">
        <v>31776</v>
      </c>
      <c r="AG4267" s="1">
        <v>76396</v>
      </c>
      <c r="AH4267" s="1">
        <v>17172.470129909081</v>
      </c>
      <c r="AI4267" s="1">
        <v>4222</v>
      </c>
      <c r="AJ4267" s="1">
        <v>16429.88698893784</v>
      </c>
      <c r="AK4267" s="1">
        <v>4457</v>
      </c>
      <c r="AL4267" s="1">
        <v>405888.1875</v>
      </c>
      <c r="AM4267" s="1">
        <v>311672.5</v>
      </c>
      <c r="AN4267" s="1">
        <v>94215.7109375</v>
      </c>
      <c r="AO4267" t="s">
        <v>17077</v>
      </c>
    </row>
    <row r="4268" spans="1:41" x14ac:dyDescent="0.25">
      <c r="A4268" s="1">
        <v>2020</v>
      </c>
      <c r="B4268" t="s">
        <v>3175</v>
      </c>
      <c r="C4268" t="s">
        <v>7098</v>
      </c>
      <c r="D4268" t="s">
        <v>7226</v>
      </c>
      <c r="E4268" t="s">
        <v>7873</v>
      </c>
      <c r="F4268" t="s">
        <v>9651</v>
      </c>
      <c r="G4268" t="s">
        <v>11829</v>
      </c>
      <c r="H4268" t="s">
        <v>12720</v>
      </c>
      <c r="I4268" s="1">
        <v>3466.1474609375</v>
      </c>
      <c r="J4268" s="1">
        <v>8966.0517578125</v>
      </c>
      <c r="K4268" s="1">
        <v>216.9385986328125</v>
      </c>
      <c r="L4268" s="1">
        <v>80.930168151855469</v>
      </c>
      <c r="M4268" s="1">
        <v>910.46441650390625</v>
      </c>
      <c r="N4268" s="1">
        <v>1063.2200927734375</v>
      </c>
      <c r="O4268" s="1">
        <v>1005.2811889648438</v>
      </c>
      <c r="P4268" s="1">
        <v>1072.5916748046875</v>
      </c>
      <c r="Q4268" s="1">
        <v>1373.79541015625</v>
      </c>
      <c r="R4268" s="1">
        <v>880.1156005859375</v>
      </c>
      <c r="S4268" s="1">
        <v>2998.739013671875</v>
      </c>
      <c r="T4268" s="1">
        <v>3861.380859375</v>
      </c>
      <c r="U4268" s="1">
        <v>412.74386596679688</v>
      </c>
      <c r="V4268" s="1">
        <v>2359.114501953125</v>
      </c>
      <c r="W4268" s="1">
        <v>818.4063720703125</v>
      </c>
      <c r="X4268" s="1">
        <v>3304.485595703125</v>
      </c>
      <c r="Y4268" s="1">
        <v>11956.3271484375</v>
      </c>
      <c r="Z4268" s="1">
        <v>1859.3646240234375</v>
      </c>
      <c r="AA4268" s="1">
        <v>13777.291015625</v>
      </c>
      <c r="AB4268" s="1">
        <v>283.25558471679688</v>
      </c>
      <c r="AC4268" s="1">
        <v>1418.2532958984375</v>
      </c>
      <c r="AD4268" s="1">
        <v>4834.56591796875</v>
      </c>
      <c r="AE4268" s="1">
        <v>1774.2471923828125</v>
      </c>
      <c r="AF4268" s="1">
        <v>2676.33447265625</v>
      </c>
      <c r="AG4268" s="1">
        <v>16785.9296875</v>
      </c>
      <c r="AH4268" s="1">
        <v>1627.2164306640625</v>
      </c>
      <c r="AI4268" s="1">
        <v>1340.406005859375</v>
      </c>
      <c r="AJ4268" s="1">
        <v>8226.96484375</v>
      </c>
      <c r="AK4268" s="1">
        <v>3376.811279296875</v>
      </c>
      <c r="AL4268" s="1">
        <v>102727.375</v>
      </c>
      <c r="AM4268" s="1">
        <v>78149.421875</v>
      </c>
      <c r="AN4268" s="1">
        <v>24577.951171875</v>
      </c>
      <c r="AO4268" t="s">
        <v>17078</v>
      </c>
    </row>
    <row r="4269" spans="1:41" x14ac:dyDescent="0.25">
      <c r="A4269" s="1">
        <v>2020</v>
      </c>
      <c r="B4269" t="s">
        <v>3175</v>
      </c>
      <c r="C4269" t="s">
        <v>7098</v>
      </c>
      <c r="D4269" t="s">
        <v>7226</v>
      </c>
      <c r="E4269" t="s">
        <v>7873</v>
      </c>
      <c r="F4269" t="s">
        <v>9651</v>
      </c>
      <c r="G4269" t="s">
        <v>11830</v>
      </c>
      <c r="H4269" t="s">
        <v>12720</v>
      </c>
      <c r="I4269" s="1">
        <v>3426.3092931354008</v>
      </c>
      <c r="J4269" s="1">
        <v>8863</v>
      </c>
      <c r="K4269" s="1">
        <v>214.44520999999989</v>
      </c>
      <c r="L4269" s="1">
        <v>80</v>
      </c>
      <c r="M4269" s="1">
        <v>900</v>
      </c>
      <c r="N4269" s="1">
        <v>1051</v>
      </c>
      <c r="O4269" s="1">
        <v>993.72699000000023</v>
      </c>
      <c r="P4269" s="1">
        <v>1060.2637799999991</v>
      </c>
      <c r="Q4269" s="1">
        <v>1358.0056408896789</v>
      </c>
      <c r="R4269" s="1">
        <v>870</v>
      </c>
      <c r="S4269" s="1">
        <v>2964.2730000000001</v>
      </c>
      <c r="T4269" s="1">
        <v>3817</v>
      </c>
      <c r="U4269" s="1">
        <v>408</v>
      </c>
      <c r="V4269" s="1">
        <v>2332</v>
      </c>
      <c r="W4269" s="1">
        <v>809</v>
      </c>
      <c r="X4269" s="1">
        <v>3266.505426598409</v>
      </c>
      <c r="Y4269" s="1">
        <v>11818.90746</v>
      </c>
      <c r="Z4269" s="1">
        <v>1837.9939999999999</v>
      </c>
      <c r="AA4269" s="1">
        <v>13618.941409999999</v>
      </c>
      <c r="AB4269" s="1">
        <v>280</v>
      </c>
      <c r="AC4269" s="1">
        <v>1401.95255</v>
      </c>
      <c r="AD4269" s="1">
        <v>4779</v>
      </c>
      <c r="AE4269" s="1">
        <v>1753.8549</v>
      </c>
      <c r="AF4269" s="1">
        <v>2645.5740000000001</v>
      </c>
      <c r="AG4269" s="1">
        <v>16593</v>
      </c>
      <c r="AH4269" s="1">
        <v>1608.51405</v>
      </c>
      <c r="AI4269" s="1">
        <v>1325</v>
      </c>
      <c r="AJ4269" s="1">
        <v>8132.4082174615796</v>
      </c>
      <c r="AK4269" s="1">
        <v>3338</v>
      </c>
      <c r="AL4269" s="1">
        <v>101546.671875</v>
      </c>
      <c r="AM4269" s="1">
        <v>77251.2109375</v>
      </c>
      <c r="AN4269" s="1">
        <v>24295.46484375</v>
      </c>
      <c r="AO4269" t="s">
        <v>17079</v>
      </c>
    </row>
    <row r="4270" spans="1:41" x14ac:dyDescent="0.25">
      <c r="A4270" s="1">
        <v>2020</v>
      </c>
      <c r="B4270" t="s">
        <v>3175</v>
      </c>
      <c r="C4270" t="s">
        <v>7098</v>
      </c>
      <c r="D4270" t="s">
        <v>7226</v>
      </c>
      <c r="E4270" t="s">
        <v>7874</v>
      </c>
      <c r="F4270" t="s">
        <v>9652</v>
      </c>
      <c r="G4270" t="s">
        <v>11831</v>
      </c>
      <c r="H4270" t="s">
        <v>12720</v>
      </c>
      <c r="I4270" s="1">
        <v>2591.896240234375</v>
      </c>
      <c r="J4270" s="1">
        <v>4067.38623046875</v>
      </c>
      <c r="K4270" s="1">
        <v>252.77508544921875</v>
      </c>
      <c r="L4270" s="1">
        <v>386.44155883789063</v>
      </c>
      <c r="M4270" s="1">
        <v>2061.696044921875</v>
      </c>
      <c r="N4270" s="1">
        <v>1177.533935546875</v>
      </c>
      <c r="O4270" s="1">
        <v>1377.6285400390625</v>
      </c>
      <c r="P4270" s="1">
        <v>1735.0982666015625</v>
      </c>
      <c r="Q4270" s="1">
        <v>603.75457763671875</v>
      </c>
      <c r="R4270" s="1">
        <v>1107.731689453125</v>
      </c>
      <c r="S4270" s="1">
        <v>1288.3365478515625</v>
      </c>
      <c r="T4270" s="1">
        <v>1213.9525146484375</v>
      </c>
      <c r="U4270" s="1">
        <v>159.83708190917969</v>
      </c>
      <c r="V4270" s="1">
        <v>1126.95263671875</v>
      </c>
      <c r="W4270" s="1">
        <v>505.81356811523438</v>
      </c>
      <c r="X4270" s="1">
        <v>3162.551025390625</v>
      </c>
      <c r="Y4270" s="1">
        <v>9463.9033203125</v>
      </c>
      <c r="Z4270" s="1">
        <v>2233.528076171875</v>
      </c>
      <c r="AA4270" s="1">
        <v>7545.84521484375</v>
      </c>
      <c r="AB4270" s="1">
        <v>454.2205810546875</v>
      </c>
      <c r="AC4270" s="1">
        <v>1640.780517578125</v>
      </c>
      <c r="AD4270" s="1">
        <v>4529.0546875</v>
      </c>
      <c r="AE4270" s="1">
        <v>1725.36865234375</v>
      </c>
      <c r="AF4270" s="1">
        <v>4185.85302734375</v>
      </c>
      <c r="AG4270" s="1">
        <v>11383.83984375</v>
      </c>
      <c r="AH4270" s="1">
        <v>3464.5908203125</v>
      </c>
      <c r="AI4270" s="1">
        <v>1216.9874267578125</v>
      </c>
      <c r="AJ4270" s="1">
        <v>5044.84619140625</v>
      </c>
      <c r="AK4270" s="1">
        <v>643.39483642578125</v>
      </c>
      <c r="AL4270" s="1">
        <v>76351.6015625</v>
      </c>
      <c r="AM4270" s="1">
        <v>56180.59375</v>
      </c>
      <c r="AN4270" s="1">
        <v>20171.001953125</v>
      </c>
      <c r="AO4270" t="s">
        <v>17080</v>
      </c>
    </row>
    <row r="4271" spans="1:41" x14ac:dyDescent="0.25">
      <c r="A4271" s="1">
        <v>2020</v>
      </c>
      <c r="B4271" t="s">
        <v>3175</v>
      </c>
      <c r="C4271" t="s">
        <v>7098</v>
      </c>
      <c r="D4271" t="s">
        <v>7226</v>
      </c>
      <c r="E4271" t="s">
        <v>7874</v>
      </c>
      <c r="F4271" t="s">
        <v>9652</v>
      </c>
      <c r="G4271" t="s">
        <v>11832</v>
      </c>
      <c r="H4271" t="s">
        <v>12720</v>
      </c>
      <c r="I4271" s="1">
        <v>2562.1062147837438</v>
      </c>
      <c r="J4271" s="1">
        <v>4020.6376700000001</v>
      </c>
      <c r="K4271" s="1">
        <v>249.86981</v>
      </c>
      <c r="L4271" s="1">
        <v>382</v>
      </c>
      <c r="M4271" s="1">
        <v>2038</v>
      </c>
      <c r="N4271" s="1">
        <v>1164</v>
      </c>
      <c r="O4271" s="1">
        <v>1361.7948100000001</v>
      </c>
      <c r="P4271" s="1">
        <v>1715.1559600000001</v>
      </c>
      <c r="Q4271" s="1">
        <v>596.81530497585516</v>
      </c>
      <c r="R4271" s="1">
        <v>1095</v>
      </c>
      <c r="S4271" s="1">
        <v>1273.529</v>
      </c>
      <c r="T4271" s="1">
        <v>1200</v>
      </c>
      <c r="U4271" s="1">
        <v>158</v>
      </c>
      <c r="V4271" s="1">
        <v>1114</v>
      </c>
      <c r="W4271" s="1">
        <v>500</v>
      </c>
      <c r="X4271" s="1">
        <v>3126.202140932437</v>
      </c>
      <c r="Y4271" s="1">
        <v>9355.1294999999991</v>
      </c>
      <c r="Z4271" s="1">
        <v>2207.857</v>
      </c>
      <c r="AA4271" s="1">
        <v>7459.1169600000003</v>
      </c>
      <c r="AB4271" s="1">
        <v>449</v>
      </c>
      <c r="AC4271" s="1">
        <v>1621.92218</v>
      </c>
      <c r="AD4271" s="1">
        <v>4477</v>
      </c>
      <c r="AE4271" s="1">
        <v>1705.53809</v>
      </c>
      <c r="AF4271" s="1">
        <v>4137.7430000000004</v>
      </c>
      <c r="AG4271" s="1">
        <v>11253</v>
      </c>
      <c r="AH4271" s="1">
        <v>3424.7705799999999</v>
      </c>
      <c r="AI4271" s="1">
        <v>1203</v>
      </c>
      <c r="AJ4271" s="1">
        <v>4986.8630099999982</v>
      </c>
      <c r="AK4271" s="1">
        <v>636</v>
      </c>
      <c r="AL4271" s="1">
        <v>75474.046875</v>
      </c>
      <c r="AM4271" s="1">
        <v>55534.88671875</v>
      </c>
      <c r="AN4271" s="1">
        <v>19939.166015625</v>
      </c>
      <c r="AO4271" t="s">
        <v>17081</v>
      </c>
    </row>
    <row r="4272" spans="1:41" x14ac:dyDescent="0.25">
      <c r="A4272" s="1">
        <v>2020</v>
      </c>
      <c r="B4272" t="s">
        <v>3175</v>
      </c>
      <c r="C4272" t="s">
        <v>7098</v>
      </c>
      <c r="D4272" t="s">
        <v>7226</v>
      </c>
      <c r="E4272" t="s">
        <v>7875</v>
      </c>
      <c r="F4272" t="s">
        <v>9653</v>
      </c>
      <c r="G4272" t="s">
        <v>11833</v>
      </c>
      <c r="H4272" t="s">
        <v>12720</v>
      </c>
      <c r="I4272" s="1">
        <v>8212.404296875</v>
      </c>
      <c r="J4272" s="1">
        <v>14833.48828125</v>
      </c>
      <c r="K4272" s="1">
        <v>164.41545104980469</v>
      </c>
      <c r="L4272" s="1">
        <v>274.15093994140625</v>
      </c>
      <c r="M4272" s="1">
        <v>3790.56689453125</v>
      </c>
      <c r="N4272" s="1">
        <v>3818.892333984375</v>
      </c>
      <c r="O4272" s="1">
        <v>2635.48046875</v>
      </c>
      <c r="P4272" s="1">
        <v>2959.817626953125</v>
      </c>
      <c r="Q4272" s="1">
        <v>1041.2152099609375</v>
      </c>
      <c r="R4272" s="1">
        <v>2594.22119140625</v>
      </c>
      <c r="S4272" s="1">
        <v>6538.62451171875</v>
      </c>
      <c r="T4272" s="1">
        <v>4357.078125</v>
      </c>
      <c r="U4272" s="1">
        <v>415.77874755859375</v>
      </c>
      <c r="V4272" s="1">
        <v>2759.71875</v>
      </c>
      <c r="W4272" s="1">
        <v>1885.6729736328125</v>
      </c>
      <c r="X4272" s="1">
        <v>2743.86669921875</v>
      </c>
      <c r="Y4272" s="1">
        <v>20081.076171875</v>
      </c>
      <c r="Z4272" s="1">
        <v>1019.0960083007813</v>
      </c>
      <c r="AA4272" s="1">
        <v>16633.94140625</v>
      </c>
      <c r="AB4272" s="1">
        <v>583.7088623046875</v>
      </c>
      <c r="AC4272" s="1">
        <v>3087.769775390625</v>
      </c>
      <c r="AD4272" s="1">
        <v>2195.79736328125</v>
      </c>
      <c r="AE4272" s="1">
        <v>6517.12548828125</v>
      </c>
      <c r="AF4272" s="1">
        <v>8853.7607421875</v>
      </c>
      <c r="AG4272" s="1">
        <v>38580.42578125</v>
      </c>
      <c r="AH4272" s="1">
        <v>6426.7236328125</v>
      </c>
      <c r="AI4272" s="1">
        <v>1994.9287109375</v>
      </c>
      <c r="AJ4272" s="1">
        <v>5984.40625</v>
      </c>
      <c r="AK4272" s="1">
        <v>2987.3349609375</v>
      </c>
      <c r="AL4272" s="1">
        <v>173971.46875</v>
      </c>
      <c r="AM4272" s="1">
        <v>137667.296875</v>
      </c>
      <c r="AN4272" s="1">
        <v>36304.203125</v>
      </c>
      <c r="AO4272" t="s">
        <v>17082</v>
      </c>
    </row>
    <row r="4273" spans="1:41" x14ac:dyDescent="0.25">
      <c r="A4273" s="1">
        <v>2020</v>
      </c>
      <c r="B4273" t="s">
        <v>3175</v>
      </c>
      <c r="C4273" t="s">
        <v>7098</v>
      </c>
      <c r="D4273" t="s">
        <v>7226</v>
      </c>
      <c r="E4273" t="s">
        <v>7875</v>
      </c>
      <c r="F4273" t="s">
        <v>9653</v>
      </c>
      <c r="G4273" t="s">
        <v>11834</v>
      </c>
      <c r="H4273" t="s">
        <v>12720</v>
      </c>
      <c r="I4273" s="1">
        <v>8118.0151099999966</v>
      </c>
      <c r="J4273" s="1">
        <v>14663</v>
      </c>
      <c r="K4273" s="1">
        <v>162.5257400000001</v>
      </c>
      <c r="L4273" s="1">
        <v>271</v>
      </c>
      <c r="M4273" s="1">
        <v>3747</v>
      </c>
      <c r="N4273" s="1">
        <v>3775</v>
      </c>
      <c r="O4273" s="1">
        <v>2605.1894800000009</v>
      </c>
      <c r="P4273" s="1">
        <v>2925.7990199999999</v>
      </c>
      <c r="Q4273" s="1">
        <v>1029.248</v>
      </c>
      <c r="R4273" s="1">
        <v>2564.404439999998</v>
      </c>
      <c r="S4273" s="1">
        <v>6463.473</v>
      </c>
      <c r="T4273" s="1">
        <v>4307</v>
      </c>
      <c r="U4273" s="1">
        <v>411</v>
      </c>
      <c r="V4273" s="1">
        <v>2728</v>
      </c>
      <c r="W4273" s="1">
        <v>1864</v>
      </c>
      <c r="X4273" s="1">
        <v>2712.3301104570801</v>
      </c>
      <c r="Y4273" s="1">
        <v>19850.274000000001</v>
      </c>
      <c r="Z4273" s="1">
        <v>1007.383</v>
      </c>
      <c r="AA4273" s="1">
        <v>16442.758839999999</v>
      </c>
      <c r="AB4273" s="1">
        <v>577</v>
      </c>
      <c r="AC4273" s="1">
        <v>3052.280479999999</v>
      </c>
      <c r="AD4273" s="1">
        <v>2170.56</v>
      </c>
      <c r="AE4273" s="1">
        <v>6442.2206594999989</v>
      </c>
      <c r="AF4273" s="1">
        <v>8752</v>
      </c>
      <c r="AG4273" s="1">
        <v>38137</v>
      </c>
      <c r="AH4273" s="1">
        <v>6352.8580299090854</v>
      </c>
      <c r="AI4273" s="1">
        <v>1972</v>
      </c>
      <c r="AJ4273" s="1">
        <v>5915.624395603013</v>
      </c>
      <c r="AK4273" s="1">
        <v>2953</v>
      </c>
      <c r="AL4273" s="1">
        <v>171971.953125</v>
      </c>
      <c r="AM4273" s="1">
        <v>136085</v>
      </c>
      <c r="AN4273" s="1">
        <v>35886.9375</v>
      </c>
      <c r="AO4273" t="s">
        <v>17083</v>
      </c>
    </row>
    <row r="4274" spans="1:41" x14ac:dyDescent="0.25">
      <c r="A4274" s="1">
        <v>2020</v>
      </c>
      <c r="B4274" t="s">
        <v>3175</v>
      </c>
      <c r="C4274" t="s">
        <v>7098</v>
      </c>
      <c r="D4274" t="s">
        <v>7226</v>
      </c>
      <c r="E4274" t="s">
        <v>7876</v>
      </c>
      <c r="F4274" t="s">
        <v>9654</v>
      </c>
      <c r="G4274" t="s">
        <v>11835</v>
      </c>
      <c r="H4274" t="s">
        <v>12720</v>
      </c>
      <c r="I4274" s="1">
        <v>21591.248046875</v>
      </c>
      <c r="J4274" s="1">
        <v>48581.00390625</v>
      </c>
      <c r="K4274" s="1">
        <v>2364.693603515625</v>
      </c>
      <c r="L4274" s="1">
        <v>4137.55517578125</v>
      </c>
      <c r="M4274" s="1">
        <v>15924.0224609375</v>
      </c>
      <c r="N4274" s="1">
        <v>13346.396484375</v>
      </c>
      <c r="O4274" s="1">
        <v>11514.26171875</v>
      </c>
      <c r="P4274" s="1">
        <v>13170.6162109375</v>
      </c>
      <c r="Q4274" s="1">
        <v>5205.4716796875</v>
      </c>
      <c r="R4274" s="1">
        <v>10409.9384765625</v>
      </c>
      <c r="S4274" s="1">
        <v>18844.10546875</v>
      </c>
      <c r="T4274" s="1">
        <v>16628.115234375</v>
      </c>
      <c r="U4274" s="1">
        <v>2102.1611328125</v>
      </c>
      <c r="V4274" s="1">
        <v>11360.5732421875</v>
      </c>
      <c r="W4274" s="1">
        <v>6851.75048828125</v>
      </c>
      <c r="X4274" s="1">
        <v>27361.0625</v>
      </c>
      <c r="Y4274" s="1">
        <v>62004.5546875</v>
      </c>
      <c r="Z4274" s="1">
        <v>8944.7451171875</v>
      </c>
      <c r="AA4274" s="1">
        <v>90827.609375</v>
      </c>
      <c r="AB4274" s="1">
        <v>3601.392578125</v>
      </c>
      <c r="AC4274" s="1">
        <v>16177.1767578125</v>
      </c>
      <c r="AD4274" s="1">
        <v>17480.208984375</v>
      </c>
      <c r="AE4274" s="1">
        <v>19331.55859375</v>
      </c>
      <c r="AF4274" s="1">
        <v>43659.59375</v>
      </c>
      <c r="AG4274" s="1">
        <v>130737.6328125</v>
      </c>
      <c r="AH4274" s="1">
        <v>25695.89453125</v>
      </c>
      <c r="AI4274" s="1">
        <v>8417.7490234375</v>
      </c>
      <c r="AJ4274" s="1">
        <v>32564.513671875</v>
      </c>
      <c r="AK4274" s="1">
        <v>9447.5859375</v>
      </c>
      <c r="AL4274" s="1">
        <v>698283.1875</v>
      </c>
      <c r="AM4274" s="1">
        <v>534152.375</v>
      </c>
      <c r="AN4274" s="1">
        <v>164130.84375</v>
      </c>
      <c r="AO4274" t="s">
        <v>17084</v>
      </c>
    </row>
    <row r="4275" spans="1:41" x14ac:dyDescent="0.25">
      <c r="A4275" s="1">
        <v>2020</v>
      </c>
      <c r="B4275" t="s">
        <v>3175</v>
      </c>
      <c r="C4275" t="s">
        <v>7098</v>
      </c>
      <c r="D4275" t="s">
        <v>7226</v>
      </c>
      <c r="E4275" t="s">
        <v>7876</v>
      </c>
      <c r="F4275" t="s">
        <v>9654</v>
      </c>
      <c r="G4275" t="s">
        <v>11836</v>
      </c>
      <c r="H4275" t="s">
        <v>12720</v>
      </c>
      <c r="I4275" s="1">
        <v>21343.088019999988</v>
      </c>
      <c r="J4275" s="1">
        <v>48022.637669999996</v>
      </c>
      <c r="K4275" s="1">
        <v>2337.5150792824979</v>
      </c>
      <c r="L4275" s="1">
        <v>4090</v>
      </c>
      <c r="M4275" s="1">
        <v>15741</v>
      </c>
      <c r="N4275" s="1">
        <v>13193</v>
      </c>
      <c r="O4275" s="1">
        <v>11381.92239</v>
      </c>
      <c r="P4275" s="1">
        <v>13019.239627223</v>
      </c>
      <c r="Q4275" s="1">
        <v>5145.64275</v>
      </c>
      <c r="R4275" s="1">
        <v>10290.29167519387</v>
      </c>
      <c r="S4275" s="1">
        <v>18627.521000000001</v>
      </c>
      <c r="T4275" s="1">
        <v>16437</v>
      </c>
      <c r="U4275" s="1">
        <v>2078</v>
      </c>
      <c r="V4275" s="1">
        <v>11230</v>
      </c>
      <c r="W4275" s="1">
        <v>6773</v>
      </c>
      <c r="X4275" s="1">
        <v>27046.588762438081</v>
      </c>
      <c r="Y4275" s="1">
        <v>61291.904439999998</v>
      </c>
      <c r="Z4275" s="1">
        <v>8841.9389999999985</v>
      </c>
      <c r="AA4275" s="1">
        <v>89783.684829999998</v>
      </c>
      <c r="AB4275" s="1">
        <v>3560</v>
      </c>
      <c r="AC4275" s="1">
        <v>15991.2442477</v>
      </c>
      <c r="AD4275" s="1">
        <v>17279.3</v>
      </c>
      <c r="AE4275" s="1">
        <v>19109.370495048741</v>
      </c>
      <c r="AF4275" s="1">
        <v>43157.792000000001</v>
      </c>
      <c r="AG4275" s="1">
        <v>129235</v>
      </c>
      <c r="AH4275" s="1">
        <v>25400.55825265294</v>
      </c>
      <c r="AI4275" s="1">
        <v>8321</v>
      </c>
      <c r="AJ4275" s="1">
        <v>32190.232476399429</v>
      </c>
      <c r="AK4275" s="1">
        <v>9339</v>
      </c>
      <c r="AL4275" s="1">
        <v>690257.5</v>
      </c>
      <c r="AM4275" s="1">
        <v>528013.0625</v>
      </c>
      <c r="AN4275" s="1">
        <v>162244.390625</v>
      </c>
      <c r="AO4275" t="s">
        <v>17085</v>
      </c>
    </row>
    <row r="4276" spans="1:41" x14ac:dyDescent="0.25">
      <c r="A4276" s="1">
        <v>2020</v>
      </c>
      <c r="B4276" t="s">
        <v>3175</v>
      </c>
      <c r="C4276" t="s">
        <v>7098</v>
      </c>
      <c r="D4276" t="s">
        <v>7226</v>
      </c>
      <c r="E4276" t="s">
        <v>7877</v>
      </c>
      <c r="F4276" t="s">
        <v>9655</v>
      </c>
      <c r="G4276" t="s">
        <v>11837</v>
      </c>
      <c r="H4276" t="s">
        <v>12720</v>
      </c>
      <c r="I4276" s="1">
        <v>1048.256103515625</v>
      </c>
      <c r="J4276" s="1">
        <v>5654.99560546875</v>
      </c>
      <c r="K4276" s="1">
        <v>305.053955078125</v>
      </c>
      <c r="L4276" s="1">
        <v>613.0460205078125</v>
      </c>
      <c r="M4276" s="1">
        <v>1529.5802001953125</v>
      </c>
      <c r="N4276" s="1">
        <v>562.46466064453125</v>
      </c>
      <c r="O4276" s="1">
        <v>1066.8428955078125</v>
      </c>
      <c r="P4276" s="1">
        <v>1726.7938232421875</v>
      </c>
      <c r="Q4276" s="1">
        <v>9.6760702133178711</v>
      </c>
      <c r="R4276" s="1">
        <v>661.6041259765625</v>
      </c>
      <c r="S4276" s="1">
        <v>520.974853515625</v>
      </c>
      <c r="T4276" s="1">
        <v>2367.20751953125</v>
      </c>
      <c r="U4276" s="1">
        <v>38.441829681396484</v>
      </c>
      <c r="V4276" s="1">
        <v>1145.161865234375</v>
      </c>
      <c r="W4276" s="1">
        <v>698.022705078125</v>
      </c>
      <c r="X4276" s="1">
        <v>3278.836181640625</v>
      </c>
      <c r="Y4276" s="1">
        <v>4447.734375</v>
      </c>
      <c r="Z4276" s="1">
        <v>1304.14013671875</v>
      </c>
      <c r="AA4276" s="1">
        <v>10302.7529296875</v>
      </c>
      <c r="AB4276" s="1">
        <v>328.77880859375</v>
      </c>
      <c r="AC4276" s="1">
        <v>1275.05224609375</v>
      </c>
      <c r="AD4276" s="1">
        <v>1610.5103759765625</v>
      </c>
      <c r="AE4276" s="1">
        <v>1921.6138916015625</v>
      </c>
      <c r="AF4276" s="1">
        <v>1741.9642333984375</v>
      </c>
      <c r="AG4276" s="1">
        <v>11293.8056640625</v>
      </c>
      <c r="AH4276" s="1">
        <v>1284.6761474609375</v>
      </c>
      <c r="AI4276" s="1">
        <v>934.74346923828125</v>
      </c>
      <c r="AJ4276" s="1">
        <v>1677.8603515625</v>
      </c>
      <c r="AK4276" s="1">
        <v>693.9761962890625</v>
      </c>
      <c r="AL4276" s="1">
        <v>60044.5625</v>
      </c>
      <c r="AM4276" s="1">
        <v>45425.36328125</v>
      </c>
      <c r="AN4276" s="1">
        <v>14619.203125</v>
      </c>
      <c r="AO4276" t="s">
        <v>17086</v>
      </c>
    </row>
    <row r="4277" spans="1:41" x14ac:dyDescent="0.25">
      <c r="A4277" s="1">
        <v>2020</v>
      </c>
      <c r="B4277" t="s">
        <v>3175</v>
      </c>
      <c r="C4277" t="s">
        <v>7098</v>
      </c>
      <c r="D4277" t="s">
        <v>7226</v>
      </c>
      <c r="E4277" t="s">
        <v>7877</v>
      </c>
      <c r="F4277" t="s">
        <v>9655</v>
      </c>
      <c r="G4277" t="s">
        <v>11838</v>
      </c>
      <c r="H4277" t="s">
        <v>12720</v>
      </c>
      <c r="I4277" s="1">
        <v>1036.2080091708619</v>
      </c>
      <c r="J4277" s="1">
        <v>5590</v>
      </c>
      <c r="K4277" s="1">
        <v>301.54781000000003</v>
      </c>
      <c r="L4277" s="1">
        <v>606</v>
      </c>
      <c r="M4277" s="1">
        <v>1512</v>
      </c>
      <c r="N4277" s="1">
        <v>556</v>
      </c>
      <c r="O4277" s="1">
        <v>1054.5811900000001</v>
      </c>
      <c r="P4277" s="1">
        <v>1706.94687</v>
      </c>
      <c r="Q4277" s="1">
        <v>9.5648581271689057</v>
      </c>
      <c r="R4277" s="1">
        <v>654</v>
      </c>
      <c r="S4277" s="1">
        <v>514.98699999999997</v>
      </c>
      <c r="T4277" s="1">
        <v>2340</v>
      </c>
      <c r="U4277" s="1">
        <v>38</v>
      </c>
      <c r="V4277" s="1">
        <v>1132</v>
      </c>
      <c r="W4277" s="1">
        <v>690</v>
      </c>
      <c r="X4277" s="1">
        <v>3241.1507641100111</v>
      </c>
      <c r="Y4277" s="1">
        <v>4396.61456</v>
      </c>
      <c r="Z4277" s="1">
        <v>1289.1510000000001</v>
      </c>
      <c r="AA4277" s="1">
        <v>10184.33783</v>
      </c>
      <c r="AB4277" s="1">
        <v>325</v>
      </c>
      <c r="AC4277" s="1">
        <v>1260.397390000001</v>
      </c>
      <c r="AD4277" s="1">
        <v>1592</v>
      </c>
      <c r="AE4277" s="1">
        <v>1899.5278000000001</v>
      </c>
      <c r="AF4277" s="1">
        <v>1721.943</v>
      </c>
      <c r="AG4277" s="1">
        <v>11164</v>
      </c>
      <c r="AH4277" s="1">
        <v>1269.9107100000001</v>
      </c>
      <c r="AI4277" s="1">
        <v>924</v>
      </c>
      <c r="AJ4277" s="1">
        <v>1658.57583</v>
      </c>
      <c r="AK4277" s="1">
        <v>686</v>
      </c>
      <c r="AL4277" s="1">
        <v>59354.44140625</v>
      </c>
      <c r="AM4277" s="1">
        <v>44903.26171875</v>
      </c>
      <c r="AN4277" s="1">
        <v>14451.177734375</v>
      </c>
      <c r="AO4277" t="s">
        <v>17087</v>
      </c>
    </row>
    <row r="4278" spans="1:41" x14ac:dyDescent="0.25">
      <c r="A4278" s="1">
        <v>2020</v>
      </c>
      <c r="B4278" t="s">
        <v>3175</v>
      </c>
      <c r="C4278" t="s">
        <v>7099</v>
      </c>
      <c r="D4278" t="s">
        <v>7227</v>
      </c>
      <c r="E4278" t="s">
        <v>7878</v>
      </c>
      <c r="F4278" t="s">
        <v>9656</v>
      </c>
      <c r="G4278" t="s">
        <v>11839</v>
      </c>
      <c r="H4278" t="s">
        <v>12720</v>
      </c>
      <c r="I4278" s="1">
        <v>241.48403930664063</v>
      </c>
      <c r="J4278" s="1">
        <v>1109.000244140625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98.245048522949219</v>
      </c>
      <c r="S4278" s="1">
        <v>0</v>
      </c>
      <c r="T4278" s="1">
        <v>0</v>
      </c>
      <c r="U4278" s="1">
        <v>0</v>
      </c>
      <c r="V4278" s="1">
        <v>0</v>
      </c>
      <c r="W4278" s="1">
        <v>0</v>
      </c>
      <c r="X4278" s="1">
        <v>486.62078857421875</v>
      </c>
      <c r="Y4278" s="1">
        <v>1437.7431640625</v>
      </c>
      <c r="Z4278" s="1">
        <v>0</v>
      </c>
      <c r="AA4278" s="1">
        <v>0</v>
      </c>
      <c r="AB4278" s="1">
        <v>0</v>
      </c>
      <c r="AC4278" s="1">
        <v>0</v>
      </c>
      <c r="AD4278" s="1">
        <v>212.05950927734375</v>
      </c>
      <c r="AE4278" s="1">
        <v>0</v>
      </c>
      <c r="AF4278" s="1">
        <v>1173.199462890625</v>
      </c>
      <c r="AG4278" s="1">
        <v>0</v>
      </c>
      <c r="AH4278" s="1">
        <v>1921.5718994140625</v>
      </c>
      <c r="AI4278" s="1">
        <v>34.198234558105469</v>
      </c>
      <c r="AJ4278" s="1">
        <v>179.84892272949219</v>
      </c>
      <c r="AK4278" s="1">
        <v>0</v>
      </c>
      <c r="AL4278" s="1">
        <v>6893.9716796875</v>
      </c>
      <c r="AM4278" s="1">
        <v>4239.52099609375</v>
      </c>
      <c r="AN4278" s="1">
        <v>2654.450439453125</v>
      </c>
      <c r="AO4278" t="s">
        <v>17088</v>
      </c>
    </row>
    <row r="4279" spans="1:41" x14ac:dyDescent="0.25">
      <c r="A4279" s="1">
        <v>2020</v>
      </c>
      <c r="B4279" t="s">
        <v>3175</v>
      </c>
      <c r="C4279" t="s">
        <v>7099</v>
      </c>
      <c r="D4279" t="s">
        <v>7227</v>
      </c>
      <c r="E4279" t="s">
        <v>7878</v>
      </c>
      <c r="F4279" t="s">
        <v>9656</v>
      </c>
      <c r="G4279" t="s">
        <v>11840</v>
      </c>
      <c r="H4279" t="s">
        <v>12720</v>
      </c>
      <c r="I4279" s="1">
        <v>238</v>
      </c>
      <c r="J4279" s="1">
        <v>1093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96.827606201171875</v>
      </c>
      <c r="S4279" s="1">
        <v>0</v>
      </c>
      <c r="T4279" s="1">
        <v>0</v>
      </c>
      <c r="U4279" s="1">
        <v>0</v>
      </c>
      <c r="V4279" s="1">
        <v>0</v>
      </c>
      <c r="W4279" s="1">
        <v>0</v>
      </c>
      <c r="X4279" s="1">
        <v>479.60000610351563</v>
      </c>
      <c r="Y4279" s="1">
        <v>1417</v>
      </c>
      <c r="Z4279" s="1">
        <v>0</v>
      </c>
      <c r="AA4279" s="1">
        <v>0</v>
      </c>
      <c r="AB4279" s="1">
        <v>0</v>
      </c>
      <c r="AC4279" s="1">
        <v>0</v>
      </c>
      <c r="AD4279" s="1">
        <v>209</v>
      </c>
      <c r="AE4279" s="1">
        <v>0</v>
      </c>
      <c r="AF4279" s="1">
        <v>1156.27294921875</v>
      </c>
      <c r="AG4279" s="1">
        <v>0</v>
      </c>
      <c r="AH4279" s="1">
        <v>1893.8482666015625</v>
      </c>
      <c r="AI4279" s="1">
        <v>33.704837799072266</v>
      </c>
      <c r="AJ4279" s="1">
        <v>177.25413513183594</v>
      </c>
      <c r="AK4279" s="1">
        <v>0</v>
      </c>
      <c r="AL4279" s="1">
        <v>6794.5078125</v>
      </c>
      <c r="AM4279" s="1">
        <v>4178.3544921875</v>
      </c>
      <c r="AN4279" s="1">
        <v>2616.153076171875</v>
      </c>
      <c r="AO4279" t="s">
        <v>17089</v>
      </c>
    </row>
    <row r="4280" spans="1:41" x14ac:dyDescent="0.25">
      <c r="A4280" s="1">
        <v>2020</v>
      </c>
      <c r="B4280" t="s">
        <v>3175</v>
      </c>
      <c r="C4280" t="s">
        <v>7099</v>
      </c>
      <c r="D4280" t="s">
        <v>7227</v>
      </c>
      <c r="E4280" t="s">
        <v>7878</v>
      </c>
      <c r="F4280" t="s">
        <v>9657</v>
      </c>
      <c r="G4280" t="s">
        <v>11841</v>
      </c>
      <c r="H4280" t="s">
        <v>12720</v>
      </c>
      <c r="I4280" s="1">
        <v>6877.2216796875</v>
      </c>
      <c r="J4280" s="1">
        <v>14759.951171875</v>
      </c>
      <c r="K4280" s="1">
        <v>3.7018387317657471</v>
      </c>
      <c r="L4280" s="1">
        <v>539.787841796875</v>
      </c>
      <c r="M4280" s="1">
        <v>0</v>
      </c>
      <c r="N4280" s="1">
        <v>2689.73974609375</v>
      </c>
      <c r="O4280" s="1">
        <v>398.9764404296875</v>
      </c>
      <c r="P4280" s="1">
        <v>120.74201965332031</v>
      </c>
      <c r="Q4280" s="1">
        <v>4012.85986328125</v>
      </c>
      <c r="R4280" s="1">
        <v>4648.56396484375</v>
      </c>
      <c r="S4280" s="1">
        <v>0</v>
      </c>
      <c r="T4280" s="1">
        <v>0</v>
      </c>
      <c r="U4280" s="1">
        <v>0</v>
      </c>
      <c r="V4280" s="1">
        <v>0</v>
      </c>
      <c r="W4280" s="1">
        <v>326.71368408203125</v>
      </c>
      <c r="X4280" s="1">
        <v>8838.9248046875</v>
      </c>
      <c r="Y4280" s="1">
        <v>10783.5810546875</v>
      </c>
      <c r="Z4280" s="1">
        <v>7100.17529296875</v>
      </c>
      <c r="AA4280" s="1">
        <v>408.56448364257813</v>
      </c>
      <c r="AB4280" s="1">
        <v>199.88385009765625</v>
      </c>
      <c r="AC4280" s="1">
        <v>0</v>
      </c>
      <c r="AD4280" s="1">
        <v>13158.029296875</v>
      </c>
      <c r="AE4280" s="1">
        <v>0</v>
      </c>
      <c r="AF4280" s="1">
        <v>19099.08203125</v>
      </c>
      <c r="AG4280" s="1">
        <v>1514.855712890625</v>
      </c>
      <c r="AH4280" s="1">
        <v>8362.71875</v>
      </c>
      <c r="AI4280" s="1">
        <v>2562.80810546875</v>
      </c>
      <c r="AJ4280" s="1">
        <v>1221.3421630859375</v>
      </c>
      <c r="AK4280" s="1">
        <v>1458.0360107421875</v>
      </c>
      <c r="AL4280" s="1">
        <v>109086.265625</v>
      </c>
      <c r="AM4280" s="1">
        <v>73776.46875</v>
      </c>
      <c r="AN4280" s="1">
        <v>35309.79296875</v>
      </c>
      <c r="AO4280" t="s">
        <v>17090</v>
      </c>
    </row>
    <row r="4281" spans="1:41" x14ac:dyDescent="0.25">
      <c r="A4281" s="1">
        <v>2020</v>
      </c>
      <c r="B4281" t="s">
        <v>3175</v>
      </c>
      <c r="C4281" t="s">
        <v>7099</v>
      </c>
      <c r="D4281" t="s">
        <v>7227</v>
      </c>
      <c r="E4281" t="s">
        <v>7878</v>
      </c>
      <c r="F4281" t="s">
        <v>9657</v>
      </c>
      <c r="G4281" t="s">
        <v>11842</v>
      </c>
      <c r="H4281" t="s">
        <v>12720</v>
      </c>
      <c r="I4281" s="1">
        <v>6778</v>
      </c>
      <c r="J4281" s="1">
        <v>14547</v>
      </c>
      <c r="K4281" s="1">
        <v>3.6484301090240479</v>
      </c>
      <c r="L4281" s="1">
        <v>532</v>
      </c>
      <c r="M4281" s="1">
        <v>0</v>
      </c>
      <c r="N4281" s="1">
        <v>2650.933349609375</v>
      </c>
      <c r="O4281" s="1">
        <v>393.22015380859375</v>
      </c>
      <c r="P4281" s="1">
        <v>119</v>
      </c>
      <c r="Q4281" s="1">
        <v>3954.9638671875</v>
      </c>
      <c r="R4281" s="1">
        <v>4581.49609375</v>
      </c>
      <c r="S4281" s="1">
        <v>0</v>
      </c>
      <c r="T4281" s="1">
        <v>0</v>
      </c>
      <c r="U4281" s="1">
        <v>0</v>
      </c>
      <c r="V4281" s="1">
        <v>0</v>
      </c>
      <c r="W4281" s="1">
        <v>322</v>
      </c>
      <c r="X4281" s="1">
        <v>8711.400390625</v>
      </c>
      <c r="Y4281" s="1">
        <v>10628</v>
      </c>
      <c r="Z4281" s="1">
        <v>6997.73681640625</v>
      </c>
      <c r="AA4281" s="1">
        <v>402.66989135742188</v>
      </c>
      <c r="AB4281" s="1">
        <v>197</v>
      </c>
      <c r="AC4281" s="1">
        <v>0</v>
      </c>
      <c r="AD4281" s="1">
        <v>12968.1904296875</v>
      </c>
      <c r="AE4281" s="1">
        <v>0</v>
      </c>
      <c r="AF4281" s="1">
        <v>18823.52734375</v>
      </c>
      <c r="AG4281" s="1">
        <v>1493</v>
      </c>
      <c r="AH4281" s="1">
        <v>8242.064453125</v>
      </c>
      <c r="AI4281" s="1">
        <v>2525.8330078125</v>
      </c>
      <c r="AJ4281" s="1">
        <v>1203.7210693359375</v>
      </c>
      <c r="AK4281" s="1">
        <v>1437</v>
      </c>
      <c r="AL4281" s="1">
        <v>107512.3984375</v>
      </c>
      <c r="AM4281" s="1">
        <v>72712.046875</v>
      </c>
      <c r="AN4281" s="1">
        <v>34800.35546875</v>
      </c>
      <c r="AO4281" t="s">
        <v>17091</v>
      </c>
    </row>
    <row r="4282" spans="1:41" x14ac:dyDescent="0.25">
      <c r="A4282" s="1">
        <v>2020</v>
      </c>
      <c r="B4282" t="s">
        <v>3175</v>
      </c>
      <c r="C4282" t="s">
        <v>7099</v>
      </c>
      <c r="D4282" t="s">
        <v>7227</v>
      </c>
      <c r="E4282" t="s">
        <v>7878</v>
      </c>
      <c r="F4282" t="s">
        <v>9658</v>
      </c>
      <c r="G4282" t="s">
        <v>11843</v>
      </c>
      <c r="H4282" t="s">
        <v>12720</v>
      </c>
      <c r="I4282" s="1">
        <v>299.31845092773438</v>
      </c>
      <c r="J4282" s="1">
        <v>468.76312255859375</v>
      </c>
      <c r="K4282" s="1">
        <v>0</v>
      </c>
      <c r="L4282" s="1">
        <v>0</v>
      </c>
      <c r="M4282" s="1">
        <v>0</v>
      </c>
      <c r="N4282" s="1">
        <v>1283.8572998046875</v>
      </c>
      <c r="O4282" s="1">
        <v>1505.7144775390625</v>
      </c>
      <c r="P4282" s="1">
        <v>0</v>
      </c>
      <c r="Q4282" s="1">
        <v>107.57707977294922</v>
      </c>
      <c r="R4282" s="1">
        <v>1146.93115234375</v>
      </c>
      <c r="S4282" s="1">
        <v>0</v>
      </c>
      <c r="T4282" s="1">
        <v>0</v>
      </c>
      <c r="U4282" s="1">
        <v>0</v>
      </c>
      <c r="V4282" s="1">
        <v>0</v>
      </c>
      <c r="W4282" s="1">
        <v>6.0878329277038574</v>
      </c>
      <c r="X4282" s="1">
        <v>2043.328857421875</v>
      </c>
      <c r="Y4282" s="1">
        <v>577.3294677734375</v>
      </c>
      <c r="Z4282" s="1">
        <v>342.74295043945313</v>
      </c>
      <c r="AA4282" s="1">
        <v>0</v>
      </c>
      <c r="AB4282" s="1">
        <v>0</v>
      </c>
      <c r="AC4282" s="1">
        <v>0</v>
      </c>
      <c r="AD4282" s="1">
        <v>650.38348388671875</v>
      </c>
      <c r="AE4282" s="1">
        <v>0</v>
      </c>
      <c r="AF4282" s="1">
        <v>2053.463623046875</v>
      </c>
      <c r="AG4282" s="1">
        <v>0</v>
      </c>
      <c r="AH4282" s="1">
        <v>1780.4876708984375</v>
      </c>
      <c r="AI4282" s="1">
        <v>656.4713134765625</v>
      </c>
      <c r="AJ4282" s="1">
        <v>0</v>
      </c>
      <c r="AK4282" s="1">
        <v>225.24981689453125</v>
      </c>
      <c r="AL4282" s="1">
        <v>13147.70703125</v>
      </c>
      <c r="AM4282" s="1">
        <v>6279.9833984375</v>
      </c>
      <c r="AN4282" s="1">
        <v>6867.7236328125</v>
      </c>
      <c r="AO4282" t="s">
        <v>17092</v>
      </c>
    </row>
    <row r="4283" spans="1:41" x14ac:dyDescent="0.25">
      <c r="A4283" s="1">
        <v>2020</v>
      </c>
      <c r="B4283" t="s">
        <v>3175</v>
      </c>
      <c r="C4283" t="s">
        <v>7099</v>
      </c>
      <c r="D4283" t="s">
        <v>7227</v>
      </c>
      <c r="E4283" t="s">
        <v>7878</v>
      </c>
      <c r="F4283" t="s">
        <v>9658</v>
      </c>
      <c r="G4283" t="s">
        <v>11844</v>
      </c>
      <c r="H4283" t="s">
        <v>12720</v>
      </c>
      <c r="I4283" s="1">
        <v>295</v>
      </c>
      <c r="J4283" s="1">
        <v>462</v>
      </c>
      <c r="K4283" s="1">
        <v>0</v>
      </c>
      <c r="L4283" s="1">
        <v>0</v>
      </c>
      <c r="M4283" s="1">
        <v>0</v>
      </c>
      <c r="N4283" s="1">
        <v>1265.3343505859375</v>
      </c>
      <c r="O4283" s="1">
        <v>1483.9906005859375</v>
      </c>
      <c r="P4283" s="1">
        <v>0</v>
      </c>
      <c r="Q4283" s="1">
        <v>106.02500152587891</v>
      </c>
      <c r="R4283" s="1">
        <v>1130.3836669921875</v>
      </c>
      <c r="S4283" s="1">
        <v>0</v>
      </c>
      <c r="T4283" s="1">
        <v>0</v>
      </c>
      <c r="U4283" s="1">
        <v>0</v>
      </c>
      <c r="V4283" s="1">
        <v>0</v>
      </c>
      <c r="W4283" s="1">
        <v>6</v>
      </c>
      <c r="X4283" s="1">
        <v>2013.8485107421875</v>
      </c>
      <c r="Y4283" s="1">
        <v>569</v>
      </c>
      <c r="Z4283" s="1">
        <v>337.79800415039063</v>
      </c>
      <c r="AA4283" s="1">
        <v>0</v>
      </c>
      <c r="AB4283" s="1">
        <v>0</v>
      </c>
      <c r="AC4283" s="1">
        <v>0</v>
      </c>
      <c r="AD4283" s="1">
        <v>641</v>
      </c>
      <c r="AE4283" s="1">
        <v>0</v>
      </c>
      <c r="AF4283" s="1">
        <v>2023.8370361328125</v>
      </c>
      <c r="AG4283" s="1">
        <v>0</v>
      </c>
      <c r="AH4283" s="1">
        <v>1754.799560546875</v>
      </c>
      <c r="AI4283" s="1">
        <v>647</v>
      </c>
      <c r="AJ4283" s="1">
        <v>0</v>
      </c>
      <c r="AK4283" s="1">
        <v>222</v>
      </c>
      <c r="AL4283" s="1">
        <v>12958.0166015625</v>
      </c>
      <c r="AM4283" s="1">
        <v>6189.3779296875</v>
      </c>
      <c r="AN4283" s="1">
        <v>6768.638671875</v>
      </c>
      <c r="AO4283" t="s">
        <v>17093</v>
      </c>
    </row>
    <row r="4284" spans="1:41" x14ac:dyDescent="0.25">
      <c r="A4284" s="1">
        <v>2020</v>
      </c>
      <c r="B4284" t="s">
        <v>3175</v>
      </c>
      <c r="C4284" t="s">
        <v>7099</v>
      </c>
      <c r="D4284" t="s">
        <v>7227</v>
      </c>
      <c r="E4284" t="s">
        <v>7878</v>
      </c>
      <c r="F4284" t="s">
        <v>9659</v>
      </c>
      <c r="G4284" t="s">
        <v>11845</v>
      </c>
      <c r="H4284" t="s">
        <v>12720</v>
      </c>
      <c r="I4284" s="1">
        <v>0</v>
      </c>
      <c r="J4284" s="1">
        <v>644.21142578125</v>
      </c>
      <c r="K4284" s="1">
        <v>453.59039306640625</v>
      </c>
      <c r="L4284" s="1">
        <v>1194.2298583984375</v>
      </c>
      <c r="M4284" s="1">
        <v>0</v>
      </c>
      <c r="N4284" s="1">
        <v>211.72006225585938</v>
      </c>
      <c r="O4284" s="1">
        <v>2415.499755859375</v>
      </c>
      <c r="P4284" s="1">
        <v>12.582291603088379</v>
      </c>
      <c r="Q4284" s="1">
        <v>1566.5982666015625</v>
      </c>
      <c r="R4284" s="1">
        <v>0</v>
      </c>
      <c r="S4284" s="1">
        <v>0</v>
      </c>
      <c r="T4284" s="1">
        <v>174.51786804199219</v>
      </c>
      <c r="U4284" s="1">
        <v>149.15190124511719</v>
      </c>
      <c r="V4284" s="1">
        <v>0</v>
      </c>
      <c r="W4284" s="1">
        <v>1.0146387815475464</v>
      </c>
      <c r="X4284" s="1">
        <v>121.75665283203125</v>
      </c>
      <c r="Y4284" s="1">
        <v>290.18670654296875</v>
      </c>
      <c r="Z4284" s="1">
        <v>1661.03466796875</v>
      </c>
      <c r="AA4284" s="1">
        <v>0</v>
      </c>
      <c r="AB4284" s="1">
        <v>0</v>
      </c>
      <c r="AC4284" s="1">
        <v>1892.3792724609375</v>
      </c>
      <c r="AD4284" s="1">
        <v>2917.94921875</v>
      </c>
      <c r="AE4284" s="1">
        <v>750.49810791015625</v>
      </c>
      <c r="AF4284" s="1">
        <v>5671.54052734375</v>
      </c>
      <c r="AG4284" s="1">
        <v>0</v>
      </c>
      <c r="AH4284" s="1">
        <v>0</v>
      </c>
      <c r="AI4284" s="1">
        <v>0</v>
      </c>
      <c r="AJ4284" s="1">
        <v>4964.79736328125</v>
      </c>
      <c r="AK4284" s="1">
        <v>187.70817565917969</v>
      </c>
      <c r="AL4284" s="1">
        <v>25280.966796875</v>
      </c>
      <c r="AM4284" s="1">
        <v>19008.9296875</v>
      </c>
      <c r="AN4284" s="1">
        <v>6272.0361328125</v>
      </c>
      <c r="AO4284" t="s">
        <v>17094</v>
      </c>
    </row>
    <row r="4285" spans="1:41" x14ac:dyDescent="0.25">
      <c r="A4285" s="1">
        <v>2020</v>
      </c>
      <c r="B4285" t="s">
        <v>3175</v>
      </c>
      <c r="C4285" t="s">
        <v>7099</v>
      </c>
      <c r="D4285" t="s">
        <v>7227</v>
      </c>
      <c r="E4285" t="s">
        <v>7878</v>
      </c>
      <c r="F4285" t="s">
        <v>9659</v>
      </c>
      <c r="G4285" t="s">
        <v>11846</v>
      </c>
      <c r="H4285" t="s">
        <v>12720</v>
      </c>
      <c r="I4285" s="1">
        <v>0</v>
      </c>
      <c r="J4285" s="1">
        <v>634.9169921875</v>
      </c>
      <c r="K4285" s="1">
        <v>447.04617309570313</v>
      </c>
      <c r="L4285" s="1">
        <v>1177</v>
      </c>
      <c r="M4285" s="1">
        <v>0</v>
      </c>
      <c r="N4285" s="1">
        <v>208.66545104980469</v>
      </c>
      <c r="O4285" s="1">
        <v>2380.64990234375</v>
      </c>
      <c r="P4285" s="1">
        <v>12.400759696960449</v>
      </c>
      <c r="Q4285" s="1">
        <v>1543.9959716796875</v>
      </c>
      <c r="R4285" s="1">
        <v>0</v>
      </c>
      <c r="S4285" s="1">
        <v>0</v>
      </c>
      <c r="T4285" s="1">
        <v>172</v>
      </c>
      <c r="U4285" s="1">
        <v>147</v>
      </c>
      <c r="V4285" s="1">
        <v>0</v>
      </c>
      <c r="W4285" s="1">
        <v>1</v>
      </c>
      <c r="X4285" s="1">
        <v>120</v>
      </c>
      <c r="Y4285" s="1">
        <v>286</v>
      </c>
      <c r="Z4285" s="1">
        <v>1637.0699462890625</v>
      </c>
      <c r="AA4285" s="1">
        <v>0</v>
      </c>
      <c r="AB4285" s="1">
        <v>0</v>
      </c>
      <c r="AC4285" s="1">
        <v>1865.0767822265625</v>
      </c>
      <c r="AD4285" s="1">
        <v>2875.85009765625</v>
      </c>
      <c r="AE4285" s="1">
        <v>739.67022705078125</v>
      </c>
      <c r="AF4285" s="1">
        <v>5589.7138671875</v>
      </c>
      <c r="AG4285" s="1">
        <v>0</v>
      </c>
      <c r="AH4285" s="1">
        <v>0</v>
      </c>
      <c r="AI4285" s="1">
        <v>0</v>
      </c>
      <c r="AJ4285" s="1">
        <v>4893.16748046875</v>
      </c>
      <c r="AK4285" s="1">
        <v>185</v>
      </c>
      <c r="AL4285" s="1">
        <v>24916.22265625</v>
      </c>
      <c r="AM4285" s="1">
        <v>18734.677734375</v>
      </c>
      <c r="AN4285" s="1">
        <v>6181.5458984375</v>
      </c>
      <c r="AO4285" t="s">
        <v>17095</v>
      </c>
    </row>
    <row r="4286" spans="1:41" x14ac:dyDescent="0.25">
      <c r="A4286" s="1">
        <v>2020</v>
      </c>
      <c r="B4286" t="s">
        <v>3175</v>
      </c>
      <c r="C4286" t="s">
        <v>7099</v>
      </c>
      <c r="D4286" t="s">
        <v>7227</v>
      </c>
      <c r="E4286" t="s">
        <v>7878</v>
      </c>
      <c r="F4286" t="s">
        <v>9660</v>
      </c>
      <c r="G4286" t="s">
        <v>11847</v>
      </c>
      <c r="H4286" t="s">
        <v>12720</v>
      </c>
      <c r="I4286" s="1">
        <v>10715.6005859375</v>
      </c>
      <c r="J4286" s="1">
        <v>27726.01953125</v>
      </c>
      <c r="K4286" s="1">
        <v>3.7018387317657471</v>
      </c>
      <c r="L4286" s="1">
        <v>1701.54931640625</v>
      </c>
      <c r="M4286" s="1">
        <v>0</v>
      </c>
      <c r="N4286" s="1">
        <v>16048.888671875</v>
      </c>
      <c r="O4286" s="1">
        <v>472.7899169921875</v>
      </c>
      <c r="P4286" s="1">
        <v>258.40948486328125</v>
      </c>
      <c r="Q4286" s="1">
        <v>4799.4033203125</v>
      </c>
      <c r="R4286" s="1">
        <v>7033.6572265625</v>
      </c>
      <c r="S4286" s="1">
        <v>0</v>
      </c>
      <c r="T4286" s="1">
        <v>2.0292775630950928</v>
      </c>
      <c r="U4286" s="1">
        <v>0</v>
      </c>
      <c r="V4286" s="1">
        <v>0</v>
      </c>
      <c r="W4286" s="1">
        <v>521.727294921875</v>
      </c>
      <c r="X4286" s="1">
        <v>12065.8818359375</v>
      </c>
      <c r="Y4286" s="1">
        <v>20040.130859375</v>
      </c>
      <c r="Z4286" s="1">
        <v>16701.75</v>
      </c>
      <c r="AA4286" s="1">
        <v>408.56448364257813</v>
      </c>
      <c r="AB4286" s="1">
        <v>199.88385009765625</v>
      </c>
      <c r="AC4286" s="1">
        <v>0</v>
      </c>
      <c r="AD4286" s="1">
        <v>26732.162109375</v>
      </c>
      <c r="AE4286" s="1">
        <v>0</v>
      </c>
      <c r="AF4286" s="1">
        <v>30597.16796875</v>
      </c>
      <c r="AG4286" s="1">
        <v>589433.125</v>
      </c>
      <c r="AH4286" s="1">
        <v>17415.990234375</v>
      </c>
      <c r="AI4286" s="1">
        <v>9220.4541015625</v>
      </c>
      <c r="AJ4286" s="1">
        <v>2688.0947265625</v>
      </c>
      <c r="AK4286" s="1">
        <v>2473.689453125</v>
      </c>
      <c r="AL4286" s="1">
        <v>797260.6875</v>
      </c>
      <c r="AM4286" s="1">
        <v>728152.375</v>
      </c>
      <c r="AN4286" s="1">
        <v>69108.3046875</v>
      </c>
      <c r="AO4286" t="s">
        <v>17096</v>
      </c>
    </row>
    <row r="4287" spans="1:41" x14ac:dyDescent="0.25">
      <c r="A4287" s="1">
        <v>2020</v>
      </c>
      <c r="B4287" t="s">
        <v>3175</v>
      </c>
      <c r="C4287" t="s">
        <v>7099</v>
      </c>
      <c r="D4287" t="s">
        <v>7227</v>
      </c>
      <c r="E4287" t="s">
        <v>7878</v>
      </c>
      <c r="F4287" t="s">
        <v>9660</v>
      </c>
      <c r="G4287" t="s">
        <v>11848</v>
      </c>
      <c r="H4287" t="s">
        <v>12720</v>
      </c>
      <c r="I4287" s="1">
        <v>10561</v>
      </c>
      <c r="J4287" s="1">
        <v>27326</v>
      </c>
      <c r="K4287" s="1">
        <v>3.6484301090240479</v>
      </c>
      <c r="L4287" s="1">
        <v>1677</v>
      </c>
      <c r="M4287" s="1">
        <v>0</v>
      </c>
      <c r="N4287" s="1">
        <v>15817.341796875</v>
      </c>
      <c r="O4287" s="1">
        <v>465.96868896484375</v>
      </c>
      <c r="P4287" s="1">
        <v>254.68124389648438</v>
      </c>
      <c r="Q4287" s="1">
        <v>4730.15966796875</v>
      </c>
      <c r="R4287" s="1">
        <v>6932.17822265625</v>
      </c>
      <c r="S4287" s="1">
        <v>0</v>
      </c>
      <c r="T4287" s="1">
        <v>2</v>
      </c>
      <c r="U4287" s="1">
        <v>0</v>
      </c>
      <c r="V4287" s="1">
        <v>0</v>
      </c>
      <c r="W4287" s="1">
        <v>514.20001220703125</v>
      </c>
      <c r="X4287" s="1">
        <v>11891.7998046875</v>
      </c>
      <c r="Y4287" s="1">
        <v>19751</v>
      </c>
      <c r="Z4287" s="1">
        <v>16460.783203125</v>
      </c>
      <c r="AA4287" s="1">
        <v>402.66989135742188</v>
      </c>
      <c r="AB4287" s="1">
        <v>197</v>
      </c>
      <c r="AC4287" s="1">
        <v>0</v>
      </c>
      <c r="AD4287" s="1">
        <v>26346.48046875</v>
      </c>
      <c r="AE4287" s="1">
        <v>0</v>
      </c>
      <c r="AF4287" s="1">
        <v>30155.724609375</v>
      </c>
      <c r="AG4287" s="1">
        <v>580929</v>
      </c>
      <c r="AH4287" s="1">
        <v>17164.71875</v>
      </c>
      <c r="AI4287" s="1">
        <v>9087.4248046875</v>
      </c>
      <c r="AJ4287" s="1">
        <v>2649.31201171875</v>
      </c>
      <c r="AK4287" s="1">
        <v>2438</v>
      </c>
      <c r="AL4287" s="1">
        <v>785758.125</v>
      </c>
      <c r="AM4287" s="1">
        <v>717646.8125</v>
      </c>
      <c r="AN4287" s="1">
        <v>68111.2421875</v>
      </c>
      <c r="AO4287" t="s">
        <v>17097</v>
      </c>
    </row>
    <row r="4288" spans="1:41" x14ac:dyDescent="0.25">
      <c r="A4288" s="1">
        <v>2020</v>
      </c>
      <c r="B4288" t="s">
        <v>3175</v>
      </c>
      <c r="C4288" t="s">
        <v>7099</v>
      </c>
      <c r="D4288" t="s">
        <v>7227</v>
      </c>
      <c r="E4288" t="s">
        <v>7878</v>
      </c>
      <c r="F4288" t="s">
        <v>9661</v>
      </c>
      <c r="G4288" t="s">
        <v>11849</v>
      </c>
      <c r="H4288" t="s">
        <v>12720</v>
      </c>
      <c r="I4288" s="1">
        <v>2983.0380859375</v>
      </c>
      <c r="J4288" s="1">
        <v>8054.20263671875</v>
      </c>
      <c r="K4288" s="1">
        <v>0</v>
      </c>
      <c r="L4288" s="1">
        <v>1063.3414306640625</v>
      </c>
      <c r="M4288" s="1">
        <v>0</v>
      </c>
      <c r="N4288" s="1">
        <v>660.82867431640625</v>
      </c>
      <c r="O4288" s="1">
        <v>0</v>
      </c>
      <c r="P4288" s="1">
        <v>0</v>
      </c>
      <c r="Q4288" s="1">
        <v>526.2159423828125</v>
      </c>
      <c r="R4288" s="1">
        <v>155.16085815429688</v>
      </c>
      <c r="S4288" s="1">
        <v>0</v>
      </c>
      <c r="T4288" s="1">
        <v>0</v>
      </c>
      <c r="U4288" s="1">
        <v>0</v>
      </c>
      <c r="V4288" s="1">
        <v>0</v>
      </c>
      <c r="W4288" s="1">
        <v>126.82984924316406</v>
      </c>
      <c r="X4288" s="1">
        <v>938.23651123046875</v>
      </c>
      <c r="Y4288" s="1">
        <v>4026.086669921875</v>
      </c>
      <c r="Z4288" s="1">
        <v>5739.9609375</v>
      </c>
      <c r="AA4288" s="1">
        <v>0</v>
      </c>
      <c r="AB4288" s="1">
        <v>0</v>
      </c>
      <c r="AC4288" s="1">
        <v>0</v>
      </c>
      <c r="AD4288" s="1">
        <v>4787.228515625</v>
      </c>
      <c r="AE4288" s="1">
        <v>0</v>
      </c>
      <c r="AF4288" s="1">
        <v>8601.2451171875</v>
      </c>
      <c r="AG4288" s="1">
        <v>0</v>
      </c>
      <c r="AH4288" s="1">
        <v>6676.59521484375</v>
      </c>
      <c r="AI4288" s="1">
        <v>5015.5234375</v>
      </c>
      <c r="AJ4288" s="1">
        <v>943.03759765625</v>
      </c>
      <c r="AK4288" s="1">
        <v>173.50323486328125</v>
      </c>
      <c r="AL4288" s="1">
        <v>50471.03515625</v>
      </c>
      <c r="AM4288" s="1">
        <v>32753.119140625</v>
      </c>
      <c r="AN4288" s="1">
        <v>17717.91796875</v>
      </c>
      <c r="AO4288" t="s">
        <v>17098</v>
      </c>
    </row>
    <row r="4289" spans="1:41" x14ac:dyDescent="0.25">
      <c r="A4289" s="1">
        <v>2020</v>
      </c>
      <c r="B4289" t="s">
        <v>3175</v>
      </c>
      <c r="C4289" t="s">
        <v>7099</v>
      </c>
      <c r="D4289" t="s">
        <v>7227</v>
      </c>
      <c r="E4289" t="s">
        <v>7878</v>
      </c>
      <c r="F4289" t="s">
        <v>9661</v>
      </c>
      <c r="G4289" t="s">
        <v>11850</v>
      </c>
      <c r="H4289" t="s">
        <v>12720</v>
      </c>
      <c r="I4289" s="1">
        <v>2940</v>
      </c>
      <c r="J4289" s="1">
        <v>7938</v>
      </c>
      <c r="K4289" s="1">
        <v>0</v>
      </c>
      <c r="L4289" s="1">
        <v>1048</v>
      </c>
      <c r="M4289" s="1">
        <v>0</v>
      </c>
      <c r="N4289" s="1">
        <v>651.29449462890625</v>
      </c>
      <c r="O4289" s="1">
        <v>0</v>
      </c>
      <c r="P4289" s="1">
        <v>0</v>
      </c>
      <c r="Q4289" s="1">
        <v>518.6239013671875</v>
      </c>
      <c r="R4289" s="1">
        <v>152.92225646972656</v>
      </c>
      <c r="S4289" s="1">
        <v>0</v>
      </c>
      <c r="T4289" s="1">
        <v>0</v>
      </c>
      <c r="U4289" s="1">
        <v>0</v>
      </c>
      <c r="V4289" s="1">
        <v>0</v>
      </c>
      <c r="W4289" s="1">
        <v>125</v>
      </c>
      <c r="X4289" s="1">
        <v>924.70001220703125</v>
      </c>
      <c r="Y4289" s="1">
        <v>3968</v>
      </c>
      <c r="Z4289" s="1">
        <v>5657.14697265625</v>
      </c>
      <c r="AA4289" s="1">
        <v>0</v>
      </c>
      <c r="AB4289" s="1">
        <v>0</v>
      </c>
      <c r="AC4289" s="1">
        <v>0</v>
      </c>
      <c r="AD4289" s="1">
        <v>4718.16015625</v>
      </c>
      <c r="AE4289" s="1">
        <v>0</v>
      </c>
      <c r="AF4289" s="1">
        <v>8477.1494140625</v>
      </c>
      <c r="AG4289" s="1">
        <v>0</v>
      </c>
      <c r="AH4289" s="1">
        <v>6580.26806640625</v>
      </c>
      <c r="AI4289" s="1">
        <v>4943.16162109375</v>
      </c>
      <c r="AJ4289" s="1">
        <v>929.43182373046875</v>
      </c>
      <c r="AK4289" s="1">
        <v>171</v>
      </c>
      <c r="AL4289" s="1">
        <v>49742.859375</v>
      </c>
      <c r="AM4289" s="1">
        <v>32280.568359375</v>
      </c>
      <c r="AN4289" s="1">
        <v>17462.291015625</v>
      </c>
      <c r="AO4289" t="s">
        <v>17099</v>
      </c>
    </row>
    <row r="4290" spans="1:41" x14ac:dyDescent="0.25">
      <c r="A4290" s="1">
        <v>2020</v>
      </c>
      <c r="B4290" t="s">
        <v>3175</v>
      </c>
      <c r="C4290" t="s">
        <v>7099</v>
      </c>
      <c r="D4290" t="s">
        <v>7227</v>
      </c>
      <c r="E4290" t="s">
        <v>7878</v>
      </c>
      <c r="F4290" t="s">
        <v>9662</v>
      </c>
      <c r="G4290" t="s">
        <v>11851</v>
      </c>
      <c r="H4290" t="s">
        <v>12720</v>
      </c>
      <c r="I4290" s="1"/>
      <c r="J4290" s="1">
        <v>0</v>
      </c>
      <c r="K4290" s="1"/>
      <c r="L4290" s="1"/>
      <c r="M4290" s="1"/>
      <c r="N4290" s="1">
        <v>0</v>
      </c>
      <c r="O4290" s="1"/>
      <c r="P4290" s="1"/>
      <c r="Q4290" s="1"/>
      <c r="R4290" s="1">
        <v>0</v>
      </c>
      <c r="S4290" s="1">
        <v>0</v>
      </c>
      <c r="T4290" s="1">
        <v>0</v>
      </c>
      <c r="U4290" s="1"/>
      <c r="V4290" s="1">
        <v>0</v>
      </c>
      <c r="W4290" s="1"/>
      <c r="X4290" s="1"/>
      <c r="Y4290" s="1">
        <v>0</v>
      </c>
      <c r="Z4290" s="1">
        <v>0</v>
      </c>
      <c r="AA4290" s="1"/>
      <c r="AB4290" s="1">
        <v>0</v>
      </c>
      <c r="AC4290" s="1"/>
      <c r="AD4290" s="1">
        <v>0</v>
      </c>
      <c r="AE4290" s="1">
        <v>0</v>
      </c>
      <c r="AF4290" s="1"/>
      <c r="AG4290" s="1">
        <v>86.244300842285156</v>
      </c>
      <c r="AH4290" s="1">
        <v>0</v>
      </c>
      <c r="AI4290" s="1"/>
      <c r="AJ4290" s="1">
        <v>0</v>
      </c>
      <c r="AK4290" s="1"/>
      <c r="AL4290" s="1">
        <v>86.244300842285156</v>
      </c>
      <c r="AM4290" s="1">
        <v>86.244300842285156</v>
      </c>
      <c r="AN4290" s="1">
        <v>0</v>
      </c>
      <c r="AO4290" t="s">
        <v>17100</v>
      </c>
    </row>
    <row r="4291" spans="1:41" x14ac:dyDescent="0.25">
      <c r="A4291" s="1">
        <v>2020</v>
      </c>
      <c r="B4291" t="s">
        <v>3175</v>
      </c>
      <c r="C4291" t="s">
        <v>7099</v>
      </c>
      <c r="D4291" t="s">
        <v>7227</v>
      </c>
      <c r="E4291" t="s">
        <v>7878</v>
      </c>
      <c r="F4291" t="s">
        <v>9662</v>
      </c>
      <c r="G4291" t="s">
        <v>11852</v>
      </c>
      <c r="H4291" t="s">
        <v>12720</v>
      </c>
      <c r="I4291" s="1"/>
      <c r="J4291" s="1">
        <v>0</v>
      </c>
      <c r="K4291" s="1"/>
      <c r="L4291" s="1"/>
      <c r="M4291" s="1"/>
      <c r="N4291" s="1">
        <v>0</v>
      </c>
      <c r="O4291" s="1"/>
      <c r="P4291" s="1"/>
      <c r="Q4291" s="1"/>
      <c r="R4291" s="1">
        <v>0</v>
      </c>
      <c r="S4291" s="1">
        <v>0</v>
      </c>
      <c r="T4291" s="1">
        <v>0</v>
      </c>
      <c r="U4291" s="1"/>
      <c r="V4291" s="1">
        <v>0</v>
      </c>
      <c r="W4291" s="1"/>
      <c r="X4291" s="1"/>
      <c r="Y4291" s="1">
        <v>0</v>
      </c>
      <c r="Z4291" s="1">
        <v>0</v>
      </c>
      <c r="AA4291" s="1"/>
      <c r="AB4291" s="1">
        <v>0</v>
      </c>
      <c r="AC4291" s="1"/>
      <c r="AD4291" s="1">
        <v>0</v>
      </c>
      <c r="AE4291" s="1">
        <v>0</v>
      </c>
      <c r="AF4291" s="1"/>
      <c r="AG4291" s="1">
        <v>85</v>
      </c>
      <c r="AH4291" s="1">
        <v>0</v>
      </c>
      <c r="AI4291" s="1"/>
      <c r="AJ4291" s="1">
        <v>0</v>
      </c>
      <c r="AK4291" s="1"/>
      <c r="AL4291" s="1">
        <v>85</v>
      </c>
      <c r="AM4291" s="1">
        <v>85</v>
      </c>
      <c r="AN4291" s="1">
        <v>0</v>
      </c>
      <c r="AO4291" t="s">
        <v>17101</v>
      </c>
    </row>
    <row r="4292" spans="1:41" x14ac:dyDescent="0.25">
      <c r="A4292" s="1">
        <v>2020</v>
      </c>
      <c r="B4292" t="s">
        <v>3175</v>
      </c>
      <c r="C4292" t="s">
        <v>7099</v>
      </c>
      <c r="D4292" t="s">
        <v>7227</v>
      </c>
      <c r="E4292" t="s">
        <v>7878</v>
      </c>
      <c r="F4292" t="s">
        <v>9663</v>
      </c>
      <c r="G4292" t="s">
        <v>11853</v>
      </c>
      <c r="H4292" t="s">
        <v>12720</v>
      </c>
      <c r="I4292" s="1">
        <v>10715.6005859375</v>
      </c>
      <c r="J4292" s="1">
        <v>30721.234375</v>
      </c>
      <c r="K4292" s="1">
        <v>3.7018387317657471</v>
      </c>
      <c r="L4292" s="1">
        <v>1701.54931640625</v>
      </c>
      <c r="M4292" s="1">
        <v>0</v>
      </c>
      <c r="N4292" s="1">
        <v>16048.888671875</v>
      </c>
      <c r="O4292" s="1">
        <v>472.7899169921875</v>
      </c>
      <c r="P4292" s="1">
        <v>258.40948486328125</v>
      </c>
      <c r="Q4292" s="1">
        <v>4799.4033203125</v>
      </c>
      <c r="R4292" s="1">
        <v>7033.6572265625</v>
      </c>
      <c r="S4292" s="1">
        <v>0</v>
      </c>
      <c r="T4292" s="1">
        <v>2.0292775630950928</v>
      </c>
      <c r="U4292" s="1">
        <v>0</v>
      </c>
      <c r="V4292" s="1">
        <v>0</v>
      </c>
      <c r="W4292" s="1">
        <v>521.727294921875</v>
      </c>
      <c r="X4292" s="1">
        <v>12065.8818359375</v>
      </c>
      <c r="Y4292" s="1">
        <v>20152.755859375</v>
      </c>
      <c r="Z4292" s="1">
        <v>16701.75</v>
      </c>
      <c r="AA4292" s="1">
        <v>408.56448364257813</v>
      </c>
      <c r="AB4292" s="1">
        <v>199.88385009765625</v>
      </c>
      <c r="AC4292" s="1">
        <v>0</v>
      </c>
      <c r="AD4292" s="1">
        <v>26732.162109375</v>
      </c>
      <c r="AE4292" s="1">
        <v>0</v>
      </c>
      <c r="AF4292" s="1">
        <v>30597.16796875</v>
      </c>
      <c r="AG4292" s="1">
        <v>589346.875</v>
      </c>
      <c r="AH4292" s="1">
        <v>17415.990234375</v>
      </c>
      <c r="AI4292" s="1">
        <v>10262.6845703125</v>
      </c>
      <c r="AJ4292" s="1">
        <v>2688.0947265625</v>
      </c>
      <c r="AK4292" s="1">
        <v>2473.689453125</v>
      </c>
      <c r="AL4292" s="1">
        <v>801324.5</v>
      </c>
      <c r="AM4292" s="1">
        <v>731174</v>
      </c>
      <c r="AN4292" s="1">
        <v>70150.5390625</v>
      </c>
      <c r="AO4292" t="s">
        <v>17102</v>
      </c>
    </row>
    <row r="4293" spans="1:41" x14ac:dyDescent="0.25">
      <c r="A4293" s="1">
        <v>2020</v>
      </c>
      <c r="B4293" t="s">
        <v>3175</v>
      </c>
      <c r="C4293" t="s">
        <v>7099</v>
      </c>
      <c r="D4293" t="s">
        <v>7227</v>
      </c>
      <c r="E4293" t="s">
        <v>7878</v>
      </c>
      <c r="F4293" t="s">
        <v>9663</v>
      </c>
      <c r="G4293" t="s">
        <v>11854</v>
      </c>
      <c r="H4293" t="s">
        <v>12720</v>
      </c>
      <c r="I4293" s="1">
        <v>10561</v>
      </c>
      <c r="J4293" s="1">
        <v>30278</v>
      </c>
      <c r="K4293" s="1">
        <v>3.6484301090240479</v>
      </c>
      <c r="L4293" s="1">
        <v>1677</v>
      </c>
      <c r="M4293" s="1">
        <v>0</v>
      </c>
      <c r="N4293" s="1">
        <v>15817.341796875</v>
      </c>
      <c r="O4293" s="1">
        <v>465.96868896484375</v>
      </c>
      <c r="P4293" s="1">
        <v>254.68124389648438</v>
      </c>
      <c r="Q4293" s="1">
        <v>4730.15966796875</v>
      </c>
      <c r="R4293" s="1">
        <v>6932.17822265625</v>
      </c>
      <c r="S4293" s="1">
        <v>0</v>
      </c>
      <c r="T4293" s="1">
        <v>2</v>
      </c>
      <c r="U4293" s="1">
        <v>0</v>
      </c>
      <c r="V4293" s="1">
        <v>0</v>
      </c>
      <c r="W4293" s="1">
        <v>514.20001220703125</v>
      </c>
      <c r="X4293" s="1">
        <v>11891.7998046875</v>
      </c>
      <c r="Y4293" s="1">
        <v>19862</v>
      </c>
      <c r="Z4293" s="1">
        <v>16460.783203125</v>
      </c>
      <c r="AA4293" s="1">
        <v>402.66989135742188</v>
      </c>
      <c r="AB4293" s="1">
        <v>197</v>
      </c>
      <c r="AC4293" s="1">
        <v>0</v>
      </c>
      <c r="AD4293" s="1">
        <v>26346.48046875</v>
      </c>
      <c r="AE4293" s="1">
        <v>0</v>
      </c>
      <c r="AF4293" s="1">
        <v>30155.724609375</v>
      </c>
      <c r="AG4293" s="1">
        <v>580844</v>
      </c>
      <c r="AH4293" s="1">
        <v>17164.71875</v>
      </c>
      <c r="AI4293" s="1">
        <v>10114.6181640625</v>
      </c>
      <c r="AJ4293" s="1">
        <v>2649.31201171875</v>
      </c>
      <c r="AK4293" s="1">
        <v>2438</v>
      </c>
      <c r="AL4293" s="1">
        <v>789763.3125</v>
      </c>
      <c r="AM4293" s="1">
        <v>720624.8125</v>
      </c>
      <c r="AN4293" s="1">
        <v>69138.4375</v>
      </c>
      <c r="AO4293" t="s">
        <v>17103</v>
      </c>
    </row>
    <row r="4294" spans="1:41" x14ac:dyDescent="0.25">
      <c r="A4294" s="1">
        <v>2020</v>
      </c>
      <c r="B4294" t="s">
        <v>3175</v>
      </c>
      <c r="C4294" t="s">
        <v>7099</v>
      </c>
      <c r="D4294" t="s">
        <v>7227</v>
      </c>
      <c r="E4294" t="s">
        <v>7878</v>
      </c>
      <c r="F4294" t="s">
        <v>9664</v>
      </c>
      <c r="G4294" t="s">
        <v>11855</v>
      </c>
      <c r="H4294" t="s">
        <v>12720</v>
      </c>
      <c r="I4294" s="1">
        <v>0</v>
      </c>
      <c r="J4294" s="1">
        <v>1890.2720947265625</v>
      </c>
      <c r="K4294" s="1">
        <v>0</v>
      </c>
      <c r="L4294" s="1">
        <v>5.0731940269470215</v>
      </c>
      <c r="M4294" s="1">
        <v>0</v>
      </c>
      <c r="N4294" s="1">
        <v>10834.0146484375</v>
      </c>
      <c r="O4294" s="1">
        <v>0</v>
      </c>
      <c r="P4294" s="1">
        <v>137.66744995117188</v>
      </c>
      <c r="Q4294" s="1">
        <v>0</v>
      </c>
      <c r="R4294" s="1">
        <v>0</v>
      </c>
      <c r="S4294" s="1">
        <v>0</v>
      </c>
      <c r="T4294" s="1">
        <v>0</v>
      </c>
      <c r="U4294" s="1">
        <v>0</v>
      </c>
      <c r="V4294" s="1">
        <v>0</v>
      </c>
      <c r="W4294" s="1">
        <v>5.0731940269470215</v>
      </c>
      <c r="X4294" s="1">
        <v>0</v>
      </c>
      <c r="Y4294" s="1">
        <v>12.175665855407715</v>
      </c>
      <c r="Z4294" s="1">
        <v>0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14.873590469360352</v>
      </c>
      <c r="AG4294" s="1">
        <v>0</v>
      </c>
      <c r="AH4294" s="1">
        <v>0</v>
      </c>
      <c r="AI4294" s="1">
        <v>0</v>
      </c>
      <c r="AJ4294" s="1">
        <v>56.946178436279297</v>
      </c>
      <c r="AK4294" s="1">
        <v>0</v>
      </c>
      <c r="AL4294" s="1">
        <v>12956.0966796875</v>
      </c>
      <c r="AM4294" s="1">
        <v>12951.0234375</v>
      </c>
      <c r="AN4294" s="1">
        <v>5.0731940269470215</v>
      </c>
      <c r="AO4294" t="s">
        <v>17104</v>
      </c>
    </row>
    <row r="4295" spans="1:41" x14ac:dyDescent="0.25">
      <c r="A4295" s="1">
        <v>2020</v>
      </c>
      <c r="B4295" t="s">
        <v>3175</v>
      </c>
      <c r="C4295" t="s">
        <v>7099</v>
      </c>
      <c r="D4295" t="s">
        <v>7227</v>
      </c>
      <c r="E4295" t="s">
        <v>7878</v>
      </c>
      <c r="F4295" t="s">
        <v>9664</v>
      </c>
      <c r="G4295" t="s">
        <v>11856</v>
      </c>
      <c r="H4295" t="s">
        <v>12720</v>
      </c>
      <c r="I4295" s="1">
        <v>0</v>
      </c>
      <c r="J4295" s="1">
        <v>1863</v>
      </c>
      <c r="K4295" s="1">
        <v>0</v>
      </c>
      <c r="L4295" s="1">
        <v>5</v>
      </c>
      <c r="M4295" s="1">
        <v>0</v>
      </c>
      <c r="N4295" s="1">
        <v>10677.7060546875</v>
      </c>
      <c r="O4295" s="1">
        <v>0</v>
      </c>
      <c r="P4295" s="1">
        <v>135.68124389648438</v>
      </c>
      <c r="Q4295" s="1">
        <v>0</v>
      </c>
      <c r="R4295" s="1">
        <v>0</v>
      </c>
      <c r="S4295" s="1">
        <v>0</v>
      </c>
      <c r="T4295" s="1">
        <v>0</v>
      </c>
      <c r="U4295" s="1">
        <v>0</v>
      </c>
      <c r="V4295" s="1">
        <v>0</v>
      </c>
      <c r="W4295" s="1">
        <v>5</v>
      </c>
      <c r="X4295" s="1">
        <v>0</v>
      </c>
      <c r="Y4295" s="1">
        <v>12</v>
      </c>
      <c r="Z4295" s="1">
        <v>0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14.659000396728516</v>
      </c>
      <c r="AG4295" s="1">
        <v>0</v>
      </c>
      <c r="AH4295" s="1">
        <v>0</v>
      </c>
      <c r="AI4295" s="1">
        <v>0</v>
      </c>
      <c r="AJ4295" s="1">
        <v>56.124580383300781</v>
      </c>
      <c r="AK4295" s="1">
        <v>0</v>
      </c>
      <c r="AL4295" s="1">
        <v>12769.171875</v>
      </c>
      <c r="AM4295" s="1">
        <v>12764.171875</v>
      </c>
      <c r="AN4295" s="1">
        <v>5</v>
      </c>
      <c r="AO4295" t="s">
        <v>17105</v>
      </c>
    </row>
    <row r="4296" spans="1:41" x14ac:dyDescent="0.25">
      <c r="A4296" s="1">
        <v>2020</v>
      </c>
      <c r="B4296" t="s">
        <v>3175</v>
      </c>
      <c r="C4296" t="s">
        <v>7099</v>
      </c>
      <c r="D4296" t="s">
        <v>7227</v>
      </c>
      <c r="E4296" t="s">
        <v>7878</v>
      </c>
      <c r="F4296" t="s">
        <v>9665</v>
      </c>
      <c r="G4296" t="s">
        <v>11857</v>
      </c>
      <c r="H4296" t="s">
        <v>12720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68.080070495605469</v>
      </c>
      <c r="S4296" s="1">
        <v>0</v>
      </c>
      <c r="T4296" s="1">
        <v>0</v>
      </c>
      <c r="U4296" s="1">
        <v>0</v>
      </c>
      <c r="V4296" s="1">
        <v>0</v>
      </c>
      <c r="W4296" s="1">
        <v>53.775856018066406</v>
      </c>
      <c r="X4296" s="1">
        <v>0</v>
      </c>
      <c r="Y4296" s="1">
        <v>0</v>
      </c>
      <c r="Z4296" s="1">
        <v>0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3.169731616973877</v>
      </c>
      <c r="AG4296" s="1">
        <v>0</v>
      </c>
      <c r="AH4296" s="1">
        <v>276.21090698242188</v>
      </c>
      <c r="AI4296" s="1">
        <v>0</v>
      </c>
      <c r="AJ4296" s="1">
        <v>0</v>
      </c>
      <c r="AK4296" s="1">
        <v>0</v>
      </c>
      <c r="AL4296" s="1">
        <v>401.236572265625</v>
      </c>
      <c r="AM4296" s="1">
        <v>71.249801635742188</v>
      </c>
      <c r="AN4296" s="1">
        <v>329.98675537109375</v>
      </c>
      <c r="AO4296" t="s">
        <v>17106</v>
      </c>
    </row>
    <row r="4297" spans="1:41" x14ac:dyDescent="0.25">
      <c r="A4297" s="1">
        <v>2020</v>
      </c>
      <c r="B4297" t="s">
        <v>3175</v>
      </c>
      <c r="C4297" t="s">
        <v>7099</v>
      </c>
      <c r="D4297" t="s">
        <v>7227</v>
      </c>
      <c r="E4297" t="s">
        <v>7878</v>
      </c>
      <c r="F4297" t="s">
        <v>9665</v>
      </c>
      <c r="G4297" t="s">
        <v>11858</v>
      </c>
      <c r="H4297" t="s">
        <v>12720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67.09783935546875</v>
      </c>
      <c r="S4297" s="1">
        <v>0</v>
      </c>
      <c r="T4297" s="1">
        <v>0</v>
      </c>
      <c r="U4297" s="1">
        <v>0</v>
      </c>
      <c r="V4297" s="1">
        <v>0</v>
      </c>
      <c r="W4297" s="1">
        <v>53</v>
      </c>
      <c r="X4297" s="1">
        <v>0</v>
      </c>
      <c r="Y4297" s="1">
        <v>0</v>
      </c>
      <c r="Z4297" s="1">
        <v>0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3.124000072479248</v>
      </c>
      <c r="AG4297" s="1">
        <v>0</v>
      </c>
      <c r="AH4297" s="1">
        <v>272.22586059570313</v>
      </c>
      <c r="AI4297" s="1">
        <v>0</v>
      </c>
      <c r="AJ4297" s="1">
        <v>0</v>
      </c>
      <c r="AK4297" s="1">
        <v>0</v>
      </c>
      <c r="AL4297" s="1">
        <v>395.44769287109375</v>
      </c>
      <c r="AM4297" s="1">
        <v>70.221839904785156</v>
      </c>
      <c r="AN4297" s="1">
        <v>325.22586059570313</v>
      </c>
      <c r="AO4297" t="s">
        <v>17107</v>
      </c>
    </row>
    <row r="4298" spans="1:41" x14ac:dyDescent="0.25">
      <c r="A4298" s="1">
        <v>2020</v>
      </c>
      <c r="B4298" t="s">
        <v>3175</v>
      </c>
      <c r="C4298" t="s">
        <v>7099</v>
      </c>
      <c r="D4298" t="s">
        <v>7227</v>
      </c>
      <c r="E4298" t="s">
        <v>7878</v>
      </c>
      <c r="F4298" t="s">
        <v>9666</v>
      </c>
      <c r="G4298" t="s">
        <v>11859</v>
      </c>
      <c r="H4298" t="s">
        <v>12720</v>
      </c>
      <c r="I4298" s="1"/>
      <c r="J4298" s="1">
        <v>0</v>
      </c>
      <c r="K4298" s="1">
        <v>0</v>
      </c>
      <c r="L4298" s="1"/>
      <c r="M4298" s="1"/>
      <c r="N4298" s="1">
        <v>0</v>
      </c>
      <c r="O4298" s="1"/>
      <c r="P4298" s="1"/>
      <c r="Q4298" s="1">
        <v>23.02259635925293</v>
      </c>
      <c r="R4298" s="1">
        <v>0</v>
      </c>
      <c r="S4298" s="1">
        <v>0</v>
      </c>
      <c r="T4298" s="1">
        <v>0</v>
      </c>
      <c r="U4298" s="1">
        <v>0</v>
      </c>
      <c r="V4298" s="1">
        <v>0</v>
      </c>
      <c r="W4298" s="1"/>
      <c r="X4298" s="1"/>
      <c r="Y4298" s="1">
        <v>0</v>
      </c>
      <c r="Z4298" s="1">
        <v>0</v>
      </c>
      <c r="AA4298" s="1"/>
      <c r="AB4298" s="1">
        <v>0</v>
      </c>
      <c r="AC4298" s="1"/>
      <c r="AD4298" s="1">
        <v>45.32391357421875</v>
      </c>
      <c r="AE4298" s="1"/>
      <c r="AF4298" s="1"/>
      <c r="AG4298" s="1">
        <v>645388.4375</v>
      </c>
      <c r="AH4298" s="1">
        <v>0</v>
      </c>
      <c r="AI4298" s="1"/>
      <c r="AJ4298" s="1">
        <v>0</v>
      </c>
      <c r="AK4298" s="1"/>
      <c r="AL4298" s="1">
        <v>645456.8125</v>
      </c>
      <c r="AM4298" s="1">
        <v>645411.4375</v>
      </c>
      <c r="AN4298" s="1">
        <v>45.32391357421875</v>
      </c>
      <c r="AO4298" t="s">
        <v>17108</v>
      </c>
    </row>
    <row r="4299" spans="1:41" x14ac:dyDescent="0.25">
      <c r="A4299" s="1">
        <v>2020</v>
      </c>
      <c r="B4299" t="s">
        <v>3175</v>
      </c>
      <c r="C4299" t="s">
        <v>7099</v>
      </c>
      <c r="D4299" t="s">
        <v>7227</v>
      </c>
      <c r="E4299" t="s">
        <v>7878</v>
      </c>
      <c r="F4299" t="s">
        <v>9666</v>
      </c>
      <c r="G4299" t="s">
        <v>11860</v>
      </c>
      <c r="H4299" t="s">
        <v>12720</v>
      </c>
      <c r="I4299" s="1"/>
      <c r="J4299" s="1">
        <v>0</v>
      </c>
      <c r="K4299" s="1">
        <v>0</v>
      </c>
      <c r="L4299" s="1"/>
      <c r="M4299" s="1"/>
      <c r="N4299" s="1">
        <v>0</v>
      </c>
      <c r="O4299" s="1"/>
      <c r="P4299" s="1"/>
      <c r="Q4299" s="1">
        <v>22.690435409545898</v>
      </c>
      <c r="R4299" s="1">
        <v>0</v>
      </c>
      <c r="S4299" s="1">
        <v>0</v>
      </c>
      <c r="T4299" s="1">
        <v>0</v>
      </c>
      <c r="U4299" s="1">
        <v>0</v>
      </c>
      <c r="V4299" s="1">
        <v>0</v>
      </c>
      <c r="W4299" s="1"/>
      <c r="X4299" s="1"/>
      <c r="Y4299" s="1">
        <v>0</v>
      </c>
      <c r="Z4299" s="1">
        <v>0</v>
      </c>
      <c r="AA4299" s="1"/>
      <c r="AB4299" s="1">
        <v>0</v>
      </c>
      <c r="AC4299" s="1"/>
      <c r="AD4299" s="1">
        <v>44.669998168945313</v>
      </c>
      <c r="AE4299" s="1"/>
      <c r="AF4299" s="1"/>
      <c r="AG4299" s="1">
        <v>636077</v>
      </c>
      <c r="AH4299" s="1">
        <v>0</v>
      </c>
      <c r="AI4299" s="1"/>
      <c r="AJ4299" s="1">
        <v>0</v>
      </c>
      <c r="AK4299" s="1"/>
      <c r="AL4299" s="1">
        <v>636144.375</v>
      </c>
      <c r="AM4299" s="1">
        <v>636099.6875</v>
      </c>
      <c r="AN4299" s="1">
        <v>44.669998168945313</v>
      </c>
      <c r="AO4299" t="s">
        <v>17109</v>
      </c>
    </row>
    <row r="4300" spans="1:41" x14ac:dyDescent="0.25">
      <c r="A4300" s="1">
        <v>2020</v>
      </c>
      <c r="B4300" t="s">
        <v>3175</v>
      </c>
      <c r="C4300" t="s">
        <v>7099</v>
      </c>
      <c r="D4300" t="s">
        <v>7227</v>
      </c>
      <c r="E4300" t="s">
        <v>7878</v>
      </c>
      <c r="F4300" t="s">
        <v>9667</v>
      </c>
      <c r="G4300" t="s">
        <v>11861</v>
      </c>
      <c r="H4300" t="s">
        <v>12720</v>
      </c>
      <c r="I4300" s="1">
        <v>6300.90673828125</v>
      </c>
      <c r="J4300" s="1">
        <v>18447.1484375</v>
      </c>
      <c r="K4300" s="1">
        <v>0</v>
      </c>
      <c r="L4300" s="1">
        <v>100.44924163818359</v>
      </c>
      <c r="M4300" s="1">
        <v>0</v>
      </c>
      <c r="N4300" s="1">
        <v>2691.50830078125</v>
      </c>
      <c r="O4300" s="1">
        <v>2535.557373046875</v>
      </c>
      <c r="P4300" s="1">
        <v>0</v>
      </c>
      <c r="Q4300" s="1">
        <v>2100.71826171875</v>
      </c>
      <c r="R4300" s="1">
        <v>3431.34521484375</v>
      </c>
      <c r="S4300" s="1">
        <v>0</v>
      </c>
      <c r="T4300" s="1">
        <v>44.644107818603516</v>
      </c>
      <c r="U4300" s="1">
        <v>0</v>
      </c>
      <c r="V4300" s="1">
        <v>0</v>
      </c>
      <c r="W4300" s="1">
        <v>22.322053909301758</v>
      </c>
      <c r="X4300" s="1">
        <v>11388.1259765625</v>
      </c>
      <c r="Y4300" s="1">
        <v>15520.9296875</v>
      </c>
      <c r="Z4300" s="1">
        <v>5755.8427734375</v>
      </c>
      <c r="AA4300" s="1">
        <v>0</v>
      </c>
      <c r="AB4300" s="1">
        <v>329.75759887695313</v>
      </c>
      <c r="AC4300" s="1">
        <v>0</v>
      </c>
      <c r="AD4300" s="1">
        <v>11657.185546875</v>
      </c>
      <c r="AE4300" s="1">
        <v>0</v>
      </c>
      <c r="AF4300" s="1">
        <v>9451.609375</v>
      </c>
      <c r="AG4300" s="1">
        <v>9892.728515625</v>
      </c>
      <c r="AH4300" s="1">
        <v>7758.439453125</v>
      </c>
      <c r="AI4300" s="1">
        <v>4144.79931640625</v>
      </c>
      <c r="AJ4300" s="1">
        <v>1683.7618408203125</v>
      </c>
      <c r="AK4300" s="1">
        <v>4644.001953125</v>
      </c>
      <c r="AL4300" s="1">
        <v>117901.7734375</v>
      </c>
      <c r="AM4300" s="1">
        <v>75376.953125</v>
      </c>
      <c r="AN4300" s="1">
        <v>42524.8359375</v>
      </c>
      <c r="AO4300" t="s">
        <v>17110</v>
      </c>
    </row>
    <row r="4301" spans="1:41" x14ac:dyDescent="0.25">
      <c r="A4301" s="1">
        <v>2020</v>
      </c>
      <c r="B4301" t="s">
        <v>3175</v>
      </c>
      <c r="C4301" t="s">
        <v>7099</v>
      </c>
      <c r="D4301" t="s">
        <v>7227</v>
      </c>
      <c r="E4301" t="s">
        <v>7878</v>
      </c>
      <c r="F4301" t="s">
        <v>9667</v>
      </c>
      <c r="G4301" t="s">
        <v>11862</v>
      </c>
      <c r="H4301" t="s">
        <v>12720</v>
      </c>
      <c r="I4301" s="1">
        <v>6210</v>
      </c>
      <c r="J4301" s="1">
        <v>18181</v>
      </c>
      <c r="K4301" s="1">
        <v>0</v>
      </c>
      <c r="L4301" s="1">
        <v>99</v>
      </c>
      <c r="M4301" s="1">
        <v>0</v>
      </c>
      <c r="N4301" s="1">
        <v>2652.67626953125</v>
      </c>
      <c r="O4301" s="1">
        <v>2498.975341796875</v>
      </c>
      <c r="P4301" s="1">
        <v>0</v>
      </c>
      <c r="Q4301" s="1">
        <v>2070.409912109375</v>
      </c>
      <c r="R4301" s="1">
        <v>3381.839111328125</v>
      </c>
      <c r="S4301" s="1">
        <v>0</v>
      </c>
      <c r="T4301" s="1">
        <v>44</v>
      </c>
      <c r="U4301" s="1">
        <v>0</v>
      </c>
      <c r="V4301" s="1">
        <v>0</v>
      </c>
      <c r="W4301" s="1">
        <v>22</v>
      </c>
      <c r="X4301" s="1">
        <v>11223.822265625</v>
      </c>
      <c r="Y4301" s="1">
        <v>15297</v>
      </c>
      <c r="Z4301" s="1">
        <v>5672.7998046875</v>
      </c>
      <c r="AA4301" s="1">
        <v>0</v>
      </c>
      <c r="AB4301" s="1">
        <v>325</v>
      </c>
      <c r="AC4301" s="1">
        <v>0</v>
      </c>
      <c r="AD4301" s="1">
        <v>11489</v>
      </c>
      <c r="AE4301" s="1">
        <v>0</v>
      </c>
      <c r="AF4301" s="1">
        <v>9315.2451171875</v>
      </c>
      <c r="AG4301" s="1">
        <v>9750</v>
      </c>
      <c r="AH4301" s="1">
        <v>7646.50390625</v>
      </c>
      <c r="AI4301" s="1">
        <v>4085</v>
      </c>
      <c r="AJ4301" s="1">
        <v>1659.46923828125</v>
      </c>
      <c r="AK4301" s="1">
        <v>4577</v>
      </c>
      <c r="AL4301" s="1">
        <v>116200.734375</v>
      </c>
      <c r="AM4301" s="1">
        <v>74289.4375</v>
      </c>
      <c r="AN4301" s="1">
        <v>41911.30078125</v>
      </c>
      <c r="AO4301" t="s">
        <v>17111</v>
      </c>
    </row>
    <row r="4302" spans="1:41" x14ac:dyDescent="0.25">
      <c r="A4302" s="1">
        <v>2020</v>
      </c>
      <c r="B4302" t="s">
        <v>3175</v>
      </c>
      <c r="C4302" t="s">
        <v>7099</v>
      </c>
      <c r="D4302" t="s">
        <v>7227</v>
      </c>
      <c r="E4302" t="s">
        <v>7878</v>
      </c>
      <c r="F4302" t="s">
        <v>9668</v>
      </c>
      <c r="G4302" t="s">
        <v>11863</v>
      </c>
      <c r="H4302" t="s">
        <v>12720</v>
      </c>
      <c r="I4302" s="1">
        <v>6418.7744140625</v>
      </c>
      <c r="J4302" s="1">
        <v>19171.263671875</v>
      </c>
      <c r="K4302" s="1">
        <v>452.24404907226563</v>
      </c>
      <c r="L4302" s="1">
        <v>1800.6962890625</v>
      </c>
      <c r="M4302" s="1">
        <v>0</v>
      </c>
      <c r="N4302" s="1">
        <v>3091.374267578125</v>
      </c>
      <c r="O4302" s="1">
        <v>4936.361328125</v>
      </c>
      <c r="P4302" s="1">
        <v>376.730712890625</v>
      </c>
      <c r="Q4302" s="1">
        <v>3959.259765625</v>
      </c>
      <c r="R4302" s="1">
        <v>3499.055419921875</v>
      </c>
      <c r="S4302" s="1">
        <v>0</v>
      </c>
      <c r="T4302" s="1">
        <v>219.52308654785156</v>
      </c>
      <c r="U4302" s="1">
        <v>198.27891540527344</v>
      </c>
      <c r="V4302" s="1">
        <v>0</v>
      </c>
      <c r="W4302" s="1">
        <v>23.267423629760742</v>
      </c>
      <c r="X4302" s="1">
        <v>11608.5224609375</v>
      </c>
      <c r="Y4302" s="1">
        <v>15840.0576171875</v>
      </c>
      <c r="Z4302" s="1">
        <v>8114.91796875</v>
      </c>
      <c r="AA4302" s="1">
        <v>0</v>
      </c>
      <c r="AB4302" s="1">
        <v>328.77880859375</v>
      </c>
      <c r="AC4302" s="1">
        <v>1886.7623291015625</v>
      </c>
      <c r="AD4302" s="1">
        <v>16094.9169921875</v>
      </c>
      <c r="AE4302" s="1">
        <v>1102.340087890625</v>
      </c>
      <c r="AF4302" s="1">
        <v>16182.875</v>
      </c>
      <c r="AG4302" s="1">
        <v>15378.755859375</v>
      </c>
      <c r="AH4302" s="1">
        <v>7902.0654296875</v>
      </c>
      <c r="AI4302" s="1">
        <v>4658.54296875</v>
      </c>
      <c r="AJ4302" s="1">
        <v>12500.9814453125</v>
      </c>
      <c r="AK4302" s="1">
        <v>5154.240234375</v>
      </c>
      <c r="AL4302" s="1">
        <v>160900.59375</v>
      </c>
      <c r="AM4302" s="1">
        <v>109522.1328125</v>
      </c>
      <c r="AN4302" s="1">
        <v>51378.4609375</v>
      </c>
      <c r="AO4302" t="s">
        <v>17112</v>
      </c>
    </row>
    <row r="4303" spans="1:41" x14ac:dyDescent="0.25">
      <c r="A4303" s="1">
        <v>2020</v>
      </c>
      <c r="B4303" t="s">
        <v>3175</v>
      </c>
      <c r="C4303" t="s">
        <v>7099</v>
      </c>
      <c r="D4303" t="s">
        <v>7227</v>
      </c>
      <c r="E4303" t="s">
        <v>7878</v>
      </c>
      <c r="F4303" t="s">
        <v>9668</v>
      </c>
      <c r="G4303" t="s">
        <v>11864</v>
      </c>
      <c r="H4303" t="s">
        <v>12720</v>
      </c>
      <c r="I4303" s="1">
        <v>6345</v>
      </c>
      <c r="J4303" s="1">
        <v>18950.91796875</v>
      </c>
      <c r="K4303" s="1">
        <v>447.04617309570313</v>
      </c>
      <c r="L4303" s="1">
        <v>1780</v>
      </c>
      <c r="M4303" s="1">
        <v>0</v>
      </c>
      <c r="N4303" s="1">
        <v>3055.843505859375</v>
      </c>
      <c r="O4303" s="1">
        <v>4879.625</v>
      </c>
      <c r="P4303" s="1">
        <v>372.4007568359375</v>
      </c>
      <c r="Q4303" s="1">
        <v>3913.75390625</v>
      </c>
      <c r="R4303" s="1">
        <v>3458.839111328125</v>
      </c>
      <c r="S4303" s="1">
        <v>0</v>
      </c>
      <c r="T4303" s="1">
        <v>217</v>
      </c>
      <c r="U4303" s="1">
        <v>196</v>
      </c>
      <c r="V4303" s="1">
        <v>0</v>
      </c>
      <c r="W4303" s="1">
        <v>23</v>
      </c>
      <c r="X4303" s="1">
        <v>11475.099609375</v>
      </c>
      <c r="Y4303" s="1">
        <v>15658</v>
      </c>
      <c r="Z4303" s="1">
        <v>8021.64892578125</v>
      </c>
      <c r="AA4303" s="1">
        <v>0</v>
      </c>
      <c r="AB4303" s="1">
        <v>325</v>
      </c>
      <c r="AC4303" s="1">
        <v>1865.0767822265625</v>
      </c>
      <c r="AD4303" s="1">
        <v>15909.9296875</v>
      </c>
      <c r="AE4303" s="1">
        <v>1089.6702880859375</v>
      </c>
      <c r="AF4303" s="1">
        <v>15996.876953125</v>
      </c>
      <c r="AG4303" s="1">
        <v>15202</v>
      </c>
      <c r="AH4303" s="1">
        <v>7811.2431640625</v>
      </c>
      <c r="AI4303" s="1">
        <v>4605</v>
      </c>
      <c r="AJ4303" s="1">
        <v>12357.3017578125</v>
      </c>
      <c r="AK4303" s="1">
        <v>5095</v>
      </c>
      <c r="AL4303" s="1">
        <v>159051.28125</v>
      </c>
      <c r="AM4303" s="1">
        <v>108263.3359375</v>
      </c>
      <c r="AN4303" s="1">
        <v>50787.9453125</v>
      </c>
      <c r="AO4303" t="s">
        <v>17113</v>
      </c>
    </row>
    <row r="4304" spans="1:41" x14ac:dyDescent="0.25">
      <c r="A4304" s="1">
        <v>2020</v>
      </c>
      <c r="B4304" t="s">
        <v>3175</v>
      </c>
      <c r="C4304" t="s">
        <v>7099</v>
      </c>
      <c r="D4304" t="s">
        <v>7227</v>
      </c>
      <c r="E4304" t="s">
        <v>7878</v>
      </c>
      <c r="F4304" t="s">
        <v>9669</v>
      </c>
      <c r="G4304" t="s">
        <v>11865</v>
      </c>
      <c r="H4304" t="s">
        <v>12720</v>
      </c>
      <c r="I4304" s="1">
        <v>71.02471923828125</v>
      </c>
      <c r="J4304" s="1">
        <v>587.47589111328125</v>
      </c>
      <c r="K4304" s="1"/>
      <c r="L4304" s="1"/>
      <c r="M4304" s="1"/>
      <c r="N4304" s="1">
        <v>0</v>
      </c>
      <c r="O4304" s="1">
        <v>370.30462646484375</v>
      </c>
      <c r="P4304" s="1">
        <v>-132.32919311523438</v>
      </c>
      <c r="Q4304" s="1"/>
      <c r="R4304" s="1">
        <v>0</v>
      </c>
      <c r="S4304" s="1">
        <v>0</v>
      </c>
      <c r="T4304" s="1">
        <v>0</v>
      </c>
      <c r="U4304" s="1"/>
      <c r="V4304" s="1">
        <v>0</v>
      </c>
      <c r="W4304" s="1"/>
      <c r="X4304" s="1">
        <v>92.332130432128906</v>
      </c>
      <c r="Y4304" s="1">
        <v>4399.208984375</v>
      </c>
      <c r="Z4304" s="1">
        <v>0</v>
      </c>
      <c r="AA4304" s="1"/>
      <c r="AB4304" s="1">
        <v>0</v>
      </c>
      <c r="AC4304" s="1">
        <v>311.49411010742188</v>
      </c>
      <c r="AD4304" s="1">
        <v>0</v>
      </c>
      <c r="AE4304" s="1">
        <v>0</v>
      </c>
      <c r="AF4304" s="1"/>
      <c r="AG4304" s="1">
        <v>0</v>
      </c>
      <c r="AH4304" s="1">
        <v>0</v>
      </c>
      <c r="AI4304" s="1"/>
      <c r="AJ4304" s="1">
        <v>0</v>
      </c>
      <c r="AK4304" s="1">
        <v>381.50418090820313</v>
      </c>
      <c r="AL4304" s="1">
        <v>6081.015625</v>
      </c>
      <c r="AM4304" s="1">
        <v>5236.87451171875</v>
      </c>
      <c r="AN4304" s="1">
        <v>844.14093017578125</v>
      </c>
      <c r="AO4304" t="s">
        <v>17114</v>
      </c>
    </row>
    <row r="4305" spans="1:41" x14ac:dyDescent="0.25">
      <c r="A4305" s="1">
        <v>2020</v>
      </c>
      <c r="B4305" t="s">
        <v>3175</v>
      </c>
      <c r="C4305" t="s">
        <v>7099</v>
      </c>
      <c r="D4305" t="s">
        <v>7227</v>
      </c>
      <c r="E4305" t="s">
        <v>7878</v>
      </c>
      <c r="F4305" t="s">
        <v>9669</v>
      </c>
      <c r="G4305" t="s">
        <v>11866</v>
      </c>
      <c r="H4305" t="s">
        <v>12720</v>
      </c>
      <c r="I4305" s="1">
        <v>70</v>
      </c>
      <c r="J4305" s="1">
        <v>579</v>
      </c>
      <c r="K4305" s="1"/>
      <c r="L4305" s="1"/>
      <c r="M4305" s="1"/>
      <c r="N4305" s="1">
        <v>0</v>
      </c>
      <c r="O4305" s="1">
        <v>364.96200561523438</v>
      </c>
      <c r="P4305" s="1">
        <v>-130.41999816894531</v>
      </c>
      <c r="Q4305" s="1"/>
      <c r="R4305" s="1">
        <v>0</v>
      </c>
      <c r="S4305" s="1">
        <v>0</v>
      </c>
      <c r="T4305" s="1">
        <v>0</v>
      </c>
      <c r="U4305" s="1"/>
      <c r="V4305" s="1">
        <v>0</v>
      </c>
      <c r="W4305" s="1"/>
      <c r="X4305" s="1">
        <v>91</v>
      </c>
      <c r="Y4305" s="1">
        <v>4335.73876953125</v>
      </c>
      <c r="Z4305" s="1">
        <v>0</v>
      </c>
      <c r="AA4305" s="1"/>
      <c r="AB4305" s="1">
        <v>0</v>
      </c>
      <c r="AC4305" s="1">
        <v>307</v>
      </c>
      <c r="AD4305" s="1">
        <v>0</v>
      </c>
      <c r="AE4305" s="1">
        <v>0</v>
      </c>
      <c r="AF4305" s="1"/>
      <c r="AG4305" s="1">
        <v>0</v>
      </c>
      <c r="AH4305" s="1">
        <v>0</v>
      </c>
      <c r="AI4305" s="1"/>
      <c r="AJ4305" s="1">
        <v>0</v>
      </c>
      <c r="AK4305" s="1">
        <v>376</v>
      </c>
      <c r="AL4305" s="1">
        <v>5993.28076171875</v>
      </c>
      <c r="AM4305" s="1">
        <v>5161.31884765625</v>
      </c>
      <c r="AN4305" s="1">
        <v>831.9620361328125</v>
      </c>
      <c r="AO4305" t="s">
        <v>17115</v>
      </c>
    </row>
    <row r="4306" spans="1:41" x14ac:dyDescent="0.25">
      <c r="A4306" s="1">
        <v>2020</v>
      </c>
      <c r="B4306" t="s">
        <v>3175</v>
      </c>
      <c r="C4306" t="s">
        <v>7099</v>
      </c>
      <c r="D4306" t="s">
        <v>7227</v>
      </c>
      <c r="E4306" t="s">
        <v>7878</v>
      </c>
      <c r="F4306" t="s">
        <v>9670</v>
      </c>
      <c r="G4306" t="s">
        <v>11867</v>
      </c>
      <c r="H4306" t="s">
        <v>12720</v>
      </c>
      <c r="I4306" s="1">
        <v>332.801513671875</v>
      </c>
      <c r="J4306" s="1">
        <v>2046.5264892578125</v>
      </c>
      <c r="K4306" s="1">
        <v>0</v>
      </c>
      <c r="L4306" s="1">
        <v>0</v>
      </c>
      <c r="M4306" s="1">
        <v>0</v>
      </c>
      <c r="N4306" s="1">
        <v>341.971923828125</v>
      </c>
      <c r="O4306" s="1">
        <v>0</v>
      </c>
      <c r="P4306" s="1">
        <v>0</v>
      </c>
      <c r="Q4306" s="1">
        <v>188.50570678710938</v>
      </c>
      <c r="R4306" s="1">
        <v>38.564090728759766</v>
      </c>
      <c r="S4306" s="1">
        <v>0</v>
      </c>
      <c r="T4306" s="1">
        <v>2.0292775630950928</v>
      </c>
      <c r="U4306" s="1">
        <v>0</v>
      </c>
      <c r="V4306" s="1">
        <v>0</v>
      </c>
      <c r="W4306" s="1">
        <v>0</v>
      </c>
      <c r="X4306" s="1">
        <v>418.63998413085938</v>
      </c>
      <c r="Y4306" s="1">
        <v>0</v>
      </c>
      <c r="Z4306" s="1">
        <v>2530.645263671875</v>
      </c>
      <c r="AA4306" s="1">
        <v>0</v>
      </c>
      <c r="AB4306" s="1">
        <v>0</v>
      </c>
      <c r="AC4306" s="1">
        <v>0</v>
      </c>
      <c r="AD4306" s="1">
        <v>3594.520263671875</v>
      </c>
      <c r="AE4306" s="1">
        <v>0</v>
      </c>
      <c r="AF4306" s="1">
        <v>170.71095275878906</v>
      </c>
      <c r="AG4306" s="1">
        <v>371.3577880859375</v>
      </c>
      <c r="AH4306" s="1">
        <v>110.84638977050781</v>
      </c>
      <c r="AI4306" s="1">
        <v>392.91204833984375</v>
      </c>
      <c r="AJ4306" s="1">
        <v>59.635456085205078</v>
      </c>
      <c r="AK4306" s="1">
        <v>166.4007568359375</v>
      </c>
      <c r="AL4306" s="1">
        <v>10766.068359375</v>
      </c>
      <c r="AM4306" s="1">
        <v>6080.71923828125</v>
      </c>
      <c r="AN4306" s="1">
        <v>4685.3486328125</v>
      </c>
      <c r="AO4306" t="s">
        <v>17116</v>
      </c>
    </row>
    <row r="4307" spans="1:41" x14ac:dyDescent="0.25">
      <c r="A4307" s="1">
        <v>2020</v>
      </c>
      <c r="B4307" t="s">
        <v>3175</v>
      </c>
      <c r="C4307" t="s">
        <v>7099</v>
      </c>
      <c r="D4307" t="s">
        <v>7227</v>
      </c>
      <c r="E4307" t="s">
        <v>7878</v>
      </c>
      <c r="F4307" t="s">
        <v>9670</v>
      </c>
      <c r="G4307" t="s">
        <v>11868</v>
      </c>
      <c r="H4307" t="s">
        <v>12720</v>
      </c>
      <c r="I4307" s="1">
        <v>328</v>
      </c>
      <c r="J4307" s="1">
        <v>2017</v>
      </c>
      <c r="K4307" s="1">
        <v>0</v>
      </c>
      <c r="L4307" s="1">
        <v>0</v>
      </c>
      <c r="M4307" s="1">
        <v>0</v>
      </c>
      <c r="N4307" s="1">
        <v>337.0380859375</v>
      </c>
      <c r="O4307" s="1">
        <v>0</v>
      </c>
      <c r="P4307" s="1">
        <v>0</v>
      </c>
      <c r="Q4307" s="1">
        <v>185.78602600097656</v>
      </c>
      <c r="R4307" s="1">
        <v>38.007701873779297</v>
      </c>
      <c r="S4307" s="1">
        <v>0</v>
      </c>
      <c r="T4307" s="1">
        <v>2</v>
      </c>
      <c r="U4307" s="1">
        <v>0</v>
      </c>
      <c r="V4307" s="1">
        <v>0</v>
      </c>
      <c r="W4307" s="1">
        <v>0</v>
      </c>
      <c r="X4307" s="1">
        <v>412.60000610351563</v>
      </c>
      <c r="Y4307" s="1">
        <v>0</v>
      </c>
      <c r="Z4307" s="1">
        <v>2494.134033203125</v>
      </c>
      <c r="AA4307" s="1">
        <v>0</v>
      </c>
      <c r="AB4307" s="1">
        <v>0</v>
      </c>
      <c r="AC4307" s="1">
        <v>0</v>
      </c>
      <c r="AD4307" s="1">
        <v>3542.659912109375</v>
      </c>
      <c r="AE4307" s="1">
        <v>0</v>
      </c>
      <c r="AF4307" s="1">
        <v>168.24800109863281</v>
      </c>
      <c r="AG4307" s="1">
        <v>366</v>
      </c>
      <c r="AH4307" s="1">
        <v>109.24713897705078</v>
      </c>
      <c r="AI4307" s="1">
        <v>387.24325561523438</v>
      </c>
      <c r="AJ4307" s="1">
        <v>58.775058746337891</v>
      </c>
      <c r="AK4307" s="1">
        <v>164</v>
      </c>
      <c r="AL4307" s="1">
        <v>10610.740234375</v>
      </c>
      <c r="AM4307" s="1">
        <v>5992.98876953125</v>
      </c>
      <c r="AN4307" s="1">
        <v>4617.75048828125</v>
      </c>
      <c r="AO4307" t="s">
        <v>17117</v>
      </c>
    </row>
    <row r="4308" spans="1:41" x14ac:dyDescent="0.25">
      <c r="A4308" s="1">
        <v>2020</v>
      </c>
      <c r="B4308" t="s">
        <v>3175</v>
      </c>
      <c r="C4308" t="s">
        <v>7099</v>
      </c>
      <c r="D4308" t="s">
        <v>7227</v>
      </c>
      <c r="E4308" t="s">
        <v>7878</v>
      </c>
      <c r="F4308" t="s">
        <v>9671</v>
      </c>
      <c r="G4308" t="s">
        <v>11869</v>
      </c>
      <c r="H4308" t="s">
        <v>12720</v>
      </c>
      <c r="I4308" s="1">
        <v>0</v>
      </c>
      <c r="J4308" s="1">
        <v>882.73577880859375</v>
      </c>
      <c r="K4308" s="1">
        <v>0</v>
      </c>
      <c r="L4308" s="1">
        <v>29.424526214599609</v>
      </c>
      <c r="M4308" s="1">
        <v>0</v>
      </c>
      <c r="N4308" s="1">
        <v>380.31906127929688</v>
      </c>
      <c r="O4308" s="1">
        <v>0</v>
      </c>
      <c r="P4308" s="1">
        <v>0</v>
      </c>
      <c r="Q4308" s="1">
        <v>71.822227478027344</v>
      </c>
      <c r="R4308" s="1">
        <v>975.51318359375</v>
      </c>
      <c r="S4308" s="1">
        <v>0</v>
      </c>
      <c r="T4308" s="1">
        <v>0</v>
      </c>
      <c r="U4308" s="1">
        <v>0</v>
      </c>
      <c r="V4308" s="1">
        <v>0</v>
      </c>
      <c r="W4308" s="1">
        <v>0.20292776823043823</v>
      </c>
      <c r="X4308" s="1">
        <v>613.34918212890625</v>
      </c>
      <c r="Y4308" s="1">
        <v>61.892967224121094</v>
      </c>
      <c r="Z4308" s="1">
        <v>463.188720703125</v>
      </c>
      <c r="AA4308" s="1">
        <v>0</v>
      </c>
      <c r="AB4308" s="1">
        <v>0</v>
      </c>
      <c r="AC4308" s="1">
        <v>0</v>
      </c>
      <c r="AD4308" s="1">
        <v>1258.3448486328125</v>
      </c>
      <c r="AE4308" s="1">
        <v>0</v>
      </c>
      <c r="AF4308" s="1">
        <v>1454.3934326171875</v>
      </c>
      <c r="AG4308" s="1">
        <v>0</v>
      </c>
      <c r="AH4308" s="1">
        <v>47.581192016601563</v>
      </c>
      <c r="AI4308" s="1">
        <v>843.454833984375</v>
      </c>
      <c r="AJ4308" s="1">
        <v>116.7052001953125</v>
      </c>
      <c r="AK4308" s="1">
        <v>470.79241943359375</v>
      </c>
      <c r="AL4308" s="1">
        <v>7669.72021484375</v>
      </c>
      <c r="AM4308" s="1">
        <v>4435.9951171875</v>
      </c>
      <c r="AN4308" s="1">
        <v>3233.7255859375</v>
      </c>
      <c r="AO4308" t="s">
        <v>17118</v>
      </c>
    </row>
    <row r="4309" spans="1:41" x14ac:dyDescent="0.25">
      <c r="A4309" s="1">
        <v>2020</v>
      </c>
      <c r="B4309" t="s">
        <v>3175</v>
      </c>
      <c r="C4309" t="s">
        <v>7099</v>
      </c>
      <c r="D4309" t="s">
        <v>7227</v>
      </c>
      <c r="E4309" t="s">
        <v>7878</v>
      </c>
      <c r="F4309" t="s">
        <v>9671</v>
      </c>
      <c r="G4309" t="s">
        <v>11870</v>
      </c>
      <c r="H4309" t="s">
        <v>12720</v>
      </c>
      <c r="I4309" s="1">
        <v>0</v>
      </c>
      <c r="J4309" s="1">
        <v>870</v>
      </c>
      <c r="K4309" s="1">
        <v>0</v>
      </c>
      <c r="L4309" s="1">
        <v>29</v>
      </c>
      <c r="M4309" s="1">
        <v>0</v>
      </c>
      <c r="N4309" s="1">
        <v>374.83197021484375</v>
      </c>
      <c r="O4309" s="1">
        <v>0</v>
      </c>
      <c r="P4309" s="1">
        <v>0</v>
      </c>
      <c r="Q4309" s="1">
        <v>70.786003112792969</v>
      </c>
      <c r="R4309" s="1">
        <v>961.4388427734375</v>
      </c>
      <c r="S4309" s="1">
        <v>0</v>
      </c>
      <c r="T4309" s="1">
        <v>0</v>
      </c>
      <c r="U4309" s="1">
        <v>0</v>
      </c>
      <c r="V4309" s="1">
        <v>0</v>
      </c>
      <c r="W4309" s="1">
        <v>0.20000000298023224</v>
      </c>
      <c r="X4309" s="1">
        <v>604.5</v>
      </c>
      <c r="Y4309" s="1">
        <v>61</v>
      </c>
      <c r="Z4309" s="1">
        <v>456.50601196289063</v>
      </c>
      <c r="AA4309" s="1">
        <v>0</v>
      </c>
      <c r="AB4309" s="1">
        <v>0</v>
      </c>
      <c r="AC4309" s="1">
        <v>0</v>
      </c>
      <c r="AD4309" s="1">
        <v>1240.18994140625</v>
      </c>
      <c r="AE4309" s="1">
        <v>0</v>
      </c>
      <c r="AF4309" s="1">
        <v>1433.4100341796875</v>
      </c>
      <c r="AG4309" s="1">
        <v>0</v>
      </c>
      <c r="AH4309" s="1">
        <v>46.894710540771484</v>
      </c>
      <c r="AI4309" s="1">
        <v>831.28582763671875</v>
      </c>
      <c r="AJ4309" s="1">
        <v>115.02142333984375</v>
      </c>
      <c r="AK4309" s="1">
        <v>464</v>
      </c>
      <c r="AL4309" s="1">
        <v>7559.06494140625</v>
      </c>
      <c r="AM4309" s="1">
        <v>4371.99462890625</v>
      </c>
      <c r="AN4309" s="1">
        <v>3187.0703125</v>
      </c>
      <c r="AO4309" t="s">
        <v>17119</v>
      </c>
    </row>
    <row r="4310" spans="1:41" x14ac:dyDescent="0.25">
      <c r="A4310" s="1">
        <v>2020</v>
      </c>
      <c r="B4310" t="s">
        <v>3175</v>
      </c>
      <c r="C4310" t="s">
        <v>7099</v>
      </c>
      <c r="D4310" t="s">
        <v>7227</v>
      </c>
      <c r="E4310" t="s">
        <v>7878</v>
      </c>
      <c r="F4310" t="s">
        <v>9672</v>
      </c>
      <c r="G4310" t="s">
        <v>11871</v>
      </c>
      <c r="H4310" t="s">
        <v>12720</v>
      </c>
      <c r="I4310" s="1">
        <v>2719.23193359375</v>
      </c>
      <c r="J4310" s="1">
        <v>8338.3017578125</v>
      </c>
      <c r="K4310" s="1">
        <v>0</v>
      </c>
      <c r="L4310" s="1">
        <v>79.141830444335938</v>
      </c>
      <c r="M4310" s="1">
        <v>0</v>
      </c>
      <c r="N4310" s="1">
        <v>546.08526611328125</v>
      </c>
      <c r="O4310" s="1">
        <v>72.308990478515625</v>
      </c>
      <c r="P4310" s="1">
        <v>0</v>
      </c>
      <c r="Q4310" s="1">
        <v>1377.884521484375</v>
      </c>
      <c r="R4310" s="1">
        <v>521.2752685546875</v>
      </c>
      <c r="S4310" s="1">
        <v>0</v>
      </c>
      <c r="T4310" s="1">
        <v>44.644107818603516</v>
      </c>
      <c r="U4310" s="1">
        <v>0</v>
      </c>
      <c r="V4310" s="1">
        <v>0</v>
      </c>
      <c r="W4310" s="1">
        <v>3.0439164638519287</v>
      </c>
      <c r="X4310" s="1">
        <v>3120.469970703125</v>
      </c>
      <c r="Y4310" s="1">
        <v>4779.96337890625</v>
      </c>
      <c r="Z4310" s="1">
        <v>1864.9000244140625</v>
      </c>
      <c r="AA4310" s="1">
        <v>0</v>
      </c>
      <c r="AB4310" s="1">
        <v>0</v>
      </c>
      <c r="AC4310" s="1">
        <v>0</v>
      </c>
      <c r="AD4310" s="1">
        <v>4848.958984375</v>
      </c>
      <c r="AE4310" s="1">
        <v>0</v>
      </c>
      <c r="AF4310" s="1">
        <v>2189.40185546875</v>
      </c>
      <c r="AG4310" s="1">
        <v>0</v>
      </c>
      <c r="AH4310" s="1">
        <v>1480.76416015625</v>
      </c>
      <c r="AI4310" s="1">
        <v>1330.1915283203125</v>
      </c>
      <c r="AJ4310" s="1">
        <v>1683.7618408203125</v>
      </c>
      <c r="AK4310" s="1">
        <v>3118.999755859375</v>
      </c>
      <c r="AL4310" s="1">
        <v>38119.328125</v>
      </c>
      <c r="AM4310" s="1">
        <v>24099.947265625</v>
      </c>
      <c r="AN4310" s="1">
        <v>14019.380859375</v>
      </c>
      <c r="AO4310" t="s">
        <v>17120</v>
      </c>
    </row>
    <row r="4311" spans="1:41" x14ac:dyDescent="0.25">
      <c r="A4311" s="1">
        <v>2020</v>
      </c>
      <c r="B4311" t="s">
        <v>3175</v>
      </c>
      <c r="C4311" t="s">
        <v>7099</v>
      </c>
      <c r="D4311" t="s">
        <v>7227</v>
      </c>
      <c r="E4311" t="s">
        <v>7878</v>
      </c>
      <c r="F4311" t="s">
        <v>9672</v>
      </c>
      <c r="G4311" t="s">
        <v>11872</v>
      </c>
      <c r="H4311" t="s">
        <v>12720</v>
      </c>
      <c r="I4311" s="1">
        <v>2680</v>
      </c>
      <c r="J4311" s="1">
        <v>8218</v>
      </c>
      <c r="K4311" s="1">
        <v>0</v>
      </c>
      <c r="L4311" s="1">
        <v>78</v>
      </c>
      <c r="M4311" s="1">
        <v>0</v>
      </c>
      <c r="N4311" s="1">
        <v>538.20654296875</v>
      </c>
      <c r="O4311" s="1">
        <v>71.2657470703125</v>
      </c>
      <c r="P4311" s="1">
        <v>0</v>
      </c>
      <c r="Q4311" s="1">
        <v>1358.0050048828125</v>
      </c>
      <c r="R4311" s="1">
        <v>513.7545166015625</v>
      </c>
      <c r="S4311" s="1">
        <v>0</v>
      </c>
      <c r="T4311" s="1">
        <v>44</v>
      </c>
      <c r="U4311" s="1">
        <v>0</v>
      </c>
      <c r="V4311" s="1">
        <v>0</v>
      </c>
      <c r="W4311" s="1">
        <v>3</v>
      </c>
      <c r="X4311" s="1">
        <v>3075.448974609375</v>
      </c>
      <c r="Y4311" s="1">
        <v>4711</v>
      </c>
      <c r="Z4311" s="1">
        <v>1837.9940185546875</v>
      </c>
      <c r="AA4311" s="1">
        <v>0</v>
      </c>
      <c r="AB4311" s="1">
        <v>0</v>
      </c>
      <c r="AC4311" s="1">
        <v>0</v>
      </c>
      <c r="AD4311" s="1">
        <v>4779</v>
      </c>
      <c r="AE4311" s="1">
        <v>0</v>
      </c>
      <c r="AF4311" s="1">
        <v>2157.81396484375</v>
      </c>
      <c r="AG4311" s="1">
        <v>0</v>
      </c>
      <c r="AH4311" s="1">
        <v>1459.4002685546875</v>
      </c>
      <c r="AI4311" s="1">
        <v>1311</v>
      </c>
      <c r="AJ4311" s="1">
        <v>1659.46923828125</v>
      </c>
      <c r="AK4311" s="1">
        <v>3074</v>
      </c>
      <c r="AL4311" s="1">
        <v>37569.359375</v>
      </c>
      <c r="AM4311" s="1">
        <v>23752.244140625</v>
      </c>
      <c r="AN4311" s="1">
        <v>13817.115234375</v>
      </c>
      <c r="AO4311" t="s">
        <v>17121</v>
      </c>
    </row>
    <row r="4312" spans="1:41" x14ac:dyDescent="0.25">
      <c r="A4312" s="1">
        <v>2020</v>
      </c>
      <c r="B4312" t="s">
        <v>3175</v>
      </c>
      <c r="C4312" t="s">
        <v>7099</v>
      </c>
      <c r="D4312" t="s">
        <v>7227</v>
      </c>
      <c r="E4312" t="s">
        <v>7878</v>
      </c>
      <c r="F4312" t="s">
        <v>9673</v>
      </c>
      <c r="G4312" t="s">
        <v>11873</v>
      </c>
      <c r="H4312" t="s">
        <v>12720</v>
      </c>
      <c r="I4312" s="1">
        <v>2450.352783203125</v>
      </c>
      <c r="J4312" s="1">
        <v>3968.25244140625</v>
      </c>
      <c r="K4312" s="1">
        <v>0</v>
      </c>
      <c r="L4312" s="1">
        <v>21.307415008544922</v>
      </c>
      <c r="M4312" s="1">
        <v>0</v>
      </c>
      <c r="N4312" s="1">
        <v>525.28948974609375</v>
      </c>
      <c r="O4312" s="1">
        <v>944.16729736328125</v>
      </c>
      <c r="P4312" s="1">
        <v>0</v>
      </c>
      <c r="Q4312" s="1">
        <v>605.5516357421875</v>
      </c>
      <c r="R4312" s="1">
        <v>1069.069091796875</v>
      </c>
      <c r="S4312" s="1">
        <v>0</v>
      </c>
      <c r="T4312" s="1">
        <v>0</v>
      </c>
      <c r="U4312" s="1">
        <v>0</v>
      </c>
      <c r="V4312" s="1">
        <v>0</v>
      </c>
      <c r="W4312" s="1">
        <v>7.1024718284606934</v>
      </c>
      <c r="X4312" s="1">
        <v>3161.533447265625</v>
      </c>
      <c r="Y4312" s="1">
        <v>9117.5439453125</v>
      </c>
      <c r="Z4312" s="1">
        <v>2240.17724609375</v>
      </c>
      <c r="AA4312" s="1">
        <v>0</v>
      </c>
      <c r="AB4312" s="1">
        <v>0</v>
      </c>
      <c r="AC4312" s="1">
        <v>0</v>
      </c>
      <c r="AD4312" s="1">
        <v>4542.5380859375</v>
      </c>
      <c r="AE4312" s="1">
        <v>0</v>
      </c>
      <c r="AF4312" s="1">
        <v>3470.858154296875</v>
      </c>
      <c r="AG4312" s="1">
        <v>0</v>
      </c>
      <c r="AH4312" s="1">
        <v>3208.68701171875</v>
      </c>
      <c r="AI4312" s="1">
        <v>1220.6104736328125</v>
      </c>
      <c r="AJ4312" s="1">
        <v>0</v>
      </c>
      <c r="AK4312" s="1">
        <v>613.85650634765625</v>
      </c>
      <c r="AL4312" s="1">
        <v>37166.89453125</v>
      </c>
      <c r="AM4312" s="1">
        <v>23468.40234375</v>
      </c>
      <c r="AN4312" s="1">
        <v>13698.49609375</v>
      </c>
      <c r="AO4312" t="s">
        <v>17122</v>
      </c>
    </row>
    <row r="4313" spans="1:41" x14ac:dyDescent="0.25">
      <c r="A4313" s="1">
        <v>2020</v>
      </c>
      <c r="B4313" t="s">
        <v>3175</v>
      </c>
      <c r="C4313" t="s">
        <v>7099</v>
      </c>
      <c r="D4313" t="s">
        <v>7227</v>
      </c>
      <c r="E4313" t="s">
        <v>7878</v>
      </c>
      <c r="F4313" t="s">
        <v>9673</v>
      </c>
      <c r="G4313" t="s">
        <v>11874</v>
      </c>
      <c r="H4313" t="s">
        <v>12720</v>
      </c>
      <c r="I4313" s="1">
        <v>2415</v>
      </c>
      <c r="J4313" s="1">
        <v>3911</v>
      </c>
      <c r="K4313" s="1">
        <v>0</v>
      </c>
      <c r="L4313" s="1">
        <v>21</v>
      </c>
      <c r="M4313" s="1">
        <v>0</v>
      </c>
      <c r="N4313" s="1">
        <v>517.7108154296875</v>
      </c>
      <c r="O4313" s="1">
        <v>930.54522705078125</v>
      </c>
      <c r="P4313" s="1">
        <v>0</v>
      </c>
      <c r="Q4313" s="1">
        <v>596.81500244140625</v>
      </c>
      <c r="R4313" s="1">
        <v>1053.64501953125</v>
      </c>
      <c r="S4313" s="1">
        <v>0</v>
      </c>
      <c r="T4313" s="1">
        <v>0</v>
      </c>
      <c r="U4313" s="1">
        <v>0</v>
      </c>
      <c r="V4313" s="1">
        <v>0</v>
      </c>
      <c r="W4313" s="1">
        <v>7</v>
      </c>
      <c r="X4313" s="1">
        <v>3115.920166015625</v>
      </c>
      <c r="Y4313" s="1">
        <v>8986</v>
      </c>
      <c r="Z4313" s="1">
        <v>2207.85693359375</v>
      </c>
      <c r="AA4313" s="1">
        <v>0</v>
      </c>
      <c r="AB4313" s="1">
        <v>0</v>
      </c>
      <c r="AC4313" s="1">
        <v>0</v>
      </c>
      <c r="AD4313" s="1">
        <v>4477</v>
      </c>
      <c r="AE4313" s="1">
        <v>0</v>
      </c>
      <c r="AF4313" s="1">
        <v>3420.781982421875</v>
      </c>
      <c r="AG4313" s="1">
        <v>0</v>
      </c>
      <c r="AH4313" s="1">
        <v>3162.393310546875</v>
      </c>
      <c r="AI4313" s="1">
        <v>1203</v>
      </c>
      <c r="AJ4313" s="1">
        <v>0</v>
      </c>
      <c r="AK4313" s="1">
        <v>605</v>
      </c>
      <c r="AL4313" s="1">
        <v>36630.66796875</v>
      </c>
      <c r="AM4313" s="1">
        <v>23129.810546875</v>
      </c>
      <c r="AN4313" s="1">
        <v>13500.8583984375</v>
      </c>
      <c r="AO4313" t="s">
        <v>17123</v>
      </c>
    </row>
    <row r="4314" spans="1:41" x14ac:dyDescent="0.25">
      <c r="A4314" s="1">
        <v>2020</v>
      </c>
      <c r="B4314" t="s">
        <v>3175</v>
      </c>
      <c r="C4314" t="s">
        <v>7099</v>
      </c>
      <c r="D4314" t="s">
        <v>7227</v>
      </c>
      <c r="E4314" t="s">
        <v>7878</v>
      </c>
      <c r="F4314" t="s">
        <v>9674</v>
      </c>
      <c r="G4314" t="s">
        <v>11875</v>
      </c>
      <c r="H4314" t="s">
        <v>12720</v>
      </c>
      <c r="I4314" s="1">
        <v>281.05496215820313</v>
      </c>
      <c r="J4314" s="1">
        <v>1978.545654296875</v>
      </c>
      <c r="K4314" s="1">
        <v>0</v>
      </c>
      <c r="L4314" s="1">
        <v>63.922245025634766</v>
      </c>
      <c r="M4314" s="1">
        <v>0</v>
      </c>
      <c r="N4314" s="1">
        <v>1142.014892578125</v>
      </c>
      <c r="O4314" s="1">
        <v>73.813499450683594</v>
      </c>
      <c r="P4314" s="1">
        <v>0</v>
      </c>
      <c r="Q4314" s="1">
        <v>0</v>
      </c>
      <c r="R4314" s="1">
        <v>1049.530029296875</v>
      </c>
      <c r="S4314" s="1">
        <v>0</v>
      </c>
      <c r="T4314" s="1">
        <v>0</v>
      </c>
      <c r="U4314" s="1">
        <v>0</v>
      </c>
      <c r="V4314" s="1">
        <v>0</v>
      </c>
      <c r="W4314" s="1">
        <v>9.131749153137207</v>
      </c>
      <c r="X4314" s="1">
        <v>770.11083984375</v>
      </c>
      <c r="Y4314" s="1">
        <v>3831.276123046875</v>
      </c>
      <c r="Z4314" s="1">
        <v>867.7789306640625</v>
      </c>
      <c r="AA4314" s="1">
        <v>0</v>
      </c>
      <c r="AB4314" s="1">
        <v>0</v>
      </c>
      <c r="AC4314" s="1">
        <v>0</v>
      </c>
      <c r="AD4314" s="1">
        <v>3721.979248046875</v>
      </c>
      <c r="AE4314" s="1">
        <v>0</v>
      </c>
      <c r="AF4314" s="1">
        <v>80.494338989257813</v>
      </c>
      <c r="AG4314" s="1">
        <v>587460.625</v>
      </c>
      <c r="AH4314" s="1">
        <v>20.465974807739258</v>
      </c>
      <c r="AI4314" s="1">
        <v>1413.78759765625</v>
      </c>
      <c r="AJ4314" s="1">
        <v>110.57930755615234</v>
      </c>
      <c r="AK4314" s="1">
        <v>204.95703125</v>
      </c>
      <c r="AL4314" s="1">
        <v>603080</v>
      </c>
      <c r="AM4314" s="1">
        <v>596865.8125</v>
      </c>
      <c r="AN4314" s="1">
        <v>6214.24560546875</v>
      </c>
      <c r="AO4314" t="s">
        <v>17124</v>
      </c>
    </row>
    <row r="4315" spans="1:41" x14ac:dyDescent="0.25">
      <c r="A4315" s="1">
        <v>2020</v>
      </c>
      <c r="B4315" t="s">
        <v>3175</v>
      </c>
      <c r="C4315" t="s">
        <v>7099</v>
      </c>
      <c r="D4315" t="s">
        <v>7227</v>
      </c>
      <c r="E4315" t="s">
        <v>7878</v>
      </c>
      <c r="F4315" t="s">
        <v>9674</v>
      </c>
      <c r="G4315" t="s">
        <v>11876</v>
      </c>
      <c r="H4315" t="s">
        <v>12720</v>
      </c>
      <c r="I4315" s="1">
        <v>277</v>
      </c>
      <c r="J4315" s="1">
        <v>1950</v>
      </c>
      <c r="K4315" s="1">
        <v>0</v>
      </c>
      <c r="L4315" s="1">
        <v>63</v>
      </c>
      <c r="M4315" s="1">
        <v>0</v>
      </c>
      <c r="N4315" s="1">
        <v>1125.538330078125</v>
      </c>
      <c r="O4315" s="1">
        <v>72.748550415039063</v>
      </c>
      <c r="P4315" s="1">
        <v>0</v>
      </c>
      <c r="Q4315" s="1">
        <v>0</v>
      </c>
      <c r="R4315" s="1">
        <v>1034.3878173828125</v>
      </c>
      <c r="S4315" s="1">
        <v>0</v>
      </c>
      <c r="T4315" s="1">
        <v>0</v>
      </c>
      <c r="U4315" s="1">
        <v>0</v>
      </c>
      <c r="V4315" s="1">
        <v>0</v>
      </c>
      <c r="W4315" s="1">
        <v>9</v>
      </c>
      <c r="X4315" s="1">
        <v>759</v>
      </c>
      <c r="Y4315" s="1">
        <v>3776</v>
      </c>
      <c r="Z4315" s="1">
        <v>855.25897216796875</v>
      </c>
      <c r="AA4315" s="1">
        <v>0</v>
      </c>
      <c r="AB4315" s="1">
        <v>0</v>
      </c>
      <c r="AC4315" s="1">
        <v>0</v>
      </c>
      <c r="AD4315" s="1">
        <v>3668.280029296875</v>
      </c>
      <c r="AE4315" s="1">
        <v>0</v>
      </c>
      <c r="AF4315" s="1">
        <v>79.333000183105469</v>
      </c>
      <c r="AG4315" s="1">
        <v>578985</v>
      </c>
      <c r="AH4315" s="1">
        <v>20.170700073242188</v>
      </c>
      <c r="AI4315" s="1">
        <v>1393.3900146484375</v>
      </c>
      <c r="AJ4315" s="1">
        <v>108.98390960693359</v>
      </c>
      <c r="AK4315" s="1">
        <v>202</v>
      </c>
      <c r="AL4315" s="1">
        <v>594379.125</v>
      </c>
      <c r="AM4315" s="1">
        <v>588254.5</v>
      </c>
      <c r="AN4315" s="1">
        <v>6124.58935546875</v>
      </c>
      <c r="AO4315" t="s">
        <v>17125</v>
      </c>
    </row>
    <row r="4316" spans="1:41" x14ac:dyDescent="0.25">
      <c r="A4316" s="1">
        <v>2020</v>
      </c>
      <c r="B4316" t="s">
        <v>3175</v>
      </c>
      <c r="C4316" t="s">
        <v>7099</v>
      </c>
      <c r="D4316" t="s">
        <v>7227</v>
      </c>
      <c r="E4316" t="s">
        <v>7878</v>
      </c>
      <c r="F4316" t="s">
        <v>9675</v>
      </c>
      <c r="G4316" t="s">
        <v>11877</v>
      </c>
      <c r="H4316" t="s">
        <v>12720</v>
      </c>
      <c r="I4316" s="1">
        <v>136.97624206542969</v>
      </c>
      <c r="J4316" s="1">
        <v>136.97624206542969</v>
      </c>
      <c r="K4316" s="1">
        <v>0</v>
      </c>
      <c r="L4316" s="1">
        <v>511.37796020507813</v>
      </c>
      <c r="M4316" s="1">
        <v>0</v>
      </c>
      <c r="N4316" s="1">
        <v>197.34906005859375</v>
      </c>
      <c r="O4316" s="1">
        <v>0</v>
      </c>
      <c r="P4316" s="1">
        <v>365.26995849609375</v>
      </c>
      <c r="Q4316" s="1">
        <v>303.7301025390625</v>
      </c>
      <c r="R4316" s="1">
        <v>78.127189636230469</v>
      </c>
      <c r="S4316" s="1">
        <v>0</v>
      </c>
      <c r="T4316" s="1">
        <v>1.0146387815475464</v>
      </c>
      <c r="U4316" s="1">
        <v>49.717300415039063</v>
      </c>
      <c r="V4316" s="1">
        <v>0</v>
      </c>
      <c r="W4316" s="1">
        <v>0</v>
      </c>
      <c r="X4316" s="1">
        <v>133.19871520996094</v>
      </c>
      <c r="Y4316" s="1">
        <v>76.097908020019531</v>
      </c>
      <c r="Z4316" s="1">
        <v>722.1986083984375</v>
      </c>
      <c r="AA4316" s="1">
        <v>0</v>
      </c>
      <c r="AB4316" s="1">
        <v>0</v>
      </c>
      <c r="AC4316" s="1">
        <v>0</v>
      </c>
      <c r="AD4316" s="1">
        <v>1567.6981201171875</v>
      </c>
      <c r="AE4316" s="1">
        <v>355.12359619140625</v>
      </c>
      <c r="AF4316" s="1">
        <v>1107.90234375</v>
      </c>
      <c r="AG4316" s="1">
        <v>5531.810546875</v>
      </c>
      <c r="AH4316" s="1">
        <v>167.15097045898438</v>
      </c>
      <c r="AI4316" s="1">
        <v>527.6121826171875</v>
      </c>
      <c r="AJ4316" s="1">
        <v>5889.638671875</v>
      </c>
      <c r="AK4316" s="1">
        <v>337.87472534179688</v>
      </c>
      <c r="AL4316" s="1">
        <v>18196.845703125</v>
      </c>
      <c r="AM4316" s="1">
        <v>15462.2958984375</v>
      </c>
      <c r="AN4316" s="1">
        <v>2734.549560546875</v>
      </c>
      <c r="AO4316" t="s">
        <v>17126</v>
      </c>
    </row>
    <row r="4317" spans="1:41" x14ac:dyDescent="0.25">
      <c r="A4317" s="1">
        <v>2020</v>
      </c>
      <c r="B4317" t="s">
        <v>3175</v>
      </c>
      <c r="C4317" t="s">
        <v>7099</v>
      </c>
      <c r="D4317" t="s">
        <v>7227</v>
      </c>
      <c r="E4317" t="s">
        <v>7878</v>
      </c>
      <c r="F4317" t="s">
        <v>9675</v>
      </c>
      <c r="G4317" t="s">
        <v>11878</v>
      </c>
      <c r="H4317" t="s">
        <v>12720</v>
      </c>
      <c r="I4317" s="1">
        <v>135</v>
      </c>
      <c r="J4317" s="1">
        <v>135</v>
      </c>
      <c r="K4317" s="1">
        <v>0</v>
      </c>
      <c r="L4317" s="1">
        <v>504</v>
      </c>
      <c r="M4317" s="1">
        <v>0</v>
      </c>
      <c r="N4317" s="1">
        <v>194.50178527832031</v>
      </c>
      <c r="O4317" s="1">
        <v>0</v>
      </c>
      <c r="P4317" s="1">
        <v>360</v>
      </c>
      <c r="Q4317" s="1">
        <v>299.34799194335938</v>
      </c>
      <c r="R4317" s="1">
        <v>77</v>
      </c>
      <c r="S4317" s="1">
        <v>0</v>
      </c>
      <c r="T4317" s="1">
        <v>1</v>
      </c>
      <c r="U4317" s="1">
        <v>49</v>
      </c>
      <c r="V4317" s="1">
        <v>0</v>
      </c>
      <c r="W4317" s="1">
        <v>0</v>
      </c>
      <c r="X4317" s="1">
        <v>131.2769775390625</v>
      </c>
      <c r="Y4317" s="1">
        <v>75</v>
      </c>
      <c r="Z4317" s="1">
        <v>711.77899169921875</v>
      </c>
      <c r="AA4317" s="1">
        <v>0</v>
      </c>
      <c r="AB4317" s="1">
        <v>0</v>
      </c>
      <c r="AC4317" s="1">
        <v>0</v>
      </c>
      <c r="AD4317" s="1">
        <v>1545.0799560546875</v>
      </c>
      <c r="AE4317" s="1">
        <v>350</v>
      </c>
      <c r="AF4317" s="1">
        <v>1091.91796875</v>
      </c>
      <c r="AG4317" s="1">
        <v>5452</v>
      </c>
      <c r="AH4317" s="1">
        <v>164.7393798828125</v>
      </c>
      <c r="AI4317" s="1">
        <v>520</v>
      </c>
      <c r="AJ4317" s="1">
        <v>5804.66552734375</v>
      </c>
      <c r="AK4317" s="1">
        <v>333</v>
      </c>
      <c r="AL4317" s="1">
        <v>17934.30859375</v>
      </c>
      <c r="AM4317" s="1">
        <v>15239.212890625</v>
      </c>
      <c r="AN4317" s="1">
        <v>2695.09619140625</v>
      </c>
      <c r="AO4317" t="s">
        <v>17127</v>
      </c>
    </row>
    <row r="4318" spans="1:41" x14ac:dyDescent="0.25">
      <c r="A4318" s="1">
        <v>2020</v>
      </c>
      <c r="B4318" t="s">
        <v>3175</v>
      </c>
      <c r="C4318" t="s">
        <v>7099</v>
      </c>
      <c r="D4318" t="s">
        <v>7227</v>
      </c>
      <c r="E4318" t="s">
        <v>7878</v>
      </c>
      <c r="F4318" t="s">
        <v>9676</v>
      </c>
      <c r="G4318" t="s">
        <v>11879</v>
      </c>
      <c r="H4318" t="s">
        <v>12720</v>
      </c>
      <c r="I4318" s="1">
        <v>17153.484375</v>
      </c>
      <c r="J4318" s="1">
        <v>46954.35546875</v>
      </c>
      <c r="K4318" s="1">
        <v>457.292236328125</v>
      </c>
      <c r="L4318" s="1">
        <v>3507.6064453125</v>
      </c>
      <c r="M4318" s="1">
        <v>0</v>
      </c>
      <c r="N4318" s="1">
        <v>19149.466796875</v>
      </c>
      <c r="O4318" s="1">
        <v>5423.8466796875</v>
      </c>
      <c r="P4318" s="1">
        <v>636.26171875</v>
      </c>
      <c r="Q4318" s="1">
        <v>8770.4501953125</v>
      </c>
      <c r="R4318" s="1">
        <v>10543.1298828125</v>
      </c>
      <c r="S4318" s="1">
        <v>0</v>
      </c>
      <c r="T4318" s="1">
        <v>222.20590209960938</v>
      </c>
      <c r="U4318" s="1">
        <v>198.86920166015625</v>
      </c>
      <c r="V4318" s="1">
        <v>0</v>
      </c>
      <c r="W4318" s="1">
        <v>545.06396484375</v>
      </c>
      <c r="X4318" s="1">
        <v>23708.9609375</v>
      </c>
      <c r="Y4318" s="1">
        <v>35927.34375</v>
      </c>
      <c r="Z4318" s="1">
        <v>24840.82421875</v>
      </c>
      <c r="AA4318" s="1">
        <v>408.56448364257813</v>
      </c>
      <c r="AB4318" s="1">
        <v>529.6414794921875</v>
      </c>
      <c r="AC4318" s="1">
        <v>1892.3792724609375</v>
      </c>
      <c r="AD4318" s="1">
        <v>42874.9921875</v>
      </c>
      <c r="AE4318" s="1">
        <v>1105.6217041015625</v>
      </c>
      <c r="AF4318" s="1">
        <v>46828.21875</v>
      </c>
      <c r="AG4318" s="1">
        <v>604857.625</v>
      </c>
      <c r="AH4318" s="1">
        <v>25341.58203125</v>
      </c>
      <c r="AI4318" s="1">
        <v>13892.865234375</v>
      </c>
      <c r="AJ4318" s="1">
        <v>15226.29296875</v>
      </c>
      <c r="AK4318" s="1">
        <v>7643.27392578125</v>
      </c>
      <c r="AL4318" s="1">
        <v>958640.25</v>
      </c>
      <c r="AM4318" s="1">
        <v>838000.5</v>
      </c>
      <c r="AN4318" s="1">
        <v>120639.71875</v>
      </c>
      <c r="AO4318" t="s">
        <v>17128</v>
      </c>
    </row>
    <row r="4319" spans="1:41" x14ac:dyDescent="0.25">
      <c r="A4319" s="1">
        <v>2020</v>
      </c>
      <c r="B4319" t="s">
        <v>3175</v>
      </c>
      <c r="C4319" t="s">
        <v>7099</v>
      </c>
      <c r="D4319" t="s">
        <v>7227</v>
      </c>
      <c r="E4319" t="s">
        <v>7878</v>
      </c>
      <c r="F4319" t="s">
        <v>9676</v>
      </c>
      <c r="G4319" t="s">
        <v>11880</v>
      </c>
      <c r="H4319" t="s">
        <v>12720</v>
      </c>
      <c r="I4319" s="1">
        <v>16906</v>
      </c>
      <c r="J4319" s="1">
        <v>46276.91796875</v>
      </c>
      <c r="K4319" s="1">
        <v>450.69461059570313</v>
      </c>
      <c r="L4319" s="1">
        <v>3457</v>
      </c>
      <c r="M4319" s="1">
        <v>0</v>
      </c>
      <c r="N4319" s="1">
        <v>18873.185546875</v>
      </c>
      <c r="O4319" s="1">
        <v>5345.59375</v>
      </c>
      <c r="P4319" s="1">
        <v>627.08197021484375</v>
      </c>
      <c r="Q4319" s="1">
        <v>8643.9140625</v>
      </c>
      <c r="R4319" s="1">
        <v>10391.017578125</v>
      </c>
      <c r="S4319" s="1">
        <v>0</v>
      </c>
      <c r="T4319" s="1">
        <v>219</v>
      </c>
      <c r="U4319" s="1">
        <v>196</v>
      </c>
      <c r="V4319" s="1">
        <v>0</v>
      </c>
      <c r="W4319" s="1">
        <v>537.20001220703125</v>
      </c>
      <c r="X4319" s="1">
        <v>23366.8984375</v>
      </c>
      <c r="Y4319" s="1">
        <v>35409</v>
      </c>
      <c r="Z4319" s="1">
        <v>24482.431640625</v>
      </c>
      <c r="AA4319" s="1">
        <v>402.66989135742188</v>
      </c>
      <c r="AB4319" s="1">
        <v>522</v>
      </c>
      <c r="AC4319" s="1">
        <v>1865.0767822265625</v>
      </c>
      <c r="AD4319" s="1">
        <v>42256.41015625</v>
      </c>
      <c r="AE4319" s="1">
        <v>1089.6702880859375</v>
      </c>
      <c r="AF4319" s="1">
        <v>46152.6015625</v>
      </c>
      <c r="AG4319" s="1">
        <v>596131</v>
      </c>
      <c r="AH4319" s="1">
        <v>24975.962890625</v>
      </c>
      <c r="AI4319" s="1">
        <v>13692.4248046875</v>
      </c>
      <c r="AJ4319" s="1">
        <v>15006.6142578125</v>
      </c>
      <c r="AK4319" s="1">
        <v>7533</v>
      </c>
      <c r="AL4319" s="1">
        <v>944809.375</v>
      </c>
      <c r="AM4319" s="1">
        <v>825910.25</v>
      </c>
      <c r="AN4319" s="1">
        <v>118899.1796875</v>
      </c>
      <c r="AO4319" t="s">
        <v>17129</v>
      </c>
    </row>
    <row r="4320" spans="1:41" x14ac:dyDescent="0.25">
      <c r="A4320" s="1">
        <v>2020</v>
      </c>
      <c r="B4320" t="s">
        <v>3175</v>
      </c>
      <c r="C4320" t="s">
        <v>7099</v>
      </c>
      <c r="D4320" t="s">
        <v>7227</v>
      </c>
      <c r="E4320" t="s">
        <v>7878</v>
      </c>
      <c r="F4320" t="s">
        <v>9677</v>
      </c>
      <c r="G4320" t="s">
        <v>11881</v>
      </c>
      <c r="H4320" t="s">
        <v>12720</v>
      </c>
      <c r="I4320" s="1"/>
      <c r="J4320" s="1">
        <v>0</v>
      </c>
      <c r="K4320" s="1">
        <v>1524.9185791015625</v>
      </c>
      <c r="L4320" s="1"/>
      <c r="M4320" s="1"/>
      <c r="N4320" s="1">
        <v>0</v>
      </c>
      <c r="O4320" s="1">
        <v>639.769775390625</v>
      </c>
      <c r="P4320" s="1"/>
      <c r="Q4320" s="1">
        <v>0</v>
      </c>
      <c r="R4320" s="1">
        <v>0</v>
      </c>
      <c r="S4320" s="1">
        <v>0</v>
      </c>
      <c r="T4320" s="1">
        <v>0</v>
      </c>
      <c r="U4320" s="1">
        <v>8.2084283828735352</v>
      </c>
      <c r="V4320" s="1">
        <v>79.169097900390625</v>
      </c>
      <c r="W4320" s="1"/>
      <c r="X4320" s="1"/>
      <c r="Y4320" s="1">
        <v>2688.461181640625</v>
      </c>
      <c r="Z4320" s="1">
        <v>0</v>
      </c>
      <c r="AA4320" s="1">
        <v>663.28070068359375</v>
      </c>
      <c r="AB4320" s="1">
        <v>9260.6083984375</v>
      </c>
      <c r="AC4320" s="1">
        <v>63.922245025634766</v>
      </c>
      <c r="AD4320" s="1">
        <v>9.131749153137207</v>
      </c>
      <c r="AE4320" s="1">
        <v>0</v>
      </c>
      <c r="AF4320" s="1"/>
      <c r="AG4320" s="1">
        <v>0</v>
      </c>
      <c r="AH4320" s="1">
        <v>840.10302734375</v>
      </c>
      <c r="AI4320" s="1"/>
      <c r="AJ4320" s="1">
        <v>15.826986312866211</v>
      </c>
      <c r="AK4320" s="1">
        <v>4.0585551261901855</v>
      </c>
      <c r="AL4320" s="1">
        <v>15797.4580078125</v>
      </c>
      <c r="AM4320" s="1">
        <v>3518.86865234375</v>
      </c>
      <c r="AN4320" s="1">
        <v>12278.58984375</v>
      </c>
      <c r="AO4320" t="s">
        <v>17130</v>
      </c>
    </row>
    <row r="4321" spans="1:41" x14ac:dyDescent="0.25">
      <c r="A4321" s="1">
        <v>2020</v>
      </c>
      <c r="B4321" t="s">
        <v>3175</v>
      </c>
      <c r="C4321" t="s">
        <v>7099</v>
      </c>
      <c r="D4321" t="s">
        <v>7227</v>
      </c>
      <c r="E4321" t="s">
        <v>7878</v>
      </c>
      <c r="F4321" t="s">
        <v>9677</v>
      </c>
      <c r="G4321" t="s">
        <v>11882</v>
      </c>
      <c r="H4321" t="s">
        <v>12720</v>
      </c>
      <c r="I4321" s="1"/>
      <c r="J4321" s="1">
        <v>0</v>
      </c>
      <c r="K4321" s="1">
        <v>1502.9176025390625</v>
      </c>
      <c r="L4321" s="1"/>
      <c r="M4321" s="1"/>
      <c r="N4321" s="1">
        <v>0</v>
      </c>
      <c r="O4321" s="1">
        <v>630.5394287109375</v>
      </c>
      <c r="P4321" s="1"/>
      <c r="Q4321" s="1">
        <v>0</v>
      </c>
      <c r="R4321" s="1">
        <v>0</v>
      </c>
      <c r="S4321" s="1">
        <v>0</v>
      </c>
      <c r="T4321" s="1">
        <v>0</v>
      </c>
      <c r="U4321" s="1">
        <v>8.0900001525878906</v>
      </c>
      <c r="V4321" s="1">
        <v>78.026878356933594</v>
      </c>
      <c r="W4321" s="1"/>
      <c r="X4321" s="1"/>
      <c r="Y4321" s="1">
        <v>2649.673095703125</v>
      </c>
      <c r="Z4321" s="1">
        <v>0</v>
      </c>
      <c r="AA4321" s="1">
        <v>653.71112060546875</v>
      </c>
      <c r="AB4321" s="1">
        <v>9127</v>
      </c>
      <c r="AC4321" s="1">
        <v>63</v>
      </c>
      <c r="AD4321" s="1">
        <v>9</v>
      </c>
      <c r="AE4321" s="1">
        <v>0</v>
      </c>
      <c r="AF4321" s="1"/>
      <c r="AG4321" s="1">
        <v>0</v>
      </c>
      <c r="AH4321" s="1">
        <v>827.98236083984375</v>
      </c>
      <c r="AI4321" s="1"/>
      <c r="AJ4321" s="1">
        <v>15.598640441894531</v>
      </c>
      <c r="AK4321" s="1">
        <v>4</v>
      </c>
      <c r="AL4321" s="1">
        <v>15569.5390625</v>
      </c>
      <c r="AM4321" s="1">
        <v>3468.099853515625</v>
      </c>
      <c r="AN4321" s="1">
        <v>12101.439453125</v>
      </c>
      <c r="AO4321" t="s">
        <v>17131</v>
      </c>
    </row>
    <row r="4322" spans="1:41" x14ac:dyDescent="0.25">
      <c r="A4322" s="1">
        <v>2020</v>
      </c>
      <c r="B4322" t="s">
        <v>3175</v>
      </c>
      <c r="C4322" t="s">
        <v>7099</v>
      </c>
      <c r="D4322" t="s">
        <v>7227</v>
      </c>
      <c r="E4322" t="s">
        <v>7878</v>
      </c>
      <c r="F4322" t="s">
        <v>9678</v>
      </c>
      <c r="G4322" t="s">
        <v>11883</v>
      </c>
      <c r="H4322" t="s">
        <v>12720</v>
      </c>
      <c r="I4322" s="1"/>
      <c r="J4322" s="1">
        <v>2995.2138671875</v>
      </c>
      <c r="K4322" s="1"/>
      <c r="L4322" s="1"/>
      <c r="M4322" s="1"/>
      <c r="N4322" s="1">
        <v>0</v>
      </c>
      <c r="O4322" s="1"/>
      <c r="P4322" s="1"/>
      <c r="Q4322" s="1"/>
      <c r="R4322" s="1">
        <v>0</v>
      </c>
      <c r="S4322" s="1">
        <v>0</v>
      </c>
      <c r="T4322" s="1">
        <v>0</v>
      </c>
      <c r="U4322" s="1"/>
      <c r="V4322" s="1">
        <v>0</v>
      </c>
      <c r="W4322" s="1"/>
      <c r="X4322" s="1"/>
      <c r="Y4322" s="1">
        <v>112.62490844726563</v>
      </c>
      <c r="Z4322" s="1">
        <v>0</v>
      </c>
      <c r="AA4322" s="1"/>
      <c r="AB4322" s="1">
        <v>0</v>
      </c>
      <c r="AC4322" s="1"/>
      <c r="AD4322" s="1">
        <v>0</v>
      </c>
      <c r="AE4322" s="1">
        <v>0</v>
      </c>
      <c r="AF4322" s="1"/>
      <c r="AG4322" s="1">
        <v>0</v>
      </c>
      <c r="AH4322" s="1">
        <v>0</v>
      </c>
      <c r="AI4322" s="1">
        <v>1042.2308349609375</v>
      </c>
      <c r="AJ4322" s="1">
        <v>0</v>
      </c>
      <c r="AK4322" s="1"/>
      <c r="AL4322" s="1">
        <v>4150.06982421875</v>
      </c>
      <c r="AM4322" s="1">
        <v>3107.8388671875</v>
      </c>
      <c r="AN4322" s="1">
        <v>1042.2308349609375</v>
      </c>
      <c r="AO4322" t="s">
        <v>17132</v>
      </c>
    </row>
    <row r="4323" spans="1:41" x14ac:dyDescent="0.25">
      <c r="A4323" s="1">
        <v>2020</v>
      </c>
      <c r="B4323" t="s">
        <v>3175</v>
      </c>
      <c r="C4323" t="s">
        <v>7099</v>
      </c>
      <c r="D4323" t="s">
        <v>7227</v>
      </c>
      <c r="E4323" t="s">
        <v>7878</v>
      </c>
      <c r="F4323" t="s">
        <v>9678</v>
      </c>
      <c r="G4323" t="s">
        <v>11884</v>
      </c>
      <c r="H4323" t="s">
        <v>12720</v>
      </c>
      <c r="I4323" s="1"/>
      <c r="J4323" s="1">
        <v>2952</v>
      </c>
      <c r="K4323" s="1"/>
      <c r="L4323" s="1"/>
      <c r="M4323" s="1"/>
      <c r="N4323" s="1">
        <v>0</v>
      </c>
      <c r="O4323" s="1"/>
      <c r="P4323" s="1"/>
      <c r="Q4323" s="1"/>
      <c r="R4323" s="1">
        <v>0</v>
      </c>
      <c r="S4323" s="1">
        <v>0</v>
      </c>
      <c r="T4323" s="1">
        <v>0</v>
      </c>
      <c r="U4323" s="1"/>
      <c r="V4323" s="1">
        <v>0</v>
      </c>
      <c r="W4323" s="1"/>
      <c r="X4323" s="1"/>
      <c r="Y4323" s="1">
        <v>111</v>
      </c>
      <c r="Z4323" s="1">
        <v>0</v>
      </c>
      <c r="AA4323" s="1"/>
      <c r="AB4323" s="1">
        <v>0</v>
      </c>
      <c r="AC4323" s="1"/>
      <c r="AD4323" s="1">
        <v>0</v>
      </c>
      <c r="AE4323" s="1">
        <v>0</v>
      </c>
      <c r="AF4323" s="1"/>
      <c r="AG4323" s="1">
        <v>0</v>
      </c>
      <c r="AH4323" s="1">
        <v>0</v>
      </c>
      <c r="AI4323" s="1">
        <v>1027.1939697265625</v>
      </c>
      <c r="AJ4323" s="1">
        <v>0</v>
      </c>
      <c r="AK4323" s="1"/>
      <c r="AL4323" s="1">
        <v>4090.19384765625</v>
      </c>
      <c r="AM4323" s="1">
        <v>3063</v>
      </c>
      <c r="AN4323" s="1">
        <v>1027.1939697265625</v>
      </c>
      <c r="AO4323" t="s">
        <v>17133</v>
      </c>
    </row>
    <row r="4324" spans="1:41" x14ac:dyDescent="0.25">
      <c r="A4324" s="1">
        <v>2020</v>
      </c>
      <c r="B4324" t="s">
        <v>3175</v>
      </c>
      <c r="C4324" t="s">
        <v>7099</v>
      </c>
      <c r="D4324" t="s">
        <v>7227</v>
      </c>
      <c r="E4324" t="s">
        <v>7878</v>
      </c>
      <c r="F4324" t="s">
        <v>9679</v>
      </c>
      <c r="G4324" t="s">
        <v>11885</v>
      </c>
      <c r="H4324" t="s">
        <v>12720</v>
      </c>
      <c r="I4324" s="1"/>
      <c r="J4324" s="1">
        <v>0</v>
      </c>
      <c r="K4324" s="1"/>
      <c r="L4324" s="1"/>
      <c r="M4324" s="1"/>
      <c r="N4324" s="1">
        <v>0</v>
      </c>
      <c r="O4324" s="1"/>
      <c r="P4324" s="1"/>
      <c r="Q4324" s="1"/>
      <c r="R4324" s="1">
        <v>0</v>
      </c>
      <c r="S4324" s="1">
        <v>0</v>
      </c>
      <c r="T4324" s="1">
        <v>0</v>
      </c>
      <c r="U4324" s="1"/>
      <c r="V4324" s="1">
        <v>0</v>
      </c>
      <c r="W4324" s="1"/>
      <c r="X4324" s="1"/>
      <c r="Y4324" s="1">
        <v>0</v>
      </c>
      <c r="Z4324" s="1">
        <v>0</v>
      </c>
      <c r="AA4324" s="1"/>
      <c r="AB4324" s="1">
        <v>0</v>
      </c>
      <c r="AC4324" s="1"/>
      <c r="AD4324" s="1">
        <v>0</v>
      </c>
      <c r="AE4324" s="1">
        <v>0</v>
      </c>
      <c r="AF4324" s="1"/>
      <c r="AG4324" s="1">
        <v>0</v>
      </c>
      <c r="AH4324" s="1">
        <v>0</v>
      </c>
      <c r="AI4324" s="1"/>
      <c r="AJ4324" s="1">
        <v>0</v>
      </c>
      <c r="AK4324" s="1"/>
      <c r="AL4324" s="1">
        <v>0</v>
      </c>
      <c r="AM4324" s="1">
        <v>0</v>
      </c>
      <c r="AN4324" s="1">
        <v>0</v>
      </c>
      <c r="AO4324" t="s">
        <v>17134</v>
      </c>
    </row>
    <row r="4325" spans="1:41" x14ac:dyDescent="0.25">
      <c r="A4325" s="1">
        <v>2020</v>
      </c>
      <c r="B4325" t="s">
        <v>3175</v>
      </c>
      <c r="C4325" t="s">
        <v>7099</v>
      </c>
      <c r="D4325" t="s">
        <v>7227</v>
      </c>
      <c r="E4325" t="s">
        <v>7878</v>
      </c>
      <c r="F4325" t="s">
        <v>9679</v>
      </c>
      <c r="G4325" t="s">
        <v>11886</v>
      </c>
      <c r="H4325" t="s">
        <v>12720</v>
      </c>
      <c r="I4325" s="1"/>
      <c r="J4325" s="1">
        <v>0</v>
      </c>
      <c r="K4325" s="1"/>
      <c r="L4325" s="1"/>
      <c r="M4325" s="1"/>
      <c r="N4325" s="1">
        <v>0</v>
      </c>
      <c r="O4325" s="1"/>
      <c r="P4325" s="1"/>
      <c r="Q4325" s="1"/>
      <c r="R4325" s="1">
        <v>0</v>
      </c>
      <c r="S4325" s="1">
        <v>0</v>
      </c>
      <c r="T4325" s="1">
        <v>0</v>
      </c>
      <c r="U4325" s="1"/>
      <c r="V4325" s="1">
        <v>0</v>
      </c>
      <c r="W4325" s="1"/>
      <c r="X4325" s="1"/>
      <c r="Y4325" s="1">
        <v>0</v>
      </c>
      <c r="Z4325" s="1">
        <v>0</v>
      </c>
      <c r="AA4325" s="1"/>
      <c r="AB4325" s="1">
        <v>0</v>
      </c>
      <c r="AC4325" s="1"/>
      <c r="AD4325" s="1">
        <v>0</v>
      </c>
      <c r="AE4325" s="1">
        <v>0</v>
      </c>
      <c r="AF4325" s="1"/>
      <c r="AG4325" s="1">
        <v>0</v>
      </c>
      <c r="AH4325" s="1">
        <v>0</v>
      </c>
      <c r="AI4325" s="1"/>
      <c r="AJ4325" s="1">
        <v>0</v>
      </c>
      <c r="AK4325" s="1"/>
      <c r="AL4325" s="1">
        <v>0</v>
      </c>
      <c r="AM4325" s="1">
        <v>0</v>
      </c>
      <c r="AN4325" s="1">
        <v>0</v>
      </c>
      <c r="AO4325" t="s">
        <v>17135</v>
      </c>
    </row>
    <row r="4326" spans="1:41" x14ac:dyDescent="0.25">
      <c r="A4326" s="1">
        <v>2020</v>
      </c>
      <c r="B4326" t="s">
        <v>3175</v>
      </c>
      <c r="C4326" t="s">
        <v>7099</v>
      </c>
      <c r="D4326" t="s">
        <v>7227</v>
      </c>
      <c r="E4326" t="s">
        <v>7878</v>
      </c>
      <c r="F4326" t="s">
        <v>9680</v>
      </c>
      <c r="G4326" t="s">
        <v>11887</v>
      </c>
      <c r="H4326" t="s">
        <v>12720</v>
      </c>
      <c r="I4326" s="1">
        <v>832.00384521484375</v>
      </c>
      <c r="J4326" s="1">
        <v>5671.8310546875</v>
      </c>
      <c r="K4326" s="1">
        <v>0</v>
      </c>
      <c r="L4326" s="1">
        <v>0</v>
      </c>
      <c r="M4326" s="1">
        <v>0</v>
      </c>
      <c r="N4326" s="1">
        <v>336.27609252929688</v>
      </c>
      <c r="O4326" s="1">
        <v>13.366537094116211</v>
      </c>
      <c r="P4326" s="1">
        <v>0</v>
      </c>
      <c r="Q4326" s="1">
        <v>9.7050199508666992</v>
      </c>
      <c r="R4326" s="1">
        <v>694.06951904296875</v>
      </c>
      <c r="S4326" s="1">
        <v>0</v>
      </c>
      <c r="T4326" s="1">
        <v>0</v>
      </c>
      <c r="U4326" s="1">
        <v>0</v>
      </c>
      <c r="V4326" s="1">
        <v>0</v>
      </c>
      <c r="W4326" s="1">
        <v>6.0878329277038574</v>
      </c>
      <c r="X4326" s="1">
        <v>3062.793701171875</v>
      </c>
      <c r="Y4326" s="1">
        <v>1046.0926513671875</v>
      </c>
      <c r="Z4326" s="1">
        <v>1308.0225830078125</v>
      </c>
      <c r="AA4326" s="1">
        <v>0</v>
      </c>
      <c r="AB4326" s="1">
        <v>329.75759887695313</v>
      </c>
      <c r="AC4326" s="1">
        <v>0</v>
      </c>
      <c r="AD4326" s="1">
        <v>1615.304931640625</v>
      </c>
      <c r="AE4326" s="1">
        <v>0</v>
      </c>
      <c r="AF4326" s="1">
        <v>1737.885498046875</v>
      </c>
      <c r="AG4326" s="1">
        <v>9892.728515625</v>
      </c>
      <c r="AH4326" s="1">
        <v>1288.500732421875</v>
      </c>
      <c r="AI4326" s="1">
        <v>937.5262451171875</v>
      </c>
      <c r="AJ4326" s="1">
        <v>0</v>
      </c>
      <c r="AK4326" s="1">
        <v>685.89581298828125</v>
      </c>
      <c r="AL4326" s="1">
        <v>29467.84765625</v>
      </c>
      <c r="AM4326" s="1">
        <v>21528.61328125</v>
      </c>
      <c r="AN4326" s="1">
        <v>7939.23388671875</v>
      </c>
      <c r="AO4326" t="s">
        <v>17136</v>
      </c>
    </row>
    <row r="4327" spans="1:41" x14ac:dyDescent="0.25">
      <c r="A4327" s="1">
        <v>2020</v>
      </c>
      <c r="B4327" t="s">
        <v>3175</v>
      </c>
      <c r="C4327" t="s">
        <v>7099</v>
      </c>
      <c r="D4327" t="s">
        <v>7227</v>
      </c>
      <c r="E4327" t="s">
        <v>7878</v>
      </c>
      <c r="F4327" t="s">
        <v>9680</v>
      </c>
      <c r="G4327" t="s">
        <v>11888</v>
      </c>
      <c r="H4327" t="s">
        <v>12720</v>
      </c>
      <c r="I4327" s="1">
        <v>820</v>
      </c>
      <c r="J4327" s="1">
        <v>5590</v>
      </c>
      <c r="K4327" s="1">
        <v>0</v>
      </c>
      <c r="L4327" s="1">
        <v>0</v>
      </c>
      <c r="M4327" s="1">
        <v>0</v>
      </c>
      <c r="N4327" s="1">
        <v>331.4244384765625</v>
      </c>
      <c r="O4327" s="1">
        <v>13.173689842224121</v>
      </c>
      <c r="P4327" s="1">
        <v>0</v>
      </c>
      <c r="Q4327" s="1">
        <v>9.5649995803833008</v>
      </c>
      <c r="R4327" s="1">
        <v>684.0557861328125</v>
      </c>
      <c r="S4327" s="1">
        <v>0</v>
      </c>
      <c r="T4327" s="1">
        <v>0</v>
      </c>
      <c r="U4327" s="1">
        <v>0</v>
      </c>
      <c r="V4327" s="1">
        <v>0</v>
      </c>
      <c r="W4327" s="1">
        <v>6</v>
      </c>
      <c r="X4327" s="1">
        <v>3018.60498046875</v>
      </c>
      <c r="Y4327" s="1">
        <v>1031</v>
      </c>
      <c r="Z4327" s="1">
        <v>1289.1510009765625</v>
      </c>
      <c r="AA4327" s="1">
        <v>0</v>
      </c>
      <c r="AB4327" s="1">
        <v>325</v>
      </c>
      <c r="AC4327" s="1">
        <v>0</v>
      </c>
      <c r="AD4327" s="1">
        <v>1592</v>
      </c>
      <c r="AE4327" s="1">
        <v>0</v>
      </c>
      <c r="AF4327" s="1">
        <v>1712.81201171875</v>
      </c>
      <c r="AG4327" s="1">
        <v>9750</v>
      </c>
      <c r="AH4327" s="1">
        <v>1269.9107666015625</v>
      </c>
      <c r="AI4327" s="1">
        <v>924</v>
      </c>
      <c r="AJ4327" s="1">
        <v>0</v>
      </c>
      <c r="AK4327" s="1">
        <v>676</v>
      </c>
      <c r="AL4327" s="1">
        <v>29042.697265625</v>
      </c>
      <c r="AM4327" s="1">
        <v>21218.0078125</v>
      </c>
      <c r="AN4327" s="1">
        <v>7824.68896484375</v>
      </c>
      <c r="AO4327" t="s">
        <v>17137</v>
      </c>
    </row>
    <row r="4328" spans="1:41" x14ac:dyDescent="0.25">
      <c r="A4328" s="1">
        <v>2020</v>
      </c>
      <c r="B4328" t="s">
        <v>3175</v>
      </c>
      <c r="C4328" t="s">
        <v>7100</v>
      </c>
      <c r="D4328" t="s">
        <v>7227</v>
      </c>
      <c r="E4328" t="s">
        <v>7879</v>
      </c>
      <c r="F4328" t="s">
        <v>9681</v>
      </c>
      <c r="G4328" t="s">
        <v>11889</v>
      </c>
      <c r="H4328" t="s">
        <v>12721</v>
      </c>
      <c r="I4328" s="1">
        <v>604</v>
      </c>
      <c r="J4328" s="1">
        <v>991.06449999999995</v>
      </c>
      <c r="K4328" s="1">
        <v>46.113999999999997</v>
      </c>
      <c r="L4328" s="1">
        <v>109</v>
      </c>
      <c r="M4328" s="1">
        <v>487</v>
      </c>
      <c r="N4328" s="1">
        <v>612.84500000000003</v>
      </c>
      <c r="O4328" s="1">
        <v>268</v>
      </c>
      <c r="P4328" s="1">
        <v>336.815</v>
      </c>
      <c r="Q4328" s="1">
        <v>151.94499999999999</v>
      </c>
      <c r="R4328" s="1">
        <v>342</v>
      </c>
      <c r="S4328" s="1">
        <v>573</v>
      </c>
      <c r="T4328" s="1">
        <v>361.4</v>
      </c>
      <c r="U4328" s="1">
        <v>99.55</v>
      </c>
      <c r="V4328" s="1">
        <v>476.79199999999997</v>
      </c>
      <c r="W4328" s="1">
        <v>247.6</v>
      </c>
      <c r="X4328" s="1">
        <v>572</v>
      </c>
      <c r="Y4328" s="1">
        <v>2414.2379999999998</v>
      </c>
      <c r="Z4328" s="1">
        <v>263.67</v>
      </c>
      <c r="AA4328" s="1">
        <v>3410.84</v>
      </c>
      <c r="AB4328" s="1">
        <v>72</v>
      </c>
      <c r="AC4328" s="1">
        <v>259.70400000000001</v>
      </c>
      <c r="AD4328" s="1">
        <v>502.5</v>
      </c>
      <c r="AE4328" s="1">
        <v>321</v>
      </c>
      <c r="AF4328" s="1">
        <v>738</v>
      </c>
      <c r="AG4328" s="1">
        <v>5125</v>
      </c>
      <c r="AH4328" s="1">
        <v>971.58249999999998</v>
      </c>
      <c r="AI4328" s="1">
        <v>322.46199999999999</v>
      </c>
      <c r="AJ4328" s="1">
        <v>1435.827</v>
      </c>
      <c r="AK4328" s="1">
        <v>185.22</v>
      </c>
      <c r="AL4328" s="1">
        <v>22301.169921875</v>
      </c>
      <c r="AM4328" s="1">
        <v>17692.291015625</v>
      </c>
      <c r="AN4328" s="1">
        <v>4608.87841796875</v>
      </c>
      <c r="AO4328" t="s">
        <v>17138</v>
      </c>
    </row>
    <row r="4329" spans="1:41" x14ac:dyDescent="0.25">
      <c r="A4329" s="1">
        <v>2020</v>
      </c>
      <c r="B4329" t="s">
        <v>3175</v>
      </c>
      <c r="C4329" t="s">
        <v>7101</v>
      </c>
      <c r="D4329" t="s">
        <v>7228</v>
      </c>
      <c r="E4329" t="s">
        <v>7880</v>
      </c>
      <c r="F4329" t="s">
        <v>9682</v>
      </c>
      <c r="G4329" t="s">
        <v>11890</v>
      </c>
      <c r="H4329" t="s">
        <v>12722</v>
      </c>
      <c r="I4329" s="1">
        <v>49312.834078388289</v>
      </c>
      <c r="J4329" s="1">
        <v>139270.34872421189</v>
      </c>
      <c r="K4329" s="1">
        <v>2325.5277256543141</v>
      </c>
      <c r="L4329" s="1">
        <v>7791</v>
      </c>
      <c r="M4329" s="1">
        <v>46730</v>
      </c>
      <c r="N4329" s="1">
        <v>76228.756875795065</v>
      </c>
      <c r="O4329" s="1">
        <v>25869.070087527041</v>
      </c>
      <c r="P4329" s="1">
        <v>37571.111080000002</v>
      </c>
      <c r="Q4329" s="1">
        <v>43332.968291996789</v>
      </c>
      <c r="R4329" s="1">
        <v>36176.547899999903</v>
      </c>
      <c r="S4329" s="1">
        <v>51983.665999999997</v>
      </c>
      <c r="T4329" s="1">
        <v>45197.82231119596</v>
      </c>
      <c r="U4329" s="1">
        <v>15298.359810288621</v>
      </c>
      <c r="V4329" s="1">
        <v>55007</v>
      </c>
      <c r="W4329" s="1">
        <v>8180</v>
      </c>
      <c r="X4329" s="1">
        <v>48721.453507110447</v>
      </c>
      <c r="Y4329" s="1">
        <v>377301.00449850003</v>
      </c>
      <c r="Z4329" s="1">
        <v>11158.75991742891</v>
      </c>
      <c r="AA4329" s="1">
        <v>326032.21844454738</v>
      </c>
      <c r="AB4329" s="1">
        <v>5118.4363764904592</v>
      </c>
      <c r="AC4329" s="1">
        <v>23190.084631074838</v>
      </c>
      <c r="AD4329" s="1">
        <v>20006.75</v>
      </c>
      <c r="AE4329" s="1">
        <v>38663.46749247695</v>
      </c>
      <c r="AF4329" s="1">
        <v>151859</v>
      </c>
      <c r="AG4329" s="1">
        <v>807938</v>
      </c>
      <c r="AH4329" s="1">
        <v>172303</v>
      </c>
      <c r="AI4329" s="1">
        <v>23448.422725446959</v>
      </c>
      <c r="AJ4329" s="1">
        <v>209624.73980764131</v>
      </c>
      <c r="AK4329" s="1">
        <v>5645</v>
      </c>
      <c r="AL4329" s="1">
        <v>2861285.5</v>
      </c>
      <c r="AM4329" s="1">
        <v>2405756.25</v>
      </c>
      <c r="AN4329" s="1">
        <v>455529.15625</v>
      </c>
      <c r="AO4329" t="s">
        <v>17139</v>
      </c>
    </row>
    <row r="4330" spans="1:41" x14ac:dyDescent="0.25">
      <c r="A4330" s="1">
        <v>2020</v>
      </c>
      <c r="B4330" t="s">
        <v>3175</v>
      </c>
      <c r="C4330" t="s">
        <v>7101</v>
      </c>
      <c r="D4330" t="s">
        <v>7228</v>
      </c>
      <c r="E4330" t="s">
        <v>7880</v>
      </c>
      <c r="F4330" t="s">
        <v>9683</v>
      </c>
      <c r="G4330" t="s">
        <v>11890</v>
      </c>
      <c r="H4330" t="s">
        <v>12722</v>
      </c>
      <c r="I4330" s="1">
        <v>37115.084033531457</v>
      </c>
      <c r="J4330" s="1">
        <v>128558.5105795266</v>
      </c>
      <c r="K4330" s="1">
        <v>7540.1226342446807</v>
      </c>
      <c r="L4330" s="1">
        <v>25895</v>
      </c>
      <c r="M4330" s="1">
        <v>105724</v>
      </c>
      <c r="N4330" s="1">
        <v>49942.112973754367</v>
      </c>
      <c r="O4330" s="1">
        <v>59536.414533398267</v>
      </c>
      <c r="P4330" s="1">
        <v>44884.720900000211</v>
      </c>
      <c r="Q4330" s="1">
        <v>2098.4882112804212</v>
      </c>
      <c r="R4330" s="1">
        <v>23254.695768544909</v>
      </c>
      <c r="S4330" s="1">
        <v>64812.328999999998</v>
      </c>
      <c r="T4330" s="1">
        <v>48464.887388292213</v>
      </c>
      <c r="U4330" s="1">
        <v>693.25175089809818</v>
      </c>
      <c r="V4330" s="1">
        <v>25712</v>
      </c>
      <c r="W4330" s="1">
        <v>28645</v>
      </c>
      <c r="X4330" s="1">
        <v>116865.4902417291</v>
      </c>
      <c r="Y4330" s="1">
        <v>123076.06451875</v>
      </c>
      <c r="Z4330" s="1">
        <v>98009.598402275689</v>
      </c>
      <c r="AA4330" s="1">
        <v>449695.38712570717</v>
      </c>
      <c r="AB4330" s="1">
        <v>20355.460174078318</v>
      </c>
      <c r="AC4330" s="1">
        <v>82226.182900000029</v>
      </c>
      <c r="AD4330" s="1">
        <v>139368.54</v>
      </c>
      <c r="AE4330" s="1">
        <v>54705.70493799929</v>
      </c>
      <c r="AF4330" s="1">
        <v>140293</v>
      </c>
      <c r="AG4330" s="1">
        <v>379309</v>
      </c>
      <c r="AH4330" s="1">
        <v>117733</v>
      </c>
      <c r="AI4330" s="1">
        <v>28563.810846591659</v>
      </c>
      <c r="AJ4330" s="1">
        <v>166847.04513960189</v>
      </c>
      <c r="AK4330" s="1">
        <v>31829</v>
      </c>
      <c r="AL4330" s="1">
        <v>2601753.75</v>
      </c>
      <c r="AM4330" s="1">
        <v>1832315.875</v>
      </c>
      <c r="AN4330" s="1">
        <v>769438.0625</v>
      </c>
      <c r="AO4330" t="s">
        <v>17140</v>
      </c>
    </row>
    <row r="4331" spans="1:41" x14ac:dyDescent="0.25">
      <c r="A4331" s="1">
        <v>2020</v>
      </c>
      <c r="B4331" t="s">
        <v>3175</v>
      </c>
      <c r="C4331" t="s">
        <v>7101</v>
      </c>
      <c r="D4331" t="s">
        <v>7228</v>
      </c>
      <c r="E4331" t="s">
        <v>7880</v>
      </c>
      <c r="F4331" t="s">
        <v>9684</v>
      </c>
      <c r="G4331" t="s">
        <v>11890</v>
      </c>
      <c r="H4331" t="s">
        <v>12722</v>
      </c>
      <c r="I4331" s="1">
        <v>17164.652261858038</v>
      </c>
      <c r="J4331" s="1">
        <v>56959.620341487229</v>
      </c>
      <c r="K4331" s="1">
        <v>2892.8923515037409</v>
      </c>
      <c r="L4331" s="1">
        <v>8972</v>
      </c>
      <c r="M4331" s="1">
        <v>42876</v>
      </c>
      <c r="N4331" s="1">
        <v>62821.8724845713</v>
      </c>
      <c r="O4331" s="1">
        <v>17396.025489071271</v>
      </c>
      <c r="P4331" s="1">
        <v>27455.390909999998</v>
      </c>
      <c r="Q4331" s="1">
        <v>10413.16704196773</v>
      </c>
      <c r="R4331" s="1">
        <v>27889.02624538996</v>
      </c>
      <c r="S4331" s="1">
        <v>38173.915000000008</v>
      </c>
      <c r="T4331" s="1">
        <v>22945.89607480168</v>
      </c>
      <c r="U4331" s="1">
        <v>5278.9242783364698</v>
      </c>
      <c r="V4331" s="1">
        <v>25369</v>
      </c>
      <c r="W4331" s="1">
        <v>16988</v>
      </c>
      <c r="X4331" s="1">
        <v>38088.31913226156</v>
      </c>
      <c r="Y4331" s="1">
        <v>130524.881431</v>
      </c>
      <c r="Z4331" s="1">
        <v>22175.350002595638</v>
      </c>
      <c r="AA4331" s="1">
        <v>278227.78503056592</v>
      </c>
      <c r="AB4331" s="1">
        <v>7101.5688241321186</v>
      </c>
      <c r="AC4331" s="1">
        <v>31847.69813482256</v>
      </c>
      <c r="AD4331" s="1">
        <v>55796.379999999983</v>
      </c>
      <c r="AE4331" s="1">
        <v>30001.706894171261</v>
      </c>
      <c r="AF4331" s="1">
        <v>99055</v>
      </c>
      <c r="AG4331" s="1">
        <v>293755</v>
      </c>
      <c r="AH4331" s="1">
        <v>63267</v>
      </c>
      <c r="AI4331" s="1">
        <v>28848.375879036201</v>
      </c>
      <c r="AJ4331" s="1">
        <v>114860.24675905429</v>
      </c>
      <c r="AK4331" s="1">
        <v>13678</v>
      </c>
      <c r="AL4331" s="1">
        <v>1590823.75</v>
      </c>
      <c r="AM4331" s="1">
        <v>1242771.25</v>
      </c>
      <c r="AN4331" s="1">
        <v>348052.375</v>
      </c>
      <c r="AO4331" t="s">
        <v>17141</v>
      </c>
    </row>
    <row r="4332" spans="1:41" x14ac:dyDescent="0.25">
      <c r="A4332" s="1">
        <v>2020</v>
      </c>
      <c r="B4332" t="s">
        <v>3175</v>
      </c>
      <c r="C4332" t="s">
        <v>7101</v>
      </c>
      <c r="D4332" t="s">
        <v>7228</v>
      </c>
      <c r="E4332" t="s">
        <v>7880</v>
      </c>
      <c r="F4332" t="s">
        <v>9685</v>
      </c>
      <c r="G4332" t="s">
        <v>11890</v>
      </c>
      <c r="H4332" t="s">
        <v>12722</v>
      </c>
      <c r="I4332" s="1">
        <v>14115.25716246802</v>
      </c>
      <c r="J4332" s="1">
        <v>24518.38033106727</v>
      </c>
      <c r="K4332" s="1">
        <v>2430.278992516859</v>
      </c>
      <c r="L4332" s="1">
        <v>5811</v>
      </c>
      <c r="M4332" s="1">
        <v>16147</v>
      </c>
      <c r="N4332" s="1">
        <v>35688.498315406803</v>
      </c>
      <c r="O4332" s="1">
        <v>8614.7535429976379</v>
      </c>
      <c r="P4332" s="1">
        <v>14971.46841999999</v>
      </c>
      <c r="Q4332" s="1">
        <v>5321.2497722730232</v>
      </c>
      <c r="R4332" s="1">
        <v>18830.227896284981</v>
      </c>
      <c r="S4332" s="1">
        <v>12464.778</v>
      </c>
      <c r="T4332" s="1">
        <v>15686.185815739889</v>
      </c>
      <c r="U4332" s="1">
        <v>2949.1576732132121</v>
      </c>
      <c r="V4332" s="1">
        <v>9525</v>
      </c>
      <c r="W4332" s="1">
        <v>10094</v>
      </c>
      <c r="X4332" s="1">
        <v>7583.2424631163813</v>
      </c>
      <c r="Y4332" s="1">
        <v>136049.26376</v>
      </c>
      <c r="Z4332" s="1">
        <v>11107.67270979201</v>
      </c>
      <c r="AA4332" s="1">
        <v>172126.13794098829</v>
      </c>
      <c r="AB4332" s="1">
        <v>3510.3152383144979</v>
      </c>
      <c r="AC4332" s="1">
        <v>18755.523860000001</v>
      </c>
      <c r="AD4332" s="1">
        <v>14879.18</v>
      </c>
      <c r="AE4332" s="1">
        <v>26971.379542764611</v>
      </c>
      <c r="AF4332" s="1">
        <v>62190</v>
      </c>
      <c r="AG4332" s="1">
        <v>244277</v>
      </c>
      <c r="AH4332" s="1">
        <v>38447</v>
      </c>
      <c r="AI4332" s="1">
        <v>16517.499051444109</v>
      </c>
      <c r="AJ4332" s="1">
        <v>32138.665198308321</v>
      </c>
      <c r="AK4332" s="1">
        <v>6368</v>
      </c>
      <c r="AL4332" s="1">
        <v>988088.125</v>
      </c>
      <c r="AM4332" s="1">
        <v>835345.9375</v>
      </c>
      <c r="AN4332" s="1">
        <v>152742.234375</v>
      </c>
      <c r="AO4332" t="s">
        <v>17142</v>
      </c>
    </row>
    <row r="4333" spans="1:41" x14ac:dyDescent="0.25">
      <c r="A4333" s="1">
        <v>2020</v>
      </c>
      <c r="B4333" t="s">
        <v>3175</v>
      </c>
      <c r="C4333" t="s">
        <v>7101</v>
      </c>
      <c r="D4333" t="s">
        <v>7228</v>
      </c>
      <c r="E4333" t="s">
        <v>7880</v>
      </c>
      <c r="F4333" t="s">
        <v>9686</v>
      </c>
      <c r="G4333" t="s">
        <v>11890</v>
      </c>
      <c r="H4333" t="s">
        <v>12722</v>
      </c>
      <c r="I4333" s="1">
        <v>12040.28057879275</v>
      </c>
      <c r="J4333" s="1">
        <v>6428.6716835655916</v>
      </c>
      <c r="K4333" s="1">
        <v>3047.0897459299231</v>
      </c>
      <c r="L4333" s="1">
        <v>4008</v>
      </c>
      <c r="M4333" s="1">
        <v>29018</v>
      </c>
      <c r="N4333" s="1">
        <v>23038.130905534021</v>
      </c>
      <c r="O4333" s="1">
        <v>8345.5348558569167</v>
      </c>
      <c r="P4333" s="1">
        <v>11798.886933614731</v>
      </c>
      <c r="Q4333" s="1">
        <v>0</v>
      </c>
      <c r="R4333" s="1">
        <v>3279.5130400000021</v>
      </c>
      <c r="S4333" s="1">
        <v>29373.835999999999</v>
      </c>
      <c r="T4333" s="1">
        <v>15516.696344583839</v>
      </c>
      <c r="U4333" s="1">
        <v>359.308129817196</v>
      </c>
      <c r="V4333" s="1">
        <v>3554</v>
      </c>
      <c r="W4333" s="1">
        <v>4244</v>
      </c>
      <c r="X4333" s="1">
        <v>10556.56843993867</v>
      </c>
      <c r="Y4333" s="1">
        <v>56172.417999999998</v>
      </c>
      <c r="Z4333" s="1">
        <v>1152.868284223005</v>
      </c>
      <c r="AA4333" s="1">
        <v>76402.681262082333</v>
      </c>
      <c r="AB4333" s="1">
        <v>3747.1233311851179</v>
      </c>
      <c r="AC4333" s="1">
        <v>3502.8601834668111</v>
      </c>
      <c r="AD4333" s="1">
        <v>7.1</v>
      </c>
      <c r="AE4333" s="1">
        <v>6855.7425740267736</v>
      </c>
      <c r="AF4333" s="1">
        <v>48584.93</v>
      </c>
      <c r="AG4333" s="1">
        <v>59859</v>
      </c>
      <c r="AH4333" s="1">
        <v>31554</v>
      </c>
      <c r="AI4333" s="1">
        <v>2283.35698</v>
      </c>
      <c r="AJ4333" s="1">
        <v>7127.9402846986732</v>
      </c>
      <c r="AK4333" s="1">
        <v>922.2</v>
      </c>
      <c r="AL4333" s="1">
        <v>462780.75</v>
      </c>
      <c r="AM4333" s="1">
        <v>324165.25</v>
      </c>
      <c r="AN4333" s="1">
        <v>138615.515625</v>
      </c>
      <c r="AO4333" t="s">
        <v>17143</v>
      </c>
    </row>
    <row r="4334" spans="1:41" x14ac:dyDescent="0.25">
      <c r="A4334" s="1">
        <v>2020</v>
      </c>
      <c r="B4334" t="s">
        <v>3175</v>
      </c>
      <c r="C4334" t="s">
        <v>7101</v>
      </c>
      <c r="D4334" t="s">
        <v>7228</v>
      </c>
      <c r="E4334" t="s">
        <v>7880</v>
      </c>
      <c r="F4334" t="s">
        <v>9687</v>
      </c>
      <c r="G4334" t="s">
        <v>11890</v>
      </c>
      <c r="H4334" t="s">
        <v>12722</v>
      </c>
      <c r="I4334" s="1">
        <v>7642.8442528484356</v>
      </c>
      <c r="J4334" s="1">
        <v>18414.771040063199</v>
      </c>
      <c r="K4334" s="1">
        <v>2433.9733133093282</v>
      </c>
      <c r="L4334" s="1">
        <v>708</v>
      </c>
      <c r="M4334" s="1">
        <v>5643</v>
      </c>
      <c r="N4334" s="1">
        <v>1961.7463856881141</v>
      </c>
      <c r="O4334" s="1">
        <v>3456.643812021277</v>
      </c>
      <c r="P4334" s="1">
        <v>13102.311550000009</v>
      </c>
      <c r="Q4334" s="1">
        <v>3303.2771494761519</v>
      </c>
      <c r="R4334" s="1">
        <v>9022.778684214949</v>
      </c>
      <c r="S4334" s="1">
        <v>15938.511</v>
      </c>
      <c r="T4334" s="1">
        <v>7362.2976995310337</v>
      </c>
      <c r="U4334" s="1">
        <v>3667.4544480264999</v>
      </c>
      <c r="V4334" s="1">
        <v>11977</v>
      </c>
      <c r="W4334" s="1">
        <v>1887</v>
      </c>
      <c r="X4334" s="1">
        <v>7579.5851615456522</v>
      </c>
      <c r="Y4334" s="1">
        <v>34488.722839999988</v>
      </c>
      <c r="Z4334" s="1">
        <v>3587.8730834222988</v>
      </c>
      <c r="AA4334" s="1">
        <v>356250.27938001521</v>
      </c>
      <c r="AB4334" s="1">
        <v>3852.7723704907689</v>
      </c>
      <c r="AC4334" s="1">
        <v>6067.7101500000017</v>
      </c>
      <c r="AD4334" s="1">
        <v>7362.99</v>
      </c>
      <c r="AE4334" s="1">
        <v>5786.8949479983457</v>
      </c>
      <c r="AF4334" s="1">
        <v>20512.400000000001</v>
      </c>
      <c r="AG4334" s="1">
        <v>888298</v>
      </c>
      <c r="AH4334" s="1">
        <v>13423</v>
      </c>
      <c r="AI4334" s="1">
        <v>5023.9484203550601</v>
      </c>
      <c r="AJ4334" s="1">
        <v>19778.705856124401</v>
      </c>
      <c r="AK4334" s="1">
        <v>5733</v>
      </c>
      <c r="AL4334" s="1">
        <v>1484267.5</v>
      </c>
      <c r="AM4334" s="1">
        <v>1404570.875</v>
      </c>
      <c r="AN4334" s="1">
        <v>79696.71875</v>
      </c>
      <c r="AO4334" t="s">
        <v>17144</v>
      </c>
    </row>
    <row r="4335" spans="1:41" x14ac:dyDescent="0.25">
      <c r="A4335" s="1">
        <v>2020</v>
      </c>
      <c r="B4335" t="s">
        <v>3175</v>
      </c>
      <c r="C4335" t="s">
        <v>7101</v>
      </c>
      <c r="D4335" t="s">
        <v>7228</v>
      </c>
      <c r="E4335" t="s">
        <v>7880</v>
      </c>
      <c r="F4335" t="s">
        <v>9688</v>
      </c>
      <c r="G4335" t="s">
        <v>11890</v>
      </c>
      <c r="H4335" t="s">
        <v>12722</v>
      </c>
      <c r="I4335" s="1">
        <v>4654.559971035651</v>
      </c>
      <c r="J4335" s="1">
        <v>15704.07423497452</v>
      </c>
      <c r="K4335" s="1">
        <v>0</v>
      </c>
      <c r="L4335" s="1">
        <v>431</v>
      </c>
      <c r="M4335" s="1">
        <v>218</v>
      </c>
      <c r="N4335" s="1">
        <v>3505.9057348634892</v>
      </c>
      <c r="O4335" s="1">
        <v>1363.8324467138721</v>
      </c>
      <c r="P4335" s="1">
        <v>12719.58719</v>
      </c>
      <c r="Q4335" s="1">
        <v>6891.3473275482575</v>
      </c>
      <c r="R4335" s="1">
        <v>1300.692915635</v>
      </c>
      <c r="S4335" s="1">
        <v>700.41800000000001</v>
      </c>
      <c r="T4335" s="1">
        <v>10126.827380835421</v>
      </c>
      <c r="U4335" s="1">
        <v>5277.3505993941362</v>
      </c>
      <c r="V4335" s="1">
        <v>9371</v>
      </c>
      <c r="W4335" s="1">
        <v>1441</v>
      </c>
      <c r="X4335" s="1">
        <v>9619.7803638311943</v>
      </c>
      <c r="Y4335" s="1">
        <v>85935.022274000003</v>
      </c>
      <c r="Z4335" s="1">
        <v>2834.1520969766589</v>
      </c>
      <c r="AA4335" s="1">
        <v>52671.443943669707</v>
      </c>
      <c r="AB4335" s="1">
        <v>0</v>
      </c>
      <c r="AC4335" s="1">
        <v>588.5062099999999</v>
      </c>
      <c r="AD4335" s="1">
        <v>4320.54</v>
      </c>
      <c r="AE4335" s="1">
        <v>9676.430573475096</v>
      </c>
      <c r="AF4335" s="1">
        <v>23652</v>
      </c>
      <c r="AG4335" s="1">
        <v>521084</v>
      </c>
      <c r="AH4335" s="1">
        <v>58870</v>
      </c>
      <c r="AI4335" s="1">
        <v>0</v>
      </c>
      <c r="AJ4335" s="1">
        <v>47355.992408346683</v>
      </c>
      <c r="AK4335" s="1">
        <v>0</v>
      </c>
      <c r="AL4335" s="1">
        <v>890313.5</v>
      </c>
      <c r="AM4335" s="1">
        <v>803653.0625</v>
      </c>
      <c r="AN4335" s="1">
        <v>86660.3984375</v>
      </c>
      <c r="AO4335" t="s">
        <v>17145</v>
      </c>
    </row>
    <row r="4336" spans="1:41" x14ac:dyDescent="0.25">
      <c r="A4336" s="1">
        <v>2020</v>
      </c>
      <c r="B4336" t="s">
        <v>3175</v>
      </c>
      <c r="C4336" t="s">
        <v>7101</v>
      </c>
      <c r="D4336" t="s">
        <v>7228</v>
      </c>
      <c r="E4336" t="s">
        <v>7880</v>
      </c>
      <c r="F4336" t="s">
        <v>9689</v>
      </c>
      <c r="G4336" t="s">
        <v>11890</v>
      </c>
      <c r="H4336" t="s">
        <v>12722</v>
      </c>
      <c r="I4336" s="1">
        <v>13416.25466354924</v>
      </c>
      <c r="J4336" s="1">
        <v>16632.83245743861</v>
      </c>
      <c r="K4336" s="1">
        <v>2594.5467592319651</v>
      </c>
      <c r="L4336" s="1">
        <v>1611</v>
      </c>
      <c r="M4336" s="1">
        <v>17134</v>
      </c>
      <c r="N4336" s="1">
        <v>13351.025388468761</v>
      </c>
      <c r="O4336" s="1">
        <v>17792.319221696918</v>
      </c>
      <c r="P4336" s="1">
        <v>9890.5456699999995</v>
      </c>
      <c r="Q4336" s="1">
        <v>53.742645060815271</v>
      </c>
      <c r="R4336" s="1">
        <v>7142.1378243400004</v>
      </c>
      <c r="S4336" s="1">
        <v>18014.642</v>
      </c>
      <c r="T4336" s="1">
        <v>24720.441798674041</v>
      </c>
      <c r="U4336" s="1">
        <v>0</v>
      </c>
      <c r="V4336" s="1">
        <v>8062</v>
      </c>
      <c r="W4336" s="1">
        <v>11002</v>
      </c>
      <c r="X4336" s="1">
        <v>7328.96507429344</v>
      </c>
      <c r="Y4336" s="1">
        <v>67123.746120000011</v>
      </c>
      <c r="Z4336" s="1">
        <v>25231.475885705611</v>
      </c>
      <c r="AA4336" s="1">
        <v>74944.629644801971</v>
      </c>
      <c r="AB4336" s="1">
        <v>0</v>
      </c>
      <c r="AC4336" s="1">
        <v>15996.36486011753</v>
      </c>
      <c r="AD4336" s="1">
        <v>60802.629999999983</v>
      </c>
      <c r="AE4336" s="1">
        <v>70391.798615153559</v>
      </c>
      <c r="AF4336" s="1">
        <v>21989</v>
      </c>
      <c r="AG4336" s="1">
        <v>74476</v>
      </c>
      <c r="AH4336" s="1">
        <v>21814</v>
      </c>
      <c r="AI4336" s="1">
        <v>18792.094406286051</v>
      </c>
      <c r="AJ4336" s="1">
        <v>3128.4999850937838</v>
      </c>
      <c r="AK4336" s="1">
        <v>16540</v>
      </c>
      <c r="AL4336" s="1">
        <v>639976.75</v>
      </c>
      <c r="AM4336" s="1">
        <v>423441.03125</v>
      </c>
      <c r="AN4336" s="1">
        <v>216535.640625</v>
      </c>
      <c r="AO4336" t="s">
        <v>17146</v>
      </c>
    </row>
    <row r="4337" spans="1:41" x14ac:dyDescent="0.25">
      <c r="A4337" s="1">
        <v>2020</v>
      </c>
      <c r="B4337" t="s">
        <v>3175</v>
      </c>
      <c r="C4337" t="s">
        <v>7101</v>
      </c>
      <c r="D4337" t="s">
        <v>7228</v>
      </c>
      <c r="E4337" t="s">
        <v>7880</v>
      </c>
      <c r="F4337" t="s">
        <v>9690</v>
      </c>
      <c r="G4337" t="s">
        <v>11890</v>
      </c>
      <c r="H4337" t="s">
        <v>12722</v>
      </c>
      <c r="I4337" s="1">
        <v>205599.55984469099</v>
      </c>
      <c r="J4337" s="1">
        <v>489854.3364007654</v>
      </c>
      <c r="K4337" s="1">
        <v>29995.072970476009</v>
      </c>
      <c r="L4337" s="1">
        <v>60538</v>
      </c>
      <c r="M4337" s="1">
        <v>287274</v>
      </c>
      <c r="N4337" s="1">
        <v>292649.73377458629</v>
      </c>
      <c r="O4337" s="1">
        <v>166070.49009980369</v>
      </c>
      <c r="P4337" s="1">
        <v>202020.76718361501</v>
      </c>
      <c r="Q4337" s="1">
        <v>89033.424411706059</v>
      </c>
      <c r="R4337" s="1">
        <v>138572.61653373469</v>
      </c>
      <c r="S4337" s="1">
        <v>257287.30900000001</v>
      </c>
      <c r="T4337" s="1">
        <v>235985.80402323409</v>
      </c>
      <c r="U4337" s="1">
        <v>43349.18721404433</v>
      </c>
      <c r="V4337" s="1">
        <v>174395</v>
      </c>
      <c r="W4337" s="1">
        <v>98825</v>
      </c>
      <c r="X4337" s="1">
        <v>279360.51200664538</v>
      </c>
      <c r="Y4337" s="1">
        <v>1150406.18622</v>
      </c>
      <c r="Z4337" s="1">
        <v>210598.55816214811</v>
      </c>
      <c r="AA4337" s="1">
        <v>1962910.0776625481</v>
      </c>
      <c r="AB4337" s="1">
        <v>43685.676314691293</v>
      </c>
      <c r="AC4337" s="1">
        <v>210963.9335194818</v>
      </c>
      <c r="AD4337" s="1">
        <v>407982.45</v>
      </c>
      <c r="AE4337" s="1">
        <v>280005.54368913639</v>
      </c>
      <c r="AF4337" s="1">
        <v>657346.33000000007</v>
      </c>
      <c r="AG4337" s="1">
        <v>3564758</v>
      </c>
      <c r="AH4337" s="1">
        <v>599939</v>
      </c>
      <c r="AI4337" s="1">
        <v>123477.5083091601</v>
      </c>
      <c r="AJ4337" s="1">
        <v>661486.94464894908</v>
      </c>
      <c r="AK4337" s="1">
        <v>105978.2</v>
      </c>
      <c r="AL4337" s="1">
        <v>13030350</v>
      </c>
      <c r="AM4337" s="1">
        <v>10394489</v>
      </c>
      <c r="AN4337" s="1">
        <v>2635861.25</v>
      </c>
      <c r="AO4337" t="s">
        <v>17147</v>
      </c>
    </row>
    <row r="4338" spans="1:41" x14ac:dyDescent="0.25">
      <c r="A4338" s="1">
        <v>2020</v>
      </c>
      <c r="B4338" t="s">
        <v>3175</v>
      </c>
      <c r="C4338" t="s">
        <v>7101</v>
      </c>
      <c r="D4338" t="s">
        <v>7228</v>
      </c>
      <c r="E4338" t="s">
        <v>7880</v>
      </c>
      <c r="F4338" t="s">
        <v>9691</v>
      </c>
      <c r="G4338" t="s">
        <v>11890</v>
      </c>
      <c r="H4338" t="s">
        <v>12722</v>
      </c>
      <c r="I4338" s="1">
        <v>50137.79284221914</v>
      </c>
      <c r="J4338" s="1">
        <v>83367.127008430572</v>
      </c>
      <c r="K4338" s="1">
        <v>6730.6414480852018</v>
      </c>
      <c r="L4338" s="1">
        <v>5311</v>
      </c>
      <c r="M4338" s="1">
        <v>23784</v>
      </c>
      <c r="N4338" s="1">
        <v>26111.6847105044</v>
      </c>
      <c r="O4338" s="1">
        <v>23695.896110520451</v>
      </c>
      <c r="P4338" s="1">
        <v>29626.74453</v>
      </c>
      <c r="Q4338" s="1">
        <v>17619.18397210287</v>
      </c>
      <c r="R4338" s="1">
        <v>11676.996259324989</v>
      </c>
      <c r="S4338" s="1">
        <v>25825.214</v>
      </c>
      <c r="T4338" s="1">
        <v>45964.749209579968</v>
      </c>
      <c r="U4338" s="1">
        <v>9825.3805240700949</v>
      </c>
      <c r="V4338" s="1">
        <v>25818</v>
      </c>
      <c r="W4338" s="1">
        <v>16344</v>
      </c>
      <c r="X4338" s="1">
        <v>33017.107622819007</v>
      </c>
      <c r="Y4338" s="1">
        <v>139735.06277774999</v>
      </c>
      <c r="Z4338" s="1">
        <v>35340.807779728217</v>
      </c>
      <c r="AA4338" s="1">
        <v>176559.51489017019</v>
      </c>
      <c r="AB4338" s="1">
        <v>0</v>
      </c>
      <c r="AC4338" s="1">
        <v>28789.00259</v>
      </c>
      <c r="AD4338" s="1">
        <v>105438.34</v>
      </c>
      <c r="AE4338" s="1">
        <v>36952.418111070467</v>
      </c>
      <c r="AF4338" s="1">
        <v>89211</v>
      </c>
      <c r="AG4338" s="1">
        <v>295762</v>
      </c>
      <c r="AH4338" s="1">
        <v>82528</v>
      </c>
      <c r="AI4338" s="1">
        <v>0</v>
      </c>
      <c r="AJ4338" s="1">
        <v>60625.109210079769</v>
      </c>
      <c r="AK4338" s="1">
        <v>25263</v>
      </c>
      <c r="AL4338" s="1">
        <v>1511059.75</v>
      </c>
      <c r="AM4338" s="1">
        <v>1122468.875</v>
      </c>
      <c r="AN4338" s="1">
        <v>388590.9375</v>
      </c>
      <c r="AO4338" t="s">
        <v>17148</v>
      </c>
    </row>
    <row r="4339" spans="1:41" x14ac:dyDescent="0.25">
      <c r="A4339" s="1">
        <v>2020</v>
      </c>
      <c r="B4339" t="s">
        <v>3175</v>
      </c>
      <c r="C4339" t="s">
        <v>7102</v>
      </c>
      <c r="D4339" t="s">
        <v>7229</v>
      </c>
      <c r="E4339" t="s">
        <v>7881</v>
      </c>
      <c r="F4339" t="s">
        <v>9692</v>
      </c>
      <c r="G4339" t="s">
        <v>11891</v>
      </c>
      <c r="H4339" t="s">
        <v>12723</v>
      </c>
      <c r="I4339" s="1">
        <v>13.20890895799983</v>
      </c>
      <c r="J4339" s="1">
        <v>20.57010746360648</v>
      </c>
      <c r="K4339" s="1">
        <v>16.783624919475479</v>
      </c>
      <c r="L4339" s="1">
        <v>13.62415888717817</v>
      </c>
      <c r="M4339" s="1">
        <v>19.825743592417581</v>
      </c>
      <c r="N4339" s="1">
        <v>15.452711769224139</v>
      </c>
      <c r="O4339" s="1">
        <v>14.08086723759345</v>
      </c>
      <c r="P4339" s="1">
        <v>21.39089367227033</v>
      </c>
      <c r="Q4339" s="1">
        <v>7.8977112736487136</v>
      </c>
      <c r="R4339" s="1">
        <v>13.89893310326454</v>
      </c>
      <c r="S4339" s="1">
        <v>24.509803921568629</v>
      </c>
      <c r="T4339" s="1">
        <v>23.47596717467761</v>
      </c>
      <c r="U4339" s="1">
        <v>4.7004629956050668</v>
      </c>
      <c r="V4339" s="1">
        <v>7.9931879360544968</v>
      </c>
      <c r="W4339" s="1">
        <v>19.0807055050775</v>
      </c>
      <c r="X4339" s="1">
        <v>15.396689442943901</v>
      </c>
      <c r="Y4339" s="1">
        <v>14.857486490149689</v>
      </c>
      <c r="Z4339" s="1">
        <v>12.871071557465401</v>
      </c>
      <c r="AA4339" s="1">
        <v>19.724901245876381</v>
      </c>
      <c r="AB4339" s="1">
        <v>17.523809523809529</v>
      </c>
      <c r="AC4339" s="1">
        <v>31.94468238107039</v>
      </c>
      <c r="AD4339" s="1">
        <v>14.10729390621672</v>
      </c>
      <c r="AE4339" s="1">
        <v>16.3274754718468</v>
      </c>
      <c r="AF4339" s="1">
        <v>19.940306532998981</v>
      </c>
      <c r="AG4339" s="1">
        <v>19.668038134568651</v>
      </c>
      <c r="AH4339" s="1">
        <v>22.066289527125029</v>
      </c>
      <c r="AI4339" s="1">
        <v>14.990425394852901</v>
      </c>
      <c r="AJ4339" s="1">
        <v>9.8217628144080429</v>
      </c>
      <c r="AK4339" s="1">
        <v>8.6606990533290169</v>
      </c>
      <c r="AL4339" s="1">
        <v>474.39474487304688</v>
      </c>
      <c r="AM4339" s="1">
        <v>263.892822265625</v>
      </c>
      <c r="AN4339" s="1">
        <v>210.50192260742188</v>
      </c>
      <c r="AO4339" t="s">
        <v>17149</v>
      </c>
    </row>
    <row r="4340" spans="1:41" x14ac:dyDescent="0.25">
      <c r="A4340" s="1">
        <v>2020</v>
      </c>
      <c r="B4340" t="s">
        <v>3175</v>
      </c>
      <c r="C4340" t="s">
        <v>7103</v>
      </c>
      <c r="D4340" t="s">
        <v>7229</v>
      </c>
      <c r="E4340" t="s">
        <v>7882</v>
      </c>
      <c r="F4340" t="s">
        <v>9693</v>
      </c>
      <c r="G4340" t="s">
        <v>11891</v>
      </c>
      <c r="H4340" t="s">
        <v>12723</v>
      </c>
      <c r="I4340" s="1">
        <v>303</v>
      </c>
      <c r="J4340" s="1">
        <v>672</v>
      </c>
      <c r="K4340" s="1">
        <v>28</v>
      </c>
      <c r="L4340" s="1">
        <v>108</v>
      </c>
      <c r="M4340" s="1">
        <v>319</v>
      </c>
      <c r="N4340" s="1">
        <v>200</v>
      </c>
      <c r="O4340" s="1">
        <v>231</v>
      </c>
      <c r="P4340" s="1">
        <v>143</v>
      </c>
      <c r="Q4340" s="1">
        <v>17</v>
      </c>
      <c r="R4340" s="1">
        <v>190</v>
      </c>
      <c r="S4340" s="1">
        <v>740</v>
      </c>
      <c r="T4340" s="1">
        <v>326</v>
      </c>
      <c r="U4340" s="1">
        <v>12</v>
      </c>
      <c r="V4340" s="1">
        <v>160</v>
      </c>
      <c r="W4340" s="1">
        <v>186</v>
      </c>
      <c r="X4340" s="1">
        <v>439</v>
      </c>
      <c r="Y4340" s="1">
        <v>747</v>
      </c>
      <c r="Z4340" s="1">
        <v>373</v>
      </c>
      <c r="AA4340" s="1">
        <v>1708</v>
      </c>
      <c r="AB4340" s="1">
        <v>118</v>
      </c>
      <c r="AC4340" s="1">
        <v>197</v>
      </c>
      <c r="AD4340" s="1">
        <v>611</v>
      </c>
      <c r="AE4340" s="1">
        <v>278</v>
      </c>
      <c r="AF4340" s="1">
        <v>1049</v>
      </c>
      <c r="AG4340" s="1">
        <v>1949</v>
      </c>
      <c r="AH4340" s="1">
        <v>508</v>
      </c>
      <c r="AI4340" s="1">
        <v>163</v>
      </c>
      <c r="AJ4340" s="1">
        <v>239</v>
      </c>
      <c r="AK4340" s="1">
        <v>59</v>
      </c>
      <c r="AL4340" s="1">
        <v>12073</v>
      </c>
      <c r="AM4340" s="1">
        <v>8345</v>
      </c>
      <c r="AN4340" s="1">
        <v>3728</v>
      </c>
      <c r="AO4340" t="s">
        <v>17150</v>
      </c>
    </row>
    <row r="4341" spans="1:41" x14ac:dyDescent="0.25">
      <c r="A4341" s="1">
        <v>2020</v>
      </c>
      <c r="B4341" t="s">
        <v>3175</v>
      </c>
      <c r="C4341" t="s">
        <v>7103</v>
      </c>
      <c r="D4341" t="s">
        <v>7229</v>
      </c>
      <c r="E4341" t="s">
        <v>7882</v>
      </c>
      <c r="F4341" t="s">
        <v>9694</v>
      </c>
      <c r="G4341" t="s">
        <v>11891</v>
      </c>
      <c r="H4341" t="s">
        <v>12723</v>
      </c>
      <c r="I4341" s="1">
        <v>268</v>
      </c>
      <c r="J4341" s="1">
        <v>579</v>
      </c>
      <c r="K4341" s="1">
        <v>80</v>
      </c>
      <c r="L4341" s="1">
        <v>127</v>
      </c>
      <c r="M4341" s="1">
        <v>317</v>
      </c>
      <c r="N4341" s="1">
        <v>275</v>
      </c>
      <c r="O4341" s="1">
        <v>323</v>
      </c>
      <c r="P4341" s="1">
        <v>354</v>
      </c>
      <c r="Q4341" s="1">
        <v>33</v>
      </c>
      <c r="R4341" s="1">
        <v>164</v>
      </c>
      <c r="S4341" s="1">
        <v>495</v>
      </c>
      <c r="T4341" s="1">
        <v>475</v>
      </c>
      <c r="U4341" s="1">
        <v>2</v>
      </c>
      <c r="V4341" s="1">
        <v>125</v>
      </c>
      <c r="W4341" s="1">
        <v>136</v>
      </c>
      <c r="X4341" s="1">
        <v>494</v>
      </c>
      <c r="Y4341" s="1">
        <v>962</v>
      </c>
      <c r="Z4341" s="1">
        <v>219</v>
      </c>
      <c r="AA4341" s="1">
        <v>3263</v>
      </c>
      <c r="AB4341" s="1">
        <v>66</v>
      </c>
      <c r="AC4341" s="1">
        <v>684</v>
      </c>
      <c r="AD4341" s="1">
        <v>629</v>
      </c>
      <c r="AE4341" s="1">
        <v>384</v>
      </c>
      <c r="AF4341" s="1">
        <v>737</v>
      </c>
      <c r="AG4341" s="1">
        <v>1773</v>
      </c>
      <c r="AH4341" s="1">
        <v>708</v>
      </c>
      <c r="AI4341" s="1">
        <v>176</v>
      </c>
      <c r="AJ4341" s="1">
        <v>226</v>
      </c>
      <c r="AK4341" s="1">
        <v>131</v>
      </c>
      <c r="AL4341" s="1">
        <v>14205</v>
      </c>
      <c r="AM4341" s="1">
        <v>10175</v>
      </c>
      <c r="AN4341" s="1">
        <v>4030</v>
      </c>
      <c r="AO4341" t="s">
        <v>17151</v>
      </c>
    </row>
    <row r="4342" spans="1:41" x14ac:dyDescent="0.25">
      <c r="A4342" s="1">
        <v>2020</v>
      </c>
      <c r="B4342" t="s">
        <v>3175</v>
      </c>
      <c r="C4342" t="s">
        <v>7103</v>
      </c>
      <c r="D4342" t="s">
        <v>7229</v>
      </c>
      <c r="E4342" t="s">
        <v>7883</v>
      </c>
      <c r="F4342" t="s">
        <v>9695</v>
      </c>
      <c r="G4342" t="s">
        <v>11891</v>
      </c>
      <c r="H4342" t="s">
        <v>12724</v>
      </c>
      <c r="I4342" s="1">
        <v>55.341884558458673</v>
      </c>
      <c r="J4342" s="1">
        <v>110.7076858832062</v>
      </c>
      <c r="K4342" s="1">
        <v>32.2054238735901</v>
      </c>
      <c r="L4342" s="1">
        <v>68.927634999999995</v>
      </c>
      <c r="M4342" s="1">
        <v>170.63679856449389</v>
      </c>
      <c r="N4342" s="1">
        <v>96.055058776248401</v>
      </c>
      <c r="O4342" s="1">
        <v>70.638383131030196</v>
      </c>
      <c r="P4342" s="1">
        <v>19.514779999999998</v>
      </c>
      <c r="Q4342" s="1">
        <v>13.1</v>
      </c>
      <c r="R4342" s="1">
        <v>107.8884596334819</v>
      </c>
      <c r="S4342" s="1">
        <v>225.5</v>
      </c>
      <c r="T4342" s="1">
        <v>56.056930019654658</v>
      </c>
      <c r="U4342" s="1">
        <v>11.461780745486941</v>
      </c>
      <c r="V4342" s="1">
        <v>102.1763079984914</v>
      </c>
      <c r="W4342" s="1">
        <v>79.999693204479229</v>
      </c>
      <c r="X4342" s="1">
        <v>105</v>
      </c>
      <c r="Y4342" s="1">
        <v>22.17595188337836</v>
      </c>
      <c r="Z4342" s="1">
        <v>180.66057555212851</v>
      </c>
      <c r="AA4342" s="1">
        <v>69.944457999999997</v>
      </c>
      <c r="AB4342" s="1">
        <v>48.95</v>
      </c>
      <c r="AC4342" s="1">
        <v>67.489959999999996</v>
      </c>
      <c r="AD4342" s="1">
        <v>124.95</v>
      </c>
      <c r="AE4342" s="1">
        <v>99.445214649094098</v>
      </c>
      <c r="AF4342" s="1">
        <v>57.335589999999982</v>
      </c>
      <c r="AG4342" s="1">
        <v>101.6</v>
      </c>
      <c r="AH4342" s="1">
        <v>42.49</v>
      </c>
      <c r="AI4342" s="1">
        <v>86.99</v>
      </c>
      <c r="AJ4342" s="1">
        <v>6.4717900558648669</v>
      </c>
      <c r="AK4342" s="1">
        <v>52.930000000000007</v>
      </c>
      <c r="AL4342" s="1">
        <v>78.849784851074219</v>
      </c>
      <c r="AM4342" s="1">
        <v>70.017478942871094</v>
      </c>
      <c r="AN4342" s="1">
        <v>91.362274169921875</v>
      </c>
      <c r="AO4342" t="s">
        <v>17152</v>
      </c>
    </row>
    <row r="4343" spans="1:41" x14ac:dyDescent="0.25">
      <c r="A4343" s="1">
        <v>2020</v>
      </c>
      <c r="B4343" t="s">
        <v>3175</v>
      </c>
      <c r="C4343" t="s">
        <v>7103</v>
      </c>
      <c r="D4343" t="s">
        <v>7229</v>
      </c>
      <c r="E4343" t="s">
        <v>7883</v>
      </c>
      <c r="F4343" t="s">
        <v>9696</v>
      </c>
      <c r="G4343" t="s">
        <v>11891</v>
      </c>
      <c r="H4343" t="s">
        <v>12724</v>
      </c>
      <c r="I4343" s="1">
        <v>98.858411445149912</v>
      </c>
      <c r="J4343" s="1">
        <v>160.295028462164</v>
      </c>
      <c r="K4343" s="1">
        <v>217.97992739849599</v>
      </c>
      <c r="L4343" s="1">
        <v>80.442038999999994</v>
      </c>
      <c r="M4343" s="1">
        <v>159.05539346733241</v>
      </c>
      <c r="N4343" s="1">
        <v>95.278810408921899</v>
      </c>
      <c r="O4343" s="1">
        <v>199.52166977902269</v>
      </c>
      <c r="P4343" s="1">
        <v>75.426360000000003</v>
      </c>
      <c r="Q4343" s="1">
        <v>65.39</v>
      </c>
      <c r="R4343" s="1">
        <v>160.2468945022288</v>
      </c>
      <c r="S4343" s="1">
        <v>117.6</v>
      </c>
      <c r="T4343" s="1">
        <v>118.00914831419171</v>
      </c>
      <c r="U4343" s="1">
        <v>0.56327279926567198</v>
      </c>
      <c r="V4343" s="1">
        <v>82.715084210836153</v>
      </c>
      <c r="W4343" s="1">
        <v>44.117656082221181</v>
      </c>
      <c r="X4343" s="1">
        <v>145.19999999999999</v>
      </c>
      <c r="Y4343" s="1">
        <v>45.626732103718702</v>
      </c>
      <c r="Z4343" s="1">
        <v>164.5273663689004</v>
      </c>
      <c r="AA4343" s="1">
        <v>182.364058</v>
      </c>
      <c r="AB4343" s="1">
        <v>66.47</v>
      </c>
      <c r="AC4343" s="1">
        <v>265.39929999999993</v>
      </c>
      <c r="AD4343" s="1">
        <v>270.94</v>
      </c>
      <c r="AE4343" s="1">
        <v>315.89727188885252</v>
      </c>
      <c r="AF4343" s="1">
        <v>62.135346999999982</v>
      </c>
      <c r="AG4343" s="1">
        <v>119.7</v>
      </c>
      <c r="AH4343" s="1">
        <v>80.13</v>
      </c>
      <c r="AI4343" s="1">
        <v>182.03</v>
      </c>
      <c r="AJ4343" s="1">
        <v>27.112747402205219</v>
      </c>
      <c r="AK4343" s="1">
        <v>177.03999999999991</v>
      </c>
      <c r="AL4343" s="1">
        <v>130.34732055664063</v>
      </c>
      <c r="AM4343" s="1">
        <v>117.76345062255859</v>
      </c>
      <c r="AN4343" s="1">
        <v>148.17448425292969</v>
      </c>
      <c r="AO4343" t="s">
        <v>17153</v>
      </c>
    </row>
    <row r="4344" spans="1:41" x14ac:dyDescent="0.25">
      <c r="A4344" s="1">
        <v>2020</v>
      </c>
      <c r="B4344" t="s">
        <v>3175</v>
      </c>
      <c r="C4344" t="s">
        <v>7103</v>
      </c>
      <c r="D4344" t="s">
        <v>7229</v>
      </c>
      <c r="E4344" t="s">
        <v>7884</v>
      </c>
      <c r="F4344" t="s">
        <v>9697</v>
      </c>
      <c r="G4344" t="s">
        <v>11891</v>
      </c>
      <c r="H4344" t="s">
        <v>12724</v>
      </c>
      <c r="I4344" s="1">
        <v>0.1872598705356468</v>
      </c>
      <c r="J4344" s="1">
        <v>0.60939800874744532</v>
      </c>
      <c r="K4344" s="1">
        <v>0.106128550074738</v>
      </c>
      <c r="L4344" s="1">
        <v>0.33463999999999999</v>
      </c>
      <c r="M4344" s="1">
        <v>0.58426765390552382</v>
      </c>
      <c r="N4344" s="1">
        <v>0.29187179744800601</v>
      </c>
      <c r="O4344" s="1">
        <v>0.33858543417366949</v>
      </c>
      <c r="P4344" s="1">
        <v>6.2273000000000002E-2</v>
      </c>
      <c r="Q4344" s="1">
        <v>0.05</v>
      </c>
      <c r="R4344" s="1">
        <v>0.72257553244180284</v>
      </c>
      <c r="S4344" s="1">
        <v>0.81</v>
      </c>
      <c r="T4344" s="1">
        <v>0.39715009704387771</v>
      </c>
      <c r="U4344" s="1">
        <v>3.725634887781E-2</v>
      </c>
      <c r="V4344" s="1">
        <v>0.36013414739014521</v>
      </c>
      <c r="W4344" s="1">
        <v>0.35097407577849332</v>
      </c>
      <c r="X4344" s="1">
        <v>0.41399999999999998</v>
      </c>
      <c r="Y4344" s="1">
        <v>6.6946764433894301E-2</v>
      </c>
      <c r="Z4344" s="1">
        <v>0.96</v>
      </c>
      <c r="AA4344" s="1">
        <v>0.34563781659999998</v>
      </c>
      <c r="AB4344" s="1">
        <v>0.26</v>
      </c>
      <c r="AC4344" s="1">
        <v>0.39280999999999999</v>
      </c>
      <c r="AD4344" s="1">
        <v>0.51</v>
      </c>
      <c r="AE4344" s="1">
        <v>0.63618242941718983</v>
      </c>
      <c r="AF4344" s="1">
        <v>0.52612599999999898</v>
      </c>
      <c r="AG4344" s="1">
        <v>0.44</v>
      </c>
      <c r="AH4344" s="1">
        <v>0.3</v>
      </c>
      <c r="AI4344" s="1">
        <v>0.29970000000000002</v>
      </c>
      <c r="AJ4344" s="1">
        <v>5.5257475820047898E-2</v>
      </c>
      <c r="AK4344" s="1">
        <v>0.15785781144814279</v>
      </c>
      <c r="AL4344" s="1">
        <v>0.36575976014137268</v>
      </c>
      <c r="AM4344" s="1">
        <v>0.35755109786987305</v>
      </c>
      <c r="AN4344" s="1">
        <v>0.37738862633705139</v>
      </c>
      <c r="AO4344" t="s">
        <v>17154</v>
      </c>
    </row>
    <row r="4345" spans="1:41" x14ac:dyDescent="0.25">
      <c r="A4345" s="1">
        <v>2020</v>
      </c>
      <c r="B4345" t="s">
        <v>3175</v>
      </c>
      <c r="C4345" t="s">
        <v>7103</v>
      </c>
      <c r="D4345" t="s">
        <v>7229</v>
      </c>
      <c r="E4345" t="s">
        <v>7884</v>
      </c>
      <c r="F4345" t="s">
        <v>9698</v>
      </c>
      <c r="G4345" t="s">
        <v>11891</v>
      </c>
      <c r="H4345" t="s">
        <v>12724</v>
      </c>
      <c r="I4345" s="1">
        <v>0.74156463500321412</v>
      </c>
      <c r="J4345" s="1">
        <v>1.938053583595243</v>
      </c>
      <c r="K4345" s="1">
        <v>2.78240444159727</v>
      </c>
      <c r="L4345" s="1">
        <v>1.7724519999999999</v>
      </c>
      <c r="M4345" s="1">
        <v>2.540001121848551</v>
      </c>
      <c r="N4345" s="1">
        <v>1.4509695569175101</v>
      </c>
      <c r="O4345" s="1">
        <v>3.1005291005291</v>
      </c>
      <c r="P4345" s="1">
        <v>1.8065199999999999</v>
      </c>
      <c r="Q4345" s="1">
        <v>1.25</v>
      </c>
      <c r="R4345" s="1">
        <v>1.720891530460624</v>
      </c>
      <c r="S4345" s="1">
        <v>1.45</v>
      </c>
      <c r="T4345" s="1">
        <v>1.440762958334201</v>
      </c>
      <c r="U4345" s="1">
        <v>5.6154496859307998E-3</v>
      </c>
      <c r="V4345" s="1">
        <v>0.87957446285763385</v>
      </c>
      <c r="W4345" s="1">
        <v>0.86</v>
      </c>
      <c r="X4345" s="1">
        <v>3.129</v>
      </c>
      <c r="Y4345" s="1">
        <v>0.59508396865040936</v>
      </c>
      <c r="Z4345" s="1">
        <v>1.8</v>
      </c>
      <c r="AA4345" s="1">
        <v>1.9221803028</v>
      </c>
      <c r="AB4345" s="1">
        <v>0.64</v>
      </c>
      <c r="AC4345" s="1">
        <v>2.8037900000000038</v>
      </c>
      <c r="AD4345" s="1">
        <v>3.57</v>
      </c>
      <c r="AE4345" s="1">
        <v>4.1451819236604859</v>
      </c>
      <c r="AF4345" s="1">
        <v>1.6044480000000001</v>
      </c>
      <c r="AG4345" s="1">
        <v>1.36</v>
      </c>
      <c r="AH4345" s="1">
        <v>1.34</v>
      </c>
      <c r="AI4345" s="1">
        <v>2.2004999999999999</v>
      </c>
      <c r="AJ4345" s="1">
        <v>0.42521222159779948</v>
      </c>
      <c r="AK4345" s="1">
        <v>1.7601137478022371</v>
      </c>
      <c r="AL4345" s="1">
        <v>1.7598223686218262</v>
      </c>
      <c r="AM4345" s="1">
        <v>1.5424435138702393</v>
      </c>
      <c r="AN4345" s="1">
        <v>2.0677759647369385</v>
      </c>
      <c r="AO4345" t="s">
        <v>17155</v>
      </c>
    </row>
    <row r="4346" spans="1:41" x14ac:dyDescent="0.25">
      <c r="A4346" s="1">
        <v>2020</v>
      </c>
      <c r="B4346" t="s">
        <v>3175</v>
      </c>
      <c r="C4346" t="s">
        <v>7104</v>
      </c>
      <c r="D4346" t="s">
        <v>7229</v>
      </c>
      <c r="E4346" t="s">
        <v>7885</v>
      </c>
      <c r="F4346" t="s">
        <v>9699</v>
      </c>
      <c r="G4346" t="s">
        <v>11891</v>
      </c>
      <c r="H4346" t="s">
        <v>12724</v>
      </c>
      <c r="I4346" s="1">
        <v>5.3532164267189488</v>
      </c>
      <c r="J4346" s="1">
        <v>1.1350249456032</v>
      </c>
      <c r="K4346" s="1">
        <v>0</v>
      </c>
      <c r="L4346" s="1">
        <v>0</v>
      </c>
      <c r="M4346" s="1"/>
      <c r="N4346" s="1">
        <v>0.41304129408218598</v>
      </c>
      <c r="O4346" s="1">
        <v>0.1167133520074697</v>
      </c>
      <c r="P4346" s="1">
        <v>0</v>
      </c>
      <c r="Q4346" s="1">
        <v>0</v>
      </c>
      <c r="R4346" s="1">
        <v>1.0768895492818229</v>
      </c>
      <c r="S4346" s="1">
        <v>1.34</v>
      </c>
      <c r="T4346" s="1">
        <v>0</v>
      </c>
      <c r="U4346" s="1">
        <v>0</v>
      </c>
      <c r="V4346" s="1">
        <v>0</v>
      </c>
      <c r="W4346" s="1">
        <v>0</v>
      </c>
      <c r="X4346" s="1">
        <v>0.69121892941293595</v>
      </c>
      <c r="Y4346" s="1">
        <v>5.4606928657593798E-2</v>
      </c>
      <c r="Z4346" s="1">
        <v>0.71917828149096519</v>
      </c>
      <c r="AA4346" s="1">
        <v>0.15384700000000001</v>
      </c>
      <c r="AB4346" s="1">
        <v>0</v>
      </c>
      <c r="AC4346" s="1"/>
      <c r="AD4346" s="1">
        <v>16.04</v>
      </c>
      <c r="AE4346" s="1">
        <v>0</v>
      </c>
      <c r="AF4346" s="1">
        <v>0.77269300000000007</v>
      </c>
      <c r="AG4346" s="1">
        <v>0.1</v>
      </c>
      <c r="AH4346" s="1">
        <v>0</v>
      </c>
      <c r="AI4346" s="1">
        <v>0</v>
      </c>
      <c r="AJ4346" s="1">
        <v>0.69497757005474581</v>
      </c>
      <c r="AK4346" s="1">
        <v>1.81</v>
      </c>
      <c r="AL4346" s="1">
        <v>1.0507382154464722</v>
      </c>
      <c r="AM4346" s="1">
        <v>0.61608678102493286</v>
      </c>
      <c r="AN4346" s="1">
        <v>1.6664943695068359</v>
      </c>
      <c r="AO4346" t="s">
        <v>17156</v>
      </c>
    </row>
    <row r="4347" spans="1:41" x14ac:dyDescent="0.25">
      <c r="A4347" s="1">
        <v>2020</v>
      </c>
      <c r="B4347" t="s">
        <v>3175</v>
      </c>
      <c r="C4347" t="s">
        <v>7104</v>
      </c>
      <c r="D4347" t="s">
        <v>7229</v>
      </c>
      <c r="E4347" t="s">
        <v>7885</v>
      </c>
      <c r="F4347" t="s">
        <v>9700</v>
      </c>
      <c r="G4347" t="s">
        <v>11891</v>
      </c>
      <c r="H4347" t="s">
        <v>12724</v>
      </c>
      <c r="I4347" s="1">
        <v>28.069127386175701</v>
      </c>
      <c r="J4347" s="1">
        <v>24.733939207455109</v>
      </c>
      <c r="K4347" s="1">
        <v>0</v>
      </c>
      <c r="L4347" s="1">
        <v>0.49243799999999999</v>
      </c>
      <c r="M4347" s="1"/>
      <c r="N4347" s="1">
        <v>35.120717371646698</v>
      </c>
      <c r="O4347" s="1">
        <v>43.067460317460323</v>
      </c>
      <c r="P4347" s="1">
        <v>5.3551000000000002</v>
      </c>
      <c r="Q4347" s="1">
        <v>1.6732619245900699</v>
      </c>
      <c r="R4347" s="1">
        <v>20.18044576523031</v>
      </c>
      <c r="S4347" s="1">
        <v>19.88</v>
      </c>
      <c r="T4347" s="1">
        <v>3.8012484157947122</v>
      </c>
      <c r="U4347" s="1">
        <v>0.12785946977196239</v>
      </c>
      <c r="V4347" s="1">
        <v>5.2728523518789263</v>
      </c>
      <c r="W4347" s="1">
        <v>3.493020401902132</v>
      </c>
      <c r="X4347" s="1">
        <v>29.545000497793101</v>
      </c>
      <c r="Y4347" s="1">
        <v>6.711021143255202</v>
      </c>
      <c r="Z4347" s="1">
        <v>27.331509878662668</v>
      </c>
      <c r="AA4347" s="1">
        <v>2.5060989999999999</v>
      </c>
      <c r="AB4347" s="1">
        <v>0</v>
      </c>
      <c r="AC4347" s="1">
        <v>5.4687500000000009</v>
      </c>
      <c r="AD4347" s="1">
        <v>47.06</v>
      </c>
      <c r="AE4347" s="1">
        <v>2.5171511022521051</v>
      </c>
      <c r="AF4347" s="1">
        <v>3.5099999999999999E-2</v>
      </c>
      <c r="AG4347" s="1">
        <v>1.3</v>
      </c>
      <c r="AH4347" s="1">
        <v>7.7</v>
      </c>
      <c r="AI4347" s="1">
        <v>7.27</v>
      </c>
      <c r="AJ4347" s="1">
        <v>1.34692330445166</v>
      </c>
      <c r="AK4347" s="1">
        <v>100.08</v>
      </c>
      <c r="AL4347" s="1">
        <v>14.832379341125488</v>
      </c>
      <c r="AM4347" s="1">
        <v>9.8966054916381836</v>
      </c>
      <c r="AN4347" s="1">
        <v>21.824728012084961</v>
      </c>
      <c r="AO4347" t="s">
        <v>17157</v>
      </c>
    </row>
    <row r="4348" spans="1:41" x14ac:dyDescent="0.25">
      <c r="A4348" s="1">
        <v>2020</v>
      </c>
      <c r="B4348" t="s">
        <v>3175</v>
      </c>
      <c r="C4348" t="s">
        <v>7104</v>
      </c>
      <c r="D4348" t="s">
        <v>7229</v>
      </c>
      <c r="E4348" t="s">
        <v>7885</v>
      </c>
      <c r="F4348" t="s">
        <v>9701</v>
      </c>
      <c r="G4348" t="s">
        <v>11891</v>
      </c>
      <c r="H4348" t="s">
        <v>12724</v>
      </c>
      <c r="I4348" s="1">
        <v>9.0763480885662471</v>
      </c>
      <c r="J4348" s="1">
        <v>22.20597155981449</v>
      </c>
      <c r="K4348" s="1">
        <v>73.019859065509905</v>
      </c>
      <c r="L4348" s="1">
        <v>11.295439</v>
      </c>
      <c r="M4348" s="1">
        <v>23.680734789984768</v>
      </c>
      <c r="N4348" s="1">
        <v>13.3832010449111</v>
      </c>
      <c r="O4348" s="1">
        <v>38.077847805788977</v>
      </c>
      <c r="P4348" s="1">
        <v>20.191099999999999</v>
      </c>
      <c r="Q4348" s="1">
        <v>1.6</v>
      </c>
      <c r="R4348" s="1">
        <v>17.84610203070827</v>
      </c>
      <c r="S4348" s="1">
        <v>9.5</v>
      </c>
      <c r="T4348" s="1">
        <v>9.9761042793532368</v>
      </c>
      <c r="U4348" s="1">
        <v>0</v>
      </c>
      <c r="V4348" s="1">
        <v>17.62107047667304</v>
      </c>
      <c r="W4348" s="1">
        <v>2.4744592728946162</v>
      </c>
      <c r="X4348" s="1">
        <v>8.5919257956393409</v>
      </c>
      <c r="Y4348" s="1">
        <v>4.6514190568423706</v>
      </c>
      <c r="Z4348" s="1">
        <v>16.88</v>
      </c>
      <c r="AA4348" s="1">
        <v>21.249027000000019</v>
      </c>
      <c r="AB4348" s="1">
        <v>0</v>
      </c>
      <c r="AC4348" s="1">
        <v>30.208950000000009</v>
      </c>
      <c r="AD4348" s="1">
        <v>29.22</v>
      </c>
      <c r="AE4348" s="1">
        <v>21.784726147621459</v>
      </c>
      <c r="AF4348" s="1">
        <v>7.673775</v>
      </c>
      <c r="AG4348" s="1">
        <v>12.7</v>
      </c>
      <c r="AH4348" s="1">
        <v>9.6999999999999993</v>
      </c>
      <c r="AI4348" s="1">
        <v>9.69</v>
      </c>
      <c r="AJ4348" s="1">
        <v>3.0520809569394061</v>
      </c>
      <c r="AK4348" s="1">
        <v>8.2199999999999989</v>
      </c>
      <c r="AL4348" s="1">
        <v>15.640351295471191</v>
      </c>
      <c r="AM4348" s="1">
        <v>13.612895011901855</v>
      </c>
      <c r="AN4348" s="1">
        <v>18.512577056884766</v>
      </c>
      <c r="AO4348" t="s">
        <v>17158</v>
      </c>
    </row>
    <row r="4349" spans="1:41" x14ac:dyDescent="0.25">
      <c r="A4349" s="1">
        <v>2020</v>
      </c>
      <c r="B4349" t="s">
        <v>3175</v>
      </c>
      <c r="C4349" t="s">
        <v>7104</v>
      </c>
      <c r="D4349" t="s">
        <v>7229</v>
      </c>
      <c r="E4349" t="s">
        <v>7885</v>
      </c>
      <c r="F4349" t="s">
        <v>9702</v>
      </c>
      <c r="G4349" t="s">
        <v>11891</v>
      </c>
      <c r="H4349" t="s">
        <v>12724</v>
      </c>
      <c r="I4349" s="1">
        <v>9.6830365819027069</v>
      </c>
      <c r="J4349" s="1">
        <v>39.026319259763973</v>
      </c>
      <c r="K4349" s="1">
        <v>66.661755284574198</v>
      </c>
      <c r="L4349" s="1">
        <v>29.331748000000001</v>
      </c>
      <c r="M4349" s="1">
        <v>80.359860966213063</v>
      </c>
      <c r="N4349" s="1">
        <v>22.799608158344199</v>
      </c>
      <c r="O4349" s="1">
        <v>56.050264550264551</v>
      </c>
      <c r="P4349" s="1">
        <v>15.162000000000001</v>
      </c>
      <c r="Q4349" s="1">
        <v>52.907331361456507</v>
      </c>
      <c r="R4349" s="1">
        <v>62.71060921248143</v>
      </c>
      <c r="S4349" s="1">
        <v>47.14</v>
      </c>
      <c r="T4349" s="1">
        <v>28.29</v>
      </c>
      <c r="U4349" s="1">
        <v>0.43541332949370959</v>
      </c>
      <c r="V4349" s="1">
        <v>24.00243234280272</v>
      </c>
      <c r="W4349" s="1">
        <v>14.23009664058905</v>
      </c>
      <c r="X4349" s="1">
        <v>43.365562672153501</v>
      </c>
      <c r="Y4349" s="1">
        <v>19.48715409503421</v>
      </c>
      <c r="Z4349" s="1">
        <v>67.967410597375391</v>
      </c>
      <c r="AA4349" s="1">
        <v>83.235274000000132</v>
      </c>
      <c r="AB4349" s="1">
        <v>20.49</v>
      </c>
      <c r="AC4349" s="1">
        <v>71.301649999999967</v>
      </c>
      <c r="AD4349" s="1">
        <v>117.65</v>
      </c>
      <c r="AE4349" s="1">
        <v>122.12236337131461</v>
      </c>
      <c r="AF4349" s="1">
        <v>12.867756</v>
      </c>
      <c r="AG4349" s="1">
        <v>48</v>
      </c>
      <c r="AH4349" s="1">
        <v>28.3</v>
      </c>
      <c r="AI4349" s="1">
        <v>52.95</v>
      </c>
      <c r="AJ4349" s="1">
        <v>13.12946873984869</v>
      </c>
      <c r="AK4349" s="1">
        <v>13</v>
      </c>
      <c r="AL4349" s="1">
        <v>43.539905548095703</v>
      </c>
      <c r="AM4349" s="1">
        <v>40.833499908447266</v>
      </c>
      <c r="AN4349" s="1">
        <v>47.37396240234375</v>
      </c>
      <c r="AO4349" t="s">
        <v>17159</v>
      </c>
    </row>
    <row r="4350" spans="1:41" x14ac:dyDescent="0.25">
      <c r="A4350" s="1">
        <v>2020</v>
      </c>
      <c r="B4350" t="s">
        <v>3175</v>
      </c>
      <c r="C4350" t="s">
        <v>7104</v>
      </c>
      <c r="D4350" t="s">
        <v>7229</v>
      </c>
      <c r="E4350" t="s">
        <v>7885</v>
      </c>
      <c r="F4350" t="s">
        <v>9703</v>
      </c>
      <c r="G4350" t="s">
        <v>11891</v>
      </c>
      <c r="H4350" t="s">
        <v>12724</v>
      </c>
      <c r="I4350" s="1">
        <v>0.79095842488991475</v>
      </c>
      <c r="J4350" s="1">
        <v>10.60728807226532</v>
      </c>
      <c r="K4350" s="1">
        <v>9.1180866965272306E-2</v>
      </c>
      <c r="L4350" s="1">
        <v>1.5571E-2</v>
      </c>
      <c r="M4350" s="1"/>
      <c r="N4350" s="1">
        <v>1.59007334472018</v>
      </c>
      <c r="O4350" s="1">
        <v>0</v>
      </c>
      <c r="P4350" s="1">
        <v>2.9628999999999999</v>
      </c>
      <c r="Q4350" s="1">
        <v>2.235763719380869</v>
      </c>
      <c r="R4350" s="1">
        <v>7.4411094601287768</v>
      </c>
      <c r="S4350" s="1">
        <v>1.85</v>
      </c>
      <c r="T4350" s="1">
        <v>0.28393279577249408</v>
      </c>
      <c r="U4350" s="1">
        <v>0</v>
      </c>
      <c r="V4350" s="1">
        <v>9.7195435057675902E-2</v>
      </c>
      <c r="W4350" s="1">
        <v>9.2115355115815298E-2</v>
      </c>
      <c r="X4350" s="1">
        <v>6.03159326983706E-2</v>
      </c>
      <c r="Y4350" s="1">
        <v>0.1701072089980801</v>
      </c>
      <c r="Z4350" s="1">
        <v>3.8255303052346732</v>
      </c>
      <c r="AA4350" s="1">
        <v>0.34434399999999998</v>
      </c>
      <c r="AB4350" s="1">
        <v>0</v>
      </c>
      <c r="AC4350" s="1">
        <v>1.8021100000000001</v>
      </c>
      <c r="AD4350" s="1">
        <v>0.37</v>
      </c>
      <c r="AE4350" s="1">
        <v>4.2596316901198943</v>
      </c>
      <c r="AF4350" s="1">
        <v>0.17973900000000001</v>
      </c>
      <c r="AG4350" s="1">
        <v>1.3</v>
      </c>
      <c r="AH4350" s="1">
        <v>0.6</v>
      </c>
      <c r="AI4350" s="1">
        <v>17.63</v>
      </c>
      <c r="AJ4350" s="1">
        <v>0.46381526256060901</v>
      </c>
      <c r="AK4350" s="1">
        <v>2.82</v>
      </c>
      <c r="AL4350" s="1">
        <v>2.1339199542999268</v>
      </c>
      <c r="AM4350" s="1">
        <v>2.2403609752655029</v>
      </c>
      <c r="AN4350" s="1">
        <v>1.9831286668777466</v>
      </c>
      <c r="AO4350" t="s">
        <v>17160</v>
      </c>
    </row>
    <row r="4351" spans="1:41" x14ac:dyDescent="0.25">
      <c r="A4351" s="1">
        <v>2020</v>
      </c>
      <c r="B4351" t="s">
        <v>3175</v>
      </c>
      <c r="C4351" t="s">
        <v>7104</v>
      </c>
      <c r="D4351" t="s">
        <v>7229</v>
      </c>
      <c r="E4351" t="s">
        <v>7885</v>
      </c>
      <c r="F4351" t="s">
        <v>9704</v>
      </c>
      <c r="G4351" t="s">
        <v>11891</v>
      </c>
      <c r="H4351" t="s">
        <v>12724</v>
      </c>
      <c r="I4351" s="1">
        <v>14.49537306958508</v>
      </c>
      <c r="J4351" s="1">
        <v>12.19074045583419</v>
      </c>
      <c r="K4351" s="1">
        <v>42.168481743078303</v>
      </c>
      <c r="L4351" s="1">
        <v>0.236792</v>
      </c>
      <c r="M4351" s="1">
        <v>2.4960331802076858</v>
      </c>
      <c r="N4351" s="1">
        <v>8.7448005626444303</v>
      </c>
      <c r="O4351" s="1">
        <v>4.1148848428260196</v>
      </c>
      <c r="P4351" s="1">
        <v>2.3228</v>
      </c>
      <c r="Q4351" s="1">
        <v>0</v>
      </c>
      <c r="R4351" s="1">
        <v>4.9624170381376924</v>
      </c>
      <c r="S4351" s="1">
        <v>5</v>
      </c>
      <c r="T4351" s="1">
        <v>29.10984157513175</v>
      </c>
      <c r="U4351" s="1">
        <v>0</v>
      </c>
      <c r="V4351" s="1">
        <v>2.9219316241428732</v>
      </c>
      <c r="W4351" s="1">
        <v>0.12103083294983891</v>
      </c>
      <c r="X4351" s="1">
        <v>7.79542362194272</v>
      </c>
      <c r="Y4351" s="1">
        <v>1.0402064082679809</v>
      </c>
      <c r="Z4351" s="1">
        <v>1.125905665318474</v>
      </c>
      <c r="AA4351" s="1">
        <v>8.5815280000000023</v>
      </c>
      <c r="AB4351" s="1">
        <v>0</v>
      </c>
      <c r="AC4351" s="1">
        <v>11.20115</v>
      </c>
      <c r="AD4351" s="1">
        <v>3.01</v>
      </c>
      <c r="AE4351" s="1">
        <v>7.6679856008092111</v>
      </c>
      <c r="AF4351" s="1">
        <v>1.0639559999999999</v>
      </c>
      <c r="AG4351" s="1">
        <v>1.2</v>
      </c>
      <c r="AH4351" s="1">
        <v>2.9</v>
      </c>
      <c r="AI4351" s="1">
        <v>4.53</v>
      </c>
      <c r="AJ4351" s="1">
        <v>0.95372956947694776</v>
      </c>
      <c r="AK4351" s="1">
        <v>18.690000000000001</v>
      </c>
      <c r="AL4351" s="1">
        <v>6.8498272895812988</v>
      </c>
      <c r="AM4351" s="1">
        <v>4.6299595832824707</v>
      </c>
      <c r="AN4351" s="1">
        <v>9.9946413040161133</v>
      </c>
      <c r="AO4351" t="s">
        <v>17161</v>
      </c>
    </row>
    <row r="4352" spans="1:41" x14ac:dyDescent="0.25">
      <c r="A4352" s="1">
        <v>2020</v>
      </c>
      <c r="B4352" t="s">
        <v>3175</v>
      </c>
      <c r="C4352" t="s">
        <v>7104</v>
      </c>
      <c r="D4352" t="s">
        <v>7229</v>
      </c>
      <c r="E4352" t="s">
        <v>7885</v>
      </c>
      <c r="F4352" t="s">
        <v>9705</v>
      </c>
      <c r="G4352" t="s">
        <v>11891</v>
      </c>
      <c r="H4352" t="s">
        <v>12724</v>
      </c>
      <c r="I4352" s="1">
        <v>19.298440747026891</v>
      </c>
      <c r="J4352" s="1">
        <v>11.609277126969831</v>
      </c>
      <c r="K4352" s="1">
        <v>26.7599829176574</v>
      </c>
      <c r="L4352" s="1">
        <v>9.8058370000000004</v>
      </c>
      <c r="M4352" s="1">
        <v>25.581671352519709</v>
      </c>
      <c r="N4352" s="1">
        <v>6.4238420576710498</v>
      </c>
      <c r="O4352" s="1">
        <v>9.2677015250544663</v>
      </c>
      <c r="P4352" s="1">
        <v>23.612500000000001</v>
      </c>
      <c r="Q4352" s="1">
        <v>7.0443097952502658</v>
      </c>
      <c r="R4352" s="1">
        <v>20.67395740465577</v>
      </c>
      <c r="S4352" s="1">
        <v>21.23</v>
      </c>
      <c r="T4352" s="1">
        <v>24.79672171322504</v>
      </c>
      <c r="U4352" s="1">
        <v>0</v>
      </c>
      <c r="V4352" s="1">
        <v>28.22959841775867</v>
      </c>
      <c r="W4352" s="1">
        <v>9.5082067801810108</v>
      </c>
      <c r="X4352" s="1">
        <v>17.949108950320198</v>
      </c>
      <c r="Y4352" s="1">
        <v>5.4741103740543062</v>
      </c>
      <c r="Z4352" s="1">
        <v>8.7568888759565855</v>
      </c>
      <c r="AA4352" s="1">
        <v>19.58980899999997</v>
      </c>
      <c r="AB4352" s="1">
        <v>21.24</v>
      </c>
      <c r="AC4352" s="1">
        <v>60.332329999999999</v>
      </c>
      <c r="AD4352" s="1">
        <v>25.57</v>
      </c>
      <c r="AE4352" s="1">
        <v>62.95228036771487</v>
      </c>
      <c r="AF4352" s="1">
        <v>16.391898000000001</v>
      </c>
      <c r="AG4352" s="1">
        <v>24.8</v>
      </c>
      <c r="AH4352" s="1">
        <v>23.1</v>
      </c>
      <c r="AI4352" s="1">
        <v>61.88</v>
      </c>
      <c r="AJ4352" s="1">
        <v>4.2440994014905007</v>
      </c>
      <c r="AK4352" s="1">
        <v>7.45</v>
      </c>
      <c r="AL4352" s="1">
        <v>20.812847137451172</v>
      </c>
      <c r="AM4352" s="1">
        <v>19.367012023925781</v>
      </c>
      <c r="AN4352" s="1">
        <v>22.861120223999023</v>
      </c>
      <c r="AO4352" t="s">
        <v>17162</v>
      </c>
    </row>
    <row r="4353" spans="1:41" x14ac:dyDescent="0.25">
      <c r="A4353" s="1">
        <v>2020</v>
      </c>
      <c r="B4353" t="s">
        <v>3175</v>
      </c>
      <c r="C4353" t="s">
        <v>7104</v>
      </c>
      <c r="D4353" t="s">
        <v>7229</v>
      </c>
      <c r="E4353" t="s">
        <v>7885</v>
      </c>
      <c r="F4353" t="s">
        <v>9706</v>
      </c>
      <c r="G4353" t="s">
        <v>11891</v>
      </c>
      <c r="H4353" t="s">
        <v>12724</v>
      </c>
      <c r="I4353" s="1">
        <v>7.5215798836744749</v>
      </c>
      <c r="J4353" s="1">
        <v>22.982109496912031</v>
      </c>
      <c r="K4353" s="1">
        <v>5.3344010251268701</v>
      </c>
      <c r="L4353" s="1">
        <v>26.980074999999999</v>
      </c>
      <c r="M4353" s="1">
        <v>20.523800279782819</v>
      </c>
      <c r="N4353" s="1">
        <v>2.6840651059981901</v>
      </c>
      <c r="O4353" s="1">
        <v>44.728991596638657</v>
      </c>
      <c r="P4353" s="1">
        <v>0.66830000000000001</v>
      </c>
      <c r="Q4353" s="1">
        <v>0</v>
      </c>
      <c r="R4353" s="1">
        <v>20.271619613670129</v>
      </c>
      <c r="S4353" s="1">
        <v>3.92</v>
      </c>
      <c r="T4353" s="1">
        <v>12.09448348966011</v>
      </c>
      <c r="U4353" s="1">
        <v>0</v>
      </c>
      <c r="V4353" s="1">
        <v>0.68479048683709409</v>
      </c>
      <c r="W4353" s="1">
        <v>13.658306488725261</v>
      </c>
      <c r="X4353" s="1">
        <v>31.485912454783801</v>
      </c>
      <c r="Y4353" s="1">
        <v>5.8135820718011448</v>
      </c>
      <c r="Z4353" s="1">
        <v>30.86693630517648</v>
      </c>
      <c r="AA4353" s="1">
        <v>36.491767000000017</v>
      </c>
      <c r="AB4353" s="1">
        <v>24.74</v>
      </c>
      <c r="AC4353" s="1">
        <v>75.397169999999988</v>
      </c>
      <c r="AD4353" s="1">
        <v>24.19</v>
      </c>
      <c r="AE4353" s="1">
        <v>81.236545384226318</v>
      </c>
      <c r="AF4353" s="1">
        <v>19.860852999999999</v>
      </c>
      <c r="AG4353" s="1">
        <v>21.8</v>
      </c>
      <c r="AH4353" s="1">
        <v>3.6</v>
      </c>
      <c r="AI4353" s="1">
        <v>25</v>
      </c>
      <c r="AJ4353" s="1">
        <v>2.4343122639329979</v>
      </c>
      <c r="AK4353" s="1">
        <v>17.27</v>
      </c>
      <c r="AL4353" s="1">
        <v>20.077226638793945</v>
      </c>
      <c r="AM4353" s="1">
        <v>20.923158645629883</v>
      </c>
      <c r="AN4353" s="1">
        <v>18.878826141357422</v>
      </c>
      <c r="AO4353" t="s">
        <v>17163</v>
      </c>
    </row>
    <row r="4354" spans="1:41" x14ac:dyDescent="0.25">
      <c r="A4354" s="1">
        <v>2020</v>
      </c>
      <c r="B4354" t="s">
        <v>3175</v>
      </c>
      <c r="C4354" t="s">
        <v>7104</v>
      </c>
      <c r="D4354" t="s">
        <v>7229</v>
      </c>
      <c r="E4354" t="s">
        <v>7885</v>
      </c>
      <c r="F4354" t="s">
        <v>9707</v>
      </c>
      <c r="G4354" t="s">
        <v>11891</v>
      </c>
      <c r="H4354" t="s">
        <v>12724</v>
      </c>
      <c r="I4354" s="1">
        <v>4.5565173190760229</v>
      </c>
      <c r="J4354" s="1">
        <v>15.80435833754588</v>
      </c>
      <c r="K4354" s="1">
        <v>3.94426649558438</v>
      </c>
      <c r="L4354" s="1">
        <v>2.2841390000000001</v>
      </c>
      <c r="M4354" s="1">
        <v>6.4132928986243636</v>
      </c>
      <c r="N4354" s="1">
        <v>4.1194614689038502</v>
      </c>
      <c r="O4354" s="1">
        <v>4.0978057889822592</v>
      </c>
      <c r="P4354" s="1">
        <v>5.1515000000000004</v>
      </c>
      <c r="Q4354" s="1">
        <v>0</v>
      </c>
      <c r="R4354" s="1">
        <v>5.0837444279346213</v>
      </c>
      <c r="S4354" s="1">
        <v>7.78</v>
      </c>
      <c r="T4354" s="1">
        <v>9.6568160452543648</v>
      </c>
      <c r="U4354" s="1">
        <v>0</v>
      </c>
      <c r="V4354" s="1">
        <v>3.8852130756851722</v>
      </c>
      <c r="W4354" s="1">
        <v>0.540420309863476</v>
      </c>
      <c r="X4354" s="1">
        <v>5.7138021438290201</v>
      </c>
      <c r="Y4354" s="1">
        <v>2.2245248168078078</v>
      </c>
      <c r="Z4354" s="1">
        <v>7.0412896092181452</v>
      </c>
      <c r="AA4354" s="1">
        <v>10.21062900000001</v>
      </c>
      <c r="AB4354" s="1">
        <v>0</v>
      </c>
      <c r="AC4354" s="1">
        <v>9.6871899999999975</v>
      </c>
      <c r="AD4354" s="1">
        <v>7.83</v>
      </c>
      <c r="AE4354" s="1">
        <v>13.356588224793979</v>
      </c>
      <c r="AF4354" s="1">
        <v>3.289577</v>
      </c>
      <c r="AG4354" s="1">
        <v>8.4</v>
      </c>
      <c r="AH4354" s="1">
        <v>4.2</v>
      </c>
      <c r="AI4354" s="1">
        <v>3.08</v>
      </c>
      <c r="AJ4354" s="1">
        <v>0.79334033344965371</v>
      </c>
      <c r="AK4354" s="1">
        <v>7.6999999999999984</v>
      </c>
      <c r="AL4354" s="1">
        <v>5.4084300994873047</v>
      </c>
      <c r="AM4354" s="1">
        <v>5.6404752731323242</v>
      </c>
      <c r="AN4354" s="1">
        <v>5.0797009468078613</v>
      </c>
      <c r="AO4354" t="s">
        <v>17164</v>
      </c>
    </row>
    <row r="4355" spans="1:41" x14ac:dyDescent="0.25">
      <c r="A4355" s="1">
        <v>2020</v>
      </c>
      <c r="B4355" t="s">
        <v>3175</v>
      </c>
      <c r="C4355" t="s">
        <v>7104</v>
      </c>
      <c r="D4355" t="s">
        <v>7229</v>
      </c>
      <c r="E4355" t="s">
        <v>7886</v>
      </c>
      <c r="F4355" t="s">
        <v>9708</v>
      </c>
      <c r="G4355" t="s">
        <v>11891</v>
      </c>
      <c r="H4355" t="s">
        <v>12724</v>
      </c>
      <c r="I4355" s="1">
        <v>2.8703413015204E-3</v>
      </c>
      <c r="J4355" s="1">
        <v>1.6055297918635601E-2</v>
      </c>
      <c r="K4355" s="1">
        <v>0</v>
      </c>
      <c r="L4355" s="1">
        <v>0</v>
      </c>
      <c r="M4355" s="1"/>
      <c r="N4355" s="1">
        <v>1.22576107706219E-2</v>
      </c>
      <c r="O4355" s="1">
        <v>7.780890133831E-4</v>
      </c>
      <c r="P4355" s="1">
        <v>0</v>
      </c>
      <c r="Q4355" s="1">
        <v>0</v>
      </c>
      <c r="R4355" s="1">
        <v>8.6775631500742995E-3</v>
      </c>
      <c r="S4355" s="1">
        <v>0.01</v>
      </c>
      <c r="T4355" s="1">
        <v>0</v>
      </c>
      <c r="U4355" s="1">
        <v>0</v>
      </c>
      <c r="V4355" s="1">
        <v>0</v>
      </c>
      <c r="W4355" s="1">
        <v>0</v>
      </c>
      <c r="X4355" s="1">
        <v>1.1714731357647799E-2</v>
      </c>
      <c r="Y4355" s="1">
        <v>4.9029245216609995E-4</v>
      </c>
      <c r="Z4355" s="1">
        <v>6.401489801263E-4</v>
      </c>
      <c r="AA4355" s="1">
        <v>1.9263114999999999E-3</v>
      </c>
      <c r="AB4355" s="1">
        <v>0</v>
      </c>
      <c r="AC4355" s="1"/>
      <c r="AD4355" s="1">
        <v>1.59086836046816E-2</v>
      </c>
      <c r="AE4355" s="1">
        <v>0</v>
      </c>
      <c r="AF4355" s="1">
        <v>1.1247999999999999E-2</v>
      </c>
      <c r="AG4355" s="1">
        <v>0</v>
      </c>
      <c r="AH4355" s="1">
        <v>0</v>
      </c>
      <c r="AI4355" s="1">
        <v>0</v>
      </c>
      <c r="AJ4355" s="1">
        <v>3.4724481646899001E-3</v>
      </c>
      <c r="AK4355" s="1">
        <v>7.1634003945776998E-3</v>
      </c>
      <c r="AL4355" s="1">
        <v>3.5587209276854992E-3</v>
      </c>
      <c r="AM4355" s="1">
        <v>3.390471450984478E-3</v>
      </c>
      <c r="AN4355" s="1">
        <v>3.7970754783600569E-3</v>
      </c>
      <c r="AO4355" t="s">
        <v>17165</v>
      </c>
    </row>
    <row r="4356" spans="1:41" x14ac:dyDescent="0.25">
      <c r="A4356" s="1">
        <v>2020</v>
      </c>
      <c r="B4356" t="s">
        <v>3175</v>
      </c>
      <c r="C4356" t="s">
        <v>7104</v>
      </c>
      <c r="D4356" t="s">
        <v>7229</v>
      </c>
      <c r="E4356" t="s">
        <v>7886</v>
      </c>
      <c r="F4356" t="s">
        <v>9709</v>
      </c>
      <c r="G4356" t="s">
        <v>11891</v>
      </c>
      <c r="H4356" t="s">
        <v>12724</v>
      </c>
      <c r="I4356" s="1">
        <v>0.15419114679104809</v>
      </c>
      <c r="J4356" s="1">
        <v>0.19627903909976049</v>
      </c>
      <c r="K4356" s="1">
        <v>0</v>
      </c>
      <c r="L4356" s="1">
        <v>1.6032999999999999E-2</v>
      </c>
      <c r="M4356" s="1"/>
      <c r="N4356" s="1">
        <v>0.33849090726414099</v>
      </c>
      <c r="O4356" s="1">
        <v>0.28555866791160911</v>
      </c>
      <c r="P4356" s="1">
        <v>0.1285</v>
      </c>
      <c r="Q4356" s="1">
        <v>4.7554777015191098E-2</v>
      </c>
      <c r="R4356" s="1">
        <v>0.1082516097077761</v>
      </c>
      <c r="S4356" s="1">
        <v>0.16</v>
      </c>
      <c r="T4356" s="1">
        <v>6.98260909600084E-2</v>
      </c>
      <c r="U4356" s="1">
        <v>4.3195766814850003E-4</v>
      </c>
      <c r="V4356" s="1">
        <v>3.2480375416139497E-2</v>
      </c>
      <c r="W4356" s="1">
        <v>0.04</v>
      </c>
      <c r="X4356" s="1">
        <v>0.30667374639099998</v>
      </c>
      <c r="Y4356" s="1">
        <v>4.1092332748380499E-2</v>
      </c>
      <c r="Z4356" s="1">
        <v>0.18698169755870461</v>
      </c>
      <c r="AA4356" s="1">
        <v>2.70264757E-2</v>
      </c>
      <c r="AB4356" s="1">
        <v>0</v>
      </c>
      <c r="AC4356" s="1">
        <v>1.5699999999999999E-2</v>
      </c>
      <c r="AD4356" s="1">
        <v>0.41869890679496541</v>
      </c>
      <c r="AE4356" s="1">
        <v>8.9251182578169008E-3</v>
      </c>
      <c r="AF4356" s="1">
        <v>2.2599999999999999E-3</v>
      </c>
      <c r="AG4356" s="1">
        <v>0.01</v>
      </c>
      <c r="AH4356" s="1">
        <v>0.18</v>
      </c>
      <c r="AI4356" s="1">
        <v>8.1299999999999997E-2</v>
      </c>
      <c r="AJ4356" s="1">
        <v>1.1286935431394E-2</v>
      </c>
      <c r="AK4356" s="1">
        <v>0.1600838395816446</v>
      </c>
      <c r="AL4356" s="1">
        <v>0.10440091788768768</v>
      </c>
      <c r="AM4356" s="1">
        <v>7.7969729900360107E-2</v>
      </c>
      <c r="AN4356" s="1">
        <v>0.14184510707855225</v>
      </c>
      <c r="AO4356" t="s">
        <v>17166</v>
      </c>
    </row>
    <row r="4357" spans="1:41" x14ac:dyDescent="0.25">
      <c r="A4357" s="1">
        <v>2020</v>
      </c>
      <c r="B4357" t="s">
        <v>3175</v>
      </c>
      <c r="C4357" t="s">
        <v>7104</v>
      </c>
      <c r="D4357" t="s">
        <v>7229</v>
      </c>
      <c r="E4357" t="s">
        <v>7886</v>
      </c>
      <c r="F4357" t="s">
        <v>9710</v>
      </c>
      <c r="G4357" t="s">
        <v>11891</v>
      </c>
      <c r="H4357" t="s">
        <v>12724</v>
      </c>
      <c r="I4357" s="1">
        <v>8.8591888295884394E-2</v>
      </c>
      <c r="J4357" s="1">
        <v>0.28714916811358498</v>
      </c>
      <c r="K4357" s="1">
        <v>0.87742899850523204</v>
      </c>
      <c r="L4357" s="1">
        <v>0.57249099999999997</v>
      </c>
      <c r="M4357" s="1">
        <v>0.64562267100084347</v>
      </c>
      <c r="N4357" s="1">
        <v>0.42027529388124202</v>
      </c>
      <c r="O4357" s="1">
        <v>1.39297385620915</v>
      </c>
      <c r="P4357" s="1">
        <v>0.41249999999999998</v>
      </c>
      <c r="Q4357" s="1">
        <v>0.02</v>
      </c>
      <c r="R4357" s="1">
        <v>0.18004952947003469</v>
      </c>
      <c r="S4357" s="1">
        <v>0.15</v>
      </c>
      <c r="T4357" s="1">
        <v>0.17041363637136039</v>
      </c>
      <c r="U4357" s="1">
        <v>0</v>
      </c>
      <c r="V4357" s="1">
        <v>0.25964645037652179</v>
      </c>
      <c r="W4357" s="1">
        <v>0.16145114281331491</v>
      </c>
      <c r="X4357" s="1">
        <v>0.68889589486609326</v>
      </c>
      <c r="Y4357" s="1">
        <v>8.2320588156767405E-2</v>
      </c>
      <c r="Z4357" s="1">
        <v>0.4</v>
      </c>
      <c r="AA4357" s="1">
        <v>0.28670958940000002</v>
      </c>
      <c r="AB4357" s="1">
        <v>0</v>
      </c>
      <c r="AC4357" s="1">
        <v>0.84755000000000047</v>
      </c>
      <c r="AD4357" s="1">
        <v>0.8</v>
      </c>
      <c r="AE4357" s="1">
        <v>0.52375568976288944</v>
      </c>
      <c r="AF4357" s="1">
        <v>0.4259389999999999</v>
      </c>
      <c r="AG4357" s="1">
        <v>0.17</v>
      </c>
      <c r="AH4357" s="1">
        <v>0.27</v>
      </c>
      <c r="AI4357" s="1">
        <v>0.31090000000000001</v>
      </c>
      <c r="AJ4357" s="1">
        <v>6.3332248809488595E-2</v>
      </c>
      <c r="AK4357" s="1">
        <v>0.2690569988380298</v>
      </c>
      <c r="AL4357" s="1">
        <v>0.37162253260612488</v>
      </c>
      <c r="AM4357" s="1">
        <v>0.29648885130882263</v>
      </c>
      <c r="AN4357" s="1">
        <v>0.47806194424629211</v>
      </c>
      <c r="AO4357" t="s">
        <v>17167</v>
      </c>
    </row>
    <row r="4358" spans="1:41" x14ac:dyDescent="0.25">
      <c r="A4358" s="1">
        <v>2020</v>
      </c>
      <c r="B4358" t="s">
        <v>3175</v>
      </c>
      <c r="C4358" t="s">
        <v>7104</v>
      </c>
      <c r="D4358" t="s">
        <v>7229</v>
      </c>
      <c r="E4358" t="s">
        <v>7886</v>
      </c>
      <c r="F4358" t="s">
        <v>9711</v>
      </c>
      <c r="G4358" t="s">
        <v>11891</v>
      </c>
      <c r="H4358" t="s">
        <v>12724</v>
      </c>
      <c r="I4358" s="1">
        <v>0.1024353051980087</v>
      </c>
      <c r="J4358" s="1">
        <v>0.53178091826193996</v>
      </c>
      <c r="K4358" s="1">
        <v>0.61926115737774901</v>
      </c>
      <c r="L4358" s="1">
        <v>0.53275700000000004</v>
      </c>
      <c r="M4358" s="1">
        <v>1.019606455767383</v>
      </c>
      <c r="N4358" s="1">
        <v>0.32678589370039202</v>
      </c>
      <c r="O4358" s="1">
        <v>0.71786492374727673</v>
      </c>
      <c r="P4358" s="1">
        <v>0.39419999999999999</v>
      </c>
      <c r="Q4358" s="1">
        <v>1.0090457456278901</v>
      </c>
      <c r="R4358" s="1">
        <v>0.65252105002476468</v>
      </c>
      <c r="S4358" s="1">
        <v>0.53</v>
      </c>
      <c r="T4358" s="1">
        <v>0.51</v>
      </c>
      <c r="U4358" s="1">
        <v>5.1834920177823004E-3</v>
      </c>
      <c r="V4358" s="1">
        <v>0.22080267312015531</v>
      </c>
      <c r="W4358" s="1">
        <v>0.36846142046326108</v>
      </c>
      <c r="X4358" s="1">
        <v>0.92255998407062001</v>
      </c>
      <c r="Y4358" s="1">
        <v>0.27408318952230459</v>
      </c>
      <c r="Z4358" s="1">
        <v>0.74909069747141155</v>
      </c>
      <c r="AA4358" s="1">
        <v>0.86165411140000003</v>
      </c>
      <c r="AB4358" s="1">
        <v>0.25</v>
      </c>
      <c r="AC4358" s="1">
        <v>0.87788000000000077</v>
      </c>
      <c r="AD4358" s="1">
        <v>1.439804794662183</v>
      </c>
      <c r="AE4358" s="1">
        <v>1.5975366673608431</v>
      </c>
      <c r="AF4358" s="1">
        <v>0.38186099999999978</v>
      </c>
      <c r="AG4358" s="1">
        <v>0.55000000000000004</v>
      </c>
      <c r="AH4358" s="1">
        <v>0.45</v>
      </c>
      <c r="AI4358" s="1">
        <v>0.53400000000000003</v>
      </c>
      <c r="AJ4358" s="1">
        <v>0.2099618444792806</v>
      </c>
      <c r="AK4358" s="1">
        <v>0.28228475400223102</v>
      </c>
      <c r="AL4358" s="1">
        <v>0.58349740505218506</v>
      </c>
      <c r="AM4358" s="1">
        <v>0.54574000835418701</v>
      </c>
      <c r="AN4358" s="1">
        <v>0.63698697090148926</v>
      </c>
      <c r="AO4358" t="s">
        <v>17168</v>
      </c>
    </row>
    <row r="4359" spans="1:41" x14ac:dyDescent="0.25">
      <c r="A4359" s="1">
        <v>2020</v>
      </c>
      <c r="B4359" t="s">
        <v>3175</v>
      </c>
      <c r="C4359" t="s">
        <v>7104</v>
      </c>
      <c r="D4359" t="s">
        <v>7229</v>
      </c>
      <c r="E4359" t="s">
        <v>7886</v>
      </c>
      <c r="F4359" t="s">
        <v>9712</v>
      </c>
      <c r="G4359" t="s">
        <v>11891</v>
      </c>
      <c r="H4359" t="s">
        <v>12724</v>
      </c>
      <c r="I4359" s="1">
        <v>8.6738126205319094E-2</v>
      </c>
      <c r="J4359" s="1">
        <v>0.223521396074639</v>
      </c>
      <c r="K4359" s="1">
        <v>4.270766602605E-4</v>
      </c>
      <c r="L4359" s="1">
        <v>2.0609999999999999E-3</v>
      </c>
      <c r="M4359" s="1"/>
      <c r="N4359" s="1">
        <v>7.3947553501456806E-2</v>
      </c>
      <c r="O4359" s="1">
        <v>0</v>
      </c>
      <c r="P4359" s="1">
        <v>0.18179999999999999</v>
      </c>
      <c r="Q4359" s="1">
        <v>8.7815524222496597E-2</v>
      </c>
      <c r="R4359" s="1">
        <v>0.2062803368003962</v>
      </c>
      <c r="S4359" s="1">
        <v>0.13</v>
      </c>
      <c r="T4359" s="1">
        <v>8.2739859039485993E-3</v>
      </c>
      <c r="U4359" s="1">
        <v>0</v>
      </c>
      <c r="V4359" s="1">
        <v>5.650897387074E-4</v>
      </c>
      <c r="W4359" s="1">
        <v>3.9883417702101997E-3</v>
      </c>
      <c r="X4359" s="1">
        <v>7.7489795241098003E-3</v>
      </c>
      <c r="Y4359" s="1">
        <v>1.37281886606521E-2</v>
      </c>
      <c r="Z4359" s="1">
        <v>3.07271510460616E-2</v>
      </c>
      <c r="AA4359" s="1">
        <v>4.84861153E-2</v>
      </c>
      <c r="AB4359" s="1">
        <v>0</v>
      </c>
      <c r="AC4359" s="1">
        <v>3.3160000000000002E-2</v>
      </c>
      <c r="AD4359" s="1">
        <v>1.1000978783826601E-2</v>
      </c>
      <c r="AE4359" s="1">
        <v>0.11566953262130721</v>
      </c>
      <c r="AF4359" s="1">
        <v>3.3315999999999998E-2</v>
      </c>
      <c r="AG4359" s="1">
        <v>0.04</v>
      </c>
      <c r="AH4359" s="1">
        <v>0.02</v>
      </c>
      <c r="AI4359" s="1">
        <v>0.20930000000000001</v>
      </c>
      <c r="AJ4359" s="1">
        <v>2.1952734478984898E-2</v>
      </c>
      <c r="AK4359" s="1">
        <v>0.1547052749394778</v>
      </c>
      <c r="AL4359" s="1">
        <v>6.0179766267538071E-2</v>
      </c>
      <c r="AM4359" s="1">
        <v>7.0574633777141571E-2</v>
      </c>
      <c r="AN4359" s="1">
        <v>4.5453716069459915E-2</v>
      </c>
      <c r="AO4359" t="s">
        <v>17169</v>
      </c>
    </row>
    <row r="4360" spans="1:41" x14ac:dyDescent="0.25">
      <c r="A4360" s="1">
        <v>2020</v>
      </c>
      <c r="B4360" t="s">
        <v>3175</v>
      </c>
      <c r="C4360" t="s">
        <v>7104</v>
      </c>
      <c r="D4360" t="s">
        <v>7229</v>
      </c>
      <c r="E4360" t="s">
        <v>7886</v>
      </c>
      <c r="F4360" t="s">
        <v>9713</v>
      </c>
      <c r="G4360" t="s">
        <v>11891</v>
      </c>
      <c r="H4360" t="s">
        <v>12724</v>
      </c>
      <c r="I4360" s="1">
        <v>6.65560389290039E-2</v>
      </c>
      <c r="J4360" s="1">
        <v>0.2238071166399262</v>
      </c>
      <c r="K4360" s="1">
        <v>0.83771086910100401</v>
      </c>
      <c r="L4360" s="1">
        <v>2.9780000000000002E-3</v>
      </c>
      <c r="M4360" s="1">
        <v>4.02506929911935E-2</v>
      </c>
      <c r="N4360" s="1">
        <v>9.4996483472319898E-2</v>
      </c>
      <c r="O4360" s="1">
        <v>0.1602085278555867</v>
      </c>
      <c r="P4360" s="1">
        <v>0.23219999999999999</v>
      </c>
      <c r="Q4360" s="1">
        <v>0</v>
      </c>
      <c r="R4360" s="1">
        <v>0.140148588410104</v>
      </c>
      <c r="S4360" s="1">
        <v>0.03</v>
      </c>
      <c r="T4360" s="1">
        <v>4.0292379915192598E-2</v>
      </c>
      <c r="U4360" s="1">
        <v>0</v>
      </c>
      <c r="V4360" s="1">
        <v>7.5009520533641294E-2</v>
      </c>
      <c r="W4360" s="1">
        <v>7.6698880196349997E-4</v>
      </c>
      <c r="X4360" s="1">
        <v>0.31254770517372998</v>
      </c>
      <c r="Y4360" s="1">
        <v>1.92573282944862E-2</v>
      </c>
      <c r="Z4360" s="1">
        <v>8.4383274653009998E-3</v>
      </c>
      <c r="AA4360" s="1">
        <v>7.8502270400000004E-2</v>
      </c>
      <c r="AB4360" s="1">
        <v>0</v>
      </c>
      <c r="AC4360" s="1">
        <v>9.1399999999999898E-2</v>
      </c>
      <c r="AD4360" s="1">
        <v>0.09</v>
      </c>
      <c r="AE4360" s="1">
        <v>0.1508047481629132</v>
      </c>
      <c r="AF4360" s="1">
        <v>6.1495000000000001E-2</v>
      </c>
      <c r="AG4360" s="1">
        <v>0.01</v>
      </c>
      <c r="AH4360" s="1">
        <v>0.05</v>
      </c>
      <c r="AI4360" s="1">
        <v>5.7700000000000001E-2</v>
      </c>
      <c r="AJ4360" s="1">
        <v>1.0251708125055501E-2</v>
      </c>
      <c r="AK4360" s="1">
        <v>0.44199592698115547</v>
      </c>
      <c r="AL4360" s="1">
        <v>0.11473510414361954</v>
      </c>
      <c r="AM4360" s="1">
        <v>7.4461482465267181E-2</v>
      </c>
      <c r="AN4360" s="1">
        <v>0.17178942263126373</v>
      </c>
      <c r="AO4360" t="s">
        <v>17170</v>
      </c>
    </row>
    <row r="4361" spans="1:41" x14ac:dyDescent="0.25">
      <c r="A4361" s="1">
        <v>2020</v>
      </c>
      <c r="B4361" t="s">
        <v>3175</v>
      </c>
      <c r="C4361" t="s">
        <v>7104</v>
      </c>
      <c r="D4361" t="s">
        <v>7229</v>
      </c>
      <c r="E4361" t="s">
        <v>7886</v>
      </c>
      <c r="F4361" t="s">
        <v>9714</v>
      </c>
      <c r="G4361" t="s">
        <v>11891</v>
      </c>
      <c r="H4361" t="s">
        <v>12724</v>
      </c>
      <c r="I4361" s="1">
        <v>0.1231256820798015</v>
      </c>
      <c r="J4361" s="1">
        <v>0.146695531769929</v>
      </c>
      <c r="K4361" s="1">
        <v>0.36344223788169999</v>
      </c>
      <c r="L4361" s="1">
        <v>7.7989000000000003E-2</v>
      </c>
      <c r="M4361" s="1">
        <v>0.25272470472367359</v>
      </c>
      <c r="N4361" s="1">
        <v>9.7307344519240405E-2</v>
      </c>
      <c r="O4361" s="1">
        <v>0.11142234671646439</v>
      </c>
      <c r="P4361" s="1">
        <v>0.33789999999999998</v>
      </c>
      <c r="Q4361" s="1">
        <v>7.6501163024437893E-2</v>
      </c>
      <c r="R4361" s="1">
        <v>0.18928182268449731</v>
      </c>
      <c r="S4361" s="1">
        <v>0.31</v>
      </c>
      <c r="T4361" s="1">
        <v>0.37389582117351411</v>
      </c>
      <c r="U4361" s="1">
        <v>0</v>
      </c>
      <c r="V4361" s="1">
        <v>0.25522400894315928</v>
      </c>
      <c r="W4361" s="1">
        <v>0.12</v>
      </c>
      <c r="X4361" s="1">
        <v>0.209803205787675</v>
      </c>
      <c r="Y4361" s="1">
        <v>7.3111827941329893E-2</v>
      </c>
      <c r="Z4361" s="1">
        <v>0.1576512351965548</v>
      </c>
      <c r="AA4361" s="1">
        <v>0.19134988880000001</v>
      </c>
      <c r="AB4361" s="1">
        <v>0.21</v>
      </c>
      <c r="AC4361" s="1">
        <v>0.36406000000000011</v>
      </c>
      <c r="AD4361" s="1">
        <v>0.41241263320420712</v>
      </c>
      <c r="AE4361" s="1">
        <v>0.42840567637521187</v>
      </c>
      <c r="AF4361" s="1">
        <v>0.24206</v>
      </c>
      <c r="AG4361" s="1">
        <v>0.25</v>
      </c>
      <c r="AH4361" s="1">
        <v>0.26</v>
      </c>
      <c r="AI4361" s="1">
        <v>0.55249999999999999</v>
      </c>
      <c r="AJ4361" s="1">
        <v>5.4198586175278798E-2</v>
      </c>
      <c r="AK4361" s="1">
        <v>0.18004205826969649</v>
      </c>
      <c r="AL4361" s="1">
        <v>0.22141742706298828</v>
      </c>
      <c r="AM4361" s="1">
        <v>0.1802859753370285</v>
      </c>
      <c r="AN4361" s="1">
        <v>0.27968689799308777</v>
      </c>
      <c r="AO4361" t="s">
        <v>17171</v>
      </c>
    </row>
    <row r="4362" spans="1:41" x14ac:dyDescent="0.25">
      <c r="A4362" s="1">
        <v>2020</v>
      </c>
      <c r="B4362" t="s">
        <v>3175</v>
      </c>
      <c r="C4362" t="s">
        <v>7104</v>
      </c>
      <c r="D4362" t="s">
        <v>7229</v>
      </c>
      <c r="E4362" t="s">
        <v>7886</v>
      </c>
      <c r="F4362" t="s">
        <v>9715</v>
      </c>
      <c r="G4362" t="s">
        <v>11891</v>
      </c>
      <c r="H4362" t="s">
        <v>12724</v>
      </c>
      <c r="I4362" s="1">
        <v>7.0831651492726994E-2</v>
      </c>
      <c r="J4362" s="1">
        <v>0.2079496252664893</v>
      </c>
      <c r="K4362" s="1">
        <v>4.4629510997224002E-2</v>
      </c>
      <c r="L4362" s="1">
        <v>0.44033600000000001</v>
      </c>
      <c r="M4362" s="1">
        <v>0.3581801574915322</v>
      </c>
      <c r="N4362" s="1">
        <v>1.96423188988245E-2</v>
      </c>
      <c r="O4362" s="1">
        <v>0.35690943043884221</v>
      </c>
      <c r="P4362" s="1">
        <v>1.03E-2</v>
      </c>
      <c r="Q4362" s="1">
        <v>0</v>
      </c>
      <c r="R4362" s="1">
        <v>0.1333729569093611</v>
      </c>
      <c r="S4362" s="1">
        <v>0.05</v>
      </c>
      <c r="T4362" s="1">
        <v>3.32652494869531E-2</v>
      </c>
      <c r="U4362" s="1">
        <v>0</v>
      </c>
      <c r="V4362" s="1">
        <v>6.1914180067074E-3</v>
      </c>
      <c r="W4362" s="1">
        <v>0.16635987114588119</v>
      </c>
      <c r="X4362" s="1">
        <v>0.37901967942123299</v>
      </c>
      <c r="Y4362" s="1">
        <v>6.7505018216063598E-2</v>
      </c>
      <c r="Z4362" s="1">
        <v>0.16713707917478979</v>
      </c>
      <c r="AA4362" s="1">
        <v>0.28032341770000002</v>
      </c>
      <c r="AB4362" s="1">
        <v>0.17</v>
      </c>
      <c r="AC4362" s="1">
        <v>0.4601699999999998</v>
      </c>
      <c r="AD4362" s="1">
        <v>0.26860033912791698</v>
      </c>
      <c r="AE4362" s="1">
        <v>0.99678695742718559</v>
      </c>
      <c r="AF4362" s="1">
        <v>0.32116399999999989</v>
      </c>
      <c r="AG4362" s="1">
        <v>0.2</v>
      </c>
      <c r="AH4362" s="1">
        <v>0.03</v>
      </c>
      <c r="AI4362" s="1">
        <v>0.39300000000000002</v>
      </c>
      <c r="AJ4362" s="1">
        <v>3.8001715519536197E-2</v>
      </c>
      <c r="AK4362" s="1">
        <v>0.15861225402628881</v>
      </c>
      <c r="AL4362" s="1">
        <v>0.20097547769546509</v>
      </c>
      <c r="AM4362" s="1">
        <v>0.20115953683853149</v>
      </c>
      <c r="AN4362" s="1">
        <v>0.20071470737457275</v>
      </c>
      <c r="AO4362" t="s">
        <v>17172</v>
      </c>
    </row>
    <row r="4363" spans="1:41" x14ac:dyDescent="0.25">
      <c r="A4363" s="1">
        <v>2020</v>
      </c>
      <c r="B4363" t="s">
        <v>3175</v>
      </c>
      <c r="C4363" t="s">
        <v>7104</v>
      </c>
      <c r="D4363" t="s">
        <v>7229</v>
      </c>
      <c r="E4363" t="s">
        <v>7886</v>
      </c>
      <c r="F4363" t="s">
        <v>9716</v>
      </c>
      <c r="G4363" t="s">
        <v>11891</v>
      </c>
      <c r="H4363" t="s">
        <v>12724</v>
      </c>
      <c r="I4363" s="1">
        <v>3.9497092284462798E-2</v>
      </c>
      <c r="J4363" s="1">
        <v>0.1048154904503396</v>
      </c>
      <c r="K4363" s="1">
        <v>3.9504591074097803E-2</v>
      </c>
      <c r="L4363" s="1">
        <v>0.127807</v>
      </c>
      <c r="M4363" s="1">
        <v>0.22361643987392371</v>
      </c>
      <c r="N4363" s="1">
        <v>6.7266150909273598E-2</v>
      </c>
      <c r="O4363" s="1">
        <v>7.4813258636788005E-2</v>
      </c>
      <c r="P4363" s="1">
        <v>0.1091</v>
      </c>
      <c r="Q4363" s="1">
        <v>0</v>
      </c>
      <c r="R4363" s="1">
        <v>0.1023080733036156</v>
      </c>
      <c r="S4363" s="1">
        <v>0.08</v>
      </c>
      <c r="T4363" s="1">
        <v>0.23479579452322391</v>
      </c>
      <c r="U4363" s="1">
        <v>0</v>
      </c>
      <c r="V4363" s="1">
        <v>2.96549267226024E-2</v>
      </c>
      <c r="W4363" s="1">
        <v>3.8349440098175E-3</v>
      </c>
      <c r="X4363" s="1">
        <v>0.29037931835529202</v>
      </c>
      <c r="Y4363" s="1">
        <v>2.3495202658258899E-2</v>
      </c>
      <c r="Z4363" s="1">
        <v>8.9795443303168701E-2</v>
      </c>
      <c r="AA4363" s="1">
        <v>0.14619921720000001</v>
      </c>
      <c r="AB4363" s="1">
        <v>0</v>
      </c>
      <c r="AC4363" s="1">
        <v>0.11387</v>
      </c>
      <c r="AD4363" s="1">
        <v>0.1054880822729841</v>
      </c>
      <c r="AE4363" s="1">
        <v>0.32329753369232139</v>
      </c>
      <c r="AF4363" s="1">
        <v>0.12510499999999999</v>
      </c>
      <c r="AG4363" s="1">
        <v>0.12</v>
      </c>
      <c r="AH4363" s="1">
        <v>0.08</v>
      </c>
      <c r="AI4363" s="1">
        <v>6.1499999999999999E-2</v>
      </c>
      <c r="AJ4363" s="1">
        <v>1.27540004140909E-2</v>
      </c>
      <c r="AK4363" s="1">
        <v>0.1061692407691372</v>
      </c>
      <c r="AL4363" s="1">
        <v>9.7760915756225586E-2</v>
      </c>
      <c r="AM4363" s="1">
        <v>9.0292066335678101E-2</v>
      </c>
      <c r="AN4363" s="1">
        <v>0.10834181308746338</v>
      </c>
      <c r="AO4363" t="s">
        <v>17173</v>
      </c>
    </row>
    <row r="4364" spans="1:41" x14ac:dyDescent="0.25">
      <c r="A4364" s="1">
        <v>2020</v>
      </c>
      <c r="B4364" t="s">
        <v>3176</v>
      </c>
      <c r="C4364" t="s">
        <v>7105</v>
      </c>
      <c r="D4364" t="s">
        <v>7229</v>
      </c>
      <c r="E4364" t="s">
        <v>7887</v>
      </c>
      <c r="F4364" t="s">
        <v>9717</v>
      </c>
      <c r="G4364" t="s">
        <v>11891</v>
      </c>
      <c r="H4364" t="s">
        <v>12724</v>
      </c>
      <c r="I4364" s="1">
        <v>46.246499999999997</v>
      </c>
      <c r="J4364" s="1">
        <v>134.89669055671149</v>
      </c>
      <c r="K4364" s="1">
        <v>160</v>
      </c>
      <c r="L4364" s="1">
        <v>72.685533011074227</v>
      </c>
      <c r="M4364" s="1">
        <v>60</v>
      </c>
      <c r="N4364" s="1">
        <v>94</v>
      </c>
      <c r="O4364" s="1">
        <v>40</v>
      </c>
      <c r="P4364" s="1">
        <v>15</v>
      </c>
      <c r="Q4364" s="1">
        <v>2.6823959384098339</v>
      </c>
      <c r="R4364" s="1">
        <v>25</v>
      </c>
      <c r="S4364" s="1">
        <v>90</v>
      </c>
      <c r="T4364" s="1">
        <v>65</v>
      </c>
      <c r="U4364" s="1">
        <v>15</v>
      </c>
      <c r="V4364" s="1">
        <v>75</v>
      </c>
      <c r="W4364" s="1">
        <v>100</v>
      </c>
      <c r="X4364" s="1">
        <v>85</v>
      </c>
      <c r="Y4364" s="1">
        <v>15.5</v>
      </c>
      <c r="Z4364" s="1">
        <v>74</v>
      </c>
      <c r="AA4364" s="1">
        <v>75.446484363661966</v>
      </c>
      <c r="AB4364" s="1">
        <v>72.2</v>
      </c>
      <c r="AC4364" s="1">
        <v>39.5</v>
      </c>
      <c r="AD4364" s="1">
        <v>37.020000000000003</v>
      </c>
      <c r="AE4364" s="1">
        <v>200</v>
      </c>
      <c r="AF4364" s="1">
        <v>32.645755796883002</v>
      </c>
      <c r="AG4364" s="1">
        <v>10.199999999999999</v>
      </c>
      <c r="AH4364" s="1">
        <v>42.9</v>
      </c>
      <c r="AI4364" s="1">
        <v>35</v>
      </c>
      <c r="AJ4364" s="1">
        <v>5.3</v>
      </c>
      <c r="AK4364" s="1">
        <v>49</v>
      </c>
      <c r="AL4364" s="1">
        <v>61.007701873779297</v>
      </c>
      <c r="AM4364" s="1">
        <v>54.888431549072266</v>
      </c>
      <c r="AN4364" s="1">
        <v>69.676673889160156</v>
      </c>
      <c r="AO4364" t="s">
        <v>17174</v>
      </c>
    </row>
    <row r="4365" spans="1:41" x14ac:dyDescent="0.25">
      <c r="A4365" s="1">
        <v>2020</v>
      </c>
      <c r="B4365" t="s">
        <v>3177</v>
      </c>
      <c r="C4365" t="s">
        <v>7105</v>
      </c>
      <c r="D4365" t="s">
        <v>7229</v>
      </c>
      <c r="E4365" t="s">
        <v>7887</v>
      </c>
      <c r="F4365" t="s">
        <v>9717</v>
      </c>
      <c r="G4365" t="s">
        <v>11891</v>
      </c>
      <c r="H4365" t="s">
        <v>12724</v>
      </c>
      <c r="I4365" s="1">
        <v>46.246499999999997</v>
      </c>
      <c r="J4365" s="1">
        <v>115.9607301436349</v>
      </c>
      <c r="K4365" s="1">
        <v>180</v>
      </c>
      <c r="L4365" s="1">
        <v>56.761551933882622</v>
      </c>
      <c r="M4365" s="1">
        <v>90</v>
      </c>
      <c r="N4365" s="1">
        <v>85</v>
      </c>
      <c r="O4365" s="1">
        <v>40</v>
      </c>
      <c r="P4365" s="1">
        <v>15</v>
      </c>
      <c r="Q4365" s="1">
        <v>3.631308671189561</v>
      </c>
      <c r="R4365" s="1">
        <v>25</v>
      </c>
      <c r="S4365" s="1">
        <v>95</v>
      </c>
      <c r="T4365" s="1">
        <v>65</v>
      </c>
      <c r="U4365" s="1">
        <v>15</v>
      </c>
      <c r="V4365" s="1">
        <v>75</v>
      </c>
      <c r="W4365" s="1">
        <v>100</v>
      </c>
      <c r="X4365" s="1">
        <v>100</v>
      </c>
      <c r="Y4365" s="1">
        <v>15.5</v>
      </c>
      <c r="Z4365" s="1">
        <v>96.5</v>
      </c>
      <c r="AA4365" s="1">
        <v>84.943945473229448</v>
      </c>
      <c r="AB4365" s="1">
        <v>80</v>
      </c>
      <c r="AC4365" s="1">
        <v>62.19</v>
      </c>
      <c r="AD4365" s="1">
        <v>50</v>
      </c>
      <c r="AE4365" s="1">
        <v>220</v>
      </c>
      <c r="AF4365" s="1">
        <v>41.303759011546227</v>
      </c>
      <c r="AG4365" s="1">
        <v>9.59</v>
      </c>
      <c r="AH4365" s="1">
        <v>42.9</v>
      </c>
      <c r="AI4365" s="1">
        <v>40</v>
      </c>
      <c r="AJ4365" s="1">
        <v>5.3</v>
      </c>
      <c r="AK4365" s="1">
        <v>49</v>
      </c>
      <c r="AL4365" s="1">
        <v>65.6837158203125</v>
      </c>
      <c r="AM4365" s="1">
        <v>57.231048583984375</v>
      </c>
      <c r="AN4365" s="1">
        <v>77.658332824707031</v>
      </c>
      <c r="AO4365" t="s">
        <v>17175</v>
      </c>
    </row>
    <row r="4366" spans="1:41" x14ac:dyDescent="0.25">
      <c r="A4366" s="1">
        <v>2020</v>
      </c>
      <c r="B4366" t="s">
        <v>3178</v>
      </c>
      <c r="C4366" t="s">
        <v>7105</v>
      </c>
      <c r="D4366" t="s">
        <v>7229</v>
      </c>
      <c r="E4366" t="s">
        <v>7887</v>
      </c>
      <c r="F4366" t="s">
        <v>9717</v>
      </c>
      <c r="G4366" t="s">
        <v>11891</v>
      </c>
      <c r="H4366" t="s">
        <v>12724</v>
      </c>
      <c r="I4366" s="1">
        <v>46.246499999999997</v>
      </c>
      <c r="J4366" s="1">
        <v>15.72621517190297</v>
      </c>
      <c r="K4366" s="1">
        <v>159.69999999999999</v>
      </c>
      <c r="L4366" s="1">
        <v>64.477677</v>
      </c>
      <c r="M4366" s="1">
        <v>40</v>
      </c>
      <c r="N4366" s="1">
        <v>64.2</v>
      </c>
      <c r="O4366" s="1">
        <v>40</v>
      </c>
      <c r="P4366" s="1">
        <v>15</v>
      </c>
      <c r="Q4366" s="1">
        <v>2.0265</v>
      </c>
      <c r="R4366" s="1">
        <v>20</v>
      </c>
      <c r="S4366" s="1">
        <v>70</v>
      </c>
      <c r="T4366" s="1">
        <v>65</v>
      </c>
      <c r="U4366" s="1">
        <v>15</v>
      </c>
      <c r="V4366" s="1">
        <v>75</v>
      </c>
      <c r="W4366" s="1">
        <v>29.1</v>
      </c>
      <c r="X4366" s="1">
        <v>55</v>
      </c>
      <c r="Y4366" s="1">
        <v>15.5</v>
      </c>
      <c r="Z4366" s="1">
        <v>148</v>
      </c>
      <c r="AA4366" s="1">
        <v>37.915662480498668</v>
      </c>
      <c r="AB4366" s="1">
        <v>24.405861513600001</v>
      </c>
      <c r="AC4366" s="1">
        <v>39.5</v>
      </c>
      <c r="AD4366" s="1">
        <v>74.040000000000006</v>
      </c>
      <c r="AE4366" s="1">
        <v>200</v>
      </c>
      <c r="AF4366" s="1">
        <v>28.77309003895347</v>
      </c>
      <c r="AG4366" s="1">
        <v>10.199999999999999</v>
      </c>
      <c r="AH4366" s="1">
        <v>32.897856533206571</v>
      </c>
      <c r="AI4366" s="1">
        <v>35</v>
      </c>
      <c r="AJ4366" s="1">
        <v>5.3</v>
      </c>
      <c r="AK4366" s="1">
        <v>49</v>
      </c>
      <c r="AL4366" s="1">
        <v>50.931354522705078</v>
      </c>
      <c r="AM4366" s="1">
        <v>47.227386474609375</v>
      </c>
      <c r="AN4366" s="1">
        <v>56.178638458251953</v>
      </c>
      <c r="AO4366" t="s">
        <v>17176</v>
      </c>
    </row>
    <row r="4367" spans="1:41" x14ac:dyDescent="0.25">
      <c r="A4367" s="1">
        <v>2020</v>
      </c>
      <c r="B4367" t="s">
        <v>3179</v>
      </c>
      <c r="C4367" t="s">
        <v>7105</v>
      </c>
      <c r="D4367" t="s">
        <v>7229</v>
      </c>
      <c r="E4367" t="s">
        <v>7887</v>
      </c>
      <c r="F4367" t="s">
        <v>9717</v>
      </c>
      <c r="G4367" t="s">
        <v>11891</v>
      </c>
      <c r="H4367" t="s">
        <v>12724</v>
      </c>
      <c r="I4367" s="1">
        <v>39.840000000000003</v>
      </c>
      <c r="J4367" s="1">
        <v>116</v>
      </c>
      <c r="K4367" s="1">
        <v>180</v>
      </c>
      <c r="L4367" s="1">
        <v>70.565940413343995</v>
      </c>
      <c r="M4367" s="1">
        <v>90</v>
      </c>
      <c r="N4367" s="1">
        <v>100</v>
      </c>
      <c r="O4367" s="1">
        <v>40</v>
      </c>
      <c r="P4367" s="1">
        <v>15</v>
      </c>
      <c r="Q4367" s="1">
        <v>3.631308671189561</v>
      </c>
      <c r="R4367" s="1">
        <v>35.4</v>
      </c>
      <c r="S4367" s="1">
        <v>90</v>
      </c>
      <c r="T4367" s="1">
        <v>65</v>
      </c>
      <c r="U4367" s="1">
        <v>15</v>
      </c>
      <c r="V4367" s="1">
        <v>100</v>
      </c>
      <c r="W4367" s="1">
        <v>100</v>
      </c>
      <c r="X4367" s="1">
        <v>80</v>
      </c>
      <c r="Y4367" s="1">
        <v>6.7</v>
      </c>
      <c r="Z4367" s="1">
        <v>96.5</v>
      </c>
      <c r="AA4367" s="1">
        <v>86.628340293215871</v>
      </c>
      <c r="AB4367" s="1">
        <v>55</v>
      </c>
      <c r="AC4367" s="1">
        <v>62.2</v>
      </c>
      <c r="AD4367" s="1">
        <v>50</v>
      </c>
      <c r="AE4367" s="1">
        <v>110</v>
      </c>
      <c r="AF4367" s="1">
        <v>40.752154904797841</v>
      </c>
      <c r="AG4367" s="1">
        <v>9.59</v>
      </c>
      <c r="AH4367" s="1">
        <v>60</v>
      </c>
      <c r="AI4367" s="1">
        <v>64</v>
      </c>
      <c r="AJ4367" s="1">
        <v>5.3</v>
      </c>
      <c r="AK4367" s="1">
        <v>49</v>
      </c>
      <c r="AL4367" s="1">
        <v>63.314056396484375</v>
      </c>
      <c r="AM4367" s="1">
        <v>53.712223052978516</v>
      </c>
      <c r="AN4367" s="1">
        <v>76.916664123535156</v>
      </c>
      <c r="AO4367" t="s">
        <v>17177</v>
      </c>
    </row>
    <row r="4368" spans="1:41" x14ac:dyDescent="0.25">
      <c r="A4368" s="1">
        <v>2020</v>
      </c>
      <c r="B4368" t="s">
        <v>3180</v>
      </c>
      <c r="C4368" t="s">
        <v>7105</v>
      </c>
      <c r="D4368" t="s">
        <v>7229</v>
      </c>
      <c r="E4368" t="s">
        <v>7887</v>
      </c>
      <c r="F4368" t="s">
        <v>9717</v>
      </c>
      <c r="G4368" t="s">
        <v>11891</v>
      </c>
      <c r="H4368" t="s">
        <v>12724</v>
      </c>
      <c r="I4368" s="1">
        <v>48.999000000000002</v>
      </c>
      <c r="J4368" s="1">
        <v>7.0549999999999997</v>
      </c>
      <c r="K4368" s="1">
        <v>158</v>
      </c>
      <c r="L4368" s="1">
        <v>69.747220891618767</v>
      </c>
      <c r="M4368" s="1">
        <v>25</v>
      </c>
      <c r="N4368" s="1">
        <v>58.7</v>
      </c>
      <c r="O4368" s="1">
        <v>40</v>
      </c>
      <c r="P4368" s="1">
        <v>15</v>
      </c>
      <c r="Q4368" s="1">
        <v>2.0299999999999998</v>
      </c>
      <c r="R4368" s="1">
        <v>20</v>
      </c>
      <c r="S4368" s="1">
        <v>70</v>
      </c>
      <c r="T4368" s="1">
        <v>70</v>
      </c>
      <c r="U4368" s="1">
        <v>15</v>
      </c>
      <c r="V4368" s="1">
        <v>40</v>
      </c>
      <c r="W4368" s="1">
        <v>29.128592574318489</v>
      </c>
      <c r="X4368" s="1">
        <v>55</v>
      </c>
      <c r="Y4368" s="1">
        <v>15.5</v>
      </c>
      <c r="Z4368" s="1">
        <v>74</v>
      </c>
      <c r="AA4368" s="1">
        <v>40</v>
      </c>
      <c r="AB4368" s="1">
        <v>24.405861513600001</v>
      </c>
      <c r="AC4368" s="1">
        <v>58.9</v>
      </c>
      <c r="AD4368" s="1">
        <v>36.73854</v>
      </c>
      <c r="AE4368" s="1">
        <v>140</v>
      </c>
      <c r="AF4368" s="1">
        <v>28.8</v>
      </c>
      <c r="AG4368" s="1">
        <v>20.6</v>
      </c>
      <c r="AH4368" s="1">
        <v>32.897856533206571</v>
      </c>
      <c r="AI4368" s="1">
        <v>35</v>
      </c>
      <c r="AJ4368" s="1">
        <v>1.75</v>
      </c>
      <c r="AK4368" s="1">
        <v>49</v>
      </c>
      <c r="AL4368" s="1">
        <v>44.181110382080078</v>
      </c>
      <c r="AM4368" s="1">
        <v>38.593009948730469</v>
      </c>
      <c r="AN4368" s="1">
        <v>52.097568511962891</v>
      </c>
      <c r="AO4368" t="s">
        <v>17178</v>
      </c>
    </row>
    <row r="4369" spans="1:41" x14ac:dyDescent="0.25">
      <c r="A4369" s="1">
        <v>2020</v>
      </c>
      <c r="B4369" t="s">
        <v>3181</v>
      </c>
      <c r="C4369" t="s">
        <v>7105</v>
      </c>
      <c r="D4369" t="s">
        <v>7229</v>
      </c>
      <c r="E4369" t="s">
        <v>7887</v>
      </c>
      <c r="F4369" t="s">
        <v>9717</v>
      </c>
      <c r="G4369" t="s">
        <v>11891</v>
      </c>
      <c r="H4369" t="s">
        <v>12724</v>
      </c>
      <c r="I4369" s="1">
        <v>27.96</v>
      </c>
      <c r="J4369" s="1">
        <v>55.708374999999997</v>
      </c>
      <c r="K4369" s="1">
        <v>92</v>
      </c>
      <c r="L4369" s="1">
        <v>71.040000000000006</v>
      </c>
      <c r="M4369" s="1">
        <v>90</v>
      </c>
      <c r="N4369" s="1">
        <v>100</v>
      </c>
      <c r="O4369" s="1">
        <v>40</v>
      </c>
      <c r="P4369" s="1">
        <v>15</v>
      </c>
      <c r="Q4369" s="1">
        <v>6.5</v>
      </c>
      <c r="R4369" s="1">
        <v>65</v>
      </c>
      <c r="S4369" s="1">
        <v>240.4</v>
      </c>
      <c r="T4369" s="1">
        <v>56.8</v>
      </c>
      <c r="U4369" s="1">
        <v>11.465</v>
      </c>
      <c r="V4369" s="1">
        <v>105</v>
      </c>
      <c r="W4369" s="1">
        <v>105</v>
      </c>
      <c r="X4369" s="1">
        <v>114</v>
      </c>
      <c r="Y4369" s="1">
        <v>6.7</v>
      </c>
      <c r="Z4369" s="1">
        <v>87.3</v>
      </c>
      <c r="AA4369" s="1">
        <v>68.100292800000005</v>
      </c>
      <c r="AB4369" s="1">
        <v>69</v>
      </c>
      <c r="AC4369" s="1">
        <v>58.68</v>
      </c>
      <c r="AD4369" s="1">
        <v>59.775680821124027</v>
      </c>
      <c r="AE4369" s="1">
        <v>103.62</v>
      </c>
      <c r="AF4369" s="1">
        <v>54.69</v>
      </c>
      <c r="AG4369" s="1">
        <v>9.59</v>
      </c>
      <c r="AH4369" s="1">
        <v>60</v>
      </c>
      <c r="AI4369" s="1">
        <v>64</v>
      </c>
      <c r="AJ4369" s="1">
        <v>3.29</v>
      </c>
      <c r="AK4369" s="1">
        <v>49</v>
      </c>
      <c r="AL4369" s="1">
        <v>65.159286499023438</v>
      </c>
      <c r="AM4369" s="1">
        <v>49.979038238525391</v>
      </c>
      <c r="AN4369" s="1">
        <v>86.664642333984375</v>
      </c>
      <c r="AO4369" t="s">
        <v>17179</v>
      </c>
    </row>
    <row r="4370" spans="1:41" x14ac:dyDescent="0.25">
      <c r="A4370" s="1">
        <v>2020</v>
      </c>
      <c r="B4370" t="s">
        <v>3182</v>
      </c>
      <c r="C4370" t="s">
        <v>7105</v>
      </c>
      <c r="D4370" t="s">
        <v>7229</v>
      </c>
      <c r="E4370" t="s">
        <v>7887</v>
      </c>
      <c r="F4370" t="s">
        <v>9718</v>
      </c>
      <c r="G4370" t="s">
        <v>11891</v>
      </c>
      <c r="H4370" t="s">
        <v>12724</v>
      </c>
      <c r="I4370" s="1">
        <v>107.9085</v>
      </c>
      <c r="J4370" s="1">
        <v>76.41274577899604</v>
      </c>
      <c r="K4370" s="1">
        <v>130</v>
      </c>
      <c r="L4370" s="1">
        <v>82.727233494462894</v>
      </c>
      <c r="M4370" s="1">
        <v>110</v>
      </c>
      <c r="N4370" s="1">
        <v>113.2</v>
      </c>
      <c r="O4370" s="1">
        <v>232</v>
      </c>
      <c r="P4370" s="1">
        <v>68</v>
      </c>
      <c r="Q4370" s="1">
        <v>18.376013179451729</v>
      </c>
      <c r="R4370" s="1">
        <v>125</v>
      </c>
      <c r="S4370" s="1">
        <v>80</v>
      </c>
      <c r="T4370" s="1">
        <v>80</v>
      </c>
      <c r="U4370" s="1">
        <v>30</v>
      </c>
      <c r="V4370" s="1">
        <v>75</v>
      </c>
      <c r="W4370" s="1">
        <v>40</v>
      </c>
      <c r="X4370" s="1">
        <v>90</v>
      </c>
      <c r="Y4370" s="1">
        <v>78.5</v>
      </c>
      <c r="Z4370" s="1">
        <v>156.80000000000001</v>
      </c>
      <c r="AA4370" s="1">
        <v>205.45314214801951</v>
      </c>
      <c r="AB4370" s="1">
        <v>37.964673465600001</v>
      </c>
      <c r="AC4370" s="1">
        <v>169.3</v>
      </c>
      <c r="AD4370" s="1">
        <v>117</v>
      </c>
      <c r="AE4370" s="1">
        <v>225</v>
      </c>
      <c r="AF4370" s="1">
        <v>82.814222101558485</v>
      </c>
      <c r="AG4370" s="1">
        <v>85.8</v>
      </c>
      <c r="AH4370" s="1">
        <v>65.400000000000006</v>
      </c>
      <c r="AI4370" s="1">
        <v>177.25559847313099</v>
      </c>
      <c r="AJ4370" s="1">
        <v>30.1</v>
      </c>
      <c r="AK4370" s="1">
        <v>128</v>
      </c>
      <c r="AL4370" s="1">
        <v>104.06938934326172</v>
      </c>
      <c r="AM4370" s="1">
        <v>101.78776550292969</v>
      </c>
      <c r="AN4370" s="1">
        <v>107.30168914794922</v>
      </c>
      <c r="AO4370" t="s">
        <v>17180</v>
      </c>
    </row>
    <row r="4371" spans="1:41" x14ac:dyDescent="0.25">
      <c r="A4371" s="1">
        <v>2020</v>
      </c>
      <c r="B4371" t="s">
        <v>3183</v>
      </c>
      <c r="C4371" t="s">
        <v>7105</v>
      </c>
      <c r="D4371" t="s">
        <v>7229</v>
      </c>
      <c r="E4371" t="s">
        <v>7887</v>
      </c>
      <c r="F4371" t="s">
        <v>9718</v>
      </c>
      <c r="G4371" t="s">
        <v>11891</v>
      </c>
      <c r="H4371" t="s">
        <v>12724</v>
      </c>
      <c r="I4371" s="1">
        <v>107.9085</v>
      </c>
      <c r="J4371" s="1">
        <v>102.8122</v>
      </c>
      <c r="K4371" s="1">
        <v>160</v>
      </c>
      <c r="L4371" s="1">
        <v>90.691047153175873</v>
      </c>
      <c r="M4371" s="1">
        <v>110</v>
      </c>
      <c r="N4371" s="1">
        <v>110</v>
      </c>
      <c r="O4371" s="1">
        <v>232</v>
      </c>
      <c r="P4371" s="1">
        <v>68</v>
      </c>
      <c r="Q4371" s="1">
        <v>18.899999999999999</v>
      </c>
      <c r="R4371" s="1">
        <v>125</v>
      </c>
      <c r="S4371" s="1">
        <v>67</v>
      </c>
      <c r="T4371" s="1">
        <v>80</v>
      </c>
      <c r="U4371" s="1">
        <v>30</v>
      </c>
      <c r="V4371" s="1">
        <v>75</v>
      </c>
      <c r="W4371" s="1">
        <v>50</v>
      </c>
      <c r="X4371" s="1">
        <v>90</v>
      </c>
      <c r="Y4371" s="1">
        <v>78.5</v>
      </c>
      <c r="Z4371" s="1">
        <v>145.1</v>
      </c>
      <c r="AA4371" s="1">
        <v>205.45314214801951</v>
      </c>
      <c r="AB4371" s="1">
        <v>35</v>
      </c>
      <c r="AC4371" s="1">
        <v>171.99</v>
      </c>
      <c r="AD4371" s="1">
        <v>132.13999999999999</v>
      </c>
      <c r="AE4371" s="1">
        <v>280</v>
      </c>
      <c r="AF4371" s="1">
        <v>78.48522049422688</v>
      </c>
      <c r="AG4371" s="1">
        <v>86.44</v>
      </c>
      <c r="AH4371" s="1">
        <v>62.7</v>
      </c>
      <c r="AI4371" s="1">
        <v>172</v>
      </c>
      <c r="AJ4371" s="1">
        <v>30.1</v>
      </c>
      <c r="AK4371" s="1">
        <v>128</v>
      </c>
      <c r="AL4371" s="1">
        <v>107.69724273681641</v>
      </c>
      <c r="AM4371" s="1">
        <v>106.13999938964844</v>
      </c>
      <c r="AN4371" s="1">
        <v>109.90334320068359</v>
      </c>
      <c r="AO4371" t="s">
        <v>17181</v>
      </c>
    </row>
    <row r="4372" spans="1:41" x14ac:dyDescent="0.25">
      <c r="A4372" s="1">
        <v>2020</v>
      </c>
      <c r="B4372" t="s">
        <v>3184</v>
      </c>
      <c r="C4372" t="s">
        <v>7105</v>
      </c>
      <c r="D4372" t="s">
        <v>7229</v>
      </c>
      <c r="E4372" t="s">
        <v>7887</v>
      </c>
      <c r="F4372" t="s">
        <v>9718</v>
      </c>
      <c r="G4372" t="s">
        <v>11891</v>
      </c>
      <c r="H4372" t="s">
        <v>12724</v>
      </c>
      <c r="I4372" s="1">
        <v>107.9085</v>
      </c>
      <c r="J4372" s="1">
        <v>67.638784828097016</v>
      </c>
      <c r="K4372" s="1">
        <v>129.19999999999999</v>
      </c>
      <c r="L4372" s="1">
        <v>86.832961999999995</v>
      </c>
      <c r="M4372" s="1">
        <v>75</v>
      </c>
      <c r="N4372" s="1">
        <v>115.2</v>
      </c>
      <c r="O4372" s="1">
        <v>232</v>
      </c>
      <c r="P4372" s="1">
        <v>68</v>
      </c>
      <c r="Q4372" s="1">
        <v>19.016880531931559</v>
      </c>
      <c r="R4372" s="1">
        <v>120</v>
      </c>
      <c r="S4372" s="1">
        <v>59.376195440212442</v>
      </c>
      <c r="T4372" s="1">
        <v>80</v>
      </c>
      <c r="U4372" s="1">
        <v>30</v>
      </c>
      <c r="V4372" s="1">
        <v>75</v>
      </c>
      <c r="W4372" s="1">
        <v>87.4</v>
      </c>
      <c r="X4372" s="1">
        <v>90</v>
      </c>
      <c r="Y4372" s="1">
        <v>78.5</v>
      </c>
      <c r="Z4372" s="1">
        <v>156.80000000000001</v>
      </c>
      <c r="AA4372" s="1">
        <v>165.36</v>
      </c>
      <c r="AB4372" s="1">
        <v>37.964673465600001</v>
      </c>
      <c r="AC4372" s="1">
        <v>169.3</v>
      </c>
      <c r="AD4372" s="1">
        <v>117</v>
      </c>
      <c r="AE4372" s="1">
        <v>225</v>
      </c>
      <c r="AF4372" s="1">
        <v>84.750554980523262</v>
      </c>
      <c r="AG4372" s="1">
        <v>85.8</v>
      </c>
      <c r="AH4372" s="1">
        <v>61.046787796104987</v>
      </c>
      <c r="AI4372" s="1">
        <v>177.25559847313099</v>
      </c>
      <c r="AJ4372" s="1">
        <v>30.1</v>
      </c>
      <c r="AK4372" s="1">
        <v>128</v>
      </c>
      <c r="AL4372" s="1">
        <v>102.05004119873047</v>
      </c>
      <c r="AM4372" s="1">
        <v>99.129875183105469</v>
      </c>
      <c r="AN4372" s="1">
        <v>106.18694305419922</v>
      </c>
      <c r="AO4372" t="s">
        <v>17182</v>
      </c>
    </row>
    <row r="4373" spans="1:41" x14ac:dyDescent="0.25">
      <c r="A4373" s="1">
        <v>2020</v>
      </c>
      <c r="B4373" t="s">
        <v>3185</v>
      </c>
      <c r="C4373" t="s">
        <v>7105</v>
      </c>
      <c r="D4373" t="s">
        <v>7229</v>
      </c>
      <c r="E4373" t="s">
        <v>7887</v>
      </c>
      <c r="F4373" t="s">
        <v>9718</v>
      </c>
      <c r="G4373" t="s">
        <v>11891</v>
      </c>
      <c r="H4373" t="s">
        <v>12724</v>
      </c>
      <c r="I4373" s="1">
        <v>114.331</v>
      </c>
      <c r="J4373" s="1">
        <v>76.31</v>
      </c>
      <c r="K4373" s="1">
        <v>127.8</v>
      </c>
      <c r="L4373" s="1">
        <v>84.226389554190618</v>
      </c>
      <c r="M4373" s="1">
        <v>70</v>
      </c>
      <c r="N4373" s="1">
        <v>119.9</v>
      </c>
      <c r="O4373" s="1">
        <v>232</v>
      </c>
      <c r="P4373" s="1">
        <v>66</v>
      </c>
      <c r="Q4373" s="1">
        <v>18.04</v>
      </c>
      <c r="R4373" s="1">
        <v>120</v>
      </c>
      <c r="S4373" s="1">
        <v>50</v>
      </c>
      <c r="T4373" s="1">
        <v>90</v>
      </c>
      <c r="U4373" s="1">
        <v>30</v>
      </c>
      <c r="V4373" s="1">
        <v>75</v>
      </c>
      <c r="W4373" s="1">
        <v>87.371407425681511</v>
      </c>
      <c r="X4373" s="1">
        <v>90</v>
      </c>
      <c r="Y4373" s="1">
        <v>78.5</v>
      </c>
      <c r="Z4373" s="1">
        <v>171</v>
      </c>
      <c r="AA4373" s="1">
        <v>226</v>
      </c>
      <c r="AB4373" s="1">
        <v>37.964673465600001</v>
      </c>
      <c r="AC4373" s="1">
        <v>149.9</v>
      </c>
      <c r="AD4373" s="1">
        <v>109.6656917</v>
      </c>
      <c r="AE4373" s="1">
        <v>273</v>
      </c>
      <c r="AF4373" s="1">
        <v>73.7</v>
      </c>
      <c r="AG4373" s="1">
        <v>137.80000000000001</v>
      </c>
      <c r="AH4373" s="1">
        <v>61.046787796104987</v>
      </c>
      <c r="AI4373" s="1">
        <v>130</v>
      </c>
      <c r="AJ4373" s="1">
        <v>33.67</v>
      </c>
      <c r="AK4373" s="1">
        <v>128</v>
      </c>
      <c r="AL4373" s="1">
        <v>105.55951690673828</v>
      </c>
      <c r="AM4373" s="1">
        <v>108.66925811767578</v>
      </c>
      <c r="AN4373" s="1">
        <v>101.154052734375</v>
      </c>
      <c r="AO4373" t="s">
        <v>17183</v>
      </c>
    </row>
    <row r="4374" spans="1:41" x14ac:dyDescent="0.25">
      <c r="A4374" s="1">
        <v>2020</v>
      </c>
      <c r="B4374" t="s">
        <v>3186</v>
      </c>
      <c r="C4374" t="s">
        <v>7105</v>
      </c>
      <c r="D4374" t="s">
        <v>7229</v>
      </c>
      <c r="E4374" t="s">
        <v>7887</v>
      </c>
      <c r="F4374" t="s">
        <v>9718</v>
      </c>
      <c r="G4374" t="s">
        <v>11891</v>
      </c>
      <c r="H4374" t="s">
        <v>12724</v>
      </c>
      <c r="I4374" s="1">
        <v>95.23</v>
      </c>
      <c r="J4374" s="1">
        <v>131.36699999999999</v>
      </c>
      <c r="K4374" s="1">
        <v>120</v>
      </c>
      <c r="L4374" s="1">
        <v>81.7</v>
      </c>
      <c r="M4374" s="1">
        <v>110</v>
      </c>
      <c r="N4374" s="1">
        <v>100</v>
      </c>
      <c r="O4374" s="1">
        <v>232</v>
      </c>
      <c r="P4374" s="1">
        <v>68</v>
      </c>
      <c r="Q4374" s="1">
        <v>48</v>
      </c>
      <c r="R4374" s="1">
        <v>147</v>
      </c>
      <c r="S4374" s="1">
        <v>119.5</v>
      </c>
      <c r="T4374" s="1">
        <v>124.7</v>
      </c>
      <c r="U4374" s="1">
        <v>0.56359999999999999</v>
      </c>
      <c r="V4374" s="1">
        <v>78</v>
      </c>
      <c r="W4374" s="1">
        <v>45</v>
      </c>
      <c r="X4374" s="1">
        <v>151</v>
      </c>
      <c r="Y4374" s="1">
        <v>77.3</v>
      </c>
      <c r="Z4374" s="1">
        <v>153.19999999999999</v>
      </c>
      <c r="AA4374" s="1">
        <v>188.4410637297774</v>
      </c>
      <c r="AB4374" s="1">
        <v>103</v>
      </c>
      <c r="AC4374" s="1">
        <v>175.5</v>
      </c>
      <c r="AD4374" s="1">
        <v>183.86448026046409</v>
      </c>
      <c r="AE4374" s="1">
        <v>325.60000000000002</v>
      </c>
      <c r="AF4374" s="1">
        <v>63.81</v>
      </c>
      <c r="AG4374" s="1">
        <v>86.44</v>
      </c>
      <c r="AH4374" s="1">
        <v>61.237823023565753</v>
      </c>
      <c r="AI4374" s="1">
        <v>125</v>
      </c>
      <c r="AJ4374" s="1">
        <v>28.57</v>
      </c>
      <c r="AK4374" s="1">
        <v>128</v>
      </c>
      <c r="AL4374" s="1">
        <v>115.58704376220703</v>
      </c>
      <c r="AM4374" s="1">
        <v>108.74832916259766</v>
      </c>
      <c r="AN4374" s="1">
        <v>125.27518463134766</v>
      </c>
      <c r="AO4374" t="s">
        <v>17184</v>
      </c>
    </row>
    <row r="4375" spans="1:41" x14ac:dyDescent="0.25">
      <c r="A4375" s="1">
        <v>2020</v>
      </c>
      <c r="B4375" t="s">
        <v>3187</v>
      </c>
      <c r="C4375" t="s">
        <v>7105</v>
      </c>
      <c r="D4375" t="s">
        <v>7229</v>
      </c>
      <c r="E4375" t="s">
        <v>7887</v>
      </c>
      <c r="F4375" t="s">
        <v>9718</v>
      </c>
      <c r="G4375" t="s">
        <v>11891</v>
      </c>
      <c r="H4375" t="s">
        <v>12724</v>
      </c>
      <c r="I4375" s="1">
        <v>92.97</v>
      </c>
      <c r="J4375" s="1">
        <v>103</v>
      </c>
      <c r="K4375" s="1">
        <v>160</v>
      </c>
      <c r="L4375" s="1">
        <v>83.788852913445183</v>
      </c>
      <c r="M4375" s="1">
        <v>110</v>
      </c>
      <c r="N4375" s="1">
        <v>110</v>
      </c>
      <c r="O4375" s="1">
        <v>232</v>
      </c>
      <c r="P4375" s="1">
        <v>68</v>
      </c>
      <c r="Q4375" s="1">
        <v>18.358488684912441</v>
      </c>
      <c r="R4375" s="1">
        <v>158.19999999999999</v>
      </c>
      <c r="S4375" s="1">
        <v>80</v>
      </c>
      <c r="T4375" s="1">
        <v>80</v>
      </c>
      <c r="U4375" s="1">
        <v>30</v>
      </c>
      <c r="V4375" s="1">
        <v>75</v>
      </c>
      <c r="W4375" s="1">
        <v>50</v>
      </c>
      <c r="X4375" s="1">
        <v>90</v>
      </c>
      <c r="Y4375" s="1">
        <v>77.3</v>
      </c>
      <c r="Z4375" s="1">
        <v>145.30000000000001</v>
      </c>
      <c r="AA4375" s="1">
        <v>205.45314214801951</v>
      </c>
      <c r="AB4375" s="1">
        <v>60</v>
      </c>
      <c r="AC4375" s="1">
        <v>172</v>
      </c>
      <c r="AD4375" s="1">
        <v>131.47999999999999</v>
      </c>
      <c r="AE4375" s="1">
        <v>283</v>
      </c>
      <c r="AF4375" s="1">
        <v>78.761022547601087</v>
      </c>
      <c r="AG4375" s="1">
        <v>86.44</v>
      </c>
      <c r="AH4375" s="1">
        <v>61.24</v>
      </c>
      <c r="AI4375" s="1">
        <v>173</v>
      </c>
      <c r="AJ4375" s="1">
        <v>30.1</v>
      </c>
      <c r="AK4375" s="1">
        <v>128</v>
      </c>
      <c r="AL4375" s="1">
        <v>109.42729949951172</v>
      </c>
      <c r="AM4375" s="1">
        <v>106.92184448242188</v>
      </c>
      <c r="AN4375" s="1">
        <v>112.97666168212891</v>
      </c>
      <c r="AO4375" t="s">
        <v>17185</v>
      </c>
    </row>
    <row r="4376" spans="1:41" x14ac:dyDescent="0.25">
      <c r="A4376" s="1">
        <v>2020</v>
      </c>
      <c r="B4376" t="s">
        <v>3188</v>
      </c>
      <c r="C4376" t="s">
        <v>7105</v>
      </c>
      <c r="D4376" t="s">
        <v>7229</v>
      </c>
      <c r="E4376" t="s">
        <v>7888</v>
      </c>
      <c r="F4376" t="s">
        <v>9719</v>
      </c>
      <c r="G4376" t="s">
        <v>11891</v>
      </c>
      <c r="H4376" t="s">
        <v>12724</v>
      </c>
      <c r="I4376" s="1">
        <v>0.47370000000000001</v>
      </c>
      <c r="J4376" s="1">
        <v>4.7E-2</v>
      </c>
      <c r="K4376" s="1">
        <v>0.6</v>
      </c>
      <c r="L4376" s="1">
        <v>0.3839136362690424</v>
      </c>
      <c r="M4376" s="1">
        <v>0.25</v>
      </c>
      <c r="N4376" s="1">
        <v>0.21345454545454551</v>
      </c>
      <c r="O4376" s="1">
        <v>0.54</v>
      </c>
      <c r="P4376" s="1">
        <v>0.06</v>
      </c>
      <c r="Q4376" s="1">
        <v>0.01</v>
      </c>
      <c r="R4376" s="1">
        <v>0.14000000000000001</v>
      </c>
      <c r="S4376" s="1">
        <v>0.4</v>
      </c>
      <c r="T4376" s="1">
        <v>0.4</v>
      </c>
      <c r="U4376" s="1">
        <v>0.3</v>
      </c>
      <c r="V4376" s="1">
        <v>0.28999999999999998</v>
      </c>
      <c r="W4376" s="1">
        <v>0.154</v>
      </c>
      <c r="X4376" s="1">
        <v>0.24</v>
      </c>
      <c r="Y4376" s="1">
        <v>7.0000000000000007E-2</v>
      </c>
      <c r="Z4376" s="1">
        <v>0.315</v>
      </c>
      <c r="AA4376" s="1">
        <v>0.2</v>
      </c>
      <c r="AB4376" s="1">
        <v>0.144627327488</v>
      </c>
      <c r="AC4376" s="1">
        <v>0.45</v>
      </c>
      <c r="AD4376" s="1">
        <v>0.17799999999999999</v>
      </c>
      <c r="AE4376" s="1">
        <v>0.5</v>
      </c>
      <c r="AF4376" s="1">
        <v>0.28000000000000003</v>
      </c>
      <c r="AG4376" s="1">
        <v>0.12</v>
      </c>
      <c r="AH4376" s="1">
        <v>0.29640462295269299</v>
      </c>
      <c r="AI4376" s="1">
        <v>0.14000000000000001</v>
      </c>
      <c r="AJ4376" s="1">
        <v>1.2999999999999999E-2</v>
      </c>
      <c r="AK4376" s="1">
        <v>0.22</v>
      </c>
      <c r="AL4376" s="1">
        <v>0.25617584586143494</v>
      </c>
      <c r="AM4376" s="1">
        <v>0.2274157702922821</v>
      </c>
      <c r="AN4376" s="1">
        <v>0.29691934585571289</v>
      </c>
      <c r="AO4376" t="s">
        <v>17186</v>
      </c>
    </row>
    <row r="4377" spans="1:41" x14ac:dyDescent="0.25">
      <c r="A4377" s="1">
        <v>2020</v>
      </c>
      <c r="B4377" t="s">
        <v>3189</v>
      </c>
      <c r="C4377" t="s">
        <v>7105</v>
      </c>
      <c r="D4377" t="s">
        <v>7229</v>
      </c>
      <c r="E4377" t="s">
        <v>7888</v>
      </c>
      <c r="F4377" t="s">
        <v>9719</v>
      </c>
      <c r="G4377" t="s">
        <v>11891</v>
      </c>
      <c r="H4377" t="s">
        <v>12724</v>
      </c>
      <c r="I4377" s="1">
        <v>0.38919999999999999</v>
      </c>
      <c r="J4377" s="1">
        <v>0.51</v>
      </c>
      <c r="K4377" s="1">
        <v>0.7</v>
      </c>
      <c r="L4377" s="1">
        <v>0.2856902233067089</v>
      </c>
      <c r="M4377" s="1">
        <v>0.4</v>
      </c>
      <c r="N4377" s="1">
        <v>0.4</v>
      </c>
      <c r="O4377" s="1">
        <v>0.54</v>
      </c>
      <c r="P4377" s="1">
        <v>0.06</v>
      </c>
      <c r="Q4377" s="1">
        <v>1.8049594492375799E-2</v>
      </c>
      <c r="R4377" s="1">
        <v>0.38</v>
      </c>
      <c r="S4377" s="1">
        <v>0.4</v>
      </c>
      <c r="T4377" s="1">
        <v>0.35</v>
      </c>
      <c r="U4377" s="1">
        <v>0.3</v>
      </c>
      <c r="V4377" s="1">
        <v>0.7</v>
      </c>
      <c r="W4377" s="1">
        <v>0.5</v>
      </c>
      <c r="X4377" s="1">
        <v>0.25</v>
      </c>
      <c r="Y4377" s="1">
        <v>2.7E-2</v>
      </c>
      <c r="Z4377" s="1">
        <v>0.53</v>
      </c>
      <c r="AA4377" s="1">
        <v>0.40675852783754241</v>
      </c>
      <c r="AB4377" s="1">
        <v>0.35</v>
      </c>
      <c r="AC4377" s="1">
        <v>0.92</v>
      </c>
      <c r="AD4377" s="1">
        <v>0.26</v>
      </c>
      <c r="AE4377" s="1">
        <v>0.35</v>
      </c>
      <c r="AF4377" s="1">
        <v>0.26496386435640812</v>
      </c>
      <c r="AG4377" s="1">
        <v>0.06</v>
      </c>
      <c r="AH4377" s="1">
        <v>0.3</v>
      </c>
      <c r="AI4377" s="1">
        <v>0.26</v>
      </c>
      <c r="AJ4377" s="1">
        <v>0.02</v>
      </c>
      <c r="AK4377" s="1">
        <v>0.22</v>
      </c>
      <c r="AL4377" s="1">
        <v>0.35005736351013184</v>
      </c>
      <c r="AM4377" s="1">
        <v>0.33068597316741943</v>
      </c>
      <c r="AN4377" s="1">
        <v>0.37749996781349182</v>
      </c>
      <c r="AO4377" t="s">
        <v>17187</v>
      </c>
    </row>
    <row r="4378" spans="1:41" x14ac:dyDescent="0.25">
      <c r="A4378" s="1">
        <v>2020</v>
      </c>
      <c r="B4378" t="s">
        <v>3190</v>
      </c>
      <c r="C4378" t="s">
        <v>7105</v>
      </c>
      <c r="D4378" t="s">
        <v>7229</v>
      </c>
      <c r="E4378" t="s">
        <v>7888</v>
      </c>
      <c r="F4378" t="s">
        <v>9719</v>
      </c>
      <c r="G4378" t="s">
        <v>11891</v>
      </c>
      <c r="H4378" t="s">
        <v>12724</v>
      </c>
      <c r="I4378" s="1">
        <v>0.4521</v>
      </c>
      <c r="J4378" s="1">
        <v>0.50307807754646883</v>
      </c>
      <c r="K4378" s="1">
        <v>0.6</v>
      </c>
      <c r="L4378" s="1">
        <v>0.45600955029684709</v>
      </c>
      <c r="M4378" s="1">
        <v>0.35</v>
      </c>
      <c r="N4378" s="1">
        <v>0.34</v>
      </c>
      <c r="O4378" s="1">
        <v>0.54</v>
      </c>
      <c r="P4378" s="1">
        <v>0.06</v>
      </c>
      <c r="Q4378" s="1">
        <v>1.05465425111848E-2</v>
      </c>
      <c r="R4378" s="1">
        <v>0.16</v>
      </c>
      <c r="S4378" s="1">
        <v>0.45</v>
      </c>
      <c r="T4378" s="1">
        <v>0.4</v>
      </c>
      <c r="U4378" s="1">
        <v>0.3</v>
      </c>
      <c r="V4378" s="1">
        <v>0.54</v>
      </c>
      <c r="W4378" s="1">
        <v>0.5</v>
      </c>
      <c r="X4378" s="1">
        <v>0.24</v>
      </c>
      <c r="Y4378" s="1">
        <v>7.0000000000000007E-2</v>
      </c>
      <c r="Z4378" s="1">
        <v>0.32</v>
      </c>
      <c r="AA4378" s="1">
        <v>0.33769783455848962</v>
      </c>
      <c r="AB4378" s="1">
        <v>0.71</v>
      </c>
      <c r="AC4378" s="1">
        <v>0.25</v>
      </c>
      <c r="AD4378" s="1">
        <v>0.17599999999999999</v>
      </c>
      <c r="AE4378" s="1">
        <v>1.5</v>
      </c>
      <c r="AF4378" s="1">
        <v>0.19612297262273579</v>
      </c>
      <c r="AG4378" s="1">
        <v>0.06</v>
      </c>
      <c r="AH4378" s="1">
        <v>0.3</v>
      </c>
      <c r="AI4378" s="1">
        <v>0.14000000000000001</v>
      </c>
      <c r="AJ4378" s="1">
        <v>0.02</v>
      </c>
      <c r="AK4378" s="1">
        <v>0.22</v>
      </c>
      <c r="AL4378" s="1">
        <v>0.3517778217792511</v>
      </c>
      <c r="AM4378" s="1">
        <v>0.32797381281852722</v>
      </c>
      <c r="AN4378" s="1">
        <v>0.3854999840259552</v>
      </c>
      <c r="AO4378" t="s">
        <v>17188</v>
      </c>
    </row>
    <row r="4379" spans="1:41" x14ac:dyDescent="0.25">
      <c r="A4379" s="1">
        <v>2020</v>
      </c>
      <c r="B4379" t="s">
        <v>3191</v>
      </c>
      <c r="C4379" t="s">
        <v>7105</v>
      </c>
      <c r="D4379" t="s">
        <v>7229</v>
      </c>
      <c r="E4379" t="s">
        <v>7888</v>
      </c>
      <c r="F4379" t="s">
        <v>9719</v>
      </c>
      <c r="G4379" t="s">
        <v>11891</v>
      </c>
      <c r="H4379" t="s">
        <v>12724</v>
      </c>
      <c r="I4379" s="1">
        <v>0.4521</v>
      </c>
      <c r="J4379" s="1">
        <v>0.51266376453902851</v>
      </c>
      <c r="K4379" s="1">
        <v>0.7</v>
      </c>
      <c r="L4379" s="1">
        <v>0.42306117252215208</v>
      </c>
      <c r="M4379" s="1">
        <v>0.4</v>
      </c>
      <c r="N4379" s="1">
        <v>0.28999999999999998</v>
      </c>
      <c r="O4379" s="1">
        <v>0.54</v>
      </c>
      <c r="P4379" s="1">
        <v>0.06</v>
      </c>
      <c r="Q4379" s="1">
        <v>1.8049594492375799E-2</v>
      </c>
      <c r="R4379" s="1">
        <v>0.16</v>
      </c>
      <c r="S4379" s="1">
        <v>0.04</v>
      </c>
      <c r="T4379" s="1">
        <v>0.35</v>
      </c>
      <c r="U4379" s="1">
        <v>0.3</v>
      </c>
      <c r="V4379" s="1">
        <v>0.54</v>
      </c>
      <c r="W4379" s="1">
        <v>0.5</v>
      </c>
      <c r="X4379" s="1">
        <v>0.3</v>
      </c>
      <c r="Y4379" s="1">
        <v>7.0000000000000007E-2</v>
      </c>
      <c r="Z4379" s="1">
        <v>0.53</v>
      </c>
      <c r="AA4379" s="1">
        <v>0.3695713513386189</v>
      </c>
      <c r="AB4379" s="1">
        <v>0.5</v>
      </c>
      <c r="AC4379" s="1">
        <v>0.92</v>
      </c>
      <c r="AD4379" s="1">
        <v>0.26</v>
      </c>
      <c r="AE4379" s="1">
        <v>1.65</v>
      </c>
      <c r="AF4379" s="1">
        <v>0.36123466569946022</v>
      </c>
      <c r="AG4379" s="1">
        <v>0.06</v>
      </c>
      <c r="AH4379" s="1">
        <v>0.29640462295269299</v>
      </c>
      <c r="AI4379" s="1">
        <v>0.16</v>
      </c>
      <c r="AJ4379" s="1">
        <v>0.02</v>
      </c>
      <c r="AK4379" s="1">
        <v>0.22</v>
      </c>
      <c r="AL4379" s="1">
        <v>0.37941676378250122</v>
      </c>
      <c r="AM4379" s="1">
        <v>0.39627531170845032</v>
      </c>
      <c r="AN4379" s="1">
        <v>0.35553368926048279</v>
      </c>
      <c r="AO4379" t="s">
        <v>17189</v>
      </c>
    </row>
    <row r="4380" spans="1:41" x14ac:dyDescent="0.25">
      <c r="A4380" s="1">
        <v>2020</v>
      </c>
      <c r="B4380" t="s">
        <v>3192</v>
      </c>
      <c r="C4380" t="s">
        <v>7105</v>
      </c>
      <c r="D4380" t="s">
        <v>7229</v>
      </c>
      <c r="E4380" t="s">
        <v>7888</v>
      </c>
      <c r="F4380" t="s">
        <v>9719</v>
      </c>
      <c r="G4380" t="s">
        <v>11891</v>
      </c>
      <c r="H4380" t="s">
        <v>12724</v>
      </c>
      <c r="I4380" s="1">
        <v>0.4521</v>
      </c>
      <c r="J4380" s="1">
        <v>0.10005973641038381</v>
      </c>
      <c r="K4380" s="1">
        <v>0.61</v>
      </c>
      <c r="L4380" s="1">
        <v>0.39304470000000002</v>
      </c>
      <c r="M4380" s="1">
        <v>0.35</v>
      </c>
      <c r="N4380" s="1">
        <v>0.23</v>
      </c>
      <c r="O4380" s="1">
        <v>0.54</v>
      </c>
      <c r="P4380" s="1">
        <v>0.06</v>
      </c>
      <c r="Q4380" s="1">
        <v>8.6999999999999994E-3</v>
      </c>
      <c r="R4380" s="1">
        <v>0.14000000000000001</v>
      </c>
      <c r="S4380" s="1">
        <v>0.4</v>
      </c>
      <c r="T4380" s="1">
        <v>0.2</v>
      </c>
      <c r="U4380" s="1">
        <v>0.3</v>
      </c>
      <c r="V4380" s="1">
        <v>0.54</v>
      </c>
      <c r="W4380" s="1">
        <v>0.15</v>
      </c>
      <c r="X4380" s="1">
        <v>0.24</v>
      </c>
      <c r="Y4380" s="1">
        <v>7.0000000000000007E-2</v>
      </c>
      <c r="Z4380" s="1">
        <v>0.64</v>
      </c>
      <c r="AA4380" s="1">
        <v>0.16295667704384539</v>
      </c>
      <c r="AB4380" s="1">
        <v>0.144627327488</v>
      </c>
      <c r="AC4380" s="1">
        <v>0.25</v>
      </c>
      <c r="AD4380" s="1">
        <v>0.35199999999999998</v>
      </c>
      <c r="AE4380" s="1">
        <v>1.5</v>
      </c>
      <c r="AF4380" s="1">
        <v>0.1888302214439076</v>
      </c>
      <c r="AG4380" s="1">
        <v>0.06</v>
      </c>
      <c r="AH4380" s="1">
        <v>0.29640462295269299</v>
      </c>
      <c r="AI4380" s="1">
        <v>0.14000000000000001</v>
      </c>
      <c r="AJ4380" s="1">
        <v>0.02</v>
      </c>
      <c r="AK4380" s="1">
        <v>0.22</v>
      </c>
      <c r="AL4380" s="1">
        <v>0.30202502012252808</v>
      </c>
      <c r="AM4380" s="1">
        <v>0.30092301964759827</v>
      </c>
      <c r="AN4380" s="1">
        <v>0.30358600616455078</v>
      </c>
      <c r="AO4380" t="s">
        <v>17190</v>
      </c>
    </row>
    <row r="4381" spans="1:41" x14ac:dyDescent="0.25">
      <c r="A4381" s="1">
        <v>2020</v>
      </c>
      <c r="B4381" t="s">
        <v>3193</v>
      </c>
      <c r="C4381" t="s">
        <v>7105</v>
      </c>
      <c r="D4381" t="s">
        <v>7229</v>
      </c>
      <c r="E4381" t="s">
        <v>7888</v>
      </c>
      <c r="F4381" t="s">
        <v>9719</v>
      </c>
      <c r="G4381" t="s">
        <v>11891</v>
      </c>
      <c r="H4381" t="s">
        <v>12724</v>
      </c>
      <c r="I4381" s="1">
        <v>0.2</v>
      </c>
      <c r="J4381" s="1">
        <v>0.30651499999999998</v>
      </c>
      <c r="K4381" s="1">
        <v>0.26</v>
      </c>
      <c r="L4381" s="1">
        <v>0.34</v>
      </c>
      <c r="M4381" s="1">
        <v>0.4</v>
      </c>
      <c r="N4381" s="1">
        <v>0.35</v>
      </c>
      <c r="O4381" s="1">
        <v>0.54</v>
      </c>
      <c r="P4381" s="1">
        <v>0.06</v>
      </c>
      <c r="Q4381" s="1">
        <v>2.5000000000000001E-2</v>
      </c>
      <c r="R4381" s="1">
        <v>0.45</v>
      </c>
      <c r="S4381" s="1">
        <v>0.86</v>
      </c>
      <c r="T4381" s="1">
        <v>0.34</v>
      </c>
      <c r="U4381" s="1">
        <v>2.9899999999999999E-2</v>
      </c>
      <c r="V4381" s="1">
        <v>0.42</v>
      </c>
      <c r="W4381" s="1">
        <v>0.4</v>
      </c>
      <c r="X4381" s="1">
        <v>0.46</v>
      </c>
      <c r="Y4381" s="1">
        <v>2.7E-2</v>
      </c>
      <c r="Z4381" s="1">
        <v>0.48</v>
      </c>
      <c r="AA4381" s="1">
        <v>0.33833239632000001</v>
      </c>
      <c r="AB4381" s="1">
        <v>0.46</v>
      </c>
      <c r="AC4381" s="1">
        <v>0.87</v>
      </c>
      <c r="AD4381" s="1">
        <v>0.2438125982948432</v>
      </c>
      <c r="AE4381" s="1">
        <v>0.69399999999999995</v>
      </c>
      <c r="AF4381" s="1">
        <v>0.51</v>
      </c>
      <c r="AG4381" s="1">
        <v>0.06</v>
      </c>
      <c r="AH4381" s="1">
        <v>0.29857581160102031</v>
      </c>
      <c r="AI4381" s="1">
        <v>0.26</v>
      </c>
      <c r="AJ4381" s="1">
        <v>3.2000000000000001E-2</v>
      </c>
      <c r="AK4381" s="1">
        <v>0.22</v>
      </c>
      <c r="AL4381" s="1">
        <v>0.34259089827537537</v>
      </c>
      <c r="AM4381" s="1">
        <v>0.30545571446418762</v>
      </c>
      <c r="AN4381" s="1">
        <v>0.39519903063774109</v>
      </c>
      <c r="AO4381" t="s">
        <v>17191</v>
      </c>
    </row>
    <row r="4382" spans="1:41" x14ac:dyDescent="0.25">
      <c r="A4382" s="1">
        <v>2020</v>
      </c>
      <c r="B4382" t="s">
        <v>3194</v>
      </c>
      <c r="C4382" t="s">
        <v>7105</v>
      </c>
      <c r="D4382" t="s">
        <v>7229</v>
      </c>
      <c r="E4382" t="s">
        <v>7888</v>
      </c>
      <c r="F4382" t="s">
        <v>9720</v>
      </c>
      <c r="G4382" t="s">
        <v>11891</v>
      </c>
      <c r="H4382" t="s">
        <v>12724</v>
      </c>
      <c r="I4382" s="1">
        <v>1.0548999999999999</v>
      </c>
      <c r="J4382" s="1">
        <v>1.4015532012254199</v>
      </c>
      <c r="K4382" s="1">
        <v>1.2</v>
      </c>
      <c r="L4382" s="1">
        <v>3.2933952248515772</v>
      </c>
      <c r="M4382" s="1">
        <v>2.2000000000000002</v>
      </c>
      <c r="N4382" s="1">
        <v>1.23</v>
      </c>
      <c r="O4382" s="1">
        <v>3</v>
      </c>
      <c r="P4382" s="1">
        <v>1.6</v>
      </c>
      <c r="Q4382" s="1">
        <v>0.57000184327868941</v>
      </c>
      <c r="R4382" s="1">
        <v>1.6</v>
      </c>
      <c r="S4382" s="1">
        <v>1.27</v>
      </c>
      <c r="T4382" s="1">
        <v>1.2</v>
      </c>
      <c r="U4382" s="1">
        <v>0.6</v>
      </c>
      <c r="V4382" s="1">
        <v>1.07</v>
      </c>
      <c r="W4382" s="1">
        <v>0.9</v>
      </c>
      <c r="X4382" s="1">
        <v>2</v>
      </c>
      <c r="Y4382" s="1">
        <v>1.1299999999999999</v>
      </c>
      <c r="Z4382" s="1">
        <v>2.27</v>
      </c>
      <c r="AA4382" s="1">
        <v>2.2904597566089948</v>
      </c>
      <c r="AB4382" s="1">
        <v>0.67794059759999992</v>
      </c>
      <c r="AC4382" s="1">
        <v>2.82</v>
      </c>
      <c r="AD4382" s="1">
        <v>2.5310000000000001</v>
      </c>
      <c r="AE4382" s="1">
        <v>3.55</v>
      </c>
      <c r="AF4382" s="1">
        <v>1.843538513688632</v>
      </c>
      <c r="AG4382" s="1">
        <v>1.23</v>
      </c>
      <c r="AH4382" s="1">
        <v>1.33</v>
      </c>
      <c r="AI4382" s="1">
        <v>2.1225098724873002</v>
      </c>
      <c r="AJ4382" s="1">
        <v>0.53</v>
      </c>
      <c r="AK4382" s="1">
        <v>1.88</v>
      </c>
      <c r="AL4382" s="1">
        <v>1.6688034534454346</v>
      </c>
      <c r="AM4382" s="1">
        <v>1.6519911289215088</v>
      </c>
      <c r="AN4382" s="1">
        <v>1.6926207542419434</v>
      </c>
      <c r="AO4382" t="s">
        <v>17192</v>
      </c>
    </row>
    <row r="4383" spans="1:41" x14ac:dyDescent="0.25">
      <c r="A4383" s="1">
        <v>2020</v>
      </c>
      <c r="B4383" t="s">
        <v>3195</v>
      </c>
      <c r="C4383" t="s">
        <v>7105</v>
      </c>
      <c r="D4383" t="s">
        <v>7229</v>
      </c>
      <c r="E4383" t="s">
        <v>7888</v>
      </c>
      <c r="F4383" t="s">
        <v>9720</v>
      </c>
      <c r="G4383" t="s">
        <v>11891</v>
      </c>
      <c r="H4383" t="s">
        <v>12724</v>
      </c>
      <c r="I4383" s="1">
        <v>0.73</v>
      </c>
      <c r="J4383" s="1">
        <v>1.8129999999999999</v>
      </c>
      <c r="K4383" s="1">
        <v>1.6</v>
      </c>
      <c r="L4383" s="1">
        <v>1.89</v>
      </c>
      <c r="M4383" s="1">
        <v>2.4</v>
      </c>
      <c r="N4383" s="1">
        <v>1.54</v>
      </c>
      <c r="O4383" s="1">
        <v>3</v>
      </c>
      <c r="P4383" s="1">
        <v>1.6</v>
      </c>
      <c r="Q4383" s="1">
        <v>1.04</v>
      </c>
      <c r="R4383" s="1">
        <v>1.81</v>
      </c>
      <c r="S4383" s="1">
        <v>1.48</v>
      </c>
      <c r="T4383" s="1">
        <v>1.5</v>
      </c>
      <c r="U4383" s="1">
        <v>5.5999999999999999E-3</v>
      </c>
      <c r="V4383" s="1">
        <v>0.85</v>
      </c>
      <c r="W4383" s="1">
        <v>0.8</v>
      </c>
      <c r="X4383" s="1">
        <v>3.15</v>
      </c>
      <c r="Y4383" s="1">
        <v>1.0609999999999999</v>
      </c>
      <c r="Z4383" s="1">
        <v>1.51</v>
      </c>
      <c r="AA4383" s="1">
        <v>2.0615781049928361</v>
      </c>
      <c r="AB4383" s="1">
        <v>1.07</v>
      </c>
      <c r="AC4383" s="1">
        <v>2.6</v>
      </c>
      <c r="AD4383" s="1">
        <v>3.0645897345694348</v>
      </c>
      <c r="AE4383" s="1">
        <v>4.57</v>
      </c>
      <c r="AF4383" s="1">
        <v>1.63</v>
      </c>
      <c r="AG4383" s="1">
        <v>1.23</v>
      </c>
      <c r="AH4383" s="1">
        <v>1.002845012920166</v>
      </c>
      <c r="AI4383" s="1">
        <v>1.71</v>
      </c>
      <c r="AJ4383" s="1">
        <v>0.44600000000000001</v>
      </c>
      <c r="AK4383" s="1">
        <v>1.88</v>
      </c>
      <c r="AL4383" s="1">
        <v>1.6911935806274414</v>
      </c>
      <c r="AM4383" s="1">
        <v>1.5521868467330933</v>
      </c>
      <c r="AN4383" s="1">
        <v>1.8881193399429321</v>
      </c>
      <c r="AO4383" t="s">
        <v>17193</v>
      </c>
    </row>
    <row r="4384" spans="1:41" x14ac:dyDescent="0.25">
      <c r="A4384" s="1">
        <v>2020</v>
      </c>
      <c r="B4384" t="s">
        <v>3196</v>
      </c>
      <c r="C4384" t="s">
        <v>7105</v>
      </c>
      <c r="D4384" t="s">
        <v>7229</v>
      </c>
      <c r="E4384" t="s">
        <v>7888</v>
      </c>
      <c r="F4384" t="s">
        <v>9720</v>
      </c>
      <c r="G4384" t="s">
        <v>11891</v>
      </c>
      <c r="H4384" t="s">
        <v>12724</v>
      </c>
      <c r="I4384" s="1">
        <v>1.0548999999999999</v>
      </c>
      <c r="J4384" s="1">
        <v>1.8966000000000001</v>
      </c>
      <c r="K4384" s="1">
        <v>1.5</v>
      </c>
      <c r="L4384" s="1">
        <v>3.3098393478209549</v>
      </c>
      <c r="M4384" s="1">
        <v>2.4</v>
      </c>
      <c r="N4384" s="1">
        <v>1.32</v>
      </c>
      <c r="O4384" s="1">
        <v>3</v>
      </c>
      <c r="P4384" s="1">
        <v>1.6</v>
      </c>
      <c r="Q4384" s="1">
        <v>0.55102392743261297</v>
      </c>
      <c r="R4384" s="1">
        <v>1.6</v>
      </c>
      <c r="S4384" s="1">
        <v>1.28</v>
      </c>
      <c r="T4384" s="1">
        <v>0.67</v>
      </c>
      <c r="U4384" s="1">
        <v>0.6</v>
      </c>
      <c r="V4384" s="1">
        <v>1.07</v>
      </c>
      <c r="W4384" s="1">
        <v>1</v>
      </c>
      <c r="X4384" s="1">
        <v>2</v>
      </c>
      <c r="Y4384" s="1">
        <v>1.1299999999999999</v>
      </c>
      <c r="Z4384" s="1">
        <v>1.86</v>
      </c>
      <c r="AA4384" s="1">
        <v>2.2904597566089948</v>
      </c>
      <c r="AB4384" s="1">
        <v>0.5</v>
      </c>
      <c r="AC4384" s="1">
        <v>2.5499999999999998</v>
      </c>
      <c r="AD4384" s="1">
        <v>2.57</v>
      </c>
      <c r="AE4384" s="1">
        <v>3.8</v>
      </c>
      <c r="AF4384" s="1">
        <v>1.76098266715027</v>
      </c>
      <c r="AG4384" s="1">
        <v>1.23</v>
      </c>
      <c r="AH4384" s="1">
        <v>1.331797688523654</v>
      </c>
      <c r="AI4384" s="1">
        <v>2.1</v>
      </c>
      <c r="AJ4384" s="1">
        <v>0.53</v>
      </c>
      <c r="AK4384" s="1">
        <v>1.88</v>
      </c>
      <c r="AL4384" s="1">
        <v>1.6684689521789551</v>
      </c>
      <c r="AM4384" s="1">
        <v>1.6561061143875122</v>
      </c>
      <c r="AN4384" s="1">
        <v>1.6859831809997559</v>
      </c>
      <c r="AO4384" t="s">
        <v>17194</v>
      </c>
    </row>
    <row r="4385" spans="1:41" x14ac:dyDescent="0.25">
      <c r="A4385" s="1">
        <v>2020</v>
      </c>
      <c r="B4385" t="s">
        <v>3197</v>
      </c>
      <c r="C4385" t="s">
        <v>7105</v>
      </c>
      <c r="D4385" t="s">
        <v>7229</v>
      </c>
      <c r="E4385" t="s">
        <v>7888</v>
      </c>
      <c r="F4385" t="s">
        <v>9720</v>
      </c>
      <c r="G4385" t="s">
        <v>11891</v>
      </c>
      <c r="H4385" t="s">
        <v>12724</v>
      </c>
      <c r="I4385" s="1">
        <v>0.90810000000000002</v>
      </c>
      <c r="J4385" s="1">
        <v>1.9</v>
      </c>
      <c r="K4385" s="1">
        <v>1.5</v>
      </c>
      <c r="L4385" s="1">
        <v>3.3785248224286768</v>
      </c>
      <c r="M4385" s="1">
        <v>2.4</v>
      </c>
      <c r="N4385" s="1">
        <v>1.25</v>
      </c>
      <c r="O4385" s="1">
        <v>3</v>
      </c>
      <c r="P4385" s="1">
        <v>1.6</v>
      </c>
      <c r="Q4385" s="1">
        <v>0.55102392743261297</v>
      </c>
      <c r="R4385" s="1">
        <v>2.1</v>
      </c>
      <c r="S4385" s="1">
        <v>1.31</v>
      </c>
      <c r="T4385" s="1">
        <v>0.67</v>
      </c>
      <c r="U4385" s="1">
        <v>0.6</v>
      </c>
      <c r="V4385" s="1">
        <v>1.07</v>
      </c>
      <c r="W4385" s="1">
        <v>1</v>
      </c>
      <c r="X4385" s="1">
        <v>2.25</v>
      </c>
      <c r="Y4385" s="1">
        <v>1.0609999999999999</v>
      </c>
      <c r="Z4385" s="1">
        <v>1.86</v>
      </c>
      <c r="AA4385" s="1">
        <v>2.2904597566089948</v>
      </c>
      <c r="AB4385" s="1">
        <v>0.65</v>
      </c>
      <c r="AC4385" s="1">
        <v>2.5499999999999998</v>
      </c>
      <c r="AD4385" s="1">
        <v>2.57</v>
      </c>
      <c r="AE4385" s="1">
        <v>3.09</v>
      </c>
      <c r="AF4385" s="1">
        <v>1.809118067821796</v>
      </c>
      <c r="AG4385" s="1">
        <v>1.23</v>
      </c>
      <c r="AH4385" s="1">
        <v>1</v>
      </c>
      <c r="AI4385" s="1">
        <v>2.1</v>
      </c>
      <c r="AJ4385" s="1">
        <v>0.53</v>
      </c>
      <c r="AK4385" s="1">
        <v>2.11</v>
      </c>
      <c r="AL4385" s="1">
        <v>1.6668353080749512</v>
      </c>
      <c r="AM4385" s="1">
        <v>1.634013295173645</v>
      </c>
      <c r="AN4385" s="1">
        <v>1.7133332490921021</v>
      </c>
      <c r="AO4385" t="s">
        <v>17195</v>
      </c>
    </row>
    <row r="4386" spans="1:41" x14ac:dyDescent="0.25">
      <c r="A4386" s="1">
        <v>2020</v>
      </c>
      <c r="B4386" t="s">
        <v>3198</v>
      </c>
      <c r="C4386" t="s">
        <v>7105</v>
      </c>
      <c r="D4386" t="s">
        <v>7229</v>
      </c>
      <c r="E4386" t="s">
        <v>7888</v>
      </c>
      <c r="F4386" t="s">
        <v>9720</v>
      </c>
      <c r="G4386" t="s">
        <v>11891</v>
      </c>
      <c r="H4386" t="s">
        <v>12724</v>
      </c>
      <c r="I4386" s="1">
        <v>1.0548999999999999</v>
      </c>
      <c r="J4386" s="1">
        <v>1.3469402635896159</v>
      </c>
      <c r="K4386" s="1">
        <v>1.1200000000000001</v>
      </c>
      <c r="L4386" s="1">
        <v>3.3248777</v>
      </c>
      <c r="M4386" s="1">
        <v>2.2000000000000002</v>
      </c>
      <c r="N4386" s="1">
        <v>1.4</v>
      </c>
      <c r="O4386" s="1">
        <v>3</v>
      </c>
      <c r="P4386" s="1">
        <v>1.6</v>
      </c>
      <c r="Q4386" s="1">
        <v>0.55654939693894745</v>
      </c>
      <c r="R4386" s="1">
        <v>1.5</v>
      </c>
      <c r="S4386" s="1">
        <v>1.259316338384693</v>
      </c>
      <c r="T4386" s="1">
        <v>0.85</v>
      </c>
      <c r="U4386" s="1">
        <v>0.6</v>
      </c>
      <c r="V4386" s="1">
        <v>1.07</v>
      </c>
      <c r="W4386" s="1">
        <v>1.39</v>
      </c>
      <c r="X4386" s="1">
        <v>2</v>
      </c>
      <c r="Y4386" s="1">
        <v>1.1299999999999999</v>
      </c>
      <c r="Z4386" s="1">
        <v>2.27</v>
      </c>
      <c r="AA4386" s="1">
        <v>2.2395999999999998</v>
      </c>
      <c r="AB4386" s="1">
        <v>0.67794059759999992</v>
      </c>
      <c r="AC4386" s="1">
        <v>2.82</v>
      </c>
      <c r="AD4386" s="1">
        <v>2.355</v>
      </c>
      <c r="AE4386" s="1">
        <v>3.55</v>
      </c>
      <c r="AF4386" s="1">
        <v>1.847184889278046</v>
      </c>
      <c r="AG4386" s="1">
        <v>1.23</v>
      </c>
      <c r="AH4386" s="1">
        <v>1.2390422227505891</v>
      </c>
      <c r="AI4386" s="1">
        <v>2.1225098724873002</v>
      </c>
      <c r="AJ4386" s="1">
        <v>0.53</v>
      </c>
      <c r="AK4386" s="1">
        <v>2.11</v>
      </c>
      <c r="AL4386" s="1">
        <v>1.6687535047531128</v>
      </c>
      <c r="AM4386" s="1">
        <v>1.6511794328689575</v>
      </c>
      <c r="AN4386" s="1">
        <v>1.6936507225036621</v>
      </c>
      <c r="AO4386" t="s">
        <v>17196</v>
      </c>
    </row>
    <row r="4387" spans="1:41" x14ac:dyDescent="0.25">
      <c r="A4387" s="1">
        <v>2020</v>
      </c>
      <c r="B4387" t="s">
        <v>3199</v>
      </c>
      <c r="C4387" t="s">
        <v>7105</v>
      </c>
      <c r="D4387" t="s">
        <v>7229</v>
      </c>
      <c r="E4387" t="s">
        <v>7888</v>
      </c>
      <c r="F4387" t="s">
        <v>9720</v>
      </c>
      <c r="G4387" t="s">
        <v>11891</v>
      </c>
      <c r="H4387" t="s">
        <v>12724</v>
      </c>
      <c r="I4387" s="1">
        <v>1.1052999999999999</v>
      </c>
      <c r="J4387" s="1">
        <v>1.4</v>
      </c>
      <c r="K4387" s="1">
        <v>1.1000000000000001</v>
      </c>
      <c r="L4387" s="1">
        <v>3.3280431818654792</v>
      </c>
      <c r="M4387" s="1">
        <v>2.2999999999999998</v>
      </c>
      <c r="N4387" s="1">
        <v>1.44</v>
      </c>
      <c r="O4387" s="1">
        <v>3</v>
      </c>
      <c r="P4387" s="1">
        <v>1.6</v>
      </c>
      <c r="Q4387" s="1">
        <v>0.56999999999999995</v>
      </c>
      <c r="R4387" s="1">
        <v>1.6</v>
      </c>
      <c r="S4387" s="1">
        <v>1.1399999999999999</v>
      </c>
      <c r="T4387" s="1">
        <v>1.1000000000000001</v>
      </c>
      <c r="U4387" s="1">
        <v>0.6</v>
      </c>
      <c r="V4387" s="1">
        <v>1.07</v>
      </c>
      <c r="W4387" s="1">
        <v>1.3859999999999999</v>
      </c>
      <c r="X4387" s="1">
        <v>2</v>
      </c>
      <c r="Y4387" s="1">
        <v>1.1299999999999999</v>
      </c>
      <c r="Z4387" s="1">
        <v>2.36</v>
      </c>
      <c r="AA4387" s="1">
        <v>2.21</v>
      </c>
      <c r="AB4387" s="1">
        <v>0.67794059759999992</v>
      </c>
      <c r="AC4387" s="1">
        <v>2.62</v>
      </c>
      <c r="AD4387" s="1">
        <v>2.3223942210000001</v>
      </c>
      <c r="AE4387" s="1">
        <v>3.2</v>
      </c>
      <c r="AF4387" s="1">
        <v>1.6</v>
      </c>
      <c r="AG4387" s="1">
        <v>1.38</v>
      </c>
      <c r="AH4387" s="1">
        <v>1.2390422227505891</v>
      </c>
      <c r="AI4387" s="1">
        <v>2.2200000000000002</v>
      </c>
      <c r="AJ4387" s="1">
        <v>0.53400000000000003</v>
      </c>
      <c r="AK4387" s="1">
        <v>2.11</v>
      </c>
      <c r="AL4387" s="1">
        <v>1.6669903993606567</v>
      </c>
      <c r="AM4387" s="1">
        <v>1.6321967840194702</v>
      </c>
      <c r="AN4387" s="1">
        <v>1.7162814140319824</v>
      </c>
      <c r="AO4387" t="s">
        <v>17197</v>
      </c>
    </row>
    <row r="4388" spans="1:41" x14ac:dyDescent="0.25">
      <c r="A4388" s="1">
        <v>2020</v>
      </c>
      <c r="B4388" t="s">
        <v>3200</v>
      </c>
      <c r="C4388" t="s">
        <v>7106</v>
      </c>
      <c r="D4388" t="s">
        <v>7230</v>
      </c>
      <c r="E4388" t="s">
        <v>7889</v>
      </c>
      <c r="F4388" t="s">
        <v>9721</v>
      </c>
      <c r="G4388" t="s">
        <v>11891</v>
      </c>
      <c r="H4388" t="s">
        <v>12725</v>
      </c>
      <c r="I4388" s="1">
        <v>0.1165986405779266</v>
      </c>
      <c r="J4388" s="1">
        <v>2.2276713149681101E-2</v>
      </c>
      <c r="K4388" s="1">
        <v>8.4220250146522499E-2</v>
      </c>
      <c r="L4388" s="1">
        <v>0.104278193609848</v>
      </c>
      <c r="M4388" s="1">
        <v>5.8815451161994901E-2</v>
      </c>
      <c r="N4388" s="1">
        <v>6.4671237962379502E-2</v>
      </c>
      <c r="O4388" s="1">
        <v>8.6705424087181099E-2</v>
      </c>
      <c r="P4388" s="1">
        <v>4.13464205469131E-2</v>
      </c>
      <c r="Q4388" s="1">
        <v>6.94158630539322E-2</v>
      </c>
      <c r="R4388" s="1">
        <v>8.5147443413734397E-2</v>
      </c>
      <c r="S4388" s="1">
        <v>3.2911540763511701E-2</v>
      </c>
      <c r="T4388" s="1">
        <v>3.2967390315666201E-2</v>
      </c>
      <c r="U4388" s="1">
        <v>8.0645968215599106E-2</v>
      </c>
      <c r="V4388" s="1">
        <v>3.9073063628807102E-2</v>
      </c>
      <c r="W4388" s="1">
        <v>4.88947825600052E-2</v>
      </c>
      <c r="X4388" s="1">
        <v>3.3479245202674902E-2</v>
      </c>
      <c r="Y4388" s="1">
        <v>7.2743256585731497E-2</v>
      </c>
      <c r="Z4388" s="1">
        <v>6.5691168801917998E-2</v>
      </c>
      <c r="AA4388" s="1">
        <v>6.9730021255149793E-2</v>
      </c>
      <c r="AB4388" s="1">
        <v>4.9372466104164098E-2</v>
      </c>
      <c r="AC4388" s="1">
        <v>8.6359174745216399E-2</v>
      </c>
      <c r="AD4388" s="1">
        <v>6.0412569539680501E-2</v>
      </c>
      <c r="AE4388" s="1">
        <v>7.51679377724076E-2</v>
      </c>
      <c r="AF4388" s="1">
        <v>7.1572525994911207E-2</v>
      </c>
      <c r="AG4388" s="1">
        <v>5.0115747945442199E-2</v>
      </c>
      <c r="AH4388" s="1">
        <v>8.4355820911064194E-2</v>
      </c>
      <c r="AI4388" s="1">
        <v>5.2667464511527998E-2</v>
      </c>
      <c r="AJ4388" s="1">
        <v>7.3825241820945797E-2</v>
      </c>
      <c r="AK4388" s="1">
        <v>4.7828926341667202E-2</v>
      </c>
      <c r="AL4388" s="1">
        <v>6.4182408154010773E-2</v>
      </c>
      <c r="AM4388" s="1">
        <v>6.9921091198921204E-2</v>
      </c>
      <c r="AN4388" s="1">
        <v>5.6052610278129578E-2</v>
      </c>
      <c r="AO4388" t="s">
        <v>17198</v>
      </c>
    </row>
    <row r="4389" spans="1:41" x14ac:dyDescent="0.25">
      <c r="A4389" s="1">
        <v>2020</v>
      </c>
      <c r="B4389" t="s">
        <v>3200</v>
      </c>
      <c r="C4389" t="s">
        <v>7106</v>
      </c>
      <c r="D4389" t="s">
        <v>7230</v>
      </c>
      <c r="E4389" t="s">
        <v>7889</v>
      </c>
      <c r="F4389" t="s">
        <v>9722</v>
      </c>
      <c r="G4389" t="s">
        <v>11891</v>
      </c>
      <c r="H4389" t="s">
        <v>12725</v>
      </c>
      <c r="I4389" s="1">
        <v>0.1208440005779266</v>
      </c>
      <c r="J4389" s="1">
        <v>2.6522073149681101E-2</v>
      </c>
      <c r="K4389" s="1">
        <v>8.8465610146522503E-2</v>
      </c>
      <c r="L4389" s="1">
        <v>0.108523553609848</v>
      </c>
      <c r="M4389" s="1">
        <v>6.3060811161994898E-2</v>
      </c>
      <c r="N4389" s="1">
        <v>6.8916597962379506E-2</v>
      </c>
      <c r="O4389" s="1">
        <v>9.0950784087181102E-2</v>
      </c>
      <c r="P4389" s="1">
        <v>4.5580020546913201E-2</v>
      </c>
      <c r="Q4389" s="1">
        <v>7.3661223053932204E-2</v>
      </c>
      <c r="R4389" s="1">
        <v>8.5147443413734397E-2</v>
      </c>
      <c r="S4389" s="1">
        <v>3.7156900763511698E-2</v>
      </c>
      <c r="T4389" s="1">
        <v>3.7212750315666197E-2</v>
      </c>
      <c r="U4389" s="1">
        <v>8.4891328215599096E-2</v>
      </c>
      <c r="V4389" s="1">
        <v>4.3318423628807098E-2</v>
      </c>
      <c r="W4389" s="1">
        <v>5.3140142560005203E-2</v>
      </c>
      <c r="X4389" s="1">
        <v>3.7724605202674899E-2</v>
      </c>
      <c r="Y4389" s="1">
        <v>7.6988616585731501E-2</v>
      </c>
      <c r="Z4389" s="1">
        <v>6.9936528801918002E-2</v>
      </c>
      <c r="AA4389" s="1">
        <v>7.3975381255149894E-2</v>
      </c>
      <c r="AB4389" s="1">
        <v>5.3617826104164101E-2</v>
      </c>
      <c r="AC4389" s="1">
        <v>9.0604534745216403E-2</v>
      </c>
      <c r="AD4389" s="1">
        <v>6.4657929539680498E-2</v>
      </c>
      <c r="AE4389" s="1">
        <v>7.9413297772407604E-2</v>
      </c>
      <c r="AF4389" s="1">
        <v>7.5817885994911197E-2</v>
      </c>
      <c r="AG4389" s="1">
        <v>5.4361107945442202E-2</v>
      </c>
      <c r="AH4389" s="1">
        <v>8.8601180911064198E-2</v>
      </c>
      <c r="AI4389" s="1">
        <v>5.6912824511528001E-2</v>
      </c>
      <c r="AJ4389" s="1">
        <v>7.8070601820945801E-2</v>
      </c>
      <c r="AK4389" s="1">
        <v>5.2074286341667199E-2</v>
      </c>
      <c r="AL4389" s="1">
        <v>6.8280979990959167E-2</v>
      </c>
      <c r="AM4389" s="1">
        <v>7.3916040360927582E-2</v>
      </c>
      <c r="AN4389" s="1">
        <v>6.0297977179288864E-2</v>
      </c>
      <c r="AO4389" t="s">
        <v>17199</v>
      </c>
    </row>
    <row r="4390" spans="1:41" x14ac:dyDescent="0.25">
      <c r="A4390" s="1">
        <v>2020</v>
      </c>
      <c r="B4390" t="s">
        <v>3200</v>
      </c>
      <c r="C4390" t="s">
        <v>7107</v>
      </c>
      <c r="D4390" t="s">
        <v>7230</v>
      </c>
      <c r="E4390" t="s">
        <v>7890</v>
      </c>
      <c r="F4390" t="s">
        <v>9723</v>
      </c>
      <c r="G4390" t="s">
        <v>11892</v>
      </c>
      <c r="H4390" t="s">
        <v>12726</v>
      </c>
      <c r="I4390" s="1">
        <v>21655.525390625</v>
      </c>
      <c r="J4390" s="1">
        <v>48725.62890625</v>
      </c>
      <c r="K4390" s="1">
        <v>2371.733642578125</v>
      </c>
      <c r="L4390" s="1">
        <v>4149.87255859375</v>
      </c>
      <c r="M4390" s="1">
        <v>15971.4296875</v>
      </c>
      <c r="N4390" s="1">
        <v>13386.1298828125</v>
      </c>
      <c r="O4390" s="1">
        <v>11548.541015625</v>
      </c>
      <c r="P4390" s="1">
        <v>13209.8251953125</v>
      </c>
      <c r="Q4390" s="1">
        <v>5220.96875</v>
      </c>
      <c r="R4390" s="1">
        <v>10440.9296875</v>
      </c>
      <c r="S4390" s="1">
        <v>18900.20703125</v>
      </c>
      <c r="T4390" s="1">
        <v>16677.6171875</v>
      </c>
      <c r="U4390" s="1">
        <v>2108.41943359375</v>
      </c>
      <c r="V4390" s="1">
        <v>11394.3935546875</v>
      </c>
      <c r="W4390" s="1">
        <v>6872.1484375</v>
      </c>
      <c r="X4390" s="1">
        <v>27442.517578125</v>
      </c>
      <c r="Y4390" s="1">
        <v>62189.1484375</v>
      </c>
      <c r="Z4390" s="1">
        <v>8971.375</v>
      </c>
      <c r="AA4390" s="1">
        <v>91098.015625</v>
      </c>
      <c r="AB4390" s="1">
        <v>3612.1142578125</v>
      </c>
      <c r="AC4390" s="1">
        <v>16225.3369140625</v>
      </c>
      <c r="AD4390" s="1">
        <v>17532.25</v>
      </c>
      <c r="AE4390" s="1">
        <v>19389.109375</v>
      </c>
      <c r="AF4390" s="1">
        <v>43789.5703125</v>
      </c>
      <c r="AG4390" s="1">
        <v>131126.84375</v>
      </c>
      <c r="AH4390" s="1">
        <v>25772.392578125</v>
      </c>
      <c r="AI4390" s="1">
        <v>8442.8095703125</v>
      </c>
      <c r="AJ4390" s="1">
        <v>32661.458984375</v>
      </c>
      <c r="AK4390" s="1">
        <v>9475.7119140625</v>
      </c>
      <c r="AL4390" s="1">
        <v>700361.9375</v>
      </c>
      <c r="AM4390" s="1">
        <v>535742.5625</v>
      </c>
      <c r="AN4390" s="1">
        <v>164619.484375</v>
      </c>
      <c r="AO4390" t="s">
        <v>17200</v>
      </c>
    </row>
    <row r="4391" spans="1:41" x14ac:dyDescent="0.25">
      <c r="A4391" s="1">
        <v>2020</v>
      </c>
      <c r="B4391" t="s">
        <v>3200</v>
      </c>
      <c r="C4391" t="s">
        <v>7107</v>
      </c>
      <c r="D4391" t="s">
        <v>7230</v>
      </c>
      <c r="E4391" t="s">
        <v>7890</v>
      </c>
      <c r="F4391" t="s">
        <v>9723</v>
      </c>
      <c r="G4391" t="s">
        <v>11893</v>
      </c>
      <c r="H4391" t="s">
        <v>12726</v>
      </c>
      <c r="I4391" s="1">
        <v>21343.087890625</v>
      </c>
      <c r="J4391" s="1">
        <v>48022.63671875</v>
      </c>
      <c r="K4391" s="1">
        <v>2337.51513671875</v>
      </c>
      <c r="L4391" s="1">
        <v>4090</v>
      </c>
      <c r="M4391" s="1">
        <v>15741</v>
      </c>
      <c r="N4391" s="1">
        <v>13193</v>
      </c>
      <c r="O4391" s="1">
        <v>11381.9228515625</v>
      </c>
      <c r="P4391" s="1">
        <v>13019.2392578125</v>
      </c>
      <c r="Q4391" s="1">
        <v>5145.642578125</v>
      </c>
      <c r="R4391" s="1">
        <v>10290.2919921875</v>
      </c>
      <c r="S4391" s="1">
        <v>18627.521484375</v>
      </c>
      <c r="T4391" s="1">
        <v>16437</v>
      </c>
      <c r="U4391" s="1">
        <v>2078</v>
      </c>
      <c r="V4391" s="1">
        <v>11230</v>
      </c>
      <c r="W4391" s="1">
        <v>6773</v>
      </c>
      <c r="X4391" s="1">
        <v>27046.587890625</v>
      </c>
      <c r="Y4391" s="1">
        <v>61291.90625</v>
      </c>
      <c r="Z4391" s="1">
        <v>8841.939453125</v>
      </c>
      <c r="AA4391" s="1">
        <v>89783.6875</v>
      </c>
      <c r="AB4391" s="1">
        <v>3560</v>
      </c>
      <c r="AC4391" s="1">
        <v>15991.244140625</v>
      </c>
      <c r="AD4391" s="1">
        <v>17279.30078125</v>
      </c>
      <c r="AE4391" s="1">
        <v>19109.37109375</v>
      </c>
      <c r="AF4391" s="1">
        <v>43157.79296875</v>
      </c>
      <c r="AG4391" s="1">
        <v>129235</v>
      </c>
      <c r="AH4391" s="1">
        <v>25400.55859375</v>
      </c>
      <c r="AI4391" s="1">
        <v>8321</v>
      </c>
      <c r="AJ4391" s="1">
        <v>32190.232421875</v>
      </c>
      <c r="AK4391" s="1">
        <v>9339</v>
      </c>
      <c r="AL4391" s="1">
        <v>690257.5625</v>
      </c>
      <c r="AM4391" s="1">
        <v>528013.0625</v>
      </c>
      <c r="AN4391" s="1">
        <v>162244.40625</v>
      </c>
      <c r="AO4391" t="s">
        <v>17201</v>
      </c>
    </row>
    <row r="4392" spans="1:41" x14ac:dyDescent="0.25">
      <c r="A4392" s="1">
        <v>2020</v>
      </c>
      <c r="B4392" t="s">
        <v>3200</v>
      </c>
      <c r="C4392" t="s">
        <v>7107</v>
      </c>
      <c r="D4392" t="s">
        <v>7230</v>
      </c>
      <c r="E4392" t="s">
        <v>7890</v>
      </c>
      <c r="F4392" t="s">
        <v>9724</v>
      </c>
      <c r="G4392" t="s">
        <v>11894</v>
      </c>
      <c r="H4392" t="s">
        <v>12726</v>
      </c>
      <c r="I4392" s="1">
        <v>18752.755859375</v>
      </c>
      <c r="J4392" s="1">
        <v>34348.56640625</v>
      </c>
      <c r="K4392" s="1">
        <v>1469.83642578125</v>
      </c>
      <c r="L4392" s="1">
        <v>3040.87255859375</v>
      </c>
      <c r="M4392" s="1">
        <v>14719.365234375</v>
      </c>
      <c r="N4392" s="1">
        <v>17436.568359375</v>
      </c>
      <c r="O4392" s="1">
        <v>6809.37060546875</v>
      </c>
      <c r="P4392" s="1">
        <v>10714.2158203125</v>
      </c>
      <c r="Q4392" s="1">
        <v>6928.67138671875</v>
      </c>
      <c r="R4392" s="1">
        <v>9493.634765625</v>
      </c>
      <c r="S4392" s="1">
        <v>14852.7353515625</v>
      </c>
      <c r="T4392" s="1">
        <v>8012.6025390625</v>
      </c>
      <c r="U4392" s="1">
        <v>2675.072021484375</v>
      </c>
      <c r="V4392" s="1">
        <v>11078.8408203125</v>
      </c>
      <c r="W4392" s="1">
        <v>4989.99365234375</v>
      </c>
      <c r="X4392" s="1">
        <v>20639.734375</v>
      </c>
      <c r="Y4392" s="1">
        <v>65347.203125</v>
      </c>
      <c r="Z4392" s="1">
        <v>9164.5615234375</v>
      </c>
      <c r="AA4392" s="1">
        <v>119236.21875</v>
      </c>
      <c r="AB4392" s="1">
        <v>2416.97802734375</v>
      </c>
      <c r="AC4392" s="1">
        <v>7575.4052734375</v>
      </c>
      <c r="AD4392" s="1">
        <v>14107.5478515625</v>
      </c>
      <c r="AE4392" s="1">
        <v>8389.65625</v>
      </c>
      <c r="AF4392" s="1">
        <v>39497.96484375</v>
      </c>
      <c r="AG4392" s="1">
        <v>222445.609375</v>
      </c>
      <c r="AH4392" s="1">
        <v>30494.68359375</v>
      </c>
      <c r="AI4392" s="1">
        <v>8918.2041015625</v>
      </c>
      <c r="AJ4392" s="1">
        <v>68833.203125</v>
      </c>
      <c r="AK4392" s="1">
        <v>4724.158203125</v>
      </c>
      <c r="AL4392" s="1">
        <v>787114.25</v>
      </c>
      <c r="AM4392" s="1">
        <v>654959</v>
      </c>
      <c r="AN4392" s="1">
        <v>132155.203125</v>
      </c>
      <c r="AO4392" t="s">
        <v>17202</v>
      </c>
    </row>
    <row r="4393" spans="1:41" x14ac:dyDescent="0.25">
      <c r="A4393" s="1">
        <v>2020</v>
      </c>
      <c r="B4393" t="s">
        <v>3200</v>
      </c>
      <c r="C4393" t="s">
        <v>7107</v>
      </c>
      <c r="D4393" t="s">
        <v>7230</v>
      </c>
      <c r="E4393" t="s">
        <v>7890</v>
      </c>
      <c r="F4393" t="s">
        <v>9724</v>
      </c>
      <c r="G4393" t="s">
        <v>11895</v>
      </c>
      <c r="H4393" t="s">
        <v>12726</v>
      </c>
      <c r="I4393" s="1">
        <v>18482.19921875</v>
      </c>
      <c r="J4393" s="1">
        <v>33853</v>
      </c>
      <c r="K4393" s="1">
        <v>1448.6302490234375</v>
      </c>
      <c r="L4393" s="1">
        <v>2997</v>
      </c>
      <c r="M4393" s="1">
        <v>14507</v>
      </c>
      <c r="N4393" s="1">
        <v>17185</v>
      </c>
      <c r="O4393" s="1">
        <v>6711.1279296875</v>
      </c>
      <c r="P4393" s="1">
        <v>10559.6357421875</v>
      </c>
      <c r="Q4393" s="1">
        <v>6828.70703125</v>
      </c>
      <c r="R4393" s="1">
        <v>9356.6640625</v>
      </c>
      <c r="S4393" s="1">
        <v>14638.4462890625</v>
      </c>
      <c r="T4393" s="1">
        <v>7897</v>
      </c>
      <c r="U4393" s="1">
        <v>2636.47705078125</v>
      </c>
      <c r="V4393" s="1">
        <v>10919</v>
      </c>
      <c r="W4393" s="1">
        <v>4918</v>
      </c>
      <c r="X4393" s="1">
        <v>20341.953125</v>
      </c>
      <c r="Y4393" s="1">
        <v>64404.3984375</v>
      </c>
      <c r="Z4393" s="1">
        <v>9032.3388671875</v>
      </c>
      <c r="AA4393" s="1">
        <v>117515.9296875</v>
      </c>
      <c r="AB4393" s="1">
        <v>2382.10693359375</v>
      </c>
      <c r="AC4393" s="1">
        <v>7466.1103515625</v>
      </c>
      <c r="AD4393" s="1">
        <v>13904.009765625</v>
      </c>
      <c r="AE4393" s="1">
        <v>8268.61328125</v>
      </c>
      <c r="AF4393" s="1">
        <v>38928.10546875</v>
      </c>
      <c r="AG4393" s="1">
        <v>219236.25</v>
      </c>
      <c r="AH4393" s="1">
        <v>30054.71875</v>
      </c>
      <c r="AI4393" s="1">
        <v>8789.5361328125</v>
      </c>
      <c r="AJ4393" s="1">
        <v>67840.1015625</v>
      </c>
      <c r="AK4393" s="1">
        <v>4656</v>
      </c>
      <c r="AL4393" s="1">
        <v>775758.1875</v>
      </c>
      <c r="AM4393" s="1">
        <v>645509.625</v>
      </c>
      <c r="AN4393" s="1">
        <v>130248.53125</v>
      </c>
      <c r="AO4393" t="s">
        <v>17203</v>
      </c>
    </row>
    <row r="4394" spans="1:41" x14ac:dyDescent="0.25">
      <c r="A4394" s="1">
        <v>2020</v>
      </c>
      <c r="B4394" t="s">
        <v>3200</v>
      </c>
      <c r="C4394" t="s">
        <v>7107</v>
      </c>
      <c r="D4394" t="s">
        <v>7230</v>
      </c>
      <c r="E4394" t="s">
        <v>7891</v>
      </c>
      <c r="F4394" t="s">
        <v>9725</v>
      </c>
      <c r="G4394" t="s">
        <v>11896</v>
      </c>
      <c r="H4394" t="s">
        <v>12726</v>
      </c>
      <c r="I4394" s="1">
        <v>39141.78515625</v>
      </c>
      <c r="J4394" s="1">
        <v>17694.736328125</v>
      </c>
      <c r="K4394" s="1">
        <v>4189.162109375</v>
      </c>
      <c r="L4394" s="1">
        <v>7867.50927734375</v>
      </c>
      <c r="M4394" s="1">
        <v>21901.26171875</v>
      </c>
      <c r="N4394" s="1">
        <v>24660.837890625</v>
      </c>
      <c r="O4394" s="1">
        <v>20498.974609375</v>
      </c>
      <c r="P4394" s="1">
        <v>13344.318359375</v>
      </c>
      <c r="Q4394" s="1">
        <v>8842.5361328125</v>
      </c>
      <c r="R4394" s="1">
        <v>14766.58203125</v>
      </c>
      <c r="S4394" s="1">
        <v>18710.8046875</v>
      </c>
      <c r="T4394" s="1">
        <v>14692.609375</v>
      </c>
      <c r="U4394" s="1">
        <v>4969.59326171875</v>
      </c>
      <c r="V4394" s="1">
        <v>11965.9306640625</v>
      </c>
      <c r="W4394" s="1">
        <v>7700.42919921875</v>
      </c>
      <c r="X4394" s="1">
        <v>15355.9521484375</v>
      </c>
      <c r="Y4394" s="1">
        <v>121904.703125</v>
      </c>
      <c r="Z4394" s="1">
        <v>18938.892578125</v>
      </c>
      <c r="AA4394" s="1">
        <v>192662.640625</v>
      </c>
      <c r="AB4394" s="1">
        <v>3231.821533203125</v>
      </c>
      <c r="AC4394" s="1">
        <v>24078.935546875</v>
      </c>
      <c r="AD4394" s="1">
        <v>32906.234375</v>
      </c>
      <c r="AE4394" s="1">
        <v>29294.865234375</v>
      </c>
      <c r="AF4394" s="1">
        <v>70067.328125</v>
      </c>
      <c r="AG4394" s="1">
        <v>266543.34375</v>
      </c>
      <c r="AH4394" s="1">
        <v>68037.0703125</v>
      </c>
      <c r="AI4394" s="1">
        <v>9926.7626953125</v>
      </c>
      <c r="AJ4394" s="1">
        <v>71554.7890625</v>
      </c>
      <c r="AK4394" s="1">
        <v>8096.81787109375</v>
      </c>
      <c r="AL4394" s="1">
        <v>1163547.25</v>
      </c>
      <c r="AM4394" s="1">
        <v>938299.4375</v>
      </c>
      <c r="AN4394" s="1">
        <v>225247.890625</v>
      </c>
      <c r="AO4394" t="s">
        <v>17204</v>
      </c>
    </row>
    <row r="4395" spans="1:41" x14ac:dyDescent="0.25">
      <c r="A4395" s="1">
        <v>2020</v>
      </c>
      <c r="B4395" t="s">
        <v>3200</v>
      </c>
      <c r="C4395" t="s">
        <v>7107</v>
      </c>
      <c r="D4395" t="s">
        <v>7230</v>
      </c>
      <c r="E4395" t="s">
        <v>7891</v>
      </c>
      <c r="F4395" t="s">
        <v>9725</v>
      </c>
      <c r="G4395" t="s">
        <v>11897</v>
      </c>
      <c r="H4395" t="s">
        <v>12726</v>
      </c>
      <c r="I4395" s="1">
        <v>38577.0625</v>
      </c>
      <c r="J4395" s="1">
        <v>17439.443359375</v>
      </c>
      <c r="K4395" s="1">
        <v>4128.72265625</v>
      </c>
      <c r="L4395" s="1">
        <v>7754</v>
      </c>
      <c r="M4395" s="1">
        <v>21585.279296875</v>
      </c>
      <c r="N4395" s="1">
        <v>24305.041015625</v>
      </c>
      <c r="O4395" s="1">
        <v>20203.22265625</v>
      </c>
      <c r="P4395" s="1">
        <v>13151.7919921875</v>
      </c>
      <c r="Q4395" s="1">
        <v>8714.9599609375</v>
      </c>
      <c r="R4395" s="1">
        <v>14553.5361328125</v>
      </c>
      <c r="S4395" s="1">
        <v>18440.853515625</v>
      </c>
      <c r="T4395" s="1">
        <v>14480.6298828125</v>
      </c>
      <c r="U4395" s="1">
        <v>4897.89404296875</v>
      </c>
      <c r="V4395" s="1">
        <v>11793.291015625</v>
      </c>
      <c r="W4395" s="1">
        <v>7589.33056640625</v>
      </c>
      <c r="X4395" s="1">
        <v>15134.40234375</v>
      </c>
      <c r="Y4395" s="1">
        <v>120145.9140625</v>
      </c>
      <c r="Z4395" s="1">
        <v>18665.650390625</v>
      </c>
      <c r="AA4395" s="1">
        <v>189882.984375</v>
      </c>
      <c r="AB4395" s="1">
        <v>3185.194091796875</v>
      </c>
      <c r="AC4395" s="1">
        <v>23731.53515625</v>
      </c>
      <c r="AD4395" s="1">
        <v>32431.474609375</v>
      </c>
      <c r="AE4395" s="1">
        <v>28872.2109375</v>
      </c>
      <c r="AF4395" s="1">
        <v>69056.421875</v>
      </c>
      <c r="AG4395" s="1">
        <v>262697.75</v>
      </c>
      <c r="AH4395" s="1">
        <v>67055.4609375</v>
      </c>
      <c r="AI4395" s="1">
        <v>9783.54296875</v>
      </c>
      <c r="AJ4395" s="1">
        <v>70522.421875</v>
      </c>
      <c r="AK4395" s="1">
        <v>7980</v>
      </c>
      <c r="AL4395" s="1">
        <v>1146760</v>
      </c>
      <c r="AM4395" s="1">
        <v>924761.9375</v>
      </c>
      <c r="AN4395" s="1">
        <v>221998.109375</v>
      </c>
      <c r="AO4395" t="s">
        <v>17205</v>
      </c>
    </row>
    <row r="4396" spans="1:41" x14ac:dyDescent="0.25">
      <c r="A4396" s="1">
        <v>2020</v>
      </c>
      <c r="B4396" t="s">
        <v>3200</v>
      </c>
      <c r="C4396" t="s">
        <v>7107</v>
      </c>
      <c r="D4396" t="s">
        <v>7230</v>
      </c>
      <c r="E4396" t="s">
        <v>7892</v>
      </c>
      <c r="F4396" t="s">
        <v>9726</v>
      </c>
      <c r="G4396" t="s">
        <v>11898</v>
      </c>
      <c r="H4396" t="s">
        <v>12726</v>
      </c>
      <c r="I4396" s="1">
        <v>23289.369140625</v>
      </c>
      <c r="J4396" s="1">
        <v>12075.00390625</v>
      </c>
      <c r="K4396" s="1">
        <v>2521.9375</v>
      </c>
      <c r="L4396" s="1">
        <v>5974.0458984375</v>
      </c>
      <c r="M4396" s="1">
        <v>16571.146484375</v>
      </c>
      <c r="N4396" s="1">
        <v>18360.3984375</v>
      </c>
      <c r="O4396" s="1">
        <v>14145.181640625</v>
      </c>
      <c r="P4396" s="1">
        <v>8412.3779296875</v>
      </c>
      <c r="Q4396" s="1">
        <v>6176.72119140625</v>
      </c>
      <c r="R4396" s="1">
        <v>11517.0029296875</v>
      </c>
      <c r="S4396" s="1">
        <v>9191.39453125</v>
      </c>
      <c r="T4396" s="1">
        <v>8498.595703125</v>
      </c>
      <c r="U4396" s="1">
        <v>3457.0458984375</v>
      </c>
      <c r="V4396" s="1">
        <v>7350.115234375</v>
      </c>
      <c r="W4396" s="1">
        <v>4979.6767578125</v>
      </c>
      <c r="X4396" s="1">
        <v>10128.6943359375</v>
      </c>
      <c r="Y4396" s="1">
        <v>82386.25</v>
      </c>
      <c r="Z4396" s="1">
        <v>13023.7998046875</v>
      </c>
      <c r="AA4396" s="1">
        <v>133246.9375</v>
      </c>
      <c r="AB4396" s="1">
        <v>2183.692138671875</v>
      </c>
      <c r="AC4396" s="1">
        <v>17290.232421875</v>
      </c>
      <c r="AD4396" s="1">
        <v>24319.11328125</v>
      </c>
      <c r="AE4396" s="1">
        <v>20383.67578125</v>
      </c>
      <c r="AF4396" s="1">
        <v>45847.1328125</v>
      </c>
      <c r="AG4396" s="1">
        <v>175822.0625</v>
      </c>
      <c r="AH4396" s="1">
        <v>48196.765625</v>
      </c>
      <c r="AI4396" s="1">
        <v>6523.1162109375</v>
      </c>
      <c r="AJ4396" s="1">
        <v>47526.9296875</v>
      </c>
      <c r="AK4396" s="1">
        <v>5776.498046875</v>
      </c>
      <c r="AL4396" s="1">
        <v>785174.9375</v>
      </c>
      <c r="AM4396" s="1">
        <v>632139.0625</v>
      </c>
      <c r="AN4396" s="1">
        <v>153035.8125</v>
      </c>
      <c r="AO4396" t="s">
        <v>17206</v>
      </c>
    </row>
    <row r="4397" spans="1:41" x14ac:dyDescent="0.25">
      <c r="A4397" s="1">
        <v>2020</v>
      </c>
      <c r="B4397" t="s">
        <v>3200</v>
      </c>
      <c r="C4397" t="s">
        <v>7107</v>
      </c>
      <c r="D4397" t="s">
        <v>7230</v>
      </c>
      <c r="E4397" t="s">
        <v>7892</v>
      </c>
      <c r="F4397" t="s">
        <v>9726</v>
      </c>
      <c r="G4397" t="s">
        <v>11899</v>
      </c>
      <c r="H4397" t="s">
        <v>12726</v>
      </c>
      <c r="I4397" s="1">
        <v>22953.359375</v>
      </c>
      <c r="J4397" s="1">
        <v>11900.791015625</v>
      </c>
      <c r="K4397" s="1">
        <v>2485.552001953125</v>
      </c>
      <c r="L4397" s="1">
        <v>5887.85498046875</v>
      </c>
      <c r="M4397" s="1">
        <v>16332.064453125</v>
      </c>
      <c r="N4397" s="1">
        <v>18095.501953125</v>
      </c>
      <c r="O4397" s="1">
        <v>13941.1005859375</v>
      </c>
      <c r="P4397" s="1">
        <v>8291.0078125</v>
      </c>
      <c r="Q4397" s="1">
        <v>6087.60595703125</v>
      </c>
      <c r="R4397" s="1">
        <v>11350.83984375</v>
      </c>
      <c r="S4397" s="1">
        <v>9058.78515625</v>
      </c>
      <c r="T4397" s="1">
        <v>8375.9814453125</v>
      </c>
      <c r="U4397" s="1">
        <v>3407.1689453125</v>
      </c>
      <c r="V4397" s="1">
        <v>7244.07080078125</v>
      </c>
      <c r="W4397" s="1">
        <v>4907.83203125</v>
      </c>
      <c r="X4397" s="1">
        <v>9982.5615234375</v>
      </c>
      <c r="Y4397" s="1">
        <v>81197.6171875</v>
      </c>
      <c r="Z4397" s="1">
        <v>12835.8974609375</v>
      </c>
      <c r="AA4397" s="1">
        <v>131324.5</v>
      </c>
      <c r="AB4397" s="1">
        <v>2152.186767578125</v>
      </c>
      <c r="AC4397" s="1">
        <v>17040.775390625</v>
      </c>
      <c r="AD4397" s="1">
        <v>23968.24609375</v>
      </c>
      <c r="AE4397" s="1">
        <v>20089.587890625</v>
      </c>
      <c r="AF4397" s="1">
        <v>45185.66796875</v>
      </c>
      <c r="AG4397" s="1">
        <v>173285.375</v>
      </c>
      <c r="AH4397" s="1">
        <v>47501.40234375</v>
      </c>
      <c r="AI4397" s="1">
        <v>6429.00341796875</v>
      </c>
      <c r="AJ4397" s="1">
        <v>46841.23046875</v>
      </c>
      <c r="AK4397" s="1">
        <v>5693.1572265625</v>
      </c>
      <c r="AL4397" s="1">
        <v>773846.6875</v>
      </c>
      <c r="AM4397" s="1">
        <v>623018.875</v>
      </c>
      <c r="AN4397" s="1">
        <v>150827.875</v>
      </c>
      <c r="AO4397" t="s">
        <v>17207</v>
      </c>
    </row>
    <row r="4398" spans="1:41" x14ac:dyDescent="0.25">
      <c r="A4398" s="1">
        <v>2020</v>
      </c>
      <c r="B4398" t="s">
        <v>3200</v>
      </c>
      <c r="C4398" t="s">
        <v>7107</v>
      </c>
      <c r="D4398" t="s">
        <v>7230</v>
      </c>
      <c r="E4398" t="s">
        <v>7893</v>
      </c>
      <c r="F4398" t="s">
        <v>9727</v>
      </c>
      <c r="G4398" t="s">
        <v>11900</v>
      </c>
      <c r="H4398" t="s">
        <v>12726</v>
      </c>
      <c r="I4398" s="1">
        <v>30961.05078125</v>
      </c>
      <c r="J4398" s="1">
        <v>12081.240234375</v>
      </c>
      <c r="K4398" s="1">
        <v>3306.507080078125</v>
      </c>
      <c r="L4398" s="1">
        <v>7410.7041015625</v>
      </c>
      <c r="M4398" s="1">
        <v>19358.49609375</v>
      </c>
      <c r="N4398" s="1">
        <v>21393.84765625</v>
      </c>
      <c r="O4398" s="1">
        <v>18262.173828125</v>
      </c>
      <c r="P4398" s="1">
        <v>10314.3994140625</v>
      </c>
      <c r="Q4398" s="1">
        <v>7793.8671875</v>
      </c>
      <c r="R4398" s="1">
        <v>11517.0029296875</v>
      </c>
      <c r="S4398" s="1">
        <v>10366.58984375</v>
      </c>
      <c r="T4398" s="1">
        <v>10185.765625</v>
      </c>
      <c r="U4398" s="1">
        <v>4495.27587890625</v>
      </c>
      <c r="V4398" s="1">
        <v>9127.5625</v>
      </c>
      <c r="W4398" s="1">
        <v>5965.126953125</v>
      </c>
      <c r="X4398" s="1">
        <v>12111.9951171875</v>
      </c>
      <c r="Y4398" s="1">
        <v>106213.9453125</v>
      </c>
      <c r="Z4398" s="1">
        <v>15822.7099609375</v>
      </c>
      <c r="AA4398" s="1">
        <v>167251.5</v>
      </c>
      <c r="AB4398" s="1">
        <v>2665.707763671875</v>
      </c>
      <c r="AC4398" s="1">
        <v>19910.1796875</v>
      </c>
      <c r="AD4398" s="1">
        <v>28236.623046875</v>
      </c>
      <c r="AE4398" s="1">
        <v>26155.798828125</v>
      </c>
      <c r="AF4398" s="1">
        <v>57863.08984375</v>
      </c>
      <c r="AG4398" s="1">
        <v>223410.15625</v>
      </c>
      <c r="AH4398" s="1">
        <v>61765.265625</v>
      </c>
      <c r="AI4398" s="1">
        <v>8662.3046875</v>
      </c>
      <c r="AJ4398" s="1">
        <v>60470.66015625</v>
      </c>
      <c r="AK4398" s="1">
        <v>6066.1083984375</v>
      </c>
      <c r="AL4398" s="1">
        <v>979145.75</v>
      </c>
      <c r="AM4398" s="1">
        <v>792193.0625</v>
      </c>
      <c r="AN4398" s="1">
        <v>186952.671875</v>
      </c>
      <c r="AO4398" t="s">
        <v>17208</v>
      </c>
    </row>
    <row r="4399" spans="1:41" x14ac:dyDescent="0.25">
      <c r="A4399" s="1">
        <v>2020</v>
      </c>
      <c r="B4399" t="s">
        <v>3200</v>
      </c>
      <c r="C4399" t="s">
        <v>7107</v>
      </c>
      <c r="D4399" t="s">
        <v>7230</v>
      </c>
      <c r="E4399" t="s">
        <v>7893</v>
      </c>
      <c r="F4399" t="s">
        <v>9727</v>
      </c>
      <c r="G4399" t="s">
        <v>11901</v>
      </c>
      <c r="H4399" t="s">
        <v>12726</v>
      </c>
      <c r="I4399" s="1">
        <v>30514.357421875</v>
      </c>
      <c r="J4399" s="1">
        <v>11906.9365234375</v>
      </c>
      <c r="K4399" s="1">
        <v>3258.802001953125</v>
      </c>
      <c r="L4399" s="1">
        <v>7303.78564453125</v>
      </c>
      <c r="M4399" s="1">
        <v>19079.19921875</v>
      </c>
      <c r="N4399" s="1">
        <v>21085.185546875</v>
      </c>
      <c r="O4399" s="1">
        <v>17998.6953125</v>
      </c>
      <c r="P4399" s="1">
        <v>10165.5869140625</v>
      </c>
      <c r="Q4399" s="1">
        <v>7681.42041015625</v>
      </c>
      <c r="R4399" s="1">
        <v>11350.83984375</v>
      </c>
      <c r="S4399" s="1">
        <v>10217.0244140625</v>
      </c>
      <c r="T4399" s="1">
        <v>10038.8095703125</v>
      </c>
      <c r="U4399" s="1">
        <v>4430.419921875</v>
      </c>
      <c r="V4399" s="1">
        <v>8995.8740234375</v>
      </c>
      <c r="W4399" s="1">
        <v>5879.064453125</v>
      </c>
      <c r="X4399" s="1">
        <v>11937.248046875</v>
      </c>
      <c r="Y4399" s="1">
        <v>104681.53125</v>
      </c>
      <c r="Z4399" s="1">
        <v>15594.42578125</v>
      </c>
      <c r="AA4399" s="1">
        <v>164838.46875</v>
      </c>
      <c r="AB4399" s="1">
        <v>2627.248046875</v>
      </c>
      <c r="AC4399" s="1">
        <v>19622.923828125</v>
      </c>
      <c r="AD4399" s="1">
        <v>27829.236328125</v>
      </c>
      <c r="AE4399" s="1">
        <v>25778.43359375</v>
      </c>
      <c r="AF4399" s="1">
        <v>57028.265625</v>
      </c>
      <c r="AG4399" s="1">
        <v>220186.890625</v>
      </c>
      <c r="AH4399" s="1">
        <v>60874.140625</v>
      </c>
      <c r="AI4399" s="1">
        <v>8537.328125</v>
      </c>
      <c r="AJ4399" s="1">
        <v>59598.21484375</v>
      </c>
      <c r="AK4399" s="1">
        <v>5978.5888671875</v>
      </c>
      <c r="AL4399" s="1">
        <v>965018.875</v>
      </c>
      <c r="AM4399" s="1">
        <v>780763.5</v>
      </c>
      <c r="AN4399" s="1">
        <v>184255.390625</v>
      </c>
      <c r="AO4399" t="s">
        <v>17209</v>
      </c>
    </row>
    <row r="4400" spans="1:41" x14ac:dyDescent="0.25">
      <c r="A4400" s="1">
        <v>2020</v>
      </c>
      <c r="B4400" t="s">
        <v>3200</v>
      </c>
      <c r="C4400" t="s">
        <v>7107</v>
      </c>
      <c r="D4400" t="s">
        <v>7230</v>
      </c>
      <c r="E4400" t="s">
        <v>7894</v>
      </c>
      <c r="F4400" t="s">
        <v>9728</v>
      </c>
      <c r="G4400" t="s">
        <v>11902</v>
      </c>
      <c r="H4400" t="s">
        <v>12726</v>
      </c>
      <c r="I4400" s="1">
        <v>7671.681640625</v>
      </c>
      <c r="J4400" s="1">
        <v>6.235443115234375</v>
      </c>
      <c r="K4400" s="1">
        <v>784.56964111328125</v>
      </c>
      <c r="L4400" s="1">
        <v>1436.6580810546875</v>
      </c>
      <c r="M4400" s="1">
        <v>2787.350341796875</v>
      </c>
      <c r="N4400" s="1">
        <v>3033.447509765625</v>
      </c>
      <c r="O4400" s="1">
        <v>4116.9931640625</v>
      </c>
      <c r="P4400" s="1">
        <v>1902.0213623046875</v>
      </c>
      <c r="Q4400" s="1">
        <v>1617.1461181640625</v>
      </c>
      <c r="R4400" s="1">
        <v>0</v>
      </c>
      <c r="S4400" s="1">
        <v>1175.194580078125</v>
      </c>
      <c r="T4400" s="1">
        <v>1687.1697998046875</v>
      </c>
      <c r="U4400" s="1">
        <v>1038.2301025390625</v>
      </c>
      <c r="V4400" s="1">
        <v>1777.4473876953125</v>
      </c>
      <c r="W4400" s="1">
        <v>985.45025634765625</v>
      </c>
      <c r="X4400" s="1">
        <v>1983.300537109375</v>
      </c>
      <c r="Y4400" s="1">
        <v>23050.8125</v>
      </c>
      <c r="Z4400" s="1">
        <v>2798.909912109375</v>
      </c>
      <c r="AA4400" s="1">
        <v>32048.853515625</v>
      </c>
      <c r="AB4400" s="1">
        <v>482.01577758789063</v>
      </c>
      <c r="AC4400" s="1">
        <v>2619.94677734375</v>
      </c>
      <c r="AD4400" s="1">
        <v>3716.907958984375</v>
      </c>
      <c r="AE4400" s="1">
        <v>5772.1240234375</v>
      </c>
      <c r="AF4400" s="1">
        <v>11399.7138671875</v>
      </c>
      <c r="AG4400" s="1">
        <v>44146.80859375</v>
      </c>
      <c r="AH4400" s="1">
        <v>13568.5009765625</v>
      </c>
      <c r="AI4400" s="1">
        <v>2139.18798828125</v>
      </c>
      <c r="AJ4400" s="1">
        <v>12943.7333984375</v>
      </c>
      <c r="AK4400" s="1">
        <v>289.60995483398438</v>
      </c>
      <c r="AL4400" s="1">
        <v>186980.015625</v>
      </c>
      <c r="AM4400" s="1">
        <v>153263.765625</v>
      </c>
      <c r="AN4400" s="1">
        <v>33716.25</v>
      </c>
      <c r="AO4400" t="s">
        <v>17210</v>
      </c>
    </row>
    <row r="4401" spans="1:41" x14ac:dyDescent="0.25">
      <c r="A4401" s="1">
        <v>2020</v>
      </c>
      <c r="B4401" t="s">
        <v>3200</v>
      </c>
      <c r="C4401" t="s">
        <v>7107</v>
      </c>
      <c r="D4401" t="s">
        <v>7230</v>
      </c>
      <c r="E4401" t="s">
        <v>7894</v>
      </c>
      <c r="F4401" t="s">
        <v>9728</v>
      </c>
      <c r="G4401" t="s">
        <v>11903</v>
      </c>
      <c r="H4401" t="s">
        <v>12726</v>
      </c>
      <c r="I4401" s="1">
        <v>7560.99755859375</v>
      </c>
      <c r="J4401" s="1">
        <v>6.1454806327819824</v>
      </c>
      <c r="K4401" s="1">
        <v>773.25018310546875</v>
      </c>
      <c r="L4401" s="1">
        <v>1415.9305419921875</v>
      </c>
      <c r="M4401" s="1">
        <v>2747.135498046875</v>
      </c>
      <c r="N4401" s="1">
        <v>2989.68212890625</v>
      </c>
      <c r="O4401" s="1">
        <v>4057.594970703125</v>
      </c>
      <c r="P4401" s="1">
        <v>1874.5797119140625</v>
      </c>
      <c r="Q4401" s="1">
        <v>1593.8145751953125</v>
      </c>
      <c r="R4401" s="1">
        <v>0</v>
      </c>
      <c r="S4401" s="1">
        <v>1158.2393798828125</v>
      </c>
      <c r="T4401" s="1">
        <v>1662.8280029296875</v>
      </c>
      <c r="U4401" s="1">
        <v>1023.2509765625</v>
      </c>
      <c r="V4401" s="1">
        <v>1751.8031005859375</v>
      </c>
      <c r="W4401" s="1">
        <v>971.2325439453125</v>
      </c>
      <c r="X4401" s="1">
        <v>1954.686279296875</v>
      </c>
      <c r="Y4401" s="1">
        <v>22718.244140625</v>
      </c>
      <c r="Z4401" s="1">
        <v>2758.5283203125</v>
      </c>
      <c r="AA4401" s="1">
        <v>31586.46484375</v>
      </c>
      <c r="AB4401" s="1">
        <v>475.06143188476563</v>
      </c>
      <c r="AC4401" s="1">
        <v>2582.147216796875</v>
      </c>
      <c r="AD4401" s="1">
        <v>3663.281982421875</v>
      </c>
      <c r="AE4401" s="1">
        <v>5688.84619140625</v>
      </c>
      <c r="AF4401" s="1">
        <v>11235.2431640625</v>
      </c>
      <c r="AG4401" s="1">
        <v>43509.875</v>
      </c>
      <c r="AH4401" s="1">
        <v>13372.740234375</v>
      </c>
      <c r="AI4401" s="1">
        <v>2108.32470703125</v>
      </c>
      <c r="AJ4401" s="1">
        <v>12756.986328125</v>
      </c>
      <c r="AK4401" s="1">
        <v>285.43157958984375</v>
      </c>
      <c r="AL4401" s="1">
        <v>184282.34375</v>
      </c>
      <c r="AM4401" s="1">
        <v>151052.53125</v>
      </c>
      <c r="AN4401" s="1">
        <v>33229.8046875</v>
      </c>
      <c r="AO4401" t="s">
        <v>17211</v>
      </c>
    </row>
    <row r="4402" spans="1:41" x14ac:dyDescent="0.25">
      <c r="A4402" s="1">
        <v>2020</v>
      </c>
      <c r="B4402" t="s">
        <v>3200</v>
      </c>
      <c r="C4402" t="s">
        <v>7107</v>
      </c>
      <c r="D4402" t="s">
        <v>7230</v>
      </c>
      <c r="E4402" t="s">
        <v>7895</v>
      </c>
      <c r="F4402" t="s">
        <v>9729</v>
      </c>
      <c r="G4402" t="s">
        <v>11904</v>
      </c>
      <c r="H4402" t="s">
        <v>12726</v>
      </c>
      <c r="I4402" s="1">
        <v>0</v>
      </c>
      <c r="J4402" s="1">
        <v>0</v>
      </c>
      <c r="K4402" s="1">
        <v>0</v>
      </c>
      <c r="L4402" s="1">
        <v>0</v>
      </c>
      <c r="M4402" s="1">
        <v>0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S4402" s="1">
        <v>0</v>
      </c>
      <c r="T4402" s="1">
        <v>0</v>
      </c>
      <c r="U4402" s="1">
        <v>0</v>
      </c>
      <c r="V4402" s="1">
        <v>0</v>
      </c>
      <c r="W4402" s="1">
        <v>0</v>
      </c>
      <c r="X4402" s="1">
        <v>0</v>
      </c>
      <c r="Y4402" s="1">
        <v>776.8798828125</v>
      </c>
      <c r="Z4402" s="1">
        <v>0</v>
      </c>
      <c r="AA4402" s="1">
        <v>1955.709228515625</v>
      </c>
      <c r="AB4402" s="1">
        <v>0</v>
      </c>
      <c r="AC4402" s="1">
        <v>0</v>
      </c>
      <c r="AD4402" s="1">
        <v>200.60208129882813</v>
      </c>
      <c r="AE4402" s="1">
        <v>0</v>
      </c>
      <c r="AF4402" s="1">
        <v>616.24639892578125</v>
      </c>
      <c r="AG4402" s="1">
        <v>3441.28515625</v>
      </c>
      <c r="AH4402" s="1">
        <v>0</v>
      </c>
      <c r="AI4402" s="1">
        <v>0</v>
      </c>
      <c r="AJ4402" s="1">
        <v>0</v>
      </c>
      <c r="AK4402" s="1">
        <v>0</v>
      </c>
      <c r="AL4402" s="1">
        <v>6990.72265625</v>
      </c>
      <c r="AM4402" s="1">
        <v>6790.12060546875</v>
      </c>
      <c r="AN4402" s="1">
        <v>200.60208129882813</v>
      </c>
      <c r="AO4402" t="s">
        <v>17212</v>
      </c>
    </row>
    <row r="4403" spans="1:41" x14ac:dyDescent="0.25">
      <c r="A4403" s="1">
        <v>2020</v>
      </c>
      <c r="B4403" t="s">
        <v>3200</v>
      </c>
      <c r="C4403" t="s">
        <v>7107</v>
      </c>
      <c r="D4403" t="s">
        <v>7230</v>
      </c>
      <c r="E4403" t="s">
        <v>7895</v>
      </c>
      <c r="F4403" t="s">
        <v>9729</v>
      </c>
      <c r="G4403" t="s">
        <v>11905</v>
      </c>
      <c r="H4403" t="s">
        <v>12726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</v>
      </c>
      <c r="U4403" s="1">
        <v>0</v>
      </c>
      <c r="V4403" s="1">
        <v>0</v>
      </c>
      <c r="W4403" s="1">
        <v>0</v>
      </c>
      <c r="X4403" s="1">
        <v>0</v>
      </c>
      <c r="Y4403" s="1">
        <v>765.67138671875</v>
      </c>
      <c r="Z4403" s="1">
        <v>0</v>
      </c>
      <c r="AA4403" s="1">
        <v>1927.4930419921875</v>
      </c>
      <c r="AB4403" s="1">
        <v>0</v>
      </c>
      <c r="AC4403" s="1">
        <v>0</v>
      </c>
      <c r="AD4403" s="1">
        <v>197.70787048339844</v>
      </c>
      <c r="AE4403" s="1">
        <v>0</v>
      </c>
      <c r="AF4403" s="1">
        <v>607.35546875</v>
      </c>
      <c r="AG4403" s="1">
        <v>3391.6357421875</v>
      </c>
      <c r="AH4403" s="1">
        <v>0</v>
      </c>
      <c r="AI4403" s="1">
        <v>0</v>
      </c>
      <c r="AJ4403" s="1">
        <v>0</v>
      </c>
      <c r="AK4403" s="1">
        <v>0</v>
      </c>
      <c r="AL4403" s="1">
        <v>6889.86328125</v>
      </c>
      <c r="AM4403" s="1">
        <v>6692.15576171875</v>
      </c>
      <c r="AN4403" s="1">
        <v>197.70787048339844</v>
      </c>
      <c r="AO4403" t="s">
        <v>17213</v>
      </c>
    </row>
    <row r="4404" spans="1:41" x14ac:dyDescent="0.25">
      <c r="A4404" s="1">
        <v>2020</v>
      </c>
      <c r="B4404" t="s">
        <v>3200</v>
      </c>
      <c r="C4404" t="s">
        <v>7107</v>
      </c>
      <c r="D4404" t="s">
        <v>7230</v>
      </c>
      <c r="E4404" t="s">
        <v>7896</v>
      </c>
      <c r="F4404" t="s">
        <v>9730</v>
      </c>
      <c r="G4404" t="s">
        <v>11906</v>
      </c>
      <c r="H4404" t="s">
        <v>12726</v>
      </c>
      <c r="I4404" s="1">
        <v>0</v>
      </c>
      <c r="J4404" s="1">
        <v>-925.4195556640625</v>
      </c>
      <c r="K4404" s="1">
        <v>-5.3694839477539063</v>
      </c>
      <c r="L4404" s="1"/>
      <c r="M4404" s="1">
        <v>-40.585552215576172</v>
      </c>
      <c r="N4404" s="1">
        <v>-1110.3525390625</v>
      </c>
      <c r="O4404" s="1"/>
      <c r="P4404" s="1">
        <v>-573.4859619140625</v>
      </c>
      <c r="Q4404" s="1">
        <v>-124.68490600585938</v>
      </c>
      <c r="R4404" s="1">
        <v>716.60211181640625</v>
      </c>
      <c r="S4404" s="1">
        <v>-599.0975341796875</v>
      </c>
      <c r="T4404" s="1">
        <v>80.156463623046875</v>
      </c>
      <c r="U4404" s="1">
        <v>-1.0146387815475464</v>
      </c>
      <c r="V4404" s="1">
        <v>-191.76673889160156</v>
      </c>
      <c r="W4404" s="1"/>
      <c r="X4404" s="1">
        <v>15.691389083862305</v>
      </c>
      <c r="Y4404" s="1">
        <v>-812.7257080078125</v>
      </c>
      <c r="Z4404" s="1">
        <v>-102.05744171142578</v>
      </c>
      <c r="AA4404" s="1">
        <v>-7378.1748046875</v>
      </c>
      <c r="AB4404" s="1">
        <v>-83.20037841796875</v>
      </c>
      <c r="AC4404" s="1">
        <v>30.212745666503906</v>
      </c>
      <c r="AD4404" s="1">
        <v>-557.3817138671875</v>
      </c>
      <c r="AE4404" s="1">
        <v>-16.753686904907227</v>
      </c>
      <c r="AF4404" s="1">
        <v>-982.153076171875</v>
      </c>
      <c r="AG4404" s="1">
        <v>-11528.326171875</v>
      </c>
      <c r="AH4404" s="1">
        <v>-25.894638061523438</v>
      </c>
      <c r="AI4404" s="1">
        <v>-144.97470092773438</v>
      </c>
      <c r="AJ4404" s="1">
        <v>26.468841552734375</v>
      </c>
      <c r="AK4404" s="1">
        <v>-169.44468688964844</v>
      </c>
      <c r="AL4404" s="1">
        <v>-24503.732421875</v>
      </c>
      <c r="AM4404" s="1">
        <v>-22973.6328125</v>
      </c>
      <c r="AN4404" s="1">
        <v>-1530.1009521484375</v>
      </c>
      <c r="AO4404" t="s">
        <v>17214</v>
      </c>
    </row>
    <row r="4405" spans="1:41" x14ac:dyDescent="0.25">
      <c r="A4405" s="1">
        <v>2020</v>
      </c>
      <c r="B4405" t="s">
        <v>3200</v>
      </c>
      <c r="C4405" t="s">
        <v>7107</v>
      </c>
      <c r="D4405" t="s">
        <v>7230</v>
      </c>
      <c r="E4405" t="s">
        <v>7896</v>
      </c>
      <c r="F4405" t="s">
        <v>9730</v>
      </c>
      <c r="G4405" t="s">
        <v>11907</v>
      </c>
      <c r="H4405" t="s">
        <v>12726</v>
      </c>
      <c r="I4405" s="1">
        <v>0</v>
      </c>
      <c r="J4405" s="1">
        <v>-912.0679931640625</v>
      </c>
      <c r="K4405" s="1">
        <v>-5.2920150756835938</v>
      </c>
      <c r="L4405" s="1"/>
      <c r="M4405" s="1">
        <v>-40</v>
      </c>
      <c r="N4405" s="1">
        <v>-1094.332763671875</v>
      </c>
      <c r="O4405" s="1"/>
      <c r="P4405" s="1">
        <v>-565.2119140625</v>
      </c>
      <c r="Q4405" s="1">
        <v>-122.88600158691406</v>
      </c>
      <c r="R4405" s="1">
        <v>706.26324462890625</v>
      </c>
      <c r="S4405" s="1">
        <v>-590.4539794921875</v>
      </c>
      <c r="T4405" s="1">
        <v>79</v>
      </c>
      <c r="U4405" s="1">
        <v>-1</v>
      </c>
      <c r="V4405" s="1">
        <v>-189</v>
      </c>
      <c r="W4405" s="1"/>
      <c r="X4405" s="1">
        <v>15.465000152587891</v>
      </c>
      <c r="Y4405" s="1">
        <v>-801</v>
      </c>
      <c r="Z4405" s="1">
        <v>-100.58499908447266</v>
      </c>
      <c r="AA4405" s="1">
        <v>-7271.7255859375</v>
      </c>
      <c r="AB4405" s="1">
        <v>-82</v>
      </c>
      <c r="AC4405" s="1">
        <v>29.776847839355469</v>
      </c>
      <c r="AD4405" s="1">
        <v>-549.34002685546875</v>
      </c>
      <c r="AE4405" s="1">
        <v>-16.511970520019531</v>
      </c>
      <c r="AF4405" s="1">
        <v>-967.98297119140625</v>
      </c>
      <c r="AG4405" s="1">
        <v>-11362</v>
      </c>
      <c r="AH4405" s="1">
        <v>-25.521039962768555</v>
      </c>
      <c r="AI4405" s="1">
        <v>-142.883056640625</v>
      </c>
      <c r="AJ4405" s="1">
        <v>26.086959838867188</v>
      </c>
      <c r="AK4405" s="1">
        <v>-167</v>
      </c>
      <c r="AL4405" s="1">
        <v>-24150.203125</v>
      </c>
      <c r="AM4405" s="1">
        <v>-22642.177734375</v>
      </c>
      <c r="AN4405" s="1">
        <v>-1508.0250244140625</v>
      </c>
      <c r="AO4405" t="s">
        <v>17215</v>
      </c>
    </row>
    <row r="4406" spans="1:41" x14ac:dyDescent="0.25">
      <c r="A4406" s="1">
        <v>2020</v>
      </c>
      <c r="B4406" t="s">
        <v>3200</v>
      </c>
      <c r="C4406" t="s">
        <v>7107</v>
      </c>
      <c r="D4406" t="s">
        <v>7230</v>
      </c>
      <c r="E4406" t="s">
        <v>7896</v>
      </c>
      <c r="F4406" t="s">
        <v>9731</v>
      </c>
      <c r="G4406" t="s">
        <v>11908</v>
      </c>
      <c r="H4406" t="s">
        <v>12726</v>
      </c>
      <c r="I4406" s="1">
        <v>79550.0703125</v>
      </c>
      <c r="J4406" s="1">
        <v>101171.8125</v>
      </c>
      <c r="K4406" s="1">
        <v>7903.03857421875</v>
      </c>
      <c r="L4406" s="1">
        <v>14895.912109375</v>
      </c>
      <c r="M4406" s="1">
        <v>52459.13671875</v>
      </c>
      <c r="N4406" s="1">
        <v>56435.94921875</v>
      </c>
      <c r="O4406" s="1">
        <v>38264.55859375</v>
      </c>
      <c r="P4406" s="1">
        <v>36350.53515625</v>
      </c>
      <c r="Q4406" s="1">
        <v>21056.810546875</v>
      </c>
      <c r="R4406" s="1">
        <v>33756.29296875</v>
      </c>
      <c r="S4406" s="1">
        <v>52894.3828125</v>
      </c>
      <c r="T4406" s="1">
        <v>38579.234375</v>
      </c>
      <c r="U4406" s="1">
        <v>9739.89453125</v>
      </c>
      <c r="V4406" s="1">
        <v>34496.99609375</v>
      </c>
      <c r="W4406" s="1">
        <v>19562.5703125</v>
      </c>
      <c r="X4406" s="1">
        <v>63069.9921875</v>
      </c>
      <c r="Y4406" s="1">
        <v>245984.1875</v>
      </c>
      <c r="Z4406" s="1">
        <v>37096.01171875</v>
      </c>
      <c r="AA4406" s="1">
        <v>408385.21875</v>
      </c>
      <c r="AB4406" s="1">
        <v>8461.3779296875</v>
      </c>
      <c r="AC4406" s="1">
        <v>47849.46484375</v>
      </c>
      <c r="AD4406" s="1">
        <v>64378.484375</v>
      </c>
      <c r="AE4406" s="1">
        <v>56290.578125</v>
      </c>
      <c r="AF4406" s="1">
        <v>152396.71875</v>
      </c>
      <c r="AG4406" s="1">
        <v>631644.125</v>
      </c>
      <c r="AH4406" s="1">
        <v>120351.1484375</v>
      </c>
      <c r="AI4406" s="1">
        <v>27328.96875</v>
      </c>
      <c r="AJ4406" s="1">
        <v>172003.484375</v>
      </c>
      <c r="AK4406" s="1">
        <v>21814.734375</v>
      </c>
      <c r="AL4406" s="1">
        <v>2654172</v>
      </c>
      <c r="AM4406" s="1">
        <v>2139104.25</v>
      </c>
      <c r="AN4406" s="1">
        <v>515067.6875</v>
      </c>
      <c r="AO4406" t="s">
        <v>17216</v>
      </c>
    </row>
    <row r="4407" spans="1:41" x14ac:dyDescent="0.25">
      <c r="A4407" s="1">
        <v>2020</v>
      </c>
      <c r="B4407" t="s">
        <v>3200</v>
      </c>
      <c r="C4407" t="s">
        <v>7107</v>
      </c>
      <c r="D4407" t="s">
        <v>7230</v>
      </c>
      <c r="E4407" t="s">
        <v>7896</v>
      </c>
      <c r="F4407" t="s">
        <v>9731</v>
      </c>
      <c r="G4407" t="s">
        <v>11909</v>
      </c>
      <c r="H4407" t="s">
        <v>12726</v>
      </c>
      <c r="I4407" s="1">
        <v>78402.3515625</v>
      </c>
      <c r="J4407" s="1">
        <v>99712.1484375</v>
      </c>
      <c r="K4407" s="1">
        <v>7789.0166015625</v>
      </c>
      <c r="L4407" s="1">
        <v>14681</v>
      </c>
      <c r="M4407" s="1">
        <v>51702.27734375</v>
      </c>
      <c r="N4407" s="1">
        <v>55621.71484375</v>
      </c>
      <c r="O4407" s="1">
        <v>37712.4921875</v>
      </c>
      <c r="P4407" s="1">
        <v>35826.0859375</v>
      </c>
      <c r="Q4407" s="1">
        <v>20753.01171875</v>
      </c>
      <c r="R4407" s="1">
        <v>33269.26953125</v>
      </c>
      <c r="S4407" s="1">
        <v>52131.2421875</v>
      </c>
      <c r="T4407" s="1">
        <v>38022.62890625</v>
      </c>
      <c r="U4407" s="1">
        <v>9599.37109375</v>
      </c>
      <c r="V4407" s="1">
        <v>33999.2890625</v>
      </c>
      <c r="W4407" s="1">
        <v>19280.330078125</v>
      </c>
      <c r="X4407" s="1">
        <v>62160.04296875</v>
      </c>
      <c r="Y4407" s="1">
        <v>242435.21875</v>
      </c>
      <c r="Z4407" s="1">
        <v>36560.8046875</v>
      </c>
      <c r="AA4407" s="1">
        <v>402493.1875</v>
      </c>
      <c r="AB4407" s="1">
        <v>8339.30078125</v>
      </c>
      <c r="AC4407" s="1">
        <v>47159.11328125</v>
      </c>
      <c r="AD4407" s="1">
        <v>63449.65625</v>
      </c>
      <c r="AE4407" s="1">
        <v>55478.44140625</v>
      </c>
      <c r="AF4407" s="1">
        <v>150198</v>
      </c>
      <c r="AG4407" s="1">
        <v>622531</v>
      </c>
      <c r="AH4407" s="1">
        <v>118614.7734375</v>
      </c>
      <c r="AI4407" s="1">
        <v>26934.677734375</v>
      </c>
      <c r="AJ4407" s="1">
        <v>169521.890625</v>
      </c>
      <c r="AK4407" s="1">
        <v>21500</v>
      </c>
      <c r="AL4407" s="1">
        <v>2615878.5</v>
      </c>
      <c r="AM4407" s="1">
        <v>2108242</v>
      </c>
      <c r="AN4407" s="1">
        <v>507636.46875</v>
      </c>
      <c r="AO4407" t="s">
        <v>17217</v>
      </c>
    </row>
    <row r="4408" spans="1:41" x14ac:dyDescent="0.25">
      <c r="A4408" s="1">
        <v>2020</v>
      </c>
      <c r="B4408" t="s">
        <v>3200</v>
      </c>
      <c r="C4408" t="s">
        <v>7107</v>
      </c>
      <c r="D4408" t="s">
        <v>7230</v>
      </c>
      <c r="E4408" t="s">
        <v>7896</v>
      </c>
      <c r="F4408" t="s">
        <v>9732</v>
      </c>
      <c r="G4408" t="s">
        <v>11910</v>
      </c>
      <c r="H4408" t="s">
        <v>12726</v>
      </c>
      <c r="I4408" s="1">
        <v>0</v>
      </c>
      <c r="J4408" s="1">
        <v>522.53900146484375</v>
      </c>
      <c r="K4408" s="1">
        <v>133.06346130371094</v>
      </c>
      <c r="L4408" s="1">
        <v>162.34220886230469</v>
      </c>
      <c r="M4408" s="1">
        <v>173.50323486328125</v>
      </c>
      <c r="N4408" s="1">
        <v>157.93588256835938</v>
      </c>
      <c r="O4408" s="1">
        <v>592.3291015625</v>
      </c>
      <c r="P4408" s="1">
        <v>1491.3084716796875</v>
      </c>
      <c r="Q4408" s="1">
        <v>60.050380706787109</v>
      </c>
      <c r="R4408" s="1">
        <v>228.25411987304688</v>
      </c>
      <c r="S4408" s="1">
        <v>168.46453857421875</v>
      </c>
      <c r="T4408" s="1">
        <v>723.43743896484375</v>
      </c>
      <c r="U4408" s="1">
        <v>14.204943656921387</v>
      </c>
      <c r="V4408" s="1">
        <v>133.93232727050781</v>
      </c>
      <c r="W4408" s="1"/>
      <c r="X4408" s="1">
        <v>352.52102661132813</v>
      </c>
      <c r="Y4408" s="1">
        <v>4269.60009765625</v>
      </c>
      <c r="Z4408" s="1">
        <v>80.875846862792969</v>
      </c>
      <c r="AA4408" s="1">
        <v>1989.8372802734375</v>
      </c>
      <c r="AB4408" s="1">
        <v>882.73577880859375</v>
      </c>
      <c r="AC4408" s="1">
        <v>0</v>
      </c>
      <c r="AD4408" s="1">
        <v>724.928955078125</v>
      </c>
      <c r="AE4408" s="1">
        <v>799.80535888671875</v>
      </c>
      <c r="AF4408" s="1">
        <v>1940.2978515625</v>
      </c>
      <c r="AG4408" s="1">
        <v>0</v>
      </c>
      <c r="AH4408" s="1">
        <v>3978.897705078125</v>
      </c>
      <c r="AI4408" s="1">
        <v>103.78131103515625</v>
      </c>
      <c r="AJ4408" s="1">
        <v>1019.4788208007813</v>
      </c>
      <c r="AK4408" s="1">
        <v>651.39813232421875</v>
      </c>
      <c r="AL4408" s="1">
        <v>21355.5234375</v>
      </c>
      <c r="AM4408" s="1">
        <v>12870.4619140625</v>
      </c>
      <c r="AN4408" s="1">
        <v>8485.060546875</v>
      </c>
      <c r="AO4408" t="s">
        <v>17218</v>
      </c>
    </row>
    <row r="4409" spans="1:41" x14ac:dyDescent="0.25">
      <c r="A4409" s="1">
        <v>2020</v>
      </c>
      <c r="B4409" t="s">
        <v>3200</v>
      </c>
      <c r="C4409" t="s">
        <v>7107</v>
      </c>
      <c r="D4409" t="s">
        <v>7230</v>
      </c>
      <c r="E4409" t="s">
        <v>7896</v>
      </c>
      <c r="F4409" t="s">
        <v>9732</v>
      </c>
      <c r="G4409" t="s">
        <v>11911</v>
      </c>
      <c r="H4409" t="s">
        <v>12726</v>
      </c>
      <c r="I4409" s="1">
        <v>0</v>
      </c>
      <c r="J4409" s="1">
        <v>515</v>
      </c>
      <c r="K4409" s="1">
        <v>131.1436767578125</v>
      </c>
      <c r="L4409" s="1">
        <v>160</v>
      </c>
      <c r="M4409" s="1">
        <v>171</v>
      </c>
      <c r="N4409" s="1">
        <v>155.65724182128906</v>
      </c>
      <c r="O4409" s="1">
        <v>583.783203125</v>
      </c>
      <c r="P4409" s="1">
        <v>1469.79248046875</v>
      </c>
      <c r="Q4409" s="1">
        <v>59.183998107910156</v>
      </c>
      <c r="R4409" s="1">
        <v>224.96095275878906</v>
      </c>
      <c r="S4409" s="1">
        <v>166.03399658203125</v>
      </c>
      <c r="T4409" s="1">
        <v>713</v>
      </c>
      <c r="U4409" s="1">
        <v>14</v>
      </c>
      <c r="V4409" s="1">
        <v>132</v>
      </c>
      <c r="W4409" s="1"/>
      <c r="X4409" s="1">
        <v>347.43499755859375</v>
      </c>
      <c r="Y4409" s="1">
        <v>4208</v>
      </c>
      <c r="Z4409" s="1">
        <v>79.708999633789063</v>
      </c>
      <c r="AA4409" s="1">
        <v>1961.128662109375</v>
      </c>
      <c r="AB4409" s="1">
        <v>870</v>
      </c>
      <c r="AC4409" s="1">
        <v>0</v>
      </c>
      <c r="AD4409" s="1">
        <v>714.469970703125</v>
      </c>
      <c r="AE4409" s="1">
        <v>788.26611328125</v>
      </c>
      <c r="AF4409" s="1">
        <v>1912.303955078125</v>
      </c>
      <c r="AG4409" s="1">
        <v>0</v>
      </c>
      <c r="AH4409" s="1">
        <v>3921.49169921875</v>
      </c>
      <c r="AI4409" s="1">
        <v>102.28399658203125</v>
      </c>
      <c r="AJ4409" s="1">
        <v>1004.7702026367188</v>
      </c>
      <c r="AK4409" s="1">
        <v>642</v>
      </c>
      <c r="AL4409" s="1">
        <v>21047.412109375</v>
      </c>
      <c r="AM4409" s="1">
        <v>12684.7734375</v>
      </c>
      <c r="AN4409" s="1">
        <v>8362.6416015625</v>
      </c>
      <c r="AO4409" t="s">
        <v>17219</v>
      </c>
    </row>
    <row r="4410" spans="1:41" x14ac:dyDescent="0.25">
      <c r="A4410" s="1">
        <v>2020</v>
      </c>
      <c r="B4410" t="s">
        <v>3200</v>
      </c>
      <c r="C4410" t="s">
        <v>7107</v>
      </c>
      <c r="D4410" t="s">
        <v>7230</v>
      </c>
      <c r="E4410" t="s">
        <v>7896</v>
      </c>
      <c r="F4410" t="s">
        <v>9733</v>
      </c>
      <c r="G4410" t="s">
        <v>11912</v>
      </c>
      <c r="H4410" t="s">
        <v>12726</v>
      </c>
      <c r="I4410" s="1">
        <v>79550.0703125</v>
      </c>
      <c r="J4410" s="1">
        <v>100768.9296875</v>
      </c>
      <c r="K4410" s="1">
        <v>8030.732421875</v>
      </c>
      <c r="L4410" s="1">
        <v>15058.2548828125</v>
      </c>
      <c r="M4410" s="1">
        <v>52592.0546875</v>
      </c>
      <c r="N4410" s="1">
        <v>55483.53515625</v>
      </c>
      <c r="O4410" s="1">
        <v>38856.88671875</v>
      </c>
      <c r="P4410" s="1">
        <v>37268.359375</v>
      </c>
      <c r="Q4410" s="1">
        <v>20992.17578125</v>
      </c>
      <c r="R4410" s="1">
        <v>34701.1484375</v>
      </c>
      <c r="S4410" s="1">
        <v>52463.74609375</v>
      </c>
      <c r="T4410" s="1">
        <v>39382.828125</v>
      </c>
      <c r="U4410" s="1">
        <v>9753.0849609375</v>
      </c>
      <c r="V4410" s="1">
        <v>34439.1640625</v>
      </c>
      <c r="W4410" s="1">
        <v>19562.5703125</v>
      </c>
      <c r="X4410" s="1">
        <v>63438.20703125</v>
      </c>
      <c r="Y4410" s="1">
        <v>249441.0625</v>
      </c>
      <c r="Z4410" s="1">
        <v>37074.83203125</v>
      </c>
      <c r="AA4410" s="1">
        <v>402996.875</v>
      </c>
      <c r="AB4410" s="1">
        <v>9260.9130859375</v>
      </c>
      <c r="AC4410" s="1">
        <v>47879.6796875</v>
      </c>
      <c r="AD4410" s="1">
        <v>64546.03125</v>
      </c>
      <c r="AE4410" s="1">
        <v>57073.6328125</v>
      </c>
      <c r="AF4410" s="1">
        <v>153354.875</v>
      </c>
      <c r="AG4410" s="1">
        <v>620115.8125</v>
      </c>
      <c r="AH4410" s="1">
        <v>124304.15625</v>
      </c>
      <c r="AI4410" s="1">
        <v>27287.77734375</v>
      </c>
      <c r="AJ4410" s="1">
        <v>173049.4375</v>
      </c>
      <c r="AK4410" s="1">
        <v>22296.6875</v>
      </c>
      <c r="AL4410" s="1">
        <v>2651023.5</v>
      </c>
      <c r="AM4410" s="1">
        <v>2129001</v>
      </c>
      <c r="AN4410" s="1">
        <v>522022.59375</v>
      </c>
      <c r="AO4410" t="s">
        <v>17220</v>
      </c>
    </row>
    <row r="4411" spans="1:41" x14ac:dyDescent="0.25">
      <c r="A4411" s="1">
        <v>2020</v>
      </c>
      <c r="B4411" t="s">
        <v>3200</v>
      </c>
      <c r="C4411" t="s">
        <v>7107</v>
      </c>
      <c r="D4411" t="s">
        <v>7230</v>
      </c>
      <c r="E4411" t="s">
        <v>7896</v>
      </c>
      <c r="F4411" t="s">
        <v>9733</v>
      </c>
      <c r="G4411" t="s">
        <v>11913</v>
      </c>
      <c r="H4411" t="s">
        <v>12726</v>
      </c>
      <c r="I4411" s="1">
        <v>78402.3515625</v>
      </c>
      <c r="J4411" s="1">
        <v>99315.078125</v>
      </c>
      <c r="K4411" s="1">
        <v>7914.8681640625</v>
      </c>
      <c r="L4411" s="1">
        <v>14841</v>
      </c>
      <c r="M4411" s="1">
        <v>51833.27734375</v>
      </c>
      <c r="N4411" s="1">
        <v>54683.0390625</v>
      </c>
      <c r="O4411" s="1">
        <v>38296.2734375</v>
      </c>
      <c r="P4411" s="1">
        <v>36730.66796875</v>
      </c>
      <c r="Q4411" s="1">
        <v>20689.30859375</v>
      </c>
      <c r="R4411" s="1">
        <v>34200.4921875</v>
      </c>
      <c r="S4411" s="1">
        <v>51706.8203125</v>
      </c>
      <c r="T4411" s="1">
        <v>38814.62890625</v>
      </c>
      <c r="U4411" s="1">
        <v>9612.37109375</v>
      </c>
      <c r="V4411" s="1">
        <v>33942.2890625</v>
      </c>
      <c r="W4411" s="1">
        <v>19280.330078125</v>
      </c>
      <c r="X4411" s="1">
        <v>62522.9453125</v>
      </c>
      <c r="Y4411" s="1">
        <v>245842.21875</v>
      </c>
      <c r="Z4411" s="1">
        <v>36539.9296875</v>
      </c>
      <c r="AA4411" s="1">
        <v>397182.59375</v>
      </c>
      <c r="AB4411" s="1">
        <v>9127.30078125</v>
      </c>
      <c r="AC4411" s="1">
        <v>47188.890625</v>
      </c>
      <c r="AD4411" s="1">
        <v>63614.78515625</v>
      </c>
      <c r="AE4411" s="1">
        <v>56250.1953125</v>
      </c>
      <c r="AF4411" s="1">
        <v>151142.328125</v>
      </c>
      <c r="AG4411" s="1">
        <v>611169</v>
      </c>
      <c r="AH4411" s="1">
        <v>122510.7421875</v>
      </c>
      <c r="AI4411" s="1">
        <v>26894.080078125</v>
      </c>
      <c r="AJ4411" s="1">
        <v>170552.75</v>
      </c>
      <c r="AK4411" s="1">
        <v>21975</v>
      </c>
      <c r="AL4411" s="1">
        <v>2612775.5</v>
      </c>
      <c r="AM4411" s="1">
        <v>2098284.5</v>
      </c>
      <c r="AN4411" s="1">
        <v>514491.09375</v>
      </c>
      <c r="AO4411" t="s">
        <v>17221</v>
      </c>
    </row>
    <row r="4412" spans="1:41" x14ac:dyDescent="0.25">
      <c r="A4412" s="1">
        <v>2020</v>
      </c>
      <c r="B4412" t="s">
        <v>3200</v>
      </c>
      <c r="C4412" t="s">
        <v>7108</v>
      </c>
      <c r="D4412" t="s">
        <v>7230</v>
      </c>
      <c r="E4412" t="s">
        <v>7897</v>
      </c>
      <c r="F4412" t="s">
        <v>9734</v>
      </c>
      <c r="G4412" t="s">
        <v>11914</v>
      </c>
      <c r="H4412" t="s">
        <v>12726</v>
      </c>
      <c r="I4412" s="1">
        <v>-0.40585553646087646</v>
      </c>
      <c r="J4412" s="1">
        <v>0</v>
      </c>
      <c r="K4412" s="1">
        <v>-0.15347224473953247</v>
      </c>
      <c r="L4412" s="1"/>
      <c r="M4412" s="1"/>
      <c r="N4412" s="1">
        <v>-1491.51904296875</v>
      </c>
      <c r="O4412" s="1">
        <v>-1959.6396484375</v>
      </c>
      <c r="P4412" s="1">
        <v>-0.20836193859577179</v>
      </c>
      <c r="Q4412" s="1">
        <v>0</v>
      </c>
      <c r="R4412" s="1">
        <v>-0.42038056254386902</v>
      </c>
      <c r="S4412" s="1">
        <v>-331.78689575195313</v>
      </c>
      <c r="T4412" s="1">
        <v>0</v>
      </c>
      <c r="U4412" s="1">
        <v>0</v>
      </c>
      <c r="V4412" s="1">
        <v>-23.336692810058594</v>
      </c>
      <c r="W4412" s="1">
        <v>-84.215019226074219</v>
      </c>
      <c r="X4412" s="1">
        <v>-651.24591064453125</v>
      </c>
      <c r="Y4412" s="1">
        <v>-0.19612967967987061</v>
      </c>
      <c r="Z4412" s="1">
        <v>-2.8935752809047699E-2</v>
      </c>
      <c r="AA4412" s="1">
        <v>87.462249755859375</v>
      </c>
      <c r="AB4412" s="1">
        <v>0</v>
      </c>
      <c r="AC4412" s="1">
        <v>721.408203125</v>
      </c>
      <c r="AD4412" s="1"/>
      <c r="AE4412" s="1">
        <v>-195.87275695800781</v>
      </c>
      <c r="AF4412" s="1">
        <v>-1.0146387815475464</v>
      </c>
      <c r="AG4412" s="1">
        <v>-805.762939453125</v>
      </c>
      <c r="AH4412" s="1">
        <v>0</v>
      </c>
      <c r="AI4412" s="1">
        <v>72.039352416992188</v>
      </c>
      <c r="AJ4412" s="1">
        <v>-237.38623046875</v>
      </c>
      <c r="AK4412" s="1"/>
      <c r="AL4412" s="1">
        <v>-4902.28271484375</v>
      </c>
      <c r="AM4412" s="1">
        <v>-1947.281494140625</v>
      </c>
      <c r="AN4412" s="1">
        <v>-2955.001708984375</v>
      </c>
      <c r="AO4412" t="s">
        <v>17222</v>
      </c>
    </row>
    <row r="4413" spans="1:41" x14ac:dyDescent="0.25">
      <c r="A4413" s="1">
        <v>2020</v>
      </c>
      <c r="B4413" t="s">
        <v>3200</v>
      </c>
      <c r="C4413" t="s">
        <v>7108</v>
      </c>
      <c r="D4413" t="s">
        <v>7230</v>
      </c>
      <c r="E4413" t="s">
        <v>7897</v>
      </c>
      <c r="F4413" t="s">
        <v>9734</v>
      </c>
      <c r="G4413" t="s">
        <v>11915</v>
      </c>
      <c r="H4413" t="s">
        <v>12726</v>
      </c>
      <c r="I4413" s="1">
        <v>-0.40000000596046448</v>
      </c>
      <c r="J4413" s="1">
        <v>0</v>
      </c>
      <c r="K4413" s="1">
        <v>-0.15125800669193268</v>
      </c>
      <c r="L4413" s="1"/>
      <c r="M4413" s="1"/>
      <c r="N4413" s="1">
        <v>-1470</v>
      </c>
      <c r="O4413" s="1">
        <v>-1931.36669921875</v>
      </c>
      <c r="P4413" s="1">
        <v>-0.20535577833652496</v>
      </c>
      <c r="Q4413" s="1">
        <v>0</v>
      </c>
      <c r="R4413" s="1">
        <v>-0.41431549191474915</v>
      </c>
      <c r="S4413" s="1">
        <v>-327</v>
      </c>
      <c r="T4413" s="1">
        <v>0</v>
      </c>
      <c r="U4413" s="1">
        <v>0</v>
      </c>
      <c r="V4413" s="1">
        <v>-23</v>
      </c>
      <c r="W4413" s="1">
        <v>-83</v>
      </c>
      <c r="X4413" s="1">
        <v>-641.8499755859375</v>
      </c>
      <c r="Y4413" s="1">
        <v>-0.19329999387264252</v>
      </c>
      <c r="Z4413" s="1">
        <v>-2.8518280014395714E-2</v>
      </c>
      <c r="AA4413" s="1">
        <v>86.20037841796875</v>
      </c>
      <c r="AB4413" s="1">
        <v>0</v>
      </c>
      <c r="AC4413" s="1">
        <v>711</v>
      </c>
      <c r="AD4413" s="1"/>
      <c r="AE4413" s="1">
        <v>-193.04678344726563</v>
      </c>
      <c r="AF4413" s="1">
        <v>-1</v>
      </c>
      <c r="AG4413" s="1">
        <v>-794.1376953125</v>
      </c>
      <c r="AH4413" s="1">
        <v>0</v>
      </c>
      <c r="AI4413" s="1">
        <v>71</v>
      </c>
      <c r="AJ4413" s="1">
        <v>-233.96131896972656</v>
      </c>
      <c r="AK4413" s="1"/>
      <c r="AL4413" s="1">
        <v>-4831.55517578125</v>
      </c>
      <c r="AM4413" s="1">
        <v>-1919.18701171875</v>
      </c>
      <c r="AN4413" s="1">
        <v>-2912.3681640625</v>
      </c>
      <c r="AO4413" t="s">
        <v>17223</v>
      </c>
    </row>
    <row r="4414" spans="1:41" x14ac:dyDescent="0.25">
      <c r="A4414" s="1">
        <v>2020</v>
      </c>
      <c r="B4414" t="s">
        <v>3200</v>
      </c>
      <c r="C4414" t="s">
        <v>7108</v>
      </c>
      <c r="D4414" t="s">
        <v>7230</v>
      </c>
      <c r="E4414" t="s">
        <v>7898</v>
      </c>
      <c r="F4414" t="s">
        <v>9735</v>
      </c>
      <c r="G4414" t="s">
        <v>11916</v>
      </c>
      <c r="H4414" t="s">
        <v>12726</v>
      </c>
      <c r="I4414" s="1">
        <v>65.951522827148438</v>
      </c>
      <c r="J4414" s="1">
        <v>925.4195556640625</v>
      </c>
      <c r="K4414" s="1">
        <v>116.25943756103516</v>
      </c>
      <c r="L4414" s="1">
        <v>301.34771728515625</v>
      </c>
      <c r="M4414" s="1">
        <v>42.804225921630859</v>
      </c>
      <c r="N4414" s="1">
        <v>1111.029541015625</v>
      </c>
      <c r="O4414" s="1">
        <v>0</v>
      </c>
      <c r="P4414" s="1">
        <v>712.530517578125</v>
      </c>
      <c r="Q4414" s="1">
        <v>126.68780517578125</v>
      </c>
      <c r="R4414" s="1">
        <v>1152.52978515625</v>
      </c>
      <c r="S4414" s="1">
        <v>136.97624206542969</v>
      </c>
      <c r="T4414" s="1">
        <v>1062.903076171875</v>
      </c>
      <c r="U4414" s="1">
        <v>0</v>
      </c>
      <c r="V4414" s="1">
        <v>336.86007690429688</v>
      </c>
      <c r="W4414" s="1">
        <v>0</v>
      </c>
      <c r="X4414" s="1">
        <v>57.75909423828125</v>
      </c>
      <c r="Y4414" s="1">
        <v>1089.7816162109375</v>
      </c>
      <c r="Z4414" s="1">
        <v>112.924560546875</v>
      </c>
      <c r="AA4414" s="1">
        <v>7522.1806640625</v>
      </c>
      <c r="AB4414" s="1">
        <v>84.215019226074219</v>
      </c>
      <c r="AC4414" s="1">
        <v>413.81378173828125</v>
      </c>
      <c r="AD4414" s="1">
        <v>625.220458984375</v>
      </c>
      <c r="AE4414" s="1">
        <v>1003.9945678710938</v>
      </c>
      <c r="AF4414" s="1">
        <v>1457.0213623046875</v>
      </c>
      <c r="AG4414" s="1">
        <v>286677.0625</v>
      </c>
      <c r="AH4414" s="1">
        <v>55.805133819580078</v>
      </c>
      <c r="AI4414" s="1">
        <v>145.09335327148438</v>
      </c>
      <c r="AJ4414" s="1">
        <v>0</v>
      </c>
      <c r="AK4414" s="1">
        <v>172.48860168457031</v>
      </c>
      <c r="AL4414" s="1">
        <v>305508.6875</v>
      </c>
      <c r="AM4414" s="1">
        <v>303009.125</v>
      </c>
      <c r="AN4414" s="1">
        <v>2499.524658203125</v>
      </c>
      <c r="AO4414" t="s">
        <v>17224</v>
      </c>
    </row>
    <row r="4415" spans="1:41" x14ac:dyDescent="0.25">
      <c r="A4415" s="1">
        <v>2020</v>
      </c>
      <c r="B4415" t="s">
        <v>3200</v>
      </c>
      <c r="C4415" t="s">
        <v>7108</v>
      </c>
      <c r="D4415" t="s">
        <v>7230</v>
      </c>
      <c r="E4415" t="s">
        <v>7898</v>
      </c>
      <c r="F4415" t="s">
        <v>9735</v>
      </c>
      <c r="G4415" t="s">
        <v>11917</v>
      </c>
      <c r="H4415" t="s">
        <v>12726</v>
      </c>
      <c r="I4415" s="1">
        <v>65</v>
      </c>
      <c r="J4415" s="1">
        <v>912.0679931640625</v>
      </c>
      <c r="K4415" s="1">
        <v>114.58209228515625</v>
      </c>
      <c r="L4415" s="1">
        <v>297</v>
      </c>
      <c r="M4415" s="1">
        <v>42.186664581298828</v>
      </c>
      <c r="N4415" s="1">
        <v>1095</v>
      </c>
      <c r="O4415" s="1">
        <v>0</v>
      </c>
      <c r="P4415" s="1">
        <v>702.25042724609375</v>
      </c>
      <c r="Q4415" s="1">
        <v>124.86000061035156</v>
      </c>
      <c r="R4415" s="1">
        <v>1135.9014892578125</v>
      </c>
      <c r="S4415" s="1">
        <v>135</v>
      </c>
      <c r="T4415" s="1">
        <v>1047.5679931640625</v>
      </c>
      <c r="U4415" s="1">
        <v>0</v>
      </c>
      <c r="V4415" s="1">
        <v>332</v>
      </c>
      <c r="W4415" s="1">
        <v>0</v>
      </c>
      <c r="X4415" s="1">
        <v>56.925769805908203</v>
      </c>
      <c r="Y4415" s="1">
        <v>1074.0587158203125</v>
      </c>
      <c r="Z4415" s="1">
        <v>111.29532623291016</v>
      </c>
      <c r="AA4415" s="1">
        <v>7413.65380859375</v>
      </c>
      <c r="AB4415" s="1">
        <v>83</v>
      </c>
      <c r="AC4415" s="1">
        <v>407.84344482421875</v>
      </c>
      <c r="AD4415" s="1">
        <v>616.20001220703125</v>
      </c>
      <c r="AE4415" s="1">
        <v>989.50933837890625</v>
      </c>
      <c r="AF4415" s="1">
        <v>1436</v>
      </c>
      <c r="AG4415" s="1">
        <v>282541</v>
      </c>
      <c r="AH4415" s="1">
        <v>55</v>
      </c>
      <c r="AI4415" s="1">
        <v>143</v>
      </c>
      <c r="AJ4415" s="1">
        <v>0</v>
      </c>
      <c r="AK4415" s="1">
        <v>170</v>
      </c>
      <c r="AL4415" s="1">
        <v>301100.90625</v>
      </c>
      <c r="AM4415" s="1">
        <v>298637.4375</v>
      </c>
      <c r="AN4415" s="1">
        <v>2463.46240234375</v>
      </c>
      <c r="AO4415" t="s">
        <v>17225</v>
      </c>
    </row>
    <row r="4416" spans="1:41" x14ac:dyDescent="0.25">
      <c r="A4416" s="1">
        <v>2020</v>
      </c>
      <c r="B4416" t="s">
        <v>3200</v>
      </c>
      <c r="C4416" t="s">
        <v>7108</v>
      </c>
      <c r="D4416" t="s">
        <v>7230</v>
      </c>
      <c r="E4416" t="s">
        <v>7899</v>
      </c>
      <c r="F4416" t="s">
        <v>9736</v>
      </c>
      <c r="G4416" t="s">
        <v>11918</v>
      </c>
      <c r="H4416" t="s">
        <v>12726</v>
      </c>
      <c r="I4416" s="1">
        <v>13359.7490234375</v>
      </c>
      <c r="J4416" s="1">
        <v>17055.1796875</v>
      </c>
      <c r="K4416" s="1">
        <v>1643.6561279296875</v>
      </c>
      <c r="L4416" s="1">
        <v>1934.916259765625</v>
      </c>
      <c r="M4416" s="1">
        <v>9490.4140625</v>
      </c>
      <c r="N4416" s="1">
        <v>10136.2412109375</v>
      </c>
      <c r="O4416" s="1">
        <v>6339.54052734375</v>
      </c>
      <c r="P4416" s="1">
        <v>7629.53271484375</v>
      </c>
      <c r="Q4416" s="1">
        <v>3271.801025390625</v>
      </c>
      <c r="R4416" s="1">
        <v>6635.85302734375</v>
      </c>
      <c r="S4416" s="1">
        <v>14605.7255859375</v>
      </c>
      <c r="T4416" s="1">
        <v>10245.7607421875</v>
      </c>
      <c r="U4416" s="1">
        <v>1552.521484375</v>
      </c>
      <c r="V4416" s="1">
        <v>7086.2373046875</v>
      </c>
      <c r="W4416" s="1">
        <v>4183.35595703125</v>
      </c>
      <c r="X4416" s="1">
        <v>10108.2109375</v>
      </c>
      <c r="Y4416" s="1">
        <v>43636.6875</v>
      </c>
      <c r="Z4416" s="1">
        <v>8111.4052734375</v>
      </c>
      <c r="AA4416" s="1">
        <v>70829.609375</v>
      </c>
      <c r="AB4416" s="1">
        <v>1619.363525390625</v>
      </c>
      <c r="AC4416" s="1">
        <v>9393.009765625</v>
      </c>
      <c r="AD4416" s="1">
        <v>14522.048828125</v>
      </c>
      <c r="AE4416" s="1">
        <v>9824.4755859375</v>
      </c>
      <c r="AF4416" s="1">
        <v>28041.572265625</v>
      </c>
      <c r="AG4416" s="1">
        <v>115136.140625</v>
      </c>
      <c r="AH4416" s="1">
        <v>20775.744140625</v>
      </c>
      <c r="AI4416" s="1">
        <v>4195.53125</v>
      </c>
      <c r="AJ4416" s="1">
        <v>27236.73046875</v>
      </c>
      <c r="AK4416" s="1">
        <v>4754.59765625</v>
      </c>
      <c r="AL4416" s="1">
        <v>483355.59375</v>
      </c>
      <c r="AM4416" s="1">
        <v>380871.65625</v>
      </c>
      <c r="AN4416" s="1">
        <v>102483.953125</v>
      </c>
      <c r="AO4416" t="s">
        <v>17226</v>
      </c>
    </row>
    <row r="4417" spans="1:41" x14ac:dyDescent="0.25">
      <c r="A4417" s="1">
        <v>2020</v>
      </c>
      <c r="B4417" t="s">
        <v>3200</v>
      </c>
      <c r="C4417" t="s">
        <v>7108</v>
      </c>
      <c r="D4417" t="s">
        <v>7230</v>
      </c>
      <c r="E4417" t="s">
        <v>7899</v>
      </c>
      <c r="F4417" t="s">
        <v>9736</v>
      </c>
      <c r="G4417" t="s">
        <v>11919</v>
      </c>
      <c r="H4417" t="s">
        <v>12726</v>
      </c>
      <c r="I4417" s="1">
        <v>13167</v>
      </c>
      <c r="J4417" s="1">
        <v>16809.115234375</v>
      </c>
      <c r="K4417" s="1">
        <v>1619.942138671875</v>
      </c>
      <c r="L4417" s="1">
        <v>1907</v>
      </c>
      <c r="M4417" s="1">
        <v>9353.490234375</v>
      </c>
      <c r="N4417" s="1">
        <v>9990</v>
      </c>
      <c r="O4417" s="1">
        <v>6248.076171875</v>
      </c>
      <c r="P4417" s="1">
        <v>7519.45703125</v>
      </c>
      <c r="Q4417" s="1">
        <v>3224.5966796875</v>
      </c>
      <c r="R4417" s="1">
        <v>6540.11376953125</v>
      </c>
      <c r="S4417" s="1">
        <v>14395</v>
      </c>
      <c r="T4417" s="1">
        <v>10097.939453125</v>
      </c>
      <c r="U4417" s="1">
        <v>1530.122314453125</v>
      </c>
      <c r="V4417" s="1">
        <v>6984</v>
      </c>
      <c r="W4417" s="1">
        <v>4123</v>
      </c>
      <c r="X4417" s="1">
        <v>9962.3740234375</v>
      </c>
      <c r="Y4417" s="1">
        <v>43007.11328125</v>
      </c>
      <c r="Z4417" s="1">
        <v>7994.376953125</v>
      </c>
      <c r="AA4417" s="1">
        <v>69807.7109375</v>
      </c>
      <c r="AB4417" s="1">
        <v>1596</v>
      </c>
      <c r="AC4417" s="1">
        <v>9257.4912109375</v>
      </c>
      <c r="AD4417" s="1">
        <v>14312.5302734375</v>
      </c>
      <c r="AE4417" s="1">
        <v>9682.732421875</v>
      </c>
      <c r="AF4417" s="1">
        <v>27637</v>
      </c>
      <c r="AG4417" s="1">
        <v>113475</v>
      </c>
      <c r="AH4417" s="1">
        <v>20476</v>
      </c>
      <c r="AI4417" s="1">
        <v>4135</v>
      </c>
      <c r="AJ4417" s="1">
        <v>26843.76953125</v>
      </c>
      <c r="AK4417" s="1">
        <v>4686</v>
      </c>
      <c r="AL4417" s="1">
        <v>476381.9375</v>
      </c>
      <c r="AM4417" s="1">
        <v>375376.59375</v>
      </c>
      <c r="AN4417" s="1">
        <v>101005.3515625</v>
      </c>
      <c r="AO4417" t="s">
        <v>17227</v>
      </c>
    </row>
    <row r="4418" spans="1:41" x14ac:dyDescent="0.25">
      <c r="A4418" s="1">
        <v>2020</v>
      </c>
      <c r="B4418" t="s">
        <v>3200</v>
      </c>
      <c r="C4418" t="s">
        <v>7108</v>
      </c>
      <c r="D4418" t="s">
        <v>7230</v>
      </c>
      <c r="E4418" t="s">
        <v>7899</v>
      </c>
      <c r="F4418" t="s">
        <v>9737</v>
      </c>
      <c r="G4418" t="s">
        <v>11920</v>
      </c>
      <c r="H4418" t="s">
        <v>12726</v>
      </c>
      <c r="I4418" s="1">
        <v>5178.71630859375</v>
      </c>
      <c r="J4418" s="1">
        <v>11441.6845703125</v>
      </c>
      <c r="K4418" s="1">
        <v>761.0008544921875</v>
      </c>
      <c r="L4418" s="1">
        <v>1478.3287353515625</v>
      </c>
      <c r="M4418" s="1">
        <v>6947.64892578125</v>
      </c>
      <c r="N4418" s="1">
        <v>6870.119140625</v>
      </c>
      <c r="O4418" s="1">
        <v>4102.73876953125</v>
      </c>
      <c r="P4418" s="1">
        <v>4599.61376953125</v>
      </c>
      <c r="Q4418" s="1">
        <v>2223.132080078125</v>
      </c>
      <c r="R4418" s="1">
        <v>3386.273193359375</v>
      </c>
      <c r="S4418" s="1">
        <v>6261.3359375</v>
      </c>
      <c r="T4418" s="1">
        <v>5738.91796875</v>
      </c>
      <c r="U4418" s="1">
        <v>1078.2039794921875</v>
      </c>
      <c r="V4418" s="1">
        <v>4248.29248046875</v>
      </c>
      <c r="W4418" s="1">
        <v>2448.0537109375</v>
      </c>
      <c r="X4418" s="1">
        <v>6864.2548828125</v>
      </c>
      <c r="Y4418" s="1">
        <v>27945.91796875</v>
      </c>
      <c r="Z4418" s="1">
        <v>4995.220703125</v>
      </c>
      <c r="AA4418" s="1">
        <v>45418.47265625</v>
      </c>
      <c r="AB4418" s="1">
        <v>1053.25</v>
      </c>
      <c r="AC4418" s="1">
        <v>5224.25341796875</v>
      </c>
      <c r="AD4418" s="1">
        <v>9852.1845703125</v>
      </c>
      <c r="AE4418" s="1">
        <v>6685.41015625</v>
      </c>
      <c r="AF4418" s="1">
        <v>15837.4970703125</v>
      </c>
      <c r="AG4418" s="1">
        <v>72002.96875</v>
      </c>
      <c r="AH4418" s="1">
        <v>14504.26171875</v>
      </c>
      <c r="AI4418" s="1">
        <v>2930.27685546875</v>
      </c>
      <c r="AJ4418" s="1">
        <v>16152.6044921875</v>
      </c>
      <c r="AK4418" s="1">
        <v>2724.30517578125</v>
      </c>
      <c r="AL4418" s="1">
        <v>298954.9375</v>
      </c>
      <c r="AM4418" s="1">
        <v>234766.703125</v>
      </c>
      <c r="AN4418" s="1">
        <v>64188.2265625</v>
      </c>
      <c r="AO4418" t="s">
        <v>17228</v>
      </c>
    </row>
    <row r="4419" spans="1:41" x14ac:dyDescent="0.25">
      <c r="A4419" s="1">
        <v>2020</v>
      </c>
      <c r="B4419" t="s">
        <v>3200</v>
      </c>
      <c r="C4419" t="s">
        <v>7108</v>
      </c>
      <c r="D4419" t="s">
        <v>7230</v>
      </c>
      <c r="E4419" t="s">
        <v>7899</v>
      </c>
      <c r="F4419" t="s">
        <v>9737</v>
      </c>
      <c r="G4419" t="s">
        <v>11921</v>
      </c>
      <c r="H4419" t="s">
        <v>12726</v>
      </c>
      <c r="I4419" s="1">
        <v>5104</v>
      </c>
      <c r="J4419" s="1">
        <v>11276.6083984375</v>
      </c>
      <c r="K4419" s="1">
        <v>750.02142333984375</v>
      </c>
      <c r="L4419" s="1">
        <v>1457</v>
      </c>
      <c r="M4419" s="1">
        <v>6847.4111328125</v>
      </c>
      <c r="N4419" s="1">
        <v>6771</v>
      </c>
      <c r="O4419" s="1">
        <v>4043.546142578125</v>
      </c>
      <c r="P4419" s="1">
        <v>4533.25244140625</v>
      </c>
      <c r="Q4419" s="1">
        <v>2191.0576171875</v>
      </c>
      <c r="R4419" s="1">
        <v>3337.41748046875</v>
      </c>
      <c r="S4419" s="1">
        <v>6171</v>
      </c>
      <c r="T4419" s="1">
        <v>5656.119140625</v>
      </c>
      <c r="U4419" s="1">
        <v>1062.6480712890625</v>
      </c>
      <c r="V4419" s="1">
        <v>4187</v>
      </c>
      <c r="W4419" s="1">
        <v>2412.734130859375</v>
      </c>
      <c r="X4419" s="1">
        <v>6765.22021484375</v>
      </c>
      <c r="Y4419" s="1">
        <v>27542.724609375</v>
      </c>
      <c r="Z4419" s="1">
        <v>4923.15185546875</v>
      </c>
      <c r="AA4419" s="1">
        <v>44763.19140625</v>
      </c>
      <c r="AB4419" s="1">
        <v>1038.0540771484375</v>
      </c>
      <c r="AC4419" s="1">
        <v>5148.8798828125</v>
      </c>
      <c r="AD4419" s="1">
        <v>9710.041015625</v>
      </c>
      <c r="AE4419" s="1">
        <v>6588.95556640625</v>
      </c>
      <c r="AF4419" s="1">
        <v>15609</v>
      </c>
      <c r="AG4419" s="1">
        <v>70964.140625</v>
      </c>
      <c r="AH4419" s="1">
        <v>14295</v>
      </c>
      <c r="AI4419" s="1">
        <v>2888</v>
      </c>
      <c r="AJ4419" s="1">
        <v>15919.5615234375</v>
      </c>
      <c r="AK4419" s="1">
        <v>2685</v>
      </c>
      <c r="AL4419" s="1">
        <v>294641.75</v>
      </c>
      <c r="AM4419" s="1">
        <v>231379.578125</v>
      </c>
      <c r="AN4419" s="1">
        <v>63262.1484375</v>
      </c>
      <c r="AO4419" t="s">
        <v>17229</v>
      </c>
    </row>
    <row r="4420" spans="1:41" x14ac:dyDescent="0.25">
      <c r="A4420" s="1">
        <v>2020</v>
      </c>
      <c r="B4420" t="s">
        <v>3200</v>
      </c>
      <c r="C4420" t="s">
        <v>7108</v>
      </c>
      <c r="D4420" t="s">
        <v>7230</v>
      </c>
      <c r="E4420" t="s">
        <v>7900</v>
      </c>
      <c r="F4420" t="s">
        <v>9738</v>
      </c>
      <c r="G4420" t="s">
        <v>11922</v>
      </c>
      <c r="H4420" t="s">
        <v>12726</v>
      </c>
      <c r="I4420" s="1">
        <v>11982.884765625</v>
      </c>
      <c r="J4420" s="1">
        <v>49947.625</v>
      </c>
      <c r="K4420" s="1">
        <v>1157.9542236328125</v>
      </c>
      <c r="L4420" s="1">
        <v>3487.3134765625</v>
      </c>
      <c r="M4420" s="1">
        <v>19627.173828125</v>
      </c>
      <c r="N4420" s="1">
        <v>30425.974609375</v>
      </c>
      <c r="O4420" s="1">
        <v>8653.685546875</v>
      </c>
      <c r="P4420" s="1">
        <v>26454.2265625</v>
      </c>
      <c r="Q4420" s="1">
        <v>3639.225341796875</v>
      </c>
      <c r="R4420" s="1">
        <v>9969.5654296875</v>
      </c>
      <c r="S4420" s="1">
        <v>22790.81640625</v>
      </c>
      <c r="T4420" s="1">
        <v>17439.15625</v>
      </c>
      <c r="U4420" s="1">
        <v>1910.49609375</v>
      </c>
      <c r="V4420" s="1">
        <v>12251.763671875</v>
      </c>
      <c r="W4420" s="1">
        <v>5413.09814453125</v>
      </c>
      <c r="X4420" s="1">
        <v>16324.73046875</v>
      </c>
      <c r="Y4420" s="1">
        <v>79561.5703125</v>
      </c>
      <c r="Z4420" s="1">
        <v>19622.1171875</v>
      </c>
      <c r="AA4420" s="1">
        <v>211229.75</v>
      </c>
      <c r="AB4420" s="1">
        <v>3305.693115234375</v>
      </c>
      <c r="AC4420" s="1">
        <v>11173.544921875</v>
      </c>
      <c r="AD4420" s="1">
        <v>28604.291015625</v>
      </c>
      <c r="AE4420" s="1">
        <v>23190.310546875</v>
      </c>
      <c r="AF4420" s="1">
        <v>51509.15234375</v>
      </c>
      <c r="AG4420" s="1">
        <v>827065.5625</v>
      </c>
      <c r="AH4420" s="1">
        <v>43747.16796875</v>
      </c>
      <c r="AI4420" s="1">
        <v>10775.4638671875</v>
      </c>
      <c r="AJ4420" s="1">
        <v>43956.3046875</v>
      </c>
      <c r="AK4420" s="1">
        <v>2243.366455078125</v>
      </c>
      <c r="AL4420" s="1">
        <v>1597460</v>
      </c>
      <c r="AM4420" s="1">
        <v>1417377.25</v>
      </c>
      <c r="AN4420" s="1">
        <v>180082.609375</v>
      </c>
      <c r="AO4420" t="s">
        <v>17230</v>
      </c>
    </row>
    <row r="4421" spans="1:41" x14ac:dyDescent="0.25">
      <c r="A4421" s="1">
        <v>2020</v>
      </c>
      <c r="B4421" t="s">
        <v>3200</v>
      </c>
      <c r="C4421" t="s">
        <v>7108</v>
      </c>
      <c r="D4421" t="s">
        <v>7230</v>
      </c>
      <c r="E4421" t="s">
        <v>7900</v>
      </c>
      <c r="F4421" t="s">
        <v>9738</v>
      </c>
      <c r="G4421" t="s">
        <v>11923</v>
      </c>
      <c r="H4421" t="s">
        <v>12726</v>
      </c>
      <c r="I4421" s="1">
        <v>11810</v>
      </c>
      <c r="J4421" s="1">
        <v>49227</v>
      </c>
      <c r="K4421" s="1">
        <v>1141.2476806640625</v>
      </c>
      <c r="L4421" s="1">
        <v>3437</v>
      </c>
      <c r="M4421" s="1">
        <v>19344</v>
      </c>
      <c r="N4421" s="1">
        <v>29987</v>
      </c>
      <c r="O4421" s="1">
        <v>8528.833984375</v>
      </c>
      <c r="P4421" s="1">
        <v>26072.5546875</v>
      </c>
      <c r="Q4421" s="1">
        <v>3586.719970703125</v>
      </c>
      <c r="R4421" s="1">
        <v>9825.728515625</v>
      </c>
      <c r="S4421" s="1">
        <v>22462</v>
      </c>
      <c r="T4421" s="1">
        <v>17187.55078125</v>
      </c>
      <c r="U4421" s="1">
        <v>1882.9322509765625</v>
      </c>
      <c r="V4421" s="1">
        <v>12075</v>
      </c>
      <c r="W4421" s="1">
        <v>5335</v>
      </c>
      <c r="X4421" s="1">
        <v>16089.2041015625</v>
      </c>
      <c r="Y4421" s="1">
        <v>78413.6875</v>
      </c>
      <c r="Z4421" s="1">
        <v>19339.017578125</v>
      </c>
      <c r="AA4421" s="1">
        <v>208182.21875</v>
      </c>
      <c r="AB4421" s="1">
        <v>3258</v>
      </c>
      <c r="AC4421" s="1">
        <v>11012.337890625</v>
      </c>
      <c r="AD4421" s="1">
        <v>28191.599609375</v>
      </c>
      <c r="AE4421" s="1">
        <v>22855.73046875</v>
      </c>
      <c r="AF4421" s="1">
        <v>50766</v>
      </c>
      <c r="AG4421" s="1">
        <v>815133</v>
      </c>
      <c r="AH4421" s="1">
        <v>43116</v>
      </c>
      <c r="AI4421" s="1">
        <v>10620</v>
      </c>
      <c r="AJ4421" s="1">
        <v>43322.12109375</v>
      </c>
      <c r="AK4421" s="1">
        <v>2211</v>
      </c>
      <c r="AL4421" s="1">
        <v>1574412.625</v>
      </c>
      <c r="AM4421" s="1">
        <v>1396928.125</v>
      </c>
      <c r="AN4421" s="1">
        <v>177484.4375</v>
      </c>
      <c r="AO4421" t="s">
        <v>17231</v>
      </c>
    </row>
    <row r="4422" spans="1:41" x14ac:dyDescent="0.25">
      <c r="A4422" s="1">
        <v>2020</v>
      </c>
      <c r="B4422" t="s">
        <v>3200</v>
      </c>
      <c r="C4422" t="s">
        <v>7108</v>
      </c>
      <c r="D4422" t="s">
        <v>7230</v>
      </c>
      <c r="E4422" t="s">
        <v>7901</v>
      </c>
      <c r="F4422" t="s">
        <v>9739</v>
      </c>
      <c r="G4422" t="s">
        <v>11924</v>
      </c>
      <c r="H4422" t="s">
        <v>12726</v>
      </c>
      <c r="I4422" s="1">
        <v>429.69952392578125</v>
      </c>
      <c r="J4422" s="1">
        <v>0</v>
      </c>
      <c r="K4422" s="1">
        <v>-38.93560791015625</v>
      </c>
      <c r="L4422" s="1"/>
      <c r="M4422" s="1"/>
      <c r="N4422" s="1"/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1">
        <v>0</v>
      </c>
      <c r="V4422" s="1">
        <v>0</v>
      </c>
      <c r="W4422" s="1"/>
      <c r="X4422" s="1">
        <v>0</v>
      </c>
      <c r="Y4422" s="1">
        <v>0</v>
      </c>
      <c r="Z4422" s="1">
        <v>0</v>
      </c>
      <c r="AA4422" s="1">
        <v>0</v>
      </c>
      <c r="AB4422" s="1">
        <v>0</v>
      </c>
      <c r="AC4422" s="1">
        <v>0</v>
      </c>
      <c r="AD4422" s="1">
        <v>0</v>
      </c>
      <c r="AE4422" s="1">
        <v>0</v>
      </c>
      <c r="AF4422" s="1"/>
      <c r="AG4422" s="1">
        <v>0</v>
      </c>
      <c r="AH4422" s="1">
        <v>-6332.36083984375</v>
      </c>
      <c r="AI4422" s="1">
        <v>0</v>
      </c>
      <c r="AJ4422" s="1">
        <v>0</v>
      </c>
      <c r="AK4422" s="1"/>
      <c r="AL4422" s="1">
        <v>-5941.5966796875</v>
      </c>
      <c r="AM4422" s="1">
        <v>429.69952392578125</v>
      </c>
      <c r="AN4422" s="1">
        <v>-6371.29638671875</v>
      </c>
      <c r="AO4422" t="s">
        <v>17232</v>
      </c>
    </row>
    <row r="4423" spans="1:41" x14ac:dyDescent="0.25">
      <c r="A4423" s="1">
        <v>2020</v>
      </c>
      <c r="B4423" t="s">
        <v>3200</v>
      </c>
      <c r="C4423" t="s">
        <v>7108</v>
      </c>
      <c r="D4423" t="s">
        <v>7230</v>
      </c>
      <c r="E4423" t="s">
        <v>7901</v>
      </c>
      <c r="F4423" t="s">
        <v>9739</v>
      </c>
      <c r="G4423" t="s">
        <v>11925</v>
      </c>
      <c r="H4423" t="s">
        <v>12726</v>
      </c>
      <c r="I4423" s="1">
        <v>423.5</v>
      </c>
      <c r="J4423" s="1">
        <v>0</v>
      </c>
      <c r="K4423" s="1">
        <v>-38.373859405517578</v>
      </c>
      <c r="L4423" s="1"/>
      <c r="M4423" s="1"/>
      <c r="N4423" s="1"/>
      <c r="O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</v>
      </c>
      <c r="U4423" s="1">
        <v>0</v>
      </c>
      <c r="V4423" s="1">
        <v>0</v>
      </c>
      <c r="W4423" s="1"/>
      <c r="X4423" s="1">
        <v>0</v>
      </c>
      <c r="Y4423" s="1">
        <v>0</v>
      </c>
      <c r="Z4423" s="1">
        <v>0</v>
      </c>
      <c r="AA4423" s="1">
        <v>0</v>
      </c>
      <c r="AB4423" s="1">
        <v>0</v>
      </c>
      <c r="AC4423" s="1">
        <v>0</v>
      </c>
      <c r="AD4423" s="1">
        <v>0</v>
      </c>
      <c r="AE4423" s="1">
        <v>0</v>
      </c>
      <c r="AF4423" s="1"/>
      <c r="AG4423" s="1">
        <v>0</v>
      </c>
      <c r="AH4423" s="1">
        <v>-6241</v>
      </c>
      <c r="AI4423" s="1">
        <v>0</v>
      </c>
      <c r="AJ4423" s="1">
        <v>0</v>
      </c>
      <c r="AK4423" s="1"/>
      <c r="AL4423" s="1">
        <v>-5855.8740234375</v>
      </c>
      <c r="AM4423" s="1">
        <v>423.5</v>
      </c>
      <c r="AN4423" s="1">
        <v>-6279.3740234375</v>
      </c>
      <c r="AO4423" t="s">
        <v>17233</v>
      </c>
    </row>
    <row r="4424" spans="1:41" x14ac:dyDescent="0.25">
      <c r="A4424" s="1">
        <v>2020</v>
      </c>
      <c r="B4424" t="s">
        <v>3200</v>
      </c>
      <c r="C4424" t="s">
        <v>7108</v>
      </c>
      <c r="D4424" t="s">
        <v>7230</v>
      </c>
      <c r="E4424" t="s">
        <v>7902</v>
      </c>
      <c r="F4424" t="s">
        <v>9740</v>
      </c>
      <c r="G4424" t="s">
        <v>11926</v>
      </c>
      <c r="H4424" t="s">
        <v>12726</v>
      </c>
      <c r="I4424" s="1">
        <v>208609.828125</v>
      </c>
      <c r="J4424" s="1">
        <v>497025.3125</v>
      </c>
      <c r="K4424" s="1">
        <v>30434.1640625</v>
      </c>
      <c r="L4424" s="1">
        <v>61424.203125</v>
      </c>
      <c r="M4424" s="1">
        <v>291479.0625</v>
      </c>
      <c r="N4424" s="1">
        <v>296934.25</v>
      </c>
      <c r="O4424" s="1">
        <v>168501.5625</v>
      </c>
      <c r="P4424" s="1">
        <v>204977.90625</v>
      </c>
      <c r="Q4424" s="1">
        <v>90336.453125</v>
      </c>
      <c r="R4424" s="1">
        <v>140601.140625</v>
      </c>
      <c r="S4424" s="1">
        <v>261053.375</v>
      </c>
      <c r="T4424" s="1">
        <v>239440.34375</v>
      </c>
      <c r="U4424" s="1">
        <v>43983.76953125</v>
      </c>
      <c r="V4424" s="1">
        <v>176947.9375</v>
      </c>
      <c r="W4424" s="1">
        <v>100271.6171875</v>
      </c>
      <c r="X4424" s="1">
        <v>283450</v>
      </c>
      <c r="Y4424" s="1">
        <v>1167247</v>
      </c>
      <c r="Z4424" s="1">
        <v>213681.46875</v>
      </c>
      <c r="AA4424" s="1">
        <v>1991644.5</v>
      </c>
      <c r="AB4424" s="1">
        <v>44325.78125</v>
      </c>
      <c r="AC4424" s="1">
        <v>214052.34375</v>
      </c>
      <c r="AD4424" s="1">
        <v>413954.71875</v>
      </c>
      <c r="AE4424" s="1">
        <v>284104.46875</v>
      </c>
      <c r="AF4424" s="1">
        <v>666968.75</v>
      </c>
      <c r="AG4424" s="1">
        <v>3616941.75</v>
      </c>
      <c r="AH4424" s="1">
        <v>608721.5625</v>
      </c>
      <c r="AI4424" s="1">
        <v>125283.5703125</v>
      </c>
      <c r="AJ4424" s="1">
        <v>671170.3125</v>
      </c>
      <c r="AK4424" s="1">
        <v>107529.390625</v>
      </c>
      <c r="AL4424" s="1">
        <v>13221097</v>
      </c>
      <c r="AM4424" s="1">
        <v>10546652</v>
      </c>
      <c r="AN4424" s="1">
        <v>2674445.25</v>
      </c>
      <c r="AO4424" t="s">
        <v>17234</v>
      </c>
    </row>
    <row r="4425" spans="1:41" x14ac:dyDescent="0.25">
      <c r="A4425" s="1">
        <v>2020</v>
      </c>
      <c r="B4425" t="s">
        <v>3200</v>
      </c>
      <c r="C4425" t="s">
        <v>7108</v>
      </c>
      <c r="D4425" t="s">
        <v>7230</v>
      </c>
      <c r="E4425" t="s">
        <v>7902</v>
      </c>
      <c r="F4425" t="s">
        <v>9740</v>
      </c>
      <c r="G4425" t="s">
        <v>11927</v>
      </c>
      <c r="H4425" t="s">
        <v>12726</v>
      </c>
      <c r="I4425" s="1">
        <v>205600.09375</v>
      </c>
      <c r="J4425" s="1">
        <v>489854.4375</v>
      </c>
      <c r="K4425" s="1">
        <v>29995.072265625</v>
      </c>
      <c r="L4425" s="1">
        <v>60538</v>
      </c>
      <c r="M4425" s="1">
        <v>287273.71875</v>
      </c>
      <c r="N4425" s="1">
        <v>292650.1875</v>
      </c>
      <c r="O4425" s="1">
        <v>166070.484375</v>
      </c>
      <c r="P4425" s="1">
        <v>202020.5625</v>
      </c>
      <c r="Q4425" s="1">
        <v>89033.1171875</v>
      </c>
      <c r="R4425" s="1">
        <v>138572.609375</v>
      </c>
      <c r="S4425" s="1">
        <v>257287</v>
      </c>
      <c r="T4425" s="1">
        <v>235985.796875</v>
      </c>
      <c r="U4425" s="1">
        <v>43349.1875</v>
      </c>
      <c r="V4425" s="1">
        <v>174395</v>
      </c>
      <c r="W4425" s="1">
        <v>98824.9375</v>
      </c>
      <c r="X4425" s="1">
        <v>279360.5</v>
      </c>
      <c r="Y4425" s="1">
        <v>1150406.375</v>
      </c>
      <c r="Z4425" s="1">
        <v>210598.5625</v>
      </c>
      <c r="AA4425" s="1">
        <v>1962909.875</v>
      </c>
      <c r="AB4425" s="1">
        <v>43686.265625</v>
      </c>
      <c r="AC4425" s="1">
        <v>210964.078125</v>
      </c>
      <c r="AD4425" s="1">
        <v>407982.34375</v>
      </c>
      <c r="AE4425" s="1">
        <v>280005.53125</v>
      </c>
      <c r="AF4425" s="1">
        <v>657346</v>
      </c>
      <c r="AG4425" s="1">
        <v>3564758</v>
      </c>
      <c r="AH4425" s="1">
        <v>599939.1875</v>
      </c>
      <c r="AI4425" s="1">
        <v>123476.03125</v>
      </c>
      <c r="AJ4425" s="1">
        <v>661486.9375</v>
      </c>
      <c r="AK4425" s="1">
        <v>105978</v>
      </c>
      <c r="AL4425" s="1">
        <v>13030348</v>
      </c>
      <c r="AM4425" s="1">
        <v>10394489</v>
      </c>
      <c r="AN4425" s="1">
        <v>2635859.25</v>
      </c>
      <c r="AO4425" t="s">
        <v>17235</v>
      </c>
    </row>
    <row r="4426" spans="1:41" x14ac:dyDescent="0.25">
      <c r="A4426" s="1">
        <v>2020</v>
      </c>
      <c r="B4426" t="s">
        <v>3200</v>
      </c>
      <c r="C4426" t="s">
        <v>7108</v>
      </c>
      <c r="D4426" t="s">
        <v>7230</v>
      </c>
      <c r="E4426" t="s">
        <v>7903</v>
      </c>
      <c r="F4426" t="s">
        <v>9741</v>
      </c>
      <c r="G4426" t="s">
        <v>11928</v>
      </c>
      <c r="H4426" t="s">
        <v>12726</v>
      </c>
      <c r="I4426" s="1">
        <v>204444.640625</v>
      </c>
      <c r="J4426" s="1">
        <v>453616.59375</v>
      </c>
      <c r="K4426" s="1">
        <v>30314.21484375</v>
      </c>
      <c r="L4426" s="1">
        <v>58694.82421875</v>
      </c>
      <c r="M4426" s="1">
        <v>274437.46875</v>
      </c>
      <c r="N4426" s="1">
        <v>272376.9375</v>
      </c>
      <c r="O4426" s="1">
        <v>164044.390625</v>
      </c>
      <c r="P4426" s="1">
        <v>182266.34375</v>
      </c>
      <c r="Q4426" s="1">
        <v>87872.5859375</v>
      </c>
      <c r="R4426" s="1">
        <v>135034.125</v>
      </c>
      <c r="S4426" s="1">
        <v>247075.703125</v>
      </c>
      <c r="T4426" s="1">
        <v>227570.9375</v>
      </c>
      <c r="U4426" s="1">
        <v>42547.58984375</v>
      </c>
      <c r="V4426" s="1">
        <v>167894.3125</v>
      </c>
      <c r="W4426" s="1">
        <v>96678.0390625</v>
      </c>
      <c r="X4426" s="1">
        <v>271078.25</v>
      </c>
      <c r="Y4426" s="1">
        <v>1104466.125</v>
      </c>
      <c r="Z4426" s="1">
        <v>197288.5</v>
      </c>
      <c r="AA4426" s="1">
        <v>1813260.625</v>
      </c>
      <c r="AB4426" s="1">
        <v>41670.4140625</v>
      </c>
      <c r="AC4426" s="1">
        <v>206739.953125</v>
      </c>
      <c r="AD4426" s="1">
        <v>390645.46875</v>
      </c>
      <c r="AE4426" s="1">
        <v>265253.09375</v>
      </c>
      <c r="AF4426" s="1">
        <v>629121.6875</v>
      </c>
      <c r="AG4426" s="1">
        <v>3120492.25</v>
      </c>
      <c r="AH4426" s="1">
        <v>577634.0625</v>
      </c>
      <c r="AI4426" s="1">
        <v>115846.4140625</v>
      </c>
      <c r="AJ4426" s="1">
        <v>638535.5625</v>
      </c>
      <c r="AK4426" s="1">
        <v>107488.8046875</v>
      </c>
      <c r="AL4426" s="1">
        <v>12124390</v>
      </c>
      <c r="AM4426" s="1">
        <v>9579906</v>
      </c>
      <c r="AN4426" s="1">
        <v>2544484.25</v>
      </c>
      <c r="AO4426" t="s">
        <v>17236</v>
      </c>
    </row>
    <row r="4427" spans="1:41" x14ac:dyDescent="0.25">
      <c r="A4427" s="1">
        <v>2020</v>
      </c>
      <c r="B4427" t="s">
        <v>3200</v>
      </c>
      <c r="C4427" t="s">
        <v>7108</v>
      </c>
      <c r="D4427" t="s">
        <v>7230</v>
      </c>
      <c r="E4427" t="s">
        <v>7903</v>
      </c>
      <c r="F4427" t="s">
        <v>9741</v>
      </c>
      <c r="G4427" t="s">
        <v>11929</v>
      </c>
      <c r="H4427" t="s">
        <v>12726</v>
      </c>
      <c r="I4427" s="1">
        <v>201495</v>
      </c>
      <c r="J4427" s="1">
        <v>447072</v>
      </c>
      <c r="K4427" s="1">
        <v>29876.853515625</v>
      </c>
      <c r="L4427" s="1">
        <v>57848</v>
      </c>
      <c r="M4427" s="1">
        <v>270478</v>
      </c>
      <c r="N4427" s="1">
        <v>268447.1875</v>
      </c>
      <c r="O4427" s="1">
        <v>161677.625</v>
      </c>
      <c r="P4427" s="1">
        <v>179636.671875</v>
      </c>
      <c r="Q4427" s="1">
        <v>86604.796875</v>
      </c>
      <c r="R4427" s="1">
        <v>133085.90625</v>
      </c>
      <c r="S4427" s="1">
        <v>243511</v>
      </c>
      <c r="T4427" s="1">
        <v>224287.640625</v>
      </c>
      <c r="U4427" s="1">
        <v>41933.73046875</v>
      </c>
      <c r="V4427" s="1">
        <v>165472</v>
      </c>
      <c r="W4427" s="1">
        <v>95283.203125</v>
      </c>
      <c r="X4427" s="1">
        <v>267167.25</v>
      </c>
      <c r="Y4427" s="1">
        <v>1088531.375</v>
      </c>
      <c r="Z4427" s="1">
        <v>194442.09375</v>
      </c>
      <c r="AA4427" s="1">
        <v>1787099.625</v>
      </c>
      <c r="AB4427" s="1">
        <v>41069.2109375</v>
      </c>
      <c r="AC4427" s="1">
        <v>203757.1875</v>
      </c>
      <c r="AD4427" s="1">
        <v>385009.40625</v>
      </c>
      <c r="AE4427" s="1">
        <v>261426.140625</v>
      </c>
      <c r="AF4427" s="1">
        <v>620045</v>
      </c>
      <c r="AG4427" s="1">
        <v>3075471</v>
      </c>
      <c r="AH4427" s="1">
        <v>569300.1875</v>
      </c>
      <c r="AI4427" s="1">
        <v>114175.03125</v>
      </c>
      <c r="AJ4427" s="1">
        <v>629323</v>
      </c>
      <c r="AK4427" s="1">
        <v>105938</v>
      </c>
      <c r="AL4427" s="1">
        <v>11949463</v>
      </c>
      <c r="AM4427" s="1">
        <v>9441690</v>
      </c>
      <c r="AN4427" s="1">
        <v>2507773.25</v>
      </c>
      <c r="AO4427" t="s">
        <v>17237</v>
      </c>
    </row>
    <row r="4428" spans="1:41" x14ac:dyDescent="0.25">
      <c r="A4428" s="1">
        <v>2021</v>
      </c>
      <c r="B4428" t="s">
        <v>3201</v>
      </c>
      <c r="C4428" t="s">
        <v>7109</v>
      </c>
      <c r="D4428" t="s">
        <v>7231</v>
      </c>
      <c r="E4428" t="s">
        <v>7904</v>
      </c>
      <c r="F4428" t="s">
        <v>9742</v>
      </c>
      <c r="G4428" t="s">
        <v>11930</v>
      </c>
      <c r="H4428" t="s">
        <v>12726</v>
      </c>
      <c r="I4428" s="1">
        <v>18702.410595157598</v>
      </c>
      <c r="J4428" s="1">
        <v>82439.692899525238</v>
      </c>
      <c r="K4428" s="1">
        <v>1763.9135064551706</v>
      </c>
      <c r="L4428" s="1">
        <v>6615.3552189978709</v>
      </c>
      <c r="M4428" s="1">
        <v>56959.378112436774</v>
      </c>
      <c r="N4428" s="1">
        <v>18405.543923595389</v>
      </c>
      <c r="O4428" s="1">
        <v>10189.583562306398</v>
      </c>
      <c r="P4428" s="1">
        <v>13950.468424568595</v>
      </c>
      <c r="Q4428" s="1">
        <v>4940.2810196208566</v>
      </c>
      <c r="R4428" s="1">
        <v>8625.4017482510808</v>
      </c>
      <c r="S4428" s="1">
        <v>30278.006964047552</v>
      </c>
      <c r="T4428" s="1">
        <v>12418.206429323262</v>
      </c>
      <c r="U4428" s="1">
        <v>1621.8628405371958</v>
      </c>
      <c r="V4428" s="1">
        <v>14878.783085264307</v>
      </c>
      <c r="W4428" s="1">
        <v>9983.8395801135848</v>
      </c>
      <c r="X4428" s="1">
        <v>23223.985548532619</v>
      </c>
      <c r="Y4428" s="1">
        <v>78409.496851004864</v>
      </c>
      <c r="Z4428" s="1">
        <v>17845.227675917387</v>
      </c>
      <c r="AA4428" s="1">
        <v>229928.15053161932</v>
      </c>
      <c r="AB4428" s="1">
        <v>2070.5747317782557</v>
      </c>
      <c r="AC4428" s="1">
        <v>17907.244593800297</v>
      </c>
      <c r="AD4428" s="1">
        <v>17985.719046629656</v>
      </c>
      <c r="AE4428" s="1">
        <v>15671.842852818738</v>
      </c>
      <c r="AF4428" s="1">
        <v>53083.502751091983</v>
      </c>
      <c r="AG4428" s="1">
        <v>316764.38540945697</v>
      </c>
      <c r="AH4428" s="1">
        <v>45958.184111763134</v>
      </c>
      <c r="AI4428" s="1">
        <v>7070.3574638544596</v>
      </c>
      <c r="AJ4428" s="1">
        <v>46091.395583506375</v>
      </c>
      <c r="AK4428" s="1">
        <v>3589.6951299284801</v>
      </c>
      <c r="AL4428" s="1">
        <v>1167372.5</v>
      </c>
      <c r="AM4428" s="1">
        <v>945881</v>
      </c>
      <c r="AN4428" s="1">
        <v>221491.4375</v>
      </c>
      <c r="AO4428" t="s">
        <v>17238</v>
      </c>
    </row>
    <row r="4429" spans="1:41" x14ac:dyDescent="0.25">
      <c r="A4429" s="1">
        <v>2021</v>
      </c>
      <c r="B4429" t="s">
        <v>3202</v>
      </c>
      <c r="C4429" t="s">
        <v>7109</v>
      </c>
      <c r="D4429" t="s">
        <v>7231</v>
      </c>
      <c r="E4429" t="s">
        <v>7904</v>
      </c>
      <c r="F4429" t="s">
        <v>9742</v>
      </c>
      <c r="G4429" t="s">
        <v>11930</v>
      </c>
      <c r="H4429" t="s">
        <v>12726</v>
      </c>
      <c r="I4429" s="1">
        <v>11466.110909130224</v>
      </c>
      <c r="J4429" s="1">
        <v>38934.879652611977</v>
      </c>
      <c r="K4429" s="1">
        <v>969.33785208436973</v>
      </c>
      <c r="L4429" s="1">
        <v>2480.5664632737562</v>
      </c>
      <c r="M4429" s="1">
        <v>23822.593540718113</v>
      </c>
      <c r="N4429" s="1">
        <v>16799.178883966179</v>
      </c>
      <c r="O4429" s="1">
        <v>9622.4234478457856</v>
      </c>
      <c r="P4429" s="1">
        <v>8784.5667193505396</v>
      </c>
      <c r="Q4429" s="1">
        <v>4189.5109312871546</v>
      </c>
      <c r="R4429" s="1">
        <v>7815.5964552326541</v>
      </c>
      <c r="S4429" s="1">
        <v>29093.715217029454</v>
      </c>
      <c r="T4429" s="1">
        <v>12440.026507859622</v>
      </c>
      <c r="U4429" s="1">
        <v>1858.279028715461</v>
      </c>
      <c r="V4429" s="1">
        <v>10342.274107776209</v>
      </c>
      <c r="W4429" s="1">
        <v>6516.4223491952789</v>
      </c>
      <c r="X4429" s="1">
        <v>12780.971413326342</v>
      </c>
      <c r="Y4429" s="1">
        <v>50602.983632453994</v>
      </c>
      <c r="Z4429" s="1">
        <v>15479.367874676012</v>
      </c>
      <c r="AA4429" s="1">
        <v>226805.67710142903</v>
      </c>
      <c r="AB4429" s="1">
        <v>1269.1802573336081</v>
      </c>
      <c r="AC4429" s="1">
        <v>12488.215084912188</v>
      </c>
      <c r="AD4429" s="1">
        <v>16487.569462003001</v>
      </c>
      <c r="AE4429" s="1">
        <v>15884.281613770732</v>
      </c>
      <c r="AF4429" s="1">
        <v>39995.84893724382</v>
      </c>
      <c r="AG4429" s="1">
        <v>196827.0836228836</v>
      </c>
      <c r="AH4429" s="1">
        <v>35316.804490200855</v>
      </c>
      <c r="AI4429" s="1">
        <v>4026.5035495257339</v>
      </c>
      <c r="AJ4429" s="1">
        <v>42344.476738376608</v>
      </c>
      <c r="AK4429" s="1">
        <v>2889.5881260068777</v>
      </c>
      <c r="AL4429" s="1">
        <v>858334.0625</v>
      </c>
      <c r="AM4429" s="1">
        <v>703098.9375</v>
      </c>
      <c r="AN4429" s="1">
        <v>155235.125</v>
      </c>
      <c r="AO4429" t="s">
        <v>17239</v>
      </c>
    </row>
    <row r="4430" spans="1:41" x14ac:dyDescent="0.25">
      <c r="A4430" s="1">
        <v>2021</v>
      </c>
      <c r="B4430" t="s">
        <v>3203</v>
      </c>
      <c r="C4430" t="s">
        <v>7109</v>
      </c>
      <c r="D4430" t="s">
        <v>7231</v>
      </c>
      <c r="E4430" t="s">
        <v>7904</v>
      </c>
      <c r="F4430" t="s">
        <v>9742</v>
      </c>
      <c r="G4430" t="s">
        <v>11930</v>
      </c>
      <c r="H4430" t="s">
        <v>12726</v>
      </c>
      <c r="I4430" s="1">
        <v>17098.955078431369</v>
      </c>
      <c r="J4430" s="1">
        <v>65922.044800007017</v>
      </c>
      <c r="K4430" s="1">
        <v>2565.5700000000002</v>
      </c>
      <c r="L4430" s="1">
        <v>6747.27333</v>
      </c>
      <c r="M4430" s="1">
        <v>54015.25</v>
      </c>
      <c r="N4430" s="1">
        <v>15536.4</v>
      </c>
      <c r="O4430" s="1">
        <v>9527.0325899999989</v>
      </c>
      <c r="P4430" s="1">
        <v>15981.602000000001</v>
      </c>
      <c r="Q4430" s="1">
        <v>4825</v>
      </c>
      <c r="R4430" s="1">
        <v>8526.4242566666708</v>
      </c>
      <c r="S4430" s="1">
        <v>28902.994999999999</v>
      </c>
      <c r="T4430" s="1">
        <v>8485.2000000000007</v>
      </c>
      <c r="U4430" s="1">
        <v>1225</v>
      </c>
      <c r="V4430" s="1">
        <v>9360</v>
      </c>
      <c r="W4430" s="1">
        <v>10791</v>
      </c>
      <c r="X4430" s="1">
        <v>23922.75</v>
      </c>
      <c r="Y4430" s="1">
        <v>71892</v>
      </c>
      <c r="Z4430" s="1">
        <v>16517.712749999999</v>
      </c>
      <c r="AA4430" s="1">
        <v>221053</v>
      </c>
      <c r="AB4430" s="1">
        <v>2533</v>
      </c>
      <c r="AC4430" s="1">
        <v>26031.68849476636</v>
      </c>
      <c r="AD4430" s="1">
        <v>23946.491515000002</v>
      </c>
      <c r="AE4430" s="1">
        <v>14449</v>
      </c>
      <c r="AF4430" s="1">
        <v>53983.596917984003</v>
      </c>
      <c r="AG4430" s="1">
        <v>310652</v>
      </c>
      <c r="AH4430" s="1">
        <v>51239.402909999997</v>
      </c>
      <c r="AI4430" s="1">
        <v>14899.798456909</v>
      </c>
      <c r="AJ4430" s="1">
        <v>47114.057465714293</v>
      </c>
      <c r="AK4430" s="1">
        <v>4306</v>
      </c>
      <c r="AL4430" s="1">
        <v>1142050.25</v>
      </c>
      <c r="AM4430" s="1">
        <v>906915.8125</v>
      </c>
      <c r="AN4430" s="1">
        <v>235134.484375</v>
      </c>
      <c r="AO4430" t="s">
        <v>17240</v>
      </c>
    </row>
    <row r="4431" spans="1:41" x14ac:dyDescent="0.25">
      <c r="A4431" s="1">
        <v>2021</v>
      </c>
      <c r="B4431" t="s">
        <v>3204</v>
      </c>
      <c r="C4431" t="s">
        <v>7109</v>
      </c>
      <c r="D4431" t="s">
        <v>7231</v>
      </c>
      <c r="E4431" t="s">
        <v>7904</v>
      </c>
      <c r="F4431" t="s">
        <v>9742</v>
      </c>
      <c r="G4431" t="s">
        <v>11930</v>
      </c>
      <c r="H4431" t="s">
        <v>12726</v>
      </c>
      <c r="I4431" s="1">
        <v>11187.378078413323</v>
      </c>
      <c r="J4431" s="1">
        <v>20757.980083517054</v>
      </c>
      <c r="K4431" s="1">
        <v>1004.5341372055706</v>
      </c>
      <c r="L4431" s="1">
        <v>3414.2057844059213</v>
      </c>
      <c r="M4431" s="1">
        <v>40728.094933433647</v>
      </c>
      <c r="N4431" s="1">
        <v>14371.857798179168</v>
      </c>
      <c r="O4431" s="1">
        <v>9000.8679257805161</v>
      </c>
      <c r="P4431" s="1">
        <v>9831.6578386150104</v>
      </c>
      <c r="Q4431" s="1">
        <v>4959.9988904614811</v>
      </c>
      <c r="R4431" s="1">
        <v>8709.7561660157353</v>
      </c>
      <c r="S4431" s="1">
        <v>22699.221089756047</v>
      </c>
      <c r="T4431" s="1">
        <v>12205.694908094192</v>
      </c>
      <c r="U4431" s="1">
        <v>2271.6994885962122</v>
      </c>
      <c r="V4431" s="1">
        <v>7610.2538009019609</v>
      </c>
      <c r="W4431" s="1">
        <v>7576.3659022974362</v>
      </c>
      <c r="X4431" s="1">
        <v>12725.543648453839</v>
      </c>
      <c r="Y4431" s="1">
        <v>59067.817549780571</v>
      </c>
      <c r="Z4431" s="1">
        <v>13735.491473669905</v>
      </c>
      <c r="AA4431" s="1">
        <v>186576.05632845848</v>
      </c>
      <c r="AB4431" s="1">
        <v>0</v>
      </c>
      <c r="AC4431" s="1">
        <v>12880.42717495215</v>
      </c>
      <c r="AD4431" s="1">
        <v>21802.496669194992</v>
      </c>
      <c r="AE4431" s="1">
        <v>24241.076931585299</v>
      </c>
      <c r="AF4431" s="1">
        <v>38919.375015133905</v>
      </c>
      <c r="AG4431" s="1">
        <v>214833.54348548097</v>
      </c>
      <c r="AH4431" s="1">
        <v>44741.990813872551</v>
      </c>
      <c r="AI4431" s="1">
        <v>5096.4978937019969</v>
      </c>
      <c r="AJ4431" s="1">
        <v>46580.267534454928</v>
      </c>
      <c r="AK4431" s="1">
        <v>3534.205126152689</v>
      </c>
      <c r="AL4431" s="1">
        <v>861064.375</v>
      </c>
      <c r="AM4431" s="1">
        <v>679948.8125</v>
      </c>
      <c r="AN4431" s="1">
        <v>181115.515625</v>
      </c>
      <c r="AO4431" t="s">
        <v>17241</v>
      </c>
    </row>
    <row r="4432" spans="1:41" x14ac:dyDescent="0.25">
      <c r="A4432" s="1">
        <v>2021</v>
      </c>
      <c r="B4432" t="s">
        <v>3205</v>
      </c>
      <c r="C4432" t="s">
        <v>7109</v>
      </c>
      <c r="D4432" t="s">
        <v>7231</v>
      </c>
      <c r="E4432" t="s">
        <v>7904</v>
      </c>
      <c r="F4432" t="s">
        <v>9742</v>
      </c>
      <c r="G4432" t="s">
        <v>11930</v>
      </c>
      <c r="H4432" t="s">
        <v>12726</v>
      </c>
      <c r="I4432" s="1">
        <v>18857.662314272424</v>
      </c>
      <c r="J4432" s="1">
        <v>76460.408308131999</v>
      </c>
      <c r="K4432" s="1">
        <v>1229.4160464557435</v>
      </c>
      <c r="L4432" s="1">
        <v>3174.9045301520832</v>
      </c>
      <c r="M4432" s="1">
        <v>33397.352328991052</v>
      </c>
      <c r="N4432" s="1">
        <v>20038.13509063009</v>
      </c>
      <c r="O4432" s="1">
        <v>10496.651075875929</v>
      </c>
      <c r="P4432" s="1">
        <v>12632.019205981422</v>
      </c>
      <c r="Q4432" s="1">
        <v>5366.10588375314</v>
      </c>
      <c r="R4432" s="1">
        <v>9074.9117998633628</v>
      </c>
      <c r="S4432" s="1">
        <v>17545.187436027933</v>
      </c>
      <c r="T4432" s="1">
        <v>12540.716579830629</v>
      </c>
      <c r="U4432" s="1">
        <v>1578.2351132873757</v>
      </c>
      <c r="V4432" s="1">
        <v>12927.729152009706</v>
      </c>
      <c r="W4432" s="1">
        <v>10146.413173675395</v>
      </c>
      <c r="X4432" s="1">
        <v>22498.92752119177</v>
      </c>
      <c r="Y4432" s="1">
        <v>64390.698986786163</v>
      </c>
      <c r="Z4432" s="1">
        <v>17155.532073794257</v>
      </c>
      <c r="AA4432" s="1">
        <v>211880.2200177281</v>
      </c>
      <c r="AB4432" s="1">
        <v>2015.9150695678909</v>
      </c>
      <c r="AC4432" s="1">
        <v>15220.531525480146</v>
      </c>
      <c r="AD4432" s="1">
        <v>19398.694933789895</v>
      </c>
      <c r="AE4432" s="1">
        <v>23615.043097240305</v>
      </c>
      <c r="AF4432" s="1">
        <v>50849.076349794253</v>
      </c>
      <c r="AG4432" s="1">
        <v>236173.61365019466</v>
      </c>
      <c r="AH4432" s="1">
        <v>38064.141813568269</v>
      </c>
      <c r="AI4432" s="1">
        <v>8710.477947651636</v>
      </c>
      <c r="AJ4432" s="1">
        <v>51668.873459529117</v>
      </c>
      <c r="AK4432" s="1">
        <v>3152.1581087788841</v>
      </c>
      <c r="AL4432" s="1">
        <v>1010259.875</v>
      </c>
      <c r="AM4432" s="1">
        <v>831063.6875</v>
      </c>
      <c r="AN4432" s="1">
        <v>179196.0625</v>
      </c>
      <c r="AO4432" t="s">
        <v>17242</v>
      </c>
    </row>
    <row r="4433" spans="1:41" x14ac:dyDescent="0.25">
      <c r="A4433" s="1">
        <v>2021</v>
      </c>
      <c r="B4433" t="s">
        <v>3206</v>
      </c>
      <c r="C4433" t="s">
        <v>7109</v>
      </c>
      <c r="D4433" t="s">
        <v>7231</v>
      </c>
      <c r="E4433" t="s">
        <v>7904</v>
      </c>
      <c r="F4433" t="s">
        <v>9742</v>
      </c>
      <c r="G4433" t="s">
        <v>11930</v>
      </c>
      <c r="H4433" t="s">
        <v>12726</v>
      </c>
      <c r="I4433" s="1">
        <v>15179.305693114589</v>
      </c>
      <c r="J4433" s="1">
        <v>64342.214996195784</v>
      </c>
      <c r="K4433" s="1">
        <v>1008.2605714509253</v>
      </c>
      <c r="L4433" s="1">
        <v>2785.4492619471444</v>
      </c>
      <c r="M4433" s="1">
        <v>29419.333070511599</v>
      </c>
      <c r="N4433" s="1">
        <v>18151.021520689013</v>
      </c>
      <c r="O4433" s="1">
        <v>9685.0486576598014</v>
      </c>
      <c r="P4433" s="1">
        <v>12303.324401156187</v>
      </c>
      <c r="Q4433" s="1">
        <v>6678.862517558382</v>
      </c>
      <c r="R4433" s="1">
        <v>8265.7844650727966</v>
      </c>
      <c r="S4433" s="1">
        <v>20576.478354036597</v>
      </c>
      <c r="T4433" s="1">
        <v>11668.399395818386</v>
      </c>
      <c r="U4433" s="1">
        <v>1668.2208067323245</v>
      </c>
      <c r="V4433" s="1">
        <v>8702.7966990189379</v>
      </c>
      <c r="W4433" s="1">
        <v>5645.1771708795459</v>
      </c>
      <c r="X4433" s="1">
        <v>14787.74875113274</v>
      </c>
      <c r="Y4433" s="1">
        <v>52402.476811576773</v>
      </c>
      <c r="Z4433" s="1">
        <v>22189.359991192872</v>
      </c>
      <c r="AA4433" s="1">
        <v>227022.15246347798</v>
      </c>
      <c r="AB4433" s="1">
        <v>1278.3000382475668</v>
      </c>
      <c r="AC4433" s="1">
        <v>13991.789819865247</v>
      </c>
      <c r="AD4433" s="1">
        <v>18844.545168298835</v>
      </c>
      <c r="AE4433" s="1">
        <v>17200.495641436795</v>
      </c>
      <c r="AF4433" s="1">
        <v>43582.541577625561</v>
      </c>
      <c r="AG4433" s="1">
        <v>213924.72059058503</v>
      </c>
      <c r="AH4433" s="1">
        <v>34439.793561149469</v>
      </c>
      <c r="AI4433" s="1">
        <v>4556.4961061105523</v>
      </c>
      <c r="AJ4433" s="1">
        <v>39671.56319832697</v>
      </c>
      <c r="AK4433" s="1">
        <v>2799.1963548220278</v>
      </c>
      <c r="AL4433" s="1">
        <v>922771</v>
      </c>
      <c r="AM4433" s="1">
        <v>768062.0625</v>
      </c>
      <c r="AN4433" s="1">
        <v>154708.78125</v>
      </c>
      <c r="AO4433" t="s">
        <v>17243</v>
      </c>
    </row>
    <row r="4434" spans="1:41" x14ac:dyDescent="0.25">
      <c r="A4434" s="1">
        <v>2021</v>
      </c>
      <c r="B4434" t="s">
        <v>3207</v>
      </c>
      <c r="C4434" t="s">
        <v>7109</v>
      </c>
      <c r="D4434" t="s">
        <v>7231</v>
      </c>
      <c r="E4434" t="s">
        <v>7904</v>
      </c>
      <c r="F4434" t="s">
        <v>9742</v>
      </c>
      <c r="G4434" t="s">
        <v>11930</v>
      </c>
      <c r="H4434" t="s">
        <v>12726</v>
      </c>
      <c r="I4434" s="1">
        <v>9350.1108712109399</v>
      </c>
      <c r="J4434" s="1">
        <v>22837.550278979092</v>
      </c>
      <c r="K4434" s="1">
        <v>979.62535005113364</v>
      </c>
      <c r="L4434" s="1">
        <v>3524.2907171719098</v>
      </c>
      <c r="M4434" s="1">
        <v>22115.243687385933</v>
      </c>
      <c r="N4434" s="1">
        <v>18822.941652538648</v>
      </c>
      <c r="O4434" s="1">
        <v>9595.2618059425095</v>
      </c>
      <c r="P4434" s="1">
        <v>11506.734317030372</v>
      </c>
      <c r="Q4434" s="1">
        <v>5622.8075517859006</v>
      </c>
      <c r="R4434" s="1">
        <v>6740.5849518978357</v>
      </c>
      <c r="S4434" s="1">
        <v>20586.111081240258</v>
      </c>
      <c r="T4434" s="1">
        <v>13372.476163951018</v>
      </c>
      <c r="U4434" s="1">
        <v>2189.4036437889795</v>
      </c>
      <c r="V4434" s="1">
        <v>5994.5989794092866</v>
      </c>
      <c r="W4434" s="1">
        <v>4806.0655727809835</v>
      </c>
      <c r="X4434" s="1">
        <v>14546.990747508946</v>
      </c>
      <c r="Y4434" s="1">
        <v>50142.160130783959</v>
      </c>
      <c r="Z4434" s="1">
        <v>15426.91044979732</v>
      </c>
      <c r="AA4434" s="1">
        <v>184865.14072512122</v>
      </c>
      <c r="AB4434" s="1">
        <v>0</v>
      </c>
      <c r="AC4434" s="1">
        <v>13475.366332494037</v>
      </c>
      <c r="AD4434" s="1">
        <v>19036.053986003641</v>
      </c>
      <c r="AE4434" s="1">
        <v>23645.096076998387</v>
      </c>
      <c r="AF4434" s="1">
        <v>40678.431379634138</v>
      </c>
      <c r="AG4434" s="1">
        <v>162629.29335596197</v>
      </c>
      <c r="AH4434" s="1">
        <v>39907.710873586489</v>
      </c>
      <c r="AI4434" s="1">
        <v>4152.5822874634996</v>
      </c>
      <c r="AJ4434" s="1">
        <v>50874.880025013139</v>
      </c>
      <c r="AK4434" s="1">
        <v>2950.5607380636498</v>
      </c>
      <c r="AL4434" s="1">
        <v>780374.9375</v>
      </c>
      <c r="AM4434" s="1">
        <v>628326.3125</v>
      </c>
      <c r="AN4434" s="1">
        <v>152048.671875</v>
      </c>
      <c r="AO4434" t="s">
        <v>17244</v>
      </c>
    </row>
    <row r="4435" spans="1:41" x14ac:dyDescent="0.25">
      <c r="A4435" s="1">
        <v>2021</v>
      </c>
      <c r="B4435" t="s">
        <v>3208</v>
      </c>
      <c r="C4435" t="s">
        <v>7109</v>
      </c>
      <c r="D4435" t="s">
        <v>7231</v>
      </c>
      <c r="E4435" t="s">
        <v>7904</v>
      </c>
      <c r="F4435" t="s">
        <v>9742</v>
      </c>
      <c r="G4435" t="s">
        <v>11930</v>
      </c>
      <c r="H4435" t="s">
        <v>12726</v>
      </c>
      <c r="I4435" s="1">
        <v>6677.925620508081</v>
      </c>
      <c r="J4435" s="1">
        <v>32962.986260069905</v>
      </c>
      <c r="K4435" s="1">
        <v>1202.6886421366673</v>
      </c>
      <c r="L4435" s="1">
        <v>3185.1020308573516</v>
      </c>
      <c r="M4435" s="1">
        <v>14952.080203362686</v>
      </c>
      <c r="N4435" s="1">
        <v>12820.464768007922</v>
      </c>
      <c r="O4435" s="1">
        <v>7910.2217353334336</v>
      </c>
      <c r="P4435" s="1">
        <v>9022.6167806369049</v>
      </c>
      <c r="Q4435" s="1">
        <v>4646.9633324717879</v>
      </c>
      <c r="R4435" s="1">
        <v>8660.0266775645723</v>
      </c>
      <c r="S4435" s="1">
        <v>22421.990393514283</v>
      </c>
      <c r="T4435" s="1">
        <v>12771.057681078149</v>
      </c>
      <c r="U4435" s="1">
        <v>2662.6410470507503</v>
      </c>
      <c r="V4435" s="1">
        <v>6523.4518499584174</v>
      </c>
      <c r="W4435" s="1">
        <v>4756.8113470848821</v>
      </c>
      <c r="X4435" s="1">
        <v>13126.885005121039</v>
      </c>
      <c r="Y4435" s="1">
        <v>64084.547096603339</v>
      </c>
      <c r="Z4435" s="1">
        <v>12099.219377417707</v>
      </c>
      <c r="AA4435" s="1">
        <v>170423.39506912895</v>
      </c>
      <c r="AB4435" s="1">
        <v>1442.9811741028109</v>
      </c>
      <c r="AC4435" s="1">
        <v>13320.017519108125</v>
      </c>
      <c r="AD4435" s="1">
        <v>20624.072031159001</v>
      </c>
      <c r="AE4435" s="1">
        <v>17976.70115037122</v>
      </c>
      <c r="AF4435" s="1">
        <v>40947.246292841941</v>
      </c>
      <c r="AG4435" s="1">
        <v>162403.55545884478</v>
      </c>
      <c r="AH4435" s="1">
        <v>41582.112546038836</v>
      </c>
      <c r="AI4435" s="1">
        <v>3647.2973602003931</v>
      </c>
      <c r="AJ4435" s="1">
        <v>47653.005658794653</v>
      </c>
      <c r="AK4435" s="1">
        <v>3041.6621010612353</v>
      </c>
      <c r="AL4435" s="1">
        <v>763549.75</v>
      </c>
      <c r="AM4435" s="1">
        <v>616069.875</v>
      </c>
      <c r="AN4435" s="1">
        <v>147479.859375</v>
      </c>
      <c r="AO4435" t="s">
        <v>17245</v>
      </c>
    </row>
    <row r="4436" spans="1:41" x14ac:dyDescent="0.25">
      <c r="A4436" s="1">
        <v>2021</v>
      </c>
      <c r="B4436" t="s">
        <v>3209</v>
      </c>
      <c r="C4436" t="s">
        <v>7109</v>
      </c>
      <c r="D4436" t="s">
        <v>7231</v>
      </c>
      <c r="E4436" t="s">
        <v>7904</v>
      </c>
      <c r="F4436" t="s">
        <v>9742</v>
      </c>
      <c r="G4436" t="s">
        <v>11930</v>
      </c>
      <c r="H4436" t="s">
        <v>12726</v>
      </c>
      <c r="I4436" s="1">
        <v>19522.054790677957</v>
      </c>
      <c r="J4436" s="1">
        <v>73902.05475328055</v>
      </c>
      <c r="K4436" s="1">
        <v>2221.6549199549681</v>
      </c>
      <c r="L4436" s="1">
        <v>7224.3740192061223</v>
      </c>
      <c r="M4436" s="1">
        <v>60623.321608889419</v>
      </c>
      <c r="N4436" s="1">
        <v>23898.682965402808</v>
      </c>
      <c r="O4436" s="1">
        <v>9684.0204946445465</v>
      </c>
      <c r="P4436" s="1">
        <v>16189.452386288189</v>
      </c>
      <c r="Q4436" s="1">
        <v>4732.0105272189867</v>
      </c>
      <c r="R4436" s="1">
        <v>8906.6995062852675</v>
      </c>
      <c r="S4436" s="1">
        <v>29463.253226823435</v>
      </c>
      <c r="T4436" s="1">
        <v>12688.273755514656</v>
      </c>
      <c r="U4436" s="1">
        <v>1546.4056629802951</v>
      </c>
      <c r="V4436" s="1">
        <v>10509.849957367727</v>
      </c>
      <c r="W4436" s="1">
        <v>13546.595158434504</v>
      </c>
      <c r="X4436" s="1">
        <v>29213.305345126366</v>
      </c>
      <c r="Y4436" s="1">
        <v>73285.560924838079</v>
      </c>
      <c r="Z4436" s="1">
        <v>16076.09099576169</v>
      </c>
      <c r="AA4436" s="1">
        <v>232439.95996886413</v>
      </c>
      <c r="AB4436" s="1">
        <v>2582.0998973823912</v>
      </c>
      <c r="AC4436" s="1">
        <v>26536.289060807972</v>
      </c>
      <c r="AD4436" s="1">
        <v>24569.985444211688</v>
      </c>
      <c r="AE4436" s="1">
        <v>12651.704344006936</v>
      </c>
      <c r="AF4436" s="1">
        <v>59207.044801815893</v>
      </c>
      <c r="AG4436" s="1">
        <v>329181.54878109612</v>
      </c>
      <c r="AH4436" s="1">
        <v>52232.632055209629</v>
      </c>
      <c r="AI4436" s="1">
        <v>18449.627176600596</v>
      </c>
      <c r="AJ4436" s="1">
        <v>52064.656928547767</v>
      </c>
      <c r="AK4436" s="1">
        <v>4390.4872712301458</v>
      </c>
      <c r="AL4436" s="1">
        <v>1227539.75</v>
      </c>
      <c r="AM4436" s="1">
        <v>967874.5</v>
      </c>
      <c r="AN4436" s="1">
        <v>259665.234375</v>
      </c>
      <c r="AO4436" t="s">
        <v>17246</v>
      </c>
    </row>
    <row r="4437" spans="1:41" x14ac:dyDescent="0.25">
      <c r="A4437" s="1">
        <v>2021</v>
      </c>
      <c r="B4437" t="s">
        <v>3210</v>
      </c>
      <c r="C4437" t="s">
        <v>7109</v>
      </c>
      <c r="D4437" t="s">
        <v>7231</v>
      </c>
      <c r="E4437" t="s">
        <v>7904</v>
      </c>
      <c r="F4437" t="s">
        <v>9742</v>
      </c>
      <c r="G4437" t="s">
        <v>11931</v>
      </c>
      <c r="H4437" t="s">
        <v>12726</v>
      </c>
      <c r="I4437" s="1">
        <v>18563.409495338339</v>
      </c>
      <c r="J4437" s="1">
        <v>73000.785370794139</v>
      </c>
      <c r="K4437" s="1">
        <v>1180</v>
      </c>
      <c r="L4437" s="1">
        <v>3130.5746029093202</v>
      </c>
      <c r="M4437" s="1">
        <v>32231.592000000001</v>
      </c>
      <c r="N4437" s="1">
        <v>19338.66995019239</v>
      </c>
      <c r="O4437" s="1">
        <v>10130.25737822657</v>
      </c>
      <c r="P4437" s="1">
        <v>12215.365335639999</v>
      </c>
      <c r="Q4437" s="1">
        <v>5194.0395348562788</v>
      </c>
      <c r="R4437" s="1">
        <v>8744.0960108587242</v>
      </c>
      <c r="S4437" s="1">
        <v>16816.71668561544</v>
      </c>
      <c r="T4437" s="1">
        <v>12333.609058</v>
      </c>
      <c r="U4437" s="1">
        <v>1493.4264000000001</v>
      </c>
      <c r="V4437" s="1">
        <v>12509</v>
      </c>
      <c r="W4437" s="1">
        <v>9792.2448000000004</v>
      </c>
      <c r="X4437" s="1">
        <v>22331.34954777742</v>
      </c>
      <c r="Y4437" s="1">
        <v>63084.360810087441</v>
      </c>
      <c r="Z4437" s="1">
        <v>16556.689087807448</v>
      </c>
      <c r="AA4437" s="1">
        <v>216483</v>
      </c>
      <c r="AB4437" s="1">
        <v>1910</v>
      </c>
      <c r="AC4437" s="1">
        <v>14689.247170000001</v>
      </c>
      <c r="AD4437" s="1">
        <v>18776.7963628584</v>
      </c>
      <c r="AE4437" s="1">
        <v>22790.741813144828</v>
      </c>
      <c r="AF4437" s="1">
        <v>50139.090952267943</v>
      </c>
      <c r="AG4437" s="1">
        <v>235855</v>
      </c>
      <c r="AH4437" s="1">
        <v>37746.920819428582</v>
      </c>
      <c r="AI4437" s="1">
        <v>8406.4320000000007</v>
      </c>
      <c r="AJ4437" s="1">
        <v>51879.890996640002</v>
      </c>
      <c r="AK4437" s="1">
        <v>3042</v>
      </c>
      <c r="AL4437" s="1">
        <v>1000365.3125</v>
      </c>
      <c r="AM4437" s="1">
        <v>825667.375</v>
      </c>
      <c r="AN4437" s="1">
        <v>174697.921875</v>
      </c>
      <c r="AO4437" t="s">
        <v>17247</v>
      </c>
    </row>
    <row r="4438" spans="1:41" x14ac:dyDescent="0.25">
      <c r="A4438" s="1">
        <v>2021</v>
      </c>
      <c r="B4438" t="s">
        <v>3211</v>
      </c>
      <c r="C4438" t="s">
        <v>7109</v>
      </c>
      <c r="D4438" t="s">
        <v>7231</v>
      </c>
      <c r="E4438" t="s">
        <v>7904</v>
      </c>
      <c r="F4438" t="s">
        <v>9742</v>
      </c>
      <c r="G4438" t="s">
        <v>11931</v>
      </c>
      <c r="H4438" t="s">
        <v>12726</v>
      </c>
      <c r="I4438" s="1">
        <v>6318.52</v>
      </c>
      <c r="J4438" s="1">
        <v>27478.513999999999</v>
      </c>
      <c r="K4438" s="1">
        <v>1173</v>
      </c>
      <c r="L4438" s="1">
        <v>3043.971071843886</v>
      </c>
      <c r="M4438" s="1">
        <v>14330.29999999999</v>
      </c>
      <c r="N4438" s="1">
        <v>12412.8151</v>
      </c>
      <c r="O4438" s="1">
        <v>7861.318255168615</v>
      </c>
      <c r="P4438" s="1">
        <v>9251.4</v>
      </c>
      <c r="Q4438" s="1">
        <v>4527.7480549050633</v>
      </c>
      <c r="R4438" s="1">
        <v>8304.5838607688402</v>
      </c>
      <c r="S4438" s="1">
        <v>21740</v>
      </c>
      <c r="T4438" s="1">
        <v>12269</v>
      </c>
      <c r="U4438" s="1">
        <v>1872</v>
      </c>
      <c r="V4438" s="1">
        <v>6671.9968952685567</v>
      </c>
      <c r="W4438" s="1">
        <v>4519.144878139612</v>
      </c>
      <c r="X4438" s="1">
        <v>13563.489624733391</v>
      </c>
      <c r="Y4438" s="1">
        <v>66524.66718156448</v>
      </c>
      <c r="Z4438" s="1">
        <v>11788.4653218966</v>
      </c>
      <c r="AA4438" s="1">
        <v>165549.90242952469</v>
      </c>
      <c r="AB4438" s="1">
        <v>1177</v>
      </c>
      <c r="AC4438" s="1">
        <v>13237.664199999999</v>
      </c>
      <c r="AD4438" s="1">
        <v>20494.972854806569</v>
      </c>
      <c r="AE4438" s="1">
        <v>17506.26452533072</v>
      </c>
      <c r="AF4438" s="1">
        <v>39132.88553381979</v>
      </c>
      <c r="AG4438" s="1">
        <v>158078.6638073244</v>
      </c>
      <c r="AH4438" s="1">
        <v>39987.387407709073</v>
      </c>
      <c r="AI4438" s="1">
        <v>4299.3398612566089</v>
      </c>
      <c r="AJ4438" s="1">
        <v>46442.18345231608</v>
      </c>
      <c r="AK4438" s="1">
        <v>2962</v>
      </c>
      <c r="AL4438" s="1">
        <v>742519.125</v>
      </c>
      <c r="AM4438" s="1">
        <v>598142.25</v>
      </c>
      <c r="AN4438" s="1">
        <v>144376.953125</v>
      </c>
      <c r="AO4438" t="s">
        <v>17248</v>
      </c>
    </row>
    <row r="4439" spans="1:41" x14ac:dyDescent="0.25">
      <c r="A4439" s="1">
        <v>2021</v>
      </c>
      <c r="B4439" t="s">
        <v>3212</v>
      </c>
      <c r="C4439" t="s">
        <v>7109</v>
      </c>
      <c r="D4439" t="s">
        <v>7231</v>
      </c>
      <c r="E4439" t="s">
        <v>7904</v>
      </c>
      <c r="F4439" t="s">
        <v>9742</v>
      </c>
      <c r="G4439" t="s">
        <v>11931</v>
      </c>
      <c r="H4439" t="s">
        <v>12726</v>
      </c>
      <c r="I4439" s="1">
        <v>10793.30843491755</v>
      </c>
      <c r="J4439" s="1">
        <v>37598.758430182548</v>
      </c>
      <c r="K4439" s="1">
        <v>948.83209867227595</v>
      </c>
      <c r="L4439" s="1">
        <v>2381.3642824020012</v>
      </c>
      <c r="M4439" s="1">
        <v>22531.907842559998</v>
      </c>
      <c r="N4439" s="1">
        <v>16286.264999999999</v>
      </c>
      <c r="O4439" s="1">
        <v>9103.9967315801659</v>
      </c>
      <c r="P4439" s="1">
        <v>9092.4599999999991</v>
      </c>
      <c r="Q4439" s="1">
        <v>3964.6058992919061</v>
      </c>
      <c r="R4439" s="1">
        <v>7336.3385450784863</v>
      </c>
      <c r="S4439" s="1">
        <v>27355.340105879361</v>
      </c>
      <c r="T4439" s="1">
        <v>11199.371870000001</v>
      </c>
      <c r="U4439" s="1">
        <v>1689.6807612375001</v>
      </c>
      <c r="V4439" s="1">
        <v>9833</v>
      </c>
      <c r="W4439" s="1">
        <v>4995.4828472971549</v>
      </c>
      <c r="X4439" s="1">
        <v>12429.97634453207</v>
      </c>
      <c r="Y4439" s="1">
        <v>48505.238960000002</v>
      </c>
      <c r="Z4439" s="1">
        <v>14683.785234540779</v>
      </c>
      <c r="AA4439" s="1">
        <v>225437.0986314177</v>
      </c>
      <c r="AB4439" s="1">
        <v>1109</v>
      </c>
      <c r="AC4439" s="1">
        <v>11838.19535</v>
      </c>
      <c r="AD4439" s="1">
        <v>15640.168964244111</v>
      </c>
      <c r="AE4439" s="1">
        <v>15023.68618492425</v>
      </c>
      <c r="AF4439" s="1">
        <v>38396.345154887793</v>
      </c>
      <c r="AG4439" s="1">
        <v>191076</v>
      </c>
      <c r="AH4439" s="1">
        <v>34491.03468924787</v>
      </c>
      <c r="AI4439" s="1">
        <v>3808.3513766284809</v>
      </c>
      <c r="AJ4439" s="1">
        <v>40851.298696649057</v>
      </c>
      <c r="AK4439" s="1">
        <v>2733.0329607839999</v>
      </c>
      <c r="AL4439" s="1">
        <v>831134</v>
      </c>
      <c r="AM4439" s="1">
        <v>684787.4375</v>
      </c>
      <c r="AN4439" s="1">
        <v>146346.5</v>
      </c>
      <c r="AO4439" t="s">
        <v>17249</v>
      </c>
    </row>
    <row r="4440" spans="1:41" x14ac:dyDescent="0.25">
      <c r="A4440" s="1">
        <v>2021</v>
      </c>
      <c r="B4440" t="s">
        <v>3213</v>
      </c>
      <c r="C4440" t="s">
        <v>7109</v>
      </c>
      <c r="D4440" t="s">
        <v>7231</v>
      </c>
      <c r="E4440" t="s">
        <v>7904</v>
      </c>
      <c r="F4440" t="s">
        <v>9742</v>
      </c>
      <c r="G4440" t="s">
        <v>11931</v>
      </c>
      <c r="H4440" t="s">
        <v>12726</v>
      </c>
      <c r="I4440" s="1">
        <v>18122.93418</v>
      </c>
      <c r="J4440" s="1">
        <v>74028.523330344062</v>
      </c>
      <c r="K4440" s="1">
        <v>2179.4105408</v>
      </c>
      <c r="L4440" s="1">
        <v>7236.5346788999996</v>
      </c>
      <c r="M4440" s="1">
        <v>59470.539381914503</v>
      </c>
      <c r="N4440" s="1">
        <v>23444.23777435302</v>
      </c>
      <c r="O4440" s="1">
        <v>9499.8740899999993</v>
      </c>
      <c r="P4440" s="1">
        <v>15881.602000000001</v>
      </c>
      <c r="Q4440" s="1">
        <v>4642.0290235853035</v>
      </c>
      <c r="R4440" s="1">
        <v>8737.3342419057863</v>
      </c>
      <c r="S4440" s="1">
        <v>28902.994999999999</v>
      </c>
      <c r="T4440" s="1">
        <v>12689.53876662927</v>
      </c>
      <c r="U4440" s="1">
        <v>1517</v>
      </c>
      <c r="V4440" s="1">
        <v>10310</v>
      </c>
      <c r="W4440" s="1">
        <v>13289</v>
      </c>
      <c r="X4440" s="1">
        <v>28658</v>
      </c>
      <c r="Y4440" s="1">
        <v>71892</v>
      </c>
      <c r="Z4440" s="1">
        <v>15770.396231975799</v>
      </c>
      <c r="AA4440" s="1">
        <v>233370</v>
      </c>
      <c r="AB4440" s="1">
        <v>2533</v>
      </c>
      <c r="AC4440" s="1">
        <v>26032</v>
      </c>
      <c r="AD4440" s="1">
        <v>24102.775106911951</v>
      </c>
      <c r="AE4440" s="1">
        <v>12257.926973808</v>
      </c>
      <c r="AF4440" s="1">
        <v>56761.60661160398</v>
      </c>
      <c r="AG4440" s="1">
        <v>329381</v>
      </c>
      <c r="AH4440" s="1">
        <v>51239.402909999997</v>
      </c>
      <c r="AI4440" s="1">
        <v>18098.798456909</v>
      </c>
      <c r="AJ4440" s="1">
        <v>52096.114351105862</v>
      </c>
      <c r="AK4440" s="1">
        <v>4307</v>
      </c>
      <c r="AL4440" s="1">
        <v>1216451.5</v>
      </c>
      <c r="AM4440" s="1">
        <v>961481.25</v>
      </c>
      <c r="AN4440" s="1">
        <v>254970.328125</v>
      </c>
      <c r="AO4440" t="s">
        <v>17250</v>
      </c>
    </row>
    <row r="4441" spans="1:41" x14ac:dyDescent="0.25">
      <c r="A4441" s="1">
        <v>2021</v>
      </c>
      <c r="B4441" t="s">
        <v>3214</v>
      </c>
      <c r="C4441" t="s">
        <v>7109</v>
      </c>
      <c r="D4441" t="s">
        <v>7231</v>
      </c>
      <c r="E4441" t="s">
        <v>7904</v>
      </c>
      <c r="F4441" t="s">
        <v>9742</v>
      </c>
      <c r="G4441" t="s">
        <v>11931</v>
      </c>
      <c r="H4441" t="s">
        <v>12726</v>
      </c>
      <c r="I4441" s="1">
        <v>9428.4842399999998</v>
      </c>
      <c r="J4441" s="1">
        <v>20090.96</v>
      </c>
      <c r="K4441" s="1">
        <v>971.45658905929554</v>
      </c>
      <c r="L4441" s="1">
        <v>3291.2606999999998</v>
      </c>
      <c r="M4441" s="1">
        <v>38718.150086694222</v>
      </c>
      <c r="N4441" s="1">
        <v>13773.224612094669</v>
      </c>
      <c r="O4441" s="1">
        <v>8839</v>
      </c>
      <c r="P4441" s="1">
        <v>10422</v>
      </c>
      <c r="Q4441" s="1">
        <v>5294.9027478914486</v>
      </c>
      <c r="R4441" s="1">
        <v>8611.4172870524289</v>
      </c>
      <c r="S4441" s="1">
        <v>23872.211641951071</v>
      </c>
      <c r="T4441" s="1">
        <v>12283.950000067931</v>
      </c>
      <c r="U4441" s="1">
        <v>2134.9449295681129</v>
      </c>
      <c r="V4441" s="1">
        <v>7222</v>
      </c>
      <c r="W4441" s="1">
        <v>7049.7767445926402</v>
      </c>
      <c r="X4441" s="1">
        <v>12921.4558814635</v>
      </c>
      <c r="Y4441" s="1">
        <v>59776</v>
      </c>
      <c r="Z4441" s="1">
        <v>14765.049000000001</v>
      </c>
      <c r="AA4441" s="1">
        <v>179796.0890633958</v>
      </c>
      <c r="AB4441" s="1">
        <v>852</v>
      </c>
      <c r="AC4441" s="1">
        <v>12564.3</v>
      </c>
      <c r="AD4441" s="1">
        <v>23384.61211457516</v>
      </c>
      <c r="AE4441" s="1">
        <v>22556.220570649799</v>
      </c>
      <c r="AF4441" s="1">
        <v>37518.030832919452</v>
      </c>
      <c r="AG4441" s="1">
        <v>213270</v>
      </c>
      <c r="AH4441" s="1">
        <v>46966.496722300297</v>
      </c>
      <c r="AI4441" s="1">
        <v>4742.2699475207046</v>
      </c>
      <c r="AJ4441" s="1">
        <v>49309.535467155671</v>
      </c>
      <c r="AK4441" s="1">
        <v>3802.794766086809</v>
      </c>
      <c r="AL4441" s="1">
        <v>854228.625</v>
      </c>
      <c r="AM4441" s="1">
        <v>669824.4375</v>
      </c>
      <c r="AN4441" s="1">
        <v>184404.171875</v>
      </c>
      <c r="AO4441" t="s">
        <v>17251</v>
      </c>
    </row>
    <row r="4442" spans="1:41" x14ac:dyDescent="0.25">
      <c r="A4442" s="1">
        <v>2021</v>
      </c>
      <c r="B4442" t="s">
        <v>3215</v>
      </c>
      <c r="C4442" t="s">
        <v>7109</v>
      </c>
      <c r="D4442" t="s">
        <v>7231</v>
      </c>
      <c r="E4442" t="s">
        <v>7904</v>
      </c>
      <c r="F4442" t="s">
        <v>9742</v>
      </c>
      <c r="G4442" t="s">
        <v>11931</v>
      </c>
      <c r="H4442" t="s">
        <v>12726</v>
      </c>
      <c r="I4442" s="1">
        <v>8921.4586854094105</v>
      </c>
      <c r="J4442" s="1">
        <v>21384.25</v>
      </c>
      <c r="K4442" s="1">
        <v>947.74238542675744</v>
      </c>
      <c r="L4442" s="1">
        <v>3437.4832000000001</v>
      </c>
      <c r="M4442" s="1">
        <v>21089.198179477218</v>
      </c>
      <c r="N4442" s="1">
        <v>17960.011234524209</v>
      </c>
      <c r="O4442" s="1">
        <v>9072.0341253867518</v>
      </c>
      <c r="P4442" s="1">
        <v>9749.2265615999986</v>
      </c>
      <c r="Q4442" s="1">
        <v>4983.705793227793</v>
      </c>
      <c r="R4442" s="1">
        <v>6503.4368517846851</v>
      </c>
      <c r="S4442" s="1">
        <v>22742.96434868289</v>
      </c>
      <c r="T4442" s="1">
        <v>12205.62776400996</v>
      </c>
      <c r="U4442" s="1">
        <v>2068.55058883536</v>
      </c>
      <c r="V4442" s="1">
        <v>5643</v>
      </c>
      <c r="W4442" s="1">
        <v>4509.0486558894281</v>
      </c>
      <c r="X4442" s="1">
        <v>13606.169879890451</v>
      </c>
      <c r="Y4442" s="1">
        <v>48648.480499999998</v>
      </c>
      <c r="Z4442" s="1">
        <v>14430.45183267822</v>
      </c>
      <c r="AA4442" s="1">
        <v>176889.1684687612</v>
      </c>
      <c r="AB4442" s="1">
        <v>948</v>
      </c>
      <c r="AC4442" s="1">
        <v>12573.17541</v>
      </c>
      <c r="AD4442" s="1">
        <v>17902.912699744131</v>
      </c>
      <c r="AE4442" s="1">
        <v>22599.546159959831</v>
      </c>
      <c r="AF4442" s="1">
        <v>38813.544559998001</v>
      </c>
      <c r="AG4442" s="1">
        <v>162131.87373350491</v>
      </c>
      <c r="AH4442" s="1">
        <v>38641.572778620859</v>
      </c>
      <c r="AI4442" s="1">
        <v>3884.518404161051</v>
      </c>
      <c r="AJ4442" s="1">
        <v>48648.095013716891</v>
      </c>
      <c r="AK4442" s="1">
        <v>2969.0969954866218</v>
      </c>
      <c r="AL4442" s="1">
        <v>753904.3125</v>
      </c>
      <c r="AM4442" s="1">
        <v>605385.4375</v>
      </c>
      <c r="AN4442" s="1">
        <v>148518.875</v>
      </c>
      <c r="AO4442" t="s">
        <v>17252</v>
      </c>
    </row>
    <row r="4443" spans="1:41" x14ac:dyDescent="0.25">
      <c r="A4443" s="1">
        <v>2021</v>
      </c>
      <c r="B4443" t="s">
        <v>3216</v>
      </c>
      <c r="C4443" t="s">
        <v>7109</v>
      </c>
      <c r="D4443" t="s">
        <v>7231</v>
      </c>
      <c r="E4443" t="s">
        <v>7904</v>
      </c>
      <c r="F4443" t="s">
        <v>9742</v>
      </c>
      <c r="G4443" t="s">
        <v>11931</v>
      </c>
      <c r="H4443" t="s">
        <v>12726</v>
      </c>
      <c r="I4443" s="1">
        <v>16584</v>
      </c>
      <c r="J4443" s="1">
        <v>65922.044800007032</v>
      </c>
      <c r="K4443" s="1">
        <v>2409.2570000000001</v>
      </c>
      <c r="L4443" s="1">
        <v>6747</v>
      </c>
      <c r="M4443" s="1">
        <v>54015.25</v>
      </c>
      <c r="N4443" s="1">
        <v>15536.4</v>
      </c>
      <c r="O4443" s="1">
        <v>9499.8740899999993</v>
      </c>
      <c r="P4443" s="1">
        <v>15881.602000000001</v>
      </c>
      <c r="Q4443" s="1">
        <v>4826</v>
      </c>
      <c r="R4443" s="1">
        <v>8526.4242566666708</v>
      </c>
      <c r="S4443" s="1">
        <v>28902.994999999999</v>
      </c>
      <c r="T4443" s="1">
        <v>8485.2000000000007</v>
      </c>
      <c r="U4443" s="1">
        <v>1225</v>
      </c>
      <c r="V4443" s="1">
        <v>9360</v>
      </c>
      <c r="W4443" s="1">
        <v>10791</v>
      </c>
      <c r="X4443" s="1">
        <v>23922.75</v>
      </c>
      <c r="Y4443" s="1">
        <v>71892</v>
      </c>
      <c r="Z4443" s="1">
        <v>16517.712749999999</v>
      </c>
      <c r="AA4443" s="1">
        <v>221053</v>
      </c>
      <c r="AB4443" s="1">
        <v>2533</v>
      </c>
      <c r="AC4443" s="1">
        <v>26032</v>
      </c>
      <c r="AD4443" s="1">
        <v>23846.491515000002</v>
      </c>
      <c r="AE4443" s="1">
        <v>14449</v>
      </c>
      <c r="AF4443" s="1">
        <v>53983.596917984003</v>
      </c>
      <c r="AG4443" s="1">
        <v>310652</v>
      </c>
      <c r="AH4443" s="1">
        <v>51239.402909999997</v>
      </c>
      <c r="AI4443" s="1">
        <v>14899.798456909</v>
      </c>
      <c r="AJ4443" s="1">
        <v>47114.057465714293</v>
      </c>
      <c r="AK4443" s="1">
        <v>4306</v>
      </c>
      <c r="AL4443" s="1">
        <v>1141152.75</v>
      </c>
      <c r="AM4443" s="1">
        <v>906301.875</v>
      </c>
      <c r="AN4443" s="1">
        <v>234851.015625</v>
      </c>
      <c r="AO4443" t="s">
        <v>17253</v>
      </c>
    </row>
    <row r="4444" spans="1:41" x14ac:dyDescent="0.25">
      <c r="A4444" s="1">
        <v>2021</v>
      </c>
      <c r="B4444" t="s">
        <v>3217</v>
      </c>
      <c r="C4444" t="s">
        <v>7109</v>
      </c>
      <c r="D4444" t="s">
        <v>7231</v>
      </c>
      <c r="E4444" t="s">
        <v>7904</v>
      </c>
      <c r="F4444" t="s">
        <v>9742</v>
      </c>
      <c r="G4444" t="s">
        <v>11931</v>
      </c>
      <c r="H4444" t="s">
        <v>12726</v>
      </c>
      <c r="I4444" s="1">
        <v>14820.51900704766</v>
      </c>
      <c r="J4444" s="1">
        <v>62341.168867515109</v>
      </c>
      <c r="K4444" s="1">
        <v>962.20626225600006</v>
      </c>
      <c r="L4444" s="1">
        <v>2741.891250000001</v>
      </c>
      <c r="M4444" s="1">
        <v>28160.746092000001</v>
      </c>
      <c r="N4444" s="1">
        <v>17408.587954334602</v>
      </c>
      <c r="O4444" s="1">
        <v>9252.5441299199992</v>
      </c>
      <c r="P4444" s="1">
        <v>11673.291609097671</v>
      </c>
      <c r="Q4444" s="1">
        <v>6399.4022217690854</v>
      </c>
      <c r="R4444" s="1">
        <v>7879.0992018377437</v>
      </c>
      <c r="S4444" s="1">
        <v>19676</v>
      </c>
      <c r="T4444" s="1">
        <v>11392.598484</v>
      </c>
      <c r="U4444" s="1">
        <v>1550.34542975</v>
      </c>
      <c r="V4444" s="1">
        <v>8361</v>
      </c>
      <c r="W4444" s="1">
        <v>5419.5798730119977</v>
      </c>
      <c r="X4444" s="1">
        <v>14569.67254433822</v>
      </c>
      <c r="Y4444" s="1">
        <v>50263.897051374923</v>
      </c>
      <c r="Z4444" s="1">
        <v>21260</v>
      </c>
      <c r="AA4444" s="1">
        <v>226717</v>
      </c>
      <c r="AB4444" s="1">
        <v>1153.038</v>
      </c>
      <c r="AC4444" s="1">
        <v>13393.20779</v>
      </c>
      <c r="AD4444" s="1">
        <v>18056.042312774749</v>
      </c>
      <c r="AE4444" s="1">
        <v>16464.64212</v>
      </c>
      <c r="AF4444" s="1">
        <v>42552.399884774401</v>
      </c>
      <c r="AG4444" s="1">
        <v>209010</v>
      </c>
      <c r="AH4444" s="1">
        <v>34265</v>
      </c>
      <c r="AI4444" s="1">
        <v>4361.5648800000008</v>
      </c>
      <c r="AJ4444" s="1">
        <v>38733.863610560002</v>
      </c>
      <c r="AK4444" s="1">
        <v>2679.4440792</v>
      </c>
      <c r="AL4444" s="1">
        <v>901518.6875</v>
      </c>
      <c r="AM4444" s="1">
        <v>751570.375</v>
      </c>
      <c r="AN4444" s="1">
        <v>149948.421875</v>
      </c>
      <c r="AO4444" t="s">
        <v>17254</v>
      </c>
    </row>
    <row r="4445" spans="1:41" x14ac:dyDescent="0.25">
      <c r="A4445" s="1">
        <v>2021</v>
      </c>
      <c r="B4445" t="s">
        <v>3218</v>
      </c>
      <c r="C4445" t="s">
        <v>7109</v>
      </c>
      <c r="D4445" t="s">
        <v>7231</v>
      </c>
      <c r="E4445" t="s">
        <v>7904</v>
      </c>
      <c r="F4445" t="s">
        <v>9742</v>
      </c>
      <c r="G4445" t="s">
        <v>11931</v>
      </c>
      <c r="H4445" t="s">
        <v>12726</v>
      </c>
      <c r="I4445" s="1">
        <v>18559.835429760002</v>
      </c>
      <c r="J4445" s="1">
        <v>79747.560419759291</v>
      </c>
      <c r="K4445" s="1">
        <v>1710.255108148878</v>
      </c>
      <c r="L4445" s="1">
        <v>6575.8697045999997</v>
      </c>
      <c r="M4445" s="1">
        <v>55416.82</v>
      </c>
      <c r="N4445" s="1">
        <v>17907.09007746826</v>
      </c>
      <c r="O4445" s="1">
        <v>9913.6320806142867</v>
      </c>
      <c r="P4445" s="1">
        <v>13559.858475000001</v>
      </c>
      <c r="Q4445" s="1">
        <v>4806.4896964520813</v>
      </c>
      <c r="R4445" s="1">
        <v>8391.811005502328</v>
      </c>
      <c r="S4445" s="1">
        <v>29458.02636</v>
      </c>
      <c r="T4445" s="1">
        <v>12268.39994886764</v>
      </c>
      <c r="U4445" s="1">
        <v>1562.47</v>
      </c>
      <c r="V4445" s="1">
        <v>14477</v>
      </c>
      <c r="W4445" s="1">
        <v>9713.4599999999991</v>
      </c>
      <c r="X4445" s="1">
        <v>23371</v>
      </c>
      <c r="Y4445" s="1">
        <v>76887.37275390506</v>
      </c>
      <c r="Z4445" s="1">
        <v>17361.948159321739</v>
      </c>
      <c r="AA4445" s="1">
        <v>231223</v>
      </c>
      <c r="AB4445" s="1">
        <v>1958</v>
      </c>
      <c r="AC4445" s="1">
        <v>17761.531159999999</v>
      </c>
      <c r="AD4445" s="1">
        <v>17327.079538661481</v>
      </c>
      <c r="AE4445" s="1">
        <v>15247.422342438</v>
      </c>
      <c r="AF4445" s="1">
        <v>52678.828222848002</v>
      </c>
      <c r="AG4445" s="1">
        <v>314349</v>
      </c>
      <c r="AH4445" s="1">
        <v>46312.037969416982</v>
      </c>
      <c r="AI4445" s="1">
        <v>6878.880000000001</v>
      </c>
      <c r="AJ4445" s="1">
        <v>45740.024389120001</v>
      </c>
      <c r="AK4445" s="1">
        <v>3492</v>
      </c>
      <c r="AL4445" s="1">
        <v>1154656.625</v>
      </c>
      <c r="AM4445" s="1">
        <v>936837.125</v>
      </c>
      <c r="AN4445" s="1">
        <v>217819.578125</v>
      </c>
      <c r="AO4445" t="s">
        <v>17255</v>
      </c>
    </row>
    <row r="4446" spans="1:41" x14ac:dyDescent="0.25">
      <c r="A4446" s="1">
        <v>2021</v>
      </c>
      <c r="B4446" t="s">
        <v>3219</v>
      </c>
      <c r="C4446" t="s">
        <v>7109</v>
      </c>
      <c r="D4446" t="s">
        <v>7231</v>
      </c>
      <c r="E4446" t="s">
        <v>7905</v>
      </c>
      <c r="F4446" t="s">
        <v>9743</v>
      </c>
      <c r="G4446" t="s">
        <v>11932</v>
      </c>
      <c r="H4446" t="s">
        <v>12726</v>
      </c>
      <c r="I4446" s="1">
        <v>607.84313725490188</v>
      </c>
      <c r="J4446" s="1">
        <v>2127.9394367076502</v>
      </c>
      <c r="K4446" s="1">
        <v>0</v>
      </c>
      <c r="L4446" s="1">
        <v>103</v>
      </c>
      <c r="M4446" s="1">
        <v>300</v>
      </c>
      <c r="N4446" s="1">
        <v>0</v>
      </c>
      <c r="O4446" s="1">
        <v>50</v>
      </c>
      <c r="P4446" s="1">
        <v>0</v>
      </c>
      <c r="Q4446" s="1">
        <v>215</v>
      </c>
      <c r="R4446" s="1">
        <v>21.757989999999999</v>
      </c>
      <c r="S4446" s="1">
        <v>0</v>
      </c>
      <c r="T4446" s="1">
        <v>1636.8</v>
      </c>
      <c r="U4446" s="1">
        <v>36</v>
      </c>
      <c r="V4446" s="1">
        <v>381</v>
      </c>
      <c r="W4446" s="1">
        <v>357</v>
      </c>
      <c r="X4446" s="1">
        <v>36</v>
      </c>
      <c r="Y4446" s="1">
        <v>4161.4984814707113</v>
      </c>
      <c r="Z4446" s="1">
        <v>608.91715499999998</v>
      </c>
      <c r="AA4446" s="1">
        <v>1976</v>
      </c>
      <c r="AB4446" s="1">
        <v>0</v>
      </c>
      <c r="AC4446" s="1">
        <v>11.88</v>
      </c>
      <c r="AD4446" s="1">
        <v>409.38281999999998</v>
      </c>
      <c r="AE4446" s="1">
        <v>0</v>
      </c>
      <c r="AF4446" s="1">
        <v>4346.7839999999997</v>
      </c>
      <c r="AG4446" s="1">
        <v>33144</v>
      </c>
      <c r="AH4446" s="1">
        <v>4396</v>
      </c>
      <c r="AI4446" s="1">
        <v>178</v>
      </c>
      <c r="AJ4446" s="1">
        <v>624.82999999999993</v>
      </c>
      <c r="AK4446" s="1">
        <v>0</v>
      </c>
      <c r="AL4446" s="1">
        <v>55729.6328125</v>
      </c>
      <c r="AM4446" s="1">
        <v>48366.44921875</v>
      </c>
      <c r="AN4446" s="1">
        <v>7363.1826171875</v>
      </c>
      <c r="AO4446" t="s">
        <v>17256</v>
      </c>
    </row>
    <row r="4447" spans="1:41" x14ac:dyDescent="0.25">
      <c r="A4447" s="1">
        <v>2021</v>
      </c>
      <c r="B4447" t="s">
        <v>3220</v>
      </c>
      <c r="C4447" t="s">
        <v>7109</v>
      </c>
      <c r="D4447" t="s">
        <v>7231</v>
      </c>
      <c r="E4447" t="s">
        <v>7905</v>
      </c>
      <c r="F4447" t="s">
        <v>9743</v>
      </c>
      <c r="G4447" t="s">
        <v>11932</v>
      </c>
      <c r="H4447" t="s">
        <v>12726</v>
      </c>
      <c r="I4447" s="1">
        <v>1144.4366612566348</v>
      </c>
      <c r="J4447" s="1">
        <v>0</v>
      </c>
      <c r="K4447" s="1">
        <v>91.554932900530787</v>
      </c>
      <c r="L4447" s="1">
        <v>125.88803273822984</v>
      </c>
      <c r="M4447" s="1">
        <v>205.99859902619428</v>
      </c>
      <c r="N4447" s="1">
        <v>0</v>
      </c>
      <c r="O4447" s="1">
        <v>64.088453030371554</v>
      </c>
      <c r="P4447" s="1">
        <v>0</v>
      </c>
      <c r="Q4447" s="1">
        <v>6.4026615986557909</v>
      </c>
      <c r="R4447" s="1">
        <v>33.751726013780676</v>
      </c>
      <c r="S4447" s="1">
        <v>0</v>
      </c>
      <c r="T4447" s="1">
        <v>686.66199675398093</v>
      </c>
      <c r="U4447" s="1">
        <v>0</v>
      </c>
      <c r="V4447" s="1">
        <v>892.66059578017519</v>
      </c>
      <c r="W4447" s="1">
        <v>0</v>
      </c>
      <c r="X4447" s="1">
        <v>114.16929886222336</v>
      </c>
      <c r="Y4447" s="1">
        <v>1659.4331588221205</v>
      </c>
      <c r="Z4447" s="1">
        <v>136.60920693581491</v>
      </c>
      <c r="AA4447" s="1">
        <v>3379.7872812726268</v>
      </c>
      <c r="AB4447" s="1">
        <v>0</v>
      </c>
      <c r="AC4447" s="1">
        <v>12.440770391689437</v>
      </c>
      <c r="AD4447" s="1">
        <v>61.570224929994893</v>
      </c>
      <c r="AE4447" s="1">
        <v>0</v>
      </c>
      <c r="AF4447" s="1">
        <v>537.63035744113324</v>
      </c>
      <c r="AG4447" s="1">
        <v>11189.157237106119</v>
      </c>
      <c r="AH4447" s="1">
        <v>1144.4366612566348</v>
      </c>
      <c r="AI4447" s="1">
        <v>111.01035614189358</v>
      </c>
      <c r="AJ4447" s="1">
        <v>1270.3246939948647</v>
      </c>
      <c r="AK4447" s="1">
        <v>0</v>
      </c>
      <c r="AL4447" s="1">
        <v>22868.013671875</v>
      </c>
      <c r="AM4447" s="1">
        <v>20388.521484375</v>
      </c>
      <c r="AN4447" s="1">
        <v>2479.490478515625</v>
      </c>
      <c r="AO4447" t="s">
        <v>17257</v>
      </c>
    </row>
    <row r="4448" spans="1:41" x14ac:dyDescent="0.25">
      <c r="A4448" s="1">
        <v>2021</v>
      </c>
      <c r="B4448" t="s">
        <v>3221</v>
      </c>
      <c r="C4448" t="s">
        <v>7109</v>
      </c>
      <c r="D4448" t="s">
        <v>7231</v>
      </c>
      <c r="E4448" t="s">
        <v>7905</v>
      </c>
      <c r="F4448" t="s">
        <v>9743</v>
      </c>
      <c r="G4448" t="s">
        <v>11932</v>
      </c>
      <c r="H4448" t="s">
        <v>12726</v>
      </c>
      <c r="I4448" s="1">
        <v>0</v>
      </c>
      <c r="J4448" s="1">
        <v>1625.652537689318</v>
      </c>
      <c r="K4448" s="1">
        <v>98.078584475976953</v>
      </c>
      <c r="L4448" s="1">
        <v>147.11787671396544</v>
      </c>
      <c r="M4448" s="1">
        <v>214.54690354119958</v>
      </c>
      <c r="N4448" s="1">
        <v>0</v>
      </c>
      <c r="O4448" s="1">
        <v>64.364071062359869</v>
      </c>
      <c r="P4448" s="1">
        <v>0</v>
      </c>
      <c r="Q4448" s="1">
        <v>7.049398259210844</v>
      </c>
      <c r="R4448" s="1">
        <v>24.083233197545319</v>
      </c>
      <c r="S4448" s="1">
        <v>0</v>
      </c>
      <c r="T4448" s="1">
        <v>122.5982305949712</v>
      </c>
      <c r="U4448" s="1">
        <v>0</v>
      </c>
      <c r="V4448" s="1">
        <v>1287.2814212471976</v>
      </c>
      <c r="W4448" s="1">
        <v>0</v>
      </c>
      <c r="X4448" s="1">
        <v>95.221926675705788</v>
      </c>
      <c r="Y4448" s="1">
        <v>1004.079508572814</v>
      </c>
      <c r="Z4448" s="1">
        <v>73.558938356982722</v>
      </c>
      <c r="AA4448" s="1">
        <v>2861.4647210559592</v>
      </c>
      <c r="AB4448" s="1">
        <v>164.28162899726141</v>
      </c>
      <c r="AC4448" s="1">
        <v>64.29330736366046</v>
      </c>
      <c r="AD4448" s="1">
        <v>105.74097388816266</v>
      </c>
      <c r="AE4448" s="1"/>
      <c r="AF4448" s="1">
        <v>1726.1830867771955</v>
      </c>
      <c r="AG4448" s="1">
        <v>21967.466744211524</v>
      </c>
      <c r="AH4448" s="1">
        <v>3187.5539954692508</v>
      </c>
      <c r="AI4448" s="1">
        <v>0</v>
      </c>
      <c r="AJ4448" s="1">
        <v>1376.4745756058651</v>
      </c>
      <c r="AK4448" s="1"/>
      <c r="AL4448" s="1">
        <v>36217.08984375</v>
      </c>
      <c r="AM4448" s="1">
        <v>32164.705078125</v>
      </c>
      <c r="AN4448" s="1">
        <v>4052.38623046875</v>
      </c>
      <c r="AO4448" t="s">
        <v>17258</v>
      </c>
    </row>
    <row r="4449" spans="1:41" x14ac:dyDescent="0.25">
      <c r="A4449" s="1">
        <v>2021</v>
      </c>
      <c r="B4449" t="s">
        <v>3222</v>
      </c>
      <c r="C4449" t="s">
        <v>7109</v>
      </c>
      <c r="D4449" t="s">
        <v>7231</v>
      </c>
      <c r="E4449" t="s">
        <v>7905</v>
      </c>
      <c r="F4449" t="s">
        <v>9743</v>
      </c>
      <c r="G4449" t="s">
        <v>11932</v>
      </c>
      <c r="H4449" t="s">
        <v>12726</v>
      </c>
      <c r="I4449" s="1">
        <v>1078.0294489667867</v>
      </c>
      <c r="J4449" s="1">
        <v>2322.4661283109972</v>
      </c>
      <c r="K4449" s="1">
        <v>0</v>
      </c>
      <c r="L4449" s="1">
        <v>118.58323938634653</v>
      </c>
      <c r="M4449" s="1">
        <v>323.40883469003597</v>
      </c>
      <c r="N4449" s="1">
        <v>0</v>
      </c>
      <c r="O4449" s="1">
        <v>53.901472448339334</v>
      </c>
      <c r="P4449" s="1">
        <v>0</v>
      </c>
      <c r="Q4449" s="1">
        <v>6.1564239142232626</v>
      </c>
      <c r="R4449" s="1">
        <v>46.644178197894924</v>
      </c>
      <c r="S4449" s="1">
        <v>0</v>
      </c>
      <c r="T4449" s="1">
        <v>0</v>
      </c>
      <c r="U4449" s="1">
        <v>21.560588979335733</v>
      </c>
      <c r="V4449" s="1">
        <v>539.01472448339337</v>
      </c>
      <c r="W4449" s="1">
        <v>0</v>
      </c>
      <c r="X4449" s="1">
        <v>544.40487172822725</v>
      </c>
      <c r="Y4449" s="1">
        <v>1496.3048751658998</v>
      </c>
      <c r="Z4449" s="1">
        <v>57.711118525652985</v>
      </c>
      <c r="AA4449" s="1">
        <v>2488.0919682153435</v>
      </c>
      <c r="AB4449" s="1">
        <v>0</v>
      </c>
      <c r="AC4449" s="1">
        <v>12.550925518712344</v>
      </c>
      <c r="AD4449" s="1">
        <v>58.213590244206479</v>
      </c>
      <c r="AE4449" s="1">
        <v>0</v>
      </c>
      <c r="AF4449" s="1">
        <v>1125.4627447213252</v>
      </c>
      <c r="AG4449" s="1">
        <v>18349.139250863675</v>
      </c>
      <c r="AH4449" s="1">
        <v>1940.4530081402158</v>
      </c>
      <c r="AI4449" s="1">
        <v>104.5688565497783</v>
      </c>
      <c r="AJ4449" s="1">
        <v>1847.7424755290722</v>
      </c>
      <c r="AK4449" s="1">
        <v>0</v>
      </c>
      <c r="AL4449" s="1">
        <v>32534.408203125</v>
      </c>
      <c r="AM4449" s="1">
        <v>29509.45703125</v>
      </c>
      <c r="AN4449" s="1">
        <v>3024.95068359375</v>
      </c>
      <c r="AO4449" t="s">
        <v>17259</v>
      </c>
    </row>
    <row r="4450" spans="1:41" x14ac:dyDescent="0.25">
      <c r="A4450" s="1">
        <v>2021</v>
      </c>
      <c r="B4450" t="s">
        <v>3223</v>
      </c>
      <c r="C4450" t="s">
        <v>7109</v>
      </c>
      <c r="D4450" t="s">
        <v>7231</v>
      </c>
      <c r="E4450" t="s">
        <v>7905</v>
      </c>
      <c r="F4450" t="s">
        <v>9743</v>
      </c>
      <c r="G4450" t="s">
        <v>11932</v>
      </c>
      <c r="H4450" t="s">
        <v>12726</v>
      </c>
      <c r="I4450" s="1">
        <v>0</v>
      </c>
      <c r="J4450" s="1">
        <v>1021.8348104121636</v>
      </c>
      <c r="K4450" s="1">
        <v>96.82256744150078</v>
      </c>
      <c r="L4450" s="1">
        <v>170.64977511564513</v>
      </c>
      <c r="M4450" s="1">
        <v>217.09435043524002</v>
      </c>
      <c r="N4450" s="1">
        <v>0</v>
      </c>
      <c r="O4450" s="1">
        <v>64.144950929994266</v>
      </c>
      <c r="P4450" s="1">
        <v>0</v>
      </c>
      <c r="Q4450" s="1">
        <v>7.1081985316654528</v>
      </c>
      <c r="R4450" s="1">
        <v>23.491611733956915</v>
      </c>
      <c r="S4450" s="1">
        <v>0</v>
      </c>
      <c r="T4450" s="1">
        <v>121.02820930187598</v>
      </c>
      <c r="U4450" s="1"/>
      <c r="V4450" s="1">
        <v>1270.7961976696977</v>
      </c>
      <c r="W4450" s="1">
        <v>0</v>
      </c>
      <c r="X4450" s="1">
        <v>36.308462790562793</v>
      </c>
      <c r="Y4450" s="1">
        <v>907.71156976406985</v>
      </c>
      <c r="Z4450" s="1">
        <v>72.616925581125585</v>
      </c>
      <c r="AA4450" s="1">
        <v>3011.3442771213367</v>
      </c>
      <c r="AB4450" s="1"/>
      <c r="AC4450" s="1">
        <v>12.707961976696977</v>
      </c>
      <c r="AD4450" s="1">
        <v>106.62297797498181</v>
      </c>
      <c r="AE4450" s="1"/>
      <c r="AF4450" s="1">
        <v>1477.1530864543859</v>
      </c>
      <c r="AG4450" s="1">
        <v>21483.717433176003</v>
      </c>
      <c r="AH4450" s="1">
        <v>3146.7334418487753</v>
      </c>
      <c r="AI4450" s="1">
        <v>0</v>
      </c>
      <c r="AJ4450" s="1">
        <v>1265.5879036292347</v>
      </c>
      <c r="AK4450" s="1">
        <v>0</v>
      </c>
      <c r="AL4450" s="1">
        <v>34513.4765625</v>
      </c>
      <c r="AM4450" s="1">
        <v>30724.720703125</v>
      </c>
      <c r="AN4450" s="1">
        <v>3788.7548828125</v>
      </c>
      <c r="AO4450" t="s">
        <v>17260</v>
      </c>
    </row>
    <row r="4451" spans="1:41" x14ac:dyDescent="0.25">
      <c r="A4451" s="1">
        <v>2021</v>
      </c>
      <c r="B4451" t="s">
        <v>3224</v>
      </c>
      <c r="C4451" t="s">
        <v>7109</v>
      </c>
      <c r="D4451" t="s">
        <v>7231</v>
      </c>
      <c r="E4451" t="s">
        <v>7905</v>
      </c>
      <c r="F4451" t="s">
        <v>9743</v>
      </c>
      <c r="G4451" t="s">
        <v>11932</v>
      </c>
      <c r="H4451" t="s">
        <v>12726</v>
      </c>
      <c r="I4451" s="1">
        <v>524.19613462740654</v>
      </c>
      <c r="J4451" s="1">
        <v>2416.1309054796479</v>
      </c>
      <c r="K4451" s="1">
        <v>0</v>
      </c>
      <c r="L4451" s="1">
        <v>0</v>
      </c>
      <c r="M4451" s="1">
        <v>314.51768077644391</v>
      </c>
      <c r="N4451" s="1">
        <v>0</v>
      </c>
      <c r="O4451" s="1">
        <v>52.419613462740656</v>
      </c>
      <c r="P4451" s="1">
        <v>0</v>
      </c>
      <c r="Q4451" s="1">
        <v>6.1416559277204454</v>
      </c>
      <c r="R4451" s="1">
        <v>299.01523534000665</v>
      </c>
      <c r="S4451" s="1">
        <v>0</v>
      </c>
      <c r="T4451" s="1">
        <v>0</v>
      </c>
      <c r="U4451" s="1">
        <v>47.177652116466589</v>
      </c>
      <c r="V4451" s="1">
        <v>524.19613462740654</v>
      </c>
      <c r="W4451" s="1">
        <v>0</v>
      </c>
      <c r="X4451" s="1">
        <v>529.43809597368056</v>
      </c>
      <c r="Y4451" s="1">
        <v>4757.6041178783425</v>
      </c>
      <c r="Z4451" s="1">
        <v>19.716028112198138</v>
      </c>
      <c r="AA4451" s="1">
        <v>2826.4655579109763</v>
      </c>
      <c r="AB4451" s="1">
        <v>0</v>
      </c>
      <c r="AC4451" s="1">
        <v>12.580707231057756</v>
      </c>
      <c r="AD4451" s="1">
        <v>58.653045234083059</v>
      </c>
      <c r="AE4451" s="1">
        <v>0</v>
      </c>
      <c r="AF4451" s="1">
        <v>1181.1187305424723</v>
      </c>
      <c r="AG4451" s="1">
        <v>41284.639170985283</v>
      </c>
      <c r="AH4451" s="1">
        <v>3983.8906231682899</v>
      </c>
      <c r="AI4451" s="1">
        <v>186.61382392735672</v>
      </c>
      <c r="AJ4451" s="1">
        <v>1869.5409012226619</v>
      </c>
      <c r="AK4451" s="1">
        <v>0</v>
      </c>
      <c r="AL4451" s="1">
        <v>60894.0546875</v>
      </c>
      <c r="AM4451" s="1">
        <v>55768.5234375</v>
      </c>
      <c r="AN4451" s="1">
        <v>5125.53271484375</v>
      </c>
      <c r="AO4451" t="s">
        <v>17261</v>
      </c>
    </row>
    <row r="4452" spans="1:41" x14ac:dyDescent="0.25">
      <c r="A4452" s="1">
        <v>2021</v>
      </c>
      <c r="B4452" t="s">
        <v>3225</v>
      </c>
      <c r="C4452" t="s">
        <v>7109</v>
      </c>
      <c r="D4452" t="s">
        <v>7231</v>
      </c>
      <c r="E4452" t="s">
        <v>7905</v>
      </c>
      <c r="F4452" t="s">
        <v>9743</v>
      </c>
      <c r="G4452" t="s">
        <v>11932</v>
      </c>
      <c r="H4452" t="s">
        <v>12726</v>
      </c>
      <c r="I4452" s="1">
        <v>619.62562271238562</v>
      </c>
      <c r="J4452" s="1">
        <v>1954.3060426311399</v>
      </c>
      <c r="K4452" s="1">
        <v>0</v>
      </c>
      <c r="L4452" s="1">
        <v>0</v>
      </c>
      <c r="M4452" s="1">
        <v>305.81522669353234</v>
      </c>
      <c r="N4452" s="1">
        <v>0</v>
      </c>
      <c r="O4452" s="1">
        <v>50.969204448922056</v>
      </c>
      <c r="P4452" s="1">
        <v>0</v>
      </c>
      <c r="Q4452" s="1">
        <v>5.7938098019266642</v>
      </c>
      <c r="R4452" s="1">
        <v>268.54947003281592</v>
      </c>
      <c r="S4452" s="1">
        <v>0</v>
      </c>
      <c r="T4452" s="1">
        <v>203.87681779568823</v>
      </c>
      <c r="U4452" s="1">
        <v>66.259965783598673</v>
      </c>
      <c r="V4452" s="1">
        <v>611.63045338706468</v>
      </c>
      <c r="W4452" s="1">
        <v>133.53931565617577</v>
      </c>
      <c r="X4452" s="1">
        <v>963.31796408462685</v>
      </c>
      <c r="Y4452" s="1">
        <v>4242.165338319187</v>
      </c>
      <c r="Z4452" s="1">
        <v>80.864457388372244</v>
      </c>
      <c r="AA4452" s="1">
        <v>3160.0906758331671</v>
      </c>
      <c r="AB4452" s="1">
        <v>0</v>
      </c>
      <c r="AC4452" s="1">
        <v>12.11028297706388</v>
      </c>
      <c r="AD4452" s="1">
        <v>441.14938886967821</v>
      </c>
      <c r="AE4452" s="1">
        <v>0</v>
      </c>
      <c r="AF4452" s="1">
        <v>2628.7233858418354</v>
      </c>
      <c r="AG4452" s="1">
        <v>32757.907699322204</v>
      </c>
      <c r="AH4452" s="1">
        <v>4481.212455149227</v>
      </c>
      <c r="AI4452" s="1">
        <v>181.45036783816252</v>
      </c>
      <c r="AJ4452" s="1">
        <v>1817.5618306485603</v>
      </c>
      <c r="AK4452" s="1">
        <v>0</v>
      </c>
      <c r="AL4452" s="1">
        <v>54986.91796875</v>
      </c>
      <c r="AM4452" s="1">
        <v>48225.58984375</v>
      </c>
      <c r="AN4452" s="1">
        <v>6761.33056640625</v>
      </c>
      <c r="AO4452" t="s">
        <v>17262</v>
      </c>
    </row>
    <row r="4453" spans="1:41" x14ac:dyDescent="0.25">
      <c r="A4453" s="1">
        <v>2021</v>
      </c>
      <c r="B4453" t="s">
        <v>3226</v>
      </c>
      <c r="C4453" t="s">
        <v>7109</v>
      </c>
      <c r="D4453" t="s">
        <v>7231</v>
      </c>
      <c r="E4453" t="s">
        <v>7905</v>
      </c>
      <c r="F4453" t="s">
        <v>9743</v>
      </c>
      <c r="G4453" t="s">
        <v>11932</v>
      </c>
      <c r="H4453" t="s">
        <v>12726</v>
      </c>
      <c r="I4453" s="1">
        <v>0</v>
      </c>
      <c r="J4453" s="1">
        <v>1148.0583396613169</v>
      </c>
      <c r="K4453" s="1">
        <v>94.421720486856259</v>
      </c>
      <c r="L4453" s="1">
        <v>153.43529579114141</v>
      </c>
      <c r="M4453" s="1">
        <v>211.71120140412302</v>
      </c>
      <c r="N4453" s="1">
        <v>0</v>
      </c>
      <c r="O4453" s="1">
        <v>64.914932834713682</v>
      </c>
      <c r="P4453" s="1">
        <v>0</v>
      </c>
      <c r="Q4453" s="1">
        <v>6.392489659920793</v>
      </c>
      <c r="R4453" s="1">
        <v>34.808567257479559</v>
      </c>
      <c r="S4453" s="1">
        <v>0</v>
      </c>
      <c r="T4453" s="1">
        <v>1652.3801085199846</v>
      </c>
      <c r="U4453" s="1"/>
      <c r="V4453" s="1">
        <v>743.57104883399302</v>
      </c>
      <c r="W4453" s="1">
        <v>0</v>
      </c>
      <c r="X4453" s="1">
        <v>61.086754146471307</v>
      </c>
      <c r="Y4453" s="1">
        <v>1593.3665332156993</v>
      </c>
      <c r="Z4453" s="1">
        <v>409.17652572979159</v>
      </c>
      <c r="AA4453" s="1">
        <v>2983.730037587422</v>
      </c>
      <c r="AB4453" s="1"/>
      <c r="AC4453" s="1">
        <v>12.640707830177883</v>
      </c>
      <c r="AD4453" s="1">
        <v>61.277159012231628</v>
      </c>
      <c r="AE4453" s="1"/>
      <c r="AF4453" s="1">
        <v>1267.7157734480079</v>
      </c>
      <c r="AG4453" s="1">
        <v>15570.900344533622</v>
      </c>
      <c r="AH4453" s="1">
        <v>2237.1057082003067</v>
      </c>
      <c r="AI4453" s="1">
        <v>114.48633609031322</v>
      </c>
      <c r="AJ4453" s="1">
        <v>1142.2077500144392</v>
      </c>
      <c r="AK4453" s="1"/>
      <c r="AL4453" s="1">
        <v>29563.38671875</v>
      </c>
      <c r="AM4453" s="1">
        <v>25066.001953125</v>
      </c>
      <c r="AN4453" s="1">
        <v>4497.3837890625</v>
      </c>
      <c r="AO4453" t="s">
        <v>17263</v>
      </c>
    </row>
    <row r="4454" spans="1:41" x14ac:dyDescent="0.25">
      <c r="A4454" s="1">
        <v>2021</v>
      </c>
      <c r="B4454" t="s">
        <v>3227</v>
      </c>
      <c r="C4454" t="s">
        <v>7109</v>
      </c>
      <c r="D4454" t="s">
        <v>7231</v>
      </c>
      <c r="E4454" t="s">
        <v>7905</v>
      </c>
      <c r="F4454" t="s">
        <v>9743</v>
      </c>
      <c r="G4454" t="s">
        <v>11932</v>
      </c>
      <c r="H4454" t="s">
        <v>12726</v>
      </c>
      <c r="I4454" s="1">
        <v>1108.6365221680176</v>
      </c>
      <c r="J4454" s="1">
        <v>88.690921773441417</v>
      </c>
      <c r="K4454" s="1">
        <v>0</v>
      </c>
      <c r="L4454" s="1">
        <v>55.431826108400884</v>
      </c>
      <c r="M4454" s="1">
        <v>332.5909566504053</v>
      </c>
      <c r="N4454" s="1">
        <v>0</v>
      </c>
      <c r="O4454" s="1">
        <v>55.431826108400884</v>
      </c>
      <c r="P4454" s="1">
        <v>0</v>
      </c>
      <c r="Q4454" s="1">
        <v>6.2954098715709881</v>
      </c>
      <c r="R4454" s="1">
        <v>55.922952087721313</v>
      </c>
      <c r="S4454" s="1">
        <v>0</v>
      </c>
      <c r="T4454" s="1">
        <v>665.18191330081061</v>
      </c>
      <c r="U4454" s="1">
        <v>55.431826108400884</v>
      </c>
      <c r="V4454" s="1">
        <v>1441.2274788184229</v>
      </c>
      <c r="W4454" s="1">
        <v>0</v>
      </c>
      <c r="X4454" s="1">
        <v>112.80982503286381</v>
      </c>
      <c r="Y4454" s="1">
        <v>1607.5229571436255</v>
      </c>
      <c r="Z4454" s="1">
        <v>134.14501918233015</v>
      </c>
      <c r="AA4454" s="1">
        <v>2539.8862722869285</v>
      </c>
      <c r="AB4454" s="1">
        <v>0</v>
      </c>
      <c r="AC4454" s="1">
        <v>12.654176818599744</v>
      </c>
      <c r="AD4454" s="1">
        <v>59.644192069608415</v>
      </c>
      <c r="AE4454" s="1">
        <v>0</v>
      </c>
      <c r="AF4454" s="1">
        <v>975.60013950785549</v>
      </c>
      <c r="AG4454" s="1">
        <v>16449.948715929044</v>
      </c>
      <c r="AH4454" s="1">
        <v>1108.6365221680176</v>
      </c>
      <c r="AI4454" s="1">
        <v>107.53774265029772</v>
      </c>
      <c r="AJ4454" s="1">
        <v>1230.5865396064996</v>
      </c>
      <c r="AK4454" s="1">
        <v>0</v>
      </c>
      <c r="AL4454" s="1">
        <v>28203.814453125</v>
      </c>
      <c r="AM4454" s="1">
        <v>25761.98046875</v>
      </c>
      <c r="AN4454" s="1">
        <v>2441.8330078125</v>
      </c>
      <c r="AO4454" t="s">
        <v>17264</v>
      </c>
    </row>
    <row r="4455" spans="1:41" x14ac:dyDescent="0.25">
      <c r="A4455" s="1">
        <v>2021</v>
      </c>
      <c r="B4455" t="s">
        <v>3227</v>
      </c>
      <c r="C4455" t="s">
        <v>7109</v>
      </c>
      <c r="D4455" t="s">
        <v>7231</v>
      </c>
      <c r="E4455" t="s">
        <v>7905</v>
      </c>
      <c r="F4455" t="s">
        <v>9743</v>
      </c>
      <c r="G4455" t="s">
        <v>11933</v>
      </c>
      <c r="H4455" t="s">
        <v>12726</v>
      </c>
      <c r="I4455" s="1">
        <v>1082.4321600000001</v>
      </c>
      <c r="J4455" s="1">
        <v>86.67938612639999</v>
      </c>
      <c r="K4455" s="1"/>
      <c r="L4455" s="1">
        <v>54.565000000000012</v>
      </c>
      <c r="M4455" s="1">
        <v>318.36239999999998</v>
      </c>
      <c r="N4455" s="1">
        <v>0</v>
      </c>
      <c r="O4455" s="1">
        <v>52.956410999999989</v>
      </c>
      <c r="P4455" s="1">
        <v>0</v>
      </c>
      <c r="Q4455" s="1">
        <v>6.0319941925988667</v>
      </c>
      <c r="R4455" s="1">
        <v>53.306796108782272</v>
      </c>
      <c r="S4455" s="1">
        <v>0</v>
      </c>
      <c r="T4455" s="1">
        <v>649.45929599999999</v>
      </c>
      <c r="U4455" s="1">
        <v>51.515050000000002</v>
      </c>
      <c r="V4455" s="1">
        <v>1385</v>
      </c>
      <c r="W4455" s="1">
        <v>0</v>
      </c>
      <c r="X4455" s="1">
        <v>110.1433879706146</v>
      </c>
      <c r="Y4455" s="1">
        <v>1541.038182682141</v>
      </c>
      <c r="Z4455" s="1">
        <v>129</v>
      </c>
      <c r="AA4455" s="1">
        <v>2484</v>
      </c>
      <c r="AB4455" s="1"/>
      <c r="AC4455" s="1">
        <v>12.112819999999999</v>
      </c>
      <c r="AD4455" s="1">
        <v>57.148530044216123</v>
      </c>
      <c r="AE4455" s="1">
        <v>0</v>
      </c>
      <c r="AF4455" s="1">
        <v>952.54030079999995</v>
      </c>
      <c r="AG4455" s="1">
        <v>16072</v>
      </c>
      <c r="AH4455" s="1">
        <v>1093</v>
      </c>
      <c r="AI4455" s="1">
        <v>102.93717599999999</v>
      </c>
      <c r="AJ4455" s="1">
        <v>1201.4996976</v>
      </c>
      <c r="AK4455" s="1"/>
      <c r="AL4455" s="1">
        <v>27495.73046875</v>
      </c>
      <c r="AM4455" s="1">
        <v>25111.72265625</v>
      </c>
      <c r="AN4455" s="1">
        <v>2384.00732421875</v>
      </c>
      <c r="AO4455" t="s">
        <v>17265</v>
      </c>
    </row>
    <row r="4456" spans="1:41" x14ac:dyDescent="0.25">
      <c r="A4456" s="1">
        <v>2021</v>
      </c>
      <c r="B4456" t="s">
        <v>3228</v>
      </c>
      <c r="C4456" t="s">
        <v>7109</v>
      </c>
      <c r="D4456" t="s">
        <v>7231</v>
      </c>
      <c r="E4456" t="s">
        <v>7905</v>
      </c>
      <c r="F4456" t="s">
        <v>9743</v>
      </c>
      <c r="G4456" t="s">
        <v>11933</v>
      </c>
      <c r="H4456" t="s">
        <v>12726</v>
      </c>
      <c r="I4456" s="1">
        <v>0</v>
      </c>
      <c r="J4456" s="1">
        <v>1075</v>
      </c>
      <c r="K4456" s="1">
        <v>91.529610496656062</v>
      </c>
      <c r="L4456" s="1">
        <v>149.65600000000001</v>
      </c>
      <c r="M4456" s="1">
        <v>201.79687499999989</v>
      </c>
      <c r="N4456" s="1">
        <v>0</v>
      </c>
      <c r="O4456" s="1">
        <v>61.375134710653661</v>
      </c>
      <c r="P4456" s="1">
        <v>0</v>
      </c>
      <c r="Q4456" s="1">
        <v>5.9848571331074156</v>
      </c>
      <c r="R4456" s="1">
        <v>33.583927904711238</v>
      </c>
      <c r="S4456" s="1">
        <v>0</v>
      </c>
      <c r="T4456" s="1">
        <v>1508.1976054381239</v>
      </c>
      <c r="U4456" s="1"/>
      <c r="V4456" s="1">
        <v>700</v>
      </c>
      <c r="W4456" s="1">
        <v>0</v>
      </c>
      <c r="X4456" s="1">
        <v>57.143387970614619</v>
      </c>
      <c r="Y4456" s="1">
        <v>1543.05</v>
      </c>
      <c r="Z4456" s="1">
        <v>382.74689963497877</v>
      </c>
      <c r="AA4456" s="1">
        <v>2854.997557754185</v>
      </c>
      <c r="AB4456" s="1">
        <v>139</v>
      </c>
      <c r="AC4456" s="1">
        <v>11.7944</v>
      </c>
      <c r="AD4456" s="1">
        <v>57.629571185862709</v>
      </c>
      <c r="AE4456" s="1">
        <v>0</v>
      </c>
      <c r="AF4456" s="1">
        <v>1209.597838297449</v>
      </c>
      <c r="AG4456" s="1">
        <v>15523.27502924838</v>
      </c>
      <c r="AH4456" s="1">
        <v>2166.1298316688308</v>
      </c>
      <c r="AI4456" s="1">
        <v>107.09583791039999</v>
      </c>
      <c r="AJ4456" s="1">
        <v>1092.2135073495319</v>
      </c>
      <c r="AK4456" s="1"/>
      <c r="AL4456" s="1">
        <v>28971.794921875</v>
      </c>
      <c r="AM4456" s="1">
        <v>24581.8984375</v>
      </c>
      <c r="AN4456" s="1">
        <v>4389.8974609375</v>
      </c>
      <c r="AO4456" t="s">
        <v>17266</v>
      </c>
    </row>
    <row r="4457" spans="1:41" x14ac:dyDescent="0.25">
      <c r="A4457" s="1">
        <v>2021</v>
      </c>
      <c r="B4457" t="s">
        <v>3229</v>
      </c>
      <c r="C4457" t="s">
        <v>7109</v>
      </c>
      <c r="D4457" t="s">
        <v>7231</v>
      </c>
      <c r="E4457" t="s">
        <v>7905</v>
      </c>
      <c r="F4457" t="s">
        <v>9743</v>
      </c>
      <c r="G4457" t="s">
        <v>11933</v>
      </c>
      <c r="H4457" t="s">
        <v>12726</v>
      </c>
      <c r="I4457" s="1">
        <v>1077.284003884374</v>
      </c>
      <c r="J4457" s="1">
        <v>0</v>
      </c>
      <c r="K4457" s="1">
        <v>85.576739451839998</v>
      </c>
      <c r="L4457" s="1">
        <v>120.853550664</v>
      </c>
      <c r="M4457" s="1">
        <v>194.8377888</v>
      </c>
      <c r="N4457" s="1">
        <v>0</v>
      </c>
      <c r="O4457" s="1">
        <v>60.635563388259918</v>
      </c>
      <c r="P4457" s="1">
        <v>0</v>
      </c>
      <c r="Q4457" s="1">
        <v>6.0589482547075466</v>
      </c>
      <c r="R4457" s="1">
        <v>31.682046269424038</v>
      </c>
      <c r="S4457" s="1">
        <v>0</v>
      </c>
      <c r="T4457" s="1">
        <v>618.18059999999991</v>
      </c>
      <c r="U4457" s="1">
        <v>0</v>
      </c>
      <c r="V4457" s="1">
        <v>849</v>
      </c>
      <c r="W4457" s="1">
        <v>0</v>
      </c>
      <c r="X4457" s="1">
        <v>110.1433879706146</v>
      </c>
      <c r="Y4457" s="1">
        <v>1582.472</v>
      </c>
      <c r="Z4457" s="1">
        <v>129.58799557882011</v>
      </c>
      <c r="AA4457" s="1">
        <v>3302.7960210798301</v>
      </c>
      <c r="AB4457" s="1">
        <v>0</v>
      </c>
      <c r="AC4457" s="1">
        <v>11.79322</v>
      </c>
      <c r="AD4457" s="1">
        <v>58.405741567359463</v>
      </c>
      <c r="AE4457" s="1"/>
      <c r="AF4457" s="1">
        <v>516.12958140845501</v>
      </c>
      <c r="AG4457" s="1">
        <v>10862</v>
      </c>
      <c r="AH4457" s="1">
        <v>1117.677693461816</v>
      </c>
      <c r="AI4457" s="1">
        <v>104.99591952</v>
      </c>
      <c r="AJ4457" s="1">
        <v>1225.529691552</v>
      </c>
      <c r="AK4457" s="1"/>
      <c r="AL4457" s="1">
        <v>22065.640625</v>
      </c>
      <c r="AM4457" s="1">
        <v>19715.185546875</v>
      </c>
      <c r="AN4457" s="1">
        <v>2350.453369140625</v>
      </c>
      <c r="AO4457" t="s">
        <v>17267</v>
      </c>
    </row>
    <row r="4458" spans="1:41" x14ac:dyDescent="0.25">
      <c r="A4458" s="1">
        <v>2021</v>
      </c>
      <c r="B4458" t="s">
        <v>3230</v>
      </c>
      <c r="C4458" t="s">
        <v>7109</v>
      </c>
      <c r="D4458" t="s">
        <v>7231</v>
      </c>
      <c r="E4458" t="s">
        <v>7905</v>
      </c>
      <c r="F4458" t="s">
        <v>9743</v>
      </c>
      <c r="G4458" t="s">
        <v>11933</v>
      </c>
      <c r="H4458" t="s">
        <v>12726</v>
      </c>
      <c r="I4458" s="1">
        <v>619.99999999999989</v>
      </c>
      <c r="J4458" s="1">
        <v>1961.7735848334601</v>
      </c>
      <c r="K4458" s="1">
        <v>0</v>
      </c>
      <c r="L4458" s="1">
        <v>0</v>
      </c>
      <c r="M4458" s="1">
        <v>300</v>
      </c>
      <c r="N4458" s="1">
        <v>0</v>
      </c>
      <c r="O4458" s="1">
        <v>50</v>
      </c>
      <c r="P4458" s="1">
        <v>0</v>
      </c>
      <c r="Q4458" s="1">
        <v>5.6836376637316706</v>
      </c>
      <c r="R4458" s="1">
        <v>263.44287000000003</v>
      </c>
      <c r="S4458" s="1">
        <v>0</v>
      </c>
      <c r="T4458" s="1">
        <v>203.89714415729529</v>
      </c>
      <c r="U4458" s="1">
        <v>65</v>
      </c>
      <c r="V4458" s="1">
        <v>600</v>
      </c>
      <c r="W4458" s="1">
        <v>131</v>
      </c>
      <c r="X4458" s="1">
        <v>945</v>
      </c>
      <c r="Y4458" s="1">
        <v>4161.4984814707113</v>
      </c>
      <c r="Z4458" s="1">
        <v>79.326780025975509</v>
      </c>
      <c r="AA4458" s="1">
        <v>3166</v>
      </c>
      <c r="AB4458" s="1">
        <v>0</v>
      </c>
      <c r="AC4458" s="1">
        <v>12</v>
      </c>
      <c r="AD4458" s="1">
        <v>432.76071663210752</v>
      </c>
      <c r="AE4458" s="1"/>
      <c r="AF4458" s="1">
        <v>2520.1487967746311</v>
      </c>
      <c r="AG4458" s="1">
        <v>32778</v>
      </c>
      <c r="AH4458" s="1">
        <v>4396</v>
      </c>
      <c r="AI4458" s="1">
        <v>178</v>
      </c>
      <c r="AJ4458" s="1">
        <v>1818.66</v>
      </c>
      <c r="AK4458" s="1"/>
      <c r="AL4458" s="1">
        <v>54688.19140625</v>
      </c>
      <c r="AM4458" s="1">
        <v>48051.53515625</v>
      </c>
      <c r="AN4458" s="1">
        <v>6636.658203125</v>
      </c>
      <c r="AO4458" t="s">
        <v>17268</v>
      </c>
    </row>
    <row r="4459" spans="1:41" x14ac:dyDescent="0.25">
      <c r="A4459" s="1">
        <v>2021</v>
      </c>
      <c r="B4459" t="s">
        <v>3231</v>
      </c>
      <c r="C4459" t="s">
        <v>7109</v>
      </c>
      <c r="D4459" t="s">
        <v>7231</v>
      </c>
      <c r="E4459" t="s">
        <v>7905</v>
      </c>
      <c r="F4459" t="s">
        <v>9743</v>
      </c>
      <c r="G4459" t="s">
        <v>11933</v>
      </c>
      <c r="H4459" t="s">
        <v>12726</v>
      </c>
      <c r="I4459" s="1">
        <v>619.99999999999989</v>
      </c>
      <c r="J4459" s="1">
        <v>2127.9394367076502</v>
      </c>
      <c r="K4459" s="1"/>
      <c r="L4459" s="1">
        <v>103</v>
      </c>
      <c r="M4459" s="1">
        <v>300</v>
      </c>
      <c r="N4459" s="1">
        <v>0</v>
      </c>
      <c r="O4459" s="1">
        <v>50</v>
      </c>
      <c r="P4459" s="1">
        <v>0</v>
      </c>
      <c r="Q4459" s="1">
        <v>215</v>
      </c>
      <c r="R4459" s="1">
        <v>21.757989999999999</v>
      </c>
      <c r="S4459" s="1">
        <v>0</v>
      </c>
      <c r="T4459" s="1">
        <v>1636.8</v>
      </c>
      <c r="U4459" s="1">
        <v>36</v>
      </c>
      <c r="V4459" s="1">
        <v>381</v>
      </c>
      <c r="W4459" s="1">
        <v>357</v>
      </c>
      <c r="X4459" s="1">
        <v>36</v>
      </c>
      <c r="Y4459" s="1">
        <v>4161.4984814707113</v>
      </c>
      <c r="Z4459" s="1">
        <v>608.91715499999998</v>
      </c>
      <c r="AA4459" s="1">
        <v>1976</v>
      </c>
      <c r="AB4459" s="1">
        <v>0</v>
      </c>
      <c r="AC4459" s="1">
        <v>12</v>
      </c>
      <c r="AD4459" s="1">
        <v>409.38281999999998</v>
      </c>
      <c r="AE4459" s="1"/>
      <c r="AF4459" s="1">
        <v>4346.7839999999997</v>
      </c>
      <c r="AG4459" s="1">
        <v>33144</v>
      </c>
      <c r="AH4459" s="1">
        <v>4396</v>
      </c>
      <c r="AI4459" s="1">
        <v>178</v>
      </c>
      <c r="AJ4459" s="1">
        <v>624.82999999999993</v>
      </c>
      <c r="AK4459" s="1"/>
      <c r="AL4459" s="1">
        <v>55741.90625</v>
      </c>
      <c r="AM4459" s="1">
        <v>48378.7265625</v>
      </c>
      <c r="AN4459" s="1">
        <v>7363.1826171875</v>
      </c>
      <c r="AO4459" t="s">
        <v>17269</v>
      </c>
    </row>
    <row r="4460" spans="1:41" x14ac:dyDescent="0.25">
      <c r="A4460" s="1">
        <v>2021</v>
      </c>
      <c r="B4460" t="s">
        <v>3232</v>
      </c>
      <c r="C4460" t="s">
        <v>7109</v>
      </c>
      <c r="D4460" t="s">
        <v>7231</v>
      </c>
      <c r="E4460" t="s">
        <v>7905</v>
      </c>
      <c r="F4460" t="s">
        <v>9743</v>
      </c>
      <c r="G4460" t="s">
        <v>11933</v>
      </c>
      <c r="H4460" t="s">
        <v>12726</v>
      </c>
      <c r="I4460" s="1">
        <v>520.20000000000005</v>
      </c>
      <c r="J4460" s="1">
        <v>2332.8640168686611</v>
      </c>
      <c r="K4460" s="1"/>
      <c r="L4460" s="1">
        <v>0</v>
      </c>
      <c r="M4460" s="1">
        <v>306</v>
      </c>
      <c r="N4460" s="1">
        <v>0</v>
      </c>
      <c r="O4460" s="1">
        <v>51</v>
      </c>
      <c r="P4460" s="1">
        <v>0</v>
      </c>
      <c r="Q4460" s="1">
        <v>5.9753293018152371</v>
      </c>
      <c r="R4460" s="1">
        <v>290.91738750000002</v>
      </c>
      <c r="S4460" s="1">
        <v>0</v>
      </c>
      <c r="T4460" s="1">
        <v>0</v>
      </c>
      <c r="U4460" s="1">
        <v>45.45</v>
      </c>
      <c r="V4460" s="1">
        <v>510</v>
      </c>
      <c r="W4460" s="1">
        <v>0</v>
      </c>
      <c r="X4460" s="1">
        <v>533</v>
      </c>
      <c r="Y4460" s="1">
        <v>4665.5502858143973</v>
      </c>
      <c r="Z4460" s="1">
        <v>19.182084096000001</v>
      </c>
      <c r="AA4460" s="1">
        <v>2814</v>
      </c>
      <c r="AB4460" s="1">
        <v>0</v>
      </c>
      <c r="AC4460" s="1">
        <v>12.263999999999999</v>
      </c>
      <c r="AD4460" s="1">
        <v>56.505162641585287</v>
      </c>
      <c r="AE4460" s="1">
        <v>0</v>
      </c>
      <c r="AF4460" s="1">
        <v>1172.11464</v>
      </c>
      <c r="AG4460" s="1">
        <v>40970</v>
      </c>
      <c r="AH4460" s="1">
        <v>4014.5644866536468</v>
      </c>
      <c r="AI4460" s="1">
        <v>181.56</v>
      </c>
      <c r="AJ4460" s="1">
        <v>1855.2887222400011</v>
      </c>
      <c r="AK4460" s="1"/>
      <c r="AL4460" s="1">
        <v>60356.4375</v>
      </c>
      <c r="AM4460" s="1">
        <v>55213.8046875</v>
      </c>
      <c r="AN4460" s="1">
        <v>5142.6298828125</v>
      </c>
      <c r="AO4460" t="s">
        <v>17270</v>
      </c>
    </row>
    <row r="4461" spans="1:41" x14ac:dyDescent="0.25">
      <c r="A4461" s="1">
        <v>2021</v>
      </c>
      <c r="B4461" t="s">
        <v>3233</v>
      </c>
      <c r="C4461" t="s">
        <v>7109</v>
      </c>
      <c r="D4461" t="s">
        <v>7231</v>
      </c>
      <c r="E4461" t="s">
        <v>7905</v>
      </c>
      <c r="F4461" t="s">
        <v>9743</v>
      </c>
      <c r="G4461" t="s">
        <v>11933</v>
      </c>
      <c r="H4461" t="s">
        <v>12726</v>
      </c>
      <c r="I4461" s="1">
        <v>1061.2080000000001</v>
      </c>
      <c r="J4461" s="1">
        <v>2243.322583739217</v>
      </c>
      <c r="K4461" s="1">
        <v>0</v>
      </c>
      <c r="L4461" s="1">
        <v>116.927508852</v>
      </c>
      <c r="M4461" s="1">
        <v>312.12</v>
      </c>
      <c r="N4461" s="1">
        <v>0</v>
      </c>
      <c r="O4461" s="1">
        <v>52.02</v>
      </c>
      <c r="P4461" s="1">
        <v>0</v>
      </c>
      <c r="Q4461" s="1">
        <v>5.9590156990054108</v>
      </c>
      <c r="R4461" s="1">
        <v>44.943816700911349</v>
      </c>
      <c r="S4461" s="1">
        <v>0</v>
      </c>
      <c r="T4461" s="1">
        <v>0</v>
      </c>
      <c r="U4461" s="1">
        <v>20.402000000000001</v>
      </c>
      <c r="V4461" s="1">
        <v>522</v>
      </c>
      <c r="W4461" s="1">
        <v>0</v>
      </c>
      <c r="X4461" s="1">
        <v>540.35</v>
      </c>
      <c r="Y4461" s="1">
        <v>1463.0524277672259</v>
      </c>
      <c r="Z4461" s="1">
        <v>55.696613910239023</v>
      </c>
      <c r="AA4461" s="1">
        <v>2484</v>
      </c>
      <c r="AB4461" s="1">
        <v>0</v>
      </c>
      <c r="AC4461" s="1">
        <v>12.112830000000001</v>
      </c>
      <c r="AD4461" s="1">
        <v>56.754487710986901</v>
      </c>
      <c r="AE4461" s="1">
        <v>0</v>
      </c>
      <c r="AF4461" s="1">
        <v>1109.7483567408001</v>
      </c>
      <c r="AG4461" s="1">
        <v>18324</v>
      </c>
      <c r="AH4461" s="1">
        <v>1924.2542531250001</v>
      </c>
      <c r="AI4461" s="1">
        <v>100.9188</v>
      </c>
      <c r="AJ4461" s="1">
        <v>1855.28872224</v>
      </c>
      <c r="AK4461" s="1"/>
      <c r="AL4461" s="1">
        <v>32305.078125</v>
      </c>
      <c r="AM4461" s="1">
        <v>29318.662109375</v>
      </c>
      <c r="AN4461" s="1">
        <v>2986.41748046875</v>
      </c>
      <c r="AO4461" t="s">
        <v>17271</v>
      </c>
    </row>
    <row r="4462" spans="1:41" x14ac:dyDescent="0.25">
      <c r="A4462" s="1">
        <v>2021</v>
      </c>
      <c r="B4462" t="s">
        <v>3234</v>
      </c>
      <c r="C4462" t="s">
        <v>7109</v>
      </c>
      <c r="D4462" t="s">
        <v>7231</v>
      </c>
      <c r="E4462" t="s">
        <v>7905</v>
      </c>
      <c r="F4462" t="s">
        <v>9743</v>
      </c>
      <c r="G4462" t="s">
        <v>11933</v>
      </c>
      <c r="H4462" t="s">
        <v>12726</v>
      </c>
      <c r="I4462" s="1">
        <v>0</v>
      </c>
      <c r="J4462" s="1">
        <v>1355.172</v>
      </c>
      <c r="K4462" s="1">
        <v>97</v>
      </c>
      <c r="L4462" s="1">
        <v>140.5991257202719</v>
      </c>
      <c r="M4462" s="1">
        <v>205.62499999999989</v>
      </c>
      <c r="N4462" s="1">
        <v>0</v>
      </c>
      <c r="O4462" s="1">
        <v>63.96615211927066</v>
      </c>
      <c r="P4462" s="1">
        <v>0</v>
      </c>
      <c r="Q4462" s="1">
        <v>6.8685498405720011</v>
      </c>
      <c r="R4462" s="1">
        <v>23.094759078007002</v>
      </c>
      <c r="S4462" s="1">
        <v>0</v>
      </c>
      <c r="T4462" s="1">
        <v>118.9</v>
      </c>
      <c r="U4462" s="1"/>
      <c r="V4462" s="1">
        <v>1248.1200413516231</v>
      </c>
      <c r="W4462" s="1">
        <v>0</v>
      </c>
      <c r="X4462" s="1">
        <v>98.389909233989599</v>
      </c>
      <c r="Y4462" s="1">
        <v>1186</v>
      </c>
      <c r="Z4462" s="1">
        <v>71.669664536811865</v>
      </c>
      <c r="AA4462" s="1">
        <v>2779.637180588898</v>
      </c>
      <c r="AB4462" s="1">
        <v>134</v>
      </c>
      <c r="AC4462" s="1">
        <v>63.895789999999998</v>
      </c>
      <c r="AD4462" s="1">
        <v>103.02824760858</v>
      </c>
      <c r="AE4462" s="1">
        <v>0</v>
      </c>
      <c r="AF4462" s="1">
        <v>1649.696408451191</v>
      </c>
      <c r="AG4462" s="1">
        <v>21383.179942435891</v>
      </c>
      <c r="AH4462" s="1">
        <v>3068</v>
      </c>
      <c r="AI4462" s="1">
        <v>0</v>
      </c>
      <c r="AJ4462" s="1">
        <v>1341.499531329951</v>
      </c>
      <c r="AK4462" s="1">
        <v>0</v>
      </c>
      <c r="AL4462" s="1">
        <v>35138.34375</v>
      </c>
      <c r="AM4462" s="1">
        <v>31249.43359375</v>
      </c>
      <c r="AN4462" s="1">
        <v>3888.9091796875</v>
      </c>
      <c r="AO4462" t="s">
        <v>17272</v>
      </c>
    </row>
    <row r="4463" spans="1:41" x14ac:dyDescent="0.25">
      <c r="A4463" s="1">
        <v>2021</v>
      </c>
      <c r="B4463" t="s">
        <v>3235</v>
      </c>
      <c r="C4463" t="s">
        <v>7109</v>
      </c>
      <c r="D4463" t="s">
        <v>7231</v>
      </c>
      <c r="E4463" t="s">
        <v>7905</v>
      </c>
      <c r="F4463" t="s">
        <v>9743</v>
      </c>
      <c r="G4463" t="s">
        <v>11933</v>
      </c>
      <c r="H4463" t="s">
        <v>12726</v>
      </c>
      <c r="I4463" s="1">
        <v>0</v>
      </c>
      <c r="J4463" s="1">
        <v>989</v>
      </c>
      <c r="K4463" s="1">
        <v>93.817850759072456</v>
      </c>
      <c r="L4463" s="1">
        <v>164.50470000000001</v>
      </c>
      <c r="M4463" s="1">
        <v>206.28124999999989</v>
      </c>
      <c r="N4463" s="1">
        <v>0</v>
      </c>
      <c r="O4463" s="1">
        <v>62</v>
      </c>
      <c r="P4463" s="1">
        <v>0</v>
      </c>
      <c r="Q4463" s="1">
        <v>7.6388140769063533</v>
      </c>
      <c r="R4463" s="1">
        <v>23.22637597776291</v>
      </c>
      <c r="S4463" s="1">
        <v>0</v>
      </c>
      <c r="T4463" s="1">
        <v>123.6398679213838</v>
      </c>
      <c r="U4463" s="1"/>
      <c r="V4463" s="1">
        <v>1206</v>
      </c>
      <c r="W4463" s="1">
        <v>0</v>
      </c>
      <c r="X4463" s="1">
        <v>35.821340000000014</v>
      </c>
      <c r="Y4463" s="1">
        <v>929</v>
      </c>
      <c r="Z4463" s="1">
        <v>78.06</v>
      </c>
      <c r="AA4463" s="1">
        <v>2901.915360975881</v>
      </c>
      <c r="AB4463" s="1">
        <v>139</v>
      </c>
      <c r="AC4463" s="1">
        <v>12.4</v>
      </c>
      <c r="AD4463" s="1">
        <v>114.5822111535953</v>
      </c>
      <c r="AE4463" s="1">
        <v>0</v>
      </c>
      <c r="AF4463" s="1">
        <v>1423.9662125206021</v>
      </c>
      <c r="AG4463" s="1">
        <v>21322</v>
      </c>
      <c r="AH4463" s="1">
        <v>3335.4786541141711</v>
      </c>
      <c r="AI4463" s="1">
        <v>0</v>
      </c>
      <c r="AJ4463" s="1">
        <v>1341.499531329951</v>
      </c>
      <c r="AK4463" s="1">
        <v>0</v>
      </c>
      <c r="AL4463" s="1">
        <v>34509.83203125</v>
      </c>
      <c r="AM4463" s="1">
        <v>30399.2109375</v>
      </c>
      <c r="AN4463" s="1">
        <v>4110.62109375</v>
      </c>
      <c r="AO4463" t="s">
        <v>17273</v>
      </c>
    </row>
    <row r="4464" spans="1:41" x14ac:dyDescent="0.25">
      <c r="A4464" s="1">
        <v>2021</v>
      </c>
      <c r="B4464" t="s">
        <v>3236</v>
      </c>
      <c r="C4464" t="s">
        <v>7109</v>
      </c>
      <c r="D4464" t="s">
        <v>7231</v>
      </c>
      <c r="E4464" t="s">
        <v>7906</v>
      </c>
      <c r="F4464" t="s">
        <v>9744</v>
      </c>
      <c r="G4464" t="s">
        <v>11934</v>
      </c>
      <c r="H4464" t="s">
        <v>12726</v>
      </c>
      <c r="I4464" s="1">
        <v>2809.9514452367398</v>
      </c>
      <c r="J4464" s="1">
        <v>7767.823890497375</v>
      </c>
      <c r="K4464" s="1">
        <v>650.99660445929703</v>
      </c>
      <c r="L4464" s="1">
        <v>1593.7769977346254</v>
      </c>
      <c r="M4464" s="1">
        <v>5291.3396324789564</v>
      </c>
      <c r="N4464" s="1">
        <v>1119.3218453320869</v>
      </c>
      <c r="O4464" s="1">
        <v>6259.2526630262546</v>
      </c>
      <c r="P4464" s="1">
        <v>6956.8365951116402</v>
      </c>
      <c r="Q4464" s="1">
        <v>3221.5750044593556</v>
      </c>
      <c r="R4464" s="1">
        <v>5578.5844788515642</v>
      </c>
      <c r="S4464" s="1">
        <v>5295.0175793968056</v>
      </c>
      <c r="T4464" s="1">
        <v>8735.1239298916971</v>
      </c>
      <c r="U4464" s="1">
        <v>1759.44817051377</v>
      </c>
      <c r="V4464" s="1">
        <v>1738.4429098366916</v>
      </c>
      <c r="W4464" s="1">
        <v>2464.2244349589209</v>
      </c>
      <c r="X4464" s="1">
        <v>8048.7736443126396</v>
      </c>
      <c r="Y4464" s="1">
        <v>31569.044378205082</v>
      </c>
      <c r="Z4464" s="1">
        <v>8005.6644578516189</v>
      </c>
      <c r="AA4464" s="1">
        <v>76682.859919645853</v>
      </c>
      <c r="AB4464" s="1">
        <v>578.66364840826407</v>
      </c>
      <c r="AC4464" s="1">
        <v>8748.9759729514008</v>
      </c>
      <c r="AD4464" s="1">
        <v>11547.266818500322</v>
      </c>
      <c r="AE4464" s="1">
        <v>11210.382205604166</v>
      </c>
      <c r="AF4464" s="1">
        <v>20804.919731966613</v>
      </c>
      <c r="AG4464" s="1">
        <v>65908.580471854671</v>
      </c>
      <c r="AH4464" s="1">
        <v>13363.20713485186</v>
      </c>
      <c r="AI4464" s="1">
        <v>772.36885274831855</v>
      </c>
      <c r="AJ4464" s="1">
        <v>26890.322782518662</v>
      </c>
      <c r="AK4464" s="1">
        <v>1946.8599018481425</v>
      </c>
      <c r="AL4464" s="1">
        <v>347319.625</v>
      </c>
      <c r="AM4464" s="1">
        <v>282366.5</v>
      </c>
      <c r="AN4464" s="1">
        <v>64953.09375</v>
      </c>
      <c r="AO4464" t="s">
        <v>17274</v>
      </c>
    </row>
    <row r="4465" spans="1:41" x14ac:dyDescent="0.25">
      <c r="A4465" s="1">
        <v>2021</v>
      </c>
      <c r="B4465" t="s">
        <v>3237</v>
      </c>
      <c r="C4465" t="s">
        <v>7109</v>
      </c>
      <c r="D4465" t="s">
        <v>7231</v>
      </c>
      <c r="E4465" t="s">
        <v>7906</v>
      </c>
      <c r="F4465" t="s">
        <v>9744</v>
      </c>
      <c r="G4465" t="s">
        <v>11934</v>
      </c>
      <c r="H4465" t="s">
        <v>12726</v>
      </c>
      <c r="I4465" s="1">
        <v>11707.399815779303</v>
      </c>
      <c r="J4465" s="1">
        <v>52634.431464015288</v>
      </c>
      <c r="K4465" s="1">
        <v>929.26138500937009</v>
      </c>
      <c r="L4465" s="1">
        <v>873.20385366309711</v>
      </c>
      <c r="M4465" s="1">
        <v>12219.463804038527</v>
      </c>
      <c r="N4465" s="1">
        <v>8148.3707936889477</v>
      </c>
      <c r="O4465" s="1">
        <v>7814.6389229444103</v>
      </c>
      <c r="P4465" s="1">
        <v>7342.1136074891147</v>
      </c>
      <c r="Q4465" s="1">
        <v>4060.0820180388441</v>
      </c>
      <c r="R4465" s="1">
        <v>4491.6053191017145</v>
      </c>
      <c r="S4465" s="1">
        <v>5738.7167138885807</v>
      </c>
      <c r="T4465" s="1">
        <v>9155.7041100749193</v>
      </c>
      <c r="U4465" s="1">
        <v>1069.4052133750524</v>
      </c>
      <c r="V4465" s="1">
        <v>4067.4051109516859</v>
      </c>
      <c r="W4465" s="1">
        <v>2183.0096341577428</v>
      </c>
      <c r="X4465" s="1">
        <v>13041.375165406149</v>
      </c>
      <c r="Y4465" s="1">
        <v>35742.605395218292</v>
      </c>
      <c r="Z4465" s="1">
        <v>9892.2790349177321</v>
      </c>
      <c r="AA4465" s="1">
        <v>90805.654574819331</v>
      </c>
      <c r="AB4465" s="1">
        <v>1093.1218612523217</v>
      </c>
      <c r="AC4465" s="1">
        <v>10061.96517621527</v>
      </c>
      <c r="AD4465" s="1">
        <v>14599.093459648002</v>
      </c>
      <c r="AE4465" s="1">
        <v>10177.95628328079</v>
      </c>
      <c r="AF4465" s="1">
        <v>22099.64799002351</v>
      </c>
      <c r="AG4465" s="1">
        <v>97570.289367085919</v>
      </c>
      <c r="AH4465" s="1">
        <v>14074.752485710365</v>
      </c>
      <c r="AI4465" s="1">
        <v>643.58358103317164</v>
      </c>
      <c r="AJ4465" s="1">
        <v>20027.631102904961</v>
      </c>
      <c r="AK4465" s="1">
        <v>2005.1347750782231</v>
      </c>
      <c r="AL4465" s="1">
        <v>474269.90625</v>
      </c>
      <c r="AM4465" s="1">
        <v>390772.03125</v>
      </c>
      <c r="AN4465" s="1">
        <v>83497.8515625</v>
      </c>
      <c r="AO4465" t="s">
        <v>17275</v>
      </c>
    </row>
    <row r="4466" spans="1:41" x14ac:dyDescent="0.25">
      <c r="A4466" s="1">
        <v>2021</v>
      </c>
      <c r="B4466" t="s">
        <v>3238</v>
      </c>
      <c r="C4466" t="s">
        <v>7109</v>
      </c>
      <c r="D4466" t="s">
        <v>7231</v>
      </c>
      <c r="E4466" t="s">
        <v>7906</v>
      </c>
      <c r="F4466" t="s">
        <v>9744</v>
      </c>
      <c r="G4466" t="s">
        <v>11934</v>
      </c>
      <c r="H4466" t="s">
        <v>12726</v>
      </c>
      <c r="I4466" s="1">
        <v>11465.072812510465</v>
      </c>
      <c r="J4466" s="1">
        <v>50740.942421064588</v>
      </c>
      <c r="K4466" s="1">
        <v>995.04576377435444</v>
      </c>
      <c r="L4466" s="1">
        <v>1749.3415892618561</v>
      </c>
      <c r="M4466" s="1">
        <v>31508.437797553914</v>
      </c>
      <c r="N4466" s="1">
        <v>10794.747362203705</v>
      </c>
      <c r="O4466" s="1">
        <v>7935.4603244499367</v>
      </c>
      <c r="P4466" s="1">
        <v>6337.8146576374838</v>
      </c>
      <c r="Q4466" s="1">
        <v>3706.9739724752326</v>
      </c>
      <c r="R4466" s="1">
        <v>4869.2042846485292</v>
      </c>
      <c r="S4466" s="1">
        <v>8155.0727118275272</v>
      </c>
      <c r="T4466" s="1">
        <v>7344.6623610896677</v>
      </c>
      <c r="U4466" s="1">
        <v>968.41488452951899</v>
      </c>
      <c r="V4466" s="1">
        <v>3193.730350769456</v>
      </c>
      <c r="W4466" s="1">
        <v>2935.8261762579104</v>
      </c>
      <c r="X4466" s="1">
        <v>15173.328287626298</v>
      </c>
      <c r="Y4466" s="1">
        <v>28569.117514125388</v>
      </c>
      <c r="Z4466" s="1">
        <v>7711.7733661341263</v>
      </c>
      <c r="AA4466" s="1">
        <v>92702.789051699438</v>
      </c>
      <c r="AB4466" s="1">
        <v>1764.5538580216814</v>
      </c>
      <c r="AC4466" s="1">
        <v>8435.917751042778</v>
      </c>
      <c r="AD4466" s="1">
        <v>13881.213596089608</v>
      </c>
      <c r="AE4466" s="1">
        <v>5933.8557007325517</v>
      </c>
      <c r="AF4466" s="1">
        <v>26678.376349086258</v>
      </c>
      <c r="AG4466" s="1">
        <v>111920.21789712101</v>
      </c>
      <c r="AH4466" s="1">
        <v>15945.205919800776</v>
      </c>
      <c r="AI4466" s="1">
        <v>4629.0231480511011</v>
      </c>
      <c r="AJ4466" s="1">
        <v>22222.573139730015</v>
      </c>
      <c r="AK4466" s="1">
        <v>1667.7123695687296</v>
      </c>
      <c r="AL4466" s="1">
        <v>509936.4375</v>
      </c>
      <c r="AM4466" s="1">
        <v>398000.84375</v>
      </c>
      <c r="AN4466" s="1">
        <v>111935.546875</v>
      </c>
      <c r="AO4466" t="s">
        <v>17276</v>
      </c>
    </row>
    <row r="4467" spans="1:41" x14ac:dyDescent="0.25">
      <c r="A4467" s="1">
        <v>2021</v>
      </c>
      <c r="B4467" t="s">
        <v>3239</v>
      </c>
      <c r="C4467" t="s">
        <v>7109</v>
      </c>
      <c r="D4467" t="s">
        <v>7231</v>
      </c>
      <c r="E4467" t="s">
        <v>7906</v>
      </c>
      <c r="F4467" t="s">
        <v>9744</v>
      </c>
      <c r="G4467" t="s">
        <v>11934</v>
      </c>
      <c r="H4467" t="s">
        <v>12726</v>
      </c>
      <c r="I4467" s="1">
        <v>5569.7181920723324</v>
      </c>
      <c r="J4467" s="1">
        <v>9824.8228841117434</v>
      </c>
      <c r="K4467" s="1">
        <v>593.03822557919227</v>
      </c>
      <c r="L4467" s="1">
        <v>1843.2596276675711</v>
      </c>
      <c r="M4467" s="1">
        <v>6568.3523251026445</v>
      </c>
      <c r="N4467" s="1">
        <v>3993.9309069619071</v>
      </c>
      <c r="O4467" s="1">
        <v>7343.9917404378339</v>
      </c>
      <c r="P4467" s="1">
        <v>7369.7020049962503</v>
      </c>
      <c r="Q4467" s="1">
        <v>3556.5665166505032</v>
      </c>
      <c r="R4467" s="1">
        <v>5229.2236130692281</v>
      </c>
      <c r="S4467" s="1">
        <v>4754.2831563036061</v>
      </c>
      <c r="T4467" s="1">
        <v>8108.8900232256901</v>
      </c>
      <c r="U4467" s="1">
        <v>1497.1189490642057</v>
      </c>
      <c r="V4467" s="1">
        <v>1716.1800079006014</v>
      </c>
      <c r="W4467" s="1">
        <v>1222.3849139489473</v>
      </c>
      <c r="X4467" s="1">
        <v>9082.9939512830715</v>
      </c>
      <c r="Y4467" s="1">
        <v>25077.044967348702</v>
      </c>
      <c r="Z4467" s="1">
        <v>11630.810913910282</v>
      </c>
      <c r="AA4467" s="1">
        <v>80699.40183889716</v>
      </c>
      <c r="AB4467" s="1"/>
      <c r="AC4467" s="1">
        <v>8766.4362843627823</v>
      </c>
      <c r="AD4467" s="1">
        <v>12252.605584379029</v>
      </c>
      <c r="AE4467" s="1">
        <v>13750.014858786129</v>
      </c>
      <c r="AF4467" s="1">
        <v>18159.486412689479</v>
      </c>
      <c r="AG4467" s="1">
        <v>64721.045206271199</v>
      </c>
      <c r="AH4467" s="1">
        <v>16713.995704589073</v>
      </c>
      <c r="AI4467" s="1">
        <v>762.47771860181865</v>
      </c>
      <c r="AJ4467" s="1">
        <v>24724.079791493263</v>
      </c>
      <c r="AK4467" s="1">
        <v>1867.5121164312266</v>
      </c>
      <c r="AL4467" s="1">
        <v>357399.375</v>
      </c>
      <c r="AM4467" s="1">
        <v>288128.84375</v>
      </c>
      <c r="AN4467" s="1">
        <v>69270.5234375</v>
      </c>
      <c r="AO4467" t="s">
        <v>17277</v>
      </c>
    </row>
    <row r="4468" spans="1:41" x14ac:dyDescent="0.25">
      <c r="A4468" s="1">
        <v>2021</v>
      </c>
      <c r="B4468" t="s">
        <v>3240</v>
      </c>
      <c r="C4468" t="s">
        <v>7109</v>
      </c>
      <c r="D4468" t="s">
        <v>7231</v>
      </c>
      <c r="E4468" t="s">
        <v>7906</v>
      </c>
      <c r="F4468" t="s">
        <v>9744</v>
      </c>
      <c r="G4468" t="s">
        <v>11934</v>
      </c>
      <c r="H4468" t="s">
        <v>12726</v>
      </c>
      <c r="I4468" s="1">
        <v>11140.216253101644</v>
      </c>
      <c r="J4468" s="1">
        <v>57638.52943580602</v>
      </c>
      <c r="K4468" s="1">
        <v>974.57582175641357</v>
      </c>
      <c r="L4468" s="1">
        <v>1415.3295634939977</v>
      </c>
      <c r="M4468" s="1">
        <v>12601.675076442853</v>
      </c>
      <c r="N4468" s="1">
        <v>8552.1917924843674</v>
      </c>
      <c r="O4468" s="1">
        <v>7885.3390308910875</v>
      </c>
      <c r="P4468" s="1">
        <v>8070.7323187851343</v>
      </c>
      <c r="Q4468" s="1">
        <v>3705.570112186098</v>
      </c>
      <c r="R4468" s="1">
        <v>6348.4219485924568</v>
      </c>
      <c r="S4468" s="1">
        <v>7832.5910632161713</v>
      </c>
      <c r="T4468" s="1">
        <v>7936.3294782589355</v>
      </c>
      <c r="U4468" s="1">
        <v>980.24677175325019</v>
      </c>
      <c r="V4468" s="1">
        <v>4867.6853061500969</v>
      </c>
      <c r="W4468" s="1">
        <v>3229.0481893048245</v>
      </c>
      <c r="X4468" s="1">
        <v>13483.372974886151</v>
      </c>
      <c r="Y4468" s="1">
        <v>35694.087395183997</v>
      </c>
      <c r="Z4468" s="1">
        <v>9289.601528612402</v>
      </c>
      <c r="AA4468" s="1">
        <v>89591.40976143931</v>
      </c>
      <c r="AB4468" s="1">
        <v>1796.9443495027497</v>
      </c>
      <c r="AC4468" s="1">
        <v>8182.5270098656811</v>
      </c>
      <c r="AD4468" s="1">
        <v>13888.089400025228</v>
      </c>
      <c r="AE4468" s="1">
        <v>6217.4809105755367</v>
      </c>
      <c r="AF4468" s="1">
        <v>27214.591249992558</v>
      </c>
      <c r="AG4468" s="1">
        <v>102820.02341489654</v>
      </c>
      <c r="AH4468" s="1">
        <v>14316.189583775444</v>
      </c>
      <c r="AI4468" s="1">
        <v>981.29516402250511</v>
      </c>
      <c r="AJ4468" s="1">
        <v>21043.32962848261</v>
      </c>
      <c r="AK4468" s="1">
        <v>2201.6237654351075</v>
      </c>
      <c r="AL4468" s="1">
        <v>489899.0625</v>
      </c>
      <c r="AM4468" s="1">
        <v>402772</v>
      </c>
      <c r="AN4468" s="1">
        <v>87127.0703125</v>
      </c>
      <c r="AO4468" t="s">
        <v>17278</v>
      </c>
    </row>
    <row r="4469" spans="1:41" x14ac:dyDescent="0.25">
      <c r="A4469" s="1">
        <v>2021</v>
      </c>
      <c r="B4469" t="s">
        <v>3241</v>
      </c>
      <c r="C4469" t="s">
        <v>7109</v>
      </c>
      <c r="D4469" t="s">
        <v>7231</v>
      </c>
      <c r="E4469" t="s">
        <v>7906</v>
      </c>
      <c r="F4469" t="s">
        <v>9744</v>
      </c>
      <c r="G4469" t="s">
        <v>11934</v>
      </c>
      <c r="H4469" t="s">
        <v>12726</v>
      </c>
      <c r="I4469" s="1">
        <v>7341.3910497966126</v>
      </c>
      <c r="J4469" s="1">
        <v>39912.023434570801</v>
      </c>
      <c r="K4469" s="1">
        <v>602.54394979831761</v>
      </c>
      <c r="L4469" s="1">
        <v>897.99558295609427</v>
      </c>
      <c r="M4469" s="1">
        <v>8992.7051495658743</v>
      </c>
      <c r="N4469" s="1">
        <v>7619.9356723072024</v>
      </c>
      <c r="O4469" s="1">
        <v>7675.0906429691859</v>
      </c>
      <c r="P4469" s="1">
        <v>8132.9575266245774</v>
      </c>
      <c r="Q4469" s="1">
        <v>5883.7509073657257</v>
      </c>
      <c r="R4469" s="1">
        <v>4247.1545099655514</v>
      </c>
      <c r="S4469" s="1">
        <v>7640.9074133801687</v>
      </c>
      <c r="T4469" s="1">
        <v>6762.6827852249071</v>
      </c>
      <c r="U4469" s="1">
        <v>1067.339811717259</v>
      </c>
      <c r="V4469" s="1">
        <v>2553.1899105529446</v>
      </c>
      <c r="W4469" s="1">
        <v>1324.820643990781</v>
      </c>
      <c r="X4469" s="1">
        <v>9345.1399769384752</v>
      </c>
      <c r="Y4469" s="1">
        <v>29550.70649838851</v>
      </c>
      <c r="Z4469" s="1">
        <v>9772.6309429110752</v>
      </c>
      <c r="AA4469" s="1">
        <v>100622.06802501362</v>
      </c>
      <c r="AB4469" s="1">
        <v>696.8057700956532</v>
      </c>
      <c r="AC4469" s="1">
        <v>8673.6012994395405</v>
      </c>
      <c r="AD4469" s="1">
        <v>11998.152416141065</v>
      </c>
      <c r="AE4469" s="1">
        <v>6780.4209695795962</v>
      </c>
      <c r="AF4469" s="1">
        <v>19341.272765743237</v>
      </c>
      <c r="AG4469" s="1">
        <v>93766.25977192659</v>
      </c>
      <c r="AH4469" s="1">
        <v>13923.366081908134</v>
      </c>
      <c r="AI4469" s="1">
        <v>600.88099501506554</v>
      </c>
      <c r="AJ4469" s="1">
        <v>22436.58593563634</v>
      </c>
      <c r="AK4469" s="1">
        <v>1880.1366779447412</v>
      </c>
      <c r="AL4469" s="1">
        <v>440042.5</v>
      </c>
      <c r="AM4469" s="1">
        <v>368599.28125</v>
      </c>
      <c r="AN4469" s="1">
        <v>71443.234375</v>
      </c>
      <c r="AO4469" t="s">
        <v>17279</v>
      </c>
    </row>
    <row r="4470" spans="1:41" x14ac:dyDescent="0.25">
      <c r="A4470" s="1">
        <v>2021</v>
      </c>
      <c r="B4470" t="s">
        <v>3242</v>
      </c>
      <c r="C4470" t="s">
        <v>7109</v>
      </c>
      <c r="D4470" t="s">
        <v>7231</v>
      </c>
      <c r="E4470" t="s">
        <v>7906</v>
      </c>
      <c r="F4470" t="s">
        <v>9744</v>
      </c>
      <c r="G4470" t="s">
        <v>11934</v>
      </c>
      <c r="H4470" t="s">
        <v>12726</v>
      </c>
      <c r="I4470" s="1">
        <v>10776.47058823529</v>
      </c>
      <c r="J4470" s="1">
        <v>41440.6808255</v>
      </c>
      <c r="K4470" s="1">
        <v>1441.796</v>
      </c>
      <c r="L4470" s="1">
        <v>1318.02333</v>
      </c>
      <c r="M4470" s="1">
        <v>28524</v>
      </c>
      <c r="N4470" s="1">
        <v>7065.4000000000005</v>
      </c>
      <c r="O4470" s="1">
        <v>7784.5636499999991</v>
      </c>
      <c r="P4470" s="1">
        <v>6217.2979999999998</v>
      </c>
      <c r="Q4470" s="1">
        <v>3541</v>
      </c>
      <c r="R4470" s="1">
        <v>6350.0349900000047</v>
      </c>
      <c r="S4470" s="1">
        <v>7999.9999999999991</v>
      </c>
      <c r="T4470" s="1">
        <v>3196.8</v>
      </c>
      <c r="U4470" s="1">
        <v>807</v>
      </c>
      <c r="V4470" s="1">
        <v>2347</v>
      </c>
      <c r="W4470" s="1">
        <v>2591</v>
      </c>
      <c r="X4470" s="1">
        <v>13813.75</v>
      </c>
      <c r="Y4470" s="1">
        <v>28025.86171690737</v>
      </c>
      <c r="Z4470" s="1">
        <v>7923.6003000000001</v>
      </c>
      <c r="AA4470" s="1">
        <v>100325</v>
      </c>
      <c r="AB4470" s="1">
        <v>1731</v>
      </c>
      <c r="AC4470" s="1">
        <v>8275.5046328971966</v>
      </c>
      <c r="AD4470" s="1">
        <v>13046.823404999999</v>
      </c>
      <c r="AE4470" s="1">
        <v>4276</v>
      </c>
      <c r="AF4470" s="1">
        <v>27316.152021024001</v>
      </c>
      <c r="AG4470" s="1">
        <v>104373</v>
      </c>
      <c r="AH4470" s="1">
        <v>15642</v>
      </c>
      <c r="AI4470" s="1">
        <v>2394</v>
      </c>
      <c r="AJ4470" s="1">
        <v>18494.63906592139</v>
      </c>
      <c r="AK4470" s="1">
        <v>1635</v>
      </c>
      <c r="AL4470" s="1">
        <v>478673.34375</v>
      </c>
      <c r="AM4470" s="1">
        <v>378872.65625</v>
      </c>
      <c r="AN4470" s="1">
        <v>99800.7265625</v>
      </c>
      <c r="AO4470" t="s">
        <v>17280</v>
      </c>
    </row>
    <row r="4471" spans="1:41" x14ac:dyDescent="0.25">
      <c r="A4471" s="1">
        <v>2021</v>
      </c>
      <c r="B4471" t="s">
        <v>3243</v>
      </c>
      <c r="C4471" t="s">
        <v>7109</v>
      </c>
      <c r="D4471" t="s">
        <v>7231</v>
      </c>
      <c r="E4471" t="s">
        <v>7906</v>
      </c>
      <c r="F4471" t="s">
        <v>9744</v>
      </c>
      <c r="G4471" t="s">
        <v>11934</v>
      </c>
      <c r="H4471" t="s">
        <v>12726</v>
      </c>
      <c r="I4471" s="1">
        <v>4298.5488251641309</v>
      </c>
      <c r="J4471" s="1">
        <v>10766.117322907663</v>
      </c>
      <c r="K4471" s="1">
        <v>590.13575304285155</v>
      </c>
      <c r="L4471" s="1">
        <v>1762.1453585859549</v>
      </c>
      <c r="M4471" s="1">
        <v>4899.2775149741019</v>
      </c>
      <c r="N4471" s="1">
        <v>3724.9368732064795</v>
      </c>
      <c r="O4471" s="1">
        <v>7957.044955495553</v>
      </c>
      <c r="P4471" s="1">
        <v>8593.8133815130004</v>
      </c>
      <c r="Q4471" s="1">
        <v>3958.7319308184542</v>
      </c>
      <c r="R4471" s="1">
        <v>4336.1285657860544</v>
      </c>
      <c r="S4471" s="1">
        <v>4445.3080997652196</v>
      </c>
      <c r="T4471" s="1">
        <v>6609.5204340799382</v>
      </c>
      <c r="U4471" s="1">
        <v>1459.9958530280148</v>
      </c>
      <c r="V4471" s="1">
        <v>1202.6966647013317</v>
      </c>
      <c r="W4471" s="1">
        <v>1280.5945841029879</v>
      </c>
      <c r="X4471" s="1">
        <v>10305.129624055991</v>
      </c>
      <c r="Y4471" s="1">
        <v>21103.254528812373</v>
      </c>
      <c r="Z4471" s="1">
        <v>8828.9307105038879</v>
      </c>
      <c r="AA4471" s="1">
        <v>79959.382629020154</v>
      </c>
      <c r="AB4471" s="1"/>
      <c r="AC4471" s="1">
        <v>9277.9077618261472</v>
      </c>
      <c r="AD4471" s="1">
        <v>10077.522270488049</v>
      </c>
      <c r="AE4471" s="1">
        <v>6481.8421840096526</v>
      </c>
      <c r="AF4471" s="1">
        <v>17872.309739476841</v>
      </c>
      <c r="AG4471" s="1">
        <v>60688.269907030401</v>
      </c>
      <c r="AH4471" s="1">
        <v>13693.828235081646</v>
      </c>
      <c r="AI4471" s="1">
        <v>869.86009998516329</v>
      </c>
      <c r="AJ4471" s="1">
        <v>21998.287535055188</v>
      </c>
      <c r="AK4471" s="1">
        <v>2008.7040762072584</v>
      </c>
      <c r="AL4471" s="1">
        <v>329050.25</v>
      </c>
      <c r="AM4471" s="1">
        <v>266313.28125</v>
      </c>
      <c r="AN4471" s="1">
        <v>62736.921875</v>
      </c>
      <c r="AO4471" t="s">
        <v>17281</v>
      </c>
    </row>
    <row r="4472" spans="1:41" x14ac:dyDescent="0.25">
      <c r="A4472" s="1">
        <v>2021</v>
      </c>
      <c r="B4472" t="s">
        <v>3244</v>
      </c>
      <c r="C4472" t="s">
        <v>7109</v>
      </c>
      <c r="D4472" t="s">
        <v>7231</v>
      </c>
      <c r="E4472" t="s">
        <v>7906</v>
      </c>
      <c r="F4472" t="s">
        <v>9744</v>
      </c>
      <c r="G4472" t="s">
        <v>11934</v>
      </c>
      <c r="H4472" t="s">
        <v>12726</v>
      </c>
      <c r="I4472" s="1">
        <v>5587.1397802548918</v>
      </c>
      <c r="J4472" s="1">
        <v>18276.367371103144</v>
      </c>
      <c r="K4472" s="1">
        <v>585.95157056339701</v>
      </c>
      <c r="L4472" s="1">
        <v>926.99369561787421</v>
      </c>
      <c r="M4472" s="1">
        <v>4323.6817062275668</v>
      </c>
      <c r="N4472" s="1">
        <v>7514.3711178110643</v>
      </c>
      <c r="O4472" s="1">
        <v>7967.5680356686926</v>
      </c>
      <c r="P4472" s="1">
        <v>7424.7882781652115</v>
      </c>
      <c r="Q4472" s="1">
        <v>3827.3134800048283</v>
      </c>
      <c r="R4472" s="1">
        <v>5800.7784138636962</v>
      </c>
      <c r="S4472" s="1">
        <v>6988.1886653943493</v>
      </c>
      <c r="T4472" s="1">
        <v>6895.2308840712249</v>
      </c>
      <c r="U4472" s="1">
        <v>1250.5831615881877</v>
      </c>
      <c r="V4472" s="1">
        <v>1581.6114658566694</v>
      </c>
      <c r="W4472" s="1">
        <v>1390.4905434268114</v>
      </c>
      <c r="X4472" s="1">
        <v>9456.8631172312089</v>
      </c>
      <c r="Y4472" s="1">
        <v>26035.934043588444</v>
      </c>
      <c r="Z4472" s="1">
        <v>9308.8874538655618</v>
      </c>
      <c r="AA4472" s="1">
        <v>104853.71770751996</v>
      </c>
      <c r="AB4472" s="1">
        <v>719.85065993042338</v>
      </c>
      <c r="AC4472" s="1">
        <v>8879.4807912948254</v>
      </c>
      <c r="AD4472" s="1">
        <v>9335.1079499290972</v>
      </c>
      <c r="AE4472" s="1">
        <v>4673.1228107392863</v>
      </c>
      <c r="AF4472" s="1">
        <v>19283.057580736866</v>
      </c>
      <c r="AG4472" s="1">
        <v>84657.413143137048</v>
      </c>
      <c r="AH4472" s="1">
        <v>14177.281359647204</v>
      </c>
      <c r="AI4472" s="1">
        <v>843.44981934613986</v>
      </c>
      <c r="AJ4472" s="1">
        <v>20262.251087548721</v>
      </c>
      <c r="AK4472" s="1">
        <v>1940.8501338251272</v>
      </c>
      <c r="AL4472" s="1">
        <v>394768.3125</v>
      </c>
      <c r="AM4472" s="1">
        <v>330143.8125</v>
      </c>
      <c r="AN4472" s="1">
        <v>64624.515625</v>
      </c>
      <c r="AO4472" t="s">
        <v>17282</v>
      </c>
    </row>
    <row r="4473" spans="1:41" x14ac:dyDescent="0.25">
      <c r="A4473" s="1">
        <v>2021</v>
      </c>
      <c r="B4473" t="s">
        <v>3245</v>
      </c>
      <c r="C4473" t="s">
        <v>7109</v>
      </c>
      <c r="D4473" t="s">
        <v>7231</v>
      </c>
      <c r="E4473" t="s">
        <v>7906</v>
      </c>
      <c r="F4473" t="s">
        <v>9744</v>
      </c>
      <c r="G4473" t="s">
        <v>11935</v>
      </c>
      <c r="H4473" t="s">
        <v>12726</v>
      </c>
      <c r="I4473" s="1">
        <v>10992</v>
      </c>
      <c r="J4473" s="1">
        <v>41440.680825500007</v>
      </c>
      <c r="K4473" s="1">
        <v>1285.4829999999999</v>
      </c>
      <c r="L4473" s="1">
        <v>1318</v>
      </c>
      <c r="M4473" s="1">
        <v>28524</v>
      </c>
      <c r="N4473" s="1">
        <v>7065.4000000000005</v>
      </c>
      <c r="O4473" s="1">
        <v>7784.5636499999991</v>
      </c>
      <c r="P4473" s="1">
        <v>6217.2979999999998</v>
      </c>
      <c r="Q4473" s="1">
        <v>3540</v>
      </c>
      <c r="R4473" s="1">
        <v>6350.0349900000047</v>
      </c>
      <c r="S4473" s="1">
        <v>7999.9999999999991</v>
      </c>
      <c r="T4473" s="1">
        <v>3196.8</v>
      </c>
      <c r="U4473" s="1">
        <v>807</v>
      </c>
      <c r="V4473" s="1">
        <v>2347</v>
      </c>
      <c r="W4473" s="1">
        <v>2591</v>
      </c>
      <c r="X4473" s="1">
        <v>13813.75</v>
      </c>
      <c r="Y4473" s="1">
        <v>28025.86171690737</v>
      </c>
      <c r="Z4473" s="1">
        <v>7923.6003000000001</v>
      </c>
      <c r="AA4473" s="1">
        <v>100325</v>
      </c>
      <c r="AB4473" s="1">
        <v>1731</v>
      </c>
      <c r="AC4473" s="1">
        <v>8276</v>
      </c>
      <c r="AD4473" s="1">
        <v>13046.823404999999</v>
      </c>
      <c r="AE4473" s="1">
        <v>4276</v>
      </c>
      <c r="AF4473" s="1">
        <v>27316.152021024001</v>
      </c>
      <c r="AG4473" s="1">
        <v>104373</v>
      </c>
      <c r="AH4473" s="1">
        <v>15642</v>
      </c>
      <c r="AI4473" s="1">
        <v>2394</v>
      </c>
      <c r="AJ4473" s="1">
        <v>18494.63906592139</v>
      </c>
      <c r="AK4473" s="1">
        <v>1635</v>
      </c>
      <c r="AL4473" s="1">
        <v>478732.03125</v>
      </c>
      <c r="AM4473" s="1">
        <v>379087.65625</v>
      </c>
      <c r="AN4473" s="1">
        <v>99644.4140625</v>
      </c>
      <c r="AO4473" t="s">
        <v>17283</v>
      </c>
    </row>
    <row r="4474" spans="1:41" x14ac:dyDescent="0.25">
      <c r="A4474" s="1">
        <v>2021</v>
      </c>
      <c r="B4474" t="s">
        <v>3246</v>
      </c>
      <c r="C4474" t="s">
        <v>7109</v>
      </c>
      <c r="D4474" t="s">
        <v>7231</v>
      </c>
      <c r="E4474" t="s">
        <v>7906</v>
      </c>
      <c r="F4474" t="s">
        <v>9744</v>
      </c>
      <c r="G4474" t="s">
        <v>11935</v>
      </c>
      <c r="H4474" t="s">
        <v>12726</v>
      </c>
      <c r="I4474" s="1">
        <v>4101.4835309594882</v>
      </c>
      <c r="J4474" s="1">
        <v>10081</v>
      </c>
      <c r="K4474" s="1">
        <v>570.63258650783609</v>
      </c>
      <c r="L4474" s="1">
        <v>1718.7416000000001</v>
      </c>
      <c r="M4474" s="1">
        <v>4669.8468749999984</v>
      </c>
      <c r="N4474" s="1">
        <v>3554.168595197184</v>
      </c>
      <c r="O4474" s="1">
        <v>7523.1489075978934</v>
      </c>
      <c r="P4474" s="1">
        <v>7281.2173615999991</v>
      </c>
      <c r="Q4474" s="1">
        <v>3706.2938377146279</v>
      </c>
      <c r="R4474" s="1">
        <v>4183.5743500079416</v>
      </c>
      <c r="S4474" s="1">
        <v>4158.2958169354624</v>
      </c>
      <c r="T4474" s="1">
        <v>6032.7904217524956</v>
      </c>
      <c r="U4474" s="1">
        <v>1379.4054330939839</v>
      </c>
      <c r="V4474" s="1">
        <v>1132</v>
      </c>
      <c r="W4474" s="1">
        <v>1201.4532887131711</v>
      </c>
      <c r="X4474" s="1">
        <v>9639.8970353366167</v>
      </c>
      <c r="Y4474" s="1">
        <v>20436.84</v>
      </c>
      <c r="Z4474" s="1">
        <v>8258.6503478182676</v>
      </c>
      <c r="AA4474" s="1">
        <v>76509.549875353405</v>
      </c>
      <c r="AB4474" s="1">
        <v>261</v>
      </c>
      <c r="AC4474" s="1">
        <v>8656.741399999999</v>
      </c>
      <c r="AD4474" s="1">
        <v>9477.6470780618401</v>
      </c>
      <c r="AE4474" s="1">
        <v>6195.2250547884714</v>
      </c>
      <c r="AF4474" s="1">
        <v>17052.96067071478</v>
      </c>
      <c r="AG4474" s="1">
        <v>60502.648143067767</v>
      </c>
      <c r="AH4474" s="1">
        <v>13259.368898406719</v>
      </c>
      <c r="AI4474" s="1">
        <v>813.70755195840013</v>
      </c>
      <c r="AJ4474" s="1">
        <v>21035.426159595201</v>
      </c>
      <c r="AK4474" s="1">
        <v>2021.3233235804159</v>
      </c>
      <c r="AL4474" s="1">
        <v>315415.03125</v>
      </c>
      <c r="AM4474" s="1">
        <v>255785.890625</v>
      </c>
      <c r="AN4474" s="1">
        <v>59629.11328125</v>
      </c>
      <c r="AO4474" t="s">
        <v>17284</v>
      </c>
    </row>
    <row r="4475" spans="1:41" x14ac:dyDescent="0.25">
      <c r="A4475" s="1">
        <v>2021</v>
      </c>
      <c r="B4475" t="s">
        <v>3247</v>
      </c>
      <c r="C4475" t="s">
        <v>7109</v>
      </c>
      <c r="D4475" t="s">
        <v>7231</v>
      </c>
      <c r="E4475" t="s">
        <v>7906</v>
      </c>
      <c r="F4475" t="s">
        <v>9744</v>
      </c>
      <c r="G4475" t="s">
        <v>11935</v>
      </c>
      <c r="H4475" t="s">
        <v>12726</v>
      </c>
      <c r="I4475" s="1">
        <v>7167.8657635199997</v>
      </c>
      <c r="J4475" s="1">
        <v>39006.807249206577</v>
      </c>
      <c r="K4475" s="1">
        <v>574.18566729600002</v>
      </c>
      <c r="L4475" s="1">
        <v>883.95300000000009</v>
      </c>
      <c r="M4475" s="1">
        <v>8607.988691999999</v>
      </c>
      <c r="N4475" s="1">
        <v>7308.2564640525061</v>
      </c>
      <c r="O4475" s="1">
        <v>7332.3446670599988</v>
      </c>
      <c r="P4475" s="1">
        <v>7715.9485648562822</v>
      </c>
      <c r="Q4475" s="1">
        <v>5637.560068042374</v>
      </c>
      <c r="R4475" s="1">
        <v>4048.4665249805112</v>
      </c>
      <c r="S4475" s="1">
        <v>7307</v>
      </c>
      <c r="T4475" s="1">
        <v>6602.8361759999998</v>
      </c>
      <c r="U4475" s="1">
        <v>991.92228775000012</v>
      </c>
      <c r="V4475" s="1">
        <v>2453</v>
      </c>
      <c r="W4475" s="1">
        <v>1271.877051895</v>
      </c>
      <c r="X4475" s="1">
        <v>9255.2529435692049</v>
      </c>
      <c r="Y4475" s="1">
        <v>28329</v>
      </c>
      <c r="Z4475" s="1">
        <v>9363</v>
      </c>
      <c r="AA4475" s="1">
        <v>100567</v>
      </c>
      <c r="AB4475" s="1">
        <v>628.52499999999998</v>
      </c>
      <c r="AC4475" s="1">
        <v>8302.5364200000022</v>
      </c>
      <c r="AD4475" s="1">
        <v>11496.11974001921</v>
      </c>
      <c r="AE4475" s="1">
        <v>6490.3481279999996</v>
      </c>
      <c r="AF4475" s="1">
        <v>18884.111463360001</v>
      </c>
      <c r="AG4475" s="1">
        <v>91612</v>
      </c>
      <c r="AH4475" s="1">
        <v>13728</v>
      </c>
      <c r="AI4475" s="1">
        <v>575.17473600000017</v>
      </c>
      <c r="AJ4475" s="1">
        <v>21906.262054080002</v>
      </c>
      <c r="AK4475" s="1">
        <v>1799.7026472</v>
      </c>
      <c r="AL4475" s="1">
        <v>429847.0625</v>
      </c>
      <c r="AM4475" s="1">
        <v>360668</v>
      </c>
      <c r="AN4475" s="1">
        <v>69179</v>
      </c>
      <c r="AO4475" t="s">
        <v>17285</v>
      </c>
    </row>
    <row r="4476" spans="1:41" x14ac:dyDescent="0.25">
      <c r="A4476" s="1">
        <v>2021</v>
      </c>
      <c r="B4476" t="s">
        <v>3248</v>
      </c>
      <c r="C4476" t="s">
        <v>7109</v>
      </c>
      <c r="D4476" t="s">
        <v>7231</v>
      </c>
      <c r="E4476" t="s">
        <v>7906</v>
      </c>
      <c r="F4476" t="s">
        <v>9744</v>
      </c>
      <c r="G4476" t="s">
        <v>11935</v>
      </c>
      <c r="H4476" t="s">
        <v>12726</v>
      </c>
      <c r="I4476" s="1">
        <v>4694.04</v>
      </c>
      <c r="J4476" s="1">
        <v>9509.1200000000008</v>
      </c>
      <c r="K4476" s="1">
        <v>573.20043314712143</v>
      </c>
      <c r="L4476" s="1">
        <v>1776.8841</v>
      </c>
      <c r="M4476" s="1">
        <v>6241.1938649999965</v>
      </c>
      <c r="N4476" s="1">
        <v>3831.5996883510261</v>
      </c>
      <c r="O4476" s="1">
        <v>7213</v>
      </c>
      <c r="P4476" s="1">
        <v>7809</v>
      </c>
      <c r="Q4476" s="1">
        <v>3822.058465561483</v>
      </c>
      <c r="R4476" s="1">
        <v>5170.1822371505577</v>
      </c>
      <c r="S4476" s="1">
        <v>5109.1827188261777</v>
      </c>
      <c r="T4476" s="1">
        <v>8283.8711507327171</v>
      </c>
      <c r="U4476" s="1">
        <v>1406.993541755864</v>
      </c>
      <c r="V4476" s="1">
        <v>1629</v>
      </c>
      <c r="W4476" s="1">
        <v>1137.42404345664</v>
      </c>
      <c r="X4476" s="1">
        <v>9230.0274001675007</v>
      </c>
      <c r="Y4476" s="1">
        <v>25374</v>
      </c>
      <c r="Z4476" s="1">
        <v>12502.61</v>
      </c>
      <c r="AA4476" s="1">
        <v>77766.874945871561</v>
      </c>
      <c r="AB4476" s="1">
        <v>313</v>
      </c>
      <c r="AC4476" s="1">
        <v>8551.4</v>
      </c>
      <c r="AD4476" s="1">
        <v>13167.242811211479</v>
      </c>
      <c r="AE4476" s="1">
        <v>12794.33124525831</v>
      </c>
      <c r="AF4476" s="1">
        <v>17505.629799322269</v>
      </c>
      <c r="AG4476" s="1">
        <v>64207</v>
      </c>
      <c r="AH4476" s="1">
        <v>17716.523158967961</v>
      </c>
      <c r="AI4476" s="1">
        <v>709.48232413632013</v>
      </c>
      <c r="AJ4476" s="1">
        <v>26207.062628949701</v>
      </c>
      <c r="AK4476" s="1">
        <v>2009.43777977576</v>
      </c>
      <c r="AL4476" s="1">
        <v>356261.375</v>
      </c>
      <c r="AM4476" s="1">
        <v>284557.78125</v>
      </c>
      <c r="AN4476" s="1">
        <v>71703.5859375</v>
      </c>
      <c r="AO4476" t="s">
        <v>17286</v>
      </c>
    </row>
    <row r="4477" spans="1:41" x14ac:dyDescent="0.25">
      <c r="A4477" s="1">
        <v>2021</v>
      </c>
      <c r="B4477" t="s">
        <v>3249</v>
      </c>
      <c r="C4477" t="s">
        <v>7109</v>
      </c>
      <c r="D4477" t="s">
        <v>7231</v>
      </c>
      <c r="E4477" t="s">
        <v>7906</v>
      </c>
      <c r="F4477" t="s">
        <v>9744</v>
      </c>
      <c r="G4477" t="s">
        <v>11935</v>
      </c>
      <c r="H4477" t="s">
        <v>12726</v>
      </c>
      <c r="I4477" s="1">
        <v>11055.2904</v>
      </c>
      <c r="J4477" s="1">
        <v>55615.507633811263</v>
      </c>
      <c r="K4477" s="1">
        <v>914.43406125637807</v>
      </c>
      <c r="L4477" s="1">
        <v>1406.881791</v>
      </c>
      <c r="M4477" s="1">
        <v>12260.4</v>
      </c>
      <c r="N4477" s="1">
        <v>8320.5837014941408</v>
      </c>
      <c r="O4477" s="1">
        <v>7671.7904618142857</v>
      </c>
      <c r="P4477" s="1">
        <v>7844.4647809999997</v>
      </c>
      <c r="Q4477" s="1">
        <v>3605.2168880607851</v>
      </c>
      <c r="R4477" s="1">
        <v>6176.4957425400989</v>
      </c>
      <c r="S4477" s="1">
        <v>7620.4710000000014</v>
      </c>
      <c r="T4477" s="1">
        <v>7840.5899208888159</v>
      </c>
      <c r="U4477" s="1">
        <v>944.35</v>
      </c>
      <c r="V4477" s="1">
        <v>4736</v>
      </c>
      <c r="W4477" s="1">
        <v>3141.6</v>
      </c>
      <c r="X4477" s="1">
        <v>13568</v>
      </c>
      <c r="Y4477" s="1">
        <v>35003.450375932087</v>
      </c>
      <c r="Z4477" s="1">
        <v>9038.0231112536403</v>
      </c>
      <c r="AA4477" s="1">
        <v>90185</v>
      </c>
      <c r="AB4477" s="1">
        <v>1742</v>
      </c>
      <c r="AC4477" s="1">
        <v>7976.5397400000002</v>
      </c>
      <c r="AD4477" s="1">
        <v>13379.505653924471</v>
      </c>
      <c r="AE4477" s="1">
        <v>6049.1008134720014</v>
      </c>
      <c r="AF4477" s="1">
        <v>27007.12468684799</v>
      </c>
      <c r="AG4477" s="1">
        <v>102036</v>
      </c>
      <c r="AH4477" s="1">
        <v>14426.41671761527</v>
      </c>
      <c r="AI4477" s="1">
        <v>954.72</v>
      </c>
      <c r="AJ4477" s="1">
        <v>20882.908800000001</v>
      </c>
      <c r="AK4477" s="1">
        <v>2142</v>
      </c>
      <c r="AL4477" s="1">
        <v>483544.8125</v>
      </c>
      <c r="AM4477" s="1">
        <v>397882.90625</v>
      </c>
      <c r="AN4477" s="1">
        <v>85661.9296875</v>
      </c>
      <c r="AO4477" t="s">
        <v>17287</v>
      </c>
    </row>
    <row r="4478" spans="1:41" x14ac:dyDescent="0.25">
      <c r="A4478" s="1">
        <v>2021</v>
      </c>
      <c r="B4478" t="s">
        <v>3250</v>
      </c>
      <c r="C4478" t="s">
        <v>7109</v>
      </c>
      <c r="D4478" t="s">
        <v>7231</v>
      </c>
      <c r="E4478" t="s">
        <v>7906</v>
      </c>
      <c r="F4478" t="s">
        <v>9744</v>
      </c>
      <c r="G4478" t="s">
        <v>11935</v>
      </c>
      <c r="H4478" t="s">
        <v>12726</v>
      </c>
      <c r="I4478" s="1">
        <v>11524.71888</v>
      </c>
      <c r="J4478" s="1">
        <v>50090.137129911229</v>
      </c>
      <c r="K4478" s="1">
        <v>892</v>
      </c>
      <c r="L4478" s="1">
        <v>861.01165609199995</v>
      </c>
      <c r="M4478" s="1">
        <v>11792.933999999999</v>
      </c>
      <c r="N4478" s="1">
        <v>7863.9380709945463</v>
      </c>
      <c r="O4478" s="1">
        <v>7541.8629270505717</v>
      </c>
      <c r="P4478" s="1">
        <v>7099.7320698800004</v>
      </c>
      <c r="Q4478" s="1">
        <v>3929.8938510142439</v>
      </c>
      <c r="R4478" s="1">
        <v>4327.8688563893784</v>
      </c>
      <c r="S4478" s="1">
        <v>5500.4469726154402</v>
      </c>
      <c r="T4478" s="1">
        <v>9004.4994179999994</v>
      </c>
      <c r="U4478" s="1">
        <v>1011.9392</v>
      </c>
      <c r="V4478" s="1">
        <v>3935</v>
      </c>
      <c r="W4478" s="1">
        <v>2106.81</v>
      </c>
      <c r="X4478" s="1">
        <v>12944.239547777421</v>
      </c>
      <c r="Y4478" s="1">
        <v>35015.209685914007</v>
      </c>
      <c r="Z4478" s="1">
        <v>9546.9722330066543</v>
      </c>
      <c r="AA4478" s="1">
        <v>92989</v>
      </c>
      <c r="AB4478" s="1">
        <v>1012</v>
      </c>
      <c r="AC4478" s="1">
        <v>9710.7445500000013</v>
      </c>
      <c r="AD4478" s="1">
        <v>14130.96764118228</v>
      </c>
      <c r="AE4478" s="1">
        <v>9822.6868730481019</v>
      </c>
      <c r="AF4478" s="1">
        <v>21791.079408453748</v>
      </c>
      <c r="AG4478" s="1">
        <v>97439</v>
      </c>
      <c r="AH4478" s="1">
        <v>13957.68512805625</v>
      </c>
      <c r="AI4478" s="1">
        <v>621.11880000000008</v>
      </c>
      <c r="AJ4478" s="1">
        <v>20109.424668479998</v>
      </c>
      <c r="AK4478" s="1">
        <v>1935</v>
      </c>
      <c r="AL4478" s="1">
        <v>468507.9375</v>
      </c>
      <c r="AM4478" s="1">
        <v>387068.375</v>
      </c>
      <c r="AN4478" s="1">
        <v>81439.5625</v>
      </c>
      <c r="AO4478" t="s">
        <v>17288</v>
      </c>
    </row>
    <row r="4479" spans="1:41" x14ac:dyDescent="0.25">
      <c r="A4479" s="1">
        <v>2021</v>
      </c>
      <c r="B4479" t="s">
        <v>3251</v>
      </c>
      <c r="C4479" t="s">
        <v>7109</v>
      </c>
      <c r="D4479" t="s">
        <v>7231</v>
      </c>
      <c r="E4479" t="s">
        <v>7906</v>
      </c>
      <c r="F4479" t="s">
        <v>9744</v>
      </c>
      <c r="G4479" t="s">
        <v>11935</v>
      </c>
      <c r="H4479" t="s">
        <v>12726</v>
      </c>
      <c r="I4479" s="1">
        <v>10992</v>
      </c>
      <c r="J4479" s="1">
        <v>50850.178305553767</v>
      </c>
      <c r="K4479" s="1">
        <v>976.12553500000013</v>
      </c>
      <c r="L4479" s="1">
        <v>1752.2862247</v>
      </c>
      <c r="M4479" s="1">
        <v>30909.289381914499</v>
      </c>
      <c r="N4479" s="1">
        <v>10589.4799407959</v>
      </c>
      <c r="O4479" s="1">
        <v>7784.5636499999991</v>
      </c>
      <c r="P4479" s="1">
        <v>6217.2979999999998</v>
      </c>
      <c r="Q4479" s="1">
        <v>3636.484042231928</v>
      </c>
      <c r="R4479" s="1">
        <v>4776.6139743539861</v>
      </c>
      <c r="S4479" s="1">
        <v>7999.9999999999991</v>
      </c>
      <c r="T4479" s="1">
        <v>7345.3946182665613</v>
      </c>
      <c r="U4479" s="1">
        <v>950</v>
      </c>
      <c r="V4479" s="1">
        <v>3133</v>
      </c>
      <c r="W4479" s="1">
        <v>2880</v>
      </c>
      <c r="X4479" s="1">
        <v>14885</v>
      </c>
      <c r="Y4479" s="1">
        <v>28025.86171690737</v>
      </c>
      <c r="Z4479" s="1">
        <v>7565.1302090288173</v>
      </c>
      <c r="AA4479" s="1">
        <v>93202</v>
      </c>
      <c r="AB4479" s="1">
        <v>1731</v>
      </c>
      <c r="AC4479" s="1">
        <v>8276</v>
      </c>
      <c r="AD4479" s="1">
        <v>13617.255503762501</v>
      </c>
      <c r="AE4479" s="1">
        <v>5821.0205210080012</v>
      </c>
      <c r="AF4479" s="1">
        <v>25576.475036577231</v>
      </c>
      <c r="AG4479" s="1">
        <v>111988</v>
      </c>
      <c r="AH4479" s="1">
        <v>15642</v>
      </c>
      <c r="AI4479" s="1">
        <v>4541</v>
      </c>
      <c r="AJ4479" s="1">
        <v>22236</v>
      </c>
      <c r="AK4479" s="1">
        <v>1636</v>
      </c>
      <c r="AL4479" s="1">
        <v>505535.4375</v>
      </c>
      <c r="AM4479" s="1">
        <v>395587.8125</v>
      </c>
      <c r="AN4479" s="1">
        <v>109947.6328125</v>
      </c>
      <c r="AO4479" t="s">
        <v>17289</v>
      </c>
    </row>
    <row r="4480" spans="1:41" x14ac:dyDescent="0.25">
      <c r="A4480" s="1">
        <v>2021</v>
      </c>
      <c r="B4480" t="s">
        <v>3252</v>
      </c>
      <c r="C4480" t="s">
        <v>7109</v>
      </c>
      <c r="D4480" t="s">
        <v>7231</v>
      </c>
      <c r="E4480" t="s">
        <v>7906</v>
      </c>
      <c r="F4480" t="s">
        <v>9744</v>
      </c>
      <c r="G4480" t="s">
        <v>11935</v>
      </c>
      <c r="H4480" t="s">
        <v>12726</v>
      </c>
      <c r="I4480" s="1">
        <v>5259.3005069635165</v>
      </c>
      <c r="J4480" s="1">
        <v>17649.180577890362</v>
      </c>
      <c r="K4480" s="1">
        <v>547.69113249177599</v>
      </c>
      <c r="L4480" s="1">
        <v>889.92160034400024</v>
      </c>
      <c r="M4480" s="1">
        <v>4089.4287004799999</v>
      </c>
      <c r="N4480" s="1">
        <v>7285</v>
      </c>
      <c r="O4480" s="1">
        <v>7538.2998626618846</v>
      </c>
      <c r="P4480" s="1">
        <v>7046.6049999999996</v>
      </c>
      <c r="Q4480" s="1">
        <v>3621.8522520013312</v>
      </c>
      <c r="R4480" s="1">
        <v>5445.0705730328882</v>
      </c>
      <c r="S4480" s="1">
        <v>6570.6382371550553</v>
      </c>
      <c r="T4480" s="1">
        <v>6207.5635249999996</v>
      </c>
      <c r="U4480" s="1">
        <v>1137.1200319274999</v>
      </c>
      <c r="V4480" s="1">
        <v>1503</v>
      </c>
      <c r="W4480" s="1">
        <v>1320.3201347544141</v>
      </c>
      <c r="X4480" s="1">
        <v>9223.0848828004928</v>
      </c>
      <c r="Y4480" s="1">
        <v>24676.3256</v>
      </c>
      <c r="Z4480" s="1">
        <v>8830.444838041165</v>
      </c>
      <c r="AA4480" s="1">
        <v>104438.20564878909</v>
      </c>
      <c r="AB4480" s="1">
        <v>629</v>
      </c>
      <c r="AC4480" s="1">
        <v>8417.2980300000017</v>
      </c>
      <c r="AD4480" s="1">
        <v>8855.317696936776</v>
      </c>
      <c r="AE4480" s="1">
        <v>4419.9374148146826</v>
      </c>
      <c r="AF4480" s="1">
        <v>18511.89446368007</v>
      </c>
      <c r="AG4480" s="1">
        <v>82184</v>
      </c>
      <c r="AH4480" s="1">
        <v>13845.791266604991</v>
      </c>
      <c r="AI4480" s="1">
        <v>797.7525019200001</v>
      </c>
      <c r="AJ4480" s="1">
        <v>19547.750620655999</v>
      </c>
      <c r="AK4480" s="1">
        <v>1835.696700144</v>
      </c>
      <c r="AL4480" s="1">
        <v>382323.46875</v>
      </c>
      <c r="AM4480" s="1">
        <v>320862.90625</v>
      </c>
      <c r="AN4480" s="1">
        <v>61460.5859375</v>
      </c>
      <c r="AO4480" t="s">
        <v>17290</v>
      </c>
    </row>
    <row r="4481" spans="1:41" x14ac:dyDescent="0.25">
      <c r="A4481" s="1">
        <v>2021</v>
      </c>
      <c r="B4481" t="s">
        <v>3253</v>
      </c>
      <c r="C4481" t="s">
        <v>7109</v>
      </c>
      <c r="D4481" t="s">
        <v>7231</v>
      </c>
      <c r="E4481" t="s">
        <v>7906</v>
      </c>
      <c r="F4481" t="s">
        <v>9744</v>
      </c>
      <c r="G4481" t="s">
        <v>11935</v>
      </c>
      <c r="H4481" t="s">
        <v>12726</v>
      </c>
      <c r="I4481" s="1">
        <v>2658.72</v>
      </c>
      <c r="J4481" s="1">
        <v>6475.3919999999998</v>
      </c>
      <c r="K4481" s="1">
        <v>643</v>
      </c>
      <c r="L4481" s="1">
        <v>1523.157195302945</v>
      </c>
      <c r="M4481" s="1">
        <v>5071.2999999999984</v>
      </c>
      <c r="N4481" s="1">
        <v>1083.731</v>
      </c>
      <c r="O4481" s="1">
        <v>6220.5559932368842</v>
      </c>
      <c r="P4481" s="1">
        <v>6809.4</v>
      </c>
      <c r="Q4481" s="1">
        <v>3138.9272771414039</v>
      </c>
      <c r="R4481" s="1">
        <v>5349.6166182752304</v>
      </c>
      <c r="S4481" s="1">
        <v>5134</v>
      </c>
      <c r="T4481" s="1">
        <v>8469.4</v>
      </c>
      <c r="U4481" s="1">
        <v>1237</v>
      </c>
      <c r="V4481" s="1">
        <v>1685.556398701525</v>
      </c>
      <c r="W4481" s="1">
        <v>2311.099521068274</v>
      </c>
      <c r="X4481" s="1">
        <v>8316.552037492982</v>
      </c>
      <c r="Y4481" s="1">
        <v>31909</v>
      </c>
      <c r="Z4481" s="1">
        <v>7800.0484904230243</v>
      </c>
      <c r="AA4481" s="1">
        <v>74490.007504925423</v>
      </c>
      <c r="AB4481" s="1">
        <v>472</v>
      </c>
      <c r="AC4481" s="1">
        <v>8694.8854200000005</v>
      </c>
      <c r="AD4481" s="1">
        <v>11251.02806634897</v>
      </c>
      <c r="AE4481" s="1">
        <v>10917.01501180679</v>
      </c>
      <c r="AF4481" s="1">
        <v>19883.059695608448</v>
      </c>
      <c r="AG4481" s="1">
        <v>64139.604244180242</v>
      </c>
      <c r="AH4481" s="1">
        <v>12862</v>
      </c>
      <c r="AI4481" s="1">
        <v>723.67197061904653</v>
      </c>
      <c r="AJ4481" s="1">
        <v>26207.062628949701</v>
      </c>
      <c r="AK4481" s="1">
        <v>1723</v>
      </c>
      <c r="AL4481" s="1">
        <v>337199.8125</v>
      </c>
      <c r="AM4481" s="1">
        <v>274002.1875</v>
      </c>
      <c r="AN4481" s="1">
        <v>63197.60546875</v>
      </c>
      <c r="AO4481" t="s">
        <v>17291</v>
      </c>
    </row>
    <row r="4482" spans="1:41" x14ac:dyDescent="0.25">
      <c r="A4482" s="1">
        <v>2021</v>
      </c>
      <c r="B4482" t="s">
        <v>3254</v>
      </c>
      <c r="C4482" t="s">
        <v>7109</v>
      </c>
      <c r="D4482" t="s">
        <v>7231</v>
      </c>
      <c r="E4482" t="s">
        <v>7907</v>
      </c>
      <c r="F4482" t="s">
        <v>9745</v>
      </c>
      <c r="G4482" t="s">
        <v>11935</v>
      </c>
      <c r="H4482" t="s">
        <v>12726</v>
      </c>
      <c r="I4482" s="1">
        <v>7593.308434917546</v>
      </c>
      <c r="J4482" s="1">
        <v>34255.758430182548</v>
      </c>
      <c r="K4482" s="1">
        <v>1335</v>
      </c>
      <c r="L4482" s="1"/>
      <c r="M4482" s="1">
        <v>21911.67421488</v>
      </c>
      <c r="N4482" s="1">
        <v>15643.124017</v>
      </c>
      <c r="O4482" s="1">
        <v>9340.2461346471136</v>
      </c>
      <c r="P4482" s="1"/>
      <c r="Q4482" s="1">
        <v>3886.9449001644571</v>
      </c>
      <c r="R4482" s="1">
        <v>7333.9104072940208</v>
      </c>
      <c r="S4482" s="1">
        <v>18000.213422275719</v>
      </c>
      <c r="T4482" s="1">
        <v>11199.371870000001</v>
      </c>
      <c r="U4482" s="1">
        <v>1689.6807612375001</v>
      </c>
      <c r="V4482" s="1">
        <v>8550</v>
      </c>
      <c r="W4482" s="1">
        <v>3255.8040684226371</v>
      </c>
      <c r="X4482" s="1">
        <v>9943.9810756256575</v>
      </c>
      <c r="Y4482" s="1">
        <v>46316</v>
      </c>
      <c r="Z4482" s="1">
        <v>15621.73108214437</v>
      </c>
      <c r="AA4482" s="1">
        <v>194956.09666226211</v>
      </c>
      <c r="AB4482" s="1"/>
      <c r="AC4482" s="1">
        <v>11528.31832</v>
      </c>
      <c r="AD4482" s="1">
        <v>10767.15355828817</v>
      </c>
      <c r="AE4482" s="1">
        <v>11359.84619684457</v>
      </c>
      <c r="AF4482" s="1">
        <v>35487.409175348163</v>
      </c>
      <c r="AG4482" s="1">
        <v>161073</v>
      </c>
      <c r="AH4482" s="1">
        <v>31659.899481492452</v>
      </c>
      <c r="AI4482" s="1">
        <v>3745.2152736000012</v>
      </c>
      <c r="AJ4482" s="1">
        <v>34869.222606314761</v>
      </c>
      <c r="AK4482" s="1">
        <v>2733.0329607839999</v>
      </c>
      <c r="AL4482" s="1">
        <v>714056</v>
      </c>
      <c r="AM4482" s="1">
        <v>590164.375</v>
      </c>
      <c r="AN4482" s="1">
        <v>123891.59375</v>
      </c>
      <c r="AO4482" t="s">
        <v>17292</v>
      </c>
    </row>
    <row r="4483" spans="1:41" x14ac:dyDescent="0.25">
      <c r="A4483" s="1">
        <v>2021</v>
      </c>
      <c r="B4483" t="s">
        <v>3255</v>
      </c>
      <c r="C4483" t="s">
        <v>7109</v>
      </c>
      <c r="D4483" t="s">
        <v>7231</v>
      </c>
      <c r="E4483" t="s">
        <v>7907</v>
      </c>
      <c r="F4483" t="s">
        <v>9745</v>
      </c>
      <c r="G4483" t="s">
        <v>11935</v>
      </c>
      <c r="H4483" t="s">
        <v>12726</v>
      </c>
      <c r="I4483" s="1">
        <v>5982.1200000000008</v>
      </c>
      <c r="J4483" s="1"/>
      <c r="K4483" s="1">
        <v>781</v>
      </c>
      <c r="L4483" s="1">
        <v>3044</v>
      </c>
      <c r="M4483" s="1">
        <v>14330.29999999999</v>
      </c>
      <c r="N4483" s="1">
        <v>12235.857750435</v>
      </c>
      <c r="O4483" s="1">
        <v>8319</v>
      </c>
      <c r="P4483" s="1"/>
      <c r="Q4483" s="1"/>
      <c r="R4483" s="1">
        <v>7507.9252260470184</v>
      </c>
      <c r="S4483" s="1">
        <v>15512</v>
      </c>
      <c r="T4483" s="1">
        <v>12293.3680579502</v>
      </c>
      <c r="U4483" s="1">
        <v>1872</v>
      </c>
      <c r="V4483" s="1">
        <v>7984</v>
      </c>
      <c r="W4483" s="1">
        <v>4250</v>
      </c>
      <c r="X4483" s="1">
        <v>12887.004349721879</v>
      </c>
      <c r="Y4483" s="1">
        <v>63800</v>
      </c>
      <c r="Z4483" s="1">
        <v>10793.9653218966</v>
      </c>
      <c r="AA4483" s="1">
        <v>149269.38268466419</v>
      </c>
      <c r="AB4483" s="1">
        <v>1177</v>
      </c>
      <c r="AC4483" s="1">
        <v>12946.08051</v>
      </c>
      <c r="AD4483" s="1">
        <v>18798.146805455159</v>
      </c>
      <c r="AE4483" s="1">
        <v>16940.91398395193</v>
      </c>
      <c r="AF4483" s="1">
        <v>33891.419254871536</v>
      </c>
      <c r="AG4483" s="1">
        <v>136827.5413492615</v>
      </c>
      <c r="AH4483" s="1">
        <v>21447.590896826568</v>
      </c>
      <c r="AI4483" s="1">
        <v>4299.3398612566089</v>
      </c>
      <c r="AJ4483" s="1">
        <v>41897.761370488821</v>
      </c>
      <c r="AK4483" s="1">
        <v>2962</v>
      </c>
      <c r="AL4483" s="1">
        <v>622049.6875</v>
      </c>
      <c r="AM4483" s="1">
        <v>504992.9375</v>
      </c>
      <c r="AN4483" s="1">
        <v>117056.7578125</v>
      </c>
      <c r="AO4483" t="s">
        <v>17293</v>
      </c>
    </row>
    <row r="4484" spans="1:41" x14ac:dyDescent="0.25">
      <c r="A4484" s="1">
        <v>2021</v>
      </c>
      <c r="B4484" t="s">
        <v>3256</v>
      </c>
      <c r="C4484" t="s">
        <v>7109</v>
      </c>
      <c r="D4484" t="s">
        <v>7231</v>
      </c>
      <c r="E4484" t="s">
        <v>7907</v>
      </c>
      <c r="F4484" t="s">
        <v>9745</v>
      </c>
      <c r="G4484" t="s">
        <v>11935</v>
      </c>
      <c r="H4484" t="s">
        <v>12726</v>
      </c>
      <c r="I4484" s="1">
        <v>16663</v>
      </c>
      <c r="J4484" s="1">
        <v>63718.035000000003</v>
      </c>
      <c r="K4484" s="1">
        <v>2439</v>
      </c>
      <c r="L4484" s="1">
        <v>5293</v>
      </c>
      <c r="M4484" s="1">
        <v>26862.598174999999</v>
      </c>
      <c r="N4484" s="1">
        <v>14858.4</v>
      </c>
      <c r="O4484" s="1">
        <v>9976.0380749999986</v>
      </c>
      <c r="P4484" s="1"/>
      <c r="Q4484" s="1">
        <v>0.5</v>
      </c>
      <c r="R4484" s="1">
        <v>6876.224256666671</v>
      </c>
      <c r="S4484" s="1">
        <v>16663.10728685428</v>
      </c>
      <c r="T4484" s="1">
        <v>8629.4000000000015</v>
      </c>
      <c r="U4484" s="1">
        <v>1212</v>
      </c>
      <c r="V4484" s="1">
        <v>12293</v>
      </c>
      <c r="W4484" s="1">
        <v>7101.1486999999997</v>
      </c>
      <c r="X4484" s="1">
        <v>18974.414649999999</v>
      </c>
      <c r="Y4484" s="1">
        <v>67145</v>
      </c>
      <c r="Z4484" s="1">
        <v>14973.45320625</v>
      </c>
      <c r="AA4484" s="1">
        <v>164220</v>
      </c>
      <c r="AB4484" s="1"/>
      <c r="AC4484" s="1">
        <v>20154</v>
      </c>
      <c r="AD4484" s="1">
        <v>19610.132000000001</v>
      </c>
      <c r="AE4484" s="1">
        <v>31716</v>
      </c>
      <c r="AF4484" s="1">
        <v>44530.596917984003</v>
      </c>
      <c r="AG4484" s="1">
        <v>208035</v>
      </c>
      <c r="AH4484" s="1">
        <v>43882.630272371753</v>
      </c>
      <c r="AI4484" s="1">
        <v>11973.798456909</v>
      </c>
      <c r="AJ4484" s="1">
        <v>40215.755953915977</v>
      </c>
      <c r="AK4484" s="1">
        <v>4306</v>
      </c>
      <c r="AL4484" s="1">
        <v>882322.3125</v>
      </c>
      <c r="AM4484" s="1">
        <v>711904</v>
      </c>
      <c r="AN4484" s="1">
        <v>170418.265625</v>
      </c>
      <c r="AO4484" t="s">
        <v>17294</v>
      </c>
    </row>
    <row r="4485" spans="1:41" x14ac:dyDescent="0.25">
      <c r="A4485" s="1">
        <v>2021</v>
      </c>
      <c r="B4485" t="s">
        <v>3257</v>
      </c>
      <c r="C4485" t="s">
        <v>7109</v>
      </c>
      <c r="D4485" t="s">
        <v>7231</v>
      </c>
      <c r="E4485" t="s">
        <v>7907</v>
      </c>
      <c r="F4485" t="s">
        <v>9745</v>
      </c>
      <c r="G4485" t="s">
        <v>11935</v>
      </c>
      <c r="H4485" t="s">
        <v>12726</v>
      </c>
      <c r="I4485" s="1">
        <v>15722.360784</v>
      </c>
      <c r="J4485" s="1">
        <v>70615.742494057777</v>
      </c>
      <c r="K4485" s="1">
        <v>1206.733508386948</v>
      </c>
      <c r="L4485" s="1">
        <v>3130.5746029093202</v>
      </c>
      <c r="M4485" s="1">
        <v>34312.392</v>
      </c>
      <c r="N4485" s="1">
        <v>19039.035038192389</v>
      </c>
      <c r="O4485" s="1">
        <v>10656.7568500986</v>
      </c>
      <c r="P4485" s="1"/>
      <c r="Q4485" s="1">
        <v>8911.4043966691315</v>
      </c>
      <c r="R4485" s="1">
        <v>7489.3313422065712</v>
      </c>
      <c r="S4485" s="1">
        <v>16047.89597340054</v>
      </c>
      <c r="T4485" s="1">
        <v>12333.609058</v>
      </c>
      <c r="U4485" s="1">
        <v>1493.4264000000001</v>
      </c>
      <c r="V4485" s="1">
        <v>11992</v>
      </c>
      <c r="W4485" s="1">
        <v>9052.9016025599994</v>
      </c>
      <c r="X4485" s="1">
        <v>18252.986362363059</v>
      </c>
      <c r="Y4485" s="1">
        <v>59463</v>
      </c>
      <c r="Z4485" s="1">
        <v>19761.22318724437</v>
      </c>
      <c r="AA4485" s="1">
        <v>175577</v>
      </c>
      <c r="AB4485" s="1"/>
      <c r="AC4485" s="1">
        <v>14359.020409999999</v>
      </c>
      <c r="AD4485" s="1">
        <v>18775</v>
      </c>
      <c r="AE4485" s="1">
        <v>22038.089413144819</v>
      </c>
      <c r="AF4485" s="1">
        <v>44605.793797575723</v>
      </c>
      <c r="AG4485" s="1">
        <v>175810</v>
      </c>
      <c r="AH4485" s="1">
        <v>31475</v>
      </c>
      <c r="AI4485" s="1">
        <v>2308.1273999999999</v>
      </c>
      <c r="AJ4485" s="1">
        <v>45786.938988205562</v>
      </c>
      <c r="AK4485" s="1">
        <v>3042</v>
      </c>
      <c r="AL4485" s="1">
        <v>853258.3125</v>
      </c>
      <c r="AM4485" s="1">
        <v>695794.9375</v>
      </c>
      <c r="AN4485" s="1">
        <v>157463.390625</v>
      </c>
      <c r="AO4485" t="s">
        <v>17295</v>
      </c>
    </row>
    <row r="4486" spans="1:41" x14ac:dyDescent="0.25">
      <c r="A4486" s="1">
        <v>2021</v>
      </c>
      <c r="B4486" t="s">
        <v>3258</v>
      </c>
      <c r="C4486" t="s">
        <v>7109</v>
      </c>
      <c r="D4486" t="s">
        <v>7231</v>
      </c>
      <c r="E4486" t="s">
        <v>7907</v>
      </c>
      <c r="F4486" t="s">
        <v>9745</v>
      </c>
      <c r="G4486" t="s">
        <v>11935</v>
      </c>
      <c r="H4486" t="s">
        <v>12726</v>
      </c>
      <c r="I4486" s="1">
        <v>17328.93418</v>
      </c>
      <c r="J4486" s="1">
        <v>71773.863490779608</v>
      </c>
      <c r="K4486" s="1">
        <v>2212.9445408000001</v>
      </c>
      <c r="L4486" s="1">
        <v>7236.5346788999996</v>
      </c>
      <c r="M4486" s="1">
        <v>51095.697516542023</v>
      </c>
      <c r="N4486" s="1">
        <v>22553.73777435302</v>
      </c>
      <c r="O4486" s="1">
        <v>9976.0380749999986</v>
      </c>
      <c r="P4486" s="1"/>
      <c r="Q4486" s="1">
        <v>4021.1517455439639</v>
      </c>
      <c r="R4486" s="1">
        <v>7447.398487050561</v>
      </c>
      <c r="S4486" s="1">
        <v>16663.10728685428</v>
      </c>
      <c r="T4486" s="1">
        <v>11764.167541939491</v>
      </c>
      <c r="U4486" s="1">
        <v>1517</v>
      </c>
      <c r="V4486" s="1">
        <v>10866</v>
      </c>
      <c r="W4486" s="1">
        <v>13289</v>
      </c>
      <c r="X4486" s="1">
        <v>22463.906800000001</v>
      </c>
      <c r="Y4486" s="1">
        <v>67145</v>
      </c>
      <c r="Z4486" s="1">
        <v>15774.9982319758</v>
      </c>
      <c r="AA4486" s="1">
        <v>197660</v>
      </c>
      <c r="AB4486" s="1"/>
      <c r="AC4486" s="1">
        <v>20154</v>
      </c>
      <c r="AD4486" s="1">
        <v>22857.985299882919</v>
      </c>
      <c r="AE4486" s="1">
        <v>40747.199000000001</v>
      </c>
      <c r="AF4486" s="1">
        <v>48936.498177928719</v>
      </c>
      <c r="AG4486" s="1">
        <v>249025</v>
      </c>
      <c r="AH4486" s="1">
        <v>43882.630272371753</v>
      </c>
      <c r="AI4486" s="1">
        <v>15172.798456909</v>
      </c>
      <c r="AJ4486" s="1">
        <v>41689.895027144747</v>
      </c>
      <c r="AK4486" s="1">
        <v>4307</v>
      </c>
      <c r="AL4486" s="1">
        <v>1037562.5</v>
      </c>
      <c r="AM4486" s="1">
        <v>823877.1875</v>
      </c>
      <c r="AN4486" s="1">
        <v>213685.265625</v>
      </c>
      <c r="AO4486" t="s">
        <v>17296</v>
      </c>
    </row>
    <row r="4487" spans="1:41" x14ac:dyDescent="0.25">
      <c r="A4487" s="1">
        <v>2021</v>
      </c>
      <c r="B4487" t="s">
        <v>3259</v>
      </c>
      <c r="C4487" t="s">
        <v>7109</v>
      </c>
      <c r="D4487" t="s">
        <v>7231</v>
      </c>
      <c r="E4487" t="s">
        <v>7907</v>
      </c>
      <c r="F4487" t="s">
        <v>9745</v>
      </c>
      <c r="G4487" t="s">
        <v>11935</v>
      </c>
      <c r="H4487" t="s">
        <v>12726</v>
      </c>
      <c r="I4487" s="1">
        <v>9029.0399999999991</v>
      </c>
      <c r="J4487" s="1"/>
      <c r="K4487" s="1">
        <v>971.45658905929554</v>
      </c>
      <c r="L4487" s="1">
        <v>3044</v>
      </c>
      <c r="M4487" s="1">
        <v>38718.150086694222</v>
      </c>
      <c r="N4487" s="1">
        <v>13273.224612094669</v>
      </c>
      <c r="O4487" s="1">
        <v>8652</v>
      </c>
      <c r="P4487" s="1"/>
      <c r="Q4487" s="1">
        <v>5748.7612277032131</v>
      </c>
      <c r="R4487" s="1">
        <v>8629.7239488729901</v>
      </c>
      <c r="S4487" s="1">
        <v>19448.2</v>
      </c>
      <c r="T4487" s="1">
        <v>12283.950000067931</v>
      </c>
      <c r="U4487" s="1">
        <v>2134.9449295681129</v>
      </c>
      <c r="V4487" s="1">
        <v>6737</v>
      </c>
      <c r="W4487" s="1"/>
      <c r="X4487" s="1">
        <v>12155.071303262779</v>
      </c>
      <c r="Y4487" s="1">
        <v>57490</v>
      </c>
      <c r="Z4487" s="1">
        <v>13864.757</v>
      </c>
      <c r="AA4487" s="1">
        <v>168145.85305649071</v>
      </c>
      <c r="AB4487" s="1">
        <v>852</v>
      </c>
      <c r="AC4487" s="1">
        <v>12335</v>
      </c>
      <c r="AD4487" s="1">
        <v>22909.766769629561</v>
      </c>
      <c r="AE4487" s="1">
        <v>21248.517546569801</v>
      </c>
      <c r="AF4487" s="1">
        <v>34648.559474148416</v>
      </c>
      <c r="AG4487" s="1">
        <v>185249</v>
      </c>
      <c r="AH4487" s="1">
        <v>50501.139093131111</v>
      </c>
      <c r="AI4487" s="1">
        <v>3748.994693729856</v>
      </c>
      <c r="AJ4487" s="1">
        <v>42422.032225676048</v>
      </c>
      <c r="AK4487" s="1">
        <v>3802.794766086809</v>
      </c>
      <c r="AL4487" s="1">
        <v>758044</v>
      </c>
      <c r="AM4487" s="1">
        <v>584000.4375</v>
      </c>
      <c r="AN4487" s="1">
        <v>174043.53125</v>
      </c>
      <c r="AO4487" t="s">
        <v>17297</v>
      </c>
    </row>
    <row r="4488" spans="1:41" x14ac:dyDescent="0.25">
      <c r="A4488" s="1">
        <v>2021</v>
      </c>
      <c r="B4488" t="s">
        <v>3260</v>
      </c>
      <c r="C4488" t="s">
        <v>7109</v>
      </c>
      <c r="D4488" t="s">
        <v>7231</v>
      </c>
      <c r="E4488" t="s">
        <v>7907</v>
      </c>
      <c r="F4488" t="s">
        <v>9745</v>
      </c>
      <c r="G4488" t="s">
        <v>11935</v>
      </c>
      <c r="H4488" t="s">
        <v>12726</v>
      </c>
      <c r="I4488" s="1">
        <v>19820.749913439999</v>
      </c>
      <c r="J4488" s="1">
        <v>50942.463116547733</v>
      </c>
      <c r="K4488" s="1">
        <v>860.46102863266401</v>
      </c>
      <c r="L4488" s="1"/>
      <c r="M4488" s="1">
        <v>28160.746092000001</v>
      </c>
      <c r="N4488" s="1">
        <v>16677.044558174599</v>
      </c>
      <c r="O4488" s="1">
        <v>9533.6118388440009</v>
      </c>
      <c r="P4488" s="1"/>
      <c r="Q4488" s="1">
        <v>9747.1047406353428</v>
      </c>
      <c r="R4488" s="1">
        <v>6642.5781469751682</v>
      </c>
      <c r="S4488" s="1">
        <v>8946</v>
      </c>
      <c r="T4488" s="1">
        <v>11392.598484</v>
      </c>
      <c r="U4488" s="1">
        <v>1550.34542975</v>
      </c>
      <c r="V4488" s="1">
        <v>9352</v>
      </c>
      <c r="W4488" s="1">
        <v>4345.9479024482844</v>
      </c>
      <c r="X4488" s="1"/>
      <c r="Y4488" s="1">
        <v>48243.542854630963</v>
      </c>
      <c r="Z4488" s="1">
        <v>22099.543401132829</v>
      </c>
      <c r="AA4488" s="1">
        <v>186939</v>
      </c>
      <c r="AB4488" s="1"/>
      <c r="AC4488" s="1">
        <v>13062.981030000001</v>
      </c>
      <c r="AD4488" s="1">
        <v>12596</v>
      </c>
      <c r="AE4488" s="1">
        <v>10454.72642992753</v>
      </c>
      <c r="AF4488" s="1">
        <v>35800.326622010878</v>
      </c>
      <c r="AG4488" s="1">
        <v>179852</v>
      </c>
      <c r="AH4488" s="1">
        <v>32233</v>
      </c>
      <c r="AI4488" s="1">
        <v>2295.9235080000012</v>
      </c>
      <c r="AJ4488" s="1">
        <v>32603.01262064253</v>
      </c>
      <c r="AK4488" s="1">
        <v>2679.4440792</v>
      </c>
      <c r="AL4488" s="1">
        <v>756831.125</v>
      </c>
      <c r="AM4488" s="1">
        <v>643787.375</v>
      </c>
      <c r="AN4488" s="1">
        <v>113043.734375</v>
      </c>
      <c r="AO4488" t="s">
        <v>17298</v>
      </c>
    </row>
    <row r="4489" spans="1:41" x14ac:dyDescent="0.25">
      <c r="A4489" s="1">
        <v>2021</v>
      </c>
      <c r="B4489" t="s">
        <v>3261</v>
      </c>
      <c r="C4489" t="s">
        <v>7109</v>
      </c>
      <c r="D4489" t="s">
        <v>7231</v>
      </c>
      <c r="E4489" t="s">
        <v>7907</v>
      </c>
      <c r="F4489" t="s">
        <v>9745</v>
      </c>
      <c r="G4489" t="s">
        <v>11935</v>
      </c>
      <c r="H4489" t="s">
        <v>12726</v>
      </c>
      <c r="I4489" s="1">
        <v>18449</v>
      </c>
      <c r="J4489" s="1">
        <v>97857.381524100711</v>
      </c>
      <c r="K4489" s="1">
        <v>1252.830108148878</v>
      </c>
      <c r="L4489" s="1">
        <v>6575.8697045999997</v>
      </c>
      <c r="M4489" s="1">
        <v>45317.654499999997</v>
      </c>
      <c r="N4489" s="1">
        <v>17619.09007746826</v>
      </c>
      <c r="O4489" s="1">
        <v>9987.7969434299994</v>
      </c>
      <c r="P4489" s="1"/>
      <c r="Q4489" s="1">
        <v>2563.5154998440798</v>
      </c>
      <c r="R4489" s="1">
        <v>7093.6185485738579</v>
      </c>
      <c r="S4489" s="1">
        <v>17912.66</v>
      </c>
      <c r="T4489" s="1">
        <v>12118.39994886764</v>
      </c>
      <c r="U4489" s="1">
        <v>1562.47</v>
      </c>
      <c r="V4489" s="1">
        <v>11861</v>
      </c>
      <c r="W4489" s="1">
        <v>8995.0899119999995</v>
      </c>
      <c r="X4489" s="1">
        <v>19074</v>
      </c>
      <c r="Y4489" s="1">
        <v>69505.885006390876</v>
      </c>
      <c r="Z4489" s="1">
        <v>22515.334066306332</v>
      </c>
      <c r="AA4489" s="1">
        <v>163654</v>
      </c>
      <c r="AB4489" s="1"/>
      <c r="AC4489" s="1">
        <v>16408.656900000002</v>
      </c>
      <c r="AD4489" s="1">
        <v>17997.361543810479</v>
      </c>
      <c r="AE4489" s="1">
        <v>12515.199581770799</v>
      </c>
      <c r="AF4489" s="1">
        <v>52229.797578286067</v>
      </c>
      <c r="AG4489" s="1">
        <v>243259</v>
      </c>
      <c r="AH4489" s="1">
        <v>34470.476118082173</v>
      </c>
      <c r="AI4489" s="1">
        <v>2858.0400000000009</v>
      </c>
      <c r="AJ4489" s="1">
        <v>39210.900975048491</v>
      </c>
      <c r="AK4489" s="1"/>
      <c r="AL4489" s="1">
        <v>952865.125</v>
      </c>
      <c r="AM4489" s="1">
        <v>782880.75</v>
      </c>
      <c r="AN4489" s="1">
        <v>169984.3125</v>
      </c>
      <c r="AO4489" t="s">
        <v>17299</v>
      </c>
    </row>
    <row r="4490" spans="1:41" x14ac:dyDescent="0.25">
      <c r="A4490" s="1">
        <v>2021</v>
      </c>
      <c r="B4490" t="s">
        <v>3262</v>
      </c>
      <c r="C4490" t="s">
        <v>7109</v>
      </c>
      <c r="D4490" t="s">
        <v>7231</v>
      </c>
      <c r="E4490" t="s">
        <v>7907</v>
      </c>
      <c r="F4490" t="s">
        <v>9745</v>
      </c>
      <c r="G4490" t="s">
        <v>11935</v>
      </c>
      <c r="H4490" t="s">
        <v>12726</v>
      </c>
      <c r="I4490" s="1">
        <v>6521.4586854094086</v>
      </c>
      <c r="J4490" s="1"/>
      <c r="K4490" s="1">
        <v>947.74238542675744</v>
      </c>
      <c r="L4490" s="1">
        <v>3876.3381999999988</v>
      </c>
      <c r="M4490" s="1">
        <v>21089.198179477218</v>
      </c>
      <c r="N4490" s="1">
        <v>17960.011234524209</v>
      </c>
      <c r="O4490" s="1">
        <v>9277.2965657692293</v>
      </c>
      <c r="P4490" s="1"/>
      <c r="Q4490" s="1">
        <v>4983.705793227793</v>
      </c>
      <c r="R4490" s="1">
        <v>6559.9683535062004</v>
      </c>
      <c r="S4490" s="1">
        <v>18187.79328511269</v>
      </c>
      <c r="T4490" s="1">
        <v>12205.62776400996</v>
      </c>
      <c r="U4490" s="1">
        <v>2068.55058883536</v>
      </c>
      <c r="V4490" s="1">
        <v>17673</v>
      </c>
      <c r="W4490" s="1">
        <v>2428.810444566966</v>
      </c>
      <c r="X4490" s="1">
        <v>10884.93590391237</v>
      </c>
      <c r="Y4490" s="1">
        <v>46623</v>
      </c>
      <c r="Z4490" s="1">
        <v>13595.014316484319</v>
      </c>
      <c r="AA4490" s="1">
        <v>163625.71515353321</v>
      </c>
      <c r="AB4490" s="1">
        <v>948</v>
      </c>
      <c r="AC4490" s="1">
        <v>12356.482249999999</v>
      </c>
      <c r="AD4490" s="1">
        <v>5338.2382773854952</v>
      </c>
      <c r="AE4490" s="1">
        <v>11634.276089276609</v>
      </c>
      <c r="AF4490" s="1">
        <v>35264.059834013693</v>
      </c>
      <c r="AG4490" s="1">
        <v>129203.3792196773</v>
      </c>
      <c r="AH4490" s="1">
        <v>35164.240108186852</v>
      </c>
      <c r="AI4490" s="1">
        <v>3820.1195790720012</v>
      </c>
      <c r="AJ4490" s="1">
        <v>44008.971906456311</v>
      </c>
      <c r="AK4490" s="1">
        <v>2969.0969954866218</v>
      </c>
      <c r="AL4490" s="1">
        <v>639215.125</v>
      </c>
      <c r="AM4490" s="1">
        <v>515953.90625</v>
      </c>
      <c r="AN4490" s="1">
        <v>123261.09375</v>
      </c>
      <c r="AO4490" t="s">
        <v>17300</v>
      </c>
    </row>
    <row r="4491" spans="1:41" x14ac:dyDescent="0.25">
      <c r="A4491" s="1">
        <v>2021</v>
      </c>
      <c r="B4491" t="s">
        <v>3263</v>
      </c>
      <c r="C4491" t="s">
        <v>7109</v>
      </c>
      <c r="D4491" t="s">
        <v>7231</v>
      </c>
      <c r="E4491" t="s">
        <v>7908</v>
      </c>
      <c r="F4491" t="s">
        <v>9746</v>
      </c>
      <c r="G4491" t="s">
        <v>11935</v>
      </c>
      <c r="H4491" t="s">
        <v>12726</v>
      </c>
      <c r="I4491" s="1">
        <v>12820.51900704766</v>
      </c>
      <c r="J4491" s="1">
        <v>62341.168867515109</v>
      </c>
      <c r="K4491" s="1">
        <v>860.46102863266401</v>
      </c>
      <c r="L4491" s="1">
        <v>2414.5012500000012</v>
      </c>
      <c r="M4491" s="1">
        <v>22472.821042445408</v>
      </c>
      <c r="N4491" s="1">
        <v>16677.044558174599</v>
      </c>
      <c r="O4491" s="1">
        <v>9411.4133629200005</v>
      </c>
      <c r="P4491" s="1">
        <v>12469.291609097671</v>
      </c>
      <c r="Q4491" s="1">
        <v>6327.9390763173014</v>
      </c>
      <c r="R4491" s="1">
        <v>7642.5781469751682</v>
      </c>
      <c r="S4491" s="1">
        <v>14599</v>
      </c>
      <c r="T4491" s="1">
        <v>11392.598484</v>
      </c>
      <c r="U4491" s="1">
        <v>1550.34542975</v>
      </c>
      <c r="V4491" s="1">
        <v>8336</v>
      </c>
      <c r="W4491" s="1">
        <v>4345.9479024482844</v>
      </c>
      <c r="X4491" s="1">
        <v>13142.734839224981</v>
      </c>
      <c r="Y4491" s="1">
        <v>48243.542854630963</v>
      </c>
      <c r="Z4491" s="1">
        <v>20486.045815760001</v>
      </c>
      <c r="AA4491" s="1">
        <v>205858</v>
      </c>
      <c r="AB4491" s="1">
        <v>1153.038</v>
      </c>
      <c r="AC4491" s="1">
        <v>13591.20779</v>
      </c>
      <c r="AD4491" s="1">
        <v>16748.62188492548</v>
      </c>
      <c r="AE4491" s="1">
        <v>15667.279241164561</v>
      </c>
      <c r="AF4491" s="1">
        <v>35800.326622010878</v>
      </c>
      <c r="AG4491" s="1">
        <v>176546</v>
      </c>
      <c r="AH4491" s="1">
        <v>30828</v>
      </c>
      <c r="AI4491" s="1">
        <v>2295.9235080000012</v>
      </c>
      <c r="AJ4491" s="1">
        <v>32603.01262064253</v>
      </c>
      <c r="AK4491" s="1">
        <v>2679.4440792</v>
      </c>
      <c r="AL4491" s="1">
        <v>809304.75</v>
      </c>
      <c r="AM4491" s="1">
        <v>679374.75</v>
      </c>
      <c r="AN4491" s="1">
        <v>129930.0078125</v>
      </c>
      <c r="AO4491" t="s">
        <v>17301</v>
      </c>
    </row>
    <row r="4492" spans="1:41" x14ac:dyDescent="0.25">
      <c r="A4492" s="1">
        <v>2021</v>
      </c>
      <c r="B4492" t="s">
        <v>3264</v>
      </c>
      <c r="C4492" t="s">
        <v>7109</v>
      </c>
      <c r="D4492" t="s">
        <v>7231</v>
      </c>
      <c r="E4492" t="s">
        <v>7908</v>
      </c>
      <c r="F4492" t="s">
        <v>9746</v>
      </c>
      <c r="G4492" t="s">
        <v>11935</v>
      </c>
      <c r="H4492" t="s">
        <v>12726</v>
      </c>
      <c r="I4492" s="1">
        <v>14584</v>
      </c>
      <c r="J4492" s="1">
        <v>59800.694000007032</v>
      </c>
      <c r="K4492" s="1">
        <v>2326.6089999999999</v>
      </c>
      <c r="L4492" s="1">
        <v>5293</v>
      </c>
      <c r="M4492" s="1">
        <v>45265.25</v>
      </c>
      <c r="N4492" s="1">
        <v>14858.4</v>
      </c>
      <c r="O4492" s="1">
        <v>10049.874089999999</v>
      </c>
      <c r="P4492" s="1">
        <v>16101.602000000001</v>
      </c>
      <c r="Q4492" s="1">
        <v>4483</v>
      </c>
      <c r="R4492" s="1">
        <v>7876.224256666671</v>
      </c>
      <c r="S4492" s="1">
        <v>26902.994999999999</v>
      </c>
      <c r="T4492" s="1">
        <v>7434.2000000000007</v>
      </c>
      <c r="U4492" s="1">
        <v>1212</v>
      </c>
      <c r="V4492" s="1">
        <v>9871</v>
      </c>
      <c r="W4492" s="1">
        <v>9201.1486999999997</v>
      </c>
      <c r="X4492" s="1">
        <v>20624.36375</v>
      </c>
      <c r="Y4492" s="1">
        <v>67845</v>
      </c>
      <c r="Z4492" s="1">
        <v>14887.478467000001</v>
      </c>
      <c r="AA4492" s="1">
        <v>194578.4</v>
      </c>
      <c r="AB4492" s="1">
        <v>2533</v>
      </c>
      <c r="AC4492" s="1">
        <v>32618.060560747661</v>
      </c>
      <c r="AD4492" s="1">
        <v>23846.491515000002</v>
      </c>
      <c r="AE4492" s="1">
        <v>13284</v>
      </c>
      <c r="AF4492" s="1">
        <v>44530.596917984003</v>
      </c>
      <c r="AG4492" s="1">
        <v>229974</v>
      </c>
      <c r="AH4492" s="1">
        <v>44288.013717871749</v>
      </c>
      <c r="AI4492" s="1">
        <v>11973.798456909</v>
      </c>
      <c r="AJ4492" s="1">
        <v>40215.755953915977</v>
      </c>
      <c r="AK4492" s="1">
        <v>4306</v>
      </c>
      <c r="AL4492" s="1">
        <v>980765</v>
      </c>
      <c r="AM4492" s="1">
        <v>772013.25</v>
      </c>
      <c r="AN4492" s="1">
        <v>208751.75</v>
      </c>
      <c r="AO4492" t="s">
        <v>17302</v>
      </c>
    </row>
    <row r="4493" spans="1:41" x14ac:dyDescent="0.25">
      <c r="A4493" s="1">
        <v>2021</v>
      </c>
      <c r="B4493" t="s">
        <v>3265</v>
      </c>
      <c r="C4493" t="s">
        <v>7109</v>
      </c>
      <c r="D4493" t="s">
        <v>7231</v>
      </c>
      <c r="E4493" t="s">
        <v>7908</v>
      </c>
      <c r="F4493" t="s">
        <v>9746</v>
      </c>
      <c r="G4493" t="s">
        <v>11935</v>
      </c>
      <c r="H4493" t="s">
        <v>12726</v>
      </c>
      <c r="I4493" s="1">
        <v>16559.835429760002</v>
      </c>
      <c r="J4493" s="1">
        <v>76092.399630198575</v>
      </c>
      <c r="K4493" s="1">
        <v>1608.6051081488779</v>
      </c>
      <c r="L4493" s="1">
        <v>6575.8697045999997</v>
      </c>
      <c r="M4493" s="1">
        <v>44865.396999999997</v>
      </c>
      <c r="N4493" s="1">
        <v>17619.09007746826</v>
      </c>
      <c r="O4493" s="1">
        <v>10066.63208061429</v>
      </c>
      <c r="P4493" s="1">
        <v>13779.858475000001</v>
      </c>
      <c r="Q4493" s="1">
        <v>4529.7371764520813</v>
      </c>
      <c r="R4493" s="1">
        <v>8093.6185485738579</v>
      </c>
      <c r="S4493" s="1">
        <v>26398.02636</v>
      </c>
      <c r="T4493" s="1">
        <v>12218.39994886764</v>
      </c>
      <c r="U4493" s="1">
        <v>1562.47</v>
      </c>
      <c r="V4493" s="1">
        <v>14511</v>
      </c>
      <c r="W4493" s="1">
        <v>8995.0899119999995</v>
      </c>
      <c r="X4493" s="1">
        <v>20842</v>
      </c>
      <c r="Y4493" s="1">
        <v>70526.885006390876</v>
      </c>
      <c r="Z4493" s="1">
        <v>16750.543839321741</v>
      </c>
      <c r="AA4493" s="1">
        <v>200660</v>
      </c>
      <c r="AB4493" s="1">
        <v>1958</v>
      </c>
      <c r="AC4493" s="1">
        <v>18109.119637</v>
      </c>
      <c r="AD4493" s="1">
        <v>16023.87935731769</v>
      </c>
      <c r="AE4493" s="1">
        <v>14196.382342438001</v>
      </c>
      <c r="AF4493" s="1">
        <v>46229.797578286067</v>
      </c>
      <c r="AG4493" s="1">
        <v>242306</v>
      </c>
      <c r="AH4493" s="1">
        <v>41085.77564316152</v>
      </c>
      <c r="AI4493" s="1">
        <v>2858.0400000000009</v>
      </c>
      <c r="AJ4493" s="1">
        <v>39210.900975048491</v>
      </c>
      <c r="AK4493" s="1">
        <v>3492</v>
      </c>
      <c r="AL4493" s="1">
        <v>997725.3125</v>
      </c>
      <c r="AM4493" s="1">
        <v>807313.5</v>
      </c>
      <c r="AN4493" s="1">
        <v>190411.859375</v>
      </c>
      <c r="AO4493" t="s">
        <v>17303</v>
      </c>
    </row>
    <row r="4494" spans="1:41" x14ac:dyDescent="0.25">
      <c r="A4494" s="1">
        <v>2021</v>
      </c>
      <c r="B4494" t="s">
        <v>3266</v>
      </c>
      <c r="C4494" t="s">
        <v>7109</v>
      </c>
      <c r="D4494" t="s">
        <v>7231</v>
      </c>
      <c r="E4494" t="s">
        <v>7908</v>
      </c>
      <c r="F4494" t="s">
        <v>9746</v>
      </c>
      <c r="G4494" t="s">
        <v>11935</v>
      </c>
      <c r="H4494" t="s">
        <v>12726</v>
      </c>
      <c r="I4494" s="1">
        <v>16563.409495338339</v>
      </c>
      <c r="J4494" s="1">
        <v>69075.273933212506</v>
      </c>
      <c r="K4494" s="1">
        <v>1103.8981147500001</v>
      </c>
      <c r="L4494" s="1">
        <v>3130.5746029093202</v>
      </c>
      <c r="M4494" s="1">
        <v>25261.066348089749</v>
      </c>
      <c r="N4494" s="1">
        <v>19039.035038192389</v>
      </c>
      <c r="O4494" s="1">
        <v>10286.317378226569</v>
      </c>
      <c r="P4494" s="1">
        <v>13429.365335639999</v>
      </c>
      <c r="Q4494" s="1">
        <v>4858.5482949671314</v>
      </c>
      <c r="R4494" s="1">
        <v>8489.3313422065712</v>
      </c>
      <c r="S4494" s="1">
        <v>13197.611996583921</v>
      </c>
      <c r="T4494" s="1">
        <v>12333.609058</v>
      </c>
      <c r="U4494" s="1">
        <v>1493.4264000000001</v>
      </c>
      <c r="V4494" s="1">
        <v>12000</v>
      </c>
      <c r="W4494" s="1">
        <v>9052.9016025599994</v>
      </c>
      <c r="X4494" s="1">
        <v>19840.202567785938</v>
      </c>
      <c r="Y4494" s="1">
        <v>59462.52431625298</v>
      </c>
      <c r="Z4494" s="1">
        <v>15985.1723557525</v>
      </c>
      <c r="AA4494" s="1">
        <v>195940</v>
      </c>
      <c r="AB4494" s="1">
        <v>1910</v>
      </c>
      <c r="AC4494" s="1">
        <v>14834.94383271981</v>
      </c>
      <c r="AD4494" s="1">
        <v>17471.426232469232</v>
      </c>
      <c r="AE4494" s="1">
        <v>22038.089413144819</v>
      </c>
      <c r="AF4494" s="1">
        <v>44605.793797575723</v>
      </c>
      <c r="AG4494" s="1">
        <v>174975</v>
      </c>
      <c r="AH4494" s="1">
        <v>32068.767227498891</v>
      </c>
      <c r="AI4494" s="1">
        <v>2308.1273999999999</v>
      </c>
      <c r="AJ4494" s="1">
        <v>45786.938988205562</v>
      </c>
      <c r="AK4494" s="1">
        <v>3042</v>
      </c>
      <c r="AL4494" s="1">
        <v>869583.375</v>
      </c>
      <c r="AM4494" s="1">
        <v>721707.4375</v>
      </c>
      <c r="AN4494" s="1">
        <v>147875.9375</v>
      </c>
      <c r="AO4494" t="s">
        <v>17304</v>
      </c>
    </row>
    <row r="4495" spans="1:41" x14ac:dyDescent="0.25">
      <c r="A4495" s="1">
        <v>2021</v>
      </c>
      <c r="B4495" t="s">
        <v>3267</v>
      </c>
      <c r="C4495" t="s">
        <v>7109</v>
      </c>
      <c r="D4495" t="s">
        <v>7231</v>
      </c>
      <c r="E4495" t="s">
        <v>7908</v>
      </c>
      <c r="F4495" t="s">
        <v>9746</v>
      </c>
      <c r="G4495" t="s">
        <v>11935</v>
      </c>
      <c r="H4495" t="s">
        <v>12726</v>
      </c>
      <c r="I4495" s="1">
        <v>16122.93418</v>
      </c>
      <c r="J4495" s="1">
        <v>68210.186981211329</v>
      </c>
      <c r="K4495" s="1">
        <v>2148.4185407999998</v>
      </c>
      <c r="L4495" s="1">
        <v>6623.8746788999997</v>
      </c>
      <c r="M4495" s="1">
        <v>51095.697516542023</v>
      </c>
      <c r="N4495" s="1">
        <v>22553.73777435302</v>
      </c>
      <c r="O4495" s="1">
        <v>10049.874089999999</v>
      </c>
      <c r="P4495" s="1">
        <v>16101.602000000001</v>
      </c>
      <c r="Q4495" s="1">
        <v>4394.9560046365432</v>
      </c>
      <c r="R4495" s="1">
        <v>8447.398487050561</v>
      </c>
      <c r="S4495" s="1">
        <v>26902.994999999999</v>
      </c>
      <c r="T4495" s="1">
        <v>12614.53876662927</v>
      </c>
      <c r="U4495" s="1">
        <v>1517</v>
      </c>
      <c r="V4495" s="1">
        <v>10865</v>
      </c>
      <c r="W4495" s="1">
        <v>13732.3073</v>
      </c>
      <c r="X4495" s="1">
        <v>24417.29</v>
      </c>
      <c r="Y4495" s="1">
        <v>67845</v>
      </c>
      <c r="Z4495" s="1">
        <v>15188.71850749105</v>
      </c>
      <c r="AA4495" s="1">
        <v>201338</v>
      </c>
      <c r="AB4495" s="1">
        <v>2533</v>
      </c>
      <c r="AC4495" s="1">
        <v>32097.420560747662</v>
      </c>
      <c r="AD4495" s="1">
        <v>21410.39603657366</v>
      </c>
      <c r="AE4495" s="1">
        <v>11341.926973808</v>
      </c>
      <c r="AF4495" s="1">
        <v>48936.498177928719</v>
      </c>
      <c r="AG4495" s="1">
        <v>247620</v>
      </c>
      <c r="AH4495" s="1">
        <v>44288.013717871749</v>
      </c>
      <c r="AI4495" s="1">
        <v>15172.798456909</v>
      </c>
      <c r="AJ4495" s="1">
        <v>41689.895027144747</v>
      </c>
      <c r="AK4495" s="1">
        <v>4307</v>
      </c>
      <c r="AL4495" s="1">
        <v>1049566.5</v>
      </c>
      <c r="AM4495" s="1">
        <v>820894.125</v>
      </c>
      <c r="AN4495" s="1">
        <v>228672.328125</v>
      </c>
      <c r="AO4495" t="s">
        <v>17305</v>
      </c>
    </row>
    <row r="4496" spans="1:41" x14ac:dyDescent="0.25">
      <c r="A4496" s="1">
        <v>2021</v>
      </c>
      <c r="B4496" t="s">
        <v>3268</v>
      </c>
      <c r="C4496" t="s">
        <v>7109</v>
      </c>
      <c r="D4496" t="s">
        <v>7231</v>
      </c>
      <c r="E4496" t="s">
        <v>7908</v>
      </c>
      <c r="F4496" t="s">
        <v>9746</v>
      </c>
      <c r="G4496" t="s">
        <v>11935</v>
      </c>
      <c r="H4496" t="s">
        <v>12726</v>
      </c>
      <c r="I4496" s="1">
        <v>7593.3084349175479</v>
      </c>
      <c r="J4496" s="1">
        <v>34255.758430182548</v>
      </c>
      <c r="K4496" s="1">
        <v>845.07030208691992</v>
      </c>
      <c r="L4496" s="1">
        <v>2082.3642824020012</v>
      </c>
      <c r="M4496" s="1">
        <v>19287.241672708798</v>
      </c>
      <c r="N4496" s="1">
        <v>15643.264999999999</v>
      </c>
      <c r="O4496" s="1">
        <v>9266.4134192272904</v>
      </c>
      <c r="P4496" s="1">
        <v>9710.5929999999989</v>
      </c>
      <c r="Q4496" s="1">
        <v>3886.9449001644571</v>
      </c>
      <c r="R4496" s="1">
        <v>7333.9104072940208</v>
      </c>
      <c r="S4496" s="1">
        <v>22987.532567767481</v>
      </c>
      <c r="T4496" s="1">
        <v>11199.371870000001</v>
      </c>
      <c r="U4496" s="1">
        <v>1689.6807612375001</v>
      </c>
      <c r="V4496" s="1">
        <v>9964</v>
      </c>
      <c r="W4496" s="1">
        <v>3915.6283262867701</v>
      </c>
      <c r="X4496" s="1">
        <v>10871.248823896211</v>
      </c>
      <c r="Y4496" s="1">
        <v>46315.968959999998</v>
      </c>
      <c r="Z4496" s="1">
        <v>13844.53069531947</v>
      </c>
      <c r="AA4496" s="1">
        <v>211014.95492925469</v>
      </c>
      <c r="AB4496" s="1">
        <v>1109</v>
      </c>
      <c r="AC4496" s="1">
        <v>12011.1201248</v>
      </c>
      <c r="AD4496" s="1">
        <v>13389.93862681186</v>
      </c>
      <c r="AE4496" s="1">
        <v>14162.65271184335</v>
      </c>
      <c r="AF4496" s="1">
        <v>35487.409175348163</v>
      </c>
      <c r="AG4496" s="1">
        <v>159133</v>
      </c>
      <c r="AH4496" s="1">
        <v>31456.80708600131</v>
      </c>
      <c r="AI4496" s="1">
        <v>2225.8355587084811</v>
      </c>
      <c r="AJ4496" s="1">
        <v>34869.222606314761</v>
      </c>
      <c r="AK4496" s="1">
        <v>2733.0329607839999</v>
      </c>
      <c r="AL4496" s="1">
        <v>748285.875</v>
      </c>
      <c r="AM4496" s="1">
        <v>618998.75</v>
      </c>
      <c r="AN4496" s="1">
        <v>129287.1171875</v>
      </c>
      <c r="AO4496" t="s">
        <v>17306</v>
      </c>
    </row>
    <row r="4497" spans="1:41" x14ac:dyDescent="0.25">
      <c r="A4497" s="1">
        <v>2021</v>
      </c>
      <c r="B4497" t="s">
        <v>3269</v>
      </c>
      <c r="C4497" t="s">
        <v>7109</v>
      </c>
      <c r="D4497" t="s">
        <v>7231</v>
      </c>
      <c r="E4497" t="s">
        <v>7908</v>
      </c>
      <c r="F4497" t="s">
        <v>9746</v>
      </c>
      <c r="G4497" t="s">
        <v>11935</v>
      </c>
      <c r="H4497" t="s">
        <v>12726</v>
      </c>
      <c r="I4497" s="1">
        <v>6521.4586854094114</v>
      </c>
      <c r="J4497" s="1">
        <v>17312.77</v>
      </c>
      <c r="K4497" s="1">
        <v>947.74238542675744</v>
      </c>
      <c r="L4497" s="1">
        <v>3138.4832000000001</v>
      </c>
      <c r="M4497" s="1">
        <v>18644.51345814699</v>
      </c>
      <c r="N4497" s="1">
        <v>17340.621903929012</v>
      </c>
      <c r="O4497" s="1">
        <v>9239.4208564158071</v>
      </c>
      <c r="P4497" s="1">
        <v>10367.3595616</v>
      </c>
      <c r="Q4497" s="1">
        <v>4947.3169709077929</v>
      </c>
      <c r="R4497" s="1">
        <v>6559.9683535062004</v>
      </c>
      <c r="S4497" s="1">
        <v>18155.234660556671</v>
      </c>
      <c r="T4497" s="1">
        <v>12096.283437615701</v>
      </c>
      <c r="U4497" s="1">
        <v>2068.55058883536</v>
      </c>
      <c r="V4497" s="1">
        <v>5536</v>
      </c>
      <c r="W4497" s="1">
        <v>3817.1710171423242</v>
      </c>
      <c r="X4497" s="1">
        <v>11647.805585739859</v>
      </c>
      <c r="Y4497" s="1">
        <v>46623.084499999997</v>
      </c>
      <c r="Z4497" s="1">
        <v>13595.014316484319</v>
      </c>
      <c r="AA4497" s="1">
        <v>163625.71515353321</v>
      </c>
      <c r="AB4497" s="1">
        <v>948</v>
      </c>
      <c r="AC4497" s="1">
        <v>12757.94857275</v>
      </c>
      <c r="AD4497" s="1">
        <v>15675.51229240853</v>
      </c>
      <c r="AE4497" s="1">
        <v>21420.749905914468</v>
      </c>
      <c r="AF4497" s="1">
        <v>35264.059834013693</v>
      </c>
      <c r="AG4497" s="1">
        <v>131465.0359866092</v>
      </c>
      <c r="AH4497" s="1">
        <v>35884.599902660972</v>
      </c>
      <c r="AI4497" s="1">
        <v>2270.3522698826509</v>
      </c>
      <c r="AJ4497" s="1">
        <v>44008.971906456311</v>
      </c>
      <c r="AK4497" s="1">
        <v>2969.0969954866218</v>
      </c>
      <c r="AL4497" s="1">
        <v>674848.9375</v>
      </c>
      <c r="AM4497" s="1">
        <v>542553.125</v>
      </c>
      <c r="AN4497" s="1">
        <v>132295.734375</v>
      </c>
      <c r="AO4497" t="s">
        <v>17307</v>
      </c>
    </row>
    <row r="4498" spans="1:41" x14ac:dyDescent="0.25">
      <c r="A4498" s="1">
        <v>2021</v>
      </c>
      <c r="B4498" t="s">
        <v>3270</v>
      </c>
      <c r="C4498" t="s">
        <v>7109</v>
      </c>
      <c r="D4498" t="s">
        <v>7231</v>
      </c>
      <c r="E4498" t="s">
        <v>7908</v>
      </c>
      <c r="F4498" t="s">
        <v>9746</v>
      </c>
      <c r="G4498" t="s">
        <v>11935</v>
      </c>
      <c r="H4498" t="s">
        <v>12726</v>
      </c>
      <c r="I4498" s="1">
        <v>4057.3625150463999</v>
      </c>
      <c r="J4498" s="1">
        <v>23261.513999999999</v>
      </c>
      <c r="K4498" s="1">
        <v>988</v>
      </c>
      <c r="L4498" s="1">
        <v>2836.971071843886</v>
      </c>
      <c r="M4498" s="1">
        <v>13416.10299999999</v>
      </c>
      <c r="N4498" s="1">
        <v>12235.857750435</v>
      </c>
      <c r="O4498" s="1">
        <v>8190.8007767203999</v>
      </c>
      <c r="P4498" s="1">
        <v>9869.5329999999994</v>
      </c>
      <c r="Q4498" s="1">
        <v>4574.9417562776898</v>
      </c>
      <c r="R4498" s="1">
        <v>7629.1654720616853</v>
      </c>
      <c r="S4498" s="1">
        <v>15797</v>
      </c>
      <c r="T4498" s="1">
        <v>12902.56950670516</v>
      </c>
      <c r="U4498" s="1">
        <v>1872</v>
      </c>
      <c r="V4498" s="1">
        <v>6671.9968952685567</v>
      </c>
      <c r="W4498" s="1">
        <v>4411.4247298531063</v>
      </c>
      <c r="X4498" s="1">
        <v>12759.410247249391</v>
      </c>
      <c r="Y4498" s="1">
        <v>63814.66718156448</v>
      </c>
      <c r="Z4498" s="1">
        <v>10793.9653218966</v>
      </c>
      <c r="AA4498" s="1">
        <v>150093.9056768259</v>
      </c>
      <c r="AB4498" s="1">
        <v>1177</v>
      </c>
      <c r="AC4498" s="1">
        <v>13272.93135401594</v>
      </c>
      <c r="AD4498" s="1">
        <v>18798.146805455159</v>
      </c>
      <c r="AE4498" s="1">
        <v>16940.91398395193</v>
      </c>
      <c r="AF4498" s="1">
        <v>50547.068013184216</v>
      </c>
      <c r="AG4498" s="1">
        <v>132578.56835357039</v>
      </c>
      <c r="AH4498" s="1">
        <v>35669.940752771567</v>
      </c>
      <c r="AI4498" s="1">
        <v>4299.3398612566089</v>
      </c>
      <c r="AJ4498" s="1">
        <v>41897.761370488821</v>
      </c>
      <c r="AK4498" s="1">
        <v>2962</v>
      </c>
      <c r="AL4498" s="1">
        <v>684320.8125</v>
      </c>
      <c r="AM4498" s="1">
        <v>552949.125</v>
      </c>
      <c r="AN4498" s="1">
        <v>131371.75</v>
      </c>
      <c r="AO4498" t="s">
        <v>17308</v>
      </c>
    </row>
    <row r="4499" spans="1:41" x14ac:dyDescent="0.25">
      <c r="A4499" s="1">
        <v>2021</v>
      </c>
      <c r="B4499" t="s">
        <v>3271</v>
      </c>
      <c r="C4499" t="s">
        <v>7109</v>
      </c>
      <c r="D4499" t="s">
        <v>7231</v>
      </c>
      <c r="E4499" t="s">
        <v>7908</v>
      </c>
      <c r="F4499" t="s">
        <v>9746</v>
      </c>
      <c r="G4499" t="s">
        <v>11935</v>
      </c>
      <c r="H4499" t="s">
        <v>12726</v>
      </c>
      <c r="I4499" s="1">
        <v>6725.694433766399</v>
      </c>
      <c r="J4499" s="1">
        <v>16281.8415</v>
      </c>
      <c r="K4499" s="1">
        <v>971.45658905929554</v>
      </c>
      <c r="L4499" s="1">
        <v>3084.2606999999998</v>
      </c>
      <c r="M4499" s="1">
        <v>34100.497050725229</v>
      </c>
      <c r="N4499" s="1">
        <v>13273.224612094669</v>
      </c>
      <c r="O4499" s="1">
        <v>9140</v>
      </c>
      <c r="P4499" s="1">
        <v>11040.133</v>
      </c>
      <c r="Q4499" s="1">
        <v>5633.2612277032131</v>
      </c>
      <c r="R4499" s="1">
        <v>8393.8484437273128</v>
      </c>
      <c r="S4499" s="1">
        <v>19121.159844240719</v>
      </c>
      <c r="T4499" s="1">
        <v>12893.15144882289</v>
      </c>
      <c r="U4499" s="1">
        <v>2134.9449295681129</v>
      </c>
      <c r="V4499" s="1">
        <v>7095</v>
      </c>
      <c r="W4499" s="1">
        <v>6449.7819834710644</v>
      </c>
      <c r="X4499" s="1">
        <v>12155.071303262779</v>
      </c>
      <c r="Y4499" s="1">
        <v>57490</v>
      </c>
      <c r="Z4499" s="1">
        <v>13864.757</v>
      </c>
      <c r="AA4499" s="1">
        <v>168145.85305649071</v>
      </c>
      <c r="AB4499" s="1">
        <v>852</v>
      </c>
      <c r="AC4499" s="1">
        <v>12593.2</v>
      </c>
      <c r="AD4499" s="1">
        <v>22152.101164132149</v>
      </c>
      <c r="AE4499" s="1">
        <v>21248.517546569801</v>
      </c>
      <c r="AF4499" s="1">
        <v>34648.559474148416</v>
      </c>
      <c r="AG4499" s="1">
        <v>181033</v>
      </c>
      <c r="AH4499" s="1">
        <v>44069.923759053207</v>
      </c>
      <c r="AI4499" s="1">
        <v>3448.269947520705</v>
      </c>
      <c r="AJ4499" s="1">
        <v>42422.032225676048</v>
      </c>
      <c r="AK4499" s="1">
        <v>3802.794766086809</v>
      </c>
      <c r="AL4499" s="1">
        <v>774264.375</v>
      </c>
      <c r="AM4499" s="1">
        <v>605108.1875</v>
      </c>
      <c r="AN4499" s="1">
        <v>169156.203125</v>
      </c>
      <c r="AO4499" t="s">
        <v>17309</v>
      </c>
    </row>
    <row r="4500" spans="1:41" x14ac:dyDescent="0.25">
      <c r="A4500" s="1">
        <v>2021</v>
      </c>
      <c r="B4500" t="s">
        <v>3272</v>
      </c>
      <c r="C4500" t="s">
        <v>7109</v>
      </c>
      <c r="D4500" t="s">
        <v>7231</v>
      </c>
      <c r="E4500" t="s">
        <v>7909</v>
      </c>
      <c r="F4500" t="s">
        <v>9747</v>
      </c>
      <c r="G4500" t="s">
        <v>11936</v>
      </c>
      <c r="H4500" t="s">
        <v>12726</v>
      </c>
      <c r="I4500" s="1">
        <v>1960.7843137254899</v>
      </c>
      <c r="J4500" s="1">
        <v>10798.848537799369</v>
      </c>
      <c r="K4500" s="1">
        <v>81.514999999999986</v>
      </c>
      <c r="L4500" s="1">
        <v>2157</v>
      </c>
      <c r="M4500" s="1">
        <v>9500</v>
      </c>
      <c r="N4500" s="1">
        <v>3867</v>
      </c>
      <c r="O4500" s="1">
        <v>111.68300000000001</v>
      </c>
      <c r="P4500" s="1">
        <v>94.64</v>
      </c>
      <c r="Q4500" s="1">
        <v>673</v>
      </c>
      <c r="R4500" s="1">
        <v>143.20250999999999</v>
      </c>
      <c r="S4500" s="1">
        <v>4500</v>
      </c>
      <c r="T4500" s="1">
        <v>96</v>
      </c>
      <c r="U4500" s="1">
        <v>3</v>
      </c>
      <c r="V4500" s="1">
        <v>587</v>
      </c>
      <c r="W4500" s="1">
        <v>1495</v>
      </c>
      <c r="X4500" s="1">
        <v>3993</v>
      </c>
      <c r="Y4500" s="1">
        <v>9635.3323802138857</v>
      </c>
      <c r="Z4500" s="1">
        <v>7105.6835850000007</v>
      </c>
      <c r="AA4500" s="1">
        <v>39997</v>
      </c>
      <c r="AB4500" s="1">
        <v>32</v>
      </c>
      <c r="AC4500" s="1">
        <v>6439.9012823364483</v>
      </c>
      <c r="AD4500" s="1">
        <v>3501.2612250000002</v>
      </c>
      <c r="AE4500" s="1">
        <v>2176</v>
      </c>
      <c r="AF4500" s="1">
        <v>13389.407999999999</v>
      </c>
      <c r="AG4500" s="1">
        <v>66990</v>
      </c>
      <c r="AH4500" s="1">
        <v>14451</v>
      </c>
      <c r="AI4500" s="1">
        <v>3738</v>
      </c>
      <c r="AJ4500" s="1">
        <v>13383.192999999999</v>
      </c>
      <c r="AK4500" s="1">
        <v>143</v>
      </c>
      <c r="AL4500" s="1">
        <v>221043.4375</v>
      </c>
      <c r="AM4500" s="1">
        <v>179400.984375</v>
      </c>
      <c r="AN4500" s="1">
        <v>41642.4609375</v>
      </c>
      <c r="AO4500" t="s">
        <v>17310</v>
      </c>
    </row>
    <row r="4501" spans="1:41" x14ac:dyDescent="0.25">
      <c r="A4501" s="1">
        <v>2021</v>
      </c>
      <c r="B4501" t="s">
        <v>3273</v>
      </c>
      <c r="C4501" t="s">
        <v>7109</v>
      </c>
      <c r="D4501" t="s">
        <v>7231</v>
      </c>
      <c r="E4501" t="s">
        <v>7909</v>
      </c>
      <c r="F4501" t="s">
        <v>9747</v>
      </c>
      <c r="G4501" t="s">
        <v>11936</v>
      </c>
      <c r="H4501" t="s">
        <v>12726</v>
      </c>
      <c r="I4501" s="1">
        <v>3449.3039651034651</v>
      </c>
      <c r="J4501" s="1">
        <v>5229.8931412909069</v>
      </c>
      <c r="K4501" s="1">
        <v>121.02820930187598</v>
      </c>
      <c r="L4501" s="1">
        <v>369.13603837072174</v>
      </c>
      <c r="M4501" s="1">
        <v>12043.805810891472</v>
      </c>
      <c r="N4501" s="1">
        <v>2711.0318883620216</v>
      </c>
      <c r="O4501" s="1">
        <v>128.28990185998853</v>
      </c>
      <c r="P4501" s="1">
        <v>113.76651674376342</v>
      </c>
      <c r="Q4501" s="1">
        <v>241.67875007662545</v>
      </c>
      <c r="R4501" s="1">
        <v>469.83223467913837</v>
      </c>
      <c r="S4501" s="1">
        <v>7368.3818527208559</v>
      </c>
      <c r="T4501" s="1">
        <v>363.08462790562794</v>
      </c>
      <c r="U4501" s="1"/>
      <c r="V4501" s="1">
        <v>1098.9361404610338</v>
      </c>
      <c r="W4501" s="1">
        <v>490.1642476725977</v>
      </c>
      <c r="X4501" s="1">
        <v>413.91647581241585</v>
      </c>
      <c r="Y4501" s="1">
        <v>12586.933767395101</v>
      </c>
      <c r="Z4501" s="1">
        <v>1210.2820930187597</v>
      </c>
      <c r="AA4501" s="1">
        <v>22214.96906668305</v>
      </c>
      <c r="AB4501" s="1"/>
      <c r="AC4501" s="1">
        <v>899.23959511293845</v>
      </c>
      <c r="AD4501" s="1">
        <v>3362.1779054777599</v>
      </c>
      <c r="AE4501" s="1">
        <v>1815.4231395281397</v>
      </c>
      <c r="AF4501" s="1">
        <v>6730.0689272761992</v>
      </c>
      <c r="AG4501" s="1">
        <v>42994.061072398421</v>
      </c>
      <c r="AH4501" s="1">
        <v>7987.8618139238142</v>
      </c>
      <c r="AI4501" s="1">
        <v>2652.9383478971213</v>
      </c>
      <c r="AJ4501" s="1">
        <v>8063.5444779327208</v>
      </c>
      <c r="AK4501" s="1">
        <v>163.78350992805625</v>
      </c>
      <c r="AL4501" s="1">
        <v>145293.546875</v>
      </c>
      <c r="AM4501" s="1">
        <v>110198.1015625</v>
      </c>
      <c r="AN4501" s="1">
        <v>35095.43359375</v>
      </c>
      <c r="AO4501" t="s">
        <v>17311</v>
      </c>
    </row>
    <row r="4502" spans="1:41" x14ac:dyDescent="0.25">
      <c r="A4502" s="1">
        <v>2021</v>
      </c>
      <c r="B4502" t="s">
        <v>3274</v>
      </c>
      <c r="C4502" t="s">
        <v>7109</v>
      </c>
      <c r="D4502" t="s">
        <v>7231</v>
      </c>
      <c r="E4502" t="s">
        <v>7909</v>
      </c>
      <c r="F4502" t="s">
        <v>9747</v>
      </c>
      <c r="G4502" t="s">
        <v>11936</v>
      </c>
      <c r="H4502" t="s">
        <v>12726</v>
      </c>
      <c r="I4502" s="1">
        <v>2156.0588979335735</v>
      </c>
      <c r="J4502" s="1">
        <v>9271.0532611143644</v>
      </c>
      <c r="K4502" s="1">
        <v>107.80294489667867</v>
      </c>
      <c r="L4502" s="1">
        <v>431.21177958671467</v>
      </c>
      <c r="M4502" s="1">
        <v>10780.294489667865</v>
      </c>
      <c r="N4502" s="1">
        <v>3494.0084226797717</v>
      </c>
      <c r="O4502" s="1">
        <v>120.39756294895764</v>
      </c>
      <c r="P4502" s="1">
        <v>102.02470705021669</v>
      </c>
      <c r="Q4502" s="1">
        <v>1157.6163202514579</v>
      </c>
      <c r="R4502" s="1">
        <v>419.79760378105431</v>
      </c>
      <c r="S4502" s="1">
        <v>4664.5256227343889</v>
      </c>
      <c r="T4502" s="1">
        <v>215.60588979335733</v>
      </c>
      <c r="U4502" s="1">
        <v>91.63250316217686</v>
      </c>
      <c r="V4502" s="1">
        <v>560.57531346272901</v>
      </c>
      <c r="W4502" s="1">
        <v>1346.4587817595166</v>
      </c>
      <c r="X4502" s="1">
        <v>4091.1217588289551</v>
      </c>
      <c r="Y4502" s="1">
        <v>15187.817891768573</v>
      </c>
      <c r="Z4502" s="1">
        <v>4566.8888691991151</v>
      </c>
      <c r="AA4502" s="1">
        <v>33325.124355910273</v>
      </c>
      <c r="AB4502" s="1">
        <v>156.31427010018405</v>
      </c>
      <c r="AC4502" s="1">
        <v>2130.7830745036745</v>
      </c>
      <c r="AD4502" s="1">
        <v>2247.6914010957503</v>
      </c>
      <c r="AE4502" s="1">
        <v>1604.1078200625784</v>
      </c>
      <c r="AF4502" s="1">
        <v>10316.741826612148</v>
      </c>
      <c r="AG4502" s="1">
        <v>65960.309864481809</v>
      </c>
      <c r="AH4502" s="1">
        <v>12020.028355979672</v>
      </c>
      <c r="AI4502" s="1">
        <v>7090.1996858545554</v>
      </c>
      <c r="AJ4502" s="1">
        <v>7544.0500838695725</v>
      </c>
      <c r="AK4502" s="1">
        <v>105.64688599874509</v>
      </c>
      <c r="AL4502" s="1">
        <v>201265.875</v>
      </c>
      <c r="AM4502" s="1">
        <v>158319.796875</v>
      </c>
      <c r="AN4502" s="1">
        <v>42946.0859375</v>
      </c>
      <c r="AO4502" t="s">
        <v>17312</v>
      </c>
    </row>
    <row r="4503" spans="1:41" x14ac:dyDescent="0.25">
      <c r="A4503" s="1">
        <v>2021</v>
      </c>
      <c r="B4503" t="s">
        <v>3275</v>
      </c>
      <c r="C4503" t="s">
        <v>7109</v>
      </c>
      <c r="D4503" t="s">
        <v>7231</v>
      </c>
      <c r="E4503" t="s">
        <v>7909</v>
      </c>
      <c r="F4503" t="s">
        <v>9747</v>
      </c>
      <c r="G4503" t="s">
        <v>11936</v>
      </c>
      <c r="H4503" t="s">
        <v>12726</v>
      </c>
      <c r="I4503" s="1">
        <v>2096.7845385096261</v>
      </c>
      <c r="J4503" s="1">
        <v>9644.9537142729569</v>
      </c>
      <c r="K4503" s="1">
        <v>104.83922692548131</v>
      </c>
      <c r="L4503" s="1">
        <v>419.35690770192525</v>
      </c>
      <c r="M4503" s="1">
        <v>13733.938727238052</v>
      </c>
      <c r="N4503" s="1">
        <v>3711.2778694013873</v>
      </c>
      <c r="O4503" s="1">
        <v>117.0875938071853</v>
      </c>
      <c r="P4503" s="1">
        <v>99.219844362275509</v>
      </c>
      <c r="Q4503" s="1">
        <v>948.18844722968242</v>
      </c>
      <c r="R4503" s="1">
        <v>430.29373585479146</v>
      </c>
      <c r="S4503" s="1">
        <v>7129.0674309327296</v>
      </c>
      <c r="T4503" s="1">
        <v>104.83922692548131</v>
      </c>
      <c r="U4503" s="1">
        <v>89.113342886659112</v>
      </c>
      <c r="V4503" s="1">
        <v>670.97105232308036</v>
      </c>
      <c r="W4503" s="1">
        <v>1309.4419442992616</v>
      </c>
      <c r="X4503" s="1">
        <v>3978.6486618220156</v>
      </c>
      <c r="Y4503" s="1">
        <v>13252.441512952853</v>
      </c>
      <c r="Z4503" s="1">
        <v>5752.2909856324604</v>
      </c>
      <c r="AA4503" s="1">
        <v>46503.535887335747</v>
      </c>
      <c r="AB4503" s="1">
        <v>32.500160346899207</v>
      </c>
      <c r="AC4503" s="1">
        <v>1089.6871197665009</v>
      </c>
      <c r="AD4503" s="1">
        <v>2254.5626987001651</v>
      </c>
      <c r="AE4503" s="1">
        <v>1715.1697525008742</v>
      </c>
      <c r="AF4503" s="1">
        <v>11689.46896296424</v>
      </c>
      <c r="AG4503" s="1">
        <v>73562.540356802478</v>
      </c>
      <c r="AH4503" s="1">
        <v>15340.203570446169</v>
      </c>
      <c r="AI4503" s="1">
        <v>4984.0568480373813</v>
      </c>
      <c r="AJ4503" s="1">
        <v>8640.7316435940629</v>
      </c>
      <c r="AK4503" s="1">
        <v>113.22636507951981</v>
      </c>
      <c r="AL4503" s="1">
        <v>229518.4375</v>
      </c>
      <c r="AM4503" s="1">
        <v>180316.03125</v>
      </c>
      <c r="AN4503" s="1">
        <v>49202.4140625</v>
      </c>
      <c r="AO4503" t="s">
        <v>17313</v>
      </c>
    </row>
    <row r="4504" spans="1:41" x14ac:dyDescent="0.25">
      <c r="A4504" s="1">
        <v>2021</v>
      </c>
      <c r="B4504" t="s">
        <v>3276</v>
      </c>
      <c r="C4504" t="s">
        <v>7109</v>
      </c>
      <c r="D4504" t="s">
        <v>7231</v>
      </c>
      <c r="E4504" t="s">
        <v>7909</v>
      </c>
      <c r="F4504" t="s">
        <v>9747</v>
      </c>
      <c r="G4504" t="s">
        <v>11936</v>
      </c>
      <c r="H4504" t="s">
        <v>12726</v>
      </c>
      <c r="I4504" s="1">
        <v>2689.426153953093</v>
      </c>
      <c r="J4504" s="1">
        <v>6294.4016369114916</v>
      </c>
      <c r="K4504" s="1">
        <v>114.44366612566348</v>
      </c>
      <c r="L4504" s="1">
        <v>343.33099837699046</v>
      </c>
      <c r="M4504" s="1">
        <v>4921.0776434035297</v>
      </c>
      <c r="N4504" s="1">
        <v>3181.2134760282929</v>
      </c>
      <c r="O4504" s="1">
        <v>128.17690606074311</v>
      </c>
      <c r="P4504" s="1">
        <v>108.72148281938031</v>
      </c>
      <c r="Q4504" s="1">
        <v>308.77950496718535</v>
      </c>
      <c r="R4504" s="1">
        <v>337.51726013780677</v>
      </c>
      <c r="S4504" s="1">
        <v>7742.846452864339</v>
      </c>
      <c r="T4504" s="1">
        <v>457.77466450265393</v>
      </c>
      <c r="U4504" s="1">
        <v>0</v>
      </c>
      <c r="V4504" s="1">
        <v>357.06423831207007</v>
      </c>
      <c r="W4504" s="1">
        <v>577.94051393460063</v>
      </c>
      <c r="X4504" s="1">
        <v>892.4298099228165</v>
      </c>
      <c r="Y4504" s="1">
        <v>13594.190880736938</v>
      </c>
      <c r="Z4504" s="1">
        <v>2441.862530939386</v>
      </c>
      <c r="AA4504" s="1">
        <v>25683.910878955601</v>
      </c>
      <c r="AB4504" s="1">
        <v>131.61021604451301</v>
      </c>
      <c r="AC4504" s="1">
        <v>740.83570288012186</v>
      </c>
      <c r="AD4504" s="1">
        <v>3953.5835662154068</v>
      </c>
      <c r="AE4504" s="1">
        <v>1680.5319931090478</v>
      </c>
      <c r="AF4504" s="1">
        <v>8736.1429040396379</v>
      </c>
      <c r="AG4504" s="1">
        <v>44921.427827645435</v>
      </c>
      <c r="AH4504" s="1">
        <v>9860.9472291000784</v>
      </c>
      <c r="AI4504" s="1">
        <v>2648.2264341478531</v>
      </c>
      <c r="AJ4504" s="1">
        <v>8128.9336049058775</v>
      </c>
      <c r="AK4504" s="1">
        <v>112.15479280315022</v>
      </c>
      <c r="AL4504" s="1">
        <v>151089.5</v>
      </c>
      <c r="AM4504" s="1">
        <v>119548.296875</v>
      </c>
      <c r="AN4504" s="1">
        <v>31541.2109375</v>
      </c>
      <c r="AO4504" t="s">
        <v>17314</v>
      </c>
    </row>
    <row r="4505" spans="1:41" x14ac:dyDescent="0.25">
      <c r="A4505" s="1">
        <v>2021</v>
      </c>
      <c r="B4505" t="s">
        <v>3277</v>
      </c>
      <c r="C4505" t="s">
        <v>7109</v>
      </c>
      <c r="D4505" t="s">
        <v>7231</v>
      </c>
      <c r="E4505" t="s">
        <v>7909</v>
      </c>
      <c r="F4505" t="s">
        <v>9747</v>
      </c>
      <c r="G4505" t="s">
        <v>11936</v>
      </c>
      <c r="H4505" t="s">
        <v>12726</v>
      </c>
      <c r="I4505" s="1">
        <v>1998.7923313302763</v>
      </c>
      <c r="J4505" s="1">
        <v>9268.6221382537515</v>
      </c>
      <c r="K4505" s="1">
        <v>65.776777725422903</v>
      </c>
      <c r="L4505" s="1">
        <v>1019.384088978441</v>
      </c>
      <c r="M4505" s="1">
        <v>9684.1488452951908</v>
      </c>
      <c r="N4505" s="1">
        <v>3621.213457234694</v>
      </c>
      <c r="O4505" s="1">
        <v>113.84787320937924</v>
      </c>
      <c r="P4505" s="1">
        <v>96.474510180919665</v>
      </c>
      <c r="Q4505" s="1">
        <v>852.81317932982722</v>
      </c>
      <c r="R4505" s="1">
        <v>217.10434573427247</v>
      </c>
      <c r="S4505" s="1">
        <v>4587.2284004029852</v>
      </c>
      <c r="T4505" s="1">
        <v>101.93840889784411</v>
      </c>
      <c r="U4505" s="1">
        <v>86.647647563167496</v>
      </c>
      <c r="V4505" s="1">
        <v>652.40581694620232</v>
      </c>
      <c r="W4505" s="1">
        <v>1105.01235245263</v>
      </c>
      <c r="X4505" s="1">
        <v>5753.4037981943211</v>
      </c>
      <c r="Y4505" s="1">
        <v>9822.1045204088059</v>
      </c>
      <c r="Z4505" s="1">
        <v>6692.8173585042914</v>
      </c>
      <c r="AA4505" s="1">
        <v>47655.186775653143</v>
      </c>
      <c r="AB4505" s="1">
        <v>32.620290847310116</v>
      </c>
      <c r="AC4505" s="1">
        <v>6564.7329018056344</v>
      </c>
      <c r="AD4505" s="1">
        <v>2744.5683858014208</v>
      </c>
      <c r="AE4505" s="1">
        <v>1700.3326604160397</v>
      </c>
      <c r="AF4505" s="1">
        <v>16086.925244832086</v>
      </c>
      <c r="AG4505" s="1">
        <v>67092.802584294055</v>
      </c>
      <c r="AH4505" s="1">
        <v>14731.119469827452</v>
      </c>
      <c r="AI4505" s="1">
        <v>3810.4577246014128</v>
      </c>
      <c r="AJ4505" s="1">
        <v>11284.196448965244</v>
      </c>
      <c r="AK4505" s="1">
        <v>145.77192472391707</v>
      </c>
      <c r="AL4505" s="1">
        <v>227588.4375</v>
      </c>
      <c r="AM4505" s="1">
        <v>184712.5625</v>
      </c>
      <c r="AN4505" s="1">
        <v>42875.8984375</v>
      </c>
      <c r="AO4505" t="s">
        <v>17315</v>
      </c>
    </row>
    <row r="4506" spans="1:41" x14ac:dyDescent="0.25">
      <c r="A4506" s="1">
        <v>2021</v>
      </c>
      <c r="B4506" t="s">
        <v>3278</v>
      </c>
      <c r="C4506" t="s">
        <v>7109</v>
      </c>
      <c r="D4506" t="s">
        <v>7231</v>
      </c>
      <c r="E4506" t="s">
        <v>7909</v>
      </c>
      <c r="F4506" t="s">
        <v>9747</v>
      </c>
      <c r="G4506" t="s">
        <v>11936</v>
      </c>
      <c r="H4506" t="s">
        <v>12726</v>
      </c>
      <c r="I4506" s="1">
        <v>2605.2958270948416</v>
      </c>
      <c r="J4506" s="1">
        <v>6097.5008719240968</v>
      </c>
      <c r="K4506" s="1">
        <v>110.86365221680177</v>
      </c>
      <c r="L4506" s="1">
        <v>332.5909566504053</v>
      </c>
      <c r="M4506" s="1">
        <v>7760.4556551761234</v>
      </c>
      <c r="N4506" s="1">
        <v>3135.9757960098063</v>
      </c>
      <c r="O4506" s="1">
        <v>124.16729048281798</v>
      </c>
      <c r="P4506" s="1">
        <v>104.92136045798119</v>
      </c>
      <c r="Q4506" s="1">
        <v>248.61307718248673</v>
      </c>
      <c r="R4506" s="1">
        <v>559.22952087721319</v>
      </c>
      <c r="S4506" s="1">
        <v>5672.8930839337463</v>
      </c>
      <c r="T4506" s="1">
        <v>443.45460886720707</v>
      </c>
      <c r="U4506" s="1">
        <v>38.802278275880617</v>
      </c>
      <c r="V4506" s="1">
        <v>576.49099152736915</v>
      </c>
      <c r="W4506" s="1">
        <v>559.86144369484884</v>
      </c>
      <c r="X4506" s="1">
        <v>3011.3554955650902</v>
      </c>
      <c r="Y4506" s="1">
        <v>14000.41632019881</v>
      </c>
      <c r="Z4506" s="1">
        <v>4271.5765199133721</v>
      </c>
      <c r="AA4506" s="1">
        <v>34063.965780134509</v>
      </c>
      <c r="AB4506" s="1">
        <v>127.58189097109546</v>
      </c>
      <c r="AC4506" s="1">
        <v>2182.9787482320553</v>
      </c>
      <c r="AD4506" s="1">
        <v>2274.1919186733685</v>
      </c>
      <c r="AE4506" s="1">
        <v>1624.1525049761458</v>
      </c>
      <c r="AF4506" s="1">
        <v>10585.261513660233</v>
      </c>
      <c r="AG4506" s="1">
        <v>40188.073928590638</v>
      </c>
      <c r="AH4506" s="1">
        <v>9718.3077533248434</v>
      </c>
      <c r="AI4506" s="1">
        <v>2951.1904220112629</v>
      </c>
      <c r="AJ4506" s="1">
        <v>7874.6452169594295</v>
      </c>
      <c r="AK4506" s="1">
        <v>108.64637917246573</v>
      </c>
      <c r="AL4506" s="1">
        <v>161353.453125</v>
      </c>
      <c r="AM4506" s="1">
        <v>128490.4921875</v>
      </c>
      <c r="AN4506" s="1">
        <v>32862.96875</v>
      </c>
      <c r="AO4506" t="s">
        <v>17316</v>
      </c>
    </row>
    <row r="4507" spans="1:41" x14ac:dyDescent="0.25">
      <c r="A4507" s="1">
        <v>2021</v>
      </c>
      <c r="B4507" t="s">
        <v>3279</v>
      </c>
      <c r="C4507" t="s">
        <v>7109</v>
      </c>
      <c r="D4507" t="s">
        <v>7231</v>
      </c>
      <c r="E4507" t="s">
        <v>7909</v>
      </c>
      <c r="F4507" t="s">
        <v>9747</v>
      </c>
      <c r="G4507" t="s">
        <v>11936</v>
      </c>
      <c r="H4507" t="s">
        <v>12726</v>
      </c>
      <c r="I4507" s="1">
        <v>2268.0672660069672</v>
      </c>
      <c r="J4507" s="1">
        <v>10053.054908787637</v>
      </c>
      <c r="K4507" s="1">
        <v>122.5982305949712</v>
      </c>
      <c r="L4507" s="1">
        <v>306.49557648742797</v>
      </c>
      <c r="M4507" s="1">
        <v>2732.714559961908</v>
      </c>
      <c r="N4507" s="1">
        <v>3142.1926501491116</v>
      </c>
      <c r="O4507" s="1">
        <v>115.85532791224777</v>
      </c>
      <c r="P4507" s="1">
        <v>122.5982305949712</v>
      </c>
      <c r="Q4507" s="1">
        <v>232.63014255395782</v>
      </c>
      <c r="R4507" s="1">
        <v>963.32932790181269</v>
      </c>
      <c r="S4507" s="1">
        <v>6338.3285217600105</v>
      </c>
      <c r="T4507" s="1">
        <v>306.49557648742797</v>
      </c>
      <c r="U4507" s="1">
        <v>0</v>
      </c>
      <c r="V4507" s="1">
        <v>1113.1919338023383</v>
      </c>
      <c r="W4507" s="1">
        <v>245.1964611899424</v>
      </c>
      <c r="X4507" s="1">
        <v>346.6817718775697</v>
      </c>
      <c r="Y4507" s="1">
        <v>13641.505118302444</v>
      </c>
      <c r="Z4507" s="1">
        <v>1777.6743436270822</v>
      </c>
      <c r="AA4507" s="1">
        <v>21109.293529343486</v>
      </c>
      <c r="AB4507" s="1">
        <v>140.98796518421688</v>
      </c>
      <c r="AC4507" s="1">
        <v>1252.4463600059423</v>
      </c>
      <c r="AD4507" s="1">
        <v>3334.3653766067291</v>
      </c>
      <c r="AE4507" s="1">
        <v>1281.151509717449</v>
      </c>
      <c r="AF4507" s="1">
        <v>9062.46120558027</v>
      </c>
      <c r="AG4507" s="1">
        <v>27660.90602825311</v>
      </c>
      <c r="AH4507" s="1">
        <v>7846.2867580781567</v>
      </c>
      <c r="AI4507" s="1">
        <v>2013.062946369427</v>
      </c>
      <c r="AJ4507" s="1">
        <v>8770.0458666781724</v>
      </c>
      <c r="AK4507" s="1">
        <v>110.33840753547408</v>
      </c>
      <c r="AL4507" s="1">
        <v>126409.9609375</v>
      </c>
      <c r="AM4507" s="1">
        <v>102757.046875</v>
      </c>
      <c r="AN4507" s="1">
        <v>23652.91015625</v>
      </c>
      <c r="AO4507" t="s">
        <v>17317</v>
      </c>
    </row>
    <row r="4508" spans="1:41" x14ac:dyDescent="0.25">
      <c r="A4508" s="1">
        <v>2021</v>
      </c>
      <c r="B4508" t="s">
        <v>3280</v>
      </c>
      <c r="C4508" t="s">
        <v>7109</v>
      </c>
      <c r="D4508" t="s">
        <v>7231</v>
      </c>
      <c r="E4508" t="s">
        <v>7909</v>
      </c>
      <c r="F4508" t="s">
        <v>9747</v>
      </c>
      <c r="G4508" t="s">
        <v>11936</v>
      </c>
      <c r="H4508" t="s">
        <v>12726</v>
      </c>
      <c r="I4508" s="1">
        <v>2921.1719775621154</v>
      </c>
      <c r="J4508" s="1">
        <v>5875.9227765735495</v>
      </c>
      <c r="K4508" s="1">
        <v>118.02715060857032</v>
      </c>
      <c r="L4508" s="1">
        <v>343.45900827093965</v>
      </c>
      <c r="M4508" s="1">
        <v>4881.7025382793017</v>
      </c>
      <c r="N4508" s="1">
        <v>4270.6401251312282</v>
      </c>
      <c r="O4508" s="1">
        <v>188.84344097371252</v>
      </c>
      <c r="P4508" s="1">
        <v>131.01013717551305</v>
      </c>
      <c r="Q4508" s="1">
        <v>258.7679814335936</v>
      </c>
      <c r="R4508" s="1">
        <v>348.08567257479558</v>
      </c>
      <c r="S4508" s="1">
        <v>8173.9703153965374</v>
      </c>
      <c r="T4508" s="1">
        <v>236.05430121714065</v>
      </c>
      <c r="U4508" s="1"/>
      <c r="V4508" s="1">
        <v>368.24470989873942</v>
      </c>
      <c r="W4508" s="1">
        <v>478.00995996470982</v>
      </c>
      <c r="X4508" s="1">
        <v>920.37376247350085</v>
      </c>
      <c r="Y4508" s="1">
        <v>12636.576879906581</v>
      </c>
      <c r="Z4508" s="1">
        <v>1538.6550475510965</v>
      </c>
      <c r="AA4508" s="1">
        <v>22011.256232615357</v>
      </c>
      <c r="AB4508" s="1"/>
      <c r="AC4508" s="1">
        <v>752.74175843627881</v>
      </c>
      <c r="AD4508" s="1">
        <v>3947.3013054362686</v>
      </c>
      <c r="AE4508" s="1">
        <v>1997.7511566307828</v>
      </c>
      <c r="AF4508" s="1">
        <v>6634.7894420619114</v>
      </c>
      <c r="AG4508" s="1">
        <v>42325.720028042233</v>
      </c>
      <c r="AH4508" s="1">
        <v>8012.5358964924535</v>
      </c>
      <c r="AI4508" s="1">
        <v>2731.1482650823173</v>
      </c>
      <c r="AJ4508" s="1">
        <v>7274.8984956357526</v>
      </c>
      <c r="AK4508" s="1">
        <v>115.66660759639892</v>
      </c>
      <c r="AL4508" s="1">
        <v>139493.34375</v>
      </c>
      <c r="AM4508" s="1">
        <v>109689.6875</v>
      </c>
      <c r="AN4508" s="1">
        <v>29803.6328125</v>
      </c>
      <c r="AO4508" t="s">
        <v>17318</v>
      </c>
    </row>
    <row r="4509" spans="1:41" x14ac:dyDescent="0.25">
      <c r="A4509" s="1">
        <v>2021</v>
      </c>
      <c r="B4509" t="s">
        <v>3281</v>
      </c>
      <c r="C4509" t="s">
        <v>7109</v>
      </c>
      <c r="D4509" t="s">
        <v>7231</v>
      </c>
      <c r="E4509" t="s">
        <v>7909</v>
      </c>
      <c r="F4509" t="s">
        <v>9747</v>
      </c>
      <c r="G4509" t="s">
        <v>11937</v>
      </c>
      <c r="H4509" t="s">
        <v>12726</v>
      </c>
      <c r="I4509" s="1">
        <v>2543.7155760000001</v>
      </c>
      <c r="J4509" s="1">
        <v>5959.2077961900004</v>
      </c>
      <c r="K4509" s="1">
        <v>106.01655599999999</v>
      </c>
      <c r="L4509" s="1">
        <v>327.39</v>
      </c>
      <c r="M4509" s="1">
        <v>7428.4559999999992</v>
      </c>
      <c r="N4509" s="1">
        <v>3007.7045749339618</v>
      </c>
      <c r="O4509" s="1">
        <v>118.62236064</v>
      </c>
      <c r="P4509" s="1">
        <v>99.549157846319972</v>
      </c>
      <c r="Q4509" s="1">
        <v>238.21048483927669</v>
      </c>
      <c r="R4509" s="1">
        <v>533.06796108782271</v>
      </c>
      <c r="S4509" s="1">
        <v>5425</v>
      </c>
      <c r="T4509" s="1">
        <v>432.97286400000002</v>
      </c>
      <c r="U4509" s="1">
        <v>36.060535000000002</v>
      </c>
      <c r="V4509" s="1">
        <v>554</v>
      </c>
      <c r="W4509" s="1">
        <v>537.4877918049998</v>
      </c>
      <c r="X4509" s="1">
        <v>2940.1773876419238</v>
      </c>
      <c r="Y4509" s="1">
        <v>13436.660828700829</v>
      </c>
      <c r="Z4509" s="1">
        <v>4093</v>
      </c>
      <c r="AA4509" s="1">
        <v>33768</v>
      </c>
      <c r="AB4509" s="1">
        <v>115.08</v>
      </c>
      <c r="AC4509" s="1">
        <v>2089.5888500000001</v>
      </c>
      <c r="AD4509" s="1">
        <v>2179.0340464154401</v>
      </c>
      <c r="AE4509" s="1">
        <v>1554.6697200000001</v>
      </c>
      <c r="AF4509" s="1">
        <v>10335.06226368</v>
      </c>
      <c r="AG4509" s="1">
        <v>39265</v>
      </c>
      <c r="AH4509" s="1">
        <v>9583</v>
      </c>
      <c r="AI4509" s="1">
        <v>2824.935696</v>
      </c>
      <c r="AJ4509" s="1">
        <v>7688.51563248</v>
      </c>
      <c r="AK4509" s="1">
        <v>103.998384</v>
      </c>
      <c r="AL4509" s="1">
        <v>157324.171875</v>
      </c>
      <c r="AM4509" s="1">
        <v>125529.40625</v>
      </c>
      <c r="AN4509" s="1">
        <v>31794.779296875</v>
      </c>
      <c r="AO4509" t="s">
        <v>17319</v>
      </c>
    </row>
    <row r="4510" spans="1:41" x14ac:dyDescent="0.25">
      <c r="A4510" s="1">
        <v>2021</v>
      </c>
      <c r="B4510" t="s">
        <v>3282</v>
      </c>
      <c r="C4510" t="s">
        <v>7109</v>
      </c>
      <c r="D4510" t="s">
        <v>7231</v>
      </c>
      <c r="E4510" t="s">
        <v>7909</v>
      </c>
      <c r="F4510" t="s">
        <v>9747</v>
      </c>
      <c r="G4510" t="s">
        <v>11937</v>
      </c>
      <c r="H4510" t="s">
        <v>12726</v>
      </c>
      <c r="I4510" s="1">
        <v>2787.2519876783999</v>
      </c>
      <c r="J4510" s="1">
        <v>5502</v>
      </c>
      <c r="K4510" s="1">
        <v>114.1599870907922</v>
      </c>
      <c r="L4510" s="1">
        <v>334.99919999999997</v>
      </c>
      <c r="M4510" s="1">
        <v>4653.0949254022116</v>
      </c>
      <c r="N4510" s="1">
        <v>4074.8542943935709</v>
      </c>
      <c r="O4510" s="1">
        <v>178.5458464309925</v>
      </c>
      <c r="P4510" s="1">
        <v>111</v>
      </c>
      <c r="Q4510" s="1">
        <v>242.2670167481881</v>
      </c>
      <c r="R4510" s="1">
        <v>335.83927904711243</v>
      </c>
      <c r="S4510" s="1">
        <v>7646.2161468770273</v>
      </c>
      <c r="T4510" s="1">
        <v>215.45680077687479</v>
      </c>
      <c r="U4510" s="1"/>
      <c r="V4510" s="1">
        <v>347</v>
      </c>
      <c r="W4510" s="1">
        <v>448.46873910491598</v>
      </c>
      <c r="X4510" s="1">
        <v>860.96037875726006</v>
      </c>
      <c r="Y4510" s="1">
        <v>12245.764499999999</v>
      </c>
      <c r="Z4510" s="1">
        <v>1439.2698799314689</v>
      </c>
      <c r="AA4510" s="1">
        <v>21061.584659324992</v>
      </c>
      <c r="AB4510" s="1">
        <v>136</v>
      </c>
      <c r="AC4510" s="1">
        <v>702.34484000000009</v>
      </c>
      <c r="AD4510" s="1">
        <v>3712.3340122259979</v>
      </c>
      <c r="AE4510" s="1">
        <v>1909.4136616475889</v>
      </c>
      <c r="AF4510" s="1">
        <v>6330.6201080458286</v>
      </c>
      <c r="AG4510" s="1">
        <v>42196.262147225592</v>
      </c>
      <c r="AH4510" s="1">
        <v>7758.3249504433434</v>
      </c>
      <c r="AI4510" s="1">
        <v>2554.8429786048009</v>
      </c>
      <c r="AJ4510" s="1">
        <v>6956.4774021448484</v>
      </c>
      <c r="AK4510" s="1">
        <v>116.3932579533937</v>
      </c>
      <c r="AL4510" s="1">
        <v>134971.75</v>
      </c>
      <c r="AM4510" s="1">
        <v>106576.9453125</v>
      </c>
      <c r="AN4510" s="1">
        <v>28394.796875</v>
      </c>
      <c r="AO4510" t="s">
        <v>17320</v>
      </c>
    </row>
    <row r="4511" spans="1:41" x14ac:dyDescent="0.25">
      <c r="A4511" s="1">
        <v>2021</v>
      </c>
      <c r="B4511" t="s">
        <v>3283</v>
      </c>
      <c r="C4511" t="s">
        <v>7109</v>
      </c>
      <c r="D4511" t="s">
        <v>7231</v>
      </c>
      <c r="E4511" t="s">
        <v>7909</v>
      </c>
      <c r="F4511" t="s">
        <v>9747</v>
      </c>
      <c r="G4511" t="s">
        <v>11937</v>
      </c>
      <c r="H4511" t="s">
        <v>12726</v>
      </c>
      <c r="I4511" s="1">
        <v>2531.617409128281</v>
      </c>
      <c r="J4511" s="1">
        <v>6078.397794479999</v>
      </c>
      <c r="K4511" s="1">
        <v>106.9709243148</v>
      </c>
      <c r="L4511" s="1">
        <v>329.60059272000012</v>
      </c>
      <c r="M4511" s="1">
        <v>4654.4582879999998</v>
      </c>
      <c r="N4511" s="1">
        <v>3084</v>
      </c>
      <c r="O4511" s="1">
        <v>121.27112677651979</v>
      </c>
      <c r="P4511" s="1">
        <v>95</v>
      </c>
      <c r="Q4511" s="1">
        <v>292.20333042482991</v>
      </c>
      <c r="R4511" s="1">
        <v>316.8204626942404</v>
      </c>
      <c r="S4511" s="1">
        <v>7280.2045570903128</v>
      </c>
      <c r="T4511" s="1">
        <v>412.12040000000002</v>
      </c>
      <c r="U4511" s="1">
        <v>0</v>
      </c>
      <c r="V4511" s="1">
        <v>340</v>
      </c>
      <c r="W4511" s="1">
        <v>548.7750354329047</v>
      </c>
      <c r="X4511" s="1">
        <v>860.96037875726006</v>
      </c>
      <c r="Y4511" s="1">
        <v>12960.772559999999</v>
      </c>
      <c r="Z4511" s="1">
        <v>2316.3597678459209</v>
      </c>
      <c r="AA4511" s="1">
        <v>25079.056126562671</v>
      </c>
      <c r="AB4511" s="1">
        <v>115</v>
      </c>
      <c r="AC4511" s="1">
        <v>702.27470000000005</v>
      </c>
      <c r="AD4511" s="1">
        <v>3750.3838957204139</v>
      </c>
      <c r="AE4511" s="1">
        <v>1589.48235130176</v>
      </c>
      <c r="AF4511" s="1">
        <v>8386.7693067910968</v>
      </c>
      <c r="AG4511" s="1">
        <v>43609</v>
      </c>
      <c r="AH4511" s="1">
        <v>9630.3807169785978</v>
      </c>
      <c r="AI4511" s="1">
        <v>2504.74801824</v>
      </c>
      <c r="AJ4511" s="1">
        <v>7842.2859451295999</v>
      </c>
      <c r="AK4511" s="1">
        <v>106.07835168</v>
      </c>
      <c r="AL4511" s="1">
        <v>145644.984375</v>
      </c>
      <c r="AM4511" s="1">
        <v>115553.640625</v>
      </c>
      <c r="AN4511" s="1">
        <v>30091.3515625</v>
      </c>
      <c r="AO4511" t="s">
        <v>17321</v>
      </c>
    </row>
    <row r="4512" spans="1:41" x14ac:dyDescent="0.25">
      <c r="A4512" s="1">
        <v>2021</v>
      </c>
      <c r="B4512" t="s">
        <v>3284</v>
      </c>
      <c r="C4512" t="s">
        <v>7109</v>
      </c>
      <c r="D4512" t="s">
        <v>7231</v>
      </c>
      <c r="E4512" t="s">
        <v>7909</v>
      </c>
      <c r="F4512" t="s">
        <v>9747</v>
      </c>
      <c r="G4512" t="s">
        <v>11937</v>
      </c>
      <c r="H4512" t="s">
        <v>12726</v>
      </c>
      <c r="I4512" s="1">
        <v>2080.8000000000002</v>
      </c>
      <c r="J4512" s="1">
        <v>9312.5605956869167</v>
      </c>
      <c r="K4512" s="1">
        <v>101.65</v>
      </c>
      <c r="L4512" s="1">
        <v>416.85386399999987</v>
      </c>
      <c r="M4512" s="1">
        <v>13362</v>
      </c>
      <c r="N4512" s="1">
        <v>3610.7700693749998</v>
      </c>
      <c r="O4512" s="1">
        <v>113.91665999999999</v>
      </c>
      <c r="P4512" s="1">
        <v>96.438159999999982</v>
      </c>
      <c r="Q4512" s="1">
        <v>922.50987014785835</v>
      </c>
      <c r="R4512" s="1">
        <v>418.64064000000002</v>
      </c>
      <c r="S4512" s="1">
        <v>6936.0000000000009</v>
      </c>
      <c r="T4512" s="1">
        <v>103.574503578452</v>
      </c>
      <c r="U4512" s="1">
        <v>85.85</v>
      </c>
      <c r="V4512" s="1">
        <v>653</v>
      </c>
      <c r="W4512" s="1">
        <v>1273.98</v>
      </c>
      <c r="X4512" s="1">
        <v>4004</v>
      </c>
      <c r="Y4512" s="1">
        <v>12996.022946959471</v>
      </c>
      <c r="Z4512" s="1">
        <v>5596.5090333178014</v>
      </c>
      <c r="AA4512" s="1">
        <v>46524</v>
      </c>
      <c r="AB4512" s="1">
        <v>32</v>
      </c>
      <c r="AC4512" s="1">
        <v>1062.2552900000001</v>
      </c>
      <c r="AD4512" s="1">
        <v>2172.00030223965</v>
      </c>
      <c r="AE4512" s="1">
        <v>1668.72</v>
      </c>
      <c r="AF4512" s="1">
        <v>11600.355960000001</v>
      </c>
      <c r="AG4512" s="1">
        <v>73002</v>
      </c>
      <c r="AH4512" s="1">
        <v>15458.315073663911</v>
      </c>
      <c r="AI4512" s="1">
        <v>4849.08</v>
      </c>
      <c r="AJ4512" s="1">
        <v>8574.8602556799997</v>
      </c>
      <c r="AK4512" s="1">
        <v>110</v>
      </c>
      <c r="AL4512" s="1">
        <v>227138.65625</v>
      </c>
      <c r="AM4512" s="1">
        <v>178622.140625</v>
      </c>
      <c r="AN4512" s="1">
        <v>48516.515625</v>
      </c>
      <c r="AO4512" t="s">
        <v>17322</v>
      </c>
    </row>
    <row r="4513" spans="1:41" x14ac:dyDescent="0.25">
      <c r="A4513" s="1">
        <v>2021</v>
      </c>
      <c r="B4513" t="s">
        <v>3285</v>
      </c>
      <c r="C4513" t="s">
        <v>7109</v>
      </c>
      <c r="D4513" t="s">
        <v>7231</v>
      </c>
      <c r="E4513" t="s">
        <v>7909</v>
      </c>
      <c r="F4513" t="s">
        <v>9747</v>
      </c>
      <c r="G4513" t="s">
        <v>11937</v>
      </c>
      <c r="H4513" t="s">
        <v>12726</v>
      </c>
      <c r="I4513" s="1">
        <v>2146</v>
      </c>
      <c r="J4513" s="1">
        <v>8380.4</v>
      </c>
      <c r="K4513" s="1">
        <v>121</v>
      </c>
      <c r="L4513" s="1">
        <v>292.91484525056637</v>
      </c>
      <c r="M4513" s="1">
        <v>2619.0749999999989</v>
      </c>
      <c r="N4513" s="1">
        <v>3042.2809999999999</v>
      </c>
      <c r="O4513" s="1">
        <v>115.13907381468719</v>
      </c>
      <c r="P4513" s="1">
        <v>120</v>
      </c>
      <c r="Q4513" s="1">
        <v>226.66214473887601</v>
      </c>
      <c r="R4513" s="1">
        <v>923.79036312028006</v>
      </c>
      <c r="S4513" s="1">
        <v>6146</v>
      </c>
      <c r="T4513" s="1">
        <v>297.2</v>
      </c>
      <c r="U4513" s="1"/>
      <c r="V4513" s="1">
        <v>1079.326664330737</v>
      </c>
      <c r="W4513" s="1">
        <v>229.96015135007701</v>
      </c>
      <c r="X4513" s="1">
        <v>358.21568895870013</v>
      </c>
      <c r="Y4513" s="1">
        <v>13601</v>
      </c>
      <c r="Z4513" s="1">
        <v>1732.016892972953</v>
      </c>
      <c r="AA4513" s="1">
        <v>20505.644091419959</v>
      </c>
      <c r="AB4513" s="1">
        <v>115</v>
      </c>
      <c r="AC4513" s="1">
        <v>1244.7024200000001</v>
      </c>
      <c r="AD4513" s="1">
        <v>3248.8240745905559</v>
      </c>
      <c r="AE4513" s="1">
        <v>1247.6247470842179</v>
      </c>
      <c r="AF4513" s="1">
        <v>8660.906144368746</v>
      </c>
      <c r="AG4513" s="1">
        <v>26924.993436010878</v>
      </c>
      <c r="AH4513" s="1">
        <v>7552</v>
      </c>
      <c r="AI4513" s="1">
        <v>1886.1418662801179</v>
      </c>
      <c r="AJ4513" s="1">
        <v>8547.2064856065244</v>
      </c>
      <c r="AK4513" s="1">
        <v>135</v>
      </c>
      <c r="AL4513" s="1">
        <v>121499.015625</v>
      </c>
      <c r="AM4513" s="1">
        <v>98675.46875</v>
      </c>
      <c r="AN4513" s="1">
        <v>22823.556640625</v>
      </c>
      <c r="AO4513" t="s">
        <v>17323</v>
      </c>
    </row>
    <row r="4514" spans="1:41" x14ac:dyDescent="0.25">
      <c r="A4514" s="1">
        <v>2021</v>
      </c>
      <c r="B4514" t="s">
        <v>3286</v>
      </c>
      <c r="C4514" t="s">
        <v>7109</v>
      </c>
      <c r="D4514" t="s">
        <v>7231</v>
      </c>
      <c r="E4514" t="s">
        <v>7909</v>
      </c>
      <c r="F4514" t="s">
        <v>9747</v>
      </c>
      <c r="G4514" t="s">
        <v>11937</v>
      </c>
      <c r="H4514" t="s">
        <v>12726</v>
      </c>
      <c r="I4514" s="1">
        <v>2907</v>
      </c>
      <c r="J4514" s="1">
        <v>5061.84</v>
      </c>
      <c r="K4514" s="1">
        <v>117.013986768062</v>
      </c>
      <c r="L4514" s="1">
        <v>355.84350000000001</v>
      </c>
      <c r="M4514" s="1">
        <v>11443.924323443251</v>
      </c>
      <c r="N4514" s="1">
        <v>2600.8434248200901</v>
      </c>
      <c r="O4514" s="1">
        <v>125</v>
      </c>
      <c r="P4514" s="1">
        <v>111</v>
      </c>
      <c r="Q4514" s="1">
        <v>259.71967861481602</v>
      </c>
      <c r="R4514" s="1">
        <v>464.52751955525821</v>
      </c>
      <c r="S4514" s="1">
        <v>7918.4196628505861</v>
      </c>
      <c r="T4514" s="1">
        <v>370.91960376415147</v>
      </c>
      <c r="U4514" s="1"/>
      <c r="V4514" s="1">
        <v>1043</v>
      </c>
      <c r="W4514" s="1">
        <v>456.09577980192012</v>
      </c>
      <c r="X4514" s="1">
        <v>419.70938222994351</v>
      </c>
      <c r="Y4514" s="1">
        <v>12733</v>
      </c>
      <c r="Z4514" s="1">
        <v>1301</v>
      </c>
      <c r="AA4514" s="1">
        <v>21407.701692560091</v>
      </c>
      <c r="AB4514" s="1">
        <v>136</v>
      </c>
      <c r="AC4514" s="1">
        <v>877.2</v>
      </c>
      <c r="AD4514" s="1">
        <v>3613.1590583767052</v>
      </c>
      <c r="AE4514" s="1">
        <v>1689.243628896</v>
      </c>
      <c r="AF4514" s="1">
        <v>6487.7437878690789</v>
      </c>
      <c r="AG4514" s="1">
        <v>42670</v>
      </c>
      <c r="AH4514" s="1">
        <v>8466.9842758282812</v>
      </c>
      <c r="AI4514" s="1">
        <v>2468.548023026688</v>
      </c>
      <c r="AJ4514" s="1">
        <v>8547.2064856065244</v>
      </c>
      <c r="AK4514" s="1">
        <v>176.23059559187311</v>
      </c>
      <c r="AL4514" s="1">
        <v>144228.875</v>
      </c>
      <c r="AM4514" s="1">
        <v>108516.859375</v>
      </c>
      <c r="AN4514" s="1">
        <v>35712</v>
      </c>
      <c r="AO4514" t="s">
        <v>17324</v>
      </c>
    </row>
    <row r="4515" spans="1:41" x14ac:dyDescent="0.25">
      <c r="A4515" s="1">
        <v>2021</v>
      </c>
      <c r="B4515" t="s">
        <v>3287</v>
      </c>
      <c r="C4515" t="s">
        <v>7109</v>
      </c>
      <c r="D4515" t="s">
        <v>7231</v>
      </c>
      <c r="E4515" t="s">
        <v>7909</v>
      </c>
      <c r="F4515" t="s">
        <v>9747</v>
      </c>
      <c r="G4515" t="s">
        <v>11937</v>
      </c>
      <c r="H4515" t="s">
        <v>12726</v>
      </c>
      <c r="I4515" s="1">
        <v>2000</v>
      </c>
      <c r="J4515" s="1">
        <v>10798.848537799369</v>
      </c>
      <c r="K4515" s="1">
        <v>81.515000000000001</v>
      </c>
      <c r="L4515" s="1">
        <v>2157</v>
      </c>
      <c r="M4515" s="1">
        <v>9500</v>
      </c>
      <c r="N4515" s="1">
        <v>3867</v>
      </c>
      <c r="O4515" s="1">
        <v>111.68300000000001</v>
      </c>
      <c r="P4515" s="1">
        <v>95</v>
      </c>
      <c r="Q4515" s="1">
        <v>674</v>
      </c>
      <c r="R4515" s="1">
        <v>143.20250999999999</v>
      </c>
      <c r="S4515" s="1">
        <v>4500</v>
      </c>
      <c r="T4515" s="1">
        <v>96</v>
      </c>
      <c r="U4515" s="1">
        <v>3</v>
      </c>
      <c r="V4515" s="1">
        <v>587</v>
      </c>
      <c r="W4515" s="1">
        <v>1495</v>
      </c>
      <c r="X4515" s="1">
        <v>3993</v>
      </c>
      <c r="Y4515" s="1">
        <v>9635.3323802138857</v>
      </c>
      <c r="Z4515" s="1">
        <v>7105.6835850000007</v>
      </c>
      <c r="AA4515" s="1">
        <v>39997</v>
      </c>
      <c r="AB4515" s="1">
        <v>32</v>
      </c>
      <c r="AC4515" s="1">
        <v>6440</v>
      </c>
      <c r="AD4515" s="1">
        <v>3501.2612250000011</v>
      </c>
      <c r="AE4515" s="1">
        <v>2176</v>
      </c>
      <c r="AF4515" s="1">
        <v>13389.407999999999</v>
      </c>
      <c r="AG4515" s="1">
        <v>66990</v>
      </c>
      <c r="AH4515" s="1">
        <v>14451</v>
      </c>
      <c r="AI4515" s="1">
        <v>3738</v>
      </c>
      <c r="AJ4515" s="1">
        <v>13383.192999999999</v>
      </c>
      <c r="AK4515" s="1">
        <v>143</v>
      </c>
      <c r="AL4515" s="1">
        <v>221084.125</v>
      </c>
      <c r="AM4515" s="1">
        <v>179441.65625</v>
      </c>
      <c r="AN4515" s="1">
        <v>41642.4609375</v>
      </c>
      <c r="AO4515" t="s">
        <v>17325</v>
      </c>
    </row>
    <row r="4516" spans="1:41" x14ac:dyDescent="0.25">
      <c r="A4516" s="1">
        <v>2021</v>
      </c>
      <c r="B4516" t="s">
        <v>3288</v>
      </c>
      <c r="C4516" t="s">
        <v>7109</v>
      </c>
      <c r="D4516" t="s">
        <v>7231</v>
      </c>
      <c r="E4516" t="s">
        <v>7909</v>
      </c>
      <c r="F4516" t="s">
        <v>9747</v>
      </c>
      <c r="G4516" t="s">
        <v>11937</v>
      </c>
      <c r="H4516" t="s">
        <v>12726</v>
      </c>
      <c r="I4516" s="1">
        <v>2000</v>
      </c>
      <c r="J4516" s="1">
        <v>9241.1986070101229</v>
      </c>
      <c r="K4516" s="1">
        <v>64.525999999999996</v>
      </c>
      <c r="L4516" s="1">
        <v>1021.1</v>
      </c>
      <c r="M4516" s="1">
        <v>9500</v>
      </c>
      <c r="N4516" s="1">
        <v>3552.3543052978521</v>
      </c>
      <c r="O4516" s="1">
        <v>111.68300000000001</v>
      </c>
      <c r="P4516" s="1">
        <v>94.64</v>
      </c>
      <c r="Q4516" s="1">
        <v>836.59651798613015</v>
      </c>
      <c r="R4516" s="1">
        <v>212.976</v>
      </c>
      <c r="S4516" s="1">
        <v>4500</v>
      </c>
      <c r="T4516" s="1">
        <v>101.9485720786476</v>
      </c>
      <c r="U4516" s="1">
        <v>85</v>
      </c>
      <c r="V4516" s="1">
        <v>640</v>
      </c>
      <c r="W4516" s="1">
        <v>1084</v>
      </c>
      <c r="X4516" s="1">
        <v>5644</v>
      </c>
      <c r="Y4516" s="1">
        <v>9635.3323802138857</v>
      </c>
      <c r="Z4516" s="1">
        <v>6565.5501502003899</v>
      </c>
      <c r="AA4516" s="1">
        <v>47661</v>
      </c>
      <c r="AB4516" s="1">
        <v>32</v>
      </c>
      <c r="AC4516" s="1">
        <v>6440</v>
      </c>
      <c r="AD4516" s="1">
        <v>2692.3790703382911</v>
      </c>
      <c r="AE4516" s="1">
        <v>1668</v>
      </c>
      <c r="AF4516" s="1">
        <v>15422.48435796671</v>
      </c>
      <c r="AG4516" s="1">
        <v>67133</v>
      </c>
      <c r="AH4516" s="1">
        <v>14451</v>
      </c>
      <c r="AI4516" s="1">
        <v>3738</v>
      </c>
      <c r="AJ4516" s="1">
        <v>11291.01435110586</v>
      </c>
      <c r="AK4516" s="1">
        <v>143</v>
      </c>
      <c r="AL4516" s="1">
        <v>225562.796875</v>
      </c>
      <c r="AM4516" s="1">
        <v>183500.25</v>
      </c>
      <c r="AN4516" s="1">
        <v>42062.53515625</v>
      </c>
      <c r="AO4516" t="s">
        <v>17326</v>
      </c>
    </row>
    <row r="4517" spans="1:41" x14ac:dyDescent="0.25">
      <c r="A4517" s="1">
        <v>2021</v>
      </c>
      <c r="B4517" t="s">
        <v>3289</v>
      </c>
      <c r="C4517" t="s">
        <v>7109</v>
      </c>
      <c r="D4517" t="s">
        <v>7231</v>
      </c>
      <c r="E4517" t="s">
        <v>7909</v>
      </c>
      <c r="F4517" t="s">
        <v>9747</v>
      </c>
      <c r="G4517" t="s">
        <v>11937</v>
      </c>
      <c r="H4517" t="s">
        <v>12726</v>
      </c>
      <c r="I4517" s="1">
        <v>2122.4160000000002</v>
      </c>
      <c r="J4517" s="1">
        <v>8936.5546129254781</v>
      </c>
      <c r="K4517" s="1">
        <v>103</v>
      </c>
      <c r="L4517" s="1">
        <v>425.19094128</v>
      </c>
      <c r="M4517" s="1">
        <v>10404</v>
      </c>
      <c r="N4517" s="1">
        <v>3372.044124055843</v>
      </c>
      <c r="O4517" s="1">
        <v>116.1949932</v>
      </c>
      <c r="P4517" s="1">
        <v>98.656616239999991</v>
      </c>
      <c r="Q4517" s="1">
        <v>1120.4968861657151</v>
      </c>
      <c r="R4517" s="1">
        <v>404.49435030820212</v>
      </c>
      <c r="S4517" s="1">
        <v>4470.8559629999991</v>
      </c>
      <c r="T4517" s="1">
        <v>212.04519999999999</v>
      </c>
      <c r="U4517" s="1">
        <v>86.708500000000001</v>
      </c>
      <c r="V4517" s="1">
        <v>543</v>
      </c>
      <c r="W4517" s="1">
        <v>1299.4595999999999</v>
      </c>
      <c r="X4517" s="1">
        <v>4060.65</v>
      </c>
      <c r="Y4517" s="1">
        <v>14870.68557409841</v>
      </c>
      <c r="Z4517" s="1">
        <v>4407.4738562844932</v>
      </c>
      <c r="AA4517" s="1">
        <v>33769</v>
      </c>
      <c r="AB4517" s="1">
        <v>185</v>
      </c>
      <c r="AC4517" s="1">
        <v>2056.4064499999999</v>
      </c>
      <c r="AD4517" s="1">
        <v>2175.616883981947</v>
      </c>
      <c r="AE4517" s="1">
        <v>1548.1152</v>
      </c>
      <c r="AF4517" s="1">
        <v>10172.693270124</v>
      </c>
      <c r="AG4517" s="1">
        <v>65871</v>
      </c>
      <c r="AH4517" s="1">
        <v>11919.686067968751</v>
      </c>
      <c r="AI4517" s="1">
        <v>6842.7107999999998</v>
      </c>
      <c r="AJ4517" s="1">
        <v>7574.8602556799997</v>
      </c>
      <c r="AK4517" s="1">
        <v>102</v>
      </c>
      <c r="AL4517" s="1">
        <v>199271</v>
      </c>
      <c r="AM4517" s="1">
        <v>157379.796875</v>
      </c>
      <c r="AN4517" s="1">
        <v>41891.22265625</v>
      </c>
      <c r="AO4517" t="s">
        <v>17327</v>
      </c>
    </row>
    <row r="4518" spans="1:41" x14ac:dyDescent="0.25">
      <c r="A4518" s="1">
        <v>2021</v>
      </c>
      <c r="B4518" t="s">
        <v>3290</v>
      </c>
      <c r="C4518" t="s">
        <v>7109</v>
      </c>
      <c r="D4518" t="s">
        <v>7231</v>
      </c>
      <c r="E4518" t="s">
        <v>7910</v>
      </c>
      <c r="F4518" t="s">
        <v>9748</v>
      </c>
      <c r="G4518" t="s">
        <v>11937</v>
      </c>
      <c r="H4518" t="s">
        <v>12726</v>
      </c>
      <c r="I4518" s="1">
        <v>0</v>
      </c>
      <c r="J4518" s="1"/>
      <c r="K4518" s="1"/>
      <c r="L4518" s="1">
        <v>0</v>
      </c>
      <c r="M4518" s="1">
        <v>210.89198179477219</v>
      </c>
      <c r="N4518" s="1">
        <v>0</v>
      </c>
      <c r="O4518" s="1">
        <v>0</v>
      </c>
      <c r="P4518" s="1">
        <v>618.13300000000004</v>
      </c>
      <c r="Q4518" s="1">
        <v>0</v>
      </c>
      <c r="R4518" s="1">
        <v>78.623194429755287</v>
      </c>
      <c r="S4518" s="1">
        <v>0</v>
      </c>
      <c r="T4518" s="1">
        <v>0</v>
      </c>
      <c r="U4518" s="1"/>
      <c r="V4518" s="1">
        <v>0</v>
      </c>
      <c r="W4518" s="1">
        <v>324.65150322403878</v>
      </c>
      <c r="X4518" s="1">
        <v>136.06169879890459</v>
      </c>
      <c r="Y4518" s="1">
        <v>0</v>
      </c>
      <c r="Z4518" s="1">
        <v>0</v>
      </c>
      <c r="AA4518" s="1">
        <v>2999.8225923858258</v>
      </c>
      <c r="AB4518" s="1">
        <v>0</v>
      </c>
      <c r="AC4518" s="1">
        <v>234.77316275000001</v>
      </c>
      <c r="AD4518" s="1"/>
      <c r="AE4518" s="1">
        <v>198.38845747440999</v>
      </c>
      <c r="AF4518" s="1">
        <v>271.69481191998608</v>
      </c>
      <c r="AG4518" s="1">
        <v>4945.2462498482164</v>
      </c>
      <c r="AH4518" s="1">
        <v>866.64807523988304</v>
      </c>
      <c r="AI4518" s="1">
        <v>0</v>
      </c>
      <c r="AJ4518" s="1">
        <v>914.47362029054216</v>
      </c>
      <c r="AK4518" s="1"/>
      <c r="AL4518" s="1">
        <v>11799.4091796875</v>
      </c>
      <c r="AM4518" s="1">
        <v>10261.1552734375</v>
      </c>
      <c r="AN4518" s="1">
        <v>1538.2532958984375</v>
      </c>
      <c r="AO4518" t="s">
        <v>17328</v>
      </c>
    </row>
    <row r="4519" spans="1:41" x14ac:dyDescent="0.25">
      <c r="A4519" s="1">
        <v>2021</v>
      </c>
      <c r="B4519" t="s">
        <v>3291</v>
      </c>
      <c r="C4519" t="s">
        <v>7109</v>
      </c>
      <c r="D4519" t="s">
        <v>7231</v>
      </c>
      <c r="E4519" t="s">
        <v>7910</v>
      </c>
      <c r="F4519" t="s">
        <v>9748</v>
      </c>
      <c r="G4519" t="s">
        <v>11937</v>
      </c>
      <c r="H4519" t="s">
        <v>12726</v>
      </c>
      <c r="I4519" s="1">
        <v>0</v>
      </c>
      <c r="J4519" s="1"/>
      <c r="K4519" s="1"/>
      <c r="L4519" s="1">
        <v>0</v>
      </c>
      <c r="M4519" s="1">
        <v>387.18150086694232</v>
      </c>
      <c r="N4519" s="1">
        <v>0</v>
      </c>
      <c r="O4519" s="1">
        <v>122</v>
      </c>
      <c r="P4519" s="1">
        <v>618.13300000000004</v>
      </c>
      <c r="Q4519" s="1">
        <v>383.88044922212998</v>
      </c>
      <c r="R4519" s="1">
        <v>99.53471777742584</v>
      </c>
      <c r="S4519" s="1">
        <v>0</v>
      </c>
      <c r="T4519" s="1">
        <v>0</v>
      </c>
      <c r="U4519" s="1"/>
      <c r="V4519" s="1">
        <v>0</v>
      </c>
      <c r="W4519" s="1">
        <v>541.42285398471472</v>
      </c>
      <c r="X4519" s="1">
        <v>129.21455881463501</v>
      </c>
      <c r="Y4519" s="1">
        <v>0</v>
      </c>
      <c r="Z4519" s="1"/>
      <c r="AA4519" s="1">
        <v>5852.6882716408509</v>
      </c>
      <c r="AB4519" s="1">
        <v>0</v>
      </c>
      <c r="AC4519" s="1">
        <v>219.9</v>
      </c>
      <c r="AD4519" s="1">
        <v>935.38448458300661</v>
      </c>
      <c r="AE4519" s="1"/>
      <c r="AF4519" s="1">
        <v>270.12982199701997</v>
      </c>
      <c r="AG4519" s="1">
        <v>4888</v>
      </c>
      <c r="AH4519" s="1">
        <v>1641.528089779519</v>
      </c>
      <c r="AI4519" s="1">
        <v>0</v>
      </c>
      <c r="AJ4519" s="1">
        <v>430.13921105336777</v>
      </c>
      <c r="AK4519" s="1"/>
      <c r="AL4519" s="1">
        <v>16519.138671875</v>
      </c>
      <c r="AM4519" s="1">
        <v>12762.4052734375</v>
      </c>
      <c r="AN4519" s="1">
        <v>3756.7314453125</v>
      </c>
      <c r="AO4519" t="s">
        <v>17329</v>
      </c>
    </row>
    <row r="4520" spans="1:41" x14ac:dyDescent="0.25">
      <c r="A4520" s="1">
        <v>2021</v>
      </c>
      <c r="B4520" t="s">
        <v>3292</v>
      </c>
      <c r="C4520" t="s">
        <v>7109</v>
      </c>
      <c r="D4520" t="s">
        <v>7231</v>
      </c>
      <c r="E4520" t="s">
        <v>7910</v>
      </c>
      <c r="F4520" t="s">
        <v>9748</v>
      </c>
      <c r="G4520" t="s">
        <v>11937</v>
      </c>
      <c r="H4520" t="s">
        <v>12726</v>
      </c>
      <c r="I4520" s="1"/>
      <c r="J4520" s="1">
        <v>400</v>
      </c>
      <c r="K4520" s="1"/>
      <c r="L4520" s="1">
        <v>0</v>
      </c>
      <c r="M4520" s="1">
        <v>250</v>
      </c>
      <c r="N4520" s="1">
        <v>0</v>
      </c>
      <c r="O4520" s="1"/>
      <c r="P4520" s="1">
        <v>100</v>
      </c>
      <c r="Q4520" s="1"/>
      <c r="R4520" s="1">
        <v>107</v>
      </c>
      <c r="S4520" s="1"/>
      <c r="T4520" s="1">
        <v>0</v>
      </c>
      <c r="U4520" s="1"/>
      <c r="V4520" s="1">
        <v>0</v>
      </c>
      <c r="W4520" s="1">
        <v>493.14870000000002</v>
      </c>
      <c r="X4520" s="1">
        <v>119.61375</v>
      </c>
      <c r="Y4520" s="1">
        <v>0</v>
      </c>
      <c r="Z4520" s="1">
        <v>0</v>
      </c>
      <c r="AA4520" s="1">
        <v>2078.4</v>
      </c>
      <c r="AB4520" s="1"/>
      <c r="AC4520" s="1">
        <v>520.64</v>
      </c>
      <c r="AD4520" s="1"/>
      <c r="AE4520" s="1">
        <v>830</v>
      </c>
      <c r="AF4520" s="1">
        <v>300</v>
      </c>
      <c r="AG4520" s="1">
        <v>5674</v>
      </c>
      <c r="AH4520" s="1">
        <v>0</v>
      </c>
      <c r="AI4520" s="1"/>
      <c r="AJ4520" s="1">
        <v>189.7344499999999</v>
      </c>
      <c r="AK4520" s="1"/>
      <c r="AL4520" s="1">
        <v>11062.537109375</v>
      </c>
      <c r="AM4520" s="1">
        <v>10199.7744140625</v>
      </c>
      <c r="AN4520" s="1">
        <v>862.762451171875</v>
      </c>
      <c r="AO4520" t="s">
        <v>17330</v>
      </c>
    </row>
    <row r="4521" spans="1:41" x14ac:dyDescent="0.25">
      <c r="A4521" s="1">
        <v>2021</v>
      </c>
      <c r="B4521" t="s">
        <v>3293</v>
      </c>
      <c r="C4521" t="s">
        <v>7109</v>
      </c>
      <c r="D4521" t="s">
        <v>7231</v>
      </c>
      <c r="E4521" t="s">
        <v>7910</v>
      </c>
      <c r="F4521" t="s">
        <v>9748</v>
      </c>
      <c r="G4521" t="s">
        <v>11937</v>
      </c>
      <c r="H4521" t="s">
        <v>12726</v>
      </c>
      <c r="I4521" s="1">
        <v>0</v>
      </c>
      <c r="J4521" s="1"/>
      <c r="K4521" s="1">
        <v>0</v>
      </c>
      <c r="L4521" s="1"/>
      <c r="M4521" s="1">
        <v>143.30299999999991</v>
      </c>
      <c r="N4521" s="1">
        <v>373.04265043499998</v>
      </c>
      <c r="O4521" s="1">
        <v>110.17</v>
      </c>
      <c r="P4521" s="1">
        <v>618.13300000000004</v>
      </c>
      <c r="Q4521" s="1">
        <v>113.19370137262661</v>
      </c>
      <c r="R4521" s="1">
        <v>88.174724374302286</v>
      </c>
      <c r="S4521" s="1">
        <v>0</v>
      </c>
      <c r="T4521" s="1">
        <v>24.368057950198349</v>
      </c>
      <c r="U4521" s="1"/>
      <c r="V4521" s="1">
        <v>0</v>
      </c>
      <c r="W4521" s="1">
        <v>299.88985171349361</v>
      </c>
      <c r="X4521" s="1">
        <v>135.6348962473339</v>
      </c>
      <c r="Y4521" s="1">
        <v>80</v>
      </c>
      <c r="Z4521" s="1">
        <v>0</v>
      </c>
      <c r="AA4521" s="1">
        <v>1963.782951610963</v>
      </c>
      <c r="AB4521" s="1">
        <v>0</v>
      </c>
      <c r="AC4521" s="1">
        <v>226.55640892500011</v>
      </c>
      <c r="AD4521" s="1">
        <v>512.37432137016435</v>
      </c>
      <c r="AE4521" s="1"/>
      <c r="AF4521" s="1">
        <v>17394.33196</v>
      </c>
      <c r="AG4521" s="1">
        <v>2945.9706678528109</v>
      </c>
      <c r="AH4521" s="1">
        <v>0</v>
      </c>
      <c r="AI4521" s="1">
        <v>0</v>
      </c>
      <c r="AJ4521" s="1">
        <v>430.13921105336777</v>
      </c>
      <c r="AK4521" s="1"/>
      <c r="AL4521" s="1">
        <v>25459.064453125</v>
      </c>
      <c r="AM4521" s="1">
        <v>24233.32421875</v>
      </c>
      <c r="AN4521" s="1">
        <v>1225.7401123046875</v>
      </c>
      <c r="AO4521" t="s">
        <v>17331</v>
      </c>
    </row>
    <row r="4522" spans="1:41" x14ac:dyDescent="0.25">
      <c r="A4522" s="1">
        <v>2021</v>
      </c>
      <c r="B4522" t="s">
        <v>3294</v>
      </c>
      <c r="C4522" t="s">
        <v>7109</v>
      </c>
      <c r="D4522" t="s">
        <v>7231</v>
      </c>
      <c r="E4522" t="s">
        <v>7910</v>
      </c>
      <c r="F4522" t="s">
        <v>9748</v>
      </c>
      <c r="G4522" t="s">
        <v>11937</v>
      </c>
      <c r="H4522" t="s">
        <v>12726</v>
      </c>
      <c r="I4522" s="1">
        <v>0</v>
      </c>
      <c r="J4522" s="1">
        <v>1374.126697199735</v>
      </c>
      <c r="K4522" s="1"/>
      <c r="L4522" s="1">
        <v>0</v>
      </c>
      <c r="M4522" s="1">
        <v>138.577</v>
      </c>
      <c r="N4522" s="1">
        <v>0</v>
      </c>
      <c r="O4522" s="1"/>
      <c r="P4522" s="1">
        <v>100</v>
      </c>
      <c r="Q4522" s="1">
        <v>0</v>
      </c>
      <c r="R4522" s="1">
        <v>105.1155430715303</v>
      </c>
      <c r="S4522" s="1">
        <v>0</v>
      </c>
      <c r="T4522" s="1">
        <v>0</v>
      </c>
      <c r="U4522" s="1"/>
      <c r="V4522" s="1">
        <v>0</v>
      </c>
      <c r="W4522" s="1">
        <v>555.60991200000001</v>
      </c>
      <c r="X4522" s="1">
        <v>108</v>
      </c>
      <c r="Y4522" s="1">
        <v>0</v>
      </c>
      <c r="Z4522" s="1">
        <v>0</v>
      </c>
      <c r="AA4522" s="1">
        <v>2193</v>
      </c>
      <c r="AB4522" s="1"/>
      <c r="AC4522" s="1">
        <v>347.58847700000001</v>
      </c>
      <c r="AD4522" s="1">
        <v>0</v>
      </c>
      <c r="AE4522" s="1">
        <v>100</v>
      </c>
      <c r="AF4522" s="1">
        <v>313.56935543807998</v>
      </c>
      <c r="AG4522" s="1">
        <v>4313</v>
      </c>
      <c r="AH4522" s="1">
        <v>0</v>
      </c>
      <c r="AI4522" s="1"/>
      <c r="AJ4522" s="1">
        <v>176.85505574778929</v>
      </c>
      <c r="AK4522" s="1"/>
      <c r="AL4522" s="1">
        <v>9825.4423828125</v>
      </c>
      <c r="AM4522" s="1">
        <v>9023.255859375</v>
      </c>
      <c r="AN4522" s="1">
        <v>802.1868896484375</v>
      </c>
      <c r="AO4522" t="s">
        <v>17332</v>
      </c>
    </row>
    <row r="4523" spans="1:41" x14ac:dyDescent="0.25">
      <c r="A4523" s="1">
        <v>2021</v>
      </c>
      <c r="B4523" t="s">
        <v>3295</v>
      </c>
      <c r="C4523" t="s">
        <v>7109</v>
      </c>
      <c r="D4523" t="s">
        <v>7231</v>
      </c>
      <c r="E4523" t="s">
        <v>7910</v>
      </c>
      <c r="F4523" t="s">
        <v>9748</v>
      </c>
      <c r="G4523" t="s">
        <v>11937</v>
      </c>
      <c r="H4523" t="s">
        <v>12726</v>
      </c>
      <c r="I4523" s="1">
        <v>0</v>
      </c>
      <c r="J4523" s="1">
        <v>1239.558829739457</v>
      </c>
      <c r="K4523" s="1"/>
      <c r="L4523" s="1">
        <v>0</v>
      </c>
      <c r="M4523" s="1">
        <v>1352.674348089751</v>
      </c>
      <c r="N4523" s="1">
        <v>0</v>
      </c>
      <c r="O4523" s="1"/>
      <c r="P4523" s="1">
        <v>109</v>
      </c>
      <c r="Q4523" s="1">
        <v>0</v>
      </c>
      <c r="R4523" s="1">
        <v>112.32289772720431</v>
      </c>
      <c r="S4523" s="1">
        <v>0</v>
      </c>
      <c r="T4523" s="1"/>
      <c r="U4523" s="1"/>
      <c r="V4523" s="1">
        <v>0</v>
      </c>
      <c r="W4523" s="1">
        <v>560.11640255999998</v>
      </c>
      <c r="X4523" s="1">
        <v>109.85302000851721</v>
      </c>
      <c r="Y4523" s="1">
        <v>0</v>
      </c>
      <c r="Z4523" s="1">
        <v>0</v>
      </c>
      <c r="AA4523" s="1">
        <v>2663</v>
      </c>
      <c r="AB4523" s="1"/>
      <c r="AC4523" s="1">
        <v>145.6966627198093</v>
      </c>
      <c r="AD4523" s="1"/>
      <c r="AE4523" s="1">
        <v>320</v>
      </c>
      <c r="AF4523" s="1">
        <v>313.0782879077783</v>
      </c>
      <c r="AG4523" s="1">
        <v>4237</v>
      </c>
      <c r="AH4523" s="1">
        <v>0</v>
      </c>
      <c r="AI4523" s="1"/>
      <c r="AJ4523" s="1">
        <v>183.947991565564</v>
      </c>
      <c r="AK4523" s="1"/>
      <c r="AL4523" s="1">
        <v>11346.2490234375</v>
      </c>
      <c r="AM4523" s="1">
        <v>9323.6044921875</v>
      </c>
      <c r="AN4523" s="1">
        <v>2022.643798828125</v>
      </c>
      <c r="AO4523" t="s">
        <v>17333</v>
      </c>
    </row>
    <row r="4524" spans="1:41" x14ac:dyDescent="0.25">
      <c r="A4524" s="1">
        <v>2021</v>
      </c>
      <c r="B4524" t="s">
        <v>3296</v>
      </c>
      <c r="C4524" t="s">
        <v>7109</v>
      </c>
      <c r="D4524" t="s">
        <v>7231</v>
      </c>
      <c r="E4524" t="s">
        <v>7910</v>
      </c>
      <c r="F4524" t="s">
        <v>9748</v>
      </c>
      <c r="G4524" t="s">
        <v>11937</v>
      </c>
      <c r="H4524" t="s">
        <v>12726</v>
      </c>
      <c r="I4524" s="1">
        <v>0</v>
      </c>
      <c r="J4524" s="1"/>
      <c r="K4524" s="1"/>
      <c r="L4524" s="1"/>
      <c r="M4524" s="1">
        <v>254.8397504454081</v>
      </c>
      <c r="N4524" s="1">
        <v>0</v>
      </c>
      <c r="O4524" s="1"/>
      <c r="P4524" s="1">
        <v>141</v>
      </c>
      <c r="Q4524" s="1">
        <v>0</v>
      </c>
      <c r="R4524" s="1">
        <v>100.2302019624457</v>
      </c>
      <c r="S4524" s="1">
        <v>0</v>
      </c>
      <c r="T4524" s="1"/>
      <c r="U4524" s="1"/>
      <c r="V4524" s="1">
        <v>0</v>
      </c>
      <c r="W4524" s="1">
        <v>309.99996873628629</v>
      </c>
      <c r="X4524" s="1">
        <v>291.39345088676441</v>
      </c>
      <c r="Y4524" s="1"/>
      <c r="Z4524" s="1"/>
      <c r="AA4524" s="1">
        <v>2347</v>
      </c>
      <c r="AB4524" s="1"/>
      <c r="AC4524" s="1">
        <v>198</v>
      </c>
      <c r="AD4524" s="1"/>
      <c r="AE4524" s="1">
        <v>250.2934411645584</v>
      </c>
      <c r="AF4524" s="1">
        <v>283.73577723647992</v>
      </c>
      <c r="AG4524" s="1">
        <v>4069</v>
      </c>
      <c r="AH4524" s="1">
        <v>98</v>
      </c>
      <c r="AI4524" s="1"/>
      <c r="AJ4524" s="1">
        <v>182.60182870696801</v>
      </c>
      <c r="AK4524" s="1"/>
      <c r="AL4524" s="1">
        <v>8526.09375</v>
      </c>
      <c r="AM4524" s="1">
        <v>7571.86181640625</v>
      </c>
      <c r="AN4524" s="1">
        <v>954.233154296875</v>
      </c>
      <c r="AO4524" t="s">
        <v>17334</v>
      </c>
    </row>
    <row r="4525" spans="1:41" x14ac:dyDescent="0.25">
      <c r="A4525" s="1">
        <v>2021</v>
      </c>
      <c r="B4525" t="s">
        <v>3297</v>
      </c>
      <c r="C4525" t="s">
        <v>7109</v>
      </c>
      <c r="D4525" t="s">
        <v>7231</v>
      </c>
      <c r="E4525" t="s">
        <v>7910</v>
      </c>
      <c r="F4525" t="s">
        <v>9748</v>
      </c>
      <c r="G4525" t="s">
        <v>11937</v>
      </c>
      <c r="H4525" t="s">
        <v>12726</v>
      </c>
      <c r="I4525" s="1">
        <v>0</v>
      </c>
      <c r="J4525" s="1"/>
      <c r="K4525" s="1"/>
      <c r="L4525" s="1">
        <v>0</v>
      </c>
      <c r="M4525" s="1">
        <v>219.1167421488</v>
      </c>
      <c r="N4525" s="1">
        <v>0</v>
      </c>
      <c r="O4525" s="1">
        <v>0</v>
      </c>
      <c r="P4525" s="1">
        <v>618.13300000000004</v>
      </c>
      <c r="Q4525" s="1">
        <v>5</v>
      </c>
      <c r="R4525" s="1">
        <v>92.579327700000292</v>
      </c>
      <c r="S4525" s="1">
        <v>0</v>
      </c>
      <c r="T4525" s="1">
        <v>0</v>
      </c>
      <c r="U4525" s="1"/>
      <c r="V4525" s="1">
        <v>0</v>
      </c>
      <c r="W4525" s="1">
        <v>359.6747650053951</v>
      </c>
      <c r="X4525" s="1"/>
      <c r="Y4525" s="1">
        <v>0</v>
      </c>
      <c r="Z4525" s="1"/>
      <c r="AA4525" s="1">
        <v>3793.3173926331169</v>
      </c>
      <c r="AB4525" s="1"/>
      <c r="AC4525" s="1">
        <v>172.92477479999999</v>
      </c>
      <c r="AD4525" s="1"/>
      <c r="AE4525" s="1">
        <v>206.34351000000001</v>
      </c>
      <c r="AF4525" s="1">
        <v>288.11709607519151</v>
      </c>
      <c r="AG4525" s="1">
        <v>3800</v>
      </c>
      <c r="AH4525" s="1">
        <v>198.25738173893811</v>
      </c>
      <c r="AI4525" s="1"/>
      <c r="AJ4525" s="1">
        <v>274.71669897600702</v>
      </c>
      <c r="AK4525" s="1"/>
      <c r="AL4525" s="1">
        <v>10028.181640625</v>
      </c>
      <c r="AM4525" s="1">
        <v>9251.1328125</v>
      </c>
      <c r="AN4525" s="1">
        <v>777.04888916015625</v>
      </c>
      <c r="AO4525" t="s">
        <v>17335</v>
      </c>
    </row>
    <row r="4526" spans="1:41" x14ac:dyDescent="0.25">
      <c r="A4526" s="1">
        <v>2021</v>
      </c>
      <c r="B4526" t="s">
        <v>3298</v>
      </c>
      <c r="C4526" t="s">
        <v>7109</v>
      </c>
      <c r="D4526" t="s">
        <v>7231</v>
      </c>
      <c r="E4526" t="s">
        <v>7910</v>
      </c>
      <c r="F4526" t="s">
        <v>9748</v>
      </c>
      <c r="G4526" t="s">
        <v>11937</v>
      </c>
      <c r="H4526" t="s">
        <v>12726</v>
      </c>
      <c r="I4526" s="1"/>
      <c r="J4526" s="1">
        <v>903.44696597341408</v>
      </c>
      <c r="K4526" s="1"/>
      <c r="L4526" s="1">
        <v>0</v>
      </c>
      <c r="M4526" s="1">
        <v>125.1581346275256</v>
      </c>
      <c r="N4526" s="1">
        <v>0</v>
      </c>
      <c r="O4526" s="1"/>
      <c r="P4526" s="1">
        <v>100</v>
      </c>
      <c r="Q4526" s="1"/>
      <c r="R4526" s="1">
        <v>105.46424514477521</v>
      </c>
      <c r="S4526" s="1"/>
      <c r="T4526" s="1">
        <v>0</v>
      </c>
      <c r="U4526" s="1">
        <v>0</v>
      </c>
      <c r="V4526" s="1">
        <v>0</v>
      </c>
      <c r="W4526" s="1">
        <v>607.30729999999994</v>
      </c>
      <c r="X4526" s="1">
        <v>143.29</v>
      </c>
      <c r="Y4526" s="1">
        <v>0</v>
      </c>
      <c r="Z4526" s="1">
        <v>0</v>
      </c>
      <c r="AA4526" s="1">
        <v>998</v>
      </c>
      <c r="AB4526" s="1"/>
      <c r="AC4526" s="1">
        <v>0</v>
      </c>
      <c r="AD4526" s="1"/>
      <c r="AE4526" s="1">
        <v>300</v>
      </c>
      <c r="AF4526" s="1">
        <v>300</v>
      </c>
      <c r="AG4526" s="1">
        <v>5842</v>
      </c>
      <c r="AH4526" s="1">
        <v>0</v>
      </c>
      <c r="AI4526" s="1"/>
      <c r="AJ4526" s="1">
        <v>178.26267471489911</v>
      </c>
      <c r="AK4526" s="1"/>
      <c r="AL4526" s="1">
        <v>9602.9287109375</v>
      </c>
      <c r="AM4526" s="1">
        <v>8727.173828125</v>
      </c>
      <c r="AN4526" s="1">
        <v>875.75543212890625</v>
      </c>
      <c r="AO4526" t="s">
        <v>17336</v>
      </c>
    </row>
    <row r="4527" spans="1:41" x14ac:dyDescent="0.25">
      <c r="A4527" s="1">
        <v>2021</v>
      </c>
      <c r="B4527" t="s">
        <v>3299</v>
      </c>
      <c r="C4527" t="s">
        <v>7109</v>
      </c>
      <c r="D4527" t="s">
        <v>7231</v>
      </c>
      <c r="E4527" t="s">
        <v>7911</v>
      </c>
      <c r="F4527" t="s">
        <v>9749</v>
      </c>
      <c r="G4527" t="s">
        <v>11938</v>
      </c>
      <c r="H4527" t="s">
        <v>12726</v>
      </c>
      <c r="I4527" s="1">
        <v>0</v>
      </c>
      <c r="J4527" s="1"/>
      <c r="K4527" s="1"/>
      <c r="L4527" s="1"/>
      <c r="M4527" s="1"/>
      <c r="N4527" s="1">
        <v>0</v>
      </c>
      <c r="O4527" s="1"/>
      <c r="P4527" s="1"/>
      <c r="Q4527" s="1">
        <v>0</v>
      </c>
      <c r="R4527" s="1"/>
      <c r="S4527" s="1">
        <v>0</v>
      </c>
      <c r="T4527" s="1"/>
      <c r="U4527" s="1"/>
      <c r="V4527" s="1">
        <v>0</v>
      </c>
      <c r="W4527" s="1">
        <v>0</v>
      </c>
      <c r="X4527" s="1"/>
      <c r="Y4527" s="1">
        <v>0</v>
      </c>
      <c r="Z4527" s="1">
        <v>0</v>
      </c>
      <c r="AA4527" s="1">
        <v>826.19005425999228</v>
      </c>
      <c r="AB4527" s="1"/>
      <c r="AC4527" s="1"/>
      <c r="AD4527" s="1"/>
      <c r="AE4527" s="1"/>
      <c r="AF4527" s="1">
        <v>0</v>
      </c>
      <c r="AG4527" s="1"/>
      <c r="AH4527" s="1">
        <v>409.12493895726618</v>
      </c>
      <c r="AI4527" s="1">
        <v>0</v>
      </c>
      <c r="AJ4527" s="1">
        <v>0</v>
      </c>
      <c r="AK4527" s="1"/>
      <c r="AL4527" s="1">
        <v>1235.31494140625</v>
      </c>
      <c r="AM4527" s="1">
        <v>826.1900634765625</v>
      </c>
      <c r="AN4527" s="1">
        <v>409.12493896484375</v>
      </c>
      <c r="AO4527" t="s">
        <v>17337</v>
      </c>
    </row>
    <row r="4528" spans="1:41" x14ac:dyDescent="0.25">
      <c r="A4528" s="1">
        <v>2021</v>
      </c>
      <c r="B4528" t="s">
        <v>3300</v>
      </c>
      <c r="C4528" t="s">
        <v>7109</v>
      </c>
      <c r="D4528" t="s">
        <v>7231</v>
      </c>
      <c r="E4528" t="s">
        <v>7911</v>
      </c>
      <c r="F4528" t="s">
        <v>9749</v>
      </c>
      <c r="G4528" t="s">
        <v>11938</v>
      </c>
      <c r="H4528" t="s">
        <v>12726</v>
      </c>
      <c r="I4528" s="1"/>
      <c r="J4528" s="1"/>
      <c r="K4528" s="1"/>
      <c r="L4528" s="1"/>
      <c r="M4528" s="1"/>
      <c r="N4528" s="1">
        <v>0</v>
      </c>
      <c r="O4528" s="1"/>
      <c r="P4528" s="1"/>
      <c r="Q4528" s="1">
        <v>0</v>
      </c>
      <c r="R4528" s="1"/>
      <c r="S4528" s="1">
        <v>0</v>
      </c>
      <c r="T4528" s="1">
        <v>0</v>
      </c>
      <c r="U4528" s="1"/>
      <c r="V4528" s="1">
        <v>0</v>
      </c>
      <c r="W4528" s="1"/>
      <c r="X4528" s="1"/>
      <c r="Y4528" s="1"/>
      <c r="Z4528" s="1"/>
      <c r="AA4528" s="1"/>
      <c r="AB4528" s="1"/>
      <c r="AC4528" s="1"/>
      <c r="AD4528" s="1"/>
      <c r="AE4528" s="1"/>
      <c r="AF4528" s="1">
        <v>0</v>
      </c>
      <c r="AG4528" s="1"/>
      <c r="AH4528" s="1">
        <v>387.90513962428082</v>
      </c>
      <c r="AI4528" s="1"/>
      <c r="AJ4528" s="1"/>
      <c r="AK4528" s="1"/>
      <c r="AL4528" s="1">
        <v>387.9051513671875</v>
      </c>
      <c r="AM4528" s="1">
        <v>0</v>
      </c>
      <c r="AN4528" s="1">
        <v>387.9051513671875</v>
      </c>
      <c r="AO4528" t="s">
        <v>17338</v>
      </c>
    </row>
    <row r="4529" spans="1:41" x14ac:dyDescent="0.25">
      <c r="A4529" s="1">
        <v>2021</v>
      </c>
      <c r="B4529" t="s">
        <v>3301</v>
      </c>
      <c r="C4529" t="s">
        <v>7109</v>
      </c>
      <c r="D4529" t="s">
        <v>7231</v>
      </c>
      <c r="E4529" t="s">
        <v>7911</v>
      </c>
      <c r="F4529" t="s">
        <v>9749</v>
      </c>
      <c r="G4529" t="s">
        <v>11938</v>
      </c>
      <c r="H4529" t="s">
        <v>12726</v>
      </c>
      <c r="I4529" s="1"/>
      <c r="J4529" s="1"/>
      <c r="K4529" s="1"/>
      <c r="L4529" s="1"/>
      <c r="M4529" s="1"/>
      <c r="N4529" s="1">
        <v>0</v>
      </c>
      <c r="O4529" s="1"/>
      <c r="P4529" s="1"/>
      <c r="Q4529" s="1">
        <v>0</v>
      </c>
      <c r="R4529" s="1"/>
      <c r="S4529" s="1"/>
      <c r="T4529" s="1"/>
      <c r="U4529" s="1"/>
      <c r="V4529" s="1">
        <v>0</v>
      </c>
      <c r="W4529" s="1"/>
      <c r="X4529" s="1">
        <v>0</v>
      </c>
      <c r="Y4529" s="1">
        <v>0</v>
      </c>
      <c r="Z4529" s="1"/>
      <c r="AA4529" s="1"/>
      <c r="AB4529" s="1"/>
      <c r="AC4529" s="1"/>
      <c r="AD4529" s="1"/>
      <c r="AE4529" s="1"/>
      <c r="AF4529" s="1">
        <v>0</v>
      </c>
      <c r="AG4529" s="1"/>
      <c r="AH4529" s="1">
        <v>370</v>
      </c>
      <c r="AI4529" s="1"/>
      <c r="AJ4529" s="1"/>
      <c r="AK4529" s="1"/>
      <c r="AL4529" s="1">
        <v>370</v>
      </c>
      <c r="AM4529" s="1">
        <v>0</v>
      </c>
      <c r="AN4529" s="1">
        <v>370</v>
      </c>
      <c r="AO4529" t="s">
        <v>17339</v>
      </c>
    </row>
    <row r="4530" spans="1:41" x14ac:dyDescent="0.25">
      <c r="A4530" s="1">
        <v>2021</v>
      </c>
      <c r="B4530" t="s">
        <v>3302</v>
      </c>
      <c r="C4530" t="s">
        <v>7109</v>
      </c>
      <c r="D4530" t="s">
        <v>7231</v>
      </c>
      <c r="E4530" t="s">
        <v>7911</v>
      </c>
      <c r="F4530" t="s">
        <v>9749</v>
      </c>
      <c r="G4530" t="s">
        <v>11938</v>
      </c>
      <c r="H4530" t="s">
        <v>12726</v>
      </c>
      <c r="I4530" s="1">
        <v>0</v>
      </c>
      <c r="J4530" s="1"/>
      <c r="K4530" s="1"/>
      <c r="L4530" s="1"/>
      <c r="M4530" s="1">
        <v>0</v>
      </c>
      <c r="N4530" s="1">
        <v>0</v>
      </c>
      <c r="O4530" s="1"/>
      <c r="P4530" s="1"/>
      <c r="Q4530" s="1">
        <v>0</v>
      </c>
      <c r="R4530" s="1"/>
      <c r="S4530" s="1">
        <v>0</v>
      </c>
      <c r="T4530" s="1"/>
      <c r="U4530" s="1"/>
      <c r="V4530" s="1">
        <v>0</v>
      </c>
      <c r="W4530" s="1"/>
      <c r="X4530" s="1">
        <v>0</v>
      </c>
      <c r="Y4530" s="1">
        <v>0</v>
      </c>
      <c r="Z4530" s="1"/>
      <c r="AA4530" s="1"/>
      <c r="AB4530" s="1"/>
      <c r="AC4530" s="1">
        <v>0</v>
      </c>
      <c r="AD4530" s="1"/>
      <c r="AE4530" s="1"/>
      <c r="AF4530" s="1">
        <v>0</v>
      </c>
      <c r="AG4530" s="1"/>
      <c r="AH4530" s="1">
        <v>379.153690581462</v>
      </c>
      <c r="AI4530" s="1"/>
      <c r="AJ4530" s="1"/>
      <c r="AK4530" s="1"/>
      <c r="AL4530" s="1">
        <v>379.1536865234375</v>
      </c>
      <c r="AM4530" s="1">
        <v>0</v>
      </c>
      <c r="AN4530" s="1">
        <v>379.1536865234375</v>
      </c>
      <c r="AO4530" t="s">
        <v>17340</v>
      </c>
    </row>
    <row r="4531" spans="1:41" x14ac:dyDescent="0.25">
      <c r="A4531" s="1">
        <v>2021</v>
      </c>
      <c r="B4531" t="s">
        <v>3303</v>
      </c>
      <c r="C4531" t="s">
        <v>7109</v>
      </c>
      <c r="D4531" t="s">
        <v>7231</v>
      </c>
      <c r="E4531" t="s">
        <v>7911</v>
      </c>
      <c r="F4531" t="s">
        <v>9749</v>
      </c>
      <c r="G4531" t="s">
        <v>11938</v>
      </c>
      <c r="H4531" t="s">
        <v>12726</v>
      </c>
      <c r="I4531" s="1"/>
      <c r="J4531" s="1"/>
      <c r="K4531" s="1"/>
      <c r="L4531" s="1"/>
      <c r="M4531" s="1"/>
      <c r="N4531" s="1">
        <v>107.08803150013649</v>
      </c>
      <c r="O4531" s="1"/>
      <c r="P4531" s="1"/>
      <c r="Q4531" s="1">
        <v>0</v>
      </c>
      <c r="R4531" s="1"/>
      <c r="S4531" s="1"/>
      <c r="T4531" s="1">
        <v>0</v>
      </c>
      <c r="U4531" s="1"/>
      <c r="V4531" s="1">
        <v>0</v>
      </c>
      <c r="W4531" s="1"/>
      <c r="X4531" s="1">
        <v>86.647647563167496</v>
      </c>
      <c r="Y4531" s="1">
        <v>0</v>
      </c>
      <c r="Z4531" s="1"/>
      <c r="AA4531" s="1"/>
      <c r="AB4531" s="1"/>
      <c r="AC4531" s="1"/>
      <c r="AD4531" s="1"/>
      <c r="AE4531" s="1"/>
      <c r="AF4531" s="1">
        <v>0</v>
      </c>
      <c r="AG4531" s="1"/>
      <c r="AH4531" s="1">
        <v>377.17211292202319</v>
      </c>
      <c r="AI4531" s="1"/>
      <c r="AJ4531" s="1"/>
      <c r="AK4531" s="1"/>
      <c r="AL4531" s="1">
        <v>570.90777587890625</v>
      </c>
      <c r="AM4531" s="1">
        <v>107.08802795410156</v>
      </c>
      <c r="AN4531" s="1">
        <v>463.81976318359375</v>
      </c>
      <c r="AO4531" t="s">
        <v>17341</v>
      </c>
    </row>
    <row r="4532" spans="1:41" x14ac:dyDescent="0.25">
      <c r="A4532" s="1">
        <v>2021</v>
      </c>
      <c r="B4532" t="s">
        <v>3304</v>
      </c>
      <c r="C4532" t="s">
        <v>7109</v>
      </c>
      <c r="D4532" t="s">
        <v>7231</v>
      </c>
      <c r="E4532" t="s">
        <v>7911</v>
      </c>
      <c r="F4532" t="s">
        <v>9749</v>
      </c>
      <c r="G4532" t="s">
        <v>11938</v>
      </c>
      <c r="H4532" t="s">
        <v>12726</v>
      </c>
      <c r="I4532" s="1">
        <v>0</v>
      </c>
      <c r="J4532" s="1"/>
      <c r="K4532" s="1"/>
      <c r="L4532" s="1"/>
      <c r="M4532" s="1"/>
      <c r="N4532" s="1"/>
      <c r="O4532" s="1">
        <v>0</v>
      </c>
      <c r="P4532" s="1"/>
      <c r="Q4532" s="1">
        <v>0</v>
      </c>
      <c r="R4532" s="1"/>
      <c r="S4532" s="1">
        <v>0</v>
      </c>
      <c r="T4532" s="1"/>
      <c r="U4532" s="1"/>
      <c r="V4532" s="1">
        <v>0</v>
      </c>
      <c r="W4532" s="1">
        <v>0</v>
      </c>
      <c r="X4532" s="1">
        <v>0</v>
      </c>
      <c r="Y4532" s="1"/>
      <c r="Z4532" s="1"/>
      <c r="AA4532" s="1">
        <v>847.19746511313178</v>
      </c>
      <c r="AB4532" s="1"/>
      <c r="AC4532" s="1"/>
      <c r="AD4532" s="1"/>
      <c r="AE4532" s="1"/>
      <c r="AF4532" s="1">
        <v>0</v>
      </c>
      <c r="AG4532" s="1">
        <v>9765.7662085683733</v>
      </c>
      <c r="AH4532" s="1">
        <v>408.26849271166162</v>
      </c>
      <c r="AI4532" s="1"/>
      <c r="AJ4532" s="1">
        <v>0</v>
      </c>
      <c r="AK4532" s="1"/>
      <c r="AL4532" s="1">
        <v>11021.232421875</v>
      </c>
      <c r="AM4532" s="1">
        <v>10612.9638671875</v>
      </c>
      <c r="AN4532" s="1">
        <v>408.26849365234375</v>
      </c>
      <c r="AO4532" t="s">
        <v>17342</v>
      </c>
    </row>
    <row r="4533" spans="1:41" x14ac:dyDescent="0.25">
      <c r="A4533" s="1">
        <v>2021</v>
      </c>
      <c r="B4533" t="s">
        <v>3305</v>
      </c>
      <c r="C4533" t="s">
        <v>7109</v>
      </c>
      <c r="D4533" t="s">
        <v>7231</v>
      </c>
      <c r="E4533" t="s">
        <v>7911</v>
      </c>
      <c r="F4533" t="s">
        <v>9749</v>
      </c>
      <c r="G4533" t="s">
        <v>11938</v>
      </c>
      <c r="H4533" t="s">
        <v>12726</v>
      </c>
      <c r="I4533" s="1"/>
      <c r="J4533" s="1"/>
      <c r="K4533" s="1"/>
      <c r="L4533" s="1"/>
      <c r="M4533" s="1"/>
      <c r="N4533" s="1">
        <v>0</v>
      </c>
      <c r="O4533" s="1"/>
      <c r="P4533" s="1"/>
      <c r="Q4533" s="1">
        <v>0</v>
      </c>
      <c r="R4533" s="1">
        <v>0</v>
      </c>
      <c r="S4533" s="1">
        <v>0</v>
      </c>
      <c r="T4533" s="1"/>
      <c r="U4533" s="1"/>
      <c r="V4533" s="1">
        <v>0</v>
      </c>
      <c r="W4533" s="1"/>
      <c r="X4533" s="1"/>
      <c r="Y4533" s="1"/>
      <c r="Z4533" s="1"/>
      <c r="AA4533" s="1">
        <v>2942.3575342793088</v>
      </c>
      <c r="AB4533" s="1"/>
      <c r="AC4533" s="1"/>
      <c r="AD4533" s="1"/>
      <c r="AE4533" s="1"/>
      <c r="AF4533" s="1"/>
      <c r="AG4533" s="1">
        <v>0</v>
      </c>
      <c r="AH4533" s="1">
        <v>552.3220905196016</v>
      </c>
      <c r="AI4533" s="1"/>
      <c r="AJ4533" s="1"/>
      <c r="AK4533" s="1"/>
      <c r="AL4533" s="1">
        <v>3494.679443359375</v>
      </c>
      <c r="AM4533" s="1">
        <v>2942.357421875</v>
      </c>
      <c r="AN4533" s="1">
        <v>552.32208251953125</v>
      </c>
      <c r="AO4533" t="s">
        <v>17343</v>
      </c>
    </row>
    <row r="4534" spans="1:41" x14ac:dyDescent="0.25">
      <c r="A4534" s="1">
        <v>2021</v>
      </c>
      <c r="B4534" t="s">
        <v>3306</v>
      </c>
      <c r="C4534" t="s">
        <v>7109</v>
      </c>
      <c r="D4534" t="s">
        <v>7231</v>
      </c>
      <c r="E4534" t="s">
        <v>7911</v>
      </c>
      <c r="F4534" t="s">
        <v>9749</v>
      </c>
      <c r="G4534" t="s">
        <v>11938</v>
      </c>
      <c r="H4534" t="s">
        <v>12726</v>
      </c>
      <c r="I4534" s="1">
        <v>0</v>
      </c>
      <c r="J4534" s="1"/>
      <c r="K4534" s="1"/>
      <c r="L4534" s="1"/>
      <c r="M4534" s="1"/>
      <c r="N4534" s="1">
        <v>0</v>
      </c>
      <c r="O4534" s="1">
        <v>0</v>
      </c>
      <c r="P4534" s="1"/>
      <c r="Q4534" s="1">
        <v>0</v>
      </c>
      <c r="R4534" s="1"/>
      <c r="S4534" s="1">
        <v>0</v>
      </c>
      <c r="T4534" s="1"/>
      <c r="U4534" s="1"/>
      <c r="V4534" s="1">
        <v>0</v>
      </c>
      <c r="W4534" s="1"/>
      <c r="X4534" s="1">
        <v>0</v>
      </c>
      <c r="Y4534" s="1">
        <v>0</v>
      </c>
      <c r="Z4534" s="1"/>
      <c r="AA4534" s="1"/>
      <c r="AB4534" s="1">
        <v>0</v>
      </c>
      <c r="AC4534" s="1">
        <v>0</v>
      </c>
      <c r="AD4534" s="1"/>
      <c r="AE4534" s="1"/>
      <c r="AF4534" s="1">
        <v>0</v>
      </c>
      <c r="AG4534" s="1"/>
      <c r="AH4534" s="1">
        <v>391.11062525023959</v>
      </c>
      <c r="AI4534" s="1"/>
      <c r="AJ4534" s="1"/>
      <c r="AK4534" s="1"/>
      <c r="AL4534" s="1">
        <v>391.11062622070313</v>
      </c>
      <c r="AM4534" s="1">
        <v>0</v>
      </c>
      <c r="AN4534" s="1">
        <v>391.11062622070313</v>
      </c>
      <c r="AO4534" t="s">
        <v>17344</v>
      </c>
    </row>
    <row r="4535" spans="1:41" x14ac:dyDescent="0.25">
      <c r="A4535" s="1">
        <v>2021</v>
      </c>
      <c r="B4535" t="s">
        <v>3307</v>
      </c>
      <c r="C4535" t="s">
        <v>7109</v>
      </c>
      <c r="D4535" t="s">
        <v>7231</v>
      </c>
      <c r="E4535" t="s">
        <v>7911</v>
      </c>
      <c r="F4535" t="s">
        <v>9749</v>
      </c>
      <c r="G4535" t="s">
        <v>11938</v>
      </c>
      <c r="H4535" t="s">
        <v>12726</v>
      </c>
      <c r="I4535" s="1">
        <v>0</v>
      </c>
      <c r="J4535" s="1">
        <v>0</v>
      </c>
      <c r="K4535" s="1"/>
      <c r="L4535" s="1"/>
      <c r="M4535" s="1"/>
      <c r="N4535" s="1">
        <v>0</v>
      </c>
      <c r="O4535" s="1"/>
      <c r="P4535" s="1"/>
      <c r="Q4535" s="1">
        <v>0</v>
      </c>
      <c r="R4535" s="1"/>
      <c r="S4535" s="1">
        <v>0</v>
      </c>
      <c r="T4535" s="1"/>
      <c r="U4535" s="1"/>
      <c r="V4535" s="1">
        <v>0</v>
      </c>
      <c r="W4535" s="1"/>
      <c r="X4535" s="1">
        <v>0</v>
      </c>
      <c r="Y4535" s="1"/>
      <c r="Z4535" s="1"/>
      <c r="AA4535" s="1"/>
      <c r="AB4535" s="1"/>
      <c r="AC4535" s="1">
        <v>0</v>
      </c>
      <c r="AD4535" s="1"/>
      <c r="AE4535" s="1"/>
      <c r="AF4535" s="1">
        <v>0</v>
      </c>
      <c r="AG4535" s="1"/>
      <c r="AH4535" s="1">
        <v>368.68607154664102</v>
      </c>
      <c r="AI4535" s="1"/>
      <c r="AJ4535" s="1"/>
      <c r="AK4535" s="1"/>
      <c r="AL4535" s="1">
        <v>368.68606567382813</v>
      </c>
      <c r="AM4535" s="1">
        <v>0</v>
      </c>
      <c r="AN4535" s="1">
        <v>368.68606567382813</v>
      </c>
      <c r="AO4535" t="s">
        <v>17345</v>
      </c>
    </row>
    <row r="4536" spans="1:41" x14ac:dyDescent="0.25">
      <c r="A4536" s="1">
        <v>2021</v>
      </c>
      <c r="B4536" t="s">
        <v>3307</v>
      </c>
      <c r="C4536" t="s">
        <v>7109</v>
      </c>
      <c r="D4536" t="s">
        <v>7231</v>
      </c>
      <c r="E4536" t="s">
        <v>7911</v>
      </c>
      <c r="F4536" t="s">
        <v>9750</v>
      </c>
      <c r="G4536" t="s">
        <v>11938</v>
      </c>
      <c r="H4536" t="s">
        <v>12726</v>
      </c>
      <c r="I4536" s="1">
        <v>1078.0294489667867</v>
      </c>
      <c r="J4536" s="1">
        <v>0</v>
      </c>
      <c r="K4536" s="1"/>
      <c r="L4536" s="1"/>
      <c r="M4536" s="1">
        <v>323.40883469003597</v>
      </c>
      <c r="N4536" s="1">
        <v>4358.6326105311655</v>
      </c>
      <c r="O4536" s="1"/>
      <c r="P4536" s="1"/>
      <c r="Q4536" s="1">
        <v>0</v>
      </c>
      <c r="R4536" s="1">
        <v>87.250533909149183</v>
      </c>
      <c r="S4536" s="1">
        <v>592.91619693173266</v>
      </c>
      <c r="T4536" s="1"/>
      <c r="U4536" s="1">
        <v>204.82559530368945</v>
      </c>
      <c r="V4536" s="1">
        <v>539.01472448339337</v>
      </c>
      <c r="W4536" s="1"/>
      <c r="X4536" s="1">
        <v>269.50736224169668</v>
      </c>
      <c r="Y4536" s="1">
        <v>1577.2136025154221</v>
      </c>
      <c r="Z4536" s="1">
        <v>28.855559262826496</v>
      </c>
      <c r="AA4536" s="1"/>
      <c r="AB4536" s="1"/>
      <c r="AC4536" s="1">
        <v>0</v>
      </c>
      <c r="AD4536" s="1"/>
      <c r="AE4536" s="1"/>
      <c r="AF4536" s="1">
        <v>1749.9201213162289</v>
      </c>
      <c r="AG4536" s="1">
        <v>5165.9171194488417</v>
      </c>
      <c r="AH4536" s="1">
        <v>539.01472448339337</v>
      </c>
      <c r="AI4536" s="1">
        <v>0</v>
      </c>
      <c r="AJ4536" s="1"/>
      <c r="AK4536" s="1"/>
      <c r="AL4536" s="1">
        <v>16514.505859375</v>
      </c>
      <c r="AM4536" s="1">
        <v>14789.6591796875</v>
      </c>
      <c r="AN4536" s="1">
        <v>1724.84716796875</v>
      </c>
      <c r="AO4536" t="s">
        <v>17346</v>
      </c>
    </row>
    <row r="4537" spans="1:41" x14ac:dyDescent="0.25">
      <c r="A4537" s="1">
        <v>2021</v>
      </c>
      <c r="B4537" t="s">
        <v>3308</v>
      </c>
      <c r="C4537" t="s">
        <v>7109</v>
      </c>
      <c r="D4537" t="s">
        <v>7231</v>
      </c>
      <c r="E4537" t="s">
        <v>7911</v>
      </c>
      <c r="F4537" t="s">
        <v>9750</v>
      </c>
      <c r="G4537" t="s">
        <v>11938</v>
      </c>
      <c r="H4537" t="s">
        <v>12726</v>
      </c>
      <c r="I4537" s="1">
        <v>0</v>
      </c>
      <c r="J4537" s="1"/>
      <c r="K4537" s="1">
        <v>96.82256744150078</v>
      </c>
      <c r="L4537" s="1"/>
      <c r="M4537" s="1">
        <v>1209.525666710623</v>
      </c>
      <c r="N4537" s="1">
        <v>2412.092211386388</v>
      </c>
      <c r="O4537" s="1">
        <v>190.01428860394529</v>
      </c>
      <c r="P4537" s="1"/>
      <c r="Q4537" s="1">
        <v>0</v>
      </c>
      <c r="R4537" s="1">
        <v>1339.6004975106289</v>
      </c>
      <c r="S4537" s="1">
        <v>544.62694185844191</v>
      </c>
      <c r="T4537" s="1"/>
      <c r="U4537" s="1"/>
      <c r="V4537" s="1">
        <v>1270.7961976696977</v>
      </c>
      <c r="W4537" s="1">
        <v>0</v>
      </c>
      <c r="X4537" s="1">
        <v>0</v>
      </c>
      <c r="Y4537" s="1">
        <v>907.71156976406985</v>
      </c>
      <c r="Z4537" s="1"/>
      <c r="AA4537" s="1">
        <v>363.08462790562794</v>
      </c>
      <c r="AB4537" s="1"/>
      <c r="AC4537" s="1"/>
      <c r="AD4537" s="1">
        <v>332.82757558015891</v>
      </c>
      <c r="AE4537" s="1"/>
      <c r="AF4537" s="1">
        <v>1888.4059344402433</v>
      </c>
      <c r="AG4537" s="1">
        <v>16251.667945055906</v>
      </c>
      <c r="AH4537" s="1">
        <v>1210.2820930187597</v>
      </c>
      <c r="AI4537" s="1">
        <v>236.00500813865816</v>
      </c>
      <c r="AJ4537" s="1">
        <v>0</v>
      </c>
      <c r="AK4537" s="1">
        <v>0</v>
      </c>
      <c r="AL4537" s="1">
        <v>28253.462890625</v>
      </c>
      <c r="AM4537" s="1">
        <v>24433.359375</v>
      </c>
      <c r="AN4537" s="1">
        <v>3820.104248046875</v>
      </c>
      <c r="AO4537" t="s">
        <v>17347</v>
      </c>
    </row>
    <row r="4538" spans="1:41" x14ac:dyDescent="0.25">
      <c r="A4538" s="1">
        <v>2021</v>
      </c>
      <c r="B4538" t="s">
        <v>3309</v>
      </c>
      <c r="C4538" t="s">
        <v>7109</v>
      </c>
      <c r="D4538" t="s">
        <v>7231</v>
      </c>
      <c r="E4538" t="s">
        <v>7911</v>
      </c>
      <c r="F4538" t="s">
        <v>9750</v>
      </c>
      <c r="G4538" t="s">
        <v>11938</v>
      </c>
      <c r="H4538" t="s">
        <v>12726</v>
      </c>
      <c r="I4538" s="1">
        <v>0</v>
      </c>
      <c r="J4538" s="1"/>
      <c r="K4538" s="1">
        <v>94.421720486856259</v>
      </c>
      <c r="L4538" s="1">
        <v>354.08145182571099</v>
      </c>
      <c r="M4538" s="1">
        <v>1300.5116657681842</v>
      </c>
      <c r="N4538" s="1">
        <v>3271.1401831891176</v>
      </c>
      <c r="O4538" s="1">
        <v>194.74479850414102</v>
      </c>
      <c r="P4538" s="1"/>
      <c r="Q4538" s="1">
        <v>0</v>
      </c>
      <c r="R4538" s="1"/>
      <c r="S4538" s="1">
        <v>531.12217773856639</v>
      </c>
      <c r="T4538" s="1"/>
      <c r="U4538" s="1"/>
      <c r="V4538" s="1">
        <v>1239.2850813899884</v>
      </c>
      <c r="W4538" s="1">
        <v>0</v>
      </c>
      <c r="X4538" s="1"/>
      <c r="Y4538" s="1">
        <v>1593.3665332156993</v>
      </c>
      <c r="Z4538" s="1">
        <v>163.67061029191663</v>
      </c>
      <c r="AA4538" s="1">
        <v>354.08145182571099</v>
      </c>
      <c r="AB4538" s="1"/>
      <c r="AC4538" s="1"/>
      <c r="AD4538" s="1"/>
      <c r="AE4538" s="1"/>
      <c r="AF4538" s="1">
        <v>1858.5424172381545</v>
      </c>
      <c r="AG4538" s="1">
        <v>9284.4197945130436</v>
      </c>
      <c r="AH4538" s="1">
        <v>1180.2715060857031</v>
      </c>
      <c r="AI4538" s="1">
        <v>230.15294368671212</v>
      </c>
      <c r="AJ4538" s="1">
        <v>0</v>
      </c>
      <c r="AK4538" s="1">
        <v>0</v>
      </c>
      <c r="AL4538" s="1">
        <v>21649.810546875</v>
      </c>
      <c r="AM4538" s="1">
        <v>18118.587890625</v>
      </c>
      <c r="AN4538" s="1">
        <v>3531.224609375</v>
      </c>
      <c r="AO4538" t="s">
        <v>17348</v>
      </c>
    </row>
    <row r="4539" spans="1:41" x14ac:dyDescent="0.25">
      <c r="A4539" s="1">
        <v>2021</v>
      </c>
      <c r="B4539" t="s">
        <v>3310</v>
      </c>
      <c r="C4539" t="s">
        <v>7109</v>
      </c>
      <c r="D4539" t="s">
        <v>7231</v>
      </c>
      <c r="E4539" t="s">
        <v>7911</v>
      </c>
      <c r="F4539" t="s">
        <v>9750</v>
      </c>
      <c r="G4539" t="s">
        <v>11938</v>
      </c>
      <c r="H4539" t="s">
        <v>12726</v>
      </c>
      <c r="I4539" s="1"/>
      <c r="J4539" s="1"/>
      <c r="K4539" s="1"/>
      <c r="L4539" s="1"/>
      <c r="M4539" s="1">
        <v>500</v>
      </c>
      <c r="N4539" s="1">
        <v>4275</v>
      </c>
      <c r="O4539" s="1"/>
      <c r="P4539" s="1"/>
      <c r="Q4539" s="1">
        <v>0</v>
      </c>
      <c r="R4539" s="1">
        <v>599.27849999999989</v>
      </c>
      <c r="S4539" s="1"/>
      <c r="T4539" s="1"/>
      <c r="U4539" s="1"/>
      <c r="V4539" s="1">
        <v>381</v>
      </c>
      <c r="W4539" s="1">
        <v>557</v>
      </c>
      <c r="X4539" s="1">
        <v>550</v>
      </c>
      <c r="Y4539" s="1">
        <v>4161.4984814707113</v>
      </c>
      <c r="Z4539" s="1"/>
      <c r="AA4539" s="1"/>
      <c r="AB4539" s="1"/>
      <c r="AC4539" s="1"/>
      <c r="AD4539" s="1"/>
      <c r="AE4539" s="1"/>
      <c r="AF4539" s="1">
        <v>35.377344000000001</v>
      </c>
      <c r="AG4539" s="1">
        <v>12978</v>
      </c>
      <c r="AH4539" s="1">
        <v>4089</v>
      </c>
      <c r="AI4539" s="1">
        <v>0</v>
      </c>
      <c r="AJ4539" s="1"/>
      <c r="AK4539" s="1"/>
      <c r="AL4539" s="1">
        <v>28126.15234375</v>
      </c>
      <c r="AM4539" s="1">
        <v>22430.15234375</v>
      </c>
      <c r="AN4539" s="1">
        <v>5696</v>
      </c>
      <c r="AO4539" t="s">
        <v>17349</v>
      </c>
    </row>
    <row r="4540" spans="1:41" x14ac:dyDescent="0.25">
      <c r="A4540" s="1">
        <v>2021</v>
      </c>
      <c r="B4540" t="s">
        <v>3311</v>
      </c>
      <c r="C4540" t="s">
        <v>7109</v>
      </c>
      <c r="D4540" t="s">
        <v>7231</v>
      </c>
      <c r="E4540" t="s">
        <v>7911</v>
      </c>
      <c r="F4540" t="s">
        <v>9750</v>
      </c>
      <c r="G4540" t="s">
        <v>11938</v>
      </c>
      <c r="H4540" t="s">
        <v>12726</v>
      </c>
      <c r="I4540" s="1">
        <v>1144.4366612566348</v>
      </c>
      <c r="J4540" s="1"/>
      <c r="K4540" s="1">
        <v>91.554932900530787</v>
      </c>
      <c r="L4540" s="1">
        <v>57.221833062831742</v>
      </c>
      <c r="M4540" s="1">
        <v>3318.866317644241</v>
      </c>
      <c r="N4540" s="1">
        <v>5191.1646954600956</v>
      </c>
      <c r="O4540" s="1">
        <v>188.83204910734474</v>
      </c>
      <c r="P4540" s="1"/>
      <c r="Q4540" s="1">
        <v>0</v>
      </c>
      <c r="R4540" s="1">
        <v>390.59703774422235</v>
      </c>
      <c r="S4540" s="1">
        <v>514.9964975654857</v>
      </c>
      <c r="T4540" s="1"/>
      <c r="U4540" s="1">
        <v>137.33239935079618</v>
      </c>
      <c r="V4540" s="1">
        <v>892.66059578017519</v>
      </c>
      <c r="W4540" s="1"/>
      <c r="X4540" s="1">
        <v>0</v>
      </c>
      <c r="Y4540" s="1">
        <v>1659.4331588221205</v>
      </c>
      <c r="Z4540" s="1">
        <v>68.304603467907455</v>
      </c>
      <c r="AA4540" s="1"/>
      <c r="AB4540" s="1">
        <v>0</v>
      </c>
      <c r="AC4540" s="1">
        <v>0</v>
      </c>
      <c r="AD4540" s="1"/>
      <c r="AE4540" s="1"/>
      <c r="AF4540" s="1">
        <v>2003.9550616510121</v>
      </c>
      <c r="AG4540" s="1">
        <v>5397.1632944862904</v>
      </c>
      <c r="AH4540" s="1">
        <v>572.2183306283174</v>
      </c>
      <c r="AI4540" s="1">
        <v>223.1651489450438</v>
      </c>
      <c r="AJ4540" s="1"/>
      <c r="AK4540" s="1"/>
      <c r="AL4540" s="1">
        <v>21851.90234375</v>
      </c>
      <c r="AM4540" s="1">
        <v>16942.26953125</v>
      </c>
      <c r="AN4540" s="1">
        <v>4909.6328125</v>
      </c>
      <c r="AO4540" t="s">
        <v>17350</v>
      </c>
    </row>
    <row r="4541" spans="1:41" x14ac:dyDescent="0.25">
      <c r="A4541" s="1">
        <v>2021</v>
      </c>
      <c r="B4541" t="s">
        <v>3312</v>
      </c>
      <c r="C4541" t="s">
        <v>7109</v>
      </c>
      <c r="D4541" t="s">
        <v>7231</v>
      </c>
      <c r="E4541" t="s">
        <v>7911</v>
      </c>
      <c r="F4541" t="s">
        <v>9750</v>
      </c>
      <c r="G4541" t="s">
        <v>11938</v>
      </c>
      <c r="H4541" t="s">
        <v>12726</v>
      </c>
      <c r="I4541" s="1">
        <v>0</v>
      </c>
      <c r="J4541" s="1"/>
      <c r="K4541" s="1">
        <v>98.078584475976953</v>
      </c>
      <c r="L4541" s="1"/>
      <c r="M4541" s="1">
        <v>766.23894121856995</v>
      </c>
      <c r="N4541" s="1">
        <v>2442.1567534518263</v>
      </c>
      <c r="O4541" s="1">
        <v>193.09221318707964</v>
      </c>
      <c r="P4541" s="1"/>
      <c r="Q4541" s="1">
        <v>0</v>
      </c>
      <c r="R4541" s="1">
        <v>1724.1815486100629</v>
      </c>
      <c r="S4541" s="1">
        <v>551.69203767737031</v>
      </c>
      <c r="T4541" s="1"/>
      <c r="U4541" s="1"/>
      <c r="V4541" s="1">
        <v>1287.2814212471976</v>
      </c>
      <c r="W4541" s="1"/>
      <c r="X4541" s="1"/>
      <c r="Y4541" s="1"/>
      <c r="Z4541" s="1"/>
      <c r="AA4541" s="1">
        <v>367.7946917849136</v>
      </c>
      <c r="AB4541" s="1"/>
      <c r="AC4541" s="1"/>
      <c r="AD4541" s="1">
        <v>352.46991296054216</v>
      </c>
      <c r="AE4541" s="1"/>
      <c r="AF4541" s="1">
        <v>2206.7681507094812</v>
      </c>
      <c r="AG4541" s="1">
        <v>15742.860443621572</v>
      </c>
      <c r="AH4541" s="1">
        <v>1225.9823059497119</v>
      </c>
      <c r="AI4541" s="1">
        <v>239.06654966019383</v>
      </c>
      <c r="AJ4541" s="1"/>
      <c r="AK4541" s="1"/>
      <c r="AL4541" s="1">
        <v>27197.6640625</v>
      </c>
      <c r="AM4541" s="1">
        <v>23771.04296875</v>
      </c>
      <c r="AN4541" s="1">
        <v>3426.62060546875</v>
      </c>
      <c r="AO4541" t="s">
        <v>17351</v>
      </c>
    </row>
    <row r="4542" spans="1:41" x14ac:dyDescent="0.25">
      <c r="A4542" s="1">
        <v>2021</v>
      </c>
      <c r="B4542" t="s">
        <v>3313</v>
      </c>
      <c r="C4542" t="s">
        <v>7109</v>
      </c>
      <c r="D4542" t="s">
        <v>7231</v>
      </c>
      <c r="E4542" t="s">
        <v>7911</v>
      </c>
      <c r="F4542" t="s">
        <v>9750</v>
      </c>
      <c r="G4542" t="s">
        <v>11938</v>
      </c>
      <c r="H4542" t="s">
        <v>12726</v>
      </c>
      <c r="I4542" s="1">
        <v>1108.6365221680176</v>
      </c>
      <c r="J4542" s="1"/>
      <c r="K4542" s="1">
        <v>89.79955829560943</v>
      </c>
      <c r="L4542" s="1">
        <v>55.431826108400884</v>
      </c>
      <c r="M4542" s="1">
        <v>332.5909566504053</v>
      </c>
      <c r="N4542" s="1">
        <v>5117.5582031589092</v>
      </c>
      <c r="O4542" s="1">
        <v>186.25093572422696</v>
      </c>
      <c r="P4542" s="1"/>
      <c r="Q4542" s="1">
        <v>0</v>
      </c>
      <c r="R4542" s="1">
        <v>89.463577729468852</v>
      </c>
      <c r="S4542" s="1">
        <v>0</v>
      </c>
      <c r="T4542" s="1"/>
      <c r="U4542" s="1">
        <v>221.72730443360354</v>
      </c>
      <c r="V4542" s="1">
        <v>1441.2274788184229</v>
      </c>
      <c r="W4542" s="1"/>
      <c r="X4542" s="1">
        <v>0</v>
      </c>
      <c r="Y4542" s="1">
        <v>1607.5229571436255</v>
      </c>
      <c r="Z4542" s="1">
        <v>67.072509591165073</v>
      </c>
      <c r="AA4542" s="1"/>
      <c r="AB4542" s="1"/>
      <c r="AC4542" s="1">
        <v>0</v>
      </c>
      <c r="AD4542" s="1"/>
      <c r="AE4542" s="1"/>
      <c r="AF4542" s="1">
        <v>2235.0112286907233</v>
      </c>
      <c r="AG4542" s="1">
        <v>7621.8760899051213</v>
      </c>
      <c r="AH4542" s="1">
        <v>554.31826108400878</v>
      </c>
      <c r="AI4542" s="1">
        <v>0</v>
      </c>
      <c r="AJ4542" s="1"/>
      <c r="AK4542" s="1"/>
      <c r="AL4542" s="1">
        <v>20728.48828125</v>
      </c>
      <c r="AM4542" s="1">
        <v>19565.52734375</v>
      </c>
      <c r="AN4542" s="1">
        <v>1162.959716796875</v>
      </c>
      <c r="AO4542" t="s">
        <v>17352</v>
      </c>
    </row>
    <row r="4543" spans="1:41" x14ac:dyDescent="0.25">
      <c r="A4543" s="1">
        <v>2021</v>
      </c>
      <c r="B4543" t="s">
        <v>3314</v>
      </c>
      <c r="C4543" t="s">
        <v>7109</v>
      </c>
      <c r="D4543" t="s">
        <v>7231</v>
      </c>
      <c r="E4543" t="s">
        <v>7911</v>
      </c>
      <c r="F4543" t="s">
        <v>9750</v>
      </c>
      <c r="G4543" t="s">
        <v>11938</v>
      </c>
      <c r="H4543" t="s">
        <v>12726</v>
      </c>
      <c r="I4543" s="1"/>
      <c r="J4543" s="1"/>
      <c r="K4543" s="1"/>
      <c r="L4543" s="1"/>
      <c r="M4543" s="1">
        <v>3863.4656972282914</v>
      </c>
      <c r="N4543" s="1">
        <v>6216.9055526544262</v>
      </c>
      <c r="O4543" s="1"/>
      <c r="P4543" s="1"/>
      <c r="Q4543" s="1">
        <v>0</v>
      </c>
      <c r="R4543" s="1">
        <v>292.75322755867705</v>
      </c>
      <c r="S4543" s="1"/>
      <c r="T4543" s="1">
        <v>0</v>
      </c>
      <c r="U4543" s="1">
        <v>0</v>
      </c>
      <c r="V4543" s="1">
        <v>611.63045338706468</v>
      </c>
      <c r="W4543" s="1">
        <v>56.066124893814262</v>
      </c>
      <c r="X4543" s="1">
        <v>560.66124893814253</v>
      </c>
      <c r="Y4543" s="1">
        <v>4242.165338319187</v>
      </c>
      <c r="Z4543" s="1"/>
      <c r="AA4543" s="1"/>
      <c r="AB4543" s="1"/>
      <c r="AC4543" s="1"/>
      <c r="AD4543" s="1"/>
      <c r="AE4543" s="1"/>
      <c r="AF4543" s="1">
        <v>0</v>
      </c>
      <c r="AG4543" s="1">
        <v>8048.037382484792</v>
      </c>
      <c r="AH4543" s="1">
        <v>4168.2615398328453</v>
      </c>
      <c r="AI4543" s="1">
        <v>0</v>
      </c>
      <c r="AJ4543" s="1"/>
      <c r="AK4543" s="1"/>
      <c r="AL4543" s="1">
        <v>28059.947265625</v>
      </c>
      <c r="AM4543" s="1">
        <v>19411.4921875</v>
      </c>
      <c r="AN4543" s="1">
        <v>8648.4541015625</v>
      </c>
      <c r="AO4543" t="s">
        <v>17353</v>
      </c>
    </row>
    <row r="4544" spans="1:41" x14ac:dyDescent="0.25">
      <c r="A4544" s="1">
        <v>2021</v>
      </c>
      <c r="B4544" t="s">
        <v>3315</v>
      </c>
      <c r="C4544" t="s">
        <v>7109</v>
      </c>
      <c r="D4544" t="s">
        <v>7231</v>
      </c>
      <c r="E4544" t="s">
        <v>7911</v>
      </c>
      <c r="F4544" t="s">
        <v>9750</v>
      </c>
      <c r="G4544" t="s">
        <v>11938</v>
      </c>
      <c r="H4544" t="s">
        <v>12726</v>
      </c>
      <c r="I4544" s="1"/>
      <c r="J4544" s="1"/>
      <c r="K4544" s="1"/>
      <c r="L4544" s="1"/>
      <c r="M4544" s="1">
        <v>314.51768077644391</v>
      </c>
      <c r="N4544" s="1">
        <v>4135.1274983619123</v>
      </c>
      <c r="O4544" s="1"/>
      <c r="P4544" s="1"/>
      <c r="Q4544" s="1">
        <v>0</v>
      </c>
      <c r="R4544" s="1">
        <v>40.994439342041296</v>
      </c>
      <c r="S4544" s="1">
        <v>576.61574809014724</v>
      </c>
      <c r="T4544" s="1">
        <v>0</v>
      </c>
      <c r="U4544" s="1">
        <v>241.130221928607</v>
      </c>
      <c r="V4544" s="1">
        <v>524.19613462740654</v>
      </c>
      <c r="W4544" s="1"/>
      <c r="X4544" s="1"/>
      <c r="Y4544" s="1">
        <v>4757.6041178783425</v>
      </c>
      <c r="Z4544" s="1"/>
      <c r="AA4544" s="1"/>
      <c r="AB4544" s="1"/>
      <c r="AC4544" s="1"/>
      <c r="AD4544" s="1"/>
      <c r="AE4544" s="1"/>
      <c r="AF4544" s="1">
        <v>1590.5539892936963</v>
      </c>
      <c r="AG4544" s="1">
        <v>10820.456610978927</v>
      </c>
      <c r="AH4544" s="1">
        <v>3983.8906231682899</v>
      </c>
      <c r="AI4544" s="1">
        <v>0</v>
      </c>
      <c r="AJ4544" s="1"/>
      <c r="AK4544" s="1"/>
      <c r="AL4544" s="1">
        <v>26985.087890625</v>
      </c>
      <c r="AM4544" s="1">
        <v>22110.0625</v>
      </c>
      <c r="AN4544" s="1">
        <v>4875.02392578125</v>
      </c>
      <c r="AO4544" t="s">
        <v>17354</v>
      </c>
    </row>
    <row r="4545" spans="1:41" x14ac:dyDescent="0.25">
      <c r="A4545" s="1">
        <v>2021</v>
      </c>
      <c r="B4545" t="s">
        <v>3316</v>
      </c>
      <c r="C4545" t="s">
        <v>7109</v>
      </c>
      <c r="D4545" t="s">
        <v>7231</v>
      </c>
      <c r="E4545" t="s">
        <v>7911</v>
      </c>
      <c r="F4545" t="s">
        <v>9751</v>
      </c>
      <c r="G4545" t="s">
        <v>11938</v>
      </c>
      <c r="H4545" t="s">
        <v>12726</v>
      </c>
      <c r="I4545" s="1">
        <v>0</v>
      </c>
      <c r="J4545" s="1"/>
      <c r="K4545" s="1"/>
      <c r="L4545" s="1"/>
      <c r="M4545" s="1"/>
      <c r="N4545" s="1">
        <v>0</v>
      </c>
      <c r="O4545" s="1"/>
      <c r="P4545" s="1"/>
      <c r="Q4545" s="1">
        <v>0</v>
      </c>
      <c r="R4545" s="1"/>
      <c r="S4545" s="1">
        <v>0</v>
      </c>
      <c r="T4545" s="1"/>
      <c r="U4545" s="1"/>
      <c r="V4545" s="1">
        <v>0</v>
      </c>
      <c r="W4545" s="1">
        <v>0</v>
      </c>
      <c r="X4545" s="1">
        <v>61.374118316456567</v>
      </c>
      <c r="Y4545" s="1">
        <v>0</v>
      </c>
      <c r="Z4545" s="1">
        <v>0</v>
      </c>
      <c r="AA4545" s="1"/>
      <c r="AB4545" s="1"/>
      <c r="AC4545" s="1"/>
      <c r="AD4545" s="1"/>
      <c r="AE4545" s="1"/>
      <c r="AF4545" s="1">
        <v>516.26178256615412</v>
      </c>
      <c r="AG4545" s="1"/>
      <c r="AH4545" s="1">
        <v>0</v>
      </c>
      <c r="AI4545" s="1">
        <v>0</v>
      </c>
      <c r="AJ4545" s="1">
        <v>0</v>
      </c>
      <c r="AK4545" s="1"/>
      <c r="AL4545" s="1">
        <v>577.63592529296875</v>
      </c>
      <c r="AM4545" s="1">
        <v>516.26177978515625</v>
      </c>
      <c r="AN4545" s="1">
        <v>61.374118804931641</v>
      </c>
      <c r="AO4545" t="s">
        <v>17355</v>
      </c>
    </row>
    <row r="4546" spans="1:41" x14ac:dyDescent="0.25">
      <c r="A4546" s="1">
        <v>2021</v>
      </c>
      <c r="B4546" t="s">
        <v>3317</v>
      </c>
      <c r="C4546" t="s">
        <v>7109</v>
      </c>
      <c r="D4546" t="s">
        <v>7231</v>
      </c>
      <c r="E4546" t="s">
        <v>7911</v>
      </c>
      <c r="F4546" t="s">
        <v>9751</v>
      </c>
      <c r="G4546" t="s">
        <v>11938</v>
      </c>
      <c r="H4546" t="s">
        <v>12726</v>
      </c>
      <c r="I4546" s="1">
        <v>0</v>
      </c>
      <c r="J4546" s="1"/>
      <c r="K4546" s="1"/>
      <c r="L4546" s="1"/>
      <c r="M4546" s="1"/>
      <c r="N4546" s="1">
        <v>0</v>
      </c>
      <c r="O4546" s="1">
        <v>0</v>
      </c>
      <c r="P4546" s="1"/>
      <c r="Q4546" s="1">
        <v>0</v>
      </c>
      <c r="R4546" s="1"/>
      <c r="S4546" s="1">
        <v>0</v>
      </c>
      <c r="T4546" s="1"/>
      <c r="U4546" s="1"/>
      <c r="V4546" s="1">
        <v>0</v>
      </c>
      <c r="W4546" s="1"/>
      <c r="X4546" s="1">
        <v>114.44366612566348</v>
      </c>
      <c r="Y4546" s="1">
        <v>0</v>
      </c>
      <c r="Z4546" s="1"/>
      <c r="AA4546" s="1"/>
      <c r="AB4546" s="1">
        <v>0</v>
      </c>
      <c r="AC4546" s="1">
        <v>0</v>
      </c>
      <c r="AD4546" s="1"/>
      <c r="AE4546" s="1"/>
      <c r="AF4546" s="1">
        <v>0</v>
      </c>
      <c r="AG4546" s="1">
        <v>6003.7147249523068</v>
      </c>
      <c r="AH4546" s="1"/>
      <c r="AI4546" s="1">
        <v>0</v>
      </c>
      <c r="AJ4546" s="1"/>
      <c r="AK4546" s="1"/>
      <c r="AL4546" s="1">
        <v>6118.158203125</v>
      </c>
      <c r="AM4546" s="1">
        <v>6003.71484375</v>
      </c>
      <c r="AN4546" s="1">
        <v>114.44366455078125</v>
      </c>
      <c r="AO4546" t="s">
        <v>17356</v>
      </c>
    </row>
    <row r="4547" spans="1:41" x14ac:dyDescent="0.25">
      <c r="A4547" s="1">
        <v>2021</v>
      </c>
      <c r="B4547" t="s">
        <v>3318</v>
      </c>
      <c r="C4547" t="s">
        <v>7109</v>
      </c>
      <c r="D4547" t="s">
        <v>7231</v>
      </c>
      <c r="E4547" t="s">
        <v>7911</v>
      </c>
      <c r="F4547" t="s">
        <v>9751</v>
      </c>
      <c r="G4547" t="s">
        <v>11938</v>
      </c>
      <c r="H4547" t="s">
        <v>12726</v>
      </c>
      <c r="I4547" s="1">
        <v>0</v>
      </c>
      <c r="J4547" s="1">
        <v>0</v>
      </c>
      <c r="K4547" s="1"/>
      <c r="L4547" s="1"/>
      <c r="M4547" s="1"/>
      <c r="N4547" s="1">
        <v>0</v>
      </c>
      <c r="O4547" s="1"/>
      <c r="P4547" s="1"/>
      <c r="Q4547" s="1">
        <v>0</v>
      </c>
      <c r="R4547" s="1"/>
      <c r="S4547" s="1">
        <v>0</v>
      </c>
      <c r="T4547" s="1"/>
      <c r="U4547" s="1"/>
      <c r="V4547" s="1">
        <v>0</v>
      </c>
      <c r="W4547" s="1"/>
      <c r="X4547" s="1">
        <v>86.242355917342934</v>
      </c>
      <c r="Y4547" s="1"/>
      <c r="Z4547" s="1"/>
      <c r="AA4547" s="1"/>
      <c r="AB4547" s="1"/>
      <c r="AC4547" s="1">
        <v>0</v>
      </c>
      <c r="AD4547" s="1"/>
      <c r="AE4547" s="1"/>
      <c r="AF4547" s="1">
        <v>0</v>
      </c>
      <c r="AG4547" s="1">
        <v>0</v>
      </c>
      <c r="AH4547" s="1"/>
      <c r="AI4547" s="1">
        <v>0</v>
      </c>
      <c r="AJ4547" s="1"/>
      <c r="AK4547" s="1"/>
      <c r="AL4547" s="1">
        <v>86.242355346679688</v>
      </c>
      <c r="AM4547" s="1">
        <v>0</v>
      </c>
      <c r="AN4547" s="1">
        <v>86.242355346679688</v>
      </c>
      <c r="AO4547" t="s">
        <v>17357</v>
      </c>
    </row>
    <row r="4548" spans="1:41" x14ac:dyDescent="0.25">
      <c r="A4548" s="1">
        <v>2021</v>
      </c>
      <c r="B4548" t="s">
        <v>3319</v>
      </c>
      <c r="C4548" t="s">
        <v>7109</v>
      </c>
      <c r="D4548" t="s">
        <v>7231</v>
      </c>
      <c r="E4548" t="s">
        <v>7911</v>
      </c>
      <c r="F4548" t="s">
        <v>9751</v>
      </c>
      <c r="G4548" t="s">
        <v>11938</v>
      </c>
      <c r="H4548" t="s">
        <v>12726</v>
      </c>
      <c r="I4548" s="1"/>
      <c r="J4548" s="1"/>
      <c r="K4548" s="1"/>
      <c r="L4548" s="1"/>
      <c r="M4548" s="1"/>
      <c r="N4548" s="1">
        <v>0</v>
      </c>
      <c r="O4548" s="1"/>
      <c r="P4548" s="1"/>
      <c r="Q4548" s="1">
        <v>0</v>
      </c>
      <c r="R4548" s="1"/>
      <c r="S4548" s="1"/>
      <c r="T4548" s="1">
        <v>0</v>
      </c>
      <c r="U4548" s="1"/>
      <c r="V4548" s="1">
        <v>0</v>
      </c>
      <c r="W4548" s="1"/>
      <c r="X4548" s="1">
        <v>50.969204448922056</v>
      </c>
      <c r="Y4548" s="1">
        <v>596.70487995515657</v>
      </c>
      <c r="Z4548" s="1"/>
      <c r="AA4548" s="1"/>
      <c r="AB4548" s="1"/>
      <c r="AC4548" s="1"/>
      <c r="AD4548" s="1"/>
      <c r="AE4548" s="1"/>
      <c r="AF4548" s="1">
        <v>0</v>
      </c>
      <c r="AG4548" s="1"/>
      <c r="AH4548" s="1">
        <v>0</v>
      </c>
      <c r="AI4548" s="1">
        <v>0</v>
      </c>
      <c r="AJ4548" s="1"/>
      <c r="AK4548" s="1"/>
      <c r="AL4548" s="1">
        <v>647.674072265625</v>
      </c>
      <c r="AM4548" s="1">
        <v>596.70489501953125</v>
      </c>
      <c r="AN4548" s="1">
        <v>50.969203948974609</v>
      </c>
      <c r="AO4548" t="s">
        <v>17358</v>
      </c>
    </row>
    <row r="4549" spans="1:41" x14ac:dyDescent="0.25">
      <c r="A4549" s="1">
        <v>2021</v>
      </c>
      <c r="B4549" t="s">
        <v>3320</v>
      </c>
      <c r="C4549" t="s">
        <v>7109</v>
      </c>
      <c r="D4549" t="s">
        <v>7231</v>
      </c>
      <c r="E4549" t="s">
        <v>7911</v>
      </c>
      <c r="F4549" t="s">
        <v>9751</v>
      </c>
      <c r="G4549" t="s">
        <v>11938</v>
      </c>
      <c r="H4549" t="s">
        <v>12726</v>
      </c>
      <c r="I4549" s="1"/>
      <c r="J4549" s="1"/>
      <c r="K4549" s="1"/>
      <c r="L4549" s="1"/>
      <c r="M4549" s="1"/>
      <c r="N4549" s="1">
        <v>0</v>
      </c>
      <c r="O4549" s="1"/>
      <c r="P4549" s="1"/>
      <c r="Q4549" s="1">
        <v>0</v>
      </c>
      <c r="R4549" s="1">
        <v>0</v>
      </c>
      <c r="S4549" s="1">
        <v>0</v>
      </c>
      <c r="T4549" s="1"/>
      <c r="U4549" s="1"/>
      <c r="V4549" s="1">
        <v>0</v>
      </c>
      <c r="W4549" s="1"/>
      <c r="X4549" s="1"/>
      <c r="Y4549" s="1"/>
      <c r="Z4549" s="1"/>
      <c r="AA4549" s="1">
        <v>0</v>
      </c>
      <c r="AB4549" s="1"/>
      <c r="AC4549" s="1"/>
      <c r="AD4549" s="1"/>
      <c r="AE4549" s="1"/>
      <c r="AF4549" s="1"/>
      <c r="AG4549" s="1">
        <v>2342.5319674108828</v>
      </c>
      <c r="AH4549" s="1"/>
      <c r="AI4549" s="1"/>
      <c r="AJ4549" s="1"/>
      <c r="AK4549" s="1"/>
      <c r="AL4549" s="1">
        <v>2342.531982421875</v>
      </c>
      <c r="AM4549" s="1">
        <v>2342.531982421875</v>
      </c>
      <c r="AN4549" s="1">
        <v>0</v>
      </c>
      <c r="AO4549" t="s">
        <v>17359</v>
      </c>
    </row>
    <row r="4550" spans="1:41" x14ac:dyDescent="0.25">
      <c r="A4550" s="1">
        <v>2021</v>
      </c>
      <c r="B4550" t="s">
        <v>3321</v>
      </c>
      <c r="C4550" t="s">
        <v>7109</v>
      </c>
      <c r="D4550" t="s">
        <v>7231</v>
      </c>
      <c r="E4550" t="s">
        <v>7911</v>
      </c>
      <c r="F4550" t="s">
        <v>9751</v>
      </c>
      <c r="G4550" t="s">
        <v>11938</v>
      </c>
      <c r="H4550" t="s">
        <v>12726</v>
      </c>
      <c r="I4550" s="1"/>
      <c r="J4550" s="1"/>
      <c r="K4550" s="1"/>
      <c r="L4550" s="1"/>
      <c r="M4550" s="1"/>
      <c r="N4550" s="1"/>
      <c r="O4550" s="1"/>
      <c r="P4550" s="1"/>
      <c r="Q4550" s="1">
        <v>0</v>
      </c>
      <c r="R4550" s="1"/>
      <c r="S4550" s="1"/>
      <c r="T4550" s="1"/>
      <c r="U4550" s="1"/>
      <c r="V4550" s="1">
        <v>0</v>
      </c>
      <c r="W4550" s="1"/>
      <c r="X4550" s="1">
        <v>80</v>
      </c>
      <c r="Y4550" s="1">
        <v>585.35824367548696</v>
      </c>
      <c r="Z4550" s="1"/>
      <c r="AA4550" s="1"/>
      <c r="AB4550" s="1"/>
      <c r="AC4550" s="1"/>
      <c r="AD4550" s="1"/>
      <c r="AE4550" s="1"/>
      <c r="AF4550" s="1">
        <v>0</v>
      </c>
      <c r="AG4550" s="1">
        <v>0</v>
      </c>
      <c r="AH4550" s="1">
        <v>0</v>
      </c>
      <c r="AI4550" s="1">
        <v>0</v>
      </c>
      <c r="AJ4550" s="1"/>
      <c r="AK4550" s="1"/>
      <c r="AL4550" s="1">
        <v>665.35821533203125</v>
      </c>
      <c r="AM4550" s="1">
        <v>585.35821533203125</v>
      </c>
      <c r="AN4550" s="1">
        <v>80</v>
      </c>
      <c r="AO4550" t="s">
        <v>17360</v>
      </c>
    </row>
    <row r="4551" spans="1:41" x14ac:dyDescent="0.25">
      <c r="A4551" s="1">
        <v>2021</v>
      </c>
      <c r="B4551" t="s">
        <v>3322</v>
      </c>
      <c r="C4551" t="s">
        <v>7109</v>
      </c>
      <c r="D4551" t="s">
        <v>7231</v>
      </c>
      <c r="E4551" t="s">
        <v>7911</v>
      </c>
      <c r="F4551" t="s">
        <v>9751</v>
      </c>
      <c r="G4551" t="s">
        <v>11938</v>
      </c>
      <c r="H4551" t="s">
        <v>12726</v>
      </c>
      <c r="I4551" s="1">
        <v>0</v>
      </c>
      <c r="J4551" s="1"/>
      <c r="K4551" s="1"/>
      <c r="L4551" s="1"/>
      <c r="M4551" s="1">
        <v>0</v>
      </c>
      <c r="N4551" s="1">
        <v>0</v>
      </c>
      <c r="O4551" s="1"/>
      <c r="P4551" s="1"/>
      <c r="Q4551" s="1">
        <v>0</v>
      </c>
      <c r="R4551" s="1"/>
      <c r="S4551" s="1">
        <v>0</v>
      </c>
      <c r="T4551" s="1"/>
      <c r="U4551" s="1"/>
      <c r="V4551" s="1">
        <v>0</v>
      </c>
      <c r="W4551" s="1"/>
      <c r="X4551" s="1">
        <v>83.147739162601326</v>
      </c>
      <c r="Y4551" s="1">
        <v>0</v>
      </c>
      <c r="Z4551" s="1"/>
      <c r="AA4551" s="1"/>
      <c r="AB4551" s="1"/>
      <c r="AC4551" s="1">
        <v>0</v>
      </c>
      <c r="AD4551" s="1"/>
      <c r="AE4551" s="1"/>
      <c r="AF4551" s="1">
        <v>0</v>
      </c>
      <c r="AG4551" s="1">
        <v>5896.837661411686</v>
      </c>
      <c r="AH4551" s="1"/>
      <c r="AI4551" s="1">
        <v>0</v>
      </c>
      <c r="AJ4551" s="1"/>
      <c r="AK4551" s="1"/>
      <c r="AL4551" s="1">
        <v>5979.9853515625</v>
      </c>
      <c r="AM4551" s="1">
        <v>5896.837890625</v>
      </c>
      <c r="AN4551" s="1">
        <v>83.147735595703125</v>
      </c>
      <c r="AO4551" t="s">
        <v>17361</v>
      </c>
    </row>
    <row r="4552" spans="1:41" x14ac:dyDescent="0.25">
      <c r="A4552" s="1">
        <v>2021</v>
      </c>
      <c r="B4552" t="s">
        <v>3323</v>
      </c>
      <c r="C4552" t="s">
        <v>7109</v>
      </c>
      <c r="D4552" t="s">
        <v>7231</v>
      </c>
      <c r="E4552" t="s">
        <v>7911</v>
      </c>
      <c r="F4552" t="s">
        <v>9751</v>
      </c>
      <c r="G4552" t="s">
        <v>11938</v>
      </c>
      <c r="H4552" t="s">
        <v>12726</v>
      </c>
      <c r="I4552" s="1">
        <v>0</v>
      </c>
      <c r="J4552" s="1"/>
      <c r="K4552" s="1"/>
      <c r="L4552" s="1"/>
      <c r="M4552" s="1"/>
      <c r="N4552" s="1"/>
      <c r="O4552" s="1">
        <v>0</v>
      </c>
      <c r="P4552" s="1"/>
      <c r="Q4552" s="1">
        <v>0</v>
      </c>
      <c r="R4552" s="1"/>
      <c r="S4552" s="1">
        <v>0</v>
      </c>
      <c r="T4552" s="1"/>
      <c r="U4552" s="1"/>
      <c r="V4552" s="1">
        <v>0</v>
      </c>
      <c r="W4552" s="1">
        <v>0</v>
      </c>
      <c r="X4552" s="1">
        <v>74.424715799774205</v>
      </c>
      <c r="Y4552" s="1"/>
      <c r="Z4552" s="1"/>
      <c r="AA4552" s="1">
        <v>0</v>
      </c>
      <c r="AB4552" s="1"/>
      <c r="AC4552" s="1"/>
      <c r="AD4552" s="1"/>
      <c r="AE4552" s="1"/>
      <c r="AF4552" s="1">
        <v>0</v>
      </c>
      <c r="AG4552" s="1">
        <v>2289.8537199914936</v>
      </c>
      <c r="AH4552" s="1">
        <v>0</v>
      </c>
      <c r="AI4552" s="1"/>
      <c r="AJ4552" s="1">
        <v>0</v>
      </c>
      <c r="AK4552" s="1"/>
      <c r="AL4552" s="1">
        <v>2364.2783203125</v>
      </c>
      <c r="AM4552" s="1">
        <v>2289.853759765625</v>
      </c>
      <c r="AN4552" s="1">
        <v>74.424713134765625</v>
      </c>
      <c r="AO4552" t="s">
        <v>17362</v>
      </c>
    </row>
    <row r="4553" spans="1:41" x14ac:dyDescent="0.25">
      <c r="A4553" s="1">
        <v>2021</v>
      </c>
      <c r="B4553" t="s">
        <v>3324</v>
      </c>
      <c r="C4553" t="s">
        <v>7109</v>
      </c>
      <c r="D4553" t="s">
        <v>7231</v>
      </c>
      <c r="E4553" t="s">
        <v>7911</v>
      </c>
      <c r="F4553" t="s">
        <v>9751</v>
      </c>
      <c r="G4553" t="s">
        <v>11938</v>
      </c>
      <c r="H4553" t="s">
        <v>12726</v>
      </c>
      <c r="I4553" s="1"/>
      <c r="J4553" s="1"/>
      <c r="K4553" s="1"/>
      <c r="L4553" s="1"/>
      <c r="M4553" s="1"/>
      <c r="N4553" s="1">
        <v>0</v>
      </c>
      <c r="O4553" s="1"/>
      <c r="P4553" s="1"/>
      <c r="Q4553" s="1">
        <v>0</v>
      </c>
      <c r="R4553" s="1"/>
      <c r="S4553" s="1">
        <v>0</v>
      </c>
      <c r="T4553" s="1">
        <v>0</v>
      </c>
      <c r="U4553" s="1"/>
      <c r="V4553" s="1">
        <v>0</v>
      </c>
      <c r="W4553" s="1">
        <v>20.967845385096261</v>
      </c>
      <c r="X4553" s="1"/>
      <c r="Y4553" s="1"/>
      <c r="Z4553" s="1"/>
      <c r="AA4553" s="1"/>
      <c r="AB4553" s="1"/>
      <c r="AC4553" s="1"/>
      <c r="AD4553" s="1"/>
      <c r="AE4553" s="1"/>
      <c r="AF4553" s="1">
        <v>0</v>
      </c>
      <c r="AG4553" s="1">
        <v>0</v>
      </c>
      <c r="AH4553" s="1"/>
      <c r="AI4553" s="1">
        <v>0</v>
      </c>
      <c r="AJ4553" s="1"/>
      <c r="AK4553" s="1"/>
      <c r="AL4553" s="1">
        <v>20.967845916748047</v>
      </c>
      <c r="AM4553" s="1">
        <v>0</v>
      </c>
      <c r="AN4553" s="1">
        <v>20.967845916748047</v>
      </c>
      <c r="AO4553" t="s">
        <v>17363</v>
      </c>
    </row>
    <row r="4554" spans="1:41" x14ac:dyDescent="0.25">
      <c r="A4554" s="1">
        <v>2021</v>
      </c>
      <c r="B4554" t="s">
        <v>3325</v>
      </c>
      <c r="C4554" t="s">
        <v>7109</v>
      </c>
      <c r="D4554" t="s">
        <v>7231</v>
      </c>
      <c r="E4554" t="s">
        <v>7912</v>
      </c>
      <c r="F4554" t="s">
        <v>9752</v>
      </c>
      <c r="G4554" t="s">
        <v>11938</v>
      </c>
      <c r="H4554" t="s">
        <v>12726</v>
      </c>
      <c r="I4554" s="1">
        <v>8931.1144865505157</v>
      </c>
      <c r="J4554" s="1">
        <v>22837.550278979092</v>
      </c>
      <c r="K4554" s="1">
        <v>979.62535005113364</v>
      </c>
      <c r="L4554" s="1">
        <v>3207.9779535409411</v>
      </c>
      <c r="M4554" s="1">
        <v>20856.293784909813</v>
      </c>
      <c r="N4554" s="1">
        <v>18138.384179008943</v>
      </c>
      <c r="O4554" s="1">
        <v>9500.840085455653</v>
      </c>
      <c r="P4554" s="1">
        <v>11506.734317030372</v>
      </c>
      <c r="Q4554" s="1">
        <v>5622.8075517859006</v>
      </c>
      <c r="R4554" s="1">
        <v>6268.4763494635545</v>
      </c>
      <c r="S4554" s="1">
        <v>20586.111081240258</v>
      </c>
      <c r="T4554" s="1">
        <v>11602.068904822463</v>
      </c>
      <c r="U4554" s="1">
        <v>2144.5533265577228</v>
      </c>
      <c r="V4554" s="1">
        <v>5994.5989794092866</v>
      </c>
      <c r="W4554" s="1">
        <v>4806.0655727809835</v>
      </c>
      <c r="X4554" s="1">
        <v>14413.620067321261</v>
      </c>
      <c r="Y4554" s="1">
        <v>47252.85548388616</v>
      </c>
      <c r="Z4554" s="1">
        <v>15426.91044979732</v>
      </c>
      <c r="AA4554" s="1">
        <v>179608.91755105541</v>
      </c>
      <c r="AB4554" s="1">
        <v>0</v>
      </c>
      <c r="AC4554" s="1">
        <v>13243.124308241555</v>
      </c>
      <c r="AD4554" s="1">
        <v>19036.053986003641</v>
      </c>
      <c r="AE4554" s="1">
        <v>23350.028200476962</v>
      </c>
      <c r="AF4554" s="1">
        <v>33481.570849695861</v>
      </c>
      <c r="AG4554" s="1">
        <v>149367.05485546406</v>
      </c>
      <c r="AH4554" s="1">
        <v>37140.092218966121</v>
      </c>
      <c r="AI4554" s="1">
        <v>4083.7394110565328</v>
      </c>
      <c r="AJ4554" s="1">
        <v>48931.493168177883</v>
      </c>
      <c r="AK4554" s="1">
        <v>2950.5607380636498</v>
      </c>
      <c r="AL4554" s="1">
        <v>741269.1875</v>
      </c>
      <c r="AM4554" s="1">
        <v>595314.125</v>
      </c>
      <c r="AN4554" s="1">
        <v>145955.0625</v>
      </c>
      <c r="AO4554" t="s">
        <v>17364</v>
      </c>
    </row>
    <row r="4555" spans="1:41" x14ac:dyDescent="0.25">
      <c r="A4555" s="1">
        <v>2021</v>
      </c>
      <c r="B4555" t="s">
        <v>3326</v>
      </c>
      <c r="C4555" t="s">
        <v>7109</v>
      </c>
      <c r="D4555" t="s">
        <v>7231</v>
      </c>
      <c r="E4555" t="s">
        <v>7912</v>
      </c>
      <c r="F4555" t="s">
        <v>9752</v>
      </c>
      <c r="G4555" t="s">
        <v>11938</v>
      </c>
      <c r="H4555" t="s">
        <v>12726</v>
      </c>
      <c r="I4555" s="1">
        <v>14547.528443888727</v>
      </c>
      <c r="J4555" s="1">
        <v>63787.896735111775</v>
      </c>
      <c r="K4555" s="1">
        <v>1008.2605714509253</v>
      </c>
      <c r="L4555" s="1">
        <v>2314.2787400257366</v>
      </c>
      <c r="M4555" s="1">
        <v>26814.037243416758</v>
      </c>
      <c r="N4555" s="1">
        <v>16909.348615860832</v>
      </c>
      <c r="O4555" s="1">
        <v>9418.9758923394784</v>
      </c>
      <c r="P4555" s="1">
        <v>10466.65070942652</v>
      </c>
      <c r="Q4555" s="1">
        <v>6678.862517558382</v>
      </c>
      <c r="R4555" s="1">
        <v>8088.4026215259128</v>
      </c>
      <c r="S4555" s="1">
        <v>15310.454873738514</v>
      </c>
      <c r="T4555" s="1">
        <v>10310.319656162565</v>
      </c>
      <c r="U4555" s="1">
        <v>1621.6580728012677</v>
      </c>
      <c r="V4555" s="1">
        <v>8237.1693597083704</v>
      </c>
      <c r="W4555" s="1">
        <v>4982.212530623071</v>
      </c>
      <c r="X4555" s="1">
        <v>14740.077380679515</v>
      </c>
      <c r="Y4555" s="1">
        <v>49576.562316570496</v>
      </c>
      <c r="Z4555" s="1">
        <v>17754.813902520804</v>
      </c>
      <c r="AA4555" s="1">
        <v>210318.32598397246</v>
      </c>
      <c r="AB4555" s="1">
        <v>1278.3000382475668</v>
      </c>
      <c r="AC4555" s="1">
        <v>13646.804251465177</v>
      </c>
      <c r="AD4555" s="1">
        <v>18844.545168298835</v>
      </c>
      <c r="AE4555" s="1">
        <v>16757.041032569585</v>
      </c>
      <c r="AF4555" s="1">
        <v>35578.185887572472</v>
      </c>
      <c r="AG4555" s="1">
        <v>198686.51159338563</v>
      </c>
      <c r="AH4555" s="1">
        <v>32256.88824900064</v>
      </c>
      <c r="AI4555" s="1">
        <v>4440.0892712829109</v>
      </c>
      <c r="AJ4555" s="1">
        <v>38099.402720826096</v>
      </c>
      <c r="AK4555" s="1">
        <v>2799.1963548220278</v>
      </c>
      <c r="AL4555" s="1">
        <v>855272.75</v>
      </c>
      <c r="AM4555" s="1">
        <v>713069.4375</v>
      </c>
      <c r="AN4555" s="1">
        <v>142203.359375</v>
      </c>
      <c r="AO4555" t="s">
        <v>17365</v>
      </c>
    </row>
    <row r="4556" spans="1:41" x14ac:dyDescent="0.25">
      <c r="A4556" s="1">
        <v>2021</v>
      </c>
      <c r="B4556" t="s">
        <v>3327</v>
      </c>
      <c r="C4556" t="s">
        <v>7109</v>
      </c>
      <c r="D4556" t="s">
        <v>7231</v>
      </c>
      <c r="E4556" t="s">
        <v>7912</v>
      </c>
      <c r="F4556" t="s">
        <v>9752</v>
      </c>
      <c r="G4556" t="s">
        <v>11938</v>
      </c>
      <c r="H4556" t="s">
        <v>12726</v>
      </c>
      <c r="I4556" s="1">
        <v>15590.196078431371</v>
      </c>
      <c r="J4556" s="1">
        <v>62432.044800007017</v>
      </c>
      <c r="K4556" s="1">
        <v>1744.6510000000001</v>
      </c>
      <c r="L4556" s="1">
        <v>4276.27333</v>
      </c>
      <c r="M4556" s="1">
        <v>47679</v>
      </c>
      <c r="N4556" s="1">
        <v>14416.4</v>
      </c>
      <c r="O4556" s="1">
        <v>9456.0325899999989</v>
      </c>
      <c r="P4556" s="1">
        <v>11208.602000000001</v>
      </c>
      <c r="Q4556" s="1">
        <v>4825</v>
      </c>
      <c r="R4556" s="1">
        <v>8193.9905900000049</v>
      </c>
      <c r="S4556" s="1">
        <v>21902.994999999999</v>
      </c>
      <c r="T4556" s="1">
        <v>5888.4</v>
      </c>
      <c r="U4556" s="1">
        <v>1221</v>
      </c>
      <c r="V4556" s="1">
        <v>8756</v>
      </c>
      <c r="W4556" s="1">
        <v>7317</v>
      </c>
      <c r="X4556" s="1">
        <v>22480.75</v>
      </c>
      <c r="Y4556" s="1">
        <v>64937</v>
      </c>
      <c r="Z4556" s="1">
        <v>16517.712749999999</v>
      </c>
      <c r="AA4556" s="1">
        <v>204316</v>
      </c>
      <c r="AB4556" s="1">
        <v>1934</v>
      </c>
      <c r="AC4556" s="1">
        <v>25165.454274112151</v>
      </c>
      <c r="AD4556" s="1">
        <v>23846.491515000002</v>
      </c>
      <c r="AE4556" s="1">
        <v>14049</v>
      </c>
      <c r="AF4556" s="1">
        <v>47966.596917984003</v>
      </c>
      <c r="AG4556" s="1">
        <v>280124</v>
      </c>
      <c r="AH4556" s="1">
        <v>45029.610910000003</v>
      </c>
      <c r="AI4556" s="1">
        <v>12188</v>
      </c>
      <c r="AJ4556" s="1">
        <v>42975.015619047626</v>
      </c>
      <c r="AK4556" s="1">
        <v>4306</v>
      </c>
      <c r="AL4556" s="1">
        <v>1030743.25</v>
      </c>
      <c r="AM4556" s="1">
        <v>826970.25</v>
      </c>
      <c r="AN4556" s="1">
        <v>203772.921875</v>
      </c>
      <c r="AO4556" t="s">
        <v>17366</v>
      </c>
    </row>
    <row r="4557" spans="1:41" x14ac:dyDescent="0.25">
      <c r="A4557" s="1">
        <v>2021</v>
      </c>
      <c r="B4557" t="s">
        <v>3328</v>
      </c>
      <c r="C4557" t="s">
        <v>7109</v>
      </c>
      <c r="D4557" t="s">
        <v>7231</v>
      </c>
      <c r="E4557" t="s">
        <v>7912</v>
      </c>
      <c r="F4557" t="s">
        <v>9752</v>
      </c>
      <c r="G4557" t="s">
        <v>11938</v>
      </c>
      <c r="H4557" t="s">
        <v>12726</v>
      </c>
      <c r="I4557" s="1">
        <v>6322.3907517826647</v>
      </c>
      <c r="J4557" s="1">
        <v>32962.986260069905</v>
      </c>
      <c r="K4557" s="1">
        <v>1116.8698807201877</v>
      </c>
      <c r="L4557" s="1">
        <v>2917.8378881603144</v>
      </c>
      <c r="M4557" s="1">
        <v>14850.323671968861</v>
      </c>
      <c r="N4557" s="1">
        <v>12097.135207497591</v>
      </c>
      <c r="O4557" s="1">
        <v>7897.9619122739359</v>
      </c>
      <c r="P4557" s="1">
        <v>9022.6167806369049</v>
      </c>
      <c r="Q4557" s="1">
        <v>4364.9874021033547</v>
      </c>
      <c r="R4557" s="1">
        <v>8412.3782517627315</v>
      </c>
      <c r="S4557" s="1">
        <v>19724.829320424917</v>
      </c>
      <c r="T4557" s="1">
        <v>11720.390844879246</v>
      </c>
      <c r="U4557" s="1">
        <v>2584.4117427837682</v>
      </c>
      <c r="V4557" s="1">
        <v>6523.4518499584174</v>
      </c>
      <c r="W4557" s="1">
        <v>4338.7513807560308</v>
      </c>
      <c r="X4557" s="1">
        <v>12992.026951466572</v>
      </c>
      <c r="Y4557" s="1">
        <v>60363.690798045965</v>
      </c>
      <c r="Z4557" s="1">
        <v>12099.219377417707</v>
      </c>
      <c r="AA4557" s="1">
        <v>165128.86703673174</v>
      </c>
      <c r="AB4557" s="1">
        <v>1442.9811741028109</v>
      </c>
      <c r="AC4557" s="1">
        <v>13026.619883964013</v>
      </c>
      <c r="AD4557" s="1">
        <v>20624.072031159001</v>
      </c>
      <c r="AE4557" s="1">
        <v>17670.205573883792</v>
      </c>
      <c r="AF4557" s="1">
        <v>36893.48553294468</v>
      </c>
      <c r="AG4557" s="1">
        <v>152464.89600358249</v>
      </c>
      <c r="AH4557" s="1">
        <v>38524.512675000253</v>
      </c>
      <c r="AI4557" s="1">
        <v>3647.2973602003931</v>
      </c>
      <c r="AJ4557" s="1">
        <v>46396.373795196196</v>
      </c>
      <c r="AK4557" s="1">
        <v>3041.6621010612353</v>
      </c>
      <c r="AL4557" s="1">
        <v>729173.25</v>
      </c>
      <c r="AM4557" s="1">
        <v>589251.5625</v>
      </c>
      <c r="AN4557" s="1">
        <v>139921.671875</v>
      </c>
      <c r="AO4557" t="s">
        <v>17367</v>
      </c>
    </row>
    <row r="4558" spans="1:41" x14ac:dyDescent="0.25">
      <c r="A4558" s="1">
        <v>2021</v>
      </c>
      <c r="B4558" t="s">
        <v>3329</v>
      </c>
      <c r="C4558" t="s">
        <v>7109</v>
      </c>
      <c r="D4558" t="s">
        <v>7231</v>
      </c>
      <c r="E4558" t="s">
        <v>7912</v>
      </c>
      <c r="F4558" t="s">
        <v>9752</v>
      </c>
      <c r="G4558" t="s">
        <v>11938</v>
      </c>
      <c r="H4558" t="s">
        <v>12726</v>
      </c>
      <c r="I4558" s="1">
        <v>17423.472752206024</v>
      </c>
      <c r="J4558" s="1">
        <v>67544.206767464028</v>
      </c>
      <c r="K4558" s="1">
        <v>1361.8299255038773</v>
      </c>
      <c r="L4558" s="1">
        <v>3855.3096051323751</v>
      </c>
      <c r="M4558" s="1">
        <v>48603.508969722374</v>
      </c>
      <c r="N4558" s="1">
        <v>21580.303031840009</v>
      </c>
      <c r="O4558" s="1">
        <v>9628.9737538397112</v>
      </c>
      <c r="P4558" s="1">
        <v>11323.93212959409</v>
      </c>
      <c r="Q4558" s="1">
        <v>4732.0105272189867</v>
      </c>
      <c r="R4558" s="1">
        <v>8269.8902659004361</v>
      </c>
      <c r="S4558" s="1">
        <v>22327.564603974348</v>
      </c>
      <c r="T4558" s="1">
        <v>9052.1307101285565</v>
      </c>
      <c r="U4558" s="1">
        <v>1518.8822925778773</v>
      </c>
      <c r="V4558" s="1">
        <v>9894.1419676247497</v>
      </c>
      <c r="W4558" s="1">
        <v>8189.7317708527953</v>
      </c>
      <c r="X4558" s="1">
        <v>25692.352701794833</v>
      </c>
      <c r="Y4558" s="1">
        <v>66195.74458599303</v>
      </c>
      <c r="Z4558" s="1">
        <v>16076.09099576169</v>
      </c>
      <c r="AA4558" s="1">
        <v>215696.57630739323</v>
      </c>
      <c r="AB4558" s="1">
        <v>1971.4888280843049</v>
      </c>
      <c r="AC4558" s="1">
        <v>25653.26367894443</v>
      </c>
      <c r="AD4558" s="1">
        <v>24468.047035313844</v>
      </c>
      <c r="AE4558" s="1">
        <v>12495.535720959528</v>
      </c>
      <c r="AF4558" s="1">
        <v>48999.544165239175</v>
      </c>
      <c r="AG4558" s="1">
        <v>285418.37045716267</v>
      </c>
      <c r="AH4558" s="1">
        <v>45902.468894544021</v>
      </c>
      <c r="AI4558" s="1">
        <v>13921.72850317857</v>
      </c>
      <c r="AJ4558" s="1">
        <v>47304.133233018445</v>
      </c>
      <c r="AK4558" s="1">
        <v>4390.4872712301458</v>
      </c>
      <c r="AL4558" s="1">
        <v>1079491.875</v>
      </c>
      <c r="AM4558" s="1">
        <v>863981.375</v>
      </c>
      <c r="AN4558" s="1">
        <v>215510.328125</v>
      </c>
      <c r="AO4558" t="s">
        <v>17368</v>
      </c>
    </row>
    <row r="4559" spans="1:41" x14ac:dyDescent="0.25">
      <c r="A4559" s="1">
        <v>2021</v>
      </c>
      <c r="B4559" t="s">
        <v>3330</v>
      </c>
      <c r="C4559" t="s">
        <v>7109</v>
      </c>
      <c r="D4559" t="s">
        <v>7231</v>
      </c>
      <c r="E4559" t="s">
        <v>7912</v>
      </c>
      <c r="F4559" t="s">
        <v>9752</v>
      </c>
      <c r="G4559" t="s">
        <v>11938</v>
      </c>
      <c r="H4559" t="s">
        <v>12726</v>
      </c>
      <c r="I4559" s="1">
        <v>10713.417087402062</v>
      </c>
      <c r="J4559" s="1">
        <v>20757.980083517054</v>
      </c>
      <c r="K4559" s="1">
        <v>1004.5341372055706</v>
      </c>
      <c r="L4559" s="1">
        <v>3414.2057844059213</v>
      </c>
      <c r="M4559" s="1">
        <v>39506.105105242081</v>
      </c>
      <c r="N4559" s="1">
        <v>13669.894184228287</v>
      </c>
      <c r="O4559" s="1">
        <v>8988.7651048503285</v>
      </c>
      <c r="P4559" s="1">
        <v>9831.6578386150104</v>
      </c>
      <c r="Q4559" s="1">
        <v>4708.3812433228813</v>
      </c>
      <c r="R4559" s="1">
        <v>7743.9510557867652</v>
      </c>
      <c r="S4559" s="1">
        <v>19081.787043882334</v>
      </c>
      <c r="T4559" s="1">
        <v>10390.271768566052</v>
      </c>
      <c r="U4559" s="1">
        <v>2199.0825630150866</v>
      </c>
      <c r="V4559" s="1">
        <v>7091.042782996913</v>
      </c>
      <c r="W4559" s="1">
        <v>7576.3659022974362</v>
      </c>
      <c r="X4559" s="1">
        <v>12592.412618221775</v>
      </c>
      <c r="Y4559" s="1">
        <v>56750.127341649648</v>
      </c>
      <c r="Z4559" s="1">
        <v>13735.491473669905</v>
      </c>
      <c r="AA4559" s="1">
        <v>181271.18712946959</v>
      </c>
      <c r="AB4559" s="1">
        <v>0</v>
      </c>
      <c r="AC4559" s="1">
        <v>12645.269364278607</v>
      </c>
      <c r="AD4559" s="1">
        <v>21318.383831987489</v>
      </c>
      <c r="AE4559" s="1">
        <v>23877.992303679672</v>
      </c>
      <c r="AF4559" s="1">
        <v>33987.475486082461</v>
      </c>
      <c r="AG4559" s="1">
        <v>205484.11431691106</v>
      </c>
      <c r="AH4559" s="1">
        <v>39903.283005983554</v>
      </c>
      <c r="AI4559" s="1">
        <v>4029.0290876594513</v>
      </c>
      <c r="AJ4559" s="1">
        <v>46047.543235258068</v>
      </c>
      <c r="AK4559" s="1">
        <v>3534.205126152689</v>
      </c>
      <c r="AL4559" s="1">
        <v>821853.9375</v>
      </c>
      <c r="AM4559" s="1">
        <v>653928.8125</v>
      </c>
      <c r="AN4559" s="1">
        <v>167925.15625</v>
      </c>
      <c r="AO4559" t="s">
        <v>17369</v>
      </c>
    </row>
    <row r="4560" spans="1:41" x14ac:dyDescent="0.25">
      <c r="A4560" s="1">
        <v>2021</v>
      </c>
      <c r="B4560" t="s">
        <v>3331</v>
      </c>
      <c r="C4560" t="s">
        <v>7109</v>
      </c>
      <c r="D4560" t="s">
        <v>7231</v>
      </c>
      <c r="E4560" t="s">
        <v>7912</v>
      </c>
      <c r="F4560" t="s">
        <v>9752</v>
      </c>
      <c r="G4560" t="s">
        <v>11938</v>
      </c>
      <c r="H4560" t="s">
        <v>12726</v>
      </c>
      <c r="I4560" s="1">
        <v>18649.90946712541</v>
      </c>
      <c r="J4560" s="1">
        <v>71972.571712083271</v>
      </c>
      <c r="K4560" s="1">
        <v>1229.4160464557435</v>
      </c>
      <c r="L4560" s="1">
        <v>2635.8898056686899</v>
      </c>
      <c r="M4560" s="1">
        <v>30863.983123919101</v>
      </c>
      <c r="N4560" s="1">
        <v>18910.388001506413</v>
      </c>
      <c r="O4560" s="1">
        <v>9418.6216269091419</v>
      </c>
      <c r="P4560" s="1">
        <v>11726.802189801807</v>
      </c>
      <c r="Q4560" s="1">
        <v>5366.10588375314</v>
      </c>
      <c r="R4560" s="1">
        <v>8967.1088549666838</v>
      </c>
      <c r="S4560" s="1">
        <v>14230.246880455066</v>
      </c>
      <c r="T4560" s="1">
        <v>10761.967989035431</v>
      </c>
      <c r="U4560" s="1">
        <v>1554.5184654101063</v>
      </c>
      <c r="V4560" s="1">
        <v>12354.217485159375</v>
      </c>
      <c r="W4560" s="1">
        <v>9581.5257424167994</v>
      </c>
      <c r="X4560" s="1">
        <v>19942.919697691519</v>
      </c>
      <c r="Y4560" s="1">
        <v>61471.395238984107</v>
      </c>
      <c r="Z4560" s="1">
        <v>17155.532073794257</v>
      </c>
      <c r="AA4560" s="1">
        <v>195401.46186082182</v>
      </c>
      <c r="AB4560" s="1">
        <v>1958.7795087726513</v>
      </c>
      <c r="AC4560" s="1">
        <v>14878.3610435706</v>
      </c>
      <c r="AD4560" s="1">
        <v>19398.694933789895</v>
      </c>
      <c r="AE4560" s="1">
        <v>23183.831317653588</v>
      </c>
      <c r="AF4560" s="1">
        <v>38559.540631572883</v>
      </c>
      <c r="AG4560" s="1">
        <v>219424.27010159768</v>
      </c>
      <c r="AH4560" s="1">
        <v>36549.510437769932</v>
      </c>
      <c r="AI4560" s="1">
        <v>8597.2848555101227</v>
      </c>
      <c r="AJ4560" s="1">
        <v>49167.845137926168</v>
      </c>
      <c r="AK4560" s="1">
        <v>3152.1581087788841</v>
      </c>
      <c r="AL4560" s="1">
        <v>937064.9375</v>
      </c>
      <c r="AM4560" s="1">
        <v>771379.8125</v>
      </c>
      <c r="AN4560" s="1">
        <v>165685.109375</v>
      </c>
      <c r="AO4560" t="s">
        <v>17370</v>
      </c>
    </row>
    <row r="4561" spans="1:41" x14ac:dyDescent="0.25">
      <c r="A4561" s="1">
        <v>2021</v>
      </c>
      <c r="B4561" t="s">
        <v>3332</v>
      </c>
      <c r="C4561" t="s">
        <v>7109</v>
      </c>
      <c r="D4561" t="s">
        <v>7231</v>
      </c>
      <c r="E4561" t="s">
        <v>7912</v>
      </c>
      <c r="F4561" t="s">
        <v>9752</v>
      </c>
      <c r="G4561" t="s">
        <v>11938</v>
      </c>
      <c r="H4561" t="s">
        <v>12726</v>
      </c>
      <c r="I4561" s="1">
        <v>10954.54772154851</v>
      </c>
      <c r="J4561" s="1">
        <v>38934.879652611977</v>
      </c>
      <c r="K4561" s="1">
        <v>969.33785208436973</v>
      </c>
      <c r="L4561" s="1">
        <v>1994.1808822396863</v>
      </c>
      <c r="M4561" s="1">
        <v>22640.39046964001</v>
      </c>
      <c r="N4561" s="1">
        <v>15803.518988672904</v>
      </c>
      <c r="O4561" s="1">
        <v>9427.8692154321579</v>
      </c>
      <c r="P4561" s="1">
        <v>8784.5667193505396</v>
      </c>
      <c r="Q4561" s="1">
        <v>4189.5109312871546</v>
      </c>
      <c r="R4561" s="1">
        <v>7586.7091229813268</v>
      </c>
      <c r="S4561" s="1">
        <v>24973.743236505568</v>
      </c>
      <c r="T4561" s="1">
        <v>10780.593349037501</v>
      </c>
      <c r="U4561" s="1">
        <v>1765.5796591536734</v>
      </c>
      <c r="V4561" s="1">
        <v>9826.1331735494678</v>
      </c>
      <c r="W4561" s="1">
        <v>5260.9753317967507</v>
      </c>
      <c r="X4561" s="1">
        <v>12626.726261828164</v>
      </c>
      <c r="Y4561" s="1">
        <v>47933.012901742266</v>
      </c>
      <c r="Z4561" s="1">
        <v>15479.367874676012</v>
      </c>
      <c r="AA4561" s="1">
        <v>216180.52902490163</v>
      </c>
      <c r="AB4561" s="1">
        <v>1269.1802573336081</v>
      </c>
      <c r="AC4561" s="1">
        <v>12161.323118068487</v>
      </c>
      <c r="AD4561" s="1">
        <v>16487.569462003001</v>
      </c>
      <c r="AE4561" s="1">
        <v>15592.450265150292</v>
      </c>
      <c r="AF4561" s="1">
        <v>33747.074451893757</v>
      </c>
      <c r="AG4561" s="1">
        <v>183135.04340760922</v>
      </c>
      <c r="AH4561" s="1">
        <v>32621.828962877327</v>
      </c>
      <c r="AI4561" s="1">
        <v>3959.7508479479566</v>
      </c>
      <c r="AJ4561" s="1">
        <v>41066.965152533085</v>
      </c>
      <c r="AK4561" s="1">
        <v>2889.5881260068777</v>
      </c>
      <c r="AL4561" s="1">
        <v>809042.875</v>
      </c>
      <c r="AM4561" s="1">
        <v>665135.3125</v>
      </c>
      <c r="AN4561" s="1">
        <v>143907.5625</v>
      </c>
      <c r="AO4561" t="s">
        <v>17371</v>
      </c>
    </row>
    <row r="4562" spans="1:41" x14ac:dyDescent="0.25">
      <c r="A4562" s="1">
        <v>2021</v>
      </c>
      <c r="B4562" t="s">
        <v>3333</v>
      </c>
      <c r="C4562" t="s">
        <v>7109</v>
      </c>
      <c r="D4562" t="s">
        <v>7231</v>
      </c>
      <c r="E4562" t="s">
        <v>7912</v>
      </c>
      <c r="F4562" t="s">
        <v>9752</v>
      </c>
      <c r="G4562" t="s">
        <v>11938</v>
      </c>
      <c r="H4562" t="s">
        <v>12726</v>
      </c>
      <c r="I4562" s="1">
        <v>17845.733207255427</v>
      </c>
      <c r="J4562" s="1">
        <v>77592.517029240509</v>
      </c>
      <c r="K4562" s="1">
        <v>1292.1369852905048</v>
      </c>
      <c r="L4562" s="1">
        <v>2888.3207017970099</v>
      </c>
      <c r="M4562" s="1">
        <v>54260.590287552106</v>
      </c>
      <c r="N4562" s="1">
        <v>17371.242046439358</v>
      </c>
      <c r="O4562" s="1">
        <v>10021.840799225627</v>
      </c>
      <c r="P4562" s="1">
        <v>12042.713205774688</v>
      </c>
      <c r="Q4562" s="1">
        <v>4940.2810196208566</v>
      </c>
      <c r="R4562" s="1">
        <v>8310.884067474637</v>
      </c>
      <c r="S4562" s="1">
        <v>26818.312475506667</v>
      </c>
      <c r="T4562" s="1">
        <v>10898.037638903783</v>
      </c>
      <c r="U4562" s="1">
        <v>1556.8625198433974</v>
      </c>
      <c r="V4562" s="1">
        <v>14248.699331442165</v>
      </c>
      <c r="W4562" s="1">
        <v>9434.482031024063</v>
      </c>
      <c r="X4562" s="1">
        <v>20798.005837476983</v>
      </c>
      <c r="Y4562" s="1">
        <v>75239.158628778314</v>
      </c>
      <c r="Z4562" s="1">
        <v>16587.156952811623</v>
      </c>
      <c r="AA4562" s="1">
        <v>212902.26007892116</v>
      </c>
      <c r="AB4562" s="1">
        <v>2015.0099415077507</v>
      </c>
      <c r="AC4562" s="1">
        <v>16832.642538781958</v>
      </c>
      <c r="AD4562" s="1">
        <v>17985.719046629656</v>
      </c>
      <c r="AE4562" s="1">
        <v>15252.485945116812</v>
      </c>
      <c r="AF4562" s="1">
        <v>44610.396430974586</v>
      </c>
      <c r="AG4562" s="1">
        <v>288186.26054184005</v>
      </c>
      <c r="AH4562" s="1">
        <v>44474.709050767568</v>
      </c>
      <c r="AI4562" s="1">
        <v>6809.3077888100106</v>
      </c>
      <c r="AJ4562" s="1">
        <v>42474.580698786987</v>
      </c>
      <c r="AK4562" s="1">
        <v>3589.6951299284801</v>
      </c>
      <c r="AL4562" s="1">
        <v>1077280.125</v>
      </c>
      <c r="AM4562" s="1">
        <v>868882.1875</v>
      </c>
      <c r="AN4562" s="1">
        <v>208397.84375</v>
      </c>
      <c r="AO4562" t="s">
        <v>17372</v>
      </c>
    </row>
    <row r="4563" spans="1:41" x14ac:dyDescent="0.25">
      <c r="A4563" s="1">
        <v>2021</v>
      </c>
      <c r="B4563" t="s">
        <v>3334</v>
      </c>
      <c r="C4563" t="s">
        <v>7109</v>
      </c>
      <c r="D4563" t="s">
        <v>7231</v>
      </c>
      <c r="E4563" t="s">
        <v>7912</v>
      </c>
      <c r="F4563" t="s">
        <v>9752</v>
      </c>
      <c r="G4563" t="s">
        <v>11939</v>
      </c>
      <c r="H4563" t="s">
        <v>12726</v>
      </c>
      <c r="I4563" s="1">
        <v>10311.762485181231</v>
      </c>
      <c r="J4563" s="1">
        <v>37598.758430182548</v>
      </c>
      <c r="K4563" s="1">
        <v>948.83209867227595</v>
      </c>
      <c r="L4563" s="1">
        <v>1914.430109382</v>
      </c>
      <c r="M4563" s="1">
        <v>21413.755421279999</v>
      </c>
      <c r="N4563" s="1">
        <v>15321</v>
      </c>
      <c r="O4563" s="1">
        <v>8919.9244855800916</v>
      </c>
      <c r="P4563" s="1">
        <v>9092.4599999999991</v>
      </c>
      <c r="Q4563" s="1">
        <v>3964.6058992919061</v>
      </c>
      <c r="R4563" s="1">
        <v>7121.4867461538688</v>
      </c>
      <c r="S4563" s="1">
        <v>23481.54008023136</v>
      </c>
      <c r="T4563" s="1">
        <v>9705.435419999998</v>
      </c>
      <c r="U4563" s="1">
        <v>1605.3918364275</v>
      </c>
      <c r="V4563" s="1">
        <v>9342</v>
      </c>
      <c r="W4563" s="1">
        <v>4995.4828472971549</v>
      </c>
      <c r="X4563" s="1">
        <v>12281.170284292069</v>
      </c>
      <c r="Y4563" s="1">
        <v>45985.238960000002</v>
      </c>
      <c r="Z4563" s="1">
        <v>14683.785234540779</v>
      </c>
      <c r="AA4563" s="1">
        <v>214924.59085814381</v>
      </c>
      <c r="AB4563" s="1">
        <v>1109</v>
      </c>
      <c r="AC4563" s="1">
        <v>11528.31832</v>
      </c>
      <c r="AD4563" s="1">
        <v>15640.168964244111</v>
      </c>
      <c r="AE4563" s="1">
        <v>14747.665984124251</v>
      </c>
      <c r="AF4563" s="1">
        <v>32397.470063849629</v>
      </c>
      <c r="AG4563" s="1">
        <v>177784</v>
      </c>
      <c r="AH4563" s="1">
        <v>31859.072490477</v>
      </c>
      <c r="AI4563" s="1">
        <v>3745.2152736000012</v>
      </c>
      <c r="AJ4563" s="1">
        <v>39618.835542028814</v>
      </c>
      <c r="AK4563" s="1">
        <v>2733.0329607839999</v>
      </c>
      <c r="AL4563" s="1">
        <v>784774.375</v>
      </c>
      <c r="AM4563" s="1">
        <v>647941.75</v>
      </c>
      <c r="AN4563" s="1">
        <v>136832.625</v>
      </c>
      <c r="AO4563" t="s">
        <v>17373</v>
      </c>
    </row>
    <row r="4564" spans="1:41" x14ac:dyDescent="0.25">
      <c r="A4564" s="1">
        <v>2021</v>
      </c>
      <c r="B4564" t="s">
        <v>3335</v>
      </c>
      <c r="C4564" t="s">
        <v>7109</v>
      </c>
      <c r="D4564" t="s">
        <v>7231</v>
      </c>
      <c r="E4564" t="s">
        <v>7912</v>
      </c>
      <c r="F4564" t="s">
        <v>9752</v>
      </c>
      <c r="G4564" t="s">
        <v>11939</v>
      </c>
      <c r="H4564" t="s">
        <v>12726</v>
      </c>
      <c r="I4564" s="1">
        <v>14203.67480352</v>
      </c>
      <c r="J4564" s="1">
        <v>62341.168867515109</v>
      </c>
      <c r="K4564" s="1">
        <v>962.20626225600006</v>
      </c>
      <c r="L4564" s="1">
        <v>2278.0887499999999</v>
      </c>
      <c r="M4564" s="1">
        <v>25666.907292</v>
      </c>
      <c r="N4564" s="1">
        <v>16217.7033559346</v>
      </c>
      <c r="O4564" s="1">
        <v>8998.3533571199987</v>
      </c>
      <c r="P4564" s="1">
        <v>9930.6596183182173</v>
      </c>
      <c r="Q4564" s="1">
        <v>6399.4022217690854</v>
      </c>
      <c r="R4564" s="1">
        <v>7710.0155355727484</v>
      </c>
      <c r="S4564" s="1">
        <v>14640</v>
      </c>
      <c r="T4564" s="1">
        <v>10066.619087999999</v>
      </c>
      <c r="U4564" s="1">
        <v>1507.0727877500001</v>
      </c>
      <c r="V4564" s="1">
        <v>7914</v>
      </c>
      <c r="W4564" s="1">
        <v>4783.1091809339978</v>
      </c>
      <c r="X4564" s="1">
        <v>14522.67254433822</v>
      </c>
      <c r="Y4564" s="1">
        <v>47541.897051374923</v>
      </c>
      <c r="Z4564" s="1">
        <v>17011</v>
      </c>
      <c r="AA4564" s="1">
        <v>210556</v>
      </c>
      <c r="AB4564" s="1">
        <v>1153.038</v>
      </c>
      <c r="AC4564" s="1">
        <v>13062.981030000001</v>
      </c>
      <c r="AD4564" s="1">
        <v>18056.042312774749</v>
      </c>
      <c r="AE4564" s="1">
        <v>16040.15892</v>
      </c>
      <c r="AF4564" s="1">
        <v>34737.239689574402</v>
      </c>
      <c r="AG4564" s="1">
        <v>194122</v>
      </c>
      <c r="AH4564" s="1">
        <v>31806</v>
      </c>
      <c r="AI4564" s="1">
        <v>4250.1380400000007</v>
      </c>
      <c r="AJ4564" s="1">
        <v>37198.863610560002</v>
      </c>
      <c r="AK4564" s="1">
        <v>2679.4440792</v>
      </c>
      <c r="AL4564" s="1">
        <v>836356.4375</v>
      </c>
      <c r="AM4564" s="1">
        <v>698771.9375</v>
      </c>
      <c r="AN4564" s="1">
        <v>137584.515625</v>
      </c>
      <c r="AO4564" t="s">
        <v>17374</v>
      </c>
    </row>
    <row r="4565" spans="1:41" x14ac:dyDescent="0.25">
      <c r="A4565" s="1">
        <v>2021</v>
      </c>
      <c r="B4565" t="s">
        <v>3336</v>
      </c>
      <c r="C4565" t="s">
        <v>7109</v>
      </c>
      <c r="D4565" t="s">
        <v>7231</v>
      </c>
      <c r="E4565" t="s">
        <v>7912</v>
      </c>
      <c r="F4565" t="s">
        <v>9752</v>
      </c>
      <c r="G4565" t="s">
        <v>11939</v>
      </c>
      <c r="H4565" t="s">
        <v>12726</v>
      </c>
      <c r="I4565" s="1">
        <v>16584</v>
      </c>
      <c r="J4565" s="1">
        <v>67649.908125645423</v>
      </c>
      <c r="K4565" s="1">
        <v>1335.9355407999999</v>
      </c>
      <c r="L4565" s="1">
        <v>3861.7991788999998</v>
      </c>
      <c r="M4565" s="1">
        <v>47679.289381914503</v>
      </c>
      <c r="N4565" s="1">
        <v>21169.942973571771</v>
      </c>
      <c r="O4565" s="1">
        <v>9445.8740899999993</v>
      </c>
      <c r="P4565" s="1">
        <v>11108.602000000001</v>
      </c>
      <c r="Q4565" s="1">
        <v>4642.0290235853035</v>
      </c>
      <c r="R4565" s="1">
        <v>8112.6342419057864</v>
      </c>
      <c r="S4565" s="1">
        <v>21902.994999999999</v>
      </c>
      <c r="T4565" s="1">
        <v>9053.0332005839082</v>
      </c>
      <c r="U4565" s="1">
        <v>1490</v>
      </c>
      <c r="V4565" s="1">
        <v>9706</v>
      </c>
      <c r="W4565" s="1">
        <v>8034</v>
      </c>
      <c r="X4565" s="1">
        <v>25204</v>
      </c>
      <c r="Y4565" s="1">
        <v>64937</v>
      </c>
      <c r="Z4565" s="1">
        <v>15770.396231975799</v>
      </c>
      <c r="AA4565" s="1">
        <v>216634</v>
      </c>
      <c r="AB4565" s="1">
        <v>1934</v>
      </c>
      <c r="AC4565" s="1">
        <v>25166</v>
      </c>
      <c r="AD4565" s="1">
        <v>24002.775106911951</v>
      </c>
      <c r="AE4565" s="1">
        <v>12257.926973808</v>
      </c>
      <c r="AF4565" s="1">
        <v>46975.708032127928</v>
      </c>
      <c r="AG4565" s="1">
        <v>285591</v>
      </c>
      <c r="AH4565" s="1">
        <v>45029.610910000003</v>
      </c>
      <c r="AI4565" s="1">
        <v>13657</v>
      </c>
      <c r="AJ4565" s="1">
        <v>47332.71435110586</v>
      </c>
      <c r="AK4565" s="1">
        <v>4307</v>
      </c>
      <c r="AL4565" s="1">
        <v>1070575.25</v>
      </c>
      <c r="AM4565" s="1">
        <v>858989.625</v>
      </c>
      <c r="AN4565" s="1">
        <v>211585.515625</v>
      </c>
      <c r="AO4565" t="s">
        <v>17375</v>
      </c>
    </row>
    <row r="4566" spans="1:41" x14ac:dyDescent="0.25">
      <c r="A4566" s="1">
        <v>2021</v>
      </c>
      <c r="B4566" t="s">
        <v>3337</v>
      </c>
      <c r="C4566" t="s">
        <v>7109</v>
      </c>
      <c r="D4566" t="s">
        <v>7231</v>
      </c>
      <c r="E4566" t="s">
        <v>7912</v>
      </c>
      <c r="F4566" t="s">
        <v>9752</v>
      </c>
      <c r="G4566" t="s">
        <v>11939</v>
      </c>
      <c r="H4566" t="s">
        <v>12726</v>
      </c>
      <c r="I4566" s="1">
        <v>16584</v>
      </c>
      <c r="J4566" s="1">
        <v>62432.044800007032</v>
      </c>
      <c r="K4566" s="1">
        <v>1588.338</v>
      </c>
      <c r="L4566" s="1">
        <v>4276</v>
      </c>
      <c r="M4566" s="1">
        <v>47679</v>
      </c>
      <c r="N4566" s="1">
        <v>14416.4</v>
      </c>
      <c r="O4566" s="1">
        <v>9445.8740899999993</v>
      </c>
      <c r="P4566" s="1">
        <v>11108.602000000001</v>
      </c>
      <c r="Q4566" s="1">
        <v>4826</v>
      </c>
      <c r="R4566" s="1">
        <v>8193.9905900000049</v>
      </c>
      <c r="S4566" s="1">
        <v>21902.994999999999</v>
      </c>
      <c r="T4566" s="1">
        <v>5888.4</v>
      </c>
      <c r="U4566" s="1">
        <v>1221</v>
      </c>
      <c r="V4566" s="1">
        <v>8756</v>
      </c>
      <c r="W4566" s="1">
        <v>7317</v>
      </c>
      <c r="X4566" s="1">
        <v>22480.75</v>
      </c>
      <c r="Y4566" s="1">
        <v>64937</v>
      </c>
      <c r="Z4566" s="1">
        <v>16517.712749999999</v>
      </c>
      <c r="AA4566" s="1">
        <v>204316</v>
      </c>
      <c r="AB4566" s="1">
        <v>1934</v>
      </c>
      <c r="AC4566" s="1">
        <v>25166</v>
      </c>
      <c r="AD4566" s="1">
        <v>23846.491515000002</v>
      </c>
      <c r="AE4566" s="1">
        <v>14049</v>
      </c>
      <c r="AF4566" s="1">
        <v>47966.596917984003</v>
      </c>
      <c r="AG4566" s="1">
        <v>280124</v>
      </c>
      <c r="AH4566" s="1">
        <v>45029.610910000003</v>
      </c>
      <c r="AI4566" s="1">
        <v>12188</v>
      </c>
      <c r="AJ4566" s="1">
        <v>42975.015619047626</v>
      </c>
      <c r="AK4566" s="1">
        <v>4306</v>
      </c>
      <c r="AL4566" s="1">
        <v>1031471.875</v>
      </c>
      <c r="AM4566" s="1">
        <v>827865.375</v>
      </c>
      <c r="AN4566" s="1">
        <v>203606.453125</v>
      </c>
      <c r="AO4566" t="s">
        <v>17376</v>
      </c>
    </row>
    <row r="4567" spans="1:41" x14ac:dyDescent="0.25">
      <c r="A4567" s="1">
        <v>2021</v>
      </c>
      <c r="B4567" t="s">
        <v>3338</v>
      </c>
      <c r="C4567" t="s">
        <v>7109</v>
      </c>
      <c r="D4567" t="s">
        <v>7231</v>
      </c>
      <c r="E4567" t="s">
        <v>7912</v>
      </c>
      <c r="F4567" t="s">
        <v>9752</v>
      </c>
      <c r="G4567" t="s">
        <v>11939</v>
      </c>
      <c r="H4567" t="s">
        <v>12726</v>
      </c>
      <c r="I4567" s="1">
        <v>18358.898399999998</v>
      </c>
      <c r="J4567" s="1">
        <v>68474.326768370272</v>
      </c>
      <c r="K4567" s="1">
        <v>1180</v>
      </c>
      <c r="L4567" s="1">
        <v>2599.0859263093198</v>
      </c>
      <c r="M4567" s="1">
        <v>29786.651999999998</v>
      </c>
      <c r="N4567" s="1">
        <v>18250.28878871139</v>
      </c>
      <c r="O4567" s="1">
        <v>9089.8573782265721</v>
      </c>
      <c r="P4567" s="1">
        <v>11340.031797703999</v>
      </c>
      <c r="Q4567" s="1">
        <v>5194.0395348562788</v>
      </c>
      <c r="R4567" s="1">
        <v>8640.2229020926352</v>
      </c>
      <c r="S4567" s="1">
        <v>13639.41143561544</v>
      </c>
      <c r="T4567" s="1">
        <v>10584.236158</v>
      </c>
      <c r="U4567" s="1">
        <v>1470.9842000000001</v>
      </c>
      <c r="V4567" s="1">
        <v>11954</v>
      </c>
      <c r="W4567" s="1">
        <v>9247.0752000000011</v>
      </c>
      <c r="X4567" s="1">
        <v>19794.379547777418</v>
      </c>
      <c r="Y4567" s="1">
        <v>60213.360810087441</v>
      </c>
      <c r="Z4567" s="1">
        <v>16556.689087807448</v>
      </c>
      <c r="AA4567" s="1">
        <v>200322</v>
      </c>
      <c r="AB4567" s="1">
        <v>1857</v>
      </c>
      <c r="AC4567" s="1">
        <v>14359.020409999999</v>
      </c>
      <c r="AD4567" s="1">
        <v>18776.7963628584</v>
      </c>
      <c r="AE4567" s="1">
        <v>22374.581813144829</v>
      </c>
      <c r="AF4567" s="1">
        <v>38021.149125787953</v>
      </c>
      <c r="AG4567" s="1">
        <v>219128</v>
      </c>
      <c r="AH4567" s="1">
        <v>36244.933471850447</v>
      </c>
      <c r="AI4567" s="1">
        <v>8297.19</v>
      </c>
      <c r="AJ4567" s="1">
        <v>49368.648385439999</v>
      </c>
      <c r="AK4567" s="1">
        <v>3042</v>
      </c>
      <c r="AL4567" s="1">
        <v>928164.8125</v>
      </c>
      <c r="AM4567" s="1">
        <v>766625.375</v>
      </c>
      <c r="AN4567" s="1">
        <v>161539.53125</v>
      </c>
      <c r="AO4567" t="s">
        <v>17377</v>
      </c>
    </row>
    <row r="4568" spans="1:41" x14ac:dyDescent="0.25">
      <c r="A4568" s="1">
        <v>2021</v>
      </c>
      <c r="B4568" t="s">
        <v>3339</v>
      </c>
      <c r="C4568" t="s">
        <v>7109</v>
      </c>
      <c r="D4568" t="s">
        <v>7231</v>
      </c>
      <c r="E4568" t="s">
        <v>7912</v>
      </c>
      <c r="F4568" t="s">
        <v>9752</v>
      </c>
      <c r="G4568" t="s">
        <v>11939</v>
      </c>
      <c r="H4568" t="s">
        <v>12726</v>
      </c>
      <c r="I4568" s="1">
        <v>9029.0399999999991</v>
      </c>
      <c r="J4568" s="1">
        <v>20090.96</v>
      </c>
      <c r="K4568" s="1">
        <v>971.45658905929554</v>
      </c>
      <c r="L4568" s="1">
        <v>3291.2606999999998</v>
      </c>
      <c r="M4568" s="1">
        <v>37538.373188443242</v>
      </c>
      <c r="N4568" s="1">
        <v>13114.288533329451</v>
      </c>
      <c r="O4568" s="1">
        <v>8827</v>
      </c>
      <c r="P4568" s="1">
        <v>10422</v>
      </c>
      <c r="Q4568" s="1">
        <v>5059.8543021433743</v>
      </c>
      <c r="R4568" s="1">
        <v>7656.5167521096801</v>
      </c>
      <c r="S4568" s="1">
        <v>20506.211641951071</v>
      </c>
      <c r="T4568" s="1">
        <v>10614.482661050801</v>
      </c>
      <c r="U4568" s="1">
        <v>2066.6994869607151</v>
      </c>
      <c r="V4568" s="1">
        <v>6729</v>
      </c>
      <c r="W4568" s="1">
        <v>7049.7767445926402</v>
      </c>
      <c r="X4568" s="1">
        <v>12794.2733859335</v>
      </c>
      <c r="Y4568" s="1">
        <v>57457</v>
      </c>
      <c r="Z4568" s="1">
        <v>14765.049000000001</v>
      </c>
      <c r="AA4568" s="1">
        <v>174683.9929362702</v>
      </c>
      <c r="AB4568" s="1">
        <v>852</v>
      </c>
      <c r="AC4568" s="1">
        <v>12335</v>
      </c>
      <c r="AD4568" s="1">
        <v>22909.766769629561</v>
      </c>
      <c r="AE4568" s="1">
        <v>22218.371844870599</v>
      </c>
      <c r="AF4568" s="1">
        <v>32763.71094751262</v>
      </c>
      <c r="AG4568" s="1">
        <v>203935</v>
      </c>
      <c r="AH4568" s="1">
        <v>42425.022065349331</v>
      </c>
      <c r="AI4568" s="1">
        <v>3748.994693729856</v>
      </c>
      <c r="AJ4568" s="1">
        <v>48809.535467155671</v>
      </c>
      <c r="AK4568" s="1">
        <v>3802.794766086809</v>
      </c>
      <c r="AL4568" s="1">
        <v>816467.5</v>
      </c>
      <c r="AM4568" s="1">
        <v>644427.3125</v>
      </c>
      <c r="AN4568" s="1">
        <v>172040.15625</v>
      </c>
      <c r="AO4568" t="s">
        <v>17378</v>
      </c>
    </row>
    <row r="4569" spans="1:41" x14ac:dyDescent="0.25">
      <c r="A4569" s="1">
        <v>2021</v>
      </c>
      <c r="B4569" t="s">
        <v>3340</v>
      </c>
      <c r="C4569" t="s">
        <v>7109</v>
      </c>
      <c r="D4569" t="s">
        <v>7231</v>
      </c>
      <c r="E4569" t="s">
        <v>7912</v>
      </c>
      <c r="F4569" t="s">
        <v>9752</v>
      </c>
      <c r="G4569" t="s">
        <v>11939</v>
      </c>
      <c r="H4569" t="s">
        <v>12726</v>
      </c>
      <c r="I4569" s="1">
        <v>5982.1200000000008</v>
      </c>
      <c r="J4569" s="1">
        <v>27478.513999999999</v>
      </c>
      <c r="K4569" s="1">
        <v>1103</v>
      </c>
      <c r="L4569" s="1">
        <v>2788.5493267853931</v>
      </c>
      <c r="M4569" s="1">
        <v>14232.774999999991</v>
      </c>
      <c r="N4569" s="1">
        <v>11712.4851</v>
      </c>
      <c r="O4569" s="1">
        <v>7849.134226193516</v>
      </c>
      <c r="P4569" s="1">
        <v>8831.4</v>
      </c>
      <c r="Q4569" s="1">
        <v>4253.0060612821844</v>
      </c>
      <c r="R4569" s="1">
        <v>8067.099936454053</v>
      </c>
      <c r="S4569" s="1">
        <v>19125</v>
      </c>
      <c r="T4569" s="1">
        <v>11364</v>
      </c>
      <c r="U4569" s="1">
        <v>1817</v>
      </c>
      <c r="V4569" s="1">
        <v>6324.9968952685567</v>
      </c>
      <c r="W4569" s="1">
        <v>4069.144878139612</v>
      </c>
      <c r="X4569" s="1">
        <v>13424.489624733391</v>
      </c>
      <c r="Y4569" s="1">
        <v>62792</v>
      </c>
      <c r="Z4569" s="1">
        <v>11788.4653218966</v>
      </c>
      <c r="AA4569" s="1">
        <v>160406.77874736721</v>
      </c>
      <c r="AB4569" s="1">
        <v>1177</v>
      </c>
      <c r="AC4569" s="1">
        <v>12946.08051</v>
      </c>
      <c r="AD4569" s="1">
        <v>20094.972854806569</v>
      </c>
      <c r="AE4569" s="1">
        <v>17207.78970545411</v>
      </c>
      <c r="AF4569" s="1">
        <v>35258.745752501178</v>
      </c>
      <c r="AG4569" s="1">
        <v>148400.69687805569</v>
      </c>
      <c r="AH4569" s="1">
        <v>37079.593021765002</v>
      </c>
      <c r="AI4569" s="1">
        <v>3417.3398612566089</v>
      </c>
      <c r="AJ4569" s="1">
        <v>45217.481531955797</v>
      </c>
      <c r="AK4569" s="1">
        <v>2962</v>
      </c>
      <c r="AL4569" s="1">
        <v>707171.625</v>
      </c>
      <c r="AM4569" s="1">
        <v>571273.25</v>
      </c>
      <c r="AN4569" s="1">
        <v>135898.453125</v>
      </c>
      <c r="AO4569" t="s">
        <v>17379</v>
      </c>
    </row>
    <row r="4570" spans="1:41" x14ac:dyDescent="0.25">
      <c r="A4570" s="1">
        <v>2021</v>
      </c>
      <c r="B4570" t="s">
        <v>3341</v>
      </c>
      <c r="C4570" t="s">
        <v>7109</v>
      </c>
      <c r="D4570" t="s">
        <v>7231</v>
      </c>
      <c r="E4570" t="s">
        <v>7912</v>
      </c>
      <c r="F4570" t="s">
        <v>9752</v>
      </c>
      <c r="G4570" t="s">
        <v>11939</v>
      </c>
      <c r="H4570" t="s">
        <v>12726</v>
      </c>
      <c r="I4570" s="1">
        <v>17709.6888</v>
      </c>
      <c r="J4570" s="1">
        <v>74843.323104604671</v>
      </c>
      <c r="K4570" s="1">
        <v>1252.830108148878</v>
      </c>
      <c r="L4570" s="1">
        <v>2871.0809883000002</v>
      </c>
      <c r="M4570" s="1">
        <v>52791.12</v>
      </c>
      <c r="N4570" s="1">
        <v>16900.79887746826</v>
      </c>
      <c r="O4570" s="1">
        <v>9750.432080614286</v>
      </c>
      <c r="P4570" s="1">
        <v>11705.588250999999</v>
      </c>
      <c r="Q4570" s="1">
        <v>4806.4896964520813</v>
      </c>
      <c r="R4570" s="1">
        <v>8085.811005502329</v>
      </c>
      <c r="S4570" s="1">
        <v>26092.02636</v>
      </c>
      <c r="T4570" s="1">
        <v>10766.56964698009</v>
      </c>
      <c r="U4570" s="1">
        <v>1499.85</v>
      </c>
      <c r="V4570" s="1">
        <v>13864</v>
      </c>
      <c r="W4570" s="1">
        <v>9178.98</v>
      </c>
      <c r="X4570" s="1">
        <v>20930</v>
      </c>
      <c r="Y4570" s="1">
        <v>73783.37275390506</v>
      </c>
      <c r="Z4570" s="1">
        <v>16137.948159321741</v>
      </c>
      <c r="AA4570" s="1">
        <v>214364</v>
      </c>
      <c r="AB4570" s="1">
        <v>1905</v>
      </c>
      <c r="AC4570" s="1">
        <v>16408.656900000002</v>
      </c>
      <c r="AD4570" s="1">
        <v>17327.079538661481</v>
      </c>
      <c r="AE4570" s="1">
        <v>14839.422342438</v>
      </c>
      <c r="AF4570" s="1">
        <v>44270.315422847998</v>
      </c>
      <c r="AG4570" s="1">
        <v>285989</v>
      </c>
      <c r="AH4570" s="1">
        <v>44817.140930307804</v>
      </c>
      <c r="AI4570" s="1">
        <v>6624.9000000000005</v>
      </c>
      <c r="AJ4570" s="1">
        <v>42150.781777919998</v>
      </c>
      <c r="AK4570" s="1">
        <v>3492</v>
      </c>
      <c r="AL4570" s="1">
        <v>1065158.125</v>
      </c>
      <c r="AM4570" s="1">
        <v>860230.1875</v>
      </c>
      <c r="AN4570" s="1">
        <v>204928.078125</v>
      </c>
      <c r="AO4570" t="s">
        <v>17380</v>
      </c>
    </row>
    <row r="4571" spans="1:41" x14ac:dyDescent="0.25">
      <c r="A4571" s="1">
        <v>2021</v>
      </c>
      <c r="B4571" t="s">
        <v>3342</v>
      </c>
      <c r="C4571" t="s">
        <v>7109</v>
      </c>
      <c r="D4571" t="s">
        <v>7231</v>
      </c>
      <c r="E4571" t="s">
        <v>7912</v>
      </c>
      <c r="F4571" t="s">
        <v>9752</v>
      </c>
      <c r="G4571" t="s">
        <v>11939</v>
      </c>
      <c r="H4571" t="s">
        <v>12726</v>
      </c>
      <c r="I4571" s="1">
        <v>8521.6710265706897</v>
      </c>
      <c r="J4571" s="1">
        <v>21384.25</v>
      </c>
      <c r="K4571" s="1">
        <v>947.74238542675744</v>
      </c>
      <c r="L4571" s="1">
        <v>3128.9616000000001</v>
      </c>
      <c r="M4571" s="1">
        <v>19879.60430040221</v>
      </c>
      <c r="N4571" s="1">
        <v>17306.83703135109</v>
      </c>
      <c r="O4571" s="1">
        <v>8982.7612021712557</v>
      </c>
      <c r="P4571" s="1">
        <v>9749.2265615999986</v>
      </c>
      <c r="Q4571" s="1">
        <v>4983.705793227793</v>
      </c>
      <c r="R4571" s="1">
        <v>6047.9380330580989</v>
      </c>
      <c r="S4571" s="1">
        <v>19256.96434868289</v>
      </c>
      <c r="T4571" s="1">
        <v>10589.701758183401</v>
      </c>
      <c r="U4571" s="1">
        <v>2026.1759676085439</v>
      </c>
      <c r="V4571" s="1">
        <v>5643</v>
      </c>
      <c r="W4571" s="1">
        <v>4509.0486558894281</v>
      </c>
      <c r="X4571" s="1">
        <v>13483.169879890451</v>
      </c>
      <c r="Y4571" s="1">
        <v>45826.480499999998</v>
      </c>
      <c r="Z4571" s="1">
        <v>14430.45183267822</v>
      </c>
      <c r="AA4571" s="1">
        <v>171859.72406999691</v>
      </c>
      <c r="AB4571" s="1">
        <v>948</v>
      </c>
      <c r="AC4571" s="1">
        <v>12356.482249999999</v>
      </c>
      <c r="AD4571" s="1">
        <v>17902.912699744131</v>
      </c>
      <c r="AE4571" s="1">
        <v>22317.525732804359</v>
      </c>
      <c r="AF4571" s="1">
        <v>31946.621293858971</v>
      </c>
      <c r="AG4571" s="1">
        <v>148910.19925152871</v>
      </c>
      <c r="AH4571" s="1">
        <v>35961.761400695766</v>
      </c>
      <c r="AI4571" s="1">
        <v>3820.1195790720012</v>
      </c>
      <c r="AJ4571" s="1">
        <v>46789.769875392289</v>
      </c>
      <c r="AK4571" s="1">
        <v>2969.0969954866218</v>
      </c>
      <c r="AL4571" s="1">
        <v>712479.875</v>
      </c>
      <c r="AM4571" s="1">
        <v>573229</v>
      </c>
      <c r="AN4571" s="1">
        <v>139250.890625</v>
      </c>
      <c r="AO4571" t="s">
        <v>17381</v>
      </c>
    </row>
    <row r="4572" spans="1:41" x14ac:dyDescent="0.25">
      <c r="A4572" s="1">
        <v>2021</v>
      </c>
      <c r="B4572" t="s">
        <v>3343</v>
      </c>
      <c r="C4572" t="s">
        <v>7109</v>
      </c>
      <c r="D4572" t="s">
        <v>7231</v>
      </c>
      <c r="E4572" t="s">
        <v>7913</v>
      </c>
      <c r="F4572" t="s">
        <v>9753</v>
      </c>
      <c r="G4572" t="s">
        <v>11940</v>
      </c>
      <c r="H4572" t="s">
        <v>12726</v>
      </c>
      <c r="I4572" s="1">
        <v>631.77724922586333</v>
      </c>
      <c r="J4572" s="1">
        <v>554.31826108400878</v>
      </c>
      <c r="K4572" s="1">
        <v>0</v>
      </c>
      <c r="L4572" s="1">
        <v>471.1705219214075</v>
      </c>
      <c r="M4572" s="1">
        <v>2605.2958270948416</v>
      </c>
      <c r="N4572" s="1">
        <v>1241.6729048281798</v>
      </c>
      <c r="O4572" s="1">
        <v>266.07276532032421</v>
      </c>
      <c r="P4572" s="1">
        <v>1836.673691729666</v>
      </c>
      <c r="Q4572" s="1">
        <v>0</v>
      </c>
      <c r="R4572" s="1">
        <v>177.38184354688283</v>
      </c>
      <c r="S4572" s="1">
        <v>5266.023480298084</v>
      </c>
      <c r="T4572" s="1">
        <v>1358.0797396558216</v>
      </c>
      <c r="U4572" s="1">
        <v>46.562733931056741</v>
      </c>
      <c r="V4572" s="1">
        <v>465.62733931056738</v>
      </c>
      <c r="W4572" s="1">
        <v>662.96464025647458</v>
      </c>
      <c r="X4572" s="1">
        <v>47.67137045322476</v>
      </c>
      <c r="Y4572" s="1">
        <v>2825.9144950062769</v>
      </c>
      <c r="Z4572" s="1">
        <v>4434.5460886720703</v>
      </c>
      <c r="AA4572" s="1">
        <v>16703.826479505522</v>
      </c>
      <c r="AB4572" s="1">
        <v>0</v>
      </c>
      <c r="AC4572" s="1">
        <v>344.98556840006984</v>
      </c>
      <c r="AD4572" s="1">
        <v>0</v>
      </c>
      <c r="AE4572" s="1">
        <v>443.45460886720707</v>
      </c>
      <c r="AF4572" s="1">
        <v>8004.3556900530875</v>
      </c>
      <c r="AG4572" s="1">
        <v>15238.208997199403</v>
      </c>
      <c r="AH4572" s="1">
        <v>2182.9053121488269</v>
      </c>
      <c r="AI4572" s="1">
        <v>116.40683482764184</v>
      </c>
      <c r="AJ4572" s="1">
        <v>1572.1604775008791</v>
      </c>
      <c r="AK4572" s="1">
        <v>0</v>
      </c>
      <c r="AL4572" s="1">
        <v>67498.0625</v>
      </c>
      <c r="AM4572" s="1">
        <v>54992.640625</v>
      </c>
      <c r="AN4572" s="1">
        <v>12505.419921875</v>
      </c>
      <c r="AO4572" t="s">
        <v>17382</v>
      </c>
    </row>
    <row r="4573" spans="1:41" x14ac:dyDescent="0.25">
      <c r="A4573" s="1">
        <v>2021</v>
      </c>
      <c r="B4573" t="s">
        <v>3344</v>
      </c>
      <c r="C4573" t="s">
        <v>7109</v>
      </c>
      <c r="D4573" t="s">
        <v>7231</v>
      </c>
      <c r="E4573" t="s">
        <v>7913</v>
      </c>
      <c r="F4573" t="s">
        <v>9753</v>
      </c>
      <c r="G4573" t="s">
        <v>11940</v>
      </c>
      <c r="H4573" t="s">
        <v>12726</v>
      </c>
      <c r="I4573" s="1">
        <v>207.75284714701286</v>
      </c>
      <c r="J4573" s="1">
        <v>4487.8365960487326</v>
      </c>
      <c r="K4573" s="1">
        <v>0</v>
      </c>
      <c r="L4573" s="1">
        <v>539.01472448339337</v>
      </c>
      <c r="M4573" s="1">
        <v>2533.3692050719487</v>
      </c>
      <c r="N4573" s="1">
        <v>1127.7470891236858</v>
      </c>
      <c r="O4573" s="1">
        <v>1078.0294489667867</v>
      </c>
      <c r="P4573" s="1">
        <v>905.21701617961492</v>
      </c>
      <c r="Q4573" s="1">
        <v>0</v>
      </c>
      <c r="R4573" s="1">
        <v>107.80294489667867</v>
      </c>
      <c r="S4573" s="1">
        <v>3314.940555572869</v>
      </c>
      <c r="T4573" s="1">
        <v>1778.748590795198</v>
      </c>
      <c r="U4573" s="1">
        <v>23.716647877269306</v>
      </c>
      <c r="V4573" s="1">
        <v>573.51166685033047</v>
      </c>
      <c r="W4573" s="1">
        <v>564.88743125859617</v>
      </c>
      <c r="X4573" s="1">
        <v>2556.0078235002511</v>
      </c>
      <c r="Y4573" s="1">
        <v>2919.3037478020583</v>
      </c>
      <c r="Z4573" s="1">
        <v>0</v>
      </c>
      <c r="AA4573" s="1">
        <v>16478.7581569063</v>
      </c>
      <c r="AB4573" s="1">
        <v>57.135560795239691</v>
      </c>
      <c r="AC4573" s="1">
        <v>342.17048190954682</v>
      </c>
      <c r="AD4573" s="1">
        <v>0</v>
      </c>
      <c r="AE4573" s="1">
        <v>431.21177958671467</v>
      </c>
      <c r="AF4573" s="1">
        <v>12289.535718221368</v>
      </c>
      <c r="AG4573" s="1">
        <v>16749.343548596964</v>
      </c>
      <c r="AH4573" s="1">
        <v>1514.6313757983353</v>
      </c>
      <c r="AI4573" s="1">
        <v>113.19309214151259</v>
      </c>
      <c r="AJ4573" s="1">
        <v>2501.0283216029447</v>
      </c>
      <c r="AK4573" s="1">
        <v>0</v>
      </c>
      <c r="AL4573" s="1">
        <v>73194.8984375</v>
      </c>
      <c r="AM4573" s="1">
        <v>59683.94921875</v>
      </c>
      <c r="AN4573" s="1">
        <v>13510.9443359375</v>
      </c>
      <c r="AO4573" t="s">
        <v>17383</v>
      </c>
    </row>
    <row r="4574" spans="1:41" x14ac:dyDescent="0.25">
      <c r="A4574" s="1">
        <v>2021</v>
      </c>
      <c r="B4574" t="s">
        <v>3345</v>
      </c>
      <c r="C4574" t="s">
        <v>7109</v>
      </c>
      <c r="D4574" t="s">
        <v>7231</v>
      </c>
      <c r="E4574" t="s">
        <v>7913</v>
      </c>
      <c r="F4574" t="s">
        <v>9753</v>
      </c>
      <c r="G4574" t="s">
        <v>11940</v>
      </c>
      <c r="H4574" t="s">
        <v>12726</v>
      </c>
      <c r="I4574" s="1">
        <v>511.56318758171579</v>
      </c>
      <c r="J4574" s="1">
        <v>0</v>
      </c>
      <c r="K4574" s="1">
        <v>0</v>
      </c>
      <c r="L4574" s="1">
        <v>486.38558103406984</v>
      </c>
      <c r="M4574" s="1">
        <v>1182.2030710781039</v>
      </c>
      <c r="N4574" s="1">
        <v>995.65989529327237</v>
      </c>
      <c r="O4574" s="1">
        <v>194.55423241362794</v>
      </c>
      <c r="P4574" s="1">
        <v>0</v>
      </c>
      <c r="Q4574" s="1">
        <v>0</v>
      </c>
      <c r="R4574" s="1">
        <v>228.88733225132697</v>
      </c>
      <c r="S4574" s="1">
        <v>4119.9719805238856</v>
      </c>
      <c r="T4574" s="1">
        <v>1659.4331588221205</v>
      </c>
      <c r="U4574" s="1">
        <v>92.699369561787421</v>
      </c>
      <c r="V4574" s="1">
        <v>516.14093422674239</v>
      </c>
      <c r="W4574" s="1">
        <v>1255.4470173985285</v>
      </c>
      <c r="X4574" s="1">
        <v>154.24515149818268</v>
      </c>
      <c r="Y4574" s="1">
        <v>2669.9707307117292</v>
      </c>
      <c r="Z4574" s="1">
        <v>0</v>
      </c>
      <c r="AA4574" s="1">
        <v>10625.148076527468</v>
      </c>
      <c r="AB4574" s="1">
        <v>0</v>
      </c>
      <c r="AC4574" s="1">
        <v>326.89196684370177</v>
      </c>
      <c r="AD4574" s="1">
        <v>0</v>
      </c>
      <c r="AE4574" s="1">
        <v>291.83134862044187</v>
      </c>
      <c r="AF4574" s="1">
        <v>6248.7744853500626</v>
      </c>
      <c r="AG4574" s="1">
        <v>13692.040215274379</v>
      </c>
      <c r="AH4574" s="1">
        <v>2694.9755273235255</v>
      </c>
      <c r="AI4574" s="1">
        <v>66.752701577777003</v>
      </c>
      <c r="AJ4574" s="1">
        <v>1277.5115858435206</v>
      </c>
      <c r="AK4574" s="1">
        <v>0</v>
      </c>
      <c r="AL4574" s="1">
        <v>49291.09375</v>
      </c>
      <c r="AM4574" s="1">
        <v>37963.5078125</v>
      </c>
      <c r="AN4574" s="1">
        <v>11327.5830078125</v>
      </c>
      <c r="AO4574" t="s">
        <v>17384</v>
      </c>
    </row>
    <row r="4575" spans="1:41" x14ac:dyDescent="0.25">
      <c r="A4575" s="1">
        <v>2021</v>
      </c>
      <c r="B4575" t="s">
        <v>3346</v>
      </c>
      <c r="C4575" t="s">
        <v>7109</v>
      </c>
      <c r="D4575" t="s">
        <v>7231</v>
      </c>
      <c r="E4575" t="s">
        <v>7913</v>
      </c>
      <c r="F4575" t="s">
        <v>9753</v>
      </c>
      <c r="G4575" t="s">
        <v>11940</v>
      </c>
      <c r="H4575" t="s">
        <v>12726</v>
      </c>
      <c r="I4575" s="1">
        <v>355.53486872541646</v>
      </c>
      <c r="J4575" s="1"/>
      <c r="K4575" s="1">
        <v>85.81876141647983</v>
      </c>
      <c r="L4575" s="1">
        <v>267.26414269703719</v>
      </c>
      <c r="M4575" s="1">
        <v>101.75653139382609</v>
      </c>
      <c r="N4575" s="1">
        <v>723.32956051033</v>
      </c>
      <c r="O4575" s="1">
        <v>12.259823059497119</v>
      </c>
      <c r="P4575" s="1"/>
      <c r="Q4575" s="1">
        <v>281.97593036843375</v>
      </c>
      <c r="R4575" s="1">
        <v>247.6484258018418</v>
      </c>
      <c r="S4575" s="1">
        <v>2697.1610730893663</v>
      </c>
      <c r="T4575" s="1">
        <v>1050.6668361989032</v>
      </c>
      <c r="U4575" s="1">
        <v>78.22930426698251</v>
      </c>
      <c r="V4575" s="1"/>
      <c r="W4575" s="1">
        <v>418.05996632885177</v>
      </c>
      <c r="X4575" s="1">
        <v>134.85805365446831</v>
      </c>
      <c r="Y4575" s="1">
        <v>3720.8562985573758</v>
      </c>
      <c r="Z4575" s="1">
        <v>0</v>
      </c>
      <c r="AA4575" s="1">
        <v>5294.5280323971101</v>
      </c>
      <c r="AB4575" s="1">
        <v>0</v>
      </c>
      <c r="AC4575" s="1">
        <v>293.39763514411447</v>
      </c>
      <c r="AD4575" s="1">
        <v>0</v>
      </c>
      <c r="AE4575" s="1">
        <v>306.49557648742797</v>
      </c>
      <c r="AF4575" s="1">
        <v>4053.7607598972668</v>
      </c>
      <c r="AG4575" s="1">
        <v>9938.6594552622464</v>
      </c>
      <c r="AH4575" s="1">
        <v>3057.5998710385816</v>
      </c>
      <c r="AI4575" s="1"/>
      <c r="AJ4575" s="1">
        <v>1256.6318635984546</v>
      </c>
      <c r="AK4575" s="1"/>
      <c r="AL4575" s="1">
        <v>34376.49609375</v>
      </c>
      <c r="AM4575" s="1">
        <v>26818.3125</v>
      </c>
      <c r="AN4575" s="1">
        <v>7558.1806640625</v>
      </c>
      <c r="AO4575" t="s">
        <v>17385</v>
      </c>
    </row>
    <row r="4576" spans="1:41" x14ac:dyDescent="0.25">
      <c r="A4576" s="1">
        <v>2021</v>
      </c>
      <c r="B4576" t="s">
        <v>3347</v>
      </c>
      <c r="C4576" t="s">
        <v>7109</v>
      </c>
      <c r="D4576" t="s">
        <v>7231</v>
      </c>
      <c r="E4576" t="s">
        <v>7913</v>
      </c>
      <c r="F4576" t="s">
        <v>9753</v>
      </c>
      <c r="G4576" t="s">
        <v>11940</v>
      </c>
      <c r="H4576" t="s">
        <v>12726</v>
      </c>
      <c r="I4576" s="1">
        <v>418.99638466042461</v>
      </c>
      <c r="J4576" s="1"/>
      <c r="K4576" s="1"/>
      <c r="L4576" s="1">
        <v>316.31276363096845</v>
      </c>
      <c r="M4576" s="1">
        <v>1258.9499024761169</v>
      </c>
      <c r="N4576" s="1">
        <v>684.55747352970786</v>
      </c>
      <c r="O4576" s="1">
        <v>94.421720486856259</v>
      </c>
      <c r="P4576" s="1"/>
      <c r="Q4576" s="1">
        <v>0</v>
      </c>
      <c r="R4576" s="1">
        <v>472.10860243428129</v>
      </c>
      <c r="S4576" s="1"/>
      <c r="T4576" s="1">
        <v>1770.4072591285549</v>
      </c>
      <c r="U4576" s="1">
        <v>44.850317231256724</v>
      </c>
      <c r="V4576" s="1"/>
      <c r="W4576" s="1"/>
      <c r="X4576" s="1">
        <v>133.37068018768446</v>
      </c>
      <c r="Y4576" s="1">
        <v>2889.3046468978014</v>
      </c>
      <c r="Z4576" s="1">
        <v>0</v>
      </c>
      <c r="AA4576" s="1">
        <v>5256.2231740657635</v>
      </c>
      <c r="AB4576" s="1"/>
      <c r="AC4576" s="1">
        <v>232.24202425248382</v>
      </c>
      <c r="AD4576" s="1">
        <v>0</v>
      </c>
      <c r="AE4576" s="1">
        <v>295.06787652142577</v>
      </c>
      <c r="AF4576" s="1">
        <v>7196.8605299382707</v>
      </c>
      <c r="AG4576" s="1">
        <v>13262.238500497902</v>
      </c>
      <c r="AH4576" s="1">
        <v>2767.6186546203658</v>
      </c>
      <c r="AI4576" s="1">
        <v>68.842876406966894</v>
      </c>
      <c r="AJ4576" s="1">
        <v>1943.3868568352532</v>
      </c>
      <c r="AK4576" s="1"/>
      <c r="AL4576" s="1">
        <v>39105.76171875</v>
      </c>
      <c r="AM4576" s="1">
        <v>33012.15234375</v>
      </c>
      <c r="AN4576" s="1">
        <v>6093.611328125</v>
      </c>
      <c r="AO4576" t="s">
        <v>17386</v>
      </c>
    </row>
    <row r="4577" spans="1:41" x14ac:dyDescent="0.25">
      <c r="A4577" s="1">
        <v>2021</v>
      </c>
      <c r="B4577" t="s">
        <v>3348</v>
      </c>
      <c r="C4577" t="s">
        <v>7109</v>
      </c>
      <c r="D4577" t="s">
        <v>7231</v>
      </c>
      <c r="E4577" t="s">
        <v>7913</v>
      </c>
      <c r="F4577" t="s">
        <v>9753</v>
      </c>
      <c r="G4577" t="s">
        <v>11940</v>
      </c>
      <c r="H4577" t="s">
        <v>12726</v>
      </c>
      <c r="I4577" s="1">
        <v>473.96099101126259</v>
      </c>
      <c r="J4577" s="1"/>
      <c r="K4577" s="1"/>
      <c r="L4577" s="1"/>
      <c r="M4577" s="1">
        <v>1221.9898281915705</v>
      </c>
      <c r="N4577" s="1">
        <v>701.9636139508807</v>
      </c>
      <c r="O4577" s="1">
        <v>12.102820930187598</v>
      </c>
      <c r="P4577" s="1"/>
      <c r="Q4577" s="1">
        <v>251.61764713860015</v>
      </c>
      <c r="R4577" s="1">
        <v>965.80511022897031</v>
      </c>
      <c r="S4577" s="1">
        <v>3617.434045873717</v>
      </c>
      <c r="T4577" s="1">
        <v>1815.4231395281397</v>
      </c>
      <c r="U4577" s="1">
        <v>72.616925581125585</v>
      </c>
      <c r="V4577" s="1">
        <v>519.21101790504792</v>
      </c>
      <c r="W4577" s="1">
        <v>0</v>
      </c>
      <c r="X4577" s="1">
        <v>133.13103023206358</v>
      </c>
      <c r="Y4577" s="1">
        <v>2317.6902081309249</v>
      </c>
      <c r="Z4577" s="1"/>
      <c r="AA4577" s="1">
        <v>5304.8691989888921</v>
      </c>
      <c r="AB4577" s="1"/>
      <c r="AC4577" s="1">
        <v>235.15781067354504</v>
      </c>
      <c r="AD4577" s="1">
        <v>484.1128372075039</v>
      </c>
      <c r="AE4577" s="1">
        <v>363.08462790562794</v>
      </c>
      <c r="AF4577" s="1">
        <v>4931.8995290514458</v>
      </c>
      <c r="AG4577" s="1">
        <v>9349.4291685699191</v>
      </c>
      <c r="AH4577" s="1">
        <v>4838.7078078890017</v>
      </c>
      <c r="AI4577" s="1">
        <v>1067.468806042546</v>
      </c>
      <c r="AJ4577" s="1">
        <v>532.72429919685953</v>
      </c>
      <c r="AK4577" s="1"/>
      <c r="AL4577" s="1">
        <v>39210.3984375</v>
      </c>
      <c r="AM4577" s="1">
        <v>26020.03125</v>
      </c>
      <c r="AN4577" s="1">
        <v>13190.3701171875</v>
      </c>
      <c r="AO4577" t="s">
        <v>17387</v>
      </c>
    </row>
    <row r="4578" spans="1:41" x14ac:dyDescent="0.25">
      <c r="A4578" s="1">
        <v>2021</v>
      </c>
      <c r="B4578" t="s">
        <v>3349</v>
      </c>
      <c r="C4578" t="s">
        <v>7109</v>
      </c>
      <c r="D4578" t="s">
        <v>7231</v>
      </c>
      <c r="E4578" t="s">
        <v>7913</v>
      </c>
      <c r="F4578" t="s">
        <v>9753</v>
      </c>
      <c r="G4578" t="s">
        <v>11940</v>
      </c>
      <c r="H4578" t="s">
        <v>12726</v>
      </c>
      <c r="I4578" s="1">
        <v>1508.759</v>
      </c>
      <c r="J4578" s="1">
        <v>3490</v>
      </c>
      <c r="K4578" s="1">
        <v>820.91899999999998</v>
      </c>
      <c r="L4578" s="1">
        <v>2471</v>
      </c>
      <c r="M4578" s="1">
        <v>6336.25</v>
      </c>
      <c r="N4578" s="1">
        <v>1120</v>
      </c>
      <c r="O4578" s="1">
        <v>71</v>
      </c>
      <c r="P4578" s="1">
        <v>4773</v>
      </c>
      <c r="Q4578" s="1">
        <v>0</v>
      </c>
      <c r="R4578" s="1">
        <v>332.43366666666668</v>
      </c>
      <c r="S4578" s="1">
        <v>7000</v>
      </c>
      <c r="T4578" s="1">
        <v>2596.8000000000002</v>
      </c>
      <c r="U4578" s="1">
        <v>4</v>
      </c>
      <c r="V4578" s="1">
        <v>604</v>
      </c>
      <c r="W4578" s="1">
        <v>3474</v>
      </c>
      <c r="X4578" s="1">
        <v>1442</v>
      </c>
      <c r="Y4578" s="1">
        <v>6955</v>
      </c>
      <c r="Z4578" s="1">
        <v>0</v>
      </c>
      <c r="AA4578" s="1">
        <v>16737</v>
      </c>
      <c r="AB4578" s="1">
        <v>599</v>
      </c>
      <c r="AC4578" s="1">
        <v>866.23422065420561</v>
      </c>
      <c r="AD4578" s="1">
        <v>100</v>
      </c>
      <c r="AE4578" s="1">
        <v>400</v>
      </c>
      <c r="AF4578" s="1">
        <v>6017</v>
      </c>
      <c r="AG4578" s="1">
        <v>30528</v>
      </c>
      <c r="AH4578" s="1">
        <v>6209.7919999999986</v>
      </c>
      <c r="AI4578" s="1">
        <v>2711.7984569090031</v>
      </c>
      <c r="AJ4578" s="1">
        <v>4139.0418466666661</v>
      </c>
      <c r="AK4578" s="1">
        <v>0</v>
      </c>
      <c r="AL4578" s="1">
        <v>111307.0234375</v>
      </c>
      <c r="AM4578" s="1">
        <v>79945.4609375</v>
      </c>
      <c r="AN4578" s="1">
        <v>31361.560546875</v>
      </c>
      <c r="AO4578" t="s">
        <v>17388</v>
      </c>
    </row>
    <row r="4579" spans="1:41" x14ac:dyDescent="0.25">
      <c r="A4579" s="1">
        <v>2021</v>
      </c>
      <c r="B4579" t="s">
        <v>3350</v>
      </c>
      <c r="C4579" t="s">
        <v>7109</v>
      </c>
      <c r="D4579" t="s">
        <v>7231</v>
      </c>
      <c r="E4579" t="s">
        <v>7913</v>
      </c>
      <c r="F4579" t="s">
        <v>9753</v>
      </c>
      <c r="G4579" t="s">
        <v>11940</v>
      </c>
      <c r="H4579" t="s">
        <v>12726</v>
      </c>
      <c r="I4579" s="1">
        <v>2098.5820384719405</v>
      </c>
      <c r="J4579" s="1">
        <v>6357.8479858165274</v>
      </c>
      <c r="K4579" s="1">
        <v>859.82499445109056</v>
      </c>
      <c r="L4579" s="1">
        <v>3369.0644140737477</v>
      </c>
      <c r="M4579" s="1">
        <v>12019.812639167043</v>
      </c>
      <c r="N4579" s="1">
        <v>2318.3799335628</v>
      </c>
      <c r="O4579" s="1">
        <v>55.046740804835821</v>
      </c>
      <c r="P4579" s="1">
        <v>4865.5202566940989</v>
      </c>
      <c r="Q4579" s="1">
        <v>0</v>
      </c>
      <c r="R4579" s="1">
        <v>636.80924038483215</v>
      </c>
      <c r="S4579" s="1">
        <v>7135.6886228490876</v>
      </c>
      <c r="T4579" s="1">
        <v>3636.1430453860994</v>
      </c>
      <c r="U4579" s="1">
        <v>27.52337040241791</v>
      </c>
      <c r="V4579" s="1">
        <v>615.70798974297838</v>
      </c>
      <c r="W4579" s="1">
        <v>5356.8633875817077</v>
      </c>
      <c r="X4579" s="1">
        <v>3520.9526433315355</v>
      </c>
      <c r="Y4579" s="1">
        <v>7089.8163388450575</v>
      </c>
      <c r="Z4579" s="1">
        <v>0</v>
      </c>
      <c r="AA4579" s="1">
        <v>16743.383661470896</v>
      </c>
      <c r="AB4579" s="1">
        <v>610.61106929808625</v>
      </c>
      <c r="AC4579" s="1">
        <v>883.02538186353729</v>
      </c>
      <c r="AD4579" s="1">
        <v>101.93840889784411</v>
      </c>
      <c r="AE4579" s="1">
        <v>156.1686230474082</v>
      </c>
      <c r="AF4579" s="1">
        <v>10207.500636576722</v>
      </c>
      <c r="AG4579" s="1">
        <v>43763.178323933455</v>
      </c>
      <c r="AH4579" s="1">
        <v>6330.1631606656101</v>
      </c>
      <c r="AI4579" s="1">
        <v>4527.8986734220298</v>
      </c>
      <c r="AJ4579" s="1">
        <v>4760.5236955293194</v>
      </c>
      <c r="AK4579" s="1">
        <v>0</v>
      </c>
      <c r="AL4579" s="1">
        <v>148047.984375</v>
      </c>
      <c r="AM4579" s="1">
        <v>103893.0234375</v>
      </c>
      <c r="AN4579" s="1">
        <v>44154.94140625</v>
      </c>
      <c r="AO4579" t="s">
        <v>17389</v>
      </c>
    </row>
    <row r="4580" spans="1:41" x14ac:dyDescent="0.25">
      <c r="A4580" s="1">
        <v>2021</v>
      </c>
      <c r="B4580" t="s">
        <v>3351</v>
      </c>
      <c r="C4580" t="s">
        <v>7109</v>
      </c>
      <c r="D4580" t="s">
        <v>7231</v>
      </c>
      <c r="E4580" t="s">
        <v>7913</v>
      </c>
      <c r="F4580" t="s">
        <v>9753</v>
      </c>
      <c r="G4580" t="s">
        <v>11940</v>
      </c>
      <c r="H4580" t="s">
        <v>12726</v>
      </c>
      <c r="I4580" s="1">
        <v>856.67738790217027</v>
      </c>
      <c r="J4580" s="1">
        <v>4847.1758702847328</v>
      </c>
      <c r="K4580" s="1">
        <v>471.77652116466589</v>
      </c>
      <c r="L4580" s="1">
        <v>3727.0345172008606</v>
      </c>
      <c r="M4580" s="1">
        <v>2698.7878248846696</v>
      </c>
      <c r="N4580" s="1">
        <v>1034.3018771560282</v>
      </c>
      <c r="O4580" s="1">
        <v>167.74276308077009</v>
      </c>
      <c r="P4580" s="1">
        <v>1907.7552187939064</v>
      </c>
      <c r="Q4580" s="1">
        <v>0</v>
      </c>
      <c r="R4580" s="1">
        <v>314.51768077644391</v>
      </c>
      <c r="S4580" s="1">
        <v>3459.6944885408834</v>
      </c>
      <c r="T4580" s="1">
        <v>1520.1687904194789</v>
      </c>
      <c r="U4580" s="1">
        <v>65.000320693798415</v>
      </c>
      <c r="V4580" s="1">
        <v>630.08375382214263</v>
      </c>
      <c r="W4580" s="1">
        <v>549.35754908952208</v>
      </c>
      <c r="X4580" s="1">
        <v>2425.9797110556374</v>
      </c>
      <c r="Y4580" s="1">
        <v>3170.338222226555</v>
      </c>
      <c r="Z4580" s="1">
        <v>1258.0707231057756</v>
      </c>
      <c r="AA4580" s="1">
        <v>17025.890452698164</v>
      </c>
      <c r="AB4580" s="1">
        <v>55.564790270505092</v>
      </c>
      <c r="AC4580" s="1">
        <v>1074.602055018338</v>
      </c>
      <c r="AD4580" s="1">
        <v>0</v>
      </c>
      <c r="AE4580" s="1">
        <v>419.35690770192525</v>
      </c>
      <c r="AF4580" s="1">
        <v>8473.1063201174002</v>
      </c>
      <c r="AG4580" s="1">
        <v>28578.124867616949</v>
      </c>
      <c r="AH4580" s="1">
        <v>1483.4750609955606</v>
      </c>
      <c r="AI4580" s="1">
        <v>261.04967504444846</v>
      </c>
      <c r="AJ4580" s="1">
        <v>3616.8148847193788</v>
      </c>
      <c r="AK4580" s="1">
        <v>0</v>
      </c>
      <c r="AL4580" s="1">
        <v>90092.4375</v>
      </c>
      <c r="AM4580" s="1">
        <v>76998.84375</v>
      </c>
      <c r="AN4580" s="1">
        <v>13093.595703125</v>
      </c>
      <c r="AO4580" t="s">
        <v>17390</v>
      </c>
    </row>
    <row r="4581" spans="1:41" x14ac:dyDescent="0.25">
      <c r="A4581" s="1">
        <v>2021</v>
      </c>
      <c r="B4581" t="s">
        <v>3352</v>
      </c>
      <c r="C4581" t="s">
        <v>7109</v>
      </c>
      <c r="D4581" t="s">
        <v>7231</v>
      </c>
      <c r="E4581" t="s">
        <v>7913</v>
      </c>
      <c r="F4581" t="s">
        <v>9753</v>
      </c>
      <c r="G4581" t="s">
        <v>11941</v>
      </c>
      <c r="H4581" t="s">
        <v>12726</v>
      </c>
      <c r="I4581" s="1"/>
      <c r="J4581" s="1">
        <v>3490</v>
      </c>
      <c r="K4581" s="1">
        <v>820.91899999999998</v>
      </c>
      <c r="L4581" s="1">
        <v>2471</v>
      </c>
      <c r="M4581" s="1">
        <v>6336.25</v>
      </c>
      <c r="N4581" s="1">
        <v>1120</v>
      </c>
      <c r="O4581" s="1">
        <v>54</v>
      </c>
      <c r="P4581" s="1">
        <v>4773</v>
      </c>
      <c r="Q4581" s="1">
        <v>0</v>
      </c>
      <c r="R4581" s="1">
        <v>332.43366666666668</v>
      </c>
      <c r="S4581" s="1">
        <v>7000</v>
      </c>
      <c r="T4581" s="1">
        <v>2596.8000000000002</v>
      </c>
      <c r="U4581" s="1">
        <v>4</v>
      </c>
      <c r="V4581" s="1">
        <v>604</v>
      </c>
      <c r="W4581" s="1">
        <v>3474</v>
      </c>
      <c r="X4581" s="1">
        <v>1442</v>
      </c>
      <c r="Y4581" s="1">
        <v>6955</v>
      </c>
      <c r="Z4581" s="1">
        <v>0</v>
      </c>
      <c r="AA4581" s="1">
        <v>16737</v>
      </c>
      <c r="AB4581" s="1">
        <v>599</v>
      </c>
      <c r="AC4581" s="1">
        <v>866</v>
      </c>
      <c r="AD4581" s="1"/>
      <c r="AE4581" s="1">
        <v>400</v>
      </c>
      <c r="AF4581" s="1">
        <v>6017</v>
      </c>
      <c r="AG4581" s="1">
        <v>30528</v>
      </c>
      <c r="AH4581" s="1">
        <v>6209.7919999999986</v>
      </c>
      <c r="AI4581" s="1">
        <v>2711.7984569090031</v>
      </c>
      <c r="AJ4581" s="1">
        <v>4139.0418466666661</v>
      </c>
      <c r="AK4581" s="1"/>
      <c r="AL4581" s="1">
        <v>109681.03125</v>
      </c>
      <c r="AM4581" s="1">
        <v>78436.4765625</v>
      </c>
      <c r="AN4581" s="1">
        <v>31244.560546875</v>
      </c>
      <c r="AO4581" t="s">
        <v>17391</v>
      </c>
    </row>
    <row r="4582" spans="1:41" x14ac:dyDescent="0.25">
      <c r="A4582" s="1">
        <v>2021</v>
      </c>
      <c r="B4582" t="s">
        <v>3353</v>
      </c>
      <c r="C4582" t="s">
        <v>7109</v>
      </c>
      <c r="D4582" t="s">
        <v>7231</v>
      </c>
      <c r="E4582" t="s">
        <v>7913</v>
      </c>
      <c r="F4582" t="s">
        <v>9753</v>
      </c>
      <c r="G4582" t="s">
        <v>11941</v>
      </c>
      <c r="H4582" t="s">
        <v>12726</v>
      </c>
      <c r="I4582" s="1">
        <v>336.4</v>
      </c>
      <c r="J4582" s="1"/>
      <c r="K4582" s="1">
        <v>70</v>
      </c>
      <c r="L4582" s="1">
        <v>255.42174505849391</v>
      </c>
      <c r="M4582" s="1">
        <v>97.524999999999949</v>
      </c>
      <c r="N4582" s="1">
        <v>700.33</v>
      </c>
      <c r="O4582" s="1">
        <v>12.18402897509918</v>
      </c>
      <c r="P4582" s="1">
        <v>420</v>
      </c>
      <c r="Q4582" s="1">
        <v>274.7419936228801</v>
      </c>
      <c r="R4582" s="1">
        <v>237.48392431478749</v>
      </c>
      <c r="S4582" s="1">
        <v>2615</v>
      </c>
      <c r="T4582" s="1">
        <v>905</v>
      </c>
      <c r="U4582" s="1">
        <v>55</v>
      </c>
      <c r="V4582" s="1">
        <v>347</v>
      </c>
      <c r="W4582" s="1">
        <v>450</v>
      </c>
      <c r="X4582" s="1">
        <v>139</v>
      </c>
      <c r="Y4582" s="1">
        <v>3732.66718156448</v>
      </c>
      <c r="Z4582" s="1">
        <v>0</v>
      </c>
      <c r="AA4582" s="1">
        <v>5143.1236821575267</v>
      </c>
      <c r="AB4582" s="1"/>
      <c r="AC4582" s="1">
        <v>291.58368999999999</v>
      </c>
      <c r="AD4582" s="1">
        <v>400</v>
      </c>
      <c r="AE4582" s="1">
        <v>298.47481987660723</v>
      </c>
      <c r="AF4582" s="1">
        <v>3874.1397813186131</v>
      </c>
      <c r="AG4582" s="1">
        <v>9677.9669292686449</v>
      </c>
      <c r="AH4582" s="1">
        <v>2907.7943859440638</v>
      </c>
      <c r="AI4582" s="1">
        <v>882</v>
      </c>
      <c r="AJ4582" s="1">
        <v>1224.7019203602831</v>
      </c>
      <c r="AK4582" s="1"/>
      <c r="AL4582" s="1">
        <v>35347.5390625</v>
      </c>
      <c r="AM4582" s="1">
        <v>26869.03515625</v>
      </c>
      <c r="AN4582" s="1">
        <v>8478.50390625</v>
      </c>
      <c r="AO4582" t="s">
        <v>17392</v>
      </c>
    </row>
    <row r="4583" spans="1:41" x14ac:dyDescent="0.25">
      <c r="A4583" s="1">
        <v>2021</v>
      </c>
      <c r="B4583" t="s">
        <v>3354</v>
      </c>
      <c r="C4583" t="s">
        <v>7109</v>
      </c>
      <c r="D4583" t="s">
        <v>7231</v>
      </c>
      <c r="E4583" t="s">
        <v>7913</v>
      </c>
      <c r="F4583" t="s">
        <v>9753</v>
      </c>
      <c r="G4583" t="s">
        <v>11941</v>
      </c>
      <c r="H4583" t="s">
        <v>12726</v>
      </c>
      <c r="I4583" s="1">
        <v>616.84420352766335</v>
      </c>
      <c r="J4583" s="1"/>
      <c r="K4583" s="1"/>
      <c r="L4583" s="1">
        <v>463.80250000000012</v>
      </c>
      <c r="M4583" s="1">
        <v>2493.8388</v>
      </c>
      <c r="N4583" s="1">
        <v>1190.8845984</v>
      </c>
      <c r="O4583" s="1">
        <v>254.19077279999999</v>
      </c>
      <c r="P4583" s="1">
        <v>1742.6319907794471</v>
      </c>
      <c r="Q4583" s="1">
        <v>0</v>
      </c>
      <c r="R4583" s="1">
        <v>169.0836662649954</v>
      </c>
      <c r="S4583" s="1">
        <v>5036</v>
      </c>
      <c r="T4583" s="1">
        <v>1325.979396</v>
      </c>
      <c r="U4583" s="1">
        <v>43.272641999999998</v>
      </c>
      <c r="V4583" s="1">
        <v>447</v>
      </c>
      <c r="W4583" s="1">
        <v>636.47069207799984</v>
      </c>
      <c r="X4583" s="1">
        <v>47</v>
      </c>
      <c r="Y4583" s="1">
        <v>2722</v>
      </c>
      <c r="Z4583" s="1">
        <v>4249</v>
      </c>
      <c r="AA4583" s="1">
        <v>16161</v>
      </c>
      <c r="AB4583" s="1"/>
      <c r="AC4583" s="1">
        <v>330.22676000000001</v>
      </c>
      <c r="AD4583" s="1">
        <v>0</v>
      </c>
      <c r="AE4583" s="1">
        <v>424.48320000000001</v>
      </c>
      <c r="AF4583" s="1">
        <v>7815.1601952000001</v>
      </c>
      <c r="AG4583" s="1">
        <v>14888</v>
      </c>
      <c r="AH4583" s="1">
        <v>2459</v>
      </c>
      <c r="AI4583" s="1">
        <v>111.42684</v>
      </c>
      <c r="AJ4583" s="1">
        <v>1535</v>
      </c>
      <c r="AK4583" s="1"/>
      <c r="AL4583" s="1">
        <v>65162.296875</v>
      </c>
      <c r="AM4583" s="1">
        <v>52798.390625</v>
      </c>
      <c r="AN4583" s="1">
        <v>12363.90625</v>
      </c>
      <c r="AO4583" t="s">
        <v>17393</v>
      </c>
    </row>
    <row r="4584" spans="1:41" x14ac:dyDescent="0.25">
      <c r="A4584" s="1">
        <v>2021</v>
      </c>
      <c r="B4584" t="s">
        <v>3355</v>
      </c>
      <c r="C4584" t="s">
        <v>7109</v>
      </c>
      <c r="D4584" t="s">
        <v>7231</v>
      </c>
      <c r="E4584" t="s">
        <v>7913</v>
      </c>
      <c r="F4584" t="s">
        <v>9753</v>
      </c>
      <c r="G4584" t="s">
        <v>11941</v>
      </c>
      <c r="H4584" t="s">
        <v>12726</v>
      </c>
      <c r="I4584" s="1">
        <v>399.44423999999998</v>
      </c>
      <c r="J4584" s="1"/>
      <c r="K4584" s="1">
        <v>0</v>
      </c>
      <c r="L4584" s="1">
        <v>0</v>
      </c>
      <c r="M4584" s="1">
        <v>1179.776898250987</v>
      </c>
      <c r="N4584" s="1">
        <v>658.93607876522401</v>
      </c>
      <c r="O4584" s="1">
        <v>12</v>
      </c>
      <c r="P4584" s="1">
        <v>0</v>
      </c>
      <c r="Q4584" s="1">
        <v>235.04844574807461</v>
      </c>
      <c r="R4584" s="1">
        <v>954.90053494274889</v>
      </c>
      <c r="S4584" s="1">
        <v>3366</v>
      </c>
      <c r="T4584" s="1">
        <v>1669.4673390171299</v>
      </c>
      <c r="U4584" s="1">
        <v>68.245442607398402</v>
      </c>
      <c r="V4584" s="1">
        <v>493</v>
      </c>
      <c r="W4584" s="1">
        <v>0</v>
      </c>
      <c r="X4584" s="1">
        <v>127.18249553</v>
      </c>
      <c r="Y4584" s="1">
        <v>2319</v>
      </c>
      <c r="Z4584" s="1">
        <v>0</v>
      </c>
      <c r="AA4584" s="1">
        <v>5112.0961271255546</v>
      </c>
      <c r="AB4584" s="1"/>
      <c r="AC4584" s="1">
        <v>229.3</v>
      </c>
      <c r="AD4584" s="1">
        <v>474.84534494560518</v>
      </c>
      <c r="AE4584" s="1">
        <v>337.84872577919998</v>
      </c>
      <c r="AF4584" s="1">
        <v>4754.3198854068287</v>
      </c>
      <c r="AG4584" s="1">
        <v>9335</v>
      </c>
      <c r="AH4584" s="1">
        <v>4541.4746569509643</v>
      </c>
      <c r="AI4584" s="1">
        <v>993.27525379084818</v>
      </c>
      <c r="AJ4584" s="1">
        <v>500</v>
      </c>
      <c r="AK4584" s="1"/>
      <c r="AL4584" s="1">
        <v>37761.1640625</v>
      </c>
      <c r="AM4584" s="1">
        <v>25397.140625</v>
      </c>
      <c r="AN4584" s="1">
        <v>12364.0224609375</v>
      </c>
      <c r="AO4584" t="s">
        <v>17394</v>
      </c>
    </row>
    <row r="4585" spans="1:41" x14ac:dyDescent="0.25">
      <c r="A4585" s="1">
        <v>2021</v>
      </c>
      <c r="B4585" t="s">
        <v>3356</v>
      </c>
      <c r="C4585" t="s">
        <v>7109</v>
      </c>
      <c r="D4585" t="s">
        <v>7231</v>
      </c>
      <c r="E4585" t="s">
        <v>7913</v>
      </c>
      <c r="F4585" t="s">
        <v>9753</v>
      </c>
      <c r="G4585" t="s">
        <v>11941</v>
      </c>
      <c r="H4585" t="s">
        <v>12726</v>
      </c>
      <c r="I4585" s="1">
        <v>399.78765883872001</v>
      </c>
      <c r="J4585" s="1"/>
      <c r="K4585" s="1">
        <v>0</v>
      </c>
      <c r="L4585" s="1">
        <v>308.52159999999998</v>
      </c>
      <c r="M4585" s="1">
        <v>1209.5938790750149</v>
      </c>
      <c r="N4585" s="1">
        <v>653.17420317312008</v>
      </c>
      <c r="O4585" s="1">
        <v>89.272923215496235</v>
      </c>
      <c r="P4585" s="1">
        <v>0</v>
      </c>
      <c r="Q4585" s="1">
        <v>0</v>
      </c>
      <c r="R4585" s="1">
        <v>455.49881872658671</v>
      </c>
      <c r="S4585" s="1">
        <v>3486</v>
      </c>
      <c r="T4585" s="1">
        <v>1615.9260058265611</v>
      </c>
      <c r="U4585" s="1">
        <v>42.374621226815997</v>
      </c>
      <c r="V4585" s="1"/>
      <c r="W4585" s="1">
        <v>0</v>
      </c>
      <c r="X4585" s="1">
        <v>123</v>
      </c>
      <c r="Y4585" s="1">
        <v>2822</v>
      </c>
      <c r="Z4585" s="1">
        <v>0</v>
      </c>
      <c r="AA4585" s="1">
        <v>5029.4443987642499</v>
      </c>
      <c r="AB4585" s="1"/>
      <c r="AC4585" s="1">
        <v>216.69316000000001</v>
      </c>
      <c r="AD4585" s="1"/>
      <c r="AE4585" s="1">
        <v>282.02042715547333</v>
      </c>
      <c r="AF4585" s="1">
        <v>6866.923266139037</v>
      </c>
      <c r="AG4585" s="1">
        <v>13221.674481976261</v>
      </c>
      <c r="AH4585" s="1">
        <v>2679.8113779250821</v>
      </c>
      <c r="AI4585" s="1">
        <v>64.398825089049609</v>
      </c>
      <c r="AJ4585" s="1">
        <v>1858.3251383246011</v>
      </c>
      <c r="AK4585" s="1"/>
      <c r="AL4585" s="1">
        <v>41424.44140625</v>
      </c>
      <c r="AM4585" s="1">
        <v>32156.4375</v>
      </c>
      <c r="AN4585" s="1">
        <v>9268.001953125</v>
      </c>
      <c r="AO4585" t="s">
        <v>17395</v>
      </c>
    </row>
    <row r="4586" spans="1:41" x14ac:dyDescent="0.25">
      <c r="A4586" s="1">
        <v>2021</v>
      </c>
      <c r="B4586" t="s">
        <v>3357</v>
      </c>
      <c r="C4586" t="s">
        <v>7109</v>
      </c>
      <c r="D4586" t="s">
        <v>7231</v>
      </c>
      <c r="E4586" t="s">
        <v>7913</v>
      </c>
      <c r="F4586" t="s">
        <v>9753</v>
      </c>
      <c r="G4586" t="s">
        <v>11941</v>
      </c>
      <c r="H4586" t="s">
        <v>12726</v>
      </c>
      <c r="I4586" s="1">
        <v>1538.93418</v>
      </c>
      <c r="J4586" s="1">
        <v>6378.6152046986399</v>
      </c>
      <c r="K4586" s="1">
        <v>843.47500000000002</v>
      </c>
      <c r="L4586" s="1">
        <v>3374.7354999999998</v>
      </c>
      <c r="M4586" s="1">
        <v>11791.25</v>
      </c>
      <c r="N4586" s="1">
        <v>2274.2948007812502</v>
      </c>
      <c r="O4586" s="1">
        <v>54</v>
      </c>
      <c r="P4586" s="1">
        <v>4773</v>
      </c>
      <c r="Q4586" s="1">
        <v>0</v>
      </c>
      <c r="R4586" s="1">
        <v>624.70000000000005</v>
      </c>
      <c r="S4586" s="1">
        <v>7000</v>
      </c>
      <c r="T4586" s="1">
        <v>3636.5055660453609</v>
      </c>
      <c r="U4586" s="1">
        <v>27</v>
      </c>
      <c r="V4586" s="1">
        <v>604</v>
      </c>
      <c r="W4586" s="1">
        <v>5255</v>
      </c>
      <c r="X4586" s="1">
        <v>3454</v>
      </c>
      <c r="Y4586" s="1">
        <v>6955</v>
      </c>
      <c r="Z4586" s="1">
        <v>0</v>
      </c>
      <c r="AA4586" s="1">
        <v>16736</v>
      </c>
      <c r="AB4586" s="1">
        <v>599</v>
      </c>
      <c r="AC4586" s="1">
        <v>866</v>
      </c>
      <c r="AD4586" s="1">
        <v>100</v>
      </c>
      <c r="AE4586" s="1">
        <v>153.19900000000001</v>
      </c>
      <c r="AF4586" s="1">
        <v>9785.898579476052</v>
      </c>
      <c r="AG4586" s="1">
        <v>43790</v>
      </c>
      <c r="AH4586" s="1">
        <v>6209.7919999999986</v>
      </c>
      <c r="AI4586" s="1">
        <v>4441.7984569090031</v>
      </c>
      <c r="AJ4586" s="1">
        <v>4763.3999999999996</v>
      </c>
      <c r="AK4586" s="1"/>
      <c r="AL4586" s="1">
        <v>146029.59375</v>
      </c>
      <c r="AM4586" s="1">
        <v>102644.7734375</v>
      </c>
      <c r="AN4586" s="1">
        <v>43384.8203125</v>
      </c>
      <c r="AO4586" t="s">
        <v>17396</v>
      </c>
    </row>
    <row r="4587" spans="1:41" x14ac:dyDescent="0.25">
      <c r="A4587" s="1">
        <v>2021</v>
      </c>
      <c r="B4587" t="s">
        <v>3358</v>
      </c>
      <c r="C4587" t="s">
        <v>7109</v>
      </c>
      <c r="D4587" t="s">
        <v>7231</v>
      </c>
      <c r="E4587" t="s">
        <v>7913</v>
      </c>
      <c r="F4587" t="s">
        <v>9753</v>
      </c>
      <c r="G4587" t="s">
        <v>11941</v>
      </c>
      <c r="H4587" t="s">
        <v>12726</v>
      </c>
      <c r="I4587" s="1">
        <v>204.51109533834239</v>
      </c>
      <c r="J4587" s="1">
        <v>4526.4586024238624</v>
      </c>
      <c r="K4587" s="1"/>
      <c r="L4587" s="1">
        <v>531.48867659999996</v>
      </c>
      <c r="M4587" s="1">
        <v>2444.94</v>
      </c>
      <c r="N4587" s="1">
        <v>1088.3811614809999</v>
      </c>
      <c r="O4587" s="1">
        <v>1040.4000000000001</v>
      </c>
      <c r="P4587" s="1">
        <v>875.33353793599974</v>
      </c>
      <c r="Q4587" s="1">
        <v>0</v>
      </c>
      <c r="R4587" s="1">
        <v>103.8731087660889</v>
      </c>
      <c r="S4587" s="1">
        <v>3177.3052499999999</v>
      </c>
      <c r="T4587" s="1">
        <v>1749.3729000000001</v>
      </c>
      <c r="U4587" s="1">
        <v>22.4422</v>
      </c>
      <c r="V4587" s="1">
        <v>555</v>
      </c>
      <c r="W4587" s="1">
        <v>545.16959999999995</v>
      </c>
      <c r="X4587" s="1">
        <v>2536.9699999999998</v>
      </c>
      <c r="Y4587" s="1">
        <v>2871</v>
      </c>
      <c r="Z4587" s="1">
        <v>0</v>
      </c>
      <c r="AA4587" s="1">
        <v>16161</v>
      </c>
      <c r="AB4587" s="1">
        <v>53</v>
      </c>
      <c r="AC4587" s="1">
        <v>330.22676000000001</v>
      </c>
      <c r="AD4587" s="1">
        <v>0</v>
      </c>
      <c r="AE4587" s="1">
        <v>416.16</v>
      </c>
      <c r="AF4587" s="1">
        <v>12117.941826480001</v>
      </c>
      <c r="AG4587" s="1">
        <v>16727</v>
      </c>
      <c r="AH4587" s="1">
        <v>1501.9873475781251</v>
      </c>
      <c r="AI4587" s="1">
        <v>109.242</v>
      </c>
      <c r="AJ4587" s="1">
        <v>2511.2426111999998</v>
      </c>
      <c r="AK4587" s="1"/>
      <c r="AL4587" s="1">
        <v>72200.4453125</v>
      </c>
      <c r="AM4587" s="1">
        <v>59042.05859375</v>
      </c>
      <c r="AN4587" s="1">
        <v>13158.38671875</v>
      </c>
      <c r="AO4587" t="s">
        <v>17397</v>
      </c>
    </row>
    <row r="4588" spans="1:41" x14ac:dyDescent="0.25">
      <c r="A4588" s="1">
        <v>2021</v>
      </c>
      <c r="B4588" t="s">
        <v>3359</v>
      </c>
      <c r="C4588" t="s">
        <v>7109</v>
      </c>
      <c r="D4588" t="s">
        <v>7231</v>
      </c>
      <c r="E4588" t="s">
        <v>7913</v>
      </c>
      <c r="F4588" t="s">
        <v>9753</v>
      </c>
      <c r="G4588" t="s">
        <v>11941</v>
      </c>
      <c r="H4588" t="s">
        <v>12726</v>
      </c>
      <c r="I4588" s="1">
        <v>850.14662976000011</v>
      </c>
      <c r="J4588" s="1">
        <v>4904.2373151546144</v>
      </c>
      <c r="K4588" s="1">
        <v>457.42500000000001</v>
      </c>
      <c r="L4588" s="1">
        <v>3704.7887163</v>
      </c>
      <c r="M4588" s="1">
        <v>2625.7</v>
      </c>
      <c r="N4588" s="1">
        <v>1006.2912</v>
      </c>
      <c r="O4588" s="1">
        <v>163.19999999999999</v>
      </c>
      <c r="P4588" s="1">
        <v>1854.2702240000001</v>
      </c>
      <c r="Q4588" s="1">
        <v>0</v>
      </c>
      <c r="R4588" s="1">
        <v>306</v>
      </c>
      <c r="S4588" s="1">
        <v>3366</v>
      </c>
      <c r="T4588" s="1">
        <v>1501.830301887554</v>
      </c>
      <c r="U4588" s="1">
        <v>62.62</v>
      </c>
      <c r="V4588" s="1">
        <v>613</v>
      </c>
      <c r="W4588" s="1">
        <v>534.48</v>
      </c>
      <c r="X4588" s="1">
        <v>2441</v>
      </c>
      <c r="Y4588" s="1">
        <v>3104</v>
      </c>
      <c r="Z4588" s="1">
        <v>1224</v>
      </c>
      <c r="AA4588" s="1">
        <v>16859</v>
      </c>
      <c r="AB4588" s="1">
        <v>53</v>
      </c>
      <c r="AC4588" s="1">
        <v>1352.87426</v>
      </c>
      <c r="AD4588" s="1">
        <v>0</v>
      </c>
      <c r="AE4588" s="1">
        <v>408</v>
      </c>
      <c r="AF4588" s="1">
        <v>8408.5128000000004</v>
      </c>
      <c r="AG4588" s="1">
        <v>28360</v>
      </c>
      <c r="AH4588" s="1">
        <v>1494.8970391091871</v>
      </c>
      <c r="AI4588" s="1">
        <v>253.98</v>
      </c>
      <c r="AJ4588" s="1">
        <v>3589.242611200003</v>
      </c>
      <c r="AK4588" s="1"/>
      <c r="AL4588" s="1">
        <v>89498.4921875</v>
      </c>
      <c r="AM4588" s="1">
        <v>76606.984375</v>
      </c>
      <c r="AN4588" s="1">
        <v>12891.513671875</v>
      </c>
      <c r="AO4588" t="s">
        <v>17398</v>
      </c>
    </row>
    <row r="4589" spans="1:41" x14ac:dyDescent="0.25">
      <c r="A4589" s="1">
        <v>2021</v>
      </c>
      <c r="B4589" t="s">
        <v>3360</v>
      </c>
      <c r="C4589" t="s">
        <v>7109</v>
      </c>
      <c r="D4589" t="s">
        <v>7231</v>
      </c>
      <c r="E4589" t="s">
        <v>7913</v>
      </c>
      <c r="F4589" t="s">
        <v>9753</v>
      </c>
      <c r="G4589" t="s">
        <v>11941</v>
      </c>
      <c r="H4589" t="s">
        <v>12726</v>
      </c>
      <c r="I4589" s="1">
        <v>481.54594973631532</v>
      </c>
      <c r="J4589" s="1"/>
      <c r="K4589" s="1"/>
      <c r="L4589" s="1">
        <v>466.93417302000012</v>
      </c>
      <c r="M4589" s="1">
        <v>1118.15242128</v>
      </c>
      <c r="N4589" s="1">
        <v>965.26499999999999</v>
      </c>
      <c r="O4589" s="1">
        <v>184.07224600007481</v>
      </c>
      <c r="P4589" s="1">
        <v>0</v>
      </c>
      <c r="Q4589" s="1">
        <v>0</v>
      </c>
      <c r="R4589" s="1">
        <v>214.8517989246171</v>
      </c>
      <c r="S4589" s="1">
        <v>3873.8000256479991</v>
      </c>
      <c r="T4589" s="1">
        <v>1493.9364499999999</v>
      </c>
      <c r="U4589" s="1">
        <v>84.288924809999997</v>
      </c>
      <c r="V4589" s="1">
        <v>491</v>
      </c>
      <c r="W4589" s="1"/>
      <c r="X4589" s="1">
        <v>148.80606023999999</v>
      </c>
      <c r="Y4589" s="1">
        <v>2520</v>
      </c>
      <c r="Z4589" s="1"/>
      <c r="AA4589" s="1">
        <v>10512.50777327395</v>
      </c>
      <c r="AB4589" s="1">
        <v>0</v>
      </c>
      <c r="AC4589" s="1">
        <v>309.8770300000001</v>
      </c>
      <c r="AD4589" s="1">
        <v>0</v>
      </c>
      <c r="AE4589" s="1">
        <v>276.0202008</v>
      </c>
      <c r="AF4589" s="1">
        <v>5998.8750910381696</v>
      </c>
      <c r="AG4589" s="1">
        <v>13292</v>
      </c>
      <c r="AH4589" s="1">
        <v>2631.9621987708651</v>
      </c>
      <c r="AI4589" s="1">
        <v>63.136103028480008</v>
      </c>
      <c r="AJ4589" s="1">
        <v>1232.463154620252</v>
      </c>
      <c r="AK4589" s="1"/>
      <c r="AL4589" s="1">
        <v>46359.4921875</v>
      </c>
      <c r="AM4589" s="1">
        <v>36845.62890625</v>
      </c>
      <c r="AN4589" s="1">
        <v>9513.865234375</v>
      </c>
      <c r="AO4589" t="s">
        <v>17399</v>
      </c>
    </row>
    <row r="4590" spans="1:41" x14ac:dyDescent="0.25">
      <c r="A4590" s="1">
        <v>2021</v>
      </c>
      <c r="B4590" t="s">
        <v>3360</v>
      </c>
      <c r="C4590" t="s">
        <v>7109</v>
      </c>
      <c r="D4590" t="s">
        <v>7231</v>
      </c>
      <c r="E4590" t="s">
        <v>7914</v>
      </c>
      <c r="F4590" t="s">
        <v>9754</v>
      </c>
      <c r="G4590" t="s">
        <v>11942</v>
      </c>
      <c r="H4590" t="s">
        <v>12726</v>
      </c>
      <c r="I4590" s="1">
        <v>0</v>
      </c>
      <c r="J4590" s="1">
        <v>0</v>
      </c>
      <c r="K4590" s="1">
        <v>91.554932900530787</v>
      </c>
      <c r="L4590" s="1">
        <v>22.888733225132697</v>
      </c>
      <c r="M4590" s="1">
        <v>0</v>
      </c>
      <c r="N4590" s="1">
        <v>0</v>
      </c>
      <c r="O4590" s="1">
        <v>0</v>
      </c>
      <c r="P4590" s="1">
        <v>40.055283143982223</v>
      </c>
      <c r="Q4590" s="1">
        <v>0</v>
      </c>
      <c r="R4590" s="1">
        <v>342.74821387169044</v>
      </c>
      <c r="S4590" s="1">
        <v>0</v>
      </c>
      <c r="T4590" s="1">
        <v>57.221833062831742</v>
      </c>
      <c r="U4590" s="1">
        <v>0</v>
      </c>
      <c r="V4590" s="1">
        <v>0</v>
      </c>
      <c r="W4590" s="1">
        <v>57.221833062831742</v>
      </c>
      <c r="X4590" s="1">
        <v>0</v>
      </c>
      <c r="Y4590" s="1">
        <v>0</v>
      </c>
      <c r="Z4590" s="1">
        <v>0</v>
      </c>
      <c r="AA4590" s="1">
        <v>0</v>
      </c>
      <c r="AB4590" s="1">
        <v>0</v>
      </c>
      <c r="AC4590" s="1">
        <v>0</v>
      </c>
      <c r="AD4590" s="1">
        <v>0</v>
      </c>
      <c r="AE4590" s="1">
        <v>0</v>
      </c>
      <c r="AF4590" s="1">
        <v>70.138427157785415</v>
      </c>
      <c r="AG4590" s="1">
        <v>0</v>
      </c>
      <c r="AH4590" s="1">
        <v>57.221833062831742</v>
      </c>
      <c r="AI4590" s="1">
        <v>0</v>
      </c>
      <c r="AJ4590" s="1">
        <v>0</v>
      </c>
      <c r="AK4590" s="1">
        <v>0</v>
      </c>
      <c r="AL4590" s="1">
        <v>739.0511474609375</v>
      </c>
      <c r="AM4590" s="1">
        <v>475.83065795898438</v>
      </c>
      <c r="AN4590" s="1">
        <v>263.22042846679688</v>
      </c>
      <c r="AO4590" t="s">
        <v>17400</v>
      </c>
    </row>
    <row r="4591" spans="1:41" x14ac:dyDescent="0.25">
      <c r="A4591" s="1">
        <v>2021</v>
      </c>
      <c r="B4591" t="s">
        <v>3361</v>
      </c>
      <c r="C4591" t="s">
        <v>7109</v>
      </c>
      <c r="D4591" t="s">
        <v>7231</v>
      </c>
      <c r="E4591" t="s">
        <v>7914</v>
      </c>
      <c r="F4591" t="s">
        <v>9754</v>
      </c>
      <c r="G4591" t="s">
        <v>11942</v>
      </c>
      <c r="H4591" t="s">
        <v>12726</v>
      </c>
      <c r="I4591" s="1">
        <v>0</v>
      </c>
      <c r="J4591" s="1">
        <v>0</v>
      </c>
      <c r="K4591" s="1">
        <v>85.129452263490805</v>
      </c>
      <c r="L4591" s="1">
        <v>0</v>
      </c>
      <c r="M4591" s="1">
        <v>0</v>
      </c>
      <c r="N4591" s="1">
        <v>0</v>
      </c>
      <c r="O4591" s="1">
        <v>175.63139071077794</v>
      </c>
      <c r="P4591" s="1">
        <v>0</v>
      </c>
      <c r="Q4591" s="1">
        <v>0</v>
      </c>
      <c r="R4591" s="1">
        <v>208.36546834079329</v>
      </c>
      <c r="S4591" s="1">
        <v>0</v>
      </c>
      <c r="T4591" s="1">
        <v>0</v>
      </c>
      <c r="U4591" s="1">
        <v>0</v>
      </c>
      <c r="V4591" s="1">
        <v>733.87458847836922</v>
      </c>
      <c r="W4591" s="1">
        <v>503.22828924231027</v>
      </c>
      <c r="X4591" s="1">
        <v>0</v>
      </c>
      <c r="Y4591" s="1">
        <v>0</v>
      </c>
      <c r="Z4591" s="1">
        <v>0</v>
      </c>
      <c r="AA4591" s="1">
        <v>1328.3130051458481</v>
      </c>
      <c r="AB4591" s="1">
        <v>0</v>
      </c>
      <c r="AC4591" s="1">
        <v>0</v>
      </c>
      <c r="AD4591" s="1">
        <v>0</v>
      </c>
      <c r="AE4591" s="1">
        <v>0</v>
      </c>
      <c r="AF4591" s="1">
        <v>90.161735155913931</v>
      </c>
      <c r="AG4591" s="1">
        <v>0</v>
      </c>
      <c r="AH4591" s="1">
        <v>335.55262326677251</v>
      </c>
      <c r="AI4591" s="1">
        <v>0</v>
      </c>
      <c r="AJ4591" s="1">
        <v>0</v>
      </c>
      <c r="AK4591" s="1">
        <v>0</v>
      </c>
      <c r="AL4591" s="1">
        <v>3460.256591796875</v>
      </c>
      <c r="AM4591" s="1">
        <v>2360.714599609375</v>
      </c>
      <c r="AN4591" s="1">
        <v>1099.541748046875</v>
      </c>
      <c r="AO4591" t="s">
        <v>17401</v>
      </c>
    </row>
    <row r="4592" spans="1:41" x14ac:dyDescent="0.25">
      <c r="A4592" s="1">
        <v>2021</v>
      </c>
      <c r="B4592" t="s">
        <v>3362</v>
      </c>
      <c r="C4592" t="s">
        <v>7109</v>
      </c>
      <c r="D4592" t="s">
        <v>7231</v>
      </c>
      <c r="E4592" t="s">
        <v>7914</v>
      </c>
      <c r="F4592" t="s">
        <v>9754</v>
      </c>
      <c r="G4592" t="s">
        <v>11942</v>
      </c>
      <c r="H4592" t="s">
        <v>12726</v>
      </c>
      <c r="I4592" s="1">
        <v>0</v>
      </c>
      <c r="J4592" s="1">
        <v>0</v>
      </c>
      <c r="K4592" s="1">
        <v>42.909380708239915</v>
      </c>
      <c r="L4592" s="1"/>
      <c r="M4592" s="1">
        <v>110.33840753547408</v>
      </c>
      <c r="N4592" s="1">
        <v>0</v>
      </c>
      <c r="O4592" s="1">
        <v>0</v>
      </c>
      <c r="P4592" s="1">
        <v>42.909380708239915</v>
      </c>
      <c r="Q4592" s="1">
        <v>0</v>
      </c>
      <c r="R4592" s="1">
        <v>267.59147997272578</v>
      </c>
      <c r="S4592" s="1">
        <v>0</v>
      </c>
      <c r="T4592" s="1">
        <v>0</v>
      </c>
      <c r="U4592" s="1">
        <v>0</v>
      </c>
      <c r="V4592" s="1">
        <v>0</v>
      </c>
      <c r="W4592" s="1">
        <v>61.299115297485599</v>
      </c>
      <c r="X4592" s="1">
        <v>0</v>
      </c>
      <c r="Y4592" s="1">
        <v>0</v>
      </c>
      <c r="Z4592" s="1">
        <v>0</v>
      </c>
      <c r="AA4592" s="1">
        <v>0</v>
      </c>
      <c r="AB4592" s="1">
        <v>247.6484258018418</v>
      </c>
      <c r="AC4592" s="1"/>
      <c r="AD4592" s="1">
        <v>0</v>
      </c>
      <c r="AE4592" s="1"/>
      <c r="AF4592" s="1">
        <v>0</v>
      </c>
      <c r="AG4592" s="1">
        <v>1343.9095416717339</v>
      </c>
      <c r="AH4592" s="1">
        <v>0</v>
      </c>
      <c r="AI4592" s="1">
        <v>0</v>
      </c>
      <c r="AJ4592" s="1">
        <v>0</v>
      </c>
      <c r="AK4592" s="1"/>
      <c r="AL4592" s="1">
        <v>2116.605712890625</v>
      </c>
      <c r="AM4592" s="1">
        <v>1654.410400390625</v>
      </c>
      <c r="AN4592" s="1">
        <v>462.19534301757813</v>
      </c>
      <c r="AO4592" t="s">
        <v>17402</v>
      </c>
    </row>
    <row r="4593" spans="1:41" x14ac:dyDescent="0.25">
      <c r="A4593" s="1">
        <v>2021</v>
      </c>
      <c r="B4593" t="s">
        <v>3363</v>
      </c>
      <c r="C4593" t="s">
        <v>7109</v>
      </c>
      <c r="D4593" t="s">
        <v>7231</v>
      </c>
      <c r="E4593" t="s">
        <v>7914</v>
      </c>
      <c r="F4593" t="s">
        <v>9754</v>
      </c>
      <c r="G4593" t="s">
        <v>11942</v>
      </c>
      <c r="H4593" t="s">
        <v>12726</v>
      </c>
      <c r="I4593" s="1">
        <v>0</v>
      </c>
      <c r="J4593" s="1">
        <v>0</v>
      </c>
      <c r="K4593" s="1">
        <v>90.021285600043015</v>
      </c>
      <c r="L4593" s="1">
        <v>22.172730443360354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1">
        <v>334.66153102746136</v>
      </c>
      <c r="S4593" s="1">
        <v>0</v>
      </c>
      <c r="T4593" s="1">
        <v>55.431826108400884</v>
      </c>
      <c r="U4593" s="1">
        <v>0</v>
      </c>
      <c r="V4593" s="1">
        <v>465.62733931056738</v>
      </c>
      <c r="W4593" s="1">
        <v>55.431826108400884</v>
      </c>
      <c r="X4593" s="1">
        <v>153.63131701962976</v>
      </c>
      <c r="Y4593" s="1">
        <v>0</v>
      </c>
      <c r="Z4593" s="1">
        <v>0</v>
      </c>
      <c r="AA4593" s="1">
        <v>1740.5593398037877</v>
      </c>
      <c r="AB4593" s="1">
        <v>0</v>
      </c>
      <c r="AC4593" s="1">
        <v>0</v>
      </c>
      <c r="AD4593" s="1">
        <v>0</v>
      </c>
      <c r="AE4593" s="1">
        <v>0</v>
      </c>
      <c r="AF4593" s="1">
        <v>68.292009765549892</v>
      </c>
      <c r="AG4593" s="1">
        <v>0</v>
      </c>
      <c r="AH4593" s="1">
        <v>55.431826108400884</v>
      </c>
      <c r="AI4593" s="1">
        <v>0</v>
      </c>
      <c r="AJ4593" s="1">
        <v>0</v>
      </c>
      <c r="AK4593" s="1">
        <v>0</v>
      </c>
      <c r="AL4593" s="1">
        <v>3041.26123046875</v>
      </c>
      <c r="AM4593" s="1">
        <v>2631.31298828125</v>
      </c>
      <c r="AN4593" s="1">
        <v>409.94805908203125</v>
      </c>
      <c r="AO4593" t="s">
        <v>17403</v>
      </c>
    </row>
    <row r="4594" spans="1:41" x14ac:dyDescent="0.25">
      <c r="A4594" s="1">
        <v>2021</v>
      </c>
      <c r="B4594" t="s">
        <v>3364</v>
      </c>
      <c r="C4594" t="s">
        <v>7109</v>
      </c>
      <c r="D4594" t="s">
        <v>7231</v>
      </c>
      <c r="E4594" t="s">
        <v>7914</v>
      </c>
      <c r="F4594" t="s">
        <v>9754</v>
      </c>
      <c r="G4594" t="s">
        <v>11942</v>
      </c>
      <c r="H4594" t="s">
        <v>12726</v>
      </c>
      <c r="I4594" s="1">
        <v>0</v>
      </c>
      <c r="J4594" s="1"/>
      <c r="K4594" s="1">
        <v>42.359873255656588</v>
      </c>
      <c r="L4594" s="1"/>
      <c r="M4594" s="1">
        <v>131.61817761579013</v>
      </c>
      <c r="N4594" s="1">
        <v>0</v>
      </c>
      <c r="O4594" s="1">
        <v>0</v>
      </c>
      <c r="P4594" s="1">
        <v>42.359873255656588</v>
      </c>
      <c r="Q4594" s="1">
        <v>0</v>
      </c>
      <c r="R4594" s="1">
        <v>234.52459047733657</v>
      </c>
      <c r="S4594" s="1">
        <v>0</v>
      </c>
      <c r="T4594" s="1">
        <v>0</v>
      </c>
      <c r="U4594" s="1"/>
      <c r="V4594" s="1">
        <v>0</v>
      </c>
      <c r="W4594" s="1">
        <v>60.514104650937988</v>
      </c>
      <c r="X4594" s="1">
        <v>0</v>
      </c>
      <c r="Y4594" s="1">
        <v>0</v>
      </c>
      <c r="Z4594" s="1">
        <v>0</v>
      </c>
      <c r="AA4594" s="1">
        <v>0</v>
      </c>
      <c r="AB4594" s="1"/>
      <c r="AC4594" s="1"/>
      <c r="AD4594" s="1">
        <v>0</v>
      </c>
      <c r="AE4594" s="1"/>
      <c r="AF4594" s="1">
        <v>0</v>
      </c>
      <c r="AG4594" s="1">
        <v>0</v>
      </c>
      <c r="AH4594" s="1">
        <v>0</v>
      </c>
      <c r="AI4594" s="1">
        <v>0</v>
      </c>
      <c r="AJ4594" s="1">
        <v>0</v>
      </c>
      <c r="AK4594" s="1">
        <v>0</v>
      </c>
      <c r="AL4594" s="1">
        <v>511.37661743164063</v>
      </c>
      <c r="AM4594" s="1">
        <v>276.88446044921875</v>
      </c>
      <c r="AN4594" s="1">
        <v>234.49215698242188</v>
      </c>
      <c r="AO4594" t="s">
        <v>17404</v>
      </c>
    </row>
    <row r="4595" spans="1:41" x14ac:dyDescent="0.25">
      <c r="A4595" s="1">
        <v>2021</v>
      </c>
      <c r="B4595" t="s">
        <v>3365</v>
      </c>
      <c r="C4595" t="s">
        <v>7109</v>
      </c>
      <c r="D4595" t="s">
        <v>7231</v>
      </c>
      <c r="E4595" t="s">
        <v>7914</v>
      </c>
      <c r="F4595" t="s">
        <v>9754</v>
      </c>
      <c r="G4595" t="s">
        <v>11942</v>
      </c>
      <c r="H4595" t="s">
        <v>12726</v>
      </c>
      <c r="I4595" s="1">
        <v>0</v>
      </c>
      <c r="J4595" s="1">
        <v>0</v>
      </c>
      <c r="K4595" s="1">
        <v>39.564</v>
      </c>
      <c r="L4595" s="1">
        <v>0</v>
      </c>
      <c r="M4595" s="1">
        <v>0</v>
      </c>
      <c r="N4595" s="1">
        <v>0</v>
      </c>
      <c r="O4595" s="1">
        <v>10</v>
      </c>
      <c r="P4595" s="1">
        <v>550</v>
      </c>
      <c r="Q4595" s="1">
        <v>0</v>
      </c>
      <c r="R4595" s="1">
        <v>98.880349999999964</v>
      </c>
      <c r="S4595" s="1">
        <v>0</v>
      </c>
      <c r="T4595" s="1">
        <v>0</v>
      </c>
      <c r="U4595" s="1">
        <v>0</v>
      </c>
      <c r="V4595" s="1">
        <v>642</v>
      </c>
      <c r="W4595" s="1">
        <v>280</v>
      </c>
      <c r="X4595" s="1">
        <v>0</v>
      </c>
      <c r="Y4595" s="1">
        <v>0</v>
      </c>
      <c r="Z4595" s="1">
        <v>0</v>
      </c>
      <c r="AA4595" s="1">
        <v>0</v>
      </c>
      <c r="AB4595" s="1">
        <v>0</v>
      </c>
      <c r="AC4595" s="1">
        <v>0</v>
      </c>
      <c r="AD4595" s="1">
        <v>0</v>
      </c>
      <c r="AE4595" s="1">
        <v>0</v>
      </c>
      <c r="AF4595" s="1">
        <v>28.26144</v>
      </c>
      <c r="AG4595" s="1">
        <v>97</v>
      </c>
      <c r="AH4595" s="1">
        <v>832.11900000000003</v>
      </c>
      <c r="AI4595" s="1">
        <v>0</v>
      </c>
      <c r="AJ4595" s="1">
        <v>76.776751776375136</v>
      </c>
      <c r="AK4595" s="1">
        <v>0</v>
      </c>
      <c r="AL4595" s="1">
        <v>2654.6015625</v>
      </c>
      <c r="AM4595" s="1">
        <v>1492.9185791015625</v>
      </c>
      <c r="AN4595" s="1">
        <v>1161.6829833984375</v>
      </c>
      <c r="AO4595" t="s">
        <v>17405</v>
      </c>
    </row>
    <row r="4596" spans="1:41" x14ac:dyDescent="0.25">
      <c r="A4596" s="1">
        <v>2021</v>
      </c>
      <c r="B4596" t="s">
        <v>3366</v>
      </c>
      <c r="C4596" t="s">
        <v>7109</v>
      </c>
      <c r="D4596" t="s">
        <v>7231</v>
      </c>
      <c r="E4596" t="s">
        <v>7914</v>
      </c>
      <c r="F4596" t="s">
        <v>9754</v>
      </c>
      <c r="G4596" t="s">
        <v>11942</v>
      </c>
      <c r="H4596" t="s">
        <v>12726</v>
      </c>
      <c r="I4596" s="1">
        <v>0</v>
      </c>
      <c r="J4596" s="1">
        <v>0</v>
      </c>
      <c r="K4596" s="1">
        <v>87.320385366309722</v>
      </c>
      <c r="L4596" s="1">
        <v>0</v>
      </c>
      <c r="M4596" s="1">
        <v>0</v>
      </c>
      <c r="N4596" s="1">
        <v>0</v>
      </c>
      <c r="O4596" s="1">
        <v>180.59634442343642</v>
      </c>
      <c r="P4596" s="1">
        <v>0</v>
      </c>
      <c r="Q4596" s="1">
        <v>0</v>
      </c>
      <c r="R4596" s="1">
        <v>218.51971715155864</v>
      </c>
      <c r="S4596" s="1">
        <v>0</v>
      </c>
      <c r="T4596" s="1">
        <v>0</v>
      </c>
      <c r="U4596" s="1">
        <v>0</v>
      </c>
      <c r="V4596" s="1">
        <v>452.77236856605037</v>
      </c>
      <c r="W4596" s="1">
        <v>247.94677326236092</v>
      </c>
      <c r="X4596" s="1">
        <v>0</v>
      </c>
      <c r="Y4596" s="1">
        <v>0</v>
      </c>
      <c r="Z4596" s="1">
        <v>0</v>
      </c>
      <c r="AA4596" s="1">
        <v>2492.4040860112109</v>
      </c>
      <c r="AB4596" s="1">
        <v>0</v>
      </c>
      <c r="AC4596" s="1">
        <v>0</v>
      </c>
      <c r="AD4596" s="1">
        <v>0</v>
      </c>
      <c r="AE4596" s="1">
        <v>0</v>
      </c>
      <c r="AF4596" s="1">
        <v>65.651993442077298</v>
      </c>
      <c r="AG4596" s="1">
        <v>0</v>
      </c>
      <c r="AH4596" s="1">
        <v>468.9428103005522</v>
      </c>
      <c r="AI4596" s="1">
        <v>0</v>
      </c>
      <c r="AJ4596" s="1">
        <v>0</v>
      </c>
      <c r="AK4596" s="1">
        <v>0</v>
      </c>
      <c r="AL4596" s="1">
        <v>4214.154296875</v>
      </c>
      <c r="AM4596" s="1">
        <v>3229.34814453125</v>
      </c>
      <c r="AN4596" s="1">
        <v>984.80633544921875</v>
      </c>
      <c r="AO4596" t="s">
        <v>17406</v>
      </c>
    </row>
    <row r="4597" spans="1:41" x14ac:dyDescent="0.25">
      <c r="A4597" s="1">
        <v>2021</v>
      </c>
      <c r="B4597" t="s">
        <v>3367</v>
      </c>
      <c r="C4597" t="s">
        <v>7109</v>
      </c>
      <c r="D4597" t="s">
        <v>7231</v>
      </c>
      <c r="E4597" t="s">
        <v>7914</v>
      </c>
      <c r="F4597" t="s">
        <v>9754</v>
      </c>
      <c r="G4597" t="s">
        <v>11942</v>
      </c>
      <c r="H4597" t="s">
        <v>12726</v>
      </c>
      <c r="I4597" s="1">
        <v>0</v>
      </c>
      <c r="J4597" s="1">
        <v>0</v>
      </c>
      <c r="K4597" s="1">
        <v>73.389574595864261</v>
      </c>
      <c r="L4597" s="1">
        <v>0</v>
      </c>
      <c r="M4597" s="1">
        <v>0</v>
      </c>
      <c r="N4597" s="1">
        <v>0</v>
      </c>
      <c r="O4597" s="1">
        <v>0</v>
      </c>
      <c r="P4597" s="1">
        <v>458.72284004029848</v>
      </c>
      <c r="Q4597" s="1">
        <v>0</v>
      </c>
      <c r="R4597" s="1">
        <v>125.24599815173735</v>
      </c>
      <c r="S4597" s="1">
        <v>0</v>
      </c>
      <c r="T4597" s="1">
        <v>0</v>
      </c>
      <c r="U4597" s="1">
        <v>0</v>
      </c>
      <c r="V4597" s="1">
        <v>713.56886228490873</v>
      </c>
      <c r="W4597" s="1">
        <v>711.53009410695188</v>
      </c>
      <c r="X4597" s="1">
        <v>0</v>
      </c>
      <c r="Y4597" s="1">
        <v>0</v>
      </c>
      <c r="Z4597" s="1">
        <v>0</v>
      </c>
      <c r="AA4597" s="1">
        <v>0</v>
      </c>
      <c r="AB4597" s="1">
        <v>0</v>
      </c>
      <c r="AC4597" s="1">
        <v>0</v>
      </c>
      <c r="AD4597" s="1">
        <v>0</v>
      </c>
      <c r="AE4597" s="1">
        <v>0</v>
      </c>
      <c r="AF4597" s="1">
        <v>146.51900839118429</v>
      </c>
      <c r="AG4597" s="1">
        <v>0</v>
      </c>
      <c r="AH4597" s="1">
        <v>848.24886873665139</v>
      </c>
      <c r="AI4597" s="1">
        <v>0</v>
      </c>
      <c r="AJ4597" s="1">
        <v>0</v>
      </c>
      <c r="AK4597" s="1">
        <v>0</v>
      </c>
      <c r="AL4597" s="1">
        <v>3077.22509765625</v>
      </c>
      <c r="AM4597" s="1">
        <v>1444.0567626953125</v>
      </c>
      <c r="AN4597" s="1">
        <v>1633.1685791015625</v>
      </c>
      <c r="AO4597" t="s">
        <v>17407</v>
      </c>
    </row>
    <row r="4598" spans="1:41" x14ac:dyDescent="0.25">
      <c r="A4598" s="1">
        <v>2021</v>
      </c>
      <c r="B4598" t="s">
        <v>3368</v>
      </c>
      <c r="C4598" t="s">
        <v>7109</v>
      </c>
      <c r="D4598" t="s">
        <v>7231</v>
      </c>
      <c r="E4598" t="s">
        <v>7914</v>
      </c>
      <c r="F4598" t="s">
        <v>9754</v>
      </c>
      <c r="G4598" t="s">
        <v>11942</v>
      </c>
      <c r="H4598" t="s">
        <v>12726</v>
      </c>
      <c r="I4598" s="1">
        <v>0</v>
      </c>
      <c r="J4598" s="1"/>
      <c r="K4598" s="1">
        <v>41.30950271299961</v>
      </c>
      <c r="L4598" s="1"/>
      <c r="M4598" s="1">
        <v>128.35452628682023</v>
      </c>
      <c r="N4598" s="1">
        <v>0</v>
      </c>
      <c r="O4598" s="1">
        <v>0</v>
      </c>
      <c r="P4598" s="1">
        <v>0</v>
      </c>
      <c r="Q4598" s="1">
        <v>0</v>
      </c>
      <c r="R4598" s="1">
        <v>350.67502091671264</v>
      </c>
      <c r="S4598" s="1">
        <v>0</v>
      </c>
      <c r="T4598" s="1">
        <v>59.013575304285162</v>
      </c>
      <c r="U4598" s="1"/>
      <c r="V4598" s="1">
        <v>0</v>
      </c>
      <c r="W4598" s="1">
        <v>59.013575304285162</v>
      </c>
      <c r="X4598" s="1">
        <v>0</v>
      </c>
      <c r="Y4598" s="1">
        <v>0</v>
      </c>
      <c r="Z4598" s="1">
        <v>0</v>
      </c>
      <c r="AA4598" s="1">
        <v>0</v>
      </c>
      <c r="AB4598" s="1"/>
      <c r="AC4598" s="1">
        <v>0</v>
      </c>
      <c r="AD4598" s="1">
        <v>0</v>
      </c>
      <c r="AE4598" s="1"/>
      <c r="AF4598" s="1">
        <v>206.50471302646164</v>
      </c>
      <c r="AG4598" s="1">
        <v>0</v>
      </c>
      <c r="AH4598" s="1">
        <v>0</v>
      </c>
      <c r="AI4598" s="1">
        <v>0</v>
      </c>
      <c r="AJ4598" s="1">
        <v>0</v>
      </c>
      <c r="AK4598" s="1"/>
      <c r="AL4598" s="1">
        <v>844.870849609375</v>
      </c>
      <c r="AM4598" s="1">
        <v>557.17974853515625</v>
      </c>
      <c r="AN4598" s="1">
        <v>287.69119262695313</v>
      </c>
      <c r="AO4598" t="s">
        <v>17408</v>
      </c>
    </row>
    <row r="4599" spans="1:41" x14ac:dyDescent="0.25">
      <c r="A4599" s="1">
        <v>2021</v>
      </c>
      <c r="B4599" t="s">
        <v>3369</v>
      </c>
      <c r="C4599" t="s">
        <v>7109</v>
      </c>
      <c r="D4599" t="s">
        <v>7231</v>
      </c>
      <c r="E4599" t="s">
        <v>7914</v>
      </c>
      <c r="F4599" t="s">
        <v>9754</v>
      </c>
      <c r="G4599" t="s">
        <v>11943</v>
      </c>
      <c r="H4599" t="s">
        <v>12726</v>
      </c>
      <c r="I4599" s="1">
        <v>0</v>
      </c>
      <c r="J4599" s="1">
        <v>0</v>
      </c>
      <c r="K4599" s="1">
        <v>84</v>
      </c>
      <c r="L4599" s="1">
        <v>0</v>
      </c>
      <c r="M4599" s="1">
        <v>0</v>
      </c>
      <c r="N4599" s="1">
        <v>0</v>
      </c>
      <c r="O4599" s="1">
        <v>174.2924898</v>
      </c>
      <c r="P4599" s="1">
        <v>0</v>
      </c>
      <c r="Q4599" s="1">
        <v>0</v>
      </c>
      <c r="R4599" s="1">
        <v>210.55382456363819</v>
      </c>
      <c r="S4599" s="1">
        <v>0</v>
      </c>
      <c r="T4599" s="1">
        <v>0</v>
      </c>
      <c r="U4599" s="1">
        <v>0</v>
      </c>
      <c r="V4599" s="1">
        <v>438</v>
      </c>
      <c r="W4599" s="1">
        <v>239.292</v>
      </c>
      <c r="X4599" s="1">
        <v>0</v>
      </c>
      <c r="Y4599" s="1"/>
      <c r="Z4599" s="1">
        <v>0</v>
      </c>
      <c r="AA4599" s="1">
        <v>2492</v>
      </c>
      <c r="AB4599" s="1">
        <v>0</v>
      </c>
      <c r="AC4599" s="1">
        <v>0</v>
      </c>
      <c r="AD4599" s="1">
        <v>0</v>
      </c>
      <c r="AE4599" s="1">
        <v>0</v>
      </c>
      <c r="AF4599" s="1">
        <v>64.735320809879994</v>
      </c>
      <c r="AG4599" s="1">
        <v>0</v>
      </c>
      <c r="AH4599" s="1">
        <v>464.61653456773428</v>
      </c>
      <c r="AI4599" s="1">
        <v>0</v>
      </c>
      <c r="AJ4599" s="1">
        <v>0</v>
      </c>
      <c r="AK4599" s="1"/>
      <c r="AL4599" s="1">
        <v>4167.490234375</v>
      </c>
      <c r="AM4599" s="1">
        <v>3205.2890625</v>
      </c>
      <c r="AN4599" s="1">
        <v>962.20098876953125</v>
      </c>
      <c r="AO4599" t="s">
        <v>17409</v>
      </c>
    </row>
    <row r="4600" spans="1:41" x14ac:dyDescent="0.25">
      <c r="A4600" s="1">
        <v>2021</v>
      </c>
      <c r="B4600" t="s">
        <v>3370</v>
      </c>
      <c r="C4600" t="s">
        <v>7109</v>
      </c>
      <c r="D4600" t="s">
        <v>7231</v>
      </c>
      <c r="E4600" t="s">
        <v>7914</v>
      </c>
      <c r="F4600" t="s">
        <v>9754</v>
      </c>
      <c r="G4600" t="s">
        <v>11943</v>
      </c>
      <c r="H4600" t="s">
        <v>12726</v>
      </c>
      <c r="I4600" s="1">
        <v>0</v>
      </c>
      <c r="J4600" s="1">
        <v>0</v>
      </c>
      <c r="K4600" s="1">
        <v>71.994435800000005</v>
      </c>
      <c r="L4600" s="1">
        <v>0</v>
      </c>
      <c r="M4600" s="1">
        <v>0</v>
      </c>
      <c r="N4600" s="1">
        <v>0</v>
      </c>
      <c r="O4600" s="1">
        <v>0</v>
      </c>
      <c r="P4600" s="1">
        <v>450</v>
      </c>
      <c r="Q4600" s="1">
        <v>0</v>
      </c>
      <c r="R4600" s="1">
        <v>122.864384</v>
      </c>
      <c r="S4600" s="1">
        <v>0</v>
      </c>
      <c r="T4600" s="1">
        <v>0</v>
      </c>
      <c r="U4600" s="1">
        <v>0</v>
      </c>
      <c r="V4600" s="1">
        <v>700</v>
      </c>
      <c r="W4600" s="1">
        <v>698</v>
      </c>
      <c r="X4600" s="1">
        <v>0</v>
      </c>
      <c r="Y4600" s="1">
        <v>0</v>
      </c>
      <c r="Z4600" s="1">
        <v>0</v>
      </c>
      <c r="AA4600" s="1">
        <v>0</v>
      </c>
      <c r="AB4600" s="1">
        <v>0</v>
      </c>
      <c r="AC4600" s="1">
        <v>0</v>
      </c>
      <c r="AD4600" s="1">
        <v>0</v>
      </c>
      <c r="AE4600" s="1"/>
      <c r="AF4600" s="1">
        <v>140.4673099841597</v>
      </c>
      <c r="AG4600" s="1">
        <v>0</v>
      </c>
      <c r="AH4600" s="1">
        <v>832.11900000000003</v>
      </c>
      <c r="AI4600" s="1">
        <v>0</v>
      </c>
      <c r="AJ4600" s="1">
        <v>0</v>
      </c>
      <c r="AK4600" s="1"/>
      <c r="AL4600" s="1">
        <v>3015.445068359375</v>
      </c>
      <c r="AM4600" s="1">
        <v>1413.3316650390625</v>
      </c>
      <c r="AN4600" s="1">
        <v>1602.1134033203125</v>
      </c>
      <c r="AO4600" t="s">
        <v>17410</v>
      </c>
    </row>
    <row r="4601" spans="1:41" x14ac:dyDescent="0.25">
      <c r="A4601" s="1">
        <v>2021</v>
      </c>
      <c r="B4601" t="s">
        <v>3371</v>
      </c>
      <c r="C4601" t="s">
        <v>7109</v>
      </c>
      <c r="D4601" t="s">
        <v>7231</v>
      </c>
      <c r="E4601" t="s">
        <v>7914</v>
      </c>
      <c r="F4601" t="s">
        <v>9754</v>
      </c>
      <c r="G4601" t="s">
        <v>11943</v>
      </c>
      <c r="H4601" t="s">
        <v>12726</v>
      </c>
      <c r="I4601" s="1"/>
      <c r="J4601" s="1">
        <v>0</v>
      </c>
      <c r="K4601" s="1">
        <v>42</v>
      </c>
      <c r="L4601" s="1">
        <v>0</v>
      </c>
      <c r="M4601" s="1">
        <v>105.7499999999999</v>
      </c>
      <c r="N4601" s="1">
        <v>0</v>
      </c>
      <c r="O4601" s="1">
        <v>0</v>
      </c>
      <c r="P4601" s="1">
        <v>42</v>
      </c>
      <c r="Q4601" s="1">
        <v>0</v>
      </c>
      <c r="R4601" s="1">
        <v>256.6084342000778</v>
      </c>
      <c r="S4601" s="1">
        <v>0</v>
      </c>
      <c r="T4601" s="1">
        <v>0</v>
      </c>
      <c r="U4601" s="1"/>
      <c r="V4601" s="1">
        <v>0</v>
      </c>
      <c r="W4601" s="1">
        <v>57.490037837519253</v>
      </c>
      <c r="X4601" s="1">
        <v>0</v>
      </c>
      <c r="Y4601" s="1">
        <v>0</v>
      </c>
      <c r="Z4601" s="1">
        <v>0</v>
      </c>
      <c r="AA4601" s="1">
        <v>0</v>
      </c>
      <c r="AB4601" s="1">
        <v>202</v>
      </c>
      <c r="AC4601" s="1"/>
      <c r="AD4601" s="1">
        <v>0</v>
      </c>
      <c r="AE4601" s="1">
        <v>0</v>
      </c>
      <c r="AF4601" s="1">
        <v>0</v>
      </c>
      <c r="AG4601" s="1">
        <v>1303.543702383002</v>
      </c>
      <c r="AH4601" s="1">
        <v>0</v>
      </c>
      <c r="AI4601" s="1">
        <v>0</v>
      </c>
      <c r="AJ4601" s="1">
        <v>0</v>
      </c>
      <c r="AK4601" s="1"/>
      <c r="AL4601" s="1">
        <v>2009.3922119140625</v>
      </c>
      <c r="AM4601" s="1">
        <v>1602.152099609375</v>
      </c>
      <c r="AN4601" s="1">
        <v>407.24005126953125</v>
      </c>
      <c r="AO4601" t="s">
        <v>17411</v>
      </c>
    </row>
    <row r="4602" spans="1:41" x14ac:dyDescent="0.25">
      <c r="A4602" s="1">
        <v>2021</v>
      </c>
      <c r="B4602" t="s">
        <v>3372</v>
      </c>
      <c r="C4602" t="s">
        <v>7109</v>
      </c>
      <c r="D4602" t="s">
        <v>7231</v>
      </c>
      <c r="E4602" t="s">
        <v>7914</v>
      </c>
      <c r="F4602" t="s">
        <v>9754</v>
      </c>
      <c r="G4602" t="s">
        <v>11943</v>
      </c>
      <c r="H4602" t="s">
        <v>12726</v>
      </c>
      <c r="I4602" s="1">
        <v>0</v>
      </c>
      <c r="J4602" s="1"/>
      <c r="K4602" s="1">
        <v>68.910761399999998</v>
      </c>
      <c r="L4602" s="1">
        <v>21.826000000000001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1">
        <v>319.00558418214757</v>
      </c>
      <c r="S4602" s="1">
        <v>0</v>
      </c>
      <c r="T4602" s="1">
        <v>54.121608000000002</v>
      </c>
      <c r="U4602" s="1">
        <v>0</v>
      </c>
      <c r="V4602" s="1">
        <v>447</v>
      </c>
      <c r="W4602" s="1">
        <v>53.216613049999992</v>
      </c>
      <c r="X4602" s="1">
        <v>150</v>
      </c>
      <c r="Y4602" s="1">
        <v>0</v>
      </c>
      <c r="Z4602" s="1">
        <v>0</v>
      </c>
      <c r="AA4602" s="1">
        <v>1701</v>
      </c>
      <c r="AB4602" s="1">
        <v>0</v>
      </c>
      <c r="AC4602" s="1">
        <v>0</v>
      </c>
      <c r="AD4602" s="1">
        <v>0</v>
      </c>
      <c r="AE4602" s="1">
        <v>0</v>
      </c>
      <c r="AF4602" s="1">
        <v>66.677821055999999</v>
      </c>
      <c r="AG4602" s="1">
        <v>0</v>
      </c>
      <c r="AH4602" s="1">
        <v>55</v>
      </c>
      <c r="AI4602" s="1">
        <v>0</v>
      </c>
      <c r="AJ4602" s="1">
        <v>0</v>
      </c>
      <c r="AK4602" s="1">
        <v>0</v>
      </c>
      <c r="AL4602" s="1">
        <v>2936.75830078125</v>
      </c>
      <c r="AM4602" s="1">
        <v>2555.50927734375</v>
      </c>
      <c r="AN4602" s="1">
        <v>381.24896240234375</v>
      </c>
      <c r="AO4602" t="s">
        <v>17412</v>
      </c>
    </row>
    <row r="4603" spans="1:41" x14ac:dyDescent="0.25">
      <c r="A4603" s="1">
        <v>2021</v>
      </c>
      <c r="B4603" t="s">
        <v>3373</v>
      </c>
      <c r="C4603" t="s">
        <v>7109</v>
      </c>
      <c r="D4603" t="s">
        <v>7231</v>
      </c>
      <c r="E4603" t="s">
        <v>7914</v>
      </c>
      <c r="F4603" t="s">
        <v>9754</v>
      </c>
      <c r="G4603" t="s">
        <v>11943</v>
      </c>
      <c r="H4603" t="s">
        <v>12726</v>
      </c>
      <c r="I4603" s="1">
        <v>0</v>
      </c>
      <c r="J4603" s="1">
        <v>0</v>
      </c>
      <c r="K4603" s="1">
        <v>82.5398</v>
      </c>
      <c r="L4603" s="1">
        <v>0</v>
      </c>
      <c r="M4603" s="1">
        <v>0</v>
      </c>
      <c r="N4603" s="1">
        <v>0</v>
      </c>
      <c r="O4603" s="1">
        <v>170.87499</v>
      </c>
      <c r="P4603" s="1">
        <v>0</v>
      </c>
      <c r="Q4603" s="1">
        <v>0</v>
      </c>
      <c r="R4603" s="1">
        <v>202.72257239999999</v>
      </c>
      <c r="S4603" s="1">
        <v>0</v>
      </c>
      <c r="T4603" s="1">
        <v>0</v>
      </c>
      <c r="U4603" s="1">
        <v>0</v>
      </c>
      <c r="V4603" s="1">
        <v>714</v>
      </c>
      <c r="W4603" s="1">
        <v>489.6</v>
      </c>
      <c r="X4603" s="1">
        <v>0</v>
      </c>
      <c r="Y4603" s="1"/>
      <c r="Z4603" s="1">
        <v>0</v>
      </c>
      <c r="AA4603" s="1">
        <v>1330</v>
      </c>
      <c r="AB4603" s="1">
        <v>0</v>
      </c>
      <c r="AC4603" s="1">
        <v>0</v>
      </c>
      <c r="AD4603" s="1">
        <v>0</v>
      </c>
      <c r="AE4603" s="1">
        <v>0</v>
      </c>
      <c r="AF4603" s="1">
        <v>89.474400000000003</v>
      </c>
      <c r="AG4603" s="1">
        <v>0</v>
      </c>
      <c r="AH4603" s="1">
        <v>338.13620206745071</v>
      </c>
      <c r="AI4603" s="1">
        <v>0</v>
      </c>
      <c r="AJ4603" s="1">
        <v>0</v>
      </c>
      <c r="AK4603" s="1"/>
      <c r="AL4603" s="1">
        <v>3417.347900390625</v>
      </c>
      <c r="AM4603" s="1">
        <v>2336.197021484375</v>
      </c>
      <c r="AN4603" s="1">
        <v>1081.1510009765625</v>
      </c>
      <c r="AO4603" t="s">
        <v>17413</v>
      </c>
    </row>
    <row r="4604" spans="1:41" x14ac:dyDescent="0.25">
      <c r="A4604" s="1">
        <v>2021</v>
      </c>
      <c r="B4604" t="s">
        <v>3374</v>
      </c>
      <c r="C4604" t="s">
        <v>7109</v>
      </c>
      <c r="D4604" t="s">
        <v>7231</v>
      </c>
      <c r="E4604" t="s">
        <v>7914</v>
      </c>
      <c r="F4604" t="s">
        <v>9754</v>
      </c>
      <c r="G4604" t="s">
        <v>11943</v>
      </c>
      <c r="H4604" t="s">
        <v>12726</v>
      </c>
      <c r="I4604" s="1">
        <v>0</v>
      </c>
      <c r="J4604" s="1"/>
      <c r="K4604" s="1">
        <v>85.576739451839998</v>
      </c>
      <c r="L4604" s="1">
        <v>21.973372848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321.7306506402569</v>
      </c>
      <c r="S4604" s="1">
        <v>0</v>
      </c>
      <c r="T4604" s="1">
        <v>51.515050000000002</v>
      </c>
      <c r="U4604" s="1">
        <v>0</v>
      </c>
      <c r="V4604" s="1">
        <v>0</v>
      </c>
      <c r="W4604" s="1">
        <v>54.334161924049972</v>
      </c>
      <c r="X4604" s="1">
        <v>0</v>
      </c>
      <c r="Y4604" s="1">
        <v>0</v>
      </c>
      <c r="Z4604" s="1"/>
      <c r="AA4604" s="1">
        <v>0</v>
      </c>
      <c r="AB4604" s="1">
        <v>0</v>
      </c>
      <c r="AC4604" s="1"/>
      <c r="AD4604" s="1">
        <v>0</v>
      </c>
      <c r="AE4604" s="1"/>
      <c r="AF4604" s="1">
        <v>67.333469080675755</v>
      </c>
      <c r="AG4604" s="1">
        <v>0</v>
      </c>
      <c r="AH4604" s="1">
        <v>55.883884673090812</v>
      </c>
      <c r="AI4604" s="1">
        <v>0</v>
      </c>
      <c r="AJ4604" s="1">
        <v>0</v>
      </c>
      <c r="AK4604" s="1"/>
      <c r="AL4604" s="1">
        <v>658.34735107421875</v>
      </c>
      <c r="AM4604" s="1">
        <v>411.0374755859375</v>
      </c>
      <c r="AN4604" s="1">
        <v>247.30982971191406</v>
      </c>
      <c r="AO4604" t="s">
        <v>17414</v>
      </c>
    </row>
    <row r="4605" spans="1:41" x14ac:dyDescent="0.25">
      <c r="A4605" s="1">
        <v>2021</v>
      </c>
      <c r="B4605" t="s">
        <v>3375</v>
      </c>
      <c r="C4605" t="s">
        <v>7109</v>
      </c>
      <c r="D4605" t="s">
        <v>7231</v>
      </c>
      <c r="E4605" t="s">
        <v>7914</v>
      </c>
      <c r="F4605" t="s">
        <v>9754</v>
      </c>
      <c r="G4605" t="s">
        <v>11943</v>
      </c>
      <c r="H4605" t="s">
        <v>12726</v>
      </c>
      <c r="I4605" s="1">
        <v>0</v>
      </c>
      <c r="J4605" s="1"/>
      <c r="K4605" s="1">
        <v>41.015142070978889</v>
      </c>
      <c r="L4605" s="1">
        <v>0</v>
      </c>
      <c r="M4605" s="1">
        <v>125.0624999999999</v>
      </c>
      <c r="N4605" s="1">
        <v>0</v>
      </c>
      <c r="O4605" s="1">
        <v>0</v>
      </c>
      <c r="P4605" s="1">
        <v>42</v>
      </c>
      <c r="Q4605" s="1">
        <v>0</v>
      </c>
      <c r="R4605" s="1">
        <v>231.8766535113331</v>
      </c>
      <c r="S4605" s="1">
        <v>0</v>
      </c>
      <c r="T4605" s="1">
        <v>0</v>
      </c>
      <c r="U4605" s="1"/>
      <c r="V4605" s="1">
        <v>0</v>
      </c>
      <c r="W4605" s="1">
        <v>56.308120963199997</v>
      </c>
      <c r="X4605" s="1">
        <v>0</v>
      </c>
      <c r="Y4605" s="1">
        <v>0</v>
      </c>
      <c r="Z4605" s="1">
        <v>0</v>
      </c>
      <c r="AA4605" s="1">
        <v>0</v>
      </c>
      <c r="AB4605" s="1">
        <v>0</v>
      </c>
      <c r="AC4605" s="1"/>
      <c r="AD4605" s="1">
        <v>0</v>
      </c>
      <c r="AE4605" s="1">
        <v>0</v>
      </c>
      <c r="AF4605" s="1">
        <v>0</v>
      </c>
      <c r="AG4605" s="1">
        <v>0</v>
      </c>
      <c r="AH4605" s="1">
        <v>0</v>
      </c>
      <c r="AI4605" s="1">
        <v>0</v>
      </c>
      <c r="AJ4605" s="1">
        <v>0</v>
      </c>
      <c r="AK4605" s="1">
        <v>0</v>
      </c>
      <c r="AL4605" s="1">
        <v>496.26242065429688</v>
      </c>
      <c r="AM4605" s="1">
        <v>273.87664794921875</v>
      </c>
      <c r="AN4605" s="1">
        <v>222.38575744628906</v>
      </c>
      <c r="AO4605" t="s">
        <v>17415</v>
      </c>
    </row>
    <row r="4606" spans="1:41" x14ac:dyDescent="0.25">
      <c r="A4606" s="1">
        <v>2021</v>
      </c>
      <c r="B4606" t="s">
        <v>3376</v>
      </c>
      <c r="C4606" t="s">
        <v>7109</v>
      </c>
      <c r="D4606" t="s">
        <v>7231</v>
      </c>
      <c r="E4606" t="s">
        <v>7914</v>
      </c>
      <c r="F4606" t="s">
        <v>9754</v>
      </c>
      <c r="G4606" t="s">
        <v>11943</v>
      </c>
      <c r="H4606" t="s">
        <v>12726</v>
      </c>
      <c r="I4606" s="1">
        <v>0</v>
      </c>
      <c r="J4606" s="1"/>
      <c r="K4606" s="1">
        <v>40.014772752174522</v>
      </c>
      <c r="L4606" s="1">
        <v>0</v>
      </c>
      <c r="M4606" s="1">
        <v>122.34375</v>
      </c>
      <c r="N4606" s="1">
        <v>0</v>
      </c>
      <c r="O4606" s="1">
        <v>0</v>
      </c>
      <c r="P4606" s="1">
        <v>0</v>
      </c>
      <c r="Q4606" s="1">
        <v>0</v>
      </c>
      <c r="R4606" s="1">
        <v>338.33752861285518</v>
      </c>
      <c r="S4606" s="1">
        <v>0</v>
      </c>
      <c r="T4606" s="1">
        <v>53.864200194218711</v>
      </c>
      <c r="U4606" s="1"/>
      <c r="V4606" s="1">
        <v>0</v>
      </c>
      <c r="W4606" s="1">
        <v>55.366511000606927</v>
      </c>
      <c r="X4606" s="1">
        <v>0</v>
      </c>
      <c r="Y4606" s="1">
        <v>0</v>
      </c>
      <c r="Z4606" s="1">
        <v>0</v>
      </c>
      <c r="AA4606" s="1">
        <v>0</v>
      </c>
      <c r="AB4606" s="1">
        <v>99</v>
      </c>
      <c r="AC4606" s="1">
        <v>0</v>
      </c>
      <c r="AD4606" s="1">
        <v>0</v>
      </c>
      <c r="AE4606" s="1">
        <v>0</v>
      </c>
      <c r="AF4606" s="1">
        <v>197.03758500665811</v>
      </c>
      <c r="AG4606" s="1">
        <v>0</v>
      </c>
      <c r="AH4606" s="1">
        <v>0</v>
      </c>
      <c r="AI4606" s="1">
        <v>0</v>
      </c>
      <c r="AJ4606" s="1">
        <v>0</v>
      </c>
      <c r="AK4606" s="1"/>
      <c r="AL4606" s="1">
        <v>905.96435546875</v>
      </c>
      <c r="AM4606" s="1">
        <v>535.3751220703125</v>
      </c>
      <c r="AN4606" s="1">
        <v>370.5892333984375</v>
      </c>
      <c r="AO4606" t="s">
        <v>17416</v>
      </c>
    </row>
    <row r="4607" spans="1:41" x14ac:dyDescent="0.25">
      <c r="A4607" s="1">
        <v>2021</v>
      </c>
      <c r="B4607" t="s">
        <v>3377</v>
      </c>
      <c r="C4607" t="s">
        <v>7109</v>
      </c>
      <c r="D4607" t="s">
        <v>7231</v>
      </c>
      <c r="E4607" t="s">
        <v>7914</v>
      </c>
      <c r="F4607" t="s">
        <v>9754</v>
      </c>
      <c r="G4607" t="s">
        <v>11943</v>
      </c>
      <c r="H4607" t="s">
        <v>12726</v>
      </c>
      <c r="I4607" s="1">
        <v>0</v>
      </c>
      <c r="J4607" s="1">
        <v>0</v>
      </c>
      <c r="K4607" s="1">
        <v>39.564</v>
      </c>
      <c r="L4607" s="1">
        <v>0</v>
      </c>
      <c r="M4607" s="1">
        <v>0</v>
      </c>
      <c r="N4607" s="1">
        <v>0</v>
      </c>
      <c r="O4607" s="1">
        <v>0</v>
      </c>
      <c r="P4607" s="1">
        <v>450</v>
      </c>
      <c r="Q4607" s="1">
        <v>0</v>
      </c>
      <c r="R4607" s="1">
        <v>98.880349999999964</v>
      </c>
      <c r="S4607" s="1">
        <v>0</v>
      </c>
      <c r="T4607" s="1">
        <v>0</v>
      </c>
      <c r="U4607" s="1"/>
      <c r="V4607" s="1">
        <v>642</v>
      </c>
      <c r="W4607" s="1">
        <v>280</v>
      </c>
      <c r="X4607" s="1">
        <v>0</v>
      </c>
      <c r="Y4607" s="1">
        <v>0</v>
      </c>
      <c r="Z4607" s="1">
        <v>0</v>
      </c>
      <c r="AA4607" s="1">
        <v>0</v>
      </c>
      <c r="AB4607" s="1">
        <v>0</v>
      </c>
      <c r="AC4607" s="1">
        <v>0</v>
      </c>
      <c r="AD4607" s="1">
        <v>0</v>
      </c>
      <c r="AE4607" s="1"/>
      <c r="AF4607" s="1">
        <v>28.26144</v>
      </c>
      <c r="AG4607" s="1">
        <v>97</v>
      </c>
      <c r="AH4607" s="1">
        <v>832.11900000000003</v>
      </c>
      <c r="AI4607" s="1">
        <v>0</v>
      </c>
      <c r="AJ4607" s="1">
        <v>76.776751776375136</v>
      </c>
      <c r="AK4607" s="1"/>
      <c r="AL4607" s="1">
        <v>2544.6015625</v>
      </c>
      <c r="AM4607" s="1">
        <v>1392.9185791015625</v>
      </c>
      <c r="AN4607" s="1">
        <v>1151.6829833984375</v>
      </c>
      <c r="AO4607" t="s">
        <v>17417</v>
      </c>
    </row>
    <row r="4608" spans="1:41" x14ac:dyDescent="0.25">
      <c r="A4608" s="1">
        <v>2021</v>
      </c>
      <c r="B4608" t="s">
        <v>3377</v>
      </c>
      <c r="C4608" t="s">
        <v>7109</v>
      </c>
      <c r="D4608" t="s">
        <v>7231</v>
      </c>
      <c r="E4608" t="s">
        <v>7914</v>
      </c>
      <c r="F4608" t="s">
        <v>9755</v>
      </c>
      <c r="G4608" t="s">
        <v>11944</v>
      </c>
      <c r="H4608" t="s">
        <v>12726</v>
      </c>
      <c r="I4608" s="1">
        <v>150</v>
      </c>
      <c r="J4608" s="1">
        <v>0</v>
      </c>
      <c r="K4608" s="1">
        <v>159.477</v>
      </c>
      <c r="L4608" s="1">
        <v>0</v>
      </c>
      <c r="M4608" s="1">
        <v>0</v>
      </c>
      <c r="N4608" s="1">
        <v>775</v>
      </c>
      <c r="O4608" s="1">
        <v>341</v>
      </c>
      <c r="P4608" s="1">
        <v>895</v>
      </c>
      <c r="Q4608" s="1">
        <v>291</v>
      </c>
      <c r="R4608" s="1">
        <v>539.8506000000001</v>
      </c>
      <c r="S4608" s="1">
        <v>2961.7950000000001</v>
      </c>
      <c r="T4608" s="1">
        <v>352.8</v>
      </c>
      <c r="U4608" s="1">
        <v>22</v>
      </c>
      <c r="V4608" s="1">
        <v>117</v>
      </c>
      <c r="W4608" s="1">
        <v>0</v>
      </c>
      <c r="X4608" s="1">
        <v>1222</v>
      </c>
      <c r="Y4608" s="1">
        <v>7332.7134826015308</v>
      </c>
      <c r="Z4608" s="1">
        <v>311.040345</v>
      </c>
      <c r="AA4608" s="1">
        <v>7176</v>
      </c>
      <c r="AB4608" s="1">
        <v>53</v>
      </c>
      <c r="AC4608" s="1">
        <v>5723.5722859813104</v>
      </c>
      <c r="AD4608" s="1">
        <v>3596.544104999999</v>
      </c>
      <c r="AE4608" s="1">
        <v>0</v>
      </c>
      <c r="AF4608" s="1">
        <v>586.16783999999996</v>
      </c>
      <c r="AG4608" s="1">
        <v>29363</v>
      </c>
      <c r="AH4608" s="1">
        <v>1450.2460000000001</v>
      </c>
      <c r="AI4608" s="1">
        <v>1266</v>
      </c>
      <c r="AJ4608" s="1">
        <v>5679.7721480867713</v>
      </c>
      <c r="AK4608" s="1">
        <v>628</v>
      </c>
      <c r="AL4608" s="1">
        <v>70992.9765625</v>
      </c>
      <c r="AM4608" s="1">
        <v>58962.1171875</v>
      </c>
      <c r="AN4608" s="1">
        <v>12030.8623046875</v>
      </c>
      <c r="AO4608" t="s">
        <v>17418</v>
      </c>
    </row>
    <row r="4609" spans="1:41" x14ac:dyDescent="0.25">
      <c r="A4609" s="1">
        <v>2021</v>
      </c>
      <c r="B4609" t="s">
        <v>3378</v>
      </c>
      <c r="C4609" t="s">
        <v>7109</v>
      </c>
      <c r="D4609" t="s">
        <v>7231</v>
      </c>
      <c r="E4609" t="s">
        <v>7914</v>
      </c>
      <c r="F4609" t="s">
        <v>9755</v>
      </c>
      <c r="G4609" t="s">
        <v>11944</v>
      </c>
      <c r="H4609" t="s">
        <v>12726</v>
      </c>
      <c r="I4609" s="1">
        <v>413.09502712999614</v>
      </c>
      <c r="J4609" s="1">
        <v>140.16991356330038</v>
      </c>
      <c r="K4609" s="1">
        <v>64.914932834713682</v>
      </c>
      <c r="L4609" s="1">
        <v>23.605430121714065</v>
      </c>
      <c r="M4609" s="1">
        <v>1524.4681840479464</v>
      </c>
      <c r="N4609" s="1">
        <v>512.79964287809196</v>
      </c>
      <c r="O4609" s="1">
        <v>71.996561871227897</v>
      </c>
      <c r="P4609" s="1">
        <v>0</v>
      </c>
      <c r="Q4609" s="1">
        <v>299.65830314965382</v>
      </c>
      <c r="R4609" s="1">
        <v>231.1563728956059</v>
      </c>
      <c r="S4609" s="1">
        <v>531.12217773856639</v>
      </c>
      <c r="T4609" s="1">
        <v>1274.6932265725595</v>
      </c>
      <c r="U4609" s="1">
        <v>507.5167476168524</v>
      </c>
      <c r="V4609" s="1">
        <v>0</v>
      </c>
      <c r="W4609" s="1">
        <v>0</v>
      </c>
      <c r="X4609" s="1">
        <v>1434.5012657341547</v>
      </c>
      <c r="Y4609" s="1">
        <v>2472.6688052495483</v>
      </c>
      <c r="Z4609" s="1">
        <v>1212.7537582046878</v>
      </c>
      <c r="AA4609" s="1">
        <v>7914.6896524988524</v>
      </c>
      <c r="AB4609" s="1"/>
      <c r="AC4609" s="1">
        <v>1198.3886737041187</v>
      </c>
      <c r="AD4609" s="1">
        <v>423.81861995283896</v>
      </c>
      <c r="AE4609" s="1"/>
      <c r="AF4609" s="1">
        <v>511.09916474049254</v>
      </c>
      <c r="AG4609" s="1">
        <v>9121.1979718602288</v>
      </c>
      <c r="AH4609" s="1">
        <v>1240.4653528960741</v>
      </c>
      <c r="AI4609" s="1">
        <v>0</v>
      </c>
      <c r="AJ4609" s="1">
        <v>944.21720486856259</v>
      </c>
      <c r="AK4609" s="1">
        <v>87.34009145034203</v>
      </c>
      <c r="AL4609" s="1">
        <v>32156.3359375</v>
      </c>
      <c r="AM4609" s="1">
        <v>25503.017578125</v>
      </c>
      <c r="AN4609" s="1">
        <v>6653.32080078125</v>
      </c>
      <c r="AO4609" t="s">
        <v>17419</v>
      </c>
    </row>
    <row r="4610" spans="1:41" x14ac:dyDescent="0.25">
      <c r="A4610" s="1">
        <v>2021</v>
      </c>
      <c r="B4610" t="s">
        <v>3379</v>
      </c>
      <c r="C4610" t="s">
        <v>7109</v>
      </c>
      <c r="D4610" t="s">
        <v>7231</v>
      </c>
      <c r="E4610" t="s">
        <v>7914</v>
      </c>
      <c r="F4610" t="s">
        <v>9755</v>
      </c>
      <c r="G4610" t="s">
        <v>11944</v>
      </c>
      <c r="H4610" t="s">
        <v>12726</v>
      </c>
      <c r="I4610" s="1">
        <v>388.02278275880616</v>
      </c>
      <c r="J4610" s="1">
        <v>2894.9271185112361</v>
      </c>
      <c r="K4610" s="1">
        <v>180.44168034806654</v>
      </c>
      <c r="L4610" s="1">
        <v>363.07846101002576</v>
      </c>
      <c r="M4610" s="1">
        <v>0</v>
      </c>
      <c r="N4610" s="1">
        <v>86.473648729105378</v>
      </c>
      <c r="O4610" s="1">
        <v>378.04505405929399</v>
      </c>
      <c r="P4610" s="1">
        <v>66.518191330081052</v>
      </c>
      <c r="Q4610" s="1">
        <v>96.57643162831809</v>
      </c>
      <c r="R4610" s="1">
        <v>222.15125826601115</v>
      </c>
      <c r="S4610" s="1">
        <v>0</v>
      </c>
      <c r="T4610" s="1">
        <v>831.47739162601317</v>
      </c>
      <c r="U4610" s="1">
        <v>55.431826108400884</v>
      </c>
      <c r="V4610" s="1">
        <v>332.5909566504053</v>
      </c>
      <c r="W4610" s="1">
        <v>0</v>
      </c>
      <c r="X4610" s="1">
        <v>555.09833801817274</v>
      </c>
      <c r="Y4610" s="1">
        <v>0</v>
      </c>
      <c r="Z4610" s="1">
        <v>1019.9456003945762</v>
      </c>
      <c r="AA4610" s="1">
        <v>3281.5641056173322</v>
      </c>
      <c r="AB4610" s="1">
        <v>142.57841720646223</v>
      </c>
      <c r="AC4610" s="1">
        <v>621.18907643269586</v>
      </c>
      <c r="AD4610" s="1">
        <v>388.07511815645637</v>
      </c>
      <c r="AE4610" s="1">
        <v>0</v>
      </c>
      <c r="AF4610" s="1">
        <v>658.53009416780242</v>
      </c>
      <c r="AG4610" s="1">
        <v>1790.4479833013484</v>
      </c>
      <c r="AH4610" s="1">
        <v>1129.7006160892099</v>
      </c>
      <c r="AI4610" s="1">
        <v>0</v>
      </c>
      <c r="AJ4610" s="1">
        <v>1097.5501569463374</v>
      </c>
      <c r="AK4610" s="1">
        <v>82.039102640433299</v>
      </c>
      <c r="AL4610" s="1">
        <v>16662.453125</v>
      </c>
      <c r="AM4610" s="1">
        <v>12974.998046875</v>
      </c>
      <c r="AN4610" s="1">
        <v>3687.455810546875</v>
      </c>
      <c r="AO4610" t="s">
        <v>17420</v>
      </c>
    </row>
    <row r="4611" spans="1:41" x14ac:dyDescent="0.25">
      <c r="A4611" s="1">
        <v>2021</v>
      </c>
      <c r="B4611" t="s">
        <v>3380</v>
      </c>
      <c r="C4611" t="s">
        <v>7109</v>
      </c>
      <c r="D4611" t="s">
        <v>7231</v>
      </c>
      <c r="E4611" t="s">
        <v>7914</v>
      </c>
      <c r="F4611" t="s">
        <v>9755</v>
      </c>
      <c r="G4611" t="s">
        <v>11944</v>
      </c>
      <c r="H4611" t="s">
        <v>12726</v>
      </c>
      <c r="I4611" s="1">
        <v>0</v>
      </c>
      <c r="J4611" s="1">
        <v>147.11787671396544</v>
      </c>
      <c r="K4611" s="1">
        <v>61.299115297485599</v>
      </c>
      <c r="L4611" s="1">
        <v>502.65274543938187</v>
      </c>
      <c r="M4611" s="1">
        <v>1305.6711558364432</v>
      </c>
      <c r="N4611" s="1">
        <v>718.42563128653114</v>
      </c>
      <c r="O4611" s="1">
        <v>70.800478168595859</v>
      </c>
      <c r="P4611" s="1">
        <v>36.779469178491361</v>
      </c>
      <c r="Q4611" s="1">
        <v>0</v>
      </c>
      <c r="R4611" s="1">
        <v>374.62807196181609</v>
      </c>
      <c r="S4611" s="1">
        <v>551.69203767737031</v>
      </c>
      <c r="T4611" s="1">
        <v>349.40495719566792</v>
      </c>
      <c r="U4611" s="1">
        <v>611.61092426913604</v>
      </c>
      <c r="V4611" s="1">
        <v>0</v>
      </c>
      <c r="W4611" s="1">
        <v>0</v>
      </c>
      <c r="X4611" s="1">
        <v>94.400637558127812</v>
      </c>
      <c r="Y4611" s="1">
        <v>212.09493892930016</v>
      </c>
      <c r="Z4611" s="1">
        <v>122.5982305949712</v>
      </c>
      <c r="AA4611" s="1">
        <v>7590.3667333940421</v>
      </c>
      <c r="AB4611" s="1">
        <v>87.044743722429544</v>
      </c>
      <c r="AC4611" s="1"/>
      <c r="AD4611" s="1">
        <v>493.45787814475904</v>
      </c>
      <c r="AE4611" s="1"/>
      <c r="AF4611" s="1">
        <v>514.91256849887895</v>
      </c>
      <c r="AG4611" s="1">
        <v>1637.4151486810715</v>
      </c>
      <c r="AH4611" s="1">
        <v>869.22145491834578</v>
      </c>
      <c r="AI4611" s="1">
        <v>479.35908162633734</v>
      </c>
      <c r="AJ4611" s="1">
        <v>807.19945320744239</v>
      </c>
      <c r="AK4611" s="1">
        <v>129.95412443066945</v>
      </c>
      <c r="AL4611" s="1">
        <v>17768.107421875</v>
      </c>
      <c r="AM4611" s="1">
        <v>13275.80078125</v>
      </c>
      <c r="AN4611" s="1">
        <v>4492.30517578125</v>
      </c>
      <c r="AO4611" t="s">
        <v>17421</v>
      </c>
    </row>
    <row r="4612" spans="1:41" x14ac:dyDescent="0.25">
      <c r="A4612" s="1">
        <v>2021</v>
      </c>
      <c r="B4612" t="s">
        <v>3381</v>
      </c>
      <c r="C4612" t="s">
        <v>7109</v>
      </c>
      <c r="D4612" t="s">
        <v>7231</v>
      </c>
      <c r="E4612" t="s">
        <v>7914</v>
      </c>
      <c r="F4612" t="s">
        <v>9755</v>
      </c>
      <c r="G4612" t="s">
        <v>11944</v>
      </c>
      <c r="H4612" t="s">
        <v>12726</v>
      </c>
      <c r="I4612" s="1">
        <v>834.49579833039036</v>
      </c>
      <c r="J4612" s="1">
        <v>0</v>
      </c>
      <c r="K4612" s="1">
        <v>166.14125758988428</v>
      </c>
      <c r="L4612" s="1">
        <v>255.86540633358871</v>
      </c>
      <c r="M4612" s="1">
        <v>0</v>
      </c>
      <c r="N4612" s="1">
        <v>797.06368327936934</v>
      </c>
      <c r="O4612" s="1">
        <v>347.60997434164841</v>
      </c>
      <c r="P4612" s="1">
        <v>912.34875963570471</v>
      </c>
      <c r="Q4612" s="1">
        <v>104.97588897488221</v>
      </c>
      <c r="R4612" s="1">
        <v>1643.4061774426998</v>
      </c>
      <c r="S4612" s="1">
        <v>3019.2066978159019</v>
      </c>
      <c r="T4612" s="1">
        <v>1019.384088978441</v>
      </c>
      <c r="U4612" s="1">
        <v>147.81069290187395</v>
      </c>
      <c r="V4612" s="1">
        <v>565.75816938303478</v>
      </c>
      <c r="W4612" s="1">
        <v>0</v>
      </c>
      <c r="X4612" s="1">
        <v>973.51180497441123</v>
      </c>
      <c r="Y4612" s="1">
        <v>7474.8514532016934</v>
      </c>
      <c r="Z4612" s="1">
        <v>874.96999666026522</v>
      </c>
      <c r="AA4612" s="1">
        <v>3335.4247391374593</v>
      </c>
      <c r="AB4612" s="1">
        <v>54.02735671585738</v>
      </c>
      <c r="AC4612" s="1">
        <v>5834.5185204473119</v>
      </c>
      <c r="AD4612" s="1">
        <v>3242.5913581674959</v>
      </c>
      <c r="AE4612" s="1">
        <v>0</v>
      </c>
      <c r="AF4612" s="1">
        <v>1500.4382479481617</v>
      </c>
      <c r="AG4612" s="1">
        <v>27124.791223627337</v>
      </c>
      <c r="AH4612" s="1">
        <v>1478.3576975046283</v>
      </c>
      <c r="AI4612" s="1">
        <v>599.39784431932333</v>
      </c>
      <c r="AJ4612" s="1">
        <v>5654.5235415634124</v>
      </c>
      <c r="AK4612" s="1">
        <v>640.17320787846097</v>
      </c>
      <c r="AL4612" s="1">
        <v>68601.6484375</v>
      </c>
      <c r="AM4612" s="1">
        <v>57061.2421875</v>
      </c>
      <c r="AN4612" s="1">
        <v>11540.400390625</v>
      </c>
      <c r="AO4612" t="s">
        <v>17422</v>
      </c>
    </row>
    <row r="4613" spans="1:41" x14ac:dyDescent="0.25">
      <c r="A4613" s="1">
        <v>2021</v>
      </c>
      <c r="B4613" t="s">
        <v>3382</v>
      </c>
      <c r="C4613" t="s">
        <v>7109</v>
      </c>
      <c r="D4613" t="s">
        <v>7231</v>
      </c>
      <c r="E4613" t="s">
        <v>7914</v>
      </c>
      <c r="F4613" t="s">
        <v>9755</v>
      </c>
      <c r="G4613" t="s">
        <v>11944</v>
      </c>
      <c r="H4613" t="s">
        <v>12726</v>
      </c>
      <c r="I4613" s="1">
        <v>121.02820930187598</v>
      </c>
      <c r="J4613" s="1">
        <v>114.06528116228804</v>
      </c>
      <c r="K4613" s="1">
        <v>66.56551511603179</v>
      </c>
      <c r="L4613" s="1">
        <v>24.205641860375195</v>
      </c>
      <c r="M4613" s="1">
        <v>1563.2306083953556</v>
      </c>
      <c r="N4613" s="1">
        <v>485.92826034703205</v>
      </c>
      <c r="O4613" s="1">
        <v>70.196361395088061</v>
      </c>
      <c r="P4613" s="1">
        <v>36.308462790562793</v>
      </c>
      <c r="Q4613" s="1">
        <v>0</v>
      </c>
      <c r="R4613" s="1">
        <v>365.42507141710763</v>
      </c>
      <c r="S4613" s="1">
        <v>544.62694185844191</v>
      </c>
      <c r="T4613" s="1">
        <v>344.93039651034655</v>
      </c>
      <c r="U4613" s="1">
        <v>520.42129999806673</v>
      </c>
      <c r="V4613" s="1">
        <v>0</v>
      </c>
      <c r="W4613" s="1">
        <v>0</v>
      </c>
      <c r="X4613" s="1">
        <v>58.751557913532032</v>
      </c>
      <c r="Y4613" s="1">
        <v>3068.065105802556</v>
      </c>
      <c r="Z4613" s="1">
        <v>665.65515116031781</v>
      </c>
      <c r="AA4613" s="1">
        <v>7987.9396225522505</v>
      </c>
      <c r="AB4613" s="1"/>
      <c r="AC4613" s="1">
        <v>1082.2342475773751</v>
      </c>
      <c r="AD4613" s="1">
        <v>491.63292499247598</v>
      </c>
      <c r="AE4613" s="1">
        <v>0</v>
      </c>
      <c r="AF4613" s="1">
        <v>519.3116319566202</v>
      </c>
      <c r="AG4613" s="1">
        <v>13854.099118785743</v>
      </c>
      <c r="AH4613" s="1">
        <v>2189.4003062709362</v>
      </c>
      <c r="AI4613" s="1">
        <v>0</v>
      </c>
      <c r="AJ4613" s="1">
        <v>4130.9625688338756</v>
      </c>
      <c r="AK4613" s="1">
        <v>173.93432706283693</v>
      </c>
      <c r="AL4613" s="1">
        <v>38478.9140625</v>
      </c>
      <c r="AM4613" s="1">
        <v>32975.6484375</v>
      </c>
      <c r="AN4613" s="1">
        <v>5503.26904296875</v>
      </c>
      <c r="AO4613" t="s">
        <v>17423</v>
      </c>
    </row>
    <row r="4614" spans="1:41" x14ac:dyDescent="0.25">
      <c r="A4614" s="1">
        <v>2021</v>
      </c>
      <c r="B4614" t="s">
        <v>3383</v>
      </c>
      <c r="C4614" t="s">
        <v>7109</v>
      </c>
      <c r="D4614" t="s">
        <v>7231</v>
      </c>
      <c r="E4614" t="s">
        <v>7914</v>
      </c>
      <c r="F4614" t="s">
        <v>9755</v>
      </c>
      <c r="G4614" t="s">
        <v>11944</v>
      </c>
      <c r="H4614" t="s">
        <v>12726</v>
      </c>
      <c r="I4614" s="1">
        <v>286.1091653141587</v>
      </c>
      <c r="J4614" s="1">
        <v>298.98407775329588</v>
      </c>
      <c r="K4614" s="1">
        <v>62.944016369114919</v>
      </c>
      <c r="L4614" s="1">
        <v>117.30475777880508</v>
      </c>
      <c r="M4614" s="1">
        <v>286.1091653141587</v>
      </c>
      <c r="N4614" s="1">
        <v>61.54208145907554</v>
      </c>
      <c r="O4614" s="1">
        <v>69.810636336654724</v>
      </c>
      <c r="P4614" s="1">
        <v>0</v>
      </c>
      <c r="Q4614" s="1">
        <v>0</v>
      </c>
      <c r="R4614" s="1">
        <v>226.7315444653386</v>
      </c>
      <c r="S4614" s="1">
        <v>1087.2148281938032</v>
      </c>
      <c r="T4614" s="1">
        <v>852.60531263619305</v>
      </c>
      <c r="U4614" s="1">
        <v>57.221833062831742</v>
      </c>
      <c r="V4614" s="1">
        <v>0</v>
      </c>
      <c r="W4614" s="1">
        <v>0</v>
      </c>
      <c r="X4614" s="1">
        <v>183.32505357835768</v>
      </c>
      <c r="Y4614" s="1">
        <v>2609.3155876651276</v>
      </c>
      <c r="Z4614" s="1">
        <v>1048.0449171084585</v>
      </c>
      <c r="AA4614" s="1">
        <v>2974.1448287238236</v>
      </c>
      <c r="AB4614" s="1">
        <v>147.63232930210589</v>
      </c>
      <c r="AC4614" s="1">
        <v>610.71288827551098</v>
      </c>
      <c r="AD4614" s="1">
        <v>153.27805998211275</v>
      </c>
      <c r="AE4614" s="1">
        <v>0</v>
      </c>
      <c r="AF4614" s="1">
        <v>916.80944070533792</v>
      </c>
      <c r="AG4614" s="1">
        <v>1824.232038043076</v>
      </c>
      <c r="AH4614" s="1">
        <v>1144.4366612566348</v>
      </c>
      <c r="AI4614" s="1">
        <v>0</v>
      </c>
      <c r="AJ4614" s="1">
        <v>1365.3129368791654</v>
      </c>
      <c r="AK4614" s="1">
        <v>102.99929951309714</v>
      </c>
      <c r="AL4614" s="1">
        <v>16486.822265625</v>
      </c>
      <c r="AM4614" s="1">
        <v>12396.4658203125</v>
      </c>
      <c r="AN4614" s="1">
        <v>4090.355224609375</v>
      </c>
      <c r="AO4614" t="s">
        <v>17424</v>
      </c>
    </row>
    <row r="4615" spans="1:41" x14ac:dyDescent="0.25">
      <c r="A4615" s="1">
        <v>2021</v>
      </c>
      <c r="B4615" t="s">
        <v>3384</v>
      </c>
      <c r="C4615" t="s">
        <v>7109</v>
      </c>
      <c r="D4615" t="s">
        <v>7231</v>
      </c>
      <c r="E4615" t="s">
        <v>7914</v>
      </c>
      <c r="F4615" t="s">
        <v>9755</v>
      </c>
      <c r="G4615" t="s">
        <v>11944</v>
      </c>
      <c r="H4615" t="s">
        <v>12726</v>
      </c>
      <c r="I4615" s="1">
        <v>485.11325203505396</v>
      </c>
      <c r="J4615" s="1">
        <v>0</v>
      </c>
      <c r="K4615" s="1">
        <v>81.579878550561574</v>
      </c>
      <c r="L4615" s="1">
        <v>372.0279628384381</v>
      </c>
      <c r="M4615" s="1">
        <v>215.60588979335733</v>
      </c>
      <c r="N4615" s="1">
        <v>505.95587340137786</v>
      </c>
      <c r="O4615" s="1">
        <v>367.60804209767423</v>
      </c>
      <c r="P4615" s="1">
        <v>488.34734038195433</v>
      </c>
      <c r="Q4615" s="1">
        <v>96.761931140837092</v>
      </c>
      <c r="R4615" s="1">
        <v>303.4390828836772</v>
      </c>
      <c r="S4615" s="1">
        <v>0</v>
      </c>
      <c r="T4615" s="1">
        <v>323.40883469003597</v>
      </c>
      <c r="U4615" s="1">
        <v>247.94677326236092</v>
      </c>
      <c r="V4615" s="1">
        <v>0</v>
      </c>
      <c r="W4615" s="1">
        <v>0</v>
      </c>
      <c r="X4615" s="1">
        <v>539.01472448339337</v>
      </c>
      <c r="Y4615" s="1">
        <v>0</v>
      </c>
      <c r="Z4615" s="1">
        <v>1315.187942415092</v>
      </c>
      <c r="AA4615" s="1">
        <v>3110.1149602691794</v>
      </c>
      <c r="AB4615" s="1">
        <v>0</v>
      </c>
      <c r="AC4615" s="1">
        <v>1764.6193870420202</v>
      </c>
      <c r="AD4615" s="1">
        <v>382.70045438320926</v>
      </c>
      <c r="AE4615" s="1">
        <v>0</v>
      </c>
      <c r="AF4615" s="1">
        <v>393.91196065246379</v>
      </c>
      <c r="AG4615" s="1">
        <v>2205.6482525860456</v>
      </c>
      <c r="AH4615" s="1">
        <v>1261.2944552911404</v>
      </c>
      <c r="AI4615" s="1">
        <v>0</v>
      </c>
      <c r="AJ4615" s="1">
        <v>12218.38577458956</v>
      </c>
      <c r="AK4615" s="1">
        <v>79.774179223542205</v>
      </c>
      <c r="AL4615" s="1">
        <v>26758.447265625</v>
      </c>
      <c r="AM4615" s="1">
        <v>23507.4609375</v>
      </c>
      <c r="AN4615" s="1">
        <v>3250.986572265625</v>
      </c>
      <c r="AO4615" t="s">
        <v>17425</v>
      </c>
    </row>
    <row r="4616" spans="1:41" x14ac:dyDescent="0.25">
      <c r="A4616" s="1">
        <v>2021</v>
      </c>
      <c r="B4616" t="s">
        <v>3385</v>
      </c>
      <c r="C4616" t="s">
        <v>7109</v>
      </c>
      <c r="D4616" t="s">
        <v>7231</v>
      </c>
      <c r="E4616" t="s">
        <v>7914</v>
      </c>
      <c r="F4616" t="s">
        <v>9755</v>
      </c>
      <c r="G4616" t="s">
        <v>11944</v>
      </c>
      <c r="H4616" t="s">
        <v>12726</v>
      </c>
      <c r="I4616" s="1">
        <v>367.98568650843941</v>
      </c>
      <c r="J4616" s="1">
        <v>262.09806731370327</v>
      </c>
      <c r="K4616" s="1">
        <v>104.78575891974931</v>
      </c>
      <c r="L4616" s="1">
        <v>214.92041519723668</v>
      </c>
      <c r="M4616" s="1">
        <v>404.67941593235787</v>
      </c>
      <c r="N4616" s="1">
        <v>509.28485138179531</v>
      </c>
      <c r="O4616" s="1">
        <v>357.50176381589125</v>
      </c>
      <c r="P4616" s="1">
        <v>485.40562066497847</v>
      </c>
      <c r="Q4616" s="1">
        <v>234.82431837738375</v>
      </c>
      <c r="R4616" s="1">
        <v>224.75917174094545</v>
      </c>
      <c r="S4616" s="1">
        <v>2443.0349564918747</v>
      </c>
      <c r="T4616" s="1">
        <v>262.09806731370327</v>
      </c>
      <c r="U4616" s="1">
        <v>241.130221928607</v>
      </c>
      <c r="V4616" s="1">
        <v>655.24516828425817</v>
      </c>
      <c r="W4616" s="1">
        <v>0</v>
      </c>
      <c r="X4616" s="1">
        <v>429.84083039447336</v>
      </c>
      <c r="Y4616" s="1">
        <v>0</v>
      </c>
      <c r="Z4616" s="1">
        <v>1006.2082993448583</v>
      </c>
      <c r="AA4616" s="1">
        <v>3176.6285758420836</v>
      </c>
      <c r="AB4616" s="1">
        <v>0</v>
      </c>
      <c r="AC4616" s="1">
        <v>1521.1123224939629</v>
      </c>
      <c r="AD4616" s="1">
        <v>719.93304508173628</v>
      </c>
      <c r="AE4616" s="1">
        <v>2840.0946574112886</v>
      </c>
      <c r="AF4616" s="1">
        <v>888.09309128575217</v>
      </c>
      <c r="AG4616" s="1">
        <v>25618.513491510614</v>
      </c>
      <c r="AH4616" s="1">
        <v>1184.6832642579388</v>
      </c>
      <c r="AI4616" s="1">
        <v>0</v>
      </c>
      <c r="AJ4616" s="1">
        <v>2285.4951469754924</v>
      </c>
      <c r="AK4616" s="1">
        <v>77.581027924856173</v>
      </c>
      <c r="AL4616" s="1">
        <v>46515.9375</v>
      </c>
      <c r="AM4616" s="1">
        <v>40531.80078125</v>
      </c>
      <c r="AN4616" s="1">
        <v>5984.13818359375</v>
      </c>
      <c r="AO4616" t="s">
        <v>17426</v>
      </c>
    </row>
    <row r="4617" spans="1:41" x14ac:dyDescent="0.25">
      <c r="A4617" s="1">
        <v>2021</v>
      </c>
      <c r="B4617" t="s">
        <v>3386</v>
      </c>
      <c r="C4617" t="s">
        <v>7109</v>
      </c>
      <c r="D4617" t="s">
        <v>7231</v>
      </c>
      <c r="E4617" t="s">
        <v>7914</v>
      </c>
      <c r="F4617" t="s">
        <v>9755</v>
      </c>
      <c r="G4617" t="s">
        <v>11945</v>
      </c>
      <c r="H4617" t="s">
        <v>12726</v>
      </c>
      <c r="I4617" s="1">
        <v>269.32100097109361</v>
      </c>
      <c r="J4617" s="1">
        <v>288.72389523779998</v>
      </c>
      <c r="K4617" s="1">
        <v>101.62237809906</v>
      </c>
      <c r="L4617" s="1">
        <v>112.613535846</v>
      </c>
      <c r="M4617" s="1">
        <v>270.60804000000002</v>
      </c>
      <c r="N4617" s="1">
        <v>60</v>
      </c>
      <c r="O4617" s="1">
        <v>66.049452976497406</v>
      </c>
      <c r="P4617" s="1">
        <v>0</v>
      </c>
      <c r="Q4617" s="1">
        <v>0</v>
      </c>
      <c r="R4617" s="1">
        <v>212.82820557253621</v>
      </c>
      <c r="S4617" s="1">
        <v>1022.252784546</v>
      </c>
      <c r="T4617" s="1">
        <v>767.57424499999991</v>
      </c>
      <c r="U4617" s="1">
        <v>52.030200499999999</v>
      </c>
      <c r="V4617" s="1">
        <v>0</v>
      </c>
      <c r="W4617" s="1"/>
      <c r="X4617" s="1">
        <v>176.8605282001601</v>
      </c>
      <c r="Y4617" s="1">
        <v>2904.6687999999999</v>
      </c>
      <c r="Z4617" s="1">
        <v>994.17925871180319</v>
      </c>
      <c r="AA4617" s="1">
        <v>2976.736340823888</v>
      </c>
      <c r="AB4617" s="1">
        <v>129</v>
      </c>
      <c r="AC4617" s="1">
        <v>578.92486999999994</v>
      </c>
      <c r="AD4617" s="1">
        <v>145.40013081713201</v>
      </c>
      <c r="AE4617" s="1"/>
      <c r="AF4617" s="1">
        <v>880.14463155454735</v>
      </c>
      <c r="AG4617" s="1">
        <v>1771</v>
      </c>
      <c r="AH4617" s="1">
        <v>1117.677693461816</v>
      </c>
      <c r="AI4617" s="1">
        <v>0</v>
      </c>
      <c r="AJ4617" s="1">
        <v>1317.1683982176</v>
      </c>
      <c r="AK4617" s="1">
        <v>97.418894399999985</v>
      </c>
      <c r="AL4617" s="1">
        <v>16312.8037109375</v>
      </c>
      <c r="AM4617" s="1">
        <v>12418.3388671875</v>
      </c>
      <c r="AN4617" s="1">
        <v>3894.46435546875</v>
      </c>
      <c r="AO4617" t="s">
        <v>17427</v>
      </c>
    </row>
    <row r="4618" spans="1:41" x14ac:dyDescent="0.25">
      <c r="A4618" s="1">
        <v>2021</v>
      </c>
      <c r="B4618" t="s">
        <v>3387</v>
      </c>
      <c r="C4618" t="s">
        <v>7109</v>
      </c>
      <c r="D4618" t="s">
        <v>7231</v>
      </c>
      <c r="E4618" t="s">
        <v>7914</v>
      </c>
      <c r="F4618" t="s">
        <v>9755</v>
      </c>
      <c r="G4618" t="s">
        <v>11945</v>
      </c>
      <c r="H4618" t="s">
        <v>12726</v>
      </c>
      <c r="I4618" s="1"/>
      <c r="J4618" s="1">
        <v>122.64</v>
      </c>
      <c r="K4618" s="1">
        <v>61</v>
      </c>
      <c r="L4618" s="1">
        <v>480.38034621092902</v>
      </c>
      <c r="M4618" s="1">
        <v>1251.3749999999991</v>
      </c>
      <c r="N4618" s="1">
        <v>695.58199999999999</v>
      </c>
      <c r="O4618" s="1">
        <v>70.36276733119773</v>
      </c>
      <c r="P4618" s="1">
        <v>36</v>
      </c>
      <c r="Q4618" s="1">
        <v>0</v>
      </c>
      <c r="R4618" s="1">
        <v>359.25180788010903</v>
      </c>
      <c r="S4618" s="1">
        <v>535</v>
      </c>
      <c r="T4618" s="1">
        <v>338.8</v>
      </c>
      <c r="U4618" s="1">
        <v>430</v>
      </c>
      <c r="V4618" s="1">
        <v>0</v>
      </c>
      <c r="W4618" s="1">
        <v>0</v>
      </c>
      <c r="X4618" s="1">
        <v>98</v>
      </c>
      <c r="Y4618" s="1">
        <v>233</v>
      </c>
      <c r="Z4618" s="1">
        <v>119.4494408946864</v>
      </c>
      <c r="AA4618" s="1">
        <v>7373.309700865806</v>
      </c>
      <c r="AB4618" s="1">
        <v>71</v>
      </c>
      <c r="AC4618" s="1"/>
      <c r="AD4618" s="1">
        <v>480.79848884004002</v>
      </c>
      <c r="AE4618" s="1">
        <v>0</v>
      </c>
      <c r="AF4618" s="1">
        <v>492.09694002095159</v>
      </c>
      <c r="AG4618" s="1">
        <v>1593.8634696667441</v>
      </c>
      <c r="AH4618" s="1">
        <v>836.62</v>
      </c>
      <c r="AI4618" s="1">
        <v>449.1360960508685</v>
      </c>
      <c r="AJ4618" s="1">
        <v>786.68920396945839</v>
      </c>
      <c r="AK4618" s="1">
        <v>129</v>
      </c>
      <c r="AL4618" s="1">
        <v>17043.353515625</v>
      </c>
      <c r="AM4618" s="1">
        <v>12722.2626953125</v>
      </c>
      <c r="AN4618" s="1">
        <v>4321.0927734375</v>
      </c>
      <c r="AO4618" t="s">
        <v>17428</v>
      </c>
    </row>
    <row r="4619" spans="1:41" x14ac:dyDescent="0.25">
      <c r="A4619" s="1">
        <v>2021</v>
      </c>
      <c r="B4619" t="s">
        <v>3388</v>
      </c>
      <c r="C4619" t="s">
        <v>7109</v>
      </c>
      <c r="D4619" t="s">
        <v>7231</v>
      </c>
      <c r="E4619" t="s">
        <v>7914</v>
      </c>
      <c r="F4619" t="s">
        <v>9755</v>
      </c>
      <c r="G4619" t="s">
        <v>11945</v>
      </c>
      <c r="H4619" t="s">
        <v>12726</v>
      </c>
      <c r="I4619" s="1">
        <v>378.85125599999998</v>
      </c>
      <c r="J4619" s="1">
        <v>2829.2693377820251</v>
      </c>
      <c r="K4619" s="1">
        <v>189.76963524000001</v>
      </c>
      <c r="L4619" s="1">
        <v>357.40075000000007</v>
      </c>
      <c r="M4619" s="1">
        <v>0</v>
      </c>
      <c r="N4619" s="1">
        <v>82.936605960000009</v>
      </c>
      <c r="O4619" s="1">
        <v>361.16272301999987</v>
      </c>
      <c r="P4619" s="1">
        <v>63.112314779999977</v>
      </c>
      <c r="Q4619" s="1">
        <v>92.535432419520021</v>
      </c>
      <c r="R4619" s="1">
        <v>211.75870349476429</v>
      </c>
      <c r="S4619" s="1">
        <v>0</v>
      </c>
      <c r="T4619" s="1">
        <v>811.82411999999999</v>
      </c>
      <c r="U4619" s="1">
        <v>51.515050000000002</v>
      </c>
      <c r="V4619" s="1">
        <v>320</v>
      </c>
      <c r="W4619" s="1"/>
      <c r="X4619" s="1">
        <v>541.97771859292857</v>
      </c>
      <c r="Y4619" s="1">
        <v>0</v>
      </c>
      <c r="Z4619" s="1">
        <v>977</v>
      </c>
      <c r="AA4619" s="1">
        <v>3479</v>
      </c>
      <c r="AB4619" s="1">
        <v>128.607</v>
      </c>
      <c r="AC4619" s="1">
        <v>594.61401999999987</v>
      </c>
      <c r="AD4619" s="1">
        <v>371.83708555384533</v>
      </c>
      <c r="AE4619" s="1">
        <v>0</v>
      </c>
      <c r="AF4619" s="1">
        <v>642.96470304000002</v>
      </c>
      <c r="AG4619" s="1">
        <v>1749</v>
      </c>
      <c r="AH4619" s="1">
        <v>1114</v>
      </c>
      <c r="AI4619" s="1">
        <v>0</v>
      </c>
      <c r="AJ4619" s="1">
        <v>1071.6078384</v>
      </c>
      <c r="AK4619" s="1">
        <v>78.529391999999987</v>
      </c>
      <c r="AL4619" s="1">
        <v>16499.2734375</v>
      </c>
      <c r="AM4619" s="1">
        <v>12901.5654296875</v>
      </c>
      <c r="AN4619" s="1">
        <v>3597.70751953125</v>
      </c>
      <c r="AO4619" t="s">
        <v>17429</v>
      </c>
    </row>
    <row r="4620" spans="1:41" x14ac:dyDescent="0.25">
      <c r="A4620" s="1">
        <v>2021</v>
      </c>
      <c r="B4620" t="s">
        <v>3389</v>
      </c>
      <c r="C4620" t="s">
        <v>7109</v>
      </c>
      <c r="D4620" t="s">
        <v>7231</v>
      </c>
      <c r="E4620" t="s">
        <v>7914</v>
      </c>
      <c r="F4620" t="s">
        <v>9755</v>
      </c>
      <c r="G4620" t="s">
        <v>11945</v>
      </c>
      <c r="H4620" t="s">
        <v>12726</v>
      </c>
      <c r="I4620" s="1">
        <v>477.54360000000003</v>
      </c>
      <c r="J4620" s="1">
        <v>0</v>
      </c>
      <c r="K4620" s="1">
        <v>78</v>
      </c>
      <c r="L4620" s="1">
        <v>366.83348458931999</v>
      </c>
      <c r="M4620" s="1">
        <v>208.08</v>
      </c>
      <c r="N4620" s="1">
        <v>488.29462426599991</v>
      </c>
      <c r="O4620" s="1">
        <v>354.77640000000002</v>
      </c>
      <c r="P4620" s="1">
        <v>472.06732196799999</v>
      </c>
      <c r="Q4620" s="1">
        <v>93.659220802224013</v>
      </c>
      <c r="R4620" s="1">
        <v>292.37754952304232</v>
      </c>
      <c r="S4620" s="1">
        <v>0</v>
      </c>
      <c r="T4620" s="1">
        <v>318.06779999999998</v>
      </c>
      <c r="U4620" s="1">
        <v>234.62299999999999</v>
      </c>
      <c r="V4620" s="1">
        <v>0</v>
      </c>
      <c r="W4620" s="1">
        <v>0</v>
      </c>
      <c r="X4620" s="1">
        <v>535</v>
      </c>
      <c r="Y4620" s="1"/>
      <c r="Z4620" s="1">
        <v>1269.279073416923</v>
      </c>
      <c r="AA4620" s="1">
        <v>3397</v>
      </c>
      <c r="AB4620" s="1">
        <v>0</v>
      </c>
      <c r="AC4620" s="1">
        <v>1703.0239899999999</v>
      </c>
      <c r="AD4620" s="1">
        <v>369.82566810065907</v>
      </c>
      <c r="AE4620" s="1">
        <v>0</v>
      </c>
      <c r="AF4620" s="1">
        <v>388.41192485928002</v>
      </c>
      <c r="AG4620" s="1">
        <v>2203</v>
      </c>
      <c r="AH4620" s="1">
        <v>1250.7652645312501</v>
      </c>
      <c r="AI4620" s="1">
        <v>0</v>
      </c>
      <c r="AJ4620" s="1">
        <v>12268.28610144</v>
      </c>
      <c r="AK4620" s="1">
        <v>77</v>
      </c>
      <c r="AL4620" s="1">
        <v>26845.9140625</v>
      </c>
      <c r="AM4620" s="1">
        <v>23654.400390625</v>
      </c>
      <c r="AN4620" s="1">
        <v>3191.51513671875</v>
      </c>
      <c r="AO4620" t="s">
        <v>17430</v>
      </c>
    </row>
    <row r="4621" spans="1:41" x14ac:dyDescent="0.25">
      <c r="A4621" s="1">
        <v>2021</v>
      </c>
      <c r="B4621" t="s">
        <v>3390</v>
      </c>
      <c r="C4621" t="s">
        <v>7109</v>
      </c>
      <c r="D4621" t="s">
        <v>7231</v>
      </c>
      <c r="E4621" t="s">
        <v>7914</v>
      </c>
      <c r="F4621" t="s">
        <v>9755</v>
      </c>
      <c r="G4621" t="s">
        <v>11945</v>
      </c>
      <c r="H4621" t="s">
        <v>12726</v>
      </c>
      <c r="I4621" s="1">
        <v>834.99999999999989</v>
      </c>
      <c r="J4621" s="1">
        <v>0</v>
      </c>
      <c r="K4621" s="1">
        <v>162.98234500000001</v>
      </c>
      <c r="L4621" s="1">
        <v>256.29610000000002</v>
      </c>
      <c r="M4621" s="1">
        <v>0</v>
      </c>
      <c r="N4621" s="1">
        <v>781.9071259765625</v>
      </c>
      <c r="O4621" s="1">
        <v>341</v>
      </c>
      <c r="P4621" s="1">
        <v>895</v>
      </c>
      <c r="Q4621" s="1">
        <v>102.97972090194391</v>
      </c>
      <c r="R4621" s="1">
        <v>1612.1560020518</v>
      </c>
      <c r="S4621" s="1">
        <v>2961.7950000000001</v>
      </c>
      <c r="T4621" s="1">
        <v>1019.485720786476</v>
      </c>
      <c r="U4621" s="1">
        <v>145</v>
      </c>
      <c r="V4621" s="1">
        <v>555</v>
      </c>
      <c r="W4621" s="1">
        <v>0</v>
      </c>
      <c r="X4621" s="1">
        <v>955</v>
      </c>
      <c r="Y4621" s="1">
        <v>7332.7134826015308</v>
      </c>
      <c r="Z4621" s="1">
        <v>858.33201255583845</v>
      </c>
      <c r="AA4621" s="1">
        <v>3353</v>
      </c>
      <c r="AB4621" s="1">
        <v>53</v>
      </c>
      <c r="AC4621" s="1">
        <v>5724</v>
      </c>
      <c r="AD4621" s="1">
        <v>3180.9318913511838</v>
      </c>
      <c r="AE4621" s="1"/>
      <c r="AF4621" s="1">
        <v>1438.465403232316</v>
      </c>
      <c r="AG4621" s="1">
        <v>27141</v>
      </c>
      <c r="AH4621" s="1">
        <v>1450.2460000000001</v>
      </c>
      <c r="AI4621" s="1">
        <v>588</v>
      </c>
      <c r="AJ4621" s="1">
        <v>5657.9400000000014</v>
      </c>
      <c r="AK4621" s="1">
        <v>628</v>
      </c>
      <c r="AL4621" s="1">
        <v>68029.2265625</v>
      </c>
      <c r="AM4621" s="1">
        <v>56688.79296875</v>
      </c>
      <c r="AN4621" s="1">
        <v>11340.44140625</v>
      </c>
      <c r="AO4621" t="s">
        <v>17431</v>
      </c>
    </row>
    <row r="4622" spans="1:41" x14ac:dyDescent="0.25">
      <c r="A4622" s="1">
        <v>2021</v>
      </c>
      <c r="B4622" t="s">
        <v>3391</v>
      </c>
      <c r="C4622" t="s">
        <v>7109</v>
      </c>
      <c r="D4622" t="s">
        <v>7231</v>
      </c>
      <c r="E4622" t="s">
        <v>7914</v>
      </c>
      <c r="F4622" t="s">
        <v>9755</v>
      </c>
      <c r="G4622" t="s">
        <v>11945</v>
      </c>
      <c r="H4622" t="s">
        <v>12726</v>
      </c>
      <c r="I4622" s="1">
        <v>102</v>
      </c>
      <c r="J4622" s="1">
        <v>110.4</v>
      </c>
      <c r="K4622" s="1">
        <v>64.452366111538254</v>
      </c>
      <c r="L4622" s="1">
        <v>23.334</v>
      </c>
      <c r="M4622" s="1">
        <v>1485.368749999999</v>
      </c>
      <c r="N4622" s="1">
        <v>466.17796208270812</v>
      </c>
      <c r="O4622" s="1">
        <v>69</v>
      </c>
      <c r="P4622" s="1">
        <v>36</v>
      </c>
      <c r="Q4622" s="1">
        <v>0</v>
      </c>
      <c r="R4622" s="1">
        <v>361.29918187631188</v>
      </c>
      <c r="S4622" s="1">
        <v>585.28246384755425</v>
      </c>
      <c r="T4622" s="1">
        <v>352.37362357594401</v>
      </c>
      <c r="U4622" s="1">
        <v>489.09233868635528</v>
      </c>
      <c r="V4622" s="1">
        <v>0</v>
      </c>
      <c r="W4622" s="1">
        <v>0</v>
      </c>
      <c r="X4622" s="1">
        <v>59.702614826450002</v>
      </c>
      <c r="Y4622" s="1">
        <v>3108</v>
      </c>
      <c r="Z4622" s="1">
        <v>715.55</v>
      </c>
      <c r="AA4622" s="1">
        <v>7697.6667428379369</v>
      </c>
      <c r="AB4622" s="1">
        <v>73</v>
      </c>
      <c r="AC4622" s="1">
        <v>1055.5999999999999</v>
      </c>
      <c r="AD4622" s="1">
        <v>528.33252917364098</v>
      </c>
      <c r="AE4622" s="1">
        <v>0</v>
      </c>
      <c r="AF4622" s="1">
        <v>500.61312158927421</v>
      </c>
      <c r="AG4622" s="1">
        <v>13750</v>
      </c>
      <c r="AH4622" s="1">
        <v>2320.7234174202058</v>
      </c>
      <c r="AI4622" s="1">
        <v>0</v>
      </c>
      <c r="AJ4622" s="1">
        <v>4378.7431391693344</v>
      </c>
      <c r="AK4622" s="1">
        <v>187.15284625185939</v>
      </c>
      <c r="AL4622" s="1">
        <v>38519.86328125</v>
      </c>
      <c r="AM4622" s="1">
        <v>32794.4765625</v>
      </c>
      <c r="AN4622" s="1">
        <v>5725.388671875</v>
      </c>
      <c r="AO4622" t="s">
        <v>17432</v>
      </c>
    </row>
    <row r="4623" spans="1:41" x14ac:dyDescent="0.25">
      <c r="A4623" s="1">
        <v>2021</v>
      </c>
      <c r="B4623" t="s">
        <v>3392</v>
      </c>
      <c r="C4623" t="s">
        <v>7109</v>
      </c>
      <c r="D4623" t="s">
        <v>7231</v>
      </c>
      <c r="E4623" t="s">
        <v>7914</v>
      </c>
      <c r="F4623" t="s">
        <v>9755</v>
      </c>
      <c r="G4623" t="s">
        <v>11945</v>
      </c>
      <c r="H4623" t="s">
        <v>12726</v>
      </c>
      <c r="I4623" s="1">
        <v>365.18040000000002</v>
      </c>
      <c r="J4623" s="1">
        <v>251.40004364640799</v>
      </c>
      <c r="K4623" s="1">
        <v>132.09338721250001</v>
      </c>
      <c r="L4623" s="1">
        <v>213.63760529999999</v>
      </c>
      <c r="M4623" s="1">
        <v>393.72</v>
      </c>
      <c r="N4623" s="1">
        <v>495.49254000000002</v>
      </c>
      <c r="O4623" s="1">
        <v>347.82</v>
      </c>
      <c r="P4623" s="1">
        <v>471.64211199999988</v>
      </c>
      <c r="Q4623" s="1">
        <v>228.46487118336009</v>
      </c>
      <c r="R4623" s="1">
        <v>218.67230606223001</v>
      </c>
      <c r="S4623" s="1">
        <v>2376.87336</v>
      </c>
      <c r="T4623" s="1">
        <v>258.93625894613001</v>
      </c>
      <c r="U4623" s="1">
        <v>232.3</v>
      </c>
      <c r="V4623" s="1">
        <v>638</v>
      </c>
      <c r="W4623" s="1">
        <v>0</v>
      </c>
      <c r="X4623" s="1">
        <v>433</v>
      </c>
      <c r="Y4623" s="1"/>
      <c r="Z4623" s="1">
        <v>978.95844468718042</v>
      </c>
      <c r="AA4623" s="1">
        <v>3259</v>
      </c>
      <c r="AB4623" s="1">
        <v>0</v>
      </c>
      <c r="AC4623" s="1">
        <v>1482.8197700000001</v>
      </c>
      <c r="AD4623" s="1">
        <v>693.56899784218376</v>
      </c>
      <c r="AE4623" s="1">
        <v>2763.18</v>
      </c>
      <c r="AF4623" s="1">
        <v>881.32284000000004</v>
      </c>
      <c r="AG4623" s="1">
        <v>25423</v>
      </c>
      <c r="AH4623" s="1">
        <v>1193.804702610164</v>
      </c>
      <c r="AI4623" s="1">
        <v>0</v>
      </c>
      <c r="AJ4623" s="1">
        <v>2268.0720000000001</v>
      </c>
      <c r="AK4623" s="1">
        <v>75</v>
      </c>
      <c r="AL4623" s="1">
        <v>46075.95703125</v>
      </c>
      <c r="AM4623" s="1">
        <v>40171.140625</v>
      </c>
      <c r="AN4623" s="1">
        <v>5904.81689453125</v>
      </c>
      <c r="AO4623" t="s">
        <v>17433</v>
      </c>
    </row>
    <row r="4624" spans="1:41" x14ac:dyDescent="0.25">
      <c r="A4624" s="1">
        <v>2021</v>
      </c>
      <c r="B4624" t="s">
        <v>3393</v>
      </c>
      <c r="C4624" t="s">
        <v>7109</v>
      </c>
      <c r="D4624" t="s">
        <v>7231</v>
      </c>
      <c r="E4624" t="s">
        <v>7914</v>
      </c>
      <c r="F4624" t="s">
        <v>9755</v>
      </c>
      <c r="G4624" t="s">
        <v>11945</v>
      </c>
      <c r="H4624" t="s">
        <v>12726</v>
      </c>
      <c r="I4624" s="1">
        <v>394.15684674239998</v>
      </c>
      <c r="J4624" s="1">
        <v>131.25</v>
      </c>
      <c r="K4624" s="1">
        <v>62.880357181988543</v>
      </c>
      <c r="L4624" s="1">
        <v>23.024000000000001</v>
      </c>
      <c r="M4624" s="1">
        <v>1453.0781249999991</v>
      </c>
      <c r="N4624" s="1">
        <v>489.29054327214573</v>
      </c>
      <c r="O4624" s="1">
        <v>68.070603951815883</v>
      </c>
      <c r="P4624" s="1">
        <v>0</v>
      </c>
      <c r="Q4624" s="1">
        <v>0</v>
      </c>
      <c r="R4624" s="1">
        <v>223.02380056658191</v>
      </c>
      <c r="S4624" s="1">
        <v>496.83015899135978</v>
      </c>
      <c r="T4624" s="1">
        <v>1163.466724195124</v>
      </c>
      <c r="U4624" s="1">
        <v>479.50229282976011</v>
      </c>
      <c r="V4624" s="1">
        <v>0</v>
      </c>
      <c r="W4624" s="1">
        <v>0</v>
      </c>
      <c r="X4624" s="1">
        <v>1341.8991321037431</v>
      </c>
      <c r="Y4624" s="1">
        <v>2394.585</v>
      </c>
      <c r="Z4624" s="1">
        <v>1134.419283084784</v>
      </c>
      <c r="AA4624" s="1">
        <v>7573.2118333793724</v>
      </c>
      <c r="AB4624" s="1">
        <v>73</v>
      </c>
      <c r="AC4624" s="1">
        <v>1118.1552099999999</v>
      </c>
      <c r="AD4624" s="1">
        <v>398.59036747429531</v>
      </c>
      <c r="AE4624" s="1">
        <v>0</v>
      </c>
      <c r="AF4624" s="1">
        <v>487.6680228914787</v>
      </c>
      <c r="AG4624" s="1">
        <v>9093.299782315813</v>
      </c>
      <c r="AH4624" s="1">
        <v>1201.1095390845071</v>
      </c>
      <c r="AI4624" s="1">
        <v>0</v>
      </c>
      <c r="AJ4624" s="1">
        <v>902.88897533415184</v>
      </c>
      <c r="AK4624" s="1">
        <v>87.888786617868718</v>
      </c>
      <c r="AL4624" s="1">
        <v>30791.28515625</v>
      </c>
      <c r="AM4624" s="1">
        <v>24444.474609375</v>
      </c>
      <c r="AN4624" s="1">
        <v>6346.8134765625</v>
      </c>
      <c r="AO4624" t="s">
        <v>17434</v>
      </c>
    </row>
    <row r="4625" spans="1:41" x14ac:dyDescent="0.25">
      <c r="A4625" s="1">
        <v>2021</v>
      </c>
      <c r="B4625" t="s">
        <v>3394</v>
      </c>
      <c r="C4625" t="s">
        <v>7109</v>
      </c>
      <c r="D4625" t="s">
        <v>7231</v>
      </c>
      <c r="E4625" t="s">
        <v>7914</v>
      </c>
      <c r="F4625" t="s">
        <v>9755</v>
      </c>
      <c r="G4625" t="s">
        <v>11945</v>
      </c>
      <c r="H4625" t="s">
        <v>12726</v>
      </c>
      <c r="I4625" s="1">
        <v>834.99999999999989</v>
      </c>
      <c r="J4625" s="1">
        <v>0</v>
      </c>
      <c r="K4625" s="1">
        <v>159.477</v>
      </c>
      <c r="L4625" s="1">
        <v>0</v>
      </c>
      <c r="M4625" s="1">
        <v>0</v>
      </c>
      <c r="N4625" s="1">
        <v>775</v>
      </c>
      <c r="O4625" s="1">
        <v>341</v>
      </c>
      <c r="P4625" s="1">
        <v>895</v>
      </c>
      <c r="Q4625" s="1">
        <v>291</v>
      </c>
      <c r="R4625" s="1">
        <v>539.8506000000001</v>
      </c>
      <c r="S4625" s="1">
        <v>2961.7950000000001</v>
      </c>
      <c r="T4625" s="1">
        <v>352.8</v>
      </c>
      <c r="U4625" s="1">
        <v>22</v>
      </c>
      <c r="V4625" s="1">
        <v>116</v>
      </c>
      <c r="W4625" s="1">
        <v>0</v>
      </c>
      <c r="X4625" s="1">
        <v>1222</v>
      </c>
      <c r="Y4625" s="1">
        <v>7332.7134826015308</v>
      </c>
      <c r="Z4625" s="1">
        <v>311.04034499999989</v>
      </c>
      <c r="AA4625" s="1">
        <v>7176</v>
      </c>
      <c r="AB4625" s="1">
        <v>53</v>
      </c>
      <c r="AC4625" s="1">
        <v>5724</v>
      </c>
      <c r="AD4625" s="1">
        <v>3596.5441049999999</v>
      </c>
      <c r="AE4625" s="1"/>
      <c r="AF4625" s="1">
        <v>586.16783999999996</v>
      </c>
      <c r="AG4625" s="1">
        <v>29363</v>
      </c>
      <c r="AH4625" s="1">
        <v>1450.2460000000001</v>
      </c>
      <c r="AI4625" s="1">
        <v>1266</v>
      </c>
      <c r="AJ4625" s="1">
        <v>5679.7721480867713</v>
      </c>
      <c r="AK4625" s="1">
        <v>628</v>
      </c>
      <c r="AL4625" s="1">
        <v>71677.40625</v>
      </c>
      <c r="AM4625" s="1">
        <v>59646.546875</v>
      </c>
      <c r="AN4625" s="1">
        <v>12030.8623046875</v>
      </c>
      <c r="AO4625" t="s">
        <v>17435</v>
      </c>
    </row>
    <row r="4626" spans="1:41" x14ac:dyDescent="0.25">
      <c r="A4626" s="1">
        <v>2021</v>
      </c>
      <c r="B4626" t="s">
        <v>3395</v>
      </c>
      <c r="C4626" t="s">
        <v>7109</v>
      </c>
      <c r="D4626" t="s">
        <v>7231</v>
      </c>
      <c r="E4626" t="s">
        <v>7914</v>
      </c>
      <c r="F4626" t="s">
        <v>9756</v>
      </c>
      <c r="G4626" t="s">
        <v>11946</v>
      </c>
      <c r="H4626" t="s">
        <v>12726</v>
      </c>
      <c r="I4626" s="1">
        <v>576.49099152736915</v>
      </c>
      <c r="J4626" s="1">
        <v>867.50807859647375</v>
      </c>
      <c r="K4626" s="1">
        <v>24.390003487696386</v>
      </c>
      <c r="L4626" s="1">
        <v>643.00918285745024</v>
      </c>
      <c r="M4626" s="1">
        <v>388.02278275880616</v>
      </c>
      <c r="N4626" s="1">
        <v>1879.1666209878442</v>
      </c>
      <c r="O4626" s="1">
        <v>24.390003487696386</v>
      </c>
      <c r="P4626" s="1">
        <v>1425.7065675080707</v>
      </c>
      <c r="Q4626" s="1">
        <v>46.227726228889864</v>
      </c>
      <c r="R4626" s="1">
        <v>29.209679249064028</v>
      </c>
      <c r="S4626" s="1">
        <v>221.72730443360354</v>
      </c>
      <c r="T4626" s="1">
        <v>1552.0911310352246</v>
      </c>
      <c r="U4626" s="1">
        <v>277.15913054200439</v>
      </c>
      <c r="V4626" s="1">
        <v>0</v>
      </c>
      <c r="W4626" s="1">
        <v>159.64365919219455</v>
      </c>
      <c r="X4626" s="1">
        <v>46.08939510588894</v>
      </c>
      <c r="Y4626" s="1">
        <v>0</v>
      </c>
      <c r="Z4626" s="1">
        <v>49.888643497560793</v>
      </c>
      <c r="AA4626" s="1">
        <v>5280.4357550862678</v>
      </c>
      <c r="AB4626" s="1">
        <v>160.75229571436256</v>
      </c>
      <c r="AC4626" s="1">
        <v>905.77613819141732</v>
      </c>
      <c r="AD4626" s="1">
        <v>817.50758119038187</v>
      </c>
      <c r="AE4626" s="1">
        <v>6961.1287226929826</v>
      </c>
      <c r="AF4626" s="1">
        <v>2703.3879865762678</v>
      </c>
      <c r="AG4626" s="1">
        <v>0</v>
      </c>
      <c r="AH4626" s="1">
        <v>1828.141625055061</v>
      </c>
      <c r="AI4626" s="1">
        <v>129.71047309365807</v>
      </c>
      <c r="AJ4626" s="1">
        <v>1136.352435222218</v>
      </c>
      <c r="AK4626" s="1">
        <v>476.71370453224756</v>
      </c>
      <c r="AL4626" s="1">
        <v>28610.626953125</v>
      </c>
      <c r="AM4626" s="1">
        <v>22781.447265625</v>
      </c>
      <c r="AN4626" s="1">
        <v>5829.18017578125</v>
      </c>
      <c r="AO4626" t="s">
        <v>17436</v>
      </c>
    </row>
    <row r="4627" spans="1:41" x14ac:dyDescent="0.25">
      <c r="A4627" s="1">
        <v>2021</v>
      </c>
      <c r="B4627" t="s">
        <v>3396</v>
      </c>
      <c r="C4627" t="s">
        <v>7109</v>
      </c>
      <c r="D4627" t="s">
        <v>7231</v>
      </c>
      <c r="E4627" t="s">
        <v>7914</v>
      </c>
      <c r="F4627" t="s">
        <v>9756</v>
      </c>
      <c r="G4627" t="s">
        <v>11946</v>
      </c>
      <c r="H4627" t="s">
        <v>12726</v>
      </c>
      <c r="I4627" s="1">
        <v>326.77616511506511</v>
      </c>
      <c r="J4627" s="1">
        <v>190.10880193714672</v>
      </c>
      <c r="K4627" s="1">
        <v>36.308462790562793</v>
      </c>
      <c r="L4627" s="1">
        <v>637.81866302088633</v>
      </c>
      <c r="M4627" s="1">
        <v>558.24261540490284</v>
      </c>
      <c r="N4627" s="1">
        <v>738.27207674144347</v>
      </c>
      <c r="O4627" s="1">
        <v>25.415923953393953</v>
      </c>
      <c r="P4627" s="1">
        <v>1134.7604904143891</v>
      </c>
      <c r="Q4627" s="1">
        <v>64.302287602086707</v>
      </c>
      <c r="R4627" s="1">
        <v>1290.9449803324608</v>
      </c>
      <c r="S4627" s="1">
        <v>1694.3949302262636</v>
      </c>
      <c r="T4627" s="1">
        <v>1210.2820930187597</v>
      </c>
      <c r="U4627" s="1"/>
      <c r="V4627" s="1">
        <v>433.28098930071599</v>
      </c>
      <c r="W4627" s="1">
        <v>193.64513488300156</v>
      </c>
      <c r="X4627" s="1">
        <v>299.04535123757262</v>
      </c>
      <c r="Y4627" s="1">
        <v>0</v>
      </c>
      <c r="Z4627" s="1">
        <v>0</v>
      </c>
      <c r="AA4627" s="1">
        <v>28907.280394490434</v>
      </c>
      <c r="AB4627" s="1"/>
      <c r="AC4627" s="1">
        <v>139.06141248785551</v>
      </c>
      <c r="AD4627" s="1">
        <v>352.56664717060653</v>
      </c>
      <c r="AE4627" s="1">
        <v>2391.1543311771638</v>
      </c>
      <c r="AF4627" s="1">
        <v>713.39779743535701</v>
      </c>
      <c r="AG4627" s="1">
        <v>9938.8365478700543</v>
      </c>
      <c r="AH4627" s="1">
        <v>726.16925581125588</v>
      </c>
      <c r="AI4627" s="1">
        <v>141.6030048831949</v>
      </c>
      <c r="AJ4627" s="1">
        <v>30.295314795816115</v>
      </c>
      <c r="AK4627" s="1">
        <v>660.32990995103535</v>
      </c>
      <c r="AL4627" s="1">
        <v>52834.29296875</v>
      </c>
      <c r="AM4627" s="1">
        <v>46936.29296875</v>
      </c>
      <c r="AN4627" s="1">
        <v>5898.00341796875</v>
      </c>
      <c r="AO4627" t="s">
        <v>17437</v>
      </c>
    </row>
    <row r="4628" spans="1:41" x14ac:dyDescent="0.25">
      <c r="A4628" s="1">
        <v>2021</v>
      </c>
      <c r="B4628" t="s">
        <v>3397</v>
      </c>
      <c r="C4628" t="s">
        <v>7109</v>
      </c>
      <c r="D4628" t="s">
        <v>7231</v>
      </c>
      <c r="E4628" t="s">
        <v>7914</v>
      </c>
      <c r="F4628" t="s">
        <v>9756</v>
      </c>
      <c r="G4628" t="s">
        <v>11946</v>
      </c>
      <c r="H4628" t="s">
        <v>12726</v>
      </c>
      <c r="I4628" s="1">
        <v>689.93884733874347</v>
      </c>
      <c r="J4628" s="1">
        <v>226.57591746604334</v>
      </c>
      <c r="K4628" s="1">
        <v>23.451452632823479</v>
      </c>
      <c r="L4628" s="1">
        <v>840.86297019409358</v>
      </c>
      <c r="M4628" s="1">
        <v>377.31030713837532</v>
      </c>
      <c r="N4628" s="1">
        <v>1512.9442597107022</v>
      </c>
      <c r="O4628" s="1">
        <v>104.93172126230053</v>
      </c>
      <c r="P4628" s="1">
        <v>2802.5833433035264</v>
      </c>
      <c r="Q4628" s="1">
        <v>45.489190407778445</v>
      </c>
      <c r="R4628" s="1">
        <v>28.697359537385655</v>
      </c>
      <c r="S4628" s="1">
        <v>916.32503162176863</v>
      </c>
      <c r="T4628" s="1">
        <v>851.64326468376146</v>
      </c>
      <c r="U4628" s="1">
        <v>0</v>
      </c>
      <c r="V4628" s="1">
        <v>64.6817669380072</v>
      </c>
      <c r="W4628" s="1">
        <v>219.91800758922446</v>
      </c>
      <c r="X4628" s="1">
        <v>425.82163234188073</v>
      </c>
      <c r="Y4628" s="1">
        <v>0</v>
      </c>
      <c r="Z4628" s="1">
        <v>166.7594689071382</v>
      </c>
      <c r="AA4628" s="1">
        <v>4252.8261761739732</v>
      </c>
      <c r="AB4628" s="1">
        <v>475.41098699435292</v>
      </c>
      <c r="AC4628" s="1">
        <v>303.72617301080044</v>
      </c>
      <c r="AD4628" s="1">
        <v>809.60011617405678</v>
      </c>
      <c r="AE4628" s="1">
        <v>3775.7868923191759</v>
      </c>
      <c r="AF4628" s="1">
        <v>4558.1241161213666</v>
      </c>
      <c r="AG4628" s="1">
        <v>0</v>
      </c>
      <c r="AH4628" s="1">
        <v>1293.6353387601439</v>
      </c>
      <c r="AI4628" s="1">
        <v>126.12944552911404</v>
      </c>
      <c r="AJ4628" s="1">
        <v>2183.0096341577428</v>
      </c>
      <c r="AK4628" s="1">
        <v>716.88958356291312</v>
      </c>
      <c r="AL4628" s="1">
        <v>27793.072265625</v>
      </c>
      <c r="AM4628" s="1">
        <v>21452.0078125</v>
      </c>
      <c r="AN4628" s="1">
        <v>6341.06689453125</v>
      </c>
      <c r="AO4628" t="s">
        <v>17438</v>
      </c>
    </row>
    <row r="4629" spans="1:41" x14ac:dyDescent="0.25">
      <c r="A4629" s="1">
        <v>2021</v>
      </c>
      <c r="B4629" t="s">
        <v>3398</v>
      </c>
      <c r="C4629" t="s">
        <v>7109</v>
      </c>
      <c r="D4629" t="s">
        <v>7231</v>
      </c>
      <c r="E4629" t="s">
        <v>7914</v>
      </c>
      <c r="F4629" t="s">
        <v>9756</v>
      </c>
      <c r="G4629" t="s">
        <v>11946</v>
      </c>
      <c r="H4629" t="s">
        <v>12726</v>
      </c>
      <c r="I4629" s="1">
        <v>799.51693253211056</v>
      </c>
      <c r="J4629" s="1">
        <v>241.03676578591561</v>
      </c>
      <c r="K4629" s="1">
        <v>61.476551818351332</v>
      </c>
      <c r="L4629" s="1">
        <v>830.71852055848922</v>
      </c>
      <c r="M4629" s="1">
        <v>356.78443114245437</v>
      </c>
      <c r="N4629" s="1">
        <v>2016.4879018540857</v>
      </c>
      <c r="O4629" s="1">
        <v>159.88172959151217</v>
      </c>
      <c r="P4629" s="1">
        <v>2040.4644330809422</v>
      </c>
      <c r="Q4629" s="1">
        <v>61.453676637118221</v>
      </c>
      <c r="R4629" s="1">
        <v>598.46430409355401</v>
      </c>
      <c r="S4629" s="1">
        <v>195.53825594784456</v>
      </c>
      <c r="T4629" s="1">
        <v>127.42301112230513</v>
      </c>
      <c r="U4629" s="1">
        <v>50.969204448922056</v>
      </c>
      <c r="V4629" s="1">
        <v>596.33969205238805</v>
      </c>
      <c r="W4629" s="1">
        <v>944.96905048301483</v>
      </c>
      <c r="X4629" s="1">
        <v>0</v>
      </c>
      <c r="Y4629" s="1">
        <v>5755.3148098900592</v>
      </c>
      <c r="Z4629" s="1">
        <v>464.65152857202713</v>
      </c>
      <c r="AA4629" s="1">
        <v>3846.1361677156583</v>
      </c>
      <c r="AB4629" s="1">
        <v>87.667031652145937</v>
      </c>
      <c r="AC4629" s="1">
        <v>2645.6134566546766</v>
      </c>
      <c r="AD4629" s="1">
        <v>486.82579077475111</v>
      </c>
      <c r="AE4629" s="1">
        <v>1298.2505239655836</v>
      </c>
      <c r="AF4629" s="1">
        <v>1958.5619291396438</v>
      </c>
      <c r="AG4629" s="1">
        <v>0</v>
      </c>
      <c r="AH4629" s="1">
        <v>530.07972626878939</v>
      </c>
      <c r="AI4629" s="1">
        <v>1502.5721471542222</v>
      </c>
      <c r="AJ4629" s="1">
        <v>2502.5879384420728</v>
      </c>
      <c r="AK4629" s="1">
        <v>1692.1775877042121</v>
      </c>
      <c r="AL4629" s="1">
        <v>31851.96484375</v>
      </c>
      <c r="AM4629" s="1">
        <v>25706.568359375</v>
      </c>
      <c r="AN4629" s="1">
        <v>6145.3955078125</v>
      </c>
      <c r="AO4629" t="s">
        <v>17439</v>
      </c>
    </row>
    <row r="4630" spans="1:41" x14ac:dyDescent="0.25">
      <c r="A4630" s="1">
        <v>2021</v>
      </c>
      <c r="B4630" t="s">
        <v>3399</v>
      </c>
      <c r="C4630" t="s">
        <v>7109</v>
      </c>
      <c r="D4630" t="s">
        <v>7231</v>
      </c>
      <c r="E4630" t="s">
        <v>7914</v>
      </c>
      <c r="F4630" t="s">
        <v>9756</v>
      </c>
      <c r="G4630" t="s">
        <v>11946</v>
      </c>
      <c r="H4630" t="s">
        <v>12726</v>
      </c>
      <c r="I4630" s="1">
        <v>526.44086417805204</v>
      </c>
      <c r="J4630" s="1">
        <v>102.99929951309714</v>
      </c>
      <c r="K4630" s="1">
        <v>22.888733225132697</v>
      </c>
      <c r="L4630" s="1">
        <v>57.221833062831742</v>
      </c>
      <c r="M4630" s="1">
        <v>400.55283143982223</v>
      </c>
      <c r="N4630" s="1">
        <v>845.27977356748931</v>
      </c>
      <c r="O4630" s="1">
        <v>25.177606547645969</v>
      </c>
      <c r="P4630" s="1">
        <v>450.67000170957272</v>
      </c>
      <c r="Q4630" s="1">
        <v>47.015284716485937</v>
      </c>
      <c r="R4630" s="1">
        <v>311.03640915243005</v>
      </c>
      <c r="S4630" s="1">
        <v>1602.2113257592889</v>
      </c>
      <c r="T4630" s="1">
        <v>1831.0986580106157</v>
      </c>
      <c r="U4630" s="1">
        <v>286.1091653141587</v>
      </c>
      <c r="V4630" s="1">
        <v>0</v>
      </c>
      <c r="W4630" s="1">
        <v>259.78712210525612</v>
      </c>
      <c r="X4630" s="1">
        <v>46.644819479955764</v>
      </c>
      <c r="Y4630" s="1">
        <v>0</v>
      </c>
      <c r="Z4630" s="1">
        <v>204.91381040372235</v>
      </c>
      <c r="AA4630" s="1">
        <v>6082.0903903963481</v>
      </c>
      <c r="AB4630" s="1">
        <v>114.44366612566348</v>
      </c>
      <c r="AC4630" s="1">
        <v>311.52996465232172</v>
      </c>
      <c r="AD4630" s="1">
        <v>433.67478171819391</v>
      </c>
      <c r="AE4630" s="1">
        <v>7782.1931008276715</v>
      </c>
      <c r="AF4630" s="1">
        <v>961.89842959248574</v>
      </c>
      <c r="AG4630" s="1">
        <v>0</v>
      </c>
      <c r="AH4630" s="1">
        <v>1851.6985179132353</v>
      </c>
      <c r="AI4630" s="1">
        <v>133.89908936702628</v>
      </c>
      <c r="AJ4630" s="1">
        <v>1178.7697610943339</v>
      </c>
      <c r="AK4630" s="1">
        <v>473.79677776024687</v>
      </c>
      <c r="AL4630" s="1">
        <v>26344.04296875</v>
      </c>
      <c r="AM4630" s="1">
        <v>19148.16796875</v>
      </c>
      <c r="AN4630" s="1">
        <v>7195.87451171875</v>
      </c>
      <c r="AO4630" t="s">
        <v>17440</v>
      </c>
    </row>
    <row r="4631" spans="1:41" x14ac:dyDescent="0.25">
      <c r="A4631" s="1">
        <v>2021</v>
      </c>
      <c r="B4631" t="s">
        <v>3400</v>
      </c>
      <c r="C4631" t="s">
        <v>7109</v>
      </c>
      <c r="D4631" t="s">
        <v>7231</v>
      </c>
      <c r="E4631" t="s">
        <v>7914</v>
      </c>
      <c r="F4631" t="s">
        <v>9756</v>
      </c>
      <c r="G4631" t="s">
        <v>11946</v>
      </c>
      <c r="H4631" t="s">
        <v>12726</v>
      </c>
      <c r="I4631" s="1">
        <v>554.7276078602805</v>
      </c>
      <c r="J4631" s="1">
        <v>154.85438069850321</v>
      </c>
      <c r="K4631" s="1">
        <v>23.605430121714065</v>
      </c>
      <c r="L4631" s="1">
        <v>586.59493852459445</v>
      </c>
      <c r="M4631" s="1">
        <v>544.40023218203044</v>
      </c>
      <c r="N4631" s="1">
        <v>1903.4427422085107</v>
      </c>
      <c r="O4631" s="1">
        <v>25.96597313388547</v>
      </c>
      <c r="P4631" s="1">
        <v>1603.6897543382479</v>
      </c>
      <c r="Q4631" s="1">
        <v>85.78721123613704</v>
      </c>
      <c r="R4631" s="1">
        <v>288.43040897685211</v>
      </c>
      <c r="S4631" s="1">
        <v>1652.3801085199846</v>
      </c>
      <c r="T4631" s="1">
        <v>1593.3665332156993</v>
      </c>
      <c r="U4631" s="1"/>
      <c r="V4631" s="1">
        <v>0</v>
      </c>
      <c r="W4631" s="1">
        <v>911.16960269816286</v>
      </c>
      <c r="X4631" s="1">
        <v>0</v>
      </c>
      <c r="Y4631" s="1">
        <v>0</v>
      </c>
      <c r="Z4631" s="1">
        <v>477.37261335142347</v>
      </c>
      <c r="AA4631" s="1">
        <v>28642.19859326557</v>
      </c>
      <c r="AB4631" s="1"/>
      <c r="AC4631" s="1">
        <v>278.83914331274735</v>
      </c>
      <c r="AD4631" s="1">
        <v>428.94011308562142</v>
      </c>
      <c r="AE4631" s="1">
        <v>7288.524140037759</v>
      </c>
      <c r="AF4631" s="1">
        <v>702.11602428996957</v>
      </c>
      <c r="AG4631" s="1">
        <v>0</v>
      </c>
      <c r="AH4631" s="1">
        <v>708.16290365142197</v>
      </c>
      <c r="AI4631" s="1">
        <v>138.09176621202727</v>
      </c>
      <c r="AJ4631" s="1">
        <v>1298.2986566942734</v>
      </c>
      <c r="AK4631" s="1">
        <v>483.91131749513829</v>
      </c>
      <c r="AL4631" s="1">
        <v>50374.87109375</v>
      </c>
      <c r="AM4631" s="1">
        <v>43864.875</v>
      </c>
      <c r="AN4631" s="1">
        <v>6509.99365234375</v>
      </c>
      <c r="AO4631" t="s">
        <v>17441</v>
      </c>
    </row>
    <row r="4632" spans="1:41" x14ac:dyDescent="0.25">
      <c r="A4632" s="1">
        <v>2021</v>
      </c>
      <c r="B4632" t="s">
        <v>3401</v>
      </c>
      <c r="C4632" t="s">
        <v>7109</v>
      </c>
      <c r="D4632" t="s">
        <v>7231</v>
      </c>
      <c r="E4632" t="s">
        <v>7914</v>
      </c>
      <c r="F4632" t="s">
        <v>9756</v>
      </c>
      <c r="G4632" t="s">
        <v>11946</v>
      </c>
      <c r="H4632" t="s">
        <v>12726</v>
      </c>
      <c r="I4632" s="1">
        <v>568.62745098039215</v>
      </c>
      <c r="J4632" s="1">
        <v>1586.807</v>
      </c>
      <c r="K4632" s="1">
        <v>22.298999999999999</v>
      </c>
      <c r="L4632" s="1">
        <v>651.25</v>
      </c>
      <c r="M4632" s="1">
        <v>350</v>
      </c>
      <c r="N4632" s="1">
        <v>674</v>
      </c>
      <c r="O4632" s="1">
        <v>157</v>
      </c>
      <c r="P4632" s="1">
        <v>2001.664</v>
      </c>
      <c r="Q4632" s="1">
        <v>105</v>
      </c>
      <c r="R4632" s="1">
        <v>689.08447000000001</v>
      </c>
      <c r="S4632" s="1">
        <v>191.82</v>
      </c>
      <c r="T4632" s="1">
        <v>542.4</v>
      </c>
      <c r="U4632" s="1">
        <v>317</v>
      </c>
      <c r="V4632" s="1">
        <v>760</v>
      </c>
      <c r="W4632" s="1">
        <v>389</v>
      </c>
      <c r="X4632" s="1">
        <v>298</v>
      </c>
      <c r="Y4632" s="1">
        <v>5645.8746728700198</v>
      </c>
      <c r="Z4632" s="1">
        <v>467.75998499999997</v>
      </c>
      <c r="AA4632" s="1">
        <v>9341</v>
      </c>
      <c r="AB4632" s="1">
        <v>86</v>
      </c>
      <c r="AC4632" s="1">
        <v>2595.3058177570092</v>
      </c>
      <c r="AD4632" s="1">
        <v>331.12348500000002</v>
      </c>
      <c r="AE4632" s="1">
        <v>425</v>
      </c>
      <c r="AF4632" s="1">
        <v>1704.10608</v>
      </c>
      <c r="AG4632" s="1">
        <v>329</v>
      </c>
      <c r="AH4632" s="1">
        <v>520</v>
      </c>
      <c r="AI4632" s="1">
        <v>1474</v>
      </c>
      <c r="AJ4632" s="1">
        <v>3132.0116075488081</v>
      </c>
      <c r="AK4632" s="1">
        <v>1660</v>
      </c>
      <c r="AL4632" s="1">
        <v>37015.1328125</v>
      </c>
      <c r="AM4632" s="1">
        <v>30993.490234375</v>
      </c>
      <c r="AN4632" s="1">
        <v>6021.642578125</v>
      </c>
      <c r="AO4632" t="s">
        <v>17442</v>
      </c>
    </row>
    <row r="4633" spans="1:41" x14ac:dyDescent="0.25">
      <c r="A4633" s="1">
        <v>2021</v>
      </c>
      <c r="B4633" t="s">
        <v>3402</v>
      </c>
      <c r="C4633" t="s">
        <v>7109</v>
      </c>
      <c r="D4633" t="s">
        <v>7231</v>
      </c>
      <c r="E4633" t="s">
        <v>7914</v>
      </c>
      <c r="F4633" t="s">
        <v>9756</v>
      </c>
      <c r="G4633" t="s">
        <v>11946</v>
      </c>
      <c r="H4633" t="s">
        <v>12726</v>
      </c>
      <c r="I4633" s="1">
        <v>647.90642239947454</v>
      </c>
      <c r="J4633" s="1">
        <v>220.34689358289958</v>
      </c>
      <c r="K4633" s="1">
        <v>22.806725425369205</v>
      </c>
      <c r="L4633" s="1">
        <v>770.56831790228762</v>
      </c>
      <c r="M4633" s="1">
        <v>366.93729423918461</v>
      </c>
      <c r="N4633" s="1">
        <v>1379.6454358253716</v>
      </c>
      <c r="O4633" s="1">
        <v>102.04693895554804</v>
      </c>
      <c r="P4633" s="1">
        <v>2705.9004469466727</v>
      </c>
      <c r="Q4633" s="1">
        <v>45.556485899971285</v>
      </c>
      <c r="R4633" s="1">
        <v>574.59795990912585</v>
      </c>
      <c r="S4633" s="1">
        <v>0</v>
      </c>
      <c r="T4633" s="1">
        <v>2489.9316394801813</v>
      </c>
      <c r="U4633" s="1">
        <v>41.935690770192522</v>
      </c>
      <c r="V4633" s="1">
        <v>576.61574809014724</v>
      </c>
      <c r="W4633" s="1">
        <v>770.56831790228762</v>
      </c>
      <c r="X4633" s="1">
        <v>587.09967078269528</v>
      </c>
      <c r="Y4633" s="1">
        <v>569.27700220536349</v>
      </c>
      <c r="Z4633" s="1">
        <v>252.87783655242598</v>
      </c>
      <c r="AA4633" s="1">
        <v>3857.0351585884573</v>
      </c>
      <c r="AB4633" s="1">
        <v>153.06527131120271</v>
      </c>
      <c r="AC4633" s="1">
        <v>2687.6060018481762</v>
      </c>
      <c r="AD4633" s="1">
        <v>546.80959773363111</v>
      </c>
      <c r="AE4633" s="1">
        <v>2497.2253795622732</v>
      </c>
      <c r="AF4633" s="1">
        <v>3546.9626610336536</v>
      </c>
      <c r="AG4633" s="1">
        <v>0</v>
      </c>
      <c r="AH4633" s="1">
        <v>545.16398001250286</v>
      </c>
      <c r="AI4633" s="1">
        <v>122.66189550281314</v>
      </c>
      <c r="AJ4633" s="1">
        <v>2208.8387679801522</v>
      </c>
      <c r="AK4633" s="1">
        <v>959.27892636815398</v>
      </c>
      <c r="AL4633" s="1">
        <v>29249.267578125</v>
      </c>
      <c r="AM4633" s="1">
        <v>22582.896484375</v>
      </c>
      <c r="AN4633" s="1">
        <v>6666.37060546875</v>
      </c>
      <c r="AO4633" t="s">
        <v>17443</v>
      </c>
    </row>
    <row r="4634" spans="1:41" x14ac:dyDescent="0.25">
      <c r="A4634" s="1">
        <v>2021</v>
      </c>
      <c r="B4634" t="s">
        <v>3403</v>
      </c>
      <c r="C4634" t="s">
        <v>7109</v>
      </c>
      <c r="D4634" t="s">
        <v>7231</v>
      </c>
      <c r="E4634" t="s">
        <v>7914</v>
      </c>
      <c r="F4634" t="s">
        <v>9756</v>
      </c>
      <c r="G4634" t="s">
        <v>11946</v>
      </c>
      <c r="H4634" t="s">
        <v>12726</v>
      </c>
      <c r="I4634" s="1">
        <v>226.80672660069669</v>
      </c>
      <c r="J4634" s="1">
        <v>245.1964611899424</v>
      </c>
      <c r="K4634" s="1">
        <v>91.948672946228399</v>
      </c>
      <c r="L4634" s="1">
        <v>49.039292237988477</v>
      </c>
      <c r="M4634" s="1">
        <v>551.69203767737031</v>
      </c>
      <c r="N4634" s="1">
        <v>2442.1567534518263</v>
      </c>
      <c r="O4634" s="1">
        <v>25.745628424943952</v>
      </c>
      <c r="P4634" s="1">
        <v>637.51079909385021</v>
      </c>
      <c r="Q4634" s="1">
        <v>57.805065725528912</v>
      </c>
      <c r="R4634" s="1">
        <v>1070.3659198909031</v>
      </c>
      <c r="S4634" s="1">
        <v>1164.6831906522264</v>
      </c>
      <c r="T4634" s="1">
        <v>1164.6831906522264</v>
      </c>
      <c r="U4634" s="1">
        <v>0</v>
      </c>
      <c r="V4634" s="1">
        <v>0</v>
      </c>
      <c r="W4634" s="1">
        <v>600.73132991535886</v>
      </c>
      <c r="X4634" s="1">
        <v>400.89621404555578</v>
      </c>
      <c r="Y4634" s="1">
        <v>0</v>
      </c>
      <c r="Z4634" s="1">
        <v>183.8973458924568</v>
      </c>
      <c r="AA4634" s="1">
        <v>20931.981730593678</v>
      </c>
      <c r="AB4634" s="1">
        <v>22.067681507094814</v>
      </c>
      <c r="AC4634" s="1">
        <v>1218.8339831782339</v>
      </c>
      <c r="AD4634" s="1">
        <v>349.65015365685781</v>
      </c>
      <c r="AE4634" s="1">
        <v>1970.2761638917818</v>
      </c>
      <c r="AF4634" s="1">
        <v>343.27504566591932</v>
      </c>
      <c r="AG4634" s="1">
        <v>1506.2632334380739</v>
      </c>
      <c r="AH4634" s="1">
        <v>735.58938356982719</v>
      </c>
      <c r="AI4634" s="1">
        <v>143.4399297961163</v>
      </c>
      <c r="AJ4634" s="1">
        <v>32.949691172643902</v>
      </c>
      <c r="AK4634" s="1">
        <v>349.40495719566792</v>
      </c>
      <c r="AL4634" s="1">
        <v>36516.890625</v>
      </c>
      <c r="AM4634" s="1">
        <v>30916.357421875</v>
      </c>
      <c r="AN4634" s="1">
        <v>5600.5322265625</v>
      </c>
      <c r="AO4634" t="s">
        <v>17444</v>
      </c>
    </row>
    <row r="4635" spans="1:41" x14ac:dyDescent="0.25">
      <c r="A4635" s="1">
        <v>2021</v>
      </c>
      <c r="B4635" t="s">
        <v>3404</v>
      </c>
      <c r="C4635" t="s">
        <v>7109</v>
      </c>
      <c r="D4635" t="s">
        <v>7231</v>
      </c>
      <c r="E4635" t="s">
        <v>7914</v>
      </c>
      <c r="F4635" t="s">
        <v>9756</v>
      </c>
      <c r="G4635" t="s">
        <v>11947</v>
      </c>
      <c r="H4635" t="s">
        <v>12726</v>
      </c>
      <c r="I4635" s="1">
        <v>275.39999999999998</v>
      </c>
      <c r="J4635" s="1">
        <v>184</v>
      </c>
      <c r="K4635" s="1">
        <v>35.155836060839043</v>
      </c>
      <c r="L4635" s="1">
        <v>614.85090000000002</v>
      </c>
      <c r="M4635" s="1">
        <v>530.43749999999966</v>
      </c>
      <c r="N4635" s="1">
        <v>708.26539693761379</v>
      </c>
      <c r="O4635" s="1">
        <v>25</v>
      </c>
      <c r="P4635" s="1">
        <v>1224</v>
      </c>
      <c r="Q4635" s="1">
        <v>69.10234956493457</v>
      </c>
      <c r="R4635" s="1">
        <v>1276.3693619397729</v>
      </c>
      <c r="S4635" s="1">
        <v>1820.878776414613</v>
      </c>
      <c r="T4635" s="1">
        <v>1236.3986792138389</v>
      </c>
      <c r="U4635" s="1"/>
      <c r="V4635" s="1">
        <v>411</v>
      </c>
      <c r="W4635" s="1">
        <v>180.18598708223999</v>
      </c>
      <c r="X4635" s="1">
        <v>303.8862296529</v>
      </c>
      <c r="Y4635" s="1">
        <v>0</v>
      </c>
      <c r="Z4635" s="1">
        <v>0</v>
      </c>
      <c r="AA4635" s="1">
        <v>27856.821838052721</v>
      </c>
      <c r="AB4635" s="1">
        <v>21</v>
      </c>
      <c r="AC4635" s="1">
        <v>135.69999999999999</v>
      </c>
      <c r="AD4635" s="1">
        <v>378.88517821455508</v>
      </c>
      <c r="AE4635" s="1">
        <v>2224.959091739885</v>
      </c>
      <c r="AF4635" s="1">
        <v>687.71095491051813</v>
      </c>
      <c r="AG4635" s="1">
        <v>9866</v>
      </c>
      <c r="AH4635" s="1">
        <v>769.72584325711637</v>
      </c>
      <c r="AI4635" s="1">
        <v>131.761003053888</v>
      </c>
      <c r="AJ4635" s="1">
        <v>32.112467639376902</v>
      </c>
      <c r="AK4635" s="1">
        <v>710.51312411680431</v>
      </c>
      <c r="AL4635" s="1">
        <v>51710.12109375</v>
      </c>
      <c r="AM4635" s="1">
        <v>45566.29296875</v>
      </c>
      <c r="AN4635" s="1">
        <v>6143.82861328125</v>
      </c>
      <c r="AO4635" t="s">
        <v>17445</v>
      </c>
    </row>
    <row r="4636" spans="1:41" x14ac:dyDescent="0.25">
      <c r="A4636" s="1">
        <v>2021</v>
      </c>
      <c r="B4636" t="s">
        <v>3405</v>
      </c>
      <c r="C4636" t="s">
        <v>7109</v>
      </c>
      <c r="D4636" t="s">
        <v>7231</v>
      </c>
      <c r="E4636" t="s">
        <v>7914</v>
      </c>
      <c r="F4636" t="s">
        <v>9756</v>
      </c>
      <c r="G4636" t="s">
        <v>11947</v>
      </c>
      <c r="H4636" t="s">
        <v>12726</v>
      </c>
      <c r="I4636" s="1">
        <v>642.96720000000005</v>
      </c>
      <c r="J4636" s="1">
        <v>212.71751594401931</v>
      </c>
      <c r="K4636" s="1">
        <v>22.11285968</v>
      </c>
      <c r="L4636" s="1">
        <v>765.96897509999997</v>
      </c>
      <c r="M4636" s="1">
        <v>357</v>
      </c>
      <c r="N4636" s="1">
        <v>1342.28226</v>
      </c>
      <c r="O4636" s="1">
        <v>99.283332000000001</v>
      </c>
      <c r="P4636" s="1">
        <v>2630.6931979999999</v>
      </c>
      <c r="Q4636" s="1">
        <v>44.322737758262413</v>
      </c>
      <c r="R4636" s="1">
        <v>559.03685699999994</v>
      </c>
      <c r="S4636" s="1">
        <v>0</v>
      </c>
      <c r="T4636" s="1">
        <v>2459.8944599882352</v>
      </c>
      <c r="U4636" s="1">
        <v>40.4</v>
      </c>
      <c r="V4636" s="1">
        <v>561</v>
      </c>
      <c r="W4636" s="1">
        <v>749.7</v>
      </c>
      <c r="X4636" s="1">
        <v>591</v>
      </c>
      <c r="Y4636" s="1">
        <v>558.26218713028152</v>
      </c>
      <c r="Z4636" s="1">
        <v>246.02946897616141</v>
      </c>
      <c r="AA4636" s="1">
        <v>3841</v>
      </c>
      <c r="AB4636" s="1">
        <v>99</v>
      </c>
      <c r="AC4636" s="1">
        <v>2619.7080999999998</v>
      </c>
      <c r="AD4636" s="1">
        <v>526.78535497359303</v>
      </c>
      <c r="AE4636" s="1">
        <v>2429.5962130319999</v>
      </c>
      <c r="AF4636" s="1">
        <v>3519.922896</v>
      </c>
      <c r="AG4636" s="1">
        <v>0</v>
      </c>
      <c r="AH4636" s="1">
        <v>549.36145606839375</v>
      </c>
      <c r="AI4636" s="1">
        <v>119.34</v>
      </c>
      <c r="AJ4636" s="1">
        <v>2192</v>
      </c>
      <c r="AK4636" s="1">
        <v>933</v>
      </c>
      <c r="AL4636" s="1">
        <v>28712.384765625</v>
      </c>
      <c r="AM4636" s="1">
        <v>22205.908203125</v>
      </c>
      <c r="AN4636" s="1">
        <v>6506.4765625</v>
      </c>
      <c r="AO4636" t="s">
        <v>17446</v>
      </c>
    </row>
    <row r="4637" spans="1:41" x14ac:dyDescent="0.25">
      <c r="A4637" s="1">
        <v>2021</v>
      </c>
      <c r="B4637" t="s">
        <v>3406</v>
      </c>
      <c r="C4637" t="s">
        <v>7109</v>
      </c>
      <c r="D4637" t="s">
        <v>7231</v>
      </c>
      <c r="E4637" t="s">
        <v>7914</v>
      </c>
      <c r="F4637" t="s">
        <v>9756</v>
      </c>
      <c r="G4637" t="s">
        <v>11947</v>
      </c>
      <c r="H4637" t="s">
        <v>12726</v>
      </c>
      <c r="I4637" s="1">
        <v>580</v>
      </c>
      <c r="J4637" s="1">
        <v>1586.807</v>
      </c>
      <c r="K4637" s="1">
        <v>22.298999999999999</v>
      </c>
      <c r="L4637" s="1">
        <v>651</v>
      </c>
      <c r="M4637" s="1">
        <v>350</v>
      </c>
      <c r="N4637" s="1">
        <v>674</v>
      </c>
      <c r="O4637" s="1">
        <v>156.8415</v>
      </c>
      <c r="P4637" s="1">
        <v>2001.664</v>
      </c>
      <c r="Q4637" s="1">
        <v>106</v>
      </c>
      <c r="R4637" s="1">
        <v>689.08447000000001</v>
      </c>
      <c r="S4637" s="1">
        <v>191.82</v>
      </c>
      <c r="T4637" s="1">
        <v>542.4</v>
      </c>
      <c r="U4637" s="1">
        <v>317</v>
      </c>
      <c r="V4637" s="1">
        <v>761</v>
      </c>
      <c r="W4637" s="1">
        <v>389</v>
      </c>
      <c r="X4637" s="1">
        <v>298</v>
      </c>
      <c r="Y4637" s="1">
        <v>5645.8746728700198</v>
      </c>
      <c r="Z4637" s="1">
        <v>467.75998499999997</v>
      </c>
      <c r="AA4637" s="1">
        <v>9341</v>
      </c>
      <c r="AB4637" s="1">
        <v>86</v>
      </c>
      <c r="AC4637" s="1">
        <v>2595</v>
      </c>
      <c r="AD4637" s="1">
        <v>331.12348500000002</v>
      </c>
      <c r="AE4637" s="1">
        <v>425</v>
      </c>
      <c r="AF4637" s="1">
        <v>1704.10608</v>
      </c>
      <c r="AG4637" s="1">
        <v>329</v>
      </c>
      <c r="AH4637" s="1">
        <v>520</v>
      </c>
      <c r="AI4637" s="1">
        <v>1474</v>
      </c>
      <c r="AJ4637" s="1">
        <v>3132.0116075488081</v>
      </c>
      <c r="AK4637" s="1">
        <v>1660</v>
      </c>
      <c r="AL4637" s="1">
        <v>37027.7890625</v>
      </c>
      <c r="AM4637" s="1">
        <v>31006.306640625</v>
      </c>
      <c r="AN4637" s="1">
        <v>6021.48388671875</v>
      </c>
      <c r="AO4637" t="s">
        <v>17447</v>
      </c>
    </row>
    <row r="4638" spans="1:41" x14ac:dyDescent="0.25">
      <c r="A4638" s="1">
        <v>2021</v>
      </c>
      <c r="B4638" t="s">
        <v>3407</v>
      </c>
      <c r="C4638" t="s">
        <v>7109</v>
      </c>
      <c r="D4638" t="s">
        <v>7231</v>
      </c>
      <c r="E4638" t="s">
        <v>7914</v>
      </c>
      <c r="F4638" t="s">
        <v>9756</v>
      </c>
      <c r="G4638" t="s">
        <v>11947</v>
      </c>
      <c r="H4638" t="s">
        <v>12726</v>
      </c>
      <c r="I4638" s="1">
        <v>495.55064178681221</v>
      </c>
      <c r="J4638" s="1">
        <v>99.464691182399989</v>
      </c>
      <c r="K4638" s="1">
        <v>21.39418486296</v>
      </c>
      <c r="L4638" s="1">
        <v>54.933432120000013</v>
      </c>
      <c r="M4638" s="1">
        <v>378.85125599999998</v>
      </c>
      <c r="N4638" s="1">
        <v>819</v>
      </c>
      <c r="O4638" s="1">
        <v>23.82111418824497</v>
      </c>
      <c r="P4638" s="1">
        <v>1286.4829999999999</v>
      </c>
      <c r="Q4638" s="1">
        <v>44.491368611037721</v>
      </c>
      <c r="R4638" s="1">
        <v>291.96343624676678</v>
      </c>
      <c r="S4638" s="1">
        <v>1506.477787752</v>
      </c>
      <c r="T4638" s="1">
        <v>1648.4816000000001</v>
      </c>
      <c r="U4638" s="1">
        <v>260.1510025</v>
      </c>
      <c r="V4638" s="1">
        <v>0</v>
      </c>
      <c r="W4638" s="1">
        <v>246.6770951351869</v>
      </c>
      <c r="X4638" s="1">
        <v>45</v>
      </c>
      <c r="Y4638" s="1">
        <v>0</v>
      </c>
      <c r="Z4638" s="1">
        <v>194.3819933682301</v>
      </c>
      <c r="AA4638" s="1">
        <v>6017.5952197281758</v>
      </c>
      <c r="AB4638" s="1">
        <v>100</v>
      </c>
      <c r="AC4638" s="1">
        <v>295.31463000000002</v>
      </c>
      <c r="AD4638" s="1">
        <v>411.38549118690003</v>
      </c>
      <c r="AE4638" s="1">
        <v>7360.5612025889277</v>
      </c>
      <c r="AF4638" s="1">
        <v>923.43043310641031</v>
      </c>
      <c r="AG4638" s="1">
        <v>0</v>
      </c>
      <c r="AH4638" s="1">
        <v>1808.4025080212191</v>
      </c>
      <c r="AI4638" s="1">
        <v>126.64456272</v>
      </c>
      <c r="AJ4638" s="1">
        <v>1137.203227296</v>
      </c>
      <c r="AK4638" s="1">
        <v>448.12691424000002</v>
      </c>
      <c r="AL4638" s="1">
        <v>26045.78515625</v>
      </c>
      <c r="AM4638" s="1">
        <v>19280.5234375</v>
      </c>
      <c r="AN4638" s="1">
        <v>6765.26220703125</v>
      </c>
      <c r="AO4638" t="s">
        <v>17448</v>
      </c>
    </row>
    <row r="4639" spans="1:41" x14ac:dyDescent="0.25">
      <c r="A4639" s="1">
        <v>2021</v>
      </c>
      <c r="B4639" t="s">
        <v>3408</v>
      </c>
      <c r="C4639" t="s">
        <v>7109</v>
      </c>
      <c r="D4639" t="s">
        <v>7231</v>
      </c>
      <c r="E4639" t="s">
        <v>7914</v>
      </c>
      <c r="F4639" t="s">
        <v>9756</v>
      </c>
      <c r="G4639" t="s">
        <v>11947</v>
      </c>
      <c r="H4639" t="s">
        <v>12726</v>
      </c>
      <c r="I4639" s="1">
        <v>580</v>
      </c>
      <c r="J4639" s="1">
        <v>241.82408616301171</v>
      </c>
      <c r="K4639" s="1">
        <v>60.307225000000003</v>
      </c>
      <c r="L4639" s="1">
        <v>832.11685419999992</v>
      </c>
      <c r="M4639" s="1">
        <v>350</v>
      </c>
      <c r="N4639" s="1">
        <v>1978.143394287109</v>
      </c>
      <c r="O4639" s="1">
        <v>156.8415</v>
      </c>
      <c r="P4639" s="1">
        <v>2001.664</v>
      </c>
      <c r="Q4639" s="1">
        <v>60.28510480156995</v>
      </c>
      <c r="R4639" s="1">
        <v>587.08421150000004</v>
      </c>
      <c r="S4639" s="1">
        <v>191.82</v>
      </c>
      <c r="T4639" s="1">
        <v>127.4357150983095</v>
      </c>
      <c r="U4639" s="1">
        <v>50</v>
      </c>
      <c r="V4639" s="1">
        <v>585</v>
      </c>
      <c r="W4639" s="1">
        <v>927</v>
      </c>
      <c r="X4639" s="1">
        <v>0</v>
      </c>
      <c r="Y4639" s="1">
        <v>5645.8746728700198</v>
      </c>
      <c r="Z4639" s="1">
        <v>455.81595160825981</v>
      </c>
      <c r="AA4639" s="1">
        <v>3859</v>
      </c>
      <c r="AB4639" s="1">
        <v>86</v>
      </c>
      <c r="AC4639" s="1">
        <v>2595</v>
      </c>
      <c r="AD4639" s="1">
        <v>477.56855932744207</v>
      </c>
      <c r="AE4639" s="1">
        <v>1273.5636528</v>
      </c>
      <c r="AF4639" s="1">
        <v>1877.6671275928809</v>
      </c>
      <c r="AG4639" s="1">
        <v>0</v>
      </c>
      <c r="AH4639" s="1">
        <v>520</v>
      </c>
      <c r="AI4639" s="1">
        <v>1474</v>
      </c>
      <c r="AJ4639" s="1">
        <v>2504.1</v>
      </c>
      <c r="AK4639" s="1">
        <v>1660</v>
      </c>
      <c r="AL4639" s="1">
        <v>31158.11328125</v>
      </c>
      <c r="AM4639" s="1">
        <v>25127.140625</v>
      </c>
      <c r="AN4639" s="1">
        <v>6030.97314453125</v>
      </c>
      <c r="AO4639" t="s">
        <v>17449</v>
      </c>
    </row>
    <row r="4640" spans="1:41" x14ac:dyDescent="0.25">
      <c r="A4640" s="1">
        <v>2021</v>
      </c>
      <c r="B4640" t="s">
        <v>3409</v>
      </c>
      <c r="C4640" t="s">
        <v>7109</v>
      </c>
      <c r="D4640" t="s">
        <v>7231</v>
      </c>
      <c r="E4640" t="s">
        <v>7914</v>
      </c>
      <c r="F4640" t="s">
        <v>9756</v>
      </c>
      <c r="G4640" t="s">
        <v>11947</v>
      </c>
      <c r="H4640" t="s">
        <v>12726</v>
      </c>
      <c r="I4640" s="1">
        <v>214.6</v>
      </c>
      <c r="J4640" s="1">
        <v>204.4</v>
      </c>
      <c r="K4640" s="1">
        <v>91</v>
      </c>
      <c r="L4640" s="1">
        <v>46.866375240090633</v>
      </c>
      <c r="M4640" s="1">
        <v>528.74999999999977</v>
      </c>
      <c r="N4640" s="1">
        <v>2364.5039999999999</v>
      </c>
      <c r="O4640" s="1">
        <v>25.58646084770827</v>
      </c>
      <c r="P4640" s="1">
        <v>624</v>
      </c>
      <c r="Q4640" s="1">
        <v>56.322108692690399</v>
      </c>
      <c r="R4640" s="1">
        <v>1026.433736800311</v>
      </c>
      <c r="S4640" s="1">
        <v>1129</v>
      </c>
      <c r="T4640" s="1">
        <v>1129.3</v>
      </c>
      <c r="U4640" s="1"/>
      <c r="V4640" s="1">
        <v>0</v>
      </c>
      <c r="W4640" s="1">
        <v>563.40237080768861</v>
      </c>
      <c r="X4640" s="1">
        <v>414</v>
      </c>
      <c r="Y4640" s="1">
        <v>0</v>
      </c>
      <c r="Z4640" s="1">
        <v>179.17416134202961</v>
      </c>
      <c r="AA4640" s="1">
        <v>20333.402768738131</v>
      </c>
      <c r="AB4640" s="1">
        <v>18</v>
      </c>
      <c r="AC4640" s="1">
        <v>1211.29793</v>
      </c>
      <c r="AD4640" s="1">
        <v>340.68007209237118</v>
      </c>
      <c r="AE4640" s="1">
        <v>1918.715532094782</v>
      </c>
      <c r="AF4640" s="1">
        <v>328.06462668063438</v>
      </c>
      <c r="AG4640" s="1">
        <v>1466.1999099085349</v>
      </c>
      <c r="AH4640" s="1">
        <v>708</v>
      </c>
      <c r="AI4640" s="1">
        <v>134.39622311496581</v>
      </c>
      <c r="AJ4640" s="1">
        <v>32.112467639376902</v>
      </c>
      <c r="AK4640" s="1">
        <v>353</v>
      </c>
      <c r="AL4640" s="1">
        <v>35441.20703125</v>
      </c>
      <c r="AM4640" s="1">
        <v>30006.09375</v>
      </c>
      <c r="AN4640" s="1">
        <v>5435.11474609375</v>
      </c>
      <c r="AO4640" t="s">
        <v>17450</v>
      </c>
    </row>
    <row r="4641" spans="1:41" x14ac:dyDescent="0.25">
      <c r="A4641" s="1">
        <v>2021</v>
      </c>
      <c r="B4641" t="s">
        <v>3410</v>
      </c>
      <c r="C4641" t="s">
        <v>7109</v>
      </c>
      <c r="D4641" t="s">
        <v>7231</v>
      </c>
      <c r="E4641" t="s">
        <v>7914</v>
      </c>
      <c r="F4641" t="s">
        <v>9756</v>
      </c>
      <c r="G4641" t="s">
        <v>11947</v>
      </c>
      <c r="H4641" t="s">
        <v>12726</v>
      </c>
      <c r="I4641" s="1">
        <v>679.17311999999993</v>
      </c>
      <c r="J4641" s="1">
        <v>213.8367216783835</v>
      </c>
      <c r="K4641" s="1">
        <v>23</v>
      </c>
      <c r="L4641" s="1">
        <v>829.12233549600001</v>
      </c>
      <c r="M4641" s="1">
        <v>364.14</v>
      </c>
      <c r="N4641" s="1">
        <v>1460.132370565</v>
      </c>
      <c r="O4641" s="1">
        <v>101.26899864000001</v>
      </c>
      <c r="P4641" s="1">
        <v>2710.5821916660002</v>
      </c>
      <c r="Q4641" s="1">
        <v>44.030561175090611</v>
      </c>
      <c r="R4641" s="1">
        <v>27.651229299750401</v>
      </c>
      <c r="S4641" s="1">
        <v>878.27949999999987</v>
      </c>
      <c r="T4641" s="1">
        <v>837.57853999999986</v>
      </c>
      <c r="U4641" s="1">
        <v>0</v>
      </c>
      <c r="V4641" s="1">
        <v>63</v>
      </c>
      <c r="W4641" s="1">
        <v>212.24160000000001</v>
      </c>
      <c r="X4641" s="1">
        <v>422.65</v>
      </c>
      <c r="Y4641" s="1"/>
      <c r="Z4641" s="1">
        <v>160.9384464012569</v>
      </c>
      <c r="AA4641" s="1">
        <v>4211</v>
      </c>
      <c r="AB4641" s="1">
        <v>441</v>
      </c>
      <c r="AC4641" s="1">
        <v>293.12437</v>
      </c>
      <c r="AD4641" s="1">
        <v>783.96555431602042</v>
      </c>
      <c r="AE4641" s="1">
        <v>3643.9901400967201</v>
      </c>
      <c r="AF4641" s="1">
        <v>4494.4808448002404</v>
      </c>
      <c r="AG4641" s="1">
        <v>0</v>
      </c>
      <c r="AH4641" s="1">
        <v>1282.8361687500001</v>
      </c>
      <c r="AI4641" s="1">
        <v>121.7268</v>
      </c>
      <c r="AJ4641" s="1">
        <v>2191.9251239999999</v>
      </c>
      <c r="AK4641" s="1">
        <v>692</v>
      </c>
      <c r="AL4641" s="1">
        <v>27183.673828125</v>
      </c>
      <c r="AM4641" s="1">
        <v>21022.98828125</v>
      </c>
      <c r="AN4641" s="1">
        <v>6160.68701171875</v>
      </c>
      <c r="AO4641" t="s">
        <v>17451</v>
      </c>
    </row>
    <row r="4642" spans="1:41" x14ac:dyDescent="0.25">
      <c r="A4642" s="1">
        <v>2021</v>
      </c>
      <c r="B4642" t="s">
        <v>3411</v>
      </c>
      <c r="C4642" t="s">
        <v>7109</v>
      </c>
      <c r="D4642" t="s">
        <v>7231</v>
      </c>
      <c r="E4642" t="s">
        <v>7914</v>
      </c>
      <c r="F4642" t="s">
        <v>9756</v>
      </c>
      <c r="G4642" t="s">
        <v>11947</v>
      </c>
      <c r="H4642" t="s">
        <v>12726</v>
      </c>
      <c r="I4642" s="1">
        <v>562.86472319999996</v>
      </c>
      <c r="J4642" s="1">
        <v>847.83274554884986</v>
      </c>
      <c r="K4642" s="1">
        <v>23.323642320000001</v>
      </c>
      <c r="L4642" s="1">
        <v>632.95400000000006</v>
      </c>
      <c r="M4642" s="1">
        <v>371.4228</v>
      </c>
      <c r="N4642" s="1">
        <v>1802.3028271455</v>
      </c>
      <c r="O4642" s="1">
        <v>23.30082084</v>
      </c>
      <c r="P4642" s="1">
        <v>1353.215334251978</v>
      </c>
      <c r="Q4642" s="1">
        <v>44.293442657154522</v>
      </c>
      <c r="R4642" s="1">
        <v>27.843208521795152</v>
      </c>
      <c r="S4642" s="1">
        <v>212</v>
      </c>
      <c r="T4642" s="1">
        <v>1515.4050239999999</v>
      </c>
      <c r="U4642" s="1">
        <v>257.57524999999998</v>
      </c>
      <c r="V4642" s="1">
        <v>0</v>
      </c>
      <c r="W4642" s="1">
        <v>153.26384558399999</v>
      </c>
      <c r="X4642" s="1">
        <v>45</v>
      </c>
      <c r="Y4642" s="1">
        <v>0</v>
      </c>
      <c r="Z4642" s="1">
        <v>48</v>
      </c>
      <c r="AA4642" s="1">
        <v>5134</v>
      </c>
      <c r="AB4642" s="1">
        <v>145</v>
      </c>
      <c r="AC4642" s="1">
        <v>867.02617999999995</v>
      </c>
      <c r="AD4642" s="1">
        <v>783.30102133848425</v>
      </c>
      <c r="AE4642" s="1">
        <v>6663.3250319999997</v>
      </c>
      <c r="AF4642" s="1">
        <v>2639.4891735167989</v>
      </c>
      <c r="AG4642" s="1">
        <v>0</v>
      </c>
      <c r="AH4642" s="1">
        <v>1802</v>
      </c>
      <c r="AI4642" s="1">
        <v>124.16133600000001</v>
      </c>
      <c r="AJ4642" s="1">
        <v>1109.492964</v>
      </c>
      <c r="AK4642" s="1">
        <v>456.31943999999987</v>
      </c>
      <c r="AL4642" s="1">
        <v>27644.712890625</v>
      </c>
      <c r="AM4642" s="1">
        <v>21990.212890625</v>
      </c>
      <c r="AN4642" s="1">
        <v>5654.49755859375</v>
      </c>
      <c r="AO4642" t="s">
        <v>17452</v>
      </c>
    </row>
    <row r="4643" spans="1:41" x14ac:dyDescent="0.25">
      <c r="A4643" s="1">
        <v>2021</v>
      </c>
      <c r="B4643" t="s">
        <v>3412</v>
      </c>
      <c r="C4643" t="s">
        <v>7109</v>
      </c>
      <c r="D4643" t="s">
        <v>7231</v>
      </c>
      <c r="E4643" t="s">
        <v>7914</v>
      </c>
      <c r="F4643" t="s">
        <v>9756</v>
      </c>
      <c r="G4643" t="s">
        <v>11947</v>
      </c>
      <c r="H4643" t="s">
        <v>12726</v>
      </c>
      <c r="I4643" s="1">
        <v>529.29633705408003</v>
      </c>
      <c r="J4643" s="1">
        <v>145</v>
      </c>
      <c r="K4643" s="1">
        <v>22.86558442981401</v>
      </c>
      <c r="L4643" s="1">
        <v>572.14639999999997</v>
      </c>
      <c r="M4643" s="1">
        <v>518.90624999999977</v>
      </c>
      <c r="N4643" s="1">
        <v>1816.180152145761</v>
      </c>
      <c r="O4643" s="1">
        <v>24.55005388426147</v>
      </c>
      <c r="P4643" s="1">
        <v>1358.74648</v>
      </c>
      <c r="Q4643" s="1">
        <v>80.316782726301511</v>
      </c>
      <c r="R4643" s="1">
        <v>278.2828143701762</v>
      </c>
      <c r="S4643" s="1">
        <v>1545.6938279731189</v>
      </c>
      <c r="T4643" s="1">
        <v>1454.333405243905</v>
      </c>
      <c r="U4643" s="1"/>
      <c r="V4643" s="1">
        <v>0</v>
      </c>
      <c r="W4643" s="1">
        <v>854.85892984937084</v>
      </c>
      <c r="X4643" s="1">
        <v>0</v>
      </c>
      <c r="Y4643" s="1">
        <v>0</v>
      </c>
      <c r="Z4643" s="1">
        <v>446.53804957414201</v>
      </c>
      <c r="AA4643" s="1">
        <v>27406.4362399903</v>
      </c>
      <c r="AB4643" s="1">
        <v>70</v>
      </c>
      <c r="AC4643" s="1">
        <v>260.17054999999999</v>
      </c>
      <c r="AD4643" s="1">
        <v>403.40699830103898</v>
      </c>
      <c r="AE4643" s="1">
        <v>6966.2367708033789</v>
      </c>
      <c r="AF4643" s="1">
        <v>669.9277890226374</v>
      </c>
      <c r="AG4643" s="1">
        <v>0</v>
      </c>
      <c r="AH4643" s="1">
        <v>685.69526493882415</v>
      </c>
      <c r="AI4643" s="1">
        <v>129.17745397440001</v>
      </c>
      <c r="AJ4643" s="1">
        <v>1241.472341084459</v>
      </c>
      <c r="AK4643" s="1">
        <v>486.95138531521849</v>
      </c>
      <c r="AL4643" s="1">
        <v>47967.1953125</v>
      </c>
      <c r="AM4643" s="1">
        <v>41770.75390625</v>
      </c>
      <c r="AN4643" s="1">
        <v>6196.43896484375</v>
      </c>
      <c r="AO4643" t="s">
        <v>17453</v>
      </c>
    </row>
    <row r="4644" spans="1:41" x14ac:dyDescent="0.25">
      <c r="A4644" s="1">
        <v>2021</v>
      </c>
      <c r="B4644" t="s">
        <v>3413</v>
      </c>
      <c r="C4644" t="s">
        <v>7109</v>
      </c>
      <c r="D4644" t="s">
        <v>7231</v>
      </c>
      <c r="E4644" t="s">
        <v>7914</v>
      </c>
      <c r="F4644" t="s">
        <v>9757</v>
      </c>
      <c r="G4644" t="s">
        <v>11948</v>
      </c>
      <c r="H4644" t="s">
        <v>12726</v>
      </c>
      <c r="I4644" s="1">
        <v>1634.012730862501</v>
      </c>
      <c r="J4644" s="1">
        <v>241.03676578591561</v>
      </c>
      <c r="K4644" s="1">
        <v>301.00738400409989</v>
      </c>
      <c r="L4644" s="1">
        <v>1086.5839268920779</v>
      </c>
      <c r="M4644" s="1">
        <v>356.78443114245437</v>
      </c>
      <c r="N4644" s="1">
        <v>2813.5515851334553</v>
      </c>
      <c r="O4644" s="1">
        <v>507.49170393316058</v>
      </c>
      <c r="P4644" s="1">
        <v>3411.5360327569456</v>
      </c>
      <c r="Q4644" s="1">
        <v>166.42956561200037</v>
      </c>
      <c r="R4644" s="1">
        <v>2367.1164796879912</v>
      </c>
      <c r="S4644" s="1">
        <v>3214.7449537637463</v>
      </c>
      <c r="T4644" s="1">
        <v>1146.8071001007463</v>
      </c>
      <c r="U4644" s="1">
        <v>198.77989735079601</v>
      </c>
      <c r="V4644" s="1">
        <v>1875.6667237203317</v>
      </c>
      <c r="W4644" s="1">
        <v>1656.4991445899668</v>
      </c>
      <c r="X4644" s="1">
        <v>973.51180497441123</v>
      </c>
      <c r="Y4644" s="1">
        <v>13230.166263091753</v>
      </c>
      <c r="Z4644" s="1">
        <v>1339.6215252322922</v>
      </c>
      <c r="AA4644" s="1">
        <v>7181.5609068531176</v>
      </c>
      <c r="AB4644" s="1">
        <v>141.6943883680033</v>
      </c>
      <c r="AC4644" s="1">
        <v>8480.131977101988</v>
      </c>
      <c r="AD4644" s="1">
        <v>3729.417148942247</v>
      </c>
      <c r="AE4644" s="1">
        <v>1298.2505239655836</v>
      </c>
      <c r="AF4644" s="1">
        <v>3605.51918547899</v>
      </c>
      <c r="AG4644" s="1">
        <v>27124.791223627337</v>
      </c>
      <c r="AH4644" s="1">
        <v>2856.6862925100686</v>
      </c>
      <c r="AI4644" s="1">
        <v>2101.9699914735456</v>
      </c>
      <c r="AJ4644" s="1">
        <v>8157.1114800054856</v>
      </c>
      <c r="AK4644" s="1">
        <v>2332.3507955826731</v>
      </c>
      <c r="AL4644" s="1">
        <v>103530.8359375</v>
      </c>
      <c r="AM4644" s="1">
        <v>84211.8671875</v>
      </c>
      <c r="AN4644" s="1">
        <v>19318.966796875</v>
      </c>
      <c r="AO4644" t="s">
        <v>17454</v>
      </c>
    </row>
    <row r="4645" spans="1:41" x14ac:dyDescent="0.25">
      <c r="A4645" s="1">
        <v>2021</v>
      </c>
      <c r="B4645" t="s">
        <v>3414</v>
      </c>
      <c r="C4645" t="s">
        <v>7109</v>
      </c>
      <c r="D4645" t="s">
        <v>7231</v>
      </c>
      <c r="E4645" t="s">
        <v>7914</v>
      </c>
      <c r="F4645" t="s">
        <v>9757</v>
      </c>
      <c r="G4645" t="s">
        <v>11948</v>
      </c>
      <c r="H4645" t="s">
        <v>12726</v>
      </c>
      <c r="I4645" s="1">
        <v>447.80437441694113</v>
      </c>
      <c r="J4645" s="1">
        <v>304.17408309943477</v>
      </c>
      <c r="K4645" s="1">
        <v>145.23385116225117</v>
      </c>
      <c r="L4645" s="1">
        <v>662.02430488126163</v>
      </c>
      <c r="M4645" s="1">
        <v>2253.0914014160485</v>
      </c>
      <c r="N4645" s="1">
        <v>1224.2003370884754</v>
      </c>
      <c r="O4645" s="1">
        <v>95.612285348482018</v>
      </c>
      <c r="P4645" s="1">
        <v>1213.4288264606084</v>
      </c>
      <c r="Q4645" s="1">
        <v>64.302287602086707</v>
      </c>
      <c r="R4645" s="1">
        <v>1890.8946422269048</v>
      </c>
      <c r="S4645" s="1">
        <v>2239.0218720847056</v>
      </c>
      <c r="T4645" s="1">
        <v>1555.2124895291063</v>
      </c>
      <c r="U4645" s="1">
        <v>520.42129999806673</v>
      </c>
      <c r="V4645" s="1">
        <v>433.28098930071599</v>
      </c>
      <c r="W4645" s="1">
        <v>254.15923953393954</v>
      </c>
      <c r="X4645" s="1">
        <v>357.79690915110456</v>
      </c>
      <c r="Y4645" s="1">
        <v>3068.065105802556</v>
      </c>
      <c r="Z4645" s="1">
        <v>665.65515116031781</v>
      </c>
      <c r="AA4645" s="1">
        <v>36895.220017042688</v>
      </c>
      <c r="AB4645" s="1">
        <v>0</v>
      </c>
      <c r="AC4645" s="1">
        <v>1221.2956600652305</v>
      </c>
      <c r="AD4645" s="1">
        <v>844.19957216308239</v>
      </c>
      <c r="AE4645" s="1">
        <v>2391.1543311771638</v>
      </c>
      <c r="AF4645" s="1">
        <v>1232.7094293919772</v>
      </c>
      <c r="AG4645" s="1">
        <v>23792.935666655798</v>
      </c>
      <c r="AH4645" s="1">
        <v>2915.5695620821921</v>
      </c>
      <c r="AI4645" s="1">
        <v>141.6030048831949</v>
      </c>
      <c r="AJ4645" s="1">
        <v>4161.2578836296907</v>
      </c>
      <c r="AK4645" s="1">
        <v>834.26423701387228</v>
      </c>
      <c r="AL4645" s="1">
        <v>91824.59375</v>
      </c>
      <c r="AM4645" s="1">
        <v>80188.828125</v>
      </c>
      <c r="AN4645" s="1">
        <v>11635.7646484375</v>
      </c>
      <c r="AO4645" t="s">
        <v>17455</v>
      </c>
    </row>
    <row r="4646" spans="1:41" x14ac:dyDescent="0.25">
      <c r="A4646" s="1">
        <v>2021</v>
      </c>
      <c r="B4646" t="s">
        <v>3415</v>
      </c>
      <c r="C4646" t="s">
        <v>7109</v>
      </c>
      <c r="D4646" t="s">
        <v>7231</v>
      </c>
      <c r="E4646" t="s">
        <v>7914</v>
      </c>
      <c r="F4646" t="s">
        <v>9757</v>
      </c>
      <c r="G4646" t="s">
        <v>11948</v>
      </c>
      <c r="H4646" t="s">
        <v>12726</v>
      </c>
      <c r="I4646" s="1">
        <v>1175.0520993737973</v>
      </c>
      <c r="J4646" s="1">
        <v>226.57591746604334</v>
      </c>
      <c r="K4646" s="1">
        <v>192.35171654969477</v>
      </c>
      <c r="L4646" s="1">
        <v>1212.8909330325316</v>
      </c>
      <c r="M4646" s="1">
        <v>592.91619693173266</v>
      </c>
      <c r="N4646" s="1">
        <v>2018.9001331120801</v>
      </c>
      <c r="O4646" s="1">
        <v>653.13610778341126</v>
      </c>
      <c r="P4646" s="1">
        <v>3290.9306836854807</v>
      </c>
      <c r="Q4646" s="1">
        <v>142.25112154861549</v>
      </c>
      <c r="R4646" s="1">
        <v>550.6561595726215</v>
      </c>
      <c r="S4646" s="1">
        <v>916.32503162176863</v>
      </c>
      <c r="T4646" s="1">
        <v>1175.0520993737973</v>
      </c>
      <c r="U4646" s="1">
        <v>247.94677326236092</v>
      </c>
      <c r="V4646" s="1">
        <v>517.4541355040576</v>
      </c>
      <c r="W4646" s="1">
        <v>467.86478085158541</v>
      </c>
      <c r="X4646" s="1">
        <v>964.83635682527404</v>
      </c>
      <c r="Y4646" s="1">
        <v>0</v>
      </c>
      <c r="Z4646" s="1">
        <v>1481.94741132223</v>
      </c>
      <c r="AA4646" s="1">
        <v>9855.3452224543635</v>
      </c>
      <c r="AB4646" s="1">
        <v>475.41098699435292</v>
      </c>
      <c r="AC4646" s="1">
        <v>2068.3455600528205</v>
      </c>
      <c r="AD4646" s="1">
        <v>1192.3005705572659</v>
      </c>
      <c r="AE4646" s="1">
        <v>3775.7868923191759</v>
      </c>
      <c r="AF4646" s="1">
        <v>5017.6880702159069</v>
      </c>
      <c r="AG4646" s="1">
        <v>2205.6482525860456</v>
      </c>
      <c r="AH4646" s="1">
        <v>3023.8726043518363</v>
      </c>
      <c r="AI4646" s="1">
        <v>126.12944552911404</v>
      </c>
      <c r="AJ4646" s="1">
        <v>14401.395408747303</v>
      </c>
      <c r="AK4646" s="1">
        <v>796.66376278645532</v>
      </c>
      <c r="AL4646" s="1">
        <v>58765.66796875</v>
      </c>
      <c r="AM4646" s="1">
        <v>48188.8125</v>
      </c>
      <c r="AN4646" s="1">
        <v>10576.8603515625</v>
      </c>
      <c r="AO4646" t="s">
        <v>17456</v>
      </c>
    </row>
    <row r="4647" spans="1:41" x14ac:dyDescent="0.25">
      <c r="A4647" s="1">
        <v>2021</v>
      </c>
      <c r="B4647" t="s">
        <v>3416</v>
      </c>
      <c r="C4647" t="s">
        <v>7109</v>
      </c>
      <c r="D4647" t="s">
        <v>7231</v>
      </c>
      <c r="E4647" t="s">
        <v>7914</v>
      </c>
      <c r="F4647" t="s">
        <v>9757</v>
      </c>
      <c r="G4647" t="s">
        <v>11948</v>
      </c>
      <c r="H4647" t="s">
        <v>12726</v>
      </c>
      <c r="I4647" s="1">
        <v>718.62745098039215</v>
      </c>
      <c r="J4647" s="1">
        <v>1586.807</v>
      </c>
      <c r="K4647" s="1">
        <v>221.34</v>
      </c>
      <c r="L4647" s="1">
        <v>651.25</v>
      </c>
      <c r="M4647" s="1">
        <v>350</v>
      </c>
      <c r="N4647" s="1">
        <v>1449</v>
      </c>
      <c r="O4647" s="1">
        <v>508</v>
      </c>
      <c r="P4647" s="1">
        <v>3446.6640000000002</v>
      </c>
      <c r="Q4647" s="1">
        <v>396</v>
      </c>
      <c r="R4647" s="1">
        <v>1327.8154199999999</v>
      </c>
      <c r="S4647" s="1">
        <v>3153.6149999999998</v>
      </c>
      <c r="T4647" s="1">
        <v>895.19999999999993</v>
      </c>
      <c r="U4647" s="1">
        <v>339</v>
      </c>
      <c r="V4647" s="1">
        <v>1519</v>
      </c>
      <c r="W4647" s="1">
        <v>669</v>
      </c>
      <c r="X4647" s="1">
        <v>1520</v>
      </c>
      <c r="Y4647" s="1">
        <v>12978.588155471551</v>
      </c>
      <c r="Z4647" s="1">
        <v>778.80033000000003</v>
      </c>
      <c r="AA4647" s="1">
        <v>16517</v>
      </c>
      <c r="AB4647" s="1">
        <v>139</v>
      </c>
      <c r="AC4647" s="1">
        <v>8318.8781037383196</v>
      </c>
      <c r="AD4647" s="1">
        <v>3927.66759</v>
      </c>
      <c r="AE4647" s="1">
        <v>425</v>
      </c>
      <c r="AF4647" s="1">
        <v>2318.5353599999999</v>
      </c>
      <c r="AG4647" s="1">
        <v>29789</v>
      </c>
      <c r="AH4647" s="1">
        <v>2802.3649999999998</v>
      </c>
      <c r="AI4647" s="1">
        <v>2740</v>
      </c>
      <c r="AJ4647" s="1">
        <v>8888.5605074119539</v>
      </c>
      <c r="AK4647" s="1">
        <v>2288</v>
      </c>
      <c r="AL4647" s="1">
        <v>110662.7265625</v>
      </c>
      <c r="AM4647" s="1">
        <v>91448.53125</v>
      </c>
      <c r="AN4647" s="1">
        <v>19214.1875</v>
      </c>
      <c r="AO4647" t="s">
        <v>17457</v>
      </c>
    </row>
    <row r="4648" spans="1:41" x14ac:dyDescent="0.25">
      <c r="A4648" s="1">
        <v>2021</v>
      </c>
      <c r="B4648" t="s">
        <v>3417</v>
      </c>
      <c r="C4648" t="s">
        <v>7109</v>
      </c>
      <c r="D4648" t="s">
        <v>7231</v>
      </c>
      <c r="E4648" t="s">
        <v>7914</v>
      </c>
      <c r="F4648" t="s">
        <v>9757</v>
      </c>
      <c r="G4648" t="s">
        <v>11948</v>
      </c>
      <c r="H4648" t="s">
        <v>12726</v>
      </c>
      <c r="I4648" s="1">
        <v>812.5500294922108</v>
      </c>
      <c r="J4648" s="1">
        <v>401.98337726639301</v>
      </c>
      <c r="K4648" s="1">
        <v>177.3876824947784</v>
      </c>
      <c r="L4648" s="1">
        <v>197.41532406676953</v>
      </c>
      <c r="M4648" s="1">
        <v>686.66199675398093</v>
      </c>
      <c r="N4648" s="1">
        <v>906.82185502656489</v>
      </c>
      <c r="O4648" s="1">
        <v>94.988242884300689</v>
      </c>
      <c r="P4648" s="1">
        <v>490.72528485355497</v>
      </c>
      <c r="Q4648" s="1">
        <v>47.015284716485937</v>
      </c>
      <c r="R4648" s="1">
        <v>880.51616748945912</v>
      </c>
      <c r="S4648" s="1">
        <v>2689.4261539530921</v>
      </c>
      <c r="T4648" s="1">
        <v>2740.9258037096406</v>
      </c>
      <c r="U4648" s="1">
        <v>343.33099837699046</v>
      </c>
      <c r="V4648" s="1">
        <v>0</v>
      </c>
      <c r="W4648" s="1">
        <v>317.00895516808788</v>
      </c>
      <c r="X4648" s="1">
        <v>229.9698730583134</v>
      </c>
      <c r="Y4648" s="1">
        <v>2609.3155876651276</v>
      </c>
      <c r="Z4648" s="1">
        <v>1252.9587275121808</v>
      </c>
      <c r="AA4648" s="1">
        <v>9056.2352191201717</v>
      </c>
      <c r="AB4648" s="1">
        <v>262.07599542776939</v>
      </c>
      <c r="AC4648" s="1">
        <v>922.2428529278327</v>
      </c>
      <c r="AD4648" s="1">
        <v>586.95284170030664</v>
      </c>
      <c r="AE4648" s="1">
        <v>7782.1931008276715</v>
      </c>
      <c r="AF4648" s="1">
        <v>1948.8462974556094</v>
      </c>
      <c r="AG4648" s="1">
        <v>1824.232038043076</v>
      </c>
      <c r="AH4648" s="1">
        <v>3053.3570122327019</v>
      </c>
      <c r="AI4648" s="1">
        <v>133.89908936702628</v>
      </c>
      <c r="AJ4648" s="1">
        <v>2544.0826979734993</v>
      </c>
      <c r="AK4648" s="1">
        <v>576.79607727334394</v>
      </c>
      <c r="AL4648" s="1">
        <v>43569.91015625</v>
      </c>
      <c r="AM4648" s="1">
        <v>32020.462890625</v>
      </c>
      <c r="AN4648" s="1">
        <v>11549.4501953125</v>
      </c>
      <c r="AO4648" t="s">
        <v>17458</v>
      </c>
    </row>
    <row r="4649" spans="1:41" x14ac:dyDescent="0.25">
      <c r="A4649" s="1">
        <v>2021</v>
      </c>
      <c r="B4649" t="s">
        <v>3418</v>
      </c>
      <c r="C4649" t="s">
        <v>7109</v>
      </c>
      <c r="D4649" t="s">
        <v>7231</v>
      </c>
      <c r="E4649" t="s">
        <v>7914</v>
      </c>
      <c r="F4649" t="s">
        <v>9757</v>
      </c>
      <c r="G4649" t="s">
        <v>11948</v>
      </c>
      <c r="H4649" t="s">
        <v>12726</v>
      </c>
      <c r="I4649" s="1">
        <v>964.51377428617536</v>
      </c>
      <c r="J4649" s="1">
        <v>3762.4351971077099</v>
      </c>
      <c r="K4649" s="1">
        <v>294.85296943580596</v>
      </c>
      <c r="L4649" s="1">
        <v>1028.2603743108364</v>
      </c>
      <c r="M4649" s="1">
        <v>388.02278275880616</v>
      </c>
      <c r="N4649" s="1">
        <v>1965.6402697169497</v>
      </c>
      <c r="O4649" s="1">
        <v>402.43505754699038</v>
      </c>
      <c r="P4649" s="1">
        <v>1492.2247588381517</v>
      </c>
      <c r="Q4649" s="1">
        <v>142.80415785720794</v>
      </c>
      <c r="R4649" s="1">
        <v>586.02246854253644</v>
      </c>
      <c r="S4649" s="1">
        <v>221.72730443360354</v>
      </c>
      <c r="T4649" s="1">
        <v>2439.000348769639</v>
      </c>
      <c r="U4649" s="1">
        <v>332.5909566504053</v>
      </c>
      <c r="V4649" s="1">
        <v>798.21829596097268</v>
      </c>
      <c r="W4649" s="1">
        <v>215.07548530059543</v>
      </c>
      <c r="X4649" s="1">
        <v>754.81905014369147</v>
      </c>
      <c r="Y4649" s="1">
        <v>0</v>
      </c>
      <c r="Z4649" s="1">
        <v>1069.834243892137</v>
      </c>
      <c r="AA4649" s="1">
        <v>10302.559200507389</v>
      </c>
      <c r="AB4649" s="1">
        <v>303.33071292082485</v>
      </c>
      <c r="AC4649" s="1">
        <v>1526.9652146241131</v>
      </c>
      <c r="AD4649" s="1">
        <v>1205.5826993468381</v>
      </c>
      <c r="AE4649" s="1">
        <v>6961.1287226929826</v>
      </c>
      <c r="AF4649" s="1">
        <v>3430.2100905096199</v>
      </c>
      <c r="AG4649" s="1">
        <v>1790.4479833013484</v>
      </c>
      <c r="AH4649" s="1">
        <v>3013.274067252672</v>
      </c>
      <c r="AI4649" s="1">
        <v>129.71047309365807</v>
      </c>
      <c r="AJ4649" s="1">
        <v>2233.9025921685557</v>
      </c>
      <c r="AK4649" s="1">
        <v>558.75280717268083</v>
      </c>
      <c r="AL4649" s="1">
        <v>48314.33984375</v>
      </c>
      <c r="AM4649" s="1">
        <v>38387.7578125</v>
      </c>
      <c r="AN4649" s="1">
        <v>9926.583984375</v>
      </c>
      <c r="AO4649" t="s">
        <v>17459</v>
      </c>
    </row>
    <row r="4650" spans="1:41" x14ac:dyDescent="0.25">
      <c r="A4650" s="1">
        <v>2021</v>
      </c>
      <c r="B4650" t="s">
        <v>3419</v>
      </c>
      <c r="C4650" t="s">
        <v>7109</v>
      </c>
      <c r="D4650" t="s">
        <v>7231</v>
      </c>
      <c r="E4650" t="s">
        <v>7914</v>
      </c>
      <c r="F4650" t="s">
        <v>9757</v>
      </c>
      <c r="G4650" t="s">
        <v>11948</v>
      </c>
      <c r="H4650" t="s">
        <v>12726</v>
      </c>
      <c r="I4650" s="1">
        <v>1015.8921089079139</v>
      </c>
      <c r="J4650" s="1">
        <v>482.44496089660288</v>
      </c>
      <c r="K4650" s="1">
        <v>212.72193660860933</v>
      </c>
      <c r="L4650" s="1">
        <v>985.48873309952432</v>
      </c>
      <c r="M4650" s="1">
        <v>771.61671017154242</v>
      </c>
      <c r="N4650" s="1">
        <v>1888.9302872071669</v>
      </c>
      <c r="O4650" s="1">
        <v>635.18009348221733</v>
      </c>
      <c r="P4650" s="1">
        <v>3191.3060676116511</v>
      </c>
      <c r="Q4650" s="1">
        <v>280.38080427735503</v>
      </c>
      <c r="R4650" s="1">
        <v>1007.7225999908646</v>
      </c>
      <c r="S4650" s="1">
        <v>2443.0349564918747</v>
      </c>
      <c r="T4650" s="1">
        <v>2752.0297067938845</v>
      </c>
      <c r="U4650" s="1">
        <v>283.06591269879954</v>
      </c>
      <c r="V4650" s="1">
        <v>1965.7355048527745</v>
      </c>
      <c r="W4650" s="1">
        <v>1273.7966071445978</v>
      </c>
      <c r="X4650" s="1">
        <v>1016.9405011771687</v>
      </c>
      <c r="Y4650" s="1">
        <v>569.27700220536349</v>
      </c>
      <c r="Z4650" s="1">
        <v>1259.0861358972845</v>
      </c>
      <c r="AA4650" s="1">
        <v>8361.9767395763884</v>
      </c>
      <c r="AB4650" s="1">
        <v>153.06527131120271</v>
      </c>
      <c r="AC4650" s="1">
        <v>4208.7183243421387</v>
      </c>
      <c r="AD4650" s="1">
        <v>1266.7426428153672</v>
      </c>
      <c r="AE4650" s="1">
        <v>5337.3200369735614</v>
      </c>
      <c r="AF4650" s="1">
        <v>4525.21748747532</v>
      </c>
      <c r="AG4650" s="1">
        <v>25618.513491510614</v>
      </c>
      <c r="AH4650" s="1">
        <v>2065.399867537214</v>
      </c>
      <c r="AI4650" s="1">
        <v>122.66189550281314</v>
      </c>
      <c r="AJ4650" s="1">
        <v>4494.3339149556459</v>
      </c>
      <c r="AK4650" s="1">
        <v>1036.8599542930101</v>
      </c>
      <c r="AL4650" s="1">
        <v>79225.4609375</v>
      </c>
      <c r="AM4650" s="1">
        <v>65475.40625</v>
      </c>
      <c r="AN4650" s="1">
        <v>13750.0498046875</v>
      </c>
      <c r="AO4650" t="s">
        <v>17460</v>
      </c>
    </row>
    <row r="4651" spans="1:41" x14ac:dyDescent="0.25">
      <c r="A4651" s="1">
        <v>2021</v>
      </c>
      <c r="B4651" t="s">
        <v>3420</v>
      </c>
      <c r="C4651" t="s">
        <v>7109</v>
      </c>
      <c r="D4651" t="s">
        <v>7231</v>
      </c>
      <c r="E4651" t="s">
        <v>7914</v>
      </c>
      <c r="F4651" t="s">
        <v>9757</v>
      </c>
      <c r="G4651" t="s">
        <v>11948</v>
      </c>
      <c r="H4651" t="s">
        <v>12726</v>
      </c>
      <c r="I4651" s="1">
        <v>226.80672660069669</v>
      </c>
      <c r="J4651" s="1">
        <v>392.31433790390781</v>
      </c>
      <c r="K4651" s="1">
        <v>196.15716895195391</v>
      </c>
      <c r="L4651" s="1">
        <v>551.69203767737031</v>
      </c>
      <c r="M4651" s="1">
        <v>1967.7016010492875</v>
      </c>
      <c r="N4651" s="1">
        <v>3160.5823847383572</v>
      </c>
      <c r="O4651" s="1">
        <v>96.546106593539818</v>
      </c>
      <c r="P4651" s="1">
        <v>717.19964898058151</v>
      </c>
      <c r="Q4651" s="1">
        <v>57.805065725528912</v>
      </c>
      <c r="R4651" s="1">
        <v>1712.5854718254448</v>
      </c>
      <c r="S4651" s="1">
        <v>1716.3752283295967</v>
      </c>
      <c r="T4651" s="1">
        <v>1514.0881478478941</v>
      </c>
      <c r="U4651" s="1">
        <v>611.61092426913604</v>
      </c>
      <c r="V4651" s="1">
        <v>0</v>
      </c>
      <c r="W4651" s="1">
        <v>662.03044521284448</v>
      </c>
      <c r="X4651" s="1">
        <v>495.29685160368359</v>
      </c>
      <c r="Y4651" s="1">
        <v>212.09493892930016</v>
      </c>
      <c r="Z4651" s="1">
        <v>306.49557648742797</v>
      </c>
      <c r="AA4651" s="1">
        <v>28522.348463987724</v>
      </c>
      <c r="AB4651" s="1">
        <v>356.76085103136614</v>
      </c>
      <c r="AC4651" s="1">
        <v>1218.8339831782339</v>
      </c>
      <c r="AD4651" s="1">
        <v>843.1080318016169</v>
      </c>
      <c r="AE4651" s="1">
        <v>1970.2761638917818</v>
      </c>
      <c r="AF4651" s="1">
        <v>858.18761416479833</v>
      </c>
      <c r="AG4651" s="1">
        <v>4487.5879237908803</v>
      </c>
      <c r="AH4651" s="1">
        <v>1604.810838488173</v>
      </c>
      <c r="AI4651" s="1">
        <v>622.79901142245365</v>
      </c>
      <c r="AJ4651" s="1">
        <v>840.14914438008623</v>
      </c>
      <c r="AK4651" s="1">
        <v>479.35908162633734</v>
      </c>
      <c r="AL4651" s="1">
        <v>56401.609375</v>
      </c>
      <c r="AM4651" s="1">
        <v>45846.5703125</v>
      </c>
      <c r="AN4651" s="1">
        <v>10555.033203125</v>
      </c>
      <c r="AO4651" t="s">
        <v>17461</v>
      </c>
    </row>
    <row r="4652" spans="1:41" x14ac:dyDescent="0.25">
      <c r="A4652" s="1">
        <v>2021</v>
      </c>
      <c r="B4652" t="s">
        <v>3421</v>
      </c>
      <c r="C4652" t="s">
        <v>7109</v>
      </c>
      <c r="D4652" t="s">
        <v>7231</v>
      </c>
      <c r="E4652" t="s">
        <v>7914</v>
      </c>
      <c r="F4652" t="s">
        <v>9757</v>
      </c>
      <c r="G4652" t="s">
        <v>11948</v>
      </c>
      <c r="H4652" t="s">
        <v>12726</v>
      </c>
      <c r="I4652" s="1">
        <v>967.82263499027658</v>
      </c>
      <c r="J4652" s="1">
        <v>295.02429426180356</v>
      </c>
      <c r="K4652" s="1">
        <v>129.82986566942736</v>
      </c>
      <c r="L4652" s="1">
        <v>610.20036864630856</v>
      </c>
      <c r="M4652" s="1">
        <v>2197.222942516797</v>
      </c>
      <c r="N4652" s="1">
        <v>2416.242385086603</v>
      </c>
      <c r="O4652" s="1">
        <v>97.962535005113367</v>
      </c>
      <c r="P4652" s="1">
        <v>1603.6897543382479</v>
      </c>
      <c r="Q4652" s="1">
        <v>385.445514385791</v>
      </c>
      <c r="R4652" s="1">
        <v>870.26180278917082</v>
      </c>
      <c r="S4652" s="1">
        <v>2183.5022862585511</v>
      </c>
      <c r="T4652" s="1">
        <v>2927.0733350925439</v>
      </c>
      <c r="U4652" s="1">
        <v>507.5167476168524</v>
      </c>
      <c r="V4652" s="1">
        <v>0</v>
      </c>
      <c r="W4652" s="1">
        <v>970.18317800244802</v>
      </c>
      <c r="X4652" s="1">
        <v>1434.5012657341547</v>
      </c>
      <c r="Y4652" s="1">
        <v>2472.6688052495483</v>
      </c>
      <c r="Z4652" s="1">
        <v>1690.1263715561113</v>
      </c>
      <c r="AA4652" s="1">
        <v>36556.888245764421</v>
      </c>
      <c r="AB4652" s="1">
        <v>0</v>
      </c>
      <c r="AC4652" s="1">
        <v>1477.2278170168661</v>
      </c>
      <c r="AD4652" s="1">
        <v>852.75873303846026</v>
      </c>
      <c r="AE4652" s="1">
        <v>7288.524140037759</v>
      </c>
      <c r="AF4652" s="1">
        <v>1419.7199020569233</v>
      </c>
      <c r="AG4652" s="1">
        <v>9121.1979718602288</v>
      </c>
      <c r="AH4652" s="1">
        <v>1948.628256547496</v>
      </c>
      <c r="AI4652" s="1">
        <v>138.09176621202727</v>
      </c>
      <c r="AJ4652" s="1">
        <v>2242.5158615628361</v>
      </c>
      <c r="AK4652" s="1">
        <v>571.25140894548031</v>
      </c>
      <c r="AL4652" s="1">
        <v>83376.0703125</v>
      </c>
      <c r="AM4652" s="1">
        <v>69925.0703125</v>
      </c>
      <c r="AN4652" s="1">
        <v>13451.0048828125</v>
      </c>
      <c r="AO4652" t="s">
        <v>17462</v>
      </c>
    </row>
    <row r="4653" spans="1:41" x14ac:dyDescent="0.25">
      <c r="A4653" s="1">
        <v>2021</v>
      </c>
      <c r="B4653" t="s">
        <v>3422</v>
      </c>
      <c r="C4653" t="s">
        <v>7109</v>
      </c>
      <c r="D4653" t="s">
        <v>7231</v>
      </c>
      <c r="E4653" t="s">
        <v>7914</v>
      </c>
      <c r="F4653" t="s">
        <v>9757</v>
      </c>
      <c r="G4653" t="s">
        <v>11949</v>
      </c>
      <c r="H4653" t="s">
        <v>12726</v>
      </c>
      <c r="I4653" s="1">
        <v>764.87164275790565</v>
      </c>
      <c r="J4653" s="1">
        <v>388.18858642020001</v>
      </c>
      <c r="K4653" s="1">
        <v>208.59330241385999</v>
      </c>
      <c r="L4653" s="1">
        <v>189.52034081400009</v>
      </c>
      <c r="M4653" s="1">
        <v>649.45929599999999</v>
      </c>
      <c r="N4653" s="1">
        <v>879</v>
      </c>
      <c r="O4653" s="1">
        <v>89.870567164742369</v>
      </c>
      <c r="P4653" s="1">
        <v>1286.4829999999999</v>
      </c>
      <c r="Q4653" s="1">
        <v>44.491368611037721</v>
      </c>
      <c r="R4653" s="1">
        <v>826.52229245955982</v>
      </c>
      <c r="S4653" s="1">
        <v>2528.7305722979991</v>
      </c>
      <c r="T4653" s="1">
        <v>2467.5708949999998</v>
      </c>
      <c r="U4653" s="1">
        <v>312.18120299999998</v>
      </c>
      <c r="V4653" s="1">
        <v>0</v>
      </c>
      <c r="W4653" s="1">
        <v>301.01125705923693</v>
      </c>
      <c r="X4653" s="1">
        <v>221.8605282001601</v>
      </c>
      <c r="Y4653" s="1">
        <v>2904.6687999999999</v>
      </c>
      <c r="Z4653" s="1">
        <v>1188.561252080033</v>
      </c>
      <c r="AA4653" s="1">
        <v>8994.3315605520638</v>
      </c>
      <c r="AB4653" s="1">
        <v>229</v>
      </c>
      <c r="AC4653" s="1">
        <v>874.23949999999991</v>
      </c>
      <c r="AD4653" s="1">
        <v>556.78562200403201</v>
      </c>
      <c r="AE4653" s="1">
        <v>7360.5612025889277</v>
      </c>
      <c r="AF4653" s="1">
        <v>1870.9085337416329</v>
      </c>
      <c r="AG4653" s="1">
        <v>1771</v>
      </c>
      <c r="AH4653" s="1">
        <v>2981.9640861561261</v>
      </c>
      <c r="AI4653" s="1">
        <v>126.64456272</v>
      </c>
      <c r="AJ4653" s="1">
        <v>2454.3716255136001</v>
      </c>
      <c r="AK4653" s="1">
        <v>545.5458086399999</v>
      </c>
      <c r="AL4653" s="1">
        <v>43016.94140625</v>
      </c>
      <c r="AM4653" s="1">
        <v>32109.900390625</v>
      </c>
      <c r="AN4653" s="1">
        <v>10907.0361328125</v>
      </c>
      <c r="AO4653" t="s">
        <v>17463</v>
      </c>
    </row>
    <row r="4654" spans="1:41" x14ac:dyDescent="0.25">
      <c r="A4654" s="1">
        <v>2021</v>
      </c>
      <c r="B4654" t="s">
        <v>3423</v>
      </c>
      <c r="C4654" t="s">
        <v>7109</v>
      </c>
      <c r="D4654" t="s">
        <v>7231</v>
      </c>
      <c r="E4654" t="s">
        <v>7914</v>
      </c>
      <c r="F4654" t="s">
        <v>9757</v>
      </c>
      <c r="G4654" t="s">
        <v>11949</v>
      </c>
      <c r="H4654" t="s">
        <v>12726</v>
      </c>
      <c r="I4654" s="1">
        <v>377.4</v>
      </c>
      <c r="J4654" s="1">
        <v>294.39999999999998</v>
      </c>
      <c r="K4654" s="1">
        <v>140.6233442433562</v>
      </c>
      <c r="L4654" s="1">
        <v>638.18489999999997</v>
      </c>
      <c r="M4654" s="1">
        <v>2140.8687499999992</v>
      </c>
      <c r="N4654" s="1">
        <v>1174.4433590203221</v>
      </c>
      <c r="O4654" s="1">
        <v>94</v>
      </c>
      <c r="P4654" s="1">
        <v>1302</v>
      </c>
      <c r="Q4654" s="1">
        <v>69.10234956493457</v>
      </c>
      <c r="R4654" s="1">
        <v>1869.545197327418</v>
      </c>
      <c r="S4654" s="1">
        <v>2406.1612402621681</v>
      </c>
      <c r="T4654" s="1">
        <v>1588.7723027897821</v>
      </c>
      <c r="U4654" s="1">
        <v>489.09233868635528</v>
      </c>
      <c r="V4654" s="1">
        <v>411</v>
      </c>
      <c r="W4654" s="1">
        <v>236.49410804543999</v>
      </c>
      <c r="X4654" s="1">
        <v>363.58884447934997</v>
      </c>
      <c r="Y4654" s="1">
        <v>3108</v>
      </c>
      <c r="Z4654" s="1">
        <v>715.55</v>
      </c>
      <c r="AA4654" s="1">
        <v>35554.488580890662</v>
      </c>
      <c r="AB4654" s="1">
        <v>94</v>
      </c>
      <c r="AC4654" s="1">
        <v>1191.3</v>
      </c>
      <c r="AD4654" s="1">
        <v>907.21770738819612</v>
      </c>
      <c r="AE4654" s="1">
        <v>2224.959091739885</v>
      </c>
      <c r="AF4654" s="1">
        <v>1188.324076499792</v>
      </c>
      <c r="AG4654" s="1">
        <v>23616</v>
      </c>
      <c r="AH4654" s="1">
        <v>3090.4492606773219</v>
      </c>
      <c r="AI4654" s="1">
        <v>131.761003053888</v>
      </c>
      <c r="AJ4654" s="1">
        <v>4410.8556068087109</v>
      </c>
      <c r="AK4654" s="1">
        <v>897.66597036866369</v>
      </c>
      <c r="AL4654" s="1">
        <v>90726.2578125</v>
      </c>
      <c r="AM4654" s="1">
        <v>78634.65625</v>
      </c>
      <c r="AN4654" s="1">
        <v>12091.6025390625</v>
      </c>
      <c r="AO4654" t="s">
        <v>17464</v>
      </c>
    </row>
    <row r="4655" spans="1:41" x14ac:dyDescent="0.25">
      <c r="A4655" s="1">
        <v>2021</v>
      </c>
      <c r="B4655" t="s">
        <v>3424</v>
      </c>
      <c r="C4655" t="s">
        <v>7109</v>
      </c>
      <c r="D4655" t="s">
        <v>7231</v>
      </c>
      <c r="E4655" t="s">
        <v>7914</v>
      </c>
      <c r="F4655" t="s">
        <v>9757</v>
      </c>
      <c r="G4655" t="s">
        <v>11949</v>
      </c>
      <c r="H4655" t="s">
        <v>12726</v>
      </c>
      <c r="I4655" s="1">
        <v>941.71597919999999</v>
      </c>
      <c r="J4655" s="1">
        <v>3677.1020833308739</v>
      </c>
      <c r="K4655" s="1">
        <v>282.00403896</v>
      </c>
      <c r="L4655" s="1">
        <v>1012.18075</v>
      </c>
      <c r="M4655" s="1">
        <v>371.4228</v>
      </c>
      <c r="N4655" s="1">
        <v>1885.2394331055</v>
      </c>
      <c r="O4655" s="1">
        <v>384.4635438599999</v>
      </c>
      <c r="P4655" s="1">
        <v>1416.3276490319779</v>
      </c>
      <c r="Q4655" s="1">
        <v>136.82887507667451</v>
      </c>
      <c r="R4655" s="1">
        <v>558.60749619870705</v>
      </c>
      <c r="S4655" s="1">
        <v>212</v>
      </c>
      <c r="T4655" s="1">
        <v>2381.3507519999998</v>
      </c>
      <c r="U4655" s="1">
        <v>309.09030000000001</v>
      </c>
      <c r="V4655" s="1">
        <v>767</v>
      </c>
      <c r="W4655" s="1">
        <v>206.48045863399989</v>
      </c>
      <c r="X4655" s="1">
        <v>736.97771859292857</v>
      </c>
      <c r="Y4655" s="1">
        <v>0</v>
      </c>
      <c r="Z4655" s="1">
        <v>1025</v>
      </c>
      <c r="AA4655" s="1">
        <v>10314</v>
      </c>
      <c r="AB4655" s="1">
        <v>273.60700000000003</v>
      </c>
      <c r="AC4655" s="1">
        <v>1461.6402</v>
      </c>
      <c r="AD4655" s="1">
        <v>1155.1381068923299</v>
      </c>
      <c r="AE4655" s="1">
        <v>6663.3250319999997</v>
      </c>
      <c r="AF4655" s="1">
        <v>3349.1316976128001</v>
      </c>
      <c r="AG4655" s="1">
        <v>1749</v>
      </c>
      <c r="AH4655" s="1">
        <v>2971</v>
      </c>
      <c r="AI4655" s="1">
        <v>124.16133600000001</v>
      </c>
      <c r="AJ4655" s="1">
        <v>2181.1008023999998</v>
      </c>
      <c r="AK4655" s="1">
        <v>534.8488319999999</v>
      </c>
      <c r="AL4655" s="1">
        <v>47080.74609375</v>
      </c>
      <c r="AM4655" s="1">
        <v>37447.2890625</v>
      </c>
      <c r="AN4655" s="1">
        <v>9633.4541015625</v>
      </c>
      <c r="AO4655" t="s">
        <v>17465</v>
      </c>
    </row>
    <row r="4656" spans="1:41" x14ac:dyDescent="0.25">
      <c r="A4656" s="1">
        <v>2021</v>
      </c>
      <c r="B4656" t="s">
        <v>3425</v>
      </c>
      <c r="C4656" t="s">
        <v>7109</v>
      </c>
      <c r="D4656" t="s">
        <v>7231</v>
      </c>
      <c r="E4656" t="s">
        <v>7914</v>
      </c>
      <c r="F4656" t="s">
        <v>9757</v>
      </c>
      <c r="G4656" t="s">
        <v>11949</v>
      </c>
      <c r="H4656" t="s">
        <v>12726</v>
      </c>
      <c r="I4656" s="1">
        <v>214.6</v>
      </c>
      <c r="J4656" s="1">
        <v>327.04000000000002</v>
      </c>
      <c r="K4656" s="1">
        <v>194</v>
      </c>
      <c r="L4656" s="1">
        <v>527.24672145101954</v>
      </c>
      <c r="M4656" s="1">
        <v>1885.8749999999991</v>
      </c>
      <c r="N4656" s="1">
        <v>3060.0859999999998</v>
      </c>
      <c r="O4656" s="1">
        <v>95.949228178905997</v>
      </c>
      <c r="P4656" s="1">
        <v>702</v>
      </c>
      <c r="Q4656" s="1">
        <v>56.322108692690399</v>
      </c>
      <c r="R4656" s="1">
        <v>1642.2939788804979</v>
      </c>
      <c r="S4656" s="1">
        <v>1664</v>
      </c>
      <c r="T4656" s="1">
        <v>1468.1</v>
      </c>
      <c r="U4656" s="1">
        <v>430</v>
      </c>
      <c r="V4656" s="1">
        <v>0</v>
      </c>
      <c r="W4656" s="1">
        <v>620.89240864520787</v>
      </c>
      <c r="X4656" s="1">
        <v>512</v>
      </c>
      <c r="Y4656" s="1">
        <v>233</v>
      </c>
      <c r="Z4656" s="1">
        <v>298.62360223671612</v>
      </c>
      <c r="AA4656" s="1">
        <v>27706.712469603928</v>
      </c>
      <c r="AB4656" s="1">
        <v>291</v>
      </c>
      <c r="AC4656" s="1">
        <v>1211.29793</v>
      </c>
      <c r="AD4656" s="1">
        <v>821.47856093241126</v>
      </c>
      <c r="AE4656" s="1">
        <v>1918.715532094782</v>
      </c>
      <c r="AF4656" s="1">
        <v>820.16156670158603</v>
      </c>
      <c r="AG4656" s="1">
        <v>4363.6070819582801</v>
      </c>
      <c r="AH4656" s="1">
        <v>1544.62</v>
      </c>
      <c r="AI4656" s="1">
        <v>583.53231916583434</v>
      </c>
      <c r="AJ4656" s="1">
        <v>818.80167160883525</v>
      </c>
      <c r="AK4656" s="1">
        <v>482</v>
      </c>
      <c r="AL4656" s="1">
        <v>54493.953125</v>
      </c>
      <c r="AM4656" s="1">
        <v>44330.50390625</v>
      </c>
      <c r="AN4656" s="1">
        <v>10163.447265625</v>
      </c>
      <c r="AO4656" t="s">
        <v>17466</v>
      </c>
    </row>
    <row r="4657" spans="1:41" x14ac:dyDescent="0.25">
      <c r="A4657" s="1">
        <v>2021</v>
      </c>
      <c r="B4657" t="s">
        <v>3426</v>
      </c>
      <c r="C4657" t="s">
        <v>7109</v>
      </c>
      <c r="D4657" t="s">
        <v>7231</v>
      </c>
      <c r="E4657" t="s">
        <v>7914</v>
      </c>
      <c r="F4657" t="s">
        <v>9757</v>
      </c>
      <c r="G4657" t="s">
        <v>11949</v>
      </c>
      <c r="H4657" t="s">
        <v>12726</v>
      </c>
      <c r="I4657" s="1">
        <v>1156.7167199999999</v>
      </c>
      <c r="J4657" s="1">
        <v>213.8367216783835</v>
      </c>
      <c r="K4657" s="1">
        <v>185</v>
      </c>
      <c r="L4657" s="1">
        <v>1195.9558200853201</v>
      </c>
      <c r="M4657" s="1">
        <v>572.22</v>
      </c>
      <c r="N4657" s="1">
        <v>1948.426994831</v>
      </c>
      <c r="O4657" s="1">
        <v>630.33788844000014</v>
      </c>
      <c r="P4657" s="1">
        <v>3182.649513634</v>
      </c>
      <c r="Q4657" s="1">
        <v>137.6897819773146</v>
      </c>
      <c r="R4657" s="1">
        <v>530.58260338643095</v>
      </c>
      <c r="S4657" s="1">
        <v>878.27949999999987</v>
      </c>
      <c r="T4657" s="1">
        <v>1155.64634</v>
      </c>
      <c r="U4657" s="1">
        <v>234.62299999999999</v>
      </c>
      <c r="V4657" s="1">
        <v>501</v>
      </c>
      <c r="W4657" s="1">
        <v>451.53359999999998</v>
      </c>
      <c r="X4657" s="1">
        <v>957.65000000000009</v>
      </c>
      <c r="Y4657" s="1">
        <v>0</v>
      </c>
      <c r="Z4657" s="1">
        <v>1430.2175198181801</v>
      </c>
      <c r="AA4657" s="1">
        <v>10100</v>
      </c>
      <c r="AB4657" s="1">
        <v>441</v>
      </c>
      <c r="AC4657" s="1">
        <v>1996.1483599999999</v>
      </c>
      <c r="AD4657" s="1">
        <v>1153.7912224166801</v>
      </c>
      <c r="AE4657" s="1">
        <v>3643.9901400967201</v>
      </c>
      <c r="AF4657" s="1">
        <v>4947.6280904694004</v>
      </c>
      <c r="AG4657" s="1">
        <v>2203</v>
      </c>
      <c r="AH4657" s="1">
        <v>2998.2179678489838</v>
      </c>
      <c r="AI4657" s="1">
        <v>121.7268</v>
      </c>
      <c r="AJ4657" s="1">
        <v>14460.21122544</v>
      </c>
      <c r="AK4657" s="1">
        <v>769</v>
      </c>
      <c r="AL4657" s="1">
        <v>58197.08203125</v>
      </c>
      <c r="AM4657" s="1">
        <v>47882.6796875</v>
      </c>
      <c r="AN4657" s="1">
        <v>10314.4033203125</v>
      </c>
      <c r="AO4657" t="s">
        <v>17467</v>
      </c>
    </row>
    <row r="4658" spans="1:41" x14ac:dyDescent="0.25">
      <c r="A4658" s="1">
        <v>2021</v>
      </c>
      <c r="B4658" t="s">
        <v>3427</v>
      </c>
      <c r="C4658" t="s">
        <v>7109</v>
      </c>
      <c r="D4658" t="s">
        <v>7231</v>
      </c>
      <c r="E4658" t="s">
        <v>7914</v>
      </c>
      <c r="F4658" t="s">
        <v>9757</v>
      </c>
      <c r="G4658" t="s">
        <v>11949</v>
      </c>
      <c r="H4658" t="s">
        <v>12726</v>
      </c>
      <c r="I4658" s="1">
        <v>1415</v>
      </c>
      <c r="J4658" s="1">
        <v>1586.807</v>
      </c>
      <c r="K4658" s="1">
        <v>221.34</v>
      </c>
      <c r="L4658" s="1">
        <v>651</v>
      </c>
      <c r="M4658" s="1">
        <v>350</v>
      </c>
      <c r="N4658" s="1">
        <v>1449</v>
      </c>
      <c r="O4658" s="1">
        <v>497.8415</v>
      </c>
      <c r="P4658" s="1">
        <v>3346.6640000000002</v>
      </c>
      <c r="Q4658" s="1">
        <v>397</v>
      </c>
      <c r="R4658" s="1">
        <v>1327.8154199999999</v>
      </c>
      <c r="S4658" s="1">
        <v>3153.6149999999998</v>
      </c>
      <c r="T4658" s="1">
        <v>895.19999999999993</v>
      </c>
      <c r="U4658" s="1">
        <v>339</v>
      </c>
      <c r="V4658" s="1">
        <v>1519</v>
      </c>
      <c r="W4658" s="1">
        <v>669</v>
      </c>
      <c r="X4658" s="1">
        <v>1520</v>
      </c>
      <c r="Y4658" s="1">
        <v>12978.588155471551</v>
      </c>
      <c r="Z4658" s="1">
        <v>778.80032999999992</v>
      </c>
      <c r="AA4658" s="1">
        <v>16517</v>
      </c>
      <c r="AB4658" s="1">
        <v>139</v>
      </c>
      <c r="AC4658" s="1">
        <v>8319</v>
      </c>
      <c r="AD4658" s="1">
        <v>3927.66759</v>
      </c>
      <c r="AE4658" s="1">
        <v>425</v>
      </c>
      <c r="AF4658" s="1">
        <v>2318.5353599999999</v>
      </c>
      <c r="AG4658" s="1">
        <v>29789</v>
      </c>
      <c r="AH4658" s="1">
        <v>2802.3649999999998</v>
      </c>
      <c r="AI4658" s="1">
        <v>2740</v>
      </c>
      <c r="AJ4658" s="1">
        <v>8888.5605074119539</v>
      </c>
      <c r="AK4658" s="1">
        <v>2288</v>
      </c>
      <c r="AL4658" s="1">
        <v>111249.8046875</v>
      </c>
      <c r="AM4658" s="1">
        <v>92045.7734375</v>
      </c>
      <c r="AN4658" s="1">
        <v>19204.029296875</v>
      </c>
      <c r="AO4658" t="s">
        <v>17468</v>
      </c>
    </row>
    <row r="4659" spans="1:41" x14ac:dyDescent="0.25">
      <c r="A4659" s="1">
        <v>2021</v>
      </c>
      <c r="B4659" t="s">
        <v>3428</v>
      </c>
      <c r="C4659" t="s">
        <v>7109</v>
      </c>
      <c r="D4659" t="s">
        <v>7231</v>
      </c>
      <c r="E4659" t="s">
        <v>7914</v>
      </c>
      <c r="F4659" t="s">
        <v>9757</v>
      </c>
      <c r="G4659" t="s">
        <v>11949</v>
      </c>
      <c r="H4659" t="s">
        <v>12726</v>
      </c>
      <c r="I4659" s="1">
        <v>1008.1476</v>
      </c>
      <c r="J4659" s="1">
        <v>464.11755959042728</v>
      </c>
      <c r="K4659" s="1">
        <v>236.7460468925</v>
      </c>
      <c r="L4659" s="1">
        <v>979.60658039999998</v>
      </c>
      <c r="M4659" s="1">
        <v>750.72</v>
      </c>
      <c r="N4659" s="1">
        <v>1837.7747999999999</v>
      </c>
      <c r="O4659" s="1">
        <v>617.97832199999993</v>
      </c>
      <c r="P4659" s="1">
        <v>3102.3353099999999</v>
      </c>
      <c r="Q4659" s="1">
        <v>272.78760894162252</v>
      </c>
      <c r="R4659" s="1">
        <v>980.43173546222988</v>
      </c>
      <c r="S4659" s="1">
        <v>2376.87336</v>
      </c>
      <c r="T4659" s="1">
        <v>2718.830718934365</v>
      </c>
      <c r="U4659" s="1">
        <v>272.7</v>
      </c>
      <c r="V4659" s="1">
        <v>1913</v>
      </c>
      <c r="W4659" s="1">
        <v>1239.3</v>
      </c>
      <c r="X4659" s="1">
        <v>1024</v>
      </c>
      <c r="Y4659" s="1">
        <v>558.26218713028152</v>
      </c>
      <c r="Z4659" s="1">
        <v>1224.9879136633419</v>
      </c>
      <c r="AA4659" s="1">
        <v>8430</v>
      </c>
      <c r="AB4659" s="1">
        <v>99</v>
      </c>
      <c r="AC4659" s="1">
        <v>4102.5278699999999</v>
      </c>
      <c r="AD4659" s="1">
        <v>1220.354352815777</v>
      </c>
      <c r="AE4659" s="1">
        <v>5192.7762130320007</v>
      </c>
      <c r="AF4659" s="1">
        <v>4490.7201359999999</v>
      </c>
      <c r="AG4659" s="1">
        <v>25423</v>
      </c>
      <c r="AH4659" s="1">
        <v>2081.3023607460082</v>
      </c>
      <c r="AI4659" s="1">
        <v>119.34</v>
      </c>
      <c r="AJ4659" s="1">
        <v>4460.0720000000001</v>
      </c>
      <c r="AK4659" s="1">
        <v>1008</v>
      </c>
      <c r="AL4659" s="1">
        <v>78205.703125</v>
      </c>
      <c r="AM4659" s="1">
        <v>64713.24609375</v>
      </c>
      <c r="AN4659" s="1">
        <v>13492.4453125</v>
      </c>
      <c r="AO4659" t="s">
        <v>17469</v>
      </c>
    </row>
    <row r="4660" spans="1:41" x14ac:dyDescent="0.25">
      <c r="A4660" s="1">
        <v>2021</v>
      </c>
      <c r="B4660" t="s">
        <v>3429</v>
      </c>
      <c r="C4660" t="s">
        <v>7109</v>
      </c>
      <c r="D4660" t="s">
        <v>7231</v>
      </c>
      <c r="E4660" t="s">
        <v>7914</v>
      </c>
      <c r="F4660" t="s">
        <v>9757</v>
      </c>
      <c r="G4660" t="s">
        <v>11949</v>
      </c>
      <c r="H4660" t="s">
        <v>12726</v>
      </c>
      <c r="I4660" s="1">
        <v>1415</v>
      </c>
      <c r="J4660" s="1">
        <v>241.82408616301171</v>
      </c>
      <c r="K4660" s="1">
        <v>295.28400579999999</v>
      </c>
      <c r="L4660" s="1">
        <v>1088.4129542000001</v>
      </c>
      <c r="M4660" s="1">
        <v>350</v>
      </c>
      <c r="N4660" s="1">
        <v>2760.0505202636718</v>
      </c>
      <c r="O4660" s="1">
        <v>497.8415</v>
      </c>
      <c r="P4660" s="1">
        <v>3346.6640000000002</v>
      </c>
      <c r="Q4660" s="1">
        <v>163.26482570351379</v>
      </c>
      <c r="R4660" s="1">
        <v>2322.1045975518</v>
      </c>
      <c r="S4660" s="1">
        <v>3153.6149999999998</v>
      </c>
      <c r="T4660" s="1">
        <v>1146.921435884786</v>
      </c>
      <c r="U4660" s="1">
        <v>195</v>
      </c>
      <c r="V4660" s="1">
        <v>1840</v>
      </c>
      <c r="W4660" s="1">
        <v>1625</v>
      </c>
      <c r="X4660" s="1">
        <v>955</v>
      </c>
      <c r="Y4660" s="1">
        <v>12978.588155471551</v>
      </c>
      <c r="Z4660" s="1">
        <v>1314.1479641640981</v>
      </c>
      <c r="AA4660" s="1">
        <v>7212</v>
      </c>
      <c r="AB4660" s="1">
        <v>139</v>
      </c>
      <c r="AC4660" s="1">
        <v>8319</v>
      </c>
      <c r="AD4660" s="1">
        <v>3658.5004506786258</v>
      </c>
      <c r="AE4660" s="1">
        <v>1273.5636528</v>
      </c>
      <c r="AF4660" s="1">
        <v>3456.599840809356</v>
      </c>
      <c r="AG4660" s="1">
        <v>27141</v>
      </c>
      <c r="AH4660" s="1">
        <v>2802.3649999999998</v>
      </c>
      <c r="AI4660" s="1">
        <v>2062</v>
      </c>
      <c r="AJ4660" s="1">
        <v>8162.0400000000009</v>
      </c>
      <c r="AK4660" s="1">
        <v>2288</v>
      </c>
      <c r="AL4660" s="1">
        <v>102202.7890625</v>
      </c>
      <c r="AM4660" s="1">
        <v>83229.2578125</v>
      </c>
      <c r="AN4660" s="1">
        <v>18973.52734375</v>
      </c>
      <c r="AO4660" t="s">
        <v>17470</v>
      </c>
    </row>
    <row r="4661" spans="1:41" x14ac:dyDescent="0.25">
      <c r="A4661" s="1">
        <v>2021</v>
      </c>
      <c r="B4661" t="s">
        <v>3430</v>
      </c>
      <c r="C4661" t="s">
        <v>7109</v>
      </c>
      <c r="D4661" t="s">
        <v>7231</v>
      </c>
      <c r="E4661" t="s">
        <v>7914</v>
      </c>
      <c r="F4661" t="s">
        <v>9757</v>
      </c>
      <c r="G4661" t="s">
        <v>11949</v>
      </c>
      <c r="H4661" t="s">
        <v>12726</v>
      </c>
      <c r="I4661" s="1">
        <v>923.45318379648006</v>
      </c>
      <c r="J4661" s="1">
        <v>276.25</v>
      </c>
      <c r="K4661" s="1">
        <v>125.7607143639771</v>
      </c>
      <c r="L4661" s="1">
        <v>595.17039999999997</v>
      </c>
      <c r="M4661" s="1">
        <v>2094.3281249999991</v>
      </c>
      <c r="N4661" s="1">
        <v>2305.470695417906</v>
      </c>
      <c r="O4661" s="1">
        <v>92.620657836077356</v>
      </c>
      <c r="P4661" s="1">
        <v>1358.74648</v>
      </c>
      <c r="Q4661" s="1">
        <v>80.316782726301511</v>
      </c>
      <c r="R4661" s="1">
        <v>839.64414354961332</v>
      </c>
      <c r="S4661" s="1">
        <v>2042.523986964479</v>
      </c>
      <c r="T4661" s="1">
        <v>2671.6643296332481</v>
      </c>
      <c r="U4661" s="1">
        <v>479.50229282976011</v>
      </c>
      <c r="V4661" s="1">
        <v>0</v>
      </c>
      <c r="W4661" s="1">
        <v>910.22544084997776</v>
      </c>
      <c r="X4661" s="1">
        <v>1341.8991321037431</v>
      </c>
      <c r="Y4661" s="1">
        <v>2394.585</v>
      </c>
      <c r="Z4661" s="1">
        <v>1580.9573326589259</v>
      </c>
      <c r="AA4661" s="1">
        <v>34979.648073369674</v>
      </c>
      <c r="AB4661" s="1">
        <v>242</v>
      </c>
      <c r="AC4661" s="1">
        <v>1378.3257599999999</v>
      </c>
      <c r="AD4661" s="1">
        <v>801.99736577533417</v>
      </c>
      <c r="AE4661" s="1">
        <v>6966.2367708033789</v>
      </c>
      <c r="AF4661" s="1">
        <v>1354.633396920774</v>
      </c>
      <c r="AG4661" s="1">
        <v>9093.299782315813</v>
      </c>
      <c r="AH4661" s="1">
        <v>1886.8048040233309</v>
      </c>
      <c r="AI4661" s="1">
        <v>129.17745397440001</v>
      </c>
      <c r="AJ4661" s="1">
        <v>2144.3613164186108</v>
      </c>
      <c r="AK4661" s="1">
        <v>574.84017193308716</v>
      </c>
      <c r="AL4661" s="1">
        <v>79664.4453125</v>
      </c>
      <c r="AM4661" s="1">
        <v>66750.6015625</v>
      </c>
      <c r="AN4661" s="1">
        <v>12913.841796875</v>
      </c>
      <c r="AO4661" t="s">
        <v>17471</v>
      </c>
    </row>
    <row r="4662" spans="1:41" x14ac:dyDescent="0.25">
      <c r="A4662" s="1">
        <v>2021</v>
      </c>
      <c r="B4662" t="s">
        <v>3431</v>
      </c>
      <c r="C4662" t="s">
        <v>7109</v>
      </c>
      <c r="D4662" t="s">
        <v>7231</v>
      </c>
      <c r="E4662" t="s">
        <v>7915</v>
      </c>
      <c r="F4662" t="s">
        <v>9758</v>
      </c>
      <c r="G4662" t="s">
        <v>11950</v>
      </c>
      <c r="H4662" t="s">
        <v>12726</v>
      </c>
      <c r="I4662" s="1">
        <v>720.99509659167995</v>
      </c>
      <c r="J4662" s="1">
        <v>13962.127267330945</v>
      </c>
      <c r="K4662" s="1">
        <v>0</v>
      </c>
      <c r="L4662" s="1">
        <v>400.55283143982223</v>
      </c>
      <c r="M4662" s="1">
        <v>12502.970524228736</v>
      </c>
      <c r="N4662" s="1">
        <v>4201.1125398069807</v>
      </c>
      <c r="O4662" s="1">
        <v>1173.0475777880508</v>
      </c>
      <c r="P4662" s="1">
        <v>760.33167351239297</v>
      </c>
      <c r="Q4662" s="1">
        <v>0</v>
      </c>
      <c r="R4662" s="1">
        <v>534.14555547658404</v>
      </c>
      <c r="S4662" s="1">
        <v>7553.2819642937902</v>
      </c>
      <c r="T4662" s="1">
        <v>0</v>
      </c>
      <c r="U4662" s="1">
        <v>171.66549918849523</v>
      </c>
      <c r="V4662" s="1">
        <v>6994.7968736005523</v>
      </c>
      <c r="W4662" s="1">
        <v>2975.5353192672505</v>
      </c>
      <c r="X4662" s="1">
        <v>1933.2941627535963</v>
      </c>
      <c r="Y4662" s="1">
        <v>4034.139230929638</v>
      </c>
      <c r="Z4662" s="1">
        <v>2339.049955423066</v>
      </c>
      <c r="AA4662" s="1">
        <v>73206.877938033256</v>
      </c>
      <c r="AB4662" s="1">
        <v>155.64338593090235</v>
      </c>
      <c r="AC4662" s="1">
        <v>1606.3230005740186</v>
      </c>
      <c r="AD4662" s="1">
        <v>2550.3548792281968</v>
      </c>
      <c r="AE4662" s="1">
        <v>1456.6023604742848</v>
      </c>
      <c r="AF4662" s="1">
        <v>3241.3973122205116</v>
      </c>
      <c r="AG4662" s="1">
        <v>40542.81316167755</v>
      </c>
      <c r="AH4662" s="1">
        <v>4385.80670064071</v>
      </c>
      <c r="AI4662" s="1">
        <v>223.1651489450438</v>
      </c>
      <c r="AJ4662" s="1">
        <v>8861.3730681101242</v>
      </c>
      <c r="AK4662" s="1">
        <v>259.78712210525612</v>
      </c>
      <c r="AL4662" s="1">
        <v>196747.203125</v>
      </c>
      <c r="AM4662" s="1">
        <v>163034.3125</v>
      </c>
      <c r="AN4662" s="1">
        <v>33712.890625</v>
      </c>
      <c r="AO4662" t="s">
        <v>17472</v>
      </c>
    </row>
    <row r="4663" spans="1:41" x14ac:dyDescent="0.25">
      <c r="A4663" s="1">
        <v>2021</v>
      </c>
      <c r="B4663" t="s">
        <v>3432</v>
      </c>
      <c r="C4663" t="s">
        <v>7109</v>
      </c>
      <c r="D4663" t="s">
        <v>7231</v>
      </c>
      <c r="E4663" t="s">
        <v>7915</v>
      </c>
      <c r="F4663" t="s">
        <v>9758</v>
      </c>
      <c r="G4663" t="s">
        <v>11950</v>
      </c>
      <c r="H4663" t="s">
        <v>12726</v>
      </c>
      <c r="I4663" s="1">
        <v>1526.4705882352939</v>
      </c>
      <c r="J4663" s="1">
        <v>6477.7689999999993</v>
      </c>
      <c r="K4663" s="1">
        <v>0</v>
      </c>
      <c r="L4663" s="1">
        <v>47</v>
      </c>
      <c r="M4663" s="1">
        <v>9005</v>
      </c>
      <c r="N4663" s="1">
        <v>2035</v>
      </c>
      <c r="O4663" s="1">
        <v>1001.78594</v>
      </c>
      <c r="P4663" s="1">
        <v>1450</v>
      </c>
      <c r="Q4663" s="1">
        <v>0</v>
      </c>
      <c r="R4663" s="1">
        <v>351.17968000000002</v>
      </c>
      <c r="S4663" s="1">
        <v>6249.38</v>
      </c>
      <c r="T4663" s="1">
        <v>63.6</v>
      </c>
      <c r="U4663" s="1">
        <v>36</v>
      </c>
      <c r="V4663" s="1">
        <v>3922</v>
      </c>
      <c r="W4663" s="1">
        <v>2205</v>
      </c>
      <c r="X4663" s="1">
        <v>3118</v>
      </c>
      <c r="Y4663" s="1">
        <v>10135.719265936479</v>
      </c>
      <c r="Z4663" s="1">
        <v>100.71138000000001</v>
      </c>
      <c r="AA4663" s="1">
        <v>45501</v>
      </c>
      <c r="AB4663" s="1">
        <v>32</v>
      </c>
      <c r="AC4663" s="1">
        <v>2119.2902551401871</v>
      </c>
      <c r="AD4663" s="1">
        <v>2961.356475000001</v>
      </c>
      <c r="AE4663" s="1">
        <v>7172</v>
      </c>
      <c r="AF4663" s="1">
        <v>595.71753695999985</v>
      </c>
      <c r="AG4663" s="1">
        <v>45828</v>
      </c>
      <c r="AH4663" s="1">
        <v>7738.2459099999996</v>
      </c>
      <c r="AI4663" s="1">
        <v>3138</v>
      </c>
      <c r="AJ4663" s="1">
        <v>1583.793045714285</v>
      </c>
      <c r="AK4663" s="1">
        <v>240</v>
      </c>
      <c r="AL4663" s="1">
        <v>164634.03125</v>
      </c>
      <c r="AM4663" s="1">
        <v>128881.65625</v>
      </c>
      <c r="AN4663" s="1">
        <v>35752.3671875</v>
      </c>
      <c r="AO4663" t="s">
        <v>17473</v>
      </c>
    </row>
    <row r="4664" spans="1:41" x14ac:dyDescent="0.25">
      <c r="A4664" s="1">
        <v>2021</v>
      </c>
      <c r="B4664" t="s">
        <v>3433</v>
      </c>
      <c r="C4664" t="s">
        <v>7109</v>
      </c>
      <c r="D4664" t="s">
        <v>7231</v>
      </c>
      <c r="E4664" t="s">
        <v>7915</v>
      </c>
      <c r="F4664" t="s">
        <v>9758</v>
      </c>
      <c r="G4664" t="s">
        <v>11950</v>
      </c>
      <c r="H4664" t="s">
        <v>12726</v>
      </c>
      <c r="I4664" s="1">
        <v>743.57104883399302</v>
      </c>
      <c r="J4664" s="1">
        <v>4752.4275455747538</v>
      </c>
      <c r="K4664" s="1">
        <v>47.210860243428129</v>
      </c>
      <c r="L4664" s="1">
        <v>338.73792224659684</v>
      </c>
      <c r="M4664" s="1">
        <v>8666.3795877354933</v>
      </c>
      <c r="N4664" s="1">
        <v>7726.5647955846307</v>
      </c>
      <c r="O4664" s="1">
        <v>1192.0742211465601</v>
      </c>
      <c r="P4664" s="1">
        <v>1178.2210440036106</v>
      </c>
      <c r="Q4664" s="1">
        <v>1013.4696354881412</v>
      </c>
      <c r="R4664" s="1">
        <v>679.1917410560543</v>
      </c>
      <c r="S4664" s="1">
        <v>5783.3303798199458</v>
      </c>
      <c r="T4664" s="1">
        <v>177.04072591285549</v>
      </c>
      <c r="U4664" s="1">
        <v>177.04072591285549</v>
      </c>
      <c r="V4664" s="1">
        <v>3680.0865559752224</v>
      </c>
      <c r="W4664" s="1">
        <v>2077.2778507108378</v>
      </c>
      <c r="X4664" s="1">
        <v>1692.5286609111429</v>
      </c>
      <c r="Y4664" s="1">
        <v>9446.9887367019619</v>
      </c>
      <c r="Z4664" s="1">
        <v>2960.0217944564324</v>
      </c>
      <c r="AA4664" s="1">
        <v>38097.660406068033</v>
      </c>
      <c r="AB4664" s="1"/>
      <c r="AC4664" s="1">
        <v>1722.6062631320838</v>
      </c>
      <c r="AD4664" s="1">
        <v>4097.1945180286248</v>
      </c>
      <c r="AE4664" s="1">
        <v>7581.910719798766</v>
      </c>
      <c r="AF4664" s="1">
        <v>6287.0359926521805</v>
      </c>
      <c r="AG4664" s="1">
        <v>21660.966603997636</v>
      </c>
      <c r="AH4664" s="1">
        <v>11247.994122644224</v>
      </c>
      <c r="AI4664" s="1">
        <v>230.15294368671212</v>
      </c>
      <c r="AJ4664" s="1">
        <v>16273.583525909675</v>
      </c>
      <c r="AK4664" s="1">
        <v>254.93864531451189</v>
      </c>
      <c r="AL4664" s="1">
        <v>159786.21875</v>
      </c>
      <c r="AM4664" s="1">
        <v>124320.1015625</v>
      </c>
      <c r="AN4664" s="1">
        <v>35466.12109375</v>
      </c>
      <c r="AO4664" t="s">
        <v>17474</v>
      </c>
    </row>
    <row r="4665" spans="1:41" x14ac:dyDescent="0.25">
      <c r="A4665" s="1">
        <v>2021</v>
      </c>
      <c r="B4665" t="s">
        <v>3434</v>
      </c>
      <c r="C4665" t="s">
        <v>7109</v>
      </c>
      <c r="D4665" t="s">
        <v>7231</v>
      </c>
      <c r="E4665" t="s">
        <v>7915</v>
      </c>
      <c r="F4665" t="s">
        <v>9758</v>
      </c>
      <c r="G4665" t="s">
        <v>11950</v>
      </c>
      <c r="H4665" t="s">
        <v>12726</v>
      </c>
      <c r="I4665" s="1">
        <v>2533.3692050719487</v>
      </c>
      <c r="J4665" s="1">
        <v>7518.044941176563</v>
      </c>
      <c r="K4665" s="1">
        <v>0</v>
      </c>
      <c r="L4665" s="1">
        <v>0</v>
      </c>
      <c r="M4665" s="1">
        <v>6947.89979859094</v>
      </c>
      <c r="N4665" s="1">
        <v>5249.1086520256085</v>
      </c>
      <c r="O4665" s="1">
        <v>776.54756078402329</v>
      </c>
      <c r="P4665" s="1">
        <v>991.73319157699541</v>
      </c>
      <c r="Q4665" s="1">
        <v>0</v>
      </c>
      <c r="R4665" s="1">
        <v>3458.4055943133994</v>
      </c>
      <c r="S4665" s="1">
        <v>2910.679512210324</v>
      </c>
      <c r="T4665" s="1">
        <v>215.60588979335733</v>
      </c>
      <c r="U4665" s="1">
        <v>123.97338663118046</v>
      </c>
      <c r="V4665" s="1">
        <v>6669.7682007575086</v>
      </c>
      <c r="W4665" s="1">
        <v>5584.1925456479548</v>
      </c>
      <c r="X4665" s="1">
        <v>1301.1815449029114</v>
      </c>
      <c r="Y4665" s="1">
        <v>9044.6670768313397</v>
      </c>
      <c r="Z4665" s="1">
        <v>1156.7056398295235</v>
      </c>
      <c r="AA4665" s="1">
        <v>58927.245739422491</v>
      </c>
      <c r="AB4665" s="1">
        <v>233.9323904257927</v>
      </c>
      <c r="AC4665" s="1">
        <v>604.71630728012315</v>
      </c>
      <c r="AD4665" s="1">
        <v>1301.3959122446709</v>
      </c>
      <c r="AE4665" s="1">
        <v>7625.9803219910482</v>
      </c>
      <c r="AF4665" s="1">
        <v>0</v>
      </c>
      <c r="AG4665" s="1">
        <v>35338.88336658023</v>
      </c>
      <c r="AH4665" s="1">
        <v>5490.4039835878439</v>
      </c>
      <c r="AI4665" s="1">
        <v>632.80328654350376</v>
      </c>
      <c r="AJ4665" s="1">
        <v>5347.0260668752617</v>
      </c>
      <c r="AK4665" s="1">
        <v>244.71268491546056</v>
      </c>
      <c r="AL4665" s="1">
        <v>170228.984375</v>
      </c>
      <c r="AM4665" s="1">
        <v>144589.640625</v>
      </c>
      <c r="AN4665" s="1">
        <v>25639.35546875</v>
      </c>
      <c r="AO4665" t="s">
        <v>17475</v>
      </c>
    </row>
    <row r="4666" spans="1:41" x14ac:dyDescent="0.25">
      <c r="A4666" s="1">
        <v>2021</v>
      </c>
      <c r="B4666" t="s">
        <v>3435</v>
      </c>
      <c r="C4666" t="s">
        <v>7109</v>
      </c>
      <c r="D4666" t="s">
        <v>7231</v>
      </c>
      <c r="E4666" t="s">
        <v>7915</v>
      </c>
      <c r="F4666" t="s">
        <v>9758</v>
      </c>
      <c r="G4666" t="s">
        <v>11950</v>
      </c>
      <c r="H4666" t="s">
        <v>12726</v>
      </c>
      <c r="I4666" s="1">
        <v>1705.9692547903912</v>
      </c>
      <c r="J4666" s="1">
        <v>5339.2993997286103</v>
      </c>
      <c r="K4666" s="1">
        <v>0</v>
      </c>
      <c r="L4666" s="1">
        <v>0</v>
      </c>
      <c r="M4666" s="1">
        <v>6748.3226690372794</v>
      </c>
      <c r="N4666" s="1">
        <v>4350.7906272681639</v>
      </c>
      <c r="O4666" s="1">
        <v>1021.2046477983112</v>
      </c>
      <c r="P4666" s="1">
        <v>1478.1069290187395</v>
      </c>
      <c r="Q4666" s="1">
        <v>0</v>
      </c>
      <c r="R4666" s="1">
        <v>547.91568579682735</v>
      </c>
      <c r="S4666" s="1">
        <v>6370.5185379800905</v>
      </c>
      <c r="T4666" s="1">
        <v>254.84602224461025</v>
      </c>
      <c r="U4666" s="1">
        <v>198.77989735079601</v>
      </c>
      <c r="V4666" s="1">
        <v>3560.7086228016947</v>
      </c>
      <c r="W4666" s="1">
        <v>2358.8547818961129</v>
      </c>
      <c r="X4666" s="1">
        <v>2828.7908469151739</v>
      </c>
      <c r="Y4666" s="1">
        <v>10332.190950047891</v>
      </c>
      <c r="Z4666" s="1">
        <v>251.01428850260572</v>
      </c>
      <c r="AA4666" s="1">
        <v>64996.948897354378</v>
      </c>
      <c r="AB4666" s="1">
        <v>32.620290847310116</v>
      </c>
      <c r="AC4666" s="1">
        <v>2160.3707660169675</v>
      </c>
      <c r="AD4666" s="1">
        <v>3671.6985156108963</v>
      </c>
      <c r="AE4666" s="1">
        <v>3563.0968358453533</v>
      </c>
      <c r="AF4666" s="1">
        <v>0</v>
      </c>
      <c r="AG4666" s="1">
        <v>46522.651052798094</v>
      </c>
      <c r="AH4666" s="1">
        <v>7888.244757256497</v>
      </c>
      <c r="AI4666" s="1">
        <v>3198.827271214348</v>
      </c>
      <c r="AJ4666" s="1">
        <v>3822.6903336691539</v>
      </c>
      <c r="AK4666" s="1">
        <v>244.65218135482584</v>
      </c>
      <c r="AL4666" s="1">
        <v>183449.109375</v>
      </c>
      <c r="AM4666" s="1">
        <v>148830.53125</v>
      </c>
      <c r="AN4666" s="1">
        <v>34618.58203125</v>
      </c>
      <c r="AO4666" t="s">
        <v>17476</v>
      </c>
    </row>
    <row r="4667" spans="1:41" x14ac:dyDescent="0.25">
      <c r="A4667" s="1">
        <v>2021</v>
      </c>
      <c r="B4667" t="s">
        <v>3436</v>
      </c>
      <c r="C4667" t="s">
        <v>7109</v>
      </c>
      <c r="D4667" t="s">
        <v>7231</v>
      </c>
      <c r="E4667" t="s">
        <v>7915</v>
      </c>
      <c r="F4667" t="s">
        <v>9758</v>
      </c>
      <c r="G4667" t="s">
        <v>11950</v>
      </c>
      <c r="H4667" t="s">
        <v>12726</v>
      </c>
      <c r="I4667" s="1">
        <v>3068.6441721088381</v>
      </c>
      <c r="J4667" s="1">
        <v>7410.4580127852596</v>
      </c>
      <c r="K4667" s="1">
        <v>0</v>
      </c>
      <c r="L4667" s="1">
        <v>68.145497501562858</v>
      </c>
      <c r="M4667" s="1">
        <v>26838.842092923216</v>
      </c>
      <c r="N4667" s="1">
        <v>3218.8420973464395</v>
      </c>
      <c r="O4667" s="1">
        <v>1331.8144675823962</v>
      </c>
      <c r="P4667" s="1">
        <v>681.45497501562852</v>
      </c>
      <c r="Q4667" s="1">
        <v>0</v>
      </c>
      <c r="R4667" s="1">
        <v>225.43054769651619</v>
      </c>
      <c r="S4667" s="1">
        <v>9413.6190248658932</v>
      </c>
      <c r="T4667" s="1">
        <v>104.83922692548131</v>
      </c>
      <c r="U4667" s="1">
        <v>157.25884038822196</v>
      </c>
      <c r="V4667" s="1">
        <v>6220.1113334888059</v>
      </c>
      <c r="W4667" s="1">
        <v>3622.1952902753792</v>
      </c>
      <c r="X4667" s="1">
        <v>1789.6056036179659</v>
      </c>
      <c r="Y4667" s="1">
        <v>20965.748600557752</v>
      </c>
      <c r="Z4667" s="1">
        <v>266.46227455727563</v>
      </c>
      <c r="AA4667" s="1">
        <v>65618.872132658755</v>
      </c>
      <c r="AB4667" s="1">
        <v>32.500160346899207</v>
      </c>
      <c r="AC4667" s="1">
        <v>3339.1293775765798</v>
      </c>
      <c r="AD4667" s="1">
        <v>517.67125985481459</v>
      </c>
      <c r="AE4667" s="1">
        <v>1982.5152450668413</v>
      </c>
      <c r="AF4667" s="1">
        <v>0</v>
      </c>
      <c r="AG4667" s="1">
        <v>44900.544107645132</v>
      </c>
      <c r="AH4667" s="1">
        <v>8769.0254058404535</v>
      </c>
      <c r="AI4667" s="1">
        <v>534.6800573199547</v>
      </c>
      <c r="AJ4667" s="1">
        <v>6426.6446105320047</v>
      </c>
      <c r="AK4667" s="1">
        <v>237.98504512084259</v>
      </c>
      <c r="AL4667" s="1">
        <v>217743.046875</v>
      </c>
      <c r="AM4667" s="1">
        <v>164550.265625</v>
      </c>
      <c r="AN4667" s="1">
        <v>53192.77734375</v>
      </c>
      <c r="AO4667" t="s">
        <v>17477</v>
      </c>
    </row>
    <row r="4668" spans="1:41" x14ac:dyDescent="0.25">
      <c r="A4668" s="1">
        <v>2021</v>
      </c>
      <c r="B4668" t="s">
        <v>3437</v>
      </c>
      <c r="C4668" t="s">
        <v>7109</v>
      </c>
      <c r="D4668" t="s">
        <v>7231</v>
      </c>
      <c r="E4668" t="s">
        <v>7915</v>
      </c>
      <c r="F4668" t="s">
        <v>9758</v>
      </c>
      <c r="G4668" t="s">
        <v>11950</v>
      </c>
      <c r="H4668" t="s">
        <v>12726</v>
      </c>
      <c r="I4668" s="1">
        <v>2527.69127054308</v>
      </c>
      <c r="J4668" s="1">
        <v>13927.246309735721</v>
      </c>
      <c r="K4668" s="1">
        <v>0</v>
      </c>
      <c r="L4668" s="1">
        <v>0</v>
      </c>
      <c r="M4668" s="1">
        <v>9340.2626992655478</v>
      </c>
      <c r="N4668" s="1">
        <v>4187.7968778268814</v>
      </c>
      <c r="O4668" s="1">
        <v>1161.8510752320824</v>
      </c>
      <c r="P4668" s="1">
        <v>736.54706350581012</v>
      </c>
      <c r="Q4668" s="1">
        <v>397.39896528138996</v>
      </c>
      <c r="R4668" s="1">
        <v>2640.0731700528895</v>
      </c>
      <c r="S4668" s="1">
        <v>1774.9270719909962</v>
      </c>
      <c r="T4668" s="1">
        <v>0</v>
      </c>
      <c r="U4668" s="1">
        <v>127.49320004932203</v>
      </c>
      <c r="V4668" s="1">
        <v>2868.0426828486616</v>
      </c>
      <c r="W4668" s="1">
        <v>2882.4549576368458</v>
      </c>
      <c r="X4668" s="1">
        <v>1515.9530329993927</v>
      </c>
      <c r="Y4668" s="1">
        <v>4417.9165408395511</v>
      </c>
      <c r="Z4668" s="1">
        <v>2506.6271766218879</v>
      </c>
      <c r="AA4668" s="1">
        <v>62789.846706030017</v>
      </c>
      <c r="AB4668" s="1">
        <v>150.58166425999315</v>
      </c>
      <c r="AC4668" s="1">
        <v>1250.6048123508699</v>
      </c>
      <c r="AD4668" s="1">
        <v>3306.9739420679525</v>
      </c>
      <c r="AE4668" s="1">
        <v>1391.338835320862</v>
      </c>
      <c r="AF4668" s="1">
        <v>1245.8413781515314</v>
      </c>
      <c r="AG4668" s="1">
        <v>46491.781193637988</v>
      </c>
      <c r="AH4668" s="1">
        <v>4493.3038243469755</v>
      </c>
      <c r="AI4668" s="1">
        <v>650.76963851262633</v>
      </c>
      <c r="AJ4668" s="1">
        <v>4323.6824364552685</v>
      </c>
      <c r="AK4668" s="1">
        <v>251.66049053213999</v>
      </c>
      <c r="AL4668" s="1">
        <v>177358.640625</v>
      </c>
      <c r="AM4668" s="1">
        <v>151829.921875</v>
      </c>
      <c r="AN4668" s="1">
        <v>25528.740234375</v>
      </c>
      <c r="AO4668" t="s">
        <v>17478</v>
      </c>
    </row>
    <row r="4669" spans="1:41" x14ac:dyDescent="0.25">
      <c r="A4669" s="1">
        <v>2021</v>
      </c>
      <c r="B4669" t="s">
        <v>3438</v>
      </c>
      <c r="C4669" t="s">
        <v>7109</v>
      </c>
      <c r="D4669" t="s">
        <v>7231</v>
      </c>
      <c r="E4669" t="s">
        <v>7915</v>
      </c>
      <c r="F4669" t="s">
        <v>9758</v>
      </c>
      <c r="G4669" t="s">
        <v>11950</v>
      </c>
      <c r="H4669" t="s">
        <v>12726</v>
      </c>
      <c r="I4669" s="1">
        <v>1017.5653139382609</v>
      </c>
      <c r="J4669" s="1">
        <v>13124.140585191666</v>
      </c>
      <c r="K4669" s="1">
        <v>49.039292237988477</v>
      </c>
      <c r="L4669" s="1">
        <v>318.7553995469251</v>
      </c>
      <c r="M4669" s="1">
        <v>4644.020974937509</v>
      </c>
      <c r="N4669" s="1">
        <v>4675.0383272780364</v>
      </c>
      <c r="O4669" s="1">
        <v>1361.9437436795351</v>
      </c>
      <c r="P4669" s="1">
        <v>1225.9823059497119</v>
      </c>
      <c r="Q4669" s="1">
        <v>845.92779110530125</v>
      </c>
      <c r="R4669" s="1">
        <v>133.79573998636289</v>
      </c>
      <c r="S4669" s="1">
        <v>6375.1079909385016</v>
      </c>
      <c r="T4669" s="1">
        <v>1042.0849600572551</v>
      </c>
      <c r="U4669" s="1">
        <v>213.35264800086148</v>
      </c>
      <c r="V4669" s="1">
        <v>2384.5355850721899</v>
      </c>
      <c r="W4669" s="1">
        <v>967.30003939432265</v>
      </c>
      <c r="X4669" s="1">
        <v>4006.0527569969681</v>
      </c>
      <c r="Y4669" s="1">
        <v>13936.966854036325</v>
      </c>
      <c r="Z4669" s="1">
        <v>1935.8260610945952</v>
      </c>
      <c r="AA4669" s="1">
        <v>35952.900402698775</v>
      </c>
      <c r="AB4669" s="1">
        <v>202.28708048170247</v>
      </c>
      <c r="AC4669" s="1">
        <v>1742.0702604647743</v>
      </c>
      <c r="AD4669" s="1">
        <v>4793.5908303621691</v>
      </c>
      <c r="AE4669" s="1">
        <v>3208.3956946703961</v>
      </c>
      <c r="AF4669" s="1">
        <v>4441.733894455806</v>
      </c>
      <c r="AG4669" s="1">
        <v>32440.354835472364</v>
      </c>
      <c r="AH4669" s="1">
        <v>12522.653948112815</v>
      </c>
      <c r="AI4669" s="1">
        <v>239.06654966019383</v>
      </c>
      <c r="AJ4669" s="1">
        <v>8519.3814260134204</v>
      </c>
      <c r="AK4669" s="1">
        <v>505.1047100512813</v>
      </c>
      <c r="AL4669" s="1">
        <v>162824.984375</v>
      </c>
      <c r="AM4669" s="1">
        <v>126116.7265625</v>
      </c>
      <c r="AN4669" s="1">
        <v>36708.25390625</v>
      </c>
      <c r="AO4669" t="s">
        <v>17479</v>
      </c>
    </row>
    <row r="4670" spans="1:41" x14ac:dyDescent="0.25">
      <c r="A4670" s="1">
        <v>2021</v>
      </c>
      <c r="B4670" t="s">
        <v>3439</v>
      </c>
      <c r="C4670" t="s">
        <v>7109</v>
      </c>
      <c r="D4670" t="s">
        <v>7231</v>
      </c>
      <c r="E4670" t="s">
        <v>7915</v>
      </c>
      <c r="F4670" t="s">
        <v>9758</v>
      </c>
      <c r="G4670" t="s">
        <v>11950</v>
      </c>
      <c r="H4670" t="s">
        <v>12726</v>
      </c>
      <c r="I4670" s="1">
        <v>1246.5905558093225</v>
      </c>
      <c r="J4670" s="1">
        <v>4377.2551646028051</v>
      </c>
      <c r="K4670" s="1">
        <v>48.41128372075039</v>
      </c>
      <c r="L4670" s="1">
        <v>369.13603837072174</v>
      </c>
      <c r="M4670" s="1">
        <v>18423.761217396674</v>
      </c>
      <c r="N4670" s="1">
        <v>5740.7310518158829</v>
      </c>
      <c r="O4670" s="1">
        <v>1356.7262262740296</v>
      </c>
      <c r="P4670" s="1">
        <v>1134.7604904143891</v>
      </c>
      <c r="Q4670" s="1">
        <v>838.72549046200049</v>
      </c>
      <c r="R4670" s="1">
        <v>130.50895407753842</v>
      </c>
      <c r="S4670" s="1">
        <v>4720.100162773163</v>
      </c>
      <c r="T4670" s="1">
        <v>242.05641860375195</v>
      </c>
      <c r="U4670" s="1">
        <v>181.54231395281397</v>
      </c>
      <c r="V4670" s="1">
        <v>2571.8494476648643</v>
      </c>
      <c r="W4670" s="1">
        <v>5609.6575011419518</v>
      </c>
      <c r="X4670" s="1">
        <v>2701.3968191846188</v>
      </c>
      <c r="Y4670" s="1">
        <v>15110.371931339216</v>
      </c>
      <c r="Z4670" s="1">
        <v>156.12638999942001</v>
      </c>
      <c r="AA4670" s="1">
        <v>38450.251929725309</v>
      </c>
      <c r="AB4670" s="1"/>
      <c r="AC4670" s="1">
        <v>1745.5898627609572</v>
      </c>
      <c r="AD4670" s="1">
        <v>4752.7777919926311</v>
      </c>
      <c r="AE4670" s="1">
        <v>5921.3999741882371</v>
      </c>
      <c r="AF4670" s="1">
        <v>6388.0576302704249</v>
      </c>
      <c r="AG4670" s="1">
        <v>52492.354938409648</v>
      </c>
      <c r="AH4670" s="1">
        <v>9139.1224835396915</v>
      </c>
      <c r="AI4670" s="1">
        <v>472.01001627731631</v>
      </c>
      <c r="AJ4670" s="1">
        <v>7833.0731785731496</v>
      </c>
      <c r="AK4670" s="1">
        <v>668.64526277953246</v>
      </c>
      <c r="AL4670" s="1">
        <v>192823</v>
      </c>
      <c r="AM4670" s="1">
        <v>144688.328125</v>
      </c>
      <c r="AN4670" s="1">
        <v>48134.6640625</v>
      </c>
      <c r="AO4670" t="s">
        <v>17480</v>
      </c>
    </row>
    <row r="4671" spans="1:41" x14ac:dyDescent="0.25">
      <c r="A4671" s="1">
        <v>2021</v>
      </c>
      <c r="B4671" t="s">
        <v>3440</v>
      </c>
      <c r="C4671" t="s">
        <v>7109</v>
      </c>
      <c r="D4671" t="s">
        <v>7231</v>
      </c>
      <c r="E4671" t="s">
        <v>7915</v>
      </c>
      <c r="F4671" t="s">
        <v>9758</v>
      </c>
      <c r="G4671" t="s">
        <v>11951</v>
      </c>
      <c r="H4671" t="s">
        <v>12726</v>
      </c>
      <c r="I4671" s="1">
        <v>3045.2507999999998</v>
      </c>
      <c r="J4671" s="1">
        <v>7118.2732986474184</v>
      </c>
      <c r="K4671" s="1"/>
      <c r="L4671" s="1">
        <v>67.738752899999994</v>
      </c>
      <c r="M4671" s="1">
        <v>26112</v>
      </c>
      <c r="N4671" s="1">
        <v>3131.670306599121</v>
      </c>
      <c r="O4671" s="1">
        <v>1295.7466368</v>
      </c>
      <c r="P4671" s="1">
        <v>662.34999999999991</v>
      </c>
      <c r="Q4671" s="1">
        <v>0</v>
      </c>
      <c r="R4671" s="1">
        <v>219.32550000000001</v>
      </c>
      <c r="S4671" s="1">
        <v>9158.6820000000007</v>
      </c>
      <c r="T4671" s="1">
        <v>103.574503578452</v>
      </c>
      <c r="U4671" s="1">
        <v>151.5</v>
      </c>
      <c r="V4671" s="1">
        <v>6052</v>
      </c>
      <c r="W4671" s="1">
        <v>3524.1</v>
      </c>
      <c r="X4671" s="1">
        <v>1801</v>
      </c>
      <c r="Y4671" s="1">
        <v>20560.08695806882</v>
      </c>
      <c r="Z4671" s="1">
        <v>259.24601699095678</v>
      </c>
      <c r="AA4671" s="1">
        <v>66411</v>
      </c>
      <c r="AB4671" s="1">
        <v>32</v>
      </c>
      <c r="AC4671" s="1">
        <v>3255.07</v>
      </c>
      <c r="AD4671" s="1">
        <v>498.7140670400002</v>
      </c>
      <c r="AE4671" s="1">
        <v>1928.8253159339999</v>
      </c>
      <c r="AF4671" s="1">
        <v>0</v>
      </c>
      <c r="AG4671" s="1">
        <v>44558</v>
      </c>
      <c r="AH4671" s="1">
        <v>8836.5422916289663</v>
      </c>
      <c r="AI4671" s="1">
        <v>520.20000000000005</v>
      </c>
      <c r="AJ4671" s="1">
        <v>6377.652</v>
      </c>
      <c r="AK4671" s="1">
        <v>232</v>
      </c>
      <c r="AL4671" s="1">
        <v>215912.5625</v>
      </c>
      <c r="AM4671" s="1">
        <v>163798</v>
      </c>
      <c r="AN4671" s="1">
        <v>52114.5625</v>
      </c>
      <c r="AO4671" t="s">
        <v>17481</v>
      </c>
    </row>
    <row r="4672" spans="1:41" x14ac:dyDescent="0.25">
      <c r="A4672" s="1">
        <v>2021</v>
      </c>
      <c r="B4672" t="s">
        <v>3441</v>
      </c>
      <c r="C4672" t="s">
        <v>7109</v>
      </c>
      <c r="D4672" t="s">
        <v>7231</v>
      </c>
      <c r="E4672" t="s">
        <v>7915</v>
      </c>
      <c r="F4672" t="s">
        <v>9758</v>
      </c>
      <c r="G4672" t="s">
        <v>11951</v>
      </c>
      <c r="H4672" t="s">
        <v>12726</v>
      </c>
      <c r="I4672" s="1">
        <v>709.48232413632002</v>
      </c>
      <c r="J4672" s="1">
        <v>4450</v>
      </c>
      <c r="K4672" s="1">
        <v>45.659486967496093</v>
      </c>
      <c r="L4672" s="1">
        <v>330.39440000000002</v>
      </c>
      <c r="M4672" s="1">
        <v>8260.5374999999967</v>
      </c>
      <c r="N4672" s="1">
        <v>7372.3434463424283</v>
      </c>
      <c r="O4672" s="1">
        <v>1127.0706555956399</v>
      </c>
      <c r="P4672" s="1">
        <v>998.26271999999994</v>
      </c>
      <c r="Q4672" s="1">
        <v>948.84329890556739</v>
      </c>
      <c r="R4672" s="1">
        <v>655.29633254872056</v>
      </c>
      <c r="S4672" s="1">
        <v>5409.9283979059182</v>
      </c>
      <c r="T4672" s="1">
        <v>161.5926005826561</v>
      </c>
      <c r="U4672" s="1">
        <v>167.26824168479999</v>
      </c>
      <c r="V4672" s="1">
        <v>3464</v>
      </c>
      <c r="W4672" s="1">
        <v>1948.9011872213639</v>
      </c>
      <c r="X4672" s="1">
        <v>1583.26994572222</v>
      </c>
      <c r="Y4672" s="1">
        <v>9206.241</v>
      </c>
      <c r="Z4672" s="1">
        <v>2768.8273726345842</v>
      </c>
      <c r="AA4672" s="1">
        <v>36453.943904194683</v>
      </c>
      <c r="AB4672" s="1">
        <v>170</v>
      </c>
      <c r="AC4672" s="1">
        <v>1607.27585</v>
      </c>
      <c r="AD4672" s="1">
        <v>3853.3046724950959</v>
      </c>
      <c r="AE4672" s="1">
        <v>7246.6502455649197</v>
      </c>
      <c r="AF4672" s="1">
        <v>5998.809279880139</v>
      </c>
      <c r="AG4672" s="1">
        <v>21594.714149671141</v>
      </c>
      <c r="AH4672" s="1">
        <v>10891.13291615354</v>
      </c>
      <c r="AI4672" s="1">
        <v>215.29575662400001</v>
      </c>
      <c r="AJ4672" s="1">
        <v>15561.29148988411</v>
      </c>
      <c r="AK4672" s="1">
        <v>256.54024201972487</v>
      </c>
      <c r="AL4672" s="1">
        <v>153456.890625</v>
      </c>
      <c r="AM4672" s="1">
        <v>119533.640625</v>
      </c>
      <c r="AN4672" s="1">
        <v>33923.234375</v>
      </c>
      <c r="AO4672" t="s">
        <v>17482</v>
      </c>
    </row>
    <row r="4673" spans="1:41" x14ac:dyDescent="0.25">
      <c r="A4673" s="1">
        <v>2021</v>
      </c>
      <c r="B4673" t="s">
        <v>3442</v>
      </c>
      <c r="C4673" t="s">
        <v>7109</v>
      </c>
      <c r="D4673" t="s">
        <v>7231</v>
      </c>
      <c r="E4673" t="s">
        <v>7915</v>
      </c>
      <c r="F4673" t="s">
        <v>9758</v>
      </c>
      <c r="G4673" t="s">
        <v>11951</v>
      </c>
      <c r="H4673" t="s">
        <v>12726</v>
      </c>
      <c r="I4673" s="1">
        <v>2493.8388</v>
      </c>
      <c r="J4673" s="1">
        <v>6990.4757201159646</v>
      </c>
      <c r="K4673" s="1">
        <v>0</v>
      </c>
      <c r="L4673" s="1">
        <v>0</v>
      </c>
      <c r="M4673" s="1">
        <v>6705.3779999999997</v>
      </c>
      <c r="N4673" s="1">
        <v>5065.8795988299989</v>
      </c>
      <c r="O4673" s="1">
        <v>749.44156953600009</v>
      </c>
      <c r="P4673" s="1">
        <v>958.99359794999998</v>
      </c>
      <c r="Q4673" s="1">
        <v>0</v>
      </c>
      <c r="R4673" s="1">
        <v>3332.333275307712</v>
      </c>
      <c r="S4673" s="1">
        <v>2789.8290000000002</v>
      </c>
      <c r="T4673" s="1">
        <v>212.04519999999999</v>
      </c>
      <c r="U4673" s="1">
        <v>117.3115</v>
      </c>
      <c r="V4673" s="1">
        <v>6453</v>
      </c>
      <c r="W4673" s="1">
        <v>5389.2719999999999</v>
      </c>
      <c r="X4673" s="1">
        <v>1291.49</v>
      </c>
      <c r="Y4673" s="1">
        <v>8864.413122307802</v>
      </c>
      <c r="Z4673" s="1">
        <v>1116.3288647878801</v>
      </c>
      <c r="AA4673" s="1">
        <v>60980</v>
      </c>
      <c r="AB4673" s="1">
        <v>219</v>
      </c>
      <c r="AC4673" s="1">
        <v>583.60821999999996</v>
      </c>
      <c r="AD4673" s="1">
        <v>1259.6661275665081</v>
      </c>
      <c r="AE4673" s="1">
        <v>7359.7896000000001</v>
      </c>
      <c r="AF4673" s="1">
        <v>0</v>
      </c>
      <c r="AG4673" s="1">
        <v>35291</v>
      </c>
      <c r="AH4673" s="1">
        <v>5445.0900548514674</v>
      </c>
      <c r="AI4673" s="1">
        <v>610.71479999999997</v>
      </c>
      <c r="AJ4673" s="1">
        <v>5368.8635136000003</v>
      </c>
      <c r="AK4673" s="1">
        <v>236</v>
      </c>
      <c r="AL4673" s="1">
        <v>169883.765625</v>
      </c>
      <c r="AM4673" s="1">
        <v>144975.828125</v>
      </c>
      <c r="AN4673" s="1">
        <v>24907.92578125</v>
      </c>
      <c r="AO4673" t="s">
        <v>17483</v>
      </c>
    </row>
    <row r="4674" spans="1:41" x14ac:dyDescent="0.25">
      <c r="A4674" s="1">
        <v>2021</v>
      </c>
      <c r="B4674" t="s">
        <v>3443</v>
      </c>
      <c r="C4674" t="s">
        <v>7109</v>
      </c>
      <c r="D4674" t="s">
        <v>7231</v>
      </c>
      <c r="E4674" t="s">
        <v>7915</v>
      </c>
      <c r="F4674" t="s">
        <v>9758</v>
      </c>
      <c r="G4674" t="s">
        <v>11951</v>
      </c>
      <c r="H4674" t="s">
        <v>12726</v>
      </c>
      <c r="I4674" s="1">
        <v>1050.5999999999999</v>
      </c>
      <c r="J4674" s="1">
        <v>4236.6000000000004</v>
      </c>
      <c r="K4674" s="1">
        <v>46.800974141683483</v>
      </c>
      <c r="L4674" s="1">
        <v>355.84350000000001</v>
      </c>
      <c r="M4674" s="1">
        <v>17506.104999999989</v>
      </c>
      <c r="N4674" s="1">
        <v>5507.4020611380074</v>
      </c>
      <c r="O4674" s="1">
        <v>1333</v>
      </c>
      <c r="P4674" s="1">
        <v>1200</v>
      </c>
      <c r="Q4674" s="1">
        <v>901.33499432523354</v>
      </c>
      <c r="R4674" s="1">
        <v>129.03542209868289</v>
      </c>
      <c r="S4674" s="1">
        <v>5072.448020012137</v>
      </c>
      <c r="T4674" s="1">
        <v>247.27973584276771</v>
      </c>
      <c r="U4674" s="1">
        <v>170.613606518496</v>
      </c>
      <c r="V4674" s="1">
        <v>2440</v>
      </c>
      <c r="W4674" s="1">
        <v>5219.7628132886402</v>
      </c>
      <c r="X4674" s="1">
        <v>2745.1264190566999</v>
      </c>
      <c r="Y4674" s="1">
        <v>15313</v>
      </c>
      <c r="Z4674" s="1">
        <v>167.82900000000001</v>
      </c>
      <c r="AA4674" s="1">
        <v>37053.01235597198</v>
      </c>
      <c r="AB4674" s="1">
        <v>170</v>
      </c>
      <c r="AC4674" s="1">
        <v>1702.7</v>
      </c>
      <c r="AD4674" s="1">
        <v>5107.5649814995813</v>
      </c>
      <c r="AE4674" s="1">
        <v>5509.8378789764092</v>
      </c>
      <c r="AF4674" s="1">
        <v>6158.0470713008717</v>
      </c>
      <c r="AG4674" s="1">
        <v>52120</v>
      </c>
      <c r="AH4674" s="1">
        <v>9815.5867157615958</v>
      </c>
      <c r="AI4674" s="1">
        <v>439.20334351296009</v>
      </c>
      <c r="AJ4674" s="1">
        <v>8302.9112144607843</v>
      </c>
      <c r="AK4674" s="1">
        <v>719.4604203505113</v>
      </c>
      <c r="AL4674" s="1">
        <v>190741.09375</v>
      </c>
      <c r="AM4674" s="1">
        <v>142318.765625</v>
      </c>
      <c r="AN4674" s="1">
        <v>48422.33984375</v>
      </c>
      <c r="AO4674" t="s">
        <v>17484</v>
      </c>
    </row>
    <row r="4675" spans="1:41" x14ac:dyDescent="0.25">
      <c r="A4675" s="1">
        <v>2021</v>
      </c>
      <c r="B4675" t="s">
        <v>3444</v>
      </c>
      <c r="C4675" t="s">
        <v>7109</v>
      </c>
      <c r="D4675" t="s">
        <v>7231</v>
      </c>
      <c r="E4675" t="s">
        <v>7915</v>
      </c>
      <c r="F4675" t="s">
        <v>9758</v>
      </c>
      <c r="G4675" t="s">
        <v>11951</v>
      </c>
      <c r="H4675" t="s">
        <v>12726</v>
      </c>
      <c r="I4675" s="1">
        <v>1557</v>
      </c>
      <c r="J4675" s="1">
        <v>6477.7690000000011</v>
      </c>
      <c r="K4675" s="1">
        <v>0</v>
      </c>
      <c r="L4675" s="1">
        <v>47</v>
      </c>
      <c r="M4675" s="1">
        <v>9005</v>
      </c>
      <c r="N4675" s="1">
        <v>2035</v>
      </c>
      <c r="O4675" s="1">
        <v>1001.78594</v>
      </c>
      <c r="P4675" s="1">
        <v>1450</v>
      </c>
      <c r="Q4675" s="1">
        <v>0</v>
      </c>
      <c r="R4675" s="1">
        <v>351.17968000000002</v>
      </c>
      <c r="S4675" s="1">
        <v>6249.38</v>
      </c>
      <c r="T4675" s="1">
        <v>63.6</v>
      </c>
      <c r="U4675" s="1">
        <v>36</v>
      </c>
      <c r="V4675" s="1">
        <v>3922</v>
      </c>
      <c r="W4675" s="1">
        <v>2205</v>
      </c>
      <c r="X4675" s="1">
        <v>3118</v>
      </c>
      <c r="Y4675" s="1">
        <v>10135.719265936479</v>
      </c>
      <c r="Z4675" s="1">
        <v>100.71138000000001</v>
      </c>
      <c r="AA4675" s="1">
        <v>45501</v>
      </c>
      <c r="AB4675" s="1">
        <v>32</v>
      </c>
      <c r="AC4675" s="1">
        <v>2119</v>
      </c>
      <c r="AD4675" s="1">
        <v>2961.356475</v>
      </c>
      <c r="AE4675" s="1">
        <v>7172</v>
      </c>
      <c r="AF4675" s="1">
        <v>595.71753695999985</v>
      </c>
      <c r="AG4675" s="1">
        <v>45828</v>
      </c>
      <c r="AH4675" s="1">
        <v>7738.2459099999996</v>
      </c>
      <c r="AI4675" s="1">
        <v>3138</v>
      </c>
      <c r="AJ4675" s="1">
        <v>1583.793045714285</v>
      </c>
      <c r="AK4675" s="1">
        <v>240</v>
      </c>
      <c r="AL4675" s="1">
        <v>164664.265625</v>
      </c>
      <c r="AM4675" s="1">
        <v>128911.890625</v>
      </c>
      <c r="AN4675" s="1">
        <v>35752.3671875</v>
      </c>
      <c r="AO4675" t="s">
        <v>17485</v>
      </c>
    </row>
    <row r="4676" spans="1:41" x14ac:dyDescent="0.25">
      <c r="A4676" s="1">
        <v>2021</v>
      </c>
      <c r="B4676" t="s">
        <v>3445</v>
      </c>
      <c r="C4676" t="s">
        <v>7109</v>
      </c>
      <c r="D4676" t="s">
        <v>7231</v>
      </c>
      <c r="E4676" t="s">
        <v>7915</v>
      </c>
      <c r="F4676" t="s">
        <v>9758</v>
      </c>
      <c r="G4676" t="s">
        <v>11951</v>
      </c>
      <c r="H4676" t="s">
        <v>12726</v>
      </c>
      <c r="I4676" s="1">
        <v>962.8</v>
      </c>
      <c r="J4676" s="1">
        <v>10940.51</v>
      </c>
      <c r="K4676" s="1">
        <v>48</v>
      </c>
      <c r="L4676" s="1">
        <v>304.63143906058912</v>
      </c>
      <c r="M4676" s="1">
        <v>4450.8999999999978</v>
      </c>
      <c r="N4676" s="1">
        <v>4526.3871000000008</v>
      </c>
      <c r="O4676" s="1">
        <v>1353.5237788437671</v>
      </c>
      <c r="P4676" s="1">
        <v>1200</v>
      </c>
      <c r="Q4676" s="1">
        <v>824.22598086864014</v>
      </c>
      <c r="R4676" s="1">
        <v>128.3042171000389</v>
      </c>
      <c r="S4676" s="1">
        <v>6181</v>
      </c>
      <c r="T4676" s="1">
        <v>1010.4</v>
      </c>
      <c r="U4676" s="1">
        <v>150</v>
      </c>
      <c r="V4676" s="1">
        <v>2311.9937908846732</v>
      </c>
      <c r="W4676" s="1">
        <v>907.19279707605369</v>
      </c>
      <c r="X4676" s="1">
        <v>4139.3319890477214</v>
      </c>
      <c r="Y4676" s="1">
        <v>15863</v>
      </c>
      <c r="Z4676" s="1">
        <v>1886.106671727099</v>
      </c>
      <c r="AA4676" s="1">
        <v>34924.777500828983</v>
      </c>
      <c r="AB4676" s="1">
        <v>165</v>
      </c>
      <c r="AC4676" s="1">
        <v>1731.2989500000001</v>
      </c>
      <c r="AD4676" s="1">
        <v>4670.6139053260604</v>
      </c>
      <c r="AE4676" s="1">
        <v>3124.434414468325</v>
      </c>
      <c r="AF4676" s="1">
        <v>4244.9219373712094</v>
      </c>
      <c r="AG4676" s="1">
        <v>31589.312173470429</v>
      </c>
      <c r="AH4676" s="1">
        <v>12052.973021764999</v>
      </c>
      <c r="AI4676" s="1">
        <v>223.99370519160971</v>
      </c>
      <c r="AJ4676" s="1">
        <v>8302.9112144607843</v>
      </c>
      <c r="AK4676" s="1">
        <v>622</v>
      </c>
      <c r="AL4676" s="1">
        <v>158840.546875</v>
      </c>
      <c r="AM4676" s="1">
        <v>123015.6171875</v>
      </c>
      <c r="AN4676" s="1">
        <v>35824.92578125</v>
      </c>
      <c r="AO4676" t="s">
        <v>17486</v>
      </c>
    </row>
    <row r="4677" spans="1:41" x14ac:dyDescent="0.25">
      <c r="A4677" s="1">
        <v>2021</v>
      </c>
      <c r="B4677" t="s">
        <v>3446</v>
      </c>
      <c r="C4677" t="s">
        <v>7109</v>
      </c>
      <c r="D4677" t="s">
        <v>7231</v>
      </c>
      <c r="E4677" t="s">
        <v>7915</v>
      </c>
      <c r="F4677" t="s">
        <v>9758</v>
      </c>
      <c r="G4677" t="s">
        <v>11951</v>
      </c>
      <c r="H4677" t="s">
        <v>12726</v>
      </c>
      <c r="I4677" s="1">
        <v>2467.9453248</v>
      </c>
      <c r="J4677" s="1">
        <v>13611.37235266125</v>
      </c>
      <c r="K4677" s="1"/>
      <c r="L4677" s="1">
        <v>0</v>
      </c>
      <c r="M4677" s="1">
        <v>8940.6773999999987</v>
      </c>
      <c r="N4677" s="1">
        <v>4016.5028838426301</v>
      </c>
      <c r="O4677" s="1">
        <v>1109.9663745600001</v>
      </c>
      <c r="P4677" s="1">
        <v>698.83424658363572</v>
      </c>
      <c r="Q4677" s="1">
        <v>380.77079961816008</v>
      </c>
      <c r="R4677" s="1">
        <v>2516.5667571969261</v>
      </c>
      <c r="S4677" s="1">
        <v>1696</v>
      </c>
      <c r="T4677" s="1">
        <v>0</v>
      </c>
      <c r="U4677" s="1">
        <v>118.48461500000001</v>
      </c>
      <c r="V4677" s="1">
        <v>2755</v>
      </c>
      <c r="W4677" s="1">
        <v>2767.2638785999989</v>
      </c>
      <c r="X4677" s="1">
        <v>1480.121106563543</v>
      </c>
      <c r="Y4677" s="1">
        <v>4235.198039991953</v>
      </c>
      <c r="Z4677" s="1">
        <v>2401</v>
      </c>
      <c r="AA4677" s="1">
        <v>63423</v>
      </c>
      <c r="AB4677" s="1">
        <v>135.82599999999999</v>
      </c>
      <c r="AC4677" s="1">
        <v>1197.10274</v>
      </c>
      <c r="AD4677" s="1">
        <v>3168.6018894035628</v>
      </c>
      <c r="AE4677" s="1">
        <v>1331.8160399999999</v>
      </c>
      <c r="AF4677" s="1">
        <v>1216.3939641216</v>
      </c>
      <c r="AG4677" s="1">
        <v>45424</v>
      </c>
      <c r="AH4677" s="1">
        <v>4431</v>
      </c>
      <c r="AI4677" s="1">
        <v>622.92909599999996</v>
      </c>
      <c r="AJ4677" s="1">
        <v>4221.4854240000004</v>
      </c>
      <c r="AK4677" s="1">
        <v>240.894216</v>
      </c>
      <c r="AL4677" s="1">
        <v>174608.734375</v>
      </c>
      <c r="AM4677" s="1">
        <v>150015.453125</v>
      </c>
      <c r="AN4677" s="1">
        <v>24593.28125</v>
      </c>
      <c r="AO4677" t="s">
        <v>17487</v>
      </c>
    </row>
    <row r="4678" spans="1:41" x14ac:dyDescent="0.25">
      <c r="A4678" s="1">
        <v>2021</v>
      </c>
      <c r="B4678" t="s">
        <v>3447</v>
      </c>
      <c r="C4678" t="s">
        <v>7109</v>
      </c>
      <c r="D4678" t="s">
        <v>7231</v>
      </c>
      <c r="E4678" t="s">
        <v>7915</v>
      </c>
      <c r="F4678" t="s">
        <v>9758</v>
      </c>
      <c r="G4678" t="s">
        <v>11951</v>
      </c>
      <c r="H4678" t="s">
        <v>12726</v>
      </c>
      <c r="I4678" s="1">
        <v>678.68892244715585</v>
      </c>
      <c r="J4678" s="1">
        <v>13482.991471392001</v>
      </c>
      <c r="K4678" s="1">
        <v>0</v>
      </c>
      <c r="L4678" s="1">
        <v>384.53402484000009</v>
      </c>
      <c r="M4678" s="1">
        <v>11825.571347999999</v>
      </c>
      <c r="N4678" s="1">
        <v>4073</v>
      </c>
      <c r="O4678" s="1">
        <v>1109.847365588686</v>
      </c>
      <c r="P4678" s="1">
        <v>664.37199999999996</v>
      </c>
      <c r="Q4678" s="1">
        <v>0</v>
      </c>
      <c r="R4678" s="1">
        <v>501.3913716977562</v>
      </c>
      <c r="S4678" s="1">
        <v>7101.966713687998</v>
      </c>
      <c r="T4678" s="1">
        <v>0</v>
      </c>
      <c r="U4678" s="1">
        <v>156.09060149999999</v>
      </c>
      <c r="V4678" s="1">
        <v>6650</v>
      </c>
      <c r="W4678" s="1">
        <v>2825.376420050598</v>
      </c>
      <c r="X4678" s="1">
        <v>1865.121106563543</v>
      </c>
      <c r="Y4678" s="1">
        <v>3861</v>
      </c>
      <c r="Z4678" s="1">
        <v>2218.8313809948359</v>
      </c>
      <c r="AA4678" s="1">
        <v>73110.201501160103</v>
      </c>
      <c r="AB4678" s="1">
        <v>136</v>
      </c>
      <c r="AC4678" s="1">
        <v>1522.7128700000001</v>
      </c>
      <c r="AD4678" s="1">
        <v>2419.2760080155299</v>
      </c>
      <c r="AE4678" s="1">
        <v>1377.6850154188801</v>
      </c>
      <c r="AF4678" s="1">
        <v>3111.768178228373</v>
      </c>
      <c r="AG4678" s="1">
        <v>39358</v>
      </c>
      <c r="AH4678" s="1">
        <v>4283.2587272754754</v>
      </c>
      <c r="AI4678" s="1">
        <v>211.0742712</v>
      </c>
      <c r="AJ4678" s="1">
        <v>8548.8976591776009</v>
      </c>
      <c r="AK4678" s="1">
        <v>245.71210031999999</v>
      </c>
      <c r="AL4678" s="1">
        <v>191723.390625</v>
      </c>
      <c r="AM4678" s="1">
        <v>159700.15625</v>
      </c>
      <c r="AN4678" s="1">
        <v>32023.203125</v>
      </c>
      <c r="AO4678" t="s">
        <v>17488</v>
      </c>
    </row>
    <row r="4679" spans="1:41" x14ac:dyDescent="0.25">
      <c r="A4679" s="1">
        <v>2021</v>
      </c>
      <c r="B4679" t="s">
        <v>3448</v>
      </c>
      <c r="C4679" t="s">
        <v>7109</v>
      </c>
      <c r="D4679" t="s">
        <v>7231</v>
      </c>
      <c r="E4679" t="s">
        <v>7915</v>
      </c>
      <c r="F4679" t="s">
        <v>9758</v>
      </c>
      <c r="G4679" t="s">
        <v>11951</v>
      </c>
      <c r="H4679" t="s">
        <v>12726</v>
      </c>
      <c r="I4679" s="1">
        <v>1557</v>
      </c>
      <c r="J4679" s="1">
        <v>5354.933542085043</v>
      </c>
      <c r="K4679" s="1">
        <v>0</v>
      </c>
      <c r="L4679" s="1">
        <v>0</v>
      </c>
      <c r="M4679" s="1">
        <v>6620</v>
      </c>
      <c r="N4679" s="1">
        <v>4268.0582072143552</v>
      </c>
      <c r="O4679" s="1">
        <v>1001.78594</v>
      </c>
      <c r="P4679" s="1">
        <v>1450</v>
      </c>
      <c r="Q4679" s="1">
        <v>0</v>
      </c>
      <c r="R4679" s="1">
        <v>537.49680000000001</v>
      </c>
      <c r="S4679" s="1">
        <v>6249.38</v>
      </c>
      <c r="T4679" s="1">
        <v>254.87143019661909</v>
      </c>
      <c r="U4679" s="1">
        <v>195</v>
      </c>
      <c r="V4679" s="1">
        <v>3493</v>
      </c>
      <c r="W4679" s="1">
        <v>2314</v>
      </c>
      <c r="X4679" s="1">
        <v>2775</v>
      </c>
      <c r="Y4679" s="1">
        <v>10135.719265936479</v>
      </c>
      <c r="Z4679" s="1">
        <v>246.2411285565145</v>
      </c>
      <c r="AA4679" s="1">
        <v>65393</v>
      </c>
      <c r="AB4679" s="1">
        <v>32</v>
      </c>
      <c r="AC4679" s="1">
        <v>2119</v>
      </c>
      <c r="AD4679" s="1">
        <v>3601.8793655004251</v>
      </c>
      <c r="AE4679" s="1">
        <v>3495.3427999999999</v>
      </c>
      <c r="AF4679" s="1">
        <v>0</v>
      </c>
      <c r="AG4679" s="1">
        <v>46551</v>
      </c>
      <c r="AH4679" s="1">
        <v>7738.2459099999996</v>
      </c>
      <c r="AI4679" s="1">
        <v>3138</v>
      </c>
      <c r="AJ4679" s="1">
        <v>3825</v>
      </c>
      <c r="AK4679" s="1">
        <v>240</v>
      </c>
      <c r="AL4679" s="1">
        <v>182585.96875</v>
      </c>
      <c r="AM4679" s="1">
        <v>148620.78125</v>
      </c>
      <c r="AN4679" s="1">
        <v>33965.1640625</v>
      </c>
      <c r="AO4679" t="s">
        <v>17489</v>
      </c>
    </row>
    <row r="4680" spans="1:41" x14ac:dyDescent="0.25">
      <c r="A4680" s="1">
        <v>2021</v>
      </c>
      <c r="B4680" t="s">
        <v>3449</v>
      </c>
      <c r="C4680" t="s">
        <v>7109</v>
      </c>
      <c r="D4680" t="s">
        <v>7231</v>
      </c>
      <c r="E4680" t="s">
        <v>7916</v>
      </c>
      <c r="F4680" t="s">
        <v>9759</v>
      </c>
      <c r="G4680" t="s">
        <v>11951</v>
      </c>
      <c r="H4680" t="s">
        <v>12726</v>
      </c>
      <c r="I4680" s="1">
        <v>2000</v>
      </c>
      <c r="J4680" s="1">
        <v>5165.070267321089</v>
      </c>
      <c r="K4680" s="1">
        <v>103</v>
      </c>
      <c r="L4680" s="1">
        <v>0</v>
      </c>
      <c r="M4680" s="1">
        <v>8323.2000000000007</v>
      </c>
      <c r="N4680" s="1">
        <v>299.63491199999999</v>
      </c>
      <c r="O4680" s="1">
        <v>52.02</v>
      </c>
      <c r="P4680" s="1">
        <v>95</v>
      </c>
      <c r="Q4680" s="1">
        <v>335.49123988914761</v>
      </c>
      <c r="R4680" s="1">
        <v>367.08756637935818</v>
      </c>
      <c r="S4680" s="1">
        <v>3619.1046890315238</v>
      </c>
      <c r="T4680" s="1"/>
      <c r="U4680" s="1"/>
      <c r="V4680" s="1">
        <v>700</v>
      </c>
      <c r="W4680" s="1">
        <v>1299.4595999999999</v>
      </c>
      <c r="X4680" s="1">
        <v>2601</v>
      </c>
      <c r="Y4680" s="1">
        <v>3621.836493834463</v>
      </c>
      <c r="Z4680" s="1">
        <v>571.51673205495104</v>
      </c>
      <c r="AA4680" s="1">
        <v>23206</v>
      </c>
      <c r="AB4680" s="1"/>
      <c r="AC4680" s="1">
        <v>0</v>
      </c>
      <c r="AD4680" s="1">
        <v>1305.370130389168</v>
      </c>
      <c r="AE4680" s="1">
        <v>1098.6623999999999</v>
      </c>
      <c r="AF4680" s="1">
        <v>5846.3754425999996</v>
      </c>
      <c r="AG4680" s="1">
        <v>65117</v>
      </c>
      <c r="AH4680" s="1">
        <v>5678.1535919296866</v>
      </c>
      <c r="AI4680" s="1">
        <v>6098.3046000000004</v>
      </c>
      <c r="AJ4680" s="1">
        <v>6276.9</v>
      </c>
      <c r="AK4680" s="1"/>
      <c r="AL4680" s="1">
        <v>143780.1875</v>
      </c>
      <c r="AM4680" s="1">
        <v>114700.5703125</v>
      </c>
      <c r="AN4680" s="1">
        <v>29079.61328125</v>
      </c>
      <c r="AO4680" t="s">
        <v>17490</v>
      </c>
    </row>
    <row r="4681" spans="1:41" x14ac:dyDescent="0.25">
      <c r="A4681" s="1">
        <v>2021</v>
      </c>
      <c r="B4681" t="s">
        <v>3450</v>
      </c>
      <c r="C4681" t="s">
        <v>7109</v>
      </c>
      <c r="D4681" t="s">
        <v>7231</v>
      </c>
      <c r="E4681" t="s">
        <v>7916</v>
      </c>
      <c r="F4681" t="s">
        <v>9759</v>
      </c>
      <c r="G4681" t="s">
        <v>11951</v>
      </c>
      <c r="H4681" t="s">
        <v>12726</v>
      </c>
      <c r="I4681" s="1">
        <v>2000</v>
      </c>
      <c r="J4681" s="1">
        <v>5029.2874867604514</v>
      </c>
      <c r="K4681" s="1">
        <v>101.65</v>
      </c>
      <c r="L4681" s="1">
        <v>0</v>
      </c>
      <c r="M4681" s="1">
        <v>10690</v>
      </c>
      <c r="N4681" s="1">
        <v>288</v>
      </c>
      <c r="O4681" s="1">
        <v>51</v>
      </c>
      <c r="P4681" s="1">
        <v>1080</v>
      </c>
      <c r="Q4681" s="1">
        <v>276.75252</v>
      </c>
      <c r="R4681" s="1">
        <v>403.30800000000022</v>
      </c>
      <c r="S4681" s="1">
        <v>3060</v>
      </c>
      <c r="T4681" s="1">
        <v>50</v>
      </c>
      <c r="U4681" s="1"/>
      <c r="V4681" s="1">
        <v>277</v>
      </c>
      <c r="W4681" s="1">
        <v>1273.98</v>
      </c>
      <c r="X4681" s="1">
        <v>2637</v>
      </c>
      <c r="Y4681" s="1">
        <v>6360.4877475141793</v>
      </c>
      <c r="Z4681" s="1">
        <v>611.4043200000001</v>
      </c>
      <c r="AA4681" s="1">
        <v>32756</v>
      </c>
      <c r="AB4681" s="1"/>
      <c r="AC4681" s="1">
        <v>0</v>
      </c>
      <c r="AD4681" s="1">
        <v>1303.2001813437901</v>
      </c>
      <c r="AE4681" s="1">
        <v>1226.04</v>
      </c>
      <c r="AF4681" s="1">
        <v>6762.6</v>
      </c>
      <c r="AG4681" s="1">
        <v>76356</v>
      </c>
      <c r="AH4681" s="1">
        <v>5226.2623262554653</v>
      </c>
      <c r="AI4681" s="1">
        <v>4020.84</v>
      </c>
      <c r="AJ4681" s="1">
        <v>6705.9784698192989</v>
      </c>
      <c r="AK4681" s="1"/>
      <c r="AL4681" s="1">
        <v>168546.8125</v>
      </c>
      <c r="AM4681" s="1">
        <v>140132.859375</v>
      </c>
      <c r="AN4681" s="1">
        <v>28413.931640625</v>
      </c>
      <c r="AO4681" t="s">
        <v>17491</v>
      </c>
    </row>
    <row r="4682" spans="1:41" x14ac:dyDescent="0.25">
      <c r="A4682" s="1">
        <v>2021</v>
      </c>
      <c r="B4682" t="s">
        <v>3451</v>
      </c>
      <c r="C4682" t="s">
        <v>7109</v>
      </c>
      <c r="D4682" t="s">
        <v>7231</v>
      </c>
      <c r="E4682" t="s">
        <v>7916</v>
      </c>
      <c r="F4682" t="s">
        <v>9759</v>
      </c>
      <c r="G4682" t="s">
        <v>11951</v>
      </c>
      <c r="H4682" t="s">
        <v>12726</v>
      </c>
      <c r="I4682" s="1">
        <v>2702.7898062335998</v>
      </c>
      <c r="J4682" s="1">
        <v>3809.1185</v>
      </c>
      <c r="K4682" s="1">
        <v>0</v>
      </c>
      <c r="L4682" s="1">
        <v>207</v>
      </c>
      <c r="M4682" s="1">
        <v>5004.8345368359351</v>
      </c>
      <c r="N4682" s="1">
        <v>500</v>
      </c>
      <c r="O4682" s="1">
        <v>59</v>
      </c>
      <c r="P4682" s="1">
        <v>0</v>
      </c>
      <c r="Q4682" s="1">
        <v>45.52196941036533</v>
      </c>
      <c r="R4682" s="1">
        <v>317.10356110254202</v>
      </c>
      <c r="S4682" s="1">
        <v>4751.0517977103518</v>
      </c>
      <c r="T4682" s="1">
        <v>0</v>
      </c>
      <c r="U4682" s="1"/>
      <c r="V4682" s="1">
        <v>334</v>
      </c>
      <c r="W4682" s="1">
        <v>1141.4176151062909</v>
      </c>
      <c r="X4682" s="1">
        <v>1023.5418708746799</v>
      </c>
      <c r="Y4682" s="1">
        <v>2286</v>
      </c>
      <c r="Z4682" s="1">
        <v>900.29199999999992</v>
      </c>
      <c r="AA4682" s="1">
        <v>17502.924278545899</v>
      </c>
      <c r="AB4682" s="1">
        <v>0</v>
      </c>
      <c r="AC4682" s="1">
        <v>191</v>
      </c>
      <c r="AD4682" s="1">
        <v>2167.8954350260228</v>
      </c>
      <c r="AE4682" s="1">
        <v>1407.70302408</v>
      </c>
      <c r="AF4682" s="1">
        <v>3139.6011807680429</v>
      </c>
      <c r="AG4682" s="1">
        <v>37125</v>
      </c>
      <c r="AH4682" s="1">
        <v>4538.1010530265994</v>
      </c>
      <c r="AI4682" s="1">
        <v>1294</v>
      </c>
      <c r="AJ4682" s="1">
        <v>7317.6424525329912</v>
      </c>
      <c r="AK4682" s="1"/>
      <c r="AL4682" s="1">
        <v>97765.5390625</v>
      </c>
      <c r="AM4682" s="1">
        <v>77785.6953125</v>
      </c>
      <c r="AN4682" s="1">
        <v>19979.84375</v>
      </c>
      <c r="AO4682" t="s">
        <v>17492</v>
      </c>
    </row>
    <row r="4683" spans="1:41" x14ac:dyDescent="0.25">
      <c r="A4683" s="1">
        <v>2021</v>
      </c>
      <c r="B4683" t="s">
        <v>3452</v>
      </c>
      <c r="C4683" t="s">
        <v>7109</v>
      </c>
      <c r="D4683" t="s">
        <v>7231</v>
      </c>
      <c r="E4683" t="s">
        <v>7916</v>
      </c>
      <c r="F4683" t="s">
        <v>9759</v>
      </c>
      <c r="G4683" t="s">
        <v>11951</v>
      </c>
      <c r="H4683" t="s">
        <v>12726</v>
      </c>
      <c r="I4683" s="1">
        <v>2000</v>
      </c>
      <c r="J4683" s="1"/>
      <c r="K4683" s="1">
        <v>121</v>
      </c>
      <c r="L4683" s="1">
        <v>327.39</v>
      </c>
      <c r="M4683" s="1">
        <v>5942.7647999999999</v>
      </c>
      <c r="N4683" s="1">
        <v>731.54339616000004</v>
      </c>
      <c r="O4683" s="1">
        <v>52.956410999999989</v>
      </c>
      <c r="P4683" s="1">
        <v>136.7340067340067</v>
      </c>
      <c r="Q4683" s="1">
        <v>71.463145451783006</v>
      </c>
      <c r="R4683" s="1">
        <v>336.75125682502153</v>
      </c>
      <c r="S4683" s="1">
        <v>5077</v>
      </c>
      <c r="T4683" s="1"/>
      <c r="U4683" s="1"/>
      <c r="V4683" s="1">
        <v>209</v>
      </c>
      <c r="W4683" s="1">
        <v>1383.6319393000001</v>
      </c>
      <c r="X4683" s="1">
        <v>2016</v>
      </c>
      <c r="Y4683" s="1">
        <v>2020.3541967439651</v>
      </c>
      <c r="Z4683" s="1">
        <v>773.95418424000002</v>
      </c>
      <c r="AA4683" s="1">
        <v>23206</v>
      </c>
      <c r="AB4683" s="1"/>
      <c r="AC4683" s="1">
        <v>0</v>
      </c>
      <c r="AD4683" s="1">
        <v>1307.4204278492639</v>
      </c>
      <c r="AE4683" s="1">
        <v>1103.6563200000001</v>
      </c>
      <c r="AF4683" s="1">
        <v>7035.8090400000001</v>
      </c>
      <c r="AG4683" s="1">
        <v>36533</v>
      </c>
      <c r="AH4683" s="1">
        <v>3535</v>
      </c>
      <c r="AI4683" s="1">
        <v>2065.641372</v>
      </c>
      <c r="AJ4683" s="1">
        <v>6313.452818624437</v>
      </c>
      <c r="AK4683" s="1"/>
      <c r="AL4683" s="1">
        <v>102300.5234375</v>
      </c>
      <c r="AM4683" s="1">
        <v>80799.109375</v>
      </c>
      <c r="AN4683" s="1">
        <v>21501.4140625</v>
      </c>
      <c r="AO4683" t="s">
        <v>17493</v>
      </c>
    </row>
    <row r="4684" spans="1:41" x14ac:dyDescent="0.25">
      <c r="A4684" s="1">
        <v>2021</v>
      </c>
      <c r="B4684" t="s">
        <v>3453</v>
      </c>
      <c r="C4684" t="s">
        <v>7109</v>
      </c>
      <c r="D4684" t="s">
        <v>7231</v>
      </c>
      <c r="E4684" t="s">
        <v>7916</v>
      </c>
      <c r="F4684" t="s">
        <v>9759</v>
      </c>
      <c r="G4684" t="s">
        <v>11951</v>
      </c>
      <c r="H4684" t="s">
        <v>12726</v>
      </c>
      <c r="I4684" s="1">
        <v>2400</v>
      </c>
      <c r="J4684" s="1">
        <v>4071.48</v>
      </c>
      <c r="K4684" s="1">
        <v>0</v>
      </c>
      <c r="L4684" s="1">
        <v>299</v>
      </c>
      <c r="M4684" s="1">
        <v>2655.5767031249989</v>
      </c>
      <c r="N4684" s="1">
        <v>619.38933059520002</v>
      </c>
      <c r="O4684" s="1">
        <v>55.795577009685147</v>
      </c>
      <c r="P4684" s="1">
        <v>0</v>
      </c>
      <c r="Q4684" s="1">
        <v>36.388822320000003</v>
      </c>
      <c r="R4684" s="1">
        <v>241.82432286194481</v>
      </c>
      <c r="S4684" s="1">
        <v>4587.7296881262164</v>
      </c>
      <c r="T4684" s="1">
        <v>109.344326394264</v>
      </c>
      <c r="U4684" s="1"/>
      <c r="V4684" s="1">
        <v>180</v>
      </c>
      <c r="W4684" s="1">
        <v>1016.529141971143</v>
      </c>
      <c r="X4684" s="1">
        <v>2327.6848318716029</v>
      </c>
      <c r="Y4684" s="1">
        <v>2025.396</v>
      </c>
      <c r="Z4684" s="1">
        <v>835.4375161939073</v>
      </c>
      <c r="AA4684" s="1">
        <v>16263.275907613841</v>
      </c>
      <c r="AB4684" s="1">
        <v>0</v>
      </c>
      <c r="AC4684" s="1">
        <v>50</v>
      </c>
      <c r="AD4684" s="1">
        <v>2227.4004073355991</v>
      </c>
      <c r="AE4684" s="1">
        <v>1433.588796950874</v>
      </c>
      <c r="AF4684" s="1">
        <v>3821.1795379042992</v>
      </c>
      <c r="AG4684" s="1">
        <v>35612.083996743961</v>
      </c>
      <c r="AH4684" s="1">
        <v>3623.620951199774</v>
      </c>
      <c r="AI4684" s="1">
        <v>1614.1661342784</v>
      </c>
      <c r="AJ4684" s="1">
        <v>5553.5967275511221</v>
      </c>
      <c r="AK4684" s="1"/>
      <c r="AL4684" s="1">
        <v>91660.484375</v>
      </c>
      <c r="AM4684" s="1">
        <v>73442.640625</v>
      </c>
      <c r="AN4684" s="1">
        <v>18217.84765625</v>
      </c>
      <c r="AO4684" t="s">
        <v>17494</v>
      </c>
    </row>
    <row r="4685" spans="1:41" x14ac:dyDescent="0.25">
      <c r="A4685" s="1">
        <v>2021</v>
      </c>
      <c r="B4685" t="s">
        <v>3454</v>
      </c>
      <c r="C4685" t="s">
        <v>7109</v>
      </c>
      <c r="D4685" t="s">
        <v>7231</v>
      </c>
      <c r="E4685" t="s">
        <v>7916</v>
      </c>
      <c r="F4685" t="s">
        <v>9759</v>
      </c>
      <c r="G4685" t="s">
        <v>11951</v>
      </c>
      <c r="H4685" t="s">
        <v>12726</v>
      </c>
      <c r="I4685" s="1">
        <v>3200</v>
      </c>
      <c r="J4685" s="1">
        <v>3343</v>
      </c>
      <c r="K4685" s="1">
        <v>123.01656296202</v>
      </c>
      <c r="L4685" s="1">
        <v>299</v>
      </c>
      <c r="M4685" s="1">
        <v>3463.7829120000001</v>
      </c>
      <c r="N4685" s="1">
        <v>643</v>
      </c>
      <c r="O4685" s="1">
        <v>54.138895882374932</v>
      </c>
      <c r="P4685" s="1">
        <v>0</v>
      </c>
      <c r="Q4685" s="1">
        <v>87.660999127448974</v>
      </c>
      <c r="R4685" s="1">
        <v>302.29648108693618</v>
      </c>
      <c r="S4685" s="1">
        <v>4367.8075381118824</v>
      </c>
      <c r="T4685" s="1">
        <v>0</v>
      </c>
      <c r="U4685" s="1"/>
      <c r="V4685" s="1">
        <v>122</v>
      </c>
      <c r="W4685" s="1">
        <v>1439.5292860157799</v>
      </c>
      <c r="X4685" s="1">
        <v>1844.6169765600989</v>
      </c>
      <c r="Y4685" s="1">
        <v>2189.27</v>
      </c>
      <c r="Z4685" s="1">
        <v>839.25453922130339</v>
      </c>
      <c r="AA4685" s="1">
        <v>18215.461094796108</v>
      </c>
      <c r="AB4685" s="1"/>
      <c r="AC4685" s="1">
        <v>0</v>
      </c>
      <c r="AD4685" s="1">
        <v>2250.2303374322478</v>
      </c>
      <c r="AE4685" s="1">
        <v>1123.781068512</v>
      </c>
      <c r="AF4685" s="1">
        <v>3197.053075614825</v>
      </c>
      <c r="AG4685" s="1">
        <v>35743</v>
      </c>
      <c r="AH4685" s="1">
        <v>3232.4849849854941</v>
      </c>
      <c r="AI4685" s="1">
        <v>1582.51581792</v>
      </c>
      <c r="AJ4685" s="1">
        <v>6256.7927893103033</v>
      </c>
      <c r="AK4685" s="1"/>
      <c r="AL4685" s="1">
        <v>93919.6953125</v>
      </c>
      <c r="AM4685" s="1">
        <v>75561.5703125</v>
      </c>
      <c r="AN4685" s="1">
        <v>18358.123046875</v>
      </c>
      <c r="AO4685" t="s">
        <v>17495</v>
      </c>
    </row>
    <row r="4686" spans="1:41" x14ac:dyDescent="0.25">
      <c r="A4686" s="1">
        <v>2021</v>
      </c>
      <c r="B4686" t="s">
        <v>3455</v>
      </c>
      <c r="C4686" t="s">
        <v>7109</v>
      </c>
      <c r="D4686" t="s">
        <v>7231</v>
      </c>
      <c r="E4686" t="s">
        <v>7916</v>
      </c>
      <c r="F4686" t="s">
        <v>9759</v>
      </c>
      <c r="G4686" t="s">
        <v>11951</v>
      </c>
      <c r="H4686" t="s">
        <v>12726</v>
      </c>
      <c r="I4686" s="1">
        <v>2000</v>
      </c>
      <c r="J4686" s="1">
        <v>6721.783315106145</v>
      </c>
      <c r="K4686" s="1">
        <v>64.525999999999996</v>
      </c>
      <c r="L4686" s="1">
        <v>612.66</v>
      </c>
      <c r="M4686" s="1">
        <v>8500</v>
      </c>
      <c r="N4686" s="1">
        <v>890.5</v>
      </c>
      <c r="O4686" s="1">
        <v>50</v>
      </c>
      <c r="P4686" s="1">
        <v>1080</v>
      </c>
      <c r="Q4686" s="1">
        <v>247.07301894876039</v>
      </c>
      <c r="R4686" s="1">
        <v>395.4000000000002</v>
      </c>
      <c r="S4686" s="1">
        <v>2000</v>
      </c>
      <c r="T4686" s="1">
        <v>75</v>
      </c>
      <c r="U4686" s="1">
        <v>0</v>
      </c>
      <c r="V4686" s="1">
        <v>98</v>
      </c>
      <c r="W4686" s="1">
        <v>738</v>
      </c>
      <c r="X4686" s="1">
        <v>4384</v>
      </c>
      <c r="Y4686" s="1">
        <v>4047</v>
      </c>
      <c r="Z4686" s="1">
        <v>581.6777244847475</v>
      </c>
      <c r="AA4686" s="1">
        <v>33030</v>
      </c>
      <c r="AB4686" s="1"/>
      <c r="AC4686" s="1">
        <v>-6065.4205607476633</v>
      </c>
      <c r="AD4686" s="1">
        <v>2692.3790703382911</v>
      </c>
      <c r="AE4686" s="1">
        <v>1226</v>
      </c>
      <c r="AF4686" s="1">
        <v>8125.1084336752647</v>
      </c>
      <c r="AG4686" s="1">
        <v>87603</v>
      </c>
      <c r="AH4686" s="1">
        <v>6951.3891921282484</v>
      </c>
      <c r="AI4686" s="1">
        <v>2926</v>
      </c>
      <c r="AJ4686" s="1">
        <v>10584.48199867601</v>
      </c>
      <c r="AK4686" s="1"/>
      <c r="AL4686" s="1">
        <v>179558.5625</v>
      </c>
      <c r="AM4686" s="1">
        <v>151177.265625</v>
      </c>
      <c r="AN4686" s="1">
        <v>28381.294921875</v>
      </c>
      <c r="AO4686" t="s">
        <v>17496</v>
      </c>
    </row>
    <row r="4687" spans="1:41" x14ac:dyDescent="0.25">
      <c r="A4687" s="1">
        <v>2021</v>
      </c>
      <c r="B4687" t="s">
        <v>3456</v>
      </c>
      <c r="C4687" t="s">
        <v>7109</v>
      </c>
      <c r="D4687" t="s">
        <v>7231</v>
      </c>
      <c r="E4687" t="s">
        <v>7916</v>
      </c>
      <c r="F4687" t="s">
        <v>9759</v>
      </c>
      <c r="G4687" t="s">
        <v>11951</v>
      </c>
      <c r="H4687" t="s">
        <v>12726</v>
      </c>
      <c r="I4687" s="1">
        <v>2261.1574849536</v>
      </c>
      <c r="J4687" s="1">
        <v>4217</v>
      </c>
      <c r="K4687" s="1">
        <v>246</v>
      </c>
      <c r="L4687" s="1">
        <v>207</v>
      </c>
      <c r="M4687" s="1">
        <v>1057.5</v>
      </c>
      <c r="N4687" s="1">
        <v>550</v>
      </c>
      <c r="O4687" s="1">
        <v>85.288202825694214</v>
      </c>
      <c r="P4687" s="1">
        <v>0</v>
      </c>
      <c r="Q4687" s="1">
        <v>66</v>
      </c>
      <c r="R4687" s="1">
        <v>763.59311308145777</v>
      </c>
      <c r="S4687" s="1">
        <v>5943</v>
      </c>
      <c r="T4687" s="1">
        <v>0</v>
      </c>
      <c r="U4687" s="1"/>
      <c r="V4687" s="1">
        <v>119</v>
      </c>
      <c r="W4687" s="1">
        <v>1057.6099999999999</v>
      </c>
      <c r="X4687" s="1">
        <v>1073.959169978672</v>
      </c>
      <c r="Y4687" s="1">
        <v>2790</v>
      </c>
      <c r="Z4687" s="1">
        <v>994.5</v>
      </c>
      <c r="AA4687" s="1">
        <v>17419.7797043098</v>
      </c>
      <c r="AB4687" s="1">
        <v>0</v>
      </c>
      <c r="AC4687" s="1">
        <v>191.28925490905721</v>
      </c>
      <c r="AD4687" s="1">
        <v>2209.200370721579</v>
      </c>
      <c r="AE4687" s="1">
        <v>1159.69341821289</v>
      </c>
      <c r="AF4687" s="1">
        <v>5980.1494806355631</v>
      </c>
      <c r="AG4687" s="1">
        <v>28446.066121606749</v>
      </c>
      <c r="AH4687" s="1">
        <v>4317.4466549375002</v>
      </c>
      <c r="AI4687" s="1">
        <v>0</v>
      </c>
      <c r="AJ4687" s="1">
        <v>4974.5612928806313</v>
      </c>
      <c r="AK4687" s="1"/>
      <c r="AL4687" s="1">
        <v>86129.7890625</v>
      </c>
      <c r="AM4687" s="1">
        <v>70139.7890625</v>
      </c>
      <c r="AN4687" s="1">
        <v>15990.00390625</v>
      </c>
      <c r="AO4687" t="s">
        <v>17497</v>
      </c>
    </row>
    <row r="4688" spans="1:41" x14ac:dyDescent="0.25">
      <c r="A4688" s="1">
        <v>2021</v>
      </c>
      <c r="B4688" t="s">
        <v>3457</v>
      </c>
      <c r="C4688" t="s">
        <v>7109</v>
      </c>
      <c r="D4688" t="s">
        <v>7231</v>
      </c>
      <c r="E4688" t="s">
        <v>7916</v>
      </c>
      <c r="F4688" t="s">
        <v>9759</v>
      </c>
      <c r="G4688" t="s">
        <v>11951</v>
      </c>
      <c r="H4688" t="s">
        <v>12726</v>
      </c>
      <c r="I4688" s="1">
        <v>2000</v>
      </c>
      <c r="J4688" s="1">
        <v>6521.3508000000002</v>
      </c>
      <c r="K4688" s="1">
        <v>112</v>
      </c>
      <c r="L4688" s="1">
        <v>1454</v>
      </c>
      <c r="M4688" s="1">
        <v>9000</v>
      </c>
      <c r="N4688" s="1">
        <v>678</v>
      </c>
      <c r="O4688" s="1">
        <v>50</v>
      </c>
      <c r="P4688" s="1">
        <v>1080</v>
      </c>
      <c r="Q4688" s="1">
        <v>343</v>
      </c>
      <c r="R4688" s="1">
        <v>757.2</v>
      </c>
      <c r="S4688" s="1">
        <v>2000</v>
      </c>
      <c r="T4688" s="1">
        <v>1051</v>
      </c>
      <c r="U4688" s="1">
        <v>13</v>
      </c>
      <c r="V4688" s="1">
        <v>171</v>
      </c>
      <c r="W4688" s="1">
        <v>2083</v>
      </c>
      <c r="X4688" s="1">
        <v>3418</v>
      </c>
      <c r="Y4688" s="1">
        <v>4047</v>
      </c>
      <c r="Z4688" s="1">
        <v>1630.234283</v>
      </c>
      <c r="AA4688" s="1">
        <v>28553</v>
      </c>
      <c r="AB4688" s="1"/>
      <c r="AC4688" s="1">
        <v>-6065.4205607476633</v>
      </c>
      <c r="AD4688" s="1"/>
      <c r="AE4688" s="1">
        <v>2000</v>
      </c>
      <c r="AF4688" s="1">
        <v>9753</v>
      </c>
      <c r="AG4688" s="1">
        <v>86352</v>
      </c>
      <c r="AH4688" s="1">
        <v>6951.3891921282484</v>
      </c>
      <c r="AI4688" s="1">
        <v>2926</v>
      </c>
      <c r="AJ4688" s="1">
        <v>7088.0359617983149</v>
      </c>
      <c r="AK4688" s="1"/>
      <c r="AL4688" s="1">
        <v>173966.78125</v>
      </c>
      <c r="AM4688" s="1">
        <v>146375.390625</v>
      </c>
      <c r="AN4688" s="1">
        <v>27591.388671875</v>
      </c>
      <c r="AO4688" t="s">
        <v>17498</v>
      </c>
    </row>
    <row r="4689" spans="1:41" x14ac:dyDescent="0.25">
      <c r="A4689" s="1">
        <v>2021</v>
      </c>
      <c r="B4689" t="s">
        <v>3458</v>
      </c>
      <c r="C4689" t="s">
        <v>7109</v>
      </c>
      <c r="D4689" t="s">
        <v>7231</v>
      </c>
      <c r="E4689" t="s">
        <v>7917</v>
      </c>
      <c r="F4689" t="s">
        <v>9760</v>
      </c>
      <c r="G4689" t="s">
        <v>11951</v>
      </c>
      <c r="H4689" t="s">
        <v>12726</v>
      </c>
      <c r="I4689" s="1"/>
      <c r="J4689" s="1">
        <v>0</v>
      </c>
      <c r="K4689" s="1">
        <v>33.533999999999999</v>
      </c>
      <c r="L4689" s="1">
        <v>0</v>
      </c>
      <c r="M4689" s="1"/>
      <c r="N4689" s="1">
        <v>0</v>
      </c>
      <c r="O4689" s="1">
        <v>600</v>
      </c>
      <c r="P4689" s="1">
        <v>1200</v>
      </c>
      <c r="Q4689" s="1"/>
      <c r="R4689" s="1">
        <v>0</v>
      </c>
      <c r="S4689" s="1"/>
      <c r="T4689" s="1">
        <v>0</v>
      </c>
      <c r="U4689" s="1">
        <v>0</v>
      </c>
      <c r="V4689" s="1">
        <v>653</v>
      </c>
      <c r="W4689" s="1">
        <v>574</v>
      </c>
      <c r="X4689" s="1">
        <v>0</v>
      </c>
      <c r="Y4689" s="1">
        <v>0</v>
      </c>
      <c r="Z4689" s="1">
        <v>0</v>
      </c>
      <c r="AA4689" s="1">
        <v>0</v>
      </c>
      <c r="AB4689" s="1"/>
      <c r="AC4689" s="1">
        <v>0</v>
      </c>
      <c r="AD4689" s="1">
        <v>0</v>
      </c>
      <c r="AE4689" s="1">
        <v>10</v>
      </c>
      <c r="AF4689" s="1">
        <v>0</v>
      </c>
      <c r="AG4689" s="1"/>
      <c r="AH4689" s="1">
        <v>0</v>
      </c>
      <c r="AI4689" s="1"/>
      <c r="AJ4689" s="1"/>
      <c r="AK4689" s="1"/>
      <c r="AL4689" s="1">
        <v>3070.533935546875</v>
      </c>
      <c r="AM4689" s="1">
        <v>1863</v>
      </c>
      <c r="AN4689" s="1">
        <v>1207.533935546875</v>
      </c>
      <c r="AO4689" t="s">
        <v>17499</v>
      </c>
    </row>
    <row r="4690" spans="1:41" x14ac:dyDescent="0.25">
      <c r="A4690" s="1">
        <v>2021</v>
      </c>
      <c r="B4690" t="s">
        <v>3459</v>
      </c>
      <c r="C4690" t="s">
        <v>7109</v>
      </c>
      <c r="D4690" t="s">
        <v>7231</v>
      </c>
      <c r="E4690" t="s">
        <v>7917</v>
      </c>
      <c r="F4690" t="s">
        <v>9760</v>
      </c>
      <c r="G4690" t="s">
        <v>11951</v>
      </c>
      <c r="H4690" t="s">
        <v>12726</v>
      </c>
      <c r="I4690" s="1"/>
      <c r="J4690" s="1"/>
      <c r="K4690" s="1">
        <v>26.898114750000001</v>
      </c>
      <c r="L4690" s="1">
        <v>0</v>
      </c>
      <c r="M4690" s="1"/>
      <c r="N4690" s="1">
        <v>0</v>
      </c>
      <c r="O4690" s="1">
        <v>208.08</v>
      </c>
      <c r="P4690" s="1">
        <v>1200</v>
      </c>
      <c r="Q4690" s="1">
        <v>0</v>
      </c>
      <c r="R4690" s="1">
        <v>0</v>
      </c>
      <c r="S4690" s="1">
        <v>0</v>
      </c>
      <c r="T4690" s="1"/>
      <c r="U4690" s="1"/>
      <c r="V4690" s="1">
        <v>191</v>
      </c>
      <c r="W4690" s="1"/>
      <c r="X4690" s="1">
        <v>0</v>
      </c>
      <c r="Y4690" s="1">
        <v>0</v>
      </c>
      <c r="Z4690" s="1">
        <v>0</v>
      </c>
      <c r="AA4690" s="1">
        <v>0</v>
      </c>
      <c r="AB4690" s="1"/>
      <c r="AC4690" s="1">
        <v>0</v>
      </c>
      <c r="AD4690" s="1"/>
      <c r="AE4690" s="1">
        <v>26.01</v>
      </c>
      <c r="AF4690" s="1">
        <v>0</v>
      </c>
      <c r="AG4690" s="1"/>
      <c r="AH4690" s="1"/>
      <c r="AI4690" s="1"/>
      <c r="AJ4690" s="1"/>
      <c r="AK4690" s="1"/>
      <c r="AL4690" s="1">
        <v>1651.9881591796875</v>
      </c>
      <c r="AM4690" s="1">
        <v>1417.010009765625</v>
      </c>
      <c r="AN4690" s="1">
        <v>234.97811889648438</v>
      </c>
      <c r="AO4690" t="s">
        <v>17500</v>
      </c>
    </row>
    <row r="4691" spans="1:41" x14ac:dyDescent="0.25">
      <c r="A4691" s="1">
        <v>2021</v>
      </c>
      <c r="B4691" t="s">
        <v>3460</v>
      </c>
      <c r="C4691" t="s">
        <v>7109</v>
      </c>
      <c r="D4691" t="s">
        <v>7231</v>
      </c>
      <c r="E4691" t="s">
        <v>7917</v>
      </c>
      <c r="F4691" t="s">
        <v>9760</v>
      </c>
      <c r="G4691" t="s">
        <v>11951</v>
      </c>
      <c r="H4691" t="s">
        <v>12726</v>
      </c>
      <c r="I4691" s="1"/>
      <c r="J4691" s="1"/>
      <c r="K4691" s="1">
        <v>61</v>
      </c>
      <c r="L4691" s="1"/>
      <c r="M4691" s="1">
        <v>0</v>
      </c>
      <c r="N4691" s="1">
        <v>0</v>
      </c>
      <c r="O4691" s="1">
        <v>304.60072437747942</v>
      </c>
      <c r="P4691" s="1">
        <v>0</v>
      </c>
      <c r="Q4691" s="1">
        <v>0</v>
      </c>
      <c r="R4691" s="1">
        <v>0</v>
      </c>
      <c r="S4691" s="1">
        <v>0</v>
      </c>
      <c r="T4691" s="1">
        <v>609.20144875495873</v>
      </c>
      <c r="U4691" s="1"/>
      <c r="V4691" s="1">
        <v>119</v>
      </c>
      <c r="W4691" s="1">
        <v>650</v>
      </c>
      <c r="X4691" s="1">
        <v>134.24489624733391</v>
      </c>
      <c r="Y4691" s="1">
        <v>0</v>
      </c>
      <c r="Z4691" s="1">
        <v>0</v>
      </c>
      <c r="AA4691" s="1">
        <v>0</v>
      </c>
      <c r="AB4691" s="1">
        <v>0</v>
      </c>
      <c r="AC4691" s="1">
        <v>0</v>
      </c>
      <c r="AD4691" s="1">
        <v>0</v>
      </c>
      <c r="AE4691" s="1">
        <v>594.34287683410616</v>
      </c>
      <c r="AF4691" s="1"/>
      <c r="AG4691" s="1">
        <v>0</v>
      </c>
      <c r="AH4691" s="1">
        <v>0</v>
      </c>
      <c r="AI4691" s="1">
        <v>0</v>
      </c>
      <c r="AJ4691" s="1">
        <v>0</v>
      </c>
      <c r="AK4691" s="1"/>
      <c r="AL4691" s="1">
        <v>2472.389892578125</v>
      </c>
      <c r="AM4691" s="1">
        <v>713.3428955078125</v>
      </c>
      <c r="AN4691" s="1">
        <v>1759.047119140625</v>
      </c>
      <c r="AO4691" t="s">
        <v>17501</v>
      </c>
    </row>
    <row r="4692" spans="1:41" x14ac:dyDescent="0.25">
      <c r="A4692" s="1">
        <v>2021</v>
      </c>
      <c r="B4692" t="s">
        <v>3461</v>
      </c>
      <c r="C4692" t="s">
        <v>7109</v>
      </c>
      <c r="D4692" t="s">
        <v>7231</v>
      </c>
      <c r="E4692" t="s">
        <v>7917</v>
      </c>
      <c r="F4692" t="s">
        <v>9760</v>
      </c>
      <c r="G4692" t="s">
        <v>11951</v>
      </c>
      <c r="H4692" t="s">
        <v>12726</v>
      </c>
      <c r="I4692" s="1"/>
      <c r="J4692" s="1"/>
      <c r="K4692" s="1">
        <v>29.352</v>
      </c>
      <c r="L4692" s="1">
        <v>0</v>
      </c>
      <c r="M4692" s="1"/>
      <c r="N4692" s="1">
        <v>0</v>
      </c>
      <c r="O4692" s="1">
        <v>600</v>
      </c>
      <c r="P4692" s="1">
        <v>1200</v>
      </c>
      <c r="Q4692" s="1"/>
      <c r="R4692" s="1">
        <v>0</v>
      </c>
      <c r="S4692" s="1"/>
      <c r="T4692" s="1">
        <v>0</v>
      </c>
      <c r="U4692" s="1"/>
      <c r="V4692" s="1">
        <v>682</v>
      </c>
      <c r="W4692" s="1">
        <v>0</v>
      </c>
      <c r="X4692" s="1">
        <v>0</v>
      </c>
      <c r="Y4692" s="1">
        <v>0</v>
      </c>
      <c r="Z4692" s="1">
        <v>0</v>
      </c>
      <c r="AA4692" s="1">
        <v>0</v>
      </c>
      <c r="AB4692" s="1"/>
      <c r="AC4692" s="1">
        <v>0</v>
      </c>
      <c r="AD4692" s="1"/>
      <c r="AE4692" s="1">
        <v>5</v>
      </c>
      <c r="AF4692" s="1">
        <v>0</v>
      </c>
      <c r="AG4692" s="1"/>
      <c r="AH4692" s="1">
        <v>0</v>
      </c>
      <c r="AI4692" s="1"/>
      <c r="AJ4692" s="1"/>
      <c r="AK4692" s="1"/>
      <c r="AL4692" s="1">
        <v>2516.35205078125</v>
      </c>
      <c r="AM4692" s="1">
        <v>1887</v>
      </c>
      <c r="AN4692" s="1">
        <v>629.35198974609375</v>
      </c>
      <c r="AO4692" t="s">
        <v>17502</v>
      </c>
    </row>
    <row r="4693" spans="1:41" x14ac:dyDescent="0.25">
      <c r="A4693" s="1">
        <v>2021</v>
      </c>
      <c r="B4693" t="s">
        <v>3462</v>
      </c>
      <c r="C4693" t="s">
        <v>7109</v>
      </c>
      <c r="D4693" t="s">
        <v>7231</v>
      </c>
      <c r="E4693" t="s">
        <v>7917</v>
      </c>
      <c r="F4693" t="s">
        <v>9760</v>
      </c>
      <c r="G4693" t="s">
        <v>11951</v>
      </c>
      <c r="H4693" t="s">
        <v>12726</v>
      </c>
      <c r="I4693" s="1">
        <v>0</v>
      </c>
      <c r="J4693" s="1"/>
      <c r="K4693" s="1"/>
      <c r="L4693" s="1">
        <v>0</v>
      </c>
      <c r="M4693" s="1">
        <v>0</v>
      </c>
      <c r="N4693" s="1">
        <v>0</v>
      </c>
      <c r="O4693" s="1">
        <v>238</v>
      </c>
      <c r="P4693" s="1">
        <v>0</v>
      </c>
      <c r="Q4693" s="1">
        <v>0</v>
      </c>
      <c r="R4693" s="1"/>
      <c r="S4693" s="1">
        <v>0</v>
      </c>
      <c r="T4693" s="1">
        <v>609.20144875495873</v>
      </c>
      <c r="U4693" s="1"/>
      <c r="V4693" s="1">
        <v>207</v>
      </c>
      <c r="W4693" s="1"/>
      <c r="X4693" s="1">
        <v>127.94273385933499</v>
      </c>
      <c r="Y4693" s="1">
        <v>0</v>
      </c>
      <c r="Z4693" s="1"/>
      <c r="AA4693" s="1">
        <v>0</v>
      </c>
      <c r="AB4693" s="1">
        <v>0</v>
      </c>
      <c r="AC4693" s="1"/>
      <c r="AD4693" s="1">
        <v>0</v>
      </c>
      <c r="AE4693" s="1">
        <v>100</v>
      </c>
      <c r="AF4693" s="1"/>
      <c r="AG4693" s="1">
        <v>0</v>
      </c>
      <c r="AH4693" s="1">
        <v>0</v>
      </c>
      <c r="AI4693" s="1">
        <v>0</v>
      </c>
      <c r="AJ4693" s="1">
        <v>0</v>
      </c>
      <c r="AK4693" s="1"/>
      <c r="AL4693" s="1">
        <v>1282.1441650390625</v>
      </c>
      <c r="AM4693" s="1">
        <v>307</v>
      </c>
      <c r="AN4693" s="1">
        <v>975.14422607421875</v>
      </c>
      <c r="AO4693" t="s">
        <v>17503</v>
      </c>
    </row>
    <row r="4694" spans="1:41" x14ac:dyDescent="0.25">
      <c r="A4694" s="1">
        <v>2021</v>
      </c>
      <c r="B4694" t="s">
        <v>3463</v>
      </c>
      <c r="C4694" t="s">
        <v>7109</v>
      </c>
      <c r="D4694" t="s">
        <v>7231</v>
      </c>
      <c r="E4694" t="s">
        <v>7917</v>
      </c>
      <c r="F4694" t="s">
        <v>9760</v>
      </c>
      <c r="G4694" t="s">
        <v>11951</v>
      </c>
      <c r="H4694" t="s">
        <v>12726</v>
      </c>
      <c r="I4694" s="1"/>
      <c r="J4694" s="1"/>
      <c r="K4694" s="1">
        <v>19.254766376664001</v>
      </c>
      <c r="L4694" s="1"/>
      <c r="M4694" s="1"/>
      <c r="N4694" s="1">
        <v>0</v>
      </c>
      <c r="O4694" s="1">
        <v>211.82564400000001</v>
      </c>
      <c r="P4694" s="1">
        <v>791.7340067340067</v>
      </c>
      <c r="Q4694" s="1">
        <v>0</v>
      </c>
      <c r="R4694" s="1">
        <v>0</v>
      </c>
      <c r="S4694" s="1">
        <v>0</v>
      </c>
      <c r="T4694" s="1"/>
      <c r="U4694" s="1"/>
      <c r="V4694" s="1">
        <v>184</v>
      </c>
      <c r="W4694" s="1"/>
      <c r="X4694" s="1">
        <v>297.66884399999998</v>
      </c>
      <c r="Y4694" s="1"/>
      <c r="Z4694" s="1"/>
      <c r="AA4694" s="1">
        <v>0</v>
      </c>
      <c r="AB4694" s="1"/>
      <c r="AC4694" s="1">
        <v>0</v>
      </c>
      <c r="AD4694" s="1"/>
      <c r="AE4694" s="1">
        <v>56</v>
      </c>
      <c r="AF4694" s="1">
        <v>0</v>
      </c>
      <c r="AG4694" s="1"/>
      <c r="AH4694" s="1"/>
      <c r="AI4694" s="1"/>
      <c r="AJ4694" s="1"/>
      <c r="AK4694" s="1"/>
      <c r="AL4694" s="1">
        <v>1560.4832763671875</v>
      </c>
      <c r="AM4694" s="1">
        <v>1031.7340087890625</v>
      </c>
      <c r="AN4694" s="1">
        <v>528.749267578125</v>
      </c>
      <c r="AO4694" t="s">
        <v>17504</v>
      </c>
    </row>
    <row r="4695" spans="1:41" x14ac:dyDescent="0.25">
      <c r="A4695" s="1">
        <v>2021</v>
      </c>
      <c r="B4695" t="s">
        <v>3464</v>
      </c>
      <c r="C4695" t="s">
        <v>7109</v>
      </c>
      <c r="D4695" t="s">
        <v>7231</v>
      </c>
      <c r="E4695" t="s">
        <v>7917</v>
      </c>
      <c r="F4695" t="s">
        <v>9760</v>
      </c>
      <c r="G4695" t="s">
        <v>11951</v>
      </c>
      <c r="H4695" t="s">
        <v>12726</v>
      </c>
      <c r="I4695" s="1">
        <v>0</v>
      </c>
      <c r="J4695" s="1"/>
      <c r="K4695" s="1"/>
      <c r="L4695" s="1">
        <v>0</v>
      </c>
      <c r="M4695" s="1">
        <v>0</v>
      </c>
      <c r="N4695" s="1">
        <v>0</v>
      </c>
      <c r="O4695" s="1">
        <v>223.18230803874059</v>
      </c>
      <c r="P4695" s="1">
        <v>0</v>
      </c>
      <c r="Q4695" s="1">
        <v>0</v>
      </c>
      <c r="R4695" s="1">
        <v>219.7326301537054</v>
      </c>
      <c r="S4695" s="1">
        <v>0</v>
      </c>
      <c r="T4695" s="1">
        <v>0</v>
      </c>
      <c r="U4695" s="1"/>
      <c r="V4695" s="1">
        <v>73</v>
      </c>
      <c r="W4695" s="1">
        <v>0</v>
      </c>
      <c r="X4695" s="1">
        <v>233.25883892210479</v>
      </c>
      <c r="Y4695" s="1">
        <v>0</v>
      </c>
      <c r="Z4695" s="1">
        <v>0</v>
      </c>
      <c r="AA4695" s="1">
        <v>0</v>
      </c>
      <c r="AB4695" s="1">
        <v>0</v>
      </c>
      <c r="AC4695" s="1"/>
      <c r="AD4695" s="1"/>
      <c r="AE4695" s="1">
        <v>56.40408543109465</v>
      </c>
      <c r="AF4695" s="1"/>
      <c r="AG4695" s="1"/>
      <c r="AH4695" s="1"/>
      <c r="AI4695" s="1">
        <v>0</v>
      </c>
      <c r="AJ4695" s="1">
        <v>0</v>
      </c>
      <c r="AK4695" s="1"/>
      <c r="AL4695" s="1">
        <v>805.577880859375</v>
      </c>
      <c r="AM4695" s="1">
        <v>349.13671875</v>
      </c>
      <c r="AN4695" s="1">
        <v>456.441162109375</v>
      </c>
      <c r="AO4695" t="s">
        <v>17505</v>
      </c>
    </row>
    <row r="4696" spans="1:41" x14ac:dyDescent="0.25">
      <c r="A4696" s="1">
        <v>2021</v>
      </c>
      <c r="B4696" t="s">
        <v>3465</v>
      </c>
      <c r="C4696" t="s">
        <v>7109</v>
      </c>
      <c r="D4696" t="s">
        <v>7231</v>
      </c>
      <c r="E4696" t="s">
        <v>7917</v>
      </c>
      <c r="F4696" t="s">
        <v>9760</v>
      </c>
      <c r="G4696" t="s">
        <v>11951</v>
      </c>
      <c r="H4696" t="s">
        <v>12726</v>
      </c>
      <c r="I4696" s="1"/>
      <c r="J4696" s="1">
        <v>0</v>
      </c>
      <c r="K4696" s="1"/>
      <c r="L4696" s="1">
        <v>0</v>
      </c>
      <c r="M4696" s="1"/>
      <c r="N4696" s="1">
        <v>0</v>
      </c>
      <c r="O4696" s="1">
        <v>204</v>
      </c>
      <c r="P4696" s="1">
        <v>1200</v>
      </c>
      <c r="Q4696" s="1">
        <v>0</v>
      </c>
      <c r="R4696" s="1">
        <v>0</v>
      </c>
      <c r="S4696" s="1"/>
      <c r="T4696" s="1">
        <v>0</v>
      </c>
      <c r="U4696" s="1"/>
      <c r="V4696" s="1">
        <v>311</v>
      </c>
      <c r="W4696" s="1"/>
      <c r="X4696" s="1">
        <v>0</v>
      </c>
      <c r="Y4696" s="1">
        <v>0</v>
      </c>
      <c r="Z4696" s="1">
        <v>0</v>
      </c>
      <c r="AA4696" s="1">
        <v>0</v>
      </c>
      <c r="AB4696" s="1"/>
      <c r="AC4696" s="1">
        <v>0</v>
      </c>
      <c r="AD4696" s="1">
        <v>0</v>
      </c>
      <c r="AE4696" s="1">
        <v>75</v>
      </c>
      <c r="AF4696" s="1">
        <v>0</v>
      </c>
      <c r="AG4696" s="1"/>
      <c r="AH4696" s="1"/>
      <c r="AI4696" s="1"/>
      <c r="AJ4696" s="1"/>
      <c r="AK4696" s="1"/>
      <c r="AL4696" s="1">
        <v>1790</v>
      </c>
      <c r="AM4696" s="1">
        <v>1586</v>
      </c>
      <c r="AN4696" s="1">
        <v>204</v>
      </c>
      <c r="AO4696" t="s">
        <v>17506</v>
      </c>
    </row>
    <row r="4697" spans="1:41" x14ac:dyDescent="0.25">
      <c r="A4697" s="1">
        <v>2021</v>
      </c>
      <c r="B4697" t="s">
        <v>3466</v>
      </c>
      <c r="C4697" t="s">
        <v>7109</v>
      </c>
      <c r="D4697" t="s">
        <v>7231</v>
      </c>
      <c r="E4697" t="s">
        <v>7917</v>
      </c>
      <c r="F4697" t="s">
        <v>9760</v>
      </c>
      <c r="G4697" t="s">
        <v>11951</v>
      </c>
      <c r="H4697" t="s">
        <v>12726</v>
      </c>
      <c r="I4697" s="1">
        <v>0</v>
      </c>
      <c r="J4697" s="1"/>
      <c r="K4697" s="1">
        <v>19.254766376664001</v>
      </c>
      <c r="L4697" s="1">
        <v>0</v>
      </c>
      <c r="M4697" s="1">
        <v>0</v>
      </c>
      <c r="N4697" s="1">
        <v>0</v>
      </c>
      <c r="O4697" s="1">
        <v>216.5555835294997</v>
      </c>
      <c r="P4697" s="1">
        <v>0</v>
      </c>
      <c r="Q4697" s="1">
        <v>5</v>
      </c>
      <c r="R4697" s="1">
        <v>207.28901560247061</v>
      </c>
      <c r="S4697" s="1">
        <v>0</v>
      </c>
      <c r="T4697" s="1">
        <v>0</v>
      </c>
      <c r="U4697" s="1"/>
      <c r="V4697" s="1">
        <v>253</v>
      </c>
      <c r="W4697" s="1">
        <v>0</v>
      </c>
      <c r="X4697" s="1">
        <v>285.88945592423761</v>
      </c>
      <c r="Y4697" s="1">
        <v>0</v>
      </c>
      <c r="Z4697" s="1"/>
      <c r="AA4697" s="1">
        <v>0</v>
      </c>
      <c r="AB4697" s="1"/>
      <c r="AC4697" s="1">
        <v>0</v>
      </c>
      <c r="AD4697" s="1"/>
      <c r="AE4697" s="1">
        <v>56.40408543109465</v>
      </c>
      <c r="AF4697" s="1">
        <v>0</v>
      </c>
      <c r="AG4697" s="1"/>
      <c r="AH4697" s="1"/>
      <c r="AI4697" s="1"/>
      <c r="AJ4697" s="1">
        <v>0</v>
      </c>
      <c r="AK4697" s="1"/>
      <c r="AL4697" s="1">
        <v>1043.3929443359375</v>
      </c>
      <c r="AM4697" s="1">
        <v>521.693115234375</v>
      </c>
      <c r="AN4697" s="1">
        <v>521.6998291015625</v>
      </c>
      <c r="AO4697" t="s">
        <v>17507</v>
      </c>
    </row>
    <row r="4698" spans="1:41" x14ac:dyDescent="0.25">
      <c r="A4698" s="1">
        <v>2021</v>
      </c>
      <c r="B4698" t="s">
        <v>3467</v>
      </c>
      <c r="C4698" t="s">
        <v>7110</v>
      </c>
      <c r="D4698" t="s">
        <v>7231</v>
      </c>
      <c r="E4698" t="s">
        <v>7918</v>
      </c>
      <c r="F4698" t="s">
        <v>9761</v>
      </c>
      <c r="G4698" t="s">
        <v>11952</v>
      </c>
      <c r="H4698" t="s">
        <v>12726</v>
      </c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>
        <v>0</v>
      </c>
      <c r="AM4698" s="1">
        <v>0</v>
      </c>
      <c r="AN4698" s="1">
        <v>0</v>
      </c>
      <c r="AO4698" t="s">
        <v>17508</v>
      </c>
    </row>
    <row r="4699" spans="1:41" x14ac:dyDescent="0.25">
      <c r="A4699" s="1">
        <v>2021</v>
      </c>
      <c r="B4699" t="s">
        <v>3468</v>
      </c>
      <c r="C4699" t="s">
        <v>7110</v>
      </c>
      <c r="D4699" t="s">
        <v>7231</v>
      </c>
      <c r="E4699" t="s">
        <v>7918</v>
      </c>
      <c r="F4699" t="s">
        <v>9762</v>
      </c>
      <c r="G4699" t="s">
        <v>11952</v>
      </c>
      <c r="H4699" t="s">
        <v>12726</v>
      </c>
      <c r="I4699" s="1">
        <v>305.81522669353234</v>
      </c>
      <c r="J4699" s="1">
        <v>0</v>
      </c>
      <c r="K4699" s="1"/>
      <c r="L4699" s="1"/>
      <c r="M4699" s="1">
        <v>0</v>
      </c>
      <c r="N4699" s="1">
        <v>0</v>
      </c>
      <c r="O4699" s="1">
        <v>0</v>
      </c>
      <c r="P4699" s="1"/>
      <c r="Q4699" s="1">
        <v>0</v>
      </c>
      <c r="R4699" s="1"/>
      <c r="S4699" s="1"/>
      <c r="T4699" s="1">
        <v>0</v>
      </c>
      <c r="U4699" s="1"/>
      <c r="V4699" s="1">
        <v>50.969204448922056</v>
      </c>
      <c r="W4699" s="1"/>
      <c r="X4699" s="1">
        <v>0</v>
      </c>
      <c r="Y4699" s="1">
        <v>0</v>
      </c>
      <c r="Z4699" s="1"/>
      <c r="AA4699" s="1">
        <v>0</v>
      </c>
      <c r="AB4699" s="1"/>
      <c r="AC4699" s="1">
        <v>0</v>
      </c>
      <c r="AD4699" s="1">
        <v>0</v>
      </c>
      <c r="AE4699" s="1"/>
      <c r="AF4699" s="1">
        <v>0</v>
      </c>
      <c r="AG4699" s="1"/>
      <c r="AH4699" s="1"/>
      <c r="AI4699" s="1">
        <v>0</v>
      </c>
      <c r="AJ4699" s="1"/>
      <c r="AK4699" s="1"/>
      <c r="AL4699" s="1">
        <v>356.784423828125</v>
      </c>
      <c r="AM4699" s="1">
        <v>356.784423828125</v>
      </c>
      <c r="AN4699" s="1">
        <v>0</v>
      </c>
      <c r="AO4699" t="s">
        <v>17509</v>
      </c>
    </row>
    <row r="4700" spans="1:41" x14ac:dyDescent="0.25">
      <c r="A4700" s="1">
        <v>2021</v>
      </c>
      <c r="B4700" t="s">
        <v>3469</v>
      </c>
      <c r="C4700" t="s">
        <v>7110</v>
      </c>
      <c r="D4700" t="s">
        <v>7231</v>
      </c>
      <c r="E4700" t="s">
        <v>7918</v>
      </c>
      <c r="F4700" t="s">
        <v>9762</v>
      </c>
      <c r="G4700" t="s">
        <v>11952</v>
      </c>
      <c r="H4700" t="s">
        <v>12726</v>
      </c>
      <c r="I4700" s="1">
        <v>355.92074663898387</v>
      </c>
      <c r="J4700" s="1"/>
      <c r="K4700" s="1"/>
      <c r="L4700" s="1"/>
      <c r="M4700" s="1"/>
      <c r="N4700" s="1">
        <v>0</v>
      </c>
      <c r="O4700" s="1">
        <v>0</v>
      </c>
      <c r="P4700" s="1"/>
      <c r="Q4700" s="1">
        <v>0</v>
      </c>
      <c r="R4700" s="1"/>
      <c r="S4700" s="1">
        <v>44.345460886720709</v>
      </c>
      <c r="T4700" s="1"/>
      <c r="U4700" s="1"/>
      <c r="V4700" s="1">
        <v>140.79683831533825</v>
      </c>
      <c r="W4700" s="1"/>
      <c r="X4700" s="1">
        <v>0</v>
      </c>
      <c r="Y4700" s="1"/>
      <c r="Z4700" s="1"/>
      <c r="AA4700" s="1">
        <v>0</v>
      </c>
      <c r="AB4700" s="1"/>
      <c r="AC4700" s="1"/>
      <c r="AD4700" s="1">
        <v>0</v>
      </c>
      <c r="AE4700" s="1"/>
      <c r="AF4700" s="1">
        <v>0</v>
      </c>
      <c r="AG4700" s="1"/>
      <c r="AH4700" s="1"/>
      <c r="AI4700" s="1">
        <v>0</v>
      </c>
      <c r="AJ4700" s="1"/>
      <c r="AK4700" s="1"/>
      <c r="AL4700" s="1">
        <v>541.06304931640625</v>
      </c>
      <c r="AM4700" s="1">
        <v>496.71759033203125</v>
      </c>
      <c r="AN4700" s="1">
        <v>44.345458984375</v>
      </c>
      <c r="AO4700" t="s">
        <v>17510</v>
      </c>
    </row>
    <row r="4701" spans="1:41" x14ac:dyDescent="0.25">
      <c r="A4701" s="1">
        <v>2021</v>
      </c>
      <c r="B4701" t="s">
        <v>3470</v>
      </c>
      <c r="C4701" t="s">
        <v>7110</v>
      </c>
      <c r="D4701" t="s">
        <v>7231</v>
      </c>
      <c r="E4701" t="s">
        <v>7918</v>
      </c>
      <c r="F4701" t="s">
        <v>9762</v>
      </c>
      <c r="G4701" t="s">
        <v>11952</v>
      </c>
      <c r="H4701" t="s">
        <v>12726</v>
      </c>
      <c r="I4701" s="1">
        <v>314.51768077644391</v>
      </c>
      <c r="J4701" s="1"/>
      <c r="K4701" s="1"/>
      <c r="L4701" s="1"/>
      <c r="M4701" s="1">
        <v>0</v>
      </c>
      <c r="N4701" s="1">
        <v>0</v>
      </c>
      <c r="O4701" s="1">
        <v>0</v>
      </c>
      <c r="P4701" s="1"/>
      <c r="Q4701" s="1">
        <v>0</v>
      </c>
      <c r="R4701" s="1"/>
      <c r="S4701" s="1"/>
      <c r="T4701" s="1"/>
      <c r="U4701" s="1"/>
      <c r="V4701" s="1">
        <v>50.322828924231025</v>
      </c>
      <c r="W4701" s="1"/>
      <c r="X4701" s="1">
        <v>0</v>
      </c>
      <c r="Y4701" s="1">
        <v>1887.1060846586636</v>
      </c>
      <c r="Z4701" s="1"/>
      <c r="AA4701" s="1">
        <v>0</v>
      </c>
      <c r="AB4701" s="1"/>
      <c r="AC4701" s="1"/>
      <c r="AD4701" s="1">
        <v>0</v>
      </c>
      <c r="AE4701" s="1"/>
      <c r="AF4701" s="1">
        <v>0</v>
      </c>
      <c r="AG4701" s="1"/>
      <c r="AH4701" s="1"/>
      <c r="AI4701" s="1">
        <v>0</v>
      </c>
      <c r="AJ4701" s="1"/>
      <c r="AK4701" s="1"/>
      <c r="AL4701" s="1">
        <v>2251.946533203125</v>
      </c>
      <c r="AM4701" s="1">
        <v>2251.946533203125</v>
      </c>
      <c r="AN4701" s="1">
        <v>0</v>
      </c>
      <c r="AO4701" t="s">
        <v>17511</v>
      </c>
    </row>
    <row r="4702" spans="1:41" x14ac:dyDescent="0.25">
      <c r="A4702" s="1">
        <v>2021</v>
      </c>
      <c r="B4702" t="s">
        <v>3471</v>
      </c>
      <c r="C4702" t="s">
        <v>7110</v>
      </c>
      <c r="D4702" t="s">
        <v>7231</v>
      </c>
      <c r="E4702" t="s">
        <v>7918</v>
      </c>
      <c r="F4702" t="s">
        <v>9762</v>
      </c>
      <c r="G4702" t="s">
        <v>11952</v>
      </c>
      <c r="H4702" t="s">
        <v>12726</v>
      </c>
      <c r="I4702" s="1">
        <v>300</v>
      </c>
      <c r="J4702" s="1"/>
      <c r="K4702" s="1"/>
      <c r="L4702" s="1"/>
      <c r="M4702" s="1">
        <v>0</v>
      </c>
      <c r="N4702" s="1">
        <v>29</v>
      </c>
      <c r="O4702" s="1"/>
      <c r="P4702" s="1"/>
      <c r="Q4702" s="1">
        <v>0</v>
      </c>
      <c r="R4702" s="1"/>
      <c r="S4702" s="1"/>
      <c r="T4702" s="1">
        <v>0</v>
      </c>
      <c r="U4702" s="1"/>
      <c r="V4702" s="1">
        <v>17</v>
      </c>
      <c r="W4702" s="1"/>
      <c r="X4702" s="1">
        <v>0</v>
      </c>
      <c r="Y4702" s="1">
        <v>0</v>
      </c>
      <c r="Z4702" s="1"/>
      <c r="AA4702" s="1"/>
      <c r="AB4702" s="1"/>
      <c r="AC4702" s="1">
        <v>0</v>
      </c>
      <c r="AD4702" s="1">
        <v>0</v>
      </c>
      <c r="AE4702" s="1"/>
      <c r="AF4702" s="1">
        <v>0</v>
      </c>
      <c r="AG4702" s="1"/>
      <c r="AH4702" s="1"/>
      <c r="AI4702" s="1">
        <v>0</v>
      </c>
      <c r="AJ4702" s="1"/>
      <c r="AK4702" s="1"/>
      <c r="AL4702" s="1">
        <v>346</v>
      </c>
      <c r="AM4702" s="1">
        <v>346</v>
      </c>
      <c r="AN4702" s="1">
        <v>0</v>
      </c>
      <c r="AO4702" t="s">
        <v>17512</v>
      </c>
    </row>
    <row r="4703" spans="1:41" x14ac:dyDescent="0.25">
      <c r="A4703" s="1">
        <v>2021</v>
      </c>
      <c r="B4703" t="s">
        <v>3472</v>
      </c>
      <c r="C4703" t="s">
        <v>7110</v>
      </c>
      <c r="D4703" t="s">
        <v>7231</v>
      </c>
      <c r="E4703" t="s">
        <v>7918</v>
      </c>
      <c r="F4703" t="s">
        <v>9762</v>
      </c>
      <c r="G4703" t="s">
        <v>11952</v>
      </c>
      <c r="H4703" t="s">
        <v>12726</v>
      </c>
      <c r="I4703" s="1">
        <v>323.40883469003597</v>
      </c>
      <c r="J4703" s="1"/>
      <c r="K4703" s="1"/>
      <c r="L4703" s="1"/>
      <c r="M4703" s="1">
        <v>0</v>
      </c>
      <c r="N4703" s="1">
        <v>0</v>
      </c>
      <c r="O4703" s="1">
        <v>0</v>
      </c>
      <c r="P4703" s="1"/>
      <c r="Q4703" s="1">
        <v>0</v>
      </c>
      <c r="R4703" s="1">
        <v>0</v>
      </c>
      <c r="S4703" s="1">
        <v>10.780294489667867</v>
      </c>
      <c r="T4703" s="1"/>
      <c r="U4703" s="1"/>
      <c r="V4703" s="1">
        <v>263.03918554789595</v>
      </c>
      <c r="W4703" s="1"/>
      <c r="X4703" s="1">
        <v>0</v>
      </c>
      <c r="Y4703" s="1">
        <v>1854.210652222873</v>
      </c>
      <c r="Z4703" s="1"/>
      <c r="AA4703" s="1">
        <v>0</v>
      </c>
      <c r="AB4703" s="1">
        <v>0</v>
      </c>
      <c r="AC4703" s="1"/>
      <c r="AD4703" s="1"/>
      <c r="AE4703" s="1"/>
      <c r="AF4703" s="1">
        <v>0</v>
      </c>
      <c r="AG4703" s="1"/>
      <c r="AH4703" s="1"/>
      <c r="AI4703" s="1">
        <v>0</v>
      </c>
      <c r="AJ4703" s="1"/>
      <c r="AK4703" s="1"/>
      <c r="AL4703" s="1">
        <v>2451.43896484375</v>
      </c>
      <c r="AM4703" s="1">
        <v>2440.65869140625</v>
      </c>
      <c r="AN4703" s="1">
        <v>10.780294418334961</v>
      </c>
      <c r="AO4703" t="s">
        <v>17513</v>
      </c>
    </row>
    <row r="4704" spans="1:41" x14ac:dyDescent="0.25">
      <c r="A4704" s="1">
        <v>2021</v>
      </c>
      <c r="B4704" t="s">
        <v>3473</v>
      </c>
      <c r="C4704" t="s">
        <v>7110</v>
      </c>
      <c r="D4704" t="s">
        <v>7231</v>
      </c>
      <c r="E4704" t="s">
        <v>7918</v>
      </c>
      <c r="F4704" t="s">
        <v>9762</v>
      </c>
      <c r="G4704" t="s">
        <v>11952</v>
      </c>
      <c r="H4704" t="s">
        <v>12726</v>
      </c>
      <c r="I4704" s="1">
        <v>223.74296463955324</v>
      </c>
      <c r="J4704" s="1"/>
      <c r="K4704" s="1"/>
      <c r="L4704" s="1"/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/>
      <c r="S4704" s="1">
        <v>46.453726455153721</v>
      </c>
      <c r="T4704" s="1">
        <v>0</v>
      </c>
      <c r="U4704" s="1"/>
      <c r="V4704" s="1">
        <v>32.044226515185777</v>
      </c>
      <c r="W4704" s="1"/>
      <c r="X4704" s="1"/>
      <c r="Y4704" s="1">
        <v>0</v>
      </c>
      <c r="Z4704" s="1"/>
      <c r="AA4704" s="1"/>
      <c r="AB4704" s="1">
        <v>0</v>
      </c>
      <c r="AC4704" s="1"/>
      <c r="AD4704" s="1">
        <v>0</v>
      </c>
      <c r="AE4704" s="1"/>
      <c r="AF4704" s="1">
        <v>0</v>
      </c>
      <c r="AG4704" s="1"/>
      <c r="AH4704" s="1"/>
      <c r="AI4704" s="1">
        <v>0</v>
      </c>
      <c r="AJ4704" s="1">
        <v>0</v>
      </c>
      <c r="AK4704" s="1"/>
      <c r="AL4704" s="1">
        <v>302.24090576171875</v>
      </c>
      <c r="AM4704" s="1">
        <v>255.78718566894531</v>
      </c>
      <c r="AN4704" s="1">
        <v>46.453727722167969</v>
      </c>
      <c r="AO4704" t="s">
        <v>17514</v>
      </c>
    </row>
    <row r="4705" spans="1:41" x14ac:dyDescent="0.25">
      <c r="A4705" s="1">
        <v>2021</v>
      </c>
      <c r="B4705" t="s">
        <v>3474</v>
      </c>
      <c r="C4705" t="s">
        <v>7110</v>
      </c>
      <c r="D4705" t="s">
        <v>7231</v>
      </c>
      <c r="E4705" t="s">
        <v>7918</v>
      </c>
      <c r="F4705" t="s">
        <v>9763</v>
      </c>
      <c r="G4705" t="s">
        <v>11952</v>
      </c>
      <c r="H4705" t="s">
        <v>12726</v>
      </c>
      <c r="I4705" s="1">
        <v>323.40883469003597</v>
      </c>
      <c r="J4705" s="1">
        <v>341.77002694945975</v>
      </c>
      <c r="K4705" s="1"/>
      <c r="L4705" s="1"/>
      <c r="M4705" s="1">
        <v>0</v>
      </c>
      <c r="N4705" s="1">
        <v>615.92134537268396</v>
      </c>
      <c r="O4705" s="1">
        <v>335.29885269447027</v>
      </c>
      <c r="P4705" s="1">
        <v>495.89354652472184</v>
      </c>
      <c r="Q4705" s="1">
        <v>0</v>
      </c>
      <c r="R4705" s="1">
        <v>0</v>
      </c>
      <c r="S4705" s="1">
        <v>53.901472448339334</v>
      </c>
      <c r="T4705" s="1"/>
      <c r="U4705" s="1">
        <v>0</v>
      </c>
      <c r="V4705" s="1">
        <v>75.462061427675067</v>
      </c>
      <c r="W4705" s="1">
        <v>0</v>
      </c>
      <c r="X4705" s="1">
        <v>0</v>
      </c>
      <c r="Y4705" s="1">
        <v>3185.8661920454851</v>
      </c>
      <c r="Z4705" s="1">
        <v>0</v>
      </c>
      <c r="AA4705" s="1">
        <v>3210.3716990230905</v>
      </c>
      <c r="AB4705" s="1"/>
      <c r="AC4705" s="1">
        <v>145.47576202027199</v>
      </c>
      <c r="AD4705" s="1">
        <v>0</v>
      </c>
      <c r="AE4705" s="1">
        <v>0</v>
      </c>
      <c r="AF4705" s="1">
        <v>0</v>
      </c>
      <c r="AG4705" s="1">
        <v>17593.440607137956</v>
      </c>
      <c r="AH4705" s="1">
        <v>1078.0294489667867</v>
      </c>
      <c r="AI4705" s="1"/>
      <c r="AJ4705" s="1">
        <v>2048.2559530368944</v>
      </c>
      <c r="AK4705" s="1"/>
      <c r="AL4705" s="1">
        <v>29503.095703125</v>
      </c>
      <c r="AM4705" s="1">
        <v>28035.865234375</v>
      </c>
      <c r="AN4705" s="1">
        <v>1467.229736328125</v>
      </c>
      <c r="AO4705" t="s">
        <v>17515</v>
      </c>
    </row>
    <row r="4706" spans="1:41" x14ac:dyDescent="0.25">
      <c r="A4706" s="1">
        <v>2021</v>
      </c>
      <c r="B4706" t="s">
        <v>3475</v>
      </c>
      <c r="C4706" t="s">
        <v>7110</v>
      </c>
      <c r="D4706" t="s">
        <v>7231</v>
      </c>
      <c r="E4706" t="s">
        <v>7918</v>
      </c>
      <c r="F4706" t="s">
        <v>9763</v>
      </c>
      <c r="G4706" t="s">
        <v>11952</v>
      </c>
      <c r="H4706" t="s">
        <v>12726</v>
      </c>
      <c r="I4706" s="1">
        <v>314.51768077644391</v>
      </c>
      <c r="J4706" s="1">
        <v>452.3924020816263</v>
      </c>
      <c r="K4706" s="1"/>
      <c r="L4706" s="1"/>
      <c r="M4706" s="1">
        <v>2620.9806731370327</v>
      </c>
      <c r="N4706" s="1">
        <v>603.96620586642189</v>
      </c>
      <c r="O4706" s="1">
        <v>326.08081847096298</v>
      </c>
      <c r="P4706" s="1">
        <v>681.45497501562852</v>
      </c>
      <c r="Q4706" s="1">
        <v>0</v>
      </c>
      <c r="R4706" s="1"/>
      <c r="S4706" s="1"/>
      <c r="T4706" s="1">
        <v>0</v>
      </c>
      <c r="U4706" s="1">
        <v>0</v>
      </c>
      <c r="V4706" s="1">
        <v>1855.6543165810192</v>
      </c>
      <c r="W4706" s="1">
        <v>157.25884038822196</v>
      </c>
      <c r="X4706" s="1">
        <v>0</v>
      </c>
      <c r="Y4706" s="1">
        <v>5499.1319699222713</v>
      </c>
      <c r="Z4706" s="1">
        <v>120.87756964963111</v>
      </c>
      <c r="AA4706" s="1">
        <v>3740.6636167011729</v>
      </c>
      <c r="AB4706" s="1"/>
      <c r="AC4706" s="1">
        <v>73.387458847836911</v>
      </c>
      <c r="AD4706" s="1">
        <v>0</v>
      </c>
      <c r="AE4706" s="1"/>
      <c r="AF4706" s="1">
        <v>0</v>
      </c>
      <c r="AG4706" s="1">
        <v>9260.4489143277642</v>
      </c>
      <c r="AH4706" s="1">
        <v>314.51768077644391</v>
      </c>
      <c r="AI4706" s="1">
        <v>0</v>
      </c>
      <c r="AJ4706" s="1">
        <v>629.03536155288782</v>
      </c>
      <c r="AK4706" s="1"/>
      <c r="AL4706" s="1">
        <v>26650.369140625</v>
      </c>
      <c r="AM4706" s="1">
        <v>23231.53125</v>
      </c>
      <c r="AN4706" s="1">
        <v>3418.837890625</v>
      </c>
      <c r="AO4706" t="s">
        <v>17516</v>
      </c>
    </row>
    <row r="4707" spans="1:41" x14ac:dyDescent="0.25">
      <c r="A4707" s="1">
        <v>2021</v>
      </c>
      <c r="B4707" t="s">
        <v>3476</v>
      </c>
      <c r="C4707" t="s">
        <v>7110</v>
      </c>
      <c r="D4707" t="s">
        <v>7231</v>
      </c>
      <c r="E4707" t="s">
        <v>7918</v>
      </c>
      <c r="F4707" t="s">
        <v>9763</v>
      </c>
      <c r="G4707" t="s">
        <v>11952</v>
      </c>
      <c r="H4707" t="s">
        <v>12726</v>
      </c>
      <c r="I4707" s="1">
        <v>332.5909566504053</v>
      </c>
      <c r="J4707" s="1">
        <v>0</v>
      </c>
      <c r="K4707" s="1"/>
      <c r="L4707" s="1"/>
      <c r="M4707" s="1">
        <v>221.72730443360354</v>
      </c>
      <c r="N4707" s="1">
        <v>629.45868539564481</v>
      </c>
      <c r="O4707" s="1">
        <v>347.00323143858952</v>
      </c>
      <c r="P4707" s="1">
        <v>226.62969513463051</v>
      </c>
      <c r="Q4707" s="1">
        <v>0</v>
      </c>
      <c r="R4707" s="1">
        <v>0</v>
      </c>
      <c r="S4707" s="1">
        <v>430.15097060119086</v>
      </c>
      <c r="T4707" s="1"/>
      <c r="U4707" s="1">
        <v>0</v>
      </c>
      <c r="V4707" s="1">
        <v>77.604556551761235</v>
      </c>
      <c r="W4707" s="1">
        <v>0</v>
      </c>
      <c r="X4707" s="1">
        <v>0</v>
      </c>
      <c r="Y4707" s="1">
        <v>825.8685322435465</v>
      </c>
      <c r="Z4707" s="1">
        <v>0</v>
      </c>
      <c r="AA4707" s="1">
        <v>4181.7769616177629</v>
      </c>
      <c r="AB4707" s="1"/>
      <c r="AC4707" s="1">
        <v>124.06058421755931</v>
      </c>
      <c r="AD4707" s="1">
        <v>0</v>
      </c>
      <c r="AE4707" s="1"/>
      <c r="AF4707" s="1">
        <v>0</v>
      </c>
      <c r="AG4707" s="1">
        <v>10650.671068468146</v>
      </c>
      <c r="AH4707" s="1">
        <v>1108.6365221680176</v>
      </c>
      <c r="AI4707" s="1"/>
      <c r="AJ4707" s="1">
        <v>1108.6365221680176</v>
      </c>
      <c r="AK4707" s="1"/>
      <c r="AL4707" s="1">
        <v>20264.81640625</v>
      </c>
      <c r="AM4707" s="1">
        <v>18157.298828125</v>
      </c>
      <c r="AN4707" s="1">
        <v>2107.51806640625</v>
      </c>
      <c r="AO4707" t="s">
        <v>17517</v>
      </c>
    </row>
    <row r="4708" spans="1:41" x14ac:dyDescent="0.25">
      <c r="A4708" s="1">
        <v>2021</v>
      </c>
      <c r="B4708" t="s">
        <v>3477</v>
      </c>
      <c r="C4708" t="s">
        <v>7110</v>
      </c>
      <c r="D4708" t="s">
        <v>7231</v>
      </c>
      <c r="E4708" t="s">
        <v>7918</v>
      </c>
      <c r="F4708" t="s">
        <v>9763</v>
      </c>
      <c r="G4708" t="s">
        <v>11952</v>
      </c>
      <c r="H4708" t="s">
        <v>12726</v>
      </c>
      <c r="I4708" s="1">
        <v>294.11764705882348</v>
      </c>
      <c r="J4708" s="1">
        <v>1172.2118999999991</v>
      </c>
      <c r="K4708" s="1"/>
      <c r="L4708" s="1"/>
      <c r="M4708" s="1">
        <v>600</v>
      </c>
      <c r="N4708" s="1">
        <v>337</v>
      </c>
      <c r="O4708" s="1">
        <v>160</v>
      </c>
      <c r="P4708" s="1">
        <v>1450</v>
      </c>
      <c r="Q4708" s="1">
        <v>0</v>
      </c>
      <c r="R4708" s="1">
        <v>0</v>
      </c>
      <c r="S4708" s="1">
        <v>343.38</v>
      </c>
      <c r="T4708" s="1">
        <v>0</v>
      </c>
      <c r="U4708" s="1"/>
      <c r="V4708" s="1">
        <v>37</v>
      </c>
      <c r="W4708" s="1"/>
      <c r="X4708" s="1">
        <v>0</v>
      </c>
      <c r="Y4708" s="1">
        <v>2024.6261833220251</v>
      </c>
      <c r="Z4708" s="1">
        <v>95.629379999999998</v>
      </c>
      <c r="AA4708" s="1">
        <v>6142</v>
      </c>
      <c r="AB4708" s="1">
        <v>0</v>
      </c>
      <c r="AC4708" s="1">
        <v>0</v>
      </c>
      <c r="AD4708" s="1">
        <v>141.48750000000001</v>
      </c>
      <c r="AE4708" s="1"/>
      <c r="AF4708" s="1">
        <v>1.8662399999999999</v>
      </c>
      <c r="AG4708" s="1">
        <v>6935</v>
      </c>
      <c r="AH4708" s="1">
        <v>984.61290999999994</v>
      </c>
      <c r="AI4708" s="1">
        <v>1536</v>
      </c>
      <c r="AJ4708" s="1">
        <v>10.81626990728692</v>
      </c>
      <c r="AK4708" s="1"/>
      <c r="AL4708" s="1">
        <v>22265.748046875</v>
      </c>
      <c r="AM4708" s="1">
        <v>18500.267578125</v>
      </c>
      <c r="AN4708" s="1">
        <v>3765.48046875</v>
      </c>
      <c r="AO4708" t="s">
        <v>17518</v>
      </c>
    </row>
    <row r="4709" spans="1:41" x14ac:dyDescent="0.25">
      <c r="A4709" s="1">
        <v>2021</v>
      </c>
      <c r="B4709" t="s">
        <v>3478</v>
      </c>
      <c r="C4709" t="s">
        <v>7110</v>
      </c>
      <c r="D4709" t="s">
        <v>7231</v>
      </c>
      <c r="E4709" t="s">
        <v>7918</v>
      </c>
      <c r="F4709" t="s">
        <v>9763</v>
      </c>
      <c r="G4709" t="s">
        <v>11952</v>
      </c>
      <c r="H4709" t="s">
        <v>12726</v>
      </c>
      <c r="I4709" s="1">
        <v>343.33099837699046</v>
      </c>
      <c r="J4709" s="1">
        <v>0</v>
      </c>
      <c r="K4709" s="1"/>
      <c r="L4709" s="1">
        <v>0</v>
      </c>
      <c r="M4709" s="1">
        <v>3976.9173978668064</v>
      </c>
      <c r="N4709" s="1">
        <v>1074.7404685861059</v>
      </c>
      <c r="O4709" s="1">
        <v>331.88663176442412</v>
      </c>
      <c r="P4709" s="1">
        <v>233.94803116740383</v>
      </c>
      <c r="Q4709" s="1">
        <v>0</v>
      </c>
      <c r="R4709" s="1"/>
      <c r="S4709" s="1">
        <v>864.04967924875939</v>
      </c>
      <c r="T4709" s="1">
        <v>0</v>
      </c>
      <c r="U4709" s="1">
        <v>0</v>
      </c>
      <c r="V4709" s="1">
        <v>48.066339772778669</v>
      </c>
      <c r="W4709" s="1">
        <v>0</v>
      </c>
      <c r="X4709" s="1">
        <v>64.243099901036743</v>
      </c>
      <c r="Y4709" s="1">
        <v>3147.2008184557458</v>
      </c>
      <c r="Z4709" s="1">
        <v>0</v>
      </c>
      <c r="AA4709" s="1">
        <v>7796.530916682289</v>
      </c>
      <c r="AB4709" s="1"/>
      <c r="AC4709" s="1">
        <v>121.96833717342587</v>
      </c>
      <c r="AD4709" s="1">
        <v>0</v>
      </c>
      <c r="AE4709" s="1">
        <v>0</v>
      </c>
      <c r="AF4709" s="1">
        <v>1011.9973061337611</v>
      </c>
      <c r="AG4709" s="1">
        <v>7532.6821043911705</v>
      </c>
      <c r="AH4709" s="1">
        <v>572.2183306283174</v>
      </c>
      <c r="AI4709" s="1"/>
      <c r="AJ4709" s="1">
        <v>2128.6521899373411</v>
      </c>
      <c r="AK4709" s="1"/>
      <c r="AL4709" s="1">
        <v>29248.43359375</v>
      </c>
      <c r="AM4709" s="1">
        <v>23439.1171875</v>
      </c>
      <c r="AN4709" s="1">
        <v>5809.3154296875</v>
      </c>
      <c r="AO4709" t="s">
        <v>17519</v>
      </c>
    </row>
    <row r="4710" spans="1:41" x14ac:dyDescent="0.25">
      <c r="A4710" s="1">
        <v>2021</v>
      </c>
      <c r="B4710" t="s">
        <v>3479</v>
      </c>
      <c r="C4710" t="s">
        <v>7110</v>
      </c>
      <c r="D4710" t="s">
        <v>7231</v>
      </c>
      <c r="E4710" t="s">
        <v>7918</v>
      </c>
      <c r="F4710" t="s">
        <v>9763</v>
      </c>
      <c r="G4710" t="s">
        <v>11952</v>
      </c>
      <c r="H4710" t="s">
        <v>12726</v>
      </c>
      <c r="I4710" s="1">
        <v>299.81884969954143</v>
      </c>
      <c r="J4710" s="1">
        <v>888.62871126926552</v>
      </c>
      <c r="K4710" s="1"/>
      <c r="L4710" s="1"/>
      <c r="M4710" s="1">
        <v>611.63045338706468</v>
      </c>
      <c r="N4710" s="1">
        <v>748.90565643255161</v>
      </c>
      <c r="O4710" s="1">
        <v>163.10145423655058</v>
      </c>
      <c r="P4710" s="1">
        <v>1478.1069290187395</v>
      </c>
      <c r="Q4710" s="1">
        <v>0</v>
      </c>
      <c r="R4710" s="1">
        <v>0</v>
      </c>
      <c r="S4710" s="1">
        <v>350.03610847341707</v>
      </c>
      <c r="T4710" s="1">
        <v>0</v>
      </c>
      <c r="U4710" s="1">
        <v>45.872284004029851</v>
      </c>
      <c r="V4710" s="1">
        <v>0</v>
      </c>
      <c r="W4710" s="1"/>
      <c r="X4710" s="1">
        <v>0</v>
      </c>
      <c r="Y4710" s="1">
        <v>2063.871717407621</v>
      </c>
      <c r="Z4710" s="1">
        <v>245.83377856241728</v>
      </c>
      <c r="AA4710" s="1">
        <v>4556.6468777336313</v>
      </c>
      <c r="AB4710" s="1"/>
      <c r="AC4710" s="1">
        <v>0</v>
      </c>
      <c r="AD4710" s="1">
        <v>341.9409243733877</v>
      </c>
      <c r="AE4710" s="1">
        <v>0</v>
      </c>
      <c r="AF4710" s="1">
        <v>0</v>
      </c>
      <c r="AG4710" s="1">
        <v>11828.932968505831</v>
      </c>
      <c r="AH4710" s="1">
        <v>1003.6987342567618</v>
      </c>
      <c r="AI4710" s="1">
        <v>1565.7739606708856</v>
      </c>
      <c r="AJ4710" s="1">
        <v>326.20290847310116</v>
      </c>
      <c r="AK4710" s="1"/>
      <c r="AL4710" s="1">
        <v>26519.001953125</v>
      </c>
      <c r="AM4710" s="1">
        <v>22482.8203125</v>
      </c>
      <c r="AN4710" s="1">
        <v>4036.181640625</v>
      </c>
      <c r="AO4710" t="s">
        <v>17520</v>
      </c>
    </row>
    <row r="4711" spans="1:41" x14ac:dyDescent="0.25">
      <c r="A4711" s="1">
        <v>2021</v>
      </c>
      <c r="B4711" t="s">
        <v>3480</v>
      </c>
      <c r="C4711" t="s">
        <v>7110</v>
      </c>
      <c r="D4711" t="s">
        <v>7231</v>
      </c>
      <c r="E4711" t="s">
        <v>7918</v>
      </c>
      <c r="F4711" t="s">
        <v>9764</v>
      </c>
      <c r="G4711" t="s">
        <v>11952</v>
      </c>
      <c r="H4711" t="s">
        <v>12726</v>
      </c>
      <c r="I4711" s="1">
        <v>161.70441734501799</v>
      </c>
      <c r="J4711" s="1">
        <v>53.901472448339334</v>
      </c>
      <c r="K4711" s="1"/>
      <c r="L4711" s="1"/>
      <c r="M4711" s="1">
        <v>3077.7740768001759</v>
      </c>
      <c r="N4711" s="1">
        <v>457.26775136824187</v>
      </c>
      <c r="O4711" s="1">
        <v>166.74226456592959</v>
      </c>
      <c r="P4711" s="1">
        <v>0</v>
      </c>
      <c r="Q4711" s="1">
        <v>0</v>
      </c>
      <c r="R4711" s="1">
        <v>0</v>
      </c>
      <c r="S4711" s="1">
        <v>458.16251581088432</v>
      </c>
      <c r="T4711" s="1"/>
      <c r="U4711" s="1">
        <v>0</v>
      </c>
      <c r="V4711" s="1">
        <v>2770.5356838446414</v>
      </c>
      <c r="W4711" s="1">
        <v>129.3635338760144</v>
      </c>
      <c r="X4711" s="1">
        <v>0</v>
      </c>
      <c r="Y4711" s="1">
        <v>193.18287725484814</v>
      </c>
      <c r="Z4711" s="1">
        <v>13.073999464855044</v>
      </c>
      <c r="AA4711" s="1">
        <v>3581.2138294676652</v>
      </c>
      <c r="AB4711" s="1"/>
      <c r="AC4711" s="1">
        <v>323.40883469003597</v>
      </c>
      <c r="AD4711" s="1">
        <v>576.06765311324193</v>
      </c>
      <c r="AE4711" s="1">
        <v>480.80113423918681</v>
      </c>
      <c r="AF4711" s="1">
        <v>0</v>
      </c>
      <c r="AG4711" s="1">
        <v>1017.6597998246466</v>
      </c>
      <c r="AH4711" s="1">
        <v>356.82774760800635</v>
      </c>
      <c r="AI4711" s="1"/>
      <c r="AJ4711" s="1">
        <v>0</v>
      </c>
      <c r="AK4711" s="1"/>
      <c r="AL4711" s="1">
        <v>13817.6884765625</v>
      </c>
      <c r="AM4711" s="1">
        <v>9052.75</v>
      </c>
      <c r="AN4711" s="1">
        <v>4764.93798828125</v>
      </c>
      <c r="AO4711" t="s">
        <v>17521</v>
      </c>
    </row>
    <row r="4712" spans="1:41" x14ac:dyDescent="0.25">
      <c r="A4712" s="1">
        <v>2021</v>
      </c>
      <c r="B4712" t="s">
        <v>3481</v>
      </c>
      <c r="C4712" t="s">
        <v>7110</v>
      </c>
      <c r="D4712" t="s">
        <v>7231</v>
      </c>
      <c r="E4712" t="s">
        <v>7918</v>
      </c>
      <c r="F4712" t="s">
        <v>9764</v>
      </c>
      <c r="G4712" t="s">
        <v>11952</v>
      </c>
      <c r="H4712" t="s">
        <v>12726</v>
      </c>
      <c r="I4712" s="1">
        <v>563.72549019607845</v>
      </c>
      <c r="J4712" s="1">
        <v>1602.022930000001</v>
      </c>
      <c r="K4712" s="1"/>
      <c r="L4712" s="1"/>
      <c r="M4712" s="1">
        <v>0</v>
      </c>
      <c r="N4712" s="1">
        <v>624</v>
      </c>
      <c r="O4712" s="1">
        <v>154.67320000000001</v>
      </c>
      <c r="P4712" s="1">
        <v>0</v>
      </c>
      <c r="Q4712" s="1">
        <v>0</v>
      </c>
      <c r="R4712" s="1">
        <v>351.17968000000002</v>
      </c>
      <c r="S4712" s="1"/>
      <c r="T4712" s="1">
        <v>0</v>
      </c>
      <c r="U4712" s="1"/>
      <c r="V4712" s="1">
        <v>0</v>
      </c>
      <c r="W4712" s="1">
        <v>187</v>
      </c>
      <c r="X4712" s="1">
        <v>332</v>
      </c>
      <c r="Y4712" s="1">
        <v>0</v>
      </c>
      <c r="Z4712" s="1">
        <v>5.0819999999999999</v>
      </c>
      <c r="AA4712" s="1">
        <v>5402</v>
      </c>
      <c r="AB4712" s="1">
        <v>0</v>
      </c>
      <c r="AC4712" s="1">
        <v>647.6635514018692</v>
      </c>
      <c r="AD4712" s="1">
        <v>207.35137499999999</v>
      </c>
      <c r="AE4712" s="1">
        <v>120</v>
      </c>
      <c r="AF4712" s="1">
        <v>0</v>
      </c>
      <c r="AG4712" s="1">
        <v>4732</v>
      </c>
      <c r="AH4712" s="1">
        <v>0</v>
      </c>
      <c r="AI4712" s="1"/>
      <c r="AJ4712" s="1">
        <v>0</v>
      </c>
      <c r="AK4712" s="1"/>
      <c r="AL4712" s="1">
        <v>14928.6982421875</v>
      </c>
      <c r="AM4712" s="1">
        <v>14047.6728515625</v>
      </c>
      <c r="AN4712" s="1">
        <v>881.02459716796875</v>
      </c>
      <c r="AO4712" t="s">
        <v>17522</v>
      </c>
    </row>
    <row r="4713" spans="1:41" x14ac:dyDescent="0.25">
      <c r="A4713" s="1">
        <v>2021</v>
      </c>
      <c r="B4713" t="s">
        <v>3482</v>
      </c>
      <c r="C4713" t="s">
        <v>7110</v>
      </c>
      <c r="D4713" t="s">
        <v>7231</v>
      </c>
      <c r="E4713" t="s">
        <v>7918</v>
      </c>
      <c r="F4713" t="s">
        <v>9764</v>
      </c>
      <c r="G4713" t="s">
        <v>11952</v>
      </c>
      <c r="H4713" t="s">
        <v>12726</v>
      </c>
      <c r="I4713" s="1">
        <v>0</v>
      </c>
      <c r="J4713" s="1">
        <v>115.60638160115458</v>
      </c>
      <c r="K4713" s="1"/>
      <c r="L4713" s="1"/>
      <c r="M4713" s="1">
        <v>2778.2395135252546</v>
      </c>
      <c r="N4713" s="1">
        <v>15.217413788233612</v>
      </c>
      <c r="O4713" s="1">
        <v>162.15818714090358</v>
      </c>
      <c r="P4713" s="1">
        <v>0</v>
      </c>
      <c r="Q4713" s="1">
        <v>0</v>
      </c>
      <c r="R4713" s="1">
        <v>0</v>
      </c>
      <c r="S4713" s="1"/>
      <c r="T4713" s="1">
        <v>0</v>
      </c>
      <c r="U4713" s="1">
        <v>0</v>
      </c>
      <c r="V4713" s="1">
        <v>366.93729423918461</v>
      </c>
      <c r="W4713" s="1">
        <v>524.19613462740654</v>
      </c>
      <c r="X4713" s="1">
        <v>78.629420194110978</v>
      </c>
      <c r="Y4713" s="1">
        <v>187.87189465046251</v>
      </c>
      <c r="Z4713" s="1">
        <v>10.680238080211318</v>
      </c>
      <c r="AA4713" s="1">
        <v>4149.5366017105498</v>
      </c>
      <c r="AB4713" s="1"/>
      <c r="AC4713" s="1">
        <v>1729.8472442704417</v>
      </c>
      <c r="AD4713" s="1">
        <v>25.832385514438595</v>
      </c>
      <c r="AE4713" s="1">
        <v>273.08416990322445</v>
      </c>
      <c r="AF4713" s="1">
        <v>0</v>
      </c>
      <c r="AG4713" s="1">
        <v>2425.9797110556374</v>
      </c>
      <c r="AH4713" s="1"/>
      <c r="AI4713" s="1"/>
      <c r="AJ4713" s="1">
        <v>0</v>
      </c>
      <c r="AK4713" s="1"/>
      <c r="AL4713" s="1">
        <v>12843.81640625</v>
      </c>
      <c r="AM4713" s="1">
        <v>9274.7607421875</v>
      </c>
      <c r="AN4713" s="1">
        <v>3569.055419921875</v>
      </c>
      <c r="AO4713" t="s">
        <v>17523</v>
      </c>
    </row>
    <row r="4714" spans="1:41" x14ac:dyDescent="0.25">
      <c r="A4714" s="1">
        <v>2021</v>
      </c>
      <c r="B4714" t="s">
        <v>3483</v>
      </c>
      <c r="C4714" t="s">
        <v>7110</v>
      </c>
      <c r="D4714" t="s">
        <v>7231</v>
      </c>
      <c r="E4714" t="s">
        <v>7918</v>
      </c>
      <c r="F4714" t="s">
        <v>9764</v>
      </c>
      <c r="G4714" t="s">
        <v>11952</v>
      </c>
      <c r="H4714" t="s">
        <v>12726</v>
      </c>
      <c r="I4714" s="1">
        <v>0</v>
      </c>
      <c r="J4714" s="1">
        <v>498.88643497560793</v>
      </c>
      <c r="K4714" s="1"/>
      <c r="L4714" s="1">
        <v>0</v>
      </c>
      <c r="M4714" s="1">
        <v>6080.8713240915768</v>
      </c>
      <c r="N4714" s="1">
        <v>406.85020330851404</v>
      </c>
      <c r="O4714" s="1">
        <v>160.75229571436256</v>
      </c>
      <c r="P4714" s="1">
        <v>0</v>
      </c>
      <c r="Q4714" s="1">
        <v>0</v>
      </c>
      <c r="R4714" s="1">
        <v>0</v>
      </c>
      <c r="S4714" s="1">
        <v>430.15097060119086</v>
      </c>
      <c r="T4714" s="1"/>
      <c r="U4714" s="1">
        <v>0</v>
      </c>
      <c r="V4714" s="1">
        <v>2405.7412531045984</v>
      </c>
      <c r="W4714" s="1">
        <v>133.0363826601621</v>
      </c>
      <c r="X4714" s="1">
        <v>253.12642791079233</v>
      </c>
      <c r="Y4714" s="1">
        <v>87.024975279781273</v>
      </c>
      <c r="Z4714" s="1">
        <v>138.5795652710022</v>
      </c>
      <c r="AA4714" s="1">
        <v>4639.6438452731536</v>
      </c>
      <c r="AB4714" s="1"/>
      <c r="AC4714" s="1">
        <v>122.22717656902394</v>
      </c>
      <c r="AD4714" s="1">
        <v>385.17073592715406</v>
      </c>
      <c r="AE4714" s="1">
        <v>1391.338835320862</v>
      </c>
      <c r="AF4714" s="1">
        <v>292.68004185235668</v>
      </c>
      <c r="AG4714" s="1">
        <v>0</v>
      </c>
      <c r="AH4714" s="1">
        <v>366.95868883761381</v>
      </c>
      <c r="AI4714" s="1"/>
      <c r="AJ4714" s="1">
        <v>0</v>
      </c>
      <c r="AK4714" s="1"/>
      <c r="AL4714" s="1">
        <v>17793.0390625</v>
      </c>
      <c r="AM4714" s="1">
        <v>9982.9716796875</v>
      </c>
      <c r="AN4714" s="1">
        <v>7810.06689453125</v>
      </c>
      <c r="AO4714" t="s">
        <v>17524</v>
      </c>
    </row>
    <row r="4715" spans="1:41" x14ac:dyDescent="0.25">
      <c r="A4715" s="1">
        <v>2021</v>
      </c>
      <c r="B4715" t="s">
        <v>3484</v>
      </c>
      <c r="C4715" t="s">
        <v>7110</v>
      </c>
      <c r="D4715" t="s">
        <v>7231</v>
      </c>
      <c r="E4715" t="s">
        <v>7918</v>
      </c>
      <c r="F4715" t="s">
        <v>9764</v>
      </c>
      <c r="G4715" t="s">
        <v>11952</v>
      </c>
      <c r="H4715" t="s">
        <v>12726</v>
      </c>
      <c r="I4715" s="1">
        <v>0</v>
      </c>
      <c r="J4715" s="1">
        <v>0</v>
      </c>
      <c r="K4715" s="1"/>
      <c r="L4715" s="1">
        <v>286.1091653141587</v>
      </c>
      <c r="M4715" s="1">
        <v>2975.5353192672505</v>
      </c>
      <c r="N4715" s="1">
        <v>472.19456643448757</v>
      </c>
      <c r="O4715" s="1">
        <v>165.94331588221206</v>
      </c>
      <c r="P4715" s="1">
        <v>0</v>
      </c>
      <c r="Q4715" s="1">
        <v>0</v>
      </c>
      <c r="R4715" s="1"/>
      <c r="S4715" s="1">
        <v>864.04967924875939</v>
      </c>
      <c r="T4715" s="1">
        <v>0</v>
      </c>
      <c r="U4715" s="1">
        <v>0</v>
      </c>
      <c r="V4715" s="1">
        <v>1490.0565329561387</v>
      </c>
      <c r="W4715" s="1">
        <v>137.33239935079618</v>
      </c>
      <c r="X4715" s="1">
        <v>196.94479335981322</v>
      </c>
      <c r="Y4715" s="1">
        <v>308.99789853929144</v>
      </c>
      <c r="Z4715" s="1">
        <v>129.93037243005571</v>
      </c>
      <c r="AA4715" s="1">
        <v>8195.1003117740347</v>
      </c>
      <c r="AB4715" s="1"/>
      <c r="AC4715" s="1">
        <v>704.97698886240153</v>
      </c>
      <c r="AD4715" s="1">
        <v>254.87736294043242</v>
      </c>
      <c r="AE4715" s="1">
        <v>1456.6023604742848</v>
      </c>
      <c r="AF4715" s="1">
        <v>646.27550738245134</v>
      </c>
      <c r="AG4715" s="1">
        <v>0</v>
      </c>
      <c r="AH4715" s="1">
        <v>367.08753503362084</v>
      </c>
      <c r="AI4715" s="1"/>
      <c r="AJ4715" s="1">
        <v>0</v>
      </c>
      <c r="AK4715" s="1"/>
      <c r="AL4715" s="1">
        <v>18652.013671875</v>
      </c>
      <c r="AM4715" s="1">
        <v>13690.2431640625</v>
      </c>
      <c r="AN4715" s="1">
        <v>4961.7705078125</v>
      </c>
      <c r="AO4715" t="s">
        <v>17525</v>
      </c>
    </row>
    <row r="4716" spans="1:41" x14ac:dyDescent="0.25">
      <c r="A4716" s="1">
        <v>2021</v>
      </c>
      <c r="B4716" t="s">
        <v>3485</v>
      </c>
      <c r="C4716" t="s">
        <v>7110</v>
      </c>
      <c r="D4716" t="s">
        <v>7231</v>
      </c>
      <c r="E4716" t="s">
        <v>7918</v>
      </c>
      <c r="F4716" t="s">
        <v>9764</v>
      </c>
      <c r="G4716" t="s">
        <v>11952</v>
      </c>
      <c r="H4716" t="s">
        <v>12726</v>
      </c>
      <c r="I4716" s="1">
        <v>574.6527952574545</v>
      </c>
      <c r="J4716" s="1">
        <v>1214.4592387346638</v>
      </c>
      <c r="K4716" s="1"/>
      <c r="L4716" s="1"/>
      <c r="M4716" s="1">
        <v>0</v>
      </c>
      <c r="N4716" s="1">
        <v>391.30500823292283</v>
      </c>
      <c r="O4716" s="1">
        <v>157.67139907138022</v>
      </c>
      <c r="P4716" s="1">
        <v>0</v>
      </c>
      <c r="Q4716" s="1">
        <v>0</v>
      </c>
      <c r="R4716" s="1">
        <v>273.95784289841367</v>
      </c>
      <c r="S4716" s="1"/>
      <c r="T4716" s="1">
        <v>0</v>
      </c>
      <c r="U4716" s="1">
        <v>0</v>
      </c>
      <c r="V4716" s="1">
        <v>203.87681779568823</v>
      </c>
      <c r="W4716" s="1">
        <v>274.21431993520065</v>
      </c>
      <c r="X4716" s="1">
        <v>0</v>
      </c>
      <c r="Y4716" s="1">
        <v>0</v>
      </c>
      <c r="Z4716" s="1">
        <v>5.1805099401884371</v>
      </c>
      <c r="AA4716" s="1">
        <v>5054.1063131551109</v>
      </c>
      <c r="AB4716" s="1"/>
      <c r="AC4716" s="1">
        <v>660.21791931033613</v>
      </c>
      <c r="AD4716" s="1">
        <v>458.5092151078652</v>
      </c>
      <c r="AE4716" s="1">
        <v>319.92635676044307</v>
      </c>
      <c r="AF4716" s="1">
        <v>0</v>
      </c>
      <c r="AG4716" s="1">
        <v>1616.7431651198076</v>
      </c>
      <c r="AH4716" s="1">
        <v>0</v>
      </c>
      <c r="AI4716" s="1"/>
      <c r="AJ4716" s="1">
        <v>0</v>
      </c>
      <c r="AK4716" s="1"/>
      <c r="AL4716" s="1">
        <v>11204.8203125</v>
      </c>
      <c r="AM4716" s="1">
        <v>10314.42578125</v>
      </c>
      <c r="AN4716" s="1">
        <v>890.3948974609375</v>
      </c>
      <c r="AO4716" t="s">
        <v>17526</v>
      </c>
    </row>
    <row r="4717" spans="1:41" x14ac:dyDescent="0.25">
      <c r="A4717" s="1">
        <v>2021</v>
      </c>
      <c r="B4717" t="s">
        <v>3485</v>
      </c>
      <c r="C4717" t="s">
        <v>7110</v>
      </c>
      <c r="D4717" t="s">
        <v>7231</v>
      </c>
      <c r="E4717" t="s">
        <v>7918</v>
      </c>
      <c r="F4717" t="s">
        <v>9765</v>
      </c>
      <c r="G4717" t="s">
        <v>11952</v>
      </c>
      <c r="H4717" t="s">
        <v>12726</v>
      </c>
      <c r="I4717" s="1">
        <v>149.90942484977077</v>
      </c>
      <c r="J4717" s="1">
        <v>385.07244155001496</v>
      </c>
      <c r="K4717" s="1"/>
      <c r="L4717" s="1"/>
      <c r="M4717" s="1">
        <v>407.75363559137645</v>
      </c>
      <c r="N4717" s="1">
        <v>1859.8251440665802</v>
      </c>
      <c r="O4717" s="1">
        <v>139.77054555223785</v>
      </c>
      <c r="P4717" s="1">
        <v>0</v>
      </c>
      <c r="Q4717" s="1">
        <v>0</v>
      </c>
      <c r="R4717" s="1">
        <v>0</v>
      </c>
      <c r="S4717" s="1"/>
      <c r="T4717" s="1">
        <v>254.84602224461025</v>
      </c>
      <c r="U4717" s="1">
        <v>50.969204448922056</v>
      </c>
      <c r="V4717" s="1">
        <v>244.65218135482584</v>
      </c>
      <c r="W4717" s="1"/>
      <c r="X4717" s="1">
        <v>560.66124893814253</v>
      </c>
      <c r="Y4717" s="1">
        <v>0</v>
      </c>
      <c r="Z4717" s="1">
        <v>0</v>
      </c>
      <c r="AA4717" s="1">
        <v>2891.9926604318375</v>
      </c>
      <c r="AB4717" s="1">
        <v>32.620290847310116</v>
      </c>
      <c r="AC4717" s="1">
        <v>0</v>
      </c>
      <c r="AD4717" s="1">
        <v>564.20252521608973</v>
      </c>
      <c r="AE4717" s="1">
        <v>0</v>
      </c>
      <c r="AF4717" s="1">
        <v>0</v>
      </c>
      <c r="AG4717" s="1">
        <v>0</v>
      </c>
      <c r="AH4717" s="1">
        <v>0</v>
      </c>
      <c r="AI4717" s="1">
        <v>218.1481950413864</v>
      </c>
      <c r="AJ4717" s="1">
        <v>509.69204448922051</v>
      </c>
      <c r="AK4717" s="1">
        <v>244.65218135482584</v>
      </c>
      <c r="AL4717" s="1">
        <v>8514.767578125</v>
      </c>
      <c r="AM4717" s="1">
        <v>6092.11279296875</v>
      </c>
      <c r="AN4717" s="1">
        <v>2422.654541015625</v>
      </c>
      <c r="AO4717" t="s">
        <v>17527</v>
      </c>
    </row>
    <row r="4718" spans="1:41" x14ac:dyDescent="0.25">
      <c r="A4718" s="1">
        <v>2021</v>
      </c>
      <c r="B4718" t="s">
        <v>3486</v>
      </c>
      <c r="C4718" t="s">
        <v>7110</v>
      </c>
      <c r="D4718" t="s">
        <v>7231</v>
      </c>
      <c r="E4718" t="s">
        <v>7918</v>
      </c>
      <c r="F4718" t="s">
        <v>9765</v>
      </c>
      <c r="G4718" t="s">
        <v>11952</v>
      </c>
      <c r="H4718" t="s">
        <v>12726</v>
      </c>
      <c r="I4718" s="1">
        <v>199.55457399024317</v>
      </c>
      <c r="J4718" s="1">
        <v>221.72730443360354</v>
      </c>
      <c r="K4718" s="1"/>
      <c r="L4718" s="1"/>
      <c r="M4718" s="1">
        <v>487.80006975392774</v>
      </c>
      <c r="N4718" s="1">
        <v>2053.5290230001624</v>
      </c>
      <c r="O4718" s="1">
        <v>282.70231315284451</v>
      </c>
      <c r="P4718" s="1">
        <v>0</v>
      </c>
      <c r="Q4718" s="1">
        <v>0</v>
      </c>
      <c r="R4718" s="1">
        <v>0</v>
      </c>
      <c r="S4718" s="1">
        <v>0</v>
      </c>
      <c r="T4718" s="1"/>
      <c r="U4718" s="1">
        <v>16.629547832520263</v>
      </c>
      <c r="V4718" s="1">
        <v>177.38184354688283</v>
      </c>
      <c r="W4718" s="1">
        <v>88.690921773441417</v>
      </c>
      <c r="X4718" s="1">
        <v>63.478123555357463</v>
      </c>
      <c r="Y4718" s="1">
        <v>0</v>
      </c>
      <c r="Z4718" s="1">
        <v>0</v>
      </c>
      <c r="AA4718" s="1">
        <v>1657.4116006411864</v>
      </c>
      <c r="AB4718" s="1">
        <v>150.58166425999315</v>
      </c>
      <c r="AC4718" s="1">
        <v>104.21090182911504</v>
      </c>
      <c r="AD4718" s="1">
        <v>0</v>
      </c>
      <c r="AE4718" s="1"/>
      <c r="AF4718" s="1">
        <v>953.16133629917488</v>
      </c>
      <c r="AG4718" s="1">
        <v>0</v>
      </c>
      <c r="AH4718" s="1">
        <v>0</v>
      </c>
      <c r="AI4718" s="1">
        <v>284.91958619718054</v>
      </c>
      <c r="AJ4718" s="1">
        <v>0</v>
      </c>
      <c r="AK4718" s="1">
        <v>251.66049053213999</v>
      </c>
      <c r="AL4718" s="1">
        <v>6993.43896484375</v>
      </c>
      <c r="AM4718" s="1">
        <v>5383.60595703125</v>
      </c>
      <c r="AN4718" s="1">
        <v>1609.8331298828125</v>
      </c>
      <c r="AO4718" t="s">
        <v>17528</v>
      </c>
    </row>
    <row r="4719" spans="1:41" x14ac:dyDescent="0.25">
      <c r="A4719" s="1">
        <v>2021</v>
      </c>
      <c r="B4719" t="s">
        <v>3487</v>
      </c>
      <c r="C4719" t="s">
        <v>7110</v>
      </c>
      <c r="D4719" t="s">
        <v>7231</v>
      </c>
      <c r="E4719" t="s">
        <v>7918</v>
      </c>
      <c r="F4719" t="s">
        <v>9765</v>
      </c>
      <c r="G4719" t="s">
        <v>11952</v>
      </c>
      <c r="H4719" t="s">
        <v>12726</v>
      </c>
      <c r="I4719" s="1">
        <v>107.80294489667867</v>
      </c>
      <c r="J4719" s="1">
        <v>873.95133310190079</v>
      </c>
      <c r="K4719" s="1"/>
      <c r="L4719" s="1"/>
      <c r="M4719" s="1">
        <v>474.33295754538614</v>
      </c>
      <c r="N4719" s="1">
        <v>1627.0806276200606</v>
      </c>
      <c r="O4719" s="1">
        <v>274.50644352362349</v>
      </c>
      <c r="P4719" s="1">
        <v>0</v>
      </c>
      <c r="Q4719" s="1">
        <v>0</v>
      </c>
      <c r="R4719" s="1">
        <v>0</v>
      </c>
      <c r="S4719" s="1">
        <v>107.80294489667867</v>
      </c>
      <c r="T4719" s="1">
        <v>215.60588979335733</v>
      </c>
      <c r="U4719" s="1">
        <v>16.1704417345018</v>
      </c>
      <c r="V4719" s="1">
        <v>172.48471183468587</v>
      </c>
      <c r="W4719" s="1">
        <v>86.242355917342934</v>
      </c>
      <c r="X4719" s="1">
        <v>53.901472448339334</v>
      </c>
      <c r="Y4719" s="1">
        <v>12.505141608014725</v>
      </c>
      <c r="Z4719" s="1">
        <v>0</v>
      </c>
      <c r="AA4719" s="1">
        <v>2729.5705647839036</v>
      </c>
      <c r="AB4719" s="1">
        <v>233.9323904257927</v>
      </c>
      <c r="AC4719" s="1">
        <v>0</v>
      </c>
      <c r="AD4719" s="1">
        <v>221.56448196663143</v>
      </c>
      <c r="AE4719" s="1">
        <v>0</v>
      </c>
      <c r="AF4719" s="1">
        <v>0</v>
      </c>
      <c r="AG4719" s="1">
        <v>2034.2415702003264</v>
      </c>
      <c r="AH4719" s="1">
        <v>0</v>
      </c>
      <c r="AI4719" s="1">
        <v>277.05356838446414</v>
      </c>
      <c r="AJ4719" s="1">
        <v>0</v>
      </c>
      <c r="AK4719" s="1">
        <v>244.71268491546056</v>
      </c>
      <c r="AL4719" s="1">
        <v>9763.462890625</v>
      </c>
      <c r="AM4719" s="1">
        <v>7573.8076171875</v>
      </c>
      <c r="AN4719" s="1">
        <v>2189.655029296875</v>
      </c>
      <c r="AO4719" t="s">
        <v>17529</v>
      </c>
    </row>
    <row r="4720" spans="1:41" x14ac:dyDescent="0.25">
      <c r="A4720" s="1">
        <v>2021</v>
      </c>
      <c r="B4720" t="s">
        <v>3488</v>
      </c>
      <c r="C4720" t="s">
        <v>7110</v>
      </c>
      <c r="D4720" t="s">
        <v>7231</v>
      </c>
      <c r="E4720" t="s">
        <v>7918</v>
      </c>
      <c r="F4720" t="s">
        <v>9765</v>
      </c>
      <c r="G4720" t="s">
        <v>11952</v>
      </c>
      <c r="H4720" t="s">
        <v>12726</v>
      </c>
      <c r="I4720" s="1">
        <v>205.99859902619428</v>
      </c>
      <c r="J4720" s="1">
        <v>228.88733225132697</v>
      </c>
      <c r="K4720" s="1"/>
      <c r="L4720" s="1">
        <v>0</v>
      </c>
      <c r="M4720" s="1"/>
      <c r="N4720" s="1">
        <v>2276.7422939039498</v>
      </c>
      <c r="O4720" s="1">
        <v>291.83134862044187</v>
      </c>
      <c r="P4720" s="1">
        <v>0</v>
      </c>
      <c r="Q4720" s="1">
        <v>0</v>
      </c>
      <c r="R4720" s="1"/>
      <c r="S4720" s="1">
        <v>343.33099837699046</v>
      </c>
      <c r="T4720" s="1">
        <v>0</v>
      </c>
      <c r="U4720" s="1">
        <v>57.221833062831742</v>
      </c>
      <c r="V4720" s="1">
        <v>109.86591948063695</v>
      </c>
      <c r="W4720" s="1">
        <v>91.554932900530787</v>
      </c>
      <c r="X4720" s="1">
        <v>0</v>
      </c>
      <c r="Y4720" s="1">
        <v>19.455423241362794</v>
      </c>
      <c r="Z4720" s="1">
        <v>0</v>
      </c>
      <c r="AA4720" s="1">
        <v>3154.9486198224404</v>
      </c>
      <c r="AB4720" s="1">
        <v>155.64338593090235</v>
      </c>
      <c r="AC4720" s="1">
        <v>102.45340322567772</v>
      </c>
      <c r="AD4720" s="1">
        <v>98.029754977089397</v>
      </c>
      <c r="AE4720" s="1"/>
      <c r="AF4720" s="1">
        <v>60.118651849530366</v>
      </c>
      <c r="AG4720" s="1">
        <v>5450.951817565352</v>
      </c>
      <c r="AH4720" s="1">
        <v>0</v>
      </c>
      <c r="AI4720" s="1">
        <v>223.1651489450438</v>
      </c>
      <c r="AJ4720" s="1">
        <v>0</v>
      </c>
      <c r="AK4720" s="1">
        <v>259.78712210525612</v>
      </c>
      <c r="AL4720" s="1">
        <v>13129.9873046875</v>
      </c>
      <c r="AM4720" s="1">
        <v>11666.64453125</v>
      </c>
      <c r="AN4720" s="1">
        <v>1463.3426513671875</v>
      </c>
      <c r="AO4720" t="s">
        <v>17530</v>
      </c>
    </row>
    <row r="4721" spans="1:41" x14ac:dyDescent="0.25">
      <c r="A4721" s="1">
        <v>2021</v>
      </c>
      <c r="B4721" t="s">
        <v>3489</v>
      </c>
      <c r="C4721" t="s">
        <v>7110</v>
      </c>
      <c r="D4721" t="s">
        <v>7231</v>
      </c>
      <c r="E4721" t="s">
        <v>7918</v>
      </c>
      <c r="F4721" t="s">
        <v>9765</v>
      </c>
      <c r="G4721" t="s">
        <v>11952</v>
      </c>
      <c r="H4721" t="s">
        <v>12726</v>
      </c>
      <c r="I4721" s="1">
        <v>147.0588235294118</v>
      </c>
      <c r="J4721" s="1">
        <v>507.95848999999993</v>
      </c>
      <c r="K4721" s="1"/>
      <c r="L4721" s="1">
        <v>47</v>
      </c>
      <c r="M4721" s="1">
        <v>400</v>
      </c>
      <c r="N4721" s="1">
        <v>82</v>
      </c>
      <c r="O4721" s="1">
        <v>137.11274</v>
      </c>
      <c r="P4721" s="1">
        <v>0</v>
      </c>
      <c r="Q4721" s="1">
        <v>0</v>
      </c>
      <c r="R4721" s="1">
        <v>0</v>
      </c>
      <c r="S4721" s="1"/>
      <c r="T4721" s="1">
        <v>0</v>
      </c>
      <c r="U4721" s="1">
        <v>36</v>
      </c>
      <c r="V4721" s="1">
        <v>847</v>
      </c>
      <c r="W4721" s="1"/>
      <c r="X4721" s="1">
        <v>86</v>
      </c>
      <c r="Y4721" s="1">
        <v>0</v>
      </c>
      <c r="Z4721" s="1">
        <v>0</v>
      </c>
      <c r="AA4721" s="1">
        <v>2762</v>
      </c>
      <c r="AB4721" s="1">
        <v>32</v>
      </c>
      <c r="AC4721" s="1">
        <v>0</v>
      </c>
      <c r="AD4721" s="1">
        <v>233.454375</v>
      </c>
      <c r="AE4721" s="1"/>
      <c r="AF4721" s="1">
        <v>17.83869696</v>
      </c>
      <c r="AG4721" s="1">
        <v>38</v>
      </c>
      <c r="AH4721" s="1">
        <v>0</v>
      </c>
      <c r="AI4721" s="1">
        <v>214</v>
      </c>
      <c r="AJ4721" s="1">
        <v>382.70443291887989</v>
      </c>
      <c r="AK4721" s="1">
        <v>240</v>
      </c>
      <c r="AL4721" s="1">
        <v>6210.1279296875</v>
      </c>
      <c r="AM4721" s="1">
        <v>4867.56103515625</v>
      </c>
      <c r="AN4721" s="1">
        <v>1342.567138671875</v>
      </c>
      <c r="AO4721" t="s">
        <v>17531</v>
      </c>
    </row>
    <row r="4722" spans="1:41" x14ac:dyDescent="0.25">
      <c r="A4722" s="1">
        <v>2021</v>
      </c>
      <c r="B4722" t="s">
        <v>3490</v>
      </c>
      <c r="C4722" t="s">
        <v>7110</v>
      </c>
      <c r="D4722" t="s">
        <v>7231</v>
      </c>
      <c r="E4722" t="s">
        <v>7918</v>
      </c>
      <c r="F4722" t="s">
        <v>9765</v>
      </c>
      <c r="G4722" t="s">
        <v>11952</v>
      </c>
      <c r="H4722" t="s">
        <v>12726</v>
      </c>
      <c r="I4722" s="1">
        <v>125.80707231057757</v>
      </c>
      <c r="J4722" s="1">
        <v>1296.7343816036239</v>
      </c>
      <c r="K4722" s="1"/>
      <c r="L4722" s="1">
        <v>68.145497501562858</v>
      </c>
      <c r="M4722" s="1">
        <v>419.35690770192525</v>
      </c>
      <c r="N4722" s="1">
        <v>1595.5079360342097</v>
      </c>
      <c r="O4722" s="1">
        <v>266.95971388038259</v>
      </c>
      <c r="P4722" s="1">
        <v>0</v>
      </c>
      <c r="Q4722" s="1">
        <v>0</v>
      </c>
      <c r="R4722" s="1"/>
      <c r="S4722" s="1">
        <v>209.67845385096263</v>
      </c>
      <c r="T4722" s="1">
        <v>0</v>
      </c>
      <c r="U4722" s="1">
        <v>52.419613462740656</v>
      </c>
      <c r="V4722" s="1">
        <v>251.61414462115513</v>
      </c>
      <c r="W4722" s="1">
        <v>83.871381540385045</v>
      </c>
      <c r="X4722" s="1">
        <v>52.419613462740656</v>
      </c>
      <c r="Y4722" s="1">
        <v>12.161350323355832</v>
      </c>
      <c r="Z4722" s="1">
        <v>0</v>
      </c>
      <c r="AA4722" s="1">
        <v>2767.7555908327067</v>
      </c>
      <c r="AB4722" s="1">
        <v>32.500160346899207</v>
      </c>
      <c r="AC4722" s="1">
        <v>0</v>
      </c>
      <c r="AD4722" s="1">
        <v>0</v>
      </c>
      <c r="AE4722" s="1"/>
      <c r="AF4722" s="1">
        <v>0</v>
      </c>
      <c r="AG4722" s="1">
        <v>0</v>
      </c>
      <c r="AH4722" s="1"/>
      <c r="AI4722" s="1">
        <v>224.35594562053001</v>
      </c>
      <c r="AJ4722" s="1">
        <v>0</v>
      </c>
      <c r="AK4722" s="1">
        <v>237.98504512084259</v>
      </c>
      <c r="AL4722" s="1">
        <v>7697.2724609375</v>
      </c>
      <c r="AM4722" s="1">
        <v>6170.14599609375</v>
      </c>
      <c r="AN4722" s="1">
        <v>1527.1270751953125</v>
      </c>
      <c r="AO4722" t="s">
        <v>17532</v>
      </c>
    </row>
    <row r="4723" spans="1:41" x14ac:dyDescent="0.25">
      <c r="A4723" s="1">
        <v>2021</v>
      </c>
      <c r="B4723" t="s">
        <v>3491</v>
      </c>
      <c r="C4723" t="s">
        <v>7110</v>
      </c>
      <c r="D4723" t="s">
        <v>7231</v>
      </c>
      <c r="E4723" t="s">
        <v>7918</v>
      </c>
      <c r="F4723" t="s">
        <v>9766</v>
      </c>
      <c r="G4723" t="s">
        <v>11952</v>
      </c>
      <c r="H4723" t="s">
        <v>12726</v>
      </c>
      <c r="I4723" s="1">
        <v>147.0588235294118</v>
      </c>
      <c r="J4723" s="1">
        <v>566.56908499999997</v>
      </c>
      <c r="K4723" s="1"/>
      <c r="L4723" s="1"/>
      <c r="M4723" s="1">
        <v>0</v>
      </c>
      <c r="N4723" s="1">
        <v>346</v>
      </c>
      <c r="O4723" s="1">
        <v>0</v>
      </c>
      <c r="P4723" s="1">
        <v>0</v>
      </c>
      <c r="Q4723" s="1">
        <v>0</v>
      </c>
      <c r="R4723" s="1">
        <v>0</v>
      </c>
      <c r="S4723" s="1"/>
      <c r="T4723" s="1">
        <v>42</v>
      </c>
      <c r="U4723" s="1"/>
      <c r="V4723" s="1">
        <v>38</v>
      </c>
      <c r="W4723" s="1"/>
      <c r="X4723" s="1">
        <v>0</v>
      </c>
      <c r="Y4723" s="1">
        <v>0</v>
      </c>
      <c r="Z4723" s="1">
        <v>0</v>
      </c>
      <c r="AA4723" s="1">
        <v>5555</v>
      </c>
      <c r="AB4723" s="1">
        <v>0</v>
      </c>
      <c r="AC4723" s="1">
        <v>203.02857289719631</v>
      </c>
      <c r="AD4723" s="1">
        <v>141.48750000000001</v>
      </c>
      <c r="AE4723" s="1"/>
      <c r="AF4723" s="1">
        <v>0</v>
      </c>
      <c r="AG4723" s="1">
        <v>868</v>
      </c>
      <c r="AH4723" s="1">
        <v>0</v>
      </c>
      <c r="AI4723" s="1"/>
      <c r="AJ4723" s="1">
        <v>96.466403717363889</v>
      </c>
      <c r="AK4723" s="1"/>
      <c r="AL4723" s="1">
        <v>8003.6103515625</v>
      </c>
      <c r="AM4723" s="1">
        <v>7820.123046875</v>
      </c>
      <c r="AN4723" s="1">
        <v>183.48750305175781</v>
      </c>
      <c r="AO4723" t="s">
        <v>17533</v>
      </c>
    </row>
    <row r="4724" spans="1:41" x14ac:dyDescent="0.25">
      <c r="A4724" s="1">
        <v>2021</v>
      </c>
      <c r="B4724" t="s">
        <v>3492</v>
      </c>
      <c r="C4724" t="s">
        <v>7110</v>
      </c>
      <c r="D4724" t="s">
        <v>7231</v>
      </c>
      <c r="E4724" t="s">
        <v>7918</v>
      </c>
      <c r="F4724" t="s">
        <v>9766</v>
      </c>
      <c r="G4724" t="s">
        <v>11952</v>
      </c>
      <c r="H4724" t="s">
        <v>12726</v>
      </c>
      <c r="I4724" s="1">
        <v>149.90942484977077</v>
      </c>
      <c r="J4724" s="1">
        <v>429.50387711347832</v>
      </c>
      <c r="K4724" s="1"/>
      <c r="L4724" s="1"/>
      <c r="M4724" s="1">
        <v>0</v>
      </c>
      <c r="N4724" s="1">
        <v>48.692273703747112</v>
      </c>
      <c r="O4724" s="1">
        <v>0</v>
      </c>
      <c r="P4724" s="1">
        <v>0</v>
      </c>
      <c r="Q4724" s="1">
        <v>0</v>
      </c>
      <c r="R4724" s="1">
        <v>0</v>
      </c>
      <c r="S4724" s="1"/>
      <c r="T4724" s="1">
        <v>0</v>
      </c>
      <c r="U4724" s="1">
        <v>0</v>
      </c>
      <c r="V4724" s="1">
        <v>380.23026518895853</v>
      </c>
      <c r="W4724" s="1"/>
      <c r="X4724" s="1">
        <v>0</v>
      </c>
      <c r="Y4724" s="1">
        <v>0</v>
      </c>
      <c r="Z4724" s="1">
        <v>0</v>
      </c>
      <c r="AA4724" s="1">
        <v>5066.3389222228525</v>
      </c>
      <c r="AB4724" s="1"/>
      <c r="AC4724" s="1">
        <v>206.96409681940148</v>
      </c>
      <c r="AD4724" s="1">
        <v>341.9409243733877</v>
      </c>
      <c r="AE4724" s="1">
        <v>0</v>
      </c>
      <c r="AF4724" s="1">
        <v>0</v>
      </c>
      <c r="AG4724" s="1">
        <v>0</v>
      </c>
      <c r="AH4724" s="1">
        <v>0</v>
      </c>
      <c r="AI4724" s="1"/>
      <c r="AJ4724" s="1">
        <v>265.03986313439469</v>
      </c>
      <c r="AK4724" s="1"/>
      <c r="AL4724" s="1">
        <v>6888.61962890625</v>
      </c>
      <c r="AM4724" s="1">
        <v>6546.6787109375</v>
      </c>
      <c r="AN4724" s="1">
        <v>341.94091796875</v>
      </c>
      <c r="AO4724" t="s">
        <v>17534</v>
      </c>
    </row>
    <row r="4725" spans="1:41" x14ac:dyDescent="0.25">
      <c r="A4725" s="1">
        <v>2021</v>
      </c>
      <c r="B4725" t="s">
        <v>3493</v>
      </c>
      <c r="C4725" t="s">
        <v>7110</v>
      </c>
      <c r="D4725" t="s">
        <v>7231</v>
      </c>
      <c r="E4725" t="s">
        <v>7918</v>
      </c>
      <c r="F4725" t="s">
        <v>9766</v>
      </c>
      <c r="G4725" t="s">
        <v>11952</v>
      </c>
      <c r="H4725" t="s">
        <v>12726</v>
      </c>
      <c r="I4725" s="1">
        <v>161.70441734501799</v>
      </c>
      <c r="J4725" s="1">
        <v>177.37915952233539</v>
      </c>
      <c r="K4725" s="1"/>
      <c r="L4725" s="1"/>
      <c r="M4725" s="1">
        <v>0</v>
      </c>
      <c r="N4725" s="1">
        <v>4.9697157597368866</v>
      </c>
      <c r="O4725" s="1">
        <v>0</v>
      </c>
      <c r="P4725" s="1">
        <v>0</v>
      </c>
      <c r="Q4725" s="1">
        <v>0</v>
      </c>
      <c r="R4725" s="1">
        <v>0</v>
      </c>
      <c r="S4725" s="1">
        <v>53.901472448339334</v>
      </c>
      <c r="T4725" s="1"/>
      <c r="U4725" s="1">
        <v>0</v>
      </c>
      <c r="V4725" s="1">
        <v>201.59150695678909</v>
      </c>
      <c r="W4725" s="1">
        <v>0</v>
      </c>
      <c r="X4725" s="1">
        <v>0</v>
      </c>
      <c r="Y4725" s="1">
        <v>3850.629413967597</v>
      </c>
      <c r="Z4725" s="1">
        <v>0</v>
      </c>
      <c r="AA4725" s="1">
        <v>3576.9017116717978</v>
      </c>
      <c r="AB4725" s="1"/>
      <c r="AC4725" s="1">
        <v>0</v>
      </c>
      <c r="AD4725" s="1">
        <v>88.625792786652596</v>
      </c>
      <c r="AE4725" s="1">
        <v>0</v>
      </c>
      <c r="AF4725" s="1">
        <v>0</v>
      </c>
      <c r="AG4725" s="1">
        <v>0</v>
      </c>
      <c r="AH4725" s="1">
        <v>0</v>
      </c>
      <c r="AI4725" s="1"/>
      <c r="AJ4725" s="1">
        <v>0</v>
      </c>
      <c r="AK4725" s="1"/>
      <c r="AL4725" s="1">
        <v>8115.70361328125</v>
      </c>
      <c r="AM4725" s="1">
        <v>7973.17626953125</v>
      </c>
      <c r="AN4725" s="1">
        <v>142.52726745605469</v>
      </c>
      <c r="AO4725" t="s">
        <v>17535</v>
      </c>
    </row>
    <row r="4726" spans="1:41" x14ac:dyDescent="0.25">
      <c r="A4726" s="1">
        <v>2021</v>
      </c>
      <c r="B4726" t="s">
        <v>3494</v>
      </c>
      <c r="C4726" t="s">
        <v>7110</v>
      </c>
      <c r="D4726" t="s">
        <v>7231</v>
      </c>
      <c r="E4726" t="s">
        <v>7918</v>
      </c>
      <c r="F4726" t="s">
        <v>9766</v>
      </c>
      <c r="G4726" t="s">
        <v>11952</v>
      </c>
      <c r="H4726" t="s">
        <v>12726</v>
      </c>
      <c r="I4726" s="1">
        <v>157.25884038822196</v>
      </c>
      <c r="J4726" s="1">
        <v>161.06031075653993</v>
      </c>
      <c r="K4726" s="1"/>
      <c r="L4726" s="1"/>
      <c r="M4726" s="1">
        <v>52.419613462740656</v>
      </c>
      <c r="N4726" s="1">
        <v>4.8695722074706405</v>
      </c>
      <c r="O4726" s="1">
        <v>0</v>
      </c>
      <c r="P4726" s="1">
        <v>0</v>
      </c>
      <c r="Q4726" s="1">
        <v>0</v>
      </c>
      <c r="R4726" s="1"/>
      <c r="S4726" s="1">
        <v>231.79953073223916</v>
      </c>
      <c r="T4726" s="1">
        <v>0</v>
      </c>
      <c r="U4726" s="1">
        <v>0</v>
      </c>
      <c r="V4726" s="1">
        <v>391.05031643204529</v>
      </c>
      <c r="W4726" s="1">
        <v>0</v>
      </c>
      <c r="X4726" s="1">
        <v>0</v>
      </c>
      <c r="Y4726" s="1">
        <v>269.01745629078505</v>
      </c>
      <c r="Z4726" s="1">
        <v>134.90446682743308</v>
      </c>
      <c r="AA4726" s="1">
        <v>4160.0205244030985</v>
      </c>
      <c r="AB4726" s="1"/>
      <c r="AC4726" s="1">
        <v>0</v>
      </c>
      <c r="AD4726" s="1">
        <v>0</v>
      </c>
      <c r="AE4726" s="1"/>
      <c r="AF4726" s="1">
        <v>0</v>
      </c>
      <c r="AG4726" s="1">
        <v>0</v>
      </c>
      <c r="AH4726" s="1"/>
      <c r="AI4726" s="1"/>
      <c r="AJ4726" s="1">
        <v>0</v>
      </c>
      <c r="AK4726" s="1"/>
      <c r="AL4726" s="1">
        <v>5562.40087890625</v>
      </c>
      <c r="AM4726" s="1">
        <v>5278.181640625</v>
      </c>
      <c r="AN4726" s="1">
        <v>284.21914672851563</v>
      </c>
      <c r="AO4726" t="s">
        <v>17536</v>
      </c>
    </row>
    <row r="4727" spans="1:41" x14ac:dyDescent="0.25">
      <c r="A4727" s="1">
        <v>2021</v>
      </c>
      <c r="B4727" t="s">
        <v>3495</v>
      </c>
      <c r="C4727" t="s">
        <v>7110</v>
      </c>
      <c r="D4727" t="s">
        <v>7231</v>
      </c>
      <c r="E4727" t="s">
        <v>7918</v>
      </c>
      <c r="F4727" t="s">
        <v>9766</v>
      </c>
      <c r="G4727" t="s">
        <v>11952</v>
      </c>
      <c r="H4727" t="s">
        <v>12726</v>
      </c>
      <c r="I4727" s="1">
        <v>166.29547832520265</v>
      </c>
      <c r="J4727" s="1">
        <v>0</v>
      </c>
      <c r="K4727" s="1"/>
      <c r="L4727" s="1"/>
      <c r="M4727" s="1">
        <v>0</v>
      </c>
      <c r="N4727" s="1">
        <v>44.115962841429827</v>
      </c>
      <c r="O4727" s="1">
        <v>0</v>
      </c>
      <c r="P4727" s="1">
        <v>0</v>
      </c>
      <c r="Q4727" s="1">
        <v>0</v>
      </c>
      <c r="R4727" s="1">
        <v>0</v>
      </c>
      <c r="S4727" s="1">
        <v>83.147739162601326</v>
      </c>
      <c r="T4727" s="1"/>
      <c r="U4727" s="1">
        <v>0</v>
      </c>
      <c r="V4727" s="1">
        <v>207.31502964541929</v>
      </c>
      <c r="W4727" s="1">
        <v>0</v>
      </c>
      <c r="X4727" s="1">
        <v>0</v>
      </c>
      <c r="Y4727" s="1">
        <v>774.65218148636882</v>
      </c>
      <c r="Z4727" s="1">
        <v>0</v>
      </c>
      <c r="AA4727" s="1">
        <v>4650.730210494834</v>
      </c>
      <c r="AB4727" s="1"/>
      <c r="AC4727" s="1">
        <v>124.06058421755931</v>
      </c>
      <c r="AD4727" s="1">
        <v>0</v>
      </c>
      <c r="AE4727" s="1"/>
      <c r="AF4727" s="1">
        <v>0</v>
      </c>
      <c r="AG4727" s="1">
        <v>5896.837661411686</v>
      </c>
      <c r="AH4727" s="1">
        <v>188.46820876856299</v>
      </c>
      <c r="AI4727" s="1"/>
      <c r="AJ4727" s="1">
        <v>0</v>
      </c>
      <c r="AK4727" s="1"/>
      <c r="AL4727" s="1">
        <v>12135.6220703125</v>
      </c>
      <c r="AM4727" s="1">
        <v>11864.0068359375</v>
      </c>
      <c r="AN4727" s="1">
        <v>271.61593627929688</v>
      </c>
      <c r="AO4727" t="s">
        <v>17537</v>
      </c>
    </row>
    <row r="4728" spans="1:41" x14ac:dyDescent="0.25">
      <c r="A4728" s="1">
        <v>2021</v>
      </c>
      <c r="B4728" t="s">
        <v>3496</v>
      </c>
      <c r="C4728" t="s">
        <v>7110</v>
      </c>
      <c r="D4728" t="s">
        <v>7231</v>
      </c>
      <c r="E4728" t="s">
        <v>7918</v>
      </c>
      <c r="F4728" t="s">
        <v>9766</v>
      </c>
      <c r="G4728" t="s">
        <v>11952</v>
      </c>
      <c r="H4728" t="s">
        <v>12726</v>
      </c>
      <c r="I4728" s="1">
        <v>0</v>
      </c>
      <c r="J4728" s="1">
        <v>0</v>
      </c>
      <c r="K4728" s="1"/>
      <c r="L4728" s="1">
        <v>0</v>
      </c>
      <c r="M4728" s="1"/>
      <c r="N4728" s="1">
        <v>190.77759143148103</v>
      </c>
      <c r="O4728" s="1">
        <v>0</v>
      </c>
      <c r="P4728" s="1">
        <v>0</v>
      </c>
      <c r="Q4728" s="1">
        <v>0</v>
      </c>
      <c r="R4728" s="1"/>
      <c r="S4728" s="1">
        <v>160.22113257592889</v>
      </c>
      <c r="T4728" s="1">
        <v>0</v>
      </c>
      <c r="U4728" s="1">
        <v>0</v>
      </c>
      <c r="V4728" s="1">
        <v>128.17690606074311</v>
      </c>
      <c r="W4728" s="1">
        <v>0</v>
      </c>
      <c r="X4728" s="1">
        <v>0</v>
      </c>
      <c r="Y4728" s="1">
        <v>218.58740230001726</v>
      </c>
      <c r="Z4728" s="1">
        <v>0</v>
      </c>
      <c r="AA4728" s="1">
        <v>277.73922161767268</v>
      </c>
      <c r="AB4728" s="1"/>
      <c r="AC4728" s="1">
        <v>121.96833717342587</v>
      </c>
      <c r="AD4728" s="1">
        <v>39.211901990835763</v>
      </c>
      <c r="AE4728" s="1"/>
      <c r="AF4728" s="1">
        <v>0</v>
      </c>
      <c r="AG4728" s="1">
        <v>3292.5442744353386</v>
      </c>
      <c r="AH4728" s="1">
        <v>0</v>
      </c>
      <c r="AI4728" s="1"/>
      <c r="AJ4728" s="1">
        <v>823.99439610477714</v>
      </c>
      <c r="AK4728" s="1"/>
      <c r="AL4728" s="1">
        <v>5253.22119140625</v>
      </c>
      <c r="AM4728" s="1">
        <v>5053.7880859375</v>
      </c>
      <c r="AN4728" s="1">
        <v>199.43302917480469</v>
      </c>
      <c r="AO4728" t="s">
        <v>17538</v>
      </c>
    </row>
    <row r="4729" spans="1:41" x14ac:dyDescent="0.25">
      <c r="A4729" s="1">
        <v>2021</v>
      </c>
      <c r="B4729" t="s">
        <v>3497</v>
      </c>
      <c r="C4729" t="s">
        <v>7110</v>
      </c>
      <c r="D4729" t="s">
        <v>7231</v>
      </c>
      <c r="E4729" t="s">
        <v>7918</v>
      </c>
      <c r="F4729" t="s">
        <v>9767</v>
      </c>
      <c r="G4729" t="s">
        <v>11952</v>
      </c>
      <c r="H4729" t="s">
        <v>12726</v>
      </c>
      <c r="I4729" s="1">
        <v>379.77054295275252</v>
      </c>
      <c r="J4729" s="1">
        <v>18.784685495729246</v>
      </c>
      <c r="K4729" s="1"/>
      <c r="L4729" s="1"/>
      <c r="M4729" s="1">
        <v>101.93840889784411</v>
      </c>
      <c r="N4729" s="1">
        <v>253.08203451060135</v>
      </c>
      <c r="O4729" s="1">
        <v>0</v>
      </c>
      <c r="P4729" s="1">
        <v>0</v>
      </c>
      <c r="Q4729" s="1">
        <v>0</v>
      </c>
      <c r="R4729" s="1">
        <v>0</v>
      </c>
      <c r="S4729" s="1">
        <v>101.93840889784411</v>
      </c>
      <c r="T4729" s="1">
        <v>0</v>
      </c>
      <c r="U4729" s="1">
        <v>101.93840889784411</v>
      </c>
      <c r="V4729" s="1">
        <v>0</v>
      </c>
      <c r="W4729" s="1"/>
      <c r="X4729" s="1">
        <v>76.453806673383085</v>
      </c>
      <c r="Y4729" s="1">
        <v>972.05149799146488</v>
      </c>
      <c r="Z4729" s="1">
        <v>0</v>
      </c>
      <c r="AA4729" s="1">
        <v>5292.6421899760662</v>
      </c>
      <c r="AB4729" s="1"/>
      <c r="AC4729" s="1">
        <v>0</v>
      </c>
      <c r="AD4729" s="1">
        <v>0</v>
      </c>
      <c r="AE4729" s="1">
        <v>0</v>
      </c>
      <c r="AF4729" s="1">
        <v>0</v>
      </c>
      <c r="AG4729" s="1">
        <v>1817.5618306485603</v>
      </c>
      <c r="AH4729" s="1">
        <v>0</v>
      </c>
      <c r="AI4729" s="1">
        <v>1414.9051155020761</v>
      </c>
      <c r="AJ4729" s="1">
        <v>988.80256630908787</v>
      </c>
      <c r="AK4729" s="1"/>
      <c r="AL4729" s="1">
        <v>11519.8701171875</v>
      </c>
      <c r="AM4729" s="1">
        <v>9824.6337890625</v>
      </c>
      <c r="AN4729" s="1">
        <v>1695.2357177734375</v>
      </c>
      <c r="AO4729" t="s">
        <v>17539</v>
      </c>
    </row>
    <row r="4730" spans="1:41" x14ac:dyDescent="0.25">
      <c r="A4730" s="1">
        <v>2021</v>
      </c>
      <c r="B4730" t="s">
        <v>3498</v>
      </c>
      <c r="C4730" t="s">
        <v>7110</v>
      </c>
      <c r="D4730" t="s">
        <v>7231</v>
      </c>
      <c r="E4730" t="s">
        <v>7918</v>
      </c>
      <c r="F4730" t="s">
        <v>9767</v>
      </c>
      <c r="G4730" t="s">
        <v>11952</v>
      </c>
      <c r="H4730" t="s">
        <v>12726</v>
      </c>
      <c r="I4730" s="1">
        <v>372.54901960784309</v>
      </c>
      <c r="J4730" s="1">
        <v>30.980548278730069</v>
      </c>
      <c r="K4730" s="1"/>
      <c r="L4730" s="1"/>
      <c r="M4730" s="1">
        <v>100</v>
      </c>
      <c r="N4730" s="1">
        <v>9</v>
      </c>
      <c r="O4730" s="1">
        <v>0</v>
      </c>
      <c r="P4730" s="1">
        <v>0</v>
      </c>
      <c r="Q4730" s="1">
        <v>0</v>
      </c>
      <c r="R4730" s="1">
        <v>0</v>
      </c>
      <c r="S4730" s="1">
        <v>100</v>
      </c>
      <c r="T4730" s="1">
        <v>0</v>
      </c>
      <c r="U4730" s="1"/>
      <c r="V4730" s="1">
        <v>43</v>
      </c>
      <c r="W4730" s="1"/>
      <c r="X4730" s="1">
        <v>0</v>
      </c>
      <c r="Y4730" s="1">
        <v>953.56746147135789</v>
      </c>
      <c r="Z4730" s="1">
        <v>0</v>
      </c>
      <c r="AA4730" s="1">
        <v>2780</v>
      </c>
      <c r="AB4730" s="1">
        <v>0</v>
      </c>
      <c r="AC4730" s="1">
        <v>0</v>
      </c>
      <c r="AD4730" s="1">
        <v>14.949165000000001</v>
      </c>
      <c r="AE4730" s="1">
        <v>52</v>
      </c>
      <c r="AF4730" s="1">
        <v>39.729528000000002</v>
      </c>
      <c r="AG4730" s="1">
        <v>3351</v>
      </c>
      <c r="AH4730" s="1">
        <v>0</v>
      </c>
      <c r="AI4730" s="1">
        <v>1388</v>
      </c>
      <c r="AJ4730" s="1">
        <v>84.314172935559782</v>
      </c>
      <c r="AK4730" s="1"/>
      <c r="AL4730" s="1">
        <v>9319.08984375</v>
      </c>
      <c r="AM4730" s="1">
        <v>7716.140625</v>
      </c>
      <c r="AN4730" s="1">
        <v>1602.94921875</v>
      </c>
      <c r="AO4730" t="s">
        <v>17540</v>
      </c>
    </row>
    <row r="4731" spans="1:41" x14ac:dyDescent="0.25">
      <c r="A4731" s="1">
        <v>2021</v>
      </c>
      <c r="B4731" t="s">
        <v>3499</v>
      </c>
      <c r="C4731" t="s">
        <v>7110</v>
      </c>
      <c r="D4731" t="s">
        <v>7231</v>
      </c>
      <c r="E4731" t="s">
        <v>7918</v>
      </c>
      <c r="F4731" t="s">
        <v>9767</v>
      </c>
      <c r="G4731" t="s">
        <v>11952</v>
      </c>
      <c r="H4731" t="s">
        <v>12726</v>
      </c>
      <c r="I4731" s="1">
        <v>686.69693636190254</v>
      </c>
      <c r="J4731" s="1">
        <v>68.219838439583683</v>
      </c>
      <c r="K4731" s="1"/>
      <c r="L4731" s="1"/>
      <c r="M4731" s="1">
        <v>0</v>
      </c>
      <c r="N4731" s="1">
        <v>28.843389356015361</v>
      </c>
      <c r="O4731" s="1">
        <v>0</v>
      </c>
      <c r="P4731" s="1">
        <v>0</v>
      </c>
      <c r="Q4731" s="1">
        <v>0</v>
      </c>
      <c r="R4731" s="1"/>
      <c r="S4731" s="1"/>
      <c r="T4731" s="1">
        <v>104.83922692548131</v>
      </c>
      <c r="U4731" s="1">
        <v>104.83922692548131</v>
      </c>
      <c r="V4731" s="1">
        <v>838.7138154038505</v>
      </c>
      <c r="W4731" s="1">
        <v>0</v>
      </c>
      <c r="X4731" s="1">
        <v>1362.909950031257</v>
      </c>
      <c r="Y4731" s="1">
        <v>1880.1866956815818</v>
      </c>
      <c r="Z4731" s="1">
        <v>0</v>
      </c>
      <c r="AA4731" s="1">
        <v>6644.710202537005</v>
      </c>
      <c r="AB4731" s="1"/>
      <c r="AC4731" s="1">
        <v>199.19453115841449</v>
      </c>
      <c r="AD4731" s="1">
        <v>0</v>
      </c>
      <c r="AE4731" s="1"/>
      <c r="AF4731" s="1">
        <v>0</v>
      </c>
      <c r="AG4731" s="1">
        <v>3572.9208536204032</v>
      </c>
      <c r="AH4731" s="1">
        <v>807.26204732620613</v>
      </c>
      <c r="AI4731" s="1">
        <v>310.32411169942469</v>
      </c>
      <c r="AJ4731" s="1">
        <v>702.42282040072473</v>
      </c>
      <c r="AK4731" s="1"/>
      <c r="AL4731" s="1">
        <v>17312.08203125</v>
      </c>
      <c r="AM4731" s="1">
        <v>14726.748046875</v>
      </c>
      <c r="AN4731" s="1">
        <v>2585.33544921875</v>
      </c>
      <c r="AO4731" t="s">
        <v>17541</v>
      </c>
    </row>
    <row r="4732" spans="1:41" x14ac:dyDescent="0.25">
      <c r="A4732" s="1">
        <v>2021</v>
      </c>
      <c r="B4732" t="s">
        <v>3500</v>
      </c>
      <c r="C4732" t="s">
        <v>7110</v>
      </c>
      <c r="D4732" t="s">
        <v>7231</v>
      </c>
      <c r="E4732" t="s">
        <v>7918</v>
      </c>
      <c r="F4732" t="s">
        <v>9767</v>
      </c>
      <c r="G4732" t="s">
        <v>11952</v>
      </c>
      <c r="H4732" t="s">
        <v>12726</v>
      </c>
      <c r="I4732" s="1">
        <v>171.66549918849523</v>
      </c>
      <c r="J4732" s="1"/>
      <c r="K4732" s="1"/>
      <c r="L4732" s="1">
        <v>114.44366612566348</v>
      </c>
      <c r="M4732" s="1">
        <v>2288.8733225132696</v>
      </c>
      <c r="N4732" s="1">
        <v>0</v>
      </c>
      <c r="O4732" s="1">
        <v>0</v>
      </c>
      <c r="P4732" s="1">
        <v>0</v>
      </c>
      <c r="Q4732" s="1">
        <v>0</v>
      </c>
      <c r="R4732" s="1"/>
      <c r="S4732" s="1">
        <v>0</v>
      </c>
      <c r="T4732" s="1">
        <v>0</v>
      </c>
      <c r="U4732" s="1">
        <v>114.44366612566348</v>
      </c>
      <c r="V4732" s="1">
        <v>0</v>
      </c>
      <c r="W4732" s="1">
        <v>0</v>
      </c>
      <c r="X4732" s="1">
        <v>82.036200998253818</v>
      </c>
      <c r="Y4732" s="1">
        <v>42.344156466495491</v>
      </c>
      <c r="Z4732" s="1">
        <v>0</v>
      </c>
      <c r="AA4732" s="1">
        <v>10383.033462480051</v>
      </c>
      <c r="AB4732" s="1"/>
      <c r="AC4732" s="1">
        <v>0</v>
      </c>
      <c r="AD4732" s="1">
        <v>0</v>
      </c>
      <c r="AE4732" s="1"/>
      <c r="AF4732" s="1">
        <v>1523.0058468547693</v>
      </c>
      <c r="AG4732" s="1">
        <v>2158.4075431300134</v>
      </c>
      <c r="AH4732" s="1">
        <v>1446.281226928857</v>
      </c>
      <c r="AI4732" s="1"/>
      <c r="AJ4732" s="1">
        <v>0</v>
      </c>
      <c r="AK4732" s="1"/>
      <c r="AL4732" s="1">
        <v>18324.53515625</v>
      </c>
      <c r="AM4732" s="1">
        <v>14507.34375</v>
      </c>
      <c r="AN4732" s="1">
        <v>3817.190673828125</v>
      </c>
      <c r="AO4732" t="s">
        <v>17542</v>
      </c>
    </row>
    <row r="4733" spans="1:41" x14ac:dyDescent="0.25">
      <c r="A4733" s="1">
        <v>2021</v>
      </c>
      <c r="B4733" t="s">
        <v>3501</v>
      </c>
      <c r="C4733" t="s">
        <v>7110</v>
      </c>
      <c r="D4733" t="s">
        <v>7231</v>
      </c>
      <c r="E4733" t="s">
        <v>7918</v>
      </c>
      <c r="F4733" t="s">
        <v>9767</v>
      </c>
      <c r="G4733" t="s">
        <v>11952</v>
      </c>
      <c r="H4733" t="s">
        <v>12726</v>
      </c>
      <c r="I4733" s="1">
        <v>166.29547832520265</v>
      </c>
      <c r="J4733" s="1">
        <v>0</v>
      </c>
      <c r="K4733" s="1"/>
      <c r="L4733" s="1"/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/>
      <c r="U4733" s="1">
        <v>110.86365221680177</v>
      </c>
      <c r="V4733" s="1">
        <v>0</v>
      </c>
      <c r="W4733" s="1">
        <v>0</v>
      </c>
      <c r="X4733" s="1">
        <v>0</v>
      </c>
      <c r="Y4733" s="1">
        <v>117.92310980650666</v>
      </c>
      <c r="Z4733" s="1">
        <v>0</v>
      </c>
      <c r="AA4733" s="1">
        <v>6377.9859120326055</v>
      </c>
      <c r="AB4733" s="1"/>
      <c r="AC4733" s="1"/>
      <c r="AD4733" s="1">
        <v>0</v>
      </c>
      <c r="AE4733" s="1"/>
      <c r="AF4733" s="1">
        <v>0</v>
      </c>
      <c r="AG4733" s="1">
        <v>0</v>
      </c>
      <c r="AH4733" s="1">
        <v>832.58602814818119</v>
      </c>
      <c r="AI4733" s="1">
        <v>365.85005231544579</v>
      </c>
      <c r="AJ4733" s="1">
        <v>0</v>
      </c>
      <c r="AK4733" s="1"/>
      <c r="AL4733" s="1">
        <v>7971.50439453125</v>
      </c>
      <c r="AM4733" s="1">
        <v>6773.068359375</v>
      </c>
      <c r="AN4733" s="1">
        <v>1198.43603515625</v>
      </c>
      <c r="AO4733" t="s">
        <v>17543</v>
      </c>
    </row>
    <row r="4734" spans="1:41" x14ac:dyDescent="0.25">
      <c r="A4734" s="1">
        <v>2021</v>
      </c>
      <c r="B4734" t="s">
        <v>3502</v>
      </c>
      <c r="C4734" t="s">
        <v>7110</v>
      </c>
      <c r="D4734" t="s">
        <v>7231</v>
      </c>
      <c r="E4734" t="s">
        <v>7918</v>
      </c>
      <c r="F4734" t="s">
        <v>9767</v>
      </c>
      <c r="G4734" t="s">
        <v>11952</v>
      </c>
      <c r="H4734" t="s">
        <v>12726</v>
      </c>
      <c r="I4734" s="1">
        <v>161.70441734501799</v>
      </c>
      <c r="J4734" s="1">
        <v>162.41935534209372</v>
      </c>
      <c r="K4734" s="1"/>
      <c r="L4734" s="1"/>
      <c r="M4734" s="1">
        <v>0</v>
      </c>
      <c r="N4734" s="1">
        <v>26.993857402128334</v>
      </c>
      <c r="O4734" s="1">
        <v>0</v>
      </c>
      <c r="P4734" s="1">
        <v>0</v>
      </c>
      <c r="Q4734" s="1">
        <v>0</v>
      </c>
      <c r="R4734" s="1">
        <v>0</v>
      </c>
      <c r="S4734" s="1">
        <v>53.901472448339334</v>
      </c>
      <c r="T4734" s="1"/>
      <c r="U4734" s="1">
        <v>107.80294489667867</v>
      </c>
      <c r="V4734" s="1">
        <v>862.42355917342934</v>
      </c>
      <c r="W4734" s="1">
        <v>0</v>
      </c>
      <c r="X4734" s="1">
        <v>169.2506234877855</v>
      </c>
      <c r="Y4734" s="1">
        <v>141.65306959423577</v>
      </c>
      <c r="Z4734" s="1">
        <v>0</v>
      </c>
      <c r="AA4734" s="1">
        <v>5529.2130437506485</v>
      </c>
      <c r="AB4734" s="1"/>
      <c r="AC4734" s="1">
        <v>135.8317105698151</v>
      </c>
      <c r="AD4734" s="1">
        <v>0</v>
      </c>
      <c r="AE4734" s="1">
        <v>0</v>
      </c>
      <c r="AF4734" s="1">
        <v>0</v>
      </c>
      <c r="AG4734" s="1">
        <v>0</v>
      </c>
      <c r="AH4734" s="1">
        <v>368.68607154664102</v>
      </c>
      <c r="AI4734" s="1">
        <v>355.74971815903956</v>
      </c>
      <c r="AJ4734" s="1">
        <v>1034.9082710081152</v>
      </c>
      <c r="AK4734" s="1"/>
      <c r="AL4734" s="1">
        <v>9110.5380859375</v>
      </c>
      <c r="AM4734" s="1">
        <v>8162.9501953125</v>
      </c>
      <c r="AN4734" s="1">
        <v>947.587890625</v>
      </c>
      <c r="AO4734" t="s">
        <v>17544</v>
      </c>
    </row>
    <row r="4735" spans="1:41" x14ac:dyDescent="0.25">
      <c r="A4735" s="1">
        <v>2021</v>
      </c>
      <c r="B4735" t="s">
        <v>3503</v>
      </c>
      <c r="C4735" t="s">
        <v>7110</v>
      </c>
      <c r="D4735" t="s">
        <v>7231</v>
      </c>
      <c r="E4735" t="s">
        <v>7918</v>
      </c>
      <c r="F4735" t="s">
        <v>9768</v>
      </c>
      <c r="G4735" t="s">
        <v>11952</v>
      </c>
      <c r="H4735" t="s">
        <v>12726</v>
      </c>
      <c r="I4735" s="1"/>
      <c r="J4735" s="1">
        <v>962.6</v>
      </c>
      <c r="K4735" s="1"/>
      <c r="L4735" s="1"/>
      <c r="M4735" s="1">
        <v>2750</v>
      </c>
      <c r="N4735" s="1">
        <v>461</v>
      </c>
      <c r="O4735" s="1">
        <v>550</v>
      </c>
      <c r="P4735" s="1">
        <v>0</v>
      </c>
      <c r="Q4735" s="1">
        <v>0</v>
      </c>
      <c r="R4735" s="1">
        <v>0</v>
      </c>
      <c r="S4735" s="1"/>
      <c r="T4735" s="1">
        <v>21.6</v>
      </c>
      <c r="U4735" s="1"/>
      <c r="V4735" s="1">
        <v>1680</v>
      </c>
      <c r="W4735" s="1">
        <v>1962</v>
      </c>
      <c r="X4735" s="1">
        <v>0</v>
      </c>
      <c r="Y4735" s="1">
        <v>120.6383477108979</v>
      </c>
      <c r="Z4735" s="1">
        <v>0</v>
      </c>
      <c r="AA4735" s="1">
        <v>13160</v>
      </c>
      <c r="AB4735" s="1">
        <v>0</v>
      </c>
      <c r="AC4735" s="1">
        <v>257.00934579439252</v>
      </c>
      <c r="AD4735" s="1">
        <v>806.07652125000004</v>
      </c>
      <c r="AE4735" s="1">
        <v>7000</v>
      </c>
      <c r="AF4735" s="1">
        <v>0</v>
      </c>
      <c r="AG4735" s="1">
        <v>15990</v>
      </c>
      <c r="AH4735" s="1">
        <v>2565.6550000000002</v>
      </c>
      <c r="AI4735" s="1"/>
      <c r="AJ4735" s="1">
        <v>737.89850750499272</v>
      </c>
      <c r="AK4735" s="1"/>
      <c r="AL4735" s="1">
        <v>49024.48046875</v>
      </c>
      <c r="AM4735" s="1">
        <v>40369.1484375</v>
      </c>
      <c r="AN4735" s="1">
        <v>8655.33203125</v>
      </c>
      <c r="AO4735" t="s">
        <v>17545</v>
      </c>
    </row>
    <row r="4736" spans="1:41" x14ac:dyDescent="0.25">
      <c r="A4736" s="1">
        <v>2021</v>
      </c>
      <c r="B4736" t="s">
        <v>3504</v>
      </c>
      <c r="C4736" t="s">
        <v>7110</v>
      </c>
      <c r="D4736" t="s">
        <v>7231</v>
      </c>
      <c r="E4736" t="s">
        <v>7918</v>
      </c>
      <c r="F4736" t="s">
        <v>9768</v>
      </c>
      <c r="G4736" t="s">
        <v>11952</v>
      </c>
      <c r="H4736" t="s">
        <v>12726</v>
      </c>
      <c r="I4736" s="1">
        <v>0</v>
      </c>
      <c r="J4736" s="1">
        <v>2023.2616529566321</v>
      </c>
      <c r="K4736" s="1"/>
      <c r="L4736" s="1"/>
      <c r="M4736" s="1">
        <v>0</v>
      </c>
      <c r="N4736" s="1">
        <v>0</v>
      </c>
      <c r="O4736" s="1">
        <v>371.39323492628591</v>
      </c>
      <c r="P4736" s="1">
        <v>509.91736837117969</v>
      </c>
      <c r="Q4736" s="1">
        <v>0</v>
      </c>
      <c r="R4736" s="1">
        <v>522.38068947787076</v>
      </c>
      <c r="S4736" s="1">
        <v>0</v>
      </c>
      <c r="T4736" s="1"/>
      <c r="U4736" s="1">
        <v>0</v>
      </c>
      <c r="V4736" s="1">
        <v>0</v>
      </c>
      <c r="W4736" s="1">
        <v>0</v>
      </c>
      <c r="X4736" s="1">
        <v>0</v>
      </c>
      <c r="Y4736" s="1">
        <v>0</v>
      </c>
      <c r="Z4736" s="1">
        <v>972.27422994135145</v>
      </c>
      <c r="AA4736" s="1">
        <v>22180.490899015527</v>
      </c>
      <c r="AB4736" s="1"/>
      <c r="AC4736" s="1">
        <v>776.04556551761232</v>
      </c>
      <c r="AD4736" s="1">
        <v>2337.4425649126388</v>
      </c>
      <c r="AE4736" s="1"/>
      <c r="AF4736" s="1">
        <v>0</v>
      </c>
      <c r="AG4736" s="1">
        <v>1610.8488667101296</v>
      </c>
      <c r="AH4736" s="1">
        <v>0</v>
      </c>
      <c r="AI4736" s="1"/>
      <c r="AJ4736" s="1">
        <v>0</v>
      </c>
      <c r="AK4736" s="1"/>
      <c r="AL4736" s="1">
        <v>31304.056640625</v>
      </c>
      <c r="AM4736" s="1">
        <v>28595.21875</v>
      </c>
      <c r="AN4736" s="1">
        <v>2708.835693359375</v>
      </c>
      <c r="AO4736" t="s">
        <v>17546</v>
      </c>
    </row>
    <row r="4737" spans="1:41" x14ac:dyDescent="0.25">
      <c r="A4737" s="1">
        <v>2021</v>
      </c>
      <c r="B4737" t="s">
        <v>3505</v>
      </c>
      <c r="C4737" t="s">
        <v>7110</v>
      </c>
      <c r="D4737" t="s">
        <v>7231</v>
      </c>
      <c r="E4737" t="s">
        <v>7918</v>
      </c>
      <c r="F4737" t="s">
        <v>9768</v>
      </c>
      <c r="G4737" t="s">
        <v>11952</v>
      </c>
      <c r="H4737" t="s">
        <v>12726</v>
      </c>
      <c r="I4737" s="1">
        <v>0</v>
      </c>
      <c r="J4737" s="1">
        <v>1674.3759237981171</v>
      </c>
      <c r="K4737" s="1"/>
      <c r="L4737" s="1"/>
      <c r="M4737" s="1">
        <v>5766.1574809014719</v>
      </c>
      <c r="N4737" s="1">
        <v>0</v>
      </c>
      <c r="O4737" s="1">
        <v>576.61574809014724</v>
      </c>
      <c r="P4737" s="1">
        <v>0</v>
      </c>
      <c r="Q4737" s="1">
        <v>0</v>
      </c>
      <c r="R4737" s="1">
        <v>0</v>
      </c>
      <c r="S4737" s="1">
        <v>3648.4050970067497</v>
      </c>
      <c r="T4737" s="1">
        <v>0</v>
      </c>
      <c r="U4737" s="1">
        <v>0</v>
      </c>
      <c r="V4737" s="1">
        <v>0</v>
      </c>
      <c r="W4737" s="1">
        <v>765.32635655601359</v>
      </c>
      <c r="X4737" s="1">
        <v>0</v>
      </c>
      <c r="Y4737" s="1">
        <v>7586.6906564624551</v>
      </c>
      <c r="Z4737" s="1">
        <v>0</v>
      </c>
      <c r="AA4737" s="1">
        <v>20762.36050032232</v>
      </c>
      <c r="AB4737" s="1"/>
      <c r="AC4737" s="1">
        <v>1336.7001432998868</v>
      </c>
      <c r="AD4737" s="1">
        <v>0</v>
      </c>
      <c r="AE4737" s="1">
        <v>1192.9930433286959</v>
      </c>
      <c r="AF4737" s="1">
        <v>0</v>
      </c>
      <c r="AG4737" s="1">
        <v>13759.100141700166</v>
      </c>
      <c r="AH4737" s="1">
        <v>4364.8931480917972</v>
      </c>
      <c r="AI4737" s="1"/>
      <c r="AJ4737" s="1">
        <v>3250.0160346899206</v>
      </c>
      <c r="AK4737" s="1"/>
      <c r="AL4737" s="1">
        <v>64683.63671875</v>
      </c>
      <c r="AM4737" s="1">
        <v>49562.234375</v>
      </c>
      <c r="AN4737" s="1">
        <v>15121.3984375</v>
      </c>
      <c r="AO4737" t="s">
        <v>17547</v>
      </c>
    </row>
    <row r="4738" spans="1:41" x14ac:dyDescent="0.25">
      <c r="A4738" s="1">
        <v>2021</v>
      </c>
      <c r="B4738" t="s">
        <v>3506</v>
      </c>
      <c r="C4738" t="s">
        <v>7110</v>
      </c>
      <c r="D4738" t="s">
        <v>7231</v>
      </c>
      <c r="E4738" t="s">
        <v>7918</v>
      </c>
      <c r="F4738" t="s">
        <v>9768</v>
      </c>
      <c r="G4738" t="s">
        <v>11952</v>
      </c>
      <c r="H4738" t="s">
        <v>12726</v>
      </c>
      <c r="I4738" s="1">
        <v>0</v>
      </c>
      <c r="J4738" s="1">
        <v>3433.3099837699046</v>
      </c>
      <c r="K4738" s="1"/>
      <c r="L4738" s="1">
        <v>0</v>
      </c>
      <c r="M4738" s="1">
        <v>686.66199675398093</v>
      </c>
      <c r="N4738" s="1">
        <v>0</v>
      </c>
      <c r="O4738" s="1">
        <v>383.38628152097272</v>
      </c>
      <c r="P4738" s="1">
        <v>526.3836423449892</v>
      </c>
      <c r="Q4738" s="1">
        <v>0</v>
      </c>
      <c r="R4738" s="1">
        <v>534.14555547658404</v>
      </c>
      <c r="S4738" s="1">
        <v>1144.4366612566348</v>
      </c>
      <c r="T4738" s="1">
        <v>0</v>
      </c>
      <c r="U4738" s="1">
        <v>0</v>
      </c>
      <c r="V4738" s="1">
        <v>1098.6591948063694</v>
      </c>
      <c r="W4738" s="1">
        <v>2746.6479870159237</v>
      </c>
      <c r="X4738" s="1">
        <v>0</v>
      </c>
      <c r="Y4738" s="1">
        <v>0</v>
      </c>
      <c r="Z4738" s="1">
        <v>906.90172354449885</v>
      </c>
      <c r="AA4738" s="1">
        <v>22765.388648109532</v>
      </c>
      <c r="AB4738" s="1"/>
      <c r="AC4738" s="1">
        <v>0</v>
      </c>
      <c r="AD4738" s="1">
        <v>1726.5885876609939</v>
      </c>
      <c r="AE4738" s="1">
        <v>0</v>
      </c>
      <c r="AF4738" s="1">
        <v>0</v>
      </c>
      <c r="AG4738" s="1">
        <v>5956.7928218407842</v>
      </c>
      <c r="AH4738" s="1">
        <v>0</v>
      </c>
      <c r="AI4738" s="1"/>
      <c r="AJ4738" s="1">
        <v>0</v>
      </c>
      <c r="AK4738" s="1"/>
      <c r="AL4738" s="1">
        <v>41909.3046875</v>
      </c>
      <c r="AM4738" s="1">
        <v>35221.58203125</v>
      </c>
      <c r="AN4738" s="1">
        <v>6687.72119140625</v>
      </c>
      <c r="AO4738" t="s">
        <v>17548</v>
      </c>
    </row>
    <row r="4739" spans="1:41" x14ac:dyDescent="0.25">
      <c r="A4739" s="1">
        <v>2021</v>
      </c>
      <c r="B4739" t="s">
        <v>3507</v>
      </c>
      <c r="C4739" t="s">
        <v>7110</v>
      </c>
      <c r="D4739" t="s">
        <v>7231</v>
      </c>
      <c r="E4739" t="s">
        <v>7918</v>
      </c>
      <c r="F4739" t="s">
        <v>9768</v>
      </c>
      <c r="G4739" t="s">
        <v>11952</v>
      </c>
      <c r="H4739" t="s">
        <v>12726</v>
      </c>
      <c r="I4739" s="1">
        <v>0</v>
      </c>
      <c r="J4739" s="1">
        <v>2010.4125724588409</v>
      </c>
      <c r="K4739" s="1"/>
      <c r="L4739" s="1"/>
      <c r="M4739" s="1">
        <v>0</v>
      </c>
      <c r="N4739" s="1">
        <v>1767.0088500959496</v>
      </c>
      <c r="O4739" s="1">
        <v>0</v>
      </c>
      <c r="P4739" s="1">
        <v>495.83964505227351</v>
      </c>
      <c r="Q4739" s="1">
        <v>0</v>
      </c>
      <c r="R4739" s="1">
        <v>507.16791915932242</v>
      </c>
      <c r="S4739" s="1">
        <v>80.852208672508993</v>
      </c>
      <c r="T4739" s="1"/>
      <c r="U4739" s="1">
        <v>0</v>
      </c>
      <c r="V4739" s="1">
        <v>0</v>
      </c>
      <c r="W4739" s="1">
        <v>1994.3544805885554</v>
      </c>
      <c r="X4739" s="1">
        <v>0</v>
      </c>
      <c r="Y4739" s="1">
        <v>18.865515356918767</v>
      </c>
      <c r="Z4739" s="1">
        <v>1086.4500583464348</v>
      </c>
      <c r="AA4739" s="1">
        <v>20225.98852151485</v>
      </c>
      <c r="AB4739" s="1"/>
      <c r="AC4739" s="1">
        <v>0</v>
      </c>
      <c r="AD4739" s="1">
        <v>0</v>
      </c>
      <c r="AE4739" s="1">
        <v>6528.5463429428601</v>
      </c>
      <c r="AF4739" s="1">
        <v>0</v>
      </c>
      <c r="AG4739" s="1">
        <v>2329.6216392172259</v>
      </c>
      <c r="AH4739" s="1">
        <v>2118.3278672197357</v>
      </c>
      <c r="AI4739" s="1"/>
      <c r="AJ4739" s="1">
        <v>754.62061427675064</v>
      </c>
      <c r="AK4739" s="1"/>
      <c r="AL4739" s="1">
        <v>39918.0546875</v>
      </c>
      <c r="AM4739" s="1">
        <v>35724.5234375</v>
      </c>
      <c r="AN4739" s="1">
        <v>4193.53466796875</v>
      </c>
      <c r="AO4739" t="s">
        <v>17549</v>
      </c>
    </row>
    <row r="4740" spans="1:41" x14ac:dyDescent="0.25">
      <c r="A4740" s="1">
        <v>2021</v>
      </c>
      <c r="B4740" t="s">
        <v>3508</v>
      </c>
      <c r="C4740" t="s">
        <v>7110</v>
      </c>
      <c r="D4740" t="s">
        <v>7231</v>
      </c>
      <c r="E4740" t="s">
        <v>7918</v>
      </c>
      <c r="F4740" t="s">
        <v>9768</v>
      </c>
      <c r="G4740" t="s">
        <v>11952</v>
      </c>
      <c r="H4740" t="s">
        <v>12726</v>
      </c>
      <c r="I4740" s="1"/>
      <c r="J4740" s="1">
        <v>981.25912405064742</v>
      </c>
      <c r="K4740" s="1"/>
      <c r="L4740" s="1"/>
      <c r="M4740" s="1">
        <v>2803.3062446907129</v>
      </c>
      <c r="N4740" s="1">
        <v>84.770881815976239</v>
      </c>
      <c r="O4740" s="1">
        <v>560.66124893814253</v>
      </c>
      <c r="P4740" s="1">
        <v>0</v>
      </c>
      <c r="Q4740" s="1">
        <v>0</v>
      </c>
      <c r="R4740" s="1">
        <v>273.95784289841367</v>
      </c>
      <c r="S4740" s="1"/>
      <c r="T4740" s="1">
        <v>0</v>
      </c>
      <c r="U4740" s="1">
        <v>0</v>
      </c>
      <c r="V4740" s="1">
        <v>1712.5652694837811</v>
      </c>
      <c r="W4740" s="1">
        <v>1865.4728828305472</v>
      </c>
      <c r="X4740" s="1">
        <v>509.69204448922051</v>
      </c>
      <c r="Y4740" s="1">
        <v>122.97681217713806</v>
      </c>
      <c r="Z4740" s="1">
        <v>0</v>
      </c>
      <c r="AA4740" s="1">
        <v>25804.688828400256</v>
      </c>
      <c r="AB4740" s="1"/>
      <c r="AC4740" s="1">
        <v>261.99123782156192</v>
      </c>
      <c r="AD4740" s="1">
        <v>311.53920993236829</v>
      </c>
      <c r="AE4740" s="1">
        <v>3243.1704790849103</v>
      </c>
      <c r="AF4740" s="1">
        <v>0</v>
      </c>
      <c r="AG4740" s="1">
        <v>13218.353481783446</v>
      </c>
      <c r="AH4740" s="1">
        <v>2615.3878848079826</v>
      </c>
      <c r="AI4740" s="1"/>
      <c r="AJ4740" s="1">
        <v>1223.2609067741294</v>
      </c>
      <c r="AK4740" s="1"/>
      <c r="AL4740" s="1">
        <v>55593.0546875</v>
      </c>
      <c r="AM4740" s="1">
        <v>46926.99609375</v>
      </c>
      <c r="AN4740" s="1">
        <v>8666.05859375</v>
      </c>
      <c r="AO4740" t="s">
        <v>17550</v>
      </c>
    </row>
    <row r="4741" spans="1:41" x14ac:dyDescent="0.25">
      <c r="A4741" s="1">
        <v>2021</v>
      </c>
      <c r="B4741" t="s">
        <v>3509</v>
      </c>
      <c r="C4741" t="s">
        <v>7110</v>
      </c>
      <c r="D4741" t="s">
        <v>7231</v>
      </c>
      <c r="E4741" t="s">
        <v>7918</v>
      </c>
      <c r="F4741" t="s">
        <v>9769</v>
      </c>
      <c r="G4741" t="s">
        <v>11952</v>
      </c>
      <c r="H4741" t="s">
        <v>12726</v>
      </c>
      <c r="I4741" s="1">
        <v>2533.3692050719487</v>
      </c>
      <c r="J4741" s="1">
        <v>7518.044941176563</v>
      </c>
      <c r="K4741" s="1">
        <v>0</v>
      </c>
      <c r="L4741" s="1">
        <v>0</v>
      </c>
      <c r="M4741" s="1">
        <v>6947.89979859094</v>
      </c>
      <c r="N4741" s="1">
        <v>5249.1086520256085</v>
      </c>
      <c r="O4741" s="1">
        <v>776.54756078402329</v>
      </c>
      <c r="P4741" s="1">
        <v>991.73319157699541</v>
      </c>
      <c r="Q4741" s="1">
        <v>0</v>
      </c>
      <c r="R4741" s="1">
        <v>3458.4055943133994</v>
      </c>
      <c r="S4741" s="1">
        <v>2910.679512210324</v>
      </c>
      <c r="T4741" s="1">
        <v>215.60588979335733</v>
      </c>
      <c r="U4741" s="1">
        <v>123.97338663118046</v>
      </c>
      <c r="V4741" s="1">
        <v>6669.7682007575086</v>
      </c>
      <c r="W4741" s="1">
        <v>5584.1925456479548</v>
      </c>
      <c r="X4741" s="1">
        <v>1301.1815449029114</v>
      </c>
      <c r="Y4741" s="1">
        <v>9044.6670768313397</v>
      </c>
      <c r="Z4741" s="1">
        <v>1156.7056398295235</v>
      </c>
      <c r="AA4741" s="1">
        <v>58927.245739422491</v>
      </c>
      <c r="AB4741" s="1">
        <v>233.9323904257927</v>
      </c>
      <c r="AC4741" s="1">
        <v>604.71630728012315</v>
      </c>
      <c r="AD4741" s="1">
        <v>1301.3959122446709</v>
      </c>
      <c r="AE4741" s="1">
        <v>7625.9803219910482</v>
      </c>
      <c r="AF4741" s="1">
        <v>0</v>
      </c>
      <c r="AG4741" s="1">
        <v>35338.88336658023</v>
      </c>
      <c r="AH4741" s="1">
        <v>5490.4039835878439</v>
      </c>
      <c r="AI4741" s="1">
        <v>632.80328654350376</v>
      </c>
      <c r="AJ4741" s="1">
        <v>5347.0260668752617</v>
      </c>
      <c r="AK4741" s="1">
        <v>244.71268491546056</v>
      </c>
      <c r="AL4741" s="1">
        <v>170228.984375</v>
      </c>
      <c r="AM4741" s="1">
        <v>144589.640625</v>
      </c>
      <c r="AN4741" s="1">
        <v>25639.35546875</v>
      </c>
      <c r="AO4741" t="s">
        <v>17551</v>
      </c>
    </row>
    <row r="4742" spans="1:41" x14ac:dyDescent="0.25">
      <c r="A4742" s="1">
        <v>2021</v>
      </c>
      <c r="B4742" t="s">
        <v>3510</v>
      </c>
      <c r="C4742" t="s">
        <v>7110</v>
      </c>
      <c r="D4742" t="s">
        <v>7231</v>
      </c>
      <c r="E4742" t="s">
        <v>7918</v>
      </c>
      <c r="F4742" t="s">
        <v>9769</v>
      </c>
      <c r="G4742" t="s">
        <v>11952</v>
      </c>
      <c r="H4742" t="s">
        <v>12726</v>
      </c>
      <c r="I4742" s="1">
        <v>1556.0598299406201</v>
      </c>
      <c r="J4742" s="1">
        <v>5339.2993997286103</v>
      </c>
      <c r="K4742" s="1">
        <v>0</v>
      </c>
      <c r="L4742" s="1">
        <v>0</v>
      </c>
      <c r="M4742" s="1">
        <v>6748.3226690372794</v>
      </c>
      <c r="N4742" s="1">
        <v>4350.7906272681639</v>
      </c>
      <c r="O4742" s="1">
        <v>1021.2046477983112</v>
      </c>
      <c r="P4742" s="1">
        <v>1478.1069290187395</v>
      </c>
      <c r="Q4742" s="1">
        <v>0</v>
      </c>
      <c r="R4742" s="1">
        <v>547.91568579682735</v>
      </c>
      <c r="S4742" s="1">
        <v>6370.5185379800905</v>
      </c>
      <c r="T4742" s="1">
        <v>254.84602224461025</v>
      </c>
      <c r="U4742" s="1">
        <v>198.77989735079601</v>
      </c>
      <c r="V4742" s="1">
        <v>3560.7086228016947</v>
      </c>
      <c r="W4742" s="1">
        <v>2358.8547818961129</v>
      </c>
      <c r="X4742" s="1">
        <v>2828.7908469151739</v>
      </c>
      <c r="Y4742" s="1">
        <v>10332.190950047891</v>
      </c>
      <c r="Z4742" s="1">
        <v>251.01428850260572</v>
      </c>
      <c r="AA4742" s="1">
        <v>64996.948897354378</v>
      </c>
      <c r="AB4742" s="1">
        <v>32.620290847310116</v>
      </c>
      <c r="AC4742" s="1">
        <v>2160.3707660169675</v>
      </c>
      <c r="AD4742" s="1">
        <v>3671.6985156108963</v>
      </c>
      <c r="AE4742" s="1">
        <v>3563.0968358453533</v>
      </c>
      <c r="AF4742" s="1">
        <v>0</v>
      </c>
      <c r="AG4742" s="1">
        <v>46522.651052798094</v>
      </c>
      <c r="AH4742" s="1">
        <v>7888.244757256497</v>
      </c>
      <c r="AI4742" s="1">
        <v>3198.827271214348</v>
      </c>
      <c r="AJ4742" s="1">
        <v>3822.6903336691539</v>
      </c>
      <c r="AK4742" s="1">
        <v>244.65218135482584</v>
      </c>
      <c r="AL4742" s="1">
        <v>183299.203125</v>
      </c>
      <c r="AM4742" s="1">
        <v>148680.609375</v>
      </c>
      <c r="AN4742" s="1">
        <v>34618.58203125</v>
      </c>
      <c r="AO4742" t="s">
        <v>17552</v>
      </c>
    </row>
    <row r="4743" spans="1:41" x14ac:dyDescent="0.25">
      <c r="A4743" s="1">
        <v>2021</v>
      </c>
      <c r="B4743" t="s">
        <v>3511</v>
      </c>
      <c r="C4743" t="s">
        <v>7110</v>
      </c>
      <c r="D4743" t="s">
        <v>7231</v>
      </c>
      <c r="E4743" t="s">
        <v>7918</v>
      </c>
      <c r="F4743" t="s">
        <v>9769</v>
      </c>
      <c r="G4743" t="s">
        <v>11952</v>
      </c>
      <c r="H4743" t="s">
        <v>12726</v>
      </c>
      <c r="I4743" s="1">
        <v>2527.69127054308</v>
      </c>
      <c r="J4743" s="1">
        <v>13927.246309735721</v>
      </c>
      <c r="K4743" s="1">
        <v>0</v>
      </c>
      <c r="L4743" s="1">
        <v>0</v>
      </c>
      <c r="M4743" s="1">
        <v>9340.2626992655478</v>
      </c>
      <c r="N4743" s="1">
        <v>4187.7968778268814</v>
      </c>
      <c r="O4743" s="1">
        <v>1161.8510752320824</v>
      </c>
      <c r="P4743" s="1">
        <v>736.54706350581012</v>
      </c>
      <c r="Q4743" s="1">
        <v>397.39896528138996</v>
      </c>
      <c r="R4743" s="1">
        <v>2640.0731700528895</v>
      </c>
      <c r="S4743" s="1">
        <v>1774.9270719909962</v>
      </c>
      <c r="T4743" s="1">
        <v>0</v>
      </c>
      <c r="U4743" s="1">
        <v>127.49320004932203</v>
      </c>
      <c r="V4743" s="1">
        <v>2868.0426828486616</v>
      </c>
      <c r="W4743" s="1">
        <v>2882.4549576368458</v>
      </c>
      <c r="X4743" s="1">
        <v>1515.9530329993927</v>
      </c>
      <c r="Y4743" s="1">
        <v>4417.9165408395511</v>
      </c>
      <c r="Z4743" s="1">
        <v>2506.6271766218879</v>
      </c>
      <c r="AA4743" s="1">
        <v>62789.846706030017</v>
      </c>
      <c r="AB4743" s="1">
        <v>150.58166425999315</v>
      </c>
      <c r="AC4743" s="1">
        <v>1250.6048123508699</v>
      </c>
      <c r="AD4743" s="1">
        <v>3306.9739420679525</v>
      </c>
      <c r="AE4743" s="1">
        <v>1391.338835320862</v>
      </c>
      <c r="AF4743" s="1">
        <v>1245.8413781515314</v>
      </c>
      <c r="AG4743" s="1">
        <v>46491.781193637988</v>
      </c>
      <c r="AH4743" s="1">
        <v>4493.3038243469755</v>
      </c>
      <c r="AI4743" s="1">
        <v>650.76963851262633</v>
      </c>
      <c r="AJ4743" s="1">
        <v>4323.6824364552685</v>
      </c>
      <c r="AK4743" s="1">
        <v>251.66049053213999</v>
      </c>
      <c r="AL4743" s="1">
        <v>177358.640625</v>
      </c>
      <c r="AM4743" s="1">
        <v>151829.921875</v>
      </c>
      <c r="AN4743" s="1">
        <v>25528.740234375</v>
      </c>
      <c r="AO4743" t="s">
        <v>17553</v>
      </c>
    </row>
    <row r="4744" spans="1:41" x14ac:dyDescent="0.25">
      <c r="A4744" s="1">
        <v>2021</v>
      </c>
      <c r="B4744" t="s">
        <v>3512</v>
      </c>
      <c r="C4744" t="s">
        <v>7110</v>
      </c>
      <c r="D4744" t="s">
        <v>7231</v>
      </c>
      <c r="E4744" t="s">
        <v>7918</v>
      </c>
      <c r="F4744" t="s">
        <v>9769</v>
      </c>
      <c r="G4744" t="s">
        <v>11952</v>
      </c>
      <c r="H4744" t="s">
        <v>12726</v>
      </c>
      <c r="I4744" s="1">
        <v>720.99509659167995</v>
      </c>
      <c r="J4744" s="1">
        <v>13962.127267330945</v>
      </c>
      <c r="K4744" s="1">
        <v>0</v>
      </c>
      <c r="L4744" s="1">
        <v>400.55283143982223</v>
      </c>
      <c r="M4744" s="1">
        <v>12502.970524228736</v>
      </c>
      <c r="N4744" s="1">
        <v>4201.1125398069807</v>
      </c>
      <c r="O4744" s="1">
        <v>1173.0475777880508</v>
      </c>
      <c r="P4744" s="1">
        <v>760.33167351239297</v>
      </c>
      <c r="Q4744" s="1">
        <v>0</v>
      </c>
      <c r="R4744" s="1">
        <v>534.14555547658404</v>
      </c>
      <c r="S4744" s="1">
        <v>7553.2819642937902</v>
      </c>
      <c r="T4744" s="1">
        <v>0</v>
      </c>
      <c r="U4744" s="1">
        <v>171.66549918849523</v>
      </c>
      <c r="V4744" s="1">
        <v>6994.7968736005523</v>
      </c>
      <c r="W4744" s="1">
        <v>2975.5353192672505</v>
      </c>
      <c r="X4744" s="1">
        <v>1933.2941627535963</v>
      </c>
      <c r="Y4744" s="1">
        <v>4034.139230929638</v>
      </c>
      <c r="Z4744" s="1">
        <v>2339.049955423066</v>
      </c>
      <c r="AA4744" s="1">
        <v>73206.877938033256</v>
      </c>
      <c r="AB4744" s="1">
        <v>155.64338593090235</v>
      </c>
      <c r="AC4744" s="1">
        <v>1606.3230005740186</v>
      </c>
      <c r="AD4744" s="1">
        <v>2550.3548792281968</v>
      </c>
      <c r="AE4744" s="1">
        <v>1456.6023604742848</v>
      </c>
      <c r="AF4744" s="1">
        <v>3241.3973122205116</v>
      </c>
      <c r="AG4744" s="1">
        <v>40542.81316167755</v>
      </c>
      <c r="AH4744" s="1">
        <v>4385.80670064071</v>
      </c>
      <c r="AI4744" s="1">
        <v>223.1651489450438</v>
      </c>
      <c r="AJ4744" s="1">
        <v>8861.3730681101242</v>
      </c>
      <c r="AK4744" s="1">
        <v>259.78712210525612</v>
      </c>
      <c r="AL4744" s="1">
        <v>196747.203125</v>
      </c>
      <c r="AM4744" s="1">
        <v>163034.3125</v>
      </c>
      <c r="AN4744" s="1">
        <v>33712.890625</v>
      </c>
      <c r="AO4744" t="s">
        <v>17554</v>
      </c>
    </row>
    <row r="4745" spans="1:41" x14ac:dyDescent="0.25">
      <c r="A4745" s="1">
        <v>2021</v>
      </c>
      <c r="B4745" t="s">
        <v>3513</v>
      </c>
      <c r="C4745" t="s">
        <v>7110</v>
      </c>
      <c r="D4745" t="s">
        <v>7231</v>
      </c>
      <c r="E4745" t="s">
        <v>7918</v>
      </c>
      <c r="F4745" t="s">
        <v>9769</v>
      </c>
      <c r="G4745" t="s">
        <v>11952</v>
      </c>
      <c r="H4745" t="s">
        <v>12726</v>
      </c>
      <c r="I4745" s="1">
        <v>3068.6441721088381</v>
      </c>
      <c r="J4745" s="1">
        <v>7410.4580127852596</v>
      </c>
      <c r="K4745" s="1">
        <v>0</v>
      </c>
      <c r="L4745" s="1">
        <v>68.145497501562858</v>
      </c>
      <c r="M4745" s="1">
        <v>26838.842092923216</v>
      </c>
      <c r="N4745" s="1">
        <v>3218.8420973464395</v>
      </c>
      <c r="O4745" s="1">
        <v>1331.8144675823962</v>
      </c>
      <c r="P4745" s="1">
        <v>681.45497501562852</v>
      </c>
      <c r="Q4745" s="1">
        <v>0</v>
      </c>
      <c r="R4745" s="1">
        <v>225.43054769651619</v>
      </c>
      <c r="S4745" s="1">
        <v>9413.6190248658932</v>
      </c>
      <c r="T4745" s="1">
        <v>104.83922692548131</v>
      </c>
      <c r="U4745" s="1">
        <v>157.25884038822196</v>
      </c>
      <c r="V4745" s="1">
        <v>6220.1113334888059</v>
      </c>
      <c r="W4745" s="1">
        <v>3622.1952902753792</v>
      </c>
      <c r="X4745" s="1">
        <v>1789.6056036179659</v>
      </c>
      <c r="Y4745" s="1">
        <v>20965.748600557752</v>
      </c>
      <c r="Z4745" s="1">
        <v>266.46227455727563</v>
      </c>
      <c r="AA4745" s="1">
        <v>65618.872132658755</v>
      </c>
      <c r="AB4745" s="1">
        <v>32.500160346899207</v>
      </c>
      <c r="AC4745" s="1">
        <v>3339.1293775765798</v>
      </c>
      <c r="AD4745" s="1">
        <v>517.67125985481459</v>
      </c>
      <c r="AE4745" s="1">
        <v>1982.5152450668413</v>
      </c>
      <c r="AF4745" s="1">
        <v>0</v>
      </c>
      <c r="AG4745" s="1">
        <v>44900.544107645132</v>
      </c>
      <c r="AH4745" s="1">
        <v>8769.0254058404535</v>
      </c>
      <c r="AI4745" s="1">
        <v>534.6800573199547</v>
      </c>
      <c r="AJ4745" s="1">
        <v>6426.6446105320047</v>
      </c>
      <c r="AK4745" s="1">
        <v>237.98504512084259</v>
      </c>
      <c r="AL4745" s="1">
        <v>217743.046875</v>
      </c>
      <c r="AM4745" s="1">
        <v>164550.265625</v>
      </c>
      <c r="AN4745" s="1">
        <v>53192.77734375</v>
      </c>
      <c r="AO4745" t="s">
        <v>17555</v>
      </c>
    </row>
    <row r="4746" spans="1:41" x14ac:dyDescent="0.25">
      <c r="A4746" s="1">
        <v>2021</v>
      </c>
      <c r="B4746" t="s">
        <v>3514</v>
      </c>
      <c r="C4746" t="s">
        <v>7110</v>
      </c>
      <c r="D4746" t="s">
        <v>7231</v>
      </c>
      <c r="E4746" t="s">
        <v>7918</v>
      </c>
      <c r="F4746" t="s">
        <v>9769</v>
      </c>
      <c r="G4746" t="s">
        <v>11952</v>
      </c>
      <c r="H4746" t="s">
        <v>12726</v>
      </c>
      <c r="I4746" s="1">
        <v>1526.4705882352939</v>
      </c>
      <c r="J4746" s="1">
        <v>6477.7689999999993</v>
      </c>
      <c r="K4746" s="1">
        <v>0</v>
      </c>
      <c r="L4746" s="1">
        <v>47</v>
      </c>
      <c r="M4746" s="1">
        <v>9005</v>
      </c>
      <c r="N4746" s="1">
        <v>2035</v>
      </c>
      <c r="O4746" s="1">
        <v>1001.78594</v>
      </c>
      <c r="P4746" s="1">
        <v>1450</v>
      </c>
      <c r="Q4746" s="1">
        <v>0</v>
      </c>
      <c r="R4746" s="1">
        <v>351.17968000000002</v>
      </c>
      <c r="S4746" s="1">
        <v>6249.38</v>
      </c>
      <c r="T4746" s="1">
        <v>63.6</v>
      </c>
      <c r="U4746" s="1">
        <v>36</v>
      </c>
      <c r="V4746" s="1">
        <v>3922</v>
      </c>
      <c r="W4746" s="1">
        <v>2205</v>
      </c>
      <c r="X4746" s="1">
        <v>3118</v>
      </c>
      <c r="Y4746" s="1">
        <v>10135.719265936479</v>
      </c>
      <c r="Z4746" s="1">
        <v>100.71138000000001</v>
      </c>
      <c r="AA4746" s="1">
        <v>45501</v>
      </c>
      <c r="AB4746" s="1">
        <v>32</v>
      </c>
      <c r="AC4746" s="1">
        <v>2119.2902551401871</v>
      </c>
      <c r="AD4746" s="1">
        <v>2961.356475000001</v>
      </c>
      <c r="AE4746" s="1">
        <v>7172</v>
      </c>
      <c r="AF4746" s="1">
        <v>595.71753695999985</v>
      </c>
      <c r="AG4746" s="1">
        <v>45828</v>
      </c>
      <c r="AH4746" s="1">
        <v>7738.2459099999996</v>
      </c>
      <c r="AI4746" s="1">
        <v>3138</v>
      </c>
      <c r="AJ4746" s="1">
        <v>1583.793045714285</v>
      </c>
      <c r="AK4746" s="1">
        <v>240</v>
      </c>
      <c r="AL4746" s="1">
        <v>164634.03125</v>
      </c>
      <c r="AM4746" s="1">
        <v>128881.65625</v>
      </c>
      <c r="AN4746" s="1">
        <v>35752.3671875</v>
      </c>
      <c r="AO4746" t="s">
        <v>17556</v>
      </c>
    </row>
    <row r="4747" spans="1:41" x14ac:dyDescent="0.25">
      <c r="A4747" s="1">
        <v>2021</v>
      </c>
      <c r="B4747" t="s">
        <v>3515</v>
      </c>
      <c r="C4747" t="s">
        <v>7110</v>
      </c>
      <c r="D4747" t="s">
        <v>7231</v>
      </c>
      <c r="E4747" t="s">
        <v>7918</v>
      </c>
      <c r="F4747" t="s">
        <v>9770</v>
      </c>
      <c r="G4747" t="s">
        <v>11952</v>
      </c>
      <c r="H4747" t="s">
        <v>12726</v>
      </c>
      <c r="I4747" s="1">
        <v>2209.9603703819125</v>
      </c>
      <c r="J4747" s="1">
        <v>7518.044941176563</v>
      </c>
      <c r="K4747" s="1">
        <v>0</v>
      </c>
      <c r="L4747" s="1">
        <v>0</v>
      </c>
      <c r="M4747" s="1">
        <v>6947.89979859094</v>
      </c>
      <c r="N4747" s="1">
        <v>5249.1086520256085</v>
      </c>
      <c r="O4747" s="1">
        <v>776.54756078402329</v>
      </c>
      <c r="P4747" s="1">
        <v>991.73319157699541</v>
      </c>
      <c r="Q4747" s="1">
        <v>0</v>
      </c>
      <c r="R4747" s="1">
        <v>3458.4055943133994</v>
      </c>
      <c r="S4747" s="1">
        <v>2899.899217720656</v>
      </c>
      <c r="T4747" s="1">
        <v>215.60588979335733</v>
      </c>
      <c r="U4747" s="1">
        <v>123.97338663118046</v>
      </c>
      <c r="V4747" s="1">
        <v>6406.729015209613</v>
      </c>
      <c r="W4747" s="1">
        <v>5584.1925456479548</v>
      </c>
      <c r="X4747" s="1">
        <v>1301.1815449029114</v>
      </c>
      <c r="Y4747" s="1">
        <v>7190.4564246084665</v>
      </c>
      <c r="Z4747" s="1">
        <v>1156.7056398295235</v>
      </c>
      <c r="AA4747" s="1">
        <v>58927.245739422491</v>
      </c>
      <c r="AB4747" s="1">
        <v>233.9323904257927</v>
      </c>
      <c r="AC4747" s="1">
        <v>604.71630728012315</v>
      </c>
      <c r="AD4747" s="1">
        <v>1301.3959122446709</v>
      </c>
      <c r="AE4747" s="1">
        <v>7625.9803219910482</v>
      </c>
      <c r="AF4747" s="1">
        <v>0</v>
      </c>
      <c r="AG4747" s="1">
        <v>35338.88336658023</v>
      </c>
      <c r="AH4747" s="1">
        <v>5490.4039835878439</v>
      </c>
      <c r="AI4747" s="1">
        <v>632.80328654350376</v>
      </c>
      <c r="AJ4747" s="1">
        <v>5347.0260668752617</v>
      </c>
      <c r="AK4747" s="1">
        <v>244.71268491546056</v>
      </c>
      <c r="AL4747" s="1">
        <v>167777.546875</v>
      </c>
      <c r="AM4747" s="1">
        <v>142148.96875</v>
      </c>
      <c r="AN4747" s="1">
        <v>25628.57421875</v>
      </c>
      <c r="AO4747" t="s">
        <v>17557</v>
      </c>
    </row>
    <row r="4748" spans="1:41" x14ac:dyDescent="0.25">
      <c r="A4748" s="1">
        <v>2021</v>
      </c>
      <c r="B4748" t="s">
        <v>3516</v>
      </c>
      <c r="C4748" t="s">
        <v>7110</v>
      </c>
      <c r="D4748" t="s">
        <v>7231</v>
      </c>
      <c r="E4748" t="s">
        <v>7918</v>
      </c>
      <c r="F4748" t="s">
        <v>9770</v>
      </c>
      <c r="G4748" t="s">
        <v>11952</v>
      </c>
      <c r="H4748" t="s">
        <v>12726</v>
      </c>
      <c r="I4748" s="1">
        <v>2754.1264913323939</v>
      </c>
      <c r="J4748" s="1">
        <v>7410.4580127852596</v>
      </c>
      <c r="K4748" s="1">
        <v>0</v>
      </c>
      <c r="L4748" s="1">
        <v>68.145497501562858</v>
      </c>
      <c r="M4748" s="1">
        <v>26838.842092923216</v>
      </c>
      <c r="N4748" s="1">
        <v>3218.8420973464395</v>
      </c>
      <c r="O4748" s="1">
        <v>1331.8144675823962</v>
      </c>
      <c r="P4748" s="1">
        <v>681.45497501562852</v>
      </c>
      <c r="Q4748" s="1">
        <v>0</v>
      </c>
      <c r="R4748" s="1">
        <v>225.43054769651619</v>
      </c>
      <c r="S4748" s="1">
        <v>9413.6190248658932</v>
      </c>
      <c r="T4748" s="1">
        <v>104.83922692548131</v>
      </c>
      <c r="U4748" s="1">
        <v>157.25884038822196</v>
      </c>
      <c r="V4748" s="1">
        <v>6169.7885045645753</v>
      </c>
      <c r="W4748" s="1">
        <v>3622.1952902753792</v>
      </c>
      <c r="X4748" s="1">
        <v>1789.6056036179659</v>
      </c>
      <c r="Y4748" s="1">
        <v>19078.64251589909</v>
      </c>
      <c r="Z4748" s="1">
        <v>266.46227455727563</v>
      </c>
      <c r="AA4748" s="1">
        <v>65618.872132658755</v>
      </c>
      <c r="AB4748" s="1">
        <v>32.500160346899207</v>
      </c>
      <c r="AC4748" s="1">
        <v>3339.1293775765798</v>
      </c>
      <c r="AD4748" s="1">
        <v>517.67125985481459</v>
      </c>
      <c r="AE4748" s="1">
        <v>1982.5152450668413</v>
      </c>
      <c r="AF4748" s="1">
        <v>0</v>
      </c>
      <c r="AG4748" s="1">
        <v>44900.544107645132</v>
      </c>
      <c r="AH4748" s="1">
        <v>8769.0254058404535</v>
      </c>
      <c r="AI4748" s="1">
        <v>534.6800573199547</v>
      </c>
      <c r="AJ4748" s="1">
        <v>6426.6446105320047</v>
      </c>
      <c r="AK4748" s="1">
        <v>237.98504512084259</v>
      </c>
      <c r="AL4748" s="1">
        <v>215491.09375</v>
      </c>
      <c r="AM4748" s="1">
        <v>162298.3125</v>
      </c>
      <c r="AN4748" s="1">
        <v>53192.77734375</v>
      </c>
      <c r="AO4748" t="s">
        <v>17558</v>
      </c>
    </row>
    <row r="4749" spans="1:41" x14ac:dyDescent="0.25">
      <c r="A4749" s="1">
        <v>2021</v>
      </c>
      <c r="B4749" t="s">
        <v>3517</v>
      </c>
      <c r="C4749" t="s">
        <v>7110</v>
      </c>
      <c r="D4749" t="s">
        <v>7231</v>
      </c>
      <c r="E4749" t="s">
        <v>7918</v>
      </c>
      <c r="F4749" t="s">
        <v>9770</v>
      </c>
      <c r="G4749" t="s">
        <v>11952</v>
      </c>
      <c r="H4749" t="s">
        <v>12726</v>
      </c>
      <c r="I4749" s="1">
        <v>2171.7705239040956</v>
      </c>
      <c r="J4749" s="1">
        <v>13927.246309735721</v>
      </c>
      <c r="K4749" s="1">
        <v>0</v>
      </c>
      <c r="L4749" s="1">
        <v>0</v>
      </c>
      <c r="M4749" s="1">
        <v>9340.2626992655478</v>
      </c>
      <c r="N4749" s="1">
        <v>4187.7968778268814</v>
      </c>
      <c r="O4749" s="1">
        <v>1161.8510752320824</v>
      </c>
      <c r="P4749" s="1">
        <v>736.54706350581012</v>
      </c>
      <c r="Q4749" s="1">
        <v>397.39896528138996</v>
      </c>
      <c r="R4749" s="1">
        <v>2640.0731700528895</v>
      </c>
      <c r="S4749" s="1">
        <v>1730.5816111042755</v>
      </c>
      <c r="T4749" s="1">
        <v>0</v>
      </c>
      <c r="U4749" s="1">
        <v>127.49320004932203</v>
      </c>
      <c r="V4749" s="1">
        <v>2727.2458445333232</v>
      </c>
      <c r="W4749" s="1">
        <v>2882.4549576368458</v>
      </c>
      <c r="X4749" s="1">
        <v>1515.9530329993927</v>
      </c>
      <c r="Y4749" s="1">
        <v>4417.9165408395511</v>
      </c>
      <c r="Z4749" s="1">
        <v>2506.6271766218879</v>
      </c>
      <c r="AA4749" s="1">
        <v>62789.846706030017</v>
      </c>
      <c r="AB4749" s="1">
        <v>150.58166425999315</v>
      </c>
      <c r="AC4749" s="1">
        <v>1250.6048123508699</v>
      </c>
      <c r="AD4749" s="1">
        <v>3306.9739420679525</v>
      </c>
      <c r="AE4749" s="1">
        <v>1391.338835320862</v>
      </c>
      <c r="AF4749" s="1">
        <v>1245.8413781515314</v>
      </c>
      <c r="AG4749" s="1">
        <v>46491.781193637988</v>
      </c>
      <c r="AH4749" s="1">
        <v>4493.3038243469755</v>
      </c>
      <c r="AI4749" s="1">
        <v>650.76963851262633</v>
      </c>
      <c r="AJ4749" s="1">
        <v>4323.6824364552685</v>
      </c>
      <c r="AK4749" s="1">
        <v>251.66049053213999</v>
      </c>
      <c r="AL4749" s="1">
        <v>176817.578125</v>
      </c>
      <c r="AM4749" s="1">
        <v>151333.203125</v>
      </c>
      <c r="AN4749" s="1">
        <v>25484.39453125</v>
      </c>
      <c r="AO4749" t="s">
        <v>17559</v>
      </c>
    </row>
    <row r="4750" spans="1:41" x14ac:dyDescent="0.25">
      <c r="A4750" s="1">
        <v>2021</v>
      </c>
      <c r="B4750" t="s">
        <v>3518</v>
      </c>
      <c r="C4750" t="s">
        <v>7110</v>
      </c>
      <c r="D4750" t="s">
        <v>7231</v>
      </c>
      <c r="E4750" t="s">
        <v>7918</v>
      </c>
      <c r="F4750" t="s">
        <v>9770</v>
      </c>
      <c r="G4750" t="s">
        <v>11952</v>
      </c>
      <c r="H4750" t="s">
        <v>12726</v>
      </c>
      <c r="I4750" s="1">
        <v>1250.2446032470878</v>
      </c>
      <c r="J4750" s="1">
        <v>5339.2993997286103</v>
      </c>
      <c r="K4750" s="1">
        <v>0</v>
      </c>
      <c r="L4750" s="1">
        <v>0</v>
      </c>
      <c r="M4750" s="1">
        <v>6748.3226690372794</v>
      </c>
      <c r="N4750" s="1">
        <v>4350.7906272681639</v>
      </c>
      <c r="O4750" s="1">
        <v>1021.2046477983112</v>
      </c>
      <c r="P4750" s="1">
        <v>1478.1069290187395</v>
      </c>
      <c r="Q4750" s="1">
        <v>0</v>
      </c>
      <c r="R4750" s="1">
        <v>547.91568579682735</v>
      </c>
      <c r="S4750" s="1">
        <v>6370.5185379800905</v>
      </c>
      <c r="T4750" s="1">
        <v>254.84602224461025</v>
      </c>
      <c r="U4750" s="1">
        <v>198.77989735079601</v>
      </c>
      <c r="V4750" s="1">
        <v>3509.7394183527726</v>
      </c>
      <c r="W4750" s="1">
        <v>2358.8547818961129</v>
      </c>
      <c r="X4750" s="1">
        <v>2828.7908469151739</v>
      </c>
      <c r="Y4750" s="1">
        <v>10332.190950047891</v>
      </c>
      <c r="Z4750" s="1">
        <v>251.01428850260572</v>
      </c>
      <c r="AA4750" s="1">
        <v>64996.948897354378</v>
      </c>
      <c r="AB4750" s="1">
        <v>32.620290847310116</v>
      </c>
      <c r="AC4750" s="1">
        <v>2160.3707660169675</v>
      </c>
      <c r="AD4750" s="1">
        <v>3671.6985156108963</v>
      </c>
      <c r="AE4750" s="1">
        <v>3563.0968358453533</v>
      </c>
      <c r="AF4750" s="1">
        <v>0</v>
      </c>
      <c r="AG4750" s="1">
        <v>46522.651052798094</v>
      </c>
      <c r="AH4750" s="1">
        <v>7888.244757256497</v>
      </c>
      <c r="AI4750" s="1">
        <v>3198.827271214348</v>
      </c>
      <c r="AJ4750" s="1">
        <v>3822.6903336691539</v>
      </c>
      <c r="AK4750" s="1">
        <v>244.65218135482584</v>
      </c>
      <c r="AL4750" s="1">
        <v>182942.40625</v>
      </c>
      <c r="AM4750" s="1">
        <v>148323.828125</v>
      </c>
      <c r="AN4750" s="1">
        <v>34618.58203125</v>
      </c>
      <c r="AO4750" t="s">
        <v>17560</v>
      </c>
    </row>
    <row r="4751" spans="1:41" x14ac:dyDescent="0.25">
      <c r="A4751" s="1">
        <v>2021</v>
      </c>
      <c r="B4751" t="s">
        <v>3519</v>
      </c>
      <c r="C4751" t="s">
        <v>7110</v>
      </c>
      <c r="D4751" t="s">
        <v>7231</v>
      </c>
      <c r="E4751" t="s">
        <v>7918</v>
      </c>
      <c r="F4751" t="s">
        <v>9770</v>
      </c>
      <c r="G4751" t="s">
        <v>11952</v>
      </c>
      <c r="H4751" t="s">
        <v>12726</v>
      </c>
      <c r="I4751" s="1">
        <v>1226.4705882352939</v>
      </c>
      <c r="J4751" s="1">
        <v>6477.7689999999993</v>
      </c>
      <c r="K4751" s="1">
        <v>0</v>
      </c>
      <c r="L4751" s="1">
        <v>47</v>
      </c>
      <c r="M4751" s="1">
        <v>9005</v>
      </c>
      <c r="N4751" s="1">
        <v>2006</v>
      </c>
      <c r="O4751" s="1">
        <v>1001.78594</v>
      </c>
      <c r="P4751" s="1">
        <v>1450</v>
      </c>
      <c r="Q4751" s="1">
        <v>0</v>
      </c>
      <c r="R4751" s="1">
        <v>351.17968000000002</v>
      </c>
      <c r="S4751" s="1">
        <v>6249.38</v>
      </c>
      <c r="T4751" s="1">
        <v>63.6</v>
      </c>
      <c r="U4751" s="1">
        <v>36</v>
      </c>
      <c r="V4751" s="1">
        <v>3905</v>
      </c>
      <c r="W4751" s="1">
        <v>2205</v>
      </c>
      <c r="X4751" s="1">
        <v>3118</v>
      </c>
      <c r="Y4751" s="1">
        <v>10135.719265936479</v>
      </c>
      <c r="Z4751" s="1">
        <v>100.71138000000001</v>
      </c>
      <c r="AA4751" s="1">
        <v>45501</v>
      </c>
      <c r="AB4751" s="1">
        <v>32</v>
      </c>
      <c r="AC4751" s="1">
        <v>2119.2902551401871</v>
      </c>
      <c r="AD4751" s="1">
        <v>2961.356475000001</v>
      </c>
      <c r="AE4751" s="1">
        <v>7172</v>
      </c>
      <c r="AF4751" s="1">
        <v>595.71753695999985</v>
      </c>
      <c r="AG4751" s="1">
        <v>45828</v>
      </c>
      <c r="AH4751" s="1">
        <v>7738.2459099999996</v>
      </c>
      <c r="AI4751" s="1">
        <v>3138</v>
      </c>
      <c r="AJ4751" s="1">
        <v>1583.793045714285</v>
      </c>
      <c r="AK4751" s="1">
        <v>240</v>
      </c>
      <c r="AL4751" s="1">
        <v>164288.03125</v>
      </c>
      <c r="AM4751" s="1">
        <v>128535.65625</v>
      </c>
      <c r="AN4751" s="1">
        <v>35752.3671875</v>
      </c>
      <c r="AO4751" t="s">
        <v>17561</v>
      </c>
    </row>
    <row r="4752" spans="1:41" x14ac:dyDescent="0.25">
      <c r="A4752" s="1">
        <v>2021</v>
      </c>
      <c r="B4752" t="s">
        <v>3520</v>
      </c>
      <c r="C4752" t="s">
        <v>7110</v>
      </c>
      <c r="D4752" t="s">
        <v>7231</v>
      </c>
      <c r="E4752" t="s">
        <v>7918</v>
      </c>
      <c r="F4752" t="s">
        <v>9770</v>
      </c>
      <c r="G4752" t="s">
        <v>11952</v>
      </c>
      <c r="H4752" t="s">
        <v>12726</v>
      </c>
      <c r="I4752" s="1">
        <v>497.25213195212677</v>
      </c>
      <c r="J4752" s="1">
        <v>13962.127267330945</v>
      </c>
      <c r="K4752" s="1">
        <v>0</v>
      </c>
      <c r="L4752" s="1">
        <v>400.55283143982223</v>
      </c>
      <c r="M4752" s="1">
        <v>12502.970524228736</v>
      </c>
      <c r="N4752" s="1">
        <v>4201.1125398069807</v>
      </c>
      <c r="O4752" s="1">
        <v>1173.0475777880508</v>
      </c>
      <c r="P4752" s="1">
        <v>760.33167351239297</v>
      </c>
      <c r="Q4752" s="1">
        <v>0</v>
      </c>
      <c r="R4752" s="1">
        <v>534.14555547658404</v>
      </c>
      <c r="S4752" s="1">
        <v>7506.8282378386366</v>
      </c>
      <c r="T4752" s="1">
        <v>0</v>
      </c>
      <c r="U4752" s="1">
        <v>171.66549918849523</v>
      </c>
      <c r="V4752" s="1">
        <v>6962.7526470853663</v>
      </c>
      <c r="W4752" s="1">
        <v>2975.5353192672505</v>
      </c>
      <c r="X4752" s="1">
        <v>1933.2941627535963</v>
      </c>
      <c r="Y4752" s="1">
        <v>4034.139230929638</v>
      </c>
      <c r="Z4752" s="1">
        <v>2339.049955423066</v>
      </c>
      <c r="AA4752" s="1">
        <v>73206.877938033256</v>
      </c>
      <c r="AB4752" s="1">
        <v>155.64338593090235</v>
      </c>
      <c r="AC4752" s="1">
        <v>1606.3230005740186</v>
      </c>
      <c r="AD4752" s="1">
        <v>2550.3548792281968</v>
      </c>
      <c r="AE4752" s="1">
        <v>1456.6023604742848</v>
      </c>
      <c r="AF4752" s="1">
        <v>3241.3973122205116</v>
      </c>
      <c r="AG4752" s="1">
        <v>40542.81316167755</v>
      </c>
      <c r="AH4752" s="1">
        <v>4385.80670064071</v>
      </c>
      <c r="AI4752" s="1">
        <v>223.1651489450438</v>
      </c>
      <c r="AJ4752" s="1">
        <v>8861.3730681101242</v>
      </c>
      <c r="AK4752" s="1">
        <v>259.78712210525612</v>
      </c>
      <c r="AL4752" s="1">
        <v>196444.96875</v>
      </c>
      <c r="AM4752" s="1">
        <v>162778.515625</v>
      </c>
      <c r="AN4752" s="1">
        <v>33666.4375</v>
      </c>
      <c r="AO4752" t="s">
        <v>17562</v>
      </c>
    </row>
    <row r="4753" spans="1:41" x14ac:dyDescent="0.25">
      <c r="A4753" s="1">
        <v>2021</v>
      </c>
      <c r="B4753" t="s">
        <v>3521</v>
      </c>
      <c r="C4753" t="s">
        <v>7110</v>
      </c>
      <c r="D4753" t="s">
        <v>7231</v>
      </c>
      <c r="E4753" t="s">
        <v>7918</v>
      </c>
      <c r="F4753" t="s">
        <v>9771</v>
      </c>
      <c r="G4753" t="s">
        <v>11952</v>
      </c>
      <c r="H4753" t="s">
        <v>12726</v>
      </c>
      <c r="I4753" s="1">
        <v>1.9607843137254899</v>
      </c>
      <c r="J4753" s="1">
        <v>1635.42604672127</v>
      </c>
      <c r="K4753" s="1"/>
      <c r="L4753" s="1"/>
      <c r="M4753" s="1">
        <v>5155</v>
      </c>
      <c r="N4753" s="1">
        <v>176</v>
      </c>
      <c r="O4753" s="1">
        <v>0</v>
      </c>
      <c r="P4753" s="1">
        <v>0</v>
      </c>
      <c r="Q4753" s="1">
        <v>0</v>
      </c>
      <c r="R4753" s="1">
        <v>0</v>
      </c>
      <c r="S4753" s="1">
        <v>5806</v>
      </c>
      <c r="T4753" s="1">
        <v>0</v>
      </c>
      <c r="U4753" s="1"/>
      <c r="V4753" s="1">
        <v>1277</v>
      </c>
      <c r="W4753" s="1">
        <v>56</v>
      </c>
      <c r="X4753" s="1">
        <v>2700</v>
      </c>
      <c r="Y4753" s="1">
        <v>7036.8872734321994</v>
      </c>
      <c r="Z4753" s="1">
        <v>0</v>
      </c>
      <c r="AA4753" s="1">
        <v>9700</v>
      </c>
      <c r="AB4753" s="1">
        <v>0</v>
      </c>
      <c r="AC4753" s="1">
        <v>1011.588785046729</v>
      </c>
      <c r="AD4753" s="1">
        <v>1416.5500387500001</v>
      </c>
      <c r="AE4753" s="1"/>
      <c r="AF4753" s="1">
        <v>536.28307199999995</v>
      </c>
      <c r="AG4753" s="1">
        <v>13914</v>
      </c>
      <c r="AH4753" s="1">
        <v>4187.9780000000001</v>
      </c>
      <c r="AI4753" s="1"/>
      <c r="AJ4753" s="1">
        <v>271.59325873020231</v>
      </c>
      <c r="AK4753" s="1"/>
      <c r="AL4753" s="1">
        <v>54882.265625</v>
      </c>
      <c r="AM4753" s="1">
        <v>35560.73828125</v>
      </c>
      <c r="AN4753" s="1">
        <v>19321.52734375</v>
      </c>
      <c r="AO4753" t="s">
        <v>17563</v>
      </c>
    </row>
    <row r="4754" spans="1:41" x14ac:dyDescent="0.25">
      <c r="A4754" s="1">
        <v>2021</v>
      </c>
      <c r="B4754" t="s">
        <v>3522</v>
      </c>
      <c r="C4754" t="s">
        <v>7110</v>
      </c>
      <c r="D4754" t="s">
        <v>7231</v>
      </c>
      <c r="E4754" t="s">
        <v>7918</v>
      </c>
      <c r="F4754" t="s">
        <v>9771</v>
      </c>
      <c r="G4754" t="s">
        <v>11952</v>
      </c>
      <c r="H4754" t="s">
        <v>12726</v>
      </c>
      <c r="I4754" s="1">
        <v>1662.9547832520263</v>
      </c>
      <c r="J4754" s="1">
        <v>11183.370917369877</v>
      </c>
      <c r="K4754" s="1"/>
      <c r="L4754" s="1"/>
      <c r="M4754" s="1">
        <v>2549.8640009864407</v>
      </c>
      <c r="N4754" s="1">
        <v>1053.8430032811307</v>
      </c>
      <c r="O4754" s="1">
        <v>0</v>
      </c>
      <c r="P4754" s="1">
        <v>0</v>
      </c>
      <c r="Q4754" s="1">
        <v>397.39896528138996</v>
      </c>
      <c r="R4754" s="1">
        <v>2117.6924805750191</v>
      </c>
      <c r="S4754" s="1">
        <v>831.47739162601317</v>
      </c>
      <c r="T4754" s="1"/>
      <c r="U4754" s="1">
        <v>0</v>
      </c>
      <c r="V4754" s="1">
        <v>0</v>
      </c>
      <c r="W4754" s="1">
        <v>2660.7276532032424</v>
      </c>
      <c r="X4754" s="1">
        <v>1199.3484815332431</v>
      </c>
      <c r="Y4754" s="1">
        <v>2612.4477420233479</v>
      </c>
      <c r="Z4754" s="1">
        <v>1395.7733814095343</v>
      </c>
      <c r="AA4754" s="1">
        <v>19101.807276954944</v>
      </c>
      <c r="AB4754" s="1"/>
      <c r="AC4754" s="1">
        <v>0</v>
      </c>
      <c r="AD4754" s="1">
        <v>584.36064122815981</v>
      </c>
      <c r="AE4754" s="1"/>
      <c r="AF4754" s="1">
        <v>0</v>
      </c>
      <c r="AG4754" s="1">
        <v>28333.423597048026</v>
      </c>
      <c r="AH4754" s="1">
        <v>1996.6543764245998</v>
      </c>
      <c r="AI4754" s="1"/>
      <c r="AJ4754" s="1">
        <v>3215.045914287251</v>
      </c>
      <c r="AK4754" s="1">
        <v>0</v>
      </c>
      <c r="AL4754" s="1">
        <v>80896.1953125</v>
      </c>
      <c r="AM4754" s="1">
        <v>71073.7578125</v>
      </c>
      <c r="AN4754" s="1">
        <v>9822.4326171875</v>
      </c>
      <c r="AO4754" t="s">
        <v>17564</v>
      </c>
    </row>
    <row r="4755" spans="1:41" x14ac:dyDescent="0.25">
      <c r="A4755" s="1">
        <v>2021</v>
      </c>
      <c r="B4755" t="s">
        <v>3523</v>
      </c>
      <c r="C4755" t="s">
        <v>7110</v>
      </c>
      <c r="D4755" t="s">
        <v>7231</v>
      </c>
      <c r="E4755" t="s">
        <v>7918</v>
      </c>
      <c r="F4755" t="s">
        <v>9771</v>
      </c>
      <c r="G4755" t="s">
        <v>11952</v>
      </c>
      <c r="H4755" t="s">
        <v>12726</v>
      </c>
      <c r="I4755" s="1">
        <v>1.9987923313302762</v>
      </c>
      <c r="J4755" s="1">
        <v>1421.5913215148109</v>
      </c>
      <c r="K4755" s="1"/>
      <c r="L4755" s="1"/>
      <c r="M4755" s="1">
        <v>2823.6939264702819</v>
      </c>
      <c r="N4755" s="1">
        <v>964.20962850578508</v>
      </c>
      <c r="O4755" s="1">
        <v>0</v>
      </c>
      <c r="P4755" s="1">
        <v>0</v>
      </c>
      <c r="Q4755" s="1">
        <v>0</v>
      </c>
      <c r="R4755" s="1">
        <v>0</v>
      </c>
      <c r="S4755" s="1">
        <v>5918.5440206088288</v>
      </c>
      <c r="T4755" s="1">
        <v>0</v>
      </c>
      <c r="U4755" s="1">
        <v>0</v>
      </c>
      <c r="V4755" s="1">
        <v>1019.384088978441</v>
      </c>
      <c r="W4755" s="1">
        <v>219.16757913036483</v>
      </c>
      <c r="X4755" s="1">
        <v>1681.9837468144278</v>
      </c>
      <c r="Y4755" s="1">
        <v>7173.2909224716686</v>
      </c>
      <c r="Z4755" s="1">
        <v>0</v>
      </c>
      <c r="AA4755" s="1">
        <v>16330.533105434626</v>
      </c>
      <c r="AB4755" s="1"/>
      <c r="AC4755" s="1">
        <v>1031.1975120656678</v>
      </c>
      <c r="AD4755" s="1">
        <v>1653.5657166077979</v>
      </c>
      <c r="AE4755" s="1">
        <v>0</v>
      </c>
      <c r="AF4755" s="1">
        <v>0</v>
      </c>
      <c r="AG4755" s="1">
        <v>18041.059606740451</v>
      </c>
      <c r="AH4755" s="1">
        <v>4269.158138191754</v>
      </c>
      <c r="AI4755" s="1"/>
      <c r="AJ4755" s="1">
        <v>509.69204448922051</v>
      </c>
      <c r="AK4755" s="1"/>
      <c r="AL4755" s="1">
        <v>63059.06640625</v>
      </c>
      <c r="AM4755" s="1">
        <v>46492.95703125</v>
      </c>
      <c r="AN4755" s="1">
        <v>16566.11328125</v>
      </c>
      <c r="AO4755" t="s">
        <v>17565</v>
      </c>
    </row>
    <row r="4756" spans="1:41" x14ac:dyDescent="0.25">
      <c r="A4756" s="1">
        <v>2021</v>
      </c>
      <c r="B4756" t="s">
        <v>3524</v>
      </c>
      <c r="C4756" t="s">
        <v>7110</v>
      </c>
      <c r="D4756" t="s">
        <v>7231</v>
      </c>
      <c r="E4756" t="s">
        <v>7918</v>
      </c>
      <c r="F4756" t="s">
        <v>9771</v>
      </c>
      <c r="G4756" t="s">
        <v>11952</v>
      </c>
      <c r="H4756" t="s">
        <v>12726</v>
      </c>
      <c r="I4756" s="1">
        <v>1784.3636422716918</v>
      </c>
      <c r="J4756" s="1">
        <v>3642.068774504613</v>
      </c>
      <c r="K4756" s="1"/>
      <c r="L4756" s="1"/>
      <c r="M4756" s="1">
        <v>15201.68790419479</v>
      </c>
      <c r="N4756" s="1">
        <v>970.43758009408839</v>
      </c>
      <c r="O4756" s="1">
        <v>0</v>
      </c>
      <c r="P4756" s="1">
        <v>0</v>
      </c>
      <c r="Q4756" s="1">
        <v>0</v>
      </c>
      <c r="R4756" s="1">
        <v>225.43054769651619</v>
      </c>
      <c r="S4756" s="1">
        <v>5323.7359432759413</v>
      </c>
      <c r="T4756" s="1">
        <v>0</v>
      </c>
      <c r="U4756" s="1">
        <v>0</v>
      </c>
      <c r="V4756" s="1">
        <v>2516.1414462115513</v>
      </c>
      <c r="W4756" s="1">
        <v>2091.5425771633522</v>
      </c>
      <c r="X4756" s="1">
        <v>295.64661992985731</v>
      </c>
      <c r="Y4756" s="1">
        <v>5530.6885772268406</v>
      </c>
      <c r="Z4756" s="1">
        <v>0</v>
      </c>
      <c r="AA4756" s="1">
        <v>23393.825096151901</v>
      </c>
      <c r="AB4756" s="1"/>
      <c r="AC4756" s="1">
        <v>0</v>
      </c>
      <c r="AD4756" s="1">
        <v>491.83887434037598</v>
      </c>
      <c r="AE4756" s="1">
        <v>516.43803183492093</v>
      </c>
      <c r="AF4756" s="1">
        <v>0</v>
      </c>
      <c r="AG4756" s="1">
        <v>15882.094486941163</v>
      </c>
      <c r="AH4756" s="1">
        <v>3282.3525296460066</v>
      </c>
      <c r="AI4756" s="1"/>
      <c r="AJ4756" s="1">
        <v>1845.1703938884712</v>
      </c>
      <c r="AK4756" s="1"/>
      <c r="AL4756" s="1">
        <v>82993.4609375</v>
      </c>
      <c r="AM4756" s="1">
        <v>56306.66015625</v>
      </c>
      <c r="AN4756" s="1">
        <v>26686.8046875</v>
      </c>
      <c r="AO4756" t="s">
        <v>17566</v>
      </c>
    </row>
    <row r="4757" spans="1:41" x14ac:dyDescent="0.25">
      <c r="A4757" s="1">
        <v>2021</v>
      </c>
      <c r="B4757" t="s">
        <v>3525</v>
      </c>
      <c r="C4757" t="s">
        <v>7110</v>
      </c>
      <c r="D4757" t="s">
        <v>7231</v>
      </c>
      <c r="E4757" t="s">
        <v>7918</v>
      </c>
      <c r="F4757" t="s">
        <v>9771</v>
      </c>
      <c r="G4757" t="s">
        <v>11952</v>
      </c>
      <c r="H4757" t="s">
        <v>12726</v>
      </c>
      <c r="I4757" s="1">
        <v>1617.0441734501799</v>
      </c>
      <c r="J4757" s="1">
        <v>3898.2110213535943</v>
      </c>
      <c r="K4757" s="1"/>
      <c r="L4757" s="1"/>
      <c r="M4757" s="1">
        <v>3395.7927642453778</v>
      </c>
      <c r="N4757" s="1">
        <v>749.86650440680717</v>
      </c>
      <c r="O4757" s="1">
        <v>0</v>
      </c>
      <c r="P4757" s="1">
        <v>0</v>
      </c>
      <c r="Q4757" s="1">
        <v>0</v>
      </c>
      <c r="R4757" s="1">
        <v>2951.2376751540769</v>
      </c>
      <c r="S4757" s="1">
        <v>2102.1574254852339</v>
      </c>
      <c r="T4757" s="1"/>
      <c r="U4757" s="1">
        <v>0</v>
      </c>
      <c r="V4757" s="1">
        <v>2587.2706775202878</v>
      </c>
      <c r="W4757" s="1">
        <v>3374.2321752660423</v>
      </c>
      <c r="X4757" s="1">
        <v>1078.0294489667867</v>
      </c>
      <c r="Y4757" s="1">
        <v>1641.9648670042407</v>
      </c>
      <c r="Z4757" s="1">
        <v>57.181582018233442</v>
      </c>
      <c r="AA4757" s="1">
        <v>20073.986369210535</v>
      </c>
      <c r="AB4757" s="1"/>
      <c r="AC4757" s="1">
        <v>0</v>
      </c>
      <c r="AD4757" s="1">
        <v>415.13798437814512</v>
      </c>
      <c r="AE4757" s="1">
        <v>616.63284480900199</v>
      </c>
      <c r="AF4757" s="1">
        <v>0</v>
      </c>
      <c r="AG4757" s="1">
        <v>12363.919750200075</v>
      </c>
      <c r="AH4757" s="1">
        <v>1568.5328482466746</v>
      </c>
      <c r="AI4757" s="1"/>
      <c r="AJ4757" s="1">
        <v>1509.2412285535013</v>
      </c>
      <c r="AK4757" s="1"/>
      <c r="AL4757" s="1">
        <v>60000.4375</v>
      </c>
      <c r="AM4757" s="1">
        <v>48066.5546875</v>
      </c>
      <c r="AN4757" s="1">
        <v>11933.8828125</v>
      </c>
      <c r="AO4757" t="s">
        <v>17567</v>
      </c>
    </row>
    <row r="4758" spans="1:41" x14ac:dyDescent="0.25">
      <c r="A4758" s="1">
        <v>2021</v>
      </c>
      <c r="B4758" t="s">
        <v>3526</v>
      </c>
      <c r="C4758" t="s">
        <v>7110</v>
      </c>
      <c r="D4758" t="s">
        <v>7231</v>
      </c>
      <c r="E4758" t="s">
        <v>7918</v>
      </c>
      <c r="F4758" t="s">
        <v>9771</v>
      </c>
      <c r="G4758" t="s">
        <v>11952</v>
      </c>
      <c r="H4758" t="s">
        <v>12726</v>
      </c>
      <c r="I4758" s="1">
        <v>0</v>
      </c>
      <c r="J4758" s="1">
        <v>10299.929951309714</v>
      </c>
      <c r="K4758" s="1"/>
      <c r="L4758" s="1">
        <v>0</v>
      </c>
      <c r="M4758" s="1">
        <v>2574.9824878274285</v>
      </c>
      <c r="N4758" s="1">
        <v>186.65761945095716</v>
      </c>
      <c r="O4758" s="1">
        <v>0</v>
      </c>
      <c r="P4758" s="1">
        <v>0</v>
      </c>
      <c r="Q4758" s="1">
        <v>0</v>
      </c>
      <c r="R4758" s="1"/>
      <c r="S4758" s="1">
        <v>4177.1938135867176</v>
      </c>
      <c r="T4758" s="1">
        <v>0</v>
      </c>
      <c r="U4758" s="1">
        <v>0</v>
      </c>
      <c r="V4758" s="1">
        <v>4119.9719805238856</v>
      </c>
      <c r="W4758" s="1">
        <v>0</v>
      </c>
      <c r="X4758" s="1">
        <v>1590.0700684944923</v>
      </c>
      <c r="Y4758" s="1">
        <v>297.5535319267251</v>
      </c>
      <c r="Z4758" s="1">
        <v>1302.2178594485113</v>
      </c>
      <c r="AA4758" s="1">
        <v>20634.136757547218</v>
      </c>
      <c r="AB4758" s="1"/>
      <c r="AC4758" s="1">
        <v>554.95593413908762</v>
      </c>
      <c r="AD4758" s="1">
        <v>431.6472716588446</v>
      </c>
      <c r="AE4758" s="1">
        <v>0</v>
      </c>
      <c r="AF4758" s="1">
        <v>0</v>
      </c>
      <c r="AG4758" s="1">
        <v>16151.434600314888</v>
      </c>
      <c r="AH4758" s="1">
        <v>2000.2196080499152</v>
      </c>
      <c r="AI4758" s="1"/>
      <c r="AJ4758" s="1">
        <v>5908.7264820680057</v>
      </c>
      <c r="AK4758" s="1">
        <v>0</v>
      </c>
      <c r="AL4758" s="1">
        <v>70229.6953125</v>
      </c>
      <c r="AM4758" s="1">
        <v>59455.5859375</v>
      </c>
      <c r="AN4758" s="1">
        <v>10774.11328125</v>
      </c>
      <c r="AO4758" t="s">
        <v>17568</v>
      </c>
    </row>
    <row r="4759" spans="1:41" x14ac:dyDescent="0.25">
      <c r="A4759" s="1">
        <v>2021</v>
      </c>
      <c r="B4759" t="s">
        <v>3526</v>
      </c>
      <c r="C4759" t="s">
        <v>7111</v>
      </c>
      <c r="D4759" t="s">
        <v>7231</v>
      </c>
      <c r="E4759" t="s">
        <v>7919</v>
      </c>
      <c r="F4759" t="s">
        <v>9772</v>
      </c>
      <c r="G4759" t="s">
        <v>11952</v>
      </c>
      <c r="H4759" t="s">
        <v>12726</v>
      </c>
      <c r="I4759" s="1">
        <v>5587.1397802548918</v>
      </c>
      <c r="J4759" s="1">
        <v>18276.367371103144</v>
      </c>
      <c r="K4759" s="1">
        <v>585.95157056339701</v>
      </c>
      <c r="L4759" s="1">
        <v>926.99369561787421</v>
      </c>
      <c r="M4759" s="1">
        <v>4323.6817062275668</v>
      </c>
      <c r="N4759" s="1">
        <v>7514.3711178110643</v>
      </c>
      <c r="O4759" s="1">
        <v>7967.5680356686926</v>
      </c>
      <c r="P4759" s="1">
        <v>7424.7882781652115</v>
      </c>
      <c r="Q4759" s="1">
        <v>3827.3134800048283</v>
      </c>
      <c r="R4759" s="1">
        <v>5800.7784138636962</v>
      </c>
      <c r="S4759" s="1">
        <v>6988.1886653943493</v>
      </c>
      <c r="T4759" s="1">
        <v>6895.2308840712249</v>
      </c>
      <c r="U4759" s="1">
        <v>1250.5831615881877</v>
      </c>
      <c r="V4759" s="1">
        <v>1581.6114658566694</v>
      </c>
      <c r="W4759" s="1">
        <v>1390.4905434268114</v>
      </c>
      <c r="X4759" s="1">
        <v>9456.8631172312089</v>
      </c>
      <c r="Y4759" s="1">
        <v>26035.934043588444</v>
      </c>
      <c r="Z4759" s="1">
        <v>9308.8874538655618</v>
      </c>
      <c r="AA4759" s="1">
        <v>104853.71770751996</v>
      </c>
      <c r="AB4759" s="1">
        <v>719.85065993042338</v>
      </c>
      <c r="AC4759" s="1">
        <v>8879.4807912948254</v>
      </c>
      <c r="AD4759" s="1">
        <v>9335.1079499290972</v>
      </c>
      <c r="AE4759" s="1">
        <v>4673.1228107392863</v>
      </c>
      <c r="AF4759" s="1">
        <v>19283.057580736866</v>
      </c>
      <c r="AG4759" s="1">
        <v>84657.413143137048</v>
      </c>
      <c r="AH4759" s="1">
        <v>14177.281359647193</v>
      </c>
      <c r="AI4759" s="1">
        <v>843.44981934613986</v>
      </c>
      <c r="AJ4759" s="1">
        <v>20262.251087548721</v>
      </c>
      <c r="AK4759" s="1">
        <v>1940.8501338251272</v>
      </c>
      <c r="AL4759" s="1">
        <v>394768.3125</v>
      </c>
      <c r="AM4759" s="1">
        <v>330143.8125</v>
      </c>
      <c r="AN4759" s="1">
        <v>64624.515625</v>
      </c>
      <c r="AO4759" t="s">
        <v>17569</v>
      </c>
    </row>
    <row r="4760" spans="1:41" x14ac:dyDescent="0.25">
      <c r="A4760" s="1">
        <v>2021</v>
      </c>
      <c r="B4760" t="s">
        <v>3527</v>
      </c>
      <c r="C4760" t="s">
        <v>7111</v>
      </c>
      <c r="D4760" t="s">
        <v>7231</v>
      </c>
      <c r="E4760" t="s">
        <v>7919</v>
      </c>
      <c r="F4760" t="s">
        <v>9772</v>
      </c>
      <c r="G4760" t="s">
        <v>11952</v>
      </c>
      <c r="H4760" t="s">
        <v>12726</v>
      </c>
      <c r="I4760" s="1">
        <v>7341.3910497966126</v>
      </c>
      <c r="J4760" s="1">
        <v>39912.023434570801</v>
      </c>
      <c r="K4760" s="1">
        <v>602.54394979831761</v>
      </c>
      <c r="L4760" s="1">
        <v>897.99558295609427</v>
      </c>
      <c r="M4760" s="1">
        <v>8992.7051495658743</v>
      </c>
      <c r="N4760" s="1">
        <v>7619.9356723072024</v>
      </c>
      <c r="O4760" s="1">
        <v>7675.0906429691859</v>
      </c>
      <c r="P4760" s="1">
        <v>8132.9575266245774</v>
      </c>
      <c r="Q4760" s="1">
        <v>5883.7509073657257</v>
      </c>
      <c r="R4760" s="1">
        <v>4247.1545099655514</v>
      </c>
      <c r="S4760" s="1">
        <v>7640.9074133801687</v>
      </c>
      <c r="T4760" s="1">
        <v>6762.6827852249071</v>
      </c>
      <c r="U4760" s="1">
        <v>1067.339811717259</v>
      </c>
      <c r="V4760" s="1">
        <v>2553.1899105529446</v>
      </c>
      <c r="W4760" s="1">
        <v>1324.820643990781</v>
      </c>
      <c r="X4760" s="1">
        <v>9345.1399769384752</v>
      </c>
      <c r="Y4760" s="1">
        <v>29550.70649838851</v>
      </c>
      <c r="Z4760" s="1">
        <v>9772.6309429110752</v>
      </c>
      <c r="AA4760" s="1">
        <v>100622.06802501362</v>
      </c>
      <c r="AB4760" s="1">
        <v>696.8057700956532</v>
      </c>
      <c r="AC4760" s="1">
        <v>8673.6012994395405</v>
      </c>
      <c r="AD4760" s="1">
        <v>11998.152416141065</v>
      </c>
      <c r="AE4760" s="1">
        <v>6780.4209695795962</v>
      </c>
      <c r="AF4760" s="1">
        <v>19341.272765743237</v>
      </c>
      <c r="AG4760" s="1">
        <v>93766.25977192659</v>
      </c>
      <c r="AH4760" s="1">
        <v>13923.366081908134</v>
      </c>
      <c r="AI4760" s="1">
        <v>600.88099501506554</v>
      </c>
      <c r="AJ4760" s="1">
        <v>22436.58593563634</v>
      </c>
      <c r="AK4760" s="1">
        <v>1880.1366779447412</v>
      </c>
      <c r="AL4760" s="1">
        <v>440042.5</v>
      </c>
      <c r="AM4760" s="1">
        <v>368599.28125</v>
      </c>
      <c r="AN4760" s="1">
        <v>71443.234375</v>
      </c>
      <c r="AO4760" t="s">
        <v>17570</v>
      </c>
    </row>
    <row r="4761" spans="1:41" x14ac:dyDescent="0.25">
      <c r="A4761" s="1">
        <v>2021</v>
      </c>
      <c r="B4761" t="s">
        <v>3528</v>
      </c>
      <c r="C4761" t="s">
        <v>7111</v>
      </c>
      <c r="D4761" t="s">
        <v>7231</v>
      </c>
      <c r="E4761" t="s">
        <v>7919</v>
      </c>
      <c r="F4761" t="s">
        <v>9772</v>
      </c>
      <c r="G4761" t="s">
        <v>11952</v>
      </c>
      <c r="H4761" t="s">
        <v>12726</v>
      </c>
      <c r="I4761" s="1">
        <v>11140.216253101644</v>
      </c>
      <c r="J4761" s="1">
        <v>57638.52943580602</v>
      </c>
      <c r="K4761" s="1">
        <v>974.57582175641357</v>
      </c>
      <c r="L4761" s="1">
        <v>1415.3295634939977</v>
      </c>
      <c r="M4761" s="1">
        <v>12601.675076442853</v>
      </c>
      <c r="N4761" s="1">
        <v>8552.1917924843674</v>
      </c>
      <c r="O4761" s="1">
        <v>7885.3390308910875</v>
      </c>
      <c r="P4761" s="1">
        <v>8070.7323187851343</v>
      </c>
      <c r="Q4761" s="1">
        <v>3705.570112186098</v>
      </c>
      <c r="R4761" s="1">
        <v>6348.4219485924568</v>
      </c>
      <c r="S4761" s="1">
        <v>7832.5910632161713</v>
      </c>
      <c r="T4761" s="1">
        <v>7936.3294782589355</v>
      </c>
      <c r="U4761" s="1">
        <v>980.24677175325019</v>
      </c>
      <c r="V4761" s="1">
        <v>4867.6853061500969</v>
      </c>
      <c r="W4761" s="1">
        <v>3229.0481893048245</v>
      </c>
      <c r="X4761" s="1">
        <v>13483.372974886151</v>
      </c>
      <c r="Y4761" s="1">
        <v>35694.087395183997</v>
      </c>
      <c r="Z4761" s="1">
        <v>9289.601528612402</v>
      </c>
      <c r="AA4761" s="1">
        <v>89591.40976143931</v>
      </c>
      <c r="AB4761" s="1">
        <v>1796.9443495027497</v>
      </c>
      <c r="AC4761" s="1">
        <v>8182.5270098656811</v>
      </c>
      <c r="AD4761" s="1">
        <v>13888.089400025228</v>
      </c>
      <c r="AE4761" s="1">
        <v>6217.4809105755367</v>
      </c>
      <c r="AF4761" s="1">
        <v>27214.591249992558</v>
      </c>
      <c r="AG4761" s="1">
        <v>102820.02341489654</v>
      </c>
      <c r="AH4761" s="1">
        <v>14316.189583775444</v>
      </c>
      <c r="AI4761" s="1">
        <v>981.29516402250511</v>
      </c>
      <c r="AJ4761" s="1">
        <v>21043.32962848261</v>
      </c>
      <c r="AK4761" s="1">
        <v>2201.6237654351075</v>
      </c>
      <c r="AL4761" s="1">
        <v>489899.0625</v>
      </c>
      <c r="AM4761" s="1">
        <v>402772</v>
      </c>
      <c r="AN4761" s="1">
        <v>87127.0703125</v>
      </c>
      <c r="AO4761" t="s">
        <v>17571</v>
      </c>
    </row>
    <row r="4762" spans="1:41" x14ac:dyDescent="0.25">
      <c r="A4762" s="1">
        <v>2021</v>
      </c>
      <c r="B4762" t="s">
        <v>3529</v>
      </c>
      <c r="C4762" t="s">
        <v>7111</v>
      </c>
      <c r="D4762" t="s">
        <v>7231</v>
      </c>
      <c r="E4762" t="s">
        <v>7919</v>
      </c>
      <c r="F4762" t="s">
        <v>9772</v>
      </c>
      <c r="G4762" t="s">
        <v>11952</v>
      </c>
      <c r="H4762" t="s">
        <v>12726</v>
      </c>
      <c r="I4762" s="1">
        <v>11707.399815779303</v>
      </c>
      <c r="J4762" s="1">
        <v>52634.431464015288</v>
      </c>
      <c r="K4762" s="1">
        <v>929.26138500937009</v>
      </c>
      <c r="L4762" s="1">
        <v>873.20385366309711</v>
      </c>
      <c r="M4762" s="1">
        <v>12219.463804038527</v>
      </c>
      <c r="N4762" s="1">
        <v>8148.3707936889477</v>
      </c>
      <c r="O4762" s="1">
        <v>7814.6389229444103</v>
      </c>
      <c r="P4762" s="1">
        <v>7342.1136074891147</v>
      </c>
      <c r="Q4762" s="1">
        <v>4060.0820180388441</v>
      </c>
      <c r="R4762" s="1">
        <v>4491.6053191017145</v>
      </c>
      <c r="S4762" s="1">
        <v>5738.7167138885807</v>
      </c>
      <c r="T4762" s="1">
        <v>9155.7041100749193</v>
      </c>
      <c r="U4762" s="1">
        <v>1069.4052133750524</v>
      </c>
      <c r="V4762" s="1">
        <v>4067.4051109516859</v>
      </c>
      <c r="W4762" s="1">
        <v>2183.0096341577428</v>
      </c>
      <c r="X4762" s="1">
        <v>13041.375165406149</v>
      </c>
      <c r="Y4762" s="1">
        <v>35742.605395218292</v>
      </c>
      <c r="Z4762" s="1">
        <v>9892.2790349177321</v>
      </c>
      <c r="AA4762" s="1">
        <v>90805.654574819331</v>
      </c>
      <c r="AB4762" s="1">
        <v>1093.1218612523217</v>
      </c>
      <c r="AC4762" s="1">
        <v>10061.96517621527</v>
      </c>
      <c r="AD4762" s="1">
        <v>14599.093459648002</v>
      </c>
      <c r="AE4762" s="1">
        <v>10177.95628328079</v>
      </c>
      <c r="AF4762" s="1">
        <v>22099.64799002351</v>
      </c>
      <c r="AG4762" s="1">
        <v>97570.289367085919</v>
      </c>
      <c r="AH4762" s="1">
        <v>14074.752485710365</v>
      </c>
      <c r="AI4762" s="1">
        <v>643.58358103317164</v>
      </c>
      <c r="AJ4762" s="1">
        <v>20027.631102904961</v>
      </c>
      <c r="AK4762" s="1">
        <v>2005.1347750782231</v>
      </c>
      <c r="AL4762" s="1">
        <v>474269.90625</v>
      </c>
      <c r="AM4762" s="1">
        <v>390772.03125</v>
      </c>
      <c r="AN4762" s="1">
        <v>83497.8515625</v>
      </c>
      <c r="AO4762" t="s">
        <v>17572</v>
      </c>
    </row>
    <row r="4763" spans="1:41" x14ac:dyDescent="0.25">
      <c r="A4763" s="1">
        <v>2021</v>
      </c>
      <c r="B4763" t="s">
        <v>3530</v>
      </c>
      <c r="C4763" t="s">
        <v>7111</v>
      </c>
      <c r="D4763" t="s">
        <v>7231</v>
      </c>
      <c r="E4763" t="s">
        <v>7919</v>
      </c>
      <c r="F4763" t="s">
        <v>9772</v>
      </c>
      <c r="G4763" t="s">
        <v>11952</v>
      </c>
      <c r="H4763" t="s">
        <v>12726</v>
      </c>
      <c r="I4763" s="1">
        <v>10985.362652991196</v>
      </c>
      <c r="J4763" s="1">
        <v>50740.942421064588</v>
      </c>
      <c r="K4763" s="1">
        <v>995.04576377435444</v>
      </c>
      <c r="L4763" s="1">
        <v>1749.3415892618561</v>
      </c>
      <c r="M4763" s="1">
        <v>31508.437797553914</v>
      </c>
      <c r="N4763" s="1">
        <v>10794.747362203705</v>
      </c>
      <c r="O4763" s="1">
        <v>7935.4603244499367</v>
      </c>
      <c r="P4763" s="1">
        <v>6337.8146576374838</v>
      </c>
      <c r="Q4763" s="1">
        <v>3706.9739724752326</v>
      </c>
      <c r="R4763" s="1">
        <v>4869.2042846485292</v>
      </c>
      <c r="S4763" s="1">
        <v>8155.0727118275272</v>
      </c>
      <c r="T4763" s="1">
        <v>7344.6623610896677</v>
      </c>
      <c r="U4763" s="1">
        <v>968.41488452951899</v>
      </c>
      <c r="V4763" s="1">
        <v>3193.730350769456</v>
      </c>
      <c r="W4763" s="1">
        <v>2935.8261762579104</v>
      </c>
      <c r="X4763" s="1">
        <v>15173.328287626298</v>
      </c>
      <c r="Y4763" s="1">
        <v>28569.117514125388</v>
      </c>
      <c r="Z4763" s="1">
        <v>7711.7733661341263</v>
      </c>
      <c r="AA4763" s="1">
        <v>92702.789051699438</v>
      </c>
      <c r="AB4763" s="1">
        <v>1764.5538580216814</v>
      </c>
      <c r="AC4763" s="1">
        <v>8435.917751042778</v>
      </c>
      <c r="AD4763" s="1">
        <v>13881.213596089608</v>
      </c>
      <c r="AE4763" s="1">
        <v>5933.8557007325517</v>
      </c>
      <c r="AF4763" s="1">
        <v>26678.376349086258</v>
      </c>
      <c r="AG4763" s="1">
        <v>111920.21789712101</v>
      </c>
      <c r="AH4763" s="1">
        <v>15945.205919800776</v>
      </c>
      <c r="AI4763" s="1">
        <v>4629.0231480511011</v>
      </c>
      <c r="AJ4763" s="1">
        <v>22222.573139730015</v>
      </c>
      <c r="AK4763" s="1">
        <v>1667.7123695687296</v>
      </c>
      <c r="AL4763" s="1">
        <v>509456.71875</v>
      </c>
      <c r="AM4763" s="1">
        <v>397521.15625</v>
      </c>
      <c r="AN4763" s="1">
        <v>111935.546875</v>
      </c>
      <c r="AO4763" t="s">
        <v>17573</v>
      </c>
    </row>
    <row r="4764" spans="1:41" x14ac:dyDescent="0.25">
      <c r="A4764" s="1">
        <v>2021</v>
      </c>
      <c r="B4764" t="s">
        <v>3531</v>
      </c>
      <c r="C4764" t="s">
        <v>7111</v>
      </c>
      <c r="D4764" t="s">
        <v>7231</v>
      </c>
      <c r="E4764" t="s">
        <v>7919</v>
      </c>
      <c r="F4764" t="s">
        <v>9772</v>
      </c>
      <c r="G4764" t="s">
        <v>11952</v>
      </c>
      <c r="H4764" t="s">
        <v>12726</v>
      </c>
      <c r="I4764" s="1">
        <v>10776.47058823529</v>
      </c>
      <c r="J4764" s="1">
        <v>41440.6808255</v>
      </c>
      <c r="K4764" s="1">
        <v>1441.796</v>
      </c>
      <c r="L4764" s="1">
        <v>1318.02333</v>
      </c>
      <c r="M4764" s="1">
        <v>28524</v>
      </c>
      <c r="N4764" s="1">
        <v>7065.4000000000005</v>
      </c>
      <c r="O4764" s="1">
        <v>7784.5636499999991</v>
      </c>
      <c r="P4764" s="1">
        <v>6217.2979999999998</v>
      </c>
      <c r="Q4764" s="1">
        <v>3541</v>
      </c>
      <c r="R4764" s="1">
        <v>6350.0349900000047</v>
      </c>
      <c r="S4764" s="1">
        <v>7999.9999999999991</v>
      </c>
      <c r="T4764" s="1">
        <v>3196.8</v>
      </c>
      <c r="U4764" s="1">
        <v>807</v>
      </c>
      <c r="V4764" s="1">
        <v>2347</v>
      </c>
      <c r="W4764" s="1">
        <v>2591</v>
      </c>
      <c r="X4764" s="1">
        <v>13813.75</v>
      </c>
      <c r="Y4764" s="1">
        <v>28025.86171690737</v>
      </c>
      <c r="Z4764" s="1">
        <v>7923.6003000000001</v>
      </c>
      <c r="AA4764" s="1">
        <v>100325</v>
      </c>
      <c r="AB4764" s="1">
        <v>1731</v>
      </c>
      <c r="AC4764" s="1">
        <v>8275.5046328971966</v>
      </c>
      <c r="AD4764" s="1">
        <v>13046.823404999999</v>
      </c>
      <c r="AE4764" s="1">
        <v>4276</v>
      </c>
      <c r="AF4764" s="1">
        <v>27316.152021024001</v>
      </c>
      <c r="AG4764" s="1">
        <v>104373</v>
      </c>
      <c r="AH4764" s="1">
        <v>15642</v>
      </c>
      <c r="AI4764" s="1">
        <v>2394</v>
      </c>
      <c r="AJ4764" s="1">
        <v>18494.63906592139</v>
      </c>
      <c r="AK4764" s="1">
        <v>1636</v>
      </c>
      <c r="AL4764" s="1">
        <v>478674.34375</v>
      </c>
      <c r="AM4764" s="1">
        <v>378872.65625</v>
      </c>
      <c r="AN4764" s="1">
        <v>99801.7265625</v>
      </c>
      <c r="AO4764" t="s">
        <v>17574</v>
      </c>
    </row>
    <row r="4765" spans="1:41" x14ac:dyDescent="0.25">
      <c r="A4765" s="1">
        <v>2021</v>
      </c>
      <c r="B4765" t="s">
        <v>3531</v>
      </c>
      <c r="C4765" t="s">
        <v>7111</v>
      </c>
      <c r="D4765" t="s">
        <v>7231</v>
      </c>
      <c r="E4765" t="s">
        <v>7919</v>
      </c>
      <c r="F4765" t="s">
        <v>9773</v>
      </c>
      <c r="G4765" t="s">
        <v>11952</v>
      </c>
      <c r="H4765" t="s">
        <v>12726</v>
      </c>
      <c r="I4765" s="1">
        <v>10576.47058823529</v>
      </c>
      <c r="J4765" s="1">
        <v>41440.6808255</v>
      </c>
      <c r="K4765" s="1">
        <v>1411.796</v>
      </c>
      <c r="L4765" s="1">
        <v>1318.02333</v>
      </c>
      <c r="M4765" s="1">
        <v>28524</v>
      </c>
      <c r="N4765" s="1">
        <v>7064.4000000000005</v>
      </c>
      <c r="O4765" s="1">
        <v>7784.5636499999991</v>
      </c>
      <c r="P4765" s="1">
        <v>6217.2979999999998</v>
      </c>
      <c r="Q4765" s="1">
        <v>3541</v>
      </c>
      <c r="R4765" s="1">
        <v>6350.0349900000047</v>
      </c>
      <c r="S4765" s="1">
        <v>7999.9999999999991</v>
      </c>
      <c r="T4765" s="1">
        <v>3196.8</v>
      </c>
      <c r="U4765" s="1">
        <v>807</v>
      </c>
      <c r="V4765" s="1">
        <v>2338</v>
      </c>
      <c r="W4765" s="1">
        <v>2591</v>
      </c>
      <c r="X4765" s="1">
        <v>13813.75</v>
      </c>
      <c r="Y4765" s="1">
        <v>28025.86171690737</v>
      </c>
      <c r="Z4765" s="1">
        <v>7923.6003000000001</v>
      </c>
      <c r="AA4765" s="1">
        <v>100325</v>
      </c>
      <c r="AB4765" s="1">
        <v>1731</v>
      </c>
      <c r="AC4765" s="1">
        <v>8275.5046328971966</v>
      </c>
      <c r="AD4765" s="1">
        <v>13046.823404999999</v>
      </c>
      <c r="AE4765" s="1">
        <v>4276</v>
      </c>
      <c r="AF4765" s="1">
        <v>26974.152021024001</v>
      </c>
      <c r="AG4765" s="1">
        <v>104373</v>
      </c>
      <c r="AH4765" s="1">
        <v>14986.5</v>
      </c>
      <c r="AI4765" s="1">
        <v>2394</v>
      </c>
      <c r="AJ4765" s="1">
        <v>18494.63906592139</v>
      </c>
      <c r="AK4765" s="1">
        <v>1636</v>
      </c>
      <c r="AL4765" s="1">
        <v>477436.84375</v>
      </c>
      <c r="AM4765" s="1">
        <v>378320.65625</v>
      </c>
      <c r="AN4765" s="1">
        <v>99116.2265625</v>
      </c>
      <c r="AO4765" t="s">
        <v>17575</v>
      </c>
    </row>
    <row r="4766" spans="1:41" x14ac:dyDescent="0.25">
      <c r="A4766" s="1">
        <v>2021</v>
      </c>
      <c r="B4766" t="s">
        <v>3532</v>
      </c>
      <c r="C4766" t="s">
        <v>7111</v>
      </c>
      <c r="D4766" t="s">
        <v>7231</v>
      </c>
      <c r="E4766" t="s">
        <v>7919</v>
      </c>
      <c r="F4766" t="s">
        <v>9773</v>
      </c>
      <c r="G4766" t="s">
        <v>11952</v>
      </c>
      <c r="H4766" t="s">
        <v>12726</v>
      </c>
      <c r="I4766" s="1">
        <v>11491.793925985945</v>
      </c>
      <c r="J4766" s="1">
        <v>52634.431464015288</v>
      </c>
      <c r="K4766" s="1">
        <v>929.26138500937009</v>
      </c>
      <c r="L4766" s="1">
        <v>873.20385366309711</v>
      </c>
      <c r="M4766" s="1">
        <v>12219.463804038527</v>
      </c>
      <c r="N4766" s="1">
        <v>8010.3830242211998</v>
      </c>
      <c r="O4766" s="1">
        <v>7814.6389229444103</v>
      </c>
      <c r="P4766" s="1">
        <v>7342.1136074891147</v>
      </c>
      <c r="Q4766" s="1">
        <v>4060.0820180388441</v>
      </c>
      <c r="R4766" s="1">
        <v>4491.6053191017145</v>
      </c>
      <c r="S4766" s="1">
        <v>5738.7167138885807</v>
      </c>
      <c r="T4766" s="1">
        <v>9155.7041100749193</v>
      </c>
      <c r="U4766" s="1">
        <v>1069.4052133750524</v>
      </c>
      <c r="V4766" s="1">
        <v>3886.2961635252659</v>
      </c>
      <c r="W4766" s="1">
        <v>2183.0096341577428</v>
      </c>
      <c r="X4766" s="1">
        <v>13041.375165406149</v>
      </c>
      <c r="Y4766" s="1">
        <v>35742.605395218292</v>
      </c>
      <c r="Z4766" s="1">
        <v>9892.2790349177321</v>
      </c>
      <c r="AA4766" s="1">
        <v>90805.654574819331</v>
      </c>
      <c r="AB4766" s="1">
        <v>1093.1218612523217</v>
      </c>
      <c r="AC4766" s="1">
        <v>10061.96517621527</v>
      </c>
      <c r="AD4766" s="1">
        <v>14599.093459648002</v>
      </c>
      <c r="AE4766" s="1">
        <v>10177.95628328079</v>
      </c>
      <c r="AF4766" s="1">
        <v>22099.64799002351</v>
      </c>
      <c r="AG4766" s="1">
        <v>97570.289367085919</v>
      </c>
      <c r="AH4766" s="1">
        <v>13864.536743161843</v>
      </c>
      <c r="AI4766" s="1">
        <v>643.58358103317164</v>
      </c>
      <c r="AJ4766" s="1">
        <v>20027.631102904961</v>
      </c>
      <c r="AK4766" s="1">
        <v>2005.1347750782231</v>
      </c>
      <c r="AL4766" s="1">
        <v>473525</v>
      </c>
      <c r="AM4766" s="1">
        <v>390237.3125</v>
      </c>
      <c r="AN4766" s="1">
        <v>83287.640625</v>
      </c>
      <c r="AO4766" t="s">
        <v>17576</v>
      </c>
    </row>
    <row r="4767" spans="1:41" x14ac:dyDescent="0.25">
      <c r="A4767" s="1">
        <v>2021</v>
      </c>
      <c r="B4767" t="s">
        <v>3533</v>
      </c>
      <c r="C4767" t="s">
        <v>7111</v>
      </c>
      <c r="D4767" t="s">
        <v>7231</v>
      </c>
      <c r="E4767" t="s">
        <v>7919</v>
      </c>
      <c r="F4767" t="s">
        <v>9773</v>
      </c>
      <c r="G4767" t="s">
        <v>11952</v>
      </c>
      <c r="H4767" t="s">
        <v>12726</v>
      </c>
      <c r="I4767" s="1">
        <v>10781.485835195508</v>
      </c>
      <c r="J4767" s="1">
        <v>50740.942421064588</v>
      </c>
      <c r="K4767" s="1">
        <v>995.04576377435444</v>
      </c>
      <c r="L4767" s="1">
        <v>1749.3415892618561</v>
      </c>
      <c r="M4767" s="1">
        <v>31508.437797553914</v>
      </c>
      <c r="N4767" s="1">
        <v>10611.258226187585</v>
      </c>
      <c r="O4767" s="1">
        <v>7935.4603244499367</v>
      </c>
      <c r="P4767" s="1">
        <v>6337.8146576374838</v>
      </c>
      <c r="Q4767" s="1">
        <v>3706.9739724752326</v>
      </c>
      <c r="R4767" s="1">
        <v>4869.2042846485292</v>
      </c>
      <c r="S4767" s="1">
        <v>8155.0727118275272</v>
      </c>
      <c r="T4767" s="1">
        <v>7344.6623610896677</v>
      </c>
      <c r="U4767" s="1">
        <v>968.41488452951899</v>
      </c>
      <c r="V4767" s="1">
        <v>3156.0131394772534</v>
      </c>
      <c r="W4767" s="1">
        <v>2935.8261762579104</v>
      </c>
      <c r="X4767" s="1">
        <v>15173.328287626298</v>
      </c>
      <c r="Y4767" s="1">
        <v>28569.117514125388</v>
      </c>
      <c r="Z4767" s="1">
        <v>7711.7733661341263</v>
      </c>
      <c r="AA4767" s="1">
        <v>92702.789051699438</v>
      </c>
      <c r="AB4767" s="1">
        <v>1764.5538580216814</v>
      </c>
      <c r="AC4767" s="1">
        <v>8435.917751042778</v>
      </c>
      <c r="AD4767" s="1">
        <v>13881.213596089608</v>
      </c>
      <c r="AE4767" s="1">
        <v>5933.8557007325517</v>
      </c>
      <c r="AF4767" s="1">
        <v>26678.376349086258</v>
      </c>
      <c r="AG4767" s="1">
        <v>111920.21789712101</v>
      </c>
      <c r="AH4767" s="1">
        <v>15276.999649475407</v>
      </c>
      <c r="AI4767" s="1">
        <v>4629.0231480511011</v>
      </c>
      <c r="AJ4767" s="1">
        <v>22222.573139730015</v>
      </c>
      <c r="AK4767" s="1">
        <v>1667.7123695687296</v>
      </c>
      <c r="AL4767" s="1">
        <v>508363.40625</v>
      </c>
      <c r="AM4767" s="1">
        <v>397096.0625</v>
      </c>
      <c r="AN4767" s="1">
        <v>111267.34375</v>
      </c>
      <c r="AO4767" t="s">
        <v>17577</v>
      </c>
    </row>
    <row r="4768" spans="1:41" x14ac:dyDescent="0.25">
      <c r="A4768" s="1">
        <v>2021</v>
      </c>
      <c r="B4768" t="s">
        <v>3534</v>
      </c>
      <c r="C4768" t="s">
        <v>7111</v>
      </c>
      <c r="D4768" t="s">
        <v>7231</v>
      </c>
      <c r="E4768" t="s">
        <v>7919</v>
      </c>
      <c r="F4768" t="s">
        <v>9773</v>
      </c>
      <c r="G4768" t="s">
        <v>11952</v>
      </c>
      <c r="H4768" t="s">
        <v>12726</v>
      </c>
      <c r="I4768" s="1">
        <v>6974.5429118134489</v>
      </c>
      <c r="J4768" s="1">
        <v>39912.023434570801</v>
      </c>
      <c r="K4768" s="1">
        <v>602.54394979831761</v>
      </c>
      <c r="L4768" s="1">
        <v>897.99558295609427</v>
      </c>
      <c r="M4768" s="1">
        <v>8992.7051495658743</v>
      </c>
      <c r="N4768" s="1">
        <v>7478.0301974696958</v>
      </c>
      <c r="O4768" s="1">
        <v>7675.0906429691859</v>
      </c>
      <c r="P4768" s="1">
        <v>8132.9575266245774</v>
      </c>
      <c r="Q4768" s="1">
        <v>5883.7509073657257</v>
      </c>
      <c r="R4768" s="1">
        <v>4247.1545099655514</v>
      </c>
      <c r="S4768" s="1">
        <v>7640.9074133801687</v>
      </c>
      <c r="T4768" s="1">
        <v>6762.6827852249071</v>
      </c>
      <c r="U4768" s="1">
        <v>1067.339811717259</v>
      </c>
      <c r="V4768" s="1">
        <v>2476.6939905233512</v>
      </c>
      <c r="W4768" s="1">
        <v>1324.820643990781</v>
      </c>
      <c r="X4768" s="1">
        <v>9345.1399769384752</v>
      </c>
      <c r="Y4768" s="1">
        <v>29550.70649838851</v>
      </c>
      <c r="Z4768" s="1">
        <v>9772.6309429110752</v>
      </c>
      <c r="AA4768" s="1">
        <v>100622.06802501362</v>
      </c>
      <c r="AB4768" s="1">
        <v>696.8057700956532</v>
      </c>
      <c r="AC4768" s="1">
        <v>8673.6012994395405</v>
      </c>
      <c r="AD4768" s="1">
        <v>11998.152416141065</v>
      </c>
      <c r="AE4768" s="1">
        <v>6780.4209695795962</v>
      </c>
      <c r="AF4768" s="1">
        <v>19341.272765743237</v>
      </c>
      <c r="AG4768" s="1">
        <v>93766.25977192659</v>
      </c>
      <c r="AH4768" s="1">
        <v>13712.72514269621</v>
      </c>
      <c r="AI4768" s="1">
        <v>600.88099501506554</v>
      </c>
      <c r="AJ4768" s="1">
        <v>22128.19795337112</v>
      </c>
      <c r="AK4768" s="1">
        <v>1880.1366779447412</v>
      </c>
      <c r="AL4768" s="1">
        <v>438938.1875</v>
      </c>
      <c r="AM4768" s="1">
        <v>367705.625</v>
      </c>
      <c r="AN4768" s="1">
        <v>71232.59375</v>
      </c>
      <c r="AO4768" t="s">
        <v>17578</v>
      </c>
    </row>
    <row r="4769" spans="1:41" x14ac:dyDescent="0.25">
      <c r="A4769" s="1">
        <v>2021</v>
      </c>
      <c r="B4769" t="s">
        <v>3535</v>
      </c>
      <c r="C4769" t="s">
        <v>7111</v>
      </c>
      <c r="D4769" t="s">
        <v>7231</v>
      </c>
      <c r="E4769" t="s">
        <v>7919</v>
      </c>
      <c r="F4769" t="s">
        <v>9773</v>
      </c>
      <c r="G4769" t="s">
        <v>11952</v>
      </c>
      <c r="H4769" t="s">
        <v>12726</v>
      </c>
      <c r="I4769" s="1">
        <v>10930.537799250682</v>
      </c>
      <c r="J4769" s="1">
        <v>57638.52943580602</v>
      </c>
      <c r="K4769" s="1">
        <v>974.57582175641357</v>
      </c>
      <c r="L4769" s="1">
        <v>1415.3295634939977</v>
      </c>
      <c r="M4769" s="1">
        <v>12601.675076442853</v>
      </c>
      <c r="N4769" s="1">
        <v>8417.9975820197524</v>
      </c>
      <c r="O4769" s="1">
        <v>7885.3390308910875</v>
      </c>
      <c r="P4769" s="1">
        <v>8070.7323187851343</v>
      </c>
      <c r="Q4769" s="1">
        <v>3705.570112186098</v>
      </c>
      <c r="R4769" s="1">
        <v>6348.4219485924568</v>
      </c>
      <c r="S4769" s="1">
        <v>7832.5910632161713</v>
      </c>
      <c r="T4769" s="1">
        <v>7936.3294782589355</v>
      </c>
      <c r="U4769" s="1">
        <v>980.24677175325019</v>
      </c>
      <c r="V4769" s="1">
        <v>4632.8454378370188</v>
      </c>
      <c r="W4769" s="1">
        <v>3229.0481893048245</v>
      </c>
      <c r="X4769" s="1">
        <v>13483.372974886151</v>
      </c>
      <c r="Y4769" s="1">
        <v>35694.087395183997</v>
      </c>
      <c r="Z4769" s="1">
        <v>9289.601528612402</v>
      </c>
      <c r="AA4769" s="1">
        <v>89591.40976143931</v>
      </c>
      <c r="AB4769" s="1">
        <v>1796.9443495027497</v>
      </c>
      <c r="AC4769" s="1">
        <v>8182.5270098656811</v>
      </c>
      <c r="AD4769" s="1">
        <v>13888.089400025228</v>
      </c>
      <c r="AE4769" s="1">
        <v>6217.4809105755367</v>
      </c>
      <c r="AF4769" s="1">
        <v>27214.591249992558</v>
      </c>
      <c r="AG4769" s="1">
        <v>102820.02341489654</v>
      </c>
      <c r="AH4769" s="1">
        <v>13845.98565101466</v>
      </c>
      <c r="AI4769" s="1">
        <v>981.29516402250511</v>
      </c>
      <c r="AJ4769" s="1">
        <v>21043.32962848261</v>
      </c>
      <c r="AK4769" s="1">
        <v>2201.6237654351075</v>
      </c>
      <c r="AL4769" s="1">
        <v>488850.15625</v>
      </c>
      <c r="AM4769" s="1">
        <v>402193.28125</v>
      </c>
      <c r="AN4769" s="1">
        <v>86656.8671875</v>
      </c>
      <c r="AO4769" t="s">
        <v>17579</v>
      </c>
    </row>
    <row r="4770" spans="1:41" x14ac:dyDescent="0.25">
      <c r="A4770" s="1">
        <v>2021</v>
      </c>
      <c r="B4770" t="s">
        <v>3536</v>
      </c>
      <c r="C4770" t="s">
        <v>7111</v>
      </c>
      <c r="D4770" t="s">
        <v>7231</v>
      </c>
      <c r="E4770" t="s">
        <v>7919</v>
      </c>
      <c r="F4770" t="s">
        <v>9773</v>
      </c>
      <c r="G4770" t="s">
        <v>11952</v>
      </c>
      <c r="H4770" t="s">
        <v>12726</v>
      </c>
      <c r="I4770" s="1">
        <v>3853.3093780798145</v>
      </c>
      <c r="J4770" s="1">
        <v>18276.367371103144</v>
      </c>
      <c r="K4770" s="1">
        <v>585.95157056339701</v>
      </c>
      <c r="L4770" s="1">
        <v>926.99369561787421</v>
      </c>
      <c r="M4770" s="1">
        <v>4323.6817062275668</v>
      </c>
      <c r="N4770" s="1">
        <v>7514.3711178110643</v>
      </c>
      <c r="O4770" s="1">
        <v>7967.5680356686926</v>
      </c>
      <c r="P4770" s="1">
        <v>7424.7882781652115</v>
      </c>
      <c r="Q4770" s="1">
        <v>3827.3134800048283</v>
      </c>
      <c r="R4770" s="1">
        <v>5800.7784138636962</v>
      </c>
      <c r="S4770" s="1">
        <v>6988.1886653943493</v>
      </c>
      <c r="T4770" s="1">
        <v>6895.2308840712249</v>
      </c>
      <c r="U4770" s="1">
        <v>1250.5831615881877</v>
      </c>
      <c r="V4770" s="1">
        <v>1504.9342095524748</v>
      </c>
      <c r="W4770" s="1">
        <v>1390.4905434268114</v>
      </c>
      <c r="X4770" s="1">
        <v>7743.641435330027</v>
      </c>
      <c r="Y4770" s="1">
        <v>26035.934043588444</v>
      </c>
      <c r="Z4770" s="1">
        <v>9308.8874538655618</v>
      </c>
      <c r="AA4770" s="1">
        <v>104853.71770751996</v>
      </c>
      <c r="AB4770" s="1">
        <v>719.85065993042338</v>
      </c>
      <c r="AC4770" s="1">
        <v>8879.4807912948254</v>
      </c>
      <c r="AD4770" s="1">
        <v>9335.1079499290972</v>
      </c>
      <c r="AE4770" s="1">
        <v>4673.1228107392863</v>
      </c>
      <c r="AF4770" s="1">
        <v>19283.057580736866</v>
      </c>
      <c r="AG4770" s="1">
        <v>84657.413143137048</v>
      </c>
      <c r="AH4770" s="1">
        <v>13971.626091619375</v>
      </c>
      <c r="AI4770" s="1">
        <v>843.44981934613986</v>
      </c>
      <c r="AJ4770" s="1">
        <v>20262.251087548721</v>
      </c>
      <c r="AK4770" s="1">
        <v>1940.8501338251272</v>
      </c>
      <c r="AL4770" s="1">
        <v>391038.9375</v>
      </c>
      <c r="AM4770" s="1">
        <v>328333.3125</v>
      </c>
      <c r="AN4770" s="1">
        <v>62705.640625</v>
      </c>
      <c r="AO4770" t="s">
        <v>17580</v>
      </c>
    </row>
    <row r="4771" spans="1:41" x14ac:dyDescent="0.25">
      <c r="A4771" s="1">
        <v>2021</v>
      </c>
      <c r="B4771" t="s">
        <v>3537</v>
      </c>
      <c r="C4771" t="s">
        <v>7111</v>
      </c>
      <c r="D4771" t="s">
        <v>7231</v>
      </c>
      <c r="E4771" t="s">
        <v>7919</v>
      </c>
      <c r="F4771" t="s">
        <v>9774</v>
      </c>
      <c r="G4771" t="s">
        <v>11952</v>
      </c>
      <c r="H4771" t="s">
        <v>12726</v>
      </c>
      <c r="I4771" s="1">
        <v>215.60588979335733</v>
      </c>
      <c r="J4771" s="1"/>
      <c r="K4771" s="1"/>
      <c r="L4771" s="1"/>
      <c r="M4771" s="1">
        <v>0</v>
      </c>
      <c r="N4771" s="1">
        <v>137.98776946774868</v>
      </c>
      <c r="O4771" s="1">
        <v>0</v>
      </c>
      <c r="P4771" s="1"/>
      <c r="Q4771" s="1">
        <v>0</v>
      </c>
      <c r="R4771" s="1">
        <v>0</v>
      </c>
      <c r="S4771" s="1">
        <v>0</v>
      </c>
      <c r="T4771" s="1"/>
      <c r="U4771" s="1"/>
      <c r="V4771" s="1">
        <v>181.10894742642014</v>
      </c>
      <c r="W4771" s="1"/>
      <c r="X4771" s="1">
        <v>0</v>
      </c>
      <c r="Y4771" s="1"/>
      <c r="Z4771" s="1"/>
      <c r="AA4771" s="1">
        <v>0</v>
      </c>
      <c r="AB4771" s="1">
        <v>0</v>
      </c>
      <c r="AC4771" s="1"/>
      <c r="AD4771" s="1"/>
      <c r="AE4771" s="1"/>
      <c r="AF4771" s="1">
        <v>0</v>
      </c>
      <c r="AG4771" s="1"/>
      <c r="AH4771" s="1">
        <v>210.21574254852339</v>
      </c>
      <c r="AI4771" s="1">
        <v>0</v>
      </c>
      <c r="AJ4771" s="1"/>
      <c r="AK4771" s="1"/>
      <c r="AL4771" s="1">
        <v>744.9183349609375</v>
      </c>
      <c r="AM4771" s="1">
        <v>534.70257568359375</v>
      </c>
      <c r="AN4771" s="1">
        <v>210.21574401855469</v>
      </c>
      <c r="AO4771" t="s">
        <v>17581</v>
      </c>
    </row>
    <row r="4772" spans="1:41" x14ac:dyDescent="0.25">
      <c r="A4772" s="1">
        <v>2021</v>
      </c>
      <c r="B4772" t="s">
        <v>3538</v>
      </c>
      <c r="C4772" t="s">
        <v>7111</v>
      </c>
      <c r="D4772" t="s">
        <v>7231</v>
      </c>
      <c r="E4772" t="s">
        <v>7919</v>
      </c>
      <c r="F4772" t="s">
        <v>9774</v>
      </c>
      <c r="G4772" t="s">
        <v>11952</v>
      </c>
      <c r="H4772" t="s">
        <v>12726</v>
      </c>
      <c r="I4772" s="1">
        <v>366.84813798316316</v>
      </c>
      <c r="J4772" s="1"/>
      <c r="K4772" s="1"/>
      <c r="L4772" s="1"/>
      <c r="M4772" s="1"/>
      <c r="N4772" s="1">
        <v>141.90547483750626</v>
      </c>
      <c r="O4772" s="1">
        <v>0</v>
      </c>
      <c r="P4772" s="1"/>
      <c r="Q4772" s="1">
        <v>0</v>
      </c>
      <c r="R4772" s="1"/>
      <c r="S4772" s="1">
        <v>0</v>
      </c>
      <c r="T4772" s="1"/>
      <c r="U4772" s="1"/>
      <c r="V4772" s="1">
        <v>76.495920029593222</v>
      </c>
      <c r="W4772" s="1"/>
      <c r="X4772" s="1">
        <v>0</v>
      </c>
      <c r="Y4772" s="1">
        <v>0</v>
      </c>
      <c r="Z4772" s="1">
        <v>0</v>
      </c>
      <c r="AA4772" s="1">
        <v>0</v>
      </c>
      <c r="AB4772" s="1"/>
      <c r="AC4772" s="1"/>
      <c r="AD4772" s="1">
        <v>0</v>
      </c>
      <c r="AE4772" s="1"/>
      <c r="AF4772" s="1">
        <v>0</v>
      </c>
      <c r="AG4772" s="1"/>
      <c r="AH4772" s="1">
        <v>210.64093921192335</v>
      </c>
      <c r="AI4772" s="1">
        <v>0</v>
      </c>
      <c r="AJ4772" s="1">
        <v>308.38798226522363</v>
      </c>
      <c r="AK4772" s="1"/>
      <c r="AL4772" s="1">
        <v>1104.2784423828125</v>
      </c>
      <c r="AM4772" s="1">
        <v>893.6375732421875</v>
      </c>
      <c r="AN4772" s="1">
        <v>210.64094543457031</v>
      </c>
      <c r="AO4772" t="s">
        <v>17582</v>
      </c>
    </row>
    <row r="4773" spans="1:41" x14ac:dyDescent="0.25">
      <c r="A4773" s="1">
        <v>2021</v>
      </c>
      <c r="B4773" t="s">
        <v>3539</v>
      </c>
      <c r="C4773" t="s">
        <v>7111</v>
      </c>
      <c r="D4773" t="s">
        <v>7231</v>
      </c>
      <c r="E4773" t="s">
        <v>7919</v>
      </c>
      <c r="F4773" t="s">
        <v>9774</v>
      </c>
      <c r="G4773" t="s">
        <v>11952</v>
      </c>
      <c r="H4773" t="s">
        <v>12726</v>
      </c>
      <c r="I4773" s="1">
        <v>200</v>
      </c>
      <c r="J4773" s="1"/>
      <c r="K4773" s="1">
        <v>30</v>
      </c>
      <c r="L4773" s="1"/>
      <c r="M4773" s="1">
        <v>0</v>
      </c>
      <c r="N4773" s="1">
        <v>1</v>
      </c>
      <c r="O4773" s="1"/>
      <c r="P4773" s="1"/>
      <c r="Q4773" s="1">
        <v>0</v>
      </c>
      <c r="R4773" s="1"/>
      <c r="S4773" s="1"/>
      <c r="T4773" s="1">
        <v>0</v>
      </c>
      <c r="U4773" s="1"/>
      <c r="V4773" s="1">
        <v>9</v>
      </c>
      <c r="W4773" s="1"/>
      <c r="X4773" s="1">
        <v>0</v>
      </c>
      <c r="Y4773" s="1">
        <v>0</v>
      </c>
      <c r="Z4773" s="1"/>
      <c r="AA4773" s="1"/>
      <c r="AB4773" s="1">
        <v>0</v>
      </c>
      <c r="AC4773" s="1"/>
      <c r="AD4773" s="1">
        <v>0</v>
      </c>
      <c r="AE4773" s="1"/>
      <c r="AF4773" s="1">
        <v>342</v>
      </c>
      <c r="AG4773" s="1"/>
      <c r="AH4773" s="1">
        <v>655.5</v>
      </c>
      <c r="AI4773" s="1">
        <v>0</v>
      </c>
      <c r="AJ4773" s="1"/>
      <c r="AK4773" s="1"/>
      <c r="AL4773" s="1">
        <v>1237.5</v>
      </c>
      <c r="AM4773" s="1">
        <v>552</v>
      </c>
      <c r="AN4773" s="1">
        <v>685.5</v>
      </c>
      <c r="AO4773" t="s">
        <v>17583</v>
      </c>
    </row>
    <row r="4774" spans="1:41" x14ac:dyDescent="0.25">
      <c r="A4774" s="1">
        <v>2021</v>
      </c>
      <c r="B4774" t="s">
        <v>3540</v>
      </c>
      <c r="C4774" t="s">
        <v>7111</v>
      </c>
      <c r="D4774" t="s">
        <v>7231</v>
      </c>
      <c r="E4774" t="s">
        <v>7919</v>
      </c>
      <c r="F4774" t="s">
        <v>9774</v>
      </c>
      <c r="G4774" t="s">
        <v>11952</v>
      </c>
      <c r="H4774" t="s">
        <v>12726</v>
      </c>
      <c r="I4774" s="1">
        <v>1733.8304021750771</v>
      </c>
      <c r="J4774" s="1"/>
      <c r="K4774" s="1"/>
      <c r="L4774" s="1"/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1"/>
      <c r="S4774" s="1">
        <v>0</v>
      </c>
      <c r="T4774" s="1"/>
      <c r="U4774" s="1"/>
      <c r="V4774" s="1">
        <v>76.677256304194543</v>
      </c>
      <c r="W4774" s="1"/>
      <c r="X4774" s="1">
        <v>1713.2216819011824</v>
      </c>
      <c r="Y4774" s="1">
        <v>0</v>
      </c>
      <c r="Z4774" s="1">
        <v>0</v>
      </c>
      <c r="AA4774" s="1"/>
      <c r="AB4774" s="1"/>
      <c r="AC4774" s="1"/>
      <c r="AD4774" s="1">
        <v>0</v>
      </c>
      <c r="AE4774" s="1"/>
      <c r="AF4774" s="1">
        <v>0</v>
      </c>
      <c r="AG4774" s="1"/>
      <c r="AH4774" s="1">
        <v>205.65526802781727</v>
      </c>
      <c r="AI4774" s="1">
        <v>0</v>
      </c>
      <c r="AJ4774" s="1">
        <v>0</v>
      </c>
      <c r="AK4774" s="1"/>
      <c r="AL4774" s="1">
        <v>3729.384765625</v>
      </c>
      <c r="AM4774" s="1">
        <v>1810.5076904296875</v>
      </c>
      <c r="AN4774" s="1">
        <v>1918.876953125</v>
      </c>
      <c r="AO4774" t="s">
        <v>17584</v>
      </c>
    </row>
    <row r="4775" spans="1:41" x14ac:dyDescent="0.25">
      <c r="A4775" s="1">
        <v>2021</v>
      </c>
      <c r="B4775" t="s">
        <v>3541</v>
      </c>
      <c r="C4775" t="s">
        <v>7111</v>
      </c>
      <c r="D4775" t="s">
        <v>7231</v>
      </c>
      <c r="E4775" t="s">
        <v>7919</v>
      </c>
      <c r="F4775" t="s">
        <v>9774</v>
      </c>
      <c r="G4775" t="s">
        <v>11952</v>
      </c>
      <c r="H4775" t="s">
        <v>12726</v>
      </c>
      <c r="I4775" s="1">
        <v>209.67845385096263</v>
      </c>
      <c r="J4775" s="1"/>
      <c r="K4775" s="1"/>
      <c r="L4775" s="1"/>
      <c r="M4775" s="1">
        <v>0</v>
      </c>
      <c r="N4775" s="1">
        <v>134.19421046461608</v>
      </c>
      <c r="O4775" s="1">
        <v>0</v>
      </c>
      <c r="P4775" s="1"/>
      <c r="Q4775" s="1">
        <v>0</v>
      </c>
      <c r="R4775" s="1"/>
      <c r="S4775" s="1"/>
      <c r="T4775" s="1"/>
      <c r="U4775" s="1"/>
      <c r="V4775" s="1">
        <v>234.83986831307814</v>
      </c>
      <c r="W4775" s="1"/>
      <c r="X4775" s="1">
        <v>0</v>
      </c>
      <c r="Y4775" s="1">
        <v>0</v>
      </c>
      <c r="Z4775" s="1"/>
      <c r="AA4775" s="1">
        <v>0</v>
      </c>
      <c r="AB4775" s="1"/>
      <c r="AC4775" s="1"/>
      <c r="AD4775" s="1">
        <v>0</v>
      </c>
      <c r="AE4775" s="1"/>
      <c r="AF4775" s="1">
        <v>0</v>
      </c>
      <c r="AG4775" s="1"/>
      <c r="AH4775" s="1">
        <v>470.20393276078369</v>
      </c>
      <c r="AI4775" s="1">
        <v>0</v>
      </c>
      <c r="AJ4775" s="1"/>
      <c r="AK4775" s="1"/>
      <c r="AL4775" s="1">
        <v>1048.91650390625</v>
      </c>
      <c r="AM4775" s="1">
        <v>578.7125244140625</v>
      </c>
      <c r="AN4775" s="1">
        <v>470.20391845703125</v>
      </c>
      <c r="AO4775" t="s">
        <v>17585</v>
      </c>
    </row>
    <row r="4776" spans="1:41" x14ac:dyDescent="0.25">
      <c r="A4776" s="1">
        <v>2021</v>
      </c>
      <c r="B4776" t="s">
        <v>3542</v>
      </c>
      <c r="C4776" t="s">
        <v>7111</v>
      </c>
      <c r="D4776" t="s">
        <v>7231</v>
      </c>
      <c r="E4776" t="s">
        <v>7919</v>
      </c>
      <c r="F4776" t="s">
        <v>9774</v>
      </c>
      <c r="G4776" t="s">
        <v>11952</v>
      </c>
      <c r="H4776" t="s">
        <v>12726</v>
      </c>
      <c r="I4776" s="1">
        <v>203.87681779568823</v>
      </c>
      <c r="J4776" s="1">
        <v>0</v>
      </c>
      <c r="K4776" s="1"/>
      <c r="L4776" s="1"/>
      <c r="M4776" s="1">
        <v>0</v>
      </c>
      <c r="N4776" s="1">
        <v>183.4891360161194</v>
      </c>
      <c r="O4776" s="1">
        <v>0</v>
      </c>
      <c r="P4776" s="1"/>
      <c r="Q4776" s="1">
        <v>0</v>
      </c>
      <c r="R4776" s="1"/>
      <c r="S4776" s="1"/>
      <c r="T4776" s="1">
        <v>0</v>
      </c>
      <c r="U4776" s="1"/>
      <c r="V4776" s="1">
        <v>37.717211292202322</v>
      </c>
      <c r="W4776" s="1"/>
      <c r="X4776" s="1">
        <v>0</v>
      </c>
      <c r="Y4776" s="1"/>
      <c r="Z4776" s="1"/>
      <c r="AA4776" s="1">
        <v>0</v>
      </c>
      <c r="AB4776" s="1"/>
      <c r="AC4776" s="1">
        <v>0</v>
      </c>
      <c r="AD4776" s="1">
        <v>0</v>
      </c>
      <c r="AE4776" s="1"/>
      <c r="AF4776" s="1">
        <v>0</v>
      </c>
      <c r="AG4776" s="1"/>
      <c r="AH4776" s="1">
        <v>668.20627032536811</v>
      </c>
      <c r="AI4776" s="1">
        <v>0</v>
      </c>
      <c r="AJ4776" s="1"/>
      <c r="AK4776" s="1"/>
      <c r="AL4776" s="1">
        <v>1093.2894287109375</v>
      </c>
      <c r="AM4776" s="1">
        <v>425.08319091796875</v>
      </c>
      <c r="AN4776" s="1">
        <v>668.206298828125</v>
      </c>
      <c r="AO4776" t="s">
        <v>17586</v>
      </c>
    </row>
    <row r="4777" spans="1:41" x14ac:dyDescent="0.25">
      <c r="A4777" s="1">
        <v>2021</v>
      </c>
      <c r="B4777" t="s">
        <v>3543</v>
      </c>
      <c r="C4777" t="s">
        <v>7111</v>
      </c>
      <c r="D4777" t="s">
        <v>7231</v>
      </c>
      <c r="E4777" t="s">
        <v>7919</v>
      </c>
      <c r="F4777" t="s">
        <v>9775</v>
      </c>
      <c r="G4777" t="s">
        <v>11952</v>
      </c>
      <c r="H4777" t="s">
        <v>12726</v>
      </c>
      <c r="I4777" s="1">
        <v>314.51768077644391</v>
      </c>
      <c r="J4777" s="1">
        <v>2949.6850840963184</v>
      </c>
      <c r="K4777" s="1">
        <v>0</v>
      </c>
      <c r="L4777" s="1"/>
      <c r="M4777" s="1">
        <v>356.45337154663645</v>
      </c>
      <c r="N4777" s="1">
        <v>3718.7302460603773</v>
      </c>
      <c r="O4777" s="1">
        <v>232.41074342521472</v>
      </c>
      <c r="P4777" s="1">
        <v>438.31708189139852</v>
      </c>
      <c r="Q4777" s="1">
        <v>90.25457652520025</v>
      </c>
      <c r="R4777" s="1">
        <v>367.98686594974242</v>
      </c>
      <c r="S4777" s="1">
        <v>933.87113972276359</v>
      </c>
      <c r="T4777" s="1">
        <v>0</v>
      </c>
      <c r="U4777" s="1">
        <v>304.0337580838958</v>
      </c>
      <c r="V4777" s="1">
        <v>629.03536155288782</v>
      </c>
      <c r="W4777" s="1">
        <v>178.22668577331822</v>
      </c>
      <c r="X4777" s="1">
        <v>222.25916108202037</v>
      </c>
      <c r="Y4777" s="1">
        <v>613.99093248908127</v>
      </c>
      <c r="Z4777" s="1">
        <v>6.0327369135508135</v>
      </c>
      <c r="AA4777" s="1">
        <v>5831.15780159527</v>
      </c>
      <c r="AB4777" s="1"/>
      <c r="AC4777" s="1">
        <v>576.61572712230179</v>
      </c>
      <c r="AD4777" s="1">
        <v>0</v>
      </c>
      <c r="AE4777" s="1">
        <v>201.98346427308616</v>
      </c>
      <c r="AF4777" s="1">
        <v>1881.2543574007457</v>
      </c>
      <c r="AG4777" s="1">
        <v>30937.007473440281</v>
      </c>
      <c r="AH4777" s="1">
        <v>1159.3393151142418</v>
      </c>
      <c r="AI4777" s="1"/>
      <c r="AJ4777" s="1">
        <v>995.97265579207249</v>
      </c>
      <c r="AK4777" s="1"/>
      <c r="AL4777" s="1">
        <v>52939.13671875</v>
      </c>
      <c r="AM4777" s="1">
        <v>49856.578125</v>
      </c>
      <c r="AN4777" s="1">
        <v>3082.560302734375</v>
      </c>
      <c r="AO4777" t="s">
        <v>17587</v>
      </c>
    </row>
    <row r="4778" spans="1:41" x14ac:dyDescent="0.25">
      <c r="A4778" s="1">
        <v>2021</v>
      </c>
      <c r="B4778" t="s">
        <v>3544</v>
      </c>
      <c r="C4778" t="s">
        <v>7111</v>
      </c>
      <c r="D4778" t="s">
        <v>7231</v>
      </c>
      <c r="E4778" t="s">
        <v>7919</v>
      </c>
      <c r="F4778" t="s">
        <v>9775</v>
      </c>
      <c r="G4778" t="s">
        <v>11952</v>
      </c>
      <c r="H4778" t="s">
        <v>12726</v>
      </c>
      <c r="I4778" s="1">
        <v>981.37254901960796</v>
      </c>
      <c r="J4778" s="1">
        <v>2231.7321642998968</v>
      </c>
      <c r="K4778" s="1">
        <v>0</v>
      </c>
      <c r="L4778" s="1"/>
      <c r="M4778" s="1">
        <v>3751</v>
      </c>
      <c r="N4778" s="1">
        <v>3189.8</v>
      </c>
      <c r="O4778" s="1">
        <v>482.33659999999998</v>
      </c>
      <c r="P4778" s="1">
        <v>378.08499999999998</v>
      </c>
      <c r="Q4778" s="1">
        <v>280</v>
      </c>
      <c r="R4778" s="1">
        <v>1286.083947942305</v>
      </c>
      <c r="S4778" s="1">
        <v>816.30921317804791</v>
      </c>
      <c r="T4778" s="1">
        <v>214.8</v>
      </c>
      <c r="U4778" s="1">
        <v>154</v>
      </c>
      <c r="V4778" s="1">
        <v>0</v>
      </c>
      <c r="W4778" s="1">
        <v>147</v>
      </c>
      <c r="X4778" s="1">
        <v>582</v>
      </c>
      <c r="Y4778" s="1">
        <v>711.24173693903265</v>
      </c>
      <c r="Z4778" s="1">
        <v>0</v>
      </c>
      <c r="AA4778" s="1">
        <v>6887</v>
      </c>
      <c r="AB4778" s="1">
        <v>0</v>
      </c>
      <c r="AC4778" s="1">
        <v>0</v>
      </c>
      <c r="AD4778" s="1">
        <v>24.735479999999999</v>
      </c>
      <c r="AE4778" s="1">
        <v>122</v>
      </c>
      <c r="AF4778" s="1">
        <v>4337.0016075290368</v>
      </c>
      <c r="AG4778" s="1">
        <v>16151</v>
      </c>
      <c r="AH4778" s="1">
        <v>1359.3987954040031</v>
      </c>
      <c r="AI4778" s="1"/>
      <c r="AJ4778" s="1">
        <v>17.642732148657849</v>
      </c>
      <c r="AK4778" s="1"/>
      <c r="AL4778" s="1">
        <v>44104.54296875</v>
      </c>
      <c r="AM4778" s="1">
        <v>36726.9609375</v>
      </c>
      <c r="AN4778" s="1">
        <v>7377.57958984375</v>
      </c>
      <c r="AO4778" t="s">
        <v>17588</v>
      </c>
    </row>
    <row r="4779" spans="1:41" x14ac:dyDescent="0.25">
      <c r="A4779" s="1">
        <v>2021</v>
      </c>
      <c r="B4779" t="s">
        <v>3545</v>
      </c>
      <c r="C4779" t="s">
        <v>7111</v>
      </c>
      <c r="D4779" t="s">
        <v>7231</v>
      </c>
      <c r="E4779" t="s">
        <v>7919</v>
      </c>
      <c r="F4779" t="s">
        <v>9775</v>
      </c>
      <c r="G4779" t="s">
        <v>11952</v>
      </c>
      <c r="H4779" t="s">
        <v>12726</v>
      </c>
      <c r="I4779" s="1">
        <v>332.5909566504053</v>
      </c>
      <c r="J4779" s="1">
        <v>705.09282809885917</v>
      </c>
      <c r="K4779" s="1"/>
      <c r="L4779" s="1">
        <v>0</v>
      </c>
      <c r="M4779" s="1">
        <v>487.80006975392774</v>
      </c>
      <c r="N4779" s="1">
        <v>4024.5163702212844</v>
      </c>
      <c r="O4779" s="1">
        <v>247.22594444346794</v>
      </c>
      <c r="P4779" s="1"/>
      <c r="Q4779" s="1">
        <v>91.33517560302495</v>
      </c>
      <c r="R4779" s="1">
        <v>1155.8797230873615</v>
      </c>
      <c r="S4779" s="1">
        <v>635.46104507225584</v>
      </c>
      <c r="T4779" s="1">
        <v>1108.6365221680176</v>
      </c>
      <c r="U4779" s="1">
        <v>790.18068117525456</v>
      </c>
      <c r="V4779" s="1">
        <v>665.18191330081061</v>
      </c>
      <c r="W4779" s="1">
        <v>38.802278275880617</v>
      </c>
      <c r="X4779" s="1">
        <v>231.50425644012464</v>
      </c>
      <c r="Y4779" s="1">
        <v>454.54097408888725</v>
      </c>
      <c r="Z4779" s="1">
        <v>16.629547832520263</v>
      </c>
      <c r="AA4779" s="1">
        <v>7644.048820348482</v>
      </c>
      <c r="AB4779" s="1">
        <v>0</v>
      </c>
      <c r="AC4779" s="1">
        <v>275.01114728030387</v>
      </c>
      <c r="AD4779" s="1">
        <v>338.46082938914293</v>
      </c>
      <c r="AE4779" s="1">
        <v>313.74413577354898</v>
      </c>
      <c r="AF4779" s="1">
        <v>3707.2805301298508</v>
      </c>
      <c r="AG4779" s="1">
        <v>3762.7123562382517</v>
      </c>
      <c r="AH4779" s="1">
        <v>1317.0601883356048</v>
      </c>
      <c r="AI4779" s="1"/>
      <c r="AJ4779" s="1">
        <v>1319.2774613799411</v>
      </c>
      <c r="AK4779" s="1"/>
      <c r="AL4779" s="1">
        <v>29662.974609375</v>
      </c>
      <c r="AM4779" s="1">
        <v>25258.0234375</v>
      </c>
      <c r="AN4779" s="1">
        <v>4404.951171875</v>
      </c>
      <c r="AO4779" t="s">
        <v>17589</v>
      </c>
    </row>
    <row r="4780" spans="1:41" x14ac:dyDescent="0.25">
      <c r="A4780" s="1">
        <v>2021</v>
      </c>
      <c r="B4780" t="s">
        <v>3546</v>
      </c>
      <c r="C4780" t="s">
        <v>7111</v>
      </c>
      <c r="D4780" t="s">
        <v>7231</v>
      </c>
      <c r="E4780" t="s">
        <v>7919</v>
      </c>
      <c r="F4780" t="s">
        <v>9775</v>
      </c>
      <c r="G4780" t="s">
        <v>11952</v>
      </c>
      <c r="H4780" t="s">
        <v>12726</v>
      </c>
      <c r="I4780" s="1">
        <v>1000.3955618308036</v>
      </c>
      <c r="J4780" s="1">
        <v>1944.1732608419102</v>
      </c>
      <c r="K4780" s="1">
        <v>0</v>
      </c>
      <c r="L4780" s="1"/>
      <c r="M4780" s="1">
        <v>4216.4274380370771</v>
      </c>
      <c r="N4780" s="1">
        <v>4992.5673082130734</v>
      </c>
      <c r="O4780" s="1">
        <v>491.68625557195872</v>
      </c>
      <c r="P4780" s="1">
        <v>385.41383328141387</v>
      </c>
      <c r="Q4780" s="1">
        <v>280.48001708711871</v>
      </c>
      <c r="R4780" s="1">
        <v>108.79053497974539</v>
      </c>
      <c r="S4780" s="1">
        <v>832.13262360021236</v>
      </c>
      <c r="T4780" s="1">
        <v>0</v>
      </c>
      <c r="U4780" s="1">
        <v>310.91214713842453</v>
      </c>
      <c r="V4780" s="1">
        <v>407.75363559137645</v>
      </c>
      <c r="W4780" s="1">
        <v>56.066124893814262</v>
      </c>
      <c r="X4780" s="1">
        <v>397.55979470159201</v>
      </c>
      <c r="Y4780" s="1">
        <v>725.02851005303978</v>
      </c>
      <c r="Z4780" s="1">
        <v>6.2143856693540585</v>
      </c>
      <c r="AA4780" s="1">
        <v>6387.460701538912</v>
      </c>
      <c r="AB4780" s="1">
        <v>0</v>
      </c>
      <c r="AC4780" s="1">
        <v>0</v>
      </c>
      <c r="AD4780" s="1">
        <v>36.988840972945447</v>
      </c>
      <c r="AE4780" s="1">
        <v>118.42605355660845</v>
      </c>
      <c r="AF4780" s="1">
        <v>3256.734021484649</v>
      </c>
      <c r="AG4780" s="1">
        <v>30033.094029482832</v>
      </c>
      <c r="AH4780" s="1">
        <v>1385.7495026112999</v>
      </c>
      <c r="AI4780" s="1">
        <v>1565.7739606708856</v>
      </c>
      <c r="AJ4780" s="1">
        <v>775.75129171259368</v>
      </c>
      <c r="AK4780" s="1"/>
      <c r="AL4780" s="1">
        <v>59715.58203125</v>
      </c>
      <c r="AM4780" s="1">
        <v>50733.1953125</v>
      </c>
      <c r="AN4780" s="1">
        <v>8982.3837890625</v>
      </c>
      <c r="AO4780" t="s">
        <v>17590</v>
      </c>
    </row>
    <row r="4781" spans="1:41" x14ac:dyDescent="0.25">
      <c r="A4781" s="1">
        <v>2021</v>
      </c>
      <c r="B4781" t="s">
        <v>3547</v>
      </c>
      <c r="C4781" t="s">
        <v>7111</v>
      </c>
      <c r="D4781" t="s">
        <v>7231</v>
      </c>
      <c r="E4781" t="s">
        <v>7919</v>
      </c>
      <c r="F4781" t="s">
        <v>9775</v>
      </c>
      <c r="G4781" t="s">
        <v>11952</v>
      </c>
      <c r="H4781" t="s">
        <v>12726</v>
      </c>
      <c r="I4781" s="1">
        <v>862.42355917342934</v>
      </c>
      <c r="J4781" s="1">
        <v>1902.8498282900503</v>
      </c>
      <c r="K4781" s="1">
        <v>0</v>
      </c>
      <c r="L4781" s="1"/>
      <c r="M4781" s="1">
        <v>456.69294523958075</v>
      </c>
      <c r="N4781" s="1">
        <v>3817.6471571510501</v>
      </c>
      <c r="O4781" s="1">
        <v>238.98080233530416</v>
      </c>
      <c r="P4781" s="1">
        <v>353.68529176426819</v>
      </c>
      <c r="Q4781" s="1">
        <v>90.025121975874299</v>
      </c>
      <c r="R4781" s="1">
        <v>370.80469964506233</v>
      </c>
      <c r="S4781" s="1">
        <v>215.60588979335733</v>
      </c>
      <c r="T4781" s="1">
        <v>0</v>
      </c>
      <c r="U4781" s="1">
        <v>503.43975266748936</v>
      </c>
      <c r="V4781" s="1">
        <v>646.81766938007195</v>
      </c>
      <c r="W4781" s="1">
        <v>0</v>
      </c>
      <c r="X4781" s="1">
        <v>280.28765673136451</v>
      </c>
      <c r="Y4781" s="1">
        <v>620.56765229773066</v>
      </c>
      <c r="Z4781" s="1">
        <v>5.3901472260686605</v>
      </c>
      <c r="AA4781" s="1">
        <v>7277.7768099747764</v>
      </c>
      <c r="AB4781" s="1"/>
      <c r="AC4781" s="1">
        <v>1744.3354652179178</v>
      </c>
      <c r="AD4781" s="1">
        <v>0</v>
      </c>
      <c r="AE4781" s="1">
        <v>171.89683577848271</v>
      </c>
      <c r="AF4781" s="1">
        <v>15112.914443640762</v>
      </c>
      <c r="AG4781" s="1">
        <v>5335.1677429366273</v>
      </c>
      <c r="AH4781" s="1">
        <v>737.37214309328203</v>
      </c>
      <c r="AI4781" s="1"/>
      <c r="AJ4781" s="1">
        <v>269.50736224169668</v>
      </c>
      <c r="AK4781" s="1"/>
      <c r="AL4781" s="1">
        <v>41014.1875</v>
      </c>
      <c r="AM4781" s="1">
        <v>39085.25</v>
      </c>
      <c r="AN4781" s="1">
        <v>1928.939453125</v>
      </c>
      <c r="AO4781" t="s">
        <v>17591</v>
      </c>
    </row>
    <row r="4782" spans="1:41" x14ac:dyDescent="0.25">
      <c r="A4782" s="1">
        <v>2021</v>
      </c>
      <c r="B4782" t="s">
        <v>3548</v>
      </c>
      <c r="C4782" t="s">
        <v>7111</v>
      </c>
      <c r="D4782" t="s">
        <v>7231</v>
      </c>
      <c r="E4782" t="s">
        <v>7919</v>
      </c>
      <c r="F4782" t="s">
        <v>9775</v>
      </c>
      <c r="G4782" t="s">
        <v>11952</v>
      </c>
      <c r="H4782" t="s">
        <v>12726</v>
      </c>
      <c r="I4782" s="1">
        <v>343.33099837699046</v>
      </c>
      <c r="J4782" s="1">
        <v>384.53071818222935</v>
      </c>
      <c r="K4782" s="1">
        <v>0</v>
      </c>
      <c r="L4782" s="1">
        <v>40.055283143982223</v>
      </c>
      <c r="M4782" s="1">
        <v>286.1091653141587</v>
      </c>
      <c r="N4782" s="1">
        <v>4082.548901700794</v>
      </c>
      <c r="O4782" s="1">
        <v>255.20937546022958</v>
      </c>
      <c r="P4782" s="1">
        <v>429.2095254376884</v>
      </c>
      <c r="Q4782" s="1">
        <v>92.891206985708166</v>
      </c>
      <c r="R4782" s="1">
        <v>1160.3989363423641</v>
      </c>
      <c r="S4782" s="1">
        <v>467.74218312024328</v>
      </c>
      <c r="T4782" s="1">
        <v>457.77466450265393</v>
      </c>
      <c r="U4782" s="1">
        <v>964.4739962740291</v>
      </c>
      <c r="V4782" s="1">
        <v>411.99719805238857</v>
      </c>
      <c r="W4782" s="1">
        <v>0</v>
      </c>
      <c r="X4782" s="1">
        <v>234.60951555761017</v>
      </c>
      <c r="Y4782" s="1">
        <v>343.33099837699046</v>
      </c>
      <c r="Z4782" s="1">
        <v>0</v>
      </c>
      <c r="AA4782" s="1">
        <v>7386.8923181136888</v>
      </c>
      <c r="AB4782" s="1">
        <v>0</v>
      </c>
      <c r="AC4782" s="1">
        <v>270.37316122187997</v>
      </c>
      <c r="AD4782" s="1">
        <v>349.39042130307746</v>
      </c>
      <c r="AE4782" s="1">
        <v>515.92383459210191</v>
      </c>
      <c r="AF4782" s="1">
        <v>7615.0292342738448</v>
      </c>
      <c r="AG4782" s="1">
        <v>6058.6476846926253</v>
      </c>
      <c r="AH4782" s="1">
        <v>876.43575181164317</v>
      </c>
      <c r="AI4782" s="1"/>
      <c r="AJ4782" s="1">
        <v>1881.4538711059079</v>
      </c>
      <c r="AK4782" s="1"/>
      <c r="AL4782" s="1">
        <v>34908.359375</v>
      </c>
      <c r="AM4782" s="1">
        <v>31981.087890625</v>
      </c>
      <c r="AN4782" s="1">
        <v>2927.271240234375</v>
      </c>
      <c r="AO4782" t="s">
        <v>17592</v>
      </c>
    </row>
    <row r="4783" spans="1:41" x14ac:dyDescent="0.25">
      <c r="A4783" s="1">
        <v>2021</v>
      </c>
      <c r="B4783" t="s">
        <v>3549</v>
      </c>
      <c r="C4783" t="s">
        <v>7111</v>
      </c>
      <c r="D4783" t="s">
        <v>7231</v>
      </c>
      <c r="E4783" t="s">
        <v>7919</v>
      </c>
      <c r="F4783" t="s">
        <v>9776</v>
      </c>
      <c r="G4783" t="s">
        <v>11952</v>
      </c>
      <c r="H4783" t="s">
        <v>12726</v>
      </c>
      <c r="I4783" s="1">
        <v>4463.041918722497</v>
      </c>
      <c r="J4783" s="1">
        <v>17153.38931772569</v>
      </c>
      <c r="K4783" s="1">
        <v>562.73137236066259</v>
      </c>
      <c r="L4783" s="1">
        <v>652.20781662490594</v>
      </c>
      <c r="M4783" s="1">
        <v>8044.8218815279997</v>
      </c>
      <c r="N4783" s="1">
        <v>2262.1446035046911</v>
      </c>
      <c r="O4783" s="1">
        <v>4306.0043986650007</v>
      </c>
      <c r="P4783" s="1">
        <v>3768.0093822373851</v>
      </c>
      <c r="Q4783" s="1">
        <v>125.48085576394578</v>
      </c>
      <c r="R4783" s="1">
        <v>1669.6143950616618</v>
      </c>
      <c r="S4783" s="1">
        <v>3988.7089611771107</v>
      </c>
      <c r="T4783" s="1">
        <v>6320.4866592922699</v>
      </c>
      <c r="U4783" s="1">
        <v>0</v>
      </c>
      <c r="V4783" s="1">
        <v>1315.1959277394797</v>
      </c>
      <c r="W4783" s="1">
        <v>1352.9269584533172</v>
      </c>
      <c r="X4783" s="1">
        <v>5347.0260668752617</v>
      </c>
      <c r="Y4783" s="1">
        <v>4247.1126200944491</v>
      </c>
      <c r="Z4783" s="1">
        <v>4704.0779723874884</v>
      </c>
      <c r="AA4783" s="1">
        <v>45283.705033298836</v>
      </c>
      <c r="AB4783" s="1">
        <v>724.43578970568058</v>
      </c>
      <c r="AC4783" s="1">
        <v>6003.2073706855253</v>
      </c>
      <c r="AD4783" s="1">
        <v>5183.5131508507347</v>
      </c>
      <c r="AE4783" s="1">
        <v>2368.7247185797069</v>
      </c>
      <c r="AF4783" s="1">
        <v>2675.2667832801253</v>
      </c>
      <c r="AG4783" s="1">
        <v>29021.630795634861</v>
      </c>
      <c r="AH4783" s="1">
        <v>8216.7404600248483</v>
      </c>
      <c r="AI4783" s="1"/>
      <c r="AJ4783" s="1">
        <v>7233.5776025671385</v>
      </c>
      <c r="AK4783" s="1">
        <v>453.85039801501716</v>
      </c>
      <c r="AL4783" s="1">
        <v>177447.625</v>
      </c>
      <c r="AM4783" s="1">
        <v>132946.390625</v>
      </c>
      <c r="AN4783" s="1">
        <v>44501.25</v>
      </c>
      <c r="AO4783" t="s">
        <v>17593</v>
      </c>
    </row>
    <row r="4784" spans="1:41" x14ac:dyDescent="0.25">
      <c r="A4784" s="1">
        <v>2021</v>
      </c>
      <c r="B4784" t="s">
        <v>3550</v>
      </c>
      <c r="C4784" t="s">
        <v>7111</v>
      </c>
      <c r="D4784" t="s">
        <v>7231</v>
      </c>
      <c r="E4784" t="s">
        <v>7919</v>
      </c>
      <c r="F4784" t="s">
        <v>9776</v>
      </c>
      <c r="G4784" t="s">
        <v>11952</v>
      </c>
      <c r="H4784" t="s">
        <v>12726</v>
      </c>
      <c r="I4784" s="1">
        <v>3547.7536498955683</v>
      </c>
      <c r="J4784" s="1">
        <v>5893.8488054716699</v>
      </c>
      <c r="K4784" s="1">
        <v>320.44226515185778</v>
      </c>
      <c r="L4784" s="1">
        <v>738.16164651052952</v>
      </c>
      <c r="M4784" s="1">
        <v>2197.3183896127389</v>
      </c>
      <c r="N4784" s="1">
        <v>1234.1604954991551</v>
      </c>
      <c r="O4784" s="1">
        <v>4319.1039595825405</v>
      </c>
      <c r="P4784" s="1">
        <v>2414.3035805869968</v>
      </c>
      <c r="Q4784" s="1">
        <v>112.12478669444138</v>
      </c>
      <c r="R4784" s="1">
        <v>1475.3178028394179</v>
      </c>
      <c r="S4784" s="1">
        <v>4163.9021816319237</v>
      </c>
      <c r="T4784" s="1">
        <v>3433.3099837699046</v>
      </c>
      <c r="U4784" s="1">
        <v>0</v>
      </c>
      <c r="V4784" s="1">
        <v>823.99439610477714</v>
      </c>
      <c r="W4784" s="1">
        <v>915.54932900530787</v>
      </c>
      <c r="X4784" s="1">
        <v>6389.8396262002525</v>
      </c>
      <c r="Y4784" s="1">
        <v>2901.1469362855696</v>
      </c>
      <c r="Z4784" s="1">
        <v>5080.1582246381149</v>
      </c>
      <c r="AA4784" s="1">
        <v>51173.265576251484</v>
      </c>
      <c r="AB4784" s="1">
        <v>449.7636078738575</v>
      </c>
      <c r="AC4784" s="1">
        <v>6017.6469480896803</v>
      </c>
      <c r="AD4784" s="1">
        <v>3909.900641677058</v>
      </c>
      <c r="AE4784" s="1">
        <v>1128.5139995449051</v>
      </c>
      <c r="AF4784" s="1">
        <v>5320.5006886834371</v>
      </c>
      <c r="AG4784" s="1">
        <v>29109.890915723765</v>
      </c>
      <c r="AH4784" s="1">
        <v>9018.2707887191318</v>
      </c>
      <c r="AI4784" s="1">
        <v>223.1651489450438</v>
      </c>
      <c r="AJ4784" s="1">
        <v>6866.6199675398093</v>
      </c>
      <c r="AK4784" s="1">
        <v>351.22761133966122</v>
      </c>
      <c r="AL4784" s="1">
        <v>159529.21875</v>
      </c>
      <c r="AM4784" s="1">
        <v>123837.40625</v>
      </c>
      <c r="AN4784" s="1">
        <v>35691.7890625</v>
      </c>
      <c r="AO4784" t="s">
        <v>17594</v>
      </c>
    </row>
    <row r="4785" spans="1:41" x14ac:dyDescent="0.25">
      <c r="A4785" s="1">
        <v>2021</v>
      </c>
      <c r="B4785" t="s">
        <v>3551</v>
      </c>
      <c r="C4785" t="s">
        <v>7111</v>
      </c>
      <c r="D4785" t="s">
        <v>7231</v>
      </c>
      <c r="E4785" t="s">
        <v>7919</v>
      </c>
      <c r="F4785" t="s">
        <v>9776</v>
      </c>
      <c r="G4785" t="s">
        <v>11952</v>
      </c>
      <c r="H4785" t="s">
        <v>12726</v>
      </c>
      <c r="I4785" s="1">
        <v>4035.4369406915844</v>
      </c>
      <c r="J4785" s="1">
        <v>19556.34825104383</v>
      </c>
      <c r="K4785" s="1">
        <v>365.73918866322902</v>
      </c>
      <c r="L4785" s="1">
        <v>837.02057423685335</v>
      </c>
      <c r="M4785" s="1">
        <v>5121.9007324162412</v>
      </c>
      <c r="N4785" s="1">
        <v>1383.578379665686</v>
      </c>
      <c r="O4785" s="1">
        <v>4183.9942346620983</v>
      </c>
      <c r="P4785" s="1">
        <v>3289.3245612725082</v>
      </c>
      <c r="Q4785" s="1">
        <v>220.49314277430241</v>
      </c>
      <c r="R4785" s="1">
        <v>1722.5250573451731</v>
      </c>
      <c r="S4785" s="1">
        <v>5709.1716769507902</v>
      </c>
      <c r="T4785" s="1">
        <v>2217.2730443360351</v>
      </c>
      <c r="U4785" s="1">
        <v>0</v>
      </c>
      <c r="V4785" s="1">
        <v>1330.3638266016212</v>
      </c>
      <c r="W4785" s="1">
        <v>848.10693945853347</v>
      </c>
      <c r="X4785" s="1">
        <v>6397.7820769410355</v>
      </c>
      <c r="Y4785" s="1">
        <v>2184.0139486709945</v>
      </c>
      <c r="Z4785" s="1">
        <v>4734.9865861796034</v>
      </c>
      <c r="AA4785" s="1">
        <v>49454.05798087093</v>
      </c>
      <c r="AB4785" s="1">
        <v>435.69415321203093</v>
      </c>
      <c r="AC4785" s="1">
        <v>5804.2238514772844</v>
      </c>
      <c r="AD4785" s="1">
        <v>4925.9173772152626</v>
      </c>
      <c r="AE4785" s="1">
        <v>4756.0506801007959</v>
      </c>
      <c r="AF4785" s="1">
        <v>9716.9773894982409</v>
      </c>
      <c r="AG4785" s="1">
        <v>29920.991096792626</v>
      </c>
      <c r="AH4785" s="1">
        <v>8617.4316868120004</v>
      </c>
      <c r="AI4785" s="1"/>
      <c r="AJ4785" s="1">
        <v>7095.2737418753131</v>
      </c>
      <c r="AK4785" s="1">
        <v>340.24054865336456</v>
      </c>
      <c r="AL4785" s="1">
        <v>185204.921875</v>
      </c>
      <c r="AM4785" s="1">
        <v>146041.671875</v>
      </c>
      <c r="AN4785" s="1">
        <v>39163.25390625</v>
      </c>
      <c r="AO4785" t="s">
        <v>17595</v>
      </c>
    </row>
    <row r="4786" spans="1:41" x14ac:dyDescent="0.25">
      <c r="A4786" s="1">
        <v>2021</v>
      </c>
      <c r="B4786" t="s">
        <v>3552</v>
      </c>
      <c r="C4786" t="s">
        <v>7111</v>
      </c>
      <c r="D4786" t="s">
        <v>7231</v>
      </c>
      <c r="E4786" t="s">
        <v>7919</v>
      </c>
      <c r="F4786" t="s">
        <v>9776</v>
      </c>
      <c r="G4786" t="s">
        <v>11952</v>
      </c>
      <c r="H4786" t="s">
        <v>12726</v>
      </c>
      <c r="I4786" s="1">
        <v>4661.1520291068991</v>
      </c>
      <c r="J4786" s="1">
        <v>18291.790575748175</v>
      </c>
      <c r="K4786" s="1">
        <v>611.81943760706076</v>
      </c>
      <c r="L4786" s="1">
        <v>691.93889770817668</v>
      </c>
      <c r="M4786" s="1">
        <v>7003.2603586221512</v>
      </c>
      <c r="N4786" s="1">
        <v>2738.5712986599101</v>
      </c>
      <c r="O4786" s="1">
        <v>4177.9317821271825</v>
      </c>
      <c r="P4786" s="1">
        <v>4331.8436301958081</v>
      </c>
      <c r="Q4786" s="1">
        <v>125.51627776072993</v>
      </c>
      <c r="R4786" s="1">
        <v>2086.3529516177432</v>
      </c>
      <c r="S4786" s="1">
        <v>4102.961775148905</v>
      </c>
      <c r="T4786" s="1">
        <v>3585.5015608514609</v>
      </c>
      <c r="U4786" s="1">
        <v>0</v>
      </c>
      <c r="V4786" s="1">
        <v>2033.8810023543374</v>
      </c>
      <c r="W4786" s="1">
        <v>1415.3295634939977</v>
      </c>
      <c r="X4786" s="1">
        <v>5585.8340105896441</v>
      </c>
      <c r="Y4786" s="1">
        <v>4245.6741728012166</v>
      </c>
      <c r="Z4786" s="1">
        <v>4483.0041842051232</v>
      </c>
      <c r="AA4786" s="1">
        <v>46050.630427017662</v>
      </c>
      <c r="AB4786" s="1">
        <v>1375.2125123745534</v>
      </c>
      <c r="AC4786" s="1">
        <v>4930.3369346109293</v>
      </c>
      <c r="AD4786" s="1">
        <v>5189.3730679579558</v>
      </c>
      <c r="AE4786" s="1">
        <v>2775.4803757188752</v>
      </c>
      <c r="AF4786" s="1">
        <v>20089.855859787771</v>
      </c>
      <c r="AG4786" s="1">
        <v>12860.627966948792</v>
      </c>
      <c r="AH4786" s="1">
        <v>7293.5650583769411</v>
      </c>
      <c r="AI4786" s="1"/>
      <c r="AJ4786" s="1">
        <v>8549.6389557729999</v>
      </c>
      <c r="AK4786" s="1">
        <v>451.85706804882443</v>
      </c>
      <c r="AL4786" s="1">
        <v>179738.9375</v>
      </c>
      <c r="AM4786" s="1">
        <v>138946.296875</v>
      </c>
      <c r="AN4786" s="1">
        <v>40792.6484375</v>
      </c>
      <c r="AO4786" t="s">
        <v>17596</v>
      </c>
    </row>
    <row r="4787" spans="1:41" x14ac:dyDescent="0.25">
      <c r="A4787" s="1">
        <v>2021</v>
      </c>
      <c r="B4787" t="s">
        <v>3553</v>
      </c>
      <c r="C4787" t="s">
        <v>7111</v>
      </c>
      <c r="D4787" t="s">
        <v>7231</v>
      </c>
      <c r="E4787" t="s">
        <v>7919</v>
      </c>
      <c r="F4787" t="s">
        <v>9776</v>
      </c>
      <c r="G4787" t="s">
        <v>11952</v>
      </c>
      <c r="H4787" t="s">
        <v>12726</v>
      </c>
      <c r="I4787" s="1">
        <v>5822.4820611650957</v>
      </c>
      <c r="J4787" s="1">
        <v>22626.555054192169</v>
      </c>
      <c r="K4787" s="1">
        <v>587.56483381446162</v>
      </c>
      <c r="L4787" s="1">
        <v>1191.7323762861149</v>
      </c>
      <c r="M4787" s="1">
        <v>12597.588716892609</v>
      </c>
      <c r="N4787" s="1">
        <v>3392.1841711415509</v>
      </c>
      <c r="O4787" s="1">
        <v>3816.1300873645332</v>
      </c>
      <c r="P4787" s="1">
        <v>4104.6866317396161</v>
      </c>
      <c r="Q4787" s="1">
        <v>187.79415242272518</v>
      </c>
      <c r="R4787" s="1">
        <v>792.31805260339809</v>
      </c>
      <c r="S4787" s="1">
        <v>4895.9154361509372</v>
      </c>
      <c r="T4787" s="1">
        <v>3725.8488452162019</v>
      </c>
      <c r="U4787" s="1">
        <v>0</v>
      </c>
      <c r="V4787" s="1">
        <v>1814.5036783816251</v>
      </c>
      <c r="W4787" s="1">
        <v>1762.5150898437246</v>
      </c>
      <c r="X4787" s="1">
        <v>5452.1757999011925</v>
      </c>
      <c r="Y4787" s="1">
        <v>5498.6675496942935</v>
      </c>
      <c r="Z4787" s="1">
        <v>4464.9985311103483</v>
      </c>
      <c r="AA4787" s="1">
        <v>46818.272438601838</v>
      </c>
      <c r="AB4787" s="1">
        <v>1307.8697861593398</v>
      </c>
      <c r="AC4787" s="1">
        <v>4353.9290792594302</v>
      </c>
      <c r="AD4787" s="1">
        <v>4762.3228397832027</v>
      </c>
      <c r="AE4787" s="1">
        <v>2509.1832968200079</v>
      </c>
      <c r="AF4787" s="1">
        <v>17547.296577120902</v>
      </c>
      <c r="AG4787" s="1">
        <v>15569.05319096773</v>
      </c>
      <c r="AH4787" s="1">
        <v>8761.3232920082501</v>
      </c>
      <c r="AI4787" s="1"/>
      <c r="AJ4787" s="1">
        <v>7596.4502310673424</v>
      </c>
      <c r="AK4787" s="1">
        <v>607.55291703115086</v>
      </c>
      <c r="AL4787" s="1">
        <v>192566.90625</v>
      </c>
      <c r="AM4787" s="1">
        <v>144290.109375</v>
      </c>
      <c r="AN4787" s="1">
        <v>48276.81640625</v>
      </c>
      <c r="AO4787" t="s">
        <v>17597</v>
      </c>
    </row>
    <row r="4788" spans="1:41" x14ac:dyDescent="0.25">
      <c r="A4788" s="1">
        <v>2021</v>
      </c>
      <c r="B4788" t="s">
        <v>3554</v>
      </c>
      <c r="C4788" t="s">
        <v>7111</v>
      </c>
      <c r="D4788" t="s">
        <v>7231</v>
      </c>
      <c r="E4788" t="s">
        <v>7919</v>
      </c>
      <c r="F4788" t="s">
        <v>9776</v>
      </c>
      <c r="G4788" t="s">
        <v>11952</v>
      </c>
      <c r="H4788" t="s">
        <v>12726</v>
      </c>
      <c r="I4788" s="1">
        <v>5711.7647058823532</v>
      </c>
      <c r="J4788" s="1">
        <v>19410.01647492735</v>
      </c>
      <c r="K4788" s="1">
        <v>908.17700000000002</v>
      </c>
      <c r="L4788" s="1">
        <v>813.22248999999999</v>
      </c>
      <c r="M4788" s="1">
        <v>12358</v>
      </c>
      <c r="N4788" s="1">
        <v>3179</v>
      </c>
      <c r="O4788" s="1">
        <v>3743.5645</v>
      </c>
      <c r="P4788" s="1">
        <v>4026.634</v>
      </c>
      <c r="Q4788" s="1">
        <v>191</v>
      </c>
      <c r="R4788" s="1">
        <v>2103.018562231533</v>
      </c>
      <c r="S4788" s="1">
        <v>4802.8172001951671</v>
      </c>
      <c r="T4788" s="1">
        <v>1606.8</v>
      </c>
      <c r="U4788" s="1">
        <v>122</v>
      </c>
      <c r="V4788" s="1">
        <v>1684</v>
      </c>
      <c r="W4788" s="1">
        <v>1821</v>
      </c>
      <c r="X4788" s="1">
        <v>5801</v>
      </c>
      <c r="Y4788" s="1">
        <v>5394.1076863429289</v>
      </c>
      <c r="Z4788" s="1">
        <v>4281.6323550000006</v>
      </c>
      <c r="AA4788" s="1">
        <v>57916</v>
      </c>
      <c r="AB4788" s="1">
        <v>1283</v>
      </c>
      <c r="AC4788" s="1">
        <v>4271.1369800000002</v>
      </c>
      <c r="AD4788" s="1">
        <v>5543.7744862500003</v>
      </c>
      <c r="AE4788" s="1">
        <v>2095</v>
      </c>
      <c r="AF4788" s="1">
        <v>17302.196698140269</v>
      </c>
      <c r="AG4788" s="1">
        <v>35784</v>
      </c>
      <c r="AH4788" s="1">
        <v>8594.7224277242403</v>
      </c>
      <c r="AI4788" s="1"/>
      <c r="AJ4788" s="1">
        <v>11433.92189325356</v>
      </c>
      <c r="AK4788" s="1">
        <v>596</v>
      </c>
      <c r="AL4788" s="1">
        <v>222777.515625</v>
      </c>
      <c r="AM4788" s="1">
        <v>175718.65625</v>
      </c>
      <c r="AN4788" s="1">
        <v>47058.85546875</v>
      </c>
      <c r="AO4788" t="s">
        <v>17598</v>
      </c>
    </row>
    <row r="4789" spans="1:41" x14ac:dyDescent="0.25">
      <c r="A4789" s="1">
        <v>2021</v>
      </c>
      <c r="B4789" t="s">
        <v>3555</v>
      </c>
      <c r="C4789" t="s">
        <v>7111</v>
      </c>
      <c r="D4789" t="s">
        <v>7231</v>
      </c>
      <c r="E4789" t="s">
        <v>7919</v>
      </c>
      <c r="F4789" t="s">
        <v>9777</v>
      </c>
      <c r="G4789" t="s">
        <v>11952</v>
      </c>
      <c r="H4789" t="s">
        <v>12726</v>
      </c>
      <c r="I4789" s="1">
        <v>1207.3929828428011</v>
      </c>
      <c r="J4789" s="1">
        <v>3205.3501567783437</v>
      </c>
      <c r="K4789" s="1">
        <v>54.979501897306115</v>
      </c>
      <c r="L4789" s="1">
        <v>40.426104336254497</v>
      </c>
      <c r="M4789" s="1">
        <v>690.89445561885293</v>
      </c>
      <c r="N4789" s="1">
        <v>587.32162203605958</v>
      </c>
      <c r="O4789" s="1">
        <v>445.47098291114338</v>
      </c>
      <c r="P4789" s="1">
        <v>1396.1537832979873</v>
      </c>
      <c r="Q4789" s="1">
        <v>1191.9698368996403</v>
      </c>
      <c r="R4789" s="1">
        <v>711.19385475753359</v>
      </c>
      <c r="S4789" s="1">
        <v>77.262084120312863</v>
      </c>
      <c r="T4789" s="1">
        <v>377.31030713837532</v>
      </c>
      <c r="U4789" s="1">
        <v>0</v>
      </c>
      <c r="V4789" s="1">
        <v>272.74145058859699</v>
      </c>
      <c r="W4789" s="1">
        <v>75.462061427675067</v>
      </c>
      <c r="X4789" s="1">
        <v>415.04133785221285</v>
      </c>
      <c r="Y4789" s="1">
        <v>3932.3010702599236</v>
      </c>
      <c r="Z4789" s="1">
        <v>5.3901472260686605</v>
      </c>
      <c r="AA4789" s="1">
        <v>7629.2144103379487</v>
      </c>
      <c r="AB4789" s="1">
        <v>323.40883469003597</v>
      </c>
      <c r="AC4789" s="1">
        <v>269.50709273433444</v>
      </c>
      <c r="AD4789" s="1">
        <v>1615.562095036428</v>
      </c>
      <c r="AE4789" s="1">
        <v>482.46108757184891</v>
      </c>
      <c r="AF4789" s="1">
        <v>0</v>
      </c>
      <c r="AG4789" s="1">
        <v>9772.33695488392</v>
      </c>
      <c r="AH4789" s="1">
        <v>614.47678591106842</v>
      </c>
      <c r="AI4789" s="1">
        <v>553.02910731996155</v>
      </c>
      <c r="AJ4789" s="1">
        <v>2479.4677326236092</v>
      </c>
      <c r="AK4789" s="1"/>
      <c r="AL4789" s="1">
        <v>38426.125</v>
      </c>
      <c r="AM4789" s="1">
        <v>33183.23046875</v>
      </c>
      <c r="AN4789" s="1">
        <v>5242.8974609375</v>
      </c>
      <c r="AO4789" t="s">
        <v>17599</v>
      </c>
    </row>
    <row r="4790" spans="1:41" x14ac:dyDescent="0.25">
      <c r="A4790" s="1">
        <v>2021</v>
      </c>
      <c r="B4790" t="s">
        <v>3556</v>
      </c>
      <c r="C4790" t="s">
        <v>7111</v>
      </c>
      <c r="D4790" t="s">
        <v>7231</v>
      </c>
      <c r="E4790" t="s">
        <v>7919</v>
      </c>
      <c r="F4790" t="s">
        <v>9777</v>
      </c>
      <c r="G4790" t="s">
        <v>11952</v>
      </c>
      <c r="H4790" t="s">
        <v>12726</v>
      </c>
      <c r="I4790" s="1">
        <v>1649.0036733474778</v>
      </c>
      <c r="J4790" s="1">
        <v>3179.7617305981844</v>
      </c>
      <c r="K4790" s="1">
        <v>83.54668116449507</v>
      </c>
      <c r="L4790" s="1">
        <v>100.90577281570894</v>
      </c>
      <c r="M4790" s="1">
        <v>407.75363559137645</v>
      </c>
      <c r="N4790" s="1">
        <v>801.36898030372606</v>
      </c>
      <c r="O4790" s="1">
        <v>407.75363559137645</v>
      </c>
      <c r="P4790" s="1">
        <v>904.19368692387718</v>
      </c>
      <c r="Q4790" s="1">
        <v>295.19994847807965</v>
      </c>
      <c r="R4790" s="1">
        <v>804.38717210600259</v>
      </c>
      <c r="S4790" s="1">
        <v>497.37656816021007</v>
      </c>
      <c r="T4790" s="1">
        <v>866.47647563167493</v>
      </c>
      <c r="U4790" s="1">
        <v>0</v>
      </c>
      <c r="V4790" s="1">
        <v>257.90417451154559</v>
      </c>
      <c r="W4790" s="1">
        <v>222.22573139730017</v>
      </c>
      <c r="X4790" s="1">
        <v>551.48679213733658</v>
      </c>
      <c r="Y4790" s="1">
        <v>1743.0626421629129</v>
      </c>
      <c r="Z4790" s="1">
        <v>346.8892078562082</v>
      </c>
      <c r="AA4790" s="1">
        <v>7919.5949872735082</v>
      </c>
      <c r="AB4790" s="1">
        <v>149.84946107983083</v>
      </c>
      <c r="AC4790" s="1">
        <v>312.86848791894664</v>
      </c>
      <c r="AD4790" s="1">
        <v>1577.987141917082</v>
      </c>
      <c r="AE4790" s="1">
        <v>394.12648870223086</v>
      </c>
      <c r="AF4790" s="1">
        <v>748.10881931498807</v>
      </c>
      <c r="AG4790" s="1">
        <v>4889.985474829582</v>
      </c>
      <c r="AH4790" s="1">
        <v>1034.251681232445</v>
      </c>
      <c r="AI4790" s="1">
        <v>218.1481950413864</v>
      </c>
      <c r="AJ4790" s="1">
        <v>5435.3559624330474</v>
      </c>
      <c r="AK4790" s="1">
        <v>30.58152266935323</v>
      </c>
      <c r="AL4790" s="1">
        <v>35830.16015625</v>
      </c>
      <c r="AM4790" s="1">
        <v>29782.720703125</v>
      </c>
      <c r="AN4790" s="1">
        <v>6047.4375</v>
      </c>
      <c r="AO4790" t="s">
        <v>17600</v>
      </c>
    </row>
    <row r="4791" spans="1:41" x14ac:dyDescent="0.25">
      <c r="A4791" s="1">
        <v>2021</v>
      </c>
      <c r="B4791" t="s">
        <v>3557</v>
      </c>
      <c r="C4791" t="s">
        <v>7111</v>
      </c>
      <c r="D4791" t="s">
        <v>7231</v>
      </c>
      <c r="E4791" t="s">
        <v>7919</v>
      </c>
      <c r="F4791" t="s">
        <v>9777</v>
      </c>
      <c r="G4791" t="s">
        <v>11952</v>
      </c>
      <c r="H4791" t="s">
        <v>12726</v>
      </c>
      <c r="I4791" s="1">
        <v>1677.427630807701</v>
      </c>
      <c r="J4791" s="1">
        <v>3991.7072113629611</v>
      </c>
      <c r="K4791" s="1">
        <v>53.497989750896153</v>
      </c>
      <c r="L4791" s="1"/>
      <c r="M4791" s="1">
        <v>681.45497501562852</v>
      </c>
      <c r="N4791" s="1">
        <v>654.07446452209251</v>
      </c>
      <c r="O4791" s="1">
        <v>433.22409708658569</v>
      </c>
      <c r="P4791" s="1">
        <v>1356.6195964157282</v>
      </c>
      <c r="Q4791" s="1">
        <v>1029.7872736899456</v>
      </c>
      <c r="R4791" s="1">
        <v>979.20360484355626</v>
      </c>
      <c r="S4791" s="1">
        <v>889.10793500239083</v>
      </c>
      <c r="T4791" s="1">
        <v>1598.7982106135901</v>
      </c>
      <c r="U4791" s="1">
        <v>0</v>
      </c>
      <c r="V4791" s="1">
        <v>265.24324412146774</v>
      </c>
      <c r="W4791" s="1">
        <v>52.419613462740656</v>
      </c>
      <c r="X4791" s="1">
        <v>330.2435648152661</v>
      </c>
      <c r="Y4791" s="1">
        <v>3258.0624453564515</v>
      </c>
      <c r="Z4791" s="1">
        <v>204.96243076533048</v>
      </c>
      <c r="AA4791" s="1">
        <v>6186.5627808726522</v>
      </c>
      <c r="AB4791" s="1">
        <v>330.05100296989286</v>
      </c>
      <c r="AC4791" s="1">
        <v>267.33976656191004</v>
      </c>
      <c r="AD4791" s="1">
        <v>1502.6146780058393</v>
      </c>
      <c r="AE4791" s="1">
        <v>705.70586079189616</v>
      </c>
      <c r="AF4791" s="1">
        <v>331.79518537376327</v>
      </c>
      <c r="AG4791" s="1">
        <v>5667.60860759152</v>
      </c>
      <c r="AH4791" s="1">
        <v>1174.0144963182197</v>
      </c>
      <c r="AI4791" s="1">
        <v>776.85867151781645</v>
      </c>
      <c r="AJ4791" s="1">
        <v>1939.5256981214043</v>
      </c>
      <c r="AK4791" s="1">
        <v>31.451768077644392</v>
      </c>
      <c r="AL4791" s="1">
        <v>36369.3671875</v>
      </c>
      <c r="AM4791" s="1">
        <v>28515.625</v>
      </c>
      <c r="AN4791" s="1">
        <v>7853.7373046875</v>
      </c>
      <c r="AO4791" t="s">
        <v>17601</v>
      </c>
    </row>
    <row r="4792" spans="1:41" x14ac:dyDescent="0.25">
      <c r="A4792" s="1">
        <v>2021</v>
      </c>
      <c r="B4792" t="s">
        <v>3558</v>
      </c>
      <c r="C4792" t="s">
        <v>7111</v>
      </c>
      <c r="D4792" t="s">
        <v>7231</v>
      </c>
      <c r="E4792" t="s">
        <v>7919</v>
      </c>
      <c r="F4792" t="s">
        <v>9777</v>
      </c>
      <c r="G4792" t="s">
        <v>11952</v>
      </c>
      <c r="H4792" t="s">
        <v>12726</v>
      </c>
      <c r="I4792" s="1">
        <v>1617.6470588235291</v>
      </c>
      <c r="J4792" s="1">
        <v>2206.8021428266729</v>
      </c>
      <c r="K4792" s="1">
        <v>44.82</v>
      </c>
      <c r="L4792" s="1">
        <v>4.9870000000000001</v>
      </c>
      <c r="M4792" s="1">
        <v>400</v>
      </c>
      <c r="N4792" s="1">
        <v>291.8</v>
      </c>
      <c r="O4792" s="1">
        <v>400</v>
      </c>
      <c r="P4792" s="1">
        <v>887</v>
      </c>
      <c r="Q4792" s="1">
        <v>393</v>
      </c>
      <c r="R4792" s="1">
        <v>829.4264041540597</v>
      </c>
      <c r="S4792" s="1">
        <v>487.91870850039243</v>
      </c>
      <c r="T4792" s="1">
        <v>294</v>
      </c>
      <c r="U4792" s="1">
        <v>12</v>
      </c>
      <c r="V4792" s="1">
        <v>242</v>
      </c>
      <c r="W4792" s="1">
        <v>180</v>
      </c>
      <c r="X4792" s="1">
        <v>711</v>
      </c>
      <c r="Y4792" s="1">
        <v>1709.917450163161</v>
      </c>
      <c r="Z4792" s="1">
        <v>217.65975</v>
      </c>
      <c r="AA4792" s="1">
        <v>8937</v>
      </c>
      <c r="AB4792" s="1">
        <v>147</v>
      </c>
      <c r="AC4792" s="1">
        <v>306.91914000000003</v>
      </c>
      <c r="AD4792" s="1">
        <v>1621.799025</v>
      </c>
      <c r="AE4792" s="1">
        <v>420</v>
      </c>
      <c r="AF4792" s="1">
        <v>1490.4514947694381</v>
      </c>
      <c r="AG4792" s="1">
        <v>4907</v>
      </c>
      <c r="AH4792" s="1">
        <v>1014.584877687176</v>
      </c>
      <c r="AI4792" s="1">
        <v>741</v>
      </c>
      <c r="AJ4792" s="1">
        <v>1624.4639848527811</v>
      </c>
      <c r="AK4792" s="1">
        <v>30</v>
      </c>
      <c r="AL4792" s="1">
        <v>32170.197265625</v>
      </c>
      <c r="AM4792" s="1">
        <v>26098.076171875</v>
      </c>
      <c r="AN4792" s="1">
        <v>6072.12255859375</v>
      </c>
      <c r="AO4792" t="s">
        <v>17602</v>
      </c>
    </row>
    <row r="4793" spans="1:41" x14ac:dyDescent="0.25">
      <c r="A4793" s="1">
        <v>2021</v>
      </c>
      <c r="B4793" t="s">
        <v>3559</v>
      </c>
      <c r="C4793" t="s">
        <v>7111</v>
      </c>
      <c r="D4793" t="s">
        <v>7231</v>
      </c>
      <c r="E4793" t="s">
        <v>7919</v>
      </c>
      <c r="F4793" t="s">
        <v>9777</v>
      </c>
      <c r="G4793" t="s">
        <v>11952</v>
      </c>
      <c r="H4793" t="s">
        <v>12726</v>
      </c>
      <c r="I4793" s="1">
        <v>469.21903111522033</v>
      </c>
      <c r="J4793" s="1">
        <v>2619.3294084511231</v>
      </c>
      <c r="K4793" s="1">
        <v>57.221833062831742</v>
      </c>
      <c r="L4793" s="1">
        <v>34.333099837699045</v>
      </c>
      <c r="M4793" s="1">
        <v>457.77466450265393</v>
      </c>
      <c r="N4793" s="1">
        <v>810.71893083420014</v>
      </c>
      <c r="O4793" s="1">
        <v>472.65234109899023</v>
      </c>
      <c r="P4793" s="1">
        <v>2575.2571526261299</v>
      </c>
      <c r="Q4793" s="1">
        <v>1671.0654498643769</v>
      </c>
      <c r="R4793" s="1">
        <v>852.52474740258833</v>
      </c>
      <c r="S4793" s="1">
        <v>85.335138821005032</v>
      </c>
      <c r="T4793" s="1">
        <v>343.33099837699046</v>
      </c>
      <c r="U4793" s="1">
        <v>0</v>
      </c>
      <c r="V4793" s="1">
        <v>173.9543725110085</v>
      </c>
      <c r="W4793" s="1">
        <v>171.66549918849523</v>
      </c>
      <c r="X4793" s="1">
        <v>543.13636822702153</v>
      </c>
      <c r="Y4793" s="1">
        <v>3507.698366751586</v>
      </c>
      <c r="Z4793" s="1">
        <v>0</v>
      </c>
      <c r="AA4793" s="1">
        <v>10168.619577670448</v>
      </c>
      <c r="AB4793" s="1">
        <v>241.47613552514997</v>
      </c>
      <c r="AC4793" s="1">
        <v>514.70638287185716</v>
      </c>
      <c r="AD4793" s="1">
        <v>1679.4716839867604</v>
      </c>
      <c r="AE4793" s="1">
        <v>1363.04569340955</v>
      </c>
      <c r="AF4793" s="1">
        <v>1202.3730369906073</v>
      </c>
      <c r="AG4793" s="1">
        <v>9268.7925195174867</v>
      </c>
      <c r="AH4793" s="1">
        <v>925.21539410047274</v>
      </c>
      <c r="AI4793" s="1">
        <v>587.0960072246537</v>
      </c>
      <c r="AJ4793" s="1">
        <v>3004.1462357986666</v>
      </c>
      <c r="AK4793" s="1">
        <v>0</v>
      </c>
      <c r="AL4793" s="1">
        <v>43800.16015625</v>
      </c>
      <c r="AM4793" s="1">
        <v>38235.78125</v>
      </c>
      <c r="AN4793" s="1">
        <v>5564.37646484375</v>
      </c>
      <c r="AO4793" t="s">
        <v>17603</v>
      </c>
    </row>
    <row r="4794" spans="1:41" x14ac:dyDescent="0.25">
      <c r="A4794" s="1">
        <v>2021</v>
      </c>
      <c r="B4794" t="s">
        <v>3560</v>
      </c>
      <c r="C4794" t="s">
        <v>7111</v>
      </c>
      <c r="D4794" t="s">
        <v>7231</v>
      </c>
      <c r="E4794" t="s">
        <v>7919</v>
      </c>
      <c r="F4794" t="s">
        <v>9777</v>
      </c>
      <c r="G4794" t="s">
        <v>11952</v>
      </c>
      <c r="H4794" t="s">
        <v>12726</v>
      </c>
      <c r="I4794" s="1">
        <v>1008.8592351728961</v>
      </c>
      <c r="J4794" s="1">
        <v>5371.3439499040451</v>
      </c>
      <c r="K4794" s="1">
        <v>56.540462630568896</v>
      </c>
      <c r="L4794" s="1">
        <v>0</v>
      </c>
      <c r="M4794" s="1">
        <v>742.78646985257183</v>
      </c>
      <c r="N4794" s="1">
        <v>799.23188720110579</v>
      </c>
      <c r="O4794" s="1">
        <v>457.86688365539129</v>
      </c>
      <c r="P4794" s="1">
        <v>1732.7988841486115</v>
      </c>
      <c r="Q4794" s="1">
        <v>1643.0732386865566</v>
      </c>
      <c r="R4794" s="1">
        <v>745.69035269538506</v>
      </c>
      <c r="S4794" s="1">
        <v>99.223687640121994</v>
      </c>
      <c r="T4794" s="1">
        <v>637.46600024661018</v>
      </c>
      <c r="U4794" s="1">
        <v>0</v>
      </c>
      <c r="V4794" s="1">
        <v>280.48504010850849</v>
      </c>
      <c r="W4794" s="1">
        <v>166.29547832520265</v>
      </c>
      <c r="X4794" s="1">
        <v>452.48559213297079</v>
      </c>
      <c r="Y4794" s="1">
        <v>3996.6346624157036</v>
      </c>
      <c r="Z4794" s="1">
        <v>16.629547832520263</v>
      </c>
      <c r="AA4794" s="1">
        <v>8067.5479718166644</v>
      </c>
      <c r="AB4794" s="1">
        <v>233.3957038294219</v>
      </c>
      <c r="AC4794" s="1">
        <v>523.53567094128289</v>
      </c>
      <c r="AD4794" s="1">
        <v>1626.9346394148918</v>
      </c>
      <c r="AE4794" s="1">
        <v>206.20639312325127</v>
      </c>
      <c r="AF4794" s="1">
        <v>1170.7201674094267</v>
      </c>
      <c r="AG4794" s="1">
        <v>11683.920307128737</v>
      </c>
      <c r="AH4794" s="1">
        <v>927.92876905463072</v>
      </c>
      <c r="AI4794" s="1">
        <v>568.73053587219306</v>
      </c>
      <c r="AJ4794" s="1">
        <v>2549.8640009864407</v>
      </c>
      <c r="AK4794" s="1">
        <v>0</v>
      </c>
      <c r="AL4794" s="1">
        <v>45766.19921875</v>
      </c>
      <c r="AM4794" s="1">
        <v>39796.54296875</v>
      </c>
      <c r="AN4794" s="1">
        <v>5969.654296875</v>
      </c>
      <c r="AO4794" t="s">
        <v>17604</v>
      </c>
    </row>
    <row r="4795" spans="1:41" x14ac:dyDescent="0.25">
      <c r="A4795" s="1">
        <v>2021</v>
      </c>
      <c r="B4795" t="s">
        <v>3561</v>
      </c>
      <c r="C4795" t="s">
        <v>7111</v>
      </c>
      <c r="D4795" t="s">
        <v>7231</v>
      </c>
      <c r="E4795" t="s">
        <v>7919</v>
      </c>
      <c r="F4795" t="s">
        <v>9778</v>
      </c>
      <c r="G4795" t="s">
        <v>11952</v>
      </c>
      <c r="H4795" t="s">
        <v>12726</v>
      </c>
      <c r="I4795" s="1">
        <v>431.21177958671467</v>
      </c>
      <c r="J4795" s="1">
        <v>4834.1845553557696</v>
      </c>
      <c r="K4795" s="1">
        <v>46.355266305571824</v>
      </c>
      <c r="L4795" s="1">
        <v>180.56993270193675</v>
      </c>
      <c r="M4795" s="1">
        <v>2318.594952754795</v>
      </c>
      <c r="N4795" s="1">
        <v>333.38778312128466</v>
      </c>
      <c r="O4795" s="1">
        <v>547.80891141775749</v>
      </c>
      <c r="P4795" s="1">
        <v>260.96613491753283</v>
      </c>
      <c r="Q4795" s="1">
        <v>0</v>
      </c>
      <c r="R4795" s="1">
        <v>249.09009272985426</v>
      </c>
      <c r="S4795" s="1">
        <v>767.20093145905616</v>
      </c>
      <c r="T4795" s="1"/>
      <c r="U4795" s="1">
        <v>522.84428274889149</v>
      </c>
      <c r="V4795" s="1">
        <v>0</v>
      </c>
      <c r="W4795" s="1">
        <v>301.84824571070027</v>
      </c>
      <c r="X4795" s="1">
        <v>312.62854020036809</v>
      </c>
      <c r="Y4795" s="1">
        <v>6661.9255365162762</v>
      </c>
      <c r="Z4795" s="1">
        <v>5.3901472260686605</v>
      </c>
      <c r="AA4795" s="1">
        <v>9012.3261933623362</v>
      </c>
      <c r="AB4795" s="1">
        <v>45.277236856605036</v>
      </c>
      <c r="AC4795" s="1">
        <v>83.057565857143814</v>
      </c>
      <c r="AD4795" s="1">
        <v>6416.8685962886466</v>
      </c>
      <c r="AE4795" s="1">
        <v>964.6087495651193</v>
      </c>
      <c r="AF4795" s="1">
        <v>1725.7151692197556</v>
      </c>
      <c r="AG4795" s="1">
        <v>17839.231321502386</v>
      </c>
      <c r="AH4795" s="1">
        <v>2229.3649004633148</v>
      </c>
      <c r="AI4795" s="1">
        <v>90.554473713210072</v>
      </c>
      <c r="AJ4795" s="1">
        <v>3547.7949165496948</v>
      </c>
      <c r="AK4795" s="1">
        <v>106.72491544771188</v>
      </c>
      <c r="AL4795" s="1">
        <v>59835.52734375</v>
      </c>
      <c r="AM4795" s="1">
        <v>46652.3046875</v>
      </c>
      <c r="AN4795" s="1">
        <v>13183.2265625</v>
      </c>
      <c r="AO4795" t="s">
        <v>17605</v>
      </c>
    </row>
    <row r="4796" spans="1:41" x14ac:dyDescent="0.25">
      <c r="A4796" s="1">
        <v>2021</v>
      </c>
      <c r="B4796" t="s">
        <v>3562</v>
      </c>
      <c r="C4796" t="s">
        <v>7111</v>
      </c>
      <c r="D4796" t="s">
        <v>7231</v>
      </c>
      <c r="E4796" t="s">
        <v>7919</v>
      </c>
      <c r="F4796" t="s">
        <v>9778</v>
      </c>
      <c r="G4796" t="s">
        <v>11952</v>
      </c>
      <c r="H4796" t="s">
        <v>12726</v>
      </c>
      <c r="I4796" s="1">
        <v>0</v>
      </c>
      <c r="J4796" s="1">
        <v>5168.1920422256171</v>
      </c>
      <c r="K4796" s="1">
        <v>44.876053664235343</v>
      </c>
      <c r="L4796" s="1">
        <v>408.87298500937709</v>
      </c>
      <c r="M4796" s="1">
        <v>1824.2025485033748</v>
      </c>
      <c r="N4796" s="1">
        <v>379.08293224412421</v>
      </c>
      <c r="O4796" s="1">
        <v>532.74855182269334</v>
      </c>
      <c r="P4796" s="1">
        <v>253.7916553643974</v>
      </c>
      <c r="Q4796" s="1">
        <v>0</v>
      </c>
      <c r="R4796" s="1">
        <v>424.47383843029507</v>
      </c>
      <c r="S4796" s="1">
        <v>1572.5884038822196</v>
      </c>
      <c r="T4796" s="1">
        <v>471.77652116466589</v>
      </c>
      <c r="U4796" s="1">
        <v>581.85770943642126</v>
      </c>
      <c r="V4796" s="1">
        <v>157.25884038822196</v>
      </c>
      <c r="W4796" s="1">
        <v>293.54983539134764</v>
      </c>
      <c r="X4796" s="1">
        <v>576.61574809014724</v>
      </c>
      <c r="Y4796" s="1">
        <v>5740.7077585653115</v>
      </c>
      <c r="Z4796" s="1">
        <v>179.93635619675143</v>
      </c>
      <c r="AA4796" s="1">
        <v>9414.562577908222</v>
      </c>
      <c r="AB4796" s="1">
        <v>91.680834158303554</v>
      </c>
      <c r="AC4796" s="1">
        <v>241.13021144468431</v>
      </c>
      <c r="AD4796" s="1">
        <v>5153.7321686337455</v>
      </c>
      <c r="AE4796" s="1">
        <v>852.09748627393037</v>
      </c>
      <c r="AF4796" s="1">
        <v>2050.8539909331289</v>
      </c>
      <c r="AG4796" s="1">
        <v>15638.867480474048</v>
      </c>
      <c r="AH4796" s="1">
        <v>2201.2771805966618</v>
      </c>
      <c r="AI4796" s="1">
        <v>204.43649250468854</v>
      </c>
      <c r="AJ4796" s="1">
        <v>3240.5805042666275</v>
      </c>
      <c r="AK4796" s="1">
        <v>145.72652542641902</v>
      </c>
      <c r="AL4796" s="1">
        <v>57845.48046875</v>
      </c>
      <c r="AM4796" s="1">
        <v>44732.26953125</v>
      </c>
      <c r="AN4796" s="1">
        <v>13113.2109375</v>
      </c>
      <c r="AO4796" t="s">
        <v>17606</v>
      </c>
    </row>
    <row r="4797" spans="1:41" x14ac:dyDescent="0.25">
      <c r="A4797" s="1">
        <v>2021</v>
      </c>
      <c r="B4797" t="s">
        <v>3563</v>
      </c>
      <c r="C4797" t="s">
        <v>7111</v>
      </c>
      <c r="D4797" t="s">
        <v>7231</v>
      </c>
      <c r="E4797" t="s">
        <v>7919</v>
      </c>
      <c r="F4797" t="s">
        <v>9778</v>
      </c>
      <c r="G4797" t="s">
        <v>11952</v>
      </c>
      <c r="H4797" t="s">
        <v>12726</v>
      </c>
      <c r="I4797" s="1">
        <v>425.73043798746818</v>
      </c>
      <c r="J4797" s="1">
        <v>2283.1511392069865</v>
      </c>
      <c r="K4797" s="1">
        <v>82.399439610477714</v>
      </c>
      <c r="L4797" s="1">
        <v>91.554932900530787</v>
      </c>
      <c r="M4797" s="1">
        <v>432.59705795500798</v>
      </c>
      <c r="N4797" s="1">
        <v>319.41227215672683</v>
      </c>
      <c r="O4797" s="1">
        <v>581.37382391837048</v>
      </c>
      <c r="P4797" s="1">
        <v>442.08581120081902</v>
      </c>
      <c r="Q4797" s="1">
        <v>112.12478669444138</v>
      </c>
      <c r="R4797" s="1">
        <v>124.95477251350106</v>
      </c>
      <c r="S4797" s="1">
        <v>703.33093589958787</v>
      </c>
      <c r="T4797" s="1">
        <v>944.16024553672378</v>
      </c>
      <c r="U4797" s="1">
        <v>34.333099837699045</v>
      </c>
      <c r="V4797" s="1">
        <v>0</v>
      </c>
      <c r="W4797" s="1">
        <v>234.60951555761017</v>
      </c>
      <c r="X4797" s="1">
        <v>139.79403279020568</v>
      </c>
      <c r="Y4797" s="1">
        <v>5876.6822555528206</v>
      </c>
      <c r="Z4797" s="1">
        <v>0</v>
      </c>
      <c r="AA4797" s="1">
        <v>10531.593686901251</v>
      </c>
      <c r="AB4797" s="1">
        <v>28.610916531415871</v>
      </c>
      <c r="AC4797" s="1">
        <v>82.328633314245764</v>
      </c>
      <c r="AD4797" s="1">
        <v>1419.763687660045</v>
      </c>
      <c r="AE4797" s="1">
        <v>518.94056963117441</v>
      </c>
      <c r="AF4797" s="1">
        <v>1898.7474209143338</v>
      </c>
      <c r="AG4797" s="1">
        <v>13354.431400203672</v>
      </c>
      <c r="AH4797" s="1">
        <v>1911.1922039176213</v>
      </c>
      <c r="AI4797" s="1">
        <v>33.188663176442411</v>
      </c>
      <c r="AJ4797" s="1">
        <v>3604.9754829583999</v>
      </c>
      <c r="AK4797" s="1">
        <v>56.077396401575108</v>
      </c>
      <c r="AL4797" s="1">
        <v>46268.14453125</v>
      </c>
      <c r="AM4797" s="1">
        <v>39701.046875</v>
      </c>
      <c r="AN4797" s="1">
        <v>6567.09814453125</v>
      </c>
      <c r="AO4797" t="s">
        <v>17607</v>
      </c>
    </row>
    <row r="4798" spans="1:41" x14ac:dyDescent="0.25">
      <c r="A4798" s="1">
        <v>2021</v>
      </c>
      <c r="B4798" t="s">
        <v>3564</v>
      </c>
      <c r="C4798" t="s">
        <v>7111</v>
      </c>
      <c r="D4798" t="s">
        <v>7231</v>
      </c>
      <c r="E4798" t="s">
        <v>7919</v>
      </c>
      <c r="F4798" t="s">
        <v>9778</v>
      </c>
      <c r="G4798" t="s">
        <v>11952</v>
      </c>
      <c r="H4798" t="s">
        <v>12726</v>
      </c>
      <c r="I4798" s="1">
        <v>467.84461235490346</v>
      </c>
      <c r="J4798" s="1">
        <v>1552.0911310352246</v>
      </c>
      <c r="K4798" s="1">
        <v>47.227915844357554</v>
      </c>
      <c r="L4798" s="1">
        <v>60.975008719240968</v>
      </c>
      <c r="M4798" s="1">
        <v>1718.3866093604274</v>
      </c>
      <c r="N4798" s="1">
        <v>314.87262733706382</v>
      </c>
      <c r="O4798" s="1">
        <v>563.187353261353</v>
      </c>
      <c r="P4798" s="1">
        <v>235.03094269961974</v>
      </c>
      <c r="Q4798" s="1">
        <v>0</v>
      </c>
      <c r="R4798" s="1">
        <v>266.47551254632964</v>
      </c>
      <c r="S4798" s="1">
        <v>680.70354351724734</v>
      </c>
      <c r="T4798" s="1">
        <v>914.62513078861457</v>
      </c>
      <c r="U4798" s="1">
        <v>232.81366965528369</v>
      </c>
      <c r="V4798" s="1">
        <v>0</v>
      </c>
      <c r="W4798" s="1">
        <v>182.9250261577229</v>
      </c>
      <c r="X4798" s="1">
        <v>244.64714492360937</v>
      </c>
      <c r="Y4798" s="1">
        <v>6042.069045815696</v>
      </c>
      <c r="Z4798" s="1">
        <v>16.629547832520263</v>
      </c>
      <c r="AA4798" s="1">
        <v>9444.4745323493426</v>
      </c>
      <c r="AB4798" s="1">
        <v>27.715913054200442</v>
      </c>
      <c r="AC4798" s="1">
        <v>83.740892961056872</v>
      </c>
      <c r="AD4798" s="1">
        <v>1754.7927355348017</v>
      </c>
      <c r="AE4798" s="1">
        <v>314.85277229571699</v>
      </c>
      <c r="AF4798" s="1">
        <v>1780.4702546018364</v>
      </c>
      <c r="AG4798" s="1">
        <v>9907.8845986155739</v>
      </c>
      <c r="AH4798" s="1">
        <v>1731.6902476264436</v>
      </c>
      <c r="AI4798" s="1">
        <v>32.150459142872513</v>
      </c>
      <c r="AJ4798" s="1">
        <v>4137.4315007310415</v>
      </c>
      <c r="AK4798" s="1">
        <v>54.323189586232864</v>
      </c>
      <c r="AL4798" s="1">
        <v>42810.03515625</v>
      </c>
      <c r="AM4798" s="1">
        <v>34857.65625</v>
      </c>
      <c r="AN4798" s="1">
        <v>7952.37548828125</v>
      </c>
      <c r="AO4798" t="s">
        <v>17608</v>
      </c>
    </row>
    <row r="4799" spans="1:41" x14ac:dyDescent="0.25">
      <c r="A4799" s="1">
        <v>2021</v>
      </c>
      <c r="B4799" t="s">
        <v>3565</v>
      </c>
      <c r="C4799" t="s">
        <v>7111</v>
      </c>
      <c r="D4799" t="s">
        <v>7231</v>
      </c>
      <c r="E4799" t="s">
        <v>7919</v>
      </c>
      <c r="F4799" t="s">
        <v>9778</v>
      </c>
      <c r="G4799" t="s">
        <v>11952</v>
      </c>
      <c r="H4799" t="s">
        <v>12726</v>
      </c>
      <c r="I4799" s="1">
        <v>99.93961656651382</v>
      </c>
      <c r="J4799" s="1">
        <v>3942.2386027041007</v>
      </c>
      <c r="K4799" s="1">
        <v>43.634735928722172</v>
      </c>
      <c r="L4799" s="1">
        <v>405.73423571111016</v>
      </c>
      <c r="M4799" s="1">
        <v>5351.7664671368157</v>
      </c>
      <c r="N4799" s="1">
        <v>511.25474822728069</v>
      </c>
      <c r="O4799" s="1">
        <v>542.63461361626116</v>
      </c>
      <c r="P4799" s="1">
        <v>163.10145423655058</v>
      </c>
      <c r="Q4799" s="1">
        <v>749.01410242208033</v>
      </c>
      <c r="R4799" s="1">
        <v>433.06333081577435</v>
      </c>
      <c r="S4799" s="1">
        <v>964.4780408671902</v>
      </c>
      <c r="T4799" s="1">
        <v>484.20744226475949</v>
      </c>
      <c r="U4799" s="1">
        <v>565.75816938303478</v>
      </c>
      <c r="V4799" s="1">
        <v>0</v>
      </c>
      <c r="W4799" s="1">
        <v>627.94059881071973</v>
      </c>
      <c r="X4799" s="1">
        <v>1088.1925149844858</v>
      </c>
      <c r="Y4799" s="1">
        <v>5451.6155519917356</v>
      </c>
      <c r="Z4799" s="1">
        <v>225.26078379006969</v>
      </c>
      <c r="AA4799" s="1">
        <v>8033.7660052390938</v>
      </c>
      <c r="AB4799" s="1">
        <v>306.83461078251077</v>
      </c>
      <c r="AC4799" s="1">
        <v>431.73385697644687</v>
      </c>
      <c r="AD4799" s="1">
        <v>4718.5194856259423</v>
      </c>
      <c r="AE4799" s="1">
        <v>728.28645656664366</v>
      </c>
      <c r="AF4799" s="1">
        <v>2856.1407100249121</v>
      </c>
      <c r="AG4799" s="1">
        <v>17052.257040431363</v>
      </c>
      <c r="AH4799" s="1">
        <v>2179.3160425969363</v>
      </c>
      <c r="AI4799" s="1"/>
      <c r="AJ4799" s="1">
        <v>4805.3765954443716</v>
      </c>
      <c r="AK4799" s="1">
        <v>141.6943883680033</v>
      </c>
      <c r="AL4799" s="1">
        <v>62903.7578125</v>
      </c>
      <c r="AM4799" s="1">
        <v>46454.54296875</v>
      </c>
      <c r="AN4799" s="1">
        <v>16449.220703125</v>
      </c>
      <c r="AO4799" t="s">
        <v>17609</v>
      </c>
    </row>
    <row r="4800" spans="1:41" x14ac:dyDescent="0.25">
      <c r="A4800" s="1">
        <v>2021</v>
      </c>
      <c r="B4800" t="s">
        <v>3566</v>
      </c>
      <c r="C4800" t="s">
        <v>7111</v>
      </c>
      <c r="D4800" t="s">
        <v>7231</v>
      </c>
      <c r="E4800" t="s">
        <v>7919</v>
      </c>
      <c r="F4800" t="s">
        <v>9778</v>
      </c>
      <c r="G4800" t="s">
        <v>11952</v>
      </c>
      <c r="H4800" t="s">
        <v>12726</v>
      </c>
      <c r="I4800" s="1">
        <v>98.039215686274503</v>
      </c>
      <c r="J4800" s="1">
        <v>2960.4707264248832</v>
      </c>
      <c r="K4800" s="1">
        <v>141.869</v>
      </c>
      <c r="L4800" s="1">
        <v>457.56984</v>
      </c>
      <c r="M4800" s="1">
        <v>3250</v>
      </c>
      <c r="N4800" s="1">
        <v>242.8</v>
      </c>
      <c r="O4800" s="1">
        <v>532.31614999999999</v>
      </c>
      <c r="P4800" s="1">
        <v>160</v>
      </c>
      <c r="Q4800" s="1">
        <v>735</v>
      </c>
      <c r="R4800" s="1">
        <v>1365.0465420669691</v>
      </c>
      <c r="S4800" s="1">
        <v>946.13801735293509</v>
      </c>
      <c r="T4800" s="1">
        <v>670.8</v>
      </c>
      <c r="U4800" s="1">
        <v>364</v>
      </c>
      <c r="V4800" s="1">
        <v>80</v>
      </c>
      <c r="W4800" s="1">
        <v>293</v>
      </c>
      <c r="X4800" s="1">
        <v>1405</v>
      </c>
      <c r="Y4800" s="1">
        <v>5347.9504054796289</v>
      </c>
      <c r="Z4800" s="1">
        <v>174.86122499999999</v>
      </c>
      <c r="AA4800" s="1">
        <v>7690</v>
      </c>
      <c r="AB4800" s="1">
        <v>301</v>
      </c>
      <c r="AC4800" s="1">
        <v>423.52422570093461</v>
      </c>
      <c r="AD4800" s="1">
        <v>3837.6206137499998</v>
      </c>
      <c r="AE4800" s="1">
        <v>451</v>
      </c>
      <c r="AF4800" s="1">
        <v>2800.0074602534642</v>
      </c>
      <c r="AG4800" s="1">
        <v>12755</v>
      </c>
      <c r="AH4800" s="1">
        <v>2137.8752779836909</v>
      </c>
      <c r="AI4800" s="1">
        <v>1653</v>
      </c>
      <c r="AJ4800" s="1">
        <v>2747.383625151228</v>
      </c>
      <c r="AK4800" s="1">
        <v>139</v>
      </c>
      <c r="AL4800" s="1">
        <v>54160.26953125</v>
      </c>
      <c r="AM4800" s="1">
        <v>38852.65234375</v>
      </c>
      <c r="AN4800" s="1">
        <v>15307.619140625</v>
      </c>
      <c r="AO4800" t="s">
        <v>17610</v>
      </c>
    </row>
    <row r="4801" spans="1:41" x14ac:dyDescent="0.25">
      <c r="A4801" s="1">
        <v>2021</v>
      </c>
      <c r="B4801" t="s">
        <v>3567</v>
      </c>
      <c r="C4801" t="s">
        <v>7111</v>
      </c>
      <c r="D4801" t="s">
        <v>7231</v>
      </c>
      <c r="E4801" t="s">
        <v>7919</v>
      </c>
      <c r="F4801" t="s">
        <v>9779</v>
      </c>
      <c r="G4801" t="s">
        <v>11952</v>
      </c>
      <c r="H4801" t="s">
        <v>12726</v>
      </c>
      <c r="I4801" s="1">
        <v>629.44016369114922</v>
      </c>
      <c r="J4801" s="1">
        <v>514.9964975654857</v>
      </c>
      <c r="K4801" s="1">
        <v>0</v>
      </c>
      <c r="L4801" s="1">
        <v>22.888733225132697</v>
      </c>
      <c r="M4801" s="1">
        <v>835.43876271734348</v>
      </c>
      <c r="N4801" s="1">
        <v>0</v>
      </c>
      <c r="O4801" s="1">
        <v>140.76570933456608</v>
      </c>
      <c r="P4801" s="1">
        <v>383.60601335993397</v>
      </c>
      <c r="Q4801" s="1">
        <v>79.480143050482141</v>
      </c>
      <c r="R4801" s="1">
        <v>418.07866092532282</v>
      </c>
      <c r="S4801" s="1">
        <v>45.777466450265393</v>
      </c>
      <c r="T4801" s="1"/>
      <c r="U4801" s="1">
        <v>251.77606547645968</v>
      </c>
      <c r="V4801" s="1">
        <v>0</v>
      </c>
      <c r="W4801" s="1">
        <v>0</v>
      </c>
      <c r="X4801" s="1">
        <v>26.624331775834378</v>
      </c>
      <c r="Y4801" s="1">
        <v>7118.396033016269</v>
      </c>
      <c r="Z4801" s="1">
        <v>0</v>
      </c>
      <c r="AA4801" s="1">
        <v>2683.0894081597144</v>
      </c>
      <c r="AB4801" s="1">
        <v>0</v>
      </c>
      <c r="AC4801" s="1">
        <v>137.82423245033783</v>
      </c>
      <c r="AD4801" s="1">
        <v>0</v>
      </c>
      <c r="AE4801" s="1"/>
      <c r="AF4801" s="1">
        <v>861.70067650993519</v>
      </c>
      <c r="AG4801" s="1">
        <v>6537.0222090978987</v>
      </c>
      <c r="AH4801" s="1">
        <v>1153.0461734467249</v>
      </c>
      <c r="AI4801" s="1"/>
      <c r="AJ4801" s="1">
        <v>2867.9582731091268</v>
      </c>
      <c r="AK4801" s="1">
        <v>113.29922946440685</v>
      </c>
      <c r="AL4801" s="1">
        <v>24821.208984375</v>
      </c>
      <c r="AM4801" s="1">
        <v>22506.2578125</v>
      </c>
      <c r="AN4801" s="1">
        <v>2314.951904296875</v>
      </c>
      <c r="AO4801" t="s">
        <v>17611</v>
      </c>
    </row>
    <row r="4802" spans="1:41" x14ac:dyDescent="0.25">
      <c r="A4802" s="1">
        <v>2021</v>
      </c>
      <c r="B4802" t="s">
        <v>3568</v>
      </c>
      <c r="C4802" t="s">
        <v>7111</v>
      </c>
      <c r="D4802" t="s">
        <v>7231</v>
      </c>
      <c r="E4802" t="s">
        <v>7919</v>
      </c>
      <c r="F4802" t="s">
        <v>9779</v>
      </c>
      <c r="G4802" t="s">
        <v>11952</v>
      </c>
      <c r="H4802" t="s">
        <v>12726</v>
      </c>
      <c r="I4802" s="1">
        <v>443.45460886720707</v>
      </c>
      <c r="J4802" s="1">
        <v>498.88643497560793</v>
      </c>
      <c r="K4802" s="1">
        <v>22.172730443360354</v>
      </c>
      <c r="L4802" s="1"/>
      <c r="M4802" s="1">
        <v>83.147739162601326</v>
      </c>
      <c r="N4802" s="1">
        <v>0</v>
      </c>
      <c r="O4802" s="1">
        <v>172.94729745821076</v>
      </c>
      <c r="P4802" s="1">
        <v>1185.1324421976108</v>
      </c>
      <c r="Q4802" s="1">
        <v>268.31620218658344</v>
      </c>
      <c r="R4802" s="1">
        <v>65.55394644682822</v>
      </c>
      <c r="S4802" s="1">
        <v>9.9777286995121592</v>
      </c>
      <c r="T4802" s="1"/>
      <c r="U4802" s="1">
        <v>44.345460886720709</v>
      </c>
      <c r="V4802" s="1">
        <v>0</v>
      </c>
      <c r="W4802" s="1">
        <v>22.172730443360354</v>
      </c>
      <c r="X4802" s="1">
        <v>21.737971022902304</v>
      </c>
      <c r="Y4802" s="1">
        <v>13081.910961582607</v>
      </c>
      <c r="Z4802" s="1"/>
      <c r="AA4802" s="1">
        <v>4968.9088923570553</v>
      </c>
      <c r="AB4802" s="1">
        <v>0</v>
      </c>
      <c r="AC4802" s="1">
        <v>87.603271740638036</v>
      </c>
      <c r="AD4802" s="1">
        <v>0</v>
      </c>
      <c r="AE4802" s="1"/>
      <c r="AF4802" s="1">
        <v>263.41203766712096</v>
      </c>
      <c r="AG4802" s="1">
        <v>2579.7971870849769</v>
      </c>
      <c r="AH4802" s="1">
        <v>596.44644892639349</v>
      </c>
      <c r="AI4802" s="1"/>
      <c r="AJ4802" s="1">
        <v>3399.0795769671422</v>
      </c>
      <c r="AK4802" s="1">
        <v>109.75501569463374</v>
      </c>
      <c r="AL4802" s="1">
        <v>27924.76171875</v>
      </c>
      <c r="AM4802" s="1">
        <v>26886.400390625</v>
      </c>
      <c r="AN4802" s="1">
        <v>1038.357666015625</v>
      </c>
      <c r="AO4802" t="s">
        <v>17612</v>
      </c>
    </row>
    <row r="4803" spans="1:41" x14ac:dyDescent="0.25">
      <c r="A4803" s="1">
        <v>2021</v>
      </c>
      <c r="B4803" t="s">
        <v>3569</v>
      </c>
      <c r="C4803" t="s">
        <v>7111</v>
      </c>
      <c r="D4803" t="s">
        <v>7231</v>
      </c>
      <c r="E4803" t="s">
        <v>7919</v>
      </c>
      <c r="F4803" t="s">
        <v>9779</v>
      </c>
      <c r="G4803" t="s">
        <v>11952</v>
      </c>
      <c r="H4803" t="s">
        <v>12726</v>
      </c>
      <c r="I4803" s="1">
        <v>504.9019607843137</v>
      </c>
      <c r="J4803" s="1">
        <v>143.8161377745742</v>
      </c>
      <c r="K4803" s="1">
        <v>25.939</v>
      </c>
      <c r="L4803" s="1"/>
      <c r="M4803" s="1">
        <v>1915</v>
      </c>
      <c r="N4803" s="1">
        <v>0</v>
      </c>
      <c r="O4803" s="1">
        <v>155.67320000000001</v>
      </c>
      <c r="P4803" s="1">
        <v>275</v>
      </c>
      <c r="Q4803" s="1">
        <v>198</v>
      </c>
      <c r="R4803" s="1">
        <v>190.27549061149321</v>
      </c>
      <c r="S4803" s="1">
        <v>925.60300388213579</v>
      </c>
      <c r="T4803" s="1">
        <v>24</v>
      </c>
      <c r="U4803" s="1">
        <v>155</v>
      </c>
      <c r="V4803" s="1">
        <v>150</v>
      </c>
      <c r="W4803" s="1"/>
      <c r="X4803" s="1">
        <v>96</v>
      </c>
      <c r="Y4803" s="1">
        <v>5781.1994281283314</v>
      </c>
      <c r="Z4803" s="1">
        <v>451.60500000000002</v>
      </c>
      <c r="AA4803" s="1">
        <v>991</v>
      </c>
      <c r="AB4803" s="1">
        <v>0</v>
      </c>
      <c r="AC4803" s="1">
        <v>224.07360018691591</v>
      </c>
      <c r="AD4803" s="1">
        <v>322.11217499999998</v>
      </c>
      <c r="AE4803" s="1">
        <v>194</v>
      </c>
      <c r="AF4803" s="1">
        <v>189.74264541016731</v>
      </c>
      <c r="AG4803" s="1">
        <v>3248</v>
      </c>
      <c r="AH4803" s="1">
        <v>660.40924036323202</v>
      </c>
      <c r="AI4803" s="1"/>
      <c r="AJ4803" s="1">
        <v>1308.0843952758951</v>
      </c>
      <c r="AK4803" s="1">
        <v>96</v>
      </c>
      <c r="AL4803" s="1">
        <v>18225.435546875</v>
      </c>
      <c r="AM4803" s="1">
        <v>14004.697265625</v>
      </c>
      <c r="AN4803" s="1">
        <v>4220.736328125</v>
      </c>
      <c r="AO4803" t="s">
        <v>17613</v>
      </c>
    </row>
    <row r="4804" spans="1:41" x14ac:dyDescent="0.25">
      <c r="A4804" s="1">
        <v>2021</v>
      </c>
      <c r="B4804" t="s">
        <v>3570</v>
      </c>
      <c r="C4804" t="s">
        <v>7111</v>
      </c>
      <c r="D4804" t="s">
        <v>7231</v>
      </c>
      <c r="E4804" t="s">
        <v>7919</v>
      </c>
      <c r="F4804" t="s">
        <v>9779</v>
      </c>
      <c r="G4804" t="s">
        <v>11952</v>
      </c>
      <c r="H4804" t="s">
        <v>12726</v>
      </c>
      <c r="I4804" s="1">
        <v>514.68902531754622</v>
      </c>
      <c r="J4804" s="1">
        <v>194.80429940378008</v>
      </c>
      <c r="K4804" s="1">
        <v>20.265355688891407</v>
      </c>
      <c r="L4804" s="1"/>
      <c r="M4804" s="1">
        <v>1952.1205303937147</v>
      </c>
      <c r="N4804" s="1">
        <v>18.740404875408831</v>
      </c>
      <c r="O4804" s="1">
        <v>158.69078316035865</v>
      </c>
      <c r="P4804" s="1">
        <v>280.33062446907127</v>
      </c>
      <c r="Q4804" s="1">
        <v>156.34154428071108</v>
      </c>
      <c r="R4804" s="1">
        <v>1128.1425348821058</v>
      </c>
      <c r="S4804" s="1">
        <v>943.54497486809942</v>
      </c>
      <c r="T4804" s="1">
        <v>0</v>
      </c>
      <c r="U4804" s="1">
        <v>91.744568008059701</v>
      </c>
      <c r="V4804" s="1">
        <v>0</v>
      </c>
      <c r="W4804" s="1">
        <v>0</v>
      </c>
      <c r="X4804" s="1">
        <v>407.75363559137645</v>
      </c>
      <c r="Y4804" s="1">
        <v>5893.2627122452832</v>
      </c>
      <c r="Z4804" s="1">
        <v>132.02115048355469</v>
      </c>
      <c r="AA4804" s="1">
        <v>1975.5663644402189</v>
      </c>
      <c r="AB4804" s="1">
        <v>0</v>
      </c>
      <c r="AC4804" s="1">
        <v>228.41706279065872</v>
      </c>
      <c r="AD4804" s="1">
        <v>214.14932965253954</v>
      </c>
      <c r="AE4804" s="1">
        <v>81.858739729311012</v>
      </c>
      <c r="AF4804" s="1">
        <v>0</v>
      </c>
      <c r="AG4804" s="1">
        <v>4173.3584602777373</v>
      </c>
      <c r="AH4804" s="1">
        <v>673.21067184061758</v>
      </c>
      <c r="AI4804" s="1">
        <v>2845.1009923388292</v>
      </c>
      <c r="AJ4804" s="1">
        <v>2628.9915654753995</v>
      </c>
      <c r="AK4804" s="1">
        <v>97.860872541930348</v>
      </c>
      <c r="AL4804" s="1">
        <v>24810.96875</v>
      </c>
      <c r="AM4804" s="1">
        <v>17498.26953125</v>
      </c>
      <c r="AN4804" s="1">
        <v>7312.697265625</v>
      </c>
      <c r="AO4804" t="s">
        <v>17614</v>
      </c>
    </row>
    <row r="4805" spans="1:41" x14ac:dyDescent="0.25">
      <c r="A4805" s="1">
        <v>2021</v>
      </c>
      <c r="B4805" t="s">
        <v>3571</v>
      </c>
      <c r="C4805" t="s">
        <v>7111</v>
      </c>
      <c r="D4805" t="s">
        <v>7231</v>
      </c>
      <c r="E4805" t="s">
        <v>7919</v>
      </c>
      <c r="F4805" t="s">
        <v>9779</v>
      </c>
      <c r="G4805" t="s">
        <v>11952</v>
      </c>
      <c r="H4805" t="s">
        <v>12726</v>
      </c>
      <c r="I4805" s="1">
        <v>269.50736224169668</v>
      </c>
      <c r="J4805" s="1">
        <v>3198.5218556408186</v>
      </c>
      <c r="K4805" s="1">
        <v>59.291619693173267</v>
      </c>
      <c r="L4805" s="1"/>
      <c r="M4805" s="1">
        <v>591.35881370766231</v>
      </c>
      <c r="N4805" s="1">
        <v>15.436303679755419</v>
      </c>
      <c r="O4805" s="1">
        <v>196.3105640951355</v>
      </c>
      <c r="P4805" s="1">
        <v>312.62854020036809</v>
      </c>
      <c r="Q4805" s="1">
        <v>265.81651456828041</v>
      </c>
      <c r="R4805" s="1">
        <v>976.60268030653856</v>
      </c>
      <c r="S4805" s="1">
        <v>43.121177958671467</v>
      </c>
      <c r="T4805" s="1">
        <v>86.242355917342934</v>
      </c>
      <c r="U4805" s="1">
        <v>43.121177958671467</v>
      </c>
      <c r="V4805" s="1">
        <v>0</v>
      </c>
      <c r="W4805" s="1">
        <v>21.560588979335733</v>
      </c>
      <c r="X4805" s="1">
        <v>690.37437123612597</v>
      </c>
      <c r="Y4805" s="1">
        <v>13507.493389664041</v>
      </c>
      <c r="Z4805" s="1">
        <v>0</v>
      </c>
      <c r="AA4805" s="1">
        <v>2571.100235785786</v>
      </c>
      <c r="AB4805" s="1"/>
      <c r="AC4805" s="1">
        <v>196.57253603152893</v>
      </c>
      <c r="AD4805" s="1">
        <v>78.455619843921966</v>
      </c>
      <c r="AE4805" s="1"/>
      <c r="AF4805" s="1">
        <v>0</v>
      </c>
      <c r="AG4805" s="1">
        <v>3811.9121315465577</v>
      </c>
      <c r="AH4805" s="1">
        <v>975.61665131494192</v>
      </c>
      <c r="AI4805" s="1"/>
      <c r="AJ4805" s="1">
        <v>3963.9142838508742</v>
      </c>
      <c r="AK4805" s="1">
        <v>106.72491544771188</v>
      </c>
      <c r="AL4805" s="1">
        <v>31981.681640625</v>
      </c>
      <c r="AM4805" s="1">
        <v>29132.625</v>
      </c>
      <c r="AN4805" s="1">
        <v>2849.056640625</v>
      </c>
      <c r="AO4805" t="s">
        <v>17615</v>
      </c>
    </row>
    <row r="4806" spans="1:41" x14ac:dyDescent="0.25">
      <c r="A4806" s="1">
        <v>2021</v>
      </c>
      <c r="B4806" t="s">
        <v>3572</v>
      </c>
      <c r="C4806" t="s">
        <v>7111</v>
      </c>
      <c r="D4806" t="s">
        <v>7231</v>
      </c>
      <c r="E4806" t="s">
        <v>7919</v>
      </c>
      <c r="F4806" t="s">
        <v>9779</v>
      </c>
      <c r="G4806" t="s">
        <v>11952</v>
      </c>
      <c r="H4806" t="s">
        <v>12726</v>
      </c>
      <c r="I4806" s="1">
        <v>503.22828924231027</v>
      </c>
      <c r="J4806" s="1">
        <v>2635.6029009467679</v>
      </c>
      <c r="K4806" s="1">
        <v>57.53543225117798</v>
      </c>
      <c r="L4806" s="1"/>
      <c r="M4806" s="1">
        <v>2631.464595829581</v>
      </c>
      <c r="N4806" s="1">
        <v>15.136687583500992</v>
      </c>
      <c r="O4806" s="1">
        <v>190.91359514125151</v>
      </c>
      <c r="P4806" s="1">
        <v>733.87458847836922</v>
      </c>
      <c r="Q4806" s="1">
        <v>268.03604678032116</v>
      </c>
      <c r="R4806" s="1">
        <v>932.717749264649</v>
      </c>
      <c r="S4806" s="1">
        <v>293.36426995968952</v>
      </c>
      <c r="T4806" s="1">
        <v>0</v>
      </c>
      <c r="U4806" s="1">
        <v>94.355304232933179</v>
      </c>
      <c r="V4806" s="1">
        <v>0</v>
      </c>
      <c r="W4806" s="1">
        <v>20.967845385096261</v>
      </c>
      <c r="X4806" s="1">
        <v>278.87234362178026</v>
      </c>
      <c r="Y4806" s="1">
        <v>14137.360072447304</v>
      </c>
      <c r="Z4806" s="1">
        <v>0</v>
      </c>
      <c r="AA4806" s="1">
        <v>1550.5721662278686</v>
      </c>
      <c r="AB4806" s="1"/>
      <c r="AC4806" s="1">
        <v>232.96460906106205</v>
      </c>
      <c r="AD4806" s="1">
        <v>281.80398803787187</v>
      </c>
      <c r="AE4806" s="1">
        <v>196.4544145426546</v>
      </c>
      <c r="AF4806" s="1">
        <v>0</v>
      </c>
      <c r="AG4806" s="1">
        <v>4445.1832216404073</v>
      </c>
      <c r="AH4806" s="1">
        <v>961.22436886054243</v>
      </c>
      <c r="AI4806" s="1"/>
      <c r="AJ4806" s="1">
        <v>3277.2742336905458</v>
      </c>
      <c r="AK4806" s="1">
        <v>103.79083465622649</v>
      </c>
      <c r="AL4806" s="1">
        <v>33842.69921875</v>
      </c>
      <c r="AM4806" s="1">
        <v>29022.76171875</v>
      </c>
      <c r="AN4806" s="1">
        <v>4819.9375</v>
      </c>
      <c r="AO4806" t="s">
        <v>17616</v>
      </c>
    </row>
    <row r="4807" spans="1:41" x14ac:dyDescent="0.25">
      <c r="A4807" s="1">
        <v>2021</v>
      </c>
      <c r="B4807" t="s">
        <v>3573</v>
      </c>
      <c r="C4807" t="s">
        <v>7111</v>
      </c>
      <c r="D4807" t="s">
        <v>7231</v>
      </c>
      <c r="E4807" t="s">
        <v>7919</v>
      </c>
      <c r="F4807" t="s">
        <v>9780</v>
      </c>
      <c r="G4807" t="s">
        <v>11952</v>
      </c>
      <c r="H4807" t="s">
        <v>12726</v>
      </c>
      <c r="I4807" s="1">
        <v>0</v>
      </c>
      <c r="J4807" s="1">
        <v>4291.6374797123808</v>
      </c>
      <c r="K4807" s="1">
        <v>108.72148281938031</v>
      </c>
      <c r="L4807" s="1">
        <v>0</v>
      </c>
      <c r="M4807" s="1">
        <v>57.221833062831742</v>
      </c>
      <c r="N4807" s="1">
        <v>1067.5305176201889</v>
      </c>
      <c r="O4807" s="1">
        <v>1272.6135673173781</v>
      </c>
      <c r="P4807" s="1">
        <v>53.65119067971105</v>
      </c>
      <c r="Q4807" s="1">
        <v>0</v>
      </c>
      <c r="R4807" s="1"/>
      <c r="S4807" s="1">
        <v>526.44086417805204</v>
      </c>
      <c r="T4807" s="1">
        <v>686.66199675398093</v>
      </c>
      <c r="U4807" s="1">
        <v>0</v>
      </c>
      <c r="V4807" s="1">
        <v>171.66549918849523</v>
      </c>
      <c r="W4807" s="1">
        <v>68.66619967539809</v>
      </c>
      <c r="X4807" s="1">
        <v>0</v>
      </c>
      <c r="Y4807" s="1">
        <v>480.66339772778667</v>
      </c>
      <c r="Z4807" s="1">
        <v>2390.661121376761</v>
      </c>
      <c r="AA4807" s="1">
        <v>7649.898579773846</v>
      </c>
      <c r="AB4807" s="1"/>
      <c r="AC4807" s="1">
        <v>1582.1726747066164</v>
      </c>
      <c r="AD4807" s="1">
        <v>112.29298764996895</v>
      </c>
      <c r="AE4807" s="1">
        <v>929.08034698234349</v>
      </c>
      <c r="AF4807" s="1">
        <v>931.83910366772056</v>
      </c>
      <c r="AG4807" s="1">
        <v>6182.246844108342</v>
      </c>
      <c r="AH4807" s="1">
        <v>85.517641235917665</v>
      </c>
      <c r="AI4807" s="1"/>
      <c r="AJ4807" s="1">
        <v>343.33099837699046</v>
      </c>
      <c r="AK4807" s="1">
        <v>137.33239935079618</v>
      </c>
      <c r="AL4807" s="1">
        <v>29129.845703125</v>
      </c>
      <c r="AM4807" s="1">
        <v>26074.376953125</v>
      </c>
      <c r="AN4807" s="1">
        <v>3055.46923828125</v>
      </c>
      <c r="AO4807" t="s">
        <v>17617</v>
      </c>
    </row>
    <row r="4808" spans="1:41" x14ac:dyDescent="0.25">
      <c r="A4808" s="1">
        <v>2021</v>
      </c>
      <c r="B4808" t="s">
        <v>3574</v>
      </c>
      <c r="C4808" t="s">
        <v>7111</v>
      </c>
      <c r="D4808" t="s">
        <v>7231</v>
      </c>
      <c r="E4808" t="s">
        <v>7919</v>
      </c>
      <c r="F4808" t="s">
        <v>9780</v>
      </c>
      <c r="G4808" t="s">
        <v>11952</v>
      </c>
      <c r="H4808" t="s">
        <v>12726</v>
      </c>
      <c r="I4808" s="1">
        <v>0</v>
      </c>
      <c r="J4808" s="1">
        <v>10393.467395325166</v>
      </c>
      <c r="K4808" s="1">
        <v>105.32046960596168</v>
      </c>
      <c r="L4808" s="1"/>
      <c r="M4808" s="1">
        <v>166.29547832520265</v>
      </c>
      <c r="N4808" s="1">
        <v>1097.7364078820617</v>
      </c>
      <c r="O4808" s="1">
        <v>1402.4252005425424</v>
      </c>
      <c r="P4808" s="1">
        <v>501.10370801994395</v>
      </c>
      <c r="Q4808" s="1">
        <v>0</v>
      </c>
      <c r="R4808" s="1">
        <v>0</v>
      </c>
      <c r="S4808" s="1">
        <v>501.38086715048598</v>
      </c>
      <c r="T4808" s="1">
        <v>886.90921773441414</v>
      </c>
      <c r="U4808" s="1">
        <v>0</v>
      </c>
      <c r="V4808" s="1">
        <v>277.15913054200439</v>
      </c>
      <c r="W4808" s="1">
        <v>66.518191330081052</v>
      </c>
      <c r="X4808" s="1">
        <v>0</v>
      </c>
      <c r="Y4808" s="1">
        <v>643.00918285745024</v>
      </c>
      <c r="Z4808" s="1">
        <v>3422.3609439326706</v>
      </c>
      <c r="AA4808" s="1">
        <v>5380.2130420813892</v>
      </c>
      <c r="AB4808" s="1"/>
      <c r="AC4808" s="1">
        <v>1725.8016360480262</v>
      </c>
      <c r="AD4808" s="1">
        <v>217.56050204721799</v>
      </c>
      <c r="AE4808" s="1">
        <v>715.0705567983714</v>
      </c>
      <c r="AF4808" s="1">
        <v>370.72805301298507</v>
      </c>
      <c r="AG4808" s="1">
        <v>1073.1601534586412</v>
      </c>
      <c r="AH4808" s="1">
        <v>85.365012206937351</v>
      </c>
      <c r="AI4808" s="1"/>
      <c r="AJ4808" s="1">
        <v>388.02278275880616</v>
      </c>
      <c r="AK4808" s="1">
        <v>133.0363826601621</v>
      </c>
      <c r="AL4808" s="1">
        <v>29552.64453125</v>
      </c>
      <c r="AM4808" s="1">
        <v>25987.833984375</v>
      </c>
      <c r="AN4808" s="1">
        <v>3564.8115234375</v>
      </c>
      <c r="AO4808" t="s">
        <v>17618</v>
      </c>
    </row>
    <row r="4809" spans="1:41" x14ac:dyDescent="0.25">
      <c r="A4809" s="1">
        <v>2021</v>
      </c>
      <c r="B4809" t="s">
        <v>3575</v>
      </c>
      <c r="C4809" t="s">
        <v>7111</v>
      </c>
      <c r="D4809" t="s">
        <v>7231</v>
      </c>
      <c r="E4809" t="s">
        <v>7919</v>
      </c>
      <c r="F4809" t="s">
        <v>9780</v>
      </c>
      <c r="G4809" t="s">
        <v>11952</v>
      </c>
      <c r="H4809" t="s">
        <v>12726</v>
      </c>
      <c r="I4809" s="1">
        <v>299.81884969954143</v>
      </c>
      <c r="J4809" s="1">
        <v>7464.7519230758617</v>
      </c>
      <c r="K4809" s="1">
        <v>131.90789336017468</v>
      </c>
      <c r="L4809" s="1"/>
      <c r="M4809" s="1">
        <v>713.56886228490873</v>
      </c>
      <c r="N4809" s="1">
        <v>922.02621877291608</v>
      </c>
      <c r="O4809" s="1">
        <v>1769.3176437462955</v>
      </c>
      <c r="P4809" s="1">
        <v>366.97827203223881</v>
      </c>
      <c r="Q4809" s="1">
        <v>0</v>
      </c>
      <c r="R4809" s="1">
        <v>546.03087558997834</v>
      </c>
      <c r="S4809" s="1">
        <v>0</v>
      </c>
      <c r="T4809" s="1">
        <v>2166.1911890791871</v>
      </c>
      <c r="U4809" s="1">
        <v>0</v>
      </c>
      <c r="V4809" s="1">
        <v>203.87681779568823</v>
      </c>
      <c r="W4809" s="1">
        <v>111.11286569865008</v>
      </c>
      <c r="X4809" s="1">
        <v>0</v>
      </c>
      <c r="Y4809" s="1">
        <v>972.05149799146488</v>
      </c>
      <c r="Z4809" s="1">
        <v>2140.2813492955338</v>
      </c>
      <c r="AA4809" s="1">
        <v>5336.4757058021387</v>
      </c>
      <c r="AB4809" s="1">
        <v>0</v>
      </c>
      <c r="AC4809" s="1">
        <v>1842.2838485940349</v>
      </c>
      <c r="AD4809" s="1">
        <v>963.27204806904547</v>
      </c>
      <c r="AE4809" s="1">
        <v>1850.2735205008273</v>
      </c>
      <c r="AF4809" s="1">
        <v>0</v>
      </c>
      <c r="AG4809" s="1">
        <v>7234.5688794799962</v>
      </c>
      <c r="AH4809" s="1">
        <v>876.54898487812159</v>
      </c>
      <c r="AI4809" s="1">
        <v>0</v>
      </c>
      <c r="AJ4809" s="1">
        <v>419.98624465911774</v>
      </c>
      <c r="AK4809" s="1">
        <v>428.14131737094527</v>
      </c>
      <c r="AL4809" s="1">
        <v>36759.46484375</v>
      </c>
      <c r="AM4809" s="1">
        <v>29599.404296875</v>
      </c>
      <c r="AN4809" s="1">
        <v>7160.060546875</v>
      </c>
      <c r="AO4809" t="s">
        <v>17619</v>
      </c>
    </row>
    <row r="4810" spans="1:41" x14ac:dyDescent="0.25">
      <c r="A4810" s="1">
        <v>2021</v>
      </c>
      <c r="B4810" t="s">
        <v>3576</v>
      </c>
      <c r="C4810" t="s">
        <v>7111</v>
      </c>
      <c r="D4810" t="s">
        <v>7231</v>
      </c>
      <c r="E4810" t="s">
        <v>7919</v>
      </c>
      <c r="F4810" t="s">
        <v>9780</v>
      </c>
      <c r="G4810" t="s">
        <v>11952</v>
      </c>
      <c r="H4810" t="s">
        <v>12726</v>
      </c>
      <c r="I4810" s="1">
        <v>0</v>
      </c>
      <c r="J4810" s="1">
        <v>17065.527149786612</v>
      </c>
      <c r="K4810" s="1">
        <v>176.02450286533985</v>
      </c>
      <c r="L4810" s="1"/>
      <c r="M4810" s="1">
        <v>52.419613462740656</v>
      </c>
      <c r="N4810" s="1">
        <v>976.59710838075625</v>
      </c>
      <c r="O4810" s="1">
        <v>1438.0515788240111</v>
      </c>
      <c r="P4810" s="1">
        <v>452.45045807322265</v>
      </c>
      <c r="Q4810" s="1">
        <v>0</v>
      </c>
      <c r="R4810" s="1">
        <v>576.84492975196122</v>
      </c>
      <c r="S4810" s="1">
        <v>40.697539500202595</v>
      </c>
      <c r="T4810" s="1">
        <v>2280.2531856292185</v>
      </c>
      <c r="U4810" s="1">
        <v>0</v>
      </c>
      <c r="V4810" s="1">
        <v>104.83922692548131</v>
      </c>
      <c r="W4810" s="1">
        <v>314.51768077644391</v>
      </c>
      <c r="X4810" s="1">
        <v>214.92041519723668</v>
      </c>
      <c r="Y4810" s="1">
        <v>761.10657767226292</v>
      </c>
      <c r="Z4810" s="1">
        <v>1989.8931394805707</v>
      </c>
      <c r="AA4810" s="1">
        <v>5298.5745288138251</v>
      </c>
      <c r="AB4810" s="1"/>
      <c r="AC4810" s="1">
        <v>1493.2578294223538</v>
      </c>
      <c r="AD4810" s="1">
        <v>593.00659457974791</v>
      </c>
      <c r="AE4810" s="1">
        <v>1418.7710268603332</v>
      </c>
      <c r="AF4810" s="1">
        <v>726.70358535666617</v>
      </c>
      <c r="AG4810" s="1">
        <v>9211.1744776727883</v>
      </c>
      <c r="AH4810" s="1">
        <v>498.95616093524347</v>
      </c>
      <c r="AI4810" s="1"/>
      <c r="AJ4810" s="1">
        <v>366.93729423918461</v>
      </c>
      <c r="AK4810" s="1">
        <v>293.54983539134764</v>
      </c>
      <c r="AL4810" s="1">
        <v>46345.08203125</v>
      </c>
      <c r="AM4810" s="1">
        <v>40442.6796875</v>
      </c>
      <c r="AN4810" s="1">
        <v>5902.3974609375</v>
      </c>
      <c r="AO4810" t="s">
        <v>17620</v>
      </c>
    </row>
    <row r="4811" spans="1:41" x14ac:dyDescent="0.25">
      <c r="A4811" s="1">
        <v>2021</v>
      </c>
      <c r="B4811" t="s">
        <v>3577</v>
      </c>
      <c r="C4811" t="s">
        <v>7111</v>
      </c>
      <c r="D4811" t="s">
        <v>7231</v>
      </c>
      <c r="E4811" t="s">
        <v>7919</v>
      </c>
      <c r="F4811" t="s">
        <v>9780</v>
      </c>
      <c r="G4811" t="s">
        <v>11952</v>
      </c>
      <c r="H4811" t="s">
        <v>12726</v>
      </c>
      <c r="I4811" s="1">
        <v>294.11764705882348</v>
      </c>
      <c r="J4811" s="1">
        <v>4716.7788011488947</v>
      </c>
      <c r="K4811" s="1">
        <v>267.88200000000001</v>
      </c>
      <c r="L4811" s="1"/>
      <c r="M4811" s="1">
        <v>700</v>
      </c>
      <c r="N4811" s="1">
        <v>90</v>
      </c>
      <c r="O4811" s="1">
        <v>1735.6732</v>
      </c>
      <c r="P4811" s="1">
        <v>360</v>
      </c>
      <c r="Q4811" s="1">
        <v>0</v>
      </c>
      <c r="R4811" s="1">
        <v>0</v>
      </c>
      <c r="S4811" s="1">
        <v>0</v>
      </c>
      <c r="T4811" s="1">
        <v>210</v>
      </c>
      <c r="U4811" s="1"/>
      <c r="V4811" s="1">
        <v>87</v>
      </c>
      <c r="W4811" s="1">
        <v>30</v>
      </c>
      <c r="X4811" s="1">
        <v>152</v>
      </c>
      <c r="Y4811" s="1">
        <v>953.56746147135789</v>
      </c>
      <c r="Z4811" s="1">
        <v>2332.7402752500002</v>
      </c>
      <c r="AA4811" s="1">
        <v>7073</v>
      </c>
      <c r="AB4811" s="1">
        <v>0</v>
      </c>
      <c r="AC4811" s="1">
        <v>1807.2519166355139</v>
      </c>
      <c r="AD4811" s="1">
        <v>468.14229</v>
      </c>
      <c r="AE4811" s="1">
        <v>920</v>
      </c>
      <c r="AF4811" s="1">
        <v>0</v>
      </c>
      <c r="AG4811" s="1">
        <v>1047</v>
      </c>
      <c r="AH4811" s="1">
        <v>859.88097553743523</v>
      </c>
      <c r="AI4811" s="1"/>
      <c r="AJ4811" s="1">
        <v>522.87713177913645</v>
      </c>
      <c r="AK4811" s="1">
        <v>420</v>
      </c>
      <c r="AL4811" s="1">
        <v>25047.91015625</v>
      </c>
      <c r="AM4811" s="1">
        <v>20204.33203125</v>
      </c>
      <c r="AN4811" s="1">
        <v>4843.57861328125</v>
      </c>
      <c r="AO4811" t="s">
        <v>17621</v>
      </c>
    </row>
    <row r="4812" spans="1:41" x14ac:dyDescent="0.25">
      <c r="A4812" s="1">
        <v>2021</v>
      </c>
      <c r="B4812" t="s">
        <v>3578</v>
      </c>
      <c r="C4812" t="s">
        <v>7111</v>
      </c>
      <c r="D4812" t="s">
        <v>7231</v>
      </c>
      <c r="E4812" t="s">
        <v>7919</v>
      </c>
      <c r="F4812" t="s">
        <v>9780</v>
      </c>
      <c r="G4812" t="s">
        <v>11952</v>
      </c>
      <c r="H4812" t="s">
        <v>12726</v>
      </c>
      <c r="I4812" s="1">
        <v>0</v>
      </c>
      <c r="J4812" s="1">
        <v>15290.192799447348</v>
      </c>
      <c r="K4812" s="1">
        <v>181.10894742642014</v>
      </c>
      <c r="L4812" s="1"/>
      <c r="M4812" s="1">
        <v>58.550377594818052</v>
      </c>
      <c r="N4812" s="1">
        <v>1061.0494481738731</v>
      </c>
      <c r="O4812" s="1">
        <v>1251.2927136695162</v>
      </c>
      <c r="P4812" s="1">
        <v>1163.8039401032779</v>
      </c>
      <c r="Q4812" s="1">
        <v>0</v>
      </c>
      <c r="R4812" s="1">
        <v>5.9999669293933637</v>
      </c>
      <c r="S4812" s="1">
        <v>539.01472448339337</v>
      </c>
      <c r="T4812" s="1">
        <v>1832.6500632435373</v>
      </c>
      <c r="U4812" s="1">
        <v>0</v>
      </c>
      <c r="V4812" s="1">
        <v>107.80294489667867</v>
      </c>
      <c r="W4812" s="1">
        <v>107.80294489667867</v>
      </c>
      <c r="X4812" s="1">
        <v>539.01472448339337</v>
      </c>
      <c r="Y4812" s="1">
        <v>761.06184023432718</v>
      </c>
      <c r="Z4812" s="1">
        <v>2101.7523306172543</v>
      </c>
      <c r="AA4812" s="1">
        <v>5147.5906188164063</v>
      </c>
      <c r="AB4812" s="1"/>
      <c r="AC4812" s="1">
        <v>1689.8230842611435</v>
      </c>
      <c r="AD4812" s="1">
        <v>587.76973983457776</v>
      </c>
      <c r="AE4812" s="1">
        <v>1319.1599835982431</v>
      </c>
      <c r="AF4812" s="1">
        <v>0</v>
      </c>
      <c r="AG4812" s="1">
        <v>7611.9659391544801</v>
      </c>
      <c r="AH4812" s="1">
        <v>223.15209593612482</v>
      </c>
      <c r="AI4812" s="1"/>
      <c r="AJ4812" s="1">
        <v>377.31030713837532</v>
      </c>
      <c r="AK4812" s="1">
        <v>129.3635338760144</v>
      </c>
      <c r="AL4812" s="1">
        <v>42087.23046875</v>
      </c>
      <c r="AM4812" s="1">
        <v>36637.51171875</v>
      </c>
      <c r="AN4812" s="1">
        <v>5449.7197265625</v>
      </c>
      <c r="AO4812" t="s">
        <v>17622</v>
      </c>
    </row>
    <row r="4813" spans="1:41" x14ac:dyDescent="0.25">
      <c r="A4813" s="1">
        <v>2021</v>
      </c>
      <c r="B4813" t="s">
        <v>3579</v>
      </c>
      <c r="C4813" t="s">
        <v>7111</v>
      </c>
      <c r="D4813" t="s">
        <v>7231</v>
      </c>
      <c r="E4813" t="s">
        <v>7919</v>
      </c>
      <c r="F4813" t="s">
        <v>9781</v>
      </c>
      <c r="G4813" t="s">
        <v>11952</v>
      </c>
      <c r="H4813" t="s">
        <v>12726</v>
      </c>
      <c r="I4813" s="1">
        <v>1599.0338650642211</v>
      </c>
      <c r="J4813" s="1">
        <v>11388.657550248581</v>
      </c>
      <c r="K4813" s="1">
        <v>128.12626381760958</v>
      </c>
      <c r="L4813" s="1">
        <v>50.969204448922056</v>
      </c>
      <c r="M4813" s="1">
        <v>6269.2121472174122</v>
      </c>
      <c r="N4813" s="1">
        <v>156.60553066974745</v>
      </c>
      <c r="O4813" s="1">
        <v>749.24730539915413</v>
      </c>
      <c r="P4813" s="1">
        <v>133.11015495471585</v>
      </c>
      <c r="Q4813" s="1">
        <v>2038.1442077845168</v>
      </c>
      <c r="R4813" s="1">
        <v>1056.4717836715249</v>
      </c>
      <c r="S4813" s="1">
        <v>21.625068180878699</v>
      </c>
      <c r="T4813" s="1">
        <v>101.93840889784411</v>
      </c>
      <c r="U4813" s="1">
        <v>0</v>
      </c>
      <c r="V4813" s="1">
        <v>509.69204448922051</v>
      </c>
      <c r="W4813" s="1">
        <v>155.96576561370148</v>
      </c>
      <c r="X4813" s="1">
        <v>7276.1597503103167</v>
      </c>
      <c r="Y4813" s="1">
        <v>8285.4290499866547</v>
      </c>
      <c r="Z4813" s="1">
        <v>396.10795792905691</v>
      </c>
      <c r="AA4813" s="1">
        <v>16231.652848803717</v>
      </c>
      <c r="AB4813" s="1">
        <v>0</v>
      </c>
      <c r="AC4813" s="1">
        <v>1266.6854155032597</v>
      </c>
      <c r="AD4813" s="1">
        <v>1607.9739100688464</v>
      </c>
      <c r="AE4813" s="1">
        <v>251.70114485692102</v>
      </c>
      <c r="AF4813" s="1">
        <v>2270.0962211408059</v>
      </c>
      <c r="AG4813" s="1">
        <v>32967.900821651761</v>
      </c>
      <c r="AH4813" s="1">
        <v>1034.8057446331045</v>
      </c>
      <c r="AI4813" s="1">
        <v>0</v>
      </c>
      <c r="AJ4813" s="1">
        <v>560.66124893814253</v>
      </c>
      <c r="AK4813" s="1">
        <v>361.88135158734656</v>
      </c>
      <c r="AL4813" s="1">
        <v>96869.8515625</v>
      </c>
      <c r="AM4813" s="1">
        <v>79162.921875</v>
      </c>
      <c r="AN4813" s="1">
        <v>17706.935546875</v>
      </c>
      <c r="AO4813" t="s">
        <v>17623</v>
      </c>
    </row>
    <row r="4814" spans="1:41" x14ac:dyDescent="0.25">
      <c r="A4814" s="1">
        <v>2021</v>
      </c>
      <c r="B4814" t="s">
        <v>3580</v>
      </c>
      <c r="C4814" t="s">
        <v>7111</v>
      </c>
      <c r="D4814" t="s">
        <v>7231</v>
      </c>
      <c r="E4814" t="s">
        <v>7919</v>
      </c>
      <c r="F4814" t="s">
        <v>9781</v>
      </c>
      <c r="G4814" t="s">
        <v>11952</v>
      </c>
      <c r="H4814" t="s">
        <v>12726</v>
      </c>
      <c r="I4814" s="1">
        <v>1053.2046960596167</v>
      </c>
      <c r="J4814" s="1">
        <v>1834.7934441880691</v>
      </c>
      <c r="K4814" s="1">
        <v>5.5431826108400886</v>
      </c>
      <c r="L4814" s="1">
        <v>0</v>
      </c>
      <c r="M4814" s="1">
        <v>672.38805069490274</v>
      </c>
      <c r="N4814" s="1">
        <v>0</v>
      </c>
      <c r="O4814" s="1">
        <v>647.44372894612229</v>
      </c>
      <c r="P4814" s="1">
        <v>1189.5669882862828</v>
      </c>
      <c r="Q4814" s="1">
        <v>3660.5331481152584</v>
      </c>
      <c r="R4814" s="1">
        <v>291.02991784447346</v>
      </c>
      <c r="S4814" s="1">
        <v>4.9888643497560796</v>
      </c>
      <c r="T4814" s="1">
        <v>997.77286995121585</v>
      </c>
      <c r="U4814" s="1">
        <v>0</v>
      </c>
      <c r="V4814" s="1">
        <v>0</v>
      </c>
      <c r="W4814" s="1">
        <v>0</v>
      </c>
      <c r="X4814" s="1">
        <v>1996.9829354778312</v>
      </c>
      <c r="Y4814" s="1">
        <v>3148.5277229571702</v>
      </c>
      <c r="Z4814" s="1">
        <v>1565.3947693012408</v>
      </c>
      <c r="AA4814" s="1">
        <v>15662.816785189752</v>
      </c>
      <c r="AB4814" s="1"/>
      <c r="AC4814" s="1">
        <v>173.68482899094823</v>
      </c>
      <c r="AD4814" s="1">
        <v>3134.4863325397487</v>
      </c>
      <c r="AE4814" s="1">
        <v>474.49643148791154</v>
      </c>
      <c r="AF4814" s="1">
        <v>2331.6843334237747</v>
      </c>
      <c r="AG4814" s="1">
        <v>34837.794072607787</v>
      </c>
      <c r="AH4814" s="1">
        <v>647.44372894612229</v>
      </c>
      <c r="AI4814" s="1"/>
      <c r="AJ4814" s="1">
        <v>3547.6368709376566</v>
      </c>
      <c r="AK4814" s="1">
        <v>1242.7815413503477</v>
      </c>
      <c r="AL4814" s="1">
        <v>79121</v>
      </c>
      <c r="AM4814" s="1">
        <v>69771.1640625</v>
      </c>
      <c r="AN4814" s="1">
        <v>9349.8310546875</v>
      </c>
      <c r="AO4814" t="s">
        <v>17624</v>
      </c>
    </row>
    <row r="4815" spans="1:41" x14ac:dyDescent="0.25">
      <c r="A4815" s="1">
        <v>2021</v>
      </c>
      <c r="B4815" t="s">
        <v>3581</v>
      </c>
      <c r="C4815" t="s">
        <v>7111</v>
      </c>
      <c r="D4815" t="s">
        <v>7231</v>
      </c>
      <c r="E4815" t="s">
        <v>7919</v>
      </c>
      <c r="F4815" t="s">
        <v>9781</v>
      </c>
      <c r="G4815" t="s">
        <v>11952</v>
      </c>
      <c r="H4815" t="s">
        <v>12726</v>
      </c>
      <c r="I4815" s="1">
        <v>4473.8222132121646</v>
      </c>
      <c r="J4815" s="1">
        <v>7049.9429507772629</v>
      </c>
      <c r="K4815" s="1">
        <v>24.794677326236091</v>
      </c>
      <c r="L4815" s="1"/>
      <c r="M4815" s="1">
        <v>58.550377594818052</v>
      </c>
      <c r="N4815" s="1">
        <v>71.383876022233707</v>
      </c>
      <c r="O4815" s="1">
        <v>828.7705498505527</v>
      </c>
      <c r="P4815" s="1">
        <v>86.866534968294687</v>
      </c>
      <c r="Q4815" s="1">
        <v>2386.7896888311034</v>
      </c>
      <c r="R4815" s="1">
        <v>508.29962967166949</v>
      </c>
      <c r="S4815" s="1">
        <v>107.80294489667867</v>
      </c>
      <c r="T4815" s="1">
        <v>539.01472448339337</v>
      </c>
      <c r="U4815" s="1">
        <v>0</v>
      </c>
      <c r="V4815" s="1">
        <v>1724.8471183468587</v>
      </c>
      <c r="W4815" s="1">
        <v>323.40883469003597</v>
      </c>
      <c r="X4815" s="1">
        <v>5457.0024680274191</v>
      </c>
      <c r="Y4815" s="1">
        <v>6012.143286151545</v>
      </c>
      <c r="Z4815" s="1">
        <v>3070.2782902347867</v>
      </c>
      <c r="AA4815" s="1">
        <v>13883.941273243245</v>
      </c>
      <c r="AB4815" s="1"/>
      <c r="AC4815" s="1">
        <v>75.462061427675067</v>
      </c>
      <c r="AD4815" s="1">
        <v>716.92425779369103</v>
      </c>
      <c r="AE4815" s="1">
        <v>4871.104908187388</v>
      </c>
      <c r="AF4815" s="1">
        <v>2585.7515938828651</v>
      </c>
      <c r="AG4815" s="1">
        <v>24178.044481427089</v>
      </c>
      <c r="AH4815" s="1">
        <v>1078.0294489667867</v>
      </c>
      <c r="AI4815" s="1"/>
      <c r="AJ4815" s="1">
        <v>2156.0588979335735</v>
      </c>
      <c r="AK4815" s="1">
        <v>1208.4710122917677</v>
      </c>
      <c r="AL4815" s="1">
        <v>83477.5078125</v>
      </c>
      <c r="AM4815" s="1">
        <v>73134.734375</v>
      </c>
      <c r="AN4815" s="1">
        <v>10342.76953125</v>
      </c>
      <c r="AO4815" t="s">
        <v>17625</v>
      </c>
    </row>
    <row r="4816" spans="1:41" x14ac:dyDescent="0.25">
      <c r="A4816" s="1">
        <v>2021</v>
      </c>
      <c r="B4816" t="s">
        <v>3582</v>
      </c>
      <c r="C4816" t="s">
        <v>7111</v>
      </c>
      <c r="D4816" t="s">
        <v>7231</v>
      </c>
      <c r="E4816" t="s">
        <v>7919</v>
      </c>
      <c r="F4816" t="s">
        <v>9781</v>
      </c>
      <c r="G4816" t="s">
        <v>11952</v>
      </c>
      <c r="H4816" t="s">
        <v>12726</v>
      </c>
      <c r="I4816" s="1">
        <v>3983.8906231682899</v>
      </c>
      <c r="J4816" s="1">
        <v>7536.024471639591</v>
      </c>
      <c r="K4816" s="1">
        <v>30.822405617703499</v>
      </c>
      <c r="L4816" s="1">
        <v>314.51768077644391</v>
      </c>
      <c r="M4816" s="1">
        <v>52.419613462740656</v>
      </c>
      <c r="N4816" s="1">
        <v>69.999055033605359</v>
      </c>
      <c r="O4816" s="1">
        <v>880.05868246414957</v>
      </c>
      <c r="P4816" s="1">
        <v>503.83530836620884</v>
      </c>
      <c r="Q4816" s="1">
        <v>2191.975937429901</v>
      </c>
      <c r="R4816" s="1">
        <v>980.84200873450982</v>
      </c>
      <c r="S4816" s="1"/>
      <c r="T4816" s="1">
        <v>0</v>
      </c>
      <c r="U4816" s="1">
        <v>0</v>
      </c>
      <c r="V4816" s="1">
        <v>1677.427630807701</v>
      </c>
      <c r="W4816" s="1">
        <v>954.03696502187995</v>
      </c>
      <c r="X4816" s="1">
        <v>6274.6277314900562</v>
      </c>
      <c r="Y4816" s="1">
        <v>6937.1854358523669</v>
      </c>
      <c r="Z4816" s="1">
        <v>2425.7726810510762</v>
      </c>
      <c r="AA4816" s="1">
        <v>15259.349479003804</v>
      </c>
      <c r="AB4816" s="1"/>
      <c r="AC4816" s="1">
        <v>440.88193164243967</v>
      </c>
      <c r="AD4816" s="1">
        <v>1167.5589028100644</v>
      </c>
      <c r="AE4816" s="1">
        <v>66.988282114759386</v>
      </c>
      <c r="AF4816" s="1">
        <v>2134.1282711404824</v>
      </c>
      <c r="AG4816" s="1">
        <v>24059.554187128706</v>
      </c>
      <c r="AH4816" s="1">
        <v>1027.8130035735915</v>
      </c>
      <c r="AI4816" s="1"/>
      <c r="AJ4816" s="1">
        <v>2673.4002865997736</v>
      </c>
      <c r="AK4816" s="1">
        <v>1175.2477338346455</v>
      </c>
      <c r="AL4816" s="1">
        <v>82818.3515625</v>
      </c>
      <c r="AM4816" s="1">
        <v>71255.7734375</v>
      </c>
      <c r="AN4816" s="1">
        <v>11562.5859375</v>
      </c>
      <c r="AO4816" t="s">
        <v>17626</v>
      </c>
    </row>
    <row r="4817" spans="1:41" x14ac:dyDescent="0.25">
      <c r="A4817" s="1">
        <v>2021</v>
      </c>
      <c r="B4817" t="s">
        <v>3583</v>
      </c>
      <c r="C4817" t="s">
        <v>7111</v>
      </c>
      <c r="D4817" t="s">
        <v>7231</v>
      </c>
      <c r="E4817" t="s">
        <v>7919</v>
      </c>
      <c r="F4817" t="s">
        <v>9781</v>
      </c>
      <c r="G4817" t="s">
        <v>11952</v>
      </c>
      <c r="H4817" t="s">
        <v>12726</v>
      </c>
      <c r="I4817" s="1">
        <v>171.66549918849523</v>
      </c>
      <c r="J4817" s="1">
        <v>2288.8733225132696</v>
      </c>
      <c r="K4817" s="1">
        <v>17.166549918849523</v>
      </c>
      <c r="L4817" s="1">
        <v>0</v>
      </c>
      <c r="M4817" s="1">
        <v>57.221833062831742</v>
      </c>
      <c r="N4817" s="1">
        <v>0</v>
      </c>
      <c r="O4817" s="1">
        <v>925.84925895661763</v>
      </c>
      <c r="P4817" s="1">
        <v>1126.6750042739318</v>
      </c>
      <c r="Q4817" s="1">
        <v>1759.6271067153777</v>
      </c>
      <c r="R4817" s="1">
        <v>1769.5034938405031</v>
      </c>
      <c r="S4817" s="1">
        <v>995.65989529327237</v>
      </c>
      <c r="T4817" s="1">
        <v>1029.9929951309714</v>
      </c>
      <c r="U4817" s="1">
        <v>0</v>
      </c>
      <c r="V4817" s="1">
        <v>0</v>
      </c>
      <c r="W4817" s="1">
        <v>0</v>
      </c>
      <c r="X4817" s="1">
        <v>2122.8592426802857</v>
      </c>
      <c r="Y4817" s="1">
        <v>5808.0160558774223</v>
      </c>
      <c r="Z4817" s="1">
        <v>1838.0681078506877</v>
      </c>
      <c r="AA4817" s="1">
        <v>15260.358560649523</v>
      </c>
      <c r="AB4817" s="1"/>
      <c r="AC4817" s="1">
        <v>274.42875864020817</v>
      </c>
      <c r="AD4817" s="1">
        <v>1864.2885276521865</v>
      </c>
      <c r="AE4817" s="1">
        <v>217.61836657921148</v>
      </c>
      <c r="AF4817" s="1">
        <v>1452.8674196969839</v>
      </c>
      <c r="AG4817" s="1">
        <v>14146.381569793264</v>
      </c>
      <c r="AH4817" s="1">
        <v>207.60340641568331</v>
      </c>
      <c r="AI4817" s="1"/>
      <c r="AJ4817" s="1">
        <v>1693.7662586598196</v>
      </c>
      <c r="AK4817" s="1">
        <v>1282.9134972686877</v>
      </c>
      <c r="AL4817" s="1">
        <v>56311.40625</v>
      </c>
      <c r="AM4817" s="1">
        <v>47807.8515625</v>
      </c>
      <c r="AN4817" s="1">
        <v>8503.5556640625</v>
      </c>
      <c r="AO4817" t="s">
        <v>17627</v>
      </c>
    </row>
    <row r="4818" spans="1:41" x14ac:dyDescent="0.25">
      <c r="A4818" s="1">
        <v>2021</v>
      </c>
      <c r="B4818" t="s">
        <v>3584</v>
      </c>
      <c r="C4818" t="s">
        <v>7111</v>
      </c>
      <c r="D4818" t="s">
        <v>7231</v>
      </c>
      <c r="E4818" t="s">
        <v>7919</v>
      </c>
      <c r="F4818" t="s">
        <v>9781</v>
      </c>
      <c r="G4818" t="s">
        <v>11952</v>
      </c>
      <c r="H4818" t="s">
        <v>12726</v>
      </c>
      <c r="I4818" s="1">
        <v>1568.627450980392</v>
      </c>
      <c r="J4818" s="1">
        <v>9771.0643780977316</v>
      </c>
      <c r="K4818" s="1">
        <v>53.109000000000002</v>
      </c>
      <c r="L4818" s="1">
        <v>42.244</v>
      </c>
      <c r="M4818" s="1">
        <v>6150</v>
      </c>
      <c r="N4818" s="1">
        <v>72</v>
      </c>
      <c r="O4818" s="1">
        <v>735</v>
      </c>
      <c r="P4818" s="1">
        <v>130.57900000000001</v>
      </c>
      <c r="Q4818" s="1">
        <v>1744</v>
      </c>
      <c r="R4818" s="1">
        <v>576.18404299364408</v>
      </c>
      <c r="S4818" s="1">
        <v>21.213856891321409</v>
      </c>
      <c r="T4818" s="1">
        <v>176.4</v>
      </c>
      <c r="U4818" s="1"/>
      <c r="V4818" s="1">
        <v>104</v>
      </c>
      <c r="W4818" s="1">
        <v>120</v>
      </c>
      <c r="X4818" s="1">
        <v>5066.75</v>
      </c>
      <c r="Y4818" s="1">
        <v>8127.8775483829268</v>
      </c>
      <c r="Z4818" s="1">
        <v>465.10169474999998</v>
      </c>
      <c r="AA4818" s="1">
        <v>10831</v>
      </c>
      <c r="AB4818" s="1">
        <v>0</v>
      </c>
      <c r="AC4818" s="1">
        <v>1242.5987703738319</v>
      </c>
      <c r="AD4818" s="1">
        <v>1228.6393350000001</v>
      </c>
      <c r="AE4818" s="1">
        <v>74</v>
      </c>
      <c r="AF4818" s="1">
        <v>1196.752114921617</v>
      </c>
      <c r="AG4818" s="1">
        <v>30481</v>
      </c>
      <c r="AH4818" s="1">
        <v>1015.128405300222</v>
      </c>
      <c r="AI4818" s="1"/>
      <c r="AJ4818" s="1">
        <v>840.26530346013044</v>
      </c>
      <c r="AK4818" s="1">
        <v>355</v>
      </c>
      <c r="AL4818" s="1">
        <v>82188.53125</v>
      </c>
      <c r="AM4818" s="1">
        <v>67267.296875</v>
      </c>
      <c r="AN4818" s="1">
        <v>14921.240234375</v>
      </c>
      <c r="AO4818" t="s">
        <v>17628</v>
      </c>
    </row>
    <row r="4819" spans="1:41" x14ac:dyDescent="0.25">
      <c r="A4819" s="1">
        <v>2021</v>
      </c>
      <c r="B4819" t="s">
        <v>3585</v>
      </c>
      <c r="C4819" t="s">
        <v>7112</v>
      </c>
      <c r="D4819" t="s">
        <v>7231</v>
      </c>
      <c r="E4819" t="s">
        <v>7920</v>
      </c>
      <c r="F4819" t="s">
        <v>9782</v>
      </c>
      <c r="G4819" t="s">
        <v>11952</v>
      </c>
      <c r="H4819" t="s">
        <v>12726</v>
      </c>
      <c r="I4819" s="1">
        <v>19535.3125</v>
      </c>
      <c r="J4819" s="1">
        <v>66144.6953125</v>
      </c>
      <c r="K4819" s="1">
        <v>2594.4296875</v>
      </c>
      <c r="L4819" s="1">
        <v>5886</v>
      </c>
      <c r="M4819" s="1">
        <v>47975</v>
      </c>
      <c r="N4819" s="1">
        <v>17323</v>
      </c>
      <c r="O4819" s="1">
        <v>9229.0439453125</v>
      </c>
      <c r="P4819" s="1">
        <v>14258.9755859375</v>
      </c>
      <c r="Q4819" s="1">
        <v>4320.22216796875</v>
      </c>
      <c r="R4819" s="1">
        <v>7942.310546875</v>
      </c>
      <c r="S4819" s="1">
        <v>26394.44140625</v>
      </c>
      <c r="T4819" s="1">
        <v>9324</v>
      </c>
      <c r="U4819" s="1">
        <v>1055.9810791015625</v>
      </c>
      <c r="V4819" s="1">
        <v>9597</v>
      </c>
      <c r="W4819" s="1">
        <v>9046</v>
      </c>
      <c r="X4819" s="1">
        <v>24608.408203125</v>
      </c>
      <c r="Y4819" s="1">
        <v>81604.4296875</v>
      </c>
      <c r="Z4819" s="1">
        <v>21127.685546875</v>
      </c>
      <c r="AA4819" s="1">
        <v>241689.40625</v>
      </c>
      <c r="AB4819" s="1">
        <v>3774.14111328125</v>
      </c>
      <c r="AC4819" s="1">
        <v>19311.861328125</v>
      </c>
      <c r="AD4819" s="1">
        <v>25133.44921875</v>
      </c>
      <c r="AE4819" s="1">
        <v>16670.224609375</v>
      </c>
      <c r="AF4819" s="1">
        <v>52915.6015625</v>
      </c>
      <c r="AG4819" s="1">
        <v>296492</v>
      </c>
      <c r="AH4819" s="1">
        <v>42879.37109375</v>
      </c>
      <c r="AI4819" s="1">
        <v>11582.5546875</v>
      </c>
      <c r="AJ4819" s="1">
        <v>49627.984375</v>
      </c>
      <c r="AK4819" s="1">
        <v>2691.143310546875</v>
      </c>
      <c r="AL4819" s="1">
        <v>1140734.625</v>
      </c>
      <c r="AM4819" s="1">
        <v>925502.75</v>
      </c>
      <c r="AN4819" s="1">
        <v>215231.984375</v>
      </c>
      <c r="AO4819" t="s">
        <v>17629</v>
      </c>
    </row>
    <row r="4820" spans="1:41" x14ac:dyDescent="0.25">
      <c r="A4820" s="1">
        <v>2021</v>
      </c>
      <c r="B4820" t="s">
        <v>3585</v>
      </c>
      <c r="C4820" t="s">
        <v>7112</v>
      </c>
      <c r="D4820" t="s">
        <v>7231</v>
      </c>
      <c r="E4820" t="s">
        <v>7920</v>
      </c>
      <c r="F4820" t="s">
        <v>9782</v>
      </c>
      <c r="G4820" t="s">
        <v>11953</v>
      </c>
      <c r="H4820" t="s">
        <v>12726</v>
      </c>
      <c r="I4820" s="1">
        <v>19535.311811137559</v>
      </c>
      <c r="J4820" s="1">
        <v>66144.698999999993</v>
      </c>
      <c r="K4820" s="1">
        <v>2594.4295900000002</v>
      </c>
      <c r="L4820" s="1">
        <v>5886</v>
      </c>
      <c r="M4820" s="1">
        <v>47975</v>
      </c>
      <c r="N4820" s="1">
        <v>17323</v>
      </c>
      <c r="O4820" s="1">
        <v>9229.0440739999995</v>
      </c>
      <c r="P4820" s="1">
        <v>14258.97603401235</v>
      </c>
      <c r="Q4820" s="1">
        <v>4320.2222706933471</v>
      </c>
      <c r="R4820" s="1">
        <v>7942.3103899999987</v>
      </c>
      <c r="S4820" s="1">
        <v>26394.441999999999</v>
      </c>
      <c r="T4820" s="1">
        <v>9324</v>
      </c>
      <c r="U4820" s="1">
        <v>1055.9811</v>
      </c>
      <c r="V4820" s="1">
        <v>9597</v>
      </c>
      <c r="W4820" s="1">
        <v>9046</v>
      </c>
      <c r="X4820" s="1">
        <v>24608.407999999999</v>
      </c>
      <c r="Y4820" s="1">
        <v>81604.430000000008</v>
      </c>
      <c r="Z4820" s="1">
        <v>21127.686000000002</v>
      </c>
      <c r="AA4820" s="1">
        <v>241689.40741546429</v>
      </c>
      <c r="AB4820" s="1">
        <v>3774.1410000000001</v>
      </c>
      <c r="AC4820" s="1">
        <v>19311.861531003029</v>
      </c>
      <c r="AD4820" s="1">
        <v>25133.45</v>
      </c>
      <c r="AE4820" s="1">
        <v>16670.22410000001</v>
      </c>
      <c r="AF4820" s="1">
        <v>52915.6</v>
      </c>
      <c r="AG4820" s="1">
        <v>296492</v>
      </c>
      <c r="AH4820" s="1">
        <v>42879.37018050965</v>
      </c>
      <c r="AI4820" s="1">
        <v>11582.554570048989</v>
      </c>
      <c r="AJ4820" s="1">
        <v>49627.983620000014</v>
      </c>
      <c r="AK4820" s="1">
        <v>2691.1433900000002</v>
      </c>
      <c r="AL4820" s="1">
        <v>1140734.625</v>
      </c>
      <c r="AM4820" s="1">
        <v>925502.75</v>
      </c>
      <c r="AN4820" s="1">
        <v>215231.984375</v>
      </c>
      <c r="AO4820" t="s">
        <v>17630</v>
      </c>
    </row>
    <row r="4821" spans="1:41" x14ac:dyDescent="0.25">
      <c r="A4821" s="1">
        <v>2021</v>
      </c>
      <c r="B4821" t="s">
        <v>3585</v>
      </c>
      <c r="C4821" t="s">
        <v>7112</v>
      </c>
      <c r="D4821" t="s">
        <v>7231</v>
      </c>
      <c r="E4821" t="s">
        <v>7921</v>
      </c>
      <c r="F4821" t="s">
        <v>9783</v>
      </c>
      <c r="G4821" t="s">
        <v>11954</v>
      </c>
      <c r="H4821" t="s">
        <v>12726</v>
      </c>
      <c r="I4821" s="1">
        <v>1605.5347900390625</v>
      </c>
      <c r="J4821" s="1">
        <v>1614.4219970703125</v>
      </c>
      <c r="K4821" s="1">
        <v>104.69737243652344</v>
      </c>
      <c r="L4821" s="1">
        <v>1</v>
      </c>
      <c r="M4821" s="1">
        <v>396</v>
      </c>
      <c r="N4821" s="1">
        <v>249</v>
      </c>
      <c r="O4821" s="1">
        <v>0</v>
      </c>
      <c r="P4821" s="1">
        <v>0</v>
      </c>
      <c r="Q4821" s="1">
        <v>1.6039999723434448</v>
      </c>
      <c r="R4821" s="1">
        <v>30.447999954223633</v>
      </c>
      <c r="S4821" s="1">
        <v>0</v>
      </c>
      <c r="T4821" s="1">
        <v>1498</v>
      </c>
      <c r="U4821" s="1">
        <v>0</v>
      </c>
      <c r="V4821" s="1">
        <v>367</v>
      </c>
      <c r="W4821" s="1">
        <v>366</v>
      </c>
      <c r="X4821" s="1">
        <v>1036</v>
      </c>
      <c r="Y4821" s="1">
        <v>948.24798583984375</v>
      </c>
      <c r="Z4821" s="1">
        <v>609.614013671875</v>
      </c>
      <c r="AA4821" s="1">
        <v>1009.3837890625</v>
      </c>
      <c r="AB4821" s="1">
        <v>0</v>
      </c>
      <c r="AC4821" s="1">
        <v>277.85494995117188</v>
      </c>
      <c r="AD4821" s="1">
        <v>118.48999786376953</v>
      </c>
      <c r="AE4821" s="1">
        <v>0</v>
      </c>
      <c r="AF4821" s="1">
        <v>4430</v>
      </c>
      <c r="AG4821" s="1">
        <v>31297</v>
      </c>
      <c r="AH4821" s="1">
        <v>2854.655029296875</v>
      </c>
      <c r="AI4821" s="1">
        <v>68.677330017089844</v>
      </c>
      <c r="AJ4821" s="1">
        <v>517.11767578125</v>
      </c>
      <c r="AK4821" s="1">
        <v>0</v>
      </c>
      <c r="AL4821" s="1">
        <v>49400.74609375</v>
      </c>
      <c r="AM4821" s="1">
        <v>42958.2265625</v>
      </c>
      <c r="AN4821" s="1">
        <v>6442.51953125</v>
      </c>
      <c r="AO4821" t="s">
        <v>17631</v>
      </c>
    </row>
    <row r="4822" spans="1:41" x14ac:dyDescent="0.25">
      <c r="A4822" s="1">
        <v>2021</v>
      </c>
      <c r="B4822" t="s">
        <v>3585</v>
      </c>
      <c r="C4822" t="s">
        <v>7112</v>
      </c>
      <c r="D4822" t="s">
        <v>7231</v>
      </c>
      <c r="E4822" t="s">
        <v>7921</v>
      </c>
      <c r="F4822" t="s">
        <v>9783</v>
      </c>
      <c r="G4822" t="s">
        <v>11955</v>
      </c>
      <c r="H4822" t="s">
        <v>12726</v>
      </c>
      <c r="I4822" s="1">
        <v>1605.5347667601141</v>
      </c>
      <c r="J4822" s="1">
        <v>1614.422</v>
      </c>
      <c r="K4822" s="1">
        <v>104.69737000000001</v>
      </c>
      <c r="L4822" s="1">
        <v>1</v>
      </c>
      <c r="M4822" s="1">
        <v>396</v>
      </c>
      <c r="N4822" s="1">
        <v>249</v>
      </c>
      <c r="O4822" s="1">
        <v>0</v>
      </c>
      <c r="P4822" s="1">
        <v>0</v>
      </c>
      <c r="Q4822" s="1">
        <v>1.6040000000000001</v>
      </c>
      <c r="R4822" s="1">
        <v>30.448</v>
      </c>
      <c r="S4822" s="1">
        <v>0</v>
      </c>
      <c r="T4822" s="1">
        <v>1498</v>
      </c>
      <c r="U4822" s="1">
        <v>0</v>
      </c>
      <c r="V4822" s="1">
        <v>367</v>
      </c>
      <c r="W4822" s="1">
        <v>366</v>
      </c>
      <c r="X4822" s="1">
        <v>1036</v>
      </c>
      <c r="Y4822" s="1">
        <v>948.24800000000005</v>
      </c>
      <c r="Z4822" s="1">
        <v>609.61400000000003</v>
      </c>
      <c r="AA4822" s="1">
        <v>1009.38381</v>
      </c>
      <c r="AB4822" s="1">
        <v>0</v>
      </c>
      <c r="AC4822" s="1">
        <v>277.85493561002221</v>
      </c>
      <c r="AD4822" s="1">
        <v>118.49</v>
      </c>
      <c r="AE4822" s="1">
        <v>0</v>
      </c>
      <c r="AF4822" s="1">
        <v>4430</v>
      </c>
      <c r="AG4822" s="1">
        <v>31297</v>
      </c>
      <c r="AH4822" s="1">
        <v>2854.654943170704</v>
      </c>
      <c r="AI4822" s="1">
        <v>68.677326514000001</v>
      </c>
      <c r="AJ4822" s="1">
        <v>517.11770000000001</v>
      </c>
      <c r="AK4822" s="1">
        <v>0</v>
      </c>
      <c r="AL4822" s="1">
        <v>49400.74609375</v>
      </c>
      <c r="AM4822" s="1">
        <v>42958.2265625</v>
      </c>
      <c r="AN4822" s="1">
        <v>6442.51953125</v>
      </c>
      <c r="AO4822" t="s">
        <v>17632</v>
      </c>
    </row>
    <row r="4823" spans="1:41" x14ac:dyDescent="0.25">
      <c r="A4823" s="1">
        <v>2021</v>
      </c>
      <c r="B4823" t="s">
        <v>3585</v>
      </c>
      <c r="C4823" t="s">
        <v>7112</v>
      </c>
      <c r="D4823" t="s">
        <v>7231</v>
      </c>
      <c r="E4823" t="s">
        <v>7922</v>
      </c>
      <c r="F4823" t="s">
        <v>9784</v>
      </c>
      <c r="G4823" t="s">
        <v>11956</v>
      </c>
      <c r="H4823" t="s">
        <v>12726</v>
      </c>
      <c r="I4823" s="1">
        <v>10880.595703125</v>
      </c>
      <c r="J4823" s="1">
        <v>44519.11328125</v>
      </c>
      <c r="K4823" s="1">
        <v>1390.287841796875</v>
      </c>
      <c r="L4823" s="1">
        <v>1311</v>
      </c>
      <c r="M4823" s="1">
        <v>28231</v>
      </c>
      <c r="N4823" s="1">
        <v>6979</v>
      </c>
      <c r="O4823" s="1">
        <v>8317.146484375</v>
      </c>
      <c r="P4823" s="1">
        <v>8980.669921875</v>
      </c>
      <c r="Q4823" s="1">
        <v>3685.427001953125</v>
      </c>
      <c r="R4823" s="1">
        <v>4390.9677734375</v>
      </c>
      <c r="S4823" s="1">
        <v>9115.1328125</v>
      </c>
      <c r="T4823" s="1">
        <v>3717</v>
      </c>
      <c r="U4823" s="1">
        <v>689.13848876953125</v>
      </c>
      <c r="V4823" s="1">
        <v>3312</v>
      </c>
      <c r="W4823" s="1">
        <v>2445</v>
      </c>
      <c r="X4823" s="1">
        <v>13820</v>
      </c>
      <c r="Y4823" s="1">
        <v>33503.4765625</v>
      </c>
      <c r="Z4823" s="1">
        <v>7630.98388671875</v>
      </c>
      <c r="AA4823" s="1">
        <v>116467.9453125</v>
      </c>
      <c r="AB4823" s="1">
        <v>1827</v>
      </c>
      <c r="AC4823" s="1">
        <v>9299.31640625</v>
      </c>
      <c r="AD4823" s="1">
        <v>13643.7802734375</v>
      </c>
      <c r="AE4823" s="1">
        <v>4342.68701171875</v>
      </c>
      <c r="AF4823" s="1">
        <v>26200</v>
      </c>
      <c r="AG4823" s="1">
        <v>100567</v>
      </c>
      <c r="AH4823" s="1">
        <v>13289.78515625</v>
      </c>
      <c r="AI4823" s="1">
        <v>3061.308837890625</v>
      </c>
      <c r="AJ4823" s="1">
        <v>20130.232421875</v>
      </c>
      <c r="AK4823" s="1">
        <v>1306.5667724609375</v>
      </c>
      <c r="AL4823" s="1">
        <v>503053.5625</v>
      </c>
      <c r="AM4823" s="1">
        <v>402889.53125</v>
      </c>
      <c r="AN4823" s="1">
        <v>100164.0078125</v>
      </c>
      <c r="AO4823" t="s">
        <v>17633</v>
      </c>
    </row>
    <row r="4824" spans="1:41" x14ac:dyDescent="0.25">
      <c r="A4824" s="1">
        <v>2021</v>
      </c>
      <c r="B4824" t="s">
        <v>3585</v>
      </c>
      <c r="C4824" t="s">
        <v>7112</v>
      </c>
      <c r="D4824" t="s">
        <v>7231</v>
      </c>
      <c r="E4824" t="s">
        <v>7922</v>
      </c>
      <c r="F4824" t="s">
        <v>9784</v>
      </c>
      <c r="G4824" t="s">
        <v>11957</v>
      </c>
      <c r="H4824" t="s">
        <v>12726</v>
      </c>
      <c r="I4824" s="1">
        <v>10880.595257889119</v>
      </c>
      <c r="J4824" s="1">
        <v>44519.114000000001</v>
      </c>
      <c r="K4824" s="1">
        <v>1390.2878800000001</v>
      </c>
      <c r="L4824" s="1">
        <v>1311</v>
      </c>
      <c r="M4824" s="1">
        <v>28231</v>
      </c>
      <c r="N4824" s="1">
        <v>6979</v>
      </c>
      <c r="O4824" s="1">
        <v>8317.1463980000008</v>
      </c>
      <c r="P4824" s="1">
        <v>8980.6697900000054</v>
      </c>
      <c r="Q4824" s="1">
        <v>3685.4268948812369</v>
      </c>
      <c r="R4824" s="1">
        <v>4390.9679999999989</v>
      </c>
      <c r="S4824" s="1">
        <v>9115.1327999999994</v>
      </c>
      <c r="T4824" s="1">
        <v>3717</v>
      </c>
      <c r="U4824" s="1">
        <v>689.13846000000001</v>
      </c>
      <c r="V4824" s="1">
        <v>3312</v>
      </c>
      <c r="W4824" s="1">
        <v>2445</v>
      </c>
      <c r="X4824" s="1">
        <v>13820</v>
      </c>
      <c r="Y4824" s="1">
        <v>33503.474999999999</v>
      </c>
      <c r="Z4824" s="1">
        <v>7630.9839999999986</v>
      </c>
      <c r="AA4824" s="1">
        <v>116467.94822000001</v>
      </c>
      <c r="AB4824" s="1">
        <v>1827</v>
      </c>
      <c r="AC4824" s="1">
        <v>9299.3163695772364</v>
      </c>
      <c r="AD4824" s="1">
        <v>13643.78</v>
      </c>
      <c r="AE4824" s="1">
        <v>4342.6870600000066</v>
      </c>
      <c r="AF4824" s="1">
        <v>26200</v>
      </c>
      <c r="AG4824" s="1">
        <v>100567</v>
      </c>
      <c r="AH4824" s="1">
        <v>13289.78508208831</v>
      </c>
      <c r="AI4824" s="1">
        <v>3061.308949470751</v>
      </c>
      <c r="AJ4824" s="1">
        <v>20130.231940000009</v>
      </c>
      <c r="AK4824" s="1">
        <v>1306.56681</v>
      </c>
      <c r="AL4824" s="1">
        <v>503053.53125</v>
      </c>
      <c r="AM4824" s="1">
        <v>402889.53125</v>
      </c>
      <c r="AN4824" s="1">
        <v>100164.0078125</v>
      </c>
      <c r="AO4824" t="s">
        <v>17634</v>
      </c>
    </row>
    <row r="4825" spans="1:41" x14ac:dyDescent="0.25">
      <c r="A4825" s="1">
        <v>2021</v>
      </c>
      <c r="B4825" t="s">
        <v>3585</v>
      </c>
      <c r="C4825" t="s">
        <v>7112</v>
      </c>
      <c r="D4825" t="s">
        <v>7231</v>
      </c>
      <c r="E4825" t="s">
        <v>7923</v>
      </c>
      <c r="F4825" t="s">
        <v>9785</v>
      </c>
      <c r="G4825" t="s">
        <v>11958</v>
      </c>
      <c r="H4825" t="s">
        <v>12726</v>
      </c>
      <c r="I4825" s="1">
        <v>15547.40625</v>
      </c>
      <c r="J4825" s="1">
        <v>58411.9921875</v>
      </c>
      <c r="K4825" s="1">
        <v>2484.49951171875</v>
      </c>
      <c r="L4825" s="1">
        <v>4469</v>
      </c>
      <c r="M4825" s="1">
        <v>36543</v>
      </c>
      <c r="N4825" s="1">
        <v>16447</v>
      </c>
      <c r="O4825" s="1">
        <v>10780.732421875</v>
      </c>
      <c r="P4825" s="1">
        <v>14349.232421875</v>
      </c>
      <c r="Q4825" s="1">
        <v>3597.191162109375</v>
      </c>
      <c r="R4825" s="1">
        <v>8020.40869140625</v>
      </c>
      <c r="S4825" s="1">
        <v>20933.7421875</v>
      </c>
      <c r="T4825" s="1">
        <v>8285</v>
      </c>
      <c r="U4825" s="1">
        <v>1055.9810791015625</v>
      </c>
      <c r="V4825" s="1">
        <v>10098</v>
      </c>
      <c r="W4825" s="1">
        <v>6965</v>
      </c>
      <c r="X4825" s="1">
        <v>21210.408203125</v>
      </c>
      <c r="Y4825" s="1">
        <v>79525.5078125</v>
      </c>
      <c r="Z4825" s="1">
        <v>19771.80078125</v>
      </c>
      <c r="AA4825" s="1">
        <v>215972.078125</v>
      </c>
      <c r="AB4825" s="1">
        <v>3773.740966796875</v>
      </c>
      <c r="AC4825" s="1">
        <v>19592.75</v>
      </c>
      <c r="AD4825" s="1">
        <v>23067.849609375</v>
      </c>
      <c r="AE4825" s="1">
        <v>15314.623046875</v>
      </c>
      <c r="AF4825" s="1">
        <v>43344.6015625</v>
      </c>
      <c r="AG4825" s="1">
        <v>209069</v>
      </c>
      <c r="AH4825" s="1">
        <v>34853.95703125</v>
      </c>
      <c r="AI4825" s="1">
        <v>7073.2314453125</v>
      </c>
      <c r="AJ4825" s="1">
        <v>42449.33984375</v>
      </c>
      <c r="AK4825" s="1">
        <v>2691.143310546875</v>
      </c>
      <c r="AL4825" s="1">
        <v>955698.25</v>
      </c>
      <c r="AM4825" s="1">
        <v>777035.875</v>
      </c>
      <c r="AN4825" s="1">
        <v>178662.296875</v>
      </c>
      <c r="AO4825" t="s">
        <v>17635</v>
      </c>
    </row>
    <row r="4826" spans="1:41" x14ac:dyDescent="0.25">
      <c r="A4826" s="1">
        <v>2021</v>
      </c>
      <c r="B4826" t="s">
        <v>3585</v>
      </c>
      <c r="C4826" t="s">
        <v>7112</v>
      </c>
      <c r="D4826" t="s">
        <v>7231</v>
      </c>
      <c r="E4826" t="s">
        <v>7923</v>
      </c>
      <c r="F4826" t="s">
        <v>9785</v>
      </c>
      <c r="G4826" t="s">
        <v>11959</v>
      </c>
      <c r="H4826" t="s">
        <v>12726</v>
      </c>
      <c r="I4826" s="1">
        <v>15547.40645113756</v>
      </c>
      <c r="J4826" s="1">
        <v>58411.993999999992</v>
      </c>
      <c r="K4826" s="1">
        <v>2484.4994200000001</v>
      </c>
      <c r="L4826" s="1">
        <v>4469</v>
      </c>
      <c r="M4826" s="1">
        <v>36543</v>
      </c>
      <c r="N4826" s="1">
        <v>16447</v>
      </c>
      <c r="O4826" s="1">
        <v>10780.732564</v>
      </c>
      <c r="P4826" s="1">
        <v>14349.23243401235</v>
      </c>
      <c r="Q4826" s="1">
        <v>3597.1912706933472</v>
      </c>
      <c r="R4826" s="1">
        <v>8020.4086499999976</v>
      </c>
      <c r="S4826" s="1">
        <v>20933.741999999998</v>
      </c>
      <c r="T4826" s="1">
        <v>8285</v>
      </c>
      <c r="U4826" s="1">
        <v>1055.9811</v>
      </c>
      <c r="V4826" s="1">
        <v>10098</v>
      </c>
      <c r="W4826" s="1">
        <v>6965</v>
      </c>
      <c r="X4826" s="1">
        <v>21210.407999999999</v>
      </c>
      <c r="Y4826" s="1">
        <v>79525.507000000012</v>
      </c>
      <c r="Z4826" s="1">
        <v>19771.800999999999</v>
      </c>
      <c r="AA4826" s="1">
        <v>215972.08522546431</v>
      </c>
      <c r="AB4826" s="1">
        <v>3773.741</v>
      </c>
      <c r="AC4826" s="1">
        <v>19592.74916100303</v>
      </c>
      <c r="AD4826" s="1">
        <v>23067.85</v>
      </c>
      <c r="AE4826" s="1">
        <v>15314.62266000001</v>
      </c>
      <c r="AF4826" s="1">
        <v>43344.6</v>
      </c>
      <c r="AG4826" s="1">
        <v>209069</v>
      </c>
      <c r="AH4826" s="1">
        <v>34853.95744050965</v>
      </c>
      <c r="AI4826" s="1">
        <v>7073.2313534169953</v>
      </c>
      <c r="AJ4826" s="1">
        <v>42449.341700000012</v>
      </c>
      <c r="AK4826" s="1">
        <v>2691.1433900000002</v>
      </c>
      <c r="AL4826" s="1">
        <v>955698.25</v>
      </c>
      <c r="AM4826" s="1">
        <v>777035.875</v>
      </c>
      <c r="AN4826" s="1">
        <v>178662.296875</v>
      </c>
      <c r="AO4826" t="s">
        <v>17636</v>
      </c>
    </row>
    <row r="4827" spans="1:41" x14ac:dyDescent="0.25">
      <c r="A4827" s="1">
        <v>2021</v>
      </c>
      <c r="B4827" t="s">
        <v>3585</v>
      </c>
      <c r="C4827" t="s">
        <v>7112</v>
      </c>
      <c r="D4827" t="s">
        <v>7231</v>
      </c>
      <c r="E4827" t="s">
        <v>7924</v>
      </c>
      <c r="F4827" t="s">
        <v>9786</v>
      </c>
      <c r="G4827" t="s">
        <v>11960</v>
      </c>
      <c r="H4827" t="s">
        <v>12726</v>
      </c>
      <c r="I4827" s="1">
        <v>5343.04638671875</v>
      </c>
      <c r="J4827" s="1">
        <v>10019</v>
      </c>
      <c r="K4827" s="1">
        <v>93.148551940917969</v>
      </c>
      <c r="L4827" s="1">
        <v>1911</v>
      </c>
      <c r="M4827" s="1">
        <v>10241</v>
      </c>
      <c r="N4827" s="1">
        <v>3287</v>
      </c>
      <c r="O4827" s="1">
        <v>32.284549713134766</v>
      </c>
      <c r="P4827" s="1">
        <v>114.49107360839844</v>
      </c>
      <c r="Q4827" s="1">
        <v>513.5673828125</v>
      </c>
      <c r="R4827" s="1">
        <v>252.17799377441406</v>
      </c>
      <c r="S4827" s="1">
        <v>6885.89013671875</v>
      </c>
      <c r="T4827" s="1">
        <v>196</v>
      </c>
      <c r="U4827" s="1">
        <v>4.8069500923156738</v>
      </c>
      <c r="V4827" s="1">
        <v>690</v>
      </c>
      <c r="W4827" s="1">
        <v>1624</v>
      </c>
      <c r="X4827" s="1">
        <v>3985</v>
      </c>
      <c r="Y4827" s="1">
        <v>18897.501953125</v>
      </c>
      <c r="Z4827" s="1">
        <v>7398.2509765625</v>
      </c>
      <c r="AA4827" s="1">
        <v>40769.75</v>
      </c>
      <c r="AB4827" s="1">
        <v>123</v>
      </c>
      <c r="AC4827" s="1">
        <v>330.54647827148438</v>
      </c>
      <c r="AD4827" s="1">
        <v>2829.3798828125</v>
      </c>
      <c r="AE4827" s="1">
        <v>3214</v>
      </c>
      <c r="AF4827" s="1">
        <v>12866</v>
      </c>
      <c r="AG4827" s="1">
        <v>73289</v>
      </c>
      <c r="AH4827" s="1">
        <v>15640.0595703125</v>
      </c>
      <c r="AI4827" s="1">
        <v>3097.6806640625</v>
      </c>
      <c r="AJ4827" s="1">
        <v>14349.1845703125</v>
      </c>
      <c r="AK4827" s="1">
        <v>201.26878356933594</v>
      </c>
      <c r="AL4827" s="1">
        <v>238198.046875</v>
      </c>
      <c r="AM4827" s="1">
        <v>193249.328125</v>
      </c>
      <c r="AN4827" s="1">
        <v>44948.7109375</v>
      </c>
      <c r="AO4827" t="s">
        <v>17637</v>
      </c>
    </row>
    <row r="4828" spans="1:41" x14ac:dyDescent="0.25">
      <c r="A4828" s="1">
        <v>2021</v>
      </c>
      <c r="B4828" t="s">
        <v>3585</v>
      </c>
      <c r="C4828" t="s">
        <v>7112</v>
      </c>
      <c r="D4828" t="s">
        <v>7231</v>
      </c>
      <c r="E4828" t="s">
        <v>7924</v>
      </c>
      <c r="F4828" t="s">
        <v>9786</v>
      </c>
      <c r="G4828" t="s">
        <v>11961</v>
      </c>
      <c r="H4828" t="s">
        <v>12726</v>
      </c>
      <c r="I4828" s="1">
        <v>5343.0462304694574</v>
      </c>
      <c r="J4828" s="1">
        <v>10019</v>
      </c>
      <c r="K4828" s="1">
        <v>93.14855</v>
      </c>
      <c r="L4828" s="1">
        <v>1911</v>
      </c>
      <c r="M4828" s="1">
        <v>10241</v>
      </c>
      <c r="N4828" s="1">
        <v>3287</v>
      </c>
      <c r="O4828" s="1">
        <v>32.284548999999998</v>
      </c>
      <c r="P4828" s="1">
        <v>114.49106999999999</v>
      </c>
      <c r="Q4828" s="1">
        <v>513.56737581210928</v>
      </c>
      <c r="R4828" s="1">
        <v>252.178</v>
      </c>
      <c r="S4828" s="1">
        <v>6885.8899999999994</v>
      </c>
      <c r="T4828" s="1">
        <v>196</v>
      </c>
      <c r="U4828" s="1">
        <v>4.8069499999999996</v>
      </c>
      <c r="V4828" s="1">
        <v>690</v>
      </c>
      <c r="W4828" s="1">
        <v>1624</v>
      </c>
      <c r="X4828" s="1">
        <v>3985</v>
      </c>
      <c r="Y4828" s="1">
        <v>18897.501</v>
      </c>
      <c r="Z4828" s="1">
        <v>7398.2510000000002</v>
      </c>
      <c r="AA4828" s="1">
        <v>40769.748950000001</v>
      </c>
      <c r="AB4828" s="1">
        <v>123</v>
      </c>
      <c r="AC4828" s="1">
        <v>330.54647804312589</v>
      </c>
      <c r="AD4828" s="1">
        <v>2829.38</v>
      </c>
      <c r="AE4828" s="1">
        <v>3214</v>
      </c>
      <c r="AF4828" s="1">
        <v>12866</v>
      </c>
      <c r="AG4828" s="1">
        <v>73289</v>
      </c>
      <c r="AH4828" s="1">
        <v>15640.060012581929</v>
      </c>
      <c r="AI4828" s="1">
        <v>3097.6805929890652</v>
      </c>
      <c r="AJ4828" s="1">
        <v>14349.184110000009</v>
      </c>
      <c r="AK4828" s="1">
        <v>201.26879</v>
      </c>
      <c r="AL4828" s="1">
        <v>238198.046875</v>
      </c>
      <c r="AM4828" s="1">
        <v>193249.3125</v>
      </c>
      <c r="AN4828" s="1">
        <v>44948.7109375</v>
      </c>
      <c r="AO4828" t="s">
        <v>17638</v>
      </c>
    </row>
    <row r="4829" spans="1:41" x14ac:dyDescent="0.25">
      <c r="A4829" s="1">
        <v>2021</v>
      </c>
      <c r="B4829" t="s">
        <v>3585</v>
      </c>
      <c r="C4829" t="s">
        <v>7112</v>
      </c>
      <c r="D4829" t="s">
        <v>7231</v>
      </c>
      <c r="E4829" t="s">
        <v>7925</v>
      </c>
      <c r="F4829" t="s">
        <v>9787</v>
      </c>
      <c r="G4829" t="s">
        <v>11962</v>
      </c>
      <c r="H4829" t="s">
        <v>12726</v>
      </c>
      <c r="I4829" s="1">
        <v>0</v>
      </c>
      <c r="J4829" s="1">
        <v>400</v>
      </c>
      <c r="K4829" s="1"/>
      <c r="L4829" s="1"/>
      <c r="M4829" s="1">
        <v>300</v>
      </c>
      <c r="N4829" s="1"/>
      <c r="O4829" s="1"/>
      <c r="P4829" s="1">
        <v>38.596401214599609</v>
      </c>
      <c r="Q4829" s="1"/>
      <c r="R4829" s="1">
        <v>88.699996948242188</v>
      </c>
      <c r="S4829" s="1"/>
      <c r="T4829" s="1">
        <v>0</v>
      </c>
      <c r="U4829" s="1">
        <v>0</v>
      </c>
      <c r="V4829" s="1">
        <v>0</v>
      </c>
      <c r="W4829" s="1">
        <v>0</v>
      </c>
      <c r="X4829" s="1">
        <v>184</v>
      </c>
      <c r="Y4829" s="1">
        <v>0</v>
      </c>
      <c r="Z4829" s="1">
        <v>0</v>
      </c>
      <c r="AA4829" s="1">
        <v>1646.6566162109375</v>
      </c>
      <c r="AB4829" s="1">
        <v>0</v>
      </c>
      <c r="AC4829" s="1">
        <v>363.88763427734375</v>
      </c>
      <c r="AD4829" s="1">
        <v>0</v>
      </c>
      <c r="AE4829" s="1">
        <v>837.52239990234375</v>
      </c>
      <c r="AF4829" s="1">
        <v>440</v>
      </c>
      <c r="AG4829" s="1">
        <v>587</v>
      </c>
      <c r="AH4829" s="1">
        <v>0</v>
      </c>
      <c r="AI4829" s="1">
        <v>0</v>
      </c>
      <c r="AJ4829" s="1">
        <v>203.345458984375</v>
      </c>
      <c r="AK4829" s="1"/>
      <c r="AL4829" s="1">
        <v>5089.708984375</v>
      </c>
      <c r="AM4829" s="1">
        <v>4605.708984375</v>
      </c>
      <c r="AN4829" s="1">
        <v>484</v>
      </c>
      <c r="AO4829" t="s">
        <v>17639</v>
      </c>
    </row>
    <row r="4830" spans="1:41" x14ac:dyDescent="0.25">
      <c r="A4830" s="1">
        <v>2021</v>
      </c>
      <c r="B4830" t="s">
        <v>3585</v>
      </c>
      <c r="C4830" t="s">
        <v>7112</v>
      </c>
      <c r="D4830" t="s">
        <v>7231</v>
      </c>
      <c r="E4830" t="s">
        <v>7925</v>
      </c>
      <c r="F4830" t="s">
        <v>9787</v>
      </c>
      <c r="G4830" t="s">
        <v>11963</v>
      </c>
      <c r="H4830" t="s">
        <v>12726</v>
      </c>
      <c r="I4830" s="1">
        <v>0</v>
      </c>
      <c r="J4830" s="1">
        <v>400</v>
      </c>
      <c r="K4830" s="1"/>
      <c r="L4830" s="1"/>
      <c r="M4830" s="1">
        <v>300</v>
      </c>
      <c r="N4830" s="1"/>
      <c r="O4830" s="1"/>
      <c r="P4830" s="1">
        <v>38.596400000000003</v>
      </c>
      <c r="Q4830" s="1"/>
      <c r="R4830" s="1">
        <v>88.7</v>
      </c>
      <c r="S4830" s="1"/>
      <c r="T4830" s="1">
        <v>0</v>
      </c>
      <c r="U4830" s="1">
        <v>0</v>
      </c>
      <c r="V4830" s="1">
        <v>0</v>
      </c>
      <c r="W4830" s="1">
        <v>0</v>
      </c>
      <c r="X4830" s="1">
        <v>184</v>
      </c>
      <c r="Y4830" s="1">
        <v>0</v>
      </c>
      <c r="Z4830" s="1">
        <v>0</v>
      </c>
      <c r="AA4830" s="1">
        <v>1646.65662</v>
      </c>
      <c r="AB4830" s="1">
        <v>0</v>
      </c>
      <c r="AC4830" s="1">
        <v>363.88763</v>
      </c>
      <c r="AD4830" s="1">
        <v>0</v>
      </c>
      <c r="AE4830" s="1">
        <v>837.52242000000001</v>
      </c>
      <c r="AF4830" s="1">
        <v>440</v>
      </c>
      <c r="AG4830" s="1">
        <v>587</v>
      </c>
      <c r="AH4830" s="1">
        <v>0</v>
      </c>
      <c r="AI4830" s="1">
        <v>0</v>
      </c>
      <c r="AJ4830" s="1">
        <v>203.34546000000009</v>
      </c>
      <c r="AK4830" s="1"/>
      <c r="AL4830" s="1">
        <v>5089.708984375</v>
      </c>
      <c r="AM4830" s="1">
        <v>4605.708984375</v>
      </c>
      <c r="AN4830" s="1">
        <v>484</v>
      </c>
      <c r="AO4830" t="s">
        <v>17640</v>
      </c>
    </row>
    <row r="4831" spans="1:41" x14ac:dyDescent="0.25">
      <c r="A4831" s="1">
        <v>2021</v>
      </c>
      <c r="B4831" t="s">
        <v>3585</v>
      </c>
      <c r="C4831" t="s">
        <v>7112</v>
      </c>
      <c r="D4831" t="s">
        <v>7231</v>
      </c>
      <c r="E4831" t="s">
        <v>7926</v>
      </c>
      <c r="F4831" t="s">
        <v>9788</v>
      </c>
      <c r="G4831" t="s">
        <v>11964</v>
      </c>
      <c r="H4831" t="s">
        <v>12726</v>
      </c>
      <c r="I4831" s="1">
        <v>18971.01171875</v>
      </c>
      <c r="J4831" s="1">
        <v>63758.36328125</v>
      </c>
      <c r="K4831" s="1">
        <v>1889.7015380859375</v>
      </c>
      <c r="L4831" s="1">
        <v>3871</v>
      </c>
      <c r="M4831" s="1">
        <v>44327</v>
      </c>
      <c r="N4831" s="1">
        <v>16240</v>
      </c>
      <c r="O4831" s="1">
        <v>8918.7783203125</v>
      </c>
      <c r="P4831" s="1">
        <v>12430.5908203125</v>
      </c>
      <c r="Q4831" s="1">
        <v>4320.22216796875</v>
      </c>
      <c r="R4831" s="1">
        <v>7291.62109375</v>
      </c>
      <c r="S4831" s="1">
        <v>22915.296875</v>
      </c>
      <c r="T4831" s="1">
        <v>6761</v>
      </c>
      <c r="U4831" s="1">
        <v>1049.841552734375</v>
      </c>
      <c r="V4831" s="1">
        <v>9153</v>
      </c>
      <c r="W4831" s="1">
        <v>8011</v>
      </c>
      <c r="X4831" s="1">
        <v>23456</v>
      </c>
      <c r="Y4831" s="1">
        <v>77661.4296875</v>
      </c>
      <c r="Z4831" s="1">
        <v>16422.685546875</v>
      </c>
      <c r="AA4831" s="1">
        <v>226631.09375</v>
      </c>
      <c r="AB4831" s="1">
        <v>2188</v>
      </c>
      <c r="AC4831" s="1">
        <v>18545.125</v>
      </c>
      <c r="AD4831" s="1">
        <v>25133.44921875</v>
      </c>
      <c r="AE4831" s="1">
        <v>15107.2236328125</v>
      </c>
      <c r="AF4831" s="1">
        <v>46812</v>
      </c>
      <c r="AG4831" s="1">
        <v>272584</v>
      </c>
      <c r="AH4831" s="1">
        <v>37929.09765625</v>
      </c>
      <c r="AI4831" s="1">
        <v>9664.5546875</v>
      </c>
      <c r="AJ4831" s="1">
        <v>45125.01171875</v>
      </c>
      <c r="AK4831" s="1">
        <v>2538.747314453125</v>
      </c>
      <c r="AL4831" s="1">
        <v>1049706.875</v>
      </c>
      <c r="AM4831" s="1">
        <v>855974.25</v>
      </c>
      <c r="AN4831" s="1">
        <v>193732.625</v>
      </c>
      <c r="AO4831" t="s">
        <v>17641</v>
      </c>
    </row>
    <row r="4832" spans="1:41" x14ac:dyDescent="0.25">
      <c r="A4832" s="1">
        <v>2021</v>
      </c>
      <c r="B4832" t="s">
        <v>3585</v>
      </c>
      <c r="C4832" t="s">
        <v>7112</v>
      </c>
      <c r="D4832" t="s">
        <v>7231</v>
      </c>
      <c r="E4832" t="s">
        <v>7926</v>
      </c>
      <c r="F4832" t="s">
        <v>9788</v>
      </c>
      <c r="G4832" t="s">
        <v>11965</v>
      </c>
      <c r="H4832" t="s">
        <v>12726</v>
      </c>
      <c r="I4832" s="1">
        <v>18971.011820881089</v>
      </c>
      <c r="J4832" s="1">
        <v>63758.362000000001</v>
      </c>
      <c r="K4832" s="1">
        <v>1889.7015899999999</v>
      </c>
      <c r="L4832" s="1">
        <v>3871</v>
      </c>
      <c r="M4832" s="1">
        <v>44327</v>
      </c>
      <c r="N4832" s="1">
        <v>16240</v>
      </c>
      <c r="O4832" s="1">
        <v>8918.7787040000003</v>
      </c>
      <c r="P4832" s="1">
        <v>12430.591070000009</v>
      </c>
      <c r="Q4832" s="1">
        <v>4320.2222706933471</v>
      </c>
      <c r="R4832" s="1">
        <v>7291.6209999999992</v>
      </c>
      <c r="S4832" s="1">
        <v>22915.295999999998</v>
      </c>
      <c r="T4832" s="1">
        <v>6761</v>
      </c>
      <c r="U4832" s="1">
        <v>1049.8416099999999</v>
      </c>
      <c r="V4832" s="1">
        <v>9153</v>
      </c>
      <c r="W4832" s="1">
        <v>8011</v>
      </c>
      <c r="X4832" s="1">
        <v>23456</v>
      </c>
      <c r="Y4832" s="1">
        <v>77661.430000000008</v>
      </c>
      <c r="Z4832" s="1">
        <v>16422.686000000002</v>
      </c>
      <c r="AA4832" s="1">
        <v>226631.10141000009</v>
      </c>
      <c r="AB4832" s="1">
        <v>2188</v>
      </c>
      <c r="AC4832" s="1">
        <v>18545.124160603031</v>
      </c>
      <c r="AD4832" s="1">
        <v>25133.45</v>
      </c>
      <c r="AE4832" s="1">
        <v>15107.22410000001</v>
      </c>
      <c r="AF4832" s="1">
        <v>46812</v>
      </c>
      <c r="AG4832" s="1">
        <v>272584</v>
      </c>
      <c r="AH4832" s="1">
        <v>37929.099550509651</v>
      </c>
      <c r="AI4832" s="1">
        <v>9664.5545700489947</v>
      </c>
      <c r="AJ4832" s="1">
        <v>45125.010540000017</v>
      </c>
      <c r="AK4832" s="1">
        <v>2538.74739</v>
      </c>
      <c r="AL4832" s="1">
        <v>1049706.875</v>
      </c>
      <c r="AM4832" s="1">
        <v>855974.25</v>
      </c>
      <c r="AN4832" s="1">
        <v>193732.609375</v>
      </c>
      <c r="AO4832" t="s">
        <v>17642</v>
      </c>
    </row>
    <row r="4833" spans="1:41" x14ac:dyDescent="0.25">
      <c r="A4833" s="1">
        <v>2021</v>
      </c>
      <c r="B4833" t="s">
        <v>3585</v>
      </c>
      <c r="C4833" t="s">
        <v>7112</v>
      </c>
      <c r="D4833" t="s">
        <v>7231</v>
      </c>
      <c r="E4833" t="s">
        <v>7927</v>
      </c>
      <c r="F4833" t="s">
        <v>9789</v>
      </c>
      <c r="G4833" t="s">
        <v>11966</v>
      </c>
      <c r="H4833" t="s">
        <v>12726</v>
      </c>
      <c r="I4833" s="1">
        <v>564.29998779296875</v>
      </c>
      <c r="J4833" s="1">
        <v>2386.3369140625</v>
      </c>
      <c r="K4833" s="1">
        <v>704.72802734375</v>
      </c>
      <c r="L4833" s="1">
        <v>2015</v>
      </c>
      <c r="M4833" s="1">
        <v>3648</v>
      </c>
      <c r="N4833" s="1">
        <v>1083</v>
      </c>
      <c r="O4833" s="1">
        <v>310.265380859375</v>
      </c>
      <c r="P4833" s="1">
        <v>1828.385009765625</v>
      </c>
      <c r="Q4833" s="1">
        <v>0</v>
      </c>
      <c r="R4833" s="1">
        <v>650.68939208984375</v>
      </c>
      <c r="S4833" s="1">
        <v>3479.14599609375</v>
      </c>
      <c r="T4833" s="1">
        <v>2563</v>
      </c>
      <c r="U4833" s="1">
        <v>6.1394901275634766</v>
      </c>
      <c r="V4833" s="1">
        <v>444</v>
      </c>
      <c r="W4833" s="1">
        <v>1035</v>
      </c>
      <c r="X4833" s="1">
        <v>1152.407958984375</v>
      </c>
      <c r="Y4833" s="1">
        <v>3943</v>
      </c>
      <c r="Z4833" s="1">
        <v>4705</v>
      </c>
      <c r="AA4833" s="1">
        <v>15058.3056640625</v>
      </c>
      <c r="AB4833" s="1">
        <v>1586.1409912109375</v>
      </c>
      <c r="AC4833" s="1">
        <v>766.73736572265625</v>
      </c>
      <c r="AD4833" s="1">
        <v>0</v>
      </c>
      <c r="AE4833" s="1">
        <v>1563</v>
      </c>
      <c r="AF4833" s="1">
        <v>6103.60009765625</v>
      </c>
      <c r="AG4833" s="1">
        <v>23908</v>
      </c>
      <c r="AH4833" s="1">
        <v>4950.2705078125</v>
      </c>
      <c r="AI4833" s="1">
        <v>1918</v>
      </c>
      <c r="AJ4833" s="1">
        <v>4502.97314453125</v>
      </c>
      <c r="AK4833" s="1">
        <v>152.39599609375</v>
      </c>
      <c r="AL4833" s="1">
        <v>91027.8359375</v>
      </c>
      <c r="AM4833" s="1">
        <v>69528.46875</v>
      </c>
      <c r="AN4833" s="1">
        <v>21499.353515625</v>
      </c>
      <c r="AO4833" t="s">
        <v>17643</v>
      </c>
    </row>
    <row r="4834" spans="1:41" x14ac:dyDescent="0.25">
      <c r="A4834" s="1">
        <v>2021</v>
      </c>
      <c r="B4834" t="s">
        <v>3585</v>
      </c>
      <c r="C4834" t="s">
        <v>7112</v>
      </c>
      <c r="D4834" t="s">
        <v>7231</v>
      </c>
      <c r="E4834" t="s">
        <v>7927</v>
      </c>
      <c r="F4834" t="s">
        <v>9789</v>
      </c>
      <c r="G4834" t="s">
        <v>11967</v>
      </c>
      <c r="H4834" t="s">
        <v>12726</v>
      </c>
      <c r="I4834" s="1">
        <v>564.29999025647578</v>
      </c>
      <c r="J4834" s="1">
        <v>2386.337</v>
      </c>
      <c r="K4834" s="1">
        <v>704.72800000000007</v>
      </c>
      <c r="L4834" s="1">
        <v>2015</v>
      </c>
      <c r="M4834" s="1">
        <v>3648</v>
      </c>
      <c r="N4834" s="1">
        <v>1083</v>
      </c>
      <c r="O4834" s="1">
        <v>310.26537000000002</v>
      </c>
      <c r="P4834" s="1">
        <v>1828.3849640123481</v>
      </c>
      <c r="Q4834" s="1">
        <v>0</v>
      </c>
      <c r="R4834" s="1">
        <v>650.68939</v>
      </c>
      <c r="S4834" s="1">
        <v>3479.1460000000002</v>
      </c>
      <c r="T4834" s="1">
        <v>2563</v>
      </c>
      <c r="U4834" s="1">
        <v>6.1394899999999986</v>
      </c>
      <c r="V4834" s="1">
        <v>444</v>
      </c>
      <c r="W4834" s="1">
        <v>1035</v>
      </c>
      <c r="X4834" s="1">
        <v>1152.4079999999999</v>
      </c>
      <c r="Y4834" s="1">
        <v>3943</v>
      </c>
      <c r="Z4834" s="1">
        <v>4705</v>
      </c>
      <c r="AA4834" s="1">
        <v>15058.30600546423</v>
      </c>
      <c r="AB4834" s="1">
        <v>1586.1410000000001</v>
      </c>
      <c r="AC4834" s="1">
        <v>766.73737040000015</v>
      </c>
      <c r="AD4834" s="1">
        <v>0</v>
      </c>
      <c r="AE4834" s="1">
        <v>1563</v>
      </c>
      <c r="AF4834" s="1">
        <v>6103.6</v>
      </c>
      <c r="AG4834" s="1">
        <v>23908</v>
      </c>
      <c r="AH4834" s="1">
        <v>4950.27063</v>
      </c>
      <c r="AI4834" s="1">
        <v>1918</v>
      </c>
      <c r="AJ4834" s="1">
        <v>4502.9730799999998</v>
      </c>
      <c r="AK4834" s="1">
        <v>152.39599999999999</v>
      </c>
      <c r="AL4834" s="1">
        <v>91027.8359375</v>
      </c>
      <c r="AM4834" s="1">
        <v>69528.46875</v>
      </c>
      <c r="AN4834" s="1">
        <v>21499.35546875</v>
      </c>
      <c r="AO4834" t="s">
        <v>17644</v>
      </c>
    </row>
    <row r="4835" spans="1:41" x14ac:dyDescent="0.25">
      <c r="A4835" s="1">
        <v>2021</v>
      </c>
      <c r="B4835" t="s">
        <v>3585</v>
      </c>
      <c r="C4835" t="s">
        <v>7112</v>
      </c>
      <c r="D4835" t="s">
        <v>7231</v>
      </c>
      <c r="E4835" t="s">
        <v>7928</v>
      </c>
      <c r="F4835" t="s">
        <v>9790</v>
      </c>
      <c r="G4835" t="s">
        <v>11968</v>
      </c>
      <c r="H4835" t="s">
        <v>12726</v>
      </c>
      <c r="I4835" s="1">
        <v>0</v>
      </c>
      <c r="J4835" s="1">
        <v>127.14700317382813</v>
      </c>
      <c r="K4835" s="1">
        <v>62.672580718994141</v>
      </c>
      <c r="L4835" s="1">
        <v>0</v>
      </c>
      <c r="M4835" s="1">
        <v>0</v>
      </c>
      <c r="N4835" s="1">
        <v>0</v>
      </c>
      <c r="O4835" s="1">
        <v>0</v>
      </c>
      <c r="P4835" s="1">
        <v>233.79405212402344</v>
      </c>
      <c r="Q4835" s="1">
        <v>0</v>
      </c>
      <c r="R4835" s="1">
        <v>113.08899688720703</v>
      </c>
      <c r="S4835" s="1">
        <v>26.628999710083008</v>
      </c>
      <c r="T4835" s="1">
        <v>0</v>
      </c>
      <c r="U4835" s="1">
        <v>0</v>
      </c>
      <c r="V4835" s="1">
        <v>247</v>
      </c>
      <c r="W4835" s="1">
        <v>248</v>
      </c>
      <c r="X4835" s="1">
        <v>6</v>
      </c>
      <c r="Y4835" s="1">
        <v>0</v>
      </c>
      <c r="Z4835" s="1">
        <v>0</v>
      </c>
      <c r="AA4835" s="1">
        <v>0</v>
      </c>
      <c r="AB4835" s="1">
        <v>0</v>
      </c>
      <c r="AC4835" s="1">
        <v>0</v>
      </c>
      <c r="AD4835" s="1">
        <v>0</v>
      </c>
      <c r="AE4835" s="1">
        <v>0</v>
      </c>
      <c r="AF4835" s="1">
        <v>31</v>
      </c>
      <c r="AG4835" s="1">
        <v>158</v>
      </c>
      <c r="AH4835" s="1">
        <v>97.021308898925781</v>
      </c>
      <c r="AI4835" s="1">
        <v>0</v>
      </c>
      <c r="AJ4835" s="1">
        <v>0</v>
      </c>
      <c r="AK4835" s="1">
        <v>0</v>
      </c>
      <c r="AL4835" s="1">
        <v>1350.35302734375</v>
      </c>
      <c r="AM4835" s="1">
        <v>910.030029296875</v>
      </c>
      <c r="AN4835" s="1">
        <v>440.3228759765625</v>
      </c>
      <c r="AO4835" t="s">
        <v>17645</v>
      </c>
    </row>
    <row r="4836" spans="1:41" x14ac:dyDescent="0.25">
      <c r="A4836" s="1">
        <v>2021</v>
      </c>
      <c r="B4836" t="s">
        <v>3585</v>
      </c>
      <c r="C4836" t="s">
        <v>7112</v>
      </c>
      <c r="D4836" t="s">
        <v>7231</v>
      </c>
      <c r="E4836" t="s">
        <v>7928</v>
      </c>
      <c r="F4836" t="s">
        <v>9790</v>
      </c>
      <c r="G4836" t="s">
        <v>11969</v>
      </c>
      <c r="H4836" t="s">
        <v>12726</v>
      </c>
      <c r="I4836" s="1">
        <v>0</v>
      </c>
      <c r="J4836" s="1">
        <v>127.14700000000001</v>
      </c>
      <c r="K4836" s="1">
        <v>62.672580000000004</v>
      </c>
      <c r="L4836" s="1">
        <v>0</v>
      </c>
      <c r="M4836" s="1">
        <v>0</v>
      </c>
      <c r="N4836" s="1">
        <v>0</v>
      </c>
      <c r="O4836" s="1">
        <v>0</v>
      </c>
      <c r="P4836" s="1">
        <v>233.79404999999991</v>
      </c>
      <c r="Q4836" s="1">
        <v>0</v>
      </c>
      <c r="R4836" s="1">
        <v>113.089</v>
      </c>
      <c r="S4836" s="1">
        <v>26.629000000000001</v>
      </c>
      <c r="T4836" s="1">
        <v>0</v>
      </c>
      <c r="U4836" s="1">
        <v>0</v>
      </c>
      <c r="V4836" s="1">
        <v>247</v>
      </c>
      <c r="W4836" s="1">
        <v>248</v>
      </c>
      <c r="X4836" s="1">
        <v>6</v>
      </c>
      <c r="Y4836" s="1">
        <v>0</v>
      </c>
      <c r="Z4836" s="1">
        <v>0</v>
      </c>
      <c r="AA4836" s="1">
        <v>0</v>
      </c>
      <c r="AB4836" s="1">
        <v>0</v>
      </c>
      <c r="AC4836" s="1">
        <v>0</v>
      </c>
      <c r="AD4836" s="1">
        <v>0</v>
      </c>
      <c r="AE4836" s="1">
        <v>0</v>
      </c>
      <c r="AF4836" s="1">
        <v>31</v>
      </c>
      <c r="AG4836" s="1">
        <v>158</v>
      </c>
      <c r="AH4836" s="1">
        <v>97.021311148876819</v>
      </c>
      <c r="AI4836" s="1">
        <v>0</v>
      </c>
      <c r="AJ4836" s="1">
        <v>0</v>
      </c>
      <c r="AK4836" s="1">
        <v>0</v>
      </c>
      <c r="AL4836" s="1">
        <v>1350.35302734375</v>
      </c>
      <c r="AM4836" s="1">
        <v>910.030029296875</v>
      </c>
      <c r="AN4836" s="1">
        <v>440.3228759765625</v>
      </c>
      <c r="AO4836" t="s">
        <v>17646</v>
      </c>
    </row>
    <row r="4837" spans="1:41" x14ac:dyDescent="0.25">
      <c r="A4837" s="1">
        <v>2021</v>
      </c>
      <c r="B4837" t="s">
        <v>3585</v>
      </c>
      <c r="C4837" t="s">
        <v>7112</v>
      </c>
      <c r="D4837" t="s">
        <v>7231</v>
      </c>
      <c r="E4837" t="s">
        <v>7928</v>
      </c>
      <c r="F4837" t="s">
        <v>9791</v>
      </c>
      <c r="G4837" t="s">
        <v>11970</v>
      </c>
      <c r="H4837" t="s">
        <v>12726</v>
      </c>
      <c r="I4837" s="1">
        <v>902.3153076171875</v>
      </c>
      <c r="J4837" s="1">
        <v>3201.881103515625</v>
      </c>
      <c r="K4837" s="1">
        <v>169.50898742675781</v>
      </c>
      <c r="L4837" s="1">
        <v>293</v>
      </c>
      <c r="M4837" s="1">
        <v>0</v>
      </c>
      <c r="N4837" s="1">
        <v>875</v>
      </c>
      <c r="O4837" s="1">
        <v>23.225179672241211</v>
      </c>
      <c r="P4837" s="1">
        <v>799.6954345703125</v>
      </c>
      <c r="Q4837" s="1">
        <v>30.906000137329102</v>
      </c>
      <c r="R4837" s="1">
        <v>958</v>
      </c>
      <c r="S4837" s="1">
        <v>2794.261962890625</v>
      </c>
      <c r="T4837" s="1">
        <v>446</v>
      </c>
      <c r="U4837" s="1">
        <v>205.97674560546875</v>
      </c>
      <c r="V4837" s="1">
        <v>94</v>
      </c>
      <c r="W4837" s="1">
        <v>0</v>
      </c>
      <c r="X4837" s="1">
        <v>1607</v>
      </c>
      <c r="Y4837" s="1">
        <v>6197.69287109375</v>
      </c>
      <c r="Z4837" s="1">
        <v>273.86300659179688</v>
      </c>
      <c r="AA4837" s="1">
        <v>7186.87548828125</v>
      </c>
      <c r="AB4837" s="1">
        <v>48</v>
      </c>
      <c r="AC4837" s="1">
        <v>1612.6842041015625</v>
      </c>
      <c r="AD4837" s="1">
        <v>4174.02978515625</v>
      </c>
      <c r="AE4837" s="1">
        <v>1362</v>
      </c>
      <c r="AF4837" s="1">
        <v>1218</v>
      </c>
      <c r="AG4837" s="1">
        <v>23408</v>
      </c>
      <c r="AH4837" s="1">
        <v>1185.061279296875</v>
      </c>
      <c r="AI4837" s="1">
        <v>801.52069091796875</v>
      </c>
      <c r="AJ4837" s="1">
        <v>6461.27978515625</v>
      </c>
      <c r="AK4837" s="1">
        <v>241.25677490234375</v>
      </c>
      <c r="AL4837" s="1">
        <v>66571.03125</v>
      </c>
      <c r="AM4837" s="1">
        <v>55081.171875</v>
      </c>
      <c r="AN4837" s="1">
        <v>11489.8642578125</v>
      </c>
      <c r="AO4837" t="s">
        <v>17647</v>
      </c>
    </row>
    <row r="4838" spans="1:41" x14ac:dyDescent="0.25">
      <c r="A4838" s="1">
        <v>2021</v>
      </c>
      <c r="B4838" t="s">
        <v>3585</v>
      </c>
      <c r="C4838" t="s">
        <v>7112</v>
      </c>
      <c r="D4838" t="s">
        <v>7231</v>
      </c>
      <c r="E4838" t="s">
        <v>7928</v>
      </c>
      <c r="F4838" t="s">
        <v>9791</v>
      </c>
      <c r="G4838" t="s">
        <v>11971</v>
      </c>
      <c r="H4838" t="s">
        <v>12726</v>
      </c>
      <c r="I4838" s="1">
        <v>902.31533102926289</v>
      </c>
      <c r="J4838" s="1">
        <v>3201.8809999999999</v>
      </c>
      <c r="K4838" s="1">
        <v>169.50899000000001</v>
      </c>
      <c r="L4838" s="1">
        <v>293</v>
      </c>
      <c r="M4838" s="1">
        <v>0</v>
      </c>
      <c r="N4838" s="1">
        <v>875</v>
      </c>
      <c r="O4838" s="1">
        <v>23.225180000000002</v>
      </c>
      <c r="P4838" s="1">
        <v>799.69543999999996</v>
      </c>
      <c r="Q4838" s="1">
        <v>30.905999999999999</v>
      </c>
      <c r="R4838" s="1">
        <v>958</v>
      </c>
      <c r="S4838" s="1">
        <v>2794.2620000000002</v>
      </c>
      <c r="T4838" s="1">
        <v>446</v>
      </c>
      <c r="U4838" s="1">
        <v>205.97675000000001</v>
      </c>
      <c r="V4838" s="1">
        <v>94</v>
      </c>
      <c r="W4838" s="1">
        <v>0</v>
      </c>
      <c r="X4838" s="1">
        <v>1607</v>
      </c>
      <c r="Y4838" s="1">
        <v>6197.6930000000002</v>
      </c>
      <c r="Z4838" s="1">
        <v>273.863</v>
      </c>
      <c r="AA4838" s="1">
        <v>7186.87565</v>
      </c>
      <c r="AB4838" s="1">
        <v>48</v>
      </c>
      <c r="AC4838" s="1">
        <v>1612.6841641674889</v>
      </c>
      <c r="AD4838" s="1">
        <v>4174.03</v>
      </c>
      <c r="AE4838" s="1">
        <v>1362</v>
      </c>
      <c r="AF4838" s="1">
        <v>1218</v>
      </c>
      <c r="AG4838" s="1">
        <v>23408</v>
      </c>
      <c r="AH4838" s="1">
        <v>1185.0612497955581</v>
      </c>
      <c r="AI4838" s="1">
        <v>801.52068775899988</v>
      </c>
      <c r="AJ4838" s="1">
        <v>6461.2797600000004</v>
      </c>
      <c r="AK4838" s="1">
        <v>241.25677999999999</v>
      </c>
      <c r="AL4838" s="1">
        <v>66571.03125</v>
      </c>
      <c r="AM4838" s="1">
        <v>55081.171875</v>
      </c>
      <c r="AN4838" s="1">
        <v>11489.865234375</v>
      </c>
      <c r="AO4838" t="s">
        <v>17648</v>
      </c>
    </row>
    <row r="4839" spans="1:41" x14ac:dyDescent="0.25">
      <c r="A4839" s="1">
        <v>2021</v>
      </c>
      <c r="B4839" t="s">
        <v>3585</v>
      </c>
      <c r="C4839" t="s">
        <v>7112</v>
      </c>
      <c r="D4839" t="s">
        <v>7231</v>
      </c>
      <c r="E4839" t="s">
        <v>7928</v>
      </c>
      <c r="F4839" t="s">
        <v>9792</v>
      </c>
      <c r="G4839" t="s">
        <v>11972</v>
      </c>
      <c r="H4839" t="s">
        <v>12726</v>
      </c>
      <c r="I4839" s="1">
        <v>0</v>
      </c>
      <c r="J4839" s="1">
        <v>551.385009765625</v>
      </c>
      <c r="K4839" s="1">
        <v>69.386222839355469</v>
      </c>
      <c r="L4839" s="1">
        <v>339</v>
      </c>
      <c r="M4839" s="1">
        <v>96</v>
      </c>
      <c r="N4839" s="1">
        <v>793</v>
      </c>
      <c r="O4839" s="1">
        <v>380.74966430664063</v>
      </c>
      <c r="P4839" s="1">
        <v>2057.991455078125</v>
      </c>
      <c r="Q4839" s="1">
        <v>88.718002319335938</v>
      </c>
      <c r="R4839" s="1">
        <v>1139</v>
      </c>
      <c r="S4839" s="1">
        <v>194.51919555664063</v>
      </c>
      <c r="T4839" s="1">
        <v>581</v>
      </c>
      <c r="U4839" s="1">
        <v>113.51145172119141</v>
      </c>
      <c r="V4839" s="1">
        <v>906</v>
      </c>
      <c r="W4839" s="1">
        <v>462</v>
      </c>
      <c r="X4839" s="1">
        <v>37</v>
      </c>
      <c r="Y4839" s="1">
        <v>196.64799499511719</v>
      </c>
      <c r="Z4839" s="1">
        <v>463.66500854492188</v>
      </c>
      <c r="AA4839" s="1">
        <v>10936.4921875</v>
      </c>
      <c r="AB4839" s="1">
        <v>67</v>
      </c>
      <c r="AC4839" s="1">
        <v>3674.416259765625</v>
      </c>
      <c r="AD4839" s="1">
        <v>355.89999389648438</v>
      </c>
      <c r="AE4839" s="1">
        <v>0</v>
      </c>
      <c r="AF4839" s="1">
        <v>1996</v>
      </c>
      <c r="AG4839" s="1">
        <v>400</v>
      </c>
      <c r="AH4839" s="1">
        <v>462.90087890625</v>
      </c>
      <c r="AI4839" s="1">
        <v>108.89666748046875</v>
      </c>
      <c r="AJ4839" s="1">
        <v>2009.6103515625</v>
      </c>
      <c r="AK4839" s="1">
        <v>616.22747802734375</v>
      </c>
      <c r="AL4839" s="1">
        <v>29097.015625</v>
      </c>
      <c r="AM4839" s="1">
        <v>25665.4375</v>
      </c>
      <c r="AN4839" s="1">
        <v>3431.580078125</v>
      </c>
      <c r="AO4839" t="s">
        <v>17649</v>
      </c>
    </row>
    <row r="4840" spans="1:41" x14ac:dyDescent="0.25">
      <c r="A4840" s="1">
        <v>2021</v>
      </c>
      <c r="B4840" t="s">
        <v>3585</v>
      </c>
      <c r="C4840" t="s">
        <v>7112</v>
      </c>
      <c r="D4840" t="s">
        <v>7231</v>
      </c>
      <c r="E4840" t="s">
        <v>7928</v>
      </c>
      <c r="F4840" t="s">
        <v>9792</v>
      </c>
      <c r="G4840" t="s">
        <v>11973</v>
      </c>
      <c r="H4840" t="s">
        <v>12726</v>
      </c>
      <c r="I4840" s="1">
        <v>0</v>
      </c>
      <c r="J4840" s="1">
        <v>551.38499999999999</v>
      </c>
      <c r="K4840" s="1">
        <v>69.386219999999994</v>
      </c>
      <c r="L4840" s="1">
        <v>339</v>
      </c>
      <c r="M4840" s="1">
        <v>96</v>
      </c>
      <c r="N4840" s="1">
        <v>793</v>
      </c>
      <c r="O4840" s="1">
        <v>380.74965500000002</v>
      </c>
      <c r="P4840" s="1">
        <v>2057.9913900000001</v>
      </c>
      <c r="Q4840" s="1">
        <v>88.718000000000004</v>
      </c>
      <c r="R4840" s="1">
        <v>1139</v>
      </c>
      <c r="S4840" s="1">
        <v>194.51920000000001</v>
      </c>
      <c r="T4840" s="1">
        <v>581</v>
      </c>
      <c r="U4840" s="1">
        <v>113.51145</v>
      </c>
      <c r="V4840" s="1">
        <v>906</v>
      </c>
      <c r="W4840" s="1">
        <v>462</v>
      </c>
      <c r="X4840" s="1">
        <v>37</v>
      </c>
      <c r="Y4840" s="1">
        <v>196.648</v>
      </c>
      <c r="Z4840" s="1">
        <v>463.66500000000002</v>
      </c>
      <c r="AA4840" s="1">
        <v>10936.492329999999</v>
      </c>
      <c r="AB4840" s="1">
        <v>67</v>
      </c>
      <c r="AC4840" s="1">
        <v>3674.416160510134</v>
      </c>
      <c r="AD4840" s="1">
        <v>355.9</v>
      </c>
      <c r="AE4840" s="1">
        <v>0</v>
      </c>
      <c r="AF4840" s="1">
        <v>1996</v>
      </c>
      <c r="AG4840" s="1">
        <v>400</v>
      </c>
      <c r="AH4840" s="1">
        <v>462.90089274013519</v>
      </c>
      <c r="AI4840" s="1">
        <v>108.89666452500001</v>
      </c>
      <c r="AJ4840" s="1">
        <v>2009.61031</v>
      </c>
      <c r="AK4840" s="1">
        <v>616.22747000000004</v>
      </c>
      <c r="AL4840" s="1">
        <v>29097.015625</v>
      </c>
      <c r="AM4840" s="1">
        <v>25665.4375</v>
      </c>
      <c r="AN4840" s="1">
        <v>3431.580078125</v>
      </c>
      <c r="AO4840" t="s">
        <v>17650</v>
      </c>
    </row>
    <row r="4841" spans="1:41" x14ac:dyDescent="0.25">
      <c r="A4841" s="1">
        <v>2021</v>
      </c>
      <c r="B4841" t="s">
        <v>3585</v>
      </c>
      <c r="C4841" t="s">
        <v>7112</v>
      </c>
      <c r="D4841" t="s">
        <v>7231</v>
      </c>
      <c r="E4841" t="s">
        <v>7928</v>
      </c>
      <c r="F4841" t="s">
        <v>9793</v>
      </c>
      <c r="G4841" t="s">
        <v>11974</v>
      </c>
      <c r="H4841" t="s">
        <v>12726</v>
      </c>
      <c r="I4841" s="1">
        <v>902.3153076171875</v>
      </c>
      <c r="J4841" s="1">
        <v>3880.4130859375</v>
      </c>
      <c r="K4841" s="1">
        <v>301.56777954101563</v>
      </c>
      <c r="L4841" s="1">
        <v>632</v>
      </c>
      <c r="M4841" s="1">
        <v>96</v>
      </c>
      <c r="N4841" s="1">
        <v>1668</v>
      </c>
      <c r="O4841" s="1">
        <v>403.97482299804688</v>
      </c>
      <c r="P4841" s="1">
        <v>3091.48095703125</v>
      </c>
      <c r="Q4841" s="1">
        <v>119.62400054931641</v>
      </c>
      <c r="R4841" s="1">
        <v>2210.089111328125</v>
      </c>
      <c r="S4841" s="1">
        <v>3015.41015625</v>
      </c>
      <c r="T4841" s="1">
        <v>1027</v>
      </c>
      <c r="U4841" s="1">
        <v>319.48818969726563</v>
      </c>
      <c r="V4841" s="1">
        <v>1247</v>
      </c>
      <c r="W4841" s="1">
        <v>710</v>
      </c>
      <c r="X4841" s="1">
        <v>1650</v>
      </c>
      <c r="Y4841" s="1">
        <v>6394.3408203125</v>
      </c>
      <c r="Z4841" s="1">
        <v>737.52801513671875</v>
      </c>
      <c r="AA4841" s="1">
        <v>18123.3671875</v>
      </c>
      <c r="AB4841" s="1">
        <v>115</v>
      </c>
      <c r="AC4841" s="1">
        <v>5287.10009765625</v>
      </c>
      <c r="AD4841" s="1">
        <v>4529.93017578125</v>
      </c>
      <c r="AE4841" s="1">
        <v>1362</v>
      </c>
      <c r="AF4841" s="1">
        <v>3245</v>
      </c>
      <c r="AG4841" s="1">
        <v>23966</v>
      </c>
      <c r="AH4841" s="1">
        <v>1744.9833984375</v>
      </c>
      <c r="AI4841" s="1">
        <v>910.4173583984375</v>
      </c>
      <c r="AJ4841" s="1">
        <v>8470.8896484375</v>
      </c>
      <c r="AK4841" s="1">
        <v>857.4842529296875</v>
      </c>
      <c r="AL4841" s="1">
        <v>97018.3984375</v>
      </c>
      <c r="AM4841" s="1">
        <v>81656.640625</v>
      </c>
      <c r="AN4841" s="1">
        <v>15361.767578125</v>
      </c>
      <c r="AO4841" t="s">
        <v>17651</v>
      </c>
    </row>
    <row r="4842" spans="1:41" x14ac:dyDescent="0.25">
      <c r="A4842" s="1">
        <v>2021</v>
      </c>
      <c r="B4842" t="s">
        <v>3585</v>
      </c>
      <c r="C4842" t="s">
        <v>7112</v>
      </c>
      <c r="D4842" t="s">
        <v>7231</v>
      </c>
      <c r="E4842" t="s">
        <v>7928</v>
      </c>
      <c r="F4842" t="s">
        <v>9793</v>
      </c>
      <c r="G4842" t="s">
        <v>11975</v>
      </c>
      <c r="H4842" t="s">
        <v>12726</v>
      </c>
      <c r="I4842" s="1">
        <v>902.31533102926289</v>
      </c>
      <c r="J4842" s="1">
        <v>3880.413</v>
      </c>
      <c r="K4842" s="1">
        <v>301.56778999999989</v>
      </c>
      <c r="L4842" s="1">
        <v>632</v>
      </c>
      <c r="M4842" s="1">
        <v>96</v>
      </c>
      <c r="N4842" s="1">
        <v>1668</v>
      </c>
      <c r="O4842" s="1">
        <v>403.97483499999998</v>
      </c>
      <c r="P4842" s="1">
        <v>3091.4808800000001</v>
      </c>
      <c r="Q4842" s="1">
        <v>119.624</v>
      </c>
      <c r="R4842" s="1">
        <v>2210.0889999999999</v>
      </c>
      <c r="S4842" s="1">
        <v>3015.4101999999998</v>
      </c>
      <c r="T4842" s="1">
        <v>1027</v>
      </c>
      <c r="U4842" s="1">
        <v>319.48820000000001</v>
      </c>
      <c r="V4842" s="1">
        <v>1247</v>
      </c>
      <c r="W4842" s="1">
        <v>710</v>
      </c>
      <c r="X4842" s="1">
        <v>1650</v>
      </c>
      <c r="Y4842" s="1">
        <v>6394.3410000000003</v>
      </c>
      <c r="Z4842" s="1">
        <v>737.52800000000002</v>
      </c>
      <c r="AA4842" s="1">
        <v>18123.367979999999</v>
      </c>
      <c r="AB4842" s="1">
        <v>115</v>
      </c>
      <c r="AC4842" s="1">
        <v>5287.1003246776227</v>
      </c>
      <c r="AD4842" s="1">
        <v>4529.9299999999994</v>
      </c>
      <c r="AE4842" s="1">
        <v>1362</v>
      </c>
      <c r="AF4842" s="1">
        <v>3245</v>
      </c>
      <c r="AG4842" s="1">
        <v>23966</v>
      </c>
      <c r="AH4842" s="1">
        <v>1744.9834536845699</v>
      </c>
      <c r="AI4842" s="1">
        <v>910.41735228399989</v>
      </c>
      <c r="AJ4842" s="1">
        <v>8470.8900699999995</v>
      </c>
      <c r="AK4842" s="1">
        <v>857.48424999999997</v>
      </c>
      <c r="AL4842" s="1">
        <v>97018.40625</v>
      </c>
      <c r="AM4842" s="1">
        <v>81656.640625</v>
      </c>
      <c r="AN4842" s="1">
        <v>15361.767578125</v>
      </c>
      <c r="AO4842" t="s">
        <v>17652</v>
      </c>
    </row>
    <row r="4843" spans="1:41" x14ac:dyDescent="0.25">
      <c r="A4843" s="1">
        <v>2021</v>
      </c>
      <c r="B4843" t="s">
        <v>3585</v>
      </c>
      <c r="C4843" t="s">
        <v>7112</v>
      </c>
      <c r="D4843" t="s">
        <v>7231</v>
      </c>
      <c r="E4843" t="s">
        <v>7929</v>
      </c>
      <c r="F4843" t="s">
        <v>9794</v>
      </c>
      <c r="G4843" t="s">
        <v>11976</v>
      </c>
      <c r="H4843" t="s">
        <v>12726</v>
      </c>
      <c r="I4843" s="1">
        <v>239.52023315429688</v>
      </c>
      <c r="J4843" s="1">
        <v>3725.4130859375</v>
      </c>
      <c r="K4843" s="1">
        <v>0</v>
      </c>
      <c r="L4843" s="1">
        <v>16</v>
      </c>
      <c r="M4843" s="1">
        <v>5363</v>
      </c>
      <c r="N4843" s="1">
        <v>4057</v>
      </c>
      <c r="O4843" s="1">
        <v>165.3729248046875</v>
      </c>
      <c r="P4843" s="1">
        <v>243.94932556152344</v>
      </c>
      <c r="Q4843" s="1">
        <v>0</v>
      </c>
      <c r="R4843" s="1">
        <v>407.93798828125</v>
      </c>
      <c r="S4843" s="1">
        <v>3898.863037109375</v>
      </c>
      <c r="T4843" s="1">
        <v>323</v>
      </c>
      <c r="U4843" s="1">
        <v>36.408000946044922</v>
      </c>
      <c r="V4843" s="1">
        <v>3537</v>
      </c>
      <c r="W4843" s="1">
        <v>2866</v>
      </c>
      <c r="X4843" s="1">
        <v>2965</v>
      </c>
      <c r="Y4843" s="1">
        <v>17917.865234375</v>
      </c>
      <c r="Z4843" s="1">
        <v>46.308998107910156</v>
      </c>
      <c r="AA4843" s="1">
        <v>50260.65234375</v>
      </c>
      <c r="AB4843" s="1">
        <v>123</v>
      </c>
      <c r="AC4843" s="1">
        <v>3350.30615234375</v>
      </c>
      <c r="AD4843" s="1">
        <v>4011.8701171875</v>
      </c>
      <c r="AE4843" s="1">
        <v>6188.537109375</v>
      </c>
      <c r="AF4843" s="1">
        <v>71</v>
      </c>
      <c r="AG4843" s="1">
        <v>43465</v>
      </c>
      <c r="AH4843" s="1">
        <v>4399.6162109375</v>
      </c>
      <c r="AI4843" s="1">
        <v>2526.470458984375</v>
      </c>
      <c r="AJ4843" s="1">
        <v>1657.586669921875</v>
      </c>
      <c r="AK4843" s="1">
        <v>173.42753601074219</v>
      </c>
      <c r="AL4843" s="1">
        <v>162036.09375</v>
      </c>
      <c r="AM4843" s="1">
        <v>135220.5</v>
      </c>
      <c r="AN4843" s="1">
        <v>26815.62109375</v>
      </c>
      <c r="AO4843" t="s">
        <v>17653</v>
      </c>
    </row>
    <row r="4844" spans="1:41" x14ac:dyDescent="0.25">
      <c r="A4844" s="1">
        <v>2021</v>
      </c>
      <c r="B4844" t="s">
        <v>3585</v>
      </c>
      <c r="C4844" t="s">
        <v>7112</v>
      </c>
      <c r="D4844" t="s">
        <v>7231</v>
      </c>
      <c r="E4844" t="s">
        <v>7929</v>
      </c>
      <c r="F4844" t="s">
        <v>9794</v>
      </c>
      <c r="G4844" t="s">
        <v>11977</v>
      </c>
      <c r="H4844" t="s">
        <v>12726</v>
      </c>
      <c r="I4844" s="1">
        <v>239.5202347331321</v>
      </c>
      <c r="J4844" s="1">
        <v>3725.413</v>
      </c>
      <c r="K4844" s="1">
        <v>0</v>
      </c>
      <c r="L4844" s="1">
        <v>16</v>
      </c>
      <c r="M4844" s="1">
        <v>5363</v>
      </c>
      <c r="N4844" s="1">
        <v>4057</v>
      </c>
      <c r="O4844" s="1">
        <v>165.37292199999999</v>
      </c>
      <c r="P4844" s="1">
        <v>243.94933</v>
      </c>
      <c r="Q4844" s="1">
        <v>0</v>
      </c>
      <c r="R4844" s="1">
        <v>407.93799999999999</v>
      </c>
      <c r="S4844" s="1">
        <v>3898.8629999999998</v>
      </c>
      <c r="T4844" s="1">
        <v>323</v>
      </c>
      <c r="U4844" s="1">
        <v>36.408000000000001</v>
      </c>
      <c r="V4844" s="1">
        <v>3537</v>
      </c>
      <c r="W4844" s="1">
        <v>2866</v>
      </c>
      <c r="X4844" s="1">
        <v>2965</v>
      </c>
      <c r="Y4844" s="1">
        <v>17917.865000000002</v>
      </c>
      <c r="Z4844" s="1">
        <v>46.308999999999997</v>
      </c>
      <c r="AA4844" s="1">
        <v>50260.652450000009</v>
      </c>
      <c r="AB4844" s="1">
        <v>123</v>
      </c>
      <c r="AC4844" s="1">
        <v>3350.306052695018</v>
      </c>
      <c r="AD4844" s="1">
        <v>4011.87</v>
      </c>
      <c r="AE4844" s="1">
        <v>6188.5370400000011</v>
      </c>
      <c r="AF4844" s="1">
        <v>71</v>
      </c>
      <c r="AG4844" s="1">
        <v>43465</v>
      </c>
      <c r="AH4844" s="1">
        <v>4399.6160589841384</v>
      </c>
      <c r="AI4844" s="1">
        <v>2526.4703487911788</v>
      </c>
      <c r="AJ4844" s="1">
        <v>1657.58672</v>
      </c>
      <c r="AK4844" s="1">
        <v>173.42753999999999</v>
      </c>
      <c r="AL4844" s="1">
        <v>162036.09375</v>
      </c>
      <c r="AM4844" s="1">
        <v>135220.5</v>
      </c>
      <c r="AN4844" s="1">
        <v>26815.619140625</v>
      </c>
      <c r="AO4844" t="s">
        <v>17654</v>
      </c>
    </row>
    <row r="4845" spans="1:41" x14ac:dyDescent="0.25">
      <c r="A4845" s="1">
        <v>2021</v>
      </c>
      <c r="B4845" t="s">
        <v>3585</v>
      </c>
      <c r="C4845" t="s">
        <v>7112</v>
      </c>
      <c r="D4845" t="s">
        <v>7231</v>
      </c>
      <c r="E4845" t="s">
        <v>7930</v>
      </c>
      <c r="F4845" t="s">
        <v>9795</v>
      </c>
      <c r="G4845" t="s">
        <v>11978</v>
      </c>
      <c r="H4845" t="s">
        <v>12726</v>
      </c>
      <c r="I4845" s="1">
        <v>3987.9052734375</v>
      </c>
      <c r="J4845" s="1">
        <v>8132.705078125</v>
      </c>
      <c r="K4845" s="1">
        <v>140.59016418457031</v>
      </c>
      <c r="L4845" s="1">
        <v>1417</v>
      </c>
      <c r="M4845" s="1">
        <v>11732</v>
      </c>
      <c r="N4845" s="1">
        <v>876</v>
      </c>
      <c r="O4845" s="1">
        <v>0</v>
      </c>
      <c r="P4845" s="1">
        <v>0</v>
      </c>
      <c r="Q4845" s="1">
        <v>723.031005859375</v>
      </c>
      <c r="R4845" s="1">
        <v>10.601739883422852</v>
      </c>
      <c r="S4845" s="1">
        <v>5460.7001953125</v>
      </c>
      <c r="T4845" s="1">
        <v>1039</v>
      </c>
      <c r="U4845" s="1">
        <v>0</v>
      </c>
      <c r="V4845" s="1">
        <v>27</v>
      </c>
      <c r="W4845" s="1">
        <v>2081</v>
      </c>
      <c r="X4845" s="1">
        <v>3582</v>
      </c>
      <c r="Y4845" s="1">
        <v>2078.923095703125</v>
      </c>
      <c r="Z4845" s="1">
        <v>1355.885009765625</v>
      </c>
      <c r="AA4845" s="1">
        <v>27363.978515625</v>
      </c>
      <c r="AB4845" s="1">
        <v>0</v>
      </c>
      <c r="AC4845" s="1">
        <v>83</v>
      </c>
      <c r="AD4845" s="1">
        <v>2065.60009765625</v>
      </c>
      <c r="AE4845" s="1">
        <v>2197.123779296875</v>
      </c>
      <c r="AF4845" s="1">
        <v>10011</v>
      </c>
      <c r="AG4845" s="1">
        <v>88010</v>
      </c>
      <c r="AH4845" s="1">
        <v>8025.41259765625</v>
      </c>
      <c r="AI4845" s="1">
        <v>4509.3232421875</v>
      </c>
      <c r="AJ4845" s="1">
        <v>7381.9873046875</v>
      </c>
      <c r="AK4845" s="1">
        <v>0</v>
      </c>
      <c r="AL4845" s="1">
        <v>192291.765625</v>
      </c>
      <c r="AM4845" s="1">
        <v>153656.140625</v>
      </c>
      <c r="AN4845" s="1">
        <v>38635.625</v>
      </c>
      <c r="AO4845" t="s">
        <v>17655</v>
      </c>
    </row>
    <row r="4846" spans="1:41" x14ac:dyDescent="0.25">
      <c r="A4846" s="1">
        <v>2021</v>
      </c>
      <c r="B4846" t="s">
        <v>3585</v>
      </c>
      <c r="C4846" t="s">
        <v>7112</v>
      </c>
      <c r="D4846" t="s">
        <v>7231</v>
      </c>
      <c r="E4846" t="s">
        <v>7930</v>
      </c>
      <c r="F4846" t="s">
        <v>9795</v>
      </c>
      <c r="G4846" t="s">
        <v>11979</v>
      </c>
      <c r="H4846" t="s">
        <v>12726</v>
      </c>
      <c r="I4846" s="1">
        <v>3987.9053600000002</v>
      </c>
      <c r="J4846" s="1">
        <v>8132.7049999999999</v>
      </c>
      <c r="K4846" s="1">
        <v>140.59017</v>
      </c>
      <c r="L4846" s="1">
        <v>1417</v>
      </c>
      <c r="M4846" s="1">
        <v>11732</v>
      </c>
      <c r="N4846" s="1">
        <v>876</v>
      </c>
      <c r="O4846" s="1">
        <v>0</v>
      </c>
      <c r="P4846" s="1">
        <v>0</v>
      </c>
      <c r="Q4846" s="1">
        <v>723.03099999999995</v>
      </c>
      <c r="R4846" s="1">
        <v>10.601739999999999</v>
      </c>
      <c r="S4846" s="1">
        <v>5460.7000000000007</v>
      </c>
      <c r="T4846" s="1">
        <v>1039</v>
      </c>
      <c r="U4846" s="1">
        <v>0</v>
      </c>
      <c r="V4846" s="1">
        <v>27</v>
      </c>
      <c r="W4846" s="1">
        <v>2081</v>
      </c>
      <c r="X4846" s="1">
        <v>3582</v>
      </c>
      <c r="Y4846" s="1">
        <v>2078.9229999999998</v>
      </c>
      <c r="Z4846" s="1">
        <v>1355.885</v>
      </c>
      <c r="AA4846" s="1">
        <v>27363.978810000001</v>
      </c>
      <c r="AB4846" s="1">
        <v>0</v>
      </c>
      <c r="AC4846" s="1">
        <v>83</v>
      </c>
      <c r="AD4846" s="1">
        <v>2065.6</v>
      </c>
      <c r="AE4846" s="1">
        <v>2197.1238600000001</v>
      </c>
      <c r="AF4846" s="1">
        <v>10011</v>
      </c>
      <c r="AG4846" s="1">
        <v>88010</v>
      </c>
      <c r="AH4846" s="1">
        <v>8025.4127399999998</v>
      </c>
      <c r="AI4846" s="1">
        <v>4509.3232166319985</v>
      </c>
      <c r="AJ4846" s="1">
        <v>7381.9873799999996</v>
      </c>
      <c r="AK4846" s="1">
        <v>0</v>
      </c>
      <c r="AL4846" s="1">
        <v>192291.765625</v>
      </c>
      <c r="AM4846" s="1">
        <v>153656.140625</v>
      </c>
      <c r="AN4846" s="1">
        <v>38635.625</v>
      </c>
      <c r="AO4846" t="s">
        <v>17656</v>
      </c>
    </row>
    <row r="4847" spans="1:41" x14ac:dyDescent="0.25">
      <c r="A4847" s="1">
        <v>2021</v>
      </c>
      <c r="B4847" t="s">
        <v>3585</v>
      </c>
      <c r="C4847" t="s">
        <v>7112</v>
      </c>
      <c r="D4847" t="s">
        <v>7231</v>
      </c>
      <c r="E4847" t="s">
        <v>7931</v>
      </c>
      <c r="F4847" t="s">
        <v>9796</v>
      </c>
      <c r="G4847" t="s">
        <v>11980</v>
      </c>
      <c r="H4847" t="s">
        <v>12726</v>
      </c>
      <c r="I4847" s="1">
        <v>0</v>
      </c>
      <c r="J4847" s="1">
        <v>0</v>
      </c>
      <c r="K4847" s="1">
        <v>30.659999847412109</v>
      </c>
      <c r="L4847" s="1"/>
      <c r="M4847" s="1"/>
      <c r="N4847" s="1"/>
      <c r="O4847" s="1">
        <v>1551.6884765625</v>
      </c>
      <c r="P4847" s="1">
        <v>51.659999847412109</v>
      </c>
      <c r="Q4847" s="1"/>
      <c r="R4847" s="1">
        <v>0</v>
      </c>
      <c r="S4847" s="1"/>
      <c r="T4847" s="1">
        <v>0</v>
      </c>
      <c r="U4847" s="1">
        <v>0</v>
      </c>
      <c r="V4847" s="1">
        <v>528</v>
      </c>
      <c r="W4847" s="1">
        <v>0</v>
      </c>
      <c r="X4847" s="1"/>
      <c r="Y4847" s="1">
        <v>0</v>
      </c>
      <c r="Z4847" s="1">
        <v>0</v>
      </c>
      <c r="AA4847" s="1">
        <v>0</v>
      </c>
      <c r="AB4847" s="1">
        <v>-0.40000000596046448</v>
      </c>
      <c r="AC4847" s="1"/>
      <c r="AD4847" s="1">
        <v>0</v>
      </c>
      <c r="AE4847" s="1">
        <v>4</v>
      </c>
      <c r="AF4847" s="1"/>
      <c r="AG4847" s="1">
        <v>0</v>
      </c>
      <c r="AH4847" s="1">
        <v>0</v>
      </c>
      <c r="AI4847" s="1">
        <v>0</v>
      </c>
      <c r="AJ4847" s="1">
        <v>0</v>
      </c>
      <c r="AK4847" s="1"/>
      <c r="AL4847" s="1">
        <v>2165.608642578125</v>
      </c>
      <c r="AM4847" s="1">
        <v>583.65997314453125</v>
      </c>
      <c r="AN4847" s="1">
        <v>1581.948486328125</v>
      </c>
      <c r="AO4847" t="s">
        <v>17657</v>
      </c>
    </row>
    <row r="4848" spans="1:41" x14ac:dyDescent="0.25">
      <c r="A4848" s="1">
        <v>2021</v>
      </c>
      <c r="B4848" t="s">
        <v>3585</v>
      </c>
      <c r="C4848" t="s">
        <v>7112</v>
      </c>
      <c r="D4848" t="s">
        <v>7231</v>
      </c>
      <c r="E4848" t="s">
        <v>7931</v>
      </c>
      <c r="F4848" t="s">
        <v>9796</v>
      </c>
      <c r="G4848" t="s">
        <v>11981</v>
      </c>
      <c r="H4848" t="s">
        <v>12726</v>
      </c>
      <c r="I4848" s="1">
        <v>0</v>
      </c>
      <c r="J4848" s="1">
        <v>0</v>
      </c>
      <c r="K4848" s="1">
        <v>30.66</v>
      </c>
      <c r="L4848" s="1"/>
      <c r="M4848" s="1"/>
      <c r="N4848" s="1"/>
      <c r="O4848" s="1">
        <v>1551.68849</v>
      </c>
      <c r="P4848" s="1">
        <v>51.660000000000018</v>
      </c>
      <c r="Q4848" s="1"/>
      <c r="R4848" s="1">
        <v>0</v>
      </c>
      <c r="S4848" s="1"/>
      <c r="T4848" s="1">
        <v>0</v>
      </c>
      <c r="U4848" s="1">
        <v>0</v>
      </c>
      <c r="V4848" s="1">
        <v>528</v>
      </c>
      <c r="W4848" s="1">
        <v>0</v>
      </c>
      <c r="X4848" s="1"/>
      <c r="Y4848" s="1">
        <v>0</v>
      </c>
      <c r="Z4848" s="1">
        <v>0</v>
      </c>
      <c r="AA4848" s="1">
        <v>0</v>
      </c>
      <c r="AB4848" s="1">
        <v>-0.4</v>
      </c>
      <c r="AC4848" s="1"/>
      <c r="AD4848" s="1">
        <v>0</v>
      </c>
      <c r="AE4848" s="1">
        <v>4</v>
      </c>
      <c r="AF4848" s="1"/>
      <c r="AG4848" s="1">
        <v>0</v>
      </c>
      <c r="AH4848" s="1">
        <v>0</v>
      </c>
      <c r="AI4848" s="1">
        <v>0</v>
      </c>
      <c r="AJ4848" s="1">
        <v>0</v>
      </c>
      <c r="AK4848" s="1"/>
      <c r="AL4848" s="1">
        <v>2165.608642578125</v>
      </c>
      <c r="AM4848" s="1">
        <v>583.65997314453125</v>
      </c>
      <c r="AN4848" s="1">
        <v>1581.948486328125</v>
      </c>
      <c r="AO4848" t="s">
        <v>17658</v>
      </c>
    </row>
    <row r="4849" spans="1:41" x14ac:dyDescent="0.25">
      <c r="A4849" s="1">
        <v>2021</v>
      </c>
      <c r="B4849" t="s">
        <v>3585</v>
      </c>
      <c r="C4849" t="s">
        <v>7113</v>
      </c>
      <c r="D4849" t="s">
        <v>7231</v>
      </c>
      <c r="E4849" t="s">
        <v>7932</v>
      </c>
      <c r="F4849" t="s">
        <v>9797</v>
      </c>
      <c r="G4849" t="s">
        <v>11982</v>
      </c>
      <c r="H4849" t="s">
        <v>12726</v>
      </c>
      <c r="I4849" s="1">
        <v>10880.595703125</v>
      </c>
      <c r="J4849" s="1">
        <v>44519.11328125</v>
      </c>
      <c r="K4849" s="1">
        <v>1390.287841796875</v>
      </c>
      <c r="L4849" s="1">
        <v>1311</v>
      </c>
      <c r="M4849" s="1">
        <v>28231</v>
      </c>
      <c r="N4849" s="1">
        <v>6979</v>
      </c>
      <c r="O4849" s="1">
        <v>8317.146484375</v>
      </c>
      <c r="P4849" s="1">
        <v>8980.669921875</v>
      </c>
      <c r="Q4849" s="1">
        <v>3685.427001953125</v>
      </c>
      <c r="R4849" s="1">
        <v>4390.9677734375</v>
      </c>
      <c r="S4849" s="1">
        <v>9115.1328125</v>
      </c>
      <c r="T4849" s="1">
        <v>3717</v>
      </c>
      <c r="U4849" s="1">
        <v>689.13848876953125</v>
      </c>
      <c r="V4849" s="1">
        <v>3312</v>
      </c>
      <c r="W4849" s="1">
        <v>2445</v>
      </c>
      <c r="X4849" s="1">
        <v>13820</v>
      </c>
      <c r="Y4849" s="1">
        <v>33503.4765625</v>
      </c>
      <c r="Z4849" s="1">
        <v>7630.98388671875</v>
      </c>
      <c r="AA4849" s="1">
        <v>116467.9453125</v>
      </c>
      <c r="AB4849" s="1">
        <v>1827</v>
      </c>
      <c r="AC4849" s="1">
        <v>9299.31640625</v>
      </c>
      <c r="AD4849" s="1">
        <v>13643.7802734375</v>
      </c>
      <c r="AE4849" s="1">
        <v>4342.68701171875</v>
      </c>
      <c r="AF4849" s="1">
        <v>26200</v>
      </c>
      <c r="AG4849" s="1">
        <v>100567</v>
      </c>
      <c r="AH4849" s="1">
        <v>13289.78515625</v>
      </c>
      <c r="AI4849" s="1">
        <v>3061.308837890625</v>
      </c>
      <c r="AJ4849" s="1">
        <v>20130.232421875</v>
      </c>
      <c r="AK4849" s="1">
        <v>1306.5667724609375</v>
      </c>
      <c r="AL4849" s="1">
        <v>503053.5625</v>
      </c>
      <c r="AM4849" s="1">
        <v>402889.53125</v>
      </c>
      <c r="AN4849" s="1">
        <v>100164.0078125</v>
      </c>
      <c r="AO4849" t="s">
        <v>17659</v>
      </c>
    </row>
    <row r="4850" spans="1:41" x14ac:dyDescent="0.25">
      <c r="A4850" s="1">
        <v>2021</v>
      </c>
      <c r="B4850" t="s">
        <v>3585</v>
      </c>
      <c r="C4850" t="s">
        <v>7113</v>
      </c>
      <c r="D4850" t="s">
        <v>7231</v>
      </c>
      <c r="E4850" t="s">
        <v>7932</v>
      </c>
      <c r="F4850" t="s">
        <v>9797</v>
      </c>
      <c r="G4850" t="s">
        <v>11983</v>
      </c>
      <c r="H4850" t="s">
        <v>12726</v>
      </c>
      <c r="I4850" s="1">
        <v>10880.595257889119</v>
      </c>
      <c r="J4850" s="1">
        <v>44519.114000000001</v>
      </c>
      <c r="K4850" s="1">
        <v>1390.2878800000001</v>
      </c>
      <c r="L4850" s="1">
        <v>1311</v>
      </c>
      <c r="M4850" s="1">
        <v>28231</v>
      </c>
      <c r="N4850" s="1">
        <v>6979</v>
      </c>
      <c r="O4850" s="1">
        <v>8317.1463980000008</v>
      </c>
      <c r="P4850" s="1">
        <v>8980.6697900000054</v>
      </c>
      <c r="Q4850" s="1">
        <v>3685.4268948812369</v>
      </c>
      <c r="R4850" s="1">
        <v>4390.9679999999989</v>
      </c>
      <c r="S4850" s="1">
        <v>9115.1327999999994</v>
      </c>
      <c r="T4850" s="1">
        <v>3717</v>
      </c>
      <c r="U4850" s="1">
        <v>689.13846000000001</v>
      </c>
      <c r="V4850" s="1">
        <v>3312</v>
      </c>
      <c r="W4850" s="1">
        <v>2445</v>
      </c>
      <c r="X4850" s="1">
        <v>13820</v>
      </c>
      <c r="Y4850" s="1">
        <v>33503.474999999999</v>
      </c>
      <c r="Z4850" s="1">
        <v>7630.9839999999986</v>
      </c>
      <c r="AA4850" s="1">
        <v>116467.94822000001</v>
      </c>
      <c r="AB4850" s="1">
        <v>1827</v>
      </c>
      <c r="AC4850" s="1">
        <v>9299.3163695772364</v>
      </c>
      <c r="AD4850" s="1">
        <v>13643.78</v>
      </c>
      <c r="AE4850" s="1">
        <v>4342.6870600000066</v>
      </c>
      <c r="AF4850" s="1">
        <v>26200</v>
      </c>
      <c r="AG4850" s="1">
        <v>100567</v>
      </c>
      <c r="AH4850" s="1">
        <v>13289.78508208831</v>
      </c>
      <c r="AI4850" s="1">
        <v>3061.308949470751</v>
      </c>
      <c r="AJ4850" s="1">
        <v>20130.231940000009</v>
      </c>
      <c r="AK4850" s="1">
        <v>1306.56681</v>
      </c>
      <c r="AL4850" s="1">
        <v>503053.53125</v>
      </c>
      <c r="AM4850" s="1">
        <v>402889.53125</v>
      </c>
      <c r="AN4850" s="1">
        <v>100164.0078125</v>
      </c>
      <c r="AO4850" t="s">
        <v>17660</v>
      </c>
    </row>
    <row r="4851" spans="1:41" x14ac:dyDescent="0.25">
      <c r="A4851" s="1">
        <v>2021</v>
      </c>
      <c r="B4851" t="s">
        <v>3585</v>
      </c>
      <c r="C4851" t="s">
        <v>7113</v>
      </c>
      <c r="D4851" t="s">
        <v>7231</v>
      </c>
      <c r="E4851" t="s">
        <v>7932</v>
      </c>
      <c r="F4851" t="s">
        <v>9798</v>
      </c>
      <c r="G4851" t="s">
        <v>11984</v>
      </c>
      <c r="H4851" t="s">
        <v>12726</v>
      </c>
      <c r="I4851" s="1">
        <v>10786.689453125</v>
      </c>
      <c r="J4851" s="1">
        <v>44460.8828125</v>
      </c>
      <c r="K4851" s="1">
        <v>1390.287841796875</v>
      </c>
      <c r="L4851" s="1">
        <v>1311</v>
      </c>
      <c r="M4851" s="1">
        <v>27638</v>
      </c>
      <c r="N4851" s="1">
        <v>6977</v>
      </c>
      <c r="O4851" s="1">
        <v>8317.146484375</v>
      </c>
      <c r="P4851" s="1">
        <v>8980.669921875</v>
      </c>
      <c r="Q4851" s="1">
        <v>3099.3349609375</v>
      </c>
      <c r="R4851" s="1">
        <v>4390.9677734375</v>
      </c>
      <c r="S4851" s="1">
        <v>9115.1328125</v>
      </c>
      <c r="T4851" s="1">
        <v>3420</v>
      </c>
      <c r="U4851" s="1">
        <v>689.13848876953125</v>
      </c>
      <c r="V4851" s="1">
        <v>3300</v>
      </c>
      <c r="W4851" s="1">
        <v>2445</v>
      </c>
      <c r="X4851" s="1">
        <v>13820</v>
      </c>
      <c r="Y4851" s="1">
        <v>33503.4765625</v>
      </c>
      <c r="Z4851" s="1">
        <v>7625.6708984375</v>
      </c>
      <c r="AA4851" s="1">
        <v>116467.9453125</v>
      </c>
      <c r="AB4851" s="1">
        <v>1827</v>
      </c>
      <c r="AC4851" s="1">
        <v>9299.31640625</v>
      </c>
      <c r="AD4851" s="1">
        <v>13542.650390625</v>
      </c>
      <c r="AE4851" s="1">
        <v>4342.68701171875</v>
      </c>
      <c r="AF4851" s="1">
        <v>26015</v>
      </c>
      <c r="AG4851" s="1">
        <v>100414</v>
      </c>
      <c r="AH4851" s="1">
        <v>13114.416015625</v>
      </c>
      <c r="AI4851" s="1">
        <v>2614.403076171875</v>
      </c>
      <c r="AJ4851" s="1">
        <v>20130.232421875</v>
      </c>
      <c r="AK4851" s="1">
        <v>1306.5667724609375</v>
      </c>
      <c r="AL4851" s="1">
        <v>500344.59375</v>
      </c>
      <c r="AM4851" s="1">
        <v>401794</v>
      </c>
      <c r="AN4851" s="1">
        <v>98550.6015625</v>
      </c>
      <c r="AO4851" t="s">
        <v>17661</v>
      </c>
    </row>
    <row r="4852" spans="1:41" x14ac:dyDescent="0.25">
      <c r="A4852" s="1">
        <v>2021</v>
      </c>
      <c r="B4852" t="s">
        <v>3585</v>
      </c>
      <c r="C4852" t="s">
        <v>7113</v>
      </c>
      <c r="D4852" t="s">
        <v>7231</v>
      </c>
      <c r="E4852" t="s">
        <v>7932</v>
      </c>
      <c r="F4852" t="s">
        <v>9798</v>
      </c>
      <c r="G4852" t="s">
        <v>11985</v>
      </c>
      <c r="H4852" t="s">
        <v>12726</v>
      </c>
      <c r="I4852" s="1">
        <v>10786.68989788912</v>
      </c>
      <c r="J4852" s="1">
        <v>44460.883999999998</v>
      </c>
      <c r="K4852" s="1">
        <v>1390.2878800000001</v>
      </c>
      <c r="L4852" s="1">
        <v>1311</v>
      </c>
      <c r="M4852" s="1">
        <v>27638</v>
      </c>
      <c r="N4852" s="1">
        <v>6977</v>
      </c>
      <c r="O4852" s="1">
        <v>8317.1463980000008</v>
      </c>
      <c r="P4852" s="1">
        <v>8980.6697900000054</v>
      </c>
      <c r="Q4852" s="1">
        <v>3099.3348948812368</v>
      </c>
      <c r="R4852" s="1">
        <v>4390.9679999999989</v>
      </c>
      <c r="S4852" s="1">
        <v>9115.1327999999994</v>
      </c>
      <c r="T4852" s="1">
        <v>3420</v>
      </c>
      <c r="U4852" s="1">
        <v>689.13846000000001</v>
      </c>
      <c r="V4852" s="1">
        <v>3300</v>
      </c>
      <c r="W4852" s="1">
        <v>2445</v>
      </c>
      <c r="X4852" s="1">
        <v>13820</v>
      </c>
      <c r="Y4852" s="1">
        <v>33503.474999999999</v>
      </c>
      <c r="Z4852" s="1">
        <v>7625.6709999999994</v>
      </c>
      <c r="AA4852" s="1">
        <v>116467.94822000001</v>
      </c>
      <c r="AB4852" s="1">
        <v>1827</v>
      </c>
      <c r="AC4852" s="1">
        <v>9299.3163695772364</v>
      </c>
      <c r="AD4852" s="1">
        <v>13542.65</v>
      </c>
      <c r="AE4852" s="1">
        <v>4342.6870600000066</v>
      </c>
      <c r="AF4852" s="1">
        <v>26015</v>
      </c>
      <c r="AG4852" s="1">
        <v>100414</v>
      </c>
      <c r="AH4852" s="1">
        <v>13114.41601208831</v>
      </c>
      <c r="AI4852" s="1">
        <v>2614.4030431417509</v>
      </c>
      <c r="AJ4852" s="1">
        <v>20130.231940000009</v>
      </c>
      <c r="AK4852" s="1">
        <v>1306.56681</v>
      </c>
      <c r="AL4852" s="1">
        <v>500344.59375</v>
      </c>
      <c r="AM4852" s="1">
        <v>401794</v>
      </c>
      <c r="AN4852" s="1">
        <v>98550.6015625</v>
      </c>
      <c r="AO4852" t="s">
        <v>17662</v>
      </c>
    </row>
    <row r="4853" spans="1:41" x14ac:dyDescent="0.25">
      <c r="A4853" s="1">
        <v>2021</v>
      </c>
      <c r="B4853" t="s">
        <v>3585</v>
      </c>
      <c r="C4853" t="s">
        <v>7113</v>
      </c>
      <c r="D4853" t="s">
        <v>7231</v>
      </c>
      <c r="E4853" t="s">
        <v>7932</v>
      </c>
      <c r="F4853" t="s">
        <v>9799</v>
      </c>
      <c r="G4853" t="s">
        <v>11986</v>
      </c>
      <c r="H4853" t="s">
        <v>12726</v>
      </c>
      <c r="I4853" s="1">
        <v>93.905357360839844</v>
      </c>
      <c r="J4853" s="1">
        <v>58.229999542236328</v>
      </c>
      <c r="K4853" s="1"/>
      <c r="L4853" s="1"/>
      <c r="M4853" s="1">
        <v>593</v>
      </c>
      <c r="N4853" s="1">
        <v>2</v>
      </c>
      <c r="O4853" s="1"/>
      <c r="P4853" s="1"/>
      <c r="Q4853" s="1">
        <v>586.09197998046875</v>
      </c>
      <c r="R4853" s="1">
        <v>0</v>
      </c>
      <c r="S4853" s="1">
        <v>0</v>
      </c>
      <c r="T4853" s="1">
        <v>297</v>
      </c>
      <c r="U4853" s="1"/>
      <c r="V4853" s="1">
        <v>12</v>
      </c>
      <c r="W4853" s="1">
        <v>0</v>
      </c>
      <c r="X4853" s="1"/>
      <c r="Y4853" s="1">
        <v>0</v>
      </c>
      <c r="Z4853" s="1">
        <v>5.3130002021789551</v>
      </c>
      <c r="AA4853" s="1">
        <v>0</v>
      </c>
      <c r="AB4853" s="1"/>
      <c r="AC4853" s="1"/>
      <c r="AD4853" s="1">
        <v>101.12999725341797</v>
      </c>
      <c r="AE4853" s="1">
        <v>0</v>
      </c>
      <c r="AF4853" s="1">
        <v>185</v>
      </c>
      <c r="AG4853" s="1">
        <v>153</v>
      </c>
      <c r="AH4853" s="1">
        <v>175.36906433105469</v>
      </c>
      <c r="AI4853" s="1">
        <v>446.90591430664063</v>
      </c>
      <c r="AJ4853" s="1">
        <v>0</v>
      </c>
      <c r="AK4853" s="1"/>
      <c r="AL4853" s="1">
        <v>2708.945556640625</v>
      </c>
      <c r="AM4853" s="1">
        <v>1095.540283203125</v>
      </c>
      <c r="AN4853" s="1">
        <v>1613.4049072265625</v>
      </c>
      <c r="AO4853" t="s">
        <v>17663</v>
      </c>
    </row>
    <row r="4854" spans="1:41" x14ac:dyDescent="0.25">
      <c r="A4854" s="1">
        <v>2021</v>
      </c>
      <c r="B4854" t="s">
        <v>3585</v>
      </c>
      <c r="C4854" t="s">
        <v>7113</v>
      </c>
      <c r="D4854" t="s">
        <v>7231</v>
      </c>
      <c r="E4854" t="s">
        <v>7932</v>
      </c>
      <c r="F4854" t="s">
        <v>9799</v>
      </c>
      <c r="G4854" t="s">
        <v>11987</v>
      </c>
      <c r="H4854" t="s">
        <v>12726</v>
      </c>
      <c r="I4854" s="1">
        <v>93.905360000000002</v>
      </c>
      <c r="J4854" s="1">
        <v>58.23</v>
      </c>
      <c r="K4854" s="1"/>
      <c r="L4854" s="1"/>
      <c r="M4854" s="1">
        <v>593</v>
      </c>
      <c r="N4854" s="1">
        <v>2</v>
      </c>
      <c r="O4854" s="1"/>
      <c r="P4854" s="1"/>
      <c r="Q4854" s="1">
        <v>586.09199999999998</v>
      </c>
      <c r="R4854" s="1">
        <v>0</v>
      </c>
      <c r="S4854" s="1">
        <v>0</v>
      </c>
      <c r="T4854" s="1">
        <v>297</v>
      </c>
      <c r="U4854" s="1"/>
      <c r="V4854" s="1">
        <v>12</v>
      </c>
      <c r="W4854" s="1">
        <v>0</v>
      </c>
      <c r="X4854" s="1"/>
      <c r="Y4854" s="1">
        <v>0</v>
      </c>
      <c r="Z4854" s="1">
        <v>5.3129999999999997</v>
      </c>
      <c r="AA4854" s="1">
        <v>0</v>
      </c>
      <c r="AB4854" s="1"/>
      <c r="AC4854" s="1"/>
      <c r="AD4854" s="1">
        <v>101.13</v>
      </c>
      <c r="AE4854" s="1">
        <v>0</v>
      </c>
      <c r="AF4854" s="1">
        <v>185</v>
      </c>
      <c r="AG4854" s="1">
        <v>153</v>
      </c>
      <c r="AH4854" s="1">
        <v>175.36906999999999</v>
      </c>
      <c r="AI4854" s="1">
        <v>446.905906329</v>
      </c>
      <c r="AJ4854" s="1">
        <v>0</v>
      </c>
      <c r="AK4854" s="1"/>
      <c r="AL4854" s="1">
        <v>2708.945556640625</v>
      </c>
      <c r="AM4854" s="1">
        <v>1095.540283203125</v>
      </c>
      <c r="AN4854" s="1">
        <v>1613.4049072265625</v>
      </c>
      <c r="AO4854" t="s">
        <v>17664</v>
      </c>
    </row>
    <row r="4855" spans="1:41" x14ac:dyDescent="0.25">
      <c r="A4855" s="1">
        <v>2021</v>
      </c>
      <c r="B4855" t="s">
        <v>3585</v>
      </c>
      <c r="C4855" t="s">
        <v>7113</v>
      </c>
      <c r="D4855" t="s">
        <v>7231</v>
      </c>
      <c r="E4855" t="s">
        <v>7932</v>
      </c>
      <c r="F4855" t="s">
        <v>9800</v>
      </c>
      <c r="G4855" t="s">
        <v>11988</v>
      </c>
      <c r="H4855" t="s">
        <v>12726</v>
      </c>
      <c r="I4855" s="1">
        <v>1099.73193359375</v>
      </c>
      <c r="J4855" s="1">
        <v>2708.68603515625</v>
      </c>
      <c r="K4855" s="1">
        <v>14.351329803466797</v>
      </c>
      <c r="L4855" s="1">
        <v>119</v>
      </c>
      <c r="M4855" s="1">
        <v>5976</v>
      </c>
      <c r="N4855" s="1">
        <v>3318</v>
      </c>
      <c r="O4855" s="1">
        <v>347.41018676757813</v>
      </c>
      <c r="P4855" s="1">
        <v>438.81658935546875</v>
      </c>
      <c r="Q4855" s="1">
        <v>541.41998291015625</v>
      </c>
      <c r="R4855" s="1">
        <v>2416.510986328125</v>
      </c>
      <c r="S4855" s="1">
        <v>372.095458984375</v>
      </c>
      <c r="T4855" s="1">
        <v>201</v>
      </c>
      <c r="U4855" s="1">
        <v>178.17228698730469</v>
      </c>
      <c r="V4855" s="1">
        <v>338</v>
      </c>
      <c r="W4855" s="1">
        <v>107</v>
      </c>
      <c r="X4855" s="1">
        <v>854</v>
      </c>
      <c r="Y4855" s="1">
        <v>2024.0240478515625</v>
      </c>
      <c r="Z4855" s="1">
        <v>0</v>
      </c>
      <c r="AA4855" s="1">
        <v>7399.73974609375</v>
      </c>
      <c r="AB4855" s="1">
        <v>28</v>
      </c>
      <c r="AC4855" s="1">
        <v>420.4014892578125</v>
      </c>
      <c r="AD4855" s="1">
        <v>0</v>
      </c>
      <c r="AE4855" s="1">
        <v>0</v>
      </c>
      <c r="AF4855" s="1">
        <v>2916</v>
      </c>
      <c r="AG4855" s="1">
        <v>7379</v>
      </c>
      <c r="AH4855" s="1">
        <v>1761.2772216796875</v>
      </c>
      <c r="AI4855" s="1">
        <v>456.66201782226563</v>
      </c>
      <c r="AJ4855" s="1">
        <v>4592.615234375</v>
      </c>
      <c r="AK4855" s="1"/>
      <c r="AL4855" s="1">
        <v>46007.9140625</v>
      </c>
      <c r="AM4855" s="1">
        <v>35890.1171875</v>
      </c>
      <c r="AN4855" s="1">
        <v>10117.796875</v>
      </c>
      <c r="AO4855" t="s">
        <v>17665</v>
      </c>
    </row>
    <row r="4856" spans="1:41" x14ac:dyDescent="0.25">
      <c r="A4856" s="1">
        <v>2021</v>
      </c>
      <c r="B4856" t="s">
        <v>3585</v>
      </c>
      <c r="C4856" t="s">
        <v>7113</v>
      </c>
      <c r="D4856" t="s">
        <v>7231</v>
      </c>
      <c r="E4856" t="s">
        <v>7932</v>
      </c>
      <c r="F4856" t="s">
        <v>9800</v>
      </c>
      <c r="G4856" t="s">
        <v>11989</v>
      </c>
      <c r="H4856" t="s">
        <v>12726</v>
      </c>
      <c r="I4856" s="1">
        <v>1099.731894736934</v>
      </c>
      <c r="J4856" s="1">
        <v>2708.6860000000001</v>
      </c>
      <c r="K4856" s="1">
        <v>14.351330000000001</v>
      </c>
      <c r="L4856" s="1">
        <v>119</v>
      </c>
      <c r="M4856" s="1">
        <v>5976</v>
      </c>
      <c r="N4856" s="1">
        <v>3318</v>
      </c>
      <c r="O4856" s="1">
        <v>347.41017299999999</v>
      </c>
      <c r="P4856" s="1">
        <v>438.81659000000002</v>
      </c>
      <c r="Q4856" s="1">
        <v>541.41999999999996</v>
      </c>
      <c r="R4856" s="1">
        <v>2416.511</v>
      </c>
      <c r="S4856" s="1">
        <v>372.09546</v>
      </c>
      <c r="T4856" s="1">
        <v>201</v>
      </c>
      <c r="U4856" s="1">
        <v>178.17228</v>
      </c>
      <c r="V4856" s="1">
        <v>338</v>
      </c>
      <c r="W4856" s="1">
        <v>107</v>
      </c>
      <c r="X4856" s="1">
        <v>854</v>
      </c>
      <c r="Y4856" s="1">
        <v>2024.0239999999999</v>
      </c>
      <c r="Z4856" s="1">
        <v>0</v>
      </c>
      <c r="AA4856" s="1">
        <v>7399.7395799999986</v>
      </c>
      <c r="AB4856" s="1">
        <v>28</v>
      </c>
      <c r="AC4856" s="1">
        <v>420.40147546451618</v>
      </c>
      <c r="AD4856" s="1">
        <v>0</v>
      </c>
      <c r="AE4856" s="1">
        <v>0</v>
      </c>
      <c r="AF4856" s="1">
        <v>2916</v>
      </c>
      <c r="AG4856" s="1">
        <v>7379</v>
      </c>
      <c r="AH4856" s="1">
        <v>1761.2772546738729</v>
      </c>
      <c r="AI4856" s="1">
        <v>456.66202062699989</v>
      </c>
      <c r="AJ4856" s="1">
        <v>4592.6152052017142</v>
      </c>
      <c r="AK4856" s="1"/>
      <c r="AL4856" s="1">
        <v>46007.91015625</v>
      </c>
      <c r="AM4856" s="1">
        <v>35890.1171875</v>
      </c>
      <c r="AN4856" s="1">
        <v>10117.796875</v>
      </c>
      <c r="AO4856" t="s">
        <v>17666</v>
      </c>
    </row>
    <row r="4857" spans="1:41" x14ac:dyDescent="0.25">
      <c r="A4857" s="1">
        <v>2021</v>
      </c>
      <c r="B4857" t="s">
        <v>3585</v>
      </c>
      <c r="C4857" t="s">
        <v>7113</v>
      </c>
      <c r="D4857" t="s">
        <v>7231</v>
      </c>
      <c r="E4857" t="s">
        <v>7932</v>
      </c>
      <c r="F4857" t="s">
        <v>9801</v>
      </c>
      <c r="G4857" t="s">
        <v>11990</v>
      </c>
      <c r="H4857" t="s">
        <v>12726</v>
      </c>
      <c r="I4857" s="1">
        <v>4466.8603515625</v>
      </c>
      <c r="J4857" s="1">
        <v>20306.185546875</v>
      </c>
      <c r="K4857" s="1">
        <v>603.51519775390625</v>
      </c>
      <c r="L4857" s="1">
        <v>690</v>
      </c>
      <c r="M4857" s="1">
        <v>9157</v>
      </c>
      <c r="N4857" s="1">
        <v>1916</v>
      </c>
      <c r="O4857" s="1">
        <v>4079.6240234375</v>
      </c>
      <c r="P4857" s="1">
        <v>5417.79150390625</v>
      </c>
      <c r="Q4857" s="1">
        <v>108.50802612304688</v>
      </c>
      <c r="R4857" s="1">
        <v>475.375</v>
      </c>
      <c r="S4857" s="1">
        <v>6096.140625</v>
      </c>
      <c r="T4857" s="1">
        <v>2270</v>
      </c>
      <c r="U4857" s="1">
        <v>66.181533813476563</v>
      </c>
      <c r="V4857" s="1">
        <v>328</v>
      </c>
      <c r="W4857" s="1">
        <v>1926</v>
      </c>
      <c r="X4857" s="1">
        <v>6391</v>
      </c>
      <c r="Y4857" s="1">
        <v>6489.6982421875</v>
      </c>
      <c r="Z4857" s="1">
        <v>4225.884765625</v>
      </c>
      <c r="AA4857" s="1">
        <v>65368.01953125</v>
      </c>
      <c r="AB4857" s="1">
        <v>1322</v>
      </c>
      <c r="AC4857" s="1">
        <v>4851.15576171875</v>
      </c>
      <c r="AD4857" s="1">
        <v>6027.18017578125</v>
      </c>
      <c r="AE4857" s="1">
        <v>3146.88134765625</v>
      </c>
      <c r="AF4857" s="1">
        <v>16506</v>
      </c>
      <c r="AG4857" s="1">
        <v>48720</v>
      </c>
      <c r="AH4857" s="1">
        <v>5442.10498046875</v>
      </c>
      <c r="AI4857" s="1">
        <v>200.60209655761719</v>
      </c>
      <c r="AJ4857" s="1">
        <v>9199.2548828125</v>
      </c>
      <c r="AK4857" s="1">
        <v>705.1209716796875</v>
      </c>
      <c r="AL4857" s="1">
        <v>236502.09375</v>
      </c>
      <c r="AM4857" s="1">
        <v>192281.78125</v>
      </c>
      <c r="AN4857" s="1">
        <v>44220.2890625</v>
      </c>
      <c r="AO4857" t="s">
        <v>17667</v>
      </c>
    </row>
    <row r="4858" spans="1:41" x14ac:dyDescent="0.25">
      <c r="A4858" s="1">
        <v>2021</v>
      </c>
      <c r="B4858" t="s">
        <v>3585</v>
      </c>
      <c r="C4858" t="s">
        <v>7113</v>
      </c>
      <c r="D4858" t="s">
        <v>7231</v>
      </c>
      <c r="E4858" t="s">
        <v>7932</v>
      </c>
      <c r="F4858" t="s">
        <v>9801</v>
      </c>
      <c r="G4858" t="s">
        <v>11991</v>
      </c>
      <c r="H4858" t="s">
        <v>12726</v>
      </c>
      <c r="I4858" s="1">
        <v>4466.8602307666551</v>
      </c>
      <c r="J4858" s="1">
        <v>20306.185000000001</v>
      </c>
      <c r="K4858" s="1">
        <v>603.51520999999991</v>
      </c>
      <c r="L4858" s="1">
        <v>690</v>
      </c>
      <c r="M4858" s="1">
        <v>9157</v>
      </c>
      <c r="N4858" s="1">
        <v>1916</v>
      </c>
      <c r="O4858" s="1">
        <v>4079.6239659999992</v>
      </c>
      <c r="P4858" s="1">
        <v>5417.7916300000024</v>
      </c>
      <c r="Q4858" s="1">
        <v>108.5080261331548</v>
      </c>
      <c r="R4858" s="1">
        <v>475.375</v>
      </c>
      <c r="S4858" s="1">
        <v>6096.1408000000001</v>
      </c>
      <c r="T4858" s="1">
        <v>2270</v>
      </c>
      <c r="U4858" s="1">
        <v>66.181529999999995</v>
      </c>
      <c r="V4858" s="1">
        <v>328</v>
      </c>
      <c r="W4858" s="1">
        <v>1926</v>
      </c>
      <c r="X4858" s="1">
        <v>6391</v>
      </c>
      <c r="Y4858" s="1">
        <v>6489.6980000000003</v>
      </c>
      <c r="Z4858" s="1">
        <v>4225.8850000000002</v>
      </c>
      <c r="AA4858" s="1">
        <v>65368.021130000059</v>
      </c>
      <c r="AB4858" s="1">
        <v>1322</v>
      </c>
      <c r="AC4858" s="1">
        <v>4851.15561261116</v>
      </c>
      <c r="AD4858" s="1">
        <v>6027.18</v>
      </c>
      <c r="AE4858" s="1">
        <v>3146.8813900000059</v>
      </c>
      <c r="AF4858" s="1">
        <v>16506</v>
      </c>
      <c r="AG4858" s="1">
        <v>48720</v>
      </c>
      <c r="AH4858" s="1">
        <v>5442.1050990267786</v>
      </c>
      <c r="AI4858" s="1">
        <v>200.602100643</v>
      </c>
      <c r="AJ4858" s="1">
        <v>9199.2548512685225</v>
      </c>
      <c r="AK4858" s="1">
        <v>705.12095000000011</v>
      </c>
      <c r="AL4858" s="1">
        <v>236502.09375</v>
      </c>
      <c r="AM4858" s="1">
        <v>192281.796875</v>
      </c>
      <c r="AN4858" s="1">
        <v>44220.2890625</v>
      </c>
      <c r="AO4858" t="s">
        <v>17668</v>
      </c>
    </row>
    <row r="4859" spans="1:41" x14ac:dyDescent="0.25">
      <c r="A4859" s="1">
        <v>2021</v>
      </c>
      <c r="B4859" t="s">
        <v>3585</v>
      </c>
      <c r="C4859" t="s">
        <v>7113</v>
      </c>
      <c r="D4859" t="s">
        <v>7231</v>
      </c>
      <c r="E4859" t="s">
        <v>7932</v>
      </c>
      <c r="F4859" t="s">
        <v>9802</v>
      </c>
      <c r="G4859" t="s">
        <v>11992</v>
      </c>
      <c r="H4859" t="s">
        <v>12726</v>
      </c>
      <c r="I4859" s="1">
        <v>686.46612548828125</v>
      </c>
      <c r="J4859" s="1">
        <v>6179.001953125</v>
      </c>
      <c r="K4859" s="1">
        <v>31.704450607299805</v>
      </c>
      <c r="L4859" s="1">
        <v>198</v>
      </c>
      <c r="M4859" s="1">
        <v>556</v>
      </c>
      <c r="N4859" s="1">
        <v>612</v>
      </c>
      <c r="O4859" s="1">
        <v>613.75518798828125</v>
      </c>
      <c r="P4859" s="1">
        <v>1314.07421875</v>
      </c>
      <c r="Q4859" s="1">
        <v>193.21000671386719</v>
      </c>
      <c r="R4859" s="1">
        <v>461.63101196289063</v>
      </c>
      <c r="S4859" s="1">
        <v>1367.2376708984375</v>
      </c>
      <c r="T4859" s="1">
        <v>324</v>
      </c>
      <c r="U4859" s="1">
        <v>78.063453674316406</v>
      </c>
      <c r="V4859" s="1">
        <v>96</v>
      </c>
      <c r="W4859" s="1">
        <v>193</v>
      </c>
      <c r="X4859" s="1">
        <v>704</v>
      </c>
      <c r="Y4859" s="1">
        <v>1553.76904296875</v>
      </c>
      <c r="Z4859" s="1">
        <v>238.56599426269531</v>
      </c>
      <c r="AA4859" s="1">
        <v>8752.4755859375</v>
      </c>
      <c r="AB4859" s="1">
        <v>171</v>
      </c>
      <c r="AC4859" s="1">
        <v>499.43130493164063</v>
      </c>
      <c r="AD4859" s="1">
        <v>3650.47998046875</v>
      </c>
      <c r="AE4859" s="1">
        <v>8.1450700759887695</v>
      </c>
      <c r="AF4859" s="1">
        <v>1522</v>
      </c>
      <c r="AG4859" s="1">
        <v>6074</v>
      </c>
      <c r="AH4859" s="1">
        <v>1504.3939208984375</v>
      </c>
      <c r="AI4859" s="1">
        <v>932.056396484375</v>
      </c>
      <c r="AJ4859" s="1">
        <v>1678.0941162109375</v>
      </c>
      <c r="AK4859" s="1">
        <v>40.129398345947266</v>
      </c>
      <c r="AL4859" s="1">
        <v>40232.6796875</v>
      </c>
      <c r="AM4859" s="1">
        <v>30144.927734375</v>
      </c>
      <c r="AN4859" s="1">
        <v>10087.7578125</v>
      </c>
      <c r="AO4859" t="s">
        <v>17669</v>
      </c>
    </row>
    <row r="4860" spans="1:41" x14ac:dyDescent="0.25">
      <c r="A4860" s="1">
        <v>2021</v>
      </c>
      <c r="B4860" t="s">
        <v>3585</v>
      </c>
      <c r="C4860" t="s">
        <v>7113</v>
      </c>
      <c r="D4860" t="s">
        <v>7231</v>
      </c>
      <c r="E4860" t="s">
        <v>7932</v>
      </c>
      <c r="F4860" t="s">
        <v>9802</v>
      </c>
      <c r="G4860" t="s">
        <v>11993</v>
      </c>
      <c r="H4860" t="s">
        <v>12726</v>
      </c>
      <c r="I4860" s="1">
        <v>686.46613308287681</v>
      </c>
      <c r="J4860" s="1">
        <v>6179.0020000000004</v>
      </c>
      <c r="K4860" s="1">
        <v>31.704450000000001</v>
      </c>
      <c r="L4860" s="1">
        <v>198</v>
      </c>
      <c r="M4860" s="1">
        <v>556</v>
      </c>
      <c r="N4860" s="1">
        <v>612</v>
      </c>
      <c r="O4860" s="1">
        <v>613.75519700000007</v>
      </c>
      <c r="P4860" s="1">
        <v>1314.074270000001</v>
      </c>
      <c r="Q4860" s="1">
        <v>193.21</v>
      </c>
      <c r="R4860" s="1">
        <v>461.63099999999997</v>
      </c>
      <c r="S4860" s="1">
        <v>1367.2376200000001</v>
      </c>
      <c r="T4860" s="1">
        <v>324</v>
      </c>
      <c r="U4860" s="1">
        <v>78.063450000000003</v>
      </c>
      <c r="V4860" s="1">
        <v>96</v>
      </c>
      <c r="W4860" s="1">
        <v>193</v>
      </c>
      <c r="X4860" s="1">
        <v>704</v>
      </c>
      <c r="Y4860" s="1">
        <v>1553.769</v>
      </c>
      <c r="Z4860" s="1">
        <v>238.566</v>
      </c>
      <c r="AA4860" s="1">
        <v>8752.4755199999945</v>
      </c>
      <c r="AB4860" s="1">
        <v>171</v>
      </c>
      <c r="AC4860" s="1">
        <v>499.43129050703391</v>
      </c>
      <c r="AD4860" s="1">
        <v>3650.48</v>
      </c>
      <c r="AE4860" s="1">
        <v>8.1450700000000005</v>
      </c>
      <c r="AF4860" s="1">
        <v>1522</v>
      </c>
      <c r="AG4860" s="1">
        <v>6074</v>
      </c>
      <c r="AH4860" s="1">
        <v>1504.393977250098</v>
      </c>
      <c r="AI4860" s="1">
        <v>932.0563950327512</v>
      </c>
      <c r="AJ4860" s="1">
        <v>1678.0940660314709</v>
      </c>
      <c r="AK4860" s="1">
        <v>40.129399999999997</v>
      </c>
      <c r="AL4860" s="1">
        <v>40232.6796875</v>
      </c>
      <c r="AM4860" s="1">
        <v>30144.927734375</v>
      </c>
      <c r="AN4860" s="1">
        <v>10087.7578125</v>
      </c>
      <c r="AO4860" t="s">
        <v>17670</v>
      </c>
    </row>
    <row r="4861" spans="1:41" x14ac:dyDescent="0.25">
      <c r="A4861" s="1">
        <v>2021</v>
      </c>
      <c r="B4861" t="s">
        <v>3585</v>
      </c>
      <c r="C4861" t="s">
        <v>7113</v>
      </c>
      <c r="D4861" t="s">
        <v>7231</v>
      </c>
      <c r="E4861" t="s">
        <v>7932</v>
      </c>
      <c r="F4861" t="s">
        <v>9803</v>
      </c>
      <c r="G4861" t="s">
        <v>11994</v>
      </c>
      <c r="H4861" t="s">
        <v>12726</v>
      </c>
      <c r="I4861" s="1">
        <v>1310.568115234375</v>
      </c>
      <c r="J4861" s="1">
        <v>1611.8809814453125</v>
      </c>
      <c r="K4861" s="1">
        <v>129.93051147460938</v>
      </c>
      <c r="L4861" s="1">
        <v>245</v>
      </c>
      <c r="M4861" s="1">
        <v>6352</v>
      </c>
      <c r="N4861" s="1">
        <v>442</v>
      </c>
      <c r="O4861" s="1">
        <v>406.16482543945313</v>
      </c>
      <c r="P4861" s="1">
        <v>212.91116333007813</v>
      </c>
      <c r="Q4861" s="1">
        <v>1019.25</v>
      </c>
      <c r="R4861" s="1">
        <v>759.13897705078125</v>
      </c>
      <c r="S4861" s="1">
        <v>1194.227783203125</v>
      </c>
      <c r="T4861" s="1">
        <v>560</v>
      </c>
      <c r="U4861" s="1">
        <v>258.97955322265625</v>
      </c>
      <c r="V4861" s="1">
        <v>140</v>
      </c>
      <c r="W4861" s="1">
        <v>121</v>
      </c>
      <c r="X4861" s="1"/>
      <c r="Y4861" s="1">
        <v>7097.18798828125</v>
      </c>
      <c r="Z4861" s="1">
        <v>206.13800048828125</v>
      </c>
      <c r="AA4861" s="1">
        <v>8013.45458984375</v>
      </c>
      <c r="AB4861" s="1">
        <v>306</v>
      </c>
      <c r="AC4861" s="1">
        <v>338.13571166992188</v>
      </c>
      <c r="AD4861" s="1">
        <v>2202.219970703125</v>
      </c>
      <c r="AE4861" s="1">
        <v>122.30245971679688</v>
      </c>
      <c r="AF4861" s="1">
        <v>2769</v>
      </c>
      <c r="AG4861" s="1">
        <v>14673</v>
      </c>
      <c r="AH4861" s="1">
        <v>1919.559326171875</v>
      </c>
      <c r="AI4861" s="1">
        <v>1338.84814453125</v>
      </c>
      <c r="AJ4861" s="1">
        <v>1815.498291015625</v>
      </c>
      <c r="AK4861" s="1">
        <v>140.88973999023438</v>
      </c>
      <c r="AL4861" s="1">
        <v>55705.28515625</v>
      </c>
      <c r="AM4861" s="1">
        <v>41034.4453125</v>
      </c>
      <c r="AN4861" s="1">
        <v>14670.8408203125</v>
      </c>
      <c r="AO4861" t="s">
        <v>17671</v>
      </c>
    </row>
    <row r="4862" spans="1:41" x14ac:dyDescent="0.25">
      <c r="A4862" s="1">
        <v>2021</v>
      </c>
      <c r="B4862" t="s">
        <v>3585</v>
      </c>
      <c r="C4862" t="s">
        <v>7113</v>
      </c>
      <c r="D4862" t="s">
        <v>7231</v>
      </c>
      <c r="E4862" t="s">
        <v>7932</v>
      </c>
      <c r="F4862" t="s">
        <v>9803</v>
      </c>
      <c r="G4862" t="s">
        <v>11995</v>
      </c>
      <c r="H4862" t="s">
        <v>12726</v>
      </c>
      <c r="I4862" s="1">
        <v>1310.5680559808011</v>
      </c>
      <c r="J4862" s="1">
        <v>1611.8810000000001</v>
      </c>
      <c r="K4862" s="1">
        <v>129.93051</v>
      </c>
      <c r="L4862" s="1">
        <v>245</v>
      </c>
      <c r="M4862" s="1">
        <v>6352</v>
      </c>
      <c r="N4862" s="1">
        <v>442</v>
      </c>
      <c r="O4862" s="1">
        <v>406.16483599999998</v>
      </c>
      <c r="P4862" s="1">
        <v>212.91116</v>
      </c>
      <c r="Q4862" s="1">
        <v>1019.25</v>
      </c>
      <c r="R4862" s="1">
        <v>759.13900000000001</v>
      </c>
      <c r="S4862" s="1">
        <v>1194.22783</v>
      </c>
      <c r="T4862" s="1">
        <v>560</v>
      </c>
      <c r="U4862" s="1">
        <v>258.97955999999999</v>
      </c>
      <c r="V4862" s="1">
        <v>140</v>
      </c>
      <c r="W4862" s="1">
        <v>121</v>
      </c>
      <c r="X4862" s="1"/>
      <c r="Y4862" s="1">
        <v>7097.1880000000001</v>
      </c>
      <c r="Z4862" s="1">
        <v>206.13800000000001</v>
      </c>
      <c r="AA4862" s="1">
        <v>8013.4544700000024</v>
      </c>
      <c r="AB4862" s="1">
        <v>306</v>
      </c>
      <c r="AC4862" s="1">
        <v>338.13571112563039</v>
      </c>
      <c r="AD4862" s="1">
        <v>2202.2199999999998</v>
      </c>
      <c r="AE4862" s="1">
        <v>122.30246</v>
      </c>
      <c r="AF4862" s="1">
        <v>2769</v>
      </c>
      <c r="AG4862" s="1">
        <v>14673</v>
      </c>
      <c r="AH4862" s="1">
        <v>1919.5593577984951</v>
      </c>
      <c r="AI4862" s="1">
        <v>1338.8480837679999</v>
      </c>
      <c r="AJ4862" s="1">
        <v>1815.498329999999</v>
      </c>
      <c r="AK4862" s="1">
        <v>140.88973999999999</v>
      </c>
      <c r="AL4862" s="1">
        <v>55705.28515625</v>
      </c>
      <c r="AM4862" s="1">
        <v>41034.4453125</v>
      </c>
      <c r="AN4862" s="1">
        <v>14670.8408203125</v>
      </c>
      <c r="AO4862" t="s">
        <v>17672</v>
      </c>
    </row>
    <row r="4863" spans="1:41" x14ac:dyDescent="0.25">
      <c r="A4863" s="1">
        <v>2021</v>
      </c>
      <c r="B4863" t="s">
        <v>3585</v>
      </c>
      <c r="C4863" t="s">
        <v>7113</v>
      </c>
      <c r="D4863" t="s">
        <v>7231</v>
      </c>
      <c r="E4863" t="s">
        <v>7932</v>
      </c>
      <c r="F4863" t="s">
        <v>9804</v>
      </c>
      <c r="G4863" t="s">
        <v>11996</v>
      </c>
      <c r="H4863" t="s">
        <v>12726</v>
      </c>
      <c r="I4863" s="1">
        <v>657.57904052734375</v>
      </c>
      <c r="J4863" s="1">
        <v>674.63702392578125</v>
      </c>
      <c r="K4863" s="1">
        <v>0</v>
      </c>
      <c r="L4863" s="1"/>
      <c r="M4863" s="1">
        <v>451</v>
      </c>
      <c r="N4863" s="1">
        <v>38</v>
      </c>
      <c r="O4863" s="1">
        <v>221.05137634277344</v>
      </c>
      <c r="P4863" s="1">
        <v>578.43963623046875</v>
      </c>
      <c r="Q4863" s="1">
        <v>0</v>
      </c>
      <c r="R4863" s="1">
        <v>171.64100646972656</v>
      </c>
      <c r="S4863" s="1">
        <v>17.729259490966797</v>
      </c>
      <c r="T4863" s="1">
        <v>30</v>
      </c>
      <c r="U4863" s="1">
        <v>103.55506134033203</v>
      </c>
      <c r="V4863" s="1">
        <v>233</v>
      </c>
      <c r="W4863" s="1"/>
      <c r="X4863" s="1">
        <v>1170</v>
      </c>
      <c r="Y4863" s="1">
        <v>6447.2099609375</v>
      </c>
      <c r="Z4863" s="1">
        <v>21.165000915527344</v>
      </c>
      <c r="AA4863" s="1">
        <v>5398.05859375</v>
      </c>
      <c r="AB4863" s="1">
        <v>0</v>
      </c>
      <c r="AC4863" s="1">
        <v>239.86619567871094</v>
      </c>
      <c r="AD4863" s="1">
        <v>451.45001220703125</v>
      </c>
      <c r="AE4863" s="1">
        <v>10.855099678039551</v>
      </c>
      <c r="AF4863" s="1">
        <v>1002</v>
      </c>
      <c r="AG4863" s="1">
        <v>2076</v>
      </c>
      <c r="AH4863" s="1">
        <v>815.93316650390625</v>
      </c>
      <c r="AI4863" s="1">
        <v>133.14035034179688</v>
      </c>
      <c r="AJ4863" s="1">
        <v>1334.1470947265625</v>
      </c>
      <c r="AK4863" s="1">
        <v>131.44563293457031</v>
      </c>
      <c r="AL4863" s="1">
        <v>22407.90234375</v>
      </c>
      <c r="AM4863" s="1">
        <v>18986.154296875</v>
      </c>
      <c r="AN4863" s="1">
        <v>3421.749755859375</v>
      </c>
      <c r="AO4863" t="s">
        <v>17673</v>
      </c>
    </row>
    <row r="4864" spans="1:41" x14ac:dyDescent="0.25">
      <c r="A4864" s="1">
        <v>2021</v>
      </c>
      <c r="B4864" t="s">
        <v>3585</v>
      </c>
      <c r="C4864" t="s">
        <v>7113</v>
      </c>
      <c r="D4864" t="s">
        <v>7231</v>
      </c>
      <c r="E4864" t="s">
        <v>7932</v>
      </c>
      <c r="F4864" t="s">
        <v>9804</v>
      </c>
      <c r="G4864" t="s">
        <v>11997</v>
      </c>
      <c r="H4864" t="s">
        <v>12726</v>
      </c>
      <c r="I4864" s="1">
        <v>657.57902042373485</v>
      </c>
      <c r="J4864" s="1">
        <v>674.63699999999994</v>
      </c>
      <c r="K4864" s="1">
        <v>0</v>
      </c>
      <c r="L4864" s="1"/>
      <c r="M4864" s="1">
        <v>451</v>
      </c>
      <c r="N4864" s="1">
        <v>38</v>
      </c>
      <c r="O4864" s="1">
        <v>221.05137999999999</v>
      </c>
      <c r="P4864" s="1">
        <v>578.43964000000221</v>
      </c>
      <c r="Q4864" s="1">
        <v>0</v>
      </c>
      <c r="R4864" s="1">
        <v>171.64099999999999</v>
      </c>
      <c r="S4864" s="1">
        <v>17.72926</v>
      </c>
      <c r="T4864" s="1">
        <v>30</v>
      </c>
      <c r="U4864" s="1">
        <v>103.55506</v>
      </c>
      <c r="V4864" s="1">
        <v>233</v>
      </c>
      <c r="W4864" s="1"/>
      <c r="X4864" s="1">
        <v>1170</v>
      </c>
      <c r="Y4864" s="1">
        <v>6447.21</v>
      </c>
      <c r="Z4864" s="1">
        <v>21.164999999999999</v>
      </c>
      <c r="AA4864" s="1">
        <v>5398.058729999997</v>
      </c>
      <c r="AB4864" s="1">
        <v>0</v>
      </c>
      <c r="AC4864" s="1">
        <v>239.86619674781721</v>
      </c>
      <c r="AD4864" s="1">
        <v>451.45</v>
      </c>
      <c r="AE4864" s="1">
        <v>10.8551</v>
      </c>
      <c r="AF4864" s="1">
        <v>1002</v>
      </c>
      <c r="AG4864" s="1">
        <v>2076</v>
      </c>
      <c r="AH4864" s="1">
        <v>815.93316740188266</v>
      </c>
      <c r="AI4864" s="1">
        <v>133.14034939999999</v>
      </c>
      <c r="AJ4864" s="1">
        <v>1334.147095876167</v>
      </c>
      <c r="AK4864" s="1">
        <v>131.44562999999999</v>
      </c>
      <c r="AL4864" s="1">
        <v>22407.90234375</v>
      </c>
      <c r="AM4864" s="1">
        <v>18986.154296875</v>
      </c>
      <c r="AN4864" s="1">
        <v>3421.749755859375</v>
      </c>
      <c r="AO4864" t="s">
        <v>17674</v>
      </c>
    </row>
    <row r="4865" spans="1:41" x14ac:dyDescent="0.25">
      <c r="A4865" s="1">
        <v>2021</v>
      </c>
      <c r="B4865" t="s">
        <v>3585</v>
      </c>
      <c r="C4865" t="s">
        <v>7113</v>
      </c>
      <c r="D4865" t="s">
        <v>7231</v>
      </c>
      <c r="E4865" t="s">
        <v>7932</v>
      </c>
      <c r="F4865" t="s">
        <v>9805</v>
      </c>
      <c r="G4865" t="s">
        <v>11998</v>
      </c>
      <c r="H4865" t="s">
        <v>12726</v>
      </c>
      <c r="I4865" s="1">
        <v>1026.0118408203125</v>
      </c>
      <c r="J4865" s="1">
        <v>8471.9775390625</v>
      </c>
      <c r="K4865" s="1">
        <v>439.76373291015625</v>
      </c>
      <c r="L4865" s="1">
        <v>17</v>
      </c>
      <c r="M4865" s="1">
        <v>198</v>
      </c>
      <c r="N4865" s="1">
        <v>604</v>
      </c>
      <c r="O4865" s="1">
        <v>1936.6986083984375</v>
      </c>
      <c r="P4865" s="1">
        <v>965.593017578125</v>
      </c>
      <c r="Q4865" s="1">
        <v>0</v>
      </c>
      <c r="R4865" s="1">
        <v>0</v>
      </c>
      <c r="S4865" s="1">
        <v>0</v>
      </c>
      <c r="T4865" s="1">
        <v>180</v>
      </c>
      <c r="U4865" s="1">
        <v>0</v>
      </c>
      <c r="V4865" s="1">
        <v>279</v>
      </c>
      <c r="W4865" s="1">
        <v>16</v>
      </c>
      <c r="X4865" s="1"/>
      <c r="Y4865" s="1">
        <v>2863.806884765625</v>
      </c>
      <c r="Z4865" s="1">
        <v>2566.68408203125</v>
      </c>
      <c r="AA4865" s="1">
        <v>8843.94140625</v>
      </c>
      <c r="AB4865" s="1">
        <v>0</v>
      </c>
      <c r="AC4865" s="1">
        <v>2044.84326171875</v>
      </c>
      <c r="AD4865" s="1">
        <v>236.00999450683594</v>
      </c>
      <c r="AE4865" s="1">
        <v>928.082275390625</v>
      </c>
      <c r="AF4865" s="1"/>
      <c r="AG4865" s="1">
        <v>1207</v>
      </c>
      <c r="AH4865" s="1">
        <v>901.18682861328125</v>
      </c>
      <c r="AI4865" s="1">
        <v>0</v>
      </c>
      <c r="AJ4865" s="1">
        <v>606.90240478515625</v>
      </c>
      <c r="AK4865" s="1">
        <v>200.76513671875</v>
      </c>
      <c r="AL4865" s="1">
        <v>34533.26953125</v>
      </c>
      <c r="AM4865" s="1">
        <v>30424.841796875</v>
      </c>
      <c r="AN4865" s="1">
        <v>4108.42431640625</v>
      </c>
      <c r="AO4865" t="s">
        <v>17675</v>
      </c>
    </row>
    <row r="4866" spans="1:41" x14ac:dyDescent="0.25">
      <c r="A4866" s="1">
        <v>2021</v>
      </c>
      <c r="B4866" t="s">
        <v>3585</v>
      </c>
      <c r="C4866" t="s">
        <v>7113</v>
      </c>
      <c r="D4866" t="s">
        <v>7231</v>
      </c>
      <c r="E4866" t="s">
        <v>7932</v>
      </c>
      <c r="F4866" t="s">
        <v>9805</v>
      </c>
      <c r="G4866" t="s">
        <v>11999</v>
      </c>
      <c r="H4866" t="s">
        <v>12726</v>
      </c>
      <c r="I4866" s="1">
        <v>1026.011883358351</v>
      </c>
      <c r="J4866" s="1">
        <v>8471.9779999999992</v>
      </c>
      <c r="K4866" s="1">
        <v>439.76371999999998</v>
      </c>
      <c r="L4866" s="1">
        <v>17</v>
      </c>
      <c r="M4866" s="1">
        <v>198</v>
      </c>
      <c r="N4866" s="1">
        <v>604</v>
      </c>
      <c r="O4866" s="1">
        <v>1936.6985769999999</v>
      </c>
      <c r="P4866" s="1">
        <v>965.59299000000033</v>
      </c>
      <c r="Q4866" s="1">
        <v>0</v>
      </c>
      <c r="R4866" s="1">
        <v>0</v>
      </c>
      <c r="S4866" s="1">
        <v>0</v>
      </c>
      <c r="T4866" s="1">
        <v>180</v>
      </c>
      <c r="U4866" s="1">
        <v>0</v>
      </c>
      <c r="V4866" s="1">
        <v>279</v>
      </c>
      <c r="W4866" s="1">
        <v>16</v>
      </c>
      <c r="X4866" s="1"/>
      <c r="Y4866" s="1">
        <v>2863.8069999999998</v>
      </c>
      <c r="Z4866" s="1">
        <v>2566.6840000000002</v>
      </c>
      <c r="AA4866" s="1">
        <v>8843.9410899999966</v>
      </c>
      <c r="AB4866" s="1">
        <v>0</v>
      </c>
      <c r="AC4866" s="1">
        <v>2044.843315768321</v>
      </c>
      <c r="AD4866" s="1">
        <v>236.01</v>
      </c>
      <c r="AE4866" s="1">
        <v>928.0822500000005</v>
      </c>
      <c r="AF4866" s="1"/>
      <c r="AG4866" s="1">
        <v>1207</v>
      </c>
      <c r="AH4866" s="1">
        <v>901.18681422417319</v>
      </c>
      <c r="AI4866" s="1">
        <v>0</v>
      </c>
      <c r="AJ4866" s="1">
        <v>606.90238444409886</v>
      </c>
      <c r="AK4866" s="1">
        <v>200.76513</v>
      </c>
      <c r="AL4866" s="1">
        <v>34533.26953125</v>
      </c>
      <c r="AM4866" s="1">
        <v>30424.84375</v>
      </c>
      <c r="AN4866" s="1">
        <v>4108.42431640625</v>
      </c>
      <c r="AO4866" t="s">
        <v>17676</v>
      </c>
    </row>
    <row r="4867" spans="1:41" x14ac:dyDescent="0.25">
      <c r="A4867" s="1">
        <v>2021</v>
      </c>
      <c r="B4867" t="s">
        <v>3585</v>
      </c>
      <c r="C4867" t="s">
        <v>7113</v>
      </c>
      <c r="D4867" t="s">
        <v>7231</v>
      </c>
      <c r="E4867" t="s">
        <v>7932</v>
      </c>
      <c r="F4867" t="s">
        <v>9806</v>
      </c>
      <c r="G4867" t="s">
        <v>12000</v>
      </c>
      <c r="H4867" t="s">
        <v>12726</v>
      </c>
      <c r="I4867" s="1">
        <v>1633.3780517578125</v>
      </c>
      <c r="J4867" s="1">
        <v>4566.7451171875</v>
      </c>
      <c r="K4867" s="1">
        <v>171.02265930175781</v>
      </c>
      <c r="L4867" s="1">
        <v>42</v>
      </c>
      <c r="M4867" s="1">
        <v>5541</v>
      </c>
      <c r="N4867" s="1">
        <v>49</v>
      </c>
      <c r="O4867" s="1">
        <v>712.4422607421875</v>
      </c>
      <c r="P4867" s="1">
        <v>53.043510437011719</v>
      </c>
      <c r="Q4867" s="1">
        <v>1823.038818359375</v>
      </c>
      <c r="R4867" s="1">
        <v>106.67099761962891</v>
      </c>
      <c r="S4867" s="1">
        <v>67.701828002929688</v>
      </c>
      <c r="T4867" s="1">
        <v>152</v>
      </c>
      <c r="U4867" s="1">
        <v>4.1865801811218262</v>
      </c>
      <c r="V4867" s="1">
        <v>1898</v>
      </c>
      <c r="W4867" s="1">
        <v>82</v>
      </c>
      <c r="X4867" s="1">
        <v>4701</v>
      </c>
      <c r="Y4867" s="1">
        <v>7027.77880859375</v>
      </c>
      <c r="Z4867" s="1">
        <v>372.54598999023438</v>
      </c>
      <c r="AA4867" s="1">
        <v>12692.2578125</v>
      </c>
      <c r="AB4867" s="1">
        <v>0</v>
      </c>
      <c r="AC4867" s="1">
        <v>905.4827880859375</v>
      </c>
      <c r="AD4867" s="1">
        <v>1076.43994140625</v>
      </c>
      <c r="AE4867" s="1">
        <v>126.42079162597656</v>
      </c>
      <c r="AF4867" s="1">
        <v>1485</v>
      </c>
      <c r="AG4867" s="1">
        <v>20438</v>
      </c>
      <c r="AH4867" s="1">
        <v>945.32940673828125</v>
      </c>
      <c r="AI4867" s="1">
        <v>0</v>
      </c>
      <c r="AJ4867" s="1">
        <v>903.72003173828125</v>
      </c>
      <c r="AK4867" s="1">
        <v>88.215957641601563</v>
      </c>
      <c r="AL4867" s="1">
        <v>67664.421875</v>
      </c>
      <c r="AM4867" s="1">
        <v>54127.265625</v>
      </c>
      <c r="AN4867" s="1">
        <v>13537.150390625</v>
      </c>
      <c r="AO4867" t="s">
        <v>17677</v>
      </c>
    </row>
    <row r="4868" spans="1:41" x14ac:dyDescent="0.25">
      <c r="A4868" s="1">
        <v>2021</v>
      </c>
      <c r="B4868" t="s">
        <v>3585</v>
      </c>
      <c r="C4868" t="s">
        <v>7113</v>
      </c>
      <c r="D4868" t="s">
        <v>7231</v>
      </c>
      <c r="E4868" t="s">
        <v>7932</v>
      </c>
      <c r="F4868" t="s">
        <v>9806</v>
      </c>
      <c r="G4868" t="s">
        <v>12001</v>
      </c>
      <c r="H4868" t="s">
        <v>12726</v>
      </c>
      <c r="I4868" s="1">
        <v>1633.3780395397721</v>
      </c>
      <c r="J4868" s="1">
        <v>4566.7449999999999</v>
      </c>
      <c r="K4868" s="1">
        <v>171.02266</v>
      </c>
      <c r="L4868" s="1">
        <v>42</v>
      </c>
      <c r="M4868" s="1">
        <v>5541</v>
      </c>
      <c r="N4868" s="1">
        <v>49</v>
      </c>
      <c r="O4868" s="1">
        <v>712.4422689999999</v>
      </c>
      <c r="P4868" s="1">
        <v>53.043509999999998</v>
      </c>
      <c r="Q4868" s="1">
        <v>1823.0388687480829</v>
      </c>
      <c r="R4868" s="1">
        <v>106.67100000000001</v>
      </c>
      <c r="S4868" s="1">
        <v>67.701830000000001</v>
      </c>
      <c r="T4868" s="1">
        <v>152</v>
      </c>
      <c r="U4868" s="1">
        <v>4.1865800000000002</v>
      </c>
      <c r="V4868" s="1">
        <v>1898</v>
      </c>
      <c r="W4868" s="1">
        <v>82</v>
      </c>
      <c r="X4868" s="1">
        <v>4701</v>
      </c>
      <c r="Y4868" s="1">
        <v>7027.7790000000005</v>
      </c>
      <c r="Z4868" s="1">
        <v>372.54599999999999</v>
      </c>
      <c r="AA4868" s="1">
        <v>12692.2577</v>
      </c>
      <c r="AB4868" s="1">
        <v>0</v>
      </c>
      <c r="AC4868" s="1">
        <v>905.48276735275761</v>
      </c>
      <c r="AD4868" s="1">
        <v>1076.44</v>
      </c>
      <c r="AE4868" s="1">
        <v>126.42079</v>
      </c>
      <c r="AF4868" s="1">
        <v>1485</v>
      </c>
      <c r="AG4868" s="1">
        <v>20438</v>
      </c>
      <c r="AH4868" s="1">
        <v>945.32941171300899</v>
      </c>
      <c r="AI4868" s="1">
        <v>0</v>
      </c>
      <c r="AJ4868" s="1">
        <v>903.72000717803519</v>
      </c>
      <c r="AK4868" s="1">
        <v>88.21596000000001</v>
      </c>
      <c r="AL4868" s="1">
        <v>67664.421875</v>
      </c>
      <c r="AM4868" s="1">
        <v>54127.265625</v>
      </c>
      <c r="AN4868" s="1">
        <v>13537.1513671875</v>
      </c>
      <c r="AO4868" t="s">
        <v>17678</v>
      </c>
    </row>
    <row r="4869" spans="1:41" x14ac:dyDescent="0.25">
      <c r="A4869" s="1">
        <v>2021</v>
      </c>
      <c r="B4869" t="s">
        <v>3585</v>
      </c>
      <c r="C4869" t="s">
        <v>7113</v>
      </c>
      <c r="D4869" t="s">
        <v>7231</v>
      </c>
      <c r="E4869" t="s">
        <v>7933</v>
      </c>
      <c r="F4869" t="s">
        <v>9807</v>
      </c>
      <c r="G4869" t="s">
        <v>12002</v>
      </c>
      <c r="H4869" t="s">
        <v>12726</v>
      </c>
      <c r="I4869" s="1"/>
      <c r="J4869" s="1">
        <v>2.1340000629425049</v>
      </c>
      <c r="K4869" s="1"/>
      <c r="L4869" s="1"/>
      <c r="M4869" s="1">
        <v>666</v>
      </c>
      <c r="N4869" s="1">
        <v>151</v>
      </c>
      <c r="O4869" s="1"/>
      <c r="P4869" s="1"/>
      <c r="Q4869" s="1"/>
      <c r="R4869" s="1">
        <v>0</v>
      </c>
      <c r="S4869" s="1">
        <v>65.050003051757813</v>
      </c>
      <c r="T4869" s="1">
        <v>0</v>
      </c>
      <c r="U4869" s="1"/>
      <c r="V4869" s="1">
        <v>10</v>
      </c>
      <c r="W4869" s="1">
        <v>868</v>
      </c>
      <c r="X4869" s="1"/>
      <c r="Y4869" s="1">
        <v>0</v>
      </c>
      <c r="Z4869" s="1">
        <v>0</v>
      </c>
      <c r="AA4869" s="1">
        <v>0</v>
      </c>
      <c r="AB4869" s="1"/>
      <c r="AC4869" s="1"/>
      <c r="AD4869" s="1">
        <v>257.89999389648438</v>
      </c>
      <c r="AE4869" s="1">
        <v>0</v>
      </c>
      <c r="AF4869" s="1"/>
      <c r="AG4869" s="1">
        <v>26</v>
      </c>
      <c r="AH4869" s="1">
        <v>0</v>
      </c>
      <c r="AI4869" s="1">
        <v>1412.5205078125</v>
      </c>
      <c r="AJ4869" s="1">
        <v>0</v>
      </c>
      <c r="AK4869" s="1"/>
      <c r="AL4869" s="1">
        <v>3458.6044921875</v>
      </c>
      <c r="AM4869" s="1">
        <v>189.13400268554688</v>
      </c>
      <c r="AN4869" s="1">
        <v>3269.470703125</v>
      </c>
      <c r="AO4869" t="s">
        <v>17679</v>
      </c>
    </row>
    <row r="4870" spans="1:41" x14ac:dyDescent="0.25">
      <c r="A4870" s="1">
        <v>2021</v>
      </c>
      <c r="B4870" t="s">
        <v>3585</v>
      </c>
      <c r="C4870" t="s">
        <v>7113</v>
      </c>
      <c r="D4870" t="s">
        <v>7231</v>
      </c>
      <c r="E4870" t="s">
        <v>7933</v>
      </c>
      <c r="F4870" t="s">
        <v>9807</v>
      </c>
      <c r="G4870" t="s">
        <v>12003</v>
      </c>
      <c r="H4870" t="s">
        <v>12726</v>
      </c>
      <c r="I4870" s="1"/>
      <c r="J4870" s="1">
        <v>2.1339999999999999</v>
      </c>
      <c r="K4870" s="1"/>
      <c r="L4870" s="1"/>
      <c r="M4870" s="1">
        <v>666</v>
      </c>
      <c r="N4870" s="1">
        <v>151</v>
      </c>
      <c r="O4870" s="1"/>
      <c r="P4870" s="1"/>
      <c r="Q4870" s="1"/>
      <c r="R4870" s="1">
        <v>0</v>
      </c>
      <c r="S4870" s="1">
        <v>65.05</v>
      </c>
      <c r="T4870" s="1">
        <v>0</v>
      </c>
      <c r="U4870" s="1"/>
      <c r="V4870" s="1">
        <v>10</v>
      </c>
      <c r="W4870" s="1">
        <v>868</v>
      </c>
      <c r="X4870" s="1"/>
      <c r="Y4870" s="1">
        <v>0</v>
      </c>
      <c r="Z4870" s="1">
        <v>0</v>
      </c>
      <c r="AA4870" s="1">
        <v>0</v>
      </c>
      <c r="AB4870" s="1"/>
      <c r="AC4870" s="1"/>
      <c r="AD4870" s="1">
        <v>257.89999999999998</v>
      </c>
      <c r="AE4870" s="1">
        <v>0</v>
      </c>
      <c r="AF4870" s="1"/>
      <c r="AG4870" s="1">
        <v>26</v>
      </c>
      <c r="AH4870" s="1">
        <v>0</v>
      </c>
      <c r="AI4870" s="1">
        <v>1412.5204730400001</v>
      </c>
      <c r="AJ4870" s="1">
        <v>0</v>
      </c>
      <c r="AK4870" s="1"/>
      <c r="AL4870" s="1">
        <v>3458.6044921875</v>
      </c>
      <c r="AM4870" s="1">
        <v>189.13400268554688</v>
      </c>
      <c r="AN4870" s="1">
        <v>3269.470458984375</v>
      </c>
      <c r="AO4870" t="s">
        <v>17680</v>
      </c>
    </row>
    <row r="4871" spans="1:41" x14ac:dyDescent="0.25">
      <c r="A4871" s="1">
        <v>2021</v>
      </c>
      <c r="B4871" t="s">
        <v>3585</v>
      </c>
      <c r="C4871" t="s">
        <v>7113</v>
      </c>
      <c r="D4871" t="s">
        <v>7231</v>
      </c>
      <c r="E4871" t="s">
        <v>7933</v>
      </c>
      <c r="F4871" t="s">
        <v>9808</v>
      </c>
      <c r="G4871" t="s">
        <v>12004</v>
      </c>
      <c r="H4871" t="s">
        <v>12726</v>
      </c>
      <c r="I4871" s="1">
        <v>72.032958984375</v>
      </c>
      <c r="J4871" s="1">
        <v>311.8900146484375</v>
      </c>
      <c r="K4871" s="1"/>
      <c r="L4871" s="1"/>
      <c r="M4871" s="1">
        <v>762</v>
      </c>
      <c r="N4871" s="1">
        <v>536</v>
      </c>
      <c r="O4871" s="1">
        <v>16.153125762939453</v>
      </c>
      <c r="P4871" s="1">
        <v>243.94932556152344</v>
      </c>
      <c r="Q4871" s="1"/>
      <c r="R4871" s="1">
        <v>348.82101440429688</v>
      </c>
      <c r="S4871" s="1">
        <v>0.24400000274181366</v>
      </c>
      <c r="T4871" s="1">
        <v>1</v>
      </c>
      <c r="U4871" s="1">
        <v>0</v>
      </c>
      <c r="V4871" s="1">
        <v>314</v>
      </c>
      <c r="W4871" s="1">
        <v>0</v>
      </c>
      <c r="X4871" s="1">
        <v>106</v>
      </c>
      <c r="Y4871" s="1">
        <v>3142.00390625</v>
      </c>
      <c r="Z4871" s="1">
        <v>43.963001251220703</v>
      </c>
      <c r="AA4871" s="1">
        <v>10072.6826171875</v>
      </c>
      <c r="AB4871" s="1">
        <v>0</v>
      </c>
      <c r="AC4871" s="1">
        <v>0</v>
      </c>
      <c r="AD4871" s="1">
        <v>905.3800048828125</v>
      </c>
      <c r="AE4871" s="1">
        <v>79.810562133789063</v>
      </c>
      <c r="AF4871" s="1">
        <v>2</v>
      </c>
      <c r="AG4871" s="1">
        <v>4167</v>
      </c>
      <c r="AH4871" s="1">
        <v>561.79937744140625</v>
      </c>
      <c r="AI4871" s="1">
        <v>1237.60791015625</v>
      </c>
      <c r="AJ4871" s="1">
        <v>9.7241601943969727</v>
      </c>
      <c r="AK4871" s="1"/>
      <c r="AL4871" s="1">
        <v>22934.0625</v>
      </c>
      <c r="AM4871" s="1">
        <v>19343.876953125</v>
      </c>
      <c r="AN4871" s="1">
        <v>3590.184326171875</v>
      </c>
      <c r="AO4871" t="s">
        <v>17681</v>
      </c>
    </row>
    <row r="4872" spans="1:41" x14ac:dyDescent="0.25">
      <c r="A4872" s="1">
        <v>2021</v>
      </c>
      <c r="B4872" t="s">
        <v>3585</v>
      </c>
      <c r="C4872" t="s">
        <v>7113</v>
      </c>
      <c r="D4872" t="s">
        <v>7231</v>
      </c>
      <c r="E4872" t="s">
        <v>7933</v>
      </c>
      <c r="F4872" t="s">
        <v>9808</v>
      </c>
      <c r="G4872" t="s">
        <v>12005</v>
      </c>
      <c r="H4872" t="s">
        <v>12726</v>
      </c>
      <c r="I4872" s="1">
        <v>72.032956344943116</v>
      </c>
      <c r="J4872" s="1">
        <v>311.89</v>
      </c>
      <c r="K4872" s="1"/>
      <c r="L4872" s="1"/>
      <c r="M4872" s="1">
        <v>762</v>
      </c>
      <c r="N4872" s="1">
        <v>536</v>
      </c>
      <c r="O4872" s="1">
        <v>16.153126</v>
      </c>
      <c r="P4872" s="1">
        <v>243.94933</v>
      </c>
      <c r="Q4872" s="1"/>
      <c r="R4872" s="1">
        <v>348.82100000000003</v>
      </c>
      <c r="S4872" s="1">
        <v>0.24399999999999999</v>
      </c>
      <c r="T4872" s="1">
        <v>1</v>
      </c>
      <c r="U4872" s="1">
        <v>0</v>
      </c>
      <c r="V4872" s="1">
        <v>314</v>
      </c>
      <c r="W4872" s="1">
        <v>0</v>
      </c>
      <c r="X4872" s="1">
        <v>106</v>
      </c>
      <c r="Y4872" s="1">
        <v>3142.0039999999999</v>
      </c>
      <c r="Z4872" s="1">
        <v>43.963000000000001</v>
      </c>
      <c r="AA4872" s="1">
        <v>10072.682510000001</v>
      </c>
      <c r="AB4872" s="1">
        <v>0</v>
      </c>
      <c r="AC4872" s="1">
        <v>0</v>
      </c>
      <c r="AD4872" s="1">
        <v>905.38</v>
      </c>
      <c r="AE4872" s="1">
        <v>79.810560000000009</v>
      </c>
      <c r="AF4872" s="1">
        <v>2</v>
      </c>
      <c r="AG4872" s="1">
        <v>4167</v>
      </c>
      <c r="AH4872" s="1">
        <v>561.79937085135737</v>
      </c>
      <c r="AI4872" s="1">
        <v>1237.607869641</v>
      </c>
      <c r="AJ4872" s="1">
        <v>9.7241599999999888</v>
      </c>
      <c r="AK4872" s="1"/>
      <c r="AL4872" s="1">
        <v>22934.060546875</v>
      </c>
      <c r="AM4872" s="1">
        <v>19343.876953125</v>
      </c>
      <c r="AN4872" s="1">
        <v>3590.184326171875</v>
      </c>
      <c r="AO4872" t="s">
        <v>17682</v>
      </c>
    </row>
    <row r="4873" spans="1:41" x14ac:dyDescent="0.25">
      <c r="A4873" s="1">
        <v>2021</v>
      </c>
      <c r="B4873" t="s">
        <v>3585</v>
      </c>
      <c r="C4873" t="s">
        <v>7113</v>
      </c>
      <c r="D4873" t="s">
        <v>7231</v>
      </c>
      <c r="E4873" t="s">
        <v>7933</v>
      </c>
      <c r="F4873" t="s">
        <v>9809</v>
      </c>
      <c r="G4873" t="s">
        <v>12006</v>
      </c>
      <c r="H4873" t="s">
        <v>12726</v>
      </c>
      <c r="I4873" s="1">
        <v>0</v>
      </c>
      <c r="J4873" s="1">
        <v>75.637001037597656</v>
      </c>
      <c r="K4873" s="1"/>
      <c r="L4873" s="1">
        <v>11</v>
      </c>
      <c r="M4873" s="1">
        <v>788</v>
      </c>
      <c r="N4873" s="1">
        <v>411</v>
      </c>
      <c r="O4873" s="1">
        <v>53.918720245361328</v>
      </c>
      <c r="P4873" s="1"/>
      <c r="Q4873" s="1"/>
      <c r="R4873" s="1">
        <v>0</v>
      </c>
      <c r="S4873" s="1">
        <v>0</v>
      </c>
      <c r="T4873" s="1">
        <v>0</v>
      </c>
      <c r="U4873" s="1">
        <v>0</v>
      </c>
      <c r="V4873" s="1">
        <v>695</v>
      </c>
      <c r="W4873" s="1">
        <v>272</v>
      </c>
      <c r="X4873" s="1"/>
      <c r="Y4873" s="1">
        <v>1548.0849609375</v>
      </c>
      <c r="Z4873" s="1">
        <v>0</v>
      </c>
      <c r="AA4873" s="1">
        <v>6115.29150390625</v>
      </c>
      <c r="AB4873" s="1">
        <v>0</v>
      </c>
      <c r="AC4873" s="1">
        <v>3026.720947265625</v>
      </c>
      <c r="AD4873" s="1">
        <v>737.5999755859375</v>
      </c>
      <c r="AE4873" s="1">
        <v>1123.719970703125</v>
      </c>
      <c r="AF4873" s="1"/>
      <c r="AG4873" s="1">
        <v>4430</v>
      </c>
      <c r="AH4873" s="1">
        <v>0</v>
      </c>
      <c r="AI4873" s="1">
        <v>712.231689453125</v>
      </c>
      <c r="AJ4873" s="1">
        <v>0</v>
      </c>
      <c r="AK4873" s="1"/>
      <c r="AL4873" s="1">
        <v>20000.205078125</v>
      </c>
      <c r="AM4873" s="1">
        <v>17436.453125</v>
      </c>
      <c r="AN4873" s="1">
        <v>2563.75048828125</v>
      </c>
      <c r="AO4873" t="s">
        <v>17683</v>
      </c>
    </row>
    <row r="4874" spans="1:41" x14ac:dyDescent="0.25">
      <c r="A4874" s="1">
        <v>2021</v>
      </c>
      <c r="B4874" t="s">
        <v>3585</v>
      </c>
      <c r="C4874" t="s">
        <v>7113</v>
      </c>
      <c r="D4874" t="s">
        <v>7231</v>
      </c>
      <c r="E4874" t="s">
        <v>7933</v>
      </c>
      <c r="F4874" t="s">
        <v>9809</v>
      </c>
      <c r="G4874" t="s">
        <v>12007</v>
      </c>
      <c r="H4874" t="s">
        <v>12726</v>
      </c>
      <c r="I4874" s="1">
        <v>0</v>
      </c>
      <c r="J4874" s="1">
        <v>75.637</v>
      </c>
      <c r="K4874" s="1"/>
      <c r="L4874" s="1">
        <v>11</v>
      </c>
      <c r="M4874" s="1">
        <v>788</v>
      </c>
      <c r="N4874" s="1">
        <v>411</v>
      </c>
      <c r="O4874" s="1">
        <v>53.918722000000002</v>
      </c>
      <c r="P4874" s="1"/>
      <c r="Q4874" s="1"/>
      <c r="R4874" s="1">
        <v>0</v>
      </c>
      <c r="S4874" s="1">
        <v>0</v>
      </c>
      <c r="T4874" s="1">
        <v>0</v>
      </c>
      <c r="U4874" s="1">
        <v>0</v>
      </c>
      <c r="V4874" s="1">
        <v>695</v>
      </c>
      <c r="W4874" s="1">
        <v>272</v>
      </c>
      <c r="X4874" s="1"/>
      <c r="Y4874" s="1">
        <v>1548.085</v>
      </c>
      <c r="Z4874" s="1">
        <v>0</v>
      </c>
      <c r="AA4874" s="1">
        <v>6115.2916099999993</v>
      </c>
      <c r="AB4874" s="1">
        <v>0</v>
      </c>
      <c r="AC4874" s="1">
        <v>3026.7210287265289</v>
      </c>
      <c r="AD4874" s="1">
        <v>737.6</v>
      </c>
      <c r="AE4874" s="1">
        <v>1123.71992</v>
      </c>
      <c r="AF4874" s="1"/>
      <c r="AG4874" s="1">
        <v>4430</v>
      </c>
      <c r="AH4874" s="1">
        <v>0</v>
      </c>
      <c r="AI4874" s="1">
        <v>712.23169114799998</v>
      </c>
      <c r="AJ4874" s="1">
        <v>0</v>
      </c>
      <c r="AK4874" s="1"/>
      <c r="AL4874" s="1">
        <v>20000.205078125</v>
      </c>
      <c r="AM4874" s="1">
        <v>17436.453125</v>
      </c>
      <c r="AN4874" s="1">
        <v>2563.75048828125</v>
      </c>
      <c r="AO4874" t="s">
        <v>17684</v>
      </c>
    </row>
    <row r="4875" spans="1:41" x14ac:dyDescent="0.25">
      <c r="A4875" s="1">
        <v>2021</v>
      </c>
      <c r="B4875" t="s">
        <v>3585</v>
      </c>
      <c r="C4875" t="s">
        <v>7113</v>
      </c>
      <c r="D4875" t="s">
        <v>7231</v>
      </c>
      <c r="E4875" t="s">
        <v>7933</v>
      </c>
      <c r="F4875" t="s">
        <v>9810</v>
      </c>
      <c r="G4875" t="s">
        <v>12008</v>
      </c>
      <c r="H4875" t="s">
        <v>12726</v>
      </c>
      <c r="I4875" s="1">
        <v>6.0053534507751465</v>
      </c>
      <c r="J4875" s="1">
        <v>130.86799621582031</v>
      </c>
      <c r="K4875" s="1"/>
      <c r="L4875" s="1">
        <v>0</v>
      </c>
      <c r="M4875" s="1">
        <v>26</v>
      </c>
      <c r="N4875" s="1">
        <v>625</v>
      </c>
      <c r="O4875" s="1">
        <v>91.046463012695313</v>
      </c>
      <c r="P4875" s="1"/>
      <c r="Q4875" s="1"/>
      <c r="R4875" s="1">
        <v>0</v>
      </c>
      <c r="S4875" s="1">
        <v>0</v>
      </c>
      <c r="T4875" s="1">
        <v>209</v>
      </c>
      <c r="U4875" s="1">
        <v>36.408000946044922</v>
      </c>
      <c r="V4875" s="1">
        <v>375</v>
      </c>
      <c r="W4875" s="1">
        <v>0</v>
      </c>
      <c r="X4875" s="1">
        <v>211</v>
      </c>
      <c r="Y4875" s="1">
        <v>0</v>
      </c>
      <c r="Z4875" s="1">
        <v>0</v>
      </c>
      <c r="AA4875" s="1">
        <v>3781.046142578125</v>
      </c>
      <c r="AB4875" s="1">
        <v>123</v>
      </c>
      <c r="AC4875" s="1">
        <v>23.094217300415039</v>
      </c>
      <c r="AD4875" s="1">
        <v>269.64999389648438</v>
      </c>
      <c r="AE4875" s="1">
        <v>1806.7061767578125</v>
      </c>
      <c r="AF4875" s="1"/>
      <c r="AG4875" s="1">
        <v>943</v>
      </c>
      <c r="AH4875" s="1">
        <v>33.068233489990234</v>
      </c>
      <c r="AI4875" s="1">
        <v>129.84042358398438</v>
      </c>
      <c r="AJ4875" s="1">
        <v>346.42828369140625</v>
      </c>
      <c r="AK4875" s="1">
        <v>173.42753601074219</v>
      </c>
      <c r="AL4875" s="1">
        <v>9339.58984375</v>
      </c>
      <c r="AM4875" s="1">
        <v>8073.55615234375</v>
      </c>
      <c r="AN4875" s="1">
        <v>1266.0325927734375</v>
      </c>
      <c r="AO4875" t="s">
        <v>17685</v>
      </c>
    </row>
    <row r="4876" spans="1:41" x14ac:dyDescent="0.25">
      <c r="A4876" s="1">
        <v>2021</v>
      </c>
      <c r="B4876" t="s">
        <v>3585</v>
      </c>
      <c r="C4876" t="s">
        <v>7113</v>
      </c>
      <c r="D4876" t="s">
        <v>7231</v>
      </c>
      <c r="E4876" t="s">
        <v>7933</v>
      </c>
      <c r="F4876" t="s">
        <v>9810</v>
      </c>
      <c r="G4876" t="s">
        <v>12009</v>
      </c>
      <c r="H4876" t="s">
        <v>12726</v>
      </c>
      <c r="I4876" s="1">
        <v>6.0053534843833942</v>
      </c>
      <c r="J4876" s="1">
        <v>130.86799999999999</v>
      </c>
      <c r="K4876" s="1"/>
      <c r="L4876" s="1">
        <v>0</v>
      </c>
      <c r="M4876" s="1">
        <v>26</v>
      </c>
      <c r="N4876" s="1">
        <v>625</v>
      </c>
      <c r="O4876" s="1">
        <v>91.046460999999994</v>
      </c>
      <c r="P4876" s="1"/>
      <c r="Q4876" s="1"/>
      <c r="R4876" s="1">
        <v>0</v>
      </c>
      <c r="S4876" s="1">
        <v>0</v>
      </c>
      <c r="T4876" s="1">
        <v>209</v>
      </c>
      <c r="U4876" s="1">
        <v>36.408000000000001</v>
      </c>
      <c r="V4876" s="1">
        <v>375</v>
      </c>
      <c r="W4876" s="1">
        <v>0</v>
      </c>
      <c r="X4876" s="1">
        <v>211</v>
      </c>
      <c r="Y4876" s="1">
        <v>0</v>
      </c>
      <c r="Z4876" s="1">
        <v>0</v>
      </c>
      <c r="AA4876" s="1">
        <v>3781.0462600000001</v>
      </c>
      <c r="AB4876" s="1">
        <v>123</v>
      </c>
      <c r="AC4876" s="1">
        <v>23.094217827221531</v>
      </c>
      <c r="AD4876" s="1">
        <v>269.64999999999998</v>
      </c>
      <c r="AE4876" s="1">
        <v>1806.7061500000009</v>
      </c>
      <c r="AF4876" s="1"/>
      <c r="AG4876" s="1">
        <v>943</v>
      </c>
      <c r="AH4876" s="1">
        <v>33.068235308724887</v>
      </c>
      <c r="AI4876" s="1">
        <v>129.84042860417941</v>
      </c>
      <c r="AJ4876" s="1">
        <v>346.42827999999997</v>
      </c>
      <c r="AK4876" s="1">
        <v>173.42753999999999</v>
      </c>
      <c r="AL4876" s="1">
        <v>9339.58984375</v>
      </c>
      <c r="AM4876" s="1">
        <v>8073.55615234375</v>
      </c>
      <c r="AN4876" s="1">
        <v>1266.0325927734375</v>
      </c>
      <c r="AO4876" t="s">
        <v>17686</v>
      </c>
    </row>
    <row r="4877" spans="1:41" x14ac:dyDescent="0.25">
      <c r="A4877" s="1">
        <v>2021</v>
      </c>
      <c r="B4877" t="s">
        <v>3585</v>
      </c>
      <c r="C4877" t="s">
        <v>7113</v>
      </c>
      <c r="D4877" t="s">
        <v>7231</v>
      </c>
      <c r="E4877" t="s">
        <v>7933</v>
      </c>
      <c r="F4877" t="s">
        <v>9811</v>
      </c>
      <c r="G4877" t="s">
        <v>12010</v>
      </c>
      <c r="H4877" t="s">
        <v>12726</v>
      </c>
      <c r="I4877" s="1">
        <v>28.670143127441406</v>
      </c>
      <c r="J4877" s="1">
        <v>45.923999786376953</v>
      </c>
      <c r="K4877" s="1"/>
      <c r="L4877" s="1">
        <v>5</v>
      </c>
      <c r="M4877" s="1">
        <v>0</v>
      </c>
      <c r="N4877" s="1">
        <v>74</v>
      </c>
      <c r="O4877" s="1">
        <v>0</v>
      </c>
      <c r="P4877" s="1"/>
      <c r="Q4877" s="1"/>
      <c r="R4877" s="1">
        <v>0</v>
      </c>
      <c r="S4877" s="1">
        <v>0</v>
      </c>
      <c r="T4877" s="1">
        <v>72</v>
      </c>
      <c r="U4877" s="1">
        <v>0</v>
      </c>
      <c r="V4877" s="1">
        <v>30</v>
      </c>
      <c r="W4877" s="1">
        <v>0</v>
      </c>
      <c r="X4877" s="1"/>
      <c r="Y4877" s="1">
        <v>0</v>
      </c>
      <c r="Z4877" s="1">
        <v>0</v>
      </c>
      <c r="AA4877" s="1">
        <v>183.99929809570313</v>
      </c>
      <c r="AB4877" s="1">
        <v>0</v>
      </c>
      <c r="AC4877" s="1">
        <v>196.92002868652344</v>
      </c>
      <c r="AD4877" s="1">
        <v>107.86000061035156</v>
      </c>
      <c r="AE4877" s="1">
        <v>1121.11865234375</v>
      </c>
      <c r="AF4877" s="1"/>
      <c r="AG4877" s="1">
        <v>677</v>
      </c>
      <c r="AH4877" s="1">
        <v>0</v>
      </c>
      <c r="AI4877" s="1">
        <v>446.79034423828125</v>
      </c>
      <c r="AJ4877" s="1">
        <v>87.078773498535156</v>
      </c>
      <c r="AK4877" s="1"/>
      <c r="AL4877" s="1">
        <v>3076.361328125</v>
      </c>
      <c r="AM4877" s="1">
        <v>2449.7109375</v>
      </c>
      <c r="AN4877" s="1">
        <v>626.65032958984375</v>
      </c>
      <c r="AO4877" t="s">
        <v>17687</v>
      </c>
    </row>
    <row r="4878" spans="1:41" x14ac:dyDescent="0.25">
      <c r="A4878" s="1">
        <v>2021</v>
      </c>
      <c r="B4878" t="s">
        <v>3585</v>
      </c>
      <c r="C4878" t="s">
        <v>7113</v>
      </c>
      <c r="D4878" t="s">
        <v>7231</v>
      </c>
      <c r="E4878" t="s">
        <v>7933</v>
      </c>
      <c r="F4878" t="s">
        <v>9811</v>
      </c>
      <c r="G4878" t="s">
        <v>12011</v>
      </c>
      <c r="H4878" t="s">
        <v>12726</v>
      </c>
      <c r="I4878" s="1">
        <v>28.670143170279101</v>
      </c>
      <c r="J4878" s="1">
        <v>45.923999999999999</v>
      </c>
      <c r="K4878" s="1"/>
      <c r="L4878" s="1">
        <v>5</v>
      </c>
      <c r="M4878" s="1">
        <v>0</v>
      </c>
      <c r="N4878" s="1">
        <v>74</v>
      </c>
      <c r="O4878" s="1">
        <v>0</v>
      </c>
      <c r="P4878" s="1"/>
      <c r="Q4878" s="1"/>
      <c r="R4878" s="1">
        <v>0</v>
      </c>
      <c r="S4878" s="1">
        <v>0</v>
      </c>
      <c r="T4878" s="1">
        <v>72</v>
      </c>
      <c r="U4878" s="1">
        <v>0</v>
      </c>
      <c r="V4878" s="1">
        <v>30</v>
      </c>
      <c r="W4878" s="1">
        <v>0</v>
      </c>
      <c r="X4878" s="1"/>
      <c r="Y4878" s="1">
        <v>0</v>
      </c>
      <c r="Z4878" s="1">
        <v>0</v>
      </c>
      <c r="AA4878" s="1">
        <v>183.99930000000001</v>
      </c>
      <c r="AB4878" s="1">
        <v>0</v>
      </c>
      <c r="AC4878" s="1">
        <v>196.92003099999999</v>
      </c>
      <c r="AD4878" s="1">
        <v>107.86</v>
      </c>
      <c r="AE4878" s="1">
        <v>1121.11871</v>
      </c>
      <c r="AF4878" s="1"/>
      <c r="AG4878" s="1">
        <v>677</v>
      </c>
      <c r="AH4878" s="1">
        <v>0</v>
      </c>
      <c r="AI4878" s="1">
        <v>446.79035939800008</v>
      </c>
      <c r="AJ4878" s="1">
        <v>87.07877000000002</v>
      </c>
      <c r="AK4878" s="1"/>
      <c r="AL4878" s="1">
        <v>3076.361328125</v>
      </c>
      <c r="AM4878" s="1">
        <v>2449.711181640625</v>
      </c>
      <c r="AN4878" s="1">
        <v>626.65032958984375</v>
      </c>
      <c r="AO4878" t="s">
        <v>17688</v>
      </c>
    </row>
    <row r="4879" spans="1:41" x14ac:dyDescent="0.25">
      <c r="A4879" s="1">
        <v>2021</v>
      </c>
      <c r="B4879" t="s">
        <v>3585</v>
      </c>
      <c r="C4879" t="s">
        <v>7113</v>
      </c>
      <c r="D4879" t="s">
        <v>7231</v>
      </c>
      <c r="E4879" t="s">
        <v>7933</v>
      </c>
      <c r="F4879" t="s">
        <v>9812</v>
      </c>
      <c r="G4879" t="s">
        <v>12012</v>
      </c>
      <c r="H4879" t="s">
        <v>12726</v>
      </c>
      <c r="I4879" s="1">
        <v>66.271575927734375</v>
      </c>
      <c r="J4879" s="1">
        <v>71.88800048828125</v>
      </c>
      <c r="K4879" s="1"/>
      <c r="L4879" s="1"/>
      <c r="M4879" s="1">
        <v>0</v>
      </c>
      <c r="N4879" s="1">
        <v>230</v>
      </c>
      <c r="O4879" s="1">
        <v>0</v>
      </c>
      <c r="P4879" s="1"/>
      <c r="Q4879" s="1"/>
      <c r="R4879" s="1">
        <v>32.758998870849609</v>
      </c>
      <c r="S4879" s="1">
        <v>260.86898803710938</v>
      </c>
      <c r="T4879" s="1">
        <v>8</v>
      </c>
      <c r="U4879" s="1">
        <v>0</v>
      </c>
      <c r="V4879" s="1">
        <v>755</v>
      </c>
      <c r="W4879" s="1">
        <v>0</v>
      </c>
      <c r="X4879" s="1"/>
      <c r="Y4879" s="1">
        <v>510.32699584960938</v>
      </c>
      <c r="Z4879" s="1">
        <v>0</v>
      </c>
      <c r="AA4879" s="1">
        <v>5621.7548828125</v>
      </c>
      <c r="AB4879" s="1">
        <v>0</v>
      </c>
      <c r="AC4879" s="1">
        <v>0</v>
      </c>
      <c r="AD4879" s="1">
        <v>9.3999996185302734</v>
      </c>
      <c r="AE4879" s="1">
        <v>306.64956665039063</v>
      </c>
      <c r="AF4879" s="1">
        <v>46</v>
      </c>
      <c r="AG4879" s="1">
        <v>11949</v>
      </c>
      <c r="AH4879" s="1">
        <v>0</v>
      </c>
      <c r="AI4879" s="1">
        <v>0</v>
      </c>
      <c r="AJ4879" s="1">
        <v>164.296142578125</v>
      </c>
      <c r="AK4879" s="1"/>
      <c r="AL4879" s="1">
        <v>20032.21484375</v>
      </c>
      <c r="AM4879" s="1">
        <v>19753.947265625</v>
      </c>
      <c r="AN4879" s="1">
        <v>278.26898193359375</v>
      </c>
      <c r="AO4879" t="s">
        <v>17689</v>
      </c>
    </row>
    <row r="4880" spans="1:41" x14ac:dyDescent="0.25">
      <c r="A4880" s="1">
        <v>2021</v>
      </c>
      <c r="B4880" t="s">
        <v>3585</v>
      </c>
      <c r="C4880" t="s">
        <v>7113</v>
      </c>
      <c r="D4880" t="s">
        <v>7231</v>
      </c>
      <c r="E4880" t="s">
        <v>7933</v>
      </c>
      <c r="F4880" t="s">
        <v>9812</v>
      </c>
      <c r="G4880" t="s">
        <v>12013</v>
      </c>
      <c r="H4880" t="s">
        <v>12726</v>
      </c>
      <c r="I4880" s="1">
        <v>66.271579290845025</v>
      </c>
      <c r="J4880" s="1">
        <v>71.888000000000005</v>
      </c>
      <c r="K4880" s="1"/>
      <c r="L4880" s="1"/>
      <c r="M4880" s="1">
        <v>0</v>
      </c>
      <c r="N4880" s="1">
        <v>230</v>
      </c>
      <c r="O4880" s="1">
        <v>0</v>
      </c>
      <c r="P4880" s="1"/>
      <c r="Q4880" s="1"/>
      <c r="R4880" s="1">
        <v>32.759</v>
      </c>
      <c r="S4880" s="1">
        <v>260.86900000000003</v>
      </c>
      <c r="T4880" s="1">
        <v>8</v>
      </c>
      <c r="U4880" s="1">
        <v>0</v>
      </c>
      <c r="V4880" s="1">
        <v>755</v>
      </c>
      <c r="W4880" s="1">
        <v>0</v>
      </c>
      <c r="X4880" s="1"/>
      <c r="Y4880" s="1">
        <v>510.327</v>
      </c>
      <c r="Z4880" s="1">
        <v>0</v>
      </c>
      <c r="AA4880" s="1">
        <v>5621.7546500000008</v>
      </c>
      <c r="AB4880" s="1">
        <v>0</v>
      </c>
      <c r="AC4880" s="1">
        <v>0</v>
      </c>
      <c r="AD4880" s="1">
        <v>9.4</v>
      </c>
      <c r="AE4880" s="1">
        <v>306.64956999999981</v>
      </c>
      <c r="AF4880" s="1">
        <v>46</v>
      </c>
      <c r="AG4880" s="1">
        <v>11949</v>
      </c>
      <c r="AH4880" s="1">
        <v>0</v>
      </c>
      <c r="AI4880" s="1">
        <v>0</v>
      </c>
      <c r="AJ4880" s="1">
        <v>164.29614000000001</v>
      </c>
      <c r="AK4880" s="1"/>
      <c r="AL4880" s="1">
        <v>20032.21484375</v>
      </c>
      <c r="AM4880" s="1">
        <v>19753.947265625</v>
      </c>
      <c r="AN4880" s="1">
        <v>278.26898193359375</v>
      </c>
      <c r="AO4880" t="s">
        <v>17690</v>
      </c>
    </row>
    <row r="4881" spans="1:41" x14ac:dyDescent="0.25">
      <c r="A4881" s="1">
        <v>2021</v>
      </c>
      <c r="B4881" t="s">
        <v>3585</v>
      </c>
      <c r="C4881" t="s">
        <v>7113</v>
      </c>
      <c r="D4881" t="s">
        <v>7231</v>
      </c>
      <c r="E4881" t="s">
        <v>7933</v>
      </c>
      <c r="F4881" t="s">
        <v>9813</v>
      </c>
      <c r="G4881" t="s">
        <v>12014</v>
      </c>
      <c r="H4881" t="s">
        <v>12726</v>
      </c>
      <c r="I4881" s="1">
        <v>66.540199279785156</v>
      </c>
      <c r="J4881" s="1">
        <v>591.1510009765625</v>
      </c>
      <c r="K4881" s="1"/>
      <c r="L4881" s="1"/>
      <c r="M4881" s="1">
        <v>28</v>
      </c>
      <c r="N4881" s="1">
        <v>245</v>
      </c>
      <c r="O4881" s="1">
        <v>4.254612922668457</v>
      </c>
      <c r="P4881" s="1"/>
      <c r="Q4881" s="1"/>
      <c r="R4881" s="1">
        <v>0</v>
      </c>
      <c r="S4881" s="1">
        <v>0</v>
      </c>
      <c r="T4881" s="1">
        <v>31</v>
      </c>
      <c r="U4881" s="1">
        <v>0</v>
      </c>
      <c r="V4881" s="1">
        <v>1368</v>
      </c>
      <c r="W4881" s="1">
        <v>2093</v>
      </c>
      <c r="X4881" s="1"/>
      <c r="Y4881" s="1">
        <v>11374.4501953125</v>
      </c>
      <c r="Z4881" s="1">
        <v>0</v>
      </c>
      <c r="AA4881" s="1">
        <v>9394.4853515625</v>
      </c>
      <c r="AB4881" s="1">
        <v>0</v>
      </c>
      <c r="AC4881" s="1">
        <v>54.603176116943359</v>
      </c>
      <c r="AD4881" s="1">
        <v>772.07000732421875</v>
      </c>
      <c r="AE4881" s="1">
        <v>44.093070983886719</v>
      </c>
      <c r="AF4881" s="1"/>
      <c r="AG4881" s="1">
        <v>10233</v>
      </c>
      <c r="AH4881" s="1">
        <v>3651.363525390625</v>
      </c>
      <c r="AI4881" s="1">
        <v>0</v>
      </c>
      <c r="AJ4881" s="1">
        <v>779.74591064453125</v>
      </c>
      <c r="AK4881" s="1"/>
      <c r="AL4881" s="1">
        <v>40730.7578125</v>
      </c>
      <c r="AM4881" s="1">
        <v>34151.0703125</v>
      </c>
      <c r="AN4881" s="1">
        <v>6579.6884765625</v>
      </c>
      <c r="AO4881" t="s">
        <v>17691</v>
      </c>
    </row>
    <row r="4882" spans="1:41" x14ac:dyDescent="0.25">
      <c r="A4882" s="1">
        <v>2021</v>
      </c>
      <c r="B4882" t="s">
        <v>3585</v>
      </c>
      <c r="C4882" t="s">
        <v>7113</v>
      </c>
      <c r="D4882" t="s">
        <v>7231</v>
      </c>
      <c r="E4882" t="s">
        <v>7933</v>
      </c>
      <c r="F4882" t="s">
        <v>9813</v>
      </c>
      <c r="G4882" t="s">
        <v>12015</v>
      </c>
      <c r="H4882" t="s">
        <v>12726</v>
      </c>
      <c r="I4882" s="1">
        <v>66.540202442681462</v>
      </c>
      <c r="J4882" s="1">
        <v>591.15099999999995</v>
      </c>
      <c r="K4882" s="1"/>
      <c r="L4882" s="1"/>
      <c r="M4882" s="1">
        <v>28</v>
      </c>
      <c r="N4882" s="1">
        <v>245</v>
      </c>
      <c r="O4882" s="1">
        <v>4.254613</v>
      </c>
      <c r="P4882" s="1"/>
      <c r="Q4882" s="1"/>
      <c r="R4882" s="1">
        <v>0</v>
      </c>
      <c r="S4882" s="1">
        <v>0</v>
      </c>
      <c r="T4882" s="1">
        <v>31</v>
      </c>
      <c r="U4882" s="1">
        <v>0</v>
      </c>
      <c r="V4882" s="1">
        <v>1368</v>
      </c>
      <c r="W4882" s="1">
        <v>2093</v>
      </c>
      <c r="X4882" s="1"/>
      <c r="Y4882" s="1">
        <v>11374.45</v>
      </c>
      <c r="Z4882" s="1">
        <v>0</v>
      </c>
      <c r="AA4882" s="1">
        <v>9394.4854400000022</v>
      </c>
      <c r="AB4882" s="1">
        <v>0</v>
      </c>
      <c r="AC4882" s="1">
        <v>54.603175141267883</v>
      </c>
      <c r="AD4882" s="1">
        <v>772.07</v>
      </c>
      <c r="AE4882" s="1">
        <v>44.093069999999997</v>
      </c>
      <c r="AF4882" s="1"/>
      <c r="AG4882" s="1">
        <v>10233</v>
      </c>
      <c r="AH4882" s="1">
        <v>3651.3634816231588</v>
      </c>
      <c r="AI4882" s="1">
        <v>0</v>
      </c>
      <c r="AJ4882" s="1">
        <v>779.74593999999979</v>
      </c>
      <c r="AK4882" s="1"/>
      <c r="AL4882" s="1">
        <v>40730.7578125</v>
      </c>
      <c r="AM4882" s="1">
        <v>34151.0703125</v>
      </c>
      <c r="AN4882" s="1">
        <v>6579.68798828125</v>
      </c>
      <c r="AO4882" t="s">
        <v>17692</v>
      </c>
    </row>
    <row r="4883" spans="1:41" x14ac:dyDescent="0.25">
      <c r="A4883" s="1">
        <v>2021</v>
      </c>
      <c r="B4883" t="s">
        <v>3585</v>
      </c>
      <c r="C4883" t="s">
        <v>7113</v>
      </c>
      <c r="D4883" t="s">
        <v>7231</v>
      </c>
      <c r="E4883" t="s">
        <v>7933</v>
      </c>
      <c r="F4883" t="s">
        <v>9814</v>
      </c>
      <c r="G4883" t="s">
        <v>12016</v>
      </c>
      <c r="H4883" t="s">
        <v>12726</v>
      </c>
      <c r="I4883" s="1">
        <v>239.52023315429688</v>
      </c>
      <c r="J4883" s="1">
        <v>3725.4130859375</v>
      </c>
      <c r="K4883" s="1">
        <v>0</v>
      </c>
      <c r="L4883" s="1">
        <v>16</v>
      </c>
      <c r="M4883" s="1">
        <v>5363</v>
      </c>
      <c r="N4883" s="1">
        <v>4057</v>
      </c>
      <c r="O4883" s="1">
        <v>165.3729248046875</v>
      </c>
      <c r="P4883" s="1">
        <v>243.94932556152344</v>
      </c>
      <c r="Q4883" s="1">
        <v>0</v>
      </c>
      <c r="R4883" s="1">
        <v>407.93798828125</v>
      </c>
      <c r="S4883" s="1">
        <v>3898.863037109375</v>
      </c>
      <c r="T4883" s="1">
        <v>323</v>
      </c>
      <c r="U4883" s="1">
        <v>36.408000946044922</v>
      </c>
      <c r="V4883" s="1">
        <v>3537</v>
      </c>
      <c r="W4883" s="1">
        <v>2866</v>
      </c>
      <c r="X4883" s="1">
        <v>2965</v>
      </c>
      <c r="Y4883" s="1">
        <v>17917.865234375</v>
      </c>
      <c r="Z4883" s="1">
        <v>46.308998107910156</v>
      </c>
      <c r="AA4883" s="1">
        <v>50260.65234375</v>
      </c>
      <c r="AB4883" s="1">
        <v>123</v>
      </c>
      <c r="AC4883" s="1">
        <v>3350.30615234375</v>
      </c>
      <c r="AD4883" s="1">
        <v>4011.8701171875</v>
      </c>
      <c r="AE4883" s="1">
        <v>6188.537109375</v>
      </c>
      <c r="AF4883" s="1">
        <v>71</v>
      </c>
      <c r="AG4883" s="1">
        <v>43465</v>
      </c>
      <c r="AH4883" s="1">
        <v>4399.6162109375</v>
      </c>
      <c r="AI4883" s="1">
        <v>2526.470458984375</v>
      </c>
      <c r="AJ4883" s="1">
        <v>1657.586669921875</v>
      </c>
      <c r="AK4883" s="1">
        <v>173.42753601074219</v>
      </c>
      <c r="AL4883" s="1">
        <v>162036.09375</v>
      </c>
      <c r="AM4883" s="1">
        <v>135220.5</v>
      </c>
      <c r="AN4883" s="1">
        <v>26815.62109375</v>
      </c>
      <c r="AO4883" t="s">
        <v>17693</v>
      </c>
    </row>
    <row r="4884" spans="1:41" x14ac:dyDescent="0.25">
      <c r="A4884" s="1">
        <v>2021</v>
      </c>
      <c r="B4884" t="s">
        <v>3585</v>
      </c>
      <c r="C4884" t="s">
        <v>7113</v>
      </c>
      <c r="D4884" t="s">
        <v>7231</v>
      </c>
      <c r="E4884" t="s">
        <v>7933</v>
      </c>
      <c r="F4884" t="s">
        <v>9814</v>
      </c>
      <c r="G4884" t="s">
        <v>12017</v>
      </c>
      <c r="H4884" t="s">
        <v>12726</v>
      </c>
      <c r="I4884" s="1">
        <v>239.5202347331321</v>
      </c>
      <c r="J4884" s="1">
        <v>3725.413</v>
      </c>
      <c r="K4884" s="1">
        <v>0</v>
      </c>
      <c r="L4884" s="1">
        <v>16</v>
      </c>
      <c r="M4884" s="1">
        <v>5363</v>
      </c>
      <c r="N4884" s="1">
        <v>4057</v>
      </c>
      <c r="O4884" s="1">
        <v>165.37292199999999</v>
      </c>
      <c r="P4884" s="1">
        <v>243.94933</v>
      </c>
      <c r="Q4884" s="1">
        <v>0</v>
      </c>
      <c r="R4884" s="1">
        <v>407.93799999999999</v>
      </c>
      <c r="S4884" s="1">
        <v>3898.8629999999998</v>
      </c>
      <c r="T4884" s="1">
        <v>323</v>
      </c>
      <c r="U4884" s="1">
        <v>36.408000000000001</v>
      </c>
      <c r="V4884" s="1">
        <v>3537</v>
      </c>
      <c r="W4884" s="1">
        <v>2866</v>
      </c>
      <c r="X4884" s="1">
        <v>2965</v>
      </c>
      <c r="Y4884" s="1">
        <v>17917.865000000002</v>
      </c>
      <c r="Z4884" s="1">
        <v>46.308999999999997</v>
      </c>
      <c r="AA4884" s="1">
        <v>50260.652450000009</v>
      </c>
      <c r="AB4884" s="1">
        <v>123</v>
      </c>
      <c r="AC4884" s="1">
        <v>3350.306052695018</v>
      </c>
      <c r="AD4884" s="1">
        <v>4011.87</v>
      </c>
      <c r="AE4884" s="1">
        <v>6188.5370400000011</v>
      </c>
      <c r="AF4884" s="1">
        <v>71</v>
      </c>
      <c r="AG4884" s="1">
        <v>43465</v>
      </c>
      <c r="AH4884" s="1">
        <v>4399.6160589841384</v>
      </c>
      <c r="AI4884" s="1">
        <v>2526.4703487911788</v>
      </c>
      <c r="AJ4884" s="1">
        <v>1657.58672</v>
      </c>
      <c r="AK4884" s="1">
        <v>173.42753999999999</v>
      </c>
      <c r="AL4884" s="1">
        <v>162036.09375</v>
      </c>
      <c r="AM4884" s="1">
        <v>135220.5</v>
      </c>
      <c r="AN4884" s="1">
        <v>26815.619140625</v>
      </c>
      <c r="AO4884" t="s">
        <v>17694</v>
      </c>
    </row>
    <row r="4885" spans="1:41" x14ac:dyDescent="0.25">
      <c r="A4885" s="1">
        <v>2021</v>
      </c>
      <c r="B4885" t="s">
        <v>3585</v>
      </c>
      <c r="C4885" t="s">
        <v>7113</v>
      </c>
      <c r="D4885" t="s">
        <v>7231</v>
      </c>
      <c r="E4885" t="s">
        <v>7933</v>
      </c>
      <c r="F4885" t="s">
        <v>9815</v>
      </c>
      <c r="G4885" t="s">
        <v>12018</v>
      </c>
      <c r="H4885" t="s">
        <v>12726</v>
      </c>
      <c r="I4885" s="1">
        <v>239.52023315429688</v>
      </c>
      <c r="J4885" s="1">
        <v>3723.279052734375</v>
      </c>
      <c r="K4885" s="1">
        <v>0</v>
      </c>
      <c r="L4885" s="1">
        <v>16</v>
      </c>
      <c r="M4885" s="1">
        <v>4697</v>
      </c>
      <c r="N4885" s="1">
        <v>3906</v>
      </c>
      <c r="O4885" s="1">
        <v>165.3729248046875</v>
      </c>
      <c r="P4885" s="1">
        <v>243.94932556152344</v>
      </c>
      <c r="Q4885" s="1">
        <v>0</v>
      </c>
      <c r="R4885" s="1">
        <v>407.93798828125</v>
      </c>
      <c r="S4885" s="1">
        <v>3833.81298828125</v>
      </c>
      <c r="T4885" s="1">
        <v>323</v>
      </c>
      <c r="U4885" s="1">
        <v>36.408000946044922</v>
      </c>
      <c r="V4885" s="1">
        <v>3527</v>
      </c>
      <c r="W4885" s="1">
        <v>1998</v>
      </c>
      <c r="X4885" s="1">
        <v>2965</v>
      </c>
      <c r="Y4885" s="1">
        <v>17917.865234375</v>
      </c>
      <c r="Z4885" s="1">
        <v>46.308998107910156</v>
      </c>
      <c r="AA4885" s="1">
        <v>50260.65234375</v>
      </c>
      <c r="AB4885" s="1">
        <v>123</v>
      </c>
      <c r="AC4885" s="1">
        <v>3350.30615234375</v>
      </c>
      <c r="AD4885" s="1">
        <v>3753.969970703125</v>
      </c>
      <c r="AE4885" s="1">
        <v>6188.537109375</v>
      </c>
      <c r="AF4885" s="1">
        <v>71</v>
      </c>
      <c r="AG4885" s="1">
        <v>43439</v>
      </c>
      <c r="AH4885" s="1">
        <v>4399.6162109375</v>
      </c>
      <c r="AI4885" s="1">
        <v>1113.9498291015625</v>
      </c>
      <c r="AJ4885" s="1">
        <v>1657.586669921875</v>
      </c>
      <c r="AK4885" s="1">
        <v>173.42753601074219</v>
      </c>
      <c r="AL4885" s="1">
        <v>158577.5</v>
      </c>
      <c r="AM4885" s="1">
        <v>135031.359375</v>
      </c>
      <c r="AN4885" s="1">
        <v>23546.150390625</v>
      </c>
      <c r="AO4885" t="s">
        <v>17695</v>
      </c>
    </row>
    <row r="4886" spans="1:41" x14ac:dyDescent="0.25">
      <c r="A4886" s="1">
        <v>2021</v>
      </c>
      <c r="B4886" t="s">
        <v>3585</v>
      </c>
      <c r="C4886" t="s">
        <v>7113</v>
      </c>
      <c r="D4886" t="s">
        <v>7231</v>
      </c>
      <c r="E4886" t="s">
        <v>7933</v>
      </c>
      <c r="F4886" t="s">
        <v>9815</v>
      </c>
      <c r="G4886" t="s">
        <v>12019</v>
      </c>
      <c r="H4886" t="s">
        <v>12726</v>
      </c>
      <c r="I4886" s="1">
        <v>239.5202347331321</v>
      </c>
      <c r="J4886" s="1">
        <v>3723.279</v>
      </c>
      <c r="K4886" s="1">
        <v>0</v>
      </c>
      <c r="L4886" s="1">
        <v>16</v>
      </c>
      <c r="M4886" s="1">
        <v>4697</v>
      </c>
      <c r="N4886" s="1">
        <v>3906</v>
      </c>
      <c r="O4886" s="1">
        <v>165.37292199999999</v>
      </c>
      <c r="P4886" s="1">
        <v>243.94933</v>
      </c>
      <c r="Q4886" s="1">
        <v>0</v>
      </c>
      <c r="R4886" s="1">
        <v>407.93799999999999</v>
      </c>
      <c r="S4886" s="1">
        <v>3833.8130000000001</v>
      </c>
      <c r="T4886" s="1">
        <v>323</v>
      </c>
      <c r="U4886" s="1">
        <v>36.408000000000001</v>
      </c>
      <c r="V4886" s="1">
        <v>3527</v>
      </c>
      <c r="W4886" s="1">
        <v>1998</v>
      </c>
      <c r="X4886" s="1">
        <v>2965</v>
      </c>
      <c r="Y4886" s="1">
        <v>17917.865000000002</v>
      </c>
      <c r="Z4886" s="1">
        <v>46.308999999999997</v>
      </c>
      <c r="AA4886" s="1">
        <v>50260.652450000009</v>
      </c>
      <c r="AB4886" s="1">
        <v>123</v>
      </c>
      <c r="AC4886" s="1">
        <v>3350.306052695018</v>
      </c>
      <c r="AD4886" s="1">
        <v>3753.97</v>
      </c>
      <c r="AE4886" s="1">
        <v>6188.5370400000011</v>
      </c>
      <c r="AF4886" s="1">
        <v>71</v>
      </c>
      <c r="AG4886" s="1">
        <v>43439</v>
      </c>
      <c r="AH4886" s="1">
        <v>4399.6160589841384</v>
      </c>
      <c r="AI4886" s="1">
        <v>1113.9498757511799</v>
      </c>
      <c r="AJ4886" s="1">
        <v>1657.58672</v>
      </c>
      <c r="AK4886" s="1">
        <v>173.42753999999999</v>
      </c>
      <c r="AL4886" s="1">
        <v>158577.5</v>
      </c>
      <c r="AM4886" s="1">
        <v>135031.359375</v>
      </c>
      <c r="AN4886" s="1">
        <v>23546.1484375</v>
      </c>
      <c r="AO4886" t="s">
        <v>17696</v>
      </c>
    </row>
    <row r="4887" spans="1:41" x14ac:dyDescent="0.25">
      <c r="A4887" s="1">
        <v>2021</v>
      </c>
      <c r="B4887" t="s">
        <v>3585</v>
      </c>
      <c r="C4887" t="s">
        <v>7113</v>
      </c>
      <c r="D4887" t="s">
        <v>7231</v>
      </c>
      <c r="E4887" t="s">
        <v>7933</v>
      </c>
      <c r="F4887" t="s">
        <v>9816</v>
      </c>
      <c r="G4887" t="s">
        <v>12020</v>
      </c>
      <c r="H4887" t="s">
        <v>12726</v>
      </c>
      <c r="I4887" s="1">
        <v>0</v>
      </c>
      <c r="J4887" s="1">
        <v>2498.054931640625</v>
      </c>
      <c r="K4887" s="1"/>
      <c r="L4887" s="1"/>
      <c r="M4887" s="1">
        <v>3759</v>
      </c>
      <c r="N4887" s="1">
        <v>1936</v>
      </c>
      <c r="O4887" s="1">
        <v>0</v>
      </c>
      <c r="P4887" s="1"/>
      <c r="Q4887" s="1"/>
      <c r="R4887" s="1">
        <v>26.357999801635742</v>
      </c>
      <c r="S4887" s="1">
        <v>3637.75</v>
      </c>
      <c r="T4887" s="1">
        <v>2</v>
      </c>
      <c r="U4887" s="1">
        <v>0</v>
      </c>
      <c r="V4887" s="1">
        <v>0</v>
      </c>
      <c r="W4887" s="1">
        <v>501</v>
      </c>
      <c r="X4887" s="1">
        <v>2648</v>
      </c>
      <c r="Y4887" s="1">
        <v>1342.9990234375</v>
      </c>
      <c r="Z4887" s="1">
        <v>2.3459999561309814</v>
      </c>
      <c r="AA4887" s="1">
        <v>15091.392578125</v>
      </c>
      <c r="AB4887" s="1">
        <v>0</v>
      </c>
      <c r="AC4887" s="1">
        <v>48.967601776123047</v>
      </c>
      <c r="AD4887" s="1">
        <v>1209.9100341796875</v>
      </c>
      <c r="AE4887" s="1">
        <v>1706.4390869140625</v>
      </c>
      <c r="AF4887" s="1">
        <v>23</v>
      </c>
      <c r="AG4887" s="1">
        <v>11066</v>
      </c>
      <c r="AH4887" s="1">
        <v>153.38496398925781</v>
      </c>
      <c r="AI4887" s="1">
        <v>0</v>
      </c>
      <c r="AJ4887" s="1">
        <v>270.31341552734375</v>
      </c>
      <c r="AK4887" s="1"/>
      <c r="AL4887" s="1">
        <v>45922.9140625</v>
      </c>
      <c r="AM4887" s="1">
        <v>34011.8671875</v>
      </c>
      <c r="AN4887" s="1">
        <v>11911.044921875</v>
      </c>
      <c r="AO4887" t="s">
        <v>17697</v>
      </c>
    </row>
    <row r="4888" spans="1:41" x14ac:dyDescent="0.25">
      <c r="A4888" s="1">
        <v>2021</v>
      </c>
      <c r="B4888" t="s">
        <v>3585</v>
      </c>
      <c r="C4888" t="s">
        <v>7113</v>
      </c>
      <c r="D4888" t="s">
        <v>7231</v>
      </c>
      <c r="E4888" t="s">
        <v>7933</v>
      </c>
      <c r="F4888" t="s">
        <v>9816</v>
      </c>
      <c r="G4888" t="s">
        <v>12021</v>
      </c>
      <c r="H4888" t="s">
        <v>12726</v>
      </c>
      <c r="I4888" s="1">
        <v>0</v>
      </c>
      <c r="J4888" s="1">
        <v>2498.0549999999998</v>
      </c>
      <c r="K4888" s="1"/>
      <c r="L4888" s="1"/>
      <c r="M4888" s="1">
        <v>3759</v>
      </c>
      <c r="N4888" s="1">
        <v>1936</v>
      </c>
      <c r="O4888" s="1">
        <v>0</v>
      </c>
      <c r="P4888" s="1"/>
      <c r="Q4888" s="1"/>
      <c r="R4888" s="1">
        <v>26.358000000000001</v>
      </c>
      <c r="S4888" s="1">
        <v>3637.75</v>
      </c>
      <c r="T4888" s="1">
        <v>2</v>
      </c>
      <c r="U4888" s="1">
        <v>0</v>
      </c>
      <c r="V4888" s="1">
        <v>0</v>
      </c>
      <c r="W4888" s="1">
        <v>501</v>
      </c>
      <c r="X4888" s="1">
        <v>2648</v>
      </c>
      <c r="Y4888" s="1">
        <v>1342.999</v>
      </c>
      <c r="Z4888" s="1">
        <v>2.3460000000000001</v>
      </c>
      <c r="AA4888" s="1">
        <v>15091.392680000001</v>
      </c>
      <c r="AB4888" s="1">
        <v>0</v>
      </c>
      <c r="AC4888" s="1">
        <v>48.967599999999997</v>
      </c>
      <c r="AD4888" s="1">
        <v>1209.9100000000001</v>
      </c>
      <c r="AE4888" s="1">
        <v>1706.4390599999999</v>
      </c>
      <c r="AF4888" s="1">
        <v>23</v>
      </c>
      <c r="AG4888" s="1">
        <v>11066</v>
      </c>
      <c r="AH4888" s="1">
        <v>153.38497120089681</v>
      </c>
      <c r="AI4888" s="1">
        <v>0</v>
      </c>
      <c r="AJ4888" s="1">
        <v>270.31342999999998</v>
      </c>
      <c r="AK4888" s="1"/>
      <c r="AL4888" s="1">
        <v>45922.9140625</v>
      </c>
      <c r="AM4888" s="1">
        <v>34011.8671875</v>
      </c>
      <c r="AN4888" s="1">
        <v>11911.044921875</v>
      </c>
      <c r="AO4888" t="s">
        <v>17698</v>
      </c>
    </row>
    <row r="4889" spans="1:41" x14ac:dyDescent="0.25">
      <c r="A4889" s="1">
        <v>2021</v>
      </c>
      <c r="B4889" t="s">
        <v>3586</v>
      </c>
      <c r="C4889" t="s">
        <v>7114</v>
      </c>
      <c r="D4889" t="s">
        <v>7232</v>
      </c>
      <c r="E4889" t="s">
        <v>7934</v>
      </c>
      <c r="F4889" t="s">
        <v>9817</v>
      </c>
      <c r="G4889" t="s">
        <v>12022</v>
      </c>
      <c r="H4889" t="s">
        <v>12727</v>
      </c>
      <c r="I4889" s="1">
        <v>914.46351571292519</v>
      </c>
      <c r="J4889" s="1">
        <v>1386.1795248748581</v>
      </c>
      <c r="K4889" s="1">
        <v>53.6</v>
      </c>
      <c r="L4889" s="1">
        <v>112</v>
      </c>
      <c r="M4889" s="1">
        <v>620</v>
      </c>
      <c r="N4889" s="1">
        <v>644.00844253190587</v>
      </c>
      <c r="O4889" s="1">
        <v>315.5</v>
      </c>
      <c r="P4889" s="1">
        <v>451</v>
      </c>
      <c r="Q4889" s="1">
        <v>276.85902386745562</v>
      </c>
      <c r="R4889" s="1">
        <v>640</v>
      </c>
      <c r="S4889" s="1">
        <v>679.45931094527361</v>
      </c>
      <c r="T4889" s="1">
        <v>395.6</v>
      </c>
      <c r="U4889" s="1">
        <v>140.394302248</v>
      </c>
      <c r="V4889" s="1">
        <v>660.20761075934456</v>
      </c>
      <c r="W4889" s="1">
        <v>301</v>
      </c>
      <c r="X4889" s="1">
        <v>1186.9244316516319</v>
      </c>
      <c r="Y4889" s="1">
        <v>3369</v>
      </c>
      <c r="Z4889" s="1">
        <v>457</v>
      </c>
      <c r="AA4889" s="1">
        <v>5231.7857235456404</v>
      </c>
      <c r="AB4889" s="1">
        <v>78</v>
      </c>
      <c r="AC4889" s="1">
        <v>463.49233369063842</v>
      </c>
      <c r="AD4889" s="1">
        <v>742.9215713387498</v>
      </c>
      <c r="AE4889" s="1">
        <v>358</v>
      </c>
      <c r="AF4889" s="1">
        <v>1654</v>
      </c>
      <c r="AG4889" s="1">
        <v>8694</v>
      </c>
      <c r="AH4889" s="1">
        <v>1227</v>
      </c>
      <c r="AI4889" s="1">
        <v>426.66814735124979</v>
      </c>
      <c r="AJ4889" s="1">
        <v>2418.2330745789468</v>
      </c>
      <c r="AK4889" s="1">
        <v>265.4205359790663</v>
      </c>
      <c r="AL4889" s="1">
        <v>34162.71875</v>
      </c>
      <c r="AM4889" s="1">
        <v>27870.623046875</v>
      </c>
      <c r="AN4889" s="1">
        <v>6292.09375</v>
      </c>
      <c r="AO4889" t="s">
        <v>17699</v>
      </c>
    </row>
    <row r="4890" spans="1:41" x14ac:dyDescent="0.25">
      <c r="A4890" s="1">
        <v>2021</v>
      </c>
      <c r="B4890" t="s">
        <v>3587</v>
      </c>
      <c r="C4890" t="s">
        <v>7114</v>
      </c>
      <c r="D4890" t="s">
        <v>7232</v>
      </c>
      <c r="E4890" t="s">
        <v>7934</v>
      </c>
      <c r="F4890" t="s">
        <v>9817</v>
      </c>
      <c r="G4890" t="s">
        <v>12022</v>
      </c>
      <c r="H4890" t="s">
        <v>12727</v>
      </c>
      <c r="I4890" s="1">
        <v>915.00158630966621</v>
      </c>
      <c r="J4890" s="1">
        <v>1398.227542066938</v>
      </c>
      <c r="K4890" s="1">
        <v>57</v>
      </c>
      <c r="L4890" s="1">
        <v>113</v>
      </c>
      <c r="M4890" s="1">
        <v>639.76882571597002</v>
      </c>
      <c r="N4890" s="1">
        <v>754.27650764484076</v>
      </c>
      <c r="O4890" s="1">
        <v>316.39999999999998</v>
      </c>
      <c r="P4890" s="1">
        <v>448</v>
      </c>
      <c r="Q4890" s="1">
        <v>275.41704255315148</v>
      </c>
      <c r="R4890" s="1">
        <v>542.5</v>
      </c>
      <c r="S4890" s="1">
        <v>749.97976823102158</v>
      </c>
      <c r="T4890" s="1">
        <v>398</v>
      </c>
      <c r="U4890" s="1">
        <v>137.35559579458001</v>
      </c>
      <c r="V4890" s="1">
        <v>661.4</v>
      </c>
      <c r="W4890" s="1">
        <v>301</v>
      </c>
      <c r="X4890" s="1">
        <v>1121</v>
      </c>
      <c r="Y4890" s="1">
        <v>3456.5156878866669</v>
      </c>
      <c r="Z4890" s="1">
        <v>474.00181780082238</v>
      </c>
      <c r="AA4890" s="1">
        <v>5493.9685638787851</v>
      </c>
      <c r="AB4890" s="1">
        <v>78.932174141699988</v>
      </c>
      <c r="AC4890" s="1">
        <v>400.245868816582</v>
      </c>
      <c r="AD4890" s="1">
        <v>786.69622932056848</v>
      </c>
      <c r="AE4890" s="1">
        <v>378.5</v>
      </c>
      <c r="AF4890" s="1">
        <v>2073.4596463261441</v>
      </c>
      <c r="AG4890" s="1">
        <v>8830.5097639358883</v>
      </c>
      <c r="AH4890" s="1">
        <v>1227.2778023027511</v>
      </c>
      <c r="AI4890" s="1">
        <v>426.60446553821231</v>
      </c>
      <c r="AJ4890" s="1">
        <v>2478.5343799715279</v>
      </c>
      <c r="AK4890" s="1">
        <v>290.388352059559</v>
      </c>
      <c r="AL4890" s="1">
        <v>35223.95703125</v>
      </c>
      <c r="AM4890" s="1">
        <v>28830.916015625</v>
      </c>
      <c r="AN4890" s="1">
        <v>6393.04736328125</v>
      </c>
      <c r="AO4890" t="s">
        <v>17700</v>
      </c>
    </row>
    <row r="4891" spans="1:41" x14ac:dyDescent="0.25">
      <c r="A4891" s="1">
        <v>2021</v>
      </c>
      <c r="B4891" t="s">
        <v>3588</v>
      </c>
      <c r="C4891" t="s">
        <v>7114</v>
      </c>
      <c r="D4891" t="s">
        <v>7232</v>
      </c>
      <c r="E4891" t="s">
        <v>7934</v>
      </c>
      <c r="F4891" t="s">
        <v>9817</v>
      </c>
      <c r="G4891" t="s">
        <v>12022</v>
      </c>
      <c r="H4891" t="s">
        <v>12727</v>
      </c>
      <c r="I4891" s="1">
        <v>839</v>
      </c>
      <c r="J4891" s="1">
        <v>1448.3652266669151</v>
      </c>
      <c r="K4891" s="1">
        <v>54.3</v>
      </c>
      <c r="L4891" s="1">
        <v>116</v>
      </c>
      <c r="M4891" s="1">
        <v>640.70000000000005</v>
      </c>
      <c r="N4891" s="1">
        <v>621.01</v>
      </c>
      <c r="O4891" s="1">
        <v>311.5</v>
      </c>
      <c r="P4891" s="1">
        <v>443.68</v>
      </c>
      <c r="Q4891" s="1">
        <v>262.78291046250001</v>
      </c>
      <c r="R4891" s="1">
        <v>572.16590383353719</v>
      </c>
      <c r="S4891" s="1">
        <v>673</v>
      </c>
      <c r="T4891" s="1">
        <v>405</v>
      </c>
      <c r="U4891" s="1">
        <v>148.435</v>
      </c>
      <c r="V4891" s="1">
        <v>681</v>
      </c>
      <c r="W4891" s="1">
        <v>270.2</v>
      </c>
      <c r="X4891" s="1">
        <v>1186.9244316516319</v>
      </c>
      <c r="Y4891" s="1">
        <v>3388.3428363636372</v>
      </c>
      <c r="Z4891" s="1">
        <v>446</v>
      </c>
      <c r="AA4891" s="1">
        <v>5290.4278644297992</v>
      </c>
      <c r="AB4891" s="1">
        <v>82</v>
      </c>
      <c r="AC4891" s="1">
        <v>450.62000877061922</v>
      </c>
      <c r="AD4891" s="1">
        <v>811.19657844427479</v>
      </c>
      <c r="AE4891" s="1">
        <v>429.5</v>
      </c>
      <c r="AF4891" s="1">
        <v>1704</v>
      </c>
      <c r="AG4891" s="1">
        <v>8763</v>
      </c>
      <c r="AH4891" s="1">
        <v>1330</v>
      </c>
      <c r="AI4891" s="1">
        <v>508.6</v>
      </c>
      <c r="AJ4891" s="1">
        <v>2427.638566213077</v>
      </c>
      <c r="AK4891" s="1">
        <v>253.9174155939896</v>
      </c>
      <c r="AL4891" s="1">
        <v>34559.3046875</v>
      </c>
      <c r="AM4891" s="1">
        <v>28031.96875</v>
      </c>
      <c r="AN4891" s="1">
        <v>6527.33837890625</v>
      </c>
      <c r="AO4891" t="s">
        <v>17701</v>
      </c>
    </row>
    <row r="4892" spans="1:41" x14ac:dyDescent="0.25">
      <c r="A4892" s="1">
        <v>2021</v>
      </c>
      <c r="B4892" t="s">
        <v>3589</v>
      </c>
      <c r="C4892" t="s">
        <v>7114</v>
      </c>
      <c r="D4892" t="s">
        <v>7232</v>
      </c>
      <c r="E4892" t="s">
        <v>7934</v>
      </c>
      <c r="F4892" t="s">
        <v>9817</v>
      </c>
      <c r="G4892" t="s">
        <v>12022</v>
      </c>
      <c r="H4892" t="s">
        <v>12727</v>
      </c>
      <c r="I4892" s="1">
        <v>856.05705553266955</v>
      </c>
      <c r="J4892" s="1">
        <v>1391.7826436035</v>
      </c>
      <c r="K4892" s="1">
        <v>53.27</v>
      </c>
      <c r="L4892" s="1">
        <v>120</v>
      </c>
      <c r="M4892" s="1">
        <v>682</v>
      </c>
      <c r="N4892" s="1">
        <v>644.69878958620689</v>
      </c>
      <c r="O4892" s="1">
        <v>310.60000000000002</v>
      </c>
      <c r="P4892" s="1">
        <v>457</v>
      </c>
      <c r="Q4892" s="1">
        <v>262.18960399999997</v>
      </c>
      <c r="R4892" s="1">
        <v>571.72</v>
      </c>
      <c r="S4892" s="1">
        <v>664.47409022632849</v>
      </c>
      <c r="T4892" s="1">
        <v>413.90437100000003</v>
      </c>
      <c r="U4892" s="1">
        <v>145.423</v>
      </c>
      <c r="V4892" s="1">
        <v>663.31394718184083</v>
      </c>
      <c r="W4892" s="1">
        <v>301</v>
      </c>
      <c r="X4892" s="1">
        <v>953.2</v>
      </c>
      <c r="Y4892" s="1">
        <v>3454.0576000000001</v>
      </c>
      <c r="Z4892" s="1">
        <v>424.69327935000013</v>
      </c>
      <c r="AA4892" s="1">
        <v>5317.510598868771</v>
      </c>
      <c r="AB4892" s="1">
        <v>83</v>
      </c>
      <c r="AC4892" s="1">
        <v>401.20105033999988</v>
      </c>
      <c r="AD4892" s="1">
        <v>761.82210053818176</v>
      </c>
      <c r="AE4892" s="1">
        <v>348.4</v>
      </c>
      <c r="AF4892" s="1">
        <v>1712</v>
      </c>
      <c r="AG4892" s="1">
        <v>8583</v>
      </c>
      <c r="AH4892" s="1">
        <v>1315</v>
      </c>
      <c r="AI4892" s="1">
        <v>421.82539999999989</v>
      </c>
      <c r="AJ4892" s="1">
        <v>2388</v>
      </c>
      <c r="AK4892" s="1">
        <v>245.93671800000001</v>
      </c>
      <c r="AL4892" s="1">
        <v>33947.08203125</v>
      </c>
      <c r="AM4892" s="1">
        <v>27741.046875</v>
      </c>
      <c r="AN4892" s="1">
        <v>6206.0322265625</v>
      </c>
      <c r="AO4892" t="s">
        <v>17702</v>
      </c>
    </row>
    <row r="4893" spans="1:41" x14ac:dyDescent="0.25">
      <c r="A4893" s="1">
        <v>2021</v>
      </c>
      <c r="B4893" t="s">
        <v>3590</v>
      </c>
      <c r="C4893" t="s">
        <v>7114</v>
      </c>
      <c r="D4893" t="s">
        <v>7232</v>
      </c>
      <c r="E4893" t="s">
        <v>7934</v>
      </c>
      <c r="F4893" t="s">
        <v>9817</v>
      </c>
      <c r="G4893" t="s">
        <v>12022</v>
      </c>
      <c r="H4893" t="s">
        <v>12727</v>
      </c>
      <c r="I4893" s="1">
        <v>914.30768479146866</v>
      </c>
      <c r="J4893" s="1">
        <v>1460</v>
      </c>
      <c r="K4893" s="1">
        <v>53.7</v>
      </c>
      <c r="L4893" s="1">
        <v>113</v>
      </c>
      <c r="M4893" s="1">
        <v>632.86525123768797</v>
      </c>
      <c r="N4893" s="1">
        <v>653.91746425994722</v>
      </c>
      <c r="O4893" s="1">
        <v>311.5</v>
      </c>
      <c r="P4893" s="1">
        <v>431</v>
      </c>
      <c r="Q4893" s="1">
        <v>276.14294795466037</v>
      </c>
      <c r="R4893" s="1">
        <v>577</v>
      </c>
      <c r="S4893" s="1">
        <v>670.20212674764502</v>
      </c>
      <c r="T4893" s="1">
        <v>394.2</v>
      </c>
      <c r="U4893" s="1">
        <v>141.49929520000001</v>
      </c>
      <c r="V4893" s="1">
        <v>688</v>
      </c>
      <c r="W4893" s="1">
        <v>280.3</v>
      </c>
      <c r="X4893" s="1">
        <v>1186.9244316516319</v>
      </c>
      <c r="Y4893" s="1">
        <v>3436.099063363637</v>
      </c>
      <c r="Z4893" s="1">
        <v>461</v>
      </c>
      <c r="AA4893" s="1">
        <v>5263.4532206426393</v>
      </c>
      <c r="AB4893" s="1">
        <v>82</v>
      </c>
      <c r="AC4893" s="1">
        <v>452.22191720400002</v>
      </c>
      <c r="AD4893" s="1">
        <v>776.59282124999993</v>
      </c>
      <c r="AE4893" s="1">
        <v>450</v>
      </c>
      <c r="AF4893" s="1">
        <v>1668</v>
      </c>
      <c r="AG4893" s="1">
        <v>8742</v>
      </c>
      <c r="AH4893" s="1">
        <v>1254</v>
      </c>
      <c r="AI4893" s="1">
        <v>426.66814735124979</v>
      </c>
      <c r="AJ4893" s="1">
        <v>2418.2330745789468</v>
      </c>
      <c r="AK4893" s="1">
        <v>256.19414536415633</v>
      </c>
      <c r="AL4893" s="1">
        <v>34471.0234375</v>
      </c>
      <c r="AM4893" s="1">
        <v>28145.873046875</v>
      </c>
      <c r="AN4893" s="1">
        <v>6325.14697265625</v>
      </c>
      <c r="AO4893" t="s">
        <v>17703</v>
      </c>
    </row>
    <row r="4894" spans="1:41" x14ac:dyDescent="0.25">
      <c r="A4894" s="1">
        <v>2021</v>
      </c>
      <c r="B4894" t="s">
        <v>3591</v>
      </c>
      <c r="C4894" t="s">
        <v>7114</v>
      </c>
      <c r="D4894" t="s">
        <v>7232</v>
      </c>
      <c r="E4894" t="s">
        <v>7934</v>
      </c>
      <c r="F4894" t="s">
        <v>9817</v>
      </c>
      <c r="G4894" t="s">
        <v>12022</v>
      </c>
      <c r="H4894" t="s">
        <v>12727</v>
      </c>
      <c r="I4894" s="1">
        <v>847.18416596320048</v>
      </c>
      <c r="J4894" s="1">
        <v>1437.9069489481651</v>
      </c>
      <c r="K4894" s="1">
        <v>53.2</v>
      </c>
      <c r="L4894" s="1">
        <v>116</v>
      </c>
      <c r="M4894" s="1">
        <v>641</v>
      </c>
      <c r="N4894" s="1">
        <v>620</v>
      </c>
      <c r="O4894" s="1">
        <v>311.5</v>
      </c>
      <c r="P4894" s="1">
        <v>460</v>
      </c>
      <c r="Q4894" s="1">
        <v>264.79209080750002</v>
      </c>
      <c r="R4894" s="1">
        <v>571.52712728807546</v>
      </c>
      <c r="S4894" s="1">
        <v>664.47409022632849</v>
      </c>
      <c r="T4894" s="1">
        <v>414.5</v>
      </c>
      <c r="U4894" s="1">
        <v>145.38759999999999</v>
      </c>
      <c r="V4894" s="1">
        <v>662.72</v>
      </c>
      <c r="W4894" s="1">
        <v>281.77704</v>
      </c>
      <c r="X4894" s="1">
        <v>1158.294563631903</v>
      </c>
      <c r="Y4894" s="1">
        <v>3352.5645617715618</v>
      </c>
      <c r="Z4894" s="1">
        <v>429.65</v>
      </c>
      <c r="AA4894" s="1">
        <v>5184.0319999999992</v>
      </c>
      <c r="AB4894" s="1">
        <v>82</v>
      </c>
      <c r="AC4894" s="1">
        <v>421.07078443305869</v>
      </c>
      <c r="AD4894" s="1">
        <v>788.48529282849915</v>
      </c>
      <c r="AE4894" s="1">
        <v>348</v>
      </c>
      <c r="AF4894" s="1">
        <v>1695</v>
      </c>
      <c r="AG4894" s="1">
        <v>8767.2271328886418</v>
      </c>
      <c r="AH4894" s="1">
        <v>1322</v>
      </c>
      <c r="AI4894" s="1">
        <v>493.6</v>
      </c>
      <c r="AJ4894" s="1">
        <v>2396.6809973748432</v>
      </c>
      <c r="AK4894" s="1">
        <v>258.38733101576781</v>
      </c>
      <c r="AL4894" s="1">
        <v>34188.95703125</v>
      </c>
      <c r="AM4894" s="1">
        <v>27719.744140625</v>
      </c>
      <c r="AN4894" s="1">
        <v>6469.21826171875</v>
      </c>
      <c r="AO4894" t="s">
        <v>17704</v>
      </c>
    </row>
    <row r="4895" spans="1:41" x14ac:dyDescent="0.25">
      <c r="A4895" s="1">
        <v>2021</v>
      </c>
      <c r="B4895" t="s">
        <v>3592</v>
      </c>
      <c r="C4895" t="s">
        <v>7114</v>
      </c>
      <c r="D4895" t="s">
        <v>7232</v>
      </c>
      <c r="E4895" t="s">
        <v>7934</v>
      </c>
      <c r="F4895" t="s">
        <v>9818</v>
      </c>
      <c r="G4895" t="s">
        <v>12022</v>
      </c>
      <c r="H4895" t="s">
        <v>12728</v>
      </c>
      <c r="I4895" s="1">
        <v>0.67175780416565989</v>
      </c>
      <c r="J4895" s="1">
        <v>0.53</v>
      </c>
      <c r="K4895" s="1">
        <v>0.58273537725592517</v>
      </c>
      <c r="L4895" s="1">
        <v>0.59109515154201953</v>
      </c>
      <c r="M4895" s="1">
        <v>0.48991599336787078</v>
      </c>
      <c r="N4895" s="1">
        <v>0.39973483594922982</v>
      </c>
      <c r="O4895" s="1">
        <v>0.53755196619641521</v>
      </c>
      <c r="P4895" s="1">
        <v>0.49</v>
      </c>
      <c r="Q4895" s="1">
        <v>0.51055914344295372</v>
      </c>
      <c r="R4895" s="1">
        <v>0.67454961184127038</v>
      </c>
      <c r="S4895" s="1">
        <v>0.67737802631673383</v>
      </c>
      <c r="T4895" s="1">
        <v>0.62721968543886364</v>
      </c>
      <c r="U4895" s="1">
        <v>0.47137490682245498</v>
      </c>
      <c r="V4895" s="1">
        <v>0.66651103373466314</v>
      </c>
      <c r="W4895" s="1">
        <v>0.5454084221207508</v>
      </c>
      <c r="X4895" s="1">
        <v>0.75217177611902442</v>
      </c>
      <c r="Y4895" s="1">
        <v>0.59441891977726502</v>
      </c>
      <c r="Z4895" s="1">
        <v>0.79043863290438632</v>
      </c>
      <c r="AA4895" s="1">
        <v>0.63887001014153966</v>
      </c>
      <c r="AB4895" s="1">
        <v>0.63600782778864973</v>
      </c>
      <c r="AC4895" s="1">
        <v>0.65949490718586967</v>
      </c>
      <c r="AD4895" s="1">
        <v>0.61665914555544632</v>
      </c>
      <c r="AE4895" s="1">
        <v>0.59228376679240291</v>
      </c>
      <c r="AF4895" s="1">
        <v>0.52888735402836939</v>
      </c>
      <c r="AG4895" s="1">
        <v>0.52650703099451335</v>
      </c>
      <c r="AH4895" s="1">
        <v>0.50166001629843116</v>
      </c>
      <c r="AI4895" s="1">
        <v>0.62068899186895388</v>
      </c>
      <c r="AJ4895" s="1">
        <v>0.48093032046579859</v>
      </c>
      <c r="AK4895" s="1">
        <v>0.65778025591616229</v>
      </c>
      <c r="AL4895" s="1">
        <v>0.58836519718170166</v>
      </c>
      <c r="AM4895" s="1">
        <v>0.57749497890472412</v>
      </c>
      <c r="AN4895" s="1">
        <v>0.60376477241516113</v>
      </c>
      <c r="AO4895" t="s">
        <v>17705</v>
      </c>
    </row>
    <row r="4896" spans="1:41" x14ac:dyDescent="0.25">
      <c r="A4896" s="1">
        <v>2021</v>
      </c>
      <c r="B4896" t="s">
        <v>3593</v>
      </c>
      <c r="C4896" t="s">
        <v>7114</v>
      </c>
      <c r="D4896" t="s">
        <v>7232</v>
      </c>
      <c r="E4896" t="s">
        <v>7934</v>
      </c>
      <c r="F4896" t="s">
        <v>9818</v>
      </c>
      <c r="G4896" t="s">
        <v>12022</v>
      </c>
      <c r="H4896" t="s">
        <v>12728</v>
      </c>
      <c r="I4896" s="1">
        <v>0.68655957485640418</v>
      </c>
      <c r="J4896" s="1">
        <v>0.53170819685929616</v>
      </c>
      <c r="K4896" s="1">
        <v>0.5791476407914764</v>
      </c>
      <c r="L4896" s="1">
        <v>0.63419583967529169</v>
      </c>
      <c r="M4896" s="1">
        <v>0.55192373653461924</v>
      </c>
      <c r="N4896" s="1">
        <v>0.40566504374307327</v>
      </c>
      <c r="O4896" s="1">
        <v>0.59631047770881607</v>
      </c>
      <c r="P4896" s="1">
        <v>0.50502371511800093</v>
      </c>
      <c r="Q4896" s="1">
        <v>0.49814127041016248</v>
      </c>
      <c r="R4896" s="1">
        <v>0.64575816223543203</v>
      </c>
      <c r="S4896" s="1">
        <v>0.6417827413545959</v>
      </c>
      <c r="T4896" s="1">
        <v>0.62416588401705841</v>
      </c>
      <c r="U4896" s="1">
        <v>0.49852249509783758</v>
      </c>
      <c r="V4896" s="1">
        <v>0.66420539690550739</v>
      </c>
      <c r="W4896" s="1">
        <v>0.50308536740274234</v>
      </c>
      <c r="X4896" s="1">
        <v>0.6059561445028363</v>
      </c>
      <c r="Y4896" s="1">
        <v>0.63194988746576275</v>
      </c>
      <c r="Z4896" s="1">
        <v>0.72359653675117575</v>
      </c>
      <c r="AA4896" s="1">
        <v>0.65980625854536068</v>
      </c>
      <c r="AB4896" s="1">
        <v>0.59218036529680362</v>
      </c>
      <c r="AC4896" s="1">
        <v>0.58201755475134187</v>
      </c>
      <c r="AD4896" s="1">
        <v>0.53970588312176981</v>
      </c>
      <c r="AE4896" s="1">
        <v>0.56016464081291395</v>
      </c>
      <c r="AF4896" s="1">
        <v>0.59402367767275954</v>
      </c>
      <c r="AG4896" s="1">
        <v>0.55828747609569529</v>
      </c>
      <c r="AH4896" s="1">
        <v>0.53725405408232185</v>
      </c>
      <c r="AI4896" s="1">
        <v>0.56986490502823473</v>
      </c>
      <c r="AJ4896" s="1">
        <v>0.46282298765030122</v>
      </c>
      <c r="AK4896" s="1">
        <v>0.71317806757656821</v>
      </c>
      <c r="AL4896" s="1">
        <v>0.58265537023544312</v>
      </c>
      <c r="AM4896" s="1">
        <v>0.57896757125854492</v>
      </c>
      <c r="AN4896" s="1">
        <v>0.58787953853607178</v>
      </c>
      <c r="AO4896" t="s">
        <v>17706</v>
      </c>
    </row>
    <row r="4897" spans="1:41" x14ac:dyDescent="0.25">
      <c r="A4897" s="1">
        <v>2021</v>
      </c>
      <c r="B4897" t="s">
        <v>3594</v>
      </c>
      <c r="C4897" t="s">
        <v>7114</v>
      </c>
      <c r="D4897" t="s">
        <v>7232</v>
      </c>
      <c r="E4897" t="s">
        <v>7934</v>
      </c>
      <c r="F4897" t="s">
        <v>9818</v>
      </c>
      <c r="G4897" t="s">
        <v>12022</v>
      </c>
      <c r="H4897" t="s">
        <v>12728</v>
      </c>
      <c r="I4897" s="1">
        <v>0.67043666656203615</v>
      </c>
      <c r="J4897" s="1">
        <v>0.55400000000000005</v>
      </c>
      <c r="K4897" s="1">
        <v>0.61385370896872582</v>
      </c>
      <c r="L4897" s="1">
        <v>0.58634288086342889</v>
      </c>
      <c r="M4897" s="1">
        <v>0.48561416403783891</v>
      </c>
      <c r="N4897" s="1">
        <v>0.45218855980026529</v>
      </c>
      <c r="O4897" s="1">
        <v>0.53115766854687085</v>
      </c>
      <c r="P4897" s="1">
        <v>0.49651992729529643</v>
      </c>
      <c r="Q4897" s="1">
        <v>0.48067430398682348</v>
      </c>
      <c r="R4897" s="1">
        <v>0.69635232633835009</v>
      </c>
      <c r="S4897" s="1">
        <v>0.70609590757522156</v>
      </c>
      <c r="T4897" s="1">
        <v>0.63102486047691531</v>
      </c>
      <c r="U4897" s="1">
        <v>0.47086674275158719</v>
      </c>
      <c r="V4897" s="1">
        <v>0.62553672829347828</v>
      </c>
      <c r="W4897" s="1">
        <v>0.5454084221207508</v>
      </c>
      <c r="X4897" s="1">
        <v>0.67458110980327024</v>
      </c>
      <c r="Y4897" s="1">
        <v>0.60379405726919455</v>
      </c>
      <c r="Z4897" s="1">
        <v>0.74072280279494152</v>
      </c>
      <c r="AA4897" s="1">
        <v>0.65258211380415276</v>
      </c>
      <c r="AB4897" s="1">
        <v>0.64683644620989811</v>
      </c>
      <c r="AC4897" s="1">
        <v>0.66622924805671913</v>
      </c>
      <c r="AD4897" s="1">
        <v>0.64636009174848763</v>
      </c>
      <c r="AE4897" s="1">
        <v>0.60856003601517783</v>
      </c>
      <c r="AF4897" s="1">
        <v>0.6683026078964226</v>
      </c>
      <c r="AG4897" s="1">
        <v>0.54254524209366684</v>
      </c>
      <c r="AH4897" s="1">
        <v>0.52868002166914407</v>
      </c>
      <c r="AI4897" s="1">
        <v>0.62059635172091365</v>
      </c>
      <c r="AJ4897" s="1">
        <v>0.50705683621616837</v>
      </c>
      <c r="AK4897" s="1">
        <v>0.66456898579225177</v>
      </c>
      <c r="AL4897" s="1">
        <v>0.59715479612350464</v>
      </c>
      <c r="AM4897" s="1">
        <v>0.58957129716873169</v>
      </c>
      <c r="AN4897" s="1">
        <v>0.60789811611175537</v>
      </c>
      <c r="AO4897" t="s">
        <v>17707</v>
      </c>
    </row>
    <row r="4898" spans="1:41" x14ac:dyDescent="0.25">
      <c r="A4898" s="1">
        <v>2021</v>
      </c>
      <c r="B4898" t="s">
        <v>3595</v>
      </c>
      <c r="C4898" t="s">
        <v>7114</v>
      </c>
      <c r="D4898" t="s">
        <v>7232</v>
      </c>
      <c r="E4898" t="s">
        <v>7934</v>
      </c>
      <c r="F4898" t="s">
        <v>9818</v>
      </c>
      <c r="G4898" t="s">
        <v>12022</v>
      </c>
      <c r="H4898" t="s">
        <v>12728</v>
      </c>
      <c r="I4898" s="1">
        <v>0.66679506890498552</v>
      </c>
      <c r="J4898" s="1">
        <v>0.57431274251275899</v>
      </c>
      <c r="K4898" s="1">
        <v>0.54346995514207164</v>
      </c>
      <c r="L4898" s="1">
        <v>0.62877536241310983</v>
      </c>
      <c r="M4898" s="1">
        <v>0.50142129610610364</v>
      </c>
      <c r="N4898" s="1">
        <v>0.38642431211193778</v>
      </c>
      <c r="O4898" s="1">
        <v>0.54706708816297855</v>
      </c>
      <c r="P4898" s="1">
        <v>0.51481779926582505</v>
      </c>
      <c r="Q4898" s="1">
        <v>0.50044382605688187</v>
      </c>
      <c r="R4898" s="1">
        <v>0.69194248532569136</v>
      </c>
      <c r="S4898" s="1">
        <v>0.6417827413545959</v>
      </c>
      <c r="T4898" s="1">
        <v>0.62589089415573429</v>
      </c>
      <c r="U4898" s="1">
        <v>0.4984011408668943</v>
      </c>
      <c r="V4898" s="1">
        <v>0.60089728384852814</v>
      </c>
      <c r="W4898" s="1">
        <v>0.50056534029136757</v>
      </c>
      <c r="X4898" s="1">
        <v>0.70848949448498943</v>
      </c>
      <c r="Y4898" s="1">
        <v>0.61874136883475561</v>
      </c>
      <c r="Z4898" s="1">
        <v>0.74313338868133383</v>
      </c>
      <c r="AA4898" s="1">
        <v>0.63564390428125095</v>
      </c>
      <c r="AB4898" s="1">
        <v>0.58504566210045661</v>
      </c>
      <c r="AC4898" s="1">
        <v>0.61238622844436452</v>
      </c>
      <c r="AD4898" s="1">
        <v>0.60926231854210233</v>
      </c>
      <c r="AE4898" s="1">
        <v>0.55952151263746863</v>
      </c>
      <c r="AF4898" s="1">
        <v>0.55442163520037679</v>
      </c>
      <c r="AG4898" s="1">
        <v>0.52953704506345833</v>
      </c>
      <c r="AH4898" s="1">
        <v>0.54481314804740955</v>
      </c>
      <c r="AI4898" s="1">
        <v>0.6322895997714576</v>
      </c>
      <c r="AJ4898" s="1">
        <v>0.48612689828561578</v>
      </c>
      <c r="AK4898" s="1">
        <v>0.6100410371885695</v>
      </c>
      <c r="AL4898" s="1">
        <v>0.5811193585395813</v>
      </c>
      <c r="AM4898" s="1">
        <v>0.57660722732543945</v>
      </c>
      <c r="AN4898" s="1">
        <v>0.58751159906387329</v>
      </c>
      <c r="AO4898" t="s">
        <v>17708</v>
      </c>
    </row>
    <row r="4899" spans="1:41" x14ac:dyDescent="0.25">
      <c r="A4899" s="1">
        <v>2021</v>
      </c>
      <c r="B4899" t="s">
        <v>3596</v>
      </c>
      <c r="C4899" t="s">
        <v>7114</v>
      </c>
      <c r="D4899" t="s">
        <v>7232</v>
      </c>
      <c r="E4899" t="s">
        <v>7934</v>
      </c>
      <c r="F4899" t="s">
        <v>9818</v>
      </c>
      <c r="G4899" t="s">
        <v>12022</v>
      </c>
      <c r="H4899" t="s">
        <v>12728</v>
      </c>
      <c r="I4899" s="1">
        <v>0.61791132714685526</v>
      </c>
      <c r="J4899" s="1">
        <v>0.53488160555900233</v>
      </c>
      <c r="K4899" s="1">
        <v>0.56351183063511823</v>
      </c>
      <c r="L4899" s="1">
        <v>0.6019095060190951</v>
      </c>
      <c r="M4899" s="1">
        <v>0.45884108786946493</v>
      </c>
      <c r="N4899" s="1">
        <v>0.38322325112870842</v>
      </c>
      <c r="O4899" s="1">
        <v>0.54706708816297855</v>
      </c>
      <c r="P4899" s="1">
        <v>0.47809700839158947</v>
      </c>
      <c r="Q4899" s="1">
        <v>0.49075760134075169</v>
      </c>
      <c r="R4899" s="1">
        <v>0.69666870705716299</v>
      </c>
      <c r="S4899" s="1">
        <v>0.65708143720939338</v>
      </c>
      <c r="T4899" s="1">
        <v>0.57077625570776247</v>
      </c>
      <c r="U4899" s="1">
        <v>0.49837160891753962</v>
      </c>
      <c r="V4899" s="1">
        <v>0.60263353509610285</v>
      </c>
      <c r="W4899" s="1">
        <v>0.42195278876125147</v>
      </c>
      <c r="X4899" s="1">
        <v>0.6905894830847934</v>
      </c>
      <c r="Y4899" s="1">
        <v>0.60378559432857437</v>
      </c>
      <c r="Z4899" s="1">
        <v>0.78328064629434491</v>
      </c>
      <c r="AA4899" s="1">
        <v>0.64740019611876309</v>
      </c>
      <c r="AB4899" s="1">
        <v>0.6686236138290933</v>
      </c>
      <c r="AC4899" s="1">
        <v>0.61535284286989878</v>
      </c>
      <c r="AD4899" s="1">
        <v>-46.301174568737153</v>
      </c>
      <c r="AE4899" s="1">
        <v>0.59071904054574453</v>
      </c>
      <c r="AF4899" s="1">
        <v>0.58767537143566617</v>
      </c>
      <c r="AG4899" s="1">
        <v>0.54396001400403726</v>
      </c>
      <c r="AH4899" s="1">
        <v>0.53697759396729505</v>
      </c>
      <c r="AI4899" s="1">
        <v>0.5686519170479295</v>
      </c>
      <c r="AJ4899" s="1">
        <v>0.48196120035995171</v>
      </c>
      <c r="AK4899" s="1">
        <v>0.63177368669561595</v>
      </c>
      <c r="AL4899" s="1">
        <v>-1.0423014163970947</v>
      </c>
      <c r="AM4899" s="1">
        <v>0.57403463125228882</v>
      </c>
      <c r="AN4899" s="1">
        <v>-3.3321106433868408</v>
      </c>
      <c r="AO4899" t="s">
        <v>17709</v>
      </c>
    </row>
    <row r="4900" spans="1:41" x14ac:dyDescent="0.25">
      <c r="A4900" s="1">
        <v>2021</v>
      </c>
      <c r="B4900" t="s">
        <v>3597</v>
      </c>
      <c r="C4900" t="s">
        <v>7114</v>
      </c>
      <c r="D4900" t="s">
        <v>7232</v>
      </c>
      <c r="E4900" t="s">
        <v>7934</v>
      </c>
      <c r="F4900" t="s">
        <v>9818</v>
      </c>
      <c r="G4900" t="s">
        <v>12022</v>
      </c>
      <c r="H4900" t="s">
        <v>12728</v>
      </c>
      <c r="I4900" s="1">
        <v>0.5567035112856622</v>
      </c>
      <c r="J4900" s="1">
        <v>0.53576717358813553</v>
      </c>
      <c r="K4900" s="1">
        <v>0.55728518057285181</v>
      </c>
      <c r="L4900" s="1">
        <v>0.58634288086342889</v>
      </c>
      <c r="M4900" s="1">
        <v>0.56885741491181108</v>
      </c>
      <c r="N4900" s="1">
        <v>0.39915000611027168</v>
      </c>
      <c r="O4900" s="1">
        <v>0.54706708816297855</v>
      </c>
      <c r="P4900" s="1">
        <v>0.46147668148156712</v>
      </c>
      <c r="Q4900" s="1">
        <v>0.48013970807142597</v>
      </c>
      <c r="R4900" s="1">
        <v>0.69334294640711369</v>
      </c>
      <c r="S4900" s="1">
        <v>0.64543338812242712</v>
      </c>
      <c r="T4900" s="1">
        <v>0.60753067585656284</v>
      </c>
      <c r="U4900" s="1">
        <v>0.47508492882084352</v>
      </c>
      <c r="V4900" s="1">
        <v>0.59499100594991006</v>
      </c>
      <c r="W4900" s="1">
        <v>0.46373502746343731</v>
      </c>
      <c r="X4900" s="1">
        <v>0.73919070693527811</v>
      </c>
      <c r="Y4900" s="1">
        <v>0.5989501712896016</v>
      </c>
      <c r="Z4900" s="1">
        <v>0.83532652025802712</v>
      </c>
      <c r="AA4900" s="1">
        <v>0.65188511403633065</v>
      </c>
      <c r="AB4900" s="1">
        <v>0.6686236138290933</v>
      </c>
      <c r="AC4900" s="1">
        <v>0.58637407451796175</v>
      </c>
      <c r="AD4900" s="1">
        <v>0.64272962647120846</v>
      </c>
      <c r="AE4900" s="1">
        <v>0.58374844333748444</v>
      </c>
      <c r="AF4900" s="1">
        <v>0.53636889832143542</v>
      </c>
      <c r="AG4900" s="1">
        <v>0.52495802497603994</v>
      </c>
      <c r="AH4900" s="1">
        <v>0.50293603953029142</v>
      </c>
      <c r="AI4900" s="1">
        <v>0.55261611456563631</v>
      </c>
      <c r="AJ4900" s="1">
        <v>0.46709645337964201</v>
      </c>
      <c r="AK4900" s="1">
        <v>0.67145877907465634</v>
      </c>
      <c r="AL4900" s="1">
        <v>0.57707488536834717</v>
      </c>
      <c r="AM4900" s="1">
        <v>0.56280630826950073</v>
      </c>
      <c r="AN4900" s="1">
        <v>0.59728860855102539</v>
      </c>
      <c r="AO4900" t="s">
        <v>17710</v>
      </c>
    </row>
    <row r="4901" spans="1:41" x14ac:dyDescent="0.25">
      <c r="A4901" s="1">
        <v>2021</v>
      </c>
      <c r="B4901" t="s">
        <v>3598</v>
      </c>
      <c r="C4901" t="s">
        <v>7114</v>
      </c>
      <c r="D4901" t="s">
        <v>7232</v>
      </c>
      <c r="E4901" t="s">
        <v>7934</v>
      </c>
      <c r="F4901" t="s">
        <v>9819</v>
      </c>
      <c r="G4901" t="s">
        <v>12022</v>
      </c>
      <c r="H4901" t="s">
        <v>12728</v>
      </c>
      <c r="I4901" s="1">
        <v>2.76871442485539E-2</v>
      </c>
      <c r="J4901" s="1">
        <v>6.2E-2</v>
      </c>
      <c r="K4901" s="1">
        <v>6.9548872180451193E-2</v>
      </c>
      <c r="L4901" s="1">
        <v>8.6206896551724102E-2</v>
      </c>
      <c r="M4901" s="1">
        <v>4.6801872074882997E-2</v>
      </c>
      <c r="N4901" s="1">
        <v>7.0558984730109797E-2</v>
      </c>
      <c r="O4901" s="1">
        <v>9.5666131621187797E-2</v>
      </c>
      <c r="P4901" s="1">
        <v>6.8695652173913102E-2</v>
      </c>
      <c r="Q4901" s="1">
        <v>5.5E-2</v>
      </c>
      <c r="R4901" s="1">
        <v>4.52679914150119E-2</v>
      </c>
      <c r="S4901" s="1">
        <v>5.6000000000000001E-2</v>
      </c>
      <c r="T4901" s="1">
        <v>4.2822677925211099E-2</v>
      </c>
      <c r="U4901" s="1">
        <v>3.5481705454935501E-2</v>
      </c>
      <c r="V4901" s="1">
        <v>5.5694712699179298E-2</v>
      </c>
      <c r="W4901" s="1">
        <v>5.0866600060813998E-2</v>
      </c>
      <c r="X4901" s="1">
        <v>3.1470694139124698E-2</v>
      </c>
      <c r="Y4901" s="1">
        <v>4.19335269758448E-2</v>
      </c>
      <c r="Z4901" s="1">
        <v>3.8461538461538498E-2</v>
      </c>
      <c r="AA4901" s="1">
        <v>5.00000000000001E-2</v>
      </c>
      <c r="AB4901" s="1">
        <v>7.0731707317073095E-2</v>
      </c>
      <c r="AC4901" s="1">
        <v>6.4545674736029304E-2</v>
      </c>
      <c r="AD4901" s="1">
        <v>5.5150417165685202E-2</v>
      </c>
      <c r="AE4901" s="1">
        <v>8.3333333333333301E-2</v>
      </c>
      <c r="AF4901" s="1">
        <v>5.0147492625368703E-2</v>
      </c>
      <c r="AG4901" s="1">
        <v>3.6192877567054998E-2</v>
      </c>
      <c r="AH4901" s="1">
        <v>4.44780635400907E-2</v>
      </c>
      <c r="AI4901" s="1">
        <v>5.3889789303079499E-2</v>
      </c>
      <c r="AJ4901" s="1">
        <v>4.9718122336054098E-2</v>
      </c>
      <c r="AK4901" s="1">
        <v>0.05</v>
      </c>
      <c r="AL4901" s="1">
        <v>5.4770778864622116E-2</v>
      </c>
      <c r="AM4901" s="1">
        <v>5.4172102361917496E-2</v>
      </c>
      <c r="AN4901" s="1">
        <v>5.5618900805711746E-2</v>
      </c>
      <c r="AO4901" t="s">
        <v>17711</v>
      </c>
    </row>
    <row r="4902" spans="1:41" x14ac:dyDescent="0.25">
      <c r="A4902" s="1">
        <v>2021</v>
      </c>
      <c r="B4902" t="s">
        <v>3599</v>
      </c>
      <c r="C4902" t="s">
        <v>7114</v>
      </c>
      <c r="D4902" t="s">
        <v>7232</v>
      </c>
      <c r="E4902" t="s">
        <v>7934</v>
      </c>
      <c r="F4902" t="s">
        <v>9819</v>
      </c>
      <c r="G4902" t="s">
        <v>12022</v>
      </c>
      <c r="H4902" t="s">
        <v>12728</v>
      </c>
      <c r="I4902" s="1">
        <v>1.7837547650326298E-2</v>
      </c>
      <c r="J4902" s="1">
        <v>6.2004898762699802E-2</v>
      </c>
      <c r="K4902" s="1">
        <v>6.5176908752327706E-2</v>
      </c>
      <c r="L4902" s="1">
        <v>7.9646017699115002E-2</v>
      </c>
      <c r="M4902" s="1">
        <v>4.5000000000000102E-2</v>
      </c>
      <c r="N4902" s="1">
        <v>6.6416602822218396E-2</v>
      </c>
      <c r="O4902" s="1">
        <v>9.5666131621187797E-2</v>
      </c>
      <c r="P4902" s="1">
        <v>6.5955359628770305E-2</v>
      </c>
      <c r="Q4902" s="1">
        <v>5.2044020973367897E-2</v>
      </c>
      <c r="R4902" s="1">
        <v>4.6793760831889103E-2</v>
      </c>
      <c r="S4902" s="1">
        <v>5.5E-2</v>
      </c>
      <c r="T4902" s="1">
        <v>4.3632673769659999E-2</v>
      </c>
      <c r="U4902" s="1">
        <v>3.8291369332559E-2</v>
      </c>
      <c r="V4902" s="1">
        <v>7.8488372093023298E-2</v>
      </c>
      <c r="W4902" s="1">
        <v>5.28005708169818E-2</v>
      </c>
      <c r="X4902" s="1">
        <v>4.24379701928786E-2</v>
      </c>
      <c r="Y4902" s="1">
        <v>5.2767184272346397E-2</v>
      </c>
      <c r="Z4902" s="1">
        <v>4.9891540130151797E-2</v>
      </c>
      <c r="AA4902" s="1">
        <v>0.06</v>
      </c>
      <c r="AB4902" s="1">
        <v>1</v>
      </c>
      <c r="AC4902" s="1">
        <v>6.8459657701711502E-2</v>
      </c>
      <c r="AD4902" s="1">
        <v>6.3578776289132596E-2</v>
      </c>
      <c r="AE4902" s="1">
        <v>8.8888888888888906E-2</v>
      </c>
      <c r="AF4902" s="1">
        <v>4.9760191846522799E-2</v>
      </c>
      <c r="AG4902" s="1">
        <v>3.71768474033402E-2</v>
      </c>
      <c r="AH4902" s="1">
        <v>4.7049441786283903E-2</v>
      </c>
      <c r="AI4902" s="1">
        <v>5.9701492537313501E-2</v>
      </c>
      <c r="AJ4902" s="1">
        <v>0.05</v>
      </c>
      <c r="AK4902" s="1">
        <v>5.00000000000001E-2</v>
      </c>
      <c r="AL4902" s="1">
        <v>8.9119523763656616E-2</v>
      </c>
      <c r="AM4902" s="1">
        <v>5.6730717420578003E-2</v>
      </c>
      <c r="AN4902" s="1">
        <v>0.13500364124774933</v>
      </c>
      <c r="AO4902" t="s">
        <v>17712</v>
      </c>
    </row>
    <row r="4903" spans="1:41" x14ac:dyDescent="0.25">
      <c r="A4903" s="1">
        <v>2021</v>
      </c>
      <c r="B4903" t="s">
        <v>3600</v>
      </c>
      <c r="C4903" t="s">
        <v>7114</v>
      </c>
      <c r="D4903" t="s">
        <v>7232</v>
      </c>
      <c r="E4903" t="s">
        <v>7934</v>
      </c>
      <c r="F4903" t="s">
        <v>9819</v>
      </c>
      <c r="G4903" t="s">
        <v>12022</v>
      </c>
      <c r="H4903" t="s">
        <v>12728</v>
      </c>
      <c r="I4903" s="1">
        <v>3.5797936634096202E-2</v>
      </c>
      <c r="J4903" s="1">
        <v>5.7000000000000002E-2</v>
      </c>
      <c r="K4903" s="1">
        <v>6.3157894736842093E-2</v>
      </c>
      <c r="L4903" s="1">
        <v>7.9999999999999905E-2</v>
      </c>
      <c r="M4903" s="1">
        <v>4.0777180704590403E-2</v>
      </c>
      <c r="N4903" s="1">
        <v>7.9676136165503494E-2</v>
      </c>
      <c r="O4903" s="1">
        <v>9.4816687737041896E-2</v>
      </c>
      <c r="P4903" s="1">
        <v>6.6964285714285698E-2</v>
      </c>
      <c r="Q4903" s="1">
        <v>5.1470588235294101E-2</v>
      </c>
      <c r="R4903" s="1">
        <v>4.7004608294930902E-2</v>
      </c>
      <c r="S4903" s="1">
        <v>5.5000000000000097E-2</v>
      </c>
      <c r="T4903" s="1">
        <v>1</v>
      </c>
      <c r="U4903" s="1">
        <v>3.8394099556503997E-2</v>
      </c>
      <c r="V4903" s="1">
        <v>6.4560024191109705E-2</v>
      </c>
      <c r="W4903" s="1">
        <v>6.3122923588039906E-2</v>
      </c>
      <c r="X4903" s="1">
        <v>4.0142729705620002E-2</v>
      </c>
      <c r="Y4903" s="1">
        <v>4.1000000000000002E-2</v>
      </c>
      <c r="Z4903" s="1">
        <v>4.9073431385584801E-2</v>
      </c>
      <c r="AA4903" s="1">
        <v>0.06</v>
      </c>
      <c r="AB4903" s="1">
        <v>1</v>
      </c>
      <c r="AC4903" s="1">
        <v>9.1799288475010093E-2</v>
      </c>
      <c r="AD4903" s="1">
        <v>6.3170798928944505E-2</v>
      </c>
      <c r="AE4903" s="1">
        <v>9.2736266050197996E-2</v>
      </c>
      <c r="AF4903" s="1">
        <v>5.5E-2</v>
      </c>
      <c r="AG4903" s="1">
        <v>4.0665139375598701E-2</v>
      </c>
      <c r="AH4903" s="1">
        <v>4.7324770154544199E-2</v>
      </c>
      <c r="AI4903" s="1">
        <v>6.0606060606060601E-2</v>
      </c>
      <c r="AJ4903" s="1">
        <v>4.76190476190477E-2</v>
      </c>
      <c r="AK4903" s="1">
        <v>5.00000000000001E-2</v>
      </c>
      <c r="AL4903" s="1">
        <v>0.12334068119525909</v>
      </c>
      <c r="AM4903" s="1">
        <v>5.8750636875629425E-2</v>
      </c>
      <c r="AN4903" s="1">
        <v>0.2148432582616806</v>
      </c>
      <c r="AO4903" t="s">
        <v>17713</v>
      </c>
    </row>
    <row r="4904" spans="1:41" x14ac:dyDescent="0.25">
      <c r="A4904" s="1">
        <v>2021</v>
      </c>
      <c r="B4904" t="s">
        <v>3601</v>
      </c>
      <c r="C4904" t="s">
        <v>7114</v>
      </c>
      <c r="D4904" t="s">
        <v>7232</v>
      </c>
      <c r="E4904" t="s">
        <v>7934</v>
      </c>
      <c r="F4904" t="s">
        <v>9819</v>
      </c>
      <c r="G4904" t="s">
        <v>12022</v>
      </c>
      <c r="H4904" t="s">
        <v>12728</v>
      </c>
      <c r="I4904" s="1">
        <v>3.8140643623361101E-2</v>
      </c>
      <c r="J4904" s="1">
        <v>6.0999999999999902E-2</v>
      </c>
      <c r="K4904" s="1">
        <v>6.6298342541436406E-2</v>
      </c>
      <c r="L4904" s="1">
        <v>8.6206896551724102E-2</v>
      </c>
      <c r="M4904" s="1">
        <v>4.5176837833619601E-2</v>
      </c>
      <c r="N4904" s="1">
        <v>7.0558984730109797E-2</v>
      </c>
      <c r="O4904" s="1">
        <v>9.5666131621187797E-2</v>
      </c>
      <c r="P4904" s="1">
        <v>6.5768121168409702E-2</v>
      </c>
      <c r="Q4904" s="1">
        <v>5.4696288943230698E-2</v>
      </c>
      <c r="R4904" s="1">
        <v>4.1179531098066102E-2</v>
      </c>
      <c r="S4904" s="1">
        <v>5.94353640416048E-2</v>
      </c>
      <c r="T4904" s="1">
        <v>4.9382716049382699E-2</v>
      </c>
      <c r="U4904" s="1">
        <v>3.7706740324047597E-2</v>
      </c>
      <c r="V4904" s="1">
        <v>5.8737151248164497E-2</v>
      </c>
      <c r="W4904" s="1">
        <v>5.2553663952627602E-2</v>
      </c>
      <c r="X4904" s="1">
        <v>4.24379701928786E-2</v>
      </c>
      <c r="Y4904" s="1">
        <v>4.1490741426916701E-2</v>
      </c>
      <c r="Z4904" s="1">
        <v>5.3811659192825101E-2</v>
      </c>
      <c r="AA4904" s="1">
        <v>0.06</v>
      </c>
      <c r="AB4904" s="1">
        <v>7.0731707317073095E-2</v>
      </c>
      <c r="AC4904" s="1">
        <v>6.4536322802830906E-2</v>
      </c>
      <c r="AD4904" s="1">
        <v>6.0672788017258401E-2</v>
      </c>
      <c r="AE4904" s="1">
        <v>9.4495260269416306E-2</v>
      </c>
      <c r="AF4904" s="1">
        <v>5.3403755868544601E-2</v>
      </c>
      <c r="AG4904" s="1">
        <v>3.65171744836243E-2</v>
      </c>
      <c r="AH4904" s="1">
        <v>4.4360902255639101E-2</v>
      </c>
      <c r="AI4904" s="1">
        <v>5.42666142351554E-2</v>
      </c>
      <c r="AJ4904" s="1">
        <v>5.3680620820899597E-2</v>
      </c>
      <c r="AK4904" s="1">
        <v>5.00000000000001E-2</v>
      </c>
      <c r="AL4904" s="1">
        <v>5.7341817766427994E-2</v>
      </c>
      <c r="AM4904" s="1">
        <v>5.7172343134880066E-2</v>
      </c>
      <c r="AN4904" s="1">
        <v>5.7581916451454163E-2</v>
      </c>
      <c r="AO4904" t="s">
        <v>17714</v>
      </c>
    </row>
    <row r="4905" spans="1:41" x14ac:dyDescent="0.25">
      <c r="A4905" s="1">
        <v>2021</v>
      </c>
      <c r="B4905" t="s">
        <v>3602</v>
      </c>
      <c r="C4905" t="s">
        <v>7114</v>
      </c>
      <c r="D4905" t="s">
        <v>7232</v>
      </c>
      <c r="E4905" t="s">
        <v>7934</v>
      </c>
      <c r="F4905" t="s">
        <v>9819</v>
      </c>
      <c r="G4905" t="s">
        <v>12022</v>
      </c>
      <c r="H4905" t="s">
        <v>12728</v>
      </c>
      <c r="I4905" s="1">
        <v>5.5953609007830397E-2</v>
      </c>
      <c r="J4905" s="1">
        <v>6.1798721832604903E-2</v>
      </c>
      <c r="K4905" s="1">
        <v>6.2887178524497905E-2</v>
      </c>
      <c r="L4905" s="1">
        <v>8.3333333333333301E-2</v>
      </c>
      <c r="M4905" s="1">
        <v>4.6920821114369501E-2</v>
      </c>
      <c r="N4905" s="1">
        <v>6.4830059531819195E-2</v>
      </c>
      <c r="O4905" s="1">
        <v>8.9826142949130605E-2</v>
      </c>
      <c r="P4905" s="1">
        <v>7.4398249452953993E-2</v>
      </c>
      <c r="Q4905" s="1">
        <v>5.7933662388841199E-2</v>
      </c>
      <c r="R4905" s="1">
        <v>4.1418876373049897E-2</v>
      </c>
      <c r="S4905" s="1">
        <v>5.6000000000000001E-2</v>
      </c>
      <c r="T4905" s="1">
        <v>4.35955072337227E-2</v>
      </c>
      <c r="U4905" s="1">
        <v>3.57164960150732E-2</v>
      </c>
      <c r="V4905" s="1">
        <v>5.8905517209840302E-2</v>
      </c>
      <c r="W4905" s="1">
        <v>5.3156146179402002E-2</v>
      </c>
      <c r="X4905" s="1">
        <v>5.0566512798992901E-2</v>
      </c>
      <c r="Y4905" s="1">
        <v>4.1111068906320498E-2</v>
      </c>
      <c r="Z4905" s="1">
        <v>4.1002012974284401E-2</v>
      </c>
      <c r="AA4905" s="1">
        <v>5.2000008975552403E-2</v>
      </c>
      <c r="AB4905" s="1">
        <v>8.1927710843373497E-2</v>
      </c>
      <c r="AC4905" s="1">
        <v>6.9391423628770793E-2</v>
      </c>
      <c r="AD4905" s="1">
        <v>1</v>
      </c>
      <c r="AE4905" s="1">
        <v>9.0126291618828902E-2</v>
      </c>
      <c r="AF4905" s="1">
        <v>4.4392523364486E-2</v>
      </c>
      <c r="AG4905" s="1">
        <v>3.7516020039613199E-2</v>
      </c>
      <c r="AH4905" s="1">
        <v>3.9936882129277602E-2</v>
      </c>
      <c r="AI4905" s="1">
        <v>5.5278713110153602E-2</v>
      </c>
      <c r="AJ4905" s="1">
        <v>6.78391959798995E-2</v>
      </c>
      <c r="AK4905" s="1">
        <v>7.0880412415685004E-2</v>
      </c>
      <c r="AL4905" s="1">
        <v>9.0642862021923065E-2</v>
      </c>
      <c r="AM4905" s="1">
        <v>5.7509824633598328E-2</v>
      </c>
      <c r="AN4905" s="1">
        <v>0.13758133351802826</v>
      </c>
      <c r="AO4905" t="s">
        <v>17715</v>
      </c>
    </row>
    <row r="4906" spans="1:41" x14ac:dyDescent="0.25">
      <c r="A4906" s="1">
        <v>2021</v>
      </c>
      <c r="B4906" t="s">
        <v>3603</v>
      </c>
      <c r="C4906" t="s">
        <v>7114</v>
      </c>
      <c r="D4906" t="s">
        <v>7232</v>
      </c>
      <c r="E4906" t="s">
        <v>7934</v>
      </c>
      <c r="F4906" t="s">
        <v>9819</v>
      </c>
      <c r="G4906" t="s">
        <v>12022</v>
      </c>
      <c r="H4906" t="s">
        <v>12728</v>
      </c>
      <c r="I4906" s="1">
        <v>1.8004914939824299E-2</v>
      </c>
      <c r="J4906" s="1">
        <v>0.06</v>
      </c>
      <c r="K4906" s="1">
        <v>6.5298507462686603E-2</v>
      </c>
      <c r="L4906" s="1">
        <v>7.9999999999999905E-2</v>
      </c>
      <c r="M4906" s="1">
        <v>4.3999999999999997E-2</v>
      </c>
      <c r="N4906" s="1">
        <v>7.2066161842254006E-2</v>
      </c>
      <c r="O4906" s="1">
        <v>9.5087163232963595E-2</v>
      </c>
      <c r="P4906" s="1">
        <v>6.7000000000000004E-2</v>
      </c>
      <c r="Q4906" s="1">
        <v>5.2039186395943599E-2</v>
      </c>
      <c r="R4906" s="1">
        <v>4.6875E-2</v>
      </c>
      <c r="S4906" s="1">
        <v>5.4678435834627899E-2</v>
      </c>
      <c r="T4906" s="1">
        <v>4.9797775530839299E-2</v>
      </c>
      <c r="U4906" s="1">
        <v>3.8476330461584302E-2</v>
      </c>
      <c r="V4906" s="1">
        <v>6.7495534757488804E-2</v>
      </c>
      <c r="W4906" s="1">
        <v>6.3122923588039906E-2</v>
      </c>
      <c r="X4906" s="1">
        <v>4.24379701928786E-2</v>
      </c>
      <c r="Y4906" s="1">
        <v>4.3633125556544999E-2</v>
      </c>
      <c r="Z4906" s="1">
        <v>5.0328227571115998E-2</v>
      </c>
      <c r="AA4906" s="1">
        <v>5.80000000000001E-2</v>
      </c>
      <c r="AB4906" s="1">
        <v>1</v>
      </c>
      <c r="AC4906" s="1">
        <v>7.3946070593366303E-2</v>
      </c>
      <c r="AD4906" s="1">
        <v>1.20087660433295E-2</v>
      </c>
      <c r="AE4906" s="1">
        <v>9.2178770949720698E-2</v>
      </c>
      <c r="AF4906" s="1">
        <v>4.5949214026602202E-2</v>
      </c>
      <c r="AG4906" s="1">
        <v>3.8762364849321398E-2</v>
      </c>
      <c r="AH4906" s="1">
        <v>4.7269763651181698E-2</v>
      </c>
      <c r="AI4906" s="1">
        <v>5.9701492537313501E-2</v>
      </c>
      <c r="AJ4906" s="1">
        <v>0.05</v>
      </c>
      <c r="AK4906" s="1">
        <v>5.00000000000001E-2</v>
      </c>
      <c r="AL4906" s="1">
        <v>8.752267062664032E-2</v>
      </c>
      <c r="AM4906" s="1">
        <v>5.616205558180809E-2</v>
      </c>
      <c r="AN4906" s="1">
        <v>0.13195022940635681</v>
      </c>
      <c r="AO4906" t="s">
        <v>17716</v>
      </c>
    </row>
    <row r="4907" spans="1:41" x14ac:dyDescent="0.25">
      <c r="A4907" s="1">
        <v>2021</v>
      </c>
      <c r="B4907" t="s">
        <v>3604</v>
      </c>
      <c r="C4907" t="s">
        <v>7114</v>
      </c>
      <c r="D4907" t="s">
        <v>7232</v>
      </c>
      <c r="E4907" t="s">
        <v>7934</v>
      </c>
      <c r="F4907" t="s">
        <v>9820</v>
      </c>
      <c r="G4907" t="s">
        <v>12022</v>
      </c>
      <c r="H4907" t="s">
        <v>12729</v>
      </c>
      <c r="I4907" s="1">
        <v>897.99867789694133</v>
      </c>
      <c r="J4907" s="1">
        <v>1369.472847806458</v>
      </c>
      <c r="K4907" s="1">
        <v>50.2</v>
      </c>
      <c r="L4907" s="1">
        <v>104</v>
      </c>
      <c r="M4907" s="1">
        <v>604.38631493199193</v>
      </c>
      <c r="N4907" s="1">
        <v>610.48648775768208</v>
      </c>
      <c r="O4907" s="1">
        <v>281.7</v>
      </c>
      <c r="P4907" s="1">
        <v>402.57324</v>
      </c>
      <c r="Q4907" s="1">
        <v>261.77135857966039</v>
      </c>
      <c r="R4907" s="1">
        <v>550</v>
      </c>
      <c r="S4907" s="1">
        <v>633.34100977652452</v>
      </c>
      <c r="T4907" s="1">
        <v>377</v>
      </c>
      <c r="U4907" s="1">
        <v>136.08109342719999</v>
      </c>
      <c r="V4907" s="1">
        <v>634</v>
      </c>
      <c r="W4907" s="1">
        <v>265.5</v>
      </c>
      <c r="X4907" s="1">
        <v>1136.553768</v>
      </c>
      <c r="Y4907" s="1">
        <v>3254.7857909090908</v>
      </c>
      <c r="Z4907" s="1">
        <v>438</v>
      </c>
      <c r="AA4907" s="1">
        <v>4947.646027404081</v>
      </c>
      <c r="AB4907" s="1"/>
      <c r="AC4907" s="1">
        <v>421.26295954700242</v>
      </c>
      <c r="AD4907" s="1">
        <v>727.21799999999985</v>
      </c>
      <c r="AE4907" s="1">
        <v>410</v>
      </c>
      <c r="AF4907" s="1">
        <v>1585</v>
      </c>
      <c r="AG4907" s="1">
        <v>8417</v>
      </c>
      <c r="AH4907" s="1">
        <v>1195</v>
      </c>
      <c r="AI4907" s="1">
        <v>401.19542213624982</v>
      </c>
      <c r="AJ4907" s="1">
        <v>2297.3214208499999</v>
      </c>
      <c r="AK4907" s="1">
        <v>243.3844380959485</v>
      </c>
      <c r="AL4907" s="1">
        <v>32652.880859375</v>
      </c>
      <c r="AM4907" s="1">
        <v>26737.400390625</v>
      </c>
      <c r="AN4907" s="1">
        <v>5915.47900390625</v>
      </c>
      <c r="AO4907" t="s">
        <v>17717</v>
      </c>
    </row>
    <row r="4908" spans="1:41" x14ac:dyDescent="0.25">
      <c r="A4908" s="1">
        <v>2021</v>
      </c>
      <c r="B4908" t="s">
        <v>3605</v>
      </c>
      <c r="C4908" t="s">
        <v>7114</v>
      </c>
      <c r="D4908" t="s">
        <v>7232</v>
      </c>
      <c r="E4908" t="s">
        <v>7934</v>
      </c>
      <c r="F4908" t="s">
        <v>9820</v>
      </c>
      <c r="G4908" t="s">
        <v>12022</v>
      </c>
      <c r="H4908" t="s">
        <v>12729</v>
      </c>
      <c r="I4908" s="1">
        <v>882.24641750285525</v>
      </c>
      <c r="J4908" s="1">
        <v>1318.5285721691221</v>
      </c>
      <c r="K4908" s="1">
        <v>53.4</v>
      </c>
      <c r="L4908" s="1">
        <v>103.96</v>
      </c>
      <c r="M4908" s="1">
        <v>613.68085670058633</v>
      </c>
      <c r="N4908" s="1">
        <v>694.17866991529002</v>
      </c>
      <c r="O4908" s="1">
        <v>286.39999999999998</v>
      </c>
      <c r="P4908" s="1">
        <v>418</v>
      </c>
      <c r="Q4908" s="1">
        <v>261.24116536291581</v>
      </c>
      <c r="R4908" s="1">
        <v>517</v>
      </c>
      <c r="S4908" s="1">
        <v>708.73088097831533</v>
      </c>
      <c r="T4908" s="1"/>
      <c r="U4908" s="1">
        <v>132.08195137499999</v>
      </c>
      <c r="V4908" s="1">
        <v>618.70000000000005</v>
      </c>
      <c r="W4908" s="1">
        <v>282</v>
      </c>
      <c r="X4908" s="1">
        <v>1076</v>
      </c>
      <c r="Y4908" s="1">
        <v>3314.798544683314</v>
      </c>
      <c r="Z4908" s="1">
        <v>450.7409221183313</v>
      </c>
      <c r="AA4908" s="1">
        <v>5164.3304500460581</v>
      </c>
      <c r="AB4908" s="1"/>
      <c r="AC4908" s="1">
        <v>363.50358284415751</v>
      </c>
      <c r="AD4908" s="1">
        <v>737</v>
      </c>
      <c r="AE4908" s="1">
        <v>343.39932330000011</v>
      </c>
      <c r="AF4908" s="1">
        <v>1959.4193657782059</v>
      </c>
      <c r="AG4908" s="1">
        <v>8471.4158536278501</v>
      </c>
      <c r="AH4908" s="1">
        <v>1169.197162392999</v>
      </c>
      <c r="AI4908" s="1">
        <v>400.74964944498731</v>
      </c>
      <c r="AJ4908" s="1">
        <v>2360.5089333062169</v>
      </c>
      <c r="AK4908" s="1">
        <v>275.86893445658097</v>
      </c>
      <c r="AL4908" s="1">
        <v>32977.08203125</v>
      </c>
      <c r="AM4908" s="1">
        <v>27374.0546875</v>
      </c>
      <c r="AN4908" s="1">
        <v>5603.02783203125</v>
      </c>
      <c r="AO4908" t="s">
        <v>17718</v>
      </c>
    </row>
    <row r="4909" spans="1:41" x14ac:dyDescent="0.25">
      <c r="A4909" s="1">
        <v>2021</v>
      </c>
      <c r="B4909" t="s">
        <v>3606</v>
      </c>
      <c r="C4909" t="s">
        <v>7114</v>
      </c>
      <c r="D4909" t="s">
        <v>7232</v>
      </c>
      <c r="E4909" t="s">
        <v>7934</v>
      </c>
      <c r="F4909" t="s">
        <v>9820</v>
      </c>
      <c r="G4909" t="s">
        <v>12022</v>
      </c>
      <c r="H4909" t="s">
        <v>12729</v>
      </c>
      <c r="I4909" s="1">
        <v>808.157573759</v>
      </c>
      <c r="J4909" s="1">
        <v>1305.77225516</v>
      </c>
      <c r="K4909" s="1">
        <v>49.92</v>
      </c>
      <c r="L4909" s="1">
        <v>110</v>
      </c>
      <c r="M4909" s="1">
        <v>650</v>
      </c>
      <c r="N4909" s="1">
        <v>602.90292867724133</v>
      </c>
      <c r="O4909" s="1">
        <v>282.7</v>
      </c>
      <c r="P4909" s="1">
        <v>423</v>
      </c>
      <c r="Q4909" s="1">
        <v>247</v>
      </c>
      <c r="R4909" s="1">
        <v>548.04</v>
      </c>
      <c r="S4909" s="1">
        <v>627.26354117365406</v>
      </c>
      <c r="T4909" s="1">
        <v>395.86</v>
      </c>
      <c r="U4909" s="1">
        <v>140.22900000000001</v>
      </c>
      <c r="V4909" s="1">
        <v>624.2410960505938</v>
      </c>
      <c r="W4909" s="1">
        <v>285</v>
      </c>
      <c r="X4909" s="1">
        <v>905</v>
      </c>
      <c r="Y4909" s="1">
        <v>3312.0576000000001</v>
      </c>
      <c r="Z4909" s="1">
        <v>407.28</v>
      </c>
      <c r="AA4909" s="1">
        <v>5041</v>
      </c>
      <c r="AB4909" s="1">
        <v>76.2</v>
      </c>
      <c r="AC4909" s="1">
        <v>373.36113829554921</v>
      </c>
      <c r="AD4909" s="1"/>
      <c r="AE4909" s="1">
        <v>317</v>
      </c>
      <c r="AF4909" s="1">
        <v>1636</v>
      </c>
      <c r="AG4909" s="1">
        <v>8261</v>
      </c>
      <c r="AH4909" s="1">
        <v>1262.4829999999999</v>
      </c>
      <c r="AI4909" s="1">
        <v>398.50743473082417</v>
      </c>
      <c r="AJ4909" s="1">
        <v>2226</v>
      </c>
      <c r="AK4909" s="1">
        <v>228.50462200000001</v>
      </c>
      <c r="AL4909" s="1">
        <v>31544.478515625</v>
      </c>
      <c r="AM4909" s="1">
        <v>26383.04296875</v>
      </c>
      <c r="AN4909" s="1">
        <v>5161.4384765625</v>
      </c>
      <c r="AO4909" t="s">
        <v>17719</v>
      </c>
    </row>
    <row r="4910" spans="1:41" x14ac:dyDescent="0.25">
      <c r="A4910" s="1">
        <v>2021</v>
      </c>
      <c r="B4910" t="s">
        <v>3607</v>
      </c>
      <c r="C4910" t="s">
        <v>7114</v>
      </c>
      <c r="D4910" t="s">
        <v>7232</v>
      </c>
      <c r="E4910" t="s">
        <v>7934</v>
      </c>
      <c r="F4910" t="s">
        <v>9820</v>
      </c>
      <c r="G4910" t="s">
        <v>12022</v>
      </c>
      <c r="H4910" t="s">
        <v>12729</v>
      </c>
      <c r="I4910" s="1">
        <v>823.72805575508653</v>
      </c>
      <c r="J4910" s="1">
        <v>1348.7567181133779</v>
      </c>
      <c r="K4910" s="1">
        <v>49.5</v>
      </c>
      <c r="L4910" s="1">
        <v>106</v>
      </c>
      <c r="M4910" s="1">
        <v>611</v>
      </c>
      <c r="N4910" s="1">
        <v>576.2534294673319</v>
      </c>
      <c r="O4910" s="1">
        <v>281.7</v>
      </c>
      <c r="P4910" s="1">
        <v>428.4</v>
      </c>
      <c r="Q4910" s="1">
        <v>250.22852581308749</v>
      </c>
      <c r="R4910" s="1">
        <v>545.65524219655242</v>
      </c>
      <c r="S4910" s="1">
        <v>627.26354117365406</v>
      </c>
      <c r="T4910" s="1">
        <v>396.75</v>
      </c>
      <c r="U4910" s="1">
        <v>140.22900000000001</v>
      </c>
      <c r="V4910" s="1">
        <v>625.80999999999995</v>
      </c>
      <c r="W4910" s="1">
        <v>267.44400000000002</v>
      </c>
      <c r="X4910" s="1">
        <v>1121.8422296968331</v>
      </c>
      <c r="Y4910" s="1">
        <v>3211.9797052822528</v>
      </c>
      <c r="Z4910" s="1">
        <v>413.12499999999989</v>
      </c>
      <c r="AA4910" s="1">
        <v>4924.8303999999989</v>
      </c>
      <c r="AB4910" s="1">
        <v>76.2</v>
      </c>
      <c r="AC4910" s="1">
        <v>393.89248654019781</v>
      </c>
      <c r="AD4910" s="1">
        <v>745</v>
      </c>
      <c r="AE4910" s="1">
        <v>319</v>
      </c>
      <c r="AF4910" s="1">
        <v>1610</v>
      </c>
      <c r="AG4910" s="1">
        <v>8449.9159546654409</v>
      </c>
      <c r="AH4910" s="1">
        <v>1263.2</v>
      </c>
      <c r="AI4910" s="1">
        <v>467</v>
      </c>
      <c r="AJ4910" s="1">
        <v>2277.5225183468651</v>
      </c>
      <c r="AK4910" s="1">
        <v>245.46796446497939</v>
      </c>
      <c r="AL4910" s="1">
        <v>32597.6953125</v>
      </c>
      <c r="AM4910" s="1">
        <v>26445.328125</v>
      </c>
      <c r="AN4910" s="1">
        <v>6152.36767578125</v>
      </c>
      <c r="AO4910" t="s">
        <v>17720</v>
      </c>
    </row>
    <row r="4911" spans="1:41" x14ac:dyDescent="0.25">
      <c r="A4911" s="1">
        <v>2021</v>
      </c>
      <c r="B4911" t="s">
        <v>3608</v>
      </c>
      <c r="C4911" t="s">
        <v>7114</v>
      </c>
      <c r="D4911" t="s">
        <v>7232</v>
      </c>
      <c r="E4911" t="s">
        <v>7934</v>
      </c>
      <c r="F4911" t="s">
        <v>9820</v>
      </c>
      <c r="G4911" t="s">
        <v>12022</v>
      </c>
      <c r="H4911" t="s">
        <v>12729</v>
      </c>
      <c r="I4911" s="1">
        <v>807</v>
      </c>
      <c r="J4911" s="1">
        <v>1360.0149478402329</v>
      </c>
      <c r="K4911" s="1">
        <v>50.7</v>
      </c>
      <c r="L4911" s="1">
        <v>106</v>
      </c>
      <c r="M4911" s="1">
        <v>611.75519999999995</v>
      </c>
      <c r="N4911" s="1">
        <v>577.19216489275448</v>
      </c>
      <c r="O4911" s="1">
        <v>281.7</v>
      </c>
      <c r="P4911" s="1">
        <v>414.5</v>
      </c>
      <c r="Q4911" s="1">
        <v>248.40966046249989</v>
      </c>
      <c r="R4911" s="1">
        <v>548.60438020337097</v>
      </c>
      <c r="S4911" s="1">
        <v>633</v>
      </c>
      <c r="T4911" s="1">
        <v>385</v>
      </c>
      <c r="U4911" s="1">
        <v>142.83799999999999</v>
      </c>
      <c r="V4911" s="1">
        <v>641</v>
      </c>
      <c r="W4911" s="1">
        <v>256</v>
      </c>
      <c r="X4911" s="1">
        <v>1136.553768</v>
      </c>
      <c r="Y4911" s="1">
        <v>3247.7579798743282</v>
      </c>
      <c r="Z4911" s="1">
        <v>422</v>
      </c>
      <c r="AA4911" s="1">
        <v>4973.0021925640112</v>
      </c>
      <c r="AB4911" s="1">
        <v>76.2</v>
      </c>
      <c r="AC4911" s="1">
        <v>421.53865042318398</v>
      </c>
      <c r="AD4911" s="1">
        <v>761.97902039999997</v>
      </c>
      <c r="AE4911" s="1">
        <v>388.91428571428571</v>
      </c>
      <c r="AF4911" s="1">
        <v>1613</v>
      </c>
      <c r="AG4911" s="1">
        <v>8443</v>
      </c>
      <c r="AH4911" s="1">
        <v>1271</v>
      </c>
      <c r="AI4911" s="1">
        <v>481</v>
      </c>
      <c r="AJ4911" s="1">
        <v>2297.3214208499999</v>
      </c>
      <c r="AK4911" s="1">
        <v>241.2215448142901</v>
      </c>
      <c r="AL4911" s="1">
        <v>32838.203125</v>
      </c>
      <c r="AM4911" s="1">
        <v>26652.09375</v>
      </c>
      <c r="AN4911" s="1">
        <v>6186.10986328125</v>
      </c>
      <c r="AO4911" t="s">
        <v>17721</v>
      </c>
    </row>
    <row r="4912" spans="1:41" x14ac:dyDescent="0.25">
      <c r="A4912" s="1">
        <v>2021</v>
      </c>
      <c r="B4912" t="s">
        <v>3609</v>
      </c>
      <c r="C4912" t="s">
        <v>7114</v>
      </c>
      <c r="D4912" t="s">
        <v>7232</v>
      </c>
      <c r="E4912" t="s">
        <v>7934</v>
      </c>
      <c r="F4912" t="s">
        <v>9820</v>
      </c>
      <c r="G4912" t="s">
        <v>12022</v>
      </c>
      <c r="H4912" t="s">
        <v>12729</v>
      </c>
      <c r="I4912" s="1">
        <v>897.99867789694133</v>
      </c>
      <c r="J4912" s="1">
        <v>1303.008753382366</v>
      </c>
      <c r="K4912" s="1">
        <v>50.1</v>
      </c>
      <c r="L4912" s="1">
        <v>103.04</v>
      </c>
      <c r="M4912" s="1">
        <v>592.72</v>
      </c>
      <c r="N4912" s="1">
        <v>597.59722588462364</v>
      </c>
      <c r="O4912" s="1">
        <v>285.5</v>
      </c>
      <c r="P4912" s="1">
        <v>421</v>
      </c>
      <c r="Q4912" s="1">
        <v>262.45150551901799</v>
      </c>
      <c r="R4912" s="1">
        <v>610</v>
      </c>
      <c r="S4912" s="1">
        <v>642.30753860951199</v>
      </c>
      <c r="T4912" s="1">
        <v>375.9</v>
      </c>
      <c r="U4912" s="1">
        <v>134.99244467978241</v>
      </c>
      <c r="V4912" s="1">
        <v>615.64654502017856</v>
      </c>
      <c r="W4912" s="1">
        <v>282</v>
      </c>
      <c r="X4912" s="1">
        <v>1136.553768</v>
      </c>
      <c r="Y4912" s="1">
        <v>3222</v>
      </c>
      <c r="Z4912" s="1">
        <v>434</v>
      </c>
      <c r="AA4912" s="1">
        <v>4928.3421515799928</v>
      </c>
      <c r="AB4912" s="1"/>
      <c r="AC4912" s="1">
        <v>429.21889686406632</v>
      </c>
      <c r="AD4912" s="1">
        <v>734</v>
      </c>
      <c r="AE4912" s="1">
        <v>325</v>
      </c>
      <c r="AF4912" s="1">
        <v>1578</v>
      </c>
      <c r="AG4912" s="1">
        <v>8357</v>
      </c>
      <c r="AH4912" s="1">
        <v>1169</v>
      </c>
      <c r="AI4912" s="1">
        <v>401.19542213624982</v>
      </c>
      <c r="AJ4912" s="1">
        <v>2297.3214208499999</v>
      </c>
      <c r="AK4912" s="1">
        <v>252.149509180113</v>
      </c>
      <c r="AL4912" s="1">
        <v>32438.046875</v>
      </c>
      <c r="AM4912" s="1">
        <v>26516.6171875</v>
      </c>
      <c r="AN4912" s="1">
        <v>5921.42578125</v>
      </c>
      <c r="AO4912" t="s">
        <v>17722</v>
      </c>
    </row>
    <row r="4913" spans="1:41" x14ac:dyDescent="0.25">
      <c r="A4913" s="1">
        <v>2021</v>
      </c>
      <c r="B4913" t="s">
        <v>3610</v>
      </c>
      <c r="C4913" t="s">
        <v>7114</v>
      </c>
      <c r="D4913" t="s">
        <v>7232</v>
      </c>
      <c r="E4913" t="s">
        <v>7935</v>
      </c>
      <c r="F4913" t="s">
        <v>9821</v>
      </c>
      <c r="G4913" t="s">
        <v>12022</v>
      </c>
      <c r="H4913" t="s">
        <v>12730</v>
      </c>
      <c r="I4913" s="1">
        <v>142.33784181987261</v>
      </c>
      <c r="J4913" s="1">
        <v>240.68799999999999</v>
      </c>
      <c r="K4913" s="1">
        <v>8.5</v>
      </c>
      <c r="L4913" s="1">
        <v>21.6</v>
      </c>
      <c r="M4913" s="1">
        <v>132.820808793011</v>
      </c>
      <c r="N4913" s="1">
        <v>179.7</v>
      </c>
      <c r="O4913" s="1">
        <v>55.15</v>
      </c>
      <c r="P4913" s="1">
        <v>77.3</v>
      </c>
      <c r="Q4913" s="1">
        <v>61.58</v>
      </c>
      <c r="R4913" s="1">
        <v>63.938999999999993</v>
      </c>
      <c r="S4913" s="1">
        <v>114.6914092715232</v>
      </c>
      <c r="T4913" s="1">
        <v>74.2</v>
      </c>
      <c r="U4913" s="1">
        <v>33.299999999999997</v>
      </c>
      <c r="V4913" s="1">
        <v>124.694</v>
      </c>
      <c r="W4913" s="1">
        <v>68.3</v>
      </c>
      <c r="X4913" s="1">
        <v>170.57204721045369</v>
      </c>
      <c r="Y4913" s="1">
        <v>623</v>
      </c>
      <c r="Z4913" s="1">
        <v>56</v>
      </c>
      <c r="AA4913" s="1">
        <v>780</v>
      </c>
      <c r="AB4913" s="1">
        <v>16</v>
      </c>
      <c r="AC4913" s="1">
        <v>66.126400024460906</v>
      </c>
      <c r="AD4913" s="1">
        <v>153.41200000000001</v>
      </c>
      <c r="AE4913" s="1">
        <v>46</v>
      </c>
      <c r="AF4913" s="1">
        <v>247</v>
      </c>
      <c r="AG4913" s="1">
        <v>1739</v>
      </c>
      <c r="AH4913" s="1">
        <v>183.06</v>
      </c>
      <c r="AI4913" s="1">
        <v>84.5</v>
      </c>
      <c r="AJ4913" s="1">
        <v>525</v>
      </c>
      <c r="AK4913" s="1">
        <v>26.774999999999999</v>
      </c>
      <c r="AL4913" s="1">
        <v>6115.24658203125</v>
      </c>
      <c r="AM4913" s="1">
        <v>5027.265625</v>
      </c>
      <c r="AN4913" s="1">
        <v>1087.9813232421875</v>
      </c>
      <c r="AO4913" t="s">
        <v>17723</v>
      </c>
    </row>
    <row r="4914" spans="1:41" x14ac:dyDescent="0.25">
      <c r="A4914" s="1">
        <v>2021</v>
      </c>
      <c r="B4914" t="s">
        <v>3611</v>
      </c>
      <c r="C4914" t="s">
        <v>7114</v>
      </c>
      <c r="D4914" t="s">
        <v>7232</v>
      </c>
      <c r="E4914" t="s">
        <v>7935</v>
      </c>
      <c r="F4914" t="s">
        <v>9821</v>
      </c>
      <c r="G4914" t="s">
        <v>12022</v>
      </c>
      <c r="H4914" t="s">
        <v>12730</v>
      </c>
      <c r="I4914" s="1">
        <v>180.98</v>
      </c>
      <c r="J4914" s="1">
        <v>242.18984708515751</v>
      </c>
      <c r="K4914" s="1">
        <v>8</v>
      </c>
      <c r="L4914" s="1">
        <v>22</v>
      </c>
      <c r="M4914" s="1">
        <v>122</v>
      </c>
      <c r="N4914" s="1">
        <v>185.57569063187421</v>
      </c>
      <c r="O4914" s="1">
        <v>59</v>
      </c>
      <c r="P4914" s="1">
        <v>106.61624999999999</v>
      </c>
      <c r="Q4914" s="1">
        <v>67.66615658153296</v>
      </c>
      <c r="R4914" s="1">
        <v>64</v>
      </c>
      <c r="S4914" s="1">
        <v>114.54600000000001</v>
      </c>
      <c r="T4914" s="1">
        <v>72.070333874999974</v>
      </c>
      <c r="U4914" s="1">
        <v>34</v>
      </c>
      <c r="V4914" s="1">
        <v>132</v>
      </c>
      <c r="W4914" s="1">
        <v>69</v>
      </c>
      <c r="X4914" s="1">
        <v>179.7</v>
      </c>
      <c r="Y4914" s="1">
        <v>652.19379639207239</v>
      </c>
      <c r="Z4914" s="1">
        <v>56</v>
      </c>
      <c r="AA4914" s="1">
        <v>752.86092290879003</v>
      </c>
      <c r="AB4914" s="1">
        <v>14</v>
      </c>
      <c r="AC4914" s="1">
        <v>70.766028199999994</v>
      </c>
      <c r="AD4914" s="1">
        <v>87.312701951999983</v>
      </c>
      <c r="AE4914" s="1">
        <v>38</v>
      </c>
      <c r="AF4914" s="1">
        <v>302</v>
      </c>
      <c r="AG4914" s="1">
        <v>1887</v>
      </c>
      <c r="AH4914" s="1">
        <v>284.63</v>
      </c>
      <c r="AI4914" s="1">
        <v>88.137874070622701</v>
      </c>
      <c r="AJ4914" s="1">
        <v>532</v>
      </c>
      <c r="AK4914" s="1">
        <v>18.101774258167769</v>
      </c>
      <c r="AL4914" s="1">
        <v>6442.3466796875</v>
      </c>
      <c r="AM4914" s="1">
        <v>5325.8486328125</v>
      </c>
      <c r="AN4914" s="1">
        <v>1116.4986572265625</v>
      </c>
      <c r="AO4914" t="s">
        <v>17724</v>
      </c>
    </row>
    <row r="4915" spans="1:41" x14ac:dyDescent="0.25">
      <c r="A4915" s="1">
        <v>2021</v>
      </c>
      <c r="B4915" t="s">
        <v>3612</v>
      </c>
      <c r="C4915" t="s">
        <v>7114</v>
      </c>
      <c r="D4915" t="s">
        <v>7232</v>
      </c>
      <c r="E4915" t="s">
        <v>7935</v>
      </c>
      <c r="F4915" t="s">
        <v>9821</v>
      </c>
      <c r="G4915" t="s">
        <v>12022</v>
      </c>
      <c r="H4915" t="s">
        <v>12730</v>
      </c>
      <c r="I4915" s="1">
        <v>152</v>
      </c>
      <c r="J4915" s="1">
        <v>247.7404724666666</v>
      </c>
      <c r="K4915" s="1">
        <v>8</v>
      </c>
      <c r="L4915" s="1">
        <v>22</v>
      </c>
      <c r="M4915" s="1">
        <v>153.4</v>
      </c>
      <c r="N4915" s="1">
        <v>183.06360788292071</v>
      </c>
      <c r="O4915" s="1">
        <v>59</v>
      </c>
      <c r="P4915" s="1">
        <v>75.9375</v>
      </c>
      <c r="Q4915" s="1">
        <v>63.1</v>
      </c>
      <c r="R4915" s="1">
        <v>68.754379642878845</v>
      </c>
      <c r="S4915" s="1">
        <v>112.920795</v>
      </c>
      <c r="T4915" s="1">
        <v>78</v>
      </c>
      <c r="U4915" s="1">
        <v>34</v>
      </c>
      <c r="V4915" s="1">
        <v>132</v>
      </c>
      <c r="W4915" s="1">
        <v>73.099999999999994</v>
      </c>
      <c r="X4915" s="1">
        <v>192.6</v>
      </c>
      <c r="Y4915" s="1">
        <v>640</v>
      </c>
      <c r="Z4915" s="1">
        <v>58</v>
      </c>
      <c r="AA4915" s="1">
        <v>822.86719999999991</v>
      </c>
      <c r="AB4915" s="1">
        <v>14</v>
      </c>
      <c r="AC4915" s="1">
        <v>71.229721734914918</v>
      </c>
      <c r="AD4915" s="1"/>
      <c r="AE4915" s="1">
        <v>58</v>
      </c>
      <c r="AF4915" s="1">
        <v>276</v>
      </c>
      <c r="AG4915" s="1">
        <v>1825</v>
      </c>
      <c r="AH4915" s="1">
        <v>282.74268000000001</v>
      </c>
      <c r="AI4915" s="1">
        <v>102.1</v>
      </c>
      <c r="AJ4915" s="1">
        <v>525</v>
      </c>
      <c r="AK4915" s="1">
        <v>26.522363422465698</v>
      </c>
      <c r="AL4915" s="1">
        <v>6357.0791015625</v>
      </c>
      <c r="AM4915" s="1">
        <v>5254.69287109375</v>
      </c>
      <c r="AN4915" s="1">
        <v>1102.3858642578125</v>
      </c>
      <c r="AO4915" t="s">
        <v>17725</v>
      </c>
    </row>
    <row r="4916" spans="1:41" x14ac:dyDescent="0.25">
      <c r="A4916" s="1">
        <v>2021</v>
      </c>
      <c r="B4916" t="s">
        <v>3613</v>
      </c>
      <c r="C4916" t="s">
        <v>7114</v>
      </c>
      <c r="D4916" t="s">
        <v>7232</v>
      </c>
      <c r="E4916" t="s">
        <v>7935</v>
      </c>
      <c r="F4916" t="s">
        <v>9821</v>
      </c>
      <c r="G4916" t="s">
        <v>12022</v>
      </c>
      <c r="H4916" t="s">
        <v>12730</v>
      </c>
      <c r="I4916" s="1">
        <v>142.6226918133882</v>
      </c>
      <c r="J4916" s="1">
        <v>229.13349722000001</v>
      </c>
      <c r="K4916" s="1">
        <v>7</v>
      </c>
      <c r="L4916" s="1">
        <v>21.06</v>
      </c>
      <c r="M4916" s="1">
        <v>136.93220621058589</v>
      </c>
      <c r="N4916" s="1">
        <v>181.2328394880403</v>
      </c>
      <c r="O4916" s="1">
        <v>59</v>
      </c>
      <c r="P4916" s="1">
        <v>75</v>
      </c>
      <c r="Q4916" s="1">
        <v>61.897199999999998</v>
      </c>
      <c r="R4916" s="1">
        <v>69.289372503367929</v>
      </c>
      <c r="S4916" s="1">
        <v>114.6914092715232</v>
      </c>
      <c r="T4916" s="1">
        <v>74.3</v>
      </c>
      <c r="U4916" s="1">
        <v>33.299999999999997</v>
      </c>
      <c r="V4916" s="1">
        <v>124.57</v>
      </c>
      <c r="W4916" s="1">
        <v>64.260000000000005</v>
      </c>
      <c r="X4916" s="1">
        <v>183.03001757480021</v>
      </c>
      <c r="Y4916" s="1">
        <v>617.59444556009782</v>
      </c>
      <c r="Z4916" s="1">
        <v>58</v>
      </c>
      <c r="AA4916" s="1">
        <v>774.65655471289278</v>
      </c>
      <c r="AB4916" s="1">
        <v>16</v>
      </c>
      <c r="AC4916" s="1">
        <v>66.126400024460906</v>
      </c>
      <c r="AD4916" s="1">
        <v>128.37484799999999</v>
      </c>
      <c r="AE4916" s="1">
        <v>46</v>
      </c>
      <c r="AF4916" s="1">
        <v>290</v>
      </c>
      <c r="AG4916" s="1">
        <v>1876</v>
      </c>
      <c r="AH4916" s="1">
        <v>226.5</v>
      </c>
      <c r="AI4916" s="1">
        <v>89.11586080782773</v>
      </c>
      <c r="AJ4916" s="1">
        <v>498.80309138698658</v>
      </c>
      <c r="AK4916" s="1">
        <v>24.735289283482821</v>
      </c>
      <c r="AL4916" s="1">
        <v>6289.2255859375</v>
      </c>
      <c r="AM4916" s="1">
        <v>5165.28662109375</v>
      </c>
      <c r="AN4916" s="1">
        <v>1123.9395751953125</v>
      </c>
      <c r="AO4916" t="s">
        <v>17726</v>
      </c>
    </row>
    <row r="4917" spans="1:41" x14ac:dyDescent="0.25">
      <c r="A4917" s="1">
        <v>2021</v>
      </c>
      <c r="B4917" t="s">
        <v>3614</v>
      </c>
      <c r="C4917" t="s">
        <v>7114</v>
      </c>
      <c r="D4917" t="s">
        <v>7232</v>
      </c>
      <c r="E4917" t="s">
        <v>7935</v>
      </c>
      <c r="F4917" t="s">
        <v>9821</v>
      </c>
      <c r="G4917" t="s">
        <v>12022</v>
      </c>
      <c r="H4917" t="s">
        <v>12730</v>
      </c>
      <c r="I4917" s="1">
        <v>148.8954382772223</v>
      </c>
      <c r="J4917" s="1">
        <v>243.62923627050441</v>
      </c>
      <c r="K4917" s="1">
        <v>6.5</v>
      </c>
      <c r="L4917" s="1">
        <v>21.63</v>
      </c>
      <c r="M4917" s="1">
        <v>140.26610575257891</v>
      </c>
      <c r="N4917" s="1">
        <v>182.3572823765482</v>
      </c>
      <c r="O4917" s="1">
        <v>61</v>
      </c>
      <c r="P4917" s="1">
        <v>105</v>
      </c>
      <c r="Q4917" s="1">
        <v>59.970547053152082</v>
      </c>
      <c r="R4917" s="1">
        <v>80.308357825851587</v>
      </c>
      <c r="S4917" s="1">
        <v>110.506</v>
      </c>
      <c r="T4917" s="1">
        <v>71</v>
      </c>
      <c r="U4917" s="1">
        <v>34</v>
      </c>
      <c r="V4917" s="1">
        <v>132.6145750344001</v>
      </c>
      <c r="W4917" s="1">
        <v>63</v>
      </c>
      <c r="X4917" s="1">
        <v>175.13658699126171</v>
      </c>
      <c r="Y4917" s="1">
        <v>646</v>
      </c>
      <c r="Z4917" s="1">
        <v>59</v>
      </c>
      <c r="AA4917" s="1">
        <v>788.37594889887737</v>
      </c>
      <c r="AB4917" s="1">
        <v>14</v>
      </c>
      <c r="AC4917" s="1">
        <v>71.949025614797691</v>
      </c>
      <c r="AD4917" s="1">
        <v>82.512810147236067</v>
      </c>
      <c r="AE4917" s="1">
        <v>19</v>
      </c>
      <c r="AF4917" s="1">
        <v>322</v>
      </c>
      <c r="AG4917" s="1">
        <v>1871</v>
      </c>
      <c r="AH4917" s="1">
        <v>279.20999999999998</v>
      </c>
      <c r="AI4917" s="1">
        <v>78.471521410945613</v>
      </c>
      <c r="AJ4917" s="1">
        <v>524</v>
      </c>
      <c r="AK4917" s="1">
        <v>19.502720293443382</v>
      </c>
      <c r="AL4917" s="1">
        <v>6410.83642578125</v>
      </c>
      <c r="AM4917" s="1">
        <v>5309.73046875</v>
      </c>
      <c r="AN4917" s="1">
        <v>1101.105712890625</v>
      </c>
      <c r="AO4917" t="s">
        <v>17727</v>
      </c>
    </row>
    <row r="4918" spans="1:41" x14ac:dyDescent="0.25">
      <c r="A4918" s="1">
        <v>2021</v>
      </c>
      <c r="B4918" t="s">
        <v>3615</v>
      </c>
      <c r="C4918" t="s">
        <v>7114</v>
      </c>
      <c r="D4918" t="s">
        <v>7232</v>
      </c>
      <c r="E4918" t="s">
        <v>7935</v>
      </c>
      <c r="F4918" t="s">
        <v>9821</v>
      </c>
      <c r="G4918" t="s">
        <v>12022</v>
      </c>
      <c r="H4918" t="s">
        <v>12730</v>
      </c>
      <c r="I4918" s="1">
        <v>149.1336</v>
      </c>
      <c r="J4918" s="1">
        <v>229.42859451327249</v>
      </c>
      <c r="K4918" s="1">
        <v>6.6</v>
      </c>
      <c r="L4918" s="1">
        <v>22</v>
      </c>
      <c r="M4918" s="1">
        <v>146.185</v>
      </c>
      <c r="N4918" s="1">
        <v>189.34194006818331</v>
      </c>
      <c r="O4918" s="1">
        <v>62</v>
      </c>
      <c r="P4918" s="1">
        <v>103</v>
      </c>
      <c r="Q4918" s="1">
        <v>68.067634223606404</v>
      </c>
      <c r="R4918" s="1">
        <v>84.933750060025645</v>
      </c>
      <c r="S4918" s="1">
        <v>117.25</v>
      </c>
      <c r="T4918" s="1">
        <v>69</v>
      </c>
      <c r="U4918" s="1">
        <v>33.299999999999997</v>
      </c>
      <c r="V4918" s="1">
        <v>130.69999999999999</v>
      </c>
      <c r="W4918" s="1">
        <v>63</v>
      </c>
      <c r="X4918" s="1">
        <v>184.7</v>
      </c>
      <c r="Y4918" s="1">
        <v>654</v>
      </c>
      <c r="Z4918" s="1">
        <v>65.620449486874975</v>
      </c>
      <c r="AA4918" s="1">
        <v>827.03520833265293</v>
      </c>
      <c r="AB4918" s="1">
        <v>13.930139860069991</v>
      </c>
      <c r="AC4918" s="1">
        <v>59.862545340435638</v>
      </c>
      <c r="AD4918" s="1">
        <v>85.171362774048106</v>
      </c>
      <c r="AE4918" s="1">
        <v>46</v>
      </c>
      <c r="AF4918" s="1">
        <v>319.17534491339319</v>
      </c>
      <c r="AG4918" s="1">
        <v>1851</v>
      </c>
      <c r="AH4918" s="1">
        <v>259</v>
      </c>
      <c r="AI4918" s="1">
        <v>78.471521410945613</v>
      </c>
      <c r="AJ4918" s="1">
        <v>483</v>
      </c>
      <c r="AK4918" s="1">
        <v>24.479984467582739</v>
      </c>
      <c r="AL4918" s="1">
        <v>6425.38720703125</v>
      </c>
      <c r="AM4918" s="1">
        <v>5315.59912109375</v>
      </c>
      <c r="AN4918" s="1">
        <v>1109.7879638671875</v>
      </c>
      <c r="AO4918" t="s">
        <v>17728</v>
      </c>
    </row>
    <row r="4919" spans="1:41" x14ac:dyDescent="0.25">
      <c r="A4919" s="1">
        <v>2021</v>
      </c>
      <c r="B4919" t="s">
        <v>3616</v>
      </c>
      <c r="C4919" t="s">
        <v>7114</v>
      </c>
      <c r="D4919" t="s">
        <v>7232</v>
      </c>
      <c r="E4919" t="s">
        <v>7935</v>
      </c>
      <c r="F4919" t="s">
        <v>9822</v>
      </c>
      <c r="G4919" t="s">
        <v>12022</v>
      </c>
      <c r="H4919" t="s">
        <v>12730</v>
      </c>
      <c r="I4919" s="1">
        <v>145.03784706670729</v>
      </c>
      <c r="J4919" s="1">
        <v>285.74554921999999</v>
      </c>
      <c r="K4919" s="1">
        <v>11.1746</v>
      </c>
      <c r="L4919" s="1">
        <v>21.06</v>
      </c>
      <c r="M4919" s="1">
        <v>145.93220621058589</v>
      </c>
      <c r="N4919" s="1">
        <v>183.11683948804031</v>
      </c>
      <c r="O4919" s="1">
        <v>65</v>
      </c>
      <c r="P4919" s="1">
        <v>102</v>
      </c>
      <c r="Q4919" s="1">
        <v>61.897199999999998</v>
      </c>
      <c r="R4919" s="1">
        <v>94.289372503367929</v>
      </c>
      <c r="S4919" s="1">
        <v>118.1914092715232</v>
      </c>
      <c r="T4919" s="1">
        <v>75.599999999999994</v>
      </c>
      <c r="U4919" s="1">
        <v>33.299999999999997</v>
      </c>
      <c r="V4919" s="1">
        <v>144.94999999999999</v>
      </c>
      <c r="W4919" s="1">
        <v>64.260000000000005</v>
      </c>
      <c r="X4919" s="1">
        <v>186.63001757480021</v>
      </c>
      <c r="Y4919" s="1">
        <v>618.53444556009788</v>
      </c>
      <c r="Z4919" s="1">
        <v>66</v>
      </c>
      <c r="AA4919" s="1">
        <v>931</v>
      </c>
      <c r="AB4919" s="1">
        <v>16</v>
      </c>
      <c r="AC4919" s="1">
        <v>78.492034785679849</v>
      </c>
      <c r="AD4919" s="1">
        <v>149.245588</v>
      </c>
      <c r="AE4919" s="1">
        <v>71</v>
      </c>
      <c r="AF4919" s="1">
        <v>349</v>
      </c>
      <c r="AG4919" s="1">
        <v>1890</v>
      </c>
      <c r="AH4919" s="1">
        <v>277</v>
      </c>
      <c r="AI4919" s="1">
        <v>89.11586080782773</v>
      </c>
      <c r="AJ4919" s="1">
        <v>562.80309138698658</v>
      </c>
      <c r="AK4919" s="1">
        <v>48.351289283482828</v>
      </c>
      <c r="AL4919" s="1">
        <v>6884.72705078125</v>
      </c>
      <c r="AM4919" s="1">
        <v>5638.22607421875</v>
      </c>
      <c r="AN4919" s="1">
        <v>1246.5010986328125</v>
      </c>
      <c r="AO4919" t="s">
        <v>17729</v>
      </c>
    </row>
    <row r="4920" spans="1:41" x14ac:dyDescent="0.25">
      <c r="A4920" s="1">
        <v>2021</v>
      </c>
      <c r="B4920" t="s">
        <v>3617</v>
      </c>
      <c r="C4920" t="s">
        <v>7114</v>
      </c>
      <c r="D4920" t="s">
        <v>7232</v>
      </c>
      <c r="E4920" t="s">
        <v>7935</v>
      </c>
      <c r="F4920" t="s">
        <v>9822</v>
      </c>
      <c r="G4920" t="s">
        <v>12022</v>
      </c>
      <c r="H4920" t="s">
        <v>12730</v>
      </c>
      <c r="I4920" s="1">
        <v>155</v>
      </c>
      <c r="J4920" s="1">
        <v>309.05252446666663</v>
      </c>
      <c r="K4920" s="1">
        <v>11</v>
      </c>
      <c r="L4920" s="1">
        <v>22</v>
      </c>
      <c r="M4920" s="1">
        <v>159.4</v>
      </c>
      <c r="N4920" s="1">
        <v>184.94760788292069</v>
      </c>
      <c r="O4920" s="1">
        <v>65</v>
      </c>
      <c r="P4920" s="1">
        <v>105.9375</v>
      </c>
      <c r="Q4920" s="1">
        <v>63.1</v>
      </c>
      <c r="R4920" s="1">
        <v>93.754379642878845</v>
      </c>
      <c r="S4920" s="1">
        <v>116.920795</v>
      </c>
      <c r="T4920" s="1">
        <v>81</v>
      </c>
      <c r="U4920" s="1">
        <v>34</v>
      </c>
      <c r="V4920" s="1">
        <v>149</v>
      </c>
      <c r="W4920" s="1">
        <v>73.099999999999994</v>
      </c>
      <c r="X4920" s="1">
        <v>196.2</v>
      </c>
      <c r="Y4920" s="1">
        <v>640.62</v>
      </c>
      <c r="Z4920" s="1">
        <v>65</v>
      </c>
      <c r="AA4920" s="1">
        <v>932.85439999999994</v>
      </c>
      <c r="AB4920" s="1">
        <v>14</v>
      </c>
      <c r="AC4920" s="1">
        <v>83.59535649613386</v>
      </c>
      <c r="AD4920" s="1">
        <v>0</v>
      </c>
      <c r="AE4920" s="1">
        <v>83</v>
      </c>
      <c r="AF4920" s="1">
        <v>331</v>
      </c>
      <c r="AG4920" s="1">
        <v>1839</v>
      </c>
      <c r="AH4920" s="1">
        <v>282.74268000000001</v>
      </c>
      <c r="AI4920" s="1">
        <v>102.1</v>
      </c>
      <c r="AJ4920" s="1">
        <v>575</v>
      </c>
      <c r="AK4920" s="1">
        <v>45.880363422465713</v>
      </c>
      <c r="AL4920" s="1">
        <v>6814.20556640625</v>
      </c>
      <c r="AM4920" s="1">
        <v>5666.86181640625</v>
      </c>
      <c r="AN4920" s="1">
        <v>1147.3438720703125</v>
      </c>
      <c r="AO4920" t="s">
        <v>17730</v>
      </c>
    </row>
    <row r="4921" spans="1:41" x14ac:dyDescent="0.25">
      <c r="A4921" s="1">
        <v>2021</v>
      </c>
      <c r="B4921" t="s">
        <v>3618</v>
      </c>
      <c r="C4921" t="s">
        <v>7114</v>
      </c>
      <c r="D4921" t="s">
        <v>7232</v>
      </c>
      <c r="E4921" t="s">
        <v>7935</v>
      </c>
      <c r="F4921" t="s">
        <v>9822</v>
      </c>
      <c r="G4921" t="s">
        <v>12022</v>
      </c>
      <c r="H4921" t="s">
        <v>12730</v>
      </c>
      <c r="I4921" s="1">
        <v>155.79732000000001</v>
      </c>
      <c r="J4921" s="1">
        <v>288.11374768535552</v>
      </c>
      <c r="K4921" s="1">
        <v>10.6</v>
      </c>
      <c r="L4921" s="1">
        <v>22</v>
      </c>
      <c r="M4921" s="1">
        <v>150.393</v>
      </c>
      <c r="N4921" s="1">
        <v>190.41752006818331</v>
      </c>
      <c r="O4921" s="1">
        <v>68</v>
      </c>
      <c r="P4921" s="1">
        <v>103</v>
      </c>
      <c r="Q4921" s="1">
        <v>68.067634223606404</v>
      </c>
      <c r="R4921" s="1">
        <v>88.933750060025645</v>
      </c>
      <c r="S4921" s="1">
        <v>121.25</v>
      </c>
      <c r="T4921" s="1">
        <v>72</v>
      </c>
      <c r="U4921" s="1">
        <v>33.299999999999997</v>
      </c>
      <c r="V4921" s="1">
        <v>137.69999999999999</v>
      </c>
      <c r="W4921" s="1">
        <v>63</v>
      </c>
      <c r="X4921" s="1">
        <v>189.7</v>
      </c>
      <c r="Y4921" s="1">
        <v>654.5</v>
      </c>
      <c r="Z4921" s="1">
        <v>73.04999434124997</v>
      </c>
      <c r="AA4921" s="1">
        <v>961.05202380952278</v>
      </c>
      <c r="AB4921" s="1">
        <v>13.930139860069991</v>
      </c>
      <c r="AC4921" s="1">
        <v>68.580248925420918</v>
      </c>
      <c r="AD4921" s="1">
        <v>140.94036277404811</v>
      </c>
      <c r="AE4921" s="1">
        <v>71</v>
      </c>
      <c r="AF4921" s="1">
        <v>354.17534491339319</v>
      </c>
      <c r="AG4921" s="1">
        <v>1858</v>
      </c>
      <c r="AH4921" s="1">
        <v>262</v>
      </c>
      <c r="AI4921" s="1">
        <v>78.471521410945613</v>
      </c>
      <c r="AJ4921" s="1">
        <v>558</v>
      </c>
      <c r="AK4921" s="1">
        <v>49.880984467582742</v>
      </c>
      <c r="AL4921" s="1">
        <v>6905.85400390625</v>
      </c>
      <c r="AM4921" s="1">
        <v>5685.6875</v>
      </c>
      <c r="AN4921" s="1">
        <v>1220.166015625</v>
      </c>
      <c r="AO4921" t="s">
        <v>17731</v>
      </c>
    </row>
    <row r="4922" spans="1:41" x14ac:dyDescent="0.25">
      <c r="A4922" s="1">
        <v>2021</v>
      </c>
      <c r="B4922" t="s">
        <v>3619</v>
      </c>
      <c r="C4922" t="s">
        <v>7114</v>
      </c>
      <c r="D4922" t="s">
        <v>7232</v>
      </c>
      <c r="E4922" t="s">
        <v>7935</v>
      </c>
      <c r="F4922" t="s">
        <v>9822</v>
      </c>
      <c r="G4922" t="s">
        <v>12022</v>
      </c>
      <c r="H4922" t="s">
        <v>12730</v>
      </c>
      <c r="I4922" s="1">
        <v>155.3994782772223</v>
      </c>
      <c r="J4922" s="1">
        <v>298.56541847050443</v>
      </c>
      <c r="K4922" s="1">
        <v>10.5</v>
      </c>
      <c r="L4922" s="1">
        <v>21.63</v>
      </c>
      <c r="M4922" s="1">
        <v>144.4661057525789</v>
      </c>
      <c r="N4922" s="1">
        <v>183.9352823765482</v>
      </c>
      <c r="O4922" s="1">
        <v>67</v>
      </c>
      <c r="P4922" s="1">
        <v>105</v>
      </c>
      <c r="Q4922" s="1">
        <v>59.970547053152082</v>
      </c>
      <c r="R4922" s="1">
        <v>108.3083578258516</v>
      </c>
      <c r="S4922" s="1">
        <v>114.506</v>
      </c>
      <c r="T4922" s="1">
        <v>72</v>
      </c>
      <c r="U4922" s="1">
        <v>34</v>
      </c>
      <c r="V4922" s="1">
        <v>133.07564585915091</v>
      </c>
      <c r="W4922" s="1">
        <v>63</v>
      </c>
      <c r="X4922" s="1">
        <v>180.13658699126171</v>
      </c>
      <c r="Y4922" s="1">
        <v>647</v>
      </c>
      <c r="Z4922" s="1">
        <v>66</v>
      </c>
      <c r="AA4922" s="1"/>
      <c r="AB4922" s="1">
        <v>14</v>
      </c>
      <c r="AC4922" s="1">
        <v>80.228191572261977</v>
      </c>
      <c r="AD4922" s="1">
        <v>139.5288101472361</v>
      </c>
      <c r="AE4922" s="1">
        <v>69</v>
      </c>
      <c r="AF4922" s="1">
        <v>357</v>
      </c>
      <c r="AG4922" s="1">
        <v>1885</v>
      </c>
      <c r="AH4922" s="1">
        <v>279.20999999999998</v>
      </c>
      <c r="AI4922" s="1">
        <v>78.471521410945613</v>
      </c>
      <c r="AJ4922" s="1">
        <v>574</v>
      </c>
      <c r="AK4922" s="1">
        <v>46.062720293443377</v>
      </c>
      <c r="AL4922" s="1">
        <v>5986.9951171875</v>
      </c>
      <c r="AM4922" s="1">
        <v>4778.11279296875</v>
      </c>
      <c r="AN4922" s="1">
        <v>1208.8818359375</v>
      </c>
      <c r="AO4922" t="s">
        <v>17732</v>
      </c>
    </row>
    <row r="4923" spans="1:41" x14ac:dyDescent="0.25">
      <c r="A4923" s="1">
        <v>2021</v>
      </c>
      <c r="B4923" t="s">
        <v>3620</v>
      </c>
      <c r="C4923" t="s">
        <v>7114</v>
      </c>
      <c r="D4923" t="s">
        <v>7232</v>
      </c>
      <c r="E4923" t="s">
        <v>7935</v>
      </c>
      <c r="F4923" t="s">
        <v>9822</v>
      </c>
      <c r="G4923" t="s">
        <v>12022</v>
      </c>
      <c r="H4923" t="s">
        <v>12730</v>
      </c>
      <c r="I4923" s="1">
        <v>142.33784181987261</v>
      </c>
      <c r="J4923" s="1">
        <v>298.88034299999998</v>
      </c>
      <c r="K4923" s="1">
        <v>10.5</v>
      </c>
      <c r="L4923" s="1">
        <v>21.6</v>
      </c>
      <c r="M4923" s="1">
        <v>141.05912850815659</v>
      </c>
      <c r="N4923" s="1">
        <v>181.38</v>
      </c>
      <c r="O4923" s="1">
        <v>59.46</v>
      </c>
      <c r="P4923" s="1">
        <v>103.3</v>
      </c>
      <c r="Q4923" s="1">
        <v>61.58</v>
      </c>
      <c r="R4923" s="1">
        <v>101.06699999999999</v>
      </c>
      <c r="S4923" s="1">
        <v>118.1914092715232</v>
      </c>
      <c r="T4923" s="1">
        <v>75.7</v>
      </c>
      <c r="U4923" s="1">
        <v>33.299999999999997</v>
      </c>
      <c r="V4923" s="1">
        <v>129.43404000000001</v>
      </c>
      <c r="W4923" s="1">
        <v>68.3</v>
      </c>
      <c r="X4923" s="1">
        <v>179.57204721045369</v>
      </c>
      <c r="Y4923" s="1">
        <v>623.94000000000005</v>
      </c>
      <c r="Z4923" s="1">
        <v>67</v>
      </c>
      <c r="AA4923" s="1">
        <v>920</v>
      </c>
      <c r="AB4923" s="1">
        <v>16</v>
      </c>
      <c r="AC4923" s="1">
        <v>78.690421424460908</v>
      </c>
      <c r="AD4923" s="1">
        <v>162.61789999999999</v>
      </c>
      <c r="AE4923" s="1">
        <v>71</v>
      </c>
      <c r="AF4923" s="1">
        <v>329</v>
      </c>
      <c r="AG4923" s="1">
        <v>1755</v>
      </c>
      <c r="AH4923" s="1">
        <v>279.41000000000003</v>
      </c>
      <c r="AI4923" s="1">
        <v>84.5</v>
      </c>
      <c r="AJ4923" s="1">
        <v>589</v>
      </c>
      <c r="AK4923" s="1">
        <v>39.366</v>
      </c>
      <c r="AL4923" s="1">
        <v>6741.1865234375</v>
      </c>
      <c r="AM4923" s="1">
        <v>5506.509765625</v>
      </c>
      <c r="AN4923" s="1">
        <v>1234.676513671875</v>
      </c>
      <c r="AO4923" t="s">
        <v>17733</v>
      </c>
    </row>
    <row r="4924" spans="1:41" x14ac:dyDescent="0.25">
      <c r="A4924" s="1">
        <v>2021</v>
      </c>
      <c r="B4924" t="s">
        <v>3621</v>
      </c>
      <c r="C4924" t="s">
        <v>7114</v>
      </c>
      <c r="D4924" t="s">
        <v>7232</v>
      </c>
      <c r="E4924" t="s">
        <v>7935</v>
      </c>
      <c r="F4924" t="s">
        <v>9822</v>
      </c>
      <c r="G4924" t="s">
        <v>12022</v>
      </c>
      <c r="H4924" t="s">
        <v>12730</v>
      </c>
      <c r="I4924" s="1">
        <v>187.48403999999999</v>
      </c>
      <c r="J4924" s="1">
        <v>311.00000000000011</v>
      </c>
      <c r="K4924" s="1">
        <v>11</v>
      </c>
      <c r="L4924" s="1">
        <v>22</v>
      </c>
      <c r="M4924" s="1">
        <v>127</v>
      </c>
      <c r="N4924" s="1">
        <v>187.0386906318742</v>
      </c>
      <c r="O4924" s="1">
        <v>65</v>
      </c>
      <c r="P4924" s="1">
        <v>106.61624999999999</v>
      </c>
      <c r="Q4924" s="1">
        <v>67.66615658153296</v>
      </c>
      <c r="R4924" s="1">
        <v>95</v>
      </c>
      <c r="S4924" s="1">
        <v>118.536</v>
      </c>
      <c r="T4924" s="1">
        <v>74.070333874999974</v>
      </c>
      <c r="U4924" s="1">
        <v>34</v>
      </c>
      <c r="V4924" s="1">
        <v>148</v>
      </c>
      <c r="W4924" s="1">
        <v>69</v>
      </c>
      <c r="X4924" s="1">
        <v>183.3</v>
      </c>
      <c r="Y4924" s="1">
        <v>654.89379639207243</v>
      </c>
      <c r="Z4924" s="1">
        <v>63</v>
      </c>
      <c r="AA4924" s="1"/>
      <c r="AB4924" s="1">
        <v>14</v>
      </c>
      <c r="AC4924" s="1">
        <v>88.038521437999989</v>
      </c>
      <c r="AD4924" s="1">
        <v>139.93070195199999</v>
      </c>
      <c r="AE4924" s="1">
        <v>88</v>
      </c>
      <c r="AF4924" s="1">
        <v>355</v>
      </c>
      <c r="AG4924" s="1">
        <v>1901</v>
      </c>
      <c r="AH4924" s="1">
        <v>284.63</v>
      </c>
      <c r="AI4924" s="1">
        <v>88.137874070622701</v>
      </c>
      <c r="AJ4924" s="1">
        <v>591</v>
      </c>
      <c r="AK4924" s="1">
        <v>43.555774258167773</v>
      </c>
      <c r="AL4924" s="1">
        <v>6117.8974609375</v>
      </c>
      <c r="AM4924" s="1">
        <v>4899.7373046875</v>
      </c>
      <c r="AN4924" s="1">
        <v>1218.16064453125</v>
      </c>
      <c r="AO4924" t="s">
        <v>17734</v>
      </c>
    </row>
    <row r="4925" spans="1:41" x14ac:dyDescent="0.25">
      <c r="A4925" s="1">
        <v>2021</v>
      </c>
      <c r="B4925" t="s">
        <v>3622</v>
      </c>
      <c r="C4925" t="s">
        <v>7114</v>
      </c>
      <c r="D4925" t="s">
        <v>7232</v>
      </c>
      <c r="E4925" t="s">
        <v>7935</v>
      </c>
      <c r="F4925" t="s">
        <v>9823</v>
      </c>
      <c r="G4925" t="s">
        <v>12022</v>
      </c>
      <c r="H4925" t="s">
        <v>12730</v>
      </c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>
        <v>934.83150517243075</v>
      </c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>
        <v>934.83148193359375</v>
      </c>
      <c r="AM4925" s="1">
        <v>934.83148193359375</v>
      </c>
      <c r="AN4925" s="1">
        <v>0</v>
      </c>
      <c r="AO4925" t="s">
        <v>17735</v>
      </c>
    </row>
    <row r="4926" spans="1:41" x14ac:dyDescent="0.25">
      <c r="A4926" s="1">
        <v>2021</v>
      </c>
      <c r="B4926" t="s">
        <v>3623</v>
      </c>
      <c r="C4926" t="s">
        <v>7114</v>
      </c>
      <c r="D4926" t="s">
        <v>7232</v>
      </c>
      <c r="E4926" t="s">
        <v>7935</v>
      </c>
      <c r="F4926" t="s">
        <v>9824</v>
      </c>
      <c r="G4926" t="s">
        <v>12022</v>
      </c>
      <c r="H4926" t="s">
        <v>12730</v>
      </c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>
        <v>921.71275480419615</v>
      </c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>
        <v>921.7127685546875</v>
      </c>
      <c r="AM4926" s="1">
        <v>921.7127685546875</v>
      </c>
      <c r="AN4926" s="1">
        <v>0</v>
      </c>
      <c r="AO4926" t="s">
        <v>17736</v>
      </c>
    </row>
    <row r="4927" spans="1:41" x14ac:dyDescent="0.25">
      <c r="A4927" s="1">
        <v>2021</v>
      </c>
      <c r="B4927" t="s">
        <v>3624</v>
      </c>
      <c r="C4927" t="s">
        <v>7115</v>
      </c>
      <c r="D4927" t="s">
        <v>7232</v>
      </c>
      <c r="E4927" t="s">
        <v>7936</v>
      </c>
      <c r="F4927" t="s">
        <v>9825</v>
      </c>
      <c r="G4927" t="s">
        <v>12022</v>
      </c>
      <c r="H4927" t="s">
        <v>12731</v>
      </c>
      <c r="I4927" s="1">
        <v>33699.5</v>
      </c>
      <c r="J4927" s="1">
        <v>92095.65795343963</v>
      </c>
      <c r="K4927" s="1">
        <v>4709</v>
      </c>
      <c r="L4927" s="1">
        <v>8889</v>
      </c>
      <c r="M4927" s="1">
        <v>44514</v>
      </c>
      <c r="N4927" s="1">
        <v>20001.083333333328</v>
      </c>
      <c r="O4927" s="1">
        <v>25783</v>
      </c>
      <c r="P4927" s="1">
        <v>45561.643939393944</v>
      </c>
      <c r="Q4927" s="1">
        <v>17419</v>
      </c>
      <c r="R4927" s="1">
        <v>25416.333333333339</v>
      </c>
      <c r="S4927" s="1">
        <v>42117</v>
      </c>
      <c r="T4927" s="1">
        <v>26425.5</v>
      </c>
      <c r="U4927" s="1">
        <v>9271</v>
      </c>
      <c r="V4927" s="1">
        <v>40596.5</v>
      </c>
      <c r="W4927" s="1">
        <v>13097</v>
      </c>
      <c r="X4927" s="1">
        <v>61115</v>
      </c>
      <c r="Y4927" s="1">
        <v>209584</v>
      </c>
      <c r="Z4927" s="1">
        <v>17842</v>
      </c>
      <c r="AA4927" s="1">
        <v>348191</v>
      </c>
      <c r="AB4927" s="1">
        <v>6696.5</v>
      </c>
      <c r="AC4927" s="1">
        <v>23841.422831050091</v>
      </c>
      <c r="AD4927" s="1">
        <v>36585</v>
      </c>
      <c r="AE4927" s="1">
        <v>32876.916666666657</v>
      </c>
      <c r="AF4927" s="1">
        <v>115724</v>
      </c>
      <c r="AG4927" s="1">
        <v>583483</v>
      </c>
      <c r="AH4927" s="1">
        <v>95226</v>
      </c>
      <c r="AI4927" s="1">
        <v>27552.5</v>
      </c>
      <c r="AJ4927" s="1">
        <v>170188.25</v>
      </c>
      <c r="AK4927" s="1">
        <v>13867</v>
      </c>
      <c r="AL4927" s="1">
        <v>2192367.75</v>
      </c>
      <c r="AM4927" s="1">
        <v>1794680.25</v>
      </c>
      <c r="AN4927" s="1">
        <v>397687.5</v>
      </c>
      <c r="AO4927" t="s">
        <v>17737</v>
      </c>
    </row>
    <row r="4928" spans="1:41" x14ac:dyDescent="0.25">
      <c r="A4928" s="1">
        <v>2021</v>
      </c>
      <c r="B4928" t="s">
        <v>3624</v>
      </c>
      <c r="C4928" t="s">
        <v>7116</v>
      </c>
      <c r="D4928" t="s">
        <v>7232</v>
      </c>
      <c r="E4928" t="s">
        <v>7937</v>
      </c>
      <c r="F4928" t="s">
        <v>9826</v>
      </c>
      <c r="G4928" t="s">
        <v>12022</v>
      </c>
      <c r="H4928" t="s">
        <v>12732</v>
      </c>
      <c r="I4928" s="1">
        <v>3508.47</v>
      </c>
      <c r="J4928" s="1">
        <v>3861.2</v>
      </c>
      <c r="K4928" s="1">
        <v>588.14240584329809</v>
      </c>
      <c r="L4928" s="1">
        <v>1698.999575000001</v>
      </c>
      <c r="M4928" s="1">
        <v>2308</v>
      </c>
      <c r="N4928" s="1">
        <v>2388.6901799999691</v>
      </c>
      <c r="O4928" s="1">
        <v>3528.0169999999998</v>
      </c>
      <c r="P4928" s="1">
        <v>1555.4064426045479</v>
      </c>
      <c r="Q4928" s="1">
        <v>54.455410000000001</v>
      </c>
      <c r="R4928" s="1">
        <v>2001.50713</v>
      </c>
      <c r="S4928" s="1">
        <v>4092.26</v>
      </c>
      <c r="T4928" s="1">
        <v>2818.659802900851</v>
      </c>
      <c r="U4928" s="1">
        <v>28.292899999999999</v>
      </c>
      <c r="V4928" s="1">
        <v>2662.1</v>
      </c>
      <c r="W4928" s="1">
        <v>1691.84092487266</v>
      </c>
      <c r="X4928" s="1">
        <v>5006.7</v>
      </c>
      <c r="Y4928" s="1">
        <v>5399.1862517867276</v>
      </c>
      <c r="Z4928" s="1">
        <v>4407.5341300000546</v>
      </c>
      <c r="AA4928" s="1">
        <v>21623.119145000001</v>
      </c>
      <c r="AB4928" s="1">
        <v>942.47799999999995</v>
      </c>
      <c r="AC4928" s="1">
        <v>4032.721</v>
      </c>
      <c r="AD4928" s="1">
        <v>8461.7179499999329</v>
      </c>
      <c r="AE4928" s="1">
        <v>3165.97</v>
      </c>
      <c r="AF4928" s="1">
        <v>5556.25489499995</v>
      </c>
      <c r="AG4928" s="1">
        <v>8284.2039999999997</v>
      </c>
      <c r="AH4928" s="1">
        <v>3081.8655509999999</v>
      </c>
      <c r="AI4928" s="1">
        <v>1772.798619999998</v>
      </c>
      <c r="AJ4928" s="1">
        <v>1720.5122932411</v>
      </c>
      <c r="AK4928" s="1">
        <v>2024</v>
      </c>
      <c r="AL4928" s="1">
        <v>108265.109375</v>
      </c>
      <c r="AM4928" s="1">
        <v>71948.625</v>
      </c>
      <c r="AN4928" s="1">
        <v>36316.48046875</v>
      </c>
      <c r="AO4928" t="s">
        <v>17738</v>
      </c>
    </row>
    <row r="4929" spans="1:41" x14ac:dyDescent="0.25">
      <c r="A4929" s="1">
        <v>2021</v>
      </c>
      <c r="B4929" t="s">
        <v>3624</v>
      </c>
      <c r="C4929" t="s">
        <v>7116</v>
      </c>
      <c r="D4929" t="s">
        <v>7232</v>
      </c>
      <c r="E4929" t="s">
        <v>7937</v>
      </c>
      <c r="F4929" t="s">
        <v>9827</v>
      </c>
      <c r="G4929" t="s">
        <v>12022</v>
      </c>
      <c r="H4929" t="s">
        <v>12732</v>
      </c>
      <c r="I4929" s="1">
        <v>4349.16</v>
      </c>
      <c r="J4929" s="1">
        <v>6161.26</v>
      </c>
      <c r="K4929" s="1">
        <v>646.19658584329795</v>
      </c>
      <c r="L4929" s="1">
        <v>1827.9197430000011</v>
      </c>
      <c r="M4929" s="1">
        <v>3427</v>
      </c>
      <c r="N4929" s="1">
        <v>3109.6901799999691</v>
      </c>
      <c r="O4929" s="1">
        <v>3945.081999999999</v>
      </c>
      <c r="P4929" s="1">
        <v>2330.4607066454469</v>
      </c>
      <c r="Q4929" s="1">
        <v>663.96896999999967</v>
      </c>
      <c r="R4929" s="1">
        <v>2604.9116600000002</v>
      </c>
      <c r="S4929" s="1">
        <v>5164.5200000000004</v>
      </c>
      <c r="T4929" s="1">
        <v>3391.4116292927101</v>
      </c>
      <c r="U4929" s="1">
        <v>298.28019999999998</v>
      </c>
      <c r="V4929" s="1">
        <v>3673.6</v>
      </c>
      <c r="W4929" s="1">
        <v>1879.2063352472519</v>
      </c>
      <c r="X4929" s="1">
        <v>6112.83</v>
      </c>
      <c r="Y4929" s="1">
        <v>11621.94225178673</v>
      </c>
      <c r="Z4929" s="1">
        <v>4624.3846500000554</v>
      </c>
      <c r="AA4929" s="1">
        <v>28513.844142000002</v>
      </c>
      <c r="AB4929" s="1">
        <v>1038.373</v>
      </c>
      <c r="AC4929" s="1">
        <v>4358.7209999999995</v>
      </c>
      <c r="AD4929" s="1">
        <v>8849.7724099999341</v>
      </c>
      <c r="AE4929" s="1">
        <v>4087.66</v>
      </c>
      <c r="AF4929" s="1">
        <v>9346.6024969999489</v>
      </c>
      <c r="AG4929" s="1">
        <v>19144.058000000001</v>
      </c>
      <c r="AH4929" s="1">
        <v>5523.3362539999998</v>
      </c>
      <c r="AI4929" s="1">
        <v>2271.294469999998</v>
      </c>
      <c r="AJ4929" s="1">
        <v>4780.2714959580389</v>
      </c>
      <c r="AK4929" s="1">
        <v>2298</v>
      </c>
      <c r="AL4929" s="1">
        <v>156043.75</v>
      </c>
      <c r="AM4929" s="1">
        <v>111496.7265625</v>
      </c>
      <c r="AN4929" s="1">
        <v>44547.01953125</v>
      </c>
      <c r="AO4929" t="s">
        <v>17739</v>
      </c>
    </row>
    <row r="4930" spans="1:41" x14ac:dyDescent="0.25">
      <c r="A4930" s="1">
        <v>2021</v>
      </c>
      <c r="B4930" t="s">
        <v>3624</v>
      </c>
      <c r="C4930" t="s">
        <v>7116</v>
      </c>
      <c r="D4930" t="s">
        <v>7232</v>
      </c>
      <c r="E4930" t="s">
        <v>7937</v>
      </c>
      <c r="F4930" t="s">
        <v>9828</v>
      </c>
      <c r="G4930" t="s">
        <v>12022</v>
      </c>
      <c r="H4930" t="s">
        <v>12732</v>
      </c>
      <c r="I4930" s="1">
        <v>840.69</v>
      </c>
      <c r="J4930" s="1">
        <v>2300.06</v>
      </c>
      <c r="K4930" s="1">
        <v>58.054179999999988</v>
      </c>
      <c r="L4930" s="1">
        <v>128.9201679999999</v>
      </c>
      <c r="M4930" s="1">
        <v>1119</v>
      </c>
      <c r="N4930" s="1">
        <v>721</v>
      </c>
      <c r="O4930" s="1">
        <v>417.06500000000011</v>
      </c>
      <c r="P4930" s="1">
        <v>775.05426404089826</v>
      </c>
      <c r="Q4930" s="1">
        <v>609.51355999999964</v>
      </c>
      <c r="R4930" s="1">
        <v>603.40453000000002</v>
      </c>
      <c r="S4930" s="1">
        <v>1072.26</v>
      </c>
      <c r="T4930" s="1">
        <v>572.75182639185891</v>
      </c>
      <c r="U4930" s="1">
        <v>269.9873</v>
      </c>
      <c r="V4930" s="1">
        <v>1011.5</v>
      </c>
      <c r="W4930" s="1">
        <v>187.36541037459159</v>
      </c>
      <c r="X4930" s="1">
        <v>1106.1300000000001</v>
      </c>
      <c r="Y4930" s="1">
        <v>6222.7560000000003</v>
      </c>
      <c r="Z4930" s="1">
        <v>216.8505199999997</v>
      </c>
      <c r="AA4930" s="1">
        <v>6890.7249970000003</v>
      </c>
      <c r="AB4930" s="1">
        <v>95.894999999999996</v>
      </c>
      <c r="AC4930" s="1">
        <v>326</v>
      </c>
      <c r="AD4930" s="1">
        <v>388.05446000000012</v>
      </c>
      <c r="AE4930" s="1">
        <v>921.69</v>
      </c>
      <c r="AF4930" s="1">
        <v>3790.347601999998</v>
      </c>
      <c r="AG4930" s="1">
        <v>10859.853999999999</v>
      </c>
      <c r="AH4930" s="1">
        <v>2441.470703</v>
      </c>
      <c r="AI4930" s="1">
        <v>498.49585000000002</v>
      </c>
      <c r="AJ4930" s="1">
        <v>3059.7592027169389</v>
      </c>
      <c r="AK4930" s="1">
        <v>274</v>
      </c>
      <c r="AL4930" s="1">
        <v>47778.6484375</v>
      </c>
      <c r="AM4930" s="1">
        <v>39548.109375</v>
      </c>
      <c r="AN4930" s="1">
        <v>8230.54296875</v>
      </c>
      <c r="AO4930" t="s">
        <v>17740</v>
      </c>
    </row>
    <row r="4931" spans="1:41" x14ac:dyDescent="0.25">
      <c r="A4931" s="1">
        <v>2021</v>
      </c>
      <c r="B4931" t="s">
        <v>3624</v>
      </c>
      <c r="C4931" t="s">
        <v>7117</v>
      </c>
      <c r="D4931" t="s">
        <v>7232</v>
      </c>
      <c r="E4931" t="s">
        <v>7938</v>
      </c>
      <c r="F4931" t="s">
        <v>9829</v>
      </c>
      <c r="G4931" t="s">
        <v>12022</v>
      </c>
      <c r="H4931" t="s">
        <v>12733</v>
      </c>
      <c r="I4931" s="1">
        <v>836.07905241999993</v>
      </c>
      <c r="J4931" s="1">
        <v>1385.4317767519999</v>
      </c>
      <c r="K4931" s="1">
        <v>53.194000000000003</v>
      </c>
      <c r="L4931" s="1">
        <v>119.3</v>
      </c>
      <c r="M4931" s="1">
        <v>672.35199999999998</v>
      </c>
      <c r="N4931" s="1">
        <v>659.28655800000001</v>
      </c>
      <c r="O4931" s="1">
        <v>310.81099999999998</v>
      </c>
      <c r="P4931" s="1">
        <v>454.21508699999993</v>
      </c>
      <c r="Q4931" s="1">
        <v>262.76214599833997</v>
      </c>
      <c r="R4931" s="1">
        <v>567.98608360849994</v>
      </c>
      <c r="S4931" s="1">
        <v>665.8</v>
      </c>
      <c r="T4931" s="1">
        <v>417.85663199999999</v>
      </c>
      <c r="U4931" s="1">
        <v>141.44800000000001</v>
      </c>
      <c r="V4931" s="1">
        <v>666.97989958339235</v>
      </c>
      <c r="W4931" s="1">
        <v>307.39999999999998</v>
      </c>
      <c r="X4931" s="1">
        <v>999</v>
      </c>
      <c r="Y4931" s="1">
        <v>3383.7902479999998</v>
      </c>
      <c r="Z4931" s="1">
        <v>465.00721412399997</v>
      </c>
      <c r="AA4931" s="1">
        <v>5154</v>
      </c>
      <c r="AB4931" s="1">
        <v>82.448999999999998</v>
      </c>
      <c r="AC4931" s="1">
        <v>393.81452051452231</v>
      </c>
      <c r="AD4931" s="1">
        <v>835.92776305093003</v>
      </c>
      <c r="AE4931" s="1">
        <v>357.69768199999999</v>
      </c>
      <c r="AF4931" s="1">
        <v>1710</v>
      </c>
      <c r="AG4931" s="1">
        <v>8542</v>
      </c>
      <c r="AH4931" s="1">
        <v>1344.1975229100001</v>
      </c>
      <c r="AI4931" s="1">
        <v>417.490138</v>
      </c>
      <c r="AJ4931" s="1">
        <v>2379</v>
      </c>
      <c r="AK4931" s="1">
        <v>244</v>
      </c>
      <c r="AL4931" s="1">
        <v>33829.2734375</v>
      </c>
      <c r="AM4931" s="1">
        <v>27478.796875</v>
      </c>
      <c r="AN4931" s="1">
        <v>6350.478515625</v>
      </c>
      <c r="AO4931" t="s">
        <v>17741</v>
      </c>
    </row>
    <row r="4932" spans="1:41" x14ac:dyDescent="0.25">
      <c r="A4932" s="1">
        <v>2021</v>
      </c>
      <c r="B4932" t="s">
        <v>3624</v>
      </c>
      <c r="C4932" t="s">
        <v>7117</v>
      </c>
      <c r="D4932" t="s">
        <v>7232</v>
      </c>
      <c r="E4932" t="s">
        <v>7938</v>
      </c>
      <c r="F4932" t="s">
        <v>9830</v>
      </c>
      <c r="G4932" t="s">
        <v>12022</v>
      </c>
      <c r="H4932" t="s">
        <v>12734</v>
      </c>
      <c r="I4932" s="1">
        <v>0.66146520343195192</v>
      </c>
      <c r="J4932" s="1">
        <v>0.52971998396799835</v>
      </c>
      <c r="K4932" s="1">
        <v>0.5771121867728326</v>
      </c>
      <c r="L4932" s="1">
        <v>0.61903279369032793</v>
      </c>
      <c r="M4932" s="1">
        <v>0.54434405259237661</v>
      </c>
      <c r="N4932" s="1">
        <v>0.41658007462881219</v>
      </c>
      <c r="O4932" s="1">
        <v>0.57134795108787562</v>
      </c>
      <c r="P4932" s="1">
        <v>0.49979793847130549</v>
      </c>
      <c r="Q4932" s="1">
        <v>0.47371571015372388</v>
      </c>
      <c r="R4932" s="1">
        <v>0.64154070091360327</v>
      </c>
      <c r="S4932" s="1">
        <v>0.59564707061164313</v>
      </c>
      <c r="T4932" s="1">
        <v>0.63883495964969317</v>
      </c>
      <c r="U4932" s="1">
        <v>0.48759004600405609</v>
      </c>
      <c r="V4932" s="1">
        <v>0.66849432909794027</v>
      </c>
      <c r="W4932" s="1">
        <v>0.52737186956587379</v>
      </c>
      <c r="X4932" s="1">
        <v>0.65166340508806264</v>
      </c>
      <c r="Y4932" s="1">
        <v>0.61793413581072199</v>
      </c>
      <c r="Z4932" s="1">
        <v>0.80195175798384499</v>
      </c>
      <c r="AA4932" s="1">
        <v>0.62325864871140002</v>
      </c>
      <c r="AB4932" s="1">
        <v>0.57390160374206489</v>
      </c>
      <c r="AC4932" s="1">
        <v>0.60026853584354167</v>
      </c>
      <c r="AD4932" s="1">
        <v>0.5911048516920655</v>
      </c>
      <c r="AE4932" s="1">
        <v>0.54246244724854431</v>
      </c>
      <c r="AF4932" s="1">
        <v>0.57582737301491083</v>
      </c>
      <c r="AG4932" s="1">
        <v>0.56364980072320314</v>
      </c>
      <c r="AH4932" s="1">
        <v>0.54763456749337558</v>
      </c>
      <c r="AI4932" s="1">
        <v>0.57110475197736865</v>
      </c>
      <c r="AJ4932" s="1">
        <v>0.48756793979488938</v>
      </c>
      <c r="AK4932" s="1">
        <v>0.59772277421757114</v>
      </c>
      <c r="AL4932" s="1">
        <v>0.57926368713378906</v>
      </c>
      <c r="AM4932" s="1">
        <v>0.57710927724838257</v>
      </c>
      <c r="AN4932" s="1">
        <v>0.58231586217880249</v>
      </c>
      <c r="AO4932" t="s">
        <v>17742</v>
      </c>
    </row>
    <row r="4933" spans="1:41" x14ac:dyDescent="0.25">
      <c r="A4933" s="1">
        <v>2021</v>
      </c>
      <c r="B4933" t="s">
        <v>3624</v>
      </c>
      <c r="C4933" t="s">
        <v>7117</v>
      </c>
      <c r="D4933" t="s">
        <v>7232</v>
      </c>
      <c r="E4933" t="s">
        <v>7938</v>
      </c>
      <c r="F4933" t="s">
        <v>9831</v>
      </c>
      <c r="G4933" t="s">
        <v>12022</v>
      </c>
      <c r="H4933" t="s">
        <v>12734</v>
      </c>
      <c r="I4933" s="1">
        <v>4.2500208994777001E-2</v>
      </c>
      <c r="J4933" s="1">
        <v>5.7784503181877098E-2</v>
      </c>
      <c r="K4933" s="1">
        <v>6.8298849494304106E-2</v>
      </c>
      <c r="L4933" s="1">
        <v>6.6710953813914703E-2</v>
      </c>
      <c r="M4933" s="1">
        <v>5.4348020084717397E-2</v>
      </c>
      <c r="N4933" s="1">
        <v>4.89200562385914E-2</v>
      </c>
      <c r="O4933" s="1">
        <v>8.5393374108381007E-2</v>
      </c>
      <c r="P4933" s="1">
        <v>7.2747700254174805E-2</v>
      </c>
      <c r="Q4933" s="1">
        <v>4.7614318077684598E-2</v>
      </c>
      <c r="R4933" s="1">
        <v>4.1169018288162197E-2</v>
      </c>
      <c r="S4933" s="1">
        <v>5.9188779963962802E-2</v>
      </c>
      <c r="T4933" s="1">
        <v>4.5207658688063999E-2</v>
      </c>
      <c r="U4933" s="1">
        <v>3.91544022891804E-2</v>
      </c>
      <c r="V4933" s="1">
        <v>5.7653610862053499E-2</v>
      </c>
      <c r="W4933" s="1">
        <v>5.3595781294729701E-2</v>
      </c>
      <c r="X4933" s="1">
        <v>5.20233093093092E-2</v>
      </c>
      <c r="Y4933" s="1">
        <v>3.9688235427528598E-2</v>
      </c>
      <c r="Z4933" s="1">
        <v>4.5716118176891599E-2</v>
      </c>
      <c r="AA4933" s="1">
        <v>5.3189876412495098E-2</v>
      </c>
      <c r="AB4933" s="1">
        <v>7.2568735759117306E-2</v>
      </c>
      <c r="AC4933" s="1">
        <v>6.9609181279317006E-2</v>
      </c>
      <c r="AD4933" s="1">
        <v>5.04467409444809E-2</v>
      </c>
      <c r="AE4933" s="1">
        <v>0.111120508393454</v>
      </c>
      <c r="AF4933" s="1">
        <v>4.4899037439181597E-2</v>
      </c>
      <c r="AG4933" s="1">
        <v>3.88748536642472E-2</v>
      </c>
      <c r="AH4933" s="1">
        <v>4.5235014901951601E-2</v>
      </c>
      <c r="AI4933" s="1">
        <v>4.6889435745186399E-2</v>
      </c>
      <c r="AJ4933" s="1">
        <v>4.8347232258893098E-2</v>
      </c>
      <c r="AK4933" s="1">
        <v>7.4055643442622998E-2</v>
      </c>
      <c r="AL4933" s="1">
        <v>5.630866065621376E-2</v>
      </c>
      <c r="AM4933" s="1">
        <v>5.4452929645776749E-2</v>
      </c>
      <c r="AN4933" s="1">
        <v>5.8937612920999527E-2</v>
      </c>
      <c r="AO4933" t="s">
        <v>17743</v>
      </c>
    </row>
    <row r="4934" spans="1:41" x14ac:dyDescent="0.25">
      <c r="A4934" s="1">
        <v>2021</v>
      </c>
      <c r="B4934" t="s">
        <v>3624</v>
      </c>
      <c r="C4934" t="s">
        <v>7117</v>
      </c>
      <c r="D4934" t="s">
        <v>7232</v>
      </c>
      <c r="E4934" t="s">
        <v>7938</v>
      </c>
      <c r="F4934" t="s">
        <v>9832</v>
      </c>
      <c r="G4934" t="s">
        <v>12022</v>
      </c>
      <c r="H4934" t="s">
        <v>12735</v>
      </c>
      <c r="I4934" s="1">
        <v>800.5455179559948</v>
      </c>
      <c r="J4934" s="1">
        <v>1305.3752898400001</v>
      </c>
      <c r="K4934" s="1">
        <v>49.56091099999999</v>
      </c>
      <c r="L4934" s="1">
        <v>111.34138321</v>
      </c>
      <c r="M4934" s="1">
        <v>635.81100000000004</v>
      </c>
      <c r="N4934" s="1">
        <v>627.03422250529263</v>
      </c>
      <c r="O4934" s="1">
        <v>284.26979999999998</v>
      </c>
      <c r="P4934" s="1">
        <v>421.17198400000001</v>
      </c>
      <c r="Q4934" s="1">
        <v>250.2509056000001</v>
      </c>
      <c r="R4934" s="1">
        <v>544.60265414499997</v>
      </c>
      <c r="S4934" s="1">
        <v>626.39211029999353</v>
      </c>
      <c r="T4934" s="1">
        <v>398.96631200000002</v>
      </c>
      <c r="U4934" s="1">
        <v>135.90968810499999</v>
      </c>
      <c r="V4934" s="1">
        <v>628.52609999999993</v>
      </c>
      <c r="W4934" s="1">
        <v>290.92465683000012</v>
      </c>
      <c r="X4934" s="1">
        <v>947.02871400000015</v>
      </c>
      <c r="Y4934" s="1">
        <v>3249.4935839999998</v>
      </c>
      <c r="Z4934" s="1">
        <v>443.74888937000009</v>
      </c>
      <c r="AA4934" s="1">
        <v>4879.8593769700001</v>
      </c>
      <c r="AB4934" s="1">
        <v>76.465780305396535</v>
      </c>
      <c r="AC4934" s="1">
        <v>366.40141416559959</v>
      </c>
      <c r="AD4934" s="1">
        <v>793.75793174000034</v>
      </c>
      <c r="AE4934" s="1">
        <v>317.950133725</v>
      </c>
      <c r="AF4934" s="1">
        <v>1633.222645978999</v>
      </c>
      <c r="AG4934" s="1">
        <v>8209.9310000000005</v>
      </c>
      <c r="AH4934" s="1">
        <v>1283.3927279300001</v>
      </c>
      <c r="AI4934" s="1">
        <v>397.91426100000001</v>
      </c>
      <c r="AJ4934" s="1">
        <v>2263.9819344560929</v>
      </c>
      <c r="AK4934" s="1">
        <v>225.93042299999999</v>
      </c>
      <c r="AL4934" s="1">
        <v>32199.759765625</v>
      </c>
      <c r="AM4934" s="1">
        <v>26189.34765625</v>
      </c>
      <c r="AN4934" s="1">
        <v>6010.41455078125</v>
      </c>
      <c r="AO4934" t="s">
        <v>17744</v>
      </c>
    </row>
    <row r="4935" spans="1:41" x14ac:dyDescent="0.25">
      <c r="A4935" s="1">
        <v>2021</v>
      </c>
      <c r="B4935" t="s">
        <v>3624</v>
      </c>
      <c r="C4935" t="s">
        <v>7117</v>
      </c>
      <c r="D4935" t="s">
        <v>7232</v>
      </c>
      <c r="E4935" t="s">
        <v>7939</v>
      </c>
      <c r="F4935" t="s">
        <v>9833</v>
      </c>
      <c r="G4935" t="s">
        <v>12022</v>
      </c>
      <c r="H4935" t="s">
        <v>12736</v>
      </c>
      <c r="I4935" s="1">
        <v>144.29</v>
      </c>
      <c r="J4935" s="1">
        <v>240.68799999999999</v>
      </c>
      <c r="K4935" s="1">
        <v>8.5340000000000007</v>
      </c>
      <c r="L4935" s="1">
        <v>22</v>
      </c>
      <c r="M4935" s="1">
        <v>133</v>
      </c>
      <c r="N4935" s="1">
        <v>179.86199999999999</v>
      </c>
      <c r="O4935" s="1">
        <v>55.14</v>
      </c>
      <c r="P4935" s="1">
        <v>75.744</v>
      </c>
      <c r="Q4935" s="1">
        <v>61.765999999999998</v>
      </c>
      <c r="R4935" s="1">
        <v>63.939</v>
      </c>
      <c r="S4935" s="1">
        <v>127.6</v>
      </c>
      <c r="T4935" s="1">
        <v>73.207999999999998</v>
      </c>
      <c r="U4935" s="1">
        <v>33.116</v>
      </c>
      <c r="V4935" s="1">
        <v>124.694</v>
      </c>
      <c r="W4935" s="1">
        <v>66.540000000000006</v>
      </c>
      <c r="X4935" s="1">
        <v>163</v>
      </c>
      <c r="Y4935" s="1">
        <v>623.30799999999999</v>
      </c>
      <c r="Z4935" s="1">
        <v>55.438000000000002</v>
      </c>
      <c r="AA4935" s="1">
        <v>800</v>
      </c>
      <c r="AB4935" s="1">
        <v>16.399999999999999</v>
      </c>
      <c r="AC4935" s="1">
        <v>62.190420000000003</v>
      </c>
      <c r="AD4935" s="1">
        <v>153.71199999999999</v>
      </c>
      <c r="AE4935" s="1">
        <v>50.228000000000002</v>
      </c>
      <c r="AF4935" s="1">
        <v>265</v>
      </c>
      <c r="AG4935" s="1">
        <v>1715</v>
      </c>
      <c r="AH4935" s="1">
        <v>186.9</v>
      </c>
      <c r="AI4935" s="1">
        <v>83.45</v>
      </c>
      <c r="AJ4935" s="1">
        <v>499</v>
      </c>
      <c r="AK4935" s="1">
        <v>21.6</v>
      </c>
      <c r="AL4935" s="1">
        <v>6105.34765625</v>
      </c>
      <c r="AM4935" s="1">
        <v>5016.263671875</v>
      </c>
      <c r="AN4935" s="1">
        <v>1089.083984375</v>
      </c>
      <c r="AO4935" t="s">
        <v>17745</v>
      </c>
    </row>
    <row r="4936" spans="1:41" x14ac:dyDescent="0.25">
      <c r="A4936" s="1">
        <v>2021</v>
      </c>
      <c r="B4936" t="s">
        <v>3624</v>
      </c>
      <c r="C4936" t="s">
        <v>7117</v>
      </c>
      <c r="D4936" t="s">
        <v>7232</v>
      </c>
      <c r="E4936" t="s">
        <v>7939</v>
      </c>
      <c r="F4936" t="s">
        <v>9834</v>
      </c>
      <c r="G4936" t="s">
        <v>12022</v>
      </c>
      <c r="H4936" t="s">
        <v>12736</v>
      </c>
      <c r="I4936" s="1">
        <v>144.29</v>
      </c>
      <c r="J4936" s="1">
        <v>298.88034299999998</v>
      </c>
      <c r="K4936" s="1">
        <v>10.522</v>
      </c>
      <c r="L4936" s="1">
        <v>22</v>
      </c>
      <c r="M4936" s="1">
        <v>141</v>
      </c>
      <c r="N4936" s="1">
        <v>180.643</v>
      </c>
      <c r="O4936" s="1">
        <v>62.1</v>
      </c>
      <c r="P4936" s="1">
        <v>103.744</v>
      </c>
      <c r="Q4936" s="1">
        <v>61.765999999999998</v>
      </c>
      <c r="R4936" s="1">
        <v>101.06699999999999</v>
      </c>
      <c r="S4936" s="1">
        <v>127.6</v>
      </c>
      <c r="T4936" s="1">
        <v>74.667999999999992</v>
      </c>
      <c r="U4936" s="1">
        <v>33.116</v>
      </c>
      <c r="V4936" s="1">
        <v>129.32864000000001</v>
      </c>
      <c r="W4936" s="1">
        <v>66.540000000000006</v>
      </c>
      <c r="X4936" s="1">
        <v>175</v>
      </c>
      <c r="Y4936" s="1">
        <v>625.14099999999996</v>
      </c>
      <c r="Z4936" s="1">
        <v>66.192279999999997</v>
      </c>
      <c r="AA4936" s="1">
        <v>944</v>
      </c>
      <c r="AB4936" s="1">
        <v>16.399999999999999</v>
      </c>
      <c r="AC4936" s="1">
        <v>74.893139999999988</v>
      </c>
      <c r="AD4936" s="1">
        <v>162.9179</v>
      </c>
      <c r="AE4936" s="1">
        <v>75.273539999999997</v>
      </c>
      <c r="AF4936" s="1">
        <v>339</v>
      </c>
      <c r="AG4936" s="1">
        <v>1730</v>
      </c>
      <c r="AH4936" s="1">
        <v>280.2</v>
      </c>
      <c r="AI4936" s="1">
        <v>83.45</v>
      </c>
      <c r="AJ4936" s="1">
        <v>557</v>
      </c>
      <c r="AK4936" s="1">
        <v>46.6</v>
      </c>
      <c r="AL4936" s="1">
        <v>6733.33349609375</v>
      </c>
      <c r="AM4936" s="1">
        <v>5486.3349609375</v>
      </c>
      <c r="AN4936" s="1">
        <v>1246.9979248046875</v>
      </c>
      <c r="AO4936" t="s">
        <v>17746</v>
      </c>
    </row>
    <row r="4937" spans="1:41" x14ac:dyDescent="0.25">
      <c r="A4937" s="1">
        <v>2021</v>
      </c>
      <c r="B4937" t="s">
        <v>3625</v>
      </c>
      <c r="C4937" t="s">
        <v>7118</v>
      </c>
      <c r="D4937" t="s">
        <v>7233</v>
      </c>
      <c r="E4937" t="s">
        <v>7940</v>
      </c>
      <c r="F4937" t="s">
        <v>9835</v>
      </c>
      <c r="G4937" t="s">
        <v>12023</v>
      </c>
      <c r="H4937" t="s">
        <v>12737</v>
      </c>
      <c r="I4937" s="1">
        <v>585.15613803827034</v>
      </c>
      <c r="J4937" s="1">
        <v>206.12111853387984</v>
      </c>
      <c r="K4937" s="1">
        <v>390.11834402554268</v>
      </c>
      <c r="L4937" s="1">
        <v>632.68476423626691</v>
      </c>
      <c r="M4937" s="1">
        <v>1320.8404148168349</v>
      </c>
      <c r="N4937" s="1">
        <v>800.7469884191579</v>
      </c>
      <c r="O4937" s="1">
        <v>497.4288340726834</v>
      </c>
      <c r="P4937" s="1">
        <v>1268.1596012137597</v>
      </c>
      <c r="Q4937" s="1">
        <v>118.62736076617863</v>
      </c>
      <c r="R4937" s="1">
        <v>1242.2732370159765</v>
      </c>
      <c r="S4937" s="1">
        <v>140.93641763155682</v>
      </c>
      <c r="T4937" s="1">
        <v>1341.3811255892585</v>
      </c>
      <c r="U4937" s="1">
        <v>382.70258107050836</v>
      </c>
      <c r="V4937" s="1">
        <v>2086.965467895955</v>
      </c>
      <c r="W4937" s="1">
        <v>813.77121619081686</v>
      </c>
      <c r="X4937" s="1">
        <v>2442.4314661771082</v>
      </c>
      <c r="Y4937" s="1">
        <v>2749.8313074579801</v>
      </c>
      <c r="Z4937" s="1">
        <v>520.90300377049539</v>
      </c>
      <c r="AA4937" s="1">
        <v>11954.685883226426</v>
      </c>
      <c r="AB4937" s="1">
        <v>193.38244560578477</v>
      </c>
      <c r="AC4937" s="1">
        <v>337.58091660663007</v>
      </c>
      <c r="AD4937" s="1">
        <v>941.92854402397097</v>
      </c>
      <c r="AE4937" s="1">
        <v>695.28255009709903</v>
      </c>
      <c r="AF4937" s="1">
        <v>2162.784503248502</v>
      </c>
      <c r="AG4937" s="1">
        <v>11269.837090159088</v>
      </c>
      <c r="AH4937" s="1">
        <v>1300.8468236091605</v>
      </c>
      <c r="AI4937" s="1">
        <v>356.58381588581125</v>
      </c>
      <c r="AJ4937" s="1">
        <v>788.15751250856317</v>
      </c>
      <c r="AK4937" s="1">
        <v>314.10674690881802</v>
      </c>
      <c r="AL4937" s="1">
        <v>47856.25</v>
      </c>
      <c r="AM4937" s="1">
        <v>37802.5</v>
      </c>
      <c r="AN4937" s="1">
        <v>10053.7568359375</v>
      </c>
      <c r="AO4937" t="s">
        <v>17747</v>
      </c>
    </row>
    <row r="4938" spans="1:41" x14ac:dyDescent="0.25">
      <c r="A4938" s="1">
        <v>2021</v>
      </c>
      <c r="B4938" t="s">
        <v>3626</v>
      </c>
      <c r="C4938" t="s">
        <v>7118</v>
      </c>
      <c r="D4938" t="s">
        <v>7233</v>
      </c>
      <c r="E4938" t="s">
        <v>7940</v>
      </c>
      <c r="F4938" t="s">
        <v>9835</v>
      </c>
      <c r="G4938" t="s">
        <v>12023</v>
      </c>
      <c r="H4938" t="s">
        <v>12737</v>
      </c>
      <c r="I4938" s="1">
        <v>303.48814219060375</v>
      </c>
      <c r="J4938" s="1">
        <v>0</v>
      </c>
      <c r="K4938" s="1">
        <v>75.719947523327818</v>
      </c>
      <c r="L4938" s="1">
        <v>490.63916320814269</v>
      </c>
      <c r="M4938" s="1">
        <v>1143.1386689179408</v>
      </c>
      <c r="N4938" s="1">
        <v>1111.7782181730322</v>
      </c>
      <c r="O4938" s="1">
        <v>1831.1648621118811</v>
      </c>
      <c r="P4938" s="1">
        <v>315.59731906400884</v>
      </c>
      <c r="Q4938" s="1">
        <v>191.10669368067155</v>
      </c>
      <c r="R4938" s="1">
        <v>866.34095383873444</v>
      </c>
      <c r="S4938" s="1"/>
      <c r="T4938" s="1">
        <v>708.13899844474201</v>
      </c>
      <c r="U4938" s="1">
        <v>123.41851115751219</v>
      </c>
      <c r="V4938" s="1">
        <v>1750.1149532991481</v>
      </c>
      <c r="W4938" s="1">
        <v>313.60441359695716</v>
      </c>
      <c r="X4938" s="1">
        <v>2766.1049377228878</v>
      </c>
      <c r="Y4938" s="1">
        <v>2493.6609016661273</v>
      </c>
      <c r="Z4938" s="1">
        <v>219.50662211719492</v>
      </c>
      <c r="AA4938" s="1">
        <v>11945.293276622162</v>
      </c>
      <c r="AB4938" s="1">
        <v>451.18570472336421</v>
      </c>
      <c r="AC4938" s="1">
        <v>195.66888107660296</v>
      </c>
      <c r="AD4938" s="1">
        <v>807.53678285841806</v>
      </c>
      <c r="AE4938" s="1">
        <v>1298.3905571233956</v>
      </c>
      <c r="AF4938" s="1">
        <v>2232.983277382446</v>
      </c>
      <c r="AG4938" s="1">
        <v>13730.815179843548</v>
      </c>
      <c r="AH4938" s="1">
        <v>757.98996068097063</v>
      </c>
      <c r="AI4938" s="1">
        <v>628.22045433454969</v>
      </c>
      <c r="AJ4938" s="1">
        <v>969.58779028283482</v>
      </c>
      <c r="AK4938" s="1">
        <v>270.10444654963732</v>
      </c>
      <c r="AL4938" s="1">
        <v>47991.29296875</v>
      </c>
      <c r="AM4938" s="1">
        <v>38238.38671875</v>
      </c>
      <c r="AN4938" s="1">
        <v>9752.9091796875</v>
      </c>
      <c r="AO4938" t="s">
        <v>17748</v>
      </c>
    </row>
    <row r="4939" spans="1:41" x14ac:dyDescent="0.25">
      <c r="A4939" s="1">
        <v>2021</v>
      </c>
      <c r="B4939" t="s">
        <v>3627</v>
      </c>
      <c r="C4939" t="s">
        <v>7118</v>
      </c>
      <c r="D4939" t="s">
        <v>7233</v>
      </c>
      <c r="E4939" t="s">
        <v>7940</v>
      </c>
      <c r="F4939" t="s">
        <v>9835</v>
      </c>
      <c r="G4939" t="s">
        <v>12023</v>
      </c>
      <c r="H4939" t="s">
        <v>12737</v>
      </c>
      <c r="I4939" s="1">
        <v>714</v>
      </c>
      <c r="J4939" s="1">
        <v>0</v>
      </c>
      <c r="K4939" s="1">
        <v>23.274000000000001</v>
      </c>
      <c r="L4939" s="1">
        <v>663</v>
      </c>
      <c r="M4939" s="1">
        <v>1130</v>
      </c>
      <c r="N4939" s="1">
        <v>1502</v>
      </c>
      <c r="O4939" s="1">
        <v>1810.1179999999999</v>
      </c>
      <c r="P4939" s="1">
        <v>311.97000000000003</v>
      </c>
      <c r="Q4939" s="1">
        <v>149</v>
      </c>
      <c r="R4939" s="1">
        <v>370.40195000000023</v>
      </c>
      <c r="S4939" s="1">
        <v>0</v>
      </c>
      <c r="T4939" s="1">
        <v>429.33333333333343</v>
      </c>
      <c r="U4939" s="1">
        <v>340</v>
      </c>
      <c r="V4939" s="1">
        <v>1913</v>
      </c>
      <c r="W4939" s="1">
        <v>327</v>
      </c>
      <c r="X4939" s="1">
        <v>2734.312699425654</v>
      </c>
      <c r="Y4939" s="1">
        <v>2465</v>
      </c>
      <c r="Z4939" s="1">
        <v>120.071</v>
      </c>
      <c r="AA4939" s="1">
        <v>12506</v>
      </c>
      <c r="AB4939" s="1">
        <v>446</v>
      </c>
      <c r="AC4939" s="1">
        <v>193.41996</v>
      </c>
      <c r="AD4939" s="1">
        <v>793.88199999999995</v>
      </c>
      <c r="AE4939" s="1">
        <v>896</v>
      </c>
      <c r="AF4939" s="1">
        <v>2460.5056</v>
      </c>
      <c r="AG4939" s="1">
        <v>12870.628129999999</v>
      </c>
      <c r="AH4939" s="1">
        <v>749.27800000000002</v>
      </c>
      <c r="AI4939" s="1">
        <v>621</v>
      </c>
      <c r="AJ4939" s="1">
        <v>982.49843000000646</v>
      </c>
      <c r="AK4939" s="1">
        <v>267</v>
      </c>
      <c r="AL4939" s="1">
        <v>47788.6953125</v>
      </c>
      <c r="AM4939" s="1">
        <v>38457.49609375</v>
      </c>
      <c r="AN4939" s="1">
        <v>9331.1982421875</v>
      </c>
      <c r="AO4939" t="s">
        <v>17749</v>
      </c>
    </row>
    <row r="4940" spans="1:41" x14ac:dyDescent="0.25">
      <c r="A4940" s="1">
        <v>2021</v>
      </c>
      <c r="B4940" t="s">
        <v>3628</v>
      </c>
      <c r="C4940" t="s">
        <v>7118</v>
      </c>
      <c r="D4940" t="s">
        <v>7233</v>
      </c>
      <c r="E4940" t="s">
        <v>7940</v>
      </c>
      <c r="F4940" t="s">
        <v>9835</v>
      </c>
      <c r="G4940" t="s">
        <v>12023</v>
      </c>
      <c r="H4940" t="s">
        <v>12737</v>
      </c>
      <c r="I4940" s="1">
        <v>371.16259091988576</v>
      </c>
      <c r="J4940" s="1">
        <v>342.94611830231293</v>
      </c>
      <c r="K4940" s="1">
        <v>476.72618046387987</v>
      </c>
      <c r="L4940" s="1">
        <v>516.40582325204912</v>
      </c>
      <c r="M4940" s="1">
        <v>554.92899401668751</v>
      </c>
      <c r="N4940" s="1">
        <v>1122.6213548957589</v>
      </c>
      <c r="O4940" s="1">
        <v>2250.6799040748933</v>
      </c>
      <c r="P4940" s="1">
        <v>1285.1445192314141</v>
      </c>
      <c r="Q4940" s="1">
        <v>115.15010037598299</v>
      </c>
      <c r="R4940" s="1">
        <v>872.67375226196134</v>
      </c>
      <c r="S4940" s="1">
        <v>146.49402157337656</v>
      </c>
      <c r="T4940" s="1">
        <v>665.91479282002501</v>
      </c>
      <c r="U4940" s="1">
        <v>365.14327806298041</v>
      </c>
      <c r="V4940" s="1">
        <v>2721.3717866578359</v>
      </c>
      <c r="W4940" s="1">
        <v>854.59065078569881</v>
      </c>
      <c r="X4940" s="1">
        <v>1483.0749389112655</v>
      </c>
      <c r="Y4940" s="1">
        <v>3196.3910055361202</v>
      </c>
      <c r="Z4940" s="1">
        <v>551.16648664861532</v>
      </c>
      <c r="AA4940" s="1">
        <v>15673.174819482301</v>
      </c>
      <c r="AB4940" s="1">
        <v>198.66457985797413</v>
      </c>
      <c r="AC4940" s="1">
        <v>210.87301772634126</v>
      </c>
      <c r="AD4940" s="1">
        <v>1329.8991796309035</v>
      </c>
      <c r="AE4940" s="1">
        <v>956.69758568476936</v>
      </c>
      <c r="AF4940" s="1">
        <v>2674.9441401275631</v>
      </c>
      <c r="AG4940" s="1">
        <v>19746.000053365704</v>
      </c>
      <c r="AH4940" s="1">
        <v>1978.4051375910663</v>
      </c>
      <c r="AI4940" s="1">
        <v>442.83333722531665</v>
      </c>
      <c r="AJ4940" s="1">
        <v>1326.2802956998833</v>
      </c>
      <c r="AK4940" s="1">
        <v>327.40810646984568</v>
      </c>
      <c r="AL4940" s="1">
        <v>62757.765625</v>
      </c>
      <c r="AM4940" s="1">
        <v>52048.1484375</v>
      </c>
      <c r="AN4940" s="1">
        <v>10709.619140625</v>
      </c>
      <c r="AO4940" t="s">
        <v>17750</v>
      </c>
    </row>
    <row r="4941" spans="1:41" x14ac:dyDescent="0.25">
      <c r="A4941" s="1">
        <v>2021</v>
      </c>
      <c r="B4941" t="s">
        <v>3629</v>
      </c>
      <c r="C4941" t="s">
        <v>7118</v>
      </c>
      <c r="D4941" t="s">
        <v>7233</v>
      </c>
      <c r="E4941" t="s">
        <v>7940</v>
      </c>
      <c r="F4941" t="s">
        <v>9835</v>
      </c>
      <c r="G4941" t="s">
        <v>12023</v>
      </c>
      <c r="H4941" t="s">
        <v>12737</v>
      </c>
      <c r="I4941" s="1">
        <v>723.16672738186458</v>
      </c>
      <c r="J4941" s="1">
        <v>0</v>
      </c>
      <c r="K4941" s="1">
        <v>131.10979645363994</v>
      </c>
      <c r="L4941" s="1">
        <v>480.38932604652433</v>
      </c>
      <c r="M4941" s="1">
        <v>723.16672738186458</v>
      </c>
      <c r="N4941" s="1">
        <v>1147.6325373046245</v>
      </c>
      <c r="O4941" s="1">
        <v>1866.3549919085976</v>
      </c>
      <c r="P4941" s="1">
        <v>299.44164680700868</v>
      </c>
      <c r="Q4941" s="1">
        <v>217.47445326978021</v>
      </c>
      <c r="R4941" s="1">
        <v>814.92246054630721</v>
      </c>
      <c r="S4941" s="1">
        <v>3176.3991621523551</v>
      </c>
      <c r="T4941" s="1">
        <v>723.16672738186458</v>
      </c>
      <c r="U4941" s="1">
        <v>84.713816636161283</v>
      </c>
      <c r="V4941" s="1">
        <v>1789.3211026076992</v>
      </c>
      <c r="W4941" s="1">
        <v>506.21670916730523</v>
      </c>
      <c r="X4941" s="1">
        <v>2668.4852240390805</v>
      </c>
      <c r="Y4941" s="1">
        <v>2174.6656587697498</v>
      </c>
      <c r="Z4941" s="1">
        <v>240.63031845384126</v>
      </c>
      <c r="AA4941" s="1">
        <v>10567.532077698705</v>
      </c>
      <c r="AB4941" s="1">
        <v>578.53338190549164</v>
      </c>
      <c r="AC4941" s="1">
        <v>196.08149265296845</v>
      </c>
      <c r="AD4941" s="1">
        <v>1453.5868547109239</v>
      </c>
      <c r="AE4941" s="1">
        <v>1142.603429263346</v>
      </c>
      <c r="AF4941" s="1">
        <v>2095.1173187577447</v>
      </c>
      <c r="AG4941" s="1">
        <v>13666.81805219241</v>
      </c>
      <c r="AH4941" s="1">
        <v>816.14530661667573</v>
      </c>
      <c r="AI4941" s="1">
        <v>556.83838008403575</v>
      </c>
      <c r="AJ4941" s="1">
        <v>845.07197571195036</v>
      </c>
      <c r="AK4941" s="1">
        <v>304.76312082521434</v>
      </c>
      <c r="AL4941" s="1">
        <v>49990.34375</v>
      </c>
      <c r="AM4941" s="1">
        <v>36485.58203125</v>
      </c>
      <c r="AN4941" s="1">
        <v>13504.7666015625</v>
      </c>
      <c r="AO4941" t="s">
        <v>17751</v>
      </c>
    </row>
    <row r="4942" spans="1:41" x14ac:dyDescent="0.25">
      <c r="A4942" s="1">
        <v>2021</v>
      </c>
      <c r="B4942" t="s">
        <v>3630</v>
      </c>
      <c r="C4942" t="s">
        <v>7118</v>
      </c>
      <c r="D4942" t="s">
        <v>7233</v>
      </c>
      <c r="E4942" t="s">
        <v>7940</v>
      </c>
      <c r="F4942" t="s">
        <v>9835</v>
      </c>
      <c r="G4942" t="s">
        <v>12023</v>
      </c>
      <c r="H4942" t="s">
        <v>12737</v>
      </c>
      <c r="I4942" s="1">
        <v>297.28452735775807</v>
      </c>
      <c r="J4942" s="1">
        <v>501.20858668504343</v>
      </c>
      <c r="K4942" s="1">
        <v>401.38205350670427</v>
      </c>
      <c r="L4942" s="1">
        <v>507.76033291622048</v>
      </c>
      <c r="M4942" s="1">
        <v>622.42681153887054</v>
      </c>
      <c r="N4942" s="1">
        <v>930.74202584884654</v>
      </c>
      <c r="O4942" s="1">
        <v>2303.7150183934673</v>
      </c>
      <c r="P4942" s="1">
        <v>499.89269029366562</v>
      </c>
      <c r="Q4942" s="1">
        <v>114.9923020117277</v>
      </c>
      <c r="R4942" s="1">
        <v>908.20189876336269</v>
      </c>
      <c r="S4942" s="1">
        <v>0</v>
      </c>
      <c r="T4942" s="1">
        <v>655.17462311770385</v>
      </c>
      <c r="U4942" s="1">
        <v>371.15571400709189</v>
      </c>
      <c r="V4942" s="1">
        <v>2625.0663232915999</v>
      </c>
      <c r="W4942" s="1">
        <v>679.19769263201965</v>
      </c>
      <c r="X4942" s="1">
        <v>1615.0054459851399</v>
      </c>
      <c r="Y4942" s="1">
        <v>2844.5498220360305</v>
      </c>
      <c r="Z4942" s="1">
        <v>377.81736599787587</v>
      </c>
      <c r="AA4942" s="1">
        <v>13937.748149123952</v>
      </c>
      <c r="AB4942" s="1">
        <v>195.50410753832281</v>
      </c>
      <c r="AC4942" s="1">
        <v>207.47196398727286</v>
      </c>
      <c r="AD4942" s="1">
        <v>1328.0780620994849</v>
      </c>
      <c r="AE4942" s="1">
        <v>1187.5040044008381</v>
      </c>
      <c r="AF4942" s="1">
        <v>1466.3424624849192</v>
      </c>
      <c r="AG4942" s="1">
        <v>18330.693997128157</v>
      </c>
      <c r="AH4942" s="1">
        <v>1771.1553978281927</v>
      </c>
      <c r="AI4942" s="1">
        <v>470.63377093955057</v>
      </c>
      <c r="AJ4942" s="1">
        <v>899.84971717302483</v>
      </c>
      <c r="AK4942" s="1">
        <v>338.50688861081363</v>
      </c>
      <c r="AL4942" s="1">
        <v>56389.06640625</v>
      </c>
      <c r="AM4942" s="1">
        <v>46008.28515625</v>
      </c>
      <c r="AN4942" s="1">
        <v>10380.779296875</v>
      </c>
      <c r="AO4942" t="s">
        <v>17752</v>
      </c>
    </row>
    <row r="4943" spans="1:41" x14ac:dyDescent="0.25">
      <c r="A4943" s="1">
        <v>2021</v>
      </c>
      <c r="B4943" t="s">
        <v>3631</v>
      </c>
      <c r="C4943" t="s">
        <v>7118</v>
      </c>
      <c r="D4943" t="s">
        <v>7233</v>
      </c>
      <c r="E4943" t="s">
        <v>7940</v>
      </c>
      <c r="F4943" t="s">
        <v>9835</v>
      </c>
      <c r="G4943" t="s">
        <v>12023</v>
      </c>
      <c r="H4943" t="s">
        <v>12737</v>
      </c>
      <c r="I4943" s="1">
        <v>591.48408882952367</v>
      </c>
      <c r="J4943" s="1">
        <v>327.09129277192181</v>
      </c>
      <c r="K4943" s="1">
        <v>450.65566976317939</v>
      </c>
      <c r="L4943" s="1">
        <v>444.15976015372246</v>
      </c>
      <c r="M4943" s="1">
        <v>1188.8434203966187</v>
      </c>
      <c r="N4943" s="1">
        <v>860.65714698967736</v>
      </c>
      <c r="O4943" s="1">
        <v>2259.1854444526007</v>
      </c>
      <c r="P4943" s="1">
        <v>1746.1796892252769</v>
      </c>
      <c r="Q4943" s="1">
        <v>114.03996788150619</v>
      </c>
      <c r="R4943" s="1">
        <v>1013.9166303134592</v>
      </c>
      <c r="S4943" s="1">
        <v>137.82151325602632</v>
      </c>
      <c r="T4943" s="1">
        <v>239.62746450779929</v>
      </c>
      <c r="U4943" s="1">
        <v>370.43715052206664</v>
      </c>
      <c r="V4943" s="1">
        <v>2166.678097689125</v>
      </c>
      <c r="W4943" s="1">
        <v>913.90571324235009</v>
      </c>
      <c r="X4943" s="1">
        <v>1971.6324870432418</v>
      </c>
      <c r="Y4943" s="1">
        <v>2552.3111335946996</v>
      </c>
      <c r="Z4943" s="1">
        <v>536.8546842051943</v>
      </c>
      <c r="AA4943" s="1">
        <v>12110.697553204516</v>
      </c>
      <c r="AB4943" s="1">
        <v>192.81651795278734</v>
      </c>
      <c r="AC4943" s="1">
        <v>336.59299665746693</v>
      </c>
      <c r="AD4943" s="1">
        <v>1270.8532128628194</v>
      </c>
      <c r="AE4943" s="1">
        <v>1265.0101033318708</v>
      </c>
      <c r="AF4943" s="1">
        <v>2249.5395976419281</v>
      </c>
      <c r="AG4943" s="1">
        <v>16263.680545476016</v>
      </c>
      <c r="AH4943" s="1">
        <v>2510.4973080812742</v>
      </c>
      <c r="AI4943" s="1">
        <v>306.5002453006735</v>
      </c>
      <c r="AJ4943" s="1">
        <v>1422.312553009742</v>
      </c>
      <c r="AK4943" s="1">
        <v>362.22756262806871</v>
      </c>
      <c r="AL4943" s="1">
        <v>56176.20703125</v>
      </c>
      <c r="AM4943" s="1">
        <v>44371.64453125</v>
      </c>
      <c r="AN4943" s="1">
        <v>11804.56640625</v>
      </c>
      <c r="AO4943" t="s">
        <v>17753</v>
      </c>
    </row>
    <row r="4944" spans="1:41" x14ac:dyDescent="0.25">
      <c r="A4944" s="1">
        <v>2021</v>
      </c>
      <c r="B4944" t="s">
        <v>3632</v>
      </c>
      <c r="C4944" t="s">
        <v>7118</v>
      </c>
      <c r="D4944" t="s">
        <v>7233</v>
      </c>
      <c r="E4944" t="s">
        <v>7940</v>
      </c>
      <c r="F4944" t="s">
        <v>9835</v>
      </c>
      <c r="G4944" t="s">
        <v>12023</v>
      </c>
      <c r="H4944" t="s">
        <v>12737</v>
      </c>
      <c r="I4944" s="1">
        <v>307.36741647457541</v>
      </c>
      <c r="J4944" s="1">
        <v>22.823207999882058</v>
      </c>
      <c r="K4944" s="1">
        <v>62.631128929908904</v>
      </c>
      <c r="L4944" s="1">
        <v>493.61821953233289</v>
      </c>
      <c r="M4944" s="1">
        <v>530.77227906702467</v>
      </c>
      <c r="N4944" s="1">
        <v>1168.5896498317286</v>
      </c>
      <c r="O4944" s="1">
        <v>2242.5830471534719</v>
      </c>
      <c r="P4944" s="1">
        <v>361.89433994715313</v>
      </c>
      <c r="Q4944" s="1">
        <v>224.33040400333437</v>
      </c>
      <c r="R4944" s="1">
        <v>943.09915357589239</v>
      </c>
      <c r="S4944" s="1">
        <v>530.77227906702467</v>
      </c>
      <c r="T4944" s="1">
        <v>743.08119069383451</v>
      </c>
      <c r="U4944" s="1">
        <v>350.30970418423624</v>
      </c>
      <c r="V4944" s="1">
        <v>2255.7821860348545</v>
      </c>
      <c r="W4944" s="1">
        <v>488.31049674166269</v>
      </c>
      <c r="X4944" s="1">
        <v>2447.7625193733975</v>
      </c>
      <c r="Y4944" s="1">
        <v>2791.8621878925496</v>
      </c>
      <c r="Z4944" s="1">
        <v>239.50209205230246</v>
      </c>
      <c r="AA4944" s="1">
        <v>10966.816830082864</v>
      </c>
      <c r="AB4944" s="1">
        <v>594.46495255506761</v>
      </c>
      <c r="AC4944" s="1">
        <v>201.48115713384257</v>
      </c>
      <c r="AD4944" s="1">
        <v>1402.9964017494872</v>
      </c>
      <c r="AE4944" s="1">
        <v>1188.9299051101352</v>
      </c>
      <c r="AF4944" s="1">
        <v>2063.6426210125919</v>
      </c>
      <c r="AG4944" s="1">
        <v>19140.709927715041</v>
      </c>
      <c r="AH4944" s="1">
        <v>867.04774497398046</v>
      </c>
      <c r="AI4944" s="1">
        <v>566.86479404358226</v>
      </c>
      <c r="AJ4944" s="1">
        <v>1703.7790158051491</v>
      </c>
      <c r="AK4944" s="1">
        <v>360.92514976557675</v>
      </c>
      <c r="AL4944" s="1">
        <v>55262.74609375</v>
      </c>
      <c r="AM4944" s="1">
        <v>44424.53515625</v>
      </c>
      <c r="AN4944" s="1">
        <v>10838.2119140625</v>
      </c>
      <c r="AO4944" t="s">
        <v>17754</v>
      </c>
    </row>
    <row r="4945" spans="1:41" x14ac:dyDescent="0.25">
      <c r="A4945" s="1">
        <v>2021</v>
      </c>
      <c r="B4945" t="s">
        <v>3633</v>
      </c>
      <c r="C4945" t="s">
        <v>7118</v>
      </c>
      <c r="D4945" t="s">
        <v>7233</v>
      </c>
      <c r="E4945" t="s">
        <v>7940</v>
      </c>
      <c r="F4945" t="s">
        <v>9835</v>
      </c>
      <c r="G4945" t="s">
        <v>12023</v>
      </c>
      <c r="H4945" t="s">
        <v>12737</v>
      </c>
      <c r="I4945" s="1">
        <v>811.3717006369501</v>
      </c>
      <c r="J4945" s="1">
        <v>1647.9158580505675</v>
      </c>
      <c r="K4945" s="1">
        <v>426.01972338056862</v>
      </c>
      <c r="L4945" s="1">
        <v>550.75009693717891</v>
      </c>
      <c r="M4945" s="1">
        <v>1342.1120529400819</v>
      </c>
      <c r="N4945" s="1">
        <v>774.58131523739746</v>
      </c>
      <c r="O4945" s="1">
        <v>535.37237964937765</v>
      </c>
      <c r="P4945" s="1">
        <v>1378.2991050547807</v>
      </c>
      <c r="Q4945" s="1">
        <v>133.84309491234441</v>
      </c>
      <c r="R4945" s="1">
        <v>1423.1758404612626</v>
      </c>
      <c r="S4945" s="1">
        <v>194.78441897881612</v>
      </c>
      <c r="T4945" s="1">
        <v>1309.9536948867751</v>
      </c>
      <c r="U4945" s="1">
        <v>416.54976018712023</v>
      </c>
      <c r="V4945" s="1">
        <v>1817.9879104689505</v>
      </c>
      <c r="W4945" s="1">
        <v>825.84037286340174</v>
      </c>
      <c r="X4945" s="1">
        <v>2410.3147985916662</v>
      </c>
      <c r="Y4945" s="1">
        <v>3119.9679741694586</v>
      </c>
      <c r="Z4945" s="1">
        <v>758.63405286486284</v>
      </c>
      <c r="AA4945" s="1">
        <v>12002.737422721806</v>
      </c>
      <c r="AB4945" s="1">
        <v>197.06259931774966</v>
      </c>
      <c r="AC4945" s="1">
        <v>129.17054703719177</v>
      </c>
      <c r="AD4945" s="1">
        <v>1048.1224285331455</v>
      </c>
      <c r="AE4945" s="1">
        <v>1767.9174615402601</v>
      </c>
      <c r="AF4945" s="1">
        <v>2389.3576029683418</v>
      </c>
      <c r="AG4945" s="1">
        <v>12865.246651819165</v>
      </c>
      <c r="AH4945" s="1">
        <v>1928.0052258516434</v>
      </c>
      <c r="AI4945" s="1">
        <v>247.18256677428712</v>
      </c>
      <c r="AJ4945" s="1">
        <v>852.43454653390631</v>
      </c>
      <c r="AK4945" s="1">
        <v>358.81340338202972</v>
      </c>
      <c r="AL4945" s="1">
        <v>53663.52734375</v>
      </c>
      <c r="AM4945" s="1">
        <v>42839.94140625</v>
      </c>
      <c r="AN4945" s="1">
        <v>10823.5830078125</v>
      </c>
      <c r="AO4945" t="s">
        <v>17755</v>
      </c>
    </row>
    <row r="4946" spans="1:41" x14ac:dyDescent="0.25">
      <c r="A4946" s="1">
        <v>2021</v>
      </c>
      <c r="B4946" t="s">
        <v>3634</v>
      </c>
      <c r="C4946" t="s">
        <v>7118</v>
      </c>
      <c r="D4946" t="s">
        <v>7233</v>
      </c>
      <c r="E4946" t="s">
        <v>7940</v>
      </c>
      <c r="F4946" t="s">
        <v>9835</v>
      </c>
      <c r="G4946" t="s">
        <v>12024</v>
      </c>
      <c r="H4946" t="s">
        <v>12737</v>
      </c>
      <c r="I4946" s="1">
        <v>728.28</v>
      </c>
      <c r="J4946" s="1">
        <v>0</v>
      </c>
      <c r="K4946" s="1">
        <v>124.84966</v>
      </c>
      <c r="L4946" s="1">
        <v>484.59261689999988</v>
      </c>
      <c r="M4946" s="1">
        <v>714</v>
      </c>
      <c r="N4946" s="1">
        <v>1133.08536</v>
      </c>
      <c r="O4946" s="1">
        <v>1842.697422</v>
      </c>
      <c r="P4946" s="1">
        <v>295.356131</v>
      </c>
      <c r="Q4946" s="1">
        <v>214.71778741367621</v>
      </c>
      <c r="R4946" s="1">
        <v>804.59265449973873</v>
      </c>
      <c r="S4946" s="1">
        <v>3136.1357151864681</v>
      </c>
      <c r="T4946" s="1">
        <v>725.02152504916739</v>
      </c>
      <c r="U4946" s="1">
        <v>85.312799999999996</v>
      </c>
      <c r="V4946" s="1">
        <v>1767</v>
      </c>
      <c r="W4946" s="1">
        <v>499.8</v>
      </c>
      <c r="X4946" s="1">
        <v>2714</v>
      </c>
      <c r="Y4946" s="1">
        <v>2160.9678001271641</v>
      </c>
      <c r="Z4946" s="1">
        <v>237.5801331430992</v>
      </c>
      <c r="AA4946" s="1">
        <v>10814</v>
      </c>
      <c r="AB4946" s="1">
        <v>549</v>
      </c>
      <c r="AC4946" s="1">
        <v>193.596</v>
      </c>
      <c r="AD4946" s="1">
        <v>1421.09124682939</v>
      </c>
      <c r="AE4946" s="1">
        <v>1128.1199999999999</v>
      </c>
      <c r="AF4946" s="1">
        <v>2109.9312</v>
      </c>
      <c r="AG4946" s="1">
        <v>13956</v>
      </c>
      <c r="AH4946" s="1">
        <v>832.95470931968362</v>
      </c>
      <c r="AI4946" s="1">
        <v>549.78</v>
      </c>
      <c r="AJ4946" s="1">
        <v>851.04719999999998</v>
      </c>
      <c r="AK4946" s="1">
        <v>301</v>
      </c>
      <c r="AL4946" s="1">
        <v>50374.5078125</v>
      </c>
      <c r="AM4946" s="1">
        <v>36964.1796875</v>
      </c>
      <c r="AN4946" s="1">
        <v>13410.330078125</v>
      </c>
      <c r="AO4946" t="s">
        <v>17756</v>
      </c>
    </row>
    <row r="4947" spans="1:41" x14ac:dyDescent="0.25">
      <c r="A4947" s="1">
        <v>2021</v>
      </c>
      <c r="B4947" t="s">
        <v>3635</v>
      </c>
      <c r="C4947" t="s">
        <v>7118</v>
      </c>
      <c r="D4947" t="s">
        <v>7233</v>
      </c>
      <c r="E4947" t="s">
        <v>7940</v>
      </c>
      <c r="F4947" t="s">
        <v>9835</v>
      </c>
      <c r="G4947" t="s">
        <v>12024</v>
      </c>
      <c r="H4947" t="s">
        <v>12737</v>
      </c>
      <c r="I4947" s="1">
        <v>714</v>
      </c>
      <c r="J4947" s="1">
        <v>0</v>
      </c>
      <c r="K4947" s="1">
        <v>23.274000000000001</v>
      </c>
      <c r="L4947" s="1">
        <v>663</v>
      </c>
      <c r="M4947" s="1">
        <v>1130</v>
      </c>
      <c r="N4947" s="1">
        <v>1502</v>
      </c>
      <c r="O4947" s="1">
        <v>1810.1179999999999</v>
      </c>
      <c r="P4947" s="1">
        <v>311.97000000000003</v>
      </c>
      <c r="Q4947" s="1">
        <v>149</v>
      </c>
      <c r="R4947" s="1">
        <v>370.40195000000023</v>
      </c>
      <c r="S4947" s="1"/>
      <c r="T4947" s="1">
        <v>429.33333333333343</v>
      </c>
      <c r="U4947" s="1">
        <v>340</v>
      </c>
      <c r="V4947" s="1">
        <v>1913</v>
      </c>
      <c r="W4947" s="1">
        <v>327</v>
      </c>
      <c r="X4947" s="1">
        <v>2734.312699425654</v>
      </c>
      <c r="Y4947" s="1">
        <v>2465</v>
      </c>
      <c r="Z4947" s="1">
        <v>120.071</v>
      </c>
      <c r="AA4947" s="1">
        <v>12506</v>
      </c>
      <c r="AB4947" s="1">
        <v>446</v>
      </c>
      <c r="AC4947" s="1">
        <v>193.41996</v>
      </c>
      <c r="AD4947" s="1">
        <v>793.88199999999995</v>
      </c>
      <c r="AE4947" s="1">
        <v>896</v>
      </c>
      <c r="AF4947" s="1">
        <v>2460.5056</v>
      </c>
      <c r="AG4947" s="1">
        <v>12870.628129999999</v>
      </c>
      <c r="AH4947" s="1">
        <v>749.27800000000002</v>
      </c>
      <c r="AI4947" s="1">
        <v>621</v>
      </c>
      <c r="AJ4947" s="1">
        <v>982.49843000000646</v>
      </c>
      <c r="AK4947" s="1">
        <v>267</v>
      </c>
      <c r="AL4947" s="1">
        <v>47788.6953125</v>
      </c>
      <c r="AM4947" s="1">
        <v>38457.49609375</v>
      </c>
      <c r="AN4947" s="1">
        <v>9331.1982421875</v>
      </c>
      <c r="AO4947" t="s">
        <v>17757</v>
      </c>
    </row>
    <row r="4948" spans="1:41" x14ac:dyDescent="0.25">
      <c r="A4948" s="1">
        <v>2021</v>
      </c>
      <c r="B4948" t="s">
        <v>3636</v>
      </c>
      <c r="C4948" t="s">
        <v>7118</v>
      </c>
      <c r="D4948" t="s">
        <v>7233</v>
      </c>
      <c r="E4948" t="s">
        <v>7940</v>
      </c>
      <c r="F4948" t="s">
        <v>9835</v>
      </c>
      <c r="G4948" t="s">
        <v>12024</v>
      </c>
      <c r="H4948" t="s">
        <v>12737</v>
      </c>
      <c r="I4948" s="1">
        <v>306</v>
      </c>
      <c r="J4948" s="1">
        <v>0</v>
      </c>
      <c r="K4948" s="1">
        <v>74.84966</v>
      </c>
      <c r="L4948" s="1">
        <v>495.23349999999988</v>
      </c>
      <c r="M4948" s="1">
        <v>1130</v>
      </c>
      <c r="N4948" s="1">
        <v>1098.9999907226561</v>
      </c>
      <c r="O4948" s="1">
        <v>1810.118361357753</v>
      </c>
      <c r="P4948" s="1">
        <v>311.97000000000003</v>
      </c>
      <c r="Q4948" s="1">
        <v>188.9102081233687</v>
      </c>
      <c r="R4948" s="1">
        <v>856.38366057936594</v>
      </c>
      <c r="S4948" s="1">
        <v>0</v>
      </c>
      <c r="T4948" s="1">
        <v>713.64000455053338</v>
      </c>
      <c r="U4948" s="1">
        <v>122</v>
      </c>
      <c r="V4948" s="1">
        <v>1730</v>
      </c>
      <c r="W4948" s="1">
        <v>310</v>
      </c>
      <c r="X4948" s="1">
        <v>2734.312699425654</v>
      </c>
      <c r="Y4948" s="1">
        <v>2465</v>
      </c>
      <c r="Z4948" s="1">
        <v>216.98372186746121</v>
      </c>
      <c r="AA4948" s="1">
        <v>12115</v>
      </c>
      <c r="AB4948" s="1">
        <v>446</v>
      </c>
      <c r="AC4948" s="1">
        <v>193.41996</v>
      </c>
      <c r="AD4948" s="1">
        <v>798.25535557621549</v>
      </c>
      <c r="AE4948" s="1">
        <v>1283.4675</v>
      </c>
      <c r="AF4948" s="1">
        <v>2155.8941632218512</v>
      </c>
      <c r="AG4948" s="1">
        <v>13836</v>
      </c>
      <c r="AH4948" s="1">
        <v>749.27800000000002</v>
      </c>
      <c r="AI4948" s="1">
        <v>621</v>
      </c>
      <c r="AJ4948" s="1">
        <v>977.6127056727338</v>
      </c>
      <c r="AK4948" s="1">
        <v>267</v>
      </c>
      <c r="AL4948" s="1">
        <v>48007.328125</v>
      </c>
      <c r="AM4948" s="1">
        <v>38352.875</v>
      </c>
      <c r="AN4948" s="1">
        <v>9654.4541015625</v>
      </c>
      <c r="AO4948" t="s">
        <v>17758</v>
      </c>
    </row>
    <row r="4949" spans="1:41" x14ac:dyDescent="0.25">
      <c r="A4949" s="1">
        <v>2021</v>
      </c>
      <c r="B4949" t="s">
        <v>3637</v>
      </c>
      <c r="C4949" t="s">
        <v>7118</v>
      </c>
      <c r="D4949" t="s">
        <v>7233</v>
      </c>
      <c r="E4949" t="s">
        <v>7940</v>
      </c>
      <c r="F4949" t="s">
        <v>9835</v>
      </c>
      <c r="G4949" t="s">
        <v>12024</v>
      </c>
      <c r="H4949" t="s">
        <v>12737</v>
      </c>
      <c r="I4949" s="1">
        <v>360.26908518880578</v>
      </c>
      <c r="J4949" s="1">
        <v>341.44499999999988</v>
      </c>
      <c r="K4949" s="1">
        <v>459.48076888330559</v>
      </c>
      <c r="L4949" s="1">
        <v>511.1995326222962</v>
      </c>
      <c r="M4949" s="1">
        <v>541.20000000000005</v>
      </c>
      <c r="N4949" s="1">
        <v>1122.2592500000001</v>
      </c>
      <c r="O4949" s="1">
        <v>2195.7642564194439</v>
      </c>
      <c r="P4949" s="1">
        <v>1395.55</v>
      </c>
      <c r="Q4949" s="1">
        <v>112.36352763308609</v>
      </c>
      <c r="R4949" s="1">
        <v>832.89848797110938</v>
      </c>
      <c r="S4949" s="1">
        <v>140.92174896725501</v>
      </c>
      <c r="T4949" s="1">
        <v>588.56562805600004</v>
      </c>
      <c r="U4949" s="1">
        <v>342.35871929000001</v>
      </c>
      <c r="V4949" s="1">
        <v>60</v>
      </c>
      <c r="W4949" s="1">
        <v>836.74609363036961</v>
      </c>
      <c r="X4949" s="1">
        <v>1475.35503408</v>
      </c>
      <c r="Y4949" s="1">
        <v>3145.190399999999</v>
      </c>
      <c r="Z4949" s="1">
        <v>539.12808279531851</v>
      </c>
      <c r="AA4949" s="1">
        <v>15562.98751789481</v>
      </c>
      <c r="AB4949" s="1">
        <v>179</v>
      </c>
      <c r="AC4949" s="1">
        <v>206.12512000000001</v>
      </c>
      <c r="AD4949" s="1">
        <v>1300.8519429131679</v>
      </c>
      <c r="AE4949" s="1">
        <v>1016.40379824</v>
      </c>
      <c r="AF4949" s="1">
        <v>2647.975938018305</v>
      </c>
      <c r="AG4949" s="1">
        <v>19758.97151697001</v>
      </c>
      <c r="AH4949" s="1">
        <v>1972.9353950360919</v>
      </c>
      <c r="AI4949" s="1">
        <v>431.89043184000008</v>
      </c>
      <c r="AJ4949" s="1">
        <v>1319.376559824</v>
      </c>
      <c r="AK4949" s="1">
        <v>319.31748720000002</v>
      </c>
      <c r="AL4949" s="1">
        <v>59716.52734375</v>
      </c>
      <c r="AM4949" s="1">
        <v>49274.50390625</v>
      </c>
      <c r="AN4949" s="1">
        <v>10442.0283203125</v>
      </c>
      <c r="AO4949" t="s">
        <v>17759</v>
      </c>
    </row>
    <row r="4950" spans="1:41" x14ac:dyDescent="0.25">
      <c r="A4950" s="1">
        <v>2021</v>
      </c>
      <c r="B4950" t="s">
        <v>3638</v>
      </c>
      <c r="C4950" t="s">
        <v>7118</v>
      </c>
      <c r="D4950" t="s">
        <v>7233</v>
      </c>
      <c r="E4950" t="s">
        <v>7940</v>
      </c>
      <c r="F4950" t="s">
        <v>9835</v>
      </c>
      <c r="G4950" t="s">
        <v>12024</v>
      </c>
      <c r="H4950" t="s">
        <v>12737</v>
      </c>
      <c r="I4950" s="1">
        <v>307.26996695786551</v>
      </c>
      <c r="J4950" s="1">
        <v>23.377098234953898</v>
      </c>
      <c r="K4950" s="1">
        <v>61</v>
      </c>
      <c r="L4950" s="1">
        <v>494.28446923799999</v>
      </c>
      <c r="M4950" s="1">
        <v>520.20000000000005</v>
      </c>
      <c r="N4950" s="1">
        <v>1145.3117947610001</v>
      </c>
      <c r="O4950" s="1">
        <v>2197.91377044</v>
      </c>
      <c r="P4950" s="1">
        <v>355.38168863300001</v>
      </c>
      <c r="Q4950" s="1">
        <v>220.50911591839949</v>
      </c>
      <c r="R4950" s="1">
        <v>917.97942436657263</v>
      </c>
      <c r="S4950" s="1">
        <v>516.63499999999999</v>
      </c>
      <c r="T4950" s="1">
        <v>742.15828862512251</v>
      </c>
      <c r="U4950" s="1">
        <v>350.19864000000013</v>
      </c>
      <c r="V4950" s="1">
        <v>2231</v>
      </c>
      <c r="W4950" s="1">
        <v>478.584</v>
      </c>
      <c r="X4950" s="1">
        <v>2467.2595000000001</v>
      </c>
      <c r="Y4950" s="1">
        <v>2754.2342379075949</v>
      </c>
      <c r="Z4950" s="1">
        <v>234.73130276049881</v>
      </c>
      <c r="AA4950" s="1">
        <v>11207</v>
      </c>
      <c r="AB4950" s="1">
        <v>594</v>
      </c>
      <c r="AC4950" s="1">
        <v>197.46791999999999</v>
      </c>
      <c r="AD4950" s="1">
        <v>1379.0974859648391</v>
      </c>
      <c r="AE4950" s="1">
        <v>1165.248</v>
      </c>
      <c r="AF4950" s="1">
        <v>2066.4279746207999</v>
      </c>
      <c r="AG4950" s="1">
        <v>19906</v>
      </c>
      <c r="AH4950" s="1">
        <v>868.04814211359633</v>
      </c>
      <c r="AI4950" s="1">
        <v>555.57360000000006</v>
      </c>
      <c r="AJ4950" s="1">
        <v>1737.3036168000001</v>
      </c>
      <c r="AK4950" s="1">
        <v>354</v>
      </c>
      <c r="AL4950" s="1">
        <v>56048.1953125</v>
      </c>
      <c r="AM4950" s="1">
        <v>45313.7265625</v>
      </c>
      <c r="AN4950" s="1">
        <v>10734.46875</v>
      </c>
      <c r="AO4950" t="s">
        <v>17760</v>
      </c>
    </row>
    <row r="4951" spans="1:41" x14ac:dyDescent="0.25">
      <c r="A4951" s="1">
        <v>2021</v>
      </c>
      <c r="B4951" t="s">
        <v>3639</v>
      </c>
      <c r="C4951" t="s">
        <v>7118</v>
      </c>
      <c r="D4951" t="s">
        <v>7233</v>
      </c>
      <c r="E4951" t="s">
        <v>7940</v>
      </c>
      <c r="F4951" t="s">
        <v>9835</v>
      </c>
      <c r="G4951" t="s">
        <v>12024</v>
      </c>
      <c r="H4951" t="s">
        <v>12737</v>
      </c>
      <c r="I4951" s="1">
        <v>294.69120603405298</v>
      </c>
      <c r="J4951" s="1">
        <v>497.32297790021988</v>
      </c>
      <c r="K4951" s="1">
        <v>389.69588978122312</v>
      </c>
      <c r="L4951" s="1">
        <v>506.43150000000009</v>
      </c>
      <c r="M4951" s="1">
        <v>604.80621081576533</v>
      </c>
      <c r="N4951" s="1">
        <v>906.30664211803196</v>
      </c>
      <c r="O4951" s="1">
        <v>2234.4542972751869</v>
      </c>
      <c r="P4951" s="1">
        <v>481.54161826208178</v>
      </c>
      <c r="Q4951" s="1">
        <v>111.86366307322309</v>
      </c>
      <c r="R4951" s="1">
        <v>869.71050357685192</v>
      </c>
      <c r="S4951" s="1">
        <v>0</v>
      </c>
      <c r="T4951" s="1">
        <v>649.45929599999999</v>
      </c>
      <c r="U4951" s="1">
        <v>350.19864000000013</v>
      </c>
      <c r="V4951" s="1">
        <v>2586</v>
      </c>
      <c r="W4951" s="1">
        <v>662.01466634199983</v>
      </c>
      <c r="X4951" s="1">
        <v>2061.9271440000002</v>
      </c>
      <c r="Y4951" s="1">
        <v>2760.7392708739599</v>
      </c>
      <c r="Z4951" s="1">
        <v>368</v>
      </c>
      <c r="AA4951" s="1">
        <v>13772</v>
      </c>
      <c r="AB4951" s="1">
        <v>179.04</v>
      </c>
      <c r="AC4951" s="1">
        <v>201.62952000000001</v>
      </c>
      <c r="AD4951" s="1">
        <v>1291.9445412831569</v>
      </c>
      <c r="AE4951" s="1">
        <v>1154.0636999999999</v>
      </c>
      <c r="AF4951" s="1">
        <v>1453.551022548188</v>
      </c>
      <c r="AG4951" s="1">
        <v>18183</v>
      </c>
      <c r="AH4951" s="1">
        <v>1722</v>
      </c>
      <c r="AI4951" s="1">
        <v>457.38064800000001</v>
      </c>
      <c r="AJ4951" s="1">
        <v>892</v>
      </c>
      <c r="AK4951" s="1">
        <v>328.97448000000003</v>
      </c>
      <c r="AL4951" s="1">
        <v>55970.7421875</v>
      </c>
      <c r="AM4951" s="1">
        <v>45389.05078125</v>
      </c>
      <c r="AN4951" s="1">
        <v>10581.697265625</v>
      </c>
      <c r="AO4951" t="s">
        <v>17761</v>
      </c>
    </row>
    <row r="4952" spans="1:41" x14ac:dyDescent="0.25">
      <c r="A4952" s="1">
        <v>2021</v>
      </c>
      <c r="B4952" t="s">
        <v>3640</v>
      </c>
      <c r="C4952" t="s">
        <v>7118</v>
      </c>
      <c r="D4952" t="s">
        <v>7233</v>
      </c>
      <c r="E4952" t="s">
        <v>7940</v>
      </c>
      <c r="F4952" t="s">
        <v>9835</v>
      </c>
      <c r="G4952" t="s">
        <v>12024</v>
      </c>
      <c r="H4952" t="s">
        <v>12737</v>
      </c>
      <c r="I4952" s="1">
        <v>594.86463094780447</v>
      </c>
      <c r="J4952" s="1">
        <v>216</v>
      </c>
      <c r="K4952" s="1">
        <v>407.90936373386921</v>
      </c>
      <c r="L4952" s="1">
        <v>648.86240000000009</v>
      </c>
      <c r="M4952" s="1">
        <v>1358.8679143271131</v>
      </c>
      <c r="N4952" s="1">
        <v>831.74568841961468</v>
      </c>
      <c r="O4952" s="1">
        <v>529</v>
      </c>
      <c r="P4952" s="1">
        <v>1452</v>
      </c>
      <c r="Q4952" s="1">
        <v>132.10019005344211</v>
      </c>
      <c r="R4952" s="1">
        <v>1329.8462386556789</v>
      </c>
      <c r="S4952" s="1">
        <v>156.94294667211349</v>
      </c>
      <c r="T4952" s="1">
        <v>1526.7351153198881</v>
      </c>
      <c r="U4952" s="1">
        <v>393.27075187967728</v>
      </c>
      <c r="V4952" s="1">
        <v>2144</v>
      </c>
      <c r="W4952" s="1">
        <v>819.84624122419223</v>
      </c>
      <c r="X4952" s="1">
        <v>2687.81171948678</v>
      </c>
      <c r="Y4952" s="1">
        <v>3037.6080000000002</v>
      </c>
      <c r="Z4952" s="1">
        <v>580.17000000000007</v>
      </c>
      <c r="AA4952" s="1">
        <v>12473.20796491852</v>
      </c>
      <c r="AB4952" s="1">
        <v>173</v>
      </c>
      <c r="AC4952" s="1">
        <v>364.89504452204881</v>
      </c>
      <c r="AD4952" s="1">
        <v>1101.351204499648</v>
      </c>
      <c r="AE4952" s="1">
        <v>700.47302478220809</v>
      </c>
      <c r="AF4952" s="1">
        <v>2218.1510270610829</v>
      </c>
      <c r="AG4952" s="1">
        <v>12133</v>
      </c>
      <c r="AH4952" s="1">
        <v>1491.901959109412</v>
      </c>
      <c r="AI4952" s="1">
        <v>359.24581174521603</v>
      </c>
      <c r="AJ4952" s="1">
        <v>898.91410594204365</v>
      </c>
      <c r="AK4952" s="1">
        <v>363.13367808630761</v>
      </c>
      <c r="AL4952" s="1">
        <v>51124.8515625</v>
      </c>
      <c r="AM4952" s="1">
        <v>40149.109375</v>
      </c>
      <c r="AN4952" s="1">
        <v>10975.7470703125</v>
      </c>
      <c r="AO4952" t="s">
        <v>17762</v>
      </c>
    </row>
    <row r="4953" spans="1:41" x14ac:dyDescent="0.25">
      <c r="A4953" s="1">
        <v>2021</v>
      </c>
      <c r="B4953" t="s">
        <v>3641</v>
      </c>
      <c r="C4953" t="s">
        <v>7118</v>
      </c>
      <c r="D4953" t="s">
        <v>7233</v>
      </c>
      <c r="E4953" t="s">
        <v>7940</v>
      </c>
      <c r="F4953" t="s">
        <v>9835</v>
      </c>
      <c r="G4953" t="s">
        <v>12024</v>
      </c>
      <c r="H4953" t="s">
        <v>12737</v>
      </c>
      <c r="I4953" s="1">
        <v>828.2535405415498</v>
      </c>
      <c r="J4953" s="1">
        <v>1415.552670355997</v>
      </c>
      <c r="K4953" s="1">
        <v>464</v>
      </c>
      <c r="L4953" s="1">
        <v>566.49731071459553</v>
      </c>
      <c r="M4953" s="1">
        <v>1384.4221506562769</v>
      </c>
      <c r="N4953" s="1">
        <v>807.16000000000008</v>
      </c>
      <c r="O4953" s="1">
        <v>572.64936182966107</v>
      </c>
      <c r="P4953" s="1">
        <v>1452</v>
      </c>
      <c r="Q4953" s="1">
        <v>140.35732282908</v>
      </c>
      <c r="R4953" s="1">
        <v>1468.8698147877351</v>
      </c>
      <c r="S4953" s="1">
        <v>203.2652638772644</v>
      </c>
      <c r="T4953" s="1">
        <v>1401.163332136405</v>
      </c>
      <c r="U4953" s="1">
        <v>315.2</v>
      </c>
      <c r="V4953" s="1">
        <v>1897</v>
      </c>
      <c r="W4953" s="1">
        <v>833.60554864402911</v>
      </c>
      <c r="X4953" s="1">
        <v>2679.8951527607919</v>
      </c>
      <c r="Y4953" s="1">
        <v>3863</v>
      </c>
      <c r="Z4953" s="1">
        <v>745.5204</v>
      </c>
      <c r="AA4953" s="1">
        <v>12548.91333839598</v>
      </c>
      <c r="AB4953" s="1">
        <v>173</v>
      </c>
      <c r="AC4953" s="1">
        <v>137.6261930743029</v>
      </c>
      <c r="AD4953" s="1">
        <v>1090.3659</v>
      </c>
      <c r="AE4953" s="1">
        <v>1852.9835829834569</v>
      </c>
      <c r="AF4953" s="1">
        <v>2457.674840085288</v>
      </c>
      <c r="AG4953" s="1">
        <v>13479.050833870329</v>
      </c>
      <c r="AH4953" s="1">
        <v>1997.2485300000001</v>
      </c>
      <c r="AI4953" s="1">
        <v>249.26478987989381</v>
      </c>
      <c r="AJ4953" s="1">
        <v>894.14812791719351</v>
      </c>
      <c r="AK4953" s="1">
        <v>355</v>
      </c>
      <c r="AL4953" s="1">
        <v>56273.69140625</v>
      </c>
      <c r="AM4953" s="1">
        <v>44869.8125</v>
      </c>
      <c r="AN4953" s="1">
        <v>11403.8798828125</v>
      </c>
      <c r="AO4953" t="s">
        <v>17763</v>
      </c>
    </row>
    <row r="4954" spans="1:41" x14ac:dyDescent="0.25">
      <c r="A4954" s="1">
        <v>2021</v>
      </c>
      <c r="B4954" t="s">
        <v>3642</v>
      </c>
      <c r="C4954" t="s">
        <v>7118</v>
      </c>
      <c r="D4954" t="s">
        <v>7233</v>
      </c>
      <c r="E4954" t="s">
        <v>7940</v>
      </c>
      <c r="F4954" t="s">
        <v>9835</v>
      </c>
      <c r="G4954" t="s">
        <v>12024</v>
      </c>
      <c r="H4954" t="s">
        <v>12737</v>
      </c>
      <c r="I4954" s="1">
        <v>597.64867965837391</v>
      </c>
      <c r="J4954" s="1">
        <v>330.5</v>
      </c>
      <c r="K4954" s="1">
        <v>456.22253416420352</v>
      </c>
      <c r="L4954" s="1">
        <v>443.66307647116417</v>
      </c>
      <c r="M4954" s="1">
        <v>1199.9939276537859</v>
      </c>
      <c r="N4954" s="1">
        <v>852.57561255425276</v>
      </c>
      <c r="O4954" s="1">
        <v>2261.9526919726359</v>
      </c>
      <c r="P4954" s="1">
        <v>1566.7178799999999</v>
      </c>
      <c r="Q4954" s="1">
        <v>114.1560923828014</v>
      </c>
      <c r="R4954" s="1">
        <v>1052.9623392100741</v>
      </c>
      <c r="S4954" s="1">
        <v>136.52567064718761</v>
      </c>
      <c r="T4954" s="1">
        <v>235.0903017476675</v>
      </c>
      <c r="U4954" s="1">
        <v>374.29793647371031</v>
      </c>
      <c r="V4954" s="1">
        <v>2196</v>
      </c>
      <c r="W4954" s="1">
        <v>907.98863380555338</v>
      </c>
      <c r="X4954" s="1">
        <v>1953.1189408608</v>
      </c>
      <c r="Y4954" s="1">
        <v>2614.0349999999999</v>
      </c>
      <c r="Z4954" s="1">
        <v>537.56216359944312</v>
      </c>
      <c r="AA4954" s="1">
        <v>12271.542704549051</v>
      </c>
      <c r="AB4954" s="1">
        <v>173</v>
      </c>
      <c r="AC4954" s="1">
        <v>332.57781999999997</v>
      </c>
      <c r="AD4954" s="1">
        <v>1273.420716683032</v>
      </c>
      <c r="AE4954" s="1">
        <v>1280.3727392858491</v>
      </c>
      <c r="AF4954" s="1">
        <v>2272.984845679287</v>
      </c>
      <c r="AG4954" s="1">
        <v>17170.077367013539</v>
      </c>
      <c r="AH4954" s="1">
        <v>2544.1322413683001</v>
      </c>
      <c r="AI4954" s="1">
        <v>303.62222087999999</v>
      </c>
      <c r="AJ4954" s="1">
        <v>1440.24692405001</v>
      </c>
      <c r="AK4954" s="1">
        <v>371.3090880050197</v>
      </c>
      <c r="AL4954" s="1">
        <v>57264.29296875</v>
      </c>
      <c r="AM4954" s="1">
        <v>45447.921875</v>
      </c>
      <c r="AN4954" s="1">
        <v>11816.376953125</v>
      </c>
      <c r="AO4954" t="s">
        <v>17764</v>
      </c>
    </row>
    <row r="4955" spans="1:41" x14ac:dyDescent="0.25">
      <c r="A4955" s="1">
        <v>2021</v>
      </c>
      <c r="B4955" t="s">
        <v>3643</v>
      </c>
      <c r="C4955" t="s">
        <v>7118</v>
      </c>
      <c r="D4955" t="s">
        <v>7233</v>
      </c>
      <c r="E4955" t="s">
        <v>7941</v>
      </c>
      <c r="F4955" t="s">
        <v>9836</v>
      </c>
      <c r="G4955" t="s">
        <v>12025</v>
      </c>
      <c r="H4955" t="s">
        <v>12737</v>
      </c>
      <c r="I4955" s="1">
        <v>8387.6080000000002</v>
      </c>
      <c r="J4955" s="1">
        <v>14491</v>
      </c>
      <c r="K4955" s="1">
        <v>1524.186757863301</v>
      </c>
      <c r="L4955" s="1">
        <v>2969</v>
      </c>
      <c r="M4955" s="1">
        <v>7867.9308640960544</v>
      </c>
      <c r="N4955" s="1">
        <v>5069</v>
      </c>
      <c r="O4955" s="1">
        <v>3778.0331757874801</v>
      </c>
      <c r="P4955" s="1">
        <v>4625</v>
      </c>
      <c r="Q4955" s="1">
        <v>2031</v>
      </c>
      <c r="R4955" s="1">
        <v>3596.000039999999</v>
      </c>
      <c r="S4955" s="1">
        <v>7210</v>
      </c>
      <c r="T4955" s="1">
        <v>4591</v>
      </c>
      <c r="U4955" s="1">
        <v>1205</v>
      </c>
      <c r="V4955" s="1">
        <v>2125</v>
      </c>
      <c r="W4955" s="1">
        <v>2555</v>
      </c>
      <c r="X4955" s="1">
        <v>13710</v>
      </c>
      <c r="Y4955" s="1">
        <v>17573</v>
      </c>
      <c r="Z4955" s="1">
        <v>2231.6294428781339</v>
      </c>
      <c r="AA4955" s="1">
        <v>34194</v>
      </c>
      <c r="AB4955" s="1">
        <v>1659</v>
      </c>
      <c r="AC4955" s="1">
        <v>2031.617120000001</v>
      </c>
      <c r="AD4955" s="1">
        <v>3119.0539128807759</v>
      </c>
      <c r="AE4955" s="1">
        <v>6350</v>
      </c>
      <c r="AF4955" s="1">
        <v>19902.400000000001</v>
      </c>
      <c r="AG4955" s="1">
        <v>37234.515241809</v>
      </c>
      <c r="AH4955" s="1">
        <v>12004</v>
      </c>
      <c r="AI4955" s="1">
        <v>3117</v>
      </c>
      <c r="AJ4955" s="1">
        <v>12352.11130178183</v>
      </c>
      <c r="AK4955" s="1">
        <v>1733</v>
      </c>
      <c r="AL4955" s="1">
        <v>239236.078125</v>
      </c>
      <c r="AM4955" s="1">
        <v>176367.875</v>
      </c>
      <c r="AN4955" s="1">
        <v>62868.203125</v>
      </c>
      <c r="AO4955" t="s">
        <v>17765</v>
      </c>
    </row>
    <row r="4956" spans="1:41" x14ac:dyDescent="0.25">
      <c r="A4956" s="1">
        <v>2021</v>
      </c>
      <c r="B4956" t="s">
        <v>3644</v>
      </c>
      <c r="C4956" t="s">
        <v>7118</v>
      </c>
      <c r="D4956" t="s">
        <v>7233</v>
      </c>
      <c r="E4956" t="s">
        <v>7941</v>
      </c>
      <c r="F4956" t="s">
        <v>9836</v>
      </c>
      <c r="G4956" t="s">
        <v>12025</v>
      </c>
      <c r="H4956" t="s">
        <v>12737</v>
      </c>
      <c r="I4956" s="1">
        <v>8104.9186208549472</v>
      </c>
      <c r="J4956" s="1">
        <v>14978.990807948703</v>
      </c>
      <c r="K4956" s="1">
        <v>1748.220175664738</v>
      </c>
      <c r="L4956" s="1">
        <v>2313.5912706330359</v>
      </c>
      <c r="M4956" s="1">
        <v>7968.4517111124978</v>
      </c>
      <c r="N4956" s="1">
        <v>5638.8096819014172</v>
      </c>
      <c r="O4956" s="1">
        <v>3821.9608988473651</v>
      </c>
      <c r="P4956" s="1">
        <v>4490.6128772802995</v>
      </c>
      <c r="Q4956" s="1">
        <v>2252.3486167938036</v>
      </c>
      <c r="R4956" s="1">
        <v>3637.8111977247036</v>
      </c>
      <c r="S4956" s="1">
        <v>7293.8316839808431</v>
      </c>
      <c r="T4956" s="1">
        <v>4147.6712766049177</v>
      </c>
      <c r="U4956" s="1">
        <v>1049.0573448388536</v>
      </c>
      <c r="V4956" s="1">
        <v>2408.6842218527581</v>
      </c>
      <c r="W4956" s="1">
        <v>2012.1263827237028</v>
      </c>
      <c r="X4956" s="1">
        <v>13869.408098110591</v>
      </c>
      <c r="Y4956" s="1">
        <v>17777.323742384931</v>
      </c>
      <c r="Z4956" s="1">
        <v>2354.9352425620464</v>
      </c>
      <c r="AA4956" s="1">
        <v>34171.753183521345</v>
      </c>
      <c r="AB4956" s="1">
        <v>1678.2894263140386</v>
      </c>
      <c r="AC4956" s="1">
        <v>2055.2390179714171</v>
      </c>
      <c r="AD4956" s="1">
        <v>3663.0947899854164</v>
      </c>
      <c r="AE4956" s="1">
        <v>5450.6470337432429</v>
      </c>
      <c r="AF4956" s="1">
        <v>17097.302555313392</v>
      </c>
      <c r="AG4956" s="1">
        <v>37159.088129817523</v>
      </c>
      <c r="AH4956" s="1">
        <v>12143.572196186691</v>
      </c>
      <c r="AI4956" s="1">
        <v>3153.2417973603729</v>
      </c>
      <c r="AJ4956" s="1">
        <v>11626.732297441275</v>
      </c>
      <c r="AK4956" s="1">
        <v>1753.1498347210543</v>
      </c>
      <c r="AL4956" s="1">
        <v>235820.859375</v>
      </c>
      <c r="AM4956" s="1">
        <v>172567.859375</v>
      </c>
      <c r="AN4956" s="1">
        <v>63253.015625</v>
      </c>
      <c r="AO4956" t="s">
        <v>17766</v>
      </c>
    </row>
    <row r="4957" spans="1:41" x14ac:dyDescent="0.25">
      <c r="A4957" s="1">
        <v>2021</v>
      </c>
      <c r="B4957" t="s">
        <v>3645</v>
      </c>
      <c r="C4957" t="s">
        <v>7118</v>
      </c>
      <c r="D4957" t="s">
        <v>7233</v>
      </c>
      <c r="E4957" t="s">
        <v>7941</v>
      </c>
      <c r="F4957" t="s">
        <v>9836</v>
      </c>
      <c r="G4957" t="s">
        <v>12025</v>
      </c>
      <c r="H4957" t="s">
        <v>12737</v>
      </c>
      <c r="I4957" s="1">
        <v>11717.310522645934</v>
      </c>
      <c r="J4957" s="1">
        <v>4422.5868423215534</v>
      </c>
      <c r="K4957" s="1">
        <v>1806.4310914945549</v>
      </c>
      <c r="L4957" s="1">
        <v>2093.2829208610638</v>
      </c>
      <c r="M4957" s="1">
        <v>6263.2342173035158</v>
      </c>
      <c r="N4957" s="1">
        <v>5708.0010079332978</v>
      </c>
      <c r="O4957" s="1">
        <v>4004.5430440121563</v>
      </c>
      <c r="P4957" s="1">
        <v>4332.5356465928689</v>
      </c>
      <c r="Q4957" s="1">
        <v>2547.594108023342</v>
      </c>
      <c r="R4957" s="1">
        <v>3821.8519681866055</v>
      </c>
      <c r="S4957" s="1">
        <v>4759.8436369501178</v>
      </c>
      <c r="T4957" s="1">
        <v>4149.4392797454575</v>
      </c>
      <c r="U4957" s="1">
        <v>1255.751360975599</v>
      </c>
      <c r="V4957" s="1">
        <v>3364.3216897094089</v>
      </c>
      <c r="W4957" s="1">
        <v>2380.4677973276571</v>
      </c>
      <c r="X4957" s="1">
        <v>6365.0214635884922</v>
      </c>
      <c r="Y4957" s="1">
        <v>17143.735971579918</v>
      </c>
      <c r="Z4957" s="1">
        <v>1779.891059469762</v>
      </c>
      <c r="AA4957" s="1">
        <v>36872.135831359177</v>
      </c>
      <c r="AB4957" s="1">
        <v>661.72636934888089</v>
      </c>
      <c r="AC4957" s="1">
        <v>6390.3367558511382</v>
      </c>
      <c r="AD4957" s="1">
        <v>4277.4931598338126</v>
      </c>
      <c r="AE4957" s="1">
        <v>5073.2354983414198</v>
      </c>
      <c r="AF4957" s="1">
        <v>22024.56852226577</v>
      </c>
      <c r="AG4957" s="1">
        <v>42026.176199885107</v>
      </c>
      <c r="AH4957" s="1">
        <v>12097.799415868401</v>
      </c>
      <c r="AI4957" s="1">
        <v>2400.1230360211885</v>
      </c>
      <c r="AJ4957" s="1">
        <v>12318.458404035662</v>
      </c>
      <c r="AK4957" s="1">
        <v>1686.3134745815182</v>
      </c>
      <c r="AL4957" s="1">
        <v>233744.1875</v>
      </c>
      <c r="AM4957" s="1">
        <v>182891.765625</v>
      </c>
      <c r="AN4957" s="1">
        <v>50852.4375</v>
      </c>
      <c r="AO4957" t="s">
        <v>17767</v>
      </c>
    </row>
    <row r="4958" spans="1:41" x14ac:dyDescent="0.25">
      <c r="A4958" s="1">
        <v>2021</v>
      </c>
      <c r="B4958" t="s">
        <v>3646</v>
      </c>
      <c r="C4958" t="s">
        <v>7118</v>
      </c>
      <c r="D4958" t="s">
        <v>7233</v>
      </c>
      <c r="E4958" t="s">
        <v>7941</v>
      </c>
      <c r="F4958" t="s">
        <v>9836</v>
      </c>
      <c r="G4958" t="s">
        <v>12025</v>
      </c>
      <c r="H4958" t="s">
        <v>12737</v>
      </c>
      <c r="I4958" s="1">
        <v>5086.1621271308604</v>
      </c>
      <c r="J4958" s="1">
        <v>344.00523117896182</v>
      </c>
      <c r="K4958" s="1"/>
      <c r="L4958" s="1">
        <v>1356.4342692518665</v>
      </c>
      <c r="M4958" s="1">
        <v>4938.5576659749377</v>
      </c>
      <c r="N4958" s="1">
        <v>3189.4524745069307</v>
      </c>
      <c r="O4958" s="1">
        <v>3511.8149924660243</v>
      </c>
      <c r="P4958" s="1">
        <v>315.52797694229281</v>
      </c>
      <c r="Q4958" s="1">
        <v>2999.7989072202313</v>
      </c>
      <c r="R4958" s="1">
        <v>4061.9003317010379</v>
      </c>
      <c r="S4958" s="1">
        <v>11104.990062131454</v>
      </c>
      <c r="T4958" s="1">
        <v>3702.043050766973</v>
      </c>
      <c r="U4958" s="1">
        <v>1643.9971499770868</v>
      </c>
      <c r="V4958" s="1">
        <v>2960.4953504441119</v>
      </c>
      <c r="W4958" s="1">
        <v>934.05393896274404</v>
      </c>
      <c r="X4958" s="1">
        <v>4650.4714419598586</v>
      </c>
      <c r="Y4958" s="1">
        <v>21642.713219868459</v>
      </c>
      <c r="Z4958" s="1">
        <v>1702.1068047719257</v>
      </c>
      <c r="AA4958" s="1">
        <v>26104.498320096041</v>
      </c>
      <c r="AB4958" s="1">
        <v>690.28864269685721</v>
      </c>
      <c r="AC4958" s="1">
        <v>4473.5505311820634</v>
      </c>
      <c r="AD4958" s="1">
        <v>3955.8912518783213</v>
      </c>
      <c r="AE4958" s="1">
        <v>5483.2198603892657</v>
      </c>
      <c r="AF4958" s="1">
        <v>21212.486163286398</v>
      </c>
      <c r="AG4958" s="1">
        <v>33119.277571570667</v>
      </c>
      <c r="AH4958" s="1">
        <v>8535.1889677707713</v>
      </c>
      <c r="AI4958" s="1">
        <v>1888.6115009758896</v>
      </c>
      <c r="AJ4958" s="1">
        <v>19631.295991474126</v>
      </c>
      <c r="AK4958" s="1">
        <v>1944.426919279761</v>
      </c>
      <c r="AL4958" s="1">
        <v>201183.25</v>
      </c>
      <c r="AM4958" s="1">
        <v>155326.921875</v>
      </c>
      <c r="AN4958" s="1">
        <v>45856.33984375</v>
      </c>
      <c r="AO4958" t="s">
        <v>17768</v>
      </c>
    </row>
    <row r="4959" spans="1:41" x14ac:dyDescent="0.25">
      <c r="A4959" s="1">
        <v>2021</v>
      </c>
      <c r="B4959" t="s">
        <v>3647</v>
      </c>
      <c r="C4959" t="s">
        <v>7118</v>
      </c>
      <c r="D4959" t="s">
        <v>7233</v>
      </c>
      <c r="E4959" t="s">
        <v>7941</v>
      </c>
      <c r="F4959" t="s">
        <v>9836</v>
      </c>
      <c r="G4959" t="s">
        <v>12025</v>
      </c>
      <c r="H4959" t="s">
        <v>12737</v>
      </c>
      <c r="I4959" s="1">
        <v>9205.9124395711369</v>
      </c>
      <c r="J4959" s="1">
        <v>12204.388816288525</v>
      </c>
      <c r="K4959" s="1">
        <v>1752.6859927461965</v>
      </c>
      <c r="L4959" s="1">
        <v>2272.8097146287173</v>
      </c>
      <c r="M4959" s="1">
        <v>6425.780556021854</v>
      </c>
      <c r="N4959" s="1">
        <v>5280.1502052124424</v>
      </c>
      <c r="O4959" s="1">
        <v>4140.1116210501486</v>
      </c>
      <c r="P4959" s="1">
        <v>5609.707613833607</v>
      </c>
      <c r="Q4959" s="1">
        <v>2202.849532326471</v>
      </c>
      <c r="R4959" s="1">
        <v>3715.0108294169336</v>
      </c>
      <c r="S4959" s="1">
        <v>9622.4564745430889</v>
      </c>
      <c r="T4959" s="1">
        <v>4235.6908318080641</v>
      </c>
      <c r="U4959" s="1">
        <v>1322.362015783981</v>
      </c>
      <c r="V4959" s="1">
        <v>2893.7000048522896</v>
      </c>
      <c r="W4959" s="1">
        <v>1375.0498773503739</v>
      </c>
      <c r="X4959" s="1">
        <v>12329.992701860792</v>
      </c>
      <c r="Y4959" s="1">
        <v>19020.31802546787</v>
      </c>
      <c r="Z4959" s="1">
        <v>2300.2735207440305</v>
      </c>
      <c r="AA4959" s="1">
        <v>32988.799912511</v>
      </c>
      <c r="AB4959" s="1">
        <v>1360.5865428027366</v>
      </c>
      <c r="AC4959" s="1">
        <v>6226.9206259841594</v>
      </c>
      <c r="AD4959" s="1">
        <v>3878.2775474287523</v>
      </c>
      <c r="AE4959" s="1">
        <v>5370.0294984727607</v>
      </c>
      <c r="AF4959" s="1">
        <v>20470.680551998445</v>
      </c>
      <c r="AG4959" s="1">
        <v>37465.201955004741</v>
      </c>
      <c r="AH4959" s="1">
        <v>8004.4225767924099</v>
      </c>
      <c r="AI4959" s="1">
        <v>2911.2626253744206</v>
      </c>
      <c r="AJ4959" s="1">
        <v>12169.862926511951</v>
      </c>
      <c r="AK4959" s="1">
        <v>1711.8389532453566</v>
      </c>
      <c r="AL4959" s="1">
        <v>238467.15625</v>
      </c>
      <c r="AM4959" s="1">
        <v>180718.984375</v>
      </c>
      <c r="AN4959" s="1">
        <v>57748.15625</v>
      </c>
      <c r="AO4959" t="s">
        <v>17769</v>
      </c>
    </row>
    <row r="4960" spans="1:41" x14ac:dyDescent="0.25">
      <c r="A4960" s="1">
        <v>2021</v>
      </c>
      <c r="B4960" t="s">
        <v>3648</v>
      </c>
      <c r="C4960" t="s">
        <v>7118</v>
      </c>
      <c r="D4960" t="s">
        <v>7233</v>
      </c>
      <c r="E4960" t="s">
        <v>7941</v>
      </c>
      <c r="F4960" t="s">
        <v>9836</v>
      </c>
      <c r="G4960" t="s">
        <v>12025</v>
      </c>
      <c r="H4960" t="s">
        <v>12737</v>
      </c>
      <c r="I4960" s="1">
        <v>5698.4984534893147</v>
      </c>
      <c r="J4960" s="1">
        <v>5467.2885236867942</v>
      </c>
      <c r="K4960" s="1">
        <v>1232.3107675188928</v>
      </c>
      <c r="L4960" s="1">
        <v>1331.102792714431</v>
      </c>
      <c r="M4960" s="1">
        <v>5114.695683846905</v>
      </c>
      <c r="N4960" s="1">
        <v>4540.4756877918926</v>
      </c>
      <c r="O4960" s="1">
        <v>3587.0766933466089</v>
      </c>
      <c r="P4960" s="1">
        <v>309.63547649018722</v>
      </c>
      <c r="Q4960" s="1">
        <v>2367.5376866650413</v>
      </c>
      <c r="R4960" s="1">
        <v>3022.0366614562035</v>
      </c>
      <c r="S4960" s="1">
        <v>4034.8871944782381</v>
      </c>
      <c r="T4960" s="1">
        <v>3800.5798558362326</v>
      </c>
      <c r="U4960" s="1">
        <v>1624.6794779325844</v>
      </c>
      <c r="V4960" s="1">
        <v>2978.9839164128116</v>
      </c>
      <c r="W4960" s="1">
        <v>756.15889684675824</v>
      </c>
      <c r="X4960" s="1">
        <v>6000.4014914102036</v>
      </c>
      <c r="Y4960" s="1">
        <v>16181.527645025089</v>
      </c>
      <c r="Z4960" s="1">
        <v>1684.5511302191771</v>
      </c>
      <c r="AA4960" s="1">
        <v>23623.240890616427</v>
      </c>
      <c r="AB4960" s="1">
        <v>677.39746842257557</v>
      </c>
      <c r="AC4960" s="1">
        <v>4471.270418630862</v>
      </c>
      <c r="AD4960" s="1">
        <v>3527.8323602997502</v>
      </c>
      <c r="AE4960" s="1">
        <v>4050.7914088269031</v>
      </c>
      <c r="AF4960" s="1">
        <v>22410.01847397679</v>
      </c>
      <c r="AG4960" s="1">
        <v>34578.569782481769</v>
      </c>
      <c r="AH4960" s="1">
        <v>9876.0861762570876</v>
      </c>
      <c r="AI4960" s="1">
        <v>1853.3415885224922</v>
      </c>
      <c r="AJ4960" s="1">
        <v>16871.088573575249</v>
      </c>
      <c r="AK4960" s="1">
        <v>1944.2508662307644</v>
      </c>
      <c r="AL4960" s="1">
        <v>193616.34375</v>
      </c>
      <c r="AM4960" s="1">
        <v>151211.296875</v>
      </c>
      <c r="AN4960" s="1">
        <v>42405.015625</v>
      </c>
      <c r="AO4960" t="s">
        <v>17770</v>
      </c>
    </row>
    <row r="4961" spans="1:41" x14ac:dyDescent="0.25">
      <c r="A4961" s="1">
        <v>2021</v>
      </c>
      <c r="B4961" t="s">
        <v>3649</v>
      </c>
      <c r="C4961" t="s">
        <v>7118</v>
      </c>
      <c r="D4961" t="s">
        <v>7233</v>
      </c>
      <c r="E4961" t="s">
        <v>7941</v>
      </c>
      <c r="F4961" t="s">
        <v>9836</v>
      </c>
      <c r="G4961" t="s">
        <v>12025</v>
      </c>
      <c r="H4961" t="s">
        <v>12737</v>
      </c>
      <c r="I4961" s="1">
        <v>11739.77135111128</v>
      </c>
      <c r="J4961" s="1">
        <v>2983.3847411997949</v>
      </c>
      <c r="K4961" s="1">
        <v>1816.4757728654126</v>
      </c>
      <c r="L4961" s="1">
        <v>2621.7542188316047</v>
      </c>
      <c r="M4961" s="1">
        <v>6452.8543648400337</v>
      </c>
      <c r="N4961" s="1">
        <v>4633.3241426429304</v>
      </c>
      <c r="O4961" s="1">
        <v>3878.8871099931039</v>
      </c>
      <c r="P4961" s="1">
        <v>307.4306626852449</v>
      </c>
      <c r="Q4961" s="1">
        <v>2731.9246773021337</v>
      </c>
      <c r="R4961" s="1">
        <v>3884.5029581168128</v>
      </c>
      <c r="S4961" s="1">
        <v>4865.0547270933221</v>
      </c>
      <c r="T4961" s="1">
        <v>4217.4603545268255</v>
      </c>
      <c r="U4961" s="1">
        <v>1276.3366862383814</v>
      </c>
      <c r="V4961" s="1">
        <v>3247.4444729856555</v>
      </c>
      <c r="W4961" s="1">
        <v>1037.7172188112056</v>
      </c>
      <c r="X4961" s="1">
        <v>6342.5119727907295</v>
      </c>
      <c r="Y4961" s="1">
        <v>17456.956293776955</v>
      </c>
      <c r="Z4961" s="1">
        <v>1544.1665060526072</v>
      </c>
      <c r="AA4961" s="1">
        <v>33710.003806016648</v>
      </c>
      <c r="AB4961" s="1">
        <v>672.57394074822525</v>
      </c>
      <c r="AC4961" s="1">
        <v>6185.8023751679202</v>
      </c>
      <c r="AD4961" s="1">
        <v>3394.5406112876472</v>
      </c>
      <c r="AE4961" s="1">
        <v>4058.7506622380529</v>
      </c>
      <c r="AF4961" s="1">
        <v>24526.903661502438</v>
      </c>
      <c r="AG4961" s="1">
        <v>31685.036939500555</v>
      </c>
      <c r="AH4961" s="1">
        <v>15330.953080092042</v>
      </c>
      <c r="AI4961" s="1">
        <v>2181.9808044736155</v>
      </c>
      <c r="AJ4961" s="1">
        <v>12570.39139346573</v>
      </c>
      <c r="AK4961" s="1">
        <v>1879.0386680673316</v>
      </c>
      <c r="AL4961" s="1">
        <v>217233.921875</v>
      </c>
      <c r="AM4961" s="1">
        <v>165163.890625</v>
      </c>
      <c r="AN4961" s="1">
        <v>52070.046875</v>
      </c>
      <c r="AO4961" t="s">
        <v>17771</v>
      </c>
    </row>
    <row r="4962" spans="1:41" x14ac:dyDescent="0.25">
      <c r="A4962" s="1">
        <v>2021</v>
      </c>
      <c r="B4962" t="s">
        <v>3650</v>
      </c>
      <c r="C4962" t="s">
        <v>7118</v>
      </c>
      <c r="D4962" t="s">
        <v>7233</v>
      </c>
      <c r="E4962" t="s">
        <v>7941</v>
      </c>
      <c r="F4962" t="s">
        <v>9836</v>
      </c>
      <c r="G4962" t="s">
        <v>12025</v>
      </c>
      <c r="H4962" t="s">
        <v>12737</v>
      </c>
      <c r="I4962" s="1">
        <v>6119.9739888945396</v>
      </c>
      <c r="J4962" s="1">
        <v>3291.820183308148</v>
      </c>
      <c r="K4962" s="1">
        <v>1620.0660060384423</v>
      </c>
      <c r="L4962" s="1">
        <v>1975.2559358187661</v>
      </c>
      <c r="M4962" s="1">
        <v>5227.431508026888</v>
      </c>
      <c r="N4962" s="1">
        <v>4463.6176850846887</v>
      </c>
      <c r="O4962" s="1">
        <v>3523.6839710114064</v>
      </c>
      <c r="P4962" s="1">
        <v>372.25847974699985</v>
      </c>
      <c r="Q4962" s="1">
        <v>3653.6757405019807</v>
      </c>
      <c r="R4962" s="1">
        <v>3432.7767192498955</v>
      </c>
      <c r="S4962" s="1">
        <v>6211.401614395214</v>
      </c>
      <c r="T4962" s="1">
        <v>3900.9122129176631</v>
      </c>
      <c r="U4962" s="1">
        <v>1159.1282004098198</v>
      </c>
      <c r="V4962" s="1">
        <v>2890.0186765987141</v>
      </c>
      <c r="W4962" s="1">
        <v>1042.10083402229</v>
      </c>
      <c r="X4962" s="1">
        <v>6134.3739276919387</v>
      </c>
      <c r="Y4962" s="1">
        <v>15384.083221400715</v>
      </c>
      <c r="Z4962" s="1">
        <v>1990.5791240394897</v>
      </c>
      <c r="AA4962" s="1">
        <v>31315.837011708561</v>
      </c>
      <c r="AB4962" s="1">
        <v>675.41508600802968</v>
      </c>
      <c r="AC4962" s="1">
        <v>4220.7870143769114</v>
      </c>
      <c r="AD4962" s="1">
        <v>3975.745083717582</v>
      </c>
      <c r="AE4962" s="1">
        <v>4101.1939553316861</v>
      </c>
      <c r="AF4962" s="1">
        <v>23870.239104016455</v>
      </c>
      <c r="AG4962" s="1">
        <v>29904.0864994273</v>
      </c>
      <c r="AH4962" s="1">
        <v>9036.7941614886913</v>
      </c>
      <c r="AI4962" s="1">
        <v>1847.9178425764244</v>
      </c>
      <c r="AJ4962" s="1">
        <v>12925.509548820732</v>
      </c>
      <c r="AK4962" s="1">
        <v>1819.6694339625649</v>
      </c>
      <c r="AL4962" s="1">
        <v>196086.375</v>
      </c>
      <c r="AM4962" s="1">
        <v>151070.859375</v>
      </c>
      <c r="AN4962" s="1">
        <v>45015.51171875</v>
      </c>
      <c r="AO4962" t="s">
        <v>17772</v>
      </c>
    </row>
    <row r="4963" spans="1:41" x14ac:dyDescent="0.25">
      <c r="A4963" s="1">
        <v>2021</v>
      </c>
      <c r="B4963" t="s">
        <v>3651</v>
      </c>
      <c r="C4963" t="s">
        <v>7118</v>
      </c>
      <c r="D4963" t="s">
        <v>7233</v>
      </c>
      <c r="E4963" t="s">
        <v>7941</v>
      </c>
      <c r="F4963" t="s">
        <v>9836</v>
      </c>
      <c r="G4963" t="s">
        <v>12025</v>
      </c>
      <c r="H4963" t="s">
        <v>12737</v>
      </c>
      <c r="I4963" s="1">
        <v>7648.1433686313576</v>
      </c>
      <c r="J4963" s="1">
        <v>12540.47155367732</v>
      </c>
      <c r="K4963" s="1">
        <v>1806.7488379441518</v>
      </c>
      <c r="L4963" s="1">
        <v>1751.5485209211813</v>
      </c>
      <c r="M4963" s="1">
        <v>6164.9336091338355</v>
      </c>
      <c r="N4963" s="1">
        <v>5058.6844373319982</v>
      </c>
      <c r="O4963" s="1">
        <v>3897.7376137932974</v>
      </c>
      <c r="P4963" s="1">
        <v>4909.6435813699782</v>
      </c>
      <c r="Q4963" s="1">
        <v>2450.1726838334735</v>
      </c>
      <c r="R4963" s="1">
        <v>3715.4059534691723</v>
      </c>
      <c r="S4963" s="1">
        <v>7218.5029953115354</v>
      </c>
      <c r="T4963" s="1">
        <v>4246.1782325361974</v>
      </c>
      <c r="U4963" s="1">
        <v>1220.7762418541568</v>
      </c>
      <c r="V4963" s="1">
        <v>2709.0617123580937</v>
      </c>
      <c r="W4963" s="1">
        <v>2091.792234987367</v>
      </c>
      <c r="X4963" s="1">
        <v>11502.896831940558</v>
      </c>
      <c r="Y4963" s="1">
        <v>16014.461204010267</v>
      </c>
      <c r="Z4963" s="1">
        <v>1995.0286269530393</v>
      </c>
      <c r="AA4963" s="1">
        <v>33062.866807643099</v>
      </c>
      <c r="AB4963" s="1">
        <v>186.83184223159267</v>
      </c>
      <c r="AC4963" s="1">
        <v>6058.6178149628995</v>
      </c>
      <c r="AD4963" s="1">
        <v>4418.0879429140996</v>
      </c>
      <c r="AE4963" s="1">
        <v>4719.6271054639828</v>
      </c>
      <c r="AF4963" s="1">
        <v>21475.046411051815</v>
      </c>
      <c r="AG4963" s="1">
        <v>42285.565928711716</v>
      </c>
      <c r="AH4963" s="1">
        <v>7869.2298094477073</v>
      </c>
      <c r="AI4963" s="1">
        <v>2785.4929205437452</v>
      </c>
      <c r="AJ4963" s="1">
        <v>12656.795766632269</v>
      </c>
      <c r="AK4963" s="1">
        <v>1556.2243222245163</v>
      </c>
      <c r="AL4963" s="1">
        <v>234016.59375</v>
      </c>
      <c r="AM4963" s="1">
        <v>180271.921875</v>
      </c>
      <c r="AN4963" s="1">
        <v>53744.66015625</v>
      </c>
      <c r="AO4963" t="s">
        <v>17773</v>
      </c>
    </row>
    <row r="4964" spans="1:41" x14ac:dyDescent="0.25">
      <c r="A4964" s="1">
        <v>2021</v>
      </c>
      <c r="B4964" t="s">
        <v>3652</v>
      </c>
      <c r="C4964" t="s">
        <v>7118</v>
      </c>
      <c r="D4964" t="s">
        <v>7233</v>
      </c>
      <c r="E4964" t="s">
        <v>7941</v>
      </c>
      <c r="F4964" t="s">
        <v>9836</v>
      </c>
      <c r="G4964" t="s">
        <v>12026</v>
      </c>
      <c r="H4964" t="s">
        <v>12737</v>
      </c>
      <c r="I4964" s="1">
        <v>11744.25710125465</v>
      </c>
      <c r="J4964" s="1">
        <v>2970.3260908787879</v>
      </c>
      <c r="K4964" s="1">
        <v>2133.694472135915</v>
      </c>
      <c r="L4964" s="1">
        <v>2595.3222658821578</v>
      </c>
      <c r="M4964" s="1">
        <v>6293.3971405440589</v>
      </c>
      <c r="N4964" s="1">
        <v>4631.8296499999997</v>
      </c>
      <c r="O4964" s="1">
        <v>3784.2438879862862</v>
      </c>
      <c r="P4964" s="1">
        <v>316</v>
      </c>
      <c r="Q4964" s="1">
        <v>2665.8135161606269</v>
      </c>
      <c r="R4964" s="1">
        <v>3707.4526785624989</v>
      </c>
      <c r="S4964" s="1">
        <v>4680</v>
      </c>
      <c r="T4964" s="1">
        <v>3941.2876878749998</v>
      </c>
      <c r="U4964" s="1">
        <v>1196.6946115000001</v>
      </c>
      <c r="V4964" s="1">
        <v>72</v>
      </c>
      <c r="W4964" s="1">
        <v>1016.0488279797351</v>
      </c>
      <c r="X4964" s="1">
        <v>6309.4970606400011</v>
      </c>
      <c r="Y4964" s="1">
        <v>17214</v>
      </c>
      <c r="Z4964" s="1">
        <v>1510.4393102471649</v>
      </c>
      <c r="AA4964" s="1">
        <v>33473.011977706788</v>
      </c>
      <c r="AB4964" s="1">
        <v>606</v>
      </c>
      <c r="AC4964" s="1">
        <v>6046.5263000000004</v>
      </c>
      <c r="AD4964" s="1">
        <v>3320.3981302678399</v>
      </c>
      <c r="AE4964" s="1">
        <v>3958.45440912</v>
      </c>
      <c r="AF4964" s="1">
        <v>24279.628780081501</v>
      </c>
      <c r="AG4964" s="1">
        <v>31705.851347600968</v>
      </c>
      <c r="AH4964" s="1">
        <v>15251.15030300662</v>
      </c>
      <c r="AI4964" s="1">
        <v>2128.0616265600001</v>
      </c>
      <c r="AJ4964" s="1">
        <v>12504.958270227509</v>
      </c>
      <c r="AK4964" s="1">
        <v>1761.788619822164</v>
      </c>
      <c r="AL4964" s="1">
        <v>211818.109375</v>
      </c>
      <c r="AM4964" s="1">
        <v>160592.546875</v>
      </c>
      <c r="AN4964" s="1">
        <v>51225.56640625</v>
      </c>
      <c r="AO4964" t="s">
        <v>17774</v>
      </c>
    </row>
    <row r="4965" spans="1:41" x14ac:dyDescent="0.25">
      <c r="A4965" s="1">
        <v>2021</v>
      </c>
      <c r="B4965" t="s">
        <v>3653</v>
      </c>
      <c r="C4965" t="s">
        <v>7118</v>
      </c>
      <c r="D4965" t="s">
        <v>7233</v>
      </c>
      <c r="E4965" t="s">
        <v>7941</v>
      </c>
      <c r="F4965" t="s">
        <v>9836</v>
      </c>
      <c r="G4965" t="s">
        <v>12026</v>
      </c>
      <c r="H4965" t="s">
        <v>12737</v>
      </c>
      <c r="I4965" s="1">
        <v>8387.6080000000002</v>
      </c>
      <c r="J4965" s="1">
        <v>14491</v>
      </c>
      <c r="K4965" s="1">
        <v>1524.186757863301</v>
      </c>
      <c r="L4965" s="1">
        <v>2969</v>
      </c>
      <c r="M4965" s="1">
        <v>7867.9308640960544</v>
      </c>
      <c r="N4965" s="1">
        <v>5069</v>
      </c>
      <c r="O4965" s="1">
        <v>3778.0331757874801</v>
      </c>
      <c r="P4965" s="1">
        <v>4625</v>
      </c>
      <c r="Q4965" s="1">
        <v>2031</v>
      </c>
      <c r="R4965" s="1">
        <v>3596.000039999999</v>
      </c>
      <c r="S4965" s="1">
        <v>7210</v>
      </c>
      <c r="T4965" s="1">
        <v>4591</v>
      </c>
      <c r="U4965" s="1">
        <v>1205</v>
      </c>
      <c r="V4965" s="1">
        <v>2125</v>
      </c>
      <c r="W4965" s="1">
        <v>2555</v>
      </c>
      <c r="X4965" s="1">
        <v>13710</v>
      </c>
      <c r="Y4965" s="1">
        <v>17573</v>
      </c>
      <c r="Z4965" s="1">
        <v>2231.6294428781339</v>
      </c>
      <c r="AA4965" s="1">
        <v>34194</v>
      </c>
      <c r="AB4965" s="1">
        <v>1659</v>
      </c>
      <c r="AC4965" s="1">
        <v>2031.617120000001</v>
      </c>
      <c r="AD4965" s="1">
        <v>3119.0539128807759</v>
      </c>
      <c r="AE4965" s="1">
        <v>6350</v>
      </c>
      <c r="AF4965" s="1">
        <v>19902.400000000001</v>
      </c>
      <c r="AG4965" s="1">
        <v>37234.515241809</v>
      </c>
      <c r="AH4965" s="1">
        <v>12004</v>
      </c>
      <c r="AI4965" s="1">
        <v>3117</v>
      </c>
      <c r="AJ4965" s="1">
        <v>12352.11130178183</v>
      </c>
      <c r="AK4965" s="1">
        <v>1733</v>
      </c>
      <c r="AL4965" s="1">
        <v>239236.078125</v>
      </c>
      <c r="AM4965" s="1">
        <v>176367.875</v>
      </c>
      <c r="AN4965" s="1">
        <v>62868.203125</v>
      </c>
      <c r="AO4965" t="s">
        <v>17775</v>
      </c>
    </row>
    <row r="4966" spans="1:41" x14ac:dyDescent="0.25">
      <c r="A4966" s="1">
        <v>2021</v>
      </c>
      <c r="B4966" t="s">
        <v>3654</v>
      </c>
      <c r="C4966" t="s">
        <v>7118</v>
      </c>
      <c r="D4966" t="s">
        <v>7233</v>
      </c>
      <c r="E4966" t="s">
        <v>7941</v>
      </c>
      <c r="F4966" t="s">
        <v>9836</v>
      </c>
      <c r="G4966" t="s">
        <v>12026</v>
      </c>
      <c r="H4966" t="s">
        <v>12737</v>
      </c>
      <c r="I4966" s="1">
        <v>6304</v>
      </c>
      <c r="J4966" s="1">
        <v>3302.1511697202009</v>
      </c>
      <c r="K4966" s="1">
        <v>1640.0783755290199</v>
      </c>
      <c r="L4966" s="1">
        <v>1973.0470968373641</v>
      </c>
      <c r="M4966" s="1">
        <v>5276.4611043274244</v>
      </c>
      <c r="N4966" s="1">
        <v>4421.7045026347969</v>
      </c>
      <c r="O4966" s="1">
        <v>3528.0000866955402</v>
      </c>
      <c r="P4966" s="1">
        <v>334</v>
      </c>
      <c r="Q4966" s="1">
        <v>3657.3962016801279</v>
      </c>
      <c r="R4966" s="1">
        <v>3564.9722040457909</v>
      </c>
      <c r="S4966" s="1">
        <v>6153</v>
      </c>
      <c r="T4966" s="1">
        <v>3827.0514237992388</v>
      </c>
      <c r="U4966" s="1">
        <v>1171.2089160345599</v>
      </c>
      <c r="V4966" s="1">
        <v>2928</v>
      </c>
      <c r="W4966" s="1">
        <v>1035.3537557113491</v>
      </c>
      <c r="X4966" s="1">
        <v>6076.7724143485448</v>
      </c>
      <c r="Y4966" s="1">
        <v>15559</v>
      </c>
      <c r="Z4966" s="1">
        <v>1993.2023547838851</v>
      </c>
      <c r="AA4966" s="1">
        <v>31731.75034134962</v>
      </c>
      <c r="AB4966" s="1">
        <v>606</v>
      </c>
      <c r="AC4966" s="1">
        <v>4263.7829472130179</v>
      </c>
      <c r="AD4966" s="1">
        <v>3983.777278614145</v>
      </c>
      <c r="AE4966" s="1">
        <v>4151</v>
      </c>
      <c r="AF4966" s="1">
        <v>24119.02053337709</v>
      </c>
      <c r="AG4966" s="1">
        <v>31570.68151635928</v>
      </c>
      <c r="AH4966" s="1">
        <v>9130.977825026217</v>
      </c>
      <c r="AI4966" s="1">
        <v>1830.5659717055998</v>
      </c>
      <c r="AJ4966" s="1">
        <v>13088.491225135511</v>
      </c>
      <c r="AK4966" s="1">
        <v>1819.1015983206109</v>
      </c>
      <c r="AL4966" s="1">
        <v>199040.5625</v>
      </c>
      <c r="AM4966" s="1">
        <v>154133.40625</v>
      </c>
      <c r="AN4966" s="1">
        <v>44907.13671875</v>
      </c>
      <c r="AO4966" t="s">
        <v>17776</v>
      </c>
    </row>
    <row r="4967" spans="1:41" x14ac:dyDescent="0.25">
      <c r="A4967" s="1">
        <v>2021</v>
      </c>
      <c r="B4967" t="s">
        <v>3655</v>
      </c>
      <c r="C4967" t="s">
        <v>7118</v>
      </c>
      <c r="D4967" t="s">
        <v>7233</v>
      </c>
      <c r="E4967" t="s">
        <v>7941</v>
      </c>
      <c r="F4967" t="s">
        <v>9836</v>
      </c>
      <c r="G4967" t="s">
        <v>12026</v>
      </c>
      <c r="H4967" t="s">
        <v>12737</v>
      </c>
      <c r="I4967" s="1">
        <v>5793.0438717706056</v>
      </c>
      <c r="J4967" s="1">
        <v>5702.2173741582938</v>
      </c>
      <c r="K4967" s="1">
        <v>1288.5092659680611</v>
      </c>
      <c r="L4967" s="1">
        <v>1365.138852000001</v>
      </c>
      <c r="M4967" s="1">
        <v>5261.9497241010276</v>
      </c>
      <c r="N4967" s="1">
        <v>4716.2476179281466</v>
      </c>
      <c r="O4967" s="1">
        <v>3814</v>
      </c>
      <c r="P4967" s="1">
        <v>334</v>
      </c>
      <c r="Q4967" s="1">
        <v>2611.281408580965</v>
      </c>
      <c r="R4967" s="1">
        <v>3235.0725811099569</v>
      </c>
      <c r="S4967" s="1">
        <v>4065</v>
      </c>
      <c r="T4967" s="1">
        <v>3852.2402358707291</v>
      </c>
      <c r="U4967" s="1">
        <v>1669.544318365369</v>
      </c>
      <c r="V4967" s="1">
        <v>3062</v>
      </c>
      <c r="W4967" s="1">
        <v>761.8038301353256</v>
      </c>
      <c r="X4967" s="1">
        <v>6601.9151475088411</v>
      </c>
      <c r="Y4967" s="1">
        <v>17106</v>
      </c>
      <c r="Z4967" s="1">
        <v>1734.3447040000001</v>
      </c>
      <c r="AA4967" s="1">
        <v>24647.874424493129</v>
      </c>
      <c r="AB4967" s="1">
        <v>606</v>
      </c>
      <c r="AC4967" s="1">
        <v>4810.3633715200003</v>
      </c>
      <c r="AD4967" s="1">
        <v>3891.0312207183788</v>
      </c>
      <c r="AE4967" s="1">
        <v>4081.0316762681559</v>
      </c>
      <c r="AF4967" s="1">
        <v>22983.70707754141</v>
      </c>
      <c r="AG4967" s="1">
        <v>37384</v>
      </c>
      <c r="AH4967" s="1">
        <v>11208.46227538775</v>
      </c>
      <c r="AI4967" s="1">
        <v>1867.177291139712</v>
      </c>
      <c r="AJ4967" s="1">
        <v>19241.914542075308</v>
      </c>
      <c r="AK4967" s="1">
        <v>2008.265275807101</v>
      </c>
      <c r="AL4967" s="1">
        <v>205704.15625</v>
      </c>
      <c r="AM4967" s="1">
        <v>160477.796875</v>
      </c>
      <c r="AN4967" s="1">
        <v>45226.35546875</v>
      </c>
      <c r="AO4967" t="s">
        <v>17777</v>
      </c>
    </row>
    <row r="4968" spans="1:41" x14ac:dyDescent="0.25">
      <c r="A4968" s="1">
        <v>2021</v>
      </c>
      <c r="B4968" t="s">
        <v>3656</v>
      </c>
      <c r="C4968" t="s">
        <v>7118</v>
      </c>
      <c r="D4968" t="s">
        <v>7233</v>
      </c>
      <c r="E4968" t="s">
        <v>7941</v>
      </c>
      <c r="F4968" t="s">
        <v>9836</v>
      </c>
      <c r="G4968" t="s">
        <v>12026</v>
      </c>
      <c r="H4968" t="s">
        <v>12737</v>
      </c>
      <c r="I4968" s="1">
        <v>5191.9875764183525</v>
      </c>
      <c r="J4968" s="1">
        <v>315</v>
      </c>
      <c r="K4968" s="1"/>
      <c r="L4968" s="1">
        <v>1395.2178491944039</v>
      </c>
      <c r="M4968" s="1">
        <v>5094.2457524999973</v>
      </c>
      <c r="N4968" s="1">
        <v>3323.6</v>
      </c>
      <c r="O4968" s="1">
        <v>3756.3361330230759</v>
      </c>
      <c r="P4968" s="1">
        <v>334</v>
      </c>
      <c r="Q4968" s="1">
        <v>3145.801013633004</v>
      </c>
      <c r="R4968" s="1">
        <v>4192.3159586366965</v>
      </c>
      <c r="S4968" s="1">
        <v>11588.4974125114</v>
      </c>
      <c r="T4968" s="1">
        <v>3959.8094169072319</v>
      </c>
      <c r="U4968" s="1">
        <v>1244</v>
      </c>
      <c r="V4968" s="1">
        <v>3089</v>
      </c>
      <c r="W4968" s="1">
        <v>942.83662053531566</v>
      </c>
      <c r="X4968" s="1">
        <v>5171.7399069294479</v>
      </c>
      <c r="Y4968" s="1">
        <v>23078</v>
      </c>
      <c r="Z4968" s="1">
        <v>1817.0307584794391</v>
      </c>
      <c r="AA4968" s="1">
        <v>27292.364701826831</v>
      </c>
      <c r="AB4968" s="1">
        <v>606</v>
      </c>
      <c r="AC4968" s="1">
        <v>4766.394067796602</v>
      </c>
      <c r="AD4968" s="1">
        <v>4115.329285714286</v>
      </c>
      <c r="AE4968" s="1">
        <v>5747.0535837901571</v>
      </c>
      <c r="AF4968" s="1">
        <v>21819</v>
      </c>
      <c r="AG4968" s="1">
        <v>34697.586442248423</v>
      </c>
      <c r="AH4968" s="1">
        <v>8702.5407473293799</v>
      </c>
      <c r="AI4968" s="1">
        <v>1904.520836962507</v>
      </c>
      <c r="AJ4968" s="1">
        <v>20591.946479337919</v>
      </c>
      <c r="AK4968" s="1">
        <v>2000</v>
      </c>
      <c r="AL4968" s="1">
        <v>209882.171875</v>
      </c>
      <c r="AM4968" s="1">
        <v>162040.3125</v>
      </c>
      <c r="AN4968" s="1">
        <v>47841.8515625</v>
      </c>
      <c r="AO4968" t="s">
        <v>17778</v>
      </c>
    </row>
    <row r="4969" spans="1:41" x14ac:dyDescent="0.25">
      <c r="A4969" s="1">
        <v>2021</v>
      </c>
      <c r="B4969" t="s">
        <v>3657</v>
      </c>
      <c r="C4969" t="s">
        <v>7118</v>
      </c>
      <c r="D4969" t="s">
        <v>7233</v>
      </c>
      <c r="E4969" t="s">
        <v>7941</v>
      </c>
      <c r="F4969" t="s">
        <v>9836</v>
      </c>
      <c r="G4969" t="s">
        <v>12026</v>
      </c>
      <c r="H4969" t="s">
        <v>12737</v>
      </c>
      <c r="I4969" s="1">
        <v>7645.7185576883176</v>
      </c>
      <c r="J4969" s="1">
        <v>12697.939335991099</v>
      </c>
      <c r="K4969" s="1">
        <v>1760.79197325</v>
      </c>
      <c r="L4969" s="1">
        <v>1753.91263278</v>
      </c>
      <c r="M4969" s="1">
        <v>6042.1363171200001</v>
      </c>
      <c r="N4969" s="1">
        <v>4957.9173945999992</v>
      </c>
      <c r="O4969" s="1">
        <v>3820.0998557410198</v>
      </c>
      <c r="P4969" s="1">
        <v>4821.2896249999994</v>
      </c>
      <c r="Q4969" s="1">
        <v>2408.4359619461161</v>
      </c>
      <c r="R4969" s="1">
        <v>3616.4450000000002</v>
      </c>
      <c r="S4969" s="1">
        <v>7026.235999999999</v>
      </c>
      <c r="T4969" s="1">
        <v>4240.9045064292714</v>
      </c>
      <c r="U4969" s="1">
        <v>1173.115</v>
      </c>
      <c r="V4969" s="1">
        <v>2679</v>
      </c>
      <c r="W4969" s="1">
        <v>2050.12651104</v>
      </c>
      <c r="X4969" s="1">
        <v>11594.52</v>
      </c>
      <c r="Y4969" s="1">
        <v>16094</v>
      </c>
      <c r="Z4969" s="1">
        <v>1955.2884262360001</v>
      </c>
      <c r="AA4969" s="1">
        <v>33880</v>
      </c>
      <c r="AB4969" s="1">
        <v>187</v>
      </c>
      <c r="AC4969" s="1">
        <v>5937.9381924083355</v>
      </c>
      <c r="AD4969" s="1">
        <v>4342.8293666659993</v>
      </c>
      <c r="AE4969" s="1">
        <v>4625.6184000000003</v>
      </c>
      <c r="AF4969" s="1">
        <v>21504.031855236</v>
      </c>
      <c r="AG4969" s="1">
        <v>43975</v>
      </c>
      <c r="AH4969" s="1">
        <v>7924.7204324531231</v>
      </c>
      <c r="AI4969" s="1">
        <v>2730.0095999999999</v>
      </c>
      <c r="AJ4969" s="1">
        <v>12905.838643679999</v>
      </c>
      <c r="AK4969" s="1">
        <v>1495</v>
      </c>
      <c r="AL4969" s="1">
        <v>235845.890625</v>
      </c>
      <c r="AM4969" s="1">
        <v>182631.5</v>
      </c>
      <c r="AN4969" s="1">
        <v>53214.37109375</v>
      </c>
      <c r="AO4969" t="s">
        <v>17779</v>
      </c>
    </row>
    <row r="4970" spans="1:41" x14ac:dyDescent="0.25">
      <c r="A4970" s="1">
        <v>2021</v>
      </c>
      <c r="B4970" t="s">
        <v>3658</v>
      </c>
      <c r="C4970" t="s">
        <v>7118</v>
      </c>
      <c r="D4970" t="s">
        <v>7233</v>
      </c>
      <c r="E4970" t="s">
        <v>7941</v>
      </c>
      <c r="F4970" t="s">
        <v>9836</v>
      </c>
      <c r="G4970" t="s">
        <v>12026</v>
      </c>
      <c r="H4970" t="s">
        <v>12737</v>
      </c>
      <c r="I4970" s="1">
        <v>9271</v>
      </c>
      <c r="J4970" s="1">
        <v>12435.52241509785</v>
      </c>
      <c r="K4970" s="1">
        <v>1669</v>
      </c>
      <c r="L4970" s="1">
        <v>2292.6962520000002</v>
      </c>
      <c r="M4970" s="1">
        <v>6344.3285528496517</v>
      </c>
      <c r="N4970" s="1">
        <v>5213.22</v>
      </c>
      <c r="O4970" s="1">
        <v>4087.6323336</v>
      </c>
      <c r="P4970" s="1">
        <v>5533.1699999999992</v>
      </c>
      <c r="Q4970" s="1">
        <v>2174.9266200000002</v>
      </c>
      <c r="R4970" s="1">
        <v>3667.9200408000002</v>
      </c>
      <c r="S4970" s="1">
        <v>9500.4839999999986</v>
      </c>
      <c r="T4970" s="1">
        <v>4246.5546467165514</v>
      </c>
      <c r="U4970" s="1">
        <v>1292.8</v>
      </c>
      <c r="V4970" s="1">
        <v>2857</v>
      </c>
      <c r="W4970" s="1">
        <v>1357.62</v>
      </c>
      <c r="X4970" s="1">
        <v>12539</v>
      </c>
      <c r="Y4970" s="1">
        <v>19023</v>
      </c>
      <c r="Z4970" s="1">
        <v>2271.1156799999999</v>
      </c>
      <c r="AA4970" s="1">
        <v>33758</v>
      </c>
      <c r="AB4970" s="1">
        <v>1424.2360000000001</v>
      </c>
      <c r="AC4970" s="1">
        <v>6147.9893344221709</v>
      </c>
      <c r="AD4970" s="1">
        <v>3904.1979499663239</v>
      </c>
      <c r="AE4970" s="1">
        <v>5301.96</v>
      </c>
      <c r="AF4970" s="1">
        <v>20615.42196</v>
      </c>
      <c r="AG4970" s="1">
        <v>38257</v>
      </c>
      <c r="AH4970" s="1">
        <v>8165.2340715049777</v>
      </c>
      <c r="AI4970" s="1">
        <v>2874.36</v>
      </c>
      <c r="AJ4970" s="1">
        <v>12255.912</v>
      </c>
      <c r="AK4970" s="1">
        <v>1875</v>
      </c>
      <c r="AL4970" s="1">
        <v>240356.28125</v>
      </c>
      <c r="AM4970" s="1">
        <v>182368.65625</v>
      </c>
      <c r="AN4970" s="1">
        <v>57987.64453125</v>
      </c>
      <c r="AO4970" t="s">
        <v>17780</v>
      </c>
    </row>
    <row r="4971" spans="1:41" x14ac:dyDescent="0.25">
      <c r="A4971" s="1">
        <v>2021</v>
      </c>
      <c r="B4971" t="s">
        <v>3659</v>
      </c>
      <c r="C4971" t="s">
        <v>7118</v>
      </c>
      <c r="D4971" t="s">
        <v>7233</v>
      </c>
      <c r="E4971" t="s">
        <v>7941</v>
      </c>
      <c r="F4971" t="s">
        <v>9836</v>
      </c>
      <c r="G4971" t="s">
        <v>12026</v>
      </c>
      <c r="H4971" t="s">
        <v>12737</v>
      </c>
      <c r="I4971" s="1">
        <v>8172</v>
      </c>
      <c r="J4971" s="1">
        <v>15195.05908406428</v>
      </c>
      <c r="K4971" s="1">
        <v>1728.127</v>
      </c>
      <c r="L4971" s="1">
        <v>2335.2557000000002</v>
      </c>
      <c r="M4971" s="1">
        <v>7876.8662791193647</v>
      </c>
      <c r="N4971" s="1">
        <v>5574</v>
      </c>
      <c r="O4971" s="1">
        <v>3778.0331757874819</v>
      </c>
      <c r="P4971" s="1">
        <v>4439</v>
      </c>
      <c r="Q4971" s="1">
        <v>2226.461238850542</v>
      </c>
      <c r="R4971" s="1">
        <v>3596</v>
      </c>
      <c r="S4971" s="1">
        <v>7210</v>
      </c>
      <c r="T4971" s="1">
        <v>4179.8914552245524</v>
      </c>
      <c r="U4971" s="1">
        <v>1037</v>
      </c>
      <c r="V4971" s="1">
        <v>2381</v>
      </c>
      <c r="W4971" s="1">
        <v>1989</v>
      </c>
      <c r="X4971" s="1">
        <v>13710</v>
      </c>
      <c r="Y4971" s="1">
        <v>17573</v>
      </c>
      <c r="Z4971" s="1">
        <v>2327.868784820309</v>
      </c>
      <c r="AA4971" s="1">
        <v>34656</v>
      </c>
      <c r="AB4971" s="1">
        <v>1659</v>
      </c>
      <c r="AC4971" s="1">
        <v>2031.617120000001</v>
      </c>
      <c r="AD4971" s="1">
        <v>3620.992995190732</v>
      </c>
      <c r="AE4971" s="1">
        <v>5388</v>
      </c>
      <c r="AF4971" s="1">
        <v>16507.053661882452</v>
      </c>
      <c r="AG4971" s="1">
        <v>37441</v>
      </c>
      <c r="AH4971" s="1">
        <v>12004</v>
      </c>
      <c r="AI4971" s="1">
        <v>3117</v>
      </c>
      <c r="AJ4971" s="1">
        <v>11722.96241077712</v>
      </c>
      <c r="AK4971" s="1">
        <v>1733</v>
      </c>
      <c r="AL4971" s="1">
        <v>235209.1875</v>
      </c>
      <c r="AM4971" s="1">
        <v>172603.28125</v>
      </c>
      <c r="AN4971" s="1">
        <v>62605.91015625</v>
      </c>
      <c r="AO4971" t="s">
        <v>17781</v>
      </c>
    </row>
    <row r="4972" spans="1:41" x14ac:dyDescent="0.25">
      <c r="A4972" s="1">
        <v>2021</v>
      </c>
      <c r="B4972" t="s">
        <v>3660</v>
      </c>
      <c r="C4972" t="s">
        <v>7118</v>
      </c>
      <c r="D4972" t="s">
        <v>7233</v>
      </c>
      <c r="E4972" t="s">
        <v>7941</v>
      </c>
      <c r="F4972" t="s">
        <v>9836</v>
      </c>
      <c r="G4972" t="s">
        <v>12026</v>
      </c>
      <c r="H4972" t="s">
        <v>12737</v>
      </c>
      <c r="I4972" s="1">
        <v>11606.95031815344</v>
      </c>
      <c r="J4972" s="1">
        <v>4050.1448190495839</v>
      </c>
      <c r="K4972" s="1">
        <v>1753.8371867358001</v>
      </c>
      <c r="L4972" s="1">
        <v>2087.8047000000001</v>
      </c>
      <c r="M4972" s="1">
        <v>6086.8605309966206</v>
      </c>
      <c r="N4972" s="1">
        <v>5558.1450961004548</v>
      </c>
      <c r="O4972" s="1">
        <v>3884.1472759753201</v>
      </c>
      <c r="P4972" s="1">
        <v>4446.8093915347154</v>
      </c>
      <c r="Q4972" s="1">
        <v>2478.2807541167999</v>
      </c>
      <c r="R4972" s="1">
        <v>3659.8743124999992</v>
      </c>
      <c r="S4972" s="1">
        <v>4621</v>
      </c>
      <c r="T4972" s="1">
        <v>4113.2422079999997</v>
      </c>
      <c r="U4972" s="1">
        <v>1184.8461500000001</v>
      </c>
      <c r="V4972" s="1">
        <v>3314</v>
      </c>
      <c r="W4972" s="1">
        <v>2320.244328979999</v>
      </c>
      <c r="X4972" s="1">
        <v>5585.1377040000007</v>
      </c>
      <c r="Y4972" s="1">
        <v>16708</v>
      </c>
      <c r="Z4972" s="1">
        <v>1732</v>
      </c>
      <c r="AA4972" s="1">
        <v>36458</v>
      </c>
      <c r="AB4972" s="1">
        <v>606</v>
      </c>
      <c r="AC4972" s="1">
        <v>6210.3838500000002</v>
      </c>
      <c r="AD4972" s="1">
        <v>4161.1137898680008</v>
      </c>
      <c r="AE4972" s="1">
        <v>4930.3723679999994</v>
      </c>
      <c r="AF4972" s="1">
        <v>21832.440180768001</v>
      </c>
      <c r="AG4972" s="1">
        <v>41689</v>
      </c>
      <c r="AH4972" s="1">
        <v>11759</v>
      </c>
      <c r="AI4972" s="1">
        <v>2332.5351839999998</v>
      </c>
      <c r="AJ4972" s="1">
        <v>12211</v>
      </c>
      <c r="AK4972" s="1">
        <v>1590.187814600481</v>
      </c>
      <c r="AL4972" s="1">
        <v>228971.359375</v>
      </c>
      <c r="AM4972" s="1">
        <v>180158.0625</v>
      </c>
      <c r="AN4972" s="1">
        <v>48813.30859375</v>
      </c>
      <c r="AO4972" t="s">
        <v>17782</v>
      </c>
    </row>
    <row r="4973" spans="1:41" x14ac:dyDescent="0.25">
      <c r="A4973" s="1">
        <v>2021</v>
      </c>
      <c r="B4973" t="s">
        <v>3661</v>
      </c>
      <c r="C4973" t="s">
        <v>7118</v>
      </c>
      <c r="D4973" t="s">
        <v>7233</v>
      </c>
      <c r="E4973" t="s">
        <v>7942</v>
      </c>
      <c r="F4973" t="s">
        <v>9837</v>
      </c>
      <c r="G4973" t="s">
        <v>12027</v>
      </c>
      <c r="H4973" t="s">
        <v>12737</v>
      </c>
      <c r="I4973" s="1"/>
      <c r="J4973" s="1"/>
      <c r="K4973" s="1"/>
      <c r="L4973" s="1"/>
      <c r="M4973" s="1"/>
      <c r="N4973" s="1">
        <v>0</v>
      </c>
      <c r="O4973" s="1"/>
      <c r="P4973" s="1"/>
      <c r="Q4973" s="1">
        <v>0</v>
      </c>
      <c r="R4973" s="1"/>
      <c r="S4973" s="1"/>
      <c r="T4973" s="1">
        <v>0</v>
      </c>
      <c r="U4973" s="1"/>
      <c r="V4973" s="1">
        <v>0</v>
      </c>
      <c r="W4973" s="1"/>
      <c r="X4973" s="1"/>
      <c r="Y4973" s="1"/>
      <c r="Z4973" s="1"/>
      <c r="AA4973" s="1"/>
      <c r="AB4973" s="1"/>
      <c r="AC4973" s="1">
        <v>2043.080149972863</v>
      </c>
      <c r="AD4973" s="1"/>
      <c r="AE4973" s="1"/>
      <c r="AF4973" s="1">
        <v>0</v>
      </c>
      <c r="AG4973" s="1"/>
      <c r="AH4973" s="1"/>
      <c r="AI4973" s="1"/>
      <c r="AJ4973" s="1"/>
      <c r="AK4973" s="1"/>
      <c r="AL4973" s="1">
        <v>2043.0802001953125</v>
      </c>
      <c r="AM4973" s="1">
        <v>2043.0802001953125</v>
      </c>
      <c r="AN4973" s="1">
        <v>0</v>
      </c>
      <c r="AO4973" t="s">
        <v>17783</v>
      </c>
    </row>
    <row r="4974" spans="1:41" x14ac:dyDescent="0.25">
      <c r="A4974" s="1">
        <v>2021</v>
      </c>
      <c r="B4974" t="s">
        <v>3662</v>
      </c>
      <c r="C4974" t="s">
        <v>7118</v>
      </c>
      <c r="D4974" t="s">
        <v>7233</v>
      </c>
      <c r="E4974" t="s">
        <v>7942</v>
      </c>
      <c r="F4974" t="s">
        <v>9837</v>
      </c>
      <c r="G4974" t="s">
        <v>12027</v>
      </c>
      <c r="H4974" t="s">
        <v>12737</v>
      </c>
      <c r="I4974" s="1"/>
      <c r="J4974" s="1"/>
      <c r="K4974" s="1"/>
      <c r="L4974" s="1"/>
      <c r="M4974" s="1"/>
      <c r="N4974" s="1">
        <v>0</v>
      </c>
      <c r="O4974" s="1"/>
      <c r="P4974" s="1"/>
      <c r="Q4974" s="1">
        <v>0</v>
      </c>
      <c r="R4974" s="1"/>
      <c r="S4974" s="1">
        <v>0</v>
      </c>
      <c r="T4974" s="1"/>
      <c r="U4974" s="1"/>
      <c r="V4974" s="1">
        <v>0</v>
      </c>
      <c r="W4974" s="1"/>
      <c r="X4974" s="1">
        <v>0</v>
      </c>
      <c r="Y4974" s="1"/>
      <c r="Z4974" s="1"/>
      <c r="AA4974" s="1"/>
      <c r="AB4974" s="1"/>
      <c r="AC4974" s="1">
        <v>2019.598</v>
      </c>
      <c r="AD4974" s="1"/>
      <c r="AE4974" s="1"/>
      <c r="AF4974" s="1">
        <v>0</v>
      </c>
      <c r="AG4974" s="1"/>
      <c r="AH4974" s="1"/>
      <c r="AI4974" s="1"/>
      <c r="AJ4974" s="1"/>
      <c r="AK4974" s="1"/>
      <c r="AL4974" s="1">
        <v>2019.5980224609375</v>
      </c>
      <c r="AM4974" s="1">
        <v>2019.5980224609375</v>
      </c>
      <c r="AN4974" s="1">
        <v>0</v>
      </c>
      <c r="AO4974" t="s">
        <v>17784</v>
      </c>
    </row>
    <row r="4975" spans="1:41" x14ac:dyDescent="0.25">
      <c r="A4975" s="1">
        <v>2021</v>
      </c>
      <c r="B4975" t="s">
        <v>3663</v>
      </c>
      <c r="C4975" t="s">
        <v>7118</v>
      </c>
      <c r="D4975" t="s">
        <v>7233</v>
      </c>
      <c r="E4975" t="s">
        <v>7942</v>
      </c>
      <c r="F4975" t="s">
        <v>9837</v>
      </c>
      <c r="G4975" t="s">
        <v>12027</v>
      </c>
      <c r="H4975" t="s">
        <v>12737</v>
      </c>
      <c r="I4975" s="1"/>
      <c r="J4975" s="1"/>
      <c r="K4975" s="1"/>
      <c r="L4975" s="1"/>
      <c r="M4975" s="1"/>
      <c r="N4975" s="1"/>
      <c r="O4975" s="1"/>
      <c r="P4975" s="1"/>
      <c r="Q4975" s="1">
        <v>0</v>
      </c>
      <c r="R4975" s="1"/>
      <c r="S4975" s="1"/>
      <c r="T4975" s="1"/>
      <c r="U4975" s="1"/>
      <c r="V4975" s="1">
        <v>0</v>
      </c>
      <c r="W4975" s="1"/>
      <c r="X4975" s="1"/>
      <c r="Y4975" s="1"/>
      <c r="Z4975" s="1"/>
      <c r="AA4975" s="1">
        <v>0</v>
      </c>
      <c r="AB4975" s="1">
        <v>0</v>
      </c>
      <c r="AC4975" s="1">
        <v>1006.035844191944</v>
      </c>
      <c r="AD4975" s="1"/>
      <c r="AE4975" s="1"/>
      <c r="AF4975" s="1"/>
      <c r="AG4975" s="1">
        <v>0</v>
      </c>
      <c r="AH4975" s="1">
        <v>0</v>
      </c>
      <c r="AI4975" s="1">
        <v>0</v>
      </c>
      <c r="AJ4975" s="1"/>
      <c r="AK4975" s="1"/>
      <c r="AL4975" s="1">
        <v>1006.0358276367188</v>
      </c>
      <c r="AM4975" s="1">
        <v>1006.0358276367188</v>
      </c>
      <c r="AN4975" s="1">
        <v>0</v>
      </c>
      <c r="AO4975" t="s">
        <v>17785</v>
      </c>
    </row>
    <row r="4976" spans="1:41" x14ac:dyDescent="0.25">
      <c r="A4976" s="1">
        <v>2021</v>
      </c>
      <c r="B4976" t="s">
        <v>3664</v>
      </c>
      <c r="C4976" t="s">
        <v>7118</v>
      </c>
      <c r="D4976" t="s">
        <v>7233</v>
      </c>
      <c r="E4976" t="s">
        <v>7942</v>
      </c>
      <c r="F4976" t="s">
        <v>9837</v>
      </c>
      <c r="G4976" t="s">
        <v>12027</v>
      </c>
      <c r="H4976" t="s">
        <v>12737</v>
      </c>
      <c r="I4976" s="1"/>
      <c r="J4976" s="1"/>
      <c r="K4976" s="1"/>
      <c r="L4976" s="1"/>
      <c r="M4976" s="1"/>
      <c r="N4976" s="1"/>
      <c r="O4976" s="1"/>
      <c r="P4976" s="1"/>
      <c r="Q4976" s="1">
        <v>0</v>
      </c>
      <c r="R4976" s="1"/>
      <c r="S4976" s="1">
        <v>0</v>
      </c>
      <c r="T4976" s="1">
        <v>0</v>
      </c>
      <c r="U4976" s="1"/>
      <c r="V4976" s="1"/>
      <c r="W4976" s="1"/>
      <c r="X4976" s="1"/>
      <c r="Y4976" s="1"/>
      <c r="Z4976" s="1"/>
      <c r="AA4976" s="1">
        <v>0</v>
      </c>
      <c r="AB4976" s="1">
        <v>0</v>
      </c>
      <c r="AC4976" s="1">
        <v>1353.3473348926113</v>
      </c>
      <c r="AD4976" s="1"/>
      <c r="AE4976" s="1"/>
      <c r="AF4976" s="1"/>
      <c r="AG4976" s="1"/>
      <c r="AH4976" s="1"/>
      <c r="AI4976" s="1">
        <v>0</v>
      </c>
      <c r="AJ4976" s="1"/>
      <c r="AK4976" s="1"/>
      <c r="AL4976" s="1">
        <v>1353.3472900390625</v>
      </c>
      <c r="AM4976" s="1">
        <v>1353.3472900390625</v>
      </c>
      <c r="AN4976" s="1">
        <v>0</v>
      </c>
      <c r="AO4976" t="s">
        <v>17786</v>
      </c>
    </row>
    <row r="4977" spans="1:41" x14ac:dyDescent="0.25">
      <c r="A4977" s="1">
        <v>2021</v>
      </c>
      <c r="B4977" t="s">
        <v>3665</v>
      </c>
      <c r="C4977" t="s">
        <v>7118</v>
      </c>
      <c r="D4977" t="s">
        <v>7233</v>
      </c>
      <c r="E4977" t="s">
        <v>7942</v>
      </c>
      <c r="F4977" t="s">
        <v>9837</v>
      </c>
      <c r="G4977" t="s">
        <v>12027</v>
      </c>
      <c r="H4977" t="s">
        <v>12737</v>
      </c>
      <c r="I4977" s="1"/>
      <c r="J4977" s="1"/>
      <c r="K4977" s="1"/>
      <c r="L4977" s="1"/>
      <c r="M4977" s="1"/>
      <c r="N4977" s="1">
        <v>0</v>
      </c>
      <c r="O4977" s="1"/>
      <c r="P4977" s="1"/>
      <c r="Q4977" s="1">
        <v>0</v>
      </c>
      <c r="R4977" s="1"/>
      <c r="S4977" s="1"/>
      <c r="T4977" s="1"/>
      <c r="U4977" s="1"/>
      <c r="V4977" s="1">
        <v>0</v>
      </c>
      <c r="W4977" s="1"/>
      <c r="X4977" s="1"/>
      <c r="Y4977" s="1">
        <v>0</v>
      </c>
      <c r="Z4977" s="1"/>
      <c r="AA4977" s="1"/>
      <c r="AB4977" s="1">
        <v>0</v>
      </c>
      <c r="AC4977" s="1">
        <v>1326.3101523920054</v>
      </c>
      <c r="AD4977" s="1"/>
      <c r="AE4977" s="1"/>
      <c r="AF4977" s="1"/>
      <c r="AG4977" s="1"/>
      <c r="AH4977" s="1">
        <v>0</v>
      </c>
      <c r="AI4977" s="1"/>
      <c r="AJ4977" s="1">
        <v>0</v>
      </c>
      <c r="AK4977" s="1"/>
      <c r="AL4977" s="1">
        <v>1326.3101806640625</v>
      </c>
      <c r="AM4977" s="1">
        <v>1326.3101806640625</v>
      </c>
      <c r="AN4977" s="1">
        <v>0</v>
      </c>
      <c r="AO4977" t="s">
        <v>17787</v>
      </c>
    </row>
    <row r="4978" spans="1:41" x14ac:dyDescent="0.25">
      <c r="A4978" s="1">
        <v>2021</v>
      </c>
      <c r="B4978" t="s">
        <v>3666</v>
      </c>
      <c r="C4978" t="s">
        <v>7118</v>
      </c>
      <c r="D4978" t="s">
        <v>7233</v>
      </c>
      <c r="E4978" t="s">
        <v>7942</v>
      </c>
      <c r="F4978" t="s">
        <v>9837</v>
      </c>
      <c r="G4978" t="s">
        <v>12027</v>
      </c>
      <c r="H4978" t="s">
        <v>12737</v>
      </c>
      <c r="I4978" s="1"/>
      <c r="J4978" s="1"/>
      <c r="K4978" s="1"/>
      <c r="L4978" s="1"/>
      <c r="M4978" s="1"/>
      <c r="N4978" s="1">
        <v>0</v>
      </c>
      <c r="O4978" s="1"/>
      <c r="P4978" s="1"/>
      <c r="Q4978" s="1">
        <v>0</v>
      </c>
      <c r="R4978" s="1"/>
      <c r="S4978" s="1"/>
      <c r="T4978" s="1"/>
      <c r="U4978" s="1"/>
      <c r="V4978" s="1">
        <v>0</v>
      </c>
      <c r="W4978" s="1"/>
      <c r="X4978" s="1">
        <v>0</v>
      </c>
      <c r="Y4978" s="1"/>
      <c r="Z4978" s="1"/>
      <c r="AA4978" s="1"/>
      <c r="AB4978" s="1"/>
      <c r="AC4978" s="1">
        <v>2073.2028090832036</v>
      </c>
      <c r="AD4978" s="1"/>
      <c r="AE4978" s="1"/>
      <c r="AF4978" s="1">
        <v>0</v>
      </c>
      <c r="AG4978" s="1"/>
      <c r="AH4978" s="1">
        <v>0</v>
      </c>
      <c r="AI4978" s="1"/>
      <c r="AJ4978" s="1"/>
      <c r="AK4978" s="1"/>
      <c r="AL4978" s="1">
        <v>2073.202880859375</v>
      </c>
      <c r="AM4978" s="1">
        <v>2073.202880859375</v>
      </c>
      <c r="AN4978" s="1">
        <v>0</v>
      </c>
      <c r="AO4978" t="s">
        <v>17788</v>
      </c>
    </row>
    <row r="4979" spans="1:41" x14ac:dyDescent="0.25">
      <c r="A4979" s="1">
        <v>2021</v>
      </c>
      <c r="B4979" t="s">
        <v>3667</v>
      </c>
      <c r="C4979" t="s">
        <v>7118</v>
      </c>
      <c r="D4979" t="s">
        <v>7233</v>
      </c>
      <c r="E4979" t="s">
        <v>7942</v>
      </c>
      <c r="F4979" t="s">
        <v>9837</v>
      </c>
      <c r="G4979" t="s">
        <v>12027</v>
      </c>
      <c r="H4979" t="s">
        <v>12737</v>
      </c>
      <c r="I4979" s="1">
        <v>0</v>
      </c>
      <c r="J4979" s="1"/>
      <c r="K4979" s="1"/>
      <c r="L4979" s="1"/>
      <c r="M4979" s="1"/>
      <c r="N4979" s="1">
        <v>0</v>
      </c>
      <c r="O4979" s="1"/>
      <c r="P4979" s="1"/>
      <c r="Q4979" s="1">
        <v>0</v>
      </c>
      <c r="R4979" s="1"/>
      <c r="S4979" s="1">
        <v>0</v>
      </c>
      <c r="T4979" s="1"/>
      <c r="U4979" s="1"/>
      <c r="V4979" s="1">
        <v>0</v>
      </c>
      <c r="W4979" s="1"/>
      <c r="X4979" s="1"/>
      <c r="Y4979" s="1"/>
      <c r="Z4979" s="1"/>
      <c r="AA4979" s="1"/>
      <c r="AB4979" s="1"/>
      <c r="AC4979" s="1">
        <v>1813.3110660038508</v>
      </c>
      <c r="AD4979" s="1"/>
      <c r="AE4979" s="1"/>
      <c r="AF4979" s="1">
        <v>0</v>
      </c>
      <c r="AG4979" s="1">
        <v>0</v>
      </c>
      <c r="AH4979" s="1">
        <v>0</v>
      </c>
      <c r="AI4979" s="1"/>
      <c r="AJ4979" s="1"/>
      <c r="AK4979" s="1"/>
      <c r="AL4979" s="1">
        <v>1813.31103515625</v>
      </c>
      <c r="AM4979" s="1">
        <v>1813.31103515625</v>
      </c>
      <c r="AN4979" s="1">
        <v>0</v>
      </c>
      <c r="AO4979" t="s">
        <v>17789</v>
      </c>
    </row>
    <row r="4980" spans="1:41" x14ac:dyDescent="0.25">
      <c r="A4980" s="1">
        <v>2021</v>
      </c>
      <c r="B4980" t="s">
        <v>3668</v>
      </c>
      <c r="C4980" t="s">
        <v>7118</v>
      </c>
      <c r="D4980" t="s">
        <v>7233</v>
      </c>
      <c r="E4980" t="s">
        <v>7942</v>
      </c>
      <c r="F4980" t="s">
        <v>9837</v>
      </c>
      <c r="G4980" t="s">
        <v>12027</v>
      </c>
      <c r="H4980" t="s">
        <v>12737</v>
      </c>
      <c r="I4980" s="1"/>
      <c r="J4980" s="1"/>
      <c r="K4980" s="1"/>
      <c r="L4980" s="1"/>
      <c r="M4980" s="1"/>
      <c r="N4980" s="1">
        <v>0</v>
      </c>
      <c r="O4980" s="1"/>
      <c r="P4980" s="1"/>
      <c r="Q4980" s="1">
        <v>0</v>
      </c>
      <c r="R4980" s="1"/>
      <c r="S4980" s="1"/>
      <c r="T4980" s="1"/>
      <c r="U4980" s="1"/>
      <c r="V4980" s="1">
        <v>0</v>
      </c>
      <c r="W4980" s="1"/>
      <c r="X4980" s="1">
        <v>0</v>
      </c>
      <c r="Y4980" s="1">
        <v>0</v>
      </c>
      <c r="Z4980" s="1"/>
      <c r="AA4980" s="1"/>
      <c r="AB4980" s="1"/>
      <c r="AC4980" s="1">
        <v>1868.1426444206347</v>
      </c>
      <c r="AD4980" s="1"/>
      <c r="AE4980" s="1"/>
      <c r="AF4980" s="1">
        <v>0</v>
      </c>
      <c r="AG4980" s="1"/>
      <c r="AH4980" s="1">
        <v>0</v>
      </c>
      <c r="AI4980" s="1"/>
      <c r="AJ4980" s="1"/>
      <c r="AK4980" s="1"/>
      <c r="AL4980" s="1">
        <v>1868.1427001953125</v>
      </c>
      <c r="AM4980" s="1">
        <v>1868.1427001953125</v>
      </c>
      <c r="AN4980" s="1">
        <v>0</v>
      </c>
      <c r="AO4980" t="s">
        <v>17790</v>
      </c>
    </row>
    <row r="4981" spans="1:41" x14ac:dyDescent="0.25">
      <c r="A4981" s="1">
        <v>2021</v>
      </c>
      <c r="B4981" t="s">
        <v>3669</v>
      </c>
      <c r="C4981" t="s">
        <v>7118</v>
      </c>
      <c r="D4981" t="s">
        <v>7233</v>
      </c>
      <c r="E4981" t="s">
        <v>7942</v>
      </c>
      <c r="F4981" t="s">
        <v>9837</v>
      </c>
      <c r="G4981" t="s">
        <v>12027</v>
      </c>
      <c r="H4981" t="s">
        <v>12737</v>
      </c>
      <c r="I4981" s="1">
        <v>0</v>
      </c>
      <c r="J4981" s="1"/>
      <c r="K4981" s="1"/>
      <c r="L4981" s="1">
        <v>0</v>
      </c>
      <c r="M4981" s="1">
        <v>0</v>
      </c>
      <c r="N4981" s="1">
        <v>0</v>
      </c>
      <c r="O4981" s="1"/>
      <c r="P4981" s="1"/>
      <c r="Q4981" s="1">
        <v>0</v>
      </c>
      <c r="R4981" s="1"/>
      <c r="S4981" s="1"/>
      <c r="T4981" s="1"/>
      <c r="U4981" s="1"/>
      <c r="V4981" s="1">
        <v>0</v>
      </c>
      <c r="W4981" s="1"/>
      <c r="X4981" s="1">
        <v>0</v>
      </c>
      <c r="Y4981" s="1"/>
      <c r="Z4981" s="1"/>
      <c r="AA4981" s="1"/>
      <c r="AB4981" s="1"/>
      <c r="AC4981" s="1">
        <v>1808.349332518156</v>
      </c>
      <c r="AD4981" s="1"/>
      <c r="AE4981" s="1"/>
      <c r="AF4981" s="1">
        <v>0</v>
      </c>
      <c r="AG4981" s="1"/>
      <c r="AH4981" s="1">
        <v>0</v>
      </c>
      <c r="AI4981" s="1"/>
      <c r="AJ4981" s="1">
        <v>0</v>
      </c>
      <c r="AK4981" s="1"/>
      <c r="AL4981" s="1">
        <v>1808.349365234375</v>
      </c>
      <c r="AM4981" s="1">
        <v>1808.349365234375</v>
      </c>
      <c r="AN4981" s="1">
        <v>0</v>
      </c>
      <c r="AO4981" t="s">
        <v>17791</v>
      </c>
    </row>
    <row r="4982" spans="1:41" x14ac:dyDescent="0.25">
      <c r="A4982" s="1">
        <v>2021</v>
      </c>
      <c r="B4982" t="s">
        <v>3670</v>
      </c>
      <c r="C4982" t="s">
        <v>7118</v>
      </c>
      <c r="D4982" t="s">
        <v>7233</v>
      </c>
      <c r="E4982" t="s">
        <v>7942</v>
      </c>
      <c r="F4982" t="s">
        <v>9838</v>
      </c>
      <c r="G4982" t="s">
        <v>12027</v>
      </c>
      <c r="H4982" t="s">
        <v>12737</v>
      </c>
      <c r="I4982" s="1"/>
      <c r="J4982" s="1"/>
      <c r="K4982" s="1"/>
      <c r="L4982" s="1"/>
      <c r="M4982" s="1"/>
      <c r="N4982" s="1">
        <v>0</v>
      </c>
      <c r="O4982" s="1"/>
      <c r="P4982" s="1"/>
      <c r="Q4982" s="1">
        <v>132.69306976675617</v>
      </c>
      <c r="R4982" s="1"/>
      <c r="S4982" s="1"/>
      <c r="T4982" s="1"/>
      <c r="U4982" s="1"/>
      <c r="V4982" s="1">
        <v>35.030970418423628</v>
      </c>
      <c r="W4982" s="1"/>
      <c r="X4982" s="1">
        <v>0</v>
      </c>
      <c r="Y4982" s="1"/>
      <c r="Z4982" s="1"/>
      <c r="AA4982" s="1"/>
      <c r="AB4982" s="1"/>
      <c r="AC4982" s="1">
        <v>0</v>
      </c>
      <c r="AD4982" s="1">
        <v>132.69306976675617</v>
      </c>
      <c r="AE4982" s="1"/>
      <c r="AF4982" s="1">
        <v>0</v>
      </c>
      <c r="AG4982" s="1"/>
      <c r="AH4982" s="1">
        <v>210.18582251054175</v>
      </c>
      <c r="AI4982" s="1"/>
      <c r="AJ4982" s="1"/>
      <c r="AK4982" s="1"/>
      <c r="AL4982" s="1">
        <v>510.60293579101563</v>
      </c>
      <c r="AM4982" s="1">
        <v>167.72404479980469</v>
      </c>
      <c r="AN4982" s="1">
        <v>342.87890625</v>
      </c>
      <c r="AO4982" t="s">
        <v>17792</v>
      </c>
    </row>
    <row r="4983" spans="1:41" x14ac:dyDescent="0.25">
      <c r="A4983" s="1">
        <v>2021</v>
      </c>
      <c r="B4983" t="s">
        <v>3671</v>
      </c>
      <c r="C4983" t="s">
        <v>7118</v>
      </c>
      <c r="D4983" t="s">
        <v>7233</v>
      </c>
      <c r="E4983" t="s">
        <v>7942</v>
      </c>
      <c r="F4983" t="s">
        <v>9838</v>
      </c>
      <c r="G4983" t="s">
        <v>12027</v>
      </c>
      <c r="H4983" t="s">
        <v>12737</v>
      </c>
      <c r="I4983" s="1"/>
      <c r="J4983" s="1"/>
      <c r="K4983" s="1"/>
      <c r="L4983" s="1"/>
      <c r="M4983" s="1"/>
      <c r="N4983" s="1">
        <v>0</v>
      </c>
      <c r="O4983" s="1"/>
      <c r="P4983" s="1"/>
      <c r="Q4983" s="1">
        <v>125</v>
      </c>
      <c r="R4983" s="1"/>
      <c r="S4983" s="1">
        <v>0</v>
      </c>
      <c r="T4983" s="1"/>
      <c r="U4983" s="1"/>
      <c r="V4983" s="1">
        <v>71</v>
      </c>
      <c r="W4983" s="1"/>
      <c r="X4983" s="1">
        <v>0</v>
      </c>
      <c r="Y4983" s="1"/>
      <c r="Z4983" s="1"/>
      <c r="AA4983" s="1"/>
      <c r="AB4983" s="1"/>
      <c r="AC4983" s="1">
        <v>0</v>
      </c>
      <c r="AD4983" s="1"/>
      <c r="AE4983" s="1"/>
      <c r="AF4983" s="1">
        <v>0</v>
      </c>
      <c r="AG4983" s="1"/>
      <c r="AH4983" s="1">
        <v>235</v>
      </c>
      <c r="AI4983" s="1"/>
      <c r="AJ4983" s="1"/>
      <c r="AK4983" s="1"/>
      <c r="AL4983" s="1">
        <v>431</v>
      </c>
      <c r="AM4983" s="1">
        <v>196</v>
      </c>
      <c r="AN4983" s="1">
        <v>235</v>
      </c>
      <c r="AO4983" t="s">
        <v>17793</v>
      </c>
    </row>
    <row r="4984" spans="1:41" x14ac:dyDescent="0.25">
      <c r="A4984" s="1">
        <v>2021</v>
      </c>
      <c r="B4984" t="s">
        <v>3672</v>
      </c>
      <c r="C4984" t="s">
        <v>7118</v>
      </c>
      <c r="D4984" t="s">
        <v>7233</v>
      </c>
      <c r="E4984" t="s">
        <v>7942</v>
      </c>
      <c r="F4984" t="s">
        <v>9838</v>
      </c>
      <c r="G4984" t="s">
        <v>12027</v>
      </c>
      <c r="H4984" t="s">
        <v>12737</v>
      </c>
      <c r="I4984" s="1"/>
      <c r="J4984" s="1"/>
      <c r="K4984" s="1"/>
      <c r="L4984" s="1"/>
      <c r="M4984" s="1"/>
      <c r="N4984" s="1"/>
      <c r="O4984" s="1">
        <v>0</v>
      </c>
      <c r="P4984" s="1">
        <v>22.78180338933522</v>
      </c>
      <c r="Q4984" s="1">
        <v>113.9090169466761</v>
      </c>
      <c r="R4984" s="1"/>
      <c r="S4984" s="1">
        <v>216.42713219868457</v>
      </c>
      <c r="T4984" s="1"/>
      <c r="U4984" s="1"/>
      <c r="V4984" s="1"/>
      <c r="W4984" s="1"/>
      <c r="X4984" s="1"/>
      <c r="Y4984" s="1"/>
      <c r="Z4984" s="1"/>
      <c r="AA4984" s="1">
        <v>212.5542256224976</v>
      </c>
      <c r="AB4984" s="1">
        <v>0</v>
      </c>
      <c r="AC4984" s="1">
        <v>394.61375440918357</v>
      </c>
      <c r="AD4984" s="1"/>
      <c r="AE4984" s="1"/>
      <c r="AF4984" s="1"/>
      <c r="AG4984" s="1"/>
      <c r="AH4984" s="1"/>
      <c r="AI4984" s="1">
        <v>0</v>
      </c>
      <c r="AJ4984" s="1"/>
      <c r="AK4984" s="1"/>
      <c r="AL4984" s="1">
        <v>960.28594970703125</v>
      </c>
      <c r="AM4984" s="1">
        <v>743.85882568359375</v>
      </c>
      <c r="AN4984" s="1">
        <v>216.42713928222656</v>
      </c>
      <c r="AO4984" t="s">
        <v>17794</v>
      </c>
    </row>
    <row r="4985" spans="1:41" x14ac:dyDescent="0.25">
      <c r="A4985" s="1">
        <v>2021</v>
      </c>
      <c r="B4985" t="s">
        <v>3673</v>
      </c>
      <c r="C4985" t="s">
        <v>7118</v>
      </c>
      <c r="D4985" t="s">
        <v>7233</v>
      </c>
      <c r="E4985" t="s">
        <v>7942</v>
      </c>
      <c r="F4985" t="s">
        <v>9838</v>
      </c>
      <c r="G4985" t="s">
        <v>12027</v>
      </c>
      <c r="H4985" t="s">
        <v>12737</v>
      </c>
      <c r="I4985" s="1"/>
      <c r="J4985" s="1"/>
      <c r="K4985" s="1"/>
      <c r="L4985" s="1"/>
      <c r="M4985" s="1"/>
      <c r="N4985" s="1">
        <v>0</v>
      </c>
      <c r="O4985" s="1"/>
      <c r="P4985" s="1"/>
      <c r="Q4985" s="1">
        <v>126.45339257941822</v>
      </c>
      <c r="R4985" s="1"/>
      <c r="S4985" s="1"/>
      <c r="T4985" s="1">
        <v>0</v>
      </c>
      <c r="U4985" s="1"/>
      <c r="V4985" s="1">
        <v>45.523221328590559</v>
      </c>
      <c r="W4985" s="1"/>
      <c r="X4985" s="1"/>
      <c r="Y4985" s="1"/>
      <c r="Z4985" s="1"/>
      <c r="AA4985" s="1"/>
      <c r="AB4985" s="1"/>
      <c r="AC4985" s="1">
        <v>0</v>
      </c>
      <c r="AD4985" s="1">
        <v>429.94153477002197</v>
      </c>
      <c r="AE4985" s="1"/>
      <c r="AF4985" s="1">
        <v>0</v>
      </c>
      <c r="AG4985" s="1"/>
      <c r="AH4985" s="1">
        <v>237.73237804930625</v>
      </c>
      <c r="AI4985" s="1"/>
      <c r="AJ4985" s="1"/>
      <c r="AK4985" s="1"/>
      <c r="AL4985" s="1">
        <v>839.6505126953125</v>
      </c>
      <c r="AM4985" s="1">
        <v>171.97660827636719</v>
      </c>
      <c r="AN4985" s="1">
        <v>667.67388916015625</v>
      </c>
      <c r="AO4985" t="s">
        <v>17795</v>
      </c>
    </row>
    <row r="4986" spans="1:41" x14ac:dyDescent="0.25">
      <c r="A4986" s="1">
        <v>2021</v>
      </c>
      <c r="B4986" t="s">
        <v>3674</v>
      </c>
      <c r="C4986" t="s">
        <v>7118</v>
      </c>
      <c r="D4986" t="s">
        <v>7233</v>
      </c>
      <c r="E4986" t="s">
        <v>7942</v>
      </c>
      <c r="F4986" t="s">
        <v>9838</v>
      </c>
      <c r="G4986" t="s">
        <v>12027</v>
      </c>
      <c r="H4986" t="s">
        <v>12737</v>
      </c>
      <c r="I4986" s="1"/>
      <c r="J4986" s="1"/>
      <c r="K4986" s="1"/>
      <c r="L4986" s="1"/>
      <c r="M4986" s="1"/>
      <c r="N4986" s="1">
        <v>0</v>
      </c>
      <c r="O4986" s="1">
        <v>0</v>
      </c>
      <c r="P4986" s="1"/>
      <c r="Q4986" s="1">
        <v>139.31829331848797</v>
      </c>
      <c r="R4986" s="1"/>
      <c r="S4986" s="1"/>
      <c r="T4986" s="1"/>
      <c r="U4986" s="1"/>
      <c r="V4986" s="1">
        <v>0</v>
      </c>
      <c r="W4986" s="1"/>
      <c r="X4986" s="1"/>
      <c r="Y4986" s="1">
        <v>0</v>
      </c>
      <c r="Z4986" s="1"/>
      <c r="AA4986" s="1">
        <v>193.48524576071608</v>
      </c>
      <c r="AB4986" s="1">
        <v>0</v>
      </c>
      <c r="AC4986" s="1">
        <v>385.63303590557467</v>
      </c>
      <c r="AD4986" s="1">
        <v>139.31829331848797</v>
      </c>
      <c r="AE4986" s="1"/>
      <c r="AF4986" s="1"/>
      <c r="AG4986" s="1"/>
      <c r="AH4986" s="1">
        <v>860.74185251201504</v>
      </c>
      <c r="AI4986" s="1"/>
      <c r="AJ4986" s="1">
        <v>0</v>
      </c>
      <c r="AK4986" s="1"/>
      <c r="AL4986" s="1">
        <v>1718.4967041015625</v>
      </c>
      <c r="AM4986" s="1">
        <v>718.43658447265625</v>
      </c>
      <c r="AN4986" s="1">
        <v>1000.0601806640625</v>
      </c>
      <c r="AO4986" t="s">
        <v>17796</v>
      </c>
    </row>
    <row r="4987" spans="1:41" x14ac:dyDescent="0.25">
      <c r="A4987" s="1">
        <v>2021</v>
      </c>
      <c r="B4987" t="s">
        <v>3675</v>
      </c>
      <c r="C4987" t="s">
        <v>7118</v>
      </c>
      <c r="D4987" t="s">
        <v>7233</v>
      </c>
      <c r="E4987" t="s">
        <v>7942</v>
      </c>
      <c r="F4987" t="s">
        <v>9838</v>
      </c>
      <c r="G4987" t="s">
        <v>12027</v>
      </c>
      <c r="H4987" t="s">
        <v>12737</v>
      </c>
      <c r="I4987" s="1">
        <v>0</v>
      </c>
      <c r="J4987" s="1"/>
      <c r="K4987" s="1"/>
      <c r="L4987" s="1"/>
      <c r="M4987" s="1"/>
      <c r="N4987" s="1">
        <v>0</v>
      </c>
      <c r="O4987" s="1"/>
      <c r="P4987" s="1"/>
      <c r="Q4987" s="1">
        <v>129.13691560390438</v>
      </c>
      <c r="R4987" s="1"/>
      <c r="S4987" s="1">
        <v>0</v>
      </c>
      <c r="T4987" s="1"/>
      <c r="U4987" s="1"/>
      <c r="V4987" s="1">
        <v>60.952624165042877</v>
      </c>
      <c r="W4987" s="1"/>
      <c r="X4987" s="1"/>
      <c r="Y4987" s="1"/>
      <c r="Z4987" s="1"/>
      <c r="AA4987" s="1"/>
      <c r="AB4987" s="1"/>
      <c r="AC4987" s="1">
        <v>0</v>
      </c>
      <c r="AD4987" s="1">
        <v>129.13691560390438</v>
      </c>
      <c r="AE4987" s="1"/>
      <c r="AF4987" s="1">
        <v>0</v>
      </c>
      <c r="AG4987" s="1">
        <v>0</v>
      </c>
      <c r="AH4987" s="1">
        <v>204.55287431658456</v>
      </c>
      <c r="AI4987" s="1"/>
      <c r="AJ4987" s="1"/>
      <c r="AK4987" s="1"/>
      <c r="AL4987" s="1">
        <v>523.779296875</v>
      </c>
      <c r="AM4987" s="1">
        <v>190.08953857421875</v>
      </c>
      <c r="AN4987" s="1">
        <v>333.68978881835938</v>
      </c>
      <c r="AO4987" t="s">
        <v>17797</v>
      </c>
    </row>
    <row r="4988" spans="1:41" x14ac:dyDescent="0.25">
      <c r="A4988" s="1">
        <v>2021</v>
      </c>
      <c r="B4988" t="s">
        <v>3676</v>
      </c>
      <c r="C4988" t="s">
        <v>7118</v>
      </c>
      <c r="D4988" t="s">
        <v>7233</v>
      </c>
      <c r="E4988" t="s">
        <v>7942</v>
      </c>
      <c r="F4988" t="s">
        <v>9838</v>
      </c>
      <c r="G4988" t="s">
        <v>12027</v>
      </c>
      <c r="H4988" t="s">
        <v>12737</v>
      </c>
      <c r="I4988" s="1"/>
      <c r="J4988" s="1"/>
      <c r="K4988" s="1"/>
      <c r="L4988" s="1"/>
      <c r="M4988" s="1"/>
      <c r="N4988" s="1"/>
      <c r="O4988" s="1"/>
      <c r="P4988" s="1">
        <v>22.35635209315431</v>
      </c>
      <c r="Q4988" s="1">
        <v>139.72720058221444</v>
      </c>
      <c r="R4988" s="1"/>
      <c r="S4988" s="1"/>
      <c r="T4988" s="1"/>
      <c r="U4988" s="1"/>
      <c r="V4988" s="1">
        <v>0</v>
      </c>
      <c r="W4988" s="1"/>
      <c r="X4988" s="1"/>
      <c r="Y4988" s="1"/>
      <c r="Z4988" s="1"/>
      <c r="AA4988" s="1">
        <v>198.9044645727939</v>
      </c>
      <c r="AB4988" s="1">
        <v>0</v>
      </c>
      <c r="AC4988" s="1">
        <v>447.12704186308622</v>
      </c>
      <c r="AD4988" s="1">
        <v>139.72720058221444</v>
      </c>
      <c r="AE4988" s="1"/>
      <c r="AF4988" s="1"/>
      <c r="AG4988" s="1">
        <v>0</v>
      </c>
      <c r="AH4988" s="1">
        <v>1473.1878283265021</v>
      </c>
      <c r="AI4988" s="1">
        <v>0</v>
      </c>
      <c r="AJ4988" s="1"/>
      <c r="AK4988" s="1"/>
      <c r="AL4988" s="1">
        <v>2421.030029296875</v>
      </c>
      <c r="AM4988" s="1">
        <v>808.11505126953125</v>
      </c>
      <c r="AN4988" s="1">
        <v>1612.9150390625</v>
      </c>
      <c r="AO4988" t="s">
        <v>17798</v>
      </c>
    </row>
    <row r="4989" spans="1:41" x14ac:dyDescent="0.25">
      <c r="A4989" s="1">
        <v>2021</v>
      </c>
      <c r="B4989" t="s">
        <v>3677</v>
      </c>
      <c r="C4989" t="s">
        <v>7118</v>
      </c>
      <c r="D4989" t="s">
        <v>7233</v>
      </c>
      <c r="E4989" t="s">
        <v>7942</v>
      </c>
      <c r="F4989" t="s">
        <v>9838</v>
      </c>
      <c r="G4989" t="s">
        <v>12027</v>
      </c>
      <c r="H4989" t="s">
        <v>12737</v>
      </c>
      <c r="I4989" s="1">
        <v>0</v>
      </c>
      <c r="J4989" s="1"/>
      <c r="K4989" s="1"/>
      <c r="L4989" s="1"/>
      <c r="M4989" s="1">
        <v>0</v>
      </c>
      <c r="N4989" s="1">
        <v>0</v>
      </c>
      <c r="O4989" s="1">
        <v>0</v>
      </c>
      <c r="P4989" s="1">
        <v>22.197159760667503</v>
      </c>
      <c r="Q4989" s="1">
        <v>138.73224850417188</v>
      </c>
      <c r="R4989" s="1"/>
      <c r="S4989" s="1"/>
      <c r="T4989" s="1"/>
      <c r="U4989" s="1"/>
      <c r="V4989" s="1">
        <v>64.371763305935758</v>
      </c>
      <c r="W4989" s="1"/>
      <c r="X4989" s="1">
        <v>0</v>
      </c>
      <c r="Y4989" s="1"/>
      <c r="Z4989" s="1"/>
      <c r="AA4989" s="1"/>
      <c r="AB4989" s="1"/>
      <c r="AC4989" s="1">
        <v>699.21053246102633</v>
      </c>
      <c r="AD4989" s="1">
        <v>138.73224850417188</v>
      </c>
      <c r="AE4989" s="1"/>
      <c r="AF4989" s="1"/>
      <c r="AG4989" s="1"/>
      <c r="AH4989" s="1">
        <v>883.01142356347054</v>
      </c>
      <c r="AI4989" s="1"/>
      <c r="AJ4989" s="1">
        <v>0</v>
      </c>
      <c r="AK4989" s="1"/>
      <c r="AL4989" s="1">
        <v>1946.2554931640625</v>
      </c>
      <c r="AM4989" s="1">
        <v>924.51171875</v>
      </c>
      <c r="AN4989" s="1">
        <v>1021.74365234375</v>
      </c>
      <c r="AO4989" t="s">
        <v>17799</v>
      </c>
    </row>
    <row r="4990" spans="1:41" x14ac:dyDescent="0.25">
      <c r="A4990" s="1">
        <v>2021</v>
      </c>
      <c r="B4990" t="s">
        <v>3678</v>
      </c>
      <c r="C4990" t="s">
        <v>7118</v>
      </c>
      <c r="D4990" t="s">
        <v>7233</v>
      </c>
      <c r="E4990" t="s">
        <v>7942</v>
      </c>
      <c r="F4990" t="s">
        <v>9838</v>
      </c>
      <c r="G4990" t="s">
        <v>12027</v>
      </c>
      <c r="H4990" t="s">
        <v>12737</v>
      </c>
      <c r="I4990" s="1"/>
      <c r="J4990" s="1"/>
      <c r="K4990" s="1"/>
      <c r="L4990" s="1"/>
      <c r="M4990" s="1"/>
      <c r="N4990" s="1">
        <v>0</v>
      </c>
      <c r="O4990" s="1"/>
      <c r="P4990" s="1"/>
      <c r="Q4990" s="1">
        <v>136.49471314952163</v>
      </c>
      <c r="R4990" s="1"/>
      <c r="S4990" s="1"/>
      <c r="T4990" s="1"/>
      <c r="U4990" s="1"/>
      <c r="V4990" s="1">
        <v>62.241589196181863</v>
      </c>
      <c r="W4990" s="1"/>
      <c r="X4990" s="1">
        <v>0</v>
      </c>
      <c r="Y4990" s="1">
        <v>0</v>
      </c>
      <c r="Z4990" s="1"/>
      <c r="AA4990" s="1"/>
      <c r="AB4990" s="1"/>
      <c r="AC4990" s="1">
        <v>643.6728691435236</v>
      </c>
      <c r="AD4990" s="1">
        <v>136.49471314952163</v>
      </c>
      <c r="AE4990" s="1"/>
      <c r="AF4990" s="1">
        <v>0</v>
      </c>
      <c r="AG4990" s="1"/>
      <c r="AH4990" s="1">
        <v>880.11791038811543</v>
      </c>
      <c r="AI4990" s="1"/>
      <c r="AJ4990" s="1"/>
      <c r="AK4990" s="1"/>
      <c r="AL4990" s="1">
        <v>1859.021728515625</v>
      </c>
      <c r="AM4990" s="1">
        <v>842.4091796875</v>
      </c>
      <c r="AN4990" s="1">
        <v>1016.6126098632813</v>
      </c>
      <c r="AO4990" t="s">
        <v>17800</v>
      </c>
    </row>
    <row r="4991" spans="1:41" x14ac:dyDescent="0.25">
      <c r="A4991" s="1">
        <v>2021</v>
      </c>
      <c r="B4991" t="s">
        <v>3679</v>
      </c>
      <c r="C4991" t="s">
        <v>7118</v>
      </c>
      <c r="D4991" t="s">
        <v>7233</v>
      </c>
      <c r="E4991" t="s">
        <v>7942</v>
      </c>
      <c r="F4991" t="s">
        <v>9839</v>
      </c>
      <c r="G4991" t="s">
        <v>12027</v>
      </c>
      <c r="H4991" t="s">
        <v>12737</v>
      </c>
      <c r="I4991" s="1">
        <v>116.90217642252233</v>
      </c>
      <c r="J4991" s="1"/>
      <c r="K4991" s="1">
        <v>90.984876454091577</v>
      </c>
      <c r="L4991" s="1"/>
      <c r="M4991" s="1">
        <v>285.32386471626336</v>
      </c>
      <c r="N4991" s="1">
        <v>0</v>
      </c>
      <c r="O4991" s="1">
        <v>111.60064022618815</v>
      </c>
      <c r="P4991" s="1"/>
      <c r="Q4991" s="1">
        <v>109.22554196169456</v>
      </c>
      <c r="R4991" s="1"/>
      <c r="S4991" s="1"/>
      <c r="T4991" s="1">
        <v>256.34565970601784</v>
      </c>
      <c r="U4991" s="1"/>
      <c r="V4991" s="1">
        <v>211.76380584410171</v>
      </c>
      <c r="W4991" s="1">
        <v>106.99644926859875</v>
      </c>
      <c r="X4991" s="1">
        <v>133.74556158574845</v>
      </c>
      <c r="Y4991" s="1">
        <v>1396.5265722245233</v>
      </c>
      <c r="Z4991" s="1">
        <v>187.24378622004784</v>
      </c>
      <c r="AA4991" s="1">
        <v>1020.4594289961324</v>
      </c>
      <c r="AB4991" s="1">
        <v>42.352761168820344</v>
      </c>
      <c r="AC4991" s="1">
        <v>235.94946156419121</v>
      </c>
      <c r="AD4991" s="1">
        <v>330.40614988777952</v>
      </c>
      <c r="AE4991" s="1">
        <v>280.58813415824045</v>
      </c>
      <c r="AF4991" s="1"/>
      <c r="AG4991" s="1">
        <v>2821.7790814081227</v>
      </c>
      <c r="AH4991" s="1">
        <v>515.61477447903087</v>
      </c>
      <c r="AI4991" s="1"/>
      <c r="AJ4991" s="1">
        <v>1637.9260105970598</v>
      </c>
      <c r="AK4991" s="1">
        <v>222.90926930958074</v>
      </c>
      <c r="AL4991" s="1">
        <v>10114.6435546875</v>
      </c>
      <c r="AM4991" s="1">
        <v>8018.36376953125</v>
      </c>
      <c r="AN4991" s="1">
        <v>2096.280029296875</v>
      </c>
      <c r="AO4991" t="s">
        <v>17801</v>
      </c>
    </row>
    <row r="4992" spans="1:41" x14ac:dyDescent="0.25">
      <c r="A4992" s="1">
        <v>2021</v>
      </c>
      <c r="B4992" t="s">
        <v>3680</v>
      </c>
      <c r="C4992" t="s">
        <v>7118</v>
      </c>
      <c r="D4992" t="s">
        <v>7233</v>
      </c>
      <c r="E4992" t="s">
        <v>7942</v>
      </c>
      <c r="F4992" t="s">
        <v>9839</v>
      </c>
      <c r="G4992" t="s">
        <v>12027</v>
      </c>
      <c r="H4992" t="s">
        <v>12737</v>
      </c>
      <c r="I4992" s="1">
        <v>40.0507357055331</v>
      </c>
      <c r="J4992" s="1"/>
      <c r="K4992" s="1">
        <v>90.602146995116541</v>
      </c>
      <c r="L4992" s="1"/>
      <c r="M4992" s="1">
        <v>264.14620115194327</v>
      </c>
      <c r="N4992" s="1">
        <v>23.307017748700876</v>
      </c>
      <c r="O4992" s="1">
        <v>142.93195113089016</v>
      </c>
      <c r="P4992" s="1">
        <v>355.15455617068005</v>
      </c>
      <c r="Q4992" s="1">
        <v>97.667502946937006</v>
      </c>
      <c r="R4992" s="1"/>
      <c r="S4992" s="1">
        <v>477.50933040328442</v>
      </c>
      <c r="T4992" s="1">
        <v>277.46449700834376</v>
      </c>
      <c r="U4992" s="1"/>
      <c r="V4992" s="1">
        <v>301.88137274507801</v>
      </c>
      <c r="W4992" s="1">
        <v>93.228070994803502</v>
      </c>
      <c r="X4992" s="1">
        <v>110.9857988033375</v>
      </c>
      <c r="Y4992" s="1">
        <v>1509.4068637253902</v>
      </c>
      <c r="Z4992" s="1">
        <v>186.94814998659854</v>
      </c>
      <c r="AA4992" s="1"/>
      <c r="AB4992" s="1"/>
      <c r="AC4992" s="1">
        <v>173.20443761248853</v>
      </c>
      <c r="AD4992" s="1">
        <v>336.28697037411263</v>
      </c>
      <c r="AE4992" s="1">
        <v>294.11236682884442</v>
      </c>
      <c r="AF4992" s="1"/>
      <c r="AG4992" s="1">
        <v>2770.3690686728642</v>
      </c>
      <c r="AH4992" s="1">
        <v>515.60230449235553</v>
      </c>
      <c r="AI4992" s="1"/>
      <c r="AJ4992" s="1">
        <v>1494.352739387255</v>
      </c>
      <c r="AK4992" s="1">
        <v>221.971597606675</v>
      </c>
      <c r="AL4992" s="1">
        <v>9777.1845703125</v>
      </c>
      <c r="AM4992" s="1">
        <v>7246.45458984375</v>
      </c>
      <c r="AN4992" s="1">
        <v>2530.72900390625</v>
      </c>
      <c r="AO4992" t="s">
        <v>17802</v>
      </c>
    </row>
    <row r="4993" spans="1:41" x14ac:dyDescent="0.25">
      <c r="A4993" s="1">
        <v>2021</v>
      </c>
      <c r="B4993" t="s">
        <v>3681</v>
      </c>
      <c r="C4993" t="s">
        <v>7118</v>
      </c>
      <c r="D4993" t="s">
        <v>7233</v>
      </c>
      <c r="E4993" t="s">
        <v>7942</v>
      </c>
      <c r="F4993" t="s">
        <v>9839</v>
      </c>
      <c r="G4993" t="s">
        <v>12027</v>
      </c>
      <c r="H4993" t="s">
        <v>12737</v>
      </c>
      <c r="I4993" s="1">
        <v>250</v>
      </c>
      <c r="J4993" s="1"/>
      <c r="K4993" s="1">
        <v>186</v>
      </c>
      <c r="L4993" s="1"/>
      <c r="M4993" s="1">
        <v>321.69977999999998</v>
      </c>
      <c r="N4993" s="1">
        <v>151</v>
      </c>
      <c r="O4993" s="1"/>
      <c r="P4993" s="1"/>
      <c r="Q4993" s="1">
        <v>138</v>
      </c>
      <c r="R4993" s="1"/>
      <c r="S4993" s="1">
        <v>745.25400000000002</v>
      </c>
      <c r="T4993" s="1">
        <v>380</v>
      </c>
      <c r="U4993" s="1"/>
      <c r="V4993" s="1">
        <v>393</v>
      </c>
      <c r="W4993" s="1">
        <v>149</v>
      </c>
      <c r="X4993" s="1">
        <v>0</v>
      </c>
      <c r="Y4993" s="1">
        <v>2245</v>
      </c>
      <c r="Z4993" s="1">
        <v>174.12388999999999</v>
      </c>
      <c r="AA4993" s="1"/>
      <c r="AB4993" s="1"/>
      <c r="AC4993" s="1">
        <v>0</v>
      </c>
      <c r="AD4993" s="1">
        <v>297.39800000000002</v>
      </c>
      <c r="AE4993" s="1">
        <v>309</v>
      </c>
      <c r="AF4993" s="1">
        <v>1738</v>
      </c>
      <c r="AG4993" s="1">
        <v>3202.6026035571199</v>
      </c>
      <c r="AH4993" s="1">
        <v>616</v>
      </c>
      <c r="AI4993" s="1"/>
      <c r="AJ4993" s="1">
        <v>1827.8060710335001</v>
      </c>
      <c r="AK4993" s="1">
        <v>220</v>
      </c>
      <c r="AL4993" s="1">
        <v>13343.8837890625</v>
      </c>
      <c r="AM4993" s="1">
        <v>10428.5322265625</v>
      </c>
      <c r="AN4993" s="1">
        <v>2915.351806640625</v>
      </c>
      <c r="AO4993" t="s">
        <v>17803</v>
      </c>
    </row>
    <row r="4994" spans="1:41" x14ac:dyDescent="0.25">
      <c r="A4994" s="1">
        <v>2021</v>
      </c>
      <c r="B4994" t="s">
        <v>3682</v>
      </c>
      <c r="C4994" t="s">
        <v>7118</v>
      </c>
      <c r="D4994" t="s">
        <v>7233</v>
      </c>
      <c r="E4994" t="s">
        <v>7942</v>
      </c>
      <c r="F4994" t="s">
        <v>9839</v>
      </c>
      <c r="G4994" t="s">
        <v>12027</v>
      </c>
      <c r="H4994" t="s">
        <v>12737</v>
      </c>
      <c r="I4994" s="1">
        <v>226.95822652905974</v>
      </c>
      <c r="J4994" s="1"/>
      <c r="K4994" s="1">
        <v>176.21639665025216</v>
      </c>
      <c r="L4994" s="1"/>
      <c r="M4994" s="1">
        <v>306.78637730074024</v>
      </c>
      <c r="N4994" s="1">
        <v>184.70875311532458</v>
      </c>
      <c r="O4994" s="1">
        <v>270.73844719562419</v>
      </c>
      <c r="P4994" s="1"/>
      <c r="Q4994" s="1">
        <v>115.62980253930945</v>
      </c>
      <c r="R4994" s="1"/>
      <c r="S4994" s="1">
        <v>743.08119069383451</v>
      </c>
      <c r="T4994" s="1">
        <v>318.46336744021477</v>
      </c>
      <c r="U4994" s="1"/>
      <c r="V4994" s="1">
        <v>298.29402083566782</v>
      </c>
      <c r="W4994" s="1">
        <v>101.60764816200518</v>
      </c>
      <c r="X4994" s="1">
        <v>0</v>
      </c>
      <c r="Y4994" s="1">
        <v>1824.7950954324306</v>
      </c>
      <c r="Z4994" s="1">
        <v>650.12279528259398</v>
      </c>
      <c r="AA4994" s="1"/>
      <c r="AB4994" s="1"/>
      <c r="AC4994" s="1">
        <v>213.15517494855433</v>
      </c>
      <c r="AD4994" s="1">
        <v>1257.9303013888484</v>
      </c>
      <c r="AE4994" s="1">
        <v>266.44768409164635</v>
      </c>
      <c r="AF4994" s="1">
        <v>1592.3168372010739</v>
      </c>
      <c r="AG4994" s="1">
        <v>3126.2487237047749</v>
      </c>
      <c r="AH4994" s="1">
        <v>407.63311032347491</v>
      </c>
      <c r="AI4994" s="1"/>
      <c r="AJ4994" s="1">
        <v>1069.6511472252362</v>
      </c>
      <c r="AK4994" s="1">
        <v>169.84712930144789</v>
      </c>
      <c r="AL4994" s="1">
        <v>13320.6318359375</v>
      </c>
      <c r="AM4994" s="1">
        <v>9568.328125</v>
      </c>
      <c r="AN4994" s="1">
        <v>3752.303955078125</v>
      </c>
      <c r="AO4994" t="s">
        <v>17804</v>
      </c>
    </row>
    <row r="4995" spans="1:41" x14ac:dyDescent="0.25">
      <c r="A4995" s="1">
        <v>2021</v>
      </c>
      <c r="B4995" t="s">
        <v>3683</v>
      </c>
      <c r="C4995" t="s">
        <v>7118</v>
      </c>
      <c r="D4995" t="s">
        <v>7233</v>
      </c>
      <c r="E4995" t="s">
        <v>7942</v>
      </c>
      <c r="F4995" t="s">
        <v>9839</v>
      </c>
      <c r="G4995" t="s">
        <v>12027</v>
      </c>
      <c r="H4995" t="s">
        <v>12737</v>
      </c>
      <c r="I4995" s="1">
        <v>257.36227650942834</v>
      </c>
      <c r="J4995" s="1"/>
      <c r="K4995" s="1">
        <v>177.69239587097243</v>
      </c>
      <c r="L4995" s="1"/>
      <c r="M4995" s="1">
        <v>376.33358060628302</v>
      </c>
      <c r="N4995" s="1">
        <v>188.0233491192848</v>
      </c>
      <c r="O4995" s="1">
        <v>283.06811900375845</v>
      </c>
      <c r="P4995" s="1"/>
      <c r="Q4995" s="1">
        <v>302.0357491676599</v>
      </c>
      <c r="R4995" s="1"/>
      <c r="S4995" s="1">
        <v>759.32506375095784</v>
      </c>
      <c r="T4995" s="1">
        <v>351.25241044261998</v>
      </c>
      <c r="U4995" s="1"/>
      <c r="V4995" s="1">
        <v>267.57168913128993</v>
      </c>
      <c r="W4995" s="1">
        <v>121.18208160270387</v>
      </c>
      <c r="X4995" s="1"/>
      <c r="Y4995" s="1">
        <v>18580.219417089764</v>
      </c>
      <c r="Z4995" s="1">
        <v>492.87428304710983</v>
      </c>
      <c r="AA4995" s="1"/>
      <c r="AB4995" s="1"/>
      <c r="AC4995" s="1">
        <v>305.58959708507939</v>
      </c>
      <c r="AD4995" s="1">
        <v>1287.6913366826448</v>
      </c>
      <c r="AE4995" s="1">
        <v>355.38479174194487</v>
      </c>
      <c r="AF4995" s="1">
        <v>1652.9525197299763</v>
      </c>
      <c r="AG4995" s="1">
        <v>3033.1678737045063</v>
      </c>
      <c r="AH4995" s="1">
        <v>578.53338190549164</v>
      </c>
      <c r="AI4995" s="1"/>
      <c r="AJ4995" s="1">
        <v>1040.9846585631635</v>
      </c>
      <c r="AK4995" s="1">
        <v>227.28097146287172</v>
      </c>
      <c r="AL4995" s="1">
        <v>30638.52734375</v>
      </c>
      <c r="AM4995" s="1">
        <v>26476.16796875</v>
      </c>
      <c r="AN4995" s="1">
        <v>4162.359375</v>
      </c>
      <c r="AO4995" t="s">
        <v>17805</v>
      </c>
    </row>
    <row r="4996" spans="1:41" x14ac:dyDescent="0.25">
      <c r="A4996" s="1">
        <v>2021</v>
      </c>
      <c r="B4996" t="s">
        <v>3684</v>
      </c>
      <c r="C4996" t="s">
        <v>7118</v>
      </c>
      <c r="D4996" t="s">
        <v>7233</v>
      </c>
      <c r="E4996" t="s">
        <v>7942</v>
      </c>
      <c r="F4996" t="s">
        <v>9839</v>
      </c>
      <c r="G4996" t="s">
        <v>12027</v>
      </c>
      <c r="H4996" t="s">
        <v>12737</v>
      </c>
      <c r="I4996" s="1">
        <v>251.8951580182011</v>
      </c>
      <c r="J4996" s="1"/>
      <c r="K4996" s="1">
        <v>188.28051115028458</v>
      </c>
      <c r="L4996" s="1"/>
      <c r="M4996" s="1">
        <v>496.69461227651885</v>
      </c>
      <c r="N4996" s="1">
        <v>176.02312247055016</v>
      </c>
      <c r="O4996" s="1">
        <v>315.84617934060515</v>
      </c>
      <c r="P4996" s="1"/>
      <c r="Q4996" s="1">
        <v>143.08251951718202</v>
      </c>
      <c r="R4996" s="1"/>
      <c r="S4996" s="1">
        <v>753.91917306705398</v>
      </c>
      <c r="T4996" s="1">
        <v>333.83695640966408</v>
      </c>
      <c r="U4996" s="1"/>
      <c r="V4996" s="1">
        <v>351.03461780046496</v>
      </c>
      <c r="W4996" s="1">
        <v>118.36037545433545</v>
      </c>
      <c r="X4996" s="1"/>
      <c r="Y4996" s="1">
        <v>2271.1029307263511</v>
      </c>
      <c r="Z4996" s="1">
        <v>188.97599637924515</v>
      </c>
      <c r="AA4996" s="1"/>
      <c r="AB4996" s="1"/>
      <c r="AC4996" s="1">
        <v>0</v>
      </c>
      <c r="AD4996" s="1">
        <v>1007.5806320728044</v>
      </c>
      <c r="AE4996" s="1">
        <v>343.95322781601755</v>
      </c>
      <c r="AF4996" s="1">
        <v>0</v>
      </c>
      <c r="AG4996" s="1">
        <v>3289.8114613461444</v>
      </c>
      <c r="AH4996" s="1">
        <v>623.16231863137295</v>
      </c>
      <c r="AI4996" s="1"/>
      <c r="AJ4996" s="1">
        <v>1788.3811962638413</v>
      </c>
      <c r="AK4996" s="1">
        <v>222.55797093977606</v>
      </c>
      <c r="AL4996" s="1">
        <v>12864.498046875</v>
      </c>
      <c r="AM4996" s="1">
        <v>8804.259765625</v>
      </c>
      <c r="AN4996" s="1">
        <v>4060.238525390625</v>
      </c>
      <c r="AO4996" t="s">
        <v>17806</v>
      </c>
    </row>
    <row r="4997" spans="1:41" x14ac:dyDescent="0.25">
      <c r="A4997" s="1">
        <v>2021</v>
      </c>
      <c r="B4997" t="s">
        <v>3685</v>
      </c>
      <c r="C4997" t="s">
        <v>7118</v>
      </c>
      <c r="D4997" t="s">
        <v>7233</v>
      </c>
      <c r="E4997" t="s">
        <v>7942</v>
      </c>
      <c r="F4997" t="s">
        <v>9839</v>
      </c>
      <c r="G4997" t="s">
        <v>12027</v>
      </c>
      <c r="H4997" t="s">
        <v>12737</v>
      </c>
      <c r="I4997" s="1">
        <v>225.08133901875138</v>
      </c>
      <c r="J4997" s="1"/>
      <c r="K4997" s="1"/>
      <c r="L4997" s="1"/>
      <c r="M4997" s="1">
        <v>286.16130679237517</v>
      </c>
      <c r="N4997" s="1"/>
      <c r="O4997" s="1">
        <v>212.38534488496595</v>
      </c>
      <c r="P4997" s="1">
        <v>391.2361616302004</v>
      </c>
      <c r="Q4997" s="1">
        <v>148.6764483251041</v>
      </c>
      <c r="R4997" s="1"/>
      <c r="S4997" s="1">
        <v>558.90880232885775</v>
      </c>
      <c r="T4997" s="1"/>
      <c r="U4997" s="1"/>
      <c r="V4997" s="1">
        <v>264.92277230387856</v>
      </c>
      <c r="W4997" s="1"/>
      <c r="X4997" s="1">
        <v>120.72430130303327</v>
      </c>
      <c r="Y4997" s="1">
        <v>2257.9915614085853</v>
      </c>
      <c r="Z4997" s="1"/>
      <c r="AA4997" s="1">
        <v>1582.8297281953251</v>
      </c>
      <c r="AB4997" s="1">
        <v>42.477068976993188</v>
      </c>
      <c r="AC4997" s="1">
        <v>223.56352093154311</v>
      </c>
      <c r="AD4997" s="1">
        <v>372.23326235101928</v>
      </c>
      <c r="AE4997" s="1">
        <v>281.41167659075126</v>
      </c>
      <c r="AF4997" s="1"/>
      <c r="AG4997" s="1">
        <v>3258.4383175772405</v>
      </c>
      <c r="AH4997" s="1">
        <v>562.62331022913531</v>
      </c>
      <c r="AI4997" s="1">
        <v>0</v>
      </c>
      <c r="AJ4997" s="1">
        <v>3103.1885887490216</v>
      </c>
      <c r="AK4997" s="1">
        <v>240.05181126181441</v>
      </c>
      <c r="AL4997" s="1">
        <v>14132.904296875</v>
      </c>
      <c r="AM4997" s="1">
        <v>11737.33984375</v>
      </c>
      <c r="AN4997" s="1">
        <v>2395.565185546875</v>
      </c>
      <c r="AO4997" t="s">
        <v>17807</v>
      </c>
    </row>
    <row r="4998" spans="1:41" x14ac:dyDescent="0.25">
      <c r="A4998" s="1">
        <v>2021</v>
      </c>
      <c r="B4998" t="s">
        <v>3686</v>
      </c>
      <c r="C4998" t="s">
        <v>7118</v>
      </c>
      <c r="D4998" t="s">
        <v>7233</v>
      </c>
      <c r="E4998" t="s">
        <v>7942</v>
      </c>
      <c r="F4998" t="s">
        <v>9839</v>
      </c>
      <c r="G4998" t="s">
        <v>12027</v>
      </c>
      <c r="H4998" t="s">
        <v>12737</v>
      </c>
      <c r="I4998" s="1">
        <v>229.24158788003041</v>
      </c>
      <c r="J4998" s="1"/>
      <c r="K4998" s="1"/>
      <c r="L4998" s="1"/>
      <c r="M4998" s="1">
        <v>291.60708338349082</v>
      </c>
      <c r="N4998" s="1"/>
      <c r="O4998" s="1">
        <v>216.42713219868457</v>
      </c>
      <c r="P4998" s="1">
        <v>398.68155931336634</v>
      </c>
      <c r="Q4998" s="1">
        <v>151.64137881026255</v>
      </c>
      <c r="R4998" s="1"/>
      <c r="S4998" s="1">
        <v>1114.0301857384923</v>
      </c>
      <c r="T4998" s="1"/>
      <c r="U4998" s="1"/>
      <c r="V4998" s="1">
        <v>344.00523117896182</v>
      </c>
      <c r="W4998" s="1">
        <v>158.04876101351309</v>
      </c>
      <c r="X4998" s="1">
        <v>160.36395380364223</v>
      </c>
      <c r="Y4998" s="1">
        <v>3385.3759836552135</v>
      </c>
      <c r="Z4998" s="1">
        <v>274304.38668481942</v>
      </c>
      <c r="AA4998" s="1">
        <v>1502.7503778585929</v>
      </c>
      <c r="AB4998" s="1">
        <v>36.450885422936352</v>
      </c>
      <c r="AC4998" s="1">
        <v>216.48408670715793</v>
      </c>
      <c r="AD4998" s="1">
        <v>405.61520117491051</v>
      </c>
      <c r="AE4998" s="1">
        <v>286.76706561249779</v>
      </c>
      <c r="AF4998" s="1"/>
      <c r="AG4998" s="1">
        <v>5589.5154615733964</v>
      </c>
      <c r="AH4998" s="1">
        <v>726.10617576012726</v>
      </c>
      <c r="AI4998" s="1">
        <v>0</v>
      </c>
      <c r="AJ4998" s="1">
        <v>3671.6973314711399</v>
      </c>
      <c r="AK4998" s="1"/>
      <c r="AL4998" s="1">
        <v>293189.15625</v>
      </c>
      <c r="AM4998" s="1">
        <v>290080.53125</v>
      </c>
      <c r="AN4998" s="1">
        <v>3108.6494140625</v>
      </c>
      <c r="AO4998" t="s">
        <v>17808</v>
      </c>
    </row>
    <row r="4999" spans="1:41" x14ac:dyDescent="0.25">
      <c r="A4999" s="1">
        <v>2021</v>
      </c>
      <c r="B4999" t="s">
        <v>3687</v>
      </c>
      <c r="C4999" t="s">
        <v>7118</v>
      </c>
      <c r="D4999" t="s">
        <v>7233</v>
      </c>
      <c r="E4999" t="s">
        <v>7942</v>
      </c>
      <c r="F4999" t="s">
        <v>9839</v>
      </c>
      <c r="G4999" t="s">
        <v>12027</v>
      </c>
      <c r="H4999" t="s">
        <v>12737</v>
      </c>
      <c r="I4999" s="1">
        <v>48.669358601464452</v>
      </c>
      <c r="J4999" s="1"/>
      <c r="K4999" s="1">
        <v>112.47164363520582</v>
      </c>
      <c r="L4999" s="1"/>
      <c r="M4999" s="1">
        <v>259.88593383668916</v>
      </c>
      <c r="N4999" s="1">
        <v>0</v>
      </c>
      <c r="O4999" s="1">
        <v>193.58117001947235</v>
      </c>
      <c r="P4999" s="1"/>
      <c r="Q4999" s="1">
        <v>115.82941357868405</v>
      </c>
      <c r="R4999" s="1"/>
      <c r="S4999" s="1">
        <v>488.10509422268933</v>
      </c>
      <c r="T4999" s="1">
        <v>272.98942629904326</v>
      </c>
      <c r="U4999" s="1"/>
      <c r="V4999" s="1">
        <v>306.84011516012464</v>
      </c>
      <c r="W4999" s="1">
        <v>91.724447236478539</v>
      </c>
      <c r="X4999" s="1">
        <v>109.1957705196173</v>
      </c>
      <c r="Y4999" s="1">
        <v>1527.648829569446</v>
      </c>
      <c r="Z4999" s="1">
        <v>152.87407872746422</v>
      </c>
      <c r="AA4999" s="1"/>
      <c r="AB4999" s="1"/>
      <c r="AC4999" s="1">
        <v>167.20056381963801</v>
      </c>
      <c r="AD4999" s="1">
        <v>330.86318467444045</v>
      </c>
      <c r="AE4999" s="1">
        <v>255.38524124604015</v>
      </c>
      <c r="AF4999" s="1">
        <v>1637.9365577942594</v>
      </c>
      <c r="AG4999" s="1">
        <v>2926.4466499257437</v>
      </c>
      <c r="AH4999" s="1">
        <v>514.31207914739753</v>
      </c>
      <c r="AI4999" s="1"/>
      <c r="AJ4999" s="1">
        <v>1100.296547266581</v>
      </c>
      <c r="AK4999" s="1">
        <v>174.71323283138767</v>
      </c>
      <c r="AL4999" s="1">
        <v>10786.9697265625</v>
      </c>
      <c r="AM4999" s="1">
        <v>8239.1279296875</v>
      </c>
      <c r="AN4999" s="1">
        <v>2547.841796875</v>
      </c>
      <c r="AO4999" t="s">
        <v>17809</v>
      </c>
    </row>
    <row r="5000" spans="1:41" x14ac:dyDescent="0.25">
      <c r="A5000" s="1">
        <v>2021</v>
      </c>
      <c r="B5000" t="s">
        <v>3688</v>
      </c>
      <c r="C5000" t="s">
        <v>7118</v>
      </c>
      <c r="D5000" t="s">
        <v>7233</v>
      </c>
      <c r="E5000" t="s">
        <v>7942</v>
      </c>
      <c r="F5000" t="s">
        <v>9840</v>
      </c>
      <c r="G5000" t="s">
        <v>12027</v>
      </c>
      <c r="H5000" t="s">
        <v>12737</v>
      </c>
      <c r="I5000" s="1"/>
      <c r="J5000" s="1"/>
      <c r="K5000" s="1"/>
      <c r="L5000" s="1"/>
      <c r="M5000" s="1">
        <v>13.374556158574844</v>
      </c>
      <c r="N5000" s="1">
        <v>0</v>
      </c>
      <c r="O5000" s="1">
        <v>0</v>
      </c>
      <c r="P5000" s="1"/>
      <c r="Q5000" s="1">
        <v>0</v>
      </c>
      <c r="R5000" s="1"/>
      <c r="S5000" s="1"/>
      <c r="T5000" s="1"/>
      <c r="U5000" s="1"/>
      <c r="V5000" s="1">
        <v>0</v>
      </c>
      <c r="W5000" s="1"/>
      <c r="X5000" s="1">
        <v>55.727317327395184</v>
      </c>
      <c r="Y5000" s="1">
        <v>0</v>
      </c>
      <c r="Z5000" s="1"/>
      <c r="AA5000" s="1">
        <v>548.08421684649886</v>
      </c>
      <c r="AB5000" s="1">
        <v>0</v>
      </c>
      <c r="AC5000" s="1"/>
      <c r="AD5000" s="1"/>
      <c r="AE5000" s="1"/>
      <c r="AF5000" s="1">
        <v>668.72780792874221</v>
      </c>
      <c r="AG5000" s="1"/>
      <c r="AH5000" s="1">
        <v>11.145463465479038</v>
      </c>
      <c r="AI5000" s="1"/>
      <c r="AJ5000" s="1">
        <v>0</v>
      </c>
      <c r="AK5000" s="1"/>
      <c r="AL5000" s="1">
        <v>1297.0594482421875</v>
      </c>
      <c r="AM5000" s="1">
        <v>1216.81201171875</v>
      </c>
      <c r="AN5000" s="1">
        <v>80.247337341308594</v>
      </c>
      <c r="AO5000" t="s">
        <v>17810</v>
      </c>
    </row>
    <row r="5001" spans="1:41" x14ac:dyDescent="0.25">
      <c r="A5001" s="1">
        <v>2021</v>
      </c>
      <c r="B5001" t="s">
        <v>3689</v>
      </c>
      <c r="C5001" t="s">
        <v>7118</v>
      </c>
      <c r="D5001" t="s">
        <v>7233</v>
      </c>
      <c r="E5001" t="s">
        <v>7942</v>
      </c>
      <c r="F5001" t="s">
        <v>9840</v>
      </c>
      <c r="G5001" t="s">
        <v>12027</v>
      </c>
      <c r="H5001" t="s">
        <v>12737</v>
      </c>
      <c r="I5001" s="1">
        <v>0</v>
      </c>
      <c r="J5001" s="1"/>
      <c r="K5001" s="1"/>
      <c r="L5001" s="1"/>
      <c r="M5001" s="1"/>
      <c r="N5001" s="1">
        <v>258.27383120780877</v>
      </c>
      <c r="O5001" s="1"/>
      <c r="P5001" s="1"/>
      <c r="Q5001" s="1">
        <v>0</v>
      </c>
      <c r="R5001" s="1"/>
      <c r="S5001" s="1">
        <v>0</v>
      </c>
      <c r="T5001" s="1"/>
      <c r="U5001" s="1"/>
      <c r="V5001" s="1">
        <v>0</v>
      </c>
      <c r="W5001" s="1"/>
      <c r="X5001" s="1"/>
      <c r="Y5001" s="1"/>
      <c r="Z5001" s="1"/>
      <c r="AA5001" s="1"/>
      <c r="AB5001" s="1"/>
      <c r="AC5001" s="1">
        <v>0</v>
      </c>
      <c r="AD5001" s="1"/>
      <c r="AE5001" s="1"/>
      <c r="AF5001" s="1">
        <v>0</v>
      </c>
      <c r="AG5001" s="1">
        <v>0</v>
      </c>
      <c r="AH5001" s="1">
        <v>51.654766241561759</v>
      </c>
      <c r="AI5001" s="1"/>
      <c r="AJ5001" s="1"/>
      <c r="AK5001" s="1"/>
      <c r="AL5001" s="1">
        <v>309.9285888671875</v>
      </c>
      <c r="AM5001" s="1">
        <v>258.27383422851563</v>
      </c>
      <c r="AN5001" s="1">
        <v>51.654766082763672</v>
      </c>
      <c r="AO5001" t="s">
        <v>17811</v>
      </c>
    </row>
    <row r="5002" spans="1:41" x14ac:dyDescent="0.25">
      <c r="A5002" s="1">
        <v>2021</v>
      </c>
      <c r="B5002" t="s">
        <v>3690</v>
      </c>
      <c r="C5002" t="s">
        <v>7118</v>
      </c>
      <c r="D5002" t="s">
        <v>7233</v>
      </c>
      <c r="E5002" t="s">
        <v>7942</v>
      </c>
      <c r="F5002" t="s">
        <v>9840</v>
      </c>
      <c r="G5002" t="s">
        <v>12027</v>
      </c>
      <c r="H5002" t="s">
        <v>12737</v>
      </c>
      <c r="I5002" s="1"/>
      <c r="J5002" s="1"/>
      <c r="K5002" s="1"/>
      <c r="L5002" s="1"/>
      <c r="M5002" s="1"/>
      <c r="N5002" s="1"/>
      <c r="O5002" s="1"/>
      <c r="P5002" s="1">
        <v>22.78180338933522</v>
      </c>
      <c r="Q5002" s="1">
        <v>0</v>
      </c>
      <c r="R5002" s="1"/>
      <c r="S5002" s="1">
        <v>0</v>
      </c>
      <c r="T5002" s="1"/>
      <c r="U5002" s="1"/>
      <c r="V5002" s="1"/>
      <c r="W5002" s="1"/>
      <c r="X5002" s="1">
        <v>117.89026882402096</v>
      </c>
      <c r="Y5002" s="1"/>
      <c r="Z5002" s="1"/>
      <c r="AA5002" s="1">
        <v>653.83775727392083</v>
      </c>
      <c r="AB5002" s="1">
        <v>0</v>
      </c>
      <c r="AC5002" s="1"/>
      <c r="AD5002" s="1"/>
      <c r="AE5002" s="1"/>
      <c r="AF5002" s="1"/>
      <c r="AG5002" s="1"/>
      <c r="AH5002" s="1">
        <v>141.81672609861175</v>
      </c>
      <c r="AI5002" s="1">
        <v>0</v>
      </c>
      <c r="AJ5002" s="1"/>
      <c r="AK5002" s="1"/>
      <c r="AL5002" s="1">
        <v>936.3265380859375</v>
      </c>
      <c r="AM5002" s="1">
        <v>676.61956787109375</v>
      </c>
      <c r="AN5002" s="1">
        <v>259.70700073242188</v>
      </c>
      <c r="AO5002" t="s">
        <v>17812</v>
      </c>
    </row>
    <row r="5003" spans="1:41" x14ac:dyDescent="0.25">
      <c r="A5003" s="1">
        <v>2021</v>
      </c>
      <c r="B5003" t="s">
        <v>3691</v>
      </c>
      <c r="C5003" t="s">
        <v>7118</v>
      </c>
      <c r="D5003" t="s">
        <v>7233</v>
      </c>
      <c r="E5003" t="s">
        <v>7942</v>
      </c>
      <c r="F5003" t="s">
        <v>9840</v>
      </c>
      <c r="G5003" t="s">
        <v>12027</v>
      </c>
      <c r="H5003" t="s">
        <v>12737</v>
      </c>
      <c r="I5003" s="1"/>
      <c r="J5003" s="1"/>
      <c r="K5003" s="1"/>
      <c r="L5003" s="1"/>
      <c r="M5003" s="1"/>
      <c r="N5003" s="1">
        <v>371.54059534691726</v>
      </c>
      <c r="O5003" s="1"/>
      <c r="P5003" s="1"/>
      <c r="Q5003" s="1">
        <v>0</v>
      </c>
      <c r="R5003" s="1"/>
      <c r="S5003" s="1"/>
      <c r="T5003" s="1"/>
      <c r="U5003" s="1"/>
      <c r="V5003" s="1">
        <v>0</v>
      </c>
      <c r="W5003" s="1"/>
      <c r="X5003" s="1">
        <v>0</v>
      </c>
      <c r="Y5003" s="1"/>
      <c r="Z5003" s="1"/>
      <c r="AA5003" s="1"/>
      <c r="AB5003" s="1"/>
      <c r="AC5003" s="1">
        <v>0</v>
      </c>
      <c r="AD5003" s="1"/>
      <c r="AE5003" s="1"/>
      <c r="AF5003" s="1">
        <v>0</v>
      </c>
      <c r="AG5003" s="1">
        <v>0</v>
      </c>
      <c r="AH5003" s="1">
        <v>483.00277395099243</v>
      </c>
      <c r="AI5003" s="1"/>
      <c r="AJ5003" s="1"/>
      <c r="AK5003" s="1"/>
      <c r="AL5003" s="1">
        <v>854.5433349609375</v>
      </c>
      <c r="AM5003" s="1">
        <v>371.54058837890625</v>
      </c>
      <c r="AN5003" s="1">
        <v>483.00277709960938</v>
      </c>
      <c r="AO5003" t="s">
        <v>17813</v>
      </c>
    </row>
    <row r="5004" spans="1:41" x14ac:dyDescent="0.25">
      <c r="A5004" s="1">
        <v>2021</v>
      </c>
      <c r="B5004" t="s">
        <v>3692</v>
      </c>
      <c r="C5004" t="s">
        <v>7118</v>
      </c>
      <c r="D5004" t="s">
        <v>7233</v>
      </c>
      <c r="E5004" t="s">
        <v>7942</v>
      </c>
      <c r="F5004" t="s">
        <v>9840</v>
      </c>
      <c r="G5004" t="s">
        <v>12027</v>
      </c>
      <c r="H5004" t="s">
        <v>12737</v>
      </c>
      <c r="I5004" s="1"/>
      <c r="J5004" s="1"/>
      <c r="K5004" s="1"/>
      <c r="L5004" s="1"/>
      <c r="M5004" s="1"/>
      <c r="N5004" s="1">
        <v>252.90678515883644</v>
      </c>
      <c r="O5004" s="1"/>
      <c r="P5004" s="1"/>
      <c r="Q5004" s="1">
        <v>0</v>
      </c>
      <c r="R5004" s="1"/>
      <c r="S5004" s="1"/>
      <c r="T5004" s="1">
        <v>0</v>
      </c>
      <c r="U5004" s="1"/>
      <c r="V5004" s="1">
        <v>0</v>
      </c>
      <c r="W5004" s="1"/>
      <c r="X5004" s="1"/>
      <c r="Y5004" s="1"/>
      <c r="Z5004" s="1"/>
      <c r="AA5004" s="1"/>
      <c r="AB5004" s="1"/>
      <c r="AC5004" s="1">
        <v>340.33872005645367</v>
      </c>
      <c r="AD5004" s="1"/>
      <c r="AE5004" s="1"/>
      <c r="AF5004" s="1">
        <v>0</v>
      </c>
      <c r="AG5004" s="1">
        <v>0</v>
      </c>
      <c r="AH5004" s="1">
        <v>0</v>
      </c>
      <c r="AI5004" s="1"/>
      <c r="AJ5004" s="1"/>
      <c r="AK5004" s="1"/>
      <c r="AL5004" s="1">
        <v>593.2454833984375</v>
      </c>
      <c r="AM5004" s="1">
        <v>593.2454833984375</v>
      </c>
      <c r="AN5004" s="1">
        <v>0</v>
      </c>
      <c r="AO5004" t="s">
        <v>17814</v>
      </c>
    </row>
    <row r="5005" spans="1:41" x14ac:dyDescent="0.25">
      <c r="A5005" s="1">
        <v>2021</v>
      </c>
      <c r="B5005" t="s">
        <v>3693</v>
      </c>
      <c r="C5005" t="s">
        <v>7118</v>
      </c>
      <c r="D5005" t="s">
        <v>7233</v>
      </c>
      <c r="E5005" t="s">
        <v>7942</v>
      </c>
      <c r="F5005" t="s">
        <v>9840</v>
      </c>
      <c r="G5005" t="s">
        <v>12027</v>
      </c>
      <c r="H5005" t="s">
        <v>12737</v>
      </c>
      <c r="I5005" s="1"/>
      <c r="J5005" s="1"/>
      <c r="K5005" s="1"/>
      <c r="L5005" s="1"/>
      <c r="M5005" s="1"/>
      <c r="N5005" s="1">
        <v>0</v>
      </c>
      <c r="O5005" s="1"/>
      <c r="P5005" s="1"/>
      <c r="Q5005" s="1">
        <v>0</v>
      </c>
      <c r="R5005" s="1"/>
      <c r="S5005" s="1">
        <v>0</v>
      </c>
      <c r="T5005" s="1"/>
      <c r="U5005" s="1"/>
      <c r="V5005" s="1">
        <v>0</v>
      </c>
      <c r="W5005" s="1"/>
      <c r="X5005" s="1">
        <v>0</v>
      </c>
      <c r="Y5005" s="1"/>
      <c r="Z5005" s="1"/>
      <c r="AA5005" s="1"/>
      <c r="AB5005" s="1"/>
      <c r="AC5005" s="1">
        <v>336.42703560000001</v>
      </c>
      <c r="AD5005" s="1"/>
      <c r="AE5005" s="1"/>
      <c r="AF5005" s="1">
        <v>0</v>
      </c>
      <c r="AG5005" s="1"/>
      <c r="AH5005" s="1">
        <v>0</v>
      </c>
      <c r="AI5005" s="1"/>
      <c r="AJ5005" s="1"/>
      <c r="AK5005" s="1"/>
      <c r="AL5005" s="1">
        <v>336.42703247070313</v>
      </c>
      <c r="AM5005" s="1">
        <v>336.42703247070313</v>
      </c>
      <c r="AN5005" s="1">
        <v>0</v>
      </c>
      <c r="AO5005" t="s">
        <v>17815</v>
      </c>
    </row>
    <row r="5006" spans="1:41" x14ac:dyDescent="0.25">
      <c r="A5006" s="1">
        <v>2021</v>
      </c>
      <c r="B5006" t="s">
        <v>3694</v>
      </c>
      <c r="C5006" t="s">
        <v>7118</v>
      </c>
      <c r="D5006" t="s">
        <v>7233</v>
      </c>
      <c r="E5006" t="s">
        <v>7942</v>
      </c>
      <c r="F5006" t="s">
        <v>9840</v>
      </c>
      <c r="G5006" t="s">
        <v>12027</v>
      </c>
      <c r="H5006" t="s">
        <v>12737</v>
      </c>
      <c r="I5006" s="1">
        <v>0</v>
      </c>
      <c r="J5006" s="1"/>
      <c r="K5006" s="1"/>
      <c r="L5006" s="1"/>
      <c r="M5006" s="1">
        <v>0</v>
      </c>
      <c r="N5006" s="1">
        <v>0</v>
      </c>
      <c r="O5006" s="1">
        <v>0</v>
      </c>
      <c r="P5006" s="1">
        <v>22.197159760667503</v>
      </c>
      <c r="Q5006" s="1">
        <v>0</v>
      </c>
      <c r="R5006" s="1"/>
      <c r="S5006" s="1"/>
      <c r="T5006" s="1"/>
      <c r="U5006" s="1"/>
      <c r="V5006" s="1">
        <v>0</v>
      </c>
      <c r="W5006" s="1"/>
      <c r="X5006" s="1">
        <v>49.943609461501879</v>
      </c>
      <c r="Y5006" s="1"/>
      <c r="Z5006" s="1"/>
      <c r="AA5006" s="1"/>
      <c r="AB5006" s="1"/>
      <c r="AC5006" s="1">
        <v>0</v>
      </c>
      <c r="AD5006" s="1"/>
      <c r="AE5006" s="1"/>
      <c r="AF5006" s="1"/>
      <c r="AG5006" s="1"/>
      <c r="AH5006" s="1">
        <v>11.145193915831152</v>
      </c>
      <c r="AI5006" s="1"/>
      <c r="AJ5006" s="1">
        <v>0</v>
      </c>
      <c r="AK5006" s="1"/>
      <c r="AL5006" s="1">
        <v>83.285964965820313</v>
      </c>
      <c r="AM5006" s="1">
        <v>22.197158813476563</v>
      </c>
      <c r="AN5006" s="1">
        <v>61.08880615234375</v>
      </c>
      <c r="AO5006" t="s">
        <v>17816</v>
      </c>
    </row>
    <row r="5007" spans="1:41" x14ac:dyDescent="0.25">
      <c r="A5007" s="1">
        <v>2021</v>
      </c>
      <c r="B5007" t="s">
        <v>3695</v>
      </c>
      <c r="C5007" t="s">
        <v>7118</v>
      </c>
      <c r="D5007" t="s">
        <v>7233</v>
      </c>
      <c r="E5007" t="s">
        <v>7942</v>
      </c>
      <c r="F5007" t="s">
        <v>9840</v>
      </c>
      <c r="G5007" t="s">
        <v>12027</v>
      </c>
      <c r="H5007" t="s">
        <v>12737</v>
      </c>
      <c r="I5007" s="1"/>
      <c r="J5007" s="1"/>
      <c r="K5007" s="1"/>
      <c r="L5007" s="1"/>
      <c r="M5007" s="1">
        <v>13.413811255892586</v>
      </c>
      <c r="N5007" s="1"/>
      <c r="O5007" s="1"/>
      <c r="P5007" s="1">
        <v>22.35635209315431</v>
      </c>
      <c r="Q5007" s="1">
        <v>0</v>
      </c>
      <c r="R5007" s="1"/>
      <c r="S5007" s="1"/>
      <c r="T5007" s="1"/>
      <c r="U5007" s="1"/>
      <c r="V5007" s="1">
        <v>0</v>
      </c>
      <c r="W5007" s="1"/>
      <c r="X5007" s="1">
        <v>115.13521327974469</v>
      </c>
      <c r="Y5007" s="1"/>
      <c r="Z5007" s="1"/>
      <c r="AA5007" s="1">
        <v>541.02372065433428</v>
      </c>
      <c r="AB5007" s="1">
        <v>0</v>
      </c>
      <c r="AC5007" s="1"/>
      <c r="AD5007" s="1"/>
      <c r="AE5007" s="1"/>
      <c r="AF5007" s="1"/>
      <c r="AG5007" s="1">
        <v>0</v>
      </c>
      <c r="AH5007" s="1">
        <v>150.9053766287916</v>
      </c>
      <c r="AI5007" s="1">
        <v>0</v>
      </c>
      <c r="AJ5007" s="1"/>
      <c r="AK5007" s="1"/>
      <c r="AL5007" s="1">
        <v>842.83447265625</v>
      </c>
      <c r="AM5007" s="1">
        <v>563.38006591796875</v>
      </c>
      <c r="AN5007" s="1">
        <v>279.45440673828125</v>
      </c>
      <c r="AO5007" t="s">
        <v>17817</v>
      </c>
    </row>
    <row r="5008" spans="1:41" x14ac:dyDescent="0.25">
      <c r="A5008" s="1">
        <v>2021</v>
      </c>
      <c r="B5008" t="s">
        <v>3696</v>
      </c>
      <c r="C5008" t="s">
        <v>7118</v>
      </c>
      <c r="D5008" t="s">
        <v>7233</v>
      </c>
      <c r="E5008" t="s">
        <v>7942</v>
      </c>
      <c r="F5008" t="s">
        <v>9840</v>
      </c>
      <c r="G5008" t="s">
        <v>12027</v>
      </c>
      <c r="H5008" t="s">
        <v>12737</v>
      </c>
      <c r="I5008" s="1"/>
      <c r="J5008" s="1"/>
      <c r="K5008" s="1"/>
      <c r="L5008" s="1"/>
      <c r="M5008" s="1"/>
      <c r="N5008" s="1">
        <v>0</v>
      </c>
      <c r="O5008" s="1"/>
      <c r="P5008" s="1"/>
      <c r="Q5008" s="1">
        <v>0</v>
      </c>
      <c r="R5008" s="1"/>
      <c r="S5008" s="1"/>
      <c r="T5008" s="1"/>
      <c r="U5008" s="1"/>
      <c r="V5008" s="1">
        <v>0</v>
      </c>
      <c r="W5008" s="1"/>
      <c r="X5008" s="1">
        <v>54.597885259808649</v>
      </c>
      <c r="Y5008" s="1">
        <v>0</v>
      </c>
      <c r="Z5008" s="1"/>
      <c r="AA5008" s="1"/>
      <c r="AB5008" s="1"/>
      <c r="AC5008" s="1">
        <v>0</v>
      </c>
      <c r="AD5008" s="1"/>
      <c r="AE5008" s="1"/>
      <c r="AF5008" s="1">
        <v>0</v>
      </c>
      <c r="AG5008" s="1">
        <v>0</v>
      </c>
      <c r="AH5008" s="1">
        <v>1201.1534757157904</v>
      </c>
      <c r="AI5008" s="1"/>
      <c r="AJ5008" s="1"/>
      <c r="AK5008" s="1"/>
      <c r="AL5008" s="1">
        <v>1255.7513427734375</v>
      </c>
      <c r="AM5008" s="1">
        <v>0</v>
      </c>
      <c r="AN5008" s="1">
        <v>1255.7513427734375</v>
      </c>
      <c r="AO5008" t="s">
        <v>17818</v>
      </c>
    </row>
    <row r="5009" spans="1:41" x14ac:dyDescent="0.25">
      <c r="A5009" s="1">
        <v>2021</v>
      </c>
      <c r="B5009" t="s">
        <v>3697</v>
      </c>
      <c r="C5009" t="s">
        <v>7118</v>
      </c>
      <c r="D5009" t="s">
        <v>7233</v>
      </c>
      <c r="E5009" t="s">
        <v>7943</v>
      </c>
      <c r="F5009" t="s">
        <v>9841</v>
      </c>
      <c r="G5009" t="s">
        <v>12027</v>
      </c>
      <c r="H5009" t="s">
        <v>12737</v>
      </c>
      <c r="I5009" s="1">
        <v>5292.8367697030035</v>
      </c>
      <c r="J5009" s="1">
        <v>12275.003291861172</v>
      </c>
      <c r="K5009" s="1">
        <v>1092.1542188086789</v>
      </c>
      <c r="L5009" s="1">
        <v>1583.4786535210114</v>
      </c>
      <c r="M5009" s="1">
        <v>4534.3584859470575</v>
      </c>
      <c r="N5009" s="1">
        <v>2972.30117517896</v>
      </c>
      <c r="O5009" s="1">
        <v>6412.7218468251585</v>
      </c>
      <c r="P5009" s="1">
        <v>6230.9254361895237</v>
      </c>
      <c r="Q5009" s="1">
        <v>1719.8512770189882</v>
      </c>
      <c r="R5009" s="1">
        <v>3539.4739887887335</v>
      </c>
      <c r="S5009" s="1">
        <v>4228.6604806613241</v>
      </c>
      <c r="T5009" s="1">
        <v>6949.1964707261795</v>
      </c>
      <c r="U5009" s="1">
        <v>835.92063788327016</v>
      </c>
      <c r="V5009" s="1">
        <v>6386.3505657194883</v>
      </c>
      <c r="W5009" s="1">
        <v>2140.2633492759396</v>
      </c>
      <c r="X5009" s="1">
        <v>8069.3155490068229</v>
      </c>
      <c r="Y5009" s="1">
        <v>28805.450326530572</v>
      </c>
      <c r="Z5009" s="1">
        <v>4467.3798954341519</v>
      </c>
      <c r="AA5009" s="1">
        <v>50038.829512079028</v>
      </c>
      <c r="AB5009" s="1">
        <v>923.9589212882122</v>
      </c>
      <c r="AC5009" s="1">
        <v>3875.5663144508171</v>
      </c>
      <c r="AD5009" s="1">
        <v>9568.7772449750082</v>
      </c>
      <c r="AE5009" s="1">
        <v>6542.3870542361947</v>
      </c>
      <c r="AF5009" s="1">
        <v>7916.5452267135015</v>
      </c>
      <c r="AG5009" s="1">
        <v>45654.890356891214</v>
      </c>
      <c r="AH5009" s="1">
        <v>8622.7494362900325</v>
      </c>
      <c r="AI5009" s="1">
        <v>2382.9000889194181</v>
      </c>
      <c r="AJ5009" s="1">
        <v>24132.734670645023</v>
      </c>
      <c r="AK5009" s="1">
        <v>5191.5859050069994</v>
      </c>
      <c r="AL5009" s="1">
        <v>272386.59375</v>
      </c>
      <c r="AM5009" s="1">
        <v>212269.921875</v>
      </c>
      <c r="AN5009" s="1">
        <v>60116.640625</v>
      </c>
      <c r="AO5009" t="s">
        <v>17819</v>
      </c>
    </row>
    <row r="5010" spans="1:41" x14ac:dyDescent="0.25">
      <c r="A5010" s="1">
        <v>2021</v>
      </c>
      <c r="B5010" t="s">
        <v>3698</v>
      </c>
      <c r="C5010" t="s">
        <v>7118</v>
      </c>
      <c r="D5010" t="s">
        <v>7233</v>
      </c>
      <c r="E5010" t="s">
        <v>7943</v>
      </c>
      <c r="F5010" t="s">
        <v>9841</v>
      </c>
      <c r="G5010" t="s">
        <v>12027</v>
      </c>
      <c r="H5010" t="s">
        <v>12737</v>
      </c>
      <c r="I5010" s="1">
        <v>5394.9976614978423</v>
      </c>
      <c r="J5010" s="1">
        <v>22168.355099356148</v>
      </c>
      <c r="K5010" s="1">
        <v>1175.6281534253596</v>
      </c>
      <c r="L5010" s="1">
        <v>1390.0621587147282</v>
      </c>
      <c r="M5010" s="1">
        <v>4662.8526176601854</v>
      </c>
      <c r="N5010" s="1">
        <v>3427.0229438760725</v>
      </c>
      <c r="O5010" s="1">
        <v>6595.9698340167852</v>
      </c>
      <c r="P5010" s="1">
        <v>5769.1389296059733</v>
      </c>
      <c r="Q5010" s="1">
        <v>1683.9926519267924</v>
      </c>
      <c r="R5010" s="1">
        <v>3437.8124613358113</v>
      </c>
      <c r="S5010" s="1">
        <v>5637.777631927841</v>
      </c>
      <c r="T5010" s="1">
        <v>5951.1694933191429</v>
      </c>
      <c r="U5010" s="1">
        <v>814.51808510283615</v>
      </c>
      <c r="V5010" s="1">
        <v>7014.7362981802153</v>
      </c>
      <c r="W5010" s="1">
        <v>2175.1797487507765</v>
      </c>
      <c r="X5010" s="1">
        <v>6794.1608417305888</v>
      </c>
      <c r="Y5010" s="1">
        <v>28145.209851431358</v>
      </c>
      <c r="Z5010" s="1">
        <v>4437.7161139172467</v>
      </c>
      <c r="AA5010" s="1">
        <v>46949.813492614652</v>
      </c>
      <c r="AB5010" s="1">
        <v>773.49916005276111</v>
      </c>
      <c r="AC5010" s="1">
        <v>3988.8123013111003</v>
      </c>
      <c r="AD5010" s="1">
        <v>9728.4519751663083</v>
      </c>
      <c r="AE5010" s="1">
        <v>6727.0054428610238</v>
      </c>
      <c r="AF5010" s="1">
        <v>8818.9873741133251</v>
      </c>
      <c r="AG5010" s="1">
        <v>49762.696541199999</v>
      </c>
      <c r="AH5010" s="1">
        <v>6978.7016939087416</v>
      </c>
      <c r="AI5010" s="1">
        <v>3130.6427407974279</v>
      </c>
      <c r="AJ5010" s="1">
        <v>16264.884517915561</v>
      </c>
      <c r="AK5010" s="1">
        <v>5010.1706167138282</v>
      </c>
      <c r="AL5010" s="1">
        <v>274809.96875</v>
      </c>
      <c r="AM5010" s="1">
        <v>216195.765625</v>
      </c>
      <c r="AN5010" s="1">
        <v>58614.2109375</v>
      </c>
      <c r="AO5010" t="s">
        <v>17820</v>
      </c>
    </row>
    <row r="5011" spans="1:41" x14ac:dyDescent="0.25">
      <c r="A5011" s="1">
        <v>2021</v>
      </c>
      <c r="B5011" t="s">
        <v>3699</v>
      </c>
      <c r="C5011" t="s">
        <v>7118</v>
      </c>
      <c r="D5011" t="s">
        <v>7233</v>
      </c>
      <c r="E5011" t="s">
        <v>7943</v>
      </c>
      <c r="F5011" t="s">
        <v>9841</v>
      </c>
      <c r="G5011" t="s">
        <v>12027</v>
      </c>
      <c r="H5011" t="s">
        <v>12737</v>
      </c>
      <c r="I5011" s="1">
        <v>5520.2701548345594</v>
      </c>
      <c r="J5011" s="1">
        <v>16870.841654762979</v>
      </c>
      <c r="K5011" s="1">
        <v>859.85109208857989</v>
      </c>
      <c r="L5011" s="1">
        <v>1401.238816736945</v>
      </c>
      <c r="M5011" s="1">
        <v>5148.4911069501386</v>
      </c>
      <c r="N5011" s="1">
        <v>3881.7096470355687</v>
      </c>
      <c r="O5011" s="1">
        <v>6522.8920949291469</v>
      </c>
      <c r="P5011" s="1">
        <v>4834.6082618164901</v>
      </c>
      <c r="Q5011" s="1">
        <v>1817.9704390216716</v>
      </c>
      <c r="R5011" s="1">
        <v>3360.7319824632582</v>
      </c>
      <c r="S5011" s="1">
        <v>6011.5268327131207</v>
      </c>
      <c r="T5011" s="1">
        <v>6422.3445767109979</v>
      </c>
      <c r="U5011" s="1">
        <v>768.77056900067851</v>
      </c>
      <c r="V5011" s="1">
        <v>6704.7154291746556</v>
      </c>
      <c r="W5011" s="1">
        <v>2320.5364040810318</v>
      </c>
      <c r="X5011" s="1">
        <v>9684.0994632615839</v>
      </c>
      <c r="Y5011" s="1">
        <v>29341.091586825121</v>
      </c>
      <c r="Z5011" s="1">
        <v>5272.8669087909857</v>
      </c>
      <c r="AA5011" s="1">
        <v>45462.76879120693</v>
      </c>
      <c r="AB5011" s="1">
        <v>1769.5947784094601</v>
      </c>
      <c r="AC5011" s="1">
        <v>3755.5907227173379</v>
      </c>
      <c r="AD5011" s="1">
        <v>10682.60306014904</v>
      </c>
      <c r="AE5011" s="1">
        <v>6434.0215668504725</v>
      </c>
      <c r="AF5011" s="1">
        <v>10593.365454531306</v>
      </c>
      <c r="AG5011" s="1">
        <v>55293.732944086361</v>
      </c>
      <c r="AH5011" s="1">
        <v>8500.175247042931</v>
      </c>
      <c r="AI5011" s="1">
        <v>3512.650942865569</v>
      </c>
      <c r="AJ5011" s="1">
        <v>15874.602708476106</v>
      </c>
      <c r="AK5011" s="1">
        <v>5048.7059184855379</v>
      </c>
      <c r="AL5011" s="1">
        <v>283672.375</v>
      </c>
      <c r="AM5011" s="1">
        <v>217188.890625</v>
      </c>
      <c r="AN5011" s="1">
        <v>66483.46875</v>
      </c>
      <c r="AO5011" t="s">
        <v>17821</v>
      </c>
    </row>
    <row r="5012" spans="1:41" x14ac:dyDescent="0.25">
      <c r="A5012" s="1">
        <v>2021</v>
      </c>
      <c r="B5012" t="s">
        <v>3700</v>
      </c>
      <c r="C5012" t="s">
        <v>7118</v>
      </c>
      <c r="D5012" t="s">
        <v>7233</v>
      </c>
      <c r="E5012" t="s">
        <v>7943</v>
      </c>
      <c r="F5012" t="s">
        <v>9841</v>
      </c>
      <c r="G5012" t="s">
        <v>12027</v>
      </c>
      <c r="H5012" t="s">
        <v>12737</v>
      </c>
      <c r="I5012" s="1">
        <v>5373.1725607547023</v>
      </c>
      <c r="J5012" s="1">
        <v>11262.037801772516</v>
      </c>
      <c r="K5012" s="1">
        <v>939.07856967294686</v>
      </c>
      <c r="L5012" s="1">
        <v>1841.0455948712574</v>
      </c>
      <c r="M5012" s="1">
        <v>4387.5165281422378</v>
      </c>
      <c r="N5012" s="1">
        <v>2592.1215784920023</v>
      </c>
      <c r="O5012" s="1">
        <v>4663.5350466319887</v>
      </c>
      <c r="P5012" s="1">
        <v>4988.7931419648721</v>
      </c>
      <c r="Q5012" s="1">
        <v>1819.7743173812669</v>
      </c>
      <c r="R5012" s="1">
        <v>3219.2597846141093</v>
      </c>
      <c r="S5012" s="1">
        <v>3903.726531529614</v>
      </c>
      <c r="T5012" s="1">
        <v>6483.3421070147497</v>
      </c>
      <c r="U5012" s="1">
        <v>838.37411339310813</v>
      </c>
      <c r="V5012" s="1">
        <v>5311.8692573334638</v>
      </c>
      <c r="W5012" s="1">
        <v>1904.0513841577895</v>
      </c>
      <c r="X5012" s="1">
        <v>8818.4847883409257</v>
      </c>
      <c r="Y5012" s="1">
        <v>29650.111963545904</v>
      </c>
      <c r="Z5012" s="1">
        <v>3801.6976734408904</v>
      </c>
      <c r="AA5012" s="1">
        <v>49394.222434606192</v>
      </c>
      <c r="AB5012" s="1">
        <v>925.55297665658838</v>
      </c>
      <c r="AC5012" s="1">
        <v>3922.4219747439238</v>
      </c>
      <c r="AD5012" s="1">
        <v>9044.1850223457368</v>
      </c>
      <c r="AE5012" s="1">
        <v>6111.1088446637305</v>
      </c>
      <c r="AF5012" s="1">
        <v>7610.2209799008506</v>
      </c>
      <c r="AG5012" s="1">
        <v>39652.343890023141</v>
      </c>
      <c r="AH5012" s="1">
        <v>8385.2879709049084</v>
      </c>
      <c r="AI5012" s="1">
        <v>2350.7704225951757</v>
      </c>
      <c r="AJ5012" s="1">
        <v>15696.345791193058</v>
      </c>
      <c r="AK5012" s="1">
        <v>5389.1349659862426</v>
      </c>
      <c r="AL5012" s="1">
        <v>250279.578125</v>
      </c>
      <c r="AM5012" s="1">
        <v>193084.921875</v>
      </c>
      <c r="AN5012" s="1">
        <v>57194.66796875</v>
      </c>
      <c r="AO5012" t="s">
        <v>17822</v>
      </c>
    </row>
    <row r="5013" spans="1:41" x14ac:dyDescent="0.25">
      <c r="A5013" s="1">
        <v>2021</v>
      </c>
      <c r="B5013" t="s">
        <v>3701</v>
      </c>
      <c r="C5013" t="s">
        <v>7118</v>
      </c>
      <c r="D5013" t="s">
        <v>7233</v>
      </c>
      <c r="E5013" t="s">
        <v>7943</v>
      </c>
      <c r="F5013" t="s">
        <v>9841</v>
      </c>
      <c r="G5013" t="s">
        <v>12027</v>
      </c>
      <c r="H5013" t="s">
        <v>12737</v>
      </c>
      <c r="I5013" s="1">
        <v>5442.7423256003831</v>
      </c>
      <c r="J5013" s="1">
        <v>13591.730741837357</v>
      </c>
      <c r="K5013" s="1">
        <v>1004.6775294696832</v>
      </c>
      <c r="L5013" s="1">
        <v>1602.1303233549993</v>
      </c>
      <c r="M5013" s="1">
        <v>3857.1687820653597</v>
      </c>
      <c r="N5013" s="1">
        <v>2458.1565857092701</v>
      </c>
      <c r="O5013" s="1">
        <v>4450.4252921066354</v>
      </c>
      <c r="P5013" s="1">
        <v>5348.0283456464431</v>
      </c>
      <c r="Q5013" s="1">
        <v>1596.1660472276712</v>
      </c>
      <c r="R5013" s="1">
        <v>3334.6331446076592</v>
      </c>
      <c r="S5013" s="1">
        <v>3915.0529124572577</v>
      </c>
      <c r="T5013" s="1">
        <v>6003.0051930898308</v>
      </c>
      <c r="U5013" s="1">
        <v>889.39717197313428</v>
      </c>
      <c r="V5013" s="1">
        <v>4730.6414737954583</v>
      </c>
      <c r="W5013" s="1">
        <v>1910.1744778838956</v>
      </c>
      <c r="X5013" s="1">
        <v>7017.9345340847149</v>
      </c>
      <c r="Y5013" s="1">
        <v>29825.936997317669</v>
      </c>
      <c r="Z5013" s="1">
        <v>3623.4458290737666</v>
      </c>
      <c r="AA5013" s="1">
        <v>49364.943153913431</v>
      </c>
      <c r="AB5013" s="1">
        <v>915.82849625127585</v>
      </c>
      <c r="AC5013" s="1">
        <v>3618.2367697287955</v>
      </c>
      <c r="AD5013" s="1">
        <v>8525.1239813859011</v>
      </c>
      <c r="AE5013" s="1">
        <v>5974.9853701270558</v>
      </c>
      <c r="AF5013" s="1">
        <v>8408.1191598126479</v>
      </c>
      <c r="AG5013" s="1">
        <v>39947.001590892221</v>
      </c>
      <c r="AH5013" s="1">
        <v>8586.5158042234943</v>
      </c>
      <c r="AI5013" s="1">
        <v>2408.0366182527328</v>
      </c>
      <c r="AJ5013" s="1">
        <v>16290.059971970888</v>
      </c>
      <c r="AK5013" s="1">
        <v>5721.6499212315402</v>
      </c>
      <c r="AL5013" s="1">
        <v>250361.953125</v>
      </c>
      <c r="AM5013" s="1">
        <v>196046.359375</v>
      </c>
      <c r="AN5013" s="1">
        <v>54315.58984375</v>
      </c>
      <c r="AO5013" t="s">
        <v>17823</v>
      </c>
    </row>
    <row r="5014" spans="1:41" x14ac:dyDescent="0.25">
      <c r="A5014" s="1">
        <v>2021</v>
      </c>
      <c r="B5014" t="s">
        <v>3702</v>
      </c>
      <c r="C5014" t="s">
        <v>7118</v>
      </c>
      <c r="D5014" t="s">
        <v>7233</v>
      </c>
      <c r="E5014" t="s">
        <v>7943</v>
      </c>
      <c r="F5014" t="s">
        <v>9841</v>
      </c>
      <c r="G5014" t="s">
        <v>12027</v>
      </c>
      <c r="H5014" t="s">
        <v>12737</v>
      </c>
      <c r="I5014" s="1">
        <v>6146.9171827458495</v>
      </c>
      <c r="J5014" s="1">
        <v>18647.205416338027</v>
      </c>
      <c r="K5014" s="1">
        <v>913.77190524851994</v>
      </c>
      <c r="L5014" s="1">
        <v>1557.9077498455026</v>
      </c>
      <c r="M5014" s="1">
        <v>5475.4052216055461</v>
      </c>
      <c r="N5014" s="1">
        <v>4051.4537770542856</v>
      </c>
      <c r="O5014" s="1">
        <v>6050.4690898510325</v>
      </c>
      <c r="P5014" s="1">
        <v>4784.2396136818415</v>
      </c>
      <c r="Q5014" s="1">
        <v>1758.7710577185494</v>
      </c>
      <c r="R5014" s="1">
        <v>3797.0825569846329</v>
      </c>
      <c r="S5014" s="1">
        <v>7385.8936491359455</v>
      </c>
      <c r="T5014" s="1">
        <v>6508.5005464367814</v>
      </c>
      <c r="U5014" s="1">
        <v>608.91568231345343</v>
      </c>
      <c r="V5014" s="1">
        <v>6382.4629168073707</v>
      </c>
      <c r="W5014" s="1">
        <v>2594.1023606512313</v>
      </c>
      <c r="X5014" s="1">
        <v>9988.9986957932124</v>
      </c>
      <c r="Y5014" s="1">
        <v>29221.101262851487</v>
      </c>
      <c r="Z5014" s="1">
        <v>5378.1319688170879</v>
      </c>
      <c r="AA5014" s="1">
        <v>45359.083332040209</v>
      </c>
      <c r="AB5014" s="1">
        <v>1722.169906493669</v>
      </c>
      <c r="AC5014" s="1">
        <v>3921.8495440719198</v>
      </c>
      <c r="AD5014" s="1">
        <v>13043.165887458135</v>
      </c>
      <c r="AE5014" s="1">
        <v>6261.5907638021163</v>
      </c>
      <c r="AF5014" s="1">
        <v>10212.891114590639</v>
      </c>
      <c r="AG5014" s="1">
        <v>53655.871885759858</v>
      </c>
      <c r="AH5014" s="1">
        <v>8706.9273976776494</v>
      </c>
      <c r="AI5014" s="1">
        <v>3659.2236405522349</v>
      </c>
      <c r="AJ5014" s="1">
        <v>16976.080651458065</v>
      </c>
      <c r="AK5014" s="1">
        <v>4934.0632713939794</v>
      </c>
      <c r="AL5014" s="1">
        <v>289704.25</v>
      </c>
      <c r="AM5014" s="1">
        <v>218721.5625</v>
      </c>
      <c r="AN5014" s="1">
        <v>70982.6875</v>
      </c>
      <c r="AO5014" t="s">
        <v>17824</v>
      </c>
    </row>
    <row r="5015" spans="1:41" x14ac:dyDescent="0.25">
      <c r="A5015" s="1">
        <v>2021</v>
      </c>
      <c r="B5015" t="s">
        <v>3703</v>
      </c>
      <c r="C5015" t="s">
        <v>7118</v>
      </c>
      <c r="D5015" t="s">
        <v>7233</v>
      </c>
      <c r="E5015" t="s">
        <v>7943</v>
      </c>
      <c r="F5015" t="s">
        <v>9841</v>
      </c>
      <c r="G5015" t="s">
        <v>12027</v>
      </c>
      <c r="H5015" t="s">
        <v>12737</v>
      </c>
      <c r="I5015" s="1">
        <v>5509.6473688682845</v>
      </c>
      <c r="J5015" s="1">
        <v>14954.30947969822</v>
      </c>
      <c r="K5015" s="1">
        <v>1123.3854077713129</v>
      </c>
      <c r="L5015" s="1">
        <v>1412.7271343878028</v>
      </c>
      <c r="M5015" s="1">
        <v>4350.6433130908299</v>
      </c>
      <c r="N5015" s="1">
        <v>3249.5532031629191</v>
      </c>
      <c r="O5015" s="1">
        <v>6615.7521332606239</v>
      </c>
      <c r="P5015" s="1">
        <v>4979.2846352407414</v>
      </c>
      <c r="Q5015" s="1">
        <v>1775.8826900374931</v>
      </c>
      <c r="R5015" s="1">
        <v>3370.7202490926807</v>
      </c>
      <c r="S5015" s="1">
        <v>4876.6677110271821</v>
      </c>
      <c r="T5015" s="1">
        <v>6659.1479282002501</v>
      </c>
      <c r="U5015" s="1">
        <v>788.17350324525125</v>
      </c>
      <c r="V5015" s="1">
        <v>6919.9645553880937</v>
      </c>
      <c r="W5015" s="1">
        <v>2136.4766269642469</v>
      </c>
      <c r="X5015" s="1">
        <v>6391.4762957922012</v>
      </c>
      <c r="Y5015" s="1">
        <v>29832.982718337124</v>
      </c>
      <c r="Z5015" s="1">
        <v>4427.0036584221216</v>
      </c>
      <c r="AA5015" s="1">
        <v>49398.127233839696</v>
      </c>
      <c r="AB5015" s="1">
        <v>724.73726618579394</v>
      </c>
      <c r="AC5015" s="1">
        <v>3963.896238643325</v>
      </c>
      <c r="AD5015" s="1">
        <v>9801.5781203029201</v>
      </c>
      <c r="AE5015" s="1">
        <v>6318.4215258740041</v>
      </c>
      <c r="AF5015" s="1">
        <v>7694.1367071987952</v>
      </c>
      <c r="AG5015" s="1">
        <v>48805.295145402641</v>
      </c>
      <c r="AH5015" s="1">
        <v>8463.2780314171214</v>
      </c>
      <c r="AI5015" s="1">
        <v>3067.6474789242488</v>
      </c>
      <c r="AJ5015" s="1">
        <v>15816.196570417133</v>
      </c>
      <c r="AK5015" s="1">
        <v>4940.6727202313814</v>
      </c>
      <c r="AL5015" s="1">
        <v>268367.78125</v>
      </c>
      <c r="AM5015" s="1">
        <v>209216.328125</v>
      </c>
      <c r="AN5015" s="1">
        <v>59151.46484375</v>
      </c>
      <c r="AO5015" t="s">
        <v>17825</v>
      </c>
    </row>
    <row r="5016" spans="1:41" x14ac:dyDescent="0.25">
      <c r="A5016" s="1">
        <v>2021</v>
      </c>
      <c r="B5016" t="s">
        <v>3704</v>
      </c>
      <c r="C5016" t="s">
        <v>7118</v>
      </c>
      <c r="D5016" t="s">
        <v>7233</v>
      </c>
      <c r="E5016" t="s">
        <v>7943</v>
      </c>
      <c r="F5016" t="s">
        <v>9841</v>
      </c>
      <c r="G5016" t="s">
        <v>12027</v>
      </c>
      <c r="H5016" t="s">
        <v>12737</v>
      </c>
      <c r="I5016" s="1">
        <v>6459</v>
      </c>
      <c r="J5016" s="1">
        <v>18819</v>
      </c>
      <c r="K5016" s="1">
        <v>1014.2809999999999</v>
      </c>
      <c r="L5016" s="1">
        <v>1765</v>
      </c>
      <c r="M5016" s="1">
        <v>6480</v>
      </c>
      <c r="N5016" s="1">
        <v>3644</v>
      </c>
      <c r="O5016" s="1">
        <v>5130.4772800000001</v>
      </c>
      <c r="P5016" s="1">
        <v>4777.9969600000004</v>
      </c>
      <c r="Q5016" s="1">
        <v>1711</v>
      </c>
      <c r="R5016" s="1">
        <v>3668.5096100000019</v>
      </c>
      <c r="S5016" s="1">
        <v>5800</v>
      </c>
      <c r="T5016" s="1">
        <v>7769.333333333333</v>
      </c>
      <c r="U5016" s="1">
        <v>683</v>
      </c>
      <c r="V5016" s="1">
        <v>6118</v>
      </c>
      <c r="W5016" s="1">
        <v>2301</v>
      </c>
      <c r="X5016" s="1">
        <v>11023.827058072749</v>
      </c>
      <c r="Y5016" s="1">
        <v>27020.558000000001</v>
      </c>
      <c r="Z5016" s="1">
        <v>5009.5439999999999</v>
      </c>
      <c r="AA5016" s="1">
        <v>44258</v>
      </c>
      <c r="AB5016" s="1">
        <v>1688</v>
      </c>
      <c r="AC5016" s="1">
        <v>4034.6150899999989</v>
      </c>
      <c r="AD5016" s="1">
        <v>10483.593000000001</v>
      </c>
      <c r="AE5016" s="1">
        <v>6345</v>
      </c>
      <c r="AF5016" s="1">
        <v>10846.72624</v>
      </c>
      <c r="AG5016" s="1">
        <v>52525.914965320997</v>
      </c>
      <c r="AH5016" s="1">
        <v>9167.5</v>
      </c>
      <c r="AI5016" s="1">
        <v>4162</v>
      </c>
      <c r="AJ5016" s="1">
        <v>15426.725421085601</v>
      </c>
      <c r="AK5016" s="1">
        <v>4948</v>
      </c>
      <c r="AL5016" s="1">
        <v>283080.59375</v>
      </c>
      <c r="AM5016" s="1">
        <v>213112.578125</v>
      </c>
      <c r="AN5016" s="1">
        <v>69968.015625</v>
      </c>
      <c r="AO5016" t="s">
        <v>17826</v>
      </c>
    </row>
    <row r="5017" spans="1:41" x14ac:dyDescent="0.25">
      <c r="A5017" s="1">
        <v>2021</v>
      </c>
      <c r="B5017" t="s">
        <v>3705</v>
      </c>
      <c r="C5017" t="s">
        <v>7118</v>
      </c>
      <c r="D5017" t="s">
        <v>7233</v>
      </c>
      <c r="E5017" t="s">
        <v>7943</v>
      </c>
      <c r="F5017" t="s">
        <v>9841</v>
      </c>
      <c r="G5017" t="s">
        <v>12027</v>
      </c>
      <c r="H5017" t="s">
        <v>12737</v>
      </c>
      <c r="I5017" s="1">
        <v>6304.4603404394747</v>
      </c>
      <c r="J5017" s="1">
        <v>19037.903868746096</v>
      </c>
      <c r="K5017" s="1">
        <v>1145.6979449675755</v>
      </c>
      <c r="L5017" s="1">
        <v>1631.7545778448127</v>
      </c>
      <c r="M5017" s="1">
        <v>6353.0184431899715</v>
      </c>
      <c r="N5017" s="1">
        <v>3945.3458529234754</v>
      </c>
      <c r="O5017" s="1">
        <v>5797.1066804527109</v>
      </c>
      <c r="P5017" s="1">
        <v>4833.5514026091751</v>
      </c>
      <c r="Q5017" s="1">
        <v>1660.5448461163371</v>
      </c>
      <c r="R5017" s="1">
        <v>3740.9239291187114</v>
      </c>
      <c r="S5017" s="1">
        <v>5867.4374156850054</v>
      </c>
      <c r="T5017" s="1">
        <v>6879.0645563203516</v>
      </c>
      <c r="U5017" s="1">
        <v>776.92964400794551</v>
      </c>
      <c r="V5017" s="1">
        <v>6311.5417304239218</v>
      </c>
      <c r="W5017" s="1">
        <v>2356.0796105397203</v>
      </c>
      <c r="X5017" s="1">
        <v>11152.002645616691</v>
      </c>
      <c r="Y5017" s="1">
        <v>27334.729827911517</v>
      </c>
      <c r="Z5017" s="1">
        <v>4842.6549255284071</v>
      </c>
      <c r="AA5017" s="1">
        <v>45737.686282405251</v>
      </c>
      <c r="AB5017" s="1">
        <v>1707.6266133924637</v>
      </c>
      <c r="AC5017" s="1">
        <v>4081.5261270609171</v>
      </c>
      <c r="AD5017" s="1">
        <v>10384.085948212343</v>
      </c>
      <c r="AE5017" s="1">
        <v>6280.9450675554062</v>
      </c>
      <c r="AF5017" s="1">
        <v>11606.119764487677</v>
      </c>
      <c r="AG5017" s="1">
        <v>56235.341120778234</v>
      </c>
      <c r="AH5017" s="1">
        <v>9274.0918117745314</v>
      </c>
      <c r="AI5017" s="1">
        <v>4210.3921593243094</v>
      </c>
      <c r="AJ5017" s="1">
        <v>16442.490212878743</v>
      </c>
      <c r="AK5017" s="1">
        <v>5005.5310918636906</v>
      </c>
      <c r="AL5017" s="1">
        <v>290936.59375</v>
      </c>
      <c r="AM5017" s="1">
        <v>220804.453125</v>
      </c>
      <c r="AN5017" s="1">
        <v>70132.1328125</v>
      </c>
      <c r="AO5017" t="s">
        <v>17827</v>
      </c>
    </row>
    <row r="5018" spans="1:41" x14ac:dyDescent="0.25">
      <c r="A5018" s="1">
        <v>2021</v>
      </c>
      <c r="B5018" t="s">
        <v>3705</v>
      </c>
      <c r="C5018" t="s">
        <v>7118</v>
      </c>
      <c r="D5018" t="s">
        <v>7233</v>
      </c>
      <c r="E5018" t="s">
        <v>7943</v>
      </c>
      <c r="F5018" t="s">
        <v>9841</v>
      </c>
      <c r="G5018" t="s">
        <v>12028</v>
      </c>
      <c r="H5018" t="s">
        <v>12737</v>
      </c>
      <c r="I5018" s="1">
        <v>6356.6399999999994</v>
      </c>
      <c r="J5018" s="1">
        <v>19318.900598854121</v>
      </c>
      <c r="K5018" s="1">
        <v>1132.529861</v>
      </c>
      <c r="L5018" s="1">
        <v>1647.0343</v>
      </c>
      <c r="M5018" s="1">
        <v>6280</v>
      </c>
      <c r="N5018" s="1">
        <v>3900.0000043945311</v>
      </c>
      <c r="O5018" s="1">
        <v>5730.4776113577536</v>
      </c>
      <c r="P5018" s="1">
        <v>4777.9969600000004</v>
      </c>
      <c r="Q5018" s="1">
        <v>1641.4593672066201</v>
      </c>
      <c r="R5018" s="1">
        <v>3697.9276047983931</v>
      </c>
      <c r="S5018" s="1">
        <v>5800</v>
      </c>
      <c r="T5018" s="1">
        <v>6932.5029013480389</v>
      </c>
      <c r="U5018" s="1">
        <v>768</v>
      </c>
      <c r="V5018" s="1">
        <v>6239</v>
      </c>
      <c r="W5018" s="1">
        <v>2329</v>
      </c>
      <c r="X5018" s="1">
        <v>11023.827058072749</v>
      </c>
      <c r="Y5018" s="1">
        <v>27020.558000000001</v>
      </c>
      <c r="Z5018" s="1">
        <v>4786.9958515417147</v>
      </c>
      <c r="AA5018" s="1">
        <v>46371</v>
      </c>
      <c r="AB5018" s="1">
        <v>1688</v>
      </c>
      <c r="AC5018" s="1">
        <v>4034.6150899999989</v>
      </c>
      <c r="AD5018" s="1">
        <v>10264.73641433808</v>
      </c>
      <c r="AE5018" s="1">
        <v>6208.7550000000001</v>
      </c>
      <c r="AF5018" s="1">
        <v>11205.44256258094</v>
      </c>
      <c r="AG5018" s="1">
        <v>56684</v>
      </c>
      <c r="AH5018" s="1">
        <v>9167.5</v>
      </c>
      <c r="AI5018" s="1">
        <v>4162</v>
      </c>
      <c r="AJ5018" s="1">
        <v>16578.578552769151</v>
      </c>
      <c r="AK5018" s="1">
        <v>4948</v>
      </c>
      <c r="AL5018" s="1">
        <v>290695.46875</v>
      </c>
      <c r="AM5018" s="1">
        <v>221236.890625</v>
      </c>
      <c r="AN5018" s="1">
        <v>69458.578125</v>
      </c>
      <c r="AO5018" t="s">
        <v>17828</v>
      </c>
    </row>
    <row r="5019" spans="1:41" x14ac:dyDescent="0.25">
      <c r="A5019" s="1">
        <v>2021</v>
      </c>
      <c r="B5019" t="s">
        <v>3706</v>
      </c>
      <c r="C5019" t="s">
        <v>7118</v>
      </c>
      <c r="D5019" t="s">
        <v>7233</v>
      </c>
      <c r="E5019" t="s">
        <v>7943</v>
      </c>
      <c r="F5019" t="s">
        <v>9841</v>
      </c>
      <c r="G5019" t="s">
        <v>12028</v>
      </c>
      <c r="H5019" t="s">
        <v>12737</v>
      </c>
      <c r="I5019" s="1">
        <v>5347.9351298509664</v>
      </c>
      <c r="J5019" s="1">
        <v>21996.495403398319</v>
      </c>
      <c r="K5019" s="1">
        <v>1141.3999587136479</v>
      </c>
      <c r="L5019" s="1">
        <v>1386.4242999999999</v>
      </c>
      <c r="M5019" s="1">
        <v>4531.4601472181084</v>
      </c>
      <c r="N5019" s="1">
        <v>3337.0510522431082</v>
      </c>
      <c r="O5019" s="1">
        <v>6397.6633492602559</v>
      </c>
      <c r="P5019" s="1">
        <v>5557.353708271331</v>
      </c>
      <c r="Q5019" s="1">
        <v>1638.1756286060779</v>
      </c>
      <c r="R5019" s="1">
        <v>3292.1111605495348</v>
      </c>
      <c r="S5019" s="1">
        <v>5474</v>
      </c>
      <c r="T5019" s="1">
        <v>5899.2552719999994</v>
      </c>
      <c r="U5019" s="1">
        <v>768.52683360000015</v>
      </c>
      <c r="V5019" s="1">
        <v>6909</v>
      </c>
      <c r="W5019" s="1">
        <v>2120.1498639119991</v>
      </c>
      <c r="X5019" s="1">
        <v>7361.5998960000006</v>
      </c>
      <c r="Y5019" s="1">
        <v>27272.607959843652</v>
      </c>
      <c r="Z5019" s="1">
        <v>4317</v>
      </c>
      <c r="AA5019" s="1">
        <v>46371</v>
      </c>
      <c r="AB5019" s="1">
        <v>708.36</v>
      </c>
      <c r="AC5019" s="1">
        <v>3876.4866999999999</v>
      </c>
      <c r="AD5019" s="1">
        <v>9463.7663124880073</v>
      </c>
      <c r="AE5019" s="1">
        <v>6537.571884</v>
      </c>
      <c r="AF5019" s="1">
        <v>8742.0561317979409</v>
      </c>
      <c r="AG5019" s="1">
        <v>49364</v>
      </c>
      <c r="AH5019" s="1">
        <v>6736</v>
      </c>
      <c r="AI5019" s="1">
        <v>3042.4833359999998</v>
      </c>
      <c r="AJ5019" s="1">
        <v>16123</v>
      </c>
      <c r="AK5019" s="1">
        <v>4869.0834036163196</v>
      </c>
      <c r="AL5019" s="1">
        <v>270582.03125</v>
      </c>
      <c r="AM5019" s="1">
        <v>212836.8125</v>
      </c>
      <c r="AN5019" s="1">
        <v>57745.22265625</v>
      </c>
      <c r="AO5019" t="s">
        <v>17829</v>
      </c>
    </row>
    <row r="5020" spans="1:41" x14ac:dyDescent="0.25">
      <c r="A5020" s="1">
        <v>2021</v>
      </c>
      <c r="B5020" t="s">
        <v>3707</v>
      </c>
      <c r="C5020" t="s">
        <v>7118</v>
      </c>
      <c r="D5020" t="s">
        <v>7233</v>
      </c>
      <c r="E5020" t="s">
        <v>7943</v>
      </c>
      <c r="F5020" t="s">
        <v>9841</v>
      </c>
      <c r="G5020" t="s">
        <v>12028</v>
      </c>
      <c r="H5020" t="s">
        <v>12737</v>
      </c>
      <c r="I5020" s="1">
        <v>6459</v>
      </c>
      <c r="J5020" s="1">
        <v>18819</v>
      </c>
      <c r="K5020" s="1">
        <v>1014.2809999999999</v>
      </c>
      <c r="L5020" s="1">
        <v>1765</v>
      </c>
      <c r="M5020" s="1">
        <v>6480</v>
      </c>
      <c r="N5020" s="1">
        <v>3644</v>
      </c>
      <c r="O5020" s="1">
        <v>5130.4772800000001</v>
      </c>
      <c r="P5020" s="1">
        <v>4777.9969600000004</v>
      </c>
      <c r="Q5020" s="1">
        <v>1711</v>
      </c>
      <c r="R5020" s="1">
        <v>3668.5096100000019</v>
      </c>
      <c r="S5020" s="1">
        <v>5800</v>
      </c>
      <c r="T5020" s="1">
        <v>7769.333333333333</v>
      </c>
      <c r="U5020" s="1">
        <v>683</v>
      </c>
      <c r="V5020" s="1">
        <v>6118</v>
      </c>
      <c r="W5020" s="1">
        <v>2301</v>
      </c>
      <c r="X5020" s="1">
        <v>11023.827058072749</v>
      </c>
      <c r="Y5020" s="1">
        <v>27020.558000000001</v>
      </c>
      <c r="Z5020" s="1">
        <v>5009.5439999999999</v>
      </c>
      <c r="AA5020" s="1">
        <v>44258</v>
      </c>
      <c r="AB5020" s="1">
        <v>1688</v>
      </c>
      <c r="AC5020" s="1">
        <v>4034.6150899999989</v>
      </c>
      <c r="AD5020" s="1">
        <v>10483.593000000001</v>
      </c>
      <c r="AE5020" s="1">
        <v>6345</v>
      </c>
      <c r="AF5020" s="1">
        <v>10846.72624</v>
      </c>
      <c r="AG5020" s="1">
        <v>52525.914965320997</v>
      </c>
      <c r="AH5020" s="1">
        <v>9167.5</v>
      </c>
      <c r="AI5020" s="1">
        <v>4162</v>
      </c>
      <c r="AJ5020" s="1">
        <v>15426.725421085601</v>
      </c>
      <c r="AK5020" s="1">
        <v>4948</v>
      </c>
      <c r="AL5020" s="1">
        <v>283080.59375</v>
      </c>
      <c r="AM5020" s="1">
        <v>213112.578125</v>
      </c>
      <c r="AN5020" s="1">
        <v>69968.015625</v>
      </c>
      <c r="AO5020" t="s">
        <v>17830</v>
      </c>
    </row>
    <row r="5021" spans="1:41" x14ac:dyDescent="0.25">
      <c r="A5021" s="1">
        <v>2021</v>
      </c>
      <c r="B5021" t="s">
        <v>3708</v>
      </c>
      <c r="C5021" t="s">
        <v>7118</v>
      </c>
      <c r="D5021" t="s">
        <v>7233</v>
      </c>
      <c r="E5021" t="s">
        <v>7943</v>
      </c>
      <c r="F5021" t="s">
        <v>9841</v>
      </c>
      <c r="G5021" t="s">
        <v>12028</v>
      </c>
      <c r="H5021" t="s">
        <v>12737</v>
      </c>
      <c r="I5021" s="1">
        <v>5462.3204040682413</v>
      </c>
      <c r="J5021" s="1">
        <v>11801.79975</v>
      </c>
      <c r="K5021" s="1">
        <v>981.90445980751724</v>
      </c>
      <c r="L5021" s="1">
        <v>1888.1207999999999</v>
      </c>
      <c r="M5021" s="1">
        <v>4513.8348030478428</v>
      </c>
      <c r="N5021" s="1">
        <v>2692.468380089118</v>
      </c>
      <c r="O5021" s="1">
        <v>4959</v>
      </c>
      <c r="P5021" s="1">
        <v>5634</v>
      </c>
      <c r="Q5021" s="1">
        <v>2026.4509943390369</v>
      </c>
      <c r="R5021" s="1">
        <v>3446.1987816046831</v>
      </c>
      <c r="S5021" s="1">
        <v>4347.0832816399543</v>
      </c>
      <c r="T5021" s="1">
        <v>7379.2197240461237</v>
      </c>
      <c r="U5021" s="1">
        <v>861.52546190907651</v>
      </c>
      <c r="V5021" s="1">
        <v>5458</v>
      </c>
      <c r="W5021" s="1">
        <v>1918.265649289624</v>
      </c>
      <c r="X5021" s="1">
        <v>9730.3321644148218</v>
      </c>
      <c r="Y5021" s="1">
        <v>32753.070000000011</v>
      </c>
      <c r="Z5021" s="1">
        <v>4234.2449999999999</v>
      </c>
      <c r="AA5021" s="1">
        <v>51536.645522132938</v>
      </c>
      <c r="AB5021" s="1">
        <v>828</v>
      </c>
      <c r="AC5021" s="1">
        <v>4239.7904345293673</v>
      </c>
      <c r="AD5021" s="1">
        <v>10574.92538183943</v>
      </c>
      <c r="AE5021" s="1">
        <v>6156.7299461162884</v>
      </c>
      <c r="AF5021" s="1">
        <v>7805.0399646262449</v>
      </c>
      <c r="AG5021" s="1">
        <v>42712</v>
      </c>
      <c r="AH5021" s="1">
        <v>9616.8336843694779</v>
      </c>
      <c r="AI5021" s="1">
        <v>2368.3195677121921</v>
      </c>
      <c r="AJ5021" s="1">
        <v>17902.089898932689</v>
      </c>
      <c r="AK5021" s="1">
        <v>6230.2908841057233</v>
      </c>
      <c r="AL5021" s="1">
        <v>270058.5</v>
      </c>
      <c r="AM5021" s="1">
        <v>206610.515625</v>
      </c>
      <c r="AN5021" s="1">
        <v>63448.0078125</v>
      </c>
      <c r="AO5021" t="s">
        <v>17831</v>
      </c>
    </row>
    <row r="5022" spans="1:41" x14ac:dyDescent="0.25">
      <c r="A5022" s="1">
        <v>2021</v>
      </c>
      <c r="B5022" t="s">
        <v>3709</v>
      </c>
      <c r="C5022" t="s">
        <v>7118</v>
      </c>
      <c r="D5022" t="s">
        <v>7233</v>
      </c>
      <c r="E5022" t="s">
        <v>7943</v>
      </c>
      <c r="F5022" t="s">
        <v>9841</v>
      </c>
      <c r="G5022" t="s">
        <v>12028</v>
      </c>
      <c r="H5022" t="s">
        <v>12737</v>
      </c>
      <c r="I5022" s="1">
        <v>5518.519976937152</v>
      </c>
      <c r="J5022" s="1">
        <v>17280.27552795313</v>
      </c>
      <c r="K5022" s="1">
        <v>838</v>
      </c>
      <c r="L5022" s="1">
        <v>1403.130106224</v>
      </c>
      <c r="M5022" s="1">
        <v>5045.9399999999996</v>
      </c>
      <c r="N5022" s="1">
        <v>3804.3874881379988</v>
      </c>
      <c r="O5022" s="1">
        <v>6392.9647451570399</v>
      </c>
      <c r="P5022" s="1">
        <v>4747.6046412173591</v>
      </c>
      <c r="Q5022" s="1">
        <v>1787.002774124612</v>
      </c>
      <c r="R5022" s="1">
        <v>3271.217876735896</v>
      </c>
      <c r="S5022" s="1">
        <v>5851.4080099999992</v>
      </c>
      <c r="T5022" s="1">
        <v>6414.368065974274</v>
      </c>
      <c r="U5022" s="1">
        <v>768.52683360000015</v>
      </c>
      <c r="V5022" s="1">
        <v>6631</v>
      </c>
      <c r="W5022" s="1">
        <v>2274.3144000000002</v>
      </c>
      <c r="X5022" s="1">
        <v>9761.2355000000007</v>
      </c>
      <c r="Y5022" s="1">
        <v>28945.64043185017</v>
      </c>
      <c r="Z5022" s="1">
        <v>5167.8334338429986</v>
      </c>
      <c r="AA5022" s="1">
        <v>46370</v>
      </c>
      <c r="AB5022" s="1">
        <v>1770</v>
      </c>
      <c r="AC5022" s="1">
        <v>3684.2676343749999</v>
      </c>
      <c r="AD5022" s="1">
        <v>10500.633505147351</v>
      </c>
      <c r="AE5022" s="1">
        <v>6305.8644000000004</v>
      </c>
      <c r="AF5022" s="1">
        <v>10607.663603053439</v>
      </c>
      <c r="AG5022" s="1">
        <v>57503</v>
      </c>
      <c r="AH5022" s="1">
        <v>8509.9827242581905</v>
      </c>
      <c r="AI5022" s="1">
        <v>3442.6836000000012</v>
      </c>
      <c r="AJ5022" s="1">
        <v>16186.961128679999</v>
      </c>
      <c r="AK5022" s="1">
        <v>4948</v>
      </c>
      <c r="AL5022" s="1">
        <v>285732.4375</v>
      </c>
      <c r="AM5022" s="1">
        <v>219982.890625</v>
      </c>
      <c r="AN5022" s="1">
        <v>65749.53125</v>
      </c>
      <c r="AO5022" t="s">
        <v>17832</v>
      </c>
    </row>
    <row r="5023" spans="1:41" x14ac:dyDescent="0.25">
      <c r="A5023" s="1">
        <v>2021</v>
      </c>
      <c r="B5023" t="s">
        <v>3710</v>
      </c>
      <c r="C5023" t="s">
        <v>7118</v>
      </c>
      <c r="D5023" t="s">
        <v>7233</v>
      </c>
      <c r="E5023" t="s">
        <v>7943</v>
      </c>
      <c r="F5023" t="s">
        <v>9841</v>
      </c>
      <c r="G5023" t="s">
        <v>12028</v>
      </c>
      <c r="H5023" t="s">
        <v>12737</v>
      </c>
      <c r="I5023" s="1">
        <v>5555.9869760000011</v>
      </c>
      <c r="J5023" s="1">
        <v>11675.2385459338</v>
      </c>
      <c r="K5023" s="1">
        <v>1094</v>
      </c>
      <c r="L5023" s="1">
        <v>1647.9389193796869</v>
      </c>
      <c r="M5023" s="1">
        <v>3978.766071739894</v>
      </c>
      <c r="N5023" s="1">
        <v>2561.5459999999998</v>
      </c>
      <c r="O5023" s="1">
        <v>4760.3001205712462</v>
      </c>
      <c r="P5023" s="1">
        <v>5634</v>
      </c>
      <c r="Q5023" s="1">
        <v>1673.852456312919</v>
      </c>
      <c r="R5023" s="1">
        <v>3441.6983694139781</v>
      </c>
      <c r="S5023" s="1">
        <v>4085.5129353576472</v>
      </c>
      <c r="T5023" s="1">
        <v>6420.9832698772661</v>
      </c>
      <c r="U5023" s="1">
        <v>673</v>
      </c>
      <c r="V5023" s="1">
        <v>4936</v>
      </c>
      <c r="W5023" s="1">
        <v>1928.135383017423</v>
      </c>
      <c r="X5023" s="1">
        <v>7803.8019543688679</v>
      </c>
      <c r="Y5023" s="1">
        <v>36303</v>
      </c>
      <c r="Z5023" s="1">
        <v>3560.8114</v>
      </c>
      <c r="AA5023" s="1">
        <v>51611.259313279872</v>
      </c>
      <c r="AB5023" s="1">
        <v>804</v>
      </c>
      <c r="AC5023" s="1">
        <v>3855.0905270677499</v>
      </c>
      <c r="AD5023" s="1">
        <v>8868.7201318500011</v>
      </c>
      <c r="AE5023" s="1">
        <v>6262.4811623082869</v>
      </c>
      <c r="AF5023" s="1">
        <v>8648.5266524520248</v>
      </c>
      <c r="AG5023" s="1">
        <v>41852.499797960132</v>
      </c>
      <c r="AH5023" s="1">
        <v>8894.8960499999994</v>
      </c>
      <c r="AI5023" s="1">
        <v>2428.3215014105781</v>
      </c>
      <c r="AJ5023" s="1">
        <v>17087.208263464261</v>
      </c>
      <c r="AK5023" s="1">
        <v>5581</v>
      </c>
      <c r="AL5023" s="1">
        <v>263628.59375</v>
      </c>
      <c r="AM5023" s="1">
        <v>206980.140625</v>
      </c>
      <c r="AN5023" s="1">
        <v>56648.43359375</v>
      </c>
      <c r="AO5023" t="s">
        <v>17833</v>
      </c>
    </row>
    <row r="5024" spans="1:41" x14ac:dyDescent="0.25">
      <c r="A5024" s="1">
        <v>2021</v>
      </c>
      <c r="B5024" t="s">
        <v>3711</v>
      </c>
      <c r="C5024" t="s">
        <v>7118</v>
      </c>
      <c r="D5024" t="s">
        <v>7233</v>
      </c>
      <c r="E5024" t="s">
        <v>7943</v>
      </c>
      <c r="F5024" t="s">
        <v>9841</v>
      </c>
      <c r="G5024" t="s">
        <v>12028</v>
      </c>
      <c r="H5024" t="s">
        <v>12737</v>
      </c>
      <c r="I5024" s="1">
        <v>6190.38</v>
      </c>
      <c r="J5024" s="1">
        <v>19146.079970615461</v>
      </c>
      <c r="K5024" s="1">
        <v>870.14178019999997</v>
      </c>
      <c r="L5024" s="1">
        <v>1571.5390672799999</v>
      </c>
      <c r="M5024" s="1">
        <v>5406</v>
      </c>
      <c r="N5024" s="1">
        <v>4000.0983000000001</v>
      </c>
      <c r="O5024" s="1">
        <v>5973.7744652519996</v>
      </c>
      <c r="P5024" s="1">
        <v>4718.9645032399994</v>
      </c>
      <c r="Q5024" s="1">
        <v>1736.477201816761</v>
      </c>
      <c r="R5024" s="1">
        <v>3748.9514423628011</v>
      </c>
      <c r="S5024" s="1">
        <v>7292.2714303729372</v>
      </c>
      <c r="T5024" s="1">
        <v>6525.1937254425065</v>
      </c>
      <c r="U5024" s="1">
        <v>613.22112360000006</v>
      </c>
      <c r="V5024" s="1">
        <v>6302</v>
      </c>
      <c r="W5024" s="1">
        <v>2561.2199999999998</v>
      </c>
      <c r="X5024" s="1">
        <v>10159</v>
      </c>
      <c r="Y5024" s="1">
        <v>29037.04238793199</v>
      </c>
      <c r="Z5024" s="1">
        <v>5309.9597649322104</v>
      </c>
      <c r="AA5024" s="1">
        <v>46371</v>
      </c>
      <c r="AB5024" s="1">
        <v>1725</v>
      </c>
      <c r="AC5024" s="1">
        <v>3872.1369062499998</v>
      </c>
      <c r="AD5024" s="1">
        <v>12751.579868474129</v>
      </c>
      <c r="AE5024" s="1">
        <v>6182.22</v>
      </c>
      <c r="AF5024" s="1">
        <v>10285.103088</v>
      </c>
      <c r="AG5024" s="1">
        <v>54789</v>
      </c>
      <c r="AH5024" s="1">
        <v>8886.2560634763213</v>
      </c>
      <c r="AI5024" s="1">
        <v>3612.84</v>
      </c>
      <c r="AJ5024" s="1">
        <v>17096.1129</v>
      </c>
      <c r="AK5024" s="1">
        <v>4872</v>
      </c>
      <c r="AL5024" s="1">
        <v>291605.59375</v>
      </c>
      <c r="AM5024" s="1">
        <v>220970.28125</v>
      </c>
      <c r="AN5024" s="1">
        <v>70635.28125</v>
      </c>
      <c r="AO5024" t="s">
        <v>17834</v>
      </c>
    </row>
    <row r="5025" spans="1:41" x14ac:dyDescent="0.25">
      <c r="A5025" s="1">
        <v>2021</v>
      </c>
      <c r="B5025" t="s">
        <v>3712</v>
      </c>
      <c r="C5025" t="s">
        <v>7118</v>
      </c>
      <c r="D5025" t="s">
        <v>7233</v>
      </c>
      <c r="E5025" t="s">
        <v>7943</v>
      </c>
      <c r="F5025" t="s">
        <v>9841</v>
      </c>
      <c r="G5025" t="s">
        <v>12028</v>
      </c>
      <c r="H5025" t="s">
        <v>12737</v>
      </c>
      <c r="I5025" s="1">
        <v>5347.940945167973</v>
      </c>
      <c r="J5025" s="1">
        <v>14888.852585858591</v>
      </c>
      <c r="K5025" s="1">
        <v>1082.747312960207</v>
      </c>
      <c r="L5025" s="1">
        <v>1398.484328224537</v>
      </c>
      <c r="M5025" s="1">
        <v>4243.1753760000001</v>
      </c>
      <c r="N5025" s="1">
        <v>3248.5050500000002</v>
      </c>
      <c r="O5025" s="1">
        <v>6454.3305501789309</v>
      </c>
      <c r="P5025" s="1">
        <v>5333.5999999999995</v>
      </c>
      <c r="Q5025" s="1">
        <v>1732.907249438807</v>
      </c>
      <c r="R5025" s="1">
        <v>3217.0874757788538</v>
      </c>
      <c r="S5025" s="1">
        <v>4691.1712545611872</v>
      </c>
      <c r="T5025" s="1">
        <v>6279.7850493474998</v>
      </c>
      <c r="U5025" s="1">
        <v>738.99230072315572</v>
      </c>
      <c r="V5025" s="1">
        <v>154</v>
      </c>
      <c r="W5025" s="1">
        <v>2091.865234075924</v>
      </c>
      <c r="X5025" s="1">
        <v>6358.2065078400001</v>
      </c>
      <c r="Y5025" s="1">
        <v>29285.96134999999</v>
      </c>
      <c r="Z5025" s="1">
        <v>4330.3104464959661</v>
      </c>
      <c r="AA5025" s="1">
        <v>49050.843010568817</v>
      </c>
      <c r="AB5025" s="1">
        <v>653</v>
      </c>
      <c r="AC5025" s="1">
        <v>3874.6473099999998</v>
      </c>
      <c r="AD5025" s="1">
        <v>9587.4951550462338</v>
      </c>
      <c r="AE5025" s="1">
        <v>6209.9133019200008</v>
      </c>
      <c r="AF5025" s="1">
        <v>7616.5661027651277</v>
      </c>
      <c r="AG5025" s="1">
        <v>48837.3561252449</v>
      </c>
      <c r="AH5025" s="1">
        <v>8439.879410415062</v>
      </c>
      <c r="AI5025" s="1">
        <v>2991.8424902400011</v>
      </c>
      <c r="AJ5025" s="1">
        <v>15733.86793744472</v>
      </c>
      <c r="AK5025" s="1">
        <v>4818.5831899894474</v>
      </c>
      <c r="AL5025" s="1">
        <v>258691.90625</v>
      </c>
      <c r="AM5025" s="1">
        <v>200999.84375</v>
      </c>
      <c r="AN5025" s="1">
        <v>57692.08203125</v>
      </c>
      <c r="AO5025" t="s">
        <v>17835</v>
      </c>
    </row>
    <row r="5026" spans="1:41" x14ac:dyDescent="0.25">
      <c r="A5026" s="1">
        <v>2021</v>
      </c>
      <c r="B5026" t="s">
        <v>3713</v>
      </c>
      <c r="C5026" t="s">
        <v>7118</v>
      </c>
      <c r="D5026" t="s">
        <v>7233</v>
      </c>
      <c r="E5026" t="s">
        <v>7943</v>
      </c>
      <c r="F5026" t="s">
        <v>9841</v>
      </c>
      <c r="G5026" t="s">
        <v>12028</v>
      </c>
      <c r="H5026" t="s">
        <v>12737</v>
      </c>
      <c r="I5026" s="1">
        <v>5347.9999999999991</v>
      </c>
      <c r="J5026" s="1">
        <v>12402.924436111351</v>
      </c>
      <c r="K5026" s="1">
        <v>1105.6453936657699</v>
      </c>
      <c r="L5026" s="1">
        <v>1581.707921276804</v>
      </c>
      <c r="M5026" s="1">
        <v>4576.8875493516207</v>
      </c>
      <c r="N5026" s="1">
        <v>2944.391392074644</v>
      </c>
      <c r="O5026" s="1">
        <v>6420.5767082624416</v>
      </c>
      <c r="P5026" s="1">
        <v>5590.5485271999996</v>
      </c>
      <c r="Q5026" s="1">
        <v>1721.6025654098551</v>
      </c>
      <c r="R5026" s="1">
        <v>3675.778362226873</v>
      </c>
      <c r="S5026" s="1">
        <v>4188.90124206572</v>
      </c>
      <c r="T5026" s="1">
        <v>6817.618750682358</v>
      </c>
      <c r="U5026" s="1">
        <v>844.63280579321213</v>
      </c>
      <c r="V5026" s="1">
        <v>6470</v>
      </c>
      <c r="W5026" s="1">
        <v>2126.4062214893102</v>
      </c>
      <c r="X5026" s="1">
        <v>7993.5450151680016</v>
      </c>
      <c r="Y5026" s="1">
        <v>29502.067500000001</v>
      </c>
      <c r="Z5026" s="1">
        <v>4473.267110941978</v>
      </c>
      <c r="AA5026" s="1">
        <v>50703.407507740732</v>
      </c>
      <c r="AB5026" s="1">
        <v>829</v>
      </c>
      <c r="AC5026" s="1">
        <v>3829.3350099999998</v>
      </c>
      <c r="AD5026" s="1">
        <v>9588.1090386727992</v>
      </c>
      <c r="AE5026" s="1">
        <v>6621.8396296105129</v>
      </c>
      <c r="AF5026" s="1">
        <v>7999.0533837754274</v>
      </c>
      <c r="AG5026" s="1">
        <v>48199.29888676983</v>
      </c>
      <c r="AH5026" s="1">
        <v>8738.2745958298401</v>
      </c>
      <c r="AI5026" s="1">
        <v>2360.5247572416001</v>
      </c>
      <c r="AJ5026" s="1">
        <v>24437.031652967111</v>
      </c>
      <c r="AK5026" s="1">
        <v>5321.7458486647156</v>
      </c>
      <c r="AL5026" s="1">
        <v>276412.125</v>
      </c>
      <c r="AM5026" s="1">
        <v>216344.875</v>
      </c>
      <c r="AN5026" s="1">
        <v>60067.234375</v>
      </c>
      <c r="AO5026" t="s">
        <v>17836</v>
      </c>
    </row>
    <row r="5027" spans="1:41" x14ac:dyDescent="0.25">
      <c r="A5027" s="1">
        <v>2021</v>
      </c>
      <c r="B5027" t="s">
        <v>3714</v>
      </c>
      <c r="C5027" t="s">
        <v>7118</v>
      </c>
      <c r="D5027" t="s">
        <v>7233</v>
      </c>
      <c r="E5027" t="s">
        <v>7944</v>
      </c>
      <c r="F5027" t="s">
        <v>9842</v>
      </c>
      <c r="G5027" t="s">
        <v>12029</v>
      </c>
      <c r="H5027" t="s">
        <v>12737</v>
      </c>
      <c r="I5027" s="1">
        <v>10548.856968198414</v>
      </c>
      <c r="J5027" s="1">
        <v>10936.643202350715</v>
      </c>
      <c r="K5027" s="1">
        <v>2011.8778226386269</v>
      </c>
      <c r="L5027" s="1">
        <v>1511.8538993875836</v>
      </c>
      <c r="M5027" s="1">
        <v>7158.4633539397892</v>
      </c>
      <c r="N5027" s="1">
        <v>7335.0196994361813</v>
      </c>
      <c r="O5027" s="1">
        <v>6968.4749474361988</v>
      </c>
      <c r="P5027" s="1">
        <v>2439.0780133631351</v>
      </c>
      <c r="Q5027" s="1">
        <v>3364.6309900197234</v>
      </c>
      <c r="R5027" s="1">
        <v>5796.9014941704936</v>
      </c>
      <c r="S5027" s="1">
        <v>6908.4415433132936</v>
      </c>
      <c r="T5027" s="1">
        <v>6818.6873884120641</v>
      </c>
      <c r="U5027" s="1">
        <v>1932.8684984423446</v>
      </c>
      <c r="V5027" s="1">
        <v>6104.4019390357844</v>
      </c>
      <c r="W5027" s="1">
        <v>3000.7031124713112</v>
      </c>
      <c r="X5027" s="1">
        <v>9103.159289193125</v>
      </c>
      <c r="Y5027" s="1">
        <v>34002.893716083046</v>
      </c>
      <c r="Z5027" s="1">
        <v>3948.1317796510511</v>
      </c>
      <c r="AA5027" s="1">
        <v>37146.563579970258</v>
      </c>
      <c r="AB5027" s="1">
        <v>1553.7664704742244</v>
      </c>
      <c r="AC5027" s="1">
        <v>7169.6821162745873</v>
      </c>
      <c r="AD5027" s="1">
        <v>5374.4670431942959</v>
      </c>
      <c r="AE5027" s="1">
        <v>9279.3349329009743</v>
      </c>
      <c r="AF5027" s="1">
        <v>30337.58092620931</v>
      </c>
      <c r="AG5027" s="1">
        <v>83022.549133137843</v>
      </c>
      <c r="AH5027" s="1">
        <v>16488.293292487961</v>
      </c>
      <c r="AI5027" s="1">
        <v>3133.2427458555767</v>
      </c>
      <c r="AJ5027" s="1">
        <v>22129.442166525707</v>
      </c>
      <c r="AK5027" s="1">
        <v>4438.9487384915656</v>
      </c>
      <c r="AL5027" s="1">
        <v>349964.9375</v>
      </c>
      <c r="AM5027" s="1">
        <v>277006.4375</v>
      </c>
      <c r="AN5027" s="1">
        <v>72958.5234375</v>
      </c>
      <c r="AO5027" t="s">
        <v>17837</v>
      </c>
    </row>
    <row r="5028" spans="1:41" x14ac:dyDescent="0.25">
      <c r="A5028" s="1">
        <v>2021</v>
      </c>
      <c r="B5028" t="s">
        <v>3715</v>
      </c>
      <c r="C5028" t="s">
        <v>7118</v>
      </c>
      <c r="D5028" t="s">
        <v>7233</v>
      </c>
      <c r="E5028" t="s">
        <v>7944</v>
      </c>
      <c r="F5028" t="s">
        <v>9842</v>
      </c>
      <c r="G5028" t="s">
        <v>12029</v>
      </c>
      <c r="H5028" t="s">
        <v>12737</v>
      </c>
      <c r="I5028" s="1">
        <v>11930.253397502385</v>
      </c>
      <c r="J5028" s="1">
        <v>981.89572608034803</v>
      </c>
      <c r="K5028" s="1">
        <v>0</v>
      </c>
      <c r="L5028" s="1">
        <v>1540.6251496546417</v>
      </c>
      <c r="M5028" s="1">
        <v>7383.1716086594179</v>
      </c>
      <c r="N5028" s="1">
        <v>7176.2680676405944</v>
      </c>
      <c r="O5028" s="1">
        <v>5906.1825286851554</v>
      </c>
      <c r="P5028" s="1">
        <v>2502.5811023184738</v>
      </c>
      <c r="Q5028" s="1">
        <v>4580.4631515115807</v>
      </c>
      <c r="R5028" s="1">
        <v>6602.0684073038456</v>
      </c>
      <c r="S5028" s="1">
        <v>13386.587671573376</v>
      </c>
      <c r="T5028" s="1">
        <v>6640.8956879912166</v>
      </c>
      <c r="U5028" s="1">
        <v>1945.3085247317292</v>
      </c>
      <c r="V5028" s="1">
        <v>6450.6676296902679</v>
      </c>
      <c r="W5028" s="1">
        <v>2192.7485762235151</v>
      </c>
      <c r="X5028" s="1">
        <v>9918.5425947688673</v>
      </c>
      <c r="Y5028" s="1">
        <v>40437.701016070016</v>
      </c>
      <c r="Z5028" s="1">
        <v>3228.729029417007</v>
      </c>
      <c r="AA5028" s="1">
        <v>44397.345901932495</v>
      </c>
      <c r="AB5028" s="1">
        <v>1583.3353355587979</v>
      </c>
      <c r="AC5028" s="1">
        <v>7660.148372822543</v>
      </c>
      <c r="AD5028" s="1">
        <v>6270.7315497468953</v>
      </c>
      <c r="AE5028" s="1">
        <v>9613.3006154713166</v>
      </c>
      <c r="AF5028" s="1">
        <v>30222.858855038459</v>
      </c>
      <c r="AG5028" s="1">
        <v>81150.967930303319</v>
      </c>
      <c r="AH5028" s="1">
        <v>16380.71939170961</v>
      </c>
      <c r="AI5028" s="1">
        <v>3192.8697450153309</v>
      </c>
      <c r="AJ5028" s="1">
        <v>24844.613304086091</v>
      </c>
      <c r="AK5028" s="1">
        <v>3786.3357233075135</v>
      </c>
      <c r="AL5028" s="1">
        <v>361907.90625</v>
      </c>
      <c r="AM5028" s="1">
        <v>285265.78125</v>
      </c>
      <c r="AN5028" s="1">
        <v>76642.1171875</v>
      </c>
      <c r="AO5028" t="s">
        <v>17838</v>
      </c>
    </row>
    <row r="5029" spans="1:41" x14ac:dyDescent="0.25">
      <c r="A5029" s="1">
        <v>2021</v>
      </c>
      <c r="B5029" t="s">
        <v>3716</v>
      </c>
      <c r="C5029" t="s">
        <v>7118</v>
      </c>
      <c r="D5029" t="s">
        <v>7233</v>
      </c>
      <c r="E5029" t="s">
        <v>7944</v>
      </c>
      <c r="F5029" t="s">
        <v>9842</v>
      </c>
      <c r="G5029" t="s">
        <v>12029</v>
      </c>
      <c r="H5029" t="s">
        <v>12737</v>
      </c>
      <c r="I5029" s="1">
        <v>18538.157801858531</v>
      </c>
      <c r="J5029" s="1">
        <v>6563.4464306395494</v>
      </c>
      <c r="K5029" s="1">
        <v>1983.9255968099483</v>
      </c>
      <c r="L5029" s="1">
        <v>2936.6842363363103</v>
      </c>
      <c r="M5029" s="1">
        <v>8964.240977662721</v>
      </c>
      <c r="N5029" s="1">
        <v>9419.4757302380567</v>
      </c>
      <c r="O5029" s="1">
        <v>5695.1081572801795</v>
      </c>
      <c r="P5029" s="1">
        <v>2388.4143902478231</v>
      </c>
      <c r="Q5029" s="1">
        <v>3545.1038198487336</v>
      </c>
      <c r="R5029" s="1">
        <v>6070.9231945425618</v>
      </c>
      <c r="S5029" s="1">
        <v>8180.1529161319122</v>
      </c>
      <c r="T5029" s="1">
        <v>6881.1195258069256</v>
      </c>
      <c r="U5029" s="1">
        <v>1553.801183246725</v>
      </c>
      <c r="V5029" s="1">
        <v>5593.6842596882107</v>
      </c>
      <c r="W5029" s="1">
        <v>3185.2924256557867</v>
      </c>
      <c r="X5029" s="1">
        <v>9523.016775753038</v>
      </c>
      <c r="Y5029" s="1">
        <v>36382.254705722065</v>
      </c>
      <c r="Z5029" s="1">
        <v>2588.7226697860751</v>
      </c>
      <c r="AA5029" s="1">
        <v>51035.165291748039</v>
      </c>
      <c r="AB5029" s="1">
        <v>1542.7026033663915</v>
      </c>
      <c r="AC5029" s="1">
        <v>8542.9809222005315</v>
      </c>
      <c r="AD5029" s="1">
        <v>5380.9278129561762</v>
      </c>
      <c r="AE5029" s="1">
        <v>9752.3221408492664</v>
      </c>
      <c r="AF5029" s="1">
        <v>32174.935057040424</v>
      </c>
      <c r="AG5029" s="1">
        <v>78487.572964198844</v>
      </c>
      <c r="AH5029" s="1">
        <v>19323.641442072545</v>
      </c>
      <c r="AI5029" s="1">
        <v>3469.4160705923305</v>
      </c>
      <c r="AJ5029" s="1">
        <v>17413.098144648146</v>
      </c>
      <c r="AK5029" s="1">
        <v>4374.5599034503157</v>
      </c>
      <c r="AL5029" s="1">
        <v>371490.875</v>
      </c>
      <c r="AM5029" s="1">
        <v>292986.75</v>
      </c>
      <c r="AN5029" s="1">
        <v>78504.109375</v>
      </c>
      <c r="AO5029" t="s">
        <v>17839</v>
      </c>
    </row>
    <row r="5030" spans="1:41" x14ac:dyDescent="0.25">
      <c r="A5030" s="1">
        <v>2021</v>
      </c>
      <c r="B5030" t="s">
        <v>3717</v>
      </c>
      <c r="C5030" t="s">
        <v>7118</v>
      </c>
      <c r="D5030" t="s">
        <v>7233</v>
      </c>
      <c r="E5030" t="s">
        <v>7944</v>
      </c>
      <c r="F5030" t="s">
        <v>9842</v>
      </c>
      <c r="G5030" t="s">
        <v>12029</v>
      </c>
      <c r="H5030" t="s">
        <v>12737</v>
      </c>
      <c r="I5030" s="1">
        <v>12131.555642977457</v>
      </c>
      <c r="J5030" s="1">
        <v>27342.748503831674</v>
      </c>
      <c r="K5030" s="1">
        <v>1918.073864991316</v>
      </c>
      <c r="L5030" s="1">
        <v>2004.1961257570849</v>
      </c>
      <c r="M5030" s="1">
        <v>10110.694731718097</v>
      </c>
      <c r="N5030" s="1">
        <v>9259.6408716916849</v>
      </c>
      <c r="O5030" s="1">
        <v>6141.0514081808305</v>
      </c>
      <c r="P5030" s="1">
        <v>8212.1087017250047</v>
      </c>
      <c r="Q5030" s="1">
        <v>3823.0509337370081</v>
      </c>
      <c r="R5030" s="1">
        <v>6247.1897246188801</v>
      </c>
      <c r="S5030" s="1">
        <v>11676.990139474541</v>
      </c>
      <c r="T5030" s="1">
        <v>8492.3564650723947</v>
      </c>
      <c r="U5030" s="1">
        <v>1486.162381387669</v>
      </c>
      <c r="V5030" s="1">
        <v>4901.1512249049056</v>
      </c>
      <c r="W5030" s="1">
        <v>3656.7709028739032</v>
      </c>
      <c r="X5030" s="1">
        <v>14841.82600786749</v>
      </c>
      <c r="Y5030" s="1">
        <v>35069.186022516449</v>
      </c>
      <c r="Z5030" s="1">
        <v>3729.7198202910517</v>
      </c>
      <c r="AA5030" s="1">
        <v>52339.454438799301</v>
      </c>
      <c r="AB5030" s="1">
        <v>785.54297301919644</v>
      </c>
      <c r="AC5030" s="1">
        <v>8749.7370530567387</v>
      </c>
      <c r="AD5030" s="1">
        <v>7469.2419430319142</v>
      </c>
      <c r="AE5030" s="1">
        <v>10398.890491481146</v>
      </c>
      <c r="AF5030" s="1">
        <v>30678.637730074024</v>
      </c>
      <c r="AG5030" s="1">
        <v>80218.799169073842</v>
      </c>
      <c r="AH5030" s="1">
        <v>16549.47966130983</v>
      </c>
      <c r="AI5030" s="1">
        <v>4236.6243315129905</v>
      </c>
      <c r="AJ5030" s="1">
        <v>17643.932100746031</v>
      </c>
      <c r="AK5030" s="1">
        <v>4132.5929648158535</v>
      </c>
      <c r="AL5030" s="1">
        <v>404247.40625</v>
      </c>
      <c r="AM5030" s="1">
        <v>314236.1875</v>
      </c>
      <c r="AN5030" s="1">
        <v>90011.2421875</v>
      </c>
      <c r="AO5030" t="s">
        <v>17840</v>
      </c>
    </row>
    <row r="5031" spans="1:41" x14ac:dyDescent="0.25">
      <c r="A5031" s="1">
        <v>2021</v>
      </c>
      <c r="B5031" t="s">
        <v>3718</v>
      </c>
      <c r="C5031" t="s">
        <v>7118</v>
      </c>
      <c r="D5031" t="s">
        <v>7233</v>
      </c>
      <c r="E5031" t="s">
        <v>7944</v>
      </c>
      <c r="F5031" t="s">
        <v>9842</v>
      </c>
      <c r="G5031" t="s">
        <v>12029</v>
      </c>
      <c r="H5031" t="s">
        <v>12737</v>
      </c>
      <c r="I5031" s="1">
        <v>14167.86928473556</v>
      </c>
      <c r="J5031" s="1">
        <v>27090.356313204971</v>
      </c>
      <c r="K5031" s="1">
        <v>1930.0242106873854</v>
      </c>
      <c r="L5031" s="1">
        <v>2518.6864019385512</v>
      </c>
      <c r="M5031" s="1">
        <v>10645.070999548223</v>
      </c>
      <c r="N5031" s="1">
        <v>10564.43279172421</v>
      </c>
      <c r="O5031" s="1">
        <v>6246.0707391916412</v>
      </c>
      <c r="P5031" s="1">
        <v>8760.6483545688734</v>
      </c>
      <c r="Q5031" s="1">
        <v>3434.8322367129163</v>
      </c>
      <c r="R5031" s="1">
        <v>6503.7297164835536</v>
      </c>
      <c r="S5031" s="1">
        <v>13746.366392204414</v>
      </c>
      <c r="T5031" s="1">
        <v>8626.3459623408144</v>
      </c>
      <c r="U5031" s="1">
        <v>1585.8013236159459</v>
      </c>
      <c r="V5031" s="1">
        <v>5445.4454571854403</v>
      </c>
      <c r="W5031" s="1">
        <v>2352.3580546407225</v>
      </c>
      <c r="X5031" s="1">
        <v>15410.682960507535</v>
      </c>
      <c r="Y5031" s="1">
        <v>40033.476932535195</v>
      </c>
      <c r="Z5031" s="1">
        <v>3831.0118966417967</v>
      </c>
      <c r="AA5031" s="1">
        <v>52221.935574894109</v>
      </c>
      <c r="AB5031" s="1">
        <v>1943.2523060075532</v>
      </c>
      <c r="AC5031" s="1">
        <v>8559.7037123452174</v>
      </c>
      <c r="AD5031" s="1">
        <v>6920.3787523274805</v>
      </c>
      <c r="AE5031" s="1">
        <v>11598.321300978467</v>
      </c>
      <c r="AF5031" s="1">
        <v>29243.829359997773</v>
      </c>
      <c r="AG5031" s="1">
        <v>79326.224517166396</v>
      </c>
      <c r="AH5031" s="1">
        <v>17022.311667244263</v>
      </c>
      <c r="AI5031" s="1">
        <v>4909.2689835980291</v>
      </c>
      <c r="AJ5031" s="1">
        <v>18156.650333908958</v>
      </c>
      <c r="AK5031" s="1">
        <v>4329.7025063677065</v>
      </c>
      <c r="AL5031" s="1">
        <v>417124.8125</v>
      </c>
      <c r="AM5031" s="1">
        <v>323042.96875</v>
      </c>
      <c r="AN5031" s="1">
        <v>94081.8359375</v>
      </c>
      <c r="AO5031" t="s">
        <v>17841</v>
      </c>
    </row>
    <row r="5032" spans="1:41" x14ac:dyDescent="0.25">
      <c r="A5032" s="1">
        <v>2021</v>
      </c>
      <c r="B5032" t="s">
        <v>3719</v>
      </c>
      <c r="C5032" t="s">
        <v>7118</v>
      </c>
      <c r="D5032" t="s">
        <v>7233</v>
      </c>
      <c r="E5032" t="s">
        <v>7944</v>
      </c>
      <c r="F5032" t="s">
        <v>9842</v>
      </c>
      <c r="G5032" t="s">
        <v>12029</v>
      </c>
      <c r="H5032" t="s">
        <v>12737</v>
      </c>
      <c r="I5032" s="1">
        <v>9452.4675650727713</v>
      </c>
      <c r="J5032" s="1">
        <v>7731.9497328865809</v>
      </c>
      <c r="K5032" s="1">
        <v>1820.2327342374438</v>
      </c>
      <c r="L5032" s="1">
        <v>2393.2244570445046</v>
      </c>
      <c r="M5032" s="1">
        <v>7316.3163862067031</v>
      </c>
      <c r="N5032" s="1">
        <v>8420.7398138978024</v>
      </c>
      <c r="O5032" s="1">
        <v>5181.8889993830926</v>
      </c>
      <c r="P5032" s="1">
        <v>3005.9314966396964</v>
      </c>
      <c r="Q5032" s="1">
        <v>5075.0767580887605</v>
      </c>
      <c r="R5032" s="1">
        <v>6030.7842530530597</v>
      </c>
      <c r="S5032" s="1">
        <v>10439.152298790981</v>
      </c>
      <c r="T5032" s="1">
        <v>6046.4139300223778</v>
      </c>
      <c r="U5032" s="1">
        <v>1446.123884645905</v>
      </c>
      <c r="V5032" s="1">
        <v>5612.8554012152435</v>
      </c>
      <c r="W5032" s="1">
        <v>3198.7480145924837</v>
      </c>
      <c r="X5032" s="1">
        <v>9071.9614423613184</v>
      </c>
      <c r="Y5032" s="1">
        <v>34079.48363839525</v>
      </c>
      <c r="Z5032" s="1">
        <v>2920.4637940120615</v>
      </c>
      <c r="AA5032" s="1">
        <v>42531.827750489836</v>
      </c>
      <c r="AB5032" s="1">
        <v>1549.2194217015863</v>
      </c>
      <c r="AC5032" s="1">
        <v>7691.4843375270839</v>
      </c>
      <c r="AD5032" s="1">
        <v>5833.1622048056342</v>
      </c>
      <c r="AE5032" s="1">
        <v>9196.3173539453965</v>
      </c>
      <c r="AF5032" s="1">
        <v>31329.897801461575</v>
      </c>
      <c r="AG5032" s="1">
        <v>76495.750307745111</v>
      </c>
      <c r="AH5032" s="1">
        <v>13116.880091126915</v>
      </c>
      <c r="AI5032" s="1">
        <v>3140.7916045719926</v>
      </c>
      <c r="AJ5032" s="1">
        <v>17815.498644193314</v>
      </c>
      <c r="AK5032" s="1">
        <v>4335.0032634178451</v>
      </c>
      <c r="AL5032" s="1">
        <v>342279.625</v>
      </c>
      <c r="AM5032" s="1">
        <v>271229.84375</v>
      </c>
      <c r="AN5032" s="1">
        <v>71049.765625</v>
      </c>
      <c r="AO5032" t="s">
        <v>17842</v>
      </c>
    </row>
    <row r="5033" spans="1:41" x14ac:dyDescent="0.25">
      <c r="A5033" s="1">
        <v>2021</v>
      </c>
      <c r="B5033" t="s">
        <v>3720</v>
      </c>
      <c r="C5033" t="s">
        <v>7118</v>
      </c>
      <c r="D5033" t="s">
        <v>7233</v>
      </c>
      <c r="E5033" t="s">
        <v>7944</v>
      </c>
      <c r="F5033" t="s">
        <v>9842</v>
      </c>
      <c r="G5033" t="s">
        <v>12029</v>
      </c>
      <c r="H5033" t="s">
        <v>12737</v>
      </c>
      <c r="I5033" s="1">
        <v>12323.998872092947</v>
      </c>
      <c r="J5033" s="1">
        <v>30905.786862993122</v>
      </c>
      <c r="K5033" s="1">
        <v>1773.5480820593973</v>
      </c>
      <c r="L5033" s="1">
        <v>2544.2422586978946</v>
      </c>
      <c r="M5033" s="1">
        <v>11108.080177319871</v>
      </c>
      <c r="N5033" s="1">
        <v>9497.1555962846269</v>
      </c>
      <c r="O5033" s="1">
        <v>6241.9411112229109</v>
      </c>
      <c r="P5033" s="1">
        <v>8436.9703528987829</v>
      </c>
      <c r="Q5033" s="1">
        <v>3332.0232995274664</v>
      </c>
      <c r="R5033" s="1">
        <v>6549.2741084732288</v>
      </c>
      <c r="S5033" s="1">
        <v>13545.68741310728</v>
      </c>
      <c r="T5033" s="1">
        <v>8447.0866243051369</v>
      </c>
      <c r="U5033" s="1">
        <v>1504.2895581247592</v>
      </c>
      <c r="V5033" s="1">
        <v>5218.9844185377488</v>
      </c>
      <c r="W5033" s="1">
        <v>3026.7884047809544</v>
      </c>
      <c r="X5033" s="1">
        <v>17305.068820455585</v>
      </c>
      <c r="Y5033" s="1">
        <v>36959.797583112355</v>
      </c>
      <c r="Z5033" s="1">
        <v>3593.0710616094912</v>
      </c>
      <c r="AA5033" s="1">
        <v>52592.471787350354</v>
      </c>
      <c r="AB5033" s="1">
        <v>2553.3469029636126</v>
      </c>
      <c r="AC5033" s="1">
        <v>10018.154429603965</v>
      </c>
      <c r="AD5033" s="1">
        <v>8221.3177808954861</v>
      </c>
      <c r="AE5033" s="1">
        <v>11109.689258457367</v>
      </c>
      <c r="AF5033" s="1">
        <v>24424.717936161989</v>
      </c>
      <c r="AG5033" s="1">
        <v>74259.501885478196</v>
      </c>
      <c r="AH5033" s="1">
        <v>21997.832173115592</v>
      </c>
      <c r="AI5033" s="1">
        <v>5618.5771390887103</v>
      </c>
      <c r="AJ5033" s="1">
        <v>18806.08080656339</v>
      </c>
      <c r="AK5033" s="1">
        <v>4449.1361645142506</v>
      </c>
      <c r="AL5033" s="1">
        <v>416364.625</v>
      </c>
      <c r="AM5033" s="1">
        <v>312076.21875</v>
      </c>
      <c r="AN5033" s="1">
        <v>104288.4140625</v>
      </c>
      <c r="AO5033" t="s">
        <v>17843</v>
      </c>
    </row>
    <row r="5034" spans="1:41" x14ac:dyDescent="0.25">
      <c r="A5034" s="1">
        <v>2021</v>
      </c>
      <c r="B5034" t="s">
        <v>3721</v>
      </c>
      <c r="C5034" t="s">
        <v>7118</v>
      </c>
      <c r="D5034" t="s">
        <v>7233</v>
      </c>
      <c r="E5034" t="s">
        <v>7944</v>
      </c>
      <c r="F5034" t="s">
        <v>9842</v>
      </c>
      <c r="G5034" t="s">
        <v>12029</v>
      </c>
      <c r="H5034" t="s">
        <v>12737</v>
      </c>
      <c r="I5034" s="1">
        <v>13421.841</v>
      </c>
      <c r="J5034" s="1">
        <v>28323</v>
      </c>
      <c r="K5034" s="1">
        <v>1624.665487863301</v>
      </c>
      <c r="L5034" s="1">
        <v>3254</v>
      </c>
      <c r="M5034" s="1">
        <v>11153.448167580549</v>
      </c>
      <c r="N5034" s="1">
        <v>8663</v>
      </c>
      <c r="O5034" s="1">
        <v>6170.1993357974807</v>
      </c>
      <c r="P5034" s="1">
        <v>7736</v>
      </c>
      <c r="Q5034" s="1">
        <v>3193</v>
      </c>
      <c r="R5034" s="1">
        <v>6557.3980399999991</v>
      </c>
      <c r="S5034" s="1">
        <v>13390</v>
      </c>
      <c r="T5034" s="1">
        <v>8468</v>
      </c>
      <c r="U5034" s="1">
        <v>1455</v>
      </c>
      <c r="V5034" s="1">
        <v>4998</v>
      </c>
      <c r="W5034" s="1">
        <v>5338</v>
      </c>
      <c r="X5034" s="1">
        <v>17106.172941927249</v>
      </c>
      <c r="Y5034" s="1">
        <v>36535</v>
      </c>
      <c r="Z5034" s="1">
        <v>3671.659282878134</v>
      </c>
      <c r="AA5034" s="1">
        <v>53693</v>
      </c>
      <c r="AB5034" s="1">
        <v>2524</v>
      </c>
      <c r="AC5034" s="1">
        <v>9903.0107311198954</v>
      </c>
      <c r="AD5034" s="1">
        <v>4798.5444813550403</v>
      </c>
      <c r="AE5034" s="1">
        <v>12489</v>
      </c>
      <c r="AF5034" s="1">
        <v>28432</v>
      </c>
      <c r="AG5034" s="1">
        <v>79060.000196004999</v>
      </c>
      <c r="AH5034" s="1">
        <v>21745</v>
      </c>
      <c r="AI5034" s="1">
        <v>5554</v>
      </c>
      <c r="AJ5034" s="1">
        <v>17970.847162160051</v>
      </c>
      <c r="AK5034" s="1">
        <v>4398</v>
      </c>
      <c r="AL5034" s="1">
        <v>421625.78125</v>
      </c>
      <c r="AM5034" s="1">
        <v>319355.75</v>
      </c>
      <c r="AN5034" s="1">
        <v>102270.03125</v>
      </c>
      <c r="AO5034" t="s">
        <v>17844</v>
      </c>
    </row>
    <row r="5035" spans="1:41" x14ac:dyDescent="0.25">
      <c r="A5035" s="1">
        <v>2021</v>
      </c>
      <c r="B5035" t="s">
        <v>3722</v>
      </c>
      <c r="C5035" t="s">
        <v>7118</v>
      </c>
      <c r="D5035" t="s">
        <v>7233</v>
      </c>
      <c r="E5035" t="s">
        <v>7944</v>
      </c>
      <c r="F5035" t="s">
        <v>9842</v>
      </c>
      <c r="G5035" t="s">
        <v>12029</v>
      </c>
      <c r="H5035" t="s">
        <v>12737</v>
      </c>
      <c r="I5035" s="1">
        <v>10280.111879754155</v>
      </c>
      <c r="J5035" s="1">
        <v>9729.6910531074172</v>
      </c>
      <c r="K5035" s="1">
        <v>2017.338354422375</v>
      </c>
      <c r="L5035" s="1">
        <v>2353.168854697753</v>
      </c>
      <c r="M5035" s="1">
        <v>9425.5151929618332</v>
      </c>
      <c r="N5035" s="1">
        <v>9475.3058768626179</v>
      </c>
      <c r="O5035" s="1">
        <v>5926.7770196184165</v>
      </c>
      <c r="P5035" s="1">
        <v>6994.6801253760686</v>
      </c>
      <c r="Q5035" s="1">
        <v>3760.0831966767737</v>
      </c>
      <c r="R5035" s="1">
        <v>6426.1710950794777</v>
      </c>
      <c r="S5035" s="1">
        <v>7999.682148267163</v>
      </c>
      <c r="T5035" s="1">
        <v>7425.3123953339764</v>
      </c>
      <c r="U5035" s="1">
        <v>1528.7407872746421</v>
      </c>
      <c r="V5035" s="1">
        <v>5542.7773115757745</v>
      </c>
      <c r="W5035" s="1">
        <v>4018.4043551219165</v>
      </c>
      <c r="X5035" s="1">
        <v>9608.1358480211256</v>
      </c>
      <c r="Y5035" s="1">
        <v>35582.533781522492</v>
      </c>
      <c r="Z5035" s="1">
        <v>2649.0893928059158</v>
      </c>
      <c r="AA5035" s="1">
        <v>55668.003810900896</v>
      </c>
      <c r="AB5035" s="1">
        <v>1517.8212102226805</v>
      </c>
      <c r="AC5035" s="1">
        <v>8973.113031363393</v>
      </c>
      <c r="AD5035" s="1">
        <v>6625.3955025194045</v>
      </c>
      <c r="AE5035" s="1">
        <v>10440.234971524795</v>
      </c>
      <c r="AF5035" s="1">
        <v>31463.66931752253</v>
      </c>
      <c r="AG5035" s="1">
        <v>79396.244744813739</v>
      </c>
      <c r="AH5035" s="1">
        <v>16321.491819567198</v>
      </c>
      <c r="AI5035" s="1">
        <v>3600.1845540317822</v>
      </c>
      <c r="AJ5035" s="1">
        <v>17463.339073971114</v>
      </c>
      <c r="AK5035" s="1">
        <v>4154.0625432432107</v>
      </c>
      <c r="AL5035" s="1">
        <v>376367.09375</v>
      </c>
      <c r="AM5035" s="1">
        <v>297726.96875</v>
      </c>
      <c r="AN5035" s="1">
        <v>78640.125</v>
      </c>
      <c r="AO5035" t="s">
        <v>17845</v>
      </c>
    </row>
    <row r="5036" spans="1:41" x14ac:dyDescent="0.25">
      <c r="A5036" s="1">
        <v>2021</v>
      </c>
      <c r="B5036" t="s">
        <v>3723</v>
      </c>
      <c r="C5036" t="s">
        <v>7118</v>
      </c>
      <c r="D5036" t="s">
        <v>7233</v>
      </c>
      <c r="E5036" t="s">
        <v>7944</v>
      </c>
      <c r="F5036" t="s">
        <v>9842</v>
      </c>
      <c r="G5036" t="s">
        <v>12030</v>
      </c>
      <c r="H5036" t="s">
        <v>12737</v>
      </c>
      <c r="I5036" s="1">
        <v>12178.48072379419</v>
      </c>
      <c r="J5036" s="1">
        <v>900</v>
      </c>
      <c r="K5036" s="1">
        <v>0</v>
      </c>
      <c r="L5036" s="1">
        <v>1584.6751711024699</v>
      </c>
      <c r="M5036" s="1">
        <v>7615.9261774999959</v>
      </c>
      <c r="N5036" s="1">
        <v>7478.1</v>
      </c>
      <c r="O5036" s="1">
        <v>6317.4190235889218</v>
      </c>
      <c r="P5036" s="1">
        <v>2697</v>
      </c>
      <c r="Q5036" s="1">
        <v>4803.397184475305</v>
      </c>
      <c r="R5036" s="1">
        <v>6814.0413313293002</v>
      </c>
      <c r="S5036" s="1">
        <v>13969.43497710884</v>
      </c>
      <c r="T5036" s="1">
        <v>7103.2888924828203</v>
      </c>
      <c r="U5036" s="1">
        <v>1472</v>
      </c>
      <c r="V5036" s="1">
        <v>6731</v>
      </c>
      <c r="W5036" s="1">
        <v>2213.3664567444912</v>
      </c>
      <c r="X5036" s="1">
        <v>11030.305893960691</v>
      </c>
      <c r="Y5036" s="1">
        <v>42565</v>
      </c>
      <c r="Z5036" s="1">
        <v>3446.7284548764119</v>
      </c>
      <c r="AA5036" s="1">
        <v>46417.615128649617</v>
      </c>
      <c r="AB5036" s="1">
        <v>1390</v>
      </c>
      <c r="AC5036" s="1">
        <v>8161.5901079395317</v>
      </c>
      <c r="AD5036" s="1">
        <v>6523.4667857142858</v>
      </c>
      <c r="AE5036" s="1">
        <v>10075.859651973609</v>
      </c>
      <c r="AF5036" s="1">
        <v>31087</v>
      </c>
      <c r="AG5036" s="1">
        <v>85018.241069691692</v>
      </c>
      <c r="AH5036" s="1">
        <v>16694.72678355021</v>
      </c>
      <c r="AI5036" s="1">
        <v>3219.7659264209319</v>
      </c>
      <c r="AJ5036" s="1">
        <v>26060.37562063021</v>
      </c>
      <c r="AK5036" s="1">
        <v>3895</v>
      </c>
      <c r="AL5036" s="1">
        <v>377463.8125</v>
      </c>
      <c r="AM5036" s="1">
        <v>297491.09375</v>
      </c>
      <c r="AN5036" s="1">
        <v>79972.703125</v>
      </c>
      <c r="AO5036" t="s">
        <v>17846</v>
      </c>
    </row>
    <row r="5037" spans="1:41" x14ac:dyDescent="0.25">
      <c r="A5037" s="1">
        <v>2021</v>
      </c>
      <c r="B5037" t="s">
        <v>3724</v>
      </c>
      <c r="C5037" t="s">
        <v>7118</v>
      </c>
      <c r="D5037" t="s">
        <v>7233</v>
      </c>
      <c r="E5037" t="s">
        <v>7944</v>
      </c>
      <c r="F5037" t="s">
        <v>9842</v>
      </c>
      <c r="G5037" t="s">
        <v>12030</v>
      </c>
      <c r="H5037" t="s">
        <v>12737</v>
      </c>
      <c r="I5037" s="1">
        <v>12127.70938546614</v>
      </c>
      <c r="J5037" s="1">
        <v>27686.085032353149</v>
      </c>
      <c r="K5037" s="1">
        <v>1869.2853121855501</v>
      </c>
      <c r="L5037" s="1">
        <v>2006.9012428415999</v>
      </c>
      <c r="M5037" s="1">
        <v>9909.30311712</v>
      </c>
      <c r="N5037" s="1">
        <v>9075.1923971999986</v>
      </c>
      <c r="O5037" s="1">
        <v>6018.7298179004283</v>
      </c>
      <c r="P5037" s="1">
        <v>8064.323575999997</v>
      </c>
      <c r="Q5037" s="1">
        <v>3757.9283345686349</v>
      </c>
      <c r="R5037" s="1">
        <v>6080.7939499999993</v>
      </c>
      <c r="S5037" s="1">
        <v>11365.97</v>
      </c>
      <c r="T5037" s="1">
        <v>8481.8090128585427</v>
      </c>
      <c r="U5037" s="1">
        <v>1428.14</v>
      </c>
      <c r="V5037" s="1">
        <v>4847</v>
      </c>
      <c r="W5037" s="1">
        <v>3583.9328817599999</v>
      </c>
      <c r="X5037" s="1">
        <v>14960.0445</v>
      </c>
      <c r="Y5037" s="1">
        <v>35351</v>
      </c>
      <c r="Z5037" s="1">
        <v>3655.4252401160002</v>
      </c>
      <c r="AA5037" s="1">
        <v>53290</v>
      </c>
      <c r="AB5037" s="1">
        <v>786</v>
      </c>
      <c r="AC5037" s="1">
        <v>8575.4539084083335</v>
      </c>
      <c r="AD5037" s="1">
        <v>7342.0094113239993</v>
      </c>
      <c r="AE5037" s="1">
        <v>10191.758400000001</v>
      </c>
      <c r="AF5037" s="1">
        <v>30720.045507480001</v>
      </c>
      <c r="AG5037" s="1">
        <v>83424</v>
      </c>
      <c r="AH5037" s="1">
        <v>16666.179892343749</v>
      </c>
      <c r="AI5037" s="1">
        <v>4152.2363999999998</v>
      </c>
      <c r="AJ5037" s="1">
        <v>17991.104931360002</v>
      </c>
      <c r="AK5037" s="1">
        <v>3981</v>
      </c>
      <c r="AL5037" s="1">
        <v>407389.375</v>
      </c>
      <c r="AM5037" s="1">
        <v>318272.84375</v>
      </c>
      <c r="AN5037" s="1">
        <v>89116.5</v>
      </c>
      <c r="AO5037" t="s">
        <v>17847</v>
      </c>
    </row>
    <row r="5038" spans="1:41" x14ac:dyDescent="0.25">
      <c r="A5038" s="1">
        <v>2021</v>
      </c>
      <c r="B5038" t="s">
        <v>3725</v>
      </c>
      <c r="C5038" t="s">
        <v>7118</v>
      </c>
      <c r="D5038" t="s">
        <v>7233</v>
      </c>
      <c r="E5038" t="s">
        <v>7944</v>
      </c>
      <c r="F5038" t="s">
        <v>9842</v>
      </c>
      <c r="G5038" t="s">
        <v>12030</v>
      </c>
      <c r="H5038" t="s">
        <v>12737</v>
      </c>
      <c r="I5038" s="1">
        <v>18788.75156511848</v>
      </c>
      <c r="J5038" s="1">
        <v>6534.7173999333354</v>
      </c>
      <c r="K5038" s="1">
        <v>2295.0868541958689</v>
      </c>
      <c r="L5038" s="1">
        <v>2907.0772277904011</v>
      </c>
      <c r="M5038" s="1">
        <v>8742.7245907430279</v>
      </c>
      <c r="N5038" s="1">
        <v>9416.4374499999976</v>
      </c>
      <c r="O5038" s="1">
        <v>5556.1499018842742</v>
      </c>
      <c r="P5038" s="1">
        <v>2542</v>
      </c>
      <c r="Q5038" s="1">
        <v>3459.3141449559248</v>
      </c>
      <c r="R5038" s="1">
        <v>5794.2189004962474</v>
      </c>
      <c r="S5038" s="1">
        <v>7869</v>
      </c>
      <c r="T5038" s="1">
        <v>6411.1613056100005</v>
      </c>
      <c r="U5038" s="1">
        <v>1456.8456140000001</v>
      </c>
      <c r="V5038" s="1">
        <v>124</v>
      </c>
      <c r="W5038" s="1">
        <v>3118.7808944404692</v>
      </c>
      <c r="X5038" s="1">
        <v>9473.4462643200022</v>
      </c>
      <c r="Y5038" s="1">
        <v>35878</v>
      </c>
      <c r="Z5038" s="1">
        <v>2532.1806090512791</v>
      </c>
      <c r="AA5038" s="1">
        <v>50676.372180949642</v>
      </c>
      <c r="AB5038" s="1">
        <v>1390</v>
      </c>
      <c r="AC5038" s="1">
        <v>8350.6319199999998</v>
      </c>
      <c r="AD5038" s="1">
        <v>5263.399291743488</v>
      </c>
      <c r="AE5038" s="1">
        <v>9511.3313899200002</v>
      </c>
      <c r="AF5038" s="1">
        <v>31850.554394859901</v>
      </c>
      <c r="AG5038" s="1">
        <v>78539.132707607307</v>
      </c>
      <c r="AH5038" s="1">
        <v>19223.055376586341</v>
      </c>
      <c r="AI5038" s="1">
        <v>3383.6829321599998</v>
      </c>
      <c r="AJ5038" s="1">
        <v>17322.457100849751</v>
      </c>
      <c r="AK5038" s="1">
        <v>4120.2284715597143</v>
      </c>
      <c r="AL5038" s="1">
        <v>362530.75</v>
      </c>
      <c r="AM5038" s="1">
        <v>285684</v>
      </c>
      <c r="AN5038" s="1">
        <v>76846.7109375</v>
      </c>
      <c r="AO5038" t="s">
        <v>17848</v>
      </c>
    </row>
    <row r="5039" spans="1:41" x14ac:dyDescent="0.25">
      <c r="A5039" s="1">
        <v>2021</v>
      </c>
      <c r="B5039" t="s">
        <v>3726</v>
      </c>
      <c r="C5039" t="s">
        <v>7118</v>
      </c>
      <c r="D5039" t="s">
        <v>7233</v>
      </c>
      <c r="E5039" t="s">
        <v>7944</v>
      </c>
      <c r="F5039" t="s">
        <v>9842</v>
      </c>
      <c r="G5039" t="s">
        <v>12030</v>
      </c>
      <c r="H5039" t="s">
        <v>12737</v>
      </c>
      <c r="I5039" s="1">
        <v>13421.841</v>
      </c>
      <c r="J5039" s="1">
        <v>28323</v>
      </c>
      <c r="K5039" s="1">
        <v>1624.665487863301</v>
      </c>
      <c r="L5039" s="1">
        <v>3254</v>
      </c>
      <c r="M5039" s="1">
        <v>11153.448167580549</v>
      </c>
      <c r="N5039" s="1">
        <v>8663</v>
      </c>
      <c r="O5039" s="1">
        <v>6170.1993357974807</v>
      </c>
      <c r="P5039" s="1">
        <v>7736</v>
      </c>
      <c r="Q5039" s="1">
        <v>3193</v>
      </c>
      <c r="R5039" s="1">
        <v>6557.3980399999991</v>
      </c>
      <c r="S5039" s="1">
        <v>13390</v>
      </c>
      <c r="T5039" s="1">
        <v>8468</v>
      </c>
      <c r="U5039" s="1">
        <v>1455</v>
      </c>
      <c r="V5039" s="1">
        <v>4998</v>
      </c>
      <c r="W5039" s="1">
        <v>5338</v>
      </c>
      <c r="X5039" s="1">
        <v>17106.172941927249</v>
      </c>
      <c r="Y5039" s="1">
        <v>36535</v>
      </c>
      <c r="Z5039" s="1">
        <v>3671.659282878134</v>
      </c>
      <c r="AA5039" s="1">
        <v>53693</v>
      </c>
      <c r="AB5039" s="1">
        <v>2524</v>
      </c>
      <c r="AC5039" s="1">
        <v>9903.0107311198954</v>
      </c>
      <c r="AD5039" s="1">
        <v>4798.5444813550403</v>
      </c>
      <c r="AE5039" s="1">
        <v>12489</v>
      </c>
      <c r="AF5039" s="1">
        <v>28432</v>
      </c>
      <c r="AG5039" s="1">
        <v>79060.000196004999</v>
      </c>
      <c r="AH5039" s="1">
        <v>21745</v>
      </c>
      <c r="AI5039" s="1">
        <v>5554</v>
      </c>
      <c r="AJ5039" s="1">
        <v>17970.847162160051</v>
      </c>
      <c r="AK5039" s="1">
        <v>4398</v>
      </c>
      <c r="AL5039" s="1">
        <v>421625.78125</v>
      </c>
      <c r="AM5039" s="1">
        <v>319355.75</v>
      </c>
      <c r="AN5039" s="1">
        <v>102270.03125</v>
      </c>
      <c r="AO5039" t="s">
        <v>17849</v>
      </c>
    </row>
    <row r="5040" spans="1:41" x14ac:dyDescent="0.25">
      <c r="A5040" s="1">
        <v>2021</v>
      </c>
      <c r="B5040" t="s">
        <v>3727</v>
      </c>
      <c r="C5040" t="s">
        <v>7118</v>
      </c>
      <c r="D5040" t="s">
        <v>7233</v>
      </c>
      <c r="E5040" t="s">
        <v>7944</v>
      </c>
      <c r="F5040" t="s">
        <v>9842</v>
      </c>
      <c r="G5040" t="s">
        <v>12030</v>
      </c>
      <c r="H5040" t="s">
        <v>12737</v>
      </c>
      <c r="I5040" s="1">
        <v>12426</v>
      </c>
      <c r="J5040" s="1">
        <v>31324.415218556471</v>
      </c>
      <c r="K5040" s="1">
        <v>1753.1638</v>
      </c>
      <c r="L5040" s="1">
        <v>2568.0664999999999</v>
      </c>
      <c r="M5040" s="1">
        <v>10980.40941284307</v>
      </c>
      <c r="N5040" s="1">
        <v>9388</v>
      </c>
      <c r="O5040" s="1">
        <v>6170.199335797477</v>
      </c>
      <c r="P5040" s="1">
        <v>8340</v>
      </c>
      <c r="Q5040" s="1">
        <v>3293.7266762483368</v>
      </c>
      <c r="R5040" s="1">
        <v>6474</v>
      </c>
      <c r="S5040" s="1">
        <v>13390</v>
      </c>
      <c r="T5040" s="1">
        <v>8512.705768567077</v>
      </c>
      <c r="U5040" s="1">
        <v>1487</v>
      </c>
      <c r="V5040" s="1">
        <v>5159</v>
      </c>
      <c r="W5040" s="1">
        <v>2992</v>
      </c>
      <c r="X5040" s="1">
        <v>17106.172941927249</v>
      </c>
      <c r="Y5040" s="1">
        <v>36535</v>
      </c>
      <c r="Z5040" s="1">
        <v>3551.7740848203089</v>
      </c>
      <c r="AA5040" s="1">
        <v>53289</v>
      </c>
      <c r="AB5040" s="1">
        <v>2524</v>
      </c>
      <c r="AC5040" s="1">
        <v>9903.0107311198954</v>
      </c>
      <c r="AD5040" s="1">
        <v>8126.8260317058539</v>
      </c>
      <c r="AE5040" s="1">
        <v>10982</v>
      </c>
      <c r="AF5040" s="1">
        <v>23581.505231260649</v>
      </c>
      <c r="AG5040" s="1">
        <v>74806</v>
      </c>
      <c r="AH5040" s="1">
        <v>21745</v>
      </c>
      <c r="AI5040" s="1">
        <v>5554</v>
      </c>
      <c r="AJ5040" s="1">
        <v>18961.731701511479</v>
      </c>
      <c r="AK5040" s="1">
        <v>4398</v>
      </c>
      <c r="AL5040" s="1">
        <v>415322.71875</v>
      </c>
      <c r="AM5040" s="1">
        <v>312070.21875</v>
      </c>
      <c r="AN5040" s="1">
        <v>103252.4765625</v>
      </c>
      <c r="AO5040" t="s">
        <v>17850</v>
      </c>
    </row>
    <row r="5041" spans="1:41" x14ac:dyDescent="0.25">
      <c r="A5041" s="1">
        <v>2021</v>
      </c>
      <c r="B5041" t="s">
        <v>3728</v>
      </c>
      <c r="C5041" t="s">
        <v>7118</v>
      </c>
      <c r="D5041" t="s">
        <v>7233</v>
      </c>
      <c r="E5041" t="s">
        <v>7944</v>
      </c>
      <c r="F5041" t="s">
        <v>9842</v>
      </c>
      <c r="G5041" t="s">
        <v>12030</v>
      </c>
      <c r="H5041" t="s">
        <v>12737</v>
      </c>
      <c r="I5041" s="1">
        <v>14268</v>
      </c>
      <c r="J5041" s="1">
        <v>27603.408760316539</v>
      </c>
      <c r="K5041" s="1">
        <v>1837.8707999999999</v>
      </c>
      <c r="L5041" s="1">
        <v>2540.7243010799998</v>
      </c>
      <c r="M5041" s="1">
        <v>10510.13605284965</v>
      </c>
      <c r="N5041" s="1">
        <v>10430.52</v>
      </c>
      <c r="O5041" s="1">
        <v>6166.8967043445182</v>
      </c>
      <c r="P5041" s="1">
        <v>8641.119999999999</v>
      </c>
      <c r="Q5041" s="1">
        <v>3391.2929399999998</v>
      </c>
      <c r="R5041" s="1">
        <v>6421.289644202885</v>
      </c>
      <c r="S5041" s="1">
        <v>13572.12</v>
      </c>
      <c r="T5041" s="1">
        <v>8648.4710488007822</v>
      </c>
      <c r="U5041" s="1">
        <v>1550.35</v>
      </c>
      <c r="V5041" s="1">
        <v>5376</v>
      </c>
      <c r="W5041" s="1">
        <v>2322.54</v>
      </c>
      <c r="X5041" s="1">
        <v>15671</v>
      </c>
      <c r="Y5041" s="1">
        <v>40100</v>
      </c>
      <c r="Z5041" s="1">
        <v>3782.4506999999999</v>
      </c>
      <c r="AA5041" s="1">
        <v>53289</v>
      </c>
      <c r="AB5041" s="1">
        <v>2023.2360000000001</v>
      </c>
      <c r="AC5041" s="1">
        <v>8451.2024948117814</v>
      </c>
      <c r="AD5041" s="1">
        <v>6966.6309869288216</v>
      </c>
      <c r="AE5041" s="1">
        <v>11451.30313016431</v>
      </c>
      <c r="AF5041" s="1">
        <v>29450.602800000001</v>
      </c>
      <c r="AG5041" s="1">
        <v>81002</v>
      </c>
      <c r="AH5041" s="1">
        <v>17364.29553383938</v>
      </c>
      <c r="AI5041" s="1">
        <v>4847.04</v>
      </c>
      <c r="AJ5041" s="1">
        <v>18285.03</v>
      </c>
      <c r="AK5041" s="1">
        <v>4441</v>
      </c>
      <c r="AL5041" s="1">
        <v>420405.5</v>
      </c>
      <c r="AM5041" s="1">
        <v>326034.28125</v>
      </c>
      <c r="AN5041" s="1">
        <v>94371.234375</v>
      </c>
      <c r="AO5041" t="s">
        <v>17851</v>
      </c>
    </row>
    <row r="5042" spans="1:41" x14ac:dyDescent="0.25">
      <c r="A5042" s="1">
        <v>2021</v>
      </c>
      <c r="B5042" t="s">
        <v>3729</v>
      </c>
      <c r="C5042" t="s">
        <v>7118</v>
      </c>
      <c r="D5042" t="s">
        <v>7233</v>
      </c>
      <c r="E5042" t="s">
        <v>7944</v>
      </c>
      <c r="F5042" t="s">
        <v>9842</v>
      </c>
      <c r="G5042" t="s">
        <v>12030</v>
      </c>
      <c r="H5042" t="s">
        <v>12737</v>
      </c>
      <c r="I5042" s="1">
        <v>9777</v>
      </c>
      <c r="J5042" s="1">
        <v>7756.2155381800076</v>
      </c>
      <c r="K5042" s="1">
        <v>1842.7177255283109</v>
      </c>
      <c r="L5042" s="1">
        <v>2390.548222853226</v>
      </c>
      <c r="M5042" s="1">
        <v>7384.9382396488554</v>
      </c>
      <c r="N5042" s="1">
        <v>8341.6694209825819</v>
      </c>
      <c r="O5042" s="1">
        <v>5188.2362293184888</v>
      </c>
      <c r="P5042" s="1">
        <v>2697</v>
      </c>
      <c r="Q5042" s="1">
        <v>5080.2446020343186</v>
      </c>
      <c r="R5042" s="1">
        <v>6263.0284428837367</v>
      </c>
      <c r="S5042" s="1">
        <v>10341</v>
      </c>
      <c r="T5042" s="1">
        <v>5931.9297068888209</v>
      </c>
      <c r="U5042" s="1">
        <v>1461.1957389950401</v>
      </c>
      <c r="V5042" s="1">
        <v>5687</v>
      </c>
      <c r="W5042" s="1">
        <v>3178.037731434837</v>
      </c>
      <c r="X5042" s="1">
        <v>8986.7761057267198</v>
      </c>
      <c r="Y5042" s="1">
        <v>34245</v>
      </c>
      <c r="Z5042" s="1">
        <v>2924.3124480644569</v>
      </c>
      <c r="AA5042" s="1">
        <v>43096.70341032969</v>
      </c>
      <c r="AB5042" s="1">
        <v>1390</v>
      </c>
      <c r="AC5042" s="1">
        <v>7769.8352571209489</v>
      </c>
      <c r="AD5042" s="1">
        <v>5844.9469381589233</v>
      </c>
      <c r="AE5042" s="1">
        <v>9308</v>
      </c>
      <c r="AF5042" s="1">
        <v>31656.425605511042</v>
      </c>
      <c r="AG5042" s="1">
        <v>80758.961500697042</v>
      </c>
      <c r="AH5042" s="1">
        <v>13253.58740116276</v>
      </c>
      <c r="AI5042" s="1">
        <v>3111.2997034176001</v>
      </c>
      <c r="AJ5042" s="1">
        <v>18040.139678455609</v>
      </c>
      <c r="AK5042" s="1">
        <v>4377.4757013951121</v>
      </c>
      <c r="AL5042" s="1">
        <v>348084.21875</v>
      </c>
      <c r="AM5042" s="1">
        <v>277253.28125</v>
      </c>
      <c r="AN5042" s="1">
        <v>70830.9453125</v>
      </c>
      <c r="AO5042" t="s">
        <v>17852</v>
      </c>
    </row>
    <row r="5043" spans="1:41" x14ac:dyDescent="0.25">
      <c r="A5043" s="1">
        <v>2021</v>
      </c>
      <c r="B5043" t="s">
        <v>3730</v>
      </c>
      <c r="C5043" t="s">
        <v>7118</v>
      </c>
      <c r="D5043" t="s">
        <v>7233</v>
      </c>
      <c r="E5043" t="s">
        <v>7944</v>
      </c>
      <c r="F5043" t="s">
        <v>9842</v>
      </c>
      <c r="G5043" t="s">
        <v>12030</v>
      </c>
      <c r="H5043" t="s">
        <v>12737</v>
      </c>
      <c r="I5043" s="1">
        <v>10723.876072369119</v>
      </c>
      <c r="J5043" s="1">
        <v>11378.771860957069</v>
      </c>
      <c r="K5043" s="1">
        <v>2103.6278224565422</v>
      </c>
      <c r="L5043" s="1">
        <v>1550.5117320000011</v>
      </c>
      <c r="M5043" s="1">
        <v>7364.5582452170511</v>
      </c>
      <c r="N5043" s="1">
        <v>7618.9746545577109</v>
      </c>
      <c r="O5043" s="1">
        <v>7410</v>
      </c>
      <c r="P5043" s="1">
        <v>2697</v>
      </c>
      <c r="Q5043" s="1">
        <v>3711.027875273232</v>
      </c>
      <c r="R5043" s="1">
        <v>6205.5491643671066</v>
      </c>
      <c r="S5043" s="1">
        <v>6960</v>
      </c>
      <c r="T5043" s="1">
        <v>6911.3721878857205</v>
      </c>
      <c r="U5043" s="1">
        <v>1986.2438490502809</v>
      </c>
      <c r="V5043" s="1">
        <v>6273</v>
      </c>
      <c r="W5043" s="1">
        <v>3023.1041831448601</v>
      </c>
      <c r="X5043" s="1">
        <v>10015.71066328525</v>
      </c>
      <c r="Y5043" s="1">
        <v>35553</v>
      </c>
      <c r="Z5043" s="1">
        <v>4064.2805760000001</v>
      </c>
      <c r="AA5043" s="1">
        <v>38757.75718750948</v>
      </c>
      <c r="AB5043" s="1">
        <v>1390</v>
      </c>
      <c r="AC5043" s="1">
        <v>7727.1072042227343</v>
      </c>
      <c r="AD5043" s="1">
        <v>5927.7814034264784</v>
      </c>
      <c r="AE5043" s="1">
        <v>9348.6077099283066</v>
      </c>
      <c r="AF5043" s="1">
        <v>31114.212344755269</v>
      </c>
      <c r="AG5043" s="1">
        <v>89759</v>
      </c>
      <c r="AH5043" s="1">
        <v>18712.717776670939</v>
      </c>
      <c r="AI5043" s="1">
        <v>3156.633261196992</v>
      </c>
      <c r="AJ5043" s="1">
        <v>25239.203337419811</v>
      </c>
      <c r="AK5043" s="1">
        <v>4658.0591738118401</v>
      </c>
      <c r="AL5043" s="1">
        <v>371341.6875</v>
      </c>
      <c r="AM5043" s="1">
        <v>293708.15625</v>
      </c>
      <c r="AN5043" s="1">
        <v>77633.5703125</v>
      </c>
      <c r="AO5043" t="s">
        <v>17853</v>
      </c>
    </row>
    <row r="5044" spans="1:41" x14ac:dyDescent="0.25">
      <c r="A5044" s="1">
        <v>2021</v>
      </c>
      <c r="B5044" t="s">
        <v>3731</v>
      </c>
      <c r="C5044" t="s">
        <v>7118</v>
      </c>
      <c r="D5044" t="s">
        <v>7233</v>
      </c>
      <c r="E5044" t="s">
        <v>7944</v>
      </c>
      <c r="F5044" t="s">
        <v>9842</v>
      </c>
      <c r="G5044" t="s">
        <v>12030</v>
      </c>
      <c r="H5044" t="s">
        <v>12737</v>
      </c>
      <c r="I5044" s="1">
        <v>10182.288883034091</v>
      </c>
      <c r="J5044" s="1">
        <v>8910.3186019090845</v>
      </c>
      <c r="K5044" s="1">
        <v>1958.6039239875599</v>
      </c>
      <c r="L5044" s="1">
        <v>2347.0104999999999</v>
      </c>
      <c r="M5044" s="1">
        <v>9160.0911640581144</v>
      </c>
      <c r="N5044" s="1">
        <v>9226.5444277845891</v>
      </c>
      <c r="O5044" s="1">
        <v>5748.5896800349419</v>
      </c>
      <c r="P5044" s="1">
        <v>7015.6364377367654</v>
      </c>
      <c r="Q5044" s="1">
        <v>3657.7811947572</v>
      </c>
      <c r="R5044" s="1">
        <v>6153.8172368749983</v>
      </c>
      <c r="S5044" s="1">
        <v>7766</v>
      </c>
      <c r="T5044" s="1">
        <v>7360.5386879999996</v>
      </c>
      <c r="U5044" s="1">
        <v>1442.4213999999999</v>
      </c>
      <c r="V5044" s="1">
        <v>5460</v>
      </c>
      <c r="W5044" s="1">
        <v>3916.7427204799992</v>
      </c>
      <c r="X5044" s="1">
        <v>8806.9651920000015</v>
      </c>
      <c r="Y5044" s="1">
        <v>34641</v>
      </c>
      <c r="Z5044" s="1">
        <v>2577</v>
      </c>
      <c r="AA5044" s="1">
        <v>54970</v>
      </c>
      <c r="AB5044" s="1">
        <v>1390</v>
      </c>
      <c r="AC5044" s="1">
        <v>8720.4287199999999</v>
      </c>
      <c r="AD5044" s="1">
        <v>6445.1358678348006</v>
      </c>
      <c r="AE5044" s="1">
        <v>10146.236269903389</v>
      </c>
      <c r="AF5044" s="1">
        <v>31189.200258239998</v>
      </c>
      <c r="AG5044" s="1">
        <v>78760</v>
      </c>
      <c r="AH5044" s="1">
        <v>15864</v>
      </c>
      <c r="AI5044" s="1">
        <v>3498.802776</v>
      </c>
      <c r="AJ5044" s="1">
        <v>17311</v>
      </c>
      <c r="AK5044" s="1">
        <v>3932.1976091814809</v>
      </c>
      <c r="AL5044" s="1">
        <v>368558.34375</v>
      </c>
      <c r="AM5044" s="1">
        <v>292710.6875</v>
      </c>
      <c r="AN5044" s="1">
        <v>75847.671875</v>
      </c>
      <c r="AO5044" t="s">
        <v>17854</v>
      </c>
    </row>
    <row r="5045" spans="1:41" x14ac:dyDescent="0.25">
      <c r="A5045" s="1">
        <v>2021</v>
      </c>
      <c r="B5045" t="s">
        <v>3732</v>
      </c>
      <c r="C5045" t="s">
        <v>7118</v>
      </c>
      <c r="D5045" t="s">
        <v>7233</v>
      </c>
      <c r="E5045" t="s">
        <v>7945</v>
      </c>
      <c r="F5045" t="s">
        <v>9843</v>
      </c>
      <c r="G5045" t="s">
        <v>12031</v>
      </c>
      <c r="H5045" t="s">
        <v>12737</v>
      </c>
      <c r="I5045" s="1"/>
      <c r="J5045" s="1"/>
      <c r="K5045" s="1"/>
      <c r="L5045" s="1"/>
      <c r="M5045" s="1"/>
      <c r="N5045" s="1"/>
      <c r="O5045" s="1">
        <v>1484.9729931065406</v>
      </c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>
        <v>1484.9730224609375</v>
      </c>
      <c r="AM5045" s="1">
        <v>0</v>
      </c>
      <c r="AN5045" s="1">
        <v>1484.9730224609375</v>
      </c>
      <c r="AO5045" t="s">
        <v>17855</v>
      </c>
    </row>
    <row r="5046" spans="1:41" x14ac:dyDescent="0.25">
      <c r="A5046" s="1">
        <v>2021</v>
      </c>
      <c r="B5046" t="s">
        <v>3733</v>
      </c>
      <c r="C5046" t="s">
        <v>7118</v>
      </c>
      <c r="D5046" t="s">
        <v>7233</v>
      </c>
      <c r="E5046" t="s">
        <v>7945</v>
      </c>
      <c r="F5046" t="s">
        <v>9843</v>
      </c>
      <c r="G5046" t="s">
        <v>12031</v>
      </c>
      <c r="H5046" t="s">
        <v>12737</v>
      </c>
      <c r="I5046" s="1"/>
      <c r="J5046" s="1"/>
      <c r="K5046" s="1"/>
      <c r="L5046" s="1"/>
      <c r="M5046" s="1"/>
      <c r="N5046" s="1"/>
      <c r="O5046" s="1">
        <v>1762.9458389729225</v>
      </c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>
        <v>1762.94580078125</v>
      </c>
      <c r="AM5046" s="1">
        <v>0</v>
      </c>
      <c r="AN5046" s="1">
        <v>1762.94580078125</v>
      </c>
      <c r="AO5046" t="s">
        <v>17856</v>
      </c>
    </row>
    <row r="5047" spans="1:41" x14ac:dyDescent="0.25">
      <c r="A5047" s="1">
        <v>2021</v>
      </c>
      <c r="B5047" t="s">
        <v>3734</v>
      </c>
      <c r="C5047" t="s">
        <v>7118</v>
      </c>
      <c r="D5047" t="s">
        <v>7233</v>
      </c>
      <c r="E5047" t="s">
        <v>7945</v>
      </c>
      <c r="F5047" t="s">
        <v>9843</v>
      </c>
      <c r="G5047" t="s">
        <v>12031</v>
      </c>
      <c r="H5047" t="s">
        <v>12737</v>
      </c>
      <c r="I5047" s="1"/>
      <c r="J5047" s="1"/>
      <c r="K5047" s="1"/>
      <c r="L5047" s="1"/>
      <c r="M5047" s="1"/>
      <c r="N5047" s="1"/>
      <c r="O5047" s="1">
        <v>1725.9510790824836</v>
      </c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>
        <v>1725.9510498046875</v>
      </c>
      <c r="AM5047" s="1">
        <v>0</v>
      </c>
      <c r="AN5047" s="1">
        <v>1725.9510498046875</v>
      </c>
      <c r="AO5047" t="s">
        <v>17857</v>
      </c>
    </row>
    <row r="5048" spans="1:41" x14ac:dyDescent="0.25">
      <c r="A5048" s="1">
        <v>2021</v>
      </c>
      <c r="B5048" t="s">
        <v>3735</v>
      </c>
      <c r="C5048" t="s">
        <v>7118</v>
      </c>
      <c r="D5048" t="s">
        <v>7233</v>
      </c>
      <c r="E5048" t="s">
        <v>7945</v>
      </c>
      <c r="F5048" t="s">
        <v>9843</v>
      </c>
      <c r="G5048" t="s">
        <v>12031</v>
      </c>
      <c r="H5048" t="s">
        <v>12737</v>
      </c>
      <c r="I5048" s="1"/>
      <c r="J5048" s="1"/>
      <c r="K5048" s="1"/>
      <c r="L5048" s="1"/>
      <c r="M5048" s="1"/>
      <c r="N5048" s="1"/>
      <c r="O5048" s="1">
        <v>1796.6807642992321</v>
      </c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>
        <v>1796.6807861328125</v>
      </c>
      <c r="AM5048" s="1">
        <v>0</v>
      </c>
      <c r="AN5048" s="1">
        <v>1796.6807861328125</v>
      </c>
      <c r="AO5048" t="s">
        <v>17858</v>
      </c>
    </row>
    <row r="5049" spans="1:41" x14ac:dyDescent="0.25">
      <c r="A5049" s="1">
        <v>2021</v>
      </c>
      <c r="B5049" t="s">
        <v>3735</v>
      </c>
      <c r="C5049" t="s">
        <v>7118</v>
      </c>
      <c r="D5049" t="s">
        <v>7233</v>
      </c>
      <c r="E5049" t="s">
        <v>7945</v>
      </c>
      <c r="F5049" t="s">
        <v>9843</v>
      </c>
      <c r="G5049" t="s">
        <v>12032</v>
      </c>
      <c r="H5049" t="s">
        <v>12737</v>
      </c>
      <c r="I5049" s="1"/>
      <c r="J5049" s="1"/>
      <c r="K5049" s="1"/>
      <c r="L5049" s="1"/>
      <c r="M5049" s="1"/>
      <c r="N5049" s="1"/>
      <c r="O5049" s="1">
        <v>1742.663924385809</v>
      </c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>
        <v>1742.6639404296875</v>
      </c>
      <c r="AM5049" s="1">
        <v>0</v>
      </c>
      <c r="AN5049" s="1">
        <v>1742.6639404296875</v>
      </c>
      <c r="AO5049" t="s">
        <v>17859</v>
      </c>
    </row>
    <row r="5050" spans="1:41" x14ac:dyDescent="0.25">
      <c r="A5050" s="1">
        <v>2021</v>
      </c>
      <c r="B5050" t="s">
        <v>3736</v>
      </c>
      <c r="C5050" t="s">
        <v>7118</v>
      </c>
      <c r="D5050" t="s">
        <v>7233</v>
      </c>
      <c r="E5050" t="s">
        <v>7945</v>
      </c>
      <c r="F5050" t="s">
        <v>9843</v>
      </c>
      <c r="G5050" t="s">
        <v>12032</v>
      </c>
      <c r="H5050" t="s">
        <v>12737</v>
      </c>
      <c r="I5050" s="1"/>
      <c r="J5050" s="1"/>
      <c r="K5050" s="1"/>
      <c r="L5050" s="1"/>
      <c r="M5050" s="1"/>
      <c r="N5050" s="1"/>
      <c r="O5050" s="1">
        <v>1704.0732431460001</v>
      </c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>
        <v>1704.0732421875</v>
      </c>
      <c r="AM5050" s="1">
        <v>0</v>
      </c>
      <c r="AN5050" s="1">
        <v>1704.0732421875</v>
      </c>
      <c r="AO5050" t="s">
        <v>17860</v>
      </c>
    </row>
    <row r="5051" spans="1:41" x14ac:dyDescent="0.25">
      <c r="A5051" s="1">
        <v>2021</v>
      </c>
      <c r="B5051" t="s">
        <v>3737</v>
      </c>
      <c r="C5051" t="s">
        <v>7118</v>
      </c>
      <c r="D5051" t="s">
        <v>7233</v>
      </c>
      <c r="E5051" t="s">
        <v>7945</v>
      </c>
      <c r="F5051" t="s">
        <v>9843</v>
      </c>
      <c r="G5051" t="s">
        <v>12032</v>
      </c>
      <c r="H5051" t="s">
        <v>12737</v>
      </c>
      <c r="I5051" s="1"/>
      <c r="J5051" s="1"/>
      <c r="K5051" s="1"/>
      <c r="L5051" s="1"/>
      <c r="M5051" s="1"/>
      <c r="N5051" s="1"/>
      <c r="O5051" s="1">
        <v>1727.83029860892</v>
      </c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>
        <v>1727.830322265625</v>
      </c>
      <c r="AM5051" s="1">
        <v>0</v>
      </c>
      <c r="AN5051" s="1">
        <v>1727.830322265625</v>
      </c>
      <c r="AO5051" t="s">
        <v>17861</v>
      </c>
    </row>
    <row r="5052" spans="1:41" x14ac:dyDescent="0.25">
      <c r="A5052" s="1">
        <v>2021</v>
      </c>
      <c r="B5052" t="s">
        <v>3738</v>
      </c>
      <c r="C5052" t="s">
        <v>7118</v>
      </c>
      <c r="D5052" t="s">
        <v>7233</v>
      </c>
      <c r="E5052" t="s">
        <v>7945</v>
      </c>
      <c r="F5052" t="s">
        <v>9843</v>
      </c>
      <c r="G5052" t="s">
        <v>12032</v>
      </c>
      <c r="H5052" t="s">
        <v>12737</v>
      </c>
      <c r="I5052" s="1"/>
      <c r="J5052" s="1"/>
      <c r="K5052" s="1"/>
      <c r="L5052" s="1"/>
      <c r="M5052" s="1"/>
      <c r="N5052" s="1"/>
      <c r="O5052" s="1">
        <v>1467.90545</v>
      </c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>
        <v>1467.9053955078125</v>
      </c>
      <c r="AM5052" s="1">
        <v>0</v>
      </c>
      <c r="AN5052" s="1">
        <v>1467.9053955078125</v>
      </c>
      <c r="AO5052" t="s">
        <v>17862</v>
      </c>
    </row>
    <row r="5053" spans="1:41" x14ac:dyDescent="0.25">
      <c r="A5053" s="1">
        <v>2021</v>
      </c>
      <c r="B5053" t="s">
        <v>3739</v>
      </c>
      <c r="C5053" t="s">
        <v>7118</v>
      </c>
      <c r="D5053" t="s">
        <v>7233</v>
      </c>
      <c r="E5053" t="s">
        <v>7946</v>
      </c>
      <c r="F5053" t="s">
        <v>9844</v>
      </c>
      <c r="G5053" t="s">
        <v>12033</v>
      </c>
      <c r="H5053" t="s">
        <v>12737</v>
      </c>
      <c r="I5053" s="1">
        <v>2789.357377044335</v>
      </c>
      <c r="J5053" s="1">
        <v>8757.3838717286108</v>
      </c>
      <c r="K5053" s="1">
        <v>312.26677293667274</v>
      </c>
      <c r="L5053" s="1">
        <v>194.2219210682722</v>
      </c>
      <c r="M5053" s="1">
        <v>1394.6786885221675</v>
      </c>
      <c r="N5053" s="1">
        <v>1244.6701480706977</v>
      </c>
      <c r="O5053" s="1"/>
      <c r="P5053" s="1">
        <v>976.34529112379266</v>
      </c>
      <c r="Q5053" s="1">
        <v>1035.0400229758438</v>
      </c>
      <c r="R5053" s="1">
        <v>1361.6471767410385</v>
      </c>
      <c r="S5053" s="1">
        <v>1588.199581076178</v>
      </c>
      <c r="T5053" s="1">
        <v>2789.357377044335</v>
      </c>
      <c r="U5053" s="1">
        <v>358.48407771643861</v>
      </c>
      <c r="V5053" s="1">
        <v>2245.9492361831053</v>
      </c>
      <c r="W5053" s="1">
        <v>958.71246144338625</v>
      </c>
      <c r="X5053" s="1">
        <v>2872.0050030308339</v>
      </c>
      <c r="Y5053" s="1">
        <v>13678.182100765553</v>
      </c>
      <c r="Z5053" s="1">
        <v>1999.6744371685099</v>
      </c>
      <c r="AA5053" s="1">
        <v>17290.916451700381</v>
      </c>
      <c r="AB5053" s="1">
        <v>320.25955069768287</v>
      </c>
      <c r="AC5053" s="1">
        <v>1260.8095886274039</v>
      </c>
      <c r="AD5053" s="1">
        <v>5204.2048232762791</v>
      </c>
      <c r="AE5053" s="1">
        <v>1846.1413454734172</v>
      </c>
      <c r="AF5053" s="1">
        <v>3225.6748565335588</v>
      </c>
      <c r="AG5053" s="1">
        <v>17638.036480843679</v>
      </c>
      <c r="AH5053" s="1">
        <v>3880.3060400661193</v>
      </c>
      <c r="AI5053" s="1">
        <v>1242.8136757719758</v>
      </c>
      <c r="AJ5053" s="1">
        <v>10292.986995124804</v>
      </c>
      <c r="AK5053" s="1">
        <v>3403.0159999940884</v>
      </c>
      <c r="AL5053" s="1">
        <v>110161.3359375</v>
      </c>
      <c r="AM5053" s="1">
        <v>86195.5234375</v>
      </c>
      <c r="AN5053" s="1">
        <v>23965.8203125</v>
      </c>
      <c r="AO5053" t="s">
        <v>17863</v>
      </c>
    </row>
    <row r="5054" spans="1:41" x14ac:dyDescent="0.25">
      <c r="A5054" s="1">
        <v>2021</v>
      </c>
      <c r="B5054" t="s">
        <v>3740</v>
      </c>
      <c r="C5054" t="s">
        <v>7118</v>
      </c>
      <c r="D5054" t="s">
        <v>7233</v>
      </c>
      <c r="E5054" t="s">
        <v>7946</v>
      </c>
      <c r="F5054" t="s">
        <v>9844</v>
      </c>
      <c r="G5054" t="s">
        <v>12033</v>
      </c>
      <c r="H5054" t="s">
        <v>12737</v>
      </c>
      <c r="I5054" s="1">
        <v>2996.6820107550152</v>
      </c>
      <c r="J5054" s="1">
        <v>4538.328018566126</v>
      </c>
      <c r="K5054" s="1">
        <v>210.73168135135077</v>
      </c>
      <c r="L5054" s="1">
        <v>225.53985355441867</v>
      </c>
      <c r="M5054" s="1">
        <v>127.57144532633589</v>
      </c>
      <c r="N5054" s="1">
        <v>595.74415863111597</v>
      </c>
      <c r="O5054" s="1">
        <v>1697.2443525054739</v>
      </c>
      <c r="P5054" s="1">
        <v>916.96758642074258</v>
      </c>
      <c r="Q5054" s="1">
        <v>802.89340139949388</v>
      </c>
      <c r="R5054" s="1">
        <v>631.87175317760523</v>
      </c>
      <c r="S5054" s="1">
        <v>1679.0189097940056</v>
      </c>
      <c r="T5054" s="1">
        <v>1959.2350914828289</v>
      </c>
      <c r="U5054" s="1">
        <v>278.58086753631017</v>
      </c>
      <c r="V5054" s="1">
        <v>889.62942235354035</v>
      </c>
      <c r="W5054" s="1">
        <v>502.90830981957498</v>
      </c>
      <c r="X5054" s="1">
        <v>1520.6853762381259</v>
      </c>
      <c r="Y5054" s="1">
        <v>15700.079805760366</v>
      </c>
      <c r="Z5054" s="1">
        <v>429.43699388896891</v>
      </c>
      <c r="AA5054" s="1">
        <v>16653.800470686379</v>
      </c>
      <c r="AB5054" s="1">
        <v>193.64532880934937</v>
      </c>
      <c r="AC5054" s="1">
        <v>1199.2614685786732</v>
      </c>
      <c r="AD5054" s="1">
        <v>3116.91408481602</v>
      </c>
      <c r="AE5054" s="1">
        <v>1702.4284976702588</v>
      </c>
      <c r="AF5054" s="1">
        <v>2387.1256956691527</v>
      </c>
      <c r="AG5054" s="1">
        <v>13865.841614866713</v>
      </c>
      <c r="AH5054" s="1">
        <v>2375.5315411768293</v>
      </c>
      <c r="AI5054" s="1">
        <v>938.61029964061106</v>
      </c>
      <c r="AJ5054" s="1">
        <v>9023.3682423756873</v>
      </c>
      <c r="AK5054" s="1">
        <v>4257.9190534667523</v>
      </c>
      <c r="AL5054" s="1">
        <v>91417.59375</v>
      </c>
      <c r="AM5054" s="1">
        <v>72837.578125</v>
      </c>
      <c r="AN5054" s="1">
        <v>18580.015625</v>
      </c>
      <c r="AO5054" t="s">
        <v>17864</v>
      </c>
    </row>
    <row r="5055" spans="1:41" x14ac:dyDescent="0.25">
      <c r="A5055" s="1">
        <v>2021</v>
      </c>
      <c r="B5055" t="s">
        <v>3741</v>
      </c>
      <c r="C5055" t="s">
        <v>7118</v>
      </c>
      <c r="D5055" t="s">
        <v>7233</v>
      </c>
      <c r="E5055" t="s">
        <v>7946</v>
      </c>
      <c r="F5055" t="s">
        <v>9844</v>
      </c>
      <c r="G5055" t="s">
        <v>12033</v>
      </c>
      <c r="H5055" t="s">
        <v>12737</v>
      </c>
      <c r="I5055" s="1">
        <v>3174.5388513664861</v>
      </c>
      <c r="J5055" s="1">
        <v>6424.9157734857981</v>
      </c>
      <c r="K5055" s="1">
        <v>222.34040785553046</v>
      </c>
      <c r="L5055" s="1">
        <v>208.20935855506116</v>
      </c>
      <c r="M5055" s="1">
        <v>1132.0551477940426</v>
      </c>
      <c r="N5055" s="1">
        <v>671.90802595540526</v>
      </c>
      <c r="O5055" s="1">
        <v>1904.6284865833836</v>
      </c>
      <c r="P5055" s="1">
        <v>848.09132240777535</v>
      </c>
      <c r="Q5055" s="1">
        <v>882.76696785558522</v>
      </c>
      <c r="R5055" s="1">
        <v>896.14051406242072</v>
      </c>
      <c r="S5055" s="1">
        <v>2253.6740582524212</v>
      </c>
      <c r="T5055" s="1">
        <v>2663.6591712801001</v>
      </c>
      <c r="U5055" s="1">
        <v>255.26733724767627</v>
      </c>
      <c r="V5055" s="1">
        <v>1931.1528991780726</v>
      </c>
      <c r="W5055" s="1">
        <v>645.93734903542429</v>
      </c>
      <c r="X5055" s="1">
        <v>1623.4393315154862</v>
      </c>
      <c r="Y5055" s="1">
        <v>13573.563193648177</v>
      </c>
      <c r="Z5055" s="1">
        <v>1585.5261922960001</v>
      </c>
      <c r="AA5055" s="1">
        <v>14263.174235406932</v>
      </c>
      <c r="AB5055" s="1">
        <v>269.69549109211016</v>
      </c>
      <c r="AC5055" s="1">
        <v>1186.0079749557767</v>
      </c>
      <c r="AD5055" s="1">
        <v>3823.3383510837425</v>
      </c>
      <c r="AE5055" s="1">
        <v>1988.8655145558082</v>
      </c>
      <c r="AF5055" s="1">
        <v>1438.0367117723231</v>
      </c>
      <c r="AG5055" s="1">
        <v>13873.92382714116</v>
      </c>
      <c r="AH5055" s="1">
        <v>2765.1838469321988</v>
      </c>
      <c r="AI5055" s="1">
        <v>806.86675730026366</v>
      </c>
      <c r="AJ5055" s="1">
        <v>8323.5452932038097</v>
      </c>
      <c r="AK5055" s="1">
        <v>3396.5938485655088</v>
      </c>
      <c r="AL5055" s="1">
        <v>93033.0546875</v>
      </c>
      <c r="AM5055" s="1">
        <v>71525.6328125</v>
      </c>
      <c r="AN5055" s="1">
        <v>21507.412109375</v>
      </c>
      <c r="AO5055" t="s">
        <v>17865</v>
      </c>
    </row>
    <row r="5056" spans="1:41" x14ac:dyDescent="0.25">
      <c r="A5056" s="1">
        <v>2021</v>
      </c>
      <c r="B5056" t="s">
        <v>3742</v>
      </c>
      <c r="C5056" t="s">
        <v>7118</v>
      </c>
      <c r="D5056" t="s">
        <v>7233</v>
      </c>
      <c r="E5056" t="s">
        <v>7946</v>
      </c>
      <c r="F5056" t="s">
        <v>9844</v>
      </c>
      <c r="G5056" t="s">
        <v>12033</v>
      </c>
      <c r="H5056" t="s">
        <v>12737</v>
      </c>
      <c r="I5056" s="1">
        <v>2754</v>
      </c>
      <c r="J5056" s="1">
        <v>9004.5609999999997</v>
      </c>
      <c r="K5056" s="1">
        <v>291.42399999999998</v>
      </c>
      <c r="L5056" s="1">
        <v>130</v>
      </c>
      <c r="M5056" s="1">
        <v>1550</v>
      </c>
      <c r="N5056" s="1">
        <v>669</v>
      </c>
      <c r="O5056" s="1">
        <v>1467.9055000000001</v>
      </c>
      <c r="P5056" s="1">
        <v>999.28095999999994</v>
      </c>
      <c r="Q5056" s="1">
        <v>1087</v>
      </c>
      <c r="R5056" s="1">
        <v>1328.025700000002</v>
      </c>
      <c r="S5056" s="1">
        <v>4178.6095566371077</v>
      </c>
      <c r="T5056" s="1">
        <v>3845.333333333333</v>
      </c>
      <c r="U5056" s="1">
        <v>250</v>
      </c>
      <c r="V5056" s="1">
        <v>2090</v>
      </c>
      <c r="W5056" s="1">
        <v>816</v>
      </c>
      <c r="X5056" s="1">
        <v>3319.5845564773449</v>
      </c>
      <c r="Y5056" s="1">
        <v>12633.558000000001</v>
      </c>
      <c r="Z5056" s="1">
        <v>1756.4960000000001</v>
      </c>
      <c r="AA5056" s="1">
        <v>14074</v>
      </c>
      <c r="AB5056" s="1">
        <v>247</v>
      </c>
      <c r="AC5056" s="1">
        <v>1236.4438999999991</v>
      </c>
      <c r="AD5056" s="1">
        <v>4293.7690000000002</v>
      </c>
      <c r="AE5056" s="1">
        <v>2022</v>
      </c>
      <c r="AF5056" s="1">
        <v>3014.2604799999999</v>
      </c>
      <c r="AG5056" s="1">
        <v>16252.192110173</v>
      </c>
      <c r="AH5056" s="1">
        <v>3659.7220000000002</v>
      </c>
      <c r="AI5056" s="1">
        <v>1478</v>
      </c>
      <c r="AJ5056" s="1">
        <v>7617.2490516093339</v>
      </c>
      <c r="AK5056" s="1">
        <v>3412</v>
      </c>
      <c r="AL5056" s="1">
        <v>105477.4140625</v>
      </c>
      <c r="AM5056" s="1">
        <v>76918.0703125</v>
      </c>
      <c r="AN5056" s="1">
        <v>28559.349609375</v>
      </c>
      <c r="AO5056" t="s">
        <v>17866</v>
      </c>
    </row>
    <row r="5057" spans="1:41" x14ac:dyDescent="0.25">
      <c r="A5057" s="1">
        <v>2021</v>
      </c>
      <c r="B5057" t="s">
        <v>3743</v>
      </c>
      <c r="C5057" t="s">
        <v>7118</v>
      </c>
      <c r="D5057" t="s">
        <v>7233</v>
      </c>
      <c r="E5057" t="s">
        <v>7946</v>
      </c>
      <c r="F5057" t="s">
        <v>9844</v>
      </c>
      <c r="G5057" t="s">
        <v>12033</v>
      </c>
      <c r="H5057" t="s">
        <v>12737</v>
      </c>
      <c r="I5057" s="1">
        <v>3034.8814219060373</v>
      </c>
      <c r="J5057" s="1">
        <v>8937.886373010826</v>
      </c>
      <c r="K5057" s="1">
        <v>274.82284144041165</v>
      </c>
      <c r="L5057" s="1">
        <v>198.27891956452777</v>
      </c>
      <c r="M5057" s="1">
        <v>1568.022067984786</v>
      </c>
      <c r="N5057" s="1">
        <v>1123.917767076709</v>
      </c>
      <c r="O5057" s="1"/>
      <c r="P5057" s="1">
        <v>1010.8997402561432</v>
      </c>
      <c r="Q5057" s="1">
        <v>989.76568801971382</v>
      </c>
      <c r="R5057" s="1">
        <v>1146.996767698826</v>
      </c>
      <c r="S5057" s="1">
        <v>4227.1948376123273</v>
      </c>
      <c r="T5057" s="1">
        <v>3034.8814219060373</v>
      </c>
      <c r="U5057" s="1">
        <v>481.5345189424246</v>
      </c>
      <c r="V5057" s="1">
        <v>2223.5564551164898</v>
      </c>
      <c r="W5057" s="1">
        <v>950.92951219722499</v>
      </c>
      <c r="X5057" s="1">
        <v>3358.1818329664288</v>
      </c>
      <c r="Y5057" s="1">
        <v>12780.450155590799</v>
      </c>
      <c r="Z5057" s="1">
        <v>1856.046501879229</v>
      </c>
      <c r="AA5057" s="1">
        <v>16553.254902216162</v>
      </c>
      <c r="AB5057" s="1">
        <v>249.87190373693039</v>
      </c>
      <c r="AC5057" s="1">
        <v>1250.8202071130145</v>
      </c>
      <c r="AD5057" s="1">
        <v>4599.4519239078491</v>
      </c>
      <c r="AE5057" s="1">
        <v>1696.276156874535</v>
      </c>
      <c r="AF5057" s="1">
        <v>3471.2626221786027</v>
      </c>
      <c r="AG5057" s="1">
        <v>18321.579144046747</v>
      </c>
      <c r="AH5057" s="1">
        <v>3702.2741023802691</v>
      </c>
      <c r="AI5057" s="1">
        <v>1495.184913859041</v>
      </c>
      <c r="AJ5057" s="1">
        <v>9120.539743449348</v>
      </c>
      <c r="AK5057" s="1">
        <v>3451.6718038477998</v>
      </c>
      <c r="AL5057" s="1">
        <v>111110.4375</v>
      </c>
      <c r="AM5057" s="1">
        <v>84197.9453125</v>
      </c>
      <c r="AN5057" s="1">
        <v>26912.48828125</v>
      </c>
      <c r="AO5057" t="s">
        <v>17867</v>
      </c>
    </row>
    <row r="5058" spans="1:41" x14ac:dyDescent="0.25">
      <c r="A5058" s="1">
        <v>2021</v>
      </c>
      <c r="B5058" t="s">
        <v>3744</v>
      </c>
      <c r="C5058" t="s">
        <v>7118</v>
      </c>
      <c r="D5058" t="s">
        <v>7233</v>
      </c>
      <c r="E5058" t="s">
        <v>7946</v>
      </c>
      <c r="F5058" t="s">
        <v>9844</v>
      </c>
      <c r="G5058" t="s">
        <v>12033</v>
      </c>
      <c r="H5058" t="s">
        <v>12737</v>
      </c>
      <c r="I5058" s="1">
        <v>3166.0477435196899</v>
      </c>
      <c r="J5058" s="1">
        <v>7399.0478145296711</v>
      </c>
      <c r="K5058" s="1">
        <v>352.43279330050433</v>
      </c>
      <c r="L5058" s="1">
        <v>199.57037692920127</v>
      </c>
      <c r="M5058" s="1">
        <v>1433.0851534809665</v>
      </c>
      <c r="N5058" s="1">
        <v>1251.2139089695343</v>
      </c>
      <c r="O5058" s="1"/>
      <c r="P5058" s="1">
        <v>1058.7239917813047</v>
      </c>
      <c r="Q5058" s="1">
        <v>1069.5873331858047</v>
      </c>
      <c r="R5058" s="1">
        <v>854.1783541535965</v>
      </c>
      <c r="S5058" s="1">
        <v>2692.076999427949</v>
      </c>
      <c r="T5058" s="1">
        <v>2760.0158511485279</v>
      </c>
      <c r="U5058" s="1">
        <v>248.40142660336753</v>
      </c>
      <c r="V5058" s="1">
        <v>1946.8727196178463</v>
      </c>
      <c r="W5058" s="1">
        <v>815.26622064694982</v>
      </c>
      <c r="X5058" s="1">
        <v>2908.6851665152017</v>
      </c>
      <c r="Y5058" s="1">
        <v>13561.231730162479</v>
      </c>
      <c r="Z5058" s="1">
        <v>1864.493560553982</v>
      </c>
      <c r="AA5058" s="1">
        <v>16991.082197493593</v>
      </c>
      <c r="AB5058" s="1">
        <v>329.07881302155528</v>
      </c>
      <c r="AC5058" s="1">
        <v>1272.8901180743524</v>
      </c>
      <c r="AD5058" s="1">
        <v>4330.109667436679</v>
      </c>
      <c r="AE5058" s="1">
        <v>2058.3348982219213</v>
      </c>
      <c r="AF5058" s="1">
        <v>3680.1626741391224</v>
      </c>
      <c r="AG5058" s="1">
        <v>16433.771304473215</v>
      </c>
      <c r="AH5058" s="1">
        <v>3819.3043328593585</v>
      </c>
      <c r="AI5058" s="1">
        <v>1148.5912119010413</v>
      </c>
      <c r="AJ5058" s="1">
        <v>8280.3129395851174</v>
      </c>
      <c r="AK5058" s="1">
        <v>3427.727378214845</v>
      </c>
      <c r="AL5058" s="1">
        <v>105352.3046875</v>
      </c>
      <c r="AM5058" s="1">
        <v>81335.9296875</v>
      </c>
      <c r="AN5058" s="1">
        <v>24016.373046875</v>
      </c>
      <c r="AO5058" t="s">
        <v>17868</v>
      </c>
    </row>
    <row r="5059" spans="1:41" x14ac:dyDescent="0.25">
      <c r="A5059" s="1">
        <v>2021</v>
      </c>
      <c r="B5059" t="s">
        <v>3745</v>
      </c>
      <c r="C5059" t="s">
        <v>7118</v>
      </c>
      <c r="D5059" t="s">
        <v>7233</v>
      </c>
      <c r="E5059" t="s">
        <v>7946</v>
      </c>
      <c r="F5059" t="s">
        <v>9844</v>
      </c>
      <c r="G5059" t="s">
        <v>12033</v>
      </c>
      <c r="H5059" t="s">
        <v>12737</v>
      </c>
      <c r="I5059" s="1">
        <v>2811.3659252594084</v>
      </c>
      <c r="J5059" s="1">
        <v>3976.1333938186917</v>
      </c>
      <c r="K5059" s="1">
        <v>197.96549778488142</v>
      </c>
      <c r="L5059" s="1">
        <v>259.33368428058998</v>
      </c>
      <c r="M5059" s="1">
        <v>158.92711223836764</v>
      </c>
      <c r="N5059" s="1">
        <v>683.04216436662466</v>
      </c>
      <c r="O5059" s="1">
        <v>1873.4623054063311</v>
      </c>
      <c r="P5059" s="1">
        <v>854.17361569356535</v>
      </c>
      <c r="Q5059" s="1">
        <v>899.68861502162656</v>
      </c>
      <c r="R5059" s="1">
        <v>819.06171435435533</v>
      </c>
      <c r="S5059" s="1">
        <v>1881.6834268956807</v>
      </c>
      <c r="T5059" s="1">
        <v>2012.0716883838879</v>
      </c>
      <c r="U5059" s="1">
        <v>255.13505404700555</v>
      </c>
      <c r="V5059" s="1">
        <v>1283.2546101470573</v>
      </c>
      <c r="W5059" s="1">
        <v>523.44603882109175</v>
      </c>
      <c r="X5059" s="1">
        <v>2868.3416787479059</v>
      </c>
      <c r="Y5059" s="1">
        <v>15492.952000555937</v>
      </c>
      <c r="Z5059" s="1">
        <v>477.30811718884451</v>
      </c>
      <c r="AA5059" s="1">
        <v>16814.034941784856</v>
      </c>
      <c r="AB5059" s="1">
        <v>192.26462800112705</v>
      </c>
      <c r="AC5059" s="1">
        <v>1208.3608306349904</v>
      </c>
      <c r="AD5059" s="1">
        <v>3176.9108210977652</v>
      </c>
      <c r="AE5059" s="1">
        <v>2275.8766430831088</v>
      </c>
      <c r="AF5059" s="1">
        <v>2128.4685571025739</v>
      </c>
      <c r="AG5059" s="1">
        <v>15523.133075881695</v>
      </c>
      <c r="AH5059" s="1">
        <v>3100.8477219545343</v>
      </c>
      <c r="AI5059" s="1">
        <v>794.76831691163568</v>
      </c>
      <c r="AJ5059" s="1">
        <v>9010.0404864910743</v>
      </c>
      <c r="AK5059" s="1">
        <v>3921.2771423898921</v>
      </c>
      <c r="AL5059" s="1">
        <v>95473.3203125</v>
      </c>
      <c r="AM5059" s="1">
        <v>74771.359375</v>
      </c>
      <c r="AN5059" s="1">
        <v>20701.966796875</v>
      </c>
      <c r="AO5059" t="s">
        <v>17869</v>
      </c>
    </row>
    <row r="5060" spans="1:41" x14ac:dyDescent="0.25">
      <c r="A5060" s="1">
        <v>2021</v>
      </c>
      <c r="B5060" t="s">
        <v>3746</v>
      </c>
      <c r="C5060" t="s">
        <v>7118</v>
      </c>
      <c r="D5060" t="s">
        <v>7233</v>
      </c>
      <c r="E5060" t="s">
        <v>7946</v>
      </c>
      <c r="F5060" t="s">
        <v>9844</v>
      </c>
      <c r="G5060" t="s">
        <v>12033</v>
      </c>
      <c r="H5060" t="s">
        <v>12737</v>
      </c>
      <c r="I5060" s="1">
        <v>3086.6886164419398</v>
      </c>
      <c r="J5060" s="1">
        <v>11344.26210500989</v>
      </c>
      <c r="K5060" s="1">
        <v>298.80989899165178</v>
      </c>
      <c r="L5060" s="1">
        <v>205.28804857688053</v>
      </c>
      <c r="M5060" s="1">
        <v>1092.1400020916465</v>
      </c>
      <c r="N5060" s="1">
        <v>892.236150074958</v>
      </c>
      <c r="O5060" s="1"/>
      <c r="P5060" s="1">
        <v>1067.8867555203997</v>
      </c>
      <c r="Q5060" s="1">
        <v>1097.3305068468758</v>
      </c>
      <c r="R5060" s="1">
        <v>923.45568493819587</v>
      </c>
      <c r="S5060" s="1">
        <v>2769.2047403774945</v>
      </c>
      <c r="T5060" s="1">
        <v>2620.6984924708154</v>
      </c>
      <c r="U5060" s="1">
        <v>263.18314265957429</v>
      </c>
      <c r="V5060" s="1">
        <v>2081.2713861039056</v>
      </c>
      <c r="W5060" s="1">
        <v>716.32425460868944</v>
      </c>
      <c r="X5060" s="1">
        <v>1604.0858689331781</v>
      </c>
      <c r="Y5060" s="1">
        <v>14140.85228229044</v>
      </c>
      <c r="Z5060" s="1">
        <v>1546.212110557781</v>
      </c>
      <c r="AA5060" s="1">
        <v>14977.291884470709</v>
      </c>
      <c r="AB5060" s="1">
        <v>265.78250544474849</v>
      </c>
      <c r="AC5060" s="1">
        <v>1292.1353917127353</v>
      </c>
      <c r="AD5060" s="1">
        <v>5165.6214651304581</v>
      </c>
      <c r="AE5060" s="1">
        <v>2333.5136160042216</v>
      </c>
      <c r="AF5060" s="1">
        <v>3251.7363901044018</v>
      </c>
      <c r="AG5060" s="1">
        <v>15075.568077938364</v>
      </c>
      <c r="AH5060" s="1">
        <v>1599.7180381123935</v>
      </c>
      <c r="AI5060" s="1">
        <v>811.32457496075654</v>
      </c>
      <c r="AJ5060" s="1">
        <v>9523.0732400373927</v>
      </c>
      <c r="AK5060" s="1">
        <v>3474.6159696804534</v>
      </c>
      <c r="AL5060" s="1">
        <v>103520.3203125</v>
      </c>
      <c r="AM5060" s="1">
        <v>83101.984375</v>
      </c>
      <c r="AN5060" s="1">
        <v>20418.32421875</v>
      </c>
      <c r="AO5060" t="s">
        <v>17870</v>
      </c>
    </row>
    <row r="5061" spans="1:41" x14ac:dyDescent="0.25">
      <c r="A5061" s="1">
        <v>2021</v>
      </c>
      <c r="B5061" t="s">
        <v>3747</v>
      </c>
      <c r="C5061" t="s">
        <v>7118</v>
      </c>
      <c r="D5061" t="s">
        <v>7233</v>
      </c>
      <c r="E5061" t="s">
        <v>7946</v>
      </c>
      <c r="F5061" t="s">
        <v>9844</v>
      </c>
      <c r="G5061" t="s">
        <v>12033</v>
      </c>
      <c r="H5061" t="s">
        <v>12737</v>
      </c>
      <c r="I5061" s="1">
        <v>2771.7263970342988</v>
      </c>
      <c r="J5061" s="1">
        <v>4746.0627283691965</v>
      </c>
      <c r="K5061" s="1">
        <v>231.33657714509877</v>
      </c>
      <c r="L5061" s="1">
        <v>217.16902277786434</v>
      </c>
      <c r="M5061" s="1">
        <v>643.84803484741883</v>
      </c>
      <c r="N5061" s="1">
        <v>668.45251498114499</v>
      </c>
      <c r="O5061" s="1">
        <v>1867.8693367259784</v>
      </c>
      <c r="P5061" s="1">
        <v>831.67602543455223</v>
      </c>
      <c r="Q5061" s="1">
        <v>835.34585375375366</v>
      </c>
      <c r="R5061" s="1">
        <v>959.03818522366987</v>
      </c>
      <c r="S5061" s="1">
        <v>1932.4556258778853</v>
      </c>
      <c r="T5061" s="1">
        <v>3009.2751356793401</v>
      </c>
      <c r="U5061" s="1">
        <v>248.81567759229094</v>
      </c>
      <c r="V5061" s="1">
        <v>2368.4109864142956</v>
      </c>
      <c r="W5061" s="1">
        <v>644.78735240489323</v>
      </c>
      <c r="X5061" s="1">
        <v>2517.7601968517147</v>
      </c>
      <c r="Y5061" s="1">
        <v>15040.80294666396</v>
      </c>
      <c r="Z5061" s="1">
        <v>980.22726513252201</v>
      </c>
      <c r="AA5061" s="1">
        <v>17033.462344224463</v>
      </c>
      <c r="AB5061" s="1">
        <v>191.70197160623943</v>
      </c>
      <c r="AC5061" s="1">
        <v>1183.6014090873189</v>
      </c>
      <c r="AD5061" s="1">
        <v>3694.3974455690582</v>
      </c>
      <c r="AE5061" s="1">
        <v>1747.9798153205136</v>
      </c>
      <c r="AF5061" s="1">
        <v>2247.7414045183145</v>
      </c>
      <c r="AG5061" s="1">
        <v>16168.408143407891</v>
      </c>
      <c r="AH5061" s="1">
        <v>2399.8584679886867</v>
      </c>
      <c r="AI5061" s="1">
        <v>810.27519394032595</v>
      </c>
      <c r="AJ5061" s="1">
        <v>14358.603209379118</v>
      </c>
      <c r="AK5061" s="1">
        <v>3663.2753281847981</v>
      </c>
      <c r="AL5061" s="1">
        <v>104014.359375</v>
      </c>
      <c r="AM5061" s="1">
        <v>82407.5234375</v>
      </c>
      <c r="AN5061" s="1">
        <v>21606.841796875</v>
      </c>
      <c r="AO5061" t="s">
        <v>17871</v>
      </c>
    </row>
    <row r="5062" spans="1:41" x14ac:dyDescent="0.25">
      <c r="A5062" s="1">
        <v>2021</v>
      </c>
      <c r="B5062" t="s">
        <v>3748</v>
      </c>
      <c r="C5062" t="s">
        <v>7118</v>
      </c>
      <c r="D5062" t="s">
        <v>7233</v>
      </c>
      <c r="E5062" t="s">
        <v>7946</v>
      </c>
      <c r="F5062" t="s">
        <v>9844</v>
      </c>
      <c r="G5062" t="s">
        <v>12034</v>
      </c>
      <c r="H5062" t="s">
        <v>12737</v>
      </c>
      <c r="I5062" s="1">
        <v>3081.3671308943631</v>
      </c>
      <c r="J5062" s="1">
        <v>6396.7931088930527</v>
      </c>
      <c r="K5062" s="1">
        <v>214.29731728993499</v>
      </c>
      <c r="L5062" s="1">
        <v>206.11023731424001</v>
      </c>
      <c r="M5062" s="1">
        <v>1104.0999999999999</v>
      </c>
      <c r="N5062" s="1">
        <v>671.69129999999996</v>
      </c>
      <c r="O5062" s="1">
        <v>1858.156348677689</v>
      </c>
      <c r="P5062" s="1">
        <v>909.64999999999986</v>
      </c>
      <c r="Q5062" s="1">
        <v>861.40446480153548</v>
      </c>
      <c r="R5062" s="1">
        <v>855.29566718100227</v>
      </c>
      <c r="S5062" s="1">
        <v>2167.949834949311</v>
      </c>
      <c r="T5062" s="1">
        <v>2553.9544217429998</v>
      </c>
      <c r="U5062" s="1">
        <v>239.33892230000001</v>
      </c>
      <c r="V5062" s="1">
        <v>43</v>
      </c>
      <c r="W5062" s="1">
        <v>632.44964479594171</v>
      </c>
      <c r="X5062" s="1">
        <v>1614.98878272</v>
      </c>
      <c r="Y5062" s="1">
        <v>13311.390549999989</v>
      </c>
      <c r="Z5062" s="1">
        <v>1550.895631321765</v>
      </c>
      <c r="AA5062" s="1">
        <v>14162.89967717778</v>
      </c>
      <c r="AB5062" s="1">
        <v>243</v>
      </c>
      <c r="AC5062" s="1">
        <v>1159.3044500000001</v>
      </c>
      <c r="AD5062" s="1">
        <v>3739.830205626618</v>
      </c>
      <c r="AE5062" s="1">
        <v>1910.4927623999999</v>
      </c>
      <c r="AF5062" s="1">
        <v>1423.538739982243</v>
      </c>
      <c r="AG5062" s="1">
        <v>13883.03782984988</v>
      </c>
      <c r="AH5062" s="1">
        <v>2757.5388790373481</v>
      </c>
      <c r="AI5062" s="1">
        <v>786.92818032000014</v>
      </c>
      <c r="AJ5062" s="1">
        <v>8280.2184350415191</v>
      </c>
      <c r="AK5062" s="1">
        <v>3312.6602284137612</v>
      </c>
      <c r="AL5062" s="1">
        <v>89932.2890625</v>
      </c>
      <c r="AM5062" s="1">
        <v>68946.4296875</v>
      </c>
      <c r="AN5062" s="1">
        <v>20985.853515625</v>
      </c>
      <c r="AO5062" t="s">
        <v>17872</v>
      </c>
    </row>
    <row r="5063" spans="1:41" x14ac:dyDescent="0.25">
      <c r="A5063" s="1">
        <v>2021</v>
      </c>
      <c r="B5063" t="s">
        <v>3749</v>
      </c>
      <c r="C5063" t="s">
        <v>7118</v>
      </c>
      <c r="D5063" t="s">
        <v>7233</v>
      </c>
      <c r="E5063" t="s">
        <v>7946</v>
      </c>
      <c r="F5063" t="s">
        <v>9844</v>
      </c>
      <c r="G5063" t="s">
        <v>12034</v>
      </c>
      <c r="H5063" t="s">
        <v>12737</v>
      </c>
      <c r="I5063" s="1">
        <v>3059.0326028582972</v>
      </c>
      <c r="J5063" s="1">
        <v>3898.4043476785268</v>
      </c>
      <c r="K5063" s="1">
        <v>229</v>
      </c>
      <c r="L5063" s="1">
        <v>231.98855743844859</v>
      </c>
      <c r="M5063" s="1">
        <v>131.5931365895425</v>
      </c>
      <c r="N5063" s="1">
        <v>620.80100000000004</v>
      </c>
      <c r="O5063" s="1">
        <v>1815.4203172897769</v>
      </c>
      <c r="P5063" s="1">
        <v>966</v>
      </c>
      <c r="Q5063" s="1">
        <v>841.97073006545691</v>
      </c>
      <c r="R5063" s="1">
        <v>652.15928957785979</v>
      </c>
      <c r="S5063" s="1">
        <v>1752.122800906945</v>
      </c>
      <c r="T5063" s="1">
        <v>2095.6529837170579</v>
      </c>
      <c r="U5063" s="1">
        <v>210.8</v>
      </c>
      <c r="V5063" s="1">
        <v>928</v>
      </c>
      <c r="W5063" s="1">
        <v>507.6370341052949</v>
      </c>
      <c r="X5063" s="1">
        <v>1691.076564959196</v>
      </c>
      <c r="Y5063" s="1">
        <v>18952</v>
      </c>
      <c r="Z5063" s="1">
        <v>422.0138</v>
      </c>
      <c r="AA5063" s="1">
        <v>17411.619658192139</v>
      </c>
      <c r="AB5063" s="1">
        <v>170</v>
      </c>
      <c r="AC5063" s="1">
        <v>1277.766442946612</v>
      </c>
      <c r="AD5063" s="1">
        <v>3242.5380268499998</v>
      </c>
      <c r="AE5063" s="1">
        <v>1784.3435149047209</v>
      </c>
      <c r="AF5063" s="1">
        <v>2455.3791174158109</v>
      </c>
      <c r="AG5063" s="1">
        <v>14527.72742052761</v>
      </c>
      <c r="AH5063" s="1">
        <v>2460.8475199999998</v>
      </c>
      <c r="AI5063" s="1">
        <v>946.51699014300686</v>
      </c>
      <c r="AJ5063" s="1">
        <v>9464.9235583353438</v>
      </c>
      <c r="AK5063" s="1">
        <v>4186</v>
      </c>
      <c r="AL5063" s="1">
        <v>96933.3359375</v>
      </c>
      <c r="AM5063" s="1">
        <v>77704.9296875</v>
      </c>
      <c r="AN5063" s="1">
        <v>19228.40625</v>
      </c>
      <c r="AO5063" t="s">
        <v>17873</v>
      </c>
    </row>
    <row r="5064" spans="1:41" x14ac:dyDescent="0.25">
      <c r="A5064" s="1">
        <v>2021</v>
      </c>
      <c r="B5064" t="s">
        <v>3750</v>
      </c>
      <c r="C5064" t="s">
        <v>7118</v>
      </c>
      <c r="D5064" t="s">
        <v>7233</v>
      </c>
      <c r="E5064" t="s">
        <v>7946</v>
      </c>
      <c r="F5064" t="s">
        <v>9844</v>
      </c>
      <c r="G5064" t="s">
        <v>12034</v>
      </c>
      <c r="H5064" t="s">
        <v>12737</v>
      </c>
      <c r="I5064" s="1">
        <v>3060</v>
      </c>
      <c r="J5064" s="1">
        <v>9073.2190824511799</v>
      </c>
      <c r="K5064" s="1">
        <v>271.66416400000003</v>
      </c>
      <c r="L5064" s="1">
        <v>200.13560000000001</v>
      </c>
      <c r="M5064" s="1">
        <v>1550</v>
      </c>
      <c r="N5064" s="1">
        <v>1111.000013671875</v>
      </c>
      <c r="O5064" s="1"/>
      <c r="P5064" s="1">
        <v>999.28095999999994</v>
      </c>
      <c r="Q5064" s="1">
        <v>978.38981207848769</v>
      </c>
      <c r="R5064" s="1">
        <v>1133.8137557069319</v>
      </c>
      <c r="S5064" s="1">
        <v>4178.6095566371077</v>
      </c>
      <c r="T5064" s="1">
        <v>3058.4571623594288</v>
      </c>
      <c r="U5064" s="1">
        <v>476</v>
      </c>
      <c r="V5064" s="1">
        <v>2198</v>
      </c>
      <c r="W5064" s="1">
        <v>940</v>
      </c>
      <c r="X5064" s="1">
        <v>3319.5845564773449</v>
      </c>
      <c r="Y5064" s="1">
        <v>12633.558000000001</v>
      </c>
      <c r="Z5064" s="1">
        <v>1834.714023897729</v>
      </c>
      <c r="AA5064" s="1">
        <v>16788</v>
      </c>
      <c r="AB5064" s="1">
        <v>247</v>
      </c>
      <c r="AC5064" s="1">
        <v>1236.4438999999991</v>
      </c>
      <c r="AD5064" s="1">
        <v>4546.5881046046206</v>
      </c>
      <c r="AE5064" s="1">
        <v>1676.78</v>
      </c>
      <c r="AF5064" s="1">
        <v>3351.424483096695</v>
      </c>
      <c r="AG5064" s="1">
        <v>18458</v>
      </c>
      <c r="AH5064" s="1">
        <v>3659.7220000000002</v>
      </c>
      <c r="AI5064" s="1">
        <v>1478</v>
      </c>
      <c r="AJ5064" s="1">
        <v>9196.0270386534685</v>
      </c>
      <c r="AK5064" s="1">
        <v>3412</v>
      </c>
      <c r="AL5064" s="1">
        <v>111066.40625</v>
      </c>
      <c r="AM5064" s="1">
        <v>84404.7890625</v>
      </c>
      <c r="AN5064" s="1">
        <v>26661.626953125</v>
      </c>
      <c r="AO5064" t="s">
        <v>17874</v>
      </c>
    </row>
    <row r="5065" spans="1:41" x14ac:dyDescent="0.25">
      <c r="A5065" s="1">
        <v>2021</v>
      </c>
      <c r="B5065" t="s">
        <v>3751</v>
      </c>
      <c r="C5065" t="s">
        <v>7118</v>
      </c>
      <c r="D5065" t="s">
        <v>7233</v>
      </c>
      <c r="E5065" t="s">
        <v>7946</v>
      </c>
      <c r="F5065" t="s">
        <v>9844</v>
      </c>
      <c r="G5065" t="s">
        <v>12034</v>
      </c>
      <c r="H5065" t="s">
        <v>12737</v>
      </c>
      <c r="I5065" s="1">
        <v>3059.7623062171779</v>
      </c>
      <c r="J5065" s="1">
        <v>11256.315957111459</v>
      </c>
      <c r="K5065" s="1">
        <v>290.1101044395453</v>
      </c>
      <c r="L5065" s="1">
        <v>204.7508</v>
      </c>
      <c r="M5065" s="1">
        <v>1061.353628710036</v>
      </c>
      <c r="N5065" s="1">
        <v>868.81168647485094</v>
      </c>
      <c r="O5065" s="1"/>
      <c r="P5065" s="1">
        <v>1028.6846084343581</v>
      </c>
      <c r="Q5065" s="1">
        <v>1067.4750218094509</v>
      </c>
      <c r="R5065" s="1">
        <v>884.31780408308487</v>
      </c>
      <c r="S5065" s="1">
        <v>2689</v>
      </c>
      <c r="T5065" s="1">
        <v>2597.837184</v>
      </c>
      <c r="U5065" s="1">
        <v>248.32267200000001</v>
      </c>
      <c r="V5065" s="1">
        <v>2050</v>
      </c>
      <c r="W5065" s="1">
        <v>698.20196321599974</v>
      </c>
      <c r="X5065" s="1">
        <v>1777.5234</v>
      </c>
      <c r="Y5065" s="1">
        <v>13692.82550503223</v>
      </c>
      <c r="Z5065" s="1">
        <v>1504</v>
      </c>
      <c r="AA5065" s="1">
        <v>14799</v>
      </c>
      <c r="AB5065" s="1">
        <v>243.4</v>
      </c>
      <c r="AC5065" s="1">
        <v>1255.74865</v>
      </c>
      <c r="AD5065" s="1">
        <v>5025.078453340554</v>
      </c>
      <c r="AE5065" s="1">
        <v>2267.801496</v>
      </c>
      <c r="AF5065" s="1">
        <v>3223.3703079726629</v>
      </c>
      <c r="AG5065" s="1">
        <v>14955</v>
      </c>
      <c r="AH5065" s="1">
        <v>1555</v>
      </c>
      <c r="AI5065" s="1">
        <v>788.47754399999997</v>
      </c>
      <c r="AJ5065" s="1">
        <v>9440</v>
      </c>
      <c r="AK5065" s="1">
        <v>3376.7702232480001</v>
      </c>
      <c r="AL5065" s="1">
        <v>101908.9453125</v>
      </c>
      <c r="AM5065" s="1">
        <v>81806.1875</v>
      </c>
      <c r="AN5065" s="1">
        <v>20102.751953125</v>
      </c>
      <c r="AO5065" t="s">
        <v>17875</v>
      </c>
    </row>
    <row r="5066" spans="1:41" x14ac:dyDescent="0.25">
      <c r="A5066" s="1">
        <v>2021</v>
      </c>
      <c r="B5066" t="s">
        <v>3752</v>
      </c>
      <c r="C5066" t="s">
        <v>7118</v>
      </c>
      <c r="D5066" t="s">
        <v>7233</v>
      </c>
      <c r="E5066" t="s">
        <v>7946</v>
      </c>
      <c r="F5066" t="s">
        <v>9844</v>
      </c>
      <c r="G5066" t="s">
        <v>12034</v>
      </c>
      <c r="H5066" t="s">
        <v>12737</v>
      </c>
      <c r="I5066" s="1">
        <v>2800.6140027196038</v>
      </c>
      <c r="J5066" s="1">
        <v>4795.5227375000004</v>
      </c>
      <c r="K5066" s="1">
        <v>234.19423420429109</v>
      </c>
      <c r="L5066" s="1">
        <v>216.92617252521299</v>
      </c>
      <c r="M5066" s="1">
        <v>649.88687231071003</v>
      </c>
      <c r="N5066" s="1">
        <v>662.17577396160971</v>
      </c>
      <c r="O5066" s="1">
        <v>1870.1572661221669</v>
      </c>
      <c r="P5066" s="1">
        <v>746.2013831999999</v>
      </c>
      <c r="Q5066" s="1">
        <v>836.19646887122678</v>
      </c>
      <c r="R5066" s="1">
        <v>995.97053713647426</v>
      </c>
      <c r="S5066" s="1">
        <v>1914.286050747399</v>
      </c>
      <c r="T5066" s="1">
        <v>2952.2968126451269</v>
      </c>
      <c r="U5066" s="1">
        <v>251.4088950145802</v>
      </c>
      <c r="V5066" s="1">
        <v>2399</v>
      </c>
      <c r="W5066" s="1">
        <v>640.61267888142243</v>
      </c>
      <c r="X5066" s="1">
        <v>2494.118534428801</v>
      </c>
      <c r="Y5066" s="1">
        <v>15404.5425</v>
      </c>
      <c r="Z5066" s="1">
        <v>981.51903106502743</v>
      </c>
      <c r="AA5066" s="1">
        <v>17259.687944908659</v>
      </c>
      <c r="AB5066" s="1">
        <v>172</v>
      </c>
      <c r="AC5066" s="1">
        <v>1169.48233</v>
      </c>
      <c r="AD5066" s="1">
        <v>3701.8612340372129</v>
      </c>
      <c r="AE5066" s="1">
        <v>1769.2077703281</v>
      </c>
      <c r="AF5066" s="1">
        <v>2271.1679113502059</v>
      </c>
      <c r="AG5066" s="1">
        <v>17069.495305660519</v>
      </c>
      <c r="AH5066" s="1">
        <v>2432.0110933706242</v>
      </c>
      <c r="AI5066" s="1">
        <v>802.66674392640004</v>
      </c>
      <c r="AJ5066" s="1">
        <v>14539.655198994251</v>
      </c>
      <c r="AK5066" s="1">
        <v>3755.1184988543569</v>
      </c>
      <c r="AL5066" s="1">
        <v>105787.96875</v>
      </c>
      <c r="AM5066" s="1">
        <v>84168.7734375</v>
      </c>
      <c r="AN5066" s="1">
        <v>21619.208984375</v>
      </c>
      <c r="AO5066" t="s">
        <v>17876</v>
      </c>
    </row>
    <row r="5067" spans="1:41" x14ac:dyDescent="0.25">
      <c r="A5067" s="1">
        <v>2021</v>
      </c>
      <c r="B5067" t="s">
        <v>3753</v>
      </c>
      <c r="C5067" t="s">
        <v>7118</v>
      </c>
      <c r="D5067" t="s">
        <v>7233</v>
      </c>
      <c r="E5067" t="s">
        <v>7946</v>
      </c>
      <c r="F5067" t="s">
        <v>9844</v>
      </c>
      <c r="G5067" t="s">
        <v>12034</v>
      </c>
      <c r="H5067" t="s">
        <v>12737</v>
      </c>
      <c r="I5067" s="1">
        <v>2754</v>
      </c>
      <c r="J5067" s="1">
        <v>9004.5609999999997</v>
      </c>
      <c r="K5067" s="1">
        <v>291.42399999999998</v>
      </c>
      <c r="L5067" s="1">
        <v>130</v>
      </c>
      <c r="M5067" s="1">
        <v>1550</v>
      </c>
      <c r="N5067" s="1">
        <v>669</v>
      </c>
      <c r="O5067" s="1">
        <v>1467.9055000000001</v>
      </c>
      <c r="P5067" s="1">
        <v>999.28095999999994</v>
      </c>
      <c r="Q5067" s="1">
        <v>1087</v>
      </c>
      <c r="R5067" s="1">
        <v>1328.025700000002</v>
      </c>
      <c r="S5067" s="1">
        <v>4178.6095566371077</v>
      </c>
      <c r="T5067" s="1">
        <v>3845.333333333333</v>
      </c>
      <c r="U5067" s="1">
        <v>250</v>
      </c>
      <c r="V5067" s="1">
        <v>2090</v>
      </c>
      <c r="W5067" s="1">
        <v>816</v>
      </c>
      <c r="X5067" s="1">
        <v>3319.5845564773449</v>
      </c>
      <c r="Y5067" s="1">
        <v>12633.558000000001</v>
      </c>
      <c r="Z5067" s="1">
        <v>1756.4960000000001</v>
      </c>
      <c r="AA5067" s="1">
        <v>14074</v>
      </c>
      <c r="AB5067" s="1">
        <v>247</v>
      </c>
      <c r="AC5067" s="1">
        <v>1236.4438999999991</v>
      </c>
      <c r="AD5067" s="1">
        <v>4293.7690000000002</v>
      </c>
      <c r="AE5067" s="1">
        <v>2022</v>
      </c>
      <c r="AF5067" s="1">
        <v>3014.2604799999999</v>
      </c>
      <c r="AG5067" s="1">
        <v>16252.192110173</v>
      </c>
      <c r="AH5067" s="1">
        <v>3659.7220000000002</v>
      </c>
      <c r="AI5067" s="1">
        <v>1478</v>
      </c>
      <c r="AJ5067" s="1">
        <v>7617.2490516093339</v>
      </c>
      <c r="AK5067" s="1">
        <v>3412</v>
      </c>
      <c r="AL5067" s="1">
        <v>105477.4140625</v>
      </c>
      <c r="AM5067" s="1">
        <v>76918.0703125</v>
      </c>
      <c r="AN5067" s="1">
        <v>28559.349609375</v>
      </c>
      <c r="AO5067" t="s">
        <v>17877</v>
      </c>
    </row>
    <row r="5068" spans="1:41" x14ac:dyDescent="0.25">
      <c r="A5068" s="1">
        <v>2021</v>
      </c>
      <c r="B5068" t="s">
        <v>3754</v>
      </c>
      <c r="C5068" t="s">
        <v>7118</v>
      </c>
      <c r="D5068" t="s">
        <v>7233</v>
      </c>
      <c r="E5068" t="s">
        <v>7946</v>
      </c>
      <c r="F5068" t="s">
        <v>9844</v>
      </c>
      <c r="G5068" t="s">
        <v>12034</v>
      </c>
      <c r="H5068" t="s">
        <v>12737</v>
      </c>
      <c r="I5068" s="1">
        <v>2809.08</v>
      </c>
      <c r="J5068" s="1">
        <v>8991.6729181621959</v>
      </c>
      <c r="K5068" s="1">
        <v>297.35688320000003</v>
      </c>
      <c r="L5068" s="1">
        <v>195.92131608</v>
      </c>
      <c r="M5068" s="1">
        <v>1377</v>
      </c>
      <c r="N5068" s="1">
        <v>1228.89294</v>
      </c>
      <c r="O5068" s="1"/>
      <c r="P5068" s="1">
        <v>963.0242512399999</v>
      </c>
      <c r="Q5068" s="1">
        <v>1021.9200475114191</v>
      </c>
      <c r="R5068" s="1">
        <v>1344.387189539111</v>
      </c>
      <c r="S5068" s="1">
        <v>1568.0678575932341</v>
      </c>
      <c r="T5068" s="1">
        <v>2796.511596618217</v>
      </c>
      <c r="U5068" s="1">
        <v>361.0188</v>
      </c>
      <c r="V5068" s="1">
        <v>2218</v>
      </c>
      <c r="W5068" s="1">
        <v>946.56000000000006</v>
      </c>
      <c r="X5068" s="1">
        <v>2921</v>
      </c>
      <c r="Y5068" s="1">
        <v>13592.025498187009</v>
      </c>
      <c r="Z5068" s="1">
        <v>1974.3269346854099</v>
      </c>
      <c r="AA5068" s="1">
        <v>17694</v>
      </c>
      <c r="AB5068" s="1">
        <v>329</v>
      </c>
      <c r="AC5068" s="1">
        <v>1244.8278</v>
      </c>
      <c r="AD5068" s="1">
        <v>5087.8624122780711</v>
      </c>
      <c r="AE5068" s="1">
        <v>1822.74</v>
      </c>
      <c r="AF5068" s="1">
        <v>3248.482536</v>
      </c>
      <c r="AG5068" s="1">
        <v>18010</v>
      </c>
      <c r="AH5068" s="1">
        <v>3960.2251749426978</v>
      </c>
      <c r="AI5068" s="1">
        <v>1227.06</v>
      </c>
      <c r="AJ5068" s="1">
        <v>10365.765299999999</v>
      </c>
      <c r="AK5068" s="1">
        <v>3360</v>
      </c>
      <c r="AL5068" s="1">
        <v>110956.7421875</v>
      </c>
      <c r="AM5068" s="1">
        <v>87086.0859375</v>
      </c>
      <c r="AN5068" s="1">
        <v>23870.64453125</v>
      </c>
      <c r="AO5068" t="s">
        <v>17878</v>
      </c>
    </row>
    <row r="5069" spans="1:41" x14ac:dyDescent="0.25">
      <c r="A5069" s="1">
        <v>2021</v>
      </c>
      <c r="B5069" t="s">
        <v>3755</v>
      </c>
      <c r="C5069" t="s">
        <v>7118</v>
      </c>
      <c r="D5069" t="s">
        <v>7233</v>
      </c>
      <c r="E5069" t="s">
        <v>7946</v>
      </c>
      <c r="F5069" t="s">
        <v>9844</v>
      </c>
      <c r="G5069" t="s">
        <v>12034</v>
      </c>
      <c r="H5069" t="s">
        <v>12737</v>
      </c>
      <c r="I5069" s="1">
        <v>3165.0439617069478</v>
      </c>
      <c r="J5069" s="1">
        <v>7578.6132960044388</v>
      </c>
      <c r="K5069" s="1">
        <v>344</v>
      </c>
      <c r="L5069" s="1">
        <v>199.83974240160001</v>
      </c>
      <c r="M5069" s="1">
        <v>1404.54</v>
      </c>
      <c r="N5069" s="1">
        <v>1226.290210527</v>
      </c>
      <c r="O5069" s="1"/>
      <c r="P5069" s="1">
        <v>1039.6711925653599</v>
      </c>
      <c r="Q5069" s="1">
        <v>1051.3677728446239</v>
      </c>
      <c r="R5069" s="1">
        <v>831.42705714368549</v>
      </c>
      <c r="S5069" s="1">
        <v>2620.3727199999998</v>
      </c>
      <c r="T5069" s="1">
        <v>2756.587929179027</v>
      </c>
      <c r="U5069" s="1">
        <v>248.32267200000001</v>
      </c>
      <c r="V5069" s="1">
        <v>1925</v>
      </c>
      <c r="W5069" s="1">
        <v>799.02719999999999</v>
      </c>
      <c r="X5069" s="1">
        <v>2931.8535000000002</v>
      </c>
      <c r="Y5069" s="1">
        <v>13378.457182231759</v>
      </c>
      <c r="Z5069" s="1">
        <v>1827.353568009009</v>
      </c>
      <c r="AA5069" s="1">
        <v>17363</v>
      </c>
      <c r="AB5069" s="1">
        <v>329</v>
      </c>
      <c r="AC5069" s="1">
        <v>1250.0198013125</v>
      </c>
      <c r="AD5069" s="1">
        <v>4256.3497303824442</v>
      </c>
      <c r="AE5069" s="1">
        <v>2017.3356000000001</v>
      </c>
      <c r="AF5069" s="1">
        <v>3685.12988807376</v>
      </c>
      <c r="AG5069" s="1">
        <v>17090</v>
      </c>
      <c r="AH5069" s="1">
        <v>3823.7110349724348</v>
      </c>
      <c r="AI5069" s="1">
        <v>1125.7128</v>
      </c>
      <c r="AJ5069" s="1">
        <v>8443.2414560399993</v>
      </c>
      <c r="AK5069" s="1">
        <v>3359</v>
      </c>
      <c r="AL5069" s="1">
        <v>106070.2734375</v>
      </c>
      <c r="AM5069" s="1">
        <v>82320.109375</v>
      </c>
      <c r="AN5069" s="1">
        <v>23750.154296875</v>
      </c>
      <c r="AO5069" t="s">
        <v>17879</v>
      </c>
    </row>
    <row r="5070" spans="1:41" x14ac:dyDescent="0.25">
      <c r="A5070" s="1">
        <v>2021</v>
      </c>
      <c r="B5070" t="s">
        <v>3756</v>
      </c>
      <c r="C5070" t="s">
        <v>7118</v>
      </c>
      <c r="D5070" t="s">
        <v>7233</v>
      </c>
      <c r="E5070" t="s">
        <v>7946</v>
      </c>
      <c r="F5070" t="s">
        <v>9844</v>
      </c>
      <c r="G5070" t="s">
        <v>12034</v>
      </c>
      <c r="H5070" t="s">
        <v>12737</v>
      </c>
      <c r="I5070" s="1">
        <v>2858.010101706042</v>
      </c>
      <c r="J5070" s="1">
        <v>4166.6997499999998</v>
      </c>
      <c r="K5070" s="1">
        <v>206.99354818701499</v>
      </c>
      <c r="L5070" s="1">
        <v>265.96480000000003</v>
      </c>
      <c r="M5070" s="1">
        <v>163.50268443847531</v>
      </c>
      <c r="N5070" s="1">
        <v>709.48424837953416</v>
      </c>
      <c r="O5070" s="1">
        <v>1992</v>
      </c>
      <c r="P5070" s="1">
        <v>966</v>
      </c>
      <c r="Q5070" s="1">
        <v>1001.868677391663</v>
      </c>
      <c r="R5070" s="1">
        <v>876.80077748225926</v>
      </c>
      <c r="S5070" s="1">
        <v>2095.3912883831158</v>
      </c>
      <c r="T5070" s="1">
        <v>2290.1026729798309</v>
      </c>
      <c r="U5070" s="1">
        <v>262.18050125311822</v>
      </c>
      <c r="V5070" s="1">
        <v>1319</v>
      </c>
      <c r="W5070" s="1">
        <v>527.3537068808497</v>
      </c>
      <c r="X5070" s="1">
        <v>3155.880219726148</v>
      </c>
      <c r="Y5070" s="1">
        <v>17114.328000000009</v>
      </c>
      <c r="Z5070" s="1">
        <v>531.61500000000001</v>
      </c>
      <c r="AA5070" s="1">
        <v>17543.326241014282</v>
      </c>
      <c r="AB5070" s="1">
        <v>172</v>
      </c>
      <c r="AC5070" s="1">
        <v>1306.130937511042</v>
      </c>
      <c r="AD5070" s="1">
        <v>3714.607208373277</v>
      </c>
      <c r="AE5070" s="1">
        <v>2292.8666856215041</v>
      </c>
      <c r="AF5070" s="1">
        <v>2182.9566047440039</v>
      </c>
      <c r="AG5070" s="1">
        <v>16713</v>
      </c>
      <c r="AH5070" s="1">
        <v>3556.2686607857349</v>
      </c>
      <c r="AI5070" s="1">
        <v>800.70148009670413</v>
      </c>
      <c r="AJ5070" s="1">
        <v>10276.185102438831</v>
      </c>
      <c r="AK5070" s="1">
        <v>4533.3244367564157</v>
      </c>
      <c r="AL5070" s="1">
        <v>103594.546875</v>
      </c>
      <c r="AM5070" s="1">
        <v>80386.421875</v>
      </c>
      <c r="AN5070" s="1">
        <v>23208.125</v>
      </c>
      <c r="AO5070" t="s">
        <v>17880</v>
      </c>
    </row>
    <row r="5071" spans="1:41" x14ac:dyDescent="0.25">
      <c r="A5071" s="1">
        <v>2021</v>
      </c>
      <c r="B5071" t="s">
        <v>3757</v>
      </c>
      <c r="C5071" t="s">
        <v>7118</v>
      </c>
      <c r="D5071" t="s">
        <v>7233</v>
      </c>
      <c r="E5071" t="s">
        <v>7947</v>
      </c>
      <c r="F5071" t="s">
        <v>9845</v>
      </c>
      <c r="G5071" t="s">
        <v>12035</v>
      </c>
      <c r="H5071" t="s">
        <v>12737</v>
      </c>
      <c r="I5071" s="1">
        <v>1436.661535629876</v>
      </c>
      <c r="J5071" s="1">
        <v>4022.5933557653607</v>
      </c>
      <c r="K5071" s="1">
        <v>250.52451571963562</v>
      </c>
      <c r="L5071" s="1">
        <v>323.77109023088502</v>
      </c>
      <c r="M5071" s="1">
        <v>2016.9346604546936</v>
      </c>
      <c r="N5071" s="1">
        <v>1168.504726267078</v>
      </c>
      <c r="O5071" s="1">
        <v>1439.8954822966934</v>
      </c>
      <c r="P5071" s="1">
        <v>1972.8603919455261</v>
      </c>
      <c r="Q5071" s="1">
        <v>522.25574943806964</v>
      </c>
      <c r="R5071" s="1">
        <v>895.76905370199813</v>
      </c>
      <c r="S5071" s="1">
        <v>1695.2866593400768</v>
      </c>
      <c r="T5071" s="1">
        <v>955.39010232064436</v>
      </c>
      <c r="U5071" s="1">
        <v>132.69306976675617</v>
      </c>
      <c r="V5071" s="1">
        <v>1412.9158068764195</v>
      </c>
      <c r="W5071" s="1">
        <v>411.87928855601109</v>
      </c>
      <c r="X5071" s="1">
        <v>1886.0992936646721</v>
      </c>
      <c r="Y5071" s="1">
        <v>9208.8990418128778</v>
      </c>
      <c r="Z5071" s="1">
        <v>1903.2185516557447</v>
      </c>
      <c r="AA5071" s="1">
        <v>7924.4301264706774</v>
      </c>
      <c r="AB5071" s="1">
        <v>525.46455627635441</v>
      </c>
      <c r="AC5071" s="1">
        <v>1236.5932557703541</v>
      </c>
      <c r="AD5071" s="1">
        <v>3372.7734123541004</v>
      </c>
      <c r="AE5071" s="1">
        <v>1329.0537867838298</v>
      </c>
      <c r="AF5071" s="1">
        <v>3291.5099805150835</v>
      </c>
      <c r="AG5071" s="1">
        <v>13668.447730534019</v>
      </c>
      <c r="AH5071" s="1">
        <v>2708.2655539394932</v>
      </c>
      <c r="AI5071" s="1">
        <v>732.46574511249401</v>
      </c>
      <c r="AJ5071" s="1">
        <v>4136.8391430483898</v>
      </c>
      <c r="AK5071" s="1">
        <v>538.20309097396296</v>
      </c>
      <c r="AL5071" s="1">
        <v>71120.203125</v>
      </c>
      <c r="AM5071" s="1">
        <v>54587.0234375</v>
      </c>
      <c r="AN5071" s="1">
        <v>16533.18359375</v>
      </c>
      <c r="AO5071" t="s">
        <v>17881</v>
      </c>
    </row>
    <row r="5072" spans="1:41" x14ac:dyDescent="0.25">
      <c r="A5072" s="1">
        <v>2021</v>
      </c>
      <c r="B5072" t="s">
        <v>3758</v>
      </c>
      <c r="C5072" t="s">
        <v>7118</v>
      </c>
      <c r="D5072" t="s">
        <v>7233</v>
      </c>
      <c r="E5072" t="s">
        <v>7947</v>
      </c>
      <c r="F5072" t="s">
        <v>9845</v>
      </c>
      <c r="G5072" t="s">
        <v>12035</v>
      </c>
      <c r="H5072" t="s">
        <v>12737</v>
      </c>
      <c r="I5072" s="1">
        <v>1864.1958604466472</v>
      </c>
      <c r="J5072" s="1">
        <v>3177.2234451784857</v>
      </c>
      <c r="K5072" s="1">
        <v>273.30640433881143</v>
      </c>
      <c r="L5072" s="1">
        <v>346.5234574438918</v>
      </c>
      <c r="M5072" s="1">
        <v>1734.0189736842956</v>
      </c>
      <c r="N5072" s="1">
        <v>795.80966436688618</v>
      </c>
      <c r="O5072" s="1">
        <v>1187.1222961464939</v>
      </c>
      <c r="P5072" s="1">
        <v>1608.7809817050586</v>
      </c>
      <c r="Q5072" s="1">
        <v>799.83268827283212</v>
      </c>
      <c r="R5072" s="1">
        <v>626.69498331441275</v>
      </c>
      <c r="S5072" s="1">
        <v>1104.3474129067592</v>
      </c>
      <c r="T5072" s="1">
        <v>1117.8176046577155</v>
      </c>
      <c r="U5072" s="1">
        <v>161.41286211257412</v>
      </c>
      <c r="V5072" s="1">
        <v>838.36320349328662</v>
      </c>
      <c r="W5072" s="1">
        <v>287.37972798145205</v>
      </c>
      <c r="X5072" s="1">
        <v>1719.2034759635665</v>
      </c>
      <c r="Y5072" s="1">
        <v>8132.1230738848799</v>
      </c>
      <c r="Z5072" s="1">
        <v>1853.3415885224922</v>
      </c>
      <c r="AA5072" s="1">
        <v>9857.7634732218648</v>
      </c>
      <c r="AB5072" s="1">
        <v>121.84211890769099</v>
      </c>
      <c r="AC5072" s="1">
        <v>1410.685817078037</v>
      </c>
      <c r="AD5072" s="1">
        <v>3355.9649515391156</v>
      </c>
      <c r="AE5072" s="1">
        <v>1693.4936710564389</v>
      </c>
      <c r="AF5072" s="1">
        <v>2409.1553986551658</v>
      </c>
      <c r="AG5072" s="1">
        <v>8184.6605013037924</v>
      </c>
      <c r="AH5072" s="1">
        <v>3071.4542599405167</v>
      </c>
      <c r="AI5072" s="1">
        <v>639.39166986421321</v>
      </c>
      <c r="AJ5072" s="1">
        <v>4477.8646661748053</v>
      </c>
      <c r="AK5072" s="1">
        <v>576.95719268415121</v>
      </c>
      <c r="AL5072" s="1">
        <v>63426.73046875</v>
      </c>
      <c r="AM5072" s="1">
        <v>48237.92578125</v>
      </c>
      <c r="AN5072" s="1">
        <v>15188.8056640625</v>
      </c>
      <c r="AO5072" t="s">
        <v>17882</v>
      </c>
    </row>
    <row r="5073" spans="1:41" x14ac:dyDescent="0.25">
      <c r="A5073" s="1">
        <v>2021</v>
      </c>
      <c r="B5073" t="s">
        <v>3759</v>
      </c>
      <c r="C5073" t="s">
        <v>7118</v>
      </c>
      <c r="D5073" t="s">
        <v>7233</v>
      </c>
      <c r="E5073" t="s">
        <v>7947</v>
      </c>
      <c r="F5073" t="s">
        <v>9845</v>
      </c>
      <c r="G5073" t="s">
        <v>12035</v>
      </c>
      <c r="H5073" t="s">
        <v>12737</v>
      </c>
      <c r="I5073" s="1">
        <v>2124.4169953342262</v>
      </c>
      <c r="J5073" s="1">
        <v>4736.9619956385141</v>
      </c>
      <c r="K5073" s="1">
        <v>238.77439143436484</v>
      </c>
      <c r="L5073" s="1">
        <v>384.41831344143139</v>
      </c>
      <c r="M5073" s="1">
        <v>2124.4169953342262</v>
      </c>
      <c r="N5073" s="1">
        <v>1112.7898546988804</v>
      </c>
      <c r="O5073" s="1">
        <v>1403.585920457645</v>
      </c>
      <c r="P5073" s="1">
        <v>1880.7848078007344</v>
      </c>
      <c r="Q5073" s="1">
        <v>478.09321079444817</v>
      </c>
      <c r="R5073" s="1">
        <v>911.65747751980575</v>
      </c>
      <c r="S5073" s="1">
        <v>708.13899844474201</v>
      </c>
      <c r="T5073" s="1">
        <v>1011.6271406353458</v>
      </c>
      <c r="U5073" s="1">
        <v>134.54640970450097</v>
      </c>
      <c r="V5073" s="1">
        <v>1114.8131089801511</v>
      </c>
      <c r="W5073" s="1">
        <v>455.23221328590557</v>
      </c>
      <c r="X5073" s="1">
        <v>2174.9273383356999</v>
      </c>
      <c r="Y5073" s="1">
        <v>8014.1102081132094</v>
      </c>
      <c r="Z5073" s="1">
        <v>1636.1338665943035</v>
      </c>
      <c r="AA5073" s="1">
        <v>7640.8197932187668</v>
      </c>
      <c r="AB5073" s="1">
        <v>399.59272055096159</v>
      </c>
      <c r="AC5073" s="1">
        <v>1199.7592882352299</v>
      </c>
      <c r="AD5073" s="1">
        <v>3424.4297028064625</v>
      </c>
      <c r="AE5073" s="1">
        <v>1451.3839877373823</v>
      </c>
      <c r="AF5073" s="1">
        <v>3648.0120501846286</v>
      </c>
      <c r="AG5073" s="1">
        <v>14045.43122058114</v>
      </c>
      <c r="AH5073" s="1">
        <v>3199.2708322592812</v>
      </c>
      <c r="AI5073" s="1">
        <v>1014.6620220572518</v>
      </c>
      <c r="AJ5073" s="1">
        <v>4530.0519230962946</v>
      </c>
      <c r="AK5073" s="1">
        <v>514.91821458339098</v>
      </c>
      <c r="AL5073" s="1">
        <v>71713.765625</v>
      </c>
      <c r="AM5073" s="1">
        <v>55044.18359375</v>
      </c>
      <c r="AN5073" s="1">
        <v>16669.576171875</v>
      </c>
      <c r="AO5073" t="s">
        <v>17883</v>
      </c>
    </row>
    <row r="5074" spans="1:41" x14ac:dyDescent="0.25">
      <c r="A5074" s="1">
        <v>2021</v>
      </c>
      <c r="B5074" t="s">
        <v>3760</v>
      </c>
      <c r="C5074" t="s">
        <v>7118</v>
      </c>
      <c r="D5074" t="s">
        <v>7233</v>
      </c>
      <c r="E5074" t="s">
        <v>7947</v>
      </c>
      <c r="F5074" t="s">
        <v>9845</v>
      </c>
      <c r="G5074" t="s">
        <v>12035</v>
      </c>
      <c r="H5074" t="s">
        <v>12737</v>
      </c>
      <c r="I5074" s="1">
        <v>1382.5586451648105</v>
      </c>
      <c r="J5074" s="1">
        <v>3335.4470521109065</v>
      </c>
      <c r="K5074" s="1">
        <v>345.53909623227696</v>
      </c>
      <c r="L5074" s="1">
        <v>281.72508794061264</v>
      </c>
      <c r="M5074" s="1">
        <v>1856.3280988334941</v>
      </c>
      <c r="N5074" s="1">
        <v>931.84219372810037</v>
      </c>
      <c r="O5074" s="1">
        <v>1387.2369805499698</v>
      </c>
      <c r="P5074" s="1">
        <v>2463.9658719962695</v>
      </c>
      <c r="Q5074" s="1">
        <v>470.09400410148788</v>
      </c>
      <c r="R5074" s="1">
        <v>934.07517409112234</v>
      </c>
      <c r="S5074" s="1">
        <v>1743.8564551982884</v>
      </c>
      <c r="T5074" s="1">
        <v>873.56616415693838</v>
      </c>
      <c r="U5074" s="1">
        <v>140.58928560874693</v>
      </c>
      <c r="V5074" s="1">
        <v>1194.6017294846133</v>
      </c>
      <c r="W5074" s="1">
        <v>338.50688861081363</v>
      </c>
      <c r="X5074" s="1">
        <v>1415.1771859342402</v>
      </c>
      <c r="Y5074" s="1">
        <v>7332.4959903923018</v>
      </c>
      <c r="Z5074" s="1">
        <v>1304.8894577094268</v>
      </c>
      <c r="AA5074" s="1">
        <v>8164.5677617517858</v>
      </c>
      <c r="AB5074" s="1">
        <v>95.022159506170965</v>
      </c>
      <c r="AC5074" s="1">
        <v>1272.1307265535415</v>
      </c>
      <c r="AD5074" s="1">
        <v>1770.2156153487924</v>
      </c>
      <c r="AE5074" s="1">
        <v>1310.3492462354077</v>
      </c>
      <c r="AF5074" s="1">
        <v>2587.7987198070678</v>
      </c>
      <c r="AG5074" s="1">
        <v>10947.967952296831</v>
      </c>
      <c r="AH5074" s="1">
        <v>2479.8359485005089</v>
      </c>
      <c r="AI5074" s="1">
        <v>753.45081658535935</v>
      </c>
      <c r="AJ5074" s="1">
        <v>4256.1277542073904</v>
      </c>
      <c r="AK5074" s="1">
        <v>541.8731353048571</v>
      </c>
      <c r="AL5074" s="1">
        <v>61911.83203125</v>
      </c>
      <c r="AM5074" s="1">
        <v>48311.2265625</v>
      </c>
      <c r="AN5074" s="1">
        <v>13600.609375</v>
      </c>
      <c r="AO5074" t="s">
        <v>17884</v>
      </c>
    </row>
    <row r="5075" spans="1:41" x14ac:dyDescent="0.25">
      <c r="A5075" s="1">
        <v>2021</v>
      </c>
      <c r="B5075" t="s">
        <v>3761</v>
      </c>
      <c r="C5075" t="s">
        <v>7118</v>
      </c>
      <c r="D5075" t="s">
        <v>7233</v>
      </c>
      <c r="E5075" t="s">
        <v>7947</v>
      </c>
      <c r="F5075" t="s">
        <v>9845</v>
      </c>
      <c r="G5075" t="s">
        <v>12035</v>
      </c>
      <c r="H5075" t="s">
        <v>12737</v>
      </c>
      <c r="I5075" s="1">
        <v>1807.9168184546616</v>
      </c>
      <c r="J5075" s="1">
        <v>4207.7972580376208</v>
      </c>
      <c r="K5075" s="1">
        <v>247.86491295222677</v>
      </c>
      <c r="L5075" s="1">
        <v>315.09407407352671</v>
      </c>
      <c r="M5075" s="1">
        <v>1962.8811171793468</v>
      </c>
      <c r="N5075" s="1">
        <v>1149.8350965371646</v>
      </c>
      <c r="O5075" s="1">
        <v>1409.5712641562475</v>
      </c>
      <c r="P5075" s="1">
        <v>1919.9880323876787</v>
      </c>
      <c r="Q5075" s="1">
        <v>504.46503046765071</v>
      </c>
      <c r="R5075" s="1">
        <v>886.74093805330733</v>
      </c>
      <c r="S5075" s="1">
        <v>1588.199581076178</v>
      </c>
      <c r="T5075" s="1">
        <v>1033.0953248312351</v>
      </c>
      <c r="U5075" s="1">
        <v>131.55952414063364</v>
      </c>
      <c r="V5075" s="1">
        <v>1147.7689058875023</v>
      </c>
      <c r="W5075" s="1">
        <v>510.34909046663017</v>
      </c>
      <c r="X5075" s="1">
        <v>2072.3892216114577</v>
      </c>
      <c r="Y5075" s="1">
        <v>9287.5269702328042</v>
      </c>
      <c r="Z5075" s="1">
        <v>1878.0599588434379</v>
      </c>
      <c r="AA5075" s="1">
        <v>7829.8294668959315</v>
      </c>
      <c r="AB5075" s="1">
        <v>511.38218579146138</v>
      </c>
      <c r="AC5075" s="1">
        <v>1203.452743895906</v>
      </c>
      <c r="AD5075" s="1">
        <v>4622.957898146763</v>
      </c>
      <c r="AE5075" s="1">
        <v>1212.85391135187</v>
      </c>
      <c r="AF5075" s="1">
        <v>3315.1202497574473</v>
      </c>
      <c r="AG5075" s="1">
        <v>14072.824514851085</v>
      </c>
      <c r="AH5075" s="1">
        <v>2634.3930783196497</v>
      </c>
      <c r="AI5075" s="1">
        <v>823.37697389049447</v>
      </c>
      <c r="AJ5075" s="1">
        <v>3962.9536660526182</v>
      </c>
      <c r="AK5075" s="1">
        <v>523.77932968943617</v>
      </c>
      <c r="AL5075" s="1">
        <v>72774.03125</v>
      </c>
      <c r="AM5075" s="1">
        <v>54833.7890625</v>
      </c>
      <c r="AN5075" s="1">
        <v>17940.240234375</v>
      </c>
      <c r="AO5075" t="s">
        <v>17885</v>
      </c>
    </row>
    <row r="5076" spans="1:41" x14ac:dyDescent="0.25">
      <c r="A5076" s="1">
        <v>2021</v>
      </c>
      <c r="B5076" t="s">
        <v>3762</v>
      </c>
      <c r="C5076" t="s">
        <v>7118</v>
      </c>
      <c r="D5076" t="s">
        <v>7233</v>
      </c>
      <c r="E5076" t="s">
        <v>7947</v>
      </c>
      <c r="F5076" t="s">
        <v>9845</v>
      </c>
      <c r="G5076" t="s">
        <v>12035</v>
      </c>
      <c r="H5076" t="s">
        <v>12737</v>
      </c>
      <c r="I5076" s="1">
        <v>1434.7836539118234</v>
      </c>
      <c r="J5076" s="1">
        <v>3154.4268606715473</v>
      </c>
      <c r="K5076" s="1">
        <v>319.37771378868797</v>
      </c>
      <c r="L5076" s="1">
        <v>303.38185091581045</v>
      </c>
      <c r="M5076" s="1">
        <v>1512.8236103064</v>
      </c>
      <c r="N5076" s="1">
        <v>943.59722791438628</v>
      </c>
      <c r="O5076" s="1">
        <v>1183.4520598768813</v>
      </c>
      <c r="P5076" s="1">
        <v>2169.5896315683972</v>
      </c>
      <c r="Q5076" s="1">
        <v>768.90266707524916</v>
      </c>
      <c r="R5076" s="1">
        <v>909.75758071793871</v>
      </c>
      <c r="S5076" s="1">
        <v>1149.3329766172194</v>
      </c>
      <c r="T5076" s="1">
        <v>1003.0917118931134</v>
      </c>
      <c r="U5076" s="1">
        <v>160.94049244151731</v>
      </c>
      <c r="V5076" s="1">
        <v>886.06434550558345</v>
      </c>
      <c r="W5076" s="1">
        <v>253.89365774361249</v>
      </c>
      <c r="X5076" s="1">
        <v>1628.3522123064872</v>
      </c>
      <c r="Y5076" s="1">
        <v>7629.0697421204013</v>
      </c>
      <c r="Z5076" s="1">
        <v>1866.9588972518739</v>
      </c>
      <c r="AA5076" s="1">
        <v>9986.4097761635639</v>
      </c>
      <c r="AB5076" s="1">
        <v>122.60009812026941</v>
      </c>
      <c r="AC5076" s="1">
        <v>1406.5574893434546</v>
      </c>
      <c r="AD5076" s="1">
        <v>3151.118850586266</v>
      </c>
      <c r="AE5076" s="1">
        <v>1671.8195198218555</v>
      </c>
      <c r="AF5076" s="1">
        <v>2505.7821177570158</v>
      </c>
      <c r="AG5076" s="1">
        <v>9365.672034330064</v>
      </c>
      <c r="AH5076" s="1">
        <v>2597.8473136721686</v>
      </c>
      <c r="AI5076" s="1">
        <v>707.73693005791881</v>
      </c>
      <c r="AJ5076" s="1">
        <v>5756.7856828721997</v>
      </c>
      <c r="AK5076" s="1">
        <v>553.08252359278561</v>
      </c>
      <c r="AL5076" s="1">
        <v>65103.2109375</v>
      </c>
      <c r="AM5076" s="1">
        <v>50920.49609375</v>
      </c>
      <c r="AN5076" s="1">
        <v>14182.7109375</v>
      </c>
      <c r="AO5076" t="s">
        <v>17886</v>
      </c>
    </row>
    <row r="5077" spans="1:41" x14ac:dyDescent="0.25">
      <c r="A5077" s="1">
        <v>2021</v>
      </c>
      <c r="B5077" t="s">
        <v>3763</v>
      </c>
      <c r="C5077" t="s">
        <v>7118</v>
      </c>
      <c r="D5077" t="s">
        <v>7233</v>
      </c>
      <c r="E5077" t="s">
        <v>7947</v>
      </c>
      <c r="F5077" t="s">
        <v>9845</v>
      </c>
      <c r="G5077" t="s">
        <v>12035</v>
      </c>
      <c r="H5077" t="s">
        <v>12737</v>
      </c>
      <c r="I5077" s="1">
        <v>2142</v>
      </c>
      <c r="J5077" s="1">
        <v>3980.4389999999999</v>
      </c>
      <c r="K5077" s="1">
        <v>272.82600000000002</v>
      </c>
      <c r="L5077" s="1">
        <v>313</v>
      </c>
      <c r="M5077" s="1">
        <v>2100</v>
      </c>
      <c r="N5077" s="1">
        <v>854</v>
      </c>
      <c r="O5077" s="1">
        <v>787.45378000000005</v>
      </c>
      <c r="P5077" s="1">
        <v>1859.1679999999999</v>
      </c>
      <c r="Q5077" s="1">
        <v>473</v>
      </c>
      <c r="R5077" s="1">
        <v>1163.27513</v>
      </c>
      <c r="S5077" s="1">
        <v>700</v>
      </c>
      <c r="T5077" s="1">
        <v>1340</v>
      </c>
      <c r="U5077" s="1">
        <v>60</v>
      </c>
      <c r="V5077" s="1">
        <v>980</v>
      </c>
      <c r="W5077" s="1">
        <v>669</v>
      </c>
      <c r="X5077" s="1">
        <v>2149.9298021697509</v>
      </c>
      <c r="Y5077" s="1">
        <v>7922</v>
      </c>
      <c r="Z5077" s="1">
        <v>1847.9359999999999</v>
      </c>
      <c r="AA5077" s="1">
        <v>6954</v>
      </c>
      <c r="AB5077" s="1">
        <v>395</v>
      </c>
      <c r="AC5077" s="1">
        <v>1185.96985</v>
      </c>
      <c r="AD5077" s="1">
        <v>3785.0720000000001</v>
      </c>
      <c r="AE5077" s="1">
        <v>1612</v>
      </c>
      <c r="AF5077" s="1">
        <v>3763.8899200000001</v>
      </c>
      <c r="AG5077" s="1">
        <v>14192.145045148</v>
      </c>
      <c r="AH5077" s="1">
        <v>3162.5</v>
      </c>
      <c r="AI5077" s="1">
        <v>1003</v>
      </c>
      <c r="AJ5077" s="1">
        <v>5271.6982293663723</v>
      </c>
      <c r="AK5077" s="1">
        <v>509</v>
      </c>
      <c r="AL5077" s="1">
        <v>71448.3046875</v>
      </c>
      <c r="AM5077" s="1">
        <v>54574.5234375</v>
      </c>
      <c r="AN5077" s="1">
        <v>16873.78125</v>
      </c>
      <c r="AO5077" t="s">
        <v>17887</v>
      </c>
    </row>
    <row r="5078" spans="1:41" x14ac:dyDescent="0.25">
      <c r="A5078" s="1">
        <v>2021</v>
      </c>
      <c r="B5078" t="s">
        <v>3764</v>
      </c>
      <c r="C5078" t="s">
        <v>7118</v>
      </c>
      <c r="D5078" t="s">
        <v>7233</v>
      </c>
      <c r="E5078" t="s">
        <v>7947</v>
      </c>
      <c r="F5078" t="s">
        <v>9845</v>
      </c>
      <c r="G5078" t="s">
        <v>12035</v>
      </c>
      <c r="H5078" t="s">
        <v>12737</v>
      </c>
      <c r="I5078" s="1">
        <v>1509.8268637602923</v>
      </c>
      <c r="J5078" s="1">
        <v>5589.9298478901783</v>
      </c>
      <c r="K5078" s="1">
        <v>277.9380013498897</v>
      </c>
      <c r="L5078" s="1">
        <v>301.85889490869164</v>
      </c>
      <c r="M5078" s="1">
        <v>1381.1335627307035</v>
      </c>
      <c r="N5078" s="1">
        <v>768.88586439006372</v>
      </c>
      <c r="O5078" s="1">
        <v>1094.6656528575572</v>
      </c>
      <c r="P5078" s="1">
        <v>1685.8534508108062</v>
      </c>
      <c r="Q5078" s="1">
        <v>657.94873369552636</v>
      </c>
      <c r="R5078" s="1">
        <v>796.24681026065525</v>
      </c>
      <c r="S5078" s="1">
        <v>915.82849625127585</v>
      </c>
      <c r="T5078" s="1">
        <v>1093.5265626880905</v>
      </c>
      <c r="U5078" s="1">
        <v>167.83572190280549</v>
      </c>
      <c r="V5078" s="1">
        <v>838.37036472753607</v>
      </c>
      <c r="W5078" s="1">
        <v>296.65325283422857</v>
      </c>
      <c r="X5078" s="1">
        <v>1455.7572365785206</v>
      </c>
      <c r="Y5078" s="1">
        <v>7862.0003496595846</v>
      </c>
      <c r="Z5078" s="1">
        <v>1467.1481382731881</v>
      </c>
      <c r="AA5078" s="1">
        <v>9897.3864892924375</v>
      </c>
      <c r="AB5078" s="1">
        <v>99.100844743608206</v>
      </c>
      <c r="AC5078" s="1">
        <v>1469.1130688155183</v>
      </c>
      <c r="AD5078" s="1">
        <v>2930.5293053559499</v>
      </c>
      <c r="AE5078" s="1">
        <v>1208.8024878381268</v>
      </c>
      <c r="AF5078" s="1">
        <v>2661.5628995090401</v>
      </c>
      <c r="AG5078" s="1">
        <v>7899.4508106192488</v>
      </c>
      <c r="AH5078" s="1">
        <v>2973.0253423082463</v>
      </c>
      <c r="AI5078" s="1">
        <v>651.55957693498726</v>
      </c>
      <c r="AJ5078" s="1">
        <v>4878.1449424712073</v>
      </c>
      <c r="AK5078" s="1">
        <v>551.31964202191227</v>
      </c>
      <c r="AL5078" s="1">
        <v>63381.3984375</v>
      </c>
      <c r="AM5078" s="1">
        <v>49660.36328125</v>
      </c>
      <c r="AN5078" s="1">
        <v>13721.0380859375</v>
      </c>
      <c r="AO5078" t="s">
        <v>17888</v>
      </c>
    </row>
    <row r="5079" spans="1:41" x14ac:dyDescent="0.25">
      <c r="A5079" s="1">
        <v>2021</v>
      </c>
      <c r="B5079" t="s">
        <v>3765</v>
      </c>
      <c r="C5079" t="s">
        <v>7118</v>
      </c>
      <c r="D5079" t="s">
        <v>7233</v>
      </c>
      <c r="E5079" t="s">
        <v>7947</v>
      </c>
      <c r="F5079" t="s">
        <v>9845</v>
      </c>
      <c r="G5079" t="s">
        <v>12035</v>
      </c>
      <c r="H5079" t="s">
        <v>12737</v>
      </c>
      <c r="I5079" s="1">
        <v>1424.4041334711569</v>
      </c>
      <c r="J5079" s="1">
        <v>3522.7114511776931</v>
      </c>
      <c r="K5079" s="1">
        <v>294.24346325439086</v>
      </c>
      <c r="L5079" s="1">
        <v>286.34336091261076</v>
      </c>
      <c r="M5079" s="1">
        <v>1442.8153844433875</v>
      </c>
      <c r="N5079" s="1">
        <v>1184.2184732316111</v>
      </c>
      <c r="O5079" s="1">
        <v>1262.9287647990295</v>
      </c>
      <c r="P5079" s="1">
        <v>1597.3253741054418</v>
      </c>
      <c r="Q5079" s="1">
        <v>776.38762039176538</v>
      </c>
      <c r="R5079" s="1">
        <v>922.66410401660755</v>
      </c>
      <c r="S5079" s="1">
        <v>1198.5041744051487</v>
      </c>
      <c r="T5079" s="1">
        <v>887.88639042670002</v>
      </c>
      <c r="U5079" s="1">
        <v>133.18295856400502</v>
      </c>
      <c r="V5079" s="1">
        <v>1156.4720235307768</v>
      </c>
      <c r="W5079" s="1">
        <v>302.99123073311142</v>
      </c>
      <c r="X5079" s="1">
        <v>1217.5794986366147</v>
      </c>
      <c r="Y5079" s="1">
        <v>9300.6099397196831</v>
      </c>
      <c r="Z5079" s="1">
        <v>1091.6643524014612</v>
      </c>
      <c r="AA5079" s="1">
        <v>8208.8697951162212</v>
      </c>
      <c r="AB5079" s="1">
        <v>96.557644958903637</v>
      </c>
      <c r="AC5079" s="1">
        <v>1389.159300011914</v>
      </c>
      <c r="AD5079" s="1">
        <v>3181.7946122259818</v>
      </c>
      <c r="AE5079" s="1">
        <v>1331.82958564005</v>
      </c>
      <c r="AF5079" s="1">
        <v>2537.8447783975662</v>
      </c>
      <c r="AG5079" s="1">
        <v>10354.389677730072</v>
      </c>
      <c r="AH5079" s="1">
        <v>2587.0789701057975</v>
      </c>
      <c r="AI5079" s="1">
        <v>704.75982240119322</v>
      </c>
      <c r="AJ5079" s="1">
        <v>4553.7473249009381</v>
      </c>
      <c r="AK5079" s="1">
        <v>550.75597237600164</v>
      </c>
      <c r="AL5079" s="1">
        <v>63499.71875</v>
      </c>
      <c r="AM5079" s="1">
        <v>49771.82421875</v>
      </c>
      <c r="AN5079" s="1">
        <v>13727.8955078125</v>
      </c>
      <c r="AO5079" t="s">
        <v>17889</v>
      </c>
    </row>
    <row r="5080" spans="1:41" x14ac:dyDescent="0.25">
      <c r="A5080" s="1">
        <v>2021</v>
      </c>
      <c r="B5080" t="s">
        <v>3766</v>
      </c>
      <c r="C5080" t="s">
        <v>7118</v>
      </c>
      <c r="D5080" t="s">
        <v>7233</v>
      </c>
      <c r="E5080" t="s">
        <v>7947</v>
      </c>
      <c r="F5080" t="s">
        <v>9845</v>
      </c>
      <c r="G5080" t="s">
        <v>12036</v>
      </c>
      <c r="H5080" t="s">
        <v>12737</v>
      </c>
      <c r="I5080" s="1">
        <v>1895.125267346154</v>
      </c>
      <c r="J5080" s="1">
        <v>3329.5</v>
      </c>
      <c r="K5080" s="1">
        <v>285.77031356140702</v>
      </c>
      <c r="L5080" s="1">
        <v>355.38400000000001</v>
      </c>
      <c r="M5080" s="1">
        <v>1783.942041552973</v>
      </c>
      <c r="N5080" s="1">
        <v>826.61722955283233</v>
      </c>
      <c r="O5080" s="1">
        <v>1262</v>
      </c>
      <c r="P5080" s="1">
        <v>1776</v>
      </c>
      <c r="Q5080" s="1">
        <v>890.67184374146848</v>
      </c>
      <c r="R5080" s="1">
        <v>670.87331636231397</v>
      </c>
      <c r="S5080" s="1">
        <v>1229.7711268950579</v>
      </c>
      <c r="T5080" s="1">
        <v>1272.2792627665731</v>
      </c>
      <c r="U5080" s="1">
        <v>165.87021040855609</v>
      </c>
      <c r="V5080" s="1">
        <v>861</v>
      </c>
      <c r="W5080" s="1">
        <v>289.52509636858173</v>
      </c>
      <c r="X5080" s="1">
        <v>1894.960994591524</v>
      </c>
      <c r="Y5080" s="1">
        <v>8983.1700000000037</v>
      </c>
      <c r="Z5080" s="1">
        <v>2064.21</v>
      </c>
      <c r="AA5080" s="1">
        <v>10285.3337236569</v>
      </c>
      <c r="AB5080" s="1">
        <v>109</v>
      </c>
      <c r="AC5080" s="1">
        <v>1524.826311876905</v>
      </c>
      <c r="AD5080" s="1">
        <v>3923.966488844555</v>
      </c>
      <c r="AE5080" s="1">
        <v>1706.13606518496</v>
      </c>
      <c r="AF5080" s="1">
        <v>2470.828930876015</v>
      </c>
      <c r="AG5080" s="1">
        <v>8812</v>
      </c>
      <c r="AH5080" s="1">
        <v>3522.558186371803</v>
      </c>
      <c r="AI5080" s="1">
        <v>644.16490381900803</v>
      </c>
      <c r="AJ5080" s="1">
        <v>5107.1209105302532</v>
      </c>
      <c r="AK5080" s="1">
        <v>667.01078388031465</v>
      </c>
      <c r="AL5080" s="1">
        <v>68609.609375</v>
      </c>
      <c r="AM5080" s="1">
        <v>51724.66796875</v>
      </c>
      <c r="AN5080" s="1">
        <v>16884.94921875</v>
      </c>
      <c r="AO5080" t="s">
        <v>17890</v>
      </c>
    </row>
    <row r="5081" spans="1:41" x14ac:dyDescent="0.25">
      <c r="A5081" s="1">
        <v>2021</v>
      </c>
      <c r="B5081" t="s">
        <v>3767</v>
      </c>
      <c r="C5081" t="s">
        <v>7118</v>
      </c>
      <c r="D5081" t="s">
        <v>7233</v>
      </c>
      <c r="E5081" t="s">
        <v>7947</v>
      </c>
      <c r="F5081" t="s">
        <v>9845</v>
      </c>
      <c r="G5081" t="s">
        <v>12036</v>
      </c>
      <c r="H5081" t="s">
        <v>12737</v>
      </c>
      <c r="I5081" s="1">
        <v>1449.737317622021</v>
      </c>
      <c r="J5081" s="1">
        <v>3187.3</v>
      </c>
      <c r="K5081" s="1">
        <v>323.32292638593549</v>
      </c>
      <c r="L5081" s="1">
        <v>303.04259277391571</v>
      </c>
      <c r="M5081" s="1">
        <v>1527.0128217333399</v>
      </c>
      <c r="N5081" s="1">
        <v>934.73688960518405</v>
      </c>
      <c r="O5081" s="1">
        <v>1184.9016552546391</v>
      </c>
      <c r="P5081" s="1">
        <v>1946.612304</v>
      </c>
      <c r="Q5081" s="1">
        <v>769.68562449287538</v>
      </c>
      <c r="R5081" s="1">
        <v>944.79214727023952</v>
      </c>
      <c r="S5081" s="1">
        <v>1138.5265748613681</v>
      </c>
      <c r="T5081" s="1">
        <v>984.09893754837572</v>
      </c>
      <c r="U5081" s="1">
        <v>162.6178533417216</v>
      </c>
      <c r="V5081" s="1">
        <v>897</v>
      </c>
      <c r="W5081" s="1">
        <v>252.24982411876519</v>
      </c>
      <c r="X5081" s="1">
        <v>1613.0620534751999</v>
      </c>
      <c r="Y5081" s="1">
        <v>7813.5675000000019</v>
      </c>
      <c r="Z5081" s="1">
        <v>1869.4192184310971</v>
      </c>
      <c r="AA5081" s="1">
        <v>10119.04173933323</v>
      </c>
      <c r="AB5081" s="1">
        <v>110</v>
      </c>
      <c r="AC5081" s="1">
        <v>1389.7787900000001</v>
      </c>
      <c r="AD5081" s="1">
        <v>3157.4850537047209</v>
      </c>
      <c r="AE5081" s="1">
        <v>1692.1225629328401</v>
      </c>
      <c r="AF5081" s="1">
        <v>2531.8979875732098</v>
      </c>
      <c r="AG5081" s="1">
        <v>9887.633550958657</v>
      </c>
      <c r="AH5081" s="1">
        <v>2632.6525376427221</v>
      </c>
      <c r="AI5081" s="1">
        <v>701.09131003200002</v>
      </c>
      <c r="AJ5081" s="1">
        <v>5829.3747423004233</v>
      </c>
      <c r="AK5081" s="1">
        <v>566.94903595069059</v>
      </c>
      <c r="AL5081" s="1">
        <v>65919.7109375</v>
      </c>
      <c r="AM5081" s="1">
        <v>51728.359375</v>
      </c>
      <c r="AN5081" s="1">
        <v>14191.353515625</v>
      </c>
      <c r="AO5081" t="s">
        <v>17891</v>
      </c>
    </row>
    <row r="5082" spans="1:41" x14ac:dyDescent="0.25">
      <c r="A5082" s="1">
        <v>2021</v>
      </c>
      <c r="B5082" t="s">
        <v>3768</v>
      </c>
      <c r="C5082" t="s">
        <v>7118</v>
      </c>
      <c r="D5082" t="s">
        <v>7233</v>
      </c>
      <c r="E5082" t="s">
        <v>7947</v>
      </c>
      <c r="F5082" t="s">
        <v>9845</v>
      </c>
      <c r="G5082" t="s">
        <v>12036</v>
      </c>
      <c r="H5082" t="s">
        <v>12737</v>
      </c>
      <c r="I5082" s="1">
        <v>2142</v>
      </c>
      <c r="J5082" s="1">
        <v>4805.2791971013858</v>
      </c>
      <c r="K5082" s="1">
        <v>236.03003699999999</v>
      </c>
      <c r="L5082" s="1">
        <v>388.01799999999997</v>
      </c>
      <c r="M5082" s="1">
        <v>2100</v>
      </c>
      <c r="N5082" s="1">
        <v>1100</v>
      </c>
      <c r="O5082" s="1">
        <v>1387.4538</v>
      </c>
      <c r="P5082" s="1">
        <v>1859.1679999999999</v>
      </c>
      <c r="Q5082" s="1">
        <v>472.59824454115068</v>
      </c>
      <c r="R5082" s="1">
        <v>901.17933861209508</v>
      </c>
      <c r="S5082" s="1">
        <v>700</v>
      </c>
      <c r="T5082" s="1">
        <v>1019.485720786476</v>
      </c>
      <c r="U5082" s="1">
        <v>133</v>
      </c>
      <c r="V5082" s="1">
        <v>1102</v>
      </c>
      <c r="W5082" s="1">
        <v>450</v>
      </c>
      <c r="X5082" s="1">
        <v>2149.9298021697509</v>
      </c>
      <c r="Y5082" s="1">
        <v>7922</v>
      </c>
      <c r="Z5082" s="1">
        <v>1617.3289553765239</v>
      </c>
      <c r="AA5082" s="1">
        <v>7742</v>
      </c>
      <c r="AB5082" s="1">
        <v>395</v>
      </c>
      <c r="AC5082" s="1">
        <v>1185.96985</v>
      </c>
      <c r="AD5082" s="1">
        <v>3385.0710061572408</v>
      </c>
      <c r="AE5082" s="1">
        <v>1434.7025000000001</v>
      </c>
      <c r="AF5082" s="1">
        <v>3522.072003859892</v>
      </c>
      <c r="AG5082" s="1">
        <v>14173</v>
      </c>
      <c r="AH5082" s="1">
        <v>3162.5</v>
      </c>
      <c r="AI5082" s="1">
        <v>1003</v>
      </c>
      <c r="AJ5082" s="1">
        <v>4567.5454680429484</v>
      </c>
      <c r="AK5082" s="1">
        <v>509</v>
      </c>
      <c r="AL5082" s="1">
        <v>71565.328125</v>
      </c>
      <c r="AM5082" s="1">
        <v>55067.859375</v>
      </c>
      <c r="AN5082" s="1">
        <v>16497.470703125</v>
      </c>
      <c r="AO5082" t="s">
        <v>17892</v>
      </c>
    </row>
    <row r="5083" spans="1:41" x14ac:dyDescent="0.25">
      <c r="A5083" s="1">
        <v>2021</v>
      </c>
      <c r="B5083" t="s">
        <v>3769</v>
      </c>
      <c r="C5083" t="s">
        <v>7118</v>
      </c>
      <c r="D5083" t="s">
        <v>7233</v>
      </c>
      <c r="E5083" t="s">
        <v>7947</v>
      </c>
      <c r="F5083" t="s">
        <v>9845</v>
      </c>
      <c r="G5083" t="s">
        <v>12036</v>
      </c>
      <c r="H5083" t="s">
        <v>12737</v>
      </c>
      <c r="I5083" s="1">
        <v>1541.2411408143921</v>
      </c>
      <c r="J5083" s="1">
        <v>4801.725819086585</v>
      </c>
      <c r="K5083" s="1">
        <v>303</v>
      </c>
      <c r="L5083" s="1">
        <v>310.4897359656004</v>
      </c>
      <c r="M5083" s="1">
        <v>1424.673813986356</v>
      </c>
      <c r="N5083" s="1">
        <v>801.22500000000002</v>
      </c>
      <c r="O5083" s="1">
        <v>1170.885184507031</v>
      </c>
      <c r="P5083" s="1">
        <v>1776</v>
      </c>
      <c r="Q5083" s="1">
        <v>689.97151388920918</v>
      </c>
      <c r="R5083" s="1">
        <v>821.81194442833043</v>
      </c>
      <c r="S5083" s="1">
        <v>955.70334594924282</v>
      </c>
      <c r="T5083" s="1">
        <v>1169.666781609521</v>
      </c>
      <c r="U5083" s="1">
        <v>127</v>
      </c>
      <c r="V5083" s="1">
        <v>875</v>
      </c>
      <c r="W5083" s="1">
        <v>299.44261108050279</v>
      </c>
      <c r="X5083" s="1">
        <v>1618.766285147196</v>
      </c>
      <c r="Y5083" s="1">
        <v>9595</v>
      </c>
      <c r="Z5083" s="1">
        <v>1441.7872</v>
      </c>
      <c r="AA5083" s="1">
        <v>10347.759928132909</v>
      </c>
      <c r="AB5083" s="1">
        <v>87</v>
      </c>
      <c r="AC5083" s="1">
        <v>1565.282825647324</v>
      </c>
      <c r="AD5083" s="1">
        <v>3048.6412049999999</v>
      </c>
      <c r="AE5083" s="1">
        <v>1266.965915412223</v>
      </c>
      <c r="AF5083" s="1">
        <v>2737.6631130063961</v>
      </c>
      <c r="AG5083" s="1">
        <v>8275.9014521207155</v>
      </c>
      <c r="AH5083" s="1">
        <v>3079.8</v>
      </c>
      <c r="AI5083" s="1">
        <v>657.04820189538816</v>
      </c>
      <c r="AJ5083" s="1">
        <v>5116.855230416053</v>
      </c>
      <c r="AK5083" s="1">
        <v>524</v>
      </c>
      <c r="AL5083" s="1">
        <v>66430.3046875</v>
      </c>
      <c r="AM5083" s="1">
        <v>52091.6796875</v>
      </c>
      <c r="AN5083" s="1">
        <v>14338.626953125</v>
      </c>
      <c r="AO5083" t="s">
        <v>17893</v>
      </c>
    </row>
    <row r="5084" spans="1:41" x14ac:dyDescent="0.25">
      <c r="A5084" s="1">
        <v>2021</v>
      </c>
      <c r="B5084" t="s">
        <v>3770</v>
      </c>
      <c r="C5084" t="s">
        <v>7118</v>
      </c>
      <c r="D5084" t="s">
        <v>7233</v>
      </c>
      <c r="E5084" t="s">
        <v>7947</v>
      </c>
      <c r="F5084" t="s">
        <v>9845</v>
      </c>
      <c r="G5084" t="s">
        <v>12036</v>
      </c>
      <c r="H5084" t="s">
        <v>12737</v>
      </c>
      <c r="I5084" s="1">
        <v>1382.598318523897</v>
      </c>
      <c r="J5084" s="1">
        <v>3507.2920999999978</v>
      </c>
      <c r="K5084" s="1">
        <v>283.59930349002059</v>
      </c>
      <c r="L5084" s="1">
        <v>283.4565097392001</v>
      </c>
      <c r="M5084" s="1">
        <v>1407.2</v>
      </c>
      <c r="N5084" s="1">
        <v>1183.8364999999999</v>
      </c>
      <c r="O5084" s="1">
        <v>1232.1138315266139</v>
      </c>
      <c r="P5084" s="1">
        <v>1672.4</v>
      </c>
      <c r="Q5084" s="1">
        <v>757.59944240631683</v>
      </c>
      <c r="R5084" s="1">
        <v>880.61034853946762</v>
      </c>
      <c r="S5084" s="1">
        <v>1152.9160206522999</v>
      </c>
      <c r="T5084" s="1">
        <v>814.5327888275001</v>
      </c>
      <c r="U5084" s="1">
        <v>124.8724812</v>
      </c>
      <c r="V5084" s="1">
        <v>26</v>
      </c>
      <c r="W5084" s="1">
        <v>296.66452410531292</v>
      </c>
      <c r="X5084" s="1">
        <v>1211.24158704</v>
      </c>
      <c r="Y5084" s="1">
        <v>9127.2291999999961</v>
      </c>
      <c r="Z5084" s="1">
        <v>1067.820565333843</v>
      </c>
      <c r="AA5084" s="1">
        <v>8151.1588831775252</v>
      </c>
      <c r="AB5084" s="1">
        <v>87</v>
      </c>
      <c r="AC5084" s="1">
        <v>1357.88175</v>
      </c>
      <c r="AD5084" s="1">
        <v>3112.2988619434709</v>
      </c>
      <c r="AE5084" s="1">
        <v>1298.918592</v>
      </c>
      <c r="AF5084" s="1">
        <v>2512.258782084954</v>
      </c>
      <c r="AG5084" s="1">
        <v>10361.19164210192</v>
      </c>
      <c r="AH5084" s="1">
        <v>2579.9264128934269</v>
      </c>
      <c r="AI5084" s="1">
        <v>687.34442160000015</v>
      </c>
      <c r="AJ5084" s="1">
        <v>4530.0435355296004</v>
      </c>
      <c r="AK5084" s="1">
        <v>537.14617837568642</v>
      </c>
      <c r="AL5084" s="1">
        <v>61627.1484375</v>
      </c>
      <c r="AM5084" s="1">
        <v>48225.1640625</v>
      </c>
      <c r="AN5084" s="1">
        <v>13401.9853515625</v>
      </c>
      <c r="AO5084" t="s">
        <v>17894</v>
      </c>
    </row>
    <row r="5085" spans="1:41" x14ac:dyDescent="0.25">
      <c r="A5085" s="1">
        <v>2021</v>
      </c>
      <c r="B5085" t="s">
        <v>3771</v>
      </c>
      <c r="C5085" t="s">
        <v>7118</v>
      </c>
      <c r="D5085" t="s">
        <v>7233</v>
      </c>
      <c r="E5085" t="s">
        <v>7947</v>
      </c>
      <c r="F5085" t="s">
        <v>9845</v>
      </c>
      <c r="G5085" t="s">
        <v>12036</v>
      </c>
      <c r="H5085" t="s">
        <v>12737</v>
      </c>
      <c r="I5085" s="1">
        <v>2142</v>
      </c>
      <c r="J5085" s="1">
        <v>3980.4389999999999</v>
      </c>
      <c r="K5085" s="1">
        <v>272.82600000000002</v>
      </c>
      <c r="L5085" s="1">
        <v>313</v>
      </c>
      <c r="M5085" s="1">
        <v>2100</v>
      </c>
      <c r="N5085" s="1">
        <v>854</v>
      </c>
      <c r="O5085" s="1">
        <v>787.45378000000005</v>
      </c>
      <c r="P5085" s="1">
        <v>1859.1679999999999</v>
      </c>
      <c r="Q5085" s="1">
        <v>473</v>
      </c>
      <c r="R5085" s="1">
        <v>1163.27513</v>
      </c>
      <c r="S5085" s="1">
        <v>700</v>
      </c>
      <c r="T5085" s="1">
        <v>1340</v>
      </c>
      <c r="U5085" s="1">
        <v>60</v>
      </c>
      <c r="V5085" s="1">
        <v>980</v>
      </c>
      <c r="W5085" s="1">
        <v>669</v>
      </c>
      <c r="X5085" s="1">
        <v>2149.9298021697509</v>
      </c>
      <c r="Y5085" s="1">
        <v>7922</v>
      </c>
      <c r="Z5085" s="1">
        <v>1847.9359999999999</v>
      </c>
      <c r="AA5085" s="1">
        <v>6954</v>
      </c>
      <c r="AB5085" s="1">
        <v>395</v>
      </c>
      <c r="AC5085" s="1">
        <v>1185.96985</v>
      </c>
      <c r="AD5085" s="1">
        <v>3785.0720000000001</v>
      </c>
      <c r="AE5085" s="1">
        <v>1612</v>
      </c>
      <c r="AF5085" s="1">
        <v>3763.8899200000001</v>
      </c>
      <c r="AG5085" s="1">
        <v>14192.145045148</v>
      </c>
      <c r="AH5085" s="1">
        <v>3162.5</v>
      </c>
      <c r="AI5085" s="1">
        <v>1003</v>
      </c>
      <c r="AJ5085" s="1">
        <v>5271.6982293663723</v>
      </c>
      <c r="AK5085" s="1">
        <v>509</v>
      </c>
      <c r="AL5085" s="1">
        <v>71448.3046875</v>
      </c>
      <c r="AM5085" s="1">
        <v>54574.5234375</v>
      </c>
      <c r="AN5085" s="1">
        <v>16873.78125</v>
      </c>
      <c r="AO5085" t="s">
        <v>17895</v>
      </c>
    </row>
    <row r="5086" spans="1:41" x14ac:dyDescent="0.25">
      <c r="A5086" s="1">
        <v>2021</v>
      </c>
      <c r="B5086" t="s">
        <v>3772</v>
      </c>
      <c r="C5086" t="s">
        <v>7118</v>
      </c>
      <c r="D5086" t="s">
        <v>7233</v>
      </c>
      <c r="E5086" t="s">
        <v>7947</v>
      </c>
      <c r="F5086" t="s">
        <v>9845</v>
      </c>
      <c r="G5086" t="s">
        <v>12036</v>
      </c>
      <c r="H5086" t="s">
        <v>12737</v>
      </c>
      <c r="I5086" s="1">
        <v>1370.4980820146</v>
      </c>
      <c r="J5086" s="1">
        <v>3309.5890706012242</v>
      </c>
      <c r="K5086" s="1">
        <v>335.47878980640002</v>
      </c>
      <c r="L5086" s="1">
        <v>280.98780000000011</v>
      </c>
      <c r="M5086" s="1">
        <v>1804.0923076923079</v>
      </c>
      <c r="N5086" s="1">
        <v>907.37792656497993</v>
      </c>
      <c r="O5086" s="1">
        <v>1345.5299842992611</v>
      </c>
      <c r="P5086" s="1">
        <v>2373.5136287882219</v>
      </c>
      <c r="Q5086" s="1">
        <v>457.30397920191268</v>
      </c>
      <c r="R5086" s="1">
        <v>894.48721825354244</v>
      </c>
      <c r="S5086" s="1">
        <v>1693</v>
      </c>
      <c r="T5086" s="1">
        <v>865.94572800000003</v>
      </c>
      <c r="U5086" s="1">
        <v>132.65100000000001</v>
      </c>
      <c r="V5086" s="1">
        <v>1176</v>
      </c>
      <c r="W5086" s="1">
        <v>329.94300090999991</v>
      </c>
      <c r="X5086" s="1">
        <v>1240.552152</v>
      </c>
      <c r="Y5086" s="1">
        <v>7104.4976390571401</v>
      </c>
      <c r="Z5086" s="1">
        <v>1269</v>
      </c>
      <c r="AA5086" s="1">
        <v>8058</v>
      </c>
      <c r="AB5086" s="1">
        <v>87.02</v>
      </c>
      <c r="AC5086" s="1">
        <v>1236.3073199999999</v>
      </c>
      <c r="AD5086" s="1">
        <v>1722.052691337024</v>
      </c>
      <c r="AE5086" s="1">
        <v>1273.4495999999999</v>
      </c>
      <c r="AF5086" s="1">
        <v>2565.2244080486339</v>
      </c>
      <c r="AG5086" s="1">
        <v>10860</v>
      </c>
      <c r="AH5086" s="1">
        <v>2410</v>
      </c>
      <c r="AI5086" s="1">
        <v>732.23352000000011</v>
      </c>
      <c r="AJ5086" s="1">
        <v>4219</v>
      </c>
      <c r="AK5086" s="1">
        <v>526.61390036832006</v>
      </c>
      <c r="AL5086" s="1">
        <v>60580.34765625</v>
      </c>
      <c r="AM5086" s="1">
        <v>47487.88671875</v>
      </c>
      <c r="AN5086" s="1">
        <v>13092.4619140625</v>
      </c>
      <c r="AO5086" t="s">
        <v>17896</v>
      </c>
    </row>
    <row r="5087" spans="1:41" x14ac:dyDescent="0.25">
      <c r="A5087" s="1">
        <v>2021</v>
      </c>
      <c r="B5087" t="s">
        <v>3773</v>
      </c>
      <c r="C5087" t="s">
        <v>7118</v>
      </c>
      <c r="D5087" t="s">
        <v>7233</v>
      </c>
      <c r="E5087" t="s">
        <v>7947</v>
      </c>
      <c r="F5087" t="s">
        <v>9845</v>
      </c>
      <c r="G5087" t="s">
        <v>12036</v>
      </c>
      <c r="H5087" t="s">
        <v>12737</v>
      </c>
      <c r="I5087" s="1">
        <v>1436.2060482723391</v>
      </c>
      <c r="J5087" s="1">
        <v>4120.2165811872565</v>
      </c>
      <c r="K5087" s="1">
        <v>244</v>
      </c>
      <c r="L5087" s="1">
        <v>324.20809272600002</v>
      </c>
      <c r="M5087" s="1">
        <v>1976.76</v>
      </c>
      <c r="N5087" s="1">
        <v>1145.228562841</v>
      </c>
      <c r="O5087" s="1">
        <v>1411.2146761081201</v>
      </c>
      <c r="P5087" s="1">
        <v>1937.3567921209999</v>
      </c>
      <c r="Q5087" s="1">
        <v>513.35954260653034</v>
      </c>
      <c r="R5087" s="1">
        <v>871.90997591811367</v>
      </c>
      <c r="S5087" s="1">
        <v>1650.13219</v>
      </c>
      <c r="T5087" s="1">
        <v>954.2035139465861</v>
      </c>
      <c r="U5087" s="1">
        <v>132.65100000000001</v>
      </c>
      <c r="V5087" s="1">
        <v>1398</v>
      </c>
      <c r="W5087" s="1">
        <v>403.67520000000002</v>
      </c>
      <c r="X5087" s="1">
        <v>1901.1224999999999</v>
      </c>
      <c r="Y5087" s="1">
        <v>9084.7840356837969</v>
      </c>
      <c r="Z5087" s="1">
        <v>1865.3071722252109</v>
      </c>
      <c r="AA5087" s="1">
        <v>8058</v>
      </c>
      <c r="AB5087" s="1">
        <v>526</v>
      </c>
      <c r="AC5087" s="1">
        <v>1211.9619600000001</v>
      </c>
      <c r="AD5087" s="1">
        <v>3315.320928768228</v>
      </c>
      <c r="AE5087" s="1">
        <v>1302.5808</v>
      </c>
      <c r="AF5087" s="1">
        <v>3295.9526195201761</v>
      </c>
      <c r="AG5087" s="1">
        <v>14214</v>
      </c>
      <c r="AH5087" s="1">
        <v>2711.3903427751561</v>
      </c>
      <c r="AI5087" s="1">
        <v>717.87600000000009</v>
      </c>
      <c r="AJ5087" s="1">
        <v>4218.2381275199996</v>
      </c>
      <c r="AK5087" s="1">
        <v>528</v>
      </c>
      <c r="AL5087" s="1">
        <v>71469.6484375</v>
      </c>
      <c r="AM5087" s="1">
        <v>55129.9609375</v>
      </c>
      <c r="AN5087" s="1">
        <v>16339.6962890625</v>
      </c>
      <c r="AO5087" t="s">
        <v>17897</v>
      </c>
    </row>
    <row r="5088" spans="1:41" x14ac:dyDescent="0.25">
      <c r="A5088" s="1">
        <v>2021</v>
      </c>
      <c r="B5088" t="s">
        <v>3774</v>
      </c>
      <c r="C5088" t="s">
        <v>7118</v>
      </c>
      <c r="D5088" t="s">
        <v>7233</v>
      </c>
      <c r="E5088" t="s">
        <v>7947</v>
      </c>
      <c r="F5088" t="s">
        <v>9845</v>
      </c>
      <c r="G5088" t="s">
        <v>12036</v>
      </c>
      <c r="H5088" t="s">
        <v>12737</v>
      </c>
      <c r="I5088" s="1">
        <v>1820.7</v>
      </c>
      <c r="J5088" s="1">
        <v>4320.3697821625556</v>
      </c>
      <c r="K5088" s="1">
        <v>236.03003699999999</v>
      </c>
      <c r="L5088" s="1">
        <v>317.85107129999989</v>
      </c>
      <c r="M5088" s="1">
        <v>1938</v>
      </c>
      <c r="N5088" s="1">
        <v>1135.26</v>
      </c>
      <c r="O5088" s="1">
        <v>1391.703800106</v>
      </c>
      <c r="P5088" s="1">
        <v>1893.7921389999999</v>
      </c>
      <c r="Q5088" s="1">
        <v>498.07052525483118</v>
      </c>
      <c r="R5088" s="1">
        <v>875.5007742989518</v>
      </c>
      <c r="S5088" s="1">
        <v>1568.0678575932341</v>
      </c>
      <c r="T5088" s="1">
        <v>1035.745035784525</v>
      </c>
      <c r="U5088" s="1">
        <v>132.48973799999999</v>
      </c>
      <c r="V5088" s="1">
        <v>1133</v>
      </c>
      <c r="W5088" s="1">
        <v>503.88</v>
      </c>
      <c r="X5088" s="1">
        <v>2108</v>
      </c>
      <c r="Y5088" s="1">
        <v>9229.0263767901197</v>
      </c>
      <c r="Z5088" s="1">
        <v>1854.25401894374</v>
      </c>
      <c r="AA5088" s="1">
        <v>7992</v>
      </c>
      <c r="AB5088" s="1">
        <v>526</v>
      </c>
      <c r="AC5088" s="1">
        <v>1188.1980000000001</v>
      </c>
      <c r="AD5088" s="1">
        <v>4519.6095315705552</v>
      </c>
      <c r="AE5088" s="1">
        <v>1197.48</v>
      </c>
      <c r="AF5088" s="1">
        <v>3338.5603679999999</v>
      </c>
      <c r="AG5088" s="1">
        <v>14370</v>
      </c>
      <c r="AH5088" s="1">
        <v>2688.6512769179658</v>
      </c>
      <c r="AI5088" s="1">
        <v>812.94</v>
      </c>
      <c r="AJ5088" s="1">
        <v>3990.9744000000001</v>
      </c>
      <c r="AK5088" s="1">
        <v>517</v>
      </c>
      <c r="AL5088" s="1">
        <v>73133.15625</v>
      </c>
      <c r="AM5088" s="1">
        <v>55287.5234375</v>
      </c>
      <c r="AN5088" s="1">
        <v>17845.626953125</v>
      </c>
      <c r="AO5088" t="s">
        <v>17898</v>
      </c>
    </row>
    <row r="5089" spans="1:41" x14ac:dyDescent="0.25">
      <c r="A5089" s="1">
        <v>2021</v>
      </c>
      <c r="B5089" t="s">
        <v>3775</v>
      </c>
      <c r="C5089" t="s">
        <v>7118</v>
      </c>
      <c r="D5089" t="s">
        <v>7233</v>
      </c>
      <c r="E5089" t="s">
        <v>7948</v>
      </c>
      <c r="F5089" t="s">
        <v>9846</v>
      </c>
      <c r="G5089" t="s">
        <v>12037</v>
      </c>
      <c r="H5089" t="s">
        <v>12737</v>
      </c>
      <c r="I5089" s="1">
        <v>-1437.1986428917819</v>
      </c>
      <c r="J5089" s="1">
        <v>5307.1042107858648</v>
      </c>
      <c r="K5089" s="1">
        <v>210.90726292782003</v>
      </c>
      <c r="L5089" s="1">
        <v>259.88593383668916</v>
      </c>
      <c r="M5089" s="1">
        <v>3162.2809756583174</v>
      </c>
      <c r="N5089" s="1">
        <v>3767.3048689293205</v>
      </c>
      <c r="O5089" s="1">
        <v>1922.2339756062597</v>
      </c>
      <c r="P5089" s="1">
        <v>2662.1444787831983</v>
      </c>
      <c r="Q5089" s="1">
        <v>1212.489088653432</v>
      </c>
      <c r="R5089" s="1">
        <v>2604.3191268928726</v>
      </c>
      <c r="S5089" s="1">
        <v>3239.8385113170452</v>
      </c>
      <c r="T5089" s="1">
        <v>3275.8731155885189</v>
      </c>
      <c r="U5089" s="1">
        <v>272.98942629904326</v>
      </c>
      <c r="V5089" s="1">
        <v>2178.4556218663652</v>
      </c>
      <c r="W5089" s="1">
        <v>1637.9365577942594</v>
      </c>
      <c r="X5089" s="1">
        <v>3243.1143844326339</v>
      </c>
      <c r="Y5089" s="1">
        <v>18438.797809942578</v>
      </c>
      <c r="Z5089" s="1">
        <v>869.19833333615372</v>
      </c>
      <c r="AA5089" s="1">
        <v>18795.867979541727</v>
      </c>
      <c r="AB5089" s="1">
        <v>856.09484087379963</v>
      </c>
      <c r="AC5089" s="1">
        <v>2582.776275512254</v>
      </c>
      <c r="AD5089" s="1">
        <v>2347.902342685592</v>
      </c>
      <c r="AE5089" s="1">
        <v>5366.9994731833749</v>
      </c>
      <c r="AF5089" s="1">
        <v>9439.1007952567597</v>
      </c>
      <c r="AG5089" s="1">
        <v>37370.068544928632</v>
      </c>
      <c r="AH5089" s="1">
        <v>4223.6924036987975</v>
      </c>
      <c r="AI5089" s="1">
        <v>1200.0615180105942</v>
      </c>
      <c r="AJ5089" s="1">
        <v>5144.8806699354564</v>
      </c>
      <c r="AK5089" s="1">
        <v>2467.7490686616925</v>
      </c>
      <c r="AL5089" s="1">
        <v>142622.859375</v>
      </c>
      <c r="AM5089" s="1">
        <v>114835.1875</v>
      </c>
      <c r="AN5089" s="1">
        <v>27787.6875</v>
      </c>
      <c r="AO5089" t="s">
        <v>17899</v>
      </c>
    </row>
    <row r="5090" spans="1:41" x14ac:dyDescent="0.25">
      <c r="A5090" s="1">
        <v>2021</v>
      </c>
      <c r="B5090" t="s">
        <v>3776</v>
      </c>
      <c r="C5090" t="s">
        <v>7118</v>
      </c>
      <c r="D5090" t="s">
        <v>7233</v>
      </c>
      <c r="E5090" t="s">
        <v>7948</v>
      </c>
      <c r="F5090" t="s">
        <v>9846</v>
      </c>
      <c r="G5090" t="s">
        <v>12037</v>
      </c>
      <c r="H5090" t="s">
        <v>12737</v>
      </c>
      <c r="I5090" s="1">
        <v>4850.3585147091007</v>
      </c>
      <c r="J5090" s="1">
        <v>5469.3546786639208</v>
      </c>
      <c r="K5090" s="1">
        <v>779.56705511973394</v>
      </c>
      <c r="L5090" s="1">
        <v>180.75110667315258</v>
      </c>
      <c r="M5090" s="1">
        <v>2043.7676700928839</v>
      </c>
      <c r="N5090" s="1">
        <v>2794.5440116442887</v>
      </c>
      <c r="O5090" s="1">
        <v>3381.3982540895895</v>
      </c>
      <c r="P5090" s="1">
        <v>2129.442536872948</v>
      </c>
      <c r="Q5090" s="1">
        <v>997.09330335468223</v>
      </c>
      <c r="R5090" s="1">
        <v>2774.8648327142896</v>
      </c>
      <c r="S5090" s="1">
        <v>2873.5543488350554</v>
      </c>
      <c r="T5090" s="1">
        <v>3018.107532575832</v>
      </c>
      <c r="U5090" s="1">
        <v>308.1890205097601</v>
      </c>
      <c r="V5090" s="1">
        <v>3125.4180226229723</v>
      </c>
      <c r="W5090" s="1">
        <v>2244.5442156245531</v>
      </c>
      <c r="X5090" s="1">
        <v>3102.7577977829214</v>
      </c>
      <c r="Y5090" s="1">
        <v>17821.366071057957</v>
      </c>
      <c r="Z5090" s="1">
        <v>2263.580649431874</v>
      </c>
      <c r="AA5090" s="1">
        <v>13523.322689353827</v>
      </c>
      <c r="AB5090" s="1">
        <v>876.36900205164898</v>
      </c>
      <c r="AC5090" s="1">
        <v>2698.4116976437253</v>
      </c>
      <c r="AD5090" s="1">
        <v>1846.6346828945459</v>
      </c>
      <c r="AE5090" s="1">
        <v>5228.5435240740744</v>
      </c>
      <c r="AF5090" s="1">
        <v>7927.5624522325179</v>
      </c>
      <c r="AG5090" s="1">
        <v>48443.979350656075</v>
      </c>
      <c r="AH5090" s="1">
        <v>6612.2071162308712</v>
      </c>
      <c r="AI5090" s="1">
        <v>1279.9011573330843</v>
      </c>
      <c r="AJ5090" s="1">
        <v>5258.3535929504642</v>
      </c>
      <c r="AK5090" s="1">
        <v>2494.6978722608023</v>
      </c>
      <c r="AL5090" s="1">
        <v>156348.65625</v>
      </c>
      <c r="AM5090" s="1">
        <v>125795.1328125</v>
      </c>
      <c r="AN5090" s="1">
        <v>30553.50390625</v>
      </c>
      <c r="AO5090" t="s">
        <v>17900</v>
      </c>
    </row>
    <row r="5091" spans="1:41" x14ac:dyDescent="0.25">
      <c r="A5091" s="1">
        <v>2021</v>
      </c>
      <c r="B5091" t="s">
        <v>3777</v>
      </c>
      <c r="C5091" t="s">
        <v>7118</v>
      </c>
      <c r="D5091" t="s">
        <v>7233</v>
      </c>
      <c r="E5091" t="s">
        <v>7948</v>
      </c>
      <c r="F5091" t="s">
        <v>9846</v>
      </c>
      <c r="G5091" t="s">
        <v>12037</v>
      </c>
      <c r="H5091" t="s">
        <v>12737</v>
      </c>
      <c r="I5091" s="1">
        <v>6844.0912703715258</v>
      </c>
      <c r="J5091" s="1">
        <v>637.89049490138621</v>
      </c>
      <c r="K5091" s="1">
        <v>0</v>
      </c>
      <c r="L5091" s="1">
        <v>184.19088040277524</v>
      </c>
      <c r="M5091" s="1">
        <v>2444.6139426844798</v>
      </c>
      <c r="N5091" s="1">
        <v>3986.8155931336632</v>
      </c>
      <c r="O5091" s="1">
        <v>2394.3675362191316</v>
      </c>
      <c r="P5091" s="1">
        <v>2187.053125376181</v>
      </c>
      <c r="Q5091" s="1">
        <v>1580.6642442913494</v>
      </c>
      <c r="R5091" s="1">
        <v>2540.1680756028077</v>
      </c>
      <c r="S5091" s="1">
        <v>2281.597609441922</v>
      </c>
      <c r="T5091" s="1">
        <v>2938.8526372242432</v>
      </c>
      <c r="U5091" s="1">
        <v>301.31137475464277</v>
      </c>
      <c r="V5091" s="1">
        <v>3490.1722792461555</v>
      </c>
      <c r="W5091" s="1">
        <v>1258.6946372607708</v>
      </c>
      <c r="X5091" s="1">
        <v>5268.0711528090087</v>
      </c>
      <c r="Y5091" s="1">
        <v>18794.987796201556</v>
      </c>
      <c r="Z5091" s="1">
        <v>1526.6222246450809</v>
      </c>
      <c r="AA5091" s="1">
        <v>18292.847581836453</v>
      </c>
      <c r="AB5091" s="1">
        <v>893.04669286194064</v>
      </c>
      <c r="AC5091" s="1">
        <v>3186.5978416404796</v>
      </c>
      <c r="AD5091" s="1">
        <v>2314.8402978685749</v>
      </c>
      <c r="AE5091" s="1">
        <v>4130.0807550820518</v>
      </c>
      <c r="AF5091" s="1">
        <v>9010.3726917520653</v>
      </c>
      <c r="AG5091" s="1">
        <v>48031.690358732631</v>
      </c>
      <c r="AH5091" s="1">
        <v>7845.5304239388379</v>
      </c>
      <c r="AI5091" s="1">
        <v>1304.2582440394413</v>
      </c>
      <c r="AJ5091" s="1">
        <v>5213.31731261197</v>
      </c>
      <c r="AK5091" s="1">
        <v>1841.9088040277525</v>
      </c>
      <c r="AL5091" s="1">
        <v>160724.65625</v>
      </c>
      <c r="AM5091" s="1">
        <v>129938.875</v>
      </c>
      <c r="AN5091" s="1">
        <v>30785.78125</v>
      </c>
      <c r="AO5091" t="s">
        <v>17901</v>
      </c>
    </row>
    <row r="5092" spans="1:41" x14ac:dyDescent="0.25">
      <c r="A5092" s="1">
        <v>2021</v>
      </c>
      <c r="B5092" t="s">
        <v>3778</v>
      </c>
      <c r="C5092" t="s">
        <v>7118</v>
      </c>
      <c r="D5092" t="s">
        <v>7233</v>
      </c>
      <c r="E5092" t="s">
        <v>7948</v>
      </c>
      <c r="F5092" t="s">
        <v>9846</v>
      </c>
      <c r="G5092" t="s">
        <v>12037</v>
      </c>
      <c r="H5092" t="s">
        <v>12737</v>
      </c>
      <c r="I5092" s="1">
        <v>6798.3864507472535</v>
      </c>
      <c r="J5092" s="1">
        <v>3580.0616894397544</v>
      </c>
      <c r="K5092" s="1">
        <v>167.44982394453547</v>
      </c>
      <c r="L5092" s="1">
        <v>314.93001750470597</v>
      </c>
      <c r="M5092" s="1">
        <v>2511.3866128226873</v>
      </c>
      <c r="N5092" s="1">
        <v>4786.1515875951263</v>
      </c>
      <c r="O5092" s="1">
        <v>1816.2210472870747</v>
      </c>
      <c r="P5092" s="1">
        <v>2080.9837275625782</v>
      </c>
      <c r="Q5092" s="1">
        <v>813.17914254660047</v>
      </c>
      <c r="R5092" s="1">
        <v>2186.420236425749</v>
      </c>
      <c r="S5092" s="1">
        <v>3315.0981890385901</v>
      </c>
      <c r="T5092" s="1">
        <v>2663.6591712801001</v>
      </c>
      <c r="U5092" s="1">
        <v>277.46449700834376</v>
      </c>
      <c r="V5092" s="1">
        <v>2346.2397867025547</v>
      </c>
      <c r="W5092" s="1">
        <v>2147.5752068445809</v>
      </c>
      <c r="X5092" s="1">
        <v>3180.5048029623094</v>
      </c>
      <c r="Y5092" s="1">
        <v>18925.29841194511</v>
      </c>
      <c r="Z5092" s="1">
        <v>1044.5561637334674</v>
      </c>
      <c r="AA5092" s="1">
        <v>17325.161485731394</v>
      </c>
      <c r="AB5092" s="1">
        <v>870.12866261816612</v>
      </c>
      <c r="AC5092" s="1">
        <v>2357.1785470326122</v>
      </c>
      <c r="AD5092" s="1">
        <v>1986.3872016685298</v>
      </c>
      <c r="AE5092" s="1">
        <v>5693.5714786112139</v>
      </c>
      <c r="AF5092" s="1">
        <v>7648.0313955379879</v>
      </c>
      <c r="AG5092" s="1">
        <v>46802.536024698289</v>
      </c>
      <c r="AH5092" s="1">
        <v>3992.688361980513</v>
      </c>
      <c r="AI5092" s="1">
        <v>1287.4352661187152</v>
      </c>
      <c r="AJ5092" s="1">
        <v>4842.7067511824107</v>
      </c>
      <c r="AK5092" s="1">
        <v>2495.5212353829843</v>
      </c>
      <c r="AL5092" s="1">
        <v>154256.90625</v>
      </c>
      <c r="AM5092" s="1">
        <v>127822.859375</v>
      </c>
      <c r="AN5092" s="1">
        <v>26434.0546875</v>
      </c>
      <c r="AO5092" t="s">
        <v>17902</v>
      </c>
    </row>
    <row r="5093" spans="1:41" x14ac:dyDescent="0.25">
      <c r="A5093" s="1">
        <v>2021</v>
      </c>
      <c r="B5093" t="s">
        <v>3779</v>
      </c>
      <c r="C5093" t="s">
        <v>7118</v>
      </c>
      <c r="D5093" t="s">
        <v>7233</v>
      </c>
      <c r="E5093" t="s">
        <v>7948</v>
      </c>
      <c r="F5093" t="s">
        <v>9846</v>
      </c>
      <c r="G5093" t="s">
        <v>12037</v>
      </c>
      <c r="H5093" t="s">
        <v>12737</v>
      </c>
      <c r="I5093" s="1">
        <v>4219.0802512380014</v>
      </c>
      <c r="J5093" s="1">
        <v>15926.796055044419</v>
      </c>
      <c r="K5093" s="1">
        <v>25.327906394659024</v>
      </c>
      <c r="L5093" s="1">
        <v>230.65098806485884</v>
      </c>
      <c r="M5093" s="1">
        <v>3139.6284662073681</v>
      </c>
      <c r="N5093" s="1">
        <v>3858.3459143832088</v>
      </c>
      <c r="O5093" s="1">
        <v>2419.9802123755462</v>
      </c>
      <c r="P5093" s="1">
        <v>3946.3574756184839</v>
      </c>
      <c r="Q5093" s="1">
        <v>1079.6746827336631</v>
      </c>
      <c r="R5093" s="1">
        <v>2911.4629107485252</v>
      </c>
      <c r="S5093" s="1">
        <v>6251.8557291264369</v>
      </c>
      <c r="T5093" s="1">
        <v>4299.4153477002192</v>
      </c>
      <c r="U5093" s="1">
        <v>455.23221328590557</v>
      </c>
      <c r="V5093" s="1">
        <v>2810.3001966849906</v>
      </c>
      <c r="W5093" s="1">
        <v>1014.6620220572518</v>
      </c>
      <c r="X5093" s="1">
        <v>3435.6607223449942</v>
      </c>
      <c r="Y5093" s="1">
        <v>19182.473840727427</v>
      </c>
      <c r="Z5093" s="1">
        <v>1238.135819047445</v>
      </c>
      <c r="AA5093" s="1">
        <v>18420.718603829009</v>
      </c>
      <c r="AB5093" s="1">
        <v>875.05747664957403</v>
      </c>
      <c r="AC5093" s="1">
        <v>7962.9154116325471</v>
      </c>
      <c r="AD5093" s="1">
        <v>4558.2229909100697</v>
      </c>
      <c r="AE5093" s="1">
        <v>5659.0422247141241</v>
      </c>
      <c r="AF5093" s="1">
        <v>7327.4153808485962</v>
      </c>
      <c r="AG5093" s="1">
        <v>37100.413755660673</v>
      </c>
      <c r="AH5093" s="1">
        <v>9854.2599769289027</v>
      </c>
      <c r="AI5093" s="1">
        <v>2465.3353417283374</v>
      </c>
      <c r="AJ5093" s="1">
        <v>7179.348509122111</v>
      </c>
      <c r="AK5093" s="1">
        <v>2695.9863297931965</v>
      </c>
      <c r="AL5093" s="1">
        <v>180543.734375</v>
      </c>
      <c r="AM5093" s="1">
        <v>139508.34375</v>
      </c>
      <c r="AN5093" s="1">
        <v>41035.39453125</v>
      </c>
      <c r="AO5093" t="s">
        <v>17903</v>
      </c>
    </row>
    <row r="5094" spans="1:41" x14ac:dyDescent="0.25">
      <c r="A5094" s="1">
        <v>2021</v>
      </c>
      <c r="B5094" t="s">
        <v>3780</v>
      </c>
      <c r="C5094" t="s">
        <v>7118</v>
      </c>
      <c r="D5094" t="s">
        <v>7233</v>
      </c>
      <c r="E5094" t="s">
        <v>7948</v>
      </c>
      <c r="F5094" t="s">
        <v>9846</v>
      </c>
      <c r="G5094" t="s">
        <v>12037</v>
      </c>
      <c r="H5094" t="s">
        <v>12737</v>
      </c>
      <c r="I5094" s="1">
        <v>3332.4935761782322</v>
      </c>
      <c r="J5094" s="1">
        <v>4440.1295495784316</v>
      </c>
      <c r="K5094" s="1">
        <v>200.16672819900145</v>
      </c>
      <c r="L5094" s="1">
        <v>417.96852122573887</v>
      </c>
      <c r="M5094" s="1">
        <v>2088.8848781798151</v>
      </c>
      <c r="N5094" s="1">
        <v>3957.1221288131132</v>
      </c>
      <c r="O5094" s="1">
        <v>1658.2050283716869</v>
      </c>
      <c r="P5094" s="1">
        <v>2633.6730168926965</v>
      </c>
      <c r="Q5094" s="1">
        <v>1421.4010175867795</v>
      </c>
      <c r="R5094" s="1">
        <v>2598.0075338031634</v>
      </c>
      <c r="S5094" s="1">
        <v>4227.7506843957681</v>
      </c>
      <c r="T5094" s="1">
        <v>2145.5017171047148</v>
      </c>
      <c r="U5094" s="1">
        <v>286.9956842360852</v>
      </c>
      <c r="V5094" s="1">
        <v>2722.836724616529</v>
      </c>
      <c r="W5094" s="1">
        <v>2156.6471805701935</v>
      </c>
      <c r="X5094" s="1">
        <v>2937.5875146693788</v>
      </c>
      <c r="Y5094" s="1">
        <v>18695.400416994536</v>
      </c>
      <c r="Z5094" s="1">
        <v>929.88466997257206</v>
      </c>
      <c r="AA5094" s="1">
        <v>11215.990738781276</v>
      </c>
      <c r="AB5094" s="1">
        <v>873.80433569355648</v>
      </c>
      <c r="AC5094" s="1">
        <v>3470.697323150172</v>
      </c>
      <c r="AD5094" s="1">
        <v>1857.417121088052</v>
      </c>
      <c r="AE5094" s="1">
        <v>5095.1233986137086</v>
      </c>
      <c r="AF5094" s="1">
        <v>7459.6586974451193</v>
      </c>
      <c r="AG5094" s="1">
        <v>46591.663808317826</v>
      </c>
      <c r="AH5094" s="1">
        <v>4080.0859296382223</v>
      </c>
      <c r="AI5094" s="1">
        <v>1292.8737619955682</v>
      </c>
      <c r="AJ5094" s="1">
        <v>4889.989095372578</v>
      </c>
      <c r="AK5094" s="1">
        <v>2515.3338294552796</v>
      </c>
      <c r="AL5094" s="1">
        <v>146193.265625</v>
      </c>
      <c r="AM5094" s="1">
        <v>120159.0390625</v>
      </c>
      <c r="AN5094" s="1">
        <v>26034.259765625</v>
      </c>
      <c r="AO5094" t="s">
        <v>17904</v>
      </c>
    </row>
    <row r="5095" spans="1:41" x14ac:dyDescent="0.25">
      <c r="A5095" s="1">
        <v>2021</v>
      </c>
      <c r="B5095" t="s">
        <v>3781</v>
      </c>
      <c r="C5095" t="s">
        <v>7118</v>
      </c>
      <c r="D5095" t="s">
        <v>7233</v>
      </c>
      <c r="E5095" t="s">
        <v>7948</v>
      </c>
      <c r="F5095" t="s">
        <v>9846</v>
      </c>
      <c r="G5095" t="s">
        <v>12037</v>
      </c>
      <c r="H5095" t="s">
        <v>12737</v>
      </c>
      <c r="I5095" s="1">
        <v>4483.4122743460985</v>
      </c>
      <c r="J5095" s="1">
        <v>14802.276950154353</v>
      </c>
      <c r="K5095" s="1">
        <v>111.32502704716426</v>
      </c>
      <c r="L5095" s="1">
        <v>252.64760483590373</v>
      </c>
      <c r="M5095" s="1">
        <v>3945.7611225842611</v>
      </c>
      <c r="N5095" s="1">
        <v>4200.9564343596867</v>
      </c>
      <c r="O5095" s="1">
        <v>2243.3137943875336</v>
      </c>
      <c r="P5095" s="1">
        <v>3302.4651203550275</v>
      </c>
      <c r="Q5095" s="1">
        <v>1372.8782499035349</v>
      </c>
      <c r="R5095" s="1">
        <v>2531.7837711497077</v>
      </c>
      <c r="S5095" s="1">
        <v>4458.4871441630066</v>
      </c>
      <c r="T5095" s="1">
        <v>4246.1782325361974</v>
      </c>
      <c r="U5095" s="1">
        <v>265.38613953351233</v>
      </c>
      <c r="V5095" s="1">
        <v>2192.0895125468119</v>
      </c>
      <c r="W5095" s="1">
        <v>1564.978667886536</v>
      </c>
      <c r="X5095" s="1">
        <v>3338.9291759269317</v>
      </c>
      <c r="Y5095" s="1">
        <v>19054.724818506184</v>
      </c>
      <c r="Z5095" s="1">
        <v>1734.6911933380125</v>
      </c>
      <c r="AA5095" s="1">
        <v>19276.587631156199</v>
      </c>
      <c r="AB5095" s="1">
        <v>598.71113078760379</v>
      </c>
      <c r="AC5095" s="1">
        <v>2691.1192380938392</v>
      </c>
      <c r="AD5095" s="1">
        <v>3051.1540001178141</v>
      </c>
      <c r="AE5095" s="1">
        <v>5679.2633860171636</v>
      </c>
      <c r="AF5095" s="1">
        <v>9203.5913190222072</v>
      </c>
      <c r="AG5095" s="1">
        <v>37933.233240362119</v>
      </c>
      <c r="AH5095" s="1">
        <v>8680.2498518621214</v>
      </c>
      <c r="AI5095" s="1">
        <v>1451.1314109692453</v>
      </c>
      <c r="AJ5095" s="1">
        <v>4987.136334113763</v>
      </c>
      <c r="AK5095" s="1">
        <v>2576.3686425913374</v>
      </c>
      <c r="AL5095" s="1">
        <v>170230.84375</v>
      </c>
      <c r="AM5095" s="1">
        <v>133964.25</v>
      </c>
      <c r="AN5095" s="1">
        <v>36266.58984375</v>
      </c>
      <c r="AO5095" t="s">
        <v>17905</v>
      </c>
    </row>
    <row r="5096" spans="1:41" x14ac:dyDescent="0.25">
      <c r="A5096" s="1">
        <v>2021</v>
      </c>
      <c r="B5096" t="s">
        <v>3782</v>
      </c>
      <c r="C5096" t="s">
        <v>7118</v>
      </c>
      <c r="D5096" t="s">
        <v>7233</v>
      </c>
      <c r="E5096" t="s">
        <v>7948</v>
      </c>
      <c r="F5096" t="s">
        <v>9846</v>
      </c>
      <c r="G5096" t="s">
        <v>12037</v>
      </c>
      <c r="H5096" t="s">
        <v>12737</v>
      </c>
      <c r="I5096" s="1">
        <v>4961.9568451644227</v>
      </c>
      <c r="J5096" s="1">
        <v>14885.967496916444</v>
      </c>
      <c r="K5096" s="1">
        <v>177.33821794118896</v>
      </c>
      <c r="L5096" s="1">
        <v>245.87668730983395</v>
      </c>
      <c r="M5096" s="1">
        <v>4219.2904435263681</v>
      </c>
      <c r="N5096" s="1">
        <v>5284.2825865117675</v>
      </c>
      <c r="O5096" s="1">
        <v>2105.9591181414926</v>
      </c>
      <c r="P5096" s="1">
        <v>3150.9407407352674</v>
      </c>
      <c r="Q5096" s="1">
        <v>1231.9827043864452</v>
      </c>
      <c r="R5096" s="1">
        <v>2788.7188870666205</v>
      </c>
      <c r="S5096" s="1">
        <v>4123.9099176613245</v>
      </c>
      <c r="T5096" s="1">
        <v>4390.6551305327494</v>
      </c>
      <c r="U5096" s="1">
        <v>263.43930783196498</v>
      </c>
      <c r="V5096" s="1">
        <v>2551.7454523331508</v>
      </c>
      <c r="W5096" s="1">
        <v>977.30817729034845</v>
      </c>
      <c r="X5096" s="1">
        <v>3080.6902586467431</v>
      </c>
      <c r="Y5096" s="1">
        <v>21013.158907067322</v>
      </c>
      <c r="Z5096" s="1">
        <v>1530.738375897766</v>
      </c>
      <c r="AA5096" s="1">
        <v>19233.135662383105</v>
      </c>
      <c r="AB5096" s="1">
        <v>582.66576320481659</v>
      </c>
      <c r="AC5096" s="1">
        <v>2332.7830863610579</v>
      </c>
      <c r="AD5096" s="1">
        <v>3042.1012048987286</v>
      </c>
      <c r="AE5096" s="1">
        <v>6228.2918025057024</v>
      </c>
      <c r="AF5096" s="1">
        <v>8773.1488079993323</v>
      </c>
      <c r="AG5096" s="1">
        <v>41861.022562161648</v>
      </c>
      <c r="AH5096" s="1">
        <v>9017.8890904518521</v>
      </c>
      <c r="AI5096" s="1">
        <v>1998.0063582236087</v>
      </c>
      <c r="AJ5096" s="1">
        <v>5986.7874073970079</v>
      </c>
      <c r="AK5096" s="1">
        <v>2617.8635531223499</v>
      </c>
      <c r="AL5096" s="1">
        <v>178657.640625</v>
      </c>
      <c r="AM5096" s="1">
        <v>142323.96875</v>
      </c>
      <c r="AN5096" s="1">
        <v>36333.67578125</v>
      </c>
      <c r="AO5096" t="s">
        <v>17906</v>
      </c>
    </row>
    <row r="5097" spans="1:41" x14ac:dyDescent="0.25">
      <c r="A5097" s="1">
        <v>2021</v>
      </c>
      <c r="B5097" t="s">
        <v>3783</v>
      </c>
      <c r="C5097" t="s">
        <v>7118</v>
      </c>
      <c r="D5097" t="s">
        <v>7233</v>
      </c>
      <c r="E5097" t="s">
        <v>7948</v>
      </c>
      <c r="F5097" t="s">
        <v>9846</v>
      </c>
      <c r="G5097" t="s">
        <v>12037</v>
      </c>
      <c r="H5097" t="s">
        <v>12737</v>
      </c>
      <c r="I5097" s="1">
        <v>5034.2330000000002</v>
      </c>
      <c r="J5097" s="1">
        <v>13832</v>
      </c>
      <c r="K5097" s="1">
        <v>100.47873</v>
      </c>
      <c r="L5097" s="1">
        <v>285</v>
      </c>
      <c r="M5097" s="1">
        <v>3285.5173034844911</v>
      </c>
      <c r="N5097" s="1">
        <v>3594</v>
      </c>
      <c r="O5097" s="1">
        <v>2392.1661600100001</v>
      </c>
      <c r="P5097" s="1">
        <v>3111</v>
      </c>
      <c r="Q5097" s="1">
        <v>1162</v>
      </c>
      <c r="R5097" s="1">
        <v>2961.3980000000001</v>
      </c>
      <c r="S5097" s="1">
        <v>6180</v>
      </c>
      <c r="T5097" s="1">
        <v>3877</v>
      </c>
      <c r="U5097" s="1">
        <v>250</v>
      </c>
      <c r="V5097" s="1">
        <v>2873</v>
      </c>
      <c r="W5097" s="1">
        <v>2783</v>
      </c>
      <c r="X5097" s="1">
        <v>3396.1729419272501</v>
      </c>
      <c r="Y5097" s="1">
        <v>18962</v>
      </c>
      <c r="Z5097" s="1">
        <v>1440.0298399999999</v>
      </c>
      <c r="AA5097" s="1">
        <v>19499</v>
      </c>
      <c r="AB5097" s="1">
        <v>865</v>
      </c>
      <c r="AC5097" s="1">
        <v>7871.3936111198936</v>
      </c>
      <c r="AD5097" s="1">
        <v>1679.4905684742639</v>
      </c>
      <c r="AE5097" s="1">
        <v>6139</v>
      </c>
      <c r="AF5097" s="1">
        <v>8529.6</v>
      </c>
      <c r="AG5097" s="1">
        <v>41825.484954195999</v>
      </c>
      <c r="AH5097" s="1">
        <v>9741</v>
      </c>
      <c r="AI5097" s="1">
        <v>2437</v>
      </c>
      <c r="AJ5097" s="1">
        <v>5618.7358603782241</v>
      </c>
      <c r="AK5097" s="1">
        <v>2665</v>
      </c>
      <c r="AL5097" s="1">
        <v>182389.703125</v>
      </c>
      <c r="AM5097" s="1">
        <v>142987.875</v>
      </c>
      <c r="AN5097" s="1">
        <v>39401.828125</v>
      </c>
      <c r="AO5097" t="s">
        <v>17907</v>
      </c>
    </row>
    <row r="5098" spans="1:41" x14ac:dyDescent="0.25">
      <c r="A5098" s="1">
        <v>2021</v>
      </c>
      <c r="B5098" t="s">
        <v>3784</v>
      </c>
      <c r="C5098" t="s">
        <v>7118</v>
      </c>
      <c r="D5098" t="s">
        <v>7233</v>
      </c>
      <c r="E5098" t="s">
        <v>7948</v>
      </c>
      <c r="F5098" t="s">
        <v>9846</v>
      </c>
      <c r="G5098" t="s">
        <v>12038</v>
      </c>
      <c r="H5098" t="s">
        <v>12737</v>
      </c>
      <c r="I5098" s="1">
        <v>4997</v>
      </c>
      <c r="J5098" s="1">
        <v>15167.8863452187</v>
      </c>
      <c r="K5098" s="1">
        <v>168.8708</v>
      </c>
      <c r="L5098" s="1">
        <v>248.02804907999999</v>
      </c>
      <c r="M5098" s="1">
        <v>4165.8074999999999</v>
      </c>
      <c r="N5098" s="1">
        <v>5217.3</v>
      </c>
      <c r="O5098" s="1">
        <v>2079.2643707445191</v>
      </c>
      <c r="P5098" s="1">
        <v>3107.95</v>
      </c>
      <c r="Q5098" s="1">
        <v>1216.3663200000001</v>
      </c>
      <c r="R5098" s="1">
        <v>2753.3696034028849</v>
      </c>
      <c r="S5098" s="1">
        <v>4071.636</v>
      </c>
      <c r="T5098" s="1">
        <v>4401.9164020842309</v>
      </c>
      <c r="U5098" s="1">
        <v>257.55</v>
      </c>
      <c r="V5098" s="1">
        <v>2519</v>
      </c>
      <c r="W5098" s="1">
        <v>964.92000000000007</v>
      </c>
      <c r="X5098" s="1">
        <v>3132</v>
      </c>
      <c r="Y5098" s="1">
        <v>21077</v>
      </c>
      <c r="Z5098" s="1">
        <v>1511.33502</v>
      </c>
      <c r="AA5098" s="1">
        <v>19531</v>
      </c>
      <c r="AB5098" s="1">
        <v>599</v>
      </c>
      <c r="AC5098" s="1">
        <v>2303.21316038961</v>
      </c>
      <c r="AD5098" s="1">
        <v>3062.4330369624981</v>
      </c>
      <c r="AE5098" s="1">
        <v>6149.343130164305</v>
      </c>
      <c r="AF5098" s="1">
        <v>8835.1808400000009</v>
      </c>
      <c r="AG5098" s="1">
        <v>42745</v>
      </c>
      <c r="AH5098" s="1">
        <v>9199.0614623344027</v>
      </c>
      <c r="AI5098" s="1">
        <v>1972.68</v>
      </c>
      <c r="AJ5098" s="1">
        <v>6029.1180000000004</v>
      </c>
      <c r="AK5098" s="1">
        <v>2566</v>
      </c>
      <c r="AL5098" s="1">
        <v>180049.25</v>
      </c>
      <c r="AM5098" s="1">
        <v>143665.640625</v>
      </c>
      <c r="AN5098" s="1">
        <v>36383.58984375</v>
      </c>
      <c r="AO5098" t="s">
        <v>17908</v>
      </c>
    </row>
    <row r="5099" spans="1:41" x14ac:dyDescent="0.25">
      <c r="A5099" s="1">
        <v>2021</v>
      </c>
      <c r="B5099" t="s">
        <v>3785</v>
      </c>
      <c r="C5099" t="s">
        <v>7118</v>
      </c>
      <c r="D5099" t="s">
        <v>7233</v>
      </c>
      <c r="E5099" t="s">
        <v>7948</v>
      </c>
      <c r="F5099" t="s">
        <v>9846</v>
      </c>
      <c r="G5099" t="s">
        <v>12038</v>
      </c>
      <c r="H5099" t="s">
        <v>12737</v>
      </c>
      <c r="I5099" s="1">
        <v>7044.4944638638372</v>
      </c>
      <c r="J5099" s="1">
        <v>3564.3913090545461</v>
      </c>
      <c r="K5099" s="1">
        <v>161.39238205995451</v>
      </c>
      <c r="L5099" s="1">
        <v>311.75496190824259</v>
      </c>
      <c r="M5099" s="1">
        <v>2449.3274501989699</v>
      </c>
      <c r="N5099" s="1">
        <v>4784.6077999999989</v>
      </c>
      <c r="O5099" s="1">
        <v>1771.906013897988</v>
      </c>
      <c r="P5099" s="1">
        <v>2226</v>
      </c>
      <c r="Q5099" s="1">
        <v>793.50062879529867</v>
      </c>
      <c r="R5099" s="1">
        <v>2086.766221933749</v>
      </c>
      <c r="S5099" s="1">
        <v>3189</v>
      </c>
      <c r="T5099" s="1">
        <v>2469.8736177350002</v>
      </c>
      <c r="U5099" s="1">
        <v>260.1510025</v>
      </c>
      <c r="V5099" s="1">
        <v>52</v>
      </c>
      <c r="W5099" s="1">
        <v>2102.7320664607341</v>
      </c>
      <c r="X5099" s="1">
        <v>3163.9492036800002</v>
      </c>
      <c r="Y5099" s="1">
        <v>18664</v>
      </c>
      <c r="Z5099" s="1">
        <v>1021.741298804115</v>
      </c>
      <c r="AA5099" s="1">
        <v>17203.360203242839</v>
      </c>
      <c r="AB5099" s="1">
        <v>784</v>
      </c>
      <c r="AC5099" s="1">
        <v>2304.1056199999998</v>
      </c>
      <c r="AD5099" s="1">
        <v>1943.0011614756479</v>
      </c>
      <c r="AE5099" s="1">
        <v>5552.8769807999997</v>
      </c>
      <c r="AF5099" s="1">
        <v>7570.9256147784017</v>
      </c>
      <c r="AG5099" s="1">
        <v>46833.281360006338</v>
      </c>
      <c r="AH5099" s="1">
        <v>3971.905073579715</v>
      </c>
      <c r="AI5099" s="1">
        <v>1255.6213055999999</v>
      </c>
      <c r="AJ5099" s="1">
        <v>4817.4988306222413</v>
      </c>
      <c r="AK5099" s="1">
        <v>2358.4398517375498</v>
      </c>
      <c r="AL5099" s="1">
        <v>150712.609375</v>
      </c>
      <c r="AM5099" s="1">
        <v>125091.453125</v>
      </c>
      <c r="AN5099" s="1">
        <v>25621.1484375</v>
      </c>
      <c r="AO5099" t="s">
        <v>17909</v>
      </c>
    </row>
    <row r="5100" spans="1:41" x14ac:dyDescent="0.25">
      <c r="A5100" s="1">
        <v>2021</v>
      </c>
      <c r="B5100" t="s">
        <v>3786</v>
      </c>
      <c r="C5100" t="s">
        <v>7118</v>
      </c>
      <c r="D5100" t="s">
        <v>7233</v>
      </c>
      <c r="E5100" t="s">
        <v>7948</v>
      </c>
      <c r="F5100" t="s">
        <v>9846</v>
      </c>
      <c r="G5100" t="s">
        <v>12038</v>
      </c>
      <c r="H5100" t="s">
        <v>12737</v>
      </c>
      <c r="I5100" s="1">
        <v>6986.4931473758361</v>
      </c>
      <c r="J5100" s="1">
        <v>585</v>
      </c>
      <c r="K5100" s="1"/>
      <c r="L5100" s="1">
        <v>189.4573219080664</v>
      </c>
      <c r="M5100" s="1">
        <v>2521.6804249999991</v>
      </c>
      <c r="N5100" s="1">
        <v>4154.5</v>
      </c>
      <c r="O5100" s="1">
        <v>2561.0828905658459</v>
      </c>
      <c r="P5100" s="1">
        <v>2363</v>
      </c>
      <c r="Q5100" s="1">
        <v>1657.596170842301</v>
      </c>
      <c r="R5100" s="1">
        <v>2621.7253726926051</v>
      </c>
      <c r="S5100" s="1">
        <v>2380.9375645974301</v>
      </c>
      <c r="T5100" s="1">
        <v>3143.4794755755879</v>
      </c>
      <c r="U5100" s="1">
        <v>228</v>
      </c>
      <c r="V5100" s="1">
        <v>3642</v>
      </c>
      <c r="W5100" s="1">
        <v>1270.5298362091751</v>
      </c>
      <c r="X5100" s="1">
        <v>5858.5659870312438</v>
      </c>
      <c r="Y5100" s="1">
        <v>19487</v>
      </c>
      <c r="Z5100" s="1">
        <v>1629.697696396973</v>
      </c>
      <c r="AA5100" s="1">
        <v>19125.250426822789</v>
      </c>
      <c r="AB5100" s="1">
        <v>784</v>
      </c>
      <c r="AC5100" s="1">
        <v>3395.1960401429292</v>
      </c>
      <c r="AD5100" s="1">
        <v>2408.1374999999998</v>
      </c>
      <c r="AE5100" s="1">
        <v>4328.8060681834504</v>
      </c>
      <c r="AF5100" s="1">
        <v>9268</v>
      </c>
      <c r="AG5100" s="1">
        <v>50320.654627443269</v>
      </c>
      <c r="AH5100" s="1">
        <v>7992.1860362208254</v>
      </c>
      <c r="AI5100" s="1">
        <v>1315.245089458426</v>
      </c>
      <c r="AJ5100" s="1">
        <v>5468.429141292283</v>
      </c>
      <c r="AK5100" s="1">
        <v>1895</v>
      </c>
      <c r="AL5100" s="1">
        <v>167581.65625</v>
      </c>
      <c r="AM5100" s="1">
        <v>135450.8125</v>
      </c>
      <c r="AN5100" s="1">
        <v>32130.841796875</v>
      </c>
      <c r="AO5100" t="s">
        <v>17910</v>
      </c>
    </row>
    <row r="5101" spans="1:41" x14ac:dyDescent="0.25">
      <c r="A5101" s="1">
        <v>2021</v>
      </c>
      <c r="B5101" t="s">
        <v>3787</v>
      </c>
      <c r="C5101" t="s">
        <v>7118</v>
      </c>
      <c r="D5101" t="s">
        <v>7233</v>
      </c>
      <c r="E5101" t="s">
        <v>7948</v>
      </c>
      <c r="F5101" t="s">
        <v>9846</v>
      </c>
      <c r="G5101" t="s">
        <v>12038</v>
      </c>
      <c r="H5101" t="s">
        <v>12737</v>
      </c>
      <c r="I5101" s="1">
        <v>5034.2330000000002</v>
      </c>
      <c r="J5101" s="1">
        <v>13832</v>
      </c>
      <c r="K5101" s="1">
        <v>100.47873</v>
      </c>
      <c r="L5101" s="1">
        <v>285</v>
      </c>
      <c r="M5101" s="1">
        <v>3285.5173034844911</v>
      </c>
      <c r="N5101" s="1">
        <v>3594</v>
      </c>
      <c r="O5101" s="1">
        <v>2392.1661600100001</v>
      </c>
      <c r="P5101" s="1">
        <v>3111</v>
      </c>
      <c r="Q5101" s="1">
        <v>1162</v>
      </c>
      <c r="R5101" s="1">
        <v>2961.3980000000001</v>
      </c>
      <c r="S5101" s="1">
        <v>6180</v>
      </c>
      <c r="T5101" s="1">
        <v>3877</v>
      </c>
      <c r="U5101" s="1">
        <v>250</v>
      </c>
      <c r="V5101" s="1">
        <v>2873</v>
      </c>
      <c r="W5101" s="1">
        <v>2783</v>
      </c>
      <c r="X5101" s="1">
        <v>3396.1729419272501</v>
      </c>
      <c r="Y5101" s="1">
        <v>18962</v>
      </c>
      <c r="Z5101" s="1">
        <v>1440.0298399999999</v>
      </c>
      <c r="AA5101" s="1">
        <v>19499</v>
      </c>
      <c r="AB5101" s="1">
        <v>865</v>
      </c>
      <c r="AC5101" s="1">
        <v>7871.3936111198936</v>
      </c>
      <c r="AD5101" s="1">
        <v>1679.4905684742639</v>
      </c>
      <c r="AE5101" s="1">
        <v>6139</v>
      </c>
      <c r="AF5101" s="1">
        <v>8529.6</v>
      </c>
      <c r="AG5101" s="1">
        <v>41825.484954195999</v>
      </c>
      <c r="AH5101" s="1">
        <v>9741</v>
      </c>
      <c r="AI5101" s="1">
        <v>2437</v>
      </c>
      <c r="AJ5101" s="1">
        <v>5618.7358603782241</v>
      </c>
      <c r="AK5101" s="1">
        <v>2665</v>
      </c>
      <c r="AL5101" s="1">
        <v>182389.703125</v>
      </c>
      <c r="AM5101" s="1">
        <v>142987.875</v>
      </c>
      <c r="AN5101" s="1">
        <v>39401.828125</v>
      </c>
      <c r="AO5101" t="s">
        <v>17911</v>
      </c>
    </row>
    <row r="5102" spans="1:41" x14ac:dyDescent="0.25">
      <c r="A5102" s="1">
        <v>2021</v>
      </c>
      <c r="B5102" t="s">
        <v>3788</v>
      </c>
      <c r="C5102" t="s">
        <v>7118</v>
      </c>
      <c r="D5102" t="s">
        <v>7233</v>
      </c>
      <c r="E5102" t="s">
        <v>7948</v>
      </c>
      <c r="F5102" t="s">
        <v>9846</v>
      </c>
      <c r="G5102" t="s">
        <v>12038</v>
      </c>
      <c r="H5102" t="s">
        <v>12737</v>
      </c>
      <c r="I5102" s="1">
        <v>4481.9908277778259</v>
      </c>
      <c r="J5102" s="1">
        <v>14988.145696362049</v>
      </c>
      <c r="K5102" s="1">
        <v>108.49333893555</v>
      </c>
      <c r="L5102" s="1">
        <v>252.98861006160001</v>
      </c>
      <c r="M5102" s="1">
        <v>3867.1668</v>
      </c>
      <c r="N5102" s="1">
        <v>4117.2750025999994</v>
      </c>
      <c r="O5102" s="1">
        <v>2198.629962159408</v>
      </c>
      <c r="P5102" s="1">
        <v>3243.033950999999</v>
      </c>
      <c r="Q5102" s="1">
        <v>1349.492372622519</v>
      </c>
      <c r="R5102" s="1">
        <v>2464.3489500000001</v>
      </c>
      <c r="S5102" s="1">
        <v>4339.7340000000004</v>
      </c>
      <c r="T5102" s="1">
        <v>4240.9045064292714</v>
      </c>
      <c r="U5102" s="1">
        <v>255.02500000000001</v>
      </c>
      <c r="V5102" s="1">
        <v>2168</v>
      </c>
      <c r="W5102" s="1">
        <v>1533.8063707199999</v>
      </c>
      <c r="X5102" s="1">
        <v>3365.5245</v>
      </c>
      <c r="Y5102" s="1">
        <v>19257</v>
      </c>
      <c r="Z5102" s="1">
        <v>1700.1368138800001</v>
      </c>
      <c r="AA5102" s="1">
        <v>19410</v>
      </c>
      <c r="AB5102" s="1">
        <v>599</v>
      </c>
      <c r="AC5102" s="1">
        <v>2637.5157159999999</v>
      </c>
      <c r="AD5102" s="1">
        <v>2999.180044658</v>
      </c>
      <c r="AE5102" s="1">
        <v>5566.14</v>
      </c>
      <c r="AF5102" s="1">
        <v>9216.0136522439989</v>
      </c>
      <c r="AG5102" s="1">
        <v>39449</v>
      </c>
      <c r="AH5102" s="1">
        <v>8741.4594598906242</v>
      </c>
      <c r="AI5102" s="1">
        <v>1422.2267999999999</v>
      </c>
      <c r="AJ5102" s="1">
        <v>5085.2662876799996</v>
      </c>
      <c r="AK5102" s="1">
        <v>2486</v>
      </c>
      <c r="AL5102" s="1">
        <v>171543.515625</v>
      </c>
      <c r="AM5102" s="1">
        <v>135641.375</v>
      </c>
      <c r="AN5102" s="1">
        <v>35902.125</v>
      </c>
      <c r="AO5102" t="s">
        <v>17912</v>
      </c>
    </row>
    <row r="5103" spans="1:41" x14ac:dyDescent="0.25">
      <c r="A5103" s="1">
        <v>2021</v>
      </c>
      <c r="B5103" t="s">
        <v>3789</v>
      </c>
      <c r="C5103" t="s">
        <v>7118</v>
      </c>
      <c r="D5103" t="s">
        <v>7233</v>
      </c>
      <c r="E5103" t="s">
        <v>7948</v>
      </c>
      <c r="F5103" t="s">
        <v>9846</v>
      </c>
      <c r="G5103" t="s">
        <v>12038</v>
      </c>
      <c r="H5103" t="s">
        <v>12737</v>
      </c>
      <c r="I5103" s="1">
        <v>4930.832200598511</v>
      </c>
      <c r="J5103" s="1">
        <v>5676.5544867987783</v>
      </c>
      <c r="K5103" s="1">
        <v>815.11855648848064</v>
      </c>
      <c r="L5103" s="1">
        <v>185.37288000000001</v>
      </c>
      <c r="M5103" s="1">
        <v>2102.6085211160239</v>
      </c>
      <c r="N5103" s="1">
        <v>2902.7270366295652</v>
      </c>
      <c r="O5103" s="1">
        <v>3596</v>
      </c>
      <c r="P5103" s="1">
        <v>2363</v>
      </c>
      <c r="Q5103" s="1">
        <v>1099.7464666922669</v>
      </c>
      <c r="R5103" s="1">
        <v>2970.4765832571488</v>
      </c>
      <c r="S5103" s="1">
        <v>2895</v>
      </c>
      <c r="T5103" s="1">
        <v>3059.1319520149909</v>
      </c>
      <c r="U5103" s="1">
        <v>316.69953068491242</v>
      </c>
      <c r="V5103" s="1">
        <v>3211</v>
      </c>
      <c r="W5103" s="1">
        <v>2261.3003530095339</v>
      </c>
      <c r="X5103" s="1">
        <v>3413.7955157764109</v>
      </c>
      <c r="Y5103" s="1">
        <v>18447</v>
      </c>
      <c r="Z5103" s="1">
        <v>2329.935872</v>
      </c>
      <c r="AA5103" s="1">
        <v>14109.882763016351</v>
      </c>
      <c r="AB5103" s="1">
        <v>784</v>
      </c>
      <c r="AC5103" s="1">
        <v>2916.7438327027339</v>
      </c>
      <c r="AD5103" s="1">
        <v>2036.7501827080989</v>
      </c>
      <c r="AE5103" s="1">
        <v>5267.5760336601497</v>
      </c>
      <c r="AF5103" s="1">
        <v>8130.5052672138536</v>
      </c>
      <c r="AG5103" s="1">
        <v>52375</v>
      </c>
      <c r="AH5103" s="1">
        <v>7504.2555012831908</v>
      </c>
      <c r="AI5103" s="1">
        <v>1289.45597005728</v>
      </c>
      <c r="AJ5103" s="1">
        <v>5997.2887953445006</v>
      </c>
      <c r="AK5103" s="1">
        <v>2649.7938980047388</v>
      </c>
      <c r="AL5103" s="1">
        <v>165637.546875</v>
      </c>
      <c r="AM5103" s="1">
        <v>133230.34375</v>
      </c>
      <c r="AN5103" s="1">
        <v>32407.208984375</v>
      </c>
      <c r="AO5103" t="s">
        <v>17913</v>
      </c>
    </row>
    <row r="5104" spans="1:41" x14ac:dyDescent="0.25">
      <c r="A5104" s="1">
        <v>2021</v>
      </c>
      <c r="B5104" t="s">
        <v>3790</v>
      </c>
      <c r="C5104" t="s">
        <v>7118</v>
      </c>
      <c r="D5104" t="s">
        <v>7233</v>
      </c>
      <c r="E5104" t="s">
        <v>7948</v>
      </c>
      <c r="F5104" t="s">
        <v>9846</v>
      </c>
      <c r="G5104" t="s">
        <v>12038</v>
      </c>
      <c r="H5104" t="s">
        <v>12737</v>
      </c>
      <c r="I5104" s="1">
        <v>-1424.6614351193571</v>
      </c>
      <c r="J5104" s="1">
        <v>4860.1737828595014</v>
      </c>
      <c r="K5104" s="1">
        <v>204.76673725175999</v>
      </c>
      <c r="L5104" s="1">
        <v>259.20580000000012</v>
      </c>
      <c r="M5104" s="1">
        <v>3073.2306330614938</v>
      </c>
      <c r="N5104" s="1">
        <v>3668.3993316841329</v>
      </c>
      <c r="O5104" s="1">
        <v>1864.442404059622</v>
      </c>
      <c r="P5104" s="1">
        <v>2568.827046202051</v>
      </c>
      <c r="Q5104" s="1">
        <v>1179.5004406404</v>
      </c>
      <c r="R5104" s="1">
        <v>2493.9429243749992</v>
      </c>
      <c r="S5104" s="1">
        <v>3145</v>
      </c>
      <c r="T5104" s="1">
        <v>3247.29648</v>
      </c>
      <c r="U5104" s="1">
        <v>257.57524999999998</v>
      </c>
      <c r="V5104" s="1">
        <v>2146</v>
      </c>
      <c r="W5104" s="1">
        <v>1596.4983915</v>
      </c>
      <c r="X5104" s="1">
        <v>3221.8274879999999</v>
      </c>
      <c r="Y5104" s="1">
        <v>17933</v>
      </c>
      <c r="Z5104" s="1">
        <v>845</v>
      </c>
      <c r="AA5104" s="1">
        <v>18512</v>
      </c>
      <c r="AB5104" s="1">
        <v>784</v>
      </c>
      <c r="AC5104" s="1">
        <v>2510.0448700000002</v>
      </c>
      <c r="AD5104" s="1">
        <v>2284.0220779668002</v>
      </c>
      <c r="AE5104" s="1">
        <v>5215.8639019033899</v>
      </c>
      <c r="AF5104" s="1">
        <v>9356.7600774720013</v>
      </c>
      <c r="AG5104" s="1">
        <v>37071</v>
      </c>
      <c r="AH5104" s="1">
        <v>4105</v>
      </c>
      <c r="AI5104" s="1">
        <v>1166.2675919999999</v>
      </c>
      <c r="AJ5104" s="1">
        <v>5100</v>
      </c>
      <c r="AK5104" s="1">
        <v>2342.0097945809998</v>
      </c>
      <c r="AL5104" s="1">
        <v>139587.015625</v>
      </c>
      <c r="AM5104" s="1">
        <v>112552.625</v>
      </c>
      <c r="AN5104" s="1">
        <v>27034.361328125</v>
      </c>
      <c r="AO5104" t="s">
        <v>17914</v>
      </c>
    </row>
    <row r="5105" spans="1:41" x14ac:dyDescent="0.25">
      <c r="A5105" s="1">
        <v>2021</v>
      </c>
      <c r="B5105" t="s">
        <v>3791</v>
      </c>
      <c r="C5105" t="s">
        <v>7118</v>
      </c>
      <c r="D5105" t="s">
        <v>7233</v>
      </c>
      <c r="E5105" t="s">
        <v>7948</v>
      </c>
      <c r="F5105" t="s">
        <v>9846</v>
      </c>
      <c r="G5105" t="s">
        <v>12038</v>
      </c>
      <c r="H5105" t="s">
        <v>12737</v>
      </c>
      <c r="I5105" s="1">
        <v>3473</v>
      </c>
      <c r="J5105" s="1">
        <v>4454.0643684598062</v>
      </c>
      <c r="K5105" s="1">
        <v>202.63934999929091</v>
      </c>
      <c r="L5105" s="1">
        <v>417.50112601586221</v>
      </c>
      <c r="M5105" s="1">
        <v>2108.477135321431</v>
      </c>
      <c r="N5105" s="1">
        <v>3919.964918347785</v>
      </c>
      <c r="O5105" s="1">
        <v>1660.2361426229479</v>
      </c>
      <c r="P5105" s="1">
        <v>2363</v>
      </c>
      <c r="Q5105" s="1">
        <v>1422.848400354191</v>
      </c>
      <c r="R5105" s="1">
        <v>2698.0562388379449</v>
      </c>
      <c r="S5105" s="1">
        <v>4188</v>
      </c>
      <c r="T5105" s="1">
        <v>2104.8782830895821</v>
      </c>
      <c r="U5105" s="1">
        <v>289.98682296048003</v>
      </c>
      <c r="V5105" s="1">
        <v>2759</v>
      </c>
      <c r="W5105" s="1">
        <v>2142.6839757234879</v>
      </c>
      <c r="X5105" s="1">
        <v>2910.003691378176</v>
      </c>
      <c r="Y5105" s="1">
        <v>18686</v>
      </c>
      <c r="Z5105" s="1">
        <v>931.11009328057105</v>
      </c>
      <c r="AA5105" s="1">
        <v>11364.95306898007</v>
      </c>
      <c r="AB5105" s="1">
        <v>784</v>
      </c>
      <c r="AC5105" s="1">
        <v>3506.052309907931</v>
      </c>
      <c r="AD5105" s="1">
        <v>1861.1696595447791</v>
      </c>
      <c r="AE5105" s="1">
        <v>5157</v>
      </c>
      <c r="AF5105" s="1">
        <v>7537.4050721339527</v>
      </c>
      <c r="AG5105" s="1">
        <v>49188.279984337758</v>
      </c>
      <c r="AH5105" s="1">
        <v>4122.6095761365441</v>
      </c>
      <c r="AI5105" s="1">
        <v>1280.733731712</v>
      </c>
      <c r="AJ5105" s="1">
        <v>4951.6484533200974</v>
      </c>
      <c r="AK5105" s="1">
        <v>2558.3741030745009</v>
      </c>
      <c r="AL5105" s="1">
        <v>149043.6875</v>
      </c>
      <c r="AM5105" s="1">
        <v>123119.8671875</v>
      </c>
      <c r="AN5105" s="1">
        <v>25923.806640625</v>
      </c>
      <c r="AO5105" t="s">
        <v>17915</v>
      </c>
    </row>
    <row r="5106" spans="1:41" x14ac:dyDescent="0.25">
      <c r="A5106" s="1">
        <v>2021</v>
      </c>
      <c r="B5106" t="s">
        <v>3792</v>
      </c>
      <c r="C5106" t="s">
        <v>7118</v>
      </c>
      <c r="D5106" t="s">
        <v>7233</v>
      </c>
      <c r="E5106" t="s">
        <v>7948</v>
      </c>
      <c r="F5106" t="s">
        <v>9846</v>
      </c>
      <c r="G5106" t="s">
        <v>12038</v>
      </c>
      <c r="H5106" t="s">
        <v>12737</v>
      </c>
      <c r="I5106" s="1">
        <v>4254</v>
      </c>
      <c r="J5106" s="1">
        <v>16129.356134492191</v>
      </c>
      <c r="K5106" s="1">
        <v>25.036799999999999</v>
      </c>
      <c r="L5106" s="1">
        <v>232.8108</v>
      </c>
      <c r="M5106" s="1">
        <v>3103.543133723701</v>
      </c>
      <c r="N5106" s="1">
        <v>3814</v>
      </c>
      <c r="O5106" s="1">
        <v>2392.1661600099951</v>
      </c>
      <c r="P5106" s="1">
        <v>3901</v>
      </c>
      <c r="Q5106" s="1">
        <v>1067.265437397795</v>
      </c>
      <c r="R5106" s="1">
        <v>2878</v>
      </c>
      <c r="S5106" s="1">
        <v>6180</v>
      </c>
      <c r="T5106" s="1">
        <v>4332.8143133425237</v>
      </c>
      <c r="U5106" s="1">
        <v>450</v>
      </c>
      <c r="V5106" s="1">
        <v>2778</v>
      </c>
      <c r="W5106" s="1">
        <v>1003</v>
      </c>
      <c r="X5106" s="1">
        <v>3396.1729419272501</v>
      </c>
      <c r="Y5106" s="1">
        <v>18962</v>
      </c>
      <c r="Z5106" s="1">
        <v>1223.9052999999999</v>
      </c>
      <c r="AA5106" s="1">
        <v>18633</v>
      </c>
      <c r="AB5106" s="1">
        <v>865</v>
      </c>
      <c r="AC5106" s="1">
        <v>7871.3936111198936</v>
      </c>
      <c r="AD5106" s="1">
        <v>4505.8330365151214</v>
      </c>
      <c r="AE5106" s="1">
        <v>5594</v>
      </c>
      <c r="AF5106" s="1">
        <v>7074.4515693781941</v>
      </c>
      <c r="AG5106" s="1">
        <v>37365</v>
      </c>
      <c r="AH5106" s="1">
        <v>9741</v>
      </c>
      <c r="AI5106" s="1">
        <v>2437</v>
      </c>
      <c r="AJ5106" s="1">
        <v>7238.7692907343626</v>
      </c>
      <c r="AK5106" s="1">
        <v>2665</v>
      </c>
      <c r="AL5106" s="1">
        <v>180113.515625</v>
      </c>
      <c r="AM5106" s="1">
        <v>139466.953125</v>
      </c>
      <c r="AN5106" s="1">
        <v>40646.5703125</v>
      </c>
      <c r="AO5106" t="s">
        <v>17916</v>
      </c>
    </row>
    <row r="5107" spans="1:41" x14ac:dyDescent="0.25">
      <c r="A5107" s="1">
        <v>2021</v>
      </c>
      <c r="B5107" t="s">
        <v>3793</v>
      </c>
      <c r="C5107" t="s">
        <v>7118</v>
      </c>
      <c r="D5107" t="s">
        <v>7233</v>
      </c>
      <c r="E5107" t="s">
        <v>7949</v>
      </c>
      <c r="F5107" t="s">
        <v>9847</v>
      </c>
      <c r="G5107" t="s">
        <v>12039</v>
      </c>
      <c r="H5107" t="s">
        <v>12737</v>
      </c>
      <c r="I5107" s="1">
        <v>17372.995723102769</v>
      </c>
      <c r="J5107" s="1">
        <v>14573.626467917706</v>
      </c>
      <c r="K5107" s="1">
        <v>1004.6775294696832</v>
      </c>
      <c r="L5107" s="1">
        <v>3142.7554730096408</v>
      </c>
      <c r="M5107" s="1">
        <v>11240.340390724776</v>
      </c>
      <c r="N5107" s="1">
        <v>9634.4246533498645</v>
      </c>
      <c r="O5107" s="1">
        <v>10356.607820791791</v>
      </c>
      <c r="P5107" s="1">
        <v>7850.6094479649164</v>
      </c>
      <c r="Q5107" s="1">
        <v>6176.6291987392524</v>
      </c>
      <c r="R5107" s="1">
        <v>9936.7015519115048</v>
      </c>
      <c r="S5107" s="1">
        <v>17301.640584030632</v>
      </c>
      <c r="T5107" s="1">
        <v>12643.900881081046</v>
      </c>
      <c r="U5107" s="1">
        <v>2834.7056967048634</v>
      </c>
      <c r="V5107" s="1">
        <v>11181.309103485726</v>
      </c>
      <c r="W5107" s="1">
        <v>4102.9230541074103</v>
      </c>
      <c r="X5107" s="1">
        <v>16936.477128853581</v>
      </c>
      <c r="Y5107" s="1">
        <v>70263.638013387681</v>
      </c>
      <c r="Z5107" s="1">
        <v>6852.1748584907727</v>
      </c>
      <c r="AA5107" s="1">
        <v>93762.289055845918</v>
      </c>
      <c r="AB5107" s="1">
        <v>2499.1638318100736</v>
      </c>
      <c r="AC5107" s="1">
        <v>11278.385142551339</v>
      </c>
      <c r="AD5107" s="1">
        <v>14795.855531132798</v>
      </c>
      <c r="AE5107" s="1">
        <v>15588.285985598375</v>
      </c>
      <c r="AF5107" s="1">
        <v>38630.978014851105</v>
      </c>
      <c r="AG5107" s="1">
        <v>121097.96952119561</v>
      </c>
      <c r="AH5107" s="1">
        <v>24967.235195933103</v>
      </c>
      <c r="AI5107" s="1">
        <v>5600.9063632680636</v>
      </c>
      <c r="AJ5107" s="1">
        <v>41134.673276056979</v>
      </c>
      <c r="AK5107" s="1">
        <v>9507.9856445390542</v>
      </c>
      <c r="AL5107" s="1">
        <v>612269.9375</v>
      </c>
      <c r="AM5107" s="1">
        <v>481312.125</v>
      </c>
      <c r="AN5107" s="1">
        <v>130957.71875</v>
      </c>
      <c r="AO5107" t="s">
        <v>17917</v>
      </c>
    </row>
    <row r="5108" spans="1:41" x14ac:dyDescent="0.25">
      <c r="A5108" s="1">
        <v>2021</v>
      </c>
      <c r="B5108" t="s">
        <v>3794</v>
      </c>
      <c r="C5108" t="s">
        <v>7118</v>
      </c>
      <c r="D5108" t="s">
        <v>7233</v>
      </c>
      <c r="E5108" t="s">
        <v>7949</v>
      </c>
      <c r="F5108" t="s">
        <v>9847</v>
      </c>
      <c r="G5108" t="s">
        <v>12039</v>
      </c>
      <c r="H5108" t="s">
        <v>12737</v>
      </c>
      <c r="I5108" s="1">
        <v>15675.109541251995</v>
      </c>
      <c r="J5108" s="1">
        <v>31898.046152463572</v>
      </c>
      <c r="K5108" s="1">
        <v>3192.9665078477342</v>
      </c>
      <c r="L5108" s="1">
        <v>3743.2310134124809</v>
      </c>
      <c r="M5108" s="1">
        <v>14088.36781062202</v>
      </c>
      <c r="N5108" s="1">
        <v>12902.328820738694</v>
      </c>
      <c r="O5108" s="1">
        <v>12522.746853635208</v>
      </c>
      <c r="P5108" s="1">
        <v>12763.819054982039</v>
      </c>
      <c r="Q5108" s="1">
        <v>5444.0758486035666</v>
      </c>
      <c r="R5108" s="1">
        <v>9863.9835564152891</v>
      </c>
      <c r="S5108" s="1">
        <v>13637.459780195004</v>
      </c>
      <c r="T5108" s="1">
        <v>13376.481888653119</v>
      </c>
      <c r="U5108" s="1">
        <v>2343.2588723774779</v>
      </c>
      <c r="V5108" s="1">
        <v>12557.51360975599</v>
      </c>
      <c r="W5108" s="1">
        <v>6193.584103872693</v>
      </c>
      <c r="X5108" s="1">
        <v>16402.296689751714</v>
      </c>
      <c r="Y5108" s="1">
        <v>63727.743632953854</v>
      </c>
      <c r="Z5108" s="1">
        <v>7086.8055067231626</v>
      </c>
      <c r="AA5108" s="1">
        <v>102617.81730351555</v>
      </c>
      <c r="AB5108" s="1">
        <v>2291.3203702754417</v>
      </c>
      <c r="AC5108" s="1">
        <v>12961.925332674493</v>
      </c>
      <c r="AD5108" s="1">
        <v>16353.847477685713</v>
      </c>
      <c r="AE5108" s="1">
        <v>17167.240414385818</v>
      </c>
      <c r="AF5108" s="1">
        <v>40282.65669163585</v>
      </c>
      <c r="AG5108" s="1">
        <v>129160.03324371894</v>
      </c>
      <c r="AH5108" s="1">
        <v>23300.193513475941</v>
      </c>
      <c r="AI5108" s="1">
        <v>6730.8272948292106</v>
      </c>
      <c r="AJ5108" s="1">
        <v>33728.223591886679</v>
      </c>
      <c r="AK5108" s="1">
        <v>9164.2331599570389</v>
      </c>
      <c r="AL5108" s="1">
        <v>651178.1875</v>
      </c>
      <c r="AM5108" s="1">
        <v>513923.84375</v>
      </c>
      <c r="AN5108" s="1">
        <v>137254.3125</v>
      </c>
      <c r="AO5108" t="s">
        <v>17918</v>
      </c>
    </row>
    <row r="5109" spans="1:41" x14ac:dyDescent="0.25">
      <c r="A5109" s="1">
        <v>2021</v>
      </c>
      <c r="B5109" t="s">
        <v>3795</v>
      </c>
      <c r="C5109" t="s">
        <v>7118</v>
      </c>
      <c r="D5109" t="s">
        <v>7233</v>
      </c>
      <c r="E5109" t="s">
        <v>7949</v>
      </c>
      <c r="F5109" t="s">
        <v>9847</v>
      </c>
      <c r="G5109" t="s">
        <v>12039</v>
      </c>
      <c r="H5109" t="s">
        <v>12737</v>
      </c>
      <c r="I5109" s="1">
        <v>24047.805170726817</v>
      </c>
      <c r="J5109" s="1">
        <v>21517.755910337768</v>
      </c>
      <c r="K5109" s="1">
        <v>3107.3110045812623</v>
      </c>
      <c r="L5109" s="1">
        <v>4349.4113707241131</v>
      </c>
      <c r="M5109" s="1">
        <v>13314.884290753555</v>
      </c>
      <c r="N5109" s="1">
        <v>12669.028933400976</v>
      </c>
      <c r="O5109" s="1">
        <v>12310.860290540799</v>
      </c>
      <c r="P5109" s="1">
        <v>7367.699025488565</v>
      </c>
      <c r="Q5109" s="1">
        <v>5320.9865098862274</v>
      </c>
      <c r="R5109" s="1">
        <v>9441.6434436352429</v>
      </c>
      <c r="S5109" s="1">
        <v>13056.820627159095</v>
      </c>
      <c r="T5109" s="1">
        <v>13540.267454007177</v>
      </c>
      <c r="U5109" s="1">
        <v>2341.9746864919762</v>
      </c>
      <c r="V5109" s="1">
        <v>12513.648815076303</v>
      </c>
      <c r="W5109" s="1">
        <v>5321.7690526200331</v>
      </c>
      <c r="X5109" s="1">
        <v>15914.493071545239</v>
      </c>
      <c r="Y5109" s="1">
        <v>66215.237424059189</v>
      </c>
      <c r="Z5109" s="1">
        <v>7015.7263282081958</v>
      </c>
      <c r="AA5109" s="1">
        <v>100433.29252558773</v>
      </c>
      <c r="AB5109" s="1">
        <v>2267.4398695521854</v>
      </c>
      <c r="AC5109" s="1">
        <v>12506.877160843856</v>
      </c>
      <c r="AD5109" s="1">
        <v>15182.505933259097</v>
      </c>
      <c r="AE5109" s="1">
        <v>16070.743666723271</v>
      </c>
      <c r="AF5109" s="1">
        <v>39869.071764239219</v>
      </c>
      <c r="AG5109" s="1">
        <v>127292.86810960148</v>
      </c>
      <c r="AH5109" s="1">
        <v>27786.91947348967</v>
      </c>
      <c r="AI5109" s="1">
        <v>6537.0635495165789</v>
      </c>
      <c r="AJ5109" s="1">
        <v>33229.294715065269</v>
      </c>
      <c r="AK5109" s="1">
        <v>9315.2326236816953</v>
      </c>
      <c r="AL5109" s="1">
        <v>639858.625</v>
      </c>
      <c r="AM5109" s="1">
        <v>502203.03125</v>
      </c>
      <c r="AN5109" s="1">
        <v>137655.5625</v>
      </c>
      <c r="AO5109" t="s">
        <v>17919</v>
      </c>
    </row>
    <row r="5110" spans="1:41" x14ac:dyDescent="0.25">
      <c r="A5110" s="1">
        <v>2021</v>
      </c>
      <c r="B5110" t="s">
        <v>3796</v>
      </c>
      <c r="C5110" t="s">
        <v>7118</v>
      </c>
      <c r="D5110" t="s">
        <v>7233</v>
      </c>
      <c r="E5110" t="s">
        <v>7949</v>
      </c>
      <c r="F5110" t="s">
        <v>9847</v>
      </c>
      <c r="G5110" t="s">
        <v>12039</v>
      </c>
      <c r="H5110" t="s">
        <v>12737</v>
      </c>
      <c r="I5110" s="1">
        <v>18628.45921253242</v>
      </c>
      <c r="J5110" s="1">
        <v>49943.690731739225</v>
      </c>
      <c r="K5110" s="1">
        <v>2919.2460270269726</v>
      </c>
      <c r="L5110" s="1">
        <v>4175.9968365427076</v>
      </c>
      <c r="M5110" s="1">
        <v>17461.098620509842</v>
      </c>
      <c r="N5110" s="1">
        <v>13442.501449208099</v>
      </c>
      <c r="O5110" s="1">
        <v>12039.047791675623</v>
      </c>
      <c r="P5110" s="1">
        <v>13270.521755507958</v>
      </c>
      <c r="Q5110" s="1">
        <v>4992.5681456438033</v>
      </c>
      <c r="R5110" s="1">
        <v>10290.198037591936</v>
      </c>
      <c r="S5110" s="1">
        <v>19413.124828792286</v>
      </c>
      <c r="T5110" s="1">
        <v>15326.151180625488</v>
      </c>
      <c r="U5110" s="1">
        <v>2281.2192021327046</v>
      </c>
      <c r="V5110" s="1">
        <v>11530.526148961671</v>
      </c>
      <c r="W5110" s="1">
        <v>5382.8680153206751</v>
      </c>
      <c r="X5110" s="1">
        <v>28457.071466072277</v>
      </c>
      <c r="Y5110" s="1">
        <v>64294.527411023875</v>
      </c>
      <c r="Z5110" s="1">
        <v>8435.7259871378974</v>
      </c>
      <c r="AA5110" s="1">
        <v>98330.158069755606</v>
      </c>
      <c r="AB5110" s="1">
        <v>4260.9735163560763</v>
      </c>
      <c r="AC5110" s="1">
        <v>14099.680556664876</v>
      </c>
      <c r="AD5110" s="1">
        <v>18605.403729107824</v>
      </c>
      <c r="AE5110" s="1">
        <v>17390.634326012776</v>
      </c>
      <c r="AF5110" s="1">
        <v>36030.837700649659</v>
      </c>
      <c r="AG5110" s="1">
        <v>130494.84300625643</v>
      </c>
      <c r="AH5110" s="1">
        <v>31271.923984890127</v>
      </c>
      <c r="AI5110" s="1">
        <v>9828.9692984130197</v>
      </c>
      <c r="AJ5110" s="1">
        <v>35248.571019442141</v>
      </c>
      <c r="AK5110" s="1">
        <v>9454.6672563779412</v>
      </c>
      <c r="AL5110" s="1">
        <v>707301.25</v>
      </c>
      <c r="AM5110" s="1">
        <v>532880.6875</v>
      </c>
      <c r="AN5110" s="1">
        <v>174420.546875</v>
      </c>
      <c r="AO5110" t="s">
        <v>17920</v>
      </c>
    </row>
    <row r="5111" spans="1:41" x14ac:dyDescent="0.25">
      <c r="A5111" s="1">
        <v>2021</v>
      </c>
      <c r="B5111" t="s">
        <v>3797</v>
      </c>
      <c r="C5111" t="s">
        <v>7118</v>
      </c>
      <c r="D5111" t="s">
        <v>7233</v>
      </c>
      <c r="E5111" t="s">
        <v>7949</v>
      </c>
      <c r="F5111" t="s">
        <v>9847</v>
      </c>
      <c r="G5111" t="s">
        <v>12039</v>
      </c>
      <c r="H5111" t="s">
        <v>12737</v>
      </c>
      <c r="I5111" s="1">
        <v>17651.825797812016</v>
      </c>
      <c r="J5111" s="1">
        <v>44213.590158594649</v>
      </c>
      <c r="K5111" s="1">
        <v>2777.9249570798961</v>
      </c>
      <c r="L5111" s="1">
        <v>3405.4349424940301</v>
      </c>
      <c r="M5111" s="1">
        <v>15259.185838668236</v>
      </c>
      <c r="N5111" s="1">
        <v>13141.350518727253</v>
      </c>
      <c r="O5111" s="1">
        <v>12663.943503109982</v>
      </c>
      <c r="P5111" s="1">
        <v>13046.716963541496</v>
      </c>
      <c r="Q5111" s="1">
        <v>5641.0213727586797</v>
      </c>
      <c r="R5111" s="1">
        <v>9607.9217070821378</v>
      </c>
      <c r="S5111" s="1">
        <v>17688.516972187663</v>
      </c>
      <c r="T5111" s="1">
        <v>14914.701041783392</v>
      </c>
      <c r="U5111" s="1">
        <v>2254.9329503883473</v>
      </c>
      <c r="V5111" s="1">
        <v>11605.86665407956</v>
      </c>
      <c r="W5111" s="1">
        <v>5977.3073069549355</v>
      </c>
      <c r="X5111" s="1">
        <v>24525.925471129074</v>
      </c>
      <c r="Y5111" s="1">
        <v>64410.277609341574</v>
      </c>
      <c r="Z5111" s="1">
        <v>9002.5867290820388</v>
      </c>
      <c r="AA5111" s="1">
        <v>97802.223230006231</v>
      </c>
      <c r="AB5111" s="1">
        <v>2555.1377514286564</v>
      </c>
      <c r="AC5111" s="1">
        <v>12505.327775774078</v>
      </c>
      <c r="AD5111" s="1">
        <v>18151.845003180952</v>
      </c>
      <c r="AE5111" s="1">
        <v>16832.912058331618</v>
      </c>
      <c r="AF5111" s="1">
        <v>41272.003184605324</v>
      </c>
      <c r="AG5111" s="1">
        <v>135512.53211316018</v>
      </c>
      <c r="AH5111" s="1">
        <v>25049.654908352757</v>
      </c>
      <c r="AI5111" s="1">
        <v>7749.2752743785595</v>
      </c>
      <c r="AJ5111" s="1">
        <v>33518.534809222139</v>
      </c>
      <c r="AK5111" s="1">
        <v>9181.2988833013915</v>
      </c>
      <c r="AL5111" s="1">
        <v>687919.75</v>
      </c>
      <c r="AM5111" s="1">
        <v>531425.0625</v>
      </c>
      <c r="AN5111" s="1">
        <v>156494.71875</v>
      </c>
      <c r="AO5111" t="s">
        <v>17921</v>
      </c>
    </row>
    <row r="5112" spans="1:41" x14ac:dyDescent="0.25">
      <c r="A5112" s="1">
        <v>2021</v>
      </c>
      <c r="B5112" t="s">
        <v>3798</v>
      </c>
      <c r="C5112" t="s">
        <v>7118</v>
      </c>
      <c r="D5112" t="s">
        <v>7233</v>
      </c>
      <c r="E5112" t="s">
        <v>7949</v>
      </c>
      <c r="F5112" t="s">
        <v>9847</v>
      </c>
      <c r="G5112" t="s">
        <v>12039</v>
      </c>
      <c r="H5112" t="s">
        <v>12737</v>
      </c>
      <c r="I5112" s="1">
        <v>14745.30433477577</v>
      </c>
      <c r="J5112" s="1">
        <v>20006.95302474776</v>
      </c>
      <c r="K5112" s="1">
        <v>2912.3869530461225</v>
      </c>
      <c r="L5112" s="1">
        <v>3976.703110565516</v>
      </c>
      <c r="M5112" s="1">
        <v>11850.674872153757</v>
      </c>
      <c r="N5112" s="1">
        <v>11393.040989076762</v>
      </c>
      <c r="O5112" s="1">
        <v>11594.610846208257</v>
      </c>
      <c r="P5112" s="1">
        <v>9236.8569328292215</v>
      </c>
      <c r="Q5112" s="1">
        <v>6794.9280351077487</v>
      </c>
      <c r="R5112" s="1">
        <v>9570.2582418417915</v>
      </c>
      <c r="S5112" s="1">
        <v>14667.812779452302</v>
      </c>
      <c r="T5112" s="1">
        <v>12995.610400748557</v>
      </c>
      <c r="U5112" s="1">
        <v>2282.0445225291751</v>
      </c>
      <c r="V5112" s="1">
        <v>11999.205966934731</v>
      </c>
      <c r="W5112" s="1">
        <v>5339.0113638684234</v>
      </c>
      <c r="X5112" s="1">
        <v>17141.27699136814</v>
      </c>
      <c r="Y5112" s="1">
        <v>62884.933964925825</v>
      </c>
      <c r="Z5112" s="1">
        <v>7387.8436894462156</v>
      </c>
      <c r="AA5112" s="1">
        <v>92570.657262568871</v>
      </c>
      <c r="AB5112" s="1">
        <v>2473.1783429897982</v>
      </c>
      <c r="AC5112" s="1">
        <v>11567.050651977901</v>
      </c>
      <c r="AD5112" s="1">
        <v>15401.939449780642</v>
      </c>
      <c r="AE5112" s="1">
        <v>15738.704408181593</v>
      </c>
      <c r="AF5112" s="1">
        <v>39246.443028175076</v>
      </c>
      <c r="AG5112" s="1">
        <v>122150.64066463639</v>
      </c>
      <c r="AH5112" s="1">
        <v>21739.629527416946</v>
      </c>
      <c r="AI5112" s="1">
        <v>5523.6916934914107</v>
      </c>
      <c r="AJ5112" s="1">
        <v>41948.23331483834</v>
      </c>
      <c r="AK5112" s="1">
        <v>9526.5891684248436</v>
      </c>
      <c r="AL5112" s="1">
        <v>614666.25</v>
      </c>
      <c r="AM5112" s="1">
        <v>483499.8125</v>
      </c>
      <c r="AN5112" s="1">
        <v>131166.421875</v>
      </c>
      <c r="AO5112" t="s">
        <v>17922</v>
      </c>
    </row>
    <row r="5113" spans="1:41" x14ac:dyDescent="0.25">
      <c r="A5113" s="1">
        <v>2021</v>
      </c>
      <c r="B5113" t="s">
        <v>3799</v>
      </c>
      <c r="C5113" t="s">
        <v>7118</v>
      </c>
      <c r="D5113" t="s">
        <v>7233</v>
      </c>
      <c r="E5113" t="s">
        <v>7949</v>
      </c>
      <c r="F5113" t="s">
        <v>9847</v>
      </c>
      <c r="G5113" t="s">
        <v>12039</v>
      </c>
      <c r="H5113" t="s">
        <v>12737</v>
      </c>
      <c r="I5113" s="1">
        <v>19880.841</v>
      </c>
      <c r="J5113" s="1">
        <v>47142</v>
      </c>
      <c r="K5113" s="1">
        <v>2638.9464878633012</v>
      </c>
      <c r="L5113" s="1">
        <v>5019</v>
      </c>
      <c r="M5113" s="1">
        <v>17633.44816758054</v>
      </c>
      <c r="N5113" s="1">
        <v>12307</v>
      </c>
      <c r="O5113" s="1">
        <v>11300.67661579748</v>
      </c>
      <c r="P5113" s="1">
        <v>12513.99696</v>
      </c>
      <c r="Q5113" s="1">
        <v>4904</v>
      </c>
      <c r="R5113" s="1">
        <v>10225.907649999999</v>
      </c>
      <c r="S5113" s="1">
        <v>19190</v>
      </c>
      <c r="T5113" s="1">
        <v>16237.33333333333</v>
      </c>
      <c r="U5113" s="1">
        <v>2138</v>
      </c>
      <c r="V5113" s="1">
        <v>11116</v>
      </c>
      <c r="W5113" s="1">
        <v>7639</v>
      </c>
      <c r="X5113" s="1">
        <v>28130</v>
      </c>
      <c r="Y5113" s="1">
        <v>63555.557999999997</v>
      </c>
      <c r="Z5113" s="1">
        <v>8681.2032828781339</v>
      </c>
      <c r="AA5113" s="1">
        <v>97951</v>
      </c>
      <c r="AB5113" s="1">
        <v>4212</v>
      </c>
      <c r="AC5113" s="1">
        <v>13937.625821119889</v>
      </c>
      <c r="AD5113" s="1">
        <v>15282.137481355039</v>
      </c>
      <c r="AE5113" s="1">
        <v>18834</v>
      </c>
      <c r="AF5113" s="1">
        <v>39278.726240000004</v>
      </c>
      <c r="AG5113" s="1">
        <v>131585.915161326</v>
      </c>
      <c r="AH5113" s="1">
        <v>30912.5</v>
      </c>
      <c r="AI5113" s="1">
        <v>9716</v>
      </c>
      <c r="AJ5113" s="1">
        <v>33397.572583245659</v>
      </c>
      <c r="AK5113" s="1">
        <v>9346</v>
      </c>
      <c r="AL5113" s="1">
        <v>704706.375</v>
      </c>
      <c r="AM5113" s="1">
        <v>532468.3125</v>
      </c>
      <c r="AN5113" s="1">
        <v>172238.046875</v>
      </c>
      <c r="AO5113" t="s">
        <v>17923</v>
      </c>
    </row>
    <row r="5114" spans="1:41" x14ac:dyDescent="0.25">
      <c r="A5114" s="1">
        <v>2021</v>
      </c>
      <c r="B5114" t="s">
        <v>3800</v>
      </c>
      <c r="C5114" t="s">
        <v>7118</v>
      </c>
      <c r="D5114" t="s">
        <v>7233</v>
      </c>
      <c r="E5114" t="s">
        <v>7949</v>
      </c>
      <c r="F5114" t="s">
        <v>9847</v>
      </c>
      <c r="G5114" t="s">
        <v>12039</v>
      </c>
      <c r="H5114" t="s">
        <v>12737</v>
      </c>
      <c r="I5114" s="1">
        <v>15922.029528953113</v>
      </c>
      <c r="J5114" s="1">
        <v>22198.681004123227</v>
      </c>
      <c r="K5114" s="1">
        <v>2950.9563923115738</v>
      </c>
      <c r="L5114" s="1">
        <v>3352.8994942588411</v>
      </c>
      <c r="M5114" s="1">
        <v>11545.979882082031</v>
      </c>
      <c r="N5114" s="1">
        <v>9927.1412779281836</v>
      </c>
      <c r="O5114" s="1">
        <v>11632.009994068187</v>
      </c>
      <c r="P5114" s="1">
        <v>7427.8711553280073</v>
      </c>
      <c r="Q5114" s="1">
        <v>5184.4053074009898</v>
      </c>
      <c r="R5114" s="1">
        <v>9016.1612787846025</v>
      </c>
      <c r="S5114" s="1">
        <v>10812.168074842908</v>
      </c>
      <c r="T5114" s="1">
        <v>13302.029495426814</v>
      </c>
      <c r="U5114" s="1">
        <v>2771.2426118354524</v>
      </c>
      <c r="V5114" s="1">
        <v>11416.271196369249</v>
      </c>
      <c r="W5114" s="1">
        <v>4904.7544966291007</v>
      </c>
      <c r="X5114" s="1">
        <v>17921.644077534052</v>
      </c>
      <c r="Y5114" s="1">
        <v>63653.00567962895</v>
      </c>
      <c r="Z5114" s="1">
        <v>7749.8294530919411</v>
      </c>
      <c r="AA5114" s="1">
        <v>86540.786014576443</v>
      </c>
      <c r="AB5114" s="1">
        <v>2479.3194471308129</v>
      </c>
      <c r="AC5114" s="1">
        <v>11092.104091018511</v>
      </c>
      <c r="AD5114" s="1">
        <v>14418.652065540033</v>
      </c>
      <c r="AE5114" s="1">
        <v>15390.443777564707</v>
      </c>
      <c r="AF5114" s="1">
        <v>37947.801906110159</v>
      </c>
      <c r="AG5114" s="1">
        <v>122674.89302316098</v>
      </c>
      <c r="AH5114" s="1">
        <v>24873.581263392865</v>
      </c>
      <c r="AI5114" s="1">
        <v>5484.0131684507523</v>
      </c>
      <c r="AJ5114" s="1">
        <v>37825.787957718763</v>
      </c>
      <c r="AK5114" s="1">
        <v>9828.0837044778091</v>
      </c>
      <c r="AL5114" s="1">
        <v>600244.5625</v>
      </c>
      <c r="AM5114" s="1">
        <v>470091.375</v>
      </c>
      <c r="AN5114" s="1">
        <v>130153.1953125</v>
      </c>
      <c r="AO5114" t="s">
        <v>17924</v>
      </c>
    </row>
    <row r="5115" spans="1:41" x14ac:dyDescent="0.25">
      <c r="A5115" s="1">
        <v>2021</v>
      </c>
      <c r="B5115" t="s">
        <v>3801</v>
      </c>
      <c r="C5115" t="s">
        <v>7118</v>
      </c>
      <c r="D5115" t="s">
        <v>7233</v>
      </c>
      <c r="E5115" t="s">
        <v>7949</v>
      </c>
      <c r="F5115" t="s">
        <v>9847</v>
      </c>
      <c r="G5115" t="s">
        <v>12039</v>
      </c>
      <c r="H5115" t="s">
        <v>12737</v>
      </c>
      <c r="I5115" s="1">
        <v>20314.786467481408</v>
      </c>
      <c r="J5115" s="1">
        <v>45737.561729542991</v>
      </c>
      <c r="K5115" s="1">
        <v>2843.7961159359052</v>
      </c>
      <c r="L5115" s="1">
        <v>4076.5941517840538</v>
      </c>
      <c r="M5115" s="1">
        <v>16120.476221153771</v>
      </c>
      <c r="N5115" s="1">
        <v>14615.886568778496</v>
      </c>
      <c r="O5115" s="1">
        <v>12296.539829042677</v>
      </c>
      <c r="P5115" s="1">
        <v>13544.887968250714</v>
      </c>
      <c r="Q5115" s="1">
        <v>5193.6032944314657</v>
      </c>
      <c r="R5115" s="1">
        <v>10300.812273468186</v>
      </c>
      <c r="S5115" s="1">
        <v>21132.260041340363</v>
      </c>
      <c r="T5115" s="1">
        <v>15134.846508777595</v>
      </c>
      <c r="U5115" s="1">
        <v>2194.7170059293994</v>
      </c>
      <c r="V5115" s="1">
        <v>11827.908373992812</v>
      </c>
      <c r="W5115" s="1">
        <v>4946.4604152919537</v>
      </c>
      <c r="X5115" s="1">
        <v>25399.681656300749</v>
      </c>
      <c r="Y5115" s="1">
        <v>69254.578195386683</v>
      </c>
      <c r="Z5115" s="1">
        <v>9209.1438654588837</v>
      </c>
      <c r="AA5115" s="1">
        <v>97581.018906934318</v>
      </c>
      <c r="AB5115" s="1">
        <v>3665.4222125012225</v>
      </c>
      <c r="AC5115" s="1">
        <v>12481.553256417139</v>
      </c>
      <c r="AD5115" s="1">
        <v>19963.544639785621</v>
      </c>
      <c r="AE5115" s="1">
        <v>17859.912064780583</v>
      </c>
      <c r="AF5115" s="1">
        <v>39456.720474588416</v>
      </c>
      <c r="AG5115" s="1">
        <v>132982.09640292625</v>
      </c>
      <c r="AH5115" s="1">
        <v>25729.239064921912</v>
      </c>
      <c r="AI5115" s="1">
        <v>8568.4926241502635</v>
      </c>
      <c r="AJ5115" s="1">
        <v>35132.730985367023</v>
      </c>
      <c r="AK5115" s="1">
        <v>9263.765777761686</v>
      </c>
      <c r="AL5115" s="1">
        <v>706829.125</v>
      </c>
      <c r="AM5115" s="1">
        <v>541764.5</v>
      </c>
      <c r="AN5115" s="1">
        <v>165064.53125</v>
      </c>
      <c r="AO5115" t="s">
        <v>17925</v>
      </c>
    </row>
    <row r="5116" spans="1:41" x14ac:dyDescent="0.25">
      <c r="A5116" s="1">
        <v>2021</v>
      </c>
      <c r="B5116" t="s">
        <v>3802</v>
      </c>
      <c r="C5116" t="s">
        <v>7118</v>
      </c>
      <c r="D5116" t="s">
        <v>7233</v>
      </c>
      <c r="E5116" t="s">
        <v>7949</v>
      </c>
      <c r="F5116" t="s">
        <v>9847</v>
      </c>
      <c r="G5116" t="s">
        <v>12040</v>
      </c>
      <c r="H5116" t="s">
        <v>12737</v>
      </c>
      <c r="I5116" s="1">
        <v>16186.196476437361</v>
      </c>
      <c r="J5116" s="1">
        <v>23180.571610957071</v>
      </c>
      <c r="K5116" s="1">
        <v>3085.5322822640592</v>
      </c>
      <c r="L5116" s="1">
        <v>3438.632532000001</v>
      </c>
      <c r="M5116" s="1">
        <v>11878.39304826489</v>
      </c>
      <c r="N5116" s="1">
        <v>10311.443034646831</v>
      </c>
      <c r="O5116" s="1">
        <v>12369</v>
      </c>
      <c r="P5116" s="1">
        <v>8331</v>
      </c>
      <c r="Q5116" s="1">
        <v>5737.4788696122687</v>
      </c>
      <c r="R5116" s="1">
        <v>9651.7479459717906</v>
      </c>
      <c r="S5116" s="1">
        <v>11307.083281639951</v>
      </c>
      <c r="T5116" s="1">
        <v>14290.591911931841</v>
      </c>
      <c r="U5116" s="1">
        <v>2847.769310959357</v>
      </c>
      <c r="V5116" s="1">
        <v>11731</v>
      </c>
      <c r="W5116" s="1">
        <v>4941.3698324344841</v>
      </c>
      <c r="X5116" s="1">
        <v>19746.042827700079</v>
      </c>
      <c r="Y5116" s="1">
        <v>68306.070000000007</v>
      </c>
      <c r="Z5116" s="1">
        <v>8298.525576</v>
      </c>
      <c r="AA5116" s="1">
        <v>90294.402709642425</v>
      </c>
      <c r="AB5116" s="1">
        <v>2218</v>
      </c>
      <c r="AC5116" s="1">
        <v>11966.8976387521</v>
      </c>
      <c r="AD5116" s="1">
        <v>16502.706785265909</v>
      </c>
      <c r="AE5116" s="1">
        <v>15505.33765604459</v>
      </c>
      <c r="AF5116" s="1">
        <v>38919.252309381511</v>
      </c>
      <c r="AG5116" s="1">
        <v>132471</v>
      </c>
      <c r="AH5116" s="1">
        <v>28329.55146104041</v>
      </c>
      <c r="AI5116" s="1">
        <v>5524.9528289091841</v>
      </c>
      <c r="AJ5116" s="1">
        <v>43141.293236352503</v>
      </c>
      <c r="AK5116" s="1">
        <v>10888.35005791756</v>
      </c>
      <c r="AL5116" s="1">
        <v>641400.3125</v>
      </c>
      <c r="AM5116" s="1">
        <v>500318.625</v>
      </c>
      <c r="AN5116" s="1">
        <v>141081.578125</v>
      </c>
      <c r="AO5116" t="s">
        <v>17926</v>
      </c>
    </row>
    <row r="5117" spans="1:41" x14ac:dyDescent="0.25">
      <c r="A5117" s="1">
        <v>2021</v>
      </c>
      <c r="B5117" t="s">
        <v>3803</v>
      </c>
      <c r="C5117" t="s">
        <v>7118</v>
      </c>
      <c r="D5117" t="s">
        <v>7233</v>
      </c>
      <c r="E5117" t="s">
        <v>7949</v>
      </c>
      <c r="F5117" t="s">
        <v>9847</v>
      </c>
      <c r="G5117" t="s">
        <v>12040</v>
      </c>
      <c r="H5117" t="s">
        <v>12737</v>
      </c>
      <c r="I5117" s="1">
        <v>15125</v>
      </c>
      <c r="J5117" s="1">
        <v>20159.13997429136</v>
      </c>
      <c r="K5117" s="1">
        <v>2948.3631191940808</v>
      </c>
      <c r="L5117" s="1">
        <v>3972.25614413003</v>
      </c>
      <c r="M5117" s="1">
        <v>11961.825789000481</v>
      </c>
      <c r="N5117" s="1">
        <v>11286.060813057229</v>
      </c>
      <c r="O5117" s="1">
        <v>11608.812937580929</v>
      </c>
      <c r="P5117" s="1">
        <v>8287.5485272000005</v>
      </c>
      <c r="Q5117" s="1">
        <v>6801.8471674441744</v>
      </c>
      <c r="R5117" s="1">
        <v>9938.8068051106093</v>
      </c>
      <c r="S5117" s="1">
        <v>14529.90124206572</v>
      </c>
      <c r="T5117" s="1">
        <v>12749.54845757118</v>
      </c>
      <c r="U5117" s="1">
        <v>2305.8285447882531</v>
      </c>
      <c r="V5117" s="1">
        <v>12157</v>
      </c>
      <c r="W5117" s="1">
        <v>5304.4439529241463</v>
      </c>
      <c r="X5117" s="1">
        <v>16980.321120894721</v>
      </c>
      <c r="Y5117" s="1">
        <v>63747.067500000012</v>
      </c>
      <c r="Z5117" s="1">
        <v>7397.5795590064354</v>
      </c>
      <c r="AA5117" s="1">
        <v>93800.110918070422</v>
      </c>
      <c r="AB5117" s="1">
        <v>2219</v>
      </c>
      <c r="AC5117" s="1">
        <v>11599.17026712095</v>
      </c>
      <c r="AD5117" s="1">
        <v>15433.05597683172</v>
      </c>
      <c r="AE5117" s="1">
        <v>15929.839629610509</v>
      </c>
      <c r="AF5117" s="1">
        <v>39655.478989286472</v>
      </c>
      <c r="AG5117" s="1">
        <v>128958.2603874669</v>
      </c>
      <c r="AH5117" s="1">
        <v>21991.8619969926</v>
      </c>
      <c r="AI5117" s="1">
        <v>5471.8244606592007</v>
      </c>
      <c r="AJ5117" s="1">
        <v>42477.171331422724</v>
      </c>
      <c r="AK5117" s="1">
        <v>9699.2215500598286</v>
      </c>
      <c r="AL5117" s="1">
        <v>624496.375</v>
      </c>
      <c r="AM5117" s="1">
        <v>493598.125</v>
      </c>
      <c r="AN5117" s="1">
        <v>130898.1796875</v>
      </c>
      <c r="AO5117" t="s">
        <v>17927</v>
      </c>
    </row>
    <row r="5118" spans="1:41" x14ac:dyDescent="0.25">
      <c r="A5118" s="1">
        <v>2021</v>
      </c>
      <c r="B5118" t="s">
        <v>3804</v>
      </c>
      <c r="C5118" t="s">
        <v>7118</v>
      </c>
      <c r="D5118" t="s">
        <v>7233</v>
      </c>
      <c r="E5118" t="s">
        <v>7949</v>
      </c>
      <c r="F5118" t="s">
        <v>9847</v>
      </c>
      <c r="G5118" t="s">
        <v>12040</v>
      </c>
      <c r="H5118" t="s">
        <v>12737</v>
      </c>
      <c r="I5118" s="1">
        <v>17734.46769979419</v>
      </c>
      <c r="J5118" s="1">
        <v>12575.2385459338</v>
      </c>
      <c r="K5118" s="1">
        <v>1094</v>
      </c>
      <c r="L5118" s="1">
        <v>3232.6140904821568</v>
      </c>
      <c r="M5118" s="1">
        <v>11594.69224923989</v>
      </c>
      <c r="N5118" s="1">
        <v>10039.646000000001</v>
      </c>
      <c r="O5118" s="1">
        <v>11077.71914416017</v>
      </c>
      <c r="P5118" s="1">
        <v>8331</v>
      </c>
      <c r="Q5118" s="1">
        <v>6477.2496407882236</v>
      </c>
      <c r="R5118" s="1">
        <v>10255.739700743279</v>
      </c>
      <c r="S5118" s="1">
        <v>18054.947912466479</v>
      </c>
      <c r="T5118" s="1">
        <v>13524.27216236009</v>
      </c>
      <c r="U5118" s="1">
        <v>2145</v>
      </c>
      <c r="V5118" s="1">
        <v>11667</v>
      </c>
      <c r="W5118" s="1">
        <v>4141.5018397619142</v>
      </c>
      <c r="X5118" s="1">
        <v>18834.107848329561</v>
      </c>
      <c r="Y5118" s="1">
        <v>78868</v>
      </c>
      <c r="Z5118" s="1">
        <v>7007.5398548764124</v>
      </c>
      <c r="AA5118" s="1">
        <v>98028.874441929482</v>
      </c>
      <c r="AB5118" s="1">
        <v>2194</v>
      </c>
      <c r="AC5118" s="1">
        <v>12016.68063500728</v>
      </c>
      <c r="AD5118" s="1">
        <v>15392.18691756429</v>
      </c>
      <c r="AE5118" s="1">
        <v>16338.340814281901</v>
      </c>
      <c r="AF5118" s="1">
        <v>39735.526652452027</v>
      </c>
      <c r="AG5118" s="1">
        <v>126870.7408676518</v>
      </c>
      <c r="AH5118" s="1">
        <v>25589.622833550209</v>
      </c>
      <c r="AI5118" s="1">
        <v>5648.0874278315114</v>
      </c>
      <c r="AJ5118" s="1">
        <v>43147.583884094463</v>
      </c>
      <c r="AK5118" s="1">
        <v>9476</v>
      </c>
      <c r="AL5118" s="1">
        <v>641092.375</v>
      </c>
      <c r="AM5118" s="1">
        <v>504471.28125</v>
      </c>
      <c r="AN5118" s="1">
        <v>136621.140625</v>
      </c>
      <c r="AO5118" t="s">
        <v>17928</v>
      </c>
    </row>
    <row r="5119" spans="1:41" x14ac:dyDescent="0.25">
      <c r="A5119" s="1">
        <v>2021</v>
      </c>
      <c r="B5119" t="s">
        <v>3805</v>
      </c>
      <c r="C5119" t="s">
        <v>7118</v>
      </c>
      <c r="D5119" t="s">
        <v>7233</v>
      </c>
      <c r="E5119" t="s">
        <v>7949</v>
      </c>
      <c r="F5119" t="s">
        <v>9847</v>
      </c>
      <c r="G5119" t="s">
        <v>12040</v>
      </c>
      <c r="H5119" t="s">
        <v>12737</v>
      </c>
      <c r="I5119" s="1">
        <v>18782.64</v>
      </c>
      <c r="J5119" s="1">
        <v>50643.315817410592</v>
      </c>
      <c r="K5119" s="1">
        <v>2885.6936609999998</v>
      </c>
      <c r="L5119" s="1">
        <v>4215.1008000000002</v>
      </c>
      <c r="M5119" s="1">
        <v>17260.40941284307</v>
      </c>
      <c r="N5119" s="1">
        <v>13288.000004394529</v>
      </c>
      <c r="O5119" s="1">
        <v>11900.676947155231</v>
      </c>
      <c r="P5119" s="1">
        <v>13117.99696</v>
      </c>
      <c r="Q5119" s="1">
        <v>4935.1860434549571</v>
      </c>
      <c r="R5119" s="1">
        <v>10171.927604798389</v>
      </c>
      <c r="S5119" s="1">
        <v>19190</v>
      </c>
      <c r="T5119" s="1">
        <v>15445.20866991512</v>
      </c>
      <c r="U5119" s="1">
        <v>2255</v>
      </c>
      <c r="V5119" s="1">
        <v>11398</v>
      </c>
      <c r="W5119" s="1">
        <v>5321</v>
      </c>
      <c r="X5119" s="1">
        <v>28130</v>
      </c>
      <c r="Y5119" s="1">
        <v>63555.557999999997</v>
      </c>
      <c r="Z5119" s="1">
        <v>8338.7699363620231</v>
      </c>
      <c r="AA5119" s="1">
        <v>99660</v>
      </c>
      <c r="AB5119" s="1">
        <v>4212</v>
      </c>
      <c r="AC5119" s="1">
        <v>13937.625821119889</v>
      </c>
      <c r="AD5119" s="1">
        <v>18391.562446043929</v>
      </c>
      <c r="AE5119" s="1">
        <v>17190.755000000001</v>
      </c>
      <c r="AF5119" s="1">
        <v>34786.947793841588</v>
      </c>
      <c r="AG5119" s="1">
        <v>131490</v>
      </c>
      <c r="AH5119" s="1">
        <v>30912.5</v>
      </c>
      <c r="AI5119" s="1">
        <v>9716</v>
      </c>
      <c r="AJ5119" s="1">
        <v>35540.31025428063</v>
      </c>
      <c r="AK5119" s="1">
        <v>9346</v>
      </c>
      <c r="AL5119" s="1">
        <v>706018.1875</v>
      </c>
      <c r="AM5119" s="1">
        <v>533307.125</v>
      </c>
      <c r="AN5119" s="1">
        <v>172711.0625</v>
      </c>
      <c r="AO5119" t="s">
        <v>17929</v>
      </c>
    </row>
    <row r="5120" spans="1:41" x14ac:dyDescent="0.25">
      <c r="A5120" s="1">
        <v>2021</v>
      </c>
      <c r="B5120" t="s">
        <v>3806</v>
      </c>
      <c r="C5120" t="s">
        <v>7118</v>
      </c>
      <c r="D5120" t="s">
        <v>7233</v>
      </c>
      <c r="E5120" t="s">
        <v>7949</v>
      </c>
      <c r="F5120" t="s">
        <v>9847</v>
      </c>
      <c r="G5120" t="s">
        <v>12040</v>
      </c>
      <c r="H5120" t="s">
        <v>12737</v>
      </c>
      <c r="I5120" s="1">
        <v>20458.38</v>
      </c>
      <c r="J5120" s="1">
        <v>46749.488730931997</v>
      </c>
      <c r="K5120" s="1">
        <v>2708.0125801999998</v>
      </c>
      <c r="L5120" s="1">
        <v>4112.2633683599997</v>
      </c>
      <c r="M5120" s="1">
        <v>15916.13605284965</v>
      </c>
      <c r="N5120" s="1">
        <v>14430.6183</v>
      </c>
      <c r="O5120" s="1">
        <v>12140.67116959652</v>
      </c>
      <c r="P5120" s="1">
        <v>13360.084503239999</v>
      </c>
      <c r="Q5120" s="1">
        <v>5127.7701418167608</v>
      </c>
      <c r="R5120" s="1">
        <v>10170.241086565689</v>
      </c>
      <c r="S5120" s="1">
        <v>20864.39143037294</v>
      </c>
      <c r="T5120" s="1">
        <v>15173.664774243291</v>
      </c>
      <c r="U5120" s="1">
        <v>2163.5711236000002</v>
      </c>
      <c r="V5120" s="1">
        <v>11678</v>
      </c>
      <c r="W5120" s="1">
        <v>4883.76</v>
      </c>
      <c r="X5120" s="1">
        <v>25830</v>
      </c>
      <c r="Y5120" s="1">
        <v>69137.042387931986</v>
      </c>
      <c r="Z5120" s="1">
        <v>9092.4104649322107</v>
      </c>
      <c r="AA5120" s="1">
        <v>99660</v>
      </c>
      <c r="AB5120" s="1">
        <v>3748.2359999999999</v>
      </c>
      <c r="AC5120" s="1">
        <v>12323.339401061779</v>
      </c>
      <c r="AD5120" s="1">
        <v>19718.210855402951</v>
      </c>
      <c r="AE5120" s="1">
        <v>17633.523130164311</v>
      </c>
      <c r="AF5120" s="1">
        <v>39735.705887999997</v>
      </c>
      <c r="AG5120" s="1">
        <v>135791</v>
      </c>
      <c r="AH5120" s="1">
        <v>26250.551597315702</v>
      </c>
      <c r="AI5120" s="1">
        <v>8459.880000000001</v>
      </c>
      <c r="AJ5120" s="1">
        <v>35381.142899999999</v>
      </c>
      <c r="AK5120" s="1">
        <v>9313</v>
      </c>
      <c r="AL5120" s="1">
        <v>712011.125</v>
      </c>
      <c r="AM5120" s="1">
        <v>547004.625</v>
      </c>
      <c r="AN5120" s="1">
        <v>165006.5</v>
      </c>
      <c r="AO5120" t="s">
        <v>17930</v>
      </c>
    </row>
    <row r="5121" spans="1:41" x14ac:dyDescent="0.25">
      <c r="A5121" s="1">
        <v>2021</v>
      </c>
      <c r="B5121" t="s">
        <v>3807</v>
      </c>
      <c r="C5121" t="s">
        <v>7118</v>
      </c>
      <c r="D5121" t="s">
        <v>7233</v>
      </c>
      <c r="E5121" t="s">
        <v>7949</v>
      </c>
      <c r="F5121" t="s">
        <v>9847</v>
      </c>
      <c r="G5121" t="s">
        <v>12040</v>
      </c>
      <c r="H5121" t="s">
        <v>12737</v>
      </c>
      <c r="I5121" s="1">
        <v>19880.841</v>
      </c>
      <c r="J5121" s="1">
        <v>47142</v>
      </c>
      <c r="K5121" s="1">
        <v>2638.9464878633012</v>
      </c>
      <c r="L5121" s="1">
        <v>5019</v>
      </c>
      <c r="M5121" s="1">
        <v>17633.44816758054</v>
      </c>
      <c r="N5121" s="1">
        <v>12307</v>
      </c>
      <c r="O5121" s="1">
        <v>11300.67661579748</v>
      </c>
      <c r="P5121" s="1">
        <v>12513.99696</v>
      </c>
      <c r="Q5121" s="1">
        <v>4904</v>
      </c>
      <c r="R5121" s="1">
        <v>10225.907649999999</v>
      </c>
      <c r="S5121" s="1">
        <v>19190</v>
      </c>
      <c r="T5121" s="1">
        <v>16237.33333333333</v>
      </c>
      <c r="U5121" s="1">
        <v>2138</v>
      </c>
      <c r="V5121" s="1">
        <v>11116</v>
      </c>
      <c r="W5121" s="1">
        <v>7639</v>
      </c>
      <c r="X5121" s="1">
        <v>28130</v>
      </c>
      <c r="Y5121" s="1">
        <v>63555.557999999997</v>
      </c>
      <c r="Z5121" s="1">
        <v>8681.2032828781339</v>
      </c>
      <c r="AA5121" s="1">
        <v>97951</v>
      </c>
      <c r="AB5121" s="1">
        <v>4212</v>
      </c>
      <c r="AC5121" s="1">
        <v>13937.625821119889</v>
      </c>
      <c r="AD5121" s="1">
        <v>15282.137481355039</v>
      </c>
      <c r="AE5121" s="1">
        <v>18834</v>
      </c>
      <c r="AF5121" s="1">
        <v>39278.726240000004</v>
      </c>
      <c r="AG5121" s="1">
        <v>131585.915161326</v>
      </c>
      <c r="AH5121" s="1">
        <v>30912.5</v>
      </c>
      <c r="AI5121" s="1">
        <v>9716</v>
      </c>
      <c r="AJ5121" s="1">
        <v>33397.572583245659</v>
      </c>
      <c r="AK5121" s="1">
        <v>9346</v>
      </c>
      <c r="AL5121" s="1">
        <v>704706.375</v>
      </c>
      <c r="AM5121" s="1">
        <v>532468.3125</v>
      </c>
      <c r="AN5121" s="1">
        <v>172238.046875</v>
      </c>
      <c r="AO5121" t="s">
        <v>17931</v>
      </c>
    </row>
    <row r="5122" spans="1:41" x14ac:dyDescent="0.25">
      <c r="A5122" s="1">
        <v>2021</v>
      </c>
      <c r="B5122" t="s">
        <v>3808</v>
      </c>
      <c r="C5122" t="s">
        <v>7118</v>
      </c>
      <c r="D5122" t="s">
        <v>7233</v>
      </c>
      <c r="E5122" t="s">
        <v>7949</v>
      </c>
      <c r="F5122" t="s">
        <v>9847</v>
      </c>
      <c r="G5122" t="s">
        <v>12040</v>
      </c>
      <c r="H5122" t="s">
        <v>12737</v>
      </c>
      <c r="I5122" s="1">
        <v>15530.22401288505</v>
      </c>
      <c r="J5122" s="1">
        <v>30906.814005307409</v>
      </c>
      <c r="K5122" s="1">
        <v>3100.0038827012081</v>
      </c>
      <c r="L5122" s="1">
        <v>3733.4348000000009</v>
      </c>
      <c r="M5122" s="1">
        <v>13691.55131127622</v>
      </c>
      <c r="N5122" s="1">
        <v>12563.5954800277</v>
      </c>
      <c r="O5122" s="1">
        <v>12146.2530292952</v>
      </c>
      <c r="P5122" s="1">
        <v>12572.9901460081</v>
      </c>
      <c r="Q5122" s="1">
        <v>5295.9568233632781</v>
      </c>
      <c r="R5122" s="1">
        <v>9445.9283974245336</v>
      </c>
      <c r="S5122" s="1">
        <v>13240</v>
      </c>
      <c r="T5122" s="1">
        <v>13259.793960000001</v>
      </c>
      <c r="U5122" s="1">
        <v>2210.9482336000001</v>
      </c>
      <c r="V5122" s="1">
        <v>12369</v>
      </c>
      <c r="W5122" s="1">
        <v>6036.8925843919978</v>
      </c>
      <c r="X5122" s="1">
        <v>16168.565087999999</v>
      </c>
      <c r="Y5122" s="1">
        <v>61913.607959843648</v>
      </c>
      <c r="Z5122" s="1">
        <v>6894</v>
      </c>
      <c r="AA5122" s="1">
        <v>101341</v>
      </c>
      <c r="AB5122" s="1">
        <v>2098.36</v>
      </c>
      <c r="AC5122" s="1">
        <v>12596.915419999999</v>
      </c>
      <c r="AD5122" s="1">
        <v>15908.90218032281</v>
      </c>
      <c r="AE5122" s="1">
        <v>16683.808153903388</v>
      </c>
      <c r="AF5122" s="1">
        <v>39931.256390037939</v>
      </c>
      <c r="AG5122" s="1">
        <v>128124</v>
      </c>
      <c r="AH5122" s="1">
        <v>22600</v>
      </c>
      <c r="AI5122" s="1">
        <v>6541.2861119999998</v>
      </c>
      <c r="AJ5122" s="1">
        <v>33434</v>
      </c>
      <c r="AK5122" s="1">
        <v>8801.2810127978009</v>
      </c>
      <c r="AL5122" s="1">
        <v>639140.375</v>
      </c>
      <c r="AM5122" s="1">
        <v>505547.46875</v>
      </c>
      <c r="AN5122" s="1">
        <v>133592.890625</v>
      </c>
      <c r="AO5122" t="s">
        <v>17932</v>
      </c>
    </row>
    <row r="5123" spans="1:41" x14ac:dyDescent="0.25">
      <c r="A5123" s="1">
        <v>2021</v>
      </c>
      <c r="B5123" t="s">
        <v>3809</v>
      </c>
      <c r="C5123" t="s">
        <v>7118</v>
      </c>
      <c r="D5123" t="s">
        <v>7233</v>
      </c>
      <c r="E5123" t="s">
        <v>7949</v>
      </c>
      <c r="F5123" t="s">
        <v>9847</v>
      </c>
      <c r="G5123" t="s">
        <v>12040</v>
      </c>
      <c r="H5123" t="s">
        <v>12737</v>
      </c>
      <c r="I5123" s="1">
        <v>24136.692510286459</v>
      </c>
      <c r="J5123" s="1">
        <v>21423.569985791921</v>
      </c>
      <c r="K5123" s="1">
        <v>3377.8341671560761</v>
      </c>
      <c r="L5123" s="1">
        <v>4305.5615560149372</v>
      </c>
      <c r="M5123" s="1">
        <v>12985.899966743031</v>
      </c>
      <c r="N5123" s="1">
        <v>12664.942499999999</v>
      </c>
      <c r="O5123" s="1">
        <v>12010.48045206321</v>
      </c>
      <c r="P5123" s="1">
        <v>7875.5999999999995</v>
      </c>
      <c r="Q5123" s="1">
        <v>5192.2213943947318</v>
      </c>
      <c r="R5123" s="1">
        <v>9011.3063762751008</v>
      </c>
      <c r="S5123" s="1">
        <v>12560.17125456119</v>
      </c>
      <c r="T5123" s="1">
        <v>12690.946354957499</v>
      </c>
      <c r="U5123" s="1">
        <v>2195.8379147231558</v>
      </c>
      <c r="V5123" s="1">
        <v>278</v>
      </c>
      <c r="W5123" s="1">
        <v>5210.6461285163932</v>
      </c>
      <c r="X5123" s="1">
        <v>15831.65277216</v>
      </c>
      <c r="Y5123" s="1">
        <v>65163.96134999999</v>
      </c>
      <c r="Z5123" s="1">
        <v>6862.4910555472452</v>
      </c>
      <c r="AA5123" s="1">
        <v>99727.215191518451</v>
      </c>
      <c r="AB5123" s="1">
        <v>2043</v>
      </c>
      <c r="AC5123" s="1">
        <v>12225.27923</v>
      </c>
      <c r="AD5123" s="1">
        <v>14850.89444678972</v>
      </c>
      <c r="AE5123" s="1">
        <v>15721.24469184</v>
      </c>
      <c r="AF5123" s="1">
        <v>39467.12049762503</v>
      </c>
      <c r="AG5123" s="1">
        <v>127376.48883285221</v>
      </c>
      <c r="AH5123" s="1">
        <v>27662.934787001399</v>
      </c>
      <c r="AI5123" s="1">
        <v>6375.5254224</v>
      </c>
      <c r="AJ5123" s="1">
        <v>33056.325038294468</v>
      </c>
      <c r="AK5123" s="1">
        <v>8938.8116615491617</v>
      </c>
      <c r="AL5123" s="1">
        <v>621222.625</v>
      </c>
      <c r="AM5123" s="1">
        <v>486683.84375</v>
      </c>
      <c r="AN5123" s="1">
        <v>134538.796875</v>
      </c>
      <c r="AO5123" t="s">
        <v>17933</v>
      </c>
    </row>
    <row r="5124" spans="1:41" x14ac:dyDescent="0.25">
      <c r="A5124" s="1">
        <v>2021</v>
      </c>
      <c r="B5124" t="s">
        <v>3810</v>
      </c>
      <c r="C5124" t="s">
        <v>7118</v>
      </c>
      <c r="D5124" t="s">
        <v>7233</v>
      </c>
      <c r="E5124" t="s">
        <v>7949</v>
      </c>
      <c r="F5124" t="s">
        <v>9847</v>
      </c>
      <c r="G5124" t="s">
        <v>12040</v>
      </c>
      <c r="H5124" t="s">
        <v>12737</v>
      </c>
      <c r="I5124" s="1">
        <v>17646.229362403301</v>
      </c>
      <c r="J5124" s="1">
        <v>44966.360560306282</v>
      </c>
      <c r="K5124" s="1">
        <v>2707.2853121855501</v>
      </c>
      <c r="L5124" s="1">
        <v>3410.0313490655999</v>
      </c>
      <c r="M5124" s="1">
        <v>14955.243117120001</v>
      </c>
      <c r="N5124" s="1">
        <v>12879.579885338</v>
      </c>
      <c r="O5124" s="1">
        <v>12411.69456305747</v>
      </c>
      <c r="P5124" s="1">
        <v>12811.928217217361</v>
      </c>
      <c r="Q5124" s="1">
        <v>5544.9311086932466</v>
      </c>
      <c r="R5124" s="1">
        <v>9352.0118267358957</v>
      </c>
      <c r="S5124" s="1">
        <v>17217.37801</v>
      </c>
      <c r="T5124" s="1">
        <v>14896.177078832819</v>
      </c>
      <c r="U5124" s="1">
        <v>2196.6668335999998</v>
      </c>
      <c r="V5124" s="1">
        <v>11478</v>
      </c>
      <c r="W5124" s="1">
        <v>5858.2472817599992</v>
      </c>
      <c r="X5124" s="1">
        <v>24721.279999999999</v>
      </c>
      <c r="Y5124" s="1">
        <v>64296.640431850174</v>
      </c>
      <c r="Z5124" s="1">
        <v>8823.2586739589988</v>
      </c>
      <c r="AA5124" s="1">
        <v>99660</v>
      </c>
      <c r="AB5124" s="1">
        <v>2556</v>
      </c>
      <c r="AC5124" s="1">
        <v>12259.721542783331</v>
      </c>
      <c r="AD5124" s="1">
        <v>17842.642916471352</v>
      </c>
      <c r="AE5124" s="1">
        <v>16497.622800000001</v>
      </c>
      <c r="AF5124" s="1">
        <v>41327.70911053344</v>
      </c>
      <c r="AG5124" s="1">
        <v>140927</v>
      </c>
      <c r="AH5124" s="1">
        <v>25176.16261660193</v>
      </c>
      <c r="AI5124" s="1">
        <v>7594.92</v>
      </c>
      <c r="AJ5124" s="1">
        <v>34178.066060040001</v>
      </c>
      <c r="AK5124" s="1">
        <v>8929</v>
      </c>
      <c r="AL5124" s="1">
        <v>693121.8125</v>
      </c>
      <c r="AM5124" s="1">
        <v>538255.75</v>
      </c>
      <c r="AN5124" s="1">
        <v>154866.03125</v>
      </c>
      <c r="AO5124" t="s">
        <v>17934</v>
      </c>
    </row>
    <row r="5125" spans="1:41" x14ac:dyDescent="0.25">
      <c r="A5125" s="1">
        <v>2021</v>
      </c>
      <c r="B5125" t="s">
        <v>3811</v>
      </c>
      <c r="C5125" t="s">
        <v>7118</v>
      </c>
      <c r="D5125" t="s">
        <v>7233</v>
      </c>
      <c r="E5125" t="s">
        <v>7950</v>
      </c>
      <c r="F5125" t="s">
        <v>9848</v>
      </c>
      <c r="G5125" t="s">
        <v>12041</v>
      </c>
      <c r="H5125" t="s">
        <v>12737</v>
      </c>
      <c r="I5125" s="1">
        <v>841.67378100860765</v>
      </c>
      <c r="J5125" s="1">
        <v>5363.0555000967579</v>
      </c>
      <c r="K5125" s="1">
        <v>556.38076456947124</v>
      </c>
      <c r="L5125" s="1">
        <v>558.41818163071082</v>
      </c>
      <c r="M5125" s="1">
        <v>1517.4407109530187</v>
      </c>
      <c r="N5125" s="1">
        <v>596.86001297485404</v>
      </c>
      <c r="O5125" s="1">
        <v>1077.3829047766433</v>
      </c>
      <c r="P5125" s="1">
        <v>1626.2695354882878</v>
      </c>
      <c r="Q5125" s="1">
        <v>1.5792536215038893</v>
      </c>
      <c r="R5125" s="1">
        <v>815.92873006134494</v>
      </c>
      <c r="S5125" s="1">
        <v>932.10357962793569</v>
      </c>
      <c r="T5125" s="1">
        <v>2124.4169953342262</v>
      </c>
      <c r="U5125" s="1">
        <v>37.430204203507792</v>
      </c>
      <c r="V5125" s="1">
        <v>1223.057213028133</v>
      </c>
      <c r="W5125" s="1">
        <v>636.31347145963252</v>
      </c>
      <c r="X5125" s="1">
        <v>2852.788536591675</v>
      </c>
      <c r="Y5125" s="1">
        <v>4046.5085625413831</v>
      </c>
      <c r="Z5125" s="1">
        <v>1130.9679349376788</v>
      </c>
      <c r="AA5125" s="1">
        <v>9598.3183103481606</v>
      </c>
      <c r="AB5125" s="1">
        <v>606.97628438120751</v>
      </c>
      <c r="AC5125" s="1">
        <v>1435.2777506360699</v>
      </c>
      <c r="AD5125" s="1">
        <v>1552.6675386396114</v>
      </c>
      <c r="AE5125" s="1">
        <v>1834.8943658200933</v>
      </c>
      <c r="AF5125" s="1">
        <v>2253.8618147419984</v>
      </c>
      <c r="AG5125" s="1">
        <v>10137.5155763068</v>
      </c>
      <c r="AH5125" s="1">
        <v>1614.5569164540118</v>
      </c>
      <c r="AI5125" s="1">
        <v>1072.3247690734665</v>
      </c>
      <c r="AJ5125" s="1">
        <v>1822.3107560502731</v>
      </c>
      <c r="AK5125" s="1">
        <v>768.83662688286279</v>
      </c>
      <c r="AL5125" s="1">
        <v>58636.12109375</v>
      </c>
      <c r="AM5125" s="1">
        <v>43323.9296875</v>
      </c>
      <c r="AN5125" s="1">
        <v>15312.1904296875</v>
      </c>
      <c r="AO5125" t="s">
        <v>17935</v>
      </c>
    </row>
    <row r="5126" spans="1:41" x14ac:dyDescent="0.25">
      <c r="A5126" s="1">
        <v>2021</v>
      </c>
      <c r="B5126" t="s">
        <v>3812</v>
      </c>
      <c r="C5126" t="s">
        <v>7118</v>
      </c>
      <c r="D5126" t="s">
        <v>7233</v>
      </c>
      <c r="E5126" t="s">
        <v>7950</v>
      </c>
      <c r="F5126" t="s">
        <v>9848</v>
      </c>
      <c r="G5126" t="s">
        <v>12041</v>
      </c>
      <c r="H5126" t="s">
        <v>12737</v>
      </c>
      <c r="I5126" s="1">
        <v>112.4546370103764</v>
      </c>
      <c r="J5126" s="1">
        <v>3902.5598442414594</v>
      </c>
      <c r="K5126" s="1">
        <v>77.688323523711233</v>
      </c>
      <c r="L5126" s="1">
        <v>602.50368891050869</v>
      </c>
      <c r="M5126" s="1">
        <v>1173.7300274027402</v>
      </c>
      <c r="N5126" s="1">
        <v>312.52276133933441</v>
      </c>
      <c r="O5126" s="1">
        <v>1105.5216110064807</v>
      </c>
      <c r="P5126" s="1">
        <v>1257.6789433524887</v>
      </c>
      <c r="Q5126" s="1">
        <v>1.6256533206297623</v>
      </c>
      <c r="R5126" s="1">
        <v>531.22984992936529</v>
      </c>
      <c r="S5126" s="1">
        <v>776.75927409561689</v>
      </c>
      <c r="T5126" s="1">
        <v>2012.0716883838879</v>
      </c>
      <c r="U5126" s="1">
        <v>39.123616163020046</v>
      </c>
      <c r="V5126" s="1">
        <v>1103.2859757971653</v>
      </c>
      <c r="W5126" s="1">
        <v>279.45440116442887</v>
      </c>
      <c r="X5126" s="1">
        <v>1788.5081674523449</v>
      </c>
      <c r="Y5126" s="1">
        <v>3275.2055816471066</v>
      </c>
      <c r="Z5126" s="1">
        <v>950.14496395905815</v>
      </c>
      <c r="AA5126" s="1">
        <v>10767.738136373051</v>
      </c>
      <c r="AB5126" s="1">
        <v>418.06378414198559</v>
      </c>
      <c r="AC5126" s="1">
        <v>965.79441042426618</v>
      </c>
      <c r="AD5126" s="1">
        <v>1569.3807056848857</v>
      </c>
      <c r="AE5126" s="1">
        <v>1446.4559804270839</v>
      </c>
      <c r="AF5126" s="1">
        <v>909.81252089460975</v>
      </c>
      <c r="AG5126" s="1">
        <v>4674.7132226785661</v>
      </c>
      <c r="AH5126" s="1">
        <v>912.13916540069579</v>
      </c>
      <c r="AI5126" s="1">
        <v>560.02661993351546</v>
      </c>
      <c r="AJ5126" s="1">
        <v>1420.2831260186106</v>
      </c>
      <c r="AK5126" s="1">
        <v>576.79388400338121</v>
      </c>
      <c r="AL5126" s="1">
        <v>43523.2734375</v>
      </c>
      <c r="AM5126" s="1">
        <v>32273.130859375</v>
      </c>
      <c r="AN5126" s="1">
        <v>11250.138671875</v>
      </c>
      <c r="AO5126" t="s">
        <v>17936</v>
      </c>
    </row>
    <row r="5127" spans="1:41" x14ac:dyDescent="0.25">
      <c r="A5127" s="1">
        <v>2021</v>
      </c>
      <c r="B5127" t="s">
        <v>3813</v>
      </c>
      <c r="C5127" t="s">
        <v>7118</v>
      </c>
      <c r="D5127" t="s">
        <v>7233</v>
      </c>
      <c r="E5127" t="s">
        <v>7950</v>
      </c>
      <c r="F5127" t="s">
        <v>9848</v>
      </c>
      <c r="G5127" t="s">
        <v>12041</v>
      </c>
      <c r="H5127" t="s">
        <v>12737</v>
      </c>
      <c r="I5127" s="1">
        <v>539.54179311075609</v>
      </c>
      <c r="J5127" s="1">
        <v>4663.7361367324174</v>
      </c>
      <c r="K5127" s="1">
        <v>130.07535619751155</v>
      </c>
      <c r="L5127" s="1">
        <v>401.7685916680818</v>
      </c>
      <c r="M5127" s="1">
        <v>1220.8437868367125</v>
      </c>
      <c r="N5127" s="1">
        <v>270.80534908014351</v>
      </c>
      <c r="O5127" s="1">
        <v>1197.5149778033174</v>
      </c>
      <c r="P5127" s="1">
        <v>1248.7234194961109</v>
      </c>
      <c r="Q5127" s="1">
        <v>1.5780014141597367</v>
      </c>
      <c r="R5127" s="1">
        <v>679.24187875169071</v>
      </c>
      <c r="S5127" s="1">
        <v>1277.9954567962361</v>
      </c>
      <c r="T5127" s="1">
        <v>2441.687573673425</v>
      </c>
      <c r="U5127" s="1">
        <v>34.579929370589646</v>
      </c>
      <c r="V5127" s="1">
        <v>1110.9678460214084</v>
      </c>
      <c r="W5127" s="1">
        <v>332.95739641001251</v>
      </c>
      <c r="X5127" s="1">
        <v>2067.3825267288362</v>
      </c>
      <c r="Y5127" s="1">
        <v>3762.4185794331415</v>
      </c>
      <c r="Z5127" s="1">
        <v>1198.6466270760452</v>
      </c>
      <c r="AA5127" s="1">
        <v>11252.908383834245</v>
      </c>
      <c r="AB5127" s="1">
        <v>159.81955027680601</v>
      </c>
      <c r="AC5127" s="1">
        <v>1177.8559459492928</v>
      </c>
      <c r="AD5127" s="1">
        <v>1466.5459773622943</v>
      </c>
      <c r="AE5127" s="1">
        <v>2041.0288399933768</v>
      </c>
      <c r="AF5127" s="1">
        <v>1043.3110769013442</v>
      </c>
      <c r="AG5127" s="1">
        <v>4830.9815871657092</v>
      </c>
      <c r="AH5127" s="1">
        <v>1132.6100767880594</v>
      </c>
      <c r="AI5127" s="1">
        <v>1113.1875619974753</v>
      </c>
      <c r="AJ5127" s="1">
        <v>1612.623656612494</v>
      </c>
      <c r="AK5127" s="1">
        <v>665.91479282002501</v>
      </c>
      <c r="AL5127" s="1">
        <v>49077.25</v>
      </c>
      <c r="AM5127" s="1">
        <v>35870.71875</v>
      </c>
      <c r="AN5127" s="1">
        <v>13206.53515625</v>
      </c>
      <c r="AO5127" t="s">
        <v>17937</v>
      </c>
    </row>
    <row r="5128" spans="1:41" x14ac:dyDescent="0.25">
      <c r="A5128" s="1">
        <v>2021</v>
      </c>
      <c r="B5128" t="s">
        <v>3814</v>
      </c>
      <c r="C5128" t="s">
        <v>7118</v>
      </c>
      <c r="D5128" t="s">
        <v>7233</v>
      </c>
      <c r="E5128" t="s">
        <v>7950</v>
      </c>
      <c r="F5128" t="s">
        <v>9848</v>
      </c>
      <c r="G5128" t="s">
        <v>12041</v>
      </c>
      <c r="H5128" t="s">
        <v>12737</v>
      </c>
      <c r="I5128" s="1">
        <v>494.84262992735631</v>
      </c>
      <c r="J5128" s="1">
        <v>4047.4224100485098</v>
      </c>
      <c r="K5128" s="1">
        <v>90.784258111712944</v>
      </c>
      <c r="L5128" s="1">
        <v>618.76801967361348</v>
      </c>
      <c r="M5128" s="1">
        <v>1188.8434203966187</v>
      </c>
      <c r="N5128" s="1">
        <v>499.59428529375134</v>
      </c>
      <c r="O5128" s="1">
        <v>1102.2150057696977</v>
      </c>
      <c r="P5128" s="1">
        <v>1483.4800899612972</v>
      </c>
      <c r="Q5128" s="1">
        <v>1.5627883084788108</v>
      </c>
      <c r="R5128" s="1">
        <v>656.76159253366529</v>
      </c>
      <c r="S5128" s="1">
        <v>1009.0503649101929</v>
      </c>
      <c r="T5128" s="1">
        <v>2697.2021586459268</v>
      </c>
      <c r="U5128" s="1">
        <v>55.727317327395184</v>
      </c>
      <c r="V5128" s="1">
        <v>965.19713611048462</v>
      </c>
      <c r="W5128" s="1">
        <v>327.67662588508369</v>
      </c>
      <c r="X5128" s="1">
        <v>1951.5706528053795</v>
      </c>
      <c r="Y5128" s="1">
        <v>3583.2665041515106</v>
      </c>
      <c r="Z5128" s="1">
        <v>1083.3390488445625</v>
      </c>
      <c r="AA5128" s="1">
        <v>10908.259838486481</v>
      </c>
      <c r="AB5128" s="1">
        <v>416.84033360891601</v>
      </c>
      <c r="AC5128" s="1">
        <v>948.81441936257704</v>
      </c>
      <c r="AD5128" s="1">
        <v>1452.4077359568641</v>
      </c>
      <c r="AE5128" s="1">
        <v>1857.577615761955</v>
      </c>
      <c r="AF5128" s="1">
        <v>913.48210679624276</v>
      </c>
      <c r="AG5128" s="1">
        <v>3857.1296336772466</v>
      </c>
      <c r="AH5128" s="1">
        <v>1114.5463465479038</v>
      </c>
      <c r="AI5128" s="1">
        <v>558.38771962049975</v>
      </c>
      <c r="AJ5128" s="1">
        <v>2595.0332253839688</v>
      </c>
      <c r="AK5128" s="1">
        <v>613.000490601347</v>
      </c>
      <c r="AL5128" s="1">
        <v>47092.78125</v>
      </c>
      <c r="AM5128" s="1">
        <v>34570.26171875</v>
      </c>
      <c r="AN5128" s="1">
        <v>12522.5263671875</v>
      </c>
      <c r="AO5128" t="s">
        <v>17938</v>
      </c>
    </row>
    <row r="5129" spans="1:41" x14ac:dyDescent="0.25">
      <c r="A5129" s="1">
        <v>2021</v>
      </c>
      <c r="B5129" t="s">
        <v>3815</v>
      </c>
      <c r="C5129" t="s">
        <v>7118</v>
      </c>
      <c r="D5129" t="s">
        <v>7233</v>
      </c>
      <c r="E5129" t="s">
        <v>7950</v>
      </c>
      <c r="F5129" t="s">
        <v>9848</v>
      </c>
      <c r="G5129" t="s">
        <v>12041</v>
      </c>
      <c r="H5129" t="s">
        <v>12737</v>
      </c>
      <c r="I5129" s="1">
        <v>628.46587253333405</v>
      </c>
      <c r="J5129" s="1">
        <v>6987.4373555503107</v>
      </c>
      <c r="K5129" s="1">
        <v>129.89710469472635</v>
      </c>
      <c r="L5129" s="1">
        <v>395.28868928101463</v>
      </c>
      <c r="M5129" s="1">
        <v>1091.957705196173</v>
      </c>
      <c r="N5129" s="1">
        <v>672.20257422416682</v>
      </c>
      <c r="O5129" s="1">
        <v>1108.3370707741155</v>
      </c>
      <c r="P5129" s="1">
        <v>1737.3936117956375</v>
      </c>
      <c r="Q5129" s="1">
        <v>1.5758389667008641</v>
      </c>
      <c r="R5129" s="1">
        <v>672.07970354313022</v>
      </c>
      <c r="S5129" s="1">
        <v>1124.7164363520583</v>
      </c>
      <c r="T5129" s="1">
        <v>1801.7302135736854</v>
      </c>
      <c r="U5129" s="1">
        <v>39.589942827423137</v>
      </c>
      <c r="V5129" s="1">
        <v>1113.7968593000965</v>
      </c>
      <c r="W5129" s="1">
        <v>441.15091289925391</v>
      </c>
      <c r="X5129" s="1">
        <v>2159.8923408780302</v>
      </c>
      <c r="Y5129" s="1">
        <v>3827.3117567125864</v>
      </c>
      <c r="Z5129" s="1">
        <v>1208.7971796521635</v>
      </c>
      <c r="AA5129" s="1">
        <v>9870.2056972682076</v>
      </c>
      <c r="AB5129" s="1">
        <v>217.19038756351881</v>
      </c>
      <c r="AC5129" s="1">
        <v>1217.0742190575504</v>
      </c>
      <c r="AD5129" s="1">
        <v>1464.5368325875738</v>
      </c>
      <c r="AE5129" s="1">
        <v>1895.6385762205564</v>
      </c>
      <c r="AF5129" s="1">
        <v>1513.1098017169372</v>
      </c>
      <c r="AG5129" s="1">
        <v>5408.4665138366445</v>
      </c>
      <c r="AH5129" s="1">
        <v>1127.9923094676467</v>
      </c>
      <c r="AI5129" s="1">
        <v>1095.2335783117614</v>
      </c>
      <c r="AJ5129" s="1">
        <v>1585.8338064977518</v>
      </c>
      <c r="AK5129" s="1">
        <v>655.17462311770385</v>
      </c>
      <c r="AL5129" s="1">
        <v>51192.07421875</v>
      </c>
      <c r="AM5129" s="1">
        <v>38774.265625</v>
      </c>
      <c r="AN5129" s="1">
        <v>12417.8095703125</v>
      </c>
      <c r="AO5129" t="s">
        <v>17939</v>
      </c>
    </row>
    <row r="5130" spans="1:41" x14ac:dyDescent="0.25">
      <c r="A5130" s="1">
        <v>2021</v>
      </c>
      <c r="B5130" t="s">
        <v>3816</v>
      </c>
      <c r="C5130" t="s">
        <v>7118</v>
      </c>
      <c r="D5130" t="s">
        <v>7233</v>
      </c>
      <c r="E5130" t="s">
        <v>7950</v>
      </c>
      <c r="F5130" t="s">
        <v>9848</v>
      </c>
      <c r="G5130" t="s">
        <v>12041</v>
      </c>
      <c r="H5130" t="s">
        <v>12737</v>
      </c>
      <c r="I5130" s="1">
        <v>849</v>
      </c>
      <c r="J5130" s="1">
        <v>5834</v>
      </c>
      <c r="K5130" s="1">
        <v>426.75700000000001</v>
      </c>
      <c r="L5130" s="1">
        <v>659</v>
      </c>
      <c r="M5130" s="1">
        <v>1700</v>
      </c>
      <c r="N5130" s="1">
        <v>619</v>
      </c>
      <c r="O5130" s="1">
        <v>1065</v>
      </c>
      <c r="P5130" s="1">
        <v>1607.578</v>
      </c>
      <c r="Q5130" s="1">
        <v>2</v>
      </c>
      <c r="R5130" s="1">
        <v>806.8068300000001</v>
      </c>
      <c r="S5130" s="1">
        <v>921.3904433628918</v>
      </c>
      <c r="T5130" s="1">
        <v>2154.666666666667</v>
      </c>
      <c r="U5130" s="1">
        <v>33</v>
      </c>
      <c r="V5130" s="1">
        <v>1135</v>
      </c>
      <c r="W5130" s="1">
        <v>489</v>
      </c>
      <c r="X5130" s="1">
        <v>2820</v>
      </c>
      <c r="Y5130" s="1">
        <v>4000</v>
      </c>
      <c r="Z5130" s="1">
        <v>1285.0409999999999</v>
      </c>
      <c r="AA5130" s="1">
        <v>10724</v>
      </c>
      <c r="AB5130" s="1">
        <v>600</v>
      </c>
      <c r="AC5130" s="1">
        <v>1418.7813799999999</v>
      </c>
      <c r="AD5130" s="1">
        <v>1610.87</v>
      </c>
      <c r="AE5130" s="1">
        <v>1815</v>
      </c>
      <c r="AF5130" s="1">
        <v>1608.07024</v>
      </c>
      <c r="AG5130" s="1">
        <v>9210.9496800000015</v>
      </c>
      <c r="AH5130" s="1">
        <v>1596</v>
      </c>
      <c r="AI5130" s="1">
        <v>1060</v>
      </c>
      <c r="AJ5130" s="1">
        <v>1555.2797101098899</v>
      </c>
      <c r="AK5130" s="1">
        <v>760</v>
      </c>
      <c r="AL5130" s="1">
        <v>58366.1953125</v>
      </c>
      <c r="AM5130" s="1">
        <v>43162.5078125</v>
      </c>
      <c r="AN5130" s="1">
        <v>15203.6845703125</v>
      </c>
      <c r="AO5130" t="s">
        <v>17940</v>
      </c>
    </row>
    <row r="5131" spans="1:41" x14ac:dyDescent="0.25">
      <c r="A5131" s="1">
        <v>2021</v>
      </c>
      <c r="B5131" t="s">
        <v>3817</v>
      </c>
      <c r="C5131" t="s">
        <v>7118</v>
      </c>
      <c r="D5131" t="s">
        <v>7233</v>
      </c>
      <c r="E5131" t="s">
        <v>7950</v>
      </c>
      <c r="F5131" t="s">
        <v>9848</v>
      </c>
      <c r="G5131" t="s">
        <v>12041</v>
      </c>
      <c r="H5131" t="s">
        <v>12737</v>
      </c>
      <c r="I5131" s="1">
        <v>826.47625986498815</v>
      </c>
      <c r="J5131" s="1">
        <v>5682.0242865717937</v>
      </c>
      <c r="K5131" s="1">
        <v>222.53042290598043</v>
      </c>
      <c r="L5131" s="1">
        <v>568.20242865717933</v>
      </c>
      <c r="M5131" s="1">
        <v>1394.6786885221675</v>
      </c>
      <c r="N5131" s="1">
        <v>509.31599514179891</v>
      </c>
      <c r="O5131" s="1">
        <v>1048.5917547037036</v>
      </c>
      <c r="P5131" s="1">
        <v>1588.4646433633609</v>
      </c>
      <c r="Q5131" s="1">
        <v>1.7915510052753119</v>
      </c>
      <c r="R5131" s="1">
        <v>733.77198164398044</v>
      </c>
      <c r="S5131" s="1">
        <v>1033.0953248312351</v>
      </c>
      <c r="T5131" s="1">
        <v>1962.8811171793468</v>
      </c>
      <c r="U5131" s="1">
        <v>34.158263820219958</v>
      </c>
      <c r="V5131" s="1">
        <v>1199.423672129064</v>
      </c>
      <c r="W5131" s="1">
        <v>618.82409957390985</v>
      </c>
      <c r="X5131" s="1">
        <v>2376.1192471118407</v>
      </c>
      <c r="Y5131" s="1">
        <v>4080.7265330833789</v>
      </c>
      <c r="Z5131" s="1">
        <v>1259.7672543512995</v>
      </c>
      <c r="AA5131" s="1">
        <v>9670.8053357451918</v>
      </c>
      <c r="AB5131" s="1">
        <v>311.99478809903303</v>
      </c>
      <c r="AC5131" s="1">
        <v>1261.5057188956416</v>
      </c>
      <c r="AD5131" s="1">
        <v>1762.4163113241686</v>
      </c>
      <c r="AE5131" s="1">
        <v>2059.992077713483</v>
      </c>
      <c r="AF5131" s="1">
        <v>1576.9786895418872</v>
      </c>
      <c r="AG5131" s="1">
        <v>8278.192837872688</v>
      </c>
      <c r="AH5131" s="1">
        <v>1376.0829726752052</v>
      </c>
      <c r="AI5131" s="1">
        <v>1036.1946108057289</v>
      </c>
      <c r="AJ5131" s="1">
        <v>1875.0680145686918</v>
      </c>
      <c r="AK5131" s="1">
        <v>702.50482088523995</v>
      </c>
      <c r="AL5131" s="1">
        <v>55052.58203125</v>
      </c>
      <c r="AM5131" s="1">
        <v>41206.6640625</v>
      </c>
      <c r="AN5131" s="1">
        <v>13845.9140625</v>
      </c>
      <c r="AO5131" t="s">
        <v>17941</v>
      </c>
    </row>
    <row r="5132" spans="1:41" x14ac:dyDescent="0.25">
      <c r="A5132" s="1">
        <v>2021</v>
      </c>
      <c r="B5132" t="s">
        <v>3818</v>
      </c>
      <c r="C5132" t="s">
        <v>7118</v>
      </c>
      <c r="D5132" t="s">
        <v>7233</v>
      </c>
      <c r="E5132" t="s">
        <v>7950</v>
      </c>
      <c r="F5132" t="s">
        <v>9848</v>
      </c>
      <c r="G5132" t="s">
        <v>12041</v>
      </c>
      <c r="H5132" t="s">
        <v>12737</v>
      </c>
      <c r="I5132" s="1">
        <v>610.19345921041884</v>
      </c>
      <c r="J5132" s="1">
        <v>5426.3772764680616</v>
      </c>
      <c r="K5132" s="1">
        <v>194.26265413853102</v>
      </c>
      <c r="L5132" s="1">
        <v>384.27913004452586</v>
      </c>
      <c r="M5132" s="1">
        <v>1167.6990139474542</v>
      </c>
      <c r="N5132" s="1">
        <v>293.40136196722801</v>
      </c>
      <c r="O5132" s="1">
        <v>1077.46772650606</v>
      </c>
      <c r="P5132" s="1">
        <v>1441.1295381425064</v>
      </c>
      <c r="Q5132" s="1">
        <v>1.7969523944627244</v>
      </c>
      <c r="R5132" s="1">
        <v>667.68542103177117</v>
      </c>
      <c r="S5132" s="1">
        <v>1093.3908948780706</v>
      </c>
      <c r="T5132" s="1">
        <v>1963.857432547991</v>
      </c>
      <c r="U5132" s="1">
        <v>37.366368446318539</v>
      </c>
      <c r="V5132" s="1">
        <v>1089.1447166455346</v>
      </c>
      <c r="W5132" s="1">
        <v>605.08039813640812</v>
      </c>
      <c r="X5132" s="1">
        <v>2441.5524837083135</v>
      </c>
      <c r="Y5132" s="1">
        <v>3779.0986269572154</v>
      </c>
      <c r="Z5132" s="1">
        <v>1265.6527045289583</v>
      </c>
      <c r="AA5132" s="1">
        <v>9580.4396371597941</v>
      </c>
      <c r="AB5132" s="1">
        <v>320.58645655648286</v>
      </c>
      <c r="AC5132" s="1">
        <v>1044.6261917387878</v>
      </c>
      <c r="AD5132" s="1">
        <v>1576.723578608767</v>
      </c>
      <c r="AE5132" s="1">
        <v>1857.7029767345862</v>
      </c>
      <c r="AF5132" s="1">
        <v>1558.0501788645067</v>
      </c>
      <c r="AG5132" s="1">
        <v>6050.8039813640808</v>
      </c>
      <c r="AH5132" s="1">
        <v>1105.5576152700978</v>
      </c>
      <c r="AI5132" s="1">
        <v>1064.7291918084513</v>
      </c>
      <c r="AJ5132" s="1">
        <v>1753.6716100374495</v>
      </c>
      <c r="AK5132" s="1">
        <v>721.8502995311535</v>
      </c>
      <c r="AL5132" s="1">
        <v>50174.1796875</v>
      </c>
      <c r="AM5132" s="1">
        <v>36841.421875</v>
      </c>
      <c r="AN5132" s="1">
        <v>13332.7587890625</v>
      </c>
      <c r="AO5132" t="s">
        <v>17942</v>
      </c>
    </row>
    <row r="5133" spans="1:41" x14ac:dyDescent="0.25">
      <c r="A5133" s="1">
        <v>2021</v>
      </c>
      <c r="B5133" t="s">
        <v>3819</v>
      </c>
      <c r="C5133" t="s">
        <v>7118</v>
      </c>
      <c r="D5133" t="s">
        <v>7233</v>
      </c>
      <c r="E5133" t="s">
        <v>7950</v>
      </c>
      <c r="F5133" t="s">
        <v>9848</v>
      </c>
      <c r="G5133" t="s">
        <v>12041</v>
      </c>
      <c r="H5133" t="s">
        <v>12737</v>
      </c>
      <c r="I5133" s="1">
        <v>124.86175044812572</v>
      </c>
      <c r="J5133" s="1">
        <v>1815.5570173304818</v>
      </c>
      <c r="K5133" s="1">
        <v>89.988123387874111</v>
      </c>
      <c r="L5133" s="1">
        <v>523.98147795471004</v>
      </c>
      <c r="M5133" s="1">
        <v>1006.3517210682381</v>
      </c>
      <c r="N5133" s="1">
        <v>318.9452474506931</v>
      </c>
      <c r="O5133" s="1">
        <v>1123.1429070942263</v>
      </c>
      <c r="P5133" s="1">
        <v>1366.9082033601132</v>
      </c>
      <c r="Q5133" s="1">
        <v>1.4808172203067893</v>
      </c>
      <c r="R5133" s="1">
        <v>483.33874070813602</v>
      </c>
      <c r="S5133" s="1">
        <v>1125.4210874331598</v>
      </c>
      <c r="T5133" s="1">
        <v>1640.2898440321358</v>
      </c>
      <c r="U5133" s="1">
        <v>26.430822346898495</v>
      </c>
      <c r="V5133" s="1">
        <v>1184.6537762454313</v>
      </c>
      <c r="W5133" s="1">
        <v>284.77254236669023</v>
      </c>
      <c r="X5133" s="1">
        <v>1631.1771226764017</v>
      </c>
      <c r="Y5133" s="1">
        <v>3143.8888677282603</v>
      </c>
      <c r="Z5133" s="1">
        <v>968.22664404674686</v>
      </c>
      <c r="AA5133" s="1">
        <v>10811.01877121281</v>
      </c>
      <c r="AB5133" s="1">
        <v>426.01972338056862</v>
      </c>
      <c r="AC5133" s="1">
        <v>820.69168529741194</v>
      </c>
      <c r="AD5133" s="1">
        <v>1429.558162680785</v>
      </c>
      <c r="AE5133" s="1">
        <v>1295.8369230784094</v>
      </c>
      <c r="AF5133" s="1">
        <v>970.07296166611377</v>
      </c>
      <c r="AG5133" s="1">
        <v>5316.4625135870892</v>
      </c>
      <c r="AH5133" s="1">
        <v>1309.9536948867751</v>
      </c>
      <c r="AI5133" s="1">
        <v>570.6841749028473</v>
      </c>
      <c r="AJ5133" s="1">
        <v>1536.1122405900796</v>
      </c>
      <c r="AK5133" s="1">
        <v>553.59782236084584</v>
      </c>
      <c r="AL5133" s="1">
        <v>41899.42578125</v>
      </c>
      <c r="AM5133" s="1">
        <v>30708.46875</v>
      </c>
      <c r="AN5133" s="1">
        <v>11190.9580078125</v>
      </c>
      <c r="AO5133" t="s">
        <v>17943</v>
      </c>
    </row>
    <row r="5134" spans="1:41" x14ac:dyDescent="0.25">
      <c r="A5134" s="1">
        <v>2021</v>
      </c>
      <c r="B5134" t="s">
        <v>3819</v>
      </c>
      <c r="C5134" t="s">
        <v>7118</v>
      </c>
      <c r="D5134" t="s">
        <v>7233</v>
      </c>
      <c r="E5134" t="s">
        <v>7950</v>
      </c>
      <c r="F5134" t="s">
        <v>9848</v>
      </c>
      <c r="G5134" t="s">
        <v>12042</v>
      </c>
      <c r="H5134" t="s">
        <v>12737</v>
      </c>
      <c r="I5134" s="1">
        <v>127.4596917857624</v>
      </c>
      <c r="J5134" s="1">
        <v>1559.555708812695</v>
      </c>
      <c r="K5134" s="1">
        <v>98</v>
      </c>
      <c r="L5134" s="1">
        <v>538.96331526104223</v>
      </c>
      <c r="M5134" s="1">
        <v>1038.0769705077189</v>
      </c>
      <c r="N5134" s="1">
        <v>332.36</v>
      </c>
      <c r="O5134" s="1">
        <v>1201.3452569447779</v>
      </c>
      <c r="P5134" s="1">
        <v>1440</v>
      </c>
      <c r="Q5134" s="1">
        <v>1.5528895291728</v>
      </c>
      <c r="R5134" s="1">
        <v>498.85732062005258</v>
      </c>
      <c r="S5134" s="1">
        <v>1174.421524624194</v>
      </c>
      <c r="T5134" s="1">
        <v>1754.5001724142819</v>
      </c>
      <c r="U5134" s="1">
        <v>20</v>
      </c>
      <c r="V5134" s="1">
        <v>1236</v>
      </c>
      <c r="W5134" s="1">
        <v>287.45018918759632</v>
      </c>
      <c r="X5134" s="1">
        <v>1814.0639515016831</v>
      </c>
      <c r="Y5134" s="1">
        <v>3893</v>
      </c>
      <c r="Z5134" s="1">
        <v>951.49</v>
      </c>
      <c r="AA5134" s="1">
        <v>11302.96638855882</v>
      </c>
      <c r="AB5134" s="1">
        <v>374</v>
      </c>
      <c r="AC5134" s="1">
        <v>874.41506539951081</v>
      </c>
      <c r="AD5134" s="1">
        <v>1487.175</v>
      </c>
      <c r="AE5134" s="1">
        <v>1358.188149007887</v>
      </c>
      <c r="AF5134" s="1">
        <v>997.80958194453069</v>
      </c>
      <c r="AG5134" s="1">
        <v>5569.8200914414738</v>
      </c>
      <c r="AH5134" s="1">
        <v>1357</v>
      </c>
      <c r="AI5134" s="1">
        <v>575.49151949228929</v>
      </c>
      <c r="AJ5134" s="1">
        <v>1611.281346795666</v>
      </c>
      <c r="AK5134" s="1">
        <v>516</v>
      </c>
      <c r="AL5134" s="1">
        <v>43991.24609375</v>
      </c>
      <c r="AM5134" s="1">
        <v>32313.720703125</v>
      </c>
      <c r="AN5134" s="1">
        <v>11677.5244140625</v>
      </c>
      <c r="AO5134" t="s">
        <v>17944</v>
      </c>
    </row>
    <row r="5135" spans="1:41" x14ac:dyDescent="0.25">
      <c r="A5135" s="1">
        <v>2021</v>
      </c>
      <c r="B5135" t="s">
        <v>3820</v>
      </c>
      <c r="C5135" t="s">
        <v>7118</v>
      </c>
      <c r="D5135" t="s">
        <v>7233</v>
      </c>
      <c r="E5135" t="s">
        <v>7950</v>
      </c>
      <c r="F5135" t="s">
        <v>9848</v>
      </c>
      <c r="G5135" t="s">
        <v>12042</v>
      </c>
      <c r="H5135" t="s">
        <v>12737</v>
      </c>
      <c r="I5135" s="1">
        <v>622.98353558513406</v>
      </c>
      <c r="J5135" s="1">
        <v>6933.2673977854192</v>
      </c>
      <c r="K5135" s="1">
        <v>126.11517468648</v>
      </c>
      <c r="L5135" s="1">
        <v>394.25420000000008</v>
      </c>
      <c r="M5135" s="1">
        <v>1061.2080000000001</v>
      </c>
      <c r="N5135" s="1">
        <v>654.55479708524524</v>
      </c>
      <c r="O5135" s="1">
        <v>1075.0151433000001</v>
      </c>
      <c r="P5135" s="1">
        <v>1673.6138527866681</v>
      </c>
      <c r="Q5135" s="1">
        <v>1.5329645214920851</v>
      </c>
      <c r="R5135" s="1">
        <v>643.59563463605571</v>
      </c>
      <c r="S5135" s="1">
        <v>1092</v>
      </c>
      <c r="T5135" s="1">
        <v>1786.013064</v>
      </c>
      <c r="U5135" s="1">
        <v>37.354521600000012</v>
      </c>
      <c r="V5135" s="1">
        <v>1097</v>
      </c>
      <c r="W5135" s="1">
        <v>429.99023344399978</v>
      </c>
      <c r="X5135" s="1">
        <v>2281.5972000000002</v>
      </c>
      <c r="Y5135" s="1">
        <v>3714.5455448803182</v>
      </c>
      <c r="Z5135" s="1">
        <v>1176</v>
      </c>
      <c r="AA5135" s="1">
        <v>9742</v>
      </c>
      <c r="AB5135" s="1">
        <v>198.9</v>
      </c>
      <c r="AC5135" s="1">
        <v>1182.8012100000001</v>
      </c>
      <c r="AD5135" s="1">
        <v>1424.6906265272719</v>
      </c>
      <c r="AE5135" s="1">
        <v>1842.2570880000001</v>
      </c>
      <c r="AF5135" s="1">
        <v>1499.910393228457</v>
      </c>
      <c r="AG5135" s="1">
        <v>5365</v>
      </c>
      <c r="AH5135" s="1">
        <v>1049</v>
      </c>
      <c r="AI5135" s="1">
        <v>1064.3916240000001</v>
      </c>
      <c r="AJ5135" s="1">
        <v>1572</v>
      </c>
      <c r="AK5135" s="1">
        <v>636.72479999999996</v>
      </c>
      <c r="AL5135" s="1">
        <v>50378.31640625</v>
      </c>
      <c r="AM5135" s="1">
        <v>38152.671875</v>
      </c>
      <c r="AN5135" s="1">
        <v>12225.6455078125</v>
      </c>
      <c r="AO5135" t="s">
        <v>17945</v>
      </c>
    </row>
    <row r="5136" spans="1:41" x14ac:dyDescent="0.25">
      <c r="A5136" s="1">
        <v>2021</v>
      </c>
      <c r="B5136" t="s">
        <v>3821</v>
      </c>
      <c r="C5136" t="s">
        <v>7118</v>
      </c>
      <c r="D5136" t="s">
        <v>7233</v>
      </c>
      <c r="E5136" t="s">
        <v>7950</v>
      </c>
      <c r="F5136" t="s">
        <v>9848</v>
      </c>
      <c r="G5136" t="s">
        <v>12042</v>
      </c>
      <c r="H5136" t="s">
        <v>12737</v>
      </c>
      <c r="I5136" s="1">
        <v>523.7064105609079</v>
      </c>
      <c r="J5136" s="1">
        <v>4643.3223769655369</v>
      </c>
      <c r="K5136" s="1">
        <v>125.3699232969456</v>
      </c>
      <c r="L5136" s="1">
        <v>397.71804854880008</v>
      </c>
      <c r="M5136" s="1">
        <v>1190.6753759999999</v>
      </c>
      <c r="N5136" s="1">
        <v>270.71800000000002</v>
      </c>
      <c r="O5136" s="1">
        <v>1168.296113555183</v>
      </c>
      <c r="P5136" s="1">
        <v>1356</v>
      </c>
      <c r="Q5136" s="1">
        <v>1.539814597868717</v>
      </c>
      <c r="R5136" s="1">
        <v>648.28297208727508</v>
      </c>
      <c r="S5136" s="1">
        <v>1229.383649992322</v>
      </c>
      <c r="T5136" s="1">
        <v>2322.7322107209998</v>
      </c>
      <c r="U5136" s="1">
        <v>32.422177933155773</v>
      </c>
      <c r="V5136" s="1">
        <v>25</v>
      </c>
      <c r="W5136" s="1">
        <v>326.00497154429991</v>
      </c>
      <c r="X5136" s="1">
        <v>2056.6211039999998</v>
      </c>
      <c r="Y5136" s="1">
        <v>3702.1511999999998</v>
      </c>
      <c r="Z5136" s="1">
        <v>1172.46616704504</v>
      </c>
      <c r="AA5136" s="1">
        <v>11173.796932318721</v>
      </c>
      <c r="AB5136" s="1">
        <v>144</v>
      </c>
      <c r="AC5136" s="1">
        <v>1151.33599</v>
      </c>
      <c r="AD5136" s="1">
        <v>1434.514144562977</v>
      </c>
      <c r="AE5136" s="1">
        <v>1984.0981492799999</v>
      </c>
      <c r="AF5136" s="1">
        <v>1032.7926426796259</v>
      </c>
      <c r="AG5136" s="1">
        <v>4834.1551363230892</v>
      </c>
      <c r="AH5136" s="1">
        <v>1129.4787234481951</v>
      </c>
      <c r="AI5136" s="1">
        <v>1085.67945648</v>
      </c>
      <c r="AJ5136" s="1">
        <v>1604.2294070496</v>
      </c>
      <c r="AK5136" s="1">
        <v>649.45929599999999</v>
      </c>
      <c r="AL5136" s="1">
        <v>47415.9609375</v>
      </c>
      <c r="AM5136" s="1">
        <v>34553.73828125</v>
      </c>
      <c r="AN5136" s="1">
        <v>12862.2138671875</v>
      </c>
      <c r="AO5136" t="s">
        <v>17946</v>
      </c>
    </row>
    <row r="5137" spans="1:41" x14ac:dyDescent="0.25">
      <c r="A5137" s="1">
        <v>2021</v>
      </c>
      <c r="B5137" t="s">
        <v>3822</v>
      </c>
      <c r="C5137" t="s">
        <v>7118</v>
      </c>
      <c r="D5137" t="s">
        <v>7233</v>
      </c>
      <c r="E5137" t="s">
        <v>7950</v>
      </c>
      <c r="F5137" t="s">
        <v>9848</v>
      </c>
      <c r="G5137" t="s">
        <v>12042</v>
      </c>
      <c r="H5137" t="s">
        <v>12737</v>
      </c>
      <c r="I5137" s="1">
        <v>849</v>
      </c>
      <c r="J5137" s="1">
        <v>5834</v>
      </c>
      <c r="K5137" s="1">
        <v>426.75700000000001</v>
      </c>
      <c r="L5137" s="1">
        <v>659</v>
      </c>
      <c r="M5137" s="1">
        <v>1700</v>
      </c>
      <c r="N5137" s="1">
        <v>619</v>
      </c>
      <c r="O5137" s="1">
        <v>1065</v>
      </c>
      <c r="P5137" s="1">
        <v>1607.578</v>
      </c>
      <c r="Q5137" s="1">
        <v>2</v>
      </c>
      <c r="R5137" s="1">
        <v>806.8068300000001</v>
      </c>
      <c r="S5137" s="1">
        <v>921.3904433628918</v>
      </c>
      <c r="T5137" s="1">
        <v>2154.666666666667</v>
      </c>
      <c r="U5137" s="1">
        <v>33</v>
      </c>
      <c r="V5137" s="1">
        <v>1135</v>
      </c>
      <c r="W5137" s="1">
        <v>489</v>
      </c>
      <c r="X5137" s="1">
        <v>2820</v>
      </c>
      <c r="Y5137" s="1">
        <v>4000</v>
      </c>
      <c r="Z5137" s="1">
        <v>1285.0409999999999</v>
      </c>
      <c r="AA5137" s="1">
        <v>10724</v>
      </c>
      <c r="AB5137" s="1">
        <v>600</v>
      </c>
      <c r="AC5137" s="1">
        <v>1418.7813799999999</v>
      </c>
      <c r="AD5137" s="1">
        <v>1610.87</v>
      </c>
      <c r="AE5137" s="1">
        <v>1815</v>
      </c>
      <c r="AF5137" s="1">
        <v>1608.07024</v>
      </c>
      <c r="AG5137" s="1">
        <v>9210.9496800000015</v>
      </c>
      <c r="AH5137" s="1">
        <v>1596</v>
      </c>
      <c r="AI5137" s="1">
        <v>1060</v>
      </c>
      <c r="AJ5137" s="1">
        <v>1555.2797101098899</v>
      </c>
      <c r="AK5137" s="1">
        <v>760</v>
      </c>
      <c r="AL5137" s="1">
        <v>58366.1953125</v>
      </c>
      <c r="AM5137" s="1">
        <v>43162.5078125</v>
      </c>
      <c r="AN5137" s="1">
        <v>15203.6845703125</v>
      </c>
      <c r="AO5137" t="s">
        <v>17947</v>
      </c>
    </row>
    <row r="5138" spans="1:41" x14ac:dyDescent="0.25">
      <c r="A5138" s="1">
        <v>2021</v>
      </c>
      <c r="B5138" t="s">
        <v>3823</v>
      </c>
      <c r="C5138" t="s">
        <v>7118</v>
      </c>
      <c r="D5138" t="s">
        <v>7233</v>
      </c>
      <c r="E5138" t="s">
        <v>7950</v>
      </c>
      <c r="F5138" t="s">
        <v>9848</v>
      </c>
      <c r="G5138" t="s">
        <v>12042</v>
      </c>
      <c r="H5138" t="s">
        <v>12737</v>
      </c>
      <c r="I5138" s="1">
        <v>832.31999999999994</v>
      </c>
      <c r="J5138" s="1">
        <v>5834.037270290708</v>
      </c>
      <c r="K5138" s="1">
        <v>211.90520000000001</v>
      </c>
      <c r="L5138" s="1">
        <v>573.17406299999993</v>
      </c>
      <c r="M5138" s="1">
        <v>1377</v>
      </c>
      <c r="N5138" s="1">
        <v>502.86</v>
      </c>
      <c r="O5138" s="1">
        <v>1035.3</v>
      </c>
      <c r="P5138" s="1">
        <v>1566.791982</v>
      </c>
      <c r="Q5138" s="1">
        <v>1.7688416368347579</v>
      </c>
      <c r="R5138" s="1">
        <v>724.47082402500007</v>
      </c>
      <c r="S5138" s="1">
        <v>1020</v>
      </c>
      <c r="T5138" s="1">
        <v>1967.9155679905971</v>
      </c>
      <c r="U5138" s="1">
        <v>34.399785600000001</v>
      </c>
      <c r="V5138" s="1">
        <v>1184</v>
      </c>
      <c r="W5138" s="1">
        <v>610.98</v>
      </c>
      <c r="X5138" s="1">
        <v>2416</v>
      </c>
      <c r="Y5138" s="1">
        <v>4055.0227128276938</v>
      </c>
      <c r="Z5138" s="1">
        <v>1243.79867815996</v>
      </c>
      <c r="AA5138" s="1">
        <v>9871</v>
      </c>
      <c r="AB5138" s="1">
        <v>321</v>
      </c>
      <c r="AC5138" s="1">
        <v>1245.5151062499999</v>
      </c>
      <c r="AD5138" s="1">
        <v>1723.0166777961119</v>
      </c>
      <c r="AE5138" s="1">
        <v>2033.88</v>
      </c>
      <c r="AF5138" s="1">
        <v>1588.1289839999999</v>
      </c>
      <c r="AG5138" s="1">
        <v>8453</v>
      </c>
      <c r="AH5138" s="1">
        <v>1404.424902295973</v>
      </c>
      <c r="AI5138" s="1">
        <v>1023.06</v>
      </c>
      <c r="AJ5138" s="1">
        <v>1888.326</v>
      </c>
      <c r="AK5138" s="1">
        <v>694</v>
      </c>
      <c r="AL5138" s="1">
        <v>55437.09375</v>
      </c>
      <c r="AM5138" s="1">
        <v>41632.4921875</v>
      </c>
      <c r="AN5138" s="1">
        <v>13804.6015625</v>
      </c>
      <c r="AO5138" t="s">
        <v>17948</v>
      </c>
    </row>
    <row r="5139" spans="1:41" x14ac:dyDescent="0.25">
      <c r="A5139" s="1">
        <v>2021</v>
      </c>
      <c r="B5139" t="s">
        <v>3824</v>
      </c>
      <c r="C5139" t="s">
        <v>7118</v>
      </c>
      <c r="D5139" t="s">
        <v>7233</v>
      </c>
      <c r="E5139" t="s">
        <v>7950</v>
      </c>
      <c r="F5139" t="s">
        <v>9848</v>
      </c>
      <c r="G5139" t="s">
        <v>12042</v>
      </c>
      <c r="H5139" t="s">
        <v>12737</v>
      </c>
      <c r="I5139" s="1">
        <v>114.3204040682417</v>
      </c>
      <c r="J5139" s="1">
        <v>4089.6000000000008</v>
      </c>
      <c r="K5139" s="1">
        <v>81.231234325226112</v>
      </c>
      <c r="L5139" s="1">
        <v>617.90960000000007</v>
      </c>
      <c r="M5139" s="1">
        <v>1207.5221627292819</v>
      </c>
      <c r="N5139" s="1">
        <v>324.62121373713632</v>
      </c>
      <c r="O5139" s="1">
        <v>1176</v>
      </c>
      <c r="P5139" s="1">
        <v>1440</v>
      </c>
      <c r="Q5139" s="1">
        <v>1.8102831524633161</v>
      </c>
      <c r="R5139" s="1">
        <v>568.67844910443125</v>
      </c>
      <c r="S5139" s="1">
        <v>864.97791968966646</v>
      </c>
      <c r="T5139" s="1">
        <v>2290.1026729798309</v>
      </c>
      <c r="U5139" s="1">
        <v>40.203998367724807</v>
      </c>
      <c r="V5139" s="1">
        <v>1134</v>
      </c>
      <c r="W5139" s="1">
        <v>281.54060481599998</v>
      </c>
      <c r="X5139" s="1">
        <v>1991.6792306103721</v>
      </c>
      <c r="Y5139" s="1">
        <v>3617.9639999999999</v>
      </c>
      <c r="Z5139" s="1">
        <v>1058.25</v>
      </c>
      <c r="AA5139" s="1">
        <v>11234.77759254324</v>
      </c>
      <c r="AB5139" s="1">
        <v>374</v>
      </c>
      <c r="AC5139" s="1">
        <v>1043.9381406193711</v>
      </c>
      <c r="AD5139" s="1">
        <v>1835.00048012195</v>
      </c>
      <c r="AE5139" s="1">
        <v>1457.254170527616</v>
      </c>
      <c r="AF5139" s="1">
        <v>933.10340194514242</v>
      </c>
      <c r="AG5139" s="1">
        <v>5054</v>
      </c>
      <c r="AH5139" s="1">
        <v>1046.1048781025279</v>
      </c>
      <c r="AI5139" s="1">
        <v>564.20737205126409</v>
      </c>
      <c r="AJ5139" s="1">
        <v>1619.869780021565</v>
      </c>
      <c r="AK5139" s="1">
        <v>666.82198538268585</v>
      </c>
      <c r="AL5139" s="1">
        <v>46729.48828125</v>
      </c>
      <c r="AM5139" s="1">
        <v>34350.30078125</v>
      </c>
      <c r="AN5139" s="1">
        <v>12379.1875</v>
      </c>
      <c r="AO5139" t="s">
        <v>17949</v>
      </c>
    </row>
    <row r="5140" spans="1:41" x14ac:dyDescent="0.25">
      <c r="A5140" s="1">
        <v>2021</v>
      </c>
      <c r="B5140" t="s">
        <v>3825</v>
      </c>
      <c r="C5140" t="s">
        <v>7118</v>
      </c>
      <c r="D5140" t="s">
        <v>7233</v>
      </c>
      <c r="E5140" t="s">
        <v>7950</v>
      </c>
      <c r="F5140" t="s">
        <v>9848</v>
      </c>
      <c r="G5140" t="s">
        <v>12042</v>
      </c>
      <c r="H5140" t="s">
        <v>12737</v>
      </c>
      <c r="I5140" s="1">
        <v>500</v>
      </c>
      <c r="J5140" s="1">
        <v>4089.6016986113468</v>
      </c>
      <c r="K5140" s="1">
        <v>91.905698911339542</v>
      </c>
      <c r="L5140" s="1">
        <v>618.07607950651141</v>
      </c>
      <c r="M5140" s="1">
        <v>1199.9939276537859</v>
      </c>
      <c r="N5140" s="1">
        <v>494.90311595359691</v>
      </c>
      <c r="O5140" s="1">
        <v>1103.5650949129999</v>
      </c>
      <c r="P5140" s="1">
        <v>1331.0169599999999</v>
      </c>
      <c r="Q5140" s="1">
        <v>1.564379662951487</v>
      </c>
      <c r="R5140" s="1">
        <v>682.05333861008478</v>
      </c>
      <c r="S5140" s="1">
        <v>999.56294580976612</v>
      </c>
      <c r="T5140" s="1">
        <v>2646.1326987411881</v>
      </c>
      <c r="U5140" s="1">
        <v>56.308120963199997</v>
      </c>
      <c r="V5140" s="1">
        <v>978</v>
      </c>
      <c r="W5140" s="1">
        <v>325.55508468356868</v>
      </c>
      <c r="X5140" s="1">
        <v>1933.2454864031999</v>
      </c>
      <c r="Y5140" s="1">
        <v>3669.922500000001</v>
      </c>
      <c r="Z5140" s="1">
        <v>1084.7666978464099</v>
      </c>
      <c r="AA5140" s="1">
        <v>11053.1351189498</v>
      </c>
      <c r="AB5140" s="1">
        <v>374</v>
      </c>
      <c r="AC5140" s="1">
        <v>937.49607000000003</v>
      </c>
      <c r="AD5140" s="1">
        <v>1455.342034247833</v>
      </c>
      <c r="AE5140" s="1">
        <v>1880.1365570637249</v>
      </c>
      <c r="AF5140" s="1">
        <v>923.00263917272389</v>
      </c>
      <c r="AG5140" s="1">
        <v>4072.0926631371258</v>
      </c>
      <c r="AH5140" s="1">
        <v>1129.4787234481951</v>
      </c>
      <c r="AI5140" s="1">
        <v>553.14448240319996</v>
      </c>
      <c r="AJ5140" s="1">
        <v>2627.7547876224339</v>
      </c>
      <c r="AK5140" s="1">
        <v>628.36922585464856</v>
      </c>
      <c r="AL5140" s="1">
        <v>47440.1328125</v>
      </c>
      <c r="AM5140" s="1">
        <v>34999.828125</v>
      </c>
      <c r="AN5140" s="1">
        <v>12440.294921875</v>
      </c>
      <c r="AO5140" t="s">
        <v>17950</v>
      </c>
    </row>
    <row r="5141" spans="1:41" x14ac:dyDescent="0.25">
      <c r="A5141" s="1">
        <v>2021</v>
      </c>
      <c r="B5141" t="s">
        <v>3826</v>
      </c>
      <c r="C5141" t="s">
        <v>7118</v>
      </c>
      <c r="D5141" t="s">
        <v>7233</v>
      </c>
      <c r="E5141" t="s">
        <v>7950</v>
      </c>
      <c r="F5141" t="s">
        <v>9848</v>
      </c>
      <c r="G5141" t="s">
        <v>12042</v>
      </c>
      <c r="H5141" t="s">
        <v>12737</v>
      </c>
      <c r="I5141" s="1">
        <v>610</v>
      </c>
      <c r="J5141" s="1">
        <v>5558.068552526488</v>
      </c>
      <c r="K5141" s="1">
        <v>189</v>
      </c>
      <c r="L5141" s="1">
        <v>384.79780185840002</v>
      </c>
      <c r="M5141" s="1">
        <v>1144.44</v>
      </c>
      <c r="N5141" s="1">
        <v>287.55692000900001</v>
      </c>
      <c r="O5141" s="1">
        <v>1056.0060000000001</v>
      </c>
      <c r="P5141" s="1">
        <v>1415.194967898</v>
      </c>
      <c r="Q5141" s="1">
        <v>1.7663427550575661</v>
      </c>
      <c r="R5141" s="1">
        <v>649.90141930752498</v>
      </c>
      <c r="S5141" s="1">
        <v>1064.2681</v>
      </c>
      <c r="T5141" s="1">
        <v>1961.4183342235381</v>
      </c>
      <c r="U5141" s="1">
        <v>37.354521600000012</v>
      </c>
      <c r="V5141" s="1">
        <v>1077</v>
      </c>
      <c r="W5141" s="1">
        <v>593.02800000000002</v>
      </c>
      <c r="X5141" s="1">
        <v>2461</v>
      </c>
      <c r="Y5141" s="1">
        <v>3728.1649760270111</v>
      </c>
      <c r="Z5141" s="1">
        <v>1240.44139084828</v>
      </c>
      <c r="AA5141" s="1">
        <v>9742</v>
      </c>
      <c r="AB5141" s="1">
        <v>321</v>
      </c>
      <c r="AC5141" s="1">
        <v>1024.8179530625</v>
      </c>
      <c r="AD5141" s="1">
        <v>1549.865360031833</v>
      </c>
      <c r="AE5141" s="1">
        <v>1820.7</v>
      </c>
      <c r="AF5141" s="1">
        <v>1560.1531208387039</v>
      </c>
      <c r="AG5141" s="1">
        <v>6293</v>
      </c>
      <c r="AH5141" s="1">
        <v>1106.8332043970031</v>
      </c>
      <c r="AI5141" s="1">
        <v>1043.5211999999999</v>
      </c>
      <c r="AJ5141" s="1">
        <v>1788.1779283200001</v>
      </c>
      <c r="AK5141" s="1">
        <v>707</v>
      </c>
      <c r="AL5141" s="1">
        <v>50416.47265625</v>
      </c>
      <c r="AM5141" s="1">
        <v>37219.09375</v>
      </c>
      <c r="AN5141" s="1">
        <v>13197.3798828125</v>
      </c>
      <c r="AO5141" t="s">
        <v>17951</v>
      </c>
    </row>
    <row r="5142" spans="1:41" x14ac:dyDescent="0.25">
      <c r="A5142" s="1">
        <v>2021</v>
      </c>
      <c r="B5142" t="s">
        <v>3827</v>
      </c>
      <c r="C5142" t="s">
        <v>7118</v>
      </c>
      <c r="D5142" t="s">
        <v>7233</v>
      </c>
      <c r="E5142" t="s">
        <v>7950</v>
      </c>
      <c r="F5142" t="s">
        <v>9848</v>
      </c>
      <c r="G5142" t="s">
        <v>12042</v>
      </c>
      <c r="H5142" t="s">
        <v>12737</v>
      </c>
      <c r="I5142" s="1">
        <v>848.64</v>
      </c>
      <c r="J5142" s="1">
        <v>5440.4023193015619</v>
      </c>
      <c r="K5142" s="1">
        <v>549.98599999999999</v>
      </c>
      <c r="L5142" s="1">
        <v>563.6472</v>
      </c>
      <c r="M5142" s="1">
        <v>1500</v>
      </c>
      <c r="N5142" s="1">
        <v>590</v>
      </c>
      <c r="O5142" s="1">
        <v>1065</v>
      </c>
      <c r="P5142" s="1">
        <v>1607.578</v>
      </c>
      <c r="Q5142" s="1">
        <v>1.5611024636132731</v>
      </c>
      <c r="R5142" s="1">
        <v>806.5508499</v>
      </c>
      <c r="S5142" s="1">
        <v>921.3904433628918</v>
      </c>
      <c r="T5142" s="1">
        <v>2140.9200136516001</v>
      </c>
      <c r="U5142" s="1">
        <v>37</v>
      </c>
      <c r="V5142" s="1">
        <v>1209</v>
      </c>
      <c r="W5142" s="1">
        <v>629</v>
      </c>
      <c r="X5142" s="1">
        <v>2820</v>
      </c>
      <c r="Y5142" s="1">
        <v>4000</v>
      </c>
      <c r="Z5142" s="1">
        <v>1117.9691504</v>
      </c>
      <c r="AA5142" s="1">
        <v>9726</v>
      </c>
      <c r="AB5142" s="1">
        <v>600</v>
      </c>
      <c r="AC5142" s="1">
        <v>1418.7813799999999</v>
      </c>
      <c r="AD5142" s="1">
        <v>1534.821948</v>
      </c>
      <c r="AE5142" s="1">
        <v>1813.8050000000001</v>
      </c>
      <c r="AF5142" s="1">
        <v>2176.051912402505</v>
      </c>
      <c r="AG5142" s="1">
        <v>10217</v>
      </c>
      <c r="AH5142" s="1">
        <v>1596</v>
      </c>
      <c r="AI5142" s="1">
        <v>1060</v>
      </c>
      <c r="AJ5142" s="1">
        <v>1837.3933403999999</v>
      </c>
      <c r="AK5142" s="1">
        <v>760</v>
      </c>
      <c r="AL5142" s="1">
        <v>58588.49609375</v>
      </c>
      <c r="AM5142" s="1">
        <v>43411.37890625</v>
      </c>
      <c r="AN5142" s="1">
        <v>15177.119140625</v>
      </c>
      <c r="AO5142" t="s">
        <v>17952</v>
      </c>
    </row>
    <row r="5143" spans="1:41" x14ac:dyDescent="0.25">
      <c r="A5143" s="1">
        <v>2021</v>
      </c>
      <c r="B5143" t="s">
        <v>3828</v>
      </c>
      <c r="C5143" t="s">
        <v>7119</v>
      </c>
      <c r="D5143" t="s">
        <v>7233</v>
      </c>
      <c r="E5143" t="s">
        <v>7951</v>
      </c>
      <c r="F5143" t="s">
        <v>9849</v>
      </c>
      <c r="G5143" t="s">
        <v>12043</v>
      </c>
      <c r="H5143" t="s">
        <v>12737</v>
      </c>
      <c r="I5143" s="1">
        <v>285</v>
      </c>
      <c r="J5143" s="1">
        <v>0</v>
      </c>
      <c r="K5143" s="1">
        <v>22.891080856323242</v>
      </c>
      <c r="L5143" s="1">
        <v>689</v>
      </c>
      <c r="M5143" s="1">
        <v>508</v>
      </c>
      <c r="N5143" s="1">
        <v>1550</v>
      </c>
      <c r="O5143" s="1">
        <v>688.94384765625</v>
      </c>
      <c r="P5143" s="1">
        <v>684.77227783203125</v>
      </c>
      <c r="Q5143" s="1">
        <v>120.16899871826172</v>
      </c>
      <c r="R5143" s="1">
        <v>327.46441650390625</v>
      </c>
      <c r="S5143" s="1">
        <v>11.952850341796875</v>
      </c>
      <c r="T5143" s="1">
        <v>483</v>
      </c>
      <c r="U5143" s="1">
        <v>81</v>
      </c>
      <c r="V5143" s="1">
        <v>2151</v>
      </c>
      <c r="W5143" s="1">
        <v>438</v>
      </c>
      <c r="X5143" s="1">
        <v>2501</v>
      </c>
      <c r="Y5143" s="1">
        <v>2237.722900390625</v>
      </c>
      <c r="Z5143" s="1">
        <v>206.46499633789063</v>
      </c>
      <c r="AA5143" s="1">
        <v>10530.6376953125</v>
      </c>
      <c r="AB5143" s="1">
        <v>412.318115234375</v>
      </c>
      <c r="AC5143" s="1">
        <v>224.29646301269531</v>
      </c>
      <c r="AD5143" s="1">
        <v>662.16998291015625</v>
      </c>
      <c r="AE5143" s="1">
        <v>760.96331787109375</v>
      </c>
      <c r="AF5143" s="1">
        <v>2893</v>
      </c>
      <c r="AG5143" s="1">
        <v>11049</v>
      </c>
      <c r="AH5143" s="1">
        <v>1687.115966796875</v>
      </c>
      <c r="AI5143" s="1">
        <v>579</v>
      </c>
      <c r="AJ5143" s="1">
        <v>1182.008544921875</v>
      </c>
      <c r="AK5143" s="1">
        <v>315.65011596679688</v>
      </c>
      <c r="AL5143" s="1">
        <v>43282.5390625</v>
      </c>
      <c r="AM5143" s="1">
        <v>34972.5</v>
      </c>
      <c r="AN5143" s="1">
        <v>8310.04296875</v>
      </c>
      <c r="AO5143" t="s">
        <v>17953</v>
      </c>
    </row>
    <row r="5144" spans="1:41" x14ac:dyDescent="0.25">
      <c r="A5144" s="1">
        <v>2021</v>
      </c>
      <c r="B5144" t="s">
        <v>3828</v>
      </c>
      <c r="C5144" t="s">
        <v>7119</v>
      </c>
      <c r="D5144" t="s">
        <v>7233</v>
      </c>
      <c r="E5144" t="s">
        <v>7951</v>
      </c>
      <c r="F5144" t="s">
        <v>9849</v>
      </c>
      <c r="G5144" t="s">
        <v>12044</v>
      </c>
      <c r="H5144" t="s">
        <v>12737</v>
      </c>
      <c r="I5144" s="1">
        <v>285</v>
      </c>
      <c r="J5144" s="1">
        <v>0</v>
      </c>
      <c r="K5144" s="1">
        <v>22.891079999999999</v>
      </c>
      <c r="L5144" s="1">
        <v>689</v>
      </c>
      <c r="M5144" s="1">
        <v>508</v>
      </c>
      <c r="N5144" s="1">
        <v>1550</v>
      </c>
      <c r="O5144" s="1">
        <v>688.94384000000014</v>
      </c>
      <c r="P5144" s="1">
        <v>684.77226999999982</v>
      </c>
      <c r="Q5144" s="1">
        <v>120.169</v>
      </c>
      <c r="R5144" s="1">
        <v>327.46442999999999</v>
      </c>
      <c r="S5144" s="1">
        <v>11.95285</v>
      </c>
      <c r="T5144" s="1">
        <v>483</v>
      </c>
      <c r="U5144" s="1">
        <v>81</v>
      </c>
      <c r="V5144" s="1">
        <v>2151</v>
      </c>
      <c r="W5144" s="1">
        <v>438</v>
      </c>
      <c r="X5144" s="1">
        <v>2501</v>
      </c>
      <c r="Y5144" s="1">
        <v>2237.723</v>
      </c>
      <c r="Z5144" s="1">
        <v>206.465</v>
      </c>
      <c r="AA5144" s="1">
        <v>10530.63726</v>
      </c>
      <c r="AB5144" s="1">
        <v>412.31810981791529</v>
      </c>
      <c r="AC5144" s="1">
        <v>224.29646</v>
      </c>
      <c r="AD5144" s="1">
        <v>662.17</v>
      </c>
      <c r="AE5144" s="1">
        <v>760.9633</v>
      </c>
      <c r="AF5144" s="1">
        <v>2893</v>
      </c>
      <c r="AG5144" s="1">
        <v>11049</v>
      </c>
      <c r="AH5144" s="1">
        <v>1687.1159165916549</v>
      </c>
      <c r="AI5144" s="1">
        <v>579</v>
      </c>
      <c r="AJ5144" s="1">
        <v>1182.0085900000061</v>
      </c>
      <c r="AK5144" s="1">
        <v>315.65010999999998</v>
      </c>
      <c r="AL5144" s="1">
        <v>43282.5390625</v>
      </c>
      <c r="AM5144" s="1">
        <v>34972.5</v>
      </c>
      <c r="AN5144" s="1">
        <v>8310.041015625</v>
      </c>
      <c r="AO5144" t="s">
        <v>17954</v>
      </c>
    </row>
    <row r="5145" spans="1:41" x14ac:dyDescent="0.25">
      <c r="A5145" s="1">
        <v>2021</v>
      </c>
      <c r="B5145" t="s">
        <v>3828</v>
      </c>
      <c r="C5145" t="s">
        <v>7119</v>
      </c>
      <c r="D5145" t="s">
        <v>7233</v>
      </c>
      <c r="E5145" t="s">
        <v>7952</v>
      </c>
      <c r="F5145" t="s">
        <v>9850</v>
      </c>
      <c r="G5145" t="s">
        <v>12045</v>
      </c>
      <c r="H5145" t="s">
        <v>12737</v>
      </c>
      <c r="I5145" s="1">
        <v>8594</v>
      </c>
      <c r="J5145" s="1">
        <v>12992</v>
      </c>
      <c r="K5145" s="1">
        <v>1484.6781005859375</v>
      </c>
      <c r="L5145" s="1">
        <v>2633</v>
      </c>
      <c r="M5145" s="1">
        <v>7819</v>
      </c>
      <c r="N5145" s="1">
        <v>5100</v>
      </c>
      <c r="O5145" s="1">
        <v>3116.63037109375</v>
      </c>
      <c r="P5145" s="1">
        <v>4925.50341796875</v>
      </c>
      <c r="Q5145" s="1">
        <v>2149.30810546875</v>
      </c>
      <c r="R5145" s="1">
        <v>3962.478271484375</v>
      </c>
      <c r="S5145" s="1">
        <v>4010.512939453125</v>
      </c>
      <c r="T5145" s="1">
        <v>4463</v>
      </c>
      <c r="U5145" s="1">
        <v>915</v>
      </c>
      <c r="V5145" s="1">
        <v>2251</v>
      </c>
      <c r="W5145" s="1">
        <v>2737</v>
      </c>
      <c r="X5145" s="1">
        <v>12998</v>
      </c>
      <c r="Y5145" s="1">
        <v>15101</v>
      </c>
      <c r="Z5145" s="1">
        <v>2395.77099609375</v>
      </c>
      <c r="AA5145" s="1">
        <v>33132.55859375</v>
      </c>
      <c r="AB5145" s="1">
        <v>1581.125</v>
      </c>
      <c r="AC5145" s="1">
        <v>7535.77880859375</v>
      </c>
      <c r="AD5145" s="1">
        <v>3812.18994140625</v>
      </c>
      <c r="AE5145" s="1">
        <v>5766.20703125</v>
      </c>
      <c r="AF5145" s="1">
        <v>20688</v>
      </c>
      <c r="AG5145" s="1">
        <v>35151</v>
      </c>
      <c r="AH5145" s="1">
        <v>12302.3515625</v>
      </c>
      <c r="AI5145" s="1">
        <v>2445</v>
      </c>
      <c r="AJ5145" s="1">
        <v>11780.248046875</v>
      </c>
      <c r="AK5145" s="1">
        <v>1427.614501953125</v>
      </c>
      <c r="AL5145" s="1">
        <v>233269.953125</v>
      </c>
      <c r="AM5145" s="1">
        <v>175072.859375</v>
      </c>
      <c r="AN5145" s="1">
        <v>58197.1015625</v>
      </c>
      <c r="AO5145" t="s">
        <v>17955</v>
      </c>
    </row>
    <row r="5146" spans="1:41" x14ac:dyDescent="0.25">
      <c r="A5146" s="1">
        <v>2021</v>
      </c>
      <c r="B5146" t="s">
        <v>3828</v>
      </c>
      <c r="C5146" t="s">
        <v>7119</v>
      </c>
      <c r="D5146" t="s">
        <v>7233</v>
      </c>
      <c r="E5146" t="s">
        <v>7952</v>
      </c>
      <c r="F5146" t="s">
        <v>9850</v>
      </c>
      <c r="G5146" t="s">
        <v>12046</v>
      </c>
      <c r="H5146" t="s">
        <v>12737</v>
      </c>
      <c r="I5146" s="1">
        <v>8594</v>
      </c>
      <c r="J5146" s="1">
        <v>12992</v>
      </c>
      <c r="K5146" s="1">
        <v>1484.678155145099</v>
      </c>
      <c r="L5146" s="1">
        <v>2633</v>
      </c>
      <c r="M5146" s="1">
        <v>7819</v>
      </c>
      <c r="N5146" s="1">
        <v>5100</v>
      </c>
      <c r="O5146" s="1">
        <v>3116.6304599999989</v>
      </c>
      <c r="P5146" s="1">
        <v>4925.5032523999862</v>
      </c>
      <c r="Q5146" s="1">
        <v>2149.308</v>
      </c>
      <c r="R5146" s="1">
        <v>3962.4783016011461</v>
      </c>
      <c r="S5146" s="1">
        <v>4010.5129999999999</v>
      </c>
      <c r="T5146" s="1">
        <v>4463</v>
      </c>
      <c r="U5146" s="1">
        <v>915</v>
      </c>
      <c r="V5146" s="1">
        <v>2251</v>
      </c>
      <c r="W5146" s="1">
        <v>2737</v>
      </c>
      <c r="X5146" s="1">
        <v>12998</v>
      </c>
      <c r="Y5146" s="1">
        <v>15101</v>
      </c>
      <c r="Z5146" s="1">
        <v>2395.7710000000002</v>
      </c>
      <c r="AA5146" s="1">
        <v>33132.557719999997</v>
      </c>
      <c r="AB5146" s="1">
        <v>1581.124939513026</v>
      </c>
      <c r="AC5146" s="1">
        <v>7535.7786308999976</v>
      </c>
      <c r="AD5146" s="1">
        <v>3812.19</v>
      </c>
      <c r="AE5146" s="1">
        <v>5766.2072434292686</v>
      </c>
      <c r="AF5146" s="1">
        <v>20688</v>
      </c>
      <c r="AG5146" s="1">
        <v>35151</v>
      </c>
      <c r="AH5146" s="1">
        <v>12302.3510965</v>
      </c>
      <c r="AI5146" s="1">
        <v>2445</v>
      </c>
      <c r="AJ5146" s="1">
        <v>11780.247905431779</v>
      </c>
      <c r="AK5146" s="1">
        <v>1427.6144999999999</v>
      </c>
      <c r="AL5146" s="1">
        <v>233269.9375</v>
      </c>
      <c r="AM5146" s="1">
        <v>175072.859375</v>
      </c>
      <c r="AN5146" s="1">
        <v>58197.1015625</v>
      </c>
      <c r="AO5146" t="s">
        <v>17956</v>
      </c>
    </row>
    <row r="5147" spans="1:41" x14ac:dyDescent="0.25">
      <c r="A5147" s="1">
        <v>2021</v>
      </c>
      <c r="B5147" t="s">
        <v>3828</v>
      </c>
      <c r="C5147" t="s">
        <v>7119</v>
      </c>
      <c r="D5147" t="s">
        <v>7233</v>
      </c>
      <c r="E5147" t="s">
        <v>7953</v>
      </c>
      <c r="F5147" t="s">
        <v>9851</v>
      </c>
      <c r="G5147" t="s">
        <v>12047</v>
      </c>
      <c r="H5147" t="s">
        <v>12737</v>
      </c>
      <c r="I5147" s="1">
        <v>6119.6005859375</v>
      </c>
      <c r="J5147" s="1">
        <v>19481.19921875</v>
      </c>
      <c r="K5147" s="1">
        <v>1037.4884033203125</v>
      </c>
      <c r="L5147" s="1">
        <v>1842</v>
      </c>
      <c r="M5147" s="1">
        <v>6438</v>
      </c>
      <c r="N5147" s="1">
        <v>3900</v>
      </c>
      <c r="O5147" s="1">
        <v>4645.28662109375</v>
      </c>
      <c r="P5147" s="1">
        <v>5278.86474609375</v>
      </c>
      <c r="Q5147" s="1">
        <v>1554.2659912109375</v>
      </c>
      <c r="R5147" s="1">
        <v>3546.13037109375</v>
      </c>
      <c r="S5147" s="1">
        <v>5068.5625</v>
      </c>
      <c r="T5147" s="1">
        <v>7898</v>
      </c>
      <c r="U5147" s="1">
        <v>683</v>
      </c>
      <c r="V5147" s="1">
        <v>6396</v>
      </c>
      <c r="W5147" s="1">
        <v>2530</v>
      </c>
      <c r="X5147" s="1">
        <v>11342</v>
      </c>
      <c r="Y5147" s="1">
        <v>29855.40234375</v>
      </c>
      <c r="Z5147" s="1">
        <v>5216.89111328125</v>
      </c>
      <c r="AA5147" s="1">
        <v>40950.265625</v>
      </c>
      <c r="AB5147" s="1">
        <v>1648.10791015625</v>
      </c>
      <c r="AC5147" s="1">
        <v>4628.06884765625</v>
      </c>
      <c r="AD5147" s="1">
        <v>10063.259765625</v>
      </c>
      <c r="AE5147" s="1">
        <v>6372.9287109375</v>
      </c>
      <c r="AF5147" s="1">
        <v>11693</v>
      </c>
      <c r="AG5147" s="1">
        <v>49057</v>
      </c>
      <c r="AH5147" s="1">
        <v>8093.38232421875</v>
      </c>
      <c r="AI5147" s="1">
        <v>4009</v>
      </c>
      <c r="AJ5147" s="1">
        <v>15415.2607421875</v>
      </c>
      <c r="AK5147" s="1">
        <v>5303.66748046875</v>
      </c>
      <c r="AL5147" s="1">
        <v>280066.59375</v>
      </c>
      <c r="AM5147" s="1">
        <v>211989.875</v>
      </c>
      <c r="AN5147" s="1">
        <v>68076.75</v>
      </c>
      <c r="AO5147" t="s">
        <v>17957</v>
      </c>
    </row>
    <row r="5148" spans="1:41" x14ac:dyDescent="0.25">
      <c r="A5148" s="1">
        <v>2021</v>
      </c>
      <c r="B5148" t="s">
        <v>3828</v>
      </c>
      <c r="C5148" t="s">
        <v>7119</v>
      </c>
      <c r="D5148" t="s">
        <v>7233</v>
      </c>
      <c r="E5148" t="s">
        <v>7953</v>
      </c>
      <c r="F5148" t="s">
        <v>9851</v>
      </c>
      <c r="G5148" t="s">
        <v>12048</v>
      </c>
      <c r="H5148" t="s">
        <v>12737</v>
      </c>
      <c r="I5148" s="1">
        <v>6119.6006247896084</v>
      </c>
      <c r="J5148" s="1">
        <v>19481.2</v>
      </c>
      <c r="K5148" s="1">
        <v>1037.48837</v>
      </c>
      <c r="L5148" s="1">
        <v>1842</v>
      </c>
      <c r="M5148" s="1">
        <v>6438</v>
      </c>
      <c r="N5148" s="1">
        <v>3900</v>
      </c>
      <c r="O5148" s="1">
        <v>4645.2864600000012</v>
      </c>
      <c r="P5148" s="1">
        <v>5278.864760000004</v>
      </c>
      <c r="Q5148" s="1">
        <v>1554.2660000000001</v>
      </c>
      <c r="R5148" s="1">
        <v>3546.1304500000001</v>
      </c>
      <c r="S5148" s="1">
        <v>5068.5623999999798</v>
      </c>
      <c r="T5148" s="1">
        <v>7898</v>
      </c>
      <c r="U5148" s="1">
        <v>683</v>
      </c>
      <c r="V5148" s="1">
        <v>6396</v>
      </c>
      <c r="W5148" s="1">
        <v>2530</v>
      </c>
      <c r="X5148" s="1">
        <v>11342</v>
      </c>
      <c r="Y5148" s="1">
        <v>29855.401999999998</v>
      </c>
      <c r="Z5148" s="1">
        <v>5216.8909999999996</v>
      </c>
      <c r="AA5148" s="1">
        <v>40950.266600000003</v>
      </c>
      <c r="AB5148" s="1">
        <v>1648.107946385159</v>
      </c>
      <c r="AC5148" s="1">
        <v>4628.0689899999988</v>
      </c>
      <c r="AD5148" s="1">
        <v>10063.26</v>
      </c>
      <c r="AE5148" s="1">
        <v>6372.9286300000003</v>
      </c>
      <c r="AF5148" s="1">
        <v>11693</v>
      </c>
      <c r="AG5148" s="1">
        <v>49057</v>
      </c>
      <c r="AH5148" s="1">
        <v>8093.3821265916549</v>
      </c>
      <c r="AI5148" s="1">
        <v>4009</v>
      </c>
      <c r="AJ5148" s="1">
        <v>15415.26115195728</v>
      </c>
      <c r="AK5148" s="1">
        <v>5303.6676499999994</v>
      </c>
      <c r="AL5148" s="1">
        <v>280066.59375</v>
      </c>
      <c r="AM5148" s="1">
        <v>211989.875</v>
      </c>
      <c r="AN5148" s="1">
        <v>68076.7578125</v>
      </c>
      <c r="AO5148" t="s">
        <v>17958</v>
      </c>
    </row>
    <row r="5149" spans="1:41" x14ac:dyDescent="0.25">
      <c r="A5149" s="1">
        <v>2021</v>
      </c>
      <c r="B5149" t="s">
        <v>3828</v>
      </c>
      <c r="C5149" t="s">
        <v>7119</v>
      </c>
      <c r="D5149" t="s">
        <v>7233</v>
      </c>
      <c r="E5149" t="s">
        <v>7954</v>
      </c>
      <c r="F5149" t="s">
        <v>9852</v>
      </c>
      <c r="G5149" t="s">
        <v>12049</v>
      </c>
      <c r="H5149" t="s">
        <v>12737</v>
      </c>
      <c r="I5149" s="1">
        <v>13837</v>
      </c>
      <c r="J5149" s="1">
        <v>26771</v>
      </c>
      <c r="K5149" s="1">
        <v>1759.8358154296875</v>
      </c>
      <c r="L5149" s="1">
        <v>2893</v>
      </c>
      <c r="M5149" s="1">
        <v>11317</v>
      </c>
      <c r="N5149" s="1">
        <v>9063</v>
      </c>
      <c r="O5149" s="1">
        <v>5880.9443359375</v>
      </c>
      <c r="P5149" s="1">
        <v>8112.1591796875</v>
      </c>
      <c r="Q5149" s="1">
        <v>3183.681884765625</v>
      </c>
      <c r="R5149" s="1">
        <v>6866.115234375</v>
      </c>
      <c r="S5149" s="1">
        <v>13319.53515625</v>
      </c>
      <c r="T5149" s="1">
        <v>8240</v>
      </c>
      <c r="U5149" s="1">
        <v>1324</v>
      </c>
      <c r="V5149" s="1">
        <v>5058</v>
      </c>
      <c r="W5149" s="1">
        <v>4559</v>
      </c>
      <c r="X5149" s="1">
        <v>16057</v>
      </c>
      <c r="Y5149" s="1">
        <v>35305</v>
      </c>
      <c r="Z5149" s="1">
        <v>3689.27001953125</v>
      </c>
      <c r="AA5149" s="1">
        <v>49995.61328125</v>
      </c>
      <c r="AB5149" s="1">
        <v>2101.658935546875</v>
      </c>
      <c r="AC5149" s="1">
        <v>9973.3876953125</v>
      </c>
      <c r="AD5149" s="1">
        <v>6682.83984375</v>
      </c>
      <c r="AE5149" s="1">
        <v>11924.1201171875</v>
      </c>
      <c r="AF5149" s="1">
        <v>29771</v>
      </c>
      <c r="AG5149" s="1">
        <v>78145</v>
      </c>
      <c r="AH5149" s="1">
        <v>19550.392578125</v>
      </c>
      <c r="AI5149" s="1">
        <v>5284</v>
      </c>
      <c r="AJ5149" s="1">
        <v>17993.37890625</v>
      </c>
      <c r="AK5149" s="1">
        <v>4207.6962890625</v>
      </c>
      <c r="AL5149" s="1">
        <v>412864.625</v>
      </c>
      <c r="AM5149" s="1">
        <v>313904.75</v>
      </c>
      <c r="AN5149" s="1">
        <v>98959.8984375</v>
      </c>
      <c r="AO5149" t="s">
        <v>17959</v>
      </c>
    </row>
    <row r="5150" spans="1:41" x14ac:dyDescent="0.25">
      <c r="A5150" s="1">
        <v>2021</v>
      </c>
      <c r="B5150" t="s">
        <v>3828</v>
      </c>
      <c r="C5150" t="s">
        <v>7119</v>
      </c>
      <c r="D5150" t="s">
        <v>7233</v>
      </c>
      <c r="E5150" t="s">
        <v>7954</v>
      </c>
      <c r="F5150" t="s">
        <v>9852</v>
      </c>
      <c r="G5150" t="s">
        <v>12050</v>
      </c>
      <c r="H5150" t="s">
        <v>12737</v>
      </c>
      <c r="I5150" s="1">
        <v>13837</v>
      </c>
      <c r="J5150" s="1">
        <v>26771</v>
      </c>
      <c r="K5150" s="1">
        <v>1759.8357851451001</v>
      </c>
      <c r="L5150" s="1">
        <v>2893</v>
      </c>
      <c r="M5150" s="1">
        <v>11317</v>
      </c>
      <c r="N5150" s="1">
        <v>9063</v>
      </c>
      <c r="O5150" s="1">
        <v>5880.9443699999993</v>
      </c>
      <c r="P5150" s="1">
        <v>8112.1592523999789</v>
      </c>
      <c r="Q5150" s="1">
        <v>3183.6819999999998</v>
      </c>
      <c r="R5150" s="1">
        <v>6866.1151316011455</v>
      </c>
      <c r="S5150" s="1">
        <v>13319.535</v>
      </c>
      <c r="T5150" s="1">
        <v>8240</v>
      </c>
      <c r="U5150" s="1">
        <v>1324</v>
      </c>
      <c r="V5150" s="1">
        <v>5058</v>
      </c>
      <c r="W5150" s="1">
        <v>4559</v>
      </c>
      <c r="X5150" s="1">
        <v>16057</v>
      </c>
      <c r="Y5150" s="1">
        <v>35305</v>
      </c>
      <c r="Z5150" s="1">
        <v>3689.27</v>
      </c>
      <c r="AA5150" s="1">
        <v>49995.613599999997</v>
      </c>
      <c r="AB5150" s="1">
        <v>2101.6590131278672</v>
      </c>
      <c r="AC5150" s="1">
        <v>9973.388150899993</v>
      </c>
      <c r="AD5150" s="1">
        <v>6682.84</v>
      </c>
      <c r="AE5150" s="1">
        <v>11924.11999455427</v>
      </c>
      <c r="AF5150" s="1">
        <v>29771</v>
      </c>
      <c r="AG5150" s="1">
        <v>78145</v>
      </c>
      <c r="AH5150" s="1">
        <v>19550.392373304061</v>
      </c>
      <c r="AI5150" s="1">
        <v>5284</v>
      </c>
      <c r="AJ5150" s="1">
        <v>17993.3793386486</v>
      </c>
      <c r="AK5150" s="1">
        <v>4207.6963299999998</v>
      </c>
      <c r="AL5150" s="1">
        <v>412864.625</v>
      </c>
      <c r="AM5150" s="1">
        <v>313904.75</v>
      </c>
      <c r="AN5150" s="1">
        <v>98959.90625</v>
      </c>
      <c r="AO5150" t="s">
        <v>17960</v>
      </c>
    </row>
    <row r="5151" spans="1:41" x14ac:dyDescent="0.25">
      <c r="A5151" s="1">
        <v>2021</v>
      </c>
      <c r="B5151" t="s">
        <v>3828</v>
      </c>
      <c r="C5151" t="s">
        <v>7119</v>
      </c>
      <c r="D5151" t="s">
        <v>7233</v>
      </c>
      <c r="E5151" t="s">
        <v>7955</v>
      </c>
      <c r="F5151" t="s">
        <v>9853</v>
      </c>
      <c r="G5151" t="s">
        <v>12051</v>
      </c>
      <c r="H5151" t="s">
        <v>12737</v>
      </c>
      <c r="I5151" s="1">
        <v>2765</v>
      </c>
      <c r="J5151" s="1">
        <v>10223.599609375</v>
      </c>
      <c r="K5151" s="1">
        <v>290.58120727539063</v>
      </c>
      <c r="L5151" s="1">
        <v>153</v>
      </c>
      <c r="M5151" s="1">
        <v>1564</v>
      </c>
      <c r="N5151" s="1">
        <v>704</v>
      </c>
      <c r="O5151" s="1">
        <v>1329.6234130859375</v>
      </c>
      <c r="P5151" s="1">
        <v>1430.490966796875</v>
      </c>
      <c r="Q5151" s="1">
        <v>1039.6409912109375</v>
      </c>
      <c r="R5151" s="1">
        <v>1224.2945556640625</v>
      </c>
      <c r="S5151" s="1">
        <v>3292.726318359375</v>
      </c>
      <c r="T5151" s="1">
        <v>3888</v>
      </c>
      <c r="U5151" s="1">
        <v>453</v>
      </c>
      <c r="V5151" s="1">
        <v>1906</v>
      </c>
      <c r="W5151" s="1">
        <v>834</v>
      </c>
      <c r="X5151" s="1">
        <v>3646</v>
      </c>
      <c r="Y5151" s="1">
        <v>13230.2685546875</v>
      </c>
      <c r="Z5151" s="1">
        <v>1914.1070556640625</v>
      </c>
      <c r="AA5151" s="1">
        <v>13364.9921875</v>
      </c>
      <c r="AB5151" s="1">
        <v>228.283447265625</v>
      </c>
      <c r="AC5151" s="1">
        <v>1401.485107421875</v>
      </c>
      <c r="AD5151" s="1">
        <v>4250.56005859375</v>
      </c>
      <c r="AE5151" s="1">
        <v>2060.650634765625</v>
      </c>
      <c r="AF5151" s="1">
        <v>3233</v>
      </c>
      <c r="AG5151" s="1">
        <v>16012</v>
      </c>
      <c r="AH5151" s="1">
        <v>1631.049072265625</v>
      </c>
      <c r="AI5151" s="1">
        <v>966</v>
      </c>
      <c r="AJ5151" s="1">
        <v>7511.00341796875</v>
      </c>
      <c r="AK5151" s="1">
        <v>3686.27685546875</v>
      </c>
      <c r="AL5151" s="1">
        <v>104233.625</v>
      </c>
      <c r="AM5151" s="1">
        <v>78626.53125</v>
      </c>
      <c r="AN5151" s="1">
        <v>25607.099609375</v>
      </c>
      <c r="AO5151" t="s">
        <v>17961</v>
      </c>
    </row>
    <row r="5152" spans="1:41" x14ac:dyDescent="0.25">
      <c r="A5152" s="1">
        <v>2021</v>
      </c>
      <c r="B5152" t="s">
        <v>3828</v>
      </c>
      <c r="C5152" t="s">
        <v>7119</v>
      </c>
      <c r="D5152" t="s">
        <v>7233</v>
      </c>
      <c r="E5152" t="s">
        <v>7955</v>
      </c>
      <c r="F5152" t="s">
        <v>9853</v>
      </c>
      <c r="G5152" t="s">
        <v>12052</v>
      </c>
      <c r="H5152" t="s">
        <v>12737</v>
      </c>
      <c r="I5152" s="1">
        <v>2765</v>
      </c>
      <c r="J5152" s="1">
        <v>10223.6</v>
      </c>
      <c r="K5152" s="1">
        <v>290.58121999999997</v>
      </c>
      <c r="L5152" s="1">
        <v>153</v>
      </c>
      <c r="M5152" s="1">
        <v>1564</v>
      </c>
      <c r="N5152" s="1">
        <v>704</v>
      </c>
      <c r="O5152" s="1">
        <v>1329.62336</v>
      </c>
      <c r="P5152" s="1">
        <v>1430.4909600000051</v>
      </c>
      <c r="Q5152" s="1">
        <v>1039.6410000000001</v>
      </c>
      <c r="R5152" s="1">
        <v>1224.29456</v>
      </c>
      <c r="S5152" s="1">
        <v>3292.7264299999802</v>
      </c>
      <c r="T5152" s="1">
        <v>3888</v>
      </c>
      <c r="U5152" s="1">
        <v>453</v>
      </c>
      <c r="V5152" s="1">
        <v>1906</v>
      </c>
      <c r="W5152" s="1">
        <v>834</v>
      </c>
      <c r="X5152" s="1">
        <v>3646</v>
      </c>
      <c r="Y5152" s="1">
        <v>13230.269</v>
      </c>
      <c r="Z5152" s="1">
        <v>1914.107</v>
      </c>
      <c r="AA5152" s="1">
        <v>13364.99224</v>
      </c>
      <c r="AB5152" s="1">
        <v>228.28344128943121</v>
      </c>
      <c r="AC5152" s="1">
        <v>1401.4851199999989</v>
      </c>
      <c r="AD5152" s="1">
        <v>4250.5600000000004</v>
      </c>
      <c r="AE5152" s="1">
        <v>2060.6505200000001</v>
      </c>
      <c r="AF5152" s="1">
        <v>3233</v>
      </c>
      <c r="AG5152" s="1">
        <v>16012</v>
      </c>
      <c r="AH5152" s="1">
        <v>1631.0491</v>
      </c>
      <c r="AI5152" s="1">
        <v>966</v>
      </c>
      <c r="AJ5152" s="1">
        <v>7511.0033619572823</v>
      </c>
      <c r="AK5152" s="1">
        <v>3686.2768799999999</v>
      </c>
      <c r="AL5152" s="1">
        <v>104233.625</v>
      </c>
      <c r="AM5152" s="1">
        <v>78626.53125</v>
      </c>
      <c r="AN5152" s="1">
        <v>25607.1015625</v>
      </c>
      <c r="AO5152" t="s">
        <v>17962</v>
      </c>
    </row>
    <row r="5153" spans="1:41" x14ac:dyDescent="0.25">
      <c r="A5153" s="1">
        <v>2021</v>
      </c>
      <c r="B5153" t="s">
        <v>3828</v>
      </c>
      <c r="C5153" t="s">
        <v>7119</v>
      </c>
      <c r="D5153" t="s">
        <v>7233</v>
      </c>
      <c r="E5153" t="s">
        <v>7956</v>
      </c>
      <c r="F5153" t="s">
        <v>9854</v>
      </c>
      <c r="G5153" t="s">
        <v>12053</v>
      </c>
      <c r="H5153" t="s">
        <v>12737</v>
      </c>
      <c r="I5153" s="1">
        <v>2328</v>
      </c>
      <c r="J5153" s="1">
        <v>3687.60009765625</v>
      </c>
      <c r="K5153" s="1">
        <v>273.15667724609375</v>
      </c>
      <c r="L5153" s="1">
        <v>320</v>
      </c>
      <c r="M5153" s="1">
        <v>2492</v>
      </c>
      <c r="N5153" s="1">
        <v>922</v>
      </c>
      <c r="O5153" s="1">
        <v>1513.522705078125</v>
      </c>
      <c r="P5153" s="1">
        <v>1611.21435546875</v>
      </c>
      <c r="Q5153" s="1">
        <v>391.19699096679688</v>
      </c>
      <c r="R5153" s="1">
        <v>1206.4761962890625</v>
      </c>
      <c r="S5153" s="1">
        <v>1158.3055419921875</v>
      </c>
      <c r="T5153" s="1">
        <v>1313</v>
      </c>
      <c r="U5153" s="1">
        <v>108</v>
      </c>
      <c r="V5153" s="1">
        <v>1115</v>
      </c>
      <c r="W5153" s="1">
        <v>757</v>
      </c>
      <c r="X5153" s="1">
        <v>2363</v>
      </c>
      <c r="Y5153" s="1">
        <v>10042.8056640625</v>
      </c>
      <c r="Z5153" s="1">
        <v>1826.718994140625</v>
      </c>
      <c r="AA5153" s="1">
        <v>6302.9775390625</v>
      </c>
      <c r="AB5153" s="1">
        <v>365.0523681640625</v>
      </c>
      <c r="AC5153" s="1">
        <v>1471.7286376953125</v>
      </c>
      <c r="AD5153" s="1">
        <v>3586.52001953125</v>
      </c>
      <c r="AE5153" s="1">
        <v>1705.872314453125</v>
      </c>
      <c r="AF5153" s="1">
        <v>3892</v>
      </c>
      <c r="AG5153" s="1">
        <v>13329</v>
      </c>
      <c r="AH5153" s="1">
        <v>3308.029052734375</v>
      </c>
      <c r="AI5153" s="1">
        <v>1451</v>
      </c>
      <c r="AJ5153" s="1">
        <v>5256.6552734375</v>
      </c>
      <c r="AK5153" s="1">
        <v>547.5284423828125</v>
      </c>
      <c r="AL5153" s="1">
        <v>74645.359375</v>
      </c>
      <c r="AM5153" s="1">
        <v>55517.24609375</v>
      </c>
      <c r="AN5153" s="1">
        <v>19128.1171875</v>
      </c>
      <c r="AO5153" t="s">
        <v>17963</v>
      </c>
    </row>
    <row r="5154" spans="1:41" x14ac:dyDescent="0.25">
      <c r="A5154" s="1">
        <v>2021</v>
      </c>
      <c r="B5154" t="s">
        <v>3828</v>
      </c>
      <c r="C5154" t="s">
        <v>7119</v>
      </c>
      <c r="D5154" t="s">
        <v>7233</v>
      </c>
      <c r="E5154" t="s">
        <v>7956</v>
      </c>
      <c r="F5154" t="s">
        <v>9854</v>
      </c>
      <c r="G5154" t="s">
        <v>12054</v>
      </c>
      <c r="H5154" t="s">
        <v>12737</v>
      </c>
      <c r="I5154" s="1">
        <v>2328</v>
      </c>
      <c r="J5154" s="1">
        <v>3687.6</v>
      </c>
      <c r="K5154" s="1">
        <v>273.15667000000008</v>
      </c>
      <c r="L5154" s="1">
        <v>320</v>
      </c>
      <c r="M5154" s="1">
        <v>2492</v>
      </c>
      <c r="N5154" s="1">
        <v>922</v>
      </c>
      <c r="O5154" s="1">
        <v>1513.5226600000001</v>
      </c>
      <c r="P5154" s="1">
        <v>1611.21441</v>
      </c>
      <c r="Q5154" s="1">
        <v>391.197</v>
      </c>
      <c r="R5154" s="1">
        <v>1206.4761900000001</v>
      </c>
      <c r="S5154" s="1">
        <v>1158.30558</v>
      </c>
      <c r="T5154" s="1">
        <v>1313</v>
      </c>
      <c r="U5154" s="1">
        <v>108</v>
      </c>
      <c r="V5154" s="1">
        <v>1115</v>
      </c>
      <c r="W5154" s="1">
        <v>757</v>
      </c>
      <c r="X5154" s="1">
        <v>2363</v>
      </c>
      <c r="Y5154" s="1">
        <v>10042.806</v>
      </c>
      <c r="Z5154" s="1">
        <v>1826.7190000000001</v>
      </c>
      <c r="AA5154" s="1">
        <v>6302.9777700000004</v>
      </c>
      <c r="AB5154" s="1">
        <v>365.05237527781281</v>
      </c>
      <c r="AC5154" s="1">
        <v>1471.72866</v>
      </c>
      <c r="AD5154" s="1">
        <v>3586.52</v>
      </c>
      <c r="AE5154" s="1">
        <v>1705.8723299999999</v>
      </c>
      <c r="AF5154" s="1">
        <v>3892</v>
      </c>
      <c r="AG5154" s="1">
        <v>13329</v>
      </c>
      <c r="AH5154" s="1">
        <v>3308.02916</v>
      </c>
      <c r="AI5154" s="1">
        <v>1451</v>
      </c>
      <c r="AJ5154" s="1">
        <v>5256.6553199999944</v>
      </c>
      <c r="AK5154" s="1">
        <v>547.5284200000001</v>
      </c>
      <c r="AL5154" s="1">
        <v>74645.3671875</v>
      </c>
      <c r="AM5154" s="1">
        <v>55517.25</v>
      </c>
      <c r="AN5154" s="1">
        <v>19128.115234375</v>
      </c>
      <c r="AO5154" t="s">
        <v>17964</v>
      </c>
    </row>
    <row r="5155" spans="1:41" x14ac:dyDescent="0.25">
      <c r="A5155" s="1">
        <v>2021</v>
      </c>
      <c r="B5155" t="s">
        <v>3828</v>
      </c>
      <c r="C5155" t="s">
        <v>7119</v>
      </c>
      <c r="D5155" t="s">
        <v>7233</v>
      </c>
      <c r="E5155" t="s">
        <v>7957</v>
      </c>
      <c r="F5155" t="s">
        <v>9855</v>
      </c>
      <c r="G5155" t="s">
        <v>12055</v>
      </c>
      <c r="H5155" t="s">
        <v>12737</v>
      </c>
      <c r="I5155" s="1">
        <v>5243</v>
      </c>
      <c r="J5155" s="1">
        <v>13779</v>
      </c>
      <c r="K5155" s="1">
        <v>275.15762329101563</v>
      </c>
      <c r="L5155" s="1">
        <v>260</v>
      </c>
      <c r="M5155" s="1">
        <v>3498</v>
      </c>
      <c r="N5155" s="1">
        <v>3963</v>
      </c>
      <c r="O5155" s="1">
        <v>2764.31396484375</v>
      </c>
      <c r="P5155" s="1">
        <v>3186.656005859375</v>
      </c>
      <c r="Q5155" s="1">
        <v>1034.3740234375</v>
      </c>
      <c r="R5155" s="1">
        <v>2903.63671875</v>
      </c>
      <c r="S5155" s="1">
        <v>9309.0224609375</v>
      </c>
      <c r="T5155" s="1">
        <v>3777</v>
      </c>
      <c r="U5155" s="1">
        <v>409</v>
      </c>
      <c r="V5155" s="1">
        <v>2807</v>
      </c>
      <c r="W5155" s="1">
        <v>1822</v>
      </c>
      <c r="X5155" s="1">
        <v>3059</v>
      </c>
      <c r="Y5155" s="1">
        <v>20204</v>
      </c>
      <c r="Z5155" s="1">
        <v>1293.4990234375</v>
      </c>
      <c r="AA5155" s="1">
        <v>16863.056640625</v>
      </c>
      <c r="AB5155" s="1">
        <v>520.5340576171875</v>
      </c>
      <c r="AC5155" s="1">
        <v>2437.609619140625</v>
      </c>
      <c r="AD5155" s="1">
        <v>2870.64990234375</v>
      </c>
      <c r="AE5155" s="1">
        <v>6157.91259765625</v>
      </c>
      <c r="AF5155" s="1">
        <v>9083</v>
      </c>
      <c r="AG5155" s="1">
        <v>42994</v>
      </c>
      <c r="AH5155" s="1">
        <v>7248.04150390625</v>
      </c>
      <c r="AI5155" s="1">
        <v>2839</v>
      </c>
      <c r="AJ5155" s="1">
        <v>6213.13134765625</v>
      </c>
      <c r="AK5155" s="1">
        <v>2780.081787109375</v>
      </c>
      <c r="AL5155" s="1">
        <v>179594.671875</v>
      </c>
      <c r="AM5155" s="1">
        <v>138831.875</v>
      </c>
      <c r="AN5155" s="1">
        <v>40762.80078125</v>
      </c>
      <c r="AO5155" t="s">
        <v>17965</v>
      </c>
    </row>
    <row r="5156" spans="1:41" x14ac:dyDescent="0.25">
      <c r="A5156" s="1">
        <v>2021</v>
      </c>
      <c r="B5156" t="s">
        <v>3828</v>
      </c>
      <c r="C5156" t="s">
        <v>7119</v>
      </c>
      <c r="D5156" t="s">
        <v>7233</v>
      </c>
      <c r="E5156" t="s">
        <v>7957</v>
      </c>
      <c r="F5156" t="s">
        <v>9855</v>
      </c>
      <c r="G5156" t="s">
        <v>12056</v>
      </c>
      <c r="H5156" t="s">
        <v>12737</v>
      </c>
      <c r="I5156" s="1">
        <v>5243</v>
      </c>
      <c r="J5156" s="1">
        <v>13779</v>
      </c>
      <c r="K5156" s="1">
        <v>275.15763000000032</v>
      </c>
      <c r="L5156" s="1">
        <v>260</v>
      </c>
      <c r="M5156" s="1">
        <v>3498</v>
      </c>
      <c r="N5156" s="1">
        <v>3963</v>
      </c>
      <c r="O5156" s="1">
        <v>2764.3139099999999</v>
      </c>
      <c r="P5156" s="1">
        <v>3186.6559999999931</v>
      </c>
      <c r="Q5156" s="1">
        <v>1034.374</v>
      </c>
      <c r="R5156" s="1">
        <v>2903.6368300000008</v>
      </c>
      <c r="S5156" s="1">
        <v>9309.0220000000008</v>
      </c>
      <c r="T5156" s="1">
        <v>3777</v>
      </c>
      <c r="U5156" s="1">
        <v>409</v>
      </c>
      <c r="V5156" s="1">
        <v>2807</v>
      </c>
      <c r="W5156" s="1">
        <v>1822</v>
      </c>
      <c r="X5156" s="1">
        <v>3059</v>
      </c>
      <c r="Y5156" s="1">
        <v>20204</v>
      </c>
      <c r="Z5156" s="1">
        <v>1293.499</v>
      </c>
      <c r="AA5156" s="1">
        <v>16863.05588</v>
      </c>
      <c r="AB5156" s="1">
        <v>520.53407361484051</v>
      </c>
      <c r="AC5156" s="1">
        <v>2437.609519999995</v>
      </c>
      <c r="AD5156" s="1">
        <v>2870.65</v>
      </c>
      <c r="AE5156" s="1">
        <v>6157.9127511250008</v>
      </c>
      <c r="AF5156" s="1">
        <v>9083</v>
      </c>
      <c r="AG5156" s="1">
        <v>42994</v>
      </c>
      <c r="AH5156" s="1">
        <v>7248.0412768040596</v>
      </c>
      <c r="AI5156" s="1">
        <v>2839</v>
      </c>
      <c r="AJ5156" s="1">
        <v>6213.1314332168104</v>
      </c>
      <c r="AK5156" s="1">
        <v>2780.0818300000001</v>
      </c>
      <c r="AL5156" s="1">
        <v>179594.671875</v>
      </c>
      <c r="AM5156" s="1">
        <v>138831.875</v>
      </c>
      <c r="AN5156" s="1">
        <v>40762.80078125</v>
      </c>
      <c r="AO5156" t="s">
        <v>17966</v>
      </c>
    </row>
    <row r="5157" spans="1:41" x14ac:dyDescent="0.25">
      <c r="A5157" s="1">
        <v>2021</v>
      </c>
      <c r="B5157" t="s">
        <v>3828</v>
      </c>
      <c r="C5157" t="s">
        <v>7119</v>
      </c>
      <c r="D5157" t="s">
        <v>7233</v>
      </c>
      <c r="E5157" t="s">
        <v>7958</v>
      </c>
      <c r="F5157" t="s">
        <v>9856</v>
      </c>
      <c r="G5157" t="s">
        <v>12057</v>
      </c>
      <c r="H5157" t="s">
        <v>12737</v>
      </c>
      <c r="I5157" s="1">
        <v>19956.6015625</v>
      </c>
      <c r="J5157" s="1">
        <v>46252.19921875</v>
      </c>
      <c r="K5157" s="1">
        <v>2797.32421875</v>
      </c>
      <c r="L5157" s="1">
        <v>4735</v>
      </c>
      <c r="M5157" s="1">
        <v>17755</v>
      </c>
      <c r="N5157" s="1">
        <v>12963</v>
      </c>
      <c r="O5157" s="1">
        <v>10526.23046875</v>
      </c>
      <c r="P5157" s="1">
        <v>13391.0244140625</v>
      </c>
      <c r="Q5157" s="1">
        <v>4737.9482421875</v>
      </c>
      <c r="R5157" s="1">
        <v>10412.2451171875</v>
      </c>
      <c r="S5157" s="1">
        <v>18388.09765625</v>
      </c>
      <c r="T5157" s="1">
        <v>16138</v>
      </c>
      <c r="U5157" s="1">
        <v>2007</v>
      </c>
      <c r="V5157" s="1">
        <v>11454</v>
      </c>
      <c r="W5157" s="1">
        <v>7089</v>
      </c>
      <c r="X5157" s="1">
        <v>27399</v>
      </c>
      <c r="Y5157" s="1">
        <v>65160.40234375</v>
      </c>
      <c r="Z5157" s="1">
        <v>8906.1611328125</v>
      </c>
      <c r="AA5157" s="1">
        <v>90945.8828125</v>
      </c>
      <c r="AB5157" s="1">
        <v>3749.766845703125</v>
      </c>
      <c r="AC5157" s="1">
        <v>14601.45703125</v>
      </c>
      <c r="AD5157" s="1">
        <v>16746.099609375</v>
      </c>
      <c r="AE5157" s="1">
        <v>18297.048828125</v>
      </c>
      <c r="AF5157" s="1">
        <v>41464</v>
      </c>
      <c r="AG5157" s="1">
        <v>127202</v>
      </c>
      <c r="AH5157" s="1">
        <v>27643.775390625</v>
      </c>
      <c r="AI5157" s="1">
        <v>9293</v>
      </c>
      <c r="AJ5157" s="1">
        <v>33408.640625</v>
      </c>
      <c r="AK5157" s="1">
        <v>9511.3642578125</v>
      </c>
      <c r="AL5157" s="1">
        <v>692931.25</v>
      </c>
      <c r="AM5157" s="1">
        <v>525894.625</v>
      </c>
      <c r="AN5157" s="1">
        <v>167036.65625</v>
      </c>
      <c r="AO5157" t="s">
        <v>17967</v>
      </c>
    </row>
    <row r="5158" spans="1:41" x14ac:dyDescent="0.25">
      <c r="A5158" s="1">
        <v>2021</v>
      </c>
      <c r="B5158" t="s">
        <v>3828</v>
      </c>
      <c r="C5158" t="s">
        <v>7119</v>
      </c>
      <c r="D5158" t="s">
        <v>7233</v>
      </c>
      <c r="E5158" t="s">
        <v>7958</v>
      </c>
      <c r="F5158" t="s">
        <v>9856</v>
      </c>
      <c r="G5158" t="s">
        <v>12058</v>
      </c>
      <c r="H5158" t="s">
        <v>12737</v>
      </c>
      <c r="I5158" s="1">
        <v>19956.600624789611</v>
      </c>
      <c r="J5158" s="1">
        <v>46252.2</v>
      </c>
      <c r="K5158" s="1">
        <v>2797.3241551451001</v>
      </c>
      <c r="L5158" s="1">
        <v>4735</v>
      </c>
      <c r="M5158" s="1">
        <v>17755</v>
      </c>
      <c r="N5158" s="1">
        <v>12963</v>
      </c>
      <c r="O5158" s="1">
        <v>10526.23083</v>
      </c>
      <c r="P5158" s="1">
        <v>13391.024012399979</v>
      </c>
      <c r="Q5158" s="1">
        <v>4737.9480000000003</v>
      </c>
      <c r="R5158" s="1">
        <v>10412.24558160115</v>
      </c>
      <c r="S5158" s="1">
        <v>18388.097399999981</v>
      </c>
      <c r="T5158" s="1">
        <v>16138</v>
      </c>
      <c r="U5158" s="1">
        <v>2007</v>
      </c>
      <c r="V5158" s="1">
        <v>11454</v>
      </c>
      <c r="W5158" s="1">
        <v>7089</v>
      </c>
      <c r="X5158" s="1">
        <v>27399</v>
      </c>
      <c r="Y5158" s="1">
        <v>65160.402000000002</v>
      </c>
      <c r="Z5158" s="1">
        <v>8906.1610000000001</v>
      </c>
      <c r="AA5158" s="1">
        <v>90945.8802</v>
      </c>
      <c r="AB5158" s="1">
        <v>3749.766959513026</v>
      </c>
      <c r="AC5158" s="1">
        <v>14601.457140899989</v>
      </c>
      <c r="AD5158" s="1">
        <v>16746.099999999999</v>
      </c>
      <c r="AE5158" s="1">
        <v>18297.048624554271</v>
      </c>
      <c r="AF5158" s="1">
        <v>41464</v>
      </c>
      <c r="AG5158" s="1">
        <v>127202</v>
      </c>
      <c r="AH5158" s="1">
        <v>27643.774499895721</v>
      </c>
      <c r="AI5158" s="1">
        <v>9293</v>
      </c>
      <c r="AJ5158" s="1">
        <v>33408.640490605867</v>
      </c>
      <c r="AK5158" s="1">
        <v>9511.3639799999983</v>
      </c>
      <c r="AL5158" s="1">
        <v>692931.25</v>
      </c>
      <c r="AM5158" s="1">
        <v>525894.625</v>
      </c>
      <c r="AN5158" s="1">
        <v>167036.65625</v>
      </c>
      <c r="AO5158" t="s">
        <v>17968</v>
      </c>
    </row>
    <row r="5159" spans="1:41" x14ac:dyDescent="0.25">
      <c r="A5159" s="1">
        <v>2021</v>
      </c>
      <c r="B5159" t="s">
        <v>3828</v>
      </c>
      <c r="C5159" t="s">
        <v>7119</v>
      </c>
      <c r="D5159" t="s">
        <v>7233</v>
      </c>
      <c r="E5159" t="s">
        <v>7959</v>
      </c>
      <c r="F5159" t="s">
        <v>9857</v>
      </c>
      <c r="G5159" t="s">
        <v>12059</v>
      </c>
      <c r="H5159" t="s">
        <v>12737</v>
      </c>
      <c r="I5159" s="1">
        <v>741.60064697265625</v>
      </c>
      <c r="J5159" s="1">
        <v>5570</v>
      </c>
      <c r="K5159" s="1">
        <v>450.85940551757813</v>
      </c>
      <c r="L5159" s="1">
        <v>680</v>
      </c>
      <c r="M5159" s="1">
        <v>1874</v>
      </c>
      <c r="N5159" s="1">
        <v>724</v>
      </c>
      <c r="O5159" s="1">
        <v>1113.1966552734375</v>
      </c>
      <c r="P5159" s="1">
        <v>1552.3870849609375</v>
      </c>
      <c r="Q5159" s="1">
        <v>3.2590000629425049</v>
      </c>
      <c r="R5159" s="1">
        <v>787.895263671875</v>
      </c>
      <c r="S5159" s="1">
        <v>605.5775146484375</v>
      </c>
      <c r="T5159" s="1">
        <v>2214</v>
      </c>
      <c r="U5159" s="1">
        <v>41</v>
      </c>
      <c r="V5159" s="1">
        <v>1224</v>
      </c>
      <c r="W5159" s="1">
        <v>501</v>
      </c>
      <c r="X5159" s="1">
        <v>2832</v>
      </c>
      <c r="Y5159" s="1">
        <v>4344.60400390625</v>
      </c>
      <c r="Z5159" s="1">
        <v>1269.5999755859375</v>
      </c>
      <c r="AA5159" s="1">
        <v>10751.6591796875</v>
      </c>
      <c r="AB5159" s="1">
        <v>642.45404052734375</v>
      </c>
      <c r="AC5159" s="1">
        <v>1530.5587158203125</v>
      </c>
      <c r="AD5159" s="1">
        <v>1564.010009765625</v>
      </c>
      <c r="AE5159" s="1">
        <v>1845.4425048828125</v>
      </c>
      <c r="AF5159" s="1">
        <v>1675</v>
      </c>
      <c r="AG5159" s="1">
        <v>8667</v>
      </c>
      <c r="AH5159" s="1">
        <v>1467.18798828125</v>
      </c>
      <c r="AI5159" s="1">
        <v>1013</v>
      </c>
      <c r="AJ5159" s="1">
        <v>1465.5938720703125</v>
      </c>
      <c r="AK5159" s="1">
        <v>754.21221923828125</v>
      </c>
      <c r="AL5159" s="1">
        <v>57905.09375</v>
      </c>
      <c r="AM5159" s="1">
        <v>42873.6015625</v>
      </c>
      <c r="AN5159" s="1">
        <v>15031.4970703125</v>
      </c>
      <c r="AO5159" t="s">
        <v>17969</v>
      </c>
    </row>
    <row r="5160" spans="1:41" x14ac:dyDescent="0.25">
      <c r="A5160" s="1">
        <v>2021</v>
      </c>
      <c r="B5160" t="s">
        <v>3828</v>
      </c>
      <c r="C5160" t="s">
        <v>7119</v>
      </c>
      <c r="D5160" t="s">
        <v>7233</v>
      </c>
      <c r="E5160" t="s">
        <v>7959</v>
      </c>
      <c r="F5160" t="s">
        <v>9857</v>
      </c>
      <c r="G5160" t="s">
        <v>12060</v>
      </c>
      <c r="H5160" t="s">
        <v>12737</v>
      </c>
      <c r="I5160" s="1">
        <v>741.60062478960731</v>
      </c>
      <c r="J5160" s="1">
        <v>5570</v>
      </c>
      <c r="K5160" s="1">
        <v>450.85939999999988</v>
      </c>
      <c r="L5160" s="1">
        <v>680</v>
      </c>
      <c r="M5160" s="1">
        <v>1874</v>
      </c>
      <c r="N5160" s="1">
        <v>724</v>
      </c>
      <c r="O5160" s="1">
        <v>1113.1966</v>
      </c>
      <c r="P5160" s="1">
        <v>1552.3871200000001</v>
      </c>
      <c r="Q5160" s="1">
        <v>3.2589999999999999</v>
      </c>
      <c r="R5160" s="1">
        <v>787.89526999999998</v>
      </c>
      <c r="S5160" s="1">
        <v>605.57754</v>
      </c>
      <c r="T5160" s="1">
        <v>2214</v>
      </c>
      <c r="U5160" s="1">
        <v>41</v>
      </c>
      <c r="V5160" s="1">
        <v>1224</v>
      </c>
      <c r="W5160" s="1">
        <v>501</v>
      </c>
      <c r="X5160" s="1">
        <v>2832</v>
      </c>
      <c r="Y5160" s="1">
        <v>4344.6040000000003</v>
      </c>
      <c r="Z5160" s="1">
        <v>1269.5999999999999</v>
      </c>
      <c r="AA5160" s="1">
        <v>10751.65933</v>
      </c>
      <c r="AB5160" s="1">
        <v>642.45402000000001</v>
      </c>
      <c r="AC5160" s="1">
        <v>1530.5587499999999</v>
      </c>
      <c r="AD5160" s="1">
        <v>1564.01</v>
      </c>
      <c r="AE5160" s="1">
        <v>1845.4424799999999</v>
      </c>
      <c r="AF5160" s="1">
        <v>1675</v>
      </c>
      <c r="AG5160" s="1">
        <v>8667</v>
      </c>
      <c r="AH5160" s="1">
        <v>1467.18795</v>
      </c>
      <c r="AI5160" s="1">
        <v>1013</v>
      </c>
      <c r="AJ5160" s="1">
        <v>1465.5938799999999</v>
      </c>
      <c r="AK5160" s="1">
        <v>754.21223999999995</v>
      </c>
      <c r="AL5160" s="1">
        <v>57905.09375</v>
      </c>
      <c r="AM5160" s="1">
        <v>42873.6015625</v>
      </c>
      <c r="AN5160" s="1">
        <v>15031.4970703125</v>
      </c>
      <c r="AO5160" t="s">
        <v>17970</v>
      </c>
    </row>
    <row r="5161" spans="1:41" x14ac:dyDescent="0.25">
      <c r="A5161" s="1">
        <v>2021</v>
      </c>
      <c r="B5161" t="s">
        <v>3828</v>
      </c>
      <c r="C5161" t="s">
        <v>7120</v>
      </c>
      <c r="D5161" t="s">
        <v>7234</v>
      </c>
      <c r="E5161" t="s">
        <v>7960</v>
      </c>
      <c r="F5161" t="s">
        <v>9858</v>
      </c>
      <c r="G5161" t="s">
        <v>12061</v>
      </c>
      <c r="H5161" t="s">
        <v>12737</v>
      </c>
      <c r="I5161" s="1">
        <v>1311</v>
      </c>
      <c r="J5161" s="1">
        <v>1127</v>
      </c>
      <c r="K5161" s="1">
        <v>0</v>
      </c>
      <c r="L5161" s="1">
        <v>0</v>
      </c>
      <c r="M5161" s="1">
        <v>0</v>
      </c>
      <c r="N5161" s="1">
        <v>4</v>
      </c>
      <c r="O5161" s="1">
        <v>0</v>
      </c>
      <c r="P5161" s="1">
        <v>0</v>
      </c>
      <c r="Q5161" s="1">
        <v>2</v>
      </c>
      <c r="R5161" s="1">
        <v>21.757989883422852</v>
      </c>
      <c r="S5161" s="1">
        <v>0</v>
      </c>
      <c r="T5161" s="1">
        <v>0</v>
      </c>
      <c r="U5161" s="1">
        <v>0</v>
      </c>
      <c r="V5161" s="1">
        <v>0</v>
      </c>
      <c r="W5161" s="1">
        <v>14</v>
      </c>
      <c r="X5161" s="1">
        <v>774.16802978515625</v>
      </c>
      <c r="Y5161" s="1">
        <v>678</v>
      </c>
      <c r="Z5161" s="1">
        <v>609.614013671875</v>
      </c>
      <c r="AA5161" s="1">
        <v>0</v>
      </c>
      <c r="AB5161" s="1">
        <v>0</v>
      </c>
      <c r="AC5161" s="1">
        <v>0</v>
      </c>
      <c r="AD5161" s="1">
        <v>118.48999786376953</v>
      </c>
      <c r="AE5161" s="1">
        <v>0</v>
      </c>
      <c r="AF5161" s="1">
        <v>2396</v>
      </c>
      <c r="AG5161" s="1">
        <v>0</v>
      </c>
      <c r="AH5161" s="1">
        <v>330.24398803710938</v>
      </c>
      <c r="AI5161" s="1">
        <v>-0.41448089480400085</v>
      </c>
      <c r="AJ5161" s="1">
        <v>46.538200378417969</v>
      </c>
      <c r="AK5161" s="1">
        <v>0</v>
      </c>
      <c r="AL5161" s="1">
        <v>7432.39794921875</v>
      </c>
      <c r="AM5161" s="1">
        <v>6195.91015625</v>
      </c>
      <c r="AN5161" s="1">
        <v>1236.487548828125</v>
      </c>
      <c r="AO5161" t="s">
        <v>17971</v>
      </c>
    </row>
    <row r="5162" spans="1:41" x14ac:dyDescent="0.25">
      <c r="A5162" s="1">
        <v>2021</v>
      </c>
      <c r="B5162" t="s">
        <v>3828</v>
      </c>
      <c r="C5162" t="s">
        <v>7120</v>
      </c>
      <c r="D5162" t="s">
        <v>7234</v>
      </c>
      <c r="E5162" t="s">
        <v>7960</v>
      </c>
      <c r="F5162" t="s">
        <v>9858</v>
      </c>
      <c r="G5162" t="s">
        <v>12062</v>
      </c>
      <c r="H5162" t="s">
        <v>12737</v>
      </c>
      <c r="I5162" s="1">
        <v>1311</v>
      </c>
      <c r="J5162" s="1">
        <v>1127</v>
      </c>
      <c r="K5162" s="1">
        <v>0</v>
      </c>
      <c r="L5162" s="1">
        <v>0</v>
      </c>
      <c r="M5162" s="1">
        <v>0</v>
      </c>
      <c r="N5162" s="1">
        <v>4</v>
      </c>
      <c r="O5162" s="1">
        <v>0</v>
      </c>
      <c r="P5162" s="1">
        <v>0</v>
      </c>
      <c r="Q5162" s="1">
        <v>2</v>
      </c>
      <c r="R5162" s="1">
        <v>21.757989883422852</v>
      </c>
      <c r="S5162" s="1">
        <v>0</v>
      </c>
      <c r="T5162" s="1">
        <v>0</v>
      </c>
      <c r="U5162" s="1">
        <v>0</v>
      </c>
      <c r="V5162" s="1">
        <v>0</v>
      </c>
      <c r="W5162" s="1">
        <v>14</v>
      </c>
      <c r="X5162" s="1">
        <v>774.16802978515625</v>
      </c>
      <c r="Y5162" s="1">
        <v>678</v>
      </c>
      <c r="Z5162" s="1">
        <v>609.614013671875</v>
      </c>
      <c r="AA5162" s="1">
        <v>0</v>
      </c>
      <c r="AB5162" s="1">
        <v>0</v>
      </c>
      <c r="AC5162" s="1">
        <v>0</v>
      </c>
      <c r="AD5162" s="1">
        <v>118.48999786376953</v>
      </c>
      <c r="AE5162" s="1">
        <v>0</v>
      </c>
      <c r="AF5162" s="1">
        <v>2396</v>
      </c>
      <c r="AG5162" s="1">
        <v>0</v>
      </c>
      <c r="AH5162" s="1">
        <v>330.24398803710938</v>
      </c>
      <c r="AI5162" s="1">
        <v>-0.41448089480400085</v>
      </c>
      <c r="AJ5162" s="1">
        <v>46.538200378417969</v>
      </c>
      <c r="AK5162" s="1">
        <v>0</v>
      </c>
      <c r="AL5162" s="1">
        <v>7432.39794921875</v>
      </c>
      <c r="AM5162" s="1">
        <v>6195.91015625</v>
      </c>
      <c r="AN5162" s="1">
        <v>1236.487548828125</v>
      </c>
      <c r="AO5162" t="s">
        <v>17972</v>
      </c>
    </row>
    <row r="5163" spans="1:41" x14ac:dyDescent="0.25">
      <c r="A5163" s="1">
        <v>2021</v>
      </c>
      <c r="B5163" t="s">
        <v>3828</v>
      </c>
      <c r="C5163" t="s">
        <v>7120</v>
      </c>
      <c r="D5163" t="s">
        <v>7234</v>
      </c>
      <c r="E5163" t="s">
        <v>7960</v>
      </c>
      <c r="F5163" t="s">
        <v>9859</v>
      </c>
      <c r="G5163" t="s">
        <v>12063</v>
      </c>
      <c r="H5163" t="s">
        <v>12737</v>
      </c>
      <c r="I5163" s="1">
        <v>7030</v>
      </c>
      <c r="J5163" s="1">
        <v>18681</v>
      </c>
      <c r="K5163" s="1">
        <v>0.22423000633716583</v>
      </c>
      <c r="L5163" s="1">
        <v>432</v>
      </c>
      <c r="M5163" s="1">
        <v>0</v>
      </c>
      <c r="N5163" s="1">
        <v>2966</v>
      </c>
      <c r="O5163" s="1">
        <v>70.851547241210938</v>
      </c>
      <c r="P5163" s="1">
        <v>0</v>
      </c>
      <c r="Q5163" s="1">
        <v>3685</v>
      </c>
      <c r="R5163" s="1">
        <v>4307.04736328125</v>
      </c>
      <c r="S5163" s="1">
        <v>0</v>
      </c>
      <c r="T5163" s="1">
        <v>0</v>
      </c>
      <c r="U5163" s="1">
        <v>0</v>
      </c>
      <c r="V5163" s="1">
        <v>0</v>
      </c>
      <c r="W5163" s="1">
        <v>113</v>
      </c>
      <c r="X5163" s="1">
        <v>10020.787109375</v>
      </c>
      <c r="Y5163" s="1">
        <v>12067</v>
      </c>
      <c r="Z5163" s="1">
        <v>7630.98388671875</v>
      </c>
      <c r="AA5163" s="1">
        <v>332.2904052734375</v>
      </c>
      <c r="AB5163" s="1">
        <v>0</v>
      </c>
      <c r="AC5163" s="1">
        <v>0</v>
      </c>
      <c r="AD5163" s="1">
        <v>13643.7802734375</v>
      </c>
      <c r="AE5163" s="1">
        <v>0</v>
      </c>
      <c r="AF5163" s="1">
        <v>18298</v>
      </c>
      <c r="AG5163" s="1">
        <v>714</v>
      </c>
      <c r="AH5163" s="1">
        <v>4074.925537109375</v>
      </c>
      <c r="AI5163" s="1">
        <v>1905.53271484375</v>
      </c>
      <c r="AJ5163" s="1">
        <v>1581.2796630859375</v>
      </c>
      <c r="AK5163" s="1">
        <v>1292.730712890625</v>
      </c>
      <c r="AL5163" s="1">
        <v>108846.4375</v>
      </c>
      <c r="AM5163" s="1">
        <v>77724.6015625</v>
      </c>
      <c r="AN5163" s="1">
        <v>31121.833984375</v>
      </c>
      <c r="AO5163" t="s">
        <v>17973</v>
      </c>
    </row>
    <row r="5164" spans="1:41" x14ac:dyDescent="0.25">
      <c r="A5164" s="1">
        <v>2021</v>
      </c>
      <c r="B5164" t="s">
        <v>3828</v>
      </c>
      <c r="C5164" t="s">
        <v>7120</v>
      </c>
      <c r="D5164" t="s">
        <v>7234</v>
      </c>
      <c r="E5164" t="s">
        <v>7960</v>
      </c>
      <c r="F5164" t="s">
        <v>9859</v>
      </c>
      <c r="G5164" t="s">
        <v>12064</v>
      </c>
      <c r="H5164" t="s">
        <v>12737</v>
      </c>
      <c r="I5164" s="1">
        <v>7030</v>
      </c>
      <c r="J5164" s="1">
        <v>18681</v>
      </c>
      <c r="K5164" s="1">
        <v>0.22423000633716583</v>
      </c>
      <c r="L5164" s="1">
        <v>432</v>
      </c>
      <c r="M5164" s="1">
        <v>0</v>
      </c>
      <c r="N5164" s="1">
        <v>2966</v>
      </c>
      <c r="O5164" s="1">
        <v>70.851547241210938</v>
      </c>
      <c r="P5164" s="1">
        <v>0</v>
      </c>
      <c r="Q5164" s="1">
        <v>3685</v>
      </c>
      <c r="R5164" s="1">
        <v>4307.04736328125</v>
      </c>
      <c r="S5164" s="1">
        <v>0</v>
      </c>
      <c r="T5164" s="1">
        <v>0</v>
      </c>
      <c r="U5164" s="1">
        <v>0</v>
      </c>
      <c r="V5164" s="1">
        <v>0</v>
      </c>
      <c r="W5164" s="1">
        <v>113</v>
      </c>
      <c r="X5164" s="1">
        <v>10020.787109375</v>
      </c>
      <c r="Y5164" s="1">
        <v>12067</v>
      </c>
      <c r="Z5164" s="1">
        <v>7630.98388671875</v>
      </c>
      <c r="AA5164" s="1">
        <v>332.2904052734375</v>
      </c>
      <c r="AB5164" s="1">
        <v>0</v>
      </c>
      <c r="AC5164" s="1">
        <v>0</v>
      </c>
      <c r="AD5164" s="1">
        <v>13643.7802734375</v>
      </c>
      <c r="AE5164" s="1">
        <v>0</v>
      </c>
      <c r="AF5164" s="1">
        <v>18298</v>
      </c>
      <c r="AG5164" s="1">
        <v>714</v>
      </c>
      <c r="AH5164" s="1">
        <v>4074.925537109375</v>
      </c>
      <c r="AI5164" s="1">
        <v>1905.53271484375</v>
      </c>
      <c r="AJ5164" s="1">
        <v>1581.2796630859375</v>
      </c>
      <c r="AK5164" s="1">
        <v>1292.730712890625</v>
      </c>
      <c r="AL5164" s="1">
        <v>108846.4375</v>
      </c>
      <c r="AM5164" s="1">
        <v>77724.6015625</v>
      </c>
      <c r="AN5164" s="1">
        <v>31121.833984375</v>
      </c>
      <c r="AO5164" t="s">
        <v>17974</v>
      </c>
    </row>
    <row r="5165" spans="1:41" x14ac:dyDescent="0.25">
      <c r="A5165" s="1">
        <v>2021</v>
      </c>
      <c r="B5165" t="s">
        <v>3828</v>
      </c>
      <c r="C5165" t="s">
        <v>7120</v>
      </c>
      <c r="D5165" t="s">
        <v>7234</v>
      </c>
      <c r="E5165" t="s">
        <v>7960</v>
      </c>
      <c r="F5165" t="s">
        <v>9860</v>
      </c>
      <c r="G5165" t="s">
        <v>12065</v>
      </c>
      <c r="H5165" t="s">
        <v>12737</v>
      </c>
      <c r="I5165" s="1">
        <v>61</v>
      </c>
      <c r="J5165" s="1">
        <v>0</v>
      </c>
      <c r="K5165" s="1">
        <v>0</v>
      </c>
      <c r="L5165" s="1">
        <v>0</v>
      </c>
      <c r="M5165" s="1">
        <v>0</v>
      </c>
      <c r="N5165" s="1">
        <v>1337</v>
      </c>
      <c r="O5165" s="1">
        <v>391.80520629882813</v>
      </c>
      <c r="P5165" s="1">
        <v>0</v>
      </c>
      <c r="Q5165" s="1">
        <v>120</v>
      </c>
      <c r="R5165" s="1">
        <v>126.19999694824219</v>
      </c>
      <c r="S5165" s="1">
        <v>0</v>
      </c>
      <c r="T5165" s="1">
        <v>0</v>
      </c>
      <c r="U5165" s="1">
        <v>0</v>
      </c>
      <c r="V5165" s="1">
        <v>0</v>
      </c>
      <c r="W5165" s="1">
        <v>2</v>
      </c>
      <c r="X5165" s="1">
        <v>2205</v>
      </c>
      <c r="Y5165" s="1">
        <v>730</v>
      </c>
      <c r="Z5165" s="1">
        <v>206.46499633789063</v>
      </c>
      <c r="AA5165" s="1">
        <v>0</v>
      </c>
      <c r="AB5165" s="1">
        <v>174</v>
      </c>
      <c r="AC5165" s="1">
        <v>0</v>
      </c>
      <c r="AD5165" s="1">
        <v>662.16998291015625</v>
      </c>
      <c r="AE5165" s="1">
        <v>0</v>
      </c>
      <c r="AF5165" s="1">
        <v>2112</v>
      </c>
      <c r="AG5165" s="1">
        <v>0</v>
      </c>
      <c r="AH5165" s="1">
        <v>1269.39697265625</v>
      </c>
      <c r="AI5165" s="1">
        <v>579</v>
      </c>
      <c r="AJ5165" s="1">
        <v>0</v>
      </c>
      <c r="AK5165" s="1">
        <v>315.65011596679688</v>
      </c>
      <c r="AL5165" s="1">
        <v>10291.6875</v>
      </c>
      <c r="AM5165" s="1">
        <v>4692.6650390625</v>
      </c>
      <c r="AN5165" s="1">
        <v>5599.02197265625</v>
      </c>
      <c r="AO5165" t="s">
        <v>17975</v>
      </c>
    </row>
    <row r="5166" spans="1:41" x14ac:dyDescent="0.25">
      <c r="A5166" s="1">
        <v>2021</v>
      </c>
      <c r="B5166" t="s">
        <v>3828</v>
      </c>
      <c r="C5166" t="s">
        <v>7120</v>
      </c>
      <c r="D5166" t="s">
        <v>7234</v>
      </c>
      <c r="E5166" t="s">
        <v>7960</v>
      </c>
      <c r="F5166" t="s">
        <v>9860</v>
      </c>
      <c r="G5166" t="s">
        <v>12066</v>
      </c>
      <c r="H5166" t="s">
        <v>12737</v>
      </c>
      <c r="I5166" s="1">
        <v>61</v>
      </c>
      <c r="J5166" s="1">
        <v>0</v>
      </c>
      <c r="K5166" s="1">
        <v>0</v>
      </c>
      <c r="L5166" s="1">
        <v>0</v>
      </c>
      <c r="M5166" s="1">
        <v>0</v>
      </c>
      <c r="N5166" s="1">
        <v>1337</v>
      </c>
      <c r="O5166" s="1">
        <v>391.80520629882813</v>
      </c>
      <c r="P5166" s="1">
        <v>0</v>
      </c>
      <c r="Q5166" s="1">
        <v>120</v>
      </c>
      <c r="R5166" s="1">
        <v>126.19999694824219</v>
      </c>
      <c r="S5166" s="1">
        <v>0</v>
      </c>
      <c r="T5166" s="1">
        <v>0</v>
      </c>
      <c r="U5166" s="1">
        <v>0</v>
      </c>
      <c r="V5166" s="1">
        <v>0</v>
      </c>
      <c r="W5166" s="1">
        <v>2</v>
      </c>
      <c r="X5166" s="1">
        <v>2205</v>
      </c>
      <c r="Y5166" s="1">
        <v>730</v>
      </c>
      <c r="Z5166" s="1">
        <v>206.46499633789063</v>
      </c>
      <c r="AA5166" s="1">
        <v>0</v>
      </c>
      <c r="AB5166" s="1">
        <v>174</v>
      </c>
      <c r="AC5166" s="1">
        <v>0</v>
      </c>
      <c r="AD5166" s="1">
        <v>662.16998291015625</v>
      </c>
      <c r="AE5166" s="1">
        <v>0</v>
      </c>
      <c r="AF5166" s="1">
        <v>2112</v>
      </c>
      <c r="AG5166" s="1">
        <v>0</v>
      </c>
      <c r="AH5166" s="1">
        <v>1269.39697265625</v>
      </c>
      <c r="AI5166" s="1">
        <v>579</v>
      </c>
      <c r="AJ5166" s="1">
        <v>0</v>
      </c>
      <c r="AK5166" s="1">
        <v>315.65011596679688</v>
      </c>
      <c r="AL5166" s="1">
        <v>10291.6875</v>
      </c>
      <c r="AM5166" s="1">
        <v>4692.6650390625</v>
      </c>
      <c r="AN5166" s="1">
        <v>5599.02197265625</v>
      </c>
      <c r="AO5166" t="s">
        <v>17976</v>
      </c>
    </row>
    <row r="5167" spans="1:41" x14ac:dyDescent="0.25">
      <c r="A5167" s="1">
        <v>2021</v>
      </c>
      <c r="B5167" t="s">
        <v>3828</v>
      </c>
      <c r="C5167" t="s">
        <v>7120</v>
      </c>
      <c r="D5167" t="s">
        <v>7234</v>
      </c>
      <c r="E5167" t="s">
        <v>7960</v>
      </c>
      <c r="F5167" t="s">
        <v>9861</v>
      </c>
      <c r="G5167" t="s">
        <v>12067</v>
      </c>
      <c r="H5167" t="s">
        <v>12737</v>
      </c>
      <c r="I5167" s="1">
        <v>0</v>
      </c>
      <c r="J5167" s="1">
        <v>526</v>
      </c>
      <c r="K5167" s="1">
        <v>511.0985107421875</v>
      </c>
      <c r="L5167" s="1">
        <v>1254</v>
      </c>
      <c r="M5167" s="1">
        <v>0</v>
      </c>
      <c r="N5167" s="1">
        <v>87</v>
      </c>
      <c r="O5167" s="1">
        <v>1910.470703125</v>
      </c>
      <c r="P5167" s="1">
        <v>18.710399627685547</v>
      </c>
      <c r="Q5167" s="1">
        <v>1668</v>
      </c>
      <c r="R5167" s="1">
        <v>0</v>
      </c>
      <c r="S5167" s="1">
        <v>0</v>
      </c>
      <c r="T5167" s="1">
        <v>4</v>
      </c>
      <c r="U5167" s="1">
        <v>139</v>
      </c>
      <c r="V5167" s="1">
        <v>0</v>
      </c>
      <c r="W5167" s="1">
        <v>0</v>
      </c>
      <c r="X5167" s="1">
        <v>10.850000381469727</v>
      </c>
      <c r="Y5167" s="1">
        <v>2469</v>
      </c>
      <c r="Z5167" s="1">
        <v>1735.1729736328125</v>
      </c>
      <c r="AA5167" s="1">
        <v>0</v>
      </c>
      <c r="AB5167" s="1">
        <v>0</v>
      </c>
      <c r="AC5167" s="1">
        <v>1864.1165771484375</v>
      </c>
      <c r="AD5167" s="1">
        <v>3053.409912109375</v>
      </c>
      <c r="AE5167" s="1">
        <v>725.045654296875</v>
      </c>
      <c r="AF5167" s="1">
        <v>6029</v>
      </c>
      <c r="AG5167" s="1">
        <v>0</v>
      </c>
      <c r="AH5167" s="1">
        <v>0</v>
      </c>
      <c r="AI5167" s="1">
        <v>0</v>
      </c>
      <c r="AJ5167" s="1">
        <v>4963.76171875</v>
      </c>
      <c r="AK5167" s="1">
        <v>270.43753051757813</v>
      </c>
      <c r="AL5167" s="1">
        <v>27239.07421875</v>
      </c>
      <c r="AM5167" s="1">
        <v>21478.80859375</v>
      </c>
      <c r="AN5167" s="1">
        <v>5760.2666015625</v>
      </c>
      <c r="AO5167" t="s">
        <v>17977</v>
      </c>
    </row>
    <row r="5168" spans="1:41" x14ac:dyDescent="0.25">
      <c r="A5168" s="1">
        <v>2021</v>
      </c>
      <c r="B5168" t="s">
        <v>3828</v>
      </c>
      <c r="C5168" t="s">
        <v>7120</v>
      </c>
      <c r="D5168" t="s">
        <v>7234</v>
      </c>
      <c r="E5168" t="s">
        <v>7960</v>
      </c>
      <c r="F5168" t="s">
        <v>9861</v>
      </c>
      <c r="G5168" t="s">
        <v>12068</v>
      </c>
      <c r="H5168" t="s">
        <v>12737</v>
      </c>
      <c r="I5168" s="1">
        <v>0</v>
      </c>
      <c r="J5168" s="1">
        <v>526</v>
      </c>
      <c r="K5168" s="1">
        <v>511.0985107421875</v>
      </c>
      <c r="L5168" s="1">
        <v>1254</v>
      </c>
      <c r="M5168" s="1">
        <v>0</v>
      </c>
      <c r="N5168" s="1">
        <v>87</v>
      </c>
      <c r="O5168" s="1">
        <v>1910.470703125</v>
      </c>
      <c r="P5168" s="1">
        <v>18.710399627685547</v>
      </c>
      <c r="Q5168" s="1">
        <v>1668</v>
      </c>
      <c r="R5168" s="1">
        <v>0</v>
      </c>
      <c r="S5168" s="1">
        <v>0</v>
      </c>
      <c r="T5168" s="1">
        <v>4</v>
      </c>
      <c r="U5168" s="1">
        <v>139</v>
      </c>
      <c r="V5168" s="1">
        <v>0</v>
      </c>
      <c r="W5168" s="1">
        <v>0</v>
      </c>
      <c r="X5168" s="1">
        <v>10.850000381469727</v>
      </c>
      <c r="Y5168" s="1">
        <v>2469</v>
      </c>
      <c r="Z5168" s="1">
        <v>1735.1729736328125</v>
      </c>
      <c r="AA5168" s="1">
        <v>0</v>
      </c>
      <c r="AB5168" s="1">
        <v>0</v>
      </c>
      <c r="AC5168" s="1">
        <v>1864.1165771484375</v>
      </c>
      <c r="AD5168" s="1">
        <v>3053.409912109375</v>
      </c>
      <c r="AE5168" s="1">
        <v>725.045654296875</v>
      </c>
      <c r="AF5168" s="1">
        <v>6029</v>
      </c>
      <c r="AG5168" s="1">
        <v>0</v>
      </c>
      <c r="AH5168" s="1">
        <v>0</v>
      </c>
      <c r="AI5168" s="1">
        <v>0</v>
      </c>
      <c r="AJ5168" s="1">
        <v>4963.76171875</v>
      </c>
      <c r="AK5168" s="1">
        <v>270.43753051757813</v>
      </c>
      <c r="AL5168" s="1">
        <v>27239.07421875</v>
      </c>
      <c r="AM5168" s="1">
        <v>21478.80859375</v>
      </c>
      <c r="AN5168" s="1">
        <v>5760.2666015625</v>
      </c>
      <c r="AO5168" t="s">
        <v>17978</v>
      </c>
    </row>
    <row r="5169" spans="1:41" x14ac:dyDescent="0.25">
      <c r="A5169" s="1">
        <v>2021</v>
      </c>
      <c r="B5169" t="s">
        <v>3828</v>
      </c>
      <c r="C5169" t="s">
        <v>7120</v>
      </c>
      <c r="D5169" t="s">
        <v>7234</v>
      </c>
      <c r="E5169" t="s">
        <v>7960</v>
      </c>
      <c r="F5169" t="s">
        <v>9862</v>
      </c>
      <c r="G5169" t="s">
        <v>12069</v>
      </c>
      <c r="H5169" t="s">
        <v>12737</v>
      </c>
      <c r="I5169" s="1">
        <v>11489</v>
      </c>
      <c r="J5169" s="1">
        <v>27499</v>
      </c>
      <c r="K5169" s="1">
        <v>0.22423000633716583</v>
      </c>
      <c r="L5169" s="1">
        <v>1666</v>
      </c>
      <c r="M5169" s="1">
        <v>0</v>
      </c>
      <c r="N5169" s="1">
        <v>6508</v>
      </c>
      <c r="O5169" s="1">
        <v>88.695831298828125</v>
      </c>
      <c r="P5169" s="1">
        <v>0</v>
      </c>
      <c r="Q5169" s="1">
        <v>4321</v>
      </c>
      <c r="R5169" s="1">
        <v>6713.0244140625</v>
      </c>
      <c r="S5169" s="1">
        <v>0</v>
      </c>
      <c r="T5169" s="1">
        <v>0</v>
      </c>
      <c r="U5169" s="1">
        <v>0</v>
      </c>
      <c r="V5169" s="1">
        <v>0</v>
      </c>
      <c r="W5169" s="1">
        <v>448</v>
      </c>
      <c r="X5169" s="1">
        <v>13148.365234375</v>
      </c>
      <c r="Y5169" s="1">
        <v>20409</v>
      </c>
      <c r="Z5169" s="1">
        <v>16537.685546875</v>
      </c>
      <c r="AA5169" s="1">
        <v>332.2904052734375</v>
      </c>
      <c r="AB5169" s="1">
        <v>0</v>
      </c>
      <c r="AC5169" s="1">
        <v>0</v>
      </c>
      <c r="AD5169" s="1">
        <v>25133.44921875</v>
      </c>
      <c r="AE5169" s="1">
        <v>0</v>
      </c>
      <c r="AF5169" s="1">
        <v>29893</v>
      </c>
      <c r="AG5169" s="1">
        <v>6201</v>
      </c>
      <c r="AH5169" s="1">
        <v>6358.1728515625</v>
      </c>
      <c r="AI5169" s="1">
        <v>4661.25</v>
      </c>
      <c r="AJ5169" s="1">
        <v>3275.368896484375</v>
      </c>
      <c r="AK5169" s="1">
        <v>2316.15283203125</v>
      </c>
      <c r="AL5169" s="1">
        <v>186998.6875</v>
      </c>
      <c r="AM5169" s="1">
        <v>134844.375</v>
      </c>
      <c r="AN5169" s="1">
        <v>52154.30859375</v>
      </c>
      <c r="AO5169" t="s">
        <v>17979</v>
      </c>
    </row>
    <row r="5170" spans="1:41" x14ac:dyDescent="0.25">
      <c r="A5170" s="1">
        <v>2021</v>
      </c>
      <c r="B5170" t="s">
        <v>3828</v>
      </c>
      <c r="C5170" t="s">
        <v>7120</v>
      </c>
      <c r="D5170" t="s">
        <v>7234</v>
      </c>
      <c r="E5170" t="s">
        <v>7960</v>
      </c>
      <c r="F5170" t="s">
        <v>9862</v>
      </c>
      <c r="G5170" t="s">
        <v>12070</v>
      </c>
      <c r="H5170" t="s">
        <v>12737</v>
      </c>
      <c r="I5170" s="1">
        <v>11489</v>
      </c>
      <c r="J5170" s="1">
        <v>27499</v>
      </c>
      <c r="K5170" s="1">
        <v>0.22423000633716583</v>
      </c>
      <c r="L5170" s="1">
        <v>1666</v>
      </c>
      <c r="M5170" s="1">
        <v>0</v>
      </c>
      <c r="N5170" s="1">
        <v>6508</v>
      </c>
      <c r="O5170" s="1">
        <v>88.695831298828125</v>
      </c>
      <c r="P5170" s="1">
        <v>0</v>
      </c>
      <c r="Q5170" s="1">
        <v>4321</v>
      </c>
      <c r="R5170" s="1">
        <v>6713.0244140625</v>
      </c>
      <c r="S5170" s="1">
        <v>0</v>
      </c>
      <c r="T5170" s="1">
        <v>0</v>
      </c>
      <c r="U5170" s="1">
        <v>0</v>
      </c>
      <c r="V5170" s="1">
        <v>0</v>
      </c>
      <c r="W5170" s="1">
        <v>448</v>
      </c>
      <c r="X5170" s="1">
        <v>13148.365234375</v>
      </c>
      <c r="Y5170" s="1">
        <v>20409</v>
      </c>
      <c r="Z5170" s="1">
        <v>16537.685546875</v>
      </c>
      <c r="AA5170" s="1">
        <v>332.2904052734375</v>
      </c>
      <c r="AB5170" s="1">
        <v>0</v>
      </c>
      <c r="AC5170" s="1">
        <v>0</v>
      </c>
      <c r="AD5170" s="1">
        <v>25133.44921875</v>
      </c>
      <c r="AE5170" s="1">
        <v>0</v>
      </c>
      <c r="AF5170" s="1">
        <v>29893</v>
      </c>
      <c r="AG5170" s="1">
        <v>6201</v>
      </c>
      <c r="AH5170" s="1">
        <v>6358.1728515625</v>
      </c>
      <c r="AI5170" s="1">
        <v>4661.25</v>
      </c>
      <c r="AJ5170" s="1">
        <v>3275.368896484375</v>
      </c>
      <c r="AK5170" s="1">
        <v>2316.15283203125</v>
      </c>
      <c r="AL5170" s="1">
        <v>186998.6875</v>
      </c>
      <c r="AM5170" s="1">
        <v>134844.375</v>
      </c>
      <c r="AN5170" s="1">
        <v>52154.30859375</v>
      </c>
      <c r="AO5170" t="s">
        <v>17980</v>
      </c>
    </row>
    <row r="5171" spans="1:41" x14ac:dyDescent="0.25">
      <c r="A5171" s="1">
        <v>2021</v>
      </c>
      <c r="B5171" t="s">
        <v>3828</v>
      </c>
      <c r="C5171" t="s">
        <v>7120</v>
      </c>
      <c r="D5171" t="s">
        <v>7234</v>
      </c>
      <c r="E5171" t="s">
        <v>7960</v>
      </c>
      <c r="F5171" t="s">
        <v>9863</v>
      </c>
      <c r="G5171" t="s">
        <v>12071</v>
      </c>
      <c r="H5171" t="s">
        <v>12737</v>
      </c>
      <c r="I5171" s="1">
        <v>2596</v>
      </c>
      <c r="J5171" s="1">
        <v>6477</v>
      </c>
      <c r="K5171" s="1">
        <v>0</v>
      </c>
      <c r="L5171" s="1">
        <v>867</v>
      </c>
      <c r="M5171" s="1">
        <v>0</v>
      </c>
      <c r="N5171" s="1">
        <v>1238</v>
      </c>
      <c r="O5171" s="1">
        <v>0</v>
      </c>
      <c r="P5171" s="1">
        <v>0</v>
      </c>
      <c r="Q5171" s="1">
        <v>514</v>
      </c>
      <c r="R5171" s="1">
        <v>197.28550720214844</v>
      </c>
      <c r="S5171" s="1">
        <v>0</v>
      </c>
      <c r="T5171" s="1">
        <v>0</v>
      </c>
      <c r="U5171" s="1">
        <v>0</v>
      </c>
      <c r="V5171" s="1">
        <v>0</v>
      </c>
      <c r="W5171" s="1">
        <v>188</v>
      </c>
      <c r="X5171" s="1">
        <v>1090</v>
      </c>
      <c r="Y5171" s="1">
        <v>4584</v>
      </c>
      <c r="Z5171" s="1">
        <v>7398.2509765625</v>
      </c>
      <c r="AA5171" s="1">
        <v>0</v>
      </c>
      <c r="AB5171" s="1">
        <v>0</v>
      </c>
      <c r="AC5171" s="1">
        <v>0</v>
      </c>
      <c r="AD5171" s="1">
        <v>2829.3798828125</v>
      </c>
      <c r="AE5171" s="1">
        <v>0</v>
      </c>
      <c r="AF5171" s="1">
        <v>7783</v>
      </c>
      <c r="AG5171" s="1">
        <v>0</v>
      </c>
      <c r="AH5171" s="1">
        <v>1651.14697265625</v>
      </c>
      <c r="AI5171" s="1">
        <v>1229.750732421875</v>
      </c>
      <c r="AJ5171" s="1">
        <v>1289.6090087890625</v>
      </c>
      <c r="AK5171" s="1">
        <v>201.26878356933594</v>
      </c>
      <c r="AL5171" s="1">
        <v>40133.69140625</v>
      </c>
      <c r="AM5171" s="1">
        <v>32944.14453125</v>
      </c>
      <c r="AN5171" s="1">
        <v>7189.5458984375</v>
      </c>
      <c r="AO5171" t="s">
        <v>17981</v>
      </c>
    </row>
    <row r="5172" spans="1:41" x14ac:dyDescent="0.25">
      <c r="A5172" s="1">
        <v>2021</v>
      </c>
      <c r="B5172" t="s">
        <v>3828</v>
      </c>
      <c r="C5172" t="s">
        <v>7120</v>
      </c>
      <c r="D5172" t="s">
        <v>7234</v>
      </c>
      <c r="E5172" t="s">
        <v>7960</v>
      </c>
      <c r="F5172" t="s">
        <v>9863</v>
      </c>
      <c r="G5172" t="s">
        <v>12072</v>
      </c>
      <c r="H5172" t="s">
        <v>12737</v>
      </c>
      <c r="I5172" s="1">
        <v>2596</v>
      </c>
      <c r="J5172" s="1">
        <v>6477</v>
      </c>
      <c r="K5172" s="1">
        <v>0</v>
      </c>
      <c r="L5172" s="1">
        <v>867</v>
      </c>
      <c r="M5172" s="1">
        <v>0</v>
      </c>
      <c r="N5172" s="1">
        <v>1238</v>
      </c>
      <c r="O5172" s="1">
        <v>0</v>
      </c>
      <c r="P5172" s="1">
        <v>0</v>
      </c>
      <c r="Q5172" s="1">
        <v>514</v>
      </c>
      <c r="R5172" s="1">
        <v>197.28550720214844</v>
      </c>
      <c r="S5172" s="1">
        <v>0</v>
      </c>
      <c r="T5172" s="1">
        <v>0</v>
      </c>
      <c r="U5172" s="1">
        <v>0</v>
      </c>
      <c r="V5172" s="1">
        <v>0</v>
      </c>
      <c r="W5172" s="1">
        <v>188</v>
      </c>
      <c r="X5172" s="1">
        <v>1090</v>
      </c>
      <c r="Y5172" s="1">
        <v>4584</v>
      </c>
      <c r="Z5172" s="1">
        <v>7398.2509765625</v>
      </c>
      <c r="AA5172" s="1">
        <v>0</v>
      </c>
      <c r="AB5172" s="1">
        <v>0</v>
      </c>
      <c r="AC5172" s="1">
        <v>0</v>
      </c>
      <c r="AD5172" s="1">
        <v>2829.3798828125</v>
      </c>
      <c r="AE5172" s="1">
        <v>0</v>
      </c>
      <c r="AF5172" s="1">
        <v>7783</v>
      </c>
      <c r="AG5172" s="1">
        <v>0</v>
      </c>
      <c r="AH5172" s="1">
        <v>1651.14697265625</v>
      </c>
      <c r="AI5172" s="1">
        <v>1229.750732421875</v>
      </c>
      <c r="AJ5172" s="1">
        <v>1289.6090087890625</v>
      </c>
      <c r="AK5172" s="1">
        <v>201.26878356933594</v>
      </c>
      <c r="AL5172" s="1">
        <v>40133.69140625</v>
      </c>
      <c r="AM5172" s="1">
        <v>32944.14453125</v>
      </c>
      <c r="AN5172" s="1">
        <v>7189.5458984375</v>
      </c>
      <c r="AO5172" t="s">
        <v>17982</v>
      </c>
    </row>
    <row r="5173" spans="1:41" x14ac:dyDescent="0.25">
      <c r="A5173" s="1">
        <v>2021</v>
      </c>
      <c r="B5173" t="s">
        <v>3828</v>
      </c>
      <c r="C5173" t="s">
        <v>7120</v>
      </c>
      <c r="D5173" t="s">
        <v>7234</v>
      </c>
      <c r="E5173" t="s">
        <v>7960</v>
      </c>
      <c r="F5173" t="s">
        <v>9864</v>
      </c>
      <c r="G5173" t="s">
        <v>12073</v>
      </c>
      <c r="H5173" t="s">
        <v>12737</v>
      </c>
      <c r="I5173" s="1">
        <v>0</v>
      </c>
      <c r="J5173" s="1">
        <v>0</v>
      </c>
      <c r="K5173" s="1"/>
      <c r="L5173" s="1"/>
      <c r="M5173" s="1"/>
      <c r="N5173" s="1">
        <v>0</v>
      </c>
      <c r="O5173" s="1"/>
      <c r="P5173" s="1"/>
      <c r="Q5173" s="1"/>
      <c r="R5173" s="1">
        <v>0</v>
      </c>
      <c r="S5173" s="1"/>
      <c r="T5173" s="1"/>
      <c r="U5173" s="1">
        <v>0</v>
      </c>
      <c r="V5173" s="1">
        <v>0</v>
      </c>
      <c r="W5173" s="1"/>
      <c r="X5173" s="1"/>
      <c r="Y5173" s="1">
        <v>0</v>
      </c>
      <c r="Z5173" s="1">
        <v>0</v>
      </c>
      <c r="AA5173" s="1">
        <v>0</v>
      </c>
      <c r="AB5173" s="1">
        <v>0</v>
      </c>
      <c r="AC5173" s="1"/>
      <c r="AD5173" s="1">
        <v>0</v>
      </c>
      <c r="AE5173" s="1">
        <v>0</v>
      </c>
      <c r="AF5173" s="1"/>
      <c r="AG5173" s="1">
        <v>38</v>
      </c>
      <c r="AH5173" s="1">
        <v>0</v>
      </c>
      <c r="AI5173" s="1"/>
      <c r="AJ5173" s="1">
        <v>0</v>
      </c>
      <c r="AK5173" s="1"/>
      <c r="AL5173" s="1">
        <v>38</v>
      </c>
      <c r="AM5173" s="1">
        <v>38</v>
      </c>
      <c r="AN5173" s="1">
        <v>0</v>
      </c>
      <c r="AO5173" t="s">
        <v>17983</v>
      </c>
    </row>
    <row r="5174" spans="1:41" x14ac:dyDescent="0.25">
      <c r="A5174" s="1">
        <v>2021</v>
      </c>
      <c r="B5174" t="s">
        <v>3828</v>
      </c>
      <c r="C5174" t="s">
        <v>7120</v>
      </c>
      <c r="D5174" t="s">
        <v>7234</v>
      </c>
      <c r="E5174" t="s">
        <v>7960</v>
      </c>
      <c r="F5174" t="s">
        <v>9864</v>
      </c>
      <c r="G5174" t="s">
        <v>12074</v>
      </c>
      <c r="H5174" t="s">
        <v>12737</v>
      </c>
      <c r="I5174" s="1">
        <v>0</v>
      </c>
      <c r="J5174" s="1">
        <v>0</v>
      </c>
      <c r="K5174" s="1"/>
      <c r="L5174" s="1"/>
      <c r="M5174" s="1"/>
      <c r="N5174" s="1">
        <v>0</v>
      </c>
      <c r="O5174" s="1"/>
      <c r="P5174" s="1"/>
      <c r="Q5174" s="1"/>
      <c r="R5174" s="1">
        <v>0</v>
      </c>
      <c r="S5174" s="1"/>
      <c r="T5174" s="1"/>
      <c r="U5174" s="1">
        <v>0</v>
      </c>
      <c r="V5174" s="1">
        <v>0</v>
      </c>
      <c r="W5174" s="1"/>
      <c r="X5174" s="1"/>
      <c r="Y5174" s="1">
        <v>0</v>
      </c>
      <c r="Z5174" s="1">
        <v>0</v>
      </c>
      <c r="AA5174" s="1">
        <v>0</v>
      </c>
      <c r="AB5174" s="1">
        <v>0</v>
      </c>
      <c r="AC5174" s="1"/>
      <c r="AD5174" s="1">
        <v>0</v>
      </c>
      <c r="AE5174" s="1">
        <v>0</v>
      </c>
      <c r="AF5174" s="1"/>
      <c r="AG5174" s="1">
        <v>38</v>
      </c>
      <c r="AH5174" s="1">
        <v>0</v>
      </c>
      <c r="AI5174" s="1"/>
      <c r="AJ5174" s="1">
        <v>0</v>
      </c>
      <c r="AK5174" s="1"/>
      <c r="AL5174" s="1">
        <v>38</v>
      </c>
      <c r="AM5174" s="1">
        <v>38</v>
      </c>
      <c r="AN5174" s="1">
        <v>0</v>
      </c>
      <c r="AO5174" t="s">
        <v>17984</v>
      </c>
    </row>
    <row r="5175" spans="1:41" x14ac:dyDescent="0.25">
      <c r="A5175" s="1">
        <v>2021</v>
      </c>
      <c r="B5175" t="s">
        <v>3828</v>
      </c>
      <c r="C5175" t="s">
        <v>7120</v>
      </c>
      <c r="D5175" t="s">
        <v>7234</v>
      </c>
      <c r="E5175" t="s">
        <v>7960</v>
      </c>
      <c r="F5175" t="s">
        <v>9865</v>
      </c>
      <c r="G5175" t="s">
        <v>12075</v>
      </c>
      <c r="H5175" t="s">
        <v>12737</v>
      </c>
      <c r="I5175" s="1">
        <v>11489</v>
      </c>
      <c r="J5175" s="1">
        <v>31206</v>
      </c>
      <c r="K5175" s="1">
        <v>0.22423000633716583</v>
      </c>
      <c r="L5175" s="1">
        <v>1666</v>
      </c>
      <c r="M5175" s="1">
        <v>0</v>
      </c>
      <c r="N5175" s="1">
        <v>6508</v>
      </c>
      <c r="O5175" s="1">
        <v>88.695831298828125</v>
      </c>
      <c r="P5175" s="1">
        <v>0</v>
      </c>
      <c r="Q5175" s="1">
        <v>4321</v>
      </c>
      <c r="R5175" s="1">
        <v>6713.0244140625</v>
      </c>
      <c r="S5175" s="1">
        <v>0</v>
      </c>
      <c r="T5175" s="1">
        <v>0</v>
      </c>
      <c r="U5175" s="1">
        <v>0</v>
      </c>
      <c r="V5175" s="1">
        <v>0</v>
      </c>
      <c r="W5175" s="1">
        <v>448</v>
      </c>
      <c r="X5175" s="1">
        <v>13148.365234375</v>
      </c>
      <c r="Y5175" s="1">
        <v>20787</v>
      </c>
      <c r="Z5175" s="1">
        <v>16537.685546875</v>
      </c>
      <c r="AA5175" s="1">
        <v>332.2904052734375</v>
      </c>
      <c r="AB5175" s="1">
        <v>0</v>
      </c>
      <c r="AC5175" s="1">
        <v>0</v>
      </c>
      <c r="AD5175" s="1">
        <v>25133.44921875</v>
      </c>
      <c r="AE5175" s="1">
        <v>0</v>
      </c>
      <c r="AF5175" s="1">
        <v>29893</v>
      </c>
      <c r="AG5175" s="1">
        <v>6163</v>
      </c>
      <c r="AH5175" s="1">
        <v>6358.1728515625</v>
      </c>
      <c r="AI5175" s="1">
        <v>4661.25</v>
      </c>
      <c r="AJ5175" s="1">
        <v>3275.368896484375</v>
      </c>
      <c r="AK5175" s="1">
        <v>2316.15283203125</v>
      </c>
      <c r="AL5175" s="1">
        <v>191045.6875</v>
      </c>
      <c r="AM5175" s="1">
        <v>138891.375</v>
      </c>
      <c r="AN5175" s="1">
        <v>52154.30859375</v>
      </c>
      <c r="AO5175" t="s">
        <v>17985</v>
      </c>
    </row>
    <row r="5176" spans="1:41" x14ac:dyDescent="0.25">
      <c r="A5176" s="1">
        <v>2021</v>
      </c>
      <c r="B5176" t="s">
        <v>3828</v>
      </c>
      <c r="C5176" t="s">
        <v>7120</v>
      </c>
      <c r="D5176" t="s">
        <v>7234</v>
      </c>
      <c r="E5176" t="s">
        <v>7960</v>
      </c>
      <c r="F5176" t="s">
        <v>9865</v>
      </c>
      <c r="G5176" t="s">
        <v>12076</v>
      </c>
      <c r="H5176" t="s">
        <v>12737</v>
      </c>
      <c r="I5176" s="1">
        <v>11489</v>
      </c>
      <c r="J5176" s="1">
        <v>31206</v>
      </c>
      <c r="K5176" s="1">
        <v>0.22423000633716583</v>
      </c>
      <c r="L5176" s="1">
        <v>1666</v>
      </c>
      <c r="M5176" s="1">
        <v>0</v>
      </c>
      <c r="N5176" s="1">
        <v>6508</v>
      </c>
      <c r="O5176" s="1">
        <v>88.695831298828125</v>
      </c>
      <c r="P5176" s="1">
        <v>0</v>
      </c>
      <c r="Q5176" s="1">
        <v>4321</v>
      </c>
      <c r="R5176" s="1">
        <v>6713.0244140625</v>
      </c>
      <c r="S5176" s="1">
        <v>0</v>
      </c>
      <c r="T5176" s="1">
        <v>0</v>
      </c>
      <c r="U5176" s="1">
        <v>0</v>
      </c>
      <c r="V5176" s="1">
        <v>0</v>
      </c>
      <c r="W5176" s="1">
        <v>448</v>
      </c>
      <c r="X5176" s="1">
        <v>13148.365234375</v>
      </c>
      <c r="Y5176" s="1">
        <v>20787</v>
      </c>
      <c r="Z5176" s="1">
        <v>16537.685546875</v>
      </c>
      <c r="AA5176" s="1">
        <v>332.2904052734375</v>
      </c>
      <c r="AB5176" s="1">
        <v>0</v>
      </c>
      <c r="AC5176" s="1">
        <v>0</v>
      </c>
      <c r="AD5176" s="1">
        <v>25133.44921875</v>
      </c>
      <c r="AE5176" s="1">
        <v>0</v>
      </c>
      <c r="AF5176" s="1">
        <v>29893</v>
      </c>
      <c r="AG5176" s="1">
        <v>6163</v>
      </c>
      <c r="AH5176" s="1">
        <v>6358.1728515625</v>
      </c>
      <c r="AI5176" s="1">
        <v>4661.25</v>
      </c>
      <c r="AJ5176" s="1">
        <v>3275.368896484375</v>
      </c>
      <c r="AK5176" s="1">
        <v>2316.15283203125</v>
      </c>
      <c r="AL5176" s="1">
        <v>191045.6875</v>
      </c>
      <c r="AM5176" s="1">
        <v>138891.375</v>
      </c>
      <c r="AN5176" s="1">
        <v>52154.30859375</v>
      </c>
      <c r="AO5176" t="s">
        <v>17986</v>
      </c>
    </row>
    <row r="5177" spans="1:41" x14ac:dyDescent="0.25">
      <c r="A5177" s="1">
        <v>2021</v>
      </c>
      <c r="B5177" t="s">
        <v>3828</v>
      </c>
      <c r="C5177" t="s">
        <v>7120</v>
      </c>
      <c r="D5177" t="s">
        <v>7234</v>
      </c>
      <c r="E5177" t="s">
        <v>7960</v>
      </c>
      <c r="F5177" t="s">
        <v>9866</v>
      </c>
      <c r="G5177" t="s">
        <v>12077</v>
      </c>
      <c r="H5177" t="s">
        <v>12737</v>
      </c>
      <c r="I5177" s="1">
        <v>14</v>
      </c>
      <c r="J5177" s="1">
        <v>657</v>
      </c>
      <c r="K5177" s="1">
        <v>0</v>
      </c>
      <c r="L5177" s="1">
        <v>5</v>
      </c>
      <c r="M5177" s="1">
        <v>0</v>
      </c>
      <c r="N5177" s="1">
        <v>126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5</v>
      </c>
      <c r="X5177" s="1">
        <v>26.635000228881836</v>
      </c>
      <c r="Y5177" s="1">
        <v>38</v>
      </c>
      <c r="Z5177" s="1">
        <v>115</v>
      </c>
      <c r="AA5177" s="1">
        <v>0</v>
      </c>
      <c r="AB5177" s="1">
        <v>0</v>
      </c>
      <c r="AC5177" s="1">
        <v>0</v>
      </c>
      <c r="AD5177" s="1">
        <v>0</v>
      </c>
      <c r="AE5177" s="1">
        <v>0</v>
      </c>
      <c r="AF5177" s="1">
        <v>0</v>
      </c>
      <c r="AG5177" s="1">
        <v>129</v>
      </c>
      <c r="AH5177" s="1">
        <v>0</v>
      </c>
      <c r="AI5177" s="1">
        <v>0</v>
      </c>
      <c r="AJ5177" s="1">
        <v>4.6707100868225098</v>
      </c>
      <c r="AK5177" s="1">
        <v>49.608100891113281</v>
      </c>
      <c r="AL5177" s="1">
        <v>1169.913818359375</v>
      </c>
      <c r="AM5177" s="1">
        <v>1088.670654296875</v>
      </c>
      <c r="AN5177" s="1">
        <v>81.24310302734375</v>
      </c>
      <c r="AO5177" t="s">
        <v>17987</v>
      </c>
    </row>
    <row r="5178" spans="1:41" x14ac:dyDescent="0.25">
      <c r="A5178" s="1">
        <v>2021</v>
      </c>
      <c r="B5178" t="s">
        <v>3828</v>
      </c>
      <c r="C5178" t="s">
        <v>7120</v>
      </c>
      <c r="D5178" t="s">
        <v>7234</v>
      </c>
      <c r="E5178" t="s">
        <v>7960</v>
      </c>
      <c r="F5178" t="s">
        <v>9866</v>
      </c>
      <c r="G5178" t="s">
        <v>12078</v>
      </c>
      <c r="H5178" t="s">
        <v>12737</v>
      </c>
      <c r="I5178" s="1">
        <v>14</v>
      </c>
      <c r="J5178" s="1">
        <v>657</v>
      </c>
      <c r="K5178" s="1">
        <v>0</v>
      </c>
      <c r="L5178" s="1">
        <v>5</v>
      </c>
      <c r="M5178" s="1">
        <v>0</v>
      </c>
      <c r="N5178" s="1">
        <v>126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5</v>
      </c>
      <c r="X5178" s="1">
        <v>26.635000228881836</v>
      </c>
      <c r="Y5178" s="1">
        <v>38</v>
      </c>
      <c r="Z5178" s="1">
        <v>115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v>129</v>
      </c>
      <c r="AH5178" s="1">
        <v>0</v>
      </c>
      <c r="AI5178" s="1">
        <v>0</v>
      </c>
      <c r="AJ5178" s="1">
        <v>4.6707100868225098</v>
      </c>
      <c r="AK5178" s="1">
        <v>49.608100891113281</v>
      </c>
      <c r="AL5178" s="1">
        <v>1169.913818359375</v>
      </c>
      <c r="AM5178" s="1">
        <v>1088.670654296875</v>
      </c>
      <c r="AN5178" s="1">
        <v>81.24310302734375</v>
      </c>
      <c r="AO5178" t="s">
        <v>17988</v>
      </c>
    </row>
    <row r="5179" spans="1:41" x14ac:dyDescent="0.25">
      <c r="A5179" s="1">
        <v>2021</v>
      </c>
      <c r="B5179" t="s">
        <v>3828</v>
      </c>
      <c r="C5179" t="s">
        <v>7120</v>
      </c>
      <c r="D5179" t="s">
        <v>7234</v>
      </c>
      <c r="E5179" t="s">
        <v>7960</v>
      </c>
      <c r="F5179" t="s">
        <v>9867</v>
      </c>
      <c r="G5179" t="s">
        <v>12079</v>
      </c>
      <c r="H5179" t="s">
        <v>12737</v>
      </c>
      <c r="I5179" s="1">
        <v>0</v>
      </c>
      <c r="J5179" s="1">
        <v>33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104.22634887695313</v>
      </c>
      <c r="S5179" s="1">
        <v>0</v>
      </c>
      <c r="T5179" s="1">
        <v>0</v>
      </c>
      <c r="U5179" s="1">
        <v>0</v>
      </c>
      <c r="V5179" s="1">
        <v>0</v>
      </c>
      <c r="W5179" s="1">
        <v>10</v>
      </c>
      <c r="X5179" s="1">
        <v>0</v>
      </c>
      <c r="Y5179" s="1">
        <v>0</v>
      </c>
      <c r="Z5179" s="1">
        <v>0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5</v>
      </c>
      <c r="AG5179" s="1">
        <v>0</v>
      </c>
      <c r="AH5179" s="1">
        <v>56.000869750976563</v>
      </c>
      <c r="AI5179" s="1">
        <v>0</v>
      </c>
      <c r="AJ5179" s="1">
        <v>0</v>
      </c>
      <c r="AK5179" s="1">
        <v>0</v>
      </c>
      <c r="AL5179" s="1">
        <v>208.22721862792969</v>
      </c>
      <c r="AM5179" s="1">
        <v>142.22634887695313</v>
      </c>
      <c r="AN5179" s="1">
        <v>66.000869750976563</v>
      </c>
      <c r="AO5179" t="s">
        <v>17989</v>
      </c>
    </row>
    <row r="5180" spans="1:41" x14ac:dyDescent="0.25">
      <c r="A5180" s="1">
        <v>2021</v>
      </c>
      <c r="B5180" t="s">
        <v>3828</v>
      </c>
      <c r="C5180" t="s">
        <v>7120</v>
      </c>
      <c r="D5180" t="s">
        <v>7234</v>
      </c>
      <c r="E5180" t="s">
        <v>7960</v>
      </c>
      <c r="F5180" t="s">
        <v>9867</v>
      </c>
      <c r="G5180" t="s">
        <v>12080</v>
      </c>
      <c r="H5180" t="s">
        <v>12737</v>
      </c>
      <c r="I5180" s="1">
        <v>0</v>
      </c>
      <c r="J5180" s="1">
        <v>33</v>
      </c>
      <c r="K5180" s="1">
        <v>0</v>
      </c>
      <c r="L5180" s="1">
        <v>0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104.22634887695313</v>
      </c>
      <c r="S5180" s="1">
        <v>0</v>
      </c>
      <c r="T5180" s="1">
        <v>0</v>
      </c>
      <c r="U5180" s="1">
        <v>0</v>
      </c>
      <c r="V5180" s="1">
        <v>0</v>
      </c>
      <c r="W5180" s="1">
        <v>10</v>
      </c>
      <c r="X5180" s="1">
        <v>0</v>
      </c>
      <c r="Y5180" s="1">
        <v>0</v>
      </c>
      <c r="Z5180" s="1">
        <v>0</v>
      </c>
      <c r="AA5180" s="1">
        <v>0</v>
      </c>
      <c r="AB5180" s="1">
        <v>0</v>
      </c>
      <c r="AC5180" s="1">
        <v>0</v>
      </c>
      <c r="AD5180" s="1">
        <v>0</v>
      </c>
      <c r="AE5180" s="1">
        <v>0</v>
      </c>
      <c r="AF5180" s="1">
        <v>5</v>
      </c>
      <c r="AG5180" s="1">
        <v>0</v>
      </c>
      <c r="AH5180" s="1">
        <v>56.000869750976563</v>
      </c>
      <c r="AI5180" s="1">
        <v>0</v>
      </c>
      <c r="AJ5180" s="1">
        <v>0</v>
      </c>
      <c r="AK5180" s="1">
        <v>0</v>
      </c>
      <c r="AL5180" s="1">
        <v>208.22721862792969</v>
      </c>
      <c r="AM5180" s="1">
        <v>142.22634887695313</v>
      </c>
      <c r="AN5180" s="1">
        <v>66.000869750976563</v>
      </c>
      <c r="AO5180" t="s">
        <v>17990</v>
      </c>
    </row>
    <row r="5181" spans="1:41" x14ac:dyDescent="0.25">
      <c r="A5181" s="1">
        <v>2021</v>
      </c>
      <c r="B5181" t="s">
        <v>3828</v>
      </c>
      <c r="C5181" t="s">
        <v>7120</v>
      </c>
      <c r="D5181" t="s">
        <v>7234</v>
      </c>
      <c r="E5181" t="s">
        <v>7960</v>
      </c>
      <c r="F5181" t="s">
        <v>9868</v>
      </c>
      <c r="G5181" t="s">
        <v>12081</v>
      </c>
      <c r="H5181" t="s">
        <v>12737</v>
      </c>
      <c r="I5181" s="1">
        <v>0</v>
      </c>
      <c r="J5181" s="1">
        <v>0</v>
      </c>
      <c r="K5181" s="1"/>
      <c r="L5181" s="1"/>
      <c r="M5181" s="1"/>
      <c r="N5181" s="1">
        <v>0</v>
      </c>
      <c r="O5181" s="1"/>
      <c r="P5181" s="1"/>
      <c r="Q5181" s="1"/>
      <c r="R5181" s="1">
        <v>0</v>
      </c>
      <c r="S5181" s="1"/>
      <c r="T5181" s="1">
        <v>0</v>
      </c>
      <c r="U5181" s="1">
        <v>0</v>
      </c>
      <c r="V5181" s="1">
        <v>0</v>
      </c>
      <c r="W5181" s="1"/>
      <c r="X5181" s="1"/>
      <c r="Y5181" s="1">
        <v>0</v>
      </c>
      <c r="Z5181" s="1">
        <v>0</v>
      </c>
      <c r="AA5181" s="1">
        <v>0</v>
      </c>
      <c r="AB5181" s="1">
        <v>0</v>
      </c>
      <c r="AC5181" s="1"/>
      <c r="AD5181" s="1">
        <v>7.1999998092651367</v>
      </c>
      <c r="AE5181" s="1">
        <v>0</v>
      </c>
      <c r="AF5181" s="1"/>
      <c r="AG5181" s="1">
        <v>0</v>
      </c>
      <c r="AH5181" s="1">
        <v>0</v>
      </c>
      <c r="AI5181" s="1">
        <v>0</v>
      </c>
      <c r="AJ5181" s="1">
        <v>0</v>
      </c>
      <c r="AK5181" s="1">
        <v>37.585498809814453</v>
      </c>
      <c r="AL5181" s="1">
        <v>44.785499572753906</v>
      </c>
      <c r="AM5181" s="1">
        <v>0</v>
      </c>
      <c r="AN5181" s="1">
        <v>44.785499572753906</v>
      </c>
      <c r="AO5181" t="s">
        <v>17991</v>
      </c>
    </row>
    <row r="5182" spans="1:41" x14ac:dyDescent="0.25">
      <c r="A5182" s="1">
        <v>2021</v>
      </c>
      <c r="B5182" t="s">
        <v>3828</v>
      </c>
      <c r="C5182" t="s">
        <v>7120</v>
      </c>
      <c r="D5182" t="s">
        <v>7234</v>
      </c>
      <c r="E5182" t="s">
        <v>7960</v>
      </c>
      <c r="F5182" t="s">
        <v>9868</v>
      </c>
      <c r="G5182" t="s">
        <v>12082</v>
      </c>
      <c r="H5182" t="s">
        <v>12737</v>
      </c>
      <c r="I5182" s="1">
        <v>0</v>
      </c>
      <c r="J5182" s="1">
        <v>0</v>
      </c>
      <c r="K5182" s="1"/>
      <c r="L5182" s="1"/>
      <c r="M5182" s="1"/>
      <c r="N5182" s="1">
        <v>0</v>
      </c>
      <c r="O5182" s="1"/>
      <c r="P5182" s="1"/>
      <c r="Q5182" s="1"/>
      <c r="R5182" s="1">
        <v>0</v>
      </c>
      <c r="S5182" s="1"/>
      <c r="T5182" s="1">
        <v>0</v>
      </c>
      <c r="U5182" s="1">
        <v>0</v>
      </c>
      <c r="V5182" s="1">
        <v>0</v>
      </c>
      <c r="W5182" s="1"/>
      <c r="X5182" s="1"/>
      <c r="Y5182" s="1">
        <v>0</v>
      </c>
      <c r="Z5182" s="1">
        <v>0</v>
      </c>
      <c r="AA5182" s="1">
        <v>0</v>
      </c>
      <c r="AB5182" s="1">
        <v>0</v>
      </c>
      <c r="AC5182" s="1"/>
      <c r="AD5182" s="1">
        <v>7.1999998092651367</v>
      </c>
      <c r="AE5182" s="1">
        <v>0</v>
      </c>
      <c r="AF5182" s="1"/>
      <c r="AG5182" s="1">
        <v>0</v>
      </c>
      <c r="AH5182" s="1">
        <v>0</v>
      </c>
      <c r="AI5182" s="1">
        <v>0</v>
      </c>
      <c r="AJ5182" s="1">
        <v>0</v>
      </c>
      <c r="AK5182" s="1">
        <v>37.585498809814453</v>
      </c>
      <c r="AL5182" s="1">
        <v>44.785499572753906</v>
      </c>
      <c r="AM5182" s="1">
        <v>0</v>
      </c>
      <c r="AN5182" s="1">
        <v>44.785499572753906</v>
      </c>
      <c r="AO5182" t="s">
        <v>17992</v>
      </c>
    </row>
    <row r="5183" spans="1:41" x14ac:dyDescent="0.25">
      <c r="A5183" s="1">
        <v>2021</v>
      </c>
      <c r="B5183" t="s">
        <v>3828</v>
      </c>
      <c r="C5183" t="s">
        <v>7120</v>
      </c>
      <c r="D5183" t="s">
        <v>7234</v>
      </c>
      <c r="E5183" t="s">
        <v>7960</v>
      </c>
      <c r="F5183" t="s">
        <v>9869</v>
      </c>
      <c r="G5183" t="s">
        <v>12083</v>
      </c>
      <c r="H5183" t="s">
        <v>12737</v>
      </c>
      <c r="I5183" s="1">
        <v>4787</v>
      </c>
      <c r="J5183" s="1">
        <v>17603.41015625</v>
      </c>
      <c r="K5183" s="1">
        <v>0</v>
      </c>
      <c r="L5183" s="1">
        <v>216</v>
      </c>
      <c r="M5183" s="1">
        <v>0</v>
      </c>
      <c r="N5183" s="1">
        <v>2538</v>
      </c>
      <c r="O5183" s="1">
        <v>1383.8953857421875</v>
      </c>
      <c r="P5183" s="1">
        <v>0</v>
      </c>
      <c r="Q5183" s="1">
        <v>1554</v>
      </c>
      <c r="R5183" s="1">
        <v>2944.60009765625</v>
      </c>
      <c r="S5183" s="1">
        <v>0</v>
      </c>
      <c r="T5183" s="1">
        <v>18</v>
      </c>
      <c r="U5183" s="1">
        <v>0</v>
      </c>
      <c r="V5183" s="1">
        <v>0</v>
      </c>
      <c r="W5183" s="1">
        <v>27</v>
      </c>
      <c r="X5183" s="1">
        <v>11016.634765625</v>
      </c>
      <c r="Y5183" s="1">
        <v>16982</v>
      </c>
      <c r="Z5183" s="1">
        <v>5216.89111328125</v>
      </c>
      <c r="AA5183" s="1">
        <v>0</v>
      </c>
      <c r="AB5183" s="1">
        <v>816</v>
      </c>
      <c r="AC5183" s="1">
        <v>0</v>
      </c>
      <c r="AD5183" s="1">
        <v>10063.759765625</v>
      </c>
      <c r="AE5183" s="1">
        <v>0</v>
      </c>
      <c r="AF5183" s="1">
        <v>9792</v>
      </c>
      <c r="AG5183" s="1">
        <v>7193</v>
      </c>
      <c r="AH5183" s="1">
        <v>5755.74755859375</v>
      </c>
      <c r="AI5183" s="1">
        <v>4009</v>
      </c>
      <c r="AJ5183" s="1">
        <v>1467.085205078125</v>
      </c>
      <c r="AK5183" s="1">
        <v>4933.5263671875</v>
      </c>
      <c r="AL5183" s="1">
        <v>108317.546875</v>
      </c>
      <c r="AM5183" s="1">
        <v>70293.984375</v>
      </c>
      <c r="AN5183" s="1">
        <v>38023.56640625</v>
      </c>
      <c r="AO5183" t="s">
        <v>17993</v>
      </c>
    </row>
    <row r="5184" spans="1:41" x14ac:dyDescent="0.25">
      <c r="A5184" s="1">
        <v>2021</v>
      </c>
      <c r="B5184" t="s">
        <v>3828</v>
      </c>
      <c r="C5184" t="s">
        <v>7120</v>
      </c>
      <c r="D5184" t="s">
        <v>7234</v>
      </c>
      <c r="E5184" t="s">
        <v>7960</v>
      </c>
      <c r="F5184" t="s">
        <v>9869</v>
      </c>
      <c r="G5184" t="s">
        <v>12084</v>
      </c>
      <c r="H5184" t="s">
        <v>12737</v>
      </c>
      <c r="I5184" s="1">
        <v>4787</v>
      </c>
      <c r="J5184" s="1">
        <v>17603.41015625</v>
      </c>
      <c r="K5184" s="1">
        <v>0</v>
      </c>
      <c r="L5184" s="1">
        <v>216</v>
      </c>
      <c r="M5184" s="1">
        <v>0</v>
      </c>
      <c r="N5184" s="1">
        <v>2538</v>
      </c>
      <c r="O5184" s="1">
        <v>1383.8953857421875</v>
      </c>
      <c r="P5184" s="1">
        <v>0</v>
      </c>
      <c r="Q5184" s="1">
        <v>1554</v>
      </c>
      <c r="R5184" s="1">
        <v>2944.60009765625</v>
      </c>
      <c r="S5184" s="1">
        <v>0</v>
      </c>
      <c r="T5184" s="1">
        <v>18</v>
      </c>
      <c r="U5184" s="1">
        <v>0</v>
      </c>
      <c r="V5184" s="1">
        <v>0</v>
      </c>
      <c r="W5184" s="1">
        <v>27</v>
      </c>
      <c r="X5184" s="1">
        <v>11016.634765625</v>
      </c>
      <c r="Y5184" s="1">
        <v>16982</v>
      </c>
      <c r="Z5184" s="1">
        <v>5216.89111328125</v>
      </c>
      <c r="AA5184" s="1">
        <v>0</v>
      </c>
      <c r="AB5184" s="1">
        <v>816</v>
      </c>
      <c r="AC5184" s="1">
        <v>0</v>
      </c>
      <c r="AD5184" s="1">
        <v>10063.759765625</v>
      </c>
      <c r="AE5184" s="1">
        <v>0</v>
      </c>
      <c r="AF5184" s="1">
        <v>9792</v>
      </c>
      <c r="AG5184" s="1">
        <v>7193</v>
      </c>
      <c r="AH5184" s="1">
        <v>5755.74755859375</v>
      </c>
      <c r="AI5184" s="1">
        <v>4009</v>
      </c>
      <c r="AJ5184" s="1">
        <v>1467.085205078125</v>
      </c>
      <c r="AK5184" s="1">
        <v>4933.5263671875</v>
      </c>
      <c r="AL5184" s="1">
        <v>108317.546875</v>
      </c>
      <c r="AM5184" s="1">
        <v>70293.984375</v>
      </c>
      <c r="AN5184" s="1">
        <v>38023.56640625</v>
      </c>
      <c r="AO5184" t="s">
        <v>17994</v>
      </c>
    </row>
    <row r="5185" spans="1:41" x14ac:dyDescent="0.25">
      <c r="A5185" s="1">
        <v>2021</v>
      </c>
      <c r="B5185" t="s">
        <v>3828</v>
      </c>
      <c r="C5185" t="s">
        <v>7120</v>
      </c>
      <c r="D5185" t="s">
        <v>7234</v>
      </c>
      <c r="E5185" t="s">
        <v>7960</v>
      </c>
      <c r="F5185" t="s">
        <v>9870</v>
      </c>
      <c r="G5185" t="s">
        <v>12085</v>
      </c>
      <c r="H5185" t="s">
        <v>12737</v>
      </c>
      <c r="I5185" s="1">
        <v>5366</v>
      </c>
      <c r="J5185" s="1">
        <v>18244.810546875</v>
      </c>
      <c r="K5185" s="1">
        <v>511.0985107421875</v>
      </c>
      <c r="L5185" s="1">
        <v>1969</v>
      </c>
      <c r="M5185" s="1">
        <v>0</v>
      </c>
      <c r="N5185" s="1">
        <v>3084</v>
      </c>
      <c r="O5185" s="1">
        <v>3294.365966796875</v>
      </c>
      <c r="P5185" s="1">
        <v>415.21649169921875</v>
      </c>
      <c r="Q5185" s="1">
        <v>3557</v>
      </c>
      <c r="R5185" s="1">
        <v>3051.10009765625</v>
      </c>
      <c r="S5185" s="1">
        <v>0</v>
      </c>
      <c r="T5185" s="1">
        <v>22</v>
      </c>
      <c r="U5185" s="1">
        <v>188</v>
      </c>
      <c r="V5185" s="1">
        <v>0</v>
      </c>
      <c r="W5185" s="1">
        <v>28</v>
      </c>
      <c r="X5185" s="1">
        <v>11228.509765625</v>
      </c>
      <c r="Y5185" s="1">
        <v>19507</v>
      </c>
      <c r="Z5185" s="1">
        <v>7962.23193359375</v>
      </c>
      <c r="AA5185" s="1">
        <v>0</v>
      </c>
      <c r="AB5185" s="1">
        <v>816</v>
      </c>
      <c r="AC5185" s="1">
        <v>1864.1165771484375</v>
      </c>
      <c r="AD5185" s="1">
        <v>15146.7802734375</v>
      </c>
      <c r="AE5185" s="1">
        <v>1075.045654296875</v>
      </c>
      <c r="AF5185" s="1">
        <v>16922</v>
      </c>
      <c r="AG5185" s="1">
        <v>17969</v>
      </c>
      <c r="AH5185" s="1">
        <v>5755.74755859375</v>
      </c>
      <c r="AI5185" s="1">
        <v>4345</v>
      </c>
      <c r="AJ5185" s="1">
        <v>11925.71875</v>
      </c>
      <c r="AK5185" s="1">
        <v>5589.07373046875</v>
      </c>
      <c r="AL5185" s="1">
        <v>159836.828125</v>
      </c>
      <c r="AM5185" s="1">
        <v>113100.2421875</v>
      </c>
      <c r="AN5185" s="1">
        <v>46736.57421875</v>
      </c>
      <c r="AO5185" t="s">
        <v>17995</v>
      </c>
    </row>
    <row r="5186" spans="1:41" x14ac:dyDescent="0.25">
      <c r="A5186" s="1">
        <v>2021</v>
      </c>
      <c r="B5186" t="s">
        <v>3828</v>
      </c>
      <c r="C5186" t="s">
        <v>7120</v>
      </c>
      <c r="D5186" t="s">
        <v>7234</v>
      </c>
      <c r="E5186" t="s">
        <v>7960</v>
      </c>
      <c r="F5186" t="s">
        <v>9870</v>
      </c>
      <c r="G5186" t="s">
        <v>12086</v>
      </c>
      <c r="H5186" t="s">
        <v>12737</v>
      </c>
      <c r="I5186" s="1">
        <v>5366</v>
      </c>
      <c r="J5186" s="1">
        <v>18244.810546875</v>
      </c>
      <c r="K5186" s="1">
        <v>511.0985107421875</v>
      </c>
      <c r="L5186" s="1">
        <v>1969</v>
      </c>
      <c r="M5186" s="1">
        <v>0</v>
      </c>
      <c r="N5186" s="1">
        <v>3084</v>
      </c>
      <c r="O5186" s="1">
        <v>3294.365966796875</v>
      </c>
      <c r="P5186" s="1">
        <v>415.21649169921875</v>
      </c>
      <c r="Q5186" s="1">
        <v>3557</v>
      </c>
      <c r="R5186" s="1">
        <v>3051.10009765625</v>
      </c>
      <c r="S5186" s="1">
        <v>0</v>
      </c>
      <c r="T5186" s="1">
        <v>22</v>
      </c>
      <c r="U5186" s="1">
        <v>188</v>
      </c>
      <c r="V5186" s="1">
        <v>0</v>
      </c>
      <c r="W5186" s="1">
        <v>28</v>
      </c>
      <c r="X5186" s="1">
        <v>11228.509765625</v>
      </c>
      <c r="Y5186" s="1">
        <v>19507</v>
      </c>
      <c r="Z5186" s="1">
        <v>7962.23193359375</v>
      </c>
      <c r="AA5186" s="1">
        <v>0</v>
      </c>
      <c r="AB5186" s="1">
        <v>816</v>
      </c>
      <c r="AC5186" s="1">
        <v>1864.1165771484375</v>
      </c>
      <c r="AD5186" s="1">
        <v>15146.7802734375</v>
      </c>
      <c r="AE5186" s="1">
        <v>1075.045654296875</v>
      </c>
      <c r="AF5186" s="1">
        <v>16922</v>
      </c>
      <c r="AG5186" s="1">
        <v>17969</v>
      </c>
      <c r="AH5186" s="1">
        <v>5755.74755859375</v>
      </c>
      <c r="AI5186" s="1">
        <v>4345</v>
      </c>
      <c r="AJ5186" s="1">
        <v>11925.71875</v>
      </c>
      <c r="AK5186" s="1">
        <v>5589.07373046875</v>
      </c>
      <c r="AL5186" s="1">
        <v>159836.828125</v>
      </c>
      <c r="AM5186" s="1">
        <v>113100.2421875</v>
      </c>
      <c r="AN5186" s="1">
        <v>46736.57421875</v>
      </c>
      <c r="AO5186" t="s">
        <v>17996</v>
      </c>
    </row>
    <row r="5187" spans="1:41" x14ac:dyDescent="0.25">
      <c r="A5187" s="1">
        <v>2021</v>
      </c>
      <c r="B5187" t="s">
        <v>3828</v>
      </c>
      <c r="C5187" t="s">
        <v>7120</v>
      </c>
      <c r="D5187" t="s">
        <v>7234</v>
      </c>
      <c r="E5187" t="s">
        <v>7960</v>
      </c>
      <c r="F5187" t="s">
        <v>9871</v>
      </c>
      <c r="G5187" t="s">
        <v>12087</v>
      </c>
      <c r="H5187" t="s">
        <v>12737</v>
      </c>
      <c r="I5187" s="1">
        <v>71.488998413085938</v>
      </c>
      <c r="J5187" s="1">
        <v>751</v>
      </c>
      <c r="K5187" s="1"/>
      <c r="L5187" s="1"/>
      <c r="M5187" s="1"/>
      <c r="N5187" s="1">
        <v>199</v>
      </c>
      <c r="O5187" s="1">
        <v>179.36399841308594</v>
      </c>
      <c r="P5187" s="1">
        <v>126.85199737548828</v>
      </c>
      <c r="Q5187" s="1"/>
      <c r="R5187" s="1">
        <v>0</v>
      </c>
      <c r="S5187" s="1"/>
      <c r="T5187" s="1"/>
      <c r="U5187" s="1">
        <v>0</v>
      </c>
      <c r="V5187" s="1">
        <v>0</v>
      </c>
      <c r="W5187" s="1"/>
      <c r="X5187" s="1"/>
      <c r="Y5187" s="1">
        <v>4562.01318359375</v>
      </c>
      <c r="Z5187" s="1">
        <v>0</v>
      </c>
      <c r="AA5187" s="1">
        <v>0</v>
      </c>
      <c r="AB5187" s="1"/>
      <c r="AC5187" s="1">
        <v>223</v>
      </c>
      <c r="AD5187" s="1">
        <v>0</v>
      </c>
      <c r="AE5187" s="1">
        <v>0</v>
      </c>
      <c r="AF5187" s="1"/>
      <c r="AG5187" s="1">
        <v>0</v>
      </c>
      <c r="AH5187" s="1">
        <v>0</v>
      </c>
      <c r="AI5187" s="1"/>
      <c r="AJ5187" s="1">
        <v>0</v>
      </c>
      <c r="AK5187" s="1">
        <v>516.76800537109375</v>
      </c>
      <c r="AL5187" s="1">
        <v>6629.486328125</v>
      </c>
      <c r="AM5187" s="1">
        <v>5933.3544921875</v>
      </c>
      <c r="AN5187" s="1">
        <v>696.13201904296875</v>
      </c>
      <c r="AO5187" t="s">
        <v>17997</v>
      </c>
    </row>
    <row r="5188" spans="1:41" x14ac:dyDescent="0.25">
      <c r="A5188" s="1">
        <v>2021</v>
      </c>
      <c r="B5188" t="s">
        <v>3828</v>
      </c>
      <c r="C5188" t="s">
        <v>7120</v>
      </c>
      <c r="D5188" t="s">
        <v>7234</v>
      </c>
      <c r="E5188" t="s">
        <v>7960</v>
      </c>
      <c r="F5188" t="s">
        <v>9871</v>
      </c>
      <c r="G5188" t="s">
        <v>12088</v>
      </c>
      <c r="H5188" t="s">
        <v>12737</v>
      </c>
      <c r="I5188" s="1">
        <v>71.488998413085938</v>
      </c>
      <c r="J5188" s="1">
        <v>751</v>
      </c>
      <c r="K5188" s="1"/>
      <c r="L5188" s="1"/>
      <c r="M5188" s="1"/>
      <c r="N5188" s="1">
        <v>199</v>
      </c>
      <c r="O5188" s="1">
        <v>179.36399841308594</v>
      </c>
      <c r="P5188" s="1">
        <v>126.85199737548828</v>
      </c>
      <c r="Q5188" s="1"/>
      <c r="R5188" s="1">
        <v>0</v>
      </c>
      <c r="S5188" s="1"/>
      <c r="T5188" s="1"/>
      <c r="U5188" s="1">
        <v>0</v>
      </c>
      <c r="V5188" s="1">
        <v>0</v>
      </c>
      <c r="W5188" s="1"/>
      <c r="X5188" s="1"/>
      <c r="Y5188" s="1">
        <v>4562.01318359375</v>
      </c>
      <c r="Z5188" s="1">
        <v>0</v>
      </c>
      <c r="AA5188" s="1">
        <v>0</v>
      </c>
      <c r="AB5188" s="1"/>
      <c r="AC5188" s="1">
        <v>223</v>
      </c>
      <c r="AD5188" s="1">
        <v>0</v>
      </c>
      <c r="AE5188" s="1">
        <v>0</v>
      </c>
      <c r="AF5188" s="1"/>
      <c r="AG5188" s="1">
        <v>0</v>
      </c>
      <c r="AH5188" s="1">
        <v>0</v>
      </c>
      <c r="AI5188" s="1"/>
      <c r="AJ5188" s="1">
        <v>0</v>
      </c>
      <c r="AK5188" s="1">
        <v>516.76800537109375</v>
      </c>
      <c r="AL5188" s="1">
        <v>6629.486328125</v>
      </c>
      <c r="AM5188" s="1">
        <v>5933.3544921875</v>
      </c>
      <c r="AN5188" s="1">
        <v>696.13201904296875</v>
      </c>
      <c r="AO5188" t="s">
        <v>17998</v>
      </c>
    </row>
    <row r="5189" spans="1:41" x14ac:dyDescent="0.25">
      <c r="A5189" s="1">
        <v>2021</v>
      </c>
      <c r="B5189" t="s">
        <v>3828</v>
      </c>
      <c r="C5189" t="s">
        <v>7120</v>
      </c>
      <c r="D5189" t="s">
        <v>7234</v>
      </c>
      <c r="E5189" t="s">
        <v>7960</v>
      </c>
      <c r="F5189" t="s">
        <v>9872</v>
      </c>
      <c r="G5189" t="s">
        <v>12089</v>
      </c>
      <c r="H5189" t="s">
        <v>12737</v>
      </c>
      <c r="I5189" s="1">
        <v>391</v>
      </c>
      <c r="J5189" s="1">
        <v>668</v>
      </c>
      <c r="K5189" s="1">
        <v>0</v>
      </c>
      <c r="L5189" s="1">
        <v>292</v>
      </c>
      <c r="M5189" s="1">
        <v>0</v>
      </c>
      <c r="N5189" s="1">
        <v>274</v>
      </c>
      <c r="O5189" s="1">
        <v>0</v>
      </c>
      <c r="P5189" s="1">
        <v>0</v>
      </c>
      <c r="Q5189" s="1">
        <v>31</v>
      </c>
      <c r="R5189" s="1">
        <v>711.4168701171875</v>
      </c>
      <c r="S5189" s="1">
        <v>0</v>
      </c>
      <c r="T5189" s="1">
        <v>0</v>
      </c>
      <c r="U5189" s="1">
        <v>0</v>
      </c>
      <c r="V5189" s="1">
        <v>0</v>
      </c>
      <c r="W5189" s="1">
        <v>0</v>
      </c>
      <c r="X5189" s="1">
        <v>669.7750244140625</v>
      </c>
      <c r="Y5189" s="1">
        <v>0</v>
      </c>
      <c r="Z5189" s="1">
        <v>273.86300659179688</v>
      </c>
      <c r="AA5189" s="1">
        <v>0</v>
      </c>
      <c r="AB5189" s="1">
        <v>0</v>
      </c>
      <c r="AC5189" s="1">
        <v>0</v>
      </c>
      <c r="AD5189" s="1">
        <v>4174.02978515625</v>
      </c>
      <c r="AE5189" s="1">
        <v>0</v>
      </c>
      <c r="AF5189" s="1">
        <v>462</v>
      </c>
      <c r="AG5189" s="1">
        <v>252</v>
      </c>
      <c r="AH5189" s="1">
        <v>101.13238525390625</v>
      </c>
      <c r="AI5189" s="1">
        <v>138.62648010253906</v>
      </c>
      <c r="AJ5189" s="1">
        <v>64.736152648925781</v>
      </c>
      <c r="AK5189" s="1">
        <v>109.04773712158203</v>
      </c>
      <c r="AL5189" s="1">
        <v>8612.62890625</v>
      </c>
      <c r="AM5189" s="1">
        <v>3420.01611328125</v>
      </c>
      <c r="AN5189" s="1">
        <v>5192.611328125</v>
      </c>
      <c r="AO5189" t="s">
        <v>17999</v>
      </c>
    </row>
    <row r="5190" spans="1:41" x14ac:dyDescent="0.25">
      <c r="A5190" s="1">
        <v>2021</v>
      </c>
      <c r="B5190" t="s">
        <v>3828</v>
      </c>
      <c r="C5190" t="s">
        <v>7120</v>
      </c>
      <c r="D5190" t="s">
        <v>7234</v>
      </c>
      <c r="E5190" t="s">
        <v>7960</v>
      </c>
      <c r="F5190" t="s">
        <v>9872</v>
      </c>
      <c r="G5190" t="s">
        <v>12090</v>
      </c>
      <c r="H5190" t="s">
        <v>12737</v>
      </c>
      <c r="I5190" s="1">
        <v>391</v>
      </c>
      <c r="J5190" s="1">
        <v>668</v>
      </c>
      <c r="K5190" s="1">
        <v>0</v>
      </c>
      <c r="L5190" s="1">
        <v>292</v>
      </c>
      <c r="M5190" s="1">
        <v>0</v>
      </c>
      <c r="N5190" s="1">
        <v>274</v>
      </c>
      <c r="O5190" s="1">
        <v>0</v>
      </c>
      <c r="P5190" s="1">
        <v>0</v>
      </c>
      <c r="Q5190" s="1">
        <v>31</v>
      </c>
      <c r="R5190" s="1">
        <v>711.4168701171875</v>
      </c>
      <c r="S5190" s="1">
        <v>0</v>
      </c>
      <c r="T5190" s="1">
        <v>0</v>
      </c>
      <c r="U5190" s="1">
        <v>0</v>
      </c>
      <c r="V5190" s="1">
        <v>0</v>
      </c>
      <c r="W5190" s="1">
        <v>0</v>
      </c>
      <c r="X5190" s="1">
        <v>669.7750244140625</v>
      </c>
      <c r="Y5190" s="1">
        <v>0</v>
      </c>
      <c r="Z5190" s="1">
        <v>273.86300659179688</v>
      </c>
      <c r="AA5190" s="1">
        <v>0</v>
      </c>
      <c r="AB5190" s="1">
        <v>0</v>
      </c>
      <c r="AC5190" s="1">
        <v>0</v>
      </c>
      <c r="AD5190" s="1">
        <v>4174.02978515625</v>
      </c>
      <c r="AE5190" s="1">
        <v>0</v>
      </c>
      <c r="AF5190" s="1">
        <v>462</v>
      </c>
      <c r="AG5190" s="1">
        <v>252</v>
      </c>
      <c r="AH5190" s="1">
        <v>101.13238525390625</v>
      </c>
      <c r="AI5190" s="1">
        <v>138.62648010253906</v>
      </c>
      <c r="AJ5190" s="1">
        <v>64.736152648925781</v>
      </c>
      <c r="AK5190" s="1">
        <v>109.04773712158203</v>
      </c>
      <c r="AL5190" s="1">
        <v>8612.62890625</v>
      </c>
      <c r="AM5190" s="1">
        <v>3420.01611328125</v>
      </c>
      <c r="AN5190" s="1">
        <v>5192.611328125</v>
      </c>
      <c r="AO5190" t="s">
        <v>18000</v>
      </c>
    </row>
    <row r="5191" spans="1:41" x14ac:dyDescent="0.25">
      <c r="A5191" s="1">
        <v>2021</v>
      </c>
      <c r="B5191" t="s">
        <v>3828</v>
      </c>
      <c r="C5191" t="s">
        <v>7120</v>
      </c>
      <c r="D5191" t="s">
        <v>7234</v>
      </c>
      <c r="E5191" t="s">
        <v>7960</v>
      </c>
      <c r="F5191" t="s">
        <v>9873</v>
      </c>
      <c r="G5191" t="s">
        <v>12091</v>
      </c>
      <c r="H5191" t="s">
        <v>12737</v>
      </c>
      <c r="I5191" s="1">
        <v>0</v>
      </c>
      <c r="J5191" s="1">
        <v>433</v>
      </c>
      <c r="K5191" s="1">
        <v>0</v>
      </c>
      <c r="L5191" s="1">
        <v>80</v>
      </c>
      <c r="M5191" s="1">
        <v>0</v>
      </c>
      <c r="N5191" s="1">
        <v>544</v>
      </c>
      <c r="O5191" s="1">
        <v>2.4658999443054199</v>
      </c>
      <c r="P5191" s="1">
        <v>0</v>
      </c>
      <c r="Q5191" s="1">
        <v>89</v>
      </c>
      <c r="R5191" s="1">
        <v>983.95361328125</v>
      </c>
      <c r="S5191" s="1">
        <v>0</v>
      </c>
      <c r="T5191" s="1">
        <v>0</v>
      </c>
      <c r="U5191" s="1">
        <v>0</v>
      </c>
      <c r="V5191" s="1">
        <v>0</v>
      </c>
      <c r="W5191" s="1">
        <v>1</v>
      </c>
      <c r="X5191" s="1">
        <v>48</v>
      </c>
      <c r="Y5191" s="1">
        <v>69</v>
      </c>
      <c r="Z5191" s="1">
        <v>463.66500854492188</v>
      </c>
      <c r="AA5191" s="1">
        <v>0</v>
      </c>
      <c r="AB5191" s="1">
        <v>0</v>
      </c>
      <c r="AC5191" s="1">
        <v>0</v>
      </c>
      <c r="AD5191" s="1">
        <v>355.89999389648438</v>
      </c>
      <c r="AE5191" s="1">
        <v>0</v>
      </c>
      <c r="AF5191" s="1">
        <v>934</v>
      </c>
      <c r="AG5191" s="1">
        <v>0</v>
      </c>
      <c r="AH5191" s="1">
        <v>22.826684951782227</v>
      </c>
      <c r="AI5191" s="1">
        <v>165.76142883300781</v>
      </c>
      <c r="AJ5191" s="1">
        <v>166.36970520019531</v>
      </c>
      <c r="AK5191" s="1">
        <v>487.64105224609375</v>
      </c>
      <c r="AL5191" s="1">
        <v>4846.5830078125</v>
      </c>
      <c r="AM5191" s="1">
        <v>3762.98828125</v>
      </c>
      <c r="AN5191" s="1">
        <v>1083.5950927734375</v>
      </c>
      <c r="AO5191" t="s">
        <v>18001</v>
      </c>
    </row>
    <row r="5192" spans="1:41" x14ac:dyDescent="0.25">
      <c r="A5192" s="1">
        <v>2021</v>
      </c>
      <c r="B5192" t="s">
        <v>3828</v>
      </c>
      <c r="C5192" t="s">
        <v>7120</v>
      </c>
      <c r="D5192" t="s">
        <v>7234</v>
      </c>
      <c r="E5192" t="s">
        <v>7960</v>
      </c>
      <c r="F5192" t="s">
        <v>9873</v>
      </c>
      <c r="G5192" t="s">
        <v>12092</v>
      </c>
      <c r="H5192" t="s">
        <v>12737</v>
      </c>
      <c r="I5192" s="1">
        <v>0</v>
      </c>
      <c r="J5192" s="1">
        <v>433</v>
      </c>
      <c r="K5192" s="1">
        <v>0</v>
      </c>
      <c r="L5192" s="1">
        <v>80</v>
      </c>
      <c r="M5192" s="1">
        <v>0</v>
      </c>
      <c r="N5192" s="1">
        <v>544</v>
      </c>
      <c r="O5192" s="1">
        <v>2.4658999443054199</v>
      </c>
      <c r="P5192" s="1">
        <v>0</v>
      </c>
      <c r="Q5192" s="1">
        <v>89</v>
      </c>
      <c r="R5192" s="1">
        <v>983.95361328125</v>
      </c>
      <c r="S5192" s="1">
        <v>0</v>
      </c>
      <c r="T5192" s="1">
        <v>0</v>
      </c>
      <c r="U5192" s="1">
        <v>0</v>
      </c>
      <c r="V5192" s="1">
        <v>0</v>
      </c>
      <c r="W5192" s="1">
        <v>1</v>
      </c>
      <c r="X5192" s="1">
        <v>48</v>
      </c>
      <c r="Y5192" s="1">
        <v>69</v>
      </c>
      <c r="Z5192" s="1">
        <v>463.66500854492188</v>
      </c>
      <c r="AA5192" s="1">
        <v>0</v>
      </c>
      <c r="AB5192" s="1">
        <v>0</v>
      </c>
      <c r="AC5192" s="1">
        <v>0</v>
      </c>
      <c r="AD5192" s="1">
        <v>355.89999389648438</v>
      </c>
      <c r="AE5192" s="1">
        <v>0</v>
      </c>
      <c r="AF5192" s="1">
        <v>934</v>
      </c>
      <c r="AG5192" s="1">
        <v>0</v>
      </c>
      <c r="AH5192" s="1">
        <v>22.826684951782227</v>
      </c>
      <c r="AI5192" s="1">
        <v>165.76142883300781</v>
      </c>
      <c r="AJ5192" s="1">
        <v>166.36970520019531</v>
      </c>
      <c r="AK5192" s="1">
        <v>487.64105224609375</v>
      </c>
      <c r="AL5192" s="1">
        <v>4846.5830078125</v>
      </c>
      <c r="AM5192" s="1">
        <v>3762.98828125</v>
      </c>
      <c r="AN5192" s="1">
        <v>1083.5950927734375</v>
      </c>
      <c r="AO5192" t="s">
        <v>18002</v>
      </c>
    </row>
    <row r="5193" spans="1:41" x14ac:dyDescent="0.25">
      <c r="A5193" s="1">
        <v>2021</v>
      </c>
      <c r="B5193" t="s">
        <v>3828</v>
      </c>
      <c r="C5193" t="s">
        <v>7120</v>
      </c>
      <c r="D5193" t="s">
        <v>7234</v>
      </c>
      <c r="E5193" t="s">
        <v>7960</v>
      </c>
      <c r="F5193" t="s">
        <v>9874</v>
      </c>
      <c r="G5193" t="s">
        <v>12093</v>
      </c>
      <c r="H5193" t="s">
        <v>12737</v>
      </c>
      <c r="I5193" s="1">
        <v>1970</v>
      </c>
      <c r="J5193" s="1">
        <v>8996</v>
      </c>
      <c r="K5193" s="1">
        <v>0</v>
      </c>
      <c r="L5193" s="1">
        <v>194</v>
      </c>
      <c r="M5193" s="1">
        <v>0</v>
      </c>
      <c r="N5193" s="1">
        <v>414</v>
      </c>
      <c r="O5193" s="1">
        <v>82.39630126953125</v>
      </c>
      <c r="P5193" s="1">
        <v>0</v>
      </c>
      <c r="Q5193" s="1">
        <v>1040</v>
      </c>
      <c r="R5193" s="1">
        <v>865.20001220703125</v>
      </c>
      <c r="S5193" s="1">
        <v>0</v>
      </c>
      <c r="T5193" s="1">
        <v>18</v>
      </c>
      <c r="U5193" s="1">
        <v>0</v>
      </c>
      <c r="V5193" s="1">
        <v>0</v>
      </c>
      <c r="W5193" s="1">
        <v>19</v>
      </c>
      <c r="X5193" s="1">
        <v>3603</v>
      </c>
      <c r="Y5193" s="1">
        <v>4648</v>
      </c>
      <c r="Z5193" s="1">
        <v>1914.1070556640625</v>
      </c>
      <c r="AA5193" s="1">
        <v>0</v>
      </c>
      <c r="AB5193" s="1">
        <v>0</v>
      </c>
      <c r="AC5193" s="1">
        <v>0</v>
      </c>
      <c r="AD5193" s="1">
        <v>4250.56005859375</v>
      </c>
      <c r="AE5193" s="1">
        <v>0</v>
      </c>
      <c r="AF5193" s="1">
        <v>2821</v>
      </c>
      <c r="AG5193" s="1">
        <v>0</v>
      </c>
      <c r="AH5193" s="1">
        <v>979.93634033203125</v>
      </c>
      <c r="AI5193" s="1">
        <v>966</v>
      </c>
      <c r="AJ5193" s="1">
        <v>1467.085205078125</v>
      </c>
      <c r="AK5193" s="1">
        <v>3316.135498046875</v>
      </c>
      <c r="AL5193" s="1">
        <v>37564.42578125</v>
      </c>
      <c r="AM5193" s="1">
        <v>24329.392578125</v>
      </c>
      <c r="AN5193" s="1">
        <v>13235.0283203125</v>
      </c>
      <c r="AO5193" t="s">
        <v>18003</v>
      </c>
    </row>
    <row r="5194" spans="1:41" x14ac:dyDescent="0.25">
      <c r="A5194" s="1">
        <v>2021</v>
      </c>
      <c r="B5194" t="s">
        <v>3828</v>
      </c>
      <c r="C5194" t="s">
        <v>7120</v>
      </c>
      <c r="D5194" t="s">
        <v>7234</v>
      </c>
      <c r="E5194" t="s">
        <v>7960</v>
      </c>
      <c r="F5194" t="s">
        <v>9874</v>
      </c>
      <c r="G5194" t="s">
        <v>12094</v>
      </c>
      <c r="H5194" t="s">
        <v>12737</v>
      </c>
      <c r="I5194" s="1">
        <v>1970</v>
      </c>
      <c r="J5194" s="1">
        <v>8996</v>
      </c>
      <c r="K5194" s="1">
        <v>0</v>
      </c>
      <c r="L5194" s="1">
        <v>194</v>
      </c>
      <c r="M5194" s="1">
        <v>0</v>
      </c>
      <c r="N5194" s="1">
        <v>414</v>
      </c>
      <c r="O5194" s="1">
        <v>82.39630126953125</v>
      </c>
      <c r="P5194" s="1">
        <v>0</v>
      </c>
      <c r="Q5194" s="1">
        <v>1040</v>
      </c>
      <c r="R5194" s="1">
        <v>865.20001220703125</v>
      </c>
      <c r="S5194" s="1">
        <v>0</v>
      </c>
      <c r="T5194" s="1">
        <v>18</v>
      </c>
      <c r="U5194" s="1">
        <v>0</v>
      </c>
      <c r="V5194" s="1">
        <v>0</v>
      </c>
      <c r="W5194" s="1">
        <v>19</v>
      </c>
      <c r="X5194" s="1">
        <v>3603</v>
      </c>
      <c r="Y5194" s="1">
        <v>4648</v>
      </c>
      <c r="Z5194" s="1">
        <v>1914.1070556640625</v>
      </c>
      <c r="AA5194" s="1">
        <v>0</v>
      </c>
      <c r="AB5194" s="1">
        <v>0</v>
      </c>
      <c r="AC5194" s="1">
        <v>0</v>
      </c>
      <c r="AD5194" s="1">
        <v>4250.56005859375</v>
      </c>
      <c r="AE5194" s="1">
        <v>0</v>
      </c>
      <c r="AF5194" s="1">
        <v>2821</v>
      </c>
      <c r="AG5194" s="1">
        <v>0</v>
      </c>
      <c r="AH5194" s="1">
        <v>979.93634033203125</v>
      </c>
      <c r="AI5194" s="1">
        <v>966</v>
      </c>
      <c r="AJ5194" s="1">
        <v>1467.085205078125</v>
      </c>
      <c r="AK5194" s="1">
        <v>3316.135498046875</v>
      </c>
      <c r="AL5194" s="1">
        <v>37564.42578125</v>
      </c>
      <c r="AM5194" s="1">
        <v>24329.392578125</v>
      </c>
      <c r="AN5194" s="1">
        <v>13235.0283203125</v>
      </c>
      <c r="AO5194" t="s">
        <v>18004</v>
      </c>
    </row>
    <row r="5195" spans="1:41" x14ac:dyDescent="0.25">
      <c r="A5195" s="1">
        <v>2021</v>
      </c>
      <c r="B5195" t="s">
        <v>3828</v>
      </c>
      <c r="C5195" t="s">
        <v>7120</v>
      </c>
      <c r="D5195" t="s">
        <v>7234</v>
      </c>
      <c r="E5195" t="s">
        <v>7960</v>
      </c>
      <c r="F5195" t="s">
        <v>9875</v>
      </c>
      <c r="G5195" t="s">
        <v>12095</v>
      </c>
      <c r="H5195" t="s">
        <v>12737</v>
      </c>
      <c r="I5195" s="1">
        <v>2240</v>
      </c>
      <c r="J5195" s="1">
        <v>3037</v>
      </c>
      <c r="K5195" s="1">
        <v>0</v>
      </c>
      <c r="L5195" s="1">
        <v>22</v>
      </c>
      <c r="M5195" s="1">
        <v>0</v>
      </c>
      <c r="N5195" s="1">
        <v>463</v>
      </c>
      <c r="O5195" s="1">
        <v>897.7100830078125</v>
      </c>
      <c r="P5195" s="1">
        <v>0</v>
      </c>
      <c r="Q5195" s="1">
        <v>391</v>
      </c>
      <c r="R5195" s="1">
        <v>1165.300048828125</v>
      </c>
      <c r="S5195" s="1">
        <v>0</v>
      </c>
      <c r="T5195" s="1">
        <v>0</v>
      </c>
      <c r="U5195" s="1">
        <v>0</v>
      </c>
      <c r="V5195" s="1">
        <v>0</v>
      </c>
      <c r="W5195" s="1">
        <v>6</v>
      </c>
      <c r="X5195" s="1">
        <v>2397.0400390625</v>
      </c>
      <c r="Y5195" s="1">
        <v>10555</v>
      </c>
      <c r="Z5195" s="1">
        <v>1826.718994140625</v>
      </c>
      <c r="AA5195" s="1">
        <v>0</v>
      </c>
      <c r="AB5195" s="1">
        <v>0</v>
      </c>
      <c r="AC5195" s="1">
        <v>0</v>
      </c>
      <c r="AD5195" s="1">
        <v>3586.919921875</v>
      </c>
      <c r="AE5195" s="1">
        <v>0</v>
      </c>
      <c r="AF5195" s="1">
        <v>3187</v>
      </c>
      <c r="AG5195" s="1">
        <v>0</v>
      </c>
      <c r="AH5195" s="1">
        <v>2490.365966796875</v>
      </c>
      <c r="AI5195" s="1">
        <v>1451</v>
      </c>
      <c r="AJ5195" s="1">
        <v>0</v>
      </c>
      <c r="AK5195" s="1">
        <v>547.5284423828125</v>
      </c>
      <c r="AL5195" s="1">
        <v>34263.58203125</v>
      </c>
      <c r="AM5195" s="1">
        <v>22887.01953125</v>
      </c>
      <c r="AN5195" s="1">
        <v>11376.564453125</v>
      </c>
      <c r="AO5195" t="s">
        <v>18005</v>
      </c>
    </row>
    <row r="5196" spans="1:41" x14ac:dyDescent="0.25">
      <c r="A5196" s="1">
        <v>2021</v>
      </c>
      <c r="B5196" t="s">
        <v>3828</v>
      </c>
      <c r="C5196" t="s">
        <v>7120</v>
      </c>
      <c r="D5196" t="s">
        <v>7234</v>
      </c>
      <c r="E5196" t="s">
        <v>7960</v>
      </c>
      <c r="F5196" t="s">
        <v>9875</v>
      </c>
      <c r="G5196" t="s">
        <v>12096</v>
      </c>
      <c r="H5196" t="s">
        <v>12737</v>
      </c>
      <c r="I5196" s="1">
        <v>2240</v>
      </c>
      <c r="J5196" s="1">
        <v>3037</v>
      </c>
      <c r="K5196" s="1">
        <v>0</v>
      </c>
      <c r="L5196" s="1">
        <v>22</v>
      </c>
      <c r="M5196" s="1">
        <v>0</v>
      </c>
      <c r="N5196" s="1">
        <v>463</v>
      </c>
      <c r="O5196" s="1">
        <v>897.7100830078125</v>
      </c>
      <c r="P5196" s="1">
        <v>0</v>
      </c>
      <c r="Q5196" s="1">
        <v>391</v>
      </c>
      <c r="R5196" s="1">
        <v>1165.300048828125</v>
      </c>
      <c r="S5196" s="1">
        <v>0</v>
      </c>
      <c r="T5196" s="1">
        <v>0</v>
      </c>
      <c r="U5196" s="1">
        <v>0</v>
      </c>
      <c r="V5196" s="1">
        <v>0</v>
      </c>
      <c r="W5196" s="1">
        <v>6</v>
      </c>
      <c r="X5196" s="1">
        <v>2397.0400390625</v>
      </c>
      <c r="Y5196" s="1">
        <v>10555</v>
      </c>
      <c r="Z5196" s="1">
        <v>1826.718994140625</v>
      </c>
      <c r="AA5196" s="1">
        <v>0</v>
      </c>
      <c r="AB5196" s="1">
        <v>0</v>
      </c>
      <c r="AC5196" s="1">
        <v>0</v>
      </c>
      <c r="AD5196" s="1">
        <v>3586.919921875</v>
      </c>
      <c r="AE5196" s="1">
        <v>0</v>
      </c>
      <c r="AF5196" s="1">
        <v>3187</v>
      </c>
      <c r="AG5196" s="1">
        <v>0</v>
      </c>
      <c r="AH5196" s="1">
        <v>2490.365966796875</v>
      </c>
      <c r="AI5196" s="1">
        <v>1451</v>
      </c>
      <c r="AJ5196" s="1">
        <v>0</v>
      </c>
      <c r="AK5196" s="1">
        <v>547.5284423828125</v>
      </c>
      <c r="AL5196" s="1">
        <v>34263.58203125</v>
      </c>
      <c r="AM5196" s="1">
        <v>22887.01953125</v>
      </c>
      <c r="AN5196" s="1">
        <v>11376.564453125</v>
      </c>
      <c r="AO5196" t="s">
        <v>18006</v>
      </c>
    </row>
    <row r="5197" spans="1:41" x14ac:dyDescent="0.25">
      <c r="A5197" s="1">
        <v>2021</v>
      </c>
      <c r="B5197" t="s">
        <v>3828</v>
      </c>
      <c r="C5197" t="s">
        <v>7120</v>
      </c>
      <c r="D5197" t="s">
        <v>7234</v>
      </c>
      <c r="E5197" t="s">
        <v>7960</v>
      </c>
      <c r="F5197" t="s">
        <v>9876</v>
      </c>
      <c r="G5197" t="s">
        <v>12097</v>
      </c>
      <c r="H5197" t="s">
        <v>12737</v>
      </c>
      <c r="I5197" s="1">
        <v>147</v>
      </c>
      <c r="J5197" s="1">
        <v>3130</v>
      </c>
      <c r="K5197" s="1">
        <v>0</v>
      </c>
      <c r="L5197" s="1">
        <v>-10</v>
      </c>
      <c r="M5197" s="1">
        <v>0</v>
      </c>
      <c r="N5197" s="1">
        <v>1356</v>
      </c>
      <c r="O5197" s="1">
        <v>15.378379821777344</v>
      </c>
      <c r="P5197" s="1">
        <v>0</v>
      </c>
      <c r="Q5197" s="1">
        <v>0</v>
      </c>
      <c r="R5197" s="1">
        <v>387.33648681640625</v>
      </c>
      <c r="S5197" s="1">
        <v>0</v>
      </c>
      <c r="T5197" s="1">
        <v>0</v>
      </c>
      <c r="U5197" s="1">
        <v>0</v>
      </c>
      <c r="V5197" s="1">
        <v>0</v>
      </c>
      <c r="W5197" s="1">
        <v>117</v>
      </c>
      <c r="X5197" s="1">
        <v>519</v>
      </c>
      <c r="Y5197" s="1">
        <v>3351</v>
      </c>
      <c r="Z5197" s="1">
        <v>46.308998107910156</v>
      </c>
      <c r="AA5197" s="1">
        <v>0</v>
      </c>
      <c r="AB5197" s="1">
        <v>0</v>
      </c>
      <c r="AC5197" s="1">
        <v>0</v>
      </c>
      <c r="AD5197" s="1">
        <v>4011.8701171875</v>
      </c>
      <c r="AE5197" s="1">
        <v>0</v>
      </c>
      <c r="AF5197" s="1">
        <v>15</v>
      </c>
      <c r="AG5197" s="1">
        <v>5068</v>
      </c>
      <c r="AH5197" s="1">
        <v>121.89640808105469</v>
      </c>
      <c r="AI5197" s="1">
        <v>1221.9931640625</v>
      </c>
      <c r="AJ5197" s="1">
        <v>122.16546630859375</v>
      </c>
      <c r="AK5197" s="1">
        <v>175.85650634765625</v>
      </c>
      <c r="AL5197" s="1">
        <v>19795.80859375</v>
      </c>
      <c r="AM5197" s="1">
        <v>13612.8095703125</v>
      </c>
      <c r="AN5197" s="1">
        <v>6182.99462890625</v>
      </c>
      <c r="AO5197" t="s">
        <v>18007</v>
      </c>
    </row>
    <row r="5198" spans="1:41" x14ac:dyDescent="0.25">
      <c r="A5198" s="1">
        <v>2021</v>
      </c>
      <c r="B5198" t="s">
        <v>3828</v>
      </c>
      <c r="C5198" t="s">
        <v>7120</v>
      </c>
      <c r="D5198" t="s">
        <v>7234</v>
      </c>
      <c r="E5198" t="s">
        <v>7960</v>
      </c>
      <c r="F5198" t="s">
        <v>9876</v>
      </c>
      <c r="G5198" t="s">
        <v>12098</v>
      </c>
      <c r="H5198" t="s">
        <v>12737</v>
      </c>
      <c r="I5198" s="1">
        <v>147</v>
      </c>
      <c r="J5198" s="1">
        <v>3130</v>
      </c>
      <c r="K5198" s="1">
        <v>0</v>
      </c>
      <c r="L5198" s="1">
        <v>-10</v>
      </c>
      <c r="M5198" s="1">
        <v>0</v>
      </c>
      <c r="N5198" s="1">
        <v>1356</v>
      </c>
      <c r="O5198" s="1">
        <v>15.378379821777344</v>
      </c>
      <c r="P5198" s="1">
        <v>0</v>
      </c>
      <c r="Q5198" s="1">
        <v>0</v>
      </c>
      <c r="R5198" s="1">
        <v>387.33648681640625</v>
      </c>
      <c r="S5198" s="1">
        <v>0</v>
      </c>
      <c r="T5198" s="1">
        <v>0</v>
      </c>
      <c r="U5198" s="1">
        <v>0</v>
      </c>
      <c r="V5198" s="1">
        <v>0</v>
      </c>
      <c r="W5198" s="1">
        <v>117</v>
      </c>
      <c r="X5198" s="1">
        <v>519</v>
      </c>
      <c r="Y5198" s="1">
        <v>3351</v>
      </c>
      <c r="Z5198" s="1">
        <v>46.308998107910156</v>
      </c>
      <c r="AA5198" s="1">
        <v>0</v>
      </c>
      <c r="AB5198" s="1">
        <v>0</v>
      </c>
      <c r="AC5198" s="1">
        <v>0</v>
      </c>
      <c r="AD5198" s="1">
        <v>4011.8701171875</v>
      </c>
      <c r="AE5198" s="1">
        <v>0</v>
      </c>
      <c r="AF5198" s="1">
        <v>15</v>
      </c>
      <c r="AG5198" s="1">
        <v>5068</v>
      </c>
      <c r="AH5198" s="1">
        <v>121.89640808105469</v>
      </c>
      <c r="AI5198" s="1">
        <v>1221.9931640625</v>
      </c>
      <c r="AJ5198" s="1">
        <v>122.16546630859375</v>
      </c>
      <c r="AK5198" s="1">
        <v>175.85650634765625</v>
      </c>
      <c r="AL5198" s="1">
        <v>19795.80859375</v>
      </c>
      <c r="AM5198" s="1">
        <v>13612.8095703125</v>
      </c>
      <c r="AN5198" s="1">
        <v>6182.99462890625</v>
      </c>
      <c r="AO5198" t="s">
        <v>18008</v>
      </c>
    </row>
    <row r="5199" spans="1:41" x14ac:dyDescent="0.25">
      <c r="A5199" s="1">
        <v>2021</v>
      </c>
      <c r="B5199" t="s">
        <v>3828</v>
      </c>
      <c r="C5199" t="s">
        <v>7120</v>
      </c>
      <c r="D5199" t="s">
        <v>7234</v>
      </c>
      <c r="E5199" t="s">
        <v>7960</v>
      </c>
      <c r="F5199" t="s">
        <v>9877</v>
      </c>
      <c r="G5199" t="s">
        <v>12099</v>
      </c>
      <c r="H5199" t="s">
        <v>12737</v>
      </c>
      <c r="I5199" s="1">
        <v>579</v>
      </c>
      <c r="J5199" s="1">
        <v>115.40000152587891</v>
      </c>
      <c r="K5199" s="1">
        <v>0</v>
      </c>
      <c r="L5199" s="1">
        <v>499</v>
      </c>
      <c r="M5199" s="1">
        <v>0</v>
      </c>
      <c r="N5199" s="1">
        <v>459</v>
      </c>
      <c r="O5199" s="1">
        <v>0</v>
      </c>
      <c r="P5199" s="1">
        <v>396.50607299804688</v>
      </c>
      <c r="Q5199" s="1">
        <v>335</v>
      </c>
      <c r="R5199" s="1">
        <v>106.5</v>
      </c>
      <c r="S5199" s="1">
        <v>0</v>
      </c>
      <c r="T5199" s="1">
        <v>0</v>
      </c>
      <c r="U5199" s="1">
        <v>49</v>
      </c>
      <c r="V5199" s="1">
        <v>0</v>
      </c>
      <c r="W5199" s="1">
        <v>1</v>
      </c>
      <c r="X5199" s="1">
        <v>201.02499389648438</v>
      </c>
      <c r="Y5199" s="1">
        <v>56</v>
      </c>
      <c r="Z5199" s="1">
        <v>1010.1680297851563</v>
      </c>
      <c r="AA5199" s="1">
        <v>0</v>
      </c>
      <c r="AB5199" s="1">
        <v>0</v>
      </c>
      <c r="AC5199" s="1">
        <v>0</v>
      </c>
      <c r="AD5199" s="1">
        <v>2029.6099853515625</v>
      </c>
      <c r="AE5199" s="1">
        <v>350</v>
      </c>
      <c r="AF5199" s="1">
        <v>1101</v>
      </c>
      <c r="AG5199" s="1">
        <v>10776</v>
      </c>
      <c r="AH5199" s="1">
        <v>0</v>
      </c>
      <c r="AI5199" s="1">
        <v>336</v>
      </c>
      <c r="AJ5199" s="1">
        <v>5494.87158203125</v>
      </c>
      <c r="AK5199" s="1">
        <v>385.11004638671875</v>
      </c>
      <c r="AL5199" s="1">
        <v>24280.189453125</v>
      </c>
      <c r="AM5199" s="1">
        <v>21327.4453125</v>
      </c>
      <c r="AN5199" s="1">
        <v>2952.7451171875</v>
      </c>
      <c r="AO5199" t="s">
        <v>18009</v>
      </c>
    </row>
    <row r="5200" spans="1:41" x14ac:dyDescent="0.25">
      <c r="A5200" s="1">
        <v>2021</v>
      </c>
      <c r="B5200" t="s">
        <v>3828</v>
      </c>
      <c r="C5200" t="s">
        <v>7120</v>
      </c>
      <c r="D5200" t="s">
        <v>7234</v>
      </c>
      <c r="E5200" t="s">
        <v>7960</v>
      </c>
      <c r="F5200" t="s">
        <v>9877</v>
      </c>
      <c r="G5200" t="s">
        <v>12100</v>
      </c>
      <c r="H5200" t="s">
        <v>12737</v>
      </c>
      <c r="I5200" s="1">
        <v>579</v>
      </c>
      <c r="J5200" s="1">
        <v>115.40000152587891</v>
      </c>
      <c r="K5200" s="1">
        <v>0</v>
      </c>
      <c r="L5200" s="1">
        <v>499</v>
      </c>
      <c r="M5200" s="1">
        <v>0</v>
      </c>
      <c r="N5200" s="1">
        <v>459</v>
      </c>
      <c r="O5200" s="1">
        <v>0</v>
      </c>
      <c r="P5200" s="1">
        <v>396.50607299804688</v>
      </c>
      <c r="Q5200" s="1">
        <v>335</v>
      </c>
      <c r="R5200" s="1">
        <v>106.5</v>
      </c>
      <c r="S5200" s="1">
        <v>0</v>
      </c>
      <c r="T5200" s="1">
        <v>0</v>
      </c>
      <c r="U5200" s="1">
        <v>49</v>
      </c>
      <c r="V5200" s="1">
        <v>0</v>
      </c>
      <c r="W5200" s="1">
        <v>1</v>
      </c>
      <c r="X5200" s="1">
        <v>201.02499389648438</v>
      </c>
      <c r="Y5200" s="1">
        <v>56</v>
      </c>
      <c r="Z5200" s="1">
        <v>1010.1680297851563</v>
      </c>
      <c r="AA5200" s="1">
        <v>0</v>
      </c>
      <c r="AB5200" s="1">
        <v>0</v>
      </c>
      <c r="AC5200" s="1">
        <v>0</v>
      </c>
      <c r="AD5200" s="1">
        <v>2029.6099853515625</v>
      </c>
      <c r="AE5200" s="1">
        <v>350</v>
      </c>
      <c r="AF5200" s="1">
        <v>1101</v>
      </c>
      <c r="AG5200" s="1">
        <v>10776</v>
      </c>
      <c r="AH5200" s="1">
        <v>0</v>
      </c>
      <c r="AI5200" s="1">
        <v>336</v>
      </c>
      <c r="AJ5200" s="1">
        <v>5494.87158203125</v>
      </c>
      <c r="AK5200" s="1">
        <v>385.11004638671875</v>
      </c>
      <c r="AL5200" s="1">
        <v>24280.189453125</v>
      </c>
      <c r="AM5200" s="1">
        <v>21327.4453125</v>
      </c>
      <c r="AN5200" s="1">
        <v>2952.7451171875</v>
      </c>
      <c r="AO5200" t="s">
        <v>18010</v>
      </c>
    </row>
    <row r="5201" spans="1:41" x14ac:dyDescent="0.25">
      <c r="A5201" s="1">
        <v>2021</v>
      </c>
      <c r="B5201" t="s">
        <v>3828</v>
      </c>
      <c r="C5201" t="s">
        <v>7120</v>
      </c>
      <c r="D5201" t="s">
        <v>7234</v>
      </c>
      <c r="E5201" t="s">
        <v>7960</v>
      </c>
      <c r="F5201" t="s">
        <v>9878</v>
      </c>
      <c r="G5201" t="s">
        <v>12101</v>
      </c>
      <c r="H5201" t="s">
        <v>12737</v>
      </c>
      <c r="I5201" s="1">
        <v>16855</v>
      </c>
      <c r="J5201" s="1">
        <v>45743.80859375</v>
      </c>
      <c r="K5201" s="1">
        <v>511.32275390625</v>
      </c>
      <c r="L5201" s="1">
        <v>3635</v>
      </c>
      <c r="M5201" s="1">
        <v>0</v>
      </c>
      <c r="N5201" s="1">
        <v>9592</v>
      </c>
      <c r="O5201" s="1">
        <v>3383.06201171875</v>
      </c>
      <c r="P5201" s="1">
        <v>415.21649169921875</v>
      </c>
      <c r="Q5201" s="1">
        <v>7878</v>
      </c>
      <c r="R5201" s="1">
        <v>9764.1240234375</v>
      </c>
      <c r="S5201" s="1">
        <v>0</v>
      </c>
      <c r="T5201" s="1">
        <v>22</v>
      </c>
      <c r="U5201" s="1">
        <v>188</v>
      </c>
      <c r="V5201" s="1">
        <v>0</v>
      </c>
      <c r="W5201" s="1">
        <v>476</v>
      </c>
      <c r="X5201" s="1">
        <v>24376.875</v>
      </c>
      <c r="Y5201" s="1">
        <v>39916</v>
      </c>
      <c r="Z5201" s="1">
        <v>24499.91796875</v>
      </c>
      <c r="AA5201" s="1">
        <v>332.2904052734375</v>
      </c>
      <c r="AB5201" s="1">
        <v>816</v>
      </c>
      <c r="AC5201" s="1">
        <v>1864.1165771484375</v>
      </c>
      <c r="AD5201" s="1">
        <v>40280.23046875</v>
      </c>
      <c r="AE5201" s="1">
        <v>1075.045654296875</v>
      </c>
      <c r="AF5201" s="1">
        <v>46815</v>
      </c>
      <c r="AG5201" s="1">
        <v>24170</v>
      </c>
      <c r="AH5201" s="1">
        <v>12113.9208984375</v>
      </c>
      <c r="AI5201" s="1">
        <v>9006.25</v>
      </c>
      <c r="AJ5201" s="1">
        <v>15201.087890625</v>
      </c>
      <c r="AK5201" s="1">
        <v>7905.2265625</v>
      </c>
      <c r="AL5201" s="1">
        <v>346835.46875</v>
      </c>
      <c r="AM5201" s="1">
        <v>247944.625</v>
      </c>
      <c r="AN5201" s="1">
        <v>98890.890625</v>
      </c>
      <c r="AO5201" t="s">
        <v>18011</v>
      </c>
    </row>
    <row r="5202" spans="1:41" x14ac:dyDescent="0.25">
      <c r="A5202" s="1">
        <v>2021</v>
      </c>
      <c r="B5202" t="s">
        <v>3828</v>
      </c>
      <c r="C5202" t="s">
        <v>7120</v>
      </c>
      <c r="D5202" t="s">
        <v>7234</v>
      </c>
      <c r="E5202" t="s">
        <v>7960</v>
      </c>
      <c r="F5202" t="s">
        <v>9878</v>
      </c>
      <c r="G5202" t="s">
        <v>12102</v>
      </c>
      <c r="H5202" t="s">
        <v>12737</v>
      </c>
      <c r="I5202" s="1">
        <v>16855</v>
      </c>
      <c r="J5202" s="1">
        <v>45743.80859375</v>
      </c>
      <c r="K5202" s="1">
        <v>511.32275390625</v>
      </c>
      <c r="L5202" s="1">
        <v>3635</v>
      </c>
      <c r="M5202" s="1">
        <v>0</v>
      </c>
      <c r="N5202" s="1">
        <v>9592</v>
      </c>
      <c r="O5202" s="1">
        <v>3383.06201171875</v>
      </c>
      <c r="P5202" s="1">
        <v>415.21649169921875</v>
      </c>
      <c r="Q5202" s="1">
        <v>7878</v>
      </c>
      <c r="R5202" s="1">
        <v>9764.1240234375</v>
      </c>
      <c r="S5202" s="1">
        <v>0</v>
      </c>
      <c r="T5202" s="1">
        <v>22</v>
      </c>
      <c r="U5202" s="1">
        <v>188</v>
      </c>
      <c r="V5202" s="1">
        <v>0</v>
      </c>
      <c r="W5202" s="1">
        <v>476</v>
      </c>
      <c r="X5202" s="1">
        <v>24376.875</v>
      </c>
      <c r="Y5202" s="1">
        <v>39916</v>
      </c>
      <c r="Z5202" s="1">
        <v>24499.91796875</v>
      </c>
      <c r="AA5202" s="1">
        <v>332.2904052734375</v>
      </c>
      <c r="AB5202" s="1">
        <v>816</v>
      </c>
      <c r="AC5202" s="1">
        <v>1864.1165771484375</v>
      </c>
      <c r="AD5202" s="1">
        <v>40280.23046875</v>
      </c>
      <c r="AE5202" s="1">
        <v>1075.045654296875</v>
      </c>
      <c r="AF5202" s="1">
        <v>46815</v>
      </c>
      <c r="AG5202" s="1">
        <v>24170</v>
      </c>
      <c r="AH5202" s="1">
        <v>12113.9208984375</v>
      </c>
      <c r="AI5202" s="1">
        <v>9006.25</v>
      </c>
      <c r="AJ5202" s="1">
        <v>15201.087890625</v>
      </c>
      <c r="AK5202" s="1">
        <v>7905.2265625</v>
      </c>
      <c r="AL5202" s="1">
        <v>346835.46875</v>
      </c>
      <c r="AM5202" s="1">
        <v>247944.625</v>
      </c>
      <c r="AN5202" s="1">
        <v>98890.890625</v>
      </c>
      <c r="AO5202" t="s">
        <v>18012</v>
      </c>
    </row>
    <row r="5203" spans="1:41" x14ac:dyDescent="0.25">
      <c r="A5203" s="1">
        <v>2021</v>
      </c>
      <c r="B5203" t="s">
        <v>3828</v>
      </c>
      <c r="C5203" t="s">
        <v>7120</v>
      </c>
      <c r="D5203" t="s">
        <v>7234</v>
      </c>
      <c r="E5203" t="s">
        <v>7960</v>
      </c>
      <c r="F5203" t="s">
        <v>9879</v>
      </c>
      <c r="G5203" t="s">
        <v>12103</v>
      </c>
      <c r="H5203" t="s">
        <v>12737</v>
      </c>
      <c r="I5203" s="1">
        <v>0</v>
      </c>
      <c r="J5203" s="1">
        <v>0</v>
      </c>
      <c r="K5203" s="1">
        <v>1564.23193359375</v>
      </c>
      <c r="L5203" s="1"/>
      <c r="M5203" s="1"/>
      <c r="N5203" s="1">
        <v>0</v>
      </c>
      <c r="O5203" s="1">
        <v>648.0382080078125</v>
      </c>
      <c r="P5203" s="1">
        <v>134.22770690917969</v>
      </c>
      <c r="Q5203" s="1">
        <v>0</v>
      </c>
      <c r="R5203" s="1">
        <v>0</v>
      </c>
      <c r="S5203" s="1"/>
      <c r="T5203" s="1">
        <v>0</v>
      </c>
      <c r="U5203" s="1">
        <v>0</v>
      </c>
      <c r="V5203" s="1">
        <v>75.843940734863281</v>
      </c>
      <c r="W5203" s="1"/>
      <c r="X5203" s="1"/>
      <c r="Y5203" s="1">
        <v>2682</v>
      </c>
      <c r="Z5203" s="1">
        <v>404.67300415039063</v>
      </c>
      <c r="AA5203" s="1">
        <v>39.731842041015625</v>
      </c>
      <c r="AB5203" s="1">
        <v>0</v>
      </c>
      <c r="AC5203" s="1">
        <v>69</v>
      </c>
      <c r="AD5203" s="1">
        <v>170</v>
      </c>
      <c r="AE5203" s="1">
        <v>0</v>
      </c>
      <c r="AF5203" s="1"/>
      <c r="AG5203" s="1">
        <v>0</v>
      </c>
      <c r="AH5203" s="1">
        <v>1488</v>
      </c>
      <c r="AI5203" s="1">
        <v>0</v>
      </c>
      <c r="AJ5203" s="1">
        <v>0</v>
      </c>
      <c r="AK5203" s="1">
        <v>9.0195398330688477</v>
      </c>
      <c r="AL5203" s="1">
        <v>7284.76611328125</v>
      </c>
      <c r="AM5203" s="1">
        <v>3405.476806640625</v>
      </c>
      <c r="AN5203" s="1">
        <v>3879.28955078125</v>
      </c>
      <c r="AO5203" t="s">
        <v>18013</v>
      </c>
    </row>
    <row r="5204" spans="1:41" x14ac:dyDescent="0.25">
      <c r="A5204" s="1">
        <v>2021</v>
      </c>
      <c r="B5204" t="s">
        <v>3828</v>
      </c>
      <c r="C5204" t="s">
        <v>7120</v>
      </c>
      <c r="D5204" t="s">
        <v>7234</v>
      </c>
      <c r="E5204" t="s">
        <v>7960</v>
      </c>
      <c r="F5204" t="s">
        <v>9879</v>
      </c>
      <c r="G5204" t="s">
        <v>12104</v>
      </c>
      <c r="H5204" t="s">
        <v>12737</v>
      </c>
      <c r="I5204" s="1">
        <v>0</v>
      </c>
      <c r="J5204" s="1">
        <v>0</v>
      </c>
      <c r="K5204" s="1">
        <v>1564.23193359375</v>
      </c>
      <c r="L5204" s="1"/>
      <c r="M5204" s="1"/>
      <c r="N5204" s="1">
        <v>0</v>
      </c>
      <c r="O5204" s="1">
        <v>648.0382080078125</v>
      </c>
      <c r="P5204" s="1">
        <v>134.22770690917969</v>
      </c>
      <c r="Q5204" s="1">
        <v>0</v>
      </c>
      <c r="R5204" s="1">
        <v>0</v>
      </c>
      <c r="S5204" s="1"/>
      <c r="T5204" s="1">
        <v>0</v>
      </c>
      <c r="U5204" s="1">
        <v>0</v>
      </c>
      <c r="V5204" s="1">
        <v>75.843940734863281</v>
      </c>
      <c r="W5204" s="1"/>
      <c r="X5204" s="1"/>
      <c r="Y5204" s="1">
        <v>2682</v>
      </c>
      <c r="Z5204" s="1">
        <v>404.67300415039063</v>
      </c>
      <c r="AA5204" s="1">
        <v>39.731842041015625</v>
      </c>
      <c r="AB5204" s="1">
        <v>0</v>
      </c>
      <c r="AC5204" s="1">
        <v>69</v>
      </c>
      <c r="AD5204" s="1">
        <v>170</v>
      </c>
      <c r="AE5204" s="1">
        <v>0</v>
      </c>
      <c r="AF5204" s="1"/>
      <c r="AG5204" s="1">
        <v>0</v>
      </c>
      <c r="AH5204" s="1">
        <v>1488</v>
      </c>
      <c r="AI5204" s="1">
        <v>0</v>
      </c>
      <c r="AJ5204" s="1">
        <v>0</v>
      </c>
      <c r="AK5204" s="1">
        <v>9.0195398330688477</v>
      </c>
      <c r="AL5204" s="1">
        <v>7284.76611328125</v>
      </c>
      <c r="AM5204" s="1">
        <v>3405.476806640625</v>
      </c>
      <c r="AN5204" s="1">
        <v>3879.28955078125</v>
      </c>
      <c r="AO5204" t="s">
        <v>18014</v>
      </c>
    </row>
    <row r="5205" spans="1:41" x14ac:dyDescent="0.25">
      <c r="A5205" s="1">
        <v>2021</v>
      </c>
      <c r="B5205" t="s">
        <v>3828</v>
      </c>
      <c r="C5205" t="s">
        <v>7120</v>
      </c>
      <c r="D5205" t="s">
        <v>7234</v>
      </c>
      <c r="E5205" t="s">
        <v>7960</v>
      </c>
      <c r="F5205" t="s">
        <v>9880</v>
      </c>
      <c r="G5205" t="s">
        <v>12105</v>
      </c>
      <c r="H5205" t="s">
        <v>12737</v>
      </c>
      <c r="I5205" s="1">
        <v>0</v>
      </c>
      <c r="J5205" s="1">
        <v>3707</v>
      </c>
      <c r="K5205" s="1"/>
      <c r="L5205" s="1"/>
      <c r="M5205" s="1"/>
      <c r="N5205" s="1">
        <v>0</v>
      </c>
      <c r="O5205" s="1"/>
      <c r="P5205" s="1"/>
      <c r="Q5205" s="1"/>
      <c r="R5205" s="1">
        <v>0</v>
      </c>
      <c r="S5205" s="1"/>
      <c r="T5205" s="1"/>
      <c r="U5205" s="1">
        <v>0</v>
      </c>
      <c r="V5205" s="1">
        <v>0</v>
      </c>
      <c r="W5205" s="1"/>
      <c r="X5205" s="1"/>
      <c r="Y5205" s="1">
        <v>378</v>
      </c>
      <c r="Z5205" s="1">
        <v>0</v>
      </c>
      <c r="AA5205" s="1">
        <v>0</v>
      </c>
      <c r="AB5205" s="1">
        <v>0</v>
      </c>
      <c r="AC5205" s="1"/>
      <c r="AD5205" s="1">
        <v>0</v>
      </c>
      <c r="AE5205" s="1">
        <v>0</v>
      </c>
      <c r="AF5205" s="1"/>
      <c r="AG5205" s="1">
        <v>0</v>
      </c>
      <c r="AH5205" s="1">
        <v>0</v>
      </c>
      <c r="AI5205" s="1"/>
      <c r="AJ5205" s="1">
        <v>0</v>
      </c>
      <c r="AK5205" s="1"/>
      <c r="AL5205" s="1">
        <v>4085</v>
      </c>
      <c r="AM5205" s="1">
        <v>4085</v>
      </c>
      <c r="AN5205" s="1">
        <v>0</v>
      </c>
      <c r="AO5205" t="s">
        <v>18015</v>
      </c>
    </row>
    <row r="5206" spans="1:41" x14ac:dyDescent="0.25">
      <c r="A5206" s="1">
        <v>2021</v>
      </c>
      <c r="B5206" t="s">
        <v>3828</v>
      </c>
      <c r="C5206" t="s">
        <v>7120</v>
      </c>
      <c r="D5206" t="s">
        <v>7234</v>
      </c>
      <c r="E5206" t="s">
        <v>7960</v>
      </c>
      <c r="F5206" t="s">
        <v>9880</v>
      </c>
      <c r="G5206" t="s">
        <v>12106</v>
      </c>
      <c r="H5206" t="s">
        <v>12737</v>
      </c>
      <c r="I5206" s="1">
        <v>0</v>
      </c>
      <c r="J5206" s="1">
        <v>3707</v>
      </c>
      <c r="K5206" s="1"/>
      <c r="L5206" s="1"/>
      <c r="M5206" s="1"/>
      <c r="N5206" s="1">
        <v>0</v>
      </c>
      <c r="O5206" s="1"/>
      <c r="P5206" s="1"/>
      <c r="Q5206" s="1"/>
      <c r="R5206" s="1">
        <v>0</v>
      </c>
      <c r="S5206" s="1"/>
      <c r="T5206" s="1"/>
      <c r="U5206" s="1">
        <v>0</v>
      </c>
      <c r="V5206" s="1">
        <v>0</v>
      </c>
      <c r="W5206" s="1"/>
      <c r="X5206" s="1"/>
      <c r="Y5206" s="1">
        <v>378</v>
      </c>
      <c r="Z5206" s="1">
        <v>0</v>
      </c>
      <c r="AA5206" s="1">
        <v>0</v>
      </c>
      <c r="AB5206" s="1">
        <v>0</v>
      </c>
      <c r="AC5206" s="1"/>
      <c r="AD5206" s="1">
        <v>0</v>
      </c>
      <c r="AE5206" s="1">
        <v>0</v>
      </c>
      <c r="AF5206" s="1"/>
      <c r="AG5206" s="1">
        <v>0</v>
      </c>
      <c r="AH5206" s="1">
        <v>0</v>
      </c>
      <c r="AI5206" s="1"/>
      <c r="AJ5206" s="1">
        <v>0</v>
      </c>
      <c r="AK5206" s="1"/>
      <c r="AL5206" s="1">
        <v>4085</v>
      </c>
      <c r="AM5206" s="1">
        <v>4085</v>
      </c>
      <c r="AN5206" s="1">
        <v>0</v>
      </c>
      <c r="AO5206" t="s">
        <v>18016</v>
      </c>
    </row>
    <row r="5207" spans="1:41" x14ac:dyDescent="0.25">
      <c r="A5207" s="1">
        <v>2021</v>
      </c>
      <c r="B5207" t="s">
        <v>3828</v>
      </c>
      <c r="C5207" t="s">
        <v>7120</v>
      </c>
      <c r="D5207" t="s">
        <v>7234</v>
      </c>
      <c r="E5207" t="s">
        <v>7960</v>
      </c>
      <c r="F5207" t="s">
        <v>9881</v>
      </c>
      <c r="G5207" t="s">
        <v>12107</v>
      </c>
      <c r="H5207" t="s">
        <v>12737</v>
      </c>
      <c r="I5207" s="1">
        <v>0</v>
      </c>
      <c r="J5207" s="1">
        <v>0</v>
      </c>
      <c r="K5207" s="1"/>
      <c r="L5207" s="1"/>
      <c r="M5207" s="1"/>
      <c r="N5207" s="1">
        <v>0</v>
      </c>
      <c r="O5207" s="1"/>
      <c r="P5207" s="1"/>
      <c r="Q5207" s="1"/>
      <c r="R5207" s="1">
        <v>0</v>
      </c>
      <c r="S5207" s="1"/>
      <c r="T5207" s="1"/>
      <c r="U5207" s="1">
        <v>0</v>
      </c>
      <c r="V5207" s="1">
        <v>0</v>
      </c>
      <c r="W5207" s="1"/>
      <c r="X5207" s="1"/>
      <c r="Y5207" s="1">
        <v>0</v>
      </c>
      <c r="Z5207" s="1">
        <v>0</v>
      </c>
      <c r="AA5207" s="1">
        <v>0</v>
      </c>
      <c r="AB5207" s="1">
        <v>0</v>
      </c>
      <c r="AC5207" s="1"/>
      <c r="AD5207" s="1">
        <v>0</v>
      </c>
      <c r="AE5207" s="1">
        <v>0</v>
      </c>
      <c r="AF5207" s="1"/>
      <c r="AG5207" s="1">
        <v>0</v>
      </c>
      <c r="AH5207" s="1">
        <v>0</v>
      </c>
      <c r="AI5207" s="1"/>
      <c r="AJ5207" s="1">
        <v>0</v>
      </c>
      <c r="AK5207" s="1"/>
      <c r="AL5207" s="1">
        <v>0</v>
      </c>
      <c r="AM5207" s="1">
        <v>0</v>
      </c>
      <c r="AN5207" s="1">
        <v>0</v>
      </c>
      <c r="AO5207" t="s">
        <v>18017</v>
      </c>
    </row>
    <row r="5208" spans="1:41" x14ac:dyDescent="0.25">
      <c r="A5208" s="1">
        <v>2021</v>
      </c>
      <c r="B5208" t="s">
        <v>3828</v>
      </c>
      <c r="C5208" t="s">
        <v>7120</v>
      </c>
      <c r="D5208" t="s">
        <v>7234</v>
      </c>
      <c r="E5208" t="s">
        <v>7960</v>
      </c>
      <c r="F5208" t="s">
        <v>9881</v>
      </c>
      <c r="G5208" t="s">
        <v>12108</v>
      </c>
      <c r="H5208" t="s">
        <v>12737</v>
      </c>
      <c r="I5208" s="1">
        <v>0</v>
      </c>
      <c r="J5208" s="1">
        <v>0</v>
      </c>
      <c r="K5208" s="1"/>
      <c r="L5208" s="1"/>
      <c r="M5208" s="1"/>
      <c r="N5208" s="1">
        <v>0</v>
      </c>
      <c r="O5208" s="1"/>
      <c r="P5208" s="1"/>
      <c r="Q5208" s="1"/>
      <c r="R5208" s="1">
        <v>0</v>
      </c>
      <c r="S5208" s="1"/>
      <c r="T5208" s="1"/>
      <c r="U5208" s="1">
        <v>0</v>
      </c>
      <c r="V5208" s="1">
        <v>0</v>
      </c>
      <c r="W5208" s="1"/>
      <c r="X5208" s="1"/>
      <c r="Y5208" s="1">
        <v>0</v>
      </c>
      <c r="Z5208" s="1">
        <v>0</v>
      </c>
      <c r="AA5208" s="1">
        <v>0</v>
      </c>
      <c r="AB5208" s="1">
        <v>0</v>
      </c>
      <c r="AC5208" s="1"/>
      <c r="AD5208" s="1">
        <v>0</v>
      </c>
      <c r="AE5208" s="1">
        <v>0</v>
      </c>
      <c r="AF5208" s="1"/>
      <c r="AG5208" s="1">
        <v>0</v>
      </c>
      <c r="AH5208" s="1">
        <v>0</v>
      </c>
      <c r="AI5208" s="1"/>
      <c r="AJ5208" s="1">
        <v>0</v>
      </c>
      <c r="AK5208" s="1"/>
      <c r="AL5208" s="1">
        <v>0</v>
      </c>
      <c r="AM5208" s="1">
        <v>0</v>
      </c>
      <c r="AN5208" s="1">
        <v>0</v>
      </c>
      <c r="AO5208" t="s">
        <v>18018</v>
      </c>
    </row>
    <row r="5209" spans="1:41" x14ac:dyDescent="0.25">
      <c r="A5209" s="1">
        <v>2021</v>
      </c>
      <c r="B5209" t="s">
        <v>3828</v>
      </c>
      <c r="C5209" t="s">
        <v>7120</v>
      </c>
      <c r="D5209" t="s">
        <v>7234</v>
      </c>
      <c r="E5209" t="s">
        <v>7960</v>
      </c>
      <c r="F5209" t="s">
        <v>9882</v>
      </c>
      <c r="G5209" t="s">
        <v>12109</v>
      </c>
      <c r="H5209" t="s">
        <v>12737</v>
      </c>
      <c r="I5209" s="1">
        <v>516</v>
      </c>
      <c r="J5209" s="1">
        <v>5570.41015625</v>
      </c>
      <c r="K5209" s="1">
        <v>0</v>
      </c>
      <c r="L5209" s="1">
        <v>0</v>
      </c>
      <c r="M5209" s="1">
        <v>0</v>
      </c>
      <c r="N5209" s="1">
        <v>324</v>
      </c>
      <c r="O5209" s="1">
        <v>11.983799934387207</v>
      </c>
      <c r="P5209" s="1">
        <v>0</v>
      </c>
      <c r="Q5209" s="1">
        <v>3</v>
      </c>
      <c r="R5209" s="1">
        <v>787.9000244140625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v>2811.594970703125</v>
      </c>
      <c r="Y5209" s="1">
        <v>1049</v>
      </c>
      <c r="Z5209" s="1">
        <v>1269.5999755859375</v>
      </c>
      <c r="AA5209" s="1">
        <v>0</v>
      </c>
      <c r="AB5209" s="1">
        <v>642</v>
      </c>
      <c r="AC5209" s="1">
        <v>0</v>
      </c>
      <c r="AD5209" s="1">
        <v>1564.1099853515625</v>
      </c>
      <c r="AE5209" s="1">
        <v>0</v>
      </c>
      <c r="AF5209" s="1">
        <v>1672</v>
      </c>
      <c r="AG5209" s="1">
        <v>7193</v>
      </c>
      <c r="AH5209" s="1">
        <v>1016.0484008789063</v>
      </c>
      <c r="AI5209" s="1">
        <v>1013</v>
      </c>
      <c r="AJ5209" s="1">
        <v>0</v>
      </c>
      <c r="AK5209" s="1">
        <v>754.21221923828125</v>
      </c>
      <c r="AL5209" s="1">
        <v>26197.859375</v>
      </c>
      <c r="AM5209" s="1">
        <v>18384.91015625</v>
      </c>
      <c r="AN5209" s="1">
        <v>7812.94970703125</v>
      </c>
      <c r="AO5209" t="s">
        <v>18019</v>
      </c>
    </row>
    <row r="5210" spans="1:41" x14ac:dyDescent="0.25">
      <c r="A5210" s="1">
        <v>2021</v>
      </c>
      <c r="B5210" t="s">
        <v>3828</v>
      </c>
      <c r="C5210" t="s">
        <v>7120</v>
      </c>
      <c r="D5210" t="s">
        <v>7234</v>
      </c>
      <c r="E5210" t="s">
        <v>7960</v>
      </c>
      <c r="F5210" t="s">
        <v>9882</v>
      </c>
      <c r="G5210" t="s">
        <v>12110</v>
      </c>
      <c r="H5210" t="s">
        <v>12737</v>
      </c>
      <c r="I5210" s="1">
        <v>516</v>
      </c>
      <c r="J5210" s="1">
        <v>5570.41015625</v>
      </c>
      <c r="K5210" s="1">
        <v>0</v>
      </c>
      <c r="L5210" s="1">
        <v>0</v>
      </c>
      <c r="M5210" s="1">
        <v>0</v>
      </c>
      <c r="N5210" s="1">
        <v>324</v>
      </c>
      <c r="O5210" s="1">
        <v>11.983799934387207</v>
      </c>
      <c r="P5210" s="1">
        <v>0</v>
      </c>
      <c r="Q5210" s="1">
        <v>3</v>
      </c>
      <c r="R5210" s="1">
        <v>787.9000244140625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  <c r="X5210" s="1">
        <v>2811.594970703125</v>
      </c>
      <c r="Y5210" s="1">
        <v>1049</v>
      </c>
      <c r="Z5210" s="1">
        <v>1269.5999755859375</v>
      </c>
      <c r="AA5210" s="1">
        <v>0</v>
      </c>
      <c r="AB5210" s="1">
        <v>642</v>
      </c>
      <c r="AC5210" s="1">
        <v>0</v>
      </c>
      <c r="AD5210" s="1">
        <v>1564.1099853515625</v>
      </c>
      <c r="AE5210" s="1">
        <v>0</v>
      </c>
      <c r="AF5210" s="1">
        <v>1672</v>
      </c>
      <c r="AG5210" s="1">
        <v>7193</v>
      </c>
      <c r="AH5210" s="1">
        <v>1016.0484008789063</v>
      </c>
      <c r="AI5210" s="1">
        <v>1013</v>
      </c>
      <c r="AJ5210" s="1">
        <v>0</v>
      </c>
      <c r="AK5210" s="1">
        <v>754.21221923828125</v>
      </c>
      <c r="AL5210" s="1">
        <v>26197.859375</v>
      </c>
      <c r="AM5210" s="1">
        <v>18384.91015625</v>
      </c>
      <c r="AN5210" s="1">
        <v>7812.94970703125</v>
      </c>
      <c r="AO5210" t="s">
        <v>18020</v>
      </c>
    </row>
    <row r="5211" spans="1:41" x14ac:dyDescent="0.25">
      <c r="A5211" s="1">
        <v>2021</v>
      </c>
      <c r="B5211" t="s">
        <v>3828</v>
      </c>
      <c r="C5211" t="s">
        <v>7121</v>
      </c>
      <c r="D5211" t="s">
        <v>7234</v>
      </c>
      <c r="E5211" t="s">
        <v>7961</v>
      </c>
      <c r="F5211" t="s">
        <v>9883</v>
      </c>
      <c r="G5211" t="s">
        <v>12111</v>
      </c>
      <c r="H5211" t="s">
        <v>12738</v>
      </c>
      <c r="I5211" s="1">
        <v>618.2734999999999</v>
      </c>
      <c r="J5211" s="1">
        <v>999.2595</v>
      </c>
      <c r="K5211" s="1">
        <v>46.259</v>
      </c>
      <c r="L5211" s="1">
        <v>113</v>
      </c>
      <c r="M5211" s="1">
        <v>545.60500000000002</v>
      </c>
      <c r="N5211" s="1">
        <v>612.23699999999997</v>
      </c>
      <c r="O5211" s="1">
        <v>272</v>
      </c>
      <c r="P5211" s="1">
        <v>338.85</v>
      </c>
      <c r="Q5211" s="1">
        <v>152.82</v>
      </c>
      <c r="R5211" s="1">
        <v>345.23</v>
      </c>
      <c r="S5211" s="1">
        <v>579.6400000000001</v>
      </c>
      <c r="T5211" s="1">
        <v>364.1</v>
      </c>
      <c r="U5211" s="1">
        <v>99.75</v>
      </c>
      <c r="V5211" s="1">
        <v>490.12799999999999</v>
      </c>
      <c r="W5211" s="1">
        <v>249.2</v>
      </c>
      <c r="X5211" s="1">
        <v>582</v>
      </c>
      <c r="Y5211" s="1">
        <v>2444.4050000000002</v>
      </c>
      <c r="Z5211" s="1">
        <v>264.44499999999999</v>
      </c>
      <c r="AA5211" s="1">
        <v>3465.2950000000001</v>
      </c>
      <c r="AB5211" s="1">
        <v>75</v>
      </c>
      <c r="AC5211" s="1">
        <v>260.2765</v>
      </c>
      <c r="AD5211" s="1">
        <v>509.38</v>
      </c>
      <c r="AE5211" s="1">
        <v>323.36</v>
      </c>
      <c r="AF5211" s="1">
        <v>1262</v>
      </c>
      <c r="AG5211" s="1">
        <v>5328</v>
      </c>
      <c r="AH5211" s="1">
        <v>993.83999999999992</v>
      </c>
      <c r="AI5211" s="1">
        <v>285.59750000000003</v>
      </c>
      <c r="AJ5211" s="1">
        <v>1447</v>
      </c>
      <c r="AK5211" s="1">
        <v>197</v>
      </c>
      <c r="AL5211" s="1">
        <v>23263.953125</v>
      </c>
      <c r="AM5211" s="1">
        <v>18564.330078125</v>
      </c>
      <c r="AN5211" s="1">
        <v>4699.62158203125</v>
      </c>
      <c r="AO5211" t="s">
        <v>18021</v>
      </c>
    </row>
    <row r="5212" spans="1:41" x14ac:dyDescent="0.25">
      <c r="A5212" s="1">
        <v>2021</v>
      </c>
      <c r="B5212" t="s">
        <v>3828</v>
      </c>
      <c r="C5212" t="s">
        <v>7122</v>
      </c>
      <c r="D5212" t="s">
        <v>7235</v>
      </c>
      <c r="E5212" t="s">
        <v>7962</v>
      </c>
      <c r="F5212" t="s">
        <v>9884</v>
      </c>
      <c r="G5212" t="s">
        <v>12112</v>
      </c>
      <c r="H5212" t="s">
        <v>12739</v>
      </c>
      <c r="I5212" s="1">
        <v>50972.007604562743</v>
      </c>
      <c r="J5212" s="1">
        <v>144061.87666217459</v>
      </c>
      <c r="K5212" s="1">
        <v>2463.0940000000001</v>
      </c>
      <c r="L5212" s="1">
        <v>8121</v>
      </c>
      <c r="M5212" s="1">
        <v>48544</v>
      </c>
      <c r="N5212" s="1">
        <v>80487</v>
      </c>
      <c r="O5212" s="1">
        <v>26149.982359971538</v>
      </c>
      <c r="P5212" s="1">
        <v>37737.11400999999</v>
      </c>
      <c r="Q5212" s="1">
        <v>43082</v>
      </c>
      <c r="R5212" s="1">
        <v>37486.130759999993</v>
      </c>
      <c r="S5212" s="1">
        <v>51501.30799999999</v>
      </c>
      <c r="T5212" s="1">
        <v>44897.82231119596</v>
      </c>
      <c r="U5212" s="1">
        <v>15052.91213081553</v>
      </c>
      <c r="V5212" s="1">
        <v>55961</v>
      </c>
      <c r="W5212" s="1">
        <v>8279</v>
      </c>
      <c r="X5212" s="1">
        <v>49828.448316375368</v>
      </c>
      <c r="Y5212" s="1">
        <v>382753.70449999999</v>
      </c>
      <c r="Z5212" s="1">
        <v>12032.70984190787</v>
      </c>
      <c r="AA5212" s="1">
        <v>316755.71623968479</v>
      </c>
      <c r="AB5212" s="1">
        <v>5030.2976854380231</v>
      </c>
      <c r="AC5212" s="1">
        <v>23237.11854329651</v>
      </c>
      <c r="AD5212" s="1">
        <v>19929.84</v>
      </c>
      <c r="AE5212" s="1">
        <v>38380.786273359729</v>
      </c>
      <c r="AF5212" s="1">
        <v>156133</v>
      </c>
      <c r="AG5212" s="1">
        <v>808849</v>
      </c>
      <c r="AH5212" s="1">
        <v>181175.93729</v>
      </c>
      <c r="AI5212" s="1">
        <v>23645.513549271978</v>
      </c>
      <c r="AJ5212" s="1">
        <v>211822.44313157379</v>
      </c>
      <c r="AK5212" s="1">
        <v>5436.1296612107099</v>
      </c>
      <c r="AL5212" s="1">
        <v>2889807.25</v>
      </c>
      <c r="AM5212" s="1">
        <v>2422925.5</v>
      </c>
      <c r="AN5212" s="1">
        <v>466881.34375</v>
      </c>
      <c r="AO5212" t="s">
        <v>18022</v>
      </c>
    </row>
    <row r="5213" spans="1:41" x14ac:dyDescent="0.25">
      <c r="A5213" s="1">
        <v>2021</v>
      </c>
      <c r="B5213" t="s">
        <v>3828</v>
      </c>
      <c r="C5213" t="s">
        <v>7122</v>
      </c>
      <c r="D5213" t="s">
        <v>7235</v>
      </c>
      <c r="E5213" t="s">
        <v>7962</v>
      </c>
      <c r="F5213" t="s">
        <v>9885</v>
      </c>
      <c r="G5213" t="s">
        <v>12112</v>
      </c>
      <c r="H5213" t="s">
        <v>12739</v>
      </c>
      <c r="I5213" s="1">
        <v>36875.486692015213</v>
      </c>
      <c r="J5213" s="1">
        <v>145176.23729491161</v>
      </c>
      <c r="K5213" s="1">
        <v>7792.1670000000004</v>
      </c>
      <c r="L5213" s="1">
        <v>26467</v>
      </c>
      <c r="M5213" s="1">
        <v>116200</v>
      </c>
      <c r="N5213" s="1">
        <v>50724</v>
      </c>
      <c r="O5213" s="1">
        <v>62265.185207852213</v>
      </c>
      <c r="P5213" s="1">
        <v>50065.135730000213</v>
      </c>
      <c r="Q5213" s="1">
        <v>2088</v>
      </c>
      <c r="R5213" s="1">
        <v>24230.887530000011</v>
      </c>
      <c r="S5213" s="1">
        <v>63659.425000000003</v>
      </c>
      <c r="T5213" s="1">
        <v>49326.887388292213</v>
      </c>
      <c r="U5213" s="1">
        <v>738.38113139556299</v>
      </c>
      <c r="V5213" s="1">
        <v>25843</v>
      </c>
      <c r="W5213" s="1">
        <v>29088</v>
      </c>
      <c r="X5213" s="1">
        <v>121370.6746074603</v>
      </c>
      <c r="Y5213" s="1">
        <v>126716.3895</v>
      </c>
      <c r="Z5213" s="1">
        <v>100448.2842562049</v>
      </c>
      <c r="AA5213" s="1">
        <v>448045.07443772518</v>
      </c>
      <c r="AB5213" s="1">
        <v>21274.156549202849</v>
      </c>
      <c r="AC5213" s="1">
        <v>88215.70822186314</v>
      </c>
      <c r="AD5213" s="1">
        <v>143488.5</v>
      </c>
      <c r="AE5213" s="1">
        <v>75080.471918127208</v>
      </c>
      <c r="AF5213" s="1">
        <v>147215.9</v>
      </c>
      <c r="AG5213" s="1">
        <v>410803</v>
      </c>
      <c r="AH5213" s="1">
        <v>122275.64555</v>
      </c>
      <c r="AI5213" s="1">
        <v>28075.975030954869</v>
      </c>
      <c r="AJ5213" s="1">
        <v>176170.63770160469</v>
      </c>
      <c r="AK5213" s="1">
        <v>31780.21610931067</v>
      </c>
      <c r="AL5213" s="1">
        <v>2731500.75</v>
      </c>
      <c r="AM5213" s="1">
        <v>1934903.5</v>
      </c>
      <c r="AN5213" s="1">
        <v>796596.8125</v>
      </c>
      <c r="AO5213" t="s">
        <v>18023</v>
      </c>
    </row>
    <row r="5214" spans="1:41" x14ac:dyDescent="0.25">
      <c r="A5214" s="1">
        <v>2021</v>
      </c>
      <c r="B5214" t="s">
        <v>3828</v>
      </c>
      <c r="C5214" t="s">
        <v>7122</v>
      </c>
      <c r="D5214" t="s">
        <v>7235</v>
      </c>
      <c r="E5214" t="s">
        <v>7962</v>
      </c>
      <c r="F5214" t="s">
        <v>9886</v>
      </c>
      <c r="G5214" t="s">
        <v>12112</v>
      </c>
      <c r="H5214" t="s">
        <v>12739</v>
      </c>
      <c r="I5214" s="1">
        <v>16257.064638783269</v>
      </c>
      <c r="J5214" s="1">
        <v>63797.661325981273</v>
      </c>
      <c r="K5214" s="1">
        <v>2853.2359999999999</v>
      </c>
      <c r="L5214" s="1">
        <v>9250</v>
      </c>
      <c r="M5214" s="1">
        <v>42492</v>
      </c>
      <c r="N5214" s="1">
        <v>63843</v>
      </c>
      <c r="O5214" s="1">
        <v>17811.941230974298</v>
      </c>
      <c r="P5214" s="1">
        <v>28274.907330000009</v>
      </c>
      <c r="Q5214" s="1">
        <v>10393</v>
      </c>
      <c r="R5214" s="1">
        <v>28287.9365</v>
      </c>
      <c r="S5214" s="1">
        <v>38401.391000000003</v>
      </c>
      <c r="T5214" s="1">
        <v>20039.89607480168</v>
      </c>
      <c r="U5214" s="1">
        <v>5282.6809905767313</v>
      </c>
      <c r="V5214" s="1">
        <v>26068</v>
      </c>
      <c r="W5214" s="1">
        <v>17107</v>
      </c>
      <c r="X5214" s="1">
        <v>44464.34744345519</v>
      </c>
      <c r="Y5214" s="1">
        <v>133950.86439999999</v>
      </c>
      <c r="Z5214" s="1">
        <v>22876.667111861931</v>
      </c>
      <c r="AA5214" s="1">
        <v>273231.66990129207</v>
      </c>
      <c r="AB5214" s="1">
        <v>7187.392378990673</v>
      </c>
      <c r="AC5214" s="1">
        <v>33342.299650713387</v>
      </c>
      <c r="AD5214" s="1">
        <v>55957.939999999988</v>
      </c>
      <c r="AE5214" s="1">
        <v>34564.374063571748</v>
      </c>
      <c r="AF5214" s="1">
        <v>102226.1</v>
      </c>
      <c r="AG5214" s="1">
        <v>298071</v>
      </c>
      <c r="AH5214" s="1">
        <v>64940.906089999997</v>
      </c>
      <c r="AI5214" s="1">
        <v>30186.071571320441</v>
      </c>
      <c r="AJ5214" s="1">
        <v>120298.4949967748</v>
      </c>
      <c r="AK5214" s="1">
        <v>13477.620884203599</v>
      </c>
      <c r="AL5214" s="1">
        <v>1624935.5</v>
      </c>
      <c r="AM5214" s="1">
        <v>1270015.75</v>
      </c>
      <c r="AN5214" s="1">
        <v>354919.71875</v>
      </c>
      <c r="AO5214" t="s">
        <v>18024</v>
      </c>
    </row>
    <row r="5215" spans="1:41" x14ac:dyDescent="0.25">
      <c r="A5215" s="1">
        <v>2021</v>
      </c>
      <c r="B5215" t="s">
        <v>3828</v>
      </c>
      <c r="C5215" t="s">
        <v>7122</v>
      </c>
      <c r="D5215" t="s">
        <v>7235</v>
      </c>
      <c r="E5215" t="s">
        <v>7962</v>
      </c>
      <c r="F5215" t="s">
        <v>9887</v>
      </c>
      <c r="G5215" t="s">
        <v>12112</v>
      </c>
      <c r="H5215" t="s">
        <v>12739</v>
      </c>
      <c r="I5215" s="1">
        <v>15444.676806083649</v>
      </c>
      <c r="J5215" s="1">
        <v>27283.339084300002</v>
      </c>
      <c r="K5215" s="1">
        <v>2406.799</v>
      </c>
      <c r="L5215" s="1">
        <v>6178</v>
      </c>
      <c r="M5215" s="1">
        <v>18402</v>
      </c>
      <c r="N5215" s="1">
        <v>35799</v>
      </c>
      <c r="O5215" s="1">
        <v>8755.4576689402002</v>
      </c>
      <c r="P5215" s="1">
        <v>16339.31180999999</v>
      </c>
      <c r="Q5215" s="1">
        <v>6040</v>
      </c>
      <c r="R5215" s="1">
        <v>19933.203160000001</v>
      </c>
      <c r="S5215" s="1">
        <v>12853.462</v>
      </c>
      <c r="T5215" s="1">
        <v>16093.1858157399</v>
      </c>
      <c r="U5215" s="1">
        <v>3116.7378268574598</v>
      </c>
      <c r="V5215" s="1">
        <v>9886</v>
      </c>
      <c r="W5215" s="1">
        <v>10608</v>
      </c>
      <c r="X5215" s="1">
        <v>7733.8507432015767</v>
      </c>
      <c r="Y5215" s="1">
        <v>143414.38279999999</v>
      </c>
      <c r="Z5215" s="1">
        <v>12259.93494556447</v>
      </c>
      <c r="AA5215" s="1">
        <v>167964.54080055209</v>
      </c>
      <c r="AB5215" s="1">
        <v>3595.1772106846879</v>
      </c>
      <c r="AC5215" s="1">
        <v>20920.641241825091</v>
      </c>
      <c r="AD5215" s="1">
        <v>17692.22</v>
      </c>
      <c r="AE5215" s="1">
        <v>31375.349413374821</v>
      </c>
      <c r="AF5215" s="1">
        <v>65437.399999999987</v>
      </c>
      <c r="AG5215" s="1">
        <v>277498</v>
      </c>
      <c r="AH5215" s="1">
        <v>40440.899669999999</v>
      </c>
      <c r="AI5215" s="1">
        <v>17750.16541768517</v>
      </c>
      <c r="AJ5215" s="1">
        <v>31424.036798173729</v>
      </c>
      <c r="AK5215" s="1">
        <v>6306.1140154427267</v>
      </c>
      <c r="AL5215" s="1">
        <v>1052951.875</v>
      </c>
      <c r="AM5215" s="1">
        <v>890314.5625</v>
      </c>
      <c r="AN5215" s="1">
        <v>162637.34375</v>
      </c>
      <c r="AO5215" t="s">
        <v>18025</v>
      </c>
    </row>
    <row r="5216" spans="1:41" x14ac:dyDescent="0.25">
      <c r="A5216" s="1">
        <v>2021</v>
      </c>
      <c r="B5216" t="s">
        <v>3828</v>
      </c>
      <c r="C5216" t="s">
        <v>7122</v>
      </c>
      <c r="D5216" t="s">
        <v>7235</v>
      </c>
      <c r="E5216" t="s">
        <v>7962</v>
      </c>
      <c r="F5216" t="s">
        <v>9888</v>
      </c>
      <c r="G5216" t="s">
        <v>12112</v>
      </c>
      <c r="H5216" t="s">
        <v>12739</v>
      </c>
      <c r="I5216" s="1">
        <v>10674.11787072243</v>
      </c>
      <c r="J5216" s="1">
        <v>6388.0609180379406</v>
      </c>
      <c r="K5216" s="1">
        <v>3471.5010000000002</v>
      </c>
      <c r="L5216" s="1">
        <v>3840</v>
      </c>
      <c r="M5216" s="1">
        <v>31000</v>
      </c>
      <c r="N5216" s="1">
        <v>23001</v>
      </c>
      <c r="O5216" s="1">
        <v>8419.7106131748733</v>
      </c>
      <c r="P5216" s="1">
        <v>11935.432078601911</v>
      </c>
      <c r="Q5216" s="1">
        <v>0</v>
      </c>
      <c r="R5216" s="1">
        <v>3261.6385500000001</v>
      </c>
      <c r="S5216" s="1">
        <v>29873.548999999999</v>
      </c>
      <c r="T5216" s="1">
        <v>16449.696344583841</v>
      </c>
      <c r="U5216" s="1">
        <v>325.16877224787572</v>
      </c>
      <c r="V5216" s="1">
        <v>3546</v>
      </c>
      <c r="W5216" s="1">
        <v>4084.3</v>
      </c>
      <c r="X5216" s="1">
        <v>16349.786694076531</v>
      </c>
      <c r="Y5216" s="1">
        <v>56976.875</v>
      </c>
      <c r="Z5216" s="1">
        <v>9649.988608155576</v>
      </c>
      <c r="AA5216" s="1">
        <v>86454.239175943498</v>
      </c>
      <c r="AB5216" s="1">
        <v>3507.5181036268282</v>
      </c>
      <c r="AC5216" s="1">
        <v>3425.5135763900571</v>
      </c>
      <c r="AD5216" s="1">
        <v>7.1</v>
      </c>
      <c r="AE5216" s="1">
        <v>4248.2831286187911</v>
      </c>
      <c r="AF5216" s="1">
        <v>46084.399999999987</v>
      </c>
      <c r="AG5216" s="1">
        <v>64204</v>
      </c>
      <c r="AH5216" s="1">
        <v>30766.188559999999</v>
      </c>
      <c r="AI5216" s="1">
        <v>3038.2730000000001</v>
      </c>
      <c r="AJ5216" s="1">
        <v>10968.042722846099</v>
      </c>
      <c r="AK5216" s="1">
        <v>830.05786040713872</v>
      </c>
      <c r="AL5216" s="1">
        <v>492780.4375</v>
      </c>
      <c r="AM5216" s="1">
        <v>344982.75</v>
      </c>
      <c r="AN5216" s="1">
        <v>147797.671875</v>
      </c>
      <c r="AO5216" t="s">
        <v>18026</v>
      </c>
    </row>
    <row r="5217" spans="1:41" x14ac:dyDescent="0.25">
      <c r="A5217" s="1">
        <v>2021</v>
      </c>
      <c r="B5217" t="s">
        <v>3828</v>
      </c>
      <c r="C5217" t="s">
        <v>7122</v>
      </c>
      <c r="D5217" t="s">
        <v>7235</v>
      </c>
      <c r="E5217" t="s">
        <v>7962</v>
      </c>
      <c r="F5217" t="s">
        <v>9889</v>
      </c>
      <c r="G5217" t="s">
        <v>12112</v>
      </c>
      <c r="H5217" t="s">
        <v>12739</v>
      </c>
      <c r="I5217" s="1">
        <v>9236.2433460076027</v>
      </c>
      <c r="J5217" s="1">
        <v>20483.135122185249</v>
      </c>
      <c r="K5217" s="1">
        <v>2468.3090000000002</v>
      </c>
      <c r="L5217" s="1">
        <v>631</v>
      </c>
      <c r="M5217" s="1">
        <v>5651</v>
      </c>
      <c r="N5217" s="1">
        <v>2295</v>
      </c>
      <c r="O5217" s="1">
        <v>5331.5613369529738</v>
      </c>
      <c r="P5217" s="1">
        <v>13370.54585000003</v>
      </c>
      <c r="Q5217" s="1">
        <v>3380</v>
      </c>
      <c r="R5217" s="1">
        <v>8706.9730042150259</v>
      </c>
      <c r="S5217" s="1">
        <v>15568.108</v>
      </c>
      <c r="T5217" s="1">
        <v>7158.2976995310337</v>
      </c>
      <c r="U5217" s="1">
        <v>3732.8914172791642</v>
      </c>
      <c r="V5217" s="1">
        <v>11869</v>
      </c>
      <c r="W5217" s="1">
        <v>1841</v>
      </c>
      <c r="X5217" s="1">
        <v>8116.0543185472152</v>
      </c>
      <c r="Y5217" s="1">
        <v>35400.602800000001</v>
      </c>
      <c r="Z5217" s="1">
        <v>3894.2713807539399</v>
      </c>
      <c r="AA5217" s="1">
        <v>456480.12882269302</v>
      </c>
      <c r="AB5217" s="1">
        <v>4203.4808185876491</v>
      </c>
      <c r="AC5217" s="1">
        <v>6296.8078670342211</v>
      </c>
      <c r="AD5217" s="1">
        <v>7577.7199999999993</v>
      </c>
      <c r="AE5217" s="1">
        <v>5129.4715226163044</v>
      </c>
      <c r="AF5217" s="1">
        <v>19919.3</v>
      </c>
      <c r="AG5217" s="1">
        <v>920064</v>
      </c>
      <c r="AH5217" s="1">
        <v>13418.13413</v>
      </c>
      <c r="AI5217" s="1">
        <v>5450.0197703396407</v>
      </c>
      <c r="AJ5217" s="1">
        <v>19791.823960359288</v>
      </c>
      <c r="AK5217" s="1">
        <v>6437.1313427939494</v>
      </c>
      <c r="AL5217" s="1">
        <v>1623902.125</v>
      </c>
      <c r="AM5217" s="1">
        <v>1540681.375</v>
      </c>
      <c r="AN5217" s="1">
        <v>83220.8203125</v>
      </c>
      <c r="AO5217" t="s">
        <v>18027</v>
      </c>
    </row>
    <row r="5218" spans="1:41" x14ac:dyDescent="0.25">
      <c r="A5218" s="1">
        <v>2021</v>
      </c>
      <c r="B5218" t="s">
        <v>3828</v>
      </c>
      <c r="C5218" t="s">
        <v>7122</v>
      </c>
      <c r="D5218" t="s">
        <v>7235</v>
      </c>
      <c r="E5218" t="s">
        <v>7962</v>
      </c>
      <c r="F5218" t="s">
        <v>9890</v>
      </c>
      <c r="G5218" t="s">
        <v>12112</v>
      </c>
      <c r="H5218" t="s">
        <v>12739</v>
      </c>
      <c r="I5218" s="1">
        <v>5177.7984790874516</v>
      </c>
      <c r="J5218" s="1">
        <v>21398.361401202201</v>
      </c>
      <c r="K5218" s="1">
        <v>0</v>
      </c>
      <c r="L5218" s="1">
        <v>428</v>
      </c>
      <c r="M5218" s="1">
        <v>213</v>
      </c>
      <c r="N5218" s="1">
        <v>3511</v>
      </c>
      <c r="O5218" s="1">
        <v>1468.305790828817</v>
      </c>
      <c r="P5218" s="1">
        <v>12169.862709999999</v>
      </c>
      <c r="Q5218" s="1">
        <v>6788</v>
      </c>
      <c r="R5218" s="1">
        <v>1279.9005400000001</v>
      </c>
      <c r="S5218" s="1">
        <v>679.33699999999999</v>
      </c>
      <c r="T5218" s="1">
        <v>10129.827380835421</v>
      </c>
      <c r="U5218" s="1">
        <v>5188.1938486905301</v>
      </c>
      <c r="V5218" s="1">
        <v>10530</v>
      </c>
      <c r="W5218" s="1">
        <v>1436</v>
      </c>
      <c r="X5218" s="1">
        <v>9964.4090612817017</v>
      </c>
      <c r="Y5218" s="1">
        <v>85730.520999999993</v>
      </c>
      <c r="Z5218" s="1">
        <v>2814.652600522069</v>
      </c>
      <c r="AA5218" s="1">
        <v>53342.401865049993</v>
      </c>
      <c r="AB5218" s="1">
        <v>0</v>
      </c>
      <c r="AC5218" s="1">
        <v>578.31307577946757</v>
      </c>
      <c r="AD5218" s="1">
        <v>4371.71</v>
      </c>
      <c r="AE5218" s="1">
        <v>9334.9377340141145</v>
      </c>
      <c r="AF5218" s="1">
        <v>23372.201000000001</v>
      </c>
      <c r="AG5218" s="1">
        <v>520253</v>
      </c>
      <c r="AH5218" s="1">
        <v>42084.248770000013</v>
      </c>
      <c r="AI5218" s="1">
        <v>0</v>
      </c>
      <c r="AJ5218" s="1">
        <v>44518.983170915191</v>
      </c>
      <c r="AK5218" s="1">
        <v>0</v>
      </c>
      <c r="AL5218" s="1">
        <v>876763</v>
      </c>
      <c r="AM5218" s="1">
        <v>806416.125</v>
      </c>
      <c r="AN5218" s="1">
        <v>70346.8359375</v>
      </c>
      <c r="AO5218" t="s">
        <v>18028</v>
      </c>
    </row>
    <row r="5219" spans="1:41" x14ac:dyDescent="0.25">
      <c r="A5219" s="1">
        <v>2021</v>
      </c>
      <c r="B5219" t="s">
        <v>3828</v>
      </c>
      <c r="C5219" t="s">
        <v>7122</v>
      </c>
      <c r="D5219" t="s">
        <v>7235</v>
      </c>
      <c r="E5219" t="s">
        <v>7962</v>
      </c>
      <c r="F5219" t="s">
        <v>9891</v>
      </c>
      <c r="G5219" t="s">
        <v>12112</v>
      </c>
      <c r="H5219" t="s">
        <v>12739</v>
      </c>
      <c r="I5219" s="1">
        <v>13127.045627376419</v>
      </c>
      <c r="J5219" s="1">
        <v>18327.376425425311</v>
      </c>
      <c r="K5219" s="1">
        <v>2733.386</v>
      </c>
      <c r="L5219" s="1">
        <v>1606</v>
      </c>
      <c r="M5219" s="1">
        <v>17154</v>
      </c>
      <c r="N5219" s="1">
        <v>13747</v>
      </c>
      <c r="O5219" s="1">
        <v>18269.12967454765</v>
      </c>
      <c r="P5219" s="1">
        <v>9455.5368299999973</v>
      </c>
      <c r="Q5219" s="1">
        <v>53</v>
      </c>
      <c r="R5219" s="1">
        <v>7153.3687699999991</v>
      </c>
      <c r="S5219" s="1">
        <v>18229.34</v>
      </c>
      <c r="T5219" s="1">
        <v>24809.441798674041</v>
      </c>
      <c r="U5219" s="1">
        <v>0</v>
      </c>
      <c r="V5219" s="1">
        <v>8013</v>
      </c>
      <c r="W5219" s="1">
        <v>11009</v>
      </c>
      <c r="X5219" s="1">
        <v>7766.1188224603748</v>
      </c>
      <c r="Y5219" s="1">
        <v>68647.281000000003</v>
      </c>
      <c r="Z5219" s="1">
        <v>26976.94956212839</v>
      </c>
      <c r="AA5219" s="1">
        <v>77288.382035661198</v>
      </c>
      <c r="AB5219" s="1">
        <v>0</v>
      </c>
      <c r="AC5219" s="1">
        <v>18723.490657609811</v>
      </c>
      <c r="AD5219" s="1">
        <v>60331.669999999976</v>
      </c>
      <c r="AE5219" s="1">
        <v>61846.696261505662</v>
      </c>
      <c r="AF5219" s="1">
        <v>21926.6</v>
      </c>
      <c r="AG5219" s="1">
        <v>73571</v>
      </c>
      <c r="AH5219" s="1">
        <v>21740.34477</v>
      </c>
      <c r="AI5219" s="1">
        <v>18833.01087361676</v>
      </c>
      <c r="AJ5219" s="1">
        <v>3496.006899578414</v>
      </c>
      <c r="AK5219" s="1">
        <v>16676.69383534497</v>
      </c>
      <c r="AL5219" s="1">
        <v>641510.875</v>
      </c>
      <c r="AM5219" s="1">
        <v>423958.71875</v>
      </c>
      <c r="AN5219" s="1">
        <v>217552.125</v>
      </c>
      <c r="AO5219" t="s">
        <v>18029</v>
      </c>
    </row>
    <row r="5220" spans="1:41" x14ac:dyDescent="0.25">
      <c r="A5220" s="1">
        <v>2021</v>
      </c>
      <c r="B5220" t="s">
        <v>3828</v>
      </c>
      <c r="C5220" t="s">
        <v>7122</v>
      </c>
      <c r="D5220" t="s">
        <v>7235</v>
      </c>
      <c r="E5220" t="s">
        <v>7962</v>
      </c>
      <c r="F5220" t="s">
        <v>9892</v>
      </c>
      <c r="G5220" t="s">
        <v>12112</v>
      </c>
      <c r="H5220" t="s">
        <v>12739</v>
      </c>
      <c r="I5220" s="1">
        <v>210580.9961977186</v>
      </c>
      <c r="J5220" s="1">
        <v>539722.03588575555</v>
      </c>
      <c r="K5220" s="1">
        <v>30897.17</v>
      </c>
      <c r="L5220" s="1">
        <v>61954</v>
      </c>
      <c r="M5220" s="1">
        <v>330036</v>
      </c>
      <c r="N5220" s="1">
        <v>300961</v>
      </c>
      <c r="O5220" s="1">
        <v>172869.9104190123</v>
      </c>
      <c r="P5220" s="1">
        <v>209173.37122860219</v>
      </c>
      <c r="Q5220" s="1">
        <v>91117</v>
      </c>
      <c r="R5220" s="1">
        <v>141247.28974421509</v>
      </c>
      <c r="S5220" s="1">
        <v>257035.91699999999</v>
      </c>
      <c r="T5220" s="1">
        <v>234859.80402323409</v>
      </c>
      <c r="U5220" s="1">
        <v>43163.580367623588</v>
      </c>
      <c r="V5220" s="1">
        <v>177306</v>
      </c>
      <c r="W5220" s="1">
        <v>100426.3</v>
      </c>
      <c r="X5220" s="1">
        <v>298438.14858202561</v>
      </c>
      <c r="Y5220" s="1">
        <v>1177018.8788000001</v>
      </c>
      <c r="Z5220" s="1">
        <v>226098.5600077147</v>
      </c>
      <c r="AA5220" s="1">
        <v>2053806.370042495</v>
      </c>
      <c r="AB5220" s="1">
        <v>44798.022746530703</v>
      </c>
      <c r="AC5220" s="1">
        <v>225659.31533196411</v>
      </c>
      <c r="AD5220" s="1">
        <v>420819.31999999989</v>
      </c>
      <c r="AE5220" s="1">
        <v>302160.43025652767</v>
      </c>
      <c r="AF5220" s="1">
        <v>672135.90099999995</v>
      </c>
      <c r="AG5220" s="1">
        <v>3689337</v>
      </c>
      <c r="AH5220" s="1">
        <v>592314.41797000007</v>
      </c>
      <c r="AI5220" s="1">
        <v>126979.0292131889</v>
      </c>
      <c r="AJ5220" s="1">
        <v>681365.72983357066</v>
      </c>
      <c r="AK5220" s="1">
        <v>105683.4357590177</v>
      </c>
      <c r="AL5220" s="1">
        <v>13517965</v>
      </c>
      <c r="AM5220" s="1">
        <v>10802808</v>
      </c>
      <c r="AN5220" s="1">
        <v>2715157.5</v>
      </c>
      <c r="AO5220" t="s">
        <v>18030</v>
      </c>
    </row>
    <row r="5221" spans="1:41" x14ac:dyDescent="0.25">
      <c r="A5221" s="1">
        <v>2021</v>
      </c>
      <c r="B5221" t="s">
        <v>3828</v>
      </c>
      <c r="C5221" t="s">
        <v>7122</v>
      </c>
      <c r="D5221" t="s">
        <v>7235</v>
      </c>
      <c r="E5221" t="s">
        <v>7962</v>
      </c>
      <c r="F5221" t="s">
        <v>9893</v>
      </c>
      <c r="G5221" t="s">
        <v>12112</v>
      </c>
      <c r="H5221" t="s">
        <v>12739</v>
      </c>
      <c r="I5221" s="1">
        <v>52816.555133079841</v>
      </c>
      <c r="J5221" s="1">
        <v>92805.987651537449</v>
      </c>
      <c r="K5221" s="1">
        <v>6708.6779999999999</v>
      </c>
      <c r="L5221" s="1">
        <v>5433</v>
      </c>
      <c r="M5221" s="1">
        <v>50380</v>
      </c>
      <c r="N5221" s="1">
        <v>27554</v>
      </c>
      <c r="O5221" s="1">
        <v>24398.636535769769</v>
      </c>
      <c r="P5221" s="1">
        <v>29825.524880000001</v>
      </c>
      <c r="Q5221" s="1">
        <v>19293</v>
      </c>
      <c r="R5221" s="1">
        <v>10907.25093</v>
      </c>
      <c r="S5221" s="1">
        <v>26269.996999999999</v>
      </c>
      <c r="T5221" s="1">
        <v>45954.749209579968</v>
      </c>
      <c r="U5221" s="1">
        <v>9726.6142497607379</v>
      </c>
      <c r="V5221" s="1">
        <v>25590</v>
      </c>
      <c r="W5221" s="1">
        <v>16974</v>
      </c>
      <c r="X5221" s="1">
        <v>32844.458575167453</v>
      </c>
      <c r="Y5221" s="1">
        <v>143428.25779999999</v>
      </c>
      <c r="Z5221" s="1">
        <v>35145.101700615487</v>
      </c>
      <c r="AA5221" s="1">
        <v>174244.216763893</v>
      </c>
      <c r="AB5221" s="1">
        <v>0</v>
      </c>
      <c r="AC5221" s="1">
        <v>30919.42249745247</v>
      </c>
      <c r="AD5221" s="1">
        <v>111462.62</v>
      </c>
      <c r="AE5221" s="1">
        <v>42200.059941339321</v>
      </c>
      <c r="AF5221" s="1">
        <v>89821</v>
      </c>
      <c r="AG5221" s="1">
        <v>316024</v>
      </c>
      <c r="AH5221" s="1">
        <v>75472.113140000001</v>
      </c>
      <c r="AI5221" s="1">
        <v>0</v>
      </c>
      <c r="AJ5221" s="1">
        <v>62875.260451744551</v>
      </c>
      <c r="AK5221" s="1">
        <v>24739.472050303972</v>
      </c>
      <c r="AL5221" s="1">
        <v>1583814.125</v>
      </c>
      <c r="AM5221" s="1">
        <v>1168609.25</v>
      </c>
      <c r="AN5221" s="1">
        <v>415204.71875</v>
      </c>
      <c r="AO5221" t="s">
        <v>18031</v>
      </c>
    </row>
    <row r="5222" spans="1:41" x14ac:dyDescent="0.25">
      <c r="A5222" s="1">
        <v>2021</v>
      </c>
      <c r="B5222" t="s">
        <v>3828</v>
      </c>
      <c r="C5222" t="s">
        <v>7123</v>
      </c>
      <c r="D5222" t="s">
        <v>7236</v>
      </c>
      <c r="E5222" t="s">
        <v>7963</v>
      </c>
      <c r="F5222" t="s">
        <v>9894</v>
      </c>
      <c r="G5222" t="s">
        <v>12113</v>
      </c>
      <c r="H5222" t="s">
        <v>12740</v>
      </c>
      <c r="I5222" s="1">
        <v>25.476183906777401</v>
      </c>
      <c r="J5222" s="1">
        <v>23.128386076873891</v>
      </c>
      <c r="K5222" s="1">
        <v>17.332186900034149</v>
      </c>
      <c r="L5222" s="1">
        <v>14.114405240602499</v>
      </c>
      <c r="M5222" s="1">
        <v>16.078202509483511</v>
      </c>
      <c r="N5222" s="1">
        <v>16.432505182879829</v>
      </c>
      <c r="O5222" s="1">
        <v>18.047787092891859</v>
      </c>
      <c r="P5222" s="1">
        <v>18.49419725340049</v>
      </c>
      <c r="Q5222" s="1">
        <v>7.9823007391444856</v>
      </c>
      <c r="R5222" s="1">
        <v>17.966060315458069</v>
      </c>
      <c r="S5222" s="1">
        <v>22.96438003919048</v>
      </c>
      <c r="T5222" s="1">
        <v>17.573803039777211</v>
      </c>
      <c r="U5222" s="1">
        <v>3.352552398717715</v>
      </c>
      <c r="V5222" s="1">
        <v>7.5130662020905934</v>
      </c>
      <c r="W5222" s="1">
        <v>19.955232853696199</v>
      </c>
      <c r="X5222" s="1">
        <v>12.563738890170351</v>
      </c>
      <c r="Y5222" s="1">
        <v>13.54334728137216</v>
      </c>
      <c r="Z5222" s="1">
        <v>13.839679188451431</v>
      </c>
      <c r="AA5222" s="1">
        <v>20.235784313280199</v>
      </c>
      <c r="AB5222" s="1">
        <v>19.068292415153319</v>
      </c>
      <c r="AC5222" s="1">
        <v>24.64025570803912</v>
      </c>
      <c r="AD5222" s="1">
        <v>16.859190619569969</v>
      </c>
      <c r="AE5222" s="1">
        <v>15.877054353835691</v>
      </c>
      <c r="AF5222" s="1">
        <v>19.087149588020079</v>
      </c>
      <c r="AG5222" s="1">
        <v>15.717670725819991</v>
      </c>
      <c r="AH5222" s="1">
        <v>18.068789479859181</v>
      </c>
      <c r="AI5222" s="1">
        <v>12.371799593207321</v>
      </c>
      <c r="AJ5222" s="1">
        <v>8.7861118422903637</v>
      </c>
      <c r="AK5222" s="1">
        <v>13.79460400348129</v>
      </c>
      <c r="AL5222" s="1">
        <v>470.86474609375</v>
      </c>
      <c r="AM5222" s="1">
        <v>266.18670654296875</v>
      </c>
      <c r="AN5222" s="1">
        <v>204.67799377441406</v>
      </c>
      <c r="AO5222" t="s">
        <v>18032</v>
      </c>
    </row>
    <row r="5223" spans="1:41" x14ac:dyDescent="0.25">
      <c r="A5223" s="1">
        <v>2021</v>
      </c>
      <c r="B5223" t="s">
        <v>3828</v>
      </c>
      <c r="C5223" t="s">
        <v>7124</v>
      </c>
      <c r="D5223" t="s">
        <v>7236</v>
      </c>
      <c r="E5223" t="s">
        <v>7964</v>
      </c>
      <c r="F5223" t="s">
        <v>9895</v>
      </c>
      <c r="G5223" t="s">
        <v>12113</v>
      </c>
      <c r="H5223" t="s">
        <v>12740</v>
      </c>
      <c r="I5223" s="1">
        <v>530</v>
      </c>
      <c r="J5223" s="1">
        <v>928</v>
      </c>
      <c r="K5223" s="1">
        <v>42</v>
      </c>
      <c r="L5223" s="1">
        <v>121</v>
      </c>
      <c r="M5223" s="1">
        <v>245</v>
      </c>
      <c r="N5223" s="1">
        <v>229</v>
      </c>
      <c r="O5223" s="1">
        <v>248</v>
      </c>
      <c r="P5223" s="1">
        <v>186</v>
      </c>
      <c r="Q5223" s="1">
        <v>22</v>
      </c>
      <c r="R5223" s="1">
        <v>261</v>
      </c>
      <c r="S5223" s="1">
        <v>618</v>
      </c>
      <c r="T5223" s="1">
        <v>292</v>
      </c>
      <c r="U5223" s="1">
        <v>10</v>
      </c>
      <c r="V5223" s="1">
        <v>151</v>
      </c>
      <c r="W5223" s="1">
        <v>206</v>
      </c>
      <c r="X5223" s="1">
        <v>418</v>
      </c>
      <c r="Y5223" s="1">
        <v>671</v>
      </c>
      <c r="Z5223" s="1">
        <v>317</v>
      </c>
      <c r="AA5223" s="1">
        <v>2149</v>
      </c>
      <c r="AB5223" s="1">
        <v>158</v>
      </c>
      <c r="AC5223" s="1">
        <v>189</v>
      </c>
      <c r="AD5223" s="1">
        <v>679</v>
      </c>
      <c r="AE5223" s="1">
        <v>298</v>
      </c>
      <c r="AF5223" s="1">
        <v>1066</v>
      </c>
      <c r="AG5223" s="1">
        <v>1616</v>
      </c>
      <c r="AH5223" s="1">
        <v>416</v>
      </c>
      <c r="AI5223" s="1">
        <v>148</v>
      </c>
      <c r="AJ5223" s="1">
        <v>213</v>
      </c>
      <c r="AK5223" s="1">
        <v>160</v>
      </c>
      <c r="AL5223" s="1">
        <v>12587</v>
      </c>
      <c r="AM5223" s="1">
        <v>8957</v>
      </c>
      <c r="AN5223" s="1">
        <v>3630</v>
      </c>
      <c r="AO5223" t="s">
        <v>18033</v>
      </c>
    </row>
    <row r="5224" spans="1:41" x14ac:dyDescent="0.25">
      <c r="A5224" s="1">
        <v>2021</v>
      </c>
      <c r="B5224" t="s">
        <v>3828</v>
      </c>
      <c r="C5224" t="s">
        <v>7124</v>
      </c>
      <c r="D5224" t="s">
        <v>7236</v>
      </c>
      <c r="E5224" t="s">
        <v>7964</v>
      </c>
      <c r="F5224" t="s">
        <v>9896</v>
      </c>
      <c r="G5224" t="s">
        <v>12113</v>
      </c>
      <c r="H5224" t="s">
        <v>12740</v>
      </c>
      <c r="I5224" s="1">
        <v>570</v>
      </c>
      <c r="J5224" s="1">
        <v>490</v>
      </c>
      <c r="K5224" s="1">
        <v>70</v>
      </c>
      <c r="L5224" s="1">
        <v>126</v>
      </c>
      <c r="M5224" s="1">
        <v>277</v>
      </c>
      <c r="N5224" s="1">
        <v>282</v>
      </c>
      <c r="O5224" s="1">
        <v>464</v>
      </c>
      <c r="P5224" s="1">
        <v>245</v>
      </c>
      <c r="Q5224" s="1">
        <v>31</v>
      </c>
      <c r="R5224" s="1">
        <v>194</v>
      </c>
      <c r="S5224" s="1">
        <v>568</v>
      </c>
      <c r="T5224" s="1">
        <v>304</v>
      </c>
      <c r="U5224" s="1">
        <v>0</v>
      </c>
      <c r="V5224" s="1">
        <v>124</v>
      </c>
      <c r="W5224" s="1">
        <v>104</v>
      </c>
      <c r="X5224" s="1">
        <v>348</v>
      </c>
      <c r="Y5224" s="1">
        <v>897</v>
      </c>
      <c r="Z5224" s="1">
        <v>318</v>
      </c>
      <c r="AA5224" s="1">
        <v>3051</v>
      </c>
      <c r="AB5224" s="1">
        <v>40</v>
      </c>
      <c r="AC5224" s="1">
        <v>745</v>
      </c>
      <c r="AD5224" s="1">
        <v>812</v>
      </c>
      <c r="AE5224" s="1">
        <v>350</v>
      </c>
      <c r="AF5224" s="1">
        <v>662</v>
      </c>
      <c r="AG5224" s="1">
        <v>1388</v>
      </c>
      <c r="AH5224" s="1">
        <v>577</v>
      </c>
      <c r="AI5224" s="1">
        <v>133</v>
      </c>
      <c r="AJ5224" s="1">
        <v>207</v>
      </c>
      <c r="AK5224" s="1">
        <v>157</v>
      </c>
      <c r="AL5224" s="1">
        <v>13534</v>
      </c>
      <c r="AM5224" s="1">
        <v>9680</v>
      </c>
      <c r="AN5224" s="1">
        <v>3854</v>
      </c>
      <c r="AO5224" t="s">
        <v>18034</v>
      </c>
    </row>
    <row r="5225" spans="1:41" x14ac:dyDescent="0.25">
      <c r="A5225" s="1">
        <v>2021</v>
      </c>
      <c r="B5225" t="s">
        <v>3828</v>
      </c>
      <c r="C5225" t="s">
        <v>7124</v>
      </c>
      <c r="D5225" t="s">
        <v>7236</v>
      </c>
      <c r="E5225" t="s">
        <v>7965</v>
      </c>
      <c r="F5225" t="s">
        <v>9897</v>
      </c>
      <c r="G5225" t="s">
        <v>12113</v>
      </c>
      <c r="H5225" t="s">
        <v>12741</v>
      </c>
      <c r="I5225" s="1">
        <v>87.550082345527557</v>
      </c>
      <c r="J5225" s="1">
        <v>134.6330044181023</v>
      </c>
      <c r="K5225" s="1">
        <v>330.76704183539402</v>
      </c>
      <c r="L5225" s="1">
        <v>73.333839796415504</v>
      </c>
      <c r="M5225" s="1">
        <v>138.29169999999999</v>
      </c>
      <c r="N5225" s="1">
        <v>100.12482531443401</v>
      </c>
      <c r="O5225" s="1">
        <v>130.45692695221749</v>
      </c>
      <c r="P5225" s="1">
        <v>28.39399842340061</v>
      </c>
      <c r="Q5225" s="1">
        <v>13.772005</v>
      </c>
      <c r="R5225" s="1">
        <v>106.47389558232931</v>
      </c>
      <c r="S5225" s="1">
        <v>170.65809999999999</v>
      </c>
      <c r="T5225" s="1">
        <v>57.206285497917463</v>
      </c>
      <c r="U5225" s="1">
        <v>11.082630812647171</v>
      </c>
      <c r="V5225" s="1">
        <v>116.01189166978691</v>
      </c>
      <c r="W5225" s="1">
        <v>100.38</v>
      </c>
      <c r="X5225" s="1">
        <v>127.58821796759899</v>
      </c>
      <c r="Y5225" s="1">
        <v>27.735695472936861</v>
      </c>
      <c r="Z5225" s="1">
        <v>192.85211000000001</v>
      </c>
      <c r="AA5225" s="1">
        <v>88.648084224200005</v>
      </c>
      <c r="AB5225" s="1">
        <v>57.27</v>
      </c>
      <c r="AC5225" s="1">
        <v>140.31565506664691</v>
      </c>
      <c r="AD5225" s="1">
        <v>143.30573100000001</v>
      </c>
      <c r="AE5225" s="1">
        <v>131.99803097540189</v>
      </c>
      <c r="AF5225" s="1">
        <v>109.9110696647593</v>
      </c>
      <c r="AG5225" s="1">
        <v>79.099999999999994</v>
      </c>
      <c r="AH5225" s="1">
        <v>39.299999999999997</v>
      </c>
      <c r="AI5225" s="1">
        <v>118.37</v>
      </c>
      <c r="AJ5225" s="1">
        <v>8.4276243527230914</v>
      </c>
      <c r="AK5225" s="1">
        <v>74.989999999999995</v>
      </c>
      <c r="AL5225" s="1">
        <v>101.34306335449219</v>
      </c>
      <c r="AM5225" s="1">
        <v>85.3155517578125</v>
      </c>
      <c r="AN5225" s="1">
        <v>124.04867553710938</v>
      </c>
      <c r="AO5225" t="s">
        <v>18035</v>
      </c>
    </row>
    <row r="5226" spans="1:41" x14ac:dyDescent="0.25">
      <c r="A5226" s="1">
        <v>2021</v>
      </c>
      <c r="B5226" t="s">
        <v>3828</v>
      </c>
      <c r="C5226" t="s">
        <v>7124</v>
      </c>
      <c r="D5226" t="s">
        <v>7236</v>
      </c>
      <c r="E5226" t="s">
        <v>7965</v>
      </c>
      <c r="F5226" t="s">
        <v>9898</v>
      </c>
      <c r="G5226" t="s">
        <v>12113</v>
      </c>
      <c r="H5226" t="s">
        <v>12741</v>
      </c>
      <c r="I5226" s="1">
        <v>108.6779625802025</v>
      </c>
      <c r="J5226" s="1">
        <v>113.8035844161483</v>
      </c>
      <c r="K5226" s="1">
        <v>126.62008918818999</v>
      </c>
      <c r="L5226" s="1">
        <v>83.382831405866966</v>
      </c>
      <c r="M5226" s="1">
        <v>134.47020000000001</v>
      </c>
      <c r="N5226" s="1">
        <v>75.066679976043105</v>
      </c>
      <c r="O5226" s="1">
        <v>195.86750629670749</v>
      </c>
      <c r="P5226" s="1">
        <v>45.927682011985823</v>
      </c>
      <c r="Q5226" s="1">
        <v>35.898001999999998</v>
      </c>
      <c r="R5226" s="1">
        <v>146.97515552405699</v>
      </c>
      <c r="S5226" s="1">
        <v>150.73570000000001</v>
      </c>
      <c r="T5226" s="1">
        <v>81.234343051874291</v>
      </c>
      <c r="U5226" s="1">
        <v>0</v>
      </c>
      <c r="V5226" s="1">
        <v>87.45283816921966</v>
      </c>
      <c r="W5226" s="1">
        <v>96.59</v>
      </c>
      <c r="X5226" s="1">
        <v>138.754720994927</v>
      </c>
      <c r="Y5226" s="1">
        <v>29.69866497442553</v>
      </c>
      <c r="Z5226" s="1">
        <v>133.19866400000001</v>
      </c>
      <c r="AA5226" s="1">
        <v>168.9616267678</v>
      </c>
      <c r="AB5226" s="1">
        <v>33.630000000000003</v>
      </c>
      <c r="AC5226" s="1">
        <v>214.5169041318766</v>
      </c>
      <c r="AD5226" s="1">
        <v>170.73224500000001</v>
      </c>
      <c r="AE5226" s="1">
        <v>300.82613806682929</v>
      </c>
      <c r="AF5226" s="1">
        <v>79.632789048902893</v>
      </c>
      <c r="AG5226" s="1">
        <v>85</v>
      </c>
      <c r="AH5226" s="1">
        <v>47</v>
      </c>
      <c r="AI5226" s="1">
        <v>138.97</v>
      </c>
      <c r="AJ5226" s="1">
        <v>28.45386258722197</v>
      </c>
      <c r="AK5226" s="1">
        <v>105.27</v>
      </c>
      <c r="AL5226" s="1">
        <v>108.87407684326172</v>
      </c>
      <c r="AM5226" s="1">
        <v>102.20431518554688</v>
      </c>
      <c r="AN5226" s="1">
        <v>118.32289886474609</v>
      </c>
      <c r="AO5226" t="s">
        <v>18036</v>
      </c>
    </row>
    <row r="5227" spans="1:41" x14ac:dyDescent="0.25">
      <c r="A5227" s="1">
        <v>2021</v>
      </c>
      <c r="B5227" t="s">
        <v>3828</v>
      </c>
      <c r="C5227" t="s">
        <v>7124</v>
      </c>
      <c r="D5227" t="s">
        <v>7236</v>
      </c>
      <c r="E5227" t="s">
        <v>7966</v>
      </c>
      <c r="F5227" t="s">
        <v>9899</v>
      </c>
      <c r="G5227" t="s">
        <v>12113</v>
      </c>
      <c r="H5227" t="s">
        <v>12741</v>
      </c>
      <c r="I5227" s="1">
        <v>0.25822341577768282</v>
      </c>
      <c r="J5227" s="1">
        <v>0.67785846875305322</v>
      </c>
      <c r="K5227" s="1">
        <v>0.77872159694202603</v>
      </c>
      <c r="L5227" s="1">
        <v>0.37084528429222208</v>
      </c>
      <c r="M5227" s="1">
        <v>0.44059999999999999</v>
      </c>
      <c r="N5227" s="1">
        <v>0.31618087442603299</v>
      </c>
      <c r="O5227" s="1">
        <v>0.53613640767293314</v>
      </c>
      <c r="P5227" s="1">
        <v>9.9122040980370599E-2</v>
      </c>
      <c r="Q5227" s="1">
        <v>7.7499999999999999E-2</v>
      </c>
      <c r="R5227" s="1">
        <v>0.76620206315457906</v>
      </c>
      <c r="S5227" s="1">
        <v>0.6</v>
      </c>
      <c r="T5227" s="1">
        <v>0.47569102612646719</v>
      </c>
      <c r="U5227" s="1">
        <v>3.3109844876242502E-2</v>
      </c>
      <c r="V5227" s="1">
        <v>0.33168574087278091</v>
      </c>
      <c r="W5227" s="1">
        <v>0.37</v>
      </c>
      <c r="X5227" s="1">
        <v>0.54421534936998905</v>
      </c>
      <c r="Y5227" s="1">
        <v>9.3322963585006496E-2</v>
      </c>
      <c r="Z5227" s="1">
        <v>0.72019999999999995</v>
      </c>
      <c r="AA5227" s="1">
        <v>0.37378281190000001</v>
      </c>
      <c r="AB5227" s="1">
        <v>0.39</v>
      </c>
      <c r="AC5227" s="1">
        <v>0.62667469922090313</v>
      </c>
      <c r="AD5227" s="1">
        <v>0.64576</v>
      </c>
      <c r="AE5227" s="1">
        <v>0.82037793516912993</v>
      </c>
      <c r="AF5227" s="1">
        <v>0.55340137082737451</v>
      </c>
      <c r="AG5227" s="1">
        <v>0.35</v>
      </c>
      <c r="AH5227" s="1">
        <v>0.31</v>
      </c>
      <c r="AI5227" s="1">
        <v>0.3624</v>
      </c>
      <c r="AJ5227" s="1">
        <v>5.6414083249112797E-2</v>
      </c>
      <c r="AK5227" s="1">
        <v>0.38340000000000002</v>
      </c>
      <c r="AL5227" s="1">
        <v>0.42626982927322388</v>
      </c>
      <c r="AM5227" s="1">
        <v>0.38381773233413696</v>
      </c>
      <c r="AN5227" s="1">
        <v>0.48641037940979004</v>
      </c>
      <c r="AO5227" t="s">
        <v>18037</v>
      </c>
    </row>
    <row r="5228" spans="1:41" x14ac:dyDescent="0.25">
      <c r="A5228" s="1">
        <v>2021</v>
      </c>
      <c r="B5228" t="s">
        <v>3828</v>
      </c>
      <c r="C5228" t="s">
        <v>7124</v>
      </c>
      <c r="D5228" t="s">
        <v>7236</v>
      </c>
      <c r="E5228" t="s">
        <v>7966</v>
      </c>
      <c r="F5228" t="s">
        <v>9900</v>
      </c>
      <c r="G5228" t="s">
        <v>12113</v>
      </c>
      <c r="H5228" t="s">
        <v>12741</v>
      </c>
      <c r="I5228" s="1">
        <v>0.97146841941275031</v>
      </c>
      <c r="J5228" s="1">
        <v>1.5448920441593139</v>
      </c>
      <c r="K5228" s="1">
        <v>1.6281588447653399</v>
      </c>
      <c r="L5228" s="1">
        <v>1.492604465440639</v>
      </c>
      <c r="M5228" s="1">
        <v>2.5985</v>
      </c>
      <c r="N5228" s="1">
        <v>1.1414953084448001</v>
      </c>
      <c r="O5228" s="1">
        <v>2.8903313311373888</v>
      </c>
      <c r="P5228" s="1">
        <v>0.87261486795148824</v>
      </c>
      <c r="Q5228" s="1">
        <v>0.68479999999999996</v>
      </c>
      <c r="R5228" s="1">
        <v>1.6267422631703281</v>
      </c>
      <c r="S5228" s="1">
        <v>1.6970000000000001</v>
      </c>
      <c r="T5228" s="1">
        <v>1.2326012873911401</v>
      </c>
      <c r="U5228" s="1">
        <v>0</v>
      </c>
      <c r="V5228" s="1">
        <v>0.85025438988724689</v>
      </c>
      <c r="W5228" s="1">
        <v>0.8</v>
      </c>
      <c r="X5228" s="1">
        <v>2.4695467190312601</v>
      </c>
      <c r="Y5228" s="1">
        <v>0.50255267577677687</v>
      </c>
      <c r="Z5228" s="1">
        <v>1.9435</v>
      </c>
      <c r="AA5228" s="1">
        <v>1.8364656912999999</v>
      </c>
      <c r="AB5228" s="1">
        <v>0.27</v>
      </c>
      <c r="AC5228" s="1">
        <v>2.554291093787</v>
      </c>
      <c r="AD5228" s="1">
        <v>2.88</v>
      </c>
      <c r="AE5228" s="1">
        <v>4.1064154935786306</v>
      </c>
      <c r="AF5228" s="1">
        <v>1.1913673290460769</v>
      </c>
      <c r="AG5228" s="1">
        <v>1.1000000000000001</v>
      </c>
      <c r="AH5228" s="1">
        <v>0.72</v>
      </c>
      <c r="AI5228" s="1">
        <v>1.3637999999999999</v>
      </c>
      <c r="AJ5228" s="1">
        <v>0.3732636848661478</v>
      </c>
      <c r="AK5228" s="1">
        <v>1.2265999999999999</v>
      </c>
      <c r="AL5228" s="1">
        <v>1.4679057598114014</v>
      </c>
      <c r="AM5228" s="1">
        <v>1.3407487869262695</v>
      </c>
      <c r="AN5228" s="1">
        <v>1.6480447053909302</v>
      </c>
      <c r="AO5228" t="s">
        <v>18038</v>
      </c>
    </row>
    <row r="5229" spans="1:41" x14ac:dyDescent="0.25">
      <c r="A5229" s="1">
        <v>2021</v>
      </c>
      <c r="B5229" t="s">
        <v>3828</v>
      </c>
      <c r="C5229" t="s">
        <v>7125</v>
      </c>
      <c r="D5229" t="s">
        <v>7236</v>
      </c>
      <c r="E5229" t="s">
        <v>7967</v>
      </c>
      <c r="F5229" t="s">
        <v>9901</v>
      </c>
      <c r="G5229" t="s">
        <v>12113</v>
      </c>
      <c r="H5229" t="s">
        <v>12741</v>
      </c>
      <c r="I5229" s="1">
        <v>1.3505541625217441</v>
      </c>
      <c r="J5229" s="1">
        <v>7.3056089273889997E-3</v>
      </c>
      <c r="K5229" s="1">
        <v>0</v>
      </c>
      <c r="L5229" s="1">
        <v>0</v>
      </c>
      <c r="M5229" s="1"/>
      <c r="N5229" s="1">
        <v>0.32</v>
      </c>
      <c r="O5229" s="1">
        <v>5.4064328619682742</v>
      </c>
      <c r="P5229" s="1">
        <v>8.8000000000000005E-3</v>
      </c>
      <c r="Q5229" s="1">
        <v>0</v>
      </c>
      <c r="R5229" s="1">
        <v>1.6379242460036199E-2</v>
      </c>
      <c r="S5229" s="1">
        <v>0.75609999999999999</v>
      </c>
      <c r="T5229" s="1">
        <v>0</v>
      </c>
      <c r="U5229" s="1">
        <v>0</v>
      </c>
      <c r="V5229" s="1">
        <v>0</v>
      </c>
      <c r="W5229" s="1">
        <v>2.8823889999999999</v>
      </c>
      <c r="X5229" s="1"/>
      <c r="Y5229" s="1">
        <v>0</v>
      </c>
      <c r="Z5229" s="1">
        <v>5.8779999999999999E-2</v>
      </c>
      <c r="AA5229" s="1">
        <v>2.7318771954000001</v>
      </c>
      <c r="AB5229" s="1">
        <v>0</v>
      </c>
      <c r="AC5229" s="1">
        <v>2.3806880532515891</v>
      </c>
      <c r="AD5229" s="1">
        <v>2.0945999999999999E-2</v>
      </c>
      <c r="AE5229" s="1">
        <v>0</v>
      </c>
      <c r="AF5229" s="1">
        <v>5.0388689018342004E-3</v>
      </c>
      <c r="AG5229" s="1">
        <v>1.5</v>
      </c>
      <c r="AH5229" s="1">
        <v>1.3</v>
      </c>
      <c r="AI5229" s="1">
        <v>0</v>
      </c>
      <c r="AJ5229" s="1">
        <v>0.37370339469418568</v>
      </c>
      <c r="AK5229" s="1">
        <v>0.37</v>
      </c>
      <c r="AL5229" s="1">
        <v>0.67203420400619507</v>
      </c>
      <c r="AM5229" s="1">
        <v>0.51488977670669556</v>
      </c>
      <c r="AN5229" s="1">
        <v>0.89465564489364624</v>
      </c>
      <c r="AO5229" t="s">
        <v>18039</v>
      </c>
    </row>
    <row r="5230" spans="1:41" x14ac:dyDescent="0.25">
      <c r="A5230" s="1">
        <v>2021</v>
      </c>
      <c r="B5230" t="s">
        <v>3828</v>
      </c>
      <c r="C5230" t="s">
        <v>7125</v>
      </c>
      <c r="D5230" t="s">
        <v>7236</v>
      </c>
      <c r="E5230" t="s">
        <v>7967</v>
      </c>
      <c r="F5230" t="s">
        <v>9902</v>
      </c>
      <c r="G5230" t="s">
        <v>12113</v>
      </c>
      <c r="H5230" t="s">
        <v>12741</v>
      </c>
      <c r="I5230" s="1">
        <v>8.7517025474932737</v>
      </c>
      <c r="J5230" s="1">
        <v>0.4893238241009108</v>
      </c>
      <c r="K5230" s="1">
        <v>0</v>
      </c>
      <c r="L5230" s="1">
        <v>4.7547199917111502</v>
      </c>
      <c r="M5230" s="1"/>
      <c r="N5230" s="1">
        <v>0.82</v>
      </c>
      <c r="O5230" s="1">
        <v>17.633946909801221</v>
      </c>
      <c r="P5230" s="1">
        <v>2.8539768669126171</v>
      </c>
      <c r="Q5230" s="1">
        <v>0</v>
      </c>
      <c r="R5230" s="1">
        <v>10.82081266241436</v>
      </c>
      <c r="S5230" s="1">
        <v>28.37</v>
      </c>
      <c r="T5230" s="1">
        <v>15.519045815978799</v>
      </c>
      <c r="U5230" s="1">
        <v>0</v>
      </c>
      <c r="V5230" s="1">
        <v>6.9562884454889433</v>
      </c>
      <c r="W5230" s="1">
        <v>52.655785219999999</v>
      </c>
      <c r="X5230" s="1">
        <v>12.874799541809899</v>
      </c>
      <c r="Y5230" s="1">
        <v>0</v>
      </c>
      <c r="Z5230" s="1">
        <v>11.314818000000001</v>
      </c>
      <c r="AA5230" s="1">
        <v>0.48434205720000001</v>
      </c>
      <c r="AB5230" s="1">
        <v>0</v>
      </c>
      <c r="AC5230" s="1">
        <v>7.734251388758743</v>
      </c>
      <c r="AD5230" s="1">
        <v>25.292110999999998</v>
      </c>
      <c r="AE5230" s="1">
        <v>0.2835983189819849</v>
      </c>
      <c r="AF5230" s="1">
        <v>25.37144892168487</v>
      </c>
      <c r="AG5230" s="1">
        <v>0</v>
      </c>
      <c r="AH5230" s="1">
        <v>4.2</v>
      </c>
      <c r="AI5230" s="1">
        <v>25.31</v>
      </c>
      <c r="AJ5230" s="1">
        <v>0</v>
      </c>
      <c r="AK5230" s="1">
        <v>36.630000000000003</v>
      </c>
      <c r="AL5230" s="1">
        <v>10.314517021179199</v>
      </c>
      <c r="AM5230" s="1">
        <v>4.7432518005371094</v>
      </c>
      <c r="AN5230" s="1">
        <v>18.20713996887207</v>
      </c>
      <c r="AO5230" t="s">
        <v>18040</v>
      </c>
    </row>
    <row r="5231" spans="1:41" x14ac:dyDescent="0.25">
      <c r="A5231" s="1">
        <v>2021</v>
      </c>
      <c r="B5231" t="s">
        <v>3828</v>
      </c>
      <c r="C5231" t="s">
        <v>7125</v>
      </c>
      <c r="D5231" t="s">
        <v>7236</v>
      </c>
      <c r="E5231" t="s">
        <v>7967</v>
      </c>
      <c r="F5231" t="s">
        <v>9903</v>
      </c>
      <c r="G5231" t="s">
        <v>12113</v>
      </c>
      <c r="H5231" t="s">
        <v>12741</v>
      </c>
      <c r="I5231" s="1">
        <v>29.556462261873062</v>
      </c>
      <c r="J5231" s="1">
        <v>25.140272033521128</v>
      </c>
      <c r="K5231" s="1">
        <v>1.8783181142443699</v>
      </c>
      <c r="L5231" s="1">
        <v>11.729407199245671</v>
      </c>
      <c r="M5231" s="1">
        <v>25.835074477120539</v>
      </c>
      <c r="N5231" s="1">
        <v>26.82</v>
      </c>
      <c r="O5231" s="1">
        <v>31.631893042933282</v>
      </c>
      <c r="P5231" s="1">
        <v>7.6691000000000003</v>
      </c>
      <c r="Q5231" s="1">
        <v>0.58702100000000002</v>
      </c>
      <c r="R5231" s="1">
        <v>22.171863926293408</v>
      </c>
      <c r="S5231" s="1">
        <v>14.41</v>
      </c>
      <c r="T5231" s="1">
        <v>6.7571753123816762</v>
      </c>
      <c r="U5231" s="1">
        <v>0</v>
      </c>
      <c r="V5231" s="1">
        <v>30.772136754005029</v>
      </c>
      <c r="W5231" s="1">
        <v>5.460071696</v>
      </c>
      <c r="X5231" s="1">
        <v>4.3320078546882677</v>
      </c>
      <c r="Y5231" s="1">
        <v>5.0694948087640279</v>
      </c>
      <c r="Z5231" s="1">
        <v>20.458203000000001</v>
      </c>
      <c r="AA5231" s="1">
        <v>17.187176718900002</v>
      </c>
      <c r="AB5231" s="1">
        <v>0</v>
      </c>
      <c r="AC5231" s="1">
        <v>14.3540736617476</v>
      </c>
      <c r="AD5231" s="1">
        <v>24.381640999999998</v>
      </c>
      <c r="AE5231" s="1">
        <v>40.069768125312272</v>
      </c>
      <c r="AF5231" s="1">
        <v>5.5913709103409799</v>
      </c>
      <c r="AG5231" s="1">
        <v>9.5</v>
      </c>
      <c r="AH5231" s="1">
        <v>2.8</v>
      </c>
      <c r="AI5231" s="1">
        <v>5.95</v>
      </c>
      <c r="AJ5231" s="1">
        <v>3.0847463337925212</v>
      </c>
      <c r="AK5231" s="1">
        <v>4.5799999999999983</v>
      </c>
      <c r="AL5231" s="1">
        <v>13.716455459594727</v>
      </c>
      <c r="AM5231" s="1">
        <v>15.868300437927246</v>
      </c>
      <c r="AN5231" s="1">
        <v>10.668014526367188</v>
      </c>
      <c r="AO5231" t="s">
        <v>18041</v>
      </c>
    </row>
    <row r="5232" spans="1:41" x14ac:dyDescent="0.25">
      <c r="A5232" s="1">
        <v>2021</v>
      </c>
      <c r="B5232" t="s">
        <v>3828</v>
      </c>
      <c r="C5232" t="s">
        <v>7125</v>
      </c>
      <c r="D5232" t="s">
        <v>7236</v>
      </c>
      <c r="E5232" t="s">
        <v>7967</v>
      </c>
      <c r="F5232" t="s">
        <v>9904</v>
      </c>
      <c r="G5232" t="s">
        <v>12113</v>
      </c>
      <c r="H5232" t="s">
        <v>12741</v>
      </c>
      <c r="I5232" s="1">
        <v>47.441000607777951</v>
      </c>
      <c r="J5232" s="1">
        <v>47.266128244374293</v>
      </c>
      <c r="K5232" s="1">
        <v>37.415587172691403</v>
      </c>
      <c r="L5232" s="1">
        <v>13.305096375294911</v>
      </c>
      <c r="M5232" s="1">
        <v>32.393583126861067</v>
      </c>
      <c r="N5232" s="1">
        <v>22.6</v>
      </c>
      <c r="O5232" s="1">
        <v>43.576826195577631</v>
      </c>
      <c r="P5232" s="1">
        <v>17.021999999999998</v>
      </c>
      <c r="Q5232" s="1">
        <v>33.098373000000002</v>
      </c>
      <c r="R5232" s="1">
        <v>34.064020789038508</v>
      </c>
      <c r="S5232" s="1">
        <v>32.699199999999998</v>
      </c>
      <c r="T5232" s="1">
        <v>19.166489965922</v>
      </c>
      <c r="U5232" s="1">
        <v>0</v>
      </c>
      <c r="V5232" s="1">
        <v>31.17969231520507</v>
      </c>
      <c r="W5232" s="1">
        <v>13.92998246</v>
      </c>
      <c r="X5232" s="1">
        <v>28.840337097038098</v>
      </c>
      <c r="Y5232" s="1">
        <v>12.684064623253679</v>
      </c>
      <c r="Z5232" s="1">
        <v>59.631698</v>
      </c>
      <c r="AA5232" s="1">
        <v>62.323869216200002</v>
      </c>
      <c r="AB5232" s="1">
        <v>14.34</v>
      </c>
      <c r="AC5232" s="1">
        <v>106.1699622158189</v>
      </c>
      <c r="AD5232" s="1">
        <v>52.131703999999999</v>
      </c>
      <c r="AE5232" s="1">
        <v>140.4592823346166</v>
      </c>
      <c r="AF5232" s="1">
        <v>13.18061877275902</v>
      </c>
      <c r="AG5232" s="1">
        <v>34.9</v>
      </c>
      <c r="AH5232" s="1">
        <v>11.8</v>
      </c>
      <c r="AI5232" s="1">
        <v>20.43</v>
      </c>
      <c r="AJ5232" s="1">
        <v>13.73931920540219</v>
      </c>
      <c r="AK5232" s="1">
        <v>20.04</v>
      </c>
      <c r="AL5232" s="1">
        <v>35.028579711914063</v>
      </c>
      <c r="AM5232" s="1">
        <v>40.533241271972656</v>
      </c>
      <c r="AN5232" s="1">
        <v>27.230308532714844</v>
      </c>
      <c r="AO5232" t="s">
        <v>18042</v>
      </c>
    </row>
    <row r="5233" spans="1:41" x14ac:dyDescent="0.25">
      <c r="A5233" s="1">
        <v>2021</v>
      </c>
      <c r="B5233" t="s">
        <v>3828</v>
      </c>
      <c r="C5233" t="s">
        <v>7125</v>
      </c>
      <c r="D5233" t="s">
        <v>7236</v>
      </c>
      <c r="E5233" t="s">
        <v>7967</v>
      </c>
      <c r="F5233" t="s">
        <v>9905</v>
      </c>
      <c r="G5233" t="s">
        <v>12113</v>
      </c>
      <c r="H5233" t="s">
        <v>12741</v>
      </c>
      <c r="I5233" s="1">
        <v>0</v>
      </c>
      <c r="J5233" s="1">
        <v>4.9759555367397219</v>
      </c>
      <c r="K5233" s="1">
        <v>2.24569972390842</v>
      </c>
      <c r="L5233" s="1">
        <v>2.1386686162540702E-2</v>
      </c>
      <c r="M5233" s="1">
        <v>3.1807724516455891</v>
      </c>
      <c r="N5233" s="1">
        <v>5.88</v>
      </c>
      <c r="O5233" s="1">
        <v>7.5927145911031584</v>
      </c>
      <c r="P5233" s="1">
        <v>0</v>
      </c>
      <c r="Q5233" s="1">
        <v>1.9900000000000001E-2</v>
      </c>
      <c r="R5233" s="1">
        <v>0.76978502244271207</v>
      </c>
      <c r="S5233" s="1">
        <v>9.4886999999999997</v>
      </c>
      <c r="T5233" s="1">
        <v>7.9666792881484302E-2</v>
      </c>
      <c r="U5233" s="1">
        <v>0</v>
      </c>
      <c r="V5233" s="1">
        <v>1.1431713536442381</v>
      </c>
      <c r="W5233" s="1">
        <v>2.5932E-2</v>
      </c>
      <c r="X5233" s="1">
        <v>1.6193094419898499</v>
      </c>
      <c r="Y5233" s="1">
        <v>0.99627357050156495</v>
      </c>
      <c r="Z5233" s="1">
        <v>3.2075830000000001</v>
      </c>
      <c r="AA5233" s="1">
        <v>2.3790611465999998</v>
      </c>
      <c r="AB5233" s="1">
        <v>0</v>
      </c>
      <c r="AC5233" s="1">
        <v>6.1718166446558893</v>
      </c>
      <c r="AD5233" s="1">
        <v>0.72214400000000001</v>
      </c>
      <c r="AE5233" s="1">
        <v>13.571222852440711</v>
      </c>
      <c r="AF5233" s="1">
        <v>0.44320929498495948</v>
      </c>
      <c r="AG5233" s="1">
        <v>0.8</v>
      </c>
      <c r="AH5233" s="1">
        <v>0.3</v>
      </c>
      <c r="AI5233" s="1">
        <v>2.86</v>
      </c>
      <c r="AJ5233" s="1">
        <v>0.25284626415182998</v>
      </c>
      <c r="AK5233" s="1">
        <v>0</v>
      </c>
      <c r="AL5233" s="1">
        <v>2.3705916404724121</v>
      </c>
      <c r="AM5233" s="1">
        <v>2.3901300430297852</v>
      </c>
      <c r="AN5233" s="1">
        <v>2.3429114818572998</v>
      </c>
      <c r="AO5233" t="s">
        <v>18043</v>
      </c>
    </row>
    <row r="5234" spans="1:41" x14ac:dyDescent="0.25">
      <c r="A5234" s="1">
        <v>2021</v>
      </c>
      <c r="B5234" t="s">
        <v>3828</v>
      </c>
      <c r="C5234" t="s">
        <v>7125</v>
      </c>
      <c r="D5234" t="s">
        <v>7236</v>
      </c>
      <c r="E5234" t="s">
        <v>7967</v>
      </c>
      <c r="F5234" t="s">
        <v>9906</v>
      </c>
      <c r="G5234" t="s">
        <v>12113</v>
      </c>
      <c r="H5234" t="s">
        <v>12741</v>
      </c>
      <c r="I5234" s="1">
        <v>1.0895710619229291</v>
      </c>
      <c r="J5234" s="1">
        <v>0.60277244059443558</v>
      </c>
      <c r="K5234" s="1">
        <v>28.078785303669999</v>
      </c>
      <c r="L5234" s="1">
        <v>0.37633273878449208</v>
      </c>
      <c r="M5234" s="1">
        <v>4.1071332117604498E-2</v>
      </c>
      <c r="N5234" s="1">
        <v>1.31</v>
      </c>
      <c r="O5234" s="1">
        <v>1.128269715167824</v>
      </c>
      <c r="P5234" s="1">
        <v>0.92495924570907972</v>
      </c>
      <c r="Q5234" s="1">
        <v>0</v>
      </c>
      <c r="R5234" s="1">
        <v>14.62044255453185</v>
      </c>
      <c r="S5234" s="1">
        <v>0.15</v>
      </c>
      <c r="T5234" s="1">
        <v>2.0324876940552818</v>
      </c>
      <c r="U5234" s="1">
        <v>0</v>
      </c>
      <c r="V5234" s="1">
        <v>7.1398358852889102E-2</v>
      </c>
      <c r="W5234" s="1">
        <v>3.3254519000000003E-2</v>
      </c>
      <c r="X5234" s="1">
        <v>32.369775814105701</v>
      </c>
      <c r="Y5234" s="1">
        <v>0.69548725093518593</v>
      </c>
      <c r="Z5234" s="1">
        <v>2.929001</v>
      </c>
      <c r="AA5234" s="1">
        <v>12.480914048900001</v>
      </c>
      <c r="AB5234" s="1">
        <v>0</v>
      </c>
      <c r="AC5234" s="1">
        <v>4.4976445627869248</v>
      </c>
      <c r="AD5234" s="1">
        <v>0.44692199999999999</v>
      </c>
      <c r="AE5234" s="1">
        <v>3.769447791459724</v>
      </c>
      <c r="AF5234" s="1">
        <v>0.46946183291129723</v>
      </c>
      <c r="AG5234" s="1">
        <v>0.1</v>
      </c>
      <c r="AH5234" s="1">
        <v>1.3</v>
      </c>
      <c r="AI5234" s="1">
        <v>0.97</v>
      </c>
      <c r="AJ5234" s="1">
        <v>0.18041597138003579</v>
      </c>
      <c r="AK5234" s="1">
        <v>6.5500000000000016</v>
      </c>
      <c r="AL5234" s="1">
        <v>4.0420141220092773</v>
      </c>
      <c r="AM5234" s="1">
        <v>2.5951676368713379</v>
      </c>
      <c r="AN5234" s="1">
        <v>6.0917143821716309</v>
      </c>
      <c r="AO5234" t="s">
        <v>18044</v>
      </c>
    </row>
    <row r="5235" spans="1:41" x14ac:dyDescent="0.25">
      <c r="A5235" s="1">
        <v>2021</v>
      </c>
      <c r="B5235" t="s">
        <v>3828</v>
      </c>
      <c r="C5235" t="s">
        <v>7125</v>
      </c>
      <c r="D5235" t="s">
        <v>7236</v>
      </c>
      <c r="E5235" t="s">
        <v>7967</v>
      </c>
      <c r="F5235" t="s">
        <v>9907</v>
      </c>
      <c r="G5235" t="s">
        <v>12113</v>
      </c>
      <c r="H5235" t="s">
        <v>12741</v>
      </c>
      <c r="I5235" s="1">
        <v>14.648140179935551</v>
      </c>
      <c r="J5235" s="1">
        <v>10.22295676338728</v>
      </c>
      <c r="K5235" s="1">
        <v>30.283287321908102</v>
      </c>
      <c r="L5235" s="1">
        <v>36.678141500275537</v>
      </c>
      <c r="M5235" s="1">
        <v>42.704184706422822</v>
      </c>
      <c r="N5235" s="1">
        <v>4.92</v>
      </c>
      <c r="O5235" s="1">
        <v>20.303390815625441</v>
      </c>
      <c r="P5235" s="1">
        <v>9.7472999999999992</v>
      </c>
      <c r="Q5235" s="1">
        <v>1.9874000000000001</v>
      </c>
      <c r="R5235" s="1">
        <v>22.832152137963622</v>
      </c>
      <c r="S5235" s="1">
        <v>53.808799999999998</v>
      </c>
      <c r="T5235" s="1">
        <v>20.100908746686859</v>
      </c>
      <c r="U5235" s="1">
        <v>0</v>
      </c>
      <c r="V5235" s="1">
        <v>9.7623116245907973</v>
      </c>
      <c r="W5235" s="1">
        <v>13.28685836</v>
      </c>
      <c r="X5235" s="1">
        <v>32.415349369988498</v>
      </c>
      <c r="Y5235" s="1">
        <v>3.1356401252003971</v>
      </c>
      <c r="Z5235" s="1">
        <v>19.672507</v>
      </c>
      <c r="AA5235" s="1">
        <v>29.388844764200002</v>
      </c>
      <c r="AB5235" s="1">
        <v>15.35</v>
      </c>
      <c r="AC5235" s="1">
        <v>20.735033258131288</v>
      </c>
      <c r="AD5235" s="1">
        <v>34.82047</v>
      </c>
      <c r="AE5235" s="1">
        <v>56.797366796955338</v>
      </c>
      <c r="AF5235" s="1">
        <v>11.71311021715241</v>
      </c>
      <c r="AG5235" s="1">
        <v>18.8</v>
      </c>
      <c r="AH5235" s="1">
        <v>15.5</v>
      </c>
      <c r="AI5235" s="1">
        <v>35.79</v>
      </c>
      <c r="AJ5235" s="1">
        <v>6.6332949444310936</v>
      </c>
      <c r="AK5235" s="1">
        <v>6.63</v>
      </c>
      <c r="AL5235" s="1">
        <v>20.643705368041992</v>
      </c>
      <c r="AM5235" s="1">
        <v>16.333776473999023</v>
      </c>
      <c r="AN5235" s="1">
        <v>26.749441146850586</v>
      </c>
      <c r="AO5235" t="s">
        <v>18045</v>
      </c>
    </row>
    <row r="5236" spans="1:41" x14ac:dyDescent="0.25">
      <c r="A5236" s="1">
        <v>2021</v>
      </c>
      <c r="B5236" t="s">
        <v>3828</v>
      </c>
      <c r="C5236" t="s">
        <v>7125</v>
      </c>
      <c r="D5236" t="s">
        <v>7236</v>
      </c>
      <c r="E5236" t="s">
        <v>7967</v>
      </c>
      <c r="F5236" t="s">
        <v>9908</v>
      </c>
      <c r="G5236" t="s">
        <v>12113</v>
      </c>
      <c r="H5236" t="s">
        <v>12741</v>
      </c>
      <c r="I5236" s="1">
        <v>0.2125847564571702</v>
      </c>
      <c r="J5236" s="1">
        <v>20.877367809728501</v>
      </c>
      <c r="K5236" s="1">
        <v>16.0739010401259</v>
      </c>
      <c r="L5236" s="1">
        <v>9.7346211684068269</v>
      </c>
      <c r="M5236" s="1">
        <v>23.911493012263112</v>
      </c>
      <c r="N5236" s="1">
        <v>9.23</v>
      </c>
      <c r="O5236" s="1">
        <v>50.915869017940359</v>
      </c>
      <c r="P5236" s="1">
        <v>6.0090000000000003</v>
      </c>
      <c r="Q5236" s="1">
        <v>0</v>
      </c>
      <c r="R5236" s="1">
        <v>38.195172848255773</v>
      </c>
      <c r="S5236" s="1">
        <v>5.34</v>
      </c>
      <c r="T5236" s="1">
        <v>7.6470655054903443</v>
      </c>
      <c r="U5236" s="1">
        <v>0</v>
      </c>
      <c r="V5236" s="1">
        <v>0.69423664905803384</v>
      </c>
      <c r="W5236" s="1">
        <v>7.6345816490000002</v>
      </c>
      <c r="X5236" s="1">
        <v>18.494714449353602</v>
      </c>
      <c r="Y5236" s="1">
        <v>4.7690711122986489</v>
      </c>
      <c r="Z5236" s="1">
        <v>10.818095</v>
      </c>
      <c r="AA5236" s="1">
        <v>30.9305057732</v>
      </c>
      <c r="AB5236" s="1">
        <v>4.21</v>
      </c>
      <c r="AC5236" s="1">
        <v>37.300345229456077</v>
      </c>
      <c r="AD5236" s="1">
        <v>26.73996</v>
      </c>
      <c r="AE5236" s="1">
        <v>44.426132189143907</v>
      </c>
      <c r="AF5236" s="1">
        <v>20.79968328424923</v>
      </c>
      <c r="AG5236" s="1">
        <v>16.399999999999999</v>
      </c>
      <c r="AH5236" s="1">
        <v>3.1</v>
      </c>
      <c r="AI5236" s="1">
        <v>46.57</v>
      </c>
      <c r="AJ5236" s="1">
        <v>2.8153997344153909</v>
      </c>
      <c r="AK5236" s="1">
        <v>16.809999999999999</v>
      </c>
      <c r="AL5236" s="1">
        <v>16.57447624206543</v>
      </c>
      <c r="AM5236" s="1">
        <v>14.894835472106934</v>
      </c>
      <c r="AN5236" s="1">
        <v>18.95396614074707</v>
      </c>
      <c r="AO5236" t="s">
        <v>18046</v>
      </c>
    </row>
    <row r="5237" spans="1:41" x14ac:dyDescent="0.25">
      <c r="A5237" s="1">
        <v>2021</v>
      </c>
      <c r="B5237" t="s">
        <v>3828</v>
      </c>
      <c r="C5237" t="s">
        <v>7125</v>
      </c>
      <c r="D5237" t="s">
        <v>7236</v>
      </c>
      <c r="E5237" t="s">
        <v>7967</v>
      </c>
      <c r="F5237" t="s">
        <v>9909</v>
      </c>
      <c r="G5237" t="s">
        <v>12113</v>
      </c>
      <c r="H5237" t="s">
        <v>12741</v>
      </c>
      <c r="I5237" s="1">
        <v>5.6279470022208464</v>
      </c>
      <c r="J5237" s="1">
        <v>4.2215021547746989</v>
      </c>
      <c r="K5237" s="1">
        <v>10.6445105116423</v>
      </c>
      <c r="L5237" s="1">
        <v>6.7831257459857932</v>
      </c>
      <c r="M5237" s="1">
        <v>6.4040828552449716</v>
      </c>
      <c r="N5237" s="1">
        <v>3.17</v>
      </c>
      <c r="O5237" s="1">
        <v>17.67816314659062</v>
      </c>
      <c r="P5237" s="1">
        <v>1.6924999999999999</v>
      </c>
      <c r="Q5237" s="1">
        <v>0.20530000000000001</v>
      </c>
      <c r="R5237" s="1">
        <v>3.4845263406567448</v>
      </c>
      <c r="S5237" s="1">
        <v>5.7114000000000003</v>
      </c>
      <c r="T5237" s="1">
        <v>9.9315032184778484</v>
      </c>
      <c r="U5237" s="1">
        <v>0</v>
      </c>
      <c r="V5237" s="1">
        <v>6.8736026683746854</v>
      </c>
      <c r="W5237" s="1">
        <v>0.68377698099999995</v>
      </c>
      <c r="X5237" s="1">
        <v>7.8084274259531998</v>
      </c>
      <c r="Y5237" s="1">
        <v>2.3486334834720211</v>
      </c>
      <c r="Z5237" s="1">
        <v>5.1079790000000003</v>
      </c>
      <c r="AA5237" s="1">
        <v>11.055035847199999</v>
      </c>
      <c r="AB5237" s="1">
        <v>0</v>
      </c>
      <c r="AC5237" s="1">
        <v>15.173089117269679</v>
      </c>
      <c r="AD5237" s="1">
        <v>6.1763469999999998</v>
      </c>
      <c r="AE5237" s="1">
        <v>1.4402092455990829</v>
      </c>
      <c r="AF5237" s="1">
        <v>2.0588469459184058</v>
      </c>
      <c r="AG5237" s="1">
        <v>3</v>
      </c>
      <c r="AH5237" s="1">
        <v>6.7</v>
      </c>
      <c r="AI5237" s="1">
        <v>1.1100000000000001</v>
      </c>
      <c r="AJ5237" s="1">
        <v>1.3741367389547079</v>
      </c>
      <c r="AK5237" s="1">
        <v>13.66</v>
      </c>
      <c r="AL5237" s="1">
        <v>5.5215396881103516</v>
      </c>
      <c r="AM5237" s="1">
        <v>4.330378532409668</v>
      </c>
      <c r="AN5237" s="1">
        <v>7.209017276763916</v>
      </c>
      <c r="AO5237" t="s">
        <v>18047</v>
      </c>
    </row>
    <row r="5238" spans="1:41" x14ac:dyDescent="0.25">
      <c r="A5238" s="1">
        <v>2021</v>
      </c>
      <c r="B5238" t="s">
        <v>3828</v>
      </c>
      <c r="C5238" t="s">
        <v>7125</v>
      </c>
      <c r="D5238" t="s">
        <v>7236</v>
      </c>
      <c r="E5238" t="s">
        <v>7968</v>
      </c>
      <c r="F5238" t="s">
        <v>9910</v>
      </c>
      <c r="G5238" t="s">
        <v>12113</v>
      </c>
      <c r="H5238" t="s">
        <v>12741</v>
      </c>
      <c r="I5238" s="1">
        <v>5.0445852312349998E-4</v>
      </c>
      <c r="J5238" s="1">
        <v>5.4276440768099997E-5</v>
      </c>
      <c r="K5238" s="1">
        <v>0</v>
      </c>
      <c r="L5238" s="1">
        <v>0</v>
      </c>
      <c r="M5238" s="1"/>
      <c r="N5238" s="1">
        <v>0.01</v>
      </c>
      <c r="O5238" s="1">
        <v>7.60705289672544E-2</v>
      </c>
      <c r="P5238" s="1">
        <v>2.0000000000000001E-4</v>
      </c>
      <c r="Q5238" s="1">
        <v>0</v>
      </c>
      <c r="R5238" s="1">
        <v>6.2997086384750003E-4</v>
      </c>
      <c r="S5238" s="1">
        <v>3.5999999999999999E-3</v>
      </c>
      <c r="T5238" s="1">
        <v>0</v>
      </c>
      <c r="U5238" s="1">
        <v>0</v>
      </c>
      <c r="V5238" s="1">
        <v>0</v>
      </c>
      <c r="W5238" s="1">
        <v>1.4499999999999999E-3</v>
      </c>
      <c r="X5238" s="1"/>
      <c r="Y5238" s="1">
        <v>0</v>
      </c>
      <c r="Z5238" s="1">
        <v>8.8199999999999997E-4</v>
      </c>
      <c r="AA5238" s="1">
        <v>6.1155742000000004E-3</v>
      </c>
      <c r="AB5238" s="1">
        <v>0</v>
      </c>
      <c r="AC5238" s="1">
        <v>2.3852680099913499E-2</v>
      </c>
      <c r="AD5238" s="1">
        <v>1.9000000000000001E-4</v>
      </c>
      <c r="AE5238" s="1">
        <v>0</v>
      </c>
      <c r="AF5238" s="1">
        <v>5.1827121996699998E-5</v>
      </c>
      <c r="AG5238" s="1">
        <v>0.02</v>
      </c>
      <c r="AH5238" s="1">
        <v>0</v>
      </c>
      <c r="AI5238" s="1">
        <v>0</v>
      </c>
      <c r="AJ5238" s="1">
        <v>3.1142031165535002E-3</v>
      </c>
      <c r="AK5238" s="1">
        <v>2.6759526485181E-3</v>
      </c>
      <c r="AL5238" s="1">
        <v>5.151430144906044E-3</v>
      </c>
      <c r="AM5238" s="1">
        <v>3.8473522290587425E-3</v>
      </c>
      <c r="AN5238" s="1">
        <v>6.9988737814128399E-3</v>
      </c>
      <c r="AO5238" t="s">
        <v>18048</v>
      </c>
    </row>
    <row r="5239" spans="1:41" x14ac:dyDescent="0.25">
      <c r="A5239" s="1">
        <v>2021</v>
      </c>
      <c r="B5239" t="s">
        <v>3828</v>
      </c>
      <c r="C5239" t="s">
        <v>7125</v>
      </c>
      <c r="D5239" t="s">
        <v>7236</v>
      </c>
      <c r="E5239" t="s">
        <v>7968</v>
      </c>
      <c r="F5239" t="s">
        <v>9911</v>
      </c>
      <c r="G5239" t="s">
        <v>12113</v>
      </c>
      <c r="H5239" t="s">
        <v>12741</v>
      </c>
      <c r="I5239" s="1">
        <v>4.1959079511565502E-2</v>
      </c>
      <c r="J5239" s="1">
        <v>2.7789537673278001E-3</v>
      </c>
      <c r="K5239" s="1">
        <v>0</v>
      </c>
      <c r="L5239" s="1">
        <v>3.16067712727068E-2</v>
      </c>
      <c r="M5239" s="1"/>
      <c r="N5239" s="1">
        <v>0.01</v>
      </c>
      <c r="O5239" s="1">
        <v>0.3495446618872311</v>
      </c>
      <c r="P5239" s="1">
        <v>7.1719996564813204E-2</v>
      </c>
      <c r="Q5239" s="1">
        <v>0</v>
      </c>
      <c r="R5239" s="1">
        <v>9.8314827939207802E-2</v>
      </c>
      <c r="S5239" s="1">
        <v>0.15440000000000001</v>
      </c>
      <c r="T5239" s="1">
        <v>0.111359333585763</v>
      </c>
      <c r="U5239" s="1">
        <v>0</v>
      </c>
      <c r="V5239" s="1">
        <v>3.7608614209578603E-2</v>
      </c>
      <c r="W5239" s="1">
        <v>9.6317659999999999E-3</v>
      </c>
      <c r="X5239" s="1">
        <v>0.15000818196694499</v>
      </c>
      <c r="Y5239" s="1">
        <v>0</v>
      </c>
      <c r="Z5239" s="1">
        <v>0.16270000000000001</v>
      </c>
      <c r="AA5239" s="1">
        <v>8.0468086999999997E-3</v>
      </c>
      <c r="AB5239" s="1">
        <v>0</v>
      </c>
      <c r="AC5239" s="1">
        <v>7.8455886926300594E-2</v>
      </c>
      <c r="AD5239" s="1">
        <v>0.28789999999999999</v>
      </c>
      <c r="AE5239" s="1">
        <v>8.1112058071530994E-3</v>
      </c>
      <c r="AF5239" s="1">
        <v>6.0490889223845698E-2</v>
      </c>
      <c r="AG5239" s="1">
        <v>0</v>
      </c>
      <c r="AH5239" s="1">
        <v>0.06</v>
      </c>
      <c r="AI5239" s="1">
        <v>0.12959999999999999</v>
      </c>
      <c r="AJ5239" s="1">
        <v>0</v>
      </c>
      <c r="AK5239" s="1">
        <v>0.19766219054215009</v>
      </c>
      <c r="AL5239" s="1">
        <v>7.109997421503067E-2</v>
      </c>
      <c r="AM5239" s="1">
        <v>3.5987824201583862E-2</v>
      </c>
      <c r="AN5239" s="1">
        <v>0.12084218859672546</v>
      </c>
      <c r="AO5239" t="s">
        <v>18049</v>
      </c>
    </row>
    <row r="5240" spans="1:41" x14ac:dyDescent="0.25">
      <c r="A5240" s="1">
        <v>2021</v>
      </c>
      <c r="B5240" t="s">
        <v>3828</v>
      </c>
      <c r="C5240" t="s">
        <v>7125</v>
      </c>
      <c r="D5240" t="s">
        <v>7236</v>
      </c>
      <c r="E5240" t="s">
        <v>7968</v>
      </c>
      <c r="F5240" t="s">
        <v>9912</v>
      </c>
      <c r="G5240" t="s">
        <v>12113</v>
      </c>
      <c r="H5240" t="s">
        <v>12741</v>
      </c>
      <c r="I5240" s="1">
        <v>0.22955830205195921</v>
      </c>
      <c r="J5240" s="1">
        <v>0.34321164555313111</v>
      </c>
      <c r="K5240" s="1">
        <v>9.3438097260564994E-3</v>
      </c>
      <c r="L5240" s="1">
        <v>0.67094089196333173</v>
      </c>
      <c r="M5240" s="1">
        <v>0.62553253729768155</v>
      </c>
      <c r="N5240" s="1">
        <v>0.15</v>
      </c>
      <c r="O5240" s="1">
        <v>0.81662468513854003</v>
      </c>
      <c r="P5240" s="1">
        <v>0.2893</v>
      </c>
      <c r="Q5240" s="1">
        <v>4.8599999999999997E-2</v>
      </c>
      <c r="R5240" s="1">
        <v>0.37376958815654771</v>
      </c>
      <c r="S5240" s="1">
        <v>0.16930000000000001</v>
      </c>
      <c r="T5240" s="1">
        <v>0.18970087088224141</v>
      </c>
      <c r="U5240" s="1">
        <v>0</v>
      </c>
      <c r="V5240" s="1">
        <v>0.30193239634065278</v>
      </c>
      <c r="W5240" s="1">
        <v>8.3060025999999995E-2</v>
      </c>
      <c r="X5240" s="1">
        <v>0.57769595810832874</v>
      </c>
      <c r="Y5240" s="1">
        <v>7.5583059775555406E-2</v>
      </c>
      <c r="Z5240" s="1">
        <v>0.3523</v>
      </c>
      <c r="AA5240" s="1">
        <v>0.26376289809999998</v>
      </c>
      <c r="AB5240" s="1">
        <v>0</v>
      </c>
      <c r="AC5240" s="1">
        <v>0.44743711502979172</v>
      </c>
      <c r="AD5240" s="1">
        <v>0.54159999999999997</v>
      </c>
      <c r="AE5240" s="1">
        <v>0.87944867311252817</v>
      </c>
      <c r="AF5240" s="1">
        <v>0.29407572806309079</v>
      </c>
      <c r="AG5240" s="1">
        <v>0.18</v>
      </c>
      <c r="AH5240" s="1">
        <v>0.09</v>
      </c>
      <c r="AI5240" s="1">
        <v>0.23150000000000001</v>
      </c>
      <c r="AJ5240" s="1">
        <v>3.9097938750088101E-2</v>
      </c>
      <c r="AK5240" s="1">
        <v>0.25962720154746022</v>
      </c>
      <c r="AL5240" s="1">
        <v>0.29424148797988892</v>
      </c>
      <c r="AM5240" s="1">
        <v>0.29053044319152832</v>
      </c>
      <c r="AN5240" s="1">
        <v>0.29949870705604553</v>
      </c>
      <c r="AO5240" t="s">
        <v>18050</v>
      </c>
    </row>
    <row r="5241" spans="1:41" x14ac:dyDescent="0.25">
      <c r="A5241" s="1">
        <v>2021</v>
      </c>
      <c r="B5241" t="s">
        <v>3828</v>
      </c>
      <c r="C5241" t="s">
        <v>7125</v>
      </c>
      <c r="D5241" t="s">
        <v>7236</v>
      </c>
      <c r="E5241" t="s">
        <v>7968</v>
      </c>
      <c r="F5241" t="s">
        <v>9913</v>
      </c>
      <c r="G5241" t="s">
        <v>12113</v>
      </c>
      <c r="H5241" t="s">
        <v>12741</v>
      </c>
      <c r="I5241" s="1">
        <v>0.51250018546269238</v>
      </c>
      <c r="J5241" s="1">
        <v>0.57256217366290019</v>
      </c>
      <c r="K5241" s="1">
        <v>0.61201953705669998</v>
      </c>
      <c r="L5241" s="1">
        <v>0.27231314324278721</v>
      </c>
      <c r="M5241" s="1">
        <v>0.61806157679083173</v>
      </c>
      <c r="N5241" s="1">
        <v>0.32</v>
      </c>
      <c r="O5241" s="1">
        <v>0.67436543305560981</v>
      </c>
      <c r="P5241" s="1">
        <v>0.25540000000000002</v>
      </c>
      <c r="Q5241" s="1">
        <v>0.55520000000000003</v>
      </c>
      <c r="R5241" s="1">
        <v>0.37491141034727138</v>
      </c>
      <c r="S5241" s="1">
        <v>0.3916</v>
      </c>
      <c r="T5241" s="1">
        <v>0.27754638394547521</v>
      </c>
      <c r="U5241" s="1">
        <v>0</v>
      </c>
      <c r="V5241" s="1">
        <v>0.26848103254498651</v>
      </c>
      <c r="W5241" s="1">
        <v>0.38433376600000002</v>
      </c>
      <c r="X5241" s="1">
        <v>0.49590901652757302</v>
      </c>
      <c r="Y5241" s="1">
        <v>0.2285432094052981</v>
      </c>
      <c r="Z5241" s="1">
        <v>0.7611</v>
      </c>
      <c r="AA5241" s="1">
        <v>0.76916571379999998</v>
      </c>
      <c r="AB5241" s="1">
        <v>0.13</v>
      </c>
      <c r="AC5241" s="1">
        <v>0.90172573265267908</v>
      </c>
      <c r="AD5241" s="1">
        <v>1.0355000000000001</v>
      </c>
      <c r="AE5241" s="1">
        <v>1.5596144238398919</v>
      </c>
      <c r="AF5241" s="1">
        <v>0.30240261899723142</v>
      </c>
      <c r="AG5241" s="1">
        <v>0.41</v>
      </c>
      <c r="AH5241" s="1">
        <v>0.15</v>
      </c>
      <c r="AI5241" s="1">
        <v>0.32290000000000002</v>
      </c>
      <c r="AJ5241" s="1">
        <v>0.1716513502714645</v>
      </c>
      <c r="AK5241" s="1">
        <v>0.29069429857216089</v>
      </c>
      <c r="AL5241" s="1">
        <v>0.46960344910621643</v>
      </c>
      <c r="AM5241" s="1">
        <v>0.48444533348083496</v>
      </c>
      <c r="AN5241" s="1">
        <v>0.44857749342918396</v>
      </c>
      <c r="AO5241" t="s">
        <v>18051</v>
      </c>
    </row>
    <row r="5242" spans="1:41" x14ac:dyDescent="0.25">
      <c r="A5242" s="1">
        <v>2021</v>
      </c>
      <c r="B5242" t="s">
        <v>3828</v>
      </c>
      <c r="C5242" t="s">
        <v>7125</v>
      </c>
      <c r="D5242" t="s">
        <v>7236</v>
      </c>
      <c r="E5242" t="s">
        <v>7968</v>
      </c>
      <c r="F5242" t="s">
        <v>9914</v>
      </c>
      <c r="G5242" t="s">
        <v>12113</v>
      </c>
      <c r="H5242" t="s">
        <v>12741</v>
      </c>
      <c r="I5242" s="1">
        <v>0</v>
      </c>
      <c r="J5242" s="1">
        <v>0.14590592807286071</v>
      </c>
      <c r="K5242" s="1">
        <v>5.8823529411764698E-2</v>
      </c>
      <c r="L5242" s="1">
        <v>4.499184522805E-4</v>
      </c>
      <c r="M5242" s="1">
        <v>0.1062436243526208</v>
      </c>
      <c r="N5242" s="1">
        <v>0.39</v>
      </c>
      <c r="O5242" s="1">
        <v>0.19062197248595231</v>
      </c>
      <c r="P5242" s="1">
        <v>0</v>
      </c>
      <c r="Q5242" s="1">
        <v>3.5000000000000001E-3</v>
      </c>
      <c r="R5242" s="1">
        <v>1.1181982833294E-2</v>
      </c>
      <c r="S5242" s="1">
        <v>0.3987</v>
      </c>
      <c r="T5242" s="1">
        <v>3.0291556228701001E-3</v>
      </c>
      <c r="U5242" s="1">
        <v>0</v>
      </c>
      <c r="V5242" s="1">
        <v>6.5815074866762496E-2</v>
      </c>
      <c r="W5242" s="1">
        <v>1.2966E-2</v>
      </c>
      <c r="X5242" s="1">
        <v>7.1984945180821505E-2</v>
      </c>
      <c r="Y5242" s="1">
        <v>4.5528284601878001E-2</v>
      </c>
      <c r="Z5242" s="1">
        <v>0.15551000000000001</v>
      </c>
      <c r="AA5242" s="1">
        <v>9.0417397900000002E-2</v>
      </c>
      <c r="AB5242" s="1">
        <v>0</v>
      </c>
      <c r="AC5242" s="1">
        <v>0.14813256519299739</v>
      </c>
      <c r="AD5242" s="1">
        <v>6.8900000000000003E-2</v>
      </c>
      <c r="AE5242" s="1">
        <v>0.66309107473476947</v>
      </c>
      <c r="AF5242" s="1">
        <v>3.5380648616431802E-2</v>
      </c>
      <c r="AG5242" s="1">
        <v>0.03</v>
      </c>
      <c r="AH5242" s="1">
        <v>0.01</v>
      </c>
      <c r="AI5242" s="1">
        <v>5.9700000000000003E-2</v>
      </c>
      <c r="AJ5242" s="1">
        <v>3.6077749312524998E-3</v>
      </c>
      <c r="AK5242" s="1">
        <v>0</v>
      </c>
      <c r="AL5242" s="1">
        <v>9.549964964389801E-2</v>
      </c>
      <c r="AM5242" s="1">
        <v>0.10520709306001663</v>
      </c>
      <c r="AN5242" s="1">
        <v>8.1747435033321381E-2</v>
      </c>
      <c r="AO5242" t="s">
        <v>18052</v>
      </c>
    </row>
    <row r="5243" spans="1:41" x14ac:dyDescent="0.25">
      <c r="A5243" s="1">
        <v>2021</v>
      </c>
      <c r="B5243" t="s">
        <v>3828</v>
      </c>
      <c r="C5243" t="s">
        <v>7125</v>
      </c>
      <c r="D5243" t="s">
        <v>7236</v>
      </c>
      <c r="E5243" t="s">
        <v>7968</v>
      </c>
      <c r="F5243" t="s">
        <v>9915</v>
      </c>
      <c r="G5243" t="s">
        <v>12113</v>
      </c>
      <c r="H5243" t="s">
        <v>12741</v>
      </c>
      <c r="I5243" s="1">
        <v>1.5697562278372101E-2</v>
      </c>
      <c r="J5243" s="1">
        <v>8.3368613019833004E-3</v>
      </c>
      <c r="K5243" s="1">
        <v>0.45105117859418098</v>
      </c>
      <c r="L5243" s="1">
        <v>3.0594454755075599E-2</v>
      </c>
      <c r="M5243" s="1">
        <v>2.6159578252245002E-3</v>
      </c>
      <c r="N5243" s="1">
        <v>0.02</v>
      </c>
      <c r="O5243" s="1">
        <v>5.6190660724666002E-3</v>
      </c>
      <c r="P5243" s="1">
        <v>6.9476049620547002E-3</v>
      </c>
      <c r="Q5243" s="1">
        <v>0</v>
      </c>
      <c r="R5243" s="1">
        <v>0.26387904559414133</v>
      </c>
      <c r="S5243" s="1">
        <v>6.9999999999999999E-4</v>
      </c>
      <c r="T5243" s="1">
        <v>8.3680424081787001E-3</v>
      </c>
      <c r="U5243" s="1">
        <v>0</v>
      </c>
      <c r="V5243" s="1">
        <v>2.1027952675021001E-3</v>
      </c>
      <c r="W5243" s="1">
        <v>3.8135900000000001E-4</v>
      </c>
      <c r="X5243" s="1">
        <v>0.15966290296187199</v>
      </c>
      <c r="Y5243" s="1">
        <v>3.817085273685E-3</v>
      </c>
      <c r="Z5243" s="1">
        <v>1.9400000000000001E-2</v>
      </c>
      <c r="AA5243" s="1">
        <v>0.1162505125</v>
      </c>
      <c r="AB5243" s="1">
        <v>0</v>
      </c>
      <c r="AC5243" s="1">
        <v>0.1025847594436694</v>
      </c>
      <c r="AD5243" s="1">
        <v>5.8999999999999999E-3</v>
      </c>
      <c r="AE5243" s="1">
        <v>7.2706967996003194E-2</v>
      </c>
      <c r="AF5243" s="1">
        <v>2.8202592219885199E-2</v>
      </c>
      <c r="AG5243" s="1">
        <v>0</v>
      </c>
      <c r="AH5243" s="1">
        <v>0.01</v>
      </c>
      <c r="AI5243" s="1">
        <v>6.8999999999999999E-3</v>
      </c>
      <c r="AJ5243" s="1">
        <v>3.1259548264271999E-3</v>
      </c>
      <c r="AK5243" s="1">
        <v>0.1149074563330176</v>
      </c>
      <c r="AL5243" s="1">
        <v>5.0336271524429321E-2</v>
      </c>
      <c r="AM5243" s="1">
        <v>4.0802720934152603E-2</v>
      </c>
      <c r="AN5243" s="1">
        <v>6.3842169940471649E-2</v>
      </c>
      <c r="AO5243" t="s">
        <v>18053</v>
      </c>
    </row>
    <row r="5244" spans="1:41" x14ac:dyDescent="0.25">
      <c r="A5244" s="1">
        <v>2021</v>
      </c>
      <c r="B5244" t="s">
        <v>3828</v>
      </c>
      <c r="C5244" t="s">
        <v>7125</v>
      </c>
      <c r="D5244" t="s">
        <v>7236</v>
      </c>
      <c r="E5244" t="s">
        <v>7968</v>
      </c>
      <c r="F5244" t="s">
        <v>9916</v>
      </c>
      <c r="G5244" t="s">
        <v>12113</v>
      </c>
      <c r="H5244" t="s">
        <v>12741</v>
      </c>
      <c r="I5244" s="1">
        <v>0.12181189631893651</v>
      </c>
      <c r="J5244" s="1">
        <v>0.12903681028212899</v>
      </c>
      <c r="K5244" s="1">
        <v>0.14992567424081499</v>
      </c>
      <c r="L5244" s="1">
        <v>0.28468590068050159</v>
      </c>
      <c r="M5244" s="1">
        <v>0.50160335726657479</v>
      </c>
      <c r="N5244" s="1">
        <v>0.06</v>
      </c>
      <c r="O5244" s="1">
        <v>0.25464057353226111</v>
      </c>
      <c r="P5244" s="1">
        <v>0.1023</v>
      </c>
      <c r="Q5244" s="1">
        <v>7.22E-2</v>
      </c>
      <c r="R5244" s="1">
        <v>0.21836365068115601</v>
      </c>
      <c r="S5244" s="1">
        <v>0.4244</v>
      </c>
      <c r="T5244" s="1">
        <v>0.3016660355925786</v>
      </c>
      <c r="U5244" s="1">
        <v>0</v>
      </c>
      <c r="V5244" s="1">
        <v>8.7519789237072002E-2</v>
      </c>
      <c r="W5244" s="1">
        <v>0.23669999999999999</v>
      </c>
      <c r="X5244" s="1">
        <v>0.33390607101947301</v>
      </c>
      <c r="Y5244" s="1">
        <v>3.92539506832583E-2</v>
      </c>
      <c r="Z5244" s="1">
        <v>0.26269999999999999</v>
      </c>
      <c r="AA5244" s="1">
        <v>0.24871824740000001</v>
      </c>
      <c r="AB5244" s="1">
        <v>0.12</v>
      </c>
      <c r="AC5244" s="1">
        <v>0.1307265766240123</v>
      </c>
      <c r="AD5244" s="1">
        <v>0.52690000000000003</v>
      </c>
      <c r="AE5244" s="1">
        <v>0.39071913480471387</v>
      </c>
      <c r="AF5244" s="1">
        <v>0.22150911941400811</v>
      </c>
      <c r="AG5244" s="1">
        <v>0.21</v>
      </c>
      <c r="AH5244" s="1">
        <v>0.17</v>
      </c>
      <c r="AI5244" s="1">
        <v>0.28239999999999998</v>
      </c>
      <c r="AJ5244" s="1">
        <v>0.10470185912050201</v>
      </c>
      <c r="AK5244" s="1">
        <v>9.0813487999999998E-2</v>
      </c>
      <c r="AL5244" s="1">
        <v>0.20955869555473328</v>
      </c>
      <c r="AM5244" s="1">
        <v>0.15789687633514404</v>
      </c>
      <c r="AN5244" s="1">
        <v>0.28274625539779663</v>
      </c>
      <c r="AO5244" t="s">
        <v>18054</v>
      </c>
    </row>
    <row r="5245" spans="1:41" x14ac:dyDescent="0.25">
      <c r="A5245" s="1">
        <v>2021</v>
      </c>
      <c r="B5245" t="s">
        <v>3828</v>
      </c>
      <c r="C5245" t="s">
        <v>7125</v>
      </c>
      <c r="D5245" t="s">
        <v>7236</v>
      </c>
      <c r="E5245" t="s">
        <v>7968</v>
      </c>
      <c r="F5245" t="s">
        <v>9917</v>
      </c>
      <c r="G5245" t="s">
        <v>12113</v>
      </c>
      <c r="H5245" t="s">
        <v>12741</v>
      </c>
      <c r="I5245" s="1">
        <v>4.4214305850234998E-3</v>
      </c>
      <c r="J5245" s="1">
        <v>0.31303394448605631</v>
      </c>
      <c r="K5245" s="1">
        <v>0.22297727755362101</v>
      </c>
      <c r="L5245" s="1">
        <v>0.12721444238231819</v>
      </c>
      <c r="M5245" s="1">
        <v>0.48899629635524838</v>
      </c>
      <c r="N5245" s="1">
        <v>0.13</v>
      </c>
      <c r="O5245" s="1">
        <v>0.36043402441387412</v>
      </c>
      <c r="P5245" s="1">
        <v>0.1115</v>
      </c>
      <c r="Q5245" s="1">
        <v>0</v>
      </c>
      <c r="R5245" s="1">
        <v>0.23553035672100159</v>
      </c>
      <c r="S5245" s="1">
        <v>6.1499999999999999E-2</v>
      </c>
      <c r="T5245" s="1">
        <v>2.1923513820522499E-2</v>
      </c>
      <c r="U5245" s="1">
        <v>0</v>
      </c>
      <c r="V5245" s="1">
        <v>3.2146180526182E-3</v>
      </c>
      <c r="W5245" s="1">
        <v>6.5000000000000002E-2</v>
      </c>
      <c r="X5245" s="1">
        <v>0.271264932089674</v>
      </c>
      <c r="Y5245" s="1">
        <v>7.1412894114054506E-2</v>
      </c>
      <c r="Z5245" s="1">
        <v>0.16239999999999999</v>
      </c>
      <c r="AA5245" s="1">
        <v>0.21600221380000001</v>
      </c>
      <c r="AB5245" s="1">
        <v>0.02</v>
      </c>
      <c r="AC5245" s="1">
        <v>0.17431938065476191</v>
      </c>
      <c r="AD5245" s="1">
        <v>0.28839999999999999</v>
      </c>
      <c r="AE5245" s="1">
        <v>0.50912510653304732</v>
      </c>
      <c r="AF5245" s="1">
        <v>0.18487598201598859</v>
      </c>
      <c r="AG5245" s="1">
        <v>0.18</v>
      </c>
      <c r="AH5245" s="1">
        <v>0.08</v>
      </c>
      <c r="AI5245" s="1">
        <v>0.31359999999999999</v>
      </c>
      <c r="AJ5245" s="1">
        <v>3.2364208992408397E-2</v>
      </c>
      <c r="AK5245" s="1">
        <v>0.11697309570899431</v>
      </c>
      <c r="AL5245" s="1">
        <v>0.16436149179935455</v>
      </c>
      <c r="AM5245" s="1">
        <v>0.14443615078926086</v>
      </c>
      <c r="AN5245" s="1">
        <v>0.19258910417556763</v>
      </c>
      <c r="AO5245" t="s">
        <v>18055</v>
      </c>
    </row>
    <row r="5246" spans="1:41" x14ac:dyDescent="0.25">
      <c r="A5246" s="1">
        <v>2021</v>
      </c>
      <c r="B5246" t="s">
        <v>3828</v>
      </c>
      <c r="C5246" t="s">
        <v>7125</v>
      </c>
      <c r="D5246" t="s">
        <v>7236</v>
      </c>
      <c r="E5246" t="s">
        <v>7968</v>
      </c>
      <c r="F5246" t="s">
        <v>9918</v>
      </c>
      <c r="G5246" t="s">
        <v>12113</v>
      </c>
      <c r="H5246" t="s">
        <v>12741</v>
      </c>
      <c r="I5246" s="1">
        <v>4.5015504681078303E-2</v>
      </c>
      <c r="J5246" s="1">
        <v>2.9971450592156001E-2</v>
      </c>
      <c r="K5246" s="1">
        <v>0.12401783818220399</v>
      </c>
      <c r="L5246" s="1">
        <v>7.4798942691637102E-2</v>
      </c>
      <c r="M5246" s="1">
        <v>0.25545310638418101</v>
      </c>
      <c r="N5246" s="1">
        <v>0.05</v>
      </c>
      <c r="O5246" s="1">
        <v>0.16241038558418899</v>
      </c>
      <c r="P5246" s="1">
        <v>3.5299999999999998E-2</v>
      </c>
      <c r="Q5246" s="1">
        <v>5.3E-3</v>
      </c>
      <c r="R5246" s="1">
        <v>5.01614300338609E-2</v>
      </c>
      <c r="S5246" s="1">
        <v>9.3100000000000002E-2</v>
      </c>
      <c r="T5246" s="1">
        <v>0.31900795153351003</v>
      </c>
      <c r="U5246" s="1">
        <v>0</v>
      </c>
      <c r="V5246" s="1">
        <v>8.35800693680738E-2</v>
      </c>
      <c r="W5246" s="1">
        <v>9.3051639999999994E-3</v>
      </c>
      <c r="X5246" s="1">
        <v>0.409114711176567</v>
      </c>
      <c r="Y5246" s="1">
        <v>3.8414191923047597E-2</v>
      </c>
      <c r="Z5246" s="1">
        <v>6.6799999999999998E-2</v>
      </c>
      <c r="AA5246" s="1">
        <v>0.11798632489999999</v>
      </c>
      <c r="AB5246" s="1">
        <v>0</v>
      </c>
      <c r="AC5246" s="1">
        <v>0.54705639716288212</v>
      </c>
      <c r="AD5246" s="1">
        <v>0.1244</v>
      </c>
      <c r="AE5246" s="1">
        <v>2.3305022482146501E-2</v>
      </c>
      <c r="AF5246" s="1">
        <v>6.4377923373600099E-2</v>
      </c>
      <c r="AG5246" s="1">
        <v>7.0000000000000007E-2</v>
      </c>
      <c r="AH5246" s="1">
        <v>0.15</v>
      </c>
      <c r="AI5246" s="1">
        <v>1.7100000000000001E-2</v>
      </c>
      <c r="AJ5246" s="1">
        <v>1.5600394857451801E-2</v>
      </c>
      <c r="AK5246" s="1">
        <v>0.15263239000000001</v>
      </c>
      <c r="AL5246" s="1">
        <v>0.10807618498802185</v>
      </c>
      <c r="AM5246" s="1">
        <v>7.7509872615337372E-2</v>
      </c>
      <c r="AN5246" s="1">
        <v>0.15137845277786255</v>
      </c>
      <c r="AO5246" t="s">
        <v>18056</v>
      </c>
    </row>
    <row r="5247" spans="1:41" x14ac:dyDescent="0.25">
      <c r="A5247" s="1">
        <v>2021</v>
      </c>
      <c r="B5247" t="s">
        <v>3829</v>
      </c>
      <c r="C5247" t="s">
        <v>7126</v>
      </c>
      <c r="D5247" t="s">
        <v>7236</v>
      </c>
      <c r="E5247" t="s">
        <v>7969</v>
      </c>
      <c r="F5247" t="s">
        <v>9919</v>
      </c>
      <c r="G5247" t="s">
        <v>12113</v>
      </c>
      <c r="H5247" t="s">
        <v>12741</v>
      </c>
      <c r="I5247" s="1">
        <v>45.784035000000003</v>
      </c>
      <c r="J5247" s="1">
        <v>115.9607301436349</v>
      </c>
      <c r="K5247" s="1">
        <v>180</v>
      </c>
      <c r="L5247" s="1">
        <v>56.761551933882622</v>
      </c>
      <c r="M5247" s="1">
        <v>90</v>
      </c>
      <c r="N5247" s="1">
        <v>80</v>
      </c>
      <c r="O5247" s="1">
        <v>40</v>
      </c>
      <c r="P5247" s="1">
        <v>15</v>
      </c>
      <c r="Q5247" s="1">
        <v>3.631308671189561</v>
      </c>
      <c r="R5247" s="1">
        <v>25</v>
      </c>
      <c r="S5247" s="1">
        <v>95</v>
      </c>
      <c r="T5247" s="1">
        <v>65</v>
      </c>
      <c r="U5247" s="1">
        <v>15</v>
      </c>
      <c r="V5247" s="1">
        <v>75</v>
      </c>
      <c r="W5247" s="1">
        <v>100</v>
      </c>
      <c r="X5247" s="1">
        <v>100</v>
      </c>
      <c r="Y5247" s="1">
        <v>15.5</v>
      </c>
      <c r="Z5247" s="1">
        <v>96.5</v>
      </c>
      <c r="AA5247" s="1">
        <v>92.341719572262278</v>
      </c>
      <c r="AB5247" s="1">
        <v>80</v>
      </c>
      <c r="AC5247" s="1">
        <v>65.63</v>
      </c>
      <c r="AD5247" s="1">
        <v>50</v>
      </c>
      <c r="AE5247" s="1">
        <v>100</v>
      </c>
      <c r="AF5247" s="1">
        <v>41.303759011546227</v>
      </c>
      <c r="AG5247" s="1">
        <v>9.59</v>
      </c>
      <c r="AH5247" s="1">
        <v>42.9</v>
      </c>
      <c r="AI5247" s="1">
        <v>40</v>
      </c>
      <c r="AJ5247" s="1">
        <v>5.3</v>
      </c>
      <c r="AK5247" s="1">
        <v>49</v>
      </c>
      <c r="AL5247" s="1">
        <v>61.731143951416016</v>
      </c>
      <c r="AM5247" s="1">
        <v>50.488422393798828</v>
      </c>
      <c r="AN5247" s="1">
        <v>77.658332824707031</v>
      </c>
      <c r="AO5247" t="s">
        <v>18057</v>
      </c>
    </row>
    <row r="5248" spans="1:41" x14ac:dyDescent="0.25">
      <c r="A5248" s="1">
        <v>2021</v>
      </c>
      <c r="B5248" t="s">
        <v>3830</v>
      </c>
      <c r="C5248" t="s">
        <v>7126</v>
      </c>
      <c r="D5248" t="s">
        <v>7236</v>
      </c>
      <c r="E5248" t="s">
        <v>7969</v>
      </c>
      <c r="F5248" t="s">
        <v>9919</v>
      </c>
      <c r="G5248" t="s">
        <v>12113</v>
      </c>
      <c r="H5248" t="s">
        <v>12741</v>
      </c>
      <c r="I5248" s="1">
        <v>66</v>
      </c>
      <c r="J5248" s="1">
        <v>195.96</v>
      </c>
      <c r="K5248" s="1">
        <v>301.2</v>
      </c>
      <c r="L5248" s="1">
        <v>70.486328006230522</v>
      </c>
      <c r="M5248" s="1">
        <v>180</v>
      </c>
      <c r="N5248" s="1">
        <v>117</v>
      </c>
      <c r="O5248" s="1">
        <v>258.10000000000002</v>
      </c>
      <c r="P5248" s="1">
        <v>15</v>
      </c>
      <c r="Q5248" s="1">
        <v>13.809592500000001</v>
      </c>
      <c r="R5248" s="1">
        <v>56.819899999999997</v>
      </c>
      <c r="S5248" s="1">
        <v>221.53</v>
      </c>
      <c r="T5248" s="1">
        <v>55</v>
      </c>
      <c r="U5248" s="1">
        <v>11.465</v>
      </c>
      <c r="V5248" s="1">
        <v>107</v>
      </c>
      <c r="W5248" s="1">
        <v>105</v>
      </c>
      <c r="X5248" s="1">
        <v>120</v>
      </c>
      <c r="Y5248" s="1">
        <v>9.4414949269104014</v>
      </c>
      <c r="Z5248" s="1">
        <v>187.96538681886221</v>
      </c>
      <c r="AA5248" s="1">
        <v>83.732497163636367</v>
      </c>
      <c r="AB5248" s="1">
        <v>69</v>
      </c>
      <c r="AC5248" s="1">
        <v>88</v>
      </c>
      <c r="AD5248" s="1">
        <v>131.53630534431139</v>
      </c>
      <c r="AE5248" s="1">
        <v>136.19999999999999</v>
      </c>
      <c r="AF5248" s="1">
        <v>65.4790238505269</v>
      </c>
      <c r="AG5248" s="1">
        <v>117.08</v>
      </c>
      <c r="AH5248" s="1">
        <v>60</v>
      </c>
      <c r="AI5248" s="1">
        <v>80</v>
      </c>
      <c r="AJ5248" s="1">
        <v>4.2</v>
      </c>
      <c r="AK5248" s="1">
        <v>49</v>
      </c>
      <c r="AL5248" s="1">
        <v>102.62088012695313</v>
      </c>
      <c r="AM5248" s="1">
        <v>79.155235290527344</v>
      </c>
      <c r="AN5248" s="1">
        <v>135.86386108398438</v>
      </c>
      <c r="AO5248" t="s">
        <v>18058</v>
      </c>
    </row>
    <row r="5249" spans="1:41" x14ac:dyDescent="0.25">
      <c r="A5249" s="1">
        <v>2021</v>
      </c>
      <c r="B5249" t="s">
        <v>3831</v>
      </c>
      <c r="C5249" t="s">
        <v>7126</v>
      </c>
      <c r="D5249" t="s">
        <v>7236</v>
      </c>
      <c r="E5249" t="s">
        <v>7969</v>
      </c>
      <c r="F5249" t="s">
        <v>9919</v>
      </c>
      <c r="G5249" t="s">
        <v>12113</v>
      </c>
      <c r="H5249" t="s">
        <v>12741</v>
      </c>
      <c r="I5249" s="1">
        <v>45.784035000000003</v>
      </c>
      <c r="J5249" s="1">
        <v>131.52427329279371</v>
      </c>
      <c r="K5249" s="1">
        <v>160</v>
      </c>
      <c r="L5249" s="1">
        <v>72.685533011074227</v>
      </c>
      <c r="M5249" s="1">
        <v>60</v>
      </c>
      <c r="N5249" s="1">
        <v>93</v>
      </c>
      <c r="O5249" s="1">
        <v>40</v>
      </c>
      <c r="P5249" s="1">
        <v>15</v>
      </c>
      <c r="Q5249" s="1">
        <v>2.6823959384098339</v>
      </c>
      <c r="R5249" s="1">
        <v>25</v>
      </c>
      <c r="S5249" s="1">
        <v>90</v>
      </c>
      <c r="T5249" s="1">
        <v>65</v>
      </c>
      <c r="U5249" s="1">
        <v>15</v>
      </c>
      <c r="V5249" s="1">
        <v>75</v>
      </c>
      <c r="W5249" s="1">
        <v>100</v>
      </c>
      <c r="X5249" s="1">
        <v>85</v>
      </c>
      <c r="Y5249" s="1">
        <v>15.5</v>
      </c>
      <c r="Z5249" s="1">
        <v>74</v>
      </c>
      <c r="AA5249" s="1">
        <v>82.017123916359495</v>
      </c>
      <c r="AB5249" s="1">
        <v>68.599999999999994</v>
      </c>
      <c r="AC5249" s="1">
        <v>39.5</v>
      </c>
      <c r="AD5249" s="1">
        <v>37.020000000000003</v>
      </c>
      <c r="AE5249" s="1">
        <v>200</v>
      </c>
      <c r="AF5249" s="1">
        <v>32.645755796883002</v>
      </c>
      <c r="AG5249" s="1">
        <v>10.199999999999999</v>
      </c>
      <c r="AH5249" s="1">
        <v>42.9</v>
      </c>
      <c r="AI5249" s="1">
        <v>35</v>
      </c>
      <c r="AJ5249" s="1">
        <v>5.3</v>
      </c>
      <c r="AK5249" s="1">
        <v>49</v>
      </c>
      <c r="AL5249" s="1">
        <v>60.943416595458984</v>
      </c>
      <c r="AM5249" s="1">
        <v>54.99053955078125</v>
      </c>
      <c r="AN5249" s="1">
        <v>69.376670837402344</v>
      </c>
      <c r="AO5249" t="s">
        <v>18059</v>
      </c>
    </row>
    <row r="5250" spans="1:41" x14ac:dyDescent="0.25">
      <c r="A5250" s="1">
        <v>2021</v>
      </c>
      <c r="B5250" t="s">
        <v>3832</v>
      </c>
      <c r="C5250" t="s">
        <v>7126</v>
      </c>
      <c r="D5250" t="s">
        <v>7236</v>
      </c>
      <c r="E5250" t="s">
        <v>7969</v>
      </c>
      <c r="F5250" t="s">
        <v>9919</v>
      </c>
      <c r="G5250" t="s">
        <v>12113</v>
      </c>
      <c r="H5250" t="s">
        <v>12741</v>
      </c>
      <c r="I5250" s="1">
        <v>45.784035000000003</v>
      </c>
      <c r="J5250" s="1">
        <v>16.119712258407709</v>
      </c>
      <c r="K5250" s="1">
        <v>159.69999999999999</v>
      </c>
      <c r="L5250" s="1">
        <v>64.477677</v>
      </c>
      <c r="M5250" s="1">
        <v>40</v>
      </c>
      <c r="N5250" s="1">
        <v>72.099999999999994</v>
      </c>
      <c r="O5250" s="1">
        <v>40</v>
      </c>
      <c r="P5250" s="1">
        <v>15</v>
      </c>
      <c r="Q5250" s="1">
        <v>2.0265</v>
      </c>
      <c r="R5250" s="1">
        <v>20</v>
      </c>
      <c r="S5250" s="1">
        <v>70</v>
      </c>
      <c r="T5250" s="1">
        <v>65</v>
      </c>
      <c r="U5250" s="1">
        <v>15</v>
      </c>
      <c r="V5250" s="1">
        <v>75</v>
      </c>
      <c r="W5250" s="1">
        <v>29.1</v>
      </c>
      <c r="X5250" s="1">
        <v>55</v>
      </c>
      <c r="Y5250" s="1">
        <v>15.5</v>
      </c>
      <c r="Z5250" s="1">
        <v>148</v>
      </c>
      <c r="AA5250" s="1">
        <v>42.692073106164891</v>
      </c>
      <c r="AB5250" s="1">
        <v>23.917744283327998</v>
      </c>
      <c r="AC5250" s="1">
        <v>39.5</v>
      </c>
      <c r="AD5250" s="1">
        <v>74.040000000000006</v>
      </c>
      <c r="AE5250" s="1">
        <v>200</v>
      </c>
      <c r="AF5250" s="1">
        <v>28.77309003895347</v>
      </c>
      <c r="AG5250" s="1">
        <v>10.199999999999999</v>
      </c>
      <c r="AH5250" s="1">
        <v>32.897856533206571</v>
      </c>
      <c r="AI5250" s="1">
        <v>35</v>
      </c>
      <c r="AJ5250" s="1">
        <v>5.3</v>
      </c>
      <c r="AK5250" s="1">
        <v>49</v>
      </c>
      <c r="AL5250" s="1">
        <v>51.349266052246094</v>
      </c>
      <c r="AM5250" s="1">
        <v>47.969005584716797</v>
      </c>
      <c r="AN5250" s="1">
        <v>56.137966156005859</v>
      </c>
      <c r="AO5250" t="s">
        <v>18060</v>
      </c>
    </row>
    <row r="5251" spans="1:41" x14ac:dyDescent="0.25">
      <c r="A5251" s="1">
        <v>2021</v>
      </c>
      <c r="B5251" t="s">
        <v>3833</v>
      </c>
      <c r="C5251" t="s">
        <v>7126</v>
      </c>
      <c r="D5251" t="s">
        <v>7236</v>
      </c>
      <c r="E5251" t="s">
        <v>7969</v>
      </c>
      <c r="F5251" t="s">
        <v>9919</v>
      </c>
      <c r="G5251" t="s">
        <v>12113</v>
      </c>
      <c r="H5251" t="s">
        <v>12741</v>
      </c>
      <c r="I5251" s="1">
        <v>54.99</v>
      </c>
      <c r="J5251" s="1">
        <v>195.96</v>
      </c>
      <c r="K5251" s="1">
        <v>180</v>
      </c>
      <c r="L5251" s="1">
        <v>71</v>
      </c>
      <c r="M5251" s="1">
        <v>90</v>
      </c>
      <c r="N5251" s="1">
        <v>120</v>
      </c>
      <c r="O5251" s="1">
        <v>258.14</v>
      </c>
      <c r="P5251" s="1">
        <v>15</v>
      </c>
      <c r="Q5251" s="1">
        <v>12.4</v>
      </c>
      <c r="R5251" s="1">
        <v>57.2</v>
      </c>
      <c r="S5251" s="1">
        <v>221.53</v>
      </c>
      <c r="T5251" s="1">
        <v>65</v>
      </c>
      <c r="U5251" s="1">
        <v>15</v>
      </c>
      <c r="V5251" s="1">
        <v>100</v>
      </c>
      <c r="W5251" s="1">
        <v>105</v>
      </c>
      <c r="X5251" s="1">
        <v>100</v>
      </c>
      <c r="Y5251" s="1">
        <v>9.4414949269104014</v>
      </c>
      <c r="Z5251" s="1">
        <v>99.3</v>
      </c>
      <c r="AA5251" s="1">
        <v>92.341719572262278</v>
      </c>
      <c r="AB5251" s="1">
        <v>69</v>
      </c>
      <c r="AC5251" s="1">
        <v>88</v>
      </c>
      <c r="AD5251" s="1">
        <v>47.724462799638623</v>
      </c>
      <c r="AE5251" s="1">
        <v>125</v>
      </c>
      <c r="AF5251" s="1">
        <v>41.7</v>
      </c>
      <c r="AG5251" s="1">
        <v>0</v>
      </c>
      <c r="AH5251" s="1">
        <v>62</v>
      </c>
      <c r="AI5251" s="1">
        <v>80</v>
      </c>
      <c r="AJ5251" s="1">
        <v>5.3</v>
      </c>
      <c r="AK5251" s="1">
        <v>49</v>
      </c>
      <c r="AL5251" s="1">
        <v>83.794059753417969</v>
      </c>
      <c r="AM5251" s="1">
        <v>64.86077880859375</v>
      </c>
      <c r="AN5251" s="1">
        <v>110.6162109375</v>
      </c>
      <c r="AO5251" t="s">
        <v>18061</v>
      </c>
    </row>
    <row r="5252" spans="1:41" x14ac:dyDescent="0.25">
      <c r="A5252" s="1">
        <v>2021</v>
      </c>
      <c r="B5252" t="s">
        <v>3834</v>
      </c>
      <c r="C5252" t="s">
        <v>7126</v>
      </c>
      <c r="D5252" t="s">
        <v>7236</v>
      </c>
      <c r="E5252" t="s">
        <v>7969</v>
      </c>
      <c r="F5252" t="s">
        <v>9919</v>
      </c>
      <c r="G5252" t="s">
        <v>12113</v>
      </c>
      <c r="H5252" t="s">
        <v>12741</v>
      </c>
      <c r="I5252" s="1">
        <v>39.840000000000003</v>
      </c>
      <c r="J5252" s="1">
        <v>116</v>
      </c>
      <c r="K5252" s="1">
        <v>180</v>
      </c>
      <c r="L5252" s="1">
        <v>70.565940413343995</v>
      </c>
      <c r="M5252" s="1">
        <v>90</v>
      </c>
      <c r="N5252" s="1">
        <v>95</v>
      </c>
      <c r="O5252" s="1">
        <v>40</v>
      </c>
      <c r="P5252" s="1">
        <v>15</v>
      </c>
      <c r="Q5252" s="1">
        <v>3.631308671189561</v>
      </c>
      <c r="R5252" s="1">
        <v>35.4</v>
      </c>
      <c r="S5252" s="1">
        <v>90</v>
      </c>
      <c r="T5252" s="1">
        <v>65</v>
      </c>
      <c r="U5252" s="1">
        <v>15</v>
      </c>
      <c r="V5252" s="1">
        <v>100</v>
      </c>
      <c r="W5252" s="1">
        <v>100</v>
      </c>
      <c r="X5252" s="1">
        <v>80</v>
      </c>
      <c r="Y5252" s="1">
        <v>6.7</v>
      </c>
      <c r="Z5252" s="1">
        <v>96.5</v>
      </c>
      <c r="AA5252" s="1">
        <v>93.198979845913414</v>
      </c>
      <c r="AB5252" s="1">
        <v>55</v>
      </c>
      <c r="AC5252" s="1">
        <v>65.599999999999994</v>
      </c>
      <c r="AD5252" s="1">
        <v>50</v>
      </c>
      <c r="AE5252" s="1">
        <v>110</v>
      </c>
      <c r="AF5252" s="1">
        <v>40.752154904797841</v>
      </c>
      <c r="AG5252" s="1">
        <v>9.59</v>
      </c>
      <c r="AH5252" s="1">
        <v>62</v>
      </c>
      <c r="AI5252" s="1">
        <v>64</v>
      </c>
      <c r="AJ5252" s="1">
        <v>5.3</v>
      </c>
      <c r="AK5252" s="1">
        <v>49</v>
      </c>
      <c r="AL5252" s="1">
        <v>63.554428100585938</v>
      </c>
      <c r="AM5252" s="1">
        <v>54.004608154296875</v>
      </c>
      <c r="AN5252" s="1">
        <v>77.083335876464844</v>
      </c>
      <c r="AO5252" t="s">
        <v>18062</v>
      </c>
    </row>
    <row r="5253" spans="1:41" x14ac:dyDescent="0.25">
      <c r="A5253" s="1">
        <v>2021</v>
      </c>
      <c r="B5253" t="s">
        <v>3835</v>
      </c>
      <c r="C5253" t="s">
        <v>7126</v>
      </c>
      <c r="D5253" t="s">
        <v>7236</v>
      </c>
      <c r="E5253" t="s">
        <v>7969</v>
      </c>
      <c r="F5253" t="s">
        <v>9920</v>
      </c>
      <c r="G5253" t="s">
        <v>12113</v>
      </c>
      <c r="H5253" t="s">
        <v>12741</v>
      </c>
      <c r="I5253" s="1">
        <v>106.829415</v>
      </c>
      <c r="J5253" s="1">
        <v>67.245287741592279</v>
      </c>
      <c r="K5253" s="1">
        <v>129.19999999999999</v>
      </c>
      <c r="L5253" s="1">
        <v>86.832961999999995</v>
      </c>
      <c r="M5253" s="1">
        <v>75</v>
      </c>
      <c r="N5253" s="1">
        <v>112.9</v>
      </c>
      <c r="O5253" s="1">
        <v>232</v>
      </c>
      <c r="P5253" s="1">
        <v>68</v>
      </c>
      <c r="Q5253" s="1">
        <v>18.99786365139963</v>
      </c>
      <c r="R5253" s="1">
        <v>120</v>
      </c>
      <c r="S5253" s="1">
        <v>57.942433485810312</v>
      </c>
      <c r="T5253" s="1">
        <v>80</v>
      </c>
      <c r="U5253" s="1">
        <v>30</v>
      </c>
      <c r="V5253" s="1">
        <v>75</v>
      </c>
      <c r="W5253" s="1">
        <v>87.4</v>
      </c>
      <c r="X5253" s="1">
        <v>90</v>
      </c>
      <c r="Y5253" s="1">
        <v>78.5</v>
      </c>
      <c r="Z5253" s="1">
        <v>154.80000000000001</v>
      </c>
      <c r="AA5253" s="1">
        <v>165.36</v>
      </c>
      <c r="AB5253" s="1">
        <v>37.205379996288002</v>
      </c>
      <c r="AC5253" s="1">
        <v>169.3</v>
      </c>
      <c r="AD5253" s="1">
        <v>116.42</v>
      </c>
      <c r="AE5253" s="1">
        <v>220</v>
      </c>
      <c r="AF5253" s="1">
        <v>84.750554980523262</v>
      </c>
      <c r="AG5253" s="1">
        <v>85.8</v>
      </c>
      <c r="AH5253" s="1">
        <v>61.046787796104987</v>
      </c>
      <c r="AI5253" s="1">
        <v>176.25559847313099</v>
      </c>
      <c r="AJ5253" s="1">
        <v>30.1</v>
      </c>
      <c r="AK5253" s="1">
        <v>128</v>
      </c>
      <c r="AL5253" s="1">
        <v>101.54780578613281</v>
      </c>
      <c r="AM5253" s="1">
        <v>98.495071411132813</v>
      </c>
      <c r="AN5253" s="1">
        <v>105.87252044677734</v>
      </c>
      <c r="AO5253" t="s">
        <v>18063</v>
      </c>
    </row>
    <row r="5254" spans="1:41" x14ac:dyDescent="0.25">
      <c r="A5254" s="1">
        <v>2021</v>
      </c>
      <c r="B5254" t="s">
        <v>3836</v>
      </c>
      <c r="C5254" t="s">
        <v>7126</v>
      </c>
      <c r="D5254" t="s">
        <v>7236</v>
      </c>
      <c r="E5254" t="s">
        <v>7969</v>
      </c>
      <c r="F5254" t="s">
        <v>9920</v>
      </c>
      <c r="G5254" t="s">
        <v>12113</v>
      </c>
      <c r="H5254" t="s">
        <v>12741</v>
      </c>
      <c r="I5254" s="1">
        <v>92.97</v>
      </c>
      <c r="J5254" s="1">
        <v>100</v>
      </c>
      <c r="K5254" s="1">
        <v>160</v>
      </c>
      <c r="L5254" s="1">
        <v>83.788852913445183</v>
      </c>
      <c r="M5254" s="1">
        <v>110</v>
      </c>
      <c r="N5254" s="1">
        <v>108</v>
      </c>
      <c r="O5254" s="1">
        <v>232</v>
      </c>
      <c r="P5254" s="1">
        <v>68</v>
      </c>
      <c r="Q5254" s="1">
        <v>18.358488684912441</v>
      </c>
      <c r="R5254" s="1">
        <v>158.19999999999999</v>
      </c>
      <c r="S5254" s="1">
        <v>80</v>
      </c>
      <c r="T5254" s="1">
        <v>80</v>
      </c>
      <c r="U5254" s="1">
        <v>30</v>
      </c>
      <c r="V5254" s="1">
        <v>75</v>
      </c>
      <c r="W5254" s="1">
        <v>50</v>
      </c>
      <c r="X5254" s="1">
        <v>90</v>
      </c>
      <c r="Y5254" s="1">
        <v>77.3</v>
      </c>
      <c r="Z5254" s="1">
        <v>144.1</v>
      </c>
      <c r="AA5254" s="1">
        <v>201.14631854164119</v>
      </c>
      <c r="AB5254" s="1">
        <v>60</v>
      </c>
      <c r="AC5254" s="1">
        <v>168.6</v>
      </c>
      <c r="AD5254" s="1">
        <v>129.51</v>
      </c>
      <c r="AE5254" s="1">
        <v>274</v>
      </c>
      <c r="AF5254" s="1">
        <v>78.761022547601087</v>
      </c>
      <c r="AG5254" s="1">
        <v>86.44</v>
      </c>
      <c r="AH5254" s="1">
        <v>60.16</v>
      </c>
      <c r="AI5254" s="1">
        <v>172</v>
      </c>
      <c r="AJ5254" s="1">
        <v>30.1</v>
      </c>
      <c r="AK5254" s="1">
        <v>128</v>
      </c>
      <c r="AL5254" s="1">
        <v>108.49774169921875</v>
      </c>
      <c r="AM5254" s="1">
        <v>105.57438659667969</v>
      </c>
      <c r="AN5254" s="1">
        <v>112.63916778564453</v>
      </c>
      <c r="AO5254" t="s">
        <v>18064</v>
      </c>
    </row>
    <row r="5255" spans="1:41" x14ac:dyDescent="0.25">
      <c r="A5255" s="1">
        <v>2021</v>
      </c>
      <c r="B5255" t="s">
        <v>3837</v>
      </c>
      <c r="C5255" t="s">
        <v>7126</v>
      </c>
      <c r="D5255" t="s">
        <v>7236</v>
      </c>
      <c r="E5255" t="s">
        <v>7969</v>
      </c>
      <c r="F5255" t="s">
        <v>9920</v>
      </c>
      <c r="G5255" t="s">
        <v>12113</v>
      </c>
      <c r="H5255" t="s">
        <v>12741</v>
      </c>
      <c r="I5255" s="1">
        <v>106.829415</v>
      </c>
      <c r="J5255" s="1">
        <v>76.41274577899604</v>
      </c>
      <c r="K5255" s="1">
        <v>130</v>
      </c>
      <c r="L5255" s="1">
        <v>82.727233494462894</v>
      </c>
      <c r="M5255" s="1">
        <v>110</v>
      </c>
      <c r="N5255" s="1">
        <v>112.9</v>
      </c>
      <c r="O5255" s="1">
        <v>232</v>
      </c>
      <c r="P5255" s="1">
        <v>68</v>
      </c>
      <c r="Q5255" s="1">
        <v>18.376013179451729</v>
      </c>
      <c r="R5255" s="1">
        <v>125</v>
      </c>
      <c r="S5255" s="1">
        <v>80</v>
      </c>
      <c r="T5255" s="1">
        <v>80</v>
      </c>
      <c r="U5255" s="1">
        <v>30</v>
      </c>
      <c r="V5255" s="1">
        <v>75</v>
      </c>
      <c r="W5255" s="1">
        <v>40</v>
      </c>
      <c r="X5255" s="1">
        <v>90</v>
      </c>
      <c r="Y5255" s="1">
        <v>78.5</v>
      </c>
      <c r="Z5255" s="1">
        <v>154.80000000000001</v>
      </c>
      <c r="AA5255" s="1">
        <v>201.14631854164119</v>
      </c>
      <c r="AB5255" s="1">
        <v>37.205379996288002</v>
      </c>
      <c r="AC5255" s="1">
        <v>169.3</v>
      </c>
      <c r="AD5255" s="1">
        <v>116.42</v>
      </c>
      <c r="AE5255" s="1">
        <v>220</v>
      </c>
      <c r="AF5255" s="1">
        <v>82.814222101558485</v>
      </c>
      <c r="AG5255" s="1">
        <v>85.8</v>
      </c>
      <c r="AH5255" s="1">
        <v>65.400000000000006</v>
      </c>
      <c r="AI5255" s="1">
        <v>176.25559847313099</v>
      </c>
      <c r="AJ5255" s="1">
        <v>30.1</v>
      </c>
      <c r="AK5255" s="1">
        <v>128</v>
      </c>
      <c r="AL5255" s="1">
        <v>103.55126953125</v>
      </c>
      <c r="AM5255" s="1">
        <v>101.04152679443359</v>
      </c>
      <c r="AN5255" s="1">
        <v>107.10675048828125</v>
      </c>
      <c r="AO5255" t="s">
        <v>18065</v>
      </c>
    </row>
    <row r="5256" spans="1:41" x14ac:dyDescent="0.25">
      <c r="A5256" s="1">
        <v>2021</v>
      </c>
      <c r="B5256" t="s">
        <v>3838</v>
      </c>
      <c r="C5256" t="s">
        <v>7126</v>
      </c>
      <c r="D5256" t="s">
        <v>7236</v>
      </c>
      <c r="E5256" t="s">
        <v>7969</v>
      </c>
      <c r="F5256" t="s">
        <v>9920</v>
      </c>
      <c r="G5256" t="s">
        <v>12113</v>
      </c>
      <c r="H5256" t="s">
        <v>12741</v>
      </c>
      <c r="I5256" s="1">
        <v>106.829415</v>
      </c>
      <c r="J5256" s="1">
        <v>100.45829999999999</v>
      </c>
      <c r="K5256" s="1">
        <v>160</v>
      </c>
      <c r="L5256" s="1">
        <v>90.691047153175873</v>
      </c>
      <c r="M5256" s="1">
        <v>110</v>
      </c>
      <c r="N5256" s="1">
        <v>110</v>
      </c>
      <c r="O5256" s="1">
        <v>232</v>
      </c>
      <c r="P5256" s="1">
        <v>68</v>
      </c>
      <c r="Q5256" s="1">
        <v>18.899999999999999</v>
      </c>
      <c r="R5256" s="1">
        <v>125</v>
      </c>
      <c r="S5256" s="1">
        <v>67</v>
      </c>
      <c r="T5256" s="1">
        <v>80</v>
      </c>
      <c r="U5256" s="1">
        <v>30</v>
      </c>
      <c r="V5256" s="1">
        <v>75</v>
      </c>
      <c r="W5256" s="1">
        <v>50</v>
      </c>
      <c r="X5256" s="1">
        <v>90</v>
      </c>
      <c r="Y5256" s="1">
        <v>78.5</v>
      </c>
      <c r="Z5256" s="1">
        <v>143.9</v>
      </c>
      <c r="AA5256" s="1">
        <v>201.14631854164119</v>
      </c>
      <c r="AB5256" s="1">
        <v>35</v>
      </c>
      <c r="AC5256" s="1">
        <v>168.55</v>
      </c>
      <c r="AD5256" s="1">
        <v>130.16</v>
      </c>
      <c r="AE5256" s="1">
        <v>275</v>
      </c>
      <c r="AF5256" s="1">
        <v>78.48522049422688</v>
      </c>
      <c r="AG5256" s="1">
        <v>86.44</v>
      </c>
      <c r="AH5256" s="1">
        <v>62.7</v>
      </c>
      <c r="AI5256" s="1">
        <v>171</v>
      </c>
      <c r="AJ5256" s="1">
        <v>30.1</v>
      </c>
      <c r="AK5256" s="1">
        <v>128</v>
      </c>
      <c r="AL5256" s="1">
        <v>106.99517822265625</v>
      </c>
      <c r="AM5256" s="1">
        <v>105.11766815185547</v>
      </c>
      <c r="AN5256" s="1">
        <v>109.65499877929688</v>
      </c>
      <c r="AO5256" t="s">
        <v>18066</v>
      </c>
    </row>
    <row r="5257" spans="1:41" x14ac:dyDescent="0.25">
      <c r="A5257" s="1">
        <v>2021</v>
      </c>
      <c r="B5257" t="s">
        <v>3839</v>
      </c>
      <c r="C5257" t="s">
        <v>7126</v>
      </c>
      <c r="D5257" t="s">
        <v>7236</v>
      </c>
      <c r="E5257" t="s">
        <v>7969</v>
      </c>
      <c r="F5257" t="s">
        <v>9920</v>
      </c>
      <c r="G5257" t="s">
        <v>12113</v>
      </c>
      <c r="H5257" t="s">
        <v>12741</v>
      </c>
      <c r="I5257" s="1">
        <v>91.88</v>
      </c>
      <c r="J5257" s="1">
        <v>124.94</v>
      </c>
      <c r="K5257" s="1">
        <v>191.9</v>
      </c>
      <c r="L5257" s="1">
        <v>43.585356000000019</v>
      </c>
      <c r="M5257" s="1">
        <v>140</v>
      </c>
      <c r="N5257" s="1">
        <v>60</v>
      </c>
      <c r="O5257" s="1">
        <v>219.46</v>
      </c>
      <c r="P5257" s="1">
        <v>68</v>
      </c>
      <c r="Q5257" s="1">
        <v>25.86</v>
      </c>
      <c r="R5257" s="1">
        <v>126.9</v>
      </c>
      <c r="S5257" s="1">
        <v>111.11</v>
      </c>
      <c r="T5257" s="1">
        <v>82</v>
      </c>
      <c r="U5257" s="1">
        <v>0.56359999999999999</v>
      </c>
      <c r="V5257" s="1">
        <v>83</v>
      </c>
      <c r="W5257" s="1">
        <v>45</v>
      </c>
      <c r="X5257" s="1">
        <v>150</v>
      </c>
      <c r="Y5257" s="1">
        <v>67.634990774909781</v>
      </c>
      <c r="Z5257" s="1">
        <v>136.9981142814371</v>
      </c>
      <c r="AA5257" s="1">
        <v>177.64789396278499</v>
      </c>
      <c r="AB5257" s="1">
        <v>103</v>
      </c>
      <c r="AC5257" s="1">
        <v>165</v>
      </c>
      <c r="AD5257" s="1">
        <v>154.96469999999999</v>
      </c>
      <c r="AE5257" s="1">
        <v>315.89999999999998</v>
      </c>
      <c r="AF5257" s="1">
        <v>45.216534999999951</v>
      </c>
      <c r="AG5257" s="1">
        <v>104.83</v>
      </c>
      <c r="AH5257" s="1">
        <v>61.237823023565753</v>
      </c>
      <c r="AI5257" s="1">
        <v>159</v>
      </c>
      <c r="AJ5257" s="1">
        <v>30.2</v>
      </c>
      <c r="AK5257" s="1">
        <v>128</v>
      </c>
      <c r="AL5257" s="1">
        <v>110.82168579101563</v>
      </c>
      <c r="AM5257" s="1">
        <v>98.126853942871094</v>
      </c>
      <c r="AN5257" s="1">
        <v>128.80604553222656</v>
      </c>
      <c r="AO5257" t="s">
        <v>18067</v>
      </c>
    </row>
    <row r="5258" spans="1:41" x14ac:dyDescent="0.25">
      <c r="A5258" s="1">
        <v>2021</v>
      </c>
      <c r="B5258" t="s">
        <v>3840</v>
      </c>
      <c r="C5258" t="s">
        <v>7126</v>
      </c>
      <c r="D5258" t="s">
        <v>7236</v>
      </c>
      <c r="E5258" t="s">
        <v>7969</v>
      </c>
      <c r="F5258" t="s">
        <v>9920</v>
      </c>
      <c r="G5258" t="s">
        <v>12113</v>
      </c>
      <c r="H5258" t="s">
        <v>12741</v>
      </c>
      <c r="I5258" s="1">
        <v>91.88</v>
      </c>
      <c r="J5258" s="1">
        <v>146.29351167101439</v>
      </c>
      <c r="K5258" s="1">
        <v>160</v>
      </c>
      <c r="L5258" s="1">
        <v>62.8</v>
      </c>
      <c r="M5258" s="1">
        <v>140</v>
      </c>
      <c r="N5258" s="1">
        <v>110</v>
      </c>
      <c r="O5258" s="1">
        <v>219.49</v>
      </c>
      <c r="P5258" s="1">
        <v>68</v>
      </c>
      <c r="Q5258" s="1">
        <v>21.55</v>
      </c>
      <c r="R5258" s="1">
        <v>144.30000000000001</v>
      </c>
      <c r="S5258" s="1">
        <v>111.11</v>
      </c>
      <c r="T5258" s="1">
        <v>85</v>
      </c>
      <c r="U5258" s="1">
        <v>30</v>
      </c>
      <c r="V5258" s="1">
        <v>75</v>
      </c>
      <c r="W5258" s="1">
        <v>45</v>
      </c>
      <c r="X5258" s="1">
        <v>105</v>
      </c>
      <c r="Y5258" s="1">
        <v>67.634990774909781</v>
      </c>
      <c r="Z5258" s="1">
        <v>156</v>
      </c>
      <c r="AA5258" s="1">
        <v>201.14631854164119</v>
      </c>
      <c r="AB5258" s="1">
        <v>103</v>
      </c>
      <c r="AC5258" s="1">
        <v>165</v>
      </c>
      <c r="AD5258" s="1">
        <v>143.0320057198461</v>
      </c>
      <c r="AE5258" s="1">
        <v>274</v>
      </c>
      <c r="AF5258" s="1">
        <v>67.8</v>
      </c>
      <c r="AG5258" s="1">
        <v>104.83</v>
      </c>
      <c r="AH5258" s="1">
        <v>60.156105198275753</v>
      </c>
      <c r="AI5258" s="1">
        <v>159</v>
      </c>
      <c r="AJ5258" s="1">
        <v>30.1</v>
      </c>
      <c r="AK5258" s="1">
        <v>128</v>
      </c>
      <c r="AL5258" s="1">
        <v>112.93527984619141</v>
      </c>
      <c r="AM5258" s="1">
        <v>106.84322357177734</v>
      </c>
      <c r="AN5258" s="1">
        <v>121.565673828125</v>
      </c>
      <c r="AO5258" t="s">
        <v>18068</v>
      </c>
    </row>
    <row r="5259" spans="1:41" x14ac:dyDescent="0.25">
      <c r="A5259" s="1">
        <v>2021</v>
      </c>
      <c r="B5259" t="s">
        <v>3840</v>
      </c>
      <c r="C5259" t="s">
        <v>7126</v>
      </c>
      <c r="D5259" t="s">
        <v>7236</v>
      </c>
      <c r="E5259" t="s">
        <v>7970</v>
      </c>
      <c r="F5259" t="s">
        <v>9921</v>
      </c>
      <c r="G5259" t="s">
        <v>12113</v>
      </c>
      <c r="H5259" t="s">
        <v>12741</v>
      </c>
      <c r="I5259" s="1">
        <v>0.6986</v>
      </c>
      <c r="J5259" s="1">
        <v>1.1076999999999999</v>
      </c>
      <c r="K5259" s="1">
        <v>0.7</v>
      </c>
      <c r="L5259" s="1">
        <v>1.17</v>
      </c>
      <c r="M5259" s="1">
        <v>0.3</v>
      </c>
      <c r="N5259" s="1">
        <v>0.4</v>
      </c>
      <c r="O5259" s="1">
        <v>1.5</v>
      </c>
      <c r="P5259" s="1">
        <v>0.06</v>
      </c>
      <c r="Q5259" s="1">
        <v>0.1</v>
      </c>
      <c r="R5259" s="1">
        <v>0.36</v>
      </c>
      <c r="S5259" s="1">
        <v>0.8</v>
      </c>
      <c r="T5259" s="1">
        <v>0.35</v>
      </c>
      <c r="U5259" s="1">
        <v>0.3</v>
      </c>
      <c r="V5259" s="1">
        <v>0.7</v>
      </c>
      <c r="W5259" s="1">
        <v>0.4</v>
      </c>
      <c r="X5259" s="1">
        <v>0.5</v>
      </c>
      <c r="Y5259" s="1">
        <v>3.6476434591092101E-2</v>
      </c>
      <c r="Z5259" s="1">
        <v>0.6</v>
      </c>
      <c r="AA5259" s="1">
        <v>0.39318664008878867</v>
      </c>
      <c r="AB5259" s="1">
        <v>0.46</v>
      </c>
      <c r="AC5259" s="1">
        <v>1.75</v>
      </c>
      <c r="AD5259" s="1">
        <v>0.20493712398922509</v>
      </c>
      <c r="AE5259" s="1">
        <v>0.5</v>
      </c>
      <c r="AF5259" s="1">
        <v>0.89298</v>
      </c>
      <c r="AG5259" s="1">
        <v>0</v>
      </c>
      <c r="AH5259" s="1">
        <v>0.30852833865438761</v>
      </c>
      <c r="AI5259" s="1">
        <v>0.28000000000000003</v>
      </c>
      <c r="AJ5259" s="1">
        <v>0.02</v>
      </c>
      <c r="AK5259" s="1">
        <v>0.22</v>
      </c>
      <c r="AL5259" s="1">
        <v>0.52111750841140747</v>
      </c>
      <c r="AM5259" s="1">
        <v>0.53464365005493164</v>
      </c>
      <c r="AN5259" s="1">
        <v>0.50195544958114624</v>
      </c>
      <c r="AO5259" t="s">
        <v>18069</v>
      </c>
    </row>
    <row r="5260" spans="1:41" x14ac:dyDescent="0.25">
      <c r="A5260" s="1">
        <v>2021</v>
      </c>
      <c r="B5260" t="s">
        <v>3841</v>
      </c>
      <c r="C5260" t="s">
        <v>7126</v>
      </c>
      <c r="D5260" t="s">
        <v>7236</v>
      </c>
      <c r="E5260" t="s">
        <v>7970</v>
      </c>
      <c r="F5260" t="s">
        <v>9921</v>
      </c>
      <c r="G5260" t="s">
        <v>12113</v>
      </c>
      <c r="H5260" t="s">
        <v>12741</v>
      </c>
      <c r="I5260" s="1">
        <v>0.447579</v>
      </c>
      <c r="J5260" s="1">
        <v>0.10256340396952179</v>
      </c>
      <c r="K5260" s="1">
        <v>0.6</v>
      </c>
      <c r="L5260" s="1">
        <v>0.39304470000000002</v>
      </c>
      <c r="M5260" s="1">
        <v>0.35</v>
      </c>
      <c r="N5260" s="1">
        <v>0.26</v>
      </c>
      <c r="O5260" s="1">
        <v>0.54</v>
      </c>
      <c r="P5260" s="1">
        <v>0.06</v>
      </c>
      <c r="Q5260" s="1">
        <v>8.6999999999999994E-3</v>
      </c>
      <c r="R5260" s="1">
        <v>0.14000000000000001</v>
      </c>
      <c r="S5260" s="1">
        <v>0.4</v>
      </c>
      <c r="T5260" s="1">
        <v>0.2</v>
      </c>
      <c r="U5260" s="1">
        <v>0.3</v>
      </c>
      <c r="V5260" s="1">
        <v>0.54</v>
      </c>
      <c r="W5260" s="1">
        <v>0.15</v>
      </c>
      <c r="X5260" s="1">
        <v>0.24</v>
      </c>
      <c r="Y5260" s="1">
        <v>7.0000000000000007E-2</v>
      </c>
      <c r="Z5260" s="1">
        <v>0.64</v>
      </c>
      <c r="AA5260" s="1">
        <v>0.18348508015841081</v>
      </c>
      <c r="AB5260" s="1">
        <v>0.14173478093823999</v>
      </c>
      <c r="AC5260" s="1">
        <v>0.25</v>
      </c>
      <c r="AD5260" s="1">
        <v>0.35199999999999998</v>
      </c>
      <c r="AE5260" s="1">
        <v>1.5</v>
      </c>
      <c r="AF5260" s="1">
        <v>0.1888302214439076</v>
      </c>
      <c r="AG5260" s="1">
        <v>0.06</v>
      </c>
      <c r="AH5260" s="1">
        <v>0.29640462295269299</v>
      </c>
      <c r="AI5260" s="1">
        <v>0.14000000000000001</v>
      </c>
      <c r="AJ5260" s="1">
        <v>0.02</v>
      </c>
      <c r="AK5260" s="1">
        <v>0.22</v>
      </c>
      <c r="AL5260" s="1">
        <v>0.30325323343276978</v>
      </c>
      <c r="AM5260" s="1">
        <v>0.30377662181854248</v>
      </c>
      <c r="AN5260" s="1">
        <v>0.30251163244247437</v>
      </c>
      <c r="AO5260" t="s">
        <v>18070</v>
      </c>
    </row>
    <row r="5261" spans="1:41" x14ac:dyDescent="0.25">
      <c r="A5261" s="1">
        <v>2021</v>
      </c>
      <c r="B5261" t="s">
        <v>3842</v>
      </c>
      <c r="C5261" t="s">
        <v>7126</v>
      </c>
      <c r="D5261" t="s">
        <v>7236</v>
      </c>
      <c r="E5261" t="s">
        <v>7970</v>
      </c>
      <c r="F5261" t="s">
        <v>9921</v>
      </c>
      <c r="G5261" t="s">
        <v>12113</v>
      </c>
      <c r="H5261" t="s">
        <v>12741</v>
      </c>
      <c r="I5261" s="1">
        <v>0.38919999999999999</v>
      </c>
      <c r="J5261" s="1">
        <v>0.5</v>
      </c>
      <c r="K5261" s="1">
        <v>0.7</v>
      </c>
      <c r="L5261" s="1">
        <v>0.2856902233067089</v>
      </c>
      <c r="M5261" s="1">
        <v>0.4</v>
      </c>
      <c r="N5261" s="1">
        <v>0.35</v>
      </c>
      <c r="O5261" s="1">
        <v>0.54</v>
      </c>
      <c r="P5261" s="1">
        <v>0.06</v>
      </c>
      <c r="Q5261" s="1">
        <v>1.8049594492375799E-2</v>
      </c>
      <c r="R5261" s="1">
        <v>0.38</v>
      </c>
      <c r="S5261" s="1">
        <v>0.4</v>
      </c>
      <c r="T5261" s="1">
        <v>0.35</v>
      </c>
      <c r="U5261" s="1">
        <v>0.3</v>
      </c>
      <c r="V5261" s="1">
        <v>0.7</v>
      </c>
      <c r="W5261" s="1">
        <v>0.5</v>
      </c>
      <c r="X5261" s="1">
        <v>0.25</v>
      </c>
      <c r="Y5261" s="1">
        <v>2.7E-2</v>
      </c>
      <c r="Z5261" s="1">
        <v>0.53</v>
      </c>
      <c r="AA5261" s="1">
        <v>0.42833712651549821</v>
      </c>
      <c r="AB5261" s="1">
        <v>0.35</v>
      </c>
      <c r="AC5261" s="1">
        <v>0.97</v>
      </c>
      <c r="AD5261" s="1">
        <v>0.26</v>
      </c>
      <c r="AE5261" s="1">
        <v>0.35</v>
      </c>
      <c r="AF5261" s="1">
        <v>0.26496386435640812</v>
      </c>
      <c r="AG5261" s="1">
        <v>0.06</v>
      </c>
      <c r="AH5261" s="1">
        <v>0.31</v>
      </c>
      <c r="AI5261" s="1">
        <v>0.26</v>
      </c>
      <c r="AJ5261" s="1">
        <v>0.02</v>
      </c>
      <c r="AK5261" s="1">
        <v>0.22</v>
      </c>
      <c r="AL5261" s="1">
        <v>0.3508014976978302</v>
      </c>
      <c r="AM5261" s="1">
        <v>0.33136707544326782</v>
      </c>
      <c r="AN5261" s="1">
        <v>0.37833333015441895</v>
      </c>
      <c r="AO5261" t="s">
        <v>18071</v>
      </c>
    </row>
    <row r="5262" spans="1:41" x14ac:dyDescent="0.25">
      <c r="A5262" s="1">
        <v>2021</v>
      </c>
      <c r="B5262" t="s">
        <v>3843</v>
      </c>
      <c r="C5262" t="s">
        <v>7126</v>
      </c>
      <c r="D5262" t="s">
        <v>7236</v>
      </c>
      <c r="E5262" t="s">
        <v>7970</v>
      </c>
      <c r="F5262" t="s">
        <v>9921</v>
      </c>
      <c r="G5262" t="s">
        <v>12113</v>
      </c>
      <c r="H5262" t="s">
        <v>12741</v>
      </c>
      <c r="I5262" s="1">
        <v>0.447579</v>
      </c>
      <c r="J5262" s="1">
        <v>0.5</v>
      </c>
      <c r="K5262" s="1">
        <v>0.7</v>
      </c>
      <c r="L5262" s="1">
        <v>0.42306117252215208</v>
      </c>
      <c r="M5262" s="1">
        <v>0.4</v>
      </c>
      <c r="N5262" s="1">
        <v>0.27</v>
      </c>
      <c r="O5262" s="1">
        <v>0.54</v>
      </c>
      <c r="P5262" s="1">
        <v>0.06</v>
      </c>
      <c r="Q5262" s="1">
        <v>1.8049594492375799E-2</v>
      </c>
      <c r="R5262" s="1">
        <v>0.16</v>
      </c>
      <c r="S5262" s="1">
        <v>0.4</v>
      </c>
      <c r="T5262" s="1">
        <v>0.35</v>
      </c>
      <c r="U5262" s="1">
        <v>0.3</v>
      </c>
      <c r="V5262" s="1">
        <v>0.54</v>
      </c>
      <c r="W5262" s="1">
        <v>0.5</v>
      </c>
      <c r="X5262" s="1">
        <v>0.3</v>
      </c>
      <c r="Y5262" s="1">
        <v>7.0000000000000007E-2</v>
      </c>
      <c r="Z5262" s="1">
        <v>0.53</v>
      </c>
      <c r="AA5262" s="1">
        <v>0.39318664008878867</v>
      </c>
      <c r="AB5262" s="1">
        <v>0.5</v>
      </c>
      <c r="AC5262" s="1">
        <v>0.97</v>
      </c>
      <c r="AD5262" s="1">
        <v>0.26</v>
      </c>
      <c r="AE5262" s="1">
        <v>0.65</v>
      </c>
      <c r="AF5262" s="1">
        <v>0.36123466569946022</v>
      </c>
      <c r="AG5262" s="1">
        <v>0.06</v>
      </c>
      <c r="AH5262" s="1">
        <v>0.29640462295269299</v>
      </c>
      <c r="AI5262" s="1">
        <v>0.16</v>
      </c>
      <c r="AJ5262" s="1">
        <v>0.02</v>
      </c>
      <c r="AK5262" s="1">
        <v>0.22</v>
      </c>
      <c r="AL5262" s="1">
        <v>0.3586040735244751</v>
      </c>
      <c r="AM5262" s="1">
        <v>0.33959475159645081</v>
      </c>
      <c r="AN5262" s="1">
        <v>0.38553369045257568</v>
      </c>
      <c r="AO5262" t="s">
        <v>18072</v>
      </c>
    </row>
    <row r="5263" spans="1:41" x14ac:dyDescent="0.25">
      <c r="A5263" s="1">
        <v>2021</v>
      </c>
      <c r="B5263" t="s">
        <v>3844</v>
      </c>
      <c r="C5263" t="s">
        <v>7126</v>
      </c>
      <c r="D5263" t="s">
        <v>7236</v>
      </c>
      <c r="E5263" t="s">
        <v>7970</v>
      </c>
      <c r="F5263" t="s">
        <v>9921</v>
      </c>
      <c r="G5263" t="s">
        <v>12113</v>
      </c>
      <c r="H5263" t="s">
        <v>12741</v>
      </c>
      <c r="I5263" s="1">
        <v>0.69899999999999995</v>
      </c>
      <c r="J5263" s="1">
        <v>1.1080000000000001</v>
      </c>
      <c r="K5263" s="1">
        <v>0.7</v>
      </c>
      <c r="L5263" s="1">
        <v>0.33625482866043599</v>
      </c>
      <c r="M5263" s="1">
        <v>0.6</v>
      </c>
      <c r="N5263" s="1">
        <v>0.39</v>
      </c>
      <c r="O5263" s="1">
        <v>1.5</v>
      </c>
      <c r="P5263" s="1">
        <v>0.06</v>
      </c>
      <c r="Q5263" s="1">
        <v>8.1377913587470596E-2</v>
      </c>
      <c r="R5263" s="1">
        <v>0.36</v>
      </c>
      <c r="S5263" s="1">
        <v>0.8</v>
      </c>
      <c r="T5263" s="1">
        <v>0.47</v>
      </c>
      <c r="U5263" s="1">
        <v>2.9899999999999999E-2</v>
      </c>
      <c r="V5263" s="1">
        <v>0.34</v>
      </c>
      <c r="W5263" s="1">
        <v>0.4</v>
      </c>
      <c r="X5263" s="1">
        <v>0.5</v>
      </c>
      <c r="Y5263" s="1">
        <v>3.6476434591092101E-2</v>
      </c>
      <c r="Z5263" s="1">
        <v>0.70969408128464639</v>
      </c>
      <c r="AA5263" s="1">
        <v>0.37607722187818182</v>
      </c>
      <c r="AB5263" s="1">
        <v>0.46</v>
      </c>
      <c r="AC5263" s="1">
        <v>1.75</v>
      </c>
      <c r="AD5263" s="1">
        <v>0.60734936040905174</v>
      </c>
      <c r="AE5263" s="1">
        <v>0.86</v>
      </c>
      <c r="AF5263" s="1">
        <v>0.51563697819314658</v>
      </c>
      <c r="AG5263" s="1">
        <v>2.8782999999999999</v>
      </c>
      <c r="AH5263" s="1">
        <v>0.29857581160102031</v>
      </c>
      <c r="AI5263" s="1">
        <v>0.28000000000000003</v>
      </c>
      <c r="AJ5263" s="1">
        <v>3.5999999999999997E-2</v>
      </c>
      <c r="AK5263" s="1">
        <v>0.22</v>
      </c>
      <c r="AL5263" s="1">
        <v>0.60009115934371948</v>
      </c>
      <c r="AM5263" s="1">
        <v>0.62157160043716431</v>
      </c>
      <c r="AN5263" s="1">
        <v>0.56966042518615723</v>
      </c>
      <c r="AO5263" t="s">
        <v>18073</v>
      </c>
    </row>
    <row r="5264" spans="1:41" x14ac:dyDescent="0.25">
      <c r="A5264" s="1">
        <v>2021</v>
      </c>
      <c r="B5264" t="s">
        <v>3845</v>
      </c>
      <c r="C5264" t="s">
        <v>7126</v>
      </c>
      <c r="D5264" t="s">
        <v>7236</v>
      </c>
      <c r="E5264" t="s">
        <v>7970</v>
      </c>
      <c r="F5264" t="s">
        <v>9921</v>
      </c>
      <c r="G5264" t="s">
        <v>12113</v>
      </c>
      <c r="H5264" t="s">
        <v>12741</v>
      </c>
      <c r="I5264" s="1">
        <v>0.447579</v>
      </c>
      <c r="J5264" s="1">
        <v>0.49050112560780712</v>
      </c>
      <c r="K5264" s="1">
        <v>0.6</v>
      </c>
      <c r="L5264" s="1">
        <v>0.45600955029684709</v>
      </c>
      <c r="M5264" s="1">
        <v>0.35</v>
      </c>
      <c r="N5264" s="1">
        <v>0.33</v>
      </c>
      <c r="O5264" s="1">
        <v>0.54</v>
      </c>
      <c r="P5264" s="1">
        <v>0.06</v>
      </c>
      <c r="Q5264" s="1">
        <v>1.05465425111848E-2</v>
      </c>
      <c r="R5264" s="1">
        <v>0.16</v>
      </c>
      <c r="S5264" s="1">
        <v>0.45</v>
      </c>
      <c r="T5264" s="1">
        <v>0.4</v>
      </c>
      <c r="U5264" s="1">
        <v>0.3</v>
      </c>
      <c r="V5264" s="1">
        <v>0.54</v>
      </c>
      <c r="W5264" s="1">
        <v>0.5</v>
      </c>
      <c r="X5264" s="1">
        <v>0.24</v>
      </c>
      <c r="Y5264" s="1">
        <v>7.0000000000000007E-2</v>
      </c>
      <c r="Z5264" s="1">
        <v>0.32</v>
      </c>
      <c r="AA5264" s="1">
        <v>0.35927643323644531</v>
      </c>
      <c r="AB5264" s="1">
        <v>0.66</v>
      </c>
      <c r="AC5264" s="1">
        <v>0.25</v>
      </c>
      <c r="AD5264" s="1">
        <v>0.17599999999999999</v>
      </c>
      <c r="AE5264" s="1">
        <v>1.5</v>
      </c>
      <c r="AF5264" s="1">
        <v>0.19612297262273579</v>
      </c>
      <c r="AG5264" s="1">
        <v>0.06</v>
      </c>
      <c r="AH5264" s="1">
        <v>0.3</v>
      </c>
      <c r="AI5264" s="1">
        <v>0.14000000000000001</v>
      </c>
      <c r="AJ5264" s="1">
        <v>0.02</v>
      </c>
      <c r="AK5264" s="1">
        <v>0.22</v>
      </c>
      <c r="AL5264" s="1">
        <v>0.34986335039138794</v>
      </c>
      <c r="AM5264" s="1">
        <v>0.32764917612075806</v>
      </c>
      <c r="AN5264" s="1">
        <v>0.38133335113525391</v>
      </c>
      <c r="AO5264" t="s">
        <v>18074</v>
      </c>
    </row>
    <row r="5265" spans="1:41" x14ac:dyDescent="0.25">
      <c r="A5265" s="1">
        <v>2021</v>
      </c>
      <c r="B5265" t="s">
        <v>3846</v>
      </c>
      <c r="C5265" t="s">
        <v>7126</v>
      </c>
      <c r="D5265" t="s">
        <v>7236</v>
      </c>
      <c r="E5265" t="s">
        <v>7970</v>
      </c>
      <c r="F5265" t="s">
        <v>9922</v>
      </c>
      <c r="G5265" t="s">
        <v>12113</v>
      </c>
      <c r="H5265" t="s">
        <v>12741</v>
      </c>
      <c r="I5265" s="1">
        <v>1.1970000000000001</v>
      </c>
      <c r="J5265" s="1">
        <v>2.50671492006063</v>
      </c>
      <c r="K5265" s="1">
        <v>1.5</v>
      </c>
      <c r="L5265" s="1">
        <v>3.16</v>
      </c>
      <c r="M5265" s="1">
        <v>2.7</v>
      </c>
      <c r="N5265" s="1">
        <v>1.25</v>
      </c>
      <c r="O5265" s="1">
        <v>3.15</v>
      </c>
      <c r="P5265" s="1">
        <v>1.6</v>
      </c>
      <c r="Q5265" s="1">
        <v>0.6</v>
      </c>
      <c r="R5265" s="1">
        <v>1.77</v>
      </c>
      <c r="S5265" s="1">
        <v>1.38</v>
      </c>
      <c r="T5265" s="1">
        <v>0.71</v>
      </c>
      <c r="U5265" s="1">
        <v>0.6</v>
      </c>
      <c r="V5265" s="1">
        <v>1.07</v>
      </c>
      <c r="W5265" s="1">
        <v>0.8</v>
      </c>
      <c r="X5265" s="1">
        <v>2.75</v>
      </c>
      <c r="Y5265" s="1">
        <v>0.83299987780203311</v>
      </c>
      <c r="Z5265" s="1">
        <v>2.0499999999999998</v>
      </c>
      <c r="AA5265" s="1">
        <v>2.2780350763631181</v>
      </c>
      <c r="AB5265" s="1">
        <v>1.07</v>
      </c>
      <c r="AC5265" s="1">
        <v>2.6</v>
      </c>
      <c r="AD5265" s="1">
        <v>2.6355728522223449</v>
      </c>
      <c r="AE5265" s="1">
        <v>3.03</v>
      </c>
      <c r="AF5265" s="1">
        <v>1.8151999999999999</v>
      </c>
      <c r="AG5265" s="1">
        <v>1.33</v>
      </c>
      <c r="AH5265" s="1">
        <v>0.98852636384900994</v>
      </c>
      <c r="AI5265" s="1">
        <v>2.2999999999999998</v>
      </c>
      <c r="AJ5265" s="1">
        <v>0.53</v>
      </c>
      <c r="AK5265" s="1">
        <v>1.88</v>
      </c>
      <c r="AL5265" s="1">
        <v>1.7270359992980957</v>
      </c>
      <c r="AM5265" s="1">
        <v>1.6599971055984497</v>
      </c>
      <c r="AN5265" s="1">
        <v>1.8220081329345703</v>
      </c>
      <c r="AO5265" t="s">
        <v>18075</v>
      </c>
    </row>
    <row r="5266" spans="1:41" x14ac:dyDescent="0.25">
      <c r="A5266" s="1">
        <v>2021</v>
      </c>
      <c r="B5266" t="s">
        <v>3847</v>
      </c>
      <c r="C5266" t="s">
        <v>7126</v>
      </c>
      <c r="D5266" t="s">
        <v>7236</v>
      </c>
      <c r="E5266" t="s">
        <v>7970</v>
      </c>
      <c r="F5266" t="s">
        <v>9922</v>
      </c>
      <c r="G5266" t="s">
        <v>12113</v>
      </c>
      <c r="H5266" t="s">
        <v>12741</v>
      </c>
      <c r="I5266" s="1">
        <v>1.044351</v>
      </c>
      <c r="J5266" s="1">
        <v>1.4015532012254199</v>
      </c>
      <c r="K5266" s="1">
        <v>1.2</v>
      </c>
      <c r="L5266" s="1">
        <v>3.2933952248515772</v>
      </c>
      <c r="M5266" s="1">
        <v>2.2000000000000002</v>
      </c>
      <c r="N5266" s="1">
        <v>1.22</v>
      </c>
      <c r="O5266" s="1">
        <v>3</v>
      </c>
      <c r="P5266" s="1">
        <v>1.6</v>
      </c>
      <c r="Q5266" s="1">
        <v>0.57285185249508275</v>
      </c>
      <c r="R5266" s="1">
        <v>1.6</v>
      </c>
      <c r="S5266" s="1">
        <v>1.26</v>
      </c>
      <c r="T5266" s="1">
        <v>1.2</v>
      </c>
      <c r="U5266" s="1">
        <v>0.6</v>
      </c>
      <c r="V5266" s="1">
        <v>1.07</v>
      </c>
      <c r="W5266" s="1">
        <v>0.9</v>
      </c>
      <c r="X5266" s="1">
        <v>2</v>
      </c>
      <c r="Y5266" s="1">
        <v>1.1299999999999999</v>
      </c>
      <c r="Z5266" s="1">
        <v>2.25</v>
      </c>
      <c r="AA5266" s="1">
        <v>2.2780350763631181</v>
      </c>
      <c r="AB5266" s="1">
        <v>0.66438178564799988</v>
      </c>
      <c r="AC5266" s="1">
        <v>2.82</v>
      </c>
      <c r="AD5266" s="1">
        <v>2.5190000000000001</v>
      </c>
      <c r="AE5266" s="1">
        <v>3.45</v>
      </c>
      <c r="AF5266" s="1">
        <v>1.843538513688632</v>
      </c>
      <c r="AG5266" s="1">
        <v>1.23</v>
      </c>
      <c r="AH5266" s="1">
        <v>1.33</v>
      </c>
      <c r="AI5266" s="1">
        <v>2.1125098724872999</v>
      </c>
      <c r="AJ5266" s="1">
        <v>0.53</v>
      </c>
      <c r="AK5266" s="1">
        <v>1.88</v>
      </c>
      <c r="AL5266" s="1">
        <v>1.6620559692382813</v>
      </c>
      <c r="AM5266" s="1">
        <v>1.643160343170166</v>
      </c>
      <c r="AN5266" s="1">
        <v>1.6888242959976196</v>
      </c>
      <c r="AO5266" t="s">
        <v>18076</v>
      </c>
    </row>
    <row r="5267" spans="1:41" x14ac:dyDescent="0.25">
      <c r="A5267" s="1">
        <v>2021</v>
      </c>
      <c r="B5267" t="s">
        <v>3848</v>
      </c>
      <c r="C5267" t="s">
        <v>7126</v>
      </c>
      <c r="D5267" t="s">
        <v>7236</v>
      </c>
      <c r="E5267" t="s">
        <v>7970</v>
      </c>
      <c r="F5267" t="s">
        <v>9922</v>
      </c>
      <c r="G5267" t="s">
        <v>12113</v>
      </c>
      <c r="H5267" t="s">
        <v>12741</v>
      </c>
      <c r="I5267" s="1">
        <v>0.90810000000000002</v>
      </c>
      <c r="J5267" s="1">
        <v>1.83</v>
      </c>
      <c r="K5267" s="1">
        <v>1.5</v>
      </c>
      <c r="L5267" s="1">
        <v>3.3785248224286768</v>
      </c>
      <c r="M5267" s="1">
        <v>2.4</v>
      </c>
      <c r="N5267" s="1">
        <v>1.25</v>
      </c>
      <c r="O5267" s="1">
        <v>3</v>
      </c>
      <c r="P5267" s="1">
        <v>1.6</v>
      </c>
      <c r="Q5267" s="1">
        <v>0.55102392743261297</v>
      </c>
      <c r="R5267" s="1">
        <v>2.1</v>
      </c>
      <c r="S5267" s="1">
        <v>1.31</v>
      </c>
      <c r="T5267" s="1">
        <v>0.67</v>
      </c>
      <c r="U5267" s="1">
        <v>0.6</v>
      </c>
      <c r="V5267" s="1">
        <v>1.07</v>
      </c>
      <c r="W5267" s="1">
        <v>1</v>
      </c>
      <c r="X5267" s="1">
        <v>2.25</v>
      </c>
      <c r="Y5267" s="1">
        <v>1.0609999999999999</v>
      </c>
      <c r="Z5267" s="1">
        <v>1.85</v>
      </c>
      <c r="AA5267" s="1">
        <v>2.2780350763631181</v>
      </c>
      <c r="AB5267" s="1">
        <v>0.65</v>
      </c>
      <c r="AC5267" s="1">
        <v>2.5</v>
      </c>
      <c r="AD5267" s="1">
        <v>2.5569999999999999</v>
      </c>
      <c r="AE5267" s="1">
        <v>3.03</v>
      </c>
      <c r="AF5267" s="1">
        <v>1.809118067821796</v>
      </c>
      <c r="AG5267" s="1">
        <v>1.23</v>
      </c>
      <c r="AH5267" s="1">
        <v>0.99</v>
      </c>
      <c r="AI5267" s="1">
        <v>2.09</v>
      </c>
      <c r="AJ5267" s="1">
        <v>0.53</v>
      </c>
      <c r="AK5267" s="1">
        <v>2.11</v>
      </c>
      <c r="AL5267" s="1">
        <v>1.658717155456543</v>
      </c>
      <c r="AM5267" s="1">
        <v>1.6221059560775757</v>
      </c>
      <c r="AN5267" s="1">
        <v>1.7105833292007446</v>
      </c>
      <c r="AO5267" t="s">
        <v>18077</v>
      </c>
    </row>
    <row r="5268" spans="1:41" x14ac:dyDescent="0.25">
      <c r="A5268" s="1">
        <v>2021</v>
      </c>
      <c r="B5268" t="s">
        <v>3849</v>
      </c>
      <c r="C5268" t="s">
        <v>7126</v>
      </c>
      <c r="D5268" t="s">
        <v>7236</v>
      </c>
      <c r="E5268" t="s">
        <v>7970</v>
      </c>
      <c r="F5268" t="s">
        <v>9922</v>
      </c>
      <c r="G5268" t="s">
        <v>12113</v>
      </c>
      <c r="H5268" t="s">
        <v>12741</v>
      </c>
      <c r="I5268" s="1">
        <v>1.044351</v>
      </c>
      <c r="J5268" s="1">
        <v>1.8299000000000001</v>
      </c>
      <c r="K5268" s="1">
        <v>1.5</v>
      </c>
      <c r="L5268" s="1">
        <v>3.3098393478209549</v>
      </c>
      <c r="M5268" s="1">
        <v>2.4</v>
      </c>
      <c r="N5268" s="1">
        <v>1.32</v>
      </c>
      <c r="O5268" s="1">
        <v>3</v>
      </c>
      <c r="P5268" s="1">
        <v>1.6</v>
      </c>
      <c r="Q5268" s="1">
        <v>0.53855012327535712</v>
      </c>
      <c r="R5268" s="1">
        <v>1.6</v>
      </c>
      <c r="S5268" s="1">
        <v>1.27</v>
      </c>
      <c r="T5268" s="1">
        <v>0.67</v>
      </c>
      <c r="U5268" s="1">
        <v>0.6</v>
      </c>
      <c r="V5268" s="1">
        <v>1.07</v>
      </c>
      <c r="W5268" s="1">
        <v>1</v>
      </c>
      <c r="X5268" s="1">
        <v>2</v>
      </c>
      <c r="Y5268" s="1">
        <v>1.1299999999999999</v>
      </c>
      <c r="Z5268" s="1">
        <v>1.85</v>
      </c>
      <c r="AA5268" s="1">
        <v>2.2780350763631181</v>
      </c>
      <c r="AB5268" s="1">
        <v>0.5</v>
      </c>
      <c r="AC5268" s="1">
        <v>2.5</v>
      </c>
      <c r="AD5268" s="1">
        <v>2.5569999999999999</v>
      </c>
      <c r="AE5268" s="1">
        <v>3.75</v>
      </c>
      <c r="AF5268" s="1">
        <v>1.76098266715027</v>
      </c>
      <c r="AG5268" s="1">
        <v>1.23</v>
      </c>
      <c r="AH5268" s="1">
        <v>1.331797688523654</v>
      </c>
      <c r="AI5268" s="1">
        <v>2.09</v>
      </c>
      <c r="AJ5268" s="1">
        <v>0.53</v>
      </c>
      <c r="AK5268" s="1">
        <v>1.88</v>
      </c>
      <c r="AL5268" s="1">
        <v>1.6600155830383301</v>
      </c>
      <c r="AM5268" s="1">
        <v>1.6436270475387573</v>
      </c>
      <c r="AN5268" s="1">
        <v>1.6832331418991089</v>
      </c>
      <c r="AO5268" t="s">
        <v>18078</v>
      </c>
    </row>
    <row r="5269" spans="1:41" x14ac:dyDescent="0.25">
      <c r="A5269" s="1">
        <v>2021</v>
      </c>
      <c r="B5269" t="s">
        <v>3850</v>
      </c>
      <c r="C5269" t="s">
        <v>7126</v>
      </c>
      <c r="D5269" t="s">
        <v>7236</v>
      </c>
      <c r="E5269" t="s">
        <v>7970</v>
      </c>
      <c r="F5269" t="s">
        <v>9922</v>
      </c>
      <c r="G5269" t="s">
        <v>12113</v>
      </c>
      <c r="H5269" t="s">
        <v>12741</v>
      </c>
      <c r="I5269" s="1">
        <v>1.044351</v>
      </c>
      <c r="J5269" s="1">
        <v>1.344436596030478</v>
      </c>
      <c r="K5269" s="1">
        <v>1.1100000000000001</v>
      </c>
      <c r="L5269" s="1">
        <v>3.3248777</v>
      </c>
      <c r="M5269" s="1">
        <v>2.2000000000000002</v>
      </c>
      <c r="N5269" s="1">
        <v>1.38</v>
      </c>
      <c r="O5269" s="1">
        <v>3</v>
      </c>
      <c r="P5269" s="1">
        <v>1.6</v>
      </c>
      <c r="Q5269" s="1">
        <v>0.55599284754200851</v>
      </c>
      <c r="R5269" s="1">
        <v>1.5</v>
      </c>
      <c r="S5269" s="1">
        <v>1.250819756692769</v>
      </c>
      <c r="T5269" s="1">
        <v>0.85</v>
      </c>
      <c r="U5269" s="1">
        <v>0.6</v>
      </c>
      <c r="V5269" s="1">
        <v>1.07</v>
      </c>
      <c r="W5269" s="1">
        <v>1.39</v>
      </c>
      <c r="X5269" s="1">
        <v>2</v>
      </c>
      <c r="Y5269" s="1">
        <v>1.1299999999999999</v>
      </c>
      <c r="Z5269" s="1">
        <v>2.25</v>
      </c>
      <c r="AA5269" s="1">
        <v>2.2395999999999998</v>
      </c>
      <c r="AB5269" s="1">
        <v>0.66438178564799988</v>
      </c>
      <c r="AC5269" s="1">
        <v>2.82</v>
      </c>
      <c r="AD5269" s="1">
        <v>2.343</v>
      </c>
      <c r="AE5269" s="1">
        <v>3.45</v>
      </c>
      <c r="AF5269" s="1">
        <v>1.847184889278046</v>
      </c>
      <c r="AG5269" s="1">
        <v>1.23</v>
      </c>
      <c r="AH5269" s="1">
        <v>1.2390422227505891</v>
      </c>
      <c r="AI5269" s="1">
        <v>2.1125098724872999</v>
      </c>
      <c r="AJ5269" s="1">
        <v>0.53</v>
      </c>
      <c r="AK5269" s="1">
        <v>2.11</v>
      </c>
      <c r="AL5269" s="1">
        <v>1.6615928411483765</v>
      </c>
      <c r="AM5269" s="1">
        <v>1.6421438455581665</v>
      </c>
      <c r="AN5269" s="1">
        <v>1.6891463994979858</v>
      </c>
      <c r="AO5269" t="s">
        <v>18079</v>
      </c>
    </row>
    <row r="5270" spans="1:41" x14ac:dyDescent="0.25">
      <c r="A5270" s="1">
        <v>2021</v>
      </c>
      <c r="B5270" t="s">
        <v>3851</v>
      </c>
      <c r="C5270" t="s">
        <v>7126</v>
      </c>
      <c r="D5270" t="s">
        <v>7236</v>
      </c>
      <c r="E5270" t="s">
        <v>7970</v>
      </c>
      <c r="F5270" t="s">
        <v>9922</v>
      </c>
      <c r="G5270" t="s">
        <v>12113</v>
      </c>
      <c r="H5270" t="s">
        <v>12741</v>
      </c>
      <c r="I5270" s="1">
        <v>1.1970000000000001</v>
      </c>
      <c r="J5270" s="1">
        <v>2.0710000000000002</v>
      </c>
      <c r="K5270" s="1">
        <v>2.38</v>
      </c>
      <c r="L5270" s="1">
        <v>1.591767999999999</v>
      </c>
      <c r="M5270" s="1">
        <v>2.7</v>
      </c>
      <c r="N5270" s="1">
        <v>0.94</v>
      </c>
      <c r="O5270" s="1">
        <v>3.15</v>
      </c>
      <c r="P5270" s="1">
        <v>1.6</v>
      </c>
      <c r="Q5270" s="1">
        <v>0.64548721814743704</v>
      </c>
      <c r="R5270" s="1">
        <v>1.27</v>
      </c>
      <c r="S5270" s="1">
        <v>1.38</v>
      </c>
      <c r="T5270" s="1">
        <v>1.62</v>
      </c>
      <c r="U5270" s="1">
        <v>5.5999999999999999E-3</v>
      </c>
      <c r="V5270" s="1">
        <v>0.79</v>
      </c>
      <c r="W5270" s="1">
        <v>0.8</v>
      </c>
      <c r="X5270" s="1">
        <v>2.75</v>
      </c>
      <c r="Y5270" s="1">
        <v>0.83299987780203311</v>
      </c>
      <c r="Z5270" s="1">
        <v>1.979786860287263</v>
      </c>
      <c r="AA5270" s="1">
        <v>1.9342809199577871</v>
      </c>
      <c r="AB5270" s="1">
        <v>1.07</v>
      </c>
      <c r="AC5270" s="1">
        <v>2.6</v>
      </c>
      <c r="AD5270" s="1">
        <v>3.4570799999999999</v>
      </c>
      <c r="AE5270" s="1">
        <v>4.3099999999999996</v>
      </c>
      <c r="AF5270" s="1">
        <v>1.1380600000000001</v>
      </c>
      <c r="AG5270" s="1">
        <v>1.3366</v>
      </c>
      <c r="AH5270" s="1">
        <v>1.002845012920166</v>
      </c>
      <c r="AI5270" s="1">
        <v>2.2999999999999998</v>
      </c>
      <c r="AJ5270" s="1">
        <v>0.39600000000000002</v>
      </c>
      <c r="AK5270" s="1">
        <v>1.88</v>
      </c>
      <c r="AL5270" s="1">
        <v>1.6940866708755493</v>
      </c>
      <c r="AM5270" s="1">
        <v>1.4493284225463867</v>
      </c>
      <c r="AN5270" s="1">
        <v>2.0408270359039307</v>
      </c>
      <c r="AO5270" t="s">
        <v>18080</v>
      </c>
    </row>
    <row r="5271" spans="1:41" x14ac:dyDescent="0.25">
      <c r="A5271" s="1">
        <v>2021</v>
      </c>
      <c r="B5271" t="s">
        <v>3852</v>
      </c>
      <c r="C5271" t="s">
        <v>7127</v>
      </c>
      <c r="D5271" t="s">
        <v>7237</v>
      </c>
      <c r="E5271" t="s">
        <v>7971</v>
      </c>
      <c r="F5271" t="s">
        <v>9923</v>
      </c>
      <c r="G5271" t="s">
        <v>12113</v>
      </c>
      <c r="H5271" t="s">
        <v>12742</v>
      </c>
      <c r="I5271" s="1">
        <v>5.6384541573219302E-2</v>
      </c>
      <c r="J5271" s="1">
        <v>1.46308322569656E-2</v>
      </c>
      <c r="K5271" s="1">
        <v>8.3837844910316497E-2</v>
      </c>
      <c r="L5271" s="1">
        <v>6.2308378996543901E-2</v>
      </c>
      <c r="M5271" s="1">
        <v>3.69159539362717E-2</v>
      </c>
      <c r="N5271" s="1">
        <v>4.4012304129295403E-2</v>
      </c>
      <c r="O5271" s="1">
        <v>3.8421835484199501E-2</v>
      </c>
      <c r="P5271" s="1">
        <v>2.4595501007728601E-2</v>
      </c>
      <c r="Q5271" s="1">
        <v>5.6499650063209499E-2</v>
      </c>
      <c r="R5271" s="1">
        <v>6.8073669075965904E-2</v>
      </c>
      <c r="S5271" s="1">
        <v>2.5341190876655598E-2</v>
      </c>
      <c r="T5271" s="1">
        <v>3.3069821180992102E-2</v>
      </c>
      <c r="U5271" s="1">
        <v>5.2877004923515297E-2</v>
      </c>
      <c r="V5271" s="1">
        <v>2.8235389771156302E-2</v>
      </c>
      <c r="W5271" s="1">
        <v>4.6409072460823098E-2</v>
      </c>
      <c r="X5271" s="1">
        <v>2.9567726435356202E-2</v>
      </c>
      <c r="Y5271" s="1">
        <v>4.7366722407035801E-2</v>
      </c>
      <c r="Z5271" s="1">
        <v>4.4305737795524602E-2</v>
      </c>
      <c r="AA5271" s="1">
        <v>2.5512971462898201E-2</v>
      </c>
      <c r="AB5271" s="1">
        <v>3.34694584032822E-2</v>
      </c>
      <c r="AC5271" s="1">
        <v>3.6077960314445497E-2</v>
      </c>
      <c r="AD5271" s="1">
        <v>3.1694098295860298E-2</v>
      </c>
      <c r="AE5271" s="1">
        <v>3.6143048586540202E-2</v>
      </c>
      <c r="AF5271" s="1">
        <v>4.8472907128028903E-2</v>
      </c>
      <c r="AG5271" s="1">
        <v>3.1024726214103699E-2</v>
      </c>
      <c r="AH5271" s="1">
        <v>5.3100117029838599E-2</v>
      </c>
      <c r="AI5271" s="1">
        <v>3.1395002188377402E-2</v>
      </c>
      <c r="AJ5271" s="1">
        <v>4.3701394381217999E-2</v>
      </c>
      <c r="AK5271" s="1">
        <v>3.5559423746757503E-2</v>
      </c>
      <c r="AL5271" s="1">
        <v>4.1344974189996719E-2</v>
      </c>
      <c r="AM5271" s="1">
        <v>4.2366046458482742E-2</v>
      </c>
      <c r="AN5271" s="1">
        <v>3.9898458868265152E-2</v>
      </c>
      <c r="AO5271" t="s">
        <v>18081</v>
      </c>
    </row>
    <row r="5272" spans="1:41" x14ac:dyDescent="0.25">
      <c r="A5272" s="1">
        <v>2021</v>
      </c>
      <c r="B5272" t="s">
        <v>3852</v>
      </c>
      <c r="C5272" t="s">
        <v>7127</v>
      </c>
      <c r="D5272" t="s">
        <v>7237</v>
      </c>
      <c r="E5272" t="s">
        <v>7971</v>
      </c>
      <c r="F5272" t="s">
        <v>9924</v>
      </c>
      <c r="G5272" t="s">
        <v>12113</v>
      </c>
      <c r="H5272" t="s">
        <v>12742</v>
      </c>
      <c r="I5272" s="1">
        <v>5.9700861573219299E-2</v>
      </c>
      <c r="J5272" s="1">
        <v>1.7947152256965599E-2</v>
      </c>
      <c r="K5272" s="1">
        <v>8.7154164910316495E-2</v>
      </c>
      <c r="L5272" s="1">
        <v>6.5624698996543898E-2</v>
      </c>
      <c r="M5272" s="1">
        <v>4.0232273936271698E-2</v>
      </c>
      <c r="N5272" s="1">
        <v>4.73286241292954E-2</v>
      </c>
      <c r="O5272" s="1">
        <v>4.1738155484199499E-2</v>
      </c>
      <c r="P5272" s="1">
        <v>2.7911821007728599E-2</v>
      </c>
      <c r="Q5272" s="1">
        <v>5.9815970063209503E-2</v>
      </c>
      <c r="R5272" s="1">
        <v>6.8073669075965904E-2</v>
      </c>
      <c r="S5272" s="1">
        <v>2.8657510876655599E-2</v>
      </c>
      <c r="T5272" s="1">
        <v>3.63861411809921E-2</v>
      </c>
      <c r="U5272" s="1">
        <v>5.6193324923515302E-2</v>
      </c>
      <c r="V5272" s="1">
        <v>3.1551709771156303E-2</v>
      </c>
      <c r="W5272" s="1">
        <v>4.9725392460823102E-2</v>
      </c>
      <c r="X5272" s="1">
        <v>3.2884046435356203E-2</v>
      </c>
      <c r="Y5272" s="1">
        <v>5.0683042407035798E-2</v>
      </c>
      <c r="Z5272" s="1">
        <v>4.76220577955246E-2</v>
      </c>
      <c r="AA5272" s="1">
        <v>2.8829291462898299E-2</v>
      </c>
      <c r="AB5272" s="1">
        <v>3.6785778403282197E-2</v>
      </c>
      <c r="AC5272" s="1">
        <v>3.9394280314445501E-2</v>
      </c>
      <c r="AD5272" s="1">
        <v>3.5010418295860303E-2</v>
      </c>
      <c r="AE5272" s="1">
        <v>3.94593685865402E-2</v>
      </c>
      <c r="AF5272" s="1">
        <v>5.17892271280289E-2</v>
      </c>
      <c r="AG5272" s="1">
        <v>3.43410462141037E-2</v>
      </c>
      <c r="AH5272" s="1">
        <v>5.6416437029838597E-2</v>
      </c>
      <c r="AI5272" s="1">
        <v>3.47113221883774E-2</v>
      </c>
      <c r="AJ5272" s="1">
        <v>4.7017714381217997E-2</v>
      </c>
      <c r="AK5272" s="1">
        <v>3.88757437467575E-2</v>
      </c>
      <c r="AL5272" s="1">
        <v>4.4546939432621002E-2</v>
      </c>
      <c r="AM5272" s="1">
        <v>4.5487280935049057E-2</v>
      </c>
      <c r="AN5272" s="1">
        <v>4.3214786797761917E-2</v>
      </c>
      <c r="AO5272" t="s">
        <v>18082</v>
      </c>
    </row>
    <row r="5273" spans="1:41" x14ac:dyDescent="0.25">
      <c r="A5273" s="1">
        <v>2021</v>
      </c>
      <c r="B5273" t="s">
        <v>3852</v>
      </c>
      <c r="C5273" t="s">
        <v>7128</v>
      </c>
      <c r="D5273" t="s">
        <v>7237</v>
      </c>
      <c r="E5273" t="s">
        <v>7972</v>
      </c>
      <c r="F5273" t="s">
        <v>9925</v>
      </c>
      <c r="G5273" t="s">
        <v>12114</v>
      </c>
      <c r="H5273" t="s">
        <v>12743</v>
      </c>
      <c r="I5273" s="1">
        <v>19956.6015625</v>
      </c>
      <c r="J5273" s="1">
        <v>46252.19921875</v>
      </c>
      <c r="K5273" s="1">
        <v>2797.32421875</v>
      </c>
      <c r="L5273" s="1">
        <v>4735</v>
      </c>
      <c r="M5273" s="1">
        <v>17755</v>
      </c>
      <c r="N5273" s="1">
        <v>12963</v>
      </c>
      <c r="O5273" s="1">
        <v>10526.23046875</v>
      </c>
      <c r="P5273" s="1">
        <v>13391.0244140625</v>
      </c>
      <c r="Q5273" s="1">
        <v>4737.9482421875</v>
      </c>
      <c r="R5273" s="1">
        <v>10412.2451171875</v>
      </c>
      <c r="S5273" s="1">
        <v>18388.09765625</v>
      </c>
      <c r="T5273" s="1">
        <v>16138</v>
      </c>
      <c r="U5273" s="1">
        <v>2007</v>
      </c>
      <c r="V5273" s="1">
        <v>11454</v>
      </c>
      <c r="W5273" s="1">
        <v>7089</v>
      </c>
      <c r="X5273" s="1">
        <v>27399</v>
      </c>
      <c r="Y5273" s="1">
        <v>65160.40234375</v>
      </c>
      <c r="Z5273" s="1">
        <v>8906.1611328125</v>
      </c>
      <c r="AA5273" s="1">
        <v>90945.8828125</v>
      </c>
      <c r="AB5273" s="1">
        <v>3749.766845703125</v>
      </c>
      <c r="AC5273" s="1">
        <v>14601.45703125</v>
      </c>
      <c r="AD5273" s="1">
        <v>16746.099609375</v>
      </c>
      <c r="AE5273" s="1">
        <v>18297.048828125</v>
      </c>
      <c r="AF5273" s="1">
        <v>41464</v>
      </c>
      <c r="AG5273" s="1">
        <v>127202</v>
      </c>
      <c r="AH5273" s="1">
        <v>27643.775390625</v>
      </c>
      <c r="AI5273" s="1">
        <v>9293</v>
      </c>
      <c r="AJ5273" s="1">
        <v>33408.640625</v>
      </c>
      <c r="AK5273" s="1">
        <v>9511.3642578125</v>
      </c>
      <c r="AL5273" s="1">
        <v>692931.25</v>
      </c>
      <c r="AM5273" s="1">
        <v>525894.625</v>
      </c>
      <c r="AN5273" s="1">
        <v>167036.65625</v>
      </c>
      <c r="AO5273" t="s">
        <v>18083</v>
      </c>
    </row>
    <row r="5274" spans="1:41" x14ac:dyDescent="0.25">
      <c r="A5274" s="1">
        <v>2021</v>
      </c>
      <c r="B5274" t="s">
        <v>3852</v>
      </c>
      <c r="C5274" t="s">
        <v>7128</v>
      </c>
      <c r="D5274" t="s">
        <v>7237</v>
      </c>
      <c r="E5274" t="s">
        <v>7972</v>
      </c>
      <c r="F5274" t="s">
        <v>9925</v>
      </c>
      <c r="G5274" t="s">
        <v>12115</v>
      </c>
      <c r="H5274" t="s">
        <v>12743</v>
      </c>
      <c r="I5274" s="1">
        <v>19956.6015625</v>
      </c>
      <c r="J5274" s="1">
        <v>46252.19921875</v>
      </c>
      <c r="K5274" s="1">
        <v>2797.32421875</v>
      </c>
      <c r="L5274" s="1">
        <v>4735</v>
      </c>
      <c r="M5274" s="1">
        <v>17755</v>
      </c>
      <c r="N5274" s="1">
        <v>12963</v>
      </c>
      <c r="O5274" s="1">
        <v>10526.23046875</v>
      </c>
      <c r="P5274" s="1">
        <v>13391.0244140625</v>
      </c>
      <c r="Q5274" s="1">
        <v>4737.9482421875</v>
      </c>
      <c r="R5274" s="1">
        <v>10412.2451171875</v>
      </c>
      <c r="S5274" s="1">
        <v>18388.09765625</v>
      </c>
      <c r="T5274" s="1">
        <v>16138</v>
      </c>
      <c r="U5274" s="1">
        <v>2007</v>
      </c>
      <c r="V5274" s="1">
        <v>11454</v>
      </c>
      <c r="W5274" s="1">
        <v>7089</v>
      </c>
      <c r="X5274" s="1">
        <v>27399</v>
      </c>
      <c r="Y5274" s="1">
        <v>65160.40234375</v>
      </c>
      <c r="Z5274" s="1">
        <v>8906.1611328125</v>
      </c>
      <c r="AA5274" s="1">
        <v>90945.8828125</v>
      </c>
      <c r="AB5274" s="1">
        <v>3749.766845703125</v>
      </c>
      <c r="AC5274" s="1">
        <v>14601.45703125</v>
      </c>
      <c r="AD5274" s="1">
        <v>16746.099609375</v>
      </c>
      <c r="AE5274" s="1">
        <v>18297.048828125</v>
      </c>
      <c r="AF5274" s="1">
        <v>41464</v>
      </c>
      <c r="AG5274" s="1">
        <v>127202</v>
      </c>
      <c r="AH5274" s="1">
        <v>27643.775390625</v>
      </c>
      <c r="AI5274" s="1">
        <v>9293</v>
      </c>
      <c r="AJ5274" s="1">
        <v>33408.640625</v>
      </c>
      <c r="AK5274" s="1">
        <v>9511.3642578125</v>
      </c>
      <c r="AL5274" s="1">
        <v>692931.25</v>
      </c>
      <c r="AM5274" s="1">
        <v>525894.625</v>
      </c>
      <c r="AN5274" s="1">
        <v>167036.65625</v>
      </c>
      <c r="AO5274" t="s">
        <v>18084</v>
      </c>
    </row>
    <row r="5275" spans="1:41" x14ac:dyDescent="0.25">
      <c r="A5275" s="1">
        <v>2021</v>
      </c>
      <c r="B5275" t="s">
        <v>3852</v>
      </c>
      <c r="C5275" t="s">
        <v>7128</v>
      </c>
      <c r="D5275" t="s">
        <v>7237</v>
      </c>
      <c r="E5275" t="s">
        <v>7972</v>
      </c>
      <c r="F5275" t="s">
        <v>9926</v>
      </c>
      <c r="G5275" t="s">
        <v>12116</v>
      </c>
      <c r="H5275" t="s">
        <v>12743</v>
      </c>
      <c r="I5275" s="1">
        <v>13822.8212890625</v>
      </c>
      <c r="J5275" s="1">
        <v>29748.185546875</v>
      </c>
      <c r="K5275" s="1">
        <v>520.07904052734375</v>
      </c>
      <c r="L5275" s="1">
        <v>2659</v>
      </c>
      <c r="M5275" s="1">
        <v>12114</v>
      </c>
      <c r="N5275" s="1">
        <v>13335</v>
      </c>
      <c r="O5275" s="1">
        <v>6213.62744140625</v>
      </c>
      <c r="P5275" s="1">
        <v>9451.142578125</v>
      </c>
      <c r="Q5275" s="1">
        <v>5873.19921875</v>
      </c>
      <c r="R5275" s="1">
        <v>6936.830078125</v>
      </c>
      <c r="S5275" s="1">
        <v>12153.7744140625</v>
      </c>
      <c r="T5275" s="1">
        <v>7117</v>
      </c>
      <c r="U5275" s="1">
        <v>2915</v>
      </c>
      <c r="V5275" s="1">
        <v>12472</v>
      </c>
      <c r="W5275" s="1">
        <v>4462</v>
      </c>
      <c r="X5275" s="1">
        <v>18727</v>
      </c>
      <c r="Y5275" s="1">
        <v>67906.265625</v>
      </c>
      <c r="Z5275" s="1">
        <v>8213</v>
      </c>
      <c r="AA5275" s="1">
        <v>103659.0703125</v>
      </c>
      <c r="AB5275" s="1">
        <v>2123.862060546875</v>
      </c>
      <c r="AC5275" s="1">
        <v>6494.06787109375</v>
      </c>
      <c r="AD5275" s="1">
        <v>12328.7998046875</v>
      </c>
      <c r="AE5275" s="1">
        <v>7271.02783203125</v>
      </c>
      <c r="AF5275" s="1">
        <v>34475</v>
      </c>
      <c r="AG5275" s="1">
        <v>191320</v>
      </c>
      <c r="AH5275" s="1">
        <v>27753.390625</v>
      </c>
      <c r="AI5275" s="1">
        <v>8066.64990234375</v>
      </c>
      <c r="AJ5275" s="1">
        <v>58929.421875</v>
      </c>
      <c r="AK5275" s="1">
        <v>4003.707763671875</v>
      </c>
      <c r="AL5275" s="1">
        <v>691064.875</v>
      </c>
      <c r="AM5275" s="1">
        <v>575481</v>
      </c>
      <c r="AN5275" s="1">
        <v>115583.890625</v>
      </c>
      <c r="AO5275" t="s">
        <v>18085</v>
      </c>
    </row>
    <row r="5276" spans="1:41" x14ac:dyDescent="0.25">
      <c r="A5276" s="1">
        <v>2021</v>
      </c>
      <c r="B5276" t="s">
        <v>3852</v>
      </c>
      <c r="C5276" t="s">
        <v>7128</v>
      </c>
      <c r="D5276" t="s">
        <v>7237</v>
      </c>
      <c r="E5276" t="s">
        <v>7972</v>
      </c>
      <c r="F5276" t="s">
        <v>9926</v>
      </c>
      <c r="G5276" t="s">
        <v>12117</v>
      </c>
      <c r="H5276" t="s">
        <v>12743</v>
      </c>
      <c r="I5276" s="1">
        <v>13822.8212890625</v>
      </c>
      <c r="J5276" s="1">
        <v>29748.185546875</v>
      </c>
      <c r="K5276" s="1">
        <v>520.07904052734375</v>
      </c>
      <c r="L5276" s="1">
        <v>2659</v>
      </c>
      <c r="M5276" s="1">
        <v>12114</v>
      </c>
      <c r="N5276" s="1">
        <v>13335</v>
      </c>
      <c r="O5276" s="1">
        <v>6213.62744140625</v>
      </c>
      <c r="P5276" s="1">
        <v>9451.142578125</v>
      </c>
      <c r="Q5276" s="1">
        <v>5873.19921875</v>
      </c>
      <c r="R5276" s="1">
        <v>6936.830078125</v>
      </c>
      <c r="S5276" s="1">
        <v>12153.7744140625</v>
      </c>
      <c r="T5276" s="1">
        <v>7117</v>
      </c>
      <c r="U5276" s="1">
        <v>2915</v>
      </c>
      <c r="V5276" s="1">
        <v>12472</v>
      </c>
      <c r="W5276" s="1">
        <v>4462</v>
      </c>
      <c r="X5276" s="1">
        <v>18727</v>
      </c>
      <c r="Y5276" s="1">
        <v>67906.265625</v>
      </c>
      <c r="Z5276" s="1">
        <v>8213</v>
      </c>
      <c r="AA5276" s="1">
        <v>103659.0703125</v>
      </c>
      <c r="AB5276" s="1">
        <v>2123.862060546875</v>
      </c>
      <c r="AC5276" s="1">
        <v>6494.06787109375</v>
      </c>
      <c r="AD5276" s="1">
        <v>12328.7998046875</v>
      </c>
      <c r="AE5276" s="1">
        <v>7271.02783203125</v>
      </c>
      <c r="AF5276" s="1">
        <v>34475</v>
      </c>
      <c r="AG5276" s="1">
        <v>191320</v>
      </c>
      <c r="AH5276" s="1">
        <v>27753.390625</v>
      </c>
      <c r="AI5276" s="1">
        <v>8066.64990234375</v>
      </c>
      <c r="AJ5276" s="1">
        <v>58929.421875</v>
      </c>
      <c r="AK5276" s="1">
        <v>4003.707763671875</v>
      </c>
      <c r="AL5276" s="1">
        <v>691064.875</v>
      </c>
      <c r="AM5276" s="1">
        <v>575481</v>
      </c>
      <c r="AN5276" s="1">
        <v>115583.890625</v>
      </c>
      <c r="AO5276" t="s">
        <v>18086</v>
      </c>
    </row>
    <row r="5277" spans="1:41" x14ac:dyDescent="0.25">
      <c r="A5277" s="1">
        <v>2021</v>
      </c>
      <c r="B5277" t="s">
        <v>3852</v>
      </c>
      <c r="C5277" t="s">
        <v>7128</v>
      </c>
      <c r="D5277" t="s">
        <v>7237</v>
      </c>
      <c r="E5277" t="s">
        <v>7973</v>
      </c>
      <c r="F5277" t="s">
        <v>9927</v>
      </c>
      <c r="G5277" t="s">
        <v>12118</v>
      </c>
      <c r="H5277" t="s">
        <v>12743</v>
      </c>
      <c r="I5277" s="1">
        <v>25567.919921875</v>
      </c>
      <c r="J5277" s="1">
        <v>22507.791015625</v>
      </c>
      <c r="K5277" s="1">
        <v>4671.93408203125</v>
      </c>
      <c r="L5277" s="1">
        <v>6269</v>
      </c>
      <c r="M5277" s="1">
        <v>20906.56640625</v>
      </c>
      <c r="N5277" s="1">
        <v>20587.689453125</v>
      </c>
      <c r="O5277" s="1">
        <v>12373.310546875</v>
      </c>
      <c r="P5277" s="1">
        <v>14602.232421875</v>
      </c>
      <c r="Q5277" s="1">
        <v>8747.2890625</v>
      </c>
      <c r="R5277" s="1">
        <v>13781.298828125</v>
      </c>
      <c r="S5277" s="1">
        <v>19456.673828125</v>
      </c>
      <c r="T5277" s="1">
        <v>17245.576171875</v>
      </c>
      <c r="U5277" s="1">
        <v>4055.090087890625</v>
      </c>
      <c r="V5277" s="1">
        <v>11750.5498046875</v>
      </c>
      <c r="W5277" s="1">
        <v>8849.7255859375</v>
      </c>
      <c r="X5277" s="1">
        <v>18504.470703125</v>
      </c>
      <c r="Y5277" s="1">
        <v>100264.2265625</v>
      </c>
      <c r="Z5277" s="1">
        <v>17218.3203125</v>
      </c>
      <c r="AA5277" s="1">
        <v>119160.3984375</v>
      </c>
      <c r="AB5277" s="1">
        <v>3280.062255859375</v>
      </c>
      <c r="AC5277" s="1">
        <v>17002.9921875</v>
      </c>
      <c r="AD5277" s="1">
        <v>27450.6875</v>
      </c>
      <c r="AE5277" s="1">
        <v>21334.1015625</v>
      </c>
      <c r="AF5277" s="1">
        <v>61716</v>
      </c>
      <c r="AG5277" s="1">
        <v>230060</v>
      </c>
      <c r="AH5277" s="1">
        <v>55327.63671875</v>
      </c>
      <c r="AI5277" s="1">
        <v>9339.5478515625</v>
      </c>
      <c r="AJ5277" s="1">
        <v>56520.484375</v>
      </c>
      <c r="AK5277" s="1">
        <v>7517.783203125</v>
      </c>
      <c r="AL5277" s="1">
        <v>956069.4375</v>
      </c>
      <c r="AM5277" s="1">
        <v>751145.375</v>
      </c>
      <c r="AN5277" s="1">
        <v>204923.96875</v>
      </c>
      <c r="AO5277" t="s">
        <v>18087</v>
      </c>
    </row>
    <row r="5278" spans="1:41" x14ac:dyDescent="0.25">
      <c r="A5278" s="1">
        <v>2021</v>
      </c>
      <c r="B5278" t="s">
        <v>3852</v>
      </c>
      <c r="C5278" t="s">
        <v>7128</v>
      </c>
      <c r="D5278" t="s">
        <v>7237</v>
      </c>
      <c r="E5278" t="s">
        <v>7973</v>
      </c>
      <c r="F5278" t="s">
        <v>9927</v>
      </c>
      <c r="G5278" t="s">
        <v>12119</v>
      </c>
      <c r="H5278" t="s">
        <v>12743</v>
      </c>
      <c r="I5278" s="1">
        <v>25567.919921875</v>
      </c>
      <c r="J5278" s="1">
        <v>22507.791015625</v>
      </c>
      <c r="K5278" s="1">
        <v>4671.93408203125</v>
      </c>
      <c r="L5278" s="1">
        <v>6269</v>
      </c>
      <c r="M5278" s="1">
        <v>20906.56640625</v>
      </c>
      <c r="N5278" s="1">
        <v>20587.689453125</v>
      </c>
      <c r="O5278" s="1">
        <v>12373.310546875</v>
      </c>
      <c r="P5278" s="1">
        <v>14602.232421875</v>
      </c>
      <c r="Q5278" s="1">
        <v>8747.2890625</v>
      </c>
      <c r="R5278" s="1">
        <v>13781.298828125</v>
      </c>
      <c r="S5278" s="1">
        <v>19456.673828125</v>
      </c>
      <c r="T5278" s="1">
        <v>17245.576171875</v>
      </c>
      <c r="U5278" s="1">
        <v>4055.090087890625</v>
      </c>
      <c r="V5278" s="1">
        <v>11750.5498046875</v>
      </c>
      <c r="W5278" s="1">
        <v>8849.7255859375</v>
      </c>
      <c r="X5278" s="1">
        <v>18504.470703125</v>
      </c>
      <c r="Y5278" s="1">
        <v>100264.2265625</v>
      </c>
      <c r="Z5278" s="1">
        <v>17218.3203125</v>
      </c>
      <c r="AA5278" s="1">
        <v>119160.3984375</v>
      </c>
      <c r="AB5278" s="1">
        <v>3280.062255859375</v>
      </c>
      <c r="AC5278" s="1">
        <v>17002.9921875</v>
      </c>
      <c r="AD5278" s="1">
        <v>27450.6875</v>
      </c>
      <c r="AE5278" s="1">
        <v>21334.1015625</v>
      </c>
      <c r="AF5278" s="1">
        <v>61716</v>
      </c>
      <c r="AG5278" s="1">
        <v>230060</v>
      </c>
      <c r="AH5278" s="1">
        <v>55327.63671875</v>
      </c>
      <c r="AI5278" s="1">
        <v>9339.5478515625</v>
      </c>
      <c r="AJ5278" s="1">
        <v>56520.484375</v>
      </c>
      <c r="AK5278" s="1">
        <v>7517.783203125</v>
      </c>
      <c r="AL5278" s="1">
        <v>956069.4375</v>
      </c>
      <c r="AM5278" s="1">
        <v>751145.375</v>
      </c>
      <c r="AN5278" s="1">
        <v>204923.96875</v>
      </c>
      <c r="AO5278" t="s">
        <v>18088</v>
      </c>
    </row>
    <row r="5279" spans="1:41" x14ac:dyDescent="0.25">
      <c r="A5279" s="1">
        <v>2021</v>
      </c>
      <c r="B5279" t="s">
        <v>3852</v>
      </c>
      <c r="C5279" t="s">
        <v>7128</v>
      </c>
      <c r="D5279" t="s">
        <v>7237</v>
      </c>
      <c r="E5279" t="s">
        <v>7974</v>
      </c>
      <c r="F5279" t="s">
        <v>9928</v>
      </c>
      <c r="G5279" t="s">
        <v>12120</v>
      </c>
      <c r="H5279" t="s">
        <v>12743</v>
      </c>
      <c r="I5279" s="1">
        <v>11728.416015625</v>
      </c>
      <c r="J5279" s="1">
        <v>8836.9951171875</v>
      </c>
      <c r="K5279" s="1">
        <v>2480.665771484375</v>
      </c>
      <c r="L5279" s="1">
        <v>3721.688232421875</v>
      </c>
      <c r="M5279" s="1">
        <v>11626.1650390625</v>
      </c>
      <c r="N5279" s="1">
        <v>13185.498046875</v>
      </c>
      <c r="O5279" s="1">
        <v>6692.251953125</v>
      </c>
      <c r="P5279" s="1">
        <v>5494.5048828125</v>
      </c>
      <c r="Q5279" s="1">
        <v>5074.83935546875</v>
      </c>
      <c r="R5279" s="1">
        <v>9404.4892578125</v>
      </c>
      <c r="S5279" s="1">
        <v>7197.01025390625</v>
      </c>
      <c r="T5279" s="1">
        <v>8392.955078125</v>
      </c>
      <c r="U5279" s="1">
        <v>2306.453125</v>
      </c>
      <c r="V5279" s="1">
        <v>5477.39453125</v>
      </c>
      <c r="W5279" s="1">
        <v>4697.919921875</v>
      </c>
      <c r="X5279" s="1">
        <v>9157.765625</v>
      </c>
      <c r="Y5279" s="1">
        <v>56000.76171875</v>
      </c>
      <c r="Z5279" s="1">
        <v>9452.326171875</v>
      </c>
      <c r="AA5279" s="1">
        <v>55872.04296875</v>
      </c>
      <c r="AB5279" s="1">
        <v>1574.7039794921875</v>
      </c>
      <c r="AC5279" s="1">
        <v>7896.03369140625</v>
      </c>
      <c r="AD5279" s="1">
        <v>13684.041015625</v>
      </c>
      <c r="AE5279" s="1">
        <v>10861.833984375</v>
      </c>
      <c r="AF5279" s="1">
        <v>32324.8125</v>
      </c>
      <c r="AG5279" s="1">
        <v>120457.0078125</v>
      </c>
      <c r="AH5279" s="1">
        <v>31927.583984375</v>
      </c>
      <c r="AI5279" s="1">
        <v>4151.63818359375</v>
      </c>
      <c r="AJ5279" s="1">
        <v>29578.2421875</v>
      </c>
      <c r="AK5279" s="1">
        <v>4260.61572265625</v>
      </c>
      <c r="AL5279" s="1">
        <v>493516.6875</v>
      </c>
      <c r="AM5279" s="1">
        <v>387673.34375</v>
      </c>
      <c r="AN5279" s="1">
        <v>105843.3203125</v>
      </c>
      <c r="AO5279" t="s">
        <v>18089</v>
      </c>
    </row>
    <row r="5280" spans="1:41" x14ac:dyDescent="0.25">
      <c r="A5280" s="1">
        <v>2021</v>
      </c>
      <c r="B5280" t="s">
        <v>3852</v>
      </c>
      <c r="C5280" t="s">
        <v>7128</v>
      </c>
      <c r="D5280" t="s">
        <v>7237</v>
      </c>
      <c r="E5280" t="s">
        <v>7974</v>
      </c>
      <c r="F5280" t="s">
        <v>9928</v>
      </c>
      <c r="G5280" t="s">
        <v>12121</v>
      </c>
      <c r="H5280" t="s">
        <v>12743</v>
      </c>
      <c r="I5280" s="1">
        <v>11728.416015625</v>
      </c>
      <c r="J5280" s="1">
        <v>8836.9951171875</v>
      </c>
      <c r="K5280" s="1">
        <v>2480.665771484375</v>
      </c>
      <c r="L5280" s="1">
        <v>3721.688232421875</v>
      </c>
      <c r="M5280" s="1">
        <v>11626.1650390625</v>
      </c>
      <c r="N5280" s="1">
        <v>13185.498046875</v>
      </c>
      <c r="O5280" s="1">
        <v>6692.251953125</v>
      </c>
      <c r="P5280" s="1">
        <v>5494.5048828125</v>
      </c>
      <c r="Q5280" s="1">
        <v>5074.83935546875</v>
      </c>
      <c r="R5280" s="1">
        <v>9404.4892578125</v>
      </c>
      <c r="S5280" s="1">
        <v>7197.01025390625</v>
      </c>
      <c r="T5280" s="1">
        <v>8392.955078125</v>
      </c>
      <c r="U5280" s="1">
        <v>2306.453125</v>
      </c>
      <c r="V5280" s="1">
        <v>5477.39453125</v>
      </c>
      <c r="W5280" s="1">
        <v>4697.919921875</v>
      </c>
      <c r="X5280" s="1">
        <v>9157.765625</v>
      </c>
      <c r="Y5280" s="1">
        <v>56000.76171875</v>
      </c>
      <c r="Z5280" s="1">
        <v>9452.326171875</v>
      </c>
      <c r="AA5280" s="1">
        <v>55872.04296875</v>
      </c>
      <c r="AB5280" s="1">
        <v>1574.7039794921875</v>
      </c>
      <c r="AC5280" s="1">
        <v>7896.03369140625</v>
      </c>
      <c r="AD5280" s="1">
        <v>13684.041015625</v>
      </c>
      <c r="AE5280" s="1">
        <v>10861.833984375</v>
      </c>
      <c r="AF5280" s="1">
        <v>32324.8125</v>
      </c>
      <c r="AG5280" s="1">
        <v>120457.0078125</v>
      </c>
      <c r="AH5280" s="1">
        <v>31927.583984375</v>
      </c>
      <c r="AI5280" s="1">
        <v>4151.63818359375</v>
      </c>
      <c r="AJ5280" s="1">
        <v>29578.2421875</v>
      </c>
      <c r="AK5280" s="1">
        <v>4260.61572265625</v>
      </c>
      <c r="AL5280" s="1">
        <v>493516.6875</v>
      </c>
      <c r="AM5280" s="1">
        <v>387673.34375</v>
      </c>
      <c r="AN5280" s="1">
        <v>105843.3203125</v>
      </c>
      <c r="AO5280" t="s">
        <v>18090</v>
      </c>
    </row>
    <row r="5281" spans="1:41" x14ac:dyDescent="0.25">
      <c r="A5281" s="1">
        <v>2021</v>
      </c>
      <c r="B5281" t="s">
        <v>3852</v>
      </c>
      <c r="C5281" t="s">
        <v>7128</v>
      </c>
      <c r="D5281" t="s">
        <v>7237</v>
      </c>
      <c r="E5281" t="s">
        <v>7975</v>
      </c>
      <c r="F5281" t="s">
        <v>9929</v>
      </c>
      <c r="G5281" t="s">
        <v>12122</v>
      </c>
      <c r="H5281" t="s">
        <v>12743</v>
      </c>
      <c r="I5281" s="1">
        <v>15963.91796875</v>
      </c>
      <c r="J5281" s="1">
        <v>9551.90234375</v>
      </c>
      <c r="K5281" s="1">
        <v>3436.9951171875</v>
      </c>
      <c r="L5281" s="1">
        <v>5165.6806640625</v>
      </c>
      <c r="M5281" s="1">
        <v>14705.1826171875</v>
      </c>
      <c r="N5281" s="1">
        <v>14368.083984375</v>
      </c>
      <c r="O5281" s="1">
        <v>8407.9189453125</v>
      </c>
      <c r="P5281" s="1">
        <v>7243.71484375</v>
      </c>
      <c r="Q5281" s="1">
        <v>6761.35791015625</v>
      </c>
      <c r="R5281" s="1">
        <v>9404.4892578125</v>
      </c>
      <c r="S5281" s="1">
        <v>8369.6298828125</v>
      </c>
      <c r="T5281" s="1">
        <v>11017.3193359375</v>
      </c>
      <c r="U5281" s="1">
        <v>3115.65380859375</v>
      </c>
      <c r="V5281" s="1">
        <v>7416.67919921875</v>
      </c>
      <c r="W5281" s="1">
        <v>5948.7666015625</v>
      </c>
      <c r="X5281" s="1">
        <v>12171.9384765625</v>
      </c>
      <c r="Y5281" s="1">
        <v>74139.3515625</v>
      </c>
      <c r="Z5281" s="1">
        <v>11832.203125</v>
      </c>
      <c r="AA5281" s="1">
        <v>67855.1328125</v>
      </c>
      <c r="AB5281" s="1">
        <v>2026.5693359375</v>
      </c>
      <c r="AC5281" s="1">
        <v>10783.21875</v>
      </c>
      <c r="AD5281" s="1">
        <v>18399.583984375</v>
      </c>
      <c r="AE5281" s="1">
        <v>14177.2314453125</v>
      </c>
      <c r="AF5281" s="1">
        <v>42057.6171875</v>
      </c>
      <c r="AG5281" s="1">
        <v>154269.671875</v>
      </c>
      <c r="AH5281" s="1">
        <v>42109.4765625</v>
      </c>
      <c r="AI5281" s="1">
        <v>6621.94873046875</v>
      </c>
      <c r="AJ5281" s="1">
        <v>38555.6015625</v>
      </c>
      <c r="AK5281" s="1">
        <v>4260.61572265625</v>
      </c>
      <c r="AL5281" s="1">
        <v>630137.5</v>
      </c>
      <c r="AM5281" s="1">
        <v>492661.53125</v>
      </c>
      <c r="AN5281" s="1">
        <v>137475.9375</v>
      </c>
      <c r="AO5281" t="s">
        <v>18091</v>
      </c>
    </row>
    <row r="5282" spans="1:41" x14ac:dyDescent="0.25">
      <c r="A5282" s="1">
        <v>2021</v>
      </c>
      <c r="B5282" t="s">
        <v>3852</v>
      </c>
      <c r="C5282" t="s">
        <v>7128</v>
      </c>
      <c r="D5282" t="s">
        <v>7237</v>
      </c>
      <c r="E5282" t="s">
        <v>7975</v>
      </c>
      <c r="F5282" t="s">
        <v>9929</v>
      </c>
      <c r="G5282" t="s">
        <v>12123</v>
      </c>
      <c r="H5282" t="s">
        <v>12743</v>
      </c>
      <c r="I5282" s="1">
        <v>15963.91796875</v>
      </c>
      <c r="J5282" s="1">
        <v>9551.90234375</v>
      </c>
      <c r="K5282" s="1">
        <v>3436.9951171875</v>
      </c>
      <c r="L5282" s="1">
        <v>5165.6806640625</v>
      </c>
      <c r="M5282" s="1">
        <v>14705.1826171875</v>
      </c>
      <c r="N5282" s="1">
        <v>14368.083984375</v>
      </c>
      <c r="O5282" s="1">
        <v>8407.9189453125</v>
      </c>
      <c r="P5282" s="1">
        <v>7243.71484375</v>
      </c>
      <c r="Q5282" s="1">
        <v>6761.35791015625</v>
      </c>
      <c r="R5282" s="1">
        <v>9404.4892578125</v>
      </c>
      <c r="S5282" s="1">
        <v>8369.6298828125</v>
      </c>
      <c r="T5282" s="1">
        <v>11017.3193359375</v>
      </c>
      <c r="U5282" s="1">
        <v>3115.65380859375</v>
      </c>
      <c r="V5282" s="1">
        <v>7416.67919921875</v>
      </c>
      <c r="W5282" s="1">
        <v>5948.7666015625</v>
      </c>
      <c r="X5282" s="1">
        <v>12171.9384765625</v>
      </c>
      <c r="Y5282" s="1">
        <v>74139.3515625</v>
      </c>
      <c r="Z5282" s="1">
        <v>11832.203125</v>
      </c>
      <c r="AA5282" s="1">
        <v>67855.1328125</v>
      </c>
      <c r="AB5282" s="1">
        <v>2026.5693359375</v>
      </c>
      <c r="AC5282" s="1">
        <v>10783.21875</v>
      </c>
      <c r="AD5282" s="1">
        <v>18399.583984375</v>
      </c>
      <c r="AE5282" s="1">
        <v>14177.2314453125</v>
      </c>
      <c r="AF5282" s="1">
        <v>42057.6171875</v>
      </c>
      <c r="AG5282" s="1">
        <v>154269.671875</v>
      </c>
      <c r="AH5282" s="1">
        <v>42109.4765625</v>
      </c>
      <c r="AI5282" s="1">
        <v>6621.94873046875</v>
      </c>
      <c r="AJ5282" s="1">
        <v>38555.6015625</v>
      </c>
      <c r="AK5282" s="1">
        <v>4260.61572265625</v>
      </c>
      <c r="AL5282" s="1">
        <v>630137.5</v>
      </c>
      <c r="AM5282" s="1">
        <v>492661.53125</v>
      </c>
      <c r="AN5282" s="1">
        <v>137475.9375</v>
      </c>
      <c r="AO5282" t="s">
        <v>18092</v>
      </c>
    </row>
    <row r="5283" spans="1:41" x14ac:dyDescent="0.25">
      <c r="A5283" s="1">
        <v>2021</v>
      </c>
      <c r="B5283" t="s">
        <v>3852</v>
      </c>
      <c r="C5283" t="s">
        <v>7128</v>
      </c>
      <c r="D5283" t="s">
        <v>7237</v>
      </c>
      <c r="E5283" t="s">
        <v>7976</v>
      </c>
      <c r="F5283" t="s">
        <v>9930</v>
      </c>
      <c r="G5283" t="s">
        <v>12124</v>
      </c>
      <c r="H5283" t="s">
        <v>12743</v>
      </c>
      <c r="I5283" s="1">
        <v>4235.501953125</v>
      </c>
      <c r="J5283" s="1">
        <v>714.90692138671875</v>
      </c>
      <c r="K5283" s="1">
        <v>956.329345703125</v>
      </c>
      <c r="L5283" s="1">
        <v>1443.992431640625</v>
      </c>
      <c r="M5283" s="1">
        <v>3079.017333984375</v>
      </c>
      <c r="N5283" s="1">
        <v>1182.5867919921875</v>
      </c>
      <c r="O5283" s="1">
        <v>1715.6669921875</v>
      </c>
      <c r="P5283" s="1">
        <v>1648.039306640625</v>
      </c>
      <c r="Q5283" s="1">
        <v>1686.5184326171875</v>
      </c>
      <c r="R5283" s="1">
        <v>0</v>
      </c>
      <c r="S5283" s="1">
        <v>1172.619873046875</v>
      </c>
      <c r="T5283" s="1">
        <v>2624.3642578125</v>
      </c>
      <c r="U5283" s="1">
        <v>809.2008056640625</v>
      </c>
      <c r="V5283" s="1">
        <v>1939.2845458984375</v>
      </c>
      <c r="W5283" s="1">
        <v>1250.8465576171875</v>
      </c>
      <c r="X5283" s="1">
        <v>3014.172607421875</v>
      </c>
      <c r="Y5283" s="1">
        <v>17414.447265625</v>
      </c>
      <c r="Z5283" s="1">
        <v>2379.876953125</v>
      </c>
      <c r="AA5283" s="1">
        <v>9884.6923828125</v>
      </c>
      <c r="AB5283" s="1">
        <v>451.86538696289063</v>
      </c>
      <c r="AC5283" s="1">
        <v>2887.185302734375</v>
      </c>
      <c r="AD5283" s="1">
        <v>4486.09619140625</v>
      </c>
      <c r="AE5283" s="1">
        <v>3315.3974609375</v>
      </c>
      <c r="AF5283" s="1">
        <v>9295.5712890625</v>
      </c>
      <c r="AG5283" s="1">
        <v>29631.720703125</v>
      </c>
      <c r="AH5283" s="1">
        <v>10181.890625</v>
      </c>
      <c r="AI5283" s="1">
        <v>2470.310791015625</v>
      </c>
      <c r="AJ5283" s="1">
        <v>8977.359375</v>
      </c>
      <c r="AK5283" s="1">
        <v>0</v>
      </c>
      <c r="AL5283" s="1">
        <v>128849.453125</v>
      </c>
      <c r="AM5283" s="1">
        <v>97446.28125</v>
      </c>
      <c r="AN5283" s="1">
        <v>31403.1796875</v>
      </c>
      <c r="AO5283" t="s">
        <v>18093</v>
      </c>
    </row>
    <row r="5284" spans="1:41" x14ac:dyDescent="0.25">
      <c r="A5284" s="1">
        <v>2021</v>
      </c>
      <c r="B5284" t="s">
        <v>3852</v>
      </c>
      <c r="C5284" t="s">
        <v>7128</v>
      </c>
      <c r="D5284" t="s">
        <v>7237</v>
      </c>
      <c r="E5284" t="s">
        <v>7976</v>
      </c>
      <c r="F5284" t="s">
        <v>9930</v>
      </c>
      <c r="G5284" t="s">
        <v>12125</v>
      </c>
      <c r="H5284" t="s">
        <v>12743</v>
      </c>
      <c r="I5284" s="1">
        <v>4235.501953125</v>
      </c>
      <c r="J5284" s="1">
        <v>714.90692138671875</v>
      </c>
      <c r="K5284" s="1">
        <v>956.329345703125</v>
      </c>
      <c r="L5284" s="1">
        <v>1443.992431640625</v>
      </c>
      <c r="M5284" s="1">
        <v>3079.017333984375</v>
      </c>
      <c r="N5284" s="1">
        <v>1182.5867919921875</v>
      </c>
      <c r="O5284" s="1">
        <v>1715.6669921875</v>
      </c>
      <c r="P5284" s="1">
        <v>1648.039306640625</v>
      </c>
      <c r="Q5284" s="1">
        <v>1686.5184326171875</v>
      </c>
      <c r="R5284" s="1">
        <v>0</v>
      </c>
      <c r="S5284" s="1">
        <v>1172.619873046875</v>
      </c>
      <c r="T5284" s="1">
        <v>2624.3642578125</v>
      </c>
      <c r="U5284" s="1">
        <v>809.2008056640625</v>
      </c>
      <c r="V5284" s="1">
        <v>1939.2845458984375</v>
      </c>
      <c r="W5284" s="1">
        <v>1250.8465576171875</v>
      </c>
      <c r="X5284" s="1">
        <v>3014.172607421875</v>
      </c>
      <c r="Y5284" s="1">
        <v>17414.447265625</v>
      </c>
      <c r="Z5284" s="1">
        <v>2379.876953125</v>
      </c>
      <c r="AA5284" s="1">
        <v>9884.6923828125</v>
      </c>
      <c r="AB5284" s="1">
        <v>451.86538696289063</v>
      </c>
      <c r="AC5284" s="1">
        <v>2887.185302734375</v>
      </c>
      <c r="AD5284" s="1">
        <v>4486.09619140625</v>
      </c>
      <c r="AE5284" s="1">
        <v>3315.3974609375</v>
      </c>
      <c r="AF5284" s="1">
        <v>9295.5712890625</v>
      </c>
      <c r="AG5284" s="1">
        <v>29631.720703125</v>
      </c>
      <c r="AH5284" s="1">
        <v>10181.890625</v>
      </c>
      <c r="AI5284" s="1">
        <v>2470.310791015625</v>
      </c>
      <c r="AJ5284" s="1">
        <v>8977.359375</v>
      </c>
      <c r="AK5284" s="1">
        <v>0</v>
      </c>
      <c r="AL5284" s="1">
        <v>128849.453125</v>
      </c>
      <c r="AM5284" s="1">
        <v>97446.28125</v>
      </c>
      <c r="AN5284" s="1">
        <v>31403.1796875</v>
      </c>
      <c r="AO5284" t="s">
        <v>18094</v>
      </c>
    </row>
    <row r="5285" spans="1:41" x14ac:dyDescent="0.25">
      <c r="A5285" s="1">
        <v>2021</v>
      </c>
      <c r="B5285" t="s">
        <v>3852</v>
      </c>
      <c r="C5285" t="s">
        <v>7128</v>
      </c>
      <c r="D5285" t="s">
        <v>7237</v>
      </c>
      <c r="E5285" t="s">
        <v>7977</v>
      </c>
      <c r="F5285" t="s">
        <v>9931</v>
      </c>
      <c r="G5285" t="s">
        <v>12126</v>
      </c>
      <c r="H5285" t="s">
        <v>12743</v>
      </c>
      <c r="I5285" s="1">
        <v>0</v>
      </c>
      <c r="J5285" s="1">
        <v>0</v>
      </c>
      <c r="K5285" s="1">
        <v>0</v>
      </c>
      <c r="L5285" s="1">
        <v>0</v>
      </c>
      <c r="M5285" s="1">
        <v>0</v>
      </c>
      <c r="N5285" s="1">
        <v>0</v>
      </c>
      <c r="O5285" s="1">
        <v>0</v>
      </c>
      <c r="P5285" s="1">
        <v>101.17055511474609</v>
      </c>
      <c r="Q5285" s="1">
        <v>0</v>
      </c>
      <c r="R5285" s="1">
        <v>0</v>
      </c>
      <c r="S5285" s="1">
        <v>0</v>
      </c>
      <c r="T5285" s="1">
        <v>0</v>
      </c>
      <c r="U5285" s="1">
        <v>0</v>
      </c>
      <c r="V5285" s="1">
        <v>0</v>
      </c>
      <c r="W5285" s="1">
        <v>0</v>
      </c>
      <c r="X5285" s="1">
        <v>0</v>
      </c>
      <c r="Y5285" s="1">
        <v>724.14068603515625</v>
      </c>
      <c r="Z5285" s="1">
        <v>0</v>
      </c>
      <c r="AA5285" s="1">
        <v>2098.393798828125</v>
      </c>
      <c r="AB5285" s="1">
        <v>0</v>
      </c>
      <c r="AC5285" s="1">
        <v>0</v>
      </c>
      <c r="AD5285" s="1">
        <v>229.44679260253906</v>
      </c>
      <c r="AE5285" s="1">
        <v>0</v>
      </c>
      <c r="AF5285" s="1">
        <v>437.23236083984375</v>
      </c>
      <c r="AG5285" s="1">
        <v>4180.951171875</v>
      </c>
      <c r="AH5285" s="1">
        <v>0</v>
      </c>
      <c r="AI5285" s="1">
        <v>0</v>
      </c>
      <c r="AJ5285" s="1">
        <v>0</v>
      </c>
      <c r="AK5285" s="1">
        <v>0</v>
      </c>
      <c r="AL5285" s="1">
        <v>7771.33544921875</v>
      </c>
      <c r="AM5285" s="1">
        <v>7541.888671875</v>
      </c>
      <c r="AN5285" s="1">
        <v>229.44679260253906</v>
      </c>
      <c r="AO5285" t="s">
        <v>18095</v>
      </c>
    </row>
    <row r="5286" spans="1:41" x14ac:dyDescent="0.25">
      <c r="A5286" s="1">
        <v>2021</v>
      </c>
      <c r="B5286" t="s">
        <v>3852</v>
      </c>
      <c r="C5286" t="s">
        <v>7128</v>
      </c>
      <c r="D5286" t="s">
        <v>7237</v>
      </c>
      <c r="E5286" t="s">
        <v>7977</v>
      </c>
      <c r="F5286" t="s">
        <v>9931</v>
      </c>
      <c r="G5286" t="s">
        <v>12127</v>
      </c>
      <c r="H5286" t="s">
        <v>12743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101.17055511474609</v>
      </c>
      <c r="Q5286" s="1">
        <v>0</v>
      </c>
      <c r="R5286" s="1">
        <v>0</v>
      </c>
      <c r="S5286" s="1">
        <v>0</v>
      </c>
      <c r="T5286" s="1">
        <v>0</v>
      </c>
      <c r="U5286" s="1">
        <v>0</v>
      </c>
      <c r="V5286" s="1">
        <v>0</v>
      </c>
      <c r="W5286" s="1">
        <v>0</v>
      </c>
      <c r="X5286" s="1">
        <v>0</v>
      </c>
      <c r="Y5286" s="1">
        <v>724.14068603515625</v>
      </c>
      <c r="Z5286" s="1">
        <v>0</v>
      </c>
      <c r="AA5286" s="1">
        <v>2098.393798828125</v>
      </c>
      <c r="AB5286" s="1">
        <v>0</v>
      </c>
      <c r="AC5286" s="1">
        <v>0</v>
      </c>
      <c r="AD5286" s="1">
        <v>229.44679260253906</v>
      </c>
      <c r="AE5286" s="1">
        <v>0</v>
      </c>
      <c r="AF5286" s="1">
        <v>437.23236083984375</v>
      </c>
      <c r="AG5286" s="1">
        <v>4180.951171875</v>
      </c>
      <c r="AH5286" s="1">
        <v>0</v>
      </c>
      <c r="AI5286" s="1">
        <v>0</v>
      </c>
      <c r="AJ5286" s="1">
        <v>0</v>
      </c>
      <c r="AK5286" s="1">
        <v>0</v>
      </c>
      <c r="AL5286" s="1">
        <v>7771.33544921875</v>
      </c>
      <c r="AM5286" s="1">
        <v>7541.888671875</v>
      </c>
      <c r="AN5286" s="1">
        <v>229.44679260253906</v>
      </c>
      <c r="AO5286" t="s">
        <v>18096</v>
      </c>
    </row>
    <row r="5287" spans="1:41" x14ac:dyDescent="0.25">
      <c r="A5287" s="1">
        <v>2021</v>
      </c>
      <c r="B5287" t="s">
        <v>3852</v>
      </c>
      <c r="C5287" t="s">
        <v>7128</v>
      </c>
      <c r="D5287" t="s">
        <v>7237</v>
      </c>
      <c r="E5287" t="s">
        <v>7978</v>
      </c>
      <c r="F5287" t="s">
        <v>9932</v>
      </c>
      <c r="G5287" t="s">
        <v>12128</v>
      </c>
      <c r="H5287" t="s">
        <v>12743</v>
      </c>
      <c r="I5287" s="1">
        <v>0</v>
      </c>
      <c r="J5287" s="1">
        <v>-830</v>
      </c>
      <c r="K5287" s="1">
        <v>-182.17706298828125</v>
      </c>
      <c r="L5287" s="1">
        <v>14</v>
      </c>
      <c r="M5287" s="1">
        <v>-87.271003723144531</v>
      </c>
      <c r="N5287" s="1">
        <v>-860</v>
      </c>
      <c r="O5287" s="1">
        <v>0</v>
      </c>
      <c r="P5287" s="1">
        <v>-139.05119323730469</v>
      </c>
      <c r="Q5287" s="1">
        <v>-137.13600158691406</v>
      </c>
      <c r="R5287" s="1">
        <v>-170.19999694824219</v>
      </c>
      <c r="S5287" s="1">
        <v>-447.60299682617188</v>
      </c>
      <c r="T5287" s="1">
        <v>-1313</v>
      </c>
      <c r="U5287" s="1">
        <v>-9</v>
      </c>
      <c r="V5287" s="1">
        <v>-271</v>
      </c>
      <c r="W5287" s="1"/>
      <c r="X5287" s="1">
        <v>1</v>
      </c>
      <c r="Y5287" s="1">
        <v>-165</v>
      </c>
      <c r="Z5287" s="1">
        <v>-29.082000732421875</v>
      </c>
      <c r="AA5287" s="1">
        <v>-41903.6171875</v>
      </c>
      <c r="AB5287" s="1">
        <v>-70</v>
      </c>
      <c r="AC5287" s="1">
        <v>20.478391647338867</v>
      </c>
      <c r="AD5287" s="1">
        <v>-782.65997314453125</v>
      </c>
      <c r="AE5287" s="1">
        <v>-85.676536560058594</v>
      </c>
      <c r="AF5287" s="1">
        <v>-1547</v>
      </c>
      <c r="AG5287" s="1">
        <v>-11951</v>
      </c>
      <c r="AH5287" s="1">
        <v>-59.2843017578125</v>
      </c>
      <c r="AI5287" s="1">
        <v>-130.73492431640625</v>
      </c>
      <c r="AJ5287" s="1">
        <v>0</v>
      </c>
      <c r="AK5287" s="1">
        <v>-159.33152770996094</v>
      </c>
      <c r="AL5287" s="1">
        <v>-61294.34765625</v>
      </c>
      <c r="AM5287" s="1">
        <v>-58063.28515625</v>
      </c>
      <c r="AN5287" s="1">
        <v>-3231.0615234375</v>
      </c>
      <c r="AO5287" t="s">
        <v>18097</v>
      </c>
    </row>
    <row r="5288" spans="1:41" x14ac:dyDescent="0.25">
      <c r="A5288" s="1">
        <v>2021</v>
      </c>
      <c r="B5288" t="s">
        <v>3852</v>
      </c>
      <c r="C5288" t="s">
        <v>7128</v>
      </c>
      <c r="D5288" t="s">
        <v>7237</v>
      </c>
      <c r="E5288" t="s">
        <v>7978</v>
      </c>
      <c r="F5288" t="s">
        <v>9932</v>
      </c>
      <c r="G5288" t="s">
        <v>12129</v>
      </c>
      <c r="H5288" t="s">
        <v>12743</v>
      </c>
      <c r="I5288" s="1">
        <v>0</v>
      </c>
      <c r="J5288" s="1">
        <v>-830</v>
      </c>
      <c r="K5288" s="1">
        <v>-182.17706298828125</v>
      </c>
      <c r="L5288" s="1">
        <v>14</v>
      </c>
      <c r="M5288" s="1">
        <v>-87.271003723144531</v>
      </c>
      <c r="N5288" s="1">
        <v>-860</v>
      </c>
      <c r="O5288" s="1">
        <v>0</v>
      </c>
      <c r="P5288" s="1">
        <v>-139.05119323730469</v>
      </c>
      <c r="Q5288" s="1">
        <v>-137.13600158691406</v>
      </c>
      <c r="R5288" s="1">
        <v>-170.19999694824219</v>
      </c>
      <c r="S5288" s="1">
        <v>-447.60299682617188</v>
      </c>
      <c r="T5288" s="1">
        <v>-1313</v>
      </c>
      <c r="U5288" s="1">
        <v>-9</v>
      </c>
      <c r="V5288" s="1">
        <v>-271</v>
      </c>
      <c r="W5288" s="1"/>
      <c r="X5288" s="1">
        <v>1</v>
      </c>
      <c r="Y5288" s="1">
        <v>-165</v>
      </c>
      <c r="Z5288" s="1">
        <v>-29.082000732421875</v>
      </c>
      <c r="AA5288" s="1">
        <v>-41903.6171875</v>
      </c>
      <c r="AB5288" s="1">
        <v>-70</v>
      </c>
      <c r="AC5288" s="1">
        <v>20.478391647338867</v>
      </c>
      <c r="AD5288" s="1">
        <v>-782.65997314453125</v>
      </c>
      <c r="AE5288" s="1">
        <v>-85.676536560058594</v>
      </c>
      <c r="AF5288" s="1">
        <v>-1547</v>
      </c>
      <c r="AG5288" s="1">
        <v>-11951</v>
      </c>
      <c r="AH5288" s="1">
        <v>-59.2843017578125</v>
      </c>
      <c r="AI5288" s="1">
        <v>-130.73492431640625</v>
      </c>
      <c r="AJ5288" s="1">
        <v>0</v>
      </c>
      <c r="AK5288" s="1">
        <v>-159.33152770996094</v>
      </c>
      <c r="AL5288" s="1">
        <v>-61294.34765625</v>
      </c>
      <c r="AM5288" s="1">
        <v>-58063.28515625</v>
      </c>
      <c r="AN5288" s="1">
        <v>-3231.0615234375</v>
      </c>
      <c r="AO5288" t="s">
        <v>18098</v>
      </c>
    </row>
    <row r="5289" spans="1:41" x14ac:dyDescent="0.25">
      <c r="A5289" s="1">
        <v>2021</v>
      </c>
      <c r="B5289" t="s">
        <v>3852</v>
      </c>
      <c r="C5289" t="s">
        <v>7128</v>
      </c>
      <c r="D5289" t="s">
        <v>7237</v>
      </c>
      <c r="E5289" t="s">
        <v>7978</v>
      </c>
      <c r="F5289" t="s">
        <v>9933</v>
      </c>
      <c r="G5289" t="s">
        <v>12130</v>
      </c>
      <c r="H5289" t="s">
        <v>12743</v>
      </c>
      <c r="I5289" s="1">
        <v>59347.34375</v>
      </c>
      <c r="J5289" s="1">
        <v>98409.1796875</v>
      </c>
      <c r="K5289" s="1">
        <v>7890.3193359375</v>
      </c>
      <c r="L5289" s="1">
        <v>13435</v>
      </c>
      <c r="M5289" s="1">
        <v>50680.8359375</v>
      </c>
      <c r="N5289" s="1">
        <v>47558.69140625</v>
      </c>
      <c r="O5289" s="1">
        <v>28766.708984375</v>
      </c>
      <c r="P5289" s="1">
        <v>35337.11328125</v>
      </c>
      <c r="Q5289" s="1">
        <v>19438.943359375</v>
      </c>
      <c r="R5289" s="1">
        <v>31015.57421875</v>
      </c>
      <c r="S5289" s="1">
        <v>50197.8671875</v>
      </c>
      <c r="T5289" s="1">
        <v>41052.578125</v>
      </c>
      <c r="U5289" s="1">
        <v>8976.08984375</v>
      </c>
      <c r="V5289" s="1">
        <v>35778.55078125</v>
      </c>
      <c r="W5289" s="1">
        <v>20400.724609375</v>
      </c>
      <c r="X5289" s="1">
        <v>63945.46875</v>
      </c>
      <c r="Y5289" s="1">
        <v>229489.890625</v>
      </c>
      <c r="Z5289" s="1">
        <v>33947.63671875</v>
      </c>
      <c r="AA5289" s="1">
        <v>353313.46875</v>
      </c>
      <c r="AB5289" s="1">
        <v>8268.5146484375</v>
      </c>
      <c r="AC5289" s="1">
        <v>37495.828125</v>
      </c>
      <c r="AD5289" s="1">
        <v>56526.0078125</v>
      </c>
      <c r="AE5289" s="1">
        <v>45778.87109375</v>
      </c>
      <c r="AF5289" s="1">
        <v>137121</v>
      </c>
      <c r="AG5289" s="1">
        <v>560533</v>
      </c>
      <c r="AH5289" s="1">
        <v>109651</v>
      </c>
      <c r="AI5289" s="1">
        <v>26829.93359375</v>
      </c>
      <c r="AJ5289" s="1">
        <v>148177.140625</v>
      </c>
      <c r="AK5289" s="1">
        <v>20658</v>
      </c>
      <c r="AL5289" s="1">
        <v>2380021.5</v>
      </c>
      <c r="AM5289" s="1">
        <v>1895153.25</v>
      </c>
      <c r="AN5289" s="1">
        <v>484867.9375</v>
      </c>
      <c r="AO5289" t="s">
        <v>18099</v>
      </c>
    </row>
    <row r="5290" spans="1:41" x14ac:dyDescent="0.25">
      <c r="A5290" s="1">
        <v>2021</v>
      </c>
      <c r="B5290" t="s">
        <v>3852</v>
      </c>
      <c r="C5290" t="s">
        <v>7128</v>
      </c>
      <c r="D5290" t="s">
        <v>7237</v>
      </c>
      <c r="E5290" t="s">
        <v>7978</v>
      </c>
      <c r="F5290" t="s">
        <v>9933</v>
      </c>
      <c r="G5290" t="s">
        <v>12131</v>
      </c>
      <c r="H5290" t="s">
        <v>12743</v>
      </c>
      <c r="I5290" s="1">
        <v>59347.34375</v>
      </c>
      <c r="J5290" s="1">
        <v>98409.1796875</v>
      </c>
      <c r="K5290" s="1">
        <v>7890.3193359375</v>
      </c>
      <c r="L5290" s="1">
        <v>13435</v>
      </c>
      <c r="M5290" s="1">
        <v>50680.8359375</v>
      </c>
      <c r="N5290" s="1">
        <v>47558.69140625</v>
      </c>
      <c r="O5290" s="1">
        <v>28766.708984375</v>
      </c>
      <c r="P5290" s="1">
        <v>35337.11328125</v>
      </c>
      <c r="Q5290" s="1">
        <v>19438.943359375</v>
      </c>
      <c r="R5290" s="1">
        <v>31015.57421875</v>
      </c>
      <c r="S5290" s="1">
        <v>50197.8671875</v>
      </c>
      <c r="T5290" s="1">
        <v>41052.578125</v>
      </c>
      <c r="U5290" s="1">
        <v>8976.08984375</v>
      </c>
      <c r="V5290" s="1">
        <v>35778.55078125</v>
      </c>
      <c r="W5290" s="1">
        <v>20400.724609375</v>
      </c>
      <c r="X5290" s="1">
        <v>63945.46875</v>
      </c>
      <c r="Y5290" s="1">
        <v>229489.890625</v>
      </c>
      <c r="Z5290" s="1">
        <v>33947.63671875</v>
      </c>
      <c r="AA5290" s="1">
        <v>353313.46875</v>
      </c>
      <c r="AB5290" s="1">
        <v>8268.5146484375</v>
      </c>
      <c r="AC5290" s="1">
        <v>37495.828125</v>
      </c>
      <c r="AD5290" s="1">
        <v>56526.0078125</v>
      </c>
      <c r="AE5290" s="1">
        <v>45778.87109375</v>
      </c>
      <c r="AF5290" s="1">
        <v>137121</v>
      </c>
      <c r="AG5290" s="1">
        <v>560533</v>
      </c>
      <c r="AH5290" s="1">
        <v>109651</v>
      </c>
      <c r="AI5290" s="1">
        <v>26829.93359375</v>
      </c>
      <c r="AJ5290" s="1">
        <v>148177.140625</v>
      </c>
      <c r="AK5290" s="1">
        <v>20658</v>
      </c>
      <c r="AL5290" s="1">
        <v>2380021.5</v>
      </c>
      <c r="AM5290" s="1">
        <v>1895153.25</v>
      </c>
      <c r="AN5290" s="1">
        <v>484867.9375</v>
      </c>
      <c r="AO5290" t="s">
        <v>18100</v>
      </c>
    </row>
    <row r="5291" spans="1:41" x14ac:dyDescent="0.25">
      <c r="A5291" s="1">
        <v>2021</v>
      </c>
      <c r="B5291" t="s">
        <v>3852</v>
      </c>
      <c r="C5291" t="s">
        <v>7128</v>
      </c>
      <c r="D5291" t="s">
        <v>7237</v>
      </c>
      <c r="E5291" t="s">
        <v>7978</v>
      </c>
      <c r="F5291" t="s">
        <v>9934</v>
      </c>
      <c r="G5291" t="s">
        <v>12132</v>
      </c>
      <c r="H5291" t="s">
        <v>12743</v>
      </c>
      <c r="I5291" s="1">
        <v>0</v>
      </c>
      <c r="J5291" s="1">
        <v>929</v>
      </c>
      <c r="K5291" s="1">
        <v>281.19509887695313</v>
      </c>
      <c r="L5291" s="1">
        <v>214</v>
      </c>
      <c r="M5291" s="1">
        <v>182</v>
      </c>
      <c r="N5291" s="1">
        <v>187</v>
      </c>
      <c r="O5291" s="1">
        <v>346.46011352539063</v>
      </c>
      <c r="P5291" s="1">
        <v>2246.3369140625</v>
      </c>
      <c r="Q5291" s="1">
        <v>56.627998352050781</v>
      </c>
      <c r="R5291" s="1">
        <v>285</v>
      </c>
      <c r="S5291" s="1">
        <v>248.28199768066406</v>
      </c>
      <c r="T5291" s="1">
        <v>761</v>
      </c>
      <c r="U5291" s="1">
        <v>10</v>
      </c>
      <c r="V5291" s="1">
        <v>169</v>
      </c>
      <c r="W5291" s="1"/>
      <c r="X5291" s="1">
        <v>684</v>
      </c>
      <c r="Y5291" s="1">
        <v>4006</v>
      </c>
      <c r="Z5291" s="1">
        <v>418.92800903320313</v>
      </c>
      <c r="AA5291" s="1">
        <v>2355.492919921875</v>
      </c>
      <c r="AB5291" s="1">
        <v>955.177001953125</v>
      </c>
      <c r="AC5291" s="1">
        <v>582.20941162109375</v>
      </c>
      <c r="AD5291" s="1">
        <v>782.239990234375</v>
      </c>
      <c r="AE5291" s="1">
        <v>1208.9808349609375</v>
      </c>
      <c r="AF5291" s="1">
        <v>2081</v>
      </c>
      <c r="AG5291" s="1">
        <v>0</v>
      </c>
      <c r="AH5291" s="1">
        <v>1133.0908203125</v>
      </c>
      <c r="AI5291" s="1">
        <v>0</v>
      </c>
      <c r="AJ5291" s="1">
        <v>681.40789794921875</v>
      </c>
      <c r="AK5291" s="1">
        <v>534.1865234375</v>
      </c>
      <c r="AL5291" s="1">
        <v>21338.61328125</v>
      </c>
      <c r="AM5291" s="1">
        <v>15430.9833984375</v>
      </c>
      <c r="AN5291" s="1">
        <v>5907.6318359375</v>
      </c>
      <c r="AO5291" t="s">
        <v>18101</v>
      </c>
    </row>
    <row r="5292" spans="1:41" x14ac:dyDescent="0.25">
      <c r="A5292" s="1">
        <v>2021</v>
      </c>
      <c r="B5292" t="s">
        <v>3852</v>
      </c>
      <c r="C5292" t="s">
        <v>7128</v>
      </c>
      <c r="D5292" t="s">
        <v>7237</v>
      </c>
      <c r="E5292" t="s">
        <v>7978</v>
      </c>
      <c r="F5292" t="s">
        <v>9934</v>
      </c>
      <c r="G5292" t="s">
        <v>12133</v>
      </c>
      <c r="H5292" t="s">
        <v>12743</v>
      </c>
      <c r="I5292" s="1">
        <v>0</v>
      </c>
      <c r="J5292" s="1">
        <v>929</v>
      </c>
      <c r="K5292" s="1">
        <v>281.19509887695313</v>
      </c>
      <c r="L5292" s="1">
        <v>214</v>
      </c>
      <c r="M5292" s="1">
        <v>182</v>
      </c>
      <c r="N5292" s="1">
        <v>187</v>
      </c>
      <c r="O5292" s="1">
        <v>346.46011352539063</v>
      </c>
      <c r="P5292" s="1">
        <v>2246.3369140625</v>
      </c>
      <c r="Q5292" s="1">
        <v>56.627998352050781</v>
      </c>
      <c r="R5292" s="1">
        <v>285</v>
      </c>
      <c r="S5292" s="1">
        <v>248.28199768066406</v>
      </c>
      <c r="T5292" s="1">
        <v>761</v>
      </c>
      <c r="U5292" s="1">
        <v>10</v>
      </c>
      <c r="V5292" s="1">
        <v>169</v>
      </c>
      <c r="W5292" s="1"/>
      <c r="X5292" s="1">
        <v>684</v>
      </c>
      <c r="Y5292" s="1">
        <v>4006</v>
      </c>
      <c r="Z5292" s="1">
        <v>418.92800903320313</v>
      </c>
      <c r="AA5292" s="1">
        <v>2355.492919921875</v>
      </c>
      <c r="AB5292" s="1">
        <v>955.177001953125</v>
      </c>
      <c r="AC5292" s="1">
        <v>582.20941162109375</v>
      </c>
      <c r="AD5292" s="1">
        <v>782.239990234375</v>
      </c>
      <c r="AE5292" s="1">
        <v>1208.9808349609375</v>
      </c>
      <c r="AF5292" s="1">
        <v>2081</v>
      </c>
      <c r="AG5292" s="1">
        <v>0</v>
      </c>
      <c r="AH5292" s="1">
        <v>1133.0908203125</v>
      </c>
      <c r="AI5292" s="1">
        <v>0</v>
      </c>
      <c r="AJ5292" s="1">
        <v>681.40789794921875</v>
      </c>
      <c r="AK5292" s="1">
        <v>534.1865234375</v>
      </c>
      <c r="AL5292" s="1">
        <v>21338.61328125</v>
      </c>
      <c r="AM5292" s="1">
        <v>15430.9833984375</v>
      </c>
      <c r="AN5292" s="1">
        <v>5907.6318359375</v>
      </c>
      <c r="AO5292" t="s">
        <v>18102</v>
      </c>
    </row>
    <row r="5293" spans="1:41" x14ac:dyDescent="0.25">
      <c r="A5293" s="1">
        <v>2021</v>
      </c>
      <c r="B5293" t="s">
        <v>3852</v>
      </c>
      <c r="C5293" t="s">
        <v>7128</v>
      </c>
      <c r="D5293" t="s">
        <v>7237</v>
      </c>
      <c r="E5293" t="s">
        <v>7978</v>
      </c>
      <c r="F5293" t="s">
        <v>9935</v>
      </c>
      <c r="G5293" t="s">
        <v>12134</v>
      </c>
      <c r="H5293" t="s">
        <v>12743</v>
      </c>
      <c r="I5293" s="1">
        <v>59347.34375</v>
      </c>
      <c r="J5293" s="1">
        <v>98508.1796875</v>
      </c>
      <c r="K5293" s="1">
        <v>7989.33740234375</v>
      </c>
      <c r="L5293" s="1">
        <v>13663</v>
      </c>
      <c r="M5293" s="1">
        <v>50775.56640625</v>
      </c>
      <c r="N5293" s="1">
        <v>46885.69140625</v>
      </c>
      <c r="O5293" s="1">
        <v>29113.16796875</v>
      </c>
      <c r="P5293" s="1">
        <v>37444.3984375</v>
      </c>
      <c r="Q5293" s="1">
        <v>19358.435546875</v>
      </c>
      <c r="R5293" s="1">
        <v>31130.375</v>
      </c>
      <c r="S5293" s="1">
        <v>49998.54296875</v>
      </c>
      <c r="T5293" s="1">
        <v>40500.578125</v>
      </c>
      <c r="U5293" s="1">
        <v>8977.08984375</v>
      </c>
      <c r="V5293" s="1">
        <v>35676.55078125</v>
      </c>
      <c r="W5293" s="1">
        <v>20400.724609375</v>
      </c>
      <c r="X5293" s="1">
        <v>64630.46875</v>
      </c>
      <c r="Y5293" s="1">
        <v>233330.890625</v>
      </c>
      <c r="Z5293" s="1">
        <v>34337.48046875</v>
      </c>
      <c r="AA5293" s="1">
        <v>313765.34375</v>
      </c>
      <c r="AB5293" s="1">
        <v>9153.69140625</v>
      </c>
      <c r="AC5293" s="1">
        <v>38098.515625</v>
      </c>
      <c r="AD5293" s="1">
        <v>56525.5859375</v>
      </c>
      <c r="AE5293" s="1">
        <v>46902.17578125</v>
      </c>
      <c r="AF5293" s="1">
        <v>137655</v>
      </c>
      <c r="AG5293" s="1">
        <v>548582</v>
      </c>
      <c r="AH5293" s="1">
        <v>110724.8046875</v>
      </c>
      <c r="AI5293" s="1">
        <v>26699.197265625</v>
      </c>
      <c r="AJ5293" s="1">
        <v>148858.546875</v>
      </c>
      <c r="AK5293" s="1">
        <v>21032.85546875</v>
      </c>
      <c r="AL5293" s="1">
        <v>2340065.5</v>
      </c>
      <c r="AM5293" s="1">
        <v>1852521</v>
      </c>
      <c r="AN5293" s="1">
        <v>487544.5</v>
      </c>
      <c r="AO5293" t="s">
        <v>18103</v>
      </c>
    </row>
    <row r="5294" spans="1:41" x14ac:dyDescent="0.25">
      <c r="A5294" s="1">
        <v>2021</v>
      </c>
      <c r="B5294" t="s">
        <v>3852</v>
      </c>
      <c r="C5294" t="s">
        <v>7128</v>
      </c>
      <c r="D5294" t="s">
        <v>7237</v>
      </c>
      <c r="E5294" t="s">
        <v>7978</v>
      </c>
      <c r="F5294" t="s">
        <v>9935</v>
      </c>
      <c r="G5294" t="s">
        <v>12135</v>
      </c>
      <c r="H5294" t="s">
        <v>12743</v>
      </c>
      <c r="I5294" s="1">
        <v>59347.34375</v>
      </c>
      <c r="J5294" s="1">
        <v>98508.1796875</v>
      </c>
      <c r="K5294" s="1">
        <v>7989.33740234375</v>
      </c>
      <c r="L5294" s="1">
        <v>13663</v>
      </c>
      <c r="M5294" s="1">
        <v>50775.56640625</v>
      </c>
      <c r="N5294" s="1">
        <v>46885.69140625</v>
      </c>
      <c r="O5294" s="1">
        <v>29113.16796875</v>
      </c>
      <c r="P5294" s="1">
        <v>37444.3984375</v>
      </c>
      <c r="Q5294" s="1">
        <v>19358.435546875</v>
      </c>
      <c r="R5294" s="1">
        <v>31130.375</v>
      </c>
      <c r="S5294" s="1">
        <v>49998.54296875</v>
      </c>
      <c r="T5294" s="1">
        <v>40500.578125</v>
      </c>
      <c r="U5294" s="1">
        <v>8977.08984375</v>
      </c>
      <c r="V5294" s="1">
        <v>35676.55078125</v>
      </c>
      <c r="W5294" s="1">
        <v>20400.724609375</v>
      </c>
      <c r="X5294" s="1">
        <v>64630.46875</v>
      </c>
      <c r="Y5294" s="1">
        <v>233330.890625</v>
      </c>
      <c r="Z5294" s="1">
        <v>34337.48046875</v>
      </c>
      <c r="AA5294" s="1">
        <v>313765.34375</v>
      </c>
      <c r="AB5294" s="1">
        <v>9153.69140625</v>
      </c>
      <c r="AC5294" s="1">
        <v>38098.515625</v>
      </c>
      <c r="AD5294" s="1">
        <v>56525.5859375</v>
      </c>
      <c r="AE5294" s="1">
        <v>46902.17578125</v>
      </c>
      <c r="AF5294" s="1">
        <v>137655</v>
      </c>
      <c r="AG5294" s="1">
        <v>548582</v>
      </c>
      <c r="AH5294" s="1">
        <v>110724.8046875</v>
      </c>
      <c r="AI5294" s="1">
        <v>26699.197265625</v>
      </c>
      <c r="AJ5294" s="1">
        <v>148858.546875</v>
      </c>
      <c r="AK5294" s="1">
        <v>21032.85546875</v>
      </c>
      <c r="AL5294" s="1">
        <v>2340065.5</v>
      </c>
      <c r="AM5294" s="1">
        <v>1852521</v>
      </c>
      <c r="AN5294" s="1">
        <v>487544.5</v>
      </c>
      <c r="AO5294" t="s">
        <v>18104</v>
      </c>
    </row>
    <row r="5295" spans="1:41" x14ac:dyDescent="0.25">
      <c r="A5295" s="1">
        <v>2021</v>
      </c>
      <c r="B5295" t="s">
        <v>3852</v>
      </c>
      <c r="C5295" t="s">
        <v>7129</v>
      </c>
      <c r="D5295" t="s">
        <v>7237</v>
      </c>
      <c r="E5295" t="s">
        <v>7979</v>
      </c>
      <c r="F5295" t="s">
        <v>9936</v>
      </c>
      <c r="G5295" t="s">
        <v>12136</v>
      </c>
      <c r="H5295" t="s">
        <v>12743</v>
      </c>
      <c r="I5295" s="1">
        <v>-0.21939162909984589</v>
      </c>
      <c r="J5295" s="1">
        <v>-0.30719009041786194</v>
      </c>
      <c r="K5295" s="1">
        <v>-0.26701265573501587</v>
      </c>
      <c r="L5295" s="1">
        <v>0.3193916380405426</v>
      </c>
      <c r="M5295" s="1">
        <v>0.15035760402679443</v>
      </c>
      <c r="N5295" s="1">
        <v>6.258368968963623</v>
      </c>
      <c r="O5295" s="1">
        <v>-218.65643310546875</v>
      </c>
      <c r="P5295" s="1">
        <v>0.19996270537376404</v>
      </c>
      <c r="Q5295" s="1">
        <v>-8.3380721509456635E-2</v>
      </c>
      <c r="R5295" s="1">
        <v>0.34421151876449585</v>
      </c>
      <c r="S5295" s="1">
        <v>-255.02825927734375</v>
      </c>
      <c r="T5295" s="1">
        <v>0.25772181153297424</v>
      </c>
      <c r="U5295" s="1">
        <v>0</v>
      </c>
      <c r="V5295" s="1">
        <v>25.870721817016602</v>
      </c>
      <c r="W5295" s="1">
        <v>-1.9755243062973022</v>
      </c>
      <c r="X5295" s="1">
        <v>536.452392578125</v>
      </c>
      <c r="Y5295" s="1">
        <v>-0.49789977073669434</v>
      </c>
      <c r="Z5295" s="1">
        <v>-9.513574093580246E-2</v>
      </c>
      <c r="AA5295" s="1">
        <v>11.126903533935547</v>
      </c>
      <c r="AB5295" s="1">
        <v>-1310.284912109375</v>
      </c>
      <c r="AC5295" s="1">
        <v>0.37804064154624939</v>
      </c>
      <c r="AD5295" s="1">
        <v>-0.36708182096481323</v>
      </c>
      <c r="AE5295" s="1">
        <v>16.667573928833008</v>
      </c>
      <c r="AF5295" s="1">
        <v>-0.82558935880661011</v>
      </c>
      <c r="AG5295" s="1">
        <v>740.32342529296875</v>
      </c>
      <c r="AH5295" s="1">
        <v>-1245.4393310546875</v>
      </c>
      <c r="AI5295" s="1">
        <v>0.58606690168380737</v>
      </c>
      <c r="AJ5295" s="1">
        <v>-223.85696411132813</v>
      </c>
      <c r="AK5295" s="1">
        <v>0.16730037331581116</v>
      </c>
      <c r="AL5295" s="1">
        <v>-1918.801513671875</v>
      </c>
      <c r="AM5295" s="1">
        <v>575.60302734375</v>
      </c>
      <c r="AN5295" s="1">
        <v>-2494.40478515625</v>
      </c>
      <c r="AO5295" t="s">
        <v>18105</v>
      </c>
    </row>
    <row r="5296" spans="1:41" x14ac:dyDescent="0.25">
      <c r="A5296" s="1">
        <v>2021</v>
      </c>
      <c r="B5296" t="s">
        <v>3852</v>
      </c>
      <c r="C5296" t="s">
        <v>7129</v>
      </c>
      <c r="D5296" t="s">
        <v>7237</v>
      </c>
      <c r="E5296" t="s">
        <v>7979</v>
      </c>
      <c r="F5296" t="s">
        <v>9936</v>
      </c>
      <c r="G5296" t="s">
        <v>12137</v>
      </c>
      <c r="H5296" t="s">
        <v>12743</v>
      </c>
      <c r="I5296" s="1">
        <v>-0.21939162909984589</v>
      </c>
      <c r="J5296" s="1">
        <v>-0.30719009041786194</v>
      </c>
      <c r="K5296" s="1">
        <v>-0.26701265573501587</v>
      </c>
      <c r="L5296" s="1">
        <v>0.3193916380405426</v>
      </c>
      <c r="M5296" s="1">
        <v>0.15035760402679443</v>
      </c>
      <c r="N5296" s="1">
        <v>6.258368968963623</v>
      </c>
      <c r="O5296" s="1">
        <v>-218.65643310546875</v>
      </c>
      <c r="P5296" s="1">
        <v>0.19996270537376404</v>
      </c>
      <c r="Q5296" s="1">
        <v>-8.3380721509456635E-2</v>
      </c>
      <c r="R5296" s="1">
        <v>0.34421151876449585</v>
      </c>
      <c r="S5296" s="1">
        <v>-255.02825927734375</v>
      </c>
      <c r="T5296" s="1">
        <v>0.25772181153297424</v>
      </c>
      <c r="U5296" s="1">
        <v>0</v>
      </c>
      <c r="V5296" s="1">
        <v>25.870721817016602</v>
      </c>
      <c r="W5296" s="1">
        <v>-1.9755243062973022</v>
      </c>
      <c r="X5296" s="1">
        <v>536.452392578125</v>
      </c>
      <c r="Y5296" s="1">
        <v>-0.49789977073669434</v>
      </c>
      <c r="Z5296" s="1">
        <v>-9.513574093580246E-2</v>
      </c>
      <c r="AA5296" s="1">
        <v>11.126903533935547</v>
      </c>
      <c r="AB5296" s="1">
        <v>-1310.284912109375</v>
      </c>
      <c r="AC5296" s="1">
        <v>0.37804064154624939</v>
      </c>
      <c r="AD5296" s="1">
        <v>-0.36708182096481323</v>
      </c>
      <c r="AE5296" s="1">
        <v>16.667573928833008</v>
      </c>
      <c r="AF5296" s="1">
        <v>-0.82558935880661011</v>
      </c>
      <c r="AG5296" s="1">
        <v>740.32342529296875</v>
      </c>
      <c r="AH5296" s="1">
        <v>-1245.4393310546875</v>
      </c>
      <c r="AI5296" s="1">
        <v>0.58606690168380737</v>
      </c>
      <c r="AJ5296" s="1">
        <v>-223.85696411132813</v>
      </c>
      <c r="AK5296" s="1">
        <v>0.16730037331581116</v>
      </c>
      <c r="AL5296" s="1">
        <v>-1918.801513671875</v>
      </c>
      <c r="AM5296" s="1">
        <v>575.60302734375</v>
      </c>
      <c r="AN5296" s="1">
        <v>-2494.40478515625</v>
      </c>
      <c r="AO5296" t="s">
        <v>18106</v>
      </c>
    </row>
    <row r="5297" spans="1:41" x14ac:dyDescent="0.25">
      <c r="A5297" s="1">
        <v>2021</v>
      </c>
      <c r="B5297" t="s">
        <v>3852</v>
      </c>
      <c r="C5297" t="s">
        <v>7129</v>
      </c>
      <c r="D5297" t="s">
        <v>7237</v>
      </c>
      <c r="E5297" t="s">
        <v>7980</v>
      </c>
      <c r="F5297" t="s">
        <v>9937</v>
      </c>
      <c r="G5297" t="s">
        <v>12138</v>
      </c>
      <c r="H5297" t="s">
        <v>12743</v>
      </c>
      <c r="I5297" s="1">
        <v>0</v>
      </c>
      <c r="J5297" s="1">
        <v>830</v>
      </c>
      <c r="K5297" s="1">
        <v>191.09700012207031</v>
      </c>
      <c r="L5297" s="1">
        <v>33</v>
      </c>
      <c r="M5297" s="1">
        <v>178.5</v>
      </c>
      <c r="N5297" s="1">
        <v>976</v>
      </c>
      <c r="O5297" s="1">
        <v>0</v>
      </c>
      <c r="P5297" s="1">
        <v>258.93658447265625</v>
      </c>
      <c r="Q5297" s="1">
        <v>61.700000762939453</v>
      </c>
      <c r="R5297" s="1">
        <v>103.28478240966797</v>
      </c>
      <c r="S5297" s="1">
        <v>58.433998107910156</v>
      </c>
      <c r="T5297" s="1">
        <v>3993</v>
      </c>
      <c r="U5297" s="1">
        <v>8.9996099472045898</v>
      </c>
      <c r="V5297" s="1">
        <v>847</v>
      </c>
      <c r="W5297" s="1">
        <v>0</v>
      </c>
      <c r="X5297" s="1">
        <v>29.280000686645508</v>
      </c>
      <c r="Y5297" s="1">
        <v>449.07501220703125</v>
      </c>
      <c r="Z5297" s="1">
        <v>30.245481491088867</v>
      </c>
      <c r="AA5297" s="1">
        <v>42006.9140625</v>
      </c>
      <c r="AB5297" s="1">
        <v>98</v>
      </c>
      <c r="AC5297" s="1">
        <v>164.36799621582031</v>
      </c>
      <c r="AD5297" s="1">
        <v>817.53997802734375</v>
      </c>
      <c r="AE5297" s="1">
        <v>373.46798706054688</v>
      </c>
      <c r="AF5297" s="1">
        <v>1777</v>
      </c>
      <c r="AG5297" s="1">
        <v>15585</v>
      </c>
      <c r="AH5297" s="1">
        <v>113.70774841308594</v>
      </c>
      <c r="AI5297" s="1">
        <v>130.73492431640625</v>
      </c>
      <c r="AJ5297" s="1">
        <v>0</v>
      </c>
      <c r="AK5297" s="1">
        <v>183</v>
      </c>
      <c r="AL5297" s="1">
        <v>69298.2890625</v>
      </c>
      <c r="AM5297" s="1">
        <v>63504.9921875</v>
      </c>
      <c r="AN5297" s="1">
        <v>5793.29296875</v>
      </c>
      <c r="AO5297" t="s">
        <v>18107</v>
      </c>
    </row>
    <row r="5298" spans="1:41" x14ac:dyDescent="0.25">
      <c r="A5298" s="1">
        <v>2021</v>
      </c>
      <c r="B5298" t="s">
        <v>3852</v>
      </c>
      <c r="C5298" t="s">
        <v>7129</v>
      </c>
      <c r="D5298" t="s">
        <v>7237</v>
      </c>
      <c r="E5298" t="s">
        <v>7980</v>
      </c>
      <c r="F5298" t="s">
        <v>9937</v>
      </c>
      <c r="G5298" t="s">
        <v>12139</v>
      </c>
      <c r="H5298" t="s">
        <v>12743</v>
      </c>
      <c r="I5298" s="1">
        <v>0</v>
      </c>
      <c r="J5298" s="1">
        <v>830</v>
      </c>
      <c r="K5298" s="1">
        <v>191.09700012207031</v>
      </c>
      <c r="L5298" s="1">
        <v>33</v>
      </c>
      <c r="M5298" s="1">
        <v>178.5</v>
      </c>
      <c r="N5298" s="1">
        <v>976</v>
      </c>
      <c r="O5298" s="1">
        <v>0</v>
      </c>
      <c r="P5298" s="1">
        <v>258.93658447265625</v>
      </c>
      <c r="Q5298" s="1">
        <v>61.700000762939453</v>
      </c>
      <c r="R5298" s="1">
        <v>103.28478240966797</v>
      </c>
      <c r="S5298" s="1">
        <v>58.433998107910156</v>
      </c>
      <c r="T5298" s="1">
        <v>3993</v>
      </c>
      <c r="U5298" s="1">
        <v>8.9996099472045898</v>
      </c>
      <c r="V5298" s="1">
        <v>847</v>
      </c>
      <c r="W5298" s="1">
        <v>0</v>
      </c>
      <c r="X5298" s="1">
        <v>29.280000686645508</v>
      </c>
      <c r="Y5298" s="1">
        <v>449.07501220703125</v>
      </c>
      <c r="Z5298" s="1">
        <v>30.245481491088867</v>
      </c>
      <c r="AA5298" s="1">
        <v>42006.9140625</v>
      </c>
      <c r="AB5298" s="1">
        <v>98</v>
      </c>
      <c r="AC5298" s="1">
        <v>164.36799621582031</v>
      </c>
      <c r="AD5298" s="1">
        <v>817.53997802734375</v>
      </c>
      <c r="AE5298" s="1">
        <v>373.46798706054688</v>
      </c>
      <c r="AF5298" s="1">
        <v>1777</v>
      </c>
      <c r="AG5298" s="1">
        <v>15585</v>
      </c>
      <c r="AH5298" s="1">
        <v>113.70774841308594</v>
      </c>
      <c r="AI5298" s="1">
        <v>130.73492431640625</v>
      </c>
      <c r="AJ5298" s="1">
        <v>0</v>
      </c>
      <c r="AK5298" s="1">
        <v>183</v>
      </c>
      <c r="AL5298" s="1">
        <v>69298.2890625</v>
      </c>
      <c r="AM5298" s="1">
        <v>63504.9921875</v>
      </c>
      <c r="AN5298" s="1">
        <v>5793.29296875</v>
      </c>
      <c r="AO5298" t="s">
        <v>18108</v>
      </c>
    </row>
    <row r="5299" spans="1:41" x14ac:dyDescent="0.25">
      <c r="A5299" s="1">
        <v>2021</v>
      </c>
      <c r="B5299" t="s">
        <v>3852</v>
      </c>
      <c r="C5299" t="s">
        <v>7129</v>
      </c>
      <c r="D5299" t="s">
        <v>7237</v>
      </c>
      <c r="E5299" t="s">
        <v>7981</v>
      </c>
      <c r="F5299" t="s">
        <v>9938</v>
      </c>
      <c r="G5299" t="s">
        <v>12140</v>
      </c>
      <c r="H5299" t="s">
        <v>12743</v>
      </c>
      <c r="I5299" s="1">
        <v>12731</v>
      </c>
      <c r="J5299" s="1">
        <v>20357.90234375</v>
      </c>
      <c r="K5299" s="1">
        <v>1686.261962890625</v>
      </c>
      <c r="L5299" s="1">
        <v>2023</v>
      </c>
      <c r="M5299" s="1">
        <v>10565</v>
      </c>
      <c r="N5299" s="1">
        <v>10648.83984375</v>
      </c>
      <c r="O5299" s="1">
        <v>6483.2041015625</v>
      </c>
      <c r="P5299" s="1">
        <v>10402.86328125</v>
      </c>
      <c r="Q5299" s="1">
        <v>3338.89990234375</v>
      </c>
      <c r="R5299" s="1">
        <v>6481.95166015625</v>
      </c>
      <c r="S5299" s="1">
        <v>15000.1533203125</v>
      </c>
      <c r="T5299" s="1">
        <v>9757</v>
      </c>
      <c r="U5299" s="1">
        <v>1598.7393798828125</v>
      </c>
      <c r="V5299" s="1">
        <v>6984</v>
      </c>
      <c r="W5299" s="1">
        <v>4400</v>
      </c>
      <c r="X5299" s="1">
        <v>10573.5791015625</v>
      </c>
      <c r="Y5299" s="1">
        <v>43559.40625</v>
      </c>
      <c r="Z5299" s="1">
        <v>8587.7216796875</v>
      </c>
      <c r="AA5299" s="1">
        <v>80368.6328125</v>
      </c>
      <c r="AB5299" s="1">
        <v>1914.7259521484375</v>
      </c>
      <c r="AC5299" s="1">
        <v>9420.962890625</v>
      </c>
      <c r="AD5299" s="1">
        <v>15235.509765625</v>
      </c>
      <c r="AE5299" s="1">
        <v>11408.72265625</v>
      </c>
      <c r="AF5299" s="1">
        <v>29609.69921875</v>
      </c>
      <c r="AG5299" s="1">
        <v>129773</v>
      </c>
      <c r="AH5299" s="1">
        <v>21914.2578125</v>
      </c>
      <c r="AI5299" s="1">
        <v>4587.4541015625</v>
      </c>
      <c r="AJ5299" s="1">
        <v>28013.193359375</v>
      </c>
      <c r="AK5299" s="1">
        <v>4869</v>
      </c>
      <c r="AL5299" s="1">
        <v>522294.65625</v>
      </c>
      <c r="AM5299" s="1">
        <v>415308.53125</v>
      </c>
      <c r="AN5299" s="1">
        <v>106986.140625</v>
      </c>
      <c r="AO5299" t="s">
        <v>18109</v>
      </c>
    </row>
    <row r="5300" spans="1:41" x14ac:dyDescent="0.25">
      <c r="A5300" s="1">
        <v>2021</v>
      </c>
      <c r="B5300" t="s">
        <v>3852</v>
      </c>
      <c r="C5300" t="s">
        <v>7129</v>
      </c>
      <c r="D5300" t="s">
        <v>7237</v>
      </c>
      <c r="E5300" t="s">
        <v>7981</v>
      </c>
      <c r="F5300" t="s">
        <v>9938</v>
      </c>
      <c r="G5300" t="s">
        <v>12141</v>
      </c>
      <c r="H5300" t="s">
        <v>12743</v>
      </c>
      <c r="I5300" s="1">
        <v>12731</v>
      </c>
      <c r="J5300" s="1">
        <v>20357.90234375</v>
      </c>
      <c r="K5300" s="1">
        <v>1686.261962890625</v>
      </c>
      <c r="L5300" s="1">
        <v>2023</v>
      </c>
      <c r="M5300" s="1">
        <v>10565</v>
      </c>
      <c r="N5300" s="1">
        <v>10648.83984375</v>
      </c>
      <c r="O5300" s="1">
        <v>6483.2041015625</v>
      </c>
      <c r="P5300" s="1">
        <v>10402.86328125</v>
      </c>
      <c r="Q5300" s="1">
        <v>3338.89990234375</v>
      </c>
      <c r="R5300" s="1">
        <v>6481.95166015625</v>
      </c>
      <c r="S5300" s="1">
        <v>15000.1533203125</v>
      </c>
      <c r="T5300" s="1">
        <v>9757</v>
      </c>
      <c r="U5300" s="1">
        <v>1598.7393798828125</v>
      </c>
      <c r="V5300" s="1">
        <v>6984</v>
      </c>
      <c r="W5300" s="1">
        <v>4400</v>
      </c>
      <c r="X5300" s="1">
        <v>10573.5791015625</v>
      </c>
      <c r="Y5300" s="1">
        <v>43559.40625</v>
      </c>
      <c r="Z5300" s="1">
        <v>8587.7216796875</v>
      </c>
      <c r="AA5300" s="1">
        <v>80368.6328125</v>
      </c>
      <c r="AB5300" s="1">
        <v>1914.7259521484375</v>
      </c>
      <c r="AC5300" s="1">
        <v>9420.962890625</v>
      </c>
      <c r="AD5300" s="1">
        <v>15235.509765625</v>
      </c>
      <c r="AE5300" s="1">
        <v>11408.72265625</v>
      </c>
      <c r="AF5300" s="1">
        <v>29609.69921875</v>
      </c>
      <c r="AG5300" s="1">
        <v>129773</v>
      </c>
      <c r="AH5300" s="1">
        <v>21914.2578125</v>
      </c>
      <c r="AI5300" s="1">
        <v>4587.4541015625</v>
      </c>
      <c r="AJ5300" s="1">
        <v>28013.193359375</v>
      </c>
      <c r="AK5300" s="1">
        <v>4869</v>
      </c>
      <c r="AL5300" s="1">
        <v>522294.65625</v>
      </c>
      <c r="AM5300" s="1">
        <v>415308.53125</v>
      </c>
      <c r="AN5300" s="1">
        <v>106986.140625</v>
      </c>
      <c r="AO5300" t="s">
        <v>18110</v>
      </c>
    </row>
    <row r="5301" spans="1:41" x14ac:dyDescent="0.25">
      <c r="A5301" s="1">
        <v>2021</v>
      </c>
      <c r="B5301" t="s">
        <v>3852</v>
      </c>
      <c r="C5301" t="s">
        <v>7129</v>
      </c>
      <c r="D5301" t="s">
        <v>7237</v>
      </c>
      <c r="E5301" t="s">
        <v>7981</v>
      </c>
      <c r="F5301" t="s">
        <v>9939</v>
      </c>
      <c r="G5301" t="s">
        <v>12142</v>
      </c>
      <c r="H5301" t="s">
        <v>12743</v>
      </c>
      <c r="I5301" s="1">
        <v>3126.997802734375</v>
      </c>
      <c r="J5301" s="1">
        <v>7402.01416015625</v>
      </c>
      <c r="K5301" s="1">
        <v>451.322998046875</v>
      </c>
      <c r="L5301" s="1">
        <v>919.68060302734375</v>
      </c>
      <c r="M5301" s="1">
        <v>4363.61572265625</v>
      </c>
      <c r="N5301" s="1">
        <v>4429.23486328125</v>
      </c>
      <c r="O5301" s="1">
        <v>2517.812744140625</v>
      </c>
      <c r="P5301" s="1">
        <v>3044.345458984375</v>
      </c>
      <c r="Q5301" s="1">
        <v>1352.968994140625</v>
      </c>
      <c r="R5301" s="1">
        <v>2105.141845703125</v>
      </c>
      <c r="S5301" s="1">
        <v>3913.1103515625</v>
      </c>
      <c r="T5301" s="1">
        <v>3528.7421875</v>
      </c>
      <c r="U5301" s="1">
        <v>659.30322265625</v>
      </c>
      <c r="V5301" s="1">
        <v>2650.12939453125</v>
      </c>
      <c r="W5301" s="1">
        <v>1499.040771484375</v>
      </c>
      <c r="X5301" s="1">
        <v>4241.046875</v>
      </c>
      <c r="Y5301" s="1">
        <v>17434.53125</v>
      </c>
      <c r="Z5301" s="1">
        <v>3201.604248046875</v>
      </c>
      <c r="AA5301" s="1">
        <v>29063.36328125</v>
      </c>
      <c r="AB5301" s="1">
        <v>661.23291015625</v>
      </c>
      <c r="AC5301" s="1">
        <v>3201.188720703125</v>
      </c>
      <c r="AD5301" s="1">
        <v>6184.40625</v>
      </c>
      <c r="AE5301" s="1">
        <v>4251.85400390625</v>
      </c>
      <c r="AF5301" s="1">
        <v>9951.3154296875</v>
      </c>
      <c r="AG5301" s="1">
        <v>53982.67578125</v>
      </c>
      <c r="AH5301" s="1">
        <v>8696.095703125</v>
      </c>
      <c r="AI5301" s="1">
        <v>1869.8546142578125</v>
      </c>
      <c r="AJ5301" s="1">
        <v>10048.310546875</v>
      </c>
      <c r="AK5301" s="1">
        <v>1611.8326416015625</v>
      </c>
      <c r="AL5301" s="1">
        <v>196362.765625</v>
      </c>
      <c r="AM5301" s="1">
        <v>156824.65625</v>
      </c>
      <c r="AN5301" s="1">
        <v>39538.11328125</v>
      </c>
      <c r="AO5301" t="s">
        <v>18111</v>
      </c>
    </row>
    <row r="5302" spans="1:41" x14ac:dyDescent="0.25">
      <c r="A5302" s="1">
        <v>2021</v>
      </c>
      <c r="B5302" t="s">
        <v>3852</v>
      </c>
      <c r="C5302" t="s">
        <v>7129</v>
      </c>
      <c r="D5302" t="s">
        <v>7237</v>
      </c>
      <c r="E5302" t="s">
        <v>7981</v>
      </c>
      <c r="F5302" t="s">
        <v>9939</v>
      </c>
      <c r="G5302" t="s">
        <v>12143</v>
      </c>
      <c r="H5302" t="s">
        <v>12743</v>
      </c>
      <c r="I5302" s="1">
        <v>3126.997802734375</v>
      </c>
      <c r="J5302" s="1">
        <v>7402.01416015625</v>
      </c>
      <c r="K5302" s="1">
        <v>451.322998046875</v>
      </c>
      <c r="L5302" s="1">
        <v>919.68060302734375</v>
      </c>
      <c r="M5302" s="1">
        <v>4363.61572265625</v>
      </c>
      <c r="N5302" s="1">
        <v>4429.23486328125</v>
      </c>
      <c r="O5302" s="1">
        <v>2517.812744140625</v>
      </c>
      <c r="P5302" s="1">
        <v>3044.345458984375</v>
      </c>
      <c r="Q5302" s="1">
        <v>1352.968994140625</v>
      </c>
      <c r="R5302" s="1">
        <v>2105.141845703125</v>
      </c>
      <c r="S5302" s="1">
        <v>3913.1103515625</v>
      </c>
      <c r="T5302" s="1">
        <v>3528.7421875</v>
      </c>
      <c r="U5302" s="1">
        <v>659.30322265625</v>
      </c>
      <c r="V5302" s="1">
        <v>2650.12939453125</v>
      </c>
      <c r="W5302" s="1">
        <v>1499.040771484375</v>
      </c>
      <c r="X5302" s="1">
        <v>4241.046875</v>
      </c>
      <c r="Y5302" s="1">
        <v>17434.53125</v>
      </c>
      <c r="Z5302" s="1">
        <v>3201.604248046875</v>
      </c>
      <c r="AA5302" s="1">
        <v>29063.36328125</v>
      </c>
      <c r="AB5302" s="1">
        <v>661.23291015625</v>
      </c>
      <c r="AC5302" s="1">
        <v>3201.188720703125</v>
      </c>
      <c r="AD5302" s="1">
        <v>6184.40625</v>
      </c>
      <c r="AE5302" s="1">
        <v>4251.85400390625</v>
      </c>
      <c r="AF5302" s="1">
        <v>9951.3154296875</v>
      </c>
      <c r="AG5302" s="1">
        <v>53982.67578125</v>
      </c>
      <c r="AH5302" s="1">
        <v>8696.095703125</v>
      </c>
      <c r="AI5302" s="1">
        <v>1869.8546142578125</v>
      </c>
      <c r="AJ5302" s="1">
        <v>10048.310546875</v>
      </c>
      <c r="AK5302" s="1">
        <v>1611.8326416015625</v>
      </c>
      <c r="AL5302" s="1">
        <v>196362.765625</v>
      </c>
      <c r="AM5302" s="1">
        <v>156824.65625</v>
      </c>
      <c r="AN5302" s="1">
        <v>39538.11328125</v>
      </c>
      <c r="AO5302" t="s">
        <v>18112</v>
      </c>
    </row>
    <row r="5303" spans="1:41" x14ac:dyDescent="0.25">
      <c r="A5303" s="1">
        <v>2021</v>
      </c>
      <c r="B5303" t="s">
        <v>3852</v>
      </c>
      <c r="C5303" t="s">
        <v>7129</v>
      </c>
      <c r="D5303" t="s">
        <v>7237</v>
      </c>
      <c r="E5303" t="s">
        <v>7982</v>
      </c>
      <c r="F5303" t="s">
        <v>9940</v>
      </c>
      <c r="G5303" t="s">
        <v>12144</v>
      </c>
      <c r="H5303" t="s">
        <v>12743</v>
      </c>
      <c r="I5303" s="1">
        <v>14585</v>
      </c>
      <c r="J5303" s="1">
        <v>61073</v>
      </c>
      <c r="K5303" s="1">
        <v>2381.47705078125</v>
      </c>
      <c r="L5303" s="1">
        <v>2552</v>
      </c>
      <c r="M5303" s="1">
        <v>49142</v>
      </c>
      <c r="N5303" s="1">
        <v>15500.626953125</v>
      </c>
      <c r="O5303" s="1">
        <v>10983.4677734375</v>
      </c>
      <c r="P5303" s="1">
        <v>14770.05859375</v>
      </c>
      <c r="Q5303" s="1">
        <v>4131.60009765625</v>
      </c>
      <c r="R5303" s="1">
        <v>7154.40673828125</v>
      </c>
      <c r="S5303" s="1">
        <v>11149.421875</v>
      </c>
      <c r="T5303" s="1">
        <v>9095</v>
      </c>
      <c r="U5303" s="1">
        <v>762.82891845703125</v>
      </c>
      <c r="V5303" s="1">
        <v>8066</v>
      </c>
      <c r="W5303" s="1">
        <v>4504</v>
      </c>
      <c r="X5303" s="1">
        <v>24902.943359375</v>
      </c>
      <c r="Y5303" s="1">
        <v>53186.6015625</v>
      </c>
      <c r="Z5303" s="1">
        <v>20916.458984375</v>
      </c>
      <c r="AA5303" s="1">
        <v>184197.359375</v>
      </c>
      <c r="AB5303" s="1">
        <v>3773.5</v>
      </c>
      <c r="AC5303" s="1">
        <v>20969.951171875</v>
      </c>
      <c r="AD5303" s="1">
        <v>22706</v>
      </c>
      <c r="AE5303" s="1">
        <v>29668.556640625</v>
      </c>
      <c r="AF5303" s="1">
        <v>36199.5</v>
      </c>
      <c r="AG5303" s="1">
        <v>215214</v>
      </c>
      <c r="AH5303" s="1">
        <v>30575.49609375</v>
      </c>
      <c r="AI5303" s="1">
        <v>5879.5234375</v>
      </c>
      <c r="AJ5303" s="1">
        <v>38067.5234375</v>
      </c>
      <c r="AK5303" s="1">
        <v>3145</v>
      </c>
      <c r="AL5303" s="1">
        <v>905253.25</v>
      </c>
      <c r="AM5303" s="1">
        <v>727015.4375</v>
      </c>
      <c r="AN5303" s="1">
        <v>178237.84375</v>
      </c>
      <c r="AO5303" t="s">
        <v>18113</v>
      </c>
    </row>
    <row r="5304" spans="1:41" x14ac:dyDescent="0.25">
      <c r="A5304" s="1">
        <v>2021</v>
      </c>
      <c r="B5304" t="s">
        <v>3852</v>
      </c>
      <c r="C5304" t="s">
        <v>7129</v>
      </c>
      <c r="D5304" t="s">
        <v>7237</v>
      </c>
      <c r="E5304" t="s">
        <v>7982</v>
      </c>
      <c r="F5304" t="s">
        <v>9940</v>
      </c>
      <c r="G5304" t="s">
        <v>12145</v>
      </c>
      <c r="H5304" t="s">
        <v>12743</v>
      </c>
      <c r="I5304" s="1">
        <v>14585</v>
      </c>
      <c r="J5304" s="1">
        <v>61073</v>
      </c>
      <c r="K5304" s="1">
        <v>2381.47705078125</v>
      </c>
      <c r="L5304" s="1">
        <v>2552</v>
      </c>
      <c r="M5304" s="1">
        <v>49142</v>
      </c>
      <c r="N5304" s="1">
        <v>15500.626953125</v>
      </c>
      <c r="O5304" s="1">
        <v>10983.4677734375</v>
      </c>
      <c r="P5304" s="1">
        <v>14770.05859375</v>
      </c>
      <c r="Q5304" s="1">
        <v>4131.60009765625</v>
      </c>
      <c r="R5304" s="1">
        <v>7154.40673828125</v>
      </c>
      <c r="S5304" s="1">
        <v>11149.421875</v>
      </c>
      <c r="T5304" s="1">
        <v>9095</v>
      </c>
      <c r="U5304" s="1">
        <v>762.82891845703125</v>
      </c>
      <c r="V5304" s="1">
        <v>8066</v>
      </c>
      <c r="W5304" s="1">
        <v>4504</v>
      </c>
      <c r="X5304" s="1">
        <v>24902.943359375</v>
      </c>
      <c r="Y5304" s="1">
        <v>53186.6015625</v>
      </c>
      <c r="Z5304" s="1">
        <v>20916.458984375</v>
      </c>
      <c r="AA5304" s="1">
        <v>184197.359375</v>
      </c>
      <c r="AB5304" s="1">
        <v>3773.5</v>
      </c>
      <c r="AC5304" s="1">
        <v>20969.951171875</v>
      </c>
      <c r="AD5304" s="1">
        <v>22706</v>
      </c>
      <c r="AE5304" s="1">
        <v>29668.556640625</v>
      </c>
      <c r="AF5304" s="1">
        <v>36199.5</v>
      </c>
      <c r="AG5304" s="1">
        <v>215214</v>
      </c>
      <c r="AH5304" s="1">
        <v>30575.49609375</v>
      </c>
      <c r="AI5304" s="1">
        <v>5879.5234375</v>
      </c>
      <c r="AJ5304" s="1">
        <v>38067.5234375</v>
      </c>
      <c r="AK5304" s="1">
        <v>3145</v>
      </c>
      <c r="AL5304" s="1">
        <v>905253.25</v>
      </c>
      <c r="AM5304" s="1">
        <v>727015.4375</v>
      </c>
      <c r="AN5304" s="1">
        <v>178237.84375</v>
      </c>
      <c r="AO5304" t="s">
        <v>18114</v>
      </c>
    </row>
    <row r="5305" spans="1:41" x14ac:dyDescent="0.25">
      <c r="A5305" s="1">
        <v>2021</v>
      </c>
      <c r="B5305" t="s">
        <v>3852</v>
      </c>
      <c r="C5305" t="s">
        <v>7129</v>
      </c>
      <c r="D5305" t="s">
        <v>7237</v>
      </c>
      <c r="E5305" t="s">
        <v>7983</v>
      </c>
      <c r="F5305" t="s">
        <v>9941</v>
      </c>
      <c r="G5305" t="s">
        <v>12146</v>
      </c>
      <c r="H5305" t="s">
        <v>12743</v>
      </c>
      <c r="I5305" s="1">
        <v>0</v>
      </c>
      <c r="J5305" s="1">
        <v>2580.807861328125</v>
      </c>
      <c r="K5305" s="1">
        <v>-53.076969146728516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0</v>
      </c>
      <c r="U5305" s="1">
        <v>0</v>
      </c>
      <c r="V5305" s="1">
        <v>0</v>
      </c>
      <c r="W5305" s="1">
        <v>0</v>
      </c>
      <c r="X5305" s="1">
        <v>0</v>
      </c>
      <c r="Y5305" s="1">
        <v>0</v>
      </c>
      <c r="Z5305" s="1">
        <v>0</v>
      </c>
      <c r="AA5305" s="1">
        <v>0</v>
      </c>
      <c r="AB5305" s="1">
        <v>0</v>
      </c>
      <c r="AC5305" s="1">
        <v>109.0579833984375</v>
      </c>
      <c r="AD5305" s="1">
        <v>0</v>
      </c>
      <c r="AE5305" s="1">
        <v>0</v>
      </c>
      <c r="AF5305" s="1">
        <v>26</v>
      </c>
      <c r="AG5305" s="1">
        <v>0</v>
      </c>
      <c r="AH5305" s="1">
        <v>-23622.96875</v>
      </c>
      <c r="AI5305" s="1">
        <v>471.21987915039063</v>
      </c>
      <c r="AJ5305" s="1">
        <v>0</v>
      </c>
      <c r="AK5305" s="1">
        <v>0</v>
      </c>
      <c r="AL5305" s="1">
        <v>-20488.958984375</v>
      </c>
      <c r="AM5305" s="1">
        <v>2715.86572265625</v>
      </c>
      <c r="AN5305" s="1">
        <v>-23204.82421875</v>
      </c>
      <c r="AO5305" t="s">
        <v>18115</v>
      </c>
    </row>
    <row r="5306" spans="1:41" x14ac:dyDescent="0.25">
      <c r="A5306" s="1">
        <v>2021</v>
      </c>
      <c r="B5306" t="s">
        <v>3852</v>
      </c>
      <c r="C5306" t="s">
        <v>7129</v>
      </c>
      <c r="D5306" t="s">
        <v>7237</v>
      </c>
      <c r="E5306" t="s">
        <v>7983</v>
      </c>
      <c r="F5306" t="s">
        <v>9941</v>
      </c>
      <c r="G5306" t="s">
        <v>12147</v>
      </c>
      <c r="H5306" t="s">
        <v>12743</v>
      </c>
      <c r="I5306" s="1">
        <v>0</v>
      </c>
      <c r="J5306" s="1">
        <v>2580.807861328125</v>
      </c>
      <c r="K5306" s="1">
        <v>-53.076969146728516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</v>
      </c>
      <c r="U5306" s="1">
        <v>0</v>
      </c>
      <c r="V5306" s="1">
        <v>0</v>
      </c>
      <c r="W5306" s="1">
        <v>0</v>
      </c>
      <c r="X5306" s="1">
        <v>0</v>
      </c>
      <c r="Y5306" s="1">
        <v>0</v>
      </c>
      <c r="Z5306" s="1">
        <v>0</v>
      </c>
      <c r="AA5306" s="1">
        <v>0</v>
      </c>
      <c r="AB5306" s="1">
        <v>0</v>
      </c>
      <c r="AC5306" s="1">
        <v>109.0579833984375</v>
      </c>
      <c r="AD5306" s="1">
        <v>0</v>
      </c>
      <c r="AE5306" s="1">
        <v>0</v>
      </c>
      <c r="AF5306" s="1">
        <v>26</v>
      </c>
      <c r="AG5306" s="1">
        <v>0</v>
      </c>
      <c r="AH5306" s="1">
        <v>-23622.96875</v>
      </c>
      <c r="AI5306" s="1">
        <v>471.21987915039063</v>
      </c>
      <c r="AJ5306" s="1">
        <v>0</v>
      </c>
      <c r="AK5306" s="1">
        <v>0</v>
      </c>
      <c r="AL5306" s="1">
        <v>-20488.958984375</v>
      </c>
      <c r="AM5306" s="1">
        <v>2715.86572265625</v>
      </c>
      <c r="AN5306" s="1">
        <v>-23204.82421875</v>
      </c>
      <c r="AO5306" t="s">
        <v>18116</v>
      </c>
    </row>
    <row r="5307" spans="1:41" x14ac:dyDescent="0.25">
      <c r="A5307" s="1">
        <v>2021</v>
      </c>
      <c r="B5307" t="s">
        <v>3852</v>
      </c>
      <c r="C5307" t="s">
        <v>7129</v>
      </c>
      <c r="D5307" t="s">
        <v>7237</v>
      </c>
      <c r="E5307" t="s">
        <v>7984</v>
      </c>
      <c r="F5307" t="s">
        <v>9942</v>
      </c>
      <c r="G5307" t="s">
        <v>12148</v>
      </c>
      <c r="H5307" t="s">
        <v>12743</v>
      </c>
      <c r="I5307" s="1">
        <v>210580.875</v>
      </c>
      <c r="J5307" s="1">
        <v>539722.0625</v>
      </c>
      <c r="K5307" s="1">
        <v>30897.169921875</v>
      </c>
      <c r="L5307" s="1">
        <v>61954</v>
      </c>
      <c r="M5307" s="1">
        <v>330036</v>
      </c>
      <c r="N5307" s="1">
        <v>300961.46875</v>
      </c>
      <c r="O5307" s="1">
        <v>172869.90625</v>
      </c>
      <c r="P5307" s="1">
        <v>209173.375</v>
      </c>
      <c r="Q5307" s="1">
        <v>91117</v>
      </c>
      <c r="R5307" s="1">
        <v>141247.265625</v>
      </c>
      <c r="S5307" s="1">
        <v>257035.921875</v>
      </c>
      <c r="T5307" s="1">
        <v>234859.796875</v>
      </c>
      <c r="U5307" s="1">
        <v>43163.58203125</v>
      </c>
      <c r="V5307" s="1">
        <v>177306</v>
      </c>
      <c r="W5307" s="1">
        <v>100426</v>
      </c>
      <c r="X5307" s="1">
        <v>298438.09375</v>
      </c>
      <c r="Y5307" s="1">
        <v>1177018.625</v>
      </c>
      <c r="Z5307" s="1">
        <v>226098.5625</v>
      </c>
      <c r="AA5307" s="1">
        <v>2053806.125</v>
      </c>
      <c r="AB5307" s="1">
        <v>44797.98828125</v>
      </c>
      <c r="AC5307" s="1">
        <v>225659.3125</v>
      </c>
      <c r="AD5307" s="1">
        <v>420819.3125</v>
      </c>
      <c r="AE5307" s="1">
        <v>302160.4375</v>
      </c>
      <c r="AF5307" s="1">
        <v>672135.3125</v>
      </c>
      <c r="AG5307" s="1">
        <v>3689337</v>
      </c>
      <c r="AH5307" s="1">
        <v>592314.4375</v>
      </c>
      <c r="AI5307" s="1">
        <v>126979.03125</v>
      </c>
      <c r="AJ5307" s="1">
        <v>681365.75</v>
      </c>
      <c r="AK5307" s="1">
        <v>105683</v>
      </c>
      <c r="AL5307" s="1">
        <v>13517964</v>
      </c>
      <c r="AM5307" s="1">
        <v>10802808</v>
      </c>
      <c r="AN5307" s="1">
        <v>2715156.75</v>
      </c>
      <c r="AO5307" t="s">
        <v>18117</v>
      </c>
    </row>
    <row r="5308" spans="1:41" x14ac:dyDescent="0.25">
      <c r="A5308" s="1">
        <v>2021</v>
      </c>
      <c r="B5308" t="s">
        <v>3852</v>
      </c>
      <c r="C5308" t="s">
        <v>7129</v>
      </c>
      <c r="D5308" t="s">
        <v>7237</v>
      </c>
      <c r="E5308" t="s">
        <v>7984</v>
      </c>
      <c r="F5308" t="s">
        <v>9942</v>
      </c>
      <c r="G5308" t="s">
        <v>12149</v>
      </c>
      <c r="H5308" t="s">
        <v>12743</v>
      </c>
      <c r="I5308" s="1">
        <v>210580.875</v>
      </c>
      <c r="J5308" s="1">
        <v>539722.0625</v>
      </c>
      <c r="K5308" s="1">
        <v>30897.169921875</v>
      </c>
      <c r="L5308" s="1">
        <v>61954</v>
      </c>
      <c r="M5308" s="1">
        <v>330036</v>
      </c>
      <c r="N5308" s="1">
        <v>300961.46875</v>
      </c>
      <c r="O5308" s="1">
        <v>172869.90625</v>
      </c>
      <c r="P5308" s="1">
        <v>209173.375</v>
      </c>
      <c r="Q5308" s="1">
        <v>91117</v>
      </c>
      <c r="R5308" s="1">
        <v>141247.265625</v>
      </c>
      <c r="S5308" s="1">
        <v>257035.921875</v>
      </c>
      <c r="T5308" s="1">
        <v>234859.796875</v>
      </c>
      <c r="U5308" s="1">
        <v>43163.58203125</v>
      </c>
      <c r="V5308" s="1">
        <v>177306</v>
      </c>
      <c r="W5308" s="1">
        <v>100426</v>
      </c>
      <c r="X5308" s="1">
        <v>298438.09375</v>
      </c>
      <c r="Y5308" s="1">
        <v>1177018.625</v>
      </c>
      <c r="Z5308" s="1">
        <v>226098.5625</v>
      </c>
      <c r="AA5308" s="1">
        <v>2053806.125</v>
      </c>
      <c r="AB5308" s="1">
        <v>44797.98828125</v>
      </c>
      <c r="AC5308" s="1">
        <v>225659.3125</v>
      </c>
      <c r="AD5308" s="1">
        <v>420819.3125</v>
      </c>
      <c r="AE5308" s="1">
        <v>302160.4375</v>
      </c>
      <c r="AF5308" s="1">
        <v>672135.3125</v>
      </c>
      <c r="AG5308" s="1">
        <v>3689337</v>
      </c>
      <c r="AH5308" s="1">
        <v>592314.4375</v>
      </c>
      <c r="AI5308" s="1">
        <v>126979.03125</v>
      </c>
      <c r="AJ5308" s="1">
        <v>681365.75</v>
      </c>
      <c r="AK5308" s="1">
        <v>105683</v>
      </c>
      <c r="AL5308" s="1">
        <v>13517964</v>
      </c>
      <c r="AM5308" s="1">
        <v>10802808</v>
      </c>
      <c r="AN5308" s="1">
        <v>2715156.75</v>
      </c>
      <c r="AO5308" t="s">
        <v>18118</v>
      </c>
    </row>
    <row r="5309" spans="1:41" x14ac:dyDescent="0.25">
      <c r="A5309" s="1">
        <v>2021</v>
      </c>
      <c r="B5309" t="s">
        <v>3852</v>
      </c>
      <c r="C5309" t="s">
        <v>7129</v>
      </c>
      <c r="D5309" t="s">
        <v>7237</v>
      </c>
      <c r="E5309" t="s">
        <v>7985</v>
      </c>
      <c r="F5309" t="s">
        <v>9943</v>
      </c>
      <c r="G5309" t="s">
        <v>12150</v>
      </c>
      <c r="H5309" t="s">
        <v>12743</v>
      </c>
      <c r="I5309" s="1">
        <v>205600.09375</v>
      </c>
      <c r="J5309" s="1">
        <v>489854.4375</v>
      </c>
      <c r="K5309" s="1">
        <v>29995.072265625</v>
      </c>
      <c r="L5309" s="1">
        <v>60538</v>
      </c>
      <c r="M5309" s="1">
        <v>287273.71875</v>
      </c>
      <c r="N5309" s="1">
        <v>292650.1875</v>
      </c>
      <c r="O5309" s="1">
        <v>166070.484375</v>
      </c>
      <c r="P5309" s="1">
        <v>202020.5625</v>
      </c>
      <c r="Q5309" s="1">
        <v>89033.1171875</v>
      </c>
      <c r="R5309" s="1">
        <v>138572.609375</v>
      </c>
      <c r="S5309" s="1">
        <v>257287</v>
      </c>
      <c r="T5309" s="1">
        <v>235985.796875</v>
      </c>
      <c r="U5309" s="1">
        <v>43349.1875</v>
      </c>
      <c r="V5309" s="1">
        <v>174395</v>
      </c>
      <c r="W5309" s="1">
        <v>98824.9375</v>
      </c>
      <c r="X5309" s="1">
        <v>279360.5</v>
      </c>
      <c r="Y5309" s="1">
        <v>1150406.375</v>
      </c>
      <c r="Z5309" s="1">
        <v>210598.5625</v>
      </c>
      <c r="AA5309" s="1">
        <v>1962909.875</v>
      </c>
      <c r="AB5309" s="1">
        <v>43686.265625</v>
      </c>
      <c r="AC5309" s="1">
        <v>210964.078125</v>
      </c>
      <c r="AD5309" s="1">
        <v>407982.34375</v>
      </c>
      <c r="AE5309" s="1">
        <v>280005.53125</v>
      </c>
      <c r="AF5309" s="1">
        <v>657346</v>
      </c>
      <c r="AG5309" s="1">
        <v>3564758</v>
      </c>
      <c r="AH5309" s="1">
        <v>599939.1875</v>
      </c>
      <c r="AI5309" s="1">
        <v>123476.03125</v>
      </c>
      <c r="AJ5309" s="1">
        <v>661486.9375</v>
      </c>
      <c r="AK5309" s="1">
        <v>105978</v>
      </c>
      <c r="AL5309" s="1">
        <v>13030348</v>
      </c>
      <c r="AM5309" s="1">
        <v>10394489</v>
      </c>
      <c r="AN5309" s="1">
        <v>2635859.25</v>
      </c>
      <c r="AO5309" t="s">
        <v>18119</v>
      </c>
    </row>
    <row r="5310" spans="1:41" x14ac:dyDescent="0.25">
      <c r="A5310" s="1">
        <v>2021</v>
      </c>
      <c r="B5310" t="s">
        <v>3852</v>
      </c>
      <c r="C5310" t="s">
        <v>7129</v>
      </c>
      <c r="D5310" t="s">
        <v>7237</v>
      </c>
      <c r="E5310" t="s">
        <v>7985</v>
      </c>
      <c r="F5310" t="s">
        <v>9943</v>
      </c>
      <c r="G5310" t="s">
        <v>12151</v>
      </c>
      <c r="H5310" t="s">
        <v>12743</v>
      </c>
      <c r="I5310" s="1">
        <v>205600.09375</v>
      </c>
      <c r="J5310" s="1">
        <v>489854.4375</v>
      </c>
      <c r="K5310" s="1">
        <v>29995.072265625</v>
      </c>
      <c r="L5310" s="1">
        <v>60538</v>
      </c>
      <c r="M5310" s="1">
        <v>287273.71875</v>
      </c>
      <c r="N5310" s="1">
        <v>292650.1875</v>
      </c>
      <c r="O5310" s="1">
        <v>166070.484375</v>
      </c>
      <c r="P5310" s="1">
        <v>202020.5625</v>
      </c>
      <c r="Q5310" s="1">
        <v>89033.1171875</v>
      </c>
      <c r="R5310" s="1">
        <v>138572.609375</v>
      </c>
      <c r="S5310" s="1">
        <v>257287</v>
      </c>
      <c r="T5310" s="1">
        <v>235985.796875</v>
      </c>
      <c r="U5310" s="1">
        <v>43349.1875</v>
      </c>
      <c r="V5310" s="1">
        <v>174395</v>
      </c>
      <c r="W5310" s="1">
        <v>98824.9375</v>
      </c>
      <c r="X5310" s="1">
        <v>279360.5</v>
      </c>
      <c r="Y5310" s="1">
        <v>1150406.375</v>
      </c>
      <c r="Z5310" s="1">
        <v>210598.5625</v>
      </c>
      <c r="AA5310" s="1">
        <v>1962909.875</v>
      </c>
      <c r="AB5310" s="1">
        <v>43686.265625</v>
      </c>
      <c r="AC5310" s="1">
        <v>210964.078125</v>
      </c>
      <c r="AD5310" s="1">
        <v>407982.34375</v>
      </c>
      <c r="AE5310" s="1">
        <v>280005.53125</v>
      </c>
      <c r="AF5310" s="1">
        <v>657346</v>
      </c>
      <c r="AG5310" s="1">
        <v>3564758</v>
      </c>
      <c r="AH5310" s="1">
        <v>599939.1875</v>
      </c>
      <c r="AI5310" s="1">
        <v>123476.03125</v>
      </c>
      <c r="AJ5310" s="1">
        <v>661486.9375</v>
      </c>
      <c r="AK5310" s="1">
        <v>105978</v>
      </c>
      <c r="AL5310" s="1">
        <v>13030348</v>
      </c>
      <c r="AM5310" s="1">
        <v>10394489</v>
      </c>
      <c r="AN5310" s="1">
        <v>2635859.25</v>
      </c>
      <c r="AO5310" t="s">
        <v>18120</v>
      </c>
    </row>
    <row r="5311" spans="1:41" x14ac:dyDescent="0.25">
      <c r="A5311" s="1">
        <v>2022</v>
      </c>
      <c r="B5311" t="s">
        <v>3853</v>
      </c>
      <c r="C5311" t="s">
        <v>7130</v>
      </c>
      <c r="D5311" t="s">
        <v>7238</v>
      </c>
      <c r="E5311" t="s">
        <v>7986</v>
      </c>
      <c r="F5311" t="s">
        <v>9944</v>
      </c>
      <c r="G5311" t="s">
        <v>12152</v>
      </c>
      <c r="H5311" t="s">
        <v>12743</v>
      </c>
      <c r="I5311" s="1">
        <v>17945.492339593595</v>
      </c>
      <c r="J5311" s="1">
        <v>76036.352407167957</v>
      </c>
      <c r="K5311" s="1">
        <v>1388.1019813436544</v>
      </c>
      <c r="L5311" s="1">
        <v>2948.4105429241613</v>
      </c>
      <c r="M5311" s="1">
        <v>36016.963889980339</v>
      </c>
      <c r="N5311" s="1">
        <v>19661.220686253782</v>
      </c>
      <c r="O5311" s="1">
        <v>9265.7700744114172</v>
      </c>
      <c r="P5311" s="1">
        <v>12914.181555924541</v>
      </c>
      <c r="Q5311" s="1">
        <v>4305.5396522522096</v>
      </c>
      <c r="R5311" s="1">
        <v>6523.9040113521924</v>
      </c>
      <c r="S5311" s="1">
        <v>15562.008659671445</v>
      </c>
      <c r="T5311" s="1">
        <v>12648.519524727308</v>
      </c>
      <c r="U5311" s="1">
        <v>1586.8593488791098</v>
      </c>
      <c r="V5311" s="1">
        <v>24134.923303468418</v>
      </c>
      <c r="W5311" s="1">
        <v>7025.5179189165483</v>
      </c>
      <c r="X5311" s="1">
        <v>23915.251782413292</v>
      </c>
      <c r="Y5311" s="1">
        <v>68113.134674068482</v>
      </c>
      <c r="Z5311" s="1">
        <v>17122.103345857817</v>
      </c>
      <c r="AA5311" s="1">
        <v>201001.82484820427</v>
      </c>
      <c r="AB5311" s="1">
        <v>2045.0218646899941</v>
      </c>
      <c r="AC5311" s="1">
        <v>15668.207121735606</v>
      </c>
      <c r="AD5311" s="1">
        <v>18207.810454932987</v>
      </c>
      <c r="AE5311" s="1">
        <v>17165.322285661543</v>
      </c>
      <c r="AF5311" s="1">
        <v>49559.913130284207</v>
      </c>
      <c r="AG5311" s="1">
        <v>253142.87520638082</v>
      </c>
      <c r="AH5311" s="1">
        <v>35710.80352647377</v>
      </c>
      <c r="AI5311" s="1">
        <v>4095.4338766248225</v>
      </c>
      <c r="AJ5311" s="1">
        <v>42626.362441595709</v>
      </c>
      <c r="AK5311" s="1">
        <v>2650.8744150093285</v>
      </c>
      <c r="AL5311" s="1">
        <v>998988.6875</v>
      </c>
      <c r="AM5311" s="1">
        <v>830456.6875</v>
      </c>
      <c r="AN5311" s="1">
        <v>168532.078125</v>
      </c>
      <c r="AO5311" t="s">
        <v>18121</v>
      </c>
    </row>
    <row r="5312" spans="1:41" x14ac:dyDescent="0.25">
      <c r="A5312" s="1">
        <v>2022</v>
      </c>
      <c r="B5312" t="s">
        <v>3854</v>
      </c>
      <c r="C5312" t="s">
        <v>7130</v>
      </c>
      <c r="D5312" t="s">
        <v>7238</v>
      </c>
      <c r="E5312" t="s">
        <v>7986</v>
      </c>
      <c r="F5312" t="s">
        <v>9944</v>
      </c>
      <c r="G5312" t="s">
        <v>12152</v>
      </c>
      <c r="H5312" t="s">
        <v>12743</v>
      </c>
      <c r="I5312" s="1">
        <v>18670.2425654816</v>
      </c>
      <c r="J5312" s="1">
        <v>84256.052847277184</v>
      </c>
      <c r="K5312" s="1">
        <v>2000.1322435783784</v>
      </c>
      <c r="L5312" s="1">
        <v>3061.5151046779051</v>
      </c>
      <c r="M5312" s="1">
        <v>50311.520717728163</v>
      </c>
      <c r="N5312" s="1">
        <v>18018.055323580538</v>
      </c>
      <c r="O5312" s="1">
        <v>10450.544313467419</v>
      </c>
      <c r="P5312" s="1">
        <v>13795.807500223587</v>
      </c>
      <c r="Q5312" s="1">
        <v>4993.3120264869376</v>
      </c>
      <c r="R5312" s="1">
        <v>6908.9548488597065</v>
      </c>
      <c r="S5312" s="1">
        <v>17884.50589854928</v>
      </c>
      <c r="T5312" s="1">
        <v>12716.998226060883</v>
      </c>
      <c r="U5312" s="1">
        <v>1669.0404926536623</v>
      </c>
      <c r="V5312" s="1">
        <v>18882.593161548437</v>
      </c>
      <c r="W5312" s="1">
        <v>8452.1384747323027</v>
      </c>
      <c r="X5312" s="1">
        <v>23239.711432571443</v>
      </c>
      <c r="Y5312" s="1">
        <v>68894.842166366332</v>
      </c>
      <c r="Z5312" s="1">
        <v>17413.561130705781</v>
      </c>
      <c r="AA5312" s="1">
        <v>222700.53422737666</v>
      </c>
      <c r="AB5312" s="1">
        <v>2070.5747317782557</v>
      </c>
      <c r="AC5312" s="1">
        <v>16205.393448945271</v>
      </c>
      <c r="AD5312" s="1">
        <v>19479.806562678648</v>
      </c>
      <c r="AE5312" s="1">
        <v>15918.65897580809</v>
      </c>
      <c r="AF5312" s="1">
        <v>57738.316133861226</v>
      </c>
      <c r="AG5312" s="1">
        <v>306574.01255230024</v>
      </c>
      <c r="AH5312" s="1">
        <v>44259.047717506277</v>
      </c>
      <c r="AI5312" s="1">
        <v>5972.6907579446706</v>
      </c>
      <c r="AJ5312" s="1">
        <v>44230.145082309566</v>
      </c>
      <c r="AK5312" s="1">
        <v>2980.5792214914336</v>
      </c>
      <c r="AL5312" s="1">
        <v>1119749.375</v>
      </c>
      <c r="AM5312" s="1">
        <v>919931.0625</v>
      </c>
      <c r="AN5312" s="1">
        <v>199818.25</v>
      </c>
      <c r="AO5312" t="s">
        <v>18122</v>
      </c>
    </row>
    <row r="5313" spans="1:41" x14ac:dyDescent="0.25">
      <c r="A5313" s="1">
        <v>2022</v>
      </c>
      <c r="B5313" t="s">
        <v>3855</v>
      </c>
      <c r="C5313" t="s">
        <v>7130</v>
      </c>
      <c r="D5313" t="s">
        <v>7238</v>
      </c>
      <c r="E5313" t="s">
        <v>7986</v>
      </c>
      <c r="F5313" t="s">
        <v>9944</v>
      </c>
      <c r="G5313" t="s">
        <v>12152</v>
      </c>
      <c r="H5313" t="s">
        <v>12743</v>
      </c>
      <c r="I5313" s="1">
        <v>6451.1188939073845</v>
      </c>
      <c r="J5313" s="1">
        <v>18094.272853511797</v>
      </c>
      <c r="K5313" s="1">
        <v>1202.6886421366673</v>
      </c>
      <c r="L5313" s="1">
        <v>3185.1020308573516</v>
      </c>
      <c r="M5313" s="1">
        <v>11986.429005270333</v>
      </c>
      <c r="N5313" s="1">
        <v>12820.464768007922</v>
      </c>
      <c r="O5313" s="1">
        <v>7111.6168612377915</v>
      </c>
      <c r="P5313" s="1">
        <v>8958.2527095745445</v>
      </c>
      <c r="Q5313" s="1">
        <v>3519.7645508239739</v>
      </c>
      <c r="R5313" s="1">
        <v>9150.2455877404846</v>
      </c>
      <c r="S5313" s="1">
        <v>22054.195701729368</v>
      </c>
      <c r="T5313" s="1">
        <v>13110.65477982622</v>
      </c>
      <c r="U5313" s="1">
        <v>2512.7821470949461</v>
      </c>
      <c r="V5313" s="1">
        <v>9441.2897381187322</v>
      </c>
      <c r="W5313" s="1">
        <v>4571.6880188864761</v>
      </c>
      <c r="X5313" s="1">
        <v>14145.30854223622</v>
      </c>
      <c r="Y5313" s="1">
        <v>72802.507274211748</v>
      </c>
      <c r="Z5313" s="1">
        <v>12099.219377417707</v>
      </c>
      <c r="AA5313" s="1">
        <v>174652.55667470139</v>
      </c>
      <c r="AB5313" s="1">
        <v>827.53805651605558</v>
      </c>
      <c r="AC5313" s="1">
        <v>13508.422262507347</v>
      </c>
      <c r="AD5313" s="1">
        <v>20906.047947428637</v>
      </c>
      <c r="AE5313" s="1">
        <v>17006.703949903807</v>
      </c>
      <c r="AF5313" s="1">
        <v>40183.459316235276</v>
      </c>
      <c r="AG5313" s="1">
        <v>155335.22332254009</v>
      </c>
      <c r="AH5313" s="1">
        <v>33697.857115945415</v>
      </c>
      <c r="AI5313" s="1">
        <v>2928.8717289138617</v>
      </c>
      <c r="AJ5313" s="1">
        <v>47836.963458715676</v>
      </c>
      <c r="AK5313" s="1">
        <v>2870.0245782282755</v>
      </c>
      <c r="AL5313" s="1">
        <v>742971.3125</v>
      </c>
      <c r="AM5313" s="1">
        <v>607558.375</v>
      </c>
      <c r="AN5313" s="1">
        <v>135412.921875</v>
      </c>
      <c r="AO5313" t="s">
        <v>18123</v>
      </c>
    </row>
    <row r="5314" spans="1:41" x14ac:dyDescent="0.25">
      <c r="A5314" s="1">
        <v>2022</v>
      </c>
      <c r="B5314" t="s">
        <v>3856</v>
      </c>
      <c r="C5314" t="s">
        <v>7130</v>
      </c>
      <c r="D5314" t="s">
        <v>7238</v>
      </c>
      <c r="E5314" t="s">
        <v>7986</v>
      </c>
      <c r="F5314" t="s">
        <v>9944</v>
      </c>
      <c r="G5314" t="s">
        <v>12152</v>
      </c>
      <c r="H5314" t="s">
        <v>12743</v>
      </c>
      <c r="I5314" s="1">
        <v>20362.5433282003</v>
      </c>
      <c r="J5314" s="1">
        <v>80800.756559564456</v>
      </c>
      <c r="K5314" s="1">
        <v>2086.6454700633453</v>
      </c>
      <c r="L5314" s="1">
        <v>6995.013618570063</v>
      </c>
      <c r="M5314" s="1">
        <v>57780.686419596335</v>
      </c>
      <c r="N5314" s="1">
        <v>15774.114701810748</v>
      </c>
      <c r="O5314" s="1">
        <v>10529.449645052675</v>
      </c>
      <c r="P5314" s="1">
        <v>11944.43632147571</v>
      </c>
      <c r="Q5314" s="1">
        <v>4638.8586691488772</v>
      </c>
      <c r="R5314" s="1">
        <v>7019.6283974957314</v>
      </c>
      <c r="S5314" s="1">
        <v>28422.612940821618</v>
      </c>
      <c r="T5314" s="1">
        <v>14768.836681119654</v>
      </c>
      <c r="U5314" s="1">
        <v>1612.6656287638937</v>
      </c>
      <c r="V5314" s="1">
        <v>12867.685355174861</v>
      </c>
      <c r="W5314" s="1">
        <v>18636.665342248773</v>
      </c>
      <c r="X5314" s="1">
        <v>29110.462232849553</v>
      </c>
      <c r="Y5314" s="1">
        <v>73459.875604053392</v>
      </c>
      <c r="Z5314" s="1">
        <v>16077.63433033374</v>
      </c>
      <c r="AA5314" s="1">
        <v>223508.11658123502</v>
      </c>
      <c r="AB5314" s="1">
        <v>2109.1056800963947</v>
      </c>
      <c r="AC5314" s="1">
        <v>24047.226854447545</v>
      </c>
      <c r="AD5314" s="1">
        <v>18586.043962180222</v>
      </c>
      <c r="AE5314" s="1">
        <v>14911.731932498238</v>
      </c>
      <c r="AF5314" s="1">
        <v>59118.143547073887</v>
      </c>
      <c r="AG5314" s="1">
        <v>316593.17466630141</v>
      </c>
      <c r="AH5314" s="1">
        <v>48095.930368266578</v>
      </c>
      <c r="AI5314" s="1">
        <v>7115.3009410695186</v>
      </c>
      <c r="AJ5314" s="1">
        <v>45463.125568323383</v>
      </c>
      <c r="AK5314" s="1">
        <v>4148.8932421422551</v>
      </c>
      <c r="AL5314" s="1">
        <v>1176585.25</v>
      </c>
      <c r="AM5314" s="1">
        <v>935194.75</v>
      </c>
      <c r="AN5314" s="1">
        <v>241390.640625</v>
      </c>
      <c r="AO5314" t="s">
        <v>18124</v>
      </c>
    </row>
    <row r="5315" spans="1:41" x14ac:dyDescent="0.25">
      <c r="A5315" s="1">
        <v>2022</v>
      </c>
      <c r="B5315" t="s">
        <v>3857</v>
      </c>
      <c r="C5315" t="s">
        <v>7130</v>
      </c>
      <c r="D5315" t="s">
        <v>7238</v>
      </c>
      <c r="E5315" t="s">
        <v>7986</v>
      </c>
      <c r="F5315" t="s">
        <v>9944</v>
      </c>
      <c r="G5315" t="s">
        <v>12152</v>
      </c>
      <c r="H5315" t="s">
        <v>12743</v>
      </c>
      <c r="I5315" s="1">
        <v>12339.20977284063</v>
      </c>
      <c r="J5315" s="1">
        <v>62386.857330221937</v>
      </c>
      <c r="K5315" s="1">
        <v>1031.1539156336949</v>
      </c>
      <c r="L5315" s="1">
        <v>2804.8504010850847</v>
      </c>
      <c r="M5315" s="1">
        <v>26085.66304835237</v>
      </c>
      <c r="N5315" s="1">
        <v>16982.351353210081</v>
      </c>
      <c r="O5315" s="1">
        <v>10104.113263039313</v>
      </c>
      <c r="P5315" s="1">
        <v>10831.695891626872</v>
      </c>
      <c r="Q5315" s="1">
        <v>3655.1452519300187</v>
      </c>
      <c r="R5315" s="1">
        <v>8054.6971959781213</v>
      </c>
      <c r="S5315" s="1">
        <v>19571.491950378033</v>
      </c>
      <c r="T5315" s="1">
        <v>12111.854004685592</v>
      </c>
      <c r="U5315" s="1">
        <v>1982.2421016364156</v>
      </c>
      <c r="V5315" s="1">
        <v>10346.904661394108</v>
      </c>
      <c r="W5315" s="1">
        <v>4170.6905963960826</v>
      </c>
      <c r="X5315" s="1">
        <v>15182.934685932263</v>
      </c>
      <c r="Y5315" s="1">
        <v>53793.815646897638</v>
      </c>
      <c r="Z5315" s="1">
        <v>17732.641172077441</v>
      </c>
      <c r="AA5315" s="1">
        <v>215179.6971336792</v>
      </c>
      <c r="AB5315" s="1">
        <v>1228.4113947500059</v>
      </c>
      <c r="AC5315" s="1">
        <v>11770.139978316978</v>
      </c>
      <c r="AD5315" s="1">
        <v>18298.194300667445</v>
      </c>
      <c r="AE5315" s="1">
        <v>18063.014855683512</v>
      </c>
      <c r="AF5315" s="1">
        <v>41463.04406618022</v>
      </c>
      <c r="AG5315" s="1">
        <v>208404.81934671046</v>
      </c>
      <c r="AH5315" s="1">
        <v>35545.10417375098</v>
      </c>
      <c r="AI5315" s="1">
        <v>4366.9192608198218</v>
      </c>
      <c r="AJ5315" s="1">
        <v>39812.817898338661</v>
      </c>
      <c r="AK5315" s="1">
        <v>4809.7086877737274</v>
      </c>
      <c r="AL5315" s="1">
        <v>888110.1875</v>
      </c>
      <c r="AM5315" s="1">
        <v>735603.9375</v>
      </c>
      <c r="AN5315" s="1">
        <v>152506.234375</v>
      </c>
      <c r="AO5315" t="s">
        <v>18125</v>
      </c>
    </row>
    <row r="5316" spans="1:41" x14ac:dyDescent="0.25">
      <c r="A5316" s="1">
        <v>2022</v>
      </c>
      <c r="B5316" t="s">
        <v>3858</v>
      </c>
      <c r="C5316" t="s">
        <v>7130</v>
      </c>
      <c r="D5316" t="s">
        <v>7238</v>
      </c>
      <c r="E5316" t="s">
        <v>7986</v>
      </c>
      <c r="F5316" t="s">
        <v>9944</v>
      </c>
      <c r="G5316" t="s">
        <v>12152</v>
      </c>
      <c r="H5316" t="s">
        <v>12743</v>
      </c>
      <c r="I5316" s="1">
        <v>11393.126034226512</v>
      </c>
      <c r="J5316" s="1">
        <v>17777.867582910214</v>
      </c>
      <c r="K5316" s="1">
        <v>992.43131627538298</v>
      </c>
      <c r="L5316" s="1">
        <v>3480.7712995219531</v>
      </c>
      <c r="M5316" s="1">
        <v>24620.143137587282</v>
      </c>
      <c r="N5316" s="1">
        <v>14371.978826388469</v>
      </c>
      <c r="O5316" s="1">
        <v>8678.9328890375255</v>
      </c>
      <c r="P5316" s="1">
        <v>9709.96155359779</v>
      </c>
      <c r="Q5316" s="1">
        <v>3583.7901481950821</v>
      </c>
      <c r="R5316" s="1">
        <v>10197.75153004922</v>
      </c>
      <c r="S5316" s="1">
        <v>23302.973484099799</v>
      </c>
      <c r="T5316" s="1">
        <v>12205.694908094192</v>
      </c>
      <c r="U5316" s="1">
        <v>2096.2085851084917</v>
      </c>
      <c r="V5316" s="1">
        <v>10853.809810192237</v>
      </c>
      <c r="W5316" s="1">
        <v>5270.7785150966984</v>
      </c>
      <c r="X5316" s="1">
        <v>16699.688709662682</v>
      </c>
      <c r="Y5316" s="1">
        <v>56926.828527230384</v>
      </c>
      <c r="Z5316" s="1">
        <v>13735.491473669905</v>
      </c>
      <c r="AA5316" s="1">
        <v>191026.73555726337</v>
      </c>
      <c r="AB5316" s="1">
        <v>0</v>
      </c>
      <c r="AC5316" s="1">
        <v>12933.074445998467</v>
      </c>
      <c r="AD5316" s="1">
        <v>22051.283605095316</v>
      </c>
      <c r="AE5316" s="1">
        <v>24808.967483745048</v>
      </c>
      <c r="AF5316" s="1">
        <v>37566.620070136705</v>
      </c>
      <c r="AG5316" s="1">
        <v>217918.55254058581</v>
      </c>
      <c r="AH5316" s="1">
        <v>46611.048290179337</v>
      </c>
      <c r="AI5316" s="1">
        <v>4860.4928855633389</v>
      </c>
      <c r="AJ5316" s="1">
        <v>46182.452319090044</v>
      </c>
      <c r="AK5316" s="1">
        <v>3354.4009612792879</v>
      </c>
      <c r="AL5316" s="1">
        <v>853211.8125</v>
      </c>
      <c r="AM5316" s="1">
        <v>684564</v>
      </c>
      <c r="AN5316" s="1">
        <v>168647.875</v>
      </c>
      <c r="AO5316" t="s">
        <v>18126</v>
      </c>
    </row>
    <row r="5317" spans="1:41" x14ac:dyDescent="0.25">
      <c r="A5317" s="1">
        <v>2022</v>
      </c>
      <c r="B5317" t="s">
        <v>3859</v>
      </c>
      <c r="C5317" t="s">
        <v>7130</v>
      </c>
      <c r="D5317" t="s">
        <v>7238</v>
      </c>
      <c r="E5317" t="s">
        <v>7986</v>
      </c>
      <c r="F5317" t="s">
        <v>9944</v>
      </c>
      <c r="G5317" t="s">
        <v>12152</v>
      </c>
      <c r="H5317" t="s">
        <v>12743</v>
      </c>
      <c r="I5317" s="1">
        <v>17328</v>
      </c>
      <c r="J5317" s="1">
        <v>79349.731905127715</v>
      </c>
      <c r="K5317" s="1">
        <v>3223.428062</v>
      </c>
      <c r="L5317" s="1">
        <v>13444.531139999999</v>
      </c>
      <c r="M5317" s="1">
        <v>73570.75</v>
      </c>
      <c r="N5317" s="1">
        <v>15614.75967950439</v>
      </c>
      <c r="O5317" s="1">
        <v>10129.958640000001</v>
      </c>
      <c r="P5317" s="1">
        <v>15336.762000000001</v>
      </c>
      <c r="Q5317" s="1">
        <v>5155</v>
      </c>
      <c r="R5317" s="1">
        <v>8255.7073029134335</v>
      </c>
      <c r="S5317" s="1">
        <v>26857.675999999999</v>
      </c>
      <c r="T5317" s="1">
        <v>16298</v>
      </c>
      <c r="U5317" s="1">
        <v>1887</v>
      </c>
      <c r="V5317" s="1">
        <v>17642</v>
      </c>
      <c r="W5317" s="1">
        <v>16198.027</v>
      </c>
      <c r="X5317" s="1">
        <v>30883.3</v>
      </c>
      <c r="Y5317" s="1">
        <v>84904.340400000001</v>
      </c>
      <c r="Z5317" s="1">
        <v>15618.19864607467</v>
      </c>
      <c r="AA5317" s="1">
        <v>241043</v>
      </c>
      <c r="AB5317" s="1">
        <v>3127.924</v>
      </c>
      <c r="AC5317" s="1">
        <v>20078.193664999999</v>
      </c>
      <c r="AD5317" s="1">
        <v>22264.97149678964</v>
      </c>
      <c r="AE5317" s="1">
        <v>15938.848497307999</v>
      </c>
      <c r="AF5317" s="1">
        <v>63250.315254588233</v>
      </c>
      <c r="AG5317" s="1">
        <v>356855</v>
      </c>
      <c r="AH5317" s="1">
        <v>44544.440999999999</v>
      </c>
      <c r="AI5317" s="1">
        <v>23769</v>
      </c>
      <c r="AJ5317" s="1">
        <v>45682.03435110586</v>
      </c>
      <c r="AK5317" s="1">
        <v>4414</v>
      </c>
      <c r="AL5317" s="1">
        <v>1292665</v>
      </c>
      <c r="AM5317" s="1">
        <v>1017383.5</v>
      </c>
      <c r="AN5317" s="1">
        <v>275281.46875</v>
      </c>
      <c r="AO5317" t="s">
        <v>18127</v>
      </c>
    </row>
    <row r="5318" spans="1:41" x14ac:dyDescent="0.25">
      <c r="A5318" s="1">
        <v>2022</v>
      </c>
      <c r="B5318" t="s">
        <v>3860</v>
      </c>
      <c r="C5318" t="s">
        <v>7130</v>
      </c>
      <c r="D5318" t="s">
        <v>7238</v>
      </c>
      <c r="E5318" t="s">
        <v>7986</v>
      </c>
      <c r="F5318" t="s">
        <v>9944</v>
      </c>
      <c r="G5318" t="s">
        <v>12152</v>
      </c>
      <c r="H5318" t="s">
        <v>12743</v>
      </c>
      <c r="I5318" s="1">
        <v>9597.9678874889378</v>
      </c>
      <c r="J5318" s="1">
        <v>20779.960649952798</v>
      </c>
      <c r="K5318" s="1">
        <v>979.62535005113364</v>
      </c>
      <c r="L5318" s="1">
        <v>3878.3721689976205</v>
      </c>
      <c r="M5318" s="1">
        <v>21782.548922396123</v>
      </c>
      <c r="N5318" s="1">
        <v>18594.674782718663</v>
      </c>
      <c r="O5318" s="1">
        <v>9920.2664261647224</v>
      </c>
      <c r="P5318" s="1">
        <v>11175.563681939615</v>
      </c>
      <c r="Q5318" s="1">
        <v>3714.2267369703386</v>
      </c>
      <c r="R5318" s="1">
        <v>6894.4719443833164</v>
      </c>
      <c r="S5318" s="1">
        <v>20647.39888999315</v>
      </c>
      <c r="T5318" s="1">
        <v>13160.027292855591</v>
      </c>
      <c r="U5318" s="1">
        <v>2138.6519690272944</v>
      </c>
      <c r="V5318" s="1">
        <v>5151.8851240640943</v>
      </c>
      <c r="W5318" s="1">
        <v>3909.0592281558488</v>
      </c>
      <c r="X5318" s="1">
        <v>15348.767601491016</v>
      </c>
      <c r="Y5318" s="1">
        <v>66723.42273425759</v>
      </c>
      <c r="Z5318" s="1">
        <v>16535.475740802292</v>
      </c>
      <c r="AA5318" s="1">
        <v>189275.00691131043</v>
      </c>
      <c r="AB5318" s="1">
        <v>0</v>
      </c>
      <c r="AC5318" s="1">
        <v>13613.546619069022</v>
      </c>
      <c r="AD5318" s="1">
        <v>19250.524042546451</v>
      </c>
      <c r="AE5318" s="1">
        <v>23981.768543465783</v>
      </c>
      <c r="AF5318" s="1">
        <v>37258.120554384128</v>
      </c>
      <c r="AG5318" s="1">
        <v>168702.76262578031</v>
      </c>
      <c r="AH5318" s="1">
        <v>38011.379085707573</v>
      </c>
      <c r="AI5318" s="1">
        <v>4382.7352311502118</v>
      </c>
      <c r="AJ5318" s="1">
        <v>71098.948879790725</v>
      </c>
      <c r="AK5318" s="1">
        <v>2640.7394677161524</v>
      </c>
      <c r="AL5318" s="1">
        <v>819147.875</v>
      </c>
      <c r="AM5318" s="1">
        <v>669114.8125</v>
      </c>
      <c r="AN5318" s="1">
        <v>150033.0625</v>
      </c>
      <c r="AO5318" t="s">
        <v>18128</v>
      </c>
    </row>
    <row r="5319" spans="1:41" x14ac:dyDescent="0.25">
      <c r="A5319" s="1">
        <v>2022</v>
      </c>
      <c r="B5319" t="s">
        <v>3861</v>
      </c>
      <c r="C5319" t="s">
        <v>7130</v>
      </c>
      <c r="D5319" t="s">
        <v>7238</v>
      </c>
      <c r="E5319" t="s">
        <v>7986</v>
      </c>
      <c r="F5319" t="s">
        <v>9944</v>
      </c>
      <c r="G5319" t="s">
        <v>12152</v>
      </c>
      <c r="H5319" t="s">
        <v>12743</v>
      </c>
      <c r="I5319" s="1">
        <v>11443.222175905092</v>
      </c>
      <c r="J5319" s="1">
        <v>39301.385493379414</v>
      </c>
      <c r="K5319" s="1">
        <v>1015.1153185346352</v>
      </c>
      <c r="L5319" s="1">
        <v>2214.4849395315887</v>
      </c>
      <c r="M5319" s="1">
        <v>22151.716015283426</v>
      </c>
      <c r="N5319" s="1">
        <v>19979.575232218333</v>
      </c>
      <c r="O5319" s="1">
        <v>10038.998392543201</v>
      </c>
      <c r="P5319" s="1">
        <v>9711.4377313583282</v>
      </c>
      <c r="Q5319" s="1">
        <v>3858.7678789361494</v>
      </c>
      <c r="R5319" s="1">
        <v>8300.7351292787589</v>
      </c>
      <c r="S5319" s="1">
        <v>25841.496678030719</v>
      </c>
      <c r="T5319" s="1">
        <v>12932.134272199974</v>
      </c>
      <c r="U5319" s="1">
        <v>2024.5084537629871</v>
      </c>
      <c r="V5319" s="1">
        <v>13738.962118385902</v>
      </c>
      <c r="W5319" s="1">
        <v>5770.2496460559532</v>
      </c>
      <c r="X5319" s="1">
        <v>13976.270066571196</v>
      </c>
      <c r="Y5319" s="1">
        <v>50213.875167626742</v>
      </c>
      <c r="Z5319" s="1">
        <v>15973.563153723253</v>
      </c>
      <c r="AA5319" s="1">
        <v>238491.75100899249</v>
      </c>
      <c r="AB5319" s="1">
        <v>1154.7365912079447</v>
      </c>
      <c r="AC5319" s="1">
        <v>12784.84934809076</v>
      </c>
      <c r="AD5319" s="1">
        <v>18627.806215017386</v>
      </c>
      <c r="AE5319" s="1">
        <v>17709.725937546966</v>
      </c>
      <c r="AF5319" s="1">
        <v>39302.531262636789</v>
      </c>
      <c r="AG5319" s="1">
        <v>193739.39351081321</v>
      </c>
      <c r="AH5319" s="1">
        <v>36124.285726841983</v>
      </c>
      <c r="AI5319" s="1">
        <v>4249.6686984707776</v>
      </c>
      <c r="AJ5319" s="1">
        <v>43965.371675885232</v>
      </c>
      <c r="AK5319" s="1">
        <v>2565.1403325406213</v>
      </c>
      <c r="AL5319" s="1">
        <v>877201.875</v>
      </c>
      <c r="AM5319" s="1">
        <v>722754.125</v>
      </c>
      <c r="AN5319" s="1">
        <v>154447.625</v>
      </c>
      <c r="AO5319" t="s">
        <v>18129</v>
      </c>
    </row>
    <row r="5320" spans="1:41" x14ac:dyDescent="0.25">
      <c r="A5320" s="1">
        <v>2022</v>
      </c>
      <c r="B5320" t="s">
        <v>3862</v>
      </c>
      <c r="C5320" t="s">
        <v>7130</v>
      </c>
      <c r="D5320" t="s">
        <v>7238</v>
      </c>
      <c r="E5320" t="s">
        <v>7986</v>
      </c>
      <c r="F5320" t="s">
        <v>9944</v>
      </c>
      <c r="G5320" t="s">
        <v>12153</v>
      </c>
      <c r="H5320" t="s">
        <v>12743</v>
      </c>
      <c r="I5320" s="1">
        <v>19164.5</v>
      </c>
      <c r="J5320" s="1">
        <v>81020.700446891133</v>
      </c>
      <c r="K5320" s="1">
        <v>3222.3008220000002</v>
      </c>
      <c r="L5320" s="1">
        <v>13444.531139999999</v>
      </c>
      <c r="M5320" s="1">
        <v>73570.75</v>
      </c>
      <c r="N5320" s="1">
        <v>15614.75967950439</v>
      </c>
      <c r="O5320" s="1">
        <v>10129.958640000001</v>
      </c>
      <c r="P5320" s="1">
        <v>15336.762000000001</v>
      </c>
      <c r="Q5320" s="1">
        <v>5154</v>
      </c>
      <c r="R5320" s="1">
        <v>8255.7073029134335</v>
      </c>
      <c r="S5320" s="1">
        <v>26857.675999999999</v>
      </c>
      <c r="T5320" s="1">
        <v>16452.045368620042</v>
      </c>
      <c r="U5320" s="1">
        <v>1887</v>
      </c>
      <c r="V5320" s="1">
        <v>17642</v>
      </c>
      <c r="W5320" s="1">
        <v>16440.997404999991</v>
      </c>
      <c r="X5320" s="1">
        <v>30883.3</v>
      </c>
      <c r="Y5320" s="1">
        <v>84904.340400000001</v>
      </c>
      <c r="Z5320" s="1">
        <v>15618.19864607467</v>
      </c>
      <c r="AA5320" s="1">
        <v>245882</v>
      </c>
      <c r="AB5320" s="1">
        <v>3127.924</v>
      </c>
      <c r="AC5320" s="1">
        <v>20078.193664999999</v>
      </c>
      <c r="AD5320" s="1">
        <v>22199.97149678964</v>
      </c>
      <c r="AE5320" s="1">
        <v>15938.848497307999</v>
      </c>
      <c r="AF5320" s="1">
        <v>63490.903489882337</v>
      </c>
      <c r="AG5320" s="1">
        <v>363993</v>
      </c>
      <c r="AH5320" s="1">
        <v>45434.870281450349</v>
      </c>
      <c r="AI5320" s="1">
        <v>23769</v>
      </c>
      <c r="AJ5320" s="1">
        <v>46595.675038127978</v>
      </c>
      <c r="AK5320" s="1">
        <v>4414</v>
      </c>
      <c r="AL5320" s="1">
        <v>1310523.875</v>
      </c>
      <c r="AM5320" s="1">
        <v>1034021.125</v>
      </c>
      <c r="AN5320" s="1">
        <v>276502.8125</v>
      </c>
      <c r="AO5320" t="s">
        <v>18130</v>
      </c>
    </row>
    <row r="5321" spans="1:41" x14ac:dyDescent="0.25">
      <c r="A5321" s="1">
        <v>2022</v>
      </c>
      <c r="B5321" t="s">
        <v>3863</v>
      </c>
      <c r="C5321" t="s">
        <v>7130</v>
      </c>
      <c r="D5321" t="s">
        <v>7238</v>
      </c>
      <c r="E5321" t="s">
        <v>7986</v>
      </c>
      <c r="F5321" t="s">
        <v>9944</v>
      </c>
      <c r="G5321" t="s">
        <v>12153</v>
      </c>
      <c r="H5321" t="s">
        <v>12743</v>
      </c>
      <c r="I5321" s="1">
        <v>9601.8842399999994</v>
      </c>
      <c r="J5321" s="1">
        <v>17602.36</v>
      </c>
      <c r="K5321" s="1">
        <v>983.73142646499116</v>
      </c>
      <c r="L5321" s="1">
        <v>3422.44</v>
      </c>
      <c r="M5321" s="1">
        <v>23931.11893743058</v>
      </c>
      <c r="N5321" s="1">
        <v>14061.85762330917</v>
      </c>
      <c r="O5321" s="1">
        <v>8734</v>
      </c>
      <c r="P5321" s="1">
        <v>10551.6</v>
      </c>
      <c r="Q5321" s="1">
        <v>3950.0076209071149</v>
      </c>
      <c r="R5321" s="1">
        <v>10364.925345900459</v>
      </c>
      <c r="S5321" s="1">
        <v>25266.44181682116</v>
      </c>
      <c r="T5321" s="1">
        <v>12696.121787968081</v>
      </c>
      <c r="U5321" s="1">
        <v>2009.4188121322391</v>
      </c>
      <c r="V5321" s="1">
        <v>10506</v>
      </c>
      <c r="W5321" s="1">
        <v>5002.526082612615</v>
      </c>
      <c r="X5321" s="1">
        <v>17468.7315079074</v>
      </c>
      <c r="Y5321" s="1">
        <v>59308</v>
      </c>
      <c r="Z5321" s="1">
        <v>15298.451999999999</v>
      </c>
      <c r="AA5321" s="1">
        <v>188134.90631972271</v>
      </c>
      <c r="AB5321" s="1">
        <v>852</v>
      </c>
      <c r="AC5321" s="1">
        <v>12918.4</v>
      </c>
      <c r="AD5321" s="1">
        <v>24500.33745606125</v>
      </c>
      <c r="AE5321" s="1">
        <v>23546.33315830876</v>
      </c>
      <c r="AF5321" s="1">
        <v>35748.224954452002</v>
      </c>
      <c r="AG5321" s="1">
        <v>221754</v>
      </c>
      <c r="AH5321" s="1">
        <v>50750.277537862901</v>
      </c>
      <c r="AI5321" s="1">
        <v>4613.1216412795084</v>
      </c>
      <c r="AJ5321" s="1">
        <v>50651.371641766244</v>
      </c>
      <c r="AK5321" s="1">
        <v>3771.745660465228</v>
      </c>
      <c r="AL5321" s="1">
        <v>868000.375</v>
      </c>
      <c r="AM5321" s="1">
        <v>689430.25</v>
      </c>
      <c r="AN5321" s="1">
        <v>178570.15625</v>
      </c>
      <c r="AO5321" t="s">
        <v>18131</v>
      </c>
    </row>
    <row r="5322" spans="1:41" x14ac:dyDescent="0.25">
      <c r="A5322" s="1">
        <v>2022</v>
      </c>
      <c r="B5322" t="s">
        <v>3864</v>
      </c>
      <c r="C5322" t="s">
        <v>7130</v>
      </c>
      <c r="D5322" t="s">
        <v>7238</v>
      </c>
      <c r="E5322" t="s">
        <v>7986</v>
      </c>
      <c r="F5322" t="s">
        <v>9944</v>
      </c>
      <c r="G5322" t="s">
        <v>12153</v>
      </c>
      <c r="H5322" t="s">
        <v>12743</v>
      </c>
      <c r="I5322" s="1">
        <v>10933.33919616246</v>
      </c>
      <c r="J5322" s="1">
        <v>38711.740695432731</v>
      </c>
      <c r="K5322" s="1">
        <v>964.96224434970475</v>
      </c>
      <c r="L5322" s="1">
        <v>2218.871190191041</v>
      </c>
      <c r="M5322" s="1">
        <v>21370.588026739199</v>
      </c>
      <c r="N5322" s="1">
        <v>19794.483560000001</v>
      </c>
      <c r="O5322" s="1">
        <v>9688.0904514759368</v>
      </c>
      <c r="P5322" s="1">
        <v>8485.7800000000007</v>
      </c>
      <c r="Q5322" s="1">
        <v>3719.0533251469592</v>
      </c>
      <c r="R5322" s="1">
        <v>7947.5627354654771</v>
      </c>
      <c r="S5322" s="1">
        <v>24637.608712122528</v>
      </c>
      <c r="T5322" s="1">
        <v>11758.825312999999</v>
      </c>
      <c r="U5322" s="1">
        <v>1859.2367786269001</v>
      </c>
      <c r="V5322" s="1">
        <v>13339</v>
      </c>
      <c r="W5322" s="1">
        <v>4484.6134965889432</v>
      </c>
      <c r="X5322" s="1">
        <v>13697.098483558029</v>
      </c>
      <c r="Y5322" s="1">
        <v>48804.371629999987</v>
      </c>
      <c r="Z5322" s="1">
        <v>15455.63230567298</v>
      </c>
      <c r="AA5322" s="1">
        <v>244746.69886943451</v>
      </c>
      <c r="AB5322" s="1">
        <v>1009</v>
      </c>
      <c r="AC5322" s="1">
        <v>12386.015090000001</v>
      </c>
      <c r="AD5322" s="1">
        <v>18023.813519247989</v>
      </c>
      <c r="AE5322" s="1">
        <v>17085.234246261229</v>
      </c>
      <c r="AF5322" s="1">
        <v>38485.369553039978</v>
      </c>
      <c r="AG5322" s="1">
        <v>192312</v>
      </c>
      <c r="AH5322" s="1">
        <v>36073.427376624502</v>
      </c>
      <c r="AI5322" s="1">
        <v>4099.8141607850503</v>
      </c>
      <c r="AJ5322" s="1">
        <v>43263.337331390307</v>
      </c>
      <c r="AK5322" s="1">
        <v>2474.68671229248</v>
      </c>
      <c r="AL5322" s="1">
        <v>867830.25</v>
      </c>
      <c r="AM5322" s="1">
        <v>719547.6875</v>
      </c>
      <c r="AN5322" s="1">
        <v>148282.53125</v>
      </c>
      <c r="AO5322" t="s">
        <v>18132</v>
      </c>
    </row>
    <row r="5323" spans="1:41" x14ac:dyDescent="0.25">
      <c r="A5323" s="1">
        <v>2022</v>
      </c>
      <c r="B5323" t="s">
        <v>3865</v>
      </c>
      <c r="C5323" t="s">
        <v>7130</v>
      </c>
      <c r="D5323" t="s">
        <v>7238</v>
      </c>
      <c r="E5323" t="s">
        <v>7986</v>
      </c>
      <c r="F5323" t="s">
        <v>9944</v>
      </c>
      <c r="G5323" t="s">
        <v>12153</v>
      </c>
      <c r="H5323" t="s">
        <v>12743</v>
      </c>
      <c r="I5323" s="1">
        <v>12288.50427028101</v>
      </c>
      <c r="J5323" s="1">
        <v>61699.192621316339</v>
      </c>
      <c r="K5323" s="1">
        <v>956.86175563492804</v>
      </c>
      <c r="L5323" s="1">
        <v>2811.5889999999999</v>
      </c>
      <c r="M5323" s="1">
        <v>25469.08750872</v>
      </c>
      <c r="N5323" s="1">
        <v>16629.762174046042</v>
      </c>
      <c r="O5323" s="1">
        <v>9845.9524890215998</v>
      </c>
      <c r="P5323" s="1">
        <v>10452.253521192381</v>
      </c>
      <c r="Q5323" s="1">
        <v>3575.7511433830491</v>
      </c>
      <c r="R5323" s="1">
        <v>7831.4446361823148</v>
      </c>
      <c r="S5323" s="1">
        <v>19052</v>
      </c>
      <c r="T5323" s="1">
        <v>12062.082774959999</v>
      </c>
      <c r="U5323" s="1">
        <v>1860.5999698799999</v>
      </c>
      <c r="V5323" s="1">
        <v>10154</v>
      </c>
      <c r="W5323" s="1">
        <v>4088.102343165519</v>
      </c>
      <c r="X5323" s="1">
        <v>15255.06799285208</v>
      </c>
      <c r="Y5323" s="1">
        <v>52686.690895203923</v>
      </c>
      <c r="Z5323" s="1">
        <v>17346</v>
      </c>
      <c r="AA5323" s="1">
        <v>220267</v>
      </c>
      <c r="AB5323" s="1">
        <v>1108.038</v>
      </c>
      <c r="AC5323" s="1">
        <v>11491.932559999999</v>
      </c>
      <c r="AD5323" s="1">
        <v>17900.735725319821</v>
      </c>
      <c r="AE5323" s="1">
        <v>17636.06718288</v>
      </c>
      <c r="AF5323" s="1">
        <v>41292.660020059629</v>
      </c>
      <c r="AG5323" s="1">
        <v>207688</v>
      </c>
      <c r="AH5323" s="1">
        <v>35835</v>
      </c>
      <c r="AI5323" s="1">
        <v>4263.7002782400004</v>
      </c>
      <c r="AJ5323" s="1">
        <v>39649.215124983333</v>
      </c>
      <c r="AK5323" s="1">
        <v>4696.023682944</v>
      </c>
      <c r="AL5323" s="1">
        <v>885893.25</v>
      </c>
      <c r="AM5323" s="1">
        <v>735360.625</v>
      </c>
      <c r="AN5323" s="1">
        <v>150532.671875</v>
      </c>
      <c r="AO5323" t="s">
        <v>18133</v>
      </c>
    </row>
    <row r="5324" spans="1:41" x14ac:dyDescent="0.25">
      <c r="A5324" s="1">
        <v>2022</v>
      </c>
      <c r="B5324" t="s">
        <v>3866</v>
      </c>
      <c r="C5324" t="s">
        <v>7130</v>
      </c>
      <c r="D5324" t="s">
        <v>7238</v>
      </c>
      <c r="E5324" t="s">
        <v>7986</v>
      </c>
      <c r="F5324" t="s">
        <v>9944</v>
      </c>
      <c r="G5324" t="s">
        <v>12153</v>
      </c>
      <c r="H5324" t="s">
        <v>12743</v>
      </c>
      <c r="I5324" s="1">
        <v>9341.1118493239428</v>
      </c>
      <c r="J5324" s="1">
        <v>19846.75</v>
      </c>
      <c r="K5324" s="1">
        <v>971.45658905929554</v>
      </c>
      <c r="L5324" s="1">
        <v>3848.5632000000001</v>
      </c>
      <c r="M5324" s="1">
        <v>21243.576980713169</v>
      </c>
      <c r="N5324" s="1">
        <v>18097.053353719981</v>
      </c>
      <c r="O5324" s="1">
        <v>9566.9026357639705</v>
      </c>
      <c r="P5324" s="1">
        <v>9468.6380415999993</v>
      </c>
      <c r="Q5324" s="1">
        <v>3530.9317611439369</v>
      </c>
      <c r="R5324" s="1">
        <v>6818.2075172386467</v>
      </c>
      <c r="S5324" s="1">
        <v>23850.895293785881</v>
      </c>
      <c r="T5324" s="1">
        <v>12191.89239296043</v>
      </c>
      <c r="U5324" s="1">
        <v>2061.0123667434318</v>
      </c>
      <c r="V5324" s="1">
        <v>4953</v>
      </c>
      <c r="W5324" s="1">
        <v>3744.494720142487</v>
      </c>
      <c r="X5324" s="1">
        <v>14642.85298433931</v>
      </c>
      <c r="Y5324" s="1">
        <v>66294.381259999995</v>
      </c>
      <c r="Z5324" s="1">
        <v>15699.423600684069</v>
      </c>
      <c r="AA5324" s="1">
        <v>184730.9472310335</v>
      </c>
      <c r="AB5324" s="1">
        <v>1000</v>
      </c>
      <c r="AC5324" s="1">
        <v>12981.55616</v>
      </c>
      <c r="AD5324" s="1">
        <v>18466.708522872519</v>
      </c>
      <c r="AE5324" s="1">
        <v>23274.31999072677</v>
      </c>
      <c r="AF5324" s="1">
        <v>36261.037281418867</v>
      </c>
      <c r="AG5324" s="1">
        <v>172391.43579370459</v>
      </c>
      <c r="AH5324" s="1">
        <v>37633.526869506852</v>
      </c>
      <c r="AI5324" s="1">
        <v>4181.810444000751</v>
      </c>
      <c r="AJ5324" s="1">
        <v>69371.80818972578</v>
      </c>
      <c r="AK5324" s="1">
        <v>2750.3358671632182</v>
      </c>
      <c r="AL5324" s="1">
        <v>809214.625</v>
      </c>
      <c r="AM5324" s="1">
        <v>658970.1875</v>
      </c>
      <c r="AN5324" s="1">
        <v>150244.453125</v>
      </c>
      <c r="AO5324" t="s">
        <v>18134</v>
      </c>
    </row>
    <row r="5325" spans="1:41" x14ac:dyDescent="0.25">
      <c r="A5325" s="1">
        <v>2022</v>
      </c>
      <c r="B5325" t="s">
        <v>3867</v>
      </c>
      <c r="C5325" t="s">
        <v>7130</v>
      </c>
      <c r="D5325" t="s">
        <v>7238</v>
      </c>
      <c r="E5325" t="s">
        <v>7986</v>
      </c>
      <c r="F5325" t="s">
        <v>9944</v>
      </c>
      <c r="G5325" t="s">
        <v>12153</v>
      </c>
      <c r="H5325" t="s">
        <v>12743</v>
      </c>
      <c r="I5325" s="1">
        <v>17554.850349600001</v>
      </c>
      <c r="J5325" s="1">
        <v>82380.535766353743</v>
      </c>
      <c r="K5325" s="1">
        <v>2084.1410408809529</v>
      </c>
      <c r="L5325" s="1">
        <v>7151.1280369199994</v>
      </c>
      <c r="M5325" s="1">
        <v>57815.597462434707</v>
      </c>
      <c r="N5325" s="1">
        <v>15768.17124667236</v>
      </c>
      <c r="O5325" s="1">
        <v>10535.811529799999</v>
      </c>
      <c r="P5325" s="1">
        <v>11885.571806</v>
      </c>
      <c r="Q5325" s="1">
        <v>4645.0431831510768</v>
      </c>
      <c r="R5325" s="1">
        <v>7030.0713101856827</v>
      </c>
      <c r="S5325" s="1">
        <v>28355.65215864023</v>
      </c>
      <c r="T5325" s="1">
        <v>15082.949980783031</v>
      </c>
      <c r="U5325" s="1">
        <v>1597.82</v>
      </c>
      <c r="V5325" s="1">
        <v>12875</v>
      </c>
      <c r="W5325" s="1">
        <v>18385.243600000002</v>
      </c>
      <c r="X5325" s="1">
        <v>29156.607662499999</v>
      </c>
      <c r="Y5325" s="1">
        <v>74081.221115325854</v>
      </c>
      <c r="Z5325" s="1">
        <v>16101.55259524254</v>
      </c>
      <c r="AA5325" s="1">
        <v>230165</v>
      </c>
      <c r="AB5325" s="1">
        <v>2111</v>
      </c>
      <c r="AC5325" s="1">
        <v>24061.8</v>
      </c>
      <c r="AD5325" s="1">
        <v>18610.8228264069</v>
      </c>
      <c r="AE5325" s="1">
        <v>13982.34158857102</v>
      </c>
      <c r="AF5325" s="1">
        <v>60582.508293674182</v>
      </c>
      <c r="AG5325" s="1">
        <v>323120</v>
      </c>
      <c r="AH5325" s="1">
        <v>48535.467744466827</v>
      </c>
      <c r="AI5325" s="1">
        <v>7119.6</v>
      </c>
      <c r="AJ5325" s="1">
        <v>46400.406238127973</v>
      </c>
      <c r="AK5325" s="1">
        <v>4151</v>
      </c>
      <c r="AL5325" s="1">
        <v>1191327</v>
      </c>
      <c r="AM5325" s="1">
        <v>949383</v>
      </c>
      <c r="AN5325" s="1">
        <v>241943.890625</v>
      </c>
      <c r="AO5325" t="s">
        <v>18135</v>
      </c>
    </row>
    <row r="5326" spans="1:41" x14ac:dyDescent="0.25">
      <c r="A5326" s="1">
        <v>2022</v>
      </c>
      <c r="B5326" t="s">
        <v>3868</v>
      </c>
      <c r="C5326" t="s">
        <v>7130</v>
      </c>
      <c r="D5326" t="s">
        <v>7238</v>
      </c>
      <c r="E5326" t="s">
        <v>7986</v>
      </c>
      <c r="F5326" t="s">
        <v>9944</v>
      </c>
      <c r="G5326" t="s">
        <v>12153</v>
      </c>
      <c r="H5326" t="s">
        <v>12743</v>
      </c>
      <c r="I5326" s="1">
        <v>18898.470881049601</v>
      </c>
      <c r="J5326" s="1">
        <v>82610.33256321642</v>
      </c>
      <c r="K5326" s="1">
        <v>1973.7103940975619</v>
      </c>
      <c r="L5326" s="1">
        <v>3104.10646681464</v>
      </c>
      <c r="M5326" s="1">
        <v>49927.978000000003</v>
      </c>
      <c r="N5326" s="1">
        <v>17880.697243196631</v>
      </c>
      <c r="O5326" s="1">
        <v>10370.876076241721</v>
      </c>
      <c r="P5326" s="1">
        <v>13664.028106947</v>
      </c>
      <c r="Q5326" s="1">
        <v>4955.2462229138673</v>
      </c>
      <c r="R5326" s="1">
        <v>6856.2854148694296</v>
      </c>
      <c r="S5326" s="1">
        <v>17748.165913199999</v>
      </c>
      <c r="T5326" s="1">
        <v>12835.828361748931</v>
      </c>
      <c r="U5326" s="1">
        <v>1623.9992</v>
      </c>
      <c r="V5326" s="1">
        <v>18738</v>
      </c>
      <c r="W5326" s="1">
        <v>8387.7047999999995</v>
      </c>
      <c r="X5326" s="1">
        <v>23854</v>
      </c>
      <c r="Y5326" s="1">
        <v>69219.094003648526</v>
      </c>
      <c r="Z5326" s="1">
        <v>17280.8113257681</v>
      </c>
      <c r="AA5326" s="1">
        <v>229513</v>
      </c>
      <c r="AB5326" s="1">
        <v>2017</v>
      </c>
      <c r="AC5326" s="1">
        <v>16345.159</v>
      </c>
      <c r="AD5326" s="1">
        <v>18972.884351155259</v>
      </c>
      <c r="AE5326" s="1">
        <v>15797.305344689999</v>
      </c>
      <c r="AF5326" s="1">
        <v>58444.119424244142</v>
      </c>
      <c r="AG5326" s="1">
        <v>310322</v>
      </c>
      <c r="AH5326" s="1">
        <v>45841.679267851927</v>
      </c>
      <c r="AI5326" s="1">
        <v>5927.1588000000011</v>
      </c>
      <c r="AJ5326" s="1">
        <v>44770.338992204801</v>
      </c>
      <c r="AK5326" s="1">
        <v>2958</v>
      </c>
      <c r="AL5326" s="1">
        <v>1130838</v>
      </c>
      <c r="AM5326" s="1">
        <v>930022.9375</v>
      </c>
      <c r="AN5326" s="1">
        <v>200814.96875</v>
      </c>
      <c r="AO5326" t="s">
        <v>18136</v>
      </c>
    </row>
    <row r="5327" spans="1:41" x14ac:dyDescent="0.25">
      <c r="A5327" s="1">
        <v>2022</v>
      </c>
      <c r="B5327" t="s">
        <v>3869</v>
      </c>
      <c r="C5327" t="s">
        <v>7130</v>
      </c>
      <c r="D5327" t="s">
        <v>7238</v>
      </c>
      <c r="E5327" t="s">
        <v>7986</v>
      </c>
      <c r="F5327" t="s">
        <v>9944</v>
      </c>
      <c r="G5327" t="s">
        <v>12153</v>
      </c>
      <c r="H5327" t="s">
        <v>12743</v>
      </c>
      <c r="I5327" s="1">
        <v>6209.16</v>
      </c>
      <c r="J5327" s="1">
        <v>15083.698</v>
      </c>
      <c r="K5327" s="1">
        <v>1199</v>
      </c>
      <c r="L5327" s="1">
        <v>3104.8504932807641</v>
      </c>
      <c r="M5327" s="1">
        <v>11732.399999999991</v>
      </c>
      <c r="N5327" s="1">
        <v>12684.704900000001</v>
      </c>
      <c r="O5327" s="1">
        <v>7244.3418729239193</v>
      </c>
      <c r="P5327" s="1">
        <v>9480.68</v>
      </c>
      <c r="Q5327" s="1">
        <v>3518.6330757179371</v>
      </c>
      <c r="R5327" s="1">
        <v>8985.2745598959755</v>
      </c>
      <c r="S5327" s="1">
        <v>21917</v>
      </c>
      <c r="T5327" s="1">
        <v>12909.4</v>
      </c>
      <c r="U5327" s="1">
        <v>1732</v>
      </c>
      <c r="V5327" s="1">
        <v>9738.9207137238755</v>
      </c>
      <c r="W5327" s="1">
        <v>4394.5969205805441</v>
      </c>
      <c r="X5327" s="1">
        <v>15054.54732347539</v>
      </c>
      <c r="Y5327" s="1">
        <v>77291.998110847315</v>
      </c>
      <c r="Z5327" s="1">
        <v>12094.965420265909</v>
      </c>
      <c r="AA5327" s="1">
        <v>173390.60406783919</v>
      </c>
      <c r="AB5327" s="1">
        <v>675</v>
      </c>
      <c r="AC5327" s="1">
        <v>13760.52585</v>
      </c>
      <c r="AD5327" s="1">
        <v>21299.327420394351</v>
      </c>
      <c r="AE5327" s="1">
        <v>16986.30914398485</v>
      </c>
      <c r="AF5327" s="1">
        <v>39171.000574244492</v>
      </c>
      <c r="AG5327" s="1">
        <v>154942.28415396949</v>
      </c>
      <c r="AH5327" s="1">
        <v>33008.397048449871</v>
      </c>
      <c r="AI5327" s="1">
        <v>3681.0942612144131</v>
      </c>
      <c r="AJ5327" s="1">
        <v>47670.450049966057</v>
      </c>
      <c r="AK5327" s="1">
        <v>2920</v>
      </c>
      <c r="AL5327" s="1">
        <v>741881.1875</v>
      </c>
      <c r="AM5327" s="1">
        <v>605846.0625</v>
      </c>
      <c r="AN5327" s="1">
        <v>136035.109375</v>
      </c>
      <c r="AO5327" t="s">
        <v>18137</v>
      </c>
    </row>
    <row r="5328" spans="1:41" x14ac:dyDescent="0.25">
      <c r="A5328" s="1">
        <v>2022</v>
      </c>
      <c r="B5328" t="s">
        <v>3870</v>
      </c>
      <c r="C5328" t="s">
        <v>7130</v>
      </c>
      <c r="D5328" t="s">
        <v>7238</v>
      </c>
      <c r="E5328" t="s">
        <v>7986</v>
      </c>
      <c r="F5328" t="s">
        <v>9944</v>
      </c>
      <c r="G5328" t="s">
        <v>12153</v>
      </c>
      <c r="H5328" t="s">
        <v>12743</v>
      </c>
      <c r="I5328" s="1">
        <v>18018.78237559001</v>
      </c>
      <c r="J5328" s="1">
        <v>73294.556088002151</v>
      </c>
      <c r="K5328" s="1">
        <v>1355</v>
      </c>
      <c r="L5328" s="1">
        <v>2965.3879222220398</v>
      </c>
      <c r="M5328" s="1">
        <v>35454.959280000003</v>
      </c>
      <c r="N5328" s="1">
        <v>19392.360455728602</v>
      </c>
      <c r="O5328" s="1">
        <v>9121.1880515417488</v>
      </c>
      <c r="P5328" s="1">
        <v>12751.18522539466</v>
      </c>
      <c r="Q5328" s="1">
        <v>4259.1653645312072</v>
      </c>
      <c r="R5328" s="1">
        <v>6411.8040136306154</v>
      </c>
      <c r="S5328" s="1">
        <v>15154.532940116829</v>
      </c>
      <c r="T5328" s="1">
        <v>12679.336848000001</v>
      </c>
      <c r="U5328" s="1">
        <v>1516.6030720000001</v>
      </c>
      <c r="V5328" s="1">
        <v>23848</v>
      </c>
      <c r="W5328" s="1">
        <v>6915.8925359999994</v>
      </c>
      <c r="X5328" s="1">
        <v>24202.993452191651</v>
      </c>
      <c r="Y5328" s="1">
        <v>68453.873538789267</v>
      </c>
      <c r="Z5328" s="1">
        <v>16887.96464581964</v>
      </c>
      <c r="AA5328" s="1">
        <v>211339</v>
      </c>
      <c r="AB5328" s="1">
        <v>1968</v>
      </c>
      <c r="AC5328" s="1">
        <v>15423.72215</v>
      </c>
      <c r="AD5328" s="1">
        <v>18012.007393447169</v>
      </c>
      <c r="AE5328" s="1">
        <v>16897.476548141622</v>
      </c>
      <c r="AF5328" s="1">
        <v>49845.286361363578</v>
      </c>
      <c r="AG5328" s="1">
        <v>259096</v>
      </c>
      <c r="AH5328" s="1">
        <v>36208.848402214862</v>
      </c>
      <c r="AI5328" s="1">
        <v>4031.529192</v>
      </c>
      <c r="AJ5328" s="1">
        <v>43656.459039331203</v>
      </c>
      <c r="AK5328" s="1">
        <v>2609</v>
      </c>
      <c r="AL5328" s="1">
        <v>1011771</v>
      </c>
      <c r="AM5328" s="1">
        <v>844057.625</v>
      </c>
      <c r="AN5328" s="1">
        <v>167713.28125</v>
      </c>
      <c r="AO5328" t="s">
        <v>18138</v>
      </c>
    </row>
    <row r="5329" spans="1:41" x14ac:dyDescent="0.25">
      <c r="A5329" s="1">
        <v>2022</v>
      </c>
      <c r="B5329" t="s">
        <v>3871</v>
      </c>
      <c r="C5329" t="s">
        <v>7130</v>
      </c>
      <c r="D5329" t="s">
        <v>7238</v>
      </c>
      <c r="E5329" t="s">
        <v>7987</v>
      </c>
      <c r="F5329" t="s">
        <v>9945</v>
      </c>
      <c r="G5329" t="s">
        <v>12154</v>
      </c>
      <c r="H5329" t="s">
        <v>12743</v>
      </c>
      <c r="I5329" s="1">
        <v>0</v>
      </c>
      <c r="J5329" s="1">
        <v>1658.7540599499603</v>
      </c>
      <c r="K5329" s="1">
        <v>98.078584475976953</v>
      </c>
      <c r="L5329" s="1">
        <v>147.11787671396544</v>
      </c>
      <c r="M5329" s="1">
        <v>214.54690354119958</v>
      </c>
      <c r="N5329" s="1">
        <v>0</v>
      </c>
      <c r="O5329" s="1">
        <v>64.364071062359869</v>
      </c>
      <c r="P5329" s="1">
        <v>122.5982305949712</v>
      </c>
      <c r="Q5329" s="1">
        <v>7.049398259210844</v>
      </c>
      <c r="R5329" s="1">
        <v>24.083233197545319</v>
      </c>
      <c r="S5329" s="1">
        <v>0</v>
      </c>
      <c r="T5329" s="1">
        <v>122.5982305949712</v>
      </c>
      <c r="U5329" s="1">
        <v>0</v>
      </c>
      <c r="V5329" s="1">
        <v>1103.3840753547406</v>
      </c>
      <c r="W5329" s="1">
        <v>0</v>
      </c>
      <c r="X5329" s="1">
        <v>95.221926675705788</v>
      </c>
      <c r="Y5329" s="1">
        <v>1004.079508572814</v>
      </c>
      <c r="Z5329" s="1">
        <v>73.558938356982722</v>
      </c>
      <c r="AA5329" s="1">
        <v>2875.8647420353295</v>
      </c>
      <c r="AB5329" s="1">
        <v>164.28162899726141</v>
      </c>
      <c r="AC5329" s="1">
        <v>64.29330736366046</v>
      </c>
      <c r="AD5329" s="1">
        <v>105.74097388816266</v>
      </c>
      <c r="AE5329" s="1"/>
      <c r="AF5329" s="1">
        <v>1726.1830867771944</v>
      </c>
      <c r="AG5329" s="1">
        <v>21967.466744211524</v>
      </c>
      <c r="AH5329" s="1">
        <v>3187.5539954692508</v>
      </c>
      <c r="AI5329" s="1">
        <v>0</v>
      </c>
      <c r="AJ5329" s="1">
        <v>1392.4048078017252</v>
      </c>
      <c r="AK5329" s="1"/>
      <c r="AL5329" s="1">
        <v>36219.2265625</v>
      </c>
      <c r="AM5329" s="1">
        <v>32166.837890625</v>
      </c>
      <c r="AN5329" s="1">
        <v>4052.38623046875</v>
      </c>
      <c r="AO5329" t="s">
        <v>18139</v>
      </c>
    </row>
    <row r="5330" spans="1:41" x14ac:dyDescent="0.25">
      <c r="A5330" s="1">
        <v>2022</v>
      </c>
      <c r="B5330" t="s">
        <v>3872</v>
      </c>
      <c r="C5330" t="s">
        <v>7130</v>
      </c>
      <c r="D5330" t="s">
        <v>7238</v>
      </c>
      <c r="E5330" t="s">
        <v>7987</v>
      </c>
      <c r="F5330" t="s">
        <v>9945</v>
      </c>
      <c r="G5330" t="s">
        <v>12154</v>
      </c>
      <c r="H5330" t="s">
        <v>12743</v>
      </c>
      <c r="I5330" s="1">
        <v>1078.0294489667867</v>
      </c>
      <c r="J5330" s="1">
        <v>1393.4796769865986</v>
      </c>
      <c r="K5330" s="1">
        <v>0</v>
      </c>
      <c r="L5330" s="1">
        <v>118.58323938634653</v>
      </c>
      <c r="M5330" s="1">
        <v>323.40883469003597</v>
      </c>
      <c r="N5330" s="1">
        <v>0</v>
      </c>
      <c r="O5330" s="1">
        <v>53.901472448339334</v>
      </c>
      <c r="P5330" s="1">
        <v>109.95900379461223</v>
      </c>
      <c r="Q5330" s="1">
        <v>6.1564239142232626</v>
      </c>
      <c r="R5330" s="1">
        <v>48.191150457162266</v>
      </c>
      <c r="S5330" s="1">
        <v>0</v>
      </c>
      <c r="T5330" s="1">
        <v>0</v>
      </c>
      <c r="U5330" s="1">
        <v>0</v>
      </c>
      <c r="V5330" s="1">
        <v>539.01472448339337</v>
      </c>
      <c r="W5330" s="1">
        <v>0</v>
      </c>
      <c r="X5330" s="1">
        <v>544.40487172822725</v>
      </c>
      <c r="Y5330" s="1">
        <v>1927.5166547526144</v>
      </c>
      <c r="Z5330" s="1">
        <v>57.711118525652985</v>
      </c>
      <c r="AA5330" s="1">
        <v>2460.0632025422069</v>
      </c>
      <c r="AB5330" s="1">
        <v>0</v>
      </c>
      <c r="AC5330" s="1">
        <v>12.550925518712344</v>
      </c>
      <c r="AD5330" s="1">
        <v>58.213590244206479</v>
      </c>
      <c r="AE5330" s="1">
        <v>0</v>
      </c>
      <c r="AF5330" s="1">
        <v>1125.4627447213252</v>
      </c>
      <c r="AG5330" s="1">
        <v>18335.124868027106</v>
      </c>
      <c r="AH5330" s="1">
        <v>1617.0441734501799</v>
      </c>
      <c r="AI5330" s="1">
        <v>104.5688565497783</v>
      </c>
      <c r="AJ5330" s="1">
        <v>1866.0689761615076</v>
      </c>
      <c r="AK5330" s="1">
        <v>0</v>
      </c>
      <c r="AL5330" s="1">
        <v>31779.453125</v>
      </c>
      <c r="AM5330" s="1">
        <v>29077.91015625</v>
      </c>
      <c r="AN5330" s="1">
        <v>2701.541748046875</v>
      </c>
      <c r="AO5330" t="s">
        <v>18140</v>
      </c>
    </row>
    <row r="5331" spans="1:41" x14ac:dyDescent="0.25">
      <c r="A5331" s="1">
        <v>2022</v>
      </c>
      <c r="B5331" t="s">
        <v>3873</v>
      </c>
      <c r="C5331" t="s">
        <v>7130</v>
      </c>
      <c r="D5331" t="s">
        <v>7238</v>
      </c>
      <c r="E5331" t="s">
        <v>7987</v>
      </c>
      <c r="F5331" t="s">
        <v>9945</v>
      </c>
      <c r="G5331" t="s">
        <v>12154</v>
      </c>
      <c r="H5331" t="s">
        <v>12743</v>
      </c>
      <c r="I5331" s="1">
        <v>500</v>
      </c>
      <c r="J5331" s="1">
        <v>1917.143953649125</v>
      </c>
      <c r="K5331" s="1">
        <v>0</v>
      </c>
      <c r="L5331" s="1">
        <v>0</v>
      </c>
      <c r="M5331" s="1">
        <v>300</v>
      </c>
      <c r="N5331" s="1">
        <v>0</v>
      </c>
      <c r="O5331" s="1">
        <v>50</v>
      </c>
      <c r="P5331" s="1">
        <v>0</v>
      </c>
      <c r="Q5331" s="1">
        <v>728</v>
      </c>
      <c r="R5331" s="1">
        <v>26.622</v>
      </c>
      <c r="S5331" s="1">
        <v>0</v>
      </c>
      <c r="T5331" s="1">
        <v>950</v>
      </c>
      <c r="U5331" s="1">
        <v>180</v>
      </c>
      <c r="V5331" s="1">
        <v>500</v>
      </c>
      <c r="W5331" s="1">
        <v>300</v>
      </c>
      <c r="X5331" s="1">
        <v>105</v>
      </c>
      <c r="Y5331" s="1">
        <v>2735.28</v>
      </c>
      <c r="Z5331" s="1">
        <v>20.34509540941043</v>
      </c>
      <c r="AA5331" s="1">
        <v>5467</v>
      </c>
      <c r="AB5331" s="1">
        <v>0</v>
      </c>
      <c r="AC5331" s="1">
        <v>591.55600000000004</v>
      </c>
      <c r="AD5331" s="1">
        <v>117.6162808428362</v>
      </c>
      <c r="AE5331" s="1">
        <v>0</v>
      </c>
      <c r="AF5331" s="1">
        <v>2964.705882352941</v>
      </c>
      <c r="AG5331" s="1">
        <v>38894</v>
      </c>
      <c r="AH5331" s="1">
        <v>5023</v>
      </c>
      <c r="AI5331" s="1">
        <v>178</v>
      </c>
      <c r="AJ5331" s="1">
        <v>700</v>
      </c>
      <c r="AK5331" s="1">
        <v>0</v>
      </c>
      <c r="AL5331" s="1">
        <v>62248.265625</v>
      </c>
      <c r="AM5331" s="1">
        <v>55224.65234375</v>
      </c>
      <c r="AN5331" s="1">
        <v>7023.6162109375</v>
      </c>
      <c r="AO5331" t="s">
        <v>18141</v>
      </c>
    </row>
    <row r="5332" spans="1:41" x14ac:dyDescent="0.25">
      <c r="A5332" s="1">
        <v>2022</v>
      </c>
      <c r="B5332" t="s">
        <v>3874</v>
      </c>
      <c r="C5332" t="s">
        <v>7130</v>
      </c>
      <c r="D5332" t="s">
        <v>7238</v>
      </c>
      <c r="E5332" t="s">
        <v>7987</v>
      </c>
      <c r="F5332" t="s">
        <v>9945</v>
      </c>
      <c r="G5332" t="s">
        <v>12154</v>
      </c>
      <c r="H5332" t="s">
        <v>12743</v>
      </c>
      <c r="I5332" s="1">
        <v>1144.4366612566348</v>
      </c>
      <c r="J5332" s="1">
        <v>0</v>
      </c>
      <c r="K5332" s="1">
        <v>91.554932900530787</v>
      </c>
      <c r="L5332" s="1">
        <v>125.88803273822984</v>
      </c>
      <c r="M5332" s="1">
        <v>205.99859902619428</v>
      </c>
      <c r="N5332" s="1">
        <v>0</v>
      </c>
      <c r="O5332" s="1">
        <v>64.088453030371554</v>
      </c>
      <c r="P5332" s="1">
        <v>116.97401558370191</v>
      </c>
      <c r="Q5332" s="1">
        <v>6.4026615986557909</v>
      </c>
      <c r="R5332" s="1">
        <v>33.094819370219369</v>
      </c>
      <c r="S5332" s="1">
        <v>0</v>
      </c>
      <c r="T5332" s="1">
        <v>686.66199675398093</v>
      </c>
      <c r="U5332" s="1">
        <v>0</v>
      </c>
      <c r="V5332" s="1">
        <v>549.32959740318472</v>
      </c>
      <c r="W5332" s="1">
        <v>0</v>
      </c>
      <c r="X5332" s="1">
        <v>114.30001477930291</v>
      </c>
      <c r="Y5332" s="1">
        <v>1659.4331588221205</v>
      </c>
      <c r="Z5332" s="1">
        <v>284.80459907525909</v>
      </c>
      <c r="AA5332" s="1">
        <v>3400.6624488132879</v>
      </c>
      <c r="AB5332" s="1">
        <v>0</v>
      </c>
      <c r="AC5332" s="1">
        <v>12.440770391689437</v>
      </c>
      <c r="AD5332" s="1">
        <v>61.570224929994893</v>
      </c>
      <c r="AE5332" s="1"/>
      <c r="AF5332" s="1">
        <v>528.37946528240127</v>
      </c>
      <c r="AG5332" s="1">
        <v>11189.157237106119</v>
      </c>
      <c r="AH5332" s="1">
        <v>1144.4366612566348</v>
      </c>
      <c r="AI5332" s="1">
        <v>111.01035614189358</v>
      </c>
      <c r="AJ5332" s="1">
        <v>1364.1685002179088</v>
      </c>
      <c r="AK5332" s="1"/>
      <c r="AL5332" s="1">
        <v>22894.79296875</v>
      </c>
      <c r="AM5332" s="1">
        <v>20415.171875</v>
      </c>
      <c r="AN5332" s="1">
        <v>2479.62109375</v>
      </c>
      <c r="AO5332" t="s">
        <v>18142</v>
      </c>
    </row>
    <row r="5333" spans="1:41" x14ac:dyDescent="0.25">
      <c r="A5333" s="1">
        <v>2022</v>
      </c>
      <c r="B5333" t="s">
        <v>3875</v>
      </c>
      <c r="C5333" t="s">
        <v>7130</v>
      </c>
      <c r="D5333" t="s">
        <v>7238</v>
      </c>
      <c r="E5333" t="s">
        <v>7987</v>
      </c>
      <c r="F5333" t="s">
        <v>9945</v>
      </c>
      <c r="G5333" t="s">
        <v>12154</v>
      </c>
      <c r="H5333" t="s">
        <v>12743</v>
      </c>
      <c r="I5333" s="1">
        <v>0</v>
      </c>
      <c r="J5333" s="1">
        <v>998.86100724551693</v>
      </c>
      <c r="K5333" s="1">
        <v>96.82256744150078</v>
      </c>
      <c r="L5333" s="1">
        <v>173.07033930168265</v>
      </c>
      <c r="M5333" s="1">
        <v>217.09435043524002</v>
      </c>
      <c r="N5333" s="1">
        <v>0</v>
      </c>
      <c r="O5333" s="1">
        <v>64.144950929994266</v>
      </c>
      <c r="P5333" s="1">
        <v>113.76651674376342</v>
      </c>
      <c r="Q5333" s="1">
        <v>7.1081985316654528</v>
      </c>
      <c r="R5333" s="1">
        <v>23.491611733956915</v>
      </c>
      <c r="S5333" s="1">
        <v>0</v>
      </c>
      <c r="T5333" s="1">
        <v>121.02820930187598</v>
      </c>
      <c r="U5333" s="1"/>
      <c r="V5333" s="1">
        <v>1089.2538837168838</v>
      </c>
      <c r="W5333" s="1">
        <v>0</v>
      </c>
      <c r="X5333" s="1">
        <v>36.308462790562793</v>
      </c>
      <c r="Y5333" s="1">
        <v>907.71156976406985</v>
      </c>
      <c r="Z5333" s="1">
        <v>72.616925581125585</v>
      </c>
      <c r="AA5333" s="1">
        <v>3026.4985512410085</v>
      </c>
      <c r="AB5333" s="1"/>
      <c r="AC5333" s="1">
        <v>12.707961976696977</v>
      </c>
      <c r="AD5333" s="1">
        <v>106.62297797498181</v>
      </c>
      <c r="AE5333" s="1"/>
      <c r="AF5333" s="1">
        <v>1467.9853527935386</v>
      </c>
      <c r="AG5333" s="1">
        <v>21483.717433176003</v>
      </c>
      <c r="AH5333" s="1">
        <v>3146.7334418487753</v>
      </c>
      <c r="AI5333" s="1">
        <v>0</v>
      </c>
      <c r="AJ5333" s="1">
        <v>1263.2752222978186</v>
      </c>
      <c r="AK5333" s="1">
        <v>0</v>
      </c>
      <c r="AL5333" s="1">
        <v>34428.81640625</v>
      </c>
      <c r="AM5333" s="1">
        <v>30640.064453125</v>
      </c>
      <c r="AN5333" s="1">
        <v>3788.7548828125</v>
      </c>
      <c r="AO5333" t="s">
        <v>18143</v>
      </c>
    </row>
    <row r="5334" spans="1:41" x14ac:dyDescent="0.25">
      <c r="A5334" s="1">
        <v>2022</v>
      </c>
      <c r="B5334" t="s">
        <v>3876</v>
      </c>
      <c r="C5334" t="s">
        <v>7130</v>
      </c>
      <c r="D5334" t="s">
        <v>7238</v>
      </c>
      <c r="E5334" t="s">
        <v>7987</v>
      </c>
      <c r="F5334" t="s">
        <v>9945</v>
      </c>
      <c r="G5334" t="s">
        <v>12154</v>
      </c>
      <c r="H5334" t="s">
        <v>12743</v>
      </c>
      <c r="I5334" s="1">
        <v>499.69808283256918</v>
      </c>
      <c r="J5334" s="1">
        <v>1954.3060426311399</v>
      </c>
      <c r="K5334" s="1">
        <v>0</v>
      </c>
      <c r="L5334" s="1">
        <v>0</v>
      </c>
      <c r="M5334" s="1">
        <v>305.81522669353234</v>
      </c>
      <c r="N5334" s="1">
        <v>0</v>
      </c>
      <c r="O5334" s="1">
        <v>50.969204448922056</v>
      </c>
      <c r="P5334" s="1">
        <v>103.97717707580099</v>
      </c>
      <c r="Q5334" s="1">
        <v>27.131377549784837</v>
      </c>
      <c r="R5334" s="1">
        <v>27.138043216784059</v>
      </c>
      <c r="S5334" s="1">
        <v>0</v>
      </c>
      <c r="T5334" s="1">
        <v>101.93840889784411</v>
      </c>
      <c r="U5334" s="1">
        <v>40.775363559137645</v>
      </c>
      <c r="V5334" s="1">
        <v>509.69204448922051</v>
      </c>
      <c r="W5334" s="1">
        <v>0</v>
      </c>
      <c r="X5334" s="1">
        <v>963.31796408462685</v>
      </c>
      <c r="Y5334" s="1">
        <v>4323.1314438001009</v>
      </c>
      <c r="Z5334" s="1">
        <v>1073.4607169752248</v>
      </c>
      <c r="AA5334" s="1">
        <v>3123.3928486299433</v>
      </c>
      <c r="AB5334" s="1">
        <v>0</v>
      </c>
      <c r="AC5334" s="1">
        <v>12.11028297706388</v>
      </c>
      <c r="AD5334" s="1">
        <v>117.36751760790085</v>
      </c>
      <c r="AE5334" s="1">
        <v>0</v>
      </c>
      <c r="AF5334" s="1">
        <v>1075.6744783718307</v>
      </c>
      <c r="AG5334" s="1">
        <v>34137.134371710032</v>
      </c>
      <c r="AH5334" s="1">
        <v>4168.4124532413907</v>
      </c>
      <c r="AI5334" s="1">
        <v>181.45036783816252</v>
      </c>
      <c r="AJ5334" s="1">
        <v>1835.9107442501725</v>
      </c>
      <c r="AK5334" s="1">
        <v>0</v>
      </c>
      <c r="AL5334" s="1">
        <v>54632.8046875</v>
      </c>
      <c r="AM5334" s="1">
        <v>48743.53125</v>
      </c>
      <c r="AN5334" s="1">
        <v>5889.27099609375</v>
      </c>
      <c r="AO5334" t="s">
        <v>18144</v>
      </c>
    </row>
    <row r="5335" spans="1:41" x14ac:dyDescent="0.25">
      <c r="A5335" s="1">
        <v>2022</v>
      </c>
      <c r="B5335" t="s">
        <v>3877</v>
      </c>
      <c r="C5335" t="s">
        <v>7130</v>
      </c>
      <c r="D5335" t="s">
        <v>7238</v>
      </c>
      <c r="E5335" t="s">
        <v>7987</v>
      </c>
      <c r="F5335" t="s">
        <v>9945</v>
      </c>
      <c r="G5335" t="s">
        <v>12154</v>
      </c>
      <c r="H5335" t="s">
        <v>12743</v>
      </c>
      <c r="I5335" s="1">
        <v>0</v>
      </c>
      <c r="J5335" s="1">
        <v>1125.5473918248208</v>
      </c>
      <c r="K5335" s="1">
        <v>94.421720486856259</v>
      </c>
      <c r="L5335" s="1">
        <v>153.43529579114141</v>
      </c>
      <c r="M5335" s="1">
        <v>211.71120140412302</v>
      </c>
      <c r="N5335" s="1">
        <v>0</v>
      </c>
      <c r="O5335" s="1">
        <v>64.914932834713682</v>
      </c>
      <c r="P5335" s="1">
        <v>110.66225641059552</v>
      </c>
      <c r="Q5335" s="1">
        <v>6.392489659920793</v>
      </c>
      <c r="R5335" s="1">
        <v>34.131091412986365</v>
      </c>
      <c r="S5335" s="1">
        <v>0</v>
      </c>
      <c r="T5335" s="1">
        <v>708.16290365142197</v>
      </c>
      <c r="U5335" s="1"/>
      <c r="V5335" s="1">
        <v>637.34661328627976</v>
      </c>
      <c r="W5335" s="1">
        <v>0</v>
      </c>
      <c r="X5335" s="1">
        <v>61.284445907463102</v>
      </c>
      <c r="Y5335" s="1">
        <v>1593.3665332156993</v>
      </c>
      <c r="Z5335" s="1">
        <v>409.17652572979159</v>
      </c>
      <c r="AA5335" s="1">
        <v>2998.7453459439675</v>
      </c>
      <c r="AB5335" s="1"/>
      <c r="AC5335" s="1">
        <v>12.640707830177883</v>
      </c>
      <c r="AD5335" s="1">
        <v>61.277159012231628</v>
      </c>
      <c r="AE5335" s="1"/>
      <c r="AF5335" s="1">
        <v>1255.8635894360989</v>
      </c>
      <c r="AG5335" s="1">
        <v>15290.626921986763</v>
      </c>
      <c r="AH5335" s="1">
        <v>2237.1057082003067</v>
      </c>
      <c r="AI5335" s="1">
        <v>114.48633609031322</v>
      </c>
      <c r="AJ5335" s="1">
        <v>1193.5495605291674</v>
      </c>
      <c r="AK5335" s="1"/>
      <c r="AL5335" s="1">
        <v>28374.84765625</v>
      </c>
      <c r="AM5335" s="1">
        <v>24821.482421875</v>
      </c>
      <c r="AN5335" s="1">
        <v>3553.3642578125</v>
      </c>
      <c r="AO5335" t="s">
        <v>18145</v>
      </c>
    </row>
    <row r="5336" spans="1:41" x14ac:dyDescent="0.25">
      <c r="A5336" s="1">
        <v>2022</v>
      </c>
      <c r="B5336" t="s">
        <v>3878</v>
      </c>
      <c r="C5336" t="s">
        <v>7130</v>
      </c>
      <c r="D5336" t="s">
        <v>7238</v>
      </c>
      <c r="E5336" t="s">
        <v>7987</v>
      </c>
      <c r="F5336" t="s">
        <v>9945</v>
      </c>
      <c r="G5336" t="s">
        <v>12154</v>
      </c>
      <c r="H5336" t="s">
        <v>12743</v>
      </c>
      <c r="I5336" s="1">
        <v>524.19613462740654</v>
      </c>
      <c r="J5336" s="1">
        <v>1501.0031263519049</v>
      </c>
      <c r="K5336" s="1">
        <v>0</v>
      </c>
      <c r="L5336" s="1">
        <v>0</v>
      </c>
      <c r="M5336" s="1">
        <v>314.51768077644391</v>
      </c>
      <c r="N5336" s="1">
        <v>0</v>
      </c>
      <c r="O5336" s="1">
        <v>52.419613462740656</v>
      </c>
      <c r="P5336" s="1">
        <v>106.93601146399094</v>
      </c>
      <c r="Q5336" s="1">
        <v>27.210378120192694</v>
      </c>
      <c r="R5336" s="1">
        <v>53.786716981848933</v>
      </c>
      <c r="S5336" s="1">
        <v>0</v>
      </c>
      <c r="T5336" s="1">
        <v>0</v>
      </c>
      <c r="U5336" s="1">
        <v>20.967845385096261</v>
      </c>
      <c r="V5336" s="1">
        <v>524.19613462740654</v>
      </c>
      <c r="W5336" s="1">
        <v>0</v>
      </c>
      <c r="X5336" s="1">
        <v>529.43809597368056</v>
      </c>
      <c r="Y5336" s="1">
        <v>4495.5060505646397</v>
      </c>
      <c r="Z5336" s="1">
        <v>19.716028112198138</v>
      </c>
      <c r="AA5336" s="1">
        <v>2795.0137898333319</v>
      </c>
      <c r="AB5336" s="1">
        <v>0</v>
      </c>
      <c r="AC5336" s="1">
        <v>12.580707231057756</v>
      </c>
      <c r="AD5336" s="1">
        <v>58.653045234083059</v>
      </c>
      <c r="AE5336" s="1">
        <v>0</v>
      </c>
      <c r="AF5336" s="1">
        <v>1181.1187305424723</v>
      </c>
      <c r="AG5336" s="1">
        <v>50188.634713766412</v>
      </c>
      <c r="AH5336" s="1">
        <v>3669.3729423918458</v>
      </c>
      <c r="AI5336" s="1">
        <v>186.61382392735672</v>
      </c>
      <c r="AJ5336" s="1">
        <v>1888.1544769279185</v>
      </c>
      <c r="AK5336" s="1">
        <v>0</v>
      </c>
      <c r="AL5336" s="1">
        <v>68150.0390625</v>
      </c>
      <c r="AM5336" s="1">
        <v>63339.0234375</v>
      </c>
      <c r="AN5336" s="1">
        <v>4811.01513671875</v>
      </c>
      <c r="AO5336" t="s">
        <v>18146</v>
      </c>
    </row>
    <row r="5337" spans="1:41" x14ac:dyDescent="0.25">
      <c r="A5337" s="1">
        <v>2022</v>
      </c>
      <c r="B5337" t="s">
        <v>3879</v>
      </c>
      <c r="C5337" t="s">
        <v>7130</v>
      </c>
      <c r="D5337" t="s">
        <v>7238</v>
      </c>
      <c r="E5337" t="s">
        <v>7987</v>
      </c>
      <c r="F5337" t="s">
        <v>9945</v>
      </c>
      <c r="G5337" t="s">
        <v>12154</v>
      </c>
      <c r="H5337" t="s">
        <v>12743</v>
      </c>
      <c r="I5337" s="1">
        <v>1108.6365221680176</v>
      </c>
      <c r="J5337" s="1">
        <v>88.690921773441417</v>
      </c>
      <c r="K5337" s="1">
        <v>0</v>
      </c>
      <c r="L5337" s="1">
        <v>55.431826108400884</v>
      </c>
      <c r="M5337" s="1">
        <v>332.5909566504053</v>
      </c>
      <c r="N5337" s="1">
        <v>0</v>
      </c>
      <c r="O5337" s="1">
        <v>55.431826108400884</v>
      </c>
      <c r="P5337" s="1">
        <v>113.08092526113779</v>
      </c>
      <c r="Q5337" s="1">
        <v>6.2954098715709881</v>
      </c>
      <c r="R5337" s="1">
        <v>57.51384549703242</v>
      </c>
      <c r="S5337" s="1">
        <v>0</v>
      </c>
      <c r="T5337" s="1">
        <v>665.18191330081061</v>
      </c>
      <c r="U5337" s="1">
        <v>0</v>
      </c>
      <c r="V5337" s="1">
        <v>886.90921773441414</v>
      </c>
      <c r="W5337" s="1">
        <v>0</v>
      </c>
      <c r="X5337" s="1">
        <v>112.93898444683688</v>
      </c>
      <c r="Y5337" s="1">
        <v>1607.5229571436255</v>
      </c>
      <c r="Z5337" s="1">
        <v>134.14501918233015</v>
      </c>
      <c r="AA5337" s="1">
        <v>2512.1703592327281</v>
      </c>
      <c r="AB5337" s="1">
        <v>0</v>
      </c>
      <c r="AC5337" s="1">
        <v>12.654176818599744</v>
      </c>
      <c r="AD5337" s="1">
        <v>59.644192069608415</v>
      </c>
      <c r="AE5337" s="1">
        <v>0</v>
      </c>
      <c r="AF5337" s="1">
        <v>975.60013950785549</v>
      </c>
      <c r="AG5337" s="1">
        <v>15355.724468549211</v>
      </c>
      <c r="AH5337" s="1">
        <v>1108.6365221680176</v>
      </c>
      <c r="AI5337" s="1">
        <v>107.53774265029772</v>
      </c>
      <c r="AJ5337" s="1">
        <v>1321.4947344242771</v>
      </c>
      <c r="AK5337" s="1">
        <v>0</v>
      </c>
      <c r="AL5337" s="1">
        <v>26677.83203125</v>
      </c>
      <c r="AM5337" s="1">
        <v>24235.869140625</v>
      </c>
      <c r="AN5337" s="1">
        <v>2441.962158203125</v>
      </c>
      <c r="AO5337" t="s">
        <v>18147</v>
      </c>
    </row>
    <row r="5338" spans="1:41" x14ac:dyDescent="0.25">
      <c r="A5338" s="1">
        <v>2022</v>
      </c>
      <c r="B5338" t="s">
        <v>3880</v>
      </c>
      <c r="C5338" t="s">
        <v>7130</v>
      </c>
      <c r="D5338" t="s">
        <v>7238</v>
      </c>
      <c r="E5338" t="s">
        <v>7987</v>
      </c>
      <c r="F5338" t="s">
        <v>9945</v>
      </c>
      <c r="G5338" t="s">
        <v>12155</v>
      </c>
      <c r="H5338" t="s">
        <v>12743</v>
      </c>
      <c r="I5338" s="1">
        <v>1082.4321600000001</v>
      </c>
      <c r="J5338" s="1">
        <v>1365.7700790699589</v>
      </c>
      <c r="K5338" s="1">
        <v>0</v>
      </c>
      <c r="L5338" s="1">
        <v>119.26605902903999</v>
      </c>
      <c r="M5338" s="1">
        <v>318.36239999999998</v>
      </c>
      <c r="N5338" s="1">
        <v>0</v>
      </c>
      <c r="O5338" s="1">
        <v>53.060399999999987</v>
      </c>
      <c r="P5338" s="1">
        <v>108.78643805199999</v>
      </c>
      <c r="Q5338" s="1">
        <v>6.0901140443835304</v>
      </c>
      <c r="R5338" s="1">
        <v>47.363083727938829</v>
      </c>
      <c r="S5338" s="1">
        <v>0</v>
      </c>
      <c r="T5338" s="1">
        <v>0</v>
      </c>
      <c r="U5338" s="1">
        <v>0</v>
      </c>
      <c r="V5338" s="1">
        <v>533</v>
      </c>
      <c r="W5338" s="1">
        <v>0</v>
      </c>
      <c r="X5338" s="1">
        <v>550.95500000000004</v>
      </c>
      <c r="Y5338" s="1">
        <v>1932.9799083136049</v>
      </c>
      <c r="Z5338" s="1">
        <v>56.921939416264273</v>
      </c>
      <c r="AA5338" s="1">
        <v>2513</v>
      </c>
      <c r="AB5338" s="1">
        <v>0</v>
      </c>
      <c r="AC5338" s="1">
        <v>12.355079999999999</v>
      </c>
      <c r="AD5338" s="1">
        <v>58.003086440628607</v>
      </c>
      <c r="AE5338" s="1">
        <v>0</v>
      </c>
      <c r="AF5338" s="1">
        <v>1131.943323875616</v>
      </c>
      <c r="AG5338" s="1">
        <v>18766</v>
      </c>
      <c r="AH5338" s="1">
        <v>1639.6249781835929</v>
      </c>
      <c r="AI5338" s="1">
        <v>102.93717599999999</v>
      </c>
      <c r="AJ5338" s="1">
        <v>1911.1638703392</v>
      </c>
      <c r="AK5338" s="1"/>
      <c r="AL5338" s="1">
        <v>32310.015625</v>
      </c>
      <c r="AM5338" s="1">
        <v>29587.0703125</v>
      </c>
      <c r="AN5338" s="1">
        <v>2722.943115234375</v>
      </c>
      <c r="AO5338" t="s">
        <v>18148</v>
      </c>
    </row>
    <row r="5339" spans="1:41" x14ac:dyDescent="0.25">
      <c r="A5339" s="1">
        <v>2022</v>
      </c>
      <c r="B5339" t="s">
        <v>3881</v>
      </c>
      <c r="C5339" t="s">
        <v>7130</v>
      </c>
      <c r="D5339" t="s">
        <v>7238</v>
      </c>
      <c r="E5339" t="s">
        <v>7987</v>
      </c>
      <c r="F5339" t="s">
        <v>9945</v>
      </c>
      <c r="G5339" t="s">
        <v>12155</v>
      </c>
      <c r="H5339" t="s">
        <v>12743</v>
      </c>
      <c r="I5339" s="1">
        <v>500.00000000000011</v>
      </c>
      <c r="J5339" s="1">
        <v>2001.5445548652001</v>
      </c>
      <c r="K5339" s="1">
        <v>0</v>
      </c>
      <c r="L5339" s="1">
        <v>0</v>
      </c>
      <c r="M5339" s="1">
        <v>306</v>
      </c>
      <c r="N5339" s="1">
        <v>0</v>
      </c>
      <c r="O5339" s="1">
        <v>51</v>
      </c>
      <c r="P5339" s="1">
        <v>103.948587</v>
      </c>
      <c r="Q5339" s="1">
        <v>27.167549029953349</v>
      </c>
      <c r="R5339" s="1">
        <v>27.17841575502128</v>
      </c>
      <c r="S5339" s="1">
        <v>0</v>
      </c>
      <c r="T5339" s="1">
        <v>104.1065017999933</v>
      </c>
      <c r="U5339" s="1">
        <v>40.4</v>
      </c>
      <c r="V5339" s="1">
        <v>510</v>
      </c>
      <c r="W5339" s="1">
        <v>0</v>
      </c>
      <c r="X5339" s="1">
        <v>964.84499999999991</v>
      </c>
      <c r="Y5339" s="1">
        <v>4359.9603217935646</v>
      </c>
      <c r="Z5339" s="1">
        <v>1075.057675661451</v>
      </c>
      <c r="AA5339" s="1">
        <v>3201</v>
      </c>
      <c r="AB5339" s="1">
        <v>0</v>
      </c>
      <c r="AC5339" s="1">
        <v>12.24</v>
      </c>
      <c r="AD5339" s="1">
        <v>117.52399166926359</v>
      </c>
      <c r="AE5339" s="1"/>
      <c r="AF5339" s="1">
        <v>1102.3190867853391</v>
      </c>
      <c r="AG5339" s="1">
        <v>34841</v>
      </c>
      <c r="AH5339" s="1">
        <v>4206.5065925706303</v>
      </c>
      <c r="AI5339" s="1">
        <v>181.56</v>
      </c>
      <c r="AJ5339" s="1">
        <v>1873.7603999999999</v>
      </c>
      <c r="AK5339" s="1"/>
      <c r="AL5339" s="1">
        <v>55607.12109375</v>
      </c>
      <c r="AM5339" s="1">
        <v>49675.578125</v>
      </c>
      <c r="AN5339" s="1">
        <v>5931.54248046875</v>
      </c>
      <c r="AO5339" t="s">
        <v>18149</v>
      </c>
    </row>
    <row r="5340" spans="1:41" x14ac:dyDescent="0.25">
      <c r="A5340" s="1">
        <v>2022</v>
      </c>
      <c r="B5340" t="s">
        <v>3882</v>
      </c>
      <c r="C5340" t="s">
        <v>7130</v>
      </c>
      <c r="D5340" t="s">
        <v>7238</v>
      </c>
      <c r="E5340" t="s">
        <v>7987</v>
      </c>
      <c r="F5340" t="s">
        <v>9945</v>
      </c>
      <c r="G5340" t="s">
        <v>12155</v>
      </c>
      <c r="H5340" t="s">
        <v>12743</v>
      </c>
      <c r="I5340" s="1">
        <v>530.60399999999993</v>
      </c>
      <c r="J5340" s="1">
        <v>1466.29405389321</v>
      </c>
      <c r="K5340" s="1"/>
      <c r="L5340" s="1">
        <v>0</v>
      </c>
      <c r="M5340" s="1">
        <v>312.12</v>
      </c>
      <c r="N5340" s="1">
        <v>0</v>
      </c>
      <c r="O5340" s="1">
        <v>52.02</v>
      </c>
      <c r="P5340" s="1">
        <v>106.131916171</v>
      </c>
      <c r="Q5340" s="1">
        <v>27.00294367524355</v>
      </c>
      <c r="R5340" s="1">
        <v>53.376681600000012</v>
      </c>
      <c r="S5340" s="1">
        <v>0</v>
      </c>
      <c r="T5340" s="1">
        <v>0</v>
      </c>
      <c r="U5340" s="1">
        <v>20.402000000000001</v>
      </c>
      <c r="V5340" s="1">
        <v>520</v>
      </c>
      <c r="W5340" s="1">
        <v>0</v>
      </c>
      <c r="X5340" s="1">
        <v>543</v>
      </c>
      <c r="Y5340" s="1">
        <v>4516.7991386356762</v>
      </c>
      <c r="Z5340" s="1">
        <v>19.565725777920001</v>
      </c>
      <c r="AA5340" s="1">
        <v>2845</v>
      </c>
      <c r="AB5340" s="1">
        <v>0</v>
      </c>
      <c r="AC5340" s="1">
        <v>12.533810000000001</v>
      </c>
      <c r="AD5340" s="1">
        <v>57.126719430642737</v>
      </c>
      <c r="AE5340" s="1">
        <v>0</v>
      </c>
      <c r="AF5340" s="1">
        <v>1195.5569327999999</v>
      </c>
      <c r="AG5340" s="1">
        <v>50802</v>
      </c>
      <c r="AH5340" s="1">
        <v>3800.5837498561241</v>
      </c>
      <c r="AI5340" s="1">
        <v>185.19120000000001</v>
      </c>
      <c r="AJ5340" s="1">
        <v>1911.1638703392009</v>
      </c>
      <c r="AK5340" s="1"/>
      <c r="AL5340" s="1">
        <v>68976.46875</v>
      </c>
      <c r="AM5340" s="1">
        <v>64026.4296875</v>
      </c>
      <c r="AN5340" s="1">
        <v>4950.0419921875</v>
      </c>
      <c r="AO5340" t="s">
        <v>18150</v>
      </c>
    </row>
    <row r="5341" spans="1:41" x14ac:dyDescent="0.25">
      <c r="A5341" s="1">
        <v>2022</v>
      </c>
      <c r="B5341" t="s">
        <v>3883</v>
      </c>
      <c r="C5341" t="s">
        <v>7130</v>
      </c>
      <c r="D5341" t="s">
        <v>7238</v>
      </c>
      <c r="E5341" t="s">
        <v>7987</v>
      </c>
      <c r="F5341" t="s">
        <v>9945</v>
      </c>
      <c r="G5341" t="s">
        <v>12155</v>
      </c>
      <c r="H5341" t="s">
        <v>12743</v>
      </c>
      <c r="I5341" s="1">
        <v>0</v>
      </c>
      <c r="J5341" s="1">
        <v>1382.7660000000001</v>
      </c>
      <c r="K5341" s="1">
        <v>99</v>
      </c>
      <c r="L5341" s="1">
        <v>143.4111082346773</v>
      </c>
      <c r="M5341" s="1">
        <v>209.99999999999989</v>
      </c>
      <c r="N5341" s="1">
        <v>0</v>
      </c>
      <c r="O5341" s="1">
        <v>65.565305922252421</v>
      </c>
      <c r="P5341" s="1">
        <v>124</v>
      </c>
      <c r="Q5341" s="1">
        <v>7.0471321364268729</v>
      </c>
      <c r="R5341" s="1">
        <v>23.649033295879171</v>
      </c>
      <c r="S5341" s="1">
        <v>0</v>
      </c>
      <c r="T5341" s="1">
        <v>121.8</v>
      </c>
      <c r="U5341" s="1"/>
      <c r="V5341" s="1">
        <v>1096.5626077589261</v>
      </c>
      <c r="W5341" s="1">
        <v>0</v>
      </c>
      <c r="X5341" s="1">
        <v>101.3416065110093</v>
      </c>
      <c r="Y5341" s="1">
        <v>1234</v>
      </c>
      <c r="Z5341" s="1">
        <v>73.533075814768964</v>
      </c>
      <c r="AA5341" s="1">
        <v>2855.0851721435788</v>
      </c>
      <c r="AB5341" s="1">
        <v>134</v>
      </c>
      <c r="AC5341" s="1">
        <v>65.493189999999998</v>
      </c>
      <c r="AD5341" s="1">
        <v>105.7069820464031</v>
      </c>
      <c r="AE5341" s="1">
        <v>0</v>
      </c>
      <c r="AF5341" s="1">
        <v>1682.690336620213</v>
      </c>
      <c r="AG5341" s="1">
        <v>21917.75944099679</v>
      </c>
      <c r="AH5341" s="1">
        <v>3126.5</v>
      </c>
      <c r="AI5341" s="1">
        <v>0</v>
      </c>
      <c r="AJ5341" s="1">
        <v>1387.5580521938671</v>
      </c>
      <c r="AK5341" s="1">
        <v>0</v>
      </c>
      <c r="AL5341" s="1">
        <v>35957.46875</v>
      </c>
      <c r="AM5341" s="1">
        <v>31993.5546875</v>
      </c>
      <c r="AN5341" s="1">
        <v>3963.913818359375</v>
      </c>
      <c r="AO5341" t="s">
        <v>18151</v>
      </c>
    </row>
    <row r="5342" spans="1:41" x14ac:dyDescent="0.25">
      <c r="A5342" s="1">
        <v>2022</v>
      </c>
      <c r="B5342" t="s">
        <v>3884</v>
      </c>
      <c r="C5342" t="s">
        <v>7130</v>
      </c>
      <c r="D5342" t="s">
        <v>7238</v>
      </c>
      <c r="E5342" t="s">
        <v>7987</v>
      </c>
      <c r="F5342" t="s">
        <v>9945</v>
      </c>
      <c r="G5342" t="s">
        <v>12155</v>
      </c>
      <c r="H5342" t="s">
        <v>12743</v>
      </c>
      <c r="I5342" s="1">
        <v>1093.44326394264</v>
      </c>
      <c r="J5342" s="1">
        <v>0</v>
      </c>
      <c r="K5342" s="1">
        <v>87.031544022521288</v>
      </c>
      <c r="L5342" s="1">
        <v>123.27062167728</v>
      </c>
      <c r="M5342" s="1">
        <v>198.73454457599999</v>
      </c>
      <c r="N5342" s="1">
        <v>0</v>
      </c>
      <c r="O5342" s="1">
        <v>61.848274656025133</v>
      </c>
      <c r="P5342" s="1">
        <v>102.211</v>
      </c>
      <c r="Q5342" s="1">
        <v>6.1708401892358484</v>
      </c>
      <c r="R5342" s="1">
        <v>31.68673003864059</v>
      </c>
      <c r="S5342" s="1">
        <v>0</v>
      </c>
      <c r="T5342" s="1">
        <v>624.36240599999996</v>
      </c>
      <c r="U5342" s="1">
        <v>0</v>
      </c>
      <c r="V5342" s="1">
        <v>533</v>
      </c>
      <c r="W5342" s="1">
        <v>0</v>
      </c>
      <c r="X5342" s="1">
        <v>112.47488438934739</v>
      </c>
      <c r="Y5342" s="1">
        <v>1613.8209999999999</v>
      </c>
      <c r="Z5342" s="1">
        <v>275.57002278767072</v>
      </c>
      <c r="AA5342" s="1">
        <v>3407.2724574397139</v>
      </c>
      <c r="AB5342" s="1">
        <v>0</v>
      </c>
      <c r="AC5342" s="1">
        <v>12.052670000000001</v>
      </c>
      <c r="AD5342" s="1">
        <v>59.573856398706653</v>
      </c>
      <c r="AE5342" s="1"/>
      <c r="AF5342" s="1">
        <v>517.39362153913873</v>
      </c>
      <c r="AG5342" s="1">
        <v>11107</v>
      </c>
      <c r="AH5342" s="1">
        <v>1142.825441564707</v>
      </c>
      <c r="AI5342" s="1">
        <v>107.09583791039999</v>
      </c>
      <c r="AJ5342" s="1">
        <v>1342.3856037626881</v>
      </c>
      <c r="AK5342" s="1"/>
      <c r="AL5342" s="1">
        <v>22559.224609375</v>
      </c>
      <c r="AM5342" s="1">
        <v>20165.27734375</v>
      </c>
      <c r="AN5342" s="1">
        <v>2393.947021484375</v>
      </c>
      <c r="AO5342" t="s">
        <v>18152</v>
      </c>
    </row>
    <row r="5343" spans="1:41" x14ac:dyDescent="0.25">
      <c r="A5343" s="1">
        <v>2022</v>
      </c>
      <c r="B5343" t="s">
        <v>3885</v>
      </c>
      <c r="C5343" t="s">
        <v>7130</v>
      </c>
      <c r="D5343" t="s">
        <v>7238</v>
      </c>
      <c r="E5343" t="s">
        <v>7987</v>
      </c>
      <c r="F5343" t="s">
        <v>9945</v>
      </c>
      <c r="G5343" t="s">
        <v>12155</v>
      </c>
      <c r="H5343" t="s">
        <v>12743</v>
      </c>
      <c r="I5343" s="1">
        <v>1104.0808032</v>
      </c>
      <c r="J5343" s="1">
        <v>88.499653235054382</v>
      </c>
      <c r="K5343" s="1"/>
      <c r="L5343" s="1">
        <v>55.565000000000012</v>
      </c>
      <c r="M5343" s="1">
        <v>324.729648</v>
      </c>
      <c r="N5343" s="1">
        <v>0</v>
      </c>
      <c r="O5343" s="1">
        <v>54.015539219999987</v>
      </c>
      <c r="P5343" s="1">
        <v>109.3405990613369</v>
      </c>
      <c r="Q5343" s="1">
        <v>6.1586660706434433</v>
      </c>
      <c r="R5343" s="1">
        <v>55.919730545408378</v>
      </c>
      <c r="S5343" s="1">
        <v>0</v>
      </c>
      <c r="T5343" s="1">
        <v>662.44848192000006</v>
      </c>
      <c r="U5343" s="1">
        <v>0</v>
      </c>
      <c r="V5343" s="1">
        <v>870</v>
      </c>
      <c r="W5343" s="1">
        <v>0</v>
      </c>
      <c r="X5343" s="1">
        <v>112.47488438934739</v>
      </c>
      <c r="Y5343" s="1">
        <v>1573.56220248415</v>
      </c>
      <c r="Z5343" s="1">
        <v>131</v>
      </c>
      <c r="AA5343" s="1">
        <v>2513</v>
      </c>
      <c r="AB5343" s="1"/>
      <c r="AC5343" s="1">
        <v>12.35507</v>
      </c>
      <c r="AD5343" s="1">
        <v>58.348649175144672</v>
      </c>
      <c r="AE5343" s="1">
        <v>0</v>
      </c>
      <c r="AF5343" s="1">
        <v>971.59110681599998</v>
      </c>
      <c r="AG5343" s="1">
        <v>15303</v>
      </c>
      <c r="AH5343" s="1">
        <v>1118</v>
      </c>
      <c r="AI5343" s="1">
        <v>104.99591952</v>
      </c>
      <c r="AJ5343" s="1">
        <v>1316.0643174144</v>
      </c>
      <c r="AK5343" s="1"/>
      <c r="AL5343" s="1">
        <v>26545.150390625</v>
      </c>
      <c r="AM5343" s="1">
        <v>24110.138671875</v>
      </c>
      <c r="AN5343" s="1">
        <v>2435.012939453125</v>
      </c>
      <c r="AO5343" t="s">
        <v>18153</v>
      </c>
    </row>
    <row r="5344" spans="1:41" x14ac:dyDescent="0.25">
      <c r="A5344" s="1">
        <v>2022</v>
      </c>
      <c r="B5344" t="s">
        <v>3886</v>
      </c>
      <c r="C5344" t="s">
        <v>7130</v>
      </c>
      <c r="D5344" t="s">
        <v>7238</v>
      </c>
      <c r="E5344" t="s">
        <v>7987</v>
      </c>
      <c r="F5344" t="s">
        <v>9945</v>
      </c>
      <c r="G5344" t="s">
        <v>12155</v>
      </c>
      <c r="H5344" t="s">
        <v>12743</v>
      </c>
      <c r="I5344" s="1">
        <v>0</v>
      </c>
      <c r="J5344" s="1">
        <v>989</v>
      </c>
      <c r="K5344" s="1">
        <v>96.163297028049271</v>
      </c>
      <c r="L5344" s="1">
        <v>170.17</v>
      </c>
      <c r="M5344" s="1">
        <v>210.76562499999989</v>
      </c>
      <c r="N5344" s="1">
        <v>0</v>
      </c>
      <c r="O5344" s="1">
        <v>64</v>
      </c>
      <c r="P5344" s="1">
        <v>124</v>
      </c>
      <c r="Q5344" s="1">
        <v>7.9155466676061197</v>
      </c>
      <c r="R5344" s="1">
        <v>23.876714505140271</v>
      </c>
      <c r="S5344" s="1">
        <v>0</v>
      </c>
      <c r="T5344" s="1">
        <v>128.09090316655369</v>
      </c>
      <c r="U5344" s="1"/>
      <c r="V5344" s="1">
        <v>1054</v>
      </c>
      <c r="W5344" s="1">
        <v>0</v>
      </c>
      <c r="X5344" s="1">
        <v>36.895980199999997</v>
      </c>
      <c r="Y5344" s="1">
        <v>953</v>
      </c>
      <c r="Z5344" s="1">
        <v>80.88000000000001</v>
      </c>
      <c r="AA5344" s="1">
        <v>2980.6823623587479</v>
      </c>
      <c r="AB5344" s="1">
        <v>139</v>
      </c>
      <c r="AC5344" s="1">
        <v>12.7</v>
      </c>
      <c r="AD5344" s="1">
        <v>118.73320001409181</v>
      </c>
      <c r="AE5344" s="1">
        <v>0</v>
      </c>
      <c r="AF5344" s="1">
        <v>1443.4311468479771</v>
      </c>
      <c r="AG5344" s="1">
        <v>21855</v>
      </c>
      <c r="AH5344" s="1">
        <v>3456.313595229874</v>
      </c>
      <c r="AI5344" s="1">
        <v>0</v>
      </c>
      <c r="AJ5344" s="1">
        <v>1387.5580521938671</v>
      </c>
      <c r="AK5344" s="1">
        <v>0</v>
      </c>
      <c r="AL5344" s="1">
        <v>35332.17578125</v>
      </c>
      <c r="AM5344" s="1">
        <v>31082.21484375</v>
      </c>
      <c r="AN5344" s="1">
        <v>4249.96240234375</v>
      </c>
      <c r="AO5344" t="s">
        <v>18154</v>
      </c>
    </row>
    <row r="5345" spans="1:41" x14ac:dyDescent="0.25">
      <c r="A5345" s="1">
        <v>2022</v>
      </c>
      <c r="B5345" t="s">
        <v>3887</v>
      </c>
      <c r="C5345" t="s">
        <v>7130</v>
      </c>
      <c r="D5345" t="s">
        <v>7238</v>
      </c>
      <c r="E5345" t="s">
        <v>7987</v>
      </c>
      <c r="F5345" t="s">
        <v>9945</v>
      </c>
      <c r="G5345" t="s">
        <v>12155</v>
      </c>
      <c r="H5345" t="s">
        <v>12743</v>
      </c>
      <c r="I5345" s="1">
        <v>500</v>
      </c>
      <c r="J5345" s="1">
        <v>1967.1485420646361</v>
      </c>
      <c r="K5345" s="1"/>
      <c r="L5345" s="1">
        <v>0</v>
      </c>
      <c r="M5345" s="1">
        <v>300</v>
      </c>
      <c r="N5345" s="1">
        <v>0</v>
      </c>
      <c r="O5345" s="1">
        <v>50</v>
      </c>
      <c r="P5345" s="1">
        <v>0</v>
      </c>
      <c r="Q5345" s="1">
        <v>727</v>
      </c>
      <c r="R5345" s="1">
        <v>26.622</v>
      </c>
      <c r="S5345" s="1"/>
      <c r="T5345" s="1">
        <v>958.97920604914941</v>
      </c>
      <c r="U5345" s="1">
        <v>180</v>
      </c>
      <c r="V5345" s="1">
        <v>500</v>
      </c>
      <c r="W5345" s="1">
        <v>304.49999999999989</v>
      </c>
      <c r="X5345" s="1">
        <v>105</v>
      </c>
      <c r="Y5345" s="1">
        <v>2735.28</v>
      </c>
      <c r="Z5345" s="1">
        <v>20.34509540941043</v>
      </c>
      <c r="AA5345" s="1">
        <v>5562</v>
      </c>
      <c r="AB5345" s="1">
        <v>0</v>
      </c>
      <c r="AC5345" s="1">
        <v>591.55600000000004</v>
      </c>
      <c r="AD5345" s="1">
        <v>117.6162808428362</v>
      </c>
      <c r="AE5345" s="1"/>
      <c r="AF5345" s="1">
        <v>2964.705882352941</v>
      </c>
      <c r="AG5345" s="1">
        <v>39672</v>
      </c>
      <c r="AH5345" s="1">
        <v>5122.9999800000014</v>
      </c>
      <c r="AI5345" s="1">
        <v>178</v>
      </c>
      <c r="AJ5345" s="1">
        <v>714</v>
      </c>
      <c r="AK5345" s="1"/>
      <c r="AL5345" s="1">
        <v>63297.75</v>
      </c>
      <c r="AM5345" s="1">
        <v>56160.65625</v>
      </c>
      <c r="AN5345" s="1">
        <v>7137.095703125</v>
      </c>
      <c r="AO5345" t="s">
        <v>18155</v>
      </c>
    </row>
    <row r="5346" spans="1:41" x14ac:dyDescent="0.25">
      <c r="A5346" s="1">
        <v>2022</v>
      </c>
      <c r="B5346" t="s">
        <v>3888</v>
      </c>
      <c r="C5346" t="s">
        <v>7130</v>
      </c>
      <c r="D5346" t="s">
        <v>7238</v>
      </c>
      <c r="E5346" t="s">
        <v>7987</v>
      </c>
      <c r="F5346" t="s">
        <v>9945</v>
      </c>
      <c r="G5346" t="s">
        <v>12155</v>
      </c>
      <c r="H5346" t="s">
        <v>12743</v>
      </c>
      <c r="I5346" s="1">
        <v>0</v>
      </c>
      <c r="J5346" s="1">
        <v>1075</v>
      </c>
      <c r="K5346" s="1">
        <v>93.817850759072456</v>
      </c>
      <c r="L5346" s="1">
        <v>152.256</v>
      </c>
      <c r="M5346" s="1">
        <v>206.28124999999989</v>
      </c>
      <c r="N5346" s="1">
        <v>0</v>
      </c>
      <c r="O5346" s="1">
        <v>62.602637404866741</v>
      </c>
      <c r="P5346" s="1">
        <v>93.759999999999991</v>
      </c>
      <c r="Q5346" s="1">
        <v>6.0770239329572693</v>
      </c>
      <c r="R5346" s="1">
        <v>33.753544277334548</v>
      </c>
      <c r="S5346" s="1">
        <v>0</v>
      </c>
      <c r="T5346" s="1">
        <v>656.06595836558381</v>
      </c>
      <c r="U5346" s="1"/>
      <c r="V5346" s="1">
        <v>613</v>
      </c>
      <c r="W5346" s="1">
        <v>0</v>
      </c>
      <c r="X5346" s="1">
        <v>58.47488438934738</v>
      </c>
      <c r="Y5346" s="1">
        <v>1576.5840000000001</v>
      </c>
      <c r="Z5346" s="1">
        <v>388.48810312950337</v>
      </c>
      <c r="AA5346" s="1">
        <v>2926.752334081039</v>
      </c>
      <c r="AB5346" s="1">
        <v>139</v>
      </c>
      <c r="AC5346" s="1">
        <v>12.053879999999999</v>
      </c>
      <c r="AD5346" s="1">
        <v>58.782162609579878</v>
      </c>
      <c r="AE5346" s="1">
        <v>0</v>
      </c>
      <c r="AF5346" s="1">
        <v>1222.2547932992929</v>
      </c>
      <c r="AG5346" s="1">
        <v>15624.955325209099</v>
      </c>
      <c r="AH5346" s="1">
        <v>2214.8677528813791</v>
      </c>
      <c r="AI5346" s="1">
        <v>109.23775466860801</v>
      </c>
      <c r="AJ5346" s="1">
        <v>1164.5557702681549</v>
      </c>
      <c r="AK5346" s="1"/>
      <c r="AL5346" s="1">
        <v>28488.623046875</v>
      </c>
      <c r="AM5346" s="1">
        <v>24889.4921875</v>
      </c>
      <c r="AN5346" s="1">
        <v>3599.130126953125</v>
      </c>
      <c r="AO5346" t="s">
        <v>18156</v>
      </c>
    </row>
    <row r="5347" spans="1:41" x14ac:dyDescent="0.25">
      <c r="A5347" s="1">
        <v>2022</v>
      </c>
      <c r="B5347" t="s">
        <v>3889</v>
      </c>
      <c r="C5347" t="s">
        <v>7130</v>
      </c>
      <c r="D5347" t="s">
        <v>7238</v>
      </c>
      <c r="E5347" t="s">
        <v>7988</v>
      </c>
      <c r="F5347" t="s">
        <v>9946</v>
      </c>
      <c r="G5347" t="s">
        <v>12156</v>
      </c>
      <c r="H5347" t="s">
        <v>12743</v>
      </c>
      <c r="I5347" s="1">
        <v>5811.7746106760842</v>
      </c>
      <c r="J5347" s="1">
        <v>8182.2977021432762</v>
      </c>
      <c r="K5347" s="1">
        <v>593.03822557919227</v>
      </c>
      <c r="L5347" s="1">
        <v>1880.7783725511526</v>
      </c>
      <c r="M5347" s="1">
        <v>4826.8416727506301</v>
      </c>
      <c r="N5347" s="1">
        <v>3993.9309069619071</v>
      </c>
      <c r="O5347" s="1">
        <v>7529.1649006697044</v>
      </c>
      <c r="P5347" s="1">
        <v>7900.2025342649777</v>
      </c>
      <c r="Q5347" s="1">
        <v>1830.1898821162183</v>
      </c>
      <c r="R5347" s="1">
        <v>6155.6242558143713</v>
      </c>
      <c r="S5347" s="1">
        <v>4821.0482184530383</v>
      </c>
      <c r="T5347" s="1">
        <v>8108.8900232256901</v>
      </c>
      <c r="U5347" s="1">
        <v>1599.9929269708005</v>
      </c>
      <c r="V5347" s="1">
        <v>1716.1800079006014</v>
      </c>
      <c r="W5347" s="1">
        <v>1222.3849139489473</v>
      </c>
      <c r="X5347" s="1">
        <v>10045.771111315755</v>
      </c>
      <c r="Y5347" s="1">
        <v>27491.557742921126</v>
      </c>
      <c r="Z5347" s="1">
        <v>11630.810913910282</v>
      </c>
      <c r="AA5347" s="1">
        <v>83735.063509537809</v>
      </c>
      <c r="AB5347" s="1"/>
      <c r="AC5347" s="1">
        <v>8685.3473841305258</v>
      </c>
      <c r="AD5347" s="1">
        <v>12501.39253298732</v>
      </c>
      <c r="AE5347" s="1">
        <v>10619.015084146598</v>
      </c>
      <c r="AF5347" s="1">
        <v>16026.23129223712</v>
      </c>
      <c r="AG5347" s="1">
        <v>60344.665157915362</v>
      </c>
      <c r="AH5347" s="1">
        <v>15673.153104592939</v>
      </c>
      <c r="AI5347" s="1">
        <v>762.47771860181865</v>
      </c>
      <c r="AJ5347" s="1">
        <v>24629.505183840021</v>
      </c>
      <c r="AK5347" s="1">
        <v>1690.5706666243909</v>
      </c>
      <c r="AL5347" s="1">
        <v>350007.875</v>
      </c>
      <c r="AM5347" s="1">
        <v>282233.1875</v>
      </c>
      <c r="AN5347" s="1">
        <v>67774.734375</v>
      </c>
      <c r="AO5347" t="s">
        <v>18157</v>
      </c>
    </row>
    <row r="5348" spans="1:41" x14ac:dyDescent="0.25">
      <c r="A5348" s="1">
        <v>2022</v>
      </c>
      <c r="B5348" t="s">
        <v>3890</v>
      </c>
      <c r="C5348" t="s">
        <v>7130</v>
      </c>
      <c r="D5348" t="s">
        <v>7238</v>
      </c>
      <c r="E5348" t="s">
        <v>7988</v>
      </c>
      <c r="F5348" t="s">
        <v>9946</v>
      </c>
      <c r="G5348" t="s">
        <v>12156</v>
      </c>
      <c r="H5348" t="s">
        <v>12743</v>
      </c>
      <c r="I5348" s="1">
        <v>4534.603126381272</v>
      </c>
      <c r="J5348" s="1">
        <v>9827.3375066676908</v>
      </c>
      <c r="K5348" s="1">
        <v>578.33303798199461</v>
      </c>
      <c r="L5348" s="1">
        <v>1762.1453585859549</v>
      </c>
      <c r="M5348" s="1">
        <v>7663.8864772539482</v>
      </c>
      <c r="N5348" s="1">
        <v>3724.9368732064795</v>
      </c>
      <c r="O5348" s="1">
        <v>7691.9138226749155</v>
      </c>
      <c r="P5348" s="1">
        <v>9101.1029976812224</v>
      </c>
      <c r="Q5348" s="1">
        <v>2349.8094191525456</v>
      </c>
      <c r="R5348" s="1">
        <v>5107.7487409500463</v>
      </c>
      <c r="S5348" s="1">
        <v>4506.5959085181194</v>
      </c>
      <c r="T5348" s="1">
        <v>7789.7919401656409</v>
      </c>
      <c r="U5348" s="1">
        <v>1560.3189310452997</v>
      </c>
      <c r="V5348" s="1">
        <v>1202.6966647013317</v>
      </c>
      <c r="W5348" s="1">
        <v>1280.5945841029879</v>
      </c>
      <c r="X5348" s="1">
        <v>10560.536832401971</v>
      </c>
      <c r="Y5348" s="1">
        <v>24053.933294026632</v>
      </c>
      <c r="Z5348" s="1">
        <v>9335.2866610945057</v>
      </c>
      <c r="AA5348" s="1">
        <v>82967.207067912226</v>
      </c>
      <c r="AB5348" s="1"/>
      <c r="AC5348" s="1">
        <v>9470.6165919822906</v>
      </c>
      <c r="AD5348" s="1">
        <v>10291.992327030859</v>
      </c>
      <c r="AE5348" s="1">
        <v>7139.0610480003497</v>
      </c>
      <c r="AF5348" s="1">
        <v>15816.701171362995</v>
      </c>
      <c r="AG5348" s="1">
        <v>67876.66220760571</v>
      </c>
      <c r="AH5348" s="1">
        <v>13357.450855847221</v>
      </c>
      <c r="AI5348" s="1">
        <v>869.86009998516329</v>
      </c>
      <c r="AJ5348" s="1">
        <v>28285.659554653896</v>
      </c>
      <c r="AK5348" s="1">
        <v>1757.8963811640465</v>
      </c>
      <c r="AL5348" s="1">
        <v>350464.6875</v>
      </c>
      <c r="AM5348" s="1">
        <v>284115.8125</v>
      </c>
      <c r="AN5348" s="1">
        <v>66348.8515625</v>
      </c>
      <c r="AO5348" t="s">
        <v>18158</v>
      </c>
    </row>
    <row r="5349" spans="1:41" x14ac:dyDescent="0.25">
      <c r="A5349" s="1">
        <v>2022</v>
      </c>
      <c r="B5349" t="s">
        <v>3891</v>
      </c>
      <c r="C5349" t="s">
        <v>7130</v>
      </c>
      <c r="D5349" t="s">
        <v>7238</v>
      </c>
      <c r="E5349" t="s">
        <v>7988</v>
      </c>
      <c r="F5349" t="s">
        <v>9946</v>
      </c>
      <c r="G5349" t="s">
        <v>12156</v>
      </c>
      <c r="H5349" t="s">
        <v>12743</v>
      </c>
      <c r="I5349" s="1">
        <v>11459.453042516941</v>
      </c>
      <c r="J5349" s="1">
        <v>50571.612768989224</v>
      </c>
      <c r="K5349" s="1">
        <v>1027.3620648653477</v>
      </c>
      <c r="L5349" s="1">
        <v>1007.9575347839454</v>
      </c>
      <c r="M5349" s="1">
        <v>10866.536845585209</v>
      </c>
      <c r="N5349" s="1">
        <v>7680.3453323637605</v>
      </c>
      <c r="O5349" s="1">
        <v>7308.0768527933105</v>
      </c>
      <c r="P5349" s="1">
        <v>7616.5389400769973</v>
      </c>
      <c r="Q5349" s="1">
        <v>3110.3177104416359</v>
      </c>
      <c r="R5349" s="1">
        <v>4187.1040673628768</v>
      </c>
      <c r="S5349" s="1">
        <v>5634.0042523567136</v>
      </c>
      <c r="T5349" s="1">
        <v>8131.5761335564712</v>
      </c>
      <c r="U5349" s="1">
        <v>1110.3703324357903</v>
      </c>
      <c r="V5349" s="1">
        <v>3204.9815517782567</v>
      </c>
      <c r="W5349" s="1">
        <v>2183.0096341577428</v>
      </c>
      <c r="X5349" s="1">
        <v>13286.959445049744</v>
      </c>
      <c r="Y5349" s="1">
        <v>37020.070292243938</v>
      </c>
      <c r="Z5349" s="1">
        <v>10295.610104764215</v>
      </c>
      <c r="AA5349" s="1">
        <v>92111.148237518122</v>
      </c>
      <c r="AB5349" s="1">
        <v>1169.6619521289635</v>
      </c>
      <c r="AC5349" s="1">
        <v>9701.0519665030424</v>
      </c>
      <c r="AD5349" s="1">
        <v>13791.987464623269</v>
      </c>
      <c r="AE5349" s="1">
        <v>5089.9483833702825</v>
      </c>
      <c r="AF5349" s="1">
        <v>22731.020106554563</v>
      </c>
      <c r="AG5349" s="1">
        <v>106916.80468962797</v>
      </c>
      <c r="AH5349" s="1">
        <v>13417.154521840626</v>
      </c>
      <c r="AI5349" s="1">
        <v>643.58358103317164</v>
      </c>
      <c r="AJ5349" s="1">
        <v>19940.31071753865</v>
      </c>
      <c r="AK5349" s="1">
        <v>1702.2084999185561</v>
      </c>
      <c r="AL5349" s="1">
        <v>472916.8125</v>
      </c>
      <c r="AM5349" s="1">
        <v>393754.65625</v>
      </c>
      <c r="AN5349" s="1">
        <v>79162.125</v>
      </c>
      <c r="AO5349" t="s">
        <v>18159</v>
      </c>
    </row>
    <row r="5350" spans="1:41" x14ac:dyDescent="0.25">
      <c r="A5350" s="1">
        <v>2022</v>
      </c>
      <c r="B5350" t="s">
        <v>3892</v>
      </c>
      <c r="C5350" t="s">
        <v>7130</v>
      </c>
      <c r="D5350" t="s">
        <v>7238</v>
      </c>
      <c r="E5350" t="s">
        <v>7988</v>
      </c>
      <c r="F5350" t="s">
        <v>9946</v>
      </c>
      <c r="G5350" t="s">
        <v>12156</v>
      </c>
      <c r="H5350" t="s">
        <v>12743</v>
      </c>
      <c r="I5350" s="1">
        <v>10297</v>
      </c>
      <c r="J5350" s="1">
        <v>57863.878031541157</v>
      </c>
      <c r="K5350" s="1">
        <v>1076.5730619999999</v>
      </c>
      <c r="L5350" s="1">
        <v>2746.58583</v>
      </c>
      <c r="M5350" s="1">
        <v>38568</v>
      </c>
      <c r="N5350" s="1">
        <v>8404.3521574707029</v>
      </c>
      <c r="O5350" s="1">
        <v>7324.3116000000009</v>
      </c>
      <c r="P5350" s="1">
        <v>7147.085</v>
      </c>
      <c r="Q5350" s="1">
        <v>3099</v>
      </c>
      <c r="R5350" s="1">
        <v>5313.6655623016322</v>
      </c>
      <c r="S5350" s="1">
        <v>11628.76</v>
      </c>
      <c r="T5350" s="1">
        <v>6657</v>
      </c>
      <c r="U5350" s="1">
        <v>765</v>
      </c>
      <c r="V5350" s="1">
        <v>6533</v>
      </c>
      <c r="W5350" s="1">
        <v>4414</v>
      </c>
      <c r="X5350" s="1">
        <v>18933.3</v>
      </c>
      <c r="Y5350" s="1">
        <v>25468.484400000001</v>
      </c>
      <c r="Z5350" s="1">
        <v>7013.0202570927959</v>
      </c>
      <c r="AA5350" s="1">
        <v>84711</v>
      </c>
      <c r="AB5350" s="1">
        <v>2094.8649999999998</v>
      </c>
      <c r="AC5350" s="1">
        <v>7697.0710429999999</v>
      </c>
      <c r="AD5350" s="1">
        <v>12502.78609337369</v>
      </c>
      <c r="AE5350" s="1">
        <v>6888.0638746599998</v>
      </c>
      <c r="AF5350" s="1">
        <v>29070.374078117638</v>
      </c>
      <c r="AG5350" s="1">
        <v>104770</v>
      </c>
      <c r="AH5350" s="1">
        <v>12401.5</v>
      </c>
      <c r="AI5350" s="1">
        <v>2656</v>
      </c>
      <c r="AJ5350" s="1">
        <v>20013</v>
      </c>
      <c r="AK5350" s="1">
        <v>1548</v>
      </c>
      <c r="AL5350" s="1">
        <v>507605.65625</v>
      </c>
      <c r="AM5350" s="1">
        <v>387800.5625</v>
      </c>
      <c r="AN5350" s="1">
        <v>119805.1015625</v>
      </c>
      <c r="AO5350" t="s">
        <v>18160</v>
      </c>
    </row>
    <row r="5351" spans="1:41" x14ac:dyDescent="0.25">
      <c r="A5351" s="1">
        <v>2022</v>
      </c>
      <c r="B5351" t="s">
        <v>3893</v>
      </c>
      <c r="C5351" t="s">
        <v>7130</v>
      </c>
      <c r="D5351" t="s">
        <v>7238</v>
      </c>
      <c r="E5351" t="s">
        <v>7988</v>
      </c>
      <c r="F5351" t="s">
        <v>9946</v>
      </c>
      <c r="G5351" t="s">
        <v>12156</v>
      </c>
      <c r="H5351" t="s">
        <v>12743</v>
      </c>
      <c r="I5351" s="1">
        <v>2932.5496758317108</v>
      </c>
      <c r="J5351" s="1">
        <v>3133.6107740074635</v>
      </c>
      <c r="K5351" s="1">
        <v>650.99660445929703</v>
      </c>
      <c r="L5351" s="1">
        <v>1593.7769977346254</v>
      </c>
      <c r="M5351" s="1">
        <v>3984.4424943365639</v>
      </c>
      <c r="N5351" s="1">
        <v>1119.3218453320869</v>
      </c>
      <c r="O5351" s="1">
        <v>5975.560357429491</v>
      </c>
      <c r="P5351" s="1">
        <v>7254.137304304445</v>
      </c>
      <c r="Q5351" s="1">
        <v>1741.2013700250784</v>
      </c>
      <c r="R5351" s="1">
        <v>4455.2124330587831</v>
      </c>
      <c r="S5351" s="1">
        <v>5295.0175793968056</v>
      </c>
      <c r="T5351" s="1">
        <v>9348.1150828665541</v>
      </c>
      <c r="U5351" s="1">
        <v>1917.9549644685433</v>
      </c>
      <c r="V5351" s="1">
        <v>1738.4429098366916</v>
      </c>
      <c r="W5351" s="1">
        <v>2464.2244349589209</v>
      </c>
      <c r="X5351" s="1">
        <v>10062.629880069871</v>
      </c>
      <c r="Y5351" s="1">
        <v>31121.560836533437</v>
      </c>
      <c r="Z5351" s="1">
        <v>8005.6644578516189</v>
      </c>
      <c r="AA5351" s="1">
        <v>79567.431717561878</v>
      </c>
      <c r="AB5351" s="1">
        <v>106.66046061762493</v>
      </c>
      <c r="AC5351" s="1">
        <v>8803.9442995183072</v>
      </c>
      <c r="AD5351" s="1">
        <v>11772.84756279507</v>
      </c>
      <c r="AE5351" s="1">
        <v>9273.8205551259998</v>
      </c>
      <c r="AF5351" s="1">
        <v>18475.553350662158</v>
      </c>
      <c r="AG5351" s="1">
        <v>62643.408795726544</v>
      </c>
      <c r="AH5351" s="1">
        <v>12006.044722165529</v>
      </c>
      <c r="AI5351" s="1">
        <v>772.36885274831855</v>
      </c>
      <c r="AJ5351" s="1">
        <v>27147.086261517328</v>
      </c>
      <c r="AK5351" s="1">
        <v>1812.0018481936743</v>
      </c>
      <c r="AL5351" s="1">
        <v>335175.5625</v>
      </c>
      <c r="AM5351" s="1">
        <v>270924.65625</v>
      </c>
      <c r="AN5351" s="1">
        <v>64250.90234375</v>
      </c>
      <c r="AO5351" t="s">
        <v>18161</v>
      </c>
    </row>
    <row r="5352" spans="1:41" x14ac:dyDescent="0.25">
      <c r="A5352" s="1">
        <v>2022</v>
      </c>
      <c r="B5352" t="s">
        <v>3894</v>
      </c>
      <c r="C5352" t="s">
        <v>7130</v>
      </c>
      <c r="D5352" t="s">
        <v>7238</v>
      </c>
      <c r="E5352" t="s">
        <v>7988</v>
      </c>
      <c r="F5352" t="s">
        <v>9946</v>
      </c>
      <c r="G5352" t="s">
        <v>12156</v>
      </c>
      <c r="H5352" t="s">
        <v>12743</v>
      </c>
      <c r="I5352" s="1">
        <v>6410.1363711754775</v>
      </c>
      <c r="J5352" s="1">
        <v>41979.630548414156</v>
      </c>
      <c r="K5352" s="1">
        <v>625.43729398108712</v>
      </c>
      <c r="L5352" s="1">
        <v>814.84784379349298</v>
      </c>
      <c r="M5352" s="1">
        <v>7865.2218065210009</v>
      </c>
      <c r="N5352" s="1">
        <v>7799.8941392443303</v>
      </c>
      <c r="O5352" s="1">
        <v>7671.7647334026824</v>
      </c>
      <c r="P5352" s="1">
        <v>7456.6892481020868</v>
      </c>
      <c r="Q5352" s="1">
        <v>3239.291898915596</v>
      </c>
      <c r="R5352" s="1">
        <v>6092.8860702721222</v>
      </c>
      <c r="S5352" s="1">
        <v>7968.5021093675605</v>
      </c>
      <c r="T5352" s="1">
        <v>7317.0010463089166</v>
      </c>
      <c r="U5352" s="1">
        <v>1194.0015343749549</v>
      </c>
      <c r="V5352" s="1">
        <v>2553.1899105529446</v>
      </c>
      <c r="W5352" s="1">
        <v>1291.5615483257404</v>
      </c>
      <c r="X5352" s="1">
        <v>9627.6993943002308</v>
      </c>
      <c r="Y5352" s="1">
        <v>31873.300012330506</v>
      </c>
      <c r="Z5352" s="1">
        <v>11711.636220182938</v>
      </c>
      <c r="AA5352" s="1">
        <v>98800.578219091563</v>
      </c>
      <c r="AB5352" s="1">
        <v>696.8057700956532</v>
      </c>
      <c r="AC5352" s="1">
        <v>8367.9549219830351</v>
      </c>
      <c r="AD5352" s="1">
        <v>9988.5967939363545</v>
      </c>
      <c r="AE5352" s="1">
        <v>8404.573474555742</v>
      </c>
      <c r="AF5352" s="1">
        <v>16824.058553789251</v>
      </c>
      <c r="AG5352" s="1">
        <v>90934.802094309474</v>
      </c>
      <c r="AH5352" s="1">
        <v>13239.337347730467</v>
      </c>
      <c r="AI5352" s="1">
        <v>600.88099501506554</v>
      </c>
      <c r="AJ5352" s="1">
        <v>21204.890759507674</v>
      </c>
      <c r="AK5352" s="1">
        <v>1886.2341788166652</v>
      </c>
      <c r="AL5352" s="1">
        <v>434441.4375</v>
      </c>
      <c r="AM5352" s="1">
        <v>365662.375</v>
      </c>
      <c r="AN5352" s="1">
        <v>68779.046875</v>
      </c>
      <c r="AO5352" t="s">
        <v>18162</v>
      </c>
    </row>
    <row r="5353" spans="1:41" x14ac:dyDescent="0.25">
      <c r="A5353" s="1">
        <v>2022</v>
      </c>
      <c r="B5353" t="s">
        <v>3895</v>
      </c>
      <c r="C5353" t="s">
        <v>7130</v>
      </c>
      <c r="D5353" t="s">
        <v>7238</v>
      </c>
      <c r="E5353" t="s">
        <v>7988</v>
      </c>
      <c r="F5353" t="s">
        <v>9946</v>
      </c>
      <c r="G5353" t="s">
        <v>12156</v>
      </c>
      <c r="H5353" t="s">
        <v>12743</v>
      </c>
      <c r="I5353" s="1">
        <v>12191.633824949024</v>
      </c>
      <c r="J5353" s="1">
        <v>59203.535917181805</v>
      </c>
      <c r="K5353" s="1">
        <v>1147.9276650829795</v>
      </c>
      <c r="L5353" s="1">
        <v>1488.300769908524</v>
      </c>
      <c r="M5353" s="1">
        <v>29363.855845073802</v>
      </c>
      <c r="N5353" s="1">
        <v>6928.8681759598221</v>
      </c>
      <c r="O5353" s="1">
        <v>7987.4355590562727</v>
      </c>
      <c r="P5353" s="1">
        <v>6002.9755271625572</v>
      </c>
      <c r="Q5353" s="1">
        <v>3372.7372480870667</v>
      </c>
      <c r="R5353" s="1">
        <v>3912.8857171900531</v>
      </c>
      <c r="S5353" s="1">
        <v>8680.3613328781194</v>
      </c>
      <c r="T5353" s="1">
        <v>7324.2746793100987</v>
      </c>
      <c r="U5353" s="1">
        <v>805.31343029296841</v>
      </c>
      <c r="V5353" s="1">
        <v>6965.4514799896879</v>
      </c>
      <c r="W5353" s="1">
        <v>5095.9214484850072</v>
      </c>
      <c r="X5353" s="1">
        <v>16359.381675152716</v>
      </c>
      <c r="Y5353" s="1">
        <v>24761.402494279238</v>
      </c>
      <c r="Z5353" s="1">
        <v>7211.3395086949631</v>
      </c>
      <c r="AA5353" s="1">
        <v>92606.966947335459</v>
      </c>
      <c r="AB5353" s="1">
        <v>1782.9027716232933</v>
      </c>
      <c r="AC5353" s="1">
        <v>7288.8408228317639</v>
      </c>
      <c r="AD5353" s="1">
        <v>12450.903533717903</v>
      </c>
      <c r="AE5353" s="1">
        <v>6604.5627440959406</v>
      </c>
      <c r="AF5353" s="1">
        <v>30877.167521378709</v>
      </c>
      <c r="AG5353" s="1">
        <v>104291.14737520635</v>
      </c>
      <c r="AH5353" s="1">
        <v>15337.638834437044</v>
      </c>
      <c r="AI5353" s="1">
        <v>594.30092387443119</v>
      </c>
      <c r="AJ5353" s="1">
        <v>20001.335209845991</v>
      </c>
      <c r="AK5353" s="1">
        <v>2118.2801368972005</v>
      </c>
      <c r="AL5353" s="1">
        <v>502757.65625</v>
      </c>
      <c r="AM5353" s="1">
        <v>394514.46875</v>
      </c>
      <c r="AN5353" s="1">
        <v>108243.1953125</v>
      </c>
      <c r="AO5353" t="s">
        <v>18163</v>
      </c>
    </row>
    <row r="5354" spans="1:41" x14ac:dyDescent="0.25">
      <c r="A5354" s="1">
        <v>2022</v>
      </c>
      <c r="B5354" t="s">
        <v>3896</v>
      </c>
      <c r="C5354" t="s">
        <v>7130</v>
      </c>
      <c r="D5354" t="s">
        <v>7238</v>
      </c>
      <c r="E5354" t="s">
        <v>7988</v>
      </c>
      <c r="F5354" t="s">
        <v>9946</v>
      </c>
      <c r="G5354" t="s">
        <v>12156</v>
      </c>
      <c r="H5354" t="s">
        <v>12743</v>
      </c>
      <c r="I5354" s="1">
        <v>11735.703062038378</v>
      </c>
      <c r="J5354" s="1">
        <v>56168.055349779293</v>
      </c>
      <c r="K5354" s="1">
        <v>1176.6022934101454</v>
      </c>
      <c r="L5354" s="1">
        <v>1279.248246944723</v>
      </c>
      <c r="M5354" s="1">
        <v>12318.609163744053</v>
      </c>
      <c r="N5354" s="1">
        <v>8185.4672906493142</v>
      </c>
      <c r="O5354" s="1">
        <v>7867.8117790362394</v>
      </c>
      <c r="P5354" s="1">
        <v>7869.9421345929113</v>
      </c>
      <c r="Q5354" s="1">
        <v>3133.5014466408416</v>
      </c>
      <c r="R5354" s="1">
        <v>4902.238420892907</v>
      </c>
      <c r="S5354" s="1">
        <v>5963.9964408557407</v>
      </c>
      <c r="T5354" s="1">
        <v>9362.1429644454802</v>
      </c>
      <c r="U5354" s="1">
        <v>1095.5699213712796</v>
      </c>
      <c r="V5354" s="1">
        <v>6073.3364157931319</v>
      </c>
      <c r="W5354" s="1">
        <v>2620.9806731370327</v>
      </c>
      <c r="X5354" s="1">
        <v>14021.19820901387</v>
      </c>
      <c r="Y5354" s="1">
        <v>32285.764127836595</v>
      </c>
      <c r="Z5354" s="1">
        <v>9423.9234060581675</v>
      </c>
      <c r="AA5354" s="1">
        <v>89488.667319052329</v>
      </c>
      <c r="AB5354" s="1">
        <v>1796.9443495027497</v>
      </c>
      <c r="AC5354" s="1">
        <v>7720.6284930815473</v>
      </c>
      <c r="AD5354" s="1">
        <v>12530.223018710327</v>
      </c>
      <c r="AE5354" s="1">
        <v>7641.4158002677932</v>
      </c>
      <c r="AF5354" s="1">
        <v>27075.882595738782</v>
      </c>
      <c r="AG5354" s="1">
        <v>103049.62132186335</v>
      </c>
      <c r="AH5354" s="1">
        <v>13435.644916828327</v>
      </c>
      <c r="AI5354" s="1">
        <v>981.29516402250511</v>
      </c>
      <c r="AJ5354" s="1">
        <v>21212.120783832634</v>
      </c>
      <c r="AK5354" s="1">
        <v>1696.2986916542875</v>
      </c>
      <c r="AL5354" s="1">
        <v>482112.84375</v>
      </c>
      <c r="AM5354" s="1">
        <v>398341.09375</v>
      </c>
      <c r="AN5354" s="1">
        <v>83771.7578125</v>
      </c>
      <c r="AO5354" t="s">
        <v>18164</v>
      </c>
    </row>
    <row r="5355" spans="1:41" x14ac:dyDescent="0.25">
      <c r="A5355" s="1">
        <v>2022</v>
      </c>
      <c r="B5355" t="s">
        <v>3897</v>
      </c>
      <c r="C5355" t="s">
        <v>7130</v>
      </c>
      <c r="D5355" t="s">
        <v>7238</v>
      </c>
      <c r="E5355" t="s">
        <v>7988</v>
      </c>
      <c r="F5355" t="s">
        <v>9946</v>
      </c>
      <c r="G5355" t="s">
        <v>12156</v>
      </c>
      <c r="H5355" t="s">
        <v>12743</v>
      </c>
      <c r="I5355" s="1">
        <v>5713.0278129931212</v>
      </c>
      <c r="J5355" s="1">
        <v>15079.383557882735</v>
      </c>
      <c r="K5355" s="1">
        <v>597.39593717596347</v>
      </c>
      <c r="L5355" s="1">
        <v>841.16094602362659</v>
      </c>
      <c r="M5355" s="1">
        <v>4998.8993363689815</v>
      </c>
      <c r="N5355" s="1">
        <v>7656.2812638068872</v>
      </c>
      <c r="O5355" s="1">
        <v>8341.7988238996113</v>
      </c>
      <c r="P5355" s="1">
        <v>7707.7339916603241</v>
      </c>
      <c r="Q5355" s="1">
        <v>2495.5030691361126</v>
      </c>
      <c r="R5355" s="1">
        <v>6100.889959756284</v>
      </c>
      <c r="S5355" s="1">
        <v>7084.0060709099816</v>
      </c>
      <c r="T5355" s="1">
        <v>7553.2819642937902</v>
      </c>
      <c r="U5355" s="1">
        <v>1232.5582841733958</v>
      </c>
      <c r="V5355" s="1">
        <v>1581.6114658566694</v>
      </c>
      <c r="W5355" s="1">
        <v>1390.4905434268114</v>
      </c>
      <c r="X5355" s="1">
        <v>10567.140427622486</v>
      </c>
      <c r="Y5355" s="1">
        <v>25257.717113933933</v>
      </c>
      <c r="Z5355" s="1">
        <v>11041.549732123902</v>
      </c>
      <c r="AA5355" s="1">
        <v>111857.66003718853</v>
      </c>
      <c r="AB5355" s="1">
        <v>719.85065993042338</v>
      </c>
      <c r="AC5355" s="1">
        <v>9122.112521738678</v>
      </c>
      <c r="AD5355" s="1">
        <v>7918.6348611156081</v>
      </c>
      <c r="AE5355" s="1">
        <v>7873.9519723412377</v>
      </c>
      <c r="AF5355" s="1">
        <v>18378.796113630382</v>
      </c>
      <c r="AG5355" s="1">
        <v>83515.265355202937</v>
      </c>
      <c r="AH5355" s="1">
        <v>13439.119713136673</v>
      </c>
      <c r="AI5355" s="1">
        <v>843.44981934613986</v>
      </c>
      <c r="AJ5355" s="1">
        <v>22984.865904678256</v>
      </c>
      <c r="AK5355" s="1">
        <v>1685.0685400342693</v>
      </c>
      <c r="AL5355" s="1">
        <v>403579.15625</v>
      </c>
      <c r="AM5355" s="1">
        <v>338440.0625</v>
      </c>
      <c r="AN5355" s="1">
        <v>65139.140625</v>
      </c>
      <c r="AO5355" t="s">
        <v>18165</v>
      </c>
    </row>
    <row r="5356" spans="1:41" x14ac:dyDescent="0.25">
      <c r="A5356" s="1">
        <v>2022</v>
      </c>
      <c r="B5356" t="s">
        <v>3898</v>
      </c>
      <c r="C5356" t="s">
        <v>7130</v>
      </c>
      <c r="D5356" t="s">
        <v>7238</v>
      </c>
      <c r="E5356" t="s">
        <v>7988</v>
      </c>
      <c r="F5356" t="s">
        <v>9946</v>
      </c>
      <c r="G5356" t="s">
        <v>12157</v>
      </c>
      <c r="H5356" t="s">
        <v>12743</v>
      </c>
      <c r="I5356" s="1">
        <v>4413.2503351085334</v>
      </c>
      <c r="J5356" s="1">
        <v>9386</v>
      </c>
      <c r="K5356" s="1">
        <v>573.20043314712143</v>
      </c>
      <c r="L5356" s="1">
        <v>1748.6016</v>
      </c>
      <c r="M5356" s="1">
        <v>7467.3237499999959</v>
      </c>
      <c r="N5356" s="1">
        <v>3625.2519671011269</v>
      </c>
      <c r="O5356" s="1">
        <v>7417.9248281205446</v>
      </c>
      <c r="P5356" s="1">
        <v>7711.0249215999993</v>
      </c>
      <c r="Q5356" s="1">
        <v>2233.8476615158688</v>
      </c>
      <c r="R5356" s="1">
        <v>5051.2484701722669</v>
      </c>
      <c r="S5356" s="1">
        <v>4304.1547228717591</v>
      </c>
      <c r="T5356" s="1">
        <v>7216.7255420214224</v>
      </c>
      <c r="U5356" s="1">
        <v>1503.674585449678</v>
      </c>
      <c r="V5356" s="1">
        <v>1156</v>
      </c>
      <c r="W5356" s="1">
        <v>1226.683807776147</v>
      </c>
      <c r="X5356" s="1">
        <v>10076.39314054643</v>
      </c>
      <c r="Y5356" s="1">
        <v>23800.5792</v>
      </c>
      <c r="Z5356" s="1">
        <v>8863.2841306582995</v>
      </c>
      <c r="AA5356" s="1">
        <v>80975.354331649258</v>
      </c>
      <c r="AB5356" s="1">
        <v>362</v>
      </c>
      <c r="AC5356" s="1">
        <v>9030.9560600000004</v>
      </c>
      <c r="AD5356" s="1">
        <v>9872.9375887565911</v>
      </c>
      <c r="AE5356" s="1">
        <v>6928.4628013710626</v>
      </c>
      <c r="AF5356" s="1">
        <v>15393.422489110721</v>
      </c>
      <c r="AG5356" s="1">
        <v>69360.780302155472</v>
      </c>
      <c r="AH5356" s="1">
        <v>13224.6710796309</v>
      </c>
      <c r="AI5356" s="1">
        <v>829.98170299756816</v>
      </c>
      <c r="AJ5356" s="1">
        <v>27598.542314077451</v>
      </c>
      <c r="AK5356" s="1">
        <v>1830.852883057521</v>
      </c>
      <c r="AL5356" s="1">
        <v>343183.0625</v>
      </c>
      <c r="AM5356" s="1">
        <v>278780.28125</v>
      </c>
      <c r="AN5356" s="1">
        <v>64402.84765625</v>
      </c>
      <c r="AO5356" t="s">
        <v>18166</v>
      </c>
    </row>
    <row r="5357" spans="1:41" x14ac:dyDescent="0.25">
      <c r="A5357" s="1">
        <v>2022</v>
      </c>
      <c r="B5357" t="s">
        <v>3899</v>
      </c>
      <c r="C5357" t="s">
        <v>7130</v>
      </c>
      <c r="D5357" t="s">
        <v>7238</v>
      </c>
      <c r="E5357" t="s">
        <v>7988</v>
      </c>
      <c r="F5357" t="s">
        <v>9946</v>
      </c>
      <c r="G5357" t="s">
        <v>12157</v>
      </c>
      <c r="H5357" t="s">
        <v>12743</v>
      </c>
      <c r="I5357" s="1">
        <v>5458.4687736016576</v>
      </c>
      <c r="J5357" s="1">
        <v>14853.14522151044</v>
      </c>
      <c r="K5357" s="1">
        <v>567.88082474695136</v>
      </c>
      <c r="L5357" s="1">
        <v>823.67188120728019</v>
      </c>
      <c r="M5357" s="1">
        <v>4822.6249483776</v>
      </c>
      <c r="N5357" s="1">
        <v>7586</v>
      </c>
      <c r="O5357" s="1">
        <v>8050.2156065672698</v>
      </c>
      <c r="P5357" s="1">
        <v>6734.9589999999998</v>
      </c>
      <c r="Q5357" s="1">
        <v>2405.1482956118671</v>
      </c>
      <c r="R5357" s="1">
        <v>5841.3146477000664</v>
      </c>
      <c r="S5357" s="1">
        <v>6753.9806948473224</v>
      </c>
      <c r="T5357" s="1">
        <v>6867.9864660000003</v>
      </c>
      <c r="U5357" s="1">
        <v>1131.9378239576999</v>
      </c>
      <c r="V5357" s="1">
        <v>1535</v>
      </c>
      <c r="W5357" s="1">
        <v>1348.0468575842569</v>
      </c>
      <c r="X5357" s="1">
        <v>10398.40546143179</v>
      </c>
      <c r="Y5357" s="1">
        <v>24544.8269</v>
      </c>
      <c r="Z5357" s="1">
        <v>10683.53573352427</v>
      </c>
      <c r="AA5357" s="1">
        <v>115013.6632671416</v>
      </c>
      <c r="AB5357" s="1">
        <v>629</v>
      </c>
      <c r="AC5357" s="1">
        <v>8837.5404699999981</v>
      </c>
      <c r="AD5357" s="1">
        <v>7661.8790434217881</v>
      </c>
      <c r="AE5357" s="1">
        <v>7596.2956380958367</v>
      </c>
      <c r="AF5357" s="1">
        <v>17996.671910174231</v>
      </c>
      <c r="AG5357" s="1">
        <v>82900</v>
      </c>
      <c r="AH5357" s="1">
        <v>13420.19916029436</v>
      </c>
      <c r="AI5357" s="1">
        <v>813.70755195840013</v>
      </c>
      <c r="AJ5357" s="1">
        <v>22617.846028498181</v>
      </c>
      <c r="AK5357" s="1">
        <v>1625.64857463168</v>
      </c>
      <c r="AL5357" s="1">
        <v>399519.625</v>
      </c>
      <c r="AM5357" s="1">
        <v>336560.03125</v>
      </c>
      <c r="AN5357" s="1">
        <v>62959.57421875</v>
      </c>
      <c r="AO5357" t="s">
        <v>18167</v>
      </c>
    </row>
    <row r="5358" spans="1:41" x14ac:dyDescent="0.25">
      <c r="A5358" s="1">
        <v>2022</v>
      </c>
      <c r="B5358" t="s">
        <v>3900</v>
      </c>
      <c r="C5358" t="s">
        <v>7130</v>
      </c>
      <c r="D5358" t="s">
        <v>7238</v>
      </c>
      <c r="E5358" t="s">
        <v>7988</v>
      </c>
      <c r="F5358" t="s">
        <v>9946</v>
      </c>
      <c r="G5358" t="s">
        <v>12157</v>
      </c>
      <c r="H5358" t="s">
        <v>12743</v>
      </c>
      <c r="I5358" s="1">
        <v>2822.56</v>
      </c>
      <c r="J5358" s="1">
        <v>2612.232</v>
      </c>
      <c r="K5358" s="1">
        <v>658</v>
      </c>
      <c r="L5358" s="1">
        <v>1553.620339209004</v>
      </c>
      <c r="M5358" s="1">
        <v>3899.9999999999982</v>
      </c>
      <c r="N5358" s="1">
        <v>1107.4690000000001</v>
      </c>
      <c r="O5358" s="1">
        <v>6087.0830018219167</v>
      </c>
      <c r="P5358" s="1">
        <v>7337.08</v>
      </c>
      <c r="Q5358" s="1">
        <v>1740.641637697438</v>
      </c>
      <c r="R5358" s="1">
        <v>4374.8887994142324</v>
      </c>
      <c r="S5358" s="1">
        <v>5263</v>
      </c>
      <c r="T5358" s="1">
        <v>9290.2999999999993</v>
      </c>
      <c r="U5358" s="1">
        <v>1322</v>
      </c>
      <c r="V5358" s="1">
        <v>1727.695308669063</v>
      </c>
      <c r="W5358" s="1">
        <v>2359.6326110107079</v>
      </c>
      <c r="X5358" s="1">
        <v>10709.33043861777</v>
      </c>
      <c r="Y5358" s="1">
        <v>32440</v>
      </c>
      <c r="Z5358" s="1">
        <v>8002.8497511740234</v>
      </c>
      <c r="AA5358" s="1">
        <v>78992.51698519793</v>
      </c>
      <c r="AB5358" s="1">
        <v>87</v>
      </c>
      <c r="AC5358" s="1">
        <v>8968.2511700000014</v>
      </c>
      <c r="AD5358" s="1">
        <v>11769.0630244397</v>
      </c>
      <c r="AE5358" s="1">
        <v>9262.6991896394156</v>
      </c>
      <c r="AF5358" s="1">
        <v>18010.04500913823</v>
      </c>
      <c r="AG5358" s="1">
        <v>62487.124905868179</v>
      </c>
      <c r="AH5358" s="1">
        <v>11776.0825</v>
      </c>
      <c r="AI5358" s="1">
        <v>738.14541003142745</v>
      </c>
      <c r="AJ5358" s="1">
        <v>27052.591261329319</v>
      </c>
      <c r="AK5358" s="1">
        <v>1657</v>
      </c>
      <c r="AL5358" s="1">
        <v>334108.9375</v>
      </c>
      <c r="AM5358" s="1">
        <v>269814.28125</v>
      </c>
      <c r="AN5358" s="1">
        <v>64294.63671875</v>
      </c>
      <c r="AO5358" t="s">
        <v>18168</v>
      </c>
    </row>
    <row r="5359" spans="1:41" x14ac:dyDescent="0.25">
      <c r="A5359" s="1">
        <v>2022</v>
      </c>
      <c r="B5359" t="s">
        <v>3901</v>
      </c>
      <c r="C5359" t="s">
        <v>7130</v>
      </c>
      <c r="D5359" t="s">
        <v>7238</v>
      </c>
      <c r="E5359" t="s">
        <v>7988</v>
      </c>
      <c r="F5359" t="s">
        <v>9946</v>
      </c>
      <c r="G5359" t="s">
        <v>12157</v>
      </c>
      <c r="H5359" t="s">
        <v>12743</v>
      </c>
      <c r="I5359" s="1">
        <v>4898.04</v>
      </c>
      <c r="J5359" s="1">
        <v>8101.52</v>
      </c>
      <c r="K5359" s="1">
        <v>587.53044397579936</v>
      </c>
      <c r="L5359" s="1">
        <v>1849.26</v>
      </c>
      <c r="M5359" s="1">
        <v>4686.1297859374972</v>
      </c>
      <c r="N5359" s="1">
        <v>3915.8948814947489</v>
      </c>
      <c r="O5359" s="1">
        <v>7579</v>
      </c>
      <c r="P5359" s="1">
        <v>8537</v>
      </c>
      <c r="Q5359" s="1">
        <v>2038.0625777312339</v>
      </c>
      <c r="R5359" s="1">
        <v>6256.5346567746856</v>
      </c>
      <c r="S5359" s="1">
        <v>5368.6221607267307</v>
      </c>
      <c r="T5359" s="1">
        <v>8582.0905121590968</v>
      </c>
      <c r="U5359" s="1">
        <v>1533.748077158672</v>
      </c>
      <c r="V5359" s="1">
        <v>1661</v>
      </c>
      <c r="W5359" s="1">
        <v>1160.1725243257731</v>
      </c>
      <c r="X5359" s="1">
        <v>10514.64147217253</v>
      </c>
      <c r="Y5359" s="1">
        <v>28648</v>
      </c>
      <c r="Z5359" s="1">
        <v>12954.28</v>
      </c>
      <c r="AA5359" s="1">
        <v>82467.4529619471</v>
      </c>
      <c r="AB5359" s="1">
        <v>313</v>
      </c>
      <c r="AC5359" s="1">
        <v>8675.6</v>
      </c>
      <c r="AD5359" s="1">
        <v>13921.29884443992</v>
      </c>
      <c r="AE5359" s="1">
        <v>10078.568047954779</v>
      </c>
      <c r="AF5359" s="1">
        <v>15758.16909193521</v>
      </c>
      <c r="AG5359" s="1">
        <v>61366</v>
      </c>
      <c r="AH5359" s="1">
        <v>17215.10040701033</v>
      </c>
      <c r="AI5359" s="1">
        <v>723.67197061904653</v>
      </c>
      <c r="AJ5359" s="1">
        <v>27052.591261329319</v>
      </c>
      <c r="AK5359" s="1">
        <v>1900.9064954234159</v>
      </c>
      <c r="AL5359" s="1">
        <v>358343.90625</v>
      </c>
      <c r="AM5359" s="1">
        <v>285791.71875</v>
      </c>
      <c r="AN5359" s="1">
        <v>72552.1640625</v>
      </c>
      <c r="AO5359" t="s">
        <v>18169</v>
      </c>
    </row>
    <row r="5360" spans="1:41" x14ac:dyDescent="0.25">
      <c r="A5360" s="1">
        <v>2022</v>
      </c>
      <c r="B5360" t="s">
        <v>3902</v>
      </c>
      <c r="C5360" t="s">
        <v>7130</v>
      </c>
      <c r="D5360" t="s">
        <v>7238</v>
      </c>
      <c r="E5360" t="s">
        <v>7988</v>
      </c>
      <c r="F5360" t="s">
        <v>9946</v>
      </c>
      <c r="G5360" t="s">
        <v>12157</v>
      </c>
      <c r="H5360" t="s">
        <v>12743</v>
      </c>
      <c r="I5360" s="1">
        <v>10699</v>
      </c>
      <c r="J5360" s="1">
        <v>60385.171018852809</v>
      </c>
      <c r="K5360" s="1">
        <v>1146.707558447453</v>
      </c>
      <c r="L5360" s="1">
        <v>1521.5166036000001</v>
      </c>
      <c r="M5360" s="1">
        <v>29381.597462434711</v>
      </c>
      <c r="N5360" s="1">
        <v>6926.2574800227048</v>
      </c>
      <c r="O5360" s="1">
        <v>7992.2615610000003</v>
      </c>
      <c r="P5360" s="1">
        <v>5988.9360419999994</v>
      </c>
      <c r="Q5360" s="1">
        <v>3377.2337723884548</v>
      </c>
      <c r="R5360" s="1">
        <v>3918.7068122105461</v>
      </c>
      <c r="S5360" s="1">
        <v>8660.035977337111</v>
      </c>
      <c r="T5360" s="1">
        <v>7480.0521543295199</v>
      </c>
      <c r="U5360" s="1">
        <v>797.9</v>
      </c>
      <c r="V5360" s="1">
        <v>6970</v>
      </c>
      <c r="W5360" s="1">
        <v>5099.0004000000008</v>
      </c>
      <c r="X5360" s="1">
        <v>16385.314299999998</v>
      </c>
      <c r="Y5360" s="1">
        <v>24972.345576455631</v>
      </c>
      <c r="Z5360" s="1">
        <v>7222.0676248576001</v>
      </c>
      <c r="AA5360" s="1">
        <v>95506</v>
      </c>
      <c r="AB5360" s="1">
        <v>1784</v>
      </c>
      <c r="AC5360" s="1">
        <v>7293</v>
      </c>
      <c r="AD5360" s="1">
        <v>12467.503045092641</v>
      </c>
      <c r="AE5360" s="1">
        <v>6608.5532154311786</v>
      </c>
      <c r="AF5360" s="1">
        <v>31641.999312099189</v>
      </c>
      <c r="AG5360" s="1">
        <v>106441</v>
      </c>
      <c r="AH5360" s="1">
        <v>15477.805902186359</v>
      </c>
      <c r="AI5360" s="1">
        <v>594.66</v>
      </c>
      <c r="AJ5360" s="1">
        <v>20413.688399999999</v>
      </c>
      <c r="AK5360" s="1">
        <v>2119</v>
      </c>
      <c r="AL5360" s="1">
        <v>509271.3125</v>
      </c>
      <c r="AM5360" s="1">
        <v>400683.34375</v>
      </c>
      <c r="AN5360" s="1">
        <v>108587.9296875</v>
      </c>
      <c r="AO5360" t="s">
        <v>18170</v>
      </c>
    </row>
    <row r="5361" spans="1:41" x14ac:dyDescent="0.25">
      <c r="A5361" s="1">
        <v>2022</v>
      </c>
      <c r="B5361" t="s">
        <v>3903</v>
      </c>
      <c r="C5361" t="s">
        <v>7130</v>
      </c>
      <c r="D5361" t="s">
        <v>7238</v>
      </c>
      <c r="E5361" t="s">
        <v>7988</v>
      </c>
      <c r="F5361" t="s">
        <v>9946</v>
      </c>
      <c r="G5361" t="s">
        <v>12157</v>
      </c>
      <c r="H5361" t="s">
        <v>12743</v>
      </c>
      <c r="I5361" s="1">
        <v>11879.162351999999</v>
      </c>
      <c r="J5361" s="1">
        <v>54829.870819656237</v>
      </c>
      <c r="K5361" s="1">
        <v>1161.05922854747</v>
      </c>
      <c r="L5361" s="1">
        <v>1297.0449663746399</v>
      </c>
      <c r="M5361" s="1">
        <v>12224.7</v>
      </c>
      <c r="N5361" s="1">
        <v>8123.0665457355472</v>
      </c>
      <c r="O5361" s="1">
        <v>7807.832635705714</v>
      </c>
      <c r="P5361" s="1">
        <v>7794.6406363969982</v>
      </c>
      <c r="Q5361" s="1">
        <v>3109.6136443302612</v>
      </c>
      <c r="R5361" s="1">
        <v>4864.8669039902552</v>
      </c>
      <c r="S5361" s="1">
        <v>5918.5307628</v>
      </c>
      <c r="T5361" s="1">
        <v>9449.6246719223327</v>
      </c>
      <c r="U5361" s="1">
        <v>1066.0045</v>
      </c>
      <c r="V5361" s="1">
        <v>6027</v>
      </c>
      <c r="W5361" s="1">
        <v>2601</v>
      </c>
      <c r="X5361" s="1">
        <v>14391</v>
      </c>
      <c r="Y5361" s="1">
        <v>32438.68653774602</v>
      </c>
      <c r="Z5361" s="1">
        <v>9352.0814672087999</v>
      </c>
      <c r="AA5361" s="1">
        <v>92367</v>
      </c>
      <c r="AB5361" s="1">
        <v>1794</v>
      </c>
      <c r="AC5361" s="1">
        <v>7691.8469900000018</v>
      </c>
      <c r="AD5361" s="1">
        <v>12204.14953625104</v>
      </c>
      <c r="AE5361" s="1">
        <v>7583.1625544601602</v>
      </c>
      <c r="AF5361" s="1">
        <v>27406.862927444141</v>
      </c>
      <c r="AG5361" s="1">
        <v>104309</v>
      </c>
      <c r="AH5361" s="1">
        <v>13916.081723339261</v>
      </c>
      <c r="AI5361" s="1">
        <v>973.81440000000009</v>
      </c>
      <c r="AJ5361" s="1">
        <v>21471.527584799998</v>
      </c>
      <c r="AK5361" s="1">
        <v>1684</v>
      </c>
      <c r="AL5361" s="1">
        <v>485737.28125</v>
      </c>
      <c r="AM5361" s="1">
        <v>401611.4375</v>
      </c>
      <c r="AN5361" s="1">
        <v>84125.7890625</v>
      </c>
      <c r="AO5361" t="s">
        <v>18171</v>
      </c>
    </row>
    <row r="5362" spans="1:41" x14ac:dyDescent="0.25">
      <c r="A5362" s="1">
        <v>2022</v>
      </c>
      <c r="B5362" t="s">
        <v>3904</v>
      </c>
      <c r="C5362" t="s">
        <v>7130</v>
      </c>
      <c r="D5362" t="s">
        <v>7238</v>
      </c>
      <c r="E5362" t="s">
        <v>7988</v>
      </c>
      <c r="F5362" t="s">
        <v>9946</v>
      </c>
      <c r="G5362" t="s">
        <v>12157</v>
      </c>
      <c r="H5362" t="s">
        <v>12743</v>
      </c>
      <c r="I5362" s="1">
        <v>11506.2538608</v>
      </c>
      <c r="J5362" s="1">
        <v>48543.337066065324</v>
      </c>
      <c r="K5362" s="1">
        <v>1003</v>
      </c>
      <c r="L5362" s="1">
        <v>1013.7615017468401</v>
      </c>
      <c r="M5362" s="1">
        <v>10696.976640000001</v>
      </c>
      <c r="N5362" s="1">
        <v>7575.3193296794034</v>
      </c>
      <c r="O5362" s="1">
        <v>7194.0424523950287</v>
      </c>
      <c r="P5362" s="1">
        <v>7519.7631483440009</v>
      </c>
      <c r="Q5362" s="1">
        <v>3076.8169695223642</v>
      </c>
      <c r="R5362" s="1">
        <v>4115.1572153560664</v>
      </c>
      <c r="S5362" s="1">
        <v>5486.4834543088327</v>
      </c>
      <c r="T5362" s="1">
        <v>8151.3882080000003</v>
      </c>
      <c r="U5362" s="1">
        <v>1061.21003</v>
      </c>
      <c r="V5362" s="1">
        <v>3167</v>
      </c>
      <c r="W5362" s="1">
        <v>2148.9461999999999</v>
      </c>
      <c r="X5362" s="1">
        <v>13446.824452191649</v>
      </c>
      <c r="Y5362" s="1">
        <v>37195.370088084397</v>
      </c>
      <c r="Z5362" s="1">
        <v>10154.82128242525</v>
      </c>
      <c r="AA5362" s="1">
        <v>97015</v>
      </c>
      <c r="AB5362" s="1">
        <v>1085</v>
      </c>
      <c r="AC5362" s="1">
        <v>9549.6778599999998</v>
      </c>
      <c r="AD5362" s="1">
        <v>13643.436145488549</v>
      </c>
      <c r="AE5362" s="1">
        <v>5010.5254074427667</v>
      </c>
      <c r="AF5362" s="1">
        <v>22861.908646179021</v>
      </c>
      <c r="AG5362" s="1">
        <v>109431</v>
      </c>
      <c r="AH5362" s="1">
        <v>13603.94111690631</v>
      </c>
      <c r="AI5362" s="1">
        <v>633.54117600000006</v>
      </c>
      <c r="AJ5362" s="1">
        <v>20422.1826167904</v>
      </c>
      <c r="AK5362" s="1">
        <v>1675</v>
      </c>
      <c r="AL5362" s="1">
        <v>477987.71875</v>
      </c>
      <c r="AM5362" s="1">
        <v>399219.125</v>
      </c>
      <c r="AN5362" s="1">
        <v>78768.578125</v>
      </c>
      <c r="AO5362" t="s">
        <v>18172</v>
      </c>
    </row>
    <row r="5363" spans="1:41" x14ac:dyDescent="0.25">
      <c r="A5363" s="1">
        <v>2022</v>
      </c>
      <c r="B5363" t="s">
        <v>3905</v>
      </c>
      <c r="C5363" t="s">
        <v>7130</v>
      </c>
      <c r="D5363" t="s">
        <v>7238</v>
      </c>
      <c r="E5363" t="s">
        <v>7988</v>
      </c>
      <c r="F5363" t="s">
        <v>9946</v>
      </c>
      <c r="G5363" t="s">
        <v>12157</v>
      </c>
      <c r="H5363" t="s">
        <v>12743</v>
      </c>
      <c r="I5363" s="1">
        <v>6383.7952041024</v>
      </c>
      <c r="J5363" s="1">
        <v>41889.098367482133</v>
      </c>
      <c r="K5363" s="1">
        <v>572.64927536644802</v>
      </c>
      <c r="L5363" s="1">
        <v>816.80550000000017</v>
      </c>
      <c r="M5363" s="1">
        <v>7679.3149591199999</v>
      </c>
      <c r="N5363" s="1">
        <v>7637.9520020854106</v>
      </c>
      <c r="O5363" s="1">
        <v>7475.7506280479993</v>
      </c>
      <c r="P5363" s="1">
        <v>7194.3474030140396</v>
      </c>
      <c r="Q5363" s="1">
        <v>3168.9306205226171</v>
      </c>
      <c r="R5363" s="1">
        <v>5924.0091555183717</v>
      </c>
      <c r="S5363" s="1">
        <v>7757</v>
      </c>
      <c r="T5363" s="1">
        <v>7286.9333011199997</v>
      </c>
      <c r="U5363" s="1">
        <v>1120.7305187699999</v>
      </c>
      <c r="V5363" s="1">
        <v>2506</v>
      </c>
      <c r="W5363" s="1">
        <v>1265.9859728303641</v>
      </c>
      <c r="X5363" s="1">
        <v>9722.1362986670356</v>
      </c>
      <c r="Y5363" s="1">
        <v>31200</v>
      </c>
      <c r="Z5363" s="1">
        <v>11457</v>
      </c>
      <c r="AA5363" s="1">
        <v>101325</v>
      </c>
      <c r="AB5363" s="1">
        <v>628.52499999999998</v>
      </c>
      <c r="AC5363" s="1">
        <v>8170.16399</v>
      </c>
      <c r="AD5363" s="1">
        <v>9771.6325740682223</v>
      </c>
      <c r="AE5363" s="1">
        <v>8205.9182049600004</v>
      </c>
      <c r="AF5363" s="1">
        <v>16754.923466553759</v>
      </c>
      <c r="AG5363" s="1">
        <v>90622</v>
      </c>
      <c r="AH5363" s="1">
        <v>13347</v>
      </c>
      <c r="AI5363" s="1">
        <v>586.67823072000022</v>
      </c>
      <c r="AJ5363" s="1">
        <v>21117.753522806401</v>
      </c>
      <c r="AK5363" s="1">
        <v>1841.650077024</v>
      </c>
      <c r="AL5363" s="1">
        <v>433429.6875</v>
      </c>
      <c r="AM5363" s="1">
        <v>365494.4375</v>
      </c>
      <c r="AN5363" s="1">
        <v>67935.25</v>
      </c>
      <c r="AO5363" t="s">
        <v>18173</v>
      </c>
    </row>
    <row r="5364" spans="1:41" x14ac:dyDescent="0.25">
      <c r="A5364" s="1">
        <v>2022</v>
      </c>
      <c r="B5364" t="s">
        <v>3906</v>
      </c>
      <c r="C5364" t="s">
        <v>7130</v>
      </c>
      <c r="D5364" t="s">
        <v>7238</v>
      </c>
      <c r="E5364" t="s">
        <v>7988</v>
      </c>
      <c r="F5364" t="s">
        <v>9946</v>
      </c>
      <c r="G5364" t="s">
        <v>12157</v>
      </c>
      <c r="H5364" t="s">
        <v>12743</v>
      </c>
      <c r="I5364" s="1">
        <v>10297</v>
      </c>
      <c r="J5364" s="1">
        <v>59105.936751792789</v>
      </c>
      <c r="K5364" s="1">
        <v>1076.345</v>
      </c>
      <c r="L5364" s="1">
        <v>2746.58583</v>
      </c>
      <c r="M5364" s="1">
        <v>38568</v>
      </c>
      <c r="N5364" s="1">
        <v>8404.3521574707029</v>
      </c>
      <c r="O5364" s="1">
        <v>7324.3116000000009</v>
      </c>
      <c r="P5364" s="1">
        <v>7147.085</v>
      </c>
      <c r="Q5364" s="1">
        <v>3099</v>
      </c>
      <c r="R5364" s="1">
        <v>5313.6655623016322</v>
      </c>
      <c r="S5364" s="1">
        <v>11628.76</v>
      </c>
      <c r="T5364" s="1">
        <v>6719.9206049149343</v>
      </c>
      <c r="U5364" s="1">
        <v>765</v>
      </c>
      <c r="V5364" s="1">
        <v>6533</v>
      </c>
      <c r="W5364" s="1">
        <v>4480.2099999999991</v>
      </c>
      <c r="X5364" s="1">
        <v>18933.3</v>
      </c>
      <c r="Y5364" s="1">
        <v>25468.484400000001</v>
      </c>
      <c r="Z5364" s="1">
        <v>7013.020257092795</v>
      </c>
      <c r="AA5364" s="1">
        <v>86493</v>
      </c>
      <c r="AB5364" s="1">
        <v>2094.8649999999998</v>
      </c>
      <c r="AC5364" s="1">
        <v>7697.071042999999</v>
      </c>
      <c r="AD5364" s="1">
        <v>12502.78609337369</v>
      </c>
      <c r="AE5364" s="1">
        <v>6888.0638746599998</v>
      </c>
      <c r="AF5364" s="1">
        <v>29070.374078117638</v>
      </c>
      <c r="AG5364" s="1">
        <v>106865</v>
      </c>
      <c r="AH5364" s="1">
        <v>12649.53</v>
      </c>
      <c r="AI5364" s="1">
        <v>2656</v>
      </c>
      <c r="AJ5364" s="1">
        <v>20413.259999999998</v>
      </c>
      <c r="AK5364" s="1">
        <v>1548</v>
      </c>
      <c r="AL5364" s="1">
        <v>513501.90625</v>
      </c>
      <c r="AM5364" s="1">
        <v>393319.875</v>
      </c>
      <c r="AN5364" s="1">
        <v>120182.03125</v>
      </c>
      <c r="AO5364" t="s">
        <v>18174</v>
      </c>
    </row>
    <row r="5365" spans="1:41" x14ac:dyDescent="0.25">
      <c r="A5365" s="1">
        <v>2022</v>
      </c>
      <c r="B5365" t="s">
        <v>3907</v>
      </c>
      <c r="C5365" t="s">
        <v>7130</v>
      </c>
      <c r="D5365" t="s">
        <v>7238</v>
      </c>
      <c r="E5365" t="s">
        <v>7989</v>
      </c>
      <c r="F5365" t="s">
        <v>9947</v>
      </c>
      <c r="G5365" t="s">
        <v>12157</v>
      </c>
      <c r="H5365" t="s">
        <v>12743</v>
      </c>
      <c r="I5365" s="1">
        <v>7733.3391961624548</v>
      </c>
      <c r="J5365" s="1">
        <v>35301.740695432731</v>
      </c>
      <c r="K5365" s="1">
        <v>1357</v>
      </c>
      <c r="L5365" s="1"/>
      <c r="M5365" s="1">
        <v>20517.133565865599</v>
      </c>
      <c r="N5365" s="1">
        <v>19151.812479888002</v>
      </c>
      <c r="O5365" s="1">
        <v>9677.552856781389</v>
      </c>
      <c r="P5365" s="1"/>
      <c r="Q5365" s="1">
        <v>3641.773471003306</v>
      </c>
      <c r="R5365" s="1">
        <v>7948.5823748937573</v>
      </c>
      <c r="S5365" s="1">
        <v>16412.091751916309</v>
      </c>
      <c r="T5365" s="1">
        <v>11758.825312999999</v>
      </c>
      <c r="U5365" s="1">
        <v>1859.2367786269001</v>
      </c>
      <c r="V5365" s="1">
        <v>4070</v>
      </c>
      <c r="W5365" s="1">
        <v>2775.3011703264192</v>
      </c>
      <c r="X5365" s="1">
        <v>10957.678786846431</v>
      </c>
      <c r="Y5365" s="1">
        <v>46611</v>
      </c>
      <c r="Z5365" s="1">
        <v>14667.45838575131</v>
      </c>
      <c r="AA5365" s="1">
        <v>235424.67898834869</v>
      </c>
      <c r="AB5365" s="1"/>
      <c r="AC5365" s="1">
        <v>12127.52938</v>
      </c>
      <c r="AD5365" s="1">
        <v>18810.15662945393</v>
      </c>
      <c r="AE5365" s="1">
        <v>11152.19614836537</v>
      </c>
      <c r="AF5365" s="1">
        <v>35507.413370066759</v>
      </c>
      <c r="AG5365" s="1">
        <v>150103</v>
      </c>
      <c r="AH5365" s="1">
        <v>31733.855571846969</v>
      </c>
      <c r="AI5365" s="1">
        <v>4035.415335696001</v>
      </c>
      <c r="AJ5365" s="1">
        <v>36491.724282022442</v>
      </c>
      <c r="AK5365" s="1">
        <v>2474.68671229248</v>
      </c>
      <c r="AL5365" s="1">
        <v>752301.25</v>
      </c>
      <c r="AM5365" s="1">
        <v>621791.5</v>
      </c>
      <c r="AN5365" s="1">
        <v>130509.6953125</v>
      </c>
      <c r="AO5365" t="s">
        <v>18175</v>
      </c>
    </row>
    <row r="5366" spans="1:41" x14ac:dyDescent="0.25">
      <c r="A5366" s="1">
        <v>2022</v>
      </c>
      <c r="B5366" t="s">
        <v>3908</v>
      </c>
      <c r="C5366" t="s">
        <v>7130</v>
      </c>
      <c r="D5366" t="s">
        <v>7238</v>
      </c>
      <c r="E5366" t="s">
        <v>7989</v>
      </c>
      <c r="F5366" t="s">
        <v>9947</v>
      </c>
      <c r="G5366" t="s">
        <v>12157</v>
      </c>
      <c r="H5366" t="s">
        <v>12743</v>
      </c>
      <c r="I5366" s="1">
        <v>12348.850349599999</v>
      </c>
      <c r="J5366" s="1">
        <v>82717.747633987703</v>
      </c>
      <c r="K5366" s="1">
        <v>2118.288713080954</v>
      </c>
      <c r="L5366" s="1">
        <v>7151.1280369199994</v>
      </c>
      <c r="M5366" s="1">
        <v>49231.865012668917</v>
      </c>
      <c r="N5366" s="1">
        <v>15288.22224667236</v>
      </c>
      <c r="O5366" s="1">
        <v>10711.33029786</v>
      </c>
      <c r="P5366" s="1"/>
      <c r="Q5366" s="1">
        <v>6479.5894901939946</v>
      </c>
      <c r="R5366" s="1">
        <v>5716.4709694689818</v>
      </c>
      <c r="S5366" s="1">
        <v>16663.10728685428</v>
      </c>
      <c r="T5366" s="1">
        <v>14539.42740397906</v>
      </c>
      <c r="U5366" s="1">
        <v>1789.72</v>
      </c>
      <c r="V5366" s="1">
        <v>13404</v>
      </c>
      <c r="W5366" s="1">
        <v>18131</v>
      </c>
      <c r="X5366" s="1">
        <v>24538.922077247498</v>
      </c>
      <c r="Y5366" s="1">
        <v>65826</v>
      </c>
      <c r="Z5366" s="1">
        <v>14981.92482918484</v>
      </c>
      <c r="AA5366" s="1">
        <v>176178</v>
      </c>
      <c r="AB5366" s="1"/>
      <c r="AC5366" s="1">
        <v>22217.64</v>
      </c>
      <c r="AD5366" s="1">
        <v>15785.81922972207</v>
      </c>
      <c r="AE5366" s="1">
        <v>13281.42</v>
      </c>
      <c r="AF5366" s="1">
        <v>53262.36054788591</v>
      </c>
      <c r="AG5366" s="1">
        <v>232118</v>
      </c>
      <c r="AH5366" s="1">
        <v>43161.495833194393</v>
      </c>
      <c r="AI5366" s="1">
        <v>4135.08</v>
      </c>
      <c r="AJ5366" s="1">
        <v>36748.955964738001</v>
      </c>
      <c r="AK5366" s="1">
        <v>4151</v>
      </c>
      <c r="AL5366" s="1">
        <v>962677.375</v>
      </c>
      <c r="AM5366" s="1">
        <v>759509.9375</v>
      </c>
      <c r="AN5366" s="1">
        <v>203167.34375</v>
      </c>
      <c r="AO5366" t="s">
        <v>18176</v>
      </c>
    </row>
    <row r="5367" spans="1:41" x14ac:dyDescent="0.25">
      <c r="A5367" s="1">
        <v>2022</v>
      </c>
      <c r="B5367" t="s">
        <v>3909</v>
      </c>
      <c r="C5367" t="s">
        <v>7130</v>
      </c>
      <c r="D5367" t="s">
        <v>7238</v>
      </c>
      <c r="E5367" t="s">
        <v>7989</v>
      </c>
      <c r="F5367" t="s">
        <v>9947</v>
      </c>
      <c r="G5367" t="s">
        <v>12157</v>
      </c>
      <c r="H5367" t="s">
        <v>12743</v>
      </c>
      <c r="I5367" s="1">
        <v>16978</v>
      </c>
      <c r="J5367" s="1">
        <v>82717.747633987703</v>
      </c>
      <c r="K5367" s="1">
        <v>3290.0006039999998</v>
      </c>
      <c r="L5367" s="1">
        <v>12544.531139999999</v>
      </c>
      <c r="M5367" s="1">
        <v>50738.076874999999</v>
      </c>
      <c r="N5367" s="1">
        <v>15364.75967950439</v>
      </c>
      <c r="O5367" s="1">
        <v>10420.933274999999</v>
      </c>
      <c r="P5367" s="1"/>
      <c r="Q5367" s="1">
        <v>6378.2479999999996</v>
      </c>
      <c r="R5367" s="1">
        <v>6954.3073029134339</v>
      </c>
      <c r="S5367" s="1">
        <v>18019.232</v>
      </c>
      <c r="T5367" s="1">
        <v>16426.555765595462</v>
      </c>
      <c r="U5367" s="1">
        <v>1887</v>
      </c>
      <c r="V5367" s="1">
        <v>18088</v>
      </c>
      <c r="W5367" s="1">
        <v>17154.350986408499</v>
      </c>
      <c r="X5367" s="1">
        <v>25334.69918</v>
      </c>
      <c r="Y5367" s="1">
        <v>87004</v>
      </c>
      <c r="Z5367" s="1">
        <v>14812.218446691029</v>
      </c>
      <c r="AA5367" s="1">
        <v>181589</v>
      </c>
      <c r="AB5367" s="1"/>
      <c r="AC5367" s="1">
        <v>22928.193664999999</v>
      </c>
      <c r="AD5367" s="1">
        <v>21432.542232402851</v>
      </c>
      <c r="AE5367" s="1">
        <v>15938.848497307999</v>
      </c>
      <c r="AF5367" s="1">
        <v>53096.903489882337</v>
      </c>
      <c r="AG5367" s="1">
        <v>267352</v>
      </c>
      <c r="AH5367" s="1">
        <v>38895.74395327142</v>
      </c>
      <c r="AI5367" s="1">
        <v>20843</v>
      </c>
      <c r="AJ5367" s="1">
        <v>37747.41910774976</v>
      </c>
      <c r="AK5367" s="1">
        <v>4414</v>
      </c>
      <c r="AL5367" s="1">
        <v>1068350.375</v>
      </c>
      <c r="AM5367" s="1">
        <v>841381.1875</v>
      </c>
      <c r="AN5367" s="1">
        <v>226969.140625</v>
      </c>
      <c r="AO5367" t="s">
        <v>18177</v>
      </c>
    </row>
    <row r="5368" spans="1:41" x14ac:dyDescent="0.25">
      <c r="A5368" s="1">
        <v>2022</v>
      </c>
      <c r="B5368" t="s">
        <v>3910</v>
      </c>
      <c r="C5368" t="s">
        <v>7130</v>
      </c>
      <c r="D5368" t="s">
        <v>7238</v>
      </c>
      <c r="E5368" t="s">
        <v>7989</v>
      </c>
      <c r="F5368" t="s">
        <v>9947</v>
      </c>
      <c r="G5368" t="s">
        <v>12157</v>
      </c>
      <c r="H5368" t="s">
        <v>12743</v>
      </c>
      <c r="I5368" s="1">
        <v>5837.46</v>
      </c>
      <c r="J5368" s="1"/>
      <c r="K5368" s="1">
        <v>781</v>
      </c>
      <c r="L5368" s="1">
        <v>3105</v>
      </c>
      <c r="M5368" s="1">
        <v>11732.399999999991</v>
      </c>
      <c r="N5368" s="1">
        <v>12515.918661565</v>
      </c>
      <c r="O5368" s="1">
        <v>7732</v>
      </c>
      <c r="P5368" s="1"/>
      <c r="Q5368" s="1"/>
      <c r="R5368" s="1">
        <v>8169.496117940831</v>
      </c>
      <c r="S5368" s="1">
        <v>15819</v>
      </c>
      <c r="T5368" s="1">
        <v>12934.377259398951</v>
      </c>
      <c r="U5368" s="1">
        <v>1732</v>
      </c>
      <c r="V5368" s="1">
        <v>11910</v>
      </c>
      <c r="W5368" s="1">
        <v>4325</v>
      </c>
      <c r="X5368" s="1">
        <v>14302.89732890754</v>
      </c>
      <c r="Y5368" s="1">
        <v>74200</v>
      </c>
      <c r="Z5368" s="1">
        <v>11100.465420265909</v>
      </c>
      <c r="AA5368" s="1">
        <v>156673.13964048261</v>
      </c>
      <c r="AB5368" s="1">
        <v>675</v>
      </c>
      <c r="AC5368" s="1">
        <v>13461.65256</v>
      </c>
      <c r="AD5368" s="1">
        <v>19565.17102554387</v>
      </c>
      <c r="AE5368" s="1">
        <v>16406.8248390716</v>
      </c>
      <c r="AF5368" s="1">
        <v>28617.68664822985</v>
      </c>
      <c r="AG5368" s="1">
        <v>125990.8567814056</v>
      </c>
      <c r="AH5368" s="1">
        <v>18477.138181003938</v>
      </c>
      <c r="AI5368" s="1">
        <v>3681.0942612144131</v>
      </c>
      <c r="AJ5368" s="1">
        <v>43004.087744751843</v>
      </c>
      <c r="AK5368" s="1">
        <v>2920</v>
      </c>
      <c r="AL5368" s="1">
        <v>625669.625</v>
      </c>
      <c r="AM5368" s="1">
        <v>512724.5625</v>
      </c>
      <c r="AN5368" s="1">
        <v>112945.078125</v>
      </c>
      <c r="AO5368" t="s">
        <v>18178</v>
      </c>
    </row>
    <row r="5369" spans="1:41" x14ac:dyDescent="0.25">
      <c r="A5369" s="1">
        <v>2022</v>
      </c>
      <c r="B5369" t="s">
        <v>3911</v>
      </c>
      <c r="C5369" t="s">
        <v>7130</v>
      </c>
      <c r="D5369" t="s">
        <v>7238</v>
      </c>
      <c r="E5369" t="s">
        <v>7989</v>
      </c>
      <c r="F5369" t="s">
        <v>9947</v>
      </c>
      <c r="G5369" t="s">
        <v>12157</v>
      </c>
      <c r="H5369" t="s">
        <v>12743</v>
      </c>
      <c r="I5369" s="1">
        <v>15708.3520025248</v>
      </c>
      <c r="J5369" s="1">
        <v>78867.181786437519</v>
      </c>
      <c r="K5369" s="1">
        <v>853.44385303999536</v>
      </c>
      <c r="L5369" s="1"/>
      <c r="M5369" s="1">
        <v>25469.08750872</v>
      </c>
      <c r="N5369" s="1">
        <v>15804.69180531884</v>
      </c>
      <c r="O5369" s="1">
        <v>9829.0233835531217</v>
      </c>
      <c r="P5369" s="1"/>
      <c r="Q5369" s="1">
        <v>3502.787271876778</v>
      </c>
      <c r="R5369" s="1">
        <v>6578.7401318411094</v>
      </c>
      <c r="S5369" s="1">
        <v>9898</v>
      </c>
      <c r="T5369" s="1">
        <v>12062.082774959999</v>
      </c>
      <c r="U5369" s="1">
        <v>1860.5999698799999</v>
      </c>
      <c r="V5369" s="1">
        <v>9337</v>
      </c>
      <c r="W5369" s="1">
        <v>2909.253587169288</v>
      </c>
      <c r="X5369" s="1"/>
      <c r="Y5369" s="1">
        <v>50661.679122903617</v>
      </c>
      <c r="Z5369" s="1">
        <v>18273.32221337545</v>
      </c>
      <c r="AA5369" s="1">
        <v>221145</v>
      </c>
      <c r="AB5369" s="1"/>
      <c r="AC5369" s="1">
        <v>11214.77038</v>
      </c>
      <c r="AD5369" s="1">
        <v>12188</v>
      </c>
      <c r="AE5369" s="1">
        <v>11794.7202778999</v>
      </c>
      <c r="AF5369" s="1">
        <v>34391.492308679932</v>
      </c>
      <c r="AG5369" s="1">
        <v>174026</v>
      </c>
      <c r="AH5369" s="1">
        <v>33275</v>
      </c>
      <c r="AI5369" s="1">
        <v>2156.7460787999999</v>
      </c>
      <c r="AJ5369" s="1">
        <v>33396.410291400367</v>
      </c>
      <c r="AK5369" s="1">
        <v>4696.023682944</v>
      </c>
      <c r="AL5369" s="1">
        <v>799899.375</v>
      </c>
      <c r="AM5369" s="1">
        <v>686562.8125</v>
      </c>
      <c r="AN5369" s="1">
        <v>113336.65625</v>
      </c>
      <c r="AO5369" t="s">
        <v>18179</v>
      </c>
    </row>
    <row r="5370" spans="1:41" x14ac:dyDescent="0.25">
      <c r="A5370" s="1">
        <v>2022</v>
      </c>
      <c r="B5370" t="s">
        <v>3912</v>
      </c>
      <c r="C5370" t="s">
        <v>7130</v>
      </c>
      <c r="D5370" t="s">
        <v>7238</v>
      </c>
      <c r="E5370" t="s">
        <v>7989</v>
      </c>
      <c r="F5370" t="s">
        <v>9947</v>
      </c>
      <c r="G5370" t="s">
        <v>12157</v>
      </c>
      <c r="H5370" t="s">
        <v>12743</v>
      </c>
      <c r="I5370" s="1">
        <v>14874.313406720001</v>
      </c>
      <c r="J5370" s="1">
        <v>68411.524659538962</v>
      </c>
      <c r="K5370" s="1">
        <v>1382.97209818599</v>
      </c>
      <c r="L5370" s="1">
        <v>2965.3879222220398</v>
      </c>
      <c r="M5370" s="1">
        <v>35454.959280000003</v>
      </c>
      <c r="N5370" s="1">
        <v>19009.5768556486</v>
      </c>
      <c r="O5370" s="1">
        <v>9582.1536895471945</v>
      </c>
      <c r="P5370" s="1"/>
      <c r="Q5370" s="1">
        <v>4027.5913887288302</v>
      </c>
      <c r="R5370" s="1">
        <v>5111.4044978580223</v>
      </c>
      <c r="S5370" s="1">
        <v>16552.837679611101</v>
      </c>
      <c r="T5370" s="1">
        <v>12679.336848000001</v>
      </c>
      <c r="U5370" s="1">
        <v>1516.6030720000001</v>
      </c>
      <c r="V5370" s="1">
        <v>10387</v>
      </c>
      <c r="W5370" s="1">
        <v>5986.0327970591979</v>
      </c>
      <c r="X5370" s="1">
        <v>19959.535415581711</v>
      </c>
      <c r="Y5370" s="1">
        <v>63863</v>
      </c>
      <c r="Z5370" s="1">
        <v>19926.601602278901</v>
      </c>
      <c r="AA5370" s="1">
        <v>211735</v>
      </c>
      <c r="AB5370" s="1"/>
      <c r="AC5370" s="1">
        <v>15086.890869999999</v>
      </c>
      <c r="AD5370" s="1">
        <v>18012</v>
      </c>
      <c r="AE5370" s="1">
        <v>16123.37110014162</v>
      </c>
      <c r="AF5370" s="1">
        <v>44196.040774812267</v>
      </c>
      <c r="AG5370" s="1">
        <v>198608</v>
      </c>
      <c r="AH5370" s="1">
        <v>30465</v>
      </c>
      <c r="AI5370" s="1">
        <v>1965.8878199999999</v>
      </c>
      <c r="AJ5370" s="1">
        <v>36821.557030896773</v>
      </c>
      <c r="AK5370" s="1">
        <v>2609</v>
      </c>
      <c r="AL5370" s="1">
        <v>887313.625</v>
      </c>
      <c r="AM5370" s="1">
        <v>732663.875</v>
      </c>
      <c r="AN5370" s="1">
        <v>154649.71875</v>
      </c>
      <c r="AO5370" t="s">
        <v>18180</v>
      </c>
    </row>
    <row r="5371" spans="1:41" x14ac:dyDescent="0.25">
      <c r="A5371" s="1">
        <v>2022</v>
      </c>
      <c r="B5371" t="s">
        <v>3913</v>
      </c>
      <c r="C5371" t="s">
        <v>7130</v>
      </c>
      <c r="D5371" t="s">
        <v>7238</v>
      </c>
      <c r="E5371" t="s">
        <v>7989</v>
      </c>
      <c r="F5371" t="s">
        <v>9947</v>
      </c>
      <c r="G5371" t="s">
        <v>12157</v>
      </c>
      <c r="H5371" t="s">
        <v>12743</v>
      </c>
      <c r="I5371" s="1">
        <v>9222.84</v>
      </c>
      <c r="J5371" s="1"/>
      <c r="K5371" s="1">
        <v>983.73142646499116</v>
      </c>
      <c r="L5371" s="1">
        <v>3105</v>
      </c>
      <c r="M5371" s="1">
        <v>23931.11893743058</v>
      </c>
      <c r="N5371" s="1">
        <v>13561.85762330917</v>
      </c>
      <c r="O5371" s="1">
        <v>8547</v>
      </c>
      <c r="P5371" s="1"/>
      <c r="Q5371" s="1">
        <v>4189.2120720396924</v>
      </c>
      <c r="R5371" s="1">
        <v>9852.6838645194457</v>
      </c>
      <c r="S5371" s="1">
        <v>20085</v>
      </c>
      <c r="T5371" s="1">
        <v>12696.121787968081</v>
      </c>
      <c r="U5371" s="1">
        <v>2009.4188121322391</v>
      </c>
      <c r="V5371" s="1">
        <v>9863</v>
      </c>
      <c r="W5371" s="1"/>
      <c r="X5371" s="1">
        <v>16429.777475360672</v>
      </c>
      <c r="Y5371" s="1">
        <v>56944</v>
      </c>
      <c r="Z5371" s="1">
        <v>14365.636</v>
      </c>
      <c r="AA5371" s="1">
        <v>176283.67576376061</v>
      </c>
      <c r="AB5371" s="1">
        <v>852</v>
      </c>
      <c r="AC5371" s="1">
        <v>12683.6</v>
      </c>
      <c r="AD5371" s="1">
        <v>24016.76682790228</v>
      </c>
      <c r="AE5371" s="1">
        <v>22210.476073747159</v>
      </c>
      <c r="AF5371" s="1">
        <v>32803.21896974065</v>
      </c>
      <c r="AG5371" s="1">
        <v>183565</v>
      </c>
      <c r="AH5371" s="1">
        <v>50403.58636294544</v>
      </c>
      <c r="AI5371" s="1">
        <v>3599.9808824128431</v>
      </c>
      <c r="AJ5371" s="1">
        <v>43423.318894864373</v>
      </c>
      <c r="AK5371" s="1">
        <v>3771.745660465228</v>
      </c>
      <c r="AL5371" s="1">
        <v>759399.75</v>
      </c>
      <c r="AM5371" s="1">
        <v>594082.9375</v>
      </c>
      <c r="AN5371" s="1">
        <v>165316.84375</v>
      </c>
      <c r="AO5371" t="s">
        <v>18181</v>
      </c>
    </row>
    <row r="5372" spans="1:41" x14ac:dyDescent="0.25">
      <c r="A5372" s="1">
        <v>2022</v>
      </c>
      <c r="B5372" t="s">
        <v>3914</v>
      </c>
      <c r="C5372" t="s">
        <v>7130</v>
      </c>
      <c r="D5372" t="s">
        <v>7238</v>
      </c>
      <c r="E5372" t="s">
        <v>7989</v>
      </c>
      <c r="F5372" t="s">
        <v>9947</v>
      </c>
      <c r="G5372" t="s">
        <v>12157</v>
      </c>
      <c r="H5372" t="s">
        <v>12743</v>
      </c>
      <c r="I5372" s="1">
        <v>20117</v>
      </c>
      <c r="J5372" s="1">
        <v>87135.514445711757</v>
      </c>
      <c r="K5372" s="1">
        <v>1508.166100347562</v>
      </c>
      <c r="L5372" s="1">
        <v>3104.10646681464</v>
      </c>
      <c r="M5372" s="1">
        <v>40060.651750000012</v>
      </c>
      <c r="N5372" s="1">
        <v>17520.697243196631</v>
      </c>
      <c r="O5372" s="1">
        <v>10388.844877553491</v>
      </c>
      <c r="P5372" s="1"/>
      <c r="Q5372" s="1">
        <v>10540.374946961871</v>
      </c>
      <c r="R5372" s="1">
        <v>5532.6904452627323</v>
      </c>
      <c r="S5372" s="1">
        <v>12586.1</v>
      </c>
      <c r="T5372" s="1">
        <v>11935.828361748931</v>
      </c>
      <c r="U5372" s="1">
        <v>1623.9992</v>
      </c>
      <c r="V5372" s="1">
        <v>15303</v>
      </c>
      <c r="W5372" s="1">
        <v>7568.0219145599985</v>
      </c>
      <c r="X5372" s="1">
        <v>19470</v>
      </c>
      <c r="Y5372" s="1">
        <v>64543.809753299523</v>
      </c>
      <c r="Z5372" s="1">
        <v>17817.67851641259</v>
      </c>
      <c r="AA5372" s="1">
        <v>220235</v>
      </c>
      <c r="AB5372" s="1"/>
      <c r="AC5372" s="1">
        <v>16007.005499999999</v>
      </c>
      <c r="AD5372" s="1">
        <v>18738.591721159901</v>
      </c>
      <c r="AE5372" s="1">
        <v>12916.7076434269</v>
      </c>
      <c r="AF5372" s="1">
        <v>51898.948810601971</v>
      </c>
      <c r="AG5372" s="1">
        <v>246968</v>
      </c>
      <c r="AH5372" s="1">
        <v>39031.486861003439</v>
      </c>
      <c r="AI5372" s="1">
        <v>2882.9484000000011</v>
      </c>
      <c r="AJ5372" s="1">
        <v>37670.081549743001</v>
      </c>
      <c r="AK5372" s="1"/>
      <c r="AL5372" s="1">
        <v>993105.1875</v>
      </c>
      <c r="AM5372" s="1">
        <v>828934.625</v>
      </c>
      <c r="AN5372" s="1">
        <v>164170.65625</v>
      </c>
      <c r="AO5372" t="s">
        <v>18182</v>
      </c>
    </row>
    <row r="5373" spans="1:41" x14ac:dyDescent="0.25">
      <c r="A5373" s="1">
        <v>2022</v>
      </c>
      <c r="B5373" t="s">
        <v>3915</v>
      </c>
      <c r="C5373" t="s">
        <v>7130</v>
      </c>
      <c r="D5373" t="s">
        <v>7238</v>
      </c>
      <c r="E5373" t="s">
        <v>7989</v>
      </c>
      <c r="F5373" t="s">
        <v>9947</v>
      </c>
      <c r="G5373" t="s">
        <v>12157</v>
      </c>
      <c r="H5373" t="s">
        <v>12743</v>
      </c>
      <c r="I5373" s="1">
        <v>6941.1118493239428</v>
      </c>
      <c r="J5373" s="1"/>
      <c r="K5373" s="1">
        <v>971.45658905929554</v>
      </c>
      <c r="L5373" s="1">
        <v>3631.937100000001</v>
      </c>
      <c r="M5373" s="1">
        <v>21243.576980713169</v>
      </c>
      <c r="N5373" s="1">
        <v>18097.053353719981</v>
      </c>
      <c r="O5373" s="1">
        <v>9588.1722279142668</v>
      </c>
      <c r="P5373" s="1"/>
      <c r="Q5373" s="1">
        <v>3530.9317611439369</v>
      </c>
      <c r="R5373" s="1">
        <v>6880.4067788370958</v>
      </c>
      <c r="S5373" s="1">
        <v>18913.92612679593</v>
      </c>
      <c r="T5373" s="1">
        <v>12191.89239296043</v>
      </c>
      <c r="U5373" s="1">
        <v>2061.0123667434318</v>
      </c>
      <c r="V5373" s="1">
        <v>4857</v>
      </c>
      <c r="W5373" s="1">
        <v>1822.8475316265351</v>
      </c>
      <c r="X5373" s="1">
        <v>11714.28238747145</v>
      </c>
      <c r="Y5373" s="1">
        <v>64225</v>
      </c>
      <c r="Z5373" s="1">
        <v>14851.45452174725</v>
      </c>
      <c r="AA5373" s="1">
        <v>171088.0918611341</v>
      </c>
      <c r="AB5373" s="1">
        <v>1000</v>
      </c>
      <c r="AC5373" s="1">
        <v>12760.095660000001</v>
      </c>
      <c r="AD5373" s="1">
        <v>5445.0030429331964</v>
      </c>
      <c r="AE5373" s="1">
        <v>23585.619318639088</v>
      </c>
      <c r="AF5373" s="1">
        <v>32763.812959638359</v>
      </c>
      <c r="AG5373" s="1">
        <v>128037.4078532648</v>
      </c>
      <c r="AH5373" s="1">
        <v>26799.061758986849</v>
      </c>
      <c r="AI5373" s="1">
        <v>4116.1236424099206</v>
      </c>
      <c r="AJ5373" s="1">
        <v>64667.639628102959</v>
      </c>
      <c r="AK5373" s="1">
        <v>2750.3358671632182</v>
      </c>
      <c r="AL5373" s="1">
        <v>674535.25</v>
      </c>
      <c r="AM5373" s="1">
        <v>557978.5625</v>
      </c>
      <c r="AN5373" s="1">
        <v>116556.6796875</v>
      </c>
      <c r="AO5373" t="s">
        <v>18183</v>
      </c>
    </row>
    <row r="5374" spans="1:41" x14ac:dyDescent="0.25">
      <c r="A5374" s="1">
        <v>2022</v>
      </c>
      <c r="B5374" t="s">
        <v>3916</v>
      </c>
      <c r="C5374" t="s">
        <v>7130</v>
      </c>
      <c r="D5374" t="s">
        <v>7238</v>
      </c>
      <c r="E5374" t="s">
        <v>7990</v>
      </c>
      <c r="F5374" t="s">
        <v>9948</v>
      </c>
      <c r="G5374" t="s">
        <v>12157</v>
      </c>
      <c r="H5374" t="s">
        <v>12743</v>
      </c>
      <c r="I5374" s="1">
        <v>6845.0386376417273</v>
      </c>
      <c r="J5374" s="1">
        <v>13793.2415</v>
      </c>
      <c r="K5374" s="1">
        <v>983.73142646499116</v>
      </c>
      <c r="L5374" s="1">
        <v>3105.44</v>
      </c>
      <c r="M5374" s="1">
        <v>18992.873074786341</v>
      </c>
      <c r="N5374" s="1">
        <v>13561.85762330917</v>
      </c>
      <c r="O5374" s="1">
        <v>9047</v>
      </c>
      <c r="P5374" s="1">
        <v>11169.733</v>
      </c>
      <c r="Q5374" s="1">
        <v>4189.2120720396924</v>
      </c>
      <c r="R5374" s="1">
        <v>10164.331833019651</v>
      </c>
      <c r="S5374" s="1">
        <v>20343.272873793179</v>
      </c>
      <c r="T5374" s="1">
        <v>13320.55327294191</v>
      </c>
      <c r="U5374" s="1">
        <v>2009.4188121322391</v>
      </c>
      <c r="V5374" s="1">
        <v>10407</v>
      </c>
      <c r="W5374" s="1">
        <v>4075.5900304822439</v>
      </c>
      <c r="X5374" s="1">
        <v>16429.777475360672</v>
      </c>
      <c r="Y5374" s="1">
        <v>56944</v>
      </c>
      <c r="Z5374" s="1">
        <v>14365.636</v>
      </c>
      <c r="AA5374" s="1">
        <v>176283.67576376061</v>
      </c>
      <c r="AB5374" s="1">
        <v>852</v>
      </c>
      <c r="AC5374" s="1">
        <v>12948.5</v>
      </c>
      <c r="AD5374" s="1">
        <v>23233.918810037088</v>
      </c>
      <c r="AE5374" s="1">
        <v>22210.476073747159</v>
      </c>
      <c r="AF5374" s="1">
        <v>32803.21896974065</v>
      </c>
      <c r="AG5374" s="1">
        <v>189565</v>
      </c>
      <c r="AH5374" s="1">
        <v>47860.694908828642</v>
      </c>
      <c r="AI5374" s="1">
        <v>3319.1216412795079</v>
      </c>
      <c r="AJ5374" s="1">
        <v>43423.318894864373</v>
      </c>
      <c r="AK5374" s="1">
        <v>3771.745660465228</v>
      </c>
      <c r="AL5374" s="1">
        <v>786019.375</v>
      </c>
      <c r="AM5374" s="1">
        <v>623789.0625</v>
      </c>
      <c r="AN5374" s="1">
        <v>162230.296875</v>
      </c>
      <c r="AO5374" t="s">
        <v>18184</v>
      </c>
    </row>
    <row r="5375" spans="1:41" x14ac:dyDescent="0.25">
      <c r="A5375" s="1">
        <v>2022</v>
      </c>
      <c r="B5375" t="s">
        <v>3917</v>
      </c>
      <c r="C5375" t="s">
        <v>7130</v>
      </c>
      <c r="D5375" t="s">
        <v>7238</v>
      </c>
      <c r="E5375" t="s">
        <v>7990</v>
      </c>
      <c r="F5375" t="s">
        <v>9948</v>
      </c>
      <c r="G5375" t="s">
        <v>12157</v>
      </c>
      <c r="H5375" t="s">
        <v>12743</v>
      </c>
      <c r="I5375" s="1">
        <v>16018.78237559001</v>
      </c>
      <c r="J5375" s="1">
        <v>69489.432937819307</v>
      </c>
      <c r="K5375" s="1">
        <v>1277.3419336433749</v>
      </c>
      <c r="L5375" s="1">
        <v>2965.3879222220398</v>
      </c>
      <c r="M5375" s="1">
        <v>28688.795279999998</v>
      </c>
      <c r="N5375" s="1">
        <v>19009.5768556486</v>
      </c>
      <c r="O5375" s="1">
        <v>9280.3692515417479</v>
      </c>
      <c r="P5375" s="1">
        <v>13965.18522539466</v>
      </c>
      <c r="Q5375" s="1">
        <v>4027.5913887288302</v>
      </c>
      <c r="R5375" s="1">
        <v>6111.4044978580223</v>
      </c>
      <c r="S5375" s="1">
        <v>11828.354541649411</v>
      </c>
      <c r="T5375" s="1">
        <v>12679.336848000001</v>
      </c>
      <c r="U5375" s="1">
        <v>1516.6030720000001</v>
      </c>
      <c r="V5375" s="1">
        <v>23434</v>
      </c>
      <c r="W5375" s="1">
        <v>5986.0327970591979</v>
      </c>
      <c r="X5375" s="1">
        <v>21695.14719084969</v>
      </c>
      <c r="Y5375" s="1">
        <v>63863.1442747947</v>
      </c>
      <c r="Z5375" s="1">
        <v>16303.874545659481</v>
      </c>
      <c r="AA5375" s="1">
        <v>194505</v>
      </c>
      <c r="AB5375" s="1">
        <v>1968</v>
      </c>
      <c r="AC5375" s="1">
        <v>15582.518605539341</v>
      </c>
      <c r="AD5375" s="1">
        <v>16677.919120189439</v>
      </c>
      <c r="AE5375" s="1">
        <v>16123.37110014162</v>
      </c>
      <c r="AF5375" s="1">
        <v>44196.040774812267</v>
      </c>
      <c r="AG5375" s="1">
        <v>198254</v>
      </c>
      <c r="AH5375" s="1">
        <v>31100.870053513569</v>
      </c>
      <c r="AI5375" s="1">
        <v>1965.8878199999999</v>
      </c>
      <c r="AJ5375" s="1">
        <v>36821.557030896773</v>
      </c>
      <c r="AK5375" s="1">
        <v>2609</v>
      </c>
      <c r="AL5375" s="1">
        <v>887944.5625</v>
      </c>
      <c r="AM5375" s="1">
        <v>742187.5</v>
      </c>
      <c r="AN5375" s="1">
        <v>145757.0625</v>
      </c>
      <c r="AO5375" t="s">
        <v>18185</v>
      </c>
    </row>
    <row r="5376" spans="1:41" x14ac:dyDescent="0.25">
      <c r="A5376" s="1">
        <v>2022</v>
      </c>
      <c r="B5376" t="s">
        <v>3918</v>
      </c>
      <c r="C5376" t="s">
        <v>7130</v>
      </c>
      <c r="D5376" t="s">
        <v>7238</v>
      </c>
      <c r="E5376" t="s">
        <v>7990</v>
      </c>
      <c r="F5376" t="s">
        <v>9948</v>
      </c>
      <c r="G5376" t="s">
        <v>12157</v>
      </c>
      <c r="H5376" t="s">
        <v>12743</v>
      </c>
      <c r="I5376" s="1">
        <v>7733.3391961624548</v>
      </c>
      <c r="J5376" s="1">
        <v>35301.740695432731</v>
      </c>
      <c r="K5376" s="1">
        <v>859.43649722239775</v>
      </c>
      <c r="L5376" s="1">
        <v>2011.871190191041</v>
      </c>
      <c r="M5376" s="1">
        <v>18042.700792157859</v>
      </c>
      <c r="N5376" s="1">
        <v>19151.483560000001</v>
      </c>
      <c r="O5376" s="1">
        <v>9853.7554728760042</v>
      </c>
      <c r="P5376" s="1">
        <v>9103.9130000000005</v>
      </c>
      <c r="Q5376" s="1">
        <v>3641.773471003306</v>
      </c>
      <c r="R5376" s="1">
        <v>7948.5823748937573</v>
      </c>
      <c r="S5376" s="1">
        <v>20208.651868477082</v>
      </c>
      <c r="T5376" s="1">
        <v>11758.825312999999</v>
      </c>
      <c r="U5376" s="1">
        <v>1859.2367786269001</v>
      </c>
      <c r="V5376" s="1">
        <v>13486</v>
      </c>
      <c r="W5376" s="1">
        <v>3337.7462673212358</v>
      </c>
      <c r="X5376" s="1">
        <v>11932.45065639351</v>
      </c>
      <c r="Y5376" s="1">
        <v>46610.691629999987</v>
      </c>
      <c r="Z5376" s="1">
        <v>14599.592675667251</v>
      </c>
      <c r="AA5376" s="1">
        <v>230078.92240039661</v>
      </c>
      <c r="AB5376" s="1">
        <v>1009</v>
      </c>
      <c r="AC5376" s="1">
        <v>12567.928030700001</v>
      </c>
      <c r="AD5376" s="1">
        <v>15728.578575067089</v>
      </c>
      <c r="AE5376" s="1">
        <v>16852.197730436132</v>
      </c>
      <c r="AF5376" s="1">
        <v>35507.413370066759</v>
      </c>
      <c r="AG5376" s="1">
        <v>160818</v>
      </c>
      <c r="AH5376" s="1">
        <v>33303.796991638999</v>
      </c>
      <c r="AI5376" s="1">
        <v>2485.6480265066498</v>
      </c>
      <c r="AJ5376" s="1">
        <v>36604.340523948842</v>
      </c>
      <c r="AK5376" s="1">
        <v>2474.68671229248</v>
      </c>
      <c r="AL5376" s="1">
        <v>784872.3125</v>
      </c>
      <c r="AM5376" s="1">
        <v>653877</v>
      </c>
      <c r="AN5376" s="1">
        <v>130995.2734375</v>
      </c>
      <c r="AO5376" t="s">
        <v>18186</v>
      </c>
    </row>
    <row r="5377" spans="1:41" x14ac:dyDescent="0.25">
      <c r="A5377" s="1">
        <v>2022</v>
      </c>
      <c r="B5377" t="s">
        <v>3919</v>
      </c>
      <c r="C5377" t="s">
        <v>7130</v>
      </c>
      <c r="D5377" t="s">
        <v>7238</v>
      </c>
      <c r="E5377" t="s">
        <v>7990</v>
      </c>
      <c r="F5377" t="s">
        <v>9948</v>
      </c>
      <c r="G5377" t="s">
        <v>12157</v>
      </c>
      <c r="H5377" t="s">
        <v>12743</v>
      </c>
      <c r="I5377" s="1">
        <v>17164.5</v>
      </c>
      <c r="J5377" s="1">
        <v>75292.741601623813</v>
      </c>
      <c r="K5377" s="1">
        <v>3181.750822</v>
      </c>
      <c r="L5377" s="1">
        <v>12544.531139999999</v>
      </c>
      <c r="M5377" s="1">
        <v>64217.286334519318</v>
      </c>
      <c r="N5377" s="1">
        <v>15364.75967950439</v>
      </c>
      <c r="O5377" s="1">
        <v>10579.958640000001</v>
      </c>
      <c r="P5377" s="1">
        <v>15546.762000000001</v>
      </c>
      <c r="Q5377" s="1">
        <v>4247</v>
      </c>
      <c r="R5377" s="1">
        <v>7954.3073029134339</v>
      </c>
      <c r="S5377" s="1">
        <v>24357.675999999999</v>
      </c>
      <c r="T5377" s="1">
        <v>16452.045368620042</v>
      </c>
      <c r="U5377" s="1">
        <v>1887</v>
      </c>
      <c r="V5377" s="1">
        <v>18088</v>
      </c>
      <c r="W5377" s="1">
        <v>15574.350986408501</v>
      </c>
      <c r="X5377" s="1">
        <v>27537.716499999999</v>
      </c>
      <c r="Y5377" s="1">
        <v>82004.340400000001</v>
      </c>
      <c r="Z5377" s="1">
        <v>15022.534447458491</v>
      </c>
      <c r="AA5377" s="1">
        <v>215120.4</v>
      </c>
      <c r="AB5377" s="1">
        <v>3127.924</v>
      </c>
      <c r="AC5377" s="1">
        <v>21229.7575383</v>
      </c>
      <c r="AD5377" s="1">
        <v>21675.190486831489</v>
      </c>
      <c r="AE5377" s="1">
        <v>12498.948497308</v>
      </c>
      <c r="AF5377" s="1">
        <v>53096.903489882337</v>
      </c>
      <c r="AG5377" s="1">
        <v>255669</v>
      </c>
      <c r="AH5377" s="1">
        <v>38611.940281450348</v>
      </c>
      <c r="AI5377" s="1">
        <v>20843</v>
      </c>
      <c r="AJ5377" s="1">
        <v>37747.41910774976</v>
      </c>
      <c r="AK5377" s="1">
        <v>4414</v>
      </c>
      <c r="AL5377" s="1">
        <v>1111051.625</v>
      </c>
      <c r="AM5377" s="1">
        <v>860478.9375</v>
      </c>
      <c r="AN5377" s="1">
        <v>250572.84375</v>
      </c>
      <c r="AO5377" t="s">
        <v>18187</v>
      </c>
    </row>
    <row r="5378" spans="1:41" x14ac:dyDescent="0.25">
      <c r="A5378" s="1">
        <v>2022</v>
      </c>
      <c r="B5378" t="s">
        <v>3920</v>
      </c>
      <c r="C5378" t="s">
        <v>7130</v>
      </c>
      <c r="D5378" t="s">
        <v>7238</v>
      </c>
      <c r="E5378" t="s">
        <v>7990</v>
      </c>
      <c r="F5378" t="s">
        <v>9948</v>
      </c>
      <c r="G5378" t="s">
        <v>12157</v>
      </c>
      <c r="H5378" t="s">
        <v>12743</v>
      </c>
      <c r="I5378" s="1">
        <v>15554.850349599999</v>
      </c>
      <c r="J5378" s="1">
        <v>76538.199806955046</v>
      </c>
      <c r="K5378" s="1">
        <v>2052.5818872809541</v>
      </c>
      <c r="L5378" s="1">
        <v>6525.8472409199994</v>
      </c>
      <c r="M5378" s="1">
        <v>49231.865012668917</v>
      </c>
      <c r="N5378" s="1">
        <v>15288.22224667236</v>
      </c>
      <c r="O5378" s="1">
        <v>10994.811529799999</v>
      </c>
      <c r="P5378" s="1">
        <v>12105.571806</v>
      </c>
      <c r="Q5378" s="1">
        <v>4360.3977140779534</v>
      </c>
      <c r="R5378" s="1">
        <v>6716.4709694689818</v>
      </c>
      <c r="S5378" s="1">
        <v>24796.162073654388</v>
      </c>
      <c r="T5378" s="1">
        <v>15032.949980783031</v>
      </c>
      <c r="U5378" s="1">
        <v>1789.72</v>
      </c>
      <c r="V5378" s="1">
        <v>13393</v>
      </c>
      <c r="W5378" s="1">
        <v>19057.449232520001</v>
      </c>
      <c r="X5378" s="1">
        <v>26672.741388312501</v>
      </c>
      <c r="Y5378" s="1">
        <v>66539.82646292694</v>
      </c>
      <c r="Z5378" s="1">
        <v>15507.717806316061</v>
      </c>
      <c r="AA5378" s="1">
        <v>202039</v>
      </c>
      <c r="AB5378" s="1">
        <v>2111</v>
      </c>
      <c r="AC5378" s="1">
        <v>28361.0523364486</v>
      </c>
      <c r="AD5378" s="1">
        <v>17120.675577703929</v>
      </c>
      <c r="AE5378" s="1">
        <v>12844.82158857102</v>
      </c>
      <c r="AF5378" s="1">
        <v>53262.36054788591</v>
      </c>
      <c r="AG5378" s="1">
        <v>231426</v>
      </c>
      <c r="AH5378" s="1">
        <v>43102.205418211357</v>
      </c>
      <c r="AI5378" s="1">
        <v>4135.08</v>
      </c>
      <c r="AJ5378" s="1">
        <v>36748.955964738001</v>
      </c>
      <c r="AK5378" s="1">
        <v>4151</v>
      </c>
      <c r="AL5378" s="1">
        <v>1017460.5</v>
      </c>
      <c r="AM5378" s="1">
        <v>799002</v>
      </c>
      <c r="AN5378" s="1">
        <v>218458.515625</v>
      </c>
      <c r="AO5378" t="s">
        <v>18188</v>
      </c>
    </row>
    <row r="5379" spans="1:41" x14ac:dyDescent="0.25">
      <c r="A5379" s="1">
        <v>2022</v>
      </c>
      <c r="B5379" t="s">
        <v>3921</v>
      </c>
      <c r="C5379" t="s">
        <v>7130</v>
      </c>
      <c r="D5379" t="s">
        <v>7238</v>
      </c>
      <c r="E5379" t="s">
        <v>7990</v>
      </c>
      <c r="F5379" t="s">
        <v>9948</v>
      </c>
      <c r="G5379" t="s">
        <v>12157</v>
      </c>
      <c r="H5379" t="s">
        <v>12743</v>
      </c>
      <c r="I5379" s="1">
        <v>6941.1118493239428</v>
      </c>
      <c r="J5379" s="1">
        <v>15775.27</v>
      </c>
      <c r="K5379" s="1">
        <v>971.45658905929554</v>
      </c>
      <c r="L5379" s="1">
        <v>3641.5632000000001</v>
      </c>
      <c r="M5379" s="1">
        <v>17833.468755832801</v>
      </c>
      <c r="N5379" s="1">
        <v>17465.27623651288</v>
      </c>
      <c r="O5379" s="1">
        <v>9737.6371014136075</v>
      </c>
      <c r="P5379" s="1">
        <v>10086.771041600001</v>
      </c>
      <c r="Q5379" s="1">
        <v>3493.815162377537</v>
      </c>
      <c r="R5379" s="1">
        <v>6880.4067788370958</v>
      </c>
      <c r="S5379" s="1">
        <v>19166.82328220901</v>
      </c>
      <c r="T5379" s="1">
        <v>12080.90790167026</v>
      </c>
      <c r="U5379" s="1">
        <v>2061.0123667434318</v>
      </c>
      <c r="V5379" s="1">
        <v>4871</v>
      </c>
      <c r="W5379" s="1">
        <v>2864.826599358109</v>
      </c>
      <c r="X5379" s="1">
        <v>12677.743337467369</v>
      </c>
      <c r="Y5379" s="1">
        <v>64224.968780000003</v>
      </c>
      <c r="Z5379" s="1">
        <v>14851.45452174725</v>
      </c>
      <c r="AA5379" s="1">
        <v>171088.0918611341</v>
      </c>
      <c r="AB5379" s="1">
        <v>1000</v>
      </c>
      <c r="AC5379" s="1">
        <v>13171.997977540001</v>
      </c>
      <c r="AD5379" s="1">
        <v>16194.76010739021</v>
      </c>
      <c r="AE5379" s="1">
        <v>22754.889443009761</v>
      </c>
      <c r="AF5379" s="1">
        <v>32763.812959638359</v>
      </c>
      <c r="AG5379" s="1">
        <v>140897.08769459941</v>
      </c>
      <c r="AH5379" s="1">
        <v>34771.602619350298</v>
      </c>
      <c r="AI5379" s="1">
        <v>2535.3609870367832</v>
      </c>
      <c r="AJ5379" s="1">
        <v>64667.639628102959</v>
      </c>
      <c r="AK5379" s="1">
        <v>2750.3358671632182</v>
      </c>
      <c r="AL5379" s="1">
        <v>728221.0625</v>
      </c>
      <c r="AM5379" s="1">
        <v>595636.125</v>
      </c>
      <c r="AN5379" s="1">
        <v>132584.921875</v>
      </c>
      <c r="AO5379" t="s">
        <v>18189</v>
      </c>
    </row>
    <row r="5380" spans="1:41" x14ac:dyDescent="0.25">
      <c r="A5380" s="1">
        <v>2022</v>
      </c>
      <c r="B5380" t="s">
        <v>3922</v>
      </c>
      <c r="C5380" t="s">
        <v>7130</v>
      </c>
      <c r="D5380" t="s">
        <v>7238</v>
      </c>
      <c r="E5380" t="s">
        <v>7990</v>
      </c>
      <c r="F5380" t="s">
        <v>9948</v>
      </c>
      <c r="G5380" t="s">
        <v>12157</v>
      </c>
      <c r="H5380" t="s">
        <v>12743</v>
      </c>
      <c r="I5380" s="1">
        <v>3902.7793653473282</v>
      </c>
      <c r="J5380" s="1">
        <v>10866.698</v>
      </c>
      <c r="K5380" s="1">
        <v>1009</v>
      </c>
      <c r="L5380" s="1">
        <v>2787.8504932807641</v>
      </c>
      <c r="M5380" s="1">
        <v>10769.723999999989</v>
      </c>
      <c r="N5380" s="1">
        <v>12515.918661565</v>
      </c>
      <c r="O5380" s="1">
        <v>7570.967207514499</v>
      </c>
      <c r="P5380" s="1">
        <v>10098.813</v>
      </c>
      <c r="Q5380" s="1">
        <v>3540.5989026108859</v>
      </c>
      <c r="R5380" s="1">
        <v>8293.6461298598479</v>
      </c>
      <c r="S5380" s="1">
        <v>15825</v>
      </c>
      <c r="T5380" s="1">
        <v>13558.808744372791</v>
      </c>
      <c r="U5380" s="1">
        <v>1732</v>
      </c>
      <c r="V5380" s="1">
        <v>9738.9207137238755</v>
      </c>
      <c r="W5380" s="1">
        <v>4270.2095111800218</v>
      </c>
      <c r="X5380" s="1">
        <v>14161.284484066869</v>
      </c>
      <c r="Y5380" s="1">
        <v>74501.998110847315</v>
      </c>
      <c r="Z5380" s="1">
        <v>11100.465420265909</v>
      </c>
      <c r="AA5380" s="1">
        <v>157610.81135365181</v>
      </c>
      <c r="AB5380" s="1">
        <v>675</v>
      </c>
      <c r="AC5380" s="1">
        <v>13800.03328351822</v>
      </c>
      <c r="AD5380" s="1">
        <v>19565.17102554387</v>
      </c>
      <c r="AE5380" s="1">
        <v>16406.8248390716</v>
      </c>
      <c r="AF5380" s="1">
        <v>50952.935983996213</v>
      </c>
      <c r="AG5380" s="1">
        <v>128816.2551414206</v>
      </c>
      <c r="AH5380" s="1">
        <v>28690.950393512368</v>
      </c>
      <c r="AI5380" s="1">
        <v>3681.0942612144131</v>
      </c>
      <c r="AJ5380" s="1">
        <v>43004.087744751843</v>
      </c>
      <c r="AK5380" s="1">
        <v>2920</v>
      </c>
      <c r="AL5380" s="1">
        <v>682367.8125</v>
      </c>
      <c r="AM5380" s="1">
        <v>559670.625</v>
      </c>
      <c r="AN5380" s="1">
        <v>122697.2109375</v>
      </c>
      <c r="AO5380" t="s">
        <v>18190</v>
      </c>
    </row>
    <row r="5381" spans="1:41" x14ac:dyDescent="0.25">
      <c r="A5381" s="1">
        <v>2022</v>
      </c>
      <c r="B5381" t="s">
        <v>3923</v>
      </c>
      <c r="C5381" t="s">
        <v>7130</v>
      </c>
      <c r="D5381" t="s">
        <v>7238</v>
      </c>
      <c r="E5381" t="s">
        <v>7990</v>
      </c>
      <c r="F5381" t="s">
        <v>9948</v>
      </c>
      <c r="G5381" t="s">
        <v>12157</v>
      </c>
      <c r="H5381" t="s">
        <v>12743</v>
      </c>
      <c r="I5381" s="1">
        <v>16898.470881049601</v>
      </c>
      <c r="J5381" s="1">
        <v>79008.265952474816</v>
      </c>
      <c r="K5381" s="1">
        <v>1870.2561065975619</v>
      </c>
      <c r="L5381" s="1">
        <v>3104.10646681464</v>
      </c>
      <c r="M5381" s="1">
        <v>40060.651750000012</v>
      </c>
      <c r="N5381" s="1">
        <v>17520.697243196631</v>
      </c>
      <c r="O5381" s="1">
        <v>10526.93607624172</v>
      </c>
      <c r="P5381" s="1">
        <v>13884.028106947</v>
      </c>
      <c r="Q5381" s="1">
        <v>4647.4982815538669</v>
      </c>
      <c r="R5381" s="1">
        <v>6532.6904452627323</v>
      </c>
      <c r="S5381" s="1">
        <v>14627.1659132</v>
      </c>
      <c r="T5381" s="1">
        <v>12785.828361748931</v>
      </c>
      <c r="U5381" s="1">
        <v>1623.9992</v>
      </c>
      <c r="V5381" s="1">
        <v>18712</v>
      </c>
      <c r="W5381" s="1">
        <v>7568.0219145599985</v>
      </c>
      <c r="X5381" s="1">
        <v>21277</v>
      </c>
      <c r="Y5381" s="1">
        <v>62548.809753299523</v>
      </c>
      <c r="Z5381" s="1">
        <v>16657.1789193681</v>
      </c>
      <c r="AA5381" s="1">
        <v>202759</v>
      </c>
      <c r="AB5381" s="1">
        <v>2017</v>
      </c>
      <c r="AC5381" s="1">
        <v>16658.1395538</v>
      </c>
      <c r="AD5381" s="1">
        <v>17655.348967816681</v>
      </c>
      <c r="AE5381" s="1">
        <v>14696.74454469</v>
      </c>
      <c r="AF5381" s="1">
        <v>51898.948810601971</v>
      </c>
      <c r="AG5381" s="1">
        <v>245911</v>
      </c>
      <c r="AH5381" s="1">
        <v>40858.18670302102</v>
      </c>
      <c r="AI5381" s="1">
        <v>2882.9484000000011</v>
      </c>
      <c r="AJ5381" s="1">
        <v>37670.081549743001</v>
      </c>
      <c r="AK5381" s="1">
        <v>2958</v>
      </c>
      <c r="AL5381" s="1">
        <v>985819</v>
      </c>
      <c r="AM5381" s="1">
        <v>810731.625</v>
      </c>
      <c r="AN5381" s="1">
        <v>175087.34375</v>
      </c>
      <c r="AO5381" t="s">
        <v>18191</v>
      </c>
    </row>
    <row r="5382" spans="1:41" x14ac:dyDescent="0.25">
      <c r="A5382" s="1">
        <v>2022</v>
      </c>
      <c r="B5382" t="s">
        <v>3924</v>
      </c>
      <c r="C5382" t="s">
        <v>7130</v>
      </c>
      <c r="D5382" t="s">
        <v>7238</v>
      </c>
      <c r="E5382" t="s">
        <v>7990</v>
      </c>
      <c r="F5382" t="s">
        <v>9948</v>
      </c>
      <c r="G5382" t="s">
        <v>12157</v>
      </c>
      <c r="H5382" t="s">
        <v>12743</v>
      </c>
      <c r="I5382" s="1">
        <v>10288.50427028101</v>
      </c>
      <c r="J5382" s="1">
        <v>61699.192621316339</v>
      </c>
      <c r="K5382" s="1">
        <v>853.44385303999536</v>
      </c>
      <c r="L5382" s="1">
        <v>2478.199000000001</v>
      </c>
      <c r="M5382" s="1">
        <v>20501.032931282909</v>
      </c>
      <c r="N5382" s="1">
        <v>15804.69180531884</v>
      </c>
      <c r="O5382" s="1">
        <v>10007.9991066816</v>
      </c>
      <c r="P5382" s="1">
        <v>11218.253521192381</v>
      </c>
      <c r="Q5382" s="1">
        <v>3502.787271876779</v>
      </c>
      <c r="R5382" s="1">
        <v>7578.7401318411094</v>
      </c>
      <c r="S5382" s="1">
        <v>14399</v>
      </c>
      <c r="T5382" s="1">
        <v>12062.082774959999</v>
      </c>
      <c r="U5382" s="1">
        <v>1860.5999698799999</v>
      </c>
      <c r="V5382" s="1">
        <v>10019</v>
      </c>
      <c r="W5382" s="1">
        <v>2909.253587169288</v>
      </c>
      <c r="X5382" s="1">
        <v>13807.79157358912</v>
      </c>
      <c r="Y5382" s="1">
        <v>50661.679122903617</v>
      </c>
      <c r="Z5382" s="1">
        <v>16555.792777890962</v>
      </c>
      <c r="AA5382" s="1">
        <v>202195</v>
      </c>
      <c r="AB5382" s="1">
        <v>1108.038</v>
      </c>
      <c r="AC5382" s="1">
        <v>11689.932559999999</v>
      </c>
      <c r="AD5382" s="1">
        <v>16565.85946848572</v>
      </c>
      <c r="AE5382" s="1">
        <v>17408.476630767789</v>
      </c>
      <c r="AF5382" s="1">
        <v>34391.492308679932</v>
      </c>
      <c r="AG5382" s="1">
        <v>174993</v>
      </c>
      <c r="AH5382" s="1">
        <v>32287</v>
      </c>
      <c r="AI5382" s="1">
        <v>2156.7460787999999</v>
      </c>
      <c r="AJ5382" s="1">
        <v>33396.410291400367</v>
      </c>
      <c r="AK5382" s="1">
        <v>4696.023682944</v>
      </c>
      <c r="AL5382" s="1">
        <v>797096</v>
      </c>
      <c r="AM5382" s="1">
        <v>665741.8125</v>
      </c>
      <c r="AN5382" s="1">
        <v>131354.265625</v>
      </c>
      <c r="AO5382" t="s">
        <v>18192</v>
      </c>
    </row>
    <row r="5383" spans="1:41" x14ac:dyDescent="0.25">
      <c r="A5383" s="1">
        <v>2022</v>
      </c>
      <c r="B5383" t="s">
        <v>3925</v>
      </c>
      <c r="C5383" t="s">
        <v>7130</v>
      </c>
      <c r="D5383" t="s">
        <v>7238</v>
      </c>
      <c r="E5383" t="s">
        <v>7991</v>
      </c>
      <c r="F5383" t="s">
        <v>9949</v>
      </c>
      <c r="G5383" t="s">
        <v>12158</v>
      </c>
      <c r="H5383" t="s">
        <v>12743</v>
      </c>
      <c r="I5383" s="1">
        <v>3449.3039651034651</v>
      </c>
      <c r="J5383" s="1">
        <v>5112.3100110370551</v>
      </c>
      <c r="K5383" s="1">
        <v>121.02820930187598</v>
      </c>
      <c r="L5383" s="1">
        <v>375.18744883581553</v>
      </c>
      <c r="M5383" s="1">
        <v>12148.495854256151</v>
      </c>
      <c r="N5383" s="1">
        <v>2711.0318883620216</v>
      </c>
      <c r="O5383" s="1">
        <v>128.28990185998853</v>
      </c>
      <c r="P5383" s="1">
        <v>113.76651674376342</v>
      </c>
      <c r="Q5383" s="1">
        <v>241.67875007662545</v>
      </c>
      <c r="R5383" s="1">
        <v>469.83223467913837</v>
      </c>
      <c r="S5383" s="1">
        <v>7368.3818527208559</v>
      </c>
      <c r="T5383" s="1">
        <v>363.08462790562794</v>
      </c>
      <c r="U5383" s="1"/>
      <c r="V5383" s="1">
        <v>1098.9361404610338</v>
      </c>
      <c r="W5383" s="1">
        <v>369.13603837072174</v>
      </c>
      <c r="X5383" s="1">
        <v>413.91647581241585</v>
      </c>
      <c r="Y5383" s="1">
        <v>12586.933767395101</v>
      </c>
      <c r="Z5383" s="1">
        <v>1210.2820930187597</v>
      </c>
      <c r="AA5383" s="1">
        <v>22328.92126787109</v>
      </c>
      <c r="AB5383" s="1"/>
      <c r="AC5383" s="1">
        <v>1400.296381622705</v>
      </c>
      <c r="AD5383" s="1">
        <v>3362.1779054777599</v>
      </c>
      <c r="AE5383" s="1">
        <v>1815.4231395281397</v>
      </c>
      <c r="AF5383" s="1">
        <v>6688.299743018858</v>
      </c>
      <c r="AG5383" s="1">
        <v>42323.564792866026</v>
      </c>
      <c r="AH5383" s="1">
        <v>7987.8618139238142</v>
      </c>
      <c r="AI5383" s="1">
        <v>2652.9383478971213</v>
      </c>
      <c r="AJ5383" s="1">
        <v>8170.5938078708978</v>
      </c>
      <c r="AK5383" s="1">
        <v>173.61052052373961</v>
      </c>
      <c r="AL5383" s="1">
        <v>145185.28125</v>
      </c>
      <c r="AM5383" s="1">
        <v>110096.359375</v>
      </c>
      <c r="AN5383" s="1">
        <v>35088.921875</v>
      </c>
      <c r="AO5383" t="s">
        <v>18193</v>
      </c>
    </row>
    <row r="5384" spans="1:41" x14ac:dyDescent="0.25">
      <c r="A5384" s="1">
        <v>2022</v>
      </c>
      <c r="B5384" t="s">
        <v>3926</v>
      </c>
      <c r="C5384" t="s">
        <v>7130</v>
      </c>
      <c r="D5384" t="s">
        <v>7238</v>
      </c>
      <c r="E5384" t="s">
        <v>7991</v>
      </c>
      <c r="F5384" t="s">
        <v>9949</v>
      </c>
      <c r="G5384" t="s">
        <v>12158</v>
      </c>
      <c r="H5384" t="s">
        <v>12743</v>
      </c>
      <c r="I5384" s="1">
        <v>1998.7923313302763</v>
      </c>
      <c r="J5384" s="1">
        <v>8689.3332546128913</v>
      </c>
      <c r="K5384" s="1">
        <v>65.776777725422903</v>
      </c>
      <c r="L5384" s="1">
        <v>1019.384088978441</v>
      </c>
      <c r="M5384" s="1">
        <v>9684.1488452951908</v>
      </c>
      <c r="N5384" s="1">
        <v>2781.4691995771827</v>
      </c>
      <c r="O5384" s="1">
        <v>113.84787320937924</v>
      </c>
      <c r="P5384" s="1">
        <v>96.474510180919665</v>
      </c>
      <c r="Q5384" s="1">
        <v>745.24147810661611</v>
      </c>
      <c r="R5384" s="1">
        <v>217.10434573427247</v>
      </c>
      <c r="S5384" s="1">
        <v>4587.2284004029852</v>
      </c>
      <c r="T5384" s="1">
        <v>101.93840889784411</v>
      </c>
      <c r="U5384" s="1">
        <v>86.647647563167496</v>
      </c>
      <c r="V5384" s="1">
        <v>652.40581694620232</v>
      </c>
      <c r="W5384" s="1">
        <v>1101.9542001856948</v>
      </c>
      <c r="X5384" s="1">
        <v>3915.0592744317119</v>
      </c>
      <c r="Y5384" s="1">
        <v>12919.224657854964</v>
      </c>
      <c r="Z5384" s="1">
        <v>7079.9528540550427</v>
      </c>
      <c r="AA5384" s="1">
        <v>42454.289153685138</v>
      </c>
      <c r="AB5384" s="1">
        <v>32.620290847310116</v>
      </c>
      <c r="AC5384" s="1">
        <v>4835.5907321833265</v>
      </c>
      <c r="AD5384" s="1">
        <v>2531.7206592713537</v>
      </c>
      <c r="AE5384" s="1">
        <v>1700.3326604160397</v>
      </c>
      <c r="AF5384" s="1">
        <v>12510.085416761225</v>
      </c>
      <c r="AG5384" s="1">
        <v>73808.504962484032</v>
      </c>
      <c r="AH5384" s="1">
        <v>16669.10126996418</v>
      </c>
      <c r="AI5384" s="1">
        <v>3810.4577246014128</v>
      </c>
      <c r="AJ5384" s="1">
        <v>10264.812359986801</v>
      </c>
      <c r="AK5384" s="1">
        <v>145.77192472391707</v>
      </c>
      <c r="AL5384" s="1">
        <v>224619.265625</v>
      </c>
      <c r="AM5384" s="1">
        <v>181859.65625</v>
      </c>
      <c r="AN5384" s="1">
        <v>42759.625</v>
      </c>
      <c r="AO5384" t="s">
        <v>18194</v>
      </c>
    </row>
    <row r="5385" spans="1:41" x14ac:dyDescent="0.25">
      <c r="A5385" s="1">
        <v>2022</v>
      </c>
      <c r="B5385" t="s">
        <v>3927</v>
      </c>
      <c r="C5385" t="s">
        <v>7130</v>
      </c>
      <c r="D5385" t="s">
        <v>7238</v>
      </c>
      <c r="E5385" t="s">
        <v>7991</v>
      </c>
      <c r="F5385" t="s">
        <v>9949</v>
      </c>
      <c r="G5385" t="s">
        <v>12158</v>
      </c>
      <c r="H5385" t="s">
        <v>12743</v>
      </c>
      <c r="I5385" s="1">
        <v>1961.5716895195392</v>
      </c>
      <c r="J5385" s="1">
        <v>10053.054908787637</v>
      </c>
      <c r="K5385" s="1">
        <v>122.5982305949712</v>
      </c>
      <c r="L5385" s="1">
        <v>306.49557648742797</v>
      </c>
      <c r="M5385" s="1">
        <v>2732.714559961908</v>
      </c>
      <c r="N5385" s="1">
        <v>3142.1926501491116</v>
      </c>
      <c r="O5385" s="1">
        <v>115.85532791224777</v>
      </c>
      <c r="P5385" s="1">
        <v>122.5982305949712</v>
      </c>
      <c r="Q5385" s="1">
        <v>232.63014255395782</v>
      </c>
      <c r="R5385" s="1">
        <v>963.32932790181269</v>
      </c>
      <c r="S5385" s="1">
        <v>6338.3285217600105</v>
      </c>
      <c r="T5385" s="1">
        <v>306.49557648742797</v>
      </c>
      <c r="U5385" s="1">
        <v>0</v>
      </c>
      <c r="V5385" s="1">
        <v>1113.1919338023383</v>
      </c>
      <c r="W5385" s="1">
        <v>245.1964611899424</v>
      </c>
      <c r="X5385" s="1">
        <v>346.6817718775697</v>
      </c>
      <c r="Y5385" s="1">
        <v>13641.505118302444</v>
      </c>
      <c r="Z5385" s="1">
        <v>1777.6743436270822</v>
      </c>
      <c r="AA5385" s="1">
        <v>21217.574142112866</v>
      </c>
      <c r="AB5385" s="1">
        <v>140.98796518421688</v>
      </c>
      <c r="AC5385" s="1">
        <v>1752.5037009036289</v>
      </c>
      <c r="AD5385" s="1">
        <v>3334.3653766067291</v>
      </c>
      <c r="AE5385" s="1">
        <v>1287.2814212471976</v>
      </c>
      <c r="AF5385" s="1">
        <v>9062.4612055802718</v>
      </c>
      <c r="AG5385" s="1">
        <v>27509.781388276086</v>
      </c>
      <c r="AH5385" s="1">
        <v>7846.2867580781567</v>
      </c>
      <c r="AI5385" s="1">
        <v>2013.062946369427</v>
      </c>
      <c r="AJ5385" s="1">
        <v>9005.7763342977651</v>
      </c>
      <c r="AK5385" s="1">
        <v>110.33840753547408</v>
      </c>
      <c r="AL5385" s="1">
        <v>126802.53125</v>
      </c>
      <c r="AM5385" s="1">
        <v>103149.625</v>
      </c>
      <c r="AN5385" s="1">
        <v>23652.91015625</v>
      </c>
      <c r="AO5385" t="s">
        <v>18195</v>
      </c>
    </row>
    <row r="5386" spans="1:41" x14ac:dyDescent="0.25">
      <c r="A5386" s="1">
        <v>2022</v>
      </c>
      <c r="B5386" t="s">
        <v>3928</v>
      </c>
      <c r="C5386" t="s">
        <v>7130</v>
      </c>
      <c r="D5386" t="s">
        <v>7238</v>
      </c>
      <c r="E5386" t="s">
        <v>7991</v>
      </c>
      <c r="F5386" t="s">
        <v>9949</v>
      </c>
      <c r="G5386" t="s">
        <v>12158</v>
      </c>
      <c r="H5386" t="s">
        <v>12743</v>
      </c>
      <c r="I5386" s="1">
        <v>2632.2043208902601</v>
      </c>
      <c r="J5386" s="1">
        <v>6294.4016369114916</v>
      </c>
      <c r="K5386" s="1">
        <v>114.44366612566348</v>
      </c>
      <c r="L5386" s="1">
        <v>343.33099837699046</v>
      </c>
      <c r="M5386" s="1">
        <v>4806.6339772778665</v>
      </c>
      <c r="N5386" s="1">
        <v>3484.8096335264531</v>
      </c>
      <c r="O5386" s="1">
        <v>128.17690606074311</v>
      </c>
      <c r="P5386" s="1">
        <v>108.72148281938031</v>
      </c>
      <c r="Q5386" s="1">
        <v>308.77950496718535</v>
      </c>
      <c r="R5386" s="1">
        <v>330.94819370219369</v>
      </c>
      <c r="S5386" s="1">
        <v>7742.287742525622</v>
      </c>
      <c r="T5386" s="1">
        <v>457.77466450265393</v>
      </c>
      <c r="U5386" s="1">
        <v>0</v>
      </c>
      <c r="V5386" s="1">
        <v>357.06423831207007</v>
      </c>
      <c r="W5386" s="1">
        <v>463.4968478089371</v>
      </c>
      <c r="X5386" s="1">
        <v>892.31479620042762</v>
      </c>
      <c r="Y5386" s="1">
        <v>13594.190880736938</v>
      </c>
      <c r="Z5386" s="1">
        <v>2842.4153623792081</v>
      </c>
      <c r="AA5386" s="1">
        <v>25973.378820608268</v>
      </c>
      <c r="AB5386" s="1">
        <v>131.61021604451301</v>
      </c>
      <c r="AC5386" s="1">
        <v>1228.7090515738253</v>
      </c>
      <c r="AD5386" s="1">
        <v>3953.5835662154054</v>
      </c>
      <c r="AE5386" s="1">
        <v>1680.5319931090478</v>
      </c>
      <c r="AF5386" s="1">
        <v>8706.1126649802372</v>
      </c>
      <c r="AG5386" s="1">
        <v>43011.363040008109</v>
      </c>
      <c r="AH5386" s="1">
        <v>9860.9472291000784</v>
      </c>
      <c r="AI5386" s="1">
        <v>2648.2264341478531</v>
      </c>
      <c r="AJ5386" s="1">
        <v>8870.5285614001768</v>
      </c>
      <c r="AK5386" s="1">
        <v>112.15479280315022</v>
      </c>
      <c r="AL5386" s="1">
        <v>151079.125</v>
      </c>
      <c r="AM5386" s="1">
        <v>119767.4921875</v>
      </c>
      <c r="AN5386" s="1">
        <v>31311.650390625</v>
      </c>
      <c r="AO5386" t="s">
        <v>18196</v>
      </c>
    </row>
    <row r="5387" spans="1:41" x14ac:dyDescent="0.25">
      <c r="A5387" s="1">
        <v>2022</v>
      </c>
      <c r="B5387" t="s">
        <v>3929</v>
      </c>
      <c r="C5387" t="s">
        <v>7130</v>
      </c>
      <c r="D5387" t="s">
        <v>7238</v>
      </c>
      <c r="E5387" t="s">
        <v>7991</v>
      </c>
      <c r="F5387" t="s">
        <v>9949</v>
      </c>
      <c r="G5387" t="s">
        <v>12158</v>
      </c>
      <c r="H5387" t="s">
        <v>12743</v>
      </c>
      <c r="I5387" s="1">
        <v>2096.7845385096261</v>
      </c>
      <c r="J5387" s="1">
        <v>9289.6974382734716</v>
      </c>
      <c r="K5387" s="1">
        <v>104.83922692548131</v>
      </c>
      <c r="L5387" s="1">
        <v>419.35690770192525</v>
      </c>
      <c r="M5387" s="1">
        <v>12580.707231057757</v>
      </c>
      <c r="N5387" s="1">
        <v>3315.3780015732232</v>
      </c>
      <c r="O5387" s="1">
        <v>117.0875938071853</v>
      </c>
      <c r="P5387" s="1">
        <v>99.219844362275509</v>
      </c>
      <c r="Q5387" s="1">
        <v>1032.692673156452</v>
      </c>
      <c r="R5387" s="1">
        <v>430.29373585479146</v>
      </c>
      <c r="S5387" s="1">
        <v>7129.0674309327296</v>
      </c>
      <c r="T5387" s="1">
        <v>104.83922692548131</v>
      </c>
      <c r="U5387" s="1">
        <v>89.113342886659112</v>
      </c>
      <c r="V5387" s="1">
        <v>670.97105232308036</v>
      </c>
      <c r="W5387" s="1">
        <v>1309.4419442992616</v>
      </c>
      <c r="X5387" s="1">
        <v>3978.6486618220156</v>
      </c>
      <c r="Y5387" s="1">
        <v>13259.285417686549</v>
      </c>
      <c r="Z5387" s="1">
        <v>5514.482986869818</v>
      </c>
      <c r="AA5387" s="1">
        <v>41392.623574718527</v>
      </c>
      <c r="AB5387" s="1">
        <v>32.500160346899207</v>
      </c>
      <c r="AC5387" s="1">
        <v>2884.534684730741</v>
      </c>
      <c r="AD5387" s="1">
        <v>2254.5626987001651</v>
      </c>
      <c r="AE5387" s="1">
        <v>1715.1697525008742</v>
      </c>
      <c r="AF5387" s="1">
        <v>11689.46896296424</v>
      </c>
      <c r="AG5387" s="1">
        <v>65063.224229953703</v>
      </c>
      <c r="AH5387" s="1">
        <v>15102.048120667423</v>
      </c>
      <c r="AI5387" s="1">
        <v>3918.8903024744914</v>
      </c>
      <c r="AJ5387" s="1">
        <v>9687.1445679144726</v>
      </c>
      <c r="AK5387" s="1">
        <v>113.22636507951981</v>
      </c>
      <c r="AL5387" s="1">
        <v>215395.28125</v>
      </c>
      <c r="AM5387" s="1">
        <v>168649.4375</v>
      </c>
      <c r="AN5387" s="1">
        <v>46745.859375</v>
      </c>
      <c r="AO5387" t="s">
        <v>18197</v>
      </c>
    </row>
    <row r="5388" spans="1:41" x14ac:dyDescent="0.25">
      <c r="A5388" s="1">
        <v>2022</v>
      </c>
      <c r="B5388" t="s">
        <v>3930</v>
      </c>
      <c r="C5388" t="s">
        <v>7130</v>
      </c>
      <c r="D5388" t="s">
        <v>7238</v>
      </c>
      <c r="E5388" t="s">
        <v>7991</v>
      </c>
      <c r="F5388" t="s">
        <v>9949</v>
      </c>
      <c r="G5388" t="s">
        <v>12158</v>
      </c>
      <c r="H5388" t="s">
        <v>12743</v>
      </c>
      <c r="I5388" s="1">
        <v>2400</v>
      </c>
      <c r="J5388" s="1">
        <v>8524.1013162376912</v>
      </c>
      <c r="K5388" s="1">
        <v>87</v>
      </c>
      <c r="L5388" s="1">
        <v>1500</v>
      </c>
      <c r="M5388" s="1">
        <v>8500</v>
      </c>
      <c r="N5388" s="1">
        <v>2523.0961562500001</v>
      </c>
      <c r="O5388" s="1">
        <v>155.8415</v>
      </c>
      <c r="P5388" s="1">
        <v>400</v>
      </c>
      <c r="Q5388" s="1">
        <v>929</v>
      </c>
      <c r="R5388" s="1">
        <v>372.976</v>
      </c>
      <c r="S5388" s="1">
        <v>5000</v>
      </c>
      <c r="T5388" s="1">
        <v>100</v>
      </c>
      <c r="U5388" s="1">
        <v>240</v>
      </c>
      <c r="V5388" s="1">
        <v>640</v>
      </c>
      <c r="W5388" s="1">
        <v>1301.027</v>
      </c>
      <c r="X5388" s="1">
        <v>4760</v>
      </c>
      <c r="Y5388" s="1">
        <v>15121.296</v>
      </c>
      <c r="Z5388" s="1">
        <v>6621.6259753934419</v>
      </c>
      <c r="AA5388" s="1">
        <v>43739</v>
      </c>
      <c r="AB5388" s="1">
        <v>50</v>
      </c>
      <c r="AC5388" s="1">
        <v>1224.268611</v>
      </c>
      <c r="AD5388" s="1">
        <v>2623.9050497907692</v>
      </c>
      <c r="AE5388" s="1">
        <v>4113</v>
      </c>
      <c r="AF5388" s="1">
        <v>16585.411764705881</v>
      </c>
      <c r="AG5388" s="1">
        <v>87086</v>
      </c>
      <c r="AH5388" s="1">
        <v>13765.641</v>
      </c>
      <c r="AI5388" s="1">
        <v>3738</v>
      </c>
      <c r="AJ5388" s="1">
        <v>11408.03435110586</v>
      </c>
      <c r="AK5388" s="1">
        <v>163</v>
      </c>
      <c r="AL5388" s="1">
        <v>243672.234375</v>
      </c>
      <c r="AM5388" s="1">
        <v>203427.8125</v>
      </c>
      <c r="AN5388" s="1">
        <v>40244.4140625</v>
      </c>
      <c r="AO5388" t="s">
        <v>18198</v>
      </c>
    </row>
    <row r="5389" spans="1:41" x14ac:dyDescent="0.25">
      <c r="A5389" s="1">
        <v>2022</v>
      </c>
      <c r="B5389" t="s">
        <v>3931</v>
      </c>
      <c r="C5389" t="s">
        <v>7130</v>
      </c>
      <c r="D5389" t="s">
        <v>7238</v>
      </c>
      <c r="E5389" t="s">
        <v>7991</v>
      </c>
      <c r="F5389" t="s">
        <v>9949</v>
      </c>
      <c r="G5389" t="s">
        <v>12158</v>
      </c>
      <c r="H5389" t="s">
        <v>12743</v>
      </c>
      <c r="I5389" s="1">
        <v>2862.1584022578304</v>
      </c>
      <c r="J5389" s="1">
        <v>5760.7086044838725</v>
      </c>
      <c r="K5389" s="1">
        <v>118.02715060857032</v>
      </c>
      <c r="L5389" s="1">
        <v>343.45900827093965</v>
      </c>
      <c r="M5389" s="1">
        <v>6324.6967474077765</v>
      </c>
      <c r="N5389" s="1">
        <v>4581.0515312317684</v>
      </c>
      <c r="O5389" s="1">
        <v>188.84344097371252</v>
      </c>
      <c r="P5389" s="1">
        <v>131.01013717551305</v>
      </c>
      <c r="Q5389" s="1">
        <v>258.7679814335936</v>
      </c>
      <c r="R5389" s="1">
        <v>341.31091412986365</v>
      </c>
      <c r="S5389" s="1">
        <v>8173.9703153965374</v>
      </c>
      <c r="T5389" s="1">
        <v>236.05430121714065</v>
      </c>
      <c r="U5389" s="1"/>
      <c r="V5389" s="1">
        <v>368.24470989873942</v>
      </c>
      <c r="W5389" s="1">
        <v>359.98280935613946</v>
      </c>
      <c r="X5389" s="1">
        <v>920.25514741690574</v>
      </c>
      <c r="Y5389" s="1">
        <v>12636.576879906581</v>
      </c>
      <c r="Z5389" s="1">
        <v>1538.6550475510965</v>
      </c>
      <c r="AA5389" s="1">
        <v>22124.163484076809</v>
      </c>
      <c r="AB5389" s="1"/>
      <c r="AC5389" s="1">
        <v>1248.4557909922742</v>
      </c>
      <c r="AD5389" s="1">
        <v>3947.3013054362686</v>
      </c>
      <c r="AE5389" s="1">
        <v>1997.7511566307828</v>
      </c>
      <c r="AF5389" s="1">
        <v>6200.3791918693687</v>
      </c>
      <c r="AG5389" s="1">
        <v>41640.768426851799</v>
      </c>
      <c r="AH5389" s="1">
        <v>8012.5358964924535</v>
      </c>
      <c r="AI5389" s="1">
        <v>2731.1482650823173</v>
      </c>
      <c r="AJ5389" s="1">
        <v>7730.7783648613558</v>
      </c>
      <c r="AK5389" s="1">
        <v>115.66660759639892</v>
      </c>
      <c r="AL5389" s="1">
        <v>140892.734375</v>
      </c>
      <c r="AM5389" s="1">
        <v>109764.2421875</v>
      </c>
      <c r="AN5389" s="1">
        <v>31128.48046875</v>
      </c>
      <c r="AO5389" t="s">
        <v>18199</v>
      </c>
    </row>
    <row r="5390" spans="1:41" x14ac:dyDescent="0.25">
      <c r="A5390" s="1">
        <v>2022</v>
      </c>
      <c r="B5390" t="s">
        <v>3932</v>
      </c>
      <c r="C5390" t="s">
        <v>7130</v>
      </c>
      <c r="D5390" t="s">
        <v>7238</v>
      </c>
      <c r="E5390" t="s">
        <v>7991</v>
      </c>
      <c r="F5390" t="s">
        <v>9949</v>
      </c>
      <c r="G5390" t="s">
        <v>12158</v>
      </c>
      <c r="H5390" t="s">
        <v>12743</v>
      </c>
      <c r="I5390" s="1">
        <v>2156.0588979335735</v>
      </c>
      <c r="J5390" s="1">
        <v>8624.2355917342938</v>
      </c>
      <c r="K5390" s="1">
        <v>107.80294489667867</v>
      </c>
      <c r="L5390" s="1">
        <v>431.21177958671467</v>
      </c>
      <c r="M5390" s="1">
        <v>10780.294489667865</v>
      </c>
      <c r="N5390" s="1">
        <v>3383.2455289562231</v>
      </c>
      <c r="O5390" s="1">
        <v>120.39756294895764</v>
      </c>
      <c r="P5390" s="1">
        <v>102.02470705021669</v>
      </c>
      <c r="Q5390" s="1">
        <v>783.38100432154158</v>
      </c>
      <c r="R5390" s="1">
        <v>433.72035411446035</v>
      </c>
      <c r="S5390" s="1">
        <v>4510.9064262566217</v>
      </c>
      <c r="T5390" s="1">
        <v>215.60588979335733</v>
      </c>
      <c r="U5390" s="1">
        <v>0</v>
      </c>
      <c r="V5390" s="1">
        <v>560.57531346272901</v>
      </c>
      <c r="W5390" s="1">
        <v>1346.4587817595166</v>
      </c>
      <c r="X5390" s="1">
        <v>4091.1217588289551</v>
      </c>
      <c r="Y5390" s="1">
        <v>15133.916419320234</v>
      </c>
      <c r="Z5390" s="1">
        <v>4674.6918139759273</v>
      </c>
      <c r="AA5390" s="1">
        <v>28880.408937820215</v>
      </c>
      <c r="AB5390" s="1">
        <v>156.31427010018405</v>
      </c>
      <c r="AC5390" s="1">
        <v>1454.2117923321191</v>
      </c>
      <c r="AD5390" s="1">
        <v>2247.6914010957503</v>
      </c>
      <c r="AE5390" s="1">
        <v>1604.1078200625784</v>
      </c>
      <c r="AF5390" s="1">
        <v>10316.741826612148</v>
      </c>
      <c r="AG5390" s="1">
        <v>64370.216427255793</v>
      </c>
      <c r="AH5390" s="1">
        <v>10672.491544771188</v>
      </c>
      <c r="AI5390" s="1">
        <v>2869.7143931495862</v>
      </c>
      <c r="AJ5390" s="1">
        <v>8597.2848555101227</v>
      </c>
      <c r="AK5390" s="1">
        <v>105.64688599874509</v>
      </c>
      <c r="AL5390" s="1">
        <v>188730.46875</v>
      </c>
      <c r="AM5390" s="1">
        <v>151506.03125</v>
      </c>
      <c r="AN5390" s="1">
        <v>37224.4453125</v>
      </c>
      <c r="AO5390" t="s">
        <v>18200</v>
      </c>
    </row>
    <row r="5391" spans="1:41" x14ac:dyDescent="0.25">
      <c r="A5391" s="1">
        <v>2022</v>
      </c>
      <c r="B5391" t="s">
        <v>3933</v>
      </c>
      <c r="C5391" t="s">
        <v>7130</v>
      </c>
      <c r="D5391" t="s">
        <v>7238</v>
      </c>
      <c r="E5391" t="s">
        <v>7991</v>
      </c>
      <c r="F5391" t="s">
        <v>9949</v>
      </c>
      <c r="G5391" t="s">
        <v>12158</v>
      </c>
      <c r="H5391" t="s">
        <v>12743</v>
      </c>
      <c r="I5391" s="1">
        <v>2549.8640009864407</v>
      </c>
      <c r="J5391" s="1">
        <v>6097.5008719240968</v>
      </c>
      <c r="K5391" s="1">
        <v>110.86365221680177</v>
      </c>
      <c r="L5391" s="1">
        <v>332.5909566504053</v>
      </c>
      <c r="M5391" s="1">
        <v>6651.8191330081054</v>
      </c>
      <c r="N5391" s="1">
        <v>3153.8093231054008</v>
      </c>
      <c r="O5391" s="1">
        <v>124.16729048281798</v>
      </c>
      <c r="P5391" s="1">
        <v>104.92136045798119</v>
      </c>
      <c r="Q5391" s="1">
        <v>248.61307718248673</v>
      </c>
      <c r="R5391" s="1">
        <v>575.13845497032412</v>
      </c>
      <c r="S5391" s="1">
        <v>5570.8985238942887</v>
      </c>
      <c r="T5391" s="1">
        <v>443.45460886720707</v>
      </c>
      <c r="U5391" s="1">
        <v>0</v>
      </c>
      <c r="V5391" s="1">
        <v>576.49099152736915</v>
      </c>
      <c r="W5391" s="1">
        <v>559.86144369484884</v>
      </c>
      <c r="X5391" s="1">
        <v>3010.9206810243841</v>
      </c>
      <c r="Y5391" s="1">
        <v>14000.41632019881</v>
      </c>
      <c r="Z5391" s="1">
        <v>4406.8301756178698</v>
      </c>
      <c r="AA5391" s="1">
        <v>29583.965594053549</v>
      </c>
      <c r="AB5391" s="1">
        <v>127.58189097109546</v>
      </c>
      <c r="AC5391" s="1">
        <v>1035.539947788157</v>
      </c>
      <c r="AD5391" s="1">
        <v>2274.1919186733685</v>
      </c>
      <c r="AE5391" s="1">
        <v>1624.1525049761458</v>
      </c>
      <c r="AF5391" s="1">
        <v>10585.261513660233</v>
      </c>
      <c r="AG5391" s="1">
        <v>40380.976683447872</v>
      </c>
      <c r="AH5391" s="1">
        <v>9801.4554924874446</v>
      </c>
      <c r="AI5391" s="1">
        <v>2951.1904220112629</v>
      </c>
      <c r="AJ5391" s="1">
        <v>8593.0416833243053</v>
      </c>
      <c r="AK5391" s="1">
        <v>108.64637917246573</v>
      </c>
      <c r="AL5391" s="1">
        <v>155584.171875</v>
      </c>
      <c r="AM5391" s="1">
        <v>123849.109375</v>
      </c>
      <c r="AN5391" s="1">
        <v>31735.05078125</v>
      </c>
      <c r="AO5391" t="s">
        <v>18201</v>
      </c>
    </row>
    <row r="5392" spans="1:41" x14ac:dyDescent="0.25">
      <c r="A5392" s="1">
        <v>2022</v>
      </c>
      <c r="B5392" t="s">
        <v>3934</v>
      </c>
      <c r="C5392" t="s">
        <v>7130</v>
      </c>
      <c r="D5392" t="s">
        <v>7238</v>
      </c>
      <c r="E5392" t="s">
        <v>7991</v>
      </c>
      <c r="F5392" t="s">
        <v>9949</v>
      </c>
      <c r="G5392" t="s">
        <v>12159</v>
      </c>
      <c r="H5392" t="s">
        <v>12743</v>
      </c>
      <c r="I5392" s="1">
        <v>2000</v>
      </c>
      <c r="J5392" s="1">
        <v>8787.7357796271499</v>
      </c>
      <c r="K5392" s="1">
        <v>65.70682579999999</v>
      </c>
      <c r="L5392" s="1">
        <v>1042.1346599999999</v>
      </c>
      <c r="M5392" s="1">
        <v>9690</v>
      </c>
      <c r="N5392" s="1">
        <v>2780.4211827648919</v>
      </c>
      <c r="O5392" s="1">
        <v>113.91665999999999</v>
      </c>
      <c r="P5392" s="1">
        <v>96.248879999999986</v>
      </c>
      <c r="Q5392" s="1">
        <v>746.23503205707868</v>
      </c>
      <c r="R5392" s="1">
        <v>217.42732604017019</v>
      </c>
      <c r="S5392" s="1">
        <v>4576</v>
      </c>
      <c r="T5392" s="1">
        <v>104.1065017999933</v>
      </c>
      <c r="U5392" s="1">
        <v>85.85</v>
      </c>
      <c r="V5392" s="1">
        <v>653</v>
      </c>
      <c r="W5392" s="1">
        <v>1102.6199999999999</v>
      </c>
      <c r="X5392" s="1">
        <v>3921.2653624999989</v>
      </c>
      <c r="Y5392" s="1">
        <v>13029.28389497963</v>
      </c>
      <c r="Z5392" s="1">
        <v>7090.4855098193048</v>
      </c>
      <c r="AA5392" s="1">
        <v>43393</v>
      </c>
      <c r="AB5392" s="1">
        <v>33</v>
      </c>
      <c r="AC5392" s="1">
        <v>4838.88</v>
      </c>
      <c r="AD5392" s="1">
        <v>2535.0959425001902</v>
      </c>
      <c r="AE5392" s="1">
        <v>1701.36</v>
      </c>
      <c r="AF5392" s="1">
        <v>12819.961995457859</v>
      </c>
      <c r="AG5392" s="1">
        <v>75330</v>
      </c>
      <c r="AH5392" s="1">
        <v>16821.436259218292</v>
      </c>
      <c r="AI5392" s="1">
        <v>3812.76</v>
      </c>
      <c r="AJ5392" s="1">
        <v>10476.43463812797</v>
      </c>
      <c r="AK5392" s="1">
        <v>146</v>
      </c>
      <c r="AL5392" s="1">
        <v>228010.375</v>
      </c>
      <c r="AM5392" s="1">
        <v>185088.46875</v>
      </c>
      <c r="AN5392" s="1">
        <v>42921.91015625</v>
      </c>
      <c r="AO5392" t="s">
        <v>18202</v>
      </c>
    </row>
    <row r="5393" spans="1:41" x14ac:dyDescent="0.25">
      <c r="A5393" s="1">
        <v>2022</v>
      </c>
      <c r="B5393" t="s">
        <v>3935</v>
      </c>
      <c r="C5393" t="s">
        <v>7130</v>
      </c>
      <c r="D5393" t="s">
        <v>7238</v>
      </c>
      <c r="E5393" t="s">
        <v>7991</v>
      </c>
      <c r="F5393" t="s">
        <v>9949</v>
      </c>
      <c r="G5393" t="s">
        <v>12159</v>
      </c>
      <c r="H5393" t="s">
        <v>12743</v>
      </c>
      <c r="I5393" s="1">
        <v>1888</v>
      </c>
      <c r="J5393" s="1">
        <v>8380.4</v>
      </c>
      <c r="K5393" s="1">
        <v>124</v>
      </c>
      <c r="L5393" s="1">
        <v>298.77314215557777</v>
      </c>
      <c r="M5393" s="1">
        <v>2674.7999999999979</v>
      </c>
      <c r="N5393" s="1">
        <v>3108.9189999999999</v>
      </c>
      <c r="O5393" s="1">
        <v>118.0175506600544</v>
      </c>
      <c r="P5393" s="1">
        <v>124</v>
      </c>
      <c r="Q5393" s="1">
        <v>232.55536050208681</v>
      </c>
      <c r="R5393" s="1">
        <v>945.96133183516667</v>
      </c>
      <c r="S5393" s="1">
        <v>6299</v>
      </c>
      <c r="T5393" s="1">
        <v>304.60000000000002</v>
      </c>
      <c r="U5393" s="1"/>
      <c r="V5393" s="1">
        <v>1106.309830939005</v>
      </c>
      <c r="W5393" s="1">
        <v>234.7893145284286</v>
      </c>
      <c r="X5393" s="1">
        <v>368.96215962746112</v>
      </c>
      <c r="Y5393" s="1">
        <v>14067</v>
      </c>
      <c r="Z5393" s="1">
        <v>1777.04933219025</v>
      </c>
      <c r="AA5393" s="1">
        <v>21064.266492286679</v>
      </c>
      <c r="AB5393" s="1">
        <v>115</v>
      </c>
      <c r="AC5393" s="1">
        <v>1785.2095099999999</v>
      </c>
      <c r="AD5393" s="1">
        <v>3333.2935005299109</v>
      </c>
      <c r="AE5393" s="1">
        <v>1285.7376856223079</v>
      </c>
      <c r="AF5393" s="1">
        <v>8834.124267256122</v>
      </c>
      <c r="AG5393" s="1">
        <v>27446.67389843009</v>
      </c>
      <c r="AH5393" s="1">
        <v>7695.9999999999991</v>
      </c>
      <c r="AI5393" s="1">
        <v>1923.8647036057209</v>
      </c>
      <c r="AJ5393" s="1">
        <v>8974.4285561898432</v>
      </c>
      <c r="AK5393" s="1">
        <v>144</v>
      </c>
      <c r="AL5393" s="1">
        <v>124655.734375</v>
      </c>
      <c r="AM5393" s="1">
        <v>101319.4140625</v>
      </c>
      <c r="AN5393" s="1">
        <v>23336.326171875</v>
      </c>
      <c r="AO5393" t="s">
        <v>18203</v>
      </c>
    </row>
    <row r="5394" spans="1:41" x14ac:dyDescent="0.25">
      <c r="A5394" s="1">
        <v>2022</v>
      </c>
      <c r="B5394" t="s">
        <v>3936</v>
      </c>
      <c r="C5394" t="s">
        <v>7130</v>
      </c>
      <c r="D5394" t="s">
        <v>7238</v>
      </c>
      <c r="E5394" t="s">
        <v>7991</v>
      </c>
      <c r="F5394" t="s">
        <v>9949</v>
      </c>
      <c r="G5394" t="s">
        <v>12159</v>
      </c>
      <c r="H5394" t="s">
        <v>12743</v>
      </c>
      <c r="I5394" s="1">
        <v>2400</v>
      </c>
      <c r="J5394" s="1">
        <v>8632.477725094388</v>
      </c>
      <c r="K5394" s="1">
        <v>87</v>
      </c>
      <c r="L5394" s="1">
        <v>1500</v>
      </c>
      <c r="M5394" s="1">
        <v>8500</v>
      </c>
      <c r="N5394" s="1">
        <v>2523.0961562500001</v>
      </c>
      <c r="O5394" s="1">
        <v>155.8415</v>
      </c>
      <c r="P5394" s="1">
        <v>400</v>
      </c>
      <c r="Q5394" s="1">
        <v>929</v>
      </c>
      <c r="R5394" s="1">
        <v>372.976</v>
      </c>
      <c r="S5394" s="1">
        <v>5000</v>
      </c>
      <c r="T5394" s="1">
        <v>100.94517958412099</v>
      </c>
      <c r="U5394" s="1">
        <v>240</v>
      </c>
      <c r="V5394" s="1">
        <v>640</v>
      </c>
      <c r="W5394" s="1">
        <v>1320.5424049999999</v>
      </c>
      <c r="X5394" s="1">
        <v>4760</v>
      </c>
      <c r="Y5394" s="1">
        <v>15121.296</v>
      </c>
      <c r="Z5394" s="1">
        <v>6621.6259753934419</v>
      </c>
      <c r="AA5394" s="1">
        <v>44394</v>
      </c>
      <c r="AB5394" s="1">
        <v>50</v>
      </c>
      <c r="AC5394" s="1">
        <v>1224.268611</v>
      </c>
      <c r="AD5394" s="1">
        <v>2623.9050497907692</v>
      </c>
      <c r="AE5394" s="1">
        <v>4113</v>
      </c>
      <c r="AF5394" s="1">
        <v>16585.411764705881</v>
      </c>
      <c r="AG5394" s="1">
        <v>88828</v>
      </c>
      <c r="AH5394" s="1">
        <v>14040.954301450351</v>
      </c>
      <c r="AI5394" s="1">
        <v>3738</v>
      </c>
      <c r="AJ5394" s="1">
        <v>11636.195038127969</v>
      </c>
      <c r="AK5394" s="1">
        <v>163</v>
      </c>
      <c r="AL5394" s="1">
        <v>246701.515625</v>
      </c>
      <c r="AM5394" s="1">
        <v>206161.34375</v>
      </c>
      <c r="AN5394" s="1">
        <v>40540.1875</v>
      </c>
      <c r="AO5394" t="s">
        <v>18204</v>
      </c>
    </row>
    <row r="5395" spans="1:41" x14ac:dyDescent="0.25">
      <c r="A5395" s="1">
        <v>2022</v>
      </c>
      <c r="B5395" t="s">
        <v>3937</v>
      </c>
      <c r="C5395" t="s">
        <v>7130</v>
      </c>
      <c r="D5395" t="s">
        <v>7238</v>
      </c>
      <c r="E5395" t="s">
        <v>7991</v>
      </c>
      <c r="F5395" t="s">
        <v>9949</v>
      </c>
      <c r="G5395" t="s">
        <v>12159</v>
      </c>
      <c r="H5395" t="s">
        <v>12743</v>
      </c>
      <c r="I5395" s="1">
        <v>2122.4160000000002</v>
      </c>
      <c r="J5395" s="1">
        <v>9074.8832411251642</v>
      </c>
      <c r="K5395" s="1">
        <v>103.45428750000001</v>
      </c>
      <c r="L5395" s="1">
        <v>425.19094128</v>
      </c>
      <c r="M5395" s="1">
        <v>12484.8</v>
      </c>
      <c r="N5395" s="1">
        <v>3290.10368923125</v>
      </c>
      <c r="O5395" s="1">
        <v>116.1949932</v>
      </c>
      <c r="P5395" s="1">
        <v>98.270485039999983</v>
      </c>
      <c r="Q5395" s="1">
        <v>1024.820087538088</v>
      </c>
      <c r="R5395" s="1">
        <v>427.01345279999998</v>
      </c>
      <c r="S5395" s="1">
        <v>7074.7200000000012</v>
      </c>
      <c r="T5395" s="1">
        <v>105.818865307081</v>
      </c>
      <c r="U5395" s="1">
        <v>86.708500000000001</v>
      </c>
      <c r="V5395" s="1">
        <v>666</v>
      </c>
      <c r="W5395" s="1">
        <v>1299.4595999999999</v>
      </c>
      <c r="X5395" s="1">
        <v>4084</v>
      </c>
      <c r="Y5395" s="1">
        <v>13322.08838780431</v>
      </c>
      <c r="Z5395" s="1">
        <v>5472.4441106546428</v>
      </c>
      <c r="AA5395" s="1">
        <v>42331</v>
      </c>
      <c r="AB5395" s="1">
        <v>33</v>
      </c>
      <c r="AC5395" s="1">
        <v>2873.7815099999998</v>
      </c>
      <c r="AD5395" s="1">
        <v>2195.8923055642858</v>
      </c>
      <c r="AE5395" s="1">
        <v>1702.0944</v>
      </c>
      <c r="AF5395" s="1">
        <v>11832.3630792</v>
      </c>
      <c r="AG5395" s="1">
        <v>65859</v>
      </c>
      <c r="AH5395" s="1">
        <v>15642.0727950156</v>
      </c>
      <c r="AI5395" s="1">
        <v>3889.0151999999998</v>
      </c>
      <c r="AJ5395" s="1">
        <v>9805.0444055199987</v>
      </c>
      <c r="AK5395" s="1">
        <v>112</v>
      </c>
      <c r="AL5395" s="1">
        <v>217553.65625</v>
      </c>
      <c r="AM5395" s="1">
        <v>170413.21875</v>
      </c>
      <c r="AN5395" s="1">
        <v>47140.4296875</v>
      </c>
      <c r="AO5395" t="s">
        <v>18205</v>
      </c>
    </row>
    <row r="5396" spans="1:41" x14ac:dyDescent="0.25">
      <c r="A5396" s="1">
        <v>2022</v>
      </c>
      <c r="B5396" t="s">
        <v>3938</v>
      </c>
      <c r="C5396" t="s">
        <v>7130</v>
      </c>
      <c r="D5396" t="s">
        <v>7238</v>
      </c>
      <c r="E5396" t="s">
        <v>7991</v>
      </c>
      <c r="F5396" t="s">
        <v>9949</v>
      </c>
      <c r="G5396" t="s">
        <v>12159</v>
      </c>
      <c r="H5396" t="s">
        <v>12743</v>
      </c>
      <c r="I5396" s="1">
        <v>2907</v>
      </c>
      <c r="J5396" s="1">
        <v>5061.84</v>
      </c>
      <c r="K5396" s="1">
        <v>119.93933643726351</v>
      </c>
      <c r="L5396" s="1">
        <v>368.9</v>
      </c>
      <c r="M5396" s="1">
        <v>11794.343410590071</v>
      </c>
      <c r="N5396" s="1">
        <v>2658.0619801661319</v>
      </c>
      <c r="O5396" s="1">
        <v>128</v>
      </c>
      <c r="P5396" s="1">
        <v>115</v>
      </c>
      <c r="Q5396" s="1">
        <v>269.1285866986081</v>
      </c>
      <c r="R5396" s="1">
        <v>477.53429010280553</v>
      </c>
      <c r="S5396" s="1">
        <v>8205.2815717132853</v>
      </c>
      <c r="T5396" s="1">
        <v>384.272709499661</v>
      </c>
      <c r="U5396" s="1"/>
      <c r="V5396" s="1">
        <v>1064</v>
      </c>
      <c r="W5396" s="1">
        <v>350.34912863303038</v>
      </c>
      <c r="X5396" s="1">
        <v>432.30066369684192</v>
      </c>
      <c r="Y5396" s="1">
        <v>13114</v>
      </c>
      <c r="Z5396" s="1">
        <v>1348</v>
      </c>
      <c r="AA5396" s="1">
        <v>21990.898282885209</v>
      </c>
      <c r="AB5396" s="1">
        <v>136</v>
      </c>
      <c r="AC5396" s="1">
        <v>1398.7</v>
      </c>
      <c r="AD5396" s="1">
        <v>3744.053573777695</v>
      </c>
      <c r="AE5396" s="1">
        <v>1723.02850147392</v>
      </c>
      <c r="AF5396" s="1">
        <v>6576.4281299927361</v>
      </c>
      <c r="AG5396" s="1">
        <v>43049</v>
      </c>
      <c r="AH5396" s="1">
        <v>8773.7191263527566</v>
      </c>
      <c r="AI5396" s="1">
        <v>2517.9189834872218</v>
      </c>
      <c r="AJ5396" s="1">
        <v>8974.4285561898432</v>
      </c>
      <c r="AK5396" s="1">
        <v>195.21063073711781</v>
      </c>
      <c r="AL5396" s="1">
        <v>147877.34375</v>
      </c>
      <c r="AM5396" s="1">
        <v>111095.9453125</v>
      </c>
      <c r="AN5396" s="1">
        <v>36781.390625</v>
      </c>
      <c r="AO5396" t="s">
        <v>18206</v>
      </c>
    </row>
    <row r="5397" spans="1:41" x14ac:dyDescent="0.25">
      <c r="A5397" s="1">
        <v>2022</v>
      </c>
      <c r="B5397" t="s">
        <v>3939</v>
      </c>
      <c r="C5397" t="s">
        <v>7130</v>
      </c>
      <c r="D5397" t="s">
        <v>7238</v>
      </c>
      <c r="E5397" t="s">
        <v>7991</v>
      </c>
      <c r="F5397" t="s">
        <v>9949</v>
      </c>
      <c r="G5397" t="s">
        <v>12159</v>
      </c>
      <c r="H5397" t="s">
        <v>12743</v>
      </c>
      <c r="I5397" s="1">
        <v>2164.8643200000001</v>
      </c>
      <c r="J5397" s="1">
        <v>8412.312205657774</v>
      </c>
      <c r="K5397" s="1">
        <v>105</v>
      </c>
      <c r="L5397" s="1">
        <v>433.69476010559998</v>
      </c>
      <c r="M5397" s="1">
        <v>10612.08</v>
      </c>
      <c r="N5397" s="1">
        <v>3336.9808444102432</v>
      </c>
      <c r="O5397" s="1">
        <v>118.518893064</v>
      </c>
      <c r="P5397" s="1">
        <v>100.72838048</v>
      </c>
      <c r="Q5397" s="1">
        <v>774.94333122507567</v>
      </c>
      <c r="R5397" s="1">
        <v>426.2677535514494</v>
      </c>
      <c r="S5397" s="1">
        <v>4392.7928278079999</v>
      </c>
      <c r="T5397" s="1">
        <v>216.13120000000001</v>
      </c>
      <c r="U5397" s="1">
        <v>0</v>
      </c>
      <c r="V5397" s="1">
        <v>554</v>
      </c>
      <c r="W5397" s="1">
        <v>1325.4487919999999</v>
      </c>
      <c r="X5397" s="1">
        <v>4140.3450000000003</v>
      </c>
      <c r="Y5397" s="1">
        <v>15194.10790501032</v>
      </c>
      <c r="Z5397" s="1">
        <v>4610.767058804523</v>
      </c>
      <c r="AA5397" s="1">
        <v>30018</v>
      </c>
      <c r="AB5397" s="1">
        <v>198</v>
      </c>
      <c r="AC5397" s="1">
        <v>1431.52044</v>
      </c>
      <c r="AD5397" s="1">
        <v>2223.4804554295488</v>
      </c>
      <c r="AE5397" s="1">
        <v>1579.0775040000001</v>
      </c>
      <c r="AF5397" s="1">
        <v>10376.14713552648</v>
      </c>
      <c r="AG5397" s="1">
        <v>65884</v>
      </c>
      <c r="AH5397" s="1">
        <v>10821.52485601172</v>
      </c>
      <c r="AI5397" s="1">
        <v>2824.935696</v>
      </c>
      <c r="AJ5397" s="1">
        <v>8805.0444055200005</v>
      </c>
      <c r="AK5397" s="1">
        <v>104</v>
      </c>
      <c r="AL5397" s="1">
        <v>191184.734375</v>
      </c>
      <c r="AM5397" s="1">
        <v>154102.453125</v>
      </c>
      <c r="AN5397" s="1">
        <v>37082.2578125</v>
      </c>
      <c r="AO5397" t="s">
        <v>18207</v>
      </c>
    </row>
    <row r="5398" spans="1:41" x14ac:dyDescent="0.25">
      <c r="A5398" s="1">
        <v>2022</v>
      </c>
      <c r="B5398" t="s">
        <v>3940</v>
      </c>
      <c r="C5398" t="s">
        <v>7130</v>
      </c>
      <c r="D5398" t="s">
        <v>7238</v>
      </c>
      <c r="E5398" t="s">
        <v>7991</v>
      </c>
      <c r="F5398" t="s">
        <v>9949</v>
      </c>
      <c r="G5398" t="s">
        <v>12159</v>
      </c>
      <c r="H5398" t="s">
        <v>12743</v>
      </c>
      <c r="I5398" s="1">
        <v>2539.3858473599998</v>
      </c>
      <c r="J5398" s="1">
        <v>6084.3511599099893</v>
      </c>
      <c r="K5398" s="1">
        <v>107.924854008</v>
      </c>
      <c r="L5398" s="1">
        <v>333.39</v>
      </c>
      <c r="M5398" s="1">
        <v>6494.5929599999999</v>
      </c>
      <c r="N5398" s="1">
        <v>3088.3296367330299</v>
      </c>
      <c r="O5398" s="1">
        <v>120.99480785279999</v>
      </c>
      <c r="P5398" s="1">
        <v>101.2414935297074</v>
      </c>
      <c r="Q5398" s="1">
        <v>243.2129050209015</v>
      </c>
      <c r="R5398" s="1">
        <v>559.19730545408368</v>
      </c>
      <c r="S5398" s="1">
        <v>5423</v>
      </c>
      <c r="T5398" s="1">
        <v>441.63232127999999</v>
      </c>
      <c r="U5398" s="1">
        <v>0</v>
      </c>
      <c r="V5398" s="1">
        <v>566</v>
      </c>
      <c r="W5398" s="1">
        <v>548.7750354329047</v>
      </c>
      <c r="X5398" s="1">
        <v>2998.5479076370211</v>
      </c>
      <c r="Y5398" s="1">
        <v>13719.92749275055</v>
      </c>
      <c r="Z5398" s="1">
        <v>4310</v>
      </c>
      <c r="AA5398" s="1">
        <v>30017</v>
      </c>
      <c r="AB5398" s="1">
        <v>115.08</v>
      </c>
      <c r="AC5398" s="1">
        <v>1011.06318</v>
      </c>
      <c r="AD5398" s="1">
        <v>2224.793761390164</v>
      </c>
      <c r="AE5398" s="1">
        <v>1585.7631143999999</v>
      </c>
      <c r="AF5398" s="1">
        <v>10541.7635089536</v>
      </c>
      <c r="AG5398" s="1">
        <v>40242</v>
      </c>
      <c r="AH5398" s="1">
        <v>9882</v>
      </c>
      <c r="AI5398" s="1">
        <v>2881.4344099199998</v>
      </c>
      <c r="AJ5398" s="1">
        <v>8557.7303056031997</v>
      </c>
      <c r="AK5398" s="1">
        <v>106.07835168</v>
      </c>
      <c r="AL5398" s="1">
        <v>154845.21875</v>
      </c>
      <c r="AM5398" s="1">
        <v>123500.3515625</v>
      </c>
      <c r="AN5398" s="1">
        <v>31344.8515625</v>
      </c>
      <c r="AO5398" t="s">
        <v>18208</v>
      </c>
    </row>
    <row r="5399" spans="1:41" x14ac:dyDescent="0.25">
      <c r="A5399" s="1">
        <v>2022</v>
      </c>
      <c r="B5399" t="s">
        <v>3941</v>
      </c>
      <c r="C5399" t="s">
        <v>7130</v>
      </c>
      <c r="D5399" t="s">
        <v>7238</v>
      </c>
      <c r="E5399" t="s">
        <v>7991</v>
      </c>
      <c r="F5399" t="s">
        <v>9949</v>
      </c>
      <c r="G5399" t="s">
        <v>12159</v>
      </c>
      <c r="H5399" t="s">
        <v>12743</v>
      </c>
      <c r="I5399" s="1">
        <v>2514.9195070680712</v>
      </c>
      <c r="J5399" s="1">
        <v>6199.9657503695998</v>
      </c>
      <c r="K5399" s="1">
        <v>108.7894300281516</v>
      </c>
      <c r="L5399" s="1">
        <v>336.19260457440009</v>
      </c>
      <c r="M5399" s="1">
        <v>4637.1393734399999</v>
      </c>
      <c r="N5399" s="1">
        <v>3452</v>
      </c>
      <c r="O5399" s="1">
        <v>123.69654931205029</v>
      </c>
      <c r="P5399" s="1">
        <v>95</v>
      </c>
      <c r="Q5399" s="1">
        <v>297.59951381217678</v>
      </c>
      <c r="R5399" s="1">
        <v>316.86730038640587</v>
      </c>
      <c r="S5399" s="1">
        <v>7381.594739409079</v>
      </c>
      <c r="T5399" s="1">
        <v>416.241604</v>
      </c>
      <c r="U5399" s="1">
        <v>0</v>
      </c>
      <c r="V5399" s="1">
        <v>347</v>
      </c>
      <c r="W5399" s="1">
        <v>449.3489525280857</v>
      </c>
      <c r="X5399" s="1">
        <v>878.06640913681304</v>
      </c>
      <c r="Y5399" s="1">
        <v>13222.12933</v>
      </c>
      <c r="Z5399" s="1">
        <v>2750.2521684205049</v>
      </c>
      <c r="AA5399" s="1">
        <v>26039.72354709233</v>
      </c>
      <c r="AB5399" s="1">
        <v>115</v>
      </c>
      <c r="AC5399" s="1">
        <v>1190.37841</v>
      </c>
      <c r="AD5399" s="1">
        <v>3825.3915736348222</v>
      </c>
      <c r="AE5399" s="1">
        <v>1621.271998327795</v>
      </c>
      <c r="AF5399" s="1">
        <v>8525.0988299751371</v>
      </c>
      <c r="AG5399" s="1">
        <v>42694</v>
      </c>
      <c r="AH5399" s="1">
        <v>9847.0642831106143</v>
      </c>
      <c r="AI5399" s="1">
        <v>2554.8429786048009</v>
      </c>
      <c r="AJ5399" s="1">
        <v>8728.884911715264</v>
      </c>
      <c r="AK5399" s="1">
        <v>108.1999187136</v>
      </c>
      <c r="AL5399" s="1">
        <v>148776.671875</v>
      </c>
      <c r="AM5399" s="1">
        <v>118331.28125</v>
      </c>
      <c r="AN5399" s="1">
        <v>30445.375</v>
      </c>
      <c r="AO5399" t="s">
        <v>18209</v>
      </c>
    </row>
    <row r="5400" spans="1:41" x14ac:dyDescent="0.25">
      <c r="A5400" s="1">
        <v>2022</v>
      </c>
      <c r="B5400" t="s">
        <v>3942</v>
      </c>
      <c r="C5400" t="s">
        <v>7130</v>
      </c>
      <c r="D5400" t="s">
        <v>7238</v>
      </c>
      <c r="E5400" t="s">
        <v>7991</v>
      </c>
      <c r="F5400" t="s">
        <v>9949</v>
      </c>
      <c r="G5400" t="s">
        <v>12159</v>
      </c>
      <c r="H5400" t="s">
        <v>12743</v>
      </c>
      <c r="I5400" s="1">
        <v>2785.5627440495041</v>
      </c>
      <c r="J5400" s="1">
        <v>5502</v>
      </c>
      <c r="K5400" s="1">
        <v>117.013986768062</v>
      </c>
      <c r="L5400" s="1">
        <v>340.81920000000002</v>
      </c>
      <c r="M5400" s="1">
        <v>6162.4814477142809</v>
      </c>
      <c r="N5400" s="1">
        <v>4458.4557108732024</v>
      </c>
      <c r="O5400" s="1">
        <v>182.11676335961229</v>
      </c>
      <c r="P5400" s="1">
        <v>111</v>
      </c>
      <c r="Q5400" s="1">
        <v>245.9979288061102</v>
      </c>
      <c r="R5400" s="1">
        <v>337.53544277334538</v>
      </c>
      <c r="S5400" s="1">
        <v>7806.7866859614451</v>
      </c>
      <c r="T5400" s="1">
        <v>218.688652788528</v>
      </c>
      <c r="U5400" s="1"/>
      <c r="V5400" s="1">
        <v>354</v>
      </c>
      <c r="W5400" s="1">
        <v>344.82816716287988</v>
      </c>
      <c r="X5400" s="1">
        <v>878.06640913681304</v>
      </c>
      <c r="Y5400" s="1">
        <v>12526.37226</v>
      </c>
      <c r="Z5400" s="1">
        <v>1460.858928130441</v>
      </c>
      <c r="AA5400" s="1">
        <v>21593.01295930121</v>
      </c>
      <c r="AB5400" s="1">
        <v>136</v>
      </c>
      <c r="AC5400" s="1">
        <v>1190.49792</v>
      </c>
      <c r="AD5400" s="1">
        <v>3786.5806924705121</v>
      </c>
      <c r="AE5400" s="1">
        <v>1938.8186320369609</v>
      </c>
      <c r="AF5400" s="1">
        <v>6034.447730854562</v>
      </c>
      <c r="AG5400" s="1">
        <v>42551.240684668912</v>
      </c>
      <c r="AH5400" s="1">
        <v>7932.8872618283194</v>
      </c>
      <c r="AI5400" s="1">
        <v>2605.939838176897</v>
      </c>
      <c r="AJ5400" s="1">
        <v>7542.9817505625879</v>
      </c>
      <c r="AK5400" s="1">
        <v>120.4670219817625</v>
      </c>
      <c r="AL5400" s="1">
        <v>139265.46875</v>
      </c>
      <c r="AM5400" s="1">
        <v>108973.609375</v>
      </c>
      <c r="AN5400" s="1">
        <v>30291.85546875</v>
      </c>
      <c r="AO5400" t="s">
        <v>18210</v>
      </c>
    </row>
    <row r="5401" spans="1:41" x14ac:dyDescent="0.25">
      <c r="A5401" s="1">
        <v>2022</v>
      </c>
      <c r="B5401" t="s">
        <v>3943</v>
      </c>
      <c r="C5401" t="s">
        <v>7130</v>
      </c>
      <c r="D5401" t="s">
        <v>7238</v>
      </c>
      <c r="E5401" t="s">
        <v>7992</v>
      </c>
      <c r="F5401" t="s">
        <v>9950</v>
      </c>
      <c r="G5401" t="s">
        <v>12159</v>
      </c>
      <c r="H5401" t="s">
        <v>12743</v>
      </c>
      <c r="I5401" s="1"/>
      <c r="J5401" s="1">
        <v>631.23224129670882</v>
      </c>
      <c r="K5401" s="1"/>
      <c r="L5401" s="1">
        <v>0</v>
      </c>
      <c r="M5401" s="1">
        <v>146.53633451932319</v>
      </c>
      <c r="N5401" s="1">
        <v>0</v>
      </c>
      <c r="O5401" s="1"/>
      <c r="P5401" s="1">
        <v>90</v>
      </c>
      <c r="Q5401" s="1"/>
      <c r="R5401" s="1">
        <v>94</v>
      </c>
      <c r="S5401" s="1"/>
      <c r="T5401" s="1">
        <v>0</v>
      </c>
      <c r="U5401" s="1"/>
      <c r="V5401" s="1">
        <v>0</v>
      </c>
      <c r="W5401" s="1">
        <v>751.35358140849974</v>
      </c>
      <c r="X5401" s="1">
        <v>154.41650000000001</v>
      </c>
      <c r="Y5401" s="1">
        <v>0</v>
      </c>
      <c r="Z5401" s="1">
        <v>0</v>
      </c>
      <c r="AA5401" s="1">
        <v>2078.4</v>
      </c>
      <c r="AB5401" s="1"/>
      <c r="AC5401" s="1">
        <v>401.56387330000001</v>
      </c>
      <c r="AD5401" s="1"/>
      <c r="AE5401" s="1">
        <v>55</v>
      </c>
      <c r="AF5401" s="1">
        <v>300</v>
      </c>
      <c r="AG5401" s="1">
        <v>6606</v>
      </c>
      <c r="AH5401" s="1">
        <v>0</v>
      </c>
      <c r="AI5401" s="1"/>
      <c r="AJ5401" s="1">
        <v>179.23149359921919</v>
      </c>
      <c r="AK5401" s="1"/>
      <c r="AL5401" s="1">
        <v>11487.7333984375</v>
      </c>
      <c r="AM5401" s="1">
        <v>10435.427734375</v>
      </c>
      <c r="AN5401" s="1">
        <v>1052.306396484375</v>
      </c>
      <c r="AO5401" t="s">
        <v>18211</v>
      </c>
    </row>
    <row r="5402" spans="1:41" x14ac:dyDescent="0.25">
      <c r="A5402" s="1">
        <v>2022</v>
      </c>
      <c r="B5402" t="s">
        <v>3944</v>
      </c>
      <c r="C5402" t="s">
        <v>7130</v>
      </c>
      <c r="D5402" t="s">
        <v>7238</v>
      </c>
      <c r="E5402" t="s">
        <v>7992</v>
      </c>
      <c r="F5402" t="s">
        <v>9950</v>
      </c>
      <c r="G5402" t="s">
        <v>12159</v>
      </c>
      <c r="H5402" t="s">
        <v>12743</v>
      </c>
      <c r="I5402" s="1">
        <v>0</v>
      </c>
      <c r="J5402" s="1"/>
      <c r="K5402" s="1"/>
      <c r="L5402" s="1"/>
      <c r="M5402" s="1">
        <v>227.61979056290451</v>
      </c>
      <c r="N5402" s="1">
        <v>0</v>
      </c>
      <c r="O5402" s="1"/>
      <c r="P5402" s="1">
        <v>111</v>
      </c>
      <c r="Q5402" s="1">
        <v>0</v>
      </c>
      <c r="R5402" s="1">
        <v>98.866090413610678</v>
      </c>
      <c r="S5402" s="1">
        <v>0</v>
      </c>
      <c r="T5402" s="1"/>
      <c r="U5402" s="1"/>
      <c r="V5402" s="1">
        <v>0</v>
      </c>
      <c r="W5402" s="1">
        <v>233.8394540290677</v>
      </c>
      <c r="X5402" s="1">
        <v>305.10135985704159</v>
      </c>
      <c r="Y5402" s="1"/>
      <c r="Z5402" s="1"/>
      <c r="AA5402" s="1">
        <v>2659</v>
      </c>
      <c r="AB5402" s="1"/>
      <c r="AC5402" s="1">
        <v>198</v>
      </c>
      <c r="AD5402" s="1"/>
      <c r="AE5402" s="1">
        <v>812.13889428778396</v>
      </c>
      <c r="AF5402" s="1">
        <v>275.35750942030342</v>
      </c>
      <c r="AG5402" s="1">
        <v>4057</v>
      </c>
      <c r="AH5402" s="1">
        <v>98</v>
      </c>
      <c r="AI5402" s="1"/>
      <c r="AJ5402" s="1">
        <v>186.91704141396539</v>
      </c>
      <c r="AK5402" s="1"/>
      <c r="AL5402" s="1">
        <v>9262.83984375</v>
      </c>
      <c r="AM5402" s="1">
        <v>8398.2802734375</v>
      </c>
      <c r="AN5402" s="1">
        <v>864.56060791015625</v>
      </c>
      <c r="AO5402" t="s">
        <v>18212</v>
      </c>
    </row>
    <row r="5403" spans="1:41" x14ac:dyDescent="0.25">
      <c r="A5403" s="1">
        <v>2022</v>
      </c>
      <c r="B5403" t="s">
        <v>3945</v>
      </c>
      <c r="C5403" t="s">
        <v>7130</v>
      </c>
      <c r="D5403" t="s">
        <v>7238</v>
      </c>
      <c r="E5403" t="s">
        <v>7992</v>
      </c>
      <c r="F5403" t="s">
        <v>9950</v>
      </c>
      <c r="G5403" t="s">
        <v>12159</v>
      </c>
      <c r="H5403" t="s">
        <v>12743</v>
      </c>
      <c r="I5403" s="1">
        <v>0</v>
      </c>
      <c r="J5403" s="1"/>
      <c r="K5403" s="1"/>
      <c r="L5403" s="1">
        <v>0</v>
      </c>
      <c r="M5403" s="1">
        <v>239.3111893743058</v>
      </c>
      <c r="N5403" s="1">
        <v>0</v>
      </c>
      <c r="O5403" s="1">
        <v>130</v>
      </c>
      <c r="P5403" s="1">
        <v>618.13300000000004</v>
      </c>
      <c r="Q5403" s="1">
        <v>286.37555251576578</v>
      </c>
      <c r="R5403" s="1">
        <v>125.38894793260781</v>
      </c>
      <c r="S5403" s="1">
        <v>0</v>
      </c>
      <c r="T5403" s="1">
        <v>0</v>
      </c>
      <c r="U5403" s="1"/>
      <c r="V5403" s="1">
        <v>0</v>
      </c>
      <c r="W5403" s="1">
        <v>384.19400314464878</v>
      </c>
      <c r="X5403" s="1">
        <v>174.68731507907401</v>
      </c>
      <c r="Y5403" s="1">
        <v>0</v>
      </c>
      <c r="Z5403" s="1"/>
      <c r="AA5403" s="1">
        <v>6128.3075086135168</v>
      </c>
      <c r="AB5403" s="1">
        <v>0</v>
      </c>
      <c r="AC5403" s="1">
        <v>226.1</v>
      </c>
      <c r="AD5403" s="1">
        <v>980.01349824245017</v>
      </c>
      <c r="AE5403" s="1"/>
      <c r="AF5403" s="1">
        <v>257.38721967205441</v>
      </c>
      <c r="AG5403" s="1">
        <v>5253</v>
      </c>
      <c r="AH5403" s="1">
        <v>1812.9209671905021</v>
      </c>
      <c r="AI5403" s="1">
        <v>0</v>
      </c>
      <c r="AJ5403" s="1">
        <v>439.81734330206859</v>
      </c>
      <c r="AK5403" s="1"/>
      <c r="AL5403" s="1">
        <v>17055.63671875</v>
      </c>
      <c r="AM5403" s="1">
        <v>13334.509765625</v>
      </c>
      <c r="AN5403" s="1">
        <v>3721.126953125</v>
      </c>
      <c r="AO5403" t="s">
        <v>18213</v>
      </c>
    </row>
    <row r="5404" spans="1:41" x14ac:dyDescent="0.25">
      <c r="A5404" s="1">
        <v>2022</v>
      </c>
      <c r="B5404" t="s">
        <v>3946</v>
      </c>
      <c r="C5404" t="s">
        <v>7130</v>
      </c>
      <c r="D5404" t="s">
        <v>7238</v>
      </c>
      <c r="E5404" t="s">
        <v>7992</v>
      </c>
      <c r="F5404" t="s">
        <v>9950</v>
      </c>
      <c r="G5404" t="s">
        <v>12159</v>
      </c>
      <c r="H5404" t="s">
        <v>12743</v>
      </c>
      <c r="I5404" s="1">
        <v>0</v>
      </c>
      <c r="J5404" s="1"/>
      <c r="K5404" s="1"/>
      <c r="L5404" s="1">
        <v>0</v>
      </c>
      <c r="M5404" s="1">
        <v>205.17133565865601</v>
      </c>
      <c r="N5404" s="1">
        <v>0</v>
      </c>
      <c r="O5404" s="1">
        <v>0</v>
      </c>
      <c r="P5404" s="1">
        <v>618.13300000000004</v>
      </c>
      <c r="Q5404" s="1">
        <v>6</v>
      </c>
      <c r="R5404" s="1">
        <v>99.044913280440554</v>
      </c>
      <c r="S5404" s="1">
        <v>0</v>
      </c>
      <c r="T5404" s="1">
        <v>0</v>
      </c>
      <c r="U5404" s="1"/>
      <c r="V5404" s="1">
        <v>0</v>
      </c>
      <c r="W5404" s="1">
        <v>322.89217175440388</v>
      </c>
      <c r="X5404" s="1"/>
      <c r="Y5404" s="1">
        <v>0</v>
      </c>
      <c r="Z5404" s="1"/>
      <c r="AA5404" s="1">
        <v>4111.4855676519528</v>
      </c>
      <c r="AB5404" s="1"/>
      <c r="AC5404" s="1">
        <v>181.91294070000001</v>
      </c>
      <c r="AD5404" s="1"/>
      <c r="AE5404" s="1">
        <v>719.25442165480297</v>
      </c>
      <c r="AF5404" s="1">
        <v>284.68406246892101</v>
      </c>
      <c r="AG5404" s="1">
        <v>3885</v>
      </c>
      <c r="AH5404" s="1">
        <v>337.85460000000012</v>
      </c>
      <c r="AI5404" s="1"/>
      <c r="AJ5404" s="1">
        <v>290.17984823831972</v>
      </c>
      <c r="AK5404" s="1"/>
      <c r="AL5404" s="1">
        <v>11061.6123046875</v>
      </c>
      <c r="AM5404" s="1">
        <v>10195.6953125</v>
      </c>
      <c r="AN5404" s="1">
        <v>865.91815185546875</v>
      </c>
      <c r="AO5404" t="s">
        <v>18214</v>
      </c>
    </row>
    <row r="5405" spans="1:41" x14ac:dyDescent="0.25">
      <c r="A5405" s="1">
        <v>2022</v>
      </c>
      <c r="B5405" t="s">
        <v>3947</v>
      </c>
      <c r="C5405" t="s">
        <v>7130</v>
      </c>
      <c r="D5405" t="s">
        <v>7238</v>
      </c>
      <c r="E5405" t="s">
        <v>7992</v>
      </c>
      <c r="F5405" t="s">
        <v>9950</v>
      </c>
      <c r="G5405" t="s">
        <v>12159</v>
      </c>
      <c r="H5405" t="s">
        <v>12743</v>
      </c>
      <c r="I5405" s="1">
        <v>0</v>
      </c>
      <c r="J5405" s="1"/>
      <c r="K5405" s="1"/>
      <c r="L5405" s="1">
        <v>0</v>
      </c>
      <c r="M5405" s="1">
        <v>212.43576980713169</v>
      </c>
      <c r="N5405" s="1">
        <v>0</v>
      </c>
      <c r="O5405" s="1">
        <v>0</v>
      </c>
      <c r="P5405" s="1">
        <v>618.13300000000004</v>
      </c>
      <c r="Q5405" s="1">
        <v>0</v>
      </c>
      <c r="R5405" s="1">
        <v>84.84324662439505</v>
      </c>
      <c r="S5405" s="1">
        <v>0</v>
      </c>
      <c r="T5405" s="1">
        <v>0</v>
      </c>
      <c r="U5405" s="1"/>
      <c r="V5405" s="1">
        <v>0</v>
      </c>
      <c r="W5405" s="1">
        <v>269.60361985025901</v>
      </c>
      <c r="X5405" s="1">
        <v>146.42852984339311</v>
      </c>
      <c r="Y5405" s="1">
        <v>0</v>
      </c>
      <c r="Z5405" s="1">
        <v>0</v>
      </c>
      <c r="AA5405" s="1">
        <v>3030.5850296005769</v>
      </c>
      <c r="AB5405" s="1">
        <v>0</v>
      </c>
      <c r="AC5405" s="1">
        <v>242.44181753999999</v>
      </c>
      <c r="AD5405" s="1"/>
      <c r="AE5405" s="1">
        <v>850.32645418680045</v>
      </c>
      <c r="AF5405" s="1">
        <v>253.82726096993221</v>
      </c>
      <c r="AG5405" s="1">
        <v>4927.079540863816</v>
      </c>
      <c r="AH5405" s="1">
        <v>843.22817244522116</v>
      </c>
      <c r="AI5405" s="1">
        <v>0</v>
      </c>
      <c r="AJ5405" s="1">
        <v>1304.0323277503951</v>
      </c>
      <c r="AK5405" s="1"/>
      <c r="AL5405" s="1">
        <v>12782.96484375</v>
      </c>
      <c r="AM5405" s="1">
        <v>11311.2685546875</v>
      </c>
      <c r="AN5405" s="1">
        <v>1471.6961669921875</v>
      </c>
      <c r="AO5405" t="s">
        <v>18215</v>
      </c>
    </row>
    <row r="5406" spans="1:41" x14ac:dyDescent="0.25">
      <c r="A5406" s="1">
        <v>2022</v>
      </c>
      <c r="B5406" t="s">
        <v>3948</v>
      </c>
      <c r="C5406" t="s">
        <v>7130</v>
      </c>
      <c r="D5406" t="s">
        <v>7238</v>
      </c>
      <c r="E5406" t="s">
        <v>7992</v>
      </c>
      <c r="F5406" t="s">
        <v>9950</v>
      </c>
      <c r="G5406" t="s">
        <v>12159</v>
      </c>
      <c r="H5406" t="s">
        <v>12743</v>
      </c>
      <c r="I5406" s="1"/>
      <c r="J5406" s="1">
        <v>631.23224129670882</v>
      </c>
      <c r="K5406" s="1"/>
      <c r="L5406" s="1">
        <v>0</v>
      </c>
      <c r="M5406" s="1">
        <v>137.26753023420699</v>
      </c>
      <c r="N5406" s="1">
        <v>0</v>
      </c>
      <c r="O5406" s="1"/>
      <c r="P5406" s="1">
        <v>100</v>
      </c>
      <c r="Q5406" s="1"/>
      <c r="R5406" s="1">
        <v>90.063756253301563</v>
      </c>
      <c r="S5406" s="1"/>
      <c r="T5406" s="1">
        <v>0</v>
      </c>
      <c r="U5406" s="1">
        <v>0</v>
      </c>
      <c r="V5406" s="1">
        <v>0</v>
      </c>
      <c r="W5406" s="1">
        <v>840.20563251999999</v>
      </c>
      <c r="X5406" s="1">
        <v>145.7830383125</v>
      </c>
      <c r="Y5406" s="1">
        <v>0</v>
      </c>
      <c r="Z5406" s="1">
        <v>0</v>
      </c>
      <c r="AA5406" s="1">
        <v>2502</v>
      </c>
      <c r="AB5406" s="1"/>
      <c r="AC5406" s="1">
        <v>0</v>
      </c>
      <c r="AD5406" s="1"/>
      <c r="AE5406" s="1">
        <v>102</v>
      </c>
      <c r="AF5406" s="1">
        <v>308.81710589510311</v>
      </c>
      <c r="AG5406" s="1">
        <v>5680</v>
      </c>
      <c r="AH5406" s="1">
        <v>0</v>
      </c>
      <c r="AI5406" s="1"/>
      <c r="AJ5406" s="1">
        <v>175.7171505874698</v>
      </c>
      <c r="AK5406" s="1"/>
      <c r="AL5406" s="1">
        <v>10713.0859375</v>
      </c>
      <c r="AM5406" s="1">
        <v>9589.830078125</v>
      </c>
      <c r="AN5406" s="1">
        <v>1123.2562255859375</v>
      </c>
      <c r="AO5406" t="s">
        <v>18216</v>
      </c>
    </row>
    <row r="5407" spans="1:41" x14ac:dyDescent="0.25">
      <c r="A5407" s="1">
        <v>2022</v>
      </c>
      <c r="B5407" t="s">
        <v>3949</v>
      </c>
      <c r="C5407" t="s">
        <v>7130</v>
      </c>
      <c r="D5407" t="s">
        <v>7238</v>
      </c>
      <c r="E5407" t="s">
        <v>7992</v>
      </c>
      <c r="F5407" t="s">
        <v>9950</v>
      </c>
      <c r="G5407" t="s">
        <v>12159</v>
      </c>
      <c r="H5407" t="s">
        <v>12743</v>
      </c>
      <c r="I5407" s="1">
        <v>0</v>
      </c>
      <c r="J5407" s="1"/>
      <c r="K5407" s="1">
        <v>0</v>
      </c>
      <c r="L5407" s="1"/>
      <c r="M5407" s="1">
        <v>117.3239999999999</v>
      </c>
      <c r="N5407" s="1">
        <v>381.21376156500008</v>
      </c>
      <c r="O5407" s="1">
        <v>101.83</v>
      </c>
      <c r="P5407" s="1">
        <v>618.13300000000004</v>
      </c>
      <c r="Q5407" s="1">
        <v>87.965826892948428</v>
      </c>
      <c r="R5407" s="1">
        <v>90.290917759285534</v>
      </c>
      <c r="S5407" s="1">
        <v>0</v>
      </c>
      <c r="T5407" s="1">
        <v>24.977259398953311</v>
      </c>
      <c r="U5407" s="1"/>
      <c r="V5407" s="1">
        <v>0</v>
      </c>
      <c r="W5407" s="1">
        <v>295.43259059947701</v>
      </c>
      <c r="X5407" s="1">
        <v>150.5454732347539</v>
      </c>
      <c r="Y5407" s="1">
        <v>80</v>
      </c>
      <c r="Z5407" s="1">
        <v>0</v>
      </c>
      <c r="AA5407" s="1">
        <v>2023.2221436173199</v>
      </c>
      <c r="AB5407" s="1">
        <v>0</v>
      </c>
      <c r="AC5407" s="1">
        <v>235.57891980000011</v>
      </c>
      <c r="AD5407" s="1">
        <v>532.4831855098588</v>
      </c>
      <c r="AE5407" s="1"/>
      <c r="AF5407" s="1">
        <v>17881.687880000001</v>
      </c>
      <c r="AG5407" s="1">
        <v>2876.9428910795859</v>
      </c>
      <c r="AH5407" s="1">
        <v>0</v>
      </c>
      <c r="AI5407" s="1">
        <v>0</v>
      </c>
      <c r="AJ5407" s="1">
        <v>439.81734330206859</v>
      </c>
      <c r="AK5407" s="1"/>
      <c r="AL5407" s="1">
        <v>25937.4453125</v>
      </c>
      <c r="AM5407" s="1">
        <v>24714.8515625</v>
      </c>
      <c r="AN5407" s="1">
        <v>1222.592529296875</v>
      </c>
      <c r="AO5407" t="s">
        <v>18217</v>
      </c>
    </row>
    <row r="5408" spans="1:41" x14ac:dyDescent="0.25">
      <c r="A5408" s="1">
        <v>2022</v>
      </c>
      <c r="B5408" t="s">
        <v>3950</v>
      </c>
      <c r="C5408" t="s">
        <v>7130</v>
      </c>
      <c r="D5408" t="s">
        <v>7238</v>
      </c>
      <c r="E5408" t="s">
        <v>7992</v>
      </c>
      <c r="F5408" t="s">
        <v>9950</v>
      </c>
      <c r="G5408" t="s">
        <v>12159</v>
      </c>
      <c r="H5408" t="s">
        <v>12743</v>
      </c>
      <c r="I5408" s="1">
        <v>0</v>
      </c>
      <c r="J5408" s="1">
        <v>794.86848247272724</v>
      </c>
      <c r="K5408" s="1"/>
      <c r="L5408" s="1">
        <v>0</v>
      </c>
      <c r="M5408" s="1">
        <v>120.51375</v>
      </c>
      <c r="N5408" s="1">
        <v>0</v>
      </c>
      <c r="O5408" s="1"/>
      <c r="P5408" s="1">
        <v>100</v>
      </c>
      <c r="Q5408" s="1">
        <v>0</v>
      </c>
      <c r="R5408" s="1">
        <v>87.779190393302585</v>
      </c>
      <c r="S5408" s="1">
        <v>0</v>
      </c>
      <c r="T5408" s="1">
        <v>0</v>
      </c>
      <c r="U5408" s="1"/>
      <c r="V5408" s="1">
        <v>0</v>
      </c>
      <c r="W5408" s="1">
        <v>479.77671456000002</v>
      </c>
      <c r="X5408" s="1">
        <v>113</v>
      </c>
      <c r="Y5408" s="1">
        <v>0</v>
      </c>
      <c r="Z5408" s="1">
        <v>0</v>
      </c>
      <c r="AA5408" s="1">
        <v>3658</v>
      </c>
      <c r="AB5408" s="1"/>
      <c r="AC5408" s="1">
        <v>312.9805538</v>
      </c>
      <c r="AD5408" s="1">
        <v>0</v>
      </c>
      <c r="AE5408" s="1">
        <v>100</v>
      </c>
      <c r="AF5408" s="1">
        <v>352.68138635783168</v>
      </c>
      <c r="AG5408" s="1">
        <v>4114</v>
      </c>
      <c r="AH5408" s="1">
        <v>0</v>
      </c>
      <c r="AI5408" s="1"/>
      <c r="AJ5408" s="1">
        <v>174.32963189120321</v>
      </c>
      <c r="AK5408" s="1"/>
      <c r="AL5408" s="1">
        <v>10407.9296875</v>
      </c>
      <c r="AM5408" s="1">
        <v>9694.638671875</v>
      </c>
      <c r="AN5408" s="1">
        <v>713.29046630859375</v>
      </c>
      <c r="AO5408" t="s">
        <v>18218</v>
      </c>
    </row>
    <row r="5409" spans="1:41" x14ac:dyDescent="0.25">
      <c r="A5409" s="1">
        <v>2022</v>
      </c>
      <c r="B5409" t="s">
        <v>3951</v>
      </c>
      <c r="C5409" t="s">
        <v>7130</v>
      </c>
      <c r="D5409" t="s">
        <v>7238</v>
      </c>
      <c r="E5409" t="s">
        <v>7992</v>
      </c>
      <c r="F5409" t="s">
        <v>9950</v>
      </c>
      <c r="G5409" t="s">
        <v>12159</v>
      </c>
      <c r="H5409" t="s">
        <v>12743</v>
      </c>
      <c r="I5409" s="1">
        <v>0</v>
      </c>
      <c r="J5409" s="1">
        <v>711.18283182641221</v>
      </c>
      <c r="K5409" s="1"/>
      <c r="L5409" s="1">
        <v>0</v>
      </c>
      <c r="M5409" s="1">
        <v>1723.5</v>
      </c>
      <c r="N5409" s="1">
        <v>0</v>
      </c>
      <c r="O5409" s="1"/>
      <c r="P5409" s="1">
        <v>109</v>
      </c>
      <c r="Q5409" s="1">
        <v>0</v>
      </c>
      <c r="R5409" s="1">
        <v>81.976094754959647</v>
      </c>
      <c r="S5409" s="1">
        <v>0</v>
      </c>
      <c r="T5409" s="1"/>
      <c r="U5409" s="1"/>
      <c r="V5409" s="1">
        <v>0</v>
      </c>
      <c r="W5409" s="1">
        <v>395.5890530591999</v>
      </c>
      <c r="X5409" s="1">
        <v>145.17373865803609</v>
      </c>
      <c r="Y5409" s="1">
        <v>0</v>
      </c>
      <c r="Z5409" s="1">
        <v>0</v>
      </c>
      <c r="AA5409" s="1">
        <v>3897</v>
      </c>
      <c r="AB5409" s="1"/>
      <c r="AC5409" s="1">
        <v>158.79645553933639</v>
      </c>
      <c r="AD5409" s="1"/>
      <c r="AE5409" s="1">
        <v>320</v>
      </c>
      <c r="AF5409" s="1">
        <v>314.05736490068881</v>
      </c>
      <c r="AG5409" s="1">
        <v>4756</v>
      </c>
      <c r="AH5409" s="1">
        <v>0</v>
      </c>
      <c r="AI5409" s="1"/>
      <c r="AJ5409" s="1">
        <v>184.947991565564</v>
      </c>
      <c r="AK5409" s="1"/>
      <c r="AL5409" s="1">
        <v>12797.2236328125</v>
      </c>
      <c r="AM5409" s="1">
        <v>10532.9609375</v>
      </c>
      <c r="AN5409" s="1">
        <v>2264.262939453125</v>
      </c>
      <c r="AO5409" t="s">
        <v>18219</v>
      </c>
    </row>
    <row r="5410" spans="1:41" x14ac:dyDescent="0.25">
      <c r="A5410" s="1">
        <v>2022</v>
      </c>
      <c r="B5410" t="s">
        <v>3952</v>
      </c>
      <c r="C5410" t="s">
        <v>7130</v>
      </c>
      <c r="D5410" t="s">
        <v>7238</v>
      </c>
      <c r="E5410" t="s">
        <v>7993</v>
      </c>
      <c r="F5410" t="s">
        <v>9951</v>
      </c>
      <c r="G5410" t="s">
        <v>12160</v>
      </c>
      <c r="H5410" t="s">
        <v>12743</v>
      </c>
      <c r="I5410" s="1"/>
      <c r="J5410" s="1"/>
      <c r="K5410" s="1"/>
      <c r="L5410" s="1"/>
      <c r="M5410" s="1"/>
      <c r="N5410" s="1">
        <v>0</v>
      </c>
      <c r="O5410" s="1"/>
      <c r="P5410" s="1"/>
      <c r="Q5410" s="1">
        <v>0</v>
      </c>
      <c r="R5410" s="1"/>
      <c r="S5410" s="1"/>
      <c r="T5410" s="1"/>
      <c r="U5410" s="1"/>
      <c r="V5410" s="1">
        <v>0</v>
      </c>
      <c r="W5410" s="1"/>
      <c r="X5410" s="1">
        <v>0</v>
      </c>
      <c r="Y5410" s="1">
        <v>0</v>
      </c>
      <c r="Z5410" s="1"/>
      <c r="AA5410" s="1"/>
      <c r="AB5410" s="1"/>
      <c r="AC5410" s="1"/>
      <c r="AD5410" s="1"/>
      <c r="AE5410" s="1"/>
      <c r="AF5410" s="1">
        <v>0</v>
      </c>
      <c r="AG5410" s="1"/>
      <c r="AH5410" s="1">
        <v>0</v>
      </c>
      <c r="AI5410" s="1"/>
      <c r="AJ5410" s="1"/>
      <c r="AK5410" s="1"/>
      <c r="AL5410" s="1">
        <v>0</v>
      </c>
      <c r="AM5410" s="1">
        <v>0</v>
      </c>
      <c r="AN5410" s="1">
        <v>0</v>
      </c>
      <c r="AO5410" t="s">
        <v>18220</v>
      </c>
    </row>
    <row r="5411" spans="1:41" x14ac:dyDescent="0.25">
      <c r="A5411" s="1">
        <v>2022</v>
      </c>
      <c r="B5411" t="s">
        <v>3953</v>
      </c>
      <c r="C5411" t="s">
        <v>7130</v>
      </c>
      <c r="D5411" t="s">
        <v>7238</v>
      </c>
      <c r="E5411" t="s">
        <v>7993</v>
      </c>
      <c r="F5411" t="s">
        <v>9951</v>
      </c>
      <c r="G5411" t="s">
        <v>12160</v>
      </c>
      <c r="H5411" t="s">
        <v>12743</v>
      </c>
      <c r="I5411" s="1"/>
      <c r="J5411" s="1"/>
      <c r="K5411" s="1"/>
      <c r="L5411" s="1"/>
      <c r="M5411" s="1"/>
      <c r="N5411" s="1">
        <v>1022.3066970073495</v>
      </c>
      <c r="O5411" s="1"/>
      <c r="P5411" s="1"/>
      <c r="Q5411" s="1">
        <v>0</v>
      </c>
      <c r="R5411" s="1"/>
      <c r="S5411" s="1">
        <v>0</v>
      </c>
      <c r="T5411" s="1">
        <v>0</v>
      </c>
      <c r="U5411" s="1"/>
      <c r="V5411" s="1">
        <v>0</v>
      </c>
      <c r="W5411" s="1"/>
      <c r="X5411" s="1"/>
      <c r="Y5411" s="1"/>
      <c r="Z5411" s="1"/>
      <c r="AA5411" s="1"/>
      <c r="AB5411" s="1"/>
      <c r="AC5411" s="1"/>
      <c r="AD5411" s="1"/>
      <c r="AE5411" s="1"/>
      <c r="AF5411" s="1">
        <v>0</v>
      </c>
      <c r="AG5411" s="1"/>
      <c r="AH5411" s="1">
        <v>387.90513962428082</v>
      </c>
      <c r="AI5411" s="1"/>
      <c r="AJ5411" s="1"/>
      <c r="AK5411" s="1"/>
      <c r="AL5411" s="1">
        <v>1410.2117919921875</v>
      </c>
      <c r="AM5411" s="1">
        <v>1022.3067016601563</v>
      </c>
      <c r="AN5411" s="1">
        <v>387.9051513671875</v>
      </c>
      <c r="AO5411" t="s">
        <v>18221</v>
      </c>
    </row>
    <row r="5412" spans="1:41" x14ac:dyDescent="0.25">
      <c r="A5412" s="1">
        <v>2022</v>
      </c>
      <c r="B5412" t="s">
        <v>3954</v>
      </c>
      <c r="C5412" t="s">
        <v>7130</v>
      </c>
      <c r="D5412" t="s">
        <v>7238</v>
      </c>
      <c r="E5412" t="s">
        <v>7993</v>
      </c>
      <c r="F5412" t="s">
        <v>9951</v>
      </c>
      <c r="G5412" t="s">
        <v>12160</v>
      </c>
      <c r="H5412" t="s">
        <v>12743</v>
      </c>
      <c r="I5412" s="1">
        <v>0</v>
      </c>
      <c r="J5412" s="1"/>
      <c r="K5412" s="1"/>
      <c r="L5412" s="1"/>
      <c r="M5412" s="1">
        <v>0</v>
      </c>
      <c r="N5412" s="1">
        <v>0</v>
      </c>
      <c r="O5412" s="1"/>
      <c r="P5412" s="1"/>
      <c r="Q5412" s="1">
        <v>0</v>
      </c>
      <c r="R5412" s="1"/>
      <c r="S5412" s="1">
        <v>0</v>
      </c>
      <c r="T5412" s="1"/>
      <c r="U5412" s="1"/>
      <c r="V5412" s="1">
        <v>0</v>
      </c>
      <c r="W5412" s="1"/>
      <c r="X5412" s="1">
        <v>0</v>
      </c>
      <c r="Y5412" s="1">
        <v>0</v>
      </c>
      <c r="Z5412" s="1"/>
      <c r="AA5412" s="1"/>
      <c r="AB5412" s="1"/>
      <c r="AC5412" s="1">
        <v>0</v>
      </c>
      <c r="AD5412" s="1"/>
      <c r="AE5412" s="1"/>
      <c r="AF5412" s="1">
        <v>0</v>
      </c>
      <c r="AG5412" s="1"/>
      <c r="AH5412" s="1">
        <v>379.153690581462</v>
      </c>
      <c r="AI5412" s="1"/>
      <c r="AJ5412" s="1"/>
      <c r="AK5412" s="1"/>
      <c r="AL5412" s="1">
        <v>379.1536865234375</v>
      </c>
      <c r="AM5412" s="1">
        <v>0</v>
      </c>
      <c r="AN5412" s="1">
        <v>379.1536865234375</v>
      </c>
      <c r="AO5412" t="s">
        <v>18222</v>
      </c>
    </row>
    <row r="5413" spans="1:41" x14ac:dyDescent="0.25">
      <c r="A5413" s="1">
        <v>2022</v>
      </c>
      <c r="B5413" t="s">
        <v>3955</v>
      </c>
      <c r="C5413" t="s">
        <v>7130</v>
      </c>
      <c r="D5413" t="s">
        <v>7238</v>
      </c>
      <c r="E5413" t="s">
        <v>7993</v>
      </c>
      <c r="F5413" t="s">
        <v>9951</v>
      </c>
      <c r="G5413" t="s">
        <v>12160</v>
      </c>
      <c r="H5413" t="s">
        <v>12743</v>
      </c>
      <c r="I5413" s="1">
        <v>0</v>
      </c>
      <c r="J5413" s="1"/>
      <c r="K5413" s="1"/>
      <c r="L5413" s="1"/>
      <c r="M5413" s="1"/>
      <c r="N5413" s="1">
        <v>0</v>
      </c>
      <c r="O5413" s="1"/>
      <c r="P5413" s="1"/>
      <c r="Q5413" s="1">
        <v>0</v>
      </c>
      <c r="R5413" s="1"/>
      <c r="S5413" s="1">
        <v>0</v>
      </c>
      <c r="T5413" s="1"/>
      <c r="U5413" s="1"/>
      <c r="V5413" s="1">
        <v>0</v>
      </c>
      <c r="W5413" s="1">
        <v>0</v>
      </c>
      <c r="X5413" s="1"/>
      <c r="Y5413" s="1">
        <v>0</v>
      </c>
      <c r="Z5413" s="1">
        <v>0</v>
      </c>
      <c r="AA5413" s="1">
        <v>826.19005425999228</v>
      </c>
      <c r="AB5413" s="1"/>
      <c r="AC5413" s="1"/>
      <c r="AD5413" s="1"/>
      <c r="AE5413" s="1"/>
      <c r="AF5413" s="1">
        <v>0</v>
      </c>
      <c r="AG5413" s="1"/>
      <c r="AH5413" s="1">
        <v>409.12493895726618</v>
      </c>
      <c r="AI5413" s="1">
        <v>0</v>
      </c>
      <c r="AJ5413" s="1">
        <v>0</v>
      </c>
      <c r="AK5413" s="1"/>
      <c r="AL5413" s="1">
        <v>1235.31494140625</v>
      </c>
      <c r="AM5413" s="1">
        <v>826.1900634765625</v>
      </c>
      <c r="AN5413" s="1">
        <v>409.12493896484375</v>
      </c>
      <c r="AO5413" t="s">
        <v>18223</v>
      </c>
    </row>
    <row r="5414" spans="1:41" x14ac:dyDescent="0.25">
      <c r="A5414" s="1">
        <v>2022</v>
      </c>
      <c r="B5414" t="s">
        <v>3956</v>
      </c>
      <c r="C5414" t="s">
        <v>7130</v>
      </c>
      <c r="D5414" t="s">
        <v>7238</v>
      </c>
      <c r="E5414" t="s">
        <v>7993</v>
      </c>
      <c r="F5414" t="s">
        <v>9951</v>
      </c>
      <c r="G5414" t="s">
        <v>12160</v>
      </c>
      <c r="H5414" t="s">
        <v>12743</v>
      </c>
      <c r="I5414" s="1"/>
      <c r="J5414" s="1"/>
      <c r="K5414" s="1"/>
      <c r="L5414" s="1"/>
      <c r="M5414" s="1"/>
      <c r="N5414" s="1">
        <v>0</v>
      </c>
      <c r="O5414" s="1"/>
      <c r="P5414" s="1"/>
      <c r="Q5414" s="1">
        <v>0</v>
      </c>
      <c r="R5414" s="1">
        <v>0</v>
      </c>
      <c r="S5414" s="1">
        <v>0</v>
      </c>
      <c r="T5414" s="1"/>
      <c r="U5414" s="1"/>
      <c r="V5414" s="1">
        <v>0</v>
      </c>
      <c r="W5414" s="1"/>
      <c r="X5414" s="1"/>
      <c r="Y5414" s="1"/>
      <c r="Z5414" s="1"/>
      <c r="AA5414" s="1">
        <v>2942.3575342793088</v>
      </c>
      <c r="AB5414" s="1"/>
      <c r="AC5414" s="1"/>
      <c r="AD5414" s="1"/>
      <c r="AE5414" s="1"/>
      <c r="AF5414" s="1"/>
      <c r="AG5414" s="1">
        <v>0</v>
      </c>
      <c r="AH5414" s="1">
        <v>552.3220905196016</v>
      </c>
      <c r="AI5414" s="1"/>
      <c r="AJ5414" s="1"/>
      <c r="AK5414" s="1"/>
      <c r="AL5414" s="1">
        <v>3494.679443359375</v>
      </c>
      <c r="AM5414" s="1">
        <v>2942.357421875</v>
      </c>
      <c r="AN5414" s="1">
        <v>552.32208251953125</v>
      </c>
      <c r="AO5414" t="s">
        <v>18224</v>
      </c>
    </row>
    <row r="5415" spans="1:41" x14ac:dyDescent="0.25">
      <c r="A5415" s="1">
        <v>2022</v>
      </c>
      <c r="B5415" t="s">
        <v>3957</v>
      </c>
      <c r="C5415" t="s">
        <v>7130</v>
      </c>
      <c r="D5415" t="s">
        <v>7238</v>
      </c>
      <c r="E5415" t="s">
        <v>7993</v>
      </c>
      <c r="F5415" t="s">
        <v>9951</v>
      </c>
      <c r="G5415" t="s">
        <v>12160</v>
      </c>
      <c r="H5415" t="s">
        <v>12743</v>
      </c>
      <c r="I5415" s="1">
        <v>0</v>
      </c>
      <c r="J5415" s="1"/>
      <c r="K5415" s="1"/>
      <c r="L5415" s="1"/>
      <c r="M5415" s="1"/>
      <c r="N5415" s="1">
        <v>0</v>
      </c>
      <c r="O5415" s="1">
        <v>0</v>
      </c>
      <c r="P5415" s="1"/>
      <c r="Q5415" s="1">
        <v>0</v>
      </c>
      <c r="R5415" s="1"/>
      <c r="S5415" s="1">
        <v>0</v>
      </c>
      <c r="T5415" s="1"/>
      <c r="U5415" s="1"/>
      <c r="V5415" s="1">
        <v>0</v>
      </c>
      <c r="W5415" s="1"/>
      <c r="X5415" s="1">
        <v>0</v>
      </c>
      <c r="Y5415" s="1">
        <v>0</v>
      </c>
      <c r="Z5415" s="1"/>
      <c r="AA5415" s="1"/>
      <c r="AB5415" s="1">
        <v>0</v>
      </c>
      <c r="AC5415" s="1">
        <v>0</v>
      </c>
      <c r="AD5415" s="1"/>
      <c r="AE5415" s="1"/>
      <c r="AF5415" s="1">
        <v>0</v>
      </c>
      <c r="AG5415" s="1"/>
      <c r="AH5415" s="1">
        <v>391.11062525023959</v>
      </c>
      <c r="AI5415" s="1"/>
      <c r="AJ5415" s="1"/>
      <c r="AK5415" s="1"/>
      <c r="AL5415" s="1">
        <v>391.11062622070313</v>
      </c>
      <c r="AM5415" s="1">
        <v>0</v>
      </c>
      <c r="AN5415" s="1">
        <v>391.11062622070313</v>
      </c>
      <c r="AO5415" t="s">
        <v>18225</v>
      </c>
    </row>
    <row r="5416" spans="1:41" x14ac:dyDescent="0.25">
      <c r="A5416" s="1">
        <v>2022</v>
      </c>
      <c r="B5416" t="s">
        <v>3958</v>
      </c>
      <c r="C5416" t="s">
        <v>7130</v>
      </c>
      <c r="D5416" t="s">
        <v>7238</v>
      </c>
      <c r="E5416" t="s">
        <v>7993</v>
      </c>
      <c r="F5416" t="s">
        <v>9951</v>
      </c>
      <c r="G5416" t="s">
        <v>12160</v>
      </c>
      <c r="H5416" t="s">
        <v>12743</v>
      </c>
      <c r="I5416" s="1"/>
      <c r="J5416" s="1"/>
      <c r="K5416" s="1"/>
      <c r="L5416" s="1"/>
      <c r="M5416" s="1"/>
      <c r="N5416" s="1">
        <v>1001.3320709927441</v>
      </c>
      <c r="O5416" s="1"/>
      <c r="P5416" s="1"/>
      <c r="Q5416" s="1">
        <v>0</v>
      </c>
      <c r="R5416" s="1"/>
      <c r="S5416" s="1"/>
      <c r="T5416" s="1">
        <v>0</v>
      </c>
      <c r="U5416" s="1"/>
      <c r="V5416" s="1">
        <v>0</v>
      </c>
      <c r="W5416" s="1"/>
      <c r="X5416" s="1">
        <v>188.58605646101159</v>
      </c>
      <c r="Y5416" s="1">
        <v>0</v>
      </c>
      <c r="Z5416" s="1"/>
      <c r="AA5416" s="1"/>
      <c r="AB5416" s="1"/>
      <c r="AC5416" s="1"/>
      <c r="AD5416" s="1"/>
      <c r="AE5416" s="1"/>
      <c r="AF5416" s="1">
        <v>0</v>
      </c>
      <c r="AG5416" s="1"/>
      <c r="AH5416" s="1">
        <v>384.30780154487229</v>
      </c>
      <c r="AI5416" s="1"/>
      <c r="AJ5416" s="1"/>
      <c r="AK5416" s="1"/>
      <c r="AL5416" s="1">
        <v>1574.2259521484375</v>
      </c>
      <c r="AM5416" s="1">
        <v>1001.3320922851563</v>
      </c>
      <c r="AN5416" s="1">
        <v>572.89385986328125</v>
      </c>
      <c r="AO5416" t="s">
        <v>18226</v>
      </c>
    </row>
    <row r="5417" spans="1:41" x14ac:dyDescent="0.25">
      <c r="A5417" s="1">
        <v>2022</v>
      </c>
      <c r="B5417" t="s">
        <v>3959</v>
      </c>
      <c r="C5417" t="s">
        <v>7130</v>
      </c>
      <c r="D5417" t="s">
        <v>7238</v>
      </c>
      <c r="E5417" t="s">
        <v>7993</v>
      </c>
      <c r="F5417" t="s">
        <v>9951</v>
      </c>
      <c r="G5417" t="s">
        <v>12160</v>
      </c>
      <c r="H5417" t="s">
        <v>12743</v>
      </c>
      <c r="I5417" s="1">
        <v>0</v>
      </c>
      <c r="J5417" s="1"/>
      <c r="K5417" s="1"/>
      <c r="L5417" s="1"/>
      <c r="M5417" s="1"/>
      <c r="N5417" s="1"/>
      <c r="O5417" s="1">
        <v>0</v>
      </c>
      <c r="P5417" s="1"/>
      <c r="Q5417" s="1">
        <v>0</v>
      </c>
      <c r="R5417" s="1"/>
      <c r="S5417" s="1">
        <v>0</v>
      </c>
      <c r="T5417" s="1"/>
      <c r="U5417" s="1"/>
      <c r="V5417" s="1">
        <v>0</v>
      </c>
      <c r="W5417" s="1">
        <v>0</v>
      </c>
      <c r="X5417" s="1">
        <v>0</v>
      </c>
      <c r="Y5417" s="1"/>
      <c r="Z5417" s="1"/>
      <c r="AA5417" s="1">
        <v>847.19746511313178</v>
      </c>
      <c r="AB5417" s="1"/>
      <c r="AC5417" s="1"/>
      <c r="AD5417" s="1"/>
      <c r="AE5417" s="1"/>
      <c r="AF5417" s="1">
        <v>0</v>
      </c>
      <c r="AG5417" s="1">
        <v>10094.962937869475</v>
      </c>
      <c r="AH5417" s="1">
        <v>408.26849271166162</v>
      </c>
      <c r="AI5417" s="1"/>
      <c r="AJ5417" s="1">
        <v>0</v>
      </c>
      <c r="AK5417" s="1"/>
      <c r="AL5417" s="1">
        <v>11350.4287109375</v>
      </c>
      <c r="AM5417" s="1">
        <v>10942.16015625</v>
      </c>
      <c r="AN5417" s="1">
        <v>408.26849365234375</v>
      </c>
      <c r="AO5417" t="s">
        <v>18227</v>
      </c>
    </row>
    <row r="5418" spans="1:41" x14ac:dyDescent="0.25">
      <c r="A5418" s="1">
        <v>2022</v>
      </c>
      <c r="B5418" t="s">
        <v>3960</v>
      </c>
      <c r="C5418" t="s">
        <v>7130</v>
      </c>
      <c r="D5418" t="s">
        <v>7238</v>
      </c>
      <c r="E5418" t="s">
        <v>7993</v>
      </c>
      <c r="F5418" t="s">
        <v>9951</v>
      </c>
      <c r="G5418" t="s">
        <v>12160</v>
      </c>
      <c r="H5418" t="s">
        <v>12743</v>
      </c>
      <c r="I5418" s="1">
        <v>0</v>
      </c>
      <c r="J5418" s="1">
        <v>0</v>
      </c>
      <c r="K5418" s="1"/>
      <c r="L5418" s="1"/>
      <c r="M5418" s="1"/>
      <c r="N5418" s="1">
        <v>0</v>
      </c>
      <c r="O5418" s="1"/>
      <c r="P5418" s="1"/>
      <c r="Q5418" s="1">
        <v>0</v>
      </c>
      <c r="R5418" s="1"/>
      <c r="S5418" s="1">
        <v>0</v>
      </c>
      <c r="T5418" s="1"/>
      <c r="U5418" s="1"/>
      <c r="V5418" s="1">
        <v>0</v>
      </c>
      <c r="W5418" s="1"/>
      <c r="X5418" s="1">
        <v>0</v>
      </c>
      <c r="Y5418" s="1"/>
      <c r="Z5418" s="1"/>
      <c r="AA5418" s="1"/>
      <c r="AB5418" s="1"/>
      <c r="AC5418" s="1">
        <v>0</v>
      </c>
      <c r="AD5418" s="1"/>
      <c r="AE5418" s="1"/>
      <c r="AF5418" s="1">
        <v>0</v>
      </c>
      <c r="AG5418" s="1"/>
      <c r="AH5418" s="1">
        <v>368.68607154664102</v>
      </c>
      <c r="AI5418" s="1"/>
      <c r="AJ5418" s="1"/>
      <c r="AK5418" s="1"/>
      <c r="AL5418" s="1">
        <v>368.68606567382813</v>
      </c>
      <c r="AM5418" s="1">
        <v>0</v>
      </c>
      <c r="AN5418" s="1">
        <v>368.68606567382813</v>
      </c>
      <c r="AO5418" t="s">
        <v>18228</v>
      </c>
    </row>
    <row r="5419" spans="1:41" x14ac:dyDescent="0.25">
      <c r="A5419" s="1">
        <v>2022</v>
      </c>
      <c r="B5419" t="s">
        <v>3961</v>
      </c>
      <c r="C5419" t="s">
        <v>7130</v>
      </c>
      <c r="D5419" t="s">
        <v>7238</v>
      </c>
      <c r="E5419" t="s">
        <v>7993</v>
      </c>
      <c r="F5419" t="s">
        <v>9952</v>
      </c>
      <c r="G5419" t="s">
        <v>12160</v>
      </c>
      <c r="H5419" t="s">
        <v>12743</v>
      </c>
      <c r="I5419" s="1">
        <v>500</v>
      </c>
      <c r="J5419" s="1"/>
      <c r="K5419" s="1"/>
      <c r="L5419" s="1"/>
      <c r="M5419" s="1">
        <v>300</v>
      </c>
      <c r="N5419" s="1">
        <v>3039.8502304687499</v>
      </c>
      <c r="O5419" s="1"/>
      <c r="P5419" s="1"/>
      <c r="Q5419" s="1">
        <v>0</v>
      </c>
      <c r="R5419" s="1">
        <v>0</v>
      </c>
      <c r="S5419" s="1"/>
      <c r="T5419" s="1"/>
      <c r="U5419" s="1">
        <v>120</v>
      </c>
      <c r="V5419" s="1">
        <v>500</v>
      </c>
      <c r="W5419" s="1">
        <v>890</v>
      </c>
      <c r="X5419" s="1">
        <v>100</v>
      </c>
      <c r="Y5419" s="1">
        <v>2735.28</v>
      </c>
      <c r="Z5419" s="1"/>
      <c r="AA5419" s="1"/>
      <c r="AB5419" s="1"/>
      <c r="AC5419" s="1"/>
      <c r="AD5419" s="1"/>
      <c r="AE5419" s="1"/>
      <c r="AF5419" s="1">
        <v>0</v>
      </c>
      <c r="AG5419" s="1">
        <v>8053</v>
      </c>
      <c r="AH5419" s="1">
        <v>5022.549</v>
      </c>
      <c r="AI5419" s="1">
        <v>0</v>
      </c>
      <c r="AJ5419" s="1"/>
      <c r="AK5419" s="1"/>
      <c r="AL5419" s="1">
        <v>21260.6796875</v>
      </c>
      <c r="AM5419" s="1">
        <v>14948.130859375</v>
      </c>
      <c r="AN5419" s="1">
        <v>6312.548828125</v>
      </c>
      <c r="AO5419" t="s">
        <v>18229</v>
      </c>
    </row>
    <row r="5420" spans="1:41" x14ac:dyDescent="0.25">
      <c r="A5420" s="1">
        <v>2022</v>
      </c>
      <c r="B5420" t="s">
        <v>3962</v>
      </c>
      <c r="C5420" t="s">
        <v>7130</v>
      </c>
      <c r="D5420" t="s">
        <v>7238</v>
      </c>
      <c r="E5420" t="s">
        <v>7993</v>
      </c>
      <c r="F5420" t="s">
        <v>9952</v>
      </c>
      <c r="G5420" t="s">
        <v>12160</v>
      </c>
      <c r="H5420" t="s">
        <v>12743</v>
      </c>
      <c r="I5420" s="1">
        <v>0</v>
      </c>
      <c r="J5420" s="1"/>
      <c r="K5420" s="1">
        <v>98.078584475976953</v>
      </c>
      <c r="L5420" s="1"/>
      <c r="M5420" s="1">
        <v>766.23894121856995</v>
      </c>
      <c r="N5420" s="1">
        <v>2442.1567534518263</v>
      </c>
      <c r="O5420" s="1">
        <v>193.09221318707964</v>
      </c>
      <c r="P5420" s="1"/>
      <c r="Q5420" s="1">
        <v>0</v>
      </c>
      <c r="R5420" s="1">
        <v>1410.1870300952669</v>
      </c>
      <c r="S5420" s="1">
        <v>551.69203767737031</v>
      </c>
      <c r="T5420" s="1"/>
      <c r="U5420" s="1"/>
      <c r="V5420" s="1">
        <v>1103.3840753547406</v>
      </c>
      <c r="W5420" s="1"/>
      <c r="X5420" s="1"/>
      <c r="Y5420" s="1"/>
      <c r="Z5420" s="1"/>
      <c r="AA5420" s="1">
        <v>367.7946917849136</v>
      </c>
      <c r="AB5420" s="1"/>
      <c r="AC5420" s="1"/>
      <c r="AD5420" s="1">
        <v>352.46991296054216</v>
      </c>
      <c r="AE5420" s="1"/>
      <c r="AF5420" s="1">
        <v>2206.7681507094812</v>
      </c>
      <c r="AG5420" s="1">
        <v>15742.860443621572</v>
      </c>
      <c r="AH5420" s="1">
        <v>1225.9823059497119</v>
      </c>
      <c r="AI5420" s="1">
        <v>239.06654966019383</v>
      </c>
      <c r="AJ5420" s="1"/>
      <c r="AK5420" s="1"/>
      <c r="AL5420" s="1">
        <v>26699.7734375</v>
      </c>
      <c r="AM5420" s="1">
        <v>23273.15234375</v>
      </c>
      <c r="AN5420" s="1">
        <v>3426.62060546875</v>
      </c>
      <c r="AO5420" t="s">
        <v>18230</v>
      </c>
    </row>
    <row r="5421" spans="1:41" x14ac:dyDescent="0.25">
      <c r="A5421" s="1">
        <v>2022</v>
      </c>
      <c r="B5421" t="s">
        <v>3963</v>
      </c>
      <c r="C5421" t="s">
        <v>7130</v>
      </c>
      <c r="D5421" t="s">
        <v>7238</v>
      </c>
      <c r="E5421" t="s">
        <v>7993</v>
      </c>
      <c r="F5421" t="s">
        <v>9952</v>
      </c>
      <c r="G5421" t="s">
        <v>12160</v>
      </c>
      <c r="H5421" t="s">
        <v>12743</v>
      </c>
      <c r="I5421" s="1">
        <v>0</v>
      </c>
      <c r="J5421" s="1"/>
      <c r="K5421" s="1">
        <v>94.421720486856259</v>
      </c>
      <c r="L5421" s="1">
        <v>354.08145182571099</v>
      </c>
      <c r="M5421" s="1">
        <v>1300.5116657681842</v>
      </c>
      <c r="N5421" s="1">
        <v>3271.1401831891176</v>
      </c>
      <c r="O5421" s="1">
        <v>194.74479850414102</v>
      </c>
      <c r="P5421" s="1"/>
      <c r="Q5421" s="1">
        <v>0</v>
      </c>
      <c r="R5421" s="1"/>
      <c r="S5421" s="1">
        <v>531.12217773856639</v>
      </c>
      <c r="T5421" s="1"/>
      <c r="U5421" s="1"/>
      <c r="V5421" s="1">
        <v>1062.2443554771328</v>
      </c>
      <c r="W5421" s="1">
        <v>0</v>
      </c>
      <c r="X5421" s="1"/>
      <c r="Y5421" s="1">
        <v>1593.3665332156993</v>
      </c>
      <c r="Z5421" s="1">
        <v>163.67061029191663</v>
      </c>
      <c r="AA5421" s="1">
        <v>354.08145182571099</v>
      </c>
      <c r="AB5421" s="1"/>
      <c r="AC5421" s="1"/>
      <c r="AD5421" s="1"/>
      <c r="AE5421" s="1"/>
      <c r="AF5421" s="1">
        <v>1852.1496583612741</v>
      </c>
      <c r="AG5421" s="1">
        <v>9284.4197945130436</v>
      </c>
      <c r="AH5421" s="1">
        <v>1180.2715060857031</v>
      </c>
      <c r="AI5421" s="1">
        <v>230.15294368671212</v>
      </c>
      <c r="AJ5421" s="1">
        <v>0</v>
      </c>
      <c r="AK5421" s="1">
        <v>0</v>
      </c>
      <c r="AL5421" s="1">
        <v>21466.376953125</v>
      </c>
      <c r="AM5421" s="1">
        <v>17935.154296875</v>
      </c>
      <c r="AN5421" s="1">
        <v>3531.224609375</v>
      </c>
      <c r="AO5421" t="s">
        <v>18231</v>
      </c>
    </row>
    <row r="5422" spans="1:41" x14ac:dyDescent="0.25">
      <c r="A5422" s="1">
        <v>2022</v>
      </c>
      <c r="B5422" t="s">
        <v>3964</v>
      </c>
      <c r="C5422" t="s">
        <v>7130</v>
      </c>
      <c r="D5422" t="s">
        <v>7238</v>
      </c>
      <c r="E5422" t="s">
        <v>7993</v>
      </c>
      <c r="F5422" t="s">
        <v>9952</v>
      </c>
      <c r="G5422" t="s">
        <v>12160</v>
      </c>
      <c r="H5422" t="s">
        <v>12743</v>
      </c>
      <c r="I5422" s="1">
        <v>0</v>
      </c>
      <c r="J5422" s="1"/>
      <c r="K5422" s="1">
        <v>96.82256744150078</v>
      </c>
      <c r="L5422" s="1"/>
      <c r="M5422" s="1">
        <v>1209.525666710623</v>
      </c>
      <c r="N5422" s="1">
        <v>2412.092211386388</v>
      </c>
      <c r="O5422" s="1">
        <v>190.01428860394529</v>
      </c>
      <c r="P5422" s="1"/>
      <c r="Q5422" s="1">
        <v>0</v>
      </c>
      <c r="R5422" s="1">
        <v>1373.723468352583</v>
      </c>
      <c r="S5422" s="1">
        <v>544.62694185844191</v>
      </c>
      <c r="T5422" s="1"/>
      <c r="U5422" s="1"/>
      <c r="V5422" s="1">
        <v>1089.2538837168838</v>
      </c>
      <c r="W5422" s="1">
        <v>0</v>
      </c>
      <c r="X5422" s="1">
        <v>0</v>
      </c>
      <c r="Y5422" s="1">
        <v>907.71156976406985</v>
      </c>
      <c r="Z5422" s="1"/>
      <c r="AA5422" s="1">
        <v>363.08462790562794</v>
      </c>
      <c r="AB5422" s="1"/>
      <c r="AC5422" s="1"/>
      <c r="AD5422" s="1">
        <v>332.82757558015891</v>
      </c>
      <c r="AE5422" s="1"/>
      <c r="AF5422" s="1">
        <v>1876.6858203326487</v>
      </c>
      <c r="AG5422" s="1">
        <v>16251.667945055906</v>
      </c>
      <c r="AH5422" s="1">
        <v>1210.2820930187597</v>
      </c>
      <c r="AI5422" s="1">
        <v>236.00500813865816</v>
      </c>
      <c r="AJ5422" s="1">
        <v>0</v>
      </c>
      <c r="AK5422" s="1">
        <v>0</v>
      </c>
      <c r="AL5422" s="1">
        <v>28094.322265625</v>
      </c>
      <c r="AM5422" s="1">
        <v>24274.21875</v>
      </c>
      <c r="AN5422" s="1">
        <v>3820.104248046875</v>
      </c>
      <c r="AO5422" t="s">
        <v>18232</v>
      </c>
    </row>
    <row r="5423" spans="1:41" x14ac:dyDescent="0.25">
      <c r="A5423" s="1">
        <v>2022</v>
      </c>
      <c r="B5423" t="s">
        <v>3965</v>
      </c>
      <c r="C5423" t="s">
        <v>7130</v>
      </c>
      <c r="D5423" t="s">
        <v>7238</v>
      </c>
      <c r="E5423" t="s">
        <v>7993</v>
      </c>
      <c r="F5423" t="s">
        <v>9952</v>
      </c>
      <c r="G5423" t="s">
        <v>12160</v>
      </c>
      <c r="H5423" t="s">
        <v>12743</v>
      </c>
      <c r="I5423" s="1"/>
      <c r="J5423" s="1"/>
      <c r="K5423" s="1"/>
      <c r="L5423" s="1"/>
      <c r="M5423" s="1">
        <v>314.51768077644391</v>
      </c>
      <c r="N5423" s="1">
        <v>4355.5687472490445</v>
      </c>
      <c r="O5423" s="1"/>
      <c r="P5423" s="1"/>
      <c r="Q5423" s="1">
        <v>20.953888767851033</v>
      </c>
      <c r="R5423" s="1">
        <v>81.988878684082607</v>
      </c>
      <c r="S5423" s="1">
        <v>471.77652116466589</v>
      </c>
      <c r="T5423" s="1">
        <v>0</v>
      </c>
      <c r="U5423" s="1">
        <v>0</v>
      </c>
      <c r="V5423" s="1">
        <v>524.19613462740654</v>
      </c>
      <c r="W5423" s="1"/>
      <c r="X5423" s="1"/>
      <c r="Y5423" s="1">
        <v>4495.5060505646397</v>
      </c>
      <c r="Z5423" s="1"/>
      <c r="AA5423" s="1"/>
      <c r="AB5423" s="1"/>
      <c r="AC5423" s="1"/>
      <c r="AD5423" s="1"/>
      <c r="AE5423" s="1"/>
      <c r="AF5423" s="1">
        <v>1682.2502771819638</v>
      </c>
      <c r="AG5423" s="1">
        <v>10820.456610978927</v>
      </c>
      <c r="AH5423" s="1">
        <v>3669.3729423918458</v>
      </c>
      <c r="AI5423" s="1">
        <v>0</v>
      </c>
      <c r="AJ5423" s="1"/>
      <c r="AK5423" s="1"/>
      <c r="AL5423" s="1">
        <v>26436.587890625</v>
      </c>
      <c r="AM5423" s="1">
        <v>21980.919921875</v>
      </c>
      <c r="AN5423" s="1">
        <v>4455.6669921875</v>
      </c>
      <c r="AO5423" t="s">
        <v>18233</v>
      </c>
    </row>
    <row r="5424" spans="1:41" x14ac:dyDescent="0.25">
      <c r="A5424" s="1">
        <v>2022</v>
      </c>
      <c r="B5424" t="s">
        <v>3966</v>
      </c>
      <c r="C5424" t="s">
        <v>7130</v>
      </c>
      <c r="D5424" t="s">
        <v>7238</v>
      </c>
      <c r="E5424" t="s">
        <v>7993</v>
      </c>
      <c r="F5424" t="s">
        <v>9952</v>
      </c>
      <c r="G5424" t="s">
        <v>12160</v>
      </c>
      <c r="H5424" t="s">
        <v>12743</v>
      </c>
      <c r="I5424" s="1">
        <v>1144.4366612566348</v>
      </c>
      <c r="J5424" s="1"/>
      <c r="K5424" s="1">
        <v>91.554932900530787</v>
      </c>
      <c r="L5424" s="1">
        <v>57.221833062831742</v>
      </c>
      <c r="M5424" s="1">
        <v>171.66549918849523</v>
      </c>
      <c r="N5424" s="1">
        <v>4642.979534718168</v>
      </c>
      <c r="O5424" s="1">
        <v>188.83204910734474</v>
      </c>
      <c r="P5424" s="1"/>
      <c r="Q5424" s="1">
        <v>0</v>
      </c>
      <c r="R5424" s="1">
        <v>195.29851887211112</v>
      </c>
      <c r="S5424" s="1">
        <v>514.9964975654857</v>
      </c>
      <c r="T5424" s="1"/>
      <c r="U5424" s="1">
        <v>0</v>
      </c>
      <c r="V5424" s="1">
        <v>549.32959740318472</v>
      </c>
      <c r="W5424" s="1"/>
      <c r="X5424" s="1">
        <v>0</v>
      </c>
      <c r="Y5424" s="1">
        <v>1659.4331588221205</v>
      </c>
      <c r="Z5424" s="1">
        <v>68.304603467907455</v>
      </c>
      <c r="AA5424" s="1"/>
      <c r="AB5424" s="1">
        <v>0</v>
      </c>
      <c r="AC5424" s="1">
        <v>0</v>
      </c>
      <c r="AD5424" s="1"/>
      <c r="AE5424" s="1"/>
      <c r="AF5424" s="1">
        <v>2012.2444933088034</v>
      </c>
      <c r="AG5424" s="1">
        <v>5397.1632944862904</v>
      </c>
      <c r="AH5424" s="1">
        <v>572.2183306283174</v>
      </c>
      <c r="AI5424" s="1">
        <v>223.1651489450438</v>
      </c>
      <c r="AJ5424" s="1"/>
      <c r="AK5424" s="1"/>
      <c r="AL5424" s="1">
        <v>17488.845703125</v>
      </c>
      <c r="AM5424" s="1">
        <v>15726.4111328125</v>
      </c>
      <c r="AN5424" s="1">
        <v>1762.4324951171875</v>
      </c>
      <c r="AO5424" t="s">
        <v>18234</v>
      </c>
    </row>
    <row r="5425" spans="1:41" x14ac:dyDescent="0.25">
      <c r="A5425" s="1">
        <v>2022</v>
      </c>
      <c r="B5425" t="s">
        <v>3967</v>
      </c>
      <c r="C5425" t="s">
        <v>7130</v>
      </c>
      <c r="D5425" t="s">
        <v>7238</v>
      </c>
      <c r="E5425" t="s">
        <v>7993</v>
      </c>
      <c r="F5425" t="s">
        <v>9952</v>
      </c>
      <c r="G5425" t="s">
        <v>12160</v>
      </c>
      <c r="H5425" t="s">
        <v>12743</v>
      </c>
      <c r="I5425" s="1"/>
      <c r="J5425" s="1"/>
      <c r="K5425" s="1"/>
      <c r="L5425" s="1"/>
      <c r="M5425" s="1">
        <v>866.47647563167493</v>
      </c>
      <c r="N5425" s="1">
        <v>2570.8774421992603</v>
      </c>
      <c r="O5425" s="1"/>
      <c r="P5425" s="1"/>
      <c r="Q5425" s="1">
        <v>21.337567747858174</v>
      </c>
      <c r="R5425" s="1">
        <v>40.183226369736637</v>
      </c>
      <c r="S5425" s="1"/>
      <c r="T5425" s="1">
        <v>0</v>
      </c>
      <c r="U5425" s="1">
        <v>193.68297690590381</v>
      </c>
      <c r="V5425" s="1">
        <v>509.69204448922051</v>
      </c>
      <c r="W5425" s="1">
        <v>57.085508982792703</v>
      </c>
      <c r="X5425" s="1">
        <v>560.66124893814253</v>
      </c>
      <c r="Y5425" s="1">
        <v>4323.1314438001009</v>
      </c>
      <c r="Z5425" s="1"/>
      <c r="AA5425" s="1"/>
      <c r="AB5425" s="1"/>
      <c r="AC5425" s="1"/>
      <c r="AD5425" s="1"/>
      <c r="AE5425" s="1"/>
      <c r="AF5425" s="1">
        <v>0</v>
      </c>
      <c r="AG5425" s="1">
        <v>10731.056304676049</v>
      </c>
      <c r="AH5425" s="1">
        <v>4168.2615398328453</v>
      </c>
      <c r="AI5425" s="1">
        <v>0</v>
      </c>
      <c r="AJ5425" s="1"/>
      <c r="AK5425" s="1"/>
      <c r="AL5425" s="1">
        <v>24042.4453125</v>
      </c>
      <c r="AM5425" s="1">
        <v>18389.9609375</v>
      </c>
      <c r="AN5425" s="1">
        <v>5652.48486328125</v>
      </c>
      <c r="AO5425" t="s">
        <v>18235</v>
      </c>
    </row>
    <row r="5426" spans="1:41" x14ac:dyDescent="0.25">
      <c r="A5426" s="1">
        <v>2022</v>
      </c>
      <c r="B5426" t="s">
        <v>3968</v>
      </c>
      <c r="C5426" t="s">
        <v>7130</v>
      </c>
      <c r="D5426" t="s">
        <v>7238</v>
      </c>
      <c r="E5426" t="s">
        <v>7993</v>
      </c>
      <c r="F5426" t="s">
        <v>9952</v>
      </c>
      <c r="G5426" t="s">
        <v>12160</v>
      </c>
      <c r="H5426" t="s">
        <v>12743</v>
      </c>
      <c r="I5426" s="1">
        <v>1108.6365221680176</v>
      </c>
      <c r="J5426" s="1"/>
      <c r="K5426" s="1">
        <v>89.79955829560943</v>
      </c>
      <c r="L5426" s="1">
        <v>55.431826108400884</v>
      </c>
      <c r="M5426" s="1">
        <v>332.5909566504053</v>
      </c>
      <c r="N5426" s="1">
        <v>4603.4479714608897</v>
      </c>
      <c r="O5426" s="1">
        <v>186.25093572422696</v>
      </c>
      <c r="P5426" s="1"/>
      <c r="Q5426" s="1">
        <v>0</v>
      </c>
      <c r="R5426" s="1">
        <v>44.731788864734433</v>
      </c>
      <c r="S5426" s="1">
        <v>0</v>
      </c>
      <c r="T5426" s="1"/>
      <c r="U5426" s="1">
        <v>0</v>
      </c>
      <c r="V5426" s="1">
        <v>886.90921773441414</v>
      </c>
      <c r="W5426" s="1"/>
      <c r="X5426" s="1">
        <v>0</v>
      </c>
      <c r="Y5426" s="1">
        <v>1607.5229571436255</v>
      </c>
      <c r="Z5426" s="1">
        <v>67.072509591165073</v>
      </c>
      <c r="AA5426" s="1"/>
      <c r="AB5426" s="1"/>
      <c r="AC5426" s="1">
        <v>0</v>
      </c>
      <c r="AD5426" s="1"/>
      <c r="AE5426" s="1"/>
      <c r="AF5426" s="1">
        <v>2235.0112286907233</v>
      </c>
      <c r="AG5426" s="1">
        <v>7621.8760899051213</v>
      </c>
      <c r="AH5426" s="1">
        <v>554.31826108400878</v>
      </c>
      <c r="AI5426" s="1">
        <v>0</v>
      </c>
      <c r="AJ5426" s="1"/>
      <c r="AK5426" s="1"/>
      <c r="AL5426" s="1">
        <v>19393.599609375</v>
      </c>
      <c r="AM5426" s="1">
        <v>18230.640625</v>
      </c>
      <c r="AN5426" s="1">
        <v>1162.959716796875</v>
      </c>
      <c r="AO5426" t="s">
        <v>18236</v>
      </c>
    </row>
    <row r="5427" spans="1:41" x14ac:dyDescent="0.25">
      <c r="A5427" s="1">
        <v>2022</v>
      </c>
      <c r="B5427" t="s">
        <v>3969</v>
      </c>
      <c r="C5427" t="s">
        <v>7130</v>
      </c>
      <c r="D5427" t="s">
        <v>7238</v>
      </c>
      <c r="E5427" t="s">
        <v>7993</v>
      </c>
      <c r="F5427" t="s">
        <v>9952</v>
      </c>
      <c r="G5427" t="s">
        <v>12160</v>
      </c>
      <c r="H5427" t="s">
        <v>12743</v>
      </c>
      <c r="I5427" s="1">
        <v>1078.0294489667867</v>
      </c>
      <c r="J5427" s="1">
        <v>0</v>
      </c>
      <c r="K5427" s="1"/>
      <c r="L5427" s="1"/>
      <c r="M5427" s="1">
        <v>323.40883469003597</v>
      </c>
      <c r="N5427" s="1">
        <v>4426.712326292316</v>
      </c>
      <c r="O5427" s="1"/>
      <c r="P5427" s="1"/>
      <c r="Q5427" s="1">
        <v>0</v>
      </c>
      <c r="R5427" s="1">
        <v>43.625266954574592</v>
      </c>
      <c r="S5427" s="1">
        <v>485.11325203505396</v>
      </c>
      <c r="T5427" s="1"/>
      <c r="U5427" s="1">
        <v>0</v>
      </c>
      <c r="V5427" s="1">
        <v>539.01472448339337</v>
      </c>
      <c r="W5427" s="1"/>
      <c r="X5427" s="1">
        <v>269.50736224169668</v>
      </c>
      <c r="Y5427" s="1">
        <v>2083.8092654231855</v>
      </c>
      <c r="Z5427" s="1">
        <v>28.855559262826496</v>
      </c>
      <c r="AA5427" s="1"/>
      <c r="AB5427" s="1"/>
      <c r="AC5427" s="1">
        <v>0</v>
      </c>
      <c r="AD5427" s="1"/>
      <c r="AE5427" s="1"/>
      <c r="AF5427" s="1">
        <v>2485.3968945929264</v>
      </c>
      <c r="AG5427" s="1">
        <v>5165.9171194488417</v>
      </c>
      <c r="AH5427" s="1">
        <v>539.01472448339337</v>
      </c>
      <c r="AI5427" s="1">
        <v>0</v>
      </c>
      <c r="AJ5427" s="1"/>
      <c r="AK5427" s="1"/>
      <c r="AL5427" s="1">
        <v>17468.40625</v>
      </c>
      <c r="AM5427" s="1">
        <v>15851.3603515625</v>
      </c>
      <c r="AN5427" s="1">
        <v>1617.044189453125</v>
      </c>
      <c r="AO5427" t="s">
        <v>18237</v>
      </c>
    </row>
    <row r="5428" spans="1:41" x14ac:dyDescent="0.25">
      <c r="A5428" s="1">
        <v>2022</v>
      </c>
      <c r="B5428" t="s">
        <v>3970</v>
      </c>
      <c r="C5428" t="s">
        <v>7130</v>
      </c>
      <c r="D5428" t="s">
        <v>7238</v>
      </c>
      <c r="E5428" t="s">
        <v>7993</v>
      </c>
      <c r="F5428" t="s">
        <v>9953</v>
      </c>
      <c r="G5428" t="s">
        <v>12160</v>
      </c>
      <c r="H5428" t="s">
        <v>12743</v>
      </c>
      <c r="I5428" s="1">
        <v>0</v>
      </c>
      <c r="J5428" s="1"/>
      <c r="K5428" s="1"/>
      <c r="L5428" s="1"/>
      <c r="M5428" s="1"/>
      <c r="N5428" s="1"/>
      <c r="O5428" s="1">
        <v>0</v>
      </c>
      <c r="P5428" s="1"/>
      <c r="Q5428" s="1">
        <v>0</v>
      </c>
      <c r="R5428" s="1"/>
      <c r="S5428" s="1">
        <v>0</v>
      </c>
      <c r="T5428" s="1"/>
      <c r="U5428" s="1"/>
      <c r="V5428" s="1">
        <v>0</v>
      </c>
      <c r="W5428" s="1">
        <v>0</v>
      </c>
      <c r="X5428" s="1">
        <v>76.657457273767434</v>
      </c>
      <c r="Y5428" s="1"/>
      <c r="Z5428" s="1"/>
      <c r="AA5428" s="1">
        <v>0</v>
      </c>
      <c r="AB5428" s="1"/>
      <c r="AC5428" s="1"/>
      <c r="AD5428" s="1"/>
      <c r="AE5428" s="1"/>
      <c r="AF5428" s="1">
        <v>0</v>
      </c>
      <c r="AG5428" s="1">
        <v>2289.8537199914936</v>
      </c>
      <c r="AH5428" s="1">
        <v>0</v>
      </c>
      <c r="AI5428" s="1"/>
      <c r="AJ5428" s="1">
        <v>0</v>
      </c>
      <c r="AK5428" s="1"/>
      <c r="AL5428" s="1">
        <v>2366.51123046875</v>
      </c>
      <c r="AM5428" s="1">
        <v>2289.853759765625</v>
      </c>
      <c r="AN5428" s="1">
        <v>76.657455444335938</v>
      </c>
      <c r="AO5428" t="s">
        <v>18238</v>
      </c>
    </row>
    <row r="5429" spans="1:41" x14ac:dyDescent="0.25">
      <c r="A5429" s="1">
        <v>2022</v>
      </c>
      <c r="B5429" t="s">
        <v>3971</v>
      </c>
      <c r="C5429" t="s">
        <v>7130</v>
      </c>
      <c r="D5429" t="s">
        <v>7238</v>
      </c>
      <c r="E5429" t="s">
        <v>7993</v>
      </c>
      <c r="F5429" t="s">
        <v>9953</v>
      </c>
      <c r="G5429" t="s">
        <v>12160</v>
      </c>
      <c r="H5429" t="s">
        <v>12743</v>
      </c>
      <c r="I5429" s="1">
        <v>0</v>
      </c>
      <c r="J5429" s="1"/>
      <c r="K5429" s="1"/>
      <c r="L5429" s="1"/>
      <c r="M5429" s="1"/>
      <c r="N5429" s="1">
        <v>0</v>
      </c>
      <c r="O5429" s="1"/>
      <c r="P5429" s="1"/>
      <c r="Q5429" s="1">
        <v>0</v>
      </c>
      <c r="R5429" s="1"/>
      <c r="S5429" s="1">
        <v>0</v>
      </c>
      <c r="T5429" s="1"/>
      <c r="U5429" s="1"/>
      <c r="V5429" s="1">
        <v>0</v>
      </c>
      <c r="W5429" s="1">
        <v>0</v>
      </c>
      <c r="X5429" s="1">
        <v>61.374118316456567</v>
      </c>
      <c r="Y5429" s="1">
        <v>0</v>
      </c>
      <c r="Z5429" s="1">
        <v>0</v>
      </c>
      <c r="AA5429" s="1"/>
      <c r="AB5429" s="1"/>
      <c r="AC5429" s="1"/>
      <c r="AD5429" s="1"/>
      <c r="AE5429" s="1"/>
      <c r="AF5429" s="1">
        <v>514.48601621146497</v>
      </c>
      <c r="AG5429" s="1"/>
      <c r="AH5429" s="1">
        <v>0</v>
      </c>
      <c r="AI5429" s="1">
        <v>0</v>
      </c>
      <c r="AJ5429" s="1">
        <v>0</v>
      </c>
      <c r="AK5429" s="1"/>
      <c r="AL5429" s="1">
        <v>575.860107421875</v>
      </c>
      <c r="AM5429" s="1">
        <v>514.48602294921875</v>
      </c>
      <c r="AN5429" s="1">
        <v>61.374118804931641</v>
      </c>
      <c r="AO5429" t="s">
        <v>18239</v>
      </c>
    </row>
    <row r="5430" spans="1:41" x14ac:dyDescent="0.25">
      <c r="A5430" s="1">
        <v>2022</v>
      </c>
      <c r="B5430" t="s">
        <v>3972</v>
      </c>
      <c r="C5430" t="s">
        <v>7130</v>
      </c>
      <c r="D5430" t="s">
        <v>7238</v>
      </c>
      <c r="E5430" t="s">
        <v>7993</v>
      </c>
      <c r="F5430" t="s">
        <v>9953</v>
      </c>
      <c r="G5430" t="s">
        <v>12160</v>
      </c>
      <c r="H5430" t="s">
        <v>12743</v>
      </c>
      <c r="I5430" s="1"/>
      <c r="J5430" s="1"/>
      <c r="K5430" s="1"/>
      <c r="L5430" s="1"/>
      <c r="M5430" s="1"/>
      <c r="N5430" s="1">
        <v>0</v>
      </c>
      <c r="O5430" s="1"/>
      <c r="P5430" s="1"/>
      <c r="Q5430" s="1">
        <v>0</v>
      </c>
      <c r="R5430" s="1"/>
      <c r="S5430" s="1"/>
      <c r="T5430" s="1">
        <v>0</v>
      </c>
      <c r="U5430" s="1"/>
      <c r="V5430" s="1">
        <v>0</v>
      </c>
      <c r="W5430" s="1"/>
      <c r="X5430" s="1">
        <v>50.969204448922056</v>
      </c>
      <c r="Y5430" s="1">
        <v>875.30068738668706</v>
      </c>
      <c r="Z5430" s="1"/>
      <c r="AA5430" s="1"/>
      <c r="AB5430" s="1"/>
      <c r="AC5430" s="1"/>
      <c r="AD5430" s="1"/>
      <c r="AE5430" s="1"/>
      <c r="AF5430" s="1">
        <v>0</v>
      </c>
      <c r="AG5430" s="1"/>
      <c r="AH5430" s="1">
        <v>0</v>
      </c>
      <c r="AI5430" s="1">
        <v>0</v>
      </c>
      <c r="AJ5430" s="1"/>
      <c r="AK5430" s="1"/>
      <c r="AL5430" s="1">
        <v>926.2698974609375</v>
      </c>
      <c r="AM5430" s="1">
        <v>875.3006591796875</v>
      </c>
      <c r="AN5430" s="1">
        <v>50.969203948974609</v>
      </c>
      <c r="AO5430" t="s">
        <v>18240</v>
      </c>
    </row>
    <row r="5431" spans="1:41" x14ac:dyDescent="0.25">
      <c r="A5431" s="1">
        <v>2022</v>
      </c>
      <c r="B5431" t="s">
        <v>3973</v>
      </c>
      <c r="C5431" t="s">
        <v>7130</v>
      </c>
      <c r="D5431" t="s">
        <v>7238</v>
      </c>
      <c r="E5431" t="s">
        <v>7993</v>
      </c>
      <c r="F5431" t="s">
        <v>9953</v>
      </c>
      <c r="G5431" t="s">
        <v>12160</v>
      </c>
      <c r="H5431" t="s">
        <v>12743</v>
      </c>
      <c r="I5431" s="1"/>
      <c r="J5431" s="1"/>
      <c r="K5431" s="1"/>
      <c r="L5431" s="1"/>
      <c r="M5431" s="1"/>
      <c r="N5431" s="1">
        <v>0</v>
      </c>
      <c r="O5431" s="1"/>
      <c r="P5431" s="1"/>
      <c r="Q5431" s="1">
        <v>0</v>
      </c>
      <c r="R5431" s="1">
        <v>0</v>
      </c>
      <c r="S5431" s="1">
        <v>0</v>
      </c>
      <c r="T5431" s="1"/>
      <c r="U5431" s="1"/>
      <c r="V5431" s="1">
        <v>0</v>
      </c>
      <c r="W5431" s="1"/>
      <c r="X5431" s="1"/>
      <c r="Y5431" s="1"/>
      <c r="Z5431" s="1"/>
      <c r="AA5431" s="1">
        <v>0</v>
      </c>
      <c r="AB5431" s="1"/>
      <c r="AC5431" s="1"/>
      <c r="AD5431" s="1"/>
      <c r="AE5431" s="1"/>
      <c r="AF5431" s="1"/>
      <c r="AG5431" s="1">
        <v>2342.5319674108828</v>
      </c>
      <c r="AH5431" s="1"/>
      <c r="AI5431" s="1"/>
      <c r="AJ5431" s="1"/>
      <c r="AK5431" s="1"/>
      <c r="AL5431" s="1">
        <v>2342.531982421875</v>
      </c>
      <c r="AM5431" s="1">
        <v>2342.531982421875</v>
      </c>
      <c r="AN5431" s="1">
        <v>0</v>
      </c>
      <c r="AO5431" t="s">
        <v>18241</v>
      </c>
    </row>
    <row r="5432" spans="1:41" x14ac:dyDescent="0.25">
      <c r="A5432" s="1">
        <v>2022</v>
      </c>
      <c r="B5432" t="s">
        <v>3974</v>
      </c>
      <c r="C5432" t="s">
        <v>7130</v>
      </c>
      <c r="D5432" t="s">
        <v>7238</v>
      </c>
      <c r="E5432" t="s">
        <v>7993</v>
      </c>
      <c r="F5432" t="s">
        <v>9953</v>
      </c>
      <c r="G5432" t="s">
        <v>12160</v>
      </c>
      <c r="H5432" t="s">
        <v>12743</v>
      </c>
      <c r="I5432" s="1">
        <v>0</v>
      </c>
      <c r="J5432" s="1"/>
      <c r="K5432" s="1"/>
      <c r="L5432" s="1"/>
      <c r="M5432" s="1">
        <v>0</v>
      </c>
      <c r="N5432" s="1">
        <v>0</v>
      </c>
      <c r="O5432" s="1"/>
      <c r="P5432" s="1"/>
      <c r="Q5432" s="1">
        <v>0</v>
      </c>
      <c r="R5432" s="1"/>
      <c r="S5432" s="1">
        <v>0</v>
      </c>
      <c r="T5432" s="1"/>
      <c r="U5432" s="1"/>
      <c r="V5432" s="1">
        <v>0</v>
      </c>
      <c r="W5432" s="1"/>
      <c r="X5432" s="1">
        <v>83.147739162601326</v>
      </c>
      <c r="Y5432" s="1">
        <v>0</v>
      </c>
      <c r="Z5432" s="1"/>
      <c r="AA5432" s="1"/>
      <c r="AB5432" s="1"/>
      <c r="AC5432" s="1">
        <v>0</v>
      </c>
      <c r="AD5432" s="1"/>
      <c r="AE5432" s="1"/>
      <c r="AF5432" s="1">
        <v>0</v>
      </c>
      <c r="AG5432" s="1">
        <v>5896.837661411686</v>
      </c>
      <c r="AH5432" s="1"/>
      <c r="AI5432" s="1">
        <v>0</v>
      </c>
      <c r="AJ5432" s="1"/>
      <c r="AK5432" s="1"/>
      <c r="AL5432" s="1">
        <v>5979.9853515625</v>
      </c>
      <c r="AM5432" s="1">
        <v>5896.837890625</v>
      </c>
      <c r="AN5432" s="1">
        <v>83.147735595703125</v>
      </c>
      <c r="AO5432" t="s">
        <v>18242</v>
      </c>
    </row>
    <row r="5433" spans="1:41" x14ac:dyDescent="0.25">
      <c r="A5433" s="1">
        <v>2022</v>
      </c>
      <c r="B5433" t="s">
        <v>3975</v>
      </c>
      <c r="C5433" t="s">
        <v>7130</v>
      </c>
      <c r="D5433" t="s">
        <v>7238</v>
      </c>
      <c r="E5433" t="s">
        <v>7993</v>
      </c>
      <c r="F5433" t="s">
        <v>9953</v>
      </c>
      <c r="G5433" t="s">
        <v>12160</v>
      </c>
      <c r="H5433" t="s">
        <v>12743</v>
      </c>
      <c r="I5433" s="1">
        <v>0</v>
      </c>
      <c r="J5433" s="1"/>
      <c r="K5433" s="1"/>
      <c r="L5433" s="1"/>
      <c r="M5433" s="1"/>
      <c r="N5433" s="1">
        <v>0</v>
      </c>
      <c r="O5433" s="1">
        <v>0</v>
      </c>
      <c r="P5433" s="1"/>
      <c r="Q5433" s="1">
        <v>0</v>
      </c>
      <c r="R5433" s="1"/>
      <c r="S5433" s="1">
        <v>0</v>
      </c>
      <c r="T5433" s="1"/>
      <c r="U5433" s="1"/>
      <c r="V5433" s="1">
        <v>0</v>
      </c>
      <c r="W5433" s="1"/>
      <c r="X5433" s="1">
        <v>114.44366612566348</v>
      </c>
      <c r="Y5433" s="1">
        <v>0</v>
      </c>
      <c r="Z5433" s="1"/>
      <c r="AA5433" s="1"/>
      <c r="AB5433" s="1">
        <v>0</v>
      </c>
      <c r="AC5433" s="1">
        <v>0</v>
      </c>
      <c r="AD5433" s="1"/>
      <c r="AE5433" s="1"/>
      <c r="AF5433" s="1">
        <v>0</v>
      </c>
      <c r="AG5433" s="1">
        <v>6003.7147249523068</v>
      </c>
      <c r="AH5433" s="1"/>
      <c r="AI5433" s="1">
        <v>0</v>
      </c>
      <c r="AJ5433" s="1"/>
      <c r="AK5433" s="1"/>
      <c r="AL5433" s="1">
        <v>6118.158203125</v>
      </c>
      <c r="AM5433" s="1">
        <v>6003.71484375</v>
      </c>
      <c r="AN5433" s="1">
        <v>114.44366455078125</v>
      </c>
      <c r="AO5433" t="s">
        <v>18243</v>
      </c>
    </row>
    <row r="5434" spans="1:41" x14ac:dyDescent="0.25">
      <c r="A5434" s="1">
        <v>2022</v>
      </c>
      <c r="B5434" t="s">
        <v>3976</v>
      </c>
      <c r="C5434" t="s">
        <v>7130</v>
      </c>
      <c r="D5434" t="s">
        <v>7238</v>
      </c>
      <c r="E5434" t="s">
        <v>7993</v>
      </c>
      <c r="F5434" t="s">
        <v>9953</v>
      </c>
      <c r="G5434" t="s">
        <v>12160</v>
      </c>
      <c r="H5434" t="s">
        <v>12743</v>
      </c>
      <c r="I5434" s="1">
        <v>0</v>
      </c>
      <c r="J5434" s="1">
        <v>0</v>
      </c>
      <c r="K5434" s="1"/>
      <c r="L5434" s="1"/>
      <c r="M5434" s="1"/>
      <c r="N5434" s="1">
        <v>0</v>
      </c>
      <c r="O5434" s="1"/>
      <c r="P5434" s="1"/>
      <c r="Q5434" s="1">
        <v>0</v>
      </c>
      <c r="R5434" s="1"/>
      <c r="S5434" s="1">
        <v>0</v>
      </c>
      <c r="T5434" s="1"/>
      <c r="U5434" s="1"/>
      <c r="V5434" s="1">
        <v>0</v>
      </c>
      <c r="W5434" s="1"/>
      <c r="X5434" s="1">
        <v>86.242355917342934</v>
      </c>
      <c r="Y5434" s="1"/>
      <c r="Z5434" s="1"/>
      <c r="AA5434" s="1"/>
      <c r="AB5434" s="1"/>
      <c r="AC5434" s="1">
        <v>0</v>
      </c>
      <c r="AD5434" s="1"/>
      <c r="AE5434" s="1"/>
      <c r="AF5434" s="1">
        <v>0</v>
      </c>
      <c r="AG5434" s="1">
        <v>0</v>
      </c>
      <c r="AH5434" s="1"/>
      <c r="AI5434" s="1">
        <v>0</v>
      </c>
      <c r="AJ5434" s="1"/>
      <c r="AK5434" s="1"/>
      <c r="AL5434" s="1">
        <v>86.242355346679688</v>
      </c>
      <c r="AM5434" s="1">
        <v>0</v>
      </c>
      <c r="AN5434" s="1">
        <v>86.242355346679688</v>
      </c>
      <c r="AO5434" t="s">
        <v>18244</v>
      </c>
    </row>
    <row r="5435" spans="1:41" x14ac:dyDescent="0.25">
      <c r="A5435" s="1">
        <v>2022</v>
      </c>
      <c r="B5435" t="s">
        <v>3977</v>
      </c>
      <c r="C5435" t="s">
        <v>7130</v>
      </c>
      <c r="D5435" t="s">
        <v>7238</v>
      </c>
      <c r="E5435" t="s">
        <v>7993</v>
      </c>
      <c r="F5435" t="s">
        <v>9953</v>
      </c>
      <c r="G5435" t="s">
        <v>12160</v>
      </c>
      <c r="H5435" t="s">
        <v>12743</v>
      </c>
      <c r="I5435" s="1"/>
      <c r="J5435" s="1"/>
      <c r="K5435" s="1"/>
      <c r="L5435" s="1"/>
      <c r="M5435" s="1"/>
      <c r="N5435" s="1">
        <v>0</v>
      </c>
      <c r="O5435" s="1"/>
      <c r="P5435" s="1"/>
      <c r="Q5435" s="1">
        <v>0</v>
      </c>
      <c r="R5435" s="1"/>
      <c r="S5435" s="1">
        <v>0</v>
      </c>
      <c r="T5435" s="1">
        <v>0</v>
      </c>
      <c r="U5435" s="1"/>
      <c r="V5435" s="1">
        <v>0</v>
      </c>
      <c r="W5435" s="1">
        <v>20.967845385096261</v>
      </c>
      <c r="X5435" s="1"/>
      <c r="Y5435" s="1"/>
      <c r="Z5435" s="1"/>
      <c r="AA5435" s="1"/>
      <c r="AB5435" s="1"/>
      <c r="AC5435" s="1"/>
      <c r="AD5435" s="1"/>
      <c r="AE5435" s="1">
        <v>780.00384832558098</v>
      </c>
      <c r="AF5435" s="1">
        <v>0</v>
      </c>
      <c r="AG5435" s="1">
        <v>0</v>
      </c>
      <c r="AH5435" s="1"/>
      <c r="AI5435" s="1">
        <v>0</v>
      </c>
      <c r="AJ5435" s="1"/>
      <c r="AK5435" s="1"/>
      <c r="AL5435" s="1">
        <v>800.9716796875</v>
      </c>
      <c r="AM5435" s="1">
        <v>780.00384521484375</v>
      </c>
      <c r="AN5435" s="1">
        <v>20.967845916748047</v>
      </c>
      <c r="AO5435" t="s">
        <v>18245</v>
      </c>
    </row>
    <row r="5436" spans="1:41" x14ac:dyDescent="0.25">
      <c r="A5436" s="1">
        <v>2022</v>
      </c>
      <c r="B5436" t="s">
        <v>3978</v>
      </c>
      <c r="C5436" t="s">
        <v>7130</v>
      </c>
      <c r="D5436" t="s">
        <v>7238</v>
      </c>
      <c r="E5436" t="s">
        <v>7993</v>
      </c>
      <c r="F5436" t="s">
        <v>9953</v>
      </c>
      <c r="G5436" t="s">
        <v>12160</v>
      </c>
      <c r="H5436" t="s">
        <v>12743</v>
      </c>
      <c r="I5436" s="1"/>
      <c r="J5436" s="1"/>
      <c r="K5436" s="1"/>
      <c r="L5436" s="1"/>
      <c r="M5436" s="1"/>
      <c r="N5436" s="1">
        <v>135.361171875</v>
      </c>
      <c r="O5436" s="1"/>
      <c r="P5436" s="1"/>
      <c r="Q5436" s="1">
        <v>0</v>
      </c>
      <c r="R5436" s="1"/>
      <c r="S5436" s="1"/>
      <c r="T5436" s="1"/>
      <c r="U5436" s="1"/>
      <c r="V5436" s="1">
        <v>0</v>
      </c>
      <c r="W5436" s="1"/>
      <c r="X5436" s="1">
        <v>80</v>
      </c>
      <c r="Y5436" s="1">
        <v>856.08</v>
      </c>
      <c r="Z5436" s="1"/>
      <c r="AA5436" s="1"/>
      <c r="AB5436" s="1"/>
      <c r="AC5436" s="1"/>
      <c r="AD5436" s="1"/>
      <c r="AE5436" s="1"/>
      <c r="AF5436" s="1">
        <v>0</v>
      </c>
      <c r="AG5436" s="1">
        <v>0</v>
      </c>
      <c r="AH5436" s="1">
        <v>0</v>
      </c>
      <c r="AI5436" s="1">
        <v>0</v>
      </c>
      <c r="AJ5436" s="1"/>
      <c r="AK5436" s="1"/>
      <c r="AL5436" s="1">
        <v>1071.441162109375</v>
      </c>
      <c r="AM5436" s="1">
        <v>991.441162109375</v>
      </c>
      <c r="AN5436" s="1">
        <v>80</v>
      </c>
      <c r="AO5436" t="s">
        <v>18246</v>
      </c>
    </row>
    <row r="5437" spans="1:41" x14ac:dyDescent="0.25">
      <c r="A5437" s="1">
        <v>2022</v>
      </c>
      <c r="B5437" t="s">
        <v>3979</v>
      </c>
      <c r="C5437" t="s">
        <v>7130</v>
      </c>
      <c r="D5437" t="s">
        <v>7238</v>
      </c>
      <c r="E5437" t="s">
        <v>7994</v>
      </c>
      <c r="F5437" t="s">
        <v>9954</v>
      </c>
      <c r="G5437" t="s">
        <v>12160</v>
      </c>
      <c r="H5437" t="s">
        <v>12743</v>
      </c>
      <c r="I5437" s="1">
        <v>11011.769554611341</v>
      </c>
      <c r="J5437" s="1">
        <v>39301.385493379414</v>
      </c>
      <c r="K5437" s="1">
        <v>1015.1153185346352</v>
      </c>
      <c r="L5437" s="1">
        <v>1842.5430246231822</v>
      </c>
      <c r="M5437" s="1">
        <v>20969.512944205322</v>
      </c>
      <c r="N5437" s="1">
        <v>19018.248436762759</v>
      </c>
      <c r="O5437" s="1">
        <v>9867.3328933547054</v>
      </c>
      <c r="P5437" s="1">
        <v>9711.4377313583282</v>
      </c>
      <c r="Q5437" s="1">
        <v>3858.7678789361494</v>
      </c>
      <c r="R5437" s="1">
        <v>7957.4041309017684</v>
      </c>
      <c r="S5437" s="1">
        <v>22551.241276917895</v>
      </c>
      <c r="T5437" s="1">
        <v>11272.701113377854</v>
      </c>
      <c r="U5437" s="1">
        <v>1953.5533807650759</v>
      </c>
      <c r="V5437" s="1">
        <v>13177.043717708893</v>
      </c>
      <c r="W5437" s="1">
        <v>4625.8129847993187</v>
      </c>
      <c r="X5437" s="1">
        <v>13833.528604757392</v>
      </c>
      <c r="Y5437" s="1">
        <v>47183.406888619174</v>
      </c>
      <c r="Z5437" s="1">
        <v>15973.563153723253</v>
      </c>
      <c r="AA5437" s="1">
        <v>227703.20469162086</v>
      </c>
      <c r="AB5437" s="1">
        <v>1154.7365912079447</v>
      </c>
      <c r="AC5437" s="1">
        <v>12518.04030596303</v>
      </c>
      <c r="AD5437" s="1">
        <v>18627.806215017386</v>
      </c>
      <c r="AE5437" s="1">
        <v>17417.894588926523</v>
      </c>
      <c r="AF5437" s="1">
        <v>32324.178405735613</v>
      </c>
      <c r="AG5437" s="1">
        <v>181124.26819378132</v>
      </c>
      <c r="AH5437" s="1">
        <v>33947.618925668954</v>
      </c>
      <c r="AI5437" s="1">
        <v>4182.9159968930007</v>
      </c>
      <c r="AJ5437" s="1">
        <v>42662.309858324836</v>
      </c>
      <c r="AK5437" s="1">
        <v>2565.1403325406213</v>
      </c>
      <c r="AL5437" s="1">
        <v>829352.5</v>
      </c>
      <c r="AM5437" s="1">
        <v>684739.0625</v>
      </c>
      <c r="AN5437" s="1">
        <v>144613.46875</v>
      </c>
      <c r="AO5437" t="s">
        <v>18247</v>
      </c>
    </row>
    <row r="5438" spans="1:41" x14ac:dyDescent="0.25">
      <c r="A5438" s="1">
        <v>2022</v>
      </c>
      <c r="B5438" t="s">
        <v>3980</v>
      </c>
      <c r="C5438" t="s">
        <v>7130</v>
      </c>
      <c r="D5438" t="s">
        <v>7238</v>
      </c>
      <c r="E5438" t="s">
        <v>7994</v>
      </c>
      <c r="F5438" t="s">
        <v>9954</v>
      </c>
      <c r="G5438" t="s">
        <v>12160</v>
      </c>
      <c r="H5438" t="s">
        <v>12743</v>
      </c>
      <c r="I5438" s="1">
        <v>17733.584435503639</v>
      </c>
      <c r="J5438" s="1">
        <v>72263.249335784203</v>
      </c>
      <c r="K5438" s="1">
        <v>1388.1019813436544</v>
      </c>
      <c r="L5438" s="1">
        <v>2404.0056711959342</v>
      </c>
      <c r="M5438" s="1">
        <v>33483.594684908392</v>
      </c>
      <c r="N5438" s="1">
        <v>18533.402447186461</v>
      </c>
      <c r="O5438" s="1">
        <v>9017.8233011490556</v>
      </c>
      <c r="P5438" s="1">
        <v>11256.499984366106</v>
      </c>
      <c r="Q5438" s="1">
        <v>4305.5396522522096</v>
      </c>
      <c r="R5438" s="1">
        <v>6416.1010664555142</v>
      </c>
      <c r="S5438" s="1">
        <v>12247.068104098575</v>
      </c>
      <c r="T5438" s="1">
        <v>11193.179768622145</v>
      </c>
      <c r="U5438" s="1">
        <v>1541.5821120225048</v>
      </c>
      <c r="V5438" s="1">
        <v>23533.382870944952</v>
      </c>
      <c r="W5438" s="1">
        <v>6288.1457758232664</v>
      </c>
      <c r="X5438" s="1">
        <v>23741.689041129641</v>
      </c>
      <c r="Y5438" s="1">
        <v>64861.797855984652</v>
      </c>
      <c r="Z5438" s="1">
        <v>17122.103345857817</v>
      </c>
      <c r="AA5438" s="1">
        <v>190833.85108554954</v>
      </c>
      <c r="AB5438" s="1">
        <v>1985.7302449968211</v>
      </c>
      <c r="AC5438" s="1">
        <v>15326.036639826058</v>
      </c>
      <c r="AD5438" s="1">
        <v>18207.810454932987</v>
      </c>
      <c r="AE5438" s="1">
        <v>16734.110506074827</v>
      </c>
      <c r="AF5438" s="1">
        <v>39561.189991117259</v>
      </c>
      <c r="AG5438" s="1">
        <v>234489.73165090854</v>
      </c>
      <c r="AH5438" s="1">
        <v>33993.502614269681</v>
      </c>
      <c r="AI5438" s="1">
        <v>3982.2407844833097</v>
      </c>
      <c r="AJ5438" s="1">
        <v>40892.891087657117</v>
      </c>
      <c r="AK5438" s="1">
        <v>2650.8744150093285</v>
      </c>
      <c r="AL5438" s="1">
        <v>935988.875</v>
      </c>
      <c r="AM5438" s="1">
        <v>777809.0625</v>
      </c>
      <c r="AN5438" s="1">
        <v>158179.75</v>
      </c>
      <c r="AO5438" t="s">
        <v>18248</v>
      </c>
    </row>
    <row r="5439" spans="1:41" x14ac:dyDescent="0.25">
      <c r="A5439" s="1">
        <v>2022</v>
      </c>
      <c r="B5439" t="s">
        <v>3981</v>
      </c>
      <c r="C5439" t="s">
        <v>7130</v>
      </c>
      <c r="D5439" t="s">
        <v>7238</v>
      </c>
      <c r="E5439" t="s">
        <v>7994</v>
      </c>
      <c r="F5439" t="s">
        <v>9954</v>
      </c>
      <c r="G5439" t="s">
        <v>12160</v>
      </c>
      <c r="H5439" t="s">
        <v>12743</v>
      </c>
      <c r="I5439" s="1">
        <v>11886.800790685485</v>
      </c>
      <c r="J5439" s="1">
        <v>61832.539069137929</v>
      </c>
      <c r="K5439" s="1">
        <v>1031.1539156336949</v>
      </c>
      <c r="L5439" s="1">
        <v>2444.5435313804787</v>
      </c>
      <c r="M5439" s="1">
        <v>23480.367221257529</v>
      </c>
      <c r="N5439" s="1">
        <v>15773.937544046941</v>
      </c>
      <c r="O5439" s="1">
        <v>9793.6950368322669</v>
      </c>
      <c r="P5439" s="1">
        <v>9909.6473306858206</v>
      </c>
      <c r="Q5439" s="1">
        <v>3655.1452519300187</v>
      </c>
      <c r="R5439" s="1">
        <v>7821.8835263228375</v>
      </c>
      <c r="S5439" s="1">
        <v>15580.400470573168</v>
      </c>
      <c r="T5439" s="1">
        <v>10753.774265029771</v>
      </c>
      <c r="U5439" s="1">
        <v>1892.4425433408062</v>
      </c>
      <c r="V5439" s="1">
        <v>9877.9514125170372</v>
      </c>
      <c r="W5439" s="1">
        <v>3507.7259561396077</v>
      </c>
      <c r="X5439" s="1">
        <v>15135.263315479038</v>
      </c>
      <c r="Y5439" s="1">
        <v>51477.873952088645</v>
      </c>
      <c r="Z5439" s="1">
        <v>17732.641172077441</v>
      </c>
      <c r="AA5439" s="1">
        <v>204872.70338708317</v>
      </c>
      <c r="AB5439" s="1">
        <v>1228.4113947500059</v>
      </c>
      <c r="AC5439" s="1">
        <v>11486.267998201422</v>
      </c>
      <c r="AD5439" s="1">
        <v>18298.194300667445</v>
      </c>
      <c r="AE5439" s="1">
        <v>17619.560246816305</v>
      </c>
      <c r="AF5439" s="1">
        <v>33874.427071940139</v>
      </c>
      <c r="AG5439" s="1">
        <v>194412.7178004279</v>
      </c>
      <c r="AH5439" s="1">
        <v>33600.555713868278</v>
      </c>
      <c r="AI5439" s="1">
        <v>4250.5124259921795</v>
      </c>
      <c r="AJ5439" s="1">
        <v>38247.960014796605</v>
      </c>
      <c r="AK5439" s="1">
        <v>4809.7086877737274</v>
      </c>
      <c r="AL5439" s="1">
        <v>836288.75</v>
      </c>
      <c r="AM5439" s="1">
        <v>694819.0625</v>
      </c>
      <c r="AN5439" s="1">
        <v>141469.765625</v>
      </c>
      <c r="AO5439" t="s">
        <v>18249</v>
      </c>
    </row>
    <row r="5440" spans="1:41" x14ac:dyDescent="0.25">
      <c r="A5440" s="1">
        <v>2022</v>
      </c>
      <c r="B5440" t="s">
        <v>3982</v>
      </c>
      <c r="C5440" t="s">
        <v>7130</v>
      </c>
      <c r="D5440" t="s">
        <v>7238</v>
      </c>
      <c r="E5440" t="s">
        <v>7994</v>
      </c>
      <c r="F5440" t="s">
        <v>9954</v>
      </c>
      <c r="G5440" t="s">
        <v>12160</v>
      </c>
      <c r="H5440" t="s">
        <v>12743</v>
      </c>
      <c r="I5440" s="1">
        <v>9096.3524974025149</v>
      </c>
      <c r="J5440" s="1">
        <v>20779.960649952798</v>
      </c>
      <c r="K5440" s="1">
        <v>979.62535005113364</v>
      </c>
      <c r="L5440" s="1">
        <v>3207.9779535409411</v>
      </c>
      <c r="M5440" s="1">
        <v>20523.599019920002</v>
      </c>
      <c r="N5440" s="1">
        <v>17910.117309188954</v>
      </c>
      <c r="O5440" s="1">
        <v>9884.858280982151</v>
      </c>
      <c r="P5440" s="1">
        <v>11175.563681939615</v>
      </c>
      <c r="Q5440" s="1">
        <v>3714.2267369703386</v>
      </c>
      <c r="R5440" s="1">
        <v>6599.4040678618903</v>
      </c>
      <c r="S5440" s="1">
        <v>20647.39888999315</v>
      </c>
      <c r="T5440" s="1">
        <v>11389.620033727037</v>
      </c>
      <c r="U5440" s="1">
        <v>2044.230248540438</v>
      </c>
      <c r="V5440" s="1">
        <v>5151.8851240640943</v>
      </c>
      <c r="W5440" s="1">
        <v>3909.0592281558488</v>
      </c>
      <c r="X5440" s="1">
        <v>15215.396921303331</v>
      </c>
      <c r="Y5440" s="1">
        <v>64545.821805529471</v>
      </c>
      <c r="Z5440" s="1">
        <v>16535.475740802292</v>
      </c>
      <c r="AA5440" s="1">
        <v>184018.78373724461</v>
      </c>
      <c r="AB5440" s="1">
        <v>0</v>
      </c>
      <c r="AC5440" s="1">
        <v>13381.304594816538</v>
      </c>
      <c r="AD5440" s="1">
        <v>19250.524042546451</v>
      </c>
      <c r="AE5440" s="1">
        <v>23686.700666944358</v>
      </c>
      <c r="AF5440" s="1">
        <v>30420.183689878137</v>
      </c>
      <c r="AG5440" s="1">
        <v>155580.23544132701</v>
      </c>
      <c r="AH5440" s="1">
        <v>35776.298934633072</v>
      </c>
      <c r="AI5440" s="1">
        <v>4313.8923547432451</v>
      </c>
      <c r="AJ5440" s="1">
        <v>69151.675249241802</v>
      </c>
      <c r="AK5440" s="1">
        <v>2640.7394677161524</v>
      </c>
      <c r="AL5440" s="1">
        <v>781530.9375</v>
      </c>
      <c r="AM5440" s="1">
        <v>636999.875</v>
      </c>
      <c r="AN5440" s="1">
        <v>144531.015625</v>
      </c>
      <c r="AO5440" t="s">
        <v>18250</v>
      </c>
    </row>
    <row r="5441" spans="1:41" x14ac:dyDescent="0.25">
      <c r="A5441" s="1">
        <v>2022</v>
      </c>
      <c r="B5441" t="s">
        <v>3983</v>
      </c>
      <c r="C5441" t="s">
        <v>7130</v>
      </c>
      <c r="D5441" t="s">
        <v>7238</v>
      </c>
      <c r="E5441" t="s">
        <v>7994</v>
      </c>
      <c r="F5441" t="s">
        <v>9954</v>
      </c>
      <c r="G5441" t="s">
        <v>12160</v>
      </c>
      <c r="H5441" t="s">
        <v>12743</v>
      </c>
      <c r="I5441" s="1">
        <v>18405.574679037498</v>
      </c>
      <c r="J5441" s="1">
        <v>78546.11042195122</v>
      </c>
      <c r="K5441" s="1">
        <v>1528.3557224137126</v>
      </c>
      <c r="L5441" s="1">
        <v>2532.0770087042242</v>
      </c>
      <c r="M5441" s="1">
        <v>48131.689081488468</v>
      </c>
      <c r="N5441" s="1">
        <v>17088.561221581916</v>
      </c>
      <c r="O5441" s="1">
        <v>10282.80155038665</v>
      </c>
      <c r="P5441" s="1">
        <v>11974.020447508574</v>
      </c>
      <c r="Q5441" s="1">
        <v>4993.3120264869376</v>
      </c>
      <c r="R5441" s="1">
        <v>6804.1156219342247</v>
      </c>
      <c r="S5441" s="1">
        <v>14424.811410008397</v>
      </c>
      <c r="T5441" s="1">
        <v>11196.829435641404</v>
      </c>
      <c r="U5441" s="1">
        <v>1625.0080173449603</v>
      </c>
      <c r="V5441" s="1">
        <v>18269.283684034373</v>
      </c>
      <c r="W5441" s="1">
        <v>7735.0381625620112</v>
      </c>
      <c r="X5441" s="1">
        <v>21992.124632158215</v>
      </c>
      <c r="Y5441" s="1">
        <v>64767.321802310129</v>
      </c>
      <c r="Z5441" s="1">
        <v>17413.561130705781</v>
      </c>
      <c r="AA5441" s="1">
        <v>212568.87133729813</v>
      </c>
      <c r="AB5441" s="1">
        <v>2015.0099415077507</v>
      </c>
      <c r="AC5441" s="1">
        <v>16066.900851144557</v>
      </c>
      <c r="AD5441" s="1">
        <v>19479.806562678648</v>
      </c>
      <c r="AE5441" s="1">
        <v>15394.462841180683</v>
      </c>
      <c r="AF5441" s="1">
        <v>48611.013037728822</v>
      </c>
      <c r="AG5441" s="1">
        <v>281152.59680740949</v>
      </c>
      <c r="AH5441" s="1">
        <v>42442.183914887682</v>
      </c>
      <c r="AI5441" s="1">
        <v>5779.7865804017847</v>
      </c>
      <c r="AJ5441" s="1">
        <v>42476.223396681766</v>
      </c>
      <c r="AK5441" s="1">
        <v>2980.5792214914336</v>
      </c>
      <c r="AL5441" s="1">
        <v>1046678</v>
      </c>
      <c r="AM5441" s="1">
        <v>858689.0625</v>
      </c>
      <c r="AN5441" s="1">
        <v>187989.015625</v>
      </c>
      <c r="AO5441" t="s">
        <v>18251</v>
      </c>
    </row>
    <row r="5442" spans="1:41" x14ac:dyDescent="0.25">
      <c r="A5442" s="1">
        <v>2022</v>
      </c>
      <c r="B5442" t="s">
        <v>3984</v>
      </c>
      <c r="C5442" t="s">
        <v>7130</v>
      </c>
      <c r="D5442" t="s">
        <v>7238</v>
      </c>
      <c r="E5442" t="s">
        <v>7994</v>
      </c>
      <c r="F5442" t="s">
        <v>9954</v>
      </c>
      <c r="G5442" t="s">
        <v>12160</v>
      </c>
      <c r="H5442" t="s">
        <v>12743</v>
      </c>
      <c r="I5442" s="1">
        <v>10943.370685075626</v>
      </c>
      <c r="J5442" s="1">
        <v>17777.867582910214</v>
      </c>
      <c r="K5442" s="1">
        <v>992.43131627538298</v>
      </c>
      <c r="L5442" s="1">
        <v>3480.7712995219531</v>
      </c>
      <c r="M5442" s="1">
        <v>23398.153309395711</v>
      </c>
      <c r="N5442" s="1">
        <v>13670.015212437589</v>
      </c>
      <c r="O5442" s="1">
        <v>8666.8300681073379</v>
      </c>
      <c r="P5442" s="1">
        <v>9709.96155359779</v>
      </c>
      <c r="Q5442" s="1">
        <v>3332.1725010564819</v>
      </c>
      <c r="R5442" s="1">
        <v>9489.7365056332455</v>
      </c>
      <c r="S5442" s="1">
        <v>19148.552106031766</v>
      </c>
      <c r="T5442" s="1">
        <v>10390.271768566052</v>
      </c>
      <c r="U5442" s="1">
        <v>2096.2085851084917</v>
      </c>
      <c r="V5442" s="1">
        <v>10334.59879228719</v>
      </c>
      <c r="W5442" s="1">
        <v>5270.7785150966984</v>
      </c>
      <c r="X5442" s="1">
        <v>16566.557679430614</v>
      </c>
      <c r="Y5442" s="1">
        <v>54414.282902123436</v>
      </c>
      <c r="Z5442" s="1">
        <v>13735.491473669905</v>
      </c>
      <c r="AA5442" s="1">
        <v>185721.86635827451</v>
      </c>
      <c r="AB5442" s="1">
        <v>0</v>
      </c>
      <c r="AC5442" s="1">
        <v>12697.916635324922</v>
      </c>
      <c r="AD5442" s="1">
        <v>21567.170767887812</v>
      </c>
      <c r="AE5442" s="1">
        <v>24445.88285583942</v>
      </c>
      <c r="AF5442" s="1">
        <v>31424.438448066496</v>
      </c>
      <c r="AG5442" s="1">
        <v>209378.80209224543</v>
      </c>
      <c r="AH5442" s="1">
        <v>42419.841402055368</v>
      </c>
      <c r="AI5442" s="1">
        <v>3793.0240795207928</v>
      </c>
      <c r="AJ5442" s="1">
        <v>45659.340204989785</v>
      </c>
      <c r="AK5442" s="1">
        <v>3354.4009612792879</v>
      </c>
      <c r="AL5442" s="1">
        <v>813880.5625</v>
      </c>
      <c r="AM5442" s="1">
        <v>658312.6875</v>
      </c>
      <c r="AN5442" s="1">
        <v>155568.015625</v>
      </c>
      <c r="AO5442" t="s">
        <v>18252</v>
      </c>
    </row>
    <row r="5443" spans="1:41" x14ac:dyDescent="0.25">
      <c r="A5443" s="1">
        <v>2022</v>
      </c>
      <c r="B5443" t="s">
        <v>3985</v>
      </c>
      <c r="C5443" t="s">
        <v>7130</v>
      </c>
      <c r="D5443" t="s">
        <v>7238</v>
      </c>
      <c r="E5443" t="s">
        <v>7994</v>
      </c>
      <c r="F5443" t="s">
        <v>9954</v>
      </c>
      <c r="G5443" t="s">
        <v>12160</v>
      </c>
      <c r="H5443" t="s">
        <v>12743</v>
      </c>
      <c r="I5443" s="1">
        <v>19224.384642734603</v>
      </c>
      <c r="J5443" s="1">
        <v>74268.384397123096</v>
      </c>
      <c r="K5443" s="1">
        <v>1452.5885667187549</v>
      </c>
      <c r="L5443" s="1">
        <v>3340.5216595823513</v>
      </c>
      <c r="M5443" s="1">
        <v>52529.359267108877</v>
      </c>
      <c r="N5443" s="1">
        <v>14852.695601920232</v>
      </c>
      <c r="O5443" s="1">
        <v>9831.1715441024426</v>
      </c>
      <c r="P5443" s="1">
        <v>10076.924670467208</v>
      </c>
      <c r="Q5443" s="1">
        <v>4638.8586691488772</v>
      </c>
      <c r="R5443" s="1">
        <v>6917.6899885978873</v>
      </c>
      <c r="S5443" s="1">
        <v>24693.705943338482</v>
      </c>
      <c r="T5443" s="1">
        <v>12716.816510006052</v>
      </c>
      <c r="U5443" s="1">
        <v>1534.1730539125538</v>
      </c>
      <c r="V5443" s="1">
        <v>12289.694576724085</v>
      </c>
      <c r="W5443" s="1">
        <v>12992.784170574296</v>
      </c>
      <c r="X5443" s="1">
        <v>26164.44221570186</v>
      </c>
      <c r="Y5443" s="1">
        <v>68721.778358481606</v>
      </c>
      <c r="Z5443" s="1">
        <v>16077.63433033374</v>
      </c>
      <c r="AA5443" s="1">
        <v>212150.13906183725</v>
      </c>
      <c r="AB5443" s="1">
        <v>2017.3611120883349</v>
      </c>
      <c r="AC5443" s="1">
        <v>21592.254045654634</v>
      </c>
      <c r="AD5443" s="1">
        <v>18586.043962180222</v>
      </c>
      <c r="AE5443" s="1">
        <v>13973.898570638072</v>
      </c>
      <c r="AF5443" s="1">
        <v>49055.803204767697</v>
      </c>
      <c r="AG5443" s="1">
        <v>278707.76499941759</v>
      </c>
      <c r="AH5443" s="1">
        <v>45809.451856687941</v>
      </c>
      <c r="AI5443" s="1">
        <v>6025.5793499515648</v>
      </c>
      <c r="AJ5443" s="1">
        <v>43694.494173945786</v>
      </c>
      <c r="AK5443" s="1">
        <v>4148.8932421422551</v>
      </c>
      <c r="AL5443" s="1">
        <v>1068085.25</v>
      </c>
      <c r="AM5443" s="1">
        <v>851117.0625</v>
      </c>
      <c r="AN5443" s="1">
        <v>216968.203125</v>
      </c>
      <c r="AO5443" t="s">
        <v>18253</v>
      </c>
    </row>
    <row r="5444" spans="1:41" x14ac:dyDescent="0.25">
      <c r="A5444" s="1">
        <v>2022</v>
      </c>
      <c r="B5444" t="s">
        <v>3986</v>
      </c>
      <c r="C5444" t="s">
        <v>7130</v>
      </c>
      <c r="D5444" t="s">
        <v>7238</v>
      </c>
      <c r="E5444" t="s">
        <v>7994</v>
      </c>
      <c r="F5444" t="s">
        <v>9954</v>
      </c>
      <c r="G5444" t="s">
        <v>12160</v>
      </c>
      <c r="H5444" t="s">
        <v>12743</v>
      </c>
      <c r="I5444" s="1">
        <v>6064.934467533225</v>
      </c>
      <c r="J5444" s="1">
        <v>18094.272853511797</v>
      </c>
      <c r="K5444" s="1">
        <v>1116.8698807201877</v>
      </c>
      <c r="L5444" s="1">
        <v>2917.8378881603144</v>
      </c>
      <c r="M5444" s="1">
        <v>11884.672473876508</v>
      </c>
      <c r="N5444" s="1">
        <v>12097.135207497591</v>
      </c>
      <c r="O5444" s="1">
        <v>7099.3570381782947</v>
      </c>
      <c r="P5444" s="1">
        <v>8958.2527095745445</v>
      </c>
      <c r="Q5444" s="1">
        <v>3237.7886204555402</v>
      </c>
      <c r="R5444" s="1">
        <v>8653.7227538308507</v>
      </c>
      <c r="S5444" s="1">
        <v>19357.034628640002</v>
      </c>
      <c r="T5444" s="1">
        <v>12088.185536664159</v>
      </c>
      <c r="U5444" s="1">
        <v>2512.7821470949461</v>
      </c>
      <c r="V5444" s="1">
        <v>9441.2897381187322</v>
      </c>
      <c r="W5444" s="1">
        <v>4338.7513807560308</v>
      </c>
      <c r="X5444" s="1">
        <v>14010.450488581751</v>
      </c>
      <c r="Y5444" s="1">
        <v>68873.233983642916</v>
      </c>
      <c r="Z5444" s="1">
        <v>12099.219377417707</v>
      </c>
      <c r="AA5444" s="1">
        <v>169358.02864230433</v>
      </c>
      <c r="AB5444" s="1">
        <v>827.53805651605558</v>
      </c>
      <c r="AC5444" s="1">
        <v>13215.024627363231</v>
      </c>
      <c r="AD5444" s="1">
        <v>20906.047947428637</v>
      </c>
      <c r="AE5444" s="1">
        <v>16700.208373416379</v>
      </c>
      <c r="AF5444" s="1">
        <v>36129.698556338008</v>
      </c>
      <c r="AG5444" s="1">
        <v>145748.87412669256</v>
      </c>
      <c r="AH5444" s="1">
        <v>29630.047824804275</v>
      </c>
      <c r="AI5444" s="1">
        <v>2928.8717289138617</v>
      </c>
      <c r="AJ5444" s="1">
        <v>46591.365435870764</v>
      </c>
      <c r="AK5444" s="1">
        <v>2870.0245782282755</v>
      </c>
      <c r="AL5444" s="1">
        <v>707751.5</v>
      </c>
      <c r="AM5444" s="1">
        <v>580693.6875</v>
      </c>
      <c r="AN5444" s="1">
        <v>127057.8515625</v>
      </c>
      <c r="AO5444" t="s">
        <v>18254</v>
      </c>
    </row>
    <row r="5445" spans="1:41" x14ac:dyDescent="0.25">
      <c r="A5445" s="1">
        <v>2022</v>
      </c>
      <c r="B5445" t="s">
        <v>3987</v>
      </c>
      <c r="C5445" t="s">
        <v>7130</v>
      </c>
      <c r="D5445" t="s">
        <v>7238</v>
      </c>
      <c r="E5445" t="s">
        <v>7994</v>
      </c>
      <c r="F5445" t="s">
        <v>9954</v>
      </c>
      <c r="G5445" t="s">
        <v>12160</v>
      </c>
      <c r="H5445" t="s">
        <v>12743</v>
      </c>
      <c r="I5445" s="1">
        <v>17328</v>
      </c>
      <c r="J5445" s="1">
        <v>73416.07630142798</v>
      </c>
      <c r="K5445" s="1">
        <v>1678.033062</v>
      </c>
      <c r="L5445" s="1">
        <v>5058.5311400000001</v>
      </c>
      <c r="M5445" s="1">
        <v>55823</v>
      </c>
      <c r="N5445" s="1">
        <v>14702.513367004391</v>
      </c>
      <c r="O5445" s="1">
        <v>9505.9586400000007</v>
      </c>
      <c r="P5445" s="1">
        <v>11838.762000000001</v>
      </c>
      <c r="Q5445" s="1">
        <v>5155</v>
      </c>
      <c r="R5445" s="1">
        <v>7250.7073029134326</v>
      </c>
      <c r="S5445" s="1">
        <v>23916.76</v>
      </c>
      <c r="T5445" s="1">
        <v>14077</v>
      </c>
      <c r="U5445" s="1">
        <v>1815</v>
      </c>
      <c r="V5445" s="1">
        <v>16781</v>
      </c>
      <c r="W5445" s="1">
        <v>10656.027</v>
      </c>
      <c r="X5445" s="1">
        <v>27708.3</v>
      </c>
      <c r="Y5445" s="1">
        <v>76075.340400000001</v>
      </c>
      <c r="Z5445" s="1">
        <v>15503.19864607467</v>
      </c>
      <c r="AA5445" s="1">
        <v>227841</v>
      </c>
      <c r="AB5445" s="1">
        <v>2797.424</v>
      </c>
      <c r="AC5445" s="1">
        <v>19102.084014</v>
      </c>
      <c r="AD5445" s="1">
        <v>22199.97149678964</v>
      </c>
      <c r="AE5445" s="1">
        <v>14379.848497307999</v>
      </c>
      <c r="AF5445" s="1">
        <v>53834.138784000002</v>
      </c>
      <c r="AG5445" s="1">
        <v>311155</v>
      </c>
      <c r="AH5445" s="1">
        <v>38524.440999999999</v>
      </c>
      <c r="AI5445" s="1">
        <v>20436</v>
      </c>
      <c r="AJ5445" s="1">
        <v>43912.03435110586</v>
      </c>
      <c r="AK5445" s="1">
        <v>4414</v>
      </c>
      <c r="AL5445" s="1">
        <v>1146885.25</v>
      </c>
      <c r="AM5445" s="1">
        <v>915148.25</v>
      </c>
      <c r="AN5445" s="1">
        <v>231736.90625</v>
      </c>
      <c r="AO5445" t="s">
        <v>18255</v>
      </c>
    </row>
    <row r="5446" spans="1:41" x14ac:dyDescent="0.25">
      <c r="A5446" s="1">
        <v>2022</v>
      </c>
      <c r="B5446" t="s">
        <v>3988</v>
      </c>
      <c r="C5446" t="s">
        <v>7130</v>
      </c>
      <c r="D5446" t="s">
        <v>7238</v>
      </c>
      <c r="E5446" t="s">
        <v>7994</v>
      </c>
      <c r="F5446" t="s">
        <v>9954</v>
      </c>
      <c r="G5446" t="s">
        <v>12161</v>
      </c>
      <c r="H5446" t="s">
        <v>12743</v>
      </c>
      <c r="I5446" s="1">
        <v>9222.84</v>
      </c>
      <c r="J5446" s="1">
        <v>17602.36</v>
      </c>
      <c r="K5446" s="1">
        <v>983.73142646499116</v>
      </c>
      <c r="L5446" s="1">
        <v>3422.44</v>
      </c>
      <c r="M5446" s="1">
        <v>22716.051321527571</v>
      </c>
      <c r="N5446" s="1">
        <v>13402.921544543949</v>
      </c>
      <c r="O5446" s="1">
        <v>8722</v>
      </c>
      <c r="P5446" s="1">
        <v>10551.6</v>
      </c>
      <c r="Q5446" s="1">
        <v>3710.64015996842</v>
      </c>
      <c r="R5446" s="1">
        <v>9645.3036871236782</v>
      </c>
      <c r="S5446" s="1">
        <v>21323.44181682116</v>
      </c>
      <c r="T5446" s="1">
        <v>10996.604036848639</v>
      </c>
      <c r="U5446" s="1">
        <v>2009.4188121322391</v>
      </c>
      <c r="V5446" s="1">
        <v>10003</v>
      </c>
      <c r="W5446" s="1">
        <v>5002.526082612615</v>
      </c>
      <c r="X5446" s="1">
        <v>17337.7335375115</v>
      </c>
      <c r="Y5446" s="1">
        <v>56710</v>
      </c>
      <c r="Z5446" s="1">
        <v>15298.451999999999</v>
      </c>
      <c r="AA5446" s="1">
        <v>182910.3440778004</v>
      </c>
      <c r="AB5446" s="1">
        <v>852</v>
      </c>
      <c r="AC5446" s="1">
        <v>12683.6</v>
      </c>
      <c r="AD5446" s="1">
        <v>24016.766827902269</v>
      </c>
      <c r="AE5446" s="1">
        <v>23201.727458013978</v>
      </c>
      <c r="AF5446" s="1">
        <v>30898.818671337041</v>
      </c>
      <c r="AG5446" s="1">
        <v>213014</v>
      </c>
      <c r="AH5446" s="1">
        <v>46744.246349565263</v>
      </c>
      <c r="AI5446" s="1">
        <v>3599.980882412844</v>
      </c>
      <c r="AJ5446" s="1">
        <v>50151.371641766244</v>
      </c>
      <c r="AK5446" s="1">
        <v>3771.745660465228</v>
      </c>
      <c r="AL5446" s="1">
        <v>830505.75</v>
      </c>
      <c r="AM5446" s="1">
        <v>664438.875</v>
      </c>
      <c r="AN5446" s="1">
        <v>166066.84375</v>
      </c>
      <c r="AO5446" t="s">
        <v>18256</v>
      </c>
    </row>
    <row r="5447" spans="1:41" x14ac:dyDescent="0.25">
      <c r="A5447" s="1">
        <v>2022</v>
      </c>
      <c r="B5447" t="s">
        <v>3989</v>
      </c>
      <c r="C5447" t="s">
        <v>7130</v>
      </c>
      <c r="D5447" t="s">
        <v>7238</v>
      </c>
      <c r="E5447" t="s">
        <v>7994</v>
      </c>
      <c r="F5447" t="s">
        <v>9954</v>
      </c>
      <c r="G5447" t="s">
        <v>12161</v>
      </c>
      <c r="H5447" t="s">
        <v>12743</v>
      </c>
      <c r="I5447" s="1">
        <v>10521.111085656081</v>
      </c>
      <c r="J5447" s="1">
        <v>38711.740695432731</v>
      </c>
      <c r="K5447" s="1">
        <v>964.96224434970475</v>
      </c>
      <c r="L5447" s="1">
        <v>1854.6625352354399</v>
      </c>
      <c r="M5447" s="1">
        <v>20230.0725570336</v>
      </c>
      <c r="N5447" s="1">
        <v>18842</v>
      </c>
      <c r="O5447" s="1">
        <v>9522.4254300758694</v>
      </c>
      <c r="P5447" s="1">
        <v>8485.7800000000007</v>
      </c>
      <c r="Q5447" s="1">
        <v>3719.0533251469592</v>
      </c>
      <c r="R5447" s="1">
        <v>7618.8394831108126</v>
      </c>
      <c r="S5447" s="1">
        <v>21500.637733019659</v>
      </c>
      <c r="T5447" s="1">
        <v>10249.9494985</v>
      </c>
      <c r="U5447" s="1">
        <v>1794.0741555207001</v>
      </c>
      <c r="V5447" s="1">
        <v>12793</v>
      </c>
      <c r="W5447" s="1">
        <v>4484.6134965889432</v>
      </c>
      <c r="X5447" s="1">
        <v>13556.636302113229</v>
      </c>
      <c r="Y5447" s="1">
        <v>45886.371629999987</v>
      </c>
      <c r="Z5447" s="1">
        <v>15455.63230567298</v>
      </c>
      <c r="AA5447" s="1">
        <v>233783.565152536</v>
      </c>
      <c r="AB5447" s="1">
        <v>1009</v>
      </c>
      <c r="AC5447" s="1">
        <v>12127.52938</v>
      </c>
      <c r="AD5447" s="1">
        <v>18023.813519247989</v>
      </c>
      <c r="AE5447" s="1">
        <v>16803.693641445228</v>
      </c>
      <c r="AF5447" s="1">
        <v>31652.107675460451</v>
      </c>
      <c r="AG5447" s="1">
        <v>179790</v>
      </c>
      <c r="AH5447" s="1">
        <v>33899.825042478376</v>
      </c>
      <c r="AI5447" s="1">
        <v>4035.415335696001</v>
      </c>
      <c r="AJ5447" s="1">
        <v>41981.082665323403</v>
      </c>
      <c r="AK5447" s="1">
        <v>2474.68671229248</v>
      </c>
      <c r="AL5447" s="1">
        <v>821772.3125</v>
      </c>
      <c r="AM5447" s="1">
        <v>681820.1875</v>
      </c>
      <c r="AN5447" s="1">
        <v>139952.046875</v>
      </c>
      <c r="AO5447" t="s">
        <v>18257</v>
      </c>
    </row>
    <row r="5448" spans="1:41" x14ac:dyDescent="0.25">
      <c r="A5448" s="1">
        <v>2022</v>
      </c>
      <c r="B5448" t="s">
        <v>3990</v>
      </c>
      <c r="C5448" t="s">
        <v>7130</v>
      </c>
      <c r="D5448" t="s">
        <v>7238</v>
      </c>
      <c r="E5448" t="s">
        <v>7994</v>
      </c>
      <c r="F5448" t="s">
        <v>9954</v>
      </c>
      <c r="G5448" t="s">
        <v>12161</v>
      </c>
      <c r="H5448" t="s">
        <v>12743</v>
      </c>
      <c r="I5448" s="1">
        <v>5837.46</v>
      </c>
      <c r="J5448" s="1">
        <v>15083.698</v>
      </c>
      <c r="K5448" s="1">
        <v>1129</v>
      </c>
      <c r="L5448" s="1">
        <v>2844.3203133211</v>
      </c>
      <c r="M5448" s="1">
        <v>11632.79999999999</v>
      </c>
      <c r="N5448" s="1">
        <v>11969.034900000001</v>
      </c>
      <c r="O5448" s="1">
        <v>7231.8532432244428</v>
      </c>
      <c r="P5448" s="1">
        <v>9060.68</v>
      </c>
      <c r="Q5448" s="1">
        <v>3236.7477902608621</v>
      </c>
      <c r="R5448" s="1">
        <v>8497.703603995833</v>
      </c>
      <c r="S5448" s="1">
        <v>19237</v>
      </c>
      <c r="T5448" s="1">
        <v>12013.4</v>
      </c>
      <c r="U5448" s="1">
        <v>1732</v>
      </c>
      <c r="V5448" s="1">
        <v>9382.9207137238755</v>
      </c>
      <c r="W5448" s="1">
        <v>4154.5969205805441</v>
      </c>
      <c r="X5448" s="1">
        <v>14911.54732347539</v>
      </c>
      <c r="Y5448" s="1">
        <v>73232</v>
      </c>
      <c r="Z5448" s="1">
        <v>12094.965420265909</v>
      </c>
      <c r="AA5448" s="1">
        <v>168134.33166467419</v>
      </c>
      <c r="AB5448" s="1">
        <v>675</v>
      </c>
      <c r="AC5448" s="1">
        <v>13461.65256</v>
      </c>
      <c r="AD5448" s="1">
        <v>20899.327420394351</v>
      </c>
      <c r="AE5448" s="1">
        <v>16680.181123598592</v>
      </c>
      <c r="AF5448" s="1">
        <v>35219.377997299503</v>
      </c>
      <c r="AG5448" s="1">
        <v>145381.03168661601</v>
      </c>
      <c r="AH5448" s="1">
        <v>29062.51773489187</v>
      </c>
      <c r="AI5448" s="1">
        <v>2799.0942612144131</v>
      </c>
      <c r="AJ5448" s="1">
        <v>46429.187769980221</v>
      </c>
      <c r="AK5448" s="1">
        <v>2920</v>
      </c>
      <c r="AL5448" s="1">
        <v>704943.4375</v>
      </c>
      <c r="AM5448" s="1">
        <v>578277.3125</v>
      </c>
      <c r="AN5448" s="1">
        <v>126666.1328125</v>
      </c>
      <c r="AO5448" t="s">
        <v>18258</v>
      </c>
    </row>
    <row r="5449" spans="1:41" x14ac:dyDescent="0.25">
      <c r="A5449" s="1">
        <v>2022</v>
      </c>
      <c r="B5449" t="s">
        <v>3991</v>
      </c>
      <c r="C5449" t="s">
        <v>7130</v>
      </c>
      <c r="D5449" t="s">
        <v>7238</v>
      </c>
      <c r="E5449" t="s">
        <v>7994</v>
      </c>
      <c r="F5449" t="s">
        <v>9954</v>
      </c>
      <c r="G5449" t="s">
        <v>12161</v>
      </c>
      <c r="H5449" t="s">
        <v>12743</v>
      </c>
      <c r="I5449" s="1">
        <v>18630.567648</v>
      </c>
      <c r="J5449" s="1">
        <v>76682.039735553204</v>
      </c>
      <c r="K5449" s="1">
        <v>1508.166100347562</v>
      </c>
      <c r="L5449" s="1">
        <v>2567.3029034486399</v>
      </c>
      <c r="M5449" s="1">
        <v>47764.764000000003</v>
      </c>
      <c r="N5449" s="1">
        <v>16958.289007196629</v>
      </c>
      <c r="O5449" s="1">
        <v>10204.412076241721</v>
      </c>
      <c r="P5449" s="1">
        <v>11859.672350691</v>
      </c>
      <c r="Q5449" s="1">
        <v>4955.2462229138673</v>
      </c>
      <c r="R5449" s="1">
        <v>6752.2454148694296</v>
      </c>
      <c r="S5449" s="1">
        <v>14314.845913200001</v>
      </c>
      <c r="T5449" s="1">
        <v>11301.454814796251</v>
      </c>
      <c r="U5449" s="1">
        <v>1581.155</v>
      </c>
      <c r="V5449" s="1">
        <v>18130</v>
      </c>
      <c r="W5449" s="1">
        <v>7676.0712000000003</v>
      </c>
      <c r="X5449" s="1">
        <v>22573</v>
      </c>
      <c r="Y5449" s="1">
        <v>65074.094003648534</v>
      </c>
      <c r="Z5449" s="1">
        <v>17280.8113257681</v>
      </c>
      <c r="AA5449" s="1">
        <v>219240</v>
      </c>
      <c r="AB5449" s="1">
        <v>1962</v>
      </c>
      <c r="AC5449" s="1">
        <v>16007.005499999999</v>
      </c>
      <c r="AD5449" s="1">
        <v>18972.884351155259</v>
      </c>
      <c r="AE5449" s="1">
        <v>15277.10534469</v>
      </c>
      <c r="AF5449" s="1">
        <v>49205.242576244142</v>
      </c>
      <c r="AG5449" s="1">
        <v>284590</v>
      </c>
      <c r="AH5449" s="1">
        <v>43959.847371137461</v>
      </c>
      <c r="AI5449" s="1">
        <v>5735.7252000000008</v>
      </c>
      <c r="AJ5449" s="1">
        <v>42994.977060659199</v>
      </c>
      <c r="AK5449" s="1">
        <v>2958</v>
      </c>
      <c r="AL5449" s="1">
        <v>1056717</v>
      </c>
      <c r="AM5449" s="1">
        <v>867785.75</v>
      </c>
      <c r="AN5449" s="1">
        <v>188931.15625</v>
      </c>
      <c r="AO5449" t="s">
        <v>18259</v>
      </c>
    </row>
    <row r="5450" spans="1:41" x14ac:dyDescent="0.25">
      <c r="A5450" s="1">
        <v>2022</v>
      </c>
      <c r="B5450" t="s">
        <v>3992</v>
      </c>
      <c r="C5450" t="s">
        <v>7130</v>
      </c>
      <c r="D5450" t="s">
        <v>7238</v>
      </c>
      <c r="E5450" t="s">
        <v>7994</v>
      </c>
      <c r="F5450" t="s">
        <v>9954</v>
      </c>
      <c r="G5450" t="s">
        <v>12161</v>
      </c>
      <c r="H5450" t="s">
        <v>12743</v>
      </c>
      <c r="I5450" s="1">
        <v>8852.9204405729997</v>
      </c>
      <c r="J5450" s="1">
        <v>19846.75</v>
      </c>
      <c r="K5450" s="1">
        <v>971.45658905929554</v>
      </c>
      <c r="L5450" s="1">
        <v>3183.3216000000002</v>
      </c>
      <c r="M5450" s="1">
        <v>19997.211447714271</v>
      </c>
      <c r="N5450" s="1">
        <v>17430.815666483399</v>
      </c>
      <c r="O5450" s="1">
        <v>9532.7557426340427</v>
      </c>
      <c r="P5450" s="1">
        <v>9468.6380415999993</v>
      </c>
      <c r="Q5450" s="1">
        <v>3530.9317611439369</v>
      </c>
      <c r="R5450" s="1">
        <v>6526.4035864919269</v>
      </c>
      <c r="S5450" s="1">
        <v>19719.895293785881</v>
      </c>
      <c r="T5450" s="1">
        <v>10551.72749704647</v>
      </c>
      <c r="U5450" s="1">
        <v>1970.0184432669009</v>
      </c>
      <c r="V5450" s="1">
        <v>4953</v>
      </c>
      <c r="W5450" s="1">
        <v>3744.494720142487</v>
      </c>
      <c r="X5450" s="1">
        <v>14517.85298433931</v>
      </c>
      <c r="Y5450" s="1">
        <v>64105.381260000002</v>
      </c>
      <c r="Z5450" s="1">
        <v>15699.423600684069</v>
      </c>
      <c r="AA5450" s="1">
        <v>179600.91394429389</v>
      </c>
      <c r="AB5450" s="1">
        <v>1000</v>
      </c>
      <c r="AC5450" s="1">
        <v>12760.095660000001</v>
      </c>
      <c r="AD5450" s="1">
        <v>18466.708522872519</v>
      </c>
      <c r="AE5450" s="1">
        <v>22987.956448993111</v>
      </c>
      <c r="AF5450" s="1">
        <v>29606.09387894861</v>
      </c>
      <c r="AG5450" s="1">
        <v>158981.9855431008</v>
      </c>
      <c r="AH5450" s="1">
        <v>35420.664538695222</v>
      </c>
      <c r="AI5450" s="1">
        <v>4116.1236424099206</v>
      </c>
      <c r="AJ5450" s="1">
        <v>67471.837867805196</v>
      </c>
      <c r="AK5450" s="1">
        <v>2750.3358671632182</v>
      </c>
      <c r="AL5450" s="1">
        <v>767765.75</v>
      </c>
      <c r="AM5450" s="1">
        <v>626976.4375</v>
      </c>
      <c r="AN5450" s="1">
        <v>140789.234375</v>
      </c>
      <c r="AO5450" t="s">
        <v>18260</v>
      </c>
    </row>
    <row r="5451" spans="1:41" x14ac:dyDescent="0.25">
      <c r="A5451" s="1">
        <v>2022</v>
      </c>
      <c r="B5451" t="s">
        <v>3993</v>
      </c>
      <c r="C5451" t="s">
        <v>7130</v>
      </c>
      <c r="D5451" t="s">
        <v>7238</v>
      </c>
      <c r="E5451" t="s">
        <v>7994</v>
      </c>
      <c r="F5451" t="s">
        <v>9954</v>
      </c>
      <c r="G5451" t="s">
        <v>12161</v>
      </c>
      <c r="H5451" t="s">
        <v>12743</v>
      </c>
      <c r="I5451" s="1">
        <v>17806.009032000002</v>
      </c>
      <c r="J5451" s="1">
        <v>69395.730200379563</v>
      </c>
      <c r="K5451" s="1">
        <v>1355</v>
      </c>
      <c r="L5451" s="1">
        <v>2417.8482875887198</v>
      </c>
      <c r="M5451" s="1">
        <v>32961.120479999998</v>
      </c>
      <c r="N5451" s="1">
        <v>18279.964731701672</v>
      </c>
      <c r="O5451" s="1">
        <v>8877.1102115417489</v>
      </c>
      <c r="P5451" s="1">
        <v>11114.565764984</v>
      </c>
      <c r="Q5451" s="1">
        <v>4259.1653645312072</v>
      </c>
      <c r="R5451" s="1">
        <v>6305.8534426892038</v>
      </c>
      <c r="S5451" s="1">
        <v>11926.390806116829</v>
      </c>
      <c r="T5451" s="1">
        <v>11220.451247999999</v>
      </c>
      <c r="U5451" s="1">
        <v>1473.33043</v>
      </c>
      <c r="V5451" s="1">
        <v>23254</v>
      </c>
      <c r="W5451" s="1">
        <v>6190.0262639999983</v>
      </c>
      <c r="X5451" s="1">
        <v>24027.342452191649</v>
      </c>
      <c r="Y5451" s="1">
        <v>65159.873538789267</v>
      </c>
      <c r="Z5451" s="1">
        <v>16887.96464581964</v>
      </c>
      <c r="AA5451" s="1">
        <v>201128</v>
      </c>
      <c r="AB5451" s="1">
        <v>1913</v>
      </c>
      <c r="AC5451" s="1">
        <v>15086.890869999999</v>
      </c>
      <c r="AD5451" s="1">
        <v>18012.007393447169</v>
      </c>
      <c r="AE5451" s="1">
        <v>16472.993348141619</v>
      </c>
      <c r="AF5451" s="1">
        <v>39788.98911141498</v>
      </c>
      <c r="AG5451" s="1">
        <v>240004</v>
      </c>
      <c r="AH5451" s="1">
        <v>34467.566675383881</v>
      </c>
      <c r="AI5451" s="1">
        <v>3920.1023519999999</v>
      </c>
      <c r="AJ5451" s="1">
        <v>41881.097107785601</v>
      </c>
      <c r="AK5451" s="1">
        <v>2609</v>
      </c>
      <c r="AL5451" s="1">
        <v>948195.4375</v>
      </c>
      <c r="AM5451" s="1">
        <v>790716.375</v>
      </c>
      <c r="AN5451" s="1">
        <v>157479.125</v>
      </c>
      <c r="AO5451" t="s">
        <v>18261</v>
      </c>
    </row>
    <row r="5452" spans="1:41" x14ac:dyDescent="0.25">
      <c r="A5452" s="1">
        <v>2022</v>
      </c>
      <c r="B5452" t="s">
        <v>3994</v>
      </c>
      <c r="C5452" t="s">
        <v>7130</v>
      </c>
      <c r="D5452" t="s">
        <v>7238</v>
      </c>
      <c r="E5452" t="s">
        <v>7994</v>
      </c>
      <c r="F5452" t="s">
        <v>9954</v>
      </c>
      <c r="G5452" t="s">
        <v>12161</v>
      </c>
      <c r="H5452" t="s">
        <v>12743</v>
      </c>
      <c r="I5452" s="1">
        <v>16866</v>
      </c>
      <c r="J5452" s="1">
        <v>75690.879886282608</v>
      </c>
      <c r="K5452" s="1">
        <v>1450.758440880953</v>
      </c>
      <c r="L5452" s="1">
        <v>3415.07528082</v>
      </c>
      <c r="M5452" s="1">
        <v>52561.097462434707</v>
      </c>
      <c r="N5452" s="1">
        <v>14847.09932398877</v>
      </c>
      <c r="O5452" s="1">
        <v>9837.1115298000004</v>
      </c>
      <c r="P5452" s="1">
        <v>10053.571806</v>
      </c>
      <c r="Q5452" s="1">
        <v>4645.0431831510768</v>
      </c>
      <c r="R5452" s="1">
        <v>6927.9812502539671</v>
      </c>
      <c r="S5452" s="1">
        <v>24635.476521246459</v>
      </c>
      <c r="T5452" s="1">
        <v>12987.28609954917</v>
      </c>
      <c r="U5452" s="1">
        <v>1520.05</v>
      </c>
      <c r="V5452" s="1">
        <v>12297</v>
      </c>
      <c r="W5452" s="1">
        <v>12957.2436</v>
      </c>
      <c r="X5452" s="1">
        <v>26205.9176625</v>
      </c>
      <c r="Y5452" s="1">
        <v>69307.221115325854</v>
      </c>
      <c r="Z5452" s="1">
        <v>16101.55259524254</v>
      </c>
      <c r="AA5452" s="1">
        <v>218540</v>
      </c>
      <c r="AB5452" s="1">
        <v>2019</v>
      </c>
      <c r="AC5452" s="1">
        <v>21605.64</v>
      </c>
      <c r="AD5452" s="1">
        <v>18610.8228264069</v>
      </c>
      <c r="AE5452" s="1">
        <v>13982.34158857102</v>
      </c>
      <c r="AF5452" s="1">
        <v>50270.922363102283</v>
      </c>
      <c r="AG5452" s="1">
        <v>284454</v>
      </c>
      <c r="AH5452" s="1">
        <v>46228.093644466833</v>
      </c>
      <c r="AI5452" s="1">
        <v>6029.22</v>
      </c>
      <c r="AJ5452" s="1">
        <v>44595.312238127968</v>
      </c>
      <c r="AK5452" s="1">
        <v>4151</v>
      </c>
      <c r="AL5452" s="1">
        <v>1082792.625</v>
      </c>
      <c r="AM5452" s="1">
        <v>865119.6875</v>
      </c>
      <c r="AN5452" s="1">
        <v>217673.03125</v>
      </c>
      <c r="AO5452" t="s">
        <v>18262</v>
      </c>
    </row>
    <row r="5453" spans="1:41" x14ac:dyDescent="0.25">
      <c r="A5453" s="1">
        <v>2022</v>
      </c>
      <c r="B5453" t="s">
        <v>3995</v>
      </c>
      <c r="C5453" t="s">
        <v>7130</v>
      </c>
      <c r="D5453" t="s">
        <v>7238</v>
      </c>
      <c r="E5453" t="s">
        <v>7994</v>
      </c>
      <c r="F5453" t="s">
        <v>9954</v>
      </c>
      <c r="G5453" t="s">
        <v>12161</v>
      </c>
      <c r="H5453" t="s">
        <v>12743</v>
      </c>
      <c r="I5453" s="1">
        <v>11837.9543719104</v>
      </c>
      <c r="J5453" s="1">
        <v>61699.192621316339</v>
      </c>
      <c r="K5453" s="1">
        <v>956.86175563492804</v>
      </c>
      <c r="L5453" s="1">
        <v>2450.4164999999998</v>
      </c>
      <c r="M5453" s="1">
        <v>22925.371932720001</v>
      </c>
      <c r="N5453" s="1">
        <v>15446.437566266241</v>
      </c>
      <c r="O5453" s="1">
        <v>9543.4654693895991</v>
      </c>
      <c r="P5453" s="1">
        <v>9562.5436183745114</v>
      </c>
      <c r="Q5453" s="1">
        <v>3575.7511433830491</v>
      </c>
      <c r="R5453" s="1">
        <v>7605.0838779700534</v>
      </c>
      <c r="S5453" s="1">
        <v>15167</v>
      </c>
      <c r="T5453" s="1">
        <v>10709.583791040001</v>
      </c>
      <c r="U5453" s="1">
        <v>1776.3110450700001</v>
      </c>
      <c r="V5453" s="1">
        <v>9694</v>
      </c>
      <c r="W5453" s="1">
        <v>3438.2657665538818</v>
      </c>
      <c r="X5453" s="1">
        <v>15207.06799285208</v>
      </c>
      <c r="Y5453" s="1">
        <v>50405.690895203923</v>
      </c>
      <c r="Z5453" s="1">
        <v>17346</v>
      </c>
      <c r="AA5453" s="1">
        <v>210056</v>
      </c>
      <c r="AB5453" s="1">
        <v>1108.038</v>
      </c>
      <c r="AC5453" s="1">
        <v>11214.77038</v>
      </c>
      <c r="AD5453" s="1">
        <v>17900.735725319821</v>
      </c>
      <c r="AE5453" s="1">
        <v>17203.094318880001</v>
      </c>
      <c r="AF5453" s="1">
        <v>33735.226922155627</v>
      </c>
      <c r="AG5453" s="1">
        <v>193744</v>
      </c>
      <c r="AH5453" s="1">
        <v>33875</v>
      </c>
      <c r="AI5453" s="1">
        <v>4150.0449014400001</v>
      </c>
      <c r="AJ5453" s="1">
        <v>38090.7877104</v>
      </c>
      <c r="AK5453" s="1">
        <v>4696.023682944</v>
      </c>
      <c r="AL5453" s="1">
        <v>835120.8125</v>
      </c>
      <c r="AM5453" s="1">
        <v>695443.3125</v>
      </c>
      <c r="AN5453" s="1">
        <v>139677.46875</v>
      </c>
      <c r="AO5453" t="s">
        <v>18263</v>
      </c>
    </row>
    <row r="5454" spans="1:41" x14ac:dyDescent="0.25">
      <c r="A5454" s="1">
        <v>2022</v>
      </c>
      <c r="B5454" t="s">
        <v>3996</v>
      </c>
      <c r="C5454" t="s">
        <v>7130</v>
      </c>
      <c r="D5454" t="s">
        <v>7238</v>
      </c>
      <c r="E5454" t="s">
        <v>7994</v>
      </c>
      <c r="F5454" t="s">
        <v>9954</v>
      </c>
      <c r="G5454" t="s">
        <v>12161</v>
      </c>
      <c r="H5454" t="s">
        <v>12743</v>
      </c>
      <c r="I5454" s="1">
        <v>17328</v>
      </c>
      <c r="J5454" s="1">
        <v>74934.251839431367</v>
      </c>
      <c r="K5454" s="1">
        <v>1677.805822</v>
      </c>
      <c r="L5454" s="1">
        <v>5058.5311400000001</v>
      </c>
      <c r="M5454" s="1">
        <v>55823</v>
      </c>
      <c r="N5454" s="1">
        <v>14702.513367004391</v>
      </c>
      <c r="O5454" s="1">
        <v>9505.9586400000007</v>
      </c>
      <c r="P5454" s="1">
        <v>11838.762000000001</v>
      </c>
      <c r="Q5454" s="1">
        <v>5154</v>
      </c>
      <c r="R5454" s="1">
        <v>7250.7073029134326</v>
      </c>
      <c r="S5454" s="1">
        <v>23916.76</v>
      </c>
      <c r="T5454" s="1">
        <v>14210.05293005671</v>
      </c>
      <c r="U5454" s="1">
        <v>1815</v>
      </c>
      <c r="V5454" s="1">
        <v>16781</v>
      </c>
      <c r="W5454" s="1">
        <v>10815.867405000001</v>
      </c>
      <c r="X5454" s="1">
        <v>27708.3</v>
      </c>
      <c r="Y5454" s="1">
        <v>76075.340400000001</v>
      </c>
      <c r="Z5454" s="1">
        <v>15503.19864607467</v>
      </c>
      <c r="AA5454" s="1">
        <v>232542</v>
      </c>
      <c r="AB5454" s="1">
        <v>2797.424</v>
      </c>
      <c r="AC5454" s="1">
        <v>19102.084014</v>
      </c>
      <c r="AD5454" s="1">
        <v>22199.97149678964</v>
      </c>
      <c r="AE5454" s="1">
        <v>14379.848497307999</v>
      </c>
      <c r="AF5454" s="1">
        <v>53834.138784000002</v>
      </c>
      <c r="AG5454" s="1">
        <v>317379</v>
      </c>
      <c r="AH5454" s="1">
        <v>39294.470281450347</v>
      </c>
      <c r="AI5454" s="1">
        <v>20436</v>
      </c>
      <c r="AJ5454" s="1">
        <v>44790.275038127977</v>
      </c>
      <c r="AK5454" s="1">
        <v>4414</v>
      </c>
      <c r="AL5454" s="1">
        <v>1161268.25</v>
      </c>
      <c r="AM5454" s="1">
        <v>928468.625</v>
      </c>
      <c r="AN5454" s="1">
        <v>232799.609375</v>
      </c>
      <c r="AO5454" t="s">
        <v>18264</v>
      </c>
    </row>
    <row r="5455" spans="1:41" x14ac:dyDescent="0.25">
      <c r="A5455" s="1">
        <v>2022</v>
      </c>
      <c r="B5455" t="s">
        <v>3997</v>
      </c>
      <c r="C5455" t="s">
        <v>7130</v>
      </c>
      <c r="D5455" t="s">
        <v>7238</v>
      </c>
      <c r="E5455" t="s">
        <v>7995</v>
      </c>
      <c r="F5455" t="s">
        <v>9955</v>
      </c>
      <c r="G5455" t="s">
        <v>12162</v>
      </c>
      <c r="H5455" t="s">
        <v>12743</v>
      </c>
      <c r="I5455" s="1">
        <v>449.75534915088735</v>
      </c>
      <c r="J5455" s="1"/>
      <c r="K5455" s="1"/>
      <c r="L5455" s="1"/>
      <c r="M5455" s="1">
        <v>1221.9898281915705</v>
      </c>
      <c r="N5455" s="1">
        <v>701.9636139508807</v>
      </c>
      <c r="O5455" s="1">
        <v>12.102820930187598</v>
      </c>
      <c r="P5455" s="1"/>
      <c r="Q5455" s="1">
        <v>251.61764713860015</v>
      </c>
      <c r="R5455" s="1">
        <v>708.01502441597449</v>
      </c>
      <c r="S5455" s="1">
        <v>4154.4213780680348</v>
      </c>
      <c r="T5455" s="1">
        <v>1815.4231395281397</v>
      </c>
      <c r="U5455" s="1"/>
      <c r="V5455" s="1">
        <v>519.21101790504792</v>
      </c>
      <c r="W5455" s="1">
        <v>0</v>
      </c>
      <c r="X5455" s="1">
        <v>133.13103023206358</v>
      </c>
      <c r="Y5455" s="1">
        <v>2512.5456251069454</v>
      </c>
      <c r="Z5455" s="1"/>
      <c r="AA5455" s="1">
        <v>5304.8691989888912</v>
      </c>
      <c r="AB5455" s="1"/>
      <c r="AC5455" s="1">
        <v>235.15781067354504</v>
      </c>
      <c r="AD5455" s="1">
        <v>484.1128372075039</v>
      </c>
      <c r="AE5455" s="1">
        <v>363.08462790562794</v>
      </c>
      <c r="AF5455" s="1">
        <v>6142.1816220702058</v>
      </c>
      <c r="AG5455" s="1">
        <v>8539.7504483403682</v>
      </c>
      <c r="AH5455" s="1">
        <v>4191.2068881239647</v>
      </c>
      <c r="AI5455" s="1">
        <v>1067.468806042546</v>
      </c>
      <c r="AJ5455" s="1">
        <v>523.11211410026704</v>
      </c>
      <c r="AK5455" s="1"/>
      <c r="AL5455" s="1">
        <v>39331.125</v>
      </c>
      <c r="AM5455" s="1">
        <v>26251.263671875</v>
      </c>
      <c r="AN5455" s="1">
        <v>13079.8564453125</v>
      </c>
      <c r="AO5455" t="s">
        <v>18265</v>
      </c>
    </row>
    <row r="5456" spans="1:41" x14ac:dyDescent="0.25">
      <c r="A5456" s="1">
        <v>2022</v>
      </c>
      <c r="B5456" t="s">
        <v>3998</v>
      </c>
      <c r="C5456" t="s">
        <v>7130</v>
      </c>
      <c r="D5456" t="s">
        <v>7238</v>
      </c>
      <c r="E5456" t="s">
        <v>7995</v>
      </c>
      <c r="F5456" t="s">
        <v>9955</v>
      </c>
      <c r="G5456" t="s">
        <v>12162</v>
      </c>
      <c r="H5456" t="s">
        <v>12743</v>
      </c>
      <c r="I5456" s="1">
        <v>501.61539008642387</v>
      </c>
      <c r="J5456" s="1"/>
      <c r="K5456" s="1"/>
      <c r="L5456" s="1">
        <v>670.39421545667938</v>
      </c>
      <c r="M5456" s="1">
        <v>1258.9499024761169</v>
      </c>
      <c r="N5456" s="1">
        <v>684.55747352970786</v>
      </c>
      <c r="O5456" s="1">
        <v>35.408145182571097</v>
      </c>
      <c r="P5456" s="1"/>
      <c r="Q5456" s="1">
        <v>0</v>
      </c>
      <c r="R5456" s="1">
        <v>295.06787652142577</v>
      </c>
      <c r="S5456" s="1"/>
      <c r="T5456" s="1">
        <v>1770.4072591285549</v>
      </c>
      <c r="U5456" s="1">
        <v>94.421720486856259</v>
      </c>
      <c r="V5456" s="1"/>
      <c r="W5456" s="1"/>
      <c r="X5456" s="1">
        <v>133.37068018768446</v>
      </c>
      <c r="Y5456" s="1">
        <v>2177.6009287281222</v>
      </c>
      <c r="Z5456" s="1">
        <v>0</v>
      </c>
      <c r="AA5456" s="1">
        <v>5256.2231740657617</v>
      </c>
      <c r="AB5456" s="1"/>
      <c r="AC5456" s="1">
        <v>232.24202425248382</v>
      </c>
      <c r="AD5456" s="1">
        <v>0</v>
      </c>
      <c r="AE5456" s="1">
        <v>295.06787652142577</v>
      </c>
      <c r="AF5456" s="1">
        <v>6837.936864505994</v>
      </c>
      <c r="AG5456" s="1">
        <v>13122.527184453336</v>
      </c>
      <c r="AH5456" s="1">
        <v>2235.0801510744964</v>
      </c>
      <c r="AI5456" s="1">
        <v>68.842876406966894</v>
      </c>
      <c r="AJ5456" s="1">
        <v>1947.2736305489234</v>
      </c>
      <c r="AK5456" s="1"/>
      <c r="AL5456" s="1">
        <v>37616.9921875</v>
      </c>
      <c r="AM5456" s="1">
        <v>32114.9296875</v>
      </c>
      <c r="AN5456" s="1">
        <v>5502.05908203125</v>
      </c>
      <c r="AO5456" t="s">
        <v>18266</v>
      </c>
    </row>
    <row r="5457" spans="1:41" x14ac:dyDescent="0.25">
      <c r="A5457" s="1">
        <v>2022</v>
      </c>
      <c r="B5457" t="s">
        <v>3999</v>
      </c>
      <c r="C5457" t="s">
        <v>7130</v>
      </c>
      <c r="D5457" t="s">
        <v>7238</v>
      </c>
      <c r="E5457" t="s">
        <v>7995</v>
      </c>
      <c r="F5457" t="s">
        <v>9955</v>
      </c>
      <c r="G5457" t="s">
        <v>12162</v>
      </c>
      <c r="H5457" t="s">
        <v>12743</v>
      </c>
      <c r="I5457" s="1">
        <v>264.66788644410065</v>
      </c>
      <c r="J5457" s="1">
        <v>5709.9424253259613</v>
      </c>
      <c r="K5457" s="1">
        <v>471.77652116466589</v>
      </c>
      <c r="L5457" s="1">
        <v>529.43809597368056</v>
      </c>
      <c r="M5457" s="1">
        <v>2179.8316362396972</v>
      </c>
      <c r="N5457" s="1">
        <v>929.49410199862473</v>
      </c>
      <c r="O5457" s="1">
        <v>167.74276308077009</v>
      </c>
      <c r="P5457" s="1">
        <v>1821.7870527150117</v>
      </c>
      <c r="Q5457" s="1">
        <v>0</v>
      </c>
      <c r="R5457" s="1">
        <v>104.83922692548131</v>
      </c>
      <c r="S5457" s="1">
        <v>3459.6944885408834</v>
      </c>
      <c r="T5457" s="1">
        <v>1520.1687904194789</v>
      </c>
      <c r="U5457" s="1">
        <v>44.032475308702153</v>
      </c>
      <c r="V5457" s="1">
        <v>613.30947751406563</v>
      </c>
      <c r="W5457" s="1">
        <v>717.10031217029211</v>
      </c>
      <c r="X5457" s="1">
        <v>1247.5868004132276</v>
      </c>
      <c r="Y5457" s="1">
        <v>4127.5203640561995</v>
      </c>
      <c r="Z5457" s="1">
        <v>0</v>
      </c>
      <c r="AA5457" s="1">
        <v>10131.662890078514</v>
      </c>
      <c r="AB5457" s="1">
        <v>55.564790270505092</v>
      </c>
      <c r="AC5457" s="1">
        <v>138.4925978007154</v>
      </c>
      <c r="AD5457" s="1">
        <v>0</v>
      </c>
      <c r="AE5457" s="1">
        <v>524.19613462740654</v>
      </c>
      <c r="AF5457" s="1">
        <v>9127.3030961324021</v>
      </c>
      <c r="AG5457" s="1">
        <v>25421.415744890706</v>
      </c>
      <c r="AH5457" s="1">
        <v>1816.8638026185911</v>
      </c>
      <c r="AI5457" s="1">
        <v>192.90417754288561</v>
      </c>
      <c r="AJ5457" s="1">
        <v>1753.9216856277937</v>
      </c>
      <c r="AK5457" s="1">
        <v>0</v>
      </c>
      <c r="AL5457" s="1">
        <v>73071.265625</v>
      </c>
      <c r="AM5457" s="1">
        <v>61242.01953125</v>
      </c>
      <c r="AN5457" s="1">
        <v>11829.234375</v>
      </c>
      <c r="AO5457" t="s">
        <v>18267</v>
      </c>
    </row>
    <row r="5458" spans="1:41" x14ac:dyDescent="0.25">
      <c r="A5458" s="1">
        <v>2022</v>
      </c>
      <c r="B5458" t="s">
        <v>4000</v>
      </c>
      <c r="C5458" t="s">
        <v>7130</v>
      </c>
      <c r="D5458" t="s">
        <v>7238</v>
      </c>
      <c r="E5458" t="s">
        <v>7995</v>
      </c>
      <c r="F5458" t="s">
        <v>9955</v>
      </c>
      <c r="G5458" t="s">
        <v>12162</v>
      </c>
      <c r="H5458" t="s">
        <v>12743</v>
      </c>
      <c r="I5458" s="1">
        <v>431.45262129375135</v>
      </c>
      <c r="J5458" s="1"/>
      <c r="K5458" s="1"/>
      <c r="L5458" s="1">
        <v>371.94191490840632</v>
      </c>
      <c r="M5458" s="1">
        <v>1182.2030710781039</v>
      </c>
      <c r="N5458" s="1">
        <v>961.32679545557335</v>
      </c>
      <c r="O5458" s="1">
        <v>171.66549918849523</v>
      </c>
      <c r="P5458" s="1"/>
      <c r="Q5458" s="1">
        <v>0</v>
      </c>
      <c r="R5458" s="1">
        <v>343.33099837699046</v>
      </c>
      <c r="S5458" s="1">
        <v>3290.2554011128254</v>
      </c>
      <c r="T5458" s="1">
        <v>1659.4331588221205</v>
      </c>
      <c r="U5458" s="1">
        <v>70.955072997911358</v>
      </c>
      <c r="V5458" s="1">
        <v>561.91840067700775</v>
      </c>
      <c r="W5458" s="1">
        <v>1144.4366612566348</v>
      </c>
      <c r="X5458" s="1">
        <v>142.74146181380155</v>
      </c>
      <c r="Y5458" s="1">
        <v>3030.468279007569</v>
      </c>
      <c r="Z5458" s="1"/>
      <c r="AA5458" s="1">
        <v>10788.546317371571</v>
      </c>
      <c r="AB5458" s="1">
        <v>0</v>
      </c>
      <c r="AC5458" s="1">
        <v>266.80904212772845</v>
      </c>
      <c r="AD5458" s="1">
        <v>0</v>
      </c>
      <c r="AE5458" s="1">
        <v>291.83134862044187</v>
      </c>
      <c r="AF5458" s="1">
        <v>6978.3528569011678</v>
      </c>
      <c r="AG5458" s="1">
        <v>12615.125317031887</v>
      </c>
      <c r="AH5458" s="1">
        <v>2176.6668011730308</v>
      </c>
      <c r="AI5458" s="1">
        <v>66.752701577777003</v>
      </c>
      <c r="AJ5458" s="1">
        <v>1303.0618175603913</v>
      </c>
      <c r="AK5458" s="1"/>
      <c r="AL5458" s="1">
        <v>47849.28125</v>
      </c>
      <c r="AM5458" s="1">
        <v>38015.12109375</v>
      </c>
      <c r="AN5458" s="1">
        <v>9834.1552734375</v>
      </c>
      <c r="AO5458" t="s">
        <v>18268</v>
      </c>
    </row>
    <row r="5459" spans="1:41" x14ac:dyDescent="0.25">
      <c r="A5459" s="1">
        <v>2022</v>
      </c>
      <c r="B5459" t="s">
        <v>4001</v>
      </c>
      <c r="C5459" t="s">
        <v>7130</v>
      </c>
      <c r="D5459" t="s">
        <v>7238</v>
      </c>
      <c r="E5459" t="s">
        <v>7995</v>
      </c>
      <c r="F5459" t="s">
        <v>9955</v>
      </c>
      <c r="G5459" t="s">
        <v>12162</v>
      </c>
      <c r="H5459" t="s">
        <v>12743</v>
      </c>
      <c r="I5459" s="1">
        <v>386.18442637415927</v>
      </c>
      <c r="J5459" s="1"/>
      <c r="K5459" s="1">
        <v>85.81876141647983</v>
      </c>
      <c r="L5459" s="1">
        <v>267.26414269703719</v>
      </c>
      <c r="M5459" s="1">
        <v>101.75653139382609</v>
      </c>
      <c r="N5459" s="1">
        <v>723.32956051033</v>
      </c>
      <c r="O5459" s="1">
        <v>12.259823059497119</v>
      </c>
      <c r="P5459" s="1"/>
      <c r="Q5459" s="1">
        <v>281.97593036843375</v>
      </c>
      <c r="R5459" s="1">
        <v>496.52283390963333</v>
      </c>
      <c r="S5459" s="1">
        <v>2697.1610730893663</v>
      </c>
      <c r="T5459" s="1">
        <v>1022.4692431620597</v>
      </c>
      <c r="U5459" s="1">
        <v>0</v>
      </c>
      <c r="V5459" s="1"/>
      <c r="W5459" s="1">
        <v>232.93663813044526</v>
      </c>
      <c r="X5459" s="1">
        <v>134.85805365446831</v>
      </c>
      <c r="Y5459" s="1">
        <v>3929.2732905688267</v>
      </c>
      <c r="Z5459" s="1">
        <v>0</v>
      </c>
      <c r="AA5459" s="1">
        <v>5294.5280323971092</v>
      </c>
      <c r="AB5459" s="1">
        <v>0</v>
      </c>
      <c r="AC5459" s="1">
        <v>293.39763514411447</v>
      </c>
      <c r="AD5459" s="1">
        <v>0</v>
      </c>
      <c r="AE5459" s="1">
        <v>306.49557648742797</v>
      </c>
      <c r="AF5459" s="1">
        <v>4053.7607598972668</v>
      </c>
      <c r="AG5459" s="1">
        <v>9586.349195847497</v>
      </c>
      <c r="AH5459" s="1">
        <v>4067.8092911411441</v>
      </c>
      <c r="AI5459" s="1"/>
      <c r="AJ5459" s="1">
        <v>1245.5980228449073</v>
      </c>
      <c r="AK5459" s="1"/>
      <c r="AL5459" s="1">
        <v>35219.75</v>
      </c>
      <c r="AM5459" s="1">
        <v>26864.677734375</v>
      </c>
      <c r="AN5459" s="1">
        <v>8355.0693359375</v>
      </c>
      <c r="AO5459" t="s">
        <v>18269</v>
      </c>
    </row>
    <row r="5460" spans="1:41" x14ac:dyDescent="0.25">
      <c r="A5460" s="1">
        <v>2022</v>
      </c>
      <c r="B5460" t="s">
        <v>4002</v>
      </c>
      <c r="C5460" t="s">
        <v>7130</v>
      </c>
      <c r="D5460" t="s">
        <v>7238</v>
      </c>
      <c r="E5460" t="s">
        <v>7995</v>
      </c>
      <c r="F5460" t="s">
        <v>9955</v>
      </c>
      <c r="G5460" t="s">
        <v>12162</v>
      </c>
      <c r="H5460" t="s">
        <v>12743</v>
      </c>
      <c r="I5460" s="1">
        <v>1138.1586854656996</v>
      </c>
      <c r="J5460" s="1">
        <v>6532.3721624413574</v>
      </c>
      <c r="K5460" s="1">
        <v>634.0569033445903</v>
      </c>
      <c r="L5460" s="1">
        <v>3654.4919589877113</v>
      </c>
      <c r="M5460" s="1">
        <v>5251.327152487469</v>
      </c>
      <c r="N5460" s="1">
        <v>921.41909989051646</v>
      </c>
      <c r="O5460" s="1">
        <v>698.2781009502321</v>
      </c>
      <c r="P5460" s="1">
        <v>1867.511651008504</v>
      </c>
      <c r="Q5460" s="1">
        <v>0</v>
      </c>
      <c r="R5460" s="1">
        <v>101.93840889784411</v>
      </c>
      <c r="S5460" s="1">
        <v>3728.9069974831373</v>
      </c>
      <c r="T5460" s="1">
        <v>2052.0201711136019</v>
      </c>
      <c r="U5460" s="1">
        <v>78.492574851339967</v>
      </c>
      <c r="V5460" s="1">
        <v>577.99077845077613</v>
      </c>
      <c r="W5460" s="1">
        <v>5643.8811716744776</v>
      </c>
      <c r="X5460" s="1">
        <v>2946.0200171476945</v>
      </c>
      <c r="Y5460" s="1">
        <v>4738.0972455717938</v>
      </c>
      <c r="Z5460" s="1">
        <v>0</v>
      </c>
      <c r="AA5460" s="1">
        <v>11357.977519397791</v>
      </c>
      <c r="AB5460" s="1">
        <v>91.744568008059701</v>
      </c>
      <c r="AC5460" s="1">
        <v>2454.9728087929093</v>
      </c>
      <c r="AD5460" s="1">
        <v>0</v>
      </c>
      <c r="AE5460" s="1">
        <v>937.83336186016584</v>
      </c>
      <c r="AF5460" s="1">
        <v>10062.340342306192</v>
      </c>
      <c r="AG5460" s="1">
        <v>37885.409666883759</v>
      </c>
      <c r="AH5460" s="1">
        <v>2286.4785115786435</v>
      </c>
      <c r="AI5460" s="1">
        <v>1089.7215911179535</v>
      </c>
      <c r="AJ5460" s="1">
        <v>1768.6313943775951</v>
      </c>
      <c r="AK5460" s="1">
        <v>0</v>
      </c>
      <c r="AL5460" s="1">
        <v>108500.0625</v>
      </c>
      <c r="AM5460" s="1">
        <v>84077.6328125</v>
      </c>
      <c r="AN5460" s="1">
        <v>24422.43359375</v>
      </c>
      <c r="AO5460" t="s">
        <v>18270</v>
      </c>
    </row>
    <row r="5461" spans="1:41" x14ac:dyDescent="0.25">
      <c r="A5461" s="1">
        <v>2022</v>
      </c>
      <c r="B5461" t="s">
        <v>4003</v>
      </c>
      <c r="C5461" t="s">
        <v>7130</v>
      </c>
      <c r="D5461" t="s">
        <v>7238</v>
      </c>
      <c r="E5461" t="s">
        <v>7995</v>
      </c>
      <c r="F5461" t="s">
        <v>9955</v>
      </c>
      <c r="G5461" t="s">
        <v>12162</v>
      </c>
      <c r="H5461" t="s">
        <v>12743</v>
      </c>
      <c r="I5461" s="1">
        <v>211.90790408995312</v>
      </c>
      <c r="J5461" s="1">
        <v>3773.1030713837531</v>
      </c>
      <c r="K5461" s="1">
        <v>0</v>
      </c>
      <c r="L5461" s="1">
        <v>544.40487172822725</v>
      </c>
      <c r="M5461" s="1">
        <v>2533.3692050719487</v>
      </c>
      <c r="N5461" s="1">
        <v>1127.8182390673176</v>
      </c>
      <c r="O5461" s="1">
        <v>247.94677326236092</v>
      </c>
      <c r="P5461" s="1">
        <v>1657.6815715584319</v>
      </c>
      <c r="Q5461" s="1">
        <v>0</v>
      </c>
      <c r="R5461" s="1">
        <v>107.80294489667867</v>
      </c>
      <c r="S5461" s="1">
        <v>3314.940555572869</v>
      </c>
      <c r="T5461" s="1">
        <v>1455.339756105162</v>
      </c>
      <c r="U5461" s="1">
        <v>45.277236856605036</v>
      </c>
      <c r="V5461" s="1">
        <v>601.54043252346696</v>
      </c>
      <c r="W5461" s="1">
        <v>737.37214309328203</v>
      </c>
      <c r="X5461" s="1">
        <v>173.56274128365266</v>
      </c>
      <c r="Y5461" s="1">
        <v>3251.3368180838283</v>
      </c>
      <c r="Z5461" s="1">
        <v>0</v>
      </c>
      <c r="AA5461" s="1">
        <v>10167.973762654732</v>
      </c>
      <c r="AB5461" s="1">
        <v>59.291619693173267</v>
      </c>
      <c r="AC5461" s="1">
        <v>342.17048190954682</v>
      </c>
      <c r="AD5461" s="1">
        <v>0</v>
      </c>
      <c r="AE5461" s="1">
        <v>431.21177958671467</v>
      </c>
      <c r="AF5461" s="1">
        <v>9998.7231391669466</v>
      </c>
      <c r="AG5461" s="1">
        <v>18653.14355547231</v>
      </c>
      <c r="AH5461" s="1">
        <v>1717.300912204091</v>
      </c>
      <c r="AI5461" s="1">
        <v>113.19309214151259</v>
      </c>
      <c r="AJ5461" s="1">
        <v>1733.471353938593</v>
      </c>
      <c r="AK5461" s="1">
        <v>0</v>
      </c>
      <c r="AL5461" s="1">
        <v>62999.8828125</v>
      </c>
      <c r="AM5461" s="1">
        <v>52647.56640625</v>
      </c>
      <c r="AN5461" s="1">
        <v>10352.3173828125</v>
      </c>
      <c r="AO5461" t="s">
        <v>18271</v>
      </c>
    </row>
    <row r="5462" spans="1:41" x14ac:dyDescent="0.25">
      <c r="A5462" s="1">
        <v>2022</v>
      </c>
      <c r="B5462" t="s">
        <v>4004</v>
      </c>
      <c r="C5462" t="s">
        <v>7130</v>
      </c>
      <c r="D5462" t="s">
        <v>7238</v>
      </c>
      <c r="E5462" t="s">
        <v>7995</v>
      </c>
      <c r="F5462" t="s">
        <v>9955</v>
      </c>
      <c r="G5462" t="s">
        <v>12162</v>
      </c>
      <c r="H5462" t="s">
        <v>12743</v>
      </c>
      <c r="I5462" s="1">
        <v>0</v>
      </c>
      <c r="J5462" s="1">
        <v>5933.6556036997354</v>
      </c>
      <c r="K5462" s="1">
        <v>1545.395</v>
      </c>
      <c r="L5462" s="1">
        <v>8386</v>
      </c>
      <c r="M5462" s="1">
        <v>17747.75</v>
      </c>
      <c r="N5462" s="1">
        <v>912.24631249999993</v>
      </c>
      <c r="O5462" s="1">
        <v>624</v>
      </c>
      <c r="P5462" s="1">
        <v>3498</v>
      </c>
      <c r="Q5462" s="1">
        <v>0</v>
      </c>
      <c r="R5462" s="1">
        <v>1005</v>
      </c>
      <c r="S5462" s="1">
        <v>2940.9160000000002</v>
      </c>
      <c r="T5462" s="1">
        <v>2221</v>
      </c>
      <c r="U5462" s="1">
        <v>72</v>
      </c>
      <c r="V5462" s="1">
        <v>861</v>
      </c>
      <c r="W5462" s="1">
        <v>5542</v>
      </c>
      <c r="X5462" s="1">
        <v>3175</v>
      </c>
      <c r="Y5462" s="1">
        <v>8829</v>
      </c>
      <c r="Z5462" s="1">
        <v>115</v>
      </c>
      <c r="AA5462" s="1">
        <v>13202</v>
      </c>
      <c r="AB5462" s="1">
        <v>330.5</v>
      </c>
      <c r="AC5462" s="1">
        <v>976.10965099999999</v>
      </c>
      <c r="AD5462" s="1">
        <v>65</v>
      </c>
      <c r="AE5462" s="1">
        <v>1559</v>
      </c>
      <c r="AF5462" s="1">
        <v>9416.176470588236</v>
      </c>
      <c r="AG5462" s="1">
        <v>45700</v>
      </c>
      <c r="AH5462" s="1">
        <v>6020</v>
      </c>
      <c r="AI5462" s="1">
        <v>3333</v>
      </c>
      <c r="AJ5462" s="1">
        <v>1770</v>
      </c>
      <c r="AK5462" s="1">
        <v>0</v>
      </c>
      <c r="AL5462" s="1">
        <v>145779.75</v>
      </c>
      <c r="AM5462" s="1">
        <v>102235.1875</v>
      </c>
      <c r="AN5462" s="1">
        <v>43544.5625</v>
      </c>
      <c r="AO5462" t="s">
        <v>18272</v>
      </c>
    </row>
    <row r="5463" spans="1:41" x14ac:dyDescent="0.25">
      <c r="A5463" s="1">
        <v>2022</v>
      </c>
      <c r="B5463" t="s">
        <v>4005</v>
      </c>
      <c r="C5463" t="s">
        <v>7130</v>
      </c>
      <c r="D5463" t="s">
        <v>7238</v>
      </c>
      <c r="E5463" t="s">
        <v>7995</v>
      </c>
      <c r="F5463" t="s">
        <v>9955</v>
      </c>
      <c r="G5463" t="s">
        <v>12162</v>
      </c>
      <c r="H5463" t="s">
        <v>12743</v>
      </c>
      <c r="I5463" s="1">
        <v>452.40898215514613</v>
      </c>
      <c r="J5463" s="1">
        <v>554.31826108400878</v>
      </c>
      <c r="K5463" s="1">
        <v>0</v>
      </c>
      <c r="L5463" s="1">
        <v>360.30686970460573</v>
      </c>
      <c r="M5463" s="1">
        <v>2605.2958270948416</v>
      </c>
      <c r="N5463" s="1">
        <v>1208.4138091631391</v>
      </c>
      <c r="O5463" s="1">
        <v>310.41822620704494</v>
      </c>
      <c r="P5463" s="1">
        <v>922.04856094105162</v>
      </c>
      <c r="Q5463" s="1">
        <v>0</v>
      </c>
      <c r="R5463" s="1">
        <v>232.81366965528369</v>
      </c>
      <c r="S5463" s="1">
        <v>3991.0914798048634</v>
      </c>
      <c r="T5463" s="1">
        <v>1358.0797396558216</v>
      </c>
      <c r="U5463" s="1">
        <v>89.79955829560943</v>
      </c>
      <c r="V5463" s="1">
        <v>468.95324887707147</v>
      </c>
      <c r="W5463" s="1">
        <v>662.96464025647458</v>
      </c>
      <c r="X5463" s="1">
        <v>47.67137045322476</v>
      </c>
      <c r="Y5463" s="1">
        <v>2315.9416948089888</v>
      </c>
      <c r="Z5463" s="1">
        <v>0</v>
      </c>
      <c r="AA5463" s="1">
        <v>10306.993746596059</v>
      </c>
      <c r="AB5463" s="1">
        <v>0</v>
      </c>
      <c r="AC5463" s="1">
        <v>283.87198011555785</v>
      </c>
      <c r="AD5463" s="1">
        <v>0</v>
      </c>
      <c r="AE5463" s="1">
        <v>443.45460886720707</v>
      </c>
      <c r="AF5463" s="1">
        <v>7588.6169942400802</v>
      </c>
      <c r="AG5463" s="1">
        <v>13992.101546282551</v>
      </c>
      <c r="AH5463" s="1">
        <v>1944.5484598827029</v>
      </c>
      <c r="AI5463" s="1">
        <v>116.40683482764184</v>
      </c>
      <c r="AJ5463" s="1">
        <v>1564.8578835420535</v>
      </c>
      <c r="AK5463" s="1">
        <v>0</v>
      </c>
      <c r="AL5463" s="1">
        <v>51821.375</v>
      </c>
      <c r="AM5463" s="1">
        <v>40784.90234375</v>
      </c>
      <c r="AN5463" s="1">
        <v>11036.4775390625</v>
      </c>
      <c r="AO5463" t="s">
        <v>18273</v>
      </c>
    </row>
    <row r="5464" spans="1:41" x14ac:dyDescent="0.25">
      <c r="A5464" s="1">
        <v>2022</v>
      </c>
      <c r="B5464" t="s">
        <v>4006</v>
      </c>
      <c r="C5464" t="s">
        <v>7130</v>
      </c>
      <c r="D5464" t="s">
        <v>7238</v>
      </c>
      <c r="E5464" t="s">
        <v>7995</v>
      </c>
      <c r="F5464" t="s">
        <v>9955</v>
      </c>
      <c r="G5464" t="s">
        <v>12163</v>
      </c>
      <c r="H5464" t="s">
        <v>12743</v>
      </c>
      <c r="I5464" s="1">
        <v>688.85034959999984</v>
      </c>
      <c r="J5464" s="1">
        <v>6689.6558800711337</v>
      </c>
      <c r="K5464" s="1">
        <v>633.38260000000002</v>
      </c>
      <c r="L5464" s="1">
        <v>3736.052756099999</v>
      </c>
      <c r="M5464" s="1">
        <v>5254.5</v>
      </c>
      <c r="N5464" s="1">
        <v>921.0719226835937</v>
      </c>
      <c r="O5464" s="1">
        <v>698.7</v>
      </c>
      <c r="P5464" s="1">
        <v>1832</v>
      </c>
      <c r="Q5464" s="1">
        <v>0</v>
      </c>
      <c r="R5464" s="1">
        <v>102.0900599317154</v>
      </c>
      <c r="S5464" s="1">
        <v>3720.1756373937678</v>
      </c>
      <c r="T5464" s="1">
        <v>2095.6638812338661</v>
      </c>
      <c r="U5464" s="1">
        <v>77.77</v>
      </c>
      <c r="V5464" s="1">
        <v>578</v>
      </c>
      <c r="W5464" s="1">
        <v>5428</v>
      </c>
      <c r="X5464" s="1">
        <v>2950.69</v>
      </c>
      <c r="Y5464" s="1">
        <v>4774</v>
      </c>
      <c r="Z5464" s="1">
        <v>0</v>
      </c>
      <c r="AA5464" s="1">
        <v>11625</v>
      </c>
      <c r="AB5464" s="1">
        <v>92</v>
      </c>
      <c r="AC5464" s="1">
        <v>2456.16</v>
      </c>
      <c r="AD5464" s="1">
        <v>0</v>
      </c>
      <c r="AE5464" s="1">
        <v>938.4</v>
      </c>
      <c r="AF5464" s="1">
        <v>10311.5859305719</v>
      </c>
      <c r="AG5464" s="1">
        <v>38666</v>
      </c>
      <c r="AH5464" s="1">
        <v>2307.3741</v>
      </c>
      <c r="AI5464" s="1">
        <v>1090.3800000000001</v>
      </c>
      <c r="AJ5464" s="1">
        <v>1805.0940000000001</v>
      </c>
      <c r="AK5464" s="1"/>
      <c r="AL5464" s="1">
        <v>109472.59375</v>
      </c>
      <c r="AM5464" s="1">
        <v>85201.734375</v>
      </c>
      <c r="AN5464" s="1">
        <v>24270.8671875</v>
      </c>
      <c r="AO5464" t="s">
        <v>18274</v>
      </c>
    </row>
    <row r="5465" spans="1:41" x14ac:dyDescent="0.25">
      <c r="A5465" s="1">
        <v>2022</v>
      </c>
      <c r="B5465" t="s">
        <v>4007</v>
      </c>
      <c r="C5465" t="s">
        <v>7130</v>
      </c>
      <c r="D5465" t="s">
        <v>7238</v>
      </c>
      <c r="E5465" t="s">
        <v>7995</v>
      </c>
      <c r="F5465" t="s">
        <v>9955</v>
      </c>
      <c r="G5465" t="s">
        <v>12163</v>
      </c>
      <c r="H5465" t="s">
        <v>12743</v>
      </c>
      <c r="I5465" s="1">
        <v>412.22811050637517</v>
      </c>
      <c r="J5465" s="1"/>
      <c r="K5465" s="1"/>
      <c r="L5465" s="1">
        <v>364.20865495560008</v>
      </c>
      <c r="M5465" s="1">
        <v>1140.5154697056</v>
      </c>
      <c r="N5465" s="1">
        <v>952.48356000000001</v>
      </c>
      <c r="O5465" s="1">
        <v>165.6650214000673</v>
      </c>
      <c r="P5465" s="1">
        <v>0</v>
      </c>
      <c r="Q5465" s="1">
        <v>0</v>
      </c>
      <c r="R5465" s="1">
        <v>328.72325235466423</v>
      </c>
      <c r="S5465" s="1">
        <v>3136.970979102869</v>
      </c>
      <c r="T5465" s="1">
        <v>1508.8758144999999</v>
      </c>
      <c r="U5465" s="1">
        <v>65.162623106200002</v>
      </c>
      <c r="V5465" s="1">
        <v>546</v>
      </c>
      <c r="W5465" s="1"/>
      <c r="X5465" s="1">
        <v>140.4621814448</v>
      </c>
      <c r="Y5465" s="1">
        <v>2918</v>
      </c>
      <c r="Z5465" s="1"/>
      <c r="AA5465" s="1">
        <v>10963.133716898479</v>
      </c>
      <c r="AB5465" s="1">
        <v>0</v>
      </c>
      <c r="AC5465" s="1">
        <v>258.48570999999998</v>
      </c>
      <c r="AD5465" s="1">
        <v>0</v>
      </c>
      <c r="AE5465" s="1">
        <v>281.54060481599998</v>
      </c>
      <c r="AF5465" s="1">
        <v>6833.2618775795336</v>
      </c>
      <c r="AG5465" s="1">
        <v>12522</v>
      </c>
      <c r="AH5465" s="1">
        <v>2173.6023341461141</v>
      </c>
      <c r="AI5465" s="1">
        <v>64.398825089049609</v>
      </c>
      <c r="AJ5465" s="1">
        <v>1282.25466606691</v>
      </c>
      <c r="AK5465" s="1"/>
      <c r="AL5465" s="1">
        <v>46057.97265625</v>
      </c>
      <c r="AM5465" s="1">
        <v>37727.48046875</v>
      </c>
      <c r="AN5465" s="1">
        <v>8330.490234375</v>
      </c>
      <c r="AO5465" t="s">
        <v>18275</v>
      </c>
    </row>
    <row r="5466" spans="1:41" x14ac:dyDescent="0.25">
      <c r="A5466" s="1">
        <v>2022</v>
      </c>
      <c r="B5466" t="s">
        <v>4008</v>
      </c>
      <c r="C5466" t="s">
        <v>7130</v>
      </c>
      <c r="D5466" t="s">
        <v>7238</v>
      </c>
      <c r="E5466" t="s">
        <v>7995</v>
      </c>
      <c r="F5466" t="s">
        <v>9955</v>
      </c>
      <c r="G5466" t="s">
        <v>12163</v>
      </c>
      <c r="H5466" t="s">
        <v>12743</v>
      </c>
      <c r="I5466" s="1">
        <v>1836.5</v>
      </c>
      <c r="J5466" s="1">
        <v>6086.448607459768</v>
      </c>
      <c r="K5466" s="1">
        <v>1544.4949999999999</v>
      </c>
      <c r="L5466" s="1">
        <v>8386</v>
      </c>
      <c r="M5466" s="1">
        <v>17747.75</v>
      </c>
      <c r="N5466" s="1">
        <v>912.24631249999993</v>
      </c>
      <c r="O5466" s="1">
        <v>624</v>
      </c>
      <c r="P5466" s="1">
        <v>3498</v>
      </c>
      <c r="Q5466" s="1">
        <v>0</v>
      </c>
      <c r="R5466" s="1">
        <v>1005</v>
      </c>
      <c r="S5466" s="1">
        <v>2940.9160000000002</v>
      </c>
      <c r="T5466" s="1">
        <v>2241.9924385633271</v>
      </c>
      <c r="U5466" s="1">
        <v>72</v>
      </c>
      <c r="V5466" s="1">
        <v>861</v>
      </c>
      <c r="W5466" s="1">
        <v>5625.1299999999992</v>
      </c>
      <c r="X5466" s="1">
        <v>3175</v>
      </c>
      <c r="Y5466" s="1">
        <v>8829</v>
      </c>
      <c r="Z5466" s="1">
        <v>115</v>
      </c>
      <c r="AA5466" s="1">
        <v>13340</v>
      </c>
      <c r="AB5466" s="1">
        <v>330.5</v>
      </c>
      <c r="AC5466" s="1">
        <v>976.10965099999999</v>
      </c>
      <c r="AD5466" s="1"/>
      <c r="AE5466" s="1">
        <v>1559</v>
      </c>
      <c r="AF5466" s="1">
        <v>9656.7647058823532</v>
      </c>
      <c r="AG5466" s="1">
        <v>46614</v>
      </c>
      <c r="AH5466" s="1">
        <v>6140.4</v>
      </c>
      <c r="AI5466" s="1">
        <v>3333</v>
      </c>
      <c r="AJ5466" s="1">
        <v>1805.4</v>
      </c>
      <c r="AK5466" s="1"/>
      <c r="AL5466" s="1">
        <v>149255.65625</v>
      </c>
      <c r="AM5466" s="1">
        <v>105552.46875</v>
      </c>
      <c r="AN5466" s="1">
        <v>43703.1796875</v>
      </c>
      <c r="AO5466" t="s">
        <v>18276</v>
      </c>
    </row>
    <row r="5467" spans="1:41" x14ac:dyDescent="0.25">
      <c r="A5467" s="1">
        <v>2022</v>
      </c>
      <c r="B5467" t="s">
        <v>4009</v>
      </c>
      <c r="C5467" t="s">
        <v>7130</v>
      </c>
      <c r="D5467" t="s">
        <v>7238</v>
      </c>
      <c r="E5467" t="s">
        <v>7995</v>
      </c>
      <c r="F5467" t="s">
        <v>9955</v>
      </c>
      <c r="G5467" t="s">
        <v>12163</v>
      </c>
      <c r="H5467" t="s">
        <v>12743</v>
      </c>
      <c r="I5467" s="1">
        <v>379.04424</v>
      </c>
      <c r="J5467" s="1"/>
      <c r="K5467" s="1">
        <v>0</v>
      </c>
      <c r="L5467" s="1">
        <v>0</v>
      </c>
      <c r="M5467" s="1">
        <v>1215.067615903017</v>
      </c>
      <c r="N5467" s="1">
        <v>658.93607876522401</v>
      </c>
      <c r="O5467" s="1">
        <v>12</v>
      </c>
      <c r="P5467" s="1">
        <v>0</v>
      </c>
      <c r="Q5467" s="1">
        <v>239.3674609386955</v>
      </c>
      <c r="R5467" s="1">
        <v>719.6216587767799</v>
      </c>
      <c r="S5467" s="1">
        <v>3943</v>
      </c>
      <c r="T5467" s="1">
        <v>1699.517751119439</v>
      </c>
      <c r="U5467" s="1">
        <v>0</v>
      </c>
      <c r="V5467" s="1">
        <v>503</v>
      </c>
      <c r="W5467" s="1">
        <v>0</v>
      </c>
      <c r="X5467" s="1">
        <v>130.99797039590001</v>
      </c>
      <c r="Y5467" s="1">
        <v>2598</v>
      </c>
      <c r="Z5467" s="1">
        <v>0</v>
      </c>
      <c r="AA5467" s="1">
        <v>5224.5622419223164</v>
      </c>
      <c r="AB5467" s="1"/>
      <c r="AC5467" s="1">
        <v>234.8</v>
      </c>
      <c r="AD5467" s="1">
        <v>483.57062815898081</v>
      </c>
      <c r="AE5467" s="1">
        <v>344.60570029478401</v>
      </c>
      <c r="AF5467" s="1">
        <v>4849.4062831149649</v>
      </c>
      <c r="AG5467" s="1">
        <v>8740</v>
      </c>
      <c r="AH5467" s="1">
        <v>4006.0311882976389</v>
      </c>
      <c r="AI5467" s="1">
        <v>1013.140758866665</v>
      </c>
      <c r="AJ5467" s="1">
        <v>500</v>
      </c>
      <c r="AK5467" s="1"/>
      <c r="AL5467" s="1">
        <v>37494.66796875</v>
      </c>
      <c r="AM5467" s="1">
        <v>24991.34375</v>
      </c>
      <c r="AN5467" s="1">
        <v>12503.3251953125</v>
      </c>
      <c r="AO5467" t="s">
        <v>18277</v>
      </c>
    </row>
    <row r="5468" spans="1:41" x14ac:dyDescent="0.25">
      <c r="A5468" s="1">
        <v>2022</v>
      </c>
      <c r="B5468" t="s">
        <v>4010</v>
      </c>
      <c r="C5468" t="s">
        <v>7130</v>
      </c>
      <c r="D5468" t="s">
        <v>7238</v>
      </c>
      <c r="E5468" t="s">
        <v>7995</v>
      </c>
      <c r="F5468" t="s">
        <v>9955</v>
      </c>
      <c r="G5468" t="s">
        <v>12163</v>
      </c>
      <c r="H5468" t="s">
        <v>12743</v>
      </c>
      <c r="I5468" s="1">
        <v>371.7</v>
      </c>
      <c r="J5468" s="1"/>
      <c r="K5468" s="1">
        <v>70</v>
      </c>
      <c r="L5468" s="1">
        <v>260.53017995966383</v>
      </c>
      <c r="M5468" s="1">
        <v>99.599999999999937</v>
      </c>
      <c r="N5468" s="1">
        <v>715.67000000000007</v>
      </c>
      <c r="O5468" s="1">
        <v>12.48862969947665</v>
      </c>
      <c r="P5468" s="1">
        <v>420</v>
      </c>
      <c r="Q5468" s="1">
        <v>281.88528545707487</v>
      </c>
      <c r="R5468" s="1">
        <v>487.57095590014188</v>
      </c>
      <c r="S5468" s="1">
        <v>2680</v>
      </c>
      <c r="T5468" s="1">
        <v>896</v>
      </c>
      <c r="U5468" s="1"/>
      <c r="V5468" s="1">
        <v>356</v>
      </c>
      <c r="W5468" s="1">
        <v>240</v>
      </c>
      <c r="X5468" s="1">
        <v>143</v>
      </c>
      <c r="Y5468" s="1">
        <v>4059.9981108473089</v>
      </c>
      <c r="Z5468" s="1">
        <v>0</v>
      </c>
      <c r="AA5468" s="1">
        <v>5256.2724031649914</v>
      </c>
      <c r="AB5468" s="1"/>
      <c r="AC5468" s="1">
        <v>298.87329</v>
      </c>
      <c r="AD5468" s="1">
        <v>400</v>
      </c>
      <c r="AE5468" s="1">
        <v>306.12802038626381</v>
      </c>
      <c r="AF5468" s="1">
        <v>3951.6225769449852</v>
      </c>
      <c r="AG5468" s="1">
        <v>9561.2524673534681</v>
      </c>
      <c r="AH5468" s="1">
        <v>3945.8793135579999</v>
      </c>
      <c r="AI5468" s="1">
        <v>882</v>
      </c>
      <c r="AJ5468" s="1">
        <v>1241.2622799858379</v>
      </c>
      <c r="AK5468" s="1"/>
      <c r="AL5468" s="1">
        <v>36937.734375</v>
      </c>
      <c r="AM5468" s="1">
        <v>27568.763671875</v>
      </c>
      <c r="AN5468" s="1">
        <v>9368.9677734375</v>
      </c>
      <c r="AO5468" t="s">
        <v>18278</v>
      </c>
    </row>
    <row r="5469" spans="1:41" x14ac:dyDescent="0.25">
      <c r="A5469" s="1">
        <v>2022</v>
      </c>
      <c r="B5469" t="s">
        <v>4011</v>
      </c>
      <c r="C5469" t="s">
        <v>7130</v>
      </c>
      <c r="D5469" t="s">
        <v>7238</v>
      </c>
      <c r="E5469" t="s">
        <v>7995</v>
      </c>
      <c r="F5469" t="s">
        <v>9955</v>
      </c>
      <c r="G5469" t="s">
        <v>12163</v>
      </c>
      <c r="H5469" t="s">
        <v>12743</v>
      </c>
      <c r="I5469" s="1">
        <v>450.54989837061117</v>
      </c>
      <c r="J5469" s="1"/>
      <c r="K5469" s="1"/>
      <c r="L5469" s="1">
        <v>361.17250000000013</v>
      </c>
      <c r="M5469" s="1">
        <v>2543.7155760000001</v>
      </c>
      <c r="N5469" s="1">
        <v>1183.3246077798001</v>
      </c>
      <c r="O5469" s="1">
        <v>302.487019632</v>
      </c>
      <c r="P5469" s="1">
        <v>889.70990281787317</v>
      </c>
      <c r="Q5469" s="1">
        <v>0</v>
      </c>
      <c r="R5469" s="1">
        <v>226.3607582122626</v>
      </c>
      <c r="S5469" s="1">
        <v>3885</v>
      </c>
      <c r="T5469" s="1">
        <v>1352.49898392</v>
      </c>
      <c r="U5469" s="1">
        <v>84.288924809999997</v>
      </c>
      <c r="V5469" s="1">
        <v>460</v>
      </c>
      <c r="W5469" s="1">
        <v>649.83657661163772</v>
      </c>
      <c r="X5469" s="1">
        <v>48</v>
      </c>
      <c r="Y5469" s="1">
        <v>2281</v>
      </c>
      <c r="Z5469" s="1">
        <v>0</v>
      </c>
      <c r="AA5469" s="1">
        <v>10211</v>
      </c>
      <c r="AB5469" s="1"/>
      <c r="AC5469" s="1">
        <v>277.16217999999998</v>
      </c>
      <c r="AD5469" s="1">
        <v>0</v>
      </c>
      <c r="AE5469" s="1">
        <v>432.97286400000002</v>
      </c>
      <c r="AF5469" s="1">
        <v>7557.4330979040014</v>
      </c>
      <c r="AG5469" s="1">
        <v>13944</v>
      </c>
      <c r="AH5469" s="1">
        <v>1960</v>
      </c>
      <c r="AI5469" s="1">
        <v>113.6553768</v>
      </c>
      <c r="AJ5469" s="1">
        <v>1558.4274145833331</v>
      </c>
      <c r="AK5469" s="1"/>
      <c r="AL5469" s="1">
        <v>50772.59375</v>
      </c>
      <c r="AM5469" s="1">
        <v>39917.40234375</v>
      </c>
      <c r="AN5469" s="1">
        <v>10855.193359375</v>
      </c>
      <c r="AO5469" t="s">
        <v>18279</v>
      </c>
    </row>
    <row r="5470" spans="1:41" x14ac:dyDescent="0.25">
      <c r="A5470" s="1">
        <v>2022</v>
      </c>
      <c r="B5470" t="s">
        <v>4012</v>
      </c>
      <c r="C5470" t="s">
        <v>7130</v>
      </c>
      <c r="D5470" t="s">
        <v>7238</v>
      </c>
      <c r="E5470" t="s">
        <v>7995</v>
      </c>
      <c r="F5470" t="s">
        <v>9955</v>
      </c>
      <c r="G5470" t="s">
        <v>12163</v>
      </c>
      <c r="H5470" t="s">
        <v>12743</v>
      </c>
      <c r="I5470" s="1">
        <v>488.19140875094388</v>
      </c>
      <c r="J5470" s="1"/>
      <c r="K5470" s="1">
        <v>0</v>
      </c>
      <c r="L5470" s="1">
        <v>665.24160000000006</v>
      </c>
      <c r="M5470" s="1">
        <v>1246.365532998896</v>
      </c>
      <c r="N5470" s="1">
        <v>666.23768723658225</v>
      </c>
      <c r="O5470" s="1">
        <v>34.146893129927307</v>
      </c>
      <c r="P5470" s="1">
        <v>0</v>
      </c>
      <c r="Q5470" s="1">
        <v>0</v>
      </c>
      <c r="R5470" s="1">
        <v>291.80393074671957</v>
      </c>
      <c r="S5470" s="1">
        <v>4131</v>
      </c>
      <c r="T5470" s="1">
        <v>1640.16489591396</v>
      </c>
      <c r="U5470" s="1">
        <v>90.993923476531208</v>
      </c>
      <c r="V5470" s="1"/>
      <c r="W5470" s="1">
        <v>0</v>
      </c>
      <c r="X5470" s="1">
        <v>125</v>
      </c>
      <c r="Y5470" s="1">
        <v>2189</v>
      </c>
      <c r="Z5470" s="1">
        <v>0</v>
      </c>
      <c r="AA5470" s="1">
        <v>5130.0332867395337</v>
      </c>
      <c r="AB5470" s="1"/>
      <c r="AC5470" s="1">
        <v>221.4605</v>
      </c>
      <c r="AD5470" s="1"/>
      <c r="AE5470" s="1">
        <v>286.3635417336676</v>
      </c>
      <c r="AF5470" s="1">
        <v>6654.9434024702623</v>
      </c>
      <c r="AG5470" s="1">
        <v>13409.450250603841</v>
      </c>
      <c r="AH5470" s="1">
        <v>2212.8623308116348</v>
      </c>
      <c r="AI5470" s="1">
        <v>65.686801590830598</v>
      </c>
      <c r="AJ5470" s="1">
        <v>1899.9703219205801</v>
      </c>
      <c r="AK5470" s="1"/>
      <c r="AL5470" s="1">
        <v>41448.91796875</v>
      </c>
      <c r="AM5470" s="1">
        <v>31993.69140625</v>
      </c>
      <c r="AN5470" s="1">
        <v>9455.2265625</v>
      </c>
      <c r="AO5470" t="s">
        <v>18280</v>
      </c>
    </row>
    <row r="5471" spans="1:41" x14ac:dyDescent="0.25">
      <c r="A5471" s="1">
        <v>2022</v>
      </c>
      <c r="B5471" t="s">
        <v>4013</v>
      </c>
      <c r="C5471" t="s">
        <v>7130</v>
      </c>
      <c r="D5471" t="s">
        <v>7238</v>
      </c>
      <c r="E5471" t="s">
        <v>7995</v>
      </c>
      <c r="F5471" t="s">
        <v>9955</v>
      </c>
      <c r="G5471" t="s">
        <v>12163</v>
      </c>
      <c r="H5471" t="s">
        <v>12743</v>
      </c>
      <c r="I5471" s="1">
        <v>212.77334359001139</v>
      </c>
      <c r="J5471" s="1">
        <v>3898.8258876225832</v>
      </c>
      <c r="K5471" s="1"/>
      <c r="L5471" s="1">
        <v>547.53963463332002</v>
      </c>
      <c r="M5471" s="1">
        <v>2493.8388</v>
      </c>
      <c r="N5471" s="1">
        <v>1112.3957240269301</v>
      </c>
      <c r="O5471" s="1">
        <v>244.07784000000001</v>
      </c>
      <c r="P5471" s="1">
        <v>1636.6194604106549</v>
      </c>
      <c r="Q5471" s="1">
        <v>0</v>
      </c>
      <c r="R5471" s="1">
        <v>105.9505709414107</v>
      </c>
      <c r="S5471" s="1">
        <v>3228.1421340000002</v>
      </c>
      <c r="T5471" s="1">
        <v>1458.8856000000001</v>
      </c>
      <c r="U5471" s="1">
        <v>43.272641999999998</v>
      </c>
      <c r="V5471" s="1">
        <v>594</v>
      </c>
      <c r="W5471" s="1">
        <v>725.86627199999998</v>
      </c>
      <c r="X5471" s="1">
        <v>175.65100000000001</v>
      </c>
      <c r="Y5471" s="1">
        <v>3294</v>
      </c>
      <c r="Z5471" s="1">
        <v>0</v>
      </c>
      <c r="AA5471" s="1">
        <v>10211</v>
      </c>
      <c r="AB5471" s="1">
        <v>55</v>
      </c>
      <c r="AC5471" s="1">
        <v>336.83128000000011</v>
      </c>
      <c r="AD5471" s="1">
        <v>0</v>
      </c>
      <c r="AE5471" s="1">
        <v>424.48320000000001</v>
      </c>
      <c r="AF5471" s="1">
        <v>10056.2972499486</v>
      </c>
      <c r="AG5471" s="1">
        <v>19092</v>
      </c>
      <c r="AH5471" s="1">
        <v>1741.2817268309759</v>
      </c>
      <c r="AI5471" s="1">
        <v>111.42684</v>
      </c>
      <c r="AJ5471" s="1">
        <v>1775.3619315456001</v>
      </c>
      <c r="AK5471" s="1"/>
      <c r="AL5471" s="1">
        <v>63575.51953125</v>
      </c>
      <c r="AM5471" s="1">
        <v>53341.3515625</v>
      </c>
      <c r="AN5471" s="1">
        <v>10234.169921875</v>
      </c>
      <c r="AO5471" t="s">
        <v>18281</v>
      </c>
    </row>
    <row r="5472" spans="1:41" x14ac:dyDescent="0.25">
      <c r="A5472" s="1">
        <v>2022</v>
      </c>
      <c r="B5472" t="s">
        <v>4014</v>
      </c>
      <c r="C5472" t="s">
        <v>7130</v>
      </c>
      <c r="D5472" t="s">
        <v>7238</v>
      </c>
      <c r="E5472" t="s">
        <v>7995</v>
      </c>
      <c r="F5472" t="s">
        <v>9955</v>
      </c>
      <c r="G5472" t="s">
        <v>12163</v>
      </c>
      <c r="H5472" t="s">
        <v>12743</v>
      </c>
      <c r="I5472" s="1">
        <v>267.90323304959998</v>
      </c>
      <c r="J5472" s="1">
        <v>5928.292827663211</v>
      </c>
      <c r="K5472" s="1">
        <v>465.54429375000001</v>
      </c>
      <c r="L5472" s="1">
        <v>536.80356336599993</v>
      </c>
      <c r="M5472" s="1">
        <v>2163.2139999999999</v>
      </c>
      <c r="N5472" s="1">
        <v>922.40823599999999</v>
      </c>
      <c r="O5472" s="1">
        <v>166.464</v>
      </c>
      <c r="P5472" s="1">
        <v>1804.3557562559999</v>
      </c>
      <c r="Q5472" s="1">
        <v>0</v>
      </c>
      <c r="R5472" s="1">
        <v>104.04</v>
      </c>
      <c r="S5472" s="1">
        <v>3433.32</v>
      </c>
      <c r="T5472" s="1">
        <v>1534.373546952675</v>
      </c>
      <c r="U5472" s="1">
        <v>42.844200000000001</v>
      </c>
      <c r="V5472" s="1">
        <v>608</v>
      </c>
      <c r="W5472" s="1">
        <v>711.6336</v>
      </c>
      <c r="X5472" s="1">
        <v>1281</v>
      </c>
      <c r="Y5472" s="1">
        <v>4145</v>
      </c>
      <c r="Z5472" s="1">
        <v>0</v>
      </c>
      <c r="AA5472" s="1">
        <v>10273</v>
      </c>
      <c r="AB5472" s="1">
        <v>55</v>
      </c>
      <c r="AC5472" s="1">
        <v>338.15350000000012</v>
      </c>
      <c r="AD5472" s="1">
        <v>0</v>
      </c>
      <c r="AE5472" s="1">
        <v>520.20000000000005</v>
      </c>
      <c r="AF5472" s="1">
        <v>9238.8768480000017</v>
      </c>
      <c r="AG5472" s="1">
        <v>25732</v>
      </c>
      <c r="AH5472" s="1">
        <v>1881.8318967144751</v>
      </c>
      <c r="AI5472" s="1">
        <v>191.43360000000001</v>
      </c>
      <c r="AJ5472" s="1">
        <v>1775.361931545599</v>
      </c>
      <c r="AK5472" s="1"/>
      <c r="AL5472" s="1">
        <v>74121.046875</v>
      </c>
      <c r="AM5472" s="1">
        <v>62237.2421875</v>
      </c>
      <c r="AN5472" s="1">
        <v>11883.8154296875</v>
      </c>
      <c r="AO5472" t="s">
        <v>18282</v>
      </c>
    </row>
    <row r="5473" spans="1:41" x14ac:dyDescent="0.25">
      <c r="A5473" s="1">
        <v>2022</v>
      </c>
      <c r="B5473" t="s">
        <v>4015</v>
      </c>
      <c r="C5473" t="s">
        <v>7130</v>
      </c>
      <c r="D5473" t="s">
        <v>7238</v>
      </c>
      <c r="E5473" t="s">
        <v>7996</v>
      </c>
      <c r="F5473" t="s">
        <v>9956</v>
      </c>
      <c r="G5473" t="s">
        <v>12164</v>
      </c>
      <c r="H5473" t="s">
        <v>12743</v>
      </c>
      <c r="I5473" s="1">
        <v>0</v>
      </c>
      <c r="J5473" s="1"/>
      <c r="K5473" s="1">
        <v>42.359873255656588</v>
      </c>
      <c r="L5473" s="1"/>
      <c r="M5473" s="1">
        <v>131.61817761579013</v>
      </c>
      <c r="N5473" s="1">
        <v>0</v>
      </c>
      <c r="O5473" s="1">
        <v>0</v>
      </c>
      <c r="P5473" s="1">
        <v>42.359873255656588</v>
      </c>
      <c r="Q5473" s="1">
        <v>0</v>
      </c>
      <c r="R5473" s="1">
        <v>234.52459047733657</v>
      </c>
      <c r="S5473" s="1">
        <v>0</v>
      </c>
      <c r="T5473" s="1">
        <v>0</v>
      </c>
      <c r="U5473" s="1"/>
      <c r="V5473" s="1">
        <v>0</v>
      </c>
      <c r="W5473" s="1">
        <v>60.514104650937988</v>
      </c>
      <c r="X5473" s="1">
        <v>0</v>
      </c>
      <c r="Y5473" s="1">
        <v>0</v>
      </c>
      <c r="Z5473" s="1">
        <v>0</v>
      </c>
      <c r="AA5473" s="1">
        <v>0</v>
      </c>
      <c r="AB5473" s="1"/>
      <c r="AC5473" s="1"/>
      <c r="AD5473" s="1">
        <v>0</v>
      </c>
      <c r="AE5473" s="1"/>
      <c r="AF5473" s="1">
        <v>0</v>
      </c>
      <c r="AG5473" s="1">
        <v>0</v>
      </c>
      <c r="AH5473" s="1">
        <v>0</v>
      </c>
      <c r="AI5473" s="1">
        <v>0</v>
      </c>
      <c r="AJ5473" s="1">
        <v>0</v>
      </c>
      <c r="AK5473" s="1">
        <v>0</v>
      </c>
      <c r="AL5473" s="1">
        <v>511.37661743164063</v>
      </c>
      <c r="AM5473" s="1">
        <v>276.88446044921875</v>
      </c>
      <c r="AN5473" s="1">
        <v>234.49215698242188</v>
      </c>
      <c r="AO5473" t="s">
        <v>18283</v>
      </c>
    </row>
    <row r="5474" spans="1:41" x14ac:dyDescent="0.25">
      <c r="A5474" s="1">
        <v>2022</v>
      </c>
      <c r="B5474" t="s">
        <v>4016</v>
      </c>
      <c r="C5474" t="s">
        <v>7130</v>
      </c>
      <c r="D5474" t="s">
        <v>7238</v>
      </c>
      <c r="E5474" t="s">
        <v>7996</v>
      </c>
      <c r="F5474" t="s">
        <v>9956</v>
      </c>
      <c r="G5474" t="s">
        <v>12164</v>
      </c>
      <c r="H5474" t="s">
        <v>12743</v>
      </c>
      <c r="I5474" s="1">
        <v>0</v>
      </c>
      <c r="J5474" s="1">
        <v>0</v>
      </c>
      <c r="K5474" s="1">
        <v>114.07975638669322</v>
      </c>
      <c r="L5474" s="1">
        <v>0</v>
      </c>
      <c r="M5474" s="1">
        <v>0</v>
      </c>
      <c r="N5474" s="1">
        <v>0</v>
      </c>
      <c r="O5474" s="1">
        <v>175.63191490691256</v>
      </c>
      <c r="P5474" s="1">
        <v>0</v>
      </c>
      <c r="Q5474" s="1">
        <v>0</v>
      </c>
      <c r="R5474" s="1">
        <v>208.36546834079329</v>
      </c>
      <c r="S5474" s="1">
        <v>0</v>
      </c>
      <c r="T5474" s="1">
        <v>0</v>
      </c>
      <c r="U5474" s="1">
        <v>0</v>
      </c>
      <c r="V5474" s="1">
        <v>733.87458847836922</v>
      </c>
      <c r="W5474" s="1">
        <v>304.0337580838958</v>
      </c>
      <c r="X5474" s="1">
        <v>0</v>
      </c>
      <c r="Y5474" s="1">
        <v>0</v>
      </c>
      <c r="Z5474" s="1">
        <v>0</v>
      </c>
      <c r="AA5474" s="1">
        <v>1300.0064138759683</v>
      </c>
      <c r="AB5474" s="1">
        <v>0</v>
      </c>
      <c r="AC5474" s="1">
        <v>0</v>
      </c>
      <c r="AD5474" s="1">
        <v>0</v>
      </c>
      <c r="AE5474" s="1">
        <v>0</v>
      </c>
      <c r="AF5474" s="1">
        <v>90.161735155913931</v>
      </c>
      <c r="AG5474" s="1">
        <v>0</v>
      </c>
      <c r="AH5474" s="1">
        <v>141.12932532573669</v>
      </c>
      <c r="AI5474" s="1">
        <v>0</v>
      </c>
      <c r="AJ5474" s="1">
        <v>0</v>
      </c>
      <c r="AK5474" s="1">
        <v>0</v>
      </c>
      <c r="AL5474" s="1">
        <v>3067.282958984375</v>
      </c>
      <c r="AM5474" s="1">
        <v>2332.408203125</v>
      </c>
      <c r="AN5474" s="1">
        <v>734.874755859375</v>
      </c>
      <c r="AO5474" t="s">
        <v>18284</v>
      </c>
    </row>
    <row r="5475" spans="1:41" x14ac:dyDescent="0.25">
      <c r="A5475" s="1">
        <v>2022</v>
      </c>
      <c r="B5475" t="s">
        <v>4017</v>
      </c>
      <c r="C5475" t="s">
        <v>7130</v>
      </c>
      <c r="D5475" t="s">
        <v>7238</v>
      </c>
      <c r="E5475" t="s">
        <v>7996</v>
      </c>
      <c r="F5475" t="s">
        <v>9956</v>
      </c>
      <c r="G5475" t="s">
        <v>12164</v>
      </c>
      <c r="H5475" t="s">
        <v>12743</v>
      </c>
      <c r="I5475" s="1">
        <v>0</v>
      </c>
      <c r="J5475" s="1"/>
      <c r="K5475" s="1">
        <v>41.30950271299961</v>
      </c>
      <c r="L5475" s="1"/>
      <c r="M5475" s="1">
        <v>128.35452628682023</v>
      </c>
      <c r="N5475" s="1">
        <v>0</v>
      </c>
      <c r="O5475" s="1">
        <v>0</v>
      </c>
      <c r="P5475" s="1">
        <v>0</v>
      </c>
      <c r="Q5475" s="1">
        <v>0</v>
      </c>
      <c r="R5475" s="1">
        <v>350.67502091671264</v>
      </c>
      <c r="S5475" s="1">
        <v>0</v>
      </c>
      <c r="T5475" s="1">
        <v>59.013575304285162</v>
      </c>
      <c r="U5475" s="1"/>
      <c r="V5475" s="1">
        <v>0</v>
      </c>
      <c r="W5475" s="1">
        <v>59.013575304285162</v>
      </c>
      <c r="X5475" s="1">
        <v>0</v>
      </c>
      <c r="Y5475" s="1">
        <v>0</v>
      </c>
      <c r="Z5475" s="1">
        <v>0</v>
      </c>
      <c r="AA5475" s="1">
        <v>0</v>
      </c>
      <c r="AB5475" s="1"/>
      <c r="AC5475" s="1">
        <v>0</v>
      </c>
      <c r="AD5475" s="1">
        <v>0</v>
      </c>
      <c r="AE5475" s="1"/>
      <c r="AF5475" s="1">
        <v>0</v>
      </c>
      <c r="AG5475" s="1">
        <v>0</v>
      </c>
      <c r="AH5475" s="1">
        <v>0</v>
      </c>
      <c r="AI5475" s="1">
        <v>0</v>
      </c>
      <c r="AJ5475" s="1">
        <v>0</v>
      </c>
      <c r="AK5475" s="1"/>
      <c r="AL5475" s="1">
        <v>638.36614990234375</v>
      </c>
      <c r="AM5475" s="1">
        <v>350.67501831054688</v>
      </c>
      <c r="AN5475" s="1">
        <v>287.69119262695313</v>
      </c>
      <c r="AO5475" t="s">
        <v>18285</v>
      </c>
    </row>
    <row r="5476" spans="1:41" x14ac:dyDescent="0.25">
      <c r="A5476" s="1">
        <v>2022</v>
      </c>
      <c r="B5476" t="s">
        <v>4018</v>
      </c>
      <c r="C5476" t="s">
        <v>7130</v>
      </c>
      <c r="D5476" t="s">
        <v>7238</v>
      </c>
      <c r="E5476" t="s">
        <v>7996</v>
      </c>
      <c r="F5476" t="s">
        <v>9956</v>
      </c>
      <c r="G5476" t="s">
        <v>12164</v>
      </c>
      <c r="H5476" t="s">
        <v>12743</v>
      </c>
      <c r="I5476" s="1">
        <v>0</v>
      </c>
      <c r="J5476" s="1">
        <v>0</v>
      </c>
      <c r="K5476" s="1">
        <v>49.356946573793749</v>
      </c>
      <c r="L5476" s="1">
        <v>0</v>
      </c>
      <c r="M5476" s="1">
        <v>0</v>
      </c>
      <c r="N5476" s="1">
        <v>0</v>
      </c>
      <c r="O5476" s="1">
        <v>170.77180981406883</v>
      </c>
      <c r="P5476" s="1">
        <v>382.26903336691538</v>
      </c>
      <c r="Q5476" s="1">
        <v>0</v>
      </c>
      <c r="R5476" s="1">
        <v>125.24599815173735</v>
      </c>
      <c r="S5476" s="1">
        <v>0</v>
      </c>
      <c r="T5476" s="1">
        <v>0</v>
      </c>
      <c r="U5476" s="1">
        <v>0</v>
      </c>
      <c r="V5476" s="1">
        <v>713.56886228490873</v>
      </c>
      <c r="W5476" s="1">
        <v>658.17553088982038</v>
      </c>
      <c r="X5476" s="1">
        <v>0</v>
      </c>
      <c r="Y5476" s="1">
        <v>0</v>
      </c>
      <c r="Z5476" s="1">
        <v>0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96.433734817360516</v>
      </c>
      <c r="AG5476" s="1">
        <v>0</v>
      </c>
      <c r="AH5476" s="1">
        <v>763.69503609224569</v>
      </c>
      <c r="AI5476" s="1">
        <v>0</v>
      </c>
      <c r="AJ5476" s="1">
        <v>0</v>
      </c>
      <c r="AK5476" s="1">
        <v>0</v>
      </c>
      <c r="AL5476" s="1">
        <v>2959.51708984375</v>
      </c>
      <c r="AM5476" s="1">
        <v>1317.517578125</v>
      </c>
      <c r="AN5476" s="1">
        <v>1641.999267578125</v>
      </c>
      <c r="AO5476" t="s">
        <v>18286</v>
      </c>
    </row>
    <row r="5477" spans="1:41" x14ac:dyDescent="0.25">
      <c r="A5477" s="1">
        <v>2022</v>
      </c>
      <c r="B5477" t="s">
        <v>4019</v>
      </c>
      <c r="C5477" t="s">
        <v>7130</v>
      </c>
      <c r="D5477" t="s">
        <v>7238</v>
      </c>
      <c r="E5477" t="s">
        <v>7996</v>
      </c>
      <c r="F5477" t="s">
        <v>9956</v>
      </c>
      <c r="G5477" t="s">
        <v>12164</v>
      </c>
      <c r="H5477" t="s">
        <v>12743</v>
      </c>
      <c r="I5477" s="1">
        <v>0</v>
      </c>
      <c r="J5477" s="1">
        <v>0</v>
      </c>
      <c r="K5477" s="1">
        <v>80.62</v>
      </c>
      <c r="L5477" s="1">
        <v>0</v>
      </c>
      <c r="M5477" s="1">
        <v>0</v>
      </c>
      <c r="N5477" s="1">
        <v>0</v>
      </c>
      <c r="O5477" s="1">
        <v>10</v>
      </c>
      <c r="P5477" s="1">
        <v>600</v>
      </c>
      <c r="Q5477" s="1">
        <v>0</v>
      </c>
      <c r="R5477" s="1">
        <v>145.901456</v>
      </c>
      <c r="S5477" s="1">
        <v>0</v>
      </c>
      <c r="T5477" s="1">
        <v>0</v>
      </c>
      <c r="U5477" s="1">
        <v>0</v>
      </c>
      <c r="V5477" s="1">
        <v>700</v>
      </c>
      <c r="W5477" s="1">
        <v>814</v>
      </c>
      <c r="X5477" s="1">
        <v>0</v>
      </c>
      <c r="Y5477" s="1">
        <v>0</v>
      </c>
      <c r="Z5477" s="1">
        <v>0</v>
      </c>
      <c r="AA5477" s="1">
        <v>160</v>
      </c>
      <c r="AB5477" s="1">
        <v>0</v>
      </c>
      <c r="AC5477" s="1">
        <v>0</v>
      </c>
      <c r="AD5477" s="1">
        <v>0</v>
      </c>
      <c r="AE5477" s="1">
        <v>0</v>
      </c>
      <c r="AF5477" s="1">
        <v>72</v>
      </c>
      <c r="AG5477" s="1">
        <v>39</v>
      </c>
      <c r="AH5477" s="1">
        <v>746</v>
      </c>
      <c r="AI5477" s="1">
        <v>0</v>
      </c>
      <c r="AJ5477" s="1">
        <v>0</v>
      </c>
      <c r="AK5477" s="1">
        <v>24</v>
      </c>
      <c r="AL5477" s="1">
        <v>3391.521484375</v>
      </c>
      <c r="AM5477" s="1">
        <v>1716.9013671875</v>
      </c>
      <c r="AN5477" s="1">
        <v>1674.6199951171875</v>
      </c>
      <c r="AO5477" t="s">
        <v>18287</v>
      </c>
    </row>
    <row r="5478" spans="1:41" x14ac:dyDescent="0.25">
      <c r="A5478" s="1">
        <v>2022</v>
      </c>
      <c r="B5478" t="s">
        <v>4020</v>
      </c>
      <c r="C5478" t="s">
        <v>7130</v>
      </c>
      <c r="D5478" t="s">
        <v>7238</v>
      </c>
      <c r="E5478" t="s">
        <v>7996</v>
      </c>
      <c r="F5478" t="s">
        <v>9956</v>
      </c>
      <c r="G5478" t="s">
        <v>12164</v>
      </c>
      <c r="H5478" t="s">
        <v>12743</v>
      </c>
      <c r="I5478" s="1">
        <v>0</v>
      </c>
      <c r="J5478" s="1"/>
      <c r="K5478" s="1">
        <v>91.554932900530787</v>
      </c>
      <c r="L5478" s="1">
        <v>22.888733225132697</v>
      </c>
      <c r="M5478" s="1">
        <v>0</v>
      </c>
      <c r="N5478" s="1">
        <v>0</v>
      </c>
      <c r="O5478" s="1">
        <v>0</v>
      </c>
      <c r="P5478" s="1">
        <v>0</v>
      </c>
      <c r="Q5478" s="1">
        <v>0</v>
      </c>
      <c r="R5478" s="1">
        <v>342.74821387169055</v>
      </c>
      <c r="S5478" s="1">
        <v>0</v>
      </c>
      <c r="T5478" s="1">
        <v>57.221833062831742</v>
      </c>
      <c r="U5478" s="1">
        <v>0</v>
      </c>
      <c r="V5478" s="1">
        <v>0</v>
      </c>
      <c r="W5478" s="1">
        <v>57.221833062831742</v>
      </c>
      <c r="X5478" s="1">
        <v>0</v>
      </c>
      <c r="Y5478" s="1">
        <v>0</v>
      </c>
      <c r="Z5478" s="1">
        <v>0</v>
      </c>
      <c r="AA5478" s="1">
        <v>0</v>
      </c>
      <c r="AB5478" s="1">
        <v>0</v>
      </c>
      <c r="AC5478" s="1"/>
      <c r="AD5478" s="1">
        <v>0</v>
      </c>
      <c r="AE5478" s="1"/>
      <c r="AF5478" s="1">
        <v>69.938984375181832</v>
      </c>
      <c r="AG5478" s="1">
        <v>0</v>
      </c>
      <c r="AH5478" s="1">
        <v>0</v>
      </c>
      <c r="AI5478" s="1">
        <v>0</v>
      </c>
      <c r="AJ5478" s="1">
        <v>0</v>
      </c>
      <c r="AK5478" s="1"/>
      <c r="AL5478" s="1">
        <v>641.57452392578125</v>
      </c>
      <c r="AM5478" s="1">
        <v>435.575927734375</v>
      </c>
      <c r="AN5478" s="1">
        <v>205.99859619140625</v>
      </c>
      <c r="AO5478" t="s">
        <v>18288</v>
      </c>
    </row>
    <row r="5479" spans="1:41" x14ac:dyDescent="0.25">
      <c r="A5479" s="1">
        <v>2022</v>
      </c>
      <c r="B5479" t="s">
        <v>4021</v>
      </c>
      <c r="C5479" t="s">
        <v>7130</v>
      </c>
      <c r="D5479" t="s">
        <v>7238</v>
      </c>
      <c r="E5479" t="s">
        <v>7996</v>
      </c>
      <c r="F5479" t="s">
        <v>9956</v>
      </c>
      <c r="G5479" t="s">
        <v>12164</v>
      </c>
      <c r="H5479" t="s">
        <v>12743</v>
      </c>
      <c r="I5479" s="1">
        <v>0</v>
      </c>
      <c r="J5479" s="1">
        <v>0</v>
      </c>
      <c r="K5479" s="1">
        <v>42.909380708239915</v>
      </c>
      <c r="L5479" s="1"/>
      <c r="M5479" s="1">
        <v>110.33840753547408</v>
      </c>
      <c r="N5479" s="1">
        <v>0</v>
      </c>
      <c r="O5479" s="1">
        <v>0</v>
      </c>
      <c r="P5479" s="1">
        <v>42.909380708239915</v>
      </c>
      <c r="Q5479" s="1">
        <v>0</v>
      </c>
      <c r="R5479" s="1">
        <v>267.59147997272578</v>
      </c>
      <c r="S5479" s="1">
        <v>0</v>
      </c>
      <c r="T5479" s="1">
        <v>0</v>
      </c>
      <c r="U5479" s="1">
        <v>0</v>
      </c>
      <c r="V5479" s="1">
        <v>0</v>
      </c>
      <c r="W5479" s="1">
        <v>61.299115297485599</v>
      </c>
      <c r="X5479" s="1">
        <v>178.54157085269114</v>
      </c>
      <c r="Y5479" s="1">
        <v>0</v>
      </c>
      <c r="Z5479" s="1">
        <v>0</v>
      </c>
      <c r="AA5479" s="1">
        <v>0</v>
      </c>
      <c r="AB5479" s="1">
        <v>0</v>
      </c>
      <c r="AC5479" s="1"/>
      <c r="AD5479" s="1">
        <v>0</v>
      </c>
      <c r="AE5479" s="1"/>
      <c r="AF5479" s="1">
        <v>0</v>
      </c>
      <c r="AG5479" s="1">
        <v>1085.9875084216033</v>
      </c>
      <c r="AH5479" s="1">
        <v>0</v>
      </c>
      <c r="AI5479" s="1">
        <v>0</v>
      </c>
      <c r="AJ5479" s="1">
        <v>0</v>
      </c>
      <c r="AK5479" s="1"/>
      <c r="AL5479" s="1">
        <v>1789.576904296875</v>
      </c>
      <c r="AM5479" s="1">
        <v>1396.4884033203125</v>
      </c>
      <c r="AN5479" s="1">
        <v>393.08847045898438</v>
      </c>
      <c r="AO5479" t="s">
        <v>18289</v>
      </c>
    </row>
    <row r="5480" spans="1:41" x14ac:dyDescent="0.25">
      <c r="A5480" s="1">
        <v>2022</v>
      </c>
      <c r="B5480" t="s">
        <v>4022</v>
      </c>
      <c r="C5480" t="s">
        <v>7130</v>
      </c>
      <c r="D5480" t="s">
        <v>7238</v>
      </c>
      <c r="E5480" t="s">
        <v>7996</v>
      </c>
      <c r="F5480" t="s">
        <v>9956</v>
      </c>
      <c r="G5480" t="s">
        <v>12164</v>
      </c>
      <c r="H5480" t="s">
        <v>12743</v>
      </c>
      <c r="I5480" s="1">
        <v>0</v>
      </c>
      <c r="J5480" s="1">
        <v>0</v>
      </c>
      <c r="K5480" s="1">
        <v>90.021285600043015</v>
      </c>
      <c r="L5480" s="1">
        <v>22.172730443360354</v>
      </c>
      <c r="M5480" s="1">
        <v>0</v>
      </c>
      <c r="N5480" s="1">
        <v>0</v>
      </c>
      <c r="O5480" s="1">
        <v>0</v>
      </c>
      <c r="P5480" s="1">
        <v>0</v>
      </c>
      <c r="Q5480" s="1">
        <v>0</v>
      </c>
      <c r="R5480" s="1">
        <v>334.66153102746136</v>
      </c>
      <c r="S5480" s="1">
        <v>0</v>
      </c>
      <c r="T5480" s="1">
        <v>55.431826108400884</v>
      </c>
      <c r="U5480" s="1">
        <v>0</v>
      </c>
      <c r="V5480" s="1">
        <v>465.62733931056738</v>
      </c>
      <c r="W5480" s="1">
        <v>55.431826108400884</v>
      </c>
      <c r="X5480" s="1">
        <v>0</v>
      </c>
      <c r="Y5480" s="1">
        <v>0</v>
      </c>
      <c r="Z5480" s="1">
        <v>0</v>
      </c>
      <c r="AA5480" s="1">
        <v>0</v>
      </c>
      <c r="AB5480" s="1">
        <v>0</v>
      </c>
      <c r="AC5480" s="1">
        <v>0</v>
      </c>
      <c r="AD5480" s="1">
        <v>0</v>
      </c>
      <c r="AE5480" s="1">
        <v>0</v>
      </c>
      <c r="AF5480" s="1">
        <v>68.292009765549892</v>
      </c>
      <c r="AG5480" s="1">
        <v>0</v>
      </c>
      <c r="AH5480" s="1">
        <v>0</v>
      </c>
      <c r="AI5480" s="1">
        <v>0</v>
      </c>
      <c r="AJ5480" s="1">
        <v>0</v>
      </c>
      <c r="AK5480" s="1">
        <v>0</v>
      </c>
      <c r="AL5480" s="1">
        <v>1091.6385498046875</v>
      </c>
      <c r="AM5480" s="1">
        <v>890.75360107421875</v>
      </c>
      <c r="AN5480" s="1">
        <v>200.88493347167969</v>
      </c>
      <c r="AO5480" t="s">
        <v>18290</v>
      </c>
    </row>
    <row r="5481" spans="1:41" x14ac:dyDescent="0.25">
      <c r="A5481" s="1">
        <v>2022</v>
      </c>
      <c r="B5481" t="s">
        <v>4023</v>
      </c>
      <c r="C5481" t="s">
        <v>7130</v>
      </c>
      <c r="D5481" t="s">
        <v>7238</v>
      </c>
      <c r="E5481" t="s">
        <v>7996</v>
      </c>
      <c r="F5481" t="s">
        <v>9956</v>
      </c>
      <c r="G5481" t="s">
        <v>12164</v>
      </c>
      <c r="H5481" t="s">
        <v>12743</v>
      </c>
      <c r="I5481" s="1">
        <v>0</v>
      </c>
      <c r="J5481" s="1">
        <v>0</v>
      </c>
      <c r="K5481" s="1">
        <v>87.320385366309722</v>
      </c>
      <c r="L5481" s="1">
        <v>0</v>
      </c>
      <c r="M5481" s="1">
        <v>0</v>
      </c>
      <c r="N5481" s="1">
        <v>0</v>
      </c>
      <c r="O5481" s="1">
        <v>0</v>
      </c>
      <c r="P5481" s="1">
        <v>0</v>
      </c>
      <c r="Q5481" s="1">
        <v>0</v>
      </c>
      <c r="R5481" s="1">
        <v>218.51971715155864</v>
      </c>
      <c r="S5481" s="1">
        <v>0</v>
      </c>
      <c r="T5481" s="1">
        <v>0</v>
      </c>
      <c r="U5481" s="1">
        <v>0</v>
      </c>
      <c r="V5481" s="1">
        <v>452.77236856605037</v>
      </c>
      <c r="W5481" s="1">
        <v>258.7270677520288</v>
      </c>
      <c r="X5481" s="1">
        <v>0</v>
      </c>
      <c r="Y5481" s="1">
        <v>0</v>
      </c>
      <c r="Z5481" s="1">
        <v>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65.651993442077298</v>
      </c>
      <c r="AG5481" s="1">
        <v>0</v>
      </c>
      <c r="AH5481" s="1">
        <v>0</v>
      </c>
      <c r="AI5481" s="1">
        <v>0</v>
      </c>
      <c r="AJ5481" s="1">
        <v>0</v>
      </c>
      <c r="AK5481" s="1">
        <v>0</v>
      </c>
      <c r="AL5481" s="1">
        <v>1082.9915771484375</v>
      </c>
      <c r="AM5481" s="1">
        <v>736.94403076171875</v>
      </c>
      <c r="AN5481" s="1">
        <v>346.04745483398438</v>
      </c>
      <c r="AO5481" t="s">
        <v>18291</v>
      </c>
    </row>
    <row r="5482" spans="1:41" x14ac:dyDescent="0.25">
      <c r="A5482" s="1">
        <v>2022</v>
      </c>
      <c r="B5482" t="s">
        <v>4024</v>
      </c>
      <c r="C5482" t="s">
        <v>7130</v>
      </c>
      <c r="D5482" t="s">
        <v>7238</v>
      </c>
      <c r="E5482" t="s">
        <v>7996</v>
      </c>
      <c r="F5482" t="s">
        <v>9956</v>
      </c>
      <c r="G5482" t="s">
        <v>12165</v>
      </c>
      <c r="H5482" t="s">
        <v>12743</v>
      </c>
      <c r="I5482" s="1">
        <v>0</v>
      </c>
      <c r="J5482" s="1">
        <v>0</v>
      </c>
      <c r="K5482" s="1">
        <v>80.62</v>
      </c>
      <c r="L5482" s="1">
        <v>0</v>
      </c>
      <c r="M5482" s="1">
        <v>0</v>
      </c>
      <c r="N5482" s="1">
        <v>0</v>
      </c>
      <c r="O5482" s="1">
        <v>10</v>
      </c>
      <c r="P5482" s="1">
        <v>600</v>
      </c>
      <c r="Q5482" s="1">
        <v>0</v>
      </c>
      <c r="R5482" s="1">
        <v>145.901456</v>
      </c>
      <c r="S5482" s="1"/>
      <c r="T5482" s="1">
        <v>0</v>
      </c>
      <c r="U5482" s="1">
        <v>0</v>
      </c>
      <c r="V5482" s="1">
        <v>700</v>
      </c>
      <c r="W5482" s="1">
        <v>826.20999999999992</v>
      </c>
      <c r="X5482" s="1">
        <v>0</v>
      </c>
      <c r="Y5482" s="1">
        <v>0</v>
      </c>
      <c r="Z5482" s="1">
        <v>0</v>
      </c>
      <c r="AA5482" s="1">
        <v>163</v>
      </c>
      <c r="AB5482" s="1">
        <v>0</v>
      </c>
      <c r="AC5482" s="1">
        <v>0</v>
      </c>
      <c r="AD5482" s="1">
        <v>0</v>
      </c>
      <c r="AE5482" s="1"/>
      <c r="AF5482" s="1">
        <v>72</v>
      </c>
      <c r="AG5482" s="1">
        <v>40</v>
      </c>
      <c r="AH5482" s="1">
        <v>760.92</v>
      </c>
      <c r="AI5482" s="1">
        <v>0</v>
      </c>
      <c r="AJ5482" s="1">
        <v>0</v>
      </c>
      <c r="AK5482" s="1">
        <v>24</v>
      </c>
      <c r="AL5482" s="1">
        <v>3422.6513671875</v>
      </c>
      <c r="AM5482" s="1">
        <v>1720.9013671875</v>
      </c>
      <c r="AN5482" s="1">
        <v>1701.75</v>
      </c>
      <c r="AO5482" t="s">
        <v>18292</v>
      </c>
    </row>
    <row r="5483" spans="1:41" x14ac:dyDescent="0.25">
      <c r="A5483" s="1">
        <v>2022</v>
      </c>
      <c r="B5483" t="s">
        <v>4025</v>
      </c>
      <c r="C5483" t="s">
        <v>7130</v>
      </c>
      <c r="D5483" t="s">
        <v>7238</v>
      </c>
      <c r="E5483" t="s">
        <v>7996</v>
      </c>
      <c r="F5483" t="s">
        <v>9956</v>
      </c>
      <c r="G5483" t="s">
        <v>12165</v>
      </c>
      <c r="H5483" t="s">
        <v>12743</v>
      </c>
      <c r="I5483" s="1">
        <v>0</v>
      </c>
      <c r="J5483" s="1"/>
      <c r="K5483" s="1">
        <v>42.040520622753363</v>
      </c>
      <c r="L5483" s="1">
        <v>0</v>
      </c>
      <c r="M5483" s="1">
        <v>127.7812499999999</v>
      </c>
      <c r="N5483" s="1">
        <v>0</v>
      </c>
      <c r="O5483" s="1">
        <v>0</v>
      </c>
      <c r="P5483" s="1">
        <v>43.4</v>
      </c>
      <c r="Q5483" s="1">
        <v>0</v>
      </c>
      <c r="R5483" s="1">
        <v>238.36919980965041</v>
      </c>
      <c r="S5483" s="1">
        <v>0</v>
      </c>
      <c r="T5483" s="1">
        <v>0</v>
      </c>
      <c r="U5483" s="1"/>
      <c r="V5483" s="1">
        <v>0</v>
      </c>
      <c r="W5483" s="1">
        <v>57.434283382464002</v>
      </c>
      <c r="X5483" s="1">
        <v>0</v>
      </c>
      <c r="Y5483" s="1">
        <v>0</v>
      </c>
      <c r="Z5483" s="1">
        <v>0</v>
      </c>
      <c r="AA5483" s="1">
        <v>0</v>
      </c>
      <c r="AB5483" s="1">
        <v>0</v>
      </c>
      <c r="AC5483" s="1"/>
      <c r="AD5483" s="1">
        <v>0</v>
      </c>
      <c r="AE5483" s="1">
        <v>0</v>
      </c>
      <c r="AF5483" s="1">
        <v>0</v>
      </c>
      <c r="AG5483" s="1">
        <v>0</v>
      </c>
      <c r="AH5483" s="1">
        <v>0</v>
      </c>
      <c r="AI5483" s="1">
        <v>0</v>
      </c>
      <c r="AJ5483" s="1">
        <v>0</v>
      </c>
      <c r="AK5483" s="1">
        <v>0</v>
      </c>
      <c r="AL5483" s="1">
        <v>509.02523803710938</v>
      </c>
      <c r="AM5483" s="1">
        <v>281.76919555664063</v>
      </c>
      <c r="AN5483" s="1">
        <v>227.25604248046875</v>
      </c>
      <c r="AO5483" t="s">
        <v>18293</v>
      </c>
    </row>
    <row r="5484" spans="1:41" x14ac:dyDescent="0.25">
      <c r="A5484" s="1">
        <v>2022</v>
      </c>
      <c r="B5484" t="s">
        <v>4026</v>
      </c>
      <c r="C5484" t="s">
        <v>7130</v>
      </c>
      <c r="D5484" t="s">
        <v>7238</v>
      </c>
      <c r="E5484" t="s">
        <v>7996</v>
      </c>
      <c r="F5484" t="s">
        <v>9956</v>
      </c>
      <c r="G5484" t="s">
        <v>12165</v>
      </c>
      <c r="H5484" t="s">
        <v>12743</v>
      </c>
      <c r="I5484" s="1">
        <v>0</v>
      </c>
      <c r="J5484" s="1">
        <v>0</v>
      </c>
      <c r="K5484" s="1">
        <v>85</v>
      </c>
      <c r="L5484" s="1">
        <v>0</v>
      </c>
      <c r="M5484" s="1">
        <v>0</v>
      </c>
      <c r="N5484" s="1">
        <v>0</v>
      </c>
      <c r="O5484" s="1">
        <v>0</v>
      </c>
      <c r="P5484" s="1">
        <v>0</v>
      </c>
      <c r="Q5484" s="1">
        <v>0</v>
      </c>
      <c r="R5484" s="1">
        <v>214.76490105491101</v>
      </c>
      <c r="S5484" s="1">
        <v>0</v>
      </c>
      <c r="T5484" s="1">
        <v>0</v>
      </c>
      <c r="U5484" s="1">
        <v>0</v>
      </c>
      <c r="V5484" s="1">
        <v>447</v>
      </c>
      <c r="W5484" s="1">
        <v>254.68992</v>
      </c>
      <c r="X5484" s="1">
        <v>0</v>
      </c>
      <c r="Y5484" s="1"/>
      <c r="Z5484" s="1">
        <v>0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66.030027226077593</v>
      </c>
      <c r="AG5484" s="1">
        <v>0</v>
      </c>
      <c r="AH5484" s="1">
        <v>0</v>
      </c>
      <c r="AI5484" s="1">
        <v>0</v>
      </c>
      <c r="AJ5484" s="1">
        <v>0</v>
      </c>
      <c r="AK5484" s="1"/>
      <c r="AL5484" s="1">
        <v>1067.48486328125</v>
      </c>
      <c r="AM5484" s="1">
        <v>727.794921875</v>
      </c>
      <c r="AN5484" s="1">
        <v>339.68991088867188</v>
      </c>
      <c r="AO5484" t="s">
        <v>18294</v>
      </c>
    </row>
    <row r="5485" spans="1:41" x14ac:dyDescent="0.25">
      <c r="A5485" s="1">
        <v>2022</v>
      </c>
      <c r="B5485" t="s">
        <v>4027</v>
      </c>
      <c r="C5485" t="s">
        <v>7130</v>
      </c>
      <c r="D5485" t="s">
        <v>7238</v>
      </c>
      <c r="E5485" t="s">
        <v>7996</v>
      </c>
      <c r="F5485" t="s">
        <v>9956</v>
      </c>
      <c r="G5485" t="s">
        <v>12165</v>
      </c>
      <c r="H5485" t="s">
        <v>12743</v>
      </c>
      <c r="I5485" s="1"/>
      <c r="J5485" s="1">
        <v>0</v>
      </c>
      <c r="K5485" s="1">
        <v>43</v>
      </c>
      <c r="L5485" s="1">
        <v>0</v>
      </c>
      <c r="M5485" s="1">
        <v>107.9999999999999</v>
      </c>
      <c r="N5485" s="1">
        <v>0</v>
      </c>
      <c r="O5485" s="1">
        <v>0</v>
      </c>
      <c r="P5485" s="1">
        <v>43.4</v>
      </c>
      <c r="Q5485" s="1">
        <v>0</v>
      </c>
      <c r="R5485" s="1">
        <v>262.76703662087971</v>
      </c>
      <c r="S5485" s="1">
        <v>0</v>
      </c>
      <c r="T5485" s="1">
        <v>0</v>
      </c>
      <c r="U5485" s="1"/>
      <c r="V5485" s="1">
        <v>0</v>
      </c>
      <c r="W5485" s="1">
        <v>58.697328632107151</v>
      </c>
      <c r="X5485" s="1">
        <v>190.01599999999999</v>
      </c>
      <c r="Y5485" s="1">
        <v>0</v>
      </c>
      <c r="Z5485" s="1">
        <v>0</v>
      </c>
      <c r="AA5485" s="1">
        <v>0</v>
      </c>
      <c r="AB5485" s="1">
        <v>0</v>
      </c>
      <c r="AC5485" s="1"/>
      <c r="AD5485" s="1">
        <v>0</v>
      </c>
      <c r="AE5485" s="1">
        <v>0</v>
      </c>
      <c r="AF5485" s="1">
        <v>0</v>
      </c>
      <c r="AG5485" s="1">
        <v>1083.5301695305479</v>
      </c>
      <c r="AH5485" s="1">
        <v>0</v>
      </c>
      <c r="AI5485" s="1">
        <v>0</v>
      </c>
      <c r="AJ5485" s="1">
        <v>0</v>
      </c>
      <c r="AK5485" s="1"/>
      <c r="AL5485" s="1">
        <v>1789.4105224609375</v>
      </c>
      <c r="AM5485" s="1">
        <v>1389.697265625</v>
      </c>
      <c r="AN5485" s="1">
        <v>399.71331787109375</v>
      </c>
      <c r="AO5485" t="s">
        <v>18295</v>
      </c>
    </row>
    <row r="5486" spans="1:41" x14ac:dyDescent="0.25">
      <c r="A5486" s="1">
        <v>2022</v>
      </c>
      <c r="B5486" t="s">
        <v>4028</v>
      </c>
      <c r="C5486" t="s">
        <v>7130</v>
      </c>
      <c r="D5486" t="s">
        <v>7238</v>
      </c>
      <c r="E5486" t="s">
        <v>7996</v>
      </c>
      <c r="F5486" t="s">
        <v>9956</v>
      </c>
      <c r="G5486" t="s">
        <v>12165</v>
      </c>
      <c r="H5486" t="s">
        <v>12743</v>
      </c>
      <c r="I5486" s="1">
        <v>0</v>
      </c>
      <c r="J5486" s="1">
        <v>0</v>
      </c>
      <c r="K5486" s="1">
        <v>49.304456719999997</v>
      </c>
      <c r="L5486" s="1">
        <v>0</v>
      </c>
      <c r="M5486" s="1">
        <v>0</v>
      </c>
      <c r="N5486" s="1">
        <v>0</v>
      </c>
      <c r="O5486" s="1">
        <v>170.87499</v>
      </c>
      <c r="P5486" s="1">
        <v>381.37499999999989</v>
      </c>
      <c r="Q5486" s="1">
        <v>0</v>
      </c>
      <c r="R5486" s="1">
        <v>125.43232326033301</v>
      </c>
      <c r="S5486" s="1">
        <v>0</v>
      </c>
      <c r="T5486" s="1">
        <v>0</v>
      </c>
      <c r="U5486" s="1">
        <v>0</v>
      </c>
      <c r="V5486" s="1">
        <v>714</v>
      </c>
      <c r="W5486" s="1">
        <v>645.66000000000008</v>
      </c>
      <c r="X5486" s="1">
        <v>0</v>
      </c>
      <c r="Y5486" s="1">
        <v>0</v>
      </c>
      <c r="Z5486" s="1">
        <v>0</v>
      </c>
      <c r="AA5486" s="1">
        <v>0</v>
      </c>
      <c r="AB5486" s="1">
        <v>0</v>
      </c>
      <c r="AC5486" s="1">
        <v>0</v>
      </c>
      <c r="AD5486" s="1">
        <v>0</v>
      </c>
      <c r="AE5486" s="1"/>
      <c r="AF5486" s="1">
        <v>98.822412018245544</v>
      </c>
      <c r="AG5486" s="1">
        <v>0</v>
      </c>
      <c r="AH5486" s="1">
        <v>770.67426509999996</v>
      </c>
      <c r="AI5486" s="1">
        <v>0</v>
      </c>
      <c r="AJ5486" s="1">
        <v>0</v>
      </c>
      <c r="AK5486" s="1"/>
      <c r="AL5486" s="1">
        <v>2956.1435546875</v>
      </c>
      <c r="AM5486" s="1">
        <v>1319.6297607421875</v>
      </c>
      <c r="AN5486" s="1">
        <v>1636.513671875</v>
      </c>
      <c r="AO5486" t="s">
        <v>18296</v>
      </c>
    </row>
    <row r="5487" spans="1:41" x14ac:dyDescent="0.25">
      <c r="A5487" s="1">
        <v>2022</v>
      </c>
      <c r="B5487" t="s">
        <v>4029</v>
      </c>
      <c r="C5487" t="s">
        <v>7130</v>
      </c>
      <c r="D5487" t="s">
        <v>7238</v>
      </c>
      <c r="E5487" t="s">
        <v>7996</v>
      </c>
      <c r="F5487" t="s">
        <v>9956</v>
      </c>
      <c r="G5487" t="s">
        <v>12165</v>
      </c>
      <c r="H5487" t="s">
        <v>12743</v>
      </c>
      <c r="I5487" s="1">
        <v>0</v>
      </c>
      <c r="J5487" s="1"/>
      <c r="K5487" s="1">
        <v>87.031544022521288</v>
      </c>
      <c r="L5487" s="1">
        <v>22.41284030496001</v>
      </c>
      <c r="M5487" s="1">
        <v>0</v>
      </c>
      <c r="N5487" s="1">
        <v>0</v>
      </c>
      <c r="O5487" s="1">
        <v>0</v>
      </c>
      <c r="P5487" s="1">
        <v>0</v>
      </c>
      <c r="Q5487" s="1">
        <v>0</v>
      </c>
      <c r="R5487" s="1">
        <v>328.16526365306208</v>
      </c>
      <c r="S5487" s="1">
        <v>0</v>
      </c>
      <c r="T5487" s="1">
        <v>52.030200499999999</v>
      </c>
      <c r="U5487" s="1">
        <v>0</v>
      </c>
      <c r="V5487" s="1">
        <v>0</v>
      </c>
      <c r="W5487" s="1">
        <v>55.475179324455013</v>
      </c>
      <c r="X5487" s="1">
        <v>0</v>
      </c>
      <c r="Y5487" s="1">
        <v>0</v>
      </c>
      <c r="Z5487" s="1"/>
      <c r="AA5487" s="1">
        <v>0</v>
      </c>
      <c r="AB5487" s="1">
        <v>0</v>
      </c>
      <c r="AC5487" s="1"/>
      <c r="AD5487" s="1">
        <v>0</v>
      </c>
      <c r="AE5487" s="1"/>
      <c r="AF5487" s="1">
        <v>68.484842410187866</v>
      </c>
      <c r="AG5487" s="1">
        <v>0</v>
      </c>
      <c r="AH5487" s="1">
        <v>0</v>
      </c>
      <c r="AI5487" s="1">
        <v>0</v>
      </c>
      <c r="AJ5487" s="1">
        <v>0</v>
      </c>
      <c r="AK5487" s="1"/>
      <c r="AL5487" s="1">
        <v>613.59991455078125</v>
      </c>
      <c r="AM5487" s="1">
        <v>419.06292724609375</v>
      </c>
      <c r="AN5487" s="1">
        <v>194.53692626953125</v>
      </c>
      <c r="AO5487" t="s">
        <v>18297</v>
      </c>
    </row>
    <row r="5488" spans="1:41" x14ac:dyDescent="0.25">
      <c r="A5488" s="1">
        <v>2022</v>
      </c>
      <c r="B5488" t="s">
        <v>4030</v>
      </c>
      <c r="C5488" t="s">
        <v>7130</v>
      </c>
      <c r="D5488" t="s">
        <v>7238</v>
      </c>
      <c r="E5488" t="s">
        <v>7996</v>
      </c>
      <c r="F5488" t="s">
        <v>9956</v>
      </c>
      <c r="G5488" t="s">
        <v>12165</v>
      </c>
      <c r="H5488" t="s">
        <v>12743</v>
      </c>
      <c r="I5488" s="1">
        <v>0</v>
      </c>
      <c r="J5488" s="1">
        <v>0</v>
      </c>
      <c r="K5488" s="1">
        <v>112.57274840025001</v>
      </c>
      <c r="L5488" s="1">
        <v>0</v>
      </c>
      <c r="M5488" s="1">
        <v>0</v>
      </c>
      <c r="N5488" s="1">
        <v>0</v>
      </c>
      <c r="O5488" s="1">
        <v>174.29301000000001</v>
      </c>
      <c r="P5488" s="1">
        <v>0</v>
      </c>
      <c r="Q5488" s="1">
        <v>0</v>
      </c>
      <c r="R5488" s="1">
        <v>206.777023848</v>
      </c>
      <c r="S5488" s="1">
        <v>0</v>
      </c>
      <c r="T5488" s="1">
        <v>0</v>
      </c>
      <c r="U5488" s="1">
        <v>0</v>
      </c>
      <c r="V5488" s="1">
        <v>728</v>
      </c>
      <c r="W5488" s="1">
        <v>301.71600000000001</v>
      </c>
      <c r="X5488" s="1">
        <v>0</v>
      </c>
      <c r="Y5488" s="1"/>
      <c r="Z5488" s="1">
        <v>0</v>
      </c>
      <c r="AA5488" s="1">
        <v>1332</v>
      </c>
      <c r="AB5488" s="1">
        <v>0</v>
      </c>
      <c r="AC5488" s="1">
        <v>0</v>
      </c>
      <c r="AD5488" s="1">
        <v>0</v>
      </c>
      <c r="AE5488" s="1">
        <v>0</v>
      </c>
      <c r="AF5488" s="1">
        <v>91.263888000000009</v>
      </c>
      <c r="AG5488" s="1">
        <v>0</v>
      </c>
      <c r="AH5488" s="1">
        <v>146.1758804248235</v>
      </c>
      <c r="AI5488" s="1">
        <v>0</v>
      </c>
      <c r="AJ5488" s="1">
        <v>0</v>
      </c>
      <c r="AK5488" s="1"/>
      <c r="AL5488" s="1">
        <v>3092.798583984375</v>
      </c>
      <c r="AM5488" s="1">
        <v>2358.041015625</v>
      </c>
      <c r="AN5488" s="1">
        <v>734.75762939453125</v>
      </c>
      <c r="AO5488" t="s">
        <v>18298</v>
      </c>
    </row>
    <row r="5489" spans="1:41" x14ac:dyDescent="0.25">
      <c r="A5489" s="1">
        <v>2022</v>
      </c>
      <c r="B5489" t="s">
        <v>4031</v>
      </c>
      <c r="C5489" t="s">
        <v>7130</v>
      </c>
      <c r="D5489" t="s">
        <v>7238</v>
      </c>
      <c r="E5489" t="s">
        <v>7996</v>
      </c>
      <c r="F5489" t="s">
        <v>9956</v>
      </c>
      <c r="G5489" t="s">
        <v>12165</v>
      </c>
      <c r="H5489" t="s">
        <v>12743</v>
      </c>
      <c r="I5489" s="1">
        <v>0</v>
      </c>
      <c r="J5489" s="1"/>
      <c r="K5489" s="1">
        <v>70.15115510519999</v>
      </c>
      <c r="L5489" s="1">
        <v>22.225999999999999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325.38569586579058</v>
      </c>
      <c r="S5489" s="1">
        <v>0</v>
      </c>
      <c r="T5489" s="1">
        <v>55.204040159999998</v>
      </c>
      <c r="U5489" s="1">
        <v>0</v>
      </c>
      <c r="V5489" s="1">
        <v>457</v>
      </c>
      <c r="W5489" s="1">
        <v>54.334161924049972</v>
      </c>
      <c r="X5489" s="1">
        <v>0</v>
      </c>
      <c r="Y5489" s="1">
        <v>0</v>
      </c>
      <c r="Z5489" s="1">
        <v>0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68.011377477120007</v>
      </c>
      <c r="AG5489" s="1">
        <v>0</v>
      </c>
      <c r="AH5489" s="1">
        <v>0</v>
      </c>
      <c r="AI5489" s="1">
        <v>0</v>
      </c>
      <c r="AJ5489" s="1">
        <v>0</v>
      </c>
      <c r="AK5489" s="1">
        <v>0</v>
      </c>
      <c r="AL5489" s="1">
        <v>1052.3125</v>
      </c>
      <c r="AM5489" s="1">
        <v>872.623046875</v>
      </c>
      <c r="AN5489" s="1">
        <v>179.68936157226563</v>
      </c>
      <c r="AO5489" t="s">
        <v>18299</v>
      </c>
    </row>
    <row r="5490" spans="1:41" x14ac:dyDescent="0.25">
      <c r="A5490" s="1">
        <v>2022</v>
      </c>
      <c r="B5490" t="s">
        <v>4032</v>
      </c>
      <c r="C5490" t="s">
        <v>7130</v>
      </c>
      <c r="D5490" t="s">
        <v>7238</v>
      </c>
      <c r="E5490" t="s">
        <v>7996</v>
      </c>
      <c r="F5490" t="s">
        <v>9956</v>
      </c>
      <c r="G5490" t="s">
        <v>12165</v>
      </c>
      <c r="H5490" t="s">
        <v>12743</v>
      </c>
      <c r="I5490" s="1">
        <v>0</v>
      </c>
      <c r="J5490" s="1"/>
      <c r="K5490" s="1">
        <v>41.015142070978889</v>
      </c>
      <c r="L5490" s="1">
        <v>0</v>
      </c>
      <c r="M5490" s="1">
        <v>125.0624999999999</v>
      </c>
      <c r="N5490" s="1">
        <v>0</v>
      </c>
      <c r="O5490" s="1">
        <v>0</v>
      </c>
      <c r="P5490" s="1">
        <v>0</v>
      </c>
      <c r="Q5490" s="1">
        <v>0</v>
      </c>
      <c r="R5490" s="1">
        <v>346.79596682817652</v>
      </c>
      <c r="S5490" s="1">
        <v>0</v>
      </c>
      <c r="T5490" s="1">
        <v>54.672163197131987</v>
      </c>
      <c r="U5490" s="1"/>
      <c r="V5490" s="1">
        <v>0</v>
      </c>
      <c r="W5490" s="1">
        <v>56.529207731619657</v>
      </c>
      <c r="X5490" s="1">
        <v>0</v>
      </c>
      <c r="Y5490" s="1">
        <v>0</v>
      </c>
      <c r="Z5490" s="1">
        <v>0</v>
      </c>
      <c r="AA5490" s="1">
        <v>0</v>
      </c>
      <c r="AB5490" s="1">
        <v>99</v>
      </c>
      <c r="AC5490" s="1">
        <v>0</v>
      </c>
      <c r="AD5490" s="1">
        <v>0</v>
      </c>
      <c r="AE5490" s="1">
        <v>0</v>
      </c>
      <c r="AF5490" s="1">
        <v>0</v>
      </c>
      <c r="AG5490" s="1">
        <v>0</v>
      </c>
      <c r="AH5490" s="1">
        <v>0</v>
      </c>
      <c r="AI5490" s="1">
        <v>0</v>
      </c>
      <c r="AJ5490" s="1">
        <v>0</v>
      </c>
      <c r="AK5490" s="1"/>
      <c r="AL5490" s="1">
        <v>723.07501220703125</v>
      </c>
      <c r="AM5490" s="1">
        <v>346.79595947265625</v>
      </c>
      <c r="AN5490" s="1">
        <v>376.27902221679688</v>
      </c>
      <c r="AO5490" t="s">
        <v>18300</v>
      </c>
    </row>
    <row r="5491" spans="1:41" x14ac:dyDescent="0.25">
      <c r="A5491" s="1">
        <v>2022</v>
      </c>
      <c r="B5491" t="s">
        <v>4033</v>
      </c>
      <c r="C5491" t="s">
        <v>7130</v>
      </c>
      <c r="D5491" t="s">
        <v>7238</v>
      </c>
      <c r="E5491" t="s">
        <v>7996</v>
      </c>
      <c r="F5491" t="s">
        <v>9957</v>
      </c>
      <c r="G5491" t="s">
        <v>12166</v>
      </c>
      <c r="H5491" t="s">
        <v>12743</v>
      </c>
      <c r="I5491" s="1">
        <v>377.31030713837532</v>
      </c>
      <c r="J5491" s="1">
        <v>0</v>
      </c>
      <c r="K5491" s="1">
        <v>142.16513358249497</v>
      </c>
      <c r="L5491" s="1">
        <v>91.63250316217686</v>
      </c>
      <c r="M5491" s="1">
        <v>215.60588979335733</v>
      </c>
      <c r="N5491" s="1">
        <v>169.67105497288253</v>
      </c>
      <c r="O5491" s="1">
        <v>367.60804209767423</v>
      </c>
      <c r="P5491" s="1">
        <v>310.47248130243457</v>
      </c>
      <c r="Q5491" s="1">
        <v>360.19532316703095</v>
      </c>
      <c r="R5491" s="1">
        <v>515.99999010001306</v>
      </c>
      <c r="S5491" s="1">
        <v>0</v>
      </c>
      <c r="T5491" s="1">
        <v>1131.930921415126</v>
      </c>
      <c r="U5491" s="1">
        <v>0</v>
      </c>
      <c r="V5491" s="1">
        <v>0</v>
      </c>
      <c r="W5491" s="1">
        <v>0</v>
      </c>
      <c r="X5491" s="1">
        <v>215.60588979335733</v>
      </c>
      <c r="Y5491" s="1">
        <v>0</v>
      </c>
      <c r="Z5491" s="1">
        <v>950.22439289530928</v>
      </c>
      <c r="AA5491" s="1">
        <v>3345.1253801439389</v>
      </c>
      <c r="AB5491" s="1">
        <v>0</v>
      </c>
      <c r="AC5491" s="1">
        <v>1367.8530092342876</v>
      </c>
      <c r="AD5491" s="1">
        <v>145.53397561051619</v>
      </c>
      <c r="AE5491" s="1">
        <v>0</v>
      </c>
      <c r="AF5491" s="1">
        <v>393.91196065246379</v>
      </c>
      <c r="AG5491" s="1">
        <v>2103.2354549342008</v>
      </c>
      <c r="AH5491" s="1">
        <v>1099.5900379461223</v>
      </c>
      <c r="AI5491" s="1">
        <v>0</v>
      </c>
      <c r="AJ5491" s="1">
        <v>506.67384101438972</v>
      </c>
      <c r="AK5491" s="1">
        <v>63.603737489040412</v>
      </c>
      <c r="AL5491" s="1">
        <v>13873.94921875</v>
      </c>
      <c r="AM5491" s="1">
        <v>10492.3056640625</v>
      </c>
      <c r="AN5491" s="1">
        <v>3381.643798828125</v>
      </c>
      <c r="AO5491" t="s">
        <v>18301</v>
      </c>
    </row>
    <row r="5492" spans="1:41" x14ac:dyDescent="0.25">
      <c r="A5492" s="1">
        <v>2022</v>
      </c>
      <c r="B5492" t="s">
        <v>4034</v>
      </c>
      <c r="C5492" t="s">
        <v>7130</v>
      </c>
      <c r="D5492" t="s">
        <v>7238</v>
      </c>
      <c r="E5492" t="s">
        <v>7996</v>
      </c>
      <c r="F5492" t="s">
        <v>9957</v>
      </c>
      <c r="G5492" t="s">
        <v>12166</v>
      </c>
      <c r="H5492" t="s">
        <v>12743</v>
      </c>
      <c r="I5492" s="1">
        <v>286.1091653141587</v>
      </c>
      <c r="J5492" s="1">
        <v>286.1091653141587</v>
      </c>
      <c r="K5492" s="1">
        <v>102.99929951309714</v>
      </c>
      <c r="L5492" s="1">
        <v>102.99929951309714</v>
      </c>
      <c r="M5492" s="1">
        <v>286.1091653141587</v>
      </c>
      <c r="N5492" s="1">
        <v>1098.6591948063694</v>
      </c>
      <c r="O5492" s="1">
        <v>69.810636336654724</v>
      </c>
      <c r="P5492" s="1">
        <v>0</v>
      </c>
      <c r="Q5492" s="1">
        <v>0</v>
      </c>
      <c r="R5492" s="1">
        <v>627.24328120870587</v>
      </c>
      <c r="S5492" s="1">
        <v>514.9964975654857</v>
      </c>
      <c r="T5492" s="1">
        <v>1144.4366612566348</v>
      </c>
      <c r="U5492" s="1">
        <v>549.32959740318472</v>
      </c>
      <c r="V5492" s="1">
        <v>0</v>
      </c>
      <c r="W5492" s="1">
        <v>0</v>
      </c>
      <c r="X5492" s="1">
        <v>364.82311021828593</v>
      </c>
      <c r="Y5492" s="1">
        <v>2609.3155876651276</v>
      </c>
      <c r="Z5492" s="1">
        <v>1313.0003151759497</v>
      </c>
      <c r="AA5492" s="1">
        <v>4142.2862065450672</v>
      </c>
      <c r="AB5492" s="1">
        <v>147.63232930210589</v>
      </c>
      <c r="AC5492" s="1">
        <v>930.61841263323936</v>
      </c>
      <c r="AD5492" s="1">
        <v>153.27805998211275</v>
      </c>
      <c r="AE5492" s="1"/>
      <c r="AF5492" s="1">
        <v>904.21115513627956</v>
      </c>
      <c r="AG5492" s="1">
        <v>1824.232038043076</v>
      </c>
      <c r="AH5492" s="1">
        <v>1741.8325984325984</v>
      </c>
      <c r="AI5492" s="1">
        <v>0</v>
      </c>
      <c r="AJ5492" s="1">
        <v>1474.0344196985457</v>
      </c>
      <c r="AK5492" s="1">
        <v>85.832749594247616</v>
      </c>
      <c r="AL5492" s="1">
        <v>20759.8984375</v>
      </c>
      <c r="AM5492" s="1">
        <v>16148.1474609375</v>
      </c>
      <c r="AN5492" s="1">
        <v>4611.7509765625</v>
      </c>
      <c r="AO5492" t="s">
        <v>18302</v>
      </c>
    </row>
    <row r="5493" spans="1:41" x14ac:dyDescent="0.25">
      <c r="A5493" s="1">
        <v>2022</v>
      </c>
      <c r="B5493" t="s">
        <v>4035</v>
      </c>
      <c r="C5493" t="s">
        <v>7130</v>
      </c>
      <c r="D5493" t="s">
        <v>7238</v>
      </c>
      <c r="E5493" t="s">
        <v>7996</v>
      </c>
      <c r="F5493" t="s">
        <v>9957</v>
      </c>
      <c r="G5493" t="s">
        <v>12166</v>
      </c>
      <c r="H5493" t="s">
        <v>12743</v>
      </c>
      <c r="I5493" s="1">
        <v>413.09502712999614</v>
      </c>
      <c r="J5493" s="1">
        <v>125.64249955253807</v>
      </c>
      <c r="K5493" s="1">
        <v>64.914932834713682</v>
      </c>
      <c r="L5493" s="1">
        <v>23.605430121714065</v>
      </c>
      <c r="M5493" s="1">
        <v>1524.4681840479464</v>
      </c>
      <c r="N5493" s="1">
        <v>1568.1984236199278</v>
      </c>
      <c r="O5493" s="1">
        <v>71.996561871227897</v>
      </c>
      <c r="P5493" s="1">
        <v>0</v>
      </c>
      <c r="Q5493" s="1">
        <v>0</v>
      </c>
      <c r="R5493" s="1">
        <v>231.1563728956059</v>
      </c>
      <c r="S5493" s="1">
        <v>531.12217773856639</v>
      </c>
      <c r="T5493" s="1">
        <v>1180.2715060857031</v>
      </c>
      <c r="U5493" s="1">
        <v>306.87059158228283</v>
      </c>
      <c r="V5493" s="1">
        <v>0</v>
      </c>
      <c r="W5493" s="1">
        <v>0</v>
      </c>
      <c r="X5493" s="1">
        <v>2185.7908169116781</v>
      </c>
      <c r="Y5493" s="1">
        <v>2472.6688052495483</v>
      </c>
      <c r="Z5493" s="1">
        <v>1814.9630986190432</v>
      </c>
      <c r="AA5493" s="1">
        <v>8079.0138093292881</v>
      </c>
      <c r="AB5493" s="1"/>
      <c r="AC5493" s="1">
        <v>1057.11017442566</v>
      </c>
      <c r="AD5493" s="1">
        <v>423.81861995283896</v>
      </c>
      <c r="AE5493" s="1"/>
      <c r="AF5493" s="1">
        <v>663.68696091279003</v>
      </c>
      <c r="AG5493" s="1">
        <v>8756.8818936660209</v>
      </c>
      <c r="AH5493" s="1">
        <v>2811.4067274961449</v>
      </c>
      <c r="AI5493" s="1">
        <v>0</v>
      </c>
      <c r="AJ5493" s="1">
        <v>944.21720486856259</v>
      </c>
      <c r="AK5493" s="1">
        <v>69.636018859056492</v>
      </c>
      <c r="AL5493" s="1">
        <v>35320.5390625</v>
      </c>
      <c r="AM5493" s="1">
        <v>26457.111328125</v>
      </c>
      <c r="AN5493" s="1">
        <v>8863.4248046875</v>
      </c>
      <c r="AO5493" t="s">
        <v>18303</v>
      </c>
    </row>
    <row r="5494" spans="1:41" x14ac:dyDescent="0.25">
      <c r="A5494" s="1">
        <v>2022</v>
      </c>
      <c r="B5494" t="s">
        <v>4036</v>
      </c>
      <c r="C5494" t="s">
        <v>7130</v>
      </c>
      <c r="D5494" t="s">
        <v>7238</v>
      </c>
      <c r="E5494" t="s">
        <v>7996</v>
      </c>
      <c r="F5494" t="s">
        <v>9957</v>
      </c>
      <c r="G5494" t="s">
        <v>12166</v>
      </c>
      <c r="H5494" t="s">
        <v>12743</v>
      </c>
      <c r="I5494" s="1">
        <v>298.79179673762172</v>
      </c>
      <c r="J5494" s="1">
        <v>0</v>
      </c>
      <c r="K5494" s="1">
        <v>104.78575891974931</v>
      </c>
      <c r="L5494" s="1">
        <v>89.113342886659112</v>
      </c>
      <c r="M5494" s="1">
        <v>366.93729423918461</v>
      </c>
      <c r="N5494" s="1">
        <v>166.26767515792855</v>
      </c>
      <c r="O5494" s="1">
        <v>357.50176381589125</v>
      </c>
      <c r="P5494" s="1">
        <v>167.74276308077009</v>
      </c>
      <c r="Q5494" s="1">
        <v>497.94655702587465</v>
      </c>
      <c r="R5494" s="1">
        <v>476.28977312734048</v>
      </c>
      <c r="S5494" s="1">
        <v>1072.2704515793607</v>
      </c>
      <c r="T5494" s="1">
        <v>629.03536155288782</v>
      </c>
      <c r="U5494" s="1">
        <v>0</v>
      </c>
      <c r="V5494" s="1">
        <v>0</v>
      </c>
      <c r="W5494" s="1">
        <v>0</v>
      </c>
      <c r="X5494" s="1">
        <v>52.419613462740656</v>
      </c>
      <c r="Y5494" s="1">
        <v>0</v>
      </c>
      <c r="Z5494" s="1">
        <v>843.18577547633356</v>
      </c>
      <c r="AA5494" s="1">
        <v>3655.7438428915334</v>
      </c>
      <c r="AB5494" s="1">
        <v>0</v>
      </c>
      <c r="AC5494" s="1">
        <v>1321.3831112782284</v>
      </c>
      <c r="AD5494" s="1">
        <v>707.03800225818736</v>
      </c>
      <c r="AE5494" s="1">
        <v>0</v>
      </c>
      <c r="AF5494" s="1">
        <v>4237.6015523279548</v>
      </c>
      <c r="AG5494" s="1">
        <v>28736.432100274425</v>
      </c>
      <c r="AH5494" s="1">
        <v>1541.1366358045752</v>
      </c>
      <c r="AI5494" s="1">
        <v>0</v>
      </c>
      <c r="AJ5494" s="1">
        <v>524.19613462740654</v>
      </c>
      <c r="AK5494" s="1">
        <v>61.855143886033972</v>
      </c>
      <c r="AL5494" s="1">
        <v>45907.671875</v>
      </c>
      <c r="AM5494" s="1">
        <v>41014.6953125</v>
      </c>
      <c r="AN5494" s="1">
        <v>4892.97998046875</v>
      </c>
      <c r="AO5494" t="s">
        <v>18304</v>
      </c>
    </row>
    <row r="5495" spans="1:41" x14ac:dyDescent="0.25">
      <c r="A5495" s="1">
        <v>2022</v>
      </c>
      <c r="B5495" t="s">
        <v>4037</v>
      </c>
      <c r="C5495" t="s">
        <v>7130</v>
      </c>
      <c r="D5495" t="s">
        <v>7238</v>
      </c>
      <c r="E5495" t="s">
        <v>7996</v>
      </c>
      <c r="F5495" t="s">
        <v>9957</v>
      </c>
      <c r="G5495" t="s">
        <v>12166</v>
      </c>
      <c r="H5495" t="s">
        <v>12743</v>
      </c>
      <c r="I5495" s="1">
        <v>629.61958436903706</v>
      </c>
      <c r="J5495" s="1">
        <v>0</v>
      </c>
      <c r="K5495" s="1">
        <v>132.75461926908238</v>
      </c>
      <c r="L5495" s="1">
        <v>119.2679384104776</v>
      </c>
      <c r="M5495" s="1">
        <v>4510.7745937296013</v>
      </c>
      <c r="N5495" s="1">
        <v>269.57268190904841</v>
      </c>
      <c r="O5495" s="1">
        <v>347.60997434164841</v>
      </c>
      <c r="P5495" s="1">
        <v>647.30889650131007</v>
      </c>
      <c r="Q5495" s="1">
        <v>332.18565413318748</v>
      </c>
      <c r="R5495" s="1">
        <v>1937.6200147710699</v>
      </c>
      <c r="S5495" s="1">
        <v>1767.5793899977696</v>
      </c>
      <c r="T5495" s="1">
        <v>4067.34251502398</v>
      </c>
      <c r="U5495" s="1">
        <v>193.68297690590381</v>
      </c>
      <c r="V5495" s="1">
        <v>0</v>
      </c>
      <c r="W5495" s="1">
        <v>0</v>
      </c>
      <c r="X5495" s="1">
        <v>1376.1685201208954</v>
      </c>
      <c r="Y5495" s="1">
        <v>7740.0064441961813</v>
      </c>
      <c r="Z5495" s="1">
        <v>511.6576549823767</v>
      </c>
      <c r="AA5495" s="1">
        <v>3610.6584431616384</v>
      </c>
      <c r="AB5495" s="1">
        <v>0</v>
      </c>
      <c r="AC5495" s="1">
        <v>5023.282364753577</v>
      </c>
      <c r="AD5495" s="1">
        <v>1609.8634796477954</v>
      </c>
      <c r="AE5495" s="1">
        <v>0</v>
      </c>
      <c r="AF5495" s="1">
        <v>1059.8944126744443</v>
      </c>
      <c r="AG5495" s="1">
        <v>23129.824978920828</v>
      </c>
      <c r="AH5495" s="1">
        <v>1573.3174029293261</v>
      </c>
      <c r="AI5495" s="1">
        <v>144.75254063493864</v>
      </c>
      <c r="AJ5495" s="1">
        <v>713.56886228490873</v>
      </c>
      <c r="AK5495" s="1">
        <v>213.05127459649418</v>
      </c>
      <c r="AL5495" s="1">
        <v>61661.3671875</v>
      </c>
      <c r="AM5495" s="1">
        <v>45918.15234375</v>
      </c>
      <c r="AN5495" s="1">
        <v>15743.2158203125</v>
      </c>
      <c r="AO5495" t="s">
        <v>18305</v>
      </c>
    </row>
    <row r="5496" spans="1:41" x14ac:dyDescent="0.25">
      <c r="A5496" s="1">
        <v>2022</v>
      </c>
      <c r="B5496" t="s">
        <v>4038</v>
      </c>
      <c r="C5496" t="s">
        <v>7130</v>
      </c>
      <c r="D5496" t="s">
        <v>7238</v>
      </c>
      <c r="E5496" t="s">
        <v>7996</v>
      </c>
      <c r="F5496" t="s">
        <v>9957</v>
      </c>
      <c r="G5496" t="s">
        <v>12166</v>
      </c>
      <c r="H5496" t="s">
        <v>12743</v>
      </c>
      <c r="I5496" s="1">
        <v>121.02820930187598</v>
      </c>
      <c r="J5496" s="1">
        <v>111.50076359949956</v>
      </c>
      <c r="K5496" s="1">
        <v>66.56551511603179</v>
      </c>
      <c r="L5496" s="1">
        <v>24.205641860375195</v>
      </c>
      <c r="M5496" s="1">
        <v>1563.2306083953556</v>
      </c>
      <c r="N5496" s="1">
        <v>1624.9247380869867</v>
      </c>
      <c r="O5496" s="1">
        <v>70.196361395088061</v>
      </c>
      <c r="P5496" s="1">
        <v>36.308462790562793</v>
      </c>
      <c r="Q5496" s="1">
        <v>0</v>
      </c>
      <c r="R5496" s="1">
        <v>0</v>
      </c>
      <c r="S5496" s="1">
        <v>544.62694185844191</v>
      </c>
      <c r="T5496" s="1">
        <v>344.93039651034655</v>
      </c>
      <c r="U5496" s="1">
        <v>314.67334418487752</v>
      </c>
      <c r="V5496" s="1">
        <v>0</v>
      </c>
      <c r="W5496" s="1">
        <v>0</v>
      </c>
      <c r="X5496" s="1">
        <v>58.751557913532032</v>
      </c>
      <c r="Y5496" s="1">
        <v>3068.065105802556</v>
      </c>
      <c r="Z5496" s="1">
        <v>665.65515116031781</v>
      </c>
      <c r="AA5496" s="1">
        <v>8153.7845894327784</v>
      </c>
      <c r="AB5496" s="1"/>
      <c r="AC5496" s="1">
        <v>1047.8622361356422</v>
      </c>
      <c r="AD5496" s="1">
        <v>491.63292499247598</v>
      </c>
      <c r="AE5496" s="1">
        <v>644.47521453248953</v>
      </c>
      <c r="AF5496" s="1">
        <v>672.47908561919928</v>
      </c>
      <c r="AG5496" s="1">
        <v>14637.15163296888</v>
      </c>
      <c r="AH5496" s="1">
        <v>2420.5641860375194</v>
      </c>
      <c r="AI5496" s="1">
        <v>0</v>
      </c>
      <c r="AJ5496" s="1">
        <v>4126.8520281975525</v>
      </c>
      <c r="AK5496" s="1">
        <v>176.28086117686976</v>
      </c>
      <c r="AL5496" s="1">
        <v>40985.7421875</v>
      </c>
      <c r="AM5496" s="1">
        <v>35248.96875</v>
      </c>
      <c r="AN5496" s="1">
        <v>5736.77880859375</v>
      </c>
      <c r="AO5496" t="s">
        <v>18306</v>
      </c>
    </row>
    <row r="5497" spans="1:41" x14ac:dyDescent="0.25">
      <c r="A5497" s="1">
        <v>2022</v>
      </c>
      <c r="B5497" t="s">
        <v>4039</v>
      </c>
      <c r="C5497" t="s">
        <v>7130</v>
      </c>
      <c r="D5497" t="s">
        <v>7238</v>
      </c>
      <c r="E5497" t="s">
        <v>7996</v>
      </c>
      <c r="F5497" t="s">
        <v>9957</v>
      </c>
      <c r="G5497" t="s">
        <v>12166</v>
      </c>
      <c r="H5497" t="s">
        <v>12743</v>
      </c>
      <c r="I5497" s="1">
        <v>0</v>
      </c>
      <c r="J5497" s="1">
        <v>0</v>
      </c>
      <c r="K5497" s="1">
        <v>61.299115297485599</v>
      </c>
      <c r="L5497" s="1">
        <v>502.65274543938187</v>
      </c>
      <c r="M5497" s="1">
        <v>1305.6711558364432</v>
      </c>
      <c r="N5497" s="1">
        <v>1872.0749811852102</v>
      </c>
      <c r="O5497" s="1">
        <v>70.800478168595859</v>
      </c>
      <c r="P5497" s="1">
        <v>36.779469178491361</v>
      </c>
      <c r="Q5497" s="1">
        <v>0</v>
      </c>
      <c r="R5497" s="1">
        <v>0</v>
      </c>
      <c r="S5497" s="1">
        <v>551.69203767737031</v>
      </c>
      <c r="T5497" s="1">
        <v>349.40495719566792</v>
      </c>
      <c r="U5497" s="1">
        <v>377.20748166552295</v>
      </c>
      <c r="V5497" s="1">
        <v>0</v>
      </c>
      <c r="W5497" s="1">
        <v>0</v>
      </c>
      <c r="X5497" s="1">
        <v>94.400637558127812</v>
      </c>
      <c r="Y5497" s="1">
        <v>212.09493892930016</v>
      </c>
      <c r="Z5497" s="1">
        <v>122.5982305949712</v>
      </c>
      <c r="AA5497" s="1">
        <v>7747.9573235828784</v>
      </c>
      <c r="AB5497" s="1">
        <v>87.044743722429544</v>
      </c>
      <c r="AC5497" s="1"/>
      <c r="AD5497" s="1">
        <v>493.45787814475904</v>
      </c>
      <c r="AE5497" s="1">
        <v>61.299115297485599</v>
      </c>
      <c r="AF5497" s="1">
        <v>514.91256849887895</v>
      </c>
      <c r="AG5497" s="1">
        <v>1637.4151486810715</v>
      </c>
      <c r="AH5497" s="1">
        <v>612.99115297485594</v>
      </c>
      <c r="AI5497" s="1">
        <v>0</v>
      </c>
      <c r="AJ5497" s="1">
        <v>813.50547583403863</v>
      </c>
      <c r="AK5497" s="1">
        <v>129.95412443066945</v>
      </c>
      <c r="AL5497" s="1">
        <v>17655.21484375</v>
      </c>
      <c r="AM5497" s="1">
        <v>13898.4970703125</v>
      </c>
      <c r="AN5497" s="1">
        <v>3756.716064453125</v>
      </c>
      <c r="AO5497" t="s">
        <v>18307</v>
      </c>
    </row>
    <row r="5498" spans="1:41" x14ac:dyDescent="0.25">
      <c r="A5498" s="1">
        <v>2022</v>
      </c>
      <c r="B5498" t="s">
        <v>4040</v>
      </c>
      <c r="C5498" t="s">
        <v>7130</v>
      </c>
      <c r="D5498" t="s">
        <v>7238</v>
      </c>
      <c r="E5498" t="s">
        <v>7996</v>
      </c>
      <c r="F5498" t="s">
        <v>9957</v>
      </c>
      <c r="G5498" t="s">
        <v>12166</v>
      </c>
      <c r="H5498" t="s">
        <v>12743</v>
      </c>
      <c r="I5498" s="1">
        <v>388.02278275880616</v>
      </c>
      <c r="J5498" s="1">
        <v>3098.6390794596091</v>
      </c>
      <c r="K5498" s="1">
        <v>191.52804556974672</v>
      </c>
      <c r="L5498" s="1">
        <v>376.93641753712598</v>
      </c>
      <c r="M5498" s="1">
        <v>0</v>
      </c>
      <c r="N5498" s="1">
        <v>86.473648729105378</v>
      </c>
      <c r="O5498" s="1">
        <v>378.04505405929399</v>
      </c>
      <c r="P5498" s="1">
        <v>236.13957922178776</v>
      </c>
      <c r="Q5498" s="1">
        <v>114.71713973147513</v>
      </c>
      <c r="R5498" s="1">
        <v>222.15125826601115</v>
      </c>
      <c r="S5498" s="1">
        <v>110.86365221680177</v>
      </c>
      <c r="T5498" s="1">
        <v>831.47739162601317</v>
      </c>
      <c r="U5498" s="1">
        <v>532.14553064064842</v>
      </c>
      <c r="V5498" s="1">
        <v>0</v>
      </c>
      <c r="W5498" s="1">
        <v>0</v>
      </c>
      <c r="X5498" s="1">
        <v>533.40894573973424</v>
      </c>
      <c r="Y5498" s="1">
        <v>0</v>
      </c>
      <c r="Z5498" s="1">
        <v>1416.8374753307264</v>
      </c>
      <c r="AA5498" s="1">
        <v>3553.1800535484963</v>
      </c>
      <c r="AB5498" s="1">
        <v>142.57841720646223</v>
      </c>
      <c r="AC5498" s="1">
        <v>946.58228806748173</v>
      </c>
      <c r="AD5498" s="1">
        <v>148.48323292670568</v>
      </c>
      <c r="AE5498" s="1">
        <v>0</v>
      </c>
      <c r="AF5498" s="1">
        <v>590.23808440225253</v>
      </c>
      <c r="AG5498" s="1">
        <v>1790.4479833013484</v>
      </c>
      <c r="AH5498" s="1">
        <v>1725.0384284934355</v>
      </c>
      <c r="AI5498" s="1">
        <v>0</v>
      </c>
      <c r="AJ5498" s="1">
        <v>1441.2274788184229</v>
      </c>
      <c r="AK5498" s="1">
        <v>2024.3702894788003</v>
      </c>
      <c r="AL5498" s="1">
        <v>20879.533203125</v>
      </c>
      <c r="AM5498" s="1">
        <v>14793.7392578125</v>
      </c>
      <c r="AN5498" s="1">
        <v>6085.79345703125</v>
      </c>
      <c r="AO5498" t="s">
        <v>18308</v>
      </c>
    </row>
    <row r="5499" spans="1:41" x14ac:dyDescent="0.25">
      <c r="A5499" s="1">
        <v>2022</v>
      </c>
      <c r="B5499" t="s">
        <v>4041</v>
      </c>
      <c r="C5499" t="s">
        <v>7130</v>
      </c>
      <c r="D5499" t="s">
        <v>7238</v>
      </c>
      <c r="E5499" t="s">
        <v>7996</v>
      </c>
      <c r="F5499" t="s">
        <v>9957</v>
      </c>
      <c r="G5499" t="s">
        <v>12166</v>
      </c>
      <c r="H5499" t="s">
        <v>12743</v>
      </c>
      <c r="I5499" s="1">
        <v>1210</v>
      </c>
      <c r="J5499" s="1">
        <v>0</v>
      </c>
      <c r="K5499" s="1">
        <v>291.52600000000001</v>
      </c>
      <c r="L5499" s="1">
        <v>127</v>
      </c>
      <c r="M5499" s="1">
        <v>0</v>
      </c>
      <c r="N5499" s="1">
        <v>160.49070703125</v>
      </c>
      <c r="O5499" s="1">
        <v>120</v>
      </c>
      <c r="P5499" s="1">
        <v>635</v>
      </c>
      <c r="Q5499" s="1">
        <v>384</v>
      </c>
      <c r="R5499" s="1">
        <v>621.31733911180004</v>
      </c>
      <c r="S5499" s="1">
        <v>250</v>
      </c>
      <c r="T5499" s="1">
        <v>890</v>
      </c>
      <c r="U5499" s="1">
        <v>220</v>
      </c>
      <c r="V5499" s="1">
        <v>560</v>
      </c>
      <c r="W5499" s="1">
        <v>0</v>
      </c>
      <c r="X5499" s="1">
        <v>530</v>
      </c>
      <c r="Y5499" s="1">
        <v>7297.56</v>
      </c>
      <c r="Z5499" s="1">
        <v>1273.409411327382</v>
      </c>
      <c r="AA5499" s="1">
        <v>4353</v>
      </c>
      <c r="AB5499" s="1">
        <v>0</v>
      </c>
      <c r="AC5499" s="1">
        <v>6382.9449999999997</v>
      </c>
      <c r="AD5499" s="1">
        <v>4173.5870812921567</v>
      </c>
      <c r="AE5499" s="1">
        <v>1018</v>
      </c>
      <c r="AF5499" s="1">
        <v>1722.9176470588229</v>
      </c>
      <c r="AG5499" s="1">
        <v>28082</v>
      </c>
      <c r="AH5499" s="1">
        <v>3599</v>
      </c>
      <c r="AI5499" s="1">
        <v>1308</v>
      </c>
      <c r="AJ5499" s="1">
        <v>714</v>
      </c>
      <c r="AK5499" s="1">
        <v>639</v>
      </c>
      <c r="AL5499" s="1">
        <v>66562.75</v>
      </c>
      <c r="AM5499" s="1">
        <v>54761.640625</v>
      </c>
      <c r="AN5499" s="1">
        <v>11801.11328125</v>
      </c>
      <c r="AO5499" t="s">
        <v>18309</v>
      </c>
    </row>
    <row r="5500" spans="1:41" x14ac:dyDescent="0.25">
      <c r="A5500" s="1">
        <v>2022</v>
      </c>
      <c r="B5500" t="s">
        <v>4042</v>
      </c>
      <c r="C5500" t="s">
        <v>7130</v>
      </c>
      <c r="D5500" t="s">
        <v>7238</v>
      </c>
      <c r="E5500" t="s">
        <v>7996</v>
      </c>
      <c r="F5500" t="s">
        <v>9957</v>
      </c>
      <c r="G5500" t="s">
        <v>12167</v>
      </c>
      <c r="H5500" t="s">
        <v>12743</v>
      </c>
      <c r="I5500" s="1">
        <v>302.44427999999999</v>
      </c>
      <c r="J5500" s="1">
        <v>0</v>
      </c>
      <c r="K5500" s="1">
        <v>103.4017585855219</v>
      </c>
      <c r="L5500" s="1">
        <v>90.353075021999999</v>
      </c>
      <c r="M5500" s="1">
        <v>364.14</v>
      </c>
      <c r="N5500" s="1">
        <v>165.00015719999999</v>
      </c>
      <c r="O5500" s="1">
        <v>354.77640000000002</v>
      </c>
      <c r="P5500" s="1">
        <v>166.13775999999999</v>
      </c>
      <c r="Q5500" s="1">
        <v>494.15053231740683</v>
      </c>
      <c r="R5500" s="1">
        <v>472.65884582867449</v>
      </c>
      <c r="S5500" s="1">
        <v>1064.0961503999999</v>
      </c>
      <c r="T5500" s="1">
        <v>634.91319184248596</v>
      </c>
      <c r="U5500" s="1">
        <v>0</v>
      </c>
      <c r="V5500" s="1">
        <v>0</v>
      </c>
      <c r="W5500" s="1">
        <v>0</v>
      </c>
      <c r="X5500" s="1">
        <v>54</v>
      </c>
      <c r="Y5500" s="1"/>
      <c r="Z5500" s="1">
        <v>836.75786872133119</v>
      </c>
      <c r="AA5500" s="1">
        <v>3847</v>
      </c>
      <c r="AB5500" s="1">
        <v>0</v>
      </c>
      <c r="AC5500" s="1">
        <v>1316.45713</v>
      </c>
      <c r="AD5500" s="1">
        <v>688.63878116825708</v>
      </c>
      <c r="AE5500" s="1">
        <v>0</v>
      </c>
      <c r="AF5500" s="1">
        <v>4289.4027360000009</v>
      </c>
      <c r="AG5500" s="1">
        <v>29088</v>
      </c>
      <c r="AH5500" s="1">
        <v>1596.2451749395721</v>
      </c>
      <c r="AI5500" s="1">
        <v>0</v>
      </c>
      <c r="AJ5500" s="1">
        <v>530.60399999999993</v>
      </c>
      <c r="AK5500" s="1">
        <v>61</v>
      </c>
      <c r="AL5500" s="1">
        <v>46520.1796875</v>
      </c>
      <c r="AM5500" s="1">
        <v>41598.96875</v>
      </c>
      <c r="AN5500" s="1">
        <v>4921.21142578125</v>
      </c>
      <c r="AO5500" t="s">
        <v>18310</v>
      </c>
    </row>
    <row r="5501" spans="1:41" x14ac:dyDescent="0.25">
      <c r="A5501" s="1">
        <v>2022</v>
      </c>
      <c r="B5501" t="s">
        <v>4043</v>
      </c>
      <c r="C5501" t="s">
        <v>7130</v>
      </c>
      <c r="D5501" t="s">
        <v>7238</v>
      </c>
      <c r="E5501" t="s">
        <v>7996</v>
      </c>
      <c r="F5501" t="s">
        <v>9957</v>
      </c>
      <c r="G5501" t="s">
        <v>12167</v>
      </c>
      <c r="H5501" t="s">
        <v>12743</v>
      </c>
      <c r="I5501" s="1">
        <v>402.03998367724802</v>
      </c>
      <c r="J5501" s="1">
        <v>120</v>
      </c>
      <c r="K5501" s="1">
        <v>64.452366111538254</v>
      </c>
      <c r="L5501" s="1">
        <v>23.423999999999999</v>
      </c>
      <c r="M5501" s="1">
        <v>1485.368749999999</v>
      </c>
      <c r="N5501" s="1">
        <v>1526.2310781495739</v>
      </c>
      <c r="O5501" s="1">
        <v>69.432016030852196</v>
      </c>
      <c r="P5501" s="1">
        <v>0</v>
      </c>
      <c r="Q5501" s="1">
        <v>0</v>
      </c>
      <c r="R5501" s="1">
        <v>228.59939558074649</v>
      </c>
      <c r="S5501" s="1">
        <v>507.26359233017843</v>
      </c>
      <c r="T5501" s="1">
        <v>1093.44326394264</v>
      </c>
      <c r="U5501" s="1">
        <v>295.73025129872639</v>
      </c>
      <c r="V5501" s="1">
        <v>0</v>
      </c>
      <c r="W5501" s="1">
        <v>0</v>
      </c>
      <c r="X5501" s="1">
        <v>2085.5840894963958</v>
      </c>
      <c r="Y5501" s="1">
        <v>2446.6248000000001</v>
      </c>
      <c r="Z5501" s="1">
        <v>1723.196535223969</v>
      </c>
      <c r="AA5501" s="1">
        <v>7885.055179997019</v>
      </c>
      <c r="AB5501" s="1">
        <v>73</v>
      </c>
      <c r="AC5501" s="1">
        <v>1008.03525</v>
      </c>
      <c r="AD5501" s="1">
        <v>406.56217482378048</v>
      </c>
      <c r="AE5501" s="1">
        <v>0</v>
      </c>
      <c r="AF5501" s="1">
        <v>645.92570088773437</v>
      </c>
      <c r="AG5501" s="1">
        <v>8948.350455135278</v>
      </c>
      <c r="AH5501" s="1">
        <v>2783.4599313477929</v>
      </c>
      <c r="AI5501" s="1">
        <v>0</v>
      </c>
      <c r="AJ5501" s="1">
        <v>921.28021380917107</v>
      </c>
      <c r="AK5501" s="1">
        <v>72.526064254326386</v>
      </c>
      <c r="AL5501" s="1">
        <v>34815.5859375</v>
      </c>
      <c r="AM5501" s="1">
        <v>26174.4921875</v>
      </c>
      <c r="AN5501" s="1">
        <v>8641.0927734375</v>
      </c>
      <c r="AO5501" t="s">
        <v>18311</v>
      </c>
    </row>
    <row r="5502" spans="1:41" x14ac:dyDescent="0.25">
      <c r="A5502" s="1">
        <v>2022</v>
      </c>
      <c r="B5502" t="s">
        <v>4044</v>
      </c>
      <c r="C5502" t="s">
        <v>7130</v>
      </c>
      <c r="D5502" t="s">
        <v>7238</v>
      </c>
      <c r="E5502" t="s">
        <v>7996</v>
      </c>
      <c r="F5502" t="s">
        <v>9957</v>
      </c>
      <c r="G5502" t="s">
        <v>12167</v>
      </c>
      <c r="H5502" t="s">
        <v>12743</v>
      </c>
      <c r="I5502" s="1">
        <v>378.85125599999998</v>
      </c>
      <c r="J5502" s="1">
        <v>0</v>
      </c>
      <c r="K5502" s="1">
        <v>139</v>
      </c>
      <c r="L5502" s="1">
        <v>92.160136522439998</v>
      </c>
      <c r="M5502" s="1">
        <v>212.24160000000001</v>
      </c>
      <c r="N5502" s="1">
        <v>167.35086337941999</v>
      </c>
      <c r="O5502" s="1">
        <v>361.87192800000003</v>
      </c>
      <c r="P5502" s="1">
        <v>306.86394491200002</v>
      </c>
      <c r="Q5502" s="1">
        <v>356.31571621844091</v>
      </c>
      <c r="R5502" s="1">
        <v>507.13358164061623</v>
      </c>
      <c r="S5502" s="1">
        <v>0</v>
      </c>
      <c r="T5502" s="1">
        <v>1134.6887999999999</v>
      </c>
      <c r="U5502" s="1">
        <v>0</v>
      </c>
      <c r="V5502" s="1">
        <v>0</v>
      </c>
      <c r="W5502" s="1">
        <v>0</v>
      </c>
      <c r="X5502" s="1">
        <v>218.2</v>
      </c>
      <c r="Y5502" s="1"/>
      <c r="Z5502" s="1">
        <v>937.2304108124423</v>
      </c>
      <c r="AA5502" s="1">
        <v>3766</v>
      </c>
      <c r="AB5502" s="1">
        <v>0</v>
      </c>
      <c r="AC5502" s="1">
        <v>1346.5091399999999</v>
      </c>
      <c r="AD5502" s="1">
        <v>143.64138651259279</v>
      </c>
      <c r="AE5502" s="1">
        <v>0</v>
      </c>
      <c r="AF5502" s="1">
        <v>396.18016335646558</v>
      </c>
      <c r="AG5502" s="1">
        <v>2153</v>
      </c>
      <c r="AH5502" s="1">
        <v>1114.944985164844</v>
      </c>
      <c r="AI5502" s="1">
        <v>0</v>
      </c>
      <c r="AJ5502" s="1">
        <v>518.91797750399996</v>
      </c>
      <c r="AK5502" s="1">
        <v>63</v>
      </c>
      <c r="AL5502" s="1">
        <v>14314.1015625</v>
      </c>
      <c r="AM5502" s="1">
        <v>10926.5126953125</v>
      </c>
      <c r="AN5502" s="1">
        <v>3387.5888671875</v>
      </c>
      <c r="AO5502" t="s">
        <v>18312</v>
      </c>
    </row>
    <row r="5503" spans="1:41" x14ac:dyDescent="0.25">
      <c r="A5503" s="1">
        <v>2022</v>
      </c>
      <c r="B5503" t="s">
        <v>4045</v>
      </c>
      <c r="C5503" t="s">
        <v>7130</v>
      </c>
      <c r="D5503" t="s">
        <v>7238</v>
      </c>
      <c r="E5503" t="s">
        <v>7996</v>
      </c>
      <c r="F5503" t="s">
        <v>9957</v>
      </c>
      <c r="G5503" t="s">
        <v>12167</v>
      </c>
      <c r="H5503" t="s">
        <v>12743</v>
      </c>
      <c r="I5503" s="1">
        <v>1210</v>
      </c>
      <c r="J5503" s="1">
        <v>0</v>
      </c>
      <c r="K5503" s="1">
        <v>291.52600000000001</v>
      </c>
      <c r="L5503" s="1">
        <v>127</v>
      </c>
      <c r="M5503" s="1">
        <v>0</v>
      </c>
      <c r="N5503" s="1">
        <v>160.49070703125</v>
      </c>
      <c r="O5503" s="1">
        <v>120</v>
      </c>
      <c r="P5503" s="1">
        <v>635</v>
      </c>
      <c r="Q5503" s="1">
        <v>384</v>
      </c>
      <c r="R5503" s="1">
        <v>621.31733911180004</v>
      </c>
      <c r="S5503" s="1">
        <v>250</v>
      </c>
      <c r="T5503" s="1">
        <v>898.41209829867682</v>
      </c>
      <c r="U5503" s="1">
        <v>220</v>
      </c>
      <c r="V5503" s="1">
        <v>560</v>
      </c>
      <c r="W5503" s="1">
        <v>0</v>
      </c>
      <c r="X5503" s="1">
        <v>530</v>
      </c>
      <c r="Y5503" s="1">
        <v>7297.56</v>
      </c>
      <c r="Z5503" s="1">
        <v>1273.409411327382</v>
      </c>
      <c r="AA5503" s="1">
        <v>4447</v>
      </c>
      <c r="AB5503" s="1">
        <v>0</v>
      </c>
      <c r="AC5503" s="1">
        <v>6382.9449999999997</v>
      </c>
      <c r="AD5503" s="1">
        <v>4173.5870812921567</v>
      </c>
      <c r="AE5503" s="1">
        <v>1018</v>
      </c>
      <c r="AF5503" s="1">
        <v>1722.9176470588229</v>
      </c>
      <c r="AG5503" s="1">
        <v>28644</v>
      </c>
      <c r="AH5503" s="1">
        <v>3670.98</v>
      </c>
      <c r="AI5503" s="1">
        <v>1308</v>
      </c>
      <c r="AJ5503" s="1">
        <v>728.28</v>
      </c>
      <c r="AK5503" s="1">
        <v>639</v>
      </c>
      <c r="AL5503" s="1">
        <v>67313.421875</v>
      </c>
      <c r="AM5503" s="1">
        <v>55431.921875</v>
      </c>
      <c r="AN5503" s="1">
        <v>11881.5048828125</v>
      </c>
      <c r="AO5503" t="s">
        <v>18313</v>
      </c>
    </row>
    <row r="5504" spans="1:41" x14ac:dyDescent="0.25">
      <c r="A5504" s="1">
        <v>2022</v>
      </c>
      <c r="B5504" t="s">
        <v>4046</v>
      </c>
      <c r="C5504" t="s">
        <v>7130</v>
      </c>
      <c r="D5504" t="s">
        <v>7238</v>
      </c>
      <c r="E5504" t="s">
        <v>7996</v>
      </c>
      <c r="F5504" t="s">
        <v>9957</v>
      </c>
      <c r="G5504" t="s">
        <v>12167</v>
      </c>
      <c r="H5504" t="s">
        <v>12743</v>
      </c>
      <c r="I5504" s="1"/>
      <c r="J5504" s="1">
        <v>0</v>
      </c>
      <c r="K5504" s="1">
        <v>62</v>
      </c>
      <c r="L5504" s="1">
        <v>489.98795313514751</v>
      </c>
      <c r="M5504" s="1">
        <v>1277.9999999999991</v>
      </c>
      <c r="N5504" s="1">
        <v>1852.251</v>
      </c>
      <c r="O5504" s="1">
        <v>72.121836514477664</v>
      </c>
      <c r="P5504" s="1">
        <v>37.200000000000003</v>
      </c>
      <c r="Q5504" s="1">
        <v>0</v>
      </c>
      <c r="R5504" s="1">
        <v>0</v>
      </c>
      <c r="S5504" s="1">
        <v>548</v>
      </c>
      <c r="T5504" s="1">
        <v>347.3</v>
      </c>
      <c r="U5504" s="1">
        <v>260</v>
      </c>
      <c r="V5504" s="1">
        <v>0</v>
      </c>
      <c r="W5504" s="1">
        <v>0</v>
      </c>
      <c r="X5504" s="1">
        <v>101</v>
      </c>
      <c r="Y5504" s="1">
        <v>242</v>
      </c>
      <c r="Z5504" s="1">
        <v>122.5551263579483</v>
      </c>
      <c r="AA5504" s="1">
        <v>7691.9744331602433</v>
      </c>
      <c r="AB5504" s="1">
        <v>71</v>
      </c>
      <c r="AC5504" s="1"/>
      <c r="AD5504" s="1">
        <v>493.29924954988098</v>
      </c>
      <c r="AE5504" s="1">
        <v>61.225604077252768</v>
      </c>
      <c r="AF5504" s="1">
        <v>501.93887882137062</v>
      </c>
      <c r="AG5504" s="1">
        <v>1633.7100564084119</v>
      </c>
      <c r="AH5504" s="1">
        <v>601.25</v>
      </c>
      <c r="AI5504" s="1">
        <v>0</v>
      </c>
      <c r="AJ5504" s="1">
        <v>810.67378335141461</v>
      </c>
      <c r="AK5504" s="1">
        <v>131</v>
      </c>
      <c r="AL5504" s="1">
        <v>17408.486328125</v>
      </c>
      <c r="AM5504" s="1">
        <v>13703.5166015625</v>
      </c>
      <c r="AN5504" s="1">
        <v>3704.97119140625</v>
      </c>
      <c r="AO5504" t="s">
        <v>18314</v>
      </c>
    </row>
    <row r="5505" spans="1:41" x14ac:dyDescent="0.25">
      <c r="A5505" s="1">
        <v>2022</v>
      </c>
      <c r="B5505" t="s">
        <v>4047</v>
      </c>
      <c r="C5505" t="s">
        <v>7130</v>
      </c>
      <c r="D5505" t="s">
        <v>7238</v>
      </c>
      <c r="E5505" t="s">
        <v>7996</v>
      </c>
      <c r="F5505" t="s">
        <v>9957</v>
      </c>
      <c r="G5505" t="s">
        <v>12167</v>
      </c>
      <c r="H5505" t="s">
        <v>12743</v>
      </c>
      <c r="I5505" s="1">
        <v>273.36081598565988</v>
      </c>
      <c r="J5505" s="1">
        <v>281.8166250168</v>
      </c>
      <c r="K5505" s="1">
        <v>97.910487025336437</v>
      </c>
      <c r="L5505" s="1">
        <v>100.85778137232001</v>
      </c>
      <c r="M5505" s="1">
        <v>276.0202008</v>
      </c>
      <c r="N5505" s="1">
        <v>1089</v>
      </c>
      <c r="O5505" s="1">
        <v>67.37044203602737</v>
      </c>
      <c r="P5505" s="1">
        <v>0</v>
      </c>
      <c r="Q5505" s="1">
        <v>0</v>
      </c>
      <c r="R5505" s="1">
        <v>600.55588452905477</v>
      </c>
      <c r="S5505" s="1">
        <v>491.0041532508838</v>
      </c>
      <c r="T5505" s="1">
        <v>1040.60401</v>
      </c>
      <c r="U5505" s="1">
        <v>504.48482404800012</v>
      </c>
      <c r="V5505" s="1">
        <v>0</v>
      </c>
      <c r="W5505" s="1"/>
      <c r="X5505" s="1">
        <v>302.99765388126661</v>
      </c>
      <c r="Y5505" s="1">
        <v>2537.5944</v>
      </c>
      <c r="Z5505" s="1">
        <v>1270.4272611751051</v>
      </c>
      <c r="AA5505" s="1">
        <v>4325.5173993080944</v>
      </c>
      <c r="AB5505" s="1">
        <v>129</v>
      </c>
      <c r="AC5505" s="1">
        <v>901.58696999999995</v>
      </c>
      <c r="AD5505" s="1">
        <v>148.30813343347469</v>
      </c>
      <c r="AE5505" s="1"/>
      <c r="AF5505" s="1">
        <v>885.41117687457165</v>
      </c>
      <c r="AG5505" s="1">
        <v>1811</v>
      </c>
      <c r="AH5505" s="1">
        <v>1739.3803220614841</v>
      </c>
      <c r="AI5505" s="1">
        <v>0</v>
      </c>
      <c r="AJ5505" s="1">
        <v>1450.497196012032</v>
      </c>
      <c r="AK5505" s="1">
        <v>82.806060239999994</v>
      </c>
      <c r="AL5505" s="1">
        <v>20407.513671875</v>
      </c>
      <c r="AM5505" s="1">
        <v>16032.1103515625</v>
      </c>
      <c r="AN5505" s="1">
        <v>4375.4013671875</v>
      </c>
      <c r="AO5505" t="s">
        <v>18315</v>
      </c>
    </row>
    <row r="5506" spans="1:41" x14ac:dyDescent="0.25">
      <c r="A5506" s="1">
        <v>2022</v>
      </c>
      <c r="B5506" t="s">
        <v>4048</v>
      </c>
      <c r="C5506" t="s">
        <v>7130</v>
      </c>
      <c r="D5506" t="s">
        <v>7238</v>
      </c>
      <c r="E5506" t="s">
        <v>7996</v>
      </c>
      <c r="F5506" t="s">
        <v>9957</v>
      </c>
      <c r="G5506" t="s">
        <v>12167</v>
      </c>
      <c r="H5506" t="s">
        <v>12743</v>
      </c>
      <c r="I5506" s="1">
        <v>102</v>
      </c>
      <c r="J5506" s="1">
        <v>110.4</v>
      </c>
      <c r="K5506" s="1">
        <v>66.063675264326704</v>
      </c>
      <c r="L5506" s="1">
        <v>23.8</v>
      </c>
      <c r="M5506" s="1">
        <v>1517.659374999999</v>
      </c>
      <c r="N5506" s="1">
        <v>1593.1758993620749</v>
      </c>
      <c r="O5506" s="1">
        <v>71</v>
      </c>
      <c r="P5506" s="1">
        <v>37.200000000000003</v>
      </c>
      <c r="Q5506" s="1">
        <v>0</v>
      </c>
      <c r="R5506" s="1">
        <v>0</v>
      </c>
      <c r="S5506" s="1">
        <v>606.48558921243693</v>
      </c>
      <c r="T5506" s="1">
        <v>365.05907402467801</v>
      </c>
      <c r="U5506" s="1">
        <v>301.64485632470098</v>
      </c>
      <c r="V5506" s="1">
        <v>0</v>
      </c>
      <c r="W5506" s="1">
        <v>0</v>
      </c>
      <c r="X5506" s="1">
        <v>61.493693271243501</v>
      </c>
      <c r="Y5506" s="1">
        <v>3200</v>
      </c>
      <c r="Z5506" s="1">
        <v>741.40000000000009</v>
      </c>
      <c r="AA5506" s="1">
        <v>8030.3497592057693</v>
      </c>
      <c r="AB5506" s="1">
        <v>73</v>
      </c>
      <c r="AC5506" s="1">
        <v>1046.7</v>
      </c>
      <c r="AD5506" s="1">
        <v>547.47251976343603</v>
      </c>
      <c r="AE5506" s="1">
        <v>611.67511802324145</v>
      </c>
      <c r="AF5506" s="1">
        <v>661.23088758305767</v>
      </c>
      <c r="AG5506" s="1">
        <v>14894</v>
      </c>
      <c r="AH5506" s="1">
        <v>2658.7027655614411</v>
      </c>
      <c r="AI5506" s="1">
        <v>0</v>
      </c>
      <c r="AJ5506" s="1">
        <v>4532.8576551374326</v>
      </c>
      <c r="AK5506" s="1">
        <v>198.2132073183522</v>
      </c>
      <c r="AL5506" s="1">
        <v>42051.58984375</v>
      </c>
      <c r="AM5506" s="1">
        <v>35886.43359375</v>
      </c>
      <c r="AN5506" s="1">
        <v>6165.14990234375</v>
      </c>
      <c r="AO5506" t="s">
        <v>18316</v>
      </c>
    </row>
    <row r="5507" spans="1:41" x14ac:dyDescent="0.25">
      <c r="A5507" s="1">
        <v>2022</v>
      </c>
      <c r="B5507" t="s">
        <v>4049</v>
      </c>
      <c r="C5507" t="s">
        <v>7130</v>
      </c>
      <c r="D5507" t="s">
        <v>7238</v>
      </c>
      <c r="E5507" t="s">
        <v>7996</v>
      </c>
      <c r="F5507" t="s">
        <v>9957</v>
      </c>
      <c r="G5507" t="s">
        <v>12167</v>
      </c>
      <c r="H5507" t="s">
        <v>12743</v>
      </c>
      <c r="I5507" s="1">
        <v>630</v>
      </c>
      <c r="J5507" s="1">
        <v>0</v>
      </c>
      <c r="K5507" s="1">
        <v>132.32729581749999</v>
      </c>
      <c r="L5507" s="1">
        <v>121.92975522</v>
      </c>
      <c r="M5507" s="1">
        <v>4513.5</v>
      </c>
      <c r="N5507" s="1">
        <v>269.47111087500002</v>
      </c>
      <c r="O5507" s="1">
        <v>347.82</v>
      </c>
      <c r="P5507" s="1">
        <v>645.79499999999985</v>
      </c>
      <c r="Q5507" s="1">
        <v>332.62852316107569</v>
      </c>
      <c r="R5507" s="1">
        <v>1940.5025600419519</v>
      </c>
      <c r="S5507" s="1">
        <v>1763.440543909348</v>
      </c>
      <c r="T5507" s="1">
        <v>4153.8494218197338</v>
      </c>
      <c r="U5507" s="1">
        <v>191.9</v>
      </c>
      <c r="V5507" s="1">
        <v>0</v>
      </c>
      <c r="W5507" s="1">
        <v>0</v>
      </c>
      <c r="X5507" s="1">
        <v>1378.35</v>
      </c>
      <c r="Y5507" s="1">
        <v>7805.943776129664</v>
      </c>
      <c r="Z5507" s="1">
        <v>512.41883433768726</v>
      </c>
      <c r="AA5507" s="1">
        <v>3731</v>
      </c>
      <c r="AB5507" s="1">
        <v>0</v>
      </c>
      <c r="AC5507" s="1">
        <v>5026.5600000000004</v>
      </c>
      <c r="AD5507" s="1">
        <v>1612.009745344081</v>
      </c>
      <c r="AE5507" s="1"/>
      <c r="AF5507" s="1">
        <v>1086.1481466368989</v>
      </c>
      <c r="AG5507" s="1">
        <v>23607</v>
      </c>
      <c r="AH5507" s="1">
        <v>1587.6955800000001</v>
      </c>
      <c r="AI5507" s="1">
        <v>144.84</v>
      </c>
      <c r="AJ5507" s="1">
        <v>728.28</v>
      </c>
      <c r="AK5507" s="1">
        <v>213</v>
      </c>
      <c r="AL5507" s="1">
        <v>62476.40625</v>
      </c>
      <c r="AM5507" s="1">
        <v>46629.578125</v>
      </c>
      <c r="AN5507" s="1">
        <v>15846.8310546875</v>
      </c>
      <c r="AO5507" t="s">
        <v>18317</v>
      </c>
    </row>
    <row r="5508" spans="1:41" x14ac:dyDescent="0.25">
      <c r="A5508" s="1">
        <v>2022</v>
      </c>
      <c r="B5508" t="s">
        <v>4050</v>
      </c>
      <c r="C5508" t="s">
        <v>7130</v>
      </c>
      <c r="D5508" t="s">
        <v>7238</v>
      </c>
      <c r="E5508" t="s">
        <v>7996</v>
      </c>
      <c r="F5508" t="s">
        <v>9957</v>
      </c>
      <c r="G5508" t="s">
        <v>12167</v>
      </c>
      <c r="H5508" t="s">
        <v>12743</v>
      </c>
      <c r="I5508" s="1">
        <v>386.42828112000001</v>
      </c>
      <c r="J5508" s="1">
        <v>3091.9566348997132</v>
      </c>
      <c r="K5508" s="1">
        <v>193.18548867432</v>
      </c>
      <c r="L5508" s="1">
        <v>377.84199999999998</v>
      </c>
      <c r="M5508" s="1">
        <v>0</v>
      </c>
      <c r="N5508" s="1">
        <v>84.678274685159991</v>
      </c>
      <c r="O5508" s="1">
        <v>368.38597748040002</v>
      </c>
      <c r="P5508" s="1">
        <v>228.1955878463975</v>
      </c>
      <c r="Q5508" s="1">
        <v>112.2253468159325</v>
      </c>
      <c r="R5508" s="1">
        <v>215.99387756465961</v>
      </c>
      <c r="S5508" s="1">
        <v>108</v>
      </c>
      <c r="T5508" s="1">
        <v>828.06060239999999</v>
      </c>
      <c r="U5508" s="1">
        <v>499.48992479999998</v>
      </c>
      <c r="V5508" s="1">
        <v>0</v>
      </c>
      <c r="W5508" s="1"/>
      <c r="X5508" s="1">
        <v>531.2170088846641</v>
      </c>
      <c r="Y5508" s="1">
        <v>0</v>
      </c>
      <c r="Z5508" s="1">
        <v>1386</v>
      </c>
      <c r="AA5508" s="1">
        <v>3852</v>
      </c>
      <c r="AB5508" s="1">
        <v>128.607</v>
      </c>
      <c r="AC5508" s="1">
        <v>924.20818999999983</v>
      </c>
      <c r="AD5508" s="1">
        <v>145.25800024787759</v>
      </c>
      <c r="AE5508" s="1">
        <v>0</v>
      </c>
      <c r="AF5508" s="1">
        <v>587.81261962368001</v>
      </c>
      <c r="AG5508" s="1">
        <v>1784</v>
      </c>
      <c r="AH5508" s="1">
        <v>1739</v>
      </c>
      <c r="AI5508" s="1">
        <v>0</v>
      </c>
      <c r="AJ5508" s="1">
        <v>1435.3050441600001</v>
      </c>
      <c r="AK5508" s="1">
        <v>1976.52112416</v>
      </c>
      <c r="AL5508" s="1">
        <v>20984.369140625</v>
      </c>
      <c r="AM5508" s="1">
        <v>14966.1357421875</v>
      </c>
      <c r="AN5508" s="1">
        <v>6018.2353515625</v>
      </c>
      <c r="AO5508" t="s">
        <v>18318</v>
      </c>
    </row>
    <row r="5509" spans="1:41" x14ac:dyDescent="0.25">
      <c r="A5509" s="1">
        <v>2022</v>
      </c>
      <c r="B5509" t="s">
        <v>4051</v>
      </c>
      <c r="C5509" t="s">
        <v>7130</v>
      </c>
      <c r="D5509" t="s">
        <v>7238</v>
      </c>
      <c r="E5509" t="s">
        <v>7996</v>
      </c>
      <c r="F5509" t="s">
        <v>9958</v>
      </c>
      <c r="G5509" t="s">
        <v>12168</v>
      </c>
      <c r="H5509" t="s">
        <v>12743</v>
      </c>
      <c r="I5509" s="1">
        <v>0</v>
      </c>
      <c r="J5509" s="1">
        <v>578.79999999999995</v>
      </c>
      <c r="K5509" s="1">
        <v>142.31399999999999</v>
      </c>
      <c r="L5509" s="1">
        <v>619.94531000000006</v>
      </c>
      <c r="M5509" s="1">
        <v>350</v>
      </c>
      <c r="N5509" s="1">
        <v>1520.1168110351559</v>
      </c>
      <c r="O5509" s="1">
        <v>104.67319999999999</v>
      </c>
      <c r="P5509" s="1">
        <v>3056.6770000000001</v>
      </c>
      <c r="Q5509" s="1">
        <v>15</v>
      </c>
      <c r="R5509" s="1">
        <v>81.973115500000006</v>
      </c>
      <c r="S5509" s="1">
        <v>474</v>
      </c>
      <c r="T5509" s="1">
        <v>4945</v>
      </c>
      <c r="U5509" s="1">
        <v>300</v>
      </c>
      <c r="V5509" s="1">
        <v>2745</v>
      </c>
      <c r="W5509" s="1">
        <v>1175</v>
      </c>
      <c r="X5509" s="1">
        <v>1710</v>
      </c>
      <c r="Y5509" s="1">
        <v>7280.8560000000007</v>
      </c>
      <c r="Z5509" s="1">
        <v>379.38571450579258</v>
      </c>
      <c r="AA5509" s="1">
        <v>7686</v>
      </c>
      <c r="AB5509" s="1">
        <v>602.55899999999997</v>
      </c>
      <c r="AC5509" s="1">
        <v>601.61336000000006</v>
      </c>
      <c r="AD5509" s="1">
        <v>470.72526774019309</v>
      </c>
      <c r="AE5509" s="1">
        <v>1098</v>
      </c>
      <c r="AF5509" s="1">
        <v>1262.117647058823</v>
      </c>
      <c r="AG5509" s="1">
        <v>0</v>
      </c>
      <c r="AH5509" s="1">
        <v>500</v>
      </c>
      <c r="AI5509" s="1">
        <v>1298</v>
      </c>
      <c r="AJ5509" s="1">
        <v>2134</v>
      </c>
      <c r="AK5509" s="1">
        <v>1775</v>
      </c>
      <c r="AL5509" s="1">
        <v>42906.7578125</v>
      </c>
      <c r="AM5509" s="1">
        <v>29359.484375</v>
      </c>
      <c r="AN5509" s="1">
        <v>13547.271484375</v>
      </c>
      <c r="AO5509" t="s">
        <v>18319</v>
      </c>
    </row>
    <row r="5510" spans="1:41" x14ac:dyDescent="0.25">
      <c r="A5510" s="1">
        <v>2022</v>
      </c>
      <c r="B5510" t="s">
        <v>4052</v>
      </c>
      <c r="C5510" t="s">
        <v>7130</v>
      </c>
      <c r="D5510" t="s">
        <v>7238</v>
      </c>
      <c r="E5510" t="s">
        <v>7996</v>
      </c>
      <c r="F5510" t="s">
        <v>9958</v>
      </c>
      <c r="G5510" t="s">
        <v>12168</v>
      </c>
      <c r="H5510" t="s">
        <v>12743</v>
      </c>
      <c r="I5510" s="1">
        <v>560.57531346272901</v>
      </c>
      <c r="J5510" s="1">
        <v>226.57591746604334</v>
      </c>
      <c r="K5510" s="1">
        <v>23.451452632823479</v>
      </c>
      <c r="L5510" s="1">
        <v>754.62061427675064</v>
      </c>
      <c r="M5510" s="1">
        <v>377.31030713837532</v>
      </c>
      <c r="N5510" s="1">
        <v>1097.3854677229854</v>
      </c>
      <c r="O5510" s="1">
        <v>180.59634442343656</v>
      </c>
      <c r="P5510" s="1">
        <v>2395.2790228065483</v>
      </c>
      <c r="Q5510" s="1">
        <v>45.489190407778445</v>
      </c>
      <c r="R5510" s="1">
        <v>778.79240618737367</v>
      </c>
      <c r="S5510" s="1">
        <v>1347.5368112084832</v>
      </c>
      <c r="T5510" s="1">
        <v>1498.4609340638333</v>
      </c>
      <c r="U5510" s="1">
        <v>269.50736224169668</v>
      </c>
      <c r="V5510" s="1">
        <v>0</v>
      </c>
      <c r="W5510" s="1">
        <v>343.89139422040495</v>
      </c>
      <c r="X5510" s="1">
        <v>808.52208672508993</v>
      </c>
      <c r="Y5510" s="1">
        <v>0</v>
      </c>
      <c r="Z5510" s="1">
        <v>166.7594689071382</v>
      </c>
      <c r="AA5510" s="1">
        <v>3157.5482560237178</v>
      </c>
      <c r="AB5510" s="1">
        <v>425.82163234188073</v>
      </c>
      <c r="AC5510" s="1">
        <v>958.92457269067404</v>
      </c>
      <c r="AD5510" s="1">
        <v>662.98811111457383</v>
      </c>
      <c r="AE5510" s="1">
        <v>3952.4220043265232</v>
      </c>
      <c r="AF5510" s="1">
        <v>4928.4013591346838</v>
      </c>
      <c r="AG5510" s="1">
        <v>0</v>
      </c>
      <c r="AH5510" s="1">
        <v>1293.6353387601439</v>
      </c>
      <c r="AI5510" s="1">
        <v>126.12944552911404</v>
      </c>
      <c r="AJ5510" s="1">
        <v>1649.3850569191836</v>
      </c>
      <c r="AK5510" s="1">
        <v>534.70260668752621</v>
      </c>
      <c r="AL5510" s="1">
        <v>28564.7109375</v>
      </c>
      <c r="AM5510" s="1">
        <v>20941.6640625</v>
      </c>
      <c r="AN5510" s="1">
        <v>7623.04638671875</v>
      </c>
      <c r="AO5510" t="s">
        <v>18320</v>
      </c>
    </row>
    <row r="5511" spans="1:41" x14ac:dyDescent="0.25">
      <c r="A5511" s="1">
        <v>2022</v>
      </c>
      <c r="B5511" t="s">
        <v>4053</v>
      </c>
      <c r="C5511" t="s">
        <v>7130</v>
      </c>
      <c r="D5511" t="s">
        <v>7238</v>
      </c>
      <c r="E5511" t="s">
        <v>7996</v>
      </c>
      <c r="F5511" t="s">
        <v>9958</v>
      </c>
      <c r="G5511" t="s">
        <v>12168</v>
      </c>
      <c r="H5511" t="s">
        <v>12743</v>
      </c>
      <c r="I5511" s="1">
        <v>326.77616511506511</v>
      </c>
      <c r="J5511" s="1">
        <v>185.83460599916597</v>
      </c>
      <c r="K5511" s="1">
        <v>24.205641860375195</v>
      </c>
      <c r="L5511" s="1">
        <v>651.13176604409273</v>
      </c>
      <c r="M5511" s="1">
        <v>558.24261540490284</v>
      </c>
      <c r="N5511" s="1">
        <v>738.27207674144347</v>
      </c>
      <c r="O5511" s="1">
        <v>191.22457069696404</v>
      </c>
      <c r="P5511" s="1">
        <v>573.05404765926653</v>
      </c>
      <c r="Q5511" s="1">
        <v>64.302287602086707</v>
      </c>
      <c r="R5511" s="1">
        <v>1150.7366007878795</v>
      </c>
      <c r="S5511" s="1">
        <v>1694.3949302262636</v>
      </c>
      <c r="T5511" s="1">
        <v>1210.2820930187597</v>
      </c>
      <c r="U5511" s="1"/>
      <c r="V5511" s="1">
        <v>433.28098930071599</v>
      </c>
      <c r="W5511" s="1">
        <v>121.02820930187598</v>
      </c>
      <c r="X5511" s="1">
        <v>117.50311582706406</v>
      </c>
      <c r="Y5511" s="1">
        <v>0</v>
      </c>
      <c r="Z5511" s="1">
        <v>0</v>
      </c>
      <c r="AA5511" s="1">
        <v>29258.611753175508</v>
      </c>
      <c r="AB5511" s="1"/>
      <c r="AC5511" s="1">
        <v>85.930028604331937</v>
      </c>
      <c r="AD5511" s="1">
        <v>352.56664717060653</v>
      </c>
      <c r="AE5511" s="1">
        <v>2136.1478941781111</v>
      </c>
      <c r="AF5511" s="1">
        <v>708.97019879233414</v>
      </c>
      <c r="AG5511" s="1">
        <v>10344.281049031339</v>
      </c>
      <c r="AH5511" s="1">
        <v>726.16925581125588</v>
      </c>
      <c r="AI5511" s="1">
        <v>141.6030048831949</v>
      </c>
      <c r="AJ5511" s="1">
        <v>30.136655659410355</v>
      </c>
      <c r="AK5511" s="1">
        <v>607.07749785820988</v>
      </c>
      <c r="AL5511" s="1">
        <v>52431.76171875</v>
      </c>
      <c r="AM5511" s="1">
        <v>46687.46484375</v>
      </c>
      <c r="AN5511" s="1">
        <v>5744.2978515625</v>
      </c>
      <c r="AO5511" t="s">
        <v>18321</v>
      </c>
    </row>
    <row r="5512" spans="1:41" x14ac:dyDescent="0.25">
      <c r="A5512" s="1">
        <v>2022</v>
      </c>
      <c r="B5512" t="s">
        <v>4054</v>
      </c>
      <c r="C5512" t="s">
        <v>7130</v>
      </c>
      <c r="D5512" t="s">
        <v>7238</v>
      </c>
      <c r="E5512" t="s">
        <v>7996</v>
      </c>
      <c r="F5512" t="s">
        <v>9958</v>
      </c>
      <c r="G5512" t="s">
        <v>12168</v>
      </c>
      <c r="H5512" t="s">
        <v>12743</v>
      </c>
      <c r="I5512" s="1">
        <v>576.49099152736915</v>
      </c>
      <c r="J5512" s="1">
        <v>964.51377428617536</v>
      </c>
      <c r="K5512" s="1">
        <v>13.303638266016211</v>
      </c>
      <c r="L5512" s="1">
        <v>842.56375684769341</v>
      </c>
      <c r="M5512" s="1">
        <v>388.02278275880616</v>
      </c>
      <c r="N5512" s="1">
        <v>385.57269604481485</v>
      </c>
      <c r="O5512" s="1">
        <v>186.25093572422696</v>
      </c>
      <c r="P5512" s="1">
        <v>1211.7397187296433</v>
      </c>
      <c r="Q5512" s="1">
        <v>46.227726228889864</v>
      </c>
      <c r="R5512" s="1">
        <v>302.92564382078285</v>
      </c>
      <c r="S5512" s="1">
        <v>665.18191330081061</v>
      </c>
      <c r="T5512" s="1">
        <v>1441.2274788184229</v>
      </c>
      <c r="U5512" s="1">
        <v>0</v>
      </c>
      <c r="V5512" s="1">
        <v>0</v>
      </c>
      <c r="W5512" s="1">
        <v>159.64365919219455</v>
      </c>
      <c r="X5512" s="1">
        <v>0</v>
      </c>
      <c r="Y5512" s="1">
        <v>0</v>
      </c>
      <c r="Z5512" s="1">
        <v>49.888643497560793</v>
      </c>
      <c r="AA5512" s="1">
        <v>5066.4689063078404</v>
      </c>
      <c r="AB5512" s="1">
        <v>110.86365221680177</v>
      </c>
      <c r="AC5512" s="1">
        <v>406.4664812234717</v>
      </c>
      <c r="AD5512" s="1">
        <v>667.46783403566337</v>
      </c>
      <c r="AE5512" s="1">
        <v>5914.5758457663742</v>
      </c>
      <c r="AF5512" s="1">
        <v>2494.4144366936848</v>
      </c>
      <c r="AG5512" s="1">
        <v>0</v>
      </c>
      <c r="AH5512" s="1">
        <v>1741.6679763259556</v>
      </c>
      <c r="AI5512" s="1">
        <v>129.71047309365807</v>
      </c>
      <c r="AJ5512" s="1">
        <v>1141.8956178330582</v>
      </c>
      <c r="AK5512" s="1">
        <v>538.79734977365661</v>
      </c>
      <c r="AL5512" s="1">
        <v>25445.8828125</v>
      </c>
      <c r="AM5512" s="1">
        <v>19403.74609375</v>
      </c>
      <c r="AN5512" s="1">
        <v>6042.1376953125</v>
      </c>
      <c r="AO5512" t="s">
        <v>18322</v>
      </c>
    </row>
    <row r="5513" spans="1:41" x14ac:dyDescent="0.25">
      <c r="A5513" s="1">
        <v>2022</v>
      </c>
      <c r="B5513" t="s">
        <v>4055</v>
      </c>
      <c r="C5513" t="s">
        <v>7130</v>
      </c>
      <c r="D5513" t="s">
        <v>7238</v>
      </c>
      <c r="E5513" t="s">
        <v>7996</v>
      </c>
      <c r="F5513" t="s">
        <v>9958</v>
      </c>
      <c r="G5513" t="s">
        <v>12168</v>
      </c>
      <c r="H5513" t="s">
        <v>12743</v>
      </c>
      <c r="I5513" s="1">
        <v>226.80672660069669</v>
      </c>
      <c r="J5513" s="1">
        <v>245.1964611899424</v>
      </c>
      <c r="K5513" s="1">
        <v>91.948672946228399</v>
      </c>
      <c r="L5513" s="1">
        <v>49.039292237988477</v>
      </c>
      <c r="M5513" s="1">
        <v>551.69203767737031</v>
      </c>
      <c r="N5513" s="1">
        <v>2442.1567534518263</v>
      </c>
      <c r="O5513" s="1">
        <v>193.09221318707964</v>
      </c>
      <c r="P5513" s="1">
        <v>766.23894121856995</v>
      </c>
      <c r="Q5513" s="1">
        <v>57.805065725528912</v>
      </c>
      <c r="R5513" s="1">
        <v>1204.1616598772659</v>
      </c>
      <c r="S5513" s="1">
        <v>1164.6831906522264</v>
      </c>
      <c r="T5513" s="1">
        <v>919.48672946228396</v>
      </c>
      <c r="U5513" s="1">
        <v>0</v>
      </c>
      <c r="V5513" s="1">
        <v>0</v>
      </c>
      <c r="W5513" s="1">
        <v>600.73132991535886</v>
      </c>
      <c r="X5513" s="1">
        <v>578.66364840826407</v>
      </c>
      <c r="Y5513" s="1">
        <v>0</v>
      </c>
      <c r="Z5513" s="1">
        <v>183.8973458924568</v>
      </c>
      <c r="AA5513" s="1">
        <v>21265.826749881555</v>
      </c>
      <c r="AB5513" s="1">
        <v>126.27617751282033</v>
      </c>
      <c r="AC5513" s="1">
        <v>1131.4872432343798</v>
      </c>
      <c r="AD5513" s="1">
        <v>406.04533973054458</v>
      </c>
      <c r="AE5513" s="1">
        <v>478.13309932038766</v>
      </c>
      <c r="AF5513" s="1">
        <v>343.27504566591932</v>
      </c>
      <c r="AG5513" s="1">
        <v>1506.2632334380739</v>
      </c>
      <c r="AH5513" s="1">
        <v>735.58938356982719</v>
      </c>
      <c r="AI5513" s="1">
        <v>143.4399297961163</v>
      </c>
      <c r="AJ5513" s="1">
        <v>33.217167162434336</v>
      </c>
      <c r="AK5513" s="1">
        <v>312.62548801717656</v>
      </c>
      <c r="AL5513" s="1">
        <v>35757.77734375</v>
      </c>
      <c r="AM5513" s="1">
        <v>29933.50390625</v>
      </c>
      <c r="AN5513" s="1">
        <v>5824.2744140625</v>
      </c>
      <c r="AO5513" t="s">
        <v>18323</v>
      </c>
    </row>
    <row r="5514" spans="1:41" x14ac:dyDescent="0.25">
      <c r="A5514" s="1">
        <v>2022</v>
      </c>
      <c r="B5514" t="s">
        <v>4056</v>
      </c>
      <c r="C5514" t="s">
        <v>7130</v>
      </c>
      <c r="D5514" t="s">
        <v>7238</v>
      </c>
      <c r="E5514" t="s">
        <v>7996</v>
      </c>
      <c r="F5514" t="s">
        <v>9958</v>
      </c>
      <c r="G5514" t="s">
        <v>12168</v>
      </c>
      <c r="H5514" t="s">
        <v>12743</v>
      </c>
      <c r="I5514" s="1">
        <v>687.74532863115735</v>
      </c>
      <c r="J5514" s="1">
        <v>639.70380128482486</v>
      </c>
      <c r="K5514" s="1">
        <v>28.048686771643272</v>
      </c>
      <c r="L5514" s="1">
        <v>744.35851117091727</v>
      </c>
      <c r="M5514" s="1">
        <v>366.93729423918461</v>
      </c>
      <c r="N5514" s="1">
        <v>1132.5980879290903</v>
      </c>
      <c r="O5514" s="1">
        <v>175.63139071077805</v>
      </c>
      <c r="P5514" s="1">
        <v>3426.1459359247292</v>
      </c>
      <c r="Q5514" s="1">
        <v>301.9609715435771</v>
      </c>
      <c r="R5514" s="1">
        <v>527.64220656889881</v>
      </c>
      <c r="S5514" s="1">
        <v>0</v>
      </c>
      <c r="T5514" s="1">
        <v>366.93729423918461</v>
      </c>
      <c r="U5514" s="1">
        <v>262.09806731370327</v>
      </c>
      <c r="V5514" s="1">
        <v>157.25884038822196</v>
      </c>
      <c r="W5514" s="1">
        <v>690.89050543892188</v>
      </c>
      <c r="X5514" s="1">
        <v>975.00481040697616</v>
      </c>
      <c r="Y5514" s="1">
        <v>836.61703086534089</v>
      </c>
      <c r="Z5514" s="1">
        <v>252.87783655242598</v>
      </c>
      <c r="AA5514" s="1">
        <v>3689.2923955076872</v>
      </c>
      <c r="AB5514" s="1">
        <v>153.06527131120271</v>
      </c>
      <c r="AC5514" s="1">
        <v>3367.8732847137339</v>
      </c>
      <c r="AD5514" s="1">
        <v>411.27322374392151</v>
      </c>
      <c r="AE5514" s="1">
        <v>4331.703789973616</v>
      </c>
      <c r="AF5514" s="1">
        <v>4336.7794609994598</v>
      </c>
      <c r="AG5514" s="1">
        <v>0</v>
      </c>
      <c r="AH5514" s="1">
        <v>545.16398001250286</v>
      </c>
      <c r="AI5514" s="1">
        <v>122.66189550281314</v>
      </c>
      <c r="AJ5514" s="1">
        <v>1669.0404926536623</v>
      </c>
      <c r="AK5514" s="1">
        <v>871.21397575074968</v>
      </c>
      <c r="AL5514" s="1">
        <v>31070.525390625</v>
      </c>
      <c r="AM5514" s="1">
        <v>26363.6953125</v>
      </c>
      <c r="AN5514" s="1">
        <v>4706.828125</v>
      </c>
      <c r="AO5514" t="s">
        <v>18324</v>
      </c>
    </row>
    <row r="5515" spans="1:41" x14ac:dyDescent="0.25">
      <c r="A5515" s="1">
        <v>2022</v>
      </c>
      <c r="B5515" t="s">
        <v>4057</v>
      </c>
      <c r="C5515" t="s">
        <v>7130</v>
      </c>
      <c r="D5515" t="s">
        <v>7238</v>
      </c>
      <c r="E5515" t="s">
        <v>7996</v>
      </c>
      <c r="F5515" t="s">
        <v>9958</v>
      </c>
      <c r="G5515" t="s">
        <v>12168</v>
      </c>
      <c r="H5515" t="s">
        <v>12743</v>
      </c>
      <c r="I5515" s="1">
        <v>526.44086417805204</v>
      </c>
      <c r="J5515" s="1">
        <v>74.388382981681275</v>
      </c>
      <c r="K5515" s="1">
        <v>17.166549918849523</v>
      </c>
      <c r="L5515" s="1">
        <v>57.221833062831742</v>
      </c>
      <c r="M5515" s="1">
        <v>400.55283143982223</v>
      </c>
      <c r="N5515" s="1">
        <v>73.243946320424627</v>
      </c>
      <c r="O5515" s="1">
        <v>192.26535909111468</v>
      </c>
      <c r="P5515" s="1">
        <v>1251.6245989499314</v>
      </c>
      <c r="Q5515" s="1">
        <v>47.015284716485951</v>
      </c>
      <c r="R5515" s="1">
        <v>281.11401694762702</v>
      </c>
      <c r="S5515" s="1">
        <v>1602.2113257592889</v>
      </c>
      <c r="T5515" s="1">
        <v>1201.6584943194666</v>
      </c>
      <c r="U5515" s="1">
        <v>0</v>
      </c>
      <c r="V5515" s="1">
        <v>0</v>
      </c>
      <c r="W5515" s="1">
        <v>700.39523668906054</v>
      </c>
      <c r="X5515" s="1">
        <v>0</v>
      </c>
      <c r="Y5515" s="1">
        <v>0</v>
      </c>
      <c r="Z5515" s="1">
        <v>478.13222427535214</v>
      </c>
      <c r="AA5515" s="1">
        <v>6082.0903903963481</v>
      </c>
      <c r="AB5515" s="1">
        <v>0</v>
      </c>
      <c r="AC5515" s="1">
        <v>399.61153228593867</v>
      </c>
      <c r="AD5515" s="1">
        <v>278.78994448250313</v>
      </c>
      <c r="AE5515" s="1">
        <v>6798.5123101769377</v>
      </c>
      <c r="AF5515" s="1">
        <v>299.73850446506503</v>
      </c>
      <c r="AG5515" s="1">
        <v>0</v>
      </c>
      <c r="AH5515" s="1">
        <v>1762.4324583352177</v>
      </c>
      <c r="AI5515" s="1">
        <v>133.89908936702628</v>
      </c>
      <c r="AJ5515" s="1">
        <v>1029.9929951309714</v>
      </c>
      <c r="AK5515" s="1">
        <v>422.29712800369828</v>
      </c>
      <c r="AL5515" s="1">
        <v>24110.79296875</v>
      </c>
      <c r="AM5515" s="1">
        <v>17399.126953125</v>
      </c>
      <c r="AN5515" s="1">
        <v>6711.66845703125</v>
      </c>
      <c r="AO5515" t="s">
        <v>18325</v>
      </c>
    </row>
    <row r="5516" spans="1:41" x14ac:dyDescent="0.25">
      <c r="A5516" s="1">
        <v>2022</v>
      </c>
      <c r="B5516" t="s">
        <v>4058</v>
      </c>
      <c r="C5516" t="s">
        <v>7130</v>
      </c>
      <c r="D5516" t="s">
        <v>7238</v>
      </c>
      <c r="E5516" t="s">
        <v>7996</v>
      </c>
      <c r="F5516" t="s">
        <v>9958</v>
      </c>
      <c r="G5516" t="s">
        <v>12168</v>
      </c>
      <c r="H5516" t="s">
        <v>12743</v>
      </c>
      <c r="I5516" s="1">
        <v>655.60388467633072</v>
      </c>
      <c r="J5516" s="1">
        <v>466.95776450576261</v>
      </c>
      <c r="K5516" s="1">
        <v>56.772558067476318</v>
      </c>
      <c r="L5516" s="1">
        <v>565.75816938303478</v>
      </c>
      <c r="M5516" s="1">
        <v>356.78443114245437</v>
      </c>
      <c r="N5516" s="1">
        <v>1094.6988195447263</v>
      </c>
      <c r="O5516" s="1">
        <v>99.223381315258933</v>
      </c>
      <c r="P5516" s="1">
        <v>2044.722400420605</v>
      </c>
      <c r="Q5516" s="1">
        <v>161.5629112722217</v>
      </c>
      <c r="R5516" s="1">
        <v>47.244558476930841</v>
      </c>
      <c r="S5516" s="1">
        <v>0</v>
      </c>
      <c r="T5516" s="1">
        <v>356.78443114245437</v>
      </c>
      <c r="U5516" s="1">
        <v>254.84602224461025</v>
      </c>
      <c r="V5516" s="1">
        <v>581.04893071771141</v>
      </c>
      <c r="W5516" s="1">
        <v>1553.419025512467</v>
      </c>
      <c r="X5516" s="1">
        <v>0</v>
      </c>
      <c r="Y5516" s="1">
        <v>1325.7603094320307</v>
      </c>
      <c r="Z5516" s="1">
        <v>7.1845399694898209</v>
      </c>
      <c r="AA5516" s="1">
        <v>3676.9184089452369</v>
      </c>
      <c r="AB5516" s="1">
        <v>169.21775877042123</v>
      </c>
      <c r="AC5516" s="1">
        <v>1577.2960094884472</v>
      </c>
      <c r="AD5516" s="1">
        <v>470.55453422651362</v>
      </c>
      <c r="AE5516" s="1">
        <v>2697.6276951827253</v>
      </c>
      <c r="AF5516" s="1">
        <v>3401.4808281032624</v>
      </c>
      <c r="AG5516" s="1">
        <v>0</v>
      </c>
      <c r="AH5516" s="1">
        <v>543.9086110516788</v>
      </c>
      <c r="AI5516" s="1">
        <v>700.31686912818907</v>
      </c>
      <c r="AJ5516" s="1">
        <v>2132.5515141428987</v>
      </c>
      <c r="AK5516" s="1">
        <v>1427.1377245698175</v>
      </c>
      <c r="AL5516" s="1">
        <v>26425.380859375</v>
      </c>
      <c r="AM5516" s="1">
        <v>20691.26171875</v>
      </c>
      <c r="AN5516" s="1">
        <v>5734.119140625</v>
      </c>
      <c r="AO5516" t="s">
        <v>18326</v>
      </c>
    </row>
    <row r="5517" spans="1:41" x14ac:dyDescent="0.25">
      <c r="A5517" s="1">
        <v>2022</v>
      </c>
      <c r="B5517" t="s">
        <v>4059</v>
      </c>
      <c r="C5517" t="s">
        <v>7130</v>
      </c>
      <c r="D5517" t="s">
        <v>7238</v>
      </c>
      <c r="E5517" t="s">
        <v>7996</v>
      </c>
      <c r="F5517" t="s">
        <v>9958</v>
      </c>
      <c r="G5517" t="s">
        <v>12168</v>
      </c>
      <c r="H5517" t="s">
        <v>12743</v>
      </c>
      <c r="I5517" s="1">
        <v>554.7276078602805</v>
      </c>
      <c r="J5517" s="1">
        <v>125.64249955253807</v>
      </c>
      <c r="K5517" s="1">
        <v>35.408145182571097</v>
      </c>
      <c r="L5517" s="1">
        <v>586.59493852459445</v>
      </c>
      <c r="M5517" s="1">
        <v>544.40023218203044</v>
      </c>
      <c r="N5517" s="1">
        <v>682.90509342118787</v>
      </c>
      <c r="O5517" s="1">
        <v>194.74479850414102</v>
      </c>
      <c r="P5517" s="1">
        <v>1413.8652528043328</v>
      </c>
      <c r="Q5517" s="1">
        <v>85.78721123613704</v>
      </c>
      <c r="R5517" s="1">
        <v>288.43040897685211</v>
      </c>
      <c r="S5517" s="1">
        <v>1652.3801085199846</v>
      </c>
      <c r="T5517" s="1">
        <v>1239.2850813899884</v>
      </c>
      <c r="U5517" s="1"/>
      <c r="V5517" s="1">
        <v>0</v>
      </c>
      <c r="W5517" s="1">
        <v>132.19040868159877</v>
      </c>
      <c r="X5517" s="1">
        <v>108.73046854549908</v>
      </c>
      <c r="Y5517" s="1">
        <v>0</v>
      </c>
      <c r="Z5517" s="1">
        <v>477.37261335142347</v>
      </c>
      <c r="AA5517" s="1">
        <v>28990.308218597798</v>
      </c>
      <c r="AB5517" s="1"/>
      <c r="AC5517" s="1">
        <v>260.24986709189756</v>
      </c>
      <c r="AD5517" s="1">
        <v>428.94011308562142</v>
      </c>
      <c r="AE5517" s="1">
        <v>6281.3636458853998</v>
      </c>
      <c r="AF5517" s="1">
        <v>699.70098204759245</v>
      </c>
      <c r="AG5517" s="1">
        <v>0</v>
      </c>
      <c r="AH5517" s="1">
        <v>708.16290365142197</v>
      </c>
      <c r="AI5517" s="1">
        <v>138.09176621202727</v>
      </c>
      <c r="AJ5517" s="1">
        <v>1298.2986566942734</v>
      </c>
      <c r="AK5517" s="1">
        <v>442.60181478213872</v>
      </c>
      <c r="AL5517" s="1">
        <v>47370.1796875</v>
      </c>
      <c r="AM5517" s="1">
        <v>41745.2421875</v>
      </c>
      <c r="AN5517" s="1">
        <v>5624.9365234375</v>
      </c>
      <c r="AO5517" t="s">
        <v>18327</v>
      </c>
    </row>
    <row r="5518" spans="1:41" x14ac:dyDescent="0.25">
      <c r="A5518" s="1">
        <v>2022</v>
      </c>
      <c r="B5518" t="s">
        <v>4060</v>
      </c>
      <c r="C5518" t="s">
        <v>7130</v>
      </c>
      <c r="D5518" t="s">
        <v>7238</v>
      </c>
      <c r="E5518" t="s">
        <v>7996</v>
      </c>
      <c r="F5518" t="s">
        <v>9958</v>
      </c>
      <c r="G5518" t="s">
        <v>12169</v>
      </c>
      <c r="H5518" t="s">
        <v>12743</v>
      </c>
      <c r="I5518" s="1">
        <v>436</v>
      </c>
      <c r="J5518" s="1">
        <v>478.20097774456673</v>
      </c>
      <c r="K5518" s="1">
        <v>56.71230409599999</v>
      </c>
      <c r="L5518" s="1">
        <v>578.38473629999999</v>
      </c>
      <c r="M5518" s="1">
        <v>357</v>
      </c>
      <c r="N5518" s="1">
        <v>1094.286353080078</v>
      </c>
      <c r="O5518" s="1">
        <v>99.283332000000001</v>
      </c>
      <c r="P5518" s="1">
        <v>2039.9402970000001</v>
      </c>
      <c r="Q5518" s="1">
        <v>161.77830651451359</v>
      </c>
      <c r="R5518" s="1">
        <v>47.314842938060707</v>
      </c>
      <c r="S5518" s="1">
        <v>0</v>
      </c>
      <c r="T5518" s="1">
        <v>364.37275629997657</v>
      </c>
      <c r="U5518" s="1">
        <v>252.5</v>
      </c>
      <c r="V5518" s="1">
        <v>581</v>
      </c>
      <c r="W5518" s="1">
        <v>1523.88</v>
      </c>
      <c r="X5518" s="1">
        <v>0</v>
      </c>
      <c r="Y5518" s="1">
        <v>1337.05449868336</v>
      </c>
      <c r="Z5518" s="1">
        <v>7.1952282166975534</v>
      </c>
      <c r="AA5518" s="1">
        <v>3777</v>
      </c>
      <c r="AB5518" s="1">
        <v>169</v>
      </c>
      <c r="AC5518" s="1">
        <v>1577.94</v>
      </c>
      <c r="AD5518" s="1">
        <v>471.18187627620301</v>
      </c>
      <c r="AE5518" s="1">
        <v>2699.2575996</v>
      </c>
      <c r="AF5518" s="1">
        <v>3485.7359875526622</v>
      </c>
      <c r="AG5518" s="1">
        <v>0</v>
      </c>
      <c r="AH5518" s="1">
        <v>548.87926370282514</v>
      </c>
      <c r="AI5518" s="1">
        <v>700.74</v>
      </c>
      <c r="AJ5518" s="1">
        <v>2176.5167999999999</v>
      </c>
      <c r="AK5518" s="1">
        <v>1428</v>
      </c>
      <c r="AL5518" s="1">
        <v>26449.15625</v>
      </c>
      <c r="AM5518" s="1">
        <v>20730.107421875</v>
      </c>
      <c r="AN5518" s="1">
        <v>5719.04931640625</v>
      </c>
      <c r="AO5518" t="s">
        <v>18328</v>
      </c>
    </row>
    <row r="5519" spans="1:41" x14ac:dyDescent="0.25">
      <c r="A5519" s="1">
        <v>2022</v>
      </c>
      <c r="B5519" t="s">
        <v>4061</v>
      </c>
      <c r="C5519" t="s">
        <v>7130</v>
      </c>
      <c r="D5519" t="s">
        <v>7238</v>
      </c>
      <c r="E5519" t="s">
        <v>7996</v>
      </c>
      <c r="F5519" t="s">
        <v>9958</v>
      </c>
      <c r="G5519" t="s">
        <v>12169</v>
      </c>
      <c r="H5519" t="s">
        <v>12743</v>
      </c>
      <c r="I5519" s="1">
        <v>0</v>
      </c>
      <c r="J5519" s="1">
        <v>593.50780741844596</v>
      </c>
      <c r="K5519" s="1">
        <v>142.31482199999999</v>
      </c>
      <c r="L5519" s="1">
        <v>619.94531000000006</v>
      </c>
      <c r="M5519" s="1">
        <v>350</v>
      </c>
      <c r="N5519" s="1">
        <v>1520.1168110351559</v>
      </c>
      <c r="O5519" s="1">
        <v>104.67319999999999</v>
      </c>
      <c r="P5519" s="1">
        <v>3056.6770000000001</v>
      </c>
      <c r="Q5519" s="1">
        <v>15</v>
      </c>
      <c r="R5519" s="1">
        <v>81.973115500000006</v>
      </c>
      <c r="S5519" s="1">
        <v>474</v>
      </c>
      <c r="T5519" s="1">
        <v>4991.739130434783</v>
      </c>
      <c r="U5519" s="1">
        <v>300</v>
      </c>
      <c r="V5519" s="1">
        <v>2745</v>
      </c>
      <c r="W5519" s="1">
        <v>1192.625</v>
      </c>
      <c r="X5519" s="1">
        <v>1710</v>
      </c>
      <c r="Y5519" s="1">
        <v>7280.8559999999998</v>
      </c>
      <c r="Z5519" s="1">
        <v>379.38571450579258</v>
      </c>
      <c r="AA5519" s="1">
        <v>7834</v>
      </c>
      <c r="AB5519" s="1">
        <v>602.55899999999997</v>
      </c>
      <c r="AC5519" s="1">
        <v>601.61335999999994</v>
      </c>
      <c r="AD5519" s="1">
        <v>470.72526774019309</v>
      </c>
      <c r="AE5519" s="1">
        <v>1098</v>
      </c>
      <c r="AF5519" s="1">
        <v>1262.117647058823</v>
      </c>
      <c r="AG5519" s="1">
        <v>0</v>
      </c>
      <c r="AH5519" s="1">
        <v>510</v>
      </c>
      <c r="AI5519" s="1">
        <v>1298</v>
      </c>
      <c r="AJ5519" s="1">
        <v>2176.6799999999998</v>
      </c>
      <c r="AK5519" s="1">
        <v>1775</v>
      </c>
      <c r="AL5519" s="1">
        <v>43186.5078125</v>
      </c>
      <c r="AM5519" s="1">
        <v>29564.87109375</v>
      </c>
      <c r="AN5519" s="1">
        <v>13621.6357421875</v>
      </c>
      <c r="AO5519" t="s">
        <v>18329</v>
      </c>
    </row>
    <row r="5520" spans="1:41" x14ac:dyDescent="0.25">
      <c r="A5520" s="1">
        <v>2022</v>
      </c>
      <c r="B5520" t="s">
        <v>4062</v>
      </c>
      <c r="C5520" t="s">
        <v>7130</v>
      </c>
      <c r="D5520" t="s">
        <v>7238</v>
      </c>
      <c r="E5520" t="s">
        <v>7996</v>
      </c>
      <c r="F5520" t="s">
        <v>9958</v>
      </c>
      <c r="G5520" t="s">
        <v>12169</v>
      </c>
      <c r="H5520" t="s">
        <v>12743</v>
      </c>
      <c r="I5520" s="1">
        <v>539.88226379516152</v>
      </c>
      <c r="J5520" s="1">
        <v>120</v>
      </c>
      <c r="K5520" s="1">
        <v>35.155836060839043</v>
      </c>
      <c r="L5520" s="1">
        <v>582.08640000000003</v>
      </c>
      <c r="M5520" s="1">
        <v>530.43749999999966</v>
      </c>
      <c r="N5520" s="1">
        <v>664.62952730187328</v>
      </c>
      <c r="O5520" s="1">
        <v>187.80791221460021</v>
      </c>
      <c r="P5520" s="1">
        <v>1197.915264</v>
      </c>
      <c r="Q5520" s="1">
        <v>81.553661180286554</v>
      </c>
      <c r="R5520" s="1">
        <v>285.23988472943063</v>
      </c>
      <c r="S5520" s="1">
        <v>1578.153398360555</v>
      </c>
      <c r="T5520" s="1">
        <v>1148.115427139772</v>
      </c>
      <c r="U5520" s="1"/>
      <c r="V5520" s="1">
        <v>0</v>
      </c>
      <c r="W5520" s="1">
        <v>126.62542531882811</v>
      </c>
      <c r="X5520" s="1">
        <v>103.7457626262615</v>
      </c>
      <c r="Y5520" s="1">
        <v>0</v>
      </c>
      <c r="Z5520" s="1">
        <v>453.236120317754</v>
      </c>
      <c r="AA5520" s="1">
        <v>28294.317274813769</v>
      </c>
      <c r="AB5520" s="1">
        <v>21</v>
      </c>
      <c r="AC5520" s="1">
        <v>248.16811999999999</v>
      </c>
      <c r="AD5520" s="1">
        <v>411.47513826705921</v>
      </c>
      <c r="AE5520" s="1">
        <v>6096.0669855304723</v>
      </c>
      <c r="AF5520" s="1">
        <v>680.9759327188516</v>
      </c>
      <c r="AG5520" s="1">
        <v>0</v>
      </c>
      <c r="AH5520" s="1">
        <v>701.12340839994772</v>
      </c>
      <c r="AI5520" s="1">
        <v>131.761003053888</v>
      </c>
      <c r="AJ5520" s="1">
        <v>1266.7602939876101</v>
      </c>
      <c r="AK5520" s="1">
        <v>460.97074737919309</v>
      </c>
      <c r="AL5520" s="1">
        <v>45947.2109375</v>
      </c>
      <c r="AM5520" s="1">
        <v>40510.8359375</v>
      </c>
      <c r="AN5520" s="1">
        <v>5436.3720703125</v>
      </c>
      <c r="AO5520" t="s">
        <v>18330</v>
      </c>
    </row>
    <row r="5521" spans="1:41" x14ac:dyDescent="0.25">
      <c r="A5521" s="1">
        <v>2022</v>
      </c>
      <c r="B5521" t="s">
        <v>4063</v>
      </c>
      <c r="C5521" t="s">
        <v>7130</v>
      </c>
      <c r="D5521" t="s">
        <v>7238</v>
      </c>
      <c r="E5521" t="s">
        <v>7996</v>
      </c>
      <c r="F5521" t="s">
        <v>9958</v>
      </c>
      <c r="G5521" t="s">
        <v>12169</v>
      </c>
      <c r="H5521" t="s">
        <v>12743</v>
      </c>
      <c r="I5521" s="1">
        <v>562.86472319999996</v>
      </c>
      <c r="J5521" s="1">
        <v>216.51488185989729</v>
      </c>
      <c r="K5521" s="1">
        <v>23</v>
      </c>
      <c r="L5521" s="1">
        <v>758.96583018479998</v>
      </c>
      <c r="M5521" s="1">
        <v>371.4228</v>
      </c>
      <c r="N5521" s="1">
        <v>1082.37911005399</v>
      </c>
      <c r="O5521" s="1">
        <v>177.778339596</v>
      </c>
      <c r="P5521" s="1">
        <v>2365.3746297960001</v>
      </c>
      <c r="Q5521" s="1">
        <v>44.999233520942603</v>
      </c>
      <c r="R5521" s="1">
        <v>765.41044550749984</v>
      </c>
      <c r="S5521" s="1">
        <v>1312.2529</v>
      </c>
      <c r="T5521" s="1">
        <v>1502.11184</v>
      </c>
      <c r="U5521" s="1">
        <v>257.57524999999998</v>
      </c>
      <c r="V5521" s="1">
        <v>0</v>
      </c>
      <c r="W5521" s="1">
        <v>338.525352</v>
      </c>
      <c r="X5521" s="1">
        <v>818.25</v>
      </c>
      <c r="Y5521" s="1"/>
      <c r="Z5521" s="1">
        <v>164.47909222208449</v>
      </c>
      <c r="AA5521" s="1">
        <v>3200</v>
      </c>
      <c r="AB5521" s="1">
        <v>395</v>
      </c>
      <c r="AC5521" s="1">
        <v>943.96163000000001</v>
      </c>
      <c r="AD5521" s="1">
        <v>656.067537202881</v>
      </c>
      <c r="AE5521" s="1">
        <v>3890.7488606988559</v>
      </c>
      <c r="AF5521" s="1">
        <v>4956.7798152513233</v>
      </c>
      <c r="AG5521" s="1">
        <v>0</v>
      </c>
      <c r="AH5521" s="1">
        <v>1311.6999825468749</v>
      </c>
      <c r="AI5521" s="1">
        <v>124.16133600000001</v>
      </c>
      <c r="AJ5521" s="1">
        <v>1689.243628896</v>
      </c>
      <c r="AK5521" s="1">
        <v>526</v>
      </c>
      <c r="AL5521" s="1">
        <v>28455.568359375</v>
      </c>
      <c r="AM5521" s="1">
        <v>20899.296875</v>
      </c>
      <c r="AN5521" s="1">
        <v>7556.27001953125</v>
      </c>
      <c r="AO5521" t="s">
        <v>18331</v>
      </c>
    </row>
    <row r="5522" spans="1:41" x14ac:dyDescent="0.25">
      <c r="A5522" s="1">
        <v>2022</v>
      </c>
      <c r="B5522" t="s">
        <v>4064</v>
      </c>
      <c r="C5522" t="s">
        <v>7130</v>
      </c>
      <c r="D5522" t="s">
        <v>7238</v>
      </c>
      <c r="E5522" t="s">
        <v>7996</v>
      </c>
      <c r="F5522" t="s">
        <v>9958</v>
      </c>
      <c r="G5522" t="s">
        <v>12169</v>
      </c>
      <c r="H5522" t="s">
        <v>12743</v>
      </c>
      <c r="I5522" s="1">
        <v>696.15244799999994</v>
      </c>
      <c r="J5522" s="1">
        <v>653.22008298848129</v>
      </c>
      <c r="K5522" s="1">
        <v>27.678077314319999</v>
      </c>
      <c r="L5522" s="1">
        <v>754.71392077199994</v>
      </c>
      <c r="M5522" s="1">
        <v>364.14</v>
      </c>
      <c r="N5522" s="1">
        <v>1123.9638875999999</v>
      </c>
      <c r="O5522" s="1">
        <v>174.29248980000011</v>
      </c>
      <c r="P5522" s="1">
        <v>3393.3668630829989</v>
      </c>
      <c r="Q5522" s="1">
        <v>299.65901505286718</v>
      </c>
      <c r="R5522" s="1">
        <v>523.61980130250004</v>
      </c>
      <c r="S5522" s="1">
        <v>0</v>
      </c>
      <c r="T5522" s="1">
        <v>370.36602857478351</v>
      </c>
      <c r="U5522" s="1">
        <v>255.02500000000001</v>
      </c>
      <c r="V5522" s="1">
        <v>156</v>
      </c>
      <c r="W5522" s="1">
        <v>685.62360000000001</v>
      </c>
      <c r="X5522" s="1">
        <v>1001</v>
      </c>
      <c r="Y5522" s="1">
        <v>840.57969044572508</v>
      </c>
      <c r="Z5522" s="1">
        <v>250.95005835568469</v>
      </c>
      <c r="AA5522" s="1">
        <v>3760</v>
      </c>
      <c r="AB5522" s="1">
        <v>102</v>
      </c>
      <c r="AC5522" s="1">
        <v>3355.3182899999988</v>
      </c>
      <c r="AD5522" s="1">
        <v>400.57067741987049</v>
      </c>
      <c r="AE5522" s="1">
        <v>4298.6816626298396</v>
      </c>
      <c r="AF5522" s="1">
        <v>4389.7930128000007</v>
      </c>
      <c r="AG5522" s="1">
        <v>0</v>
      </c>
      <c r="AH5522" s="1">
        <v>564.65815712148128</v>
      </c>
      <c r="AI5522" s="1">
        <v>121.7268</v>
      </c>
      <c r="AJ5522" s="1">
        <v>1689</v>
      </c>
      <c r="AK5522" s="1">
        <v>865</v>
      </c>
      <c r="AL5522" s="1">
        <v>31117.099609375</v>
      </c>
      <c r="AM5522" s="1">
        <v>26440.044921875</v>
      </c>
      <c r="AN5522" s="1">
        <v>4677.0556640625</v>
      </c>
      <c r="AO5522" t="s">
        <v>18332</v>
      </c>
    </row>
    <row r="5523" spans="1:41" x14ac:dyDescent="0.25">
      <c r="A5523" s="1">
        <v>2022</v>
      </c>
      <c r="B5523" t="s">
        <v>4065</v>
      </c>
      <c r="C5523" t="s">
        <v>7130</v>
      </c>
      <c r="D5523" t="s">
        <v>7238</v>
      </c>
      <c r="E5523" t="s">
        <v>7996</v>
      </c>
      <c r="F5523" t="s">
        <v>9958</v>
      </c>
      <c r="G5523" t="s">
        <v>12169</v>
      </c>
      <c r="H5523" t="s">
        <v>12743</v>
      </c>
      <c r="I5523" s="1">
        <v>275.39999999999998</v>
      </c>
      <c r="J5523" s="1">
        <v>184</v>
      </c>
      <c r="K5523" s="1">
        <v>24.023154641573349</v>
      </c>
      <c r="L5523" s="1">
        <v>640.22</v>
      </c>
      <c r="M5523" s="1">
        <v>541.96874999999966</v>
      </c>
      <c r="N5523" s="1">
        <v>723.84723567024139</v>
      </c>
      <c r="O5523" s="1">
        <v>192</v>
      </c>
      <c r="P5523" s="1">
        <v>775</v>
      </c>
      <c r="Q5523" s="1">
        <v>71.605731899681714</v>
      </c>
      <c r="R5523" s="1">
        <v>1169.6008600342971</v>
      </c>
      <c r="S5523" s="1">
        <v>1886.8440553275821</v>
      </c>
      <c r="T5523" s="1">
        <v>1280.909031665537</v>
      </c>
      <c r="U5523" s="1"/>
      <c r="V5523" s="1">
        <v>419</v>
      </c>
      <c r="W5523" s="1">
        <v>114.868566764928</v>
      </c>
      <c r="X5523" s="1">
        <v>122.987386542487</v>
      </c>
      <c r="Y5523" s="1">
        <v>0</v>
      </c>
      <c r="Z5523" s="1">
        <v>0</v>
      </c>
      <c r="AA5523" s="1">
        <v>28815.684700735139</v>
      </c>
      <c r="AB5523" s="1">
        <v>21</v>
      </c>
      <c r="AC5523" s="1">
        <v>85.8</v>
      </c>
      <c r="AD5523" s="1">
        <v>392.61111471326359</v>
      </c>
      <c r="AE5523" s="1">
        <v>2027.4302034009791</v>
      </c>
      <c r="AF5523" s="1">
        <v>697.11163342089799</v>
      </c>
      <c r="AG5523" s="1">
        <v>10525</v>
      </c>
      <c r="AH5523" s="1">
        <v>797.61082966843242</v>
      </c>
      <c r="AI5523" s="1">
        <v>134.39622311496581</v>
      </c>
      <c r="AJ5523" s="1">
        <v>33.101543106614074</v>
      </c>
      <c r="AK5523" s="1">
        <v>682.60829416157162</v>
      </c>
      <c r="AL5523" s="1">
        <v>52634.62890625</v>
      </c>
      <c r="AM5523" s="1">
        <v>46442.8046875</v>
      </c>
      <c r="AN5523" s="1">
        <v>6191.82763671875</v>
      </c>
      <c r="AO5523" t="s">
        <v>18333</v>
      </c>
    </row>
    <row r="5524" spans="1:41" x14ac:dyDescent="0.25">
      <c r="A5524" s="1">
        <v>2022</v>
      </c>
      <c r="B5524" t="s">
        <v>4066</v>
      </c>
      <c r="C5524" t="s">
        <v>7130</v>
      </c>
      <c r="D5524" t="s">
        <v>7238</v>
      </c>
      <c r="E5524" t="s">
        <v>7996</v>
      </c>
      <c r="F5524" t="s">
        <v>9958</v>
      </c>
      <c r="G5524" t="s">
        <v>12169</v>
      </c>
      <c r="H5524" t="s">
        <v>12743</v>
      </c>
      <c r="I5524" s="1">
        <v>502.98390141361432</v>
      </c>
      <c r="J5524" s="1">
        <v>73.272322504367992</v>
      </c>
      <c r="K5524" s="1">
        <v>16.318414504222741</v>
      </c>
      <c r="L5524" s="1">
        <v>56.03210076240002</v>
      </c>
      <c r="M5524" s="1">
        <v>386.42828112000001</v>
      </c>
      <c r="N5524" s="1">
        <v>72</v>
      </c>
      <c r="O5524" s="1">
        <v>185.54482396807541</v>
      </c>
      <c r="P5524" s="1">
        <v>1093.6600000000001</v>
      </c>
      <c r="Q5524" s="1">
        <v>45.313000533679229</v>
      </c>
      <c r="R5524" s="1">
        <v>269.15342445146717</v>
      </c>
      <c r="S5524" s="1">
        <v>1527.5684767805269</v>
      </c>
      <c r="T5524" s="1">
        <v>1092.6342105000001</v>
      </c>
      <c r="U5524" s="1">
        <v>0</v>
      </c>
      <c r="V5524" s="1">
        <v>0</v>
      </c>
      <c r="W5524" s="1">
        <v>679.01619493132944</v>
      </c>
      <c r="X5524" s="1">
        <v>0</v>
      </c>
      <c r="Y5524" s="1">
        <v>0</v>
      </c>
      <c r="Z5524" s="1">
        <v>462.62914421638772</v>
      </c>
      <c r="AA5524" s="1">
        <v>6178.4898441972218</v>
      </c>
      <c r="AB5524" s="1">
        <v>0</v>
      </c>
      <c r="AC5524" s="1">
        <v>387.14531000000011</v>
      </c>
      <c r="AD5524" s="1">
        <v>269.75038887527131</v>
      </c>
      <c r="AE5524" s="1">
        <v>6558.7788176440017</v>
      </c>
      <c r="AF5524" s="1">
        <v>293.50646747223368</v>
      </c>
      <c r="AG5524" s="1">
        <v>0</v>
      </c>
      <c r="AH5524" s="1">
        <v>1759.9511800096491</v>
      </c>
      <c r="AI5524" s="1">
        <v>129.17745397440001</v>
      </c>
      <c r="AJ5524" s="1">
        <v>1013.5461773376001</v>
      </c>
      <c r="AK5524" s="1">
        <v>407.4058163808001</v>
      </c>
      <c r="AL5524" s="1">
        <v>23460.306640625</v>
      </c>
      <c r="AM5524" s="1">
        <v>17006.51171875</v>
      </c>
      <c r="AN5524" s="1">
        <v>6453.794921875</v>
      </c>
      <c r="AO5524" t="s">
        <v>18334</v>
      </c>
    </row>
    <row r="5525" spans="1:41" x14ac:dyDescent="0.25">
      <c r="A5525" s="1">
        <v>2022</v>
      </c>
      <c r="B5525" t="s">
        <v>4067</v>
      </c>
      <c r="C5525" t="s">
        <v>7130</v>
      </c>
      <c r="D5525" t="s">
        <v>7238</v>
      </c>
      <c r="E5525" t="s">
        <v>7996</v>
      </c>
      <c r="F5525" t="s">
        <v>9958</v>
      </c>
      <c r="G5525" t="s">
        <v>12169</v>
      </c>
      <c r="H5525" t="s">
        <v>12743</v>
      </c>
      <c r="I5525" s="1">
        <v>574.12201766400005</v>
      </c>
      <c r="J5525" s="1">
        <v>962.43372893121648</v>
      </c>
      <c r="K5525" s="1">
        <v>12.95098248096</v>
      </c>
      <c r="L5525" s="1">
        <v>844.58800000000008</v>
      </c>
      <c r="M5525" s="1">
        <v>378.85125599999998</v>
      </c>
      <c r="N5525" s="1">
        <v>377.56739939425381</v>
      </c>
      <c r="O5525" s="1">
        <v>181.49221177920001</v>
      </c>
      <c r="P5525" s="1">
        <v>1169.946870389896</v>
      </c>
      <c r="Q5525" s="1">
        <v>45.223604952954759</v>
      </c>
      <c r="R5525" s="1">
        <v>294.52943428424669</v>
      </c>
      <c r="S5525" s="1">
        <v>648</v>
      </c>
      <c r="T5525" s="1">
        <v>1435.3050441600001</v>
      </c>
      <c r="U5525" s="1">
        <v>0</v>
      </c>
      <c r="V5525" s="1">
        <v>0</v>
      </c>
      <c r="W5525" s="1">
        <v>156.48238634126389</v>
      </c>
      <c r="X5525" s="1">
        <v>0</v>
      </c>
      <c r="Y5525" s="1">
        <v>0</v>
      </c>
      <c r="Z5525" s="1">
        <v>49</v>
      </c>
      <c r="AA5525" s="1">
        <v>5046</v>
      </c>
      <c r="AB5525" s="1">
        <v>100</v>
      </c>
      <c r="AC5525" s="1">
        <v>396.85894999999999</v>
      </c>
      <c r="AD5525" s="1">
        <v>652.96963765371197</v>
      </c>
      <c r="AE5525" s="1">
        <v>5774.7755735999999</v>
      </c>
      <c r="AF5525" s="1">
        <v>2484.1641419071489</v>
      </c>
      <c r="AG5525" s="1">
        <v>0</v>
      </c>
      <c r="AH5525" s="1">
        <v>1755</v>
      </c>
      <c r="AI5525" s="1">
        <v>126.64456272</v>
      </c>
      <c r="AJ5525" s="1">
        <v>1137.203227296</v>
      </c>
      <c r="AK5525" s="1">
        <v>526.06202975999986</v>
      </c>
      <c r="AL5525" s="1">
        <v>25130.171875</v>
      </c>
      <c r="AM5525" s="1">
        <v>19156.4140625</v>
      </c>
      <c r="AN5525" s="1">
        <v>5973.75830078125</v>
      </c>
      <c r="AO5525" t="s">
        <v>18335</v>
      </c>
    </row>
    <row r="5526" spans="1:41" x14ac:dyDescent="0.25">
      <c r="A5526" s="1">
        <v>2022</v>
      </c>
      <c r="B5526" t="s">
        <v>4068</v>
      </c>
      <c r="C5526" t="s">
        <v>7130</v>
      </c>
      <c r="D5526" t="s">
        <v>7238</v>
      </c>
      <c r="E5526" t="s">
        <v>7996</v>
      </c>
      <c r="F5526" t="s">
        <v>9958</v>
      </c>
      <c r="G5526" t="s">
        <v>12169</v>
      </c>
      <c r="H5526" t="s">
        <v>12743</v>
      </c>
      <c r="I5526" s="1">
        <v>218.3</v>
      </c>
      <c r="J5526" s="1">
        <v>204.4</v>
      </c>
      <c r="K5526" s="1">
        <v>93</v>
      </c>
      <c r="L5526" s="1">
        <v>47.803702744892441</v>
      </c>
      <c r="M5526" s="1">
        <v>539.99999999999966</v>
      </c>
      <c r="N5526" s="1">
        <v>2416.2959999999998</v>
      </c>
      <c r="O5526" s="1">
        <v>196.6959177667573</v>
      </c>
      <c r="P5526" s="1">
        <v>775</v>
      </c>
      <c r="Q5526" s="1">
        <v>57.786483518700358</v>
      </c>
      <c r="R5526" s="1">
        <v>1182.451664793959</v>
      </c>
      <c r="S5526" s="1">
        <v>1157</v>
      </c>
      <c r="T5526" s="1">
        <v>913.8</v>
      </c>
      <c r="U5526" s="1"/>
      <c r="V5526" s="1">
        <v>0</v>
      </c>
      <c r="W5526" s="1">
        <v>575.23382059465007</v>
      </c>
      <c r="X5526" s="1">
        <v>616</v>
      </c>
      <c r="Y5526" s="1">
        <v>0</v>
      </c>
      <c r="Z5526" s="1">
        <v>183.8326895369224</v>
      </c>
      <c r="AA5526" s="1">
        <v>21112.17045068361</v>
      </c>
      <c r="AB5526" s="1">
        <v>103</v>
      </c>
      <c r="AC5526" s="1">
        <v>1152.6034400000001</v>
      </c>
      <c r="AD5526" s="1">
        <v>405.91481105818792</v>
      </c>
      <c r="AE5526" s="1">
        <v>477.5597118025716</v>
      </c>
      <c r="AF5526" s="1">
        <v>334.62591921424712</v>
      </c>
      <c r="AG5526" s="1">
        <v>1502.8549076562481</v>
      </c>
      <c r="AH5526" s="1">
        <v>721.49999999999989</v>
      </c>
      <c r="AI5526" s="1">
        <v>137.0841475772651</v>
      </c>
      <c r="AJ5526" s="1">
        <v>33.101543106614074</v>
      </c>
      <c r="AK5526" s="1">
        <v>329</v>
      </c>
      <c r="AL5526" s="1">
        <v>35487.015625</v>
      </c>
      <c r="AM5526" s="1">
        <v>29698.787109375</v>
      </c>
      <c r="AN5526" s="1">
        <v>5788.228515625</v>
      </c>
      <c r="AO5526" t="s">
        <v>18336</v>
      </c>
    </row>
    <row r="5527" spans="1:41" x14ac:dyDescent="0.25">
      <c r="A5527" s="1">
        <v>2022</v>
      </c>
      <c r="B5527" t="s">
        <v>4069</v>
      </c>
      <c r="C5527" t="s">
        <v>7130</v>
      </c>
      <c r="D5527" t="s">
        <v>7238</v>
      </c>
      <c r="E5527" t="s">
        <v>7996</v>
      </c>
      <c r="F5527" t="s">
        <v>9959</v>
      </c>
      <c r="G5527" t="s">
        <v>12170</v>
      </c>
      <c r="H5527" t="s">
        <v>12743</v>
      </c>
      <c r="I5527" s="1">
        <v>937.88562060110439</v>
      </c>
      <c r="J5527" s="1">
        <v>226.57591746604334</v>
      </c>
      <c r="K5527" s="1">
        <v>252.93697158162817</v>
      </c>
      <c r="L5527" s="1">
        <v>846.25311743892746</v>
      </c>
      <c r="M5527" s="1">
        <v>592.91619693173266</v>
      </c>
      <c r="N5527" s="1">
        <v>1267.0565226958679</v>
      </c>
      <c r="O5527" s="1">
        <v>548.20438652111079</v>
      </c>
      <c r="P5527" s="1">
        <v>2705.7515041089828</v>
      </c>
      <c r="Q5527" s="1">
        <v>405.68451357480933</v>
      </c>
      <c r="R5527" s="1">
        <v>1513.3121134389455</v>
      </c>
      <c r="S5527" s="1">
        <v>1347.5368112084832</v>
      </c>
      <c r="T5527" s="1">
        <v>2630.3918554789593</v>
      </c>
      <c r="U5527" s="1">
        <v>269.50736224169668</v>
      </c>
      <c r="V5527" s="1">
        <v>452.77236856605037</v>
      </c>
      <c r="W5527" s="1">
        <v>602.61846197243369</v>
      </c>
      <c r="X5527" s="1">
        <v>1024.1279765184472</v>
      </c>
      <c r="Y5527" s="1">
        <v>0</v>
      </c>
      <c r="Z5527" s="1">
        <v>1116.983861802448</v>
      </c>
      <c r="AA5527" s="1">
        <v>6502.6736361676567</v>
      </c>
      <c r="AB5527" s="1">
        <v>425.82163234188073</v>
      </c>
      <c r="AC5527" s="1">
        <v>2326.7775819249619</v>
      </c>
      <c r="AD5527" s="1">
        <v>808.52208672508993</v>
      </c>
      <c r="AE5527" s="1">
        <v>3952.4220043265232</v>
      </c>
      <c r="AF5527" s="1">
        <v>5387.9653132292242</v>
      </c>
      <c r="AG5527" s="1">
        <v>2103.2354549342008</v>
      </c>
      <c r="AH5527" s="1">
        <v>2393.2253767062662</v>
      </c>
      <c r="AI5527" s="1">
        <v>126.12944552911404</v>
      </c>
      <c r="AJ5527" s="1">
        <v>2156.0588979335735</v>
      </c>
      <c r="AK5527" s="1">
        <v>598.30634417656654</v>
      </c>
      <c r="AL5527" s="1">
        <v>43521.65234375</v>
      </c>
      <c r="AM5527" s="1">
        <v>32170.916015625</v>
      </c>
      <c r="AN5527" s="1">
        <v>11350.7392578125</v>
      </c>
      <c r="AO5527" t="s">
        <v>18337</v>
      </c>
    </row>
    <row r="5528" spans="1:41" x14ac:dyDescent="0.25">
      <c r="A5528" s="1">
        <v>2022</v>
      </c>
      <c r="B5528" t="s">
        <v>4070</v>
      </c>
      <c r="C5528" t="s">
        <v>7130</v>
      </c>
      <c r="D5528" t="s">
        <v>7238</v>
      </c>
      <c r="E5528" t="s">
        <v>7996</v>
      </c>
      <c r="F5528" t="s">
        <v>9959</v>
      </c>
      <c r="G5528" t="s">
        <v>12170</v>
      </c>
      <c r="H5528" t="s">
        <v>12743</v>
      </c>
      <c r="I5528" s="1">
        <v>964.51377428617536</v>
      </c>
      <c r="J5528" s="1">
        <v>4063.1528537457848</v>
      </c>
      <c r="K5528" s="1">
        <v>294.85296943580596</v>
      </c>
      <c r="L5528" s="1">
        <v>1241.6729048281798</v>
      </c>
      <c r="M5528" s="1">
        <v>388.02278275880616</v>
      </c>
      <c r="N5528" s="1">
        <v>472.04634477392023</v>
      </c>
      <c r="O5528" s="1">
        <v>564.29598978352101</v>
      </c>
      <c r="P5528" s="1">
        <v>1447.879297951431</v>
      </c>
      <c r="Q5528" s="1">
        <v>160.94486596036498</v>
      </c>
      <c r="R5528" s="1">
        <v>859.73843311425514</v>
      </c>
      <c r="S5528" s="1">
        <v>776.04556551761232</v>
      </c>
      <c r="T5528" s="1">
        <v>2328.1366965528368</v>
      </c>
      <c r="U5528" s="1">
        <v>532.14553064064842</v>
      </c>
      <c r="V5528" s="1">
        <v>465.62733931056738</v>
      </c>
      <c r="W5528" s="1">
        <v>215.07548530059543</v>
      </c>
      <c r="X5528" s="1">
        <v>533.40894573973424</v>
      </c>
      <c r="Y5528" s="1">
        <v>0</v>
      </c>
      <c r="Z5528" s="1">
        <v>1466.7261188282873</v>
      </c>
      <c r="AA5528" s="1">
        <v>8619.6489598563367</v>
      </c>
      <c r="AB5528" s="1">
        <v>253.442069423264</v>
      </c>
      <c r="AC5528" s="1">
        <v>1353.0487692909535</v>
      </c>
      <c r="AD5528" s="1">
        <v>815.95106696236905</v>
      </c>
      <c r="AE5528" s="1">
        <v>5914.5758457663742</v>
      </c>
      <c r="AF5528" s="1">
        <v>3152.9445308614872</v>
      </c>
      <c r="AG5528" s="1">
        <v>1790.4479833013484</v>
      </c>
      <c r="AH5528" s="1">
        <v>3466.7064048193911</v>
      </c>
      <c r="AI5528" s="1">
        <v>129.71047309365807</v>
      </c>
      <c r="AJ5528" s="1">
        <v>2583.1230966514809</v>
      </c>
      <c r="AK5528" s="1">
        <v>2563.1676392524569</v>
      </c>
      <c r="AL5528" s="1">
        <v>47417.0546875</v>
      </c>
      <c r="AM5528" s="1">
        <v>35088.23828125</v>
      </c>
      <c r="AN5528" s="1">
        <v>12328.8173828125</v>
      </c>
      <c r="AO5528" t="s">
        <v>18338</v>
      </c>
    </row>
    <row r="5529" spans="1:41" x14ac:dyDescent="0.25">
      <c r="A5529" s="1">
        <v>2022</v>
      </c>
      <c r="B5529" t="s">
        <v>4071</v>
      </c>
      <c r="C5529" t="s">
        <v>7130</v>
      </c>
      <c r="D5529" t="s">
        <v>7238</v>
      </c>
      <c r="E5529" t="s">
        <v>7996</v>
      </c>
      <c r="F5529" t="s">
        <v>9959</v>
      </c>
      <c r="G5529" t="s">
        <v>12170</v>
      </c>
      <c r="H5529" t="s">
        <v>12743</v>
      </c>
      <c r="I5529" s="1">
        <v>226.80672660069669</v>
      </c>
      <c r="J5529" s="1">
        <v>245.1964611899424</v>
      </c>
      <c r="K5529" s="1">
        <v>196.15716895195391</v>
      </c>
      <c r="L5529" s="1">
        <v>551.69203767737031</v>
      </c>
      <c r="M5529" s="1">
        <v>1967.7016010492875</v>
      </c>
      <c r="N5529" s="1">
        <v>4314.2317346370364</v>
      </c>
      <c r="O5529" s="1">
        <v>263.89269135567548</v>
      </c>
      <c r="P5529" s="1">
        <v>845.92779110530125</v>
      </c>
      <c r="Q5529" s="1">
        <v>57.805065725528912</v>
      </c>
      <c r="R5529" s="1">
        <v>1471.7531398499916</v>
      </c>
      <c r="S5529" s="1">
        <v>1716.3752283295967</v>
      </c>
      <c r="T5529" s="1">
        <v>1268.8916866579518</v>
      </c>
      <c r="U5529" s="1">
        <v>377.20748166552295</v>
      </c>
      <c r="V5529" s="1">
        <v>0</v>
      </c>
      <c r="W5529" s="1">
        <v>662.03044521284448</v>
      </c>
      <c r="X5529" s="1">
        <v>851.60585681908299</v>
      </c>
      <c r="Y5529" s="1">
        <v>212.09493892930016</v>
      </c>
      <c r="Z5529" s="1">
        <v>306.49557648742797</v>
      </c>
      <c r="AA5529" s="1">
        <v>29013.784073464427</v>
      </c>
      <c r="AB5529" s="1">
        <v>213.32092123524987</v>
      </c>
      <c r="AC5529" s="1">
        <v>1131.4872432343798</v>
      </c>
      <c r="AD5529" s="1">
        <v>899.50321787530368</v>
      </c>
      <c r="AE5529" s="1">
        <v>539.43221461787323</v>
      </c>
      <c r="AF5529" s="1">
        <v>858.18761416479833</v>
      </c>
      <c r="AG5529" s="1">
        <v>4229.6658905407485</v>
      </c>
      <c r="AH5529" s="1">
        <v>1348.5805365446831</v>
      </c>
      <c r="AI5529" s="1">
        <v>143.4399297961163</v>
      </c>
      <c r="AJ5529" s="1">
        <v>846.72264299647293</v>
      </c>
      <c r="AK5529" s="1">
        <v>442.57961244784599</v>
      </c>
      <c r="AL5529" s="1">
        <v>55202.5703125</v>
      </c>
      <c r="AM5529" s="1">
        <v>45228.48828125</v>
      </c>
      <c r="AN5529" s="1">
        <v>9974.078125</v>
      </c>
      <c r="AO5529" t="s">
        <v>18339</v>
      </c>
    </row>
    <row r="5530" spans="1:41" x14ac:dyDescent="0.25">
      <c r="A5530" s="1">
        <v>2022</v>
      </c>
      <c r="B5530" t="s">
        <v>4072</v>
      </c>
      <c r="C5530" t="s">
        <v>7130</v>
      </c>
      <c r="D5530" t="s">
        <v>7238</v>
      </c>
      <c r="E5530" t="s">
        <v>7996</v>
      </c>
      <c r="F5530" t="s">
        <v>9959</v>
      </c>
      <c r="G5530" t="s">
        <v>12170</v>
      </c>
      <c r="H5530" t="s">
        <v>12743</v>
      </c>
      <c r="I5530" s="1">
        <v>967.82263499027658</v>
      </c>
      <c r="J5530" s="1">
        <v>251.28499910507628</v>
      </c>
      <c r="K5530" s="1">
        <v>141.63258073028439</v>
      </c>
      <c r="L5530" s="1">
        <v>610.20036864630856</v>
      </c>
      <c r="M5530" s="1">
        <v>2197.222942516797</v>
      </c>
      <c r="N5530" s="1">
        <v>2251.1035170411155</v>
      </c>
      <c r="O5530" s="1">
        <v>266.74136037536891</v>
      </c>
      <c r="P5530" s="1">
        <v>1413.8652528043328</v>
      </c>
      <c r="Q5530" s="1">
        <v>85.78721123613704</v>
      </c>
      <c r="R5530" s="1">
        <v>870.26180278917082</v>
      </c>
      <c r="S5530" s="1">
        <v>2183.5022862585511</v>
      </c>
      <c r="T5530" s="1">
        <v>2478.5701627799767</v>
      </c>
      <c r="U5530" s="1">
        <v>306.87059158228283</v>
      </c>
      <c r="V5530" s="1">
        <v>0</v>
      </c>
      <c r="W5530" s="1">
        <v>191.20398398588392</v>
      </c>
      <c r="X5530" s="1">
        <v>2294.5212854571773</v>
      </c>
      <c r="Y5530" s="1">
        <v>2472.6688052495483</v>
      </c>
      <c r="Z5530" s="1">
        <v>2292.3357119704665</v>
      </c>
      <c r="AA5530" s="1">
        <v>37069.322027927083</v>
      </c>
      <c r="AB5530" s="1">
        <v>0</v>
      </c>
      <c r="AC5530" s="1">
        <v>1317.3600415175576</v>
      </c>
      <c r="AD5530" s="1">
        <v>852.75873303846026</v>
      </c>
      <c r="AE5530" s="1">
        <v>6281.3636458853998</v>
      </c>
      <c r="AF5530" s="1">
        <v>1363.3879429603828</v>
      </c>
      <c r="AG5530" s="1">
        <v>8756.8818936660209</v>
      </c>
      <c r="AH5530" s="1">
        <v>3519.5696311475667</v>
      </c>
      <c r="AI5530" s="1">
        <v>138.09176621202727</v>
      </c>
      <c r="AJ5530" s="1">
        <v>2242.5158615628361</v>
      </c>
      <c r="AK5530" s="1">
        <v>512.23783364119515</v>
      </c>
      <c r="AL5530" s="1">
        <v>83329.0859375</v>
      </c>
      <c r="AM5530" s="1">
        <v>68553.03125</v>
      </c>
      <c r="AN5530" s="1">
        <v>14776.052734375</v>
      </c>
      <c r="AO5530" t="s">
        <v>18340</v>
      </c>
    </row>
    <row r="5531" spans="1:41" x14ac:dyDescent="0.25">
      <c r="A5531" s="1">
        <v>2022</v>
      </c>
      <c r="B5531" t="s">
        <v>4073</v>
      </c>
      <c r="C5531" t="s">
        <v>7130</v>
      </c>
      <c r="D5531" t="s">
        <v>7238</v>
      </c>
      <c r="E5531" t="s">
        <v>7996</v>
      </c>
      <c r="F5531" t="s">
        <v>9959</v>
      </c>
      <c r="G5531" t="s">
        <v>12170</v>
      </c>
      <c r="H5531" t="s">
        <v>12743</v>
      </c>
      <c r="I5531" s="1">
        <v>1210</v>
      </c>
      <c r="J5531" s="1">
        <v>578.79999999999995</v>
      </c>
      <c r="K5531" s="1">
        <v>514.46</v>
      </c>
      <c r="L5531" s="1">
        <v>746.94531000000006</v>
      </c>
      <c r="M5531" s="1">
        <v>350</v>
      </c>
      <c r="N5531" s="1">
        <v>1680.6075180664061</v>
      </c>
      <c r="O5531" s="1">
        <v>234.67320000000001</v>
      </c>
      <c r="P5531" s="1">
        <v>4291.6769999999997</v>
      </c>
      <c r="Q5531" s="1">
        <v>399</v>
      </c>
      <c r="R5531" s="1">
        <v>849.19191061180004</v>
      </c>
      <c r="S5531" s="1">
        <v>724</v>
      </c>
      <c r="T5531" s="1">
        <v>5835</v>
      </c>
      <c r="U5531" s="1">
        <v>520</v>
      </c>
      <c r="V5531" s="1">
        <v>4005</v>
      </c>
      <c r="W5531" s="1">
        <v>1989</v>
      </c>
      <c r="X5531" s="1">
        <v>2240</v>
      </c>
      <c r="Y5531" s="1">
        <v>14578.415999999999</v>
      </c>
      <c r="Z5531" s="1">
        <v>1652.795125833175</v>
      </c>
      <c r="AA5531" s="1">
        <v>12199</v>
      </c>
      <c r="AB5531" s="1">
        <v>602.55899999999997</v>
      </c>
      <c r="AC5531" s="1">
        <v>6984.55836</v>
      </c>
      <c r="AD5531" s="1">
        <v>4644.3123490323496</v>
      </c>
      <c r="AE5531" s="1">
        <v>2116</v>
      </c>
      <c r="AF5531" s="1">
        <v>3057.035294117647</v>
      </c>
      <c r="AG5531" s="1">
        <v>28121</v>
      </c>
      <c r="AH5531" s="1">
        <v>4845</v>
      </c>
      <c r="AI5531" s="1">
        <v>2606</v>
      </c>
      <c r="AJ5531" s="1">
        <v>2848</v>
      </c>
      <c r="AK5531" s="1">
        <v>2438</v>
      </c>
      <c r="AL5531" s="1">
        <v>112861.03125</v>
      </c>
      <c r="AM5531" s="1">
        <v>85838.03125</v>
      </c>
      <c r="AN5531" s="1">
        <v>27023.00390625</v>
      </c>
      <c r="AO5531" t="s">
        <v>18341</v>
      </c>
    </row>
    <row r="5532" spans="1:41" x14ac:dyDescent="0.25">
      <c r="A5532" s="1">
        <v>2022</v>
      </c>
      <c r="B5532" t="s">
        <v>4074</v>
      </c>
      <c r="C5532" t="s">
        <v>7130</v>
      </c>
      <c r="D5532" t="s">
        <v>7238</v>
      </c>
      <c r="E5532" t="s">
        <v>7996</v>
      </c>
      <c r="F5532" t="s">
        <v>9959</v>
      </c>
      <c r="G5532" t="s">
        <v>12170</v>
      </c>
      <c r="H5532" t="s">
        <v>12743</v>
      </c>
      <c r="I5532" s="1">
        <v>1285.2234690453677</v>
      </c>
      <c r="J5532" s="1">
        <v>466.95776450576261</v>
      </c>
      <c r="K5532" s="1">
        <v>238.88412391035246</v>
      </c>
      <c r="L5532" s="1">
        <v>685.02610779351244</v>
      </c>
      <c r="M5532" s="1">
        <v>4867.5590248720564</v>
      </c>
      <c r="N5532" s="1">
        <v>1364.2715014537748</v>
      </c>
      <c r="O5532" s="1">
        <v>617.60516547097632</v>
      </c>
      <c r="P5532" s="1">
        <v>3074.3003302888305</v>
      </c>
      <c r="Q5532" s="1">
        <v>493.74856540540918</v>
      </c>
      <c r="R5532" s="1">
        <v>2110.1105713997372</v>
      </c>
      <c r="S5532" s="1">
        <v>1767.5793899977696</v>
      </c>
      <c r="T5532" s="1">
        <v>4424.1269461664342</v>
      </c>
      <c r="U5532" s="1">
        <v>448.5289991505141</v>
      </c>
      <c r="V5532" s="1">
        <v>1294.6177930026201</v>
      </c>
      <c r="W5532" s="1">
        <v>2211.5945564022868</v>
      </c>
      <c r="X5532" s="1">
        <v>1376.1685201208954</v>
      </c>
      <c r="Y5532" s="1">
        <v>9065.7667536282115</v>
      </c>
      <c r="Z5532" s="1">
        <v>518.84219495186642</v>
      </c>
      <c r="AA5532" s="1">
        <v>7287.5768521068749</v>
      </c>
      <c r="AB5532" s="1">
        <v>169.21775877042123</v>
      </c>
      <c r="AC5532" s="1">
        <v>6600.5783742420253</v>
      </c>
      <c r="AD5532" s="1">
        <v>2080.4180138743091</v>
      </c>
      <c r="AE5532" s="1">
        <v>2697.6276951827253</v>
      </c>
      <c r="AF5532" s="1">
        <v>4557.8089755950677</v>
      </c>
      <c r="AG5532" s="1">
        <v>23129.824978920828</v>
      </c>
      <c r="AH5532" s="1">
        <v>2880.9210500732502</v>
      </c>
      <c r="AI5532" s="1">
        <v>845.06940976312762</v>
      </c>
      <c r="AJ5532" s="1">
        <v>2846.1203764278075</v>
      </c>
      <c r="AK5532" s="1">
        <v>1640.1889991663118</v>
      </c>
      <c r="AL5532" s="1">
        <v>91046.265625</v>
      </c>
      <c r="AM5532" s="1">
        <v>67926.9296875</v>
      </c>
      <c r="AN5532" s="1">
        <v>23119.3359375</v>
      </c>
      <c r="AO5532" t="s">
        <v>18342</v>
      </c>
    </row>
    <row r="5533" spans="1:41" x14ac:dyDescent="0.25">
      <c r="A5533" s="1">
        <v>2022</v>
      </c>
      <c r="B5533" t="s">
        <v>4075</v>
      </c>
      <c r="C5533" t="s">
        <v>7130</v>
      </c>
      <c r="D5533" t="s">
        <v>7238</v>
      </c>
      <c r="E5533" t="s">
        <v>7996</v>
      </c>
      <c r="F5533" t="s">
        <v>9959</v>
      </c>
      <c r="G5533" t="s">
        <v>12170</v>
      </c>
      <c r="H5533" t="s">
        <v>12743</v>
      </c>
      <c r="I5533" s="1">
        <v>812.5500294922108</v>
      </c>
      <c r="J5533" s="1">
        <v>360.49754829583998</v>
      </c>
      <c r="K5533" s="1">
        <v>211.72078233247746</v>
      </c>
      <c r="L5533" s="1">
        <v>183.10986580106157</v>
      </c>
      <c r="M5533" s="1">
        <v>686.66199675398093</v>
      </c>
      <c r="N5533" s="1">
        <v>1171.903141126794</v>
      </c>
      <c r="O5533" s="1">
        <v>262.07599542776939</v>
      </c>
      <c r="P5533" s="1">
        <v>1251.6245989499314</v>
      </c>
      <c r="Q5533" s="1">
        <v>47.015284716485951</v>
      </c>
      <c r="R5533" s="1">
        <v>1251.1055120280232</v>
      </c>
      <c r="S5533" s="1">
        <v>2117.2078233247744</v>
      </c>
      <c r="T5533" s="1">
        <v>2403.3169886389333</v>
      </c>
      <c r="U5533" s="1">
        <v>549.32959740318472</v>
      </c>
      <c r="V5533" s="1">
        <v>0</v>
      </c>
      <c r="W5533" s="1">
        <v>757.61706975189225</v>
      </c>
      <c r="X5533" s="1">
        <v>364.82311021828593</v>
      </c>
      <c r="Y5533" s="1">
        <v>2609.3155876651276</v>
      </c>
      <c r="Z5533" s="1">
        <v>1791.1325394513017</v>
      </c>
      <c r="AA5533" s="1">
        <v>10224.376596941416</v>
      </c>
      <c r="AB5533" s="1">
        <v>147.63232930210589</v>
      </c>
      <c r="AC5533" s="1">
        <v>1330.229944919178</v>
      </c>
      <c r="AD5533" s="1">
        <v>432.06800446461591</v>
      </c>
      <c r="AE5533" s="1">
        <v>6798.5123101769377</v>
      </c>
      <c r="AF5533" s="1">
        <v>1273.8886439765265</v>
      </c>
      <c r="AG5533" s="1">
        <v>1824.232038043076</v>
      </c>
      <c r="AH5533" s="1">
        <v>3504.2650567678161</v>
      </c>
      <c r="AI5533" s="1">
        <v>133.89908936702628</v>
      </c>
      <c r="AJ5533" s="1">
        <v>2504.0274148295171</v>
      </c>
      <c r="AK5533" s="1">
        <v>508.12987759794589</v>
      </c>
      <c r="AL5533" s="1">
        <v>45512.265625</v>
      </c>
      <c r="AM5533" s="1">
        <v>33982.8515625</v>
      </c>
      <c r="AN5533" s="1">
        <v>11529.41796875</v>
      </c>
      <c r="AO5533" t="s">
        <v>18343</v>
      </c>
    </row>
    <row r="5534" spans="1:41" x14ac:dyDescent="0.25">
      <c r="A5534" s="1">
        <v>2022</v>
      </c>
      <c r="B5534" t="s">
        <v>4076</v>
      </c>
      <c r="C5534" t="s">
        <v>7130</v>
      </c>
      <c r="D5534" t="s">
        <v>7238</v>
      </c>
      <c r="E5534" t="s">
        <v>7996</v>
      </c>
      <c r="F5534" t="s">
        <v>9959</v>
      </c>
      <c r="G5534" t="s">
        <v>12170</v>
      </c>
      <c r="H5534" t="s">
        <v>12743</v>
      </c>
      <c r="I5534" s="1">
        <v>986.53712536877913</v>
      </c>
      <c r="J5534" s="1">
        <v>639.70380128482486</v>
      </c>
      <c r="K5534" s="1">
        <v>246.91420207808582</v>
      </c>
      <c r="L5534" s="1">
        <v>833.47185405757637</v>
      </c>
      <c r="M5534" s="1">
        <v>733.87458847836922</v>
      </c>
      <c r="N5534" s="1">
        <v>1298.8657630870191</v>
      </c>
      <c r="O5534" s="1">
        <v>708.76506943358186</v>
      </c>
      <c r="P5534" s="1">
        <v>3593.8886990054993</v>
      </c>
      <c r="Q5534" s="1">
        <v>799.90752856945176</v>
      </c>
      <c r="R5534" s="1">
        <v>1212.2974480370326</v>
      </c>
      <c r="S5534" s="1">
        <v>1072.2704515793607</v>
      </c>
      <c r="T5534" s="1">
        <v>995.97265579207249</v>
      </c>
      <c r="U5534" s="1">
        <v>262.09806731370327</v>
      </c>
      <c r="V5534" s="1">
        <v>891.13342886659109</v>
      </c>
      <c r="W5534" s="1">
        <v>994.92426352281768</v>
      </c>
      <c r="X5534" s="1">
        <v>1027.4244238697167</v>
      </c>
      <c r="Y5534" s="1">
        <v>836.61703086534089</v>
      </c>
      <c r="Z5534" s="1">
        <v>1096.0636120287597</v>
      </c>
      <c r="AA5534" s="1">
        <v>8645.0426522751895</v>
      </c>
      <c r="AB5534" s="1">
        <v>153.06527131120271</v>
      </c>
      <c r="AC5534" s="1">
        <v>4689.2563959919626</v>
      </c>
      <c r="AD5534" s="1">
        <v>1118.3112260021092</v>
      </c>
      <c r="AE5534" s="1">
        <v>4331.703789973616</v>
      </c>
      <c r="AF5534" s="1">
        <v>8664.542748483329</v>
      </c>
      <c r="AG5534" s="1">
        <v>28736.432100274425</v>
      </c>
      <c r="AH5534" s="1">
        <v>2227.4299411428146</v>
      </c>
      <c r="AI5534" s="1">
        <v>122.66189550281314</v>
      </c>
      <c r="AJ5534" s="1">
        <v>2192.7988428348258</v>
      </c>
      <c r="AK5534" s="1">
        <v>933.06911963678363</v>
      </c>
      <c r="AL5534" s="1">
        <v>80045.046875</v>
      </c>
      <c r="AM5534" s="1">
        <v>69710.359375</v>
      </c>
      <c r="AN5534" s="1">
        <v>10334.68359375</v>
      </c>
      <c r="AO5534" t="s">
        <v>18344</v>
      </c>
    </row>
    <row r="5535" spans="1:41" x14ac:dyDescent="0.25">
      <c r="A5535" s="1">
        <v>2022</v>
      </c>
      <c r="B5535" t="s">
        <v>4077</v>
      </c>
      <c r="C5535" t="s">
        <v>7130</v>
      </c>
      <c r="D5535" t="s">
        <v>7238</v>
      </c>
      <c r="E5535" t="s">
        <v>7996</v>
      </c>
      <c r="F5535" t="s">
        <v>9959</v>
      </c>
      <c r="G5535" t="s">
        <v>12170</v>
      </c>
      <c r="H5535" t="s">
        <v>12743</v>
      </c>
      <c r="I5535" s="1">
        <v>447.80437441694113</v>
      </c>
      <c r="J5535" s="1">
        <v>297.33536959866547</v>
      </c>
      <c r="K5535" s="1">
        <v>133.13103023206358</v>
      </c>
      <c r="L5535" s="1">
        <v>675.33740790446791</v>
      </c>
      <c r="M5535" s="1">
        <v>2253.0914014160485</v>
      </c>
      <c r="N5535" s="1">
        <v>2363.19681482843</v>
      </c>
      <c r="O5535" s="1">
        <v>261.42093209205211</v>
      </c>
      <c r="P5535" s="1">
        <v>651.72238370548598</v>
      </c>
      <c r="Q5535" s="1">
        <v>64.302287602086707</v>
      </c>
      <c r="R5535" s="1">
        <v>1385.2611912652162</v>
      </c>
      <c r="S5535" s="1">
        <v>2239.0218720847056</v>
      </c>
      <c r="T5535" s="1">
        <v>1555.2124895291063</v>
      </c>
      <c r="U5535" s="1">
        <v>314.67334418487752</v>
      </c>
      <c r="V5535" s="1">
        <v>433.28098930071599</v>
      </c>
      <c r="W5535" s="1">
        <v>181.54231395281397</v>
      </c>
      <c r="X5535" s="1">
        <v>176.25467374059613</v>
      </c>
      <c r="Y5535" s="1">
        <v>3068.065105802556</v>
      </c>
      <c r="Z5535" s="1">
        <v>665.65515116031781</v>
      </c>
      <c r="AA5535" s="1">
        <v>37412.396342608292</v>
      </c>
      <c r="AB5535" s="1">
        <v>0</v>
      </c>
      <c r="AC5535" s="1">
        <v>1133.7922647399741</v>
      </c>
      <c r="AD5535" s="1">
        <v>844.19957216308239</v>
      </c>
      <c r="AE5535" s="1">
        <v>2780.6231087106007</v>
      </c>
      <c r="AF5535" s="1">
        <v>1381.4492844115334</v>
      </c>
      <c r="AG5535" s="1">
        <v>24981.432682000221</v>
      </c>
      <c r="AH5535" s="1">
        <v>3146.7334418487753</v>
      </c>
      <c r="AI5535" s="1">
        <v>141.6030048831949</v>
      </c>
      <c r="AJ5535" s="1">
        <v>4156.9886838569646</v>
      </c>
      <c r="AK5535" s="1">
        <v>783.35835903507962</v>
      </c>
      <c r="AL5535" s="1">
        <v>93928.890625</v>
      </c>
      <c r="AM5535" s="1">
        <v>82213.3203125</v>
      </c>
      <c r="AN5535" s="1">
        <v>11715.5693359375</v>
      </c>
      <c r="AO5535" t="s">
        <v>18345</v>
      </c>
    </row>
    <row r="5536" spans="1:41" x14ac:dyDescent="0.25">
      <c r="A5536" s="1">
        <v>2022</v>
      </c>
      <c r="B5536" t="s">
        <v>4078</v>
      </c>
      <c r="C5536" t="s">
        <v>7130</v>
      </c>
      <c r="D5536" t="s">
        <v>7238</v>
      </c>
      <c r="E5536" t="s">
        <v>7996</v>
      </c>
      <c r="F5536" t="s">
        <v>9959</v>
      </c>
      <c r="G5536" t="s">
        <v>12171</v>
      </c>
      <c r="H5536" t="s">
        <v>12743</v>
      </c>
      <c r="I5536" s="1">
        <v>998.59672799999998</v>
      </c>
      <c r="J5536" s="1">
        <v>653.22008298848129</v>
      </c>
      <c r="K5536" s="1">
        <v>243.65258430009189</v>
      </c>
      <c r="L5536" s="1">
        <v>845.06699579399992</v>
      </c>
      <c r="M5536" s="1">
        <v>728.28</v>
      </c>
      <c r="N5536" s="1">
        <v>1288.9640448</v>
      </c>
      <c r="O5536" s="1">
        <v>703.36189980000017</v>
      </c>
      <c r="P5536" s="1">
        <v>3559.5046230829989</v>
      </c>
      <c r="Q5536" s="1">
        <v>793.809547370274</v>
      </c>
      <c r="R5536" s="1">
        <v>1203.0556709791749</v>
      </c>
      <c r="S5536" s="1">
        <v>1064.0961503999999</v>
      </c>
      <c r="T5536" s="1">
        <v>1005.27922041727</v>
      </c>
      <c r="U5536" s="1">
        <v>255.02500000000001</v>
      </c>
      <c r="V5536" s="1">
        <v>884</v>
      </c>
      <c r="W5536" s="1">
        <v>987.33960000000002</v>
      </c>
      <c r="X5536" s="1">
        <v>1055</v>
      </c>
      <c r="Y5536" s="1">
        <v>840.57969044572508</v>
      </c>
      <c r="Z5536" s="1">
        <v>1087.7079270770159</v>
      </c>
      <c r="AA5536" s="1">
        <v>8939</v>
      </c>
      <c r="AB5536" s="1">
        <v>102</v>
      </c>
      <c r="AC5536" s="1">
        <v>4671.775419999999</v>
      </c>
      <c r="AD5536" s="1">
        <v>1089.209458588128</v>
      </c>
      <c r="AE5536" s="1">
        <v>4298.6816626298396</v>
      </c>
      <c r="AF5536" s="1">
        <v>8770.459636800002</v>
      </c>
      <c r="AG5536" s="1">
        <v>29088</v>
      </c>
      <c r="AH5536" s="1">
        <v>2307.0792124858772</v>
      </c>
      <c r="AI5536" s="1">
        <v>121.7268</v>
      </c>
      <c r="AJ5536" s="1">
        <v>2219.6039999999998</v>
      </c>
      <c r="AK5536" s="1">
        <v>926</v>
      </c>
      <c r="AL5536" s="1">
        <v>80730.078125</v>
      </c>
      <c r="AM5536" s="1">
        <v>70397.0546875</v>
      </c>
      <c r="AN5536" s="1">
        <v>10333.025390625</v>
      </c>
      <c r="AO5536" t="s">
        <v>18346</v>
      </c>
    </row>
    <row r="5537" spans="1:41" x14ac:dyDescent="0.25">
      <c r="A5537" s="1">
        <v>2022</v>
      </c>
      <c r="B5537" t="s">
        <v>4079</v>
      </c>
      <c r="C5537" t="s">
        <v>7130</v>
      </c>
      <c r="D5537" t="s">
        <v>7238</v>
      </c>
      <c r="E5537" t="s">
        <v>7996</v>
      </c>
      <c r="F5537" t="s">
        <v>9959</v>
      </c>
      <c r="G5537" t="s">
        <v>12171</v>
      </c>
      <c r="H5537" t="s">
        <v>12743</v>
      </c>
      <c r="I5537" s="1">
        <v>1066</v>
      </c>
      <c r="J5537" s="1">
        <v>478.20097774456673</v>
      </c>
      <c r="K5537" s="1">
        <v>238.3440566335</v>
      </c>
      <c r="L5537" s="1">
        <v>700.31449151999993</v>
      </c>
      <c r="M5537" s="1">
        <v>4870.5</v>
      </c>
      <c r="N5537" s="1">
        <v>1363.757463955078</v>
      </c>
      <c r="O5537" s="1">
        <v>617.97832199999993</v>
      </c>
      <c r="P5537" s="1">
        <v>3067.1102969999988</v>
      </c>
      <c r="Q5537" s="1">
        <v>494.40682967558928</v>
      </c>
      <c r="R5537" s="1">
        <v>2113.2497262403458</v>
      </c>
      <c r="S5537" s="1">
        <v>1763.440543909348</v>
      </c>
      <c r="T5537" s="1">
        <v>4518.2221781197104</v>
      </c>
      <c r="U5537" s="1">
        <v>444.4</v>
      </c>
      <c r="V5537" s="1">
        <v>1295</v>
      </c>
      <c r="W5537" s="1">
        <v>2169.54</v>
      </c>
      <c r="X5537" s="1">
        <v>1378.35</v>
      </c>
      <c r="Y5537" s="1">
        <v>9142.9982748130242</v>
      </c>
      <c r="Z5537" s="1">
        <v>519.61406255438476</v>
      </c>
      <c r="AA5537" s="1">
        <v>7508</v>
      </c>
      <c r="AB5537" s="1">
        <v>169</v>
      </c>
      <c r="AC5537" s="1">
        <v>6604.5</v>
      </c>
      <c r="AD5537" s="1">
        <v>2083.191621620284</v>
      </c>
      <c r="AE5537" s="1">
        <v>2699.2575996</v>
      </c>
      <c r="AF5537" s="1">
        <v>4670.7065462078062</v>
      </c>
      <c r="AG5537" s="1">
        <v>23607</v>
      </c>
      <c r="AH5537" s="1">
        <v>2907.249108802825</v>
      </c>
      <c r="AI5537" s="1">
        <v>845.58</v>
      </c>
      <c r="AJ5537" s="1">
        <v>2904.7968000000001</v>
      </c>
      <c r="AK5537" s="1">
        <v>1641</v>
      </c>
      <c r="AL5537" s="1">
        <v>91881.7109375</v>
      </c>
      <c r="AM5537" s="1">
        <v>68679.3125</v>
      </c>
      <c r="AN5537" s="1">
        <v>23202.396484375</v>
      </c>
      <c r="AO5537" t="s">
        <v>18347</v>
      </c>
    </row>
    <row r="5538" spans="1:41" x14ac:dyDescent="0.25">
      <c r="A5538" s="1">
        <v>2022</v>
      </c>
      <c r="B5538" t="s">
        <v>4080</v>
      </c>
      <c r="C5538" t="s">
        <v>7130</v>
      </c>
      <c r="D5538" t="s">
        <v>7238</v>
      </c>
      <c r="E5538" t="s">
        <v>7996</v>
      </c>
      <c r="F5538" t="s">
        <v>9959</v>
      </c>
      <c r="G5538" t="s">
        <v>12171</v>
      </c>
      <c r="H5538" t="s">
        <v>12743</v>
      </c>
      <c r="I5538" s="1">
        <v>941.71597919999999</v>
      </c>
      <c r="J5538" s="1">
        <v>216.51488185989729</v>
      </c>
      <c r="K5538" s="1">
        <v>247</v>
      </c>
      <c r="L5538" s="1">
        <v>851.12596670723997</v>
      </c>
      <c r="M5538" s="1">
        <v>583.6644</v>
      </c>
      <c r="N5538" s="1">
        <v>1249.7299734334099</v>
      </c>
      <c r="O5538" s="1">
        <v>539.65026759600005</v>
      </c>
      <c r="P5538" s="1">
        <v>2672.2385747080002</v>
      </c>
      <c r="Q5538" s="1">
        <v>401.31494973938351</v>
      </c>
      <c r="R5538" s="1">
        <v>1487.3089282030271</v>
      </c>
      <c r="S5538" s="1">
        <v>1312.2529</v>
      </c>
      <c r="T5538" s="1">
        <v>2636.8006399999999</v>
      </c>
      <c r="U5538" s="1">
        <v>257.57524999999998</v>
      </c>
      <c r="V5538" s="1">
        <v>447</v>
      </c>
      <c r="W5538" s="1">
        <v>593.21527199999991</v>
      </c>
      <c r="X5538" s="1">
        <v>1036.45</v>
      </c>
      <c r="Y5538" s="1">
        <v>0</v>
      </c>
      <c r="Z5538" s="1">
        <v>1101.709503034527</v>
      </c>
      <c r="AA5538" s="1">
        <v>6966</v>
      </c>
      <c r="AB5538" s="1">
        <v>395</v>
      </c>
      <c r="AC5538" s="1">
        <v>2290.4707699999999</v>
      </c>
      <c r="AD5538" s="1">
        <v>799.7089237154737</v>
      </c>
      <c r="AE5538" s="1">
        <v>3890.7488606988559</v>
      </c>
      <c r="AF5538" s="1">
        <v>5418.9900058338662</v>
      </c>
      <c r="AG5538" s="1">
        <v>2153</v>
      </c>
      <c r="AH5538" s="1">
        <v>2426.644967711718</v>
      </c>
      <c r="AI5538" s="1">
        <v>124.16133600000001</v>
      </c>
      <c r="AJ5538" s="1">
        <v>2208.1616064</v>
      </c>
      <c r="AK5538" s="1">
        <v>589</v>
      </c>
      <c r="AL5538" s="1">
        <v>43837.1484375</v>
      </c>
      <c r="AM5538" s="1">
        <v>32553.60546875</v>
      </c>
      <c r="AN5538" s="1">
        <v>11283.548828125</v>
      </c>
      <c r="AO5538" t="s">
        <v>18348</v>
      </c>
    </row>
    <row r="5539" spans="1:41" x14ac:dyDescent="0.25">
      <c r="A5539" s="1">
        <v>2022</v>
      </c>
      <c r="B5539" t="s">
        <v>4081</v>
      </c>
      <c r="C5539" t="s">
        <v>7130</v>
      </c>
      <c r="D5539" t="s">
        <v>7238</v>
      </c>
      <c r="E5539" t="s">
        <v>7996</v>
      </c>
      <c r="F5539" t="s">
        <v>9959</v>
      </c>
      <c r="G5539" t="s">
        <v>12171</v>
      </c>
      <c r="H5539" t="s">
        <v>12743</v>
      </c>
      <c r="I5539" s="1">
        <v>960.55029878400001</v>
      </c>
      <c r="J5539" s="1">
        <v>4054.3903638309289</v>
      </c>
      <c r="K5539" s="1">
        <v>276.28762626048001</v>
      </c>
      <c r="L5539" s="1">
        <v>1244.6559999999999</v>
      </c>
      <c r="M5539" s="1">
        <v>378.85125599999998</v>
      </c>
      <c r="N5539" s="1">
        <v>462.24567407941379</v>
      </c>
      <c r="O5539" s="1">
        <v>549.87818925959994</v>
      </c>
      <c r="P5539" s="1">
        <v>1398.142458236294</v>
      </c>
      <c r="Q5539" s="1">
        <v>157.44895176888721</v>
      </c>
      <c r="R5539" s="1">
        <v>835.90900771469683</v>
      </c>
      <c r="S5539" s="1">
        <v>756</v>
      </c>
      <c r="T5539" s="1">
        <v>2318.5696867199999</v>
      </c>
      <c r="U5539" s="1">
        <v>499.48992479999998</v>
      </c>
      <c r="V5539" s="1">
        <v>457</v>
      </c>
      <c r="W5539" s="1">
        <v>210.81654826531391</v>
      </c>
      <c r="X5539" s="1">
        <v>531.2170088846641</v>
      </c>
      <c r="Y5539" s="1">
        <v>0</v>
      </c>
      <c r="Z5539" s="1">
        <v>1435</v>
      </c>
      <c r="AA5539" s="1">
        <v>8898</v>
      </c>
      <c r="AB5539" s="1">
        <v>228.607</v>
      </c>
      <c r="AC5539" s="1">
        <v>1321.0671400000001</v>
      </c>
      <c r="AD5539" s="1">
        <v>798.22763790158956</v>
      </c>
      <c r="AE5539" s="1">
        <v>5774.7755735999999</v>
      </c>
      <c r="AF5539" s="1">
        <v>3139.988139007949</v>
      </c>
      <c r="AG5539" s="1">
        <v>1784</v>
      </c>
      <c r="AH5539" s="1">
        <v>3494</v>
      </c>
      <c r="AI5539" s="1">
        <v>126.64456272</v>
      </c>
      <c r="AJ5539" s="1">
        <v>2572.5082714559999</v>
      </c>
      <c r="AK5539" s="1">
        <v>2502.5831539199999</v>
      </c>
      <c r="AL5539" s="1">
        <v>47166.85546875</v>
      </c>
      <c r="AM5539" s="1">
        <v>34995.171875</v>
      </c>
      <c r="AN5539" s="1">
        <v>12171.6826171875</v>
      </c>
      <c r="AO5539" t="s">
        <v>18349</v>
      </c>
    </row>
    <row r="5540" spans="1:41" x14ac:dyDescent="0.25">
      <c r="A5540" s="1">
        <v>2022</v>
      </c>
      <c r="B5540" t="s">
        <v>4082</v>
      </c>
      <c r="C5540" t="s">
        <v>7130</v>
      </c>
      <c r="D5540" t="s">
        <v>7238</v>
      </c>
      <c r="E5540" t="s">
        <v>7996</v>
      </c>
      <c r="F5540" t="s">
        <v>9959</v>
      </c>
      <c r="G5540" t="s">
        <v>12171</v>
      </c>
      <c r="H5540" t="s">
        <v>12743</v>
      </c>
      <c r="I5540" s="1">
        <v>941.92224747240948</v>
      </c>
      <c r="J5540" s="1">
        <v>240</v>
      </c>
      <c r="K5540" s="1">
        <v>140.6233442433562</v>
      </c>
      <c r="L5540" s="1">
        <v>605.5104</v>
      </c>
      <c r="M5540" s="1">
        <v>2140.8687499999992</v>
      </c>
      <c r="N5540" s="1">
        <v>2190.860605451448</v>
      </c>
      <c r="O5540" s="1">
        <v>257.2399282454524</v>
      </c>
      <c r="P5540" s="1">
        <v>1197.915264</v>
      </c>
      <c r="Q5540" s="1">
        <v>81.553661180286554</v>
      </c>
      <c r="R5540" s="1">
        <v>860.63524713835363</v>
      </c>
      <c r="S5540" s="1">
        <v>2085.4169906907332</v>
      </c>
      <c r="T5540" s="1">
        <v>2296.230854279544</v>
      </c>
      <c r="U5540" s="1">
        <v>295.73025129872639</v>
      </c>
      <c r="V5540" s="1">
        <v>0</v>
      </c>
      <c r="W5540" s="1">
        <v>183.1546330504477</v>
      </c>
      <c r="X5540" s="1">
        <v>2189.3298521226579</v>
      </c>
      <c r="Y5540" s="1">
        <v>2446.6248000000001</v>
      </c>
      <c r="Z5540" s="1">
        <v>2176.4326555417229</v>
      </c>
      <c r="AA5540" s="1">
        <v>36179.372454810793</v>
      </c>
      <c r="AB5540" s="1">
        <v>193</v>
      </c>
      <c r="AC5540" s="1">
        <v>1256.2033699999999</v>
      </c>
      <c r="AD5540" s="1">
        <v>818.03731309083969</v>
      </c>
      <c r="AE5540" s="1">
        <v>6096.0669855304723</v>
      </c>
      <c r="AF5540" s="1">
        <v>1326.9016336065861</v>
      </c>
      <c r="AG5540" s="1">
        <v>8948.350455135278</v>
      </c>
      <c r="AH5540" s="1">
        <v>3484.58333974774</v>
      </c>
      <c r="AI5540" s="1">
        <v>131.761003053888</v>
      </c>
      <c r="AJ5540" s="1">
        <v>2188.0405077967812</v>
      </c>
      <c r="AK5540" s="1">
        <v>533.49681163351954</v>
      </c>
      <c r="AL5540" s="1">
        <v>81485.8671875</v>
      </c>
      <c r="AM5540" s="1">
        <v>67032.125</v>
      </c>
      <c r="AN5540" s="1">
        <v>14453.7421875</v>
      </c>
      <c r="AO5540" t="s">
        <v>18350</v>
      </c>
    </row>
    <row r="5541" spans="1:41" x14ac:dyDescent="0.25">
      <c r="A5541" s="1">
        <v>2022</v>
      </c>
      <c r="B5541" t="s">
        <v>4083</v>
      </c>
      <c r="C5541" t="s">
        <v>7130</v>
      </c>
      <c r="D5541" t="s">
        <v>7238</v>
      </c>
      <c r="E5541" t="s">
        <v>7996</v>
      </c>
      <c r="F5541" t="s">
        <v>9959</v>
      </c>
      <c r="G5541" t="s">
        <v>12171</v>
      </c>
      <c r="H5541" t="s">
        <v>12743</v>
      </c>
      <c r="I5541" s="1">
        <v>776.34471739927426</v>
      </c>
      <c r="J5541" s="1">
        <v>355.088947521168</v>
      </c>
      <c r="K5541" s="1">
        <v>201.26044555208051</v>
      </c>
      <c r="L5541" s="1">
        <v>179.30272243968011</v>
      </c>
      <c r="M5541" s="1">
        <v>662.44848191999995</v>
      </c>
      <c r="N5541" s="1">
        <v>1161</v>
      </c>
      <c r="O5541" s="1">
        <v>252.91526600410279</v>
      </c>
      <c r="P5541" s="1">
        <v>1093.6600000000001</v>
      </c>
      <c r="Q5541" s="1">
        <v>45.313000533679229</v>
      </c>
      <c r="R5541" s="1">
        <v>1197.874572633584</v>
      </c>
      <c r="S5541" s="1">
        <v>2018.5726300314111</v>
      </c>
      <c r="T5541" s="1">
        <v>2185.2684210000002</v>
      </c>
      <c r="U5541" s="1">
        <v>504.48482404800012</v>
      </c>
      <c r="V5541" s="1">
        <v>0</v>
      </c>
      <c r="W5541" s="1">
        <v>734.49137425578442</v>
      </c>
      <c r="X5541" s="1">
        <v>302.99765388126661</v>
      </c>
      <c r="Y5541" s="1">
        <v>2537.5944</v>
      </c>
      <c r="Z5541" s="1">
        <v>1733.0564053914929</v>
      </c>
      <c r="AA5541" s="1">
        <v>10504.007243505321</v>
      </c>
      <c r="AB5541" s="1">
        <v>129</v>
      </c>
      <c r="AC5541" s="1">
        <v>1288.7322799999999</v>
      </c>
      <c r="AD5541" s="1">
        <v>418.05852230874592</v>
      </c>
      <c r="AE5541" s="1">
        <v>6558.7788176440017</v>
      </c>
      <c r="AF5541" s="1">
        <v>1247.4024867569931</v>
      </c>
      <c r="AG5541" s="1">
        <v>1811</v>
      </c>
      <c r="AH5541" s="1">
        <v>3499.3315020711329</v>
      </c>
      <c r="AI5541" s="1">
        <v>129.17745397440001</v>
      </c>
      <c r="AJ5541" s="1">
        <v>2464.043373349632</v>
      </c>
      <c r="AK5541" s="1">
        <v>490.21187662080001</v>
      </c>
      <c r="AL5541" s="1">
        <v>44481.4140625</v>
      </c>
      <c r="AM5541" s="1">
        <v>33457.68359375</v>
      </c>
      <c r="AN5541" s="1">
        <v>11023.7333984375</v>
      </c>
      <c r="AO5541" t="s">
        <v>18351</v>
      </c>
    </row>
    <row r="5542" spans="1:41" x14ac:dyDescent="0.25">
      <c r="A5542" s="1">
        <v>2022</v>
      </c>
      <c r="B5542" t="s">
        <v>4084</v>
      </c>
      <c r="C5542" t="s">
        <v>7130</v>
      </c>
      <c r="D5542" t="s">
        <v>7238</v>
      </c>
      <c r="E5542" t="s">
        <v>7996</v>
      </c>
      <c r="F5542" t="s">
        <v>9959</v>
      </c>
      <c r="G5542" t="s">
        <v>12171</v>
      </c>
      <c r="H5542" t="s">
        <v>12743</v>
      </c>
      <c r="I5542" s="1">
        <v>1210</v>
      </c>
      <c r="J5542" s="1">
        <v>593.50780741844596</v>
      </c>
      <c r="K5542" s="1">
        <v>514.46082200000001</v>
      </c>
      <c r="L5542" s="1">
        <v>746.94531000000006</v>
      </c>
      <c r="M5542" s="1">
        <v>350</v>
      </c>
      <c r="N5542" s="1">
        <v>1680.6075180664061</v>
      </c>
      <c r="O5542" s="1">
        <v>234.67320000000001</v>
      </c>
      <c r="P5542" s="1">
        <v>4291.6769999999997</v>
      </c>
      <c r="Q5542" s="1">
        <v>399</v>
      </c>
      <c r="R5542" s="1">
        <v>849.19191061180004</v>
      </c>
      <c r="S5542" s="1">
        <v>724</v>
      </c>
      <c r="T5542" s="1">
        <v>5890.1512287334599</v>
      </c>
      <c r="U5542" s="1">
        <v>520</v>
      </c>
      <c r="V5542" s="1">
        <v>4005</v>
      </c>
      <c r="W5542" s="1">
        <v>2018.835</v>
      </c>
      <c r="X5542" s="1">
        <v>2240</v>
      </c>
      <c r="Y5542" s="1">
        <v>14578.415999999999</v>
      </c>
      <c r="Z5542" s="1">
        <v>1652.795125833175</v>
      </c>
      <c r="AA5542" s="1">
        <v>12444</v>
      </c>
      <c r="AB5542" s="1">
        <v>602.55899999999997</v>
      </c>
      <c r="AC5542" s="1">
        <v>6984.55836</v>
      </c>
      <c r="AD5542" s="1">
        <v>4644.3123490323496</v>
      </c>
      <c r="AE5542" s="1">
        <v>2116</v>
      </c>
      <c r="AF5542" s="1">
        <v>3057.035294117647</v>
      </c>
      <c r="AG5542" s="1">
        <v>28684</v>
      </c>
      <c r="AH5542" s="1">
        <v>4941.8999999999996</v>
      </c>
      <c r="AI5542" s="1">
        <v>2606</v>
      </c>
      <c r="AJ5542" s="1">
        <v>2904.96</v>
      </c>
      <c r="AK5542" s="1">
        <v>2438</v>
      </c>
      <c r="AL5542" s="1">
        <v>113922.5859375</v>
      </c>
      <c r="AM5542" s="1">
        <v>86717.6953125</v>
      </c>
      <c r="AN5542" s="1">
        <v>27204.890625</v>
      </c>
      <c r="AO5542" t="s">
        <v>18352</v>
      </c>
    </row>
    <row r="5543" spans="1:41" x14ac:dyDescent="0.25">
      <c r="A5543" s="1">
        <v>2022</v>
      </c>
      <c r="B5543" t="s">
        <v>4085</v>
      </c>
      <c r="C5543" t="s">
        <v>7130</v>
      </c>
      <c r="D5543" t="s">
        <v>7238</v>
      </c>
      <c r="E5543" t="s">
        <v>7996</v>
      </c>
      <c r="F5543" t="s">
        <v>9959</v>
      </c>
      <c r="G5543" t="s">
        <v>12171</v>
      </c>
      <c r="H5543" t="s">
        <v>12743</v>
      </c>
      <c r="I5543" s="1">
        <v>377.4</v>
      </c>
      <c r="J5543" s="1">
        <v>294.39999999999998</v>
      </c>
      <c r="K5543" s="1">
        <v>132.12735052865341</v>
      </c>
      <c r="L5543" s="1">
        <v>664.02</v>
      </c>
      <c r="M5543" s="1">
        <v>2187.4093749999988</v>
      </c>
      <c r="N5543" s="1">
        <v>2317.023135032317</v>
      </c>
      <c r="O5543" s="1">
        <v>263</v>
      </c>
      <c r="P5543" s="1">
        <v>855.6</v>
      </c>
      <c r="Q5543" s="1">
        <v>71.605731899681714</v>
      </c>
      <c r="R5543" s="1">
        <v>1407.970059843947</v>
      </c>
      <c r="S5543" s="1">
        <v>2493.3296445400179</v>
      </c>
      <c r="T5543" s="1">
        <v>1645.968105690215</v>
      </c>
      <c r="U5543" s="1">
        <v>301.64485632470098</v>
      </c>
      <c r="V5543" s="1">
        <v>419</v>
      </c>
      <c r="W5543" s="1">
        <v>172.30285014739201</v>
      </c>
      <c r="X5543" s="1">
        <v>184.4810798137305</v>
      </c>
      <c r="Y5543" s="1">
        <v>3200</v>
      </c>
      <c r="Z5543" s="1">
        <v>741.40000000000009</v>
      </c>
      <c r="AA5543" s="1">
        <v>36846.034459940907</v>
      </c>
      <c r="AB5543" s="1">
        <v>94</v>
      </c>
      <c r="AC5543" s="1">
        <v>1132.5</v>
      </c>
      <c r="AD5543" s="1">
        <v>940.08363447669967</v>
      </c>
      <c r="AE5543" s="1">
        <v>2639.1053214242202</v>
      </c>
      <c r="AF5543" s="1">
        <v>1358.3425210039561</v>
      </c>
      <c r="AG5543" s="1">
        <v>25419</v>
      </c>
      <c r="AH5543" s="1">
        <v>3456.313595229874</v>
      </c>
      <c r="AI5543" s="1">
        <v>134.39622311496581</v>
      </c>
      <c r="AJ5543" s="1">
        <v>4565.959198244047</v>
      </c>
      <c r="AK5543" s="1">
        <v>880.82150147992388</v>
      </c>
      <c r="AL5543" s="1">
        <v>95195.2421875</v>
      </c>
      <c r="AM5543" s="1">
        <v>82611.0078125</v>
      </c>
      <c r="AN5543" s="1">
        <v>12584.2333984375</v>
      </c>
      <c r="AO5543" t="s">
        <v>18353</v>
      </c>
    </row>
    <row r="5544" spans="1:41" x14ac:dyDescent="0.25">
      <c r="A5544" s="1">
        <v>2022</v>
      </c>
      <c r="B5544" t="s">
        <v>4086</v>
      </c>
      <c r="C5544" t="s">
        <v>7130</v>
      </c>
      <c r="D5544" t="s">
        <v>7238</v>
      </c>
      <c r="E5544" t="s">
        <v>7996</v>
      </c>
      <c r="F5544" t="s">
        <v>9959</v>
      </c>
      <c r="G5544" t="s">
        <v>12171</v>
      </c>
      <c r="H5544" t="s">
        <v>12743</v>
      </c>
      <c r="I5544" s="1">
        <v>218.3</v>
      </c>
      <c r="J5544" s="1">
        <v>204.4</v>
      </c>
      <c r="K5544" s="1">
        <v>198</v>
      </c>
      <c r="L5544" s="1">
        <v>537.79165588003991</v>
      </c>
      <c r="M5544" s="1">
        <v>1925.9999999999991</v>
      </c>
      <c r="N5544" s="1">
        <v>4268.5470000000014</v>
      </c>
      <c r="O5544" s="1">
        <v>268.81775428123501</v>
      </c>
      <c r="P5544" s="1">
        <v>855.6</v>
      </c>
      <c r="Q5544" s="1">
        <v>57.786483518700358</v>
      </c>
      <c r="R5544" s="1">
        <v>1445.2187014148381</v>
      </c>
      <c r="S5544" s="1">
        <v>1705</v>
      </c>
      <c r="T5544" s="1">
        <v>1261.0999999999999</v>
      </c>
      <c r="U5544" s="1">
        <v>260</v>
      </c>
      <c r="V5544" s="1">
        <v>0</v>
      </c>
      <c r="W5544" s="1">
        <v>633.93114922675727</v>
      </c>
      <c r="X5544" s="1">
        <v>907.01599999999996</v>
      </c>
      <c r="Y5544" s="1">
        <v>242</v>
      </c>
      <c r="Z5544" s="1">
        <v>306.38781589487058</v>
      </c>
      <c r="AA5544" s="1">
        <v>28804.144883843848</v>
      </c>
      <c r="AB5544" s="1">
        <v>174</v>
      </c>
      <c r="AC5544" s="1">
        <v>1152.6034400000001</v>
      </c>
      <c r="AD5544" s="1">
        <v>899.21406060806885</v>
      </c>
      <c r="AE5544" s="1">
        <v>538.78531587982434</v>
      </c>
      <c r="AF5544" s="1">
        <v>836.56479803561774</v>
      </c>
      <c r="AG5544" s="1">
        <v>4220.0951335952068</v>
      </c>
      <c r="AH5544" s="1">
        <v>1322.75</v>
      </c>
      <c r="AI5544" s="1">
        <v>137.0841475772651</v>
      </c>
      <c r="AJ5544" s="1">
        <v>843.77532645802864</v>
      </c>
      <c r="AK5544" s="1">
        <v>460</v>
      </c>
      <c r="AL5544" s="1">
        <v>54684.91015625</v>
      </c>
      <c r="AM5544" s="1">
        <v>44791.99609375</v>
      </c>
      <c r="AN5544" s="1">
        <v>9892.9130859375</v>
      </c>
      <c r="AO5544" t="s">
        <v>18354</v>
      </c>
    </row>
    <row r="5545" spans="1:41" x14ac:dyDescent="0.25">
      <c r="A5545" s="1">
        <v>2022</v>
      </c>
      <c r="B5545" t="s">
        <v>4087</v>
      </c>
      <c r="C5545" t="s">
        <v>7130</v>
      </c>
      <c r="D5545" t="s">
        <v>7238</v>
      </c>
      <c r="E5545" t="s">
        <v>7997</v>
      </c>
      <c r="F5545" t="s">
        <v>9960</v>
      </c>
      <c r="G5545" t="s">
        <v>12172</v>
      </c>
      <c r="H5545" t="s">
        <v>12743</v>
      </c>
      <c r="I5545" s="1">
        <v>1234.4877348791349</v>
      </c>
      <c r="J5545" s="1">
        <v>3187.0634928856953</v>
      </c>
      <c r="K5545" s="1">
        <v>48.41128372075039</v>
      </c>
      <c r="L5545" s="1">
        <v>376.39773092883428</v>
      </c>
      <c r="M5545" s="1">
        <v>3952.6300305376421</v>
      </c>
      <c r="N5545" s="1">
        <v>4601.8556022852308</v>
      </c>
      <c r="O5545" s="1">
        <v>683.8093825555992</v>
      </c>
      <c r="P5545" s="1">
        <v>930.50360213979911</v>
      </c>
      <c r="Q5545" s="1">
        <v>1188.8933827298858</v>
      </c>
      <c r="R5545" s="1">
        <v>1455.5272121405628</v>
      </c>
      <c r="S5545" s="1">
        <v>4720.100162773163</v>
      </c>
      <c r="T5545" s="1">
        <v>242.05641860375195</v>
      </c>
      <c r="U5545" s="1">
        <v>181.54231395281397</v>
      </c>
      <c r="V5545" s="1">
        <v>5996.9477709079547</v>
      </c>
      <c r="W5545" s="1">
        <v>3497.7152488242155</v>
      </c>
      <c r="X5545" s="1">
        <v>5894.3069557712806</v>
      </c>
      <c r="Y5545" s="1">
        <v>10360.014716240583</v>
      </c>
      <c r="Z5545" s="1">
        <v>156.12638999942001</v>
      </c>
      <c r="AA5545" s="1">
        <v>39218.986687016324</v>
      </c>
      <c r="AB5545" s="1"/>
      <c r="AC5545" s="1">
        <v>1465.7726428550197</v>
      </c>
      <c r="AD5545" s="1">
        <v>4752.7777792846709</v>
      </c>
      <c r="AE5545" s="1">
        <v>9230.8215234540803</v>
      </c>
      <c r="AF5545" s="1">
        <v>5860.4727756054563</v>
      </c>
      <c r="AG5545" s="1">
        <v>60245.422026287823</v>
      </c>
      <c r="AH5545" s="1">
        <v>12465.359599841064</v>
      </c>
      <c r="AI5545" s="1">
        <v>236.00500813865816</v>
      </c>
      <c r="AJ5545" s="1">
        <v>7438.9773071240807</v>
      </c>
      <c r="AK5545" s="1">
        <v>706.86141509607887</v>
      </c>
      <c r="AL5545" s="1">
        <v>190329.859375</v>
      </c>
      <c r="AM5545" s="1">
        <v>153129.828125</v>
      </c>
      <c r="AN5545" s="1">
        <v>37200.03515625</v>
      </c>
      <c r="AO5545" t="s">
        <v>18355</v>
      </c>
    </row>
    <row r="5546" spans="1:41" x14ac:dyDescent="0.25">
      <c r="A5546" s="1">
        <v>2022</v>
      </c>
      <c r="B5546" t="s">
        <v>4088</v>
      </c>
      <c r="C5546" t="s">
        <v>7130</v>
      </c>
      <c r="D5546" t="s">
        <v>7238</v>
      </c>
      <c r="E5546" t="s">
        <v>7997</v>
      </c>
      <c r="F5546" t="s">
        <v>9960</v>
      </c>
      <c r="G5546" t="s">
        <v>12172</v>
      </c>
      <c r="H5546" t="s">
        <v>12743</v>
      </c>
      <c r="I5546" s="1">
        <v>944.00637558127812</v>
      </c>
      <c r="J5546" s="1">
        <v>3003.6566495767943</v>
      </c>
      <c r="K5546" s="1">
        <v>49.039292237988477</v>
      </c>
      <c r="L5546" s="1">
        <v>318.7553995469251</v>
      </c>
      <c r="M5546" s="1">
        <v>2985.2669149875487</v>
      </c>
      <c r="N5546" s="1">
        <v>3521.3889773793576</v>
      </c>
      <c r="O5546" s="1">
        <v>679.6845904185202</v>
      </c>
      <c r="P5546" s="1">
        <v>612.99115297485594</v>
      </c>
      <c r="Q5546" s="1">
        <v>1199.1026438917645</v>
      </c>
      <c r="R5546" s="1">
        <v>1739.3446198227175</v>
      </c>
      <c r="S5546" s="1">
        <v>6007.3132991535886</v>
      </c>
      <c r="T5546" s="1">
        <v>1042.0849600572551</v>
      </c>
      <c r="U5546" s="1">
        <v>217.61970096087867</v>
      </c>
      <c r="V5546" s="1">
        <v>5486.2708191249612</v>
      </c>
      <c r="W5546" s="1">
        <v>967.30003939432265</v>
      </c>
      <c r="X5546" s="1">
        <v>2654.3110531395168</v>
      </c>
      <c r="Y5546" s="1">
        <v>22893.99358130492</v>
      </c>
      <c r="Z5546" s="1">
        <v>1935.8260610945952</v>
      </c>
      <c r="AA5546" s="1">
        <v>36683.373967129788</v>
      </c>
      <c r="AB5546" s="1">
        <v>202.28708048170247</v>
      </c>
      <c r="AC5546" s="1">
        <v>1462.7960763432538</v>
      </c>
      <c r="AD5546" s="1">
        <v>4793.5908162633732</v>
      </c>
      <c r="AE5546" s="1">
        <v>5599.6741824253095</v>
      </c>
      <c r="AF5546" s="1">
        <v>6007.3132991535886</v>
      </c>
      <c r="AG5546" s="1">
        <v>29398.551307937709</v>
      </c>
      <c r="AH5546" s="1">
        <v>5241.581812546654</v>
      </c>
      <c r="AI5546" s="1">
        <v>0</v>
      </c>
      <c r="AJ5546" s="1">
        <v>8199.3753892574769</v>
      </c>
      <c r="AK5546" s="1">
        <v>505.1047100512813</v>
      </c>
      <c r="AL5546" s="1">
        <v>154351.609375</v>
      </c>
      <c r="AM5546" s="1">
        <v>129224.0390625</v>
      </c>
      <c r="AN5546" s="1">
        <v>25127.564453125</v>
      </c>
      <c r="AO5546" t="s">
        <v>18356</v>
      </c>
    </row>
    <row r="5547" spans="1:41" x14ac:dyDescent="0.25">
      <c r="A5547" s="1">
        <v>2022</v>
      </c>
      <c r="B5547" t="s">
        <v>4089</v>
      </c>
      <c r="C5547" t="s">
        <v>7130</v>
      </c>
      <c r="D5547" t="s">
        <v>7238</v>
      </c>
      <c r="E5547" t="s">
        <v>7997</v>
      </c>
      <c r="F5547" t="s">
        <v>9960</v>
      </c>
      <c r="G5547" t="s">
        <v>12172</v>
      </c>
      <c r="H5547" t="s">
        <v>12743</v>
      </c>
      <c r="I5547" s="1">
        <v>731.76833377313596</v>
      </c>
      <c r="J5547" s="1">
        <v>3815.0821478713397</v>
      </c>
      <c r="K5547" s="1">
        <v>47.210860243428129</v>
      </c>
      <c r="L5547" s="1">
        <v>338.73792224659684</v>
      </c>
      <c r="M5547" s="1">
        <v>4126.0816513373575</v>
      </c>
      <c r="N5547" s="1">
        <v>7353.0253877095902</v>
      </c>
      <c r="O5547" s="1">
        <v>1672.4447241234413</v>
      </c>
      <c r="P5547" s="1">
        <v>418.92303786795048</v>
      </c>
      <c r="Q5547" s="1">
        <v>1013.4696354881412</v>
      </c>
      <c r="R5547" s="1">
        <v>245.9515185798233</v>
      </c>
      <c r="S5547" s="1">
        <v>5783.3303798199458</v>
      </c>
      <c r="T5547" s="1">
        <v>177.04072591285549</v>
      </c>
      <c r="U5547" s="1">
        <v>177.04072591285549</v>
      </c>
      <c r="V5547" s="1">
        <v>2943.5971361777438</v>
      </c>
      <c r="W5547" s="1">
        <v>2077.2778507108378</v>
      </c>
      <c r="X5547" s="1">
        <v>1378.799210119814</v>
      </c>
      <c r="Y5547" s="1">
        <v>23789.27629313101</v>
      </c>
      <c r="Z5547" s="1">
        <v>2960.0217944564324</v>
      </c>
      <c r="AA5547" s="1">
        <v>38859.345811384534</v>
      </c>
      <c r="AB5547" s="1"/>
      <c r="AC5547" s="1">
        <v>1332.2314624942376</v>
      </c>
      <c r="AD5547" s="1">
        <v>4097.1945180286248</v>
      </c>
      <c r="AE5547" s="1">
        <v>8268.5248164278291</v>
      </c>
      <c r="AF5547" s="1">
        <v>5783.8517942492899</v>
      </c>
      <c r="AG5547" s="1">
        <v>22015.29599121671</v>
      </c>
      <c r="AH5547" s="1">
        <v>8649.6368429455233</v>
      </c>
      <c r="AI5547" s="1">
        <v>460.30588737342424</v>
      </c>
      <c r="AJ5547" s="1">
        <v>29699.171907634551</v>
      </c>
      <c r="AK5547" s="1">
        <v>254.93864531451189</v>
      </c>
      <c r="AL5547" s="1">
        <v>178469.59375</v>
      </c>
      <c r="AM5547" s="1">
        <v>149745.328125</v>
      </c>
      <c r="AN5547" s="1">
        <v>28724.263671875</v>
      </c>
      <c r="AO5547" t="s">
        <v>18357</v>
      </c>
    </row>
    <row r="5548" spans="1:41" x14ac:dyDescent="0.25">
      <c r="A5548" s="1">
        <v>2022</v>
      </c>
      <c r="B5548" t="s">
        <v>4090</v>
      </c>
      <c r="C5548" t="s">
        <v>7130</v>
      </c>
      <c r="D5548" t="s">
        <v>7238</v>
      </c>
      <c r="E5548" t="s">
        <v>7997</v>
      </c>
      <c r="F5548" t="s">
        <v>9960</v>
      </c>
      <c r="G5548" t="s">
        <v>12172</v>
      </c>
      <c r="H5548" t="s">
        <v>12743</v>
      </c>
      <c r="I5548" s="1">
        <v>3249.0369345773643</v>
      </c>
      <c r="J5548" s="1">
        <v>3954.2514181914908</v>
      </c>
      <c r="K5548" s="1">
        <v>0</v>
      </c>
      <c r="L5548" s="1">
        <v>147.81069290187395</v>
      </c>
      <c r="M5548" s="1">
        <v>8307.9803251742942</v>
      </c>
      <c r="N5548" s="1">
        <v>3778.0867249294561</v>
      </c>
      <c r="O5548" s="1">
        <v>1061.3137419168927</v>
      </c>
      <c r="P5548" s="1">
        <v>799.19712575909784</v>
      </c>
      <c r="Q5548" s="1">
        <v>0</v>
      </c>
      <c r="R5548" s="1">
        <v>650.45131105704024</v>
      </c>
      <c r="S5548" s="1">
        <v>9658.5368200596076</v>
      </c>
      <c r="T5548" s="1">
        <v>764.53806673383076</v>
      </c>
      <c r="U5548" s="1">
        <v>152.90761334676617</v>
      </c>
      <c r="V5548" s="1">
        <v>2867.5274422963548</v>
      </c>
      <c r="W5548" s="1">
        <v>4583.3139655013074</v>
      </c>
      <c r="X5548" s="1">
        <v>3550.5147819119102</v>
      </c>
      <c r="Y5548" s="1">
        <v>17652.253008919084</v>
      </c>
      <c r="Z5548" s="1">
        <v>194.03905565664206</v>
      </c>
      <c r="AA5548" s="1">
        <v>66677.913260079833</v>
      </c>
      <c r="AB5548" s="1">
        <v>32.620290847310116</v>
      </c>
      <c r="AC5548" s="1">
        <v>2855.133833420452</v>
      </c>
      <c r="AD5548" s="1">
        <v>1405.634237708754</v>
      </c>
      <c r="AE5548" s="1">
        <v>2971.3754709433692</v>
      </c>
      <c r="AF5548" s="1">
        <v>35.066812660858375</v>
      </c>
      <c r="AG5548" s="1">
        <v>43341.153311096379</v>
      </c>
      <c r="AH5548" s="1">
        <v>6753.3782489720743</v>
      </c>
      <c r="AI5548" s="1">
        <v>594.30092387443119</v>
      </c>
      <c r="AJ5548" s="1">
        <v>8746.3154834350244</v>
      </c>
      <c r="AK5548" s="1">
        <v>244.65218135482584</v>
      </c>
      <c r="AL5548" s="1">
        <v>195029.296875</v>
      </c>
      <c r="AM5548" s="1">
        <v>158072.515625</v>
      </c>
      <c r="AN5548" s="1">
        <v>36956.78515625</v>
      </c>
      <c r="AO5548" t="s">
        <v>18358</v>
      </c>
    </row>
    <row r="5549" spans="1:41" x14ac:dyDescent="0.25">
      <c r="A5549" s="1">
        <v>2022</v>
      </c>
      <c r="B5549" t="s">
        <v>4091</v>
      </c>
      <c r="C5549" t="s">
        <v>7130</v>
      </c>
      <c r="D5549" t="s">
        <v>7238</v>
      </c>
      <c r="E5549" t="s">
        <v>7997</v>
      </c>
      <c r="F5549" t="s">
        <v>9960</v>
      </c>
      <c r="G5549" t="s">
        <v>12172</v>
      </c>
      <c r="H5549" t="s">
        <v>12743</v>
      </c>
      <c r="I5549" s="1">
        <v>853.65012206937354</v>
      </c>
      <c r="J5549" s="1">
        <v>9603.5638732804528</v>
      </c>
      <c r="K5549" s="1">
        <v>0</v>
      </c>
      <c r="L5549" s="1">
        <v>0</v>
      </c>
      <c r="M5549" s="1">
        <v>8242.7125423192119</v>
      </c>
      <c r="N5549" s="1">
        <v>4348.1877369232861</v>
      </c>
      <c r="O5549" s="1">
        <v>1378.0351970548459</v>
      </c>
      <c r="P5549" s="1">
        <v>787.0764989131842</v>
      </c>
      <c r="Q5549" s="1">
        <v>0</v>
      </c>
      <c r="R5549" s="1">
        <v>236.60672246910488</v>
      </c>
      <c r="S5549" s="1">
        <v>1264.9542717937081</v>
      </c>
      <c r="T5549" s="1">
        <v>0</v>
      </c>
      <c r="U5549" s="1">
        <v>166.29547832520265</v>
      </c>
      <c r="V5549" s="1">
        <v>5395.733953391742</v>
      </c>
      <c r="W5549" s="1">
        <v>1441.2274788184229</v>
      </c>
      <c r="X5549" s="1">
        <v>1850.2953099678534</v>
      </c>
      <c r="Y5549" s="1">
        <v>3996.6346624157045</v>
      </c>
      <c r="Z5549" s="1">
        <v>13.303638266016211</v>
      </c>
      <c r="AA5549" s="1">
        <v>65356.340254848976</v>
      </c>
      <c r="AB5549" s="1">
        <v>150.58166425999315</v>
      </c>
      <c r="AC5549" s="1">
        <v>717.07018232067549</v>
      </c>
      <c r="AD5549" s="1">
        <v>5159.8103290257441</v>
      </c>
      <c r="AE5549" s="1">
        <v>1676.2584215180427</v>
      </c>
      <c r="AF5549" s="1">
        <v>2336.5623341213141</v>
      </c>
      <c r="AG5549" s="1">
        <v>45950.766570819993</v>
      </c>
      <c r="AH5549" s="1">
        <v>5984.4199466629589</v>
      </c>
      <c r="AI5549" s="1">
        <v>461.19279322189533</v>
      </c>
      <c r="AJ5549" s="1">
        <v>4545.409740888872</v>
      </c>
      <c r="AK5549" s="1">
        <v>251.66049053213999</v>
      </c>
      <c r="AL5549" s="1">
        <v>172168.34375</v>
      </c>
      <c r="AM5549" s="1">
        <v>145983.453125</v>
      </c>
      <c r="AN5549" s="1">
        <v>26184.890625</v>
      </c>
      <c r="AO5549" t="s">
        <v>18359</v>
      </c>
    </row>
    <row r="5550" spans="1:41" x14ac:dyDescent="0.25">
      <c r="A5550" s="1">
        <v>2022</v>
      </c>
      <c r="B5550" t="s">
        <v>4092</v>
      </c>
      <c r="C5550" t="s">
        <v>7130</v>
      </c>
      <c r="D5550" t="s">
        <v>7238</v>
      </c>
      <c r="E5550" t="s">
        <v>7997</v>
      </c>
      <c r="F5550" t="s">
        <v>9960</v>
      </c>
      <c r="G5550" t="s">
        <v>12172</v>
      </c>
      <c r="H5550" t="s">
        <v>12743</v>
      </c>
      <c r="I5550" s="1">
        <v>709.55072997911361</v>
      </c>
      <c r="J5550" s="1">
        <v>17567.102750289345</v>
      </c>
      <c r="K5550" s="1">
        <v>0</v>
      </c>
      <c r="L5550" s="1">
        <v>400.55283143982223</v>
      </c>
      <c r="M5550" s="1">
        <v>10271.319034778298</v>
      </c>
      <c r="N5550" s="1">
        <v>6705.2543983026235</v>
      </c>
      <c r="O5550" s="1">
        <v>1071.1927149362102</v>
      </c>
      <c r="P5550" s="1">
        <v>526.3836423449892</v>
      </c>
      <c r="Q5550" s="1">
        <v>1001.0673585177101</v>
      </c>
      <c r="R5550" s="1">
        <v>241.36564604504898</v>
      </c>
      <c r="S5550" s="1">
        <v>5607.7396401575106</v>
      </c>
      <c r="T5550" s="1">
        <v>171.66549918849523</v>
      </c>
      <c r="U5550" s="1">
        <v>171.66549918849523</v>
      </c>
      <c r="V5550" s="1">
        <v>10689.038416136969</v>
      </c>
      <c r="W5550" s="1">
        <v>2014.2085238116774</v>
      </c>
      <c r="X5550" s="1">
        <v>1894.9502559368887</v>
      </c>
      <c r="Y5550" s="1">
        <v>4062.750147461054</v>
      </c>
      <c r="Z5550" s="1">
        <v>13.660920693581488</v>
      </c>
      <c r="AA5550" s="1">
        <v>76247.126788069363</v>
      </c>
      <c r="AB5550" s="1">
        <v>155.64338593090235</v>
      </c>
      <c r="AC5550" s="1">
        <v>824.54801733965996</v>
      </c>
      <c r="AD5550" s="1">
        <v>6261.9495582917643</v>
      </c>
      <c r="AE5550" s="1">
        <v>1064.8983132992987</v>
      </c>
      <c r="AF5550" s="1">
        <v>3437.0015178660792</v>
      </c>
      <c r="AG5550" s="1">
        <v>41584.250523421084</v>
      </c>
      <c r="AH5550" s="1">
        <v>5998.8502654077511</v>
      </c>
      <c r="AI5550" s="1">
        <v>446.33029789008759</v>
      </c>
      <c r="AJ5550" s="1">
        <v>6938.7194771989771</v>
      </c>
      <c r="AK5550" s="1">
        <v>259.78712210525612</v>
      </c>
      <c r="AL5550" s="1">
        <v>206338.546875</v>
      </c>
      <c r="AM5550" s="1">
        <v>172184.9375</v>
      </c>
      <c r="AN5550" s="1">
        <v>34153.640625</v>
      </c>
      <c r="AO5550" t="s">
        <v>18360</v>
      </c>
    </row>
    <row r="5551" spans="1:41" x14ac:dyDescent="0.25">
      <c r="A5551" s="1">
        <v>2022</v>
      </c>
      <c r="B5551" t="s">
        <v>4093</v>
      </c>
      <c r="C5551" t="s">
        <v>7130</v>
      </c>
      <c r="D5551" t="s">
        <v>7238</v>
      </c>
      <c r="E5551" t="s">
        <v>7997</v>
      </c>
      <c r="F5551" t="s">
        <v>9960</v>
      </c>
      <c r="G5551" t="s">
        <v>12172</v>
      </c>
      <c r="H5551" t="s">
        <v>12743</v>
      </c>
      <c r="I5551" s="1">
        <v>2102.1574254852339</v>
      </c>
      <c r="J5551" s="1">
        <v>11447.345380608042</v>
      </c>
      <c r="K5551" s="1">
        <v>0</v>
      </c>
      <c r="L5551" s="1">
        <v>0</v>
      </c>
      <c r="M5551" s="1">
        <v>10920.438318033548</v>
      </c>
      <c r="N5551" s="1">
        <v>6202.7550631706072</v>
      </c>
      <c r="O5551" s="1">
        <v>987.24302643733688</v>
      </c>
      <c r="P5551" s="1">
        <v>722.22582933529873</v>
      </c>
      <c r="Q5551" s="1">
        <v>0</v>
      </c>
      <c r="R5551" s="1">
        <v>233.77338108207007</v>
      </c>
      <c r="S5551" s="1">
        <v>754.62061427675064</v>
      </c>
      <c r="T5551" s="1">
        <v>215.60588979335733</v>
      </c>
      <c r="U5551" s="1">
        <v>161.70441734501799</v>
      </c>
      <c r="V5551" s="1">
        <v>18776.038912654523</v>
      </c>
      <c r="W5551" s="1">
        <v>2156.0588979335735</v>
      </c>
      <c r="X5551" s="1">
        <v>4795.0749890042671</v>
      </c>
      <c r="Y5551" s="1">
        <v>10780.294489667865</v>
      </c>
      <c r="Z5551" s="1">
        <v>977.10644678956783</v>
      </c>
      <c r="AA5551" s="1">
        <v>60879.557071501338</v>
      </c>
      <c r="AB5551" s="1">
        <v>233.9323904257927</v>
      </c>
      <c r="AC5551" s="1">
        <v>1831.4443735472239</v>
      </c>
      <c r="AD5551" s="1">
        <v>1301.3959122446709</v>
      </c>
      <c r="AE5551" s="1">
        <v>6087.6322983154441</v>
      </c>
      <c r="AF5551" s="1">
        <v>0</v>
      </c>
      <c r="AG5551" s="1">
        <v>42764.350211063458</v>
      </c>
      <c r="AH5551" s="1">
        <v>5893.586997501422</v>
      </c>
      <c r="AI5551" s="1">
        <v>238.24450822165986</v>
      </c>
      <c r="AJ5551" s="1">
        <v>8333.1676405132603</v>
      </c>
      <c r="AK5551" s="1">
        <v>244.71268491546056</v>
      </c>
      <c r="AL5551" s="1">
        <v>199040.46875</v>
      </c>
      <c r="AM5551" s="1">
        <v>171299.546875</v>
      </c>
      <c r="AN5551" s="1">
        <v>27740.9140625</v>
      </c>
      <c r="AO5551" t="s">
        <v>18361</v>
      </c>
    </row>
    <row r="5552" spans="1:41" x14ac:dyDescent="0.25">
      <c r="A5552" s="1">
        <v>2022</v>
      </c>
      <c r="B5552" t="s">
        <v>4094</v>
      </c>
      <c r="C5552" t="s">
        <v>7130</v>
      </c>
      <c r="D5552" t="s">
        <v>7238</v>
      </c>
      <c r="E5552" t="s">
        <v>7997</v>
      </c>
      <c r="F5552" t="s">
        <v>9960</v>
      </c>
      <c r="G5552" t="s">
        <v>12172</v>
      </c>
      <c r="H5552" t="s">
        <v>12743</v>
      </c>
      <c r="I5552" s="1">
        <v>2921</v>
      </c>
      <c r="J5552" s="1">
        <v>4532.1530000000002</v>
      </c>
      <c r="K5552" s="1">
        <v>0</v>
      </c>
      <c r="L5552" s="1">
        <v>65</v>
      </c>
      <c r="M5552" s="1">
        <v>8105</v>
      </c>
      <c r="N5552" s="1">
        <v>2094.4575352172851</v>
      </c>
      <c r="O5552" s="1">
        <v>1741.1323400000001</v>
      </c>
      <c r="P5552" s="1">
        <v>0</v>
      </c>
      <c r="Q5552" s="1">
        <v>0</v>
      </c>
      <c r="R5552" s="1">
        <v>688.25183000000004</v>
      </c>
      <c r="S5552" s="1">
        <v>6564</v>
      </c>
      <c r="T5552" s="1">
        <v>535</v>
      </c>
      <c r="U5552" s="1">
        <v>110</v>
      </c>
      <c r="V5552" s="1">
        <v>5103</v>
      </c>
      <c r="W5552" s="1">
        <v>2652</v>
      </c>
      <c r="X5552" s="1">
        <v>1670</v>
      </c>
      <c r="Y5552" s="1">
        <v>18171.864000000001</v>
      </c>
      <c r="Z5552" s="1">
        <v>195.41219234584969</v>
      </c>
      <c r="AA5552" s="1">
        <v>81725</v>
      </c>
      <c r="AB5552" s="1">
        <v>50</v>
      </c>
      <c r="AC5552" s="1">
        <v>2604.63</v>
      </c>
      <c r="AD5552" s="1">
        <v>2311.35172375</v>
      </c>
      <c r="AE5552" s="1">
        <v>1262.7846226480001</v>
      </c>
      <c r="AF5552" s="1">
        <v>2156.6117647058818</v>
      </c>
      <c r="AG5552" s="1">
        <v>52284</v>
      </c>
      <c r="AH5552" s="1">
        <v>2489.3000000000002</v>
      </c>
      <c r="AI5552" s="1">
        <v>11258</v>
      </c>
      <c r="AJ5552" s="1">
        <v>8943</v>
      </c>
      <c r="AK5552" s="1">
        <v>265</v>
      </c>
      <c r="AL5552" s="1">
        <v>220497.9375</v>
      </c>
      <c r="AM5552" s="1">
        <v>182857.15625</v>
      </c>
      <c r="AN5552" s="1">
        <v>37640.78515625</v>
      </c>
      <c r="AO5552" t="s">
        <v>18362</v>
      </c>
    </row>
    <row r="5553" spans="1:41" x14ac:dyDescent="0.25">
      <c r="A5553" s="1">
        <v>2022</v>
      </c>
      <c r="B5553" t="s">
        <v>4095</v>
      </c>
      <c r="C5553" t="s">
        <v>7130</v>
      </c>
      <c r="D5553" t="s">
        <v>7238</v>
      </c>
      <c r="E5553" t="s">
        <v>7997</v>
      </c>
      <c r="F5553" t="s">
        <v>9960</v>
      </c>
      <c r="G5553" t="s">
        <v>12172</v>
      </c>
      <c r="H5553" t="s">
        <v>12743</v>
      </c>
      <c r="I5553" s="1">
        <v>3062.3538184933091</v>
      </c>
      <c r="J5553" s="1">
        <v>10947.650706261727</v>
      </c>
      <c r="K5553" s="1">
        <v>0</v>
      </c>
      <c r="L5553" s="1">
        <v>0</v>
      </c>
      <c r="M5553" s="1">
        <v>22183.980417431845</v>
      </c>
      <c r="N5553" s="1">
        <v>4288.8501662723602</v>
      </c>
      <c r="O5553" s="1">
        <v>1536.7174946469031</v>
      </c>
      <c r="P5553" s="1">
        <v>304.0337580838958</v>
      </c>
      <c r="Q5553" s="1">
        <v>0</v>
      </c>
      <c r="R5553" s="1">
        <v>205.4993001676456</v>
      </c>
      <c r="S5553" s="1">
        <v>259.47708664056626</v>
      </c>
      <c r="T5553" s="1">
        <v>733.87458847836922</v>
      </c>
      <c r="U5553" s="1">
        <v>157.25884038822196</v>
      </c>
      <c r="V5553" s="1">
        <v>10109.646652424162</v>
      </c>
      <c r="W5553" s="1">
        <v>2809.6912816028989</v>
      </c>
      <c r="X5553" s="1">
        <v>2435.415241478931</v>
      </c>
      <c r="Y5553" s="1">
        <v>13890.149175357019</v>
      </c>
      <c r="Z5553" s="1">
        <v>1359.3750976368367</v>
      </c>
      <c r="AA5553" s="1">
        <v>70247.524001418758</v>
      </c>
      <c r="AB5553" s="1">
        <v>32.500160346899207</v>
      </c>
      <c r="AC5553" s="1">
        <v>759.90057010924829</v>
      </c>
      <c r="AD5553" s="1">
        <v>3518.0565740319626</v>
      </c>
      <c r="AE5553" s="1">
        <v>1706.1734984383988</v>
      </c>
      <c r="AF5553" s="1">
        <v>0</v>
      </c>
      <c r="AG5553" s="1">
        <v>34114.684441551617</v>
      </c>
      <c r="AH5553" s="1">
        <v>8007.6879938572747</v>
      </c>
      <c r="AI5553" s="1">
        <v>570.32539447461829</v>
      </c>
      <c r="AJ5553" s="1">
        <v>7496.0047251719134</v>
      </c>
      <c r="AK5553" s="1">
        <v>237.98504512084259</v>
      </c>
      <c r="AL5553" s="1">
        <v>200974.828125</v>
      </c>
      <c r="AM5553" s="1">
        <v>158649.09375</v>
      </c>
      <c r="AN5553" s="1">
        <v>42325.70703125</v>
      </c>
      <c r="AO5553" t="s">
        <v>18363</v>
      </c>
    </row>
    <row r="5554" spans="1:41" x14ac:dyDescent="0.25">
      <c r="A5554" s="1">
        <v>2022</v>
      </c>
      <c r="B5554" t="s">
        <v>4096</v>
      </c>
      <c r="C5554" t="s">
        <v>7130</v>
      </c>
      <c r="D5554" t="s">
        <v>7238</v>
      </c>
      <c r="E5554" t="s">
        <v>7997</v>
      </c>
      <c r="F5554" t="s">
        <v>9960</v>
      </c>
      <c r="G5554" t="s">
        <v>12173</v>
      </c>
      <c r="H5554" t="s">
        <v>12743</v>
      </c>
      <c r="I5554" s="1">
        <v>850.14221846400005</v>
      </c>
      <c r="J5554" s="1">
        <v>9582.8530768582332</v>
      </c>
      <c r="K5554" s="1"/>
      <c r="L5554" s="1">
        <v>0</v>
      </c>
      <c r="M5554" s="1">
        <v>8047.8831095999994</v>
      </c>
      <c r="N5554" s="1">
        <v>4257.910253368389</v>
      </c>
      <c r="O5554" s="1">
        <v>1342.8263050092</v>
      </c>
      <c r="P5554" s="1">
        <v>759.47166453313355</v>
      </c>
      <c r="Q5554" s="1">
        <v>0</v>
      </c>
      <c r="R5554" s="1">
        <v>230.04867873749211</v>
      </c>
      <c r="S5554" s="1">
        <v>1231</v>
      </c>
      <c r="T5554" s="1">
        <v>0</v>
      </c>
      <c r="U5554" s="1">
        <v>156.09060149999999</v>
      </c>
      <c r="V5554" s="1">
        <v>5295</v>
      </c>
      <c r="W5554" s="1">
        <v>1412.688210025299</v>
      </c>
      <c r="X5554" s="1">
        <v>1842.691893274012</v>
      </c>
      <c r="Y5554" s="1">
        <v>3912.201199969214</v>
      </c>
      <c r="Z5554" s="1">
        <v>13</v>
      </c>
      <c r="AA5554" s="1">
        <v>67303</v>
      </c>
      <c r="AB5554" s="1">
        <v>135.82599999999999</v>
      </c>
      <c r="AC5554" s="1">
        <v>700.12099999999998</v>
      </c>
      <c r="AD5554" s="1">
        <v>5047.7331027846967</v>
      </c>
      <c r="AE5554" s="1">
        <v>1636.6374259199999</v>
      </c>
      <c r="AF5554" s="1">
        <v>2326.9607008243202</v>
      </c>
      <c r="AG5554" s="1">
        <v>45793</v>
      </c>
      <c r="AH5554" s="1">
        <v>6034</v>
      </c>
      <c r="AI5554" s="1">
        <v>450.29177856000001</v>
      </c>
      <c r="AJ5554" s="1">
        <v>4526.7312931200004</v>
      </c>
      <c r="AK5554" s="1">
        <v>245.71210031999999</v>
      </c>
      <c r="AL5554" s="1">
        <v>173133.84375</v>
      </c>
      <c r="AM5554" s="1">
        <v>147343.171875</v>
      </c>
      <c r="AN5554" s="1">
        <v>25790.65234375</v>
      </c>
      <c r="AO5554" t="s">
        <v>18364</v>
      </c>
    </row>
    <row r="5555" spans="1:41" x14ac:dyDescent="0.25">
      <c r="A5555" s="1">
        <v>2022</v>
      </c>
      <c r="B5555" t="s">
        <v>4097</v>
      </c>
      <c r="C5555" t="s">
        <v>7130</v>
      </c>
      <c r="D5555" t="s">
        <v>7238</v>
      </c>
      <c r="E5555" t="s">
        <v>7997</v>
      </c>
      <c r="F5555" t="s">
        <v>9960</v>
      </c>
      <c r="G5555" t="s">
        <v>12173</v>
      </c>
      <c r="H5555" t="s">
        <v>12743</v>
      </c>
      <c r="I5555" s="1">
        <v>908.59999999999991</v>
      </c>
      <c r="J5555" s="1">
        <v>2503.9</v>
      </c>
      <c r="K5555" s="1">
        <v>50</v>
      </c>
      <c r="L5555" s="1">
        <v>310.72406784180089</v>
      </c>
      <c r="M5555" s="1">
        <v>2921.9999999999982</v>
      </c>
      <c r="N5555" s="1">
        <v>3484.0999000000011</v>
      </c>
      <c r="O5555" s="1">
        <v>692.36963053898535</v>
      </c>
      <c r="P5555" s="1">
        <v>620</v>
      </c>
      <c r="Q5555" s="1">
        <v>1198.7171764062109</v>
      </c>
      <c r="R5555" s="1">
        <v>1707.985738035718</v>
      </c>
      <c r="S5555" s="1">
        <v>5970</v>
      </c>
      <c r="T5555" s="1">
        <v>1035.5999999999999</v>
      </c>
      <c r="U5555" s="1">
        <v>150</v>
      </c>
      <c r="V5555" s="1">
        <v>5452.3529663568806</v>
      </c>
      <c r="W5555" s="1">
        <v>926.24384581465085</v>
      </c>
      <c r="X5555" s="1">
        <v>2824.8971187191519</v>
      </c>
      <c r="Y5555" s="1">
        <v>25249</v>
      </c>
      <c r="Z5555" s="1">
        <v>1935.1454451920031</v>
      </c>
      <c r="AA5555" s="1">
        <v>36418.31813120209</v>
      </c>
      <c r="AB5555" s="1">
        <v>165</v>
      </c>
      <c r="AC5555" s="1">
        <v>1490.0952500000001</v>
      </c>
      <c r="AD5555" s="1">
        <v>4792.049852770273</v>
      </c>
      <c r="AE5555" s="1">
        <v>5592.9589324570406</v>
      </c>
      <c r="AF5555" s="1">
        <v>5855.953586249324</v>
      </c>
      <c r="AG5555" s="1">
        <v>29309.378307725769</v>
      </c>
      <c r="AH5555" s="1">
        <v>5141.1852348918746</v>
      </c>
      <c r="AI5555" s="1">
        <v>0</v>
      </c>
      <c r="AJ5555" s="1">
        <v>8170.8345738091621</v>
      </c>
      <c r="AK5555" s="1">
        <v>659</v>
      </c>
      <c r="AL5555" s="1">
        <v>155536.40625</v>
      </c>
      <c r="AM5555" s="1">
        <v>130358.0625</v>
      </c>
      <c r="AN5555" s="1">
        <v>25178.345703125</v>
      </c>
      <c r="AO5555" t="s">
        <v>18365</v>
      </c>
    </row>
    <row r="5556" spans="1:41" x14ac:dyDescent="0.25">
      <c r="A5556" s="1">
        <v>2022</v>
      </c>
      <c r="B5556" t="s">
        <v>4098</v>
      </c>
      <c r="C5556" t="s">
        <v>7130</v>
      </c>
      <c r="D5556" t="s">
        <v>7238</v>
      </c>
      <c r="E5556" t="s">
        <v>7997</v>
      </c>
      <c r="F5556" t="s">
        <v>9960</v>
      </c>
      <c r="G5556" t="s">
        <v>12173</v>
      </c>
      <c r="H5556" t="s">
        <v>12743</v>
      </c>
      <c r="I5556" s="1">
        <v>677.93482364443662</v>
      </c>
      <c r="J5556" s="1">
        <v>17303.540776031521</v>
      </c>
      <c r="K5556" s="1">
        <v>0</v>
      </c>
      <c r="L5556" s="1">
        <v>392.22470533680013</v>
      </c>
      <c r="M5556" s="1">
        <v>9909.125208720001</v>
      </c>
      <c r="N5556" s="1">
        <v>6643</v>
      </c>
      <c r="O5556" s="1">
        <v>1033.7497335364201</v>
      </c>
      <c r="P5556" s="1">
        <v>459.95</v>
      </c>
      <c r="Q5556" s="1">
        <v>964.82167499999991</v>
      </c>
      <c r="R5556" s="1">
        <v>231.09623235211669</v>
      </c>
      <c r="S5556" s="1">
        <v>5346.489668731846</v>
      </c>
      <c r="T5556" s="1">
        <v>156.09060149999999</v>
      </c>
      <c r="U5556" s="1">
        <v>157.65150751499999</v>
      </c>
      <c r="V5556" s="1">
        <v>10378</v>
      </c>
      <c r="W5556" s="1">
        <v>1952.7263122208169</v>
      </c>
      <c r="X5556" s="1">
        <v>1864.691893274012</v>
      </c>
      <c r="Y5556" s="1">
        <v>3968</v>
      </c>
      <c r="Z5556" s="1">
        <v>13.21797554903965</v>
      </c>
      <c r="AA5556" s="1">
        <v>78818.898637357008</v>
      </c>
      <c r="AB5556" s="1">
        <v>136</v>
      </c>
      <c r="AC5556" s="1">
        <v>798.82555000000002</v>
      </c>
      <c r="AD5556" s="1">
        <v>6058.9105234839208</v>
      </c>
      <c r="AE5556" s="1">
        <v>1027.3471873776</v>
      </c>
      <c r="AF5556" s="1">
        <v>3365.540827014946</v>
      </c>
      <c r="AG5556" s="1">
        <v>41278</v>
      </c>
      <c r="AH5556" s="1">
        <v>5990.4046554375682</v>
      </c>
      <c r="AI5556" s="1">
        <v>430.59151324800013</v>
      </c>
      <c r="AJ5556" s="1">
        <v>6827.9227479976335</v>
      </c>
      <c r="AK5556" s="1">
        <v>250.62634232639999</v>
      </c>
      <c r="AL5556" s="1">
        <v>206435.390625</v>
      </c>
      <c r="AM5556" s="1">
        <v>173305.96875</v>
      </c>
      <c r="AN5556" s="1">
        <v>33129.40234375</v>
      </c>
      <c r="AO5556" t="s">
        <v>18366</v>
      </c>
    </row>
    <row r="5557" spans="1:41" x14ac:dyDescent="0.25">
      <c r="A5557" s="1">
        <v>2022</v>
      </c>
      <c r="B5557" t="s">
        <v>4099</v>
      </c>
      <c r="C5557" t="s">
        <v>7130</v>
      </c>
      <c r="D5557" t="s">
        <v>7238</v>
      </c>
      <c r="E5557" t="s">
        <v>7997</v>
      </c>
      <c r="F5557" t="s">
        <v>9960</v>
      </c>
      <c r="G5557" t="s">
        <v>12173</v>
      </c>
      <c r="H5557" t="s">
        <v>12743</v>
      </c>
      <c r="I5557" s="1">
        <v>2921</v>
      </c>
      <c r="J5557" s="1">
        <v>4635.1810130611066</v>
      </c>
      <c r="K5557" s="1"/>
      <c r="L5557" s="1">
        <v>65</v>
      </c>
      <c r="M5557" s="1">
        <v>8105</v>
      </c>
      <c r="N5557" s="1">
        <v>2094.4575352172851</v>
      </c>
      <c r="O5557" s="1">
        <v>1741.1323400000001</v>
      </c>
      <c r="P5557" s="1">
        <v>0</v>
      </c>
      <c r="Q5557" s="1">
        <v>0</v>
      </c>
      <c r="R5557" s="1">
        <v>688.25183000000004</v>
      </c>
      <c r="S5557" s="1">
        <v>6564</v>
      </c>
      <c r="T5557" s="1">
        <v>540.05671077504735</v>
      </c>
      <c r="U5557" s="1">
        <v>110</v>
      </c>
      <c r="V5557" s="1">
        <v>5103</v>
      </c>
      <c r="W5557" s="1">
        <v>2691.78</v>
      </c>
      <c r="X5557" s="1">
        <v>1670</v>
      </c>
      <c r="Y5557" s="1">
        <v>18171.864000000001</v>
      </c>
      <c r="Z5557" s="1">
        <v>195.4121923458496</v>
      </c>
      <c r="AA5557" s="1">
        <v>83649</v>
      </c>
      <c r="AB5557" s="1">
        <v>50</v>
      </c>
      <c r="AC5557" s="1">
        <v>2604.63</v>
      </c>
      <c r="AD5557" s="1">
        <v>2311.35172375</v>
      </c>
      <c r="AE5557" s="1">
        <v>1262.7846226480001</v>
      </c>
      <c r="AF5557" s="1">
        <v>2156.6117647058818</v>
      </c>
      <c r="AG5557" s="1">
        <v>53330</v>
      </c>
      <c r="AH5557" s="1">
        <v>2539.0859999999998</v>
      </c>
      <c r="AI5557" s="1">
        <v>11258</v>
      </c>
      <c r="AJ5557" s="1">
        <v>9121.86</v>
      </c>
      <c r="AK5557" s="1">
        <v>265</v>
      </c>
      <c r="AL5557" s="1">
        <v>223844.46875</v>
      </c>
      <c r="AM5557" s="1">
        <v>186109.046875</v>
      </c>
      <c r="AN5557" s="1">
        <v>37735.40625</v>
      </c>
      <c r="AO5557" t="s">
        <v>18367</v>
      </c>
    </row>
    <row r="5558" spans="1:41" x14ac:dyDescent="0.25">
      <c r="A5558" s="1">
        <v>2022</v>
      </c>
      <c r="B5558" t="s">
        <v>4100</v>
      </c>
      <c r="C5558" t="s">
        <v>7130</v>
      </c>
      <c r="D5558" t="s">
        <v>7238</v>
      </c>
      <c r="E5558" t="s">
        <v>7997</v>
      </c>
      <c r="F5558" t="s">
        <v>9960</v>
      </c>
      <c r="G5558" t="s">
        <v>12173</v>
      </c>
      <c r="H5558" t="s">
        <v>12743</v>
      </c>
      <c r="I5558" s="1">
        <v>1040.4000000000001</v>
      </c>
      <c r="J5558" s="1">
        <v>3155.6</v>
      </c>
      <c r="K5558" s="1">
        <v>47.970998495225558</v>
      </c>
      <c r="L5558" s="1">
        <v>370.09</v>
      </c>
      <c r="M5558" s="1">
        <v>3837.403124999998</v>
      </c>
      <c r="N5558" s="1">
        <v>4511.9415478507517</v>
      </c>
      <c r="O5558" s="1">
        <v>688</v>
      </c>
      <c r="P5558" s="1">
        <v>920</v>
      </c>
      <c r="Q5558" s="1">
        <v>1323.9277169712891</v>
      </c>
      <c r="R5558" s="1">
        <v>1479.3879658971</v>
      </c>
      <c r="S5558" s="1">
        <v>5256.2084398411198</v>
      </c>
      <c r="T5558" s="1">
        <v>256.18180633310732</v>
      </c>
      <c r="U5558" s="1">
        <v>174.0258786488659</v>
      </c>
      <c r="V5558" s="1">
        <v>5805</v>
      </c>
      <c r="W5558" s="1">
        <v>3319.7015795064199</v>
      </c>
      <c r="X5558" s="1">
        <v>6169.4143416284014</v>
      </c>
      <c r="Y5558" s="1">
        <v>10795</v>
      </c>
      <c r="Z5558" s="1">
        <v>173.892</v>
      </c>
      <c r="AA5558" s="1">
        <v>38625.276010668429</v>
      </c>
      <c r="AB5558" s="1">
        <v>170</v>
      </c>
      <c r="AC5558" s="1">
        <v>1464.1</v>
      </c>
      <c r="AD5558" s="1">
        <v>5292.5975751938668</v>
      </c>
      <c r="AE5558" s="1">
        <v>8761.025587161057</v>
      </c>
      <c r="AF5558" s="1">
        <v>5762.447781557159</v>
      </c>
      <c r="AG5558" s="1">
        <v>61325</v>
      </c>
      <c r="AH5558" s="1">
        <v>13842.79962574242</v>
      </c>
      <c r="AI5558" s="1">
        <v>223.99370519160971</v>
      </c>
      <c r="AJ5558" s="1">
        <v>8170.8345738091621</v>
      </c>
      <c r="AK5558" s="1">
        <v>794.80703282476918</v>
      </c>
      <c r="AL5558" s="1">
        <v>193757.03125</v>
      </c>
      <c r="AM5558" s="1">
        <v>153857.9375</v>
      </c>
      <c r="AN5558" s="1">
        <v>39899.078125</v>
      </c>
      <c r="AO5558" t="s">
        <v>18368</v>
      </c>
    </row>
    <row r="5559" spans="1:41" x14ac:dyDescent="0.25">
      <c r="A5559" s="1">
        <v>2022</v>
      </c>
      <c r="B5559" t="s">
        <v>4101</v>
      </c>
      <c r="C5559" t="s">
        <v>7130</v>
      </c>
      <c r="D5559" t="s">
        <v>7238</v>
      </c>
      <c r="E5559" t="s">
        <v>7997</v>
      </c>
      <c r="F5559" t="s">
        <v>9960</v>
      </c>
      <c r="G5559" t="s">
        <v>12173</v>
      </c>
      <c r="H5559" t="s">
        <v>12743</v>
      </c>
      <c r="I5559" s="1">
        <v>2110.7427120000002</v>
      </c>
      <c r="J5559" s="1">
        <v>10857.79596772661</v>
      </c>
      <c r="K5559" s="1">
        <v>0</v>
      </c>
      <c r="L5559" s="1">
        <v>0</v>
      </c>
      <c r="M5559" s="1">
        <v>10750.037039999999</v>
      </c>
      <c r="N5559" s="1">
        <v>6117.9345841786189</v>
      </c>
      <c r="O5559" s="1">
        <v>971.83819848671999</v>
      </c>
      <c r="P5559" s="1">
        <v>713.04922340000007</v>
      </c>
      <c r="Q5559" s="1">
        <v>0</v>
      </c>
      <c r="R5559" s="1">
        <v>229.75646185072259</v>
      </c>
      <c r="S5559" s="1">
        <v>734.86162400000001</v>
      </c>
      <c r="T5559" s="1">
        <v>216.13120000000001</v>
      </c>
      <c r="U5559" s="1">
        <v>154.54515000000001</v>
      </c>
      <c r="V5559" s="1">
        <v>18553</v>
      </c>
      <c r="W5559" s="1">
        <v>2122.4160000000002</v>
      </c>
      <c r="X5559" s="1">
        <v>4852.768</v>
      </c>
      <c r="Y5559" s="1">
        <v>10837.415637380949</v>
      </c>
      <c r="Z5559" s="1">
        <v>963.7448621390713</v>
      </c>
      <c r="AA5559" s="1">
        <v>64616</v>
      </c>
      <c r="AB5559" s="1">
        <v>235</v>
      </c>
      <c r="AC5559" s="1">
        <v>1802.86672</v>
      </c>
      <c r="AD5559" s="1">
        <v>1287.378782372971</v>
      </c>
      <c r="AE5559" s="1">
        <v>5992.641576</v>
      </c>
      <c r="AF5559" s="1">
        <v>0</v>
      </c>
      <c r="AG5559" s="1">
        <v>43770</v>
      </c>
      <c r="AH5559" s="1">
        <v>5975.8307565705454</v>
      </c>
      <c r="AI5559" s="1">
        <v>234.52696800000001</v>
      </c>
      <c r="AJ5559" s="1">
        <v>8534.5446087359996</v>
      </c>
      <c r="AK5559" s="1">
        <v>241</v>
      </c>
      <c r="AL5559" s="1">
        <v>202875.8125</v>
      </c>
      <c r="AM5559" s="1">
        <v>175254.046875</v>
      </c>
      <c r="AN5559" s="1">
        <v>27621.787109375</v>
      </c>
      <c r="AO5559" t="s">
        <v>18369</v>
      </c>
    </row>
    <row r="5560" spans="1:41" x14ac:dyDescent="0.25">
      <c r="A5560" s="1">
        <v>2022</v>
      </c>
      <c r="B5560" t="s">
        <v>4102</v>
      </c>
      <c r="C5560" t="s">
        <v>7130</v>
      </c>
      <c r="D5560" t="s">
        <v>7238</v>
      </c>
      <c r="E5560" t="s">
        <v>7997</v>
      </c>
      <c r="F5560" t="s">
        <v>9960</v>
      </c>
      <c r="G5560" t="s">
        <v>12173</v>
      </c>
      <c r="H5560" t="s">
        <v>12743</v>
      </c>
      <c r="I5560" s="1">
        <v>3099.7885679999999</v>
      </c>
      <c r="J5560" s="1">
        <v>10657.77153789011</v>
      </c>
      <c r="K5560" s="1"/>
      <c r="L5560" s="1">
        <v>0</v>
      </c>
      <c r="M5560" s="1">
        <v>22014.864000000001</v>
      </c>
      <c r="N5560" s="1">
        <v>4256.1547274298337</v>
      </c>
      <c r="O5560" s="1">
        <v>1525.0025475360001</v>
      </c>
      <c r="P5560" s="1">
        <v>301.12468999999987</v>
      </c>
      <c r="Q5560" s="1">
        <v>0</v>
      </c>
      <c r="R5560" s="1">
        <v>203.9327055</v>
      </c>
      <c r="S5560" s="1">
        <v>257.49900000000002</v>
      </c>
      <c r="T5560" s="1">
        <v>740.73205714956703</v>
      </c>
      <c r="U5560" s="1">
        <v>153.01499999999999</v>
      </c>
      <c r="V5560" s="1">
        <v>10033</v>
      </c>
      <c r="W5560" s="1">
        <v>2788.2719999999999</v>
      </c>
      <c r="X5560" s="1">
        <v>2500</v>
      </c>
      <c r="Y5560" s="1">
        <v>13955.94024901681</v>
      </c>
      <c r="Z5560" s="1">
        <v>1349.0120950497189</v>
      </c>
      <c r="AA5560" s="1">
        <v>72758</v>
      </c>
      <c r="AB5560" s="1">
        <v>33</v>
      </c>
      <c r="AC5560" s="1">
        <v>757.06777</v>
      </c>
      <c r="AD5560" s="1">
        <v>3426.5063313211622</v>
      </c>
      <c r="AE5560" s="1">
        <v>1693.1667276000001</v>
      </c>
      <c r="AF5560" s="1">
        <v>0</v>
      </c>
      <c r="AG5560" s="1">
        <v>34532</v>
      </c>
      <c r="AH5560" s="1">
        <v>8294.0298904406009</v>
      </c>
      <c r="AI5560" s="1">
        <v>565.97760000000005</v>
      </c>
      <c r="AJ5560" s="1">
        <v>7587.6371999999992</v>
      </c>
      <c r="AK5560" s="1">
        <v>236</v>
      </c>
      <c r="AL5560" s="1">
        <v>203719.515625</v>
      </c>
      <c r="AM5560" s="1">
        <v>161337.609375</v>
      </c>
      <c r="AN5560" s="1">
        <v>42381.8828125</v>
      </c>
      <c r="AO5560" t="s">
        <v>18370</v>
      </c>
    </row>
    <row r="5561" spans="1:41" x14ac:dyDescent="0.25">
      <c r="A5561" s="1">
        <v>2022</v>
      </c>
      <c r="B5561" t="s">
        <v>4103</v>
      </c>
      <c r="C5561" t="s">
        <v>7130</v>
      </c>
      <c r="D5561" t="s">
        <v>7238</v>
      </c>
      <c r="E5561" t="s">
        <v>7997</v>
      </c>
      <c r="F5561" t="s">
        <v>9960</v>
      </c>
      <c r="G5561" t="s">
        <v>12173</v>
      </c>
      <c r="H5561" t="s">
        <v>12743</v>
      </c>
      <c r="I5561" s="1">
        <v>712.18511394255347</v>
      </c>
      <c r="J5561" s="1">
        <v>3643.75</v>
      </c>
      <c r="K5561" s="1">
        <v>46.800974141683483</v>
      </c>
      <c r="L5561" s="1">
        <v>336.13440000000003</v>
      </c>
      <c r="M5561" s="1">
        <v>4020.2562499999981</v>
      </c>
      <c r="N5561" s="1">
        <v>7156.2473830576264</v>
      </c>
      <c r="O5561" s="1">
        <v>1612.8715855035671</v>
      </c>
      <c r="P5561" s="1">
        <v>354.93785600000001</v>
      </c>
      <c r="Q5561" s="1">
        <v>963.45548570871313</v>
      </c>
      <c r="R5561" s="1">
        <v>243.23088213062681</v>
      </c>
      <c r="S5561" s="1">
        <v>5523.5368942619416</v>
      </c>
      <c r="T5561" s="1">
        <v>164.01648959139601</v>
      </c>
      <c r="U5561" s="1">
        <v>170.613606518496</v>
      </c>
      <c r="V5561" s="1">
        <v>2830</v>
      </c>
      <c r="W5561" s="1">
        <v>1989.8281121530119</v>
      </c>
      <c r="X5561" s="1">
        <v>1315.5886981440631</v>
      </c>
      <c r="Y5561" s="1">
        <v>23755.221000000001</v>
      </c>
      <c r="Z5561" s="1">
        <v>2810.3597832241021</v>
      </c>
      <c r="AA5561" s="1">
        <v>37926.421864451637</v>
      </c>
      <c r="AB5561" s="1">
        <v>170</v>
      </c>
      <c r="AC5561" s="1">
        <v>1270.3844300000001</v>
      </c>
      <c r="AD5561" s="1">
        <v>3930.3707659449919</v>
      </c>
      <c r="AE5561" s="1">
        <v>8024.6080300546128</v>
      </c>
      <c r="AF5561" s="1">
        <v>5629.0672320774484</v>
      </c>
      <c r="AG5561" s="1">
        <v>22496.658775932028</v>
      </c>
      <c r="AH5561" s="1">
        <v>8563.655104606878</v>
      </c>
      <c r="AI5561" s="1">
        <v>439.20334351296009</v>
      </c>
      <c r="AJ5561" s="1">
        <v>28977.717525100219</v>
      </c>
      <c r="AK5561" s="1">
        <v>265.5191504904152</v>
      </c>
      <c r="AL5561" s="1">
        <v>175342.640625</v>
      </c>
      <c r="AM5561" s="1">
        <v>147300.984375</v>
      </c>
      <c r="AN5561" s="1">
        <v>28041.646484375</v>
      </c>
      <c r="AO5561" t="s">
        <v>18371</v>
      </c>
    </row>
    <row r="5562" spans="1:41" x14ac:dyDescent="0.25">
      <c r="A5562" s="1">
        <v>2022</v>
      </c>
      <c r="B5562" t="s">
        <v>4104</v>
      </c>
      <c r="C5562" t="s">
        <v>7130</v>
      </c>
      <c r="D5562" t="s">
        <v>7238</v>
      </c>
      <c r="E5562" t="s">
        <v>7997</v>
      </c>
      <c r="F5562" t="s">
        <v>9960</v>
      </c>
      <c r="G5562" t="s">
        <v>12173</v>
      </c>
      <c r="H5562" t="s">
        <v>12743</v>
      </c>
      <c r="I5562" s="1">
        <v>2601</v>
      </c>
      <c r="J5562" s="1">
        <v>4038.2275551928819</v>
      </c>
      <c r="K5562" s="1">
        <v>0</v>
      </c>
      <c r="L5562" s="1">
        <v>151.10952570000001</v>
      </c>
      <c r="M5562" s="1">
        <v>8313</v>
      </c>
      <c r="N5562" s="1">
        <v>3776.6631972460932</v>
      </c>
      <c r="O5562" s="1">
        <v>1061.9549867999999</v>
      </c>
      <c r="P5562" s="1">
        <v>797.32799999999986</v>
      </c>
      <c r="Q5562" s="1">
        <v>0</v>
      </c>
      <c r="R5562" s="1">
        <v>651.4189700078839</v>
      </c>
      <c r="S5562" s="1">
        <v>9636</v>
      </c>
      <c r="T5562" s="1">
        <v>780.79876349994993</v>
      </c>
      <c r="U5562" s="1">
        <v>151.5</v>
      </c>
      <c r="V5562" s="1">
        <v>2869</v>
      </c>
      <c r="W5562" s="1">
        <v>4586.0832</v>
      </c>
      <c r="X5562" s="1">
        <v>3556.143</v>
      </c>
      <c r="Y5562" s="1">
        <v>17802.633047283991</v>
      </c>
      <c r="Z5562" s="1">
        <v>194.32772234979441</v>
      </c>
      <c r="AA5562" s="1">
        <v>68932</v>
      </c>
      <c r="AB5562" s="1">
        <v>33</v>
      </c>
      <c r="AC5562" s="1">
        <v>2857.02</v>
      </c>
      <c r="AD5562" s="1">
        <v>1407.5082255245279</v>
      </c>
      <c r="AE5562" s="1">
        <v>2973.17077353984</v>
      </c>
      <c r="AF5562" s="1">
        <v>35.935422552089292</v>
      </c>
      <c r="AG5562" s="1">
        <v>44235</v>
      </c>
      <c r="AH5562" s="1">
        <v>6815.0957816887194</v>
      </c>
      <c r="AI5562" s="1">
        <v>594.66</v>
      </c>
      <c r="AJ5562" s="1">
        <v>8926.6319999999996</v>
      </c>
      <c r="AK5562" s="1">
        <v>245</v>
      </c>
      <c r="AL5562" s="1">
        <v>198022.203125</v>
      </c>
      <c r="AM5562" s="1">
        <v>160992.96875</v>
      </c>
      <c r="AN5562" s="1">
        <v>37029.24609375</v>
      </c>
      <c r="AO5562" t="s">
        <v>18372</v>
      </c>
    </row>
    <row r="5563" spans="1:41" x14ac:dyDescent="0.25">
      <c r="A5563" s="1">
        <v>2022</v>
      </c>
      <c r="B5563" t="s">
        <v>4105</v>
      </c>
      <c r="C5563" t="s">
        <v>7130</v>
      </c>
      <c r="D5563" t="s">
        <v>7238</v>
      </c>
      <c r="E5563" t="s">
        <v>7998</v>
      </c>
      <c r="F5563" t="s">
        <v>9961</v>
      </c>
      <c r="G5563" t="s">
        <v>12173</v>
      </c>
      <c r="H5563" t="s">
        <v>12743</v>
      </c>
      <c r="I5563" s="1">
        <v>2400</v>
      </c>
      <c r="J5563" s="1">
        <v>4071.48</v>
      </c>
      <c r="K5563" s="1">
        <v>0</v>
      </c>
      <c r="L5563" s="1">
        <v>207</v>
      </c>
      <c r="M5563" s="1">
        <v>3622.5439946874981</v>
      </c>
      <c r="N5563" s="1">
        <v>631.77711720710408</v>
      </c>
      <c r="O5563" s="1">
        <v>56.911488549878847</v>
      </c>
      <c r="P5563" s="1">
        <v>0</v>
      </c>
      <c r="Q5563" s="1">
        <v>37.116598766400003</v>
      </c>
      <c r="R5563" s="1">
        <v>243.1777237270862</v>
      </c>
      <c r="S5563" s="1">
        <v>4684.0720115768672</v>
      </c>
      <c r="T5563" s="1">
        <v>110.984491290178</v>
      </c>
      <c r="U5563" s="1"/>
      <c r="V5563" s="1">
        <v>165</v>
      </c>
      <c r="W5563" s="1">
        <v>1149.2717406346369</v>
      </c>
      <c r="X5563" s="1">
        <v>2362.6970333444078</v>
      </c>
      <c r="Y5563" s="1">
        <v>2069.41248</v>
      </c>
      <c r="Z5563" s="1">
        <v>847.96907893681578</v>
      </c>
      <c r="AA5563" s="1">
        <v>16673.44039949993</v>
      </c>
      <c r="AB5563" s="1">
        <v>0</v>
      </c>
      <c r="AC5563" s="1">
        <v>52</v>
      </c>
      <c r="AD5563" s="1">
        <v>2271.9484154823072</v>
      </c>
      <c r="AE5563" s="1">
        <v>1455.666064423918</v>
      </c>
      <c r="AF5563" s="1">
        <v>3751.0515827504478</v>
      </c>
      <c r="AG5563" s="1">
        <v>36421.427639969021</v>
      </c>
      <c r="AH5563" s="1">
        <v>3705.1524226017691</v>
      </c>
      <c r="AI5563" s="1">
        <v>1646.449456963968</v>
      </c>
      <c r="AJ5563" s="1">
        <v>6008.2008893732118</v>
      </c>
      <c r="AK5563" s="1"/>
      <c r="AL5563" s="1">
        <v>94644.765625</v>
      </c>
      <c r="AM5563" s="1">
        <v>75034.71875</v>
      </c>
      <c r="AN5563" s="1">
        <v>19610.03125</v>
      </c>
      <c r="AO5563" t="s">
        <v>18373</v>
      </c>
    </row>
    <row r="5564" spans="1:41" x14ac:dyDescent="0.25">
      <c r="A5564" s="1">
        <v>2022</v>
      </c>
      <c r="B5564" t="s">
        <v>4106</v>
      </c>
      <c r="C5564" t="s">
        <v>7130</v>
      </c>
      <c r="D5564" t="s">
        <v>7238</v>
      </c>
      <c r="E5564" t="s">
        <v>7998</v>
      </c>
      <c r="F5564" t="s">
        <v>9961</v>
      </c>
      <c r="G5564" t="s">
        <v>12173</v>
      </c>
      <c r="H5564" t="s">
        <v>12743</v>
      </c>
      <c r="I5564" s="1">
        <v>2756.8456023582721</v>
      </c>
      <c r="J5564" s="1">
        <v>3809.1185</v>
      </c>
      <c r="K5564" s="1">
        <v>0</v>
      </c>
      <c r="L5564" s="1">
        <v>317</v>
      </c>
      <c r="M5564" s="1">
        <v>5177.5570520185511</v>
      </c>
      <c r="N5564" s="1">
        <v>500</v>
      </c>
      <c r="O5564" s="1">
        <v>61</v>
      </c>
      <c r="P5564" s="1">
        <v>0</v>
      </c>
      <c r="Q5564" s="1">
        <v>47.171101383189537</v>
      </c>
      <c r="R5564" s="1">
        <v>325.98246081341313</v>
      </c>
      <c r="S5564" s="1">
        <v>4923.1689430279712</v>
      </c>
      <c r="T5564" s="1">
        <v>0</v>
      </c>
      <c r="U5564" s="1"/>
      <c r="V5564" s="1">
        <v>341</v>
      </c>
      <c r="W5564" s="1">
        <v>1311.130055275019</v>
      </c>
      <c r="X5564" s="1">
        <v>1387.01868300092</v>
      </c>
      <c r="Y5564" s="1">
        <v>2364</v>
      </c>
      <c r="Z5564" s="1">
        <v>932.81600000000003</v>
      </c>
      <c r="AA5564" s="1">
        <v>17979.538064575649</v>
      </c>
      <c r="AB5564" s="1">
        <v>0</v>
      </c>
      <c r="AC5564" s="1">
        <v>196</v>
      </c>
      <c r="AD5564" s="1">
        <v>2246.432144266616</v>
      </c>
      <c r="AE5564" s="1">
        <v>1435.8570845616</v>
      </c>
      <c r="AF5564" s="1">
        <v>3202.3932043834038</v>
      </c>
      <c r="AG5564" s="1">
        <v>37442</v>
      </c>
      <c r="AH5564" s="1">
        <v>4702.5035962247703</v>
      </c>
      <c r="AI5564" s="1">
        <v>1294</v>
      </c>
      <c r="AJ5564" s="1">
        <v>7667.8700902039454</v>
      </c>
      <c r="AK5564" s="1"/>
      <c r="AL5564" s="1">
        <v>100420.3984375</v>
      </c>
      <c r="AM5564" s="1">
        <v>79317.5859375</v>
      </c>
      <c r="AN5564" s="1">
        <v>21102.810546875</v>
      </c>
      <c r="AO5564" t="s">
        <v>18374</v>
      </c>
    </row>
    <row r="5565" spans="1:41" x14ac:dyDescent="0.25">
      <c r="A5565" s="1">
        <v>2022</v>
      </c>
      <c r="B5565" t="s">
        <v>4107</v>
      </c>
      <c r="C5565" t="s">
        <v>7130</v>
      </c>
      <c r="D5565" t="s">
        <v>7238</v>
      </c>
      <c r="E5565" t="s">
        <v>7998</v>
      </c>
      <c r="F5565" t="s">
        <v>9961</v>
      </c>
      <c r="G5565" t="s">
        <v>12173</v>
      </c>
      <c r="H5565" t="s">
        <v>12743</v>
      </c>
      <c r="I5565" s="1">
        <v>2000</v>
      </c>
      <c r="J5565" s="1">
        <v>6473.5682006954066</v>
      </c>
      <c r="K5565" s="1">
        <v>65.70682579999999</v>
      </c>
      <c r="L5565" s="1">
        <v>625.2807959999999</v>
      </c>
      <c r="M5565" s="1">
        <v>8720.9999800000005</v>
      </c>
      <c r="N5565" s="1">
        <v>479.94900000000001</v>
      </c>
      <c r="O5565" s="1">
        <v>51</v>
      </c>
      <c r="P5565" s="1">
        <v>1080</v>
      </c>
      <c r="Q5565" s="1">
        <v>284.64546907312359</v>
      </c>
      <c r="R5565" s="1">
        <v>403.66409697000279</v>
      </c>
      <c r="S5565" s="1">
        <v>3559.4900849858359</v>
      </c>
      <c r="T5565" s="1">
        <v>50</v>
      </c>
      <c r="U5565" s="1">
        <v>0</v>
      </c>
      <c r="V5565" s="1">
        <v>148</v>
      </c>
      <c r="W5565" s="1">
        <v>753</v>
      </c>
      <c r="X5565" s="1">
        <v>2629.6493124999988</v>
      </c>
      <c r="Y5565" s="1">
        <v>7541.3946523989143</v>
      </c>
      <c r="Z5565" s="1">
        <v>593.83478892647872</v>
      </c>
      <c r="AA5565" s="1">
        <v>30628</v>
      </c>
      <c r="AB5565" s="1"/>
      <c r="AC5565" s="1">
        <v>-4299.2523364485978</v>
      </c>
      <c r="AD5565" s="1">
        <v>1490.1472487029739</v>
      </c>
      <c r="AE5565" s="1">
        <v>1250.52</v>
      </c>
      <c r="AF5565" s="1">
        <v>7628.9648516833749</v>
      </c>
      <c r="AG5565" s="1">
        <v>97374</v>
      </c>
      <c r="AH5565" s="1">
        <v>5433.2623262554653</v>
      </c>
      <c r="AI5565" s="1">
        <v>2984.52</v>
      </c>
      <c r="AJ5565" s="1">
        <v>9827.1674239774384</v>
      </c>
      <c r="AK5565" s="1"/>
      <c r="AL5565" s="1">
        <v>187777.515625</v>
      </c>
      <c r="AM5565" s="1">
        <v>162039.734375</v>
      </c>
      <c r="AN5565" s="1">
        <v>25737.775390625</v>
      </c>
      <c r="AO5565" t="s">
        <v>18375</v>
      </c>
    </row>
    <row r="5566" spans="1:41" x14ac:dyDescent="0.25">
      <c r="A5566" s="1">
        <v>2022</v>
      </c>
      <c r="B5566" t="s">
        <v>4108</v>
      </c>
      <c r="C5566" t="s">
        <v>7130</v>
      </c>
      <c r="D5566" t="s">
        <v>7238</v>
      </c>
      <c r="E5566" t="s">
        <v>7998</v>
      </c>
      <c r="F5566" t="s">
        <v>9961</v>
      </c>
      <c r="G5566" t="s">
        <v>12173</v>
      </c>
      <c r="H5566" t="s">
        <v>12743</v>
      </c>
      <c r="I5566" s="1">
        <v>2000</v>
      </c>
      <c r="J5566" s="1">
        <v>6359.1910865640248</v>
      </c>
      <c r="K5566" s="1">
        <v>108.25</v>
      </c>
      <c r="L5566" s="1">
        <v>900</v>
      </c>
      <c r="M5566" s="1">
        <v>9500</v>
      </c>
      <c r="N5566" s="1">
        <v>250</v>
      </c>
      <c r="O5566" s="1">
        <v>50</v>
      </c>
      <c r="P5566" s="1">
        <v>1080</v>
      </c>
      <c r="Q5566" s="1">
        <v>907</v>
      </c>
      <c r="R5566" s="1">
        <v>395.4</v>
      </c>
      <c r="S5566" s="1">
        <v>2500</v>
      </c>
      <c r="T5566" s="1">
        <v>0</v>
      </c>
      <c r="U5566" s="1"/>
      <c r="V5566" s="1">
        <v>236</v>
      </c>
      <c r="W5566" s="1">
        <v>1618</v>
      </c>
      <c r="X5566" s="1">
        <v>3500</v>
      </c>
      <c r="Y5566" s="1">
        <v>2900</v>
      </c>
      <c r="Z5566" s="1">
        <v>595.6641986161851</v>
      </c>
      <c r="AA5566" s="1">
        <v>32840</v>
      </c>
      <c r="AB5566" s="1"/>
      <c r="AC5566" s="1">
        <v>-750</v>
      </c>
      <c r="AD5566" s="1">
        <v>524.78100995815373</v>
      </c>
      <c r="AE5566" s="1">
        <v>3500</v>
      </c>
      <c r="AF5566" s="1">
        <v>10694</v>
      </c>
      <c r="AG5566" s="1">
        <v>114930</v>
      </c>
      <c r="AH5566" s="1">
        <v>6822.93</v>
      </c>
      <c r="AI5566" s="1">
        <v>2926</v>
      </c>
      <c r="AJ5566" s="1">
        <v>9027.4874239774381</v>
      </c>
      <c r="AK5566" s="1"/>
      <c r="AL5566" s="1">
        <v>213414.703125</v>
      </c>
      <c r="AM5566" s="1">
        <v>185864.734375</v>
      </c>
      <c r="AN5566" s="1">
        <v>27549.9609375</v>
      </c>
      <c r="AO5566" t="s">
        <v>18376</v>
      </c>
    </row>
    <row r="5567" spans="1:41" x14ac:dyDescent="0.25">
      <c r="A5567" s="1">
        <v>2022</v>
      </c>
      <c r="B5567" t="s">
        <v>4109</v>
      </c>
      <c r="C5567" t="s">
        <v>7130</v>
      </c>
      <c r="D5567" t="s">
        <v>7238</v>
      </c>
      <c r="E5567" t="s">
        <v>7998</v>
      </c>
      <c r="F5567" t="s">
        <v>9961</v>
      </c>
      <c r="G5567" t="s">
        <v>12173</v>
      </c>
      <c r="H5567" t="s">
        <v>12743</v>
      </c>
      <c r="I5567" s="1">
        <v>3200</v>
      </c>
      <c r="J5567" s="1">
        <v>3410</v>
      </c>
      <c r="K5567" s="1">
        <v>125.1078445323743</v>
      </c>
      <c r="L5567" s="1">
        <v>207</v>
      </c>
      <c r="M5567" s="1">
        <v>3533.0585702399999</v>
      </c>
      <c r="N5567" s="1">
        <v>643</v>
      </c>
      <c r="O5567" s="1">
        <v>55.22167380002243</v>
      </c>
      <c r="P5567" s="1">
        <v>0</v>
      </c>
      <c r="Q5567" s="1">
        <v>89.279854143653026</v>
      </c>
      <c r="R5567" s="1">
        <v>305.05517818512828</v>
      </c>
      <c r="S5567" s="1">
        <v>4428.9568436454474</v>
      </c>
      <c r="T5567" s="1">
        <v>0</v>
      </c>
      <c r="U5567" s="1"/>
      <c r="V5567" s="1">
        <v>134</v>
      </c>
      <c r="W5567" s="1">
        <v>1469.759401022111</v>
      </c>
      <c r="X5567" s="1">
        <v>2079.6810922863592</v>
      </c>
      <c r="Y5567" s="1">
        <v>2193.6799999999998</v>
      </c>
      <c r="Z5567" s="1">
        <v>856.03963000572946</v>
      </c>
      <c r="AA5567" s="1">
        <v>18779.262036689852</v>
      </c>
      <c r="AB5567" s="1"/>
      <c r="AC5567" s="1">
        <v>0</v>
      </c>
      <c r="AD5567" s="1">
        <v>2295.2349441808929</v>
      </c>
      <c r="AE5567" s="1">
        <v>1038.2</v>
      </c>
      <c r="AF5567" s="1">
        <v>3262.6402454421441</v>
      </c>
      <c r="AG5567" s="1">
        <v>35379</v>
      </c>
      <c r="AH5567" s="1">
        <v>3107.4849849854941</v>
      </c>
      <c r="AI5567" s="1">
        <v>1614.1661342784</v>
      </c>
      <c r="AJ5567" s="1">
        <v>6949.1766556797866</v>
      </c>
      <c r="AK5567" s="1"/>
      <c r="AL5567" s="1">
        <v>95155</v>
      </c>
      <c r="AM5567" s="1">
        <v>76446.3359375</v>
      </c>
      <c r="AN5567" s="1">
        <v>18708.671875</v>
      </c>
      <c r="AO5567" t="s">
        <v>18377</v>
      </c>
    </row>
    <row r="5568" spans="1:41" x14ac:dyDescent="0.25">
      <c r="A5568" s="1">
        <v>2022</v>
      </c>
      <c r="B5568" t="s">
        <v>4110</v>
      </c>
      <c r="C5568" t="s">
        <v>7130</v>
      </c>
      <c r="D5568" t="s">
        <v>7238</v>
      </c>
      <c r="E5568" t="s">
        <v>7998</v>
      </c>
      <c r="F5568" t="s">
        <v>9961</v>
      </c>
      <c r="G5568" t="s">
        <v>12173</v>
      </c>
      <c r="H5568" t="s">
        <v>12743</v>
      </c>
      <c r="I5568" s="1">
        <v>2000</v>
      </c>
      <c r="J5568" s="1">
        <v>4396.9350932143343</v>
      </c>
      <c r="K5568" s="1">
        <v>103.45428750000001</v>
      </c>
      <c r="L5568" s="1">
        <v>0</v>
      </c>
      <c r="M5568" s="1">
        <v>9987.84</v>
      </c>
      <c r="N5568" s="1">
        <v>360</v>
      </c>
      <c r="O5568" s="1">
        <v>52.02</v>
      </c>
      <c r="P5568" s="1">
        <v>1080</v>
      </c>
      <c r="Q5568" s="1">
        <v>307.74794136000003</v>
      </c>
      <c r="R5568" s="1">
        <v>411.37416000000002</v>
      </c>
      <c r="S5568" s="1">
        <v>3121</v>
      </c>
      <c r="T5568" s="1">
        <v>50</v>
      </c>
      <c r="U5568" s="1"/>
      <c r="V5568" s="1">
        <v>350</v>
      </c>
      <c r="W5568" s="1">
        <v>1299.4595999999999</v>
      </c>
      <c r="X5568" s="1">
        <v>2690</v>
      </c>
      <c r="Y5568" s="1">
        <v>6670.2842503490092</v>
      </c>
      <c r="Z5568" s="1">
        <v>623.63240640000015</v>
      </c>
      <c r="AA5568" s="1">
        <v>30412</v>
      </c>
      <c r="AB5568" s="1"/>
      <c r="AC5568" s="1">
        <v>0</v>
      </c>
      <c r="AD5568" s="1">
        <v>1317.5353833385709</v>
      </c>
      <c r="AE5568" s="1">
        <v>1250.5608</v>
      </c>
      <c r="AF5568" s="1">
        <v>6897.8520000000008</v>
      </c>
      <c r="AG5568" s="1">
        <v>68525</v>
      </c>
      <c r="AH5568" s="1">
        <v>4983.4925648309163</v>
      </c>
      <c r="AI5568" s="1">
        <v>3044.2103999999999</v>
      </c>
      <c r="AJ5568" s="1">
        <v>7274.5870743530022</v>
      </c>
      <c r="AK5568" s="1"/>
      <c r="AL5568" s="1">
        <v>157208.984375</v>
      </c>
      <c r="AM5568" s="1">
        <v>130559.9765625</v>
      </c>
      <c r="AN5568" s="1">
        <v>26649.01171875</v>
      </c>
      <c r="AO5568" t="s">
        <v>18378</v>
      </c>
    </row>
    <row r="5569" spans="1:41" x14ac:dyDescent="0.25">
      <c r="A5569" s="1">
        <v>2022</v>
      </c>
      <c r="B5569" t="s">
        <v>4111</v>
      </c>
      <c r="C5569" t="s">
        <v>7130</v>
      </c>
      <c r="D5569" t="s">
        <v>7238</v>
      </c>
      <c r="E5569" t="s">
        <v>7998</v>
      </c>
      <c r="F5569" t="s">
        <v>9961</v>
      </c>
      <c r="G5569" t="s">
        <v>12173</v>
      </c>
      <c r="H5569" t="s">
        <v>12743</v>
      </c>
      <c r="I5569" s="1">
        <v>2000</v>
      </c>
      <c r="J5569" s="1"/>
      <c r="K5569" s="1">
        <v>123</v>
      </c>
      <c r="L5569" s="1">
        <v>333.39</v>
      </c>
      <c r="M5569" s="1">
        <v>5195.674368</v>
      </c>
      <c r="N5569" s="1">
        <v>825.07036872719993</v>
      </c>
      <c r="O5569" s="1">
        <v>54.015539219999987</v>
      </c>
      <c r="P5569" s="1">
        <v>136.7340067340067</v>
      </c>
      <c r="Q5569" s="1">
        <v>72.963871506270436</v>
      </c>
      <c r="R5569" s="1">
        <v>351.57059475481702</v>
      </c>
      <c r="S5569" s="1">
        <v>4653</v>
      </c>
      <c r="T5569" s="1"/>
      <c r="U5569" s="1"/>
      <c r="V5569" s="1">
        <v>335</v>
      </c>
      <c r="W5569" s="1">
        <v>1412.688210025299</v>
      </c>
      <c r="X5569" s="1">
        <v>2056</v>
      </c>
      <c r="Y5569" s="1">
        <v>2025.011772300292</v>
      </c>
      <c r="Z5569" s="1">
        <v>790.20722210904</v>
      </c>
      <c r="AA5569" s="1">
        <v>20731</v>
      </c>
      <c r="AB5569" s="1"/>
      <c r="AC5569" s="1">
        <v>0</v>
      </c>
      <c r="AD5569" s="1">
        <v>1334.8762568340981</v>
      </c>
      <c r="AE5569" s="1">
        <v>1125.7294463999999</v>
      </c>
      <c r="AF5569" s="1">
        <v>7176.5252208000002</v>
      </c>
      <c r="AG5569" s="1">
        <v>36752</v>
      </c>
      <c r="AH5569" s="1">
        <v>3646</v>
      </c>
      <c r="AI5569" s="1">
        <v>2106.9541994400001</v>
      </c>
      <c r="AJ5569" s="1">
        <v>6439.7218749969261</v>
      </c>
      <c r="AK5569" s="1"/>
      <c r="AL5569" s="1">
        <v>99677.125</v>
      </c>
      <c r="AM5569" s="1">
        <v>79094.921875</v>
      </c>
      <c r="AN5569" s="1">
        <v>20582.208984375</v>
      </c>
      <c r="AO5569" t="s">
        <v>18379</v>
      </c>
    </row>
    <row r="5570" spans="1:41" x14ac:dyDescent="0.25">
      <c r="A5570" s="1">
        <v>2022</v>
      </c>
      <c r="B5570" t="s">
        <v>4112</v>
      </c>
      <c r="C5570" t="s">
        <v>7130</v>
      </c>
      <c r="D5570" t="s">
        <v>7238</v>
      </c>
      <c r="E5570" t="s">
        <v>7998</v>
      </c>
      <c r="F5570" t="s">
        <v>9961</v>
      </c>
      <c r="G5570" t="s">
        <v>12173</v>
      </c>
      <c r="H5570" t="s">
        <v>12743</v>
      </c>
      <c r="I5570" s="1">
        <v>2306.3806346526721</v>
      </c>
      <c r="J5570" s="1">
        <v>4217</v>
      </c>
      <c r="K5570" s="1">
        <v>253</v>
      </c>
      <c r="L5570" s="1">
        <v>317</v>
      </c>
      <c r="M5570" s="1">
        <v>1079.9999999999991</v>
      </c>
      <c r="N5570" s="1">
        <v>550</v>
      </c>
      <c r="O5570" s="1">
        <v>87.420407896336556</v>
      </c>
      <c r="P5570" s="1">
        <v>0</v>
      </c>
      <c r="Q5570" s="1">
        <v>66</v>
      </c>
      <c r="R5570" s="1">
        <v>781.9193477954127</v>
      </c>
      <c r="S5570" s="1">
        <v>6092</v>
      </c>
      <c r="T5570" s="1">
        <v>0</v>
      </c>
      <c r="U5570" s="1"/>
      <c r="V5570" s="1">
        <v>122</v>
      </c>
      <c r="W5570" s="1">
        <v>1079.82</v>
      </c>
      <c r="X5570" s="1">
        <v>1192.923785878032</v>
      </c>
      <c r="Y5570" s="1">
        <v>2870</v>
      </c>
      <c r="Z5570" s="1">
        <v>994.5</v>
      </c>
      <c r="AA5570" s="1">
        <v>17803.014857804701</v>
      </c>
      <c r="AB5570" s="1">
        <v>0</v>
      </c>
      <c r="AC5570" s="1">
        <v>196.07148628178359</v>
      </c>
      <c r="AD5570" s="1">
        <v>2266.6395803603391</v>
      </c>
      <c r="AE5570" s="1">
        <v>1188.6857536682121</v>
      </c>
      <c r="AF5570" s="1">
        <v>6099.7524702482742</v>
      </c>
      <c r="AG5570" s="1">
        <v>29002.97190362847</v>
      </c>
      <c r="AH5570" s="1">
        <v>4317.4466549375002</v>
      </c>
      <c r="AI5570" s="1">
        <v>0</v>
      </c>
      <c r="AJ5570" s="1">
        <v>5106.1796485162931</v>
      </c>
      <c r="AK5570" s="1"/>
      <c r="AL5570" s="1">
        <v>87990.7265625</v>
      </c>
      <c r="AM5570" s="1">
        <v>71621.4765625</v>
      </c>
      <c r="AN5570" s="1">
        <v>16369.25</v>
      </c>
      <c r="AO5570" t="s">
        <v>18380</v>
      </c>
    </row>
    <row r="5571" spans="1:41" x14ac:dyDescent="0.25">
      <c r="A5571" s="1">
        <v>2022</v>
      </c>
      <c r="B5571" t="s">
        <v>4113</v>
      </c>
      <c r="C5571" t="s">
        <v>7130</v>
      </c>
      <c r="D5571" t="s">
        <v>7238</v>
      </c>
      <c r="E5571" t="s">
        <v>7998</v>
      </c>
      <c r="F5571" t="s">
        <v>9961</v>
      </c>
      <c r="G5571" t="s">
        <v>12173</v>
      </c>
      <c r="H5571" t="s">
        <v>12743</v>
      </c>
      <c r="I5571" s="1">
        <v>2000</v>
      </c>
      <c r="J5571" s="1">
        <v>4516.3059820092622</v>
      </c>
      <c r="K5571" s="1">
        <v>105</v>
      </c>
      <c r="L5571" s="1">
        <v>0</v>
      </c>
      <c r="M5571" s="1">
        <v>8489.6639999999989</v>
      </c>
      <c r="N5571" s="1">
        <v>382.78360007999993</v>
      </c>
      <c r="O5571" s="1">
        <v>53.060399999999987</v>
      </c>
      <c r="P5571" s="1">
        <v>95</v>
      </c>
      <c r="Q5571" s="1">
        <v>231.57397580237759</v>
      </c>
      <c r="R5571" s="1">
        <v>382.3756105275512</v>
      </c>
      <c r="S5571" s="1">
        <v>3326.1783984674239</v>
      </c>
      <c r="T5571" s="1"/>
      <c r="U5571" s="1"/>
      <c r="V5571" s="1">
        <v>617</v>
      </c>
      <c r="W5571" s="1">
        <v>1325.4487919999999</v>
      </c>
      <c r="X5571" s="1">
        <v>2653.02</v>
      </c>
      <c r="Y5571" s="1">
        <v>4590.7292639945681</v>
      </c>
      <c r="Z5571" s="1">
        <v>584.09010016015998</v>
      </c>
      <c r="AA5571" s="1">
        <v>20731</v>
      </c>
      <c r="AB5571" s="1"/>
      <c r="AC5571" s="1">
        <v>0</v>
      </c>
      <c r="AD5571" s="1">
        <v>1334.08827325773</v>
      </c>
      <c r="AE5571" s="1">
        <v>1120.6356479999999</v>
      </c>
      <c r="AF5571" s="1">
        <v>5963.3029514520003</v>
      </c>
      <c r="AG5571" s="1">
        <v>65598</v>
      </c>
      <c r="AH5571" s="1">
        <v>5107.9783487012883</v>
      </c>
      <c r="AI5571" s="1">
        <v>2065.641372</v>
      </c>
      <c r="AJ5571" s="1">
        <v>7019.85</v>
      </c>
      <c r="AK5571" s="1"/>
      <c r="AL5571" s="1">
        <v>138292.71875</v>
      </c>
      <c r="AM5571" s="1">
        <v>113832.6484375</v>
      </c>
      <c r="AN5571" s="1">
        <v>24460.080078125</v>
      </c>
      <c r="AO5571" t="s">
        <v>18381</v>
      </c>
    </row>
    <row r="5572" spans="1:41" x14ac:dyDescent="0.25">
      <c r="A5572" s="1">
        <v>2022</v>
      </c>
      <c r="B5572" t="s">
        <v>4114</v>
      </c>
      <c r="C5572" t="s">
        <v>7130</v>
      </c>
      <c r="D5572" t="s">
        <v>7238</v>
      </c>
      <c r="E5572" t="s">
        <v>7999</v>
      </c>
      <c r="F5572" t="s">
        <v>9962</v>
      </c>
      <c r="G5572" t="s">
        <v>12173</v>
      </c>
      <c r="H5572" t="s">
        <v>12743</v>
      </c>
      <c r="I5572" s="1">
        <v>0</v>
      </c>
      <c r="J5572" s="1"/>
      <c r="K5572" s="1">
        <v>19.582097405067291</v>
      </c>
      <c r="L5572" s="1">
        <v>0</v>
      </c>
      <c r="M5572" s="1">
        <v>0</v>
      </c>
      <c r="N5572" s="1">
        <v>0</v>
      </c>
      <c r="O5572" s="1">
        <v>220.88669520008969</v>
      </c>
      <c r="P5572" s="1">
        <v>0</v>
      </c>
      <c r="Q5572" s="1">
        <v>6</v>
      </c>
      <c r="R5572" s="1">
        <v>207.0299043329675</v>
      </c>
      <c r="S5572" s="1">
        <v>0</v>
      </c>
      <c r="T5572" s="1">
        <v>0</v>
      </c>
      <c r="U5572" s="1"/>
      <c r="V5572" s="1">
        <v>281</v>
      </c>
      <c r="W5572" s="1">
        <v>0</v>
      </c>
      <c r="X5572" s="1">
        <v>315.03326512183469</v>
      </c>
      <c r="Y5572" s="1">
        <v>0</v>
      </c>
      <c r="Z5572" s="1"/>
      <c r="AA5572" s="1">
        <v>0</v>
      </c>
      <c r="AB5572" s="1"/>
      <c r="AC5572" s="1">
        <v>0</v>
      </c>
      <c r="AD5572" s="1"/>
      <c r="AE5572" s="1">
        <v>85.909062520100264</v>
      </c>
      <c r="AF5572" s="1">
        <v>0</v>
      </c>
      <c r="AG5572" s="1"/>
      <c r="AH5572" s="1"/>
      <c r="AI5572" s="1"/>
      <c r="AJ5572" s="1">
        <v>0</v>
      </c>
      <c r="AK5572" s="1"/>
      <c r="AL5572" s="1">
        <v>1135.4410400390625</v>
      </c>
      <c r="AM5572" s="1">
        <v>579.93896484375</v>
      </c>
      <c r="AN5572" s="1">
        <v>555.5020751953125</v>
      </c>
      <c r="AO5572" t="s">
        <v>18382</v>
      </c>
    </row>
    <row r="5573" spans="1:41" x14ac:dyDescent="0.25">
      <c r="A5573" s="1">
        <v>2022</v>
      </c>
      <c r="B5573" t="s">
        <v>4115</v>
      </c>
      <c r="C5573" t="s">
        <v>7130</v>
      </c>
      <c r="D5573" t="s">
        <v>7238</v>
      </c>
      <c r="E5573" t="s">
        <v>7999</v>
      </c>
      <c r="F5573" t="s">
        <v>9962</v>
      </c>
      <c r="G5573" t="s">
        <v>12173</v>
      </c>
      <c r="H5573" t="s">
        <v>12743</v>
      </c>
      <c r="I5573" s="1"/>
      <c r="J5573" s="1"/>
      <c r="K5573" s="1">
        <v>27.341933643375</v>
      </c>
      <c r="L5573" s="1">
        <v>0</v>
      </c>
      <c r="M5573" s="1"/>
      <c r="N5573" s="1">
        <v>0</v>
      </c>
      <c r="O5573" s="1">
        <v>212.24160000000001</v>
      </c>
      <c r="P5573" s="1">
        <v>1200</v>
      </c>
      <c r="Q5573" s="1">
        <v>0</v>
      </c>
      <c r="R5573" s="1">
        <v>0</v>
      </c>
      <c r="S5573" s="1">
        <v>0</v>
      </c>
      <c r="T5573" s="1"/>
      <c r="U5573" s="1"/>
      <c r="V5573" s="1">
        <v>203</v>
      </c>
      <c r="W5573" s="1"/>
      <c r="X5573" s="1">
        <v>0</v>
      </c>
      <c r="Y5573" s="1">
        <v>0</v>
      </c>
      <c r="Z5573" s="1">
        <v>0</v>
      </c>
      <c r="AA5573" s="1">
        <v>0</v>
      </c>
      <c r="AB5573" s="1"/>
      <c r="AC5573" s="1">
        <v>0</v>
      </c>
      <c r="AD5573" s="1"/>
      <c r="AE5573" s="1">
        <v>26.530200000000001</v>
      </c>
      <c r="AF5573" s="1">
        <v>0</v>
      </c>
      <c r="AG5573" s="1"/>
      <c r="AH5573" s="1"/>
      <c r="AI5573" s="1"/>
      <c r="AJ5573" s="1"/>
      <c r="AK5573" s="1"/>
      <c r="AL5573" s="1">
        <v>1669.1136474609375</v>
      </c>
      <c r="AM5573" s="1">
        <v>1429.5301513671875</v>
      </c>
      <c r="AN5573" s="1">
        <v>239.58352661132813</v>
      </c>
      <c r="AO5573" t="s">
        <v>18383</v>
      </c>
    </row>
    <row r="5574" spans="1:41" x14ac:dyDescent="0.25">
      <c r="A5574" s="1">
        <v>2022</v>
      </c>
      <c r="B5574" t="s">
        <v>4116</v>
      </c>
      <c r="C5574" t="s">
        <v>7130</v>
      </c>
      <c r="D5574" t="s">
        <v>7238</v>
      </c>
      <c r="E5574" t="s">
        <v>7999</v>
      </c>
      <c r="F5574" t="s">
        <v>9962</v>
      </c>
      <c r="G5574" t="s">
        <v>12173</v>
      </c>
      <c r="H5574" t="s">
        <v>12743</v>
      </c>
      <c r="I5574" s="1"/>
      <c r="J5574" s="1"/>
      <c r="K5574" s="1">
        <v>67.7</v>
      </c>
      <c r="L5574" s="1">
        <v>0</v>
      </c>
      <c r="M5574" s="1"/>
      <c r="N5574" s="1">
        <v>0</v>
      </c>
      <c r="O5574" s="1">
        <v>500</v>
      </c>
      <c r="P5574" s="1">
        <v>1200</v>
      </c>
      <c r="Q5574" s="1"/>
      <c r="R5574" s="1">
        <v>0</v>
      </c>
      <c r="S5574" s="1"/>
      <c r="T5574" s="1">
        <v>0</v>
      </c>
      <c r="U5574" s="1"/>
      <c r="V5574" s="1">
        <v>682</v>
      </c>
      <c r="W5574" s="1">
        <v>0</v>
      </c>
      <c r="X5574" s="1">
        <v>0</v>
      </c>
      <c r="Y5574" s="1">
        <v>0</v>
      </c>
      <c r="Z5574" s="1">
        <v>0</v>
      </c>
      <c r="AA5574" s="1">
        <v>0</v>
      </c>
      <c r="AB5574" s="1"/>
      <c r="AC5574" s="1">
        <v>0</v>
      </c>
      <c r="AD5574" s="1"/>
      <c r="AE5574" s="1">
        <v>5.0999999999999996</v>
      </c>
      <c r="AF5574" s="1">
        <v>0</v>
      </c>
      <c r="AG5574" s="1"/>
      <c r="AH5574" s="1">
        <v>0</v>
      </c>
      <c r="AI5574" s="1"/>
      <c r="AJ5574" s="1"/>
      <c r="AK5574" s="1"/>
      <c r="AL5574" s="1">
        <v>2454.800048828125</v>
      </c>
      <c r="AM5574" s="1">
        <v>1887.0999755859375</v>
      </c>
      <c r="AN5574" s="1">
        <v>567.70001220703125</v>
      </c>
      <c r="AO5574" t="s">
        <v>18384</v>
      </c>
    </row>
    <row r="5575" spans="1:41" x14ac:dyDescent="0.25">
      <c r="A5575" s="1">
        <v>2022</v>
      </c>
      <c r="B5575" t="s">
        <v>4117</v>
      </c>
      <c r="C5575" t="s">
        <v>7130</v>
      </c>
      <c r="D5575" t="s">
        <v>7238</v>
      </c>
      <c r="E5575" t="s">
        <v>7999</v>
      </c>
      <c r="F5575" t="s">
        <v>9962</v>
      </c>
      <c r="G5575" t="s">
        <v>12173</v>
      </c>
      <c r="H5575" t="s">
        <v>12743</v>
      </c>
      <c r="I5575" s="1"/>
      <c r="J5575" s="1">
        <v>0</v>
      </c>
      <c r="K5575" s="1"/>
      <c r="L5575" s="1">
        <v>0</v>
      </c>
      <c r="M5575" s="1"/>
      <c r="N5575" s="1">
        <v>0</v>
      </c>
      <c r="O5575" s="1">
        <v>208.08</v>
      </c>
      <c r="P5575" s="1">
        <v>1200</v>
      </c>
      <c r="Q5575" s="1">
        <v>0</v>
      </c>
      <c r="R5575" s="1">
        <v>0</v>
      </c>
      <c r="S5575" s="1">
        <v>0</v>
      </c>
      <c r="T5575" s="1">
        <v>0</v>
      </c>
      <c r="U5575" s="1"/>
      <c r="V5575" s="1">
        <v>324</v>
      </c>
      <c r="W5575" s="1"/>
      <c r="X5575" s="1">
        <v>0</v>
      </c>
      <c r="Y5575" s="1">
        <v>0</v>
      </c>
      <c r="Z5575" s="1">
        <v>0</v>
      </c>
      <c r="AA5575" s="1">
        <v>0</v>
      </c>
      <c r="AB5575" s="1"/>
      <c r="AC5575" s="1">
        <v>0</v>
      </c>
      <c r="AD5575" s="1">
        <v>0</v>
      </c>
      <c r="AE5575" s="1">
        <v>50</v>
      </c>
      <c r="AF5575" s="1">
        <v>0</v>
      </c>
      <c r="AG5575" s="1"/>
      <c r="AH5575" s="1"/>
      <c r="AI5575" s="1"/>
      <c r="AJ5575" s="1"/>
      <c r="AK5575" s="1"/>
      <c r="AL5575" s="1">
        <v>1782.0799560546875</v>
      </c>
      <c r="AM5575" s="1">
        <v>1574</v>
      </c>
      <c r="AN5575" s="1">
        <v>208.08000183105469</v>
      </c>
      <c r="AO5575" t="s">
        <v>18385</v>
      </c>
    </row>
    <row r="5576" spans="1:41" x14ac:dyDescent="0.25">
      <c r="A5576" s="1">
        <v>2022</v>
      </c>
      <c r="B5576" t="s">
        <v>4118</v>
      </c>
      <c r="C5576" t="s">
        <v>7130</v>
      </c>
      <c r="D5576" t="s">
        <v>7238</v>
      </c>
      <c r="E5576" t="s">
        <v>7999</v>
      </c>
      <c r="F5576" t="s">
        <v>9962</v>
      </c>
      <c r="G5576" t="s">
        <v>12173</v>
      </c>
      <c r="H5576" t="s">
        <v>12743</v>
      </c>
      <c r="I5576" s="1"/>
      <c r="J5576" s="1">
        <v>0</v>
      </c>
      <c r="K5576" s="1">
        <v>34.147672200000002</v>
      </c>
      <c r="L5576" s="1">
        <v>0</v>
      </c>
      <c r="M5576" s="1"/>
      <c r="N5576" s="1">
        <v>0</v>
      </c>
      <c r="O5576" s="1">
        <v>510</v>
      </c>
      <c r="P5576" s="1">
        <v>1200</v>
      </c>
      <c r="Q5576" s="1"/>
      <c r="R5576" s="1">
        <v>0</v>
      </c>
      <c r="S5576" s="1"/>
      <c r="T5576" s="1">
        <v>0</v>
      </c>
      <c r="U5576" s="1">
        <v>191.9</v>
      </c>
      <c r="V5576" s="1">
        <v>666</v>
      </c>
      <c r="W5576" s="1">
        <v>585</v>
      </c>
      <c r="X5576" s="1">
        <v>0</v>
      </c>
      <c r="Y5576" s="1">
        <v>0</v>
      </c>
      <c r="Z5576" s="1">
        <v>0</v>
      </c>
      <c r="AA5576" s="1">
        <v>0</v>
      </c>
      <c r="AB5576" s="1"/>
      <c r="AC5576" s="1">
        <v>0</v>
      </c>
      <c r="AD5576" s="1">
        <v>0</v>
      </c>
      <c r="AE5576" s="1">
        <v>11</v>
      </c>
      <c r="AF5576" s="1">
        <v>0</v>
      </c>
      <c r="AG5576" s="1"/>
      <c r="AH5576" s="1">
        <v>0</v>
      </c>
      <c r="AI5576" s="1"/>
      <c r="AJ5576" s="1"/>
      <c r="AK5576" s="1"/>
      <c r="AL5576" s="1">
        <v>3198.0478515625</v>
      </c>
      <c r="AM5576" s="1">
        <v>2068.89990234375</v>
      </c>
      <c r="AN5576" s="1">
        <v>1129.147705078125</v>
      </c>
      <c r="AO5576" t="s">
        <v>18386</v>
      </c>
    </row>
    <row r="5577" spans="1:41" x14ac:dyDescent="0.25">
      <c r="A5577" s="1">
        <v>2022</v>
      </c>
      <c r="B5577" t="s">
        <v>4119</v>
      </c>
      <c r="C5577" t="s">
        <v>7130</v>
      </c>
      <c r="D5577" t="s">
        <v>7238</v>
      </c>
      <c r="E5577" t="s">
        <v>7999</v>
      </c>
      <c r="F5577" t="s">
        <v>9962</v>
      </c>
      <c r="G5577" t="s">
        <v>12173</v>
      </c>
      <c r="H5577" t="s">
        <v>12743</v>
      </c>
      <c r="I5577" s="1"/>
      <c r="J5577" s="1"/>
      <c r="K5577" s="1">
        <v>19.582097405067291</v>
      </c>
      <c r="L5577" s="1"/>
      <c r="M5577" s="1"/>
      <c r="N5577" s="1">
        <v>0</v>
      </c>
      <c r="O5577" s="1">
        <v>216.06215688</v>
      </c>
      <c r="P5577" s="1">
        <v>791.7340067340067</v>
      </c>
      <c r="Q5577" s="1">
        <v>0</v>
      </c>
      <c r="R5577" s="1">
        <v>0</v>
      </c>
      <c r="S5577" s="1">
        <v>0</v>
      </c>
      <c r="T5577" s="1"/>
      <c r="U5577" s="1"/>
      <c r="V5577" s="1">
        <v>200</v>
      </c>
      <c r="W5577" s="1"/>
      <c r="X5577" s="1">
        <v>303.62222087999999</v>
      </c>
      <c r="Y5577" s="1"/>
      <c r="Z5577" s="1"/>
      <c r="AA5577" s="1">
        <v>0</v>
      </c>
      <c r="AB5577" s="1"/>
      <c r="AC5577" s="1">
        <v>0</v>
      </c>
      <c r="AD5577" s="1"/>
      <c r="AE5577" s="1">
        <v>86</v>
      </c>
      <c r="AF5577" s="1">
        <v>0</v>
      </c>
      <c r="AG5577" s="1"/>
      <c r="AH5577" s="1"/>
      <c r="AI5577" s="1"/>
      <c r="AJ5577" s="1"/>
      <c r="AK5577" s="1"/>
      <c r="AL5577" s="1">
        <v>1617.00048828125</v>
      </c>
      <c r="AM5577" s="1">
        <v>1077.7340087890625</v>
      </c>
      <c r="AN5577" s="1">
        <v>539.2664794921875</v>
      </c>
      <c r="AO5577" t="s">
        <v>18387</v>
      </c>
    </row>
    <row r="5578" spans="1:41" x14ac:dyDescent="0.25">
      <c r="A5578" s="1">
        <v>2022</v>
      </c>
      <c r="B5578" t="s">
        <v>4120</v>
      </c>
      <c r="C5578" t="s">
        <v>7130</v>
      </c>
      <c r="D5578" t="s">
        <v>7238</v>
      </c>
      <c r="E5578" t="s">
        <v>7999</v>
      </c>
      <c r="F5578" t="s">
        <v>9962</v>
      </c>
      <c r="G5578" t="s">
        <v>12173</v>
      </c>
      <c r="H5578" t="s">
        <v>12743</v>
      </c>
      <c r="I5578" s="1"/>
      <c r="J5578" s="1"/>
      <c r="K5578" s="1">
        <v>63</v>
      </c>
      <c r="L5578" s="1"/>
      <c r="M5578" s="1">
        <v>0</v>
      </c>
      <c r="N5578" s="1">
        <v>0</v>
      </c>
      <c r="O5578" s="1">
        <v>312.21574248691633</v>
      </c>
      <c r="P5578" s="1">
        <v>0</v>
      </c>
      <c r="Q5578" s="1">
        <v>0</v>
      </c>
      <c r="R5578" s="1">
        <v>0</v>
      </c>
      <c r="S5578" s="1">
        <v>0</v>
      </c>
      <c r="T5578" s="1">
        <v>624.43148497383265</v>
      </c>
      <c r="U5578" s="1"/>
      <c r="V5578" s="1">
        <v>122</v>
      </c>
      <c r="W5578" s="1">
        <v>660</v>
      </c>
      <c r="X5578" s="1">
        <v>149.11547323475401</v>
      </c>
      <c r="Y5578" s="1">
        <v>0</v>
      </c>
      <c r="Z5578" s="1">
        <v>0</v>
      </c>
      <c r="AA5578" s="1">
        <v>0</v>
      </c>
      <c r="AB5578" s="1">
        <v>0</v>
      </c>
      <c r="AC5578" s="1">
        <v>0</v>
      </c>
      <c r="AD5578" s="1">
        <v>0</v>
      </c>
      <c r="AE5578" s="1">
        <v>609.20144875495873</v>
      </c>
      <c r="AF5578" s="1"/>
      <c r="AG5578" s="1">
        <v>0</v>
      </c>
      <c r="AH5578" s="1">
        <v>0</v>
      </c>
      <c r="AI5578" s="1">
        <v>0</v>
      </c>
      <c r="AJ5578" s="1">
        <v>0</v>
      </c>
      <c r="AK5578" s="1"/>
      <c r="AL5578" s="1">
        <v>2539.964111328125</v>
      </c>
      <c r="AM5578" s="1">
        <v>731.20147705078125</v>
      </c>
      <c r="AN5578" s="1">
        <v>1808.7626953125</v>
      </c>
      <c r="AO5578" t="s">
        <v>18388</v>
      </c>
    </row>
    <row r="5579" spans="1:41" x14ac:dyDescent="0.25">
      <c r="A5579" s="1">
        <v>2022</v>
      </c>
      <c r="B5579" t="s">
        <v>4121</v>
      </c>
      <c r="C5579" t="s">
        <v>7130</v>
      </c>
      <c r="D5579" t="s">
        <v>7238</v>
      </c>
      <c r="E5579" t="s">
        <v>7999</v>
      </c>
      <c r="F5579" t="s">
        <v>9962</v>
      </c>
      <c r="G5579" t="s">
        <v>12173</v>
      </c>
      <c r="H5579" t="s">
        <v>12743</v>
      </c>
      <c r="I5579" s="1">
        <v>0</v>
      </c>
      <c r="J5579" s="1"/>
      <c r="K5579" s="1"/>
      <c r="L5579" s="1">
        <v>0</v>
      </c>
      <c r="M5579" s="1">
        <v>0</v>
      </c>
      <c r="N5579" s="1">
        <v>0</v>
      </c>
      <c r="O5579" s="1">
        <v>244</v>
      </c>
      <c r="P5579" s="1">
        <v>0</v>
      </c>
      <c r="Q5579" s="1">
        <v>0</v>
      </c>
      <c r="R5579" s="1"/>
      <c r="S5579" s="1">
        <v>0</v>
      </c>
      <c r="T5579" s="1">
        <v>624.43148497383265</v>
      </c>
      <c r="U5579" s="1"/>
      <c r="V5579" s="1">
        <v>242</v>
      </c>
      <c r="W5579" s="1"/>
      <c r="X5579" s="1">
        <v>173.377335375115</v>
      </c>
      <c r="Y5579" s="1">
        <v>0</v>
      </c>
      <c r="Z5579" s="1"/>
      <c r="AA5579" s="1">
        <v>0</v>
      </c>
      <c r="AB5579" s="1">
        <v>0</v>
      </c>
      <c r="AC5579" s="1"/>
      <c r="AD5579" s="1">
        <v>0</v>
      </c>
      <c r="AE5579" s="1">
        <v>100</v>
      </c>
      <c r="AF5579" s="1"/>
      <c r="AG5579" s="1">
        <v>0</v>
      </c>
      <c r="AH5579" s="1">
        <v>0</v>
      </c>
      <c r="AI5579" s="1">
        <v>0</v>
      </c>
      <c r="AJ5579" s="1">
        <v>0</v>
      </c>
      <c r="AK5579" s="1"/>
      <c r="AL5579" s="1">
        <v>1383.8087158203125</v>
      </c>
      <c r="AM5579" s="1">
        <v>342</v>
      </c>
      <c r="AN5579" s="1">
        <v>1041.808837890625</v>
      </c>
      <c r="AO5579" t="s">
        <v>18389</v>
      </c>
    </row>
    <row r="5580" spans="1:41" x14ac:dyDescent="0.25">
      <c r="A5580" s="1">
        <v>2022</v>
      </c>
      <c r="B5580" t="s">
        <v>4122</v>
      </c>
      <c r="C5580" t="s">
        <v>7130</v>
      </c>
      <c r="D5580" t="s">
        <v>7238</v>
      </c>
      <c r="E5580" t="s">
        <v>7999</v>
      </c>
      <c r="F5580" t="s">
        <v>9962</v>
      </c>
      <c r="G5580" t="s">
        <v>12173</v>
      </c>
      <c r="H5580" t="s">
        <v>12743</v>
      </c>
      <c r="I5580" s="1">
        <v>0</v>
      </c>
      <c r="J5580" s="1"/>
      <c r="K5580" s="1"/>
      <c r="L5580" s="1">
        <v>0</v>
      </c>
      <c r="M5580" s="1">
        <v>0</v>
      </c>
      <c r="N5580" s="1">
        <v>0</v>
      </c>
      <c r="O5580" s="1">
        <v>227.64595419951539</v>
      </c>
      <c r="P5580" s="1">
        <v>0</v>
      </c>
      <c r="Q5580" s="1">
        <v>0</v>
      </c>
      <c r="R5580" s="1">
        <v>220.53373870114081</v>
      </c>
      <c r="S5580" s="1">
        <v>0</v>
      </c>
      <c r="T5580" s="1">
        <v>0</v>
      </c>
      <c r="U5580" s="1"/>
      <c r="V5580" s="1">
        <v>83</v>
      </c>
      <c r="W5580" s="1">
        <v>0</v>
      </c>
      <c r="X5580" s="1">
        <v>251.15885662906999</v>
      </c>
      <c r="Y5580" s="1">
        <v>0</v>
      </c>
      <c r="Z5580" s="1">
        <v>0</v>
      </c>
      <c r="AA5580" s="1">
        <v>0</v>
      </c>
      <c r="AB5580" s="1">
        <v>0</v>
      </c>
      <c r="AC5580" s="1"/>
      <c r="AD5580" s="1"/>
      <c r="AE5580" s="1">
        <v>85.909062520100264</v>
      </c>
      <c r="AF5580" s="1"/>
      <c r="AG5580" s="1"/>
      <c r="AH5580" s="1">
        <v>0</v>
      </c>
      <c r="AI5580" s="1">
        <v>0</v>
      </c>
      <c r="AJ5580" s="1">
        <v>0</v>
      </c>
      <c r="AK5580" s="1"/>
      <c r="AL5580" s="1">
        <v>868.24761962890625</v>
      </c>
      <c r="AM5580" s="1">
        <v>389.44281005859375</v>
      </c>
      <c r="AN5580" s="1">
        <v>478.8048095703125</v>
      </c>
      <c r="AO5580" t="s">
        <v>18390</v>
      </c>
    </row>
    <row r="5581" spans="1:41" x14ac:dyDescent="0.25">
      <c r="A5581" s="1">
        <v>2022</v>
      </c>
      <c r="B5581" t="s">
        <v>4123</v>
      </c>
      <c r="C5581" t="s">
        <v>7131</v>
      </c>
      <c r="D5581" t="s">
        <v>7238</v>
      </c>
      <c r="E5581" t="s">
        <v>8000</v>
      </c>
      <c r="F5581" t="s">
        <v>9963</v>
      </c>
      <c r="G5581" t="s">
        <v>12174</v>
      </c>
      <c r="H5581" t="s">
        <v>12743</v>
      </c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>
        <v>0</v>
      </c>
      <c r="AM5581" s="1">
        <v>0</v>
      </c>
      <c r="AN5581" s="1">
        <v>0</v>
      </c>
      <c r="AO5581" t="s">
        <v>18391</v>
      </c>
    </row>
    <row r="5582" spans="1:41" x14ac:dyDescent="0.25">
      <c r="A5582" s="1">
        <v>2022</v>
      </c>
      <c r="B5582" t="s">
        <v>4124</v>
      </c>
      <c r="C5582" t="s">
        <v>7131</v>
      </c>
      <c r="D5582" t="s">
        <v>7238</v>
      </c>
      <c r="E5582" t="s">
        <v>8000</v>
      </c>
      <c r="F5582" t="s">
        <v>9964</v>
      </c>
      <c r="G5582" t="s">
        <v>12174</v>
      </c>
      <c r="H5582" t="s">
        <v>12743</v>
      </c>
      <c r="I5582" s="1">
        <v>144.22257347011748</v>
      </c>
      <c r="J5582" s="1"/>
      <c r="K5582" s="1"/>
      <c r="L5582" s="1"/>
      <c r="M5582" s="1"/>
      <c r="N5582" s="1">
        <v>0</v>
      </c>
      <c r="O5582" s="1">
        <v>0</v>
      </c>
      <c r="P5582" s="1"/>
      <c r="Q5582" s="1">
        <v>0</v>
      </c>
      <c r="R5582" s="1"/>
      <c r="S5582" s="1">
        <v>42.128187842384669</v>
      </c>
      <c r="T5582" s="1"/>
      <c r="U5582" s="1"/>
      <c r="V5582" s="1">
        <v>264.9641287981562</v>
      </c>
      <c r="W5582" s="1"/>
      <c r="X5582" s="1">
        <v>0</v>
      </c>
      <c r="Y5582" s="1"/>
      <c r="Z5582" s="1"/>
      <c r="AA5582" s="1">
        <v>0</v>
      </c>
      <c r="AB5582" s="1"/>
      <c r="AC5582" s="1"/>
      <c r="AD5582" s="1">
        <v>0</v>
      </c>
      <c r="AE5582" s="1"/>
      <c r="AF5582" s="1">
        <v>0</v>
      </c>
      <c r="AG5582" s="1"/>
      <c r="AH5582" s="1"/>
      <c r="AI5582" s="1">
        <v>0</v>
      </c>
      <c r="AJ5582" s="1"/>
      <c r="AK5582" s="1"/>
      <c r="AL5582" s="1">
        <v>451.31491088867188</v>
      </c>
      <c r="AM5582" s="1">
        <v>409.18670654296875</v>
      </c>
      <c r="AN5582" s="1">
        <v>42.128189086914063</v>
      </c>
      <c r="AO5582" t="s">
        <v>18392</v>
      </c>
    </row>
    <row r="5583" spans="1:41" x14ac:dyDescent="0.25">
      <c r="A5583" s="1">
        <v>2022</v>
      </c>
      <c r="B5583" t="s">
        <v>4125</v>
      </c>
      <c r="C5583" t="s">
        <v>7131</v>
      </c>
      <c r="D5583" t="s">
        <v>7238</v>
      </c>
      <c r="E5583" t="s">
        <v>8000</v>
      </c>
      <c r="F5583" t="s">
        <v>9964</v>
      </c>
      <c r="G5583" t="s">
        <v>12174</v>
      </c>
      <c r="H5583" t="s">
        <v>12743</v>
      </c>
      <c r="I5583" s="1">
        <v>305.81522669353234</v>
      </c>
      <c r="J5583" s="1">
        <v>0</v>
      </c>
      <c r="K5583" s="1"/>
      <c r="L5583" s="1"/>
      <c r="M5583" s="1">
        <v>0</v>
      </c>
      <c r="N5583" s="1">
        <v>0</v>
      </c>
      <c r="O5583" s="1">
        <v>0</v>
      </c>
      <c r="P5583" s="1"/>
      <c r="Q5583" s="1">
        <v>0</v>
      </c>
      <c r="R5583" s="1"/>
      <c r="S5583" s="1"/>
      <c r="T5583" s="1">
        <v>0</v>
      </c>
      <c r="U5583" s="1"/>
      <c r="V5583" s="1">
        <v>57.085508982792703</v>
      </c>
      <c r="W5583" s="1"/>
      <c r="X5583" s="1">
        <v>0</v>
      </c>
      <c r="Y5583" s="1">
        <v>1734.4820273968176</v>
      </c>
      <c r="Z5583" s="1"/>
      <c r="AA5583" s="1">
        <v>0</v>
      </c>
      <c r="AB5583" s="1"/>
      <c r="AC5583" s="1">
        <v>0</v>
      </c>
      <c r="AD5583" s="1">
        <v>0</v>
      </c>
      <c r="AE5583" s="1"/>
      <c r="AF5583" s="1">
        <v>0</v>
      </c>
      <c r="AG5583" s="1"/>
      <c r="AH5583" s="1"/>
      <c r="AI5583" s="1">
        <v>0</v>
      </c>
      <c r="AJ5583" s="1"/>
      <c r="AK5583" s="1"/>
      <c r="AL5583" s="1">
        <v>2097.3828125</v>
      </c>
      <c r="AM5583" s="1">
        <v>2097.3828125</v>
      </c>
      <c r="AN5583" s="1">
        <v>0</v>
      </c>
      <c r="AO5583" t="s">
        <v>18393</v>
      </c>
    </row>
    <row r="5584" spans="1:41" x14ac:dyDescent="0.25">
      <c r="A5584" s="1">
        <v>2022</v>
      </c>
      <c r="B5584" t="s">
        <v>4126</v>
      </c>
      <c r="C5584" t="s">
        <v>7131</v>
      </c>
      <c r="D5584" t="s">
        <v>7238</v>
      </c>
      <c r="E5584" t="s">
        <v>8000</v>
      </c>
      <c r="F5584" t="s">
        <v>9964</v>
      </c>
      <c r="G5584" t="s">
        <v>12174</v>
      </c>
      <c r="H5584" t="s">
        <v>12743</v>
      </c>
      <c r="I5584" s="1">
        <v>323.40883469003597</v>
      </c>
      <c r="J5584" s="1"/>
      <c r="K5584" s="1"/>
      <c r="L5584" s="1"/>
      <c r="M5584" s="1">
        <v>0</v>
      </c>
      <c r="N5584" s="1">
        <v>0</v>
      </c>
      <c r="O5584" s="1">
        <v>0</v>
      </c>
      <c r="P5584" s="1"/>
      <c r="Q5584" s="1">
        <v>0</v>
      </c>
      <c r="R5584" s="1">
        <v>0</v>
      </c>
      <c r="S5584" s="1">
        <v>10.780294489667867</v>
      </c>
      <c r="T5584" s="1"/>
      <c r="U5584" s="1"/>
      <c r="V5584" s="1">
        <v>202.66953640575588</v>
      </c>
      <c r="W5584" s="1"/>
      <c r="X5584" s="1">
        <v>0</v>
      </c>
      <c r="Y5584" s="1">
        <v>2418.0200540325022</v>
      </c>
      <c r="Z5584" s="1"/>
      <c r="AA5584" s="1">
        <v>0</v>
      </c>
      <c r="AB5584" s="1">
        <v>0</v>
      </c>
      <c r="AC5584" s="1"/>
      <c r="AD5584" s="1"/>
      <c r="AE5584" s="1"/>
      <c r="AF5584" s="1">
        <v>0</v>
      </c>
      <c r="AG5584" s="1"/>
      <c r="AH5584" s="1"/>
      <c r="AI5584" s="1">
        <v>0</v>
      </c>
      <c r="AJ5584" s="1"/>
      <c r="AK5584" s="1"/>
      <c r="AL5584" s="1">
        <v>2954.878662109375</v>
      </c>
      <c r="AM5584" s="1">
        <v>2944.098388671875</v>
      </c>
      <c r="AN5584" s="1">
        <v>10.780294418334961</v>
      </c>
      <c r="AO5584" t="s">
        <v>18394</v>
      </c>
    </row>
    <row r="5585" spans="1:41" x14ac:dyDescent="0.25">
      <c r="A5585" s="1">
        <v>2022</v>
      </c>
      <c r="B5585" t="s">
        <v>4127</v>
      </c>
      <c r="C5585" t="s">
        <v>7131</v>
      </c>
      <c r="D5585" t="s">
        <v>7238</v>
      </c>
      <c r="E5585" t="s">
        <v>8000</v>
      </c>
      <c r="F5585" t="s">
        <v>9964</v>
      </c>
      <c r="G5585" t="s">
        <v>12174</v>
      </c>
      <c r="H5585" t="s">
        <v>12743</v>
      </c>
      <c r="I5585" s="1">
        <v>314.51768077644391</v>
      </c>
      <c r="J5585" s="1"/>
      <c r="K5585" s="1"/>
      <c r="L5585" s="1"/>
      <c r="M5585" s="1">
        <v>0</v>
      </c>
      <c r="N5585" s="1">
        <v>0</v>
      </c>
      <c r="O5585" s="1">
        <v>0</v>
      </c>
      <c r="P5585" s="1"/>
      <c r="Q5585" s="1">
        <v>0</v>
      </c>
      <c r="R5585" s="1"/>
      <c r="S5585" s="1"/>
      <c r="T5585" s="1"/>
      <c r="U5585" s="1"/>
      <c r="V5585" s="1">
        <v>59.758359347524348</v>
      </c>
      <c r="W5585" s="1"/>
      <c r="X5585" s="1">
        <v>0</v>
      </c>
      <c r="Y5585" s="1">
        <v>2358.8826058233294</v>
      </c>
      <c r="Z5585" s="1"/>
      <c r="AA5585" s="1">
        <v>0</v>
      </c>
      <c r="AB5585" s="1"/>
      <c r="AC5585" s="1"/>
      <c r="AD5585" s="1">
        <v>0</v>
      </c>
      <c r="AE5585" s="1"/>
      <c r="AF5585" s="1">
        <v>0</v>
      </c>
      <c r="AG5585" s="1"/>
      <c r="AH5585" s="1"/>
      <c r="AI5585" s="1">
        <v>0</v>
      </c>
      <c r="AJ5585" s="1"/>
      <c r="AK5585" s="1"/>
      <c r="AL5585" s="1">
        <v>2733.15869140625</v>
      </c>
      <c r="AM5585" s="1">
        <v>2733.15869140625</v>
      </c>
      <c r="AN5585" s="1">
        <v>0</v>
      </c>
      <c r="AO5585" t="s">
        <v>18395</v>
      </c>
    </row>
    <row r="5586" spans="1:41" x14ac:dyDescent="0.25">
      <c r="A5586" s="1">
        <v>2022</v>
      </c>
      <c r="B5586" t="s">
        <v>4128</v>
      </c>
      <c r="C5586" t="s">
        <v>7131</v>
      </c>
      <c r="D5586" t="s">
        <v>7238</v>
      </c>
      <c r="E5586" t="s">
        <v>8000</v>
      </c>
      <c r="F5586" t="s">
        <v>9964</v>
      </c>
      <c r="G5586" t="s">
        <v>12174</v>
      </c>
      <c r="H5586" t="s">
        <v>12743</v>
      </c>
      <c r="I5586" s="1">
        <v>300</v>
      </c>
      <c r="J5586" s="1"/>
      <c r="K5586" s="1"/>
      <c r="L5586" s="1"/>
      <c r="M5586" s="1">
        <v>0</v>
      </c>
      <c r="N5586" s="1">
        <v>0</v>
      </c>
      <c r="O5586" s="1"/>
      <c r="P5586" s="1"/>
      <c r="Q5586" s="1">
        <v>0</v>
      </c>
      <c r="R5586" s="1"/>
      <c r="S5586" s="1"/>
      <c r="T5586" s="1">
        <v>0</v>
      </c>
      <c r="U5586" s="1"/>
      <c r="V5586" s="1">
        <v>27</v>
      </c>
      <c r="W5586" s="1"/>
      <c r="X5586" s="1">
        <v>0</v>
      </c>
      <c r="Y5586" s="1">
        <v>0</v>
      </c>
      <c r="Z5586" s="1"/>
      <c r="AA5586" s="1"/>
      <c r="AB5586" s="1"/>
      <c r="AC5586" s="1">
        <v>0</v>
      </c>
      <c r="AD5586" s="1">
        <v>0</v>
      </c>
      <c r="AE5586" s="1"/>
      <c r="AF5586" s="1">
        <v>0</v>
      </c>
      <c r="AG5586" s="1"/>
      <c r="AH5586" s="1"/>
      <c r="AI5586" s="1">
        <v>0</v>
      </c>
      <c r="AJ5586" s="1"/>
      <c r="AK5586" s="1"/>
      <c r="AL5586" s="1">
        <v>327</v>
      </c>
      <c r="AM5586" s="1">
        <v>327</v>
      </c>
      <c r="AN5586" s="1">
        <v>0</v>
      </c>
      <c r="AO5586" t="s">
        <v>18396</v>
      </c>
    </row>
    <row r="5587" spans="1:41" x14ac:dyDescent="0.25">
      <c r="A5587" s="1">
        <v>2022</v>
      </c>
      <c r="B5587" t="s">
        <v>4128</v>
      </c>
      <c r="C5587" t="s">
        <v>7131</v>
      </c>
      <c r="D5587" t="s">
        <v>7238</v>
      </c>
      <c r="E5587" t="s">
        <v>8000</v>
      </c>
      <c r="F5587" t="s">
        <v>9965</v>
      </c>
      <c r="G5587" t="s">
        <v>12174</v>
      </c>
      <c r="H5587" t="s">
        <v>12743</v>
      </c>
      <c r="I5587" s="1">
        <v>1300</v>
      </c>
      <c r="J5587" s="1">
        <v>810.64349999999968</v>
      </c>
      <c r="K5587" s="1"/>
      <c r="L5587" s="1"/>
      <c r="M5587" s="1">
        <v>0</v>
      </c>
      <c r="N5587" s="1">
        <v>422.19862597656248</v>
      </c>
      <c r="O5587" s="1">
        <v>199.34639999999999</v>
      </c>
      <c r="P5587" s="1">
        <v>0</v>
      </c>
      <c r="Q5587" s="1">
        <v>0</v>
      </c>
      <c r="R5587" s="1">
        <v>0</v>
      </c>
      <c r="S5587" s="1">
        <v>1080</v>
      </c>
      <c r="T5587" s="1">
        <v>150</v>
      </c>
      <c r="U5587" s="1">
        <v>0</v>
      </c>
      <c r="V5587" s="1">
        <v>3200</v>
      </c>
      <c r="W5587" s="1"/>
      <c r="X5587" s="1">
        <v>0</v>
      </c>
      <c r="Y5587" s="1">
        <v>1591.056</v>
      </c>
      <c r="Z5587" s="1">
        <v>124.6400623458496</v>
      </c>
      <c r="AA5587" s="1">
        <v>4000</v>
      </c>
      <c r="AB5587" s="1">
        <v>0</v>
      </c>
      <c r="AC5587" s="1">
        <v>0</v>
      </c>
      <c r="AD5587" s="1">
        <v>181.95420200000001</v>
      </c>
      <c r="AE5587" s="1"/>
      <c r="AF5587" s="1">
        <v>144</v>
      </c>
      <c r="AG5587" s="1">
        <v>11707</v>
      </c>
      <c r="AH5587" s="1">
        <v>779.86</v>
      </c>
      <c r="AI5587" s="1">
        <v>1727</v>
      </c>
      <c r="AJ5587" s="1">
        <v>173</v>
      </c>
      <c r="AK5587" s="1"/>
      <c r="AL5587" s="1">
        <v>27590.697265625</v>
      </c>
      <c r="AM5587" s="1">
        <v>23472.5390625</v>
      </c>
      <c r="AN5587" s="1">
        <v>4118.16064453125</v>
      </c>
      <c r="AO5587" t="s">
        <v>18397</v>
      </c>
    </row>
    <row r="5588" spans="1:41" x14ac:dyDescent="0.25">
      <c r="A5588" s="1">
        <v>2022</v>
      </c>
      <c r="B5588" t="s">
        <v>4129</v>
      </c>
      <c r="C5588" t="s">
        <v>7131</v>
      </c>
      <c r="D5588" t="s">
        <v>7238</v>
      </c>
      <c r="E5588" t="s">
        <v>8000</v>
      </c>
      <c r="F5588" t="s">
        <v>9965</v>
      </c>
      <c r="G5588" t="s">
        <v>12174</v>
      </c>
      <c r="H5588" t="s">
        <v>12743</v>
      </c>
      <c r="I5588" s="1">
        <v>299.81884969954143</v>
      </c>
      <c r="J5588" s="1">
        <v>912.35244549487675</v>
      </c>
      <c r="K5588" s="1"/>
      <c r="L5588" s="1"/>
      <c r="M5588" s="1">
        <v>0</v>
      </c>
      <c r="N5588" s="1">
        <v>590.22367422029231</v>
      </c>
      <c r="O5588" s="1">
        <v>203.21054835513189</v>
      </c>
      <c r="P5588" s="1">
        <v>799.19712575909784</v>
      </c>
      <c r="Q5588" s="1">
        <v>0</v>
      </c>
      <c r="R5588" s="1">
        <v>0</v>
      </c>
      <c r="S5588" s="1">
        <v>715.45472284951893</v>
      </c>
      <c r="T5588" s="1">
        <v>0</v>
      </c>
      <c r="U5588" s="1">
        <v>0</v>
      </c>
      <c r="V5588" s="1">
        <v>0</v>
      </c>
      <c r="W5588" s="1"/>
      <c r="X5588" s="1">
        <v>0</v>
      </c>
      <c r="Y5588" s="1">
        <v>1986.5055844227127</v>
      </c>
      <c r="Z5588" s="1">
        <v>124.10217146409816</v>
      </c>
      <c r="AA5588" s="1">
        <v>453.62591959540629</v>
      </c>
      <c r="AB5588" s="1"/>
      <c r="AC5588" s="1">
        <v>0</v>
      </c>
      <c r="AD5588" s="1">
        <v>0</v>
      </c>
      <c r="AE5588" s="1">
        <v>1509.8218765095951</v>
      </c>
      <c r="AF5588" s="1">
        <v>0</v>
      </c>
      <c r="AG5588" s="1">
        <v>10639.311736667989</v>
      </c>
      <c r="AH5588" s="1">
        <v>2256.3047425448817</v>
      </c>
      <c r="AI5588" s="1">
        <v>0</v>
      </c>
      <c r="AJ5588" s="1">
        <v>1223.2609067741294</v>
      </c>
      <c r="AK5588" s="1"/>
      <c r="AL5588" s="1">
        <v>21713.19140625</v>
      </c>
      <c r="AM5588" s="1">
        <v>18538.220703125</v>
      </c>
      <c r="AN5588" s="1">
        <v>3174.969970703125</v>
      </c>
      <c r="AO5588" t="s">
        <v>18398</v>
      </c>
    </row>
    <row r="5589" spans="1:41" x14ac:dyDescent="0.25">
      <c r="A5589" s="1">
        <v>2022</v>
      </c>
      <c r="B5589" t="s">
        <v>4130</v>
      </c>
      <c r="C5589" t="s">
        <v>7131</v>
      </c>
      <c r="D5589" t="s">
        <v>7238</v>
      </c>
      <c r="E5589" t="s">
        <v>8000</v>
      </c>
      <c r="F5589" t="s">
        <v>9965</v>
      </c>
      <c r="G5589" t="s">
        <v>12174</v>
      </c>
      <c r="H5589" t="s">
        <v>12743</v>
      </c>
      <c r="I5589" s="1">
        <v>323.40883469003597</v>
      </c>
      <c r="J5589" s="1">
        <v>477.77798187916329</v>
      </c>
      <c r="K5589" s="1"/>
      <c r="L5589" s="1"/>
      <c r="M5589" s="1">
        <v>1282.8550442704761</v>
      </c>
      <c r="N5589" s="1">
        <v>1056.8892914725479</v>
      </c>
      <c r="O5589" s="1">
        <v>545.99431834778386</v>
      </c>
      <c r="P5589" s="1">
        <v>226.38618428302519</v>
      </c>
      <c r="Q5589" s="1">
        <v>0</v>
      </c>
      <c r="R5589" s="1">
        <v>0</v>
      </c>
      <c r="S5589" s="1">
        <v>107.80294489667867</v>
      </c>
      <c r="T5589" s="1"/>
      <c r="U5589" s="1">
        <v>0</v>
      </c>
      <c r="V5589" s="1">
        <v>0</v>
      </c>
      <c r="W5589" s="1">
        <v>0</v>
      </c>
      <c r="X5589" s="1">
        <v>0</v>
      </c>
      <c r="Y5589" s="1">
        <v>3046.0423267582637</v>
      </c>
      <c r="Z5589" s="1">
        <v>0</v>
      </c>
      <c r="AA5589" s="1">
        <v>3215.7618462679243</v>
      </c>
      <c r="AB5589" s="1"/>
      <c r="AC5589" s="1">
        <v>824.41197129549812</v>
      </c>
      <c r="AD5589" s="1">
        <v>0</v>
      </c>
      <c r="AE5589" s="1">
        <v>0</v>
      </c>
      <c r="AF5589" s="1">
        <v>0</v>
      </c>
      <c r="AG5589" s="1">
        <v>18785.741177695225</v>
      </c>
      <c r="AH5589" s="1">
        <v>2695.0736224169664</v>
      </c>
      <c r="AI5589" s="1"/>
      <c r="AJ5589" s="1">
        <v>2156.0588979335735</v>
      </c>
      <c r="AK5589" s="1"/>
      <c r="AL5589" s="1">
        <v>34744.20703125</v>
      </c>
      <c r="AM5589" s="1">
        <v>30112.478515625</v>
      </c>
      <c r="AN5589" s="1">
        <v>4631.72607421875</v>
      </c>
      <c r="AO5589" t="s">
        <v>18399</v>
      </c>
    </row>
    <row r="5590" spans="1:41" x14ac:dyDescent="0.25">
      <c r="A5590" s="1">
        <v>2022</v>
      </c>
      <c r="B5590" t="s">
        <v>4131</v>
      </c>
      <c r="C5590" t="s">
        <v>7131</v>
      </c>
      <c r="D5590" t="s">
        <v>7238</v>
      </c>
      <c r="E5590" t="s">
        <v>8000</v>
      </c>
      <c r="F5590" t="s">
        <v>9965</v>
      </c>
      <c r="G5590" t="s">
        <v>12174</v>
      </c>
      <c r="H5590" t="s">
        <v>12743</v>
      </c>
      <c r="I5590" s="1">
        <v>314.51768077644391</v>
      </c>
      <c r="J5590" s="1">
        <v>3998.5020500455676</v>
      </c>
      <c r="K5590" s="1"/>
      <c r="L5590" s="1"/>
      <c r="M5590" s="1">
        <v>1142.7475734877462</v>
      </c>
      <c r="N5590" s="1">
        <v>1035.68506156896</v>
      </c>
      <c r="O5590" s="1">
        <v>530.98384553546987</v>
      </c>
      <c r="P5590" s="1">
        <v>304.0337580838958</v>
      </c>
      <c r="Q5590" s="1">
        <v>0</v>
      </c>
      <c r="R5590" s="1"/>
      <c r="S5590" s="1"/>
      <c r="T5590" s="1">
        <v>0</v>
      </c>
      <c r="U5590" s="1">
        <v>0</v>
      </c>
      <c r="V5590" s="1">
        <v>0</v>
      </c>
      <c r="W5590" s="1">
        <v>0</v>
      </c>
      <c r="X5590" s="1">
        <v>0</v>
      </c>
      <c r="Y5590" s="1">
        <v>265.55776180224416</v>
      </c>
      <c r="Z5590" s="1">
        <v>120.87756964963111</v>
      </c>
      <c r="AA5590" s="1">
        <v>3415.6620132321809</v>
      </c>
      <c r="AB5590" s="1"/>
      <c r="AC5590" s="1">
        <v>637.84185661462823</v>
      </c>
      <c r="AD5590" s="1">
        <v>0</v>
      </c>
      <c r="AE5590" s="1"/>
      <c r="AF5590" s="1">
        <v>0</v>
      </c>
      <c r="AG5590" s="1">
        <v>7727.6994166772274</v>
      </c>
      <c r="AH5590" s="1">
        <v>838.7138154038505</v>
      </c>
      <c r="AI5590" s="1">
        <v>0</v>
      </c>
      <c r="AJ5590" s="1">
        <v>2096.7845385096261</v>
      </c>
      <c r="AK5590" s="1"/>
      <c r="AL5590" s="1">
        <v>22429.60546875</v>
      </c>
      <c r="AM5590" s="1">
        <v>19917.162109375</v>
      </c>
      <c r="AN5590" s="1">
        <v>2512.4453125</v>
      </c>
      <c r="AO5590" t="s">
        <v>18400</v>
      </c>
    </row>
    <row r="5591" spans="1:41" x14ac:dyDescent="0.25">
      <c r="A5591" s="1">
        <v>2022</v>
      </c>
      <c r="B5591" t="s">
        <v>4132</v>
      </c>
      <c r="C5591" t="s">
        <v>7131</v>
      </c>
      <c r="D5591" t="s">
        <v>7238</v>
      </c>
      <c r="E5591" t="s">
        <v>8000</v>
      </c>
      <c r="F5591" t="s">
        <v>9965</v>
      </c>
      <c r="G5591" t="s">
        <v>12174</v>
      </c>
      <c r="H5591" t="s">
        <v>12743</v>
      </c>
      <c r="I5591" s="1">
        <v>332.5909566504053</v>
      </c>
      <c r="J5591" s="1">
        <v>415.73869581300659</v>
      </c>
      <c r="K5591" s="1"/>
      <c r="L5591" s="1"/>
      <c r="M5591" s="1">
        <v>1136.352435222218</v>
      </c>
      <c r="N5591" s="1">
        <v>1349.618105774603</v>
      </c>
      <c r="O5591" s="1">
        <v>563.187353261353</v>
      </c>
      <c r="P5591" s="1">
        <v>277.15913054200439</v>
      </c>
      <c r="Q5591" s="1">
        <v>0</v>
      </c>
      <c r="R5591" s="1">
        <v>0</v>
      </c>
      <c r="S5591" s="1">
        <v>149.66593049268238</v>
      </c>
      <c r="T5591" s="1"/>
      <c r="U5591" s="1">
        <v>0</v>
      </c>
      <c r="V5591" s="1">
        <v>0</v>
      </c>
      <c r="W5591" s="1"/>
      <c r="X5591" s="1">
        <v>0</v>
      </c>
      <c r="Y5591" s="1">
        <v>825.8685322435465</v>
      </c>
      <c r="Z5591" s="1">
        <v>0</v>
      </c>
      <c r="AA5591" s="1">
        <v>4277.1197025242118</v>
      </c>
      <c r="AB5591" s="1"/>
      <c r="AC5591" s="1">
        <v>0</v>
      </c>
      <c r="AD5591" s="1">
        <v>0</v>
      </c>
      <c r="AE5591" s="1"/>
      <c r="AF5591" s="1">
        <v>678.04209695795964</v>
      </c>
      <c r="AG5591" s="1">
        <v>14322.47522988862</v>
      </c>
      <c r="AH5591" s="1">
        <v>2771.5913054200441</v>
      </c>
      <c r="AI5591" s="1"/>
      <c r="AJ5591" s="1">
        <v>1219.5001743848195</v>
      </c>
      <c r="AK5591" s="1"/>
      <c r="AL5591" s="1">
        <v>28318.91015625</v>
      </c>
      <c r="AM5591" s="1">
        <v>23698.11328125</v>
      </c>
      <c r="AN5591" s="1">
        <v>4620.796875</v>
      </c>
      <c r="AO5591" t="s">
        <v>18401</v>
      </c>
    </row>
    <row r="5592" spans="1:41" x14ac:dyDescent="0.25">
      <c r="A5592" s="1">
        <v>2022</v>
      </c>
      <c r="B5592" t="s">
        <v>4132</v>
      </c>
      <c r="C5592" t="s">
        <v>7131</v>
      </c>
      <c r="D5592" t="s">
        <v>7238</v>
      </c>
      <c r="E5592" t="s">
        <v>8000</v>
      </c>
      <c r="F5592" t="s">
        <v>9966</v>
      </c>
      <c r="G5592" t="s">
        <v>12174</v>
      </c>
      <c r="H5592" t="s">
        <v>12743</v>
      </c>
      <c r="I5592" s="1">
        <v>0</v>
      </c>
      <c r="J5592" s="1">
        <v>498.88643497560793</v>
      </c>
      <c r="K5592" s="1"/>
      <c r="L5592" s="1">
        <v>0</v>
      </c>
      <c r="M5592" s="1">
        <v>1197.327443941459</v>
      </c>
      <c r="N5592" s="1">
        <v>175.4533711285612</v>
      </c>
      <c r="O5592" s="1">
        <v>160.75229571436256</v>
      </c>
      <c r="P5592" s="1">
        <v>0</v>
      </c>
      <c r="Q5592" s="1">
        <v>0</v>
      </c>
      <c r="R5592" s="1">
        <v>0</v>
      </c>
      <c r="S5592" s="1">
        <v>149.66593049268238</v>
      </c>
      <c r="T5592" s="1"/>
      <c r="U5592" s="1">
        <v>0</v>
      </c>
      <c r="V5592" s="1">
        <v>576.49099152736915</v>
      </c>
      <c r="W5592" s="1">
        <v>133.0363826601621</v>
      </c>
      <c r="X5592" s="1">
        <v>58.716166675202807</v>
      </c>
      <c r="Y5592" s="1">
        <v>87.024975279781273</v>
      </c>
      <c r="Z5592" s="1">
        <v>13.303638266016211</v>
      </c>
      <c r="AA5592" s="1">
        <v>4522.128373923344</v>
      </c>
      <c r="AB5592" s="1"/>
      <c r="AC5592" s="1">
        <v>717.07018232067549</v>
      </c>
      <c r="AD5592" s="1">
        <v>385.17073592715406</v>
      </c>
      <c r="AE5592" s="1">
        <v>1676.2584215180427</v>
      </c>
      <c r="AF5592" s="1">
        <v>292.68004185235668</v>
      </c>
      <c r="AG5592" s="1">
        <v>0</v>
      </c>
      <c r="AH5592" s="1">
        <v>0</v>
      </c>
      <c r="AI5592" s="1"/>
      <c r="AJ5592" s="1">
        <v>0</v>
      </c>
      <c r="AK5592" s="1"/>
      <c r="AL5592" s="1">
        <v>10643.96484375</v>
      </c>
      <c r="AM5592" s="1">
        <v>8559.2958984375</v>
      </c>
      <c r="AN5592" s="1">
        <v>2084.6689453125</v>
      </c>
      <c r="AO5592" t="s">
        <v>18402</v>
      </c>
    </row>
    <row r="5593" spans="1:41" x14ac:dyDescent="0.25">
      <c r="A5593" s="1">
        <v>2022</v>
      </c>
      <c r="B5593" t="s">
        <v>4133</v>
      </c>
      <c r="C5593" t="s">
        <v>7131</v>
      </c>
      <c r="D5593" t="s">
        <v>7238</v>
      </c>
      <c r="E5593" t="s">
        <v>8000</v>
      </c>
      <c r="F5593" t="s">
        <v>9966</v>
      </c>
      <c r="G5593" t="s">
        <v>12174</v>
      </c>
      <c r="H5593" t="s">
        <v>12743</v>
      </c>
      <c r="I5593" s="1">
        <v>0</v>
      </c>
      <c r="J5593" s="1">
        <v>1107.8794499999999</v>
      </c>
      <c r="K5593" s="1"/>
      <c r="L5593" s="1">
        <v>0</v>
      </c>
      <c r="M5593" s="1">
        <v>2225</v>
      </c>
      <c r="N5593" s="1">
        <v>123.00865429687499</v>
      </c>
      <c r="O5593" s="1">
        <v>154.67320000000001</v>
      </c>
      <c r="P5593" s="1">
        <v>0</v>
      </c>
      <c r="Q5593" s="1">
        <v>0</v>
      </c>
      <c r="R5593" s="1">
        <v>0</v>
      </c>
      <c r="S5593" s="1">
        <v>0</v>
      </c>
      <c r="T5593" s="1">
        <v>0</v>
      </c>
      <c r="U5593" s="1">
        <v>0</v>
      </c>
      <c r="V5593" s="1">
        <v>290</v>
      </c>
      <c r="W5593" s="1">
        <v>350</v>
      </c>
      <c r="X5593" s="1">
        <v>1120</v>
      </c>
      <c r="Y5593" s="1">
        <v>0</v>
      </c>
      <c r="Z5593" s="1">
        <v>5.2423800000000007</v>
      </c>
      <c r="AA5593" s="1">
        <v>2639</v>
      </c>
      <c r="AB5593" s="1">
        <v>0</v>
      </c>
      <c r="AC5593" s="1">
        <v>794.63</v>
      </c>
      <c r="AD5593" s="1">
        <v>258.42045250000001</v>
      </c>
      <c r="AE5593" s="1">
        <v>1262.7846226480001</v>
      </c>
      <c r="AF5593" s="1">
        <v>0</v>
      </c>
      <c r="AG5593" s="1">
        <v>1994</v>
      </c>
      <c r="AH5593" s="1">
        <v>0</v>
      </c>
      <c r="AI5593" s="1"/>
      <c r="AJ5593" s="1">
        <v>0</v>
      </c>
      <c r="AK5593" s="1"/>
      <c r="AL5593" s="1">
        <v>12324.638671875</v>
      </c>
      <c r="AM5593" s="1">
        <v>8216.544921875</v>
      </c>
      <c r="AN5593" s="1">
        <v>4108.09375</v>
      </c>
      <c r="AO5593" t="s">
        <v>18403</v>
      </c>
    </row>
    <row r="5594" spans="1:41" x14ac:dyDescent="0.25">
      <c r="A5594" s="1">
        <v>2022</v>
      </c>
      <c r="B5594" t="s">
        <v>4134</v>
      </c>
      <c r="C5594" t="s">
        <v>7131</v>
      </c>
      <c r="D5594" t="s">
        <v>7238</v>
      </c>
      <c r="E5594" t="s">
        <v>8000</v>
      </c>
      <c r="F5594" t="s">
        <v>9966</v>
      </c>
      <c r="G5594" t="s">
        <v>12174</v>
      </c>
      <c r="H5594" t="s">
        <v>12743</v>
      </c>
      <c r="I5594" s="1">
        <v>269.50736224169668</v>
      </c>
      <c r="J5594" s="1">
        <v>107.80294489667867</v>
      </c>
      <c r="K5594" s="1"/>
      <c r="L5594" s="1"/>
      <c r="M5594" s="1">
        <v>3514.3760036317244</v>
      </c>
      <c r="N5594" s="1">
        <v>717.14831063066515</v>
      </c>
      <c r="O5594" s="1">
        <v>166.74226456592959</v>
      </c>
      <c r="P5594" s="1">
        <v>0</v>
      </c>
      <c r="Q5594" s="1">
        <v>0</v>
      </c>
      <c r="R5594" s="1">
        <v>0</v>
      </c>
      <c r="S5594" s="1">
        <v>485.11325203505396</v>
      </c>
      <c r="T5594" s="1"/>
      <c r="U5594" s="1">
        <v>0</v>
      </c>
      <c r="V5594" s="1">
        <v>1045.688565497783</v>
      </c>
      <c r="W5594" s="1">
        <v>129.3635338760144</v>
      </c>
      <c r="X5594" s="1">
        <v>204.82559530368945</v>
      </c>
      <c r="Y5594" s="1">
        <v>220.13361347901781</v>
      </c>
      <c r="Z5594" s="1">
        <v>13.073999464855044</v>
      </c>
      <c r="AA5594" s="1">
        <v>3380.7003519598429</v>
      </c>
      <c r="AB5594" s="1"/>
      <c r="AC5594" s="1">
        <v>0</v>
      </c>
      <c r="AD5594" s="1">
        <v>576.06765311324193</v>
      </c>
      <c r="AE5594" s="1">
        <v>2230.4429299122817</v>
      </c>
      <c r="AF5594" s="1">
        <v>0</v>
      </c>
      <c r="AG5594" s="1">
        <v>1017.6597998246466</v>
      </c>
      <c r="AH5594" s="1">
        <v>0</v>
      </c>
      <c r="AI5594" s="1"/>
      <c r="AJ5594" s="1">
        <v>0</v>
      </c>
      <c r="AK5594" s="1"/>
      <c r="AL5594" s="1">
        <v>14078.6474609375</v>
      </c>
      <c r="AM5594" s="1">
        <v>9002.158203125</v>
      </c>
      <c r="AN5594" s="1">
        <v>5076.48876953125</v>
      </c>
      <c r="AO5594" t="s">
        <v>18404</v>
      </c>
    </row>
    <row r="5595" spans="1:41" x14ac:dyDescent="0.25">
      <c r="A5595" s="1">
        <v>2022</v>
      </c>
      <c r="B5595" t="s">
        <v>4135</v>
      </c>
      <c r="C5595" t="s">
        <v>7131</v>
      </c>
      <c r="D5595" t="s">
        <v>7238</v>
      </c>
      <c r="E5595" t="s">
        <v>8000</v>
      </c>
      <c r="F5595" t="s">
        <v>9966</v>
      </c>
      <c r="G5595" t="s">
        <v>12174</v>
      </c>
      <c r="H5595" t="s">
        <v>12743</v>
      </c>
      <c r="I5595" s="1">
        <v>0</v>
      </c>
      <c r="J5595" s="1">
        <v>1246.8816755096648</v>
      </c>
      <c r="K5595" s="1"/>
      <c r="L5595" s="1"/>
      <c r="M5595" s="1">
        <v>6524.0581694620232</v>
      </c>
      <c r="N5595" s="1">
        <v>124.82194610160329</v>
      </c>
      <c r="O5595" s="1">
        <v>157.67139907138022</v>
      </c>
      <c r="P5595" s="1">
        <v>0</v>
      </c>
      <c r="Q5595" s="1">
        <v>0</v>
      </c>
      <c r="R5595" s="1">
        <v>0</v>
      </c>
      <c r="S5595" s="1"/>
      <c r="T5595" s="1">
        <v>509.69204448922051</v>
      </c>
      <c r="U5595" s="1">
        <v>0</v>
      </c>
      <c r="V5595" s="1">
        <v>203.87681779568823</v>
      </c>
      <c r="W5595" s="1">
        <v>279.69860633390465</v>
      </c>
      <c r="X5595" s="1">
        <v>0</v>
      </c>
      <c r="Y5595" s="1">
        <v>0</v>
      </c>
      <c r="Z5595" s="1">
        <v>5.1805099401884371</v>
      </c>
      <c r="AA5595" s="1">
        <v>503.57573995534989</v>
      </c>
      <c r="AB5595" s="1"/>
      <c r="AC5595" s="1">
        <v>738.97074577767864</v>
      </c>
      <c r="AD5595" s="1">
        <v>31.083059641130625</v>
      </c>
      <c r="AE5595" s="1">
        <v>1461.5535944337742</v>
      </c>
      <c r="AF5595" s="1">
        <v>0</v>
      </c>
      <c r="AG5595" s="1">
        <v>2086.6792301388687</v>
      </c>
      <c r="AH5595" s="1">
        <v>0</v>
      </c>
      <c r="AI5595" s="1"/>
      <c r="AJ5595" s="1">
        <v>0</v>
      </c>
      <c r="AK5595" s="1"/>
      <c r="AL5595" s="1">
        <v>13873.744140625</v>
      </c>
      <c r="AM5595" s="1">
        <v>6371.5400390625</v>
      </c>
      <c r="AN5595" s="1">
        <v>7502.203125</v>
      </c>
      <c r="AO5595" t="s">
        <v>18405</v>
      </c>
    </row>
    <row r="5596" spans="1:41" x14ac:dyDescent="0.25">
      <c r="A5596" s="1">
        <v>2022</v>
      </c>
      <c r="B5596" t="s">
        <v>4136</v>
      </c>
      <c r="C5596" t="s">
        <v>7131</v>
      </c>
      <c r="D5596" t="s">
        <v>7238</v>
      </c>
      <c r="E5596" t="s">
        <v>8000</v>
      </c>
      <c r="F5596" t="s">
        <v>9966</v>
      </c>
      <c r="G5596" t="s">
        <v>12174</v>
      </c>
      <c r="H5596" t="s">
        <v>12743</v>
      </c>
      <c r="I5596" s="1">
        <v>0</v>
      </c>
      <c r="J5596" s="1">
        <v>1780.4592686218921</v>
      </c>
      <c r="K5596" s="1"/>
      <c r="L5596" s="1"/>
      <c r="M5596" s="1">
        <v>7726.6510244079727</v>
      </c>
      <c r="N5596" s="1">
        <v>382.27658439658455</v>
      </c>
      <c r="O5596" s="1">
        <v>162.15818714090358</v>
      </c>
      <c r="P5596" s="1">
        <v>0</v>
      </c>
      <c r="Q5596" s="1">
        <v>0</v>
      </c>
      <c r="R5596" s="1">
        <v>0</v>
      </c>
      <c r="S5596" s="1"/>
      <c r="T5596" s="1">
        <v>524.19613462740654</v>
      </c>
      <c r="U5596" s="1">
        <v>0</v>
      </c>
      <c r="V5596" s="1">
        <v>3805.6639373949715</v>
      </c>
      <c r="W5596" s="1">
        <v>157.25884038822196</v>
      </c>
      <c r="X5596" s="1">
        <v>191.8557852736308</v>
      </c>
      <c r="Y5596" s="1">
        <v>187.87189465046251</v>
      </c>
      <c r="Z5596" s="1">
        <v>10.680238080211318</v>
      </c>
      <c r="AA5596" s="1">
        <v>3665.1793733148265</v>
      </c>
      <c r="AB5596" s="1"/>
      <c r="AC5596" s="1">
        <v>0</v>
      </c>
      <c r="AD5596" s="1">
        <v>1115.7273283320878</v>
      </c>
      <c r="AE5596" s="1">
        <v>273.08416990322445</v>
      </c>
      <c r="AF5596" s="1">
        <v>0</v>
      </c>
      <c r="AG5596" s="1">
        <v>2801.3041434488605</v>
      </c>
      <c r="AH5596" s="1">
        <v>347.47628209484287</v>
      </c>
      <c r="AI5596" s="1"/>
      <c r="AJ5596" s="1">
        <v>0</v>
      </c>
      <c r="AK5596" s="1"/>
      <c r="AL5596" s="1">
        <v>23131.84375</v>
      </c>
      <c r="AM5596" s="1">
        <v>12906.51953125</v>
      </c>
      <c r="AN5596" s="1">
        <v>10225.3232421875</v>
      </c>
      <c r="AO5596" t="s">
        <v>18406</v>
      </c>
    </row>
    <row r="5597" spans="1:41" x14ac:dyDescent="0.25">
      <c r="A5597" s="1">
        <v>2022</v>
      </c>
      <c r="B5597" t="s">
        <v>4137</v>
      </c>
      <c r="C5597" t="s">
        <v>7131</v>
      </c>
      <c r="D5597" t="s">
        <v>7238</v>
      </c>
      <c r="E5597" t="s">
        <v>8000</v>
      </c>
      <c r="F5597" t="s">
        <v>9967</v>
      </c>
      <c r="G5597" t="s">
        <v>12174</v>
      </c>
      <c r="H5597" t="s">
        <v>12743</v>
      </c>
      <c r="I5597" s="1">
        <v>149.90942484977077</v>
      </c>
      <c r="J5597" s="1">
        <v>395.3527263811132</v>
      </c>
      <c r="K5597" s="1"/>
      <c r="L5597" s="1">
        <v>147.81069290187395</v>
      </c>
      <c r="M5597" s="1">
        <v>458.72284004029848</v>
      </c>
      <c r="N5597" s="1">
        <v>1044.6137705187375</v>
      </c>
      <c r="O5597" s="1">
        <v>139.77054555223785</v>
      </c>
      <c r="P5597" s="1">
        <v>0</v>
      </c>
      <c r="Q5597" s="1">
        <v>0</v>
      </c>
      <c r="R5597" s="1">
        <v>201.96278145485871</v>
      </c>
      <c r="S5597" s="1"/>
      <c r="T5597" s="1">
        <v>254.84602224461025</v>
      </c>
      <c r="U5597" s="1">
        <v>50.969204448922056</v>
      </c>
      <c r="V5597" s="1">
        <v>244.65218135482584</v>
      </c>
      <c r="W5597" s="1"/>
      <c r="X5597" s="1">
        <v>305.81522669353234</v>
      </c>
      <c r="Y5597" s="1">
        <v>0</v>
      </c>
      <c r="Z5597" s="1">
        <v>0</v>
      </c>
      <c r="AA5597" s="1">
        <v>812.44911891581751</v>
      </c>
      <c r="AB5597" s="1">
        <v>32.620290847310116</v>
      </c>
      <c r="AC5597" s="1">
        <v>0</v>
      </c>
      <c r="AD5597" s="1">
        <v>0</v>
      </c>
      <c r="AE5597" s="1">
        <v>0</v>
      </c>
      <c r="AF5597" s="1">
        <v>35.066812660858375</v>
      </c>
      <c r="AG5597" s="1">
        <v>0</v>
      </c>
      <c r="AH5597" s="1">
        <v>0</v>
      </c>
      <c r="AI5597" s="1">
        <v>218.1481950413864</v>
      </c>
      <c r="AJ5597" s="1">
        <v>10.193840889784411</v>
      </c>
      <c r="AK5597" s="1">
        <v>244.65218135482584</v>
      </c>
      <c r="AL5597" s="1">
        <v>4747.55615234375</v>
      </c>
      <c r="AM5597" s="1">
        <v>3092.980712890625</v>
      </c>
      <c r="AN5597" s="1">
        <v>1654.5753173828125</v>
      </c>
      <c r="AO5597" t="s">
        <v>18407</v>
      </c>
    </row>
    <row r="5598" spans="1:41" x14ac:dyDescent="0.25">
      <c r="A5598" s="1">
        <v>2022</v>
      </c>
      <c r="B5598" t="s">
        <v>4138</v>
      </c>
      <c r="C5598" t="s">
        <v>7131</v>
      </c>
      <c r="D5598" t="s">
        <v>7238</v>
      </c>
      <c r="E5598" t="s">
        <v>8000</v>
      </c>
      <c r="F5598" t="s">
        <v>9967</v>
      </c>
      <c r="G5598" t="s">
        <v>12174</v>
      </c>
      <c r="H5598" t="s">
        <v>12743</v>
      </c>
      <c r="I5598" s="1">
        <v>133.0363826601621</v>
      </c>
      <c r="J5598" s="1">
        <v>221.72730443360354</v>
      </c>
      <c r="K5598" s="1"/>
      <c r="L5598" s="1"/>
      <c r="M5598" s="1">
        <v>1252.7592700498599</v>
      </c>
      <c r="N5598" s="1">
        <v>1763.0291619640473</v>
      </c>
      <c r="O5598" s="1">
        <v>282.70231315284451</v>
      </c>
      <c r="P5598" s="1">
        <v>0</v>
      </c>
      <c r="Q5598" s="1">
        <v>0</v>
      </c>
      <c r="R5598" s="1">
        <v>0</v>
      </c>
      <c r="S5598" s="1">
        <v>0</v>
      </c>
      <c r="T5598" s="1"/>
      <c r="U5598" s="1">
        <v>55.431826108400884</v>
      </c>
      <c r="V5598" s="1">
        <v>177.38184354688283</v>
      </c>
      <c r="W5598" s="1">
        <v>88.690921773441417</v>
      </c>
      <c r="X5598" s="1">
        <v>63.477858385572482</v>
      </c>
      <c r="Y5598" s="1">
        <v>0</v>
      </c>
      <c r="Z5598" s="1">
        <v>0</v>
      </c>
      <c r="AA5598" s="1">
        <v>797.10965943880467</v>
      </c>
      <c r="AB5598" s="1">
        <v>150.58166425999315</v>
      </c>
      <c r="AC5598" s="1">
        <v>0</v>
      </c>
      <c r="AD5598" s="1">
        <v>0</v>
      </c>
      <c r="AE5598" s="1"/>
      <c r="AF5598" s="1">
        <v>292.68004185235668</v>
      </c>
      <c r="AG5598" s="1">
        <v>0</v>
      </c>
      <c r="AH5598" s="1">
        <v>0</v>
      </c>
      <c r="AI5598" s="1">
        <v>245.00867139913188</v>
      </c>
      <c r="AJ5598" s="1">
        <v>0</v>
      </c>
      <c r="AK5598" s="1">
        <v>251.66049053213999</v>
      </c>
      <c r="AL5598" s="1">
        <v>5775.27783203125</v>
      </c>
      <c r="AM5598" s="1">
        <v>3440.39599609375</v>
      </c>
      <c r="AN5598" s="1">
        <v>2334.881103515625</v>
      </c>
      <c r="AO5598" t="s">
        <v>18408</v>
      </c>
    </row>
    <row r="5599" spans="1:41" x14ac:dyDescent="0.25">
      <c r="A5599" s="1">
        <v>2022</v>
      </c>
      <c r="B5599" t="s">
        <v>4139</v>
      </c>
      <c r="C5599" t="s">
        <v>7131</v>
      </c>
      <c r="D5599" t="s">
        <v>7238</v>
      </c>
      <c r="E5599" t="s">
        <v>8000</v>
      </c>
      <c r="F5599" t="s">
        <v>9967</v>
      </c>
      <c r="G5599" t="s">
        <v>12174</v>
      </c>
      <c r="H5599" t="s">
        <v>12743</v>
      </c>
      <c r="I5599" s="1">
        <v>125.80707231057757</v>
      </c>
      <c r="J5599" s="1">
        <v>1411.3969257802141</v>
      </c>
      <c r="K5599" s="1"/>
      <c r="L5599" s="1"/>
      <c r="M5599" s="1">
        <v>1153.2314961802945</v>
      </c>
      <c r="N5599" s="1">
        <v>1847.8966759155464</v>
      </c>
      <c r="O5599" s="1">
        <v>266.95971388038259</v>
      </c>
      <c r="P5599" s="1">
        <v>0</v>
      </c>
      <c r="Q5599" s="1">
        <v>0</v>
      </c>
      <c r="R5599" s="1"/>
      <c r="S5599" s="1"/>
      <c r="T5599" s="1">
        <v>0</v>
      </c>
      <c r="U5599" s="1">
        <v>52.419613462740656</v>
      </c>
      <c r="V5599" s="1">
        <v>251.61414462115513</v>
      </c>
      <c r="W5599" s="1">
        <v>83.871381540385045</v>
      </c>
      <c r="X5599" s="1">
        <v>52.419613462740656</v>
      </c>
      <c r="Y5599" s="1">
        <v>12.161350323355832</v>
      </c>
      <c r="Z5599" s="1">
        <v>0</v>
      </c>
      <c r="AA5599" s="1">
        <v>1353.4744196079637</v>
      </c>
      <c r="AB5599" s="1">
        <v>32.500160346899207</v>
      </c>
      <c r="AC5599" s="1">
        <v>0</v>
      </c>
      <c r="AD5599" s="1">
        <v>419.19036262217293</v>
      </c>
      <c r="AE5599" s="1"/>
      <c r="AF5599" s="1">
        <v>0</v>
      </c>
      <c r="AG5599" s="1">
        <v>0</v>
      </c>
      <c r="AH5599" s="1"/>
      <c r="AI5599" s="1">
        <v>224.35594562053001</v>
      </c>
      <c r="AJ5599" s="1">
        <v>0</v>
      </c>
      <c r="AK5599" s="1">
        <v>237.98504512084259</v>
      </c>
      <c r="AL5599" s="1">
        <v>7525.283203125</v>
      </c>
      <c r="AM5599" s="1">
        <v>5054.7705078125</v>
      </c>
      <c r="AN5599" s="1">
        <v>2470.513427734375</v>
      </c>
      <c r="AO5599" t="s">
        <v>18409</v>
      </c>
    </row>
    <row r="5600" spans="1:41" x14ac:dyDescent="0.25">
      <c r="A5600" s="1">
        <v>2022</v>
      </c>
      <c r="B5600" t="s">
        <v>4140</v>
      </c>
      <c r="C5600" t="s">
        <v>7131</v>
      </c>
      <c r="D5600" t="s">
        <v>7238</v>
      </c>
      <c r="E5600" t="s">
        <v>8000</v>
      </c>
      <c r="F5600" t="s">
        <v>9967</v>
      </c>
      <c r="G5600" t="s">
        <v>12174</v>
      </c>
      <c r="H5600" t="s">
        <v>12743</v>
      </c>
      <c r="I5600" s="1">
        <v>120</v>
      </c>
      <c r="J5600" s="1">
        <v>351.27884999999992</v>
      </c>
      <c r="K5600" s="1"/>
      <c r="L5600" s="1">
        <v>65</v>
      </c>
      <c r="M5600" s="1">
        <v>580</v>
      </c>
      <c r="N5600" s="1">
        <v>1029.438622070312</v>
      </c>
      <c r="O5600" s="1">
        <v>137.11274</v>
      </c>
      <c r="P5600" s="1">
        <v>0</v>
      </c>
      <c r="Q5600" s="1">
        <v>0</v>
      </c>
      <c r="R5600" s="1">
        <v>0</v>
      </c>
      <c r="S5600" s="1">
        <v>154</v>
      </c>
      <c r="T5600" s="1">
        <v>0</v>
      </c>
      <c r="U5600" s="1">
        <v>95</v>
      </c>
      <c r="V5600" s="1">
        <v>240</v>
      </c>
      <c r="W5600" s="1"/>
      <c r="X5600" s="1">
        <v>50</v>
      </c>
      <c r="Y5600" s="1">
        <v>0</v>
      </c>
      <c r="Z5600" s="1">
        <v>0</v>
      </c>
      <c r="AA5600" s="1">
        <v>1780</v>
      </c>
      <c r="AB5600" s="1">
        <v>50</v>
      </c>
      <c r="AC5600" s="1">
        <v>0</v>
      </c>
      <c r="AD5600" s="1">
        <v>300.22443329999999</v>
      </c>
      <c r="AE5600" s="1"/>
      <c r="AF5600" s="1">
        <v>64.376470588235293</v>
      </c>
      <c r="AG5600" s="1">
        <v>0</v>
      </c>
      <c r="AH5600" s="1">
        <v>0</v>
      </c>
      <c r="AI5600" s="1">
        <v>214</v>
      </c>
      <c r="AJ5600" s="1">
        <v>196</v>
      </c>
      <c r="AK5600" s="1">
        <v>265</v>
      </c>
      <c r="AL5600" s="1">
        <v>5691.43115234375</v>
      </c>
      <c r="AM5600" s="1">
        <v>3941.09375</v>
      </c>
      <c r="AN5600" s="1">
        <v>1750.337158203125</v>
      </c>
      <c r="AO5600" t="s">
        <v>18410</v>
      </c>
    </row>
    <row r="5601" spans="1:41" x14ac:dyDescent="0.25">
      <c r="A5601" s="1">
        <v>2022</v>
      </c>
      <c r="B5601" t="s">
        <v>4141</v>
      </c>
      <c r="C5601" t="s">
        <v>7131</v>
      </c>
      <c r="D5601" t="s">
        <v>7238</v>
      </c>
      <c r="E5601" t="s">
        <v>8000</v>
      </c>
      <c r="F5601" t="s">
        <v>9967</v>
      </c>
      <c r="G5601" t="s">
        <v>12174</v>
      </c>
      <c r="H5601" t="s">
        <v>12743</v>
      </c>
      <c r="I5601" s="1">
        <v>107.80294489667867</v>
      </c>
      <c r="J5601" s="1">
        <v>1613.5587825852838</v>
      </c>
      <c r="K5601" s="1"/>
      <c r="L5601" s="1"/>
      <c r="M5601" s="1">
        <v>1218.1732773324688</v>
      </c>
      <c r="N5601" s="1">
        <v>1885.7214530161723</v>
      </c>
      <c r="O5601" s="1">
        <v>274.50644352362349</v>
      </c>
      <c r="P5601" s="1">
        <v>0</v>
      </c>
      <c r="Q5601" s="1">
        <v>0</v>
      </c>
      <c r="R5601" s="1">
        <v>0</v>
      </c>
      <c r="S5601" s="1">
        <v>53.901472448339334</v>
      </c>
      <c r="T5601" s="1">
        <v>215.60588979335733</v>
      </c>
      <c r="U5601" s="1">
        <v>53.901472448339334</v>
      </c>
      <c r="V5601" s="1">
        <v>172.48471183468587</v>
      </c>
      <c r="W5601" s="1">
        <v>86.242355917342934</v>
      </c>
      <c r="X5601" s="1">
        <v>53.901472448339334</v>
      </c>
      <c r="Y5601" s="1">
        <v>12.505141608014725</v>
      </c>
      <c r="Z5601" s="1">
        <v>0</v>
      </c>
      <c r="AA5601" s="1">
        <v>1305.4936626987785</v>
      </c>
      <c r="AB5601" s="1">
        <v>233.9323904257927</v>
      </c>
      <c r="AC5601" s="1">
        <v>0</v>
      </c>
      <c r="AD5601" s="1">
        <v>221.56448196663143</v>
      </c>
      <c r="AE5601" s="1">
        <v>0</v>
      </c>
      <c r="AF5601" s="1">
        <v>0</v>
      </c>
      <c r="AG5601" s="1">
        <v>2034.2415702003264</v>
      </c>
      <c r="AH5601" s="1">
        <v>0</v>
      </c>
      <c r="AI5601" s="1">
        <v>238.24450822165986</v>
      </c>
      <c r="AJ5601" s="1">
        <v>0</v>
      </c>
      <c r="AK5601" s="1">
        <v>244.71268491546056</v>
      </c>
      <c r="AL5601" s="1">
        <v>10026.494140625</v>
      </c>
      <c r="AM5601" s="1">
        <v>7185.7099609375</v>
      </c>
      <c r="AN5601" s="1">
        <v>2840.784912109375</v>
      </c>
      <c r="AO5601" t="s">
        <v>18411</v>
      </c>
    </row>
    <row r="5602" spans="1:41" x14ac:dyDescent="0.25">
      <c r="A5602" s="1">
        <v>2022</v>
      </c>
      <c r="B5602" t="s">
        <v>4141</v>
      </c>
      <c r="C5602" t="s">
        <v>7131</v>
      </c>
      <c r="D5602" t="s">
        <v>7238</v>
      </c>
      <c r="E5602" t="s">
        <v>8000</v>
      </c>
      <c r="F5602" t="s">
        <v>9968</v>
      </c>
      <c r="G5602" t="s">
        <v>12174</v>
      </c>
      <c r="H5602" t="s">
        <v>12743</v>
      </c>
      <c r="I5602" s="1">
        <v>161.70441734501799</v>
      </c>
      <c r="J5602" s="1">
        <v>351.84587830416632</v>
      </c>
      <c r="K5602" s="1"/>
      <c r="L5602" s="1"/>
      <c r="M5602" s="1">
        <v>0</v>
      </c>
      <c r="N5602" s="1">
        <v>355.39396844088054</v>
      </c>
      <c r="O5602" s="1">
        <v>0</v>
      </c>
      <c r="P5602" s="1">
        <v>0</v>
      </c>
      <c r="Q5602" s="1">
        <v>0</v>
      </c>
      <c r="R5602" s="1">
        <v>0</v>
      </c>
      <c r="S5602" s="1">
        <v>53.901472448339334</v>
      </c>
      <c r="T5602" s="1"/>
      <c r="U5602" s="1">
        <v>0</v>
      </c>
      <c r="V5602" s="1">
        <v>201.59150695678909</v>
      </c>
      <c r="W5602" s="1">
        <v>0</v>
      </c>
      <c r="X5602" s="1">
        <v>0</v>
      </c>
      <c r="Y5602" s="1">
        <v>192.15680732397877</v>
      </c>
      <c r="Z5602" s="1">
        <v>0</v>
      </c>
      <c r="AA5602" s="1">
        <v>3386.0904992046767</v>
      </c>
      <c r="AB5602" s="1"/>
      <c r="AC5602" s="1">
        <v>0</v>
      </c>
      <c r="AD5602" s="1">
        <v>88.625792786652596</v>
      </c>
      <c r="AE5602" s="1">
        <v>0</v>
      </c>
      <c r="AF5602" s="1">
        <v>0</v>
      </c>
      <c r="AG5602" s="1">
        <v>0</v>
      </c>
      <c r="AH5602" s="1">
        <v>0</v>
      </c>
      <c r="AI5602" s="1"/>
      <c r="AJ5602" s="1">
        <v>0</v>
      </c>
      <c r="AK5602" s="1"/>
      <c r="AL5602" s="1">
        <v>4791.310546875</v>
      </c>
      <c r="AM5602" s="1">
        <v>4648.783203125</v>
      </c>
      <c r="AN5602" s="1">
        <v>142.52726745605469</v>
      </c>
      <c r="AO5602" t="s">
        <v>18412</v>
      </c>
    </row>
    <row r="5603" spans="1:41" x14ac:dyDescent="0.25">
      <c r="A5603" s="1">
        <v>2022</v>
      </c>
      <c r="B5603" t="s">
        <v>4142</v>
      </c>
      <c r="C5603" t="s">
        <v>7131</v>
      </c>
      <c r="D5603" t="s">
        <v>7238</v>
      </c>
      <c r="E5603" t="s">
        <v>8000</v>
      </c>
      <c r="F5603" t="s">
        <v>9968</v>
      </c>
      <c r="G5603" t="s">
        <v>12174</v>
      </c>
      <c r="H5603" t="s">
        <v>12743</v>
      </c>
      <c r="I5603" s="1">
        <v>150</v>
      </c>
      <c r="J5603" s="1">
        <v>391.81102499999997</v>
      </c>
      <c r="K5603" s="1"/>
      <c r="L5603" s="1"/>
      <c r="M5603" s="1">
        <v>0</v>
      </c>
      <c r="N5603" s="1">
        <v>15.534199707031251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0</v>
      </c>
      <c r="U5603" s="1">
        <v>0</v>
      </c>
      <c r="V5603" s="1">
        <v>373</v>
      </c>
      <c r="W5603" s="1"/>
      <c r="X5603" s="1">
        <v>0</v>
      </c>
      <c r="Y5603" s="1">
        <v>0</v>
      </c>
      <c r="Z5603" s="1">
        <v>0</v>
      </c>
      <c r="AA5603" s="1">
        <v>2816</v>
      </c>
      <c r="AB5603" s="1">
        <v>0</v>
      </c>
      <c r="AC5603" s="1">
        <v>0</v>
      </c>
      <c r="AD5603" s="1">
        <v>181.95420200000001</v>
      </c>
      <c r="AE5603" s="1"/>
      <c r="AF5603" s="1">
        <v>0</v>
      </c>
      <c r="AG5603" s="1">
        <v>184</v>
      </c>
      <c r="AH5603" s="1">
        <v>0</v>
      </c>
      <c r="AI5603" s="1"/>
      <c r="AJ5603" s="1">
        <v>1</v>
      </c>
      <c r="AK5603" s="1"/>
      <c r="AL5603" s="1">
        <v>4113.29931640625</v>
      </c>
      <c r="AM5603" s="1">
        <v>3931.34521484375</v>
      </c>
      <c r="AN5603" s="1">
        <v>181.95420837402344</v>
      </c>
      <c r="AO5603" t="s">
        <v>18413</v>
      </c>
    </row>
    <row r="5604" spans="1:41" x14ac:dyDescent="0.25">
      <c r="A5604" s="1">
        <v>2022</v>
      </c>
      <c r="B5604" t="s">
        <v>4143</v>
      </c>
      <c r="C5604" t="s">
        <v>7131</v>
      </c>
      <c r="D5604" t="s">
        <v>7238</v>
      </c>
      <c r="E5604" t="s">
        <v>8000</v>
      </c>
      <c r="F5604" t="s">
        <v>9968</v>
      </c>
      <c r="G5604" t="s">
        <v>12174</v>
      </c>
      <c r="H5604" t="s">
        <v>12743</v>
      </c>
      <c r="I5604" s="1">
        <v>149.90942484977077</v>
      </c>
      <c r="J5604" s="1">
        <v>440.97034865585709</v>
      </c>
      <c r="K5604" s="1"/>
      <c r="L5604" s="1"/>
      <c r="M5604" s="1">
        <v>0</v>
      </c>
      <c r="N5604" s="1">
        <v>15.763192103335307</v>
      </c>
      <c r="O5604" s="1">
        <v>0</v>
      </c>
      <c r="P5604" s="1">
        <v>0</v>
      </c>
      <c r="Q5604" s="1">
        <v>0</v>
      </c>
      <c r="R5604" s="1">
        <v>0</v>
      </c>
      <c r="S5604" s="1"/>
      <c r="T5604" s="1">
        <v>0</v>
      </c>
      <c r="U5604" s="1">
        <v>0</v>
      </c>
      <c r="V5604" s="1">
        <v>380.23026518895853</v>
      </c>
      <c r="W5604" s="1"/>
      <c r="X5604" s="1">
        <v>110.09348160967164</v>
      </c>
      <c r="Y5604" s="1">
        <v>0</v>
      </c>
      <c r="Z5604" s="1">
        <v>0</v>
      </c>
      <c r="AA5604" s="1">
        <v>504.59512404432832</v>
      </c>
      <c r="AB5604" s="1"/>
      <c r="AC5604" s="1">
        <v>126.81960433569941</v>
      </c>
      <c r="AD5604" s="1">
        <v>0</v>
      </c>
      <c r="AE5604" s="1">
        <v>0</v>
      </c>
      <c r="AF5604" s="1">
        <v>0</v>
      </c>
      <c r="AG5604" s="1">
        <v>0</v>
      </c>
      <c r="AH5604" s="1">
        <v>0</v>
      </c>
      <c r="AI5604" s="1"/>
      <c r="AJ5604" s="1">
        <v>40.775363559137645</v>
      </c>
      <c r="AK5604" s="1"/>
      <c r="AL5604" s="1">
        <v>1769.15673828125</v>
      </c>
      <c r="AM5604" s="1">
        <v>1659.0633544921875</v>
      </c>
      <c r="AN5604" s="1">
        <v>110.09348297119141</v>
      </c>
      <c r="AO5604" t="s">
        <v>18414</v>
      </c>
    </row>
    <row r="5605" spans="1:41" x14ac:dyDescent="0.25">
      <c r="A5605" s="1">
        <v>2022</v>
      </c>
      <c r="B5605" t="s">
        <v>4144</v>
      </c>
      <c r="C5605" t="s">
        <v>7131</v>
      </c>
      <c r="D5605" t="s">
        <v>7238</v>
      </c>
      <c r="E5605" t="s">
        <v>8000</v>
      </c>
      <c r="F5605" t="s">
        <v>9968</v>
      </c>
      <c r="G5605" t="s">
        <v>12174</v>
      </c>
      <c r="H5605" t="s">
        <v>12743</v>
      </c>
      <c r="I5605" s="1">
        <v>166.29547832520265</v>
      </c>
      <c r="J5605" s="1">
        <v>0</v>
      </c>
      <c r="K5605" s="1"/>
      <c r="L5605" s="1"/>
      <c r="M5605" s="1">
        <v>0</v>
      </c>
      <c r="N5605" s="1">
        <v>345.71182525094821</v>
      </c>
      <c r="O5605" s="1">
        <v>0</v>
      </c>
      <c r="P5605" s="1">
        <v>0</v>
      </c>
      <c r="Q5605" s="1">
        <v>0</v>
      </c>
      <c r="R5605" s="1">
        <v>0</v>
      </c>
      <c r="S5605" s="1">
        <v>33.259095665040526</v>
      </c>
      <c r="T5605" s="1"/>
      <c r="U5605" s="1">
        <v>0</v>
      </c>
      <c r="V5605" s="1">
        <v>207.31502964541929</v>
      </c>
      <c r="W5605" s="1"/>
      <c r="X5605" s="1">
        <v>52.214565261573519</v>
      </c>
      <c r="Y5605" s="1">
        <v>774.65218148636882</v>
      </c>
      <c r="Z5605" s="1">
        <v>0</v>
      </c>
      <c r="AA5605" s="1">
        <v>4563.1479252435602</v>
      </c>
      <c r="AB5605" s="1"/>
      <c r="AC5605" s="1">
        <v>0</v>
      </c>
      <c r="AD5605" s="1">
        <v>0</v>
      </c>
      <c r="AE5605" s="1"/>
      <c r="AF5605" s="1">
        <v>0</v>
      </c>
      <c r="AG5605" s="1">
        <v>5896.837661411686</v>
      </c>
      <c r="AH5605" s="1">
        <v>177.38184354688283</v>
      </c>
      <c r="AI5605" s="1"/>
      <c r="AJ5605" s="1">
        <v>0</v>
      </c>
      <c r="AK5605" s="1"/>
      <c r="AL5605" s="1">
        <v>12216.8154296875</v>
      </c>
      <c r="AM5605" s="1">
        <v>11953.9599609375</v>
      </c>
      <c r="AN5605" s="1">
        <v>262.85549926757813</v>
      </c>
      <c r="AO5605" t="s">
        <v>18415</v>
      </c>
    </row>
    <row r="5606" spans="1:41" x14ac:dyDescent="0.25">
      <c r="A5606" s="1">
        <v>2022</v>
      </c>
      <c r="B5606" t="s">
        <v>4145</v>
      </c>
      <c r="C5606" t="s">
        <v>7131</v>
      </c>
      <c r="D5606" t="s">
        <v>7238</v>
      </c>
      <c r="E5606" t="s">
        <v>8000</v>
      </c>
      <c r="F5606" t="s">
        <v>9968</v>
      </c>
      <c r="G5606" t="s">
        <v>12174</v>
      </c>
      <c r="H5606" t="s">
        <v>12743</v>
      </c>
      <c r="I5606" s="1">
        <v>157.25884038822196</v>
      </c>
      <c r="J5606" s="1">
        <v>181.11262258660338</v>
      </c>
      <c r="K5606" s="1"/>
      <c r="L5606" s="1"/>
      <c r="M5606" s="1"/>
      <c r="N5606" s="1">
        <v>348.26941519298748</v>
      </c>
      <c r="O5606" s="1">
        <v>0</v>
      </c>
      <c r="P5606" s="1">
        <v>0</v>
      </c>
      <c r="Q5606" s="1">
        <v>0</v>
      </c>
      <c r="R5606" s="1"/>
      <c r="S5606" s="1"/>
      <c r="T5606" s="1">
        <v>0</v>
      </c>
      <c r="U5606" s="1">
        <v>0</v>
      </c>
      <c r="V5606" s="1">
        <v>391.05031643204529</v>
      </c>
      <c r="W5606" s="1">
        <v>0</v>
      </c>
      <c r="X5606" s="1">
        <v>0</v>
      </c>
      <c r="Y5606" s="1">
        <v>25.790449823668403</v>
      </c>
      <c r="Z5606" s="1">
        <v>0</v>
      </c>
      <c r="AA5606" s="1">
        <v>3705.0182795465093</v>
      </c>
      <c r="AB5606" s="1"/>
      <c r="AC5606" s="1">
        <v>0</v>
      </c>
      <c r="AD5606" s="1">
        <v>167.67614504886913</v>
      </c>
      <c r="AE5606" s="1"/>
      <c r="AF5606" s="1">
        <v>0</v>
      </c>
      <c r="AG5606" s="1">
        <v>0</v>
      </c>
      <c r="AH5606" s="1"/>
      <c r="AI5606" s="1"/>
      <c r="AJ5606" s="1">
        <v>0</v>
      </c>
      <c r="AK5606" s="1"/>
      <c r="AL5606" s="1">
        <v>4976.17626953125</v>
      </c>
      <c r="AM5606" s="1">
        <v>4808.5</v>
      </c>
      <c r="AN5606" s="1">
        <v>167.6761474609375</v>
      </c>
      <c r="AO5606" t="s">
        <v>18416</v>
      </c>
    </row>
    <row r="5607" spans="1:41" x14ac:dyDescent="0.25">
      <c r="A5607" s="1">
        <v>2022</v>
      </c>
      <c r="B5607" t="s">
        <v>4146</v>
      </c>
      <c r="C5607" t="s">
        <v>7131</v>
      </c>
      <c r="D5607" t="s">
        <v>7238</v>
      </c>
      <c r="E5607" t="s">
        <v>8000</v>
      </c>
      <c r="F5607" t="s">
        <v>9969</v>
      </c>
      <c r="G5607" t="s">
        <v>12174</v>
      </c>
      <c r="H5607" t="s">
        <v>12743</v>
      </c>
      <c r="I5607" s="1">
        <v>150</v>
      </c>
      <c r="J5607" s="1">
        <v>54.958958724315053</v>
      </c>
      <c r="K5607" s="1"/>
      <c r="L5607" s="1"/>
      <c r="M5607" s="1">
        <v>0</v>
      </c>
      <c r="N5607" s="1">
        <v>271.20807379150392</v>
      </c>
      <c r="O5607" s="1">
        <v>0</v>
      </c>
      <c r="P5607" s="1">
        <v>0</v>
      </c>
      <c r="Q5607" s="1">
        <v>0</v>
      </c>
      <c r="R5607" s="1">
        <v>0</v>
      </c>
      <c r="S5607" s="1"/>
      <c r="T5607" s="1">
        <v>285</v>
      </c>
      <c r="U5607" s="1">
        <v>15</v>
      </c>
      <c r="V5607" s="1">
        <v>0</v>
      </c>
      <c r="W5607" s="1"/>
      <c r="X5607" s="1">
        <v>0</v>
      </c>
      <c r="Y5607" s="1">
        <v>477.108</v>
      </c>
      <c r="Z5607" s="1">
        <v>0</v>
      </c>
      <c r="AA5607" s="1">
        <v>6372</v>
      </c>
      <c r="AB5607" s="1">
        <v>0</v>
      </c>
      <c r="AC5607" s="1">
        <v>0</v>
      </c>
      <c r="AD5607" s="1">
        <v>0</v>
      </c>
      <c r="AE5607" s="1"/>
      <c r="AF5607" s="1">
        <v>423.52941176470591</v>
      </c>
      <c r="AG5607" s="1">
        <v>1877</v>
      </c>
      <c r="AH5607" s="1">
        <v>0</v>
      </c>
      <c r="AI5607" s="1">
        <v>9122</v>
      </c>
      <c r="AJ5607" s="1">
        <v>602</v>
      </c>
      <c r="AK5607" s="1"/>
      <c r="AL5607" s="1">
        <v>19649.8046875</v>
      </c>
      <c r="AM5607" s="1">
        <v>10242.8046875</v>
      </c>
      <c r="AN5607" s="1">
        <v>9407</v>
      </c>
      <c r="AO5607" t="s">
        <v>18417</v>
      </c>
    </row>
    <row r="5608" spans="1:41" x14ac:dyDescent="0.25">
      <c r="A5608" s="1">
        <v>2022</v>
      </c>
      <c r="B5608" t="s">
        <v>4147</v>
      </c>
      <c r="C5608" t="s">
        <v>7131</v>
      </c>
      <c r="D5608" t="s">
        <v>7238</v>
      </c>
      <c r="E5608" t="s">
        <v>8000</v>
      </c>
      <c r="F5608" t="s">
        <v>9969</v>
      </c>
      <c r="G5608" t="s">
        <v>12174</v>
      </c>
      <c r="H5608" t="s">
        <v>12743</v>
      </c>
      <c r="I5608" s="1">
        <v>221.72730443360354</v>
      </c>
      <c r="J5608" s="1">
        <v>0</v>
      </c>
      <c r="K5608" s="1"/>
      <c r="L5608" s="1"/>
      <c r="M5608" s="1">
        <v>0</v>
      </c>
      <c r="N5608" s="1">
        <v>324.71603427431529</v>
      </c>
      <c r="O5608" s="1">
        <v>0</v>
      </c>
      <c r="P5608" s="1">
        <v>0</v>
      </c>
      <c r="Q5608" s="1">
        <v>0</v>
      </c>
      <c r="R5608" s="1">
        <v>0</v>
      </c>
      <c r="S5608" s="1">
        <v>0</v>
      </c>
      <c r="T5608" s="1"/>
      <c r="U5608" s="1">
        <v>110.86365221680177</v>
      </c>
      <c r="V5608" s="1">
        <v>0</v>
      </c>
      <c r="W5608" s="1"/>
      <c r="X5608" s="1">
        <v>0</v>
      </c>
      <c r="Y5608" s="1">
        <v>173.35493591490757</v>
      </c>
      <c r="Z5608" s="1">
        <v>0</v>
      </c>
      <c r="AA5608" s="1">
        <v>7379.0846915503253</v>
      </c>
      <c r="AB5608" s="1"/>
      <c r="AC5608" s="1"/>
      <c r="AD5608" s="1">
        <v>0</v>
      </c>
      <c r="AE5608" s="1"/>
      <c r="AF5608" s="1">
        <v>0</v>
      </c>
      <c r="AG5608" s="1">
        <v>0</v>
      </c>
      <c r="AH5608" s="1">
        <v>593.12053935988945</v>
      </c>
      <c r="AI5608" s="1">
        <v>216.18412182276344</v>
      </c>
      <c r="AJ5608" s="1">
        <v>0</v>
      </c>
      <c r="AK5608" s="1"/>
      <c r="AL5608" s="1">
        <v>9019.0517578125</v>
      </c>
      <c r="AM5608" s="1">
        <v>8209.7470703125</v>
      </c>
      <c r="AN5608" s="1">
        <v>809.3046875</v>
      </c>
      <c r="AO5608" t="s">
        <v>18418</v>
      </c>
    </row>
    <row r="5609" spans="1:41" x14ac:dyDescent="0.25">
      <c r="A5609" s="1">
        <v>2022</v>
      </c>
      <c r="B5609" t="s">
        <v>4148</v>
      </c>
      <c r="C5609" t="s">
        <v>7131</v>
      </c>
      <c r="D5609" t="s">
        <v>7238</v>
      </c>
      <c r="E5609" t="s">
        <v>8000</v>
      </c>
      <c r="F5609" t="s">
        <v>9969</v>
      </c>
      <c r="G5609" t="s">
        <v>12174</v>
      </c>
      <c r="H5609" t="s">
        <v>12743</v>
      </c>
      <c r="I5609" s="1">
        <v>0</v>
      </c>
      <c r="J5609" s="1">
        <v>50.803402351824367</v>
      </c>
      <c r="K5609" s="1"/>
      <c r="L5609" s="1"/>
      <c r="M5609" s="1">
        <v>0</v>
      </c>
      <c r="N5609" s="1">
        <v>2002.6641419854882</v>
      </c>
      <c r="O5609" s="1">
        <v>0</v>
      </c>
      <c r="P5609" s="1">
        <v>0</v>
      </c>
      <c r="Q5609" s="1">
        <v>0</v>
      </c>
      <c r="R5609" s="1">
        <v>0</v>
      </c>
      <c r="S5609" s="1">
        <v>152.90761334676617</v>
      </c>
      <c r="T5609" s="1">
        <v>0</v>
      </c>
      <c r="U5609" s="1">
        <v>101.93840889784411</v>
      </c>
      <c r="V5609" s="1">
        <v>2038.768177956882</v>
      </c>
      <c r="W5609" s="1"/>
      <c r="X5609" s="1">
        <v>76.453806673383085</v>
      </c>
      <c r="Y5609" s="1">
        <v>1021.5399485720239</v>
      </c>
      <c r="Z5609" s="1">
        <v>0</v>
      </c>
      <c r="AA5609" s="1">
        <v>4510.7745937296013</v>
      </c>
      <c r="AB5609" s="1"/>
      <c r="AC5609" s="1">
        <v>0</v>
      </c>
      <c r="AD5609" s="1">
        <v>0</v>
      </c>
      <c r="AE5609" s="1">
        <v>0</v>
      </c>
      <c r="AF5609" s="1">
        <v>0</v>
      </c>
      <c r="AG5609" s="1">
        <v>2638.1660222762057</v>
      </c>
      <c r="AH5609" s="1">
        <v>176.76120102886168</v>
      </c>
      <c r="AI5609" s="1">
        <v>329.26106074003644</v>
      </c>
      <c r="AJ5609" s="1">
        <v>2579.0417451154558</v>
      </c>
      <c r="AK5609" s="1"/>
      <c r="AL5609" s="1">
        <v>15679.080078125</v>
      </c>
      <c r="AM5609" s="1">
        <v>14943.697265625</v>
      </c>
      <c r="AN5609" s="1">
        <v>735.3836669921875</v>
      </c>
      <c r="AO5609" t="s">
        <v>18419</v>
      </c>
    </row>
    <row r="5610" spans="1:41" x14ac:dyDescent="0.25">
      <c r="A5610" s="1">
        <v>2022</v>
      </c>
      <c r="B5610" t="s">
        <v>4149</v>
      </c>
      <c r="C5610" t="s">
        <v>7131</v>
      </c>
      <c r="D5610" t="s">
        <v>7238</v>
      </c>
      <c r="E5610" t="s">
        <v>8000</v>
      </c>
      <c r="F5610" t="s">
        <v>9969</v>
      </c>
      <c r="G5610" t="s">
        <v>12174</v>
      </c>
      <c r="H5610" t="s">
        <v>12743</v>
      </c>
      <c r="I5610" s="1">
        <v>157.25884038822196</v>
      </c>
      <c r="J5610" s="1">
        <v>22.718396611472919</v>
      </c>
      <c r="K5610" s="1"/>
      <c r="L5610" s="1"/>
      <c r="M5610" s="1">
        <v>0</v>
      </c>
      <c r="N5610" s="1">
        <v>306.69201401654362</v>
      </c>
      <c r="O5610" s="1">
        <v>0</v>
      </c>
      <c r="P5610" s="1">
        <v>0</v>
      </c>
      <c r="Q5610" s="1">
        <v>0</v>
      </c>
      <c r="R5610" s="1"/>
      <c r="S5610" s="1"/>
      <c r="T5610" s="1">
        <v>104.83922692548131</v>
      </c>
      <c r="U5610" s="1">
        <v>104.83922692548131</v>
      </c>
      <c r="V5610" s="1">
        <v>0</v>
      </c>
      <c r="W5610" s="1">
        <v>0</v>
      </c>
      <c r="X5610" s="1">
        <v>199.19453115841449</v>
      </c>
      <c r="Y5610" s="1">
        <v>3780.9218798405582</v>
      </c>
      <c r="Z5610" s="1">
        <v>0</v>
      </c>
      <c r="AA5610" s="1">
        <v>7610.2794825206884</v>
      </c>
      <c r="AB5610" s="1"/>
      <c r="AC5610" s="1">
        <v>122.05871349462006</v>
      </c>
      <c r="AD5610" s="1">
        <v>0</v>
      </c>
      <c r="AE5610" s="1"/>
      <c r="AF5610" s="1">
        <v>0</v>
      </c>
      <c r="AG5610" s="1">
        <v>2755.1748836016486</v>
      </c>
      <c r="AH5610" s="1">
        <v>880.64950617404304</v>
      </c>
      <c r="AI5610" s="1">
        <v>345.96944885408834</v>
      </c>
      <c r="AJ5610" s="1">
        <v>1100.8118827175538</v>
      </c>
      <c r="AK5610" s="1"/>
      <c r="AL5610" s="1">
        <v>17491.408203125</v>
      </c>
      <c r="AM5610" s="1">
        <v>15960.7548828125</v>
      </c>
      <c r="AN5610" s="1">
        <v>1530.6527099609375</v>
      </c>
      <c r="AO5610" t="s">
        <v>18420</v>
      </c>
    </row>
    <row r="5611" spans="1:41" x14ac:dyDescent="0.25">
      <c r="A5611" s="1">
        <v>2022</v>
      </c>
      <c r="B5611" t="s">
        <v>4150</v>
      </c>
      <c r="C5611" t="s">
        <v>7131</v>
      </c>
      <c r="D5611" t="s">
        <v>7238</v>
      </c>
      <c r="E5611" t="s">
        <v>8000</v>
      </c>
      <c r="F5611" t="s">
        <v>9969</v>
      </c>
      <c r="G5611" t="s">
        <v>12174</v>
      </c>
      <c r="H5611" t="s">
        <v>12743</v>
      </c>
      <c r="I5611" s="1">
        <v>161.70441734501799</v>
      </c>
      <c r="J5611" s="1">
        <v>90.720818682529639</v>
      </c>
      <c r="K5611" s="1"/>
      <c r="L5611" s="1"/>
      <c r="M5611" s="1">
        <v>0</v>
      </c>
      <c r="N5611" s="1">
        <v>322.51407024739359</v>
      </c>
      <c r="O5611" s="1">
        <v>0</v>
      </c>
      <c r="P5611" s="1">
        <v>0</v>
      </c>
      <c r="Q5611" s="1">
        <v>0</v>
      </c>
      <c r="R5611" s="1">
        <v>0</v>
      </c>
      <c r="S5611" s="1">
        <v>53.901472448339334</v>
      </c>
      <c r="T5611" s="1"/>
      <c r="U5611" s="1">
        <v>107.80294489667867</v>
      </c>
      <c r="V5611" s="1">
        <v>0</v>
      </c>
      <c r="W5611" s="1">
        <v>0</v>
      </c>
      <c r="X5611" s="1">
        <v>224.23012538509161</v>
      </c>
      <c r="Y5611" s="1">
        <v>168.60380581840545</v>
      </c>
      <c r="Z5611" s="1">
        <v>0</v>
      </c>
      <c r="AA5611" s="1">
        <v>7035.2201839572499</v>
      </c>
      <c r="AB5611" s="1"/>
      <c r="AC5611" s="1">
        <v>123.04825409896063</v>
      </c>
      <c r="AD5611" s="1">
        <v>0</v>
      </c>
      <c r="AE5611" s="1">
        <v>0</v>
      </c>
      <c r="AF5611" s="1">
        <v>0</v>
      </c>
      <c r="AG5611" s="1">
        <v>0</v>
      </c>
      <c r="AH5611" s="1">
        <v>368.68607154664102</v>
      </c>
      <c r="AI5611" s="1">
        <v>0</v>
      </c>
      <c r="AJ5611" s="1">
        <v>1325.9762222291477</v>
      </c>
      <c r="AK5611" s="1"/>
      <c r="AL5611" s="1">
        <v>9982.4091796875</v>
      </c>
      <c r="AM5611" s="1">
        <v>9335.5908203125</v>
      </c>
      <c r="AN5611" s="1">
        <v>646.81768798828125</v>
      </c>
      <c r="AO5611" t="s">
        <v>18421</v>
      </c>
    </row>
    <row r="5612" spans="1:41" x14ac:dyDescent="0.25">
      <c r="A5612" s="1">
        <v>2022</v>
      </c>
      <c r="B5612" t="s">
        <v>4151</v>
      </c>
      <c r="C5612" t="s">
        <v>7131</v>
      </c>
      <c r="D5612" t="s">
        <v>7238</v>
      </c>
      <c r="E5612" t="s">
        <v>8000</v>
      </c>
      <c r="F5612" t="s">
        <v>9970</v>
      </c>
      <c r="G5612" t="s">
        <v>12174</v>
      </c>
      <c r="H5612" t="s">
        <v>12743</v>
      </c>
      <c r="I5612" s="1">
        <v>0</v>
      </c>
      <c r="J5612" s="1">
        <v>92.553105305518741</v>
      </c>
      <c r="K5612" s="1"/>
      <c r="L5612" s="1"/>
      <c r="M5612" s="1">
        <v>6395.1928424543603</v>
      </c>
      <c r="N5612" s="1">
        <v>0</v>
      </c>
      <c r="O5612" s="1">
        <v>576.61574809014724</v>
      </c>
      <c r="P5612" s="1">
        <v>0</v>
      </c>
      <c r="Q5612" s="1">
        <v>0</v>
      </c>
      <c r="R5612" s="1">
        <v>205.4993001676456</v>
      </c>
      <c r="S5612" s="1"/>
      <c r="T5612" s="1">
        <v>0</v>
      </c>
      <c r="U5612" s="1">
        <v>0</v>
      </c>
      <c r="V5612" s="1">
        <v>0</v>
      </c>
      <c r="W5612" s="1">
        <v>314.51768077644391</v>
      </c>
      <c r="X5612" s="1">
        <v>0</v>
      </c>
      <c r="Y5612" s="1">
        <v>9080.6496401505628</v>
      </c>
      <c r="Z5612" s="1">
        <v>1000.0151718066865</v>
      </c>
      <c r="AA5612" s="1">
        <v>27846.347063677091</v>
      </c>
      <c r="AB5612" s="1"/>
      <c r="AC5612" s="1">
        <v>0</v>
      </c>
      <c r="AD5612" s="1">
        <v>0</v>
      </c>
      <c r="AE5612" s="1">
        <v>377.48412046788803</v>
      </c>
      <c r="AF5612" s="1">
        <v>0</v>
      </c>
      <c r="AG5612" s="1">
        <v>5253.4936612358688</v>
      </c>
      <c r="AH5612" s="1">
        <v>2913.6194556463979</v>
      </c>
      <c r="AI5612" s="1"/>
      <c r="AJ5612" s="1">
        <v>2306.4629923605889</v>
      </c>
      <c r="AK5612" s="1"/>
      <c r="AL5612" s="1">
        <v>56362.453125</v>
      </c>
      <c r="AM5612" s="1">
        <v>46162.5078125</v>
      </c>
      <c r="AN5612" s="1">
        <v>10199.9453125</v>
      </c>
      <c r="AO5612" t="s">
        <v>18422</v>
      </c>
    </row>
    <row r="5613" spans="1:41" x14ac:dyDescent="0.25">
      <c r="A5613" s="1">
        <v>2022</v>
      </c>
      <c r="B5613" t="s">
        <v>4152</v>
      </c>
      <c r="C5613" t="s">
        <v>7131</v>
      </c>
      <c r="D5613" t="s">
        <v>7238</v>
      </c>
      <c r="E5613" t="s">
        <v>8000</v>
      </c>
      <c r="F5613" t="s">
        <v>9970</v>
      </c>
      <c r="G5613" t="s">
        <v>12174</v>
      </c>
      <c r="H5613" t="s">
        <v>12743</v>
      </c>
      <c r="I5613" s="1">
        <v>0</v>
      </c>
      <c r="J5613" s="1">
        <v>2286.5628269715362</v>
      </c>
      <c r="K5613" s="1"/>
      <c r="L5613" s="1"/>
      <c r="M5613" s="1">
        <v>1330.3638266016212</v>
      </c>
      <c r="N5613" s="1">
        <v>0</v>
      </c>
      <c r="O5613" s="1">
        <v>371.39323492628591</v>
      </c>
      <c r="P5613" s="1">
        <v>509.91736837117969</v>
      </c>
      <c r="Q5613" s="1">
        <v>0</v>
      </c>
      <c r="R5613" s="1">
        <v>236.60672246910488</v>
      </c>
      <c r="S5613" s="1">
        <v>0</v>
      </c>
      <c r="T5613" s="1"/>
      <c r="U5613" s="1">
        <v>0</v>
      </c>
      <c r="V5613" s="1">
        <v>1662.9547832520263</v>
      </c>
      <c r="W5613" s="1">
        <v>665.18191330081061</v>
      </c>
      <c r="X5613" s="1">
        <v>0</v>
      </c>
      <c r="Y5613" s="1">
        <v>0</v>
      </c>
      <c r="Z5613" s="1">
        <v>0</v>
      </c>
      <c r="AA5613" s="1">
        <v>30284.623876063739</v>
      </c>
      <c r="AB5613" s="1"/>
      <c r="AC5613" s="1">
        <v>0</v>
      </c>
      <c r="AD5613" s="1">
        <v>1700.2505263114588</v>
      </c>
      <c r="AE5613" s="1"/>
      <c r="AF5613" s="1">
        <v>341.4600488277494</v>
      </c>
      <c r="AG5613" s="1">
        <v>733.91737767522761</v>
      </c>
      <c r="AH5613" s="1">
        <v>0</v>
      </c>
      <c r="AI5613" s="1"/>
      <c r="AJ5613" s="1">
        <v>0</v>
      </c>
      <c r="AK5613" s="1"/>
      <c r="AL5613" s="1">
        <v>40123.234375</v>
      </c>
      <c r="AM5613" s="1">
        <v>36056.04296875</v>
      </c>
      <c r="AN5613" s="1">
        <v>4067.189453125</v>
      </c>
      <c r="AO5613" t="s">
        <v>18423</v>
      </c>
    </row>
    <row r="5614" spans="1:41" x14ac:dyDescent="0.25">
      <c r="A5614" s="1">
        <v>2022</v>
      </c>
      <c r="B5614" t="s">
        <v>4153</v>
      </c>
      <c r="C5614" t="s">
        <v>7131</v>
      </c>
      <c r="D5614" t="s">
        <v>7238</v>
      </c>
      <c r="E5614" t="s">
        <v>8000</v>
      </c>
      <c r="F5614" t="s">
        <v>9970</v>
      </c>
      <c r="G5614" t="s">
        <v>12174</v>
      </c>
      <c r="H5614" t="s">
        <v>12743</v>
      </c>
      <c r="I5614" s="1"/>
      <c r="J5614" s="1">
        <v>0</v>
      </c>
      <c r="K5614" s="1"/>
      <c r="L5614" s="1"/>
      <c r="M5614" s="1">
        <v>3250</v>
      </c>
      <c r="N5614" s="1">
        <v>85.721523437499997</v>
      </c>
      <c r="O5614" s="1">
        <v>1250</v>
      </c>
      <c r="P5614" s="1">
        <v>0</v>
      </c>
      <c r="Q5614" s="1">
        <v>0</v>
      </c>
      <c r="R5614" s="1">
        <v>451.43096000000003</v>
      </c>
      <c r="S5614" s="1">
        <v>350</v>
      </c>
      <c r="T5614" s="1">
        <v>0</v>
      </c>
      <c r="U5614" s="1">
        <v>0</v>
      </c>
      <c r="V5614" s="1">
        <v>0</v>
      </c>
      <c r="W5614" s="1">
        <v>1850</v>
      </c>
      <c r="X5614" s="1">
        <v>0</v>
      </c>
      <c r="Y5614" s="1">
        <v>6230.5920000000006</v>
      </c>
      <c r="Z5614" s="1">
        <v>32.764875000000011</v>
      </c>
      <c r="AA5614" s="1">
        <v>41927</v>
      </c>
      <c r="AB5614" s="1">
        <v>0</v>
      </c>
      <c r="AC5614" s="1">
        <v>0</v>
      </c>
      <c r="AD5614" s="1">
        <v>0</v>
      </c>
      <c r="AE5614" s="1"/>
      <c r="AF5614" s="1">
        <v>0</v>
      </c>
      <c r="AG5614" s="1">
        <v>11415</v>
      </c>
      <c r="AH5614" s="1">
        <v>1654.44</v>
      </c>
      <c r="AI5614" s="1">
        <v>0</v>
      </c>
      <c r="AJ5614" s="1">
        <v>7046</v>
      </c>
      <c r="AK5614" s="1"/>
      <c r="AL5614" s="1">
        <v>75542.9453125</v>
      </c>
      <c r="AM5614" s="1">
        <v>67188.5078125</v>
      </c>
      <c r="AN5614" s="1">
        <v>8354.4404296875</v>
      </c>
      <c r="AO5614" t="s">
        <v>18424</v>
      </c>
    </row>
    <row r="5615" spans="1:41" x14ac:dyDescent="0.25">
      <c r="A5615" s="1">
        <v>2022</v>
      </c>
      <c r="B5615" t="s">
        <v>4154</v>
      </c>
      <c r="C5615" t="s">
        <v>7131</v>
      </c>
      <c r="D5615" t="s">
        <v>7238</v>
      </c>
      <c r="E5615" t="s">
        <v>8000</v>
      </c>
      <c r="F5615" t="s">
        <v>9970</v>
      </c>
      <c r="G5615" t="s">
        <v>12174</v>
      </c>
      <c r="H5615" t="s">
        <v>12743</v>
      </c>
      <c r="I5615" s="1">
        <v>0</v>
      </c>
      <c r="J5615" s="1">
        <v>5549.8109524320571</v>
      </c>
      <c r="K5615" s="1"/>
      <c r="L5615" s="1"/>
      <c r="M5615" s="1">
        <v>1293.6353387601439</v>
      </c>
      <c r="N5615" s="1">
        <v>1308.1995166156853</v>
      </c>
      <c r="O5615" s="1">
        <v>0</v>
      </c>
      <c r="P5615" s="1">
        <v>495.83964505227351</v>
      </c>
      <c r="Q5615" s="1">
        <v>0</v>
      </c>
      <c r="R5615" s="1">
        <v>233.77338108207007</v>
      </c>
      <c r="S5615" s="1">
        <v>0</v>
      </c>
      <c r="T5615" s="1"/>
      <c r="U5615" s="1">
        <v>0</v>
      </c>
      <c r="V5615" s="1">
        <v>1724.8471183468587</v>
      </c>
      <c r="W5615" s="1">
        <v>1293.6353387601439</v>
      </c>
      <c r="X5615" s="1">
        <v>0</v>
      </c>
      <c r="Y5615" s="1">
        <v>1323.2811486067305</v>
      </c>
      <c r="Z5615" s="1">
        <v>867.62920259224154</v>
      </c>
      <c r="AA5615" s="1">
        <v>26904.380957864094</v>
      </c>
      <c r="AB5615" s="1"/>
      <c r="AC5615" s="1">
        <v>883.98414815276499</v>
      </c>
      <c r="AD5615" s="1">
        <v>0</v>
      </c>
      <c r="AE5615" s="1">
        <v>0</v>
      </c>
      <c r="AF5615" s="1">
        <v>0</v>
      </c>
      <c r="AG5615" s="1">
        <v>3510.063885835857</v>
      </c>
      <c r="AH5615" s="1">
        <v>1412.2185781464905</v>
      </c>
      <c r="AI5615" s="1"/>
      <c r="AJ5615" s="1">
        <v>0</v>
      </c>
      <c r="AK5615" s="1"/>
      <c r="AL5615" s="1">
        <v>46801.296875</v>
      </c>
      <c r="AM5615" s="1">
        <v>42801.80859375</v>
      </c>
      <c r="AN5615" s="1">
        <v>3999.4892578125</v>
      </c>
      <c r="AO5615" t="s">
        <v>18425</v>
      </c>
    </row>
    <row r="5616" spans="1:41" x14ac:dyDescent="0.25">
      <c r="A5616" s="1">
        <v>2022</v>
      </c>
      <c r="B5616" t="s">
        <v>4155</v>
      </c>
      <c r="C5616" t="s">
        <v>7131</v>
      </c>
      <c r="D5616" t="s">
        <v>7238</v>
      </c>
      <c r="E5616" t="s">
        <v>8000</v>
      </c>
      <c r="F5616" t="s">
        <v>9970</v>
      </c>
      <c r="G5616" t="s">
        <v>12174</v>
      </c>
      <c r="H5616" t="s">
        <v>12743</v>
      </c>
      <c r="I5616" s="1"/>
      <c r="J5616" s="1">
        <v>0</v>
      </c>
      <c r="K5616" s="1"/>
      <c r="L5616" s="1"/>
      <c r="M5616" s="1">
        <v>1325.1993156719734</v>
      </c>
      <c r="N5616" s="1">
        <v>0</v>
      </c>
      <c r="O5616" s="1">
        <v>560.66124893814253</v>
      </c>
      <c r="P5616" s="1">
        <v>0</v>
      </c>
      <c r="Q5616" s="1">
        <v>0</v>
      </c>
      <c r="R5616" s="1">
        <v>0</v>
      </c>
      <c r="S5616" s="1"/>
      <c r="T5616" s="1">
        <v>0</v>
      </c>
      <c r="U5616" s="1">
        <v>0</v>
      </c>
      <c r="V5616" s="1">
        <v>0</v>
      </c>
      <c r="W5616" s="1">
        <v>1902.7823404871581</v>
      </c>
      <c r="X5616" s="1">
        <v>2548.4602224461028</v>
      </c>
      <c r="Y5616" s="1">
        <v>4992.4162376921167</v>
      </c>
      <c r="Z5616" s="1">
        <v>32.378187126177735</v>
      </c>
      <c r="AA5616" s="1">
        <v>37654.009478685657</v>
      </c>
      <c r="AB5616" s="1"/>
      <c r="AC5616" s="1">
        <v>763.2244903021641</v>
      </c>
      <c r="AD5616" s="1">
        <v>0</v>
      </c>
      <c r="AE5616" s="1">
        <v>0</v>
      </c>
      <c r="AF5616" s="1">
        <v>0</v>
      </c>
      <c r="AG5616" s="1">
        <v>13577.176681103856</v>
      </c>
      <c r="AH5616" s="1">
        <v>1608.3618967871864</v>
      </c>
      <c r="AI5616" s="1"/>
      <c r="AJ5616" s="1">
        <v>3160.0906758331671</v>
      </c>
      <c r="AK5616" s="1"/>
      <c r="AL5616" s="1">
        <v>68124.7578125</v>
      </c>
      <c r="AM5616" s="1">
        <v>60179.29296875</v>
      </c>
      <c r="AN5616" s="1">
        <v>7945.46484375</v>
      </c>
      <c r="AO5616" t="s">
        <v>18426</v>
      </c>
    </row>
    <row r="5617" spans="1:41" x14ac:dyDescent="0.25">
      <c r="A5617" s="1">
        <v>2022</v>
      </c>
      <c r="B5617" t="s">
        <v>4156</v>
      </c>
      <c r="C5617" t="s">
        <v>7131</v>
      </c>
      <c r="D5617" t="s">
        <v>7238</v>
      </c>
      <c r="E5617" t="s">
        <v>8000</v>
      </c>
      <c r="F5617" t="s">
        <v>9971</v>
      </c>
      <c r="G5617" t="s">
        <v>12174</v>
      </c>
      <c r="H5617" t="s">
        <v>12743</v>
      </c>
      <c r="I5617" s="1">
        <v>3062.3538184933091</v>
      </c>
      <c r="J5617" s="1">
        <v>10947.650706261727</v>
      </c>
      <c r="K5617" s="1">
        <v>0</v>
      </c>
      <c r="L5617" s="1">
        <v>0</v>
      </c>
      <c r="M5617" s="1">
        <v>22183.980417431845</v>
      </c>
      <c r="N5617" s="1">
        <v>4288.8501662723602</v>
      </c>
      <c r="O5617" s="1">
        <v>1536.7174946469031</v>
      </c>
      <c r="P5617" s="1">
        <v>304.0337580838958</v>
      </c>
      <c r="Q5617" s="1">
        <v>0</v>
      </c>
      <c r="R5617" s="1">
        <v>205.4993001676456</v>
      </c>
      <c r="S5617" s="1">
        <v>259.47708664056626</v>
      </c>
      <c r="T5617" s="1">
        <v>733.87458847836922</v>
      </c>
      <c r="U5617" s="1">
        <v>157.25884038822196</v>
      </c>
      <c r="V5617" s="1">
        <v>10109.646652424162</v>
      </c>
      <c r="W5617" s="1">
        <v>2809.6912816028989</v>
      </c>
      <c r="X5617" s="1">
        <v>2435.415241478931</v>
      </c>
      <c r="Y5617" s="1">
        <v>13890.149175357019</v>
      </c>
      <c r="Z5617" s="1">
        <v>1359.3750976368367</v>
      </c>
      <c r="AA5617" s="1">
        <v>70247.524001418758</v>
      </c>
      <c r="AB5617" s="1">
        <v>32.500160346899207</v>
      </c>
      <c r="AC5617" s="1">
        <v>759.90057010924829</v>
      </c>
      <c r="AD5617" s="1">
        <v>3518.0565740319626</v>
      </c>
      <c r="AE5617" s="1">
        <v>1706.1734984383988</v>
      </c>
      <c r="AF5617" s="1">
        <v>0</v>
      </c>
      <c r="AG5617" s="1">
        <v>34114.684441551617</v>
      </c>
      <c r="AH5617" s="1">
        <v>8007.6879938572747</v>
      </c>
      <c r="AI5617" s="1">
        <v>570.32539447461829</v>
      </c>
      <c r="AJ5617" s="1">
        <v>7496.0047251719134</v>
      </c>
      <c r="AK5617" s="1">
        <v>237.98504512084259</v>
      </c>
      <c r="AL5617" s="1">
        <v>200974.828125</v>
      </c>
      <c r="AM5617" s="1">
        <v>158649.09375</v>
      </c>
      <c r="AN5617" s="1">
        <v>42325.70703125</v>
      </c>
      <c r="AO5617" t="s">
        <v>18427</v>
      </c>
    </row>
    <row r="5618" spans="1:41" x14ac:dyDescent="0.25">
      <c r="A5618" s="1">
        <v>2022</v>
      </c>
      <c r="B5618" t="s">
        <v>4157</v>
      </c>
      <c r="C5618" t="s">
        <v>7131</v>
      </c>
      <c r="D5618" t="s">
        <v>7238</v>
      </c>
      <c r="E5618" t="s">
        <v>8000</v>
      </c>
      <c r="F5618" t="s">
        <v>9971</v>
      </c>
      <c r="G5618" t="s">
        <v>12174</v>
      </c>
      <c r="H5618" t="s">
        <v>12743</v>
      </c>
      <c r="I5618" s="1">
        <v>2921</v>
      </c>
      <c r="J5618" s="1">
        <v>4532.1530000000002</v>
      </c>
      <c r="K5618" s="1">
        <v>0</v>
      </c>
      <c r="L5618" s="1">
        <v>65</v>
      </c>
      <c r="M5618" s="1">
        <v>8105</v>
      </c>
      <c r="N5618" s="1">
        <v>2094.4575352172851</v>
      </c>
      <c r="O5618" s="1">
        <v>1741.1323400000001</v>
      </c>
      <c r="P5618" s="1">
        <v>0</v>
      </c>
      <c r="Q5618" s="1">
        <v>0</v>
      </c>
      <c r="R5618" s="1">
        <v>688.25183000000004</v>
      </c>
      <c r="S5618" s="1">
        <v>6564</v>
      </c>
      <c r="T5618" s="1">
        <v>535</v>
      </c>
      <c r="U5618" s="1">
        <v>110</v>
      </c>
      <c r="V5618" s="1">
        <v>5103</v>
      </c>
      <c r="W5618" s="1">
        <v>2652</v>
      </c>
      <c r="X5618" s="1">
        <v>1670</v>
      </c>
      <c r="Y5618" s="1">
        <v>18171.864000000001</v>
      </c>
      <c r="Z5618" s="1">
        <v>195.41219234584969</v>
      </c>
      <c r="AA5618" s="1">
        <v>81725</v>
      </c>
      <c r="AB5618" s="1">
        <v>50</v>
      </c>
      <c r="AC5618" s="1">
        <v>2604.63</v>
      </c>
      <c r="AD5618" s="1">
        <v>2311.35172375</v>
      </c>
      <c r="AE5618" s="1">
        <v>1262.7846226480001</v>
      </c>
      <c r="AF5618" s="1">
        <v>2156.6117647058818</v>
      </c>
      <c r="AG5618" s="1">
        <v>52284</v>
      </c>
      <c r="AH5618" s="1">
        <v>2489.3000000000002</v>
      </c>
      <c r="AI5618" s="1">
        <v>11258</v>
      </c>
      <c r="AJ5618" s="1">
        <v>8943</v>
      </c>
      <c r="AK5618" s="1">
        <v>265</v>
      </c>
      <c r="AL5618" s="1">
        <v>220497.9375</v>
      </c>
      <c r="AM5618" s="1">
        <v>182857.15625</v>
      </c>
      <c r="AN5618" s="1">
        <v>37640.78515625</v>
      </c>
      <c r="AO5618" t="s">
        <v>18428</v>
      </c>
    </row>
    <row r="5619" spans="1:41" x14ac:dyDescent="0.25">
      <c r="A5619" s="1">
        <v>2022</v>
      </c>
      <c r="B5619" t="s">
        <v>4158</v>
      </c>
      <c r="C5619" t="s">
        <v>7131</v>
      </c>
      <c r="D5619" t="s">
        <v>7238</v>
      </c>
      <c r="E5619" t="s">
        <v>8000</v>
      </c>
      <c r="F5619" t="s">
        <v>9971</v>
      </c>
      <c r="G5619" t="s">
        <v>12174</v>
      </c>
      <c r="H5619" t="s">
        <v>12743</v>
      </c>
      <c r="I5619" s="1">
        <v>2599.4294268950248</v>
      </c>
      <c r="J5619" s="1">
        <v>3954.2514181914908</v>
      </c>
      <c r="K5619" s="1">
        <v>0</v>
      </c>
      <c r="L5619" s="1">
        <v>147.81069290187395</v>
      </c>
      <c r="M5619" s="1">
        <v>8307.9803251742942</v>
      </c>
      <c r="N5619" s="1">
        <v>3778.0867249294561</v>
      </c>
      <c r="O5619" s="1">
        <v>1061.3137419168927</v>
      </c>
      <c r="P5619" s="1">
        <v>799.19712575909784</v>
      </c>
      <c r="Q5619" s="1">
        <v>0</v>
      </c>
      <c r="R5619" s="1">
        <v>650.45131105704024</v>
      </c>
      <c r="S5619" s="1">
        <v>9658.5368200596076</v>
      </c>
      <c r="T5619" s="1">
        <v>764.53806673383076</v>
      </c>
      <c r="U5619" s="1">
        <v>152.90761334676617</v>
      </c>
      <c r="V5619" s="1">
        <v>2867.5274422963548</v>
      </c>
      <c r="W5619" s="1">
        <v>4583.3139655013074</v>
      </c>
      <c r="X5619" s="1">
        <v>3550.5147819119102</v>
      </c>
      <c r="Y5619" s="1">
        <v>17652.253008919084</v>
      </c>
      <c r="Z5619" s="1">
        <v>194.03905565664206</v>
      </c>
      <c r="AA5619" s="1">
        <v>66677.913260079833</v>
      </c>
      <c r="AB5619" s="1">
        <v>32.620290847310116</v>
      </c>
      <c r="AC5619" s="1">
        <v>2855.133833420452</v>
      </c>
      <c r="AD5619" s="1">
        <v>1405.634237708754</v>
      </c>
      <c r="AE5619" s="1">
        <v>2971.3754709433692</v>
      </c>
      <c r="AF5619" s="1">
        <v>35.066812660858375</v>
      </c>
      <c r="AG5619" s="1">
        <v>43341.153311096379</v>
      </c>
      <c r="AH5619" s="1">
        <v>6753.3782489720743</v>
      </c>
      <c r="AI5619" s="1">
        <v>594.30092387443119</v>
      </c>
      <c r="AJ5619" s="1">
        <v>8746.3154834350244</v>
      </c>
      <c r="AK5619" s="1">
        <v>244.65218135482584</v>
      </c>
      <c r="AL5619" s="1">
        <v>194379.6875</v>
      </c>
      <c r="AM5619" s="1">
        <v>157422.90625</v>
      </c>
      <c r="AN5619" s="1">
        <v>36956.78515625</v>
      </c>
      <c r="AO5619" t="s">
        <v>18429</v>
      </c>
    </row>
    <row r="5620" spans="1:41" x14ac:dyDescent="0.25">
      <c r="A5620" s="1">
        <v>2022</v>
      </c>
      <c r="B5620" t="s">
        <v>4159</v>
      </c>
      <c r="C5620" t="s">
        <v>7131</v>
      </c>
      <c r="D5620" t="s">
        <v>7238</v>
      </c>
      <c r="E5620" t="s">
        <v>8000</v>
      </c>
      <c r="F5620" t="s">
        <v>9971</v>
      </c>
      <c r="G5620" t="s">
        <v>12174</v>
      </c>
      <c r="H5620" t="s">
        <v>12743</v>
      </c>
      <c r="I5620" s="1">
        <v>853.65012206937354</v>
      </c>
      <c r="J5620" s="1">
        <v>9603.5638732804528</v>
      </c>
      <c r="K5620" s="1">
        <v>0</v>
      </c>
      <c r="L5620" s="1">
        <v>0</v>
      </c>
      <c r="M5620" s="1">
        <v>8242.7125423192119</v>
      </c>
      <c r="N5620" s="1">
        <v>4348.1877369232861</v>
      </c>
      <c r="O5620" s="1">
        <v>1378.0351970548459</v>
      </c>
      <c r="P5620" s="1">
        <v>787.0764989131842</v>
      </c>
      <c r="Q5620" s="1">
        <v>0</v>
      </c>
      <c r="R5620" s="1">
        <v>236.60672246910488</v>
      </c>
      <c r="S5620" s="1">
        <v>1264.9542717937081</v>
      </c>
      <c r="T5620" s="1">
        <v>0</v>
      </c>
      <c r="U5620" s="1">
        <v>166.29547832520265</v>
      </c>
      <c r="V5620" s="1">
        <v>5395.733953391742</v>
      </c>
      <c r="W5620" s="1">
        <v>1441.2274788184229</v>
      </c>
      <c r="X5620" s="1">
        <v>1850.2953099678534</v>
      </c>
      <c r="Y5620" s="1">
        <v>3996.6346624157045</v>
      </c>
      <c r="Z5620" s="1">
        <v>13.303638266016211</v>
      </c>
      <c r="AA5620" s="1">
        <v>65356.340254848976</v>
      </c>
      <c r="AB5620" s="1">
        <v>150.58166425999315</v>
      </c>
      <c r="AC5620" s="1">
        <v>717.07018232067549</v>
      </c>
      <c r="AD5620" s="1">
        <v>5159.8103290257441</v>
      </c>
      <c r="AE5620" s="1">
        <v>1676.2584215180427</v>
      </c>
      <c r="AF5620" s="1">
        <v>2336.5623341213141</v>
      </c>
      <c r="AG5620" s="1">
        <v>45950.766570819993</v>
      </c>
      <c r="AH5620" s="1">
        <v>5984.4199466629589</v>
      </c>
      <c r="AI5620" s="1">
        <v>461.19279322189533</v>
      </c>
      <c r="AJ5620" s="1">
        <v>4545.409740888872</v>
      </c>
      <c r="AK5620" s="1">
        <v>251.66049053213999</v>
      </c>
      <c r="AL5620" s="1">
        <v>172168.34375</v>
      </c>
      <c r="AM5620" s="1">
        <v>145983.453125</v>
      </c>
      <c r="AN5620" s="1">
        <v>26184.890625</v>
      </c>
      <c r="AO5620" t="s">
        <v>18430</v>
      </c>
    </row>
    <row r="5621" spans="1:41" x14ac:dyDescent="0.25">
      <c r="A5621" s="1">
        <v>2022</v>
      </c>
      <c r="B5621" t="s">
        <v>4160</v>
      </c>
      <c r="C5621" t="s">
        <v>7131</v>
      </c>
      <c r="D5621" t="s">
        <v>7238</v>
      </c>
      <c r="E5621" t="s">
        <v>8000</v>
      </c>
      <c r="F5621" t="s">
        <v>9971</v>
      </c>
      <c r="G5621" t="s">
        <v>12174</v>
      </c>
      <c r="H5621" t="s">
        <v>12743</v>
      </c>
      <c r="I5621" s="1">
        <v>2102.1574254852339</v>
      </c>
      <c r="J5621" s="1">
        <v>11447.345380608042</v>
      </c>
      <c r="K5621" s="1">
        <v>0</v>
      </c>
      <c r="L5621" s="1">
        <v>0</v>
      </c>
      <c r="M5621" s="1">
        <v>10920.438318033548</v>
      </c>
      <c r="N5621" s="1">
        <v>6202.7550631706072</v>
      </c>
      <c r="O5621" s="1">
        <v>987.24302643733688</v>
      </c>
      <c r="P5621" s="1">
        <v>722.22582933529873</v>
      </c>
      <c r="Q5621" s="1">
        <v>0</v>
      </c>
      <c r="R5621" s="1">
        <v>233.77338108207007</v>
      </c>
      <c r="S5621" s="1">
        <v>754.62061427675064</v>
      </c>
      <c r="T5621" s="1">
        <v>215.60588979335733</v>
      </c>
      <c r="U5621" s="1">
        <v>161.70441734501799</v>
      </c>
      <c r="V5621" s="1">
        <v>18776.038912654523</v>
      </c>
      <c r="W5621" s="1">
        <v>2156.0588979335735</v>
      </c>
      <c r="X5621" s="1">
        <v>4795.0749890042671</v>
      </c>
      <c r="Y5621" s="1">
        <v>10780.294489667865</v>
      </c>
      <c r="Z5621" s="1">
        <v>977.10644678956783</v>
      </c>
      <c r="AA5621" s="1">
        <v>60879.557071501338</v>
      </c>
      <c r="AB5621" s="1">
        <v>233.9323904257927</v>
      </c>
      <c r="AC5621" s="1">
        <v>1831.4443735472239</v>
      </c>
      <c r="AD5621" s="1">
        <v>1301.3959122446709</v>
      </c>
      <c r="AE5621" s="1">
        <v>6087.6322983154441</v>
      </c>
      <c r="AF5621" s="1">
        <v>0</v>
      </c>
      <c r="AG5621" s="1">
        <v>42764.350211063458</v>
      </c>
      <c r="AH5621" s="1">
        <v>5893.586997501422</v>
      </c>
      <c r="AI5621" s="1">
        <v>238.24450822165986</v>
      </c>
      <c r="AJ5621" s="1">
        <v>8333.1676405132603</v>
      </c>
      <c r="AK5621" s="1">
        <v>244.71268491546056</v>
      </c>
      <c r="AL5621" s="1">
        <v>199040.46875</v>
      </c>
      <c r="AM5621" s="1">
        <v>171299.546875</v>
      </c>
      <c r="AN5621" s="1">
        <v>27740.9140625</v>
      </c>
      <c r="AO5621" t="s">
        <v>18431</v>
      </c>
    </row>
    <row r="5622" spans="1:41" x14ac:dyDescent="0.25">
      <c r="A5622" s="1">
        <v>2022</v>
      </c>
      <c r="B5622" t="s">
        <v>4161</v>
      </c>
      <c r="C5622" t="s">
        <v>7131</v>
      </c>
      <c r="D5622" t="s">
        <v>7238</v>
      </c>
      <c r="E5622" t="s">
        <v>8000</v>
      </c>
      <c r="F5622" t="s">
        <v>9972</v>
      </c>
      <c r="G5622" t="s">
        <v>12174</v>
      </c>
      <c r="H5622" t="s">
        <v>12743</v>
      </c>
      <c r="I5622" s="1">
        <v>709.42754859925606</v>
      </c>
      <c r="J5622" s="1">
        <v>9603.5638732804528</v>
      </c>
      <c r="K5622" s="1">
        <v>0</v>
      </c>
      <c r="L5622" s="1">
        <v>0</v>
      </c>
      <c r="M5622" s="1">
        <v>8242.7125423192119</v>
      </c>
      <c r="N5622" s="1">
        <v>4348.1877369232861</v>
      </c>
      <c r="O5622" s="1">
        <v>1378.0351970548459</v>
      </c>
      <c r="P5622" s="1">
        <v>787.0764989131842</v>
      </c>
      <c r="Q5622" s="1">
        <v>0</v>
      </c>
      <c r="R5622" s="1">
        <v>236.60672246910488</v>
      </c>
      <c r="S5622" s="1">
        <v>1222.8260839513234</v>
      </c>
      <c r="T5622" s="1">
        <v>0</v>
      </c>
      <c r="U5622" s="1">
        <v>166.29547832520265</v>
      </c>
      <c r="V5622" s="1">
        <v>5130.7698245935853</v>
      </c>
      <c r="W5622" s="1">
        <v>1441.2274788184229</v>
      </c>
      <c r="X5622" s="1">
        <v>1850.2953099678534</v>
      </c>
      <c r="Y5622" s="1">
        <v>3996.6346624157045</v>
      </c>
      <c r="Z5622" s="1">
        <v>13.303638266016211</v>
      </c>
      <c r="AA5622" s="1">
        <v>65356.340254848976</v>
      </c>
      <c r="AB5622" s="1">
        <v>150.58166425999315</v>
      </c>
      <c r="AC5622" s="1">
        <v>717.07018232067549</v>
      </c>
      <c r="AD5622" s="1">
        <v>5159.8103290257441</v>
      </c>
      <c r="AE5622" s="1">
        <v>1676.2584215180427</v>
      </c>
      <c r="AF5622" s="1">
        <v>2336.5623341213141</v>
      </c>
      <c r="AG5622" s="1">
        <v>45950.766570819993</v>
      </c>
      <c r="AH5622" s="1">
        <v>5984.4199466629589</v>
      </c>
      <c r="AI5622" s="1">
        <v>461.19279322189533</v>
      </c>
      <c r="AJ5622" s="1">
        <v>4545.409740888872</v>
      </c>
      <c r="AK5622" s="1">
        <v>251.66049053213999</v>
      </c>
      <c r="AL5622" s="1">
        <v>171717.03125</v>
      </c>
      <c r="AM5622" s="1">
        <v>145574.265625</v>
      </c>
      <c r="AN5622" s="1">
        <v>26142.76171875</v>
      </c>
      <c r="AO5622" t="s">
        <v>18432</v>
      </c>
    </row>
    <row r="5623" spans="1:41" x14ac:dyDescent="0.25">
      <c r="A5623" s="1">
        <v>2022</v>
      </c>
      <c r="B5623" t="s">
        <v>4162</v>
      </c>
      <c r="C5623" t="s">
        <v>7131</v>
      </c>
      <c r="D5623" t="s">
        <v>7238</v>
      </c>
      <c r="E5623" t="s">
        <v>8000</v>
      </c>
      <c r="F5623" t="s">
        <v>9972</v>
      </c>
      <c r="G5623" t="s">
        <v>12174</v>
      </c>
      <c r="H5623" t="s">
        <v>12743</v>
      </c>
      <c r="I5623" s="1">
        <v>2293.6142002014926</v>
      </c>
      <c r="J5623" s="1">
        <v>3954.2514181914908</v>
      </c>
      <c r="K5623" s="1">
        <v>0</v>
      </c>
      <c r="L5623" s="1">
        <v>147.81069290187395</v>
      </c>
      <c r="M5623" s="1">
        <v>8307.9803251742942</v>
      </c>
      <c r="N5623" s="1">
        <v>3778.0867249294561</v>
      </c>
      <c r="O5623" s="1">
        <v>1061.3137419168927</v>
      </c>
      <c r="P5623" s="1">
        <v>799.19712575909784</v>
      </c>
      <c r="Q5623" s="1">
        <v>0</v>
      </c>
      <c r="R5623" s="1">
        <v>650.45131105704024</v>
      </c>
      <c r="S5623" s="1">
        <v>9658.5368200596076</v>
      </c>
      <c r="T5623" s="1">
        <v>764.53806673383076</v>
      </c>
      <c r="U5623" s="1">
        <v>152.90761334676617</v>
      </c>
      <c r="V5623" s="1">
        <v>2810.441933313562</v>
      </c>
      <c r="W5623" s="1">
        <v>4583.3139655013074</v>
      </c>
      <c r="X5623" s="1">
        <v>3550.5147819119102</v>
      </c>
      <c r="Y5623" s="1">
        <v>15917.770981522264</v>
      </c>
      <c r="Z5623" s="1">
        <v>194.03905565664206</v>
      </c>
      <c r="AA5623" s="1">
        <v>66677.913260079833</v>
      </c>
      <c r="AB5623" s="1">
        <v>32.620290847310116</v>
      </c>
      <c r="AC5623" s="1">
        <v>2855.133833420452</v>
      </c>
      <c r="AD5623" s="1">
        <v>1405.634237708754</v>
      </c>
      <c r="AE5623" s="1">
        <v>2971.3754709433692</v>
      </c>
      <c r="AF5623" s="1">
        <v>35.066812660858375</v>
      </c>
      <c r="AG5623" s="1">
        <v>43341.153311096379</v>
      </c>
      <c r="AH5623" s="1">
        <v>6753.3782489720743</v>
      </c>
      <c r="AI5623" s="1">
        <v>594.30092387443119</v>
      </c>
      <c r="AJ5623" s="1">
        <v>8746.3154834350244</v>
      </c>
      <c r="AK5623" s="1">
        <v>244.65218135482584</v>
      </c>
      <c r="AL5623" s="1">
        <v>192282.296875</v>
      </c>
      <c r="AM5623" s="1">
        <v>155325.53125</v>
      </c>
      <c r="AN5623" s="1">
        <v>36956.78515625</v>
      </c>
      <c r="AO5623" t="s">
        <v>18433</v>
      </c>
    </row>
    <row r="5624" spans="1:41" x14ac:dyDescent="0.25">
      <c r="A5624" s="1">
        <v>2022</v>
      </c>
      <c r="B5624" t="s">
        <v>4163</v>
      </c>
      <c r="C5624" t="s">
        <v>7131</v>
      </c>
      <c r="D5624" t="s">
        <v>7238</v>
      </c>
      <c r="E5624" t="s">
        <v>8000</v>
      </c>
      <c r="F5624" t="s">
        <v>9972</v>
      </c>
      <c r="G5624" t="s">
        <v>12174</v>
      </c>
      <c r="H5624" t="s">
        <v>12743</v>
      </c>
      <c r="I5624" s="1">
        <v>2747.8361377168653</v>
      </c>
      <c r="J5624" s="1">
        <v>10947.650706261727</v>
      </c>
      <c r="K5624" s="1">
        <v>0</v>
      </c>
      <c r="L5624" s="1">
        <v>0</v>
      </c>
      <c r="M5624" s="1">
        <v>22183.980417431845</v>
      </c>
      <c r="N5624" s="1">
        <v>4288.8501662723602</v>
      </c>
      <c r="O5624" s="1">
        <v>1536.7174946469031</v>
      </c>
      <c r="P5624" s="1">
        <v>304.0337580838958</v>
      </c>
      <c r="Q5624" s="1">
        <v>0</v>
      </c>
      <c r="R5624" s="1">
        <v>205.4993001676456</v>
      </c>
      <c r="S5624" s="1">
        <v>259.47708664056626</v>
      </c>
      <c r="T5624" s="1">
        <v>733.87458847836922</v>
      </c>
      <c r="U5624" s="1">
        <v>157.25884038822196</v>
      </c>
      <c r="V5624" s="1">
        <v>10049.888293076638</v>
      </c>
      <c r="W5624" s="1">
        <v>2809.6912816028989</v>
      </c>
      <c r="X5624" s="1">
        <v>2435.415241478931</v>
      </c>
      <c r="Y5624" s="1">
        <v>11531.266569533689</v>
      </c>
      <c r="Z5624" s="1">
        <v>1359.3750976368367</v>
      </c>
      <c r="AA5624" s="1">
        <v>70247.524001418758</v>
      </c>
      <c r="AB5624" s="1">
        <v>32.500160346899207</v>
      </c>
      <c r="AC5624" s="1">
        <v>759.90057010924829</v>
      </c>
      <c r="AD5624" s="1">
        <v>3518.0565740319626</v>
      </c>
      <c r="AE5624" s="1">
        <v>1706.1734984383988</v>
      </c>
      <c r="AF5624" s="1">
        <v>0</v>
      </c>
      <c r="AG5624" s="1">
        <v>34114.684441551617</v>
      </c>
      <c r="AH5624" s="1">
        <v>8007.6879938572747</v>
      </c>
      <c r="AI5624" s="1">
        <v>570.32539447461829</v>
      </c>
      <c r="AJ5624" s="1">
        <v>7496.0047251719134</v>
      </c>
      <c r="AK5624" s="1">
        <v>237.98504512084259</v>
      </c>
      <c r="AL5624" s="1">
        <v>198241.671875</v>
      </c>
      <c r="AM5624" s="1">
        <v>155915.9375</v>
      </c>
      <c r="AN5624" s="1">
        <v>42325.70703125</v>
      </c>
      <c r="AO5624" t="s">
        <v>18434</v>
      </c>
    </row>
    <row r="5625" spans="1:41" x14ac:dyDescent="0.25">
      <c r="A5625" s="1">
        <v>2022</v>
      </c>
      <c r="B5625" t="s">
        <v>4164</v>
      </c>
      <c r="C5625" t="s">
        <v>7131</v>
      </c>
      <c r="D5625" t="s">
        <v>7238</v>
      </c>
      <c r="E5625" t="s">
        <v>8000</v>
      </c>
      <c r="F5625" t="s">
        <v>9972</v>
      </c>
      <c r="G5625" t="s">
        <v>12174</v>
      </c>
      <c r="H5625" t="s">
        <v>12743</v>
      </c>
      <c r="I5625" s="1">
        <v>2621</v>
      </c>
      <c r="J5625" s="1">
        <v>4532.1530000000002</v>
      </c>
      <c r="K5625" s="1">
        <v>0</v>
      </c>
      <c r="L5625" s="1">
        <v>65</v>
      </c>
      <c r="M5625" s="1">
        <v>8105</v>
      </c>
      <c r="N5625" s="1">
        <v>2094.4575352172851</v>
      </c>
      <c r="O5625" s="1">
        <v>1741.1323400000001</v>
      </c>
      <c r="P5625" s="1">
        <v>0</v>
      </c>
      <c r="Q5625" s="1">
        <v>0</v>
      </c>
      <c r="R5625" s="1">
        <v>688.25183000000004</v>
      </c>
      <c r="S5625" s="1">
        <v>6564</v>
      </c>
      <c r="T5625" s="1">
        <v>535</v>
      </c>
      <c r="U5625" s="1">
        <v>110</v>
      </c>
      <c r="V5625" s="1">
        <v>5076</v>
      </c>
      <c r="W5625" s="1">
        <v>2652</v>
      </c>
      <c r="X5625" s="1">
        <v>1670</v>
      </c>
      <c r="Y5625" s="1">
        <v>18171.864000000001</v>
      </c>
      <c r="Z5625" s="1">
        <v>195.41219234584969</v>
      </c>
      <c r="AA5625" s="1">
        <v>81725</v>
      </c>
      <c r="AB5625" s="1">
        <v>50</v>
      </c>
      <c r="AC5625" s="1">
        <v>2604.63</v>
      </c>
      <c r="AD5625" s="1">
        <v>2311.35172375</v>
      </c>
      <c r="AE5625" s="1">
        <v>1262.7846226480001</v>
      </c>
      <c r="AF5625" s="1">
        <v>2156.6117647058818</v>
      </c>
      <c r="AG5625" s="1">
        <v>52284</v>
      </c>
      <c r="AH5625" s="1">
        <v>2489.3000000000002</v>
      </c>
      <c r="AI5625" s="1">
        <v>11258</v>
      </c>
      <c r="AJ5625" s="1">
        <v>8943</v>
      </c>
      <c r="AK5625" s="1">
        <v>265</v>
      </c>
      <c r="AL5625" s="1">
        <v>220170.9375</v>
      </c>
      <c r="AM5625" s="1">
        <v>182530.15625</v>
      </c>
      <c r="AN5625" s="1">
        <v>37640.78515625</v>
      </c>
      <c r="AO5625" t="s">
        <v>18435</v>
      </c>
    </row>
    <row r="5626" spans="1:41" x14ac:dyDescent="0.25">
      <c r="A5626" s="1">
        <v>2022</v>
      </c>
      <c r="B5626" t="s">
        <v>4165</v>
      </c>
      <c r="C5626" t="s">
        <v>7131</v>
      </c>
      <c r="D5626" t="s">
        <v>7238</v>
      </c>
      <c r="E5626" t="s">
        <v>8000</v>
      </c>
      <c r="F5626" t="s">
        <v>9972</v>
      </c>
      <c r="G5626" t="s">
        <v>12174</v>
      </c>
      <c r="H5626" t="s">
        <v>12743</v>
      </c>
      <c r="I5626" s="1">
        <v>1778.748590795198</v>
      </c>
      <c r="J5626" s="1">
        <v>11447.345380608042</v>
      </c>
      <c r="K5626" s="1">
        <v>0</v>
      </c>
      <c r="L5626" s="1">
        <v>0</v>
      </c>
      <c r="M5626" s="1">
        <v>10920.438318033548</v>
      </c>
      <c r="N5626" s="1">
        <v>6202.7550631706072</v>
      </c>
      <c r="O5626" s="1">
        <v>987.24302643733688</v>
      </c>
      <c r="P5626" s="1">
        <v>722.22582933529873</v>
      </c>
      <c r="Q5626" s="1">
        <v>0</v>
      </c>
      <c r="R5626" s="1">
        <v>233.77338108207007</v>
      </c>
      <c r="S5626" s="1">
        <v>743.84031978708276</v>
      </c>
      <c r="T5626" s="1">
        <v>215.60588979335733</v>
      </c>
      <c r="U5626" s="1">
        <v>161.70441734501799</v>
      </c>
      <c r="V5626" s="1">
        <v>18573.369376248767</v>
      </c>
      <c r="W5626" s="1">
        <v>2156.0588979335735</v>
      </c>
      <c r="X5626" s="1">
        <v>4795.0749890042671</v>
      </c>
      <c r="Y5626" s="1">
        <v>8362.2744356353633</v>
      </c>
      <c r="Z5626" s="1">
        <v>977.10644678956783</v>
      </c>
      <c r="AA5626" s="1">
        <v>60879.557071501338</v>
      </c>
      <c r="AB5626" s="1">
        <v>233.9323904257927</v>
      </c>
      <c r="AC5626" s="1">
        <v>1831.4443735472239</v>
      </c>
      <c r="AD5626" s="1">
        <v>1301.3959122446709</v>
      </c>
      <c r="AE5626" s="1">
        <v>6087.6322983154441</v>
      </c>
      <c r="AF5626" s="1">
        <v>0</v>
      </c>
      <c r="AG5626" s="1">
        <v>42764.350211063458</v>
      </c>
      <c r="AH5626" s="1">
        <v>5893.586997501422</v>
      </c>
      <c r="AI5626" s="1">
        <v>238.24450822165986</v>
      </c>
      <c r="AJ5626" s="1">
        <v>8333.1676405132603</v>
      </c>
      <c r="AK5626" s="1">
        <v>244.71268491546056</v>
      </c>
      <c r="AL5626" s="1">
        <v>196085.59375</v>
      </c>
      <c r="AM5626" s="1">
        <v>168355.453125</v>
      </c>
      <c r="AN5626" s="1">
        <v>27730.1328125</v>
      </c>
      <c r="AO5626" t="s">
        <v>18436</v>
      </c>
    </row>
    <row r="5627" spans="1:41" x14ac:dyDescent="0.25">
      <c r="A5627" s="1">
        <v>2022</v>
      </c>
      <c r="B5627" t="s">
        <v>4166</v>
      </c>
      <c r="C5627" t="s">
        <v>7131</v>
      </c>
      <c r="D5627" t="s">
        <v>7238</v>
      </c>
      <c r="E5627" t="s">
        <v>8000</v>
      </c>
      <c r="F5627" t="s">
        <v>9973</v>
      </c>
      <c r="G5627" t="s">
        <v>12174</v>
      </c>
      <c r="H5627" t="s">
        <v>12743</v>
      </c>
      <c r="I5627" s="1">
        <v>0</v>
      </c>
      <c r="J5627" s="1">
        <v>6180.6486110866981</v>
      </c>
      <c r="K5627" s="1"/>
      <c r="L5627" s="1"/>
      <c r="M5627" s="1">
        <v>3325.9095665040527</v>
      </c>
      <c r="N5627" s="1">
        <v>389.65923853081148</v>
      </c>
      <c r="O5627" s="1">
        <v>0</v>
      </c>
      <c r="P5627" s="1">
        <v>0</v>
      </c>
      <c r="Q5627" s="1">
        <v>0</v>
      </c>
      <c r="R5627" s="1">
        <v>0</v>
      </c>
      <c r="S5627" s="1">
        <v>932.36331514330277</v>
      </c>
      <c r="T5627" s="1"/>
      <c r="U5627" s="1">
        <v>0</v>
      </c>
      <c r="V5627" s="1">
        <v>2771.5913054200441</v>
      </c>
      <c r="W5627" s="1">
        <v>554.31826108400878</v>
      </c>
      <c r="X5627" s="1">
        <v>1675.8867196455044</v>
      </c>
      <c r="Y5627" s="1">
        <v>2135.7340374911</v>
      </c>
      <c r="Z5627" s="1">
        <v>0</v>
      </c>
      <c r="AA5627" s="1">
        <v>13533.126026104992</v>
      </c>
      <c r="AB5627" s="1"/>
      <c r="AC5627" s="1">
        <v>0</v>
      </c>
      <c r="AD5627" s="1">
        <v>3074.389066787131</v>
      </c>
      <c r="AE5627" s="1"/>
      <c r="AF5627" s="1">
        <v>731.70010463089159</v>
      </c>
      <c r="AG5627" s="1">
        <v>24997.536301844462</v>
      </c>
      <c r="AH5627" s="1">
        <v>2442.3262583361429</v>
      </c>
      <c r="AI5627" s="1"/>
      <c r="AJ5627" s="1">
        <v>3325.9095665040527</v>
      </c>
      <c r="AK5627" s="1">
        <v>0</v>
      </c>
      <c r="AL5627" s="1">
        <v>66071.09375</v>
      </c>
      <c r="AM5627" s="1">
        <v>54065.90625</v>
      </c>
      <c r="AN5627" s="1">
        <v>12005.193359375</v>
      </c>
      <c r="AO5627" t="s">
        <v>18437</v>
      </c>
    </row>
    <row r="5628" spans="1:41" x14ac:dyDescent="0.25">
      <c r="A5628" s="1">
        <v>2022</v>
      </c>
      <c r="B5628" t="s">
        <v>4167</v>
      </c>
      <c r="C5628" t="s">
        <v>7131</v>
      </c>
      <c r="D5628" t="s">
        <v>7238</v>
      </c>
      <c r="E5628" t="s">
        <v>8000</v>
      </c>
      <c r="F5628" t="s">
        <v>9973</v>
      </c>
      <c r="G5628" t="s">
        <v>12174</v>
      </c>
      <c r="H5628" t="s">
        <v>12743</v>
      </c>
      <c r="I5628" s="1">
        <v>1201</v>
      </c>
      <c r="J5628" s="1">
        <v>1815.5812162756849</v>
      </c>
      <c r="K5628" s="1"/>
      <c r="L5628" s="1"/>
      <c r="M5628" s="1">
        <v>2050</v>
      </c>
      <c r="N5628" s="1">
        <v>147.34783593750001</v>
      </c>
      <c r="O5628" s="1">
        <v>0</v>
      </c>
      <c r="P5628" s="1">
        <v>0</v>
      </c>
      <c r="Q5628" s="1">
        <v>0</v>
      </c>
      <c r="R5628" s="1">
        <v>236.82087000000001</v>
      </c>
      <c r="S5628" s="1">
        <v>4980</v>
      </c>
      <c r="T5628" s="1">
        <v>100</v>
      </c>
      <c r="U5628" s="1">
        <v>0</v>
      </c>
      <c r="V5628" s="1">
        <v>1000</v>
      </c>
      <c r="W5628" s="1">
        <v>452</v>
      </c>
      <c r="X5628" s="1">
        <v>500</v>
      </c>
      <c r="Y5628" s="1">
        <v>9873.1080000000002</v>
      </c>
      <c r="Z5628" s="1">
        <v>32.764875000000011</v>
      </c>
      <c r="AA5628" s="1">
        <v>22191</v>
      </c>
      <c r="AB5628" s="1">
        <v>0</v>
      </c>
      <c r="AC5628" s="1">
        <v>1810</v>
      </c>
      <c r="AD5628" s="1">
        <v>1388.7984339499999</v>
      </c>
      <c r="AE5628" s="1"/>
      <c r="AF5628" s="1">
        <v>1524.705882352941</v>
      </c>
      <c r="AG5628" s="1">
        <v>25107</v>
      </c>
      <c r="AH5628" s="1">
        <v>55</v>
      </c>
      <c r="AI5628" s="1">
        <v>195</v>
      </c>
      <c r="AJ5628" s="1">
        <v>925</v>
      </c>
      <c r="AK5628" s="1"/>
      <c r="AL5628" s="1">
        <v>75585.125</v>
      </c>
      <c r="AM5628" s="1">
        <v>65864.328125</v>
      </c>
      <c r="AN5628" s="1">
        <v>9720.798828125</v>
      </c>
      <c r="AO5628" t="s">
        <v>18438</v>
      </c>
    </row>
    <row r="5629" spans="1:41" x14ac:dyDescent="0.25">
      <c r="A5629" s="1">
        <v>2022</v>
      </c>
      <c r="B5629" t="s">
        <v>4168</v>
      </c>
      <c r="C5629" t="s">
        <v>7131</v>
      </c>
      <c r="D5629" t="s">
        <v>7238</v>
      </c>
      <c r="E5629" t="s">
        <v>8000</v>
      </c>
      <c r="F5629" t="s">
        <v>9973</v>
      </c>
      <c r="G5629" t="s">
        <v>12174</v>
      </c>
      <c r="H5629" t="s">
        <v>12743</v>
      </c>
      <c r="I5629" s="1">
        <v>1999.7917274959418</v>
      </c>
      <c r="J5629" s="1">
        <v>907.89081979815478</v>
      </c>
      <c r="K5629" s="1"/>
      <c r="L5629" s="1"/>
      <c r="M5629" s="1">
        <v>0</v>
      </c>
      <c r="N5629" s="1">
        <v>0</v>
      </c>
      <c r="O5629" s="1">
        <v>0</v>
      </c>
      <c r="P5629" s="1">
        <v>0</v>
      </c>
      <c r="Q5629" s="1">
        <v>0</v>
      </c>
      <c r="R5629" s="1">
        <v>448.48852960218164</v>
      </c>
      <c r="S5629" s="1">
        <v>8790.1744838633222</v>
      </c>
      <c r="T5629" s="1">
        <v>0</v>
      </c>
      <c r="U5629" s="1">
        <v>0</v>
      </c>
      <c r="V5629" s="1">
        <v>0</v>
      </c>
      <c r="W5629" s="1">
        <v>2400.8330186802445</v>
      </c>
      <c r="X5629" s="1">
        <v>509.69204448922051</v>
      </c>
      <c r="Y5629" s="1">
        <v>9651.7912382322247</v>
      </c>
      <c r="Z5629" s="1">
        <v>32.378187126177735</v>
      </c>
      <c r="AA5629" s="1">
        <v>22238.883285153672</v>
      </c>
      <c r="AB5629" s="1"/>
      <c r="AC5629" s="1">
        <v>1226.11899300491</v>
      </c>
      <c r="AD5629" s="1">
        <v>1374.5511780676234</v>
      </c>
      <c r="AE5629" s="1">
        <v>0</v>
      </c>
      <c r="AF5629" s="1">
        <v>0</v>
      </c>
      <c r="AG5629" s="1">
        <v>14399.819640909458</v>
      </c>
      <c r="AH5629" s="1">
        <v>2711.9504086111442</v>
      </c>
      <c r="AI5629" s="1">
        <v>46.891668093008292</v>
      </c>
      <c r="AJ5629" s="1">
        <v>1732.9529512633499</v>
      </c>
      <c r="AK5629" s="1"/>
      <c r="AL5629" s="1">
        <v>68472.2109375</v>
      </c>
      <c r="AM5629" s="1">
        <v>52638.11328125</v>
      </c>
      <c r="AN5629" s="1">
        <v>15834.0927734375</v>
      </c>
      <c r="AO5629" t="s">
        <v>18439</v>
      </c>
    </row>
    <row r="5630" spans="1:41" x14ac:dyDescent="0.25">
      <c r="A5630" s="1">
        <v>2022</v>
      </c>
      <c r="B5630" t="s">
        <v>4169</v>
      </c>
      <c r="C5630" t="s">
        <v>7131</v>
      </c>
      <c r="D5630" t="s">
        <v>7238</v>
      </c>
      <c r="E5630" t="s">
        <v>8000</v>
      </c>
      <c r="F5630" t="s">
        <v>9973</v>
      </c>
      <c r="G5630" t="s">
        <v>12174</v>
      </c>
      <c r="H5630" t="s">
        <v>12743</v>
      </c>
      <c r="I5630" s="1">
        <v>1078.0294489667867</v>
      </c>
      <c r="J5630" s="1">
        <v>3255.8280218281625</v>
      </c>
      <c r="K5630" s="1"/>
      <c r="L5630" s="1"/>
      <c r="M5630" s="1">
        <v>3611.398654038735</v>
      </c>
      <c r="N5630" s="1">
        <v>556.8884527472627</v>
      </c>
      <c r="O5630" s="1">
        <v>0</v>
      </c>
      <c r="P5630" s="1">
        <v>0</v>
      </c>
      <c r="Q5630" s="1">
        <v>0</v>
      </c>
      <c r="R5630" s="1">
        <v>0</v>
      </c>
      <c r="S5630" s="1">
        <v>0</v>
      </c>
      <c r="T5630" s="1"/>
      <c r="U5630" s="1">
        <v>0</v>
      </c>
      <c r="V5630" s="1">
        <v>15631.427010018406</v>
      </c>
      <c r="W5630" s="1">
        <v>646.81766938007195</v>
      </c>
      <c r="X5630" s="1">
        <v>4312.1177958671469</v>
      </c>
      <c r="Y5630" s="1">
        <v>5817.5716460734548</v>
      </c>
      <c r="Z5630" s="1">
        <v>96.403244732471293</v>
      </c>
      <c r="AA5630" s="1">
        <v>15651.909569548776</v>
      </c>
      <c r="AB5630" s="1"/>
      <c r="AC5630" s="1">
        <v>0</v>
      </c>
      <c r="AD5630" s="1">
        <v>415.13798437814512</v>
      </c>
      <c r="AE5630" s="1">
        <v>3857.1893684031625</v>
      </c>
      <c r="AF5630" s="1">
        <v>0</v>
      </c>
      <c r="AG5630" s="1">
        <v>17416.643777507405</v>
      </c>
      <c r="AH5630" s="1">
        <v>1417.6087253913245</v>
      </c>
      <c r="AI5630" s="1"/>
      <c r="AJ5630" s="1">
        <v>4851.1325203505394</v>
      </c>
      <c r="AK5630" s="1"/>
      <c r="AL5630" s="1">
        <v>78616.1015625</v>
      </c>
      <c r="AM5630" s="1">
        <v>68213.0234375</v>
      </c>
      <c r="AN5630" s="1">
        <v>10403.080078125</v>
      </c>
      <c r="AO5630" t="s">
        <v>18440</v>
      </c>
    </row>
    <row r="5631" spans="1:41" x14ac:dyDescent="0.25">
      <c r="A5631" s="1">
        <v>2022</v>
      </c>
      <c r="B5631" t="s">
        <v>4170</v>
      </c>
      <c r="C5631" t="s">
        <v>7131</v>
      </c>
      <c r="D5631" t="s">
        <v>7238</v>
      </c>
      <c r="E5631" t="s">
        <v>8000</v>
      </c>
      <c r="F5631" t="s">
        <v>9973</v>
      </c>
      <c r="G5631" t="s">
        <v>12174</v>
      </c>
      <c r="H5631" t="s">
        <v>12743</v>
      </c>
      <c r="I5631" s="1">
        <v>2307.5113846298436</v>
      </c>
      <c r="J5631" s="1">
        <v>3460.90833731046</v>
      </c>
      <c r="K5631" s="1"/>
      <c r="L5631" s="1"/>
      <c r="M5631" s="1">
        <v>5766.1574809014719</v>
      </c>
      <c r="N5631" s="1">
        <v>368.03041518173944</v>
      </c>
      <c r="O5631" s="1">
        <v>0</v>
      </c>
      <c r="P5631" s="1">
        <v>0</v>
      </c>
      <c r="Q5631" s="1">
        <v>0</v>
      </c>
      <c r="R5631" s="1">
        <v>0</v>
      </c>
      <c r="S5631" s="1">
        <v>259.47708664056626</v>
      </c>
      <c r="T5631" s="1">
        <v>104.83922692548131</v>
      </c>
      <c r="U5631" s="1">
        <v>0</v>
      </c>
      <c r="V5631" s="1">
        <v>5661.318253975991</v>
      </c>
      <c r="W5631" s="1">
        <v>2254.043378897848</v>
      </c>
      <c r="X5631" s="1">
        <v>1991.945311584145</v>
      </c>
      <c r="Y5631" s="1">
        <v>537.19619876616616</v>
      </c>
      <c r="Z5631" s="1">
        <v>227.80211810030806</v>
      </c>
      <c r="AA5631" s="1">
        <v>22651.563369519492</v>
      </c>
      <c r="AB5631" s="1"/>
      <c r="AC5631" s="1">
        <v>0</v>
      </c>
      <c r="AD5631" s="1">
        <v>1815.4627380288316</v>
      </c>
      <c r="AE5631" s="1">
        <v>1055.6052080672862</v>
      </c>
      <c r="AF5631" s="1">
        <v>0</v>
      </c>
      <c r="AG5631" s="1">
        <v>15577.012336588014</v>
      </c>
      <c r="AH5631" s="1">
        <v>3027.2289345381391</v>
      </c>
      <c r="AI5631" s="1"/>
      <c r="AJ5631" s="1">
        <v>1991.945311584145</v>
      </c>
      <c r="AK5631" s="1"/>
      <c r="AL5631" s="1">
        <v>69058.046875</v>
      </c>
      <c r="AM5631" s="1">
        <v>53838.890625</v>
      </c>
      <c r="AN5631" s="1">
        <v>15219.154296875</v>
      </c>
      <c r="AO5631" t="s">
        <v>18441</v>
      </c>
    </row>
    <row r="5632" spans="1:41" x14ac:dyDescent="0.25">
      <c r="A5632" s="1">
        <v>2022</v>
      </c>
      <c r="B5632" t="s">
        <v>4171</v>
      </c>
      <c r="C5632" t="s">
        <v>7132</v>
      </c>
      <c r="D5632" t="s">
        <v>7238</v>
      </c>
      <c r="E5632" t="s">
        <v>8001</v>
      </c>
      <c r="F5632" t="s">
        <v>9974</v>
      </c>
      <c r="G5632" t="s">
        <v>12174</v>
      </c>
      <c r="H5632" t="s">
        <v>12743</v>
      </c>
      <c r="I5632" s="1">
        <v>6410.1363711754775</v>
      </c>
      <c r="J5632" s="1">
        <v>41979.630548414156</v>
      </c>
      <c r="K5632" s="1">
        <v>625.43729398108712</v>
      </c>
      <c r="L5632" s="1">
        <v>814.84784379349298</v>
      </c>
      <c r="M5632" s="1">
        <v>7865.2218065210009</v>
      </c>
      <c r="N5632" s="1">
        <v>7799.8941392443303</v>
      </c>
      <c r="O5632" s="1">
        <v>7671.7647334026824</v>
      </c>
      <c r="P5632" s="1">
        <v>7456.6892481020868</v>
      </c>
      <c r="Q5632" s="1">
        <v>3239.291898915596</v>
      </c>
      <c r="R5632" s="1">
        <v>6092.8860702721222</v>
      </c>
      <c r="S5632" s="1">
        <v>7968.5021093675605</v>
      </c>
      <c r="T5632" s="1">
        <v>7317.0010463089166</v>
      </c>
      <c r="U5632" s="1">
        <v>1194.0015343749549</v>
      </c>
      <c r="V5632" s="1">
        <v>2553.1899105529446</v>
      </c>
      <c r="W5632" s="1">
        <v>1291.5615483257404</v>
      </c>
      <c r="X5632" s="1">
        <v>9627.6993943002308</v>
      </c>
      <c r="Y5632" s="1">
        <v>31873.300012330506</v>
      </c>
      <c r="Z5632" s="1">
        <v>11711.636220182938</v>
      </c>
      <c r="AA5632" s="1">
        <v>98800.578219091563</v>
      </c>
      <c r="AB5632" s="1">
        <v>696.8057700956532</v>
      </c>
      <c r="AC5632" s="1">
        <v>8367.9549219830351</v>
      </c>
      <c r="AD5632" s="1">
        <v>9988.5967939363545</v>
      </c>
      <c r="AE5632" s="1">
        <v>8404.573474555742</v>
      </c>
      <c r="AF5632" s="1">
        <v>16824.058553789251</v>
      </c>
      <c r="AG5632" s="1">
        <v>90934.802094309474</v>
      </c>
      <c r="AH5632" s="1">
        <v>13239.337347730467</v>
      </c>
      <c r="AI5632" s="1">
        <v>600.88099501506554</v>
      </c>
      <c r="AJ5632" s="1">
        <v>21204.890759507674</v>
      </c>
      <c r="AK5632" s="1">
        <v>1886.2341788166652</v>
      </c>
      <c r="AL5632" s="1">
        <v>434441.4375</v>
      </c>
      <c r="AM5632" s="1">
        <v>365662.375</v>
      </c>
      <c r="AN5632" s="1">
        <v>68779.046875</v>
      </c>
      <c r="AO5632" t="s">
        <v>18442</v>
      </c>
    </row>
    <row r="5633" spans="1:41" x14ac:dyDescent="0.25">
      <c r="A5633" s="1">
        <v>2022</v>
      </c>
      <c r="B5633" t="s">
        <v>4172</v>
      </c>
      <c r="C5633" t="s">
        <v>7132</v>
      </c>
      <c r="D5633" t="s">
        <v>7238</v>
      </c>
      <c r="E5633" t="s">
        <v>8001</v>
      </c>
      <c r="F5633" t="s">
        <v>9974</v>
      </c>
      <c r="G5633" t="s">
        <v>12174</v>
      </c>
      <c r="H5633" t="s">
        <v>12743</v>
      </c>
      <c r="I5633" s="1">
        <v>11735.703062038378</v>
      </c>
      <c r="J5633" s="1">
        <v>56168.055349779293</v>
      </c>
      <c r="K5633" s="1">
        <v>1176.6022934101454</v>
      </c>
      <c r="L5633" s="1">
        <v>1279.248246944723</v>
      </c>
      <c r="M5633" s="1">
        <v>12318.609163744053</v>
      </c>
      <c r="N5633" s="1">
        <v>8185.4672906493142</v>
      </c>
      <c r="O5633" s="1">
        <v>7867.8117790362394</v>
      </c>
      <c r="P5633" s="1">
        <v>7869.9421345929113</v>
      </c>
      <c r="Q5633" s="1">
        <v>3133.5014466408416</v>
      </c>
      <c r="R5633" s="1">
        <v>4902.238420892907</v>
      </c>
      <c r="S5633" s="1">
        <v>5963.9964408557407</v>
      </c>
      <c r="T5633" s="1">
        <v>9362.1429644454802</v>
      </c>
      <c r="U5633" s="1">
        <v>1095.5699213712796</v>
      </c>
      <c r="V5633" s="1">
        <v>6073.3364157931319</v>
      </c>
      <c r="W5633" s="1">
        <v>2620.9806731370327</v>
      </c>
      <c r="X5633" s="1">
        <v>14021.19820901387</v>
      </c>
      <c r="Y5633" s="1">
        <v>32285.764127836595</v>
      </c>
      <c r="Z5633" s="1">
        <v>9423.9234060581675</v>
      </c>
      <c r="AA5633" s="1">
        <v>89488.667319052329</v>
      </c>
      <c r="AB5633" s="1">
        <v>1796.9443495027497</v>
      </c>
      <c r="AC5633" s="1">
        <v>7720.6284930815473</v>
      </c>
      <c r="AD5633" s="1">
        <v>12530.223018710327</v>
      </c>
      <c r="AE5633" s="1">
        <v>7641.4158002677932</v>
      </c>
      <c r="AF5633" s="1">
        <v>27075.882595738782</v>
      </c>
      <c r="AG5633" s="1">
        <v>103049.62132186335</v>
      </c>
      <c r="AH5633" s="1">
        <v>13435.644916828327</v>
      </c>
      <c r="AI5633" s="1">
        <v>981.29516402250511</v>
      </c>
      <c r="AJ5633" s="1">
        <v>21212.225623059556</v>
      </c>
      <c r="AK5633" s="1">
        <v>1696.2986916542875</v>
      </c>
      <c r="AL5633" s="1">
        <v>482112.9375</v>
      </c>
      <c r="AM5633" s="1">
        <v>398341.1875</v>
      </c>
      <c r="AN5633" s="1">
        <v>83771.7578125</v>
      </c>
      <c r="AO5633" t="s">
        <v>18443</v>
      </c>
    </row>
    <row r="5634" spans="1:41" x14ac:dyDescent="0.25">
      <c r="A5634" s="1">
        <v>2022</v>
      </c>
      <c r="B5634" t="s">
        <v>4173</v>
      </c>
      <c r="C5634" t="s">
        <v>7132</v>
      </c>
      <c r="D5634" t="s">
        <v>7238</v>
      </c>
      <c r="E5634" t="s">
        <v>8001</v>
      </c>
      <c r="F5634" t="s">
        <v>9974</v>
      </c>
      <c r="G5634" t="s">
        <v>12174</v>
      </c>
      <c r="H5634" t="s">
        <v>12743</v>
      </c>
      <c r="I5634" s="1">
        <v>11459.453042516941</v>
      </c>
      <c r="J5634" s="1">
        <v>50571.612768989224</v>
      </c>
      <c r="K5634" s="1">
        <v>1027.3620648653477</v>
      </c>
      <c r="L5634" s="1">
        <v>1007.9575347839454</v>
      </c>
      <c r="M5634" s="1">
        <v>10866.536845585209</v>
      </c>
      <c r="N5634" s="1">
        <v>7680.3453323637605</v>
      </c>
      <c r="O5634" s="1">
        <v>7308.0768527933105</v>
      </c>
      <c r="P5634" s="1">
        <v>7616.5389400769973</v>
      </c>
      <c r="Q5634" s="1">
        <v>3110.3177104416359</v>
      </c>
      <c r="R5634" s="1">
        <v>4187.1040673628768</v>
      </c>
      <c r="S5634" s="1">
        <v>5634.0042523567136</v>
      </c>
      <c r="T5634" s="1">
        <v>8131.5761335564712</v>
      </c>
      <c r="U5634" s="1">
        <v>1110.3703324357903</v>
      </c>
      <c r="V5634" s="1">
        <v>3204.9815517782567</v>
      </c>
      <c r="W5634" s="1">
        <v>2183.0096341577428</v>
      </c>
      <c r="X5634" s="1">
        <v>13286.959445049744</v>
      </c>
      <c r="Y5634" s="1">
        <v>37020.070292243938</v>
      </c>
      <c r="Z5634" s="1">
        <v>10295.610104764215</v>
      </c>
      <c r="AA5634" s="1">
        <v>92111.148237518122</v>
      </c>
      <c r="AB5634" s="1">
        <v>1169.6619521289635</v>
      </c>
      <c r="AC5634" s="1">
        <v>9701.0519665030424</v>
      </c>
      <c r="AD5634" s="1">
        <v>13791.987464623269</v>
      </c>
      <c r="AE5634" s="1">
        <v>5089.9483833702825</v>
      </c>
      <c r="AF5634" s="1">
        <v>22731.020106554563</v>
      </c>
      <c r="AG5634" s="1">
        <v>106916.80468962797</v>
      </c>
      <c r="AH5634" s="1">
        <v>13417.154521840626</v>
      </c>
      <c r="AI5634" s="1">
        <v>643.58358103317164</v>
      </c>
      <c r="AJ5634" s="1">
        <v>19940.31071753865</v>
      </c>
      <c r="AK5634" s="1">
        <v>1702.2084999185561</v>
      </c>
      <c r="AL5634" s="1">
        <v>472916.8125</v>
      </c>
      <c r="AM5634" s="1">
        <v>393754.65625</v>
      </c>
      <c r="AN5634" s="1">
        <v>79162.125</v>
      </c>
      <c r="AO5634" t="s">
        <v>18444</v>
      </c>
    </row>
    <row r="5635" spans="1:41" x14ac:dyDescent="0.25">
      <c r="A5635" s="1">
        <v>2022</v>
      </c>
      <c r="B5635" t="s">
        <v>4174</v>
      </c>
      <c r="C5635" t="s">
        <v>7132</v>
      </c>
      <c r="D5635" t="s">
        <v>7238</v>
      </c>
      <c r="E5635" t="s">
        <v>8001</v>
      </c>
      <c r="F5635" t="s">
        <v>9974</v>
      </c>
      <c r="G5635" t="s">
        <v>12174</v>
      </c>
      <c r="H5635" t="s">
        <v>12743</v>
      </c>
      <c r="I5635" s="1">
        <v>10297</v>
      </c>
      <c r="J5635" s="1">
        <v>57863.878031541157</v>
      </c>
      <c r="K5635" s="1">
        <v>1076.5730619999999</v>
      </c>
      <c r="L5635" s="1">
        <v>2746.58583</v>
      </c>
      <c r="M5635" s="1">
        <v>38568</v>
      </c>
      <c r="N5635" s="1">
        <v>8404.3521574707029</v>
      </c>
      <c r="O5635" s="1">
        <v>7324.3116000000009</v>
      </c>
      <c r="P5635" s="1">
        <v>7147.085</v>
      </c>
      <c r="Q5635" s="1">
        <v>3099</v>
      </c>
      <c r="R5635" s="1">
        <v>5313.6655623016322</v>
      </c>
      <c r="S5635" s="1">
        <v>11628.76</v>
      </c>
      <c r="T5635" s="1">
        <v>6657</v>
      </c>
      <c r="U5635" s="1">
        <v>765</v>
      </c>
      <c r="V5635" s="1">
        <v>6533</v>
      </c>
      <c r="W5635" s="1">
        <v>4414</v>
      </c>
      <c r="X5635" s="1">
        <v>18933.3</v>
      </c>
      <c r="Y5635" s="1">
        <v>25468.484400000001</v>
      </c>
      <c r="Z5635" s="1">
        <v>7013.0202570927959</v>
      </c>
      <c r="AA5635" s="1">
        <v>84711</v>
      </c>
      <c r="AB5635" s="1">
        <v>2094.8649999999998</v>
      </c>
      <c r="AC5635" s="1">
        <v>7697.0710429999999</v>
      </c>
      <c r="AD5635" s="1">
        <v>12502.78609337369</v>
      </c>
      <c r="AE5635" s="1">
        <v>6888.0638746599998</v>
      </c>
      <c r="AF5635" s="1">
        <v>29070.374078117638</v>
      </c>
      <c r="AG5635" s="1">
        <v>104770</v>
      </c>
      <c r="AH5635" s="1">
        <v>12401.5</v>
      </c>
      <c r="AI5635" s="1">
        <v>2656</v>
      </c>
      <c r="AJ5635" s="1">
        <v>20013</v>
      </c>
      <c r="AK5635" s="1">
        <v>1548</v>
      </c>
      <c r="AL5635" s="1">
        <v>507605.65625</v>
      </c>
      <c r="AM5635" s="1">
        <v>387800.5625</v>
      </c>
      <c r="AN5635" s="1">
        <v>119805.1015625</v>
      </c>
      <c r="AO5635" t="s">
        <v>18445</v>
      </c>
    </row>
    <row r="5636" spans="1:41" x14ac:dyDescent="0.25">
      <c r="A5636" s="1">
        <v>2022</v>
      </c>
      <c r="B5636" t="s">
        <v>4175</v>
      </c>
      <c r="C5636" t="s">
        <v>7132</v>
      </c>
      <c r="D5636" t="s">
        <v>7238</v>
      </c>
      <c r="E5636" t="s">
        <v>8001</v>
      </c>
      <c r="F5636" t="s">
        <v>9974</v>
      </c>
      <c r="G5636" t="s">
        <v>12174</v>
      </c>
      <c r="H5636" t="s">
        <v>12743</v>
      </c>
      <c r="I5636" s="1">
        <v>10692.539576451316</v>
      </c>
      <c r="J5636" s="1">
        <v>59203.535917181805</v>
      </c>
      <c r="K5636" s="1">
        <v>1147.9276650829795</v>
      </c>
      <c r="L5636" s="1">
        <v>1488.300769908524</v>
      </c>
      <c r="M5636" s="1">
        <v>29363.855845073802</v>
      </c>
      <c r="N5636" s="1">
        <v>6928.8681759598221</v>
      </c>
      <c r="O5636" s="1">
        <v>7987.4355590562727</v>
      </c>
      <c r="P5636" s="1">
        <v>6002.9755271625572</v>
      </c>
      <c r="Q5636" s="1">
        <v>3372.7372480870667</v>
      </c>
      <c r="R5636" s="1">
        <v>3912.8857171900531</v>
      </c>
      <c r="S5636" s="1">
        <v>8680.3613328781194</v>
      </c>
      <c r="T5636" s="1">
        <v>7324.2746793100987</v>
      </c>
      <c r="U5636" s="1">
        <v>805.31343029296841</v>
      </c>
      <c r="V5636" s="1">
        <v>6965.4514799896879</v>
      </c>
      <c r="W5636" s="1">
        <v>5095.9214484850072</v>
      </c>
      <c r="X5636" s="1">
        <v>16359.381675152716</v>
      </c>
      <c r="Y5636" s="1">
        <v>24761.402494279238</v>
      </c>
      <c r="Z5636" s="1">
        <v>7211.3395086949631</v>
      </c>
      <c r="AA5636" s="1">
        <v>92606.966947335459</v>
      </c>
      <c r="AB5636" s="1">
        <v>1782.9027716232933</v>
      </c>
      <c r="AC5636" s="1">
        <v>7288.8408228317639</v>
      </c>
      <c r="AD5636" s="1">
        <v>12450.903533717903</v>
      </c>
      <c r="AE5636" s="1">
        <v>6604.5627440959406</v>
      </c>
      <c r="AF5636" s="1">
        <v>30877.167521378709</v>
      </c>
      <c r="AG5636" s="1">
        <v>104291.14737520635</v>
      </c>
      <c r="AH5636" s="1">
        <v>15337.638834437044</v>
      </c>
      <c r="AI5636" s="1">
        <v>594.30092387443119</v>
      </c>
      <c r="AJ5636" s="1">
        <v>20001.335209845991</v>
      </c>
      <c r="AK5636" s="1">
        <v>2118.2801368972005</v>
      </c>
      <c r="AL5636" s="1">
        <v>501258.5625</v>
      </c>
      <c r="AM5636" s="1">
        <v>393015.375</v>
      </c>
      <c r="AN5636" s="1">
        <v>108243.1953125</v>
      </c>
      <c r="AO5636" t="s">
        <v>18446</v>
      </c>
    </row>
    <row r="5637" spans="1:41" x14ac:dyDescent="0.25">
      <c r="A5637" s="1">
        <v>2022</v>
      </c>
      <c r="B5637" t="s">
        <v>4175</v>
      </c>
      <c r="C5637" t="s">
        <v>7132</v>
      </c>
      <c r="D5637" t="s">
        <v>7238</v>
      </c>
      <c r="E5637" t="s">
        <v>8001</v>
      </c>
      <c r="F5637" t="s">
        <v>9975</v>
      </c>
      <c r="G5637" t="s">
        <v>12174</v>
      </c>
      <c r="H5637" t="s">
        <v>12743</v>
      </c>
      <c r="I5637" s="1">
        <v>10488.662758655628</v>
      </c>
      <c r="J5637" s="1">
        <v>59203.535917181805</v>
      </c>
      <c r="K5637" s="1">
        <v>1147.9276650829795</v>
      </c>
      <c r="L5637" s="1">
        <v>1488.300769908524</v>
      </c>
      <c r="M5637" s="1">
        <v>29363.855845073802</v>
      </c>
      <c r="N5637" s="1">
        <v>6632.2274060670961</v>
      </c>
      <c r="O5637" s="1">
        <v>7987.4355590562727</v>
      </c>
      <c r="P5637" s="1">
        <v>6002.9755271625572</v>
      </c>
      <c r="Q5637" s="1">
        <v>3372.7372480870667</v>
      </c>
      <c r="R5637" s="1">
        <v>3912.8857171900531</v>
      </c>
      <c r="S5637" s="1">
        <v>8680.3613328781194</v>
      </c>
      <c r="T5637" s="1">
        <v>7324.2746793100987</v>
      </c>
      <c r="U5637" s="1">
        <v>805.31343029296841</v>
      </c>
      <c r="V5637" s="1">
        <v>6883.9007528714128</v>
      </c>
      <c r="W5637" s="1">
        <v>5095.9214484850072</v>
      </c>
      <c r="X5637" s="1">
        <v>16359.381675152716</v>
      </c>
      <c r="Y5637" s="1">
        <v>24761.402494279238</v>
      </c>
      <c r="Z5637" s="1">
        <v>7211.3395086949631</v>
      </c>
      <c r="AA5637" s="1">
        <v>92606.966947335459</v>
      </c>
      <c r="AB5637" s="1">
        <v>1782.9027716232933</v>
      </c>
      <c r="AC5637" s="1">
        <v>7288.8408228317639</v>
      </c>
      <c r="AD5637" s="1">
        <v>12450.903533717903</v>
      </c>
      <c r="AE5637" s="1">
        <v>6604.5627440959406</v>
      </c>
      <c r="AF5637" s="1">
        <v>30877.167521378709</v>
      </c>
      <c r="AG5637" s="1">
        <v>104291.14737520635</v>
      </c>
      <c r="AH5637" s="1">
        <v>14669.432564111676</v>
      </c>
      <c r="AI5637" s="1">
        <v>594.30092387443119</v>
      </c>
      <c r="AJ5637" s="1">
        <v>20001.335209845991</v>
      </c>
      <c r="AK5637" s="1">
        <v>2118.2801368972005</v>
      </c>
      <c r="AL5637" s="1">
        <v>500008.3125</v>
      </c>
      <c r="AM5637" s="1">
        <v>392433.3125</v>
      </c>
      <c r="AN5637" s="1">
        <v>107574.984375</v>
      </c>
      <c r="AO5637" t="s">
        <v>18447</v>
      </c>
    </row>
    <row r="5638" spans="1:41" x14ac:dyDescent="0.25">
      <c r="A5638" s="1">
        <v>2022</v>
      </c>
      <c r="B5638" t="s">
        <v>4176</v>
      </c>
      <c r="C5638" t="s">
        <v>7132</v>
      </c>
      <c r="D5638" t="s">
        <v>7238</v>
      </c>
      <c r="E5638" t="s">
        <v>8001</v>
      </c>
      <c r="F5638" t="s">
        <v>9975</v>
      </c>
      <c r="G5638" t="s">
        <v>12174</v>
      </c>
      <c r="H5638" t="s">
        <v>12743</v>
      </c>
      <c r="I5638" s="1">
        <v>10097</v>
      </c>
      <c r="J5638" s="1">
        <v>57863.878031541157</v>
      </c>
      <c r="K5638" s="1">
        <v>1055.3230619999999</v>
      </c>
      <c r="L5638" s="1">
        <v>2746.58583</v>
      </c>
      <c r="M5638" s="1">
        <v>38568</v>
      </c>
      <c r="N5638" s="1">
        <v>8404.3521574707029</v>
      </c>
      <c r="O5638" s="1">
        <v>7324.3116000000009</v>
      </c>
      <c r="P5638" s="1">
        <v>7147.085</v>
      </c>
      <c r="Q5638" s="1">
        <v>3099</v>
      </c>
      <c r="R5638" s="1">
        <v>5313.6655623016322</v>
      </c>
      <c r="S5638" s="1">
        <v>11628.76</v>
      </c>
      <c r="T5638" s="1">
        <v>6657</v>
      </c>
      <c r="U5638" s="1">
        <v>765</v>
      </c>
      <c r="V5638" s="1">
        <v>6509</v>
      </c>
      <c r="W5638" s="1">
        <v>4414</v>
      </c>
      <c r="X5638" s="1">
        <v>18933.3</v>
      </c>
      <c r="Y5638" s="1">
        <v>25468.484400000001</v>
      </c>
      <c r="Z5638" s="1">
        <v>7013.0202570927959</v>
      </c>
      <c r="AA5638" s="1">
        <v>84711</v>
      </c>
      <c r="AB5638" s="1">
        <v>2094.8649999999998</v>
      </c>
      <c r="AC5638" s="1">
        <v>7697.0710429999999</v>
      </c>
      <c r="AD5638" s="1">
        <v>12502.78609337369</v>
      </c>
      <c r="AE5638" s="1">
        <v>6888.0638746599998</v>
      </c>
      <c r="AF5638" s="1">
        <v>29070.374078117638</v>
      </c>
      <c r="AG5638" s="1">
        <v>104770</v>
      </c>
      <c r="AH5638" s="1">
        <v>11826.5</v>
      </c>
      <c r="AI5638" s="1">
        <v>2656</v>
      </c>
      <c r="AJ5638" s="1">
        <v>20013</v>
      </c>
      <c r="AK5638" s="1">
        <v>1548</v>
      </c>
      <c r="AL5638" s="1">
        <v>506785.40625</v>
      </c>
      <c r="AM5638" s="1">
        <v>387576.5625</v>
      </c>
      <c r="AN5638" s="1">
        <v>119208.8515625</v>
      </c>
      <c r="AO5638" t="s">
        <v>18448</v>
      </c>
    </row>
    <row r="5639" spans="1:41" x14ac:dyDescent="0.25">
      <c r="A5639" s="1">
        <v>2022</v>
      </c>
      <c r="B5639" t="s">
        <v>4177</v>
      </c>
      <c r="C5639" t="s">
        <v>7132</v>
      </c>
      <c r="D5639" t="s">
        <v>7238</v>
      </c>
      <c r="E5639" t="s">
        <v>8001</v>
      </c>
      <c r="F5639" t="s">
        <v>9975</v>
      </c>
      <c r="G5639" t="s">
        <v>12174</v>
      </c>
      <c r="H5639" t="s">
        <v>12743</v>
      </c>
      <c r="I5639" s="1">
        <v>11526.024608187416</v>
      </c>
      <c r="J5639" s="1">
        <v>56168.055349779293</v>
      </c>
      <c r="K5639" s="1">
        <v>1176.6022934101454</v>
      </c>
      <c r="L5639" s="1">
        <v>1279.248246944723</v>
      </c>
      <c r="M5639" s="1">
        <v>12318.609163744053</v>
      </c>
      <c r="N5639" s="1">
        <v>7975.7888367983514</v>
      </c>
      <c r="O5639" s="1">
        <v>7867.8117790362394</v>
      </c>
      <c r="P5639" s="1">
        <v>7869.9421345929113</v>
      </c>
      <c r="Q5639" s="1">
        <v>3133.5014466408416</v>
      </c>
      <c r="R5639" s="1">
        <v>4902.238420892907</v>
      </c>
      <c r="S5639" s="1">
        <v>5963.9964408557407</v>
      </c>
      <c r="T5639" s="1">
        <v>9362.1429644454802</v>
      </c>
      <c r="U5639" s="1">
        <v>1095.5699213712796</v>
      </c>
      <c r="V5639" s="1">
        <v>5780.8349726710394</v>
      </c>
      <c r="W5639" s="1">
        <v>2620.9806731370327</v>
      </c>
      <c r="X5639" s="1">
        <v>14021.19820901387</v>
      </c>
      <c r="Y5639" s="1">
        <v>32285.764127836595</v>
      </c>
      <c r="Z5639" s="1">
        <v>9423.9234060581675</v>
      </c>
      <c r="AA5639" s="1">
        <v>89488.667319052329</v>
      </c>
      <c r="AB5639" s="1">
        <v>1796.9443495027497</v>
      </c>
      <c r="AC5639" s="1">
        <v>7720.6284930815473</v>
      </c>
      <c r="AD5639" s="1">
        <v>12530.223018710327</v>
      </c>
      <c r="AE5639" s="1">
        <v>7641.4158002677932</v>
      </c>
      <c r="AF5639" s="1">
        <v>27075.882595738782</v>
      </c>
      <c r="AG5639" s="1">
        <v>103049.62132186335</v>
      </c>
      <c r="AH5639" s="1">
        <v>12965.440984067542</v>
      </c>
      <c r="AI5639" s="1">
        <v>981.29516402250511</v>
      </c>
      <c r="AJ5639" s="1">
        <v>21212.225623059556</v>
      </c>
      <c r="AK5639" s="1">
        <v>1696.2986916542875</v>
      </c>
      <c r="AL5639" s="1">
        <v>480930.84375</v>
      </c>
      <c r="AM5639" s="1">
        <v>397629.34375</v>
      </c>
      <c r="AN5639" s="1">
        <v>83301.546875</v>
      </c>
      <c r="AO5639" t="s">
        <v>18449</v>
      </c>
    </row>
    <row r="5640" spans="1:41" x14ac:dyDescent="0.25">
      <c r="A5640" s="1">
        <v>2022</v>
      </c>
      <c r="B5640" t="s">
        <v>4178</v>
      </c>
      <c r="C5640" t="s">
        <v>7132</v>
      </c>
      <c r="D5640" t="s">
        <v>7238</v>
      </c>
      <c r="E5640" t="s">
        <v>8001</v>
      </c>
      <c r="F5640" t="s">
        <v>9975</v>
      </c>
      <c r="G5640" t="s">
        <v>12174</v>
      </c>
      <c r="H5640" t="s">
        <v>12743</v>
      </c>
      <c r="I5640" s="1">
        <v>5327.1559558453228</v>
      </c>
      <c r="J5640" s="1">
        <v>41979.630548414156</v>
      </c>
      <c r="K5640" s="1">
        <v>625.43729398108712</v>
      </c>
      <c r="L5640" s="1">
        <v>814.84784379349298</v>
      </c>
      <c r="M5640" s="1">
        <v>7865.2218065210009</v>
      </c>
      <c r="N5640" s="1">
        <v>7578.166834810726</v>
      </c>
      <c r="O5640" s="1">
        <v>7671.7647334026824</v>
      </c>
      <c r="P5640" s="1">
        <v>7456.6892481020868</v>
      </c>
      <c r="Q5640" s="1">
        <v>3239.291898915596</v>
      </c>
      <c r="R5640" s="1">
        <v>6092.8860702721222</v>
      </c>
      <c r="S5640" s="1">
        <v>7968.5021093675605</v>
      </c>
      <c r="T5640" s="1">
        <v>7317.0010463089166</v>
      </c>
      <c r="U5640" s="1">
        <v>1194.0015343749549</v>
      </c>
      <c r="V5640" s="1">
        <v>2476.6939905233512</v>
      </c>
      <c r="W5640" s="1">
        <v>1291.5615483257404</v>
      </c>
      <c r="X5640" s="1">
        <v>9627.6993943002308</v>
      </c>
      <c r="Y5640" s="1">
        <v>31873.300012330506</v>
      </c>
      <c r="Z5640" s="1">
        <v>11711.636220182938</v>
      </c>
      <c r="AA5640" s="1">
        <v>98800.578219091563</v>
      </c>
      <c r="AB5640" s="1">
        <v>696.8057700956532</v>
      </c>
      <c r="AC5640" s="1">
        <v>8367.9549219830351</v>
      </c>
      <c r="AD5640" s="1">
        <v>9988.5967939363545</v>
      </c>
      <c r="AE5640" s="1">
        <v>8404.573474555742</v>
      </c>
      <c r="AF5640" s="1">
        <v>16824.058553789251</v>
      </c>
      <c r="AG5640" s="1">
        <v>90934.802094309474</v>
      </c>
      <c r="AH5640" s="1">
        <v>13028.696408518543</v>
      </c>
      <c r="AI5640" s="1">
        <v>600.88099501506554</v>
      </c>
      <c r="AJ5640" s="1">
        <v>20890.335017597146</v>
      </c>
      <c r="AK5640" s="1">
        <v>1886.2341788166652</v>
      </c>
      <c r="AL5640" s="1">
        <v>432535</v>
      </c>
      <c r="AM5640" s="1">
        <v>363966.625</v>
      </c>
      <c r="AN5640" s="1">
        <v>68568.40625</v>
      </c>
      <c r="AO5640" t="s">
        <v>18450</v>
      </c>
    </row>
    <row r="5641" spans="1:41" x14ac:dyDescent="0.25">
      <c r="A5641" s="1">
        <v>2022</v>
      </c>
      <c r="B5641" t="s">
        <v>4179</v>
      </c>
      <c r="C5641" t="s">
        <v>7132</v>
      </c>
      <c r="D5641" t="s">
        <v>7238</v>
      </c>
      <c r="E5641" t="s">
        <v>8001</v>
      </c>
      <c r="F5641" t="s">
        <v>9975</v>
      </c>
      <c r="G5641" t="s">
        <v>12174</v>
      </c>
      <c r="H5641" t="s">
        <v>12743</v>
      </c>
      <c r="I5641" s="1">
        <v>11243.847152723585</v>
      </c>
      <c r="J5641" s="1">
        <v>50571.612768989224</v>
      </c>
      <c r="K5641" s="1">
        <v>1027.3620648653477</v>
      </c>
      <c r="L5641" s="1">
        <v>1007.9575347839454</v>
      </c>
      <c r="M5641" s="1">
        <v>10866.536845585209</v>
      </c>
      <c r="N5641" s="1">
        <v>7464.7394425704033</v>
      </c>
      <c r="O5641" s="1">
        <v>7308.0768527933105</v>
      </c>
      <c r="P5641" s="1">
        <v>7616.5389400769973</v>
      </c>
      <c r="Q5641" s="1">
        <v>3110.3177104416359</v>
      </c>
      <c r="R5641" s="1">
        <v>4187.1040673628768</v>
      </c>
      <c r="S5641" s="1">
        <v>5634.0042523567136</v>
      </c>
      <c r="T5641" s="1">
        <v>8131.5761335564712</v>
      </c>
      <c r="U5641" s="1">
        <v>1110.3703324357903</v>
      </c>
      <c r="V5641" s="1">
        <v>3062.6816645146409</v>
      </c>
      <c r="W5641" s="1">
        <v>2183.0096341577428</v>
      </c>
      <c r="X5641" s="1">
        <v>13286.959445049744</v>
      </c>
      <c r="Y5641" s="1">
        <v>37020.070292243938</v>
      </c>
      <c r="Z5641" s="1">
        <v>10295.610104764215</v>
      </c>
      <c r="AA5641" s="1">
        <v>92111.148237518122</v>
      </c>
      <c r="AB5641" s="1">
        <v>1169.6619521289635</v>
      </c>
      <c r="AC5641" s="1">
        <v>9701.0519665030424</v>
      </c>
      <c r="AD5641" s="1">
        <v>13791.987464623269</v>
      </c>
      <c r="AE5641" s="1">
        <v>5089.9483833702825</v>
      </c>
      <c r="AF5641" s="1">
        <v>22731.020106554563</v>
      </c>
      <c r="AG5641" s="1">
        <v>106916.80468962797</v>
      </c>
      <c r="AH5641" s="1">
        <v>13206.938779292102</v>
      </c>
      <c r="AI5641" s="1">
        <v>643.58358103317164</v>
      </c>
      <c r="AJ5641" s="1">
        <v>19940.31071753865</v>
      </c>
      <c r="AK5641" s="1">
        <v>1702.2084999185561</v>
      </c>
      <c r="AL5641" s="1">
        <v>472133.09375</v>
      </c>
      <c r="AM5641" s="1">
        <v>393181.125</v>
      </c>
      <c r="AN5641" s="1">
        <v>78951.90625</v>
      </c>
      <c r="AO5641" t="s">
        <v>18451</v>
      </c>
    </row>
    <row r="5642" spans="1:41" x14ac:dyDescent="0.25">
      <c r="A5642" s="1">
        <v>2022</v>
      </c>
      <c r="B5642" t="s">
        <v>4180</v>
      </c>
      <c r="C5642" t="s">
        <v>7132</v>
      </c>
      <c r="D5642" t="s">
        <v>7238</v>
      </c>
      <c r="E5642" t="s">
        <v>8001</v>
      </c>
      <c r="F5642" t="s">
        <v>9976</v>
      </c>
      <c r="G5642" t="s">
        <v>12174</v>
      </c>
      <c r="H5642" t="s">
        <v>12743</v>
      </c>
      <c r="I5642" s="1">
        <v>1082.9804153301554</v>
      </c>
      <c r="J5642" s="1"/>
      <c r="K5642" s="1"/>
      <c r="L5642" s="1"/>
      <c r="M5642" s="1"/>
      <c r="N5642" s="1">
        <v>221.72730443360354</v>
      </c>
      <c r="O5642" s="1">
        <v>0</v>
      </c>
      <c r="P5642" s="1"/>
      <c r="Q5642" s="1">
        <v>0</v>
      </c>
      <c r="R5642" s="1"/>
      <c r="S5642" s="1">
        <v>0</v>
      </c>
      <c r="T5642" s="1"/>
      <c r="U5642" s="1"/>
      <c r="V5642" s="1">
        <v>76.495920029593222</v>
      </c>
      <c r="W5642" s="1"/>
      <c r="X5642" s="1">
        <v>0</v>
      </c>
      <c r="Y5642" s="1">
        <v>0</v>
      </c>
      <c r="Z5642" s="1">
        <v>0</v>
      </c>
      <c r="AA5642" s="1">
        <v>0</v>
      </c>
      <c r="AB5642" s="1"/>
      <c r="AC5642" s="1"/>
      <c r="AD5642" s="1">
        <v>0</v>
      </c>
      <c r="AE5642" s="1"/>
      <c r="AF5642" s="1">
        <v>0</v>
      </c>
      <c r="AG5642" s="1"/>
      <c r="AH5642" s="1">
        <v>210.64093921192335</v>
      </c>
      <c r="AI5642" s="1">
        <v>0</v>
      </c>
      <c r="AJ5642" s="1">
        <v>314.55574191052813</v>
      </c>
      <c r="AK5642" s="1"/>
      <c r="AL5642" s="1">
        <v>1906.4005126953125</v>
      </c>
      <c r="AM5642" s="1">
        <v>1695.759521484375</v>
      </c>
      <c r="AN5642" s="1">
        <v>210.64094543457031</v>
      </c>
      <c r="AO5642" t="s">
        <v>18452</v>
      </c>
    </row>
    <row r="5643" spans="1:41" x14ac:dyDescent="0.25">
      <c r="A5643" s="1">
        <v>2022</v>
      </c>
      <c r="B5643" t="s">
        <v>4181</v>
      </c>
      <c r="C5643" t="s">
        <v>7132</v>
      </c>
      <c r="D5643" t="s">
        <v>7238</v>
      </c>
      <c r="E5643" t="s">
        <v>8001</v>
      </c>
      <c r="F5643" t="s">
        <v>9976</v>
      </c>
      <c r="G5643" t="s">
        <v>12174</v>
      </c>
      <c r="H5643" t="s">
        <v>12743</v>
      </c>
      <c r="I5643" s="1">
        <v>209.67845385096263</v>
      </c>
      <c r="J5643" s="1"/>
      <c r="K5643" s="1"/>
      <c r="L5643" s="1"/>
      <c r="M5643" s="1">
        <v>0</v>
      </c>
      <c r="N5643" s="1">
        <v>209.67845385096263</v>
      </c>
      <c r="O5643" s="1">
        <v>0</v>
      </c>
      <c r="P5643" s="1"/>
      <c r="Q5643" s="1">
        <v>0</v>
      </c>
      <c r="R5643" s="1"/>
      <c r="S5643" s="1"/>
      <c r="T5643" s="1"/>
      <c r="U5643" s="1"/>
      <c r="V5643" s="1">
        <v>292.50144312209284</v>
      </c>
      <c r="W5643" s="1"/>
      <c r="X5643" s="1">
        <v>0</v>
      </c>
      <c r="Y5643" s="1">
        <v>0</v>
      </c>
      <c r="Z5643" s="1"/>
      <c r="AA5643" s="1">
        <v>0</v>
      </c>
      <c r="AB5643" s="1"/>
      <c r="AC5643" s="1"/>
      <c r="AD5643" s="1">
        <v>0</v>
      </c>
      <c r="AE5643" s="1"/>
      <c r="AF5643" s="1">
        <v>0</v>
      </c>
      <c r="AG5643" s="1"/>
      <c r="AH5643" s="1">
        <v>470.20393276078369</v>
      </c>
      <c r="AI5643" s="1">
        <v>0</v>
      </c>
      <c r="AJ5643" s="1"/>
      <c r="AK5643" s="1"/>
      <c r="AL5643" s="1">
        <v>1182.062255859375</v>
      </c>
      <c r="AM5643" s="1">
        <v>711.85833740234375</v>
      </c>
      <c r="AN5643" s="1">
        <v>470.20391845703125</v>
      </c>
      <c r="AO5643" t="s">
        <v>18453</v>
      </c>
    </row>
    <row r="5644" spans="1:41" x14ac:dyDescent="0.25">
      <c r="A5644" s="1">
        <v>2022</v>
      </c>
      <c r="B5644" t="s">
        <v>4182</v>
      </c>
      <c r="C5644" t="s">
        <v>7132</v>
      </c>
      <c r="D5644" t="s">
        <v>7238</v>
      </c>
      <c r="E5644" t="s">
        <v>8001</v>
      </c>
      <c r="F5644" t="s">
        <v>9976</v>
      </c>
      <c r="G5644" t="s">
        <v>12174</v>
      </c>
      <c r="H5644" t="s">
        <v>12743</v>
      </c>
      <c r="I5644" s="1">
        <v>200</v>
      </c>
      <c r="J5644" s="1"/>
      <c r="K5644" s="1">
        <v>21.25</v>
      </c>
      <c r="L5644" s="1"/>
      <c r="M5644" s="1">
        <v>0</v>
      </c>
      <c r="N5644" s="1">
        <v>0</v>
      </c>
      <c r="O5644" s="1"/>
      <c r="P5644" s="1"/>
      <c r="Q5644" s="1">
        <v>0</v>
      </c>
      <c r="R5644" s="1"/>
      <c r="S5644" s="1"/>
      <c r="T5644" s="1">
        <v>0</v>
      </c>
      <c r="U5644" s="1"/>
      <c r="V5644" s="1">
        <v>24</v>
      </c>
      <c r="W5644" s="1"/>
      <c r="X5644" s="1">
        <v>0</v>
      </c>
      <c r="Y5644" s="1"/>
      <c r="Z5644" s="1"/>
      <c r="AA5644" s="1"/>
      <c r="AB5644" s="1">
        <v>0</v>
      </c>
      <c r="AC5644" s="1">
        <v>0</v>
      </c>
      <c r="AD5644" s="1">
        <v>0</v>
      </c>
      <c r="AE5644" s="1"/>
      <c r="AF5644" s="1">
        <v>0</v>
      </c>
      <c r="AG5644" s="1"/>
      <c r="AH5644" s="1">
        <v>575</v>
      </c>
      <c r="AI5644" s="1">
        <v>0</v>
      </c>
      <c r="AJ5644" s="1">
        <v>0</v>
      </c>
      <c r="AK5644" s="1"/>
      <c r="AL5644" s="1">
        <v>820.25</v>
      </c>
      <c r="AM5644" s="1">
        <v>224</v>
      </c>
      <c r="AN5644" s="1">
        <v>596.25</v>
      </c>
      <c r="AO5644" t="s">
        <v>18454</v>
      </c>
    </row>
    <row r="5645" spans="1:41" x14ac:dyDescent="0.25">
      <c r="A5645" s="1">
        <v>2022</v>
      </c>
      <c r="B5645" t="s">
        <v>4183</v>
      </c>
      <c r="C5645" t="s">
        <v>7132</v>
      </c>
      <c r="D5645" t="s">
        <v>7238</v>
      </c>
      <c r="E5645" t="s">
        <v>8001</v>
      </c>
      <c r="F5645" t="s">
        <v>9976</v>
      </c>
      <c r="G5645" t="s">
        <v>12174</v>
      </c>
      <c r="H5645" t="s">
        <v>12743</v>
      </c>
      <c r="I5645" s="1">
        <v>215.60588979335733</v>
      </c>
      <c r="J5645" s="1"/>
      <c r="K5645" s="1"/>
      <c r="L5645" s="1"/>
      <c r="M5645" s="1">
        <v>0</v>
      </c>
      <c r="N5645" s="1">
        <v>215.60588979335733</v>
      </c>
      <c r="O5645" s="1">
        <v>0</v>
      </c>
      <c r="P5645" s="1"/>
      <c r="Q5645" s="1">
        <v>0</v>
      </c>
      <c r="R5645" s="1">
        <v>0</v>
      </c>
      <c r="S5645" s="1">
        <v>0</v>
      </c>
      <c r="T5645" s="1"/>
      <c r="U5645" s="1"/>
      <c r="V5645" s="1">
        <v>142.29988726361583</v>
      </c>
      <c r="W5645" s="1"/>
      <c r="X5645" s="1">
        <v>0</v>
      </c>
      <c r="Y5645" s="1"/>
      <c r="Z5645" s="1"/>
      <c r="AA5645" s="1">
        <v>0</v>
      </c>
      <c r="AB5645" s="1">
        <v>0</v>
      </c>
      <c r="AC5645" s="1"/>
      <c r="AD5645" s="1"/>
      <c r="AE5645" s="1"/>
      <c r="AF5645" s="1">
        <v>0</v>
      </c>
      <c r="AG5645" s="1"/>
      <c r="AH5645" s="1">
        <v>210.21574254852339</v>
      </c>
      <c r="AI5645" s="1">
        <v>0</v>
      </c>
      <c r="AJ5645" s="1"/>
      <c r="AK5645" s="1"/>
      <c r="AL5645" s="1">
        <v>783.7274169921875</v>
      </c>
      <c r="AM5645" s="1">
        <v>573.51165771484375</v>
      </c>
      <c r="AN5645" s="1">
        <v>210.21574401855469</v>
      </c>
      <c r="AO5645" t="s">
        <v>18455</v>
      </c>
    </row>
    <row r="5646" spans="1:41" x14ac:dyDescent="0.25">
      <c r="A5646" s="1">
        <v>2022</v>
      </c>
      <c r="B5646" t="s">
        <v>4184</v>
      </c>
      <c r="C5646" t="s">
        <v>7132</v>
      </c>
      <c r="D5646" t="s">
        <v>7238</v>
      </c>
      <c r="E5646" t="s">
        <v>8001</v>
      </c>
      <c r="F5646" t="s">
        <v>9976</v>
      </c>
      <c r="G5646" t="s">
        <v>12174</v>
      </c>
      <c r="H5646" t="s">
        <v>12743</v>
      </c>
      <c r="I5646" s="1">
        <v>203.87681779568823</v>
      </c>
      <c r="J5646" s="1">
        <v>0</v>
      </c>
      <c r="K5646" s="1"/>
      <c r="L5646" s="1"/>
      <c r="M5646" s="1">
        <v>0</v>
      </c>
      <c r="N5646" s="1">
        <v>296.64076989272633</v>
      </c>
      <c r="O5646" s="1">
        <v>0</v>
      </c>
      <c r="P5646" s="1"/>
      <c r="Q5646" s="1">
        <v>0</v>
      </c>
      <c r="R5646" s="1"/>
      <c r="S5646" s="1"/>
      <c r="T5646" s="1">
        <v>0</v>
      </c>
      <c r="U5646" s="1"/>
      <c r="V5646" s="1">
        <v>81.55072711827529</v>
      </c>
      <c r="W5646" s="1"/>
      <c r="X5646" s="1">
        <v>0</v>
      </c>
      <c r="Y5646" s="1"/>
      <c r="Z5646" s="1"/>
      <c r="AA5646" s="1">
        <v>0</v>
      </c>
      <c r="AB5646" s="1"/>
      <c r="AC5646" s="1">
        <v>0</v>
      </c>
      <c r="AD5646" s="1">
        <v>0</v>
      </c>
      <c r="AE5646" s="1"/>
      <c r="AF5646" s="1">
        <v>0</v>
      </c>
      <c r="AG5646" s="1"/>
      <c r="AH5646" s="1">
        <v>668.20627032536811</v>
      </c>
      <c r="AI5646" s="1">
        <v>0</v>
      </c>
      <c r="AJ5646" s="1"/>
      <c r="AK5646" s="1"/>
      <c r="AL5646" s="1">
        <v>1250.2745361328125</v>
      </c>
      <c r="AM5646" s="1">
        <v>582.06829833984375</v>
      </c>
      <c r="AN5646" s="1">
        <v>668.206298828125</v>
      </c>
      <c r="AO5646" t="s">
        <v>18456</v>
      </c>
    </row>
    <row r="5647" spans="1:41" x14ac:dyDescent="0.25">
      <c r="A5647" s="1">
        <v>2022</v>
      </c>
      <c r="B5647" t="s">
        <v>4185</v>
      </c>
      <c r="C5647" t="s">
        <v>7132</v>
      </c>
      <c r="D5647" t="s">
        <v>7238</v>
      </c>
      <c r="E5647" t="s">
        <v>8001</v>
      </c>
      <c r="F5647" t="s">
        <v>9977</v>
      </c>
      <c r="G5647" t="s">
        <v>12174</v>
      </c>
      <c r="H5647" t="s">
        <v>12743</v>
      </c>
      <c r="I5647" s="1">
        <v>600</v>
      </c>
      <c r="J5647" s="1">
        <v>5157.856549666486</v>
      </c>
      <c r="K5647" s="1">
        <v>0</v>
      </c>
      <c r="L5647" s="1"/>
      <c r="M5647" s="1">
        <v>3788</v>
      </c>
      <c r="N5647" s="1">
        <v>2773.412969726563</v>
      </c>
      <c r="O5647" s="1">
        <v>341.68299999999999</v>
      </c>
      <c r="P5647" s="1">
        <v>453.08499999999998</v>
      </c>
      <c r="Q5647" s="1">
        <v>313</v>
      </c>
      <c r="R5647" s="1">
        <v>215.5453330177607</v>
      </c>
      <c r="S5647" s="1">
        <v>818</v>
      </c>
      <c r="T5647" s="1">
        <v>0</v>
      </c>
      <c r="U5647" s="1">
        <v>670</v>
      </c>
      <c r="V5647" s="1">
        <v>550</v>
      </c>
      <c r="W5647" s="1">
        <v>643</v>
      </c>
      <c r="X5647" s="1">
        <v>340</v>
      </c>
      <c r="Y5647" s="1">
        <v>745.93799999999999</v>
      </c>
      <c r="Z5647" s="1">
        <v>10.001333695616839</v>
      </c>
      <c r="AA5647" s="1">
        <v>5795</v>
      </c>
      <c r="AB5647" s="1">
        <v>0</v>
      </c>
      <c r="AC5647" s="1">
        <v>30</v>
      </c>
      <c r="AD5647" s="1">
        <v>710.18315999999993</v>
      </c>
      <c r="AE5647" s="1">
        <v>118</v>
      </c>
      <c r="AF5647" s="1">
        <v>1335.8117647058821</v>
      </c>
      <c r="AG5647" s="1">
        <v>25857</v>
      </c>
      <c r="AH5647" s="1">
        <v>788.44899999999996</v>
      </c>
      <c r="AI5647" s="1"/>
      <c r="AJ5647" s="1">
        <v>2500</v>
      </c>
      <c r="AK5647" s="1"/>
      <c r="AL5647" s="1">
        <v>54553.96484375</v>
      </c>
      <c r="AM5647" s="1">
        <v>47124.65234375</v>
      </c>
      <c r="AN5647" s="1">
        <v>7429.3154296875</v>
      </c>
      <c r="AO5647" t="s">
        <v>18457</v>
      </c>
    </row>
    <row r="5648" spans="1:41" x14ac:dyDescent="0.25">
      <c r="A5648" s="1">
        <v>2022</v>
      </c>
      <c r="B5648" t="s">
        <v>4186</v>
      </c>
      <c r="C5648" t="s">
        <v>7132</v>
      </c>
      <c r="D5648" t="s">
        <v>7238</v>
      </c>
      <c r="E5648" t="s">
        <v>8001</v>
      </c>
      <c r="F5648" t="s">
        <v>9977</v>
      </c>
      <c r="G5648" t="s">
        <v>12174</v>
      </c>
      <c r="H5648" t="s">
        <v>12743</v>
      </c>
      <c r="I5648" s="1">
        <v>332.5909566504053</v>
      </c>
      <c r="J5648" s="1">
        <v>705.09282809885917</v>
      </c>
      <c r="K5648" s="1"/>
      <c r="L5648" s="1">
        <v>0</v>
      </c>
      <c r="M5648" s="1">
        <v>487.80006975392774</v>
      </c>
      <c r="N5648" s="1">
        <v>4182.4101219076101</v>
      </c>
      <c r="O5648" s="1">
        <v>247.22594444346794</v>
      </c>
      <c r="P5648" s="1"/>
      <c r="Q5648" s="1">
        <v>387.66724354124653</v>
      </c>
      <c r="R5648" s="1">
        <v>1136.5367196021784</v>
      </c>
      <c r="S5648" s="1">
        <v>3240.0337104334044</v>
      </c>
      <c r="T5648" s="1">
        <v>1108.6365221680176</v>
      </c>
      <c r="U5648" s="1">
        <v>916.84240383295059</v>
      </c>
      <c r="V5648" s="1">
        <v>665.18191330081061</v>
      </c>
      <c r="W5648" s="1">
        <v>38.802278275880617</v>
      </c>
      <c r="X5648" s="1">
        <v>231.50425644012464</v>
      </c>
      <c r="Y5648" s="1">
        <v>454.54097408888725</v>
      </c>
      <c r="Z5648" s="1">
        <v>16.629547832520263</v>
      </c>
      <c r="AA5648" s="1">
        <v>7122.9896549295136</v>
      </c>
      <c r="AB5648" s="1">
        <v>0</v>
      </c>
      <c r="AC5648" s="1">
        <v>275.01114728030387</v>
      </c>
      <c r="AD5648" s="1">
        <v>338.46082938914293</v>
      </c>
      <c r="AE5648" s="1">
        <v>284.91958619718054</v>
      </c>
      <c r="AF5648" s="1">
        <v>4467.1071867827541</v>
      </c>
      <c r="AG5648" s="1">
        <v>3762.7123562382517</v>
      </c>
      <c r="AH5648" s="1">
        <v>1293.7788213700765</v>
      </c>
      <c r="AI5648" s="1"/>
      <c r="AJ5648" s="1">
        <v>2931.2349646122384</v>
      </c>
      <c r="AK5648" s="1"/>
      <c r="AL5648" s="1">
        <v>34627.71484375</v>
      </c>
      <c r="AM5648" s="1">
        <v>27641.466796875</v>
      </c>
      <c r="AN5648" s="1">
        <v>6986.24267578125</v>
      </c>
      <c r="AO5648" t="s">
        <v>18458</v>
      </c>
    </row>
    <row r="5649" spans="1:41" x14ac:dyDescent="0.25">
      <c r="A5649" s="1">
        <v>2022</v>
      </c>
      <c r="B5649" t="s">
        <v>4187</v>
      </c>
      <c r="C5649" t="s">
        <v>7132</v>
      </c>
      <c r="D5649" t="s">
        <v>7238</v>
      </c>
      <c r="E5649" t="s">
        <v>8001</v>
      </c>
      <c r="F5649" t="s">
        <v>9977</v>
      </c>
      <c r="G5649" t="s">
        <v>12174</v>
      </c>
      <c r="H5649" t="s">
        <v>12743</v>
      </c>
      <c r="I5649" s="1">
        <v>862.42355917342934</v>
      </c>
      <c r="J5649" s="1">
        <v>2067.9720891577813</v>
      </c>
      <c r="K5649" s="1">
        <v>0</v>
      </c>
      <c r="L5649" s="1"/>
      <c r="M5649" s="1">
        <v>473.48744425207877</v>
      </c>
      <c r="N5649" s="1">
        <v>4026.8915904286191</v>
      </c>
      <c r="O5649" s="1">
        <v>238.98080233530416</v>
      </c>
      <c r="P5649" s="1">
        <v>353.68529176426819</v>
      </c>
      <c r="Q5649" s="1">
        <v>384.70642977498574</v>
      </c>
      <c r="R5649" s="1">
        <v>347.98789319012531</v>
      </c>
      <c r="S5649" s="1">
        <v>215.60588979335733</v>
      </c>
      <c r="T5649" s="1">
        <v>0</v>
      </c>
      <c r="U5649" s="1">
        <v>1029.5181237632812</v>
      </c>
      <c r="V5649" s="1">
        <v>1509.2412285535013</v>
      </c>
      <c r="W5649" s="1">
        <v>0</v>
      </c>
      <c r="X5649" s="1">
        <v>301.84824571070027</v>
      </c>
      <c r="Y5649" s="1">
        <v>620.56765229773066</v>
      </c>
      <c r="Z5649" s="1">
        <v>5.3901472260686605</v>
      </c>
      <c r="AA5649" s="1">
        <v>6775.4150867562539</v>
      </c>
      <c r="AB5649" s="1"/>
      <c r="AC5649" s="1">
        <v>1744.3354652179178</v>
      </c>
      <c r="AD5649" s="1">
        <v>0</v>
      </c>
      <c r="AE5649" s="1">
        <v>171.13362071447355</v>
      </c>
      <c r="AF5649" s="1">
        <v>13404.739611297491</v>
      </c>
      <c r="AG5649" s="1">
        <v>5410.6298043643019</v>
      </c>
      <c r="AH5649" s="1">
        <v>753.5425848277838</v>
      </c>
      <c r="AI5649" s="1"/>
      <c r="AJ5649" s="1">
        <v>269.50736224169668</v>
      </c>
      <c r="AK5649" s="1"/>
      <c r="AL5649" s="1">
        <v>40967.609375</v>
      </c>
      <c r="AM5649" s="1">
        <v>38984.14453125</v>
      </c>
      <c r="AN5649" s="1">
        <v>1983.4649658203125</v>
      </c>
      <c r="AO5649" t="s">
        <v>18459</v>
      </c>
    </row>
    <row r="5650" spans="1:41" x14ac:dyDescent="0.25">
      <c r="A5650" s="1">
        <v>2022</v>
      </c>
      <c r="B5650" t="s">
        <v>4188</v>
      </c>
      <c r="C5650" t="s">
        <v>7132</v>
      </c>
      <c r="D5650" t="s">
        <v>7238</v>
      </c>
      <c r="E5650" t="s">
        <v>8001</v>
      </c>
      <c r="F5650" t="s">
        <v>9977</v>
      </c>
      <c r="G5650" t="s">
        <v>12174</v>
      </c>
      <c r="H5650" t="s">
        <v>12743</v>
      </c>
      <c r="I5650" s="1">
        <v>649.60750768233993</v>
      </c>
      <c r="J5650" s="1">
        <v>2525.2744720703927</v>
      </c>
      <c r="K5650" s="1">
        <v>0</v>
      </c>
      <c r="L5650" s="1"/>
      <c r="M5650" s="1">
        <v>4791.1052181986734</v>
      </c>
      <c r="N5650" s="1">
        <v>2081.6487777176462</v>
      </c>
      <c r="O5650" s="1">
        <v>225.98012299700775</v>
      </c>
      <c r="P5650" s="1">
        <v>487.35224217925798</v>
      </c>
      <c r="Q5650" s="1">
        <v>293.48139952802694</v>
      </c>
      <c r="R5650" s="1">
        <v>0</v>
      </c>
      <c r="S5650" s="1">
        <v>980.64749359726034</v>
      </c>
      <c r="T5650" s="1">
        <v>0</v>
      </c>
      <c r="U5650" s="1">
        <v>708.4719418400166</v>
      </c>
      <c r="V5650" s="1">
        <v>509.69204448922051</v>
      </c>
      <c r="W5650" s="1">
        <v>57.187447391690547</v>
      </c>
      <c r="X5650" s="1">
        <v>407.75363559137645</v>
      </c>
      <c r="Y5650" s="1">
        <v>723.72422688801691</v>
      </c>
      <c r="Z5650" s="1">
        <v>6.2143856693540585</v>
      </c>
      <c r="AA5650" s="1">
        <v>5961.3581523459234</v>
      </c>
      <c r="AB5650" s="1">
        <v>0</v>
      </c>
      <c r="AC5650" s="1">
        <v>54.46422662857713</v>
      </c>
      <c r="AD5650" s="1">
        <v>0</v>
      </c>
      <c r="AE5650" s="1">
        <v>117.90024097213612</v>
      </c>
      <c r="AF5650" s="1">
        <v>1201.9150039509207</v>
      </c>
      <c r="AG5650" s="1">
        <v>32509.177981611465</v>
      </c>
      <c r="AH5650" s="1">
        <v>1363.9646417538274</v>
      </c>
      <c r="AI5650" s="1">
        <v>0</v>
      </c>
      <c r="AJ5650" s="1">
        <v>886.8641574112437</v>
      </c>
      <c r="AK5650" s="1"/>
      <c r="AL5650" s="1">
        <v>56543.78515625</v>
      </c>
      <c r="AM5650" s="1">
        <v>48717.14453125</v>
      </c>
      <c r="AN5650" s="1">
        <v>7826.63818359375</v>
      </c>
      <c r="AO5650" t="s">
        <v>18460</v>
      </c>
    </row>
    <row r="5651" spans="1:41" x14ac:dyDescent="0.25">
      <c r="A5651" s="1">
        <v>2022</v>
      </c>
      <c r="B5651" t="s">
        <v>4189</v>
      </c>
      <c r="C5651" t="s">
        <v>7132</v>
      </c>
      <c r="D5651" t="s">
        <v>7238</v>
      </c>
      <c r="E5651" t="s">
        <v>8001</v>
      </c>
      <c r="F5651" t="s">
        <v>9977</v>
      </c>
      <c r="G5651" t="s">
        <v>12174</v>
      </c>
      <c r="H5651" t="s">
        <v>12743</v>
      </c>
      <c r="I5651" s="1">
        <v>314.51768077644391</v>
      </c>
      <c r="J5651" s="1">
        <v>2107.7809493109362</v>
      </c>
      <c r="K5651" s="1">
        <v>85.129452263490805</v>
      </c>
      <c r="L5651" s="1"/>
      <c r="M5651" s="1">
        <v>366.93729423918461</v>
      </c>
      <c r="N5651" s="1">
        <v>3978.8981617771487</v>
      </c>
      <c r="O5651" s="1">
        <v>232.41074342521472</v>
      </c>
      <c r="P5651" s="1">
        <v>343.96177765846534</v>
      </c>
      <c r="Q5651" s="1">
        <v>387.88086112285976</v>
      </c>
      <c r="R5651" s="1">
        <v>0</v>
      </c>
      <c r="S5651" s="1">
        <v>942.74997385108259</v>
      </c>
      <c r="T5651" s="1">
        <v>0</v>
      </c>
      <c r="U5651" s="1">
        <v>995.97265579207249</v>
      </c>
      <c r="V5651" s="1">
        <v>1991.945311584145</v>
      </c>
      <c r="W5651" s="1">
        <v>178.22668577331822</v>
      </c>
      <c r="X5651" s="1">
        <v>246.37218327488108</v>
      </c>
      <c r="Y5651" s="1">
        <v>613.99093248908127</v>
      </c>
      <c r="Z5651" s="1">
        <v>6.0327369135508135</v>
      </c>
      <c r="AA5651" s="1">
        <v>5434.8655238169513</v>
      </c>
      <c r="AB5651" s="1"/>
      <c r="AC5651" s="1">
        <v>366.93727327133917</v>
      </c>
      <c r="AD5651" s="1">
        <v>0</v>
      </c>
      <c r="AE5651" s="1">
        <v>201.45329230252401</v>
      </c>
      <c r="AF5651" s="1">
        <v>4992.104471064732</v>
      </c>
      <c r="AG5651" s="1">
        <v>31350.074027526676</v>
      </c>
      <c r="AH5651" s="1">
        <v>1190.5321347762601</v>
      </c>
      <c r="AI5651" s="1"/>
      <c r="AJ5651" s="1">
        <v>786.2942019411098</v>
      </c>
      <c r="AK5651" s="1"/>
      <c r="AL5651" s="1">
        <v>57115.06640625</v>
      </c>
      <c r="AM5651" s="1">
        <v>53872.70703125</v>
      </c>
      <c r="AN5651" s="1">
        <v>3242.3583984375</v>
      </c>
      <c r="AO5651" t="s">
        <v>18461</v>
      </c>
    </row>
    <row r="5652" spans="1:41" x14ac:dyDescent="0.25">
      <c r="A5652" s="1">
        <v>2022</v>
      </c>
      <c r="B5652" t="s">
        <v>4190</v>
      </c>
      <c r="C5652" t="s">
        <v>7132</v>
      </c>
      <c r="D5652" t="s">
        <v>7238</v>
      </c>
      <c r="E5652" t="s">
        <v>8001</v>
      </c>
      <c r="F5652" t="s">
        <v>9978</v>
      </c>
      <c r="G5652" t="s">
        <v>12174</v>
      </c>
      <c r="H5652" t="s">
        <v>12743</v>
      </c>
      <c r="I5652" s="1">
        <v>6150</v>
      </c>
      <c r="J5652" s="1">
        <v>35243.208614763753</v>
      </c>
      <c r="K5652" s="1">
        <v>723.25</v>
      </c>
      <c r="L5652" s="1">
        <v>1400</v>
      </c>
      <c r="M5652" s="1">
        <v>13491</v>
      </c>
      <c r="N5652" s="1">
        <v>3352.1668046875002</v>
      </c>
      <c r="O5652" s="1">
        <v>3940.0844999999999</v>
      </c>
      <c r="P5652" s="1">
        <v>4259</v>
      </c>
      <c r="Q5652" s="1">
        <v>198</v>
      </c>
      <c r="R5652" s="1">
        <v>1593.9156080189071</v>
      </c>
      <c r="S5652" s="1">
        <v>7595</v>
      </c>
      <c r="T5652" s="1">
        <v>3417</v>
      </c>
      <c r="U5652" s="1">
        <v>0</v>
      </c>
      <c r="V5652" s="1">
        <v>2130</v>
      </c>
      <c r="W5652" s="1">
        <v>2094</v>
      </c>
      <c r="X5652" s="1">
        <v>5248.5</v>
      </c>
      <c r="Y5652" s="1">
        <v>6357.96</v>
      </c>
      <c r="Z5652" s="1">
        <v>3578.6635032227591</v>
      </c>
      <c r="AA5652" s="1">
        <v>42462</v>
      </c>
      <c r="AB5652" s="1">
        <v>1390</v>
      </c>
      <c r="AC5652" s="1">
        <v>4868.8294169999999</v>
      </c>
      <c r="AD5652" s="1">
        <v>4262.743274980875</v>
      </c>
      <c r="AE5652" s="1">
        <v>3255.7740837232</v>
      </c>
      <c r="AF5652" s="1">
        <v>22879.520614588229</v>
      </c>
      <c r="AG5652" s="1">
        <v>14836</v>
      </c>
      <c r="AH5652" s="1">
        <v>7060.674</v>
      </c>
      <c r="AI5652" s="1"/>
      <c r="AJ5652" s="1">
        <v>6276</v>
      </c>
      <c r="AK5652" s="1">
        <v>420</v>
      </c>
      <c r="AL5652" s="1">
        <v>208483.296875</v>
      </c>
      <c r="AM5652" s="1">
        <v>158841.03125</v>
      </c>
      <c r="AN5652" s="1">
        <v>49642.25390625</v>
      </c>
      <c r="AO5652" t="s">
        <v>18462</v>
      </c>
    </row>
    <row r="5653" spans="1:41" x14ac:dyDescent="0.25">
      <c r="A5653" s="1">
        <v>2022</v>
      </c>
      <c r="B5653" t="s">
        <v>4191</v>
      </c>
      <c r="C5653" t="s">
        <v>7132</v>
      </c>
      <c r="D5653" t="s">
        <v>7238</v>
      </c>
      <c r="E5653" t="s">
        <v>8001</v>
      </c>
      <c r="F5653" t="s">
        <v>9978</v>
      </c>
      <c r="G5653" t="s">
        <v>12174</v>
      </c>
      <c r="H5653" t="s">
        <v>12743</v>
      </c>
      <c r="I5653" s="1">
        <v>5538.653550116197</v>
      </c>
      <c r="J5653" s="1">
        <v>26812.715449551342</v>
      </c>
      <c r="K5653" s="1">
        <v>657.30293810965463</v>
      </c>
      <c r="L5653" s="1">
        <v>1005.1127117327429</v>
      </c>
      <c r="M5653" s="1">
        <v>10036.33351804256</v>
      </c>
      <c r="N5653" s="1">
        <v>2701.5956188598889</v>
      </c>
      <c r="O5653" s="1">
        <v>3874.7446724807937</v>
      </c>
      <c r="P5653" s="1">
        <v>3588.7508597054025</v>
      </c>
      <c r="Q5653" s="1">
        <v>187.79415242272518</v>
      </c>
      <c r="R5653" s="1">
        <v>731.5676393519775</v>
      </c>
      <c r="S5653" s="1">
        <v>4587.2284004029852</v>
      </c>
      <c r="T5653" s="1">
        <v>5586.2248076018568</v>
      </c>
      <c r="U5653" s="1">
        <v>0</v>
      </c>
      <c r="V5653" s="1">
        <v>2018.3804961773133</v>
      </c>
      <c r="W5653" s="1">
        <v>1971.4072773571868</v>
      </c>
      <c r="X5653" s="1">
        <v>5554.1142087990365</v>
      </c>
      <c r="Y5653" s="1">
        <v>6001.1469079121398</v>
      </c>
      <c r="Z5653" s="1">
        <v>4464.9985311103483</v>
      </c>
      <c r="AA5653" s="1">
        <v>51485.012797945143</v>
      </c>
      <c r="AB5653" s="1">
        <v>1198.7956886386467</v>
      </c>
      <c r="AC5653" s="1">
        <v>5773.3508455805259</v>
      </c>
      <c r="AD5653" s="1">
        <v>4762.3228397832027</v>
      </c>
      <c r="AE5653" s="1">
        <v>2303.5987727510346</v>
      </c>
      <c r="AF5653" s="1">
        <v>24439.882587599615</v>
      </c>
      <c r="AG5653" s="1">
        <v>12954.333002738029</v>
      </c>
      <c r="AH5653" s="1">
        <v>8352.9164700221518</v>
      </c>
      <c r="AI5653" s="1"/>
      <c r="AJ5653" s="1">
        <v>7324.2746793100987</v>
      </c>
      <c r="AK5653" s="1">
        <v>351.68751069756217</v>
      </c>
      <c r="AL5653" s="1">
        <v>204264.234375</v>
      </c>
      <c r="AM5653" s="1">
        <v>157331.171875</v>
      </c>
      <c r="AN5653" s="1">
        <v>46933.08203125</v>
      </c>
      <c r="AO5653" t="s">
        <v>18463</v>
      </c>
    </row>
    <row r="5654" spans="1:41" x14ac:dyDescent="0.25">
      <c r="A5654" s="1">
        <v>2022</v>
      </c>
      <c r="B5654" t="s">
        <v>4192</v>
      </c>
      <c r="C5654" t="s">
        <v>7132</v>
      </c>
      <c r="D5654" t="s">
        <v>7238</v>
      </c>
      <c r="E5654" t="s">
        <v>8001</v>
      </c>
      <c r="F5654" t="s">
        <v>9978</v>
      </c>
      <c r="G5654" t="s">
        <v>12174</v>
      </c>
      <c r="H5654" t="s">
        <v>12743</v>
      </c>
      <c r="I5654" s="1">
        <v>4035.4369406915844</v>
      </c>
      <c r="J5654" s="1">
        <v>17681.36673292717</v>
      </c>
      <c r="K5654" s="1">
        <v>405.09578520019363</v>
      </c>
      <c r="L5654" s="1">
        <v>753.87283507425195</v>
      </c>
      <c r="M5654" s="1">
        <v>5354.714402071525</v>
      </c>
      <c r="N5654" s="1">
        <v>1378.0351970548459</v>
      </c>
      <c r="O5654" s="1">
        <v>4183.9942346620983</v>
      </c>
      <c r="P5654" s="1">
        <v>3065.3799837945689</v>
      </c>
      <c r="Q5654" s="1">
        <v>220.49314277430241</v>
      </c>
      <c r="R5654" s="1">
        <v>1332.8341708071596</v>
      </c>
      <c r="S5654" s="1">
        <v>3240.0337104334044</v>
      </c>
      <c r="T5654" s="1">
        <v>3325.9095665040527</v>
      </c>
      <c r="U5654" s="1">
        <v>0</v>
      </c>
      <c r="V5654" s="1">
        <v>1330.3638266016212</v>
      </c>
      <c r="W5654" s="1">
        <v>848.10693945853347</v>
      </c>
      <c r="X5654" s="1">
        <v>6397.7820769410355</v>
      </c>
      <c r="Y5654" s="1">
        <v>2184.0139486709945</v>
      </c>
      <c r="Z5654" s="1">
        <v>5120.7920958940731</v>
      </c>
      <c r="AA5654" s="1">
        <v>53398.586726744739</v>
      </c>
      <c r="AB5654" s="1">
        <v>435.69415321203093</v>
      </c>
      <c r="AC5654" s="1">
        <v>5925.5633982148329</v>
      </c>
      <c r="AD5654" s="1">
        <v>4925.9173772152626</v>
      </c>
      <c r="AE5654" s="1">
        <v>5141.8561898152657</v>
      </c>
      <c r="AF5654" s="1">
        <v>7668.2170965317446</v>
      </c>
      <c r="AG5654" s="1">
        <v>28817.897757235449</v>
      </c>
      <c r="AH5654" s="1">
        <v>8617.4316868120004</v>
      </c>
      <c r="AI5654" s="1"/>
      <c r="AJ5654" s="1">
        <v>7095.2737418753131</v>
      </c>
      <c r="AK5654" s="1">
        <v>340.24054865336456</v>
      </c>
      <c r="AL5654" s="1">
        <v>183224.90625</v>
      </c>
      <c r="AM5654" s="1">
        <v>145150</v>
      </c>
      <c r="AN5654" s="1">
        <v>38074.921875</v>
      </c>
      <c r="AO5654" t="s">
        <v>18464</v>
      </c>
    </row>
    <row r="5655" spans="1:41" x14ac:dyDescent="0.25">
      <c r="A5655" s="1">
        <v>2022</v>
      </c>
      <c r="B5655" t="s">
        <v>4193</v>
      </c>
      <c r="C5655" t="s">
        <v>7132</v>
      </c>
      <c r="D5655" t="s">
        <v>7238</v>
      </c>
      <c r="E5655" t="s">
        <v>8001</v>
      </c>
      <c r="F5655" t="s">
        <v>9978</v>
      </c>
      <c r="G5655" t="s">
        <v>12174</v>
      </c>
      <c r="H5655" t="s">
        <v>12743</v>
      </c>
      <c r="I5655" s="1">
        <v>4570.8448636191752</v>
      </c>
      <c r="J5655" s="1">
        <v>18770.37901212004</v>
      </c>
      <c r="K5655" s="1">
        <v>609.08663866623442</v>
      </c>
      <c r="L5655" s="1">
        <v>786.96149774575429</v>
      </c>
      <c r="M5655" s="1">
        <v>7966.4262495412268</v>
      </c>
      <c r="N5655" s="1">
        <v>1395.4734582835863</v>
      </c>
      <c r="O5655" s="1">
        <v>4068.8379198923076</v>
      </c>
      <c r="P5655" s="1">
        <v>4159.6434666641817</v>
      </c>
      <c r="Q5655" s="1">
        <v>125.48085576394578</v>
      </c>
      <c r="R5655" s="1">
        <v>1289.5563219079725</v>
      </c>
      <c r="S5655" s="1">
        <v>3988.7089611771107</v>
      </c>
      <c r="T5655" s="1">
        <v>5997.0778246022337</v>
      </c>
      <c r="U5655" s="1">
        <v>0</v>
      </c>
      <c r="V5655" s="1">
        <v>1315.1959277394797</v>
      </c>
      <c r="W5655" s="1">
        <v>1342.1466639636494</v>
      </c>
      <c r="X5655" s="1">
        <v>5454.8290117719407</v>
      </c>
      <c r="Y5655" s="1">
        <v>5265.8504493680621</v>
      </c>
      <c r="Z5655" s="1">
        <v>5230.1718593397682</v>
      </c>
      <c r="AA5655" s="1">
        <v>49096.695194294363</v>
      </c>
      <c r="AB5655" s="1">
        <v>808.52208672508993</v>
      </c>
      <c r="AC5655" s="1">
        <v>3580.5171744968598</v>
      </c>
      <c r="AD5655" s="1">
        <v>5183.5131508507347</v>
      </c>
      <c r="AE5655" s="1">
        <v>1986.3577037604689</v>
      </c>
      <c r="AF5655" s="1">
        <v>6421.6440388273504</v>
      </c>
      <c r="AG5655" s="1">
        <v>31653.100680562788</v>
      </c>
      <c r="AH5655" s="1">
        <v>8706.1658298557686</v>
      </c>
      <c r="AI5655" s="1"/>
      <c r="AJ5655" s="1">
        <v>7030.9080661613825</v>
      </c>
      <c r="AK5655" s="1">
        <v>361.1398654038735</v>
      </c>
      <c r="AL5655" s="1">
        <v>187165.234375</v>
      </c>
      <c r="AM5655" s="1">
        <v>142678.765625</v>
      </c>
      <c r="AN5655" s="1">
        <v>44486.44921875</v>
      </c>
      <c r="AO5655" t="s">
        <v>18465</v>
      </c>
    </row>
    <row r="5656" spans="1:41" x14ac:dyDescent="0.25">
      <c r="A5656" s="1">
        <v>2022</v>
      </c>
      <c r="B5656" t="s">
        <v>4194</v>
      </c>
      <c r="C5656" t="s">
        <v>7132</v>
      </c>
      <c r="D5656" t="s">
        <v>7238</v>
      </c>
      <c r="E5656" t="s">
        <v>8001</v>
      </c>
      <c r="F5656" t="s">
        <v>9978</v>
      </c>
      <c r="G5656" t="s">
        <v>12174</v>
      </c>
      <c r="H5656" t="s">
        <v>12743</v>
      </c>
      <c r="I5656" s="1">
        <v>4889.7015438044482</v>
      </c>
      <c r="J5656" s="1">
        <v>21059.836361028742</v>
      </c>
      <c r="K5656" s="1">
        <v>650.46296697333935</v>
      </c>
      <c r="L5656" s="1">
        <v>817.74597001875418</v>
      </c>
      <c r="M5656" s="1">
        <v>8638.7522986596596</v>
      </c>
      <c r="N5656" s="1">
        <v>1860.8676519040039</v>
      </c>
      <c r="O5656" s="1">
        <v>4062.6086325091528</v>
      </c>
      <c r="P5656" s="1">
        <v>4701.7426325956376</v>
      </c>
      <c r="Q5656" s="1">
        <v>125.51627776072993</v>
      </c>
      <c r="R5656" s="1">
        <v>969.96313043616601</v>
      </c>
      <c r="S5656" s="1">
        <v>2296.7213313946731</v>
      </c>
      <c r="T5656" s="1">
        <v>4455.667144332956</v>
      </c>
      <c r="U5656" s="1">
        <v>0</v>
      </c>
      <c r="V5656" s="1">
        <v>2033.8810023543374</v>
      </c>
      <c r="W5656" s="1">
        <v>1415.3295634939977</v>
      </c>
      <c r="X5656" s="1">
        <v>5706.3991215539472</v>
      </c>
      <c r="Y5656" s="1">
        <v>5267.8566353246588</v>
      </c>
      <c r="Z5656" s="1">
        <v>4243.3281523324849</v>
      </c>
      <c r="AA5656" s="1">
        <v>49312.178776669389</v>
      </c>
      <c r="AB5656" s="1">
        <v>1375.2125123745534</v>
      </c>
      <c r="AC5656" s="1">
        <v>4628.0117414082388</v>
      </c>
      <c r="AD5656" s="1">
        <v>5189.3730679579558</v>
      </c>
      <c r="AE5656" s="1">
        <v>4152.162090470445</v>
      </c>
      <c r="AF5656" s="1">
        <v>17444.050725463963</v>
      </c>
      <c r="AG5656" s="1">
        <v>11595.218497958233</v>
      </c>
      <c r="AH5656" s="1">
        <v>7346.6381734610977</v>
      </c>
      <c r="AI5656" s="1"/>
      <c r="AJ5656" s="1">
        <v>8659.8249832716829</v>
      </c>
      <c r="AK5656" s="1">
        <v>361.69533289291053</v>
      </c>
      <c r="AL5656" s="1">
        <v>183260.75</v>
      </c>
      <c r="AM5656" s="1">
        <v>141761.890625</v>
      </c>
      <c r="AN5656" s="1">
        <v>41498.859375</v>
      </c>
      <c r="AO5656" t="s">
        <v>18466</v>
      </c>
    </row>
    <row r="5657" spans="1:41" x14ac:dyDescent="0.25">
      <c r="A5657" s="1">
        <v>2022</v>
      </c>
      <c r="B5657" t="s">
        <v>4195</v>
      </c>
      <c r="C5657" t="s">
        <v>7132</v>
      </c>
      <c r="D5657" t="s">
        <v>7238</v>
      </c>
      <c r="E5657" t="s">
        <v>8001</v>
      </c>
      <c r="F5657" t="s">
        <v>9979</v>
      </c>
      <c r="G5657" t="s">
        <v>12174</v>
      </c>
      <c r="H5657" t="s">
        <v>12743</v>
      </c>
      <c r="I5657" s="1">
        <v>1099.5900379461223</v>
      </c>
      <c r="J5657" s="1">
        <v>4051.6856293027786</v>
      </c>
      <c r="K5657" s="1">
        <v>54.979501897306115</v>
      </c>
      <c r="L5657" s="1">
        <v>40.426104336254497</v>
      </c>
      <c r="M5657" s="1">
        <v>698.3939802718163</v>
      </c>
      <c r="N5657" s="1">
        <v>875.42423270383233</v>
      </c>
      <c r="O5657" s="1">
        <v>445.47098291114338</v>
      </c>
      <c r="P5657" s="1">
        <v>1215.7153701888246</v>
      </c>
      <c r="Q5657" s="1">
        <v>2165.1544091967367</v>
      </c>
      <c r="R5657" s="1">
        <v>719.16792659706266</v>
      </c>
      <c r="S5657" s="1">
        <v>78.80732580271912</v>
      </c>
      <c r="T5657" s="1">
        <v>431.21177958671467</v>
      </c>
      <c r="U5657" s="1">
        <v>0</v>
      </c>
      <c r="V5657" s="1">
        <v>272.74145058859699</v>
      </c>
      <c r="W5657" s="1">
        <v>247.94677326236092</v>
      </c>
      <c r="X5657" s="1">
        <v>415.04133785221285</v>
      </c>
      <c r="Y5657" s="1">
        <v>3932.3010702599236</v>
      </c>
      <c r="Z5657" s="1">
        <v>5.3901472260686605</v>
      </c>
      <c r="AA5657" s="1">
        <v>7366.1752247900531</v>
      </c>
      <c r="AB5657" s="1">
        <v>323.40883469003597</v>
      </c>
      <c r="AC5657" s="1">
        <v>269.50709273433444</v>
      </c>
      <c r="AD5657" s="1">
        <v>1557.2167814518818</v>
      </c>
      <c r="AE5657" s="1">
        <v>481.69787250783975</v>
      </c>
      <c r="AF5657" s="1">
        <v>0</v>
      </c>
      <c r="AG5657" s="1">
        <v>9888.7641353723338</v>
      </c>
      <c r="AH5657" s="1">
        <v>628.49116874763661</v>
      </c>
      <c r="AI5657" s="1">
        <v>553.02910731996155</v>
      </c>
      <c r="AJ5657" s="1">
        <v>3234.0883469003597</v>
      </c>
      <c r="AK5657" s="1"/>
      <c r="AL5657" s="1">
        <v>41051.828125</v>
      </c>
      <c r="AM5657" s="1">
        <v>35617.828125</v>
      </c>
      <c r="AN5657" s="1">
        <v>5433.998046875</v>
      </c>
      <c r="AO5657" t="s">
        <v>18467</v>
      </c>
    </row>
    <row r="5658" spans="1:41" x14ac:dyDescent="0.25">
      <c r="A5658" s="1">
        <v>2022</v>
      </c>
      <c r="B5658" t="s">
        <v>4196</v>
      </c>
      <c r="C5658" t="s">
        <v>7132</v>
      </c>
      <c r="D5658" t="s">
        <v>7238</v>
      </c>
      <c r="E5658" t="s">
        <v>8001</v>
      </c>
      <c r="F5658" t="s">
        <v>9979</v>
      </c>
      <c r="G5658" t="s">
        <v>12174</v>
      </c>
      <c r="H5658" t="s">
        <v>12743</v>
      </c>
      <c r="I5658" s="1">
        <v>909.08194817777451</v>
      </c>
      <c r="J5658" s="1">
        <v>5476.6644195100071</v>
      </c>
      <c r="K5658" s="1">
        <v>56.540462630568896</v>
      </c>
      <c r="L5658" s="1">
        <v>0</v>
      </c>
      <c r="M5658" s="1">
        <v>742.78646985257183</v>
      </c>
      <c r="N5658" s="1">
        <v>889.6184725951515</v>
      </c>
      <c r="O5658" s="1">
        <v>457.86688365539129</v>
      </c>
      <c r="P5658" s="1">
        <v>1462.2915727396153</v>
      </c>
      <c r="Q5658" s="1">
        <v>2193.0068031988885</v>
      </c>
      <c r="R5658" s="1">
        <v>926.95945189042527</v>
      </c>
      <c r="S5658" s="1">
        <v>101.20816139292444</v>
      </c>
      <c r="T5658" s="1">
        <v>332.5909566504053</v>
      </c>
      <c r="U5658" s="1">
        <v>0</v>
      </c>
      <c r="V5658" s="1">
        <v>280.48504010850849</v>
      </c>
      <c r="W5658" s="1">
        <v>133.0363826601621</v>
      </c>
      <c r="X5658" s="1">
        <v>452.48559213297079</v>
      </c>
      <c r="Y5658" s="1">
        <v>3996.6346624157036</v>
      </c>
      <c r="Z5658" s="1">
        <v>16.629547832520263</v>
      </c>
      <c r="AA5658" s="1">
        <v>7871.3193073929251</v>
      </c>
      <c r="AB5658" s="1">
        <v>233.3957038294219</v>
      </c>
      <c r="AC5658" s="1">
        <v>421.80598633970163</v>
      </c>
      <c r="AD5658" s="1">
        <v>1567.7465310420812</v>
      </c>
      <c r="AE5658" s="1">
        <v>206.20639312325127</v>
      </c>
      <c r="AF5658" s="1">
        <v>1170.7201674094267</v>
      </c>
      <c r="AG5658" s="1">
        <v>11683.920307128737</v>
      </c>
      <c r="AH5658" s="1">
        <v>927.92876905463072</v>
      </c>
      <c r="AI5658" s="1">
        <v>568.73053587219306</v>
      </c>
      <c r="AJ5658" s="1">
        <v>3325.9095665040527</v>
      </c>
      <c r="AK5658" s="1">
        <v>0</v>
      </c>
      <c r="AL5658" s="1">
        <v>46405.57421875</v>
      </c>
      <c r="AM5658" s="1">
        <v>40831.2578125</v>
      </c>
      <c r="AN5658" s="1">
        <v>5574.31640625</v>
      </c>
      <c r="AO5658" t="s">
        <v>18468</v>
      </c>
    </row>
    <row r="5659" spans="1:41" x14ac:dyDescent="0.25">
      <c r="A5659" s="1">
        <v>2022</v>
      </c>
      <c r="B5659" t="s">
        <v>4197</v>
      </c>
      <c r="C5659" t="s">
        <v>7132</v>
      </c>
      <c r="D5659" t="s">
        <v>7238</v>
      </c>
      <c r="E5659" t="s">
        <v>8001</v>
      </c>
      <c r="F5659" t="s">
        <v>9979</v>
      </c>
      <c r="G5659" t="s">
        <v>12174</v>
      </c>
      <c r="H5659" t="s">
        <v>12743</v>
      </c>
      <c r="I5659" s="1">
        <v>1698.9734816307355</v>
      </c>
      <c r="J5659" s="1">
        <v>5163.1319330599636</v>
      </c>
      <c r="K5659" s="1">
        <v>124.02846210600693</v>
      </c>
      <c r="L5659" s="1">
        <v>44.85289991505141</v>
      </c>
      <c r="M5659" s="1">
        <v>407.75363559137645</v>
      </c>
      <c r="N5659" s="1">
        <v>730.20543559829093</v>
      </c>
      <c r="O5659" s="1">
        <v>460.29687101209009</v>
      </c>
      <c r="P5659" s="1">
        <v>955.16289137279932</v>
      </c>
      <c r="Q5659" s="1">
        <v>527.84060760857744</v>
      </c>
      <c r="R5659" s="1">
        <v>612.81801653875846</v>
      </c>
      <c r="S5659" s="1">
        <v>586.14585116260366</v>
      </c>
      <c r="T5659" s="1">
        <v>305.81522669353234</v>
      </c>
      <c r="U5659" s="1">
        <v>0</v>
      </c>
      <c r="V5659" s="1">
        <v>257.90417451154559</v>
      </c>
      <c r="W5659" s="1">
        <v>226.67024602524617</v>
      </c>
      <c r="X5659" s="1">
        <v>605.00445680870473</v>
      </c>
      <c r="Y5659" s="1">
        <v>1739.9269761467071</v>
      </c>
      <c r="Z5659" s="1">
        <v>182.06250430857457</v>
      </c>
      <c r="AA5659" s="1">
        <v>6620.8996579149743</v>
      </c>
      <c r="AB5659" s="1">
        <v>505.61450813330674</v>
      </c>
      <c r="AC5659" s="1">
        <v>249.99059084177173</v>
      </c>
      <c r="AD5659" s="1">
        <v>1507.2408030463835</v>
      </c>
      <c r="AE5659" s="1">
        <v>393.07486353328619</v>
      </c>
      <c r="AF5659" s="1">
        <v>282.28784191990991</v>
      </c>
      <c r="AG5659" s="1">
        <v>5840.0514457574891</v>
      </c>
      <c r="AH5659" s="1">
        <v>1367.5432908230457</v>
      </c>
      <c r="AI5659" s="1">
        <v>218.1481950413864</v>
      </c>
      <c r="AJ5659" s="1">
        <v>3870.6013858511405</v>
      </c>
      <c r="AK5659" s="1">
        <v>30.58152266935323</v>
      </c>
      <c r="AL5659" s="1">
        <v>35514.625</v>
      </c>
      <c r="AM5659" s="1">
        <v>29169.783203125</v>
      </c>
      <c r="AN5659" s="1">
        <v>6344.84326171875</v>
      </c>
      <c r="AO5659" t="s">
        <v>18469</v>
      </c>
    </row>
    <row r="5660" spans="1:41" x14ac:dyDescent="0.25">
      <c r="A5660" s="1">
        <v>2022</v>
      </c>
      <c r="B5660" t="s">
        <v>4198</v>
      </c>
      <c r="C5660" t="s">
        <v>7132</v>
      </c>
      <c r="D5660" t="s">
        <v>7238</v>
      </c>
      <c r="E5660" t="s">
        <v>8001</v>
      </c>
      <c r="F5660" t="s">
        <v>9979</v>
      </c>
      <c r="G5660" t="s">
        <v>12174</v>
      </c>
      <c r="H5660" t="s">
        <v>12743</v>
      </c>
      <c r="I5660" s="1">
        <v>1625.0080173449603</v>
      </c>
      <c r="J5660" s="1">
        <v>5575.6175771901599</v>
      </c>
      <c r="K5660" s="1">
        <v>84.949757828540555</v>
      </c>
      <c r="L5660" s="1"/>
      <c r="M5660" s="1">
        <v>691.93889770817668</v>
      </c>
      <c r="N5660" s="1">
        <v>906.4647478129458</v>
      </c>
      <c r="O5660" s="1">
        <v>433.22409708658569</v>
      </c>
      <c r="P5660" s="1">
        <v>982.34355629175991</v>
      </c>
      <c r="Q5660" s="1">
        <v>2181.0448778578766</v>
      </c>
      <c r="R5660" s="1">
        <v>1005.2340695399851</v>
      </c>
      <c r="S5660" s="1">
        <v>843.11601454245135</v>
      </c>
      <c r="T5660" s="1">
        <v>314.51768077644391</v>
      </c>
      <c r="U5660" s="1">
        <v>0</v>
      </c>
      <c r="V5660" s="1">
        <v>265.24324412146774</v>
      </c>
      <c r="W5660" s="1">
        <v>230.64629923605889</v>
      </c>
      <c r="X5660" s="1">
        <v>330.2435648152661</v>
      </c>
      <c r="Y5660" s="1">
        <v>3258.0624453564515</v>
      </c>
      <c r="Z5660" s="1">
        <v>165.76595415483249</v>
      </c>
      <c r="AA5660" s="1">
        <v>6035.5942940999594</v>
      </c>
      <c r="AB5660" s="1">
        <v>330.05100296989286</v>
      </c>
      <c r="AC5660" s="1">
        <v>267.33976656191004</v>
      </c>
      <c r="AD5660" s="1">
        <v>1502.6146780058393</v>
      </c>
      <c r="AE5660" s="1">
        <v>788.08967854143566</v>
      </c>
      <c r="AF5660" s="1">
        <v>0</v>
      </c>
      <c r="AG5660" s="1">
        <v>5682.2860993610866</v>
      </c>
      <c r="AH5660" s="1">
        <v>1205.6021617987449</v>
      </c>
      <c r="AI5660" s="1">
        <v>776.85867151781645</v>
      </c>
      <c r="AJ5660" s="1">
        <v>2320.0920918609013</v>
      </c>
      <c r="AK5660" s="1">
        <v>31.451768077644392</v>
      </c>
      <c r="AL5660" s="1">
        <v>37833.40234375</v>
      </c>
      <c r="AM5660" s="1">
        <v>31058.185546875</v>
      </c>
      <c r="AN5660" s="1">
        <v>6775.21435546875</v>
      </c>
      <c r="AO5660" t="s">
        <v>18470</v>
      </c>
    </row>
    <row r="5661" spans="1:41" x14ac:dyDescent="0.25">
      <c r="A5661" s="1">
        <v>2022</v>
      </c>
      <c r="B5661" t="s">
        <v>4199</v>
      </c>
      <c r="C5661" t="s">
        <v>7132</v>
      </c>
      <c r="D5661" t="s">
        <v>7238</v>
      </c>
      <c r="E5661" t="s">
        <v>8001</v>
      </c>
      <c r="F5661" t="s">
        <v>9979</v>
      </c>
      <c r="G5661" t="s">
        <v>12174</v>
      </c>
      <c r="H5661" t="s">
        <v>12743</v>
      </c>
      <c r="I5661" s="1">
        <v>1950</v>
      </c>
      <c r="J5661" s="1">
        <v>2062.866799578027</v>
      </c>
      <c r="K5661" s="1">
        <v>105.319142</v>
      </c>
      <c r="L5661" s="1">
        <v>159.83342999999999</v>
      </c>
      <c r="M5661" s="1">
        <v>400</v>
      </c>
      <c r="N5661" s="1">
        <v>589.71065429687508</v>
      </c>
      <c r="O5661" s="1">
        <v>420</v>
      </c>
      <c r="P5661" s="1">
        <v>915</v>
      </c>
      <c r="Q5661" s="1">
        <v>140</v>
      </c>
      <c r="R5661" s="1">
        <v>430.57461284154601</v>
      </c>
      <c r="S5661" s="1">
        <v>1528</v>
      </c>
      <c r="T5661" s="1">
        <v>750</v>
      </c>
      <c r="U5661" s="1">
        <v>0</v>
      </c>
      <c r="V5661" s="1">
        <v>253</v>
      </c>
      <c r="W5661" s="1">
        <v>218</v>
      </c>
      <c r="X5661" s="1">
        <v>668.5</v>
      </c>
      <c r="Y5661" s="1">
        <v>1623.42</v>
      </c>
      <c r="Z5661" s="1">
        <v>188.91821542165059</v>
      </c>
      <c r="AA5661" s="1">
        <v>7350</v>
      </c>
      <c r="AB5661" s="1">
        <v>580.81500000000005</v>
      </c>
      <c r="AC5661" s="1">
        <v>238.548618</v>
      </c>
      <c r="AD5661" s="1">
        <v>1587.215466931068</v>
      </c>
      <c r="AE5661" s="1">
        <v>631.85336377279998</v>
      </c>
      <c r="AF5661" s="1">
        <v>293.61345882352941</v>
      </c>
      <c r="AG5661" s="1">
        <v>5703</v>
      </c>
      <c r="AH5661" s="1">
        <v>1436.73</v>
      </c>
      <c r="AI5661" s="1">
        <v>741</v>
      </c>
      <c r="AJ5661" s="1">
        <v>4334</v>
      </c>
      <c r="AK5661" s="1">
        <v>30</v>
      </c>
      <c r="AL5661" s="1">
        <v>35329.91796875</v>
      </c>
      <c r="AM5661" s="1">
        <v>26864.337890625</v>
      </c>
      <c r="AN5661" s="1">
        <v>8465.580078125</v>
      </c>
      <c r="AO5661" t="s">
        <v>18471</v>
      </c>
    </row>
    <row r="5662" spans="1:41" x14ac:dyDescent="0.25">
      <c r="A5662" s="1">
        <v>2022</v>
      </c>
      <c r="B5662" t="s">
        <v>4200</v>
      </c>
      <c r="C5662" t="s">
        <v>7132</v>
      </c>
      <c r="D5662" t="s">
        <v>7238</v>
      </c>
      <c r="E5662" t="s">
        <v>8001</v>
      </c>
      <c r="F5662" t="s">
        <v>9980</v>
      </c>
      <c r="G5662" t="s">
        <v>12174</v>
      </c>
      <c r="H5662" t="s">
        <v>12743</v>
      </c>
      <c r="I5662" s="1">
        <v>452.77236856605037</v>
      </c>
      <c r="J5662" s="1">
        <v>5768.1330230206149</v>
      </c>
      <c r="K5662" s="1">
        <v>78.696149774575417</v>
      </c>
      <c r="L5662" s="1">
        <v>180.56993270193675</v>
      </c>
      <c r="M5662" s="1">
        <v>1432.2995188625384</v>
      </c>
      <c r="N5662" s="1">
        <v>309.92624936028761</v>
      </c>
      <c r="O5662" s="1">
        <v>487.61012994327854</v>
      </c>
      <c r="P5662" s="1">
        <v>253.04585255597382</v>
      </c>
      <c r="Q5662" s="1">
        <v>0</v>
      </c>
      <c r="R5662" s="1">
        <v>326.43708864904772</v>
      </c>
      <c r="S5662" s="1">
        <v>660.94322824478388</v>
      </c>
      <c r="T5662" s="1"/>
      <c r="U5662" s="1">
        <v>32.3408834690036</v>
      </c>
      <c r="V5662" s="1">
        <v>0</v>
      </c>
      <c r="W5662" s="1">
        <v>301.84824571070027</v>
      </c>
      <c r="X5662" s="1">
        <v>253.33692050719486</v>
      </c>
      <c r="Y5662" s="1">
        <v>8090.3145563972685</v>
      </c>
      <c r="Z5662" s="1">
        <v>5.3901472260686605</v>
      </c>
      <c r="AA5662" s="1">
        <v>8944.4103380774286</v>
      </c>
      <c r="AB5662" s="1">
        <v>37.731030713837534</v>
      </c>
      <c r="AC5662" s="1">
        <v>719.45176849515599</v>
      </c>
      <c r="AD5662" s="1">
        <v>6260.8290857101792</v>
      </c>
      <c r="AE5662" s="1">
        <v>961.2287971387932</v>
      </c>
      <c r="AF5662" s="1">
        <v>1688.1988065100909</v>
      </c>
      <c r="AG5662" s="1">
        <v>19820.649448703338</v>
      </c>
      <c r="AH5662" s="1">
        <v>2276.7981962178533</v>
      </c>
      <c r="AI5662" s="1">
        <v>90.554473713210072</v>
      </c>
      <c r="AJ5662" s="1">
        <v>3719.201598935414</v>
      </c>
      <c r="AK5662" s="1">
        <v>54.979501897306115</v>
      </c>
      <c r="AL5662" s="1">
        <v>63207.69921875</v>
      </c>
      <c r="AM5662" s="1">
        <v>51272.07421875</v>
      </c>
      <c r="AN5662" s="1">
        <v>11935.6259765625</v>
      </c>
      <c r="AO5662" t="s">
        <v>18472</v>
      </c>
    </row>
    <row r="5663" spans="1:41" x14ac:dyDescent="0.25">
      <c r="A5663" s="1">
        <v>2022</v>
      </c>
      <c r="B5663" t="s">
        <v>4201</v>
      </c>
      <c r="C5663" t="s">
        <v>7132</v>
      </c>
      <c r="D5663" t="s">
        <v>7238</v>
      </c>
      <c r="E5663" t="s">
        <v>8001</v>
      </c>
      <c r="F5663" t="s">
        <v>9980</v>
      </c>
      <c r="G5663" t="s">
        <v>12174</v>
      </c>
      <c r="H5663" t="s">
        <v>12743</v>
      </c>
      <c r="I5663" s="1">
        <v>50</v>
      </c>
      <c r="J5663" s="1">
        <v>3461.7727268748549</v>
      </c>
      <c r="K5663" s="1">
        <v>48.049199999999999</v>
      </c>
      <c r="L5663" s="1">
        <v>721.75239999999997</v>
      </c>
      <c r="M5663" s="1">
        <v>3357</v>
      </c>
      <c r="N5663" s="1">
        <v>441.32561450195323</v>
      </c>
      <c r="O5663" s="1">
        <v>491.02940000000001</v>
      </c>
      <c r="P5663" s="1">
        <v>160</v>
      </c>
      <c r="Q5663" s="1">
        <v>741</v>
      </c>
      <c r="R5663" s="1">
        <v>673.22727611067774</v>
      </c>
      <c r="S5663" s="1">
        <v>275.5</v>
      </c>
      <c r="T5663" s="1">
        <v>500</v>
      </c>
      <c r="U5663" s="1">
        <v>0</v>
      </c>
      <c r="V5663" s="1">
        <v>0</v>
      </c>
      <c r="W5663" s="1">
        <v>766</v>
      </c>
      <c r="X5663" s="1">
        <v>1332.5</v>
      </c>
      <c r="Y5663" s="1">
        <v>6047.474400000001</v>
      </c>
      <c r="Z5663" s="1">
        <v>186.38896144061039</v>
      </c>
      <c r="AA5663" s="1">
        <v>8139</v>
      </c>
      <c r="AB5663" s="1">
        <v>124.05</v>
      </c>
      <c r="AC5663" s="1">
        <v>779.54856499999994</v>
      </c>
      <c r="AD5663" s="1">
        <v>3189.6246014299359</v>
      </c>
      <c r="AE5663" s="1">
        <v>607.10847951999995</v>
      </c>
      <c r="AF5663" s="1">
        <v>1899.5458870588241</v>
      </c>
      <c r="AG5663" s="1">
        <v>12251</v>
      </c>
      <c r="AH5663" s="1">
        <v>2177.3209999999999</v>
      </c>
      <c r="AI5663" s="1">
        <v>1222</v>
      </c>
      <c r="AJ5663" s="1">
        <v>3913</v>
      </c>
      <c r="AK5663" s="1">
        <v>101</v>
      </c>
      <c r="AL5663" s="1">
        <v>53656.21875</v>
      </c>
      <c r="AM5663" s="1">
        <v>40072.14453125</v>
      </c>
      <c r="AN5663" s="1">
        <v>13584.07421875</v>
      </c>
      <c r="AO5663" t="s">
        <v>18473</v>
      </c>
    </row>
    <row r="5664" spans="1:41" x14ac:dyDescent="0.25">
      <c r="A5664" s="1">
        <v>2022</v>
      </c>
      <c r="B5664" t="s">
        <v>4202</v>
      </c>
      <c r="C5664" t="s">
        <v>7132</v>
      </c>
      <c r="D5664" t="s">
        <v>7238</v>
      </c>
      <c r="E5664" t="s">
        <v>8001</v>
      </c>
      <c r="F5664" t="s">
        <v>9980</v>
      </c>
      <c r="G5664" t="s">
        <v>12174</v>
      </c>
      <c r="H5664" t="s">
        <v>12743</v>
      </c>
      <c r="I5664" s="1">
        <v>49.96980828325691</v>
      </c>
      <c r="J5664" s="1">
        <v>4167.3186095505407</v>
      </c>
      <c r="K5664" s="1">
        <v>74.674981438115694</v>
      </c>
      <c r="L5664" s="1">
        <v>397.55979470159201</v>
      </c>
      <c r="M5664" s="1">
        <v>489.30436270965168</v>
      </c>
      <c r="N5664" s="1">
        <v>321.63681760903347</v>
      </c>
      <c r="O5664" s="1">
        <v>518.00782310267573</v>
      </c>
      <c r="P5664" s="1">
        <v>155.61203933482597</v>
      </c>
      <c r="Q5664" s="1">
        <v>771.0310447822734</v>
      </c>
      <c r="R5664" s="1">
        <v>462.47372869215678</v>
      </c>
      <c r="S5664" s="1">
        <v>1136.6132592109618</v>
      </c>
      <c r="T5664" s="1">
        <v>438.33515826072966</v>
      </c>
      <c r="U5664" s="1">
        <v>0</v>
      </c>
      <c r="V5664" s="1">
        <v>0</v>
      </c>
      <c r="W5664" s="1">
        <v>981.5445515955613</v>
      </c>
      <c r="X5664" s="1">
        <v>1113.6771172089468</v>
      </c>
      <c r="Y5664" s="1">
        <v>6333.1207052014806</v>
      </c>
      <c r="Z5664" s="1">
        <v>283.05584781029694</v>
      </c>
      <c r="AA5664" s="1">
        <v>7758.5323012149147</v>
      </c>
      <c r="AB5664" s="1">
        <v>78.492574851339967</v>
      </c>
      <c r="AC5664" s="1">
        <v>326.18775251816703</v>
      </c>
      <c r="AD5664" s="1">
        <v>4489.0003144389657</v>
      </c>
      <c r="AE5664" s="1">
        <v>1355.9179807829951</v>
      </c>
      <c r="AF5664" s="1">
        <v>1932.0761771753139</v>
      </c>
      <c r="AG5664" s="1">
        <v>19339.754936098983</v>
      </c>
      <c r="AH5664" s="1">
        <v>2515.1245004846196</v>
      </c>
      <c r="AI5664" s="1"/>
      <c r="AJ5664" s="1">
        <v>4338.498682692245</v>
      </c>
      <c r="AK5664" s="1">
        <v>51.988588537900497</v>
      </c>
      <c r="AL5664" s="1">
        <v>59879.51171875</v>
      </c>
      <c r="AM5664" s="1">
        <v>47992.74609375</v>
      </c>
      <c r="AN5664" s="1">
        <v>11886.7626953125</v>
      </c>
      <c r="AO5664" t="s">
        <v>18474</v>
      </c>
    </row>
    <row r="5665" spans="1:41" x14ac:dyDescent="0.25">
      <c r="A5665" s="1">
        <v>2022</v>
      </c>
      <c r="B5665" t="s">
        <v>4203</v>
      </c>
      <c r="C5665" t="s">
        <v>7132</v>
      </c>
      <c r="D5665" t="s">
        <v>7238</v>
      </c>
      <c r="E5665" t="s">
        <v>8001</v>
      </c>
      <c r="F5665" t="s">
        <v>9980</v>
      </c>
      <c r="G5665" t="s">
        <v>12174</v>
      </c>
      <c r="H5665" t="s">
        <v>12743</v>
      </c>
      <c r="I5665" s="1">
        <v>467.84461235490346</v>
      </c>
      <c r="J5665" s="1">
        <v>1134.9666395695081</v>
      </c>
      <c r="K5665" s="1">
        <v>47.227915844357554</v>
      </c>
      <c r="L5665" s="1">
        <v>60.975008719240968</v>
      </c>
      <c r="M5665" s="1">
        <v>909.08194817777451</v>
      </c>
      <c r="N5665" s="1">
        <v>314.34873080917868</v>
      </c>
      <c r="O5665" s="1">
        <v>501.10370801994395</v>
      </c>
      <c r="P5665" s="1">
        <v>227.27048704444363</v>
      </c>
      <c r="Q5665" s="1">
        <v>0</v>
      </c>
      <c r="R5665" s="1">
        <v>356.83733148801025</v>
      </c>
      <c r="S5665" s="1">
        <v>699.87188336365409</v>
      </c>
      <c r="T5665" s="1">
        <v>886.90921773441414</v>
      </c>
      <c r="U5665" s="1">
        <v>227.27048704444363</v>
      </c>
      <c r="V5665" s="1">
        <v>0</v>
      </c>
      <c r="W5665" s="1">
        <v>182.9250261577229</v>
      </c>
      <c r="X5665" s="1">
        <v>177.99324411470062</v>
      </c>
      <c r="Y5665" s="1">
        <v>6452.2645590178627</v>
      </c>
      <c r="Z5665" s="1">
        <v>16.629547832520263</v>
      </c>
      <c r="AA5665" s="1">
        <v>9404.5636175512936</v>
      </c>
      <c r="AB5665" s="1">
        <v>27.715913054200442</v>
      </c>
      <c r="AC5665" s="1">
        <v>108.18632827486167</v>
      </c>
      <c r="AD5665" s="1">
        <v>1754.7927355348017</v>
      </c>
      <c r="AE5665" s="1">
        <v>314.85277229571699</v>
      </c>
      <c r="AF5665" s="1">
        <v>1039.0141485758661</v>
      </c>
      <c r="AG5665" s="1">
        <v>9907.8845986155739</v>
      </c>
      <c r="AH5665" s="1">
        <v>1754.971614591972</v>
      </c>
      <c r="AI5665" s="1">
        <v>32.150459142872513</v>
      </c>
      <c r="AJ5665" s="1">
        <v>2846.9785889274694</v>
      </c>
      <c r="AK5665" s="1">
        <v>56.540462630568896</v>
      </c>
      <c r="AL5665" s="1">
        <v>39911.17578125</v>
      </c>
      <c r="AM5665" s="1">
        <v>32879.890625</v>
      </c>
      <c r="AN5665" s="1">
        <v>7031.2841796875</v>
      </c>
      <c r="AO5665" t="s">
        <v>18475</v>
      </c>
    </row>
    <row r="5666" spans="1:41" x14ac:dyDescent="0.25">
      <c r="A5666" s="1">
        <v>2022</v>
      </c>
      <c r="B5666" t="s">
        <v>4204</v>
      </c>
      <c r="C5666" t="s">
        <v>7132</v>
      </c>
      <c r="D5666" t="s">
        <v>7238</v>
      </c>
      <c r="E5666" t="s">
        <v>8001</v>
      </c>
      <c r="F5666" t="s">
        <v>9980</v>
      </c>
      <c r="G5666" t="s">
        <v>12174</v>
      </c>
      <c r="H5666" t="s">
        <v>12743</v>
      </c>
      <c r="I5666" s="1">
        <v>0</v>
      </c>
      <c r="J5666" s="1">
        <v>6049.8803254615759</v>
      </c>
      <c r="K5666" s="1">
        <v>76.799598263044402</v>
      </c>
      <c r="L5666" s="1">
        <v>419.35690770192525</v>
      </c>
      <c r="M5666" s="1">
        <v>1467.7491769567384</v>
      </c>
      <c r="N5666" s="1">
        <v>324.22732175386267</v>
      </c>
      <c r="O5666" s="1">
        <v>474.20475491910054</v>
      </c>
      <c r="P5666" s="1">
        <v>246.08911736218226</v>
      </c>
      <c r="Q5666" s="1">
        <v>0</v>
      </c>
      <c r="R5666" s="1">
        <v>498.64137844538737</v>
      </c>
      <c r="S5666" s="1">
        <v>1572.5884038822196</v>
      </c>
      <c r="T5666" s="1">
        <v>1079.8440373324574</v>
      </c>
      <c r="U5666" s="1">
        <v>0</v>
      </c>
      <c r="V5666" s="1">
        <v>0</v>
      </c>
      <c r="W5666" s="1">
        <v>293.54983539134764</v>
      </c>
      <c r="X5666" s="1">
        <v>518.95417328113251</v>
      </c>
      <c r="Y5666" s="1">
        <v>5492.2387907519214</v>
      </c>
      <c r="Z5666" s="1">
        <v>179.93635619675143</v>
      </c>
      <c r="AA5666" s="1">
        <v>9079.0770517466808</v>
      </c>
      <c r="AB5666" s="1">
        <v>91.680834158303554</v>
      </c>
      <c r="AC5666" s="1">
        <v>150.65060375273234</v>
      </c>
      <c r="AD5666" s="1">
        <v>5013.4608987362581</v>
      </c>
      <c r="AE5666" s="1">
        <v>913.28155426841454</v>
      </c>
      <c r="AF5666" s="1">
        <v>2024.1354623370255</v>
      </c>
      <c r="AG5666" s="1">
        <v>17366.617940205979</v>
      </c>
      <c r="AH5666" s="1">
        <v>2185.1539182602241</v>
      </c>
      <c r="AI5666" s="1">
        <v>204.43649250468854</v>
      </c>
      <c r="AJ5666" s="1">
        <v>3616.9533289291053</v>
      </c>
      <c r="AK5666" s="1">
        <v>53.468005731995468</v>
      </c>
      <c r="AL5666" s="1">
        <v>59392.9765625</v>
      </c>
      <c r="AM5666" s="1">
        <v>46361.0859375</v>
      </c>
      <c r="AN5666" s="1">
        <v>13031.8896484375</v>
      </c>
      <c r="AO5666" t="s">
        <v>18476</v>
      </c>
    </row>
    <row r="5667" spans="1:41" x14ac:dyDescent="0.25">
      <c r="A5667" s="1">
        <v>2022</v>
      </c>
      <c r="B5667" t="s">
        <v>4205</v>
      </c>
      <c r="C5667" t="s">
        <v>7132</v>
      </c>
      <c r="D5667" t="s">
        <v>7238</v>
      </c>
      <c r="E5667" t="s">
        <v>8001</v>
      </c>
      <c r="F5667" t="s">
        <v>9981</v>
      </c>
      <c r="G5667" t="s">
        <v>12174</v>
      </c>
      <c r="H5667" t="s">
        <v>12743</v>
      </c>
      <c r="I5667" s="1">
        <v>1196.2772103011707</v>
      </c>
      <c r="J5667" s="1">
        <v>295.41750898595222</v>
      </c>
      <c r="K5667" s="1"/>
      <c r="L5667" s="1"/>
      <c r="M5667" s="1">
        <v>1865.4728828305472</v>
      </c>
      <c r="N5667" s="1">
        <v>16.482786680357115</v>
      </c>
      <c r="O5667" s="1">
        <v>155.38277985321471</v>
      </c>
      <c r="P5667" s="1">
        <v>316.00906758331672</v>
      </c>
      <c r="Q5667" s="1">
        <v>156.34154428071108</v>
      </c>
      <c r="R5667" s="1">
        <v>875.57253369316493</v>
      </c>
      <c r="S5667" s="1">
        <v>1111.9441642576835</v>
      </c>
      <c r="T5667" s="1">
        <v>0</v>
      </c>
      <c r="U5667" s="1">
        <v>96.841488452951907</v>
      </c>
      <c r="V5667" s="1">
        <v>0</v>
      </c>
      <c r="W5667" s="1">
        <v>1303.8738005305443</v>
      </c>
      <c r="X5667" s="1">
        <v>291.54384944783413</v>
      </c>
      <c r="Y5667" s="1">
        <v>5402.3131449561261</v>
      </c>
      <c r="Z5667" s="1">
        <v>132.02115048355469</v>
      </c>
      <c r="AA5667" s="1">
        <v>1983.7214371520463</v>
      </c>
      <c r="AB5667" s="1">
        <v>0</v>
      </c>
      <c r="AC5667" s="1">
        <v>383.42665184507086</v>
      </c>
      <c r="AD5667" s="1">
        <v>80.926299928665642</v>
      </c>
      <c r="AE5667" s="1">
        <v>156.60136178702044</v>
      </c>
      <c r="AF5667" s="1">
        <v>0</v>
      </c>
      <c r="AG5667" s="1">
        <v>5018.4278700408649</v>
      </c>
      <c r="AH5667" s="1">
        <v>586.04123606308667</v>
      </c>
      <c r="AI5667" s="1">
        <v>329.26106074003644</v>
      </c>
      <c r="AJ5667" s="1">
        <v>2102.9893755625239</v>
      </c>
      <c r="AK5667" s="1">
        <v>100.91902480886567</v>
      </c>
      <c r="AL5667" s="1">
        <v>23957.8125</v>
      </c>
      <c r="AM5667" s="1">
        <v>18132.443359375</v>
      </c>
      <c r="AN5667" s="1">
        <v>5825.365234375</v>
      </c>
      <c r="AO5667" t="s">
        <v>18477</v>
      </c>
    </row>
    <row r="5668" spans="1:41" x14ac:dyDescent="0.25">
      <c r="A5668" s="1">
        <v>2022</v>
      </c>
      <c r="B5668" t="s">
        <v>4206</v>
      </c>
      <c r="C5668" t="s">
        <v>7132</v>
      </c>
      <c r="D5668" t="s">
        <v>7238</v>
      </c>
      <c r="E5668" t="s">
        <v>8001</v>
      </c>
      <c r="F5668" t="s">
        <v>9981</v>
      </c>
      <c r="G5668" t="s">
        <v>12174</v>
      </c>
      <c r="H5668" t="s">
        <v>12743</v>
      </c>
      <c r="I5668" s="1">
        <v>1117</v>
      </c>
      <c r="J5668" s="1">
        <v>281.11471157424057</v>
      </c>
      <c r="K5668" s="1">
        <v>57.276319999999998</v>
      </c>
      <c r="L5668" s="1"/>
      <c r="M5668" s="1">
        <v>4510</v>
      </c>
      <c r="N5668" s="1">
        <v>59.558915039062498</v>
      </c>
      <c r="O5668" s="1">
        <v>123.8415</v>
      </c>
      <c r="P5668" s="1">
        <v>310</v>
      </c>
      <c r="Q5668" s="1">
        <v>116</v>
      </c>
      <c r="R5668" s="1">
        <v>238.27027906585721</v>
      </c>
      <c r="S5668" s="1">
        <v>912.26</v>
      </c>
      <c r="T5668" s="1">
        <v>880</v>
      </c>
      <c r="U5668" s="1">
        <v>95</v>
      </c>
      <c r="V5668" s="1">
        <v>0</v>
      </c>
      <c r="W5668" s="1">
        <v>252</v>
      </c>
      <c r="X5668" s="1">
        <v>281.05</v>
      </c>
      <c r="Y5668" s="1">
        <v>3492.18</v>
      </c>
      <c r="Z5668" s="1">
        <v>884.47838934045103</v>
      </c>
      <c r="AA5668" s="1">
        <v>1139</v>
      </c>
      <c r="AB5668" s="1">
        <v>0</v>
      </c>
      <c r="AC5668" s="1">
        <v>176.90750199999999</v>
      </c>
      <c r="AD5668" s="1">
        <v>81.892790693999999</v>
      </c>
      <c r="AE5668" s="1">
        <v>154.226350072</v>
      </c>
      <c r="AF5668" s="1">
        <v>0</v>
      </c>
      <c r="AG5668" s="1">
        <v>11116</v>
      </c>
      <c r="AH5668" s="1">
        <v>488.02699999999999</v>
      </c>
      <c r="AI5668" s="1">
        <v>693</v>
      </c>
      <c r="AJ5668" s="1">
        <v>1540</v>
      </c>
      <c r="AK5668" s="1">
        <v>110</v>
      </c>
      <c r="AL5668" s="1">
        <v>29109.083984375</v>
      </c>
      <c r="AM5668" s="1">
        <v>20719.736328125</v>
      </c>
      <c r="AN5668" s="1">
        <v>8389.3466796875</v>
      </c>
      <c r="AO5668" t="s">
        <v>18478</v>
      </c>
    </row>
    <row r="5669" spans="1:41" x14ac:dyDescent="0.25">
      <c r="A5669" s="1">
        <v>2022</v>
      </c>
      <c r="B5669" t="s">
        <v>4207</v>
      </c>
      <c r="C5669" t="s">
        <v>7132</v>
      </c>
      <c r="D5669" t="s">
        <v>7238</v>
      </c>
      <c r="E5669" t="s">
        <v>8001</v>
      </c>
      <c r="F5669" t="s">
        <v>9981</v>
      </c>
      <c r="G5669" t="s">
        <v>12174</v>
      </c>
      <c r="H5669" t="s">
        <v>12743</v>
      </c>
      <c r="I5669" s="1">
        <v>443.45460886720707</v>
      </c>
      <c r="J5669" s="1">
        <v>166.29547832520265</v>
      </c>
      <c r="K5669" s="1"/>
      <c r="L5669" s="1"/>
      <c r="M5669" s="1">
        <v>83.147739162601326</v>
      </c>
      <c r="N5669" s="1">
        <v>0</v>
      </c>
      <c r="O5669" s="1">
        <v>135.25365570449816</v>
      </c>
      <c r="P5669" s="1">
        <v>1244.9988143946839</v>
      </c>
      <c r="Q5669" s="1">
        <v>268.31620218658344</v>
      </c>
      <c r="R5669" s="1">
        <v>20.822157582094487</v>
      </c>
      <c r="S5669" s="1">
        <v>44.345460886720709</v>
      </c>
      <c r="T5669" s="1"/>
      <c r="U5669" s="1">
        <v>49.888643497560793</v>
      </c>
      <c r="V5669" s="1">
        <v>0</v>
      </c>
      <c r="W5669" s="1">
        <v>22.172730443360354</v>
      </c>
      <c r="X5669" s="1">
        <v>423.38847303500643</v>
      </c>
      <c r="Y5669" s="1">
        <v>12804.751831040603</v>
      </c>
      <c r="Z5669" s="1"/>
      <c r="AA5669" s="1">
        <v>2393.5462513607499</v>
      </c>
      <c r="AB5669" s="1">
        <v>0</v>
      </c>
      <c r="AC5669" s="1">
        <v>87.603271740638036</v>
      </c>
      <c r="AD5669" s="1">
        <v>0</v>
      </c>
      <c r="AE5669" s="1"/>
      <c r="AF5669" s="1">
        <v>19.512002790157112</v>
      </c>
      <c r="AG5669" s="1">
        <v>2629.6858305825376</v>
      </c>
      <c r="AH5669" s="1">
        <v>319.2873183843891</v>
      </c>
      <c r="AI5669" s="1"/>
      <c r="AJ5669" s="1">
        <v>3231.6754621197715</v>
      </c>
      <c r="AK5669" s="1">
        <v>109.75501569463374</v>
      </c>
      <c r="AL5669" s="1">
        <v>24497.90234375</v>
      </c>
      <c r="AM5669" s="1">
        <v>23360.55078125</v>
      </c>
      <c r="AN5669" s="1">
        <v>1137.350341796875</v>
      </c>
      <c r="AO5669" t="s">
        <v>18479</v>
      </c>
    </row>
    <row r="5670" spans="1:41" x14ac:dyDescent="0.25">
      <c r="A5670" s="1">
        <v>2022</v>
      </c>
      <c r="B5670" t="s">
        <v>4208</v>
      </c>
      <c r="C5670" t="s">
        <v>7132</v>
      </c>
      <c r="D5670" t="s">
        <v>7238</v>
      </c>
      <c r="E5670" t="s">
        <v>8001</v>
      </c>
      <c r="F5670" t="s">
        <v>9981</v>
      </c>
      <c r="G5670" t="s">
        <v>12174</v>
      </c>
      <c r="H5670" t="s">
        <v>12743</v>
      </c>
      <c r="I5670" s="1">
        <v>817.74597001875418</v>
      </c>
      <c r="J5670" s="1">
        <v>2310.7501444727782</v>
      </c>
      <c r="K5670" s="1">
        <v>0</v>
      </c>
      <c r="L5670" s="1"/>
      <c r="M5670" s="1">
        <v>733.87458847836922</v>
      </c>
      <c r="N5670" s="1">
        <v>15.14507472165503</v>
      </c>
      <c r="O5670" s="1">
        <v>128.26701993115708</v>
      </c>
      <c r="P5670" s="1">
        <v>796.77812463365797</v>
      </c>
      <c r="Q5670" s="1">
        <v>268.03604678032116</v>
      </c>
      <c r="R5670" s="1">
        <v>1239.6633869771692</v>
      </c>
      <c r="S5670" s="1">
        <v>286.56544609357212</v>
      </c>
      <c r="T5670" s="1">
        <v>0</v>
      </c>
      <c r="U5670" s="1">
        <v>99.597265579207246</v>
      </c>
      <c r="V5670" s="1">
        <v>0</v>
      </c>
      <c r="W5670" s="1">
        <v>20.967845385096261</v>
      </c>
      <c r="X5670" s="1">
        <v>284.11430496805434</v>
      </c>
      <c r="Y5670" s="1">
        <v>14211.795923564394</v>
      </c>
      <c r="Z5670" s="1">
        <v>0</v>
      </c>
      <c r="AA5670" s="1">
        <v>1690.0083380387587</v>
      </c>
      <c r="AB5670" s="1"/>
      <c r="AC5670" s="1">
        <v>335.44496386464283</v>
      </c>
      <c r="AD5670" s="1">
        <v>79.851104492534802</v>
      </c>
      <c r="AE5670" s="1">
        <v>102.26039162156832</v>
      </c>
      <c r="AF5670" s="1">
        <v>0</v>
      </c>
      <c r="AG5670" s="1">
        <v>3983.8906231682899</v>
      </c>
      <c r="AH5670" s="1">
        <v>504.84590525322415</v>
      </c>
      <c r="AI5670" s="1"/>
      <c r="AJ5670" s="1">
        <v>3837.1157054726159</v>
      </c>
      <c r="AK5670" s="1">
        <v>103.79083465622649</v>
      </c>
      <c r="AL5670" s="1">
        <v>31850.5078125</v>
      </c>
      <c r="AM5670" s="1">
        <v>29708.23046875</v>
      </c>
      <c r="AN5670" s="1">
        <v>2142.277099609375</v>
      </c>
      <c r="AO5670" t="s">
        <v>18480</v>
      </c>
    </row>
    <row r="5671" spans="1:41" x14ac:dyDescent="0.25">
      <c r="A5671" s="1">
        <v>2022</v>
      </c>
      <c r="B5671" t="s">
        <v>4209</v>
      </c>
      <c r="C5671" t="s">
        <v>7132</v>
      </c>
      <c r="D5671" t="s">
        <v>7238</v>
      </c>
      <c r="E5671" t="s">
        <v>8001</v>
      </c>
      <c r="F5671" t="s">
        <v>9981</v>
      </c>
      <c r="G5671" t="s">
        <v>12174</v>
      </c>
      <c r="H5671" t="s">
        <v>12743</v>
      </c>
      <c r="I5671" s="1">
        <v>269.50736224169668</v>
      </c>
      <c r="J5671" s="1">
        <v>2470.6908509857922</v>
      </c>
      <c r="K5671" s="1">
        <v>0</v>
      </c>
      <c r="L5671" s="1"/>
      <c r="M5671" s="1">
        <v>177.55779159452956</v>
      </c>
      <c r="N5671" s="1">
        <v>15.455708209836819</v>
      </c>
      <c r="O5671" s="1">
        <v>131.89302217507006</v>
      </c>
      <c r="P5671" s="1">
        <v>312.62854020036809</v>
      </c>
      <c r="Q5671" s="1">
        <v>265.81651456828041</v>
      </c>
      <c r="R5671" s="1">
        <v>932.97741335196349</v>
      </c>
      <c r="S5671" s="1">
        <v>43.121177958671467</v>
      </c>
      <c r="T5671" s="1">
        <v>86.242355917342934</v>
      </c>
      <c r="U5671" s="1">
        <v>48.5113252035054</v>
      </c>
      <c r="V5671" s="1">
        <v>0</v>
      </c>
      <c r="W5671" s="1">
        <v>21.560588979335733</v>
      </c>
      <c r="X5671" s="1">
        <v>727.669878052581</v>
      </c>
      <c r="Y5671" s="1">
        <v>13054.721021097992</v>
      </c>
      <c r="Z5671" s="1">
        <v>0</v>
      </c>
      <c r="AA5671" s="1">
        <v>2296.2027262992556</v>
      </c>
      <c r="AB5671" s="1"/>
      <c r="AC5671" s="1">
        <v>86.888429746403219</v>
      </c>
      <c r="AD5671" s="1">
        <v>78.455619843921966</v>
      </c>
      <c r="AE5671" s="1"/>
      <c r="AF5671" s="1">
        <v>0</v>
      </c>
      <c r="AG5671" s="1">
        <v>3432.4457655102487</v>
      </c>
      <c r="AH5671" s="1">
        <v>306.16036350656742</v>
      </c>
      <c r="AI5671" s="1"/>
      <c r="AJ5671" s="1">
        <v>3961.758224952941</v>
      </c>
      <c r="AK5671" s="1">
        <v>106.72491544771188</v>
      </c>
      <c r="AL5671" s="1">
        <v>28826.98828125</v>
      </c>
      <c r="AM5671" s="1">
        <v>27147.603515625</v>
      </c>
      <c r="AN5671" s="1">
        <v>1679.3857421875</v>
      </c>
      <c r="AO5671" t="s">
        <v>18481</v>
      </c>
    </row>
    <row r="5672" spans="1:41" x14ac:dyDescent="0.25">
      <c r="A5672" s="1">
        <v>2022</v>
      </c>
      <c r="B5672" t="s">
        <v>4210</v>
      </c>
      <c r="C5672" t="s">
        <v>7132</v>
      </c>
      <c r="D5672" t="s">
        <v>7238</v>
      </c>
      <c r="E5672" t="s">
        <v>8001</v>
      </c>
      <c r="F5672" t="s">
        <v>9982</v>
      </c>
      <c r="G5672" t="s">
        <v>12174</v>
      </c>
      <c r="H5672" t="s">
        <v>12743</v>
      </c>
      <c r="I5672" s="1">
        <v>0</v>
      </c>
      <c r="J5672" s="1">
        <v>6706.2965733283236</v>
      </c>
      <c r="K5672" s="1">
        <v>253.55518932318668</v>
      </c>
      <c r="L5672" s="1"/>
      <c r="M5672" s="1">
        <v>52.419613462740656</v>
      </c>
      <c r="N5672" s="1">
        <v>1029.8264871321301</v>
      </c>
      <c r="O5672" s="1">
        <v>1333.2123518985297</v>
      </c>
      <c r="P5672" s="1">
        <v>452.45045807322265</v>
      </c>
      <c r="Q5672" s="1">
        <v>0</v>
      </c>
      <c r="R5672" s="1">
        <v>820.57180925991133</v>
      </c>
      <c r="S5672" s="1">
        <v>22.255271091741175</v>
      </c>
      <c r="T5672" s="1">
        <v>1520.1687904194789</v>
      </c>
      <c r="U5672" s="1">
        <v>0</v>
      </c>
      <c r="V5672" s="1">
        <v>104.83922692548131</v>
      </c>
      <c r="W5672" s="1">
        <v>314.51768077644391</v>
      </c>
      <c r="X5672" s="1">
        <v>214.92041519723668</v>
      </c>
      <c r="Y5672" s="1">
        <v>761.10657767226292</v>
      </c>
      <c r="Z5672" s="1">
        <v>1931.8176282436191</v>
      </c>
      <c r="AA5672" s="1">
        <v>4256.472613174541</v>
      </c>
      <c r="AB5672" s="1"/>
      <c r="AC5672" s="1">
        <v>1872.6468786434777</v>
      </c>
      <c r="AD5672" s="1">
        <v>410.92177616604141</v>
      </c>
      <c r="AE5672" s="1">
        <v>1417.7106829192087</v>
      </c>
      <c r="AF5672" s="1">
        <v>1217.1834246048379</v>
      </c>
      <c r="AG5672" s="1">
        <v>5313.2520205833926</v>
      </c>
      <c r="AH5672" s="1">
        <v>504.84590525322415</v>
      </c>
      <c r="AI5672" s="1"/>
      <c r="AJ5672" s="1">
        <v>366.93729423918461</v>
      </c>
      <c r="AK5672" s="1">
        <v>67.097105232308039</v>
      </c>
      <c r="AL5672" s="1">
        <v>30945.025390625</v>
      </c>
      <c r="AM5672" s="1">
        <v>26251.111328125</v>
      </c>
      <c r="AN5672" s="1">
        <v>4693.91357421875</v>
      </c>
      <c r="AO5672" t="s">
        <v>18482</v>
      </c>
    </row>
    <row r="5673" spans="1:41" x14ac:dyDescent="0.25">
      <c r="A5673" s="1">
        <v>2022</v>
      </c>
      <c r="B5673" t="s">
        <v>4211</v>
      </c>
      <c r="C5673" t="s">
        <v>7132</v>
      </c>
      <c r="D5673" t="s">
        <v>7238</v>
      </c>
      <c r="E5673" t="s">
        <v>8001</v>
      </c>
      <c r="F5673" t="s">
        <v>9982</v>
      </c>
      <c r="G5673" t="s">
        <v>12174</v>
      </c>
      <c r="H5673" t="s">
        <v>12743</v>
      </c>
      <c r="I5673" s="1">
        <v>229.86111810298183</v>
      </c>
      <c r="J5673" s="1">
        <v>7181.9217688206172</v>
      </c>
      <c r="K5673" s="1">
        <v>246.53951889371604</v>
      </c>
      <c r="L5673" s="1"/>
      <c r="M5673" s="1">
        <v>50.969204448922056</v>
      </c>
      <c r="N5673" s="1">
        <v>1008.6973758816355</v>
      </c>
      <c r="O5673" s="1">
        <v>1621.5069508444215</v>
      </c>
      <c r="P5673" s="1">
        <v>366.97827203223881</v>
      </c>
      <c r="Q5673" s="1">
        <v>0</v>
      </c>
      <c r="R5673" s="1">
        <v>546.03087558997834</v>
      </c>
      <c r="S5673" s="1">
        <v>0</v>
      </c>
      <c r="T5673" s="1">
        <v>76.453806673383085</v>
      </c>
      <c r="U5673" s="1">
        <v>0</v>
      </c>
      <c r="V5673" s="1">
        <v>101.93840889784411</v>
      </c>
      <c r="W5673" s="1">
        <v>113.33512301262309</v>
      </c>
      <c r="X5673" s="1">
        <v>305.81522669353234</v>
      </c>
      <c r="Y5673" s="1">
        <v>672.48711348001564</v>
      </c>
      <c r="Z5673" s="1">
        <v>1898.8478337535655</v>
      </c>
      <c r="AA5673" s="1">
        <v>4350.7312917599866</v>
      </c>
      <c r="AB5673" s="1">
        <v>0</v>
      </c>
      <c r="AC5673" s="1">
        <v>377.0171368164016</v>
      </c>
      <c r="AD5673" s="1">
        <v>1155.2993051494952</v>
      </c>
      <c r="AE5673" s="1">
        <v>2211.5578718352322</v>
      </c>
      <c r="AF5673" s="1">
        <v>110.46045988170387</v>
      </c>
      <c r="AG5673" s="1">
        <v>2286.4785115786435</v>
      </c>
      <c r="AH5673" s="1">
        <v>579.97417752480794</v>
      </c>
      <c r="AI5673" s="1">
        <v>0</v>
      </c>
      <c r="AJ5673" s="1">
        <v>0</v>
      </c>
      <c r="AK5673" s="1">
        <v>167.17899059246434</v>
      </c>
      <c r="AL5673" s="1">
        <v>25660.083984375</v>
      </c>
      <c r="AM5673" s="1">
        <v>21343.009765625</v>
      </c>
      <c r="AN5673" s="1">
        <v>4317.07275390625</v>
      </c>
      <c r="AO5673" t="s">
        <v>18483</v>
      </c>
    </row>
    <row r="5674" spans="1:41" x14ac:dyDescent="0.25">
      <c r="A5674" s="1">
        <v>2022</v>
      </c>
      <c r="B5674" t="s">
        <v>4212</v>
      </c>
      <c r="C5674" t="s">
        <v>7132</v>
      </c>
      <c r="D5674" t="s">
        <v>7238</v>
      </c>
      <c r="E5674" t="s">
        <v>8001</v>
      </c>
      <c r="F5674" t="s">
        <v>9982</v>
      </c>
      <c r="G5674" t="s">
        <v>12174</v>
      </c>
      <c r="H5674" t="s">
        <v>12743</v>
      </c>
      <c r="I5674" s="1">
        <v>0</v>
      </c>
      <c r="J5674" s="1">
        <v>9072.7104414639452</v>
      </c>
      <c r="K5674" s="1">
        <v>259.80509720099559</v>
      </c>
      <c r="L5674" s="1"/>
      <c r="M5674" s="1">
        <v>59.185930531509861</v>
      </c>
      <c r="N5674" s="1">
        <v>985.70181894054792</v>
      </c>
      <c r="O5674" s="1">
        <v>1305.1941861178555</v>
      </c>
      <c r="P5674" s="1">
        <v>1137.9312333280752</v>
      </c>
      <c r="Q5674" s="1">
        <v>0</v>
      </c>
      <c r="R5674" s="1">
        <v>260.08675151542883</v>
      </c>
      <c r="S5674" s="1">
        <v>539.01472448339337</v>
      </c>
      <c r="T5674" s="1">
        <v>539.01472448339337</v>
      </c>
      <c r="U5674" s="1">
        <v>0</v>
      </c>
      <c r="V5674" s="1">
        <v>107.80294489667867</v>
      </c>
      <c r="W5674" s="1">
        <v>107.80294489667867</v>
      </c>
      <c r="X5674" s="1">
        <v>539.01472448339337</v>
      </c>
      <c r="Y5674" s="1">
        <v>3456.1354626512934</v>
      </c>
      <c r="Z5674" s="1">
        <v>2383.6872271197399</v>
      </c>
      <c r="AA5674" s="1">
        <v>4169.8179086035307</v>
      </c>
      <c r="AB5674" s="1"/>
      <c r="AC5674" s="1">
        <v>2222.3225868455834</v>
      </c>
      <c r="AD5674" s="1">
        <v>408.02926595227217</v>
      </c>
      <c r="AE5674" s="1">
        <v>1318.3967685342334</v>
      </c>
      <c r="AF5674" s="1">
        <v>0</v>
      </c>
      <c r="AG5674" s="1">
        <v>1575.0010249404752</v>
      </c>
      <c r="AH5674" s="1">
        <v>227.46421373199198</v>
      </c>
      <c r="AI5674" s="1"/>
      <c r="AJ5674" s="1">
        <v>377.31030713837532</v>
      </c>
      <c r="AK5674" s="1">
        <v>68.993884733874339</v>
      </c>
      <c r="AL5674" s="1">
        <v>31120.42578125</v>
      </c>
      <c r="AM5674" s="1">
        <v>27066.90625</v>
      </c>
      <c r="AN5674" s="1">
        <v>4053.51953125</v>
      </c>
      <c r="AO5674" t="s">
        <v>18484</v>
      </c>
    </row>
    <row r="5675" spans="1:41" x14ac:dyDescent="0.25">
      <c r="A5675" s="1">
        <v>2022</v>
      </c>
      <c r="B5675" t="s">
        <v>4213</v>
      </c>
      <c r="C5675" t="s">
        <v>7132</v>
      </c>
      <c r="D5675" t="s">
        <v>7238</v>
      </c>
      <c r="E5675" t="s">
        <v>8001</v>
      </c>
      <c r="F5675" t="s">
        <v>9982</v>
      </c>
      <c r="G5675" t="s">
        <v>12174</v>
      </c>
      <c r="H5675" t="s">
        <v>12743</v>
      </c>
      <c r="I5675" s="1">
        <v>0</v>
      </c>
      <c r="J5675" s="1">
        <v>9451.1263514823495</v>
      </c>
      <c r="K5675" s="1">
        <v>105.32046960596168</v>
      </c>
      <c r="L5675" s="1"/>
      <c r="M5675" s="1">
        <v>166.29547832520265</v>
      </c>
      <c r="N5675" s="1">
        <v>1035.481616877543</v>
      </c>
      <c r="O5675" s="1">
        <v>1523.2665814588563</v>
      </c>
      <c r="P5675" s="1">
        <v>833.6946646703492</v>
      </c>
      <c r="Q5675" s="1">
        <v>0</v>
      </c>
      <c r="R5675" s="1">
        <v>0</v>
      </c>
      <c r="S5675" s="1">
        <v>509.97280019728811</v>
      </c>
      <c r="T5675" s="1">
        <v>665.18191330081061</v>
      </c>
      <c r="U5675" s="1">
        <v>0</v>
      </c>
      <c r="V5675" s="1">
        <v>277.15913054200439</v>
      </c>
      <c r="W5675" s="1">
        <v>66.518191330081052</v>
      </c>
      <c r="X5675" s="1">
        <v>0</v>
      </c>
      <c r="Y5675" s="1">
        <v>3414.6004882774942</v>
      </c>
      <c r="Z5675" s="1">
        <v>2353.6353365627015</v>
      </c>
      <c r="AA5675" s="1">
        <v>4353.6156225538052</v>
      </c>
      <c r="AB5675" s="1"/>
      <c r="AC5675" s="1">
        <v>1549.7847901326977</v>
      </c>
      <c r="AD5675" s="1">
        <v>217.56050204721799</v>
      </c>
      <c r="AE5675" s="1">
        <v>1059.8565151926248</v>
      </c>
      <c r="AF5675" s="1">
        <v>370.72805301298507</v>
      </c>
      <c r="AG5675" s="1">
        <v>2248.3148669567399</v>
      </c>
      <c r="AH5675" s="1">
        <v>85.365012206937351</v>
      </c>
      <c r="AI5675" s="1"/>
      <c r="AJ5675" s="1">
        <v>388.02278275880616</v>
      </c>
      <c r="AK5675" s="1">
        <v>70.398419157669125</v>
      </c>
      <c r="AL5675" s="1">
        <v>30745.900390625</v>
      </c>
      <c r="AM5675" s="1">
        <v>27336.021484375</v>
      </c>
      <c r="AN5675" s="1">
        <v>3409.879638671875</v>
      </c>
      <c r="AO5675" t="s">
        <v>18485</v>
      </c>
    </row>
    <row r="5676" spans="1:41" x14ac:dyDescent="0.25">
      <c r="A5676" s="1">
        <v>2022</v>
      </c>
      <c r="B5676" t="s">
        <v>4214</v>
      </c>
      <c r="C5676" t="s">
        <v>7132</v>
      </c>
      <c r="D5676" t="s">
        <v>7238</v>
      </c>
      <c r="E5676" t="s">
        <v>8001</v>
      </c>
      <c r="F5676" t="s">
        <v>9982</v>
      </c>
      <c r="G5676" t="s">
        <v>12174</v>
      </c>
      <c r="H5676" t="s">
        <v>12743</v>
      </c>
      <c r="I5676" s="1">
        <v>180</v>
      </c>
      <c r="J5676" s="1">
        <v>587.14238503119145</v>
      </c>
      <c r="K5676" s="1">
        <v>132.083</v>
      </c>
      <c r="L5676" s="1"/>
      <c r="M5676" s="1">
        <v>250</v>
      </c>
      <c r="N5676" s="1">
        <v>1066.3488984375001</v>
      </c>
      <c r="O5676" s="1">
        <v>1257.6732</v>
      </c>
      <c r="P5676" s="1">
        <v>915</v>
      </c>
      <c r="Q5676" s="1">
        <v>0</v>
      </c>
      <c r="R5676" s="1">
        <v>1125.059808998978</v>
      </c>
      <c r="S5676" s="1">
        <v>500</v>
      </c>
      <c r="T5676" s="1">
        <v>880</v>
      </c>
      <c r="U5676" s="1">
        <v>0</v>
      </c>
      <c r="V5676" s="1">
        <v>100</v>
      </c>
      <c r="W5676" s="1">
        <v>136</v>
      </c>
      <c r="X5676" s="1">
        <v>731</v>
      </c>
      <c r="Y5676" s="1">
        <v>939.6</v>
      </c>
      <c r="Z5676" s="1">
        <v>1904.5734551600731</v>
      </c>
      <c r="AA5676" s="1">
        <v>4033</v>
      </c>
      <c r="AB5676" s="1">
        <v>0</v>
      </c>
      <c r="AC5676" s="1">
        <v>711.52722800000004</v>
      </c>
      <c r="AD5676" s="1">
        <v>1157.2782168855999</v>
      </c>
      <c r="AE5676" s="1">
        <v>2055.1015975720002</v>
      </c>
      <c r="AF5676" s="1">
        <v>152.0470588235294</v>
      </c>
      <c r="AG5676" s="1">
        <v>6102</v>
      </c>
      <c r="AH5676" s="1">
        <v>310.29899999999998</v>
      </c>
      <c r="AI5676" s="1"/>
      <c r="AJ5676" s="1">
        <v>0</v>
      </c>
      <c r="AK5676" s="1">
        <v>264</v>
      </c>
      <c r="AL5676" s="1">
        <v>25489.732421875</v>
      </c>
      <c r="AM5676" s="1">
        <v>19871.400390625</v>
      </c>
      <c r="AN5676" s="1">
        <v>5618.33349609375</v>
      </c>
      <c r="AO5676" t="s">
        <v>18486</v>
      </c>
    </row>
    <row r="5677" spans="1:41" x14ac:dyDescent="0.25">
      <c r="A5677" s="1">
        <v>2022</v>
      </c>
      <c r="B5677" t="s">
        <v>4215</v>
      </c>
      <c r="C5677" t="s">
        <v>7132</v>
      </c>
      <c r="D5677" t="s">
        <v>7238</v>
      </c>
      <c r="E5677" t="s">
        <v>8001</v>
      </c>
      <c r="F5677" t="s">
        <v>9983</v>
      </c>
      <c r="G5677" t="s">
        <v>12174</v>
      </c>
      <c r="H5677" t="s">
        <v>12743</v>
      </c>
      <c r="I5677" s="1">
        <v>221.72730443360354</v>
      </c>
      <c r="J5677" s="1">
        <v>7364.1180985010569</v>
      </c>
      <c r="K5677" s="1">
        <v>11.252660700005379</v>
      </c>
      <c r="L5677" s="1">
        <v>0</v>
      </c>
      <c r="M5677" s="1">
        <v>121.39569917739793</v>
      </c>
      <c r="N5677" s="1">
        <v>0</v>
      </c>
      <c r="O5677" s="1">
        <v>623.0537254584259</v>
      </c>
      <c r="P5677" s="1">
        <v>623.0537254584259</v>
      </c>
      <c r="Q5677" s="1">
        <v>169.80850721457503</v>
      </c>
      <c r="R5677" s="1">
        <v>2318.8962389022531</v>
      </c>
      <c r="S5677" s="1">
        <v>133.0363826601621</v>
      </c>
      <c r="T5677" s="1">
        <v>997.77286995121585</v>
      </c>
      <c r="U5677" s="1">
        <v>0</v>
      </c>
      <c r="V5677" s="1">
        <v>0</v>
      </c>
      <c r="W5677" s="1">
        <v>0</v>
      </c>
      <c r="X5677" s="1">
        <v>1944.5457516363938</v>
      </c>
      <c r="Y5677" s="1">
        <v>2566.4935488189608</v>
      </c>
      <c r="Z5677" s="1">
        <v>4187.3201442286027</v>
      </c>
      <c r="AA5677" s="1">
        <v>14255.957038558539</v>
      </c>
      <c r="AB5677" s="1"/>
      <c r="AC5677" s="1">
        <v>0</v>
      </c>
      <c r="AD5677" s="1">
        <v>1184.1188187078476</v>
      </c>
      <c r="AE5677" s="1">
        <v>1396.8820179317022</v>
      </c>
      <c r="AF5677" s="1">
        <v>2088.7598986863186</v>
      </c>
      <c r="AG5677" s="1">
        <v>31884.386377552186</v>
      </c>
      <c r="AH5677" s="1">
        <v>240.57412531045983</v>
      </c>
      <c r="AI5677" s="1"/>
      <c r="AJ5677" s="1">
        <v>1385.7956527100221</v>
      </c>
      <c r="AK5677" s="1">
        <v>1309.2997326804289</v>
      </c>
      <c r="AL5677" s="1">
        <v>75028.2421875</v>
      </c>
      <c r="AM5677" s="1">
        <v>68463.203125</v>
      </c>
      <c r="AN5677" s="1">
        <v>6565.0498046875</v>
      </c>
      <c r="AO5677" t="s">
        <v>18487</v>
      </c>
    </row>
    <row r="5678" spans="1:41" x14ac:dyDescent="0.25">
      <c r="A5678" s="1">
        <v>2022</v>
      </c>
      <c r="B5678" t="s">
        <v>4216</v>
      </c>
      <c r="C5678" t="s">
        <v>7132</v>
      </c>
      <c r="D5678" t="s">
        <v>7238</v>
      </c>
      <c r="E5678" t="s">
        <v>8001</v>
      </c>
      <c r="F5678" t="s">
        <v>9983</v>
      </c>
      <c r="G5678" t="s">
        <v>12174</v>
      </c>
      <c r="H5678" t="s">
        <v>12743</v>
      </c>
      <c r="I5678" s="1">
        <v>1329.1969003346339</v>
      </c>
      <c r="J5678" s="1">
        <v>13057.756175142993</v>
      </c>
      <c r="K5678" s="1">
        <v>45.381764535486134</v>
      </c>
      <c r="L5678" s="1">
        <v>40.775363559137645</v>
      </c>
      <c r="M5678" s="1">
        <v>11722.917023252072</v>
      </c>
      <c r="N5678" s="1">
        <v>68.601363612971028</v>
      </c>
      <c r="O5678" s="1">
        <v>1131.5163387660696</v>
      </c>
      <c r="P5678" s="1">
        <v>133.11015495471585</v>
      </c>
      <c r="Q5678" s="1">
        <v>1436.2484994647521</v>
      </c>
      <c r="R5678" s="1">
        <v>684.42292332401769</v>
      </c>
      <c r="S5678" s="1">
        <v>277.7821642466252</v>
      </c>
      <c r="T5678" s="1">
        <v>917.44568008059696</v>
      </c>
      <c r="U5678" s="1">
        <v>0</v>
      </c>
      <c r="V5678" s="1">
        <v>4077.5363559137641</v>
      </c>
      <c r="W5678" s="1">
        <v>441.90300257215421</v>
      </c>
      <c r="X5678" s="1">
        <v>8081.4731806032851</v>
      </c>
      <c r="Y5678" s="1">
        <v>3888.683419694757</v>
      </c>
      <c r="Z5678" s="1">
        <v>244.13925555926838</v>
      </c>
      <c r="AA5678" s="1">
        <v>14446.711309002467</v>
      </c>
      <c r="AB5678" s="1">
        <v>0</v>
      </c>
      <c r="AC5678" s="1">
        <v>124.40361860124949</v>
      </c>
      <c r="AD5678" s="1">
        <v>456.11397137119218</v>
      </c>
      <c r="AE5678" s="1">
        <v>65.91165243423562</v>
      </c>
      <c r="AF5678" s="1">
        <v>2910.5454508512448</v>
      </c>
      <c r="AG5678" s="1">
        <v>26342.923627380875</v>
      </c>
      <c r="AH5678" s="1">
        <v>572.07451776550135</v>
      </c>
      <c r="AI5678" s="1">
        <v>46.891668093008292</v>
      </c>
      <c r="AJ5678" s="1">
        <v>1478.1069290187395</v>
      </c>
      <c r="AK5678" s="1">
        <v>1415.9244995910547</v>
      </c>
      <c r="AL5678" s="1">
        <v>95438.4921875</v>
      </c>
      <c r="AM5678" s="1">
        <v>70329.078125</v>
      </c>
      <c r="AN5678" s="1">
        <v>25109.423828125</v>
      </c>
      <c r="AO5678" t="s">
        <v>18488</v>
      </c>
    </row>
    <row r="5679" spans="1:41" x14ac:dyDescent="0.25">
      <c r="A5679" s="1">
        <v>2022</v>
      </c>
      <c r="B5679" t="s">
        <v>4217</v>
      </c>
      <c r="C5679" t="s">
        <v>7132</v>
      </c>
      <c r="D5679" t="s">
        <v>7238</v>
      </c>
      <c r="E5679" t="s">
        <v>8001</v>
      </c>
      <c r="F5679" t="s">
        <v>9983</v>
      </c>
      <c r="G5679" t="s">
        <v>12174</v>
      </c>
      <c r="H5679" t="s">
        <v>12743</v>
      </c>
      <c r="I5679" s="1">
        <v>4204.3148509704679</v>
      </c>
      <c r="J5679" s="1">
        <v>8370.0417229382783</v>
      </c>
      <c r="K5679" s="1">
        <v>24.794677326236091</v>
      </c>
      <c r="L5679" s="1"/>
      <c r="M5679" s="1">
        <v>59.185930531509861</v>
      </c>
      <c r="N5679" s="1">
        <v>71.472274437048995</v>
      </c>
      <c r="O5679" s="1">
        <v>630.08980941835091</v>
      </c>
      <c r="P5679" s="1">
        <v>183.88918537530552</v>
      </c>
      <c r="Q5679" s="1">
        <v>169.15950113768687</v>
      </c>
      <c r="R5679" s="1">
        <v>310.89067215127619</v>
      </c>
      <c r="S5679" s="1">
        <v>107.80294489667867</v>
      </c>
      <c r="T5679" s="1">
        <v>1078.0294489667867</v>
      </c>
      <c r="U5679" s="1">
        <v>0</v>
      </c>
      <c r="V5679" s="1">
        <v>0</v>
      </c>
      <c r="W5679" s="1">
        <v>161.70441734501799</v>
      </c>
      <c r="X5679" s="1">
        <v>5595.2193266717259</v>
      </c>
      <c r="Y5679" s="1">
        <v>2600.1800801716649</v>
      </c>
      <c r="Z5679" s="1">
        <v>2665.5805766265034</v>
      </c>
      <c r="AA5679" s="1">
        <v>13462.431758697232</v>
      </c>
      <c r="AB5679" s="1"/>
      <c r="AC5679" s="1">
        <v>1078.0294489667867</v>
      </c>
      <c r="AD5679" s="1">
        <v>303.94356081427901</v>
      </c>
      <c r="AE5679" s="1">
        <v>171.13362071447355</v>
      </c>
      <c r="AF5679" s="1">
        <v>1216.4376499196326</v>
      </c>
      <c r="AG5679" s="1">
        <v>35136.213830174478</v>
      </c>
      <c r="AH5679" s="1">
        <v>518.53216495302433</v>
      </c>
      <c r="AI5679" s="1"/>
      <c r="AJ5679" s="1">
        <v>1347.5368112084832</v>
      </c>
      <c r="AK5679" s="1">
        <v>1110.3703324357903</v>
      </c>
      <c r="AL5679" s="1">
        <v>80576.984375</v>
      </c>
      <c r="AM5679" s="1">
        <v>70987.3125</v>
      </c>
      <c r="AN5679" s="1">
        <v>9589.671875</v>
      </c>
      <c r="AO5679" t="s">
        <v>18489</v>
      </c>
    </row>
    <row r="5680" spans="1:41" x14ac:dyDescent="0.25">
      <c r="A5680" s="1">
        <v>2022</v>
      </c>
      <c r="B5680" t="s">
        <v>4218</v>
      </c>
      <c r="C5680" t="s">
        <v>7132</v>
      </c>
      <c r="D5680" t="s">
        <v>7238</v>
      </c>
      <c r="E5680" t="s">
        <v>8001</v>
      </c>
      <c r="F5680" t="s">
        <v>9983</v>
      </c>
      <c r="G5680" t="s">
        <v>12174</v>
      </c>
      <c r="H5680" t="s">
        <v>12743</v>
      </c>
      <c r="I5680" s="1">
        <v>250</v>
      </c>
      <c r="J5680" s="1">
        <v>11069.9162440526</v>
      </c>
      <c r="K5680" s="1">
        <v>10.5954</v>
      </c>
      <c r="L5680" s="1">
        <v>465</v>
      </c>
      <c r="M5680" s="1">
        <v>12772</v>
      </c>
      <c r="N5680" s="1">
        <v>121.82830078124999</v>
      </c>
      <c r="O5680" s="1">
        <v>750</v>
      </c>
      <c r="P5680" s="1">
        <v>135</v>
      </c>
      <c r="Q5680" s="1">
        <v>1591</v>
      </c>
      <c r="R5680" s="1">
        <v>1037.072644247907</v>
      </c>
      <c r="S5680" s="1">
        <v>0</v>
      </c>
      <c r="T5680" s="1">
        <v>230</v>
      </c>
      <c r="U5680" s="1">
        <v>0</v>
      </c>
      <c r="V5680" s="1">
        <v>3500</v>
      </c>
      <c r="W5680" s="1">
        <v>305</v>
      </c>
      <c r="X5680" s="1">
        <v>10331.75</v>
      </c>
      <c r="Y5680" s="1">
        <v>6261.9120000000003</v>
      </c>
      <c r="Z5680" s="1">
        <v>259.99639881163438</v>
      </c>
      <c r="AA5680" s="1">
        <v>15793</v>
      </c>
      <c r="AB5680" s="1">
        <v>0</v>
      </c>
      <c r="AC5680" s="1">
        <v>891.70971299999997</v>
      </c>
      <c r="AD5680" s="1">
        <v>1513.848582452207</v>
      </c>
      <c r="AE5680" s="1">
        <v>66</v>
      </c>
      <c r="AF5680" s="1">
        <v>2509.8352941176472</v>
      </c>
      <c r="AG5680" s="1">
        <v>28905</v>
      </c>
      <c r="AH5680" s="1">
        <v>140</v>
      </c>
      <c r="AI5680" s="1"/>
      <c r="AJ5680" s="1">
        <v>1450</v>
      </c>
      <c r="AK5680" s="1">
        <v>623</v>
      </c>
      <c r="AL5680" s="1">
        <v>100983.46875</v>
      </c>
      <c r="AM5680" s="1">
        <v>74307.2734375</v>
      </c>
      <c r="AN5680" s="1">
        <v>26676.193359375</v>
      </c>
      <c r="AO5680" t="s">
        <v>18490</v>
      </c>
    </row>
    <row r="5681" spans="1:41" x14ac:dyDescent="0.25">
      <c r="A5681" s="1">
        <v>2022</v>
      </c>
      <c r="B5681" t="s">
        <v>4219</v>
      </c>
      <c r="C5681" t="s">
        <v>7132</v>
      </c>
      <c r="D5681" t="s">
        <v>7238</v>
      </c>
      <c r="E5681" t="s">
        <v>8001</v>
      </c>
      <c r="F5681" t="s">
        <v>9983</v>
      </c>
      <c r="G5681" t="s">
        <v>12174</v>
      </c>
      <c r="H5681" t="s">
        <v>12743</v>
      </c>
      <c r="I5681" s="1">
        <v>4088.7298500937709</v>
      </c>
      <c r="J5681" s="1">
        <v>12357.893418986778</v>
      </c>
      <c r="K5681" s="1">
        <v>25.705328758543065</v>
      </c>
      <c r="L5681" s="1">
        <v>42.145369224043492</v>
      </c>
      <c r="M5681" s="1">
        <v>366.93729423918461</v>
      </c>
      <c r="N5681" s="1">
        <v>70.037845547567798</v>
      </c>
      <c r="O5681" s="1">
        <v>1203.8841792664982</v>
      </c>
      <c r="P5681" s="1">
        <v>346.57646797798685</v>
      </c>
      <c r="Q5681" s="1">
        <v>171.0233831190537</v>
      </c>
      <c r="R5681" s="1">
        <v>368.16464623428806</v>
      </c>
      <c r="S5681" s="1"/>
      <c r="T5681" s="1">
        <v>1991.945311584145</v>
      </c>
      <c r="U5681" s="1">
        <v>0</v>
      </c>
      <c r="V5681" s="1">
        <v>1677.427630807701</v>
      </c>
      <c r="W5681" s="1">
        <v>167.74276308077009</v>
      </c>
      <c r="X5681" s="1">
        <v>6720.1944459233519</v>
      </c>
      <c r="Y5681" s="1">
        <v>2680.7128226778254</v>
      </c>
      <c r="Z5681" s="1">
        <v>2897.0425782169259</v>
      </c>
      <c r="AA5681" s="1">
        <v>13680.470721506055</v>
      </c>
      <c r="AB5681" s="1"/>
      <c r="AC5681" s="1">
        <v>99.597265579207246</v>
      </c>
      <c r="AD5681" s="1">
        <v>334.00149335169715</v>
      </c>
      <c r="AE5681" s="1">
        <v>66.458110144197235</v>
      </c>
      <c r="AF5681" s="1">
        <v>1398.408512268225</v>
      </c>
      <c r="AG5681" s="1">
        <v>27758.282113059686</v>
      </c>
      <c r="AH5681" s="1">
        <v>498.02671802555005</v>
      </c>
      <c r="AI5681" s="1"/>
      <c r="AJ5681" s="1">
        <v>1625.0080173449603</v>
      </c>
      <c r="AK5681" s="1">
        <v>1078.7956450632028</v>
      </c>
      <c r="AL5681" s="1">
        <v>81715.2109375</v>
      </c>
      <c r="AM5681" s="1">
        <v>69327.9765625</v>
      </c>
      <c r="AN5681" s="1">
        <v>12387.2333984375</v>
      </c>
      <c r="AO5681" t="s">
        <v>18491</v>
      </c>
    </row>
    <row r="5682" spans="1:41" x14ac:dyDescent="0.25">
      <c r="A5682" s="1">
        <v>2022</v>
      </c>
      <c r="B5682" t="s">
        <v>4220</v>
      </c>
      <c r="C5682" t="s">
        <v>7133</v>
      </c>
      <c r="D5682" t="s">
        <v>7239</v>
      </c>
      <c r="E5682" t="s">
        <v>8002</v>
      </c>
      <c r="F5682" t="s">
        <v>9984</v>
      </c>
      <c r="G5682" t="s">
        <v>12175</v>
      </c>
      <c r="H5682" t="s">
        <v>12744</v>
      </c>
      <c r="I5682" s="1">
        <v>932.2956685595102</v>
      </c>
      <c r="J5682" s="1">
        <v>1391.3561682363979</v>
      </c>
      <c r="K5682" s="1">
        <v>53.6</v>
      </c>
      <c r="L5682" s="1">
        <v>112</v>
      </c>
      <c r="M5682" s="1">
        <v>629</v>
      </c>
      <c r="N5682" s="1">
        <v>654.77859281643589</v>
      </c>
      <c r="O5682" s="1">
        <v>316.39999999999998</v>
      </c>
      <c r="P5682" s="1">
        <v>452</v>
      </c>
      <c r="Q5682" s="1">
        <v>277.5511714271243</v>
      </c>
      <c r="R5682" s="1">
        <v>645</v>
      </c>
      <c r="S5682" s="1">
        <v>684.55582835820894</v>
      </c>
      <c r="T5682" s="1">
        <v>395.9</v>
      </c>
      <c r="U5682" s="1">
        <v>139.50335922552</v>
      </c>
      <c r="V5682" s="1">
        <v>663.50864881314124</v>
      </c>
      <c r="W5682" s="1">
        <v>301</v>
      </c>
      <c r="X5682" s="1">
        <v>1211.3878447163161</v>
      </c>
      <c r="Y5682" s="1">
        <v>3403</v>
      </c>
      <c r="Z5682" s="1">
        <v>460</v>
      </c>
      <c r="AA5682" s="1">
        <v>5278.3003516820499</v>
      </c>
      <c r="AB5682" s="1">
        <v>77</v>
      </c>
      <c r="AC5682" s="1">
        <v>466.38332828346961</v>
      </c>
      <c r="AD5682" s="1">
        <v>745.68617919544351</v>
      </c>
      <c r="AE5682" s="1">
        <v>358</v>
      </c>
      <c r="AF5682" s="1">
        <v>1654</v>
      </c>
      <c r="AG5682" s="1">
        <v>8708</v>
      </c>
      <c r="AH5682" s="1">
        <v>1223</v>
      </c>
      <c r="AI5682" s="1">
        <v>433.06816956151857</v>
      </c>
      <c r="AJ5682" s="1">
        <v>2418.2330745789468</v>
      </c>
      <c r="AK5682" s="1">
        <v>268.00464672673928</v>
      </c>
      <c r="AL5682" s="1">
        <v>34352.51171875</v>
      </c>
      <c r="AM5682" s="1">
        <v>28013.912109375</v>
      </c>
      <c r="AN5682" s="1">
        <v>6338.60302734375</v>
      </c>
      <c r="AO5682" t="s">
        <v>18492</v>
      </c>
    </row>
    <row r="5683" spans="1:41" x14ac:dyDescent="0.25">
      <c r="A5683" s="1">
        <v>2022</v>
      </c>
      <c r="B5683" t="s">
        <v>4221</v>
      </c>
      <c r="C5683" t="s">
        <v>7133</v>
      </c>
      <c r="D5683" t="s">
        <v>7239</v>
      </c>
      <c r="E5683" t="s">
        <v>8002</v>
      </c>
      <c r="F5683" t="s">
        <v>9984</v>
      </c>
      <c r="G5683" t="s">
        <v>12175</v>
      </c>
      <c r="H5683" t="s">
        <v>12744</v>
      </c>
      <c r="I5683" s="1">
        <v>862.52639949051365</v>
      </c>
      <c r="J5683" s="1">
        <v>1445.0964836929049</v>
      </c>
      <c r="K5683" s="1">
        <v>53.2</v>
      </c>
      <c r="L5683" s="1">
        <v>116</v>
      </c>
      <c r="M5683" s="1">
        <v>653</v>
      </c>
      <c r="N5683" s="1">
        <v>621.01</v>
      </c>
      <c r="O5683" s="1">
        <v>312.5</v>
      </c>
      <c r="P5683" s="1">
        <v>461</v>
      </c>
      <c r="Q5683" s="1">
        <v>265.48695866456882</v>
      </c>
      <c r="R5683" s="1">
        <v>575.31921142555916</v>
      </c>
      <c r="S5683" s="1">
        <v>673.97562502090636</v>
      </c>
      <c r="T5683" s="1">
        <v>417</v>
      </c>
      <c r="U5683" s="1">
        <v>145.36511999999999</v>
      </c>
      <c r="V5683" s="1">
        <v>669.22</v>
      </c>
      <c r="W5683" s="1">
        <v>287.4125808</v>
      </c>
      <c r="X5683" s="1">
        <v>1182.1567494681731</v>
      </c>
      <c r="Y5683" s="1">
        <v>3386.4905477855482</v>
      </c>
      <c r="Z5683" s="1">
        <v>431.30824999999987</v>
      </c>
      <c r="AA5683" s="1">
        <v>5226.360999999999</v>
      </c>
      <c r="AB5683" s="1">
        <v>82</v>
      </c>
      <c r="AC5683" s="1">
        <v>444.23070977702719</v>
      </c>
      <c r="AD5683" s="1">
        <v>794.06336979065145</v>
      </c>
      <c r="AE5683" s="1">
        <v>351</v>
      </c>
      <c r="AF5683" s="1">
        <v>1698</v>
      </c>
      <c r="AG5683" s="1">
        <v>8764.9264105244638</v>
      </c>
      <c r="AH5683" s="1">
        <v>1329</v>
      </c>
      <c r="AI5683" s="1">
        <v>508.6</v>
      </c>
      <c r="AJ5683" s="1">
        <v>2402.5382445125501</v>
      </c>
      <c r="AK5683" s="1">
        <v>257.29230763121137</v>
      </c>
      <c r="AL5683" s="1">
        <v>34416.078125</v>
      </c>
      <c r="AM5683" s="1">
        <v>27865.87890625</v>
      </c>
      <c r="AN5683" s="1">
        <v>6550.201171875</v>
      </c>
      <c r="AO5683" t="s">
        <v>18493</v>
      </c>
    </row>
    <row r="5684" spans="1:41" x14ac:dyDescent="0.25">
      <c r="A5684" s="1">
        <v>2022</v>
      </c>
      <c r="B5684" t="s">
        <v>4222</v>
      </c>
      <c r="C5684" t="s">
        <v>7133</v>
      </c>
      <c r="D5684" t="s">
        <v>7239</v>
      </c>
      <c r="E5684" t="s">
        <v>8002</v>
      </c>
      <c r="F5684" t="s">
        <v>9984</v>
      </c>
      <c r="G5684" t="s">
        <v>12175</v>
      </c>
      <c r="H5684" t="s">
        <v>12744</v>
      </c>
      <c r="I5684" s="1">
        <v>932.13983763805356</v>
      </c>
      <c r="J5684" s="1">
        <v>1477</v>
      </c>
      <c r="K5684" s="1">
        <v>53.7</v>
      </c>
      <c r="L5684" s="1">
        <v>113</v>
      </c>
      <c r="M5684" s="1">
        <v>645.52255626244175</v>
      </c>
      <c r="N5684" s="1">
        <v>660.91425738631256</v>
      </c>
      <c r="O5684" s="1">
        <v>312.5</v>
      </c>
      <c r="P5684" s="1">
        <v>430</v>
      </c>
      <c r="Q5684" s="1">
        <v>276.83330532454698</v>
      </c>
      <c r="R5684" s="1">
        <v>580</v>
      </c>
      <c r="S5684" s="1">
        <v>678.86234241400564</v>
      </c>
      <c r="T5684" s="1">
        <v>394.3</v>
      </c>
      <c r="U5684" s="1">
        <v>140.394302248</v>
      </c>
      <c r="V5684" s="1">
        <v>699</v>
      </c>
      <c r="W5684" s="1">
        <v>280.3</v>
      </c>
      <c r="X5684" s="1">
        <v>1211.3878447163161</v>
      </c>
      <c r="Y5684" s="1">
        <v>3470.7517230881822</v>
      </c>
      <c r="Z5684" s="1">
        <v>465</v>
      </c>
      <c r="AA5684" s="1">
        <v>5318.4597041902616</v>
      </c>
      <c r="AB5684" s="1">
        <v>82</v>
      </c>
      <c r="AC5684" s="1">
        <v>454.9325751219119</v>
      </c>
      <c r="AD5684" s="1">
        <v>779.48578535624983</v>
      </c>
      <c r="AE5684" s="1">
        <v>470</v>
      </c>
      <c r="AF5684" s="1">
        <v>1668</v>
      </c>
      <c r="AG5684" s="1">
        <v>8733</v>
      </c>
      <c r="AH5684" s="1">
        <v>1250</v>
      </c>
      <c r="AI5684" s="1">
        <v>433.06816956151857</v>
      </c>
      <c r="AJ5684" s="1">
        <v>2418.2330745789468</v>
      </c>
      <c r="AK5684" s="1">
        <v>258.9294694158346</v>
      </c>
      <c r="AL5684" s="1">
        <v>34687.71484375</v>
      </c>
      <c r="AM5684" s="1">
        <v>28307.658203125</v>
      </c>
      <c r="AN5684" s="1">
        <v>6380.056640625</v>
      </c>
      <c r="AO5684" t="s">
        <v>18494</v>
      </c>
    </row>
    <row r="5685" spans="1:41" x14ac:dyDescent="0.25">
      <c r="A5685" s="1">
        <v>2022</v>
      </c>
      <c r="B5685" t="s">
        <v>4223</v>
      </c>
      <c r="C5685" t="s">
        <v>7133</v>
      </c>
      <c r="D5685" t="s">
        <v>7239</v>
      </c>
      <c r="E5685" t="s">
        <v>8002</v>
      </c>
      <c r="F5685" t="s">
        <v>9984</v>
      </c>
      <c r="G5685" t="s">
        <v>12175</v>
      </c>
      <c r="H5685" t="s">
        <v>12744</v>
      </c>
      <c r="I5685" s="1">
        <v>871.55997424427449</v>
      </c>
      <c r="J5685" s="1">
        <v>1403.190107508168</v>
      </c>
      <c r="K5685" s="1">
        <v>53.76</v>
      </c>
      <c r="L5685" s="1">
        <v>119</v>
      </c>
      <c r="M5685" s="1">
        <v>702</v>
      </c>
      <c r="N5685" s="1">
        <v>649.28978913241383</v>
      </c>
      <c r="O5685" s="1">
        <v>309.31099999999998</v>
      </c>
      <c r="P5685" s="1">
        <v>462.6</v>
      </c>
      <c r="Q5685" s="1">
        <v>264.79209080750002</v>
      </c>
      <c r="R5685" s="1">
        <v>580.02686078512352</v>
      </c>
      <c r="S5685" s="1">
        <v>688.81939698093197</v>
      </c>
      <c r="T5685" s="1">
        <v>418.7</v>
      </c>
      <c r="U5685" s="1">
        <v>145.38759999999999</v>
      </c>
      <c r="V5685" s="1">
        <v>669.78028034410931</v>
      </c>
      <c r="W5685" s="1">
        <v>269</v>
      </c>
      <c r="X5685" s="1">
        <v>1155.510142141831</v>
      </c>
      <c r="Y5685" s="1">
        <v>3489.3706320000001</v>
      </c>
      <c r="Z5685" s="1">
        <v>430.12820707669999</v>
      </c>
      <c r="AA5685" s="1">
        <v>5357.3919283602863</v>
      </c>
      <c r="AB5685" s="1">
        <v>83</v>
      </c>
      <c r="AC5685" s="1">
        <v>420.32851369237989</v>
      </c>
      <c r="AD5685" s="1">
        <v>764.92721688838174</v>
      </c>
      <c r="AE5685" s="1">
        <v>363.73626373626371</v>
      </c>
      <c r="AF5685" s="1">
        <v>1738</v>
      </c>
      <c r="AG5685" s="1">
        <v>9030</v>
      </c>
      <c r="AH5685" s="1">
        <v>1431.902807263355</v>
      </c>
      <c r="AI5685" s="1">
        <v>428.15428099999991</v>
      </c>
      <c r="AJ5685" s="1">
        <v>2408.171429</v>
      </c>
      <c r="AK5685" s="1">
        <v>249.5517138551071</v>
      </c>
      <c r="AL5685" s="1">
        <v>34957.390625</v>
      </c>
      <c r="AM5685" s="1">
        <v>28402.75390625</v>
      </c>
      <c r="AN5685" s="1">
        <v>6554.63671875</v>
      </c>
      <c r="AO5685" t="s">
        <v>18495</v>
      </c>
    </row>
    <row r="5686" spans="1:41" x14ac:dyDescent="0.25">
      <c r="A5686" s="1">
        <v>2022</v>
      </c>
      <c r="B5686" t="s">
        <v>4224</v>
      </c>
      <c r="C5686" t="s">
        <v>7133</v>
      </c>
      <c r="D5686" t="s">
        <v>7239</v>
      </c>
      <c r="E5686" t="s">
        <v>8002</v>
      </c>
      <c r="F5686" t="s">
        <v>9984</v>
      </c>
      <c r="G5686" t="s">
        <v>12175</v>
      </c>
      <c r="H5686" t="s">
        <v>12744</v>
      </c>
      <c r="I5686" s="1">
        <v>854</v>
      </c>
      <c r="J5686" s="1">
        <v>1466.70048264464</v>
      </c>
      <c r="K5686" s="1">
        <v>54.3</v>
      </c>
      <c r="L5686" s="1">
        <v>113</v>
      </c>
      <c r="M5686" s="1">
        <v>653.9</v>
      </c>
      <c r="N5686" s="1">
        <v>622.02</v>
      </c>
      <c r="O5686" s="1">
        <v>312.5</v>
      </c>
      <c r="P5686" s="1">
        <v>442.68</v>
      </c>
      <c r="Q5686" s="1">
        <v>263.47755523865618</v>
      </c>
      <c r="R5686" s="1">
        <v>575.90278616948206</v>
      </c>
      <c r="S5686" s="1">
        <v>678</v>
      </c>
      <c r="T5686" s="1">
        <v>407</v>
      </c>
      <c r="U5686" s="1">
        <v>148.435</v>
      </c>
      <c r="V5686" s="1">
        <v>688</v>
      </c>
      <c r="W5686" s="1">
        <v>280.3</v>
      </c>
      <c r="X5686" s="1">
        <v>1211.3878447163161</v>
      </c>
      <c r="Y5686" s="1">
        <v>3429.3114842181822</v>
      </c>
      <c r="Z5686" s="1">
        <v>460</v>
      </c>
      <c r="AA5686" s="1">
        <v>5343.3717054089939</v>
      </c>
      <c r="AB5686" s="1">
        <v>82</v>
      </c>
      <c r="AC5686" s="1">
        <v>453.32150413676902</v>
      </c>
      <c r="AD5686" s="1">
        <v>814.31464681149623</v>
      </c>
      <c r="AE5686" s="1">
        <v>450</v>
      </c>
      <c r="AF5686" s="1">
        <v>1704</v>
      </c>
      <c r="AG5686" s="1">
        <v>8765</v>
      </c>
      <c r="AH5686" s="1">
        <v>1332</v>
      </c>
      <c r="AI5686" s="1">
        <v>528.6</v>
      </c>
      <c r="AJ5686" s="1">
        <v>2431.798871556588</v>
      </c>
      <c r="AK5686" s="1">
        <v>257.64830205101811</v>
      </c>
      <c r="AL5686" s="1">
        <v>34822.97265625</v>
      </c>
      <c r="AM5686" s="1">
        <v>28211.01953125</v>
      </c>
      <c r="AN5686" s="1">
        <v>6611.951171875</v>
      </c>
      <c r="AO5686" t="s">
        <v>18496</v>
      </c>
    </row>
    <row r="5687" spans="1:41" x14ac:dyDescent="0.25">
      <c r="A5687" s="1">
        <v>2022</v>
      </c>
      <c r="B5687" t="s">
        <v>4225</v>
      </c>
      <c r="C5687" t="s">
        <v>7133</v>
      </c>
      <c r="D5687" t="s">
        <v>7239</v>
      </c>
      <c r="E5687" t="s">
        <v>8002</v>
      </c>
      <c r="F5687" t="s">
        <v>9985</v>
      </c>
      <c r="G5687" t="s">
        <v>12175</v>
      </c>
      <c r="H5687" t="s">
        <v>12745</v>
      </c>
      <c r="I5687" s="1">
        <v>0.66679506890498541</v>
      </c>
      <c r="J5687" s="1">
        <v>0.57146961012408193</v>
      </c>
      <c r="K5687" s="1">
        <v>0.54346995514207164</v>
      </c>
      <c r="L5687" s="1">
        <v>0.6019095060190951</v>
      </c>
      <c r="M5687" s="1">
        <v>0.48438922136786511</v>
      </c>
      <c r="N5687" s="1">
        <v>0.38322325112870842</v>
      </c>
      <c r="O5687" s="1">
        <v>0.53244053704082328</v>
      </c>
      <c r="P5687" s="1">
        <v>0.51593696839466374</v>
      </c>
      <c r="Q5687" s="1">
        <v>0.5001242679866269</v>
      </c>
      <c r="R5687" s="1">
        <v>0.68009427582905013</v>
      </c>
      <c r="S5687" s="1">
        <v>0.64445117741531888</v>
      </c>
      <c r="T5687" s="1">
        <v>0.62470787042030707</v>
      </c>
      <c r="U5687" s="1">
        <v>0.49832407750215968</v>
      </c>
      <c r="V5687" s="1">
        <v>0.60077836716695332</v>
      </c>
      <c r="W5687" s="1">
        <v>0.50056534029136768</v>
      </c>
      <c r="X5687" s="1">
        <v>0.71550647254381472</v>
      </c>
      <c r="Y5687" s="1">
        <v>0.61601943682063243</v>
      </c>
      <c r="Z5687" s="1">
        <v>0.73486718803244044</v>
      </c>
      <c r="AA5687" s="1">
        <v>0.63469846011852704</v>
      </c>
      <c r="AB5687" s="1">
        <v>0.58504566210045661</v>
      </c>
      <c r="AC5687" s="1">
        <v>0.5901450937094781</v>
      </c>
      <c r="AD5687" s="1">
        <v>0.60938611593577574</v>
      </c>
      <c r="AE5687" s="1">
        <v>0.55650684931506844</v>
      </c>
      <c r="AF5687" s="1">
        <v>0.55540291243081996</v>
      </c>
      <c r="AG5687" s="1">
        <v>0.51655259454344171</v>
      </c>
      <c r="AH5687" s="1">
        <v>0.54494370965202332</v>
      </c>
      <c r="AI5687" s="1">
        <v>0.6364844023141123</v>
      </c>
      <c r="AJ5687" s="1">
        <v>0.48615896363946198</v>
      </c>
      <c r="AK5687" s="1">
        <v>0.60937246874229645</v>
      </c>
      <c r="AL5687" s="1">
        <v>0.57723349332809448</v>
      </c>
      <c r="AM5687" s="1">
        <v>0.5711180567741394</v>
      </c>
      <c r="AN5687" s="1">
        <v>0.58589696884155273</v>
      </c>
      <c r="AO5687" t="s">
        <v>18497</v>
      </c>
    </row>
    <row r="5688" spans="1:41" x14ac:dyDescent="0.25">
      <c r="A5688" s="1">
        <v>2022</v>
      </c>
      <c r="B5688" t="s">
        <v>4226</v>
      </c>
      <c r="C5688" t="s">
        <v>7133</v>
      </c>
      <c r="D5688" t="s">
        <v>7239</v>
      </c>
      <c r="E5688" t="s">
        <v>8002</v>
      </c>
      <c r="F5688" t="s">
        <v>9985</v>
      </c>
      <c r="G5688" t="s">
        <v>12175</v>
      </c>
      <c r="H5688" t="s">
        <v>12745</v>
      </c>
      <c r="I5688" s="1">
        <v>0.68655957485640418</v>
      </c>
      <c r="J5688" s="1">
        <v>0.53075864867071332</v>
      </c>
      <c r="K5688" s="1">
        <v>0.55790784557907835</v>
      </c>
      <c r="L5688" s="1">
        <v>0.62891087434466431</v>
      </c>
      <c r="M5688" s="1">
        <v>0.53502438329104585</v>
      </c>
      <c r="N5688" s="1">
        <v>0.40519471989490918</v>
      </c>
      <c r="O5688" s="1">
        <v>0.58849124809741238</v>
      </c>
      <c r="P5688" s="1">
        <v>0.50728356559156773</v>
      </c>
      <c r="Q5688" s="1">
        <v>0.50044382605688187</v>
      </c>
      <c r="R5688" s="1">
        <v>0.63703050184514587</v>
      </c>
      <c r="S5688" s="1">
        <v>0.66516953367224729</v>
      </c>
      <c r="T5688" s="1">
        <v>0.62678989532653651</v>
      </c>
      <c r="U5688" s="1">
        <v>0.4984011408668943</v>
      </c>
      <c r="V5688" s="1">
        <v>0.66404002018658725</v>
      </c>
      <c r="W5688" s="1">
        <v>0.42065428160380308</v>
      </c>
      <c r="X5688" s="1">
        <v>0.72280233369050506</v>
      </c>
      <c r="Y5688" s="1">
        <v>0.64029895647310375</v>
      </c>
      <c r="Z5688" s="1">
        <v>0.72560061329845404</v>
      </c>
      <c r="AA5688" s="1">
        <v>0.65980625854536057</v>
      </c>
      <c r="AB5688" s="1">
        <v>0.59218036529680362</v>
      </c>
      <c r="AC5688" s="1">
        <v>0.59201199320284748</v>
      </c>
      <c r="AD5688" s="1">
        <v>0.53784870854100764</v>
      </c>
      <c r="AE5688" s="1">
        <v>0.58482259910004453</v>
      </c>
      <c r="AF5688" s="1">
        <v>0.59940128847135432</v>
      </c>
      <c r="AG5688" s="1">
        <v>0.57716792710426601</v>
      </c>
      <c r="AH5688" s="1">
        <v>0.59656651304176056</v>
      </c>
      <c r="AI5688" s="1">
        <v>0.56986690150565</v>
      </c>
      <c r="AJ5688" s="1">
        <v>0.46280372772627337</v>
      </c>
      <c r="AK5688" s="1">
        <v>0.71291877518848035</v>
      </c>
      <c r="AL5688" s="1">
        <v>0.58712953329086304</v>
      </c>
      <c r="AM5688" s="1">
        <v>0.58238446712493896</v>
      </c>
      <c r="AN5688" s="1">
        <v>0.59385174512863159</v>
      </c>
      <c r="AO5688" t="s">
        <v>18498</v>
      </c>
    </row>
    <row r="5689" spans="1:41" x14ac:dyDescent="0.25">
      <c r="A5689" s="1">
        <v>2022</v>
      </c>
      <c r="B5689" t="s">
        <v>4227</v>
      </c>
      <c r="C5689" t="s">
        <v>7133</v>
      </c>
      <c r="D5689" t="s">
        <v>7239</v>
      </c>
      <c r="E5689" t="s">
        <v>8002</v>
      </c>
      <c r="F5689" t="s">
        <v>9985</v>
      </c>
      <c r="G5689" t="s">
        <v>12175</v>
      </c>
      <c r="H5689" t="s">
        <v>12745</v>
      </c>
      <c r="I5689" s="1">
        <v>0.67229600490383967</v>
      </c>
      <c r="J5689" s="1">
        <v>0.53</v>
      </c>
      <c r="K5689" s="1">
        <v>0.58273537725592517</v>
      </c>
      <c r="L5689" s="1">
        <v>0.5854115443156539</v>
      </c>
      <c r="M5689" s="1">
        <v>0.47900412058956982</v>
      </c>
      <c r="N5689" s="1">
        <v>0.40323438694473129</v>
      </c>
      <c r="O5689" s="1">
        <v>0.53115766854687085</v>
      </c>
      <c r="P5689" s="1">
        <v>0.49</v>
      </c>
      <c r="Q5689" s="1">
        <v>0.50575985239660715</v>
      </c>
      <c r="R5689" s="1">
        <v>0.66963956427749705</v>
      </c>
      <c r="S5689" s="1">
        <v>0.6736344887906216</v>
      </c>
      <c r="T5689" s="1">
        <v>0.61909676612247444</v>
      </c>
      <c r="U5689" s="1">
        <v>0.46838355904351331</v>
      </c>
      <c r="V5689" s="1">
        <v>0.66205207842734459</v>
      </c>
      <c r="W5689" s="1">
        <v>0.53688641552511418</v>
      </c>
      <c r="X5689" s="1">
        <v>0.75937071920475574</v>
      </c>
      <c r="Y5689" s="1">
        <v>0.59856751869753966</v>
      </c>
      <c r="Z5689" s="1">
        <v>0.78375247052409192</v>
      </c>
      <c r="AA5689" s="1">
        <v>0.63887001014153955</v>
      </c>
      <c r="AB5689" s="1">
        <v>0.62785388127853881</v>
      </c>
      <c r="AC5689" s="1">
        <v>0.657642813629707</v>
      </c>
      <c r="AD5689" s="1">
        <v>0.61562967756244147</v>
      </c>
      <c r="AE5689" s="1">
        <v>0.59228376679240291</v>
      </c>
      <c r="AF5689" s="1">
        <v>0.5187164433739776</v>
      </c>
      <c r="AG5689" s="1">
        <v>0.526795933725829</v>
      </c>
      <c r="AH5689" s="1">
        <v>0.49712246170815683</v>
      </c>
      <c r="AI5689" s="1">
        <v>0.62068899186895388</v>
      </c>
      <c r="AJ5689" s="1">
        <v>0.48009391990846678</v>
      </c>
      <c r="AK5689" s="1">
        <v>0.65994180308102746</v>
      </c>
      <c r="AL5689" s="1">
        <v>0.58574569225311279</v>
      </c>
      <c r="AM5689" s="1">
        <v>0.57550007104873657</v>
      </c>
      <c r="AN5689" s="1">
        <v>0.60026013851165771</v>
      </c>
      <c r="AO5689" t="s">
        <v>18499</v>
      </c>
    </row>
    <row r="5690" spans="1:41" x14ac:dyDescent="0.25">
      <c r="A5690" s="1">
        <v>2022</v>
      </c>
      <c r="B5690" t="s">
        <v>4228</v>
      </c>
      <c r="C5690" t="s">
        <v>7133</v>
      </c>
      <c r="D5690" t="s">
        <v>7239</v>
      </c>
      <c r="E5690" t="s">
        <v>8002</v>
      </c>
      <c r="F5690" t="s">
        <v>9985</v>
      </c>
      <c r="G5690" t="s">
        <v>12175</v>
      </c>
      <c r="H5690" t="s">
        <v>12745</v>
      </c>
      <c r="I5690" s="1">
        <v>0.61701635743598637</v>
      </c>
      <c r="J5690" s="1">
        <v>0.53466584222883851</v>
      </c>
      <c r="K5690" s="1">
        <v>0.56351183063511823</v>
      </c>
      <c r="L5690" s="1">
        <v>0.58634288086342889</v>
      </c>
      <c r="M5690" s="1">
        <v>0.43424152833892488</v>
      </c>
      <c r="N5690" s="1">
        <v>0.38004768554769131</v>
      </c>
      <c r="O5690" s="1">
        <v>0.53244053704082328</v>
      </c>
      <c r="P5690" s="1">
        <v>0.47278321541087132</v>
      </c>
      <c r="Q5690" s="1">
        <v>0.48026932086403518</v>
      </c>
      <c r="R5690" s="1">
        <v>0.68703518869228553</v>
      </c>
      <c r="S5690" s="1">
        <v>0.6587819503463761</v>
      </c>
      <c r="T5690" s="1">
        <v>0.57359490388409717</v>
      </c>
      <c r="U5690" s="1">
        <v>0.49837160891753962</v>
      </c>
      <c r="V5690" s="1">
        <v>0.59499100594991006</v>
      </c>
      <c r="W5690" s="1">
        <v>0.42437290311640818</v>
      </c>
      <c r="X5690" s="1">
        <v>0.68730757278039278</v>
      </c>
      <c r="Y5690" s="1">
        <v>0.58725197822378072</v>
      </c>
      <c r="Z5690" s="1">
        <v>0.78375247052409192</v>
      </c>
      <c r="AA5690" s="1">
        <v>0.64802492577527215</v>
      </c>
      <c r="AB5690" s="1">
        <v>0.6686236138290933</v>
      </c>
      <c r="AC5690" s="1">
        <v>0.61372175377325455</v>
      </c>
      <c r="AD5690" s="1">
        <v>-46.479146507505497</v>
      </c>
      <c r="AE5690" s="1">
        <v>0.59045819555975432</v>
      </c>
      <c r="AF5690" s="1">
        <v>0.58590526489519723</v>
      </c>
      <c r="AG5690" s="1">
        <v>0.54143440273577259</v>
      </c>
      <c r="AH5690" s="1">
        <v>0.53510953141393569</v>
      </c>
      <c r="AI5690" s="1">
        <v>0.56926854484362877</v>
      </c>
      <c r="AJ5690" s="1">
        <v>0.4819489772713304</v>
      </c>
      <c r="AK5690" s="1">
        <v>0.6328823981219136</v>
      </c>
      <c r="AL5690" s="1">
        <v>-1.0522408485412598</v>
      </c>
      <c r="AM5690" s="1">
        <v>0.56964832544326782</v>
      </c>
      <c r="AN5690" s="1">
        <v>-3.3499176502227783</v>
      </c>
      <c r="AO5690" t="s">
        <v>18500</v>
      </c>
    </row>
    <row r="5691" spans="1:41" x14ac:dyDescent="0.25">
      <c r="A5691" s="1">
        <v>2022</v>
      </c>
      <c r="B5691" t="s">
        <v>4229</v>
      </c>
      <c r="C5691" t="s">
        <v>7133</v>
      </c>
      <c r="D5691" t="s">
        <v>7239</v>
      </c>
      <c r="E5691" t="s">
        <v>8002</v>
      </c>
      <c r="F5691" t="s">
        <v>9985</v>
      </c>
      <c r="G5691" t="s">
        <v>12175</v>
      </c>
      <c r="H5691" t="s">
        <v>12745</v>
      </c>
      <c r="I5691" s="1">
        <v>0.5573934279474545</v>
      </c>
      <c r="J5691" s="1">
        <v>0.53512470447566096</v>
      </c>
      <c r="K5691" s="1">
        <v>0.55728518057285181</v>
      </c>
      <c r="L5691" s="1">
        <v>0.5963727868236447</v>
      </c>
      <c r="M5691" s="1">
        <v>0.56251747731050383</v>
      </c>
      <c r="N5691" s="1">
        <v>0.39910057909432561</v>
      </c>
      <c r="O5691" s="1">
        <v>0.53244053704082328</v>
      </c>
      <c r="P5691" s="1">
        <v>0.45472194560356077</v>
      </c>
      <c r="Q5691" s="1">
        <v>0.46893969509593553</v>
      </c>
      <c r="R5691" s="1">
        <v>0.69694784907474172</v>
      </c>
      <c r="S5691" s="1">
        <v>0.64560382875815114</v>
      </c>
      <c r="T5691" s="1">
        <v>0.60474272399760065</v>
      </c>
      <c r="U5691" s="1">
        <v>0.47137490682245498</v>
      </c>
      <c r="V5691" s="1">
        <v>0.59548149662645677</v>
      </c>
      <c r="W5691" s="1">
        <v>0.44441273465246067</v>
      </c>
      <c r="X5691" s="1">
        <v>0.74588071005078227</v>
      </c>
      <c r="Y5691" s="1">
        <v>0.6004877885949389</v>
      </c>
      <c r="Z5691" s="1">
        <v>0.82940924657534243</v>
      </c>
      <c r="AA5691" s="1">
        <v>0.65284140109983857</v>
      </c>
      <c r="AB5691" s="1">
        <v>0.6686236138290933</v>
      </c>
      <c r="AC5691" s="1">
        <v>0.58507121907125936</v>
      </c>
      <c r="AD5691" s="1">
        <v>0.64308848839109789</v>
      </c>
      <c r="AE5691" s="1">
        <v>0.58959305534647999</v>
      </c>
      <c r="AF5691" s="1">
        <v>0.53336403054372439</v>
      </c>
      <c r="AG5691" s="1">
        <v>0.51255414304327918</v>
      </c>
      <c r="AH5691" s="1">
        <v>0.49624087611525181</v>
      </c>
      <c r="AI5691" s="1">
        <v>0.55497051980998846</v>
      </c>
      <c r="AJ5691" s="1">
        <v>0.46552108591461788</v>
      </c>
      <c r="AK5691" s="1">
        <v>0.67434245253420333</v>
      </c>
      <c r="AL5691" s="1">
        <v>0.57498103380203247</v>
      </c>
      <c r="AM5691" s="1">
        <v>0.56142938137054443</v>
      </c>
      <c r="AN5691" s="1">
        <v>0.59417909383773804</v>
      </c>
      <c r="AO5691" t="s">
        <v>18501</v>
      </c>
    </row>
    <row r="5692" spans="1:41" x14ac:dyDescent="0.25">
      <c r="A5692" s="1">
        <v>2022</v>
      </c>
      <c r="B5692" t="s">
        <v>4230</v>
      </c>
      <c r="C5692" t="s">
        <v>7133</v>
      </c>
      <c r="D5692" t="s">
        <v>7239</v>
      </c>
      <c r="E5692" t="s">
        <v>8002</v>
      </c>
      <c r="F5692" t="s">
        <v>9986</v>
      </c>
      <c r="G5692" t="s">
        <v>12175</v>
      </c>
      <c r="H5692" t="s">
        <v>12745</v>
      </c>
      <c r="I5692" s="1">
        <v>1.8004914939824201E-2</v>
      </c>
      <c r="J5692" s="1">
        <v>0.06</v>
      </c>
      <c r="K5692" s="1">
        <v>6.5298507462686603E-2</v>
      </c>
      <c r="L5692" s="1">
        <v>7.9999999999999905E-2</v>
      </c>
      <c r="M5692" s="1">
        <v>4.4000000000000102E-2</v>
      </c>
      <c r="N5692" s="1">
        <v>7.2055109770422093E-2</v>
      </c>
      <c r="O5692" s="1">
        <v>9.4816687737041896E-2</v>
      </c>
      <c r="P5692" s="1">
        <v>6.6000000000000003E-2</v>
      </c>
      <c r="Q5692" s="1">
        <v>5.20391863959438E-2</v>
      </c>
      <c r="R5692" s="1">
        <v>4.6511627906976702E-2</v>
      </c>
      <c r="S5692" s="1">
        <v>5.54737690857105E-2</v>
      </c>
      <c r="T5692" s="1">
        <v>4.9760040414245997E-2</v>
      </c>
      <c r="U5692" s="1">
        <v>4.0076842122043203E-2</v>
      </c>
      <c r="V5692" s="1">
        <v>6.7495534757488804E-2</v>
      </c>
      <c r="W5692" s="1">
        <v>6.3122923588039906E-2</v>
      </c>
      <c r="X5692" s="1">
        <v>4.3010998982342397E-2</v>
      </c>
      <c r="Y5692" s="1">
        <v>4.31971789597414E-2</v>
      </c>
      <c r="Z5692" s="1">
        <v>0.05</v>
      </c>
      <c r="AA5692" s="1">
        <v>5.80000000000001E-2</v>
      </c>
      <c r="AB5692" s="1">
        <v>1</v>
      </c>
      <c r="AC5692" s="1">
        <v>7.39460705933664E-2</v>
      </c>
      <c r="AD5692" s="1">
        <v>1.1648572063941799E-2</v>
      </c>
      <c r="AE5692" s="1">
        <v>9.2178770949720698E-2</v>
      </c>
      <c r="AF5692" s="1">
        <v>4.5949214026602202E-2</v>
      </c>
      <c r="AG5692" s="1">
        <v>3.8814882866329802E-2</v>
      </c>
      <c r="AH5692" s="1">
        <v>4.74243663123467E-2</v>
      </c>
      <c r="AI5692" s="1">
        <v>5.9701492537313598E-2</v>
      </c>
      <c r="AJ5692" s="1">
        <v>0.05</v>
      </c>
      <c r="AK5692" s="1">
        <v>5.00000000000001E-2</v>
      </c>
      <c r="AL5692" s="1">
        <v>8.7535396218299866E-2</v>
      </c>
      <c r="AM5692" s="1">
        <v>5.6133490055799484E-2</v>
      </c>
      <c r="AN5692" s="1">
        <v>0.13202144205570221</v>
      </c>
      <c r="AO5692" t="s">
        <v>18502</v>
      </c>
    </row>
    <row r="5693" spans="1:41" x14ac:dyDescent="0.25">
      <c r="A5693" s="1">
        <v>2022</v>
      </c>
      <c r="B5693" t="s">
        <v>4231</v>
      </c>
      <c r="C5693" t="s">
        <v>7133</v>
      </c>
      <c r="D5693" t="s">
        <v>7239</v>
      </c>
      <c r="E5693" t="s">
        <v>8002</v>
      </c>
      <c r="F5693" t="s">
        <v>9986</v>
      </c>
      <c r="G5693" t="s">
        <v>12175</v>
      </c>
      <c r="H5693" t="s">
        <v>12745</v>
      </c>
      <c r="I5693" s="1">
        <v>2.7687144248553799E-2</v>
      </c>
      <c r="J5693" s="1">
        <v>6.2E-2</v>
      </c>
      <c r="K5693" s="1">
        <v>6.9548872180451193E-2</v>
      </c>
      <c r="L5693" s="1">
        <v>8.6206896551724102E-2</v>
      </c>
      <c r="M5693" s="1">
        <v>4.59418070444104E-2</v>
      </c>
      <c r="N5693" s="1">
        <v>7.0558984730109797E-2</v>
      </c>
      <c r="O5693" s="1">
        <v>9.6000000000000002E-2</v>
      </c>
      <c r="P5693" s="1">
        <v>6.941431670282E-2</v>
      </c>
      <c r="Q5693" s="1">
        <v>5.5117063416424097E-2</v>
      </c>
      <c r="R5693" s="1">
        <v>4.5233268662347802E-2</v>
      </c>
      <c r="S5693" s="1">
        <v>5.6000000000000098E-2</v>
      </c>
      <c r="T5693" s="1">
        <v>4.3165467625899297E-2</v>
      </c>
      <c r="U5693" s="1">
        <v>3.5332547450172398E-2</v>
      </c>
      <c r="V5693" s="1">
        <v>5.5885956785511497E-2</v>
      </c>
      <c r="W5693" s="1">
        <v>5.0866600060813998E-2</v>
      </c>
      <c r="X5693" s="1">
        <v>3.2041161372587897E-2</v>
      </c>
      <c r="Y5693" s="1">
        <v>4.1518430029248397E-2</v>
      </c>
      <c r="Z5693" s="1">
        <v>3.8461538461538498E-2</v>
      </c>
      <c r="AA5693" s="1">
        <v>0.05</v>
      </c>
      <c r="AB5693" s="1">
        <v>7.0731707317073095E-2</v>
      </c>
      <c r="AC5693" s="1">
        <v>6.4545674736029401E-2</v>
      </c>
      <c r="AD5693" s="1">
        <v>5.54909991658077E-2</v>
      </c>
      <c r="AE5693" s="1">
        <v>8.26210826210826E-2</v>
      </c>
      <c r="AF5693" s="1">
        <v>5.0058892815076597E-2</v>
      </c>
      <c r="AG5693" s="1">
        <v>3.6192877567055103E-2</v>
      </c>
      <c r="AH5693" s="1">
        <v>4.44695259593679E-2</v>
      </c>
      <c r="AI5693" s="1">
        <v>5.42666142351554E-2</v>
      </c>
      <c r="AJ5693" s="1">
        <v>4.9428895297814301E-2</v>
      </c>
      <c r="AK5693" s="1">
        <v>5.00000000000001E-2</v>
      </c>
      <c r="AL5693" s="1">
        <v>5.4785728454589844E-2</v>
      </c>
      <c r="AM5693" s="1">
        <v>5.4133158177137375E-2</v>
      </c>
      <c r="AN5693" s="1">
        <v>5.5710230022668839E-2</v>
      </c>
      <c r="AO5693" t="s">
        <v>18503</v>
      </c>
    </row>
    <row r="5694" spans="1:41" x14ac:dyDescent="0.25">
      <c r="A5694" s="1">
        <v>2022</v>
      </c>
      <c r="B5694" t="s">
        <v>4232</v>
      </c>
      <c r="C5694" t="s">
        <v>7133</v>
      </c>
      <c r="D5694" t="s">
        <v>7239</v>
      </c>
      <c r="E5694" t="s">
        <v>8002</v>
      </c>
      <c r="F5694" t="s">
        <v>9986</v>
      </c>
      <c r="G5694" t="s">
        <v>12175</v>
      </c>
      <c r="H5694" t="s">
        <v>12745</v>
      </c>
      <c r="I5694" s="1">
        <v>3.62997658079625E-2</v>
      </c>
      <c r="J5694" s="1">
        <v>6.0999999999999902E-2</v>
      </c>
      <c r="K5694" s="1">
        <v>6.6298342541436406E-2</v>
      </c>
      <c r="L5694" s="1">
        <v>6.1946902654867297E-2</v>
      </c>
      <c r="M5694" s="1">
        <v>4.5740474078605403E-2</v>
      </c>
      <c r="N5694" s="1">
        <v>7.0558984730109894E-2</v>
      </c>
      <c r="O5694" s="1">
        <v>9.6000000000000002E-2</v>
      </c>
      <c r="P5694" s="1">
        <v>6.5916689256347694E-2</v>
      </c>
      <c r="Q5694" s="1">
        <v>5.4831504003876597E-2</v>
      </c>
      <c r="R5694" s="1">
        <v>4.1171877429719797E-2</v>
      </c>
      <c r="S5694" s="1">
        <v>5.3097345132743397E-2</v>
      </c>
      <c r="T5694" s="1">
        <v>4.9140049140049102E-2</v>
      </c>
      <c r="U5694" s="1">
        <v>3.7706740324047597E-2</v>
      </c>
      <c r="V5694" s="1">
        <v>5.8139534883720902E-2</v>
      </c>
      <c r="W5694" s="1">
        <v>5.28005708169818E-2</v>
      </c>
      <c r="X5694" s="1">
        <v>4.3010998982342397E-2</v>
      </c>
      <c r="Y5694" s="1">
        <v>4.0999999999999898E-2</v>
      </c>
      <c r="Z5694" s="1">
        <v>5.21739130434783E-2</v>
      </c>
      <c r="AA5694" s="1">
        <v>0.06</v>
      </c>
      <c r="AB5694" s="1">
        <v>7.0731707317073095E-2</v>
      </c>
      <c r="AC5694" s="1">
        <v>6.4536322802831003E-2</v>
      </c>
      <c r="AD5694" s="1">
        <v>5.9590886028517497E-2</v>
      </c>
      <c r="AE5694" s="1">
        <v>9.4095238095238107E-2</v>
      </c>
      <c r="AF5694" s="1">
        <v>5.3403755868544601E-2</v>
      </c>
      <c r="AG5694" s="1">
        <v>3.6508841985168301E-2</v>
      </c>
      <c r="AH5694" s="1">
        <v>4.4294294294294302E-2</v>
      </c>
      <c r="AI5694" s="1">
        <v>5.4105183503594403E-2</v>
      </c>
      <c r="AJ5694" s="1">
        <v>5.5299577723921502E-2</v>
      </c>
      <c r="AK5694" s="1">
        <v>0.05</v>
      </c>
      <c r="AL5694" s="1">
        <v>5.6186188012361526E-2</v>
      </c>
      <c r="AM5694" s="1">
        <v>5.5564094334840775E-2</v>
      </c>
      <c r="AN5694" s="1">
        <v>5.7067487388849258E-2</v>
      </c>
      <c r="AO5694" t="s">
        <v>18504</v>
      </c>
    </row>
    <row r="5695" spans="1:41" x14ac:dyDescent="0.25">
      <c r="A5695" s="1">
        <v>2022</v>
      </c>
      <c r="B5695" t="s">
        <v>4233</v>
      </c>
      <c r="C5695" t="s">
        <v>7133</v>
      </c>
      <c r="D5695" t="s">
        <v>7239</v>
      </c>
      <c r="E5695" t="s">
        <v>8002</v>
      </c>
      <c r="F5695" t="s">
        <v>9986</v>
      </c>
      <c r="G5695" t="s">
        <v>12175</v>
      </c>
      <c r="H5695" t="s">
        <v>12745</v>
      </c>
      <c r="I5695" s="1">
        <v>5.59536090078303E-2</v>
      </c>
      <c r="J5695" s="1">
        <v>6.2000000000000097E-2</v>
      </c>
      <c r="K5695" s="1">
        <v>6.9940476190476206E-2</v>
      </c>
      <c r="L5695" s="1">
        <v>8.40336134453782E-2</v>
      </c>
      <c r="M5695" s="1">
        <v>4.7008547008547001E-2</v>
      </c>
      <c r="N5695" s="1">
        <v>6.4830059531819098E-2</v>
      </c>
      <c r="O5695" s="1">
        <v>8.2829255991542505E-2</v>
      </c>
      <c r="P5695" s="1">
        <v>7.3929961089494303E-2</v>
      </c>
      <c r="Q5695" s="1">
        <v>5.5E-2</v>
      </c>
      <c r="R5695" s="1">
        <v>4.1398555920155199E-2</v>
      </c>
      <c r="S5695" s="1">
        <v>5.2004345324031698E-2</v>
      </c>
      <c r="T5695" s="1">
        <v>4.4662049199904401E-2</v>
      </c>
      <c r="U5695" s="1">
        <v>3.5481705454935501E-2</v>
      </c>
      <c r="V5695" s="1">
        <v>5.9043944606897401E-2</v>
      </c>
      <c r="W5695" s="1">
        <v>4.8327137546468397E-2</v>
      </c>
      <c r="X5695" s="1">
        <v>2.9136838541798899E-2</v>
      </c>
      <c r="Y5695" s="1">
        <v>4.0981602438155698E-2</v>
      </c>
      <c r="Z5695" s="1">
        <v>4.1002012974284303E-2</v>
      </c>
      <c r="AA5695" s="1">
        <v>5.2000008975552299E-2</v>
      </c>
      <c r="AB5695" s="1">
        <v>8.1927710843373497E-2</v>
      </c>
      <c r="AC5695" s="1">
        <v>6.9391423628770904E-2</v>
      </c>
      <c r="AD5695" s="1">
        <v>1</v>
      </c>
      <c r="AE5695" s="1">
        <v>8.99999999999999E-2</v>
      </c>
      <c r="AF5695" s="1">
        <v>4.25776754890679E-2</v>
      </c>
      <c r="AG5695" s="1">
        <v>3.7541528239202697E-2</v>
      </c>
      <c r="AH5695" s="1">
        <v>3.95585245937536E-2</v>
      </c>
      <c r="AI5695" s="1">
        <v>5.5282022856180203E-2</v>
      </c>
      <c r="AJ5695" s="1">
        <v>5.5715065540709902E-2</v>
      </c>
      <c r="AK5695" s="1">
        <v>0.05</v>
      </c>
      <c r="AL5695" s="1">
        <v>8.832956850528717E-2</v>
      </c>
      <c r="AM5695" s="1">
        <v>5.6522399187088013E-2</v>
      </c>
      <c r="AN5695" s="1">
        <v>0.13338974118232727</v>
      </c>
      <c r="AO5695" t="s">
        <v>18505</v>
      </c>
    </row>
    <row r="5696" spans="1:41" x14ac:dyDescent="0.25">
      <c r="A5696" s="1">
        <v>2022</v>
      </c>
      <c r="B5696" t="s">
        <v>4234</v>
      </c>
      <c r="C5696" t="s">
        <v>7133</v>
      </c>
      <c r="D5696" t="s">
        <v>7239</v>
      </c>
      <c r="E5696" t="s">
        <v>8002</v>
      </c>
      <c r="F5696" t="s">
        <v>9986</v>
      </c>
      <c r="G5696" t="s">
        <v>12175</v>
      </c>
      <c r="H5696" t="s">
        <v>12745</v>
      </c>
      <c r="I5696" s="1">
        <v>1.78407494436272E-2</v>
      </c>
      <c r="J5696" s="1">
        <v>6.2004898762699802E-2</v>
      </c>
      <c r="K5696" s="1">
        <v>6.5176908752327706E-2</v>
      </c>
      <c r="L5696" s="1">
        <v>7.9646017699115002E-2</v>
      </c>
      <c r="M5696" s="1">
        <v>4.4999999999999998E-2</v>
      </c>
      <c r="N5696" s="1">
        <v>6.6415691550671896E-2</v>
      </c>
      <c r="O5696" s="1">
        <v>9.6000000000000002E-2</v>
      </c>
      <c r="P5696" s="1">
        <v>6.7528030139534803E-2</v>
      </c>
      <c r="Q5696" s="1">
        <v>5.2044020973367799E-2</v>
      </c>
      <c r="R5696" s="1">
        <v>4.6551724137931003E-2</v>
      </c>
      <c r="S5696" s="1">
        <v>5.5E-2</v>
      </c>
      <c r="T5696" s="1">
        <v>4.3875221912249601E-2</v>
      </c>
      <c r="U5696" s="1">
        <v>3.8476330461584302E-2</v>
      </c>
      <c r="V5696" s="1">
        <v>8.4406294706723894E-2</v>
      </c>
      <c r="W5696" s="1">
        <v>5.28005708169818E-2</v>
      </c>
      <c r="X5696" s="1">
        <v>4.3010998982342397E-2</v>
      </c>
      <c r="Y5696" s="1">
        <v>5.2338131395614801E-2</v>
      </c>
      <c r="Z5696" s="1">
        <v>4.94623655913978E-2</v>
      </c>
      <c r="AA5696" s="1">
        <v>0.06</v>
      </c>
      <c r="AB5696" s="1">
        <v>1</v>
      </c>
      <c r="AC5696" s="1">
        <v>6.8459657701711502E-2</v>
      </c>
      <c r="AD5696" s="1">
        <v>6.2389457601236202E-2</v>
      </c>
      <c r="AE5696" s="1">
        <v>9.5744680851063801E-2</v>
      </c>
      <c r="AF5696" s="1">
        <v>4.9760191846522799E-2</v>
      </c>
      <c r="AG5696" s="1">
        <v>3.7100652696667798E-2</v>
      </c>
      <c r="AH5696" s="1">
        <v>4.7199999999999999E-2</v>
      </c>
      <c r="AI5696" s="1">
        <v>5.9701492537313598E-2</v>
      </c>
      <c r="AJ5696" s="1">
        <v>0.05</v>
      </c>
      <c r="AK5696" s="1">
        <v>5.00000000000001E-2</v>
      </c>
      <c r="AL5696" s="1">
        <v>8.9583925902843475E-2</v>
      </c>
      <c r="AM5696" s="1">
        <v>5.7516437023878098E-2</v>
      </c>
      <c r="AN5696" s="1">
        <v>0.13501287996768951</v>
      </c>
      <c r="AO5696" t="s">
        <v>18506</v>
      </c>
    </row>
    <row r="5697" spans="1:41" x14ac:dyDescent="0.25">
      <c r="A5697" s="1">
        <v>2022</v>
      </c>
      <c r="B5697" t="s">
        <v>4235</v>
      </c>
      <c r="C5697" t="s">
        <v>7133</v>
      </c>
      <c r="D5697" t="s">
        <v>7239</v>
      </c>
      <c r="E5697" t="s">
        <v>8002</v>
      </c>
      <c r="F5697" t="s">
        <v>9987</v>
      </c>
      <c r="G5697" t="s">
        <v>12175</v>
      </c>
      <c r="H5697" t="s">
        <v>12746</v>
      </c>
      <c r="I5697" s="1">
        <v>838.64550664963406</v>
      </c>
      <c r="J5697" s="1">
        <v>1355.500501703945</v>
      </c>
      <c r="K5697" s="1">
        <v>49.5</v>
      </c>
      <c r="L5697" s="1">
        <v>106</v>
      </c>
      <c r="M5697" s="1">
        <v>623</v>
      </c>
      <c r="N5697" s="1">
        <v>577.19216489275448</v>
      </c>
      <c r="O5697" s="1">
        <v>282.5</v>
      </c>
      <c r="P5697" s="1">
        <v>429</v>
      </c>
      <c r="Q5697" s="1">
        <v>250.85409712762021</v>
      </c>
      <c r="R5697" s="1">
        <v>549.29564296853675</v>
      </c>
      <c r="S5697" s="1">
        <v>636.23299001973555</v>
      </c>
      <c r="T5697" s="1">
        <v>399</v>
      </c>
      <c r="U5697" s="1">
        <v>140.22900000000001</v>
      </c>
      <c r="V5697" s="1">
        <v>631.82000000000005</v>
      </c>
      <c r="W5697" s="1">
        <v>272.79288000000003</v>
      </c>
      <c r="X5697" s="1">
        <v>1144.27907429077</v>
      </c>
      <c r="Y5697" s="1">
        <v>3245.888776932602</v>
      </c>
      <c r="Z5697" s="1">
        <v>414.71947115384609</v>
      </c>
      <c r="AA5697" s="1">
        <v>4965.0429499999991</v>
      </c>
      <c r="AB5697" s="1">
        <v>76.2</v>
      </c>
      <c r="AC5697" s="1">
        <v>415.55753887600378</v>
      </c>
      <c r="AD5697" s="1">
        <v>750</v>
      </c>
      <c r="AE5697" s="1">
        <v>322</v>
      </c>
      <c r="AF5697" s="1">
        <v>1613</v>
      </c>
      <c r="AG5697" s="1">
        <v>8447.6985020641041</v>
      </c>
      <c r="AH5697" s="1">
        <v>1269.9000000000001</v>
      </c>
      <c r="AI5697" s="1">
        <v>481</v>
      </c>
      <c r="AJ5697" s="1">
        <v>2283.7834331755439</v>
      </c>
      <c r="AK5697" s="1">
        <v>244.42769224965079</v>
      </c>
      <c r="AL5697" s="1">
        <v>32815.05859375</v>
      </c>
      <c r="AM5697" s="1">
        <v>26586.2265625</v>
      </c>
      <c r="AN5697" s="1">
        <v>6228.83251953125</v>
      </c>
      <c r="AO5697" t="s">
        <v>18507</v>
      </c>
    </row>
    <row r="5698" spans="1:41" x14ac:dyDescent="0.25">
      <c r="A5698" s="1">
        <v>2022</v>
      </c>
      <c r="B5698" t="s">
        <v>4236</v>
      </c>
      <c r="C5698" t="s">
        <v>7133</v>
      </c>
      <c r="D5698" t="s">
        <v>7239</v>
      </c>
      <c r="E5698" t="s">
        <v>8002</v>
      </c>
      <c r="F5698" t="s">
        <v>9987</v>
      </c>
      <c r="G5698" t="s">
        <v>12175</v>
      </c>
      <c r="H5698" t="s">
        <v>12746</v>
      </c>
      <c r="I5698" s="1">
        <v>915.50976434832967</v>
      </c>
      <c r="J5698" s="1">
        <v>1307.8747981422141</v>
      </c>
      <c r="K5698" s="1">
        <v>50.1</v>
      </c>
      <c r="L5698" s="1">
        <v>103.04</v>
      </c>
      <c r="M5698" s="1">
        <v>601.32399999999996</v>
      </c>
      <c r="N5698" s="1">
        <v>607.59844943572512</v>
      </c>
      <c r="O5698" s="1">
        <v>286.39999999999998</v>
      </c>
      <c r="P5698" s="1">
        <v>422</v>
      </c>
      <c r="Q5698" s="1">
        <v>263.10763428281558</v>
      </c>
      <c r="R5698" s="1">
        <v>615</v>
      </c>
      <c r="S5698" s="1">
        <v>646.58093640958839</v>
      </c>
      <c r="T5698" s="1">
        <v>376.2</v>
      </c>
      <c r="U5698" s="1">
        <v>133.91250512234419</v>
      </c>
      <c r="V5698" s="1">
        <v>618.72477774527943</v>
      </c>
      <c r="W5698" s="1">
        <v>282</v>
      </c>
      <c r="X5698" s="1">
        <v>1159.28484336</v>
      </c>
      <c r="Y5698" s="1">
        <v>3256</v>
      </c>
      <c r="Z5698" s="1">
        <v>437</v>
      </c>
      <c r="AA5698" s="1">
        <v>4972.1589312844908</v>
      </c>
      <c r="AB5698" s="1"/>
      <c r="AC5698" s="1">
        <v>431.89611376665101</v>
      </c>
      <c r="AD5698" s="1">
        <v>737</v>
      </c>
      <c r="AE5698" s="1">
        <v>325</v>
      </c>
      <c r="AF5698" s="1">
        <v>1578</v>
      </c>
      <c r="AG5698" s="1">
        <v>8370</v>
      </c>
      <c r="AH5698" s="1">
        <v>1165</v>
      </c>
      <c r="AI5698" s="1">
        <v>407.21335346829352</v>
      </c>
      <c r="AJ5698" s="1">
        <v>2297.3214208499999</v>
      </c>
      <c r="AK5698" s="1">
        <v>254.60441439040241</v>
      </c>
      <c r="AL5698" s="1">
        <v>32619.8515625</v>
      </c>
      <c r="AM5698" s="1">
        <v>26654.146484375</v>
      </c>
      <c r="AN5698" s="1">
        <v>5965.70751953125</v>
      </c>
      <c r="AO5698" t="s">
        <v>18508</v>
      </c>
    </row>
    <row r="5699" spans="1:41" x14ac:dyDescent="0.25">
      <c r="A5699" s="1">
        <v>2022</v>
      </c>
      <c r="B5699" t="s">
        <v>4237</v>
      </c>
      <c r="C5699" t="s">
        <v>7133</v>
      </c>
      <c r="D5699" t="s">
        <v>7239</v>
      </c>
      <c r="E5699" t="s">
        <v>8002</v>
      </c>
      <c r="F5699" t="s">
        <v>9987</v>
      </c>
      <c r="G5699" t="s">
        <v>12175</v>
      </c>
      <c r="H5699" t="s">
        <v>12746</v>
      </c>
      <c r="I5699" s="1">
        <v>823</v>
      </c>
      <c r="J5699" s="1">
        <v>1377.2317532033171</v>
      </c>
      <c r="K5699" s="1">
        <v>50.7</v>
      </c>
      <c r="L5699" s="1">
        <v>106</v>
      </c>
      <c r="M5699" s="1">
        <v>623.99030399999992</v>
      </c>
      <c r="N5699" s="1">
        <v>578.13090031817705</v>
      </c>
      <c r="O5699" s="1">
        <v>282.5</v>
      </c>
      <c r="P5699" s="1">
        <v>413.5</v>
      </c>
      <c r="Q5699" s="1">
        <v>249.03068461365621</v>
      </c>
      <c r="R5699" s="1">
        <v>552.191787245878</v>
      </c>
      <c r="S5699" s="1">
        <v>642</v>
      </c>
      <c r="T5699" s="1">
        <v>387</v>
      </c>
      <c r="U5699" s="1">
        <v>142.83799999999999</v>
      </c>
      <c r="V5699" s="1">
        <v>648</v>
      </c>
      <c r="W5699" s="1">
        <v>265.5</v>
      </c>
      <c r="X5699" s="1">
        <v>1159.28484336</v>
      </c>
      <c r="Y5699" s="1">
        <v>3288.709713365236</v>
      </c>
      <c r="Z5699" s="1">
        <v>436</v>
      </c>
      <c r="AA5699" s="1">
        <v>5022.7694030844541</v>
      </c>
      <c r="AB5699" s="1">
        <v>76.2</v>
      </c>
      <c r="AC5699" s="1">
        <v>424.06580121233361</v>
      </c>
      <c r="AD5699" s="1">
        <v>765.7889155019999</v>
      </c>
      <c r="AE5699" s="1">
        <v>407.65714285714279</v>
      </c>
      <c r="AF5699" s="1">
        <v>1613</v>
      </c>
      <c r="AG5699" s="1">
        <v>8445</v>
      </c>
      <c r="AH5699" s="1">
        <v>1273</v>
      </c>
      <c r="AI5699" s="1">
        <v>500</v>
      </c>
      <c r="AJ5699" s="1">
        <v>2297.3214208499999</v>
      </c>
      <c r="AK5699" s="1">
        <v>244.7658869484672</v>
      </c>
      <c r="AL5699" s="1">
        <v>33095.17578125</v>
      </c>
      <c r="AM5699" s="1">
        <v>26824.447265625</v>
      </c>
      <c r="AN5699" s="1">
        <v>6270.73046875</v>
      </c>
      <c r="AO5699" t="s">
        <v>18509</v>
      </c>
    </row>
    <row r="5700" spans="1:41" x14ac:dyDescent="0.25">
      <c r="A5700" s="1">
        <v>2022</v>
      </c>
      <c r="B5700" t="s">
        <v>4238</v>
      </c>
      <c r="C5700" t="s">
        <v>7133</v>
      </c>
      <c r="D5700" t="s">
        <v>7239</v>
      </c>
      <c r="E5700" t="s">
        <v>8002</v>
      </c>
      <c r="F5700" t="s">
        <v>9987</v>
      </c>
      <c r="G5700" t="s">
        <v>12175</v>
      </c>
      <c r="H5700" t="s">
        <v>12746</v>
      </c>
      <c r="I5700" s="1">
        <v>822.79304821853566</v>
      </c>
      <c r="J5700" s="1">
        <v>1316.192320842662</v>
      </c>
      <c r="K5700" s="1">
        <v>50</v>
      </c>
      <c r="L5700" s="1">
        <v>109</v>
      </c>
      <c r="M5700" s="1">
        <v>669</v>
      </c>
      <c r="N5700" s="1">
        <v>607.19629344955717</v>
      </c>
      <c r="O5700" s="1">
        <v>283.69099999999997</v>
      </c>
      <c r="P5700" s="1">
        <v>428.4</v>
      </c>
      <c r="Q5700" s="1">
        <v>250.22852581308749</v>
      </c>
      <c r="R5700" s="1">
        <v>556.01458635371853</v>
      </c>
      <c r="S5700" s="1">
        <v>652.99779519444428</v>
      </c>
      <c r="T5700" s="1">
        <v>400</v>
      </c>
      <c r="U5700" s="1">
        <v>140.22900000000001</v>
      </c>
      <c r="V5700" s="1">
        <v>630.23381057267954</v>
      </c>
      <c r="W5700" s="1">
        <v>256</v>
      </c>
      <c r="X5700" s="1">
        <v>1121.842229696834</v>
      </c>
      <c r="Y5700" s="1">
        <v>3346.3706320000001</v>
      </c>
      <c r="Z5700" s="1">
        <v>412.49208474953548</v>
      </c>
      <c r="AA5700" s="1">
        <v>5078.8074999999999</v>
      </c>
      <c r="AB5700" s="1">
        <v>76.2</v>
      </c>
      <c r="AC5700" s="1">
        <v>391.16131973550029</v>
      </c>
      <c r="AD5700" s="1"/>
      <c r="AE5700" s="1">
        <v>331</v>
      </c>
      <c r="AF5700" s="1">
        <v>1664</v>
      </c>
      <c r="AG5700" s="1">
        <v>8691</v>
      </c>
      <c r="AH5700" s="1">
        <v>1375.258844846363</v>
      </c>
      <c r="AI5700" s="1">
        <v>404.48504625178651</v>
      </c>
      <c r="AJ5700" s="1">
        <v>2274</v>
      </c>
      <c r="AK5700" s="1">
        <v>237.07412816235171</v>
      </c>
      <c r="AL5700" s="1">
        <v>32575.66796875</v>
      </c>
      <c r="AM5700" s="1">
        <v>27049.119140625</v>
      </c>
      <c r="AN5700" s="1">
        <v>5526.548828125</v>
      </c>
      <c r="AO5700" t="s">
        <v>18510</v>
      </c>
    </row>
    <row r="5701" spans="1:41" x14ac:dyDescent="0.25">
      <c r="A5701" s="1">
        <v>2022</v>
      </c>
      <c r="B5701" t="s">
        <v>4239</v>
      </c>
      <c r="C5701" t="s">
        <v>7133</v>
      </c>
      <c r="D5701" t="s">
        <v>7239</v>
      </c>
      <c r="E5701" t="s">
        <v>8002</v>
      </c>
      <c r="F5701" t="s">
        <v>9987</v>
      </c>
      <c r="G5701" t="s">
        <v>12175</v>
      </c>
      <c r="H5701" t="s">
        <v>12746</v>
      </c>
      <c r="I5701" s="1">
        <v>915.50976434832967</v>
      </c>
      <c r="J5701" s="1">
        <v>1385.4187645274919</v>
      </c>
      <c r="K5701" s="1">
        <v>50.2</v>
      </c>
      <c r="L5701" s="1">
        <v>104</v>
      </c>
      <c r="M5701" s="1">
        <v>616.47404123063188</v>
      </c>
      <c r="N5701" s="1">
        <v>617.01917992630183</v>
      </c>
      <c r="O5701" s="1">
        <v>282.5</v>
      </c>
      <c r="P5701" s="1">
        <v>400.96294704000002</v>
      </c>
      <c r="Q5701" s="1">
        <v>262.42578697610958</v>
      </c>
      <c r="R5701" s="1">
        <v>553</v>
      </c>
      <c r="S5701" s="1">
        <v>641.5249135812353</v>
      </c>
      <c r="T5701" s="1">
        <v>377</v>
      </c>
      <c r="U5701" s="1">
        <v>134.99244467978241</v>
      </c>
      <c r="V5701" s="1">
        <v>640</v>
      </c>
      <c r="W5701" s="1">
        <v>265.5</v>
      </c>
      <c r="X5701" s="1">
        <v>1159.28484336</v>
      </c>
      <c r="Y5701" s="1">
        <v>3289.099063363637</v>
      </c>
      <c r="Z5701" s="1">
        <v>442</v>
      </c>
      <c r="AA5701" s="1">
        <v>4999.3521219388458</v>
      </c>
      <c r="AB5701" s="1"/>
      <c r="AC5701" s="1">
        <v>423.78804675170772</v>
      </c>
      <c r="AD5701" s="1">
        <v>730.85408999999981</v>
      </c>
      <c r="AE5701" s="1">
        <v>425</v>
      </c>
      <c r="AF5701" s="1">
        <v>1585</v>
      </c>
      <c r="AG5701" s="1">
        <v>8409</v>
      </c>
      <c r="AH5701" s="1">
        <v>1191</v>
      </c>
      <c r="AI5701" s="1">
        <v>407.21335346829352</v>
      </c>
      <c r="AJ5701" s="1">
        <v>2297.3214208499999</v>
      </c>
      <c r="AK5701" s="1">
        <v>245.98299594504289</v>
      </c>
      <c r="AL5701" s="1">
        <v>32851.421875</v>
      </c>
      <c r="AM5701" s="1">
        <v>26883.890625</v>
      </c>
      <c r="AN5701" s="1">
        <v>5967.5341796875</v>
      </c>
      <c r="AO5701" t="s">
        <v>18511</v>
      </c>
    </row>
    <row r="5702" spans="1:41" x14ac:dyDescent="0.25">
      <c r="A5702" s="1">
        <v>2022</v>
      </c>
      <c r="B5702" t="s">
        <v>4240</v>
      </c>
      <c r="C5702" t="s">
        <v>7133</v>
      </c>
      <c r="D5702" t="s">
        <v>7239</v>
      </c>
      <c r="E5702" t="s">
        <v>8003</v>
      </c>
      <c r="F5702" t="s">
        <v>9988</v>
      </c>
      <c r="G5702" t="s">
        <v>12175</v>
      </c>
      <c r="H5702" t="s">
        <v>12747</v>
      </c>
      <c r="I5702" s="1">
        <v>151.7989179326668</v>
      </c>
      <c r="J5702" s="1">
        <v>244.74421933278151</v>
      </c>
      <c r="K5702" s="1">
        <v>6.5</v>
      </c>
      <c r="L5702" s="1">
        <v>21.84</v>
      </c>
      <c r="M5702" s="1">
        <v>145.7019525753951</v>
      </c>
      <c r="N5702" s="1">
        <v>183.81016392522741</v>
      </c>
      <c r="O5702" s="1">
        <v>62</v>
      </c>
      <c r="P5702" s="1">
        <v>106</v>
      </c>
      <c r="Q5702" s="1">
        <v>60.714181836611147</v>
      </c>
      <c r="R5702" s="1">
        <v>81.954878585682295</v>
      </c>
      <c r="S5702" s="1">
        <v>112.006</v>
      </c>
      <c r="T5702" s="1">
        <v>72</v>
      </c>
      <c r="U5702" s="1">
        <v>34</v>
      </c>
      <c r="V5702" s="1">
        <v>133.94072078474409</v>
      </c>
      <c r="W5702" s="1">
        <v>64</v>
      </c>
      <c r="X5702" s="1">
        <v>177.10642067978881</v>
      </c>
      <c r="Y5702" s="1">
        <v>648</v>
      </c>
      <c r="Z5702" s="1">
        <v>60</v>
      </c>
      <c r="AA5702" s="1">
        <v>795.38522183788234</v>
      </c>
      <c r="AB5702" s="1">
        <v>14</v>
      </c>
      <c r="AC5702" s="1">
        <v>72.668515870945669</v>
      </c>
      <c r="AD5702" s="1">
        <v>83.25542543856119</v>
      </c>
      <c r="AE5702" s="1">
        <v>19</v>
      </c>
      <c r="AF5702" s="1">
        <v>329</v>
      </c>
      <c r="AG5702" s="1">
        <v>1873</v>
      </c>
      <c r="AH5702" s="1">
        <v>280.83999999999997</v>
      </c>
      <c r="AI5702" s="1">
        <v>79.648594232109787</v>
      </c>
      <c r="AJ5702" s="1">
        <v>525</v>
      </c>
      <c r="AK5702" s="1">
        <v>19.798841963580919</v>
      </c>
      <c r="AL5702" s="1">
        <v>6457.7138671875</v>
      </c>
      <c r="AM5702" s="1">
        <v>5340.8564453125</v>
      </c>
      <c r="AN5702" s="1">
        <v>1116.8572998046875</v>
      </c>
      <c r="AO5702" t="s">
        <v>18512</v>
      </c>
    </row>
    <row r="5703" spans="1:41" x14ac:dyDescent="0.25">
      <c r="A5703" s="1">
        <v>2022</v>
      </c>
      <c r="B5703" t="s">
        <v>4241</v>
      </c>
      <c r="C5703" t="s">
        <v>7133</v>
      </c>
      <c r="D5703" t="s">
        <v>7239</v>
      </c>
      <c r="E5703" t="s">
        <v>8003</v>
      </c>
      <c r="F5703" t="s">
        <v>9988</v>
      </c>
      <c r="G5703" t="s">
        <v>12175</v>
      </c>
      <c r="H5703" t="s">
        <v>12747</v>
      </c>
      <c r="I5703" s="1">
        <v>144.91553448306291</v>
      </c>
      <c r="J5703" s="1">
        <v>242.83996192999999</v>
      </c>
      <c r="K5703" s="1">
        <v>8</v>
      </c>
      <c r="L5703" s="1">
        <v>21.6</v>
      </c>
      <c r="M5703" s="1">
        <v>140.78193294374859</v>
      </c>
      <c r="N5703" s="1">
        <v>181</v>
      </c>
      <c r="O5703" s="1">
        <v>55</v>
      </c>
      <c r="P5703" s="1">
        <v>77.099999999999994</v>
      </c>
      <c r="Q5703" s="1">
        <v>61.897199999999998</v>
      </c>
      <c r="R5703" s="1">
        <v>66.812253677001593</v>
      </c>
      <c r="S5703" s="1">
        <v>114.714</v>
      </c>
      <c r="T5703" s="1">
        <v>74.756500000000003</v>
      </c>
      <c r="U5703" s="1">
        <v>33.299999999999997</v>
      </c>
      <c r="V5703" s="1">
        <v>125.94094</v>
      </c>
      <c r="W5703" s="1">
        <v>73</v>
      </c>
      <c r="X5703" s="1">
        <v>178.8946383326053</v>
      </c>
      <c r="Y5703" s="1">
        <v>620.79999999999995</v>
      </c>
      <c r="Z5703" s="1">
        <v>56.67</v>
      </c>
      <c r="AA5703" s="1">
        <v>785.85</v>
      </c>
      <c r="AB5703" s="1">
        <v>16</v>
      </c>
      <c r="AC5703" s="1">
        <v>68.152169624803349</v>
      </c>
      <c r="AD5703" s="1">
        <v>154.639296</v>
      </c>
      <c r="AE5703" s="1">
        <v>14</v>
      </c>
      <c r="AF5703" s="1">
        <v>249</v>
      </c>
      <c r="AG5703" s="1">
        <v>1770</v>
      </c>
      <c r="AH5703" s="1">
        <v>224</v>
      </c>
      <c r="AI5703" s="1">
        <v>85.767499999999998</v>
      </c>
      <c r="AJ5703" s="1">
        <v>530</v>
      </c>
      <c r="AK5703" s="1">
        <v>27.368164436934741</v>
      </c>
      <c r="AL5703" s="1">
        <v>6202.80029296875</v>
      </c>
      <c r="AM5703" s="1">
        <v>5049.8779296875</v>
      </c>
      <c r="AN5703" s="1">
        <v>1152.9219970703125</v>
      </c>
      <c r="AO5703" t="s">
        <v>18513</v>
      </c>
    </row>
    <row r="5704" spans="1:41" x14ac:dyDescent="0.25">
      <c r="A5704" s="1">
        <v>2022</v>
      </c>
      <c r="B5704" t="s">
        <v>4242</v>
      </c>
      <c r="C5704" t="s">
        <v>7133</v>
      </c>
      <c r="D5704" t="s">
        <v>7239</v>
      </c>
      <c r="E5704" t="s">
        <v>8003</v>
      </c>
      <c r="F5704" t="s">
        <v>9988</v>
      </c>
      <c r="G5704" t="s">
        <v>12175</v>
      </c>
      <c r="H5704" t="s">
        <v>12747</v>
      </c>
      <c r="I5704" s="1">
        <v>184.4</v>
      </c>
      <c r="J5704" s="1">
        <v>245.3562759865743</v>
      </c>
      <c r="K5704" s="1">
        <v>8</v>
      </c>
      <c r="L5704" s="1">
        <v>21.63</v>
      </c>
      <c r="M5704" s="1">
        <v>126</v>
      </c>
      <c r="N5704" s="1">
        <v>187.60015375025969</v>
      </c>
      <c r="O5704" s="1">
        <v>61</v>
      </c>
      <c r="P5704" s="1">
        <v>107.948953125</v>
      </c>
      <c r="Q5704" s="1">
        <v>69.402276029425551</v>
      </c>
      <c r="R5704" s="1">
        <v>64</v>
      </c>
      <c r="S5704" s="1">
        <v>116.04600000000001</v>
      </c>
      <c r="T5704" s="1">
        <v>72.430685544374967</v>
      </c>
      <c r="U5704" s="1">
        <v>34</v>
      </c>
      <c r="V5704" s="1">
        <v>134</v>
      </c>
      <c r="W5704" s="1">
        <v>72</v>
      </c>
      <c r="X5704" s="1">
        <v>181.8</v>
      </c>
      <c r="Y5704" s="1">
        <v>657.10448249609385</v>
      </c>
      <c r="Z5704" s="1">
        <v>57</v>
      </c>
      <c r="AA5704" s="1">
        <v>759.36456387838655</v>
      </c>
      <c r="AB5704" s="1">
        <v>14</v>
      </c>
      <c r="AC5704" s="1">
        <v>71.473688482</v>
      </c>
      <c r="AD5704" s="1">
        <v>87.749265461759975</v>
      </c>
      <c r="AE5704" s="1">
        <v>41</v>
      </c>
      <c r="AF5704" s="1">
        <v>303</v>
      </c>
      <c r="AG5704" s="1">
        <v>1931</v>
      </c>
      <c r="AH5704" s="1">
        <v>287.55</v>
      </c>
      <c r="AI5704" s="1">
        <v>89.080417595215522</v>
      </c>
      <c r="AJ5704" s="1">
        <v>534</v>
      </c>
      <c r="AK5704" s="1">
        <v>18.378563852435668</v>
      </c>
      <c r="AL5704" s="1">
        <v>6536.31494140625</v>
      </c>
      <c r="AM5704" s="1">
        <v>5402.2802734375</v>
      </c>
      <c r="AN5704" s="1">
        <v>1134.034912109375</v>
      </c>
      <c r="AO5704" t="s">
        <v>18514</v>
      </c>
    </row>
    <row r="5705" spans="1:41" x14ac:dyDescent="0.25">
      <c r="A5705" s="1">
        <v>2022</v>
      </c>
      <c r="B5705" t="s">
        <v>4243</v>
      </c>
      <c r="C5705" t="s">
        <v>7133</v>
      </c>
      <c r="D5705" t="s">
        <v>7239</v>
      </c>
      <c r="E5705" t="s">
        <v>8003</v>
      </c>
      <c r="F5705" t="s">
        <v>9988</v>
      </c>
      <c r="G5705" t="s">
        <v>12175</v>
      </c>
      <c r="H5705" t="s">
        <v>12747</v>
      </c>
      <c r="I5705" s="1">
        <v>145.20554301860071</v>
      </c>
      <c r="J5705" s="1">
        <v>231.2967829122</v>
      </c>
      <c r="K5705" s="1">
        <v>7</v>
      </c>
      <c r="L5705" s="1">
        <v>22</v>
      </c>
      <c r="M5705" s="1">
        <v>144.89148995704531</v>
      </c>
      <c r="N5705" s="1">
        <v>183.06360788292071</v>
      </c>
      <c r="O5705" s="1">
        <v>61</v>
      </c>
      <c r="P5705" s="1">
        <v>75</v>
      </c>
      <c r="Q5705" s="1">
        <v>62.094400000000007</v>
      </c>
      <c r="R5705" s="1">
        <v>71.56853674703332</v>
      </c>
      <c r="S5705" s="1">
        <v>115.88508211920529</v>
      </c>
      <c r="T5705" s="1">
        <v>74.7</v>
      </c>
      <c r="U5705" s="1">
        <v>33.299999999999997</v>
      </c>
      <c r="V5705" s="1">
        <v>125.82</v>
      </c>
      <c r="W5705" s="1">
        <v>65.545200000000008</v>
      </c>
      <c r="X5705" s="1">
        <v>185.00682020728601</v>
      </c>
      <c r="Y5705" s="1">
        <v>626.61435277526118</v>
      </c>
      <c r="Z5705" s="1">
        <v>59</v>
      </c>
      <c r="AA5705" s="1">
        <v>782.14517876489708</v>
      </c>
      <c r="AB5705" s="1">
        <v>16</v>
      </c>
      <c r="AC5705" s="1">
        <v>73.552169624803355</v>
      </c>
      <c r="AD5705" s="1">
        <v>129.40184678400001</v>
      </c>
      <c r="AE5705" s="1">
        <v>15</v>
      </c>
      <c r="AF5705" s="1">
        <v>290</v>
      </c>
      <c r="AG5705" s="1">
        <v>1923</v>
      </c>
      <c r="AH5705" s="1">
        <v>227.9</v>
      </c>
      <c r="AI5705" s="1">
        <v>91.218827232062552</v>
      </c>
      <c r="AJ5705" s="1">
        <v>500.14131424492092</v>
      </c>
      <c r="AK5705" s="1">
        <v>24.58320410098413</v>
      </c>
      <c r="AL5705" s="1">
        <v>6361.93359375</v>
      </c>
      <c r="AM5705" s="1">
        <v>5218.8017578125</v>
      </c>
      <c r="AN5705" s="1">
        <v>1143.132568359375</v>
      </c>
      <c r="AO5705" t="s">
        <v>18515</v>
      </c>
    </row>
    <row r="5706" spans="1:41" x14ac:dyDescent="0.25">
      <c r="A5706" s="1">
        <v>2022</v>
      </c>
      <c r="B5706" t="s">
        <v>4244</v>
      </c>
      <c r="C5706" t="s">
        <v>7133</v>
      </c>
      <c r="D5706" t="s">
        <v>7239</v>
      </c>
      <c r="E5706" t="s">
        <v>8003</v>
      </c>
      <c r="F5706" t="s">
        <v>9988</v>
      </c>
      <c r="G5706" t="s">
        <v>12175</v>
      </c>
      <c r="H5706" t="s">
        <v>12747</v>
      </c>
      <c r="I5706" s="1">
        <v>155</v>
      </c>
      <c r="J5706" s="1">
        <v>251.08651167466681</v>
      </c>
      <c r="K5706" s="1">
        <v>8</v>
      </c>
      <c r="L5706" s="1">
        <v>22</v>
      </c>
      <c r="M5706" s="1">
        <v>165.9</v>
      </c>
      <c r="N5706" s="1">
        <v>184.91268396174991</v>
      </c>
      <c r="O5706" s="1">
        <v>61</v>
      </c>
      <c r="P5706" s="1">
        <v>76.88671875</v>
      </c>
      <c r="Q5706" s="1">
        <v>64.599999999999994</v>
      </c>
      <c r="R5706" s="1">
        <v>70.689898087217486</v>
      </c>
      <c r="S5706" s="1">
        <v>113.485398975</v>
      </c>
      <c r="T5706" s="1">
        <v>78</v>
      </c>
      <c r="U5706" s="1">
        <v>34</v>
      </c>
      <c r="V5706" s="1">
        <v>135</v>
      </c>
      <c r="W5706" s="1">
        <v>75.399999999999991</v>
      </c>
      <c r="X5706" s="1">
        <v>197.6</v>
      </c>
      <c r="Y5706" s="1">
        <v>666</v>
      </c>
      <c r="Z5706" s="1">
        <v>60</v>
      </c>
      <c r="AA5706" s="1">
        <v>830.30079999999987</v>
      </c>
      <c r="AB5706" s="1">
        <v>14</v>
      </c>
      <c r="AC5706" s="1">
        <v>71.942018952264064</v>
      </c>
      <c r="AD5706" s="1"/>
      <c r="AE5706" s="1">
        <v>62</v>
      </c>
      <c r="AF5706" s="1">
        <v>277</v>
      </c>
      <c r="AG5706" s="1">
        <v>1834</v>
      </c>
      <c r="AH5706" s="1">
        <v>284.15639340000001</v>
      </c>
      <c r="AI5706" s="1">
        <v>106</v>
      </c>
      <c r="AJ5706" s="1">
        <v>526</v>
      </c>
      <c r="AK5706" s="1">
        <v>27.114941440793348</v>
      </c>
      <c r="AL5706" s="1">
        <v>6452.07470703125</v>
      </c>
      <c r="AM5706" s="1">
        <v>5321.4189453125</v>
      </c>
      <c r="AN5706" s="1">
        <v>1130.65673828125</v>
      </c>
      <c r="AO5706" t="s">
        <v>18516</v>
      </c>
    </row>
    <row r="5707" spans="1:41" x14ac:dyDescent="0.25">
      <c r="A5707" s="1">
        <v>2022</v>
      </c>
      <c r="B5707" t="s">
        <v>4245</v>
      </c>
      <c r="C5707" t="s">
        <v>7133</v>
      </c>
      <c r="D5707" t="s">
        <v>7239</v>
      </c>
      <c r="E5707" t="s">
        <v>8003</v>
      </c>
      <c r="F5707" t="s">
        <v>9989</v>
      </c>
      <c r="G5707" t="s">
        <v>12175</v>
      </c>
      <c r="H5707" t="s">
        <v>12747</v>
      </c>
      <c r="I5707" s="1">
        <v>144.91553448306291</v>
      </c>
      <c r="J5707" s="1">
        <v>301.73230493</v>
      </c>
      <c r="K5707" s="1">
        <v>11</v>
      </c>
      <c r="L5707" s="1">
        <v>21.6</v>
      </c>
      <c r="M5707" s="1">
        <v>149.78193294374859</v>
      </c>
      <c r="N5707" s="1">
        <v>182.88399999999999</v>
      </c>
      <c r="O5707" s="1">
        <v>60</v>
      </c>
      <c r="P5707" s="1">
        <v>104.1</v>
      </c>
      <c r="Q5707" s="1">
        <v>61.897199999999998</v>
      </c>
      <c r="R5707" s="1">
        <v>103.94025367700161</v>
      </c>
      <c r="S5707" s="1">
        <v>118.214</v>
      </c>
      <c r="T5707" s="1">
        <v>76.256500000000003</v>
      </c>
      <c r="U5707" s="1">
        <v>33.299999999999997</v>
      </c>
      <c r="V5707" s="1">
        <v>130.72838039999999</v>
      </c>
      <c r="W5707" s="1">
        <v>73</v>
      </c>
      <c r="X5707" s="1">
        <v>182.49463833260529</v>
      </c>
      <c r="Y5707" s="1">
        <v>622.09999999999991</v>
      </c>
      <c r="Z5707" s="1">
        <v>67.67</v>
      </c>
      <c r="AA5707" s="1">
        <v>926.90000000000009</v>
      </c>
      <c r="AB5707" s="1">
        <v>16</v>
      </c>
      <c r="AC5707" s="1">
        <v>81.050228024803346</v>
      </c>
      <c r="AD5707" s="1">
        <v>163.84519599999999</v>
      </c>
      <c r="AE5707" s="1">
        <v>71</v>
      </c>
      <c r="AF5707" s="1">
        <v>331</v>
      </c>
      <c r="AG5707" s="1">
        <v>1786</v>
      </c>
      <c r="AH5707" s="1">
        <v>274</v>
      </c>
      <c r="AI5707" s="1">
        <v>85.767499999999998</v>
      </c>
      <c r="AJ5707" s="1">
        <v>594</v>
      </c>
      <c r="AK5707" s="1">
        <v>39.959164436934742</v>
      </c>
      <c r="AL5707" s="1">
        <v>6815.13671875</v>
      </c>
      <c r="AM5707" s="1">
        <v>5564.81787109375</v>
      </c>
      <c r="AN5707" s="1">
        <v>1250.31884765625</v>
      </c>
      <c r="AO5707" t="s">
        <v>18517</v>
      </c>
    </row>
    <row r="5708" spans="1:41" x14ac:dyDescent="0.25">
      <c r="A5708" s="1">
        <v>2022</v>
      </c>
      <c r="B5708" t="s">
        <v>4246</v>
      </c>
      <c r="C5708" t="s">
        <v>7133</v>
      </c>
      <c r="D5708" t="s">
        <v>7239</v>
      </c>
      <c r="E5708" t="s">
        <v>8003</v>
      </c>
      <c r="F5708" t="s">
        <v>9989</v>
      </c>
      <c r="G5708" t="s">
        <v>12175</v>
      </c>
      <c r="H5708" t="s">
        <v>12747</v>
      </c>
      <c r="I5708" s="1">
        <v>158.3029579326668</v>
      </c>
      <c r="J5708" s="1">
        <v>299.6804015327815</v>
      </c>
      <c r="K5708" s="1">
        <v>10.5</v>
      </c>
      <c r="L5708" s="1">
        <v>21.84</v>
      </c>
      <c r="M5708" s="1">
        <v>149.90195257539509</v>
      </c>
      <c r="N5708" s="1">
        <v>185.38816392522739</v>
      </c>
      <c r="O5708" s="1">
        <v>68</v>
      </c>
      <c r="P5708" s="1">
        <v>106</v>
      </c>
      <c r="Q5708" s="1">
        <v>60.714181836611147</v>
      </c>
      <c r="R5708" s="1">
        <v>109.95487858568229</v>
      </c>
      <c r="S5708" s="1">
        <v>116.006</v>
      </c>
      <c r="T5708" s="1">
        <v>73</v>
      </c>
      <c r="U5708" s="1">
        <v>34</v>
      </c>
      <c r="V5708" s="1">
        <v>134.40640231774239</v>
      </c>
      <c r="W5708" s="1">
        <v>64</v>
      </c>
      <c r="X5708" s="1">
        <v>182.10642067978881</v>
      </c>
      <c r="Y5708" s="1">
        <v>649</v>
      </c>
      <c r="Z5708" s="1">
        <v>67</v>
      </c>
      <c r="AA5708" s="1"/>
      <c r="AB5708" s="1">
        <v>14</v>
      </c>
      <c r="AC5708" s="1">
        <v>80.955960994367416</v>
      </c>
      <c r="AD5708" s="1">
        <v>140.27142543856121</v>
      </c>
      <c r="AE5708" s="1">
        <v>69</v>
      </c>
      <c r="AF5708" s="1">
        <v>364</v>
      </c>
      <c r="AG5708" s="1">
        <v>1887</v>
      </c>
      <c r="AH5708" s="1">
        <v>280.83999999999997</v>
      </c>
      <c r="AI5708" s="1">
        <v>79.648594232109787</v>
      </c>
      <c r="AJ5708" s="1">
        <v>575</v>
      </c>
      <c r="AK5708" s="1">
        <v>46.358841963580922</v>
      </c>
      <c r="AL5708" s="1">
        <v>6026.8759765625</v>
      </c>
      <c r="AM5708" s="1">
        <v>4802.2431640625</v>
      </c>
      <c r="AN5708" s="1">
        <v>1224.63330078125</v>
      </c>
      <c r="AO5708" t="s">
        <v>18518</v>
      </c>
    </row>
    <row r="5709" spans="1:41" x14ac:dyDescent="0.25">
      <c r="A5709" s="1">
        <v>2022</v>
      </c>
      <c r="B5709" t="s">
        <v>4247</v>
      </c>
      <c r="C5709" t="s">
        <v>7133</v>
      </c>
      <c r="D5709" t="s">
        <v>7239</v>
      </c>
      <c r="E5709" t="s">
        <v>8003</v>
      </c>
      <c r="F5709" t="s">
        <v>9989</v>
      </c>
      <c r="G5709" t="s">
        <v>12175</v>
      </c>
      <c r="H5709" t="s">
        <v>12747</v>
      </c>
      <c r="I5709" s="1">
        <v>158</v>
      </c>
      <c r="J5709" s="1">
        <v>313.09856367466682</v>
      </c>
      <c r="K5709" s="1">
        <v>11</v>
      </c>
      <c r="L5709" s="1">
        <v>22</v>
      </c>
      <c r="M5709" s="1">
        <v>171.9</v>
      </c>
      <c r="N5709" s="1">
        <v>186.79668396174989</v>
      </c>
      <c r="O5709" s="1">
        <v>67</v>
      </c>
      <c r="P5709" s="1">
        <v>106.88671875</v>
      </c>
      <c r="Q5709" s="1">
        <v>64.599999999999994</v>
      </c>
      <c r="R5709" s="1">
        <v>95.689898087217486</v>
      </c>
      <c r="S5709" s="1">
        <v>117.485398975</v>
      </c>
      <c r="T5709" s="1">
        <v>81</v>
      </c>
      <c r="U5709" s="1">
        <v>34</v>
      </c>
      <c r="V5709" s="1">
        <v>152</v>
      </c>
      <c r="W5709" s="1">
        <v>75.399999999999991</v>
      </c>
      <c r="X5709" s="1">
        <v>201.2</v>
      </c>
      <c r="Y5709" s="1">
        <v>666.62</v>
      </c>
      <c r="Z5709" s="1">
        <v>67</v>
      </c>
      <c r="AA5709" s="1">
        <v>941.28159999999991</v>
      </c>
      <c r="AB5709" s="1">
        <v>14</v>
      </c>
      <c r="AC5709" s="1">
        <v>84.320019348244216</v>
      </c>
      <c r="AD5709" s="1">
        <v>0</v>
      </c>
      <c r="AE5709" s="1">
        <v>87</v>
      </c>
      <c r="AF5709" s="1">
        <v>332</v>
      </c>
      <c r="AG5709" s="1">
        <v>1848</v>
      </c>
      <c r="AH5709" s="1">
        <v>284.15639340000001</v>
      </c>
      <c r="AI5709" s="1">
        <v>106</v>
      </c>
      <c r="AJ5709" s="1">
        <v>576</v>
      </c>
      <c r="AK5709" s="1">
        <v>46.472941440793349</v>
      </c>
      <c r="AL5709" s="1">
        <v>6910.908203125</v>
      </c>
      <c r="AM5709" s="1">
        <v>5735.29345703125</v>
      </c>
      <c r="AN5709" s="1">
        <v>1175.61474609375</v>
      </c>
      <c r="AO5709" t="s">
        <v>18519</v>
      </c>
    </row>
    <row r="5710" spans="1:41" x14ac:dyDescent="0.25">
      <c r="A5710" s="1">
        <v>2022</v>
      </c>
      <c r="B5710" t="s">
        <v>4248</v>
      </c>
      <c r="C5710" t="s">
        <v>7133</v>
      </c>
      <c r="D5710" t="s">
        <v>7239</v>
      </c>
      <c r="E5710" t="s">
        <v>8003</v>
      </c>
      <c r="F5710" t="s">
        <v>9989</v>
      </c>
      <c r="G5710" t="s">
        <v>12175</v>
      </c>
      <c r="H5710" t="s">
        <v>12747</v>
      </c>
      <c r="I5710" s="1">
        <v>190.90404000000001</v>
      </c>
      <c r="J5710" s="1">
        <v>315.00000000000011</v>
      </c>
      <c r="K5710" s="1">
        <v>11</v>
      </c>
      <c r="L5710" s="1">
        <v>21.63</v>
      </c>
      <c r="M5710" s="1">
        <v>131</v>
      </c>
      <c r="N5710" s="1">
        <v>189.06315375025969</v>
      </c>
      <c r="O5710" s="1">
        <v>67</v>
      </c>
      <c r="P5710" s="1">
        <v>107.948953125</v>
      </c>
      <c r="Q5710" s="1">
        <v>69.402276029425551</v>
      </c>
      <c r="R5710" s="1">
        <v>95</v>
      </c>
      <c r="S5710" s="1">
        <v>120.036</v>
      </c>
      <c r="T5710" s="1">
        <v>74.430685544374967</v>
      </c>
      <c r="U5710" s="1">
        <v>34</v>
      </c>
      <c r="V5710" s="1">
        <v>150</v>
      </c>
      <c r="W5710" s="1">
        <v>72</v>
      </c>
      <c r="X5710" s="1">
        <v>185.4</v>
      </c>
      <c r="Y5710" s="1">
        <v>659.8044824960939</v>
      </c>
      <c r="Z5710" s="1">
        <v>64</v>
      </c>
      <c r="AA5710" s="1"/>
      <c r="AB5710" s="1">
        <v>14</v>
      </c>
      <c r="AC5710" s="1">
        <v>88.763454213237992</v>
      </c>
      <c r="AD5710" s="1">
        <v>140.36726546176001</v>
      </c>
      <c r="AE5710" s="1">
        <v>91</v>
      </c>
      <c r="AF5710" s="1">
        <v>357</v>
      </c>
      <c r="AG5710" s="1">
        <v>1945</v>
      </c>
      <c r="AH5710" s="1">
        <v>287.55</v>
      </c>
      <c r="AI5710" s="1">
        <v>89.080417595215522</v>
      </c>
      <c r="AJ5710" s="1">
        <v>593</v>
      </c>
      <c r="AK5710" s="1">
        <v>43.832563852435669</v>
      </c>
      <c r="AL5710" s="1">
        <v>6207.212890625</v>
      </c>
      <c r="AM5710" s="1">
        <v>4971.5166015625</v>
      </c>
      <c r="AN5710" s="1">
        <v>1235.6968994140625</v>
      </c>
      <c r="AO5710" t="s">
        <v>18520</v>
      </c>
    </row>
    <row r="5711" spans="1:41" x14ac:dyDescent="0.25">
      <c r="A5711" s="1">
        <v>2022</v>
      </c>
      <c r="B5711" t="s">
        <v>4249</v>
      </c>
      <c r="C5711" t="s">
        <v>7133</v>
      </c>
      <c r="D5711" t="s">
        <v>7239</v>
      </c>
      <c r="E5711" t="s">
        <v>8003</v>
      </c>
      <c r="F5711" t="s">
        <v>9989</v>
      </c>
      <c r="G5711" t="s">
        <v>12175</v>
      </c>
      <c r="H5711" t="s">
        <v>12747</v>
      </c>
      <c r="I5711" s="1">
        <v>147.66443595894211</v>
      </c>
      <c r="J5711" s="1">
        <v>288.6088349122</v>
      </c>
      <c r="K5711" s="1">
        <v>11.1746</v>
      </c>
      <c r="L5711" s="1">
        <v>22</v>
      </c>
      <c r="M5711" s="1">
        <v>153.89148995704531</v>
      </c>
      <c r="N5711" s="1">
        <v>184.94760788292069</v>
      </c>
      <c r="O5711" s="1">
        <v>67</v>
      </c>
      <c r="P5711" s="1">
        <v>102</v>
      </c>
      <c r="Q5711" s="1">
        <v>62.094400000000007</v>
      </c>
      <c r="R5711" s="1">
        <v>96.56853674703332</v>
      </c>
      <c r="S5711" s="1">
        <v>119.38508211920529</v>
      </c>
      <c r="T5711" s="1">
        <v>76.2</v>
      </c>
      <c r="U5711" s="1">
        <v>33.299999999999997</v>
      </c>
      <c r="V5711" s="1">
        <v>146.4</v>
      </c>
      <c r="W5711" s="1">
        <v>65.545200000000008</v>
      </c>
      <c r="X5711" s="1">
        <v>188.60682020728601</v>
      </c>
      <c r="Y5711" s="1">
        <v>627.55435277526124</v>
      </c>
      <c r="Z5711" s="1">
        <v>67</v>
      </c>
      <c r="AA5711" s="1">
        <v>940</v>
      </c>
      <c r="AB5711" s="1">
        <v>16</v>
      </c>
      <c r="AC5711" s="1">
        <v>85.930170020783507</v>
      </c>
      <c r="AD5711" s="1">
        <v>150.272586784</v>
      </c>
      <c r="AE5711" s="1">
        <v>72</v>
      </c>
      <c r="AF5711" s="1">
        <v>349</v>
      </c>
      <c r="AG5711" s="1">
        <v>1937</v>
      </c>
      <c r="AH5711" s="1">
        <v>278.39999999999998</v>
      </c>
      <c r="AI5711" s="1">
        <v>91.218827232062552</v>
      </c>
      <c r="AJ5711" s="1">
        <v>564.14131424492086</v>
      </c>
      <c r="AK5711" s="1">
        <v>48.199204100984133</v>
      </c>
      <c r="AL5711" s="1">
        <v>6992.103515625</v>
      </c>
      <c r="AM5711" s="1">
        <v>5726.20947265625</v>
      </c>
      <c r="AN5711" s="1">
        <v>1265.8939208984375</v>
      </c>
      <c r="AO5711" t="s">
        <v>18521</v>
      </c>
    </row>
    <row r="5712" spans="1:41" x14ac:dyDescent="0.25">
      <c r="A5712" s="1">
        <v>2022</v>
      </c>
      <c r="B5712" t="s">
        <v>4250</v>
      </c>
      <c r="C5712" t="s">
        <v>7133</v>
      </c>
      <c r="D5712" t="s">
        <v>7239</v>
      </c>
      <c r="E5712" t="s">
        <v>8003</v>
      </c>
      <c r="F5712" t="s">
        <v>9990</v>
      </c>
      <c r="G5712" t="s">
        <v>12175</v>
      </c>
      <c r="H5712" t="s">
        <v>12747</v>
      </c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>
        <v>943.14288146553849</v>
      </c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>
        <v>943.14288330078125</v>
      </c>
      <c r="AM5712" s="1">
        <v>943.14288330078125</v>
      </c>
      <c r="AN5712" s="1">
        <v>0</v>
      </c>
      <c r="AO5712" t="s">
        <v>18522</v>
      </c>
    </row>
    <row r="5713" spans="1:41" x14ac:dyDescent="0.25">
      <c r="A5713" s="1">
        <v>2022</v>
      </c>
      <c r="B5713" t="s">
        <v>4251</v>
      </c>
      <c r="C5713" t="s">
        <v>7133</v>
      </c>
      <c r="D5713" t="s">
        <v>7239</v>
      </c>
      <c r="E5713" t="s">
        <v>8003</v>
      </c>
      <c r="F5713" t="s">
        <v>9991</v>
      </c>
      <c r="G5713" t="s">
        <v>12175</v>
      </c>
      <c r="H5713" t="s">
        <v>12747</v>
      </c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>
        <v>929.98100640559471</v>
      </c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>
        <v>929.98101806640625</v>
      </c>
      <c r="AM5713" s="1">
        <v>929.98101806640625</v>
      </c>
      <c r="AN5713" s="1">
        <v>0</v>
      </c>
      <c r="AO5713" t="s">
        <v>18523</v>
      </c>
    </row>
    <row r="5714" spans="1:41" x14ac:dyDescent="0.25">
      <c r="A5714" s="1">
        <v>2022</v>
      </c>
      <c r="B5714" t="s">
        <v>4252</v>
      </c>
      <c r="C5714" t="s">
        <v>7134</v>
      </c>
      <c r="D5714" t="s">
        <v>7240</v>
      </c>
      <c r="E5714" t="s">
        <v>8004</v>
      </c>
      <c r="F5714" t="s">
        <v>9992</v>
      </c>
      <c r="G5714" t="s">
        <v>12176</v>
      </c>
      <c r="H5714" t="s">
        <v>12748</v>
      </c>
      <c r="I5714" s="1">
        <v>365.67742947772001</v>
      </c>
      <c r="J5714" s="1">
        <v>315.19966860147855</v>
      </c>
      <c r="K5714" s="1">
        <v>489.73371608363101</v>
      </c>
      <c r="L5714" s="1">
        <v>516.40582325204912</v>
      </c>
      <c r="M5714" s="1">
        <v>554.92899401668751</v>
      </c>
      <c r="N5714" s="1">
        <v>1129.2805028239591</v>
      </c>
      <c r="O5714" s="1">
        <v>2250.6799040748933</v>
      </c>
      <c r="P5714" s="1">
        <v>1259.129447991912</v>
      </c>
      <c r="Q5714" s="1">
        <v>115.15010037598299</v>
      </c>
      <c r="R5714" s="1">
        <v>717.10739526286386</v>
      </c>
      <c r="S5714" s="1">
        <v>204.91680140651283</v>
      </c>
      <c r="T5714" s="1">
        <v>665.91479282002501</v>
      </c>
      <c r="U5714" s="1">
        <v>365.14327806298041</v>
      </c>
      <c r="V5714" s="1">
        <v>2749.1182363586699</v>
      </c>
      <c r="W5714" s="1">
        <v>854.59065078569881</v>
      </c>
      <c r="X5714" s="1">
        <v>1483.0749389112655</v>
      </c>
      <c r="Y5714" s="1">
        <v>3196.3910055361202</v>
      </c>
      <c r="Z5714" s="1">
        <v>551.16648664861532</v>
      </c>
      <c r="AA5714" s="1">
        <v>16805.229967276344</v>
      </c>
      <c r="AB5714" s="1">
        <v>198.66457985797413</v>
      </c>
      <c r="AC5714" s="1">
        <v>210.87301772634126</v>
      </c>
      <c r="AD5714" s="1">
        <v>1329.8991796309035</v>
      </c>
      <c r="AE5714" s="1">
        <v>962.24687562493625</v>
      </c>
      <c r="AF5714" s="1">
        <v>2659.1352795552643</v>
      </c>
      <c r="AG5714" s="1">
        <v>19746.000053365704</v>
      </c>
      <c r="AH5714" s="1">
        <v>2510.4338466432123</v>
      </c>
      <c r="AI5714" s="1">
        <v>403.98830764414851</v>
      </c>
      <c r="AJ5714" s="1">
        <v>1349.5873134485842</v>
      </c>
      <c r="AK5714" s="1">
        <v>305.21094670917813</v>
      </c>
      <c r="AL5714" s="1">
        <v>64264.875</v>
      </c>
      <c r="AM5714" s="1">
        <v>53012.83984375</v>
      </c>
      <c r="AN5714" s="1">
        <v>11252.0361328125</v>
      </c>
      <c r="AO5714" t="s">
        <v>18524</v>
      </c>
    </row>
    <row r="5715" spans="1:41" x14ac:dyDescent="0.25">
      <c r="A5715" s="1">
        <v>2022</v>
      </c>
      <c r="B5715" t="s">
        <v>4253</v>
      </c>
      <c r="C5715" t="s">
        <v>7134</v>
      </c>
      <c r="D5715" t="s">
        <v>7240</v>
      </c>
      <c r="E5715" t="s">
        <v>8004</v>
      </c>
      <c r="F5715" t="s">
        <v>9992</v>
      </c>
      <c r="G5715" t="s">
        <v>12176</v>
      </c>
      <c r="H5715" t="s">
        <v>12748</v>
      </c>
      <c r="I5715" s="1">
        <v>301.34060438683866</v>
      </c>
      <c r="J5715" s="1">
        <v>22.823207999882058</v>
      </c>
      <c r="K5715" s="1">
        <v>62.631128929908904</v>
      </c>
      <c r="L5715" s="1">
        <v>493.61821953233289</v>
      </c>
      <c r="M5715" s="1">
        <v>392.77148650959822</v>
      </c>
      <c r="N5715" s="1">
        <v>1159.9486771285176</v>
      </c>
      <c r="O5715" s="1">
        <v>2242.5830471534719</v>
      </c>
      <c r="P5715" s="1">
        <v>361.89433994715313</v>
      </c>
      <c r="Q5715" s="1">
        <v>224.33040400333437</v>
      </c>
      <c r="R5715" s="1">
        <v>949.46881605254941</v>
      </c>
      <c r="S5715" s="1">
        <v>530.77227906702467</v>
      </c>
      <c r="T5715" s="1">
        <v>743.08119069383451</v>
      </c>
      <c r="U5715" s="1">
        <v>350.30970418423624</v>
      </c>
      <c r="V5715" s="1">
        <v>2278.0746217556698</v>
      </c>
      <c r="W5715" s="1">
        <v>488.31049674166269</v>
      </c>
      <c r="X5715" s="1">
        <v>2447.7625193733975</v>
      </c>
      <c r="Y5715" s="1">
        <v>2791.8621878925496</v>
      </c>
      <c r="Z5715" s="1">
        <v>239.50209205230246</v>
      </c>
      <c r="AA5715" s="1">
        <v>9998.6881930646105</v>
      </c>
      <c r="AB5715" s="1">
        <v>594.46495255506761</v>
      </c>
      <c r="AC5715" s="1">
        <v>201.48115713384257</v>
      </c>
      <c r="AD5715" s="1">
        <v>1402.9964017494872</v>
      </c>
      <c r="AE5715" s="1">
        <v>1188.9299051101352</v>
      </c>
      <c r="AF5715" s="1">
        <v>1848.6798479904469</v>
      </c>
      <c r="AG5715" s="1">
        <v>20334.947555615847</v>
      </c>
      <c r="AH5715" s="1">
        <v>900.98889740036304</v>
      </c>
      <c r="AI5715" s="1">
        <v>529.7107345088906</v>
      </c>
      <c r="AJ5715" s="1">
        <v>1726.071451525964</v>
      </c>
      <c r="AK5715" s="1">
        <v>323.77109023088502</v>
      </c>
      <c r="AL5715" s="1">
        <v>55131.8125</v>
      </c>
      <c r="AM5715" s="1">
        <v>44471.96875</v>
      </c>
      <c r="AN5715" s="1">
        <v>10659.8447265625</v>
      </c>
      <c r="AO5715" t="s">
        <v>18525</v>
      </c>
    </row>
    <row r="5716" spans="1:41" x14ac:dyDescent="0.25">
      <c r="A5716" s="1">
        <v>2022</v>
      </c>
      <c r="B5716" t="s">
        <v>4254</v>
      </c>
      <c r="C5716" t="s">
        <v>7134</v>
      </c>
      <c r="D5716" t="s">
        <v>7240</v>
      </c>
      <c r="E5716" t="s">
        <v>8004</v>
      </c>
      <c r="F5716" t="s">
        <v>9992</v>
      </c>
      <c r="G5716" t="s">
        <v>12176</v>
      </c>
      <c r="H5716" t="s">
        <v>12748</v>
      </c>
      <c r="I5716" s="1">
        <v>290</v>
      </c>
      <c r="J5716" s="1">
        <v>0</v>
      </c>
      <c r="K5716" s="1">
        <v>88.542690999999991</v>
      </c>
      <c r="L5716" s="1">
        <v>485</v>
      </c>
      <c r="M5716" s="1">
        <v>1030</v>
      </c>
      <c r="N5716" s="1">
        <v>1308</v>
      </c>
      <c r="O5716" s="1">
        <v>738</v>
      </c>
      <c r="P5716" s="1">
        <v>418</v>
      </c>
      <c r="Q5716" s="1">
        <v>152</v>
      </c>
      <c r="R5716" s="1">
        <v>359.52584790664201</v>
      </c>
      <c r="S5716" s="1">
        <v>103.2276508918919</v>
      </c>
      <c r="T5716" s="1">
        <v>700</v>
      </c>
      <c r="U5716" s="1">
        <v>357</v>
      </c>
      <c r="V5716" s="1">
        <v>2155</v>
      </c>
      <c r="W5716" s="1">
        <v>501</v>
      </c>
      <c r="X5716" s="1">
        <v>2568.6342786724308</v>
      </c>
      <c r="Y5716" s="1">
        <v>2475</v>
      </c>
      <c r="Z5716" s="1">
        <v>328.45475550462493</v>
      </c>
      <c r="AA5716" s="1">
        <v>10449</v>
      </c>
      <c r="AB5716" s="1">
        <v>386.66</v>
      </c>
      <c r="AC5716" s="1">
        <v>242.41632000000001</v>
      </c>
      <c r="AD5716" s="1">
        <v>880.14072426588416</v>
      </c>
      <c r="AE5716" s="1">
        <v>1019</v>
      </c>
      <c r="AF5716" s="1">
        <v>2634.8187764705881</v>
      </c>
      <c r="AG5716" s="1">
        <v>13607.395002499999</v>
      </c>
      <c r="AH5716" s="1">
        <v>2503</v>
      </c>
      <c r="AI5716" s="1">
        <v>519</v>
      </c>
      <c r="AJ5716" s="1">
        <v>926.3946279609446</v>
      </c>
      <c r="AK5716" s="1">
        <v>262</v>
      </c>
      <c r="AL5716" s="1">
        <v>47487.2109375</v>
      </c>
      <c r="AM5716" s="1">
        <v>37207.00390625</v>
      </c>
      <c r="AN5716" s="1">
        <v>10280.205078125</v>
      </c>
      <c r="AO5716" t="s">
        <v>18526</v>
      </c>
    </row>
    <row r="5717" spans="1:41" x14ac:dyDescent="0.25">
      <c r="A5717" s="1">
        <v>2022</v>
      </c>
      <c r="B5717" t="s">
        <v>4255</v>
      </c>
      <c r="C5717" t="s">
        <v>7134</v>
      </c>
      <c r="D5717" t="s">
        <v>7240</v>
      </c>
      <c r="E5717" t="s">
        <v>8004</v>
      </c>
      <c r="F5717" t="s">
        <v>9992</v>
      </c>
      <c r="G5717" t="s">
        <v>12176</v>
      </c>
      <c r="H5717" t="s">
        <v>12748</v>
      </c>
      <c r="I5717" s="1">
        <v>777.68310336568834</v>
      </c>
      <c r="J5717" s="1">
        <v>1689.1137545018319</v>
      </c>
      <c r="K5717" s="1">
        <v>426.01972338056862</v>
      </c>
      <c r="L5717" s="1">
        <v>550.75009693717891</v>
      </c>
      <c r="M5717" s="1">
        <v>1342.6488977612578</v>
      </c>
      <c r="N5717" s="1">
        <v>774.58131523739746</v>
      </c>
      <c r="O5717" s="1">
        <v>596.88324880058281</v>
      </c>
      <c r="P5717" s="1">
        <v>1406.7763592914498</v>
      </c>
      <c r="Q5717" s="1">
        <v>133.84309491234441</v>
      </c>
      <c r="R5717" s="1">
        <v>1150.9332899587071</v>
      </c>
      <c r="S5717" s="1">
        <v>194.78441897881612</v>
      </c>
      <c r="T5717" s="1">
        <v>1309.9536948867751</v>
      </c>
      <c r="U5717" s="1">
        <v>424.88075539086265</v>
      </c>
      <c r="V5717" s="1">
        <v>1836.2133531804186</v>
      </c>
      <c r="W5717" s="1">
        <v>814.44947116873414</v>
      </c>
      <c r="X5717" s="1">
        <v>2410.3147985916662</v>
      </c>
      <c r="Y5717" s="1">
        <v>3119.9679741694586</v>
      </c>
      <c r="Z5717" s="1">
        <v>758.63405286486284</v>
      </c>
      <c r="AA5717" s="1">
        <v>12008.847562923593</v>
      </c>
      <c r="AB5717" s="1">
        <v>197.06259931774966</v>
      </c>
      <c r="AC5717" s="1">
        <v>129.17054703719177</v>
      </c>
      <c r="AD5717" s="1">
        <v>1048.1224285331455</v>
      </c>
      <c r="AE5717" s="1">
        <v>1803.3304870991997</v>
      </c>
      <c r="AF5717" s="1">
        <v>2342.5074538905319</v>
      </c>
      <c r="AG5717" s="1">
        <v>13022.527559998272</v>
      </c>
      <c r="AH5717" s="1">
        <v>1928.0052258516434</v>
      </c>
      <c r="AI5717" s="1">
        <v>247.18256677428712</v>
      </c>
      <c r="AJ5717" s="1">
        <v>867.35215109824969</v>
      </c>
      <c r="AK5717" s="1">
        <v>358.81340338202972</v>
      </c>
      <c r="AL5717" s="1">
        <v>53671.3515625</v>
      </c>
      <c r="AM5717" s="1">
        <v>42797.109375</v>
      </c>
      <c r="AN5717" s="1">
        <v>10874.240234375</v>
      </c>
      <c r="AO5717" t="s">
        <v>18527</v>
      </c>
    </row>
    <row r="5718" spans="1:41" x14ac:dyDescent="0.25">
      <c r="A5718" s="1">
        <v>2022</v>
      </c>
      <c r="B5718" t="s">
        <v>4256</v>
      </c>
      <c r="C5718" t="s">
        <v>7134</v>
      </c>
      <c r="D5718" t="s">
        <v>7240</v>
      </c>
      <c r="E5718" t="s">
        <v>8004</v>
      </c>
      <c r="F5718" t="s">
        <v>9992</v>
      </c>
      <c r="G5718" t="s">
        <v>12176</v>
      </c>
      <c r="H5718" t="s">
        <v>12748</v>
      </c>
      <c r="I5718" s="1">
        <v>303.48814219060375</v>
      </c>
      <c r="J5718" s="1">
        <v>0</v>
      </c>
      <c r="K5718" s="1">
        <v>123.37161859768602</v>
      </c>
      <c r="L5718" s="1">
        <v>470.40662039543577</v>
      </c>
      <c r="M5718" s="1">
        <v>1165.5531526222139</v>
      </c>
      <c r="N5718" s="1">
        <v>1114.3228432496178</v>
      </c>
      <c r="O5718" s="1">
        <v>1810.3198675572071</v>
      </c>
      <c r="P5718" s="1">
        <v>315.59731906400884</v>
      </c>
      <c r="Q5718" s="1">
        <v>191.10669368067155</v>
      </c>
      <c r="R5718" s="1">
        <v>1015.5211492431451</v>
      </c>
      <c r="S5718" s="1"/>
      <c r="T5718" s="1">
        <v>708.13899844474201</v>
      </c>
      <c r="U5718" s="1">
        <v>123.41851115751219</v>
      </c>
      <c r="V5718" s="1">
        <v>1772.3707503931257</v>
      </c>
      <c r="W5718" s="1">
        <v>288.92071136545479</v>
      </c>
      <c r="X5718" s="1">
        <v>2766.1049377228878</v>
      </c>
      <c r="Y5718" s="1">
        <v>2352.0331019771788</v>
      </c>
      <c r="Z5718" s="1">
        <v>219.50662211719492</v>
      </c>
      <c r="AA5718" s="1">
        <v>9299.8883038607328</v>
      </c>
      <c r="AB5718" s="1">
        <v>451.18570472336421</v>
      </c>
      <c r="AC5718" s="1">
        <v>195.66888187003599</v>
      </c>
      <c r="AD5718" s="1">
        <v>807.53678285841806</v>
      </c>
      <c r="AE5718" s="1">
        <v>1298.3905571233956</v>
      </c>
      <c r="AF5718" s="1">
        <v>2329.0222725384356</v>
      </c>
      <c r="AG5718" s="1">
        <v>14143.559053222769</v>
      </c>
      <c r="AH5718" s="1">
        <v>668.834249149637</v>
      </c>
      <c r="AI5718" s="1">
        <v>628.22045433454969</v>
      </c>
      <c r="AJ5718" s="1">
        <v>969.58779028283459</v>
      </c>
      <c r="AK5718" s="1">
        <v>239.75563233057696</v>
      </c>
      <c r="AL5718" s="1">
        <v>45771.828125</v>
      </c>
      <c r="AM5718" s="1">
        <v>36113.88671875</v>
      </c>
      <c r="AN5718" s="1">
        <v>9657.9423828125</v>
      </c>
      <c r="AO5718" t="s">
        <v>18528</v>
      </c>
    </row>
    <row r="5719" spans="1:41" x14ac:dyDescent="0.25">
      <c r="A5719" s="1">
        <v>2022</v>
      </c>
      <c r="B5719" t="s">
        <v>4257</v>
      </c>
      <c r="C5719" t="s">
        <v>7134</v>
      </c>
      <c r="D5719" t="s">
        <v>7240</v>
      </c>
      <c r="E5719" t="s">
        <v>8004</v>
      </c>
      <c r="F5719" t="s">
        <v>9992</v>
      </c>
      <c r="G5719" t="s">
        <v>12176</v>
      </c>
      <c r="H5719" t="s">
        <v>12748</v>
      </c>
      <c r="I5719" s="1">
        <v>291.45541897819419</v>
      </c>
      <c r="J5719" s="1">
        <v>473.9096440551391</v>
      </c>
      <c r="K5719" s="1">
        <v>401.38205350670427</v>
      </c>
      <c r="L5719" s="1">
        <v>507.76033291622048</v>
      </c>
      <c r="M5719" s="1">
        <v>622.42681153887054</v>
      </c>
      <c r="N5719" s="1">
        <v>933.06888091346866</v>
      </c>
      <c r="O5719" s="1">
        <v>2303.7150183934673</v>
      </c>
      <c r="P5719" s="1">
        <v>499.89269029366562</v>
      </c>
      <c r="Q5719" s="1">
        <v>114.9923020117277</v>
      </c>
      <c r="R5719" s="1">
        <v>776.71145404653032</v>
      </c>
      <c r="S5719" s="1">
        <v>54.597885259808649</v>
      </c>
      <c r="T5719" s="1">
        <v>655.17462311770385</v>
      </c>
      <c r="U5719" s="1">
        <v>374.830523056667</v>
      </c>
      <c r="V5719" s="1">
        <v>2651.2733082163081</v>
      </c>
      <c r="W5719" s="1">
        <v>685.7494388631967</v>
      </c>
      <c r="X5719" s="1">
        <v>1615.0054459851399</v>
      </c>
      <c r="Y5719" s="1">
        <v>2844.5498220360305</v>
      </c>
      <c r="Z5719" s="1">
        <v>377.81736599787587</v>
      </c>
      <c r="AA5719" s="1">
        <v>12905.848117713569</v>
      </c>
      <c r="AB5719" s="1">
        <v>195.50410753832281</v>
      </c>
      <c r="AC5719" s="1">
        <v>207.47196398727286</v>
      </c>
      <c r="AD5719" s="1">
        <v>1328.0780620994849</v>
      </c>
      <c r="AE5719" s="1">
        <v>1187.5040044008381</v>
      </c>
      <c r="AF5719" s="1">
        <v>1466.3424624849192</v>
      </c>
      <c r="AG5719" s="1">
        <v>18424.602359775028</v>
      </c>
      <c r="AH5719" s="1">
        <v>1771.1553978281927</v>
      </c>
      <c r="AI5719" s="1">
        <v>432.41525125768453</v>
      </c>
      <c r="AJ5719" s="1">
        <v>900.00796033088511</v>
      </c>
      <c r="AK5719" s="1">
        <v>300.28836892894759</v>
      </c>
      <c r="AL5719" s="1">
        <v>55303.53125</v>
      </c>
      <c r="AM5719" s="1">
        <v>44938.0390625</v>
      </c>
      <c r="AN5719" s="1">
        <v>10365.4921875</v>
      </c>
      <c r="AO5719" t="s">
        <v>18529</v>
      </c>
    </row>
    <row r="5720" spans="1:41" x14ac:dyDescent="0.25">
      <c r="A5720" s="1">
        <v>2022</v>
      </c>
      <c r="B5720" t="s">
        <v>4258</v>
      </c>
      <c r="C5720" t="s">
        <v>7134</v>
      </c>
      <c r="D5720" t="s">
        <v>7240</v>
      </c>
      <c r="E5720" t="s">
        <v>8004</v>
      </c>
      <c r="F5720" t="s">
        <v>9992</v>
      </c>
      <c r="G5720" t="s">
        <v>12176</v>
      </c>
      <c r="H5720" t="s">
        <v>12748</v>
      </c>
      <c r="I5720" s="1">
        <v>571.85713490103683</v>
      </c>
      <c r="J5720" s="1">
        <v>201.48691938795679</v>
      </c>
      <c r="K5720" s="1">
        <v>390.11834402554268</v>
      </c>
      <c r="L5720" s="1">
        <v>646.09857549215951</v>
      </c>
      <c r="M5720" s="1">
        <v>1331.4071381353701</v>
      </c>
      <c r="N5720" s="1">
        <v>801.94810890178667</v>
      </c>
      <c r="O5720" s="1">
        <v>497.4288340726834</v>
      </c>
      <c r="P5720" s="1">
        <v>1294.3612458669363</v>
      </c>
      <c r="Q5720" s="1">
        <v>118.62736076617863</v>
      </c>
      <c r="R5720" s="1">
        <v>1035.4848048775318</v>
      </c>
      <c r="S5720" s="1">
        <v>143.75514598418795</v>
      </c>
      <c r="T5720" s="1">
        <v>1341.3811255892585</v>
      </c>
      <c r="U5720" s="1">
        <v>382.70258107050836</v>
      </c>
      <c r="V5720" s="1">
        <v>2103.7327319658207</v>
      </c>
      <c r="W5720" s="1">
        <v>813.77121619081686</v>
      </c>
      <c r="X5720" s="1">
        <v>2442.4314661771082</v>
      </c>
      <c r="Y5720" s="1">
        <v>2749.8313074579801</v>
      </c>
      <c r="Z5720" s="1">
        <v>520.90300377049539</v>
      </c>
      <c r="AA5720" s="1">
        <v>11960.771562204654</v>
      </c>
      <c r="AB5720" s="1">
        <v>193.38244560578477</v>
      </c>
      <c r="AC5720" s="1">
        <v>337.58091660663007</v>
      </c>
      <c r="AD5720" s="1">
        <v>941.92854402397097</v>
      </c>
      <c r="AE5720" s="1">
        <v>700.87163812038762</v>
      </c>
      <c r="AF5720" s="1">
        <v>2151.0882798684979</v>
      </c>
      <c r="AG5720" s="1">
        <v>11269.837090159088</v>
      </c>
      <c r="AH5720" s="1">
        <v>1383.4982572975521</v>
      </c>
      <c r="AI5720" s="1">
        <v>356.58381588581125</v>
      </c>
      <c r="AJ5720" s="1">
        <v>791.80908591750051</v>
      </c>
      <c r="AK5720" s="1">
        <v>330.35981488054125</v>
      </c>
      <c r="AL5720" s="1">
        <v>47805.03515625</v>
      </c>
      <c r="AM5720" s="1">
        <v>37638.9921875</v>
      </c>
      <c r="AN5720" s="1">
        <v>10166.0458984375</v>
      </c>
      <c r="AO5720" t="s">
        <v>18530</v>
      </c>
    </row>
    <row r="5721" spans="1:41" x14ac:dyDescent="0.25">
      <c r="A5721" s="1">
        <v>2022</v>
      </c>
      <c r="B5721" t="s">
        <v>4259</v>
      </c>
      <c r="C5721" t="s">
        <v>7134</v>
      </c>
      <c r="D5721" t="s">
        <v>7240</v>
      </c>
      <c r="E5721" t="s">
        <v>8004</v>
      </c>
      <c r="F5721" t="s">
        <v>9992</v>
      </c>
      <c r="G5721" t="s">
        <v>12176</v>
      </c>
      <c r="H5721" t="s">
        <v>12748</v>
      </c>
      <c r="I5721" s="1">
        <v>579.88636159757243</v>
      </c>
      <c r="J5721" s="1">
        <v>320.67773801168801</v>
      </c>
      <c r="K5721" s="1">
        <v>450.65566976317939</v>
      </c>
      <c r="L5721" s="1">
        <v>444.15976015372246</v>
      </c>
      <c r="M5721" s="1">
        <v>1198.3541677597918</v>
      </c>
      <c r="N5721" s="1">
        <v>860.65714698967736</v>
      </c>
      <c r="O5721" s="1">
        <v>2259.1854444526007</v>
      </c>
      <c r="P5721" s="1">
        <v>1777.085524432804</v>
      </c>
      <c r="Q5721" s="1">
        <v>114.03996788150619</v>
      </c>
      <c r="R5721" s="1">
        <v>811.88593783240458</v>
      </c>
      <c r="S5721" s="1">
        <v>140.57794352114686</v>
      </c>
      <c r="T5721" s="1">
        <v>239.62746450779929</v>
      </c>
      <c r="U5721" s="1">
        <v>370.43715052206664</v>
      </c>
      <c r="V5721" s="1">
        <v>2188.969024620083</v>
      </c>
      <c r="W5721" s="1">
        <v>913.90571324235009</v>
      </c>
      <c r="X5721" s="1">
        <v>1971.6324870432418</v>
      </c>
      <c r="Y5721" s="1">
        <v>2552.3111335946996</v>
      </c>
      <c r="Z5721" s="1">
        <v>536.8546842051943</v>
      </c>
      <c r="AA5721" s="1">
        <v>12116.862651830374</v>
      </c>
      <c r="AB5721" s="1">
        <v>192.81651795278734</v>
      </c>
      <c r="AC5721" s="1">
        <v>336.59299665746693</v>
      </c>
      <c r="AD5721" s="1">
        <v>1270.8532128628194</v>
      </c>
      <c r="AE5721" s="1">
        <v>1270.5828350646102</v>
      </c>
      <c r="AF5721" s="1">
        <v>2239.8366011363514</v>
      </c>
      <c r="AG5721" s="1">
        <v>14591.861025654161</v>
      </c>
      <c r="AH5721" s="1">
        <v>2608.7723711254284</v>
      </c>
      <c r="AI5721" s="1">
        <v>306.5002453006735</v>
      </c>
      <c r="AJ5721" s="1">
        <v>1530.7082872495525</v>
      </c>
      <c r="AK5721" s="1">
        <v>339.93663569711066</v>
      </c>
      <c r="AL5721" s="1">
        <v>54536.2265625</v>
      </c>
      <c r="AM5721" s="1">
        <v>42643.40625</v>
      </c>
      <c r="AN5721" s="1">
        <v>11892.8173828125</v>
      </c>
      <c r="AO5721" t="s">
        <v>18531</v>
      </c>
    </row>
    <row r="5722" spans="1:41" x14ac:dyDescent="0.25">
      <c r="A5722" s="1">
        <v>2022</v>
      </c>
      <c r="B5722" t="s">
        <v>4260</v>
      </c>
      <c r="C5722" t="s">
        <v>7134</v>
      </c>
      <c r="D5722" t="s">
        <v>7240</v>
      </c>
      <c r="E5722" t="s">
        <v>8004</v>
      </c>
      <c r="F5722" t="s">
        <v>9992</v>
      </c>
      <c r="G5722" t="s">
        <v>12176</v>
      </c>
      <c r="H5722" t="s">
        <v>12748</v>
      </c>
      <c r="I5722" s="1">
        <v>723.16672738186458</v>
      </c>
      <c r="J5722" s="1">
        <v>0</v>
      </c>
      <c r="K5722" s="1">
        <v>79.997924965693826</v>
      </c>
      <c r="L5722" s="1">
        <v>480.38932604652433</v>
      </c>
      <c r="M5722" s="1">
        <v>723.16672738186458</v>
      </c>
      <c r="N5722" s="1">
        <v>1139.2231413604984</v>
      </c>
      <c r="O5722" s="1">
        <v>1866.3549919085976</v>
      </c>
      <c r="P5722" s="1">
        <v>299.44164680700868</v>
      </c>
      <c r="Q5722" s="1">
        <v>217.47445326978021</v>
      </c>
      <c r="R5722" s="1">
        <v>882.60801037318402</v>
      </c>
      <c r="S5722" s="1">
        <v>3032.9457582096675</v>
      </c>
      <c r="T5722" s="1">
        <v>723.16672738186458</v>
      </c>
      <c r="U5722" s="1">
        <v>84.713816636161283</v>
      </c>
      <c r="V5722" s="1">
        <v>1807.9168184546616</v>
      </c>
      <c r="W5722" s="1">
        <v>506.21670916730523</v>
      </c>
      <c r="X5722" s="1">
        <v>2668.4852240390805</v>
      </c>
      <c r="Y5722" s="1">
        <v>2174.6656587697498</v>
      </c>
      <c r="Z5722" s="1">
        <v>240.63031845384126</v>
      </c>
      <c r="AA5722" s="1">
        <v>9281.3283982838166</v>
      </c>
      <c r="AB5722" s="1">
        <v>578.53338190549164</v>
      </c>
      <c r="AC5722" s="1">
        <v>196.08149265296845</v>
      </c>
      <c r="AD5722" s="1">
        <v>1453.5868547109239</v>
      </c>
      <c r="AE5722" s="1">
        <v>1142.603429263346</v>
      </c>
      <c r="AF5722" s="1">
        <v>2079.0010316903777</v>
      </c>
      <c r="AG5722" s="1">
        <v>13973.647363667287</v>
      </c>
      <c r="AH5722" s="1">
        <v>766.55673102477647</v>
      </c>
      <c r="AI5722" s="1">
        <v>520.68004371494249</v>
      </c>
      <c r="AJ5722" s="1">
        <v>845.07197571195036</v>
      </c>
      <c r="AK5722" s="1">
        <v>284.10121432858966</v>
      </c>
      <c r="AL5722" s="1">
        <v>48771.7578125</v>
      </c>
      <c r="AM5722" s="1">
        <v>35567.96484375</v>
      </c>
      <c r="AN5722" s="1">
        <v>13203.7919921875</v>
      </c>
      <c r="AO5722" t="s">
        <v>18532</v>
      </c>
    </row>
    <row r="5723" spans="1:41" x14ac:dyDescent="0.25">
      <c r="A5723" s="1">
        <v>2022</v>
      </c>
      <c r="B5723" t="s">
        <v>4261</v>
      </c>
      <c r="C5723" t="s">
        <v>7134</v>
      </c>
      <c r="D5723" t="s">
        <v>7240</v>
      </c>
      <c r="E5723" t="s">
        <v>8004</v>
      </c>
      <c r="F5723" t="s">
        <v>9992</v>
      </c>
      <c r="G5723" t="s">
        <v>12177</v>
      </c>
      <c r="H5723" t="s">
        <v>12748</v>
      </c>
      <c r="I5723" s="1">
        <v>812.76552384424872</v>
      </c>
      <c r="J5723" s="1">
        <v>1450.941487114897</v>
      </c>
      <c r="K5723" s="1">
        <v>475</v>
      </c>
      <c r="L5723" s="1">
        <v>577.82725692888744</v>
      </c>
      <c r="M5723" s="1">
        <v>1414.4434922722101</v>
      </c>
      <c r="N5723" s="1">
        <v>824.84</v>
      </c>
      <c r="O5723" s="1">
        <v>654.40419625257653</v>
      </c>
      <c r="P5723" s="1">
        <v>1531.4</v>
      </c>
      <c r="Q5723" s="1">
        <v>144.0066132226361</v>
      </c>
      <c r="R5723" s="1">
        <v>1216.3956324163839</v>
      </c>
      <c r="S5723" s="1">
        <v>208.34689547419589</v>
      </c>
      <c r="T5723" s="1">
        <v>1436.192415439815</v>
      </c>
      <c r="U5723" s="1">
        <v>315.2</v>
      </c>
      <c r="V5723" s="1">
        <v>1964</v>
      </c>
      <c r="W5723" s="1">
        <v>839.37179943913225</v>
      </c>
      <c r="X5723" s="1">
        <v>2760.2920073436162</v>
      </c>
      <c r="Y5723" s="1">
        <v>4039</v>
      </c>
      <c r="Z5723" s="1">
        <v>814.25159999999994</v>
      </c>
      <c r="AA5723" s="1">
        <v>12831.518149478599</v>
      </c>
      <c r="AB5723" s="1">
        <v>173</v>
      </c>
      <c r="AC5723" s="1">
        <v>140.9980348046233</v>
      </c>
      <c r="AD5723" s="1">
        <v>1118.8902399999999</v>
      </c>
      <c r="AE5723" s="1">
        <v>1938.564678777992</v>
      </c>
      <c r="AF5723" s="1">
        <v>2457.674840085288</v>
      </c>
      <c r="AG5723" s="1">
        <v>13984.992503843971</v>
      </c>
      <c r="AH5723" s="1">
        <v>2035.3316587500001</v>
      </c>
      <c r="AI5723" s="1">
        <v>254.2500856774916</v>
      </c>
      <c r="AJ5723" s="1">
        <v>930.26612385924852</v>
      </c>
      <c r="AK5723" s="1">
        <v>378</v>
      </c>
      <c r="AL5723" s="1">
        <v>57722.16796875</v>
      </c>
      <c r="AM5723" s="1">
        <v>45974.64453125</v>
      </c>
      <c r="AN5723" s="1">
        <v>11747.5234375</v>
      </c>
      <c r="AO5723" t="s">
        <v>18533</v>
      </c>
    </row>
    <row r="5724" spans="1:41" x14ac:dyDescent="0.25">
      <c r="A5724" s="1">
        <v>2022</v>
      </c>
      <c r="B5724" t="s">
        <v>4262</v>
      </c>
      <c r="C5724" t="s">
        <v>7134</v>
      </c>
      <c r="D5724" t="s">
        <v>7240</v>
      </c>
      <c r="E5724" t="s">
        <v>8004</v>
      </c>
      <c r="F5724" t="s">
        <v>9992</v>
      </c>
      <c r="G5724" t="s">
        <v>12177</v>
      </c>
      <c r="H5724" t="s">
        <v>12748</v>
      </c>
      <c r="I5724" s="1">
        <v>294.69120603405298</v>
      </c>
      <c r="J5724" s="1">
        <v>480.11061880017002</v>
      </c>
      <c r="K5724" s="1">
        <v>396.71041579728518</v>
      </c>
      <c r="L5724" s="1">
        <v>515.7315000000001</v>
      </c>
      <c r="M5724" s="1">
        <v>616.97882400000003</v>
      </c>
      <c r="N5724" s="1">
        <v>927.65242930651675</v>
      </c>
      <c r="O5724" s="1">
        <v>2279.1433832206899</v>
      </c>
      <c r="P5724" s="1">
        <v>489.72782577253702</v>
      </c>
      <c r="Q5724" s="1">
        <v>114.2127999977608</v>
      </c>
      <c r="R5724" s="1">
        <v>758.66874201382882</v>
      </c>
      <c r="S5724" s="1">
        <v>54</v>
      </c>
      <c r="T5724" s="1">
        <v>662.44848192000006</v>
      </c>
      <c r="U5724" s="1">
        <v>357.20261280000011</v>
      </c>
      <c r="V5724" s="1">
        <v>2676</v>
      </c>
      <c r="W5724" s="1">
        <v>682.43707376606767</v>
      </c>
      <c r="X5724" s="1">
        <v>2103.1656868800001</v>
      </c>
      <c r="Y5724" s="1">
        <v>2819.1678578466099</v>
      </c>
      <c r="Z5724" s="1">
        <v>376</v>
      </c>
      <c r="AA5724" s="1">
        <v>13003</v>
      </c>
      <c r="AB5724" s="1">
        <v>179.04</v>
      </c>
      <c r="AC5724" s="1">
        <v>205.66208</v>
      </c>
      <c r="AD5724" s="1">
        <v>1319.075376650103</v>
      </c>
      <c r="AE5724" s="1">
        <v>1177.144974</v>
      </c>
      <c r="AF5724" s="1">
        <v>1482.622042999152</v>
      </c>
      <c r="AG5724" s="1">
        <v>18641</v>
      </c>
      <c r="AH5724" s="1">
        <v>1747</v>
      </c>
      <c r="AI5724" s="1">
        <v>428.64313535999997</v>
      </c>
      <c r="AJ5724" s="1">
        <v>910</v>
      </c>
      <c r="AK5724" s="1">
        <v>297.66884399999992</v>
      </c>
      <c r="AL5724" s="1">
        <v>55994.90625</v>
      </c>
      <c r="AM5724" s="1">
        <v>45228.59375</v>
      </c>
      <c r="AN5724" s="1">
        <v>10766.3115234375</v>
      </c>
      <c r="AO5724" t="s">
        <v>18534</v>
      </c>
    </row>
    <row r="5725" spans="1:41" x14ac:dyDescent="0.25">
      <c r="A5725" s="1">
        <v>2022</v>
      </c>
      <c r="B5725" t="s">
        <v>4263</v>
      </c>
      <c r="C5725" t="s">
        <v>7134</v>
      </c>
      <c r="D5725" t="s">
        <v>7240</v>
      </c>
      <c r="E5725" t="s">
        <v>8004</v>
      </c>
      <c r="F5725" t="s">
        <v>9992</v>
      </c>
      <c r="G5725" t="s">
        <v>12177</v>
      </c>
      <c r="H5725" t="s">
        <v>12748</v>
      </c>
      <c r="I5725" s="1">
        <v>312.12</v>
      </c>
      <c r="J5725" s="1">
        <v>0</v>
      </c>
      <c r="K5725" s="1">
        <v>124.18539812912</v>
      </c>
      <c r="L5725" s="1">
        <v>484.59261689999988</v>
      </c>
      <c r="M5725" s="1">
        <v>1175.2</v>
      </c>
      <c r="N5725" s="1">
        <v>1122.444161154297</v>
      </c>
      <c r="O5725" s="1">
        <v>1825.3032078090091</v>
      </c>
      <c r="P5725" s="1">
        <v>317.27348999999998</v>
      </c>
      <c r="Q5725" s="1">
        <v>192.82879696375991</v>
      </c>
      <c r="R5725" s="1">
        <v>1028.1299241277841</v>
      </c>
      <c r="S5725" s="1">
        <v>0</v>
      </c>
      <c r="T5725" s="1">
        <v>728.74551259995326</v>
      </c>
      <c r="U5725" s="1">
        <v>126.9288</v>
      </c>
      <c r="V5725" s="1">
        <v>1787</v>
      </c>
      <c r="W5725" s="1">
        <v>280</v>
      </c>
      <c r="X5725" s="1">
        <v>2791.733266113592</v>
      </c>
      <c r="Y5725" s="1">
        <v>2386.833337379383</v>
      </c>
      <c r="Z5725" s="1">
        <v>221.5188116965578</v>
      </c>
      <c r="AA5725" s="1">
        <v>9665</v>
      </c>
      <c r="AB5725" s="1">
        <v>454.92</v>
      </c>
      <c r="AC5725" s="1">
        <v>197.28836000000001</v>
      </c>
      <c r="AD5725" s="1">
        <v>814.81366949274354</v>
      </c>
      <c r="AE5725" s="1">
        <v>1309.1368500000001</v>
      </c>
      <c r="AF5725" s="1">
        <v>2421.010113914806</v>
      </c>
      <c r="AG5725" s="1">
        <v>14601</v>
      </c>
      <c r="AH5725" s="1">
        <v>680.71695120000004</v>
      </c>
      <c r="AI5725" s="1">
        <v>633.41999999999996</v>
      </c>
      <c r="AJ5725" s="1">
        <v>997.16495978618821</v>
      </c>
      <c r="AK5725" s="1">
        <v>242</v>
      </c>
      <c r="AL5725" s="1">
        <v>46921.3125</v>
      </c>
      <c r="AM5725" s="1">
        <v>37170.26953125</v>
      </c>
      <c r="AN5725" s="1">
        <v>9751.0380859375</v>
      </c>
      <c r="AO5725" t="s">
        <v>18535</v>
      </c>
    </row>
    <row r="5726" spans="1:41" x14ac:dyDescent="0.25">
      <c r="A5726" s="1">
        <v>2022</v>
      </c>
      <c r="B5726" t="s">
        <v>4264</v>
      </c>
      <c r="C5726" t="s">
        <v>7134</v>
      </c>
      <c r="D5726" t="s">
        <v>7240</v>
      </c>
      <c r="E5726" t="s">
        <v>8004</v>
      </c>
      <c r="F5726" t="s">
        <v>9992</v>
      </c>
      <c r="G5726" t="s">
        <v>12177</v>
      </c>
      <c r="H5726" t="s">
        <v>12748</v>
      </c>
      <c r="I5726" s="1">
        <v>360.26908518880578</v>
      </c>
      <c r="J5726" s="1">
        <v>319.78399999999982</v>
      </c>
      <c r="K5726" s="1">
        <v>480.04206315362109</v>
      </c>
      <c r="L5726" s="1">
        <v>521.42352327474214</v>
      </c>
      <c r="M5726" s="1">
        <v>552</v>
      </c>
      <c r="N5726" s="1">
        <v>1153.7524074999999</v>
      </c>
      <c r="O5726" s="1">
        <v>2239.6795415478341</v>
      </c>
      <c r="P5726" s="1">
        <v>1409.65</v>
      </c>
      <c r="Q5726" s="1">
        <v>114.4385696946389</v>
      </c>
      <c r="R5726" s="1">
        <v>698.11108326884653</v>
      </c>
      <c r="S5726" s="1">
        <v>200.27622613280209</v>
      </c>
      <c r="T5726" s="1">
        <v>594.45128433656009</v>
      </c>
      <c r="U5726" s="1">
        <v>342.35871929000001</v>
      </c>
      <c r="V5726" s="1">
        <v>61</v>
      </c>
      <c r="W5726" s="1">
        <v>854.31776159660728</v>
      </c>
      <c r="X5726" s="1">
        <v>1504.8621347615999</v>
      </c>
      <c r="Y5726" s="1">
        <v>3204.2592</v>
      </c>
      <c r="Z5726" s="1">
        <v>549.9106444512247</v>
      </c>
      <c r="AA5726" s="1">
        <v>17020.825644641569</v>
      </c>
      <c r="AB5726" s="1">
        <v>179</v>
      </c>
      <c r="AC5726" s="1">
        <v>210.65986000000001</v>
      </c>
      <c r="AD5726" s="1">
        <v>1326.868981771431</v>
      </c>
      <c r="AE5726" s="1">
        <v>1036.7318742048001</v>
      </c>
      <c r="AF5726" s="1">
        <v>2684.9729881011181</v>
      </c>
      <c r="AG5726" s="1">
        <v>20193.66889034335</v>
      </c>
      <c r="AH5726" s="1">
        <v>2554.8148024163702</v>
      </c>
      <c r="AI5726" s="1">
        <v>401.88541236480012</v>
      </c>
      <c r="AJ5726" s="1">
        <v>1369.413501825024</v>
      </c>
      <c r="AK5726" s="1">
        <v>303.62222087999999</v>
      </c>
      <c r="AL5726" s="1">
        <v>62443.046875</v>
      </c>
      <c r="AM5726" s="1">
        <v>51251.23046875</v>
      </c>
      <c r="AN5726" s="1">
        <v>11191.8203125</v>
      </c>
      <c r="AO5726" t="s">
        <v>18536</v>
      </c>
    </row>
    <row r="5727" spans="1:41" x14ac:dyDescent="0.25">
      <c r="A5727" s="1">
        <v>2022</v>
      </c>
      <c r="B5727" t="s">
        <v>4265</v>
      </c>
      <c r="C5727" t="s">
        <v>7134</v>
      </c>
      <c r="D5727" t="s">
        <v>7240</v>
      </c>
      <c r="E5727" t="s">
        <v>8004</v>
      </c>
      <c r="F5727" t="s">
        <v>9992</v>
      </c>
      <c r="G5727" t="s">
        <v>12177</v>
      </c>
      <c r="H5727" t="s">
        <v>12748</v>
      </c>
      <c r="I5727" s="1">
        <v>594.86463094780447</v>
      </c>
      <c r="J5727" s="1">
        <v>216</v>
      </c>
      <c r="K5727" s="1">
        <v>418.10709782721602</v>
      </c>
      <c r="L5727" s="1">
        <v>675.91319999999996</v>
      </c>
      <c r="M5727" s="1">
        <v>1399.5157893295941</v>
      </c>
      <c r="N5727" s="1">
        <v>851.31915970519344</v>
      </c>
      <c r="O5727" s="1">
        <v>542</v>
      </c>
      <c r="P5727" s="1">
        <v>1531.4</v>
      </c>
      <c r="Q5727" s="1">
        <v>136.8723094191227</v>
      </c>
      <c r="R5727" s="1">
        <v>1139.517882872922</v>
      </c>
      <c r="S5727" s="1">
        <v>165.86476083305649</v>
      </c>
      <c r="T5727" s="1">
        <v>1580.170844356084</v>
      </c>
      <c r="U5727" s="1">
        <v>401.13616691727088</v>
      </c>
      <c r="V5727" s="1">
        <v>2205</v>
      </c>
      <c r="W5727" s="1">
        <v>836.24316604867613</v>
      </c>
      <c r="X5727" s="1">
        <v>2768.4460710713829</v>
      </c>
      <c r="Y5727" s="1">
        <v>3119.5259999999998</v>
      </c>
      <c r="Z5727" s="1">
        <v>601.14</v>
      </c>
      <c r="AA5727" s="1">
        <v>12754.107871186459</v>
      </c>
      <c r="AB5727" s="1">
        <v>173</v>
      </c>
      <c r="AC5727" s="1">
        <v>373.65252559057791</v>
      </c>
      <c r="AD5727" s="1">
        <v>1141.137516762197</v>
      </c>
      <c r="AE5727" s="1">
        <v>720.22591361609841</v>
      </c>
      <c r="AF5727" s="1">
        <v>2250.2784921591219</v>
      </c>
      <c r="AG5727" s="1">
        <v>12437</v>
      </c>
      <c r="AH5727" s="1">
        <v>1644.0116564998441</v>
      </c>
      <c r="AI5727" s="1">
        <v>366.43072798012031</v>
      </c>
      <c r="AJ5727" s="1">
        <v>934.95469041438969</v>
      </c>
      <c r="AK5727" s="1">
        <v>399.11014571743971</v>
      </c>
      <c r="AL5727" s="1">
        <v>52376.94140625</v>
      </c>
      <c r="AM5727" s="1">
        <v>40942.90625</v>
      </c>
      <c r="AN5727" s="1">
        <v>11434.0380859375</v>
      </c>
      <c r="AO5727" t="s">
        <v>18537</v>
      </c>
    </row>
    <row r="5728" spans="1:41" x14ac:dyDescent="0.25">
      <c r="A5728" s="1">
        <v>2022</v>
      </c>
      <c r="B5728" t="s">
        <v>4266</v>
      </c>
      <c r="C5728" t="s">
        <v>7134</v>
      </c>
      <c r="D5728" t="s">
        <v>7240</v>
      </c>
      <c r="E5728" t="s">
        <v>8004</v>
      </c>
      <c r="F5728" t="s">
        <v>9992</v>
      </c>
      <c r="G5728" t="s">
        <v>12177</v>
      </c>
      <c r="H5728" t="s">
        <v>12748</v>
      </c>
      <c r="I5728" s="1">
        <v>290</v>
      </c>
      <c r="J5728" s="1">
        <v>0</v>
      </c>
      <c r="K5728" s="1">
        <v>88.542690999999991</v>
      </c>
      <c r="L5728" s="1">
        <v>485</v>
      </c>
      <c r="M5728" s="1">
        <v>1030</v>
      </c>
      <c r="N5728" s="1">
        <v>1308</v>
      </c>
      <c r="O5728" s="1">
        <v>738</v>
      </c>
      <c r="P5728" s="1">
        <v>418</v>
      </c>
      <c r="Q5728" s="1">
        <v>152</v>
      </c>
      <c r="R5728" s="1">
        <v>359.52584790664201</v>
      </c>
      <c r="S5728" s="1">
        <v>103.2276508918919</v>
      </c>
      <c r="T5728" s="1">
        <v>706.61625708884696</v>
      </c>
      <c r="U5728" s="1">
        <v>357</v>
      </c>
      <c r="V5728" s="1">
        <v>2155</v>
      </c>
      <c r="W5728" s="1">
        <v>508.51499999999987</v>
      </c>
      <c r="X5728" s="1">
        <v>2568.6342786724308</v>
      </c>
      <c r="Y5728" s="1">
        <v>2475</v>
      </c>
      <c r="Z5728" s="1">
        <v>328.45475550462493</v>
      </c>
      <c r="AA5728" s="1">
        <v>10593</v>
      </c>
      <c r="AB5728" s="1">
        <v>386.66</v>
      </c>
      <c r="AC5728" s="1">
        <v>242.41632000000001</v>
      </c>
      <c r="AD5728" s="1">
        <v>880.14072426588416</v>
      </c>
      <c r="AE5728" s="1">
        <v>1019</v>
      </c>
      <c r="AF5728" s="1">
        <v>2634.8187764705881</v>
      </c>
      <c r="AG5728" s="1">
        <v>13806.432614650281</v>
      </c>
      <c r="AH5728" s="1">
        <v>2503</v>
      </c>
      <c r="AI5728" s="1">
        <v>519</v>
      </c>
      <c r="AJ5728" s="1">
        <v>942.45013230998734</v>
      </c>
      <c r="AK5728" s="1">
        <v>262</v>
      </c>
      <c r="AL5728" s="1">
        <v>47860.43359375</v>
      </c>
      <c r="AM5728" s="1">
        <v>37566.09765625</v>
      </c>
      <c r="AN5728" s="1">
        <v>10294.3369140625</v>
      </c>
      <c r="AO5728" t="s">
        <v>18538</v>
      </c>
    </row>
    <row r="5729" spans="1:41" x14ac:dyDescent="0.25">
      <c r="A5729" s="1">
        <v>2022</v>
      </c>
      <c r="B5729" t="s">
        <v>4267</v>
      </c>
      <c r="C5729" t="s">
        <v>7134</v>
      </c>
      <c r="D5729" t="s">
        <v>7240</v>
      </c>
      <c r="E5729" t="s">
        <v>8004</v>
      </c>
      <c r="F5729" t="s">
        <v>9992</v>
      </c>
      <c r="G5729" t="s">
        <v>12177</v>
      </c>
      <c r="H5729" t="s">
        <v>12748</v>
      </c>
      <c r="I5729" s="1">
        <v>307.26996695786551</v>
      </c>
      <c r="J5729" s="1">
        <v>23.94993045253873</v>
      </c>
      <c r="K5729" s="1">
        <v>62</v>
      </c>
      <c r="L5729" s="1">
        <v>504.17015862276003</v>
      </c>
      <c r="M5729" s="1">
        <v>392.64695999999998</v>
      </c>
      <c r="N5729" s="1">
        <v>1161.853491732822</v>
      </c>
      <c r="O5729" s="1">
        <v>2241.8720458488001</v>
      </c>
      <c r="P5729" s="1">
        <v>362.844615116</v>
      </c>
      <c r="Q5729" s="1">
        <v>225.36031646860431</v>
      </c>
      <c r="R5729" s="1">
        <v>942.66301754947779</v>
      </c>
      <c r="S5729" s="1">
        <v>524.90116</v>
      </c>
      <c r="T5729" s="1">
        <v>756.45895731732492</v>
      </c>
      <c r="U5729" s="1">
        <v>357.20261280000011</v>
      </c>
      <c r="V5729" s="1">
        <v>2309</v>
      </c>
      <c r="W5729" s="1">
        <v>488.15568000000002</v>
      </c>
      <c r="X5729" s="1">
        <v>2515.68235</v>
      </c>
      <c r="Y5729" s="1">
        <v>2815.5639550493829</v>
      </c>
      <c r="Z5729" s="1">
        <v>239.8953914212297</v>
      </c>
      <c r="AA5729" s="1">
        <v>10464</v>
      </c>
      <c r="AB5729" s="1">
        <v>612</v>
      </c>
      <c r="AC5729" s="1">
        <v>201.41727839999999</v>
      </c>
      <c r="AD5729" s="1">
        <v>1409.4376306560659</v>
      </c>
      <c r="AE5729" s="1">
        <v>1188.55296</v>
      </c>
      <c r="AF5729" s="1">
        <v>1888.198561809756</v>
      </c>
      <c r="AG5729" s="1">
        <v>21787</v>
      </c>
      <c r="AH5729" s="1">
        <v>920.52003908459278</v>
      </c>
      <c r="AI5729" s="1">
        <v>529.54279200000008</v>
      </c>
      <c r="AJ5729" s="1">
        <v>1795.2353860031999</v>
      </c>
      <c r="AK5729" s="1">
        <v>324</v>
      </c>
      <c r="AL5729" s="1">
        <v>57351.39453125</v>
      </c>
      <c r="AM5729" s="1">
        <v>46574.1796875</v>
      </c>
      <c r="AN5729" s="1">
        <v>10777.2177734375</v>
      </c>
      <c r="AO5729" t="s">
        <v>18539</v>
      </c>
    </row>
    <row r="5730" spans="1:41" x14ac:dyDescent="0.25">
      <c r="A5730" s="1">
        <v>2022</v>
      </c>
      <c r="B5730" t="s">
        <v>4268</v>
      </c>
      <c r="C5730" t="s">
        <v>7134</v>
      </c>
      <c r="D5730" t="s">
        <v>7240</v>
      </c>
      <c r="E5730" t="s">
        <v>8004</v>
      </c>
      <c r="F5730" t="s">
        <v>9992</v>
      </c>
      <c r="G5730" t="s">
        <v>12177</v>
      </c>
      <c r="H5730" t="s">
        <v>12748</v>
      </c>
      <c r="I5730" s="1">
        <v>742.84559999999999</v>
      </c>
      <c r="J5730" s="1">
        <v>0</v>
      </c>
      <c r="K5730" s="1">
        <v>74.84966</v>
      </c>
      <c r="L5730" s="1">
        <v>494.28446923799999</v>
      </c>
      <c r="M5730" s="1">
        <v>728.28</v>
      </c>
      <c r="N5730" s="1">
        <v>1147.2782112</v>
      </c>
      <c r="O5730" s="1">
        <v>1879.55137044</v>
      </c>
      <c r="P5730" s="1">
        <v>300.96789748899988</v>
      </c>
      <c r="Q5730" s="1">
        <v>219.01214316194961</v>
      </c>
      <c r="R5730" s="1">
        <v>888.84863954085461</v>
      </c>
      <c r="S5730" s="1">
        <v>3054.3907140000001</v>
      </c>
      <c r="T5730" s="1">
        <v>740.73205714956543</v>
      </c>
      <c r="U5730" s="1">
        <v>87.019055999999992</v>
      </c>
      <c r="V5730" s="1">
        <v>1820</v>
      </c>
      <c r="W5730" s="1">
        <v>509.79599999999999</v>
      </c>
      <c r="X5730" s="1">
        <v>2768</v>
      </c>
      <c r="Y5730" s="1">
        <v>2211.6496055290659</v>
      </c>
      <c r="Z5730" s="1">
        <v>242.3317358059611</v>
      </c>
      <c r="AA5730" s="1">
        <v>9752</v>
      </c>
      <c r="AB5730" s="1">
        <v>612</v>
      </c>
      <c r="AC5730" s="1">
        <v>197.46791999999999</v>
      </c>
      <c r="AD5730" s="1">
        <v>1436.7232505445129</v>
      </c>
      <c r="AE5730" s="1">
        <v>1150.6823999999999</v>
      </c>
      <c r="AF5730" s="1">
        <v>2135.5749792000011</v>
      </c>
      <c r="AG5730" s="1">
        <v>14604</v>
      </c>
      <c r="AH5730" s="1">
        <v>803.33252385116862</v>
      </c>
      <c r="AI5730" s="1">
        <v>524.36160000000007</v>
      </c>
      <c r="AJ5730" s="1">
        <v>868.06814399999996</v>
      </c>
      <c r="AK5730" s="1">
        <v>286</v>
      </c>
      <c r="AL5730" s="1">
        <v>50280.046875</v>
      </c>
      <c r="AM5730" s="1">
        <v>36862.02734375</v>
      </c>
      <c r="AN5730" s="1">
        <v>13418.017578125</v>
      </c>
      <c r="AO5730" t="s">
        <v>18540</v>
      </c>
    </row>
    <row r="5731" spans="1:41" x14ac:dyDescent="0.25">
      <c r="A5731" s="1">
        <v>2022</v>
      </c>
      <c r="B5731" t="s">
        <v>4269</v>
      </c>
      <c r="C5731" t="s">
        <v>7134</v>
      </c>
      <c r="D5731" t="s">
        <v>7240</v>
      </c>
      <c r="E5731" t="s">
        <v>8004</v>
      </c>
      <c r="F5731" t="s">
        <v>9992</v>
      </c>
      <c r="G5731" t="s">
        <v>12177</v>
      </c>
      <c r="H5731" t="s">
        <v>12748</v>
      </c>
      <c r="I5731" s="1">
        <v>597.64867965837391</v>
      </c>
      <c r="J5731" s="1">
        <v>330.5</v>
      </c>
      <c r="K5731" s="1">
        <v>467.62809751830849</v>
      </c>
      <c r="L5731" s="1">
        <v>451.63331048663468</v>
      </c>
      <c r="M5731" s="1">
        <v>1236.4737430544601</v>
      </c>
      <c r="N5731" s="1">
        <v>869.62712480533787</v>
      </c>
      <c r="O5731" s="1">
        <v>2307.1917458120888</v>
      </c>
      <c r="P5731" s="1">
        <v>1594.4474</v>
      </c>
      <c r="Q5731" s="1">
        <v>116.322775016227</v>
      </c>
      <c r="R5731" s="1">
        <v>864.23027592285075</v>
      </c>
      <c r="S5731" s="1">
        <v>142.18056392539401</v>
      </c>
      <c r="T5731" s="1">
        <v>238.61665627388251</v>
      </c>
      <c r="U5731" s="1">
        <v>381.7838952031845</v>
      </c>
      <c r="V5731" s="1">
        <v>2272</v>
      </c>
      <c r="W5731" s="1">
        <v>927.05639511546997</v>
      </c>
      <c r="X5731" s="1">
        <v>1992.1813196780161</v>
      </c>
      <c r="Y5731" s="1">
        <v>2664.8042999999998</v>
      </c>
      <c r="Z5731" s="1">
        <v>547.77584470783256</v>
      </c>
      <c r="AA5731" s="1">
        <v>12523.345477032621</v>
      </c>
      <c r="AB5731" s="1">
        <v>173</v>
      </c>
      <c r="AC5731" s="1">
        <v>339.89467999999999</v>
      </c>
      <c r="AD5731" s="1">
        <v>1298.8891310166939</v>
      </c>
      <c r="AE5731" s="1">
        <v>1305.817750305524</v>
      </c>
      <c r="AF5731" s="1">
        <v>2308.4443366312898</v>
      </c>
      <c r="AG5731" s="1">
        <v>15790.21222100343</v>
      </c>
      <c r="AH5731" s="1">
        <v>2697.9203072290502</v>
      </c>
      <c r="AI5731" s="1">
        <v>309.69466529759995</v>
      </c>
      <c r="AJ5731" s="1">
        <v>1581.597453579576</v>
      </c>
      <c r="AK5731" s="1">
        <v>357.86769901923782</v>
      </c>
      <c r="AL5731" s="1">
        <v>56688.78515625</v>
      </c>
      <c r="AM5731" s="1">
        <v>44540.0859375</v>
      </c>
      <c r="AN5731" s="1">
        <v>12148.69921875</v>
      </c>
      <c r="AO5731" t="s">
        <v>18541</v>
      </c>
    </row>
    <row r="5732" spans="1:41" x14ac:dyDescent="0.25">
      <c r="A5732" s="1">
        <v>2022</v>
      </c>
      <c r="B5732" t="s">
        <v>4270</v>
      </c>
      <c r="C5732" t="s">
        <v>7134</v>
      </c>
      <c r="D5732" t="s">
        <v>7240</v>
      </c>
      <c r="E5732" t="s">
        <v>8005</v>
      </c>
      <c r="F5732" t="s">
        <v>9993</v>
      </c>
      <c r="G5732" t="s">
        <v>12178</v>
      </c>
      <c r="H5732" t="s">
        <v>12748</v>
      </c>
      <c r="I5732" s="1">
        <v>8076.2928009584602</v>
      </c>
      <c r="J5732" s="1">
        <v>14685.537500935699</v>
      </c>
      <c r="K5732" s="1">
        <v>1721.2431147054153</v>
      </c>
      <c r="L5732" s="1">
        <v>2225.5797093977608</v>
      </c>
      <c r="M5732" s="1">
        <v>8037.6418862501241</v>
      </c>
      <c r="N5732" s="1">
        <v>5667.0037303109239</v>
      </c>
      <c r="O5732" s="1">
        <v>3821.9608988473651</v>
      </c>
      <c r="P5732" s="1">
        <v>4662.5894911883088</v>
      </c>
      <c r="Q5732" s="1">
        <v>2232.3133412735206</v>
      </c>
      <c r="R5732" s="1">
        <v>3637.8111977247036</v>
      </c>
      <c r="S5732" s="1">
        <v>7512.6466345002682</v>
      </c>
      <c r="T5732" s="1">
        <v>4147.6712766049177</v>
      </c>
      <c r="U5732" s="1">
        <v>1049.0573448388536</v>
      </c>
      <c r="V5732" s="1">
        <v>2408.6842218527581</v>
      </c>
      <c r="W5732" s="1">
        <v>2052.3689103781767</v>
      </c>
      <c r="X5732" s="1">
        <v>13869.408098110591</v>
      </c>
      <c r="Y5732" s="1">
        <v>18077.777003153627</v>
      </c>
      <c r="Z5732" s="1">
        <v>2346.2099584740663</v>
      </c>
      <c r="AA5732" s="1">
        <v>33445.404896545166</v>
      </c>
      <c r="AB5732" s="1">
        <v>1678.2894263140386</v>
      </c>
      <c r="AC5732" s="1">
        <v>2068.258637055269</v>
      </c>
      <c r="AD5732" s="1">
        <v>3736.3566857851242</v>
      </c>
      <c r="AE5732" s="1">
        <v>5450.6470337432429</v>
      </c>
      <c r="AF5732" s="1">
        <v>16924.568964291469</v>
      </c>
      <c r="AG5732" s="1">
        <v>37159.088129817523</v>
      </c>
      <c r="AH5732" s="1">
        <v>12143.572196186691</v>
      </c>
      <c r="AI5732" s="1">
        <v>3200.5404243207786</v>
      </c>
      <c r="AJ5732" s="1">
        <v>11626.732297441265</v>
      </c>
      <c r="AK5732" s="1">
        <v>1697.5103419861102</v>
      </c>
      <c r="AL5732" s="1">
        <v>235362.78125</v>
      </c>
      <c r="AM5732" s="1">
        <v>171743.5625</v>
      </c>
      <c r="AN5732" s="1">
        <v>63619.20703125</v>
      </c>
      <c r="AO5732" t="s">
        <v>18542</v>
      </c>
    </row>
    <row r="5733" spans="1:41" x14ac:dyDescent="0.25">
      <c r="A5733" s="1">
        <v>2022</v>
      </c>
      <c r="B5733" t="s">
        <v>4271</v>
      </c>
      <c r="C5733" t="s">
        <v>7134</v>
      </c>
      <c r="D5733" t="s">
        <v>7240</v>
      </c>
      <c r="E5733" t="s">
        <v>8005</v>
      </c>
      <c r="F5733" t="s">
        <v>9993</v>
      </c>
      <c r="G5733" t="s">
        <v>12178</v>
      </c>
      <c r="H5733" t="s">
        <v>12748</v>
      </c>
      <c r="I5733" s="1">
        <v>9041.6502829229703</v>
      </c>
      <c r="J5733" s="1">
        <v>11425.944853846831</v>
      </c>
      <c r="K5733" s="1">
        <v>1783.7961691174414</v>
      </c>
      <c r="L5733" s="1">
        <v>2272.8097146287173</v>
      </c>
      <c r="M5733" s="1">
        <v>6468.6756360674872</v>
      </c>
      <c r="N5733" s="1">
        <v>5383.4597376955662</v>
      </c>
      <c r="O5733" s="1">
        <v>4140.1116210501486</v>
      </c>
      <c r="P5733" s="1">
        <v>5609.707613833607</v>
      </c>
      <c r="Q5733" s="1">
        <v>2204.9394841686044</v>
      </c>
      <c r="R5733" s="1">
        <v>3715.0108294169336</v>
      </c>
      <c r="S5733" s="1">
        <v>9834.3443256659757</v>
      </c>
      <c r="T5733" s="1">
        <v>4235.6908318080641</v>
      </c>
      <c r="U5733" s="1">
        <v>1322.362015783981</v>
      </c>
      <c r="V5733" s="1">
        <v>2922.6266739475641</v>
      </c>
      <c r="W5733" s="1">
        <v>1375.0498773503739</v>
      </c>
      <c r="X5733" s="1">
        <v>12495.287953833789</v>
      </c>
      <c r="Y5733" s="1">
        <v>19206.275183937494</v>
      </c>
      <c r="Z5733" s="1">
        <v>2308.2469504610785</v>
      </c>
      <c r="AA5733" s="1">
        <v>32189.184131091624</v>
      </c>
      <c r="AB5733" s="1">
        <v>1360.5865428027366</v>
      </c>
      <c r="AC5733" s="1">
        <v>6269.0492927945161</v>
      </c>
      <c r="AD5733" s="1">
        <v>3950.7961552576585</v>
      </c>
      <c r="AE5733" s="1">
        <v>5370.0294984727607</v>
      </c>
      <c r="AF5733" s="1">
        <v>20470.680551998445</v>
      </c>
      <c r="AG5733" s="1">
        <v>37465.201955004741</v>
      </c>
      <c r="AH5733" s="1">
        <v>8004.4225767924099</v>
      </c>
      <c r="AI5733" s="1">
        <v>2911.2626253744206</v>
      </c>
      <c r="AJ5733" s="1">
        <v>11797.948609572706</v>
      </c>
      <c r="AK5733" s="1">
        <v>1711.8389532453566</v>
      </c>
      <c r="AL5733" s="1">
        <v>237247.015625</v>
      </c>
      <c r="AM5733" s="1">
        <v>178975.125</v>
      </c>
      <c r="AN5733" s="1">
        <v>58271.86328125</v>
      </c>
      <c r="AO5733" t="s">
        <v>18543</v>
      </c>
    </row>
    <row r="5734" spans="1:41" x14ac:dyDescent="0.25">
      <c r="A5734" s="1">
        <v>2022</v>
      </c>
      <c r="B5734" t="s">
        <v>4272</v>
      </c>
      <c r="C5734" t="s">
        <v>7134</v>
      </c>
      <c r="D5734" t="s">
        <v>7240</v>
      </c>
      <c r="E5734" t="s">
        <v>8005</v>
      </c>
      <c r="F5734" t="s">
        <v>9993</v>
      </c>
      <c r="G5734" t="s">
        <v>12178</v>
      </c>
      <c r="H5734" t="s">
        <v>12748</v>
      </c>
      <c r="I5734" s="1">
        <v>5055.484744464633</v>
      </c>
      <c r="J5734" s="1">
        <v>344.00523117896182</v>
      </c>
      <c r="K5734" s="1"/>
      <c r="L5734" s="1">
        <v>1356.4342692518665</v>
      </c>
      <c r="M5734" s="1">
        <v>4938.5576659749377</v>
      </c>
      <c r="N5734" s="1">
        <v>3189.4524745069307</v>
      </c>
      <c r="O5734" s="1">
        <v>3511.8149924660243</v>
      </c>
      <c r="P5734" s="1">
        <v>315.52797694229281</v>
      </c>
      <c r="Q5734" s="1">
        <v>2999.7989072202313</v>
      </c>
      <c r="R5734" s="1">
        <v>4061.9003317010379</v>
      </c>
      <c r="S5734" s="1">
        <v>11167.640021452125</v>
      </c>
      <c r="T5734" s="1">
        <v>3702.043050766973</v>
      </c>
      <c r="U5734" s="1">
        <v>1676.8770929766281</v>
      </c>
      <c r="V5734" s="1">
        <v>2990.1116948502477</v>
      </c>
      <c r="W5734" s="1">
        <v>934.05393896274404</v>
      </c>
      <c r="X5734" s="1">
        <v>4650.4714419598586</v>
      </c>
      <c r="Y5734" s="1">
        <v>21642.713219868459</v>
      </c>
      <c r="Z5734" s="1">
        <v>1702.1286336504736</v>
      </c>
      <c r="AA5734" s="1">
        <v>26104.078330961198</v>
      </c>
      <c r="AB5734" s="1">
        <v>690.28864269685721</v>
      </c>
      <c r="AC5734" s="1">
        <v>4473.5505311820634</v>
      </c>
      <c r="AD5734" s="1">
        <v>3955.8912518783213</v>
      </c>
      <c r="AE5734" s="1">
        <v>5483.2198603892657</v>
      </c>
      <c r="AF5734" s="1">
        <v>21424.674122767243</v>
      </c>
      <c r="AG5734" s="1">
        <v>33119.277571570667</v>
      </c>
      <c r="AH5734" s="1">
        <v>8625.9516724738842</v>
      </c>
      <c r="AI5734" s="1">
        <v>1888.6115009758896</v>
      </c>
      <c r="AJ5734" s="1">
        <v>20147.69709772697</v>
      </c>
      <c r="AK5734" s="1">
        <v>1944.426919279761</v>
      </c>
      <c r="AL5734" s="1">
        <v>202096.6875</v>
      </c>
      <c r="AM5734" s="1">
        <v>156086.9375</v>
      </c>
      <c r="AN5734" s="1">
        <v>46009.75390625</v>
      </c>
      <c r="AO5734" t="s">
        <v>18544</v>
      </c>
    </row>
    <row r="5735" spans="1:41" x14ac:dyDescent="0.25">
      <c r="A5735" s="1">
        <v>2022</v>
      </c>
      <c r="B5735" t="s">
        <v>4273</v>
      </c>
      <c r="C5735" t="s">
        <v>7134</v>
      </c>
      <c r="D5735" t="s">
        <v>7240</v>
      </c>
      <c r="E5735" t="s">
        <v>8005</v>
      </c>
      <c r="F5735" t="s">
        <v>9993</v>
      </c>
      <c r="G5735" t="s">
        <v>12178</v>
      </c>
      <c r="H5735" t="s">
        <v>12748</v>
      </c>
      <c r="I5735" s="1">
        <v>6087.6521448446501</v>
      </c>
      <c r="J5735" s="1">
        <v>3304.8505044093358</v>
      </c>
      <c r="K5735" s="1">
        <v>1620.0660060384423</v>
      </c>
      <c r="L5735" s="1">
        <v>1975.2559358187661</v>
      </c>
      <c r="M5735" s="1">
        <v>5269.2509600911035</v>
      </c>
      <c r="N5735" s="1">
        <v>4463.6176850846887</v>
      </c>
      <c r="O5735" s="1">
        <v>3523.6839710114064</v>
      </c>
      <c r="P5735" s="1">
        <v>383.40394321247885</v>
      </c>
      <c r="Q5735" s="1">
        <v>3653.6757405019807</v>
      </c>
      <c r="R5735" s="1">
        <v>3432.7767192498955</v>
      </c>
      <c r="S5735" s="1">
        <v>6780.9780923729859</v>
      </c>
      <c r="T5735" s="1">
        <v>3900.9122129176631</v>
      </c>
      <c r="U5735" s="1">
        <v>1159.1282004098198</v>
      </c>
      <c r="V5735" s="1">
        <v>2890.0186765987141</v>
      </c>
      <c r="W5735" s="1">
        <v>1042.10083402229</v>
      </c>
      <c r="X5735" s="1">
        <v>6134.3739276919387</v>
      </c>
      <c r="Y5735" s="1">
        <v>15359.563201776662</v>
      </c>
      <c r="Z5735" s="1">
        <v>1990.5791240394897</v>
      </c>
      <c r="AA5735" s="1">
        <v>31315.837011708561</v>
      </c>
      <c r="AB5735" s="1">
        <v>675.41508600802968</v>
      </c>
      <c r="AC5735" s="1">
        <v>4220.7870143769114</v>
      </c>
      <c r="AD5735" s="1">
        <v>3975.745083717582</v>
      </c>
      <c r="AE5735" s="1">
        <v>4119.7538648903155</v>
      </c>
      <c r="AF5735" s="1">
        <v>23870.239104016455</v>
      </c>
      <c r="AG5735" s="1">
        <v>29904.0864994273</v>
      </c>
      <c r="AH5735" s="1">
        <v>9092.5214788160865</v>
      </c>
      <c r="AI5735" s="1">
        <v>1847.9178425764244</v>
      </c>
      <c r="AJ5735" s="1">
        <v>13063.843767041706</v>
      </c>
      <c r="AK5735" s="1">
        <v>1819.6694339625649</v>
      </c>
      <c r="AL5735" s="1">
        <v>196877.703125</v>
      </c>
      <c r="AM5735" s="1">
        <v>151195.078125</v>
      </c>
      <c r="AN5735" s="1">
        <v>45682.6328125</v>
      </c>
      <c r="AO5735" t="s">
        <v>18545</v>
      </c>
    </row>
    <row r="5736" spans="1:41" x14ac:dyDescent="0.25">
      <c r="A5736" s="1">
        <v>2022</v>
      </c>
      <c r="B5736" t="s">
        <v>4274</v>
      </c>
      <c r="C5736" t="s">
        <v>7134</v>
      </c>
      <c r="D5736" t="s">
        <v>7240</v>
      </c>
      <c r="E5736" t="s">
        <v>8005</v>
      </c>
      <c r="F5736" t="s">
        <v>9993</v>
      </c>
      <c r="G5736" t="s">
        <v>12178</v>
      </c>
      <c r="H5736" t="s">
        <v>12748</v>
      </c>
      <c r="I5736" s="1">
        <v>9037.5432799999999</v>
      </c>
      <c r="J5736" s="1">
        <v>14832.68764742522</v>
      </c>
      <c r="K5736" s="1">
        <v>1708.604</v>
      </c>
      <c r="L5736" s="1">
        <v>2959</v>
      </c>
      <c r="M5736" s="1">
        <v>8811.36097255192</v>
      </c>
      <c r="N5736" s="1">
        <v>5956</v>
      </c>
      <c r="O5736" s="1">
        <v>3812.0869489999959</v>
      </c>
      <c r="P5736" s="1">
        <v>4131</v>
      </c>
      <c r="Q5736" s="1">
        <v>2181</v>
      </c>
      <c r="R5736" s="1">
        <v>3596.000039999999</v>
      </c>
      <c r="S5736" s="1">
        <v>7354.2</v>
      </c>
      <c r="T5736" s="1">
        <v>4400</v>
      </c>
      <c r="U5736" s="1">
        <v>1185</v>
      </c>
      <c r="V5736" s="1">
        <v>2265</v>
      </c>
      <c r="W5736" s="1">
        <v>3076</v>
      </c>
      <c r="X5736" s="1">
        <v>13194</v>
      </c>
      <c r="Y5736" s="1">
        <v>19819</v>
      </c>
      <c r="Z5736" s="1">
        <v>2048.8916025888029</v>
      </c>
      <c r="AA5736" s="1">
        <v>33650</v>
      </c>
      <c r="AB5736" s="1">
        <v>1554.65</v>
      </c>
      <c r="AC5736" s="1">
        <v>2070.0509900000002</v>
      </c>
      <c r="AD5736" s="1">
        <v>2745.9476</v>
      </c>
      <c r="AE5736" s="1">
        <v>6412</v>
      </c>
      <c r="AF5736" s="1">
        <v>20584.803921568629</v>
      </c>
      <c r="AG5736" s="1">
        <v>39721.914446351257</v>
      </c>
      <c r="AH5736" s="1">
        <v>12673.959772</v>
      </c>
      <c r="AI5736" s="1">
        <v>5200</v>
      </c>
      <c r="AJ5736" s="1">
        <v>12189.432202742721</v>
      </c>
      <c r="AK5736" s="1">
        <v>1919</v>
      </c>
      <c r="AL5736" s="1">
        <v>249089.140625</v>
      </c>
      <c r="AM5736" s="1">
        <v>182639.34375</v>
      </c>
      <c r="AN5736" s="1">
        <v>66449.8125</v>
      </c>
      <c r="AO5736" t="s">
        <v>18546</v>
      </c>
    </row>
    <row r="5737" spans="1:41" x14ac:dyDescent="0.25">
      <c r="A5737" s="1">
        <v>2022</v>
      </c>
      <c r="B5737" t="s">
        <v>4275</v>
      </c>
      <c r="C5737" t="s">
        <v>7134</v>
      </c>
      <c r="D5737" t="s">
        <v>7240</v>
      </c>
      <c r="E5737" t="s">
        <v>8005</v>
      </c>
      <c r="F5737" t="s">
        <v>9993</v>
      </c>
      <c r="G5737" t="s">
        <v>12178</v>
      </c>
      <c r="H5737" t="s">
        <v>12748</v>
      </c>
      <c r="I5737" s="1">
        <v>10954.55361340365</v>
      </c>
      <c r="J5737" s="1">
        <v>4403.1434434951725</v>
      </c>
      <c r="K5737" s="1">
        <v>1806.4310914945549</v>
      </c>
      <c r="L5737" s="1">
        <v>2093.2829208610638</v>
      </c>
      <c r="M5737" s="1">
        <v>6307.0768568246394</v>
      </c>
      <c r="N5737" s="1">
        <v>5722.2710104531316</v>
      </c>
      <c r="O5737" s="1">
        <v>4004.5430440121563</v>
      </c>
      <c r="P5737" s="1">
        <v>4332.5356465928689</v>
      </c>
      <c r="Q5737" s="1">
        <v>2547.594108023342</v>
      </c>
      <c r="R5737" s="1">
        <v>3821.8519681866055</v>
      </c>
      <c r="S5737" s="1">
        <v>4786.050621874826</v>
      </c>
      <c r="T5737" s="1">
        <v>4149.4392797454575</v>
      </c>
      <c r="U5737" s="1">
        <v>1255.751360975599</v>
      </c>
      <c r="V5737" s="1">
        <v>3399.2643362756867</v>
      </c>
      <c r="W5737" s="1">
        <v>2380.4677973276571</v>
      </c>
      <c r="X5737" s="1">
        <v>6365.0214635884922</v>
      </c>
      <c r="Y5737" s="1">
        <v>17205.977560776097</v>
      </c>
      <c r="Z5737" s="1">
        <v>1779.891059469762</v>
      </c>
      <c r="AA5737" s="1">
        <v>36297.766078425986</v>
      </c>
      <c r="AB5737" s="1">
        <v>661.72636934888089</v>
      </c>
      <c r="AC5737" s="1">
        <v>6390.3367558511382</v>
      </c>
      <c r="AD5737" s="1">
        <v>4277.4931598338126</v>
      </c>
      <c r="AE5737" s="1">
        <v>5073.2354983414198</v>
      </c>
      <c r="AF5737" s="1">
        <v>22024.56852226577</v>
      </c>
      <c r="AG5737" s="1">
        <v>42026.176199885107</v>
      </c>
      <c r="AH5737" s="1">
        <v>12097.799415868401</v>
      </c>
      <c r="AI5737" s="1">
        <v>2400.1230360211885</v>
      </c>
      <c r="AJ5737" s="1">
        <v>12286.592188121518</v>
      </c>
      <c r="AK5737" s="1">
        <v>1686.3134745815182</v>
      </c>
      <c r="AL5737" s="1">
        <v>232537.265625</v>
      </c>
      <c r="AM5737" s="1">
        <v>181614.796875</v>
      </c>
      <c r="AN5737" s="1">
        <v>50922.484375</v>
      </c>
      <c r="AO5737" t="s">
        <v>18547</v>
      </c>
    </row>
    <row r="5738" spans="1:41" x14ac:dyDescent="0.25">
      <c r="A5738" s="1">
        <v>2022</v>
      </c>
      <c r="B5738" t="s">
        <v>4276</v>
      </c>
      <c r="C5738" t="s">
        <v>7134</v>
      </c>
      <c r="D5738" t="s">
        <v>7240</v>
      </c>
      <c r="E5738" t="s">
        <v>8005</v>
      </c>
      <c r="F5738" t="s">
        <v>9993</v>
      </c>
      <c r="G5738" t="s">
        <v>12178</v>
      </c>
      <c r="H5738" t="s">
        <v>12748</v>
      </c>
      <c r="I5738" s="1">
        <v>10170.073050599452</v>
      </c>
      <c r="J5738" s="1">
        <v>2922.8449109758462</v>
      </c>
      <c r="K5738" s="1">
        <v>1816.4757728654126</v>
      </c>
      <c r="L5738" s="1">
        <v>2701.0211642233385</v>
      </c>
      <c r="M5738" s="1">
        <v>6498.0243453939129</v>
      </c>
      <c r="N5738" s="1">
        <v>4633.3241426429304</v>
      </c>
      <c r="O5738" s="1">
        <v>3878.8871099931039</v>
      </c>
      <c r="P5738" s="1">
        <v>307.4306626852449</v>
      </c>
      <c r="Q5738" s="1">
        <v>2731.9246773021337</v>
      </c>
      <c r="R5738" s="1">
        <v>3884.5029581168128</v>
      </c>
      <c r="S5738" s="1">
        <v>4865.0547270933221</v>
      </c>
      <c r="T5738" s="1">
        <v>4217.4603545268255</v>
      </c>
      <c r="U5738" s="1">
        <v>1276.3366862383814</v>
      </c>
      <c r="V5738" s="1">
        <v>3281.8500706146901</v>
      </c>
      <c r="W5738" s="1">
        <v>1037.7172188112056</v>
      </c>
      <c r="X5738" s="1">
        <v>6342.5119727907295</v>
      </c>
      <c r="Y5738" s="1">
        <v>17908.668494906542</v>
      </c>
      <c r="Z5738" s="1">
        <v>1544.1665060526072</v>
      </c>
      <c r="AA5738" s="1">
        <v>33705.952548321147</v>
      </c>
      <c r="AB5738" s="1">
        <v>672.57394074822525</v>
      </c>
      <c r="AC5738" s="1">
        <v>6185.8023751679202</v>
      </c>
      <c r="AD5738" s="1">
        <v>3394.5406112876472</v>
      </c>
      <c r="AE5738" s="1">
        <v>4139.7702953644894</v>
      </c>
      <c r="AF5738" s="1">
        <v>24526.903661502438</v>
      </c>
      <c r="AG5738" s="1">
        <v>31685.036939500555</v>
      </c>
      <c r="AH5738" s="1">
        <v>15499.593563973043</v>
      </c>
      <c r="AI5738" s="1">
        <v>2181.9808044736155</v>
      </c>
      <c r="AJ5738" s="1">
        <v>12571.438656345819</v>
      </c>
      <c r="AK5738" s="1">
        <v>1879.0386680673316</v>
      </c>
      <c r="AL5738" s="1">
        <v>216460.890625</v>
      </c>
      <c r="AM5738" s="1">
        <v>164177.046875</v>
      </c>
      <c r="AN5738" s="1">
        <v>52283.859375</v>
      </c>
      <c r="AO5738" t="s">
        <v>18548</v>
      </c>
    </row>
    <row r="5739" spans="1:41" x14ac:dyDescent="0.25">
      <c r="A5739" s="1">
        <v>2022</v>
      </c>
      <c r="B5739" t="s">
        <v>4277</v>
      </c>
      <c r="C5739" t="s">
        <v>7134</v>
      </c>
      <c r="D5739" t="s">
        <v>7240</v>
      </c>
      <c r="E5739" t="s">
        <v>8005</v>
      </c>
      <c r="F5739" t="s">
        <v>9993</v>
      </c>
      <c r="G5739" t="s">
        <v>12178</v>
      </c>
      <c r="H5739" t="s">
        <v>12748</v>
      </c>
      <c r="I5739" s="1">
        <v>5675.6126927181303</v>
      </c>
      <c r="J5739" s="1">
        <v>5479.432574148911</v>
      </c>
      <c r="K5739" s="1">
        <v>1232.3107675188928</v>
      </c>
      <c r="L5739" s="1">
        <v>1331.102792714431</v>
      </c>
      <c r="M5739" s="1">
        <v>5155.6132493176801</v>
      </c>
      <c r="N5739" s="1">
        <v>4517.7733093529314</v>
      </c>
      <c r="O5739" s="1">
        <v>3587.0766933466089</v>
      </c>
      <c r="P5739" s="1">
        <v>309.63547649018722</v>
      </c>
      <c r="Q5739" s="1">
        <v>2367.5376866650413</v>
      </c>
      <c r="R5739" s="1">
        <v>3022.0366614562035</v>
      </c>
      <c r="S5739" s="1">
        <v>4040.4101145990949</v>
      </c>
      <c r="T5739" s="1">
        <v>3800.5798558362326</v>
      </c>
      <c r="U5739" s="1">
        <v>1657.173067491236</v>
      </c>
      <c r="V5739" s="1">
        <v>3009.1649917385703</v>
      </c>
      <c r="W5739" s="1">
        <v>756.15889684675824</v>
      </c>
      <c r="X5739" s="1">
        <v>6000.4014914102045</v>
      </c>
      <c r="Y5739" s="1">
        <v>16182.645462629747</v>
      </c>
      <c r="Z5739" s="1">
        <v>1684.5511302191771</v>
      </c>
      <c r="AA5739" s="1">
        <v>23546.126048881324</v>
      </c>
      <c r="AB5739" s="1">
        <v>677.39746842257557</v>
      </c>
      <c r="AC5739" s="1">
        <v>4471.270418630862</v>
      </c>
      <c r="AD5739" s="1">
        <v>3527.8323602997502</v>
      </c>
      <c r="AE5739" s="1">
        <v>4127.3359665848111</v>
      </c>
      <c r="AF5739" s="1">
        <v>22403.130078635022</v>
      </c>
      <c r="AG5739" s="1">
        <v>34578.569782481769</v>
      </c>
      <c r="AH5739" s="1">
        <v>9913.1138844113739</v>
      </c>
      <c r="AI5739" s="1">
        <v>1853.3415885224922</v>
      </c>
      <c r="AJ5739" s="1">
        <v>17114.021635902769</v>
      </c>
      <c r="AK5739" s="1">
        <v>1955.0266279396649</v>
      </c>
      <c r="AL5739" s="1">
        <v>193976.390625</v>
      </c>
      <c r="AM5739" s="1">
        <v>151477.109375</v>
      </c>
      <c r="AN5739" s="1">
        <v>42499.26171875</v>
      </c>
      <c r="AO5739" t="s">
        <v>18549</v>
      </c>
    </row>
    <row r="5740" spans="1:41" x14ac:dyDescent="0.25">
      <c r="A5740" s="1">
        <v>2022</v>
      </c>
      <c r="B5740" t="s">
        <v>4278</v>
      </c>
      <c r="C5740" t="s">
        <v>7134</v>
      </c>
      <c r="D5740" t="s">
        <v>7240</v>
      </c>
      <c r="E5740" t="s">
        <v>8005</v>
      </c>
      <c r="F5740" t="s">
        <v>9993</v>
      </c>
      <c r="G5740" t="s">
        <v>12178</v>
      </c>
      <c r="H5740" t="s">
        <v>12748</v>
      </c>
      <c r="I5740" s="1">
        <v>7554.5900346239641</v>
      </c>
      <c r="J5740" s="1">
        <v>11740.590911223268</v>
      </c>
      <c r="K5740" s="1">
        <v>1806.7488379441518</v>
      </c>
      <c r="L5740" s="1">
        <v>1751.5485209211813</v>
      </c>
      <c r="M5740" s="1">
        <v>6288.2322813165119</v>
      </c>
      <c r="N5740" s="1">
        <v>5085.2230512853494</v>
      </c>
      <c r="O5740" s="1">
        <v>3897.7376137932974</v>
      </c>
      <c r="P5740" s="1">
        <v>4909.6435813699782</v>
      </c>
      <c r="Q5740" s="1">
        <v>2450.1726838334735</v>
      </c>
      <c r="R5740" s="1">
        <v>3715.4059534691723</v>
      </c>
      <c r="S5740" s="1">
        <v>6900.0396278713206</v>
      </c>
      <c r="T5740" s="1">
        <v>4246.1782325361974</v>
      </c>
      <c r="U5740" s="1">
        <v>1220.7762418541568</v>
      </c>
      <c r="V5740" s="1">
        <v>2735.6003263114449</v>
      </c>
      <c r="W5740" s="1">
        <v>2133.6280796871147</v>
      </c>
      <c r="X5740" s="1">
        <v>11502.896831940558</v>
      </c>
      <c r="Y5740" s="1">
        <v>15939.091540382749</v>
      </c>
      <c r="Z5740" s="1">
        <v>1995.0286269530393</v>
      </c>
      <c r="AA5740" s="1">
        <v>32356.939676483955</v>
      </c>
      <c r="AB5740" s="1">
        <v>186.83184223159267</v>
      </c>
      <c r="AC5740" s="1">
        <v>5804.5281541896165</v>
      </c>
      <c r="AD5740" s="1">
        <v>4418.0879429140996</v>
      </c>
      <c r="AE5740" s="1">
        <v>4719.6271054639828</v>
      </c>
      <c r="AF5740" s="1">
        <v>21475.046411051815</v>
      </c>
      <c r="AG5740" s="1">
        <v>42285.565928711716</v>
      </c>
      <c r="AH5740" s="1">
        <v>7869.2298094477073</v>
      </c>
      <c r="AI5740" s="1">
        <v>2785.4929205437452</v>
      </c>
      <c r="AJ5740" s="1">
        <v>12656.795766632269</v>
      </c>
      <c r="AK5740" s="1">
        <v>1556.2243222245163</v>
      </c>
      <c r="AL5740" s="1">
        <v>231987.515625</v>
      </c>
      <c r="AM5740" s="1">
        <v>178396.171875</v>
      </c>
      <c r="AN5740" s="1">
        <v>53591.328125</v>
      </c>
      <c r="AO5740" t="s">
        <v>18550</v>
      </c>
    </row>
    <row r="5741" spans="1:41" x14ac:dyDescent="0.25">
      <c r="A5741" s="1">
        <v>2022</v>
      </c>
      <c r="B5741" t="s">
        <v>4279</v>
      </c>
      <c r="C5741" t="s">
        <v>7134</v>
      </c>
      <c r="D5741" t="s">
        <v>7240</v>
      </c>
      <c r="E5741" t="s">
        <v>8005</v>
      </c>
      <c r="F5741" t="s">
        <v>9993</v>
      </c>
      <c r="G5741" t="s">
        <v>12179</v>
      </c>
      <c r="H5741" t="s">
        <v>12748</v>
      </c>
      <c r="I5741" s="1">
        <v>10397.77878199718</v>
      </c>
      <c r="J5741" s="1">
        <v>2965.355392531384</v>
      </c>
      <c r="K5741" s="1">
        <v>2169.9672781622262</v>
      </c>
      <c r="L5741" s="1">
        <v>2727.2658604424259</v>
      </c>
      <c r="M5741" s="1">
        <v>6464.1999389384246</v>
      </c>
      <c r="N5741" s="1">
        <v>4733.7299022999996</v>
      </c>
      <c r="O5741" s="1">
        <v>3859.9287657460118</v>
      </c>
      <c r="P5741" s="1">
        <v>325</v>
      </c>
      <c r="Q5741" s="1">
        <v>2715.0436826640539</v>
      </c>
      <c r="R5741" s="1">
        <v>3781.601732133749</v>
      </c>
      <c r="S5741" s="1">
        <v>4754.88</v>
      </c>
      <c r="T5741" s="1">
        <v>3980.7005647537499</v>
      </c>
      <c r="U5741" s="1">
        <v>1196.6946115000001</v>
      </c>
      <c r="V5741" s="1">
        <v>73</v>
      </c>
      <c r="W5741" s="1">
        <v>1037.385853367309</v>
      </c>
      <c r="X5741" s="1">
        <v>6435.6870018528016</v>
      </c>
      <c r="Y5741" s="1">
        <v>18032</v>
      </c>
      <c r="Z5741" s="1">
        <v>1540.6480964521079</v>
      </c>
      <c r="AA5741" s="1">
        <v>34138.36898564727</v>
      </c>
      <c r="AB5741" s="1">
        <v>606</v>
      </c>
      <c r="AC5741" s="1">
        <v>6179.5498799999996</v>
      </c>
      <c r="AD5741" s="1">
        <v>3386.806092873197</v>
      </c>
      <c r="AE5741" s="1">
        <v>4118.2213959359997</v>
      </c>
      <c r="AF5741" s="1">
        <v>24765.22135568313</v>
      </c>
      <c r="AG5741" s="1">
        <v>32403.380077248199</v>
      </c>
      <c r="AH5741" s="1">
        <v>15727.29121546649</v>
      </c>
      <c r="AI5741" s="1">
        <v>2170.6228590912001</v>
      </c>
      <c r="AJ5741" s="1">
        <v>12756.12008338642</v>
      </c>
      <c r="AK5741" s="1">
        <v>1800.4076872242399</v>
      </c>
      <c r="AL5741" s="1">
        <v>215242.859375</v>
      </c>
      <c r="AM5741" s="1">
        <v>162848.96875</v>
      </c>
      <c r="AN5741" s="1">
        <v>52393.87890625</v>
      </c>
      <c r="AO5741" t="s">
        <v>18551</v>
      </c>
    </row>
    <row r="5742" spans="1:41" x14ac:dyDescent="0.25">
      <c r="A5742" s="1">
        <v>2022</v>
      </c>
      <c r="B5742" t="s">
        <v>4280</v>
      </c>
      <c r="C5742" t="s">
        <v>7134</v>
      </c>
      <c r="D5742" t="s">
        <v>7240</v>
      </c>
      <c r="E5742" t="s">
        <v>8005</v>
      </c>
      <c r="F5742" t="s">
        <v>9993</v>
      </c>
      <c r="G5742" t="s">
        <v>12179</v>
      </c>
      <c r="H5742" t="s">
        <v>12748</v>
      </c>
      <c r="I5742" s="1">
        <v>8306</v>
      </c>
      <c r="J5742" s="1">
        <v>15221.594964646951</v>
      </c>
      <c r="K5742" s="1">
        <v>1732.596718</v>
      </c>
      <c r="L5742" s="1">
        <v>2292.6962520000002</v>
      </c>
      <c r="M5742" s="1">
        <v>8104.1664410329877</v>
      </c>
      <c r="N5742" s="1">
        <v>5708.3055299999996</v>
      </c>
      <c r="O5742" s="1">
        <v>3853.593839303232</v>
      </c>
      <c r="P5742" s="1">
        <v>4609</v>
      </c>
      <c r="Q5742" s="1">
        <v>2252.429194150513</v>
      </c>
      <c r="R5742" s="1">
        <v>3682.978491876197</v>
      </c>
      <c r="S5742" s="1">
        <v>7552.5260623229469</v>
      </c>
      <c r="T5742" s="1">
        <v>4268.3665737997262</v>
      </c>
      <c r="U5742" s="1">
        <v>1057.74</v>
      </c>
      <c r="V5742" s="1">
        <v>2429</v>
      </c>
      <c r="W5742" s="1">
        <v>1989</v>
      </c>
      <c r="X5742" s="1">
        <v>13997.91</v>
      </c>
      <c r="Y5742" s="1">
        <v>18432</v>
      </c>
      <c r="Z5742" s="1">
        <v>2375.3406498639451</v>
      </c>
      <c r="AA5742" s="1">
        <v>34758</v>
      </c>
      <c r="AB5742" s="1">
        <v>1692.18</v>
      </c>
      <c r="AC5742" s="1">
        <v>2085.3768400000008</v>
      </c>
      <c r="AD5742" s="1">
        <v>3770.02579486474</v>
      </c>
      <c r="AE5742" s="1">
        <v>5495.76</v>
      </c>
      <c r="AF5742" s="1">
        <v>17593.027391506861</v>
      </c>
      <c r="AG5742" s="1">
        <v>38356</v>
      </c>
      <c r="AH5742" s="1">
        <v>12361.7192</v>
      </c>
      <c r="AI5742" s="1">
        <v>3227.030099999999</v>
      </c>
      <c r="AJ5742" s="1">
        <v>11957.42165899266</v>
      </c>
      <c r="AK5742" s="1">
        <v>1708</v>
      </c>
      <c r="AL5742" s="1">
        <v>240869.8125</v>
      </c>
      <c r="AM5742" s="1">
        <v>176612.671875</v>
      </c>
      <c r="AN5742" s="1">
        <v>64257.1171875</v>
      </c>
      <c r="AO5742" t="s">
        <v>18552</v>
      </c>
    </row>
    <row r="5743" spans="1:41" x14ac:dyDescent="0.25">
      <c r="A5743" s="1">
        <v>2022</v>
      </c>
      <c r="B5743" t="s">
        <v>4281</v>
      </c>
      <c r="C5743" t="s">
        <v>7134</v>
      </c>
      <c r="D5743" t="s">
        <v>7240</v>
      </c>
      <c r="E5743" t="s">
        <v>8005</v>
      </c>
      <c r="F5743" t="s">
        <v>9993</v>
      </c>
      <c r="G5743" t="s">
        <v>12179</v>
      </c>
      <c r="H5743" t="s">
        <v>12748</v>
      </c>
      <c r="I5743" s="1">
        <v>9288</v>
      </c>
      <c r="J5743" s="1">
        <v>11931.17713604289</v>
      </c>
      <c r="K5743" s="1">
        <v>1669</v>
      </c>
      <c r="L5743" s="1">
        <v>2338.5501770400001</v>
      </c>
      <c r="M5743" s="1">
        <v>6514.4135008683907</v>
      </c>
      <c r="N5743" s="1">
        <v>5421.5244000000002</v>
      </c>
      <c r="O5743" s="1">
        <v>4169.3849802719997</v>
      </c>
      <c r="P5743" s="1">
        <v>5638.3002299999989</v>
      </c>
      <c r="Q5743" s="1">
        <v>2220.5298816</v>
      </c>
      <c r="R5743" s="1">
        <v>3741.2784416159989</v>
      </c>
      <c r="S5743" s="1">
        <v>9903.879719999999</v>
      </c>
      <c r="T5743" s="1">
        <v>4338.573477590312</v>
      </c>
      <c r="U5743" s="1">
        <v>1305.7280000000001</v>
      </c>
      <c r="V5743" s="1">
        <v>2943</v>
      </c>
      <c r="W5743" s="1">
        <v>1384.7724000000001</v>
      </c>
      <c r="X5743" s="1">
        <v>12961</v>
      </c>
      <c r="Y5743" s="1">
        <v>19765</v>
      </c>
      <c r="Z5743" s="1">
        <v>2324.5678008</v>
      </c>
      <c r="AA5743" s="1">
        <v>33819</v>
      </c>
      <c r="AB5743" s="1">
        <v>1466.3530800000001</v>
      </c>
      <c r="AC5743" s="1">
        <v>6313.3756657827198</v>
      </c>
      <c r="AD5743" s="1">
        <v>4140.2664853089764</v>
      </c>
      <c r="AE5743" s="1">
        <v>5407.9992000000002</v>
      </c>
      <c r="AF5743" s="1">
        <v>21027.730399200002</v>
      </c>
      <c r="AG5743" s="1">
        <v>39157</v>
      </c>
      <c r="AH5743" s="1">
        <v>8382.2025806628717</v>
      </c>
      <c r="AI5743" s="1">
        <v>2931.8472000000002</v>
      </c>
      <c r="AJ5743" s="1">
        <v>12118.995360000001</v>
      </c>
      <c r="AK5743" s="1">
        <v>1894</v>
      </c>
      <c r="AL5743" s="1">
        <v>244517.46875</v>
      </c>
      <c r="AM5743" s="1">
        <v>184761.765625</v>
      </c>
      <c r="AN5743" s="1">
        <v>59755.69140625</v>
      </c>
      <c r="AO5743" t="s">
        <v>18553</v>
      </c>
    </row>
    <row r="5744" spans="1:41" x14ac:dyDescent="0.25">
      <c r="A5744" s="1">
        <v>2022</v>
      </c>
      <c r="B5744" t="s">
        <v>4282</v>
      </c>
      <c r="C5744" t="s">
        <v>7134</v>
      </c>
      <c r="D5744" t="s">
        <v>7240</v>
      </c>
      <c r="E5744" t="s">
        <v>8005</v>
      </c>
      <c r="F5744" t="s">
        <v>9993</v>
      </c>
      <c r="G5744" t="s">
        <v>12179</v>
      </c>
      <c r="H5744" t="s">
        <v>12748</v>
      </c>
      <c r="I5744" s="1">
        <v>9037.5432799999999</v>
      </c>
      <c r="J5744" s="1">
        <v>15221.594999999999</v>
      </c>
      <c r="K5744" s="1">
        <v>1708.604</v>
      </c>
      <c r="L5744" s="1">
        <v>2959</v>
      </c>
      <c r="M5744" s="1">
        <v>8811.36097255192</v>
      </c>
      <c r="N5744" s="1">
        <v>5956</v>
      </c>
      <c r="O5744" s="1">
        <v>3812.0869489999959</v>
      </c>
      <c r="P5744" s="1">
        <v>4131</v>
      </c>
      <c r="Q5744" s="1">
        <v>2181</v>
      </c>
      <c r="R5744" s="1">
        <v>3596.000039999999</v>
      </c>
      <c r="S5744" s="1">
        <v>7354.2</v>
      </c>
      <c r="T5744" s="1">
        <v>4441.587901701324</v>
      </c>
      <c r="U5744" s="1">
        <v>1185</v>
      </c>
      <c r="V5744" s="1">
        <v>2265</v>
      </c>
      <c r="W5744" s="1">
        <v>3122.14</v>
      </c>
      <c r="X5744" s="1">
        <v>13194</v>
      </c>
      <c r="Y5744" s="1">
        <v>19819</v>
      </c>
      <c r="Z5744" s="1">
        <v>2048.8916025888029</v>
      </c>
      <c r="AA5744" s="1">
        <v>34002</v>
      </c>
      <c r="AB5744" s="1">
        <v>1554.65</v>
      </c>
      <c r="AC5744" s="1">
        <v>2070.0509900000002</v>
      </c>
      <c r="AD5744" s="1">
        <v>2745.9476</v>
      </c>
      <c r="AE5744" s="1">
        <v>6412</v>
      </c>
      <c r="AF5744" s="1">
        <v>20584.803921568629</v>
      </c>
      <c r="AG5744" s="1">
        <v>40288.620806250423</v>
      </c>
      <c r="AH5744" s="1">
        <v>12927.438967440001</v>
      </c>
      <c r="AI5744" s="1">
        <v>5200</v>
      </c>
      <c r="AJ5744" s="1">
        <v>12424.300176972991</v>
      </c>
      <c r="AK5744" s="1">
        <v>1919</v>
      </c>
      <c r="AL5744" s="1">
        <v>250972.8125</v>
      </c>
      <c r="AM5744" s="1">
        <v>184181.8125</v>
      </c>
      <c r="AN5744" s="1">
        <v>66791.015625</v>
      </c>
      <c r="AO5744" t="s">
        <v>18554</v>
      </c>
    </row>
    <row r="5745" spans="1:41" x14ac:dyDescent="0.25">
      <c r="A5745" s="1">
        <v>2022</v>
      </c>
      <c r="B5745" t="s">
        <v>4283</v>
      </c>
      <c r="C5745" t="s">
        <v>7134</v>
      </c>
      <c r="D5745" t="s">
        <v>7240</v>
      </c>
      <c r="E5745" t="s">
        <v>8005</v>
      </c>
      <c r="F5745" t="s">
        <v>9993</v>
      </c>
      <c r="G5745" t="s">
        <v>12179</v>
      </c>
      <c r="H5745" t="s">
        <v>12748</v>
      </c>
      <c r="I5745" s="1">
        <v>5283.5450440399691</v>
      </c>
      <c r="J5745" s="1">
        <v>315</v>
      </c>
      <c r="K5745" s="1"/>
      <c r="L5745" s="1">
        <v>1423.122206178291</v>
      </c>
      <c r="M5745" s="1">
        <v>5202.6339599999974</v>
      </c>
      <c r="N5745" s="1">
        <v>3396.4</v>
      </c>
      <c r="O5745" s="1">
        <v>3850.2445363486522</v>
      </c>
      <c r="P5745" s="1">
        <v>344</v>
      </c>
      <c r="Q5745" s="1">
        <v>3227.5918399874622</v>
      </c>
      <c r="R5745" s="1">
        <v>4292.9315416439758</v>
      </c>
      <c r="S5745" s="1">
        <v>11945.222007187231</v>
      </c>
      <c r="T5745" s="1">
        <v>4058.8046523299131</v>
      </c>
      <c r="U5745" s="1">
        <v>1244</v>
      </c>
      <c r="V5745" s="1">
        <v>3198</v>
      </c>
      <c r="W5745" s="1">
        <v>962.63618956655728</v>
      </c>
      <c r="X5745" s="1">
        <v>5326.8921041373314</v>
      </c>
      <c r="Y5745" s="1">
        <v>23770</v>
      </c>
      <c r="Z5745" s="1">
        <v>1864.2735581999041</v>
      </c>
      <c r="AA5745" s="1">
        <v>27892.347964619668</v>
      </c>
      <c r="AB5745" s="1">
        <v>606</v>
      </c>
      <c r="AC5745" s="1">
        <v>4883.1707224576194</v>
      </c>
      <c r="AD5745" s="1">
        <v>4222.9876889692587</v>
      </c>
      <c r="AE5745" s="1">
        <v>5894.4139320924687</v>
      </c>
      <c r="AF5745" s="1">
        <v>22478</v>
      </c>
      <c r="AG5745" s="1">
        <v>35565.026103304634</v>
      </c>
      <c r="AH5745" s="1">
        <v>8953.1462270803222</v>
      </c>
      <c r="AI5745" s="1">
        <v>1942.6112537017571</v>
      </c>
      <c r="AJ5745" s="1">
        <v>21609.123883604228</v>
      </c>
      <c r="AK5745" s="1">
        <v>2040</v>
      </c>
      <c r="AL5745" s="1">
        <v>215792.125</v>
      </c>
      <c r="AM5745" s="1">
        <v>166680.953125</v>
      </c>
      <c r="AN5745" s="1">
        <v>49111.17578125</v>
      </c>
      <c r="AO5745" t="s">
        <v>18555</v>
      </c>
    </row>
    <row r="5746" spans="1:41" x14ac:dyDescent="0.25">
      <c r="A5746" s="1">
        <v>2022</v>
      </c>
      <c r="B5746" t="s">
        <v>4284</v>
      </c>
      <c r="C5746" t="s">
        <v>7134</v>
      </c>
      <c r="D5746" t="s">
        <v>7240</v>
      </c>
      <c r="E5746" t="s">
        <v>8005</v>
      </c>
      <c r="F5746" t="s">
        <v>9993</v>
      </c>
      <c r="G5746" t="s">
        <v>12179</v>
      </c>
      <c r="H5746" t="s">
        <v>12748</v>
      </c>
      <c r="I5746" s="1">
        <v>7703.2387820501444</v>
      </c>
      <c r="J5746" s="1">
        <v>12165.09814762757</v>
      </c>
      <c r="K5746" s="1">
        <v>1789.8450408086251</v>
      </c>
      <c r="L5746" s="1">
        <v>1788.9908854355999</v>
      </c>
      <c r="M5746" s="1">
        <v>6286.2386243316478</v>
      </c>
      <c r="N5746" s="1">
        <v>5093.5737717311986</v>
      </c>
      <c r="O5746" s="1">
        <v>3896.5018528558398</v>
      </c>
      <c r="P5746" s="1">
        <v>4922.5367071249984</v>
      </c>
      <c r="Q5746" s="1">
        <v>2461.4215531089312</v>
      </c>
      <c r="R5746" s="1">
        <v>3688.7739000000001</v>
      </c>
      <c r="S5746" s="1">
        <v>6823.7150799999999</v>
      </c>
      <c r="T5746" s="1">
        <v>4322.622613241856</v>
      </c>
      <c r="U5746" s="1">
        <v>1184.8461500000001</v>
      </c>
      <c r="V5746" s="1">
        <v>2772</v>
      </c>
      <c r="W5746" s="1">
        <v>2132.951622086016</v>
      </c>
      <c r="X5746" s="1">
        <v>11822.075999999999</v>
      </c>
      <c r="Y5746" s="1">
        <v>16503</v>
      </c>
      <c r="Z5746" s="1">
        <v>1998.3047716131921</v>
      </c>
      <c r="AA5746" s="1">
        <v>33967</v>
      </c>
      <c r="AB5746" s="1">
        <v>192</v>
      </c>
      <c r="AC5746" s="1">
        <v>5802.6878535167507</v>
      </c>
      <c r="AD5746" s="1">
        <v>4438.3716127326516</v>
      </c>
      <c r="AE5746" s="1">
        <v>4718.130768</v>
      </c>
      <c r="AF5746" s="1">
        <v>21934.112492340719</v>
      </c>
      <c r="AG5746" s="1">
        <v>45305</v>
      </c>
      <c r="AH5746" s="1">
        <v>8103.0266421833194</v>
      </c>
      <c r="AI5746" s="1">
        <v>2784.6097920000002</v>
      </c>
      <c r="AJ5746" s="1">
        <v>13163.955416553599</v>
      </c>
      <c r="AK5746" s="1">
        <v>1509</v>
      </c>
      <c r="AL5746" s="1">
        <v>239273.625</v>
      </c>
      <c r="AM5746" s="1">
        <v>185172.671875</v>
      </c>
      <c r="AN5746" s="1">
        <v>54100.95703125</v>
      </c>
      <c r="AO5746" t="s">
        <v>18556</v>
      </c>
    </row>
    <row r="5747" spans="1:41" x14ac:dyDescent="0.25">
      <c r="A5747" s="1">
        <v>2022</v>
      </c>
      <c r="B5747" t="s">
        <v>4285</v>
      </c>
      <c r="C5747" t="s">
        <v>7134</v>
      </c>
      <c r="D5747" t="s">
        <v>7240</v>
      </c>
      <c r="E5747" t="s">
        <v>8005</v>
      </c>
      <c r="F5747" t="s">
        <v>9993</v>
      </c>
      <c r="G5747" t="s">
        <v>12179</v>
      </c>
      <c r="H5747" t="s">
        <v>12748</v>
      </c>
      <c r="I5747" s="1">
        <v>5903.9592999757187</v>
      </c>
      <c r="J5747" s="1">
        <v>5845.972486714877</v>
      </c>
      <c r="K5747" s="1">
        <v>1320.721997617263</v>
      </c>
      <c r="L5747" s="1">
        <v>1392.5273669999999</v>
      </c>
      <c r="M5747" s="1">
        <v>5419.3506549784843</v>
      </c>
      <c r="N5747" s="1">
        <v>4795.9050401949544</v>
      </c>
      <c r="O5747" s="1">
        <v>3910</v>
      </c>
      <c r="P5747" s="1">
        <v>344</v>
      </c>
      <c r="Q5747" s="1">
        <v>2701.56490894848</v>
      </c>
      <c r="R5747" s="1">
        <v>3325.6546133810361</v>
      </c>
      <c r="S5747" s="1">
        <v>4152</v>
      </c>
      <c r="T5747" s="1">
        <v>3921.5805601164011</v>
      </c>
      <c r="U5747" s="1">
        <v>1736.99390882733</v>
      </c>
      <c r="V5747" s="1">
        <v>3154</v>
      </c>
      <c r="W5747" s="1">
        <v>777.03990673803207</v>
      </c>
      <c r="X5747" s="1">
        <v>6799.9726019341069</v>
      </c>
      <c r="Y5747" s="1">
        <v>17619</v>
      </c>
      <c r="Z5747" s="1">
        <v>1775.968976896</v>
      </c>
      <c r="AA5747" s="1">
        <v>25107.897932349741</v>
      </c>
      <c r="AB5747" s="1">
        <v>606</v>
      </c>
      <c r="AC5747" s="1">
        <v>4925.8120924364803</v>
      </c>
      <c r="AD5747" s="1">
        <v>4025.561309084705</v>
      </c>
      <c r="AE5747" s="1">
        <v>4241.3106133187921</v>
      </c>
      <c r="AF5747" s="1">
        <v>23436.175188531732</v>
      </c>
      <c r="AG5747" s="1">
        <v>38318</v>
      </c>
      <c r="AH5747" s="1">
        <v>11639.46420141035</v>
      </c>
      <c r="AI5747" s="1">
        <v>1904.5208369625059</v>
      </c>
      <c r="AJ5747" s="1">
        <v>20207.94543144176</v>
      </c>
      <c r="AK5747" s="1">
        <v>2070.5921987370052</v>
      </c>
      <c r="AL5747" s="1">
        <v>211379.5</v>
      </c>
      <c r="AM5747" s="1">
        <v>164832.703125</v>
      </c>
      <c r="AN5747" s="1">
        <v>46546.80078125</v>
      </c>
      <c r="AO5747" t="s">
        <v>18557</v>
      </c>
    </row>
    <row r="5748" spans="1:41" x14ac:dyDescent="0.25">
      <c r="A5748" s="1">
        <v>2022</v>
      </c>
      <c r="B5748" t="s">
        <v>4286</v>
      </c>
      <c r="C5748" t="s">
        <v>7134</v>
      </c>
      <c r="D5748" t="s">
        <v>7240</v>
      </c>
      <c r="E5748" t="s">
        <v>8005</v>
      </c>
      <c r="F5748" t="s">
        <v>9993</v>
      </c>
      <c r="G5748" t="s">
        <v>12179</v>
      </c>
      <c r="H5748" t="s">
        <v>12748</v>
      </c>
      <c r="I5748" s="1">
        <v>6416</v>
      </c>
      <c r="J5748" s="1">
        <v>3383.1847666231001</v>
      </c>
      <c r="K5748" s="1">
        <v>1681.0803349172461</v>
      </c>
      <c r="L5748" s="1">
        <v>2008.4921178889649</v>
      </c>
      <c r="M5748" s="1">
        <v>5436.8655218989761</v>
      </c>
      <c r="N5748" s="1">
        <v>4510.1385926874927</v>
      </c>
      <c r="O5748" s="1">
        <v>3598.5600884294508</v>
      </c>
      <c r="P5748" s="1">
        <v>344</v>
      </c>
      <c r="Q5748" s="1">
        <v>3726.8135815880182</v>
      </c>
      <c r="R5748" s="1">
        <v>3654.0965091469361</v>
      </c>
      <c r="S5748" s="1">
        <v>6865</v>
      </c>
      <c r="T5748" s="1">
        <v>3884.457195156227</v>
      </c>
      <c r="U5748" s="1">
        <v>1194.6330943552509</v>
      </c>
      <c r="V5748" s="1">
        <v>3000</v>
      </c>
      <c r="W5748" s="1">
        <v>1057.0961845812881</v>
      </c>
      <c r="X5748" s="1">
        <v>6198.3078626355154</v>
      </c>
      <c r="Y5748" s="1">
        <v>15904</v>
      </c>
      <c r="Z5748" s="1">
        <v>2031.0731995247791</v>
      </c>
      <c r="AA5748" s="1">
        <v>32366.385348176609</v>
      </c>
      <c r="AB5748" s="1">
        <v>606</v>
      </c>
      <c r="AC5748" s="1">
        <v>4366.1137379461306</v>
      </c>
      <c r="AD5748" s="1">
        <v>4063.4528241864309</v>
      </c>
      <c r="AE5748" s="1">
        <v>4234</v>
      </c>
      <c r="AF5748" s="1">
        <v>24601.400944044621</v>
      </c>
      <c r="AG5748" s="1">
        <v>32359.94855426826</v>
      </c>
      <c r="AH5748" s="1">
        <v>9371.0316649092038</v>
      </c>
      <c r="AI5748" s="1">
        <v>1867.177291139712</v>
      </c>
      <c r="AJ5748" s="1">
        <v>13498.157818849049</v>
      </c>
      <c r="AK5748" s="1">
        <v>1858.9031800974469</v>
      </c>
      <c r="AL5748" s="1">
        <v>204086.375</v>
      </c>
      <c r="AM5748" s="1">
        <v>157598.4375</v>
      </c>
      <c r="AN5748" s="1">
        <v>46487.9296875</v>
      </c>
      <c r="AO5748" t="s">
        <v>18558</v>
      </c>
    </row>
    <row r="5749" spans="1:41" x14ac:dyDescent="0.25">
      <c r="A5749" s="1">
        <v>2022</v>
      </c>
      <c r="B5749" t="s">
        <v>4287</v>
      </c>
      <c r="C5749" t="s">
        <v>7134</v>
      </c>
      <c r="D5749" t="s">
        <v>7240</v>
      </c>
      <c r="E5749" t="s">
        <v>8005</v>
      </c>
      <c r="F5749" t="s">
        <v>9993</v>
      </c>
      <c r="G5749" t="s">
        <v>12179</v>
      </c>
      <c r="H5749" t="s">
        <v>12748</v>
      </c>
      <c r="I5749" s="1">
        <v>11063.584742653329</v>
      </c>
      <c r="J5749" s="1">
        <v>4032.3388191158342</v>
      </c>
      <c r="K5749" s="1">
        <v>1785.406256097044</v>
      </c>
      <c r="L5749" s="1">
        <v>2126.1446999999998</v>
      </c>
      <c r="M5749" s="1">
        <v>6252.0579258078678</v>
      </c>
      <c r="N5749" s="1">
        <v>5689.0533084763601</v>
      </c>
      <c r="O5749" s="1">
        <v>3961.8302214948262</v>
      </c>
      <c r="P5749" s="1">
        <v>4530.4439562094094</v>
      </c>
      <c r="Q5749" s="1">
        <v>2530.3246499532529</v>
      </c>
      <c r="R5749" s="1">
        <v>3733.0717987499988</v>
      </c>
      <c r="S5749" s="1">
        <v>4731</v>
      </c>
      <c r="T5749" s="1">
        <v>4195.5070521600001</v>
      </c>
      <c r="U5749" s="1">
        <v>1196.6946115000001</v>
      </c>
      <c r="V5749" s="1">
        <v>3431</v>
      </c>
      <c r="W5749" s="1">
        <v>2368.969459888579</v>
      </c>
      <c r="X5749" s="1">
        <v>5696.8404580800006</v>
      </c>
      <c r="Y5749" s="1">
        <v>17148</v>
      </c>
      <c r="Z5749" s="1">
        <v>1768</v>
      </c>
      <c r="AA5749" s="1">
        <v>36594</v>
      </c>
      <c r="AB5749" s="1">
        <v>606</v>
      </c>
      <c r="AC5749" s="1">
        <v>6334.59058</v>
      </c>
      <c r="AD5749" s="1">
        <v>4248.4971794552284</v>
      </c>
      <c r="AE5749" s="1">
        <v>5028.9798153600004</v>
      </c>
      <c r="AF5749" s="1">
        <v>22269.088984383361</v>
      </c>
      <c r="AG5749" s="1">
        <v>42521</v>
      </c>
      <c r="AH5749" s="1">
        <v>11935</v>
      </c>
      <c r="AI5749" s="1">
        <v>2379.1858876800002</v>
      </c>
      <c r="AJ5749" s="1">
        <v>12423</v>
      </c>
      <c r="AK5749" s="1">
        <v>1605.789692746486</v>
      </c>
      <c r="AL5749" s="1">
        <v>232185.421875</v>
      </c>
      <c r="AM5749" s="1">
        <v>182419.3125</v>
      </c>
      <c r="AN5749" s="1">
        <v>49766.0859375</v>
      </c>
      <c r="AO5749" t="s">
        <v>18559</v>
      </c>
    </row>
    <row r="5750" spans="1:41" x14ac:dyDescent="0.25">
      <c r="A5750" s="1">
        <v>2022</v>
      </c>
      <c r="B5750" t="s">
        <v>4288</v>
      </c>
      <c r="C5750" t="s">
        <v>7134</v>
      </c>
      <c r="D5750" t="s">
        <v>7240</v>
      </c>
      <c r="E5750" t="s">
        <v>8006</v>
      </c>
      <c r="F5750" t="s">
        <v>9994</v>
      </c>
      <c r="G5750" t="s">
        <v>12180</v>
      </c>
      <c r="H5750" t="s">
        <v>12748</v>
      </c>
      <c r="I5750" s="1"/>
      <c r="J5750" s="1"/>
      <c r="K5750" s="1"/>
      <c r="L5750" s="1"/>
      <c r="M5750" s="1"/>
      <c r="N5750" s="1">
        <v>0</v>
      </c>
      <c r="O5750" s="1"/>
      <c r="P5750" s="1"/>
      <c r="Q5750" s="1">
        <v>0</v>
      </c>
      <c r="R5750" s="1"/>
      <c r="S5750" s="1"/>
      <c r="T5750" s="1"/>
      <c r="U5750" s="1"/>
      <c r="V5750" s="1">
        <v>0</v>
      </c>
      <c r="W5750" s="1"/>
      <c r="X5750" s="1"/>
      <c r="Y5750" s="1">
        <v>0</v>
      </c>
      <c r="Z5750" s="1"/>
      <c r="AA5750" s="1"/>
      <c r="AB5750" s="1">
        <v>0</v>
      </c>
      <c r="AC5750" s="1">
        <v>1358.6319964418947</v>
      </c>
      <c r="AD5750" s="1"/>
      <c r="AE5750" s="1"/>
      <c r="AF5750" s="1"/>
      <c r="AG5750" s="1"/>
      <c r="AH5750" s="1">
        <v>0</v>
      </c>
      <c r="AI5750" s="1"/>
      <c r="AJ5750" s="1">
        <v>0</v>
      </c>
      <c r="AK5750" s="1"/>
      <c r="AL5750" s="1">
        <v>1358.6319580078125</v>
      </c>
      <c r="AM5750" s="1">
        <v>1358.6319580078125</v>
      </c>
      <c r="AN5750" s="1">
        <v>0</v>
      </c>
      <c r="AO5750" t="s">
        <v>18560</v>
      </c>
    </row>
    <row r="5751" spans="1:41" x14ac:dyDescent="0.25">
      <c r="A5751" s="1">
        <v>2022</v>
      </c>
      <c r="B5751" t="s">
        <v>4289</v>
      </c>
      <c r="C5751" t="s">
        <v>7134</v>
      </c>
      <c r="D5751" t="s">
        <v>7240</v>
      </c>
      <c r="E5751" t="s">
        <v>8006</v>
      </c>
      <c r="F5751" t="s">
        <v>9994</v>
      </c>
      <c r="G5751" t="s">
        <v>12180</v>
      </c>
      <c r="H5751" t="s">
        <v>12748</v>
      </c>
      <c r="I5751" s="1"/>
      <c r="J5751" s="1"/>
      <c r="K5751" s="1"/>
      <c r="L5751" s="1"/>
      <c r="M5751" s="1"/>
      <c r="N5751" s="1"/>
      <c r="O5751" s="1"/>
      <c r="P5751" s="1"/>
      <c r="Q5751" s="1">
        <v>0</v>
      </c>
      <c r="R5751" s="1"/>
      <c r="S5751" s="1"/>
      <c r="T5751" s="1"/>
      <c r="U5751" s="1"/>
      <c r="V5751" s="1">
        <v>0</v>
      </c>
      <c r="W5751" s="1"/>
      <c r="X5751" s="1"/>
      <c r="Y5751" s="1"/>
      <c r="Z5751" s="1"/>
      <c r="AA5751" s="1">
        <v>0</v>
      </c>
      <c r="AB5751" s="1">
        <v>0</v>
      </c>
      <c r="AC5751" s="1">
        <v>1006.035844191944</v>
      </c>
      <c r="AD5751" s="1"/>
      <c r="AE5751" s="1"/>
      <c r="AF5751" s="1"/>
      <c r="AG5751" s="1">
        <v>0</v>
      </c>
      <c r="AH5751" s="1">
        <v>0</v>
      </c>
      <c r="AI5751" s="1">
        <v>0</v>
      </c>
      <c r="AJ5751" s="1"/>
      <c r="AK5751" s="1"/>
      <c r="AL5751" s="1">
        <v>1006.0358276367188</v>
      </c>
      <c r="AM5751" s="1">
        <v>1006.0358276367188</v>
      </c>
      <c r="AN5751" s="1">
        <v>0</v>
      </c>
      <c r="AO5751" t="s">
        <v>18561</v>
      </c>
    </row>
    <row r="5752" spans="1:41" x14ac:dyDescent="0.25">
      <c r="A5752" s="1">
        <v>2022</v>
      </c>
      <c r="B5752" t="s">
        <v>4290</v>
      </c>
      <c r="C5752" t="s">
        <v>7134</v>
      </c>
      <c r="D5752" t="s">
        <v>7240</v>
      </c>
      <c r="E5752" t="s">
        <v>8006</v>
      </c>
      <c r="F5752" t="s">
        <v>9994</v>
      </c>
      <c r="G5752" t="s">
        <v>12180</v>
      </c>
      <c r="H5752" t="s">
        <v>12748</v>
      </c>
      <c r="I5752" s="1"/>
      <c r="J5752" s="1"/>
      <c r="K5752" s="1"/>
      <c r="L5752" s="1"/>
      <c r="M5752" s="1"/>
      <c r="N5752" s="1"/>
      <c r="O5752" s="1"/>
      <c r="P5752" s="1"/>
      <c r="Q5752" s="1">
        <v>0</v>
      </c>
      <c r="R5752" s="1"/>
      <c r="S5752" s="1">
        <v>0</v>
      </c>
      <c r="T5752" s="1">
        <v>0</v>
      </c>
      <c r="U5752" s="1"/>
      <c r="V5752" s="1"/>
      <c r="W5752" s="1"/>
      <c r="X5752" s="1"/>
      <c r="Y5752" s="1"/>
      <c r="Z5752" s="1"/>
      <c r="AA5752" s="1">
        <v>0</v>
      </c>
      <c r="AB5752" s="1">
        <v>0</v>
      </c>
      <c r="AC5752" s="1">
        <v>1353.3473348926113</v>
      </c>
      <c r="AD5752" s="1"/>
      <c r="AE5752" s="1"/>
      <c r="AF5752" s="1"/>
      <c r="AG5752" s="1"/>
      <c r="AH5752" s="1"/>
      <c r="AI5752" s="1">
        <v>0</v>
      </c>
      <c r="AJ5752" s="1"/>
      <c r="AK5752" s="1"/>
      <c r="AL5752" s="1">
        <v>1353.3472900390625</v>
      </c>
      <c r="AM5752" s="1">
        <v>1353.3472900390625</v>
      </c>
      <c r="AN5752" s="1">
        <v>0</v>
      </c>
      <c r="AO5752" t="s">
        <v>18562</v>
      </c>
    </row>
    <row r="5753" spans="1:41" x14ac:dyDescent="0.25">
      <c r="A5753" s="1">
        <v>2022</v>
      </c>
      <c r="B5753" t="s">
        <v>4291</v>
      </c>
      <c r="C5753" t="s">
        <v>7134</v>
      </c>
      <c r="D5753" t="s">
        <v>7240</v>
      </c>
      <c r="E5753" t="s">
        <v>8006</v>
      </c>
      <c r="F5753" t="s">
        <v>9994</v>
      </c>
      <c r="G5753" t="s">
        <v>12180</v>
      </c>
      <c r="H5753" t="s">
        <v>12748</v>
      </c>
      <c r="I5753" s="1"/>
      <c r="J5753" s="1"/>
      <c r="K5753" s="1"/>
      <c r="L5753" s="1"/>
      <c r="M5753" s="1"/>
      <c r="N5753" s="1">
        <v>0</v>
      </c>
      <c r="O5753" s="1"/>
      <c r="P5753" s="1"/>
      <c r="Q5753" s="1">
        <v>0</v>
      </c>
      <c r="R5753" s="1"/>
      <c r="S5753" s="1"/>
      <c r="T5753" s="1"/>
      <c r="U5753" s="1"/>
      <c r="V5753" s="1">
        <v>0</v>
      </c>
      <c r="W5753" s="1"/>
      <c r="X5753" s="1">
        <v>0</v>
      </c>
      <c r="Y5753" s="1">
        <v>0</v>
      </c>
      <c r="Z5753" s="1"/>
      <c r="AA5753" s="1"/>
      <c r="AB5753" s="1"/>
      <c r="AC5753" s="1">
        <v>1868.1426444206347</v>
      </c>
      <c r="AD5753" s="1"/>
      <c r="AE5753" s="1"/>
      <c r="AF5753" s="1">
        <v>0</v>
      </c>
      <c r="AG5753" s="1"/>
      <c r="AH5753" s="1">
        <v>0</v>
      </c>
      <c r="AI5753" s="1"/>
      <c r="AJ5753" s="1"/>
      <c r="AK5753" s="1"/>
      <c r="AL5753" s="1">
        <v>1868.1427001953125</v>
      </c>
      <c r="AM5753" s="1">
        <v>1868.1427001953125</v>
      </c>
      <c r="AN5753" s="1">
        <v>0</v>
      </c>
      <c r="AO5753" t="s">
        <v>18563</v>
      </c>
    </row>
    <row r="5754" spans="1:41" x14ac:dyDescent="0.25">
      <c r="A5754" s="1">
        <v>2022</v>
      </c>
      <c r="B5754" t="s">
        <v>4292</v>
      </c>
      <c r="C5754" t="s">
        <v>7134</v>
      </c>
      <c r="D5754" t="s">
        <v>7240</v>
      </c>
      <c r="E5754" t="s">
        <v>8006</v>
      </c>
      <c r="F5754" t="s">
        <v>9994</v>
      </c>
      <c r="G5754" t="s">
        <v>12180</v>
      </c>
      <c r="H5754" t="s">
        <v>12748</v>
      </c>
      <c r="I5754" s="1"/>
      <c r="J5754" s="1"/>
      <c r="K5754" s="1"/>
      <c r="L5754" s="1"/>
      <c r="M5754" s="1"/>
      <c r="N5754" s="1">
        <v>0</v>
      </c>
      <c r="O5754" s="1"/>
      <c r="P5754" s="1"/>
      <c r="Q5754" s="1">
        <v>0</v>
      </c>
      <c r="R5754" s="1"/>
      <c r="S5754" s="1">
        <v>0</v>
      </c>
      <c r="T5754" s="1"/>
      <c r="U5754" s="1"/>
      <c r="V5754" s="1">
        <v>0</v>
      </c>
      <c r="W5754" s="1"/>
      <c r="X5754" s="1">
        <v>0</v>
      </c>
      <c r="Y5754" s="1"/>
      <c r="Z5754" s="1"/>
      <c r="AA5754" s="1"/>
      <c r="AB5754" s="1"/>
      <c r="AC5754" s="1">
        <v>1418.5767900000001</v>
      </c>
      <c r="AD5754" s="1"/>
      <c r="AE5754" s="1"/>
      <c r="AF5754" s="1">
        <v>0</v>
      </c>
      <c r="AG5754" s="1"/>
      <c r="AH5754" s="1"/>
      <c r="AI5754" s="1"/>
      <c r="AJ5754" s="1"/>
      <c r="AK5754" s="1"/>
      <c r="AL5754" s="1">
        <v>1418.5767822265625</v>
      </c>
      <c r="AM5754" s="1">
        <v>1418.5767822265625</v>
      </c>
      <c r="AN5754" s="1">
        <v>0</v>
      </c>
      <c r="AO5754" t="s">
        <v>18564</v>
      </c>
    </row>
    <row r="5755" spans="1:41" x14ac:dyDescent="0.25">
      <c r="A5755" s="1">
        <v>2022</v>
      </c>
      <c r="B5755" t="s">
        <v>4293</v>
      </c>
      <c r="C5755" t="s">
        <v>7134</v>
      </c>
      <c r="D5755" t="s">
        <v>7240</v>
      </c>
      <c r="E5755" t="s">
        <v>8006</v>
      </c>
      <c r="F5755" t="s">
        <v>9994</v>
      </c>
      <c r="G5755" t="s">
        <v>12180</v>
      </c>
      <c r="H5755" t="s">
        <v>12748</v>
      </c>
      <c r="I5755" s="1">
        <v>0</v>
      </c>
      <c r="J5755" s="1"/>
      <c r="K5755" s="1"/>
      <c r="L5755" s="1"/>
      <c r="M5755" s="1"/>
      <c r="N5755" s="1">
        <v>0</v>
      </c>
      <c r="O5755" s="1"/>
      <c r="P5755" s="1"/>
      <c r="Q5755" s="1">
        <v>0</v>
      </c>
      <c r="R5755" s="1"/>
      <c r="S5755" s="1">
        <v>0</v>
      </c>
      <c r="T5755" s="1"/>
      <c r="U5755" s="1"/>
      <c r="V5755" s="1">
        <v>0</v>
      </c>
      <c r="W5755" s="1"/>
      <c r="X5755" s="1"/>
      <c r="Y5755" s="1"/>
      <c r="Z5755" s="1"/>
      <c r="AA5755" s="1"/>
      <c r="AB5755" s="1"/>
      <c r="AC5755" s="1">
        <v>1795.6146777872029</v>
      </c>
      <c r="AD5755" s="1"/>
      <c r="AE5755" s="1"/>
      <c r="AF5755" s="1">
        <v>0</v>
      </c>
      <c r="AG5755" s="1">
        <v>0</v>
      </c>
      <c r="AH5755" s="1">
        <v>0</v>
      </c>
      <c r="AI5755" s="1"/>
      <c r="AJ5755" s="1"/>
      <c r="AK5755" s="1"/>
      <c r="AL5755" s="1">
        <v>1795.6146240234375</v>
      </c>
      <c r="AM5755" s="1">
        <v>1795.6146240234375</v>
      </c>
      <c r="AN5755" s="1">
        <v>0</v>
      </c>
      <c r="AO5755" t="s">
        <v>18565</v>
      </c>
    </row>
    <row r="5756" spans="1:41" x14ac:dyDescent="0.25">
      <c r="A5756" s="1">
        <v>2022</v>
      </c>
      <c r="B5756" t="s">
        <v>4294</v>
      </c>
      <c r="C5756" t="s">
        <v>7134</v>
      </c>
      <c r="D5756" t="s">
        <v>7240</v>
      </c>
      <c r="E5756" t="s">
        <v>8006</v>
      </c>
      <c r="F5756" t="s">
        <v>9994</v>
      </c>
      <c r="G5756" t="s">
        <v>12180</v>
      </c>
      <c r="H5756" t="s">
        <v>12748</v>
      </c>
      <c r="I5756" s="1">
        <v>0</v>
      </c>
      <c r="J5756" s="1"/>
      <c r="K5756" s="1"/>
      <c r="L5756" s="1">
        <v>0</v>
      </c>
      <c r="M5756" s="1">
        <v>0</v>
      </c>
      <c r="N5756" s="1">
        <v>0</v>
      </c>
      <c r="O5756" s="1"/>
      <c r="P5756" s="1"/>
      <c r="Q5756" s="1">
        <v>0</v>
      </c>
      <c r="R5756" s="1"/>
      <c r="S5756" s="1"/>
      <c r="T5756" s="1"/>
      <c r="U5756" s="1"/>
      <c r="V5756" s="1">
        <v>0</v>
      </c>
      <c r="W5756" s="1"/>
      <c r="X5756" s="1">
        <v>0</v>
      </c>
      <c r="Y5756" s="1"/>
      <c r="Z5756" s="1"/>
      <c r="AA5756" s="1"/>
      <c r="AB5756" s="1"/>
      <c r="AC5756" s="1">
        <v>1808.349332518156</v>
      </c>
      <c r="AD5756" s="1"/>
      <c r="AE5756" s="1"/>
      <c r="AF5756" s="1">
        <v>0</v>
      </c>
      <c r="AG5756" s="1"/>
      <c r="AH5756" s="1">
        <v>0</v>
      </c>
      <c r="AI5756" s="1"/>
      <c r="AJ5756" s="1">
        <v>0</v>
      </c>
      <c r="AK5756" s="1"/>
      <c r="AL5756" s="1">
        <v>1808.349365234375</v>
      </c>
      <c r="AM5756" s="1">
        <v>1808.349365234375</v>
      </c>
      <c r="AN5756" s="1">
        <v>0</v>
      </c>
      <c r="AO5756" t="s">
        <v>18566</v>
      </c>
    </row>
    <row r="5757" spans="1:41" x14ac:dyDescent="0.25">
      <c r="A5757" s="1">
        <v>2022</v>
      </c>
      <c r="B5757" t="s">
        <v>4295</v>
      </c>
      <c r="C5757" t="s">
        <v>7134</v>
      </c>
      <c r="D5757" t="s">
        <v>7240</v>
      </c>
      <c r="E5757" t="s">
        <v>8006</v>
      </c>
      <c r="F5757" t="s">
        <v>9994</v>
      </c>
      <c r="G5757" t="s">
        <v>12180</v>
      </c>
      <c r="H5757" t="s">
        <v>12748</v>
      </c>
      <c r="I5757" s="1"/>
      <c r="J5757" s="1"/>
      <c r="K5757" s="1"/>
      <c r="L5757" s="1"/>
      <c r="M5757" s="1"/>
      <c r="N5757" s="1">
        <v>0</v>
      </c>
      <c r="O5757" s="1"/>
      <c r="P5757" s="1"/>
      <c r="Q5757" s="1">
        <v>0</v>
      </c>
      <c r="R5757" s="1"/>
      <c r="S5757" s="1"/>
      <c r="T5757" s="1">
        <v>0</v>
      </c>
      <c r="U5757" s="1"/>
      <c r="V5757" s="1">
        <v>0</v>
      </c>
      <c r="W5757" s="1"/>
      <c r="X5757" s="1"/>
      <c r="Y5757" s="1"/>
      <c r="Z5757" s="1"/>
      <c r="AA5757" s="1"/>
      <c r="AB5757" s="1"/>
      <c r="AC5757" s="1">
        <v>2048.5088883364733</v>
      </c>
      <c r="AD5757" s="1"/>
      <c r="AE5757" s="1"/>
      <c r="AF5757" s="1">
        <v>0</v>
      </c>
      <c r="AG5757" s="1"/>
      <c r="AH5757" s="1"/>
      <c r="AI5757" s="1"/>
      <c r="AJ5757" s="1"/>
      <c r="AK5757" s="1"/>
      <c r="AL5757" s="1">
        <v>2048.5087890625</v>
      </c>
      <c r="AM5757" s="1">
        <v>2048.5087890625</v>
      </c>
      <c r="AN5757" s="1">
        <v>0</v>
      </c>
      <c r="AO5757" t="s">
        <v>18567</v>
      </c>
    </row>
    <row r="5758" spans="1:41" x14ac:dyDescent="0.25">
      <c r="A5758" s="1">
        <v>2022</v>
      </c>
      <c r="B5758" t="s">
        <v>4296</v>
      </c>
      <c r="C5758" t="s">
        <v>7134</v>
      </c>
      <c r="D5758" t="s">
        <v>7240</v>
      </c>
      <c r="E5758" t="s">
        <v>8006</v>
      </c>
      <c r="F5758" t="s">
        <v>9994</v>
      </c>
      <c r="G5758" t="s">
        <v>12180</v>
      </c>
      <c r="H5758" t="s">
        <v>12748</v>
      </c>
      <c r="I5758" s="1"/>
      <c r="J5758" s="1"/>
      <c r="K5758" s="1"/>
      <c r="L5758" s="1"/>
      <c r="M5758" s="1"/>
      <c r="N5758" s="1">
        <v>0</v>
      </c>
      <c r="O5758" s="1"/>
      <c r="P5758" s="1"/>
      <c r="Q5758" s="1">
        <v>0</v>
      </c>
      <c r="R5758" s="1"/>
      <c r="S5758" s="1"/>
      <c r="T5758" s="1"/>
      <c r="U5758" s="1"/>
      <c r="V5758" s="1">
        <v>0</v>
      </c>
      <c r="W5758" s="1"/>
      <c r="X5758" s="1">
        <v>0</v>
      </c>
      <c r="Y5758" s="1"/>
      <c r="Z5758" s="1"/>
      <c r="AA5758" s="1"/>
      <c r="AB5758" s="1"/>
      <c r="AC5758" s="1">
        <v>1838.2770431862662</v>
      </c>
      <c r="AD5758" s="1"/>
      <c r="AE5758" s="1"/>
      <c r="AF5758" s="1">
        <v>0</v>
      </c>
      <c r="AG5758" s="1"/>
      <c r="AH5758" s="1">
        <v>0</v>
      </c>
      <c r="AI5758" s="1"/>
      <c r="AJ5758" s="1"/>
      <c r="AK5758" s="1"/>
      <c r="AL5758" s="1">
        <v>1838.277099609375</v>
      </c>
      <c r="AM5758" s="1">
        <v>1838.277099609375</v>
      </c>
      <c r="AN5758" s="1">
        <v>0</v>
      </c>
      <c r="AO5758" t="s">
        <v>18568</v>
      </c>
    </row>
    <row r="5759" spans="1:41" x14ac:dyDescent="0.25">
      <c r="A5759" s="1">
        <v>2022</v>
      </c>
      <c r="B5759" t="s">
        <v>4297</v>
      </c>
      <c r="C5759" t="s">
        <v>7134</v>
      </c>
      <c r="D5759" t="s">
        <v>7240</v>
      </c>
      <c r="E5759" t="s">
        <v>8006</v>
      </c>
      <c r="F5759" t="s">
        <v>9995</v>
      </c>
      <c r="G5759" t="s">
        <v>12180</v>
      </c>
      <c r="H5759" t="s">
        <v>12748</v>
      </c>
      <c r="I5759" s="1">
        <v>0</v>
      </c>
      <c r="J5759" s="1"/>
      <c r="K5759" s="1"/>
      <c r="L5759" s="1"/>
      <c r="M5759" s="1"/>
      <c r="N5759" s="1">
        <v>0</v>
      </c>
      <c r="O5759" s="1"/>
      <c r="P5759" s="1"/>
      <c r="Q5759" s="1">
        <v>129.13691560390438</v>
      </c>
      <c r="R5759" s="1"/>
      <c r="S5759" s="1">
        <v>0</v>
      </c>
      <c r="T5759" s="1"/>
      <c r="U5759" s="1"/>
      <c r="V5759" s="1">
        <v>60.952624165042877</v>
      </c>
      <c r="W5759" s="1"/>
      <c r="X5759" s="1"/>
      <c r="Y5759" s="1"/>
      <c r="Z5759" s="1"/>
      <c r="AA5759" s="1"/>
      <c r="AB5759" s="1"/>
      <c r="AC5759" s="1">
        <v>0</v>
      </c>
      <c r="AD5759" s="1">
        <v>129.13691560390438</v>
      </c>
      <c r="AE5759" s="1"/>
      <c r="AF5759" s="1">
        <v>0</v>
      </c>
      <c r="AG5759" s="1">
        <v>0</v>
      </c>
      <c r="AH5759" s="1">
        <v>204.55287431658456</v>
      </c>
      <c r="AI5759" s="1"/>
      <c r="AJ5759" s="1"/>
      <c r="AK5759" s="1"/>
      <c r="AL5759" s="1">
        <v>523.779296875</v>
      </c>
      <c r="AM5759" s="1">
        <v>190.08953857421875</v>
      </c>
      <c r="AN5759" s="1">
        <v>333.68978881835938</v>
      </c>
      <c r="AO5759" t="s">
        <v>18569</v>
      </c>
    </row>
    <row r="5760" spans="1:41" x14ac:dyDescent="0.25">
      <c r="A5760" s="1">
        <v>2022</v>
      </c>
      <c r="B5760" t="s">
        <v>4298</v>
      </c>
      <c r="C5760" t="s">
        <v>7134</v>
      </c>
      <c r="D5760" t="s">
        <v>7240</v>
      </c>
      <c r="E5760" t="s">
        <v>8006</v>
      </c>
      <c r="F5760" t="s">
        <v>9995</v>
      </c>
      <c r="G5760" t="s">
        <v>12180</v>
      </c>
      <c r="H5760" t="s">
        <v>12748</v>
      </c>
      <c r="I5760" s="1"/>
      <c r="J5760" s="1"/>
      <c r="K5760" s="1"/>
      <c r="L5760" s="1"/>
      <c r="M5760" s="1"/>
      <c r="N5760" s="1">
        <v>0</v>
      </c>
      <c r="O5760" s="1"/>
      <c r="P5760" s="1"/>
      <c r="Q5760" s="1">
        <v>126.45339257941822</v>
      </c>
      <c r="R5760" s="1"/>
      <c r="S5760" s="1"/>
      <c r="T5760" s="1">
        <v>0</v>
      </c>
      <c r="U5760" s="1"/>
      <c r="V5760" s="1">
        <v>46.534848469225906</v>
      </c>
      <c r="W5760" s="1"/>
      <c r="X5760" s="1"/>
      <c r="Y5760" s="1"/>
      <c r="Z5760" s="1"/>
      <c r="AA5760" s="1"/>
      <c r="AB5760" s="1"/>
      <c r="AC5760" s="1">
        <v>0</v>
      </c>
      <c r="AD5760" s="1">
        <v>126.45339257941822</v>
      </c>
      <c r="AE5760" s="1"/>
      <c r="AF5760" s="1">
        <v>0</v>
      </c>
      <c r="AG5760" s="1"/>
      <c r="AH5760" s="1">
        <v>237.73237804930625</v>
      </c>
      <c r="AI5760" s="1"/>
      <c r="AJ5760" s="1"/>
      <c r="AK5760" s="1"/>
      <c r="AL5760" s="1">
        <v>537.17401123046875</v>
      </c>
      <c r="AM5760" s="1">
        <v>172.98823547363281</v>
      </c>
      <c r="AN5760" s="1">
        <v>364.18576049804688</v>
      </c>
      <c r="AO5760" t="s">
        <v>18570</v>
      </c>
    </row>
    <row r="5761" spans="1:41" x14ac:dyDescent="0.25">
      <c r="A5761" s="1">
        <v>2022</v>
      </c>
      <c r="B5761" t="s">
        <v>4299</v>
      </c>
      <c r="C5761" t="s">
        <v>7134</v>
      </c>
      <c r="D5761" t="s">
        <v>7240</v>
      </c>
      <c r="E5761" t="s">
        <v>8006</v>
      </c>
      <c r="F5761" t="s">
        <v>9995</v>
      </c>
      <c r="G5761" t="s">
        <v>12180</v>
      </c>
      <c r="H5761" t="s">
        <v>12748</v>
      </c>
      <c r="I5761" s="1"/>
      <c r="J5761" s="1"/>
      <c r="K5761" s="1"/>
      <c r="L5761" s="1"/>
      <c r="M5761" s="1"/>
      <c r="N5761" s="1">
        <v>0</v>
      </c>
      <c r="O5761" s="1"/>
      <c r="P5761" s="1"/>
      <c r="Q5761" s="1">
        <v>132.69306976675617</v>
      </c>
      <c r="R5761" s="1"/>
      <c r="S5761" s="1"/>
      <c r="T5761" s="1"/>
      <c r="U5761" s="1"/>
      <c r="V5761" s="1">
        <v>35.030970418423628</v>
      </c>
      <c r="W5761" s="1"/>
      <c r="X5761" s="1">
        <v>0</v>
      </c>
      <c r="Y5761" s="1"/>
      <c r="Z5761" s="1"/>
      <c r="AA5761" s="1"/>
      <c r="AB5761" s="1"/>
      <c r="AC5761" s="1">
        <v>0</v>
      </c>
      <c r="AD5761" s="1">
        <v>132.69306976675617</v>
      </c>
      <c r="AE5761" s="1"/>
      <c r="AF5761" s="1">
        <v>0</v>
      </c>
      <c r="AG5761" s="1"/>
      <c r="AH5761" s="1">
        <v>210.18582251054175</v>
      </c>
      <c r="AI5761" s="1"/>
      <c r="AJ5761" s="1"/>
      <c r="AK5761" s="1"/>
      <c r="AL5761" s="1">
        <v>510.60293579101563</v>
      </c>
      <c r="AM5761" s="1">
        <v>167.72404479980469</v>
      </c>
      <c r="AN5761" s="1">
        <v>342.87890625</v>
      </c>
      <c r="AO5761" t="s">
        <v>18571</v>
      </c>
    </row>
    <row r="5762" spans="1:41" x14ac:dyDescent="0.25">
      <c r="A5762" s="1">
        <v>2022</v>
      </c>
      <c r="B5762" t="s">
        <v>4300</v>
      </c>
      <c r="C5762" t="s">
        <v>7134</v>
      </c>
      <c r="D5762" t="s">
        <v>7240</v>
      </c>
      <c r="E5762" t="s">
        <v>8006</v>
      </c>
      <c r="F5762" t="s">
        <v>9995</v>
      </c>
      <c r="G5762" t="s">
        <v>12180</v>
      </c>
      <c r="H5762" t="s">
        <v>12748</v>
      </c>
      <c r="I5762" s="1"/>
      <c r="J5762" s="1"/>
      <c r="K5762" s="1"/>
      <c r="L5762" s="1"/>
      <c r="M5762" s="1"/>
      <c r="N5762" s="1"/>
      <c r="O5762" s="1">
        <v>0</v>
      </c>
      <c r="P5762" s="1">
        <v>22.78180338933522</v>
      </c>
      <c r="Q5762" s="1">
        <v>113.9090169466761</v>
      </c>
      <c r="R5762" s="1"/>
      <c r="S5762" s="1">
        <v>232.37439457121923</v>
      </c>
      <c r="T5762" s="1"/>
      <c r="U5762" s="1"/>
      <c r="V5762" s="1"/>
      <c r="W5762" s="1"/>
      <c r="X5762" s="1"/>
      <c r="Y5762" s="1"/>
      <c r="Z5762" s="1"/>
      <c r="AA5762" s="1">
        <v>212.5542256224976</v>
      </c>
      <c r="AB5762" s="1">
        <v>0</v>
      </c>
      <c r="AC5762" s="1">
        <v>394.61375440918357</v>
      </c>
      <c r="AD5762" s="1"/>
      <c r="AE5762" s="1"/>
      <c r="AF5762" s="1"/>
      <c r="AG5762" s="1"/>
      <c r="AH5762" s="1"/>
      <c r="AI5762" s="1">
        <v>0</v>
      </c>
      <c r="AJ5762" s="1"/>
      <c r="AK5762" s="1"/>
      <c r="AL5762" s="1">
        <v>976.23321533203125</v>
      </c>
      <c r="AM5762" s="1">
        <v>743.85882568359375</v>
      </c>
      <c r="AN5762" s="1">
        <v>232.3743896484375</v>
      </c>
      <c r="AO5762" t="s">
        <v>18572</v>
      </c>
    </row>
    <row r="5763" spans="1:41" x14ac:dyDescent="0.25">
      <c r="A5763" s="1">
        <v>2022</v>
      </c>
      <c r="B5763" t="s">
        <v>4301</v>
      </c>
      <c r="C5763" t="s">
        <v>7134</v>
      </c>
      <c r="D5763" t="s">
        <v>7240</v>
      </c>
      <c r="E5763" t="s">
        <v>8006</v>
      </c>
      <c r="F5763" t="s">
        <v>9995</v>
      </c>
      <c r="G5763" t="s">
        <v>12180</v>
      </c>
      <c r="H5763" t="s">
        <v>12748</v>
      </c>
      <c r="I5763" s="1"/>
      <c r="J5763" s="1"/>
      <c r="K5763" s="1"/>
      <c r="L5763" s="1"/>
      <c r="M5763" s="1"/>
      <c r="N5763" s="1">
        <v>0</v>
      </c>
      <c r="O5763" s="1"/>
      <c r="P5763" s="1"/>
      <c r="Q5763" s="1">
        <v>125</v>
      </c>
      <c r="R5763" s="1"/>
      <c r="S5763" s="1">
        <v>0</v>
      </c>
      <c r="T5763" s="1"/>
      <c r="U5763" s="1"/>
      <c r="V5763" s="1">
        <v>78</v>
      </c>
      <c r="W5763" s="1"/>
      <c r="X5763" s="1">
        <v>0</v>
      </c>
      <c r="Y5763" s="1"/>
      <c r="Z5763" s="1"/>
      <c r="AA5763" s="1"/>
      <c r="AB5763" s="1"/>
      <c r="AC5763" s="1">
        <v>0</v>
      </c>
      <c r="AD5763" s="1"/>
      <c r="AE5763" s="1"/>
      <c r="AF5763" s="1">
        <v>0</v>
      </c>
      <c r="AG5763" s="1"/>
      <c r="AH5763" s="1">
        <v>223</v>
      </c>
      <c r="AI5763" s="1"/>
      <c r="AJ5763" s="1"/>
      <c r="AK5763" s="1"/>
      <c r="AL5763" s="1">
        <v>426</v>
      </c>
      <c r="AM5763" s="1">
        <v>203</v>
      </c>
      <c r="AN5763" s="1">
        <v>223</v>
      </c>
      <c r="AO5763" t="s">
        <v>18573</v>
      </c>
    </row>
    <row r="5764" spans="1:41" x14ac:dyDescent="0.25">
      <c r="A5764" s="1">
        <v>2022</v>
      </c>
      <c r="B5764" t="s">
        <v>4302</v>
      </c>
      <c r="C5764" t="s">
        <v>7134</v>
      </c>
      <c r="D5764" t="s">
        <v>7240</v>
      </c>
      <c r="E5764" t="s">
        <v>8006</v>
      </c>
      <c r="F5764" t="s">
        <v>9995</v>
      </c>
      <c r="G5764" t="s">
        <v>12180</v>
      </c>
      <c r="H5764" t="s">
        <v>12748</v>
      </c>
      <c r="I5764" s="1"/>
      <c r="J5764" s="1"/>
      <c r="K5764" s="1"/>
      <c r="L5764" s="1"/>
      <c r="M5764" s="1"/>
      <c r="N5764" s="1">
        <v>0</v>
      </c>
      <c r="O5764" s="1"/>
      <c r="P5764" s="1"/>
      <c r="Q5764" s="1">
        <v>136.49471314952163</v>
      </c>
      <c r="R5764" s="1"/>
      <c r="S5764" s="1"/>
      <c r="T5764" s="1"/>
      <c r="U5764" s="1"/>
      <c r="V5764" s="1">
        <v>63.333546901378035</v>
      </c>
      <c r="W5764" s="1"/>
      <c r="X5764" s="1">
        <v>0</v>
      </c>
      <c r="Y5764" s="1">
        <v>0</v>
      </c>
      <c r="Z5764" s="1"/>
      <c r="AA5764" s="1"/>
      <c r="AB5764" s="1"/>
      <c r="AC5764" s="1">
        <v>657.67985634940169</v>
      </c>
      <c r="AD5764" s="1">
        <v>136.49471314952163</v>
      </c>
      <c r="AE5764" s="1"/>
      <c r="AF5764" s="1">
        <v>0</v>
      </c>
      <c r="AG5764" s="1"/>
      <c r="AH5764" s="1">
        <v>880.11791038811543</v>
      </c>
      <c r="AI5764" s="1"/>
      <c r="AJ5764" s="1"/>
      <c r="AK5764" s="1"/>
      <c r="AL5764" s="1">
        <v>1874.1207275390625</v>
      </c>
      <c r="AM5764" s="1">
        <v>857.50811767578125</v>
      </c>
      <c r="AN5764" s="1">
        <v>1016.6126098632813</v>
      </c>
      <c r="AO5764" t="s">
        <v>18574</v>
      </c>
    </row>
    <row r="5765" spans="1:41" x14ac:dyDescent="0.25">
      <c r="A5765" s="1">
        <v>2022</v>
      </c>
      <c r="B5765" t="s">
        <v>4303</v>
      </c>
      <c r="C5765" t="s">
        <v>7134</v>
      </c>
      <c r="D5765" t="s">
        <v>7240</v>
      </c>
      <c r="E5765" t="s">
        <v>8006</v>
      </c>
      <c r="F5765" t="s">
        <v>9995</v>
      </c>
      <c r="G5765" t="s">
        <v>12180</v>
      </c>
      <c r="H5765" t="s">
        <v>12748</v>
      </c>
      <c r="I5765" s="1">
        <v>0</v>
      </c>
      <c r="J5765" s="1"/>
      <c r="K5765" s="1"/>
      <c r="L5765" s="1"/>
      <c r="M5765" s="1">
        <v>0</v>
      </c>
      <c r="N5765" s="1">
        <v>0</v>
      </c>
      <c r="O5765" s="1">
        <v>0</v>
      </c>
      <c r="P5765" s="1">
        <v>22.197159760667503</v>
      </c>
      <c r="Q5765" s="1">
        <v>138.73224850417188</v>
      </c>
      <c r="R5765" s="1"/>
      <c r="S5765" s="1"/>
      <c r="T5765" s="1"/>
      <c r="U5765" s="1"/>
      <c r="V5765" s="1">
        <v>64.371763305935758</v>
      </c>
      <c r="W5765" s="1"/>
      <c r="X5765" s="1">
        <v>0</v>
      </c>
      <c r="Y5765" s="1"/>
      <c r="Z5765" s="1"/>
      <c r="AA5765" s="1"/>
      <c r="AB5765" s="1"/>
      <c r="AC5765" s="1">
        <v>699.21053246102633</v>
      </c>
      <c r="AD5765" s="1">
        <v>138.73224850417188</v>
      </c>
      <c r="AE5765" s="1"/>
      <c r="AF5765" s="1"/>
      <c r="AG5765" s="1"/>
      <c r="AH5765" s="1">
        <v>860.72103573180823</v>
      </c>
      <c r="AI5765" s="1"/>
      <c r="AJ5765" s="1">
        <v>0</v>
      </c>
      <c r="AK5765" s="1"/>
      <c r="AL5765" s="1">
        <v>1923.965087890625</v>
      </c>
      <c r="AM5765" s="1">
        <v>924.51171875</v>
      </c>
      <c r="AN5765" s="1">
        <v>999.45330810546875</v>
      </c>
      <c r="AO5765" t="s">
        <v>18575</v>
      </c>
    </row>
    <row r="5766" spans="1:41" x14ac:dyDescent="0.25">
      <c r="A5766" s="1">
        <v>2022</v>
      </c>
      <c r="B5766" t="s">
        <v>4304</v>
      </c>
      <c r="C5766" t="s">
        <v>7134</v>
      </c>
      <c r="D5766" t="s">
        <v>7240</v>
      </c>
      <c r="E5766" t="s">
        <v>8006</v>
      </c>
      <c r="F5766" t="s">
        <v>9995</v>
      </c>
      <c r="G5766" t="s">
        <v>12180</v>
      </c>
      <c r="H5766" t="s">
        <v>12748</v>
      </c>
      <c r="I5766" s="1"/>
      <c r="J5766" s="1"/>
      <c r="K5766" s="1"/>
      <c r="L5766" s="1"/>
      <c r="M5766" s="1"/>
      <c r="N5766" s="1">
        <v>0</v>
      </c>
      <c r="O5766" s="1">
        <v>0</v>
      </c>
      <c r="P5766" s="1"/>
      <c r="Q5766" s="1">
        <v>139.31829331848797</v>
      </c>
      <c r="R5766" s="1"/>
      <c r="S5766" s="1"/>
      <c r="T5766" s="1"/>
      <c r="U5766" s="1"/>
      <c r="V5766" s="1">
        <v>0</v>
      </c>
      <c r="W5766" s="1"/>
      <c r="X5766" s="1"/>
      <c r="Y5766" s="1">
        <v>0</v>
      </c>
      <c r="Z5766" s="1"/>
      <c r="AA5766" s="1">
        <v>193.48524576071608</v>
      </c>
      <c r="AB5766" s="1">
        <v>0</v>
      </c>
      <c r="AC5766" s="1">
        <v>385.63303590557467</v>
      </c>
      <c r="AD5766" s="1">
        <v>139.31829331848797</v>
      </c>
      <c r="AE5766" s="1"/>
      <c r="AF5766" s="1"/>
      <c r="AG5766" s="1"/>
      <c r="AH5766" s="1">
        <v>860.74185251201504</v>
      </c>
      <c r="AI5766" s="1"/>
      <c r="AJ5766" s="1">
        <v>0</v>
      </c>
      <c r="AK5766" s="1"/>
      <c r="AL5766" s="1">
        <v>1718.4967041015625</v>
      </c>
      <c r="AM5766" s="1">
        <v>718.43658447265625</v>
      </c>
      <c r="AN5766" s="1">
        <v>1000.0601806640625</v>
      </c>
      <c r="AO5766" t="s">
        <v>18576</v>
      </c>
    </row>
    <row r="5767" spans="1:41" x14ac:dyDescent="0.25">
      <c r="A5767" s="1">
        <v>2022</v>
      </c>
      <c r="B5767" t="s">
        <v>4305</v>
      </c>
      <c r="C5767" t="s">
        <v>7134</v>
      </c>
      <c r="D5767" t="s">
        <v>7240</v>
      </c>
      <c r="E5767" t="s">
        <v>8006</v>
      </c>
      <c r="F5767" t="s">
        <v>9995</v>
      </c>
      <c r="G5767" t="s">
        <v>12180</v>
      </c>
      <c r="H5767" t="s">
        <v>12748</v>
      </c>
      <c r="I5767" s="1"/>
      <c r="J5767" s="1"/>
      <c r="K5767" s="1"/>
      <c r="L5767" s="1"/>
      <c r="M5767" s="1"/>
      <c r="N5767" s="1"/>
      <c r="O5767" s="1"/>
      <c r="P5767" s="1">
        <v>22.35635209315431</v>
      </c>
      <c r="Q5767" s="1">
        <v>139.72720058221444</v>
      </c>
      <c r="R5767" s="1"/>
      <c r="S5767" s="1"/>
      <c r="T5767" s="1"/>
      <c r="U5767" s="1"/>
      <c r="V5767" s="1">
        <v>0</v>
      </c>
      <c r="W5767" s="1"/>
      <c r="X5767" s="1"/>
      <c r="Y5767" s="1"/>
      <c r="Z5767" s="1"/>
      <c r="AA5767" s="1">
        <v>203.75579297700838</v>
      </c>
      <c r="AB5767" s="1">
        <v>0</v>
      </c>
      <c r="AC5767" s="1">
        <v>447.12704186308622</v>
      </c>
      <c r="AD5767" s="1">
        <v>139.72720058221444</v>
      </c>
      <c r="AE5767" s="1"/>
      <c r="AF5767" s="1"/>
      <c r="AG5767" s="1">
        <v>0</v>
      </c>
      <c r="AH5767" s="1">
        <v>1575.0880811670993</v>
      </c>
      <c r="AI5767" s="1">
        <v>0</v>
      </c>
      <c r="AJ5767" s="1"/>
      <c r="AK5767" s="1"/>
      <c r="AL5767" s="1">
        <v>2527.78173828125</v>
      </c>
      <c r="AM5767" s="1">
        <v>812.96636962890625</v>
      </c>
      <c r="AN5767" s="1">
        <v>1714.8153076171875</v>
      </c>
      <c r="AO5767" t="s">
        <v>18577</v>
      </c>
    </row>
    <row r="5768" spans="1:41" x14ac:dyDescent="0.25">
      <c r="A5768" s="1">
        <v>2022</v>
      </c>
      <c r="B5768" t="s">
        <v>4306</v>
      </c>
      <c r="C5768" t="s">
        <v>7134</v>
      </c>
      <c r="D5768" t="s">
        <v>7240</v>
      </c>
      <c r="E5768" t="s">
        <v>8006</v>
      </c>
      <c r="F5768" t="s">
        <v>9996</v>
      </c>
      <c r="G5768" t="s">
        <v>12180</v>
      </c>
      <c r="H5768" t="s">
        <v>12748</v>
      </c>
      <c r="I5768" s="1">
        <v>40.651496741116105</v>
      </c>
      <c r="J5768" s="1"/>
      <c r="K5768" s="1">
        <v>90.602146995116541</v>
      </c>
      <c r="L5768" s="1"/>
      <c r="M5768" s="1">
        <v>264.14620115194327</v>
      </c>
      <c r="N5768" s="1">
        <v>23.307017748700876</v>
      </c>
      <c r="O5768" s="1">
        <v>142.93195113089016</v>
      </c>
      <c r="P5768" s="1">
        <v>371.80242599118066</v>
      </c>
      <c r="Q5768" s="1">
        <v>97.667502946937006</v>
      </c>
      <c r="R5768" s="1"/>
      <c r="S5768" s="1">
        <v>521.02014320902492</v>
      </c>
      <c r="T5768" s="1">
        <v>277.46449700834376</v>
      </c>
      <c r="U5768" s="1"/>
      <c r="V5768" s="1">
        <v>305.21094670917813</v>
      </c>
      <c r="W5768" s="1">
        <v>93.228070994803502</v>
      </c>
      <c r="X5768" s="1">
        <v>110.9857988033375</v>
      </c>
      <c r="Y5768" s="1">
        <v>1564.8997631270588</v>
      </c>
      <c r="Z5768" s="1">
        <v>186.94814998659854</v>
      </c>
      <c r="AA5768" s="1"/>
      <c r="AB5768" s="1"/>
      <c r="AC5768" s="1">
        <v>173.20443761248853</v>
      </c>
      <c r="AD5768" s="1">
        <v>336.28697037411263</v>
      </c>
      <c r="AE5768" s="1">
        <v>299.6616567690113</v>
      </c>
      <c r="AF5768" s="1"/>
      <c r="AG5768" s="1">
        <v>2770.3690686728642</v>
      </c>
      <c r="AH5768" s="1">
        <v>515.60230449235553</v>
      </c>
      <c r="AI5768" s="1"/>
      <c r="AJ5768" s="1">
        <v>1569.070376356618</v>
      </c>
      <c r="AK5768" s="1">
        <v>221.971597606675</v>
      </c>
      <c r="AL5768" s="1">
        <v>9977.033203125</v>
      </c>
      <c r="AM5768" s="1">
        <v>7402.79248046875</v>
      </c>
      <c r="AN5768" s="1">
        <v>2574.23974609375</v>
      </c>
      <c r="AO5768" t="s">
        <v>18578</v>
      </c>
    </row>
    <row r="5769" spans="1:41" x14ac:dyDescent="0.25">
      <c r="A5769" s="1">
        <v>2022</v>
      </c>
      <c r="B5769" t="s">
        <v>4307</v>
      </c>
      <c r="C5769" t="s">
        <v>7134</v>
      </c>
      <c r="D5769" t="s">
        <v>7240</v>
      </c>
      <c r="E5769" t="s">
        <v>8006</v>
      </c>
      <c r="F5769" t="s">
        <v>9996</v>
      </c>
      <c r="G5769" t="s">
        <v>12180</v>
      </c>
      <c r="H5769" t="s">
        <v>12748</v>
      </c>
      <c r="I5769" s="1">
        <v>119.24021995097277</v>
      </c>
      <c r="J5769" s="1"/>
      <c r="K5769" s="1">
        <v>90.984876454091577</v>
      </c>
      <c r="L5769" s="1"/>
      <c r="M5769" s="1">
        <v>285.32386471626336</v>
      </c>
      <c r="N5769" s="1">
        <v>0</v>
      </c>
      <c r="O5769" s="1">
        <v>111.60064022618815</v>
      </c>
      <c r="P5769" s="1"/>
      <c r="Q5769" s="1">
        <v>111.45463465479037</v>
      </c>
      <c r="R5769" s="1"/>
      <c r="S5769" s="1"/>
      <c r="T5769" s="1">
        <v>256.34565970601784</v>
      </c>
      <c r="U5769" s="1"/>
      <c r="V5769" s="1">
        <v>211.76380584410171</v>
      </c>
      <c r="W5769" s="1">
        <v>106.99644926859875</v>
      </c>
      <c r="X5769" s="1">
        <v>133.74556158574845</v>
      </c>
      <c r="Y5769" s="1">
        <v>1407.6720356900023</v>
      </c>
      <c r="Z5769" s="1">
        <v>187.24378622004784</v>
      </c>
      <c r="AA5769" s="1">
        <v>1020.4594289961324</v>
      </c>
      <c r="AB5769" s="1">
        <v>42.352761168820344</v>
      </c>
      <c r="AC5769" s="1">
        <v>235.94946156419121</v>
      </c>
      <c r="AD5769" s="1">
        <v>330.40614988777952</v>
      </c>
      <c r="AE5769" s="1">
        <v>280.58813415824045</v>
      </c>
      <c r="AF5769" s="1"/>
      <c r="AG5769" s="1">
        <v>2821.7790814081227</v>
      </c>
      <c r="AH5769" s="1">
        <v>515.61477447903087</v>
      </c>
      <c r="AI5769" s="1"/>
      <c r="AJ5769" s="1">
        <v>1719.8223111269133</v>
      </c>
      <c r="AK5769" s="1">
        <v>222.90926930958074</v>
      </c>
      <c r="AL5769" s="1">
        <v>10212.2529296875</v>
      </c>
      <c r="AM5769" s="1">
        <v>8115.97314453125</v>
      </c>
      <c r="AN5769" s="1">
        <v>2096.280029296875</v>
      </c>
      <c r="AO5769" t="s">
        <v>18579</v>
      </c>
    </row>
    <row r="5770" spans="1:41" x14ac:dyDescent="0.25">
      <c r="A5770" s="1">
        <v>2022</v>
      </c>
      <c r="B5770" t="s">
        <v>4308</v>
      </c>
      <c r="C5770" t="s">
        <v>7134</v>
      </c>
      <c r="D5770" t="s">
        <v>7240</v>
      </c>
      <c r="E5770" t="s">
        <v>8006</v>
      </c>
      <c r="F5770" t="s">
        <v>9996</v>
      </c>
      <c r="G5770" t="s">
        <v>12180</v>
      </c>
      <c r="H5770" t="s">
        <v>12748</v>
      </c>
      <c r="I5770" s="1">
        <v>251.8951580182011</v>
      </c>
      <c r="J5770" s="1"/>
      <c r="K5770" s="1">
        <v>188.28051115028458</v>
      </c>
      <c r="L5770" s="1"/>
      <c r="M5770" s="1">
        <v>511.30327734347537</v>
      </c>
      <c r="N5770" s="1">
        <v>176.02312247055016</v>
      </c>
      <c r="O5770" s="1">
        <v>315.84617934060515</v>
      </c>
      <c r="P5770" s="1"/>
      <c r="Q5770" s="1">
        <v>143.08251951718202</v>
      </c>
      <c r="R5770" s="1"/>
      <c r="S5770" s="1">
        <v>791.61513172040668</v>
      </c>
      <c r="T5770" s="1">
        <v>333.83695640966408</v>
      </c>
      <c r="U5770" s="1"/>
      <c r="V5770" s="1">
        <v>351.03461780046496</v>
      </c>
      <c r="W5770" s="1">
        <v>120.72758296342217</v>
      </c>
      <c r="X5770" s="1"/>
      <c r="Y5770" s="1">
        <v>2332.8121863051074</v>
      </c>
      <c r="Z5770" s="1">
        <v>188.97599637924515</v>
      </c>
      <c r="AA5770" s="1"/>
      <c r="AB5770" s="1"/>
      <c r="AC5770" s="1">
        <v>0</v>
      </c>
      <c r="AD5770" s="1">
        <v>1260.4874172316408</v>
      </c>
      <c r="AE5770" s="1">
        <v>343.95322781601755</v>
      </c>
      <c r="AF5770" s="1">
        <v>0</v>
      </c>
      <c r="AG5770" s="1">
        <v>3368.7183783157016</v>
      </c>
      <c r="AH5770" s="1">
        <v>663.48240436662923</v>
      </c>
      <c r="AI5770" s="1"/>
      <c r="AJ5770" s="1">
        <v>1788.3811962638413</v>
      </c>
      <c r="AK5770" s="1">
        <v>222.55797093977606</v>
      </c>
      <c r="AL5770" s="1">
        <v>13353.0126953125</v>
      </c>
      <c r="AM5770" s="1">
        <v>8944.8759765625</v>
      </c>
      <c r="AN5770" s="1">
        <v>4408.13720703125</v>
      </c>
      <c r="AO5770" t="s">
        <v>18580</v>
      </c>
    </row>
    <row r="5771" spans="1:41" x14ac:dyDescent="0.25">
      <c r="A5771" s="1">
        <v>2022</v>
      </c>
      <c r="B5771" t="s">
        <v>4309</v>
      </c>
      <c r="C5771" t="s">
        <v>7134</v>
      </c>
      <c r="D5771" t="s">
        <v>7240</v>
      </c>
      <c r="E5771" t="s">
        <v>8006</v>
      </c>
      <c r="F5771" t="s">
        <v>9996</v>
      </c>
      <c r="G5771" t="s">
        <v>12180</v>
      </c>
      <c r="H5771" t="s">
        <v>12748</v>
      </c>
      <c r="I5771" s="1">
        <v>250</v>
      </c>
      <c r="J5771" s="1"/>
      <c r="K5771" s="1">
        <v>200</v>
      </c>
      <c r="L5771" s="1"/>
      <c r="M5771" s="1">
        <v>353.86975799999999</v>
      </c>
      <c r="N5771" s="1">
        <v>467</v>
      </c>
      <c r="O5771" s="1"/>
      <c r="P5771" s="1"/>
      <c r="Q5771" s="1">
        <v>149</v>
      </c>
      <c r="R5771" s="1"/>
      <c r="S5771" s="1">
        <v>782.51670000000001</v>
      </c>
      <c r="T5771" s="1">
        <v>415</v>
      </c>
      <c r="U5771" s="1"/>
      <c r="V5771" s="1">
        <v>393</v>
      </c>
      <c r="W5771" s="1">
        <v>262</v>
      </c>
      <c r="X5771" s="1">
        <v>0</v>
      </c>
      <c r="Y5771" s="1">
        <v>2569</v>
      </c>
      <c r="Z5771" s="1">
        <v>198.18082799999999</v>
      </c>
      <c r="AA5771" s="1"/>
      <c r="AB5771" s="1"/>
      <c r="AC5771" s="1">
        <v>431.36541999999997</v>
      </c>
      <c r="AD5771" s="1">
        <v>324</v>
      </c>
      <c r="AE5771" s="1">
        <v>340</v>
      </c>
      <c r="AF5771" s="1">
        <v>1800</v>
      </c>
      <c r="AG5771" s="1">
        <v>3554.409978983525</v>
      </c>
      <c r="AH5771" s="1">
        <v>717</v>
      </c>
      <c r="AI5771" s="1"/>
      <c r="AJ5771" s="1">
        <v>2098.3416025288748</v>
      </c>
      <c r="AK5771" s="1">
        <v>237</v>
      </c>
      <c r="AL5771" s="1">
        <v>15541.6845703125</v>
      </c>
      <c r="AM5771" s="1">
        <v>12250.2978515625</v>
      </c>
      <c r="AN5771" s="1">
        <v>3291.386474609375</v>
      </c>
      <c r="AO5771" t="s">
        <v>18581</v>
      </c>
    </row>
    <row r="5772" spans="1:41" x14ac:dyDescent="0.25">
      <c r="A5772" s="1">
        <v>2022</v>
      </c>
      <c r="B5772" t="s">
        <v>4310</v>
      </c>
      <c r="C5772" t="s">
        <v>7134</v>
      </c>
      <c r="D5772" t="s">
        <v>7240</v>
      </c>
      <c r="E5772" t="s">
        <v>8006</v>
      </c>
      <c r="F5772" t="s">
        <v>9996</v>
      </c>
      <c r="G5772" t="s">
        <v>12180</v>
      </c>
      <c r="H5772" t="s">
        <v>12748</v>
      </c>
      <c r="I5772" s="1">
        <v>49.642745773493743</v>
      </c>
      <c r="J5772" s="1"/>
      <c r="K5772" s="1">
        <v>112.47164363520582</v>
      </c>
      <c r="L5772" s="1"/>
      <c r="M5772" s="1">
        <v>259.88593383668916</v>
      </c>
      <c r="N5772" s="1">
        <v>0</v>
      </c>
      <c r="O5772" s="1">
        <v>193.58117001947235</v>
      </c>
      <c r="P5772" s="1"/>
      <c r="Q5772" s="1">
        <v>115.82941357868405</v>
      </c>
      <c r="R5772" s="1"/>
      <c r="S5772" s="1">
        <v>557.99038735524437</v>
      </c>
      <c r="T5772" s="1">
        <v>272.98942629904326</v>
      </c>
      <c r="U5772" s="1"/>
      <c r="V5772" s="1">
        <v>310.11598827571311</v>
      </c>
      <c r="W5772" s="1">
        <v>91.724447236478539</v>
      </c>
      <c r="X5772" s="1">
        <v>109.1957705196173</v>
      </c>
      <c r="Y5772" s="1">
        <v>1557.1316876097428</v>
      </c>
      <c r="Z5772" s="1">
        <v>152.87407872746422</v>
      </c>
      <c r="AA5772" s="1"/>
      <c r="AB5772" s="1"/>
      <c r="AC5772" s="1">
        <v>167.20056381963801</v>
      </c>
      <c r="AD5772" s="1">
        <v>330.86318467444045</v>
      </c>
      <c r="AE5772" s="1">
        <v>257.93909365850055</v>
      </c>
      <c r="AF5772" s="1">
        <v>1637.9365577942594</v>
      </c>
      <c r="AG5772" s="1">
        <v>2984.320408301141</v>
      </c>
      <c r="AH5772" s="1">
        <v>514.31207914739753</v>
      </c>
      <c r="AI5772" s="1"/>
      <c r="AJ5772" s="1">
        <v>1100.296547266581</v>
      </c>
      <c r="AK5772" s="1">
        <v>174.71323283138767</v>
      </c>
      <c r="AL5772" s="1">
        <v>10951.0146484375</v>
      </c>
      <c r="AM5772" s="1">
        <v>8333.287109375</v>
      </c>
      <c r="AN5772" s="1">
        <v>2617.72705078125</v>
      </c>
      <c r="AO5772" t="s">
        <v>18582</v>
      </c>
    </row>
    <row r="5773" spans="1:41" x14ac:dyDescent="0.25">
      <c r="A5773" s="1">
        <v>2022</v>
      </c>
      <c r="B5773" t="s">
        <v>4311</v>
      </c>
      <c r="C5773" t="s">
        <v>7134</v>
      </c>
      <c r="D5773" t="s">
        <v>7240</v>
      </c>
      <c r="E5773" t="s">
        <v>8006</v>
      </c>
      <c r="F5773" t="s">
        <v>9996</v>
      </c>
      <c r="G5773" t="s">
        <v>12180</v>
      </c>
      <c r="H5773" t="s">
        <v>12748</v>
      </c>
      <c r="I5773" s="1">
        <v>229.58296579912633</v>
      </c>
      <c r="J5773" s="1"/>
      <c r="K5773" s="1"/>
      <c r="L5773" s="1"/>
      <c r="M5773" s="1">
        <v>286.16130679237517</v>
      </c>
      <c r="N5773" s="1"/>
      <c r="O5773" s="1">
        <v>212.38534488496595</v>
      </c>
      <c r="P5773" s="1">
        <v>413.59251372335473</v>
      </c>
      <c r="Q5773" s="1">
        <v>148.67756614270877</v>
      </c>
      <c r="R5773" s="1"/>
      <c r="S5773" s="1">
        <v>558.90880232885775</v>
      </c>
      <c r="T5773" s="1"/>
      <c r="U5773" s="1"/>
      <c r="V5773" s="1">
        <v>264.92277230387856</v>
      </c>
      <c r="W5773" s="1"/>
      <c r="X5773" s="1">
        <v>120.72430130303327</v>
      </c>
      <c r="Y5773" s="1">
        <v>2257.9915614085853</v>
      </c>
      <c r="Z5773" s="1"/>
      <c r="AA5773" s="1">
        <v>1662.194778126023</v>
      </c>
      <c r="AB5773" s="1">
        <v>42.477068976993188</v>
      </c>
      <c r="AC5773" s="1">
        <v>223.56352093154311</v>
      </c>
      <c r="AD5773" s="1">
        <v>372.23326235101928</v>
      </c>
      <c r="AE5773" s="1">
        <v>281.41167659075126</v>
      </c>
      <c r="AF5773" s="1"/>
      <c r="AG5773" s="1">
        <v>3258.4383175772405</v>
      </c>
      <c r="AH5773" s="1">
        <v>562.62331022913531</v>
      </c>
      <c r="AI5773" s="1">
        <v>0</v>
      </c>
      <c r="AJ5773" s="1">
        <v>3370.4131261737275</v>
      </c>
      <c r="AK5773" s="1">
        <v>240.05181126181441</v>
      </c>
      <c r="AL5773" s="1">
        <v>14506.353515625</v>
      </c>
      <c r="AM5773" s="1">
        <v>12110.7880859375</v>
      </c>
      <c r="AN5773" s="1">
        <v>2395.565185546875</v>
      </c>
      <c r="AO5773" t="s">
        <v>18583</v>
      </c>
    </row>
    <row r="5774" spans="1:41" x14ac:dyDescent="0.25">
      <c r="A5774" s="1">
        <v>2022</v>
      </c>
      <c r="B5774" t="s">
        <v>4312</v>
      </c>
      <c r="C5774" t="s">
        <v>7134</v>
      </c>
      <c r="D5774" t="s">
        <v>7240</v>
      </c>
      <c r="E5774" t="s">
        <v>8006</v>
      </c>
      <c r="F5774" t="s">
        <v>9996</v>
      </c>
      <c r="G5774" t="s">
        <v>12180</v>
      </c>
      <c r="H5774" t="s">
        <v>12748</v>
      </c>
      <c r="I5774" s="1">
        <v>226.95822652905974</v>
      </c>
      <c r="J5774" s="1"/>
      <c r="K5774" s="1">
        <v>176.21639665025216</v>
      </c>
      <c r="L5774" s="1"/>
      <c r="M5774" s="1">
        <v>315.2787337658126</v>
      </c>
      <c r="N5774" s="1">
        <v>185.77029767345863</v>
      </c>
      <c r="O5774" s="1">
        <v>270.73844719562419</v>
      </c>
      <c r="P5774" s="1"/>
      <c r="Q5774" s="1">
        <v>112.60333900406928</v>
      </c>
      <c r="R5774" s="1"/>
      <c r="S5774" s="1">
        <v>743.08119069383451</v>
      </c>
      <c r="T5774" s="1">
        <v>318.46336744021477</v>
      </c>
      <c r="U5774" s="1"/>
      <c r="V5774" s="1">
        <v>301.47865451006999</v>
      </c>
      <c r="W5774" s="1">
        <v>103.63980112524527</v>
      </c>
      <c r="X5774" s="1">
        <v>0</v>
      </c>
      <c r="Y5774" s="1">
        <v>1860.8876104089884</v>
      </c>
      <c r="Z5774" s="1">
        <v>650.12279528259398</v>
      </c>
      <c r="AA5774" s="1"/>
      <c r="AB5774" s="1"/>
      <c r="AC5774" s="1">
        <v>217.41827844752541</v>
      </c>
      <c r="AD5774" s="1">
        <v>1257.9303013888484</v>
      </c>
      <c r="AE5774" s="1">
        <v>266.44768409164635</v>
      </c>
      <c r="AF5774" s="1">
        <v>1592.3168372010739</v>
      </c>
      <c r="AG5774" s="1">
        <v>3220.7261893787054</v>
      </c>
      <c r="AH5774" s="1">
        <v>407.63311032347491</v>
      </c>
      <c r="AI5774" s="1"/>
      <c r="AJ5774" s="1">
        <v>1069.6511472252362</v>
      </c>
      <c r="AK5774" s="1">
        <v>169.84712930144789</v>
      </c>
      <c r="AL5774" s="1">
        <v>13467.208984375</v>
      </c>
      <c r="AM5774" s="1">
        <v>9704.380859375</v>
      </c>
      <c r="AN5774" s="1">
        <v>3762.82861328125</v>
      </c>
      <c r="AO5774" t="s">
        <v>18584</v>
      </c>
    </row>
    <row r="5775" spans="1:41" x14ac:dyDescent="0.25">
      <c r="A5775" s="1">
        <v>2022</v>
      </c>
      <c r="B5775" t="s">
        <v>4313</v>
      </c>
      <c r="C5775" t="s">
        <v>7134</v>
      </c>
      <c r="D5775" t="s">
        <v>7240</v>
      </c>
      <c r="E5775" t="s">
        <v>8006</v>
      </c>
      <c r="F5775" t="s">
        <v>9996</v>
      </c>
      <c r="G5775" t="s">
        <v>12180</v>
      </c>
      <c r="H5775" t="s">
        <v>12748</v>
      </c>
      <c r="I5775" s="1">
        <v>233.82641963763103</v>
      </c>
      <c r="J5775" s="1"/>
      <c r="K5775" s="1"/>
      <c r="L5775" s="1"/>
      <c r="M5775" s="1">
        <v>291.60708338349082</v>
      </c>
      <c r="N5775" s="1"/>
      <c r="O5775" s="1">
        <v>216.42713219868457</v>
      </c>
      <c r="P5775" s="1">
        <v>421.46336270270155</v>
      </c>
      <c r="Q5775" s="1">
        <v>151.64137881026255</v>
      </c>
      <c r="R5775" s="1"/>
      <c r="S5775" s="1">
        <v>1141.3683498056946</v>
      </c>
      <c r="T5775" s="1"/>
      <c r="U5775" s="1"/>
      <c r="V5775" s="1">
        <v>355.39613287362943</v>
      </c>
      <c r="W5775" s="1">
        <v>162.03557660664674</v>
      </c>
      <c r="X5775" s="1">
        <v>165.17487241775152</v>
      </c>
      <c r="Y5775" s="1">
        <v>3385.3759836552135</v>
      </c>
      <c r="Z5775" s="1">
        <v>281436.3007386247</v>
      </c>
      <c r="AA5775" s="1">
        <v>1546.139956021254</v>
      </c>
      <c r="AB5775" s="1">
        <v>36.450885422936352</v>
      </c>
      <c r="AC5775" s="1">
        <v>216.48408670715793</v>
      </c>
      <c r="AD5775" s="1">
        <v>405.61520117491051</v>
      </c>
      <c r="AE5775" s="1">
        <v>286.76706561249779</v>
      </c>
      <c r="AF5775" s="1"/>
      <c r="AG5775" s="1">
        <v>5589.5154615733964</v>
      </c>
      <c r="AH5775" s="1">
        <v>748.79685193590524</v>
      </c>
      <c r="AI5775" s="1">
        <v>0</v>
      </c>
      <c r="AJ5775" s="1">
        <v>4038.8670646182541</v>
      </c>
      <c r="AK5775" s="1"/>
      <c r="AL5775" s="1">
        <v>300829.21875</v>
      </c>
      <c r="AM5775" s="1">
        <v>297661.75</v>
      </c>
      <c r="AN5775" s="1">
        <v>3167.47607421875</v>
      </c>
      <c r="AO5775" t="s">
        <v>18585</v>
      </c>
    </row>
    <row r="5776" spans="1:41" x14ac:dyDescent="0.25">
      <c r="A5776" s="1">
        <v>2022</v>
      </c>
      <c r="B5776" t="s">
        <v>4314</v>
      </c>
      <c r="C5776" t="s">
        <v>7134</v>
      </c>
      <c r="D5776" t="s">
        <v>7240</v>
      </c>
      <c r="E5776" t="s">
        <v>8006</v>
      </c>
      <c r="F5776" t="s">
        <v>9996</v>
      </c>
      <c r="G5776" t="s">
        <v>12180</v>
      </c>
      <c r="H5776" t="s">
        <v>12748</v>
      </c>
      <c r="I5776" s="1">
        <v>257.36227650942828</v>
      </c>
      <c r="J5776" s="1"/>
      <c r="K5776" s="1">
        <v>177.69239587097243</v>
      </c>
      <c r="L5776" s="1"/>
      <c r="M5776" s="1">
        <v>387.40221532999726</v>
      </c>
      <c r="N5776" s="1">
        <v>188.0233491192848</v>
      </c>
      <c r="O5776" s="1">
        <v>283.06811900375845</v>
      </c>
      <c r="P5776" s="1"/>
      <c r="Q5776" s="1">
        <v>302.0357491676599</v>
      </c>
      <c r="R5776" s="1"/>
      <c r="S5776" s="1">
        <v>759.32506375095784</v>
      </c>
      <c r="T5776" s="1">
        <v>340.92145719430761</v>
      </c>
      <c r="U5776" s="1"/>
      <c r="V5776" s="1">
        <v>270.67097510578361</v>
      </c>
      <c r="W5776" s="1">
        <v>123.60572323475796</v>
      </c>
      <c r="X5776" s="1"/>
      <c r="Y5776" s="1">
        <v>18766.176575559388</v>
      </c>
      <c r="Z5776" s="1">
        <v>492.87428304710983</v>
      </c>
      <c r="AA5776" s="1"/>
      <c r="AB5776" s="1"/>
      <c r="AC5776" s="1">
        <v>311.70138902678093</v>
      </c>
      <c r="AD5776" s="1">
        <v>1313.4451634162976</v>
      </c>
      <c r="AE5776" s="1">
        <v>355.38479174194487</v>
      </c>
      <c r="AF5776" s="1">
        <v>1652.9525197299763</v>
      </c>
      <c r="AG5776" s="1">
        <v>3104.4514511178618</v>
      </c>
      <c r="AH5776" s="1">
        <v>609.52624165042869</v>
      </c>
      <c r="AI5776" s="1"/>
      <c r="AJ5776" s="1">
        <v>1040.9846585631647</v>
      </c>
      <c r="AK5776" s="1">
        <v>227.28097146287172</v>
      </c>
      <c r="AL5776" s="1">
        <v>30964.884765625</v>
      </c>
      <c r="AM5776" s="1">
        <v>26742.619140625</v>
      </c>
      <c r="AN5776" s="1">
        <v>4222.26708984375</v>
      </c>
      <c r="AO5776" t="s">
        <v>18586</v>
      </c>
    </row>
    <row r="5777" spans="1:41" x14ac:dyDescent="0.25">
      <c r="A5777" s="1">
        <v>2022</v>
      </c>
      <c r="B5777" t="s">
        <v>4315</v>
      </c>
      <c r="C5777" t="s">
        <v>7134</v>
      </c>
      <c r="D5777" t="s">
        <v>7240</v>
      </c>
      <c r="E5777" t="s">
        <v>8006</v>
      </c>
      <c r="F5777" t="s">
        <v>9997</v>
      </c>
      <c r="G5777" t="s">
        <v>12180</v>
      </c>
      <c r="H5777" t="s">
        <v>12748</v>
      </c>
      <c r="I5777" s="1"/>
      <c r="J5777" s="1"/>
      <c r="K5777" s="1"/>
      <c r="L5777" s="1"/>
      <c r="M5777" s="1"/>
      <c r="N5777" s="1"/>
      <c r="O5777" s="1"/>
      <c r="P5777" s="1">
        <v>22.78180338933522</v>
      </c>
      <c r="Q5777" s="1">
        <v>0</v>
      </c>
      <c r="R5777" s="1"/>
      <c r="S5777" s="1">
        <v>0</v>
      </c>
      <c r="T5777" s="1"/>
      <c r="U5777" s="1"/>
      <c r="V5777" s="1"/>
      <c r="W5777" s="1"/>
      <c r="X5777" s="1">
        <v>121.42697688874154</v>
      </c>
      <c r="Y5777" s="1"/>
      <c r="Z5777" s="1"/>
      <c r="AA5777" s="1">
        <v>653.83775727392083</v>
      </c>
      <c r="AB5777" s="1">
        <v>0</v>
      </c>
      <c r="AC5777" s="1"/>
      <c r="AD5777" s="1"/>
      <c r="AE5777" s="1"/>
      <c r="AF5777" s="1"/>
      <c r="AG5777" s="1"/>
      <c r="AH5777" s="1">
        <v>141.81672609861175</v>
      </c>
      <c r="AI5777" s="1">
        <v>0</v>
      </c>
      <c r="AJ5777" s="1"/>
      <c r="AK5777" s="1"/>
      <c r="AL5777" s="1">
        <v>939.86328125</v>
      </c>
      <c r="AM5777" s="1">
        <v>676.61956787109375</v>
      </c>
      <c r="AN5777" s="1">
        <v>263.24371337890625</v>
      </c>
      <c r="AO5777" t="s">
        <v>18587</v>
      </c>
    </row>
    <row r="5778" spans="1:41" x14ac:dyDescent="0.25">
      <c r="A5778" s="1">
        <v>2022</v>
      </c>
      <c r="B5778" t="s">
        <v>4316</v>
      </c>
      <c r="C5778" t="s">
        <v>7134</v>
      </c>
      <c r="D5778" t="s">
        <v>7240</v>
      </c>
      <c r="E5778" t="s">
        <v>8006</v>
      </c>
      <c r="F5778" t="s">
        <v>9997</v>
      </c>
      <c r="G5778" t="s">
        <v>12180</v>
      </c>
      <c r="H5778" t="s">
        <v>12748</v>
      </c>
      <c r="I5778" s="1"/>
      <c r="J5778" s="1"/>
      <c r="K5778" s="1"/>
      <c r="L5778" s="1"/>
      <c r="M5778" s="1"/>
      <c r="N5778" s="1">
        <v>371.54059534691726</v>
      </c>
      <c r="O5778" s="1"/>
      <c r="P5778" s="1"/>
      <c r="Q5778" s="1">
        <v>0</v>
      </c>
      <c r="R5778" s="1"/>
      <c r="S5778" s="1"/>
      <c r="T5778" s="1"/>
      <c r="U5778" s="1"/>
      <c r="V5778" s="1">
        <v>0</v>
      </c>
      <c r="W5778" s="1"/>
      <c r="X5778" s="1">
        <v>0</v>
      </c>
      <c r="Y5778" s="1"/>
      <c r="Z5778" s="1"/>
      <c r="AA5778" s="1"/>
      <c r="AB5778" s="1"/>
      <c r="AC5778" s="1">
        <v>0</v>
      </c>
      <c r="AD5778" s="1"/>
      <c r="AE5778" s="1"/>
      <c r="AF5778" s="1">
        <v>0</v>
      </c>
      <c r="AG5778" s="1">
        <v>0</v>
      </c>
      <c r="AH5778" s="1">
        <v>483.00277395099243</v>
      </c>
      <c r="AI5778" s="1"/>
      <c r="AJ5778" s="1"/>
      <c r="AK5778" s="1"/>
      <c r="AL5778" s="1">
        <v>854.5433349609375</v>
      </c>
      <c r="AM5778" s="1">
        <v>371.54058837890625</v>
      </c>
      <c r="AN5778" s="1">
        <v>483.00277709960938</v>
      </c>
      <c r="AO5778" t="s">
        <v>18588</v>
      </c>
    </row>
    <row r="5779" spans="1:41" x14ac:dyDescent="0.25">
      <c r="A5779" s="1">
        <v>2022</v>
      </c>
      <c r="B5779" t="s">
        <v>4317</v>
      </c>
      <c r="C5779" t="s">
        <v>7134</v>
      </c>
      <c r="D5779" t="s">
        <v>7240</v>
      </c>
      <c r="E5779" t="s">
        <v>8006</v>
      </c>
      <c r="F5779" t="s">
        <v>9997</v>
      </c>
      <c r="G5779" t="s">
        <v>12180</v>
      </c>
      <c r="H5779" t="s">
        <v>12748</v>
      </c>
      <c r="I5779" s="1"/>
      <c r="J5779" s="1"/>
      <c r="K5779" s="1"/>
      <c r="L5779" s="1"/>
      <c r="M5779" s="1"/>
      <c r="N5779" s="1">
        <v>252.90678515883644</v>
      </c>
      <c r="O5779" s="1"/>
      <c r="P5779" s="1"/>
      <c r="Q5779" s="1">
        <v>0</v>
      </c>
      <c r="R5779" s="1"/>
      <c r="S5779" s="1"/>
      <c r="T5779" s="1">
        <v>0</v>
      </c>
      <c r="U5779" s="1"/>
      <c r="V5779" s="1">
        <v>0</v>
      </c>
      <c r="W5779" s="1"/>
      <c r="X5779" s="1"/>
      <c r="Y5779" s="1"/>
      <c r="Z5779" s="1"/>
      <c r="AA5779" s="1"/>
      <c r="AB5779" s="1"/>
      <c r="AC5779" s="1">
        <v>340.33871994537293</v>
      </c>
      <c r="AD5779" s="1"/>
      <c r="AE5779" s="1"/>
      <c r="AF5779" s="1">
        <v>0</v>
      </c>
      <c r="AG5779" s="1">
        <v>0</v>
      </c>
      <c r="AH5779" s="1">
        <v>0</v>
      </c>
      <c r="AI5779" s="1"/>
      <c r="AJ5779" s="1"/>
      <c r="AK5779" s="1"/>
      <c r="AL5779" s="1">
        <v>593.2454833984375</v>
      </c>
      <c r="AM5779" s="1">
        <v>593.2454833984375</v>
      </c>
      <c r="AN5779" s="1">
        <v>0</v>
      </c>
      <c r="AO5779" t="s">
        <v>18589</v>
      </c>
    </row>
    <row r="5780" spans="1:41" x14ac:dyDescent="0.25">
      <c r="A5780" s="1">
        <v>2022</v>
      </c>
      <c r="B5780" t="s">
        <v>4318</v>
      </c>
      <c r="C5780" t="s">
        <v>7134</v>
      </c>
      <c r="D5780" t="s">
        <v>7240</v>
      </c>
      <c r="E5780" t="s">
        <v>8006</v>
      </c>
      <c r="F5780" t="s">
        <v>9997</v>
      </c>
      <c r="G5780" t="s">
        <v>12180</v>
      </c>
      <c r="H5780" t="s">
        <v>12748</v>
      </c>
      <c r="I5780" s="1">
        <v>0</v>
      </c>
      <c r="J5780" s="1"/>
      <c r="K5780" s="1"/>
      <c r="L5780" s="1"/>
      <c r="M5780" s="1"/>
      <c r="N5780" s="1">
        <v>258.27383120780877</v>
      </c>
      <c r="O5780" s="1"/>
      <c r="P5780" s="1"/>
      <c r="Q5780" s="1">
        <v>0</v>
      </c>
      <c r="R5780" s="1"/>
      <c r="S5780" s="1">
        <v>0</v>
      </c>
      <c r="T5780" s="1"/>
      <c r="U5780" s="1"/>
      <c r="V5780" s="1">
        <v>0</v>
      </c>
      <c r="W5780" s="1"/>
      <c r="X5780" s="1"/>
      <c r="Y5780" s="1"/>
      <c r="Z5780" s="1"/>
      <c r="AA5780" s="1"/>
      <c r="AB5780" s="1"/>
      <c r="AC5780" s="1">
        <v>0</v>
      </c>
      <c r="AD5780" s="1"/>
      <c r="AE5780" s="1"/>
      <c r="AF5780" s="1">
        <v>0</v>
      </c>
      <c r="AG5780" s="1">
        <v>0</v>
      </c>
      <c r="AH5780" s="1">
        <v>51.654766241561759</v>
      </c>
      <c r="AI5780" s="1"/>
      <c r="AJ5780" s="1"/>
      <c r="AK5780" s="1"/>
      <c r="AL5780" s="1">
        <v>309.9285888671875</v>
      </c>
      <c r="AM5780" s="1">
        <v>258.27383422851563</v>
      </c>
      <c r="AN5780" s="1">
        <v>51.654766082763672</v>
      </c>
      <c r="AO5780" t="s">
        <v>18590</v>
      </c>
    </row>
    <row r="5781" spans="1:41" x14ac:dyDescent="0.25">
      <c r="A5781" s="1">
        <v>2022</v>
      </c>
      <c r="B5781" t="s">
        <v>4319</v>
      </c>
      <c r="C5781" t="s">
        <v>7134</v>
      </c>
      <c r="D5781" t="s">
        <v>7240</v>
      </c>
      <c r="E5781" t="s">
        <v>8006</v>
      </c>
      <c r="F5781" t="s">
        <v>9997</v>
      </c>
      <c r="G5781" t="s">
        <v>12180</v>
      </c>
      <c r="H5781" t="s">
        <v>12748</v>
      </c>
      <c r="I5781" s="1">
        <v>0</v>
      </c>
      <c r="J5781" s="1"/>
      <c r="K5781" s="1"/>
      <c r="L5781" s="1"/>
      <c r="M5781" s="1">
        <v>0</v>
      </c>
      <c r="N5781" s="1">
        <v>0</v>
      </c>
      <c r="O5781" s="1">
        <v>0</v>
      </c>
      <c r="P5781" s="1">
        <v>22.197159760667503</v>
      </c>
      <c r="Q5781" s="1">
        <v>0</v>
      </c>
      <c r="R5781" s="1"/>
      <c r="S5781" s="1"/>
      <c r="T5781" s="1"/>
      <c r="U5781" s="1"/>
      <c r="V5781" s="1">
        <v>0</v>
      </c>
      <c r="W5781" s="1"/>
      <c r="X5781" s="1">
        <v>49.943609461501879</v>
      </c>
      <c r="Y5781" s="1"/>
      <c r="Z5781" s="1"/>
      <c r="AA5781" s="1"/>
      <c r="AB5781" s="1"/>
      <c r="AC5781" s="1">
        <v>0</v>
      </c>
      <c r="AD5781" s="1"/>
      <c r="AE5781" s="1"/>
      <c r="AF5781" s="1"/>
      <c r="AG5781" s="1"/>
      <c r="AH5781" s="1">
        <v>11.145193915831152</v>
      </c>
      <c r="AI5781" s="1"/>
      <c r="AJ5781" s="1">
        <v>0</v>
      </c>
      <c r="AK5781" s="1"/>
      <c r="AL5781" s="1">
        <v>83.285964965820313</v>
      </c>
      <c r="AM5781" s="1">
        <v>22.197158813476563</v>
      </c>
      <c r="AN5781" s="1">
        <v>61.08880615234375</v>
      </c>
      <c r="AO5781" t="s">
        <v>18591</v>
      </c>
    </row>
    <row r="5782" spans="1:41" x14ac:dyDescent="0.25">
      <c r="A5782" s="1">
        <v>2022</v>
      </c>
      <c r="B5782" t="s">
        <v>4320</v>
      </c>
      <c r="C5782" t="s">
        <v>7134</v>
      </c>
      <c r="D5782" t="s">
        <v>7240</v>
      </c>
      <c r="E5782" t="s">
        <v>8006</v>
      </c>
      <c r="F5782" t="s">
        <v>9997</v>
      </c>
      <c r="G5782" t="s">
        <v>12180</v>
      </c>
      <c r="H5782" t="s">
        <v>12748</v>
      </c>
      <c r="I5782" s="1"/>
      <c r="J5782" s="1"/>
      <c r="K5782" s="1"/>
      <c r="L5782" s="1"/>
      <c r="M5782" s="1"/>
      <c r="N5782" s="1">
        <v>0</v>
      </c>
      <c r="O5782" s="1"/>
      <c r="P5782" s="1"/>
      <c r="Q5782" s="1">
        <v>0</v>
      </c>
      <c r="R5782" s="1"/>
      <c r="S5782" s="1"/>
      <c r="T5782" s="1"/>
      <c r="U5782" s="1"/>
      <c r="V5782" s="1">
        <v>0</v>
      </c>
      <c r="W5782" s="1"/>
      <c r="X5782" s="1">
        <v>54.597885259808649</v>
      </c>
      <c r="Y5782" s="1">
        <v>0</v>
      </c>
      <c r="Z5782" s="1"/>
      <c r="AA5782" s="1"/>
      <c r="AB5782" s="1"/>
      <c r="AC5782" s="1">
        <v>0</v>
      </c>
      <c r="AD5782" s="1"/>
      <c r="AE5782" s="1"/>
      <c r="AF5782" s="1">
        <v>0</v>
      </c>
      <c r="AG5782" s="1">
        <v>0</v>
      </c>
      <c r="AH5782" s="1">
        <v>1201.1534757157904</v>
      </c>
      <c r="AI5782" s="1"/>
      <c r="AJ5782" s="1"/>
      <c r="AK5782" s="1"/>
      <c r="AL5782" s="1">
        <v>1255.7513427734375</v>
      </c>
      <c r="AM5782" s="1">
        <v>0</v>
      </c>
      <c r="AN5782" s="1">
        <v>1255.7513427734375</v>
      </c>
      <c r="AO5782" t="s">
        <v>18592</v>
      </c>
    </row>
    <row r="5783" spans="1:41" x14ac:dyDescent="0.25">
      <c r="A5783" s="1">
        <v>2022</v>
      </c>
      <c r="B5783" t="s">
        <v>4321</v>
      </c>
      <c r="C5783" t="s">
        <v>7134</v>
      </c>
      <c r="D5783" t="s">
        <v>7240</v>
      </c>
      <c r="E5783" t="s">
        <v>8006</v>
      </c>
      <c r="F5783" t="s">
        <v>9997</v>
      </c>
      <c r="G5783" t="s">
        <v>12180</v>
      </c>
      <c r="H5783" t="s">
        <v>12748</v>
      </c>
      <c r="I5783" s="1"/>
      <c r="J5783" s="1"/>
      <c r="K5783" s="1"/>
      <c r="L5783" s="1"/>
      <c r="M5783" s="1">
        <v>13.374556158574844</v>
      </c>
      <c r="N5783" s="1">
        <v>0</v>
      </c>
      <c r="O5783" s="1">
        <v>0</v>
      </c>
      <c r="P5783" s="1"/>
      <c r="Q5783" s="1">
        <v>0</v>
      </c>
      <c r="R5783" s="1"/>
      <c r="S5783" s="1"/>
      <c r="T5783" s="1"/>
      <c r="U5783" s="1"/>
      <c r="V5783" s="1">
        <v>0</v>
      </c>
      <c r="W5783" s="1"/>
      <c r="X5783" s="1">
        <v>55.727317327395184</v>
      </c>
      <c r="Y5783" s="1">
        <v>0</v>
      </c>
      <c r="Z5783" s="1"/>
      <c r="AA5783" s="1">
        <v>548.08421684649886</v>
      </c>
      <c r="AB5783" s="1">
        <v>0</v>
      </c>
      <c r="AC5783" s="1"/>
      <c r="AD5783" s="1"/>
      <c r="AE5783" s="1"/>
      <c r="AF5783" s="1">
        <v>668.72780792874221</v>
      </c>
      <c r="AG5783" s="1"/>
      <c r="AH5783" s="1">
        <v>11.145463465479038</v>
      </c>
      <c r="AI5783" s="1"/>
      <c r="AJ5783" s="1">
        <v>0</v>
      </c>
      <c r="AK5783" s="1"/>
      <c r="AL5783" s="1">
        <v>1297.0594482421875</v>
      </c>
      <c r="AM5783" s="1">
        <v>1216.81201171875</v>
      </c>
      <c r="AN5783" s="1">
        <v>80.247337341308594</v>
      </c>
      <c r="AO5783" t="s">
        <v>18593</v>
      </c>
    </row>
    <row r="5784" spans="1:41" x14ac:dyDescent="0.25">
      <c r="A5784" s="1">
        <v>2022</v>
      </c>
      <c r="B5784" t="s">
        <v>4322</v>
      </c>
      <c r="C5784" t="s">
        <v>7134</v>
      </c>
      <c r="D5784" t="s">
        <v>7240</v>
      </c>
      <c r="E5784" t="s">
        <v>8006</v>
      </c>
      <c r="F5784" t="s">
        <v>9997</v>
      </c>
      <c r="G5784" t="s">
        <v>12180</v>
      </c>
      <c r="H5784" t="s">
        <v>12748</v>
      </c>
      <c r="I5784" s="1"/>
      <c r="J5784" s="1"/>
      <c r="K5784" s="1"/>
      <c r="L5784" s="1"/>
      <c r="M5784" s="1"/>
      <c r="N5784" s="1">
        <v>250</v>
      </c>
      <c r="O5784" s="1"/>
      <c r="P5784" s="1"/>
      <c r="Q5784" s="1">
        <v>0</v>
      </c>
      <c r="R5784" s="1"/>
      <c r="S5784" s="1">
        <v>0</v>
      </c>
      <c r="T5784" s="1"/>
      <c r="U5784" s="1"/>
      <c r="V5784" s="1">
        <v>0</v>
      </c>
      <c r="W5784" s="1"/>
      <c r="X5784" s="1">
        <v>0</v>
      </c>
      <c r="Y5784" s="1"/>
      <c r="Z5784" s="1"/>
      <c r="AA5784" s="1"/>
      <c r="AB5784" s="1"/>
      <c r="AC5784" s="1">
        <v>0</v>
      </c>
      <c r="AD5784" s="1"/>
      <c r="AE5784" s="1"/>
      <c r="AF5784" s="1">
        <v>0</v>
      </c>
      <c r="AG5784" s="1"/>
      <c r="AH5784" s="1">
        <v>73</v>
      </c>
      <c r="AI5784" s="1"/>
      <c r="AJ5784" s="1"/>
      <c r="AK5784" s="1"/>
      <c r="AL5784" s="1">
        <v>323</v>
      </c>
      <c r="AM5784" s="1">
        <v>250</v>
      </c>
      <c r="AN5784" s="1">
        <v>73</v>
      </c>
      <c r="AO5784" t="s">
        <v>18594</v>
      </c>
    </row>
    <row r="5785" spans="1:41" x14ac:dyDescent="0.25">
      <c r="A5785" s="1">
        <v>2022</v>
      </c>
      <c r="B5785" t="s">
        <v>4323</v>
      </c>
      <c r="C5785" t="s">
        <v>7134</v>
      </c>
      <c r="D5785" t="s">
        <v>7240</v>
      </c>
      <c r="E5785" t="s">
        <v>8006</v>
      </c>
      <c r="F5785" t="s">
        <v>9997</v>
      </c>
      <c r="G5785" t="s">
        <v>12180</v>
      </c>
      <c r="H5785" t="s">
        <v>12748</v>
      </c>
      <c r="I5785" s="1"/>
      <c r="J5785" s="1"/>
      <c r="K5785" s="1"/>
      <c r="L5785" s="1"/>
      <c r="M5785" s="1">
        <v>13.413811255892586</v>
      </c>
      <c r="N5785" s="1"/>
      <c r="O5785" s="1"/>
      <c r="P5785" s="1">
        <v>22.35635209315431</v>
      </c>
      <c r="Q5785" s="1">
        <v>0</v>
      </c>
      <c r="R5785" s="1"/>
      <c r="S5785" s="1"/>
      <c r="T5785" s="1"/>
      <c r="U5785" s="1"/>
      <c r="V5785" s="1">
        <v>0</v>
      </c>
      <c r="W5785" s="1"/>
      <c r="X5785" s="1">
        <v>115.13521327974469</v>
      </c>
      <c r="Y5785" s="1"/>
      <c r="Z5785" s="1"/>
      <c r="AA5785" s="1">
        <v>541.02372065433428</v>
      </c>
      <c r="AB5785" s="1">
        <v>0</v>
      </c>
      <c r="AC5785" s="1"/>
      <c r="AD5785" s="1"/>
      <c r="AE5785" s="1"/>
      <c r="AF5785" s="1"/>
      <c r="AG5785" s="1">
        <v>0</v>
      </c>
      <c r="AH5785" s="1">
        <v>150.9053766287916</v>
      </c>
      <c r="AI5785" s="1">
        <v>0</v>
      </c>
      <c r="AJ5785" s="1"/>
      <c r="AK5785" s="1"/>
      <c r="AL5785" s="1">
        <v>842.83447265625</v>
      </c>
      <c r="AM5785" s="1">
        <v>563.38006591796875</v>
      </c>
      <c r="AN5785" s="1">
        <v>279.45440673828125</v>
      </c>
      <c r="AO5785" t="s">
        <v>18595</v>
      </c>
    </row>
    <row r="5786" spans="1:41" x14ac:dyDescent="0.25">
      <c r="A5786" s="1">
        <v>2022</v>
      </c>
      <c r="B5786" t="s">
        <v>4324</v>
      </c>
      <c r="C5786" t="s">
        <v>7134</v>
      </c>
      <c r="D5786" t="s">
        <v>7240</v>
      </c>
      <c r="E5786" t="s">
        <v>8007</v>
      </c>
      <c r="F5786" t="s">
        <v>9998</v>
      </c>
      <c r="G5786" t="s">
        <v>12180</v>
      </c>
      <c r="H5786" t="s">
        <v>12748</v>
      </c>
      <c r="I5786" s="1">
        <v>6146.9171827458495</v>
      </c>
      <c r="J5786" s="1">
        <v>19360.542126647448</v>
      </c>
      <c r="K5786" s="1">
        <v>834.88517396313568</v>
      </c>
      <c r="L5786" s="1">
        <v>1557.9077498455026</v>
      </c>
      <c r="M5786" s="1">
        <v>5485.7361748538588</v>
      </c>
      <c r="N5786" s="1">
        <v>3836.684623070445</v>
      </c>
      <c r="O5786" s="1">
        <v>5915.4497294675393</v>
      </c>
      <c r="P5786" s="1">
        <v>4785.2727090066728</v>
      </c>
      <c r="Q5786" s="1">
        <v>1775.9358934859511</v>
      </c>
      <c r="R5786" s="1">
        <v>3800.9078397288399</v>
      </c>
      <c r="S5786" s="1">
        <v>7098.9868412505703</v>
      </c>
      <c r="T5786" s="1">
        <v>6456.84578019522</v>
      </c>
      <c r="U5786" s="1">
        <v>608.91568231345343</v>
      </c>
      <c r="V5786" s="1">
        <v>6446.5148269469073</v>
      </c>
      <c r="W5786" s="1">
        <v>2594.1023606512313</v>
      </c>
      <c r="X5786" s="1">
        <v>9988.9986957932124</v>
      </c>
      <c r="Y5786" s="1">
        <v>29143.619113489145</v>
      </c>
      <c r="Z5786" s="1">
        <v>5275.6851259657433</v>
      </c>
      <c r="AA5786" s="1">
        <v>43228.840772238203</v>
      </c>
      <c r="AB5786" s="1">
        <v>1722.169906493669</v>
      </c>
      <c r="AC5786" s="1">
        <v>3626.5662033896251</v>
      </c>
      <c r="AD5786" s="1">
        <v>13043.165887458135</v>
      </c>
      <c r="AE5786" s="1">
        <v>6262.6238591269475</v>
      </c>
      <c r="AF5786" s="1">
        <v>10290.249292514001</v>
      </c>
      <c r="AG5786" s="1">
        <v>54563.962676286515</v>
      </c>
      <c r="AH5786" s="1">
        <v>8392.8664189289539</v>
      </c>
      <c r="AI5786" s="1">
        <v>3623.0653041831415</v>
      </c>
      <c r="AJ5786" s="1">
        <v>16975.731981785932</v>
      </c>
      <c r="AK5786" s="1">
        <v>4901.0042209993799</v>
      </c>
      <c r="AL5786" s="1">
        <v>287744.15625</v>
      </c>
      <c r="AM5786" s="1">
        <v>217686.890625</v>
      </c>
      <c r="AN5786" s="1">
        <v>70057.2734375</v>
      </c>
      <c r="AO5786" t="s">
        <v>18596</v>
      </c>
    </row>
    <row r="5787" spans="1:41" x14ac:dyDescent="0.25">
      <c r="A5787" s="1">
        <v>2022</v>
      </c>
      <c r="B5787" t="s">
        <v>4325</v>
      </c>
      <c r="C5787" t="s">
        <v>7134</v>
      </c>
      <c r="D5787" t="s">
        <v>7240</v>
      </c>
      <c r="E5787" t="s">
        <v>8007</v>
      </c>
      <c r="F5787" t="s">
        <v>9998</v>
      </c>
      <c r="G5787" t="s">
        <v>12180</v>
      </c>
      <c r="H5787" t="s">
        <v>12748</v>
      </c>
      <c r="I5787" s="1">
        <v>5189.0556565715715</v>
      </c>
      <c r="J5787" s="1">
        <v>12374.744956170935</v>
      </c>
      <c r="K5787" s="1">
        <v>1124.8104267625326</v>
      </c>
      <c r="L5787" s="1">
        <v>1583.4786535210114</v>
      </c>
      <c r="M5787" s="1">
        <v>4555.5051177315709</v>
      </c>
      <c r="N5787" s="1">
        <v>2972.30117517896</v>
      </c>
      <c r="O5787" s="1">
        <v>6412.7218468251585</v>
      </c>
      <c r="P5787" s="1">
        <v>6076.3962601518888</v>
      </c>
      <c r="Q5787" s="1">
        <v>1719.8512770189882</v>
      </c>
      <c r="R5787" s="1">
        <v>3303.1126078546013</v>
      </c>
      <c r="S5787" s="1">
        <v>4313.2336902745501</v>
      </c>
      <c r="T5787" s="1">
        <v>6949.1964707261795</v>
      </c>
      <c r="U5787" s="1">
        <v>835.92063788327016</v>
      </c>
      <c r="V5787" s="1">
        <v>6450.9942538192663</v>
      </c>
      <c r="W5787" s="1">
        <v>2131.3469785035563</v>
      </c>
      <c r="X5787" s="1">
        <v>8069.3155490068229</v>
      </c>
      <c r="Y5787" s="1">
        <v>28939.195888116319</v>
      </c>
      <c r="Z5787" s="1">
        <v>4493.9726583324646</v>
      </c>
      <c r="AA5787" s="1">
        <v>50103.650748439286</v>
      </c>
      <c r="AB5787" s="1">
        <v>923.9589212882122</v>
      </c>
      <c r="AC5787" s="1">
        <v>3875.5663144508171</v>
      </c>
      <c r="AD5787" s="1">
        <v>9568.7772449750082</v>
      </c>
      <c r="AE5787" s="1">
        <v>6560.2197957809612</v>
      </c>
      <c r="AF5787" s="1">
        <v>7882.3985903299672</v>
      </c>
      <c r="AG5787" s="1">
        <v>43894.796803039484</v>
      </c>
      <c r="AH5787" s="1">
        <v>8713.7023374609034</v>
      </c>
      <c r="AI5787" s="1">
        <v>2382.9000889194181</v>
      </c>
      <c r="AJ5787" s="1">
        <v>25971.912345273326</v>
      </c>
      <c r="AK5787" s="1">
        <v>5155.7108872043154</v>
      </c>
      <c r="AL5787" s="1">
        <v>272528.78125</v>
      </c>
      <c r="AM5787" s="1">
        <v>212227.578125</v>
      </c>
      <c r="AN5787" s="1">
        <v>60301.1796875</v>
      </c>
      <c r="AO5787" t="s">
        <v>18597</v>
      </c>
    </row>
    <row r="5788" spans="1:41" x14ac:dyDescent="0.25">
      <c r="A5788" s="1">
        <v>2022</v>
      </c>
      <c r="B5788" t="s">
        <v>4326</v>
      </c>
      <c r="C5788" t="s">
        <v>7134</v>
      </c>
      <c r="D5788" t="s">
        <v>7240</v>
      </c>
      <c r="E5788" t="s">
        <v>8007</v>
      </c>
      <c r="F5788" t="s">
        <v>9998</v>
      </c>
      <c r="G5788" t="s">
        <v>12180</v>
      </c>
      <c r="H5788" t="s">
        <v>12748</v>
      </c>
      <c r="I5788" s="1">
        <v>5251.0550025557313</v>
      </c>
      <c r="J5788" s="1">
        <v>11316.549859974137</v>
      </c>
      <c r="K5788" s="1">
        <v>967.02400978938965</v>
      </c>
      <c r="L5788" s="1">
        <v>1880.1692110342774</v>
      </c>
      <c r="M5788" s="1">
        <v>4405.2764706305325</v>
      </c>
      <c r="N5788" s="1">
        <v>2586.5084062478441</v>
      </c>
      <c r="O5788" s="1">
        <v>4663.5350466319887</v>
      </c>
      <c r="P5788" s="1">
        <v>5014.9947866180482</v>
      </c>
      <c r="Q5788" s="1">
        <v>1793.9527307136736</v>
      </c>
      <c r="R5788" s="1">
        <v>2942.449759844314</v>
      </c>
      <c r="S5788" s="1">
        <v>3981.8010621602057</v>
      </c>
      <c r="T5788" s="1">
        <v>6483.3421070147497</v>
      </c>
      <c r="U5788" s="1">
        <v>838.37411339310813</v>
      </c>
      <c r="V5788" s="1">
        <v>5356.5819615197724</v>
      </c>
      <c r="W5788" s="1">
        <v>1904.0513841577895</v>
      </c>
      <c r="X5788" s="1">
        <v>8818.4847883409257</v>
      </c>
      <c r="Y5788" s="1">
        <v>29823.373692267851</v>
      </c>
      <c r="Z5788" s="1">
        <v>3801.6976734408904</v>
      </c>
      <c r="AA5788" s="1">
        <v>49458.208634892748</v>
      </c>
      <c r="AB5788" s="1">
        <v>925.55297665658838</v>
      </c>
      <c r="AC5788" s="1">
        <v>3922.4219747439238</v>
      </c>
      <c r="AD5788" s="1">
        <v>9044.1850223457368</v>
      </c>
      <c r="AE5788" s="1">
        <v>6170.3531777105891</v>
      </c>
      <c r="AF5788" s="1">
        <v>7569.0653102451779</v>
      </c>
      <c r="AG5788" s="1">
        <v>39605.395550627516</v>
      </c>
      <c r="AH5788" s="1">
        <v>8521.9613435340798</v>
      </c>
      <c r="AI5788" s="1">
        <v>2350.7704225951757</v>
      </c>
      <c r="AJ5788" s="1">
        <v>15724.014717500371</v>
      </c>
      <c r="AK5788" s="1">
        <v>5667.37183426305</v>
      </c>
      <c r="AL5788" s="1">
        <v>250788.53125</v>
      </c>
      <c r="AM5788" s="1">
        <v>193055.15625</v>
      </c>
      <c r="AN5788" s="1">
        <v>57733.3515625</v>
      </c>
      <c r="AO5788" t="s">
        <v>18598</v>
      </c>
    </row>
    <row r="5789" spans="1:41" x14ac:dyDescent="0.25">
      <c r="A5789" s="1">
        <v>2022</v>
      </c>
      <c r="B5789" t="s">
        <v>4327</v>
      </c>
      <c r="C5789" t="s">
        <v>7134</v>
      </c>
      <c r="D5789" t="s">
        <v>7240</v>
      </c>
      <c r="E5789" t="s">
        <v>8007</v>
      </c>
      <c r="F5789" t="s">
        <v>9998</v>
      </c>
      <c r="G5789" t="s">
        <v>12180</v>
      </c>
      <c r="H5789" t="s">
        <v>12748</v>
      </c>
      <c r="I5789" s="1">
        <v>6304.4603404394747</v>
      </c>
      <c r="J5789" s="1">
        <v>20542.510739128171</v>
      </c>
      <c r="K5789" s="1">
        <v>963.26624508662087</v>
      </c>
      <c r="L5789" s="1">
        <v>1601.4057636257523</v>
      </c>
      <c r="M5789" s="1">
        <v>6477.5874322721274</v>
      </c>
      <c r="N5789" s="1">
        <v>3981.2899724117628</v>
      </c>
      <c r="O5789" s="1">
        <v>5735.6291962133901</v>
      </c>
      <c r="P5789" s="1">
        <v>4803.2025883901142</v>
      </c>
      <c r="Q5789" s="1">
        <v>1630.4995200394674</v>
      </c>
      <c r="R5789" s="1">
        <v>3889.4322216042046</v>
      </c>
      <c r="S5789" s="1">
        <v>6300.5279636509395</v>
      </c>
      <c r="T5789" s="1">
        <v>6676.7391281932823</v>
      </c>
      <c r="U5789" s="1">
        <v>776.92964400794551</v>
      </c>
      <c r="V5789" s="1">
        <v>6392.4719016747495</v>
      </c>
      <c r="W5789" s="1">
        <v>2358.8312363622481</v>
      </c>
      <c r="X5789" s="1">
        <v>11172.887362315114</v>
      </c>
      <c r="Y5789" s="1">
        <v>27379.845363502431</v>
      </c>
      <c r="Z5789" s="1">
        <v>4708.771980933434</v>
      </c>
      <c r="AA5789" s="1">
        <v>43670.932034087244</v>
      </c>
      <c r="AB5789" s="1">
        <v>1707.6266133924637</v>
      </c>
      <c r="AC5789" s="1">
        <v>3881.6790150386582</v>
      </c>
      <c r="AD5789" s="1">
        <v>10317.986230843229</v>
      </c>
      <c r="AE5789" s="1">
        <v>6225.6927171458456</v>
      </c>
      <c r="AF5789" s="1">
        <v>12032.142740153324</v>
      </c>
      <c r="AG5789" s="1">
        <v>56714.852385439386</v>
      </c>
      <c r="AH5789" s="1">
        <v>9475.4855313050775</v>
      </c>
      <c r="AI5789" s="1">
        <v>4336.845551903727</v>
      </c>
      <c r="AJ5789" s="1">
        <v>16644.815641005815</v>
      </c>
      <c r="AK5789" s="1">
        <v>4907.4032592220619</v>
      </c>
      <c r="AL5789" s="1">
        <v>291611.75</v>
      </c>
      <c r="AM5789" s="1">
        <v>221180.9375</v>
      </c>
      <c r="AN5789" s="1">
        <v>70430.8125</v>
      </c>
      <c r="AO5789" t="s">
        <v>18599</v>
      </c>
    </row>
    <row r="5790" spans="1:41" x14ac:dyDescent="0.25">
      <c r="A5790" s="1">
        <v>2022</v>
      </c>
      <c r="B5790" t="s">
        <v>4328</v>
      </c>
      <c r="C5790" t="s">
        <v>7134</v>
      </c>
      <c r="D5790" t="s">
        <v>7240</v>
      </c>
      <c r="E5790" t="s">
        <v>8007</v>
      </c>
      <c r="F5790" t="s">
        <v>9998</v>
      </c>
      <c r="G5790" t="s">
        <v>12180</v>
      </c>
      <c r="H5790" t="s">
        <v>12748</v>
      </c>
      <c r="I5790" s="1">
        <v>5428.2240087372265</v>
      </c>
      <c r="J5790" s="1">
        <v>14650.851684089455</v>
      </c>
      <c r="K5790" s="1">
        <v>1155.9042468206906</v>
      </c>
      <c r="L5790" s="1">
        <v>1412.7271343878028</v>
      </c>
      <c r="M5790" s="1">
        <v>4350.6433130908299</v>
      </c>
      <c r="N5790" s="1">
        <v>3271.7503629235866</v>
      </c>
      <c r="O5790" s="1">
        <v>6416.3173119589546</v>
      </c>
      <c r="P5790" s="1">
        <v>4953.2695640012398</v>
      </c>
      <c r="Q5790" s="1">
        <v>1775.8826900374931</v>
      </c>
      <c r="R5790" s="1">
        <v>3186.0791560287362</v>
      </c>
      <c r="S5790" s="1">
        <v>5029.6939646493947</v>
      </c>
      <c r="T5790" s="1">
        <v>6659.1479282002501</v>
      </c>
      <c r="U5790" s="1">
        <v>788.17350324525125</v>
      </c>
      <c r="V5790" s="1">
        <v>6990.9954666222293</v>
      </c>
      <c r="W5790" s="1">
        <v>2136.4766269642469</v>
      </c>
      <c r="X5790" s="1">
        <v>6391.4762957922012</v>
      </c>
      <c r="Y5790" s="1">
        <v>29894.024907678959</v>
      </c>
      <c r="Z5790" s="1">
        <v>4484.7607125136965</v>
      </c>
      <c r="AA5790" s="1">
        <v>49625.832219747746</v>
      </c>
      <c r="AB5790" s="1">
        <v>724.73726618579394</v>
      </c>
      <c r="AC5790" s="1">
        <v>3908.4033392416559</v>
      </c>
      <c r="AD5790" s="1">
        <v>9801.5781203029201</v>
      </c>
      <c r="AE5790" s="1">
        <v>6336.1792536825387</v>
      </c>
      <c r="AF5790" s="1">
        <v>7648.6645298162393</v>
      </c>
      <c r="AG5790" s="1">
        <v>48899.162905393612</v>
      </c>
      <c r="AH5790" s="1">
        <v>8877.6617937377305</v>
      </c>
      <c r="AI5790" s="1">
        <v>3028.8024493430808</v>
      </c>
      <c r="AJ5790" s="1">
        <v>15898.586378751752</v>
      </c>
      <c r="AK5790" s="1">
        <v>4904.9486113125631</v>
      </c>
      <c r="AL5790" s="1">
        <v>268630.90625</v>
      </c>
      <c r="AM5790" s="1">
        <v>209153.578125</v>
      </c>
      <c r="AN5790" s="1">
        <v>59477.38671875</v>
      </c>
      <c r="AO5790" t="s">
        <v>18600</v>
      </c>
    </row>
    <row r="5791" spans="1:41" x14ac:dyDescent="0.25">
      <c r="A5791" s="1">
        <v>2022</v>
      </c>
      <c r="B5791" t="s">
        <v>4329</v>
      </c>
      <c r="C5791" t="s">
        <v>7134</v>
      </c>
      <c r="D5791" t="s">
        <v>7240</v>
      </c>
      <c r="E5791" t="s">
        <v>8007</v>
      </c>
      <c r="F5791" t="s">
        <v>9998</v>
      </c>
      <c r="G5791" t="s">
        <v>12180</v>
      </c>
      <c r="H5791" t="s">
        <v>12748</v>
      </c>
      <c r="I5791" s="1">
        <v>6485</v>
      </c>
      <c r="J5791" s="1">
        <v>20029.342457907991</v>
      </c>
      <c r="K5791" s="1">
        <v>924.99998540000001</v>
      </c>
      <c r="L5791" s="1">
        <v>1650</v>
      </c>
      <c r="M5791" s="1">
        <v>6780</v>
      </c>
      <c r="N5791" s="1">
        <v>3573</v>
      </c>
      <c r="O5791" s="1">
        <v>5030.6941499999994</v>
      </c>
      <c r="P5791" s="1">
        <v>5006.6660000000002</v>
      </c>
      <c r="Q5791" s="1">
        <v>1859</v>
      </c>
      <c r="R5791" s="1">
        <v>3664.8995733313868</v>
      </c>
      <c r="S5791" s="1">
        <v>6778.6680715135126</v>
      </c>
      <c r="T5791" s="1">
        <v>7600</v>
      </c>
      <c r="U5791" s="1">
        <v>783</v>
      </c>
      <c r="V5791" s="1">
        <v>6898</v>
      </c>
      <c r="W5791" s="1">
        <v>2826</v>
      </c>
      <c r="X5791" s="1">
        <v>11637.551609287741</v>
      </c>
      <c r="Y5791" s="1">
        <v>28135</v>
      </c>
      <c r="Z5791" s="1">
        <v>4726.3206457606029</v>
      </c>
      <c r="AA5791" s="1">
        <v>44476</v>
      </c>
      <c r="AB5791" s="1">
        <v>1555.07</v>
      </c>
      <c r="AC5791" s="1">
        <v>4477.8259099999996</v>
      </c>
      <c r="AD5791" s="1">
        <v>10379.96818550957</v>
      </c>
      <c r="AE5791" s="1">
        <v>6302</v>
      </c>
      <c r="AF5791" s="1">
        <v>11596.522164705881</v>
      </c>
      <c r="AG5791" s="1">
        <v>53837.764749221118</v>
      </c>
      <c r="AH5791" s="1">
        <v>9458</v>
      </c>
      <c r="AI5791" s="1">
        <v>3705</v>
      </c>
      <c r="AJ5791" s="1">
        <v>15637.27867792763</v>
      </c>
      <c r="AK5791" s="1">
        <v>5399</v>
      </c>
      <c r="AL5791" s="1">
        <v>291212.5625</v>
      </c>
      <c r="AM5791" s="1">
        <v>219137.609375</v>
      </c>
      <c r="AN5791" s="1">
        <v>72074.953125</v>
      </c>
      <c r="AO5791" t="s">
        <v>18601</v>
      </c>
    </row>
    <row r="5792" spans="1:41" x14ac:dyDescent="0.25">
      <c r="A5792" s="1">
        <v>2022</v>
      </c>
      <c r="B5792" t="s">
        <v>4330</v>
      </c>
      <c r="C5792" t="s">
        <v>7134</v>
      </c>
      <c r="D5792" t="s">
        <v>7240</v>
      </c>
      <c r="E5792" t="s">
        <v>8007</v>
      </c>
      <c r="F5792" t="s">
        <v>9998</v>
      </c>
      <c r="G5792" t="s">
        <v>12180</v>
      </c>
      <c r="H5792" t="s">
        <v>12748</v>
      </c>
      <c r="I5792" s="1">
        <v>5289.2133936253349</v>
      </c>
      <c r="J5792" s="1">
        <v>22070.89445360989</v>
      </c>
      <c r="K5792" s="1">
        <v>1186.8716116844289</v>
      </c>
      <c r="L5792" s="1">
        <v>1390.0621587147282</v>
      </c>
      <c r="M5792" s="1">
        <v>4662.8526176601854</v>
      </c>
      <c r="N5792" s="1">
        <v>3435.590501235763</v>
      </c>
      <c r="O5792" s="1">
        <v>6453.2575136938776</v>
      </c>
      <c r="P5792" s="1">
        <v>5551.1267958231547</v>
      </c>
      <c r="Q5792" s="1">
        <v>1683.9926519267924</v>
      </c>
      <c r="R5792" s="1">
        <v>3195.9050306307067</v>
      </c>
      <c r="S5792" s="1">
        <v>5750.2492755630474</v>
      </c>
      <c r="T5792" s="1">
        <v>5896.5716080593338</v>
      </c>
      <c r="U5792" s="1">
        <v>822.58262059890376</v>
      </c>
      <c r="V5792" s="1">
        <v>7084.6215913127708</v>
      </c>
      <c r="W5792" s="1">
        <v>2192.6510720339156</v>
      </c>
      <c r="X5792" s="1">
        <v>6794.1608417305888</v>
      </c>
      <c r="Y5792" s="1">
        <v>28232.566467847053</v>
      </c>
      <c r="Z5792" s="1">
        <v>4465.0150565471513</v>
      </c>
      <c r="AA5792" s="1">
        <v>45048.715127868119</v>
      </c>
      <c r="AB5792" s="1">
        <v>713.87826934905002</v>
      </c>
      <c r="AC5792" s="1">
        <v>3934.2144160512917</v>
      </c>
      <c r="AD5792" s="1">
        <v>9728.4519751663083</v>
      </c>
      <c r="AE5792" s="1">
        <v>6730.5543054029113</v>
      </c>
      <c r="AF5792" s="1">
        <v>8219.9705758342807</v>
      </c>
      <c r="AG5792" s="1">
        <v>50125.226499325123</v>
      </c>
      <c r="AH5792" s="1">
        <v>6978.7016939087416</v>
      </c>
      <c r="AI5792" s="1">
        <v>2779.0323597242605</v>
      </c>
      <c r="AJ5792" s="1">
        <v>16259.484470153577</v>
      </c>
      <c r="AK5792" s="1">
        <v>4953.1835279950501</v>
      </c>
      <c r="AL5792" s="1">
        <v>271629.59375</v>
      </c>
      <c r="AM5792" s="1">
        <v>213539.71875</v>
      </c>
      <c r="AN5792" s="1">
        <v>58089.86328125</v>
      </c>
      <c r="AO5792" t="s">
        <v>18602</v>
      </c>
    </row>
    <row r="5793" spans="1:41" x14ac:dyDescent="0.25">
      <c r="A5793" s="1">
        <v>2022</v>
      </c>
      <c r="B5793" t="s">
        <v>4331</v>
      </c>
      <c r="C5793" t="s">
        <v>7134</v>
      </c>
      <c r="D5793" t="s">
        <v>7240</v>
      </c>
      <c r="E5793" t="s">
        <v>8007</v>
      </c>
      <c r="F5793" t="s">
        <v>9998</v>
      </c>
      <c r="G5793" t="s">
        <v>12180</v>
      </c>
      <c r="H5793" t="s">
        <v>12748</v>
      </c>
      <c r="I5793" s="1">
        <v>5216.7745765600212</v>
      </c>
      <c r="J5793" s="1">
        <v>13931.524010383291</v>
      </c>
      <c r="K5793" s="1">
        <v>1008.0947999780835</v>
      </c>
      <c r="L5793" s="1">
        <v>1602.1303233549993</v>
      </c>
      <c r="M5793" s="1">
        <v>3831.0379497454405</v>
      </c>
      <c r="N5793" s="1">
        <v>2458.1565857092701</v>
      </c>
      <c r="O5793" s="1">
        <v>4511.9361612578405</v>
      </c>
      <c r="P5793" s="1">
        <v>5376.5055998831122</v>
      </c>
      <c r="Q5793" s="1">
        <v>1572.2451536688693</v>
      </c>
      <c r="R5793" s="1">
        <v>3044.5980056580324</v>
      </c>
      <c r="S5793" s="1">
        <v>3964.0337897443283</v>
      </c>
      <c r="T5793" s="1">
        <v>6003.0051930898308</v>
      </c>
      <c r="U5793" s="1">
        <v>907.18511541259693</v>
      </c>
      <c r="V5793" s="1">
        <v>4778.4832609130626</v>
      </c>
      <c r="W5793" s="1">
        <v>1898.7835761892279</v>
      </c>
      <c r="X5793" s="1">
        <v>7017.9345340847149</v>
      </c>
      <c r="Y5793" s="1">
        <v>29778.095210200067</v>
      </c>
      <c r="Z5793" s="1">
        <v>3623.4458290737666</v>
      </c>
      <c r="AA5793" s="1">
        <v>49315.277528070408</v>
      </c>
      <c r="AB5793" s="1">
        <v>915.82849625127585</v>
      </c>
      <c r="AC5793" s="1">
        <v>3618.2367697287955</v>
      </c>
      <c r="AD5793" s="1">
        <v>8525.1239813859011</v>
      </c>
      <c r="AE5793" s="1">
        <v>6094.5124156936636</v>
      </c>
      <c r="AF5793" s="1">
        <v>8243.2540782476954</v>
      </c>
      <c r="AG5793" s="1">
        <v>40351.565646345822</v>
      </c>
      <c r="AH5793" s="1">
        <v>8677.6430177808343</v>
      </c>
      <c r="AI5793" s="1">
        <v>2408.0366182527328</v>
      </c>
      <c r="AJ5793" s="1">
        <v>16530.932511520012</v>
      </c>
      <c r="AK5793" s="1">
        <v>5698.8681178422048</v>
      </c>
      <c r="AL5793" s="1">
        <v>250903.25</v>
      </c>
      <c r="AM5793" s="1">
        <v>196442.921875</v>
      </c>
      <c r="AN5793" s="1">
        <v>54460.32421875</v>
      </c>
      <c r="AO5793" t="s">
        <v>18603</v>
      </c>
    </row>
    <row r="5794" spans="1:41" x14ac:dyDescent="0.25">
      <c r="A5794" s="1">
        <v>2022</v>
      </c>
      <c r="B5794" t="s">
        <v>4332</v>
      </c>
      <c r="C5794" t="s">
        <v>7134</v>
      </c>
      <c r="D5794" t="s">
        <v>7240</v>
      </c>
      <c r="E5794" t="s">
        <v>8007</v>
      </c>
      <c r="F5794" t="s">
        <v>9998</v>
      </c>
      <c r="G5794" t="s">
        <v>12180</v>
      </c>
      <c r="H5794" t="s">
        <v>12748</v>
      </c>
      <c r="I5794" s="1">
        <v>5412.0295635632938</v>
      </c>
      <c r="J5794" s="1">
        <v>16849.035841052191</v>
      </c>
      <c r="K5794" s="1">
        <v>842.86637915843517</v>
      </c>
      <c r="L5794" s="1">
        <v>1401.238816736945</v>
      </c>
      <c r="M5794" s="1">
        <v>5031.7212055553937</v>
      </c>
      <c r="N5794" s="1">
        <v>3831.1652644445739</v>
      </c>
      <c r="O5794" s="1">
        <v>6384.1545904483755</v>
      </c>
      <c r="P5794" s="1">
        <v>4653.7720232492384</v>
      </c>
      <c r="Q5794" s="1">
        <v>1835.7584717424077</v>
      </c>
      <c r="R5794" s="1">
        <v>3306.5802747804851</v>
      </c>
      <c r="S5794" s="1">
        <v>6067.7886942942259</v>
      </c>
      <c r="T5794" s="1">
        <v>6369.2673488042956</v>
      </c>
      <c r="U5794" s="1">
        <v>768.77056900067851</v>
      </c>
      <c r="V5794" s="1">
        <v>6771.5927363371002</v>
      </c>
      <c r="W5794" s="1">
        <v>2320.5364040810318</v>
      </c>
      <c r="X5794" s="1">
        <v>9684.0994632615839</v>
      </c>
      <c r="Y5794" s="1">
        <v>29293.322081709088</v>
      </c>
      <c r="Z5794" s="1">
        <v>5282.405255028958</v>
      </c>
      <c r="AA5794" s="1">
        <v>43452.203398101039</v>
      </c>
      <c r="AB5794" s="1">
        <v>1769.5947784094601</v>
      </c>
      <c r="AC5794" s="1">
        <v>3755.5907227173379</v>
      </c>
      <c r="AD5794" s="1">
        <v>10682.60306014904</v>
      </c>
      <c r="AE5794" s="1">
        <v>6385.1905171763065</v>
      </c>
      <c r="AF5794" s="1">
        <v>10369.804170588273</v>
      </c>
      <c r="AG5794" s="1">
        <v>56675.863958776892</v>
      </c>
      <c r="AH5794" s="1">
        <v>8675.1442251166773</v>
      </c>
      <c r="AI5794" s="1">
        <v>3170.8335951464051</v>
      </c>
      <c r="AJ5794" s="1">
        <v>16156.615289651394</v>
      </c>
      <c r="AK5794" s="1">
        <v>4993.5056014625679</v>
      </c>
      <c r="AL5794" s="1">
        <v>282193.03125</v>
      </c>
      <c r="AM5794" s="1">
        <v>216200.921875</v>
      </c>
      <c r="AN5794" s="1">
        <v>65992.109375</v>
      </c>
      <c r="AO5794" t="s">
        <v>18604</v>
      </c>
    </row>
    <row r="5795" spans="1:41" x14ac:dyDescent="0.25">
      <c r="A5795" s="1">
        <v>2022</v>
      </c>
      <c r="B5795" t="s">
        <v>4332</v>
      </c>
      <c r="C5795" t="s">
        <v>7134</v>
      </c>
      <c r="D5795" t="s">
        <v>7240</v>
      </c>
      <c r="E5795" t="s">
        <v>8007</v>
      </c>
      <c r="F5795" t="s">
        <v>9998</v>
      </c>
      <c r="G5795" t="s">
        <v>12181</v>
      </c>
      <c r="H5795" t="s">
        <v>12748</v>
      </c>
      <c r="I5795" s="1">
        <v>5518.519976937152</v>
      </c>
      <c r="J5795" s="1">
        <v>17680.82894339909</v>
      </c>
      <c r="K5795" s="1">
        <v>835</v>
      </c>
      <c r="L5795" s="1">
        <v>1431.19270834848</v>
      </c>
      <c r="M5795" s="1">
        <v>5030.1259200000004</v>
      </c>
      <c r="N5795" s="1">
        <v>3837.456628615344</v>
      </c>
      <c r="O5795" s="1">
        <v>6382.1305217081799</v>
      </c>
      <c r="P5795" s="1">
        <v>4665.9920651427201</v>
      </c>
      <c r="Q5795" s="1">
        <v>1844.186533652573</v>
      </c>
      <c r="R5795" s="1">
        <v>3282.8786863724031</v>
      </c>
      <c r="S5795" s="1">
        <v>6000.6700611200004</v>
      </c>
      <c r="T5795" s="1">
        <v>6483.9339198627858</v>
      </c>
      <c r="U5795" s="1">
        <v>783.89737027200022</v>
      </c>
      <c r="V5795" s="1">
        <v>6862</v>
      </c>
      <c r="W5795" s="1">
        <v>2319.8006879999998</v>
      </c>
      <c r="X5795" s="1">
        <v>9952.8111499999995</v>
      </c>
      <c r="Y5795" s="1">
        <v>29542.0103952805</v>
      </c>
      <c r="Z5795" s="1">
        <v>5291.0797790609531</v>
      </c>
      <c r="AA5795" s="1">
        <v>45364</v>
      </c>
      <c r="AB5795" s="1">
        <v>1822</v>
      </c>
      <c r="AC5795" s="1">
        <v>3759.7704972343749</v>
      </c>
      <c r="AD5795" s="1">
        <v>10731.64744226059</v>
      </c>
      <c r="AE5795" s="1">
        <v>6383.1661199999999</v>
      </c>
      <c r="AF5795" s="1">
        <v>10591.476583918909</v>
      </c>
      <c r="AG5795" s="1">
        <v>60723</v>
      </c>
      <c r="AH5795" s="1">
        <v>8863.1992294355496</v>
      </c>
      <c r="AI5795" s="1">
        <v>3169.828296000001</v>
      </c>
      <c r="AJ5795" s="1">
        <v>16804.013217633721</v>
      </c>
      <c r="AK5795" s="1">
        <v>4992</v>
      </c>
      <c r="AL5795" s="1">
        <v>290948.59375</v>
      </c>
      <c r="AM5795" s="1">
        <v>224365.484375</v>
      </c>
      <c r="AN5795" s="1">
        <v>66583.1484375</v>
      </c>
      <c r="AO5795" t="s">
        <v>18605</v>
      </c>
    </row>
    <row r="5796" spans="1:41" x14ac:dyDescent="0.25">
      <c r="A5796" s="1">
        <v>2022</v>
      </c>
      <c r="B5796" t="s">
        <v>4333</v>
      </c>
      <c r="C5796" t="s">
        <v>7134</v>
      </c>
      <c r="D5796" t="s">
        <v>7240</v>
      </c>
      <c r="E5796" t="s">
        <v>8007</v>
      </c>
      <c r="F5796" t="s">
        <v>9998</v>
      </c>
      <c r="G5796" t="s">
        <v>12181</v>
      </c>
      <c r="H5796" t="s">
        <v>12748</v>
      </c>
      <c r="I5796" s="1">
        <v>5347.940945167973</v>
      </c>
      <c r="J5796" s="1">
        <v>14863.93680466859</v>
      </c>
      <c r="K5796" s="1">
        <v>1133.0293202787791</v>
      </c>
      <c r="L5796" s="1">
        <v>1426.454014789027</v>
      </c>
      <c r="M5796" s="1">
        <v>4327.9888835199999</v>
      </c>
      <c r="N5796" s="1">
        <v>3342.6503410999999</v>
      </c>
      <c r="O5796" s="1">
        <v>6384.9570921460854</v>
      </c>
      <c r="P5796" s="1">
        <v>5469.6749999999993</v>
      </c>
      <c r="Q5796" s="1">
        <v>1764.909230037862</v>
      </c>
      <c r="R5796" s="1">
        <v>3101.6793100846398</v>
      </c>
      <c r="S5796" s="1">
        <v>4915.7907937699047</v>
      </c>
      <c r="T5796" s="1">
        <v>6342.5828998409752</v>
      </c>
      <c r="U5796" s="1">
        <v>738.99230072315572</v>
      </c>
      <c r="V5796" s="1">
        <v>155</v>
      </c>
      <c r="W5796" s="1">
        <v>2135.7944039915178</v>
      </c>
      <c r="X5796" s="1">
        <v>6485.3706379967998</v>
      </c>
      <c r="Y5796" s="1">
        <v>29882.553149999971</v>
      </c>
      <c r="Z5796" s="1">
        <v>4474.5421090891314</v>
      </c>
      <c r="AA5796" s="1">
        <v>50262.486102679642</v>
      </c>
      <c r="AB5796" s="1">
        <v>653</v>
      </c>
      <c r="AC5796" s="1">
        <v>3904.4527200000002</v>
      </c>
      <c r="AD5796" s="1">
        <v>9779.2450581471585</v>
      </c>
      <c r="AE5796" s="1">
        <v>6334.1115679584009</v>
      </c>
      <c r="AF5796" s="1">
        <v>7722.9834132539618</v>
      </c>
      <c r="AG5796" s="1">
        <v>50007.773830536738</v>
      </c>
      <c r="AH5796" s="1">
        <v>9034.6064254250978</v>
      </c>
      <c r="AI5796" s="1">
        <v>3013.0365119328012</v>
      </c>
      <c r="AJ5796" s="1">
        <v>16132.145456644081</v>
      </c>
      <c r="AK5796" s="1">
        <v>4879.4167008958339</v>
      </c>
      <c r="AL5796" s="1">
        <v>264017.09375</v>
      </c>
      <c r="AM5796" s="1">
        <v>204932.28125</v>
      </c>
      <c r="AN5796" s="1">
        <v>59084.81640625</v>
      </c>
      <c r="AO5796" t="s">
        <v>18606</v>
      </c>
    </row>
    <row r="5797" spans="1:41" x14ac:dyDescent="0.25">
      <c r="A5797" s="1">
        <v>2022</v>
      </c>
      <c r="B5797" t="s">
        <v>4334</v>
      </c>
      <c r="C5797" t="s">
        <v>7134</v>
      </c>
      <c r="D5797" t="s">
        <v>7240</v>
      </c>
      <c r="E5797" t="s">
        <v>8007</v>
      </c>
      <c r="F5797" t="s">
        <v>9998</v>
      </c>
      <c r="G5797" t="s">
        <v>12181</v>
      </c>
      <c r="H5797" t="s">
        <v>12748</v>
      </c>
      <c r="I5797" s="1">
        <v>5462.3204040682413</v>
      </c>
      <c r="J5797" s="1">
        <v>12131.679700000001</v>
      </c>
      <c r="K5797" s="1">
        <v>1036.4024364765751</v>
      </c>
      <c r="L5797" s="1">
        <v>1966.9308000000001</v>
      </c>
      <c r="M5797" s="1">
        <v>4630.6301058622757</v>
      </c>
      <c r="N5797" s="1">
        <v>2745.7439434488419</v>
      </c>
      <c r="O5797" s="1">
        <v>5083</v>
      </c>
      <c r="P5797" s="1">
        <v>5852.7999999999993</v>
      </c>
      <c r="Q5797" s="1">
        <v>2069.8635766288389</v>
      </c>
      <c r="R5797" s="1">
        <v>3238.071775659027</v>
      </c>
      <c r="S5797" s="1">
        <v>4594.2040984929799</v>
      </c>
      <c r="T5797" s="1">
        <v>7637.492414387737</v>
      </c>
      <c r="U5797" s="1">
        <v>878.75597114725792</v>
      </c>
      <c r="V5797" s="1">
        <v>5615</v>
      </c>
      <c r="W5797" s="1">
        <v>1956.6309622754161</v>
      </c>
      <c r="X5797" s="1">
        <v>10022.242129347271</v>
      </c>
      <c r="Y5797" s="1">
        <v>33832.908000000003</v>
      </c>
      <c r="Z5797" s="1">
        <v>4387.29</v>
      </c>
      <c r="AA5797" s="1">
        <v>52738.682012650803</v>
      </c>
      <c r="AB5797" s="1">
        <v>828</v>
      </c>
      <c r="AC5797" s="1">
        <v>4341.5454049580712</v>
      </c>
      <c r="AD5797" s="1">
        <v>10956.94456125838</v>
      </c>
      <c r="AE5797" s="1">
        <v>6340.7448854240238</v>
      </c>
      <c r="AF5797" s="1">
        <v>7918.0873387649517</v>
      </c>
      <c r="AG5797" s="1">
        <v>43728</v>
      </c>
      <c r="AH5797" s="1">
        <v>10126.65083682711</v>
      </c>
      <c r="AI5797" s="1">
        <v>2415.6859590664362</v>
      </c>
      <c r="AJ5797" s="1">
        <v>18566.64892300011</v>
      </c>
      <c r="AK5797" s="1">
        <v>6846.7940007338666</v>
      </c>
      <c r="AL5797" s="1">
        <v>277949.75</v>
      </c>
      <c r="AM5797" s="1">
        <v>211815.09375</v>
      </c>
      <c r="AN5797" s="1">
        <v>66134.6796875</v>
      </c>
      <c r="AO5797" t="s">
        <v>18607</v>
      </c>
    </row>
    <row r="5798" spans="1:41" x14ac:dyDescent="0.25">
      <c r="A5798" s="1">
        <v>2022</v>
      </c>
      <c r="B5798" t="s">
        <v>4335</v>
      </c>
      <c r="C5798" t="s">
        <v>7134</v>
      </c>
      <c r="D5798" t="s">
        <v>7240</v>
      </c>
      <c r="E5798" t="s">
        <v>8007</v>
      </c>
      <c r="F5798" t="s">
        <v>9998</v>
      </c>
      <c r="G5798" t="s">
        <v>12181</v>
      </c>
      <c r="H5798" t="s">
        <v>12748</v>
      </c>
      <c r="I5798" s="1">
        <v>6314.1875999999993</v>
      </c>
      <c r="J5798" s="1">
        <v>20398.528800698499</v>
      </c>
      <c r="K5798" s="1">
        <v>781.15615419999995</v>
      </c>
      <c r="L5798" s="1">
        <v>1602.9698486256</v>
      </c>
      <c r="M5798" s="1">
        <v>5524.5240000000003</v>
      </c>
      <c r="N5798" s="1">
        <v>3863.8125504</v>
      </c>
      <c r="O5798" s="1">
        <v>5957.27591695704</v>
      </c>
      <c r="P5798" s="1">
        <v>4809.6631898015594</v>
      </c>
      <c r="Q5798" s="1">
        <v>1788.492948494001</v>
      </c>
      <c r="R5798" s="1">
        <v>3827.7828012626819</v>
      </c>
      <c r="S5798" s="1">
        <v>7149.1814279999999</v>
      </c>
      <c r="T5798" s="1">
        <v>6613.6790816925504</v>
      </c>
      <c r="U5798" s="1">
        <v>625.48554607199992</v>
      </c>
      <c r="V5798" s="1">
        <v>6492</v>
      </c>
      <c r="W5798" s="1">
        <v>2612.4443999999999</v>
      </c>
      <c r="X5798" s="1">
        <v>10363</v>
      </c>
      <c r="Y5798" s="1">
        <v>29639.256708776709</v>
      </c>
      <c r="Z5798" s="1">
        <v>5312.9877496555373</v>
      </c>
      <c r="AA5798" s="1">
        <v>45365</v>
      </c>
      <c r="AB5798" s="1">
        <v>1822</v>
      </c>
      <c r="AC5798" s="1">
        <v>3652.2084529062499</v>
      </c>
      <c r="AD5798" s="1">
        <v>12891.847247027339</v>
      </c>
      <c r="AE5798" s="1">
        <v>6306.9048000000003</v>
      </c>
      <c r="AF5798" s="1">
        <v>10570.268404799999</v>
      </c>
      <c r="AG5798" s="1">
        <v>57028</v>
      </c>
      <c r="AH5798" s="1">
        <v>8795.5167436211505</v>
      </c>
      <c r="AI5798" s="1">
        <v>3648.682800000001</v>
      </c>
      <c r="AJ5798" s="1">
        <v>17437.677000299998</v>
      </c>
      <c r="AK5798" s="1">
        <v>4936</v>
      </c>
      <c r="AL5798" s="1">
        <v>296130.53125</v>
      </c>
      <c r="AM5798" s="1">
        <v>225035.21875</v>
      </c>
      <c r="AN5798" s="1">
        <v>71095.3046875</v>
      </c>
      <c r="AO5798" t="s">
        <v>18608</v>
      </c>
    </row>
    <row r="5799" spans="1:41" x14ac:dyDescent="0.25">
      <c r="A5799" s="1">
        <v>2022</v>
      </c>
      <c r="B5799" t="s">
        <v>4336</v>
      </c>
      <c r="C5799" t="s">
        <v>7134</v>
      </c>
      <c r="D5799" t="s">
        <v>7240</v>
      </c>
      <c r="E5799" t="s">
        <v>8007</v>
      </c>
      <c r="F5799" t="s">
        <v>9998</v>
      </c>
      <c r="G5799" t="s">
        <v>12181</v>
      </c>
      <c r="H5799" t="s">
        <v>12748</v>
      </c>
      <c r="I5799" s="1">
        <v>5347.9999999999991</v>
      </c>
      <c r="J5799" s="1">
        <v>12753.77964611135</v>
      </c>
      <c r="K5799" s="1">
        <v>1167.172622530479</v>
      </c>
      <c r="L5799" s="1">
        <v>1610.1226867717619</v>
      </c>
      <c r="M5799" s="1">
        <v>4700.4154664519692</v>
      </c>
      <c r="N5799" s="1">
        <v>3003.2792199161372</v>
      </c>
      <c r="O5799" s="1">
        <v>6548.9882424276902</v>
      </c>
      <c r="P5799" s="1">
        <v>5451.9009272000003</v>
      </c>
      <c r="Q5799" s="1">
        <v>1754.2785821013349</v>
      </c>
      <c r="R5799" s="1">
        <v>3516.0726248219689</v>
      </c>
      <c r="S5799" s="1">
        <v>4362.4055315120813</v>
      </c>
      <c r="T5799" s="1">
        <v>6919.8830319425933</v>
      </c>
      <c r="U5799" s="1">
        <v>861.52546190907628</v>
      </c>
      <c r="V5799" s="1">
        <v>6696</v>
      </c>
      <c r="W5799" s="1">
        <v>2162.0160789035258</v>
      </c>
      <c r="X5799" s="1">
        <v>8153.4159154713616</v>
      </c>
      <c r="Y5799" s="1">
        <v>30214.691549999989</v>
      </c>
      <c r="Z5799" s="1">
        <v>4585.3929218415333</v>
      </c>
      <c r="AA5799" s="1">
        <v>51784.471443893453</v>
      </c>
      <c r="AB5799" s="1">
        <v>829</v>
      </c>
      <c r="AC5799" s="1">
        <v>3913.58205</v>
      </c>
      <c r="AD5799" s="1">
        <v>9779.8712194462641</v>
      </c>
      <c r="AE5799" s="1">
        <v>6742.1432265774683</v>
      </c>
      <c r="AF5799" s="1">
        <v>8123.8418801113148</v>
      </c>
      <c r="AG5799" s="1">
        <v>47499.640772294428</v>
      </c>
      <c r="AH5799" s="1">
        <v>9011.4702024551279</v>
      </c>
      <c r="AI5799" s="1">
        <v>2407.7352523864329</v>
      </c>
      <c r="AJ5799" s="1">
        <v>26835.361624444791</v>
      </c>
      <c r="AK5799" s="1">
        <v>5427.6656242965928</v>
      </c>
      <c r="AL5799" s="1">
        <v>282164.125</v>
      </c>
      <c r="AM5799" s="1">
        <v>220694.078125</v>
      </c>
      <c r="AN5799" s="1">
        <v>61470.03515625</v>
      </c>
      <c r="AO5799" t="s">
        <v>18609</v>
      </c>
    </row>
    <row r="5800" spans="1:41" x14ac:dyDescent="0.25">
      <c r="A5800" s="1">
        <v>2022</v>
      </c>
      <c r="B5800" t="s">
        <v>4337</v>
      </c>
      <c r="C5800" t="s">
        <v>7134</v>
      </c>
      <c r="D5800" t="s">
        <v>7240</v>
      </c>
      <c r="E5800" t="s">
        <v>8007</v>
      </c>
      <c r="F5800" t="s">
        <v>9998</v>
      </c>
      <c r="G5800" t="s">
        <v>12181</v>
      </c>
      <c r="H5800" t="s">
        <v>12748</v>
      </c>
      <c r="I5800" s="1">
        <v>5347.9351298509664</v>
      </c>
      <c r="J5800" s="1">
        <v>22359.68591591479</v>
      </c>
      <c r="K5800" s="1">
        <v>1173.057754963773</v>
      </c>
      <c r="L5800" s="1">
        <v>1411.8842999999999</v>
      </c>
      <c r="M5800" s="1">
        <v>4622.2272895719307</v>
      </c>
      <c r="N5800" s="1">
        <v>3415.6469471510632</v>
      </c>
      <c r="O5800" s="1">
        <v>6384.4264785890882</v>
      </c>
      <c r="P5800" s="1">
        <v>5438.2496665616709</v>
      </c>
      <c r="Q5800" s="1">
        <v>1672.577316806806</v>
      </c>
      <c r="R5800" s="1">
        <v>3121.6653707787518</v>
      </c>
      <c r="S5800" s="1">
        <v>5683</v>
      </c>
      <c r="T5800" s="1">
        <v>5962.0363372799993</v>
      </c>
      <c r="U5800" s="1">
        <v>783.89737027200022</v>
      </c>
      <c r="V5800" s="1">
        <v>7149</v>
      </c>
      <c r="W5800" s="1">
        <v>2182.059942869847</v>
      </c>
      <c r="X5800" s="1">
        <v>7508.8318939200008</v>
      </c>
      <c r="Y5800" s="1">
        <v>27921.041561491478</v>
      </c>
      <c r="Z5800" s="1">
        <v>4435</v>
      </c>
      <c r="AA5800" s="1">
        <v>45364</v>
      </c>
      <c r="AB5800" s="1">
        <v>653.76</v>
      </c>
      <c r="AC5800" s="1">
        <v>3899.89426</v>
      </c>
      <c r="AD5800" s="1">
        <v>9662.5054050502549</v>
      </c>
      <c r="AE5800" s="1">
        <v>6671.8412261999993</v>
      </c>
      <c r="AF5800" s="1">
        <v>8311.2300709641877</v>
      </c>
      <c r="AG5800" s="1">
        <v>50715</v>
      </c>
      <c r="AH5800" s="1">
        <v>6820</v>
      </c>
      <c r="AI5800" s="1">
        <v>2754.7898472000002</v>
      </c>
      <c r="AJ5800" s="1">
        <v>16440</v>
      </c>
      <c r="AK5800" s="1">
        <v>4909.9751021225684</v>
      </c>
      <c r="AL5800" s="1">
        <v>272775.21875</v>
      </c>
      <c r="AM5800" s="1">
        <v>214458.5625</v>
      </c>
      <c r="AN5800" s="1">
        <v>58316.671875</v>
      </c>
      <c r="AO5800" t="s">
        <v>18610</v>
      </c>
    </row>
    <row r="5801" spans="1:41" x14ac:dyDescent="0.25">
      <c r="A5801" s="1">
        <v>2022</v>
      </c>
      <c r="B5801" t="s">
        <v>4338</v>
      </c>
      <c r="C5801" t="s">
        <v>7134</v>
      </c>
      <c r="D5801" t="s">
        <v>7240</v>
      </c>
      <c r="E5801" t="s">
        <v>8007</v>
      </c>
      <c r="F5801" t="s">
        <v>9998</v>
      </c>
      <c r="G5801" t="s">
        <v>12181</v>
      </c>
      <c r="H5801" t="s">
        <v>12748</v>
      </c>
      <c r="I5801" s="1">
        <v>6485</v>
      </c>
      <c r="J5801" s="1">
        <v>20561.91809694521</v>
      </c>
      <c r="K5801" s="1">
        <v>924.99998540000001</v>
      </c>
      <c r="L5801" s="1">
        <v>1650</v>
      </c>
      <c r="M5801" s="1">
        <v>6780</v>
      </c>
      <c r="N5801" s="1">
        <v>3573</v>
      </c>
      <c r="O5801" s="1">
        <v>5030.6941499999994</v>
      </c>
      <c r="P5801" s="1">
        <v>5006.6660000000002</v>
      </c>
      <c r="Q5801" s="1">
        <v>1859</v>
      </c>
      <c r="R5801" s="1">
        <v>3664.8995733313868</v>
      </c>
      <c r="S5801" s="1">
        <v>6778.6680715135126</v>
      </c>
      <c r="T5801" s="1">
        <v>7671.8336483931953</v>
      </c>
      <c r="U5801" s="1">
        <v>783</v>
      </c>
      <c r="V5801" s="1">
        <v>6898</v>
      </c>
      <c r="W5801" s="1">
        <v>2868.389999999999</v>
      </c>
      <c r="X5801" s="1">
        <v>11637.551609287741</v>
      </c>
      <c r="Y5801" s="1">
        <v>28135</v>
      </c>
      <c r="Z5801" s="1">
        <v>4726.3206457606029</v>
      </c>
      <c r="AA5801" s="1">
        <v>45096</v>
      </c>
      <c r="AB5801" s="1">
        <v>1555.07</v>
      </c>
      <c r="AC5801" s="1">
        <v>4477.8259099999996</v>
      </c>
      <c r="AD5801" s="1">
        <v>10379.96818550957</v>
      </c>
      <c r="AE5801" s="1">
        <v>6302</v>
      </c>
      <c r="AF5801" s="1">
        <v>11596.522164705881</v>
      </c>
      <c r="AG5801" s="1">
        <v>54605.0051977607</v>
      </c>
      <c r="AH5801" s="1">
        <v>9555.26</v>
      </c>
      <c r="AI5801" s="1">
        <v>3705</v>
      </c>
      <c r="AJ5801" s="1">
        <v>15753.870151519381</v>
      </c>
      <c r="AK5801" s="1">
        <v>5399</v>
      </c>
      <c r="AL5801" s="1">
        <v>293460.4375</v>
      </c>
      <c r="AM5801" s="1">
        <v>221174.015625</v>
      </c>
      <c r="AN5801" s="1">
        <v>72286.4375</v>
      </c>
      <c r="AO5801" t="s">
        <v>18611</v>
      </c>
    </row>
    <row r="5802" spans="1:41" x14ac:dyDescent="0.25">
      <c r="A5802" s="1">
        <v>2022</v>
      </c>
      <c r="B5802" t="s">
        <v>4339</v>
      </c>
      <c r="C5802" t="s">
        <v>7134</v>
      </c>
      <c r="D5802" t="s">
        <v>7240</v>
      </c>
      <c r="E5802" t="s">
        <v>8007</v>
      </c>
      <c r="F5802" t="s">
        <v>9998</v>
      </c>
      <c r="G5802" t="s">
        <v>12181</v>
      </c>
      <c r="H5802" t="s">
        <v>12748</v>
      </c>
      <c r="I5802" s="1">
        <v>6483.7727999999997</v>
      </c>
      <c r="J5802" s="1">
        <v>21305.643952679471</v>
      </c>
      <c r="K5802" s="1">
        <v>969.62010801298004</v>
      </c>
      <c r="L5802" s="1">
        <v>1649.69916678</v>
      </c>
      <c r="M5802" s="1">
        <v>6531.2</v>
      </c>
      <c r="N5802" s="1">
        <v>4010.3060889999988</v>
      </c>
      <c r="O5802" s="1">
        <v>5783.1008532090091</v>
      </c>
      <c r="P5802" s="1">
        <v>4828.7129083199998</v>
      </c>
      <c r="Q5802" s="1">
        <v>1645.192299881212</v>
      </c>
      <c r="R5802" s="1">
        <v>3937.7236583190552</v>
      </c>
      <c r="S5802" s="1">
        <v>6333.9730945609072</v>
      </c>
      <c r="T5802" s="1">
        <v>6871.029118799559</v>
      </c>
      <c r="U5802" s="1">
        <v>796.31399999999996</v>
      </c>
      <c r="V5802" s="1">
        <v>6447</v>
      </c>
      <c r="W5802" s="1">
        <v>2286</v>
      </c>
      <c r="X5802" s="1">
        <v>11276.405642655371</v>
      </c>
      <c r="Y5802" s="1">
        <v>27784.952359286141</v>
      </c>
      <c r="Z5802" s="1">
        <v>4751.936701069174</v>
      </c>
      <c r="AA5802" s="1">
        <v>45365</v>
      </c>
      <c r="AB5802" s="1">
        <v>1721.76</v>
      </c>
      <c r="AC5802" s="1">
        <v>3913.8062199999999</v>
      </c>
      <c r="AD5802" s="1">
        <v>10410.96381117165</v>
      </c>
      <c r="AE5802" s="1">
        <v>6277.2204465575714</v>
      </c>
      <c r="AF5802" s="1">
        <v>12507.368267555739</v>
      </c>
      <c r="AG5802" s="1">
        <v>58536</v>
      </c>
      <c r="AH5802" s="1">
        <v>9643.8297383999998</v>
      </c>
      <c r="AI5802" s="1">
        <v>4372.7400000000007</v>
      </c>
      <c r="AJ5802" s="1">
        <v>17118.230123824531</v>
      </c>
      <c r="AK5802" s="1">
        <v>4948</v>
      </c>
      <c r="AL5802" s="1">
        <v>298507.53125</v>
      </c>
      <c r="AM5802" s="1">
        <v>227358.890625</v>
      </c>
      <c r="AN5802" s="1">
        <v>71148.625</v>
      </c>
      <c r="AO5802" t="s">
        <v>18612</v>
      </c>
    </row>
    <row r="5803" spans="1:41" x14ac:dyDescent="0.25">
      <c r="A5803" s="1">
        <v>2022</v>
      </c>
      <c r="B5803" t="s">
        <v>4340</v>
      </c>
      <c r="C5803" t="s">
        <v>7134</v>
      </c>
      <c r="D5803" t="s">
        <v>7240</v>
      </c>
      <c r="E5803" t="s">
        <v>8007</v>
      </c>
      <c r="F5803" t="s">
        <v>9998</v>
      </c>
      <c r="G5803" t="s">
        <v>12181</v>
      </c>
      <c r="H5803" t="s">
        <v>12748</v>
      </c>
      <c r="I5803" s="1">
        <v>5452.110896000001</v>
      </c>
      <c r="J5803" s="1">
        <v>11967.119509582149</v>
      </c>
      <c r="K5803" s="1">
        <v>1124</v>
      </c>
      <c r="L5803" s="1">
        <v>1680.897697767281</v>
      </c>
      <c r="M5803" s="1">
        <v>4035.8925596264439</v>
      </c>
      <c r="N5803" s="1">
        <v>2617.6540000000009</v>
      </c>
      <c r="O5803" s="1">
        <v>4946.7462239627012</v>
      </c>
      <c r="P5803" s="1">
        <v>5852.7999999999993</v>
      </c>
      <c r="Q5803" s="1">
        <v>1691.6352680266259</v>
      </c>
      <c r="R5803" s="1">
        <v>3217.767483881657</v>
      </c>
      <c r="S5803" s="1">
        <v>4240.0420833345133</v>
      </c>
      <c r="T5803" s="1">
        <v>6581.5078516241974</v>
      </c>
      <c r="U5803" s="1">
        <v>673</v>
      </c>
      <c r="V5803" s="1">
        <v>5110</v>
      </c>
      <c r="W5803" s="1">
        <v>1956.886760334367</v>
      </c>
      <c r="X5803" s="1">
        <v>8037.9160129999354</v>
      </c>
      <c r="Y5803" s="1">
        <v>37817</v>
      </c>
      <c r="Z5803" s="1">
        <v>3889.0906</v>
      </c>
      <c r="AA5803" s="1">
        <v>52693.639030084822</v>
      </c>
      <c r="AB5803" s="1">
        <v>804</v>
      </c>
      <c r="AC5803" s="1">
        <v>3949.5402449809089</v>
      </c>
      <c r="AD5803" s="1">
        <v>9100.7288441599994</v>
      </c>
      <c r="AE5803" s="1">
        <v>6551.5481427047807</v>
      </c>
      <c r="AF5803" s="1">
        <v>8648.5266524520248</v>
      </c>
      <c r="AG5803" s="1">
        <v>43333.440729809372</v>
      </c>
      <c r="AH5803" s="1">
        <v>9160.7021187499995</v>
      </c>
      <c r="AI5803" s="1">
        <v>2476.88793143879</v>
      </c>
      <c r="AJ5803" s="1">
        <v>17730.014840913878</v>
      </c>
      <c r="AK5803" s="1">
        <v>5888</v>
      </c>
      <c r="AL5803" s="1">
        <v>271229.09375</v>
      </c>
      <c r="AM5803" s="1">
        <v>212875.796875</v>
      </c>
      <c r="AN5803" s="1">
        <v>58353.3125</v>
      </c>
      <c r="AO5803" t="s">
        <v>18613</v>
      </c>
    </row>
    <row r="5804" spans="1:41" x14ac:dyDescent="0.25">
      <c r="A5804" s="1">
        <v>2022</v>
      </c>
      <c r="B5804" t="s">
        <v>4341</v>
      </c>
      <c r="C5804" t="s">
        <v>7134</v>
      </c>
      <c r="D5804" t="s">
        <v>7240</v>
      </c>
      <c r="E5804" t="s">
        <v>8008</v>
      </c>
      <c r="F5804" t="s">
        <v>9999</v>
      </c>
      <c r="G5804" t="s">
        <v>12182</v>
      </c>
      <c r="H5804" t="s">
        <v>12748</v>
      </c>
      <c r="I5804" s="1">
        <v>16901.194589163493</v>
      </c>
      <c r="J5804" s="1">
        <v>6430.2588041468598</v>
      </c>
      <c r="K5804" s="1">
        <v>1983.9255968099483</v>
      </c>
      <c r="L5804" s="1">
        <v>3025.4728753789805</v>
      </c>
      <c r="M5804" s="1">
        <v>9026.9906645063584</v>
      </c>
      <c r="N5804" s="1">
        <v>9243.1192959395557</v>
      </c>
      <c r="O5804" s="1">
        <v>5656.5461028331129</v>
      </c>
      <c r="P5804" s="1">
        <v>2405.0622600683237</v>
      </c>
      <c r="Q5804" s="1">
        <v>3545.1038198487336</v>
      </c>
      <c r="R5804" s="1">
        <v>6070.9231945425618</v>
      </c>
      <c r="S5804" s="1">
        <v>8180.1529161319122</v>
      </c>
      <c r="T5804" s="1">
        <v>6881.1195258069256</v>
      </c>
      <c r="U5804" s="1">
        <v>1553.801183246725</v>
      </c>
      <c r="V5804" s="1">
        <v>5651.396875065946</v>
      </c>
      <c r="W5804" s="1">
        <v>3185.2924256557867</v>
      </c>
      <c r="X5804" s="1">
        <v>9523.016775753038</v>
      </c>
      <c r="Y5804" s="1">
        <v>36831.747190875583</v>
      </c>
      <c r="Z5804" s="1">
        <v>2588.7226697860751</v>
      </c>
      <c r="AA5804" s="1">
        <v>50688.422104390214</v>
      </c>
      <c r="AB5804" s="1">
        <v>1542.7026033663915</v>
      </c>
      <c r="AC5804" s="1">
        <v>8542.9809222005315</v>
      </c>
      <c r="AD5804" s="1">
        <v>5380.9278129561762</v>
      </c>
      <c r="AE5804" s="1">
        <v>9975.4035964439754</v>
      </c>
      <c r="AF5804" s="1">
        <v>32174.935057040424</v>
      </c>
      <c r="AG5804" s="1">
        <v>78522.869118982126</v>
      </c>
      <c r="AH5804" s="1">
        <v>19548.4632141972</v>
      </c>
      <c r="AI5804" s="1">
        <v>3469.4160705923305</v>
      </c>
      <c r="AJ5804" s="1">
        <v>17414.548862509138</v>
      </c>
      <c r="AK5804" s="1">
        <v>4374.5599034503157</v>
      </c>
      <c r="AL5804" s="1">
        <v>370319.09375</v>
      </c>
      <c r="AM5804" s="1">
        <v>291566</v>
      </c>
      <c r="AN5804" s="1">
        <v>78753.1171875</v>
      </c>
      <c r="AO5804" t="s">
        <v>18614</v>
      </c>
    </row>
    <row r="5805" spans="1:41" x14ac:dyDescent="0.25">
      <c r="A5805" s="1">
        <v>2022</v>
      </c>
      <c r="B5805" t="s">
        <v>4342</v>
      </c>
      <c r="C5805" t="s">
        <v>7134</v>
      </c>
      <c r="D5805" t="s">
        <v>7240</v>
      </c>
      <c r="E5805" t="s">
        <v>8008</v>
      </c>
      <c r="F5805" t="s">
        <v>9999</v>
      </c>
      <c r="G5805" t="s">
        <v>12182</v>
      </c>
      <c r="H5805" t="s">
        <v>12748</v>
      </c>
      <c r="I5805" s="1">
        <v>9517.5071835137715</v>
      </c>
      <c r="J5805" s="1">
        <v>9686.9155756893779</v>
      </c>
      <c r="K5805" s="1">
        <v>2017.338354422375</v>
      </c>
      <c r="L5805" s="1">
        <v>2353.168854697753</v>
      </c>
      <c r="M5805" s="1">
        <v>9491.4937993125641</v>
      </c>
      <c r="N5805" s="1">
        <v>9498.9941415547746</v>
      </c>
      <c r="O5805" s="1">
        <v>5893.1794205780416</v>
      </c>
      <c r="P5805" s="1">
        <v>6994.6801253760686</v>
      </c>
      <c r="Q5805" s="1">
        <v>3760.0831966767737</v>
      </c>
      <c r="R5805" s="1">
        <v>6426.1710950794777</v>
      </c>
      <c r="S5805" s="1">
        <v>8047.7282872957949</v>
      </c>
      <c r="T5805" s="1">
        <v>7425.3123953339764</v>
      </c>
      <c r="U5805" s="1">
        <v>1528.7407872746421</v>
      </c>
      <c r="V5805" s="1">
        <v>5599.5591122459755</v>
      </c>
      <c r="W5805" s="1">
        <v>4018.4043551219165</v>
      </c>
      <c r="X5805" s="1">
        <v>9608.1358480211256</v>
      </c>
      <c r="Y5805" s="1">
        <v>35700.465213683681</v>
      </c>
      <c r="Z5805" s="1">
        <v>2649.0893928059158</v>
      </c>
      <c r="AA5805" s="1">
        <v>54795.529604449155</v>
      </c>
      <c r="AB5805" s="1">
        <v>1517.8212102226805</v>
      </c>
      <c r="AC5805" s="1">
        <v>8973.113031363393</v>
      </c>
      <c r="AD5805" s="1">
        <v>6625.3955025194045</v>
      </c>
      <c r="AE5805" s="1">
        <v>10440.234971524795</v>
      </c>
      <c r="AF5805" s="1">
        <v>31463.66931752253</v>
      </c>
      <c r="AG5805" s="1">
        <v>79426.819560559234</v>
      </c>
      <c r="AH5805" s="1">
        <v>16321.491819567198</v>
      </c>
      <c r="AI5805" s="1">
        <v>3600.1845540317822</v>
      </c>
      <c r="AJ5805" s="1">
        <v>17422.571680427336</v>
      </c>
      <c r="AK5805" s="1">
        <v>4154.0625432432107</v>
      </c>
      <c r="AL5805" s="1">
        <v>374957.875</v>
      </c>
      <c r="AM5805" s="1">
        <v>296237.3125</v>
      </c>
      <c r="AN5805" s="1">
        <v>78720.546875</v>
      </c>
      <c r="AO5805" t="s">
        <v>18615</v>
      </c>
    </row>
    <row r="5806" spans="1:41" x14ac:dyDescent="0.25">
      <c r="A5806" s="1">
        <v>2022</v>
      </c>
      <c r="B5806" t="s">
        <v>4343</v>
      </c>
      <c r="C5806" t="s">
        <v>7134</v>
      </c>
      <c r="D5806" t="s">
        <v>7240</v>
      </c>
      <c r="E5806" t="s">
        <v>8008</v>
      </c>
      <c r="F5806" t="s">
        <v>9999</v>
      </c>
      <c r="G5806" t="s">
        <v>12182</v>
      </c>
      <c r="H5806" t="s">
        <v>12748</v>
      </c>
      <c r="I5806" s="1">
        <v>12036.55058728262</v>
      </c>
      <c r="J5806" s="1">
        <v>26364.645367106896</v>
      </c>
      <c r="K5806" s="1">
        <v>1918.073864991316</v>
      </c>
      <c r="L5806" s="1">
        <v>2004.1961257570849</v>
      </c>
      <c r="M5806" s="1">
        <v>10233.993403900775</v>
      </c>
      <c r="N5806" s="1">
        <v>9358.3645155981503</v>
      </c>
      <c r="O5806" s="1">
        <v>6176.9304484078975</v>
      </c>
      <c r="P5806" s="1">
        <v>8212.1087017250047</v>
      </c>
      <c r="Q5806" s="1">
        <v>3823.0509337370081</v>
      </c>
      <c r="R5806" s="1">
        <v>6247.1897246188801</v>
      </c>
      <c r="S5806" s="1">
        <v>11146.217860407518</v>
      </c>
      <c r="T5806" s="1">
        <v>8492.3564650723947</v>
      </c>
      <c r="U5806" s="1">
        <v>1486.162381387669</v>
      </c>
      <c r="V5806" s="1">
        <v>4949.9822745790716</v>
      </c>
      <c r="W5806" s="1">
        <v>3729.9063209313817</v>
      </c>
      <c r="X5806" s="1">
        <v>14841.82600786749</v>
      </c>
      <c r="Y5806" s="1">
        <v>34993.816358888937</v>
      </c>
      <c r="Z5806" s="1">
        <v>3729.7198202910517</v>
      </c>
      <c r="AA5806" s="1">
        <v>50944.584889411155</v>
      </c>
      <c r="AB5806" s="1">
        <v>785.54297301919644</v>
      </c>
      <c r="AC5806" s="1">
        <v>8500.3233233472802</v>
      </c>
      <c r="AD5806" s="1">
        <v>7469.2419430319142</v>
      </c>
      <c r="AE5806" s="1">
        <v>10398.890491481146</v>
      </c>
      <c r="AF5806" s="1">
        <v>30678.637730074024</v>
      </c>
      <c r="AG5806" s="1">
        <v>80100.96772312095</v>
      </c>
      <c r="AH5806" s="1">
        <v>16549.47966130983</v>
      </c>
      <c r="AI5806" s="1">
        <v>4236.6243315129905</v>
      </c>
      <c r="AJ5806" s="1">
        <v>17643.932100746031</v>
      </c>
      <c r="AK5806" s="1">
        <v>4127.2852420251838</v>
      </c>
      <c r="AL5806" s="1">
        <v>401180.59375</v>
      </c>
      <c r="AM5806" s="1">
        <v>311473.125</v>
      </c>
      <c r="AN5806" s="1">
        <v>89707.484375</v>
      </c>
      <c r="AO5806" t="s">
        <v>18616</v>
      </c>
    </row>
    <row r="5807" spans="1:41" x14ac:dyDescent="0.25">
      <c r="A5807" s="1">
        <v>2022</v>
      </c>
      <c r="B5807" t="s">
        <v>4344</v>
      </c>
      <c r="C5807" t="s">
        <v>7134</v>
      </c>
      <c r="D5807" t="s">
        <v>7240</v>
      </c>
      <c r="E5807" t="s">
        <v>8008</v>
      </c>
      <c r="F5807" t="s">
        <v>9999</v>
      </c>
      <c r="G5807" t="s">
        <v>12182</v>
      </c>
      <c r="H5807" t="s">
        <v>12748</v>
      </c>
      <c r="I5807" s="1">
        <v>12295.295264642398</v>
      </c>
      <c r="J5807" s="1">
        <v>30455.598049451306</v>
      </c>
      <c r="K5807" s="1">
        <v>1746.5710211000744</v>
      </c>
      <c r="L5807" s="1">
        <v>2466.3469688689729</v>
      </c>
      <c r="M5807" s="1">
        <v>11238.831694932151</v>
      </c>
      <c r="N5807" s="1">
        <v>9544.6413742660498</v>
      </c>
      <c r="O5807" s="1">
        <v>6223.6993678534809</v>
      </c>
      <c r="P5807" s="1">
        <v>8556.3423554937544</v>
      </c>
      <c r="Q5807" s="1">
        <v>3311.9880240071834</v>
      </c>
      <c r="R5807" s="1">
        <v>6549.2741084732288</v>
      </c>
      <c r="S5807" s="1">
        <v>13952.058035500499</v>
      </c>
      <c r="T5807" s="1">
        <v>8447.0866243051369</v>
      </c>
      <c r="U5807" s="1">
        <v>1504.2895581247592</v>
      </c>
      <c r="V5807" s="1">
        <v>5979.7280282955289</v>
      </c>
      <c r="W5807" s="1">
        <v>3087.3241728765738</v>
      </c>
      <c r="X5807" s="1">
        <v>17305.068820455585</v>
      </c>
      <c r="Y5807" s="1">
        <v>37283.518268115666</v>
      </c>
      <c r="Z5807" s="1">
        <v>3584.3457775215111</v>
      </c>
      <c r="AA5807" s="1">
        <v>51137.751959116729</v>
      </c>
      <c r="AB5807" s="1">
        <v>2553.3469029636126</v>
      </c>
      <c r="AC5807" s="1">
        <v>10077.856220669326</v>
      </c>
      <c r="AD5807" s="1">
        <v>8368.6578332739573</v>
      </c>
      <c r="AE5807" s="1">
        <v>11138.014818395157</v>
      </c>
      <c r="AF5807" s="1">
        <v>24177.955663273533</v>
      </c>
      <c r="AG5807" s="1">
        <v>76501.267629126116</v>
      </c>
      <c r="AH5807" s="1">
        <v>21997.832173115592</v>
      </c>
      <c r="AI5807" s="1">
        <v>5345.4175785743537</v>
      </c>
      <c r="AJ5807" s="1">
        <v>18806.080806563383</v>
      </c>
      <c r="AK5807" s="1">
        <v>4368.2059932634229</v>
      </c>
      <c r="AL5807" s="1">
        <v>418004.4375</v>
      </c>
      <c r="AM5807" s="1">
        <v>313370.3125</v>
      </c>
      <c r="AN5807" s="1">
        <v>104634.1015625</v>
      </c>
      <c r="AO5807" t="s">
        <v>18617</v>
      </c>
    </row>
    <row r="5808" spans="1:41" x14ac:dyDescent="0.25">
      <c r="A5808" s="1">
        <v>2022</v>
      </c>
      <c r="B5808" t="s">
        <v>4345</v>
      </c>
      <c r="C5808" t="s">
        <v>7134</v>
      </c>
      <c r="D5808" t="s">
        <v>7240</v>
      </c>
      <c r="E5808" t="s">
        <v>8008</v>
      </c>
      <c r="F5808" t="s">
        <v>9999</v>
      </c>
      <c r="G5808" t="s">
        <v>12182</v>
      </c>
      <c r="H5808" t="s">
        <v>12748</v>
      </c>
      <c r="I5808" s="1">
        <v>9416.8020819832382</v>
      </c>
      <c r="J5808" s="1">
        <v>7762.5558359382094</v>
      </c>
      <c r="K5808" s="1">
        <v>1820.2327342374438</v>
      </c>
      <c r="L5808" s="1">
        <v>2393.2244570445046</v>
      </c>
      <c r="M5808" s="1">
        <v>7374.8469172963569</v>
      </c>
      <c r="N5808" s="1">
        <v>8420.7398138978024</v>
      </c>
      <c r="O5808" s="1">
        <v>5148.9223106612726</v>
      </c>
      <c r="P5808" s="1">
        <v>3100.667936096268</v>
      </c>
      <c r="Q5808" s="1">
        <v>5075.0767580887605</v>
      </c>
      <c r="R5808" s="1">
        <v>6030.7842530530597</v>
      </c>
      <c r="S5808" s="1">
        <v>11396.784447166721</v>
      </c>
      <c r="T5808" s="1">
        <v>6046.4139300223778</v>
      </c>
      <c r="U5808" s="1">
        <v>1446.123884645905</v>
      </c>
      <c r="V5808" s="1">
        <v>5619.5426792945309</v>
      </c>
      <c r="W5808" s="1">
        <v>3198.7480145924837</v>
      </c>
      <c r="X5808" s="1">
        <v>9071.9614423613184</v>
      </c>
      <c r="Y5808" s="1">
        <v>34038.245423572982</v>
      </c>
      <c r="Z5808" s="1">
        <v>2920.4637940120615</v>
      </c>
      <c r="AA5808" s="1">
        <v>42405.485522743082</v>
      </c>
      <c r="AB5808" s="1">
        <v>1549.2194217015863</v>
      </c>
      <c r="AC5808" s="1">
        <v>7691.4843375270839</v>
      </c>
      <c r="AD5808" s="1">
        <v>5833.1622048056342</v>
      </c>
      <c r="AE5808" s="1">
        <v>9263.121585676854</v>
      </c>
      <c r="AF5808" s="1">
        <v>31329.897801461575</v>
      </c>
      <c r="AG5808" s="1">
        <v>76495.750307745111</v>
      </c>
      <c r="AH5808" s="1">
        <v>13257.223767084228</v>
      </c>
      <c r="AI5808" s="1">
        <v>3140.7916045719926</v>
      </c>
      <c r="AJ5808" s="1">
        <v>17978.282807891144</v>
      </c>
      <c r="AK5808" s="1">
        <v>4357.2941903488027</v>
      </c>
      <c r="AL5808" s="1">
        <v>343583.8125</v>
      </c>
      <c r="AM5808" s="1">
        <v>271388.25</v>
      </c>
      <c r="AN5808" s="1">
        <v>72195.6015625</v>
      </c>
      <c r="AO5808" t="s">
        <v>18618</v>
      </c>
    </row>
    <row r="5809" spans="1:41" x14ac:dyDescent="0.25">
      <c r="A5809" s="1">
        <v>2022</v>
      </c>
      <c r="B5809" t="s">
        <v>4346</v>
      </c>
      <c r="C5809" t="s">
        <v>7134</v>
      </c>
      <c r="D5809" t="s">
        <v>7240</v>
      </c>
      <c r="E5809" t="s">
        <v>8008</v>
      </c>
      <c r="F5809" t="s">
        <v>9999</v>
      </c>
      <c r="G5809" t="s">
        <v>12182</v>
      </c>
      <c r="H5809" t="s">
        <v>12748</v>
      </c>
      <c r="I5809" s="1">
        <v>10542.570019855037</v>
      </c>
      <c r="J5809" s="1">
        <v>10973.39934886682</v>
      </c>
      <c r="K5809" s="1">
        <v>2011.8778226386269</v>
      </c>
      <c r="L5809" s="1">
        <v>1511.8538993875836</v>
      </c>
      <c r="M5809" s="1">
        <v>7215.7310607713089</v>
      </c>
      <c r="N5809" s="1">
        <v>7200.5355605314498</v>
      </c>
      <c r="O5809" s="1">
        <v>6965.1214946222253</v>
      </c>
      <c r="P5809" s="1">
        <v>2455.8452774330008</v>
      </c>
      <c r="Q5809" s="1">
        <v>3364.6309900197234</v>
      </c>
      <c r="R5809" s="1">
        <v>5796.9014941704936</v>
      </c>
      <c r="S5809" s="1">
        <v>6821.5980017677402</v>
      </c>
      <c r="T5809" s="1">
        <v>6818.6873884120641</v>
      </c>
      <c r="U5809" s="1">
        <v>1971.5258684111914</v>
      </c>
      <c r="V5809" s="1">
        <v>6165.8819072919587</v>
      </c>
      <c r="W5809" s="1">
        <v>3000.7031124713112</v>
      </c>
      <c r="X5809" s="1">
        <v>9103.1592891931268</v>
      </c>
      <c r="Y5809" s="1">
        <v>33983.890816803869</v>
      </c>
      <c r="Z5809" s="1">
        <v>3948.1317796510511</v>
      </c>
      <c r="AA5809" s="1">
        <v>36945.152376184575</v>
      </c>
      <c r="AB5809" s="1">
        <v>1553.7664704742244</v>
      </c>
      <c r="AC5809" s="1">
        <v>7169.6821162745873</v>
      </c>
      <c r="AD5809" s="1">
        <v>5374.4670431942959</v>
      </c>
      <c r="AE5809" s="1">
        <v>9486.599108643155</v>
      </c>
      <c r="AF5809" s="1">
        <v>30330.692530867542</v>
      </c>
      <c r="AG5809" s="1">
        <v>83022.549133137843</v>
      </c>
      <c r="AH5809" s="1">
        <v>16572.26934003787</v>
      </c>
      <c r="AI5809" s="1">
        <v>3139.9496514835228</v>
      </c>
      <c r="AJ5809" s="1">
        <v>22366.60663810639</v>
      </c>
      <c r="AK5809" s="1">
        <v>4467.8434916657352</v>
      </c>
      <c r="AL5809" s="1">
        <v>350281.59375</v>
      </c>
      <c r="AM5809" s="1">
        <v>277236.4375</v>
      </c>
      <c r="AN5809" s="1">
        <v>73045.1796875</v>
      </c>
      <c r="AO5809" t="s">
        <v>18619</v>
      </c>
    </row>
    <row r="5810" spans="1:41" x14ac:dyDescent="0.25">
      <c r="A5810" s="1">
        <v>2022</v>
      </c>
      <c r="B5810" t="s">
        <v>4347</v>
      </c>
      <c r="C5810" t="s">
        <v>7134</v>
      </c>
      <c r="D5810" t="s">
        <v>7240</v>
      </c>
      <c r="E5810" t="s">
        <v>8008</v>
      </c>
      <c r="F5810" t="s">
        <v>9999</v>
      </c>
      <c r="G5810" t="s">
        <v>12182</v>
      </c>
      <c r="H5810" t="s">
        <v>12748</v>
      </c>
      <c r="I5810" s="1">
        <v>13980.879030941105</v>
      </c>
      <c r="J5810" s="1">
        <v>26379.564813765555</v>
      </c>
      <c r="K5810" s="1">
        <v>1964.2821404270865</v>
      </c>
      <c r="L5810" s="1">
        <v>2518.6864019385512</v>
      </c>
      <c r="M5810" s="1">
        <v>10687.966079593858</v>
      </c>
      <c r="N5810" s="1">
        <v>10763.82018941664</v>
      </c>
      <c r="O5810" s="1">
        <v>6222.6931837847824</v>
      </c>
      <c r="P5810" s="1">
        <v>8760.6483545688734</v>
      </c>
      <c r="Q5810" s="1">
        <v>3440.9543596078661</v>
      </c>
      <c r="R5810" s="1">
        <v>6503.7297164835536</v>
      </c>
      <c r="S5810" s="1">
        <v>14049.063322379967</v>
      </c>
      <c r="T5810" s="1">
        <v>8626.3459623408144</v>
      </c>
      <c r="U5810" s="1">
        <v>1585.8013236159459</v>
      </c>
      <c r="V5810" s="1">
        <v>5500.1995094014956</v>
      </c>
      <c r="W5810" s="1">
        <v>2353.3911499655537</v>
      </c>
      <c r="X5810" s="1">
        <v>15741.27346445353</v>
      </c>
      <c r="Y5810" s="1">
        <v>40671.929843280894</v>
      </c>
      <c r="Z5810" s="1">
        <v>3838.9853263588443</v>
      </c>
      <c r="AA5810" s="1">
        <v>50679.524254921074</v>
      </c>
      <c r="AB5810" s="1">
        <v>1943.2523060075532</v>
      </c>
      <c r="AC5810" s="1">
        <v>8613.156988393157</v>
      </c>
      <c r="AD5810" s="1">
        <v>7053.7393842543615</v>
      </c>
      <c r="AE5810" s="1">
        <v>11598.321300978467</v>
      </c>
      <c r="AF5810" s="1">
        <v>29243.829359997773</v>
      </c>
      <c r="AG5810" s="1">
        <v>79750.826695672033</v>
      </c>
      <c r="AH5810" s="1">
        <v>17022.311667244263</v>
      </c>
      <c r="AI5810" s="1">
        <v>4914.4344602221854</v>
      </c>
      <c r="AJ5810" s="1">
        <v>17784.736016969713</v>
      </c>
      <c r="AK5810" s="1">
        <v>4324.5370297435502</v>
      </c>
      <c r="AL5810" s="1">
        <v>416518.90625</v>
      </c>
      <c r="AM5810" s="1">
        <v>321615.625</v>
      </c>
      <c r="AN5810" s="1">
        <v>94903.296875</v>
      </c>
      <c r="AO5810" t="s">
        <v>18620</v>
      </c>
    </row>
    <row r="5811" spans="1:41" x14ac:dyDescent="0.25">
      <c r="A5811" s="1">
        <v>2022</v>
      </c>
      <c r="B5811" t="s">
        <v>4348</v>
      </c>
      <c r="C5811" t="s">
        <v>7134</v>
      </c>
      <c r="D5811" t="s">
        <v>7240</v>
      </c>
      <c r="E5811" t="s">
        <v>8008</v>
      </c>
      <c r="F5811" t="s">
        <v>9999</v>
      </c>
      <c r="G5811" t="s">
        <v>12182</v>
      </c>
      <c r="H5811" t="s">
        <v>12748</v>
      </c>
      <c r="I5811" s="1">
        <v>13923.45328</v>
      </c>
      <c r="J5811" s="1">
        <v>30733.780821913238</v>
      </c>
      <c r="K5811" s="1">
        <v>1818.8140000000001</v>
      </c>
      <c r="L5811" s="1">
        <v>3219</v>
      </c>
      <c r="M5811" s="1">
        <v>12377.626579031739</v>
      </c>
      <c r="N5811" s="1">
        <v>9863</v>
      </c>
      <c r="O5811" s="1">
        <v>6594.941282163174</v>
      </c>
      <c r="P5811" s="1">
        <v>8972</v>
      </c>
      <c r="Q5811" s="1">
        <v>3436</v>
      </c>
      <c r="R5811" s="1">
        <v>6904.0941899999989</v>
      </c>
      <c r="S5811" s="1">
        <v>13657.8</v>
      </c>
      <c r="T5811" s="1">
        <v>8400</v>
      </c>
      <c r="U5811" s="1">
        <v>1443</v>
      </c>
      <c r="V5811" s="1">
        <v>5470</v>
      </c>
      <c r="W5811" s="1">
        <v>6435</v>
      </c>
      <c r="X5811" s="1">
        <v>16243.58189216684</v>
      </c>
      <c r="Y5811" s="1">
        <v>37514</v>
      </c>
      <c r="Z5811" s="1">
        <v>3498.7196305888042</v>
      </c>
      <c r="AA5811" s="1">
        <v>52796</v>
      </c>
      <c r="AB5811" s="1">
        <v>2335.33</v>
      </c>
      <c r="AC5811" s="1">
        <v>9344.9256308000004</v>
      </c>
      <c r="AD5811" s="1">
        <v>4699.7599</v>
      </c>
      <c r="AE5811" s="1">
        <v>12786</v>
      </c>
      <c r="AF5811" s="1">
        <v>29406.862745098031</v>
      </c>
      <c r="AG5811" s="1">
        <v>80802.791923509561</v>
      </c>
      <c r="AH5811" s="1">
        <v>21044.959771999998</v>
      </c>
      <c r="AI5811" s="1">
        <v>8682</v>
      </c>
      <c r="AJ5811" s="1">
        <v>17847.728013960979</v>
      </c>
      <c r="AK5811" s="1">
        <v>5031</v>
      </c>
      <c r="AL5811" s="1">
        <v>435282.15625</v>
      </c>
      <c r="AM5811" s="1">
        <v>327961.34375</v>
      </c>
      <c r="AN5811" s="1">
        <v>107320.8125</v>
      </c>
      <c r="AO5811" t="s">
        <v>18621</v>
      </c>
    </row>
    <row r="5812" spans="1:41" x14ac:dyDescent="0.25">
      <c r="A5812" s="1">
        <v>2022</v>
      </c>
      <c r="B5812" t="s">
        <v>4349</v>
      </c>
      <c r="C5812" t="s">
        <v>7134</v>
      </c>
      <c r="D5812" t="s">
        <v>7240</v>
      </c>
      <c r="E5812" t="s">
        <v>8008</v>
      </c>
      <c r="F5812" t="s">
        <v>9999</v>
      </c>
      <c r="G5812" t="s">
        <v>12182</v>
      </c>
      <c r="H5812" t="s">
        <v>12748</v>
      </c>
      <c r="I5812" s="1">
        <v>11913.722192301226</v>
      </c>
      <c r="J5812" s="1">
        <v>981.89572608034803</v>
      </c>
      <c r="K5812" s="1">
        <v>0</v>
      </c>
      <c r="L5812" s="1">
        <v>1540.6251496546417</v>
      </c>
      <c r="M5812" s="1">
        <v>7383.1716086594179</v>
      </c>
      <c r="N5812" s="1">
        <v>7176.2680676405944</v>
      </c>
      <c r="O5812" s="1">
        <v>5941.4943239386257</v>
      </c>
      <c r="P5812" s="1">
        <v>2525.3629057078092</v>
      </c>
      <c r="Q5812" s="1">
        <v>4580.4631515115807</v>
      </c>
      <c r="R5812" s="1">
        <v>6602.0684073038456</v>
      </c>
      <c r="S5812" s="1">
        <v>13465.184893266582</v>
      </c>
      <c r="T5812" s="1">
        <v>6640.8956879912166</v>
      </c>
      <c r="U5812" s="1">
        <v>1984.2146952263643</v>
      </c>
      <c r="V5812" s="1">
        <v>6514.4566791804064</v>
      </c>
      <c r="W5812" s="1">
        <v>2192.7485762235151</v>
      </c>
      <c r="X5812" s="1">
        <v>9918.5425947688673</v>
      </c>
      <c r="Y5812" s="1">
        <v>40437.701016070016</v>
      </c>
      <c r="Z5812" s="1">
        <v>3228.7704366504709</v>
      </c>
      <c r="AA5812" s="1">
        <v>44392.891438127757</v>
      </c>
      <c r="AB5812" s="1">
        <v>1583.3353355587979</v>
      </c>
      <c r="AC5812" s="1">
        <v>7660.148372822543</v>
      </c>
      <c r="AD5812" s="1">
        <v>6270.7315497468953</v>
      </c>
      <c r="AE5812" s="1">
        <v>9613.3006154713166</v>
      </c>
      <c r="AF5812" s="1">
        <v>30434.70368422817</v>
      </c>
      <c r="AG5812" s="1">
        <v>81150.967930303319</v>
      </c>
      <c r="AH5812" s="1">
        <v>16471.482096412721</v>
      </c>
      <c r="AI5812" s="1">
        <v>3199.7042860321317</v>
      </c>
      <c r="AJ5812" s="1">
        <v>25422.865975012588</v>
      </c>
      <c r="AK5812" s="1">
        <v>3786.3357233075135</v>
      </c>
      <c r="AL5812" s="1">
        <v>363014.03125</v>
      </c>
      <c r="AM5812" s="1">
        <v>286160.4375</v>
      </c>
      <c r="AN5812" s="1">
        <v>76853.625</v>
      </c>
      <c r="AO5812" t="s">
        <v>18622</v>
      </c>
    </row>
    <row r="5813" spans="1:41" x14ac:dyDescent="0.25">
      <c r="A5813" s="1">
        <v>2022</v>
      </c>
      <c r="B5813" t="s">
        <v>4350</v>
      </c>
      <c r="C5813" t="s">
        <v>7134</v>
      </c>
      <c r="D5813" t="s">
        <v>7240</v>
      </c>
      <c r="E5813" t="s">
        <v>8008</v>
      </c>
      <c r="F5813" t="s">
        <v>9999</v>
      </c>
      <c r="G5813" t="s">
        <v>12183</v>
      </c>
      <c r="H5813" t="s">
        <v>12748</v>
      </c>
      <c r="I5813" s="1">
        <v>14362</v>
      </c>
      <c r="J5813" s="1">
        <v>27546.016070504349</v>
      </c>
      <c r="K5813" s="1">
        <v>1837.8707999999999</v>
      </c>
      <c r="L5813" s="1">
        <v>2591.5387871016001</v>
      </c>
      <c r="M5813" s="1">
        <v>10763.537150868389</v>
      </c>
      <c r="N5813" s="1">
        <v>10839.927600000001</v>
      </c>
      <c r="O5813" s="1">
        <v>6266.691788066395</v>
      </c>
      <c r="P5813" s="1">
        <v>8805.3012799999979</v>
      </c>
      <c r="Q5813" s="1">
        <v>3465.2842092000001</v>
      </c>
      <c r="R5813" s="1">
        <v>6549.7154370869421</v>
      </c>
      <c r="S5813" s="1">
        <v>14148.399600000001</v>
      </c>
      <c r="T5813" s="1">
        <v>8835.8752531412447</v>
      </c>
      <c r="U5813" s="1">
        <v>1565.8534999999999</v>
      </c>
      <c r="V5813" s="1">
        <v>5539</v>
      </c>
      <c r="W5813" s="1">
        <v>2370.0311999999999</v>
      </c>
      <c r="X5813" s="1">
        <v>16328</v>
      </c>
      <c r="Y5813" s="1">
        <v>41868</v>
      </c>
      <c r="Z5813" s="1">
        <v>3866.1295212</v>
      </c>
      <c r="AA5813" s="1">
        <v>53080</v>
      </c>
      <c r="AB5813" s="1">
        <v>2083.3530799999999</v>
      </c>
      <c r="AC5813" s="1">
        <v>8674.0577711820697</v>
      </c>
      <c r="AD5813" s="1">
        <v>7392.019132616495</v>
      </c>
      <c r="AE5813" s="1">
        <v>11680.329192767589</v>
      </c>
      <c r="AF5813" s="1">
        <v>30039.614856</v>
      </c>
      <c r="AG5813" s="1">
        <v>83352</v>
      </c>
      <c r="AH5813" s="1">
        <v>17825.703655341011</v>
      </c>
      <c r="AI5813" s="1">
        <v>4949.1828000000014</v>
      </c>
      <c r="AJ5813" s="1">
        <v>18268.69572</v>
      </c>
      <c r="AK5813" s="1">
        <v>4486</v>
      </c>
      <c r="AL5813" s="1">
        <v>429380.15625</v>
      </c>
      <c r="AM5813" s="1">
        <v>332093.4375</v>
      </c>
      <c r="AN5813" s="1">
        <v>97286.65625</v>
      </c>
      <c r="AO5813" t="s">
        <v>18623</v>
      </c>
    </row>
    <row r="5814" spans="1:41" x14ac:dyDescent="0.25">
      <c r="A5814" s="1">
        <v>2022</v>
      </c>
      <c r="B5814" t="s">
        <v>4351</v>
      </c>
      <c r="C5814" t="s">
        <v>7134</v>
      </c>
      <c r="D5814" t="s">
        <v>7240</v>
      </c>
      <c r="E5814" t="s">
        <v>8008</v>
      </c>
      <c r="F5814" t="s">
        <v>9999</v>
      </c>
      <c r="G5814" t="s">
        <v>12183</v>
      </c>
      <c r="H5814" t="s">
        <v>12748</v>
      </c>
      <c r="I5814" s="1">
        <v>9610.5839817278247</v>
      </c>
      <c r="J5814" s="1">
        <v>8871.1454020548335</v>
      </c>
      <c r="K5814" s="1">
        <v>1993.8587946193361</v>
      </c>
      <c r="L5814" s="1">
        <v>2390.1104999999998</v>
      </c>
      <c r="M5814" s="1">
        <v>9408.6960382506513</v>
      </c>
      <c r="N5814" s="1">
        <v>9443.8526154199826</v>
      </c>
      <c r="O5814" s="1">
        <v>5830.3222296607628</v>
      </c>
      <c r="P5814" s="1">
        <v>7147.5849085893769</v>
      </c>
      <c r="Q5814" s="1">
        <v>3734.594599847102</v>
      </c>
      <c r="R5814" s="1">
        <v>6276.8935816124977</v>
      </c>
      <c r="S5814" s="1">
        <v>7955</v>
      </c>
      <c r="T5814" s="1">
        <v>7507.7494617600014</v>
      </c>
      <c r="U5814" s="1">
        <v>1456.8456140000001</v>
      </c>
      <c r="V5814" s="1">
        <v>5652</v>
      </c>
      <c r="W5814" s="1">
        <v>3998.9943176100778</v>
      </c>
      <c r="X5814" s="1">
        <v>8983.1044958400016</v>
      </c>
      <c r="Y5814" s="1">
        <v>35526</v>
      </c>
      <c r="Z5814" s="1">
        <v>2631</v>
      </c>
      <c r="AA5814" s="1">
        <v>55164</v>
      </c>
      <c r="AB5814" s="1">
        <v>1390</v>
      </c>
      <c r="AC5814" s="1">
        <v>8894.8359899999996</v>
      </c>
      <c r="AD5814" s="1">
        <v>6580.4837210593314</v>
      </c>
      <c r="AE5814" s="1">
        <v>10349.160995301459</v>
      </c>
      <c r="AF5814" s="1">
        <v>31812.9842634048</v>
      </c>
      <c r="AG5814" s="1">
        <v>80361</v>
      </c>
      <c r="AH5814" s="1">
        <v>16102</v>
      </c>
      <c r="AI5814" s="1">
        <v>3568.77883152</v>
      </c>
      <c r="AJ5814" s="1">
        <v>17616</v>
      </c>
      <c r="AK5814" s="1">
        <v>3975.8894310772962</v>
      </c>
      <c r="AL5814" s="1">
        <v>374233.46875</v>
      </c>
      <c r="AM5814" s="1">
        <v>296938.59375</v>
      </c>
      <c r="AN5814" s="1">
        <v>77294.8828125</v>
      </c>
      <c r="AO5814" t="s">
        <v>18624</v>
      </c>
    </row>
    <row r="5815" spans="1:41" x14ac:dyDescent="0.25">
      <c r="A5815" s="1">
        <v>2022</v>
      </c>
      <c r="B5815" t="s">
        <v>4352</v>
      </c>
      <c r="C5815" t="s">
        <v>7134</v>
      </c>
      <c r="D5815" t="s">
        <v>7240</v>
      </c>
      <c r="E5815" t="s">
        <v>8008</v>
      </c>
      <c r="F5815" t="s">
        <v>9999</v>
      </c>
      <c r="G5815" t="s">
        <v>12183</v>
      </c>
      <c r="H5815" t="s">
        <v>12748</v>
      </c>
      <c r="I5815" s="1">
        <v>12273.38913972969</v>
      </c>
      <c r="J5815" s="1">
        <v>27317.917892161091</v>
      </c>
      <c r="K5815" s="1">
        <v>1900.128519836612</v>
      </c>
      <c r="L5815" s="1">
        <v>2047.039267698432</v>
      </c>
      <c r="M5815" s="1">
        <v>10230.748760331649</v>
      </c>
      <c r="N5815" s="1">
        <v>9373.7323932923973</v>
      </c>
      <c r="O5815" s="1">
        <v>6174.9720791901964</v>
      </c>
      <c r="P5815" s="1">
        <v>8233.6743710959963</v>
      </c>
      <c r="Q5815" s="1">
        <v>3840.6027579291458</v>
      </c>
      <c r="R5815" s="1">
        <v>6202.4098289999993</v>
      </c>
      <c r="S5815" s="1">
        <v>11022.924360000001</v>
      </c>
      <c r="T5815" s="1">
        <v>8645.245226483712</v>
      </c>
      <c r="U5815" s="1">
        <v>1442.4213999999999</v>
      </c>
      <c r="V5815" s="1">
        <v>5015</v>
      </c>
      <c r="W5815" s="1">
        <v>3728.7237701831041</v>
      </c>
      <c r="X5815" s="1">
        <v>15253.65285</v>
      </c>
      <c r="Y5815" s="1">
        <v>36335</v>
      </c>
      <c r="Z5815" s="1">
        <v>3735.844595398552</v>
      </c>
      <c r="AA5815" s="1">
        <v>53081</v>
      </c>
      <c r="AB5815" s="1">
        <v>809</v>
      </c>
      <c r="AC5815" s="1">
        <v>8497.6283324167525</v>
      </c>
      <c r="AD5815" s="1">
        <v>7503.533618373127</v>
      </c>
      <c r="AE5815" s="1">
        <v>10395.593568</v>
      </c>
      <c r="AF5815" s="1">
        <v>31334.446417629599</v>
      </c>
      <c r="AG5815" s="1">
        <v>85821</v>
      </c>
      <c r="AH5815" s="1">
        <v>17041.168939921481</v>
      </c>
      <c r="AI5815" s="1">
        <v>4235.2811279999996</v>
      </c>
      <c r="AJ5815" s="1">
        <v>18350.927029987201</v>
      </c>
      <c r="AK5815" s="1">
        <v>4020</v>
      </c>
      <c r="AL5815" s="1">
        <v>413862.96875</v>
      </c>
      <c r="AM5815" s="1">
        <v>323297.625</v>
      </c>
      <c r="AN5815" s="1">
        <v>90565.3828125</v>
      </c>
      <c r="AO5815" t="s">
        <v>18625</v>
      </c>
    </row>
    <row r="5816" spans="1:41" x14ac:dyDescent="0.25">
      <c r="A5816" s="1">
        <v>2022</v>
      </c>
      <c r="B5816" t="s">
        <v>4353</v>
      </c>
      <c r="C5816" t="s">
        <v>7134</v>
      </c>
      <c r="D5816" t="s">
        <v>7240</v>
      </c>
      <c r="E5816" t="s">
        <v>8008</v>
      </c>
      <c r="F5816" t="s">
        <v>9999</v>
      </c>
      <c r="G5816" t="s">
        <v>12183</v>
      </c>
      <c r="H5816" t="s">
        <v>12748</v>
      </c>
      <c r="I5816" s="1">
        <v>12645</v>
      </c>
      <c r="J5816" s="1">
        <v>31512.157077957501</v>
      </c>
      <c r="K5816" s="1">
        <v>1758.09169144</v>
      </c>
      <c r="L5816" s="1">
        <v>2540.7243010799998</v>
      </c>
      <c r="M5816" s="1">
        <v>11331.85130010564</v>
      </c>
      <c r="N5816" s="1">
        <v>9614.2038599999996</v>
      </c>
      <c r="O5816" s="1">
        <v>6275.2105990588807</v>
      </c>
      <c r="P5816" s="1">
        <v>8458</v>
      </c>
      <c r="Q5816" s="1">
        <v>3341.833056328353</v>
      </c>
      <c r="R5816" s="1">
        <v>6630.5903104578701</v>
      </c>
      <c r="S5816" s="1">
        <v>14026.11983002833</v>
      </c>
      <c r="T5816" s="1">
        <v>8692.8929002994428</v>
      </c>
      <c r="U5816" s="1">
        <v>1516.74</v>
      </c>
      <c r="V5816" s="1">
        <v>6030</v>
      </c>
      <c r="W5816" s="1">
        <v>2992</v>
      </c>
      <c r="X5816" s="1">
        <v>17465.402573707721</v>
      </c>
      <c r="Y5816" s="1">
        <v>38051</v>
      </c>
      <c r="Z5816" s="1">
        <v>3628.849241630709</v>
      </c>
      <c r="AA5816" s="1">
        <v>53080</v>
      </c>
      <c r="AB5816" s="1">
        <v>2574.48</v>
      </c>
      <c r="AC5816" s="1">
        <v>10161.266866196171</v>
      </c>
      <c r="AD5816" s="1">
        <v>8444.0695985667226</v>
      </c>
      <c r="AE5816" s="1">
        <v>11230.2</v>
      </c>
      <c r="AF5816" s="1">
        <v>25132.896273581231</v>
      </c>
      <c r="AG5816" s="1">
        <v>78983</v>
      </c>
      <c r="AH5816" s="1">
        <v>22393.001</v>
      </c>
      <c r="AI5816" s="1">
        <v>5389.659599999999</v>
      </c>
      <c r="AJ5816" s="1">
        <v>19340.966335541711</v>
      </c>
      <c r="AK5816" s="1">
        <v>4400</v>
      </c>
      <c r="AL5816" s="1">
        <v>427640.1875</v>
      </c>
      <c r="AM5816" s="1">
        <v>321897.40625</v>
      </c>
      <c r="AN5816" s="1">
        <v>105742.7734375</v>
      </c>
      <c r="AO5816" t="s">
        <v>18626</v>
      </c>
    </row>
    <row r="5817" spans="1:41" x14ac:dyDescent="0.25">
      <c r="A5817" s="1">
        <v>2022</v>
      </c>
      <c r="B5817" t="s">
        <v>4354</v>
      </c>
      <c r="C5817" t="s">
        <v>7134</v>
      </c>
      <c r="D5817" t="s">
        <v>7240</v>
      </c>
      <c r="E5817" t="s">
        <v>8008</v>
      </c>
      <c r="F5817" t="s">
        <v>9999</v>
      </c>
      <c r="G5817" t="s">
        <v>12183</v>
      </c>
      <c r="H5817" t="s">
        <v>12748</v>
      </c>
      <c r="I5817" s="1">
        <v>12451.167598542141</v>
      </c>
      <c r="J5817" s="1">
        <v>900</v>
      </c>
      <c r="K5817" s="1">
        <v>0</v>
      </c>
      <c r="L5817" s="1">
        <v>1616.3686745245191</v>
      </c>
      <c r="M5817" s="1">
        <v>7777.9671599999947</v>
      </c>
      <c r="N5817" s="1">
        <v>7641.9</v>
      </c>
      <c r="O5817" s="1">
        <v>6514.0692512470232</v>
      </c>
      <c r="P5817" s="1">
        <v>2782</v>
      </c>
      <c r="Q5817" s="1">
        <v>4928.2855112716634</v>
      </c>
      <c r="R5817" s="1">
        <v>6977.5783232812028</v>
      </c>
      <c r="S5817" s="1">
        <v>14402.740651464739</v>
      </c>
      <c r="T5817" s="1">
        <v>7280.8711147948889</v>
      </c>
      <c r="U5817" s="1">
        <v>1472</v>
      </c>
      <c r="V5817" s="1">
        <v>6968</v>
      </c>
      <c r="W5817" s="1">
        <v>2259.847152336125</v>
      </c>
      <c r="X5817" s="1">
        <v>11361.21507077951</v>
      </c>
      <c r="Y5817" s="1">
        <v>43842</v>
      </c>
      <c r="Z5817" s="1">
        <v>3536.343394703199</v>
      </c>
      <c r="AA5817" s="1">
        <v>47434.043042968893</v>
      </c>
      <c r="AB5817" s="1">
        <v>1390</v>
      </c>
      <c r="AC5817" s="1">
        <v>8361.5490655840495</v>
      </c>
      <c r="AD5817" s="1">
        <v>6694.1228788426761</v>
      </c>
      <c r="AE5817" s="1">
        <v>10334.215027665239</v>
      </c>
      <c r="AF5817" s="1">
        <v>31931</v>
      </c>
      <c r="AG5817" s="1">
        <v>87143.697096433971</v>
      </c>
      <c r="AH5817" s="1">
        <v>17084.562932784949</v>
      </c>
      <c r="AI5817" s="1">
        <v>3291.191201235365</v>
      </c>
      <c r="AJ5817" s="1">
        <v>27266.930690172649</v>
      </c>
      <c r="AK5817" s="1">
        <v>3972</v>
      </c>
      <c r="AL5817" s="1">
        <v>387615.6875</v>
      </c>
      <c r="AM5817" s="1">
        <v>305587.09375</v>
      </c>
      <c r="AN5817" s="1">
        <v>82028.5859375</v>
      </c>
      <c r="AO5817" t="s">
        <v>18627</v>
      </c>
    </row>
    <row r="5818" spans="1:41" x14ac:dyDescent="0.25">
      <c r="A5818" s="1">
        <v>2022</v>
      </c>
      <c r="B5818" t="s">
        <v>4355</v>
      </c>
      <c r="C5818" t="s">
        <v>7134</v>
      </c>
      <c r="D5818" t="s">
        <v>7240</v>
      </c>
      <c r="E5818" t="s">
        <v>8008</v>
      </c>
      <c r="F5818" t="s">
        <v>9999</v>
      </c>
      <c r="G5818" t="s">
        <v>12183</v>
      </c>
      <c r="H5818" t="s">
        <v>12748</v>
      </c>
      <c r="I5818" s="1">
        <v>13923.45328</v>
      </c>
      <c r="J5818" s="1">
        <v>31512.156999999999</v>
      </c>
      <c r="K5818" s="1">
        <v>1818.8140000000001</v>
      </c>
      <c r="L5818" s="1">
        <v>3219</v>
      </c>
      <c r="M5818" s="1">
        <v>12377.626579031739</v>
      </c>
      <c r="N5818" s="1">
        <v>9863</v>
      </c>
      <c r="O5818" s="1">
        <v>6594.941282163174</v>
      </c>
      <c r="P5818" s="1">
        <v>8972</v>
      </c>
      <c r="Q5818" s="1">
        <v>3436</v>
      </c>
      <c r="R5818" s="1">
        <v>6904.0941899999989</v>
      </c>
      <c r="S5818" s="1">
        <v>13657.8</v>
      </c>
      <c r="T5818" s="1">
        <v>8479.395085066164</v>
      </c>
      <c r="U5818" s="1">
        <v>1443</v>
      </c>
      <c r="V5818" s="1">
        <v>5470</v>
      </c>
      <c r="W5818" s="1">
        <v>6531.5249999999996</v>
      </c>
      <c r="X5818" s="1">
        <v>16243.58189216684</v>
      </c>
      <c r="Y5818" s="1">
        <v>37514</v>
      </c>
      <c r="Z5818" s="1">
        <v>3498.7196305888042</v>
      </c>
      <c r="AA5818" s="1">
        <v>53349</v>
      </c>
      <c r="AB5818" s="1">
        <v>2335.33</v>
      </c>
      <c r="AC5818" s="1">
        <v>9344.9256308000004</v>
      </c>
      <c r="AD5818" s="1">
        <v>4699.7599</v>
      </c>
      <c r="AE5818" s="1">
        <v>12786</v>
      </c>
      <c r="AF5818" s="1">
        <v>29406.862745098031</v>
      </c>
      <c r="AG5818" s="1">
        <v>81957.754468619969</v>
      </c>
      <c r="AH5818" s="1">
        <v>21465.858967439999</v>
      </c>
      <c r="AI5818" s="1">
        <v>8682</v>
      </c>
      <c r="AJ5818" s="1">
        <v>18311.470940356721</v>
      </c>
      <c r="AK5818" s="1">
        <v>5031</v>
      </c>
      <c r="AL5818" s="1">
        <v>438829.0625</v>
      </c>
      <c r="AM5818" s="1">
        <v>330911.4375</v>
      </c>
      <c r="AN5818" s="1">
        <v>107917.625</v>
      </c>
      <c r="AO5818" t="s">
        <v>18628</v>
      </c>
    </row>
    <row r="5819" spans="1:41" x14ac:dyDescent="0.25">
      <c r="A5819" s="1">
        <v>2022</v>
      </c>
      <c r="B5819" t="s">
        <v>4356</v>
      </c>
      <c r="C5819" t="s">
        <v>7134</v>
      </c>
      <c r="D5819" t="s">
        <v>7240</v>
      </c>
      <c r="E5819" t="s">
        <v>8008</v>
      </c>
      <c r="F5819" t="s">
        <v>9999</v>
      </c>
      <c r="G5819" t="s">
        <v>12183</v>
      </c>
      <c r="H5819" t="s">
        <v>12748</v>
      </c>
      <c r="I5819" s="1">
        <v>10966.7286483848</v>
      </c>
      <c r="J5819" s="1">
        <v>11678.63222190062</v>
      </c>
      <c r="K5819" s="1">
        <v>2156.2185180179549</v>
      </c>
      <c r="L5819" s="1">
        <v>1581.6193470000001</v>
      </c>
      <c r="M5819" s="1">
        <v>7584.8545962044136</v>
      </c>
      <c r="N5819" s="1">
        <v>7643.828590372952</v>
      </c>
      <c r="O5819" s="1">
        <v>7592</v>
      </c>
      <c r="P5819" s="1">
        <v>2782</v>
      </c>
      <c r="Q5819" s="1">
        <v>3839.3344551156401</v>
      </c>
      <c r="R5819" s="1">
        <v>6379.3045409693859</v>
      </c>
      <c r="S5819" s="1">
        <v>7010</v>
      </c>
      <c r="T5819" s="1">
        <v>7035.7768872676606</v>
      </c>
      <c r="U5819" s="1">
        <v>2066.4881005519128</v>
      </c>
      <c r="V5819" s="1">
        <v>6462</v>
      </c>
      <c r="W5819" s="1">
        <v>3083.5662668077571</v>
      </c>
      <c r="X5819" s="1">
        <v>10316.181983183809</v>
      </c>
      <c r="Y5819" s="1">
        <v>36551</v>
      </c>
      <c r="Z5819" s="1">
        <v>4161.8233098239998</v>
      </c>
      <c r="AA5819" s="1">
        <v>39395.657401588651</v>
      </c>
      <c r="AB5819" s="1">
        <v>1390</v>
      </c>
      <c r="AC5819" s="1">
        <v>7912.5577771240814</v>
      </c>
      <c r="AD5819" s="1">
        <v>6132.7309170086373</v>
      </c>
      <c r="AE5819" s="1">
        <v>9748.5675529055625</v>
      </c>
      <c r="AF5819" s="1">
        <v>31729.29056108986</v>
      </c>
      <c r="AG5819" s="1">
        <v>92002</v>
      </c>
      <c r="AH5819" s="1">
        <v>19458.2991750785</v>
      </c>
      <c r="AI5819" s="1">
        <v>3226.658040426827</v>
      </c>
      <c r="AJ5819" s="1">
        <v>26410.108392125749</v>
      </c>
      <c r="AK5819" s="1">
        <v>4820.5353570613834</v>
      </c>
      <c r="AL5819" s="1">
        <v>381117.78125</v>
      </c>
      <c r="AM5819" s="1">
        <v>301310.9375</v>
      </c>
      <c r="AN5819" s="1">
        <v>79806.828125</v>
      </c>
      <c r="AO5819" t="s">
        <v>18629</v>
      </c>
    </row>
    <row r="5820" spans="1:41" x14ac:dyDescent="0.25">
      <c r="A5820" s="1">
        <v>2022</v>
      </c>
      <c r="B5820" t="s">
        <v>4357</v>
      </c>
      <c r="C5820" t="s">
        <v>7134</v>
      </c>
      <c r="D5820" t="s">
        <v>7240</v>
      </c>
      <c r="E5820" t="s">
        <v>8008</v>
      </c>
      <c r="F5820" t="s">
        <v>9999</v>
      </c>
      <c r="G5820" t="s">
        <v>12183</v>
      </c>
      <c r="H5820" t="s">
        <v>12748</v>
      </c>
      <c r="I5820" s="1">
        <v>9974</v>
      </c>
      <c r="J5820" s="1">
        <v>7946.5502657891429</v>
      </c>
      <c r="K5820" s="1">
        <v>1888.7856686665191</v>
      </c>
      <c r="L5820" s="1">
        <v>2433.4934886908841</v>
      </c>
      <c r="M5820" s="1">
        <v>7609.4403621341789</v>
      </c>
      <c r="N5820" s="1">
        <v>8508.5028094022346</v>
      </c>
      <c r="O5820" s="1">
        <v>5258.3337433212801</v>
      </c>
      <c r="P5820" s="1">
        <v>2782</v>
      </c>
      <c r="Q5820" s="1">
        <v>5176.6676445809308</v>
      </c>
      <c r="R5820" s="1">
        <v>6419.6041539558291</v>
      </c>
      <c r="S5820" s="1">
        <v>11538</v>
      </c>
      <c r="T5820" s="1">
        <v>6020.9086524921513</v>
      </c>
      <c r="U5820" s="1">
        <v>1490.419653774941</v>
      </c>
      <c r="V5820" s="1">
        <v>5833</v>
      </c>
      <c r="W5820" s="1">
        <v>3244.7765237949679</v>
      </c>
      <c r="X5820" s="1">
        <v>9166.5116278412552</v>
      </c>
      <c r="Y5820" s="1">
        <v>34952</v>
      </c>
      <c r="Z5820" s="1">
        <v>2979.8743845776812</v>
      </c>
      <c r="AA5820" s="1">
        <v>43828.056864405793</v>
      </c>
      <c r="AB5820" s="1">
        <v>1390</v>
      </c>
      <c r="AC5820" s="1">
        <v>7956.3113032918527</v>
      </c>
      <c r="AD5820" s="1">
        <v>5961.845876922107</v>
      </c>
      <c r="AE5820" s="1">
        <v>9520</v>
      </c>
      <c r="AF5820" s="1">
        <v>32289.55411762125</v>
      </c>
      <c r="AG5820" s="1">
        <v>82777.935538214457</v>
      </c>
      <c r="AH5820" s="1">
        <v>13663.30164845641</v>
      </c>
      <c r="AI5820" s="1">
        <v>3173.5256974859522</v>
      </c>
      <c r="AJ5820" s="1">
        <v>18575.979855565009</v>
      </c>
      <c r="AK5820" s="1">
        <v>4505.7314964131774</v>
      </c>
      <c r="AL5820" s="1">
        <v>356865.09375</v>
      </c>
      <c r="AM5820" s="1">
        <v>283443.9375</v>
      </c>
      <c r="AN5820" s="1">
        <v>73421.1640625</v>
      </c>
      <c r="AO5820" t="s">
        <v>18630</v>
      </c>
    </row>
    <row r="5821" spans="1:41" x14ac:dyDescent="0.25">
      <c r="A5821" s="1">
        <v>2022</v>
      </c>
      <c r="B5821" t="s">
        <v>4358</v>
      </c>
      <c r="C5821" t="s">
        <v>7134</v>
      </c>
      <c r="D5821" t="s">
        <v>7240</v>
      </c>
      <c r="E5821" t="s">
        <v>8008</v>
      </c>
      <c r="F5821" t="s">
        <v>9999</v>
      </c>
      <c r="G5821" t="s">
        <v>12183</v>
      </c>
      <c r="H5821" t="s">
        <v>12748</v>
      </c>
      <c r="I5821" s="1">
        <v>17570.644107478151</v>
      </c>
      <c r="J5821" s="1">
        <v>6523.7818635690437</v>
      </c>
      <c r="K5821" s="1">
        <v>2334.1033307171988</v>
      </c>
      <c r="L5821" s="1">
        <v>3054.8701335660489</v>
      </c>
      <c r="M5821" s="1">
        <v>8980.002136135794</v>
      </c>
      <c r="N5821" s="1">
        <v>9443.4209338000001</v>
      </c>
      <c r="O5821" s="1">
        <v>5628.8993203343962</v>
      </c>
      <c r="P5821" s="1">
        <v>2619</v>
      </c>
      <c r="Q5821" s="1">
        <v>3523.198062683643</v>
      </c>
      <c r="R5821" s="1">
        <v>5910.1032785061734</v>
      </c>
      <c r="S5821" s="1">
        <v>7994.9040000000014</v>
      </c>
      <c r="T5821" s="1">
        <v>6475.2729186660999</v>
      </c>
      <c r="U5821" s="1">
        <v>1456.8456140000001</v>
      </c>
      <c r="V5821" s="1">
        <v>126</v>
      </c>
      <c r="W5821" s="1">
        <v>3184.2752932237181</v>
      </c>
      <c r="X5821" s="1">
        <v>9662.9151896064013</v>
      </c>
      <c r="Y5821" s="1">
        <v>37071</v>
      </c>
      <c r="Z5821" s="1">
        <v>2582.8242212323048</v>
      </c>
      <c r="AA5821" s="1">
        <v>51338.708040342928</v>
      </c>
      <c r="AB5821" s="1">
        <v>1390</v>
      </c>
      <c r="AC5821" s="1">
        <v>8534.34584</v>
      </c>
      <c r="AD5821" s="1">
        <v>5368.6672775783582</v>
      </c>
      <c r="AE5821" s="1">
        <v>9923.4782591615985</v>
      </c>
      <c r="AF5821" s="1">
        <v>32487.565482757102</v>
      </c>
      <c r="AG5821" s="1">
        <v>80303.089994077818</v>
      </c>
      <c r="AH5821" s="1">
        <v>19835.641013137989</v>
      </c>
      <c r="AI5821" s="1">
        <v>3451.3565908032001</v>
      </c>
      <c r="AJ5821" s="1">
        <v>17670.37827258011</v>
      </c>
      <c r="AK5821" s="1">
        <v>4187.2547139680464</v>
      </c>
      <c r="AL5821" s="1">
        <v>368632.53125</v>
      </c>
      <c r="AM5821" s="1">
        <v>290139.25</v>
      </c>
      <c r="AN5821" s="1">
        <v>78493.296875</v>
      </c>
      <c r="AO5821" t="s">
        <v>18631</v>
      </c>
    </row>
    <row r="5822" spans="1:41" x14ac:dyDescent="0.25">
      <c r="A5822" s="1">
        <v>2022</v>
      </c>
      <c r="B5822" t="s">
        <v>4359</v>
      </c>
      <c r="C5822" t="s">
        <v>7134</v>
      </c>
      <c r="D5822" t="s">
        <v>7240</v>
      </c>
      <c r="E5822" t="s">
        <v>8009</v>
      </c>
      <c r="F5822" t="s">
        <v>10000</v>
      </c>
      <c r="G5822" t="s">
        <v>12184</v>
      </c>
      <c r="H5822" t="s">
        <v>12748</v>
      </c>
      <c r="I5822" s="1"/>
      <c r="J5822" s="1"/>
      <c r="K5822" s="1"/>
      <c r="L5822" s="1"/>
      <c r="M5822" s="1"/>
      <c r="N5822" s="1"/>
      <c r="O5822" s="1">
        <v>1421.0111676062745</v>
      </c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>
        <v>1421.0111083984375</v>
      </c>
      <c r="AM5822" s="1">
        <v>0</v>
      </c>
      <c r="AN5822" s="1">
        <v>1421.0111083984375</v>
      </c>
      <c r="AO5822" t="s">
        <v>18632</v>
      </c>
    </row>
    <row r="5823" spans="1:41" x14ac:dyDescent="0.25">
      <c r="A5823" s="1">
        <v>2022</v>
      </c>
      <c r="B5823" t="s">
        <v>4360</v>
      </c>
      <c r="C5823" t="s">
        <v>7134</v>
      </c>
      <c r="D5823" t="s">
        <v>7240</v>
      </c>
      <c r="E5823" t="s">
        <v>8009</v>
      </c>
      <c r="F5823" t="s">
        <v>10000</v>
      </c>
      <c r="G5823" t="s">
        <v>12184</v>
      </c>
      <c r="H5823" t="s">
        <v>12748</v>
      </c>
      <c r="I5823" s="1"/>
      <c r="J5823" s="1"/>
      <c r="K5823" s="1"/>
      <c r="L5823" s="1"/>
      <c r="M5823" s="1"/>
      <c r="N5823" s="1"/>
      <c r="O5823" s="1">
        <v>1590.9317186989902</v>
      </c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>
        <v>1590.9317626953125</v>
      </c>
      <c r="AM5823" s="1">
        <v>0</v>
      </c>
      <c r="AN5823" s="1">
        <v>1590.9317626953125</v>
      </c>
      <c r="AO5823" t="s">
        <v>18633</v>
      </c>
    </row>
    <row r="5824" spans="1:41" x14ac:dyDescent="0.25">
      <c r="A5824" s="1">
        <v>2022</v>
      </c>
      <c r="B5824" t="s">
        <v>4361</v>
      </c>
      <c r="C5824" t="s">
        <v>7134</v>
      </c>
      <c r="D5824" t="s">
        <v>7240</v>
      </c>
      <c r="E5824" t="s">
        <v>8009</v>
      </c>
      <c r="F5824" t="s">
        <v>10000</v>
      </c>
      <c r="G5824" t="s">
        <v>12184</v>
      </c>
      <c r="H5824" t="s">
        <v>12748</v>
      </c>
      <c r="I5824" s="1"/>
      <c r="J5824" s="1"/>
      <c r="K5824" s="1"/>
      <c r="L5824" s="1"/>
      <c r="M5824" s="1"/>
      <c r="N5824" s="1"/>
      <c r="O5824" s="1">
        <v>1653.9684439763234</v>
      </c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>
        <v>1653.9683837890625</v>
      </c>
      <c r="AM5824" s="1">
        <v>0</v>
      </c>
      <c r="AN5824" s="1">
        <v>1653.9683837890625</v>
      </c>
      <c r="AO5824" t="s">
        <v>18634</v>
      </c>
    </row>
    <row r="5825" spans="1:41" x14ac:dyDescent="0.25">
      <c r="A5825" s="1">
        <v>2022</v>
      </c>
      <c r="B5825" t="s">
        <v>4362</v>
      </c>
      <c r="C5825" t="s">
        <v>7134</v>
      </c>
      <c r="D5825" t="s">
        <v>7240</v>
      </c>
      <c r="E5825" t="s">
        <v>8009</v>
      </c>
      <c r="F5825" t="s">
        <v>10000</v>
      </c>
      <c r="G5825" t="s">
        <v>12184</v>
      </c>
      <c r="H5825" t="s">
        <v>12748</v>
      </c>
      <c r="I5825" s="1"/>
      <c r="J5825" s="1"/>
      <c r="K5825" s="1"/>
      <c r="L5825" s="1"/>
      <c r="M5825" s="1"/>
      <c r="N5825" s="1"/>
      <c r="O5825" s="1">
        <v>1624.2083344921507</v>
      </c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>
        <v>1624.2083740234375</v>
      </c>
      <c r="AM5825" s="1">
        <v>0</v>
      </c>
      <c r="AN5825" s="1">
        <v>1624.2083740234375</v>
      </c>
      <c r="AO5825" t="s">
        <v>18635</v>
      </c>
    </row>
    <row r="5826" spans="1:41" x14ac:dyDescent="0.25">
      <c r="A5826" s="1">
        <v>2022</v>
      </c>
      <c r="B5826" t="s">
        <v>4362</v>
      </c>
      <c r="C5826" t="s">
        <v>7134</v>
      </c>
      <c r="D5826" t="s">
        <v>7240</v>
      </c>
      <c r="E5826" t="s">
        <v>8009</v>
      </c>
      <c r="F5826" t="s">
        <v>10000</v>
      </c>
      <c r="G5826" t="s">
        <v>12185</v>
      </c>
      <c r="H5826" t="s">
        <v>12748</v>
      </c>
      <c r="I5826" s="1"/>
      <c r="J5826" s="1"/>
      <c r="K5826" s="1"/>
      <c r="L5826" s="1"/>
      <c r="M5826" s="1"/>
      <c r="N5826" s="1"/>
      <c r="O5826" s="1">
        <v>1623.693386229098</v>
      </c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>
        <v>1623.693359375</v>
      </c>
      <c r="AM5826" s="1">
        <v>0</v>
      </c>
      <c r="AN5826" s="1">
        <v>1623.693359375</v>
      </c>
      <c r="AO5826" t="s">
        <v>18636</v>
      </c>
    </row>
    <row r="5827" spans="1:41" x14ac:dyDescent="0.25">
      <c r="A5827" s="1">
        <v>2022</v>
      </c>
      <c r="B5827" t="s">
        <v>4363</v>
      </c>
      <c r="C5827" t="s">
        <v>7134</v>
      </c>
      <c r="D5827" t="s">
        <v>7240</v>
      </c>
      <c r="E5827" t="s">
        <v>8009</v>
      </c>
      <c r="F5827" t="s">
        <v>10000</v>
      </c>
      <c r="G5827" t="s">
        <v>12185</v>
      </c>
      <c r="H5827" t="s">
        <v>12748</v>
      </c>
      <c r="I5827" s="1"/>
      <c r="J5827" s="1"/>
      <c r="K5827" s="1"/>
      <c r="L5827" s="1"/>
      <c r="M5827" s="1"/>
      <c r="N5827" s="1"/>
      <c r="O5827" s="1">
        <v>1602.1806704089199</v>
      </c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>
        <v>1602.1806640625</v>
      </c>
      <c r="AM5827" s="1">
        <v>0</v>
      </c>
      <c r="AN5827" s="1">
        <v>1602.1806640625</v>
      </c>
      <c r="AO5827" t="s">
        <v>18637</v>
      </c>
    </row>
    <row r="5828" spans="1:41" x14ac:dyDescent="0.25">
      <c r="A5828" s="1">
        <v>2022</v>
      </c>
      <c r="B5828" t="s">
        <v>4364</v>
      </c>
      <c r="C5828" t="s">
        <v>7134</v>
      </c>
      <c r="D5828" t="s">
        <v>7240</v>
      </c>
      <c r="E5828" t="s">
        <v>8009</v>
      </c>
      <c r="F5828" t="s">
        <v>10000</v>
      </c>
      <c r="G5828" t="s">
        <v>12185</v>
      </c>
      <c r="H5828" t="s">
        <v>12748</v>
      </c>
      <c r="I5828" s="1"/>
      <c r="J5828" s="1"/>
      <c r="K5828" s="1"/>
      <c r="L5828" s="1"/>
      <c r="M5828" s="1"/>
      <c r="N5828" s="1"/>
      <c r="O5828" s="1">
        <v>1432.7723453999999</v>
      </c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>
        <v>1432.7723388671875</v>
      </c>
      <c r="AM5828" s="1">
        <v>0</v>
      </c>
      <c r="AN5828" s="1">
        <v>1432.7723388671875</v>
      </c>
      <c r="AO5828" t="s">
        <v>18638</v>
      </c>
    </row>
    <row r="5829" spans="1:41" x14ac:dyDescent="0.25">
      <c r="A5829" s="1">
        <v>2022</v>
      </c>
      <c r="B5829" t="s">
        <v>4365</v>
      </c>
      <c r="C5829" t="s">
        <v>7134</v>
      </c>
      <c r="D5829" t="s">
        <v>7240</v>
      </c>
      <c r="E5829" t="s">
        <v>8009</v>
      </c>
      <c r="F5829" t="s">
        <v>10000</v>
      </c>
      <c r="G5829" t="s">
        <v>12185</v>
      </c>
      <c r="H5829" t="s">
        <v>12748</v>
      </c>
      <c r="I5829" s="1"/>
      <c r="J5829" s="1"/>
      <c r="K5829" s="1"/>
      <c r="L5829" s="1"/>
      <c r="M5829" s="1"/>
      <c r="N5829" s="1"/>
      <c r="O5829" s="1">
        <v>1636.327065217152</v>
      </c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>
        <v>1636.3270263671875</v>
      </c>
      <c r="AM5829" s="1">
        <v>0</v>
      </c>
      <c r="AN5829" s="1">
        <v>1636.3270263671875</v>
      </c>
      <c r="AO5829" t="s">
        <v>18639</v>
      </c>
    </row>
    <row r="5830" spans="1:41" x14ac:dyDescent="0.25">
      <c r="A5830" s="1">
        <v>2022</v>
      </c>
      <c r="B5830" t="s">
        <v>4366</v>
      </c>
      <c r="C5830" t="s">
        <v>7134</v>
      </c>
      <c r="D5830" t="s">
        <v>7240</v>
      </c>
      <c r="E5830" t="s">
        <v>8010</v>
      </c>
      <c r="F5830" t="s">
        <v>10001</v>
      </c>
      <c r="G5830" t="s">
        <v>12186</v>
      </c>
      <c r="H5830" t="s">
        <v>12748</v>
      </c>
      <c r="I5830" s="1">
        <v>3103.968375999696</v>
      </c>
      <c r="J5830" s="1">
        <v>7508.0975329747234</v>
      </c>
      <c r="K5830" s="1">
        <v>346.06352595170006</v>
      </c>
      <c r="L5830" s="1">
        <v>199.57037692920127</v>
      </c>
      <c r="M5830" s="1">
        <v>1454.3160446436475</v>
      </c>
      <c r="N5830" s="1">
        <v>1209.3104990817508</v>
      </c>
      <c r="O5830" s="1"/>
      <c r="P5830" s="1">
        <v>1058.7239917813047</v>
      </c>
      <c r="Q5830" s="1">
        <v>1087.3753659065419</v>
      </c>
      <c r="R5830" s="1">
        <v>793.65698399416726</v>
      </c>
      <c r="S5830" s="1">
        <v>2719.6771579394344</v>
      </c>
      <c r="T5830" s="1">
        <v>2760.0158511485279</v>
      </c>
      <c r="U5830" s="1">
        <v>248.40142660336753</v>
      </c>
      <c r="V5830" s="1">
        <v>1965.9805216642592</v>
      </c>
      <c r="W5830" s="1">
        <v>815.26622064694982</v>
      </c>
      <c r="X5830" s="1">
        <v>2908.6851665152017</v>
      </c>
      <c r="Y5830" s="1">
        <v>13513.462225046447</v>
      </c>
      <c r="Z5830" s="1">
        <v>1860.5098766862177</v>
      </c>
      <c r="AA5830" s="1">
        <v>15783.044490337044</v>
      </c>
      <c r="AB5830" s="1">
        <v>329.07881302155528</v>
      </c>
      <c r="AC5830" s="1">
        <v>1272.8901180743524</v>
      </c>
      <c r="AD5830" s="1">
        <v>4330.109667436679</v>
      </c>
      <c r="AE5830" s="1">
        <v>2043.4732744080447</v>
      </c>
      <c r="AF5830" s="1">
        <v>3606.2154802195041</v>
      </c>
      <c r="AG5830" s="1">
        <v>16634.403225960552</v>
      </c>
      <c r="AH5830" s="1">
        <v>3960.3321585067242</v>
      </c>
      <c r="AI5830" s="1">
        <v>1148.5912119010413</v>
      </c>
      <c r="AJ5830" s="1">
        <v>8538.971540481456</v>
      </c>
      <c r="AK5830" s="1">
        <v>3409.6811207265664</v>
      </c>
      <c r="AL5830" s="1">
        <v>104609.8828125</v>
      </c>
      <c r="AM5830" s="1">
        <v>80428.0546875</v>
      </c>
      <c r="AN5830" s="1">
        <v>24181.818359375</v>
      </c>
      <c r="AO5830" t="s">
        <v>18640</v>
      </c>
    </row>
    <row r="5831" spans="1:41" x14ac:dyDescent="0.25">
      <c r="A5831" s="1">
        <v>2022</v>
      </c>
      <c r="B5831" t="s">
        <v>4367</v>
      </c>
      <c r="C5831" t="s">
        <v>7134</v>
      </c>
      <c r="D5831" t="s">
        <v>7240</v>
      </c>
      <c r="E5831" t="s">
        <v>8010</v>
      </c>
      <c r="F5831" t="s">
        <v>10001</v>
      </c>
      <c r="G5831" t="s">
        <v>12186</v>
      </c>
      <c r="H5831" t="s">
        <v>12748</v>
      </c>
      <c r="I5831" s="1">
        <v>3330</v>
      </c>
      <c r="J5831" s="1">
        <v>10261.01105602672</v>
      </c>
      <c r="K5831" s="1">
        <v>273.90179440000003</v>
      </c>
      <c r="L5831" s="1">
        <v>197</v>
      </c>
      <c r="M5831" s="1">
        <v>1650</v>
      </c>
      <c r="N5831" s="1">
        <v>732.00199999999995</v>
      </c>
      <c r="O5831" s="1">
        <v>1592.1043500000001</v>
      </c>
      <c r="P5831" s="1">
        <v>1049.923</v>
      </c>
      <c r="Q5831" s="1">
        <v>1173</v>
      </c>
      <c r="R5831" s="1">
        <v>1430.7620441069309</v>
      </c>
      <c r="S5831" s="1">
        <v>4575.4404206216213</v>
      </c>
      <c r="T5831" s="1">
        <v>3700</v>
      </c>
      <c r="U5831" s="1">
        <v>253</v>
      </c>
      <c r="V5831" s="1">
        <v>2400</v>
      </c>
      <c r="W5831" s="1">
        <v>1225</v>
      </c>
      <c r="X5831" s="1">
        <v>3438.1321831076789</v>
      </c>
      <c r="Y5831" s="1">
        <v>12940</v>
      </c>
      <c r="Z5831" s="1">
        <v>1986.187992376003</v>
      </c>
      <c r="AA5831" s="1">
        <v>16543</v>
      </c>
      <c r="AB5831" s="1">
        <v>214.08</v>
      </c>
      <c r="AC5831" s="1">
        <v>1289.0909699999991</v>
      </c>
      <c r="AD5831" s="1">
        <v>4910.4190954287042</v>
      </c>
      <c r="AE5831" s="1">
        <v>2120</v>
      </c>
      <c r="AF5831" s="1">
        <v>3426.880909803921</v>
      </c>
      <c r="AG5831" s="1">
        <v>18888.473574222429</v>
      </c>
      <c r="AH5831" s="1">
        <v>2092</v>
      </c>
      <c r="AI5831" s="1">
        <v>1152</v>
      </c>
      <c r="AJ5831" s="1">
        <v>8219.6585153524102</v>
      </c>
      <c r="AK5831" s="1">
        <v>3868</v>
      </c>
      <c r="AL5831" s="1">
        <v>114931.0703125</v>
      </c>
      <c r="AM5831" s="1">
        <v>86239.984375</v>
      </c>
      <c r="AN5831" s="1">
        <v>28691.078125</v>
      </c>
      <c r="AO5831" t="s">
        <v>18641</v>
      </c>
    </row>
    <row r="5832" spans="1:41" x14ac:dyDescent="0.25">
      <c r="A5832" s="1">
        <v>2022</v>
      </c>
      <c r="B5832" t="s">
        <v>4368</v>
      </c>
      <c r="C5832" t="s">
        <v>7134</v>
      </c>
      <c r="D5832" t="s">
        <v>7240</v>
      </c>
      <c r="E5832" t="s">
        <v>8010</v>
      </c>
      <c r="F5832" t="s">
        <v>10001</v>
      </c>
      <c r="G5832" t="s">
        <v>12186</v>
      </c>
      <c r="H5832" t="s">
        <v>12748</v>
      </c>
      <c r="I5832" s="1">
        <v>2747.4712451398777</v>
      </c>
      <c r="J5832" s="1">
        <v>4194.4536645158469</v>
      </c>
      <c r="K5832" s="1">
        <v>206.34912981981427</v>
      </c>
      <c r="L5832" s="1">
        <v>264.92277230387856</v>
      </c>
      <c r="M5832" s="1">
        <v>160.19852913627463</v>
      </c>
      <c r="N5832" s="1">
        <v>686.4573751884576</v>
      </c>
      <c r="O5832" s="1">
        <v>1873.4623054063311</v>
      </c>
      <c r="P5832" s="1">
        <v>854.17361569356535</v>
      </c>
      <c r="Q5832" s="1">
        <v>873.86702835403332</v>
      </c>
      <c r="R5832" s="1">
        <v>749.04012172300486</v>
      </c>
      <c r="S5832" s="1">
        <v>1919.3170954335933</v>
      </c>
      <c r="T5832" s="1">
        <v>2012.0716883838879</v>
      </c>
      <c r="U5832" s="1">
        <v>255.13505404700555</v>
      </c>
      <c r="V5832" s="1">
        <v>1292.197150984319</v>
      </c>
      <c r="W5832" s="1">
        <v>523.44603882109175</v>
      </c>
      <c r="X5832" s="1">
        <v>2868.3416787479059</v>
      </c>
      <c r="Y5832" s="1">
        <v>15666.213729277883</v>
      </c>
      <c r="Z5832" s="1">
        <v>477.30811718884451</v>
      </c>
      <c r="AA5832" s="1">
        <v>16899.879335457317</v>
      </c>
      <c r="AB5832" s="1">
        <v>192.26462800112705</v>
      </c>
      <c r="AC5832" s="1">
        <v>1208.3608306349904</v>
      </c>
      <c r="AD5832" s="1">
        <v>3176.9108210977652</v>
      </c>
      <c r="AE5832" s="1">
        <v>2299.3508127809209</v>
      </c>
      <c r="AF5832" s="1">
        <v>2116.9579125312844</v>
      </c>
      <c r="AG5832" s="1">
        <v>15587.966496951842</v>
      </c>
      <c r="AH5832" s="1">
        <v>3154.8696608953169</v>
      </c>
      <c r="AI5832" s="1">
        <v>794.76831691163568</v>
      </c>
      <c r="AJ5832" s="1">
        <v>9039.890717572418</v>
      </c>
      <c r="AK5832" s="1">
        <v>4148.5093730213684</v>
      </c>
      <c r="AL5832" s="1">
        <v>96244.1484375</v>
      </c>
      <c r="AM5832" s="1">
        <v>75213.6484375</v>
      </c>
      <c r="AN5832" s="1">
        <v>21030.509765625</v>
      </c>
      <c r="AO5832" t="s">
        <v>18642</v>
      </c>
    </row>
    <row r="5833" spans="1:41" x14ac:dyDescent="0.25">
      <c r="A5833" s="1">
        <v>2022</v>
      </c>
      <c r="B5833" t="s">
        <v>4369</v>
      </c>
      <c r="C5833" t="s">
        <v>7134</v>
      </c>
      <c r="D5833" t="s">
        <v>7240</v>
      </c>
      <c r="E5833" t="s">
        <v>8010</v>
      </c>
      <c r="F5833" t="s">
        <v>10001</v>
      </c>
      <c r="G5833" t="s">
        <v>12186</v>
      </c>
      <c r="H5833" t="s">
        <v>12748</v>
      </c>
      <c r="I5833" s="1">
        <v>3127.6244841049129</v>
      </c>
      <c r="J5833" s="1">
        <v>6232.4437766803676</v>
      </c>
      <c r="K5833" s="1">
        <v>241.85171128515719</v>
      </c>
      <c r="L5833" s="1">
        <v>208.20935855506116</v>
      </c>
      <c r="M5833" s="1">
        <v>1132.0551477940426</v>
      </c>
      <c r="N5833" s="1">
        <v>687.44603778787246</v>
      </c>
      <c r="O5833" s="1">
        <v>1705.1936652817144</v>
      </c>
      <c r="P5833" s="1">
        <v>848.09132240777535</v>
      </c>
      <c r="Q5833" s="1">
        <v>882.76696785558522</v>
      </c>
      <c r="R5833" s="1">
        <v>867.06577799757349</v>
      </c>
      <c r="S5833" s="1">
        <v>2298.7475394174689</v>
      </c>
      <c r="T5833" s="1">
        <v>2663.6591712801001</v>
      </c>
      <c r="U5833" s="1">
        <v>255.26733724767627</v>
      </c>
      <c r="V5833" s="1">
        <v>1951.1303429626735</v>
      </c>
      <c r="W5833" s="1">
        <v>645.93734903542429</v>
      </c>
      <c r="X5833" s="1">
        <v>1623.4393315154862</v>
      </c>
      <c r="Y5833" s="1">
        <v>13634.605382990014</v>
      </c>
      <c r="Z5833" s="1">
        <v>1599.3994171464174</v>
      </c>
      <c r="AA5833" s="1">
        <v>13514.15741231977</v>
      </c>
      <c r="AB5833" s="1">
        <v>269.69549109211016</v>
      </c>
      <c r="AC5833" s="1">
        <v>1130.5150755541079</v>
      </c>
      <c r="AD5833" s="1">
        <v>3823.3383510837425</v>
      </c>
      <c r="AE5833" s="1">
        <v>1998.8542364481086</v>
      </c>
      <c r="AF5833" s="1">
        <v>1429.5379466829058</v>
      </c>
      <c r="AG5833" s="1">
        <v>14128.201572063339</v>
      </c>
      <c r="AH5833" s="1">
        <v>2748.5359771116982</v>
      </c>
      <c r="AI5833" s="1">
        <v>806.86675730026366</v>
      </c>
      <c r="AJ5833" s="1">
        <v>8388.1773737299027</v>
      </c>
      <c r="AK5833" s="1">
        <v>3383.0668994073576</v>
      </c>
      <c r="AL5833" s="1">
        <v>92225.890625</v>
      </c>
      <c r="AM5833" s="1">
        <v>70883.5</v>
      </c>
      <c r="AN5833" s="1">
        <v>21342.38671875</v>
      </c>
      <c r="AO5833" t="s">
        <v>18643</v>
      </c>
    </row>
    <row r="5834" spans="1:41" x14ac:dyDescent="0.25">
      <c r="A5834" s="1">
        <v>2022</v>
      </c>
      <c r="B5834" t="s">
        <v>4370</v>
      </c>
      <c r="C5834" t="s">
        <v>7134</v>
      </c>
      <c r="D5834" t="s">
        <v>7240</v>
      </c>
      <c r="E5834" t="s">
        <v>8010</v>
      </c>
      <c r="F5834" t="s">
        <v>10001</v>
      </c>
      <c r="G5834" t="s">
        <v>12186</v>
      </c>
      <c r="H5834" t="s">
        <v>12748</v>
      </c>
      <c r="I5834" s="1">
        <v>3026.1653102371956</v>
      </c>
      <c r="J5834" s="1">
        <v>11175.824208425867</v>
      </c>
      <c r="K5834" s="1">
        <v>310.05335725072092</v>
      </c>
      <c r="L5834" s="1">
        <v>205.28804857688053</v>
      </c>
      <c r="M5834" s="1">
        <v>1092.1400020916465</v>
      </c>
      <c r="N5834" s="1">
        <v>894.46674045014549</v>
      </c>
      <c r="O5834" s="1"/>
      <c r="P5834" s="1">
        <v>1067.8867555203997</v>
      </c>
      <c r="Q5834" s="1">
        <v>1097.3305068468758</v>
      </c>
      <c r="R5834" s="1">
        <v>813.03869894992386</v>
      </c>
      <c r="S5834" s="1">
        <v>2797.5956407125955</v>
      </c>
      <c r="T5834" s="1">
        <v>2620.6984924708154</v>
      </c>
      <c r="U5834" s="1">
        <v>265.78891634927299</v>
      </c>
      <c r="V5834" s="1">
        <v>2102.0185825026329</v>
      </c>
      <c r="W5834" s="1">
        <v>719.60012772427797</v>
      </c>
      <c r="X5834" s="1">
        <v>1604.0858689331781</v>
      </c>
      <c r="Y5834" s="1">
        <v>14228.208898706134</v>
      </c>
      <c r="Z5834" s="1">
        <v>1560.4075607253312</v>
      </c>
      <c r="AA5834" s="1">
        <v>13873.322644517379</v>
      </c>
      <c r="AB5834" s="1">
        <v>265.78250544474849</v>
      </c>
      <c r="AC5834" s="1">
        <v>1237.5375064529267</v>
      </c>
      <c r="AD5834" s="1">
        <v>5165.6214651304581</v>
      </c>
      <c r="AE5834" s="1">
        <v>2334.8785631357168</v>
      </c>
      <c r="AF5834" s="1">
        <v>2727.5966916102388</v>
      </c>
      <c r="AG5834" s="1">
        <v>15220.798452729456</v>
      </c>
      <c r="AH5834" s="1">
        <v>1599.7180381123935</v>
      </c>
      <c r="AI5834" s="1">
        <v>811.32457496075654</v>
      </c>
      <c r="AJ5834" s="1">
        <v>9518.3259453015817</v>
      </c>
      <c r="AK5834" s="1">
        <v>3455.8474006435422</v>
      </c>
      <c r="AL5834" s="1">
        <v>101791.3515625</v>
      </c>
      <c r="AM5834" s="1">
        <v>81348.890625</v>
      </c>
      <c r="AN5834" s="1">
        <v>20442.466796875</v>
      </c>
      <c r="AO5834" t="s">
        <v>18644</v>
      </c>
    </row>
    <row r="5835" spans="1:41" x14ac:dyDescent="0.25">
      <c r="A5835" s="1">
        <v>2022</v>
      </c>
      <c r="B5835" t="s">
        <v>4371</v>
      </c>
      <c r="C5835" t="s">
        <v>7134</v>
      </c>
      <c r="D5835" t="s">
        <v>7240</v>
      </c>
      <c r="E5835" t="s">
        <v>8010</v>
      </c>
      <c r="F5835" t="s">
        <v>10001</v>
      </c>
      <c r="G5835" t="s">
        <v>12186</v>
      </c>
      <c r="H5835" t="s">
        <v>12748</v>
      </c>
      <c r="I5835" s="1">
        <v>2717.3788206218619</v>
      </c>
      <c r="J5835" s="1">
        <v>4993.4306782376198</v>
      </c>
      <c r="K5835" s="1">
        <v>241.13343953125482</v>
      </c>
      <c r="L5835" s="1">
        <v>217.16902277786434</v>
      </c>
      <c r="M5835" s="1">
        <v>648.99881912619821</v>
      </c>
      <c r="N5835" s="1">
        <v>668.45251498114499</v>
      </c>
      <c r="O5835" s="1">
        <v>1867.8693367259784</v>
      </c>
      <c r="P5835" s="1">
        <v>831.67602543455223</v>
      </c>
      <c r="Q5835" s="1">
        <v>835.34585375375366</v>
      </c>
      <c r="R5835" s="1">
        <v>924.70749677059189</v>
      </c>
      <c r="S5835" s="1">
        <v>1971.1047383954428</v>
      </c>
      <c r="T5835" s="1">
        <v>3009.2751356793401</v>
      </c>
      <c r="U5835" s="1">
        <v>248.81567759229094</v>
      </c>
      <c r="V5835" s="1">
        <v>2391.8164596918014</v>
      </c>
      <c r="W5835" s="1">
        <v>635.87098163251005</v>
      </c>
      <c r="X5835" s="1">
        <v>2517.7601968517147</v>
      </c>
      <c r="Y5835" s="1">
        <v>15174.548508249709</v>
      </c>
      <c r="Z5835" s="1">
        <v>991.93921821221761</v>
      </c>
      <c r="AA5835" s="1">
        <v>17120.427028914692</v>
      </c>
      <c r="AB5835" s="1">
        <v>191.70197160623943</v>
      </c>
      <c r="AC5835" s="1">
        <v>1183.6014090873189</v>
      </c>
      <c r="AD5835" s="1">
        <v>3694.3974455690582</v>
      </c>
      <c r="AE5835" s="1">
        <v>1758.0107324394446</v>
      </c>
      <c r="AF5835" s="1">
        <v>2238.0461642049868</v>
      </c>
      <c r="AG5835" s="1">
        <v>16244.824305629172</v>
      </c>
      <c r="AH5835" s="1">
        <v>2493.802501100949</v>
      </c>
      <c r="AI5835" s="1">
        <v>810.27519394032595</v>
      </c>
      <c r="AJ5835" s="1">
        <v>15452.88542902574</v>
      </c>
      <c r="AK5835" s="1">
        <v>3649.6912373130722</v>
      </c>
      <c r="AL5835" s="1">
        <v>105724.953125</v>
      </c>
      <c r="AM5835" s="1">
        <v>83993.078125</v>
      </c>
      <c r="AN5835" s="1">
        <v>21731.880859375</v>
      </c>
      <c r="AO5835" t="s">
        <v>18645</v>
      </c>
    </row>
    <row r="5836" spans="1:41" x14ac:dyDescent="0.25">
      <c r="A5836" s="1">
        <v>2022</v>
      </c>
      <c r="B5836" t="s">
        <v>4372</v>
      </c>
      <c r="C5836" t="s">
        <v>7134</v>
      </c>
      <c r="D5836" t="s">
        <v>7240</v>
      </c>
      <c r="E5836" t="s">
        <v>8010</v>
      </c>
      <c r="F5836" t="s">
        <v>10001</v>
      </c>
      <c r="G5836" t="s">
        <v>12186</v>
      </c>
      <c r="H5836" t="s">
        <v>12748</v>
      </c>
      <c r="I5836" s="1">
        <v>2789.357377044335</v>
      </c>
      <c r="J5836" s="1">
        <v>9491.2430206658064</v>
      </c>
      <c r="K5836" s="1">
        <v>276.14239592775135</v>
      </c>
      <c r="L5836" s="1">
        <v>194.2219210682722</v>
      </c>
      <c r="M5836" s="1">
        <v>1405.0096417704799</v>
      </c>
      <c r="N5836" s="1">
        <v>1203.8897432183096</v>
      </c>
      <c r="O5836" s="1"/>
      <c r="P5836" s="1">
        <v>977.37838644862393</v>
      </c>
      <c r="Q5836" s="1">
        <v>1052.2048587432455</v>
      </c>
      <c r="R5836" s="1">
        <v>1297.7869096583684</v>
      </c>
      <c r="S5836" s="1">
        <v>1516.4728791048337</v>
      </c>
      <c r="T5836" s="1">
        <v>2789.357377044335</v>
      </c>
      <c r="U5836" s="1">
        <v>358.48407771643861</v>
      </c>
      <c r="V5836" s="1">
        <v>2268.6773333293922</v>
      </c>
      <c r="W5836" s="1">
        <v>958.71246144338625</v>
      </c>
      <c r="X5836" s="1">
        <v>2872.0050030308339</v>
      </c>
      <c r="Y5836" s="1">
        <v>13600.69995140321</v>
      </c>
      <c r="Z5836" s="1">
        <v>1894.9658385754492</v>
      </c>
      <c r="AA5836" s="1">
        <v>16212.364932576573</v>
      </c>
      <c r="AB5836" s="1">
        <v>320.25955069768287</v>
      </c>
      <c r="AC5836" s="1">
        <v>1262.5198648303394</v>
      </c>
      <c r="AD5836" s="1">
        <v>5204.2048232762791</v>
      </c>
      <c r="AE5836" s="1">
        <v>1846.1413454734172</v>
      </c>
      <c r="AF5836" s="1">
        <v>3322.3725789377622</v>
      </c>
      <c r="AG5836" s="1">
        <v>18008.917702458089</v>
      </c>
      <c r="AH5836" s="1">
        <v>3615.8336369093231</v>
      </c>
      <c r="AI5836" s="1">
        <v>1242.8136757719758</v>
      </c>
      <c r="AJ5836" s="1">
        <v>10292.638325452674</v>
      </c>
      <c r="AK5836" s="1">
        <v>3390.6188560961136</v>
      </c>
      <c r="AL5836" s="1">
        <v>109665.2890625</v>
      </c>
      <c r="AM5836" s="1">
        <v>86073.859375</v>
      </c>
      <c r="AN5836" s="1">
        <v>23591.431640625</v>
      </c>
      <c r="AO5836" t="s">
        <v>18646</v>
      </c>
    </row>
    <row r="5837" spans="1:41" x14ac:dyDescent="0.25">
      <c r="A5837" s="1">
        <v>2022</v>
      </c>
      <c r="B5837" t="s">
        <v>4373</v>
      </c>
      <c r="C5837" t="s">
        <v>7134</v>
      </c>
      <c r="D5837" t="s">
        <v>7240</v>
      </c>
      <c r="E5837" t="s">
        <v>8010</v>
      </c>
      <c r="F5837" t="s">
        <v>10001</v>
      </c>
      <c r="G5837" t="s">
        <v>12186</v>
      </c>
      <c r="H5837" t="s">
        <v>12748</v>
      </c>
      <c r="I5837" s="1">
        <v>2872.2753096118563</v>
      </c>
      <c r="J5837" s="1">
        <v>4651.7862190302803</v>
      </c>
      <c r="K5837" s="1">
        <v>210.73168135135077</v>
      </c>
      <c r="L5837" s="1">
        <v>225.53985355441867</v>
      </c>
      <c r="M5837" s="1">
        <v>127.57144532633589</v>
      </c>
      <c r="N5837" s="1">
        <v>595.74415863111597</v>
      </c>
      <c r="O5837" s="1">
        <v>1697.2443525054739</v>
      </c>
      <c r="P5837" s="1">
        <v>916.96758642074258</v>
      </c>
      <c r="Q5837" s="1">
        <v>778.97250784069183</v>
      </c>
      <c r="R5837" s="1">
        <v>614.07916473053444</v>
      </c>
      <c r="S5837" s="1">
        <v>1705.2179836917412</v>
      </c>
      <c r="T5837" s="1">
        <v>1959.2350914828289</v>
      </c>
      <c r="U5837" s="1">
        <v>284.15248488703628</v>
      </c>
      <c r="V5837" s="1">
        <v>898.74214370927439</v>
      </c>
      <c r="W5837" s="1">
        <v>502.90830981957498</v>
      </c>
      <c r="X5837" s="1">
        <v>1520.6853762381259</v>
      </c>
      <c r="Y5837" s="1">
        <v>15652.238018642764</v>
      </c>
      <c r="Z5837" s="1">
        <v>429.43699388896891</v>
      </c>
      <c r="AA5837" s="1">
        <v>16626.080896651718</v>
      </c>
      <c r="AB5837" s="1">
        <v>193.64532880934937</v>
      </c>
      <c r="AC5837" s="1">
        <v>1199.2614685786732</v>
      </c>
      <c r="AD5837" s="1">
        <v>3116.91408481602</v>
      </c>
      <c r="AE5837" s="1">
        <v>1736.5044057877312</v>
      </c>
      <c r="AF5837" s="1">
        <v>2340.3193094795611</v>
      </c>
      <c r="AG5837" s="1">
        <v>14116.792747451922</v>
      </c>
      <c r="AH5837" s="1">
        <v>2457.5460333784358</v>
      </c>
      <c r="AI5837" s="1">
        <v>938.61029964061106</v>
      </c>
      <c r="AJ5837" s="1">
        <v>9173.6597637254308</v>
      </c>
      <c r="AK5837" s="1">
        <v>4235.1372500774178</v>
      </c>
      <c r="AL5837" s="1">
        <v>91778</v>
      </c>
      <c r="AM5837" s="1">
        <v>73112.5546875</v>
      </c>
      <c r="AN5837" s="1">
        <v>18665.447265625</v>
      </c>
      <c r="AO5837" t="s">
        <v>18647</v>
      </c>
    </row>
    <row r="5838" spans="1:41" x14ac:dyDescent="0.25">
      <c r="A5838" s="1">
        <v>2022</v>
      </c>
      <c r="B5838" t="s">
        <v>4374</v>
      </c>
      <c r="C5838" t="s">
        <v>7134</v>
      </c>
      <c r="D5838" t="s">
        <v>7240</v>
      </c>
      <c r="E5838" t="s">
        <v>8010</v>
      </c>
      <c r="F5838" t="s">
        <v>10001</v>
      </c>
      <c r="G5838" t="s">
        <v>12186</v>
      </c>
      <c r="H5838" t="s">
        <v>12748</v>
      </c>
      <c r="I5838" s="1">
        <v>3034.8814219060373</v>
      </c>
      <c r="J5838" s="1">
        <v>10379.389781027416</v>
      </c>
      <c r="K5838" s="1">
        <v>261.37537614359536</v>
      </c>
      <c r="L5838" s="1">
        <v>190.18590243944502</v>
      </c>
      <c r="M5838" s="1">
        <v>1598.7675987295854</v>
      </c>
      <c r="N5838" s="1">
        <v>1151.7767298025547</v>
      </c>
      <c r="O5838" s="1"/>
      <c r="P5838" s="1">
        <v>980.55092603708283</v>
      </c>
      <c r="Q5838" s="1">
        <v>959.72036194284408</v>
      </c>
      <c r="R5838" s="1">
        <v>1146.3248647799091</v>
      </c>
      <c r="S5838" s="1">
        <v>4580.7618245708518</v>
      </c>
      <c r="T5838" s="1">
        <v>2933.7187078425027</v>
      </c>
      <c r="U5838" s="1">
        <v>481.5345189424246</v>
      </c>
      <c r="V5838" s="1">
        <v>2251.8820150542797</v>
      </c>
      <c r="W5838" s="1">
        <v>956.5339265563448</v>
      </c>
      <c r="X5838" s="1">
        <v>3379.0665496648517</v>
      </c>
      <c r="Y5838" s="1">
        <v>12643.47280586735</v>
      </c>
      <c r="Z5838" s="1">
        <v>1719.9954713902985</v>
      </c>
      <c r="AA5838" s="1">
        <v>16737.371041811795</v>
      </c>
      <c r="AB5838" s="1">
        <v>249.87190373693039</v>
      </c>
      <c r="AC5838" s="1">
        <v>1252.4209007704781</v>
      </c>
      <c r="AD5838" s="1">
        <v>4533.3522065387342</v>
      </c>
      <c r="AE5838" s="1">
        <v>1666.3144849808584</v>
      </c>
      <c r="AF5838" s="1">
        <v>3794.7751973375498</v>
      </c>
      <c r="AG5838" s="1">
        <v>18367.102365375336</v>
      </c>
      <c r="AH5838" s="1">
        <v>4056.0502297318553</v>
      </c>
      <c r="AI5838" s="1">
        <v>1650.9754935168842</v>
      </c>
      <c r="AJ5838" s="1">
        <v>9322.8651715764154</v>
      </c>
      <c r="AK5838" s="1">
        <v>3383.8927854252315</v>
      </c>
      <c r="AL5838" s="1">
        <v>113664.9296875</v>
      </c>
      <c r="AM5838" s="1">
        <v>86080.5703125</v>
      </c>
      <c r="AN5838" s="1">
        <v>27584.365234375</v>
      </c>
      <c r="AO5838" t="s">
        <v>18648</v>
      </c>
    </row>
    <row r="5839" spans="1:41" x14ac:dyDescent="0.25">
      <c r="A5839" s="1">
        <v>2022</v>
      </c>
      <c r="B5839" t="s">
        <v>4375</v>
      </c>
      <c r="C5839" t="s">
        <v>7134</v>
      </c>
      <c r="D5839" t="s">
        <v>7240</v>
      </c>
      <c r="E5839" t="s">
        <v>8010</v>
      </c>
      <c r="F5839" t="s">
        <v>10001</v>
      </c>
      <c r="G5839" t="s">
        <v>12187</v>
      </c>
      <c r="H5839" t="s">
        <v>12748</v>
      </c>
      <c r="I5839" s="1">
        <v>3059.7623062171779</v>
      </c>
      <c r="J5839" s="1">
        <v>11322.056733002421</v>
      </c>
      <c r="K5839" s="1">
        <v>306.44468331273612</v>
      </c>
      <c r="L5839" s="1">
        <v>208.5108000000001</v>
      </c>
      <c r="M5839" s="1">
        <v>1082.6316901873149</v>
      </c>
      <c r="N5839" s="1">
        <v>889.27437372054976</v>
      </c>
      <c r="O5839" s="1"/>
      <c r="P5839" s="1">
        <v>1046.172246777742</v>
      </c>
      <c r="Q5839" s="1">
        <v>1089.8919972674489</v>
      </c>
      <c r="R5839" s="1">
        <v>794.15211881753294</v>
      </c>
      <c r="S5839" s="1">
        <v>2765</v>
      </c>
      <c r="T5839" s="1">
        <v>2649.7939276799998</v>
      </c>
      <c r="U5839" s="1">
        <v>253.28912544000011</v>
      </c>
      <c r="V5839" s="1">
        <v>2121</v>
      </c>
      <c r="W5839" s="1">
        <v>716.1242541589786</v>
      </c>
      <c r="X5839" s="1">
        <v>1813.0738679999999</v>
      </c>
      <c r="Y5839" s="1">
        <v>14058.08793181261</v>
      </c>
      <c r="Z5839" s="1">
        <v>1550</v>
      </c>
      <c r="AA5839" s="1">
        <v>13977</v>
      </c>
      <c r="AB5839" s="1">
        <v>243.4</v>
      </c>
      <c r="AC5839" s="1">
        <v>1226.7418399999999</v>
      </c>
      <c r="AD5839" s="1">
        <v>5130.6051008607064</v>
      </c>
      <c r="AE5839" s="1">
        <v>2314.51056612</v>
      </c>
      <c r="AF5839" s="1">
        <v>2757.878928596117</v>
      </c>
      <c r="AG5839" s="1">
        <v>15400</v>
      </c>
      <c r="AH5839" s="1">
        <v>1578</v>
      </c>
      <c r="AI5839" s="1">
        <v>804.24709487999996</v>
      </c>
      <c r="AJ5839" s="1">
        <v>9624</v>
      </c>
      <c r="AK5839" s="1">
        <v>3425.7007837468809</v>
      </c>
      <c r="AL5839" s="1">
        <v>102207.3515625</v>
      </c>
      <c r="AM5839" s="1">
        <v>81692.328125</v>
      </c>
      <c r="AN5839" s="1">
        <v>20515.0234375</v>
      </c>
      <c r="AO5839" t="s">
        <v>18649</v>
      </c>
    </row>
    <row r="5840" spans="1:41" x14ac:dyDescent="0.25">
      <c r="A5840" s="1">
        <v>2022</v>
      </c>
      <c r="B5840" t="s">
        <v>4376</v>
      </c>
      <c r="C5840" t="s">
        <v>7134</v>
      </c>
      <c r="D5840" t="s">
        <v>7240</v>
      </c>
      <c r="E5840" t="s">
        <v>8010</v>
      </c>
      <c r="F5840" t="s">
        <v>10001</v>
      </c>
      <c r="G5840" t="s">
        <v>12187</v>
      </c>
      <c r="H5840" t="s">
        <v>12748</v>
      </c>
      <c r="I5840" s="1">
        <v>2858.010101706042</v>
      </c>
      <c r="J5840" s="1">
        <v>4496.5797000000002</v>
      </c>
      <c r="K5840" s="1">
        <v>221.1534964438512</v>
      </c>
      <c r="L5840" s="1">
        <v>277.14780000000002</v>
      </c>
      <c r="M5840" s="1">
        <v>168.3935473468957</v>
      </c>
      <c r="N5840" s="1">
        <v>728.71836635310331</v>
      </c>
      <c r="O5840" s="1">
        <v>2042</v>
      </c>
      <c r="P5840" s="1">
        <v>998.2</v>
      </c>
      <c r="Q5840" s="1">
        <v>1008.268223481741</v>
      </c>
      <c r="R5840" s="1">
        <v>824.2946778862912</v>
      </c>
      <c r="S5840" s="1">
        <v>2214.5090446494742</v>
      </c>
      <c r="T5840" s="1">
        <v>2370.2562665341252</v>
      </c>
      <c r="U5840" s="1">
        <v>267.42411127818059</v>
      </c>
      <c r="V5840" s="1">
        <v>1355</v>
      </c>
      <c r="W5840" s="1">
        <v>537.90078101846666</v>
      </c>
      <c r="X5840" s="1">
        <v>3250.556626317933</v>
      </c>
      <c r="Y5840" s="1">
        <v>17772.4215</v>
      </c>
      <c r="Z5840" s="1">
        <v>550.83000000000004</v>
      </c>
      <c r="AA5840" s="1">
        <v>18020.817715101311</v>
      </c>
      <c r="AB5840" s="1">
        <v>172</v>
      </c>
      <c r="AC5840" s="1">
        <v>1337.4780800113069</v>
      </c>
      <c r="AD5840" s="1">
        <v>3848.7973937757611</v>
      </c>
      <c r="AE5840" s="1">
        <v>2362.846418354568</v>
      </c>
      <c r="AF5840" s="1">
        <v>2214.574317547972</v>
      </c>
      <c r="AG5840" s="1">
        <v>17203</v>
      </c>
      <c r="AH5840" s="1">
        <v>3748.933162648797</v>
      </c>
      <c r="AI5840" s="1">
        <v>816.71550969863824</v>
      </c>
      <c r="AJ5840" s="1">
        <v>10674.149081573491</v>
      </c>
      <c r="AK5840" s="1">
        <v>5011.8449817373594</v>
      </c>
      <c r="AL5840" s="1">
        <v>107352.8125</v>
      </c>
      <c r="AM5840" s="1">
        <v>82949.7578125</v>
      </c>
      <c r="AN5840" s="1">
        <v>24403.060546875</v>
      </c>
      <c r="AO5840" t="s">
        <v>18650</v>
      </c>
    </row>
    <row r="5841" spans="1:41" x14ac:dyDescent="0.25">
      <c r="A5841" s="1">
        <v>2022</v>
      </c>
      <c r="B5841" t="s">
        <v>4377</v>
      </c>
      <c r="C5841" t="s">
        <v>7134</v>
      </c>
      <c r="D5841" t="s">
        <v>7240</v>
      </c>
      <c r="E5841" t="s">
        <v>8010</v>
      </c>
      <c r="F5841" t="s">
        <v>10001</v>
      </c>
      <c r="G5841" t="s">
        <v>12187</v>
      </c>
      <c r="H5841" t="s">
        <v>12748</v>
      </c>
      <c r="I5841" s="1">
        <v>2865.2615999999998</v>
      </c>
      <c r="J5841" s="1">
        <v>10000.101900297661</v>
      </c>
      <c r="K5841" s="1">
        <v>258.3712572</v>
      </c>
      <c r="L5841" s="1">
        <v>199.83974240160001</v>
      </c>
      <c r="M5841" s="1">
        <v>1414.944</v>
      </c>
      <c r="N5841" s="1">
        <v>1212.4020492</v>
      </c>
      <c r="O5841" s="1"/>
      <c r="P5841" s="1">
        <v>982.36007301355983</v>
      </c>
      <c r="Q5841" s="1">
        <v>1059.644651102552</v>
      </c>
      <c r="R5841" s="1">
        <v>1306.9631314313961</v>
      </c>
      <c r="S5841" s="1">
        <v>1527.1953570000001</v>
      </c>
      <c r="T5841" s="1">
        <v>2857.1093632911811</v>
      </c>
      <c r="U5841" s="1">
        <v>368.23917599999999</v>
      </c>
      <c r="V5841" s="1">
        <v>2285</v>
      </c>
      <c r="W5841" s="1">
        <v>965.49119999999994</v>
      </c>
      <c r="X5841" s="1">
        <v>2980</v>
      </c>
      <c r="Y5841" s="1">
        <v>13832.00335239438</v>
      </c>
      <c r="Z5841" s="1">
        <v>1908.3645149356989</v>
      </c>
      <c r="AA5841" s="1">
        <v>17033</v>
      </c>
      <c r="AB5841" s="1">
        <v>339</v>
      </c>
      <c r="AC5841" s="1">
        <v>1271.446725</v>
      </c>
      <c r="AD5841" s="1">
        <v>5143.8288988131262</v>
      </c>
      <c r="AE5841" s="1">
        <v>1859.1948</v>
      </c>
      <c r="AF5841" s="1">
        <v>3412.7812555200012</v>
      </c>
      <c r="AG5841" s="1">
        <v>18822</v>
      </c>
      <c r="AH5841" s="1">
        <v>3789.304357788531</v>
      </c>
      <c r="AI5841" s="1">
        <v>1251.6012000000001</v>
      </c>
      <c r="AJ5841" s="1">
        <v>10572.722448300001</v>
      </c>
      <c r="AK5841" s="1">
        <v>3415</v>
      </c>
      <c r="AL5841" s="1">
        <v>112933.1640625</v>
      </c>
      <c r="AM5841" s="1">
        <v>88991.3203125</v>
      </c>
      <c r="AN5841" s="1">
        <v>23941.845703125</v>
      </c>
      <c r="AO5841" t="s">
        <v>18651</v>
      </c>
    </row>
    <row r="5842" spans="1:41" x14ac:dyDescent="0.25">
      <c r="A5842" s="1">
        <v>2022</v>
      </c>
      <c r="B5842" t="s">
        <v>4378</v>
      </c>
      <c r="C5842" t="s">
        <v>7134</v>
      </c>
      <c r="D5842" t="s">
        <v>7240</v>
      </c>
      <c r="E5842" t="s">
        <v>8010</v>
      </c>
      <c r="F5842" t="s">
        <v>10001</v>
      </c>
      <c r="G5842" t="s">
        <v>12187</v>
      </c>
      <c r="H5842" t="s">
        <v>12748</v>
      </c>
      <c r="I5842" s="1">
        <v>3081.3671308943631</v>
      </c>
      <c r="J5842" s="1">
        <v>6323.0897720322191</v>
      </c>
      <c r="K5842" s="1">
        <v>237.06555348281299</v>
      </c>
      <c r="L5842" s="1">
        <v>210.2324420605249</v>
      </c>
      <c r="M5842" s="1">
        <v>1126.2</v>
      </c>
      <c r="N5842" s="1">
        <v>702.34323459999996</v>
      </c>
      <c r="O5842" s="1">
        <v>1696.8594066148189</v>
      </c>
      <c r="P5842" s="1">
        <v>937.82500000000005</v>
      </c>
      <c r="Q5842" s="1">
        <v>877.31221115059418</v>
      </c>
      <c r="R5842" s="1">
        <v>844.09703977651577</v>
      </c>
      <c r="S5842" s="1">
        <v>2246.689772954669</v>
      </c>
      <c r="T5842" s="1">
        <v>2579.4939659604302</v>
      </c>
      <c r="U5842" s="1">
        <v>239.33892230000001</v>
      </c>
      <c r="V5842" s="1">
        <v>43</v>
      </c>
      <c r="W5842" s="1">
        <v>645.7310873366564</v>
      </c>
      <c r="X5842" s="1">
        <v>1647.2885583744001</v>
      </c>
      <c r="Y5842" s="1">
        <v>13612.94599999998</v>
      </c>
      <c r="Z5842" s="1">
        <v>1595.7551584202599</v>
      </c>
      <c r="AA5842" s="1">
        <v>13687.531649209301</v>
      </c>
      <c r="AB5842" s="1">
        <v>243</v>
      </c>
      <c r="AC5842" s="1">
        <v>1129.3723199999999</v>
      </c>
      <c r="AD5842" s="1">
        <v>3814.6268097391512</v>
      </c>
      <c r="AE5842" s="1">
        <v>1948.7026176479999</v>
      </c>
      <c r="AF5842" s="1">
        <v>1443.4281707364221</v>
      </c>
      <c r="AG5842" s="1">
        <v>14448.507231399801</v>
      </c>
      <c r="AH5842" s="1">
        <v>2797.1262452058891</v>
      </c>
      <c r="AI5842" s="1">
        <v>802.66674392640016</v>
      </c>
      <c r="AJ5842" s="1">
        <v>8511.40436548459</v>
      </c>
      <c r="AK5842" s="1">
        <v>3365.4568961526338</v>
      </c>
      <c r="AL5842" s="1">
        <v>90838.453125</v>
      </c>
      <c r="AM5842" s="1">
        <v>69636.2578125</v>
      </c>
      <c r="AN5842" s="1">
        <v>21202.205078125</v>
      </c>
      <c r="AO5842" t="s">
        <v>18652</v>
      </c>
    </row>
    <row r="5843" spans="1:41" x14ac:dyDescent="0.25">
      <c r="A5843" s="1">
        <v>2022</v>
      </c>
      <c r="B5843" t="s">
        <v>4379</v>
      </c>
      <c r="C5843" t="s">
        <v>7134</v>
      </c>
      <c r="D5843" t="s">
        <v>7240</v>
      </c>
      <c r="E5843" t="s">
        <v>8010</v>
      </c>
      <c r="F5843" t="s">
        <v>10001</v>
      </c>
      <c r="G5843" t="s">
        <v>12187</v>
      </c>
      <c r="H5843" t="s">
        <v>12748</v>
      </c>
      <c r="I5843" s="1">
        <v>3165.0439617069478</v>
      </c>
      <c r="J5843" s="1">
        <v>7878.7527917438883</v>
      </c>
      <c r="K5843" s="1">
        <v>343</v>
      </c>
      <c r="L5843" s="1">
        <v>203.83653724963199</v>
      </c>
      <c r="M5843" s="1">
        <v>1453.8549599999999</v>
      </c>
      <c r="N5843" s="1">
        <v>1211.2963734098221</v>
      </c>
      <c r="O5843" s="1"/>
      <c r="P5843" s="1">
        <v>1061.50402730272</v>
      </c>
      <c r="Q5843" s="1">
        <v>1092.3675623444251</v>
      </c>
      <c r="R5843" s="1">
        <v>787.96804569277401</v>
      </c>
      <c r="S5843" s="1">
        <v>2689.5935438400002</v>
      </c>
      <c r="T5843" s="1">
        <v>2809.7046986072069</v>
      </c>
      <c r="U5843" s="1">
        <v>253.28912544000011</v>
      </c>
      <c r="V5843" s="1">
        <v>1992</v>
      </c>
      <c r="W5843" s="1">
        <v>815.007744</v>
      </c>
      <c r="X5843" s="1">
        <v>2989.39455</v>
      </c>
      <c r="Y5843" s="1">
        <v>13628.185987748529</v>
      </c>
      <c r="Z5843" s="1">
        <v>1863.5651208142051</v>
      </c>
      <c r="AA5843" s="1">
        <v>16516</v>
      </c>
      <c r="AB5843" s="1">
        <v>339</v>
      </c>
      <c r="AC5843" s="1">
        <v>1276.311454065313</v>
      </c>
      <c r="AD5843" s="1">
        <v>4349.9894244508587</v>
      </c>
      <c r="AE5843" s="1">
        <v>2042.8253999999999</v>
      </c>
      <c r="AF5843" s="1">
        <v>3683.3045433628449</v>
      </c>
      <c r="AG5843" s="1">
        <v>17823</v>
      </c>
      <c r="AH5843" s="1">
        <v>4046.1820604617701</v>
      </c>
      <c r="AI5843" s="1">
        <v>1148.2270559999999</v>
      </c>
      <c r="AJ5843" s="1">
        <v>8881.1293738705208</v>
      </c>
      <c r="AK5843" s="1">
        <v>3408</v>
      </c>
      <c r="AL5843" s="1">
        <v>107752.34375</v>
      </c>
      <c r="AM5843" s="1">
        <v>83360.3828125</v>
      </c>
      <c r="AN5843" s="1">
        <v>24391.953125</v>
      </c>
      <c r="AO5843" t="s">
        <v>18653</v>
      </c>
    </row>
    <row r="5844" spans="1:41" x14ac:dyDescent="0.25">
      <c r="A5844" s="1">
        <v>2022</v>
      </c>
      <c r="B5844" t="s">
        <v>4380</v>
      </c>
      <c r="C5844" t="s">
        <v>7134</v>
      </c>
      <c r="D5844" t="s">
        <v>7240</v>
      </c>
      <c r="E5844" t="s">
        <v>8010</v>
      </c>
      <c r="F5844" t="s">
        <v>10001</v>
      </c>
      <c r="G5844" t="s">
        <v>12187</v>
      </c>
      <c r="H5844" t="s">
        <v>12748</v>
      </c>
      <c r="I5844" s="1">
        <v>3330</v>
      </c>
      <c r="J5844" s="1">
        <v>10537.49050362991</v>
      </c>
      <c r="K5844" s="1">
        <v>273.90179440000003</v>
      </c>
      <c r="L5844" s="1">
        <v>197</v>
      </c>
      <c r="M5844" s="1">
        <v>1650</v>
      </c>
      <c r="N5844" s="1">
        <v>732.00199999999995</v>
      </c>
      <c r="O5844" s="1">
        <v>1592.1043500000001</v>
      </c>
      <c r="P5844" s="1">
        <v>1049.923</v>
      </c>
      <c r="Q5844" s="1">
        <v>1173</v>
      </c>
      <c r="R5844" s="1">
        <v>1430.7620441069309</v>
      </c>
      <c r="S5844" s="1">
        <v>4575.4404206216213</v>
      </c>
      <c r="T5844" s="1">
        <v>3734.9716446124771</v>
      </c>
      <c r="U5844" s="1">
        <v>253</v>
      </c>
      <c r="V5844" s="1">
        <v>2400</v>
      </c>
      <c r="W5844" s="1">
        <v>1243.375</v>
      </c>
      <c r="X5844" s="1">
        <v>3438.1321831076789</v>
      </c>
      <c r="Y5844" s="1">
        <v>12940</v>
      </c>
      <c r="Z5844" s="1">
        <v>1986.187992376003</v>
      </c>
      <c r="AA5844" s="1">
        <v>16772</v>
      </c>
      <c r="AB5844" s="1">
        <v>214.08</v>
      </c>
      <c r="AC5844" s="1">
        <v>1289.0909699999991</v>
      </c>
      <c r="AD5844" s="1">
        <v>4910.4190954287042</v>
      </c>
      <c r="AE5844" s="1">
        <v>2120</v>
      </c>
      <c r="AF5844" s="1">
        <v>3426.880909803921</v>
      </c>
      <c r="AG5844" s="1">
        <v>19166.013642093989</v>
      </c>
      <c r="AH5844" s="1">
        <v>2092</v>
      </c>
      <c r="AI5844" s="1">
        <v>1152</v>
      </c>
      <c r="AJ5844" s="1">
        <v>8307.9559487356419</v>
      </c>
      <c r="AK5844" s="1">
        <v>3868</v>
      </c>
      <c r="AL5844" s="1">
        <v>115855.734375</v>
      </c>
      <c r="AM5844" s="1">
        <v>87111.3046875</v>
      </c>
      <c r="AN5844" s="1">
        <v>28744.42578125</v>
      </c>
      <c r="AO5844" t="s">
        <v>18654</v>
      </c>
    </row>
    <row r="5845" spans="1:41" x14ac:dyDescent="0.25">
      <c r="A5845" s="1">
        <v>2022</v>
      </c>
      <c r="B5845" t="s">
        <v>4381</v>
      </c>
      <c r="C5845" t="s">
        <v>7134</v>
      </c>
      <c r="D5845" t="s">
        <v>7240</v>
      </c>
      <c r="E5845" t="s">
        <v>8010</v>
      </c>
      <c r="F5845" t="s">
        <v>10001</v>
      </c>
      <c r="G5845" t="s">
        <v>12187</v>
      </c>
      <c r="H5845" t="s">
        <v>12748</v>
      </c>
      <c r="I5845" s="1">
        <v>2800.6140027196038</v>
      </c>
      <c r="J5845" s="1">
        <v>5146.3779475000001</v>
      </c>
      <c r="K5845" s="1">
        <v>250.21491826631811</v>
      </c>
      <c r="L5845" s="1">
        <v>220.82316655243321</v>
      </c>
      <c r="M5845" s="1">
        <v>669.64343322895559</v>
      </c>
      <c r="N5845" s="1">
        <v>675.41928944084191</v>
      </c>
      <c r="O5845" s="1">
        <v>1907.560411444611</v>
      </c>
      <c r="P5845" s="1">
        <v>746.2013831999999</v>
      </c>
      <c r="Q5845" s="1">
        <v>852.06747785040295</v>
      </c>
      <c r="R5845" s="1">
        <v>984.32572587178583</v>
      </c>
      <c r="S5845" s="1">
        <v>1993.575778969355</v>
      </c>
      <c r="T5845" s="1">
        <v>2996.5812648348042</v>
      </c>
      <c r="U5845" s="1">
        <v>256.43707291487181</v>
      </c>
      <c r="V5845" s="1">
        <v>2483</v>
      </c>
      <c r="W5845" s="1">
        <v>645.02087190087309</v>
      </c>
      <c r="X5845" s="1">
        <v>2544.000905117377</v>
      </c>
      <c r="Y5845" s="1">
        <v>15843.36704999999</v>
      </c>
      <c r="Z5845" s="1">
        <v>1012.118100374707</v>
      </c>
      <c r="AA5845" s="1">
        <v>17694.763781533638</v>
      </c>
      <c r="AB5845" s="1">
        <v>172</v>
      </c>
      <c r="AC5845" s="1">
        <v>1195.21145</v>
      </c>
      <c r="AD5845" s="1">
        <v>3775.8984587179598</v>
      </c>
      <c r="AE5845" s="1">
        <v>1806.7626574935639</v>
      </c>
      <c r="AF5845" s="1">
        <v>2306.5990573853819</v>
      </c>
      <c r="AG5845" s="1">
        <v>17578.924499611581</v>
      </c>
      <c r="AH5845" s="1">
        <v>2579.0216442059068</v>
      </c>
      <c r="AI5845" s="1">
        <v>818.72007880492811</v>
      </c>
      <c r="AJ5845" s="1">
        <v>15966.62437159689</v>
      </c>
      <c r="AK5845" s="1">
        <v>3842.206070403272</v>
      </c>
      <c r="AL5845" s="1">
        <v>109764.078125</v>
      </c>
      <c r="AM5845" s="1">
        <v>87569.6328125</v>
      </c>
      <c r="AN5845" s="1">
        <v>22194.4453125</v>
      </c>
      <c r="AO5845" t="s">
        <v>18655</v>
      </c>
    </row>
    <row r="5846" spans="1:41" x14ac:dyDescent="0.25">
      <c r="A5846" s="1">
        <v>2022</v>
      </c>
      <c r="B5846" t="s">
        <v>4382</v>
      </c>
      <c r="C5846" t="s">
        <v>7134</v>
      </c>
      <c r="D5846" t="s">
        <v>7240</v>
      </c>
      <c r="E5846" t="s">
        <v>8010</v>
      </c>
      <c r="F5846" t="s">
        <v>10001</v>
      </c>
      <c r="G5846" t="s">
        <v>12187</v>
      </c>
      <c r="H5846" t="s">
        <v>12748</v>
      </c>
      <c r="I5846" s="1">
        <v>3121.2</v>
      </c>
      <c r="J5846" s="1">
        <v>10772.405211573419</v>
      </c>
      <c r="K5846" s="1">
        <v>263.09945120676002</v>
      </c>
      <c r="L5846" s="1">
        <v>195.92131608</v>
      </c>
      <c r="M5846" s="1">
        <v>1612</v>
      </c>
      <c r="N5846" s="1">
        <v>1160.171016103516</v>
      </c>
      <c r="O5846" s="1"/>
      <c r="P5846" s="1">
        <v>985.75873631999991</v>
      </c>
      <c r="Q5846" s="1">
        <v>968.36860735129642</v>
      </c>
      <c r="R5846" s="1">
        <v>1160.5577068782211</v>
      </c>
      <c r="S5846" s="1">
        <v>4605.0779104249305</v>
      </c>
      <c r="T5846" s="1">
        <v>3019.0885521998061</v>
      </c>
      <c r="U5846" s="1">
        <v>495.23039999999997</v>
      </c>
      <c r="V5846" s="1">
        <v>2271</v>
      </c>
      <c r="W5846" s="1">
        <v>927</v>
      </c>
      <c r="X5846" s="1">
        <v>3410.374048526463</v>
      </c>
      <c r="Y5846" s="1">
        <v>12830.54322999346</v>
      </c>
      <c r="Z5846" s="1">
        <v>1735.7624534097979</v>
      </c>
      <c r="AA5846" s="1">
        <v>17395</v>
      </c>
      <c r="AB5846" s="1">
        <v>251.94</v>
      </c>
      <c r="AC5846" s="1">
        <v>1262.7867200000001</v>
      </c>
      <c r="AD5846" s="1">
        <v>4574.2032126856993</v>
      </c>
      <c r="AE5846" s="1">
        <v>1680.10594655757</v>
      </c>
      <c r="AF5846" s="1">
        <v>3944.6549056716431</v>
      </c>
      <c r="AG5846" s="1">
        <v>18959</v>
      </c>
      <c r="AH5846" s="1">
        <v>4128.1111872000001</v>
      </c>
      <c r="AI5846" s="1">
        <v>1664.64</v>
      </c>
      <c r="AJ5846" s="1">
        <v>9588.0275794265362</v>
      </c>
      <c r="AK5846" s="1">
        <v>3412</v>
      </c>
      <c r="AL5846" s="1">
        <v>116394.0390625</v>
      </c>
      <c r="AM5846" s="1">
        <v>88526.5</v>
      </c>
      <c r="AN5846" s="1">
        <v>27867.53515625</v>
      </c>
      <c r="AO5846" t="s">
        <v>18656</v>
      </c>
    </row>
    <row r="5847" spans="1:41" x14ac:dyDescent="0.25">
      <c r="A5847" s="1">
        <v>2022</v>
      </c>
      <c r="B5847" t="s">
        <v>4383</v>
      </c>
      <c r="C5847" t="s">
        <v>7134</v>
      </c>
      <c r="D5847" t="s">
        <v>7240</v>
      </c>
      <c r="E5847" t="s">
        <v>8010</v>
      </c>
      <c r="F5847" t="s">
        <v>10001</v>
      </c>
      <c r="G5847" t="s">
        <v>12187</v>
      </c>
      <c r="H5847" t="s">
        <v>12748</v>
      </c>
      <c r="I5847" s="1">
        <v>3001.8478433417131</v>
      </c>
      <c r="J5847" s="1">
        <v>3995.8644563704902</v>
      </c>
      <c r="K5847" s="1">
        <v>235</v>
      </c>
      <c r="L5847" s="1">
        <v>236.6283285872176</v>
      </c>
      <c r="M5847" s="1">
        <v>134.39299055953271</v>
      </c>
      <c r="N5847" s="1">
        <v>634.399</v>
      </c>
      <c r="O5847" s="1">
        <v>1860.805825222021</v>
      </c>
      <c r="P5847" s="1">
        <v>998.2</v>
      </c>
      <c r="Q5847" s="1">
        <v>838.12461689673012</v>
      </c>
      <c r="R5847" s="1">
        <v>649.00652405572782</v>
      </c>
      <c r="S5847" s="1">
        <v>1823.9491375723469</v>
      </c>
      <c r="T5847" s="1">
        <v>2148.044308309984</v>
      </c>
      <c r="U5847" s="1">
        <v>210.8</v>
      </c>
      <c r="V5847" s="1">
        <v>961</v>
      </c>
      <c r="W5847" s="1">
        <v>518.2974118215061</v>
      </c>
      <c r="X5847" s="1">
        <v>1741.808861907972</v>
      </c>
      <c r="Y5847" s="1">
        <v>19694</v>
      </c>
      <c r="Z5847" s="1">
        <v>460.92020000000002</v>
      </c>
      <c r="AA5847" s="1">
        <v>17765.056776867619</v>
      </c>
      <c r="AB5847" s="1">
        <v>170</v>
      </c>
      <c r="AC5847" s="1">
        <v>1309.0717207988041</v>
      </c>
      <c r="AD5847" s="1">
        <v>3327.3639161599999</v>
      </c>
      <c r="AE5847" s="1">
        <v>1866.7272192672031</v>
      </c>
      <c r="AF5847" s="1">
        <v>2455.3791174158109</v>
      </c>
      <c r="AG5847" s="1">
        <v>15160.546662391949</v>
      </c>
      <c r="AH5847" s="1">
        <v>2594.3504600000001</v>
      </c>
      <c r="AI5847" s="1">
        <v>965.44732994586707</v>
      </c>
      <c r="AJ5847" s="1">
        <v>9839.0773565254221</v>
      </c>
      <c r="AK5847" s="1">
        <v>4406</v>
      </c>
      <c r="AL5847" s="1">
        <v>100002.1171875</v>
      </c>
      <c r="AM5847" s="1">
        <v>80076.6484375</v>
      </c>
      <c r="AN5847" s="1">
        <v>19925.4609375</v>
      </c>
      <c r="AO5847" t="s">
        <v>18657</v>
      </c>
    </row>
    <row r="5848" spans="1:41" x14ac:dyDescent="0.25">
      <c r="A5848" s="1">
        <v>2022</v>
      </c>
      <c r="B5848" t="s">
        <v>4384</v>
      </c>
      <c r="C5848" t="s">
        <v>7134</v>
      </c>
      <c r="D5848" t="s">
        <v>7240</v>
      </c>
      <c r="E5848" t="s">
        <v>8011</v>
      </c>
      <c r="F5848" t="s">
        <v>10002</v>
      </c>
      <c r="G5848" t="s">
        <v>12188</v>
      </c>
      <c r="H5848" t="s">
        <v>12748</v>
      </c>
      <c r="I5848" s="1">
        <v>1355.4496521223627</v>
      </c>
      <c r="J5848" s="1">
        <v>3433.723245578562</v>
      </c>
      <c r="K5848" s="1">
        <v>345.53909623227696</v>
      </c>
      <c r="L5848" s="1">
        <v>281.72508794061264</v>
      </c>
      <c r="M5848" s="1">
        <v>1856.3280988334941</v>
      </c>
      <c r="N5848" s="1">
        <v>934.17179921242064</v>
      </c>
      <c r="O5848" s="1">
        <v>1387.2369805499698</v>
      </c>
      <c r="P5848" s="1">
        <v>2245.9537382134522</v>
      </c>
      <c r="Q5848" s="1">
        <v>470.09400410148788</v>
      </c>
      <c r="R5848" s="1">
        <v>934.07517409112234</v>
      </c>
      <c r="S5848" s="1">
        <v>1761.327778481427</v>
      </c>
      <c r="T5848" s="1">
        <v>873.56616415693838</v>
      </c>
      <c r="U5848" s="1">
        <v>141.98125873358603</v>
      </c>
      <c r="V5848" s="1">
        <v>1206.6132642417713</v>
      </c>
      <c r="W5848" s="1">
        <v>341.78276172640216</v>
      </c>
      <c r="X5848" s="1">
        <v>1415.1771859342402</v>
      </c>
      <c r="Y5848" s="1">
        <v>7332.4959903923018</v>
      </c>
      <c r="Z5848" s="1">
        <v>1317.9929501717809</v>
      </c>
      <c r="AA5848" s="1">
        <v>8096.8663840296231</v>
      </c>
      <c r="AB5848" s="1">
        <v>95.022159506170965</v>
      </c>
      <c r="AC5848" s="1">
        <v>1272.1307265535415</v>
      </c>
      <c r="AD5848" s="1">
        <v>1770.2156153487924</v>
      </c>
      <c r="AE5848" s="1">
        <v>1310.3492462354077</v>
      </c>
      <c r="AF5848" s="1">
        <v>2587.7987198070678</v>
      </c>
      <c r="AG5848" s="1">
        <v>11028.772822481347</v>
      </c>
      <c r="AH5848" s="1">
        <v>2479.8359485005089</v>
      </c>
      <c r="AI5848" s="1">
        <v>753.45081658535935</v>
      </c>
      <c r="AJ5848" s="1">
        <v>4255.7519267074713</v>
      </c>
      <c r="AK5848" s="1">
        <v>541.8731353048571</v>
      </c>
      <c r="AL5848" s="1">
        <v>61827.296875</v>
      </c>
      <c r="AM5848" s="1">
        <v>48205.9453125</v>
      </c>
      <c r="AN5848" s="1">
        <v>13621.3564453125</v>
      </c>
      <c r="AO5848" t="s">
        <v>18658</v>
      </c>
    </row>
    <row r="5849" spans="1:41" x14ac:dyDescent="0.25">
      <c r="A5849" s="1">
        <v>2022</v>
      </c>
      <c r="B5849" t="s">
        <v>4385</v>
      </c>
      <c r="C5849" t="s">
        <v>7134</v>
      </c>
      <c r="D5849" t="s">
        <v>7240</v>
      </c>
      <c r="E5849" t="s">
        <v>8011</v>
      </c>
      <c r="F5849" t="s">
        <v>10002</v>
      </c>
      <c r="G5849" t="s">
        <v>12188</v>
      </c>
      <c r="H5849" t="s">
        <v>12748</v>
      </c>
      <c r="I5849" s="1">
        <v>2045</v>
      </c>
      <c r="J5849" s="1">
        <v>4668.3314018812662</v>
      </c>
      <c r="K5849" s="1">
        <v>231.208</v>
      </c>
      <c r="L5849" s="1">
        <v>396</v>
      </c>
      <c r="M5849" s="1">
        <v>2100</v>
      </c>
      <c r="N5849" s="1">
        <v>809.99800000000005</v>
      </c>
      <c r="O5849" s="1">
        <v>1605.5898</v>
      </c>
      <c r="P5849" s="1">
        <v>1893.7429999999999</v>
      </c>
      <c r="Q5849" s="1">
        <v>530</v>
      </c>
      <c r="R5849" s="1">
        <v>1068.0608314178139</v>
      </c>
      <c r="S5849" s="1">
        <v>1100</v>
      </c>
      <c r="T5849" s="1">
        <v>1050</v>
      </c>
      <c r="U5849" s="1">
        <v>135</v>
      </c>
      <c r="V5849" s="1">
        <v>1098</v>
      </c>
      <c r="W5849" s="1">
        <v>450</v>
      </c>
      <c r="X5849" s="1">
        <v>2741.6826042726352</v>
      </c>
      <c r="Y5849" s="1">
        <v>8200</v>
      </c>
      <c r="Z5849" s="1">
        <v>1602.0645159271471</v>
      </c>
      <c r="AA5849" s="1">
        <v>7717</v>
      </c>
      <c r="AB5849" s="1">
        <v>342.33</v>
      </c>
      <c r="AC5849" s="1">
        <v>1480.9061200000001</v>
      </c>
      <c r="AD5849" s="1">
        <v>3374.31316581498</v>
      </c>
      <c r="AE5849" s="1">
        <v>1313</v>
      </c>
      <c r="AF5849" s="1">
        <v>3430.3205176470592</v>
      </c>
      <c r="AG5849" s="1">
        <v>14828.74969406275</v>
      </c>
      <c r="AH5849" s="1">
        <v>3231</v>
      </c>
      <c r="AI5849" s="1">
        <v>1003</v>
      </c>
      <c r="AJ5849" s="1">
        <v>4732.0420260428446</v>
      </c>
      <c r="AK5849" s="1">
        <v>509</v>
      </c>
      <c r="AL5849" s="1">
        <v>73686.3359375</v>
      </c>
      <c r="AM5849" s="1">
        <v>55948.21484375</v>
      </c>
      <c r="AN5849" s="1">
        <v>17738.125</v>
      </c>
      <c r="AO5849" t="s">
        <v>18659</v>
      </c>
    </row>
    <row r="5850" spans="1:41" x14ac:dyDescent="0.25">
      <c r="A5850" s="1">
        <v>2022</v>
      </c>
      <c r="B5850" t="s">
        <v>4386</v>
      </c>
      <c r="C5850" t="s">
        <v>7134</v>
      </c>
      <c r="D5850" t="s">
        <v>7240</v>
      </c>
      <c r="E5850" t="s">
        <v>8011</v>
      </c>
      <c r="F5850" t="s">
        <v>10002</v>
      </c>
      <c r="G5850" t="s">
        <v>12188</v>
      </c>
      <c r="H5850" t="s">
        <v>12748</v>
      </c>
      <c r="I5850" s="1">
        <v>1447.1380256819825</v>
      </c>
      <c r="J5850" s="1">
        <v>5729.6780940874323</v>
      </c>
      <c r="K5850" s="1">
        <v>277.9380013498897</v>
      </c>
      <c r="L5850" s="1">
        <v>301.85889490869164</v>
      </c>
      <c r="M5850" s="1">
        <v>1354.0633449011816</v>
      </c>
      <c r="N5850" s="1">
        <v>768.88586439006372</v>
      </c>
      <c r="O5850" s="1">
        <v>1094.6656528575572</v>
      </c>
      <c r="P5850" s="1">
        <v>1685.8534508108062</v>
      </c>
      <c r="Q5850" s="1">
        <v>657.94873369552636</v>
      </c>
      <c r="R5850" s="1">
        <v>796.24681026065525</v>
      </c>
      <c r="S5850" s="1">
        <v>915.82849625127585</v>
      </c>
      <c r="T5850" s="1">
        <v>1093.5265626880905</v>
      </c>
      <c r="U5850" s="1">
        <v>171.1924363408616</v>
      </c>
      <c r="V5850" s="1">
        <v>847.48308608327022</v>
      </c>
      <c r="W5850" s="1">
        <v>296.65325283422857</v>
      </c>
      <c r="X5850" s="1">
        <v>1455.7572365785206</v>
      </c>
      <c r="Y5850" s="1">
        <v>7862.0003496595846</v>
      </c>
      <c r="Z5850" s="1">
        <v>1467.1481382731881</v>
      </c>
      <c r="AA5850" s="1">
        <v>9886.2592861820322</v>
      </c>
      <c r="AB5850" s="1">
        <v>99.100844743608206</v>
      </c>
      <c r="AC5850" s="1">
        <v>1469.1130688155183</v>
      </c>
      <c r="AD5850" s="1">
        <v>2930.5293053559499</v>
      </c>
      <c r="AE5850" s="1">
        <v>1232.9511994308223</v>
      </c>
      <c r="AF5850" s="1">
        <v>2609.3753916755295</v>
      </c>
      <c r="AG5850" s="1">
        <v>7895.7828253085472</v>
      </c>
      <c r="AH5850" s="1">
        <v>2982.1380636639801</v>
      </c>
      <c r="AI5850" s="1">
        <v>651.55957693498726</v>
      </c>
      <c r="AJ5850" s="1">
        <v>4926.9263918959196</v>
      </c>
      <c r="AK5850" s="1">
        <v>551.31964202191227</v>
      </c>
      <c r="AL5850" s="1">
        <v>63458.921875</v>
      </c>
      <c r="AM5850" s="1">
        <v>49755.84375</v>
      </c>
      <c r="AN5850" s="1">
        <v>13703.080078125</v>
      </c>
      <c r="AO5850" t="s">
        <v>18660</v>
      </c>
    </row>
    <row r="5851" spans="1:41" x14ac:dyDescent="0.25">
      <c r="A5851" s="1">
        <v>2022</v>
      </c>
      <c r="B5851" t="s">
        <v>4387</v>
      </c>
      <c r="C5851" t="s">
        <v>7134</v>
      </c>
      <c r="D5851" t="s">
        <v>7240</v>
      </c>
      <c r="E5851" t="s">
        <v>8011</v>
      </c>
      <c r="F5851" t="s">
        <v>10002</v>
      </c>
      <c r="G5851" t="s">
        <v>12188</v>
      </c>
      <c r="H5851" t="s">
        <v>12748</v>
      </c>
      <c r="I5851" s="1">
        <v>1403.3538260799569</v>
      </c>
      <c r="J5851" s="1">
        <v>3522.7114511776931</v>
      </c>
      <c r="K5851" s="1">
        <v>294.24346325439086</v>
      </c>
      <c r="L5851" s="1">
        <v>286.34336091261076</v>
      </c>
      <c r="M5851" s="1">
        <v>1442.8153844433875</v>
      </c>
      <c r="N5851" s="1">
        <v>1184.2184732316111</v>
      </c>
      <c r="O5851" s="1">
        <v>1262.9287647990295</v>
      </c>
      <c r="P5851" s="1">
        <v>1597.3253741054418</v>
      </c>
      <c r="Q5851" s="1">
        <v>776.38762039176538</v>
      </c>
      <c r="R5851" s="1">
        <v>922.66410401660755</v>
      </c>
      <c r="S5851" s="1">
        <v>1222.4742578932517</v>
      </c>
      <c r="T5851" s="1">
        <v>887.88639042670002</v>
      </c>
      <c r="U5851" s="1">
        <v>133.18295856400502</v>
      </c>
      <c r="V5851" s="1">
        <v>1168.680461399144</v>
      </c>
      <c r="W5851" s="1">
        <v>302.99123073311142</v>
      </c>
      <c r="X5851" s="1">
        <v>1217.5794986366147</v>
      </c>
      <c r="Y5851" s="1">
        <v>9300.6099397196831</v>
      </c>
      <c r="Z5851" s="1">
        <v>1135.5481816426202</v>
      </c>
      <c r="AA5851" s="1">
        <v>8208.8697951162212</v>
      </c>
      <c r="AB5851" s="1">
        <v>96.557644958903637</v>
      </c>
      <c r="AC5851" s="1">
        <v>1389.159300011914</v>
      </c>
      <c r="AD5851" s="1">
        <v>3181.7946122259818</v>
      </c>
      <c r="AE5851" s="1">
        <v>1331.82958564005</v>
      </c>
      <c r="AF5851" s="1">
        <v>2522.8461720139912</v>
      </c>
      <c r="AG5851" s="1">
        <v>10157.385193346785</v>
      </c>
      <c r="AH5851" s="1">
        <v>2486.0818931947601</v>
      </c>
      <c r="AI5851" s="1">
        <v>704.75982240119322</v>
      </c>
      <c r="AJ5851" s="1">
        <v>4540.4290290445379</v>
      </c>
      <c r="AK5851" s="1">
        <v>550.75597237600164</v>
      </c>
      <c r="AL5851" s="1">
        <v>63232.421875</v>
      </c>
      <c r="AM5851" s="1">
        <v>49581.546875</v>
      </c>
      <c r="AN5851" s="1">
        <v>13650.869140625</v>
      </c>
      <c r="AO5851" t="s">
        <v>18661</v>
      </c>
    </row>
    <row r="5852" spans="1:41" x14ac:dyDescent="0.25">
      <c r="A5852" s="1">
        <v>2022</v>
      </c>
      <c r="B5852" t="s">
        <v>4388</v>
      </c>
      <c r="C5852" t="s">
        <v>7134</v>
      </c>
      <c r="D5852" t="s">
        <v>7240</v>
      </c>
      <c r="E5852" t="s">
        <v>8011</v>
      </c>
      <c r="F5852" t="s">
        <v>10002</v>
      </c>
      <c r="G5852" t="s">
        <v>12188</v>
      </c>
      <c r="H5852" t="s">
        <v>12748</v>
      </c>
      <c r="I5852" s="1">
        <v>1821.8277727092234</v>
      </c>
      <c r="J5852" s="1">
        <v>3105.7902689916768</v>
      </c>
      <c r="K5852" s="1">
        <v>273.30640433881143</v>
      </c>
      <c r="L5852" s="1">
        <v>354.34818067649582</v>
      </c>
      <c r="M5852" s="1">
        <v>1730.5509357369269</v>
      </c>
      <c r="N5852" s="1">
        <v>791.83061604505167</v>
      </c>
      <c r="O5852" s="1">
        <v>1187.1222961464939</v>
      </c>
      <c r="P5852" s="1">
        <v>1608.7809817050586</v>
      </c>
      <c r="Q5852" s="1">
        <v>799.83268827283212</v>
      </c>
      <c r="R5852" s="1">
        <v>626.69498331441275</v>
      </c>
      <c r="S5852" s="1">
        <v>1126.4343611648942</v>
      </c>
      <c r="T5852" s="1">
        <v>1117.8176046577155</v>
      </c>
      <c r="U5852" s="1">
        <v>161.41286211257412</v>
      </c>
      <c r="V5852" s="1">
        <v>846.18792672589063</v>
      </c>
      <c r="W5852" s="1">
        <v>287.37972798145205</v>
      </c>
      <c r="X5852" s="1">
        <v>1719.2034759635665</v>
      </c>
      <c r="Y5852" s="1">
        <v>8132.1230738848799</v>
      </c>
      <c r="Z5852" s="1">
        <v>1853.3415885224922</v>
      </c>
      <c r="AA5852" s="1">
        <v>9846.6808165529019</v>
      </c>
      <c r="AB5852" s="1">
        <v>121.84211890769099</v>
      </c>
      <c r="AC5852" s="1">
        <v>1410.685817078037</v>
      </c>
      <c r="AD5852" s="1">
        <v>3355.9649515391156</v>
      </c>
      <c r="AE5852" s="1">
        <v>1710.2609351263047</v>
      </c>
      <c r="AF5852" s="1">
        <v>2396.1268145972122</v>
      </c>
      <c r="AG5852" s="1">
        <v>8184.6605013037924</v>
      </c>
      <c r="AH5852" s="1">
        <v>3071.4542599405167</v>
      </c>
      <c r="AI5852" s="1">
        <v>639.39166986421321</v>
      </c>
      <c r="AJ5852" s="1">
        <v>4465.4515448122465</v>
      </c>
      <c r="AK5852" s="1">
        <v>611.70876235775916</v>
      </c>
      <c r="AL5852" s="1">
        <v>63358.21484375</v>
      </c>
      <c r="AM5852" s="1">
        <v>48116.0390625</v>
      </c>
      <c r="AN5852" s="1">
        <v>15242.1767578125</v>
      </c>
      <c r="AO5852" t="s">
        <v>18662</v>
      </c>
    </row>
    <row r="5853" spans="1:41" x14ac:dyDescent="0.25">
      <c r="A5853" s="1">
        <v>2022</v>
      </c>
      <c r="B5853" t="s">
        <v>4389</v>
      </c>
      <c r="C5853" t="s">
        <v>7134</v>
      </c>
      <c r="D5853" t="s">
        <v>7240</v>
      </c>
      <c r="E5853" t="s">
        <v>8011</v>
      </c>
      <c r="F5853" t="s">
        <v>10002</v>
      </c>
      <c r="G5853" t="s">
        <v>12188</v>
      </c>
      <c r="H5853" t="s">
        <v>12748</v>
      </c>
      <c r="I5853" s="1">
        <v>2124.4169953342262</v>
      </c>
      <c r="J5853" s="1">
        <v>4698.9976938852242</v>
      </c>
      <c r="K5853" s="1">
        <v>238.77439143436484</v>
      </c>
      <c r="L5853" s="1">
        <v>384.41831344143139</v>
      </c>
      <c r="M5853" s="1">
        <v>2166.0722305368577</v>
      </c>
      <c r="N5853" s="1">
        <v>1118.3303863847366</v>
      </c>
      <c r="O5853" s="1">
        <v>1426.9152562732647</v>
      </c>
      <c r="P5853" s="1">
        <v>1880.7848078007344</v>
      </c>
      <c r="Q5853" s="1">
        <v>478.09321079444817</v>
      </c>
      <c r="R5853" s="1">
        <v>911.65747751980575</v>
      </c>
      <c r="S5853" s="1">
        <v>708.13899844474201</v>
      </c>
      <c r="T5853" s="1">
        <v>1011.6271406353457</v>
      </c>
      <c r="U5853" s="1">
        <v>134.54640970450097</v>
      </c>
      <c r="V5853" s="1">
        <v>1128.9758889490458</v>
      </c>
      <c r="W5853" s="1">
        <v>464.33685755162372</v>
      </c>
      <c r="X5853" s="1">
        <v>2174.9273383356999</v>
      </c>
      <c r="Y5853" s="1">
        <v>8014.1102081132094</v>
      </c>
      <c r="Z5853" s="1">
        <v>1638.3019524882609</v>
      </c>
      <c r="AA5853" s="1">
        <v>7740.9708801416655</v>
      </c>
      <c r="AB5853" s="1">
        <v>399.59272055096159</v>
      </c>
      <c r="AC5853" s="1">
        <v>1199.7592912106043</v>
      </c>
      <c r="AD5853" s="1">
        <v>3424.4297028064625</v>
      </c>
      <c r="AE5853" s="1">
        <v>1426.0933092214987</v>
      </c>
      <c r="AF5853" s="1">
        <v>3652.0120958042571</v>
      </c>
      <c r="AG5853" s="1">
        <v>15273.54656931245</v>
      </c>
      <c r="AH5853" s="1">
        <v>3136.0441359695719</v>
      </c>
      <c r="AI5853" s="1">
        <v>1014.6620220572518</v>
      </c>
      <c r="AJ5853" s="1">
        <v>4530.0519230962946</v>
      </c>
      <c r="AK5853" s="1">
        <v>514.91821458339098</v>
      </c>
      <c r="AL5853" s="1">
        <v>73015.515625</v>
      </c>
      <c r="AM5853" s="1">
        <v>56335.06640625</v>
      </c>
      <c r="AN5853" s="1">
        <v>16680.439453125</v>
      </c>
      <c r="AO5853" t="s">
        <v>18663</v>
      </c>
    </row>
    <row r="5854" spans="1:41" x14ac:dyDescent="0.25">
      <c r="A5854" s="1">
        <v>2022</v>
      </c>
      <c r="B5854" t="s">
        <v>4390</v>
      </c>
      <c r="C5854" t="s">
        <v>7134</v>
      </c>
      <c r="D5854" t="s">
        <v>7240</v>
      </c>
      <c r="E5854" t="s">
        <v>8011</v>
      </c>
      <c r="F5854" t="s">
        <v>10002</v>
      </c>
      <c r="G5854" t="s">
        <v>12188</v>
      </c>
      <c r="H5854" t="s">
        <v>12748</v>
      </c>
      <c r="I5854" s="1">
        <v>1408.4917015979179</v>
      </c>
      <c r="J5854" s="1">
        <v>3936.3226950511553</v>
      </c>
      <c r="K5854" s="1">
        <v>250.52451571963562</v>
      </c>
      <c r="L5854" s="1">
        <v>323.77109023088502</v>
      </c>
      <c r="M5854" s="1">
        <v>2016.9346604546936</v>
      </c>
      <c r="N5854" s="1">
        <v>1168.504726267078</v>
      </c>
      <c r="O5854" s="1">
        <v>1439.8954822966934</v>
      </c>
      <c r="P5854" s="1">
        <v>1792.0241533782744</v>
      </c>
      <c r="Q5854" s="1">
        <v>522.25574943806964</v>
      </c>
      <c r="R5854" s="1">
        <v>895.76905370199813</v>
      </c>
      <c r="S5854" s="1">
        <v>1712.2713722702215</v>
      </c>
      <c r="T5854" s="1">
        <v>955.39010232064436</v>
      </c>
      <c r="U5854" s="1">
        <v>132.69306976675617</v>
      </c>
      <c r="V5854" s="1">
        <v>1427.7774306902963</v>
      </c>
      <c r="W5854" s="1">
        <v>411.87928855601109</v>
      </c>
      <c r="X5854" s="1">
        <v>1886.0992936646721</v>
      </c>
      <c r="Y5854" s="1">
        <v>9208.8990418128778</v>
      </c>
      <c r="Z5854" s="1">
        <v>1916.7405817614806</v>
      </c>
      <c r="AA5854" s="1">
        <v>7832.0757499130159</v>
      </c>
      <c r="AB5854" s="1">
        <v>525.46455627635441</v>
      </c>
      <c r="AC5854" s="1">
        <v>1236.5932557703541</v>
      </c>
      <c r="AD5854" s="1">
        <v>3372.7734123541004</v>
      </c>
      <c r="AE5854" s="1">
        <v>1295.0843609235401</v>
      </c>
      <c r="AF5854" s="1">
        <v>3356.8586635138158</v>
      </c>
      <c r="AG5854" s="1">
        <v>13868.01810746322</v>
      </c>
      <c r="AH5854" s="1">
        <v>2708.2655539394932</v>
      </c>
      <c r="AI5854" s="1">
        <v>732.46574511249401</v>
      </c>
      <c r="AJ5854" s="1">
        <v>4137.9006876065241</v>
      </c>
      <c r="AK5854" s="1">
        <v>538.20309097396296</v>
      </c>
      <c r="AL5854" s="1">
        <v>71009.953125</v>
      </c>
      <c r="AM5854" s="1">
        <v>54459.78515625</v>
      </c>
      <c r="AN5854" s="1">
        <v>16550.16796875</v>
      </c>
      <c r="AO5854" t="s">
        <v>18664</v>
      </c>
    </row>
    <row r="5855" spans="1:41" x14ac:dyDescent="0.25">
      <c r="A5855" s="1">
        <v>2022</v>
      </c>
      <c r="B5855" t="s">
        <v>4391</v>
      </c>
      <c r="C5855" t="s">
        <v>7134</v>
      </c>
      <c r="D5855" t="s">
        <v>7240</v>
      </c>
      <c r="E5855" t="s">
        <v>8011</v>
      </c>
      <c r="F5855" t="s">
        <v>10002</v>
      </c>
      <c r="G5855" t="s">
        <v>12188</v>
      </c>
      <c r="H5855" t="s">
        <v>12748</v>
      </c>
      <c r="I5855" s="1">
        <v>1406.6506410900238</v>
      </c>
      <c r="J5855" s="1">
        <v>3092.5753535995564</v>
      </c>
      <c r="K5855" s="1">
        <v>319.37771378868797</v>
      </c>
      <c r="L5855" s="1">
        <v>303.38185091581045</v>
      </c>
      <c r="M5855" s="1">
        <v>1509.7979630857874</v>
      </c>
      <c r="N5855" s="1">
        <v>943.59722791438628</v>
      </c>
      <c r="O5855" s="1">
        <v>1183.4520598768813</v>
      </c>
      <c r="P5855" s="1">
        <v>1984.1546203232351</v>
      </c>
      <c r="Q5855" s="1">
        <v>768.90266707524916</v>
      </c>
      <c r="R5855" s="1">
        <v>909.75758071793871</v>
      </c>
      <c r="S5855" s="1">
        <v>1172.3196361495641</v>
      </c>
      <c r="T5855" s="1">
        <v>1003.0917118931134</v>
      </c>
      <c r="U5855" s="1">
        <v>160.94049244151731</v>
      </c>
      <c r="V5855" s="1">
        <v>894.98071627796674</v>
      </c>
      <c r="W5855" s="1">
        <v>253.89365774361249</v>
      </c>
      <c r="X5855" s="1">
        <v>1628.3522123064872</v>
      </c>
      <c r="Y5855" s="1">
        <v>7629.0697421204013</v>
      </c>
      <c r="Z5855" s="1">
        <v>1881.8397070704909</v>
      </c>
      <c r="AA5855" s="1">
        <v>9975.1824880261047</v>
      </c>
      <c r="AB5855" s="1">
        <v>122.60009812026941</v>
      </c>
      <c r="AC5855" s="1">
        <v>1406.5574893434546</v>
      </c>
      <c r="AD5855" s="1">
        <v>3151.118850586266</v>
      </c>
      <c r="AE5855" s="1">
        <v>1671.8195198218555</v>
      </c>
      <c r="AF5855" s="1">
        <v>2494.9738638557205</v>
      </c>
      <c r="AG5855" s="1">
        <v>9200.9818380789075</v>
      </c>
      <c r="AH5855" s="1">
        <v>2496.5811186866222</v>
      </c>
      <c r="AI5855" s="1">
        <v>707.73693005791881</v>
      </c>
      <c r="AJ5855" s="1">
        <v>6195.5155595337646</v>
      </c>
      <c r="AK5855" s="1">
        <v>553.08252359278561</v>
      </c>
      <c r="AL5855" s="1">
        <v>65022.28515625</v>
      </c>
      <c r="AM5855" s="1">
        <v>50920.87890625</v>
      </c>
      <c r="AN5855" s="1">
        <v>14101.4052734375</v>
      </c>
      <c r="AO5855" t="s">
        <v>18665</v>
      </c>
    </row>
    <row r="5856" spans="1:41" x14ac:dyDescent="0.25">
      <c r="A5856" s="1">
        <v>2022</v>
      </c>
      <c r="B5856" t="s">
        <v>4392</v>
      </c>
      <c r="C5856" t="s">
        <v>7134</v>
      </c>
      <c r="D5856" t="s">
        <v>7240</v>
      </c>
      <c r="E5856" t="s">
        <v>8011</v>
      </c>
      <c r="F5856" t="s">
        <v>10002</v>
      </c>
      <c r="G5856" t="s">
        <v>12188</v>
      </c>
      <c r="H5856" t="s">
        <v>12748</v>
      </c>
      <c r="I5856" s="1">
        <v>1807.9168184546616</v>
      </c>
      <c r="J5856" s="1">
        <v>4187.2748194098485</v>
      </c>
      <c r="K5856" s="1">
        <v>252.26451515712881</v>
      </c>
      <c r="L5856" s="1">
        <v>315.09407407352671</v>
      </c>
      <c r="M5856" s="1">
        <v>1962.8811171793468</v>
      </c>
      <c r="N5856" s="1">
        <v>1149.8350965371646</v>
      </c>
      <c r="O5856" s="1">
        <v>1409.5712641562475</v>
      </c>
      <c r="P5856" s="1">
        <v>1919.9880323876787</v>
      </c>
      <c r="Q5856" s="1">
        <v>504.46503046765071</v>
      </c>
      <c r="R5856" s="1">
        <v>886.74093805330733</v>
      </c>
      <c r="S5856" s="1">
        <v>1516.4728791048337</v>
      </c>
      <c r="T5856" s="1">
        <v>1033.0953248312351</v>
      </c>
      <c r="U5856" s="1">
        <v>131.55952414063364</v>
      </c>
      <c r="V5856" s="1">
        <v>1159.1329544606458</v>
      </c>
      <c r="W5856" s="1">
        <v>510.34909046663017</v>
      </c>
      <c r="X5856" s="1">
        <v>2072.3892216114577</v>
      </c>
      <c r="Y5856" s="1">
        <v>9287.5269702328042</v>
      </c>
      <c r="Z5856" s="1">
        <v>1880.321714585154</v>
      </c>
      <c r="AA5856" s="1">
        <v>7768.8768427308887</v>
      </c>
      <c r="AB5856" s="1">
        <v>511.38218579146138</v>
      </c>
      <c r="AC5856" s="1">
        <v>1203.452743895906</v>
      </c>
      <c r="AD5856" s="1">
        <v>4622.957898146763</v>
      </c>
      <c r="AE5856" s="1">
        <v>1187.0265282310893</v>
      </c>
      <c r="AF5856" s="1">
        <v>3311.896992343974</v>
      </c>
      <c r="AG5856" s="1">
        <v>14074.890705500748</v>
      </c>
      <c r="AH5856" s="1">
        <v>2634.3930783196497</v>
      </c>
      <c r="AI5856" s="1">
        <v>823.37697389049447</v>
      </c>
      <c r="AJ5856" s="1">
        <v>3962.9536660526182</v>
      </c>
      <c r="AK5856" s="1">
        <v>523.77932968943617</v>
      </c>
      <c r="AL5856" s="1">
        <v>72611.8671875</v>
      </c>
      <c r="AM5856" s="1">
        <v>54738.95703125</v>
      </c>
      <c r="AN5856" s="1">
        <v>17872.912109375</v>
      </c>
      <c r="AO5856" t="s">
        <v>18666</v>
      </c>
    </row>
    <row r="5857" spans="1:41" x14ac:dyDescent="0.25">
      <c r="A5857" s="1">
        <v>2022</v>
      </c>
      <c r="B5857" t="s">
        <v>4393</v>
      </c>
      <c r="C5857" t="s">
        <v>7134</v>
      </c>
      <c r="D5857" t="s">
        <v>7240</v>
      </c>
      <c r="E5857" t="s">
        <v>8011</v>
      </c>
      <c r="F5857" t="s">
        <v>10002</v>
      </c>
      <c r="G5857" t="s">
        <v>12189</v>
      </c>
      <c r="H5857" t="s">
        <v>12748</v>
      </c>
      <c r="I5857" s="1">
        <v>2045</v>
      </c>
      <c r="J5857" s="1">
        <v>4790.7209731588573</v>
      </c>
      <c r="K5857" s="1">
        <v>231.208</v>
      </c>
      <c r="L5857" s="1">
        <v>396</v>
      </c>
      <c r="M5857" s="1">
        <v>2100</v>
      </c>
      <c r="N5857" s="1">
        <v>809.99800000000005</v>
      </c>
      <c r="O5857" s="1">
        <v>1605.5898</v>
      </c>
      <c r="P5857" s="1">
        <v>1893.7429999999999</v>
      </c>
      <c r="Q5857" s="1">
        <v>530</v>
      </c>
      <c r="R5857" s="1">
        <v>1068.0608314178139</v>
      </c>
      <c r="S5857" s="1">
        <v>1100</v>
      </c>
      <c r="T5857" s="1">
        <v>1059.924385633271</v>
      </c>
      <c r="U5857" s="1">
        <v>135</v>
      </c>
      <c r="V5857" s="1">
        <v>1098</v>
      </c>
      <c r="W5857" s="1">
        <v>456.74999999999989</v>
      </c>
      <c r="X5857" s="1">
        <v>2741.6826042726352</v>
      </c>
      <c r="Y5857" s="1">
        <v>8200</v>
      </c>
      <c r="Z5857" s="1">
        <v>1602.0645159271471</v>
      </c>
      <c r="AA5857" s="1">
        <v>7826</v>
      </c>
      <c r="AB5857" s="1">
        <v>342.33</v>
      </c>
      <c r="AC5857" s="1">
        <v>1480.9061200000001</v>
      </c>
      <c r="AD5857" s="1">
        <v>3374.31316581498</v>
      </c>
      <c r="AE5857" s="1">
        <v>1313</v>
      </c>
      <c r="AF5857" s="1">
        <v>3430.3205176470592</v>
      </c>
      <c r="AG5857" s="1">
        <v>15042.668391016439</v>
      </c>
      <c r="AH5857" s="1">
        <v>3295.62</v>
      </c>
      <c r="AI5857" s="1">
        <v>1003</v>
      </c>
      <c r="AJ5857" s="1">
        <v>4738.1880193495717</v>
      </c>
      <c r="AK5857" s="1">
        <v>509</v>
      </c>
      <c r="AL5857" s="1">
        <v>74219.0859375</v>
      </c>
      <c r="AM5857" s="1">
        <v>56399.66796875</v>
      </c>
      <c r="AN5857" s="1">
        <v>17819.41796875</v>
      </c>
      <c r="AO5857" t="s">
        <v>18667</v>
      </c>
    </row>
    <row r="5858" spans="1:41" x14ac:dyDescent="0.25">
      <c r="A5858" s="1">
        <v>2022</v>
      </c>
      <c r="B5858" t="s">
        <v>4394</v>
      </c>
      <c r="C5858" t="s">
        <v>7134</v>
      </c>
      <c r="D5858" t="s">
        <v>7240</v>
      </c>
      <c r="E5858" t="s">
        <v>8011</v>
      </c>
      <c r="F5858" t="s">
        <v>10002</v>
      </c>
      <c r="G5858" t="s">
        <v>12189</v>
      </c>
      <c r="H5858" t="s">
        <v>12748</v>
      </c>
      <c r="I5858" s="1">
        <v>1512.4205353414679</v>
      </c>
      <c r="J5858" s="1">
        <v>4921.7689645637493</v>
      </c>
      <c r="K5858" s="1">
        <v>310</v>
      </c>
      <c r="L5858" s="1">
        <v>316.69953068491242</v>
      </c>
      <c r="M5858" s="1">
        <v>1426.4682967478029</v>
      </c>
      <c r="N5858" s="1">
        <v>818.77500000000009</v>
      </c>
      <c r="O5858" s="1">
        <v>1200.1573141197059</v>
      </c>
      <c r="P5858" s="1">
        <v>1835.2</v>
      </c>
      <c r="Q5858" s="1">
        <v>707.91077325032859</v>
      </c>
      <c r="R5858" s="1">
        <v>841.53543109461032</v>
      </c>
      <c r="S5858" s="1">
        <v>979.59592959797385</v>
      </c>
      <c r="T5858" s="1">
        <v>1198.908451149759</v>
      </c>
      <c r="U5858" s="1">
        <v>127</v>
      </c>
      <c r="V5858" s="1">
        <v>906</v>
      </c>
      <c r="W5858" s="1">
        <v>305.73090591319328</v>
      </c>
      <c r="X5858" s="1">
        <v>1667.329273701612</v>
      </c>
      <c r="Y5858" s="1">
        <v>10014</v>
      </c>
      <c r="Z5858" s="1">
        <v>1574.7088000000001</v>
      </c>
      <c r="AA5858" s="1">
        <v>10563.521170237311</v>
      </c>
      <c r="AB5858" s="1">
        <v>87</v>
      </c>
      <c r="AC5858" s="1">
        <v>1603.632254875683</v>
      </c>
      <c r="AD5858" s="1">
        <v>3128.3946879999999</v>
      </c>
      <c r="AE5858" s="1">
        <v>1325.4118770643679</v>
      </c>
      <c r="AF5858" s="1">
        <v>2737.6631130063961</v>
      </c>
      <c r="AG5858" s="1">
        <v>8478.8359698459444</v>
      </c>
      <c r="AH5858" s="1">
        <v>3148.145</v>
      </c>
      <c r="AI5858" s="1">
        <v>670.18916593329595</v>
      </c>
      <c r="AJ5858" s="1">
        <v>5284.3043178314174</v>
      </c>
      <c r="AK5858" s="1">
        <v>557</v>
      </c>
      <c r="AL5858" s="1">
        <v>68248.3046875</v>
      </c>
      <c r="AM5858" s="1">
        <v>53569.38671875</v>
      </c>
      <c r="AN5858" s="1">
        <v>14678.9189453125</v>
      </c>
      <c r="AO5858" t="s">
        <v>18668</v>
      </c>
    </row>
    <row r="5859" spans="1:41" x14ac:dyDescent="0.25">
      <c r="A5859" s="1">
        <v>2022</v>
      </c>
      <c r="B5859" t="s">
        <v>4395</v>
      </c>
      <c r="C5859" t="s">
        <v>7134</v>
      </c>
      <c r="D5859" t="s">
        <v>7240</v>
      </c>
      <c r="E5859" t="s">
        <v>8011</v>
      </c>
      <c r="F5859" t="s">
        <v>10002</v>
      </c>
      <c r="G5859" t="s">
        <v>12189</v>
      </c>
      <c r="H5859" t="s">
        <v>12748</v>
      </c>
      <c r="I5859" s="1">
        <v>1382.598318523897</v>
      </c>
      <c r="J5859" s="1">
        <v>3573.9465199999981</v>
      </c>
      <c r="K5859" s="1">
        <v>288.42049164935088</v>
      </c>
      <c r="L5859" s="1">
        <v>289.12563993398408</v>
      </c>
      <c r="M5859" s="1">
        <v>1435.3</v>
      </c>
      <c r="N5859" s="1">
        <v>1209.880903</v>
      </c>
      <c r="O5859" s="1">
        <v>1256.7561081571459</v>
      </c>
      <c r="P5859" s="1">
        <v>1724.2</v>
      </c>
      <c r="Q5859" s="1">
        <v>771.59019849876961</v>
      </c>
      <c r="R5859" s="1">
        <v>898.22255551025705</v>
      </c>
      <c r="S5859" s="1">
        <v>1194.7899305223921</v>
      </c>
      <c r="T5859" s="1">
        <v>822.6781167157751</v>
      </c>
      <c r="U5859" s="1">
        <v>124.8724812</v>
      </c>
      <c r="V5859" s="1">
        <v>26</v>
      </c>
      <c r="W5859" s="1">
        <v>302.89447911152439</v>
      </c>
      <c r="X5859" s="1">
        <v>1235.4664187808</v>
      </c>
      <c r="Y5859" s="1">
        <v>9293.6678499999962</v>
      </c>
      <c r="Z5859" s="1">
        <v>1132.9608158317051</v>
      </c>
      <c r="AA5859" s="1">
        <v>8314.1820608410744</v>
      </c>
      <c r="AB5859" s="1">
        <v>87</v>
      </c>
      <c r="AC5859" s="1">
        <v>1387.7551599999999</v>
      </c>
      <c r="AD5859" s="1">
        <v>3174.5448391823402</v>
      </c>
      <c r="AE5859" s="1">
        <v>1324.8969638399999</v>
      </c>
      <c r="AF5859" s="1">
        <v>2547.3596161398659</v>
      </c>
      <c r="AG5859" s="1">
        <v>10387.66701264945</v>
      </c>
      <c r="AH5859" s="1">
        <v>2530.0323405239569</v>
      </c>
      <c r="AI5859" s="1">
        <v>701.09131003200014</v>
      </c>
      <c r="AJ5859" s="1">
        <v>4607.1304572090239</v>
      </c>
      <c r="AK5859" s="1">
        <v>547.8891019432001</v>
      </c>
      <c r="AL5859" s="1">
        <v>62572.9140625</v>
      </c>
      <c r="AM5859" s="1">
        <v>48996.0546875</v>
      </c>
      <c r="AN5859" s="1">
        <v>13576.86328125</v>
      </c>
      <c r="AO5859" t="s">
        <v>18669</v>
      </c>
    </row>
    <row r="5860" spans="1:41" x14ac:dyDescent="0.25">
      <c r="A5860" s="1">
        <v>2022</v>
      </c>
      <c r="B5860" t="s">
        <v>4396</v>
      </c>
      <c r="C5860" t="s">
        <v>7134</v>
      </c>
      <c r="D5860" t="s">
        <v>7240</v>
      </c>
      <c r="E5860" t="s">
        <v>8011</v>
      </c>
      <c r="F5860" t="s">
        <v>10002</v>
      </c>
      <c r="G5860" t="s">
        <v>12189</v>
      </c>
      <c r="H5860" t="s">
        <v>12748</v>
      </c>
      <c r="I5860" s="1">
        <v>1895.125267346154</v>
      </c>
      <c r="J5860" s="1">
        <v>3329.5</v>
      </c>
      <c r="K5860" s="1">
        <v>292.91457140044213</v>
      </c>
      <c r="L5860" s="1">
        <v>370.69979999999998</v>
      </c>
      <c r="M5860" s="1">
        <v>1819.0779435018201</v>
      </c>
      <c r="N5860" s="1">
        <v>840.57879455997977</v>
      </c>
      <c r="O5860" s="1">
        <v>1294</v>
      </c>
      <c r="P5860" s="1">
        <v>1835.2</v>
      </c>
      <c r="Q5860" s="1">
        <v>922.84736409662912</v>
      </c>
      <c r="R5860" s="1">
        <v>689.65776922045882</v>
      </c>
      <c r="S5860" s="1">
        <v>1299.680541031224</v>
      </c>
      <c r="T5860" s="1">
        <v>1316.8090369634031</v>
      </c>
      <c r="U5860" s="1">
        <v>169.18761461672719</v>
      </c>
      <c r="V5860" s="1">
        <v>887</v>
      </c>
      <c r="W5860" s="1">
        <v>295.31559829595341</v>
      </c>
      <c r="X5860" s="1">
        <v>1951.8098244292689</v>
      </c>
      <c r="Y5860" s="1">
        <v>9225.4274999999998</v>
      </c>
      <c r="Z5860" s="1">
        <v>2138.8200000000002</v>
      </c>
      <c r="AA5860" s="1">
        <v>10499.79331636944</v>
      </c>
      <c r="AB5860" s="1">
        <v>109</v>
      </c>
      <c r="AC5860" s="1">
        <v>1561.4221433619509</v>
      </c>
      <c r="AD5860" s="1">
        <v>4065.7197782540652</v>
      </c>
      <c r="AE5860" s="1">
        <v>1757.489071503398</v>
      </c>
      <c r="AF5860" s="1">
        <v>2506.6161560340429</v>
      </c>
      <c r="AG5860" s="1">
        <v>9032</v>
      </c>
      <c r="AH5860" s="1">
        <v>3649.8106008544851</v>
      </c>
      <c r="AI5860" s="1">
        <v>657.04820189538816</v>
      </c>
      <c r="AJ5860" s="1">
        <v>5272.7291728443097</v>
      </c>
      <c r="AK5860" s="1">
        <v>739.00989855416037</v>
      </c>
      <c r="AL5860" s="1">
        <v>70424.2890625</v>
      </c>
      <c r="AM5860" s="1">
        <v>52934.09765625</v>
      </c>
      <c r="AN5860" s="1">
        <v>17490.1953125</v>
      </c>
      <c r="AO5860" t="s">
        <v>18670</v>
      </c>
    </row>
    <row r="5861" spans="1:41" x14ac:dyDescent="0.25">
      <c r="A5861" s="1">
        <v>2022</v>
      </c>
      <c r="B5861" t="s">
        <v>4397</v>
      </c>
      <c r="C5861" t="s">
        <v>7134</v>
      </c>
      <c r="D5861" t="s">
        <v>7240</v>
      </c>
      <c r="E5861" t="s">
        <v>8011</v>
      </c>
      <c r="F5861" t="s">
        <v>10002</v>
      </c>
      <c r="G5861" t="s">
        <v>12189</v>
      </c>
      <c r="H5861" t="s">
        <v>12748</v>
      </c>
      <c r="I5861" s="1">
        <v>2184.84</v>
      </c>
      <c r="J5861" s="1">
        <v>4870.1245176215416</v>
      </c>
      <c r="K5861" s="1">
        <v>240.3493866771</v>
      </c>
      <c r="L5861" s="1">
        <v>396.01117079999989</v>
      </c>
      <c r="M5861" s="1">
        <v>2184</v>
      </c>
      <c r="N5861" s="1">
        <v>1126.480911742188</v>
      </c>
      <c r="O5861" s="1">
        <v>1438.7253000000001</v>
      </c>
      <c r="P5861" s="1">
        <v>1890.773856</v>
      </c>
      <c r="Q5861" s="1">
        <v>482.40141095256018</v>
      </c>
      <c r="R5861" s="1">
        <v>922.9766744804125</v>
      </c>
      <c r="S5861" s="1">
        <v>711.89801699716713</v>
      </c>
      <c r="T5861" s="1">
        <v>1041.0650179999329</v>
      </c>
      <c r="U5861" s="1">
        <v>135.66</v>
      </c>
      <c r="V5861" s="1">
        <v>1139</v>
      </c>
      <c r="W5861" s="1">
        <v>450</v>
      </c>
      <c r="X5861" s="1">
        <v>2195.0783280153159</v>
      </c>
      <c r="Y5861" s="1">
        <v>8132.6854618148282</v>
      </c>
      <c r="Z5861" s="1">
        <v>1653.320060301367</v>
      </c>
      <c r="AA5861" s="1">
        <v>8036</v>
      </c>
      <c r="AB5861" s="1">
        <v>402.9</v>
      </c>
      <c r="AC5861" s="1">
        <v>1209.6892499999999</v>
      </c>
      <c r="AD5861" s="1">
        <v>3455.2879711398668</v>
      </c>
      <c r="AE5861" s="1">
        <v>1437.8965499999999</v>
      </c>
      <c r="AF5861" s="1">
        <v>3796.2531850091609</v>
      </c>
      <c r="AG5861" s="1">
        <v>15766</v>
      </c>
      <c r="AH5861" s="1">
        <v>3191.76</v>
      </c>
      <c r="AI5861" s="1">
        <v>1023.06</v>
      </c>
      <c r="AJ5861" s="1">
        <v>4658.8963774038066</v>
      </c>
      <c r="AK5861" s="1">
        <v>519</v>
      </c>
      <c r="AL5861" s="1">
        <v>74692.140625</v>
      </c>
      <c r="AM5861" s="1">
        <v>57839.0078125</v>
      </c>
      <c r="AN5861" s="1">
        <v>16853.125</v>
      </c>
      <c r="AO5861" t="s">
        <v>18671</v>
      </c>
    </row>
    <row r="5862" spans="1:41" x14ac:dyDescent="0.25">
      <c r="A5862" s="1">
        <v>2022</v>
      </c>
      <c r="B5862" t="s">
        <v>4398</v>
      </c>
      <c r="C5862" t="s">
        <v>7134</v>
      </c>
      <c r="D5862" t="s">
        <v>7240</v>
      </c>
      <c r="E5862" t="s">
        <v>8011</v>
      </c>
      <c r="F5862" t="s">
        <v>10002</v>
      </c>
      <c r="G5862" t="s">
        <v>12189</v>
      </c>
      <c r="H5862" t="s">
        <v>12748</v>
      </c>
      <c r="I5862" s="1">
        <v>1857.114</v>
      </c>
      <c r="J5862" s="1">
        <v>4411.769331738341</v>
      </c>
      <c r="K5862" s="1">
        <v>236.03003699999999</v>
      </c>
      <c r="L5862" s="1">
        <v>324.20809272600002</v>
      </c>
      <c r="M5862" s="1">
        <v>1976.76</v>
      </c>
      <c r="N5862" s="1">
        <v>1157.9652000000001</v>
      </c>
      <c r="O5862" s="1">
        <v>1419.5378761081199</v>
      </c>
      <c r="P5862" s="1">
        <v>1929.774189641</v>
      </c>
      <c r="Q5862" s="1">
        <v>508.03193575992782</v>
      </c>
      <c r="R5862" s="1">
        <v>893.01078978493081</v>
      </c>
      <c r="S5862" s="1">
        <v>1527.1953570000001</v>
      </c>
      <c r="T5862" s="1">
        <v>1058.188653070808</v>
      </c>
      <c r="U5862" s="1">
        <v>135.13953276000001</v>
      </c>
      <c r="V5862" s="1">
        <v>1167</v>
      </c>
      <c r="W5862" s="1">
        <v>513.95759999999996</v>
      </c>
      <c r="X5862" s="1">
        <v>2150</v>
      </c>
      <c r="Y5862" s="1">
        <v>9445.4774126870816</v>
      </c>
      <c r="Z5862" s="1">
        <v>1893.6168471907181</v>
      </c>
      <c r="AA5862" s="1">
        <v>8139</v>
      </c>
      <c r="AB5862" s="1">
        <v>541</v>
      </c>
      <c r="AC5862" s="1">
        <v>1211.9619600000001</v>
      </c>
      <c r="AD5862" s="1">
        <v>4569.3252364178315</v>
      </c>
      <c r="AE5862" s="1">
        <v>1195.4195999999999</v>
      </c>
      <c r="AF5862" s="1">
        <v>3402.0206064000008</v>
      </c>
      <c r="AG5862" s="1">
        <v>14711</v>
      </c>
      <c r="AH5862" s="1">
        <v>2760.7788892459298</v>
      </c>
      <c r="AI5862" s="1">
        <v>829.19880000000012</v>
      </c>
      <c r="AJ5862" s="1">
        <v>4070.7938880000002</v>
      </c>
      <c r="AK5862" s="1">
        <v>528</v>
      </c>
      <c r="AL5862" s="1">
        <v>74563.2734375</v>
      </c>
      <c r="AM5862" s="1">
        <v>56453.30078125</v>
      </c>
      <c r="AN5862" s="1">
        <v>18109.97265625</v>
      </c>
      <c r="AO5862" t="s">
        <v>18672</v>
      </c>
    </row>
    <row r="5863" spans="1:41" x14ac:dyDescent="0.25">
      <c r="A5863" s="1">
        <v>2022</v>
      </c>
      <c r="B5863" t="s">
        <v>4399</v>
      </c>
      <c r="C5863" t="s">
        <v>7134</v>
      </c>
      <c r="D5863" t="s">
        <v>7240</v>
      </c>
      <c r="E5863" t="s">
        <v>8011</v>
      </c>
      <c r="F5863" t="s">
        <v>10002</v>
      </c>
      <c r="G5863" t="s">
        <v>12189</v>
      </c>
      <c r="H5863" t="s">
        <v>12748</v>
      </c>
      <c r="I5863" s="1">
        <v>1449.737317622021</v>
      </c>
      <c r="J5863" s="1">
        <v>3187.3</v>
      </c>
      <c r="K5863" s="1">
        <v>331.40599954558382</v>
      </c>
      <c r="L5863" s="1">
        <v>308.48663468128859</v>
      </c>
      <c r="M5863" s="1">
        <v>1557.8245471140931</v>
      </c>
      <c r="N5863" s="1">
        <v>953.4316273972878</v>
      </c>
      <c r="O5863" s="1">
        <v>1208.5996883597311</v>
      </c>
      <c r="P5863" s="1">
        <v>1780.2351839999999</v>
      </c>
      <c r="Q5863" s="1">
        <v>784.29425764575024</v>
      </c>
      <c r="R5863" s="1">
        <v>968.41195095199532</v>
      </c>
      <c r="S5863" s="1">
        <v>1185.6843455921251</v>
      </c>
      <c r="T5863" s="1">
        <v>998.86042161160117</v>
      </c>
      <c r="U5863" s="1">
        <v>165.87021040855609</v>
      </c>
      <c r="V5863" s="1">
        <v>929</v>
      </c>
      <c r="W5863" s="1">
        <v>257.54707042525922</v>
      </c>
      <c r="X5863" s="1">
        <v>1645.3232945447039</v>
      </c>
      <c r="Y5863" s="1">
        <v>7965.3211500000016</v>
      </c>
      <c r="Z5863" s="1">
        <v>1920.1217116535031</v>
      </c>
      <c r="AA5863" s="1">
        <v>10309.81864559848</v>
      </c>
      <c r="AB5863" s="1">
        <v>110</v>
      </c>
      <c r="AC5863" s="1">
        <v>1420.3545200000001</v>
      </c>
      <c r="AD5863" s="1">
        <v>3220.6347547788168</v>
      </c>
      <c r="AE5863" s="1">
        <v>1718.1812504020049</v>
      </c>
      <c r="AF5863" s="1">
        <v>2571.396629173224</v>
      </c>
      <c r="AG5863" s="1">
        <v>9956.6090719638651</v>
      </c>
      <c r="AH5863" s="1">
        <v>2581.895213741288</v>
      </c>
      <c r="AI5863" s="1">
        <v>715.11313623264016</v>
      </c>
      <c r="AJ5863" s="1">
        <v>6401.4885881216496</v>
      </c>
      <c r="AK5863" s="1">
        <v>582.25665992135919</v>
      </c>
      <c r="AL5863" s="1">
        <v>67185.203125</v>
      </c>
      <c r="AM5863" s="1">
        <v>52790.05859375</v>
      </c>
      <c r="AN5863" s="1">
        <v>14395.1455078125</v>
      </c>
      <c r="AO5863" t="s">
        <v>18673</v>
      </c>
    </row>
    <row r="5864" spans="1:41" x14ac:dyDescent="0.25">
      <c r="A5864" s="1">
        <v>2022</v>
      </c>
      <c r="B5864" t="s">
        <v>4400</v>
      </c>
      <c r="C5864" t="s">
        <v>7134</v>
      </c>
      <c r="D5864" t="s">
        <v>7240</v>
      </c>
      <c r="E5864" t="s">
        <v>8011</v>
      </c>
      <c r="F5864" t="s">
        <v>10002</v>
      </c>
      <c r="G5864" t="s">
        <v>12189</v>
      </c>
      <c r="H5864" t="s">
        <v>12748</v>
      </c>
      <c r="I5864" s="1">
        <v>1436.2060482723391</v>
      </c>
      <c r="J5864" s="1">
        <v>4130.6487144888733</v>
      </c>
      <c r="K5864" s="1">
        <v>248</v>
      </c>
      <c r="L5864" s="1">
        <v>330.69225458052</v>
      </c>
      <c r="M5864" s="1">
        <v>2016.2952</v>
      </c>
      <c r="N5864" s="1">
        <v>1170.4235912235019</v>
      </c>
      <c r="O5864" s="1">
        <v>1439.4389696302819</v>
      </c>
      <c r="P5864" s="1">
        <v>1796.7297148279999</v>
      </c>
      <c r="Q5864" s="1">
        <v>524.65345254387398</v>
      </c>
      <c r="R5864" s="1">
        <v>889.34817543647591</v>
      </c>
      <c r="S5864" s="1">
        <v>1693.3311421599999</v>
      </c>
      <c r="T5864" s="1">
        <v>972.59008797941772</v>
      </c>
      <c r="U5864" s="1">
        <v>135.30402000000001</v>
      </c>
      <c r="V5864" s="1">
        <v>1446</v>
      </c>
      <c r="W5864" s="1">
        <v>411.74870399999998</v>
      </c>
      <c r="X5864" s="1">
        <v>1938.43425</v>
      </c>
      <c r="Y5864" s="1">
        <v>9287.0788251153572</v>
      </c>
      <c r="Z5864" s="1">
        <v>1919.8881653785761</v>
      </c>
      <c r="AA5864" s="1">
        <v>8148</v>
      </c>
      <c r="AB5864" s="1">
        <v>541</v>
      </c>
      <c r="AC5864" s="1">
        <v>1236.2011992</v>
      </c>
      <c r="AD5864" s="1">
        <v>3388.257989201129</v>
      </c>
      <c r="AE5864" s="1">
        <v>1294.6737599999999</v>
      </c>
      <c r="AF5864" s="1">
        <v>3428.6172954908311</v>
      </c>
      <c r="AG5864" s="1">
        <v>14858</v>
      </c>
      <c r="AH5864" s="1">
        <v>2766.9738448020462</v>
      </c>
      <c r="AI5864" s="1">
        <v>732.23352000000011</v>
      </c>
      <c r="AJ5864" s="1">
        <v>4303.7069708735999</v>
      </c>
      <c r="AK5864" s="1">
        <v>538</v>
      </c>
      <c r="AL5864" s="1">
        <v>73022.4765625</v>
      </c>
      <c r="AM5864" s="1">
        <v>56336.171875</v>
      </c>
      <c r="AN5864" s="1">
        <v>16686.3046875</v>
      </c>
      <c r="AO5864" t="s">
        <v>18674</v>
      </c>
    </row>
    <row r="5865" spans="1:41" x14ac:dyDescent="0.25">
      <c r="A5865" s="1">
        <v>2022</v>
      </c>
      <c r="B5865" t="s">
        <v>4401</v>
      </c>
      <c r="C5865" t="s">
        <v>7134</v>
      </c>
      <c r="D5865" t="s">
        <v>7240</v>
      </c>
      <c r="E5865" t="s">
        <v>8011</v>
      </c>
      <c r="F5865" t="s">
        <v>10002</v>
      </c>
      <c r="G5865" t="s">
        <v>12189</v>
      </c>
      <c r="H5865" t="s">
        <v>12748</v>
      </c>
      <c r="I5865" s="1">
        <v>1370.4980820146</v>
      </c>
      <c r="J5865" s="1">
        <v>3478.6525509732869</v>
      </c>
      <c r="K5865" s="1">
        <v>341.51740802291522</v>
      </c>
      <c r="L5865" s="1">
        <v>286.14780000000007</v>
      </c>
      <c r="M5865" s="1">
        <v>1840.1846153846161</v>
      </c>
      <c r="N5865" s="1">
        <v>928.74894518040151</v>
      </c>
      <c r="O5865" s="1">
        <v>1372.4405839852459</v>
      </c>
      <c r="P5865" s="1">
        <v>2200.2843057273508</v>
      </c>
      <c r="Q5865" s="1">
        <v>466.90736276515281</v>
      </c>
      <c r="R5865" s="1">
        <v>912.37696261861333</v>
      </c>
      <c r="S5865" s="1">
        <v>1741</v>
      </c>
      <c r="T5865" s="1">
        <v>883.26464255999997</v>
      </c>
      <c r="U5865" s="1">
        <v>135.30402000000001</v>
      </c>
      <c r="V5865" s="1">
        <v>1217</v>
      </c>
      <c r="W5865" s="1">
        <v>340.1318536445529</v>
      </c>
      <c r="X5865" s="1">
        <v>1265.3631950399999</v>
      </c>
      <c r="Y5865" s="1">
        <v>7250.6251799887386</v>
      </c>
      <c r="Z5865" s="1">
        <v>1309</v>
      </c>
      <c r="AA5865" s="1">
        <v>8148</v>
      </c>
      <c r="AB5865" s="1">
        <v>87.02</v>
      </c>
      <c r="AC5865" s="1">
        <v>1261.0332800000001</v>
      </c>
      <c r="AD5865" s="1">
        <v>1758.215797855102</v>
      </c>
      <c r="AE5865" s="1">
        <v>1298.918592</v>
      </c>
      <c r="AF5865" s="1">
        <v>2616.528896209607</v>
      </c>
      <c r="AG5865" s="1">
        <v>11159</v>
      </c>
      <c r="AH5865" s="1">
        <v>2446</v>
      </c>
      <c r="AI5865" s="1">
        <v>746.87819040000011</v>
      </c>
      <c r="AJ5865" s="1">
        <v>4303</v>
      </c>
      <c r="AK5865" s="1">
        <v>537.14617837568642</v>
      </c>
      <c r="AL5865" s="1">
        <v>61701.18359375</v>
      </c>
      <c r="AM5865" s="1">
        <v>48342.0234375</v>
      </c>
      <c r="AN5865" s="1">
        <v>13359.162109375</v>
      </c>
      <c r="AO5865" t="s">
        <v>18675</v>
      </c>
    </row>
    <row r="5866" spans="1:41" x14ac:dyDescent="0.25">
      <c r="A5866" s="1">
        <v>2022</v>
      </c>
      <c r="B5866" t="s">
        <v>4402</v>
      </c>
      <c r="C5866" t="s">
        <v>7134</v>
      </c>
      <c r="D5866" t="s">
        <v>7240</v>
      </c>
      <c r="E5866" t="s">
        <v>8012</v>
      </c>
      <c r="F5866" t="s">
        <v>10003</v>
      </c>
      <c r="G5866" t="s">
        <v>12190</v>
      </c>
      <c r="H5866" t="s">
        <v>12748</v>
      </c>
      <c r="I5866" s="1">
        <v>3329.1499371385885</v>
      </c>
      <c r="J5866" s="1">
        <v>4457.7053315288731</v>
      </c>
      <c r="K5866" s="1">
        <v>200.16672819900145</v>
      </c>
      <c r="L5866" s="1">
        <v>417.96852122573887</v>
      </c>
      <c r="M5866" s="1">
        <v>2105.5959572052534</v>
      </c>
      <c r="N5866" s="1">
        <v>3957.1221288131132</v>
      </c>
      <c r="O5866" s="1">
        <v>1625.2383396498658</v>
      </c>
      <c r="P5866" s="1">
        <v>2717.2639928837893</v>
      </c>
      <c r="Q5866" s="1">
        <v>1421.4010175867795</v>
      </c>
      <c r="R5866" s="1">
        <v>2598.0075338031634</v>
      </c>
      <c r="S5866" s="1">
        <v>4615.80635479373</v>
      </c>
      <c r="T5866" s="1">
        <v>2145.5017171047148</v>
      </c>
      <c r="U5866" s="1">
        <v>286.9956842360852</v>
      </c>
      <c r="V5866" s="1">
        <v>2729.5240026958163</v>
      </c>
      <c r="W5866" s="1">
        <v>2156.6471805701935</v>
      </c>
      <c r="X5866" s="1">
        <v>2937.5875146693788</v>
      </c>
      <c r="Y5866" s="1">
        <v>18678.68222179632</v>
      </c>
      <c r="Z5866" s="1">
        <v>929.88466997257206</v>
      </c>
      <c r="AA5866" s="1">
        <v>11089.648511034507</v>
      </c>
      <c r="AB5866" s="1">
        <v>873.80433569355648</v>
      </c>
      <c r="AC5866" s="1">
        <v>3470.697323150172</v>
      </c>
      <c r="AD5866" s="1">
        <v>1857.417121088052</v>
      </c>
      <c r="AE5866" s="1">
        <v>5143.3677207865385</v>
      </c>
      <c r="AF5866" s="1">
        <v>7459.6586974451193</v>
      </c>
      <c r="AG5866" s="1">
        <v>46591.663808317826</v>
      </c>
      <c r="AH5866" s="1">
        <v>4164.7022882681404</v>
      </c>
      <c r="AI5866" s="1">
        <v>1292.8737619955682</v>
      </c>
      <c r="AJ5866" s="1">
        <v>4914.4390408494401</v>
      </c>
      <c r="AK5866" s="1">
        <v>2537.6247563862376</v>
      </c>
      <c r="AL5866" s="1">
        <v>146706.140625</v>
      </c>
      <c r="AM5866" s="1">
        <v>120193.1796875</v>
      </c>
      <c r="AN5866" s="1">
        <v>26512.96875</v>
      </c>
      <c r="AO5866" t="s">
        <v>18676</v>
      </c>
    </row>
    <row r="5867" spans="1:41" x14ac:dyDescent="0.25">
      <c r="A5867" s="1">
        <v>2022</v>
      </c>
      <c r="B5867" t="s">
        <v>4403</v>
      </c>
      <c r="C5867" t="s">
        <v>7134</v>
      </c>
      <c r="D5867" t="s">
        <v>7240</v>
      </c>
      <c r="E5867" t="s">
        <v>8012</v>
      </c>
      <c r="F5867" t="s">
        <v>10003</v>
      </c>
      <c r="G5867" t="s">
        <v>12190</v>
      </c>
      <c r="H5867" t="s">
        <v>12748</v>
      </c>
      <c r="I5867" s="1">
        <v>4481.9605526586538</v>
      </c>
      <c r="J5867" s="1">
        <v>14624.054455883639</v>
      </c>
      <c r="K5867" s="1">
        <v>111.32502704716426</v>
      </c>
      <c r="L5867" s="1">
        <v>252.64760483590373</v>
      </c>
      <c r="M5867" s="1">
        <v>3945.7611225842611</v>
      </c>
      <c r="N5867" s="1">
        <v>4273.1414643128019</v>
      </c>
      <c r="O5867" s="1">
        <v>2279.1928346146005</v>
      </c>
      <c r="P5867" s="1">
        <v>3302.4651203550275</v>
      </c>
      <c r="Q5867" s="1">
        <v>1372.8782499035349</v>
      </c>
      <c r="R5867" s="1">
        <v>2531.7837711497077</v>
      </c>
      <c r="S5867" s="1">
        <v>4246.1782325361974</v>
      </c>
      <c r="T5867" s="1">
        <v>4246.1782325361974</v>
      </c>
      <c r="U5867" s="1">
        <v>265.38613953351233</v>
      </c>
      <c r="V5867" s="1">
        <v>2214.3819482676267</v>
      </c>
      <c r="W5867" s="1">
        <v>1596.2782412442668</v>
      </c>
      <c r="X5867" s="1">
        <v>3338.9291759269317</v>
      </c>
      <c r="Y5867" s="1">
        <v>19054.724818506184</v>
      </c>
      <c r="Z5867" s="1">
        <v>1734.6911933380125</v>
      </c>
      <c r="AA5867" s="1">
        <v>18587.645212927204</v>
      </c>
      <c r="AB5867" s="1">
        <v>598.71113078760379</v>
      </c>
      <c r="AC5867" s="1">
        <v>2695.7951691576632</v>
      </c>
      <c r="AD5867" s="1">
        <v>3051.1540001178141</v>
      </c>
      <c r="AE5867" s="1">
        <v>5679.2633860171636</v>
      </c>
      <c r="AF5867" s="1">
        <v>9203.5913190222072</v>
      </c>
      <c r="AG5867" s="1">
        <v>37815.401794409234</v>
      </c>
      <c r="AH5867" s="1">
        <v>8680.2498518621214</v>
      </c>
      <c r="AI5867" s="1">
        <v>1451.1314109692453</v>
      </c>
      <c r="AJ5867" s="1">
        <v>4987.136334113763</v>
      </c>
      <c r="AK5867" s="1">
        <v>2571.0609198006673</v>
      </c>
      <c r="AL5867" s="1">
        <v>169193.109375</v>
      </c>
      <c r="AM5867" s="1">
        <v>133076.953125</v>
      </c>
      <c r="AN5867" s="1">
        <v>36116.15234375</v>
      </c>
      <c r="AO5867" t="s">
        <v>18677</v>
      </c>
    </row>
    <row r="5868" spans="1:41" x14ac:dyDescent="0.25">
      <c r="A5868" s="1">
        <v>2022</v>
      </c>
      <c r="B5868" t="s">
        <v>4404</v>
      </c>
      <c r="C5868" t="s">
        <v>7134</v>
      </c>
      <c r="D5868" t="s">
        <v>7240</v>
      </c>
      <c r="E5868" t="s">
        <v>8012</v>
      </c>
      <c r="F5868" t="s">
        <v>10003</v>
      </c>
      <c r="G5868" t="s">
        <v>12190</v>
      </c>
      <c r="H5868" t="s">
        <v>12748</v>
      </c>
      <c r="I5868" s="1">
        <v>-1437.0464298898803</v>
      </c>
      <c r="J5868" s="1">
        <v>5283.7721321942063</v>
      </c>
      <c r="K5868" s="1">
        <v>210.90726292782003</v>
      </c>
      <c r="L5868" s="1">
        <v>259.88593383668916</v>
      </c>
      <c r="M5868" s="1">
        <v>3184.4169424879256</v>
      </c>
      <c r="N5868" s="1">
        <v>3776.7231311016435</v>
      </c>
      <c r="O5868" s="1">
        <v>1888.6363765658853</v>
      </c>
      <c r="P5868" s="1">
        <v>2662.1444787831983</v>
      </c>
      <c r="Q5868" s="1">
        <v>1212.489088653432</v>
      </c>
      <c r="R5868" s="1">
        <v>2604.3191268928726</v>
      </c>
      <c r="S5868" s="1">
        <v>3261.6776654209689</v>
      </c>
      <c r="T5868" s="1">
        <v>3275.8731155885189</v>
      </c>
      <c r="U5868" s="1">
        <v>272.98942629904326</v>
      </c>
      <c r="V5868" s="1">
        <v>2200.2947759702888</v>
      </c>
      <c r="W5868" s="1">
        <v>1637.9365577942594</v>
      </c>
      <c r="X5868" s="1">
        <v>3243.1143844326339</v>
      </c>
      <c r="Y5868" s="1">
        <v>18494.487652907581</v>
      </c>
      <c r="Z5868" s="1">
        <v>869.19833333615372</v>
      </c>
      <c r="AA5868" s="1">
        <v>18497.763526023169</v>
      </c>
      <c r="AB5868" s="1">
        <v>856.09484087379963</v>
      </c>
      <c r="AC5868" s="1">
        <v>2582.776275512254</v>
      </c>
      <c r="AD5868" s="1">
        <v>2347.902342685592</v>
      </c>
      <c r="AE5868" s="1">
        <v>5366.9994731833749</v>
      </c>
      <c r="AF5868" s="1">
        <v>9439.1007952567597</v>
      </c>
      <c r="AG5868" s="1">
        <v>37400.643360674119</v>
      </c>
      <c r="AH5868" s="1">
        <v>4223.6924036987975</v>
      </c>
      <c r="AI5868" s="1">
        <v>1200.0615180105942</v>
      </c>
      <c r="AJ5868" s="1">
        <v>5135.9794923058098</v>
      </c>
      <c r="AK5868" s="1">
        <v>2467.7490686616925</v>
      </c>
      <c r="AL5868" s="1">
        <v>142420.578125</v>
      </c>
      <c r="AM5868" s="1">
        <v>114622.515625</v>
      </c>
      <c r="AN5868" s="1">
        <v>27798.064453125</v>
      </c>
      <c r="AO5868" t="s">
        <v>18678</v>
      </c>
    </row>
    <row r="5869" spans="1:41" x14ac:dyDescent="0.25">
      <c r="A5869" s="1">
        <v>2022</v>
      </c>
      <c r="B5869" t="s">
        <v>4405</v>
      </c>
      <c r="C5869" t="s">
        <v>7134</v>
      </c>
      <c r="D5869" t="s">
        <v>7240</v>
      </c>
      <c r="E5869" t="s">
        <v>8012</v>
      </c>
      <c r="F5869" t="s">
        <v>10003</v>
      </c>
      <c r="G5869" t="s">
        <v>12190</v>
      </c>
      <c r="H5869" t="s">
        <v>12748</v>
      </c>
      <c r="I5869" s="1">
        <v>4939.2287480181349</v>
      </c>
      <c r="J5869" s="1">
        <v>14953.619959918735</v>
      </c>
      <c r="K5869" s="1">
        <v>180.48597130964507</v>
      </c>
      <c r="L5869" s="1">
        <v>245.87668730983395</v>
      </c>
      <c r="M5869" s="1">
        <v>4219.2904435263681</v>
      </c>
      <c r="N5869" s="1">
        <v>5380.3604517210724</v>
      </c>
      <c r="O5869" s="1">
        <v>2082.5815627346328</v>
      </c>
      <c r="P5869" s="1">
        <v>3150.9407407352674</v>
      </c>
      <c r="Q5869" s="1">
        <v>1236.0148754392617</v>
      </c>
      <c r="R5869" s="1">
        <v>2788.7188870666205</v>
      </c>
      <c r="S5869" s="1">
        <v>4214.7189967139902</v>
      </c>
      <c r="T5869" s="1">
        <v>4390.6551305327494</v>
      </c>
      <c r="U5869" s="1">
        <v>263.43930783196498</v>
      </c>
      <c r="V5869" s="1">
        <v>2577.5728354539315</v>
      </c>
      <c r="W5869" s="1">
        <v>978.34127261517972</v>
      </c>
      <c r="X5869" s="1">
        <v>3245.985510619741</v>
      </c>
      <c r="Y5869" s="1">
        <v>21465.654659343403</v>
      </c>
      <c r="Z5869" s="1">
        <v>1530.738375897766</v>
      </c>
      <c r="AA5869" s="1">
        <v>18490.340123829446</v>
      </c>
      <c r="AB5869" s="1">
        <v>582.66576320481659</v>
      </c>
      <c r="AC5869" s="1">
        <v>2344.1076955986409</v>
      </c>
      <c r="AD5869" s="1">
        <v>3102.9432289967026</v>
      </c>
      <c r="AE5869" s="1">
        <v>6228.2918025057024</v>
      </c>
      <c r="AF5869" s="1">
        <v>8773.1488079993323</v>
      </c>
      <c r="AG5869" s="1">
        <v>42285.624740667285</v>
      </c>
      <c r="AH5869" s="1">
        <v>9017.8890904518521</v>
      </c>
      <c r="AI5869" s="1">
        <v>2003.171834847765</v>
      </c>
      <c r="AJ5869" s="1">
        <v>5986.7874073970079</v>
      </c>
      <c r="AK5869" s="1">
        <v>2612.6980764981936</v>
      </c>
      <c r="AL5869" s="1">
        <v>179271.890625</v>
      </c>
      <c r="AM5869" s="1">
        <v>142640.453125</v>
      </c>
      <c r="AN5869" s="1">
        <v>36631.42578125</v>
      </c>
      <c r="AO5869" t="s">
        <v>18679</v>
      </c>
    </row>
    <row r="5870" spans="1:41" x14ac:dyDescent="0.25">
      <c r="A5870" s="1">
        <v>2022</v>
      </c>
      <c r="B5870" t="s">
        <v>4406</v>
      </c>
      <c r="C5870" t="s">
        <v>7134</v>
      </c>
      <c r="D5870" t="s">
        <v>7240</v>
      </c>
      <c r="E5870" t="s">
        <v>8012</v>
      </c>
      <c r="F5870" t="s">
        <v>10003</v>
      </c>
      <c r="G5870" t="s">
        <v>12190</v>
      </c>
      <c r="H5870" t="s">
        <v>12748</v>
      </c>
      <c r="I5870" s="1">
        <v>4219.0024636839344</v>
      </c>
      <c r="J5870" s="1">
        <v>15770.060548515608</v>
      </c>
      <c r="K5870" s="1">
        <v>25.327906394659024</v>
      </c>
      <c r="L5870" s="1">
        <v>240.7672594712123</v>
      </c>
      <c r="M5870" s="1">
        <v>3201.1898086820229</v>
      </c>
      <c r="N5870" s="1">
        <v>3877.637643955125</v>
      </c>
      <c r="O5870" s="1">
        <v>2401.7384690061162</v>
      </c>
      <c r="P5870" s="1">
        <v>3893.7528643054457</v>
      </c>
      <c r="Q5870" s="1">
        <v>1079.6746827336631</v>
      </c>
      <c r="R5870" s="1">
        <v>2911.4629107485252</v>
      </c>
      <c r="S5870" s="1">
        <v>6439.4114010002304</v>
      </c>
      <c r="T5870" s="1">
        <v>4299.4153477002192</v>
      </c>
      <c r="U5870" s="1">
        <v>455.23221328590557</v>
      </c>
      <c r="V5870" s="1">
        <v>3571.0438064427703</v>
      </c>
      <c r="W5870" s="1">
        <v>1034.9552624983967</v>
      </c>
      <c r="X5870" s="1">
        <v>3435.6607223449942</v>
      </c>
      <c r="Y5870" s="1">
        <v>19205.741264962038</v>
      </c>
      <c r="Z5870" s="1">
        <v>1238.135819047445</v>
      </c>
      <c r="AA5870" s="1">
        <v>17692.347062571564</v>
      </c>
      <c r="AB5870" s="1">
        <v>875.05747664957403</v>
      </c>
      <c r="AC5870" s="1">
        <v>8009.5975836140578</v>
      </c>
      <c r="AD5870" s="1">
        <v>4632.3011474888326</v>
      </c>
      <c r="AE5870" s="1">
        <v>5687.367784651914</v>
      </c>
      <c r="AF5870" s="1">
        <v>7253.386698982059</v>
      </c>
      <c r="AG5870" s="1">
        <v>39342.179499308593</v>
      </c>
      <c r="AH5870" s="1">
        <v>9854.2599769289027</v>
      </c>
      <c r="AI5870" s="1">
        <v>2144.877154253576</v>
      </c>
      <c r="AJ5870" s="1">
        <v>7179.34850912211</v>
      </c>
      <c r="AK5870" s="1">
        <v>2670.6956512773127</v>
      </c>
      <c r="AL5870" s="1">
        <v>182641.609375</v>
      </c>
      <c r="AM5870" s="1">
        <v>141626.71875</v>
      </c>
      <c r="AN5870" s="1">
        <v>41014.890625</v>
      </c>
      <c r="AO5870" t="s">
        <v>18680</v>
      </c>
    </row>
    <row r="5871" spans="1:41" x14ac:dyDescent="0.25">
      <c r="A5871" s="1">
        <v>2022</v>
      </c>
      <c r="B5871" t="s">
        <v>4407</v>
      </c>
      <c r="C5871" t="s">
        <v>7134</v>
      </c>
      <c r="D5871" t="s">
        <v>7240</v>
      </c>
      <c r="E5871" t="s">
        <v>8012</v>
      </c>
      <c r="F5871" t="s">
        <v>10003</v>
      </c>
      <c r="G5871" t="s">
        <v>12190</v>
      </c>
      <c r="H5871" t="s">
        <v>12748</v>
      </c>
      <c r="I5871" s="1">
        <v>4866.9573271369054</v>
      </c>
      <c r="J5871" s="1">
        <v>5493.9667747179101</v>
      </c>
      <c r="K5871" s="1">
        <v>779.56705511973394</v>
      </c>
      <c r="L5871" s="1">
        <v>180.75110667315258</v>
      </c>
      <c r="M5871" s="1">
        <v>2060.1178114536274</v>
      </c>
      <c r="N5871" s="1">
        <v>2682.7622511785171</v>
      </c>
      <c r="O5871" s="1">
        <v>3378.044801275616</v>
      </c>
      <c r="P5871" s="1">
        <v>2146.2098009428137</v>
      </c>
      <c r="Q5871" s="1">
        <v>997.09330335468223</v>
      </c>
      <c r="R5871" s="1">
        <v>2774.8648327142896</v>
      </c>
      <c r="S5871" s="1">
        <v>2781.1878871686449</v>
      </c>
      <c r="T5871" s="1">
        <v>3018.107532575832</v>
      </c>
      <c r="U5871" s="1">
        <v>314.35280091995531</v>
      </c>
      <c r="V5871" s="1">
        <v>3156.7169155533884</v>
      </c>
      <c r="W5871" s="1">
        <v>2244.5442156245531</v>
      </c>
      <c r="X5871" s="1">
        <v>3102.7577977829224</v>
      </c>
      <c r="Y5871" s="1">
        <v>17801.24535417412</v>
      </c>
      <c r="Z5871" s="1">
        <v>2263.580649431874</v>
      </c>
      <c r="AA5871" s="1">
        <v>13399.026327303252</v>
      </c>
      <c r="AB5871" s="1">
        <v>876.36900205164898</v>
      </c>
      <c r="AC5871" s="1">
        <v>2698.4116976437253</v>
      </c>
      <c r="AD5871" s="1">
        <v>1846.6346828945459</v>
      </c>
      <c r="AE5871" s="1">
        <v>5359.2631420583439</v>
      </c>
      <c r="AF5871" s="1">
        <v>7927.5624522325179</v>
      </c>
      <c r="AG5871" s="1">
        <v>48443.979350656075</v>
      </c>
      <c r="AH5871" s="1">
        <v>6659.1554556264964</v>
      </c>
      <c r="AI5871" s="1">
        <v>1286.6080629610306</v>
      </c>
      <c r="AJ5871" s="1">
        <v>5252.5850022036329</v>
      </c>
      <c r="AK5871" s="1">
        <v>2512.8168637260701</v>
      </c>
      <c r="AL5871" s="1">
        <v>156305.234375</v>
      </c>
      <c r="AM5871" s="1">
        <v>125759.328125</v>
      </c>
      <c r="AN5871" s="1">
        <v>30545.91015625</v>
      </c>
      <c r="AO5871" t="s">
        <v>18681</v>
      </c>
    </row>
    <row r="5872" spans="1:41" x14ac:dyDescent="0.25">
      <c r="A5872" s="1">
        <v>2022</v>
      </c>
      <c r="B5872" t="s">
        <v>4408</v>
      </c>
      <c r="C5872" t="s">
        <v>7134</v>
      </c>
      <c r="D5872" t="s">
        <v>7240</v>
      </c>
      <c r="E5872" t="s">
        <v>8012</v>
      </c>
      <c r="F5872" t="s">
        <v>10003</v>
      </c>
      <c r="G5872" t="s">
        <v>12190</v>
      </c>
      <c r="H5872" t="s">
        <v>12748</v>
      </c>
      <c r="I5872" s="1">
        <v>4885.91</v>
      </c>
      <c r="J5872" s="1">
        <v>15901.09317448802</v>
      </c>
      <c r="K5872" s="1">
        <v>110.21</v>
      </c>
      <c r="L5872" s="1">
        <v>260</v>
      </c>
      <c r="M5872" s="1">
        <v>3566.2656064798261</v>
      </c>
      <c r="N5872" s="1">
        <v>3907</v>
      </c>
      <c r="O5872" s="1">
        <v>2782.8543331631772</v>
      </c>
      <c r="P5872" s="1">
        <v>4841</v>
      </c>
      <c r="Q5872" s="1">
        <v>1255</v>
      </c>
      <c r="R5872" s="1">
        <v>3308.094149999999</v>
      </c>
      <c r="S5872" s="1">
        <v>6303.6</v>
      </c>
      <c r="T5872" s="1">
        <v>4000</v>
      </c>
      <c r="U5872" s="1">
        <v>258</v>
      </c>
      <c r="V5872" s="1">
        <v>3205</v>
      </c>
      <c r="W5872" s="1">
        <v>3359</v>
      </c>
      <c r="X5872" s="1">
        <v>3049.581892166836</v>
      </c>
      <c r="Y5872" s="1">
        <v>17695</v>
      </c>
      <c r="Z5872" s="1">
        <v>1449.8280279999999</v>
      </c>
      <c r="AA5872" s="1">
        <v>19146</v>
      </c>
      <c r="AB5872" s="1">
        <v>780.68</v>
      </c>
      <c r="AC5872" s="1">
        <v>7274.8746407999997</v>
      </c>
      <c r="AD5872" s="1">
        <v>1953.8123000000001</v>
      </c>
      <c r="AE5872" s="1">
        <v>6374</v>
      </c>
      <c r="AF5872" s="1">
        <v>8822.0588235294108</v>
      </c>
      <c r="AG5872" s="1">
        <v>41080.877477158298</v>
      </c>
      <c r="AH5872" s="1">
        <v>8371</v>
      </c>
      <c r="AI5872" s="1">
        <v>3482</v>
      </c>
      <c r="AJ5872" s="1">
        <v>5658.295811218266</v>
      </c>
      <c r="AK5872" s="1">
        <v>3112</v>
      </c>
      <c r="AL5872" s="1">
        <v>186193.046875</v>
      </c>
      <c r="AM5872" s="1">
        <v>145322.03125</v>
      </c>
      <c r="AN5872" s="1">
        <v>40871.00390625</v>
      </c>
      <c r="AO5872" t="s">
        <v>18682</v>
      </c>
    </row>
    <row r="5873" spans="1:41" x14ac:dyDescent="0.25">
      <c r="A5873" s="1">
        <v>2022</v>
      </c>
      <c r="B5873" t="s">
        <v>4409</v>
      </c>
      <c r="C5873" t="s">
        <v>7134</v>
      </c>
      <c r="D5873" t="s">
        <v>7240</v>
      </c>
      <c r="E5873" t="s">
        <v>8012</v>
      </c>
      <c r="F5873" t="s">
        <v>10003</v>
      </c>
      <c r="G5873" t="s">
        <v>12190</v>
      </c>
      <c r="H5873" t="s">
        <v>12748</v>
      </c>
      <c r="I5873" s="1">
        <v>6858.2374478365937</v>
      </c>
      <c r="J5873" s="1">
        <v>637.89049490138621</v>
      </c>
      <c r="K5873" s="1">
        <v>0</v>
      </c>
      <c r="L5873" s="1">
        <v>184.19088040277524</v>
      </c>
      <c r="M5873" s="1">
        <v>2444.6139426844798</v>
      </c>
      <c r="N5873" s="1">
        <v>3986.8155931336632</v>
      </c>
      <c r="O5873" s="1">
        <v>2429.679331472601</v>
      </c>
      <c r="P5873" s="1">
        <v>2209.8349287655165</v>
      </c>
      <c r="Q5873" s="1">
        <v>1580.6642442913494</v>
      </c>
      <c r="R5873" s="1">
        <v>2540.1680756028077</v>
      </c>
      <c r="S5873" s="1">
        <v>2297.5448718144571</v>
      </c>
      <c r="T5873" s="1">
        <v>2938.8526372242432</v>
      </c>
      <c r="U5873" s="1">
        <v>307.33760224973577</v>
      </c>
      <c r="V5873" s="1">
        <v>3524.3449843301587</v>
      </c>
      <c r="W5873" s="1">
        <v>1258.6946372607708</v>
      </c>
      <c r="X5873" s="1">
        <v>5268.0711528090087</v>
      </c>
      <c r="Y5873" s="1">
        <v>18794.987796201556</v>
      </c>
      <c r="Z5873" s="1">
        <v>1526.6418029999984</v>
      </c>
      <c r="AA5873" s="1">
        <v>18288.81310716657</v>
      </c>
      <c r="AB5873" s="1">
        <v>893.04669286194064</v>
      </c>
      <c r="AC5873" s="1">
        <v>3186.5978416404796</v>
      </c>
      <c r="AD5873" s="1">
        <v>2314.8402978685749</v>
      </c>
      <c r="AE5873" s="1">
        <v>4130.0807550820518</v>
      </c>
      <c r="AF5873" s="1">
        <v>9010.0295614609277</v>
      </c>
      <c r="AG5873" s="1">
        <v>48031.690358732631</v>
      </c>
      <c r="AH5873" s="1">
        <v>7845.5304239388379</v>
      </c>
      <c r="AI5873" s="1">
        <v>1311.0927850562418</v>
      </c>
      <c r="AJ5873" s="1">
        <v>5275.1688772856223</v>
      </c>
      <c r="AK5873" s="1">
        <v>1841.9088040277525</v>
      </c>
      <c r="AL5873" s="1">
        <v>160917.375</v>
      </c>
      <c r="AM5873" s="1">
        <v>130073.4921875</v>
      </c>
      <c r="AN5873" s="1">
        <v>30843.876953125</v>
      </c>
      <c r="AO5873" t="s">
        <v>18683</v>
      </c>
    </row>
    <row r="5874" spans="1:41" x14ac:dyDescent="0.25">
      <c r="A5874" s="1">
        <v>2022</v>
      </c>
      <c r="B5874" t="s">
        <v>4410</v>
      </c>
      <c r="C5874" t="s">
        <v>7134</v>
      </c>
      <c r="D5874" t="s">
        <v>7240</v>
      </c>
      <c r="E5874" t="s">
        <v>8012</v>
      </c>
      <c r="F5874" t="s">
        <v>10003</v>
      </c>
      <c r="G5874" t="s">
        <v>12190</v>
      </c>
      <c r="H5874" t="s">
        <v>12748</v>
      </c>
      <c r="I5874" s="1">
        <v>6731.1215385640362</v>
      </c>
      <c r="J5874" s="1">
        <v>3507.4138931710149</v>
      </c>
      <c r="K5874" s="1">
        <v>167.44982394453547</v>
      </c>
      <c r="L5874" s="1">
        <v>324.45171115564182</v>
      </c>
      <c r="M5874" s="1">
        <v>2528.9663191124459</v>
      </c>
      <c r="N5874" s="1">
        <v>4609.7951532966235</v>
      </c>
      <c r="O5874" s="1">
        <v>1777.6589928400097</v>
      </c>
      <c r="P5874" s="1">
        <v>2097.6315973830788</v>
      </c>
      <c r="Q5874" s="1">
        <v>813.17914254660047</v>
      </c>
      <c r="R5874" s="1">
        <v>2186.420236425749</v>
      </c>
      <c r="S5874" s="1">
        <v>3315.0981890385901</v>
      </c>
      <c r="T5874" s="1">
        <v>2663.6591712801001</v>
      </c>
      <c r="U5874" s="1">
        <v>277.46449700834376</v>
      </c>
      <c r="V5874" s="1">
        <v>2369.5468044512559</v>
      </c>
      <c r="W5874" s="1">
        <v>2147.5752068445809</v>
      </c>
      <c r="X5874" s="1">
        <v>3180.5048029623094</v>
      </c>
      <c r="Y5874" s="1">
        <v>18923.078695969045</v>
      </c>
      <c r="Z5874" s="1">
        <v>1044.5561637334674</v>
      </c>
      <c r="AA5874" s="1">
        <v>16982.46955606906</v>
      </c>
      <c r="AB5874" s="1">
        <v>870.12866261816612</v>
      </c>
      <c r="AC5874" s="1">
        <v>2357.1785470326122</v>
      </c>
      <c r="AD5874" s="1">
        <v>1986.3872016685298</v>
      </c>
      <c r="AE5874" s="1">
        <v>5835.633301079486</v>
      </c>
      <c r="AF5874" s="1">
        <v>7648.0313955379879</v>
      </c>
      <c r="AG5874" s="1">
        <v>46837.832179481564</v>
      </c>
      <c r="AH5874" s="1">
        <v>4048.869650224151</v>
      </c>
      <c r="AI5874" s="1">
        <v>1287.4352661187152</v>
      </c>
      <c r="AJ5874" s="1">
        <v>4843.1102061633173</v>
      </c>
      <c r="AK5874" s="1">
        <v>2495.5212353829843</v>
      </c>
      <c r="AL5874" s="1">
        <v>153858.171875</v>
      </c>
      <c r="AM5874" s="1">
        <v>127388.921875</v>
      </c>
      <c r="AN5874" s="1">
        <v>26469.25390625</v>
      </c>
      <c r="AO5874" t="s">
        <v>18684</v>
      </c>
    </row>
    <row r="5875" spans="1:41" x14ac:dyDescent="0.25">
      <c r="A5875" s="1">
        <v>2022</v>
      </c>
      <c r="B5875" t="s">
        <v>4411</v>
      </c>
      <c r="C5875" t="s">
        <v>7134</v>
      </c>
      <c r="D5875" t="s">
        <v>7240</v>
      </c>
      <c r="E5875" t="s">
        <v>8012</v>
      </c>
      <c r="F5875" t="s">
        <v>10003</v>
      </c>
      <c r="G5875" t="s">
        <v>12191</v>
      </c>
      <c r="H5875" t="s">
        <v>12748</v>
      </c>
      <c r="I5875" s="1">
        <v>4570.1503576795449</v>
      </c>
      <c r="J5875" s="1">
        <v>15152.819744533521</v>
      </c>
      <c r="K5875" s="1">
        <v>110.2834790279866</v>
      </c>
      <c r="L5875" s="1">
        <v>258.04838226283198</v>
      </c>
      <c r="M5875" s="1">
        <v>3944.5101359999999</v>
      </c>
      <c r="N5875" s="1">
        <v>4280.1586215611997</v>
      </c>
      <c r="O5875" s="1">
        <v>2278.4702263343552</v>
      </c>
      <c r="P5875" s="1">
        <v>3311.1376639709988</v>
      </c>
      <c r="Q5875" s="1">
        <v>1379.1812048202139</v>
      </c>
      <c r="R5875" s="1">
        <v>2513.635929</v>
      </c>
      <c r="S5875" s="1">
        <v>4199.20928</v>
      </c>
      <c r="T5875" s="1">
        <v>4322.622613241856</v>
      </c>
      <c r="U5875" s="1">
        <v>257.57524999999998</v>
      </c>
      <c r="V5875" s="1">
        <v>2243</v>
      </c>
      <c r="W5875" s="1">
        <v>1595.7721480970879</v>
      </c>
      <c r="X5875" s="1">
        <v>3431.5768499999999</v>
      </c>
      <c r="Y5875" s="1">
        <v>19832</v>
      </c>
      <c r="Z5875" s="1">
        <v>1737.5398237853601</v>
      </c>
      <c r="AA5875" s="1">
        <v>19114</v>
      </c>
      <c r="AB5875" s="1">
        <v>617</v>
      </c>
      <c r="AC5875" s="1">
        <v>2694.9404789000018</v>
      </c>
      <c r="AD5875" s="1">
        <v>3065.1620056404749</v>
      </c>
      <c r="AE5875" s="1">
        <v>5677.4627999999993</v>
      </c>
      <c r="AF5875" s="1">
        <v>9400.33392528888</v>
      </c>
      <c r="AG5875" s="1">
        <v>40516</v>
      </c>
      <c r="AH5875" s="1">
        <v>8938.1422977381626</v>
      </c>
      <c r="AI5875" s="1">
        <v>1450.6713360000001</v>
      </c>
      <c r="AJ5875" s="1">
        <v>5186.9716134336004</v>
      </c>
      <c r="AK5875" s="1">
        <v>2511</v>
      </c>
      <c r="AL5875" s="1">
        <v>174589.375</v>
      </c>
      <c r="AM5875" s="1">
        <v>138124.953125</v>
      </c>
      <c r="AN5875" s="1">
        <v>36464.421875</v>
      </c>
      <c r="AO5875" t="s">
        <v>18685</v>
      </c>
    </row>
    <row r="5876" spans="1:41" x14ac:dyDescent="0.25">
      <c r="A5876" s="1">
        <v>2022</v>
      </c>
      <c r="B5876" t="s">
        <v>4412</v>
      </c>
      <c r="C5876" t="s">
        <v>7134</v>
      </c>
      <c r="D5876" t="s">
        <v>7240</v>
      </c>
      <c r="E5876" t="s">
        <v>8012</v>
      </c>
      <c r="F5876" t="s">
        <v>10003</v>
      </c>
      <c r="G5876" t="s">
        <v>12191</v>
      </c>
      <c r="H5876" t="s">
        <v>12748</v>
      </c>
      <c r="I5876" s="1">
        <v>5074</v>
      </c>
      <c r="J5876" s="1">
        <v>15614.838934461461</v>
      </c>
      <c r="K5876" s="1">
        <v>168.8708</v>
      </c>
      <c r="L5876" s="1">
        <v>252.98861006160001</v>
      </c>
      <c r="M5876" s="1">
        <v>4249.1236500000005</v>
      </c>
      <c r="N5876" s="1">
        <v>5418.4031999999997</v>
      </c>
      <c r="O5876" s="1">
        <v>2097.3068077943958</v>
      </c>
      <c r="P5876" s="1">
        <v>3167.0010499999989</v>
      </c>
      <c r="Q5876" s="1">
        <v>1244.7543275999999</v>
      </c>
      <c r="R5876" s="1">
        <v>2808.4369954709432</v>
      </c>
      <c r="S5876" s="1">
        <v>4244.5198799999998</v>
      </c>
      <c r="T5876" s="1">
        <v>4497.3017755509327</v>
      </c>
      <c r="U5876" s="1">
        <v>260.12549999999999</v>
      </c>
      <c r="V5876" s="1">
        <v>2596</v>
      </c>
      <c r="W5876" s="1">
        <v>985.25879999999995</v>
      </c>
      <c r="X5876" s="1">
        <v>3367</v>
      </c>
      <c r="Y5876" s="1">
        <v>22103</v>
      </c>
      <c r="Z5876" s="1">
        <v>1541.5617204</v>
      </c>
      <c r="AA5876" s="1">
        <v>19261</v>
      </c>
      <c r="AB5876" s="1">
        <v>617</v>
      </c>
      <c r="AC5876" s="1">
        <v>2360.6821053993499</v>
      </c>
      <c r="AD5876" s="1">
        <v>3251.75264730752</v>
      </c>
      <c r="AE5876" s="1">
        <v>6272.3299927675907</v>
      </c>
      <c r="AF5876" s="1">
        <v>9011.8844568000022</v>
      </c>
      <c r="AG5876" s="1">
        <v>44195</v>
      </c>
      <c r="AH5876" s="1">
        <v>9443.5010746781372</v>
      </c>
      <c r="AI5876" s="1">
        <v>2017.3356000000001</v>
      </c>
      <c r="AJ5876" s="1">
        <v>6149.7003599999998</v>
      </c>
      <c r="AK5876" s="1">
        <v>2592</v>
      </c>
      <c r="AL5876" s="1">
        <v>184862.65625</v>
      </c>
      <c r="AM5876" s="1">
        <v>147331.703125</v>
      </c>
      <c r="AN5876" s="1">
        <v>37530.97265625</v>
      </c>
      <c r="AO5876" t="s">
        <v>18686</v>
      </c>
    </row>
    <row r="5877" spans="1:41" x14ac:dyDescent="0.25">
      <c r="A5877" s="1">
        <v>2022</v>
      </c>
      <c r="B5877" t="s">
        <v>4413</v>
      </c>
      <c r="C5877" t="s">
        <v>7134</v>
      </c>
      <c r="D5877" t="s">
        <v>7240</v>
      </c>
      <c r="E5877" t="s">
        <v>8012</v>
      </c>
      <c r="F5877" t="s">
        <v>10003</v>
      </c>
      <c r="G5877" t="s">
        <v>12191</v>
      </c>
      <c r="H5877" t="s">
        <v>12748</v>
      </c>
      <c r="I5877" s="1">
        <v>3558</v>
      </c>
      <c r="J5877" s="1">
        <v>4563.3654991660424</v>
      </c>
      <c r="K5877" s="1">
        <v>207.70533374927319</v>
      </c>
      <c r="L5877" s="1">
        <v>425.00137080191911</v>
      </c>
      <c r="M5877" s="1">
        <v>2172.5748402352019</v>
      </c>
      <c r="N5877" s="1">
        <v>3998.3642167147409</v>
      </c>
      <c r="O5877" s="1">
        <v>1659.773654891829</v>
      </c>
      <c r="P5877" s="1">
        <v>2438</v>
      </c>
      <c r="Q5877" s="1">
        <v>1449.854062992913</v>
      </c>
      <c r="R5877" s="1">
        <v>2765.5076448088939</v>
      </c>
      <c r="S5877" s="1">
        <v>4673</v>
      </c>
      <c r="T5877" s="1">
        <v>2136.4514573359252</v>
      </c>
      <c r="U5877" s="1">
        <v>295.78655941968958</v>
      </c>
      <c r="V5877" s="1">
        <v>2833</v>
      </c>
      <c r="W5877" s="1">
        <v>2187.6803392136808</v>
      </c>
      <c r="X5877" s="1">
        <v>2968.2037652057402</v>
      </c>
      <c r="Y5877" s="1">
        <v>19048</v>
      </c>
      <c r="Z5877" s="1">
        <v>948.80118505290181</v>
      </c>
      <c r="AA5877" s="1">
        <v>11461.671516229189</v>
      </c>
      <c r="AB5877" s="1">
        <v>784</v>
      </c>
      <c r="AC5877" s="1">
        <v>3590.1975653457221</v>
      </c>
      <c r="AD5877" s="1">
        <v>1898.3930527356761</v>
      </c>
      <c r="AE5877" s="1">
        <v>5286</v>
      </c>
      <c r="AF5877" s="1">
        <v>7688.1531735766303</v>
      </c>
      <c r="AG5877" s="1">
        <v>50417.986983946197</v>
      </c>
      <c r="AH5877" s="1">
        <v>4292.2699835472094</v>
      </c>
      <c r="AI5877" s="1">
        <v>1306.3484063462402</v>
      </c>
      <c r="AJ5877" s="1">
        <v>5077.8220367159656</v>
      </c>
      <c r="AK5877" s="1">
        <v>2646.8283163157289</v>
      </c>
      <c r="AL5877" s="1">
        <v>152778.734375</v>
      </c>
      <c r="AM5877" s="1">
        <v>125845.515625</v>
      </c>
      <c r="AN5877" s="1">
        <v>26933.228515625</v>
      </c>
      <c r="AO5877" t="s">
        <v>18687</v>
      </c>
    </row>
    <row r="5878" spans="1:41" x14ac:dyDescent="0.25">
      <c r="A5878" s="1">
        <v>2022</v>
      </c>
      <c r="B5878" t="s">
        <v>4414</v>
      </c>
      <c r="C5878" t="s">
        <v>7134</v>
      </c>
      <c r="D5878" t="s">
        <v>7240</v>
      </c>
      <c r="E5878" t="s">
        <v>8012</v>
      </c>
      <c r="F5878" t="s">
        <v>10003</v>
      </c>
      <c r="G5878" t="s">
        <v>12191</v>
      </c>
      <c r="H5878" t="s">
        <v>12748</v>
      </c>
      <c r="I5878" s="1">
        <v>5062.7693484090851</v>
      </c>
      <c r="J5878" s="1">
        <v>5832.6597351857454</v>
      </c>
      <c r="K5878" s="1">
        <v>835.49652040069259</v>
      </c>
      <c r="L5878" s="1">
        <v>189.09198000000001</v>
      </c>
      <c r="M5878" s="1">
        <v>2165.5039412259289</v>
      </c>
      <c r="N5878" s="1">
        <v>2847.923550177999</v>
      </c>
      <c r="O5878" s="1">
        <v>3682</v>
      </c>
      <c r="P5878" s="1">
        <v>2438</v>
      </c>
      <c r="Q5878" s="1">
        <v>1137.7695461671599</v>
      </c>
      <c r="R5878" s="1">
        <v>3053.6499275883498</v>
      </c>
      <c r="S5878" s="1">
        <v>2858</v>
      </c>
      <c r="T5878" s="1">
        <v>3114.19632715126</v>
      </c>
      <c r="U5878" s="1">
        <v>329.49419172458289</v>
      </c>
      <c r="V5878" s="1">
        <v>3308</v>
      </c>
      <c r="W5878" s="1">
        <v>2306.5263600697249</v>
      </c>
      <c r="X5878" s="1">
        <v>3516.2093812497042</v>
      </c>
      <c r="Y5878" s="1">
        <v>18932</v>
      </c>
      <c r="Z5878" s="1">
        <v>2385.8543329280001</v>
      </c>
      <c r="AA5878" s="1">
        <v>14287.75946923891</v>
      </c>
      <c r="AB5878" s="1">
        <v>784</v>
      </c>
      <c r="AC5878" s="1">
        <v>2986.7456846875998</v>
      </c>
      <c r="AD5878" s="1">
        <v>2107.1696079239332</v>
      </c>
      <c r="AE5878" s="1">
        <v>5507.2569395867713</v>
      </c>
      <c r="AF5878" s="1">
        <v>8293.115372558128</v>
      </c>
      <c r="AG5878" s="1">
        <v>53684</v>
      </c>
      <c r="AH5878" s="1">
        <v>7818.8349736681521</v>
      </c>
      <c r="AI5878" s="1">
        <v>1322.1372034643211</v>
      </c>
      <c r="AJ5878" s="1">
        <v>6202.1629606839842</v>
      </c>
      <c r="AK5878" s="1">
        <v>2749.9431583243768</v>
      </c>
      <c r="AL5878" s="1">
        <v>169738.265625</v>
      </c>
      <c r="AM5878" s="1">
        <v>136478.25</v>
      </c>
      <c r="AN5878" s="1">
        <v>33260.015625</v>
      </c>
      <c r="AO5878" t="s">
        <v>18688</v>
      </c>
    </row>
    <row r="5879" spans="1:41" x14ac:dyDescent="0.25">
      <c r="A5879" s="1">
        <v>2022</v>
      </c>
      <c r="B5879" t="s">
        <v>4415</v>
      </c>
      <c r="C5879" t="s">
        <v>7134</v>
      </c>
      <c r="D5879" t="s">
        <v>7240</v>
      </c>
      <c r="E5879" t="s">
        <v>8012</v>
      </c>
      <c r="F5879" t="s">
        <v>10003</v>
      </c>
      <c r="G5879" t="s">
        <v>12191</v>
      </c>
      <c r="H5879" t="s">
        <v>12748</v>
      </c>
      <c r="I5879" s="1">
        <v>7172.8653254809751</v>
      </c>
      <c r="J5879" s="1">
        <v>3558.426471037661</v>
      </c>
      <c r="K5879" s="1">
        <v>164.1360525549737</v>
      </c>
      <c r="L5879" s="1">
        <v>327.6042731236231</v>
      </c>
      <c r="M5879" s="1">
        <v>2515.802197197369</v>
      </c>
      <c r="N5879" s="1">
        <v>4709.6910315000014</v>
      </c>
      <c r="O5879" s="1">
        <v>1768.9705545883839</v>
      </c>
      <c r="P5879" s="1">
        <v>2294</v>
      </c>
      <c r="Q5879" s="1">
        <v>808.15438001958853</v>
      </c>
      <c r="R5879" s="1">
        <v>2128.5015463724239</v>
      </c>
      <c r="S5879" s="1">
        <v>3240.0239999999999</v>
      </c>
      <c r="T5879" s="1">
        <v>2494.5723539123501</v>
      </c>
      <c r="U5879" s="1">
        <v>260.1510025</v>
      </c>
      <c r="V5879" s="1">
        <v>53</v>
      </c>
      <c r="W5879" s="1">
        <v>2146.8894398564089</v>
      </c>
      <c r="X5879" s="1">
        <v>3227.2281877536002</v>
      </c>
      <c r="Y5879" s="1">
        <v>19039</v>
      </c>
      <c r="Z5879" s="1">
        <v>1042.1761247801969</v>
      </c>
      <c r="AA5879" s="1">
        <v>17200.339054695662</v>
      </c>
      <c r="AB5879" s="1">
        <v>784</v>
      </c>
      <c r="AC5879" s="1">
        <v>2354.7959599999999</v>
      </c>
      <c r="AD5879" s="1">
        <v>1981.8611847051609</v>
      </c>
      <c r="AE5879" s="1">
        <v>5805.2568632255998</v>
      </c>
      <c r="AF5879" s="1">
        <v>7722.3441270739704</v>
      </c>
      <c r="AG5879" s="1">
        <v>47899.709916829619</v>
      </c>
      <c r="AH5879" s="1">
        <v>4108.3497976715016</v>
      </c>
      <c r="AI5879" s="1">
        <v>1280.733731712</v>
      </c>
      <c r="AJ5879" s="1">
        <v>4914.2581891936952</v>
      </c>
      <c r="AK5879" s="1">
        <v>2386.8470267438061</v>
      </c>
      <c r="AL5879" s="1">
        <v>153389.6875</v>
      </c>
      <c r="AM5879" s="1">
        <v>127290.2734375</v>
      </c>
      <c r="AN5879" s="1">
        <v>26099.416015625</v>
      </c>
      <c r="AO5879" t="s">
        <v>18689</v>
      </c>
    </row>
    <row r="5880" spans="1:41" x14ac:dyDescent="0.25">
      <c r="A5880" s="1">
        <v>2022</v>
      </c>
      <c r="B5880" t="s">
        <v>4416</v>
      </c>
      <c r="C5880" t="s">
        <v>7134</v>
      </c>
      <c r="D5880" t="s">
        <v>7240</v>
      </c>
      <c r="E5880" t="s">
        <v>8012</v>
      </c>
      <c r="F5880" t="s">
        <v>10003</v>
      </c>
      <c r="G5880" t="s">
        <v>12191</v>
      </c>
      <c r="H5880" t="s">
        <v>12748</v>
      </c>
      <c r="I5880" s="1">
        <v>7167.6225545021734</v>
      </c>
      <c r="J5880" s="1">
        <v>585</v>
      </c>
      <c r="K5880" s="1"/>
      <c r="L5880" s="1">
        <v>193.24646834622769</v>
      </c>
      <c r="M5880" s="1">
        <v>2575.3331999999982</v>
      </c>
      <c r="N5880" s="1">
        <v>4245.5</v>
      </c>
      <c r="O5880" s="1">
        <v>2663.824714898371</v>
      </c>
      <c r="P5880" s="1">
        <v>2438</v>
      </c>
      <c r="Q5880" s="1">
        <v>1700.6936712842009</v>
      </c>
      <c r="R5880" s="1">
        <v>2684.6467816372269</v>
      </c>
      <c r="S5880" s="1">
        <v>2457.5186442775039</v>
      </c>
      <c r="T5880" s="1">
        <v>3222.0664624649771</v>
      </c>
      <c r="U5880" s="1">
        <v>228</v>
      </c>
      <c r="V5880" s="1">
        <v>3770</v>
      </c>
      <c r="W5880" s="1">
        <v>1297.2109627695679</v>
      </c>
      <c r="X5880" s="1">
        <v>6034.3229666421812</v>
      </c>
      <c r="Y5880" s="1">
        <v>20072</v>
      </c>
      <c r="Z5880" s="1">
        <v>1672.0698365032949</v>
      </c>
      <c r="AA5880" s="1">
        <v>19541.695078349221</v>
      </c>
      <c r="AB5880" s="1">
        <v>784</v>
      </c>
      <c r="AC5880" s="1">
        <v>3478.378343126431</v>
      </c>
      <c r="AD5880" s="1">
        <v>2471.1351898734169</v>
      </c>
      <c r="AE5880" s="1">
        <v>4439.8010955727696</v>
      </c>
      <c r="AF5880" s="1">
        <v>9453</v>
      </c>
      <c r="AG5880" s="1">
        <v>51578.670993129337</v>
      </c>
      <c r="AH5880" s="1">
        <v>8131.4167057046279</v>
      </c>
      <c r="AI5880" s="1">
        <v>1348.579947533608</v>
      </c>
      <c r="AJ5880" s="1">
        <v>5657.806806568422</v>
      </c>
      <c r="AK5880" s="1">
        <v>1932</v>
      </c>
      <c r="AL5880" s="1">
        <v>171823.546875</v>
      </c>
      <c r="AM5880" s="1">
        <v>138906.140625</v>
      </c>
      <c r="AN5880" s="1">
        <v>32917.40625</v>
      </c>
      <c r="AO5880" t="s">
        <v>18690</v>
      </c>
    </row>
    <row r="5881" spans="1:41" x14ac:dyDescent="0.25">
      <c r="A5881" s="1">
        <v>2022</v>
      </c>
      <c r="B5881" t="s">
        <v>4417</v>
      </c>
      <c r="C5881" t="s">
        <v>7134</v>
      </c>
      <c r="D5881" t="s">
        <v>7240</v>
      </c>
      <c r="E5881" t="s">
        <v>8012</v>
      </c>
      <c r="F5881" t="s">
        <v>10003</v>
      </c>
      <c r="G5881" t="s">
        <v>12191</v>
      </c>
      <c r="H5881" t="s">
        <v>12748</v>
      </c>
      <c r="I5881" s="1">
        <v>4885.91</v>
      </c>
      <c r="J5881" s="1">
        <v>16290.562</v>
      </c>
      <c r="K5881" s="1">
        <v>110.21</v>
      </c>
      <c r="L5881" s="1">
        <v>260</v>
      </c>
      <c r="M5881" s="1">
        <v>3566.2656064798261</v>
      </c>
      <c r="N5881" s="1">
        <v>3907</v>
      </c>
      <c r="O5881" s="1">
        <v>2782.8543331631772</v>
      </c>
      <c r="P5881" s="1">
        <v>4841</v>
      </c>
      <c r="Q5881" s="1">
        <v>1255</v>
      </c>
      <c r="R5881" s="1">
        <v>3308.094149999999</v>
      </c>
      <c r="S5881" s="1">
        <v>6303.6</v>
      </c>
      <c r="T5881" s="1">
        <v>4037.8071833648401</v>
      </c>
      <c r="U5881" s="1">
        <v>258</v>
      </c>
      <c r="V5881" s="1">
        <v>3205</v>
      </c>
      <c r="W5881" s="1">
        <v>3409.3850000000002</v>
      </c>
      <c r="X5881" s="1">
        <v>3049.581892166836</v>
      </c>
      <c r="Y5881" s="1">
        <v>17695</v>
      </c>
      <c r="Z5881" s="1">
        <v>1449.8280279999999</v>
      </c>
      <c r="AA5881" s="1">
        <v>19347</v>
      </c>
      <c r="AB5881" s="1">
        <v>780.68</v>
      </c>
      <c r="AC5881" s="1">
        <v>7274.8746407999997</v>
      </c>
      <c r="AD5881" s="1">
        <v>1953.8123000000001</v>
      </c>
      <c r="AE5881" s="1">
        <v>6374</v>
      </c>
      <c r="AF5881" s="1">
        <v>8822.0588235294108</v>
      </c>
      <c r="AG5881" s="1">
        <v>41669.133662369553</v>
      </c>
      <c r="AH5881" s="1">
        <v>8538.42</v>
      </c>
      <c r="AI5881" s="1">
        <v>3482</v>
      </c>
      <c r="AJ5881" s="1">
        <v>5887.1707633837405</v>
      </c>
      <c r="AK5881" s="1">
        <v>3112</v>
      </c>
      <c r="AL5881" s="1">
        <v>187856.265625</v>
      </c>
      <c r="AM5881" s="1">
        <v>146729.640625</v>
      </c>
      <c r="AN5881" s="1">
        <v>41126.6171875</v>
      </c>
      <c r="AO5881" t="s">
        <v>18691</v>
      </c>
    </row>
    <row r="5882" spans="1:41" x14ac:dyDescent="0.25">
      <c r="A5882" s="1">
        <v>2022</v>
      </c>
      <c r="B5882" t="s">
        <v>4418</v>
      </c>
      <c r="C5882" t="s">
        <v>7134</v>
      </c>
      <c r="D5882" t="s">
        <v>7240</v>
      </c>
      <c r="E5882" t="s">
        <v>8012</v>
      </c>
      <c r="F5882" t="s">
        <v>10003</v>
      </c>
      <c r="G5882" t="s">
        <v>12191</v>
      </c>
      <c r="H5882" t="s">
        <v>12748</v>
      </c>
      <c r="I5882" s="1">
        <v>4339</v>
      </c>
      <c r="J5882" s="1">
        <v>16290.562113310551</v>
      </c>
      <c r="K5882" s="1">
        <v>25.494973439999999</v>
      </c>
      <c r="L5882" s="1">
        <v>248.02804907999999</v>
      </c>
      <c r="M5882" s="1">
        <v>3227.684859072649</v>
      </c>
      <c r="N5882" s="1">
        <v>3905.89833</v>
      </c>
      <c r="O5882" s="1">
        <v>2421.6167597556491</v>
      </c>
      <c r="P5882" s="1">
        <v>3849</v>
      </c>
      <c r="Q5882" s="1">
        <v>1089.4038621778409</v>
      </c>
      <c r="R5882" s="1">
        <v>2947.6118185816731</v>
      </c>
      <c r="S5882" s="1">
        <v>6473.5937677053826</v>
      </c>
      <c r="T5882" s="1">
        <v>4424.5263264997166</v>
      </c>
      <c r="U5882" s="1">
        <v>459</v>
      </c>
      <c r="V5882" s="1">
        <v>3601</v>
      </c>
      <c r="W5882" s="1">
        <v>1003</v>
      </c>
      <c r="X5882" s="1">
        <v>3467.492573707721</v>
      </c>
      <c r="Y5882" s="1">
        <v>19619</v>
      </c>
      <c r="Z5882" s="1">
        <v>1253.5085917667641</v>
      </c>
      <c r="AA5882" s="1">
        <v>18322</v>
      </c>
      <c r="AB5882" s="1">
        <v>882.30000000000007</v>
      </c>
      <c r="AC5882" s="1">
        <v>8075.8900261961699</v>
      </c>
      <c r="AD5882" s="1">
        <v>4674.0438037019821</v>
      </c>
      <c r="AE5882" s="1">
        <v>5734.4400000000014</v>
      </c>
      <c r="AF5882" s="1">
        <v>7539.868882074371</v>
      </c>
      <c r="AG5882" s="1">
        <v>40627</v>
      </c>
      <c r="AH5882" s="1">
        <v>10031.281800000001</v>
      </c>
      <c r="AI5882" s="1">
        <v>2162.6295</v>
      </c>
      <c r="AJ5882" s="1">
        <v>7383.5446765490487</v>
      </c>
      <c r="AK5882" s="1">
        <v>2692</v>
      </c>
      <c r="AL5882" s="1">
        <v>186770.421875</v>
      </c>
      <c r="AM5882" s="1">
        <v>145284.765625</v>
      </c>
      <c r="AN5882" s="1">
        <v>41485.6640625</v>
      </c>
      <c r="AO5882" t="s">
        <v>18692</v>
      </c>
    </row>
    <row r="5883" spans="1:41" x14ac:dyDescent="0.25">
      <c r="A5883" s="1">
        <v>2022</v>
      </c>
      <c r="B5883" t="s">
        <v>4419</v>
      </c>
      <c r="C5883" t="s">
        <v>7134</v>
      </c>
      <c r="D5883" t="s">
        <v>7240</v>
      </c>
      <c r="E5883" t="s">
        <v>8012</v>
      </c>
      <c r="F5883" t="s">
        <v>10003</v>
      </c>
      <c r="G5883" t="s">
        <v>12191</v>
      </c>
      <c r="H5883" t="s">
        <v>12748</v>
      </c>
      <c r="I5883" s="1">
        <v>-1453.000760925509</v>
      </c>
      <c r="J5883" s="1">
        <v>4838.8065829390007</v>
      </c>
      <c r="K5883" s="1">
        <v>208.45253852229169</v>
      </c>
      <c r="L5883" s="1">
        <v>263.96580000000012</v>
      </c>
      <c r="M5883" s="1">
        <v>3156.638112442783</v>
      </c>
      <c r="N5883" s="1">
        <v>3754.7993069436229</v>
      </c>
      <c r="O5883" s="1">
        <v>1868.492008165937</v>
      </c>
      <c r="P5883" s="1">
        <v>2617.140952379968</v>
      </c>
      <c r="Q5883" s="1">
        <v>1204.269949893848</v>
      </c>
      <c r="R5883" s="1">
        <v>2543.8217828624988</v>
      </c>
      <c r="S5883" s="1">
        <v>3224</v>
      </c>
      <c r="T5883" s="1">
        <v>3312.2424096</v>
      </c>
      <c r="U5883" s="1">
        <v>260.1510025</v>
      </c>
      <c r="V5883" s="1">
        <v>2221</v>
      </c>
      <c r="W5883" s="1">
        <v>1630.0248577214991</v>
      </c>
      <c r="X5883" s="1">
        <v>3286.264037760001</v>
      </c>
      <c r="Y5883" s="1">
        <v>18378</v>
      </c>
      <c r="Z5883" s="1">
        <v>863</v>
      </c>
      <c r="AA5883" s="1">
        <v>18570</v>
      </c>
      <c r="AB5883" s="1">
        <v>784</v>
      </c>
      <c r="AC5883" s="1">
        <v>2560.24541</v>
      </c>
      <c r="AD5883" s="1">
        <v>2331.986541604103</v>
      </c>
      <c r="AE5883" s="1">
        <v>5320.1811799414581</v>
      </c>
      <c r="AF5883" s="1">
        <v>9543.8952790214407</v>
      </c>
      <c r="AG5883" s="1">
        <v>37840</v>
      </c>
      <c r="AH5883" s="1">
        <v>4167</v>
      </c>
      <c r="AI5883" s="1">
        <v>1189.5929438400001</v>
      </c>
      <c r="AJ5883" s="1">
        <v>5193</v>
      </c>
      <c r="AK5883" s="1">
        <v>2370.0997383308099</v>
      </c>
      <c r="AL5883" s="1">
        <v>142048.0625</v>
      </c>
      <c r="AM5883" s="1">
        <v>114519.2734375</v>
      </c>
      <c r="AN5883" s="1">
        <v>27528.79296875</v>
      </c>
      <c r="AO5883" t="s">
        <v>18693</v>
      </c>
    </row>
    <row r="5884" spans="1:41" x14ac:dyDescent="0.25">
      <c r="A5884" s="1">
        <v>2022</v>
      </c>
      <c r="B5884" t="s">
        <v>4420</v>
      </c>
      <c r="C5884" t="s">
        <v>7134</v>
      </c>
      <c r="D5884" t="s">
        <v>7240</v>
      </c>
      <c r="E5884" t="s">
        <v>8013</v>
      </c>
      <c r="F5884" t="s">
        <v>10004</v>
      </c>
      <c r="G5884" t="s">
        <v>12192</v>
      </c>
      <c r="H5884" t="s">
        <v>12748</v>
      </c>
      <c r="I5884" s="1">
        <v>17130.496768861245</v>
      </c>
      <c r="J5884" s="1">
        <v>14913.419736463638</v>
      </c>
      <c r="K5884" s="1">
        <v>1008.0947999780835</v>
      </c>
      <c r="L5884" s="1">
        <v>3142.7554730096408</v>
      </c>
      <c r="M5884" s="1">
        <v>11214.209558404858</v>
      </c>
      <c r="N5884" s="1">
        <v>9634.4246533498645</v>
      </c>
      <c r="O5884" s="1">
        <v>10453.430485196466</v>
      </c>
      <c r="P5884" s="1">
        <v>7901.8685055909209</v>
      </c>
      <c r="Q5884" s="1">
        <v>6152.7083051804502</v>
      </c>
      <c r="R5884" s="1">
        <v>9646.6664129618785</v>
      </c>
      <c r="S5884" s="1">
        <v>17429.218683010909</v>
      </c>
      <c r="T5884" s="1">
        <v>12643.900881081046</v>
      </c>
      <c r="U5884" s="1">
        <v>2891.3998106389608</v>
      </c>
      <c r="V5884" s="1">
        <v>11292.939940093469</v>
      </c>
      <c r="W5884" s="1">
        <v>4091.5321524127426</v>
      </c>
      <c r="X5884" s="1">
        <v>16936.477128853581</v>
      </c>
      <c r="Y5884" s="1">
        <v>70215.796226270075</v>
      </c>
      <c r="Z5884" s="1">
        <v>6852.2162657242379</v>
      </c>
      <c r="AA5884" s="1">
        <v>93708.168966198151</v>
      </c>
      <c r="AB5884" s="1">
        <v>2499.1638318100736</v>
      </c>
      <c r="AC5884" s="1">
        <v>11278.385142551339</v>
      </c>
      <c r="AD5884" s="1">
        <v>14795.855531132798</v>
      </c>
      <c r="AE5884" s="1">
        <v>15707.813031164984</v>
      </c>
      <c r="AF5884" s="1">
        <v>38677.957762475868</v>
      </c>
      <c r="AG5884" s="1">
        <v>121502.53357664915</v>
      </c>
      <c r="AH5884" s="1">
        <v>25149.125114193557</v>
      </c>
      <c r="AI5884" s="1">
        <v>5607.740904284864</v>
      </c>
      <c r="AJ5884" s="1">
        <v>41953.798486532607</v>
      </c>
      <c r="AK5884" s="1">
        <v>9485.2038411497178</v>
      </c>
      <c r="AL5884" s="1">
        <v>613917.3125</v>
      </c>
      <c r="AM5884" s="1">
        <v>482603.375</v>
      </c>
      <c r="AN5884" s="1">
        <v>131313.96875</v>
      </c>
      <c r="AO5884" t="s">
        <v>18694</v>
      </c>
    </row>
    <row r="5885" spans="1:41" x14ac:dyDescent="0.25">
      <c r="A5885" s="1">
        <v>2022</v>
      </c>
      <c r="B5885" t="s">
        <v>4421</v>
      </c>
      <c r="C5885" t="s">
        <v>7134</v>
      </c>
      <c r="D5885" t="s">
        <v>7240</v>
      </c>
      <c r="E5885" t="s">
        <v>8013</v>
      </c>
      <c r="F5885" t="s">
        <v>10004</v>
      </c>
      <c r="G5885" t="s">
        <v>12192</v>
      </c>
      <c r="H5885" t="s">
        <v>12748</v>
      </c>
      <c r="I5885" s="1">
        <v>15793.625022410772</v>
      </c>
      <c r="J5885" s="1">
        <v>22289.94920884095</v>
      </c>
      <c r="K5885" s="1">
        <v>2978.9018324280169</v>
      </c>
      <c r="L5885" s="1">
        <v>3392.023110421861</v>
      </c>
      <c r="M5885" s="1">
        <v>11621.007531401836</v>
      </c>
      <c r="N5885" s="1">
        <v>9787.0439667792944</v>
      </c>
      <c r="O5885" s="1">
        <v>11628.656541254215</v>
      </c>
      <c r="P5885" s="1">
        <v>7470.840064051049</v>
      </c>
      <c r="Q5885" s="1">
        <v>5158.583720733398</v>
      </c>
      <c r="R5885" s="1">
        <v>8739.3512540148076</v>
      </c>
      <c r="S5885" s="1">
        <v>10803.399063927945</v>
      </c>
      <c r="T5885" s="1">
        <v>13302.029495426814</v>
      </c>
      <c r="U5885" s="1">
        <v>2809.8999818042994</v>
      </c>
      <c r="V5885" s="1">
        <v>11522.463868811732</v>
      </c>
      <c r="W5885" s="1">
        <v>4904.7544966291007</v>
      </c>
      <c r="X5885" s="1">
        <v>17921.644077534052</v>
      </c>
      <c r="Y5885" s="1">
        <v>63807.264509071712</v>
      </c>
      <c r="Z5885" s="1">
        <v>7749.8294530919411</v>
      </c>
      <c r="AA5885" s="1">
        <v>86403.361011077315</v>
      </c>
      <c r="AB5885" s="1">
        <v>2479.3194471308129</v>
      </c>
      <c r="AC5885" s="1">
        <v>11092.104091018511</v>
      </c>
      <c r="AD5885" s="1">
        <v>14418.652065540033</v>
      </c>
      <c r="AE5885" s="1">
        <v>15656.95228635374</v>
      </c>
      <c r="AF5885" s="1">
        <v>37899.757841112711</v>
      </c>
      <c r="AG5885" s="1">
        <v>122627.94468376537</v>
      </c>
      <c r="AH5885" s="1">
        <v>25094.23068357195</v>
      </c>
      <c r="AI5885" s="1">
        <v>5490.7200740786984</v>
      </c>
      <c r="AJ5885" s="1">
        <v>38090.621355606781</v>
      </c>
      <c r="AK5885" s="1">
        <v>10135.215325928784</v>
      </c>
      <c r="AL5885" s="1">
        <v>601070.125</v>
      </c>
      <c r="AM5885" s="1">
        <v>470291.59375</v>
      </c>
      <c r="AN5885" s="1">
        <v>130778.53125</v>
      </c>
      <c r="AO5885" t="s">
        <v>18695</v>
      </c>
    </row>
    <row r="5886" spans="1:41" x14ac:dyDescent="0.25">
      <c r="A5886" s="1">
        <v>2022</v>
      </c>
      <c r="B5886" t="s">
        <v>4422</v>
      </c>
      <c r="C5886" t="s">
        <v>7134</v>
      </c>
      <c r="D5886" t="s">
        <v>7240</v>
      </c>
      <c r="E5886" t="s">
        <v>8013</v>
      </c>
      <c r="F5886" t="s">
        <v>10004</v>
      </c>
      <c r="G5886" t="s">
        <v>12192</v>
      </c>
      <c r="H5886" t="s">
        <v>12748</v>
      </c>
      <c r="I5886" s="1">
        <v>20127.796213686954</v>
      </c>
      <c r="J5886" s="1">
        <v>45740.10694041301</v>
      </c>
      <c r="K5886" s="1">
        <v>2799.1673143902226</v>
      </c>
      <c r="L5886" s="1">
        <v>4076.5941517840538</v>
      </c>
      <c r="M5886" s="1">
        <v>16173.702254447717</v>
      </c>
      <c r="N5886" s="1">
        <v>14600.504812487085</v>
      </c>
      <c r="O5886" s="1">
        <v>12138.142913252321</v>
      </c>
      <c r="P5886" s="1">
        <v>13545.921063575546</v>
      </c>
      <c r="Q5886" s="1">
        <v>5216.8902530938167</v>
      </c>
      <c r="R5886" s="1">
        <v>10304.637556212394</v>
      </c>
      <c r="S5886" s="1">
        <v>21148.050163630538</v>
      </c>
      <c r="T5886" s="1">
        <v>15083.191742536033</v>
      </c>
      <c r="U5886" s="1">
        <v>2194.7170059293994</v>
      </c>
      <c r="V5886" s="1">
        <v>11946.714336348403</v>
      </c>
      <c r="W5886" s="1">
        <v>4947.493510616785</v>
      </c>
      <c r="X5886" s="1">
        <v>25730.272160246743</v>
      </c>
      <c r="Y5886" s="1">
        <v>69815.548956770042</v>
      </c>
      <c r="Z5886" s="1">
        <v>9114.670452324588</v>
      </c>
      <c r="AA5886" s="1">
        <v>93908.365027159278</v>
      </c>
      <c r="AB5886" s="1">
        <v>3665.4222125012225</v>
      </c>
      <c r="AC5886" s="1">
        <v>12239.723191782787</v>
      </c>
      <c r="AD5886" s="1">
        <v>20096.905271712498</v>
      </c>
      <c r="AE5886" s="1">
        <v>17860.945160105413</v>
      </c>
      <c r="AF5886" s="1">
        <v>39534.078652511773</v>
      </c>
      <c r="AG5886" s="1">
        <v>134314.78937195856</v>
      </c>
      <c r="AH5886" s="1">
        <v>25415.178086173215</v>
      </c>
      <c r="AI5886" s="1">
        <v>8537.4997644053274</v>
      </c>
      <c r="AJ5886" s="1">
        <v>34760.467998755645</v>
      </c>
      <c r="AK5886" s="1">
        <v>9225.5412507429301</v>
      </c>
      <c r="AL5886" s="1">
        <v>704263.0625</v>
      </c>
      <c r="AM5886" s="1">
        <v>539302.4375</v>
      </c>
      <c r="AN5886" s="1">
        <v>164960.578125</v>
      </c>
      <c r="AO5886" t="s">
        <v>18696</v>
      </c>
    </row>
    <row r="5887" spans="1:41" x14ac:dyDescent="0.25">
      <c r="A5887" s="1">
        <v>2022</v>
      </c>
      <c r="B5887" t="s">
        <v>4423</v>
      </c>
      <c r="C5887" t="s">
        <v>7134</v>
      </c>
      <c r="D5887" t="s">
        <v>7240</v>
      </c>
      <c r="E5887" t="s">
        <v>8013</v>
      </c>
      <c r="F5887" t="s">
        <v>10004</v>
      </c>
      <c r="G5887" t="s">
        <v>12192</v>
      </c>
      <c r="H5887" t="s">
        <v>12748</v>
      </c>
      <c r="I5887" s="1">
        <v>17448.580150845908</v>
      </c>
      <c r="J5887" s="1">
        <v>43213.681208159091</v>
      </c>
      <c r="K5887" s="1">
        <v>2760.9402441497514</v>
      </c>
      <c r="L5887" s="1">
        <v>3405.4349424940301</v>
      </c>
      <c r="M5887" s="1">
        <v>15265.714609456167</v>
      </c>
      <c r="N5887" s="1">
        <v>13189.529780042725</v>
      </c>
      <c r="O5887" s="1">
        <v>12561.08503885627</v>
      </c>
      <c r="P5887" s="1">
        <v>12865.880724974244</v>
      </c>
      <c r="Q5887" s="1">
        <v>5658.8094054794165</v>
      </c>
      <c r="R5887" s="1">
        <v>9553.7699993993647</v>
      </c>
      <c r="S5887" s="1">
        <v>17214.006554701744</v>
      </c>
      <c r="T5887" s="1">
        <v>14861.623813876689</v>
      </c>
      <c r="U5887" s="1">
        <v>2254.9329503883473</v>
      </c>
      <c r="V5887" s="1">
        <v>11721.575010916173</v>
      </c>
      <c r="W5887" s="1">
        <v>6050.4427250124127</v>
      </c>
      <c r="X5887" s="1">
        <v>24525.925471129074</v>
      </c>
      <c r="Y5887" s="1">
        <v>64287.138440598021</v>
      </c>
      <c r="Z5887" s="1">
        <v>9012.1250753200093</v>
      </c>
      <c r="AA5887" s="1">
        <v>94396.788287512201</v>
      </c>
      <c r="AB5887" s="1">
        <v>2555.1377514286564</v>
      </c>
      <c r="AC5887" s="1">
        <v>12255.914046064623</v>
      </c>
      <c r="AD5887" s="1">
        <v>18151.845003180952</v>
      </c>
      <c r="AE5887" s="1">
        <v>16784.081008657453</v>
      </c>
      <c r="AF5887" s="1">
        <v>41048.441900662299</v>
      </c>
      <c r="AG5887" s="1">
        <v>136776.83168189783</v>
      </c>
      <c r="AH5887" s="1">
        <v>25224.623886426507</v>
      </c>
      <c r="AI5887" s="1">
        <v>7407.4579266593955</v>
      </c>
      <c r="AJ5887" s="1">
        <v>33800.547390397427</v>
      </c>
      <c r="AK5887" s="1">
        <v>9120.7908434877518</v>
      </c>
      <c r="AL5887" s="1">
        <v>683373.625</v>
      </c>
      <c r="AM5887" s="1">
        <v>527674.0625</v>
      </c>
      <c r="AN5887" s="1">
        <v>155699.59375</v>
      </c>
      <c r="AO5887" t="s">
        <v>18697</v>
      </c>
    </row>
    <row r="5888" spans="1:41" x14ac:dyDescent="0.25">
      <c r="A5888" s="1">
        <v>2022</v>
      </c>
      <c r="B5888" t="s">
        <v>4424</v>
      </c>
      <c r="C5888" t="s">
        <v>7134</v>
      </c>
      <c r="D5888" t="s">
        <v>7240</v>
      </c>
      <c r="E5888" t="s">
        <v>8013</v>
      </c>
      <c r="F5888" t="s">
        <v>10004</v>
      </c>
      <c r="G5888" t="s">
        <v>12192</v>
      </c>
      <c r="H5888" t="s">
        <v>12748</v>
      </c>
      <c r="I5888" s="1">
        <v>20408.453280000002</v>
      </c>
      <c r="J5888" s="1">
        <v>50763.12327982123</v>
      </c>
      <c r="K5888" s="1">
        <v>2743.8139854000001</v>
      </c>
      <c r="L5888" s="1">
        <v>4869</v>
      </c>
      <c r="M5888" s="1">
        <v>19157.626579031741</v>
      </c>
      <c r="N5888" s="1">
        <v>13436</v>
      </c>
      <c r="O5888" s="1">
        <v>11625.63543216317</v>
      </c>
      <c r="P5888" s="1">
        <v>13978.665999999999</v>
      </c>
      <c r="Q5888" s="1">
        <v>5295</v>
      </c>
      <c r="R5888" s="1">
        <v>10568.993763331389</v>
      </c>
      <c r="S5888" s="1">
        <v>20436.468071513511</v>
      </c>
      <c r="T5888" s="1">
        <v>16000</v>
      </c>
      <c r="U5888" s="1">
        <v>2226</v>
      </c>
      <c r="V5888" s="1">
        <v>12368</v>
      </c>
      <c r="W5888" s="1">
        <v>9261</v>
      </c>
      <c r="X5888" s="1">
        <v>27881.13350145458</v>
      </c>
      <c r="Y5888" s="1">
        <v>65649</v>
      </c>
      <c r="Z5888" s="1">
        <v>8225.0402763494058</v>
      </c>
      <c r="AA5888" s="1">
        <v>97272</v>
      </c>
      <c r="AB5888" s="1">
        <v>3890.4</v>
      </c>
      <c r="AC5888" s="1">
        <v>13822.7515408</v>
      </c>
      <c r="AD5888" s="1">
        <v>15079.728085509571</v>
      </c>
      <c r="AE5888" s="1">
        <v>19088</v>
      </c>
      <c r="AF5888" s="1">
        <v>41003.384909803921</v>
      </c>
      <c r="AG5888" s="1">
        <v>134640.55667273069</v>
      </c>
      <c r="AH5888" s="1">
        <v>30502.959771999998</v>
      </c>
      <c r="AI5888" s="1">
        <v>12387</v>
      </c>
      <c r="AJ5888" s="1">
        <v>33485.006691888608</v>
      </c>
      <c r="AK5888" s="1">
        <v>10430</v>
      </c>
      <c r="AL5888" s="1">
        <v>726494.6875</v>
      </c>
      <c r="AM5888" s="1">
        <v>547099</v>
      </c>
      <c r="AN5888" s="1">
        <v>179395.765625</v>
      </c>
      <c r="AO5888" t="s">
        <v>18698</v>
      </c>
    </row>
    <row r="5889" spans="1:41" x14ac:dyDescent="0.25">
      <c r="A5889" s="1">
        <v>2022</v>
      </c>
      <c r="B5889" t="s">
        <v>4425</v>
      </c>
      <c r="C5889" t="s">
        <v>7134</v>
      </c>
      <c r="D5889" t="s">
        <v>7240</v>
      </c>
      <c r="E5889" t="s">
        <v>8013</v>
      </c>
      <c r="F5889" t="s">
        <v>10004</v>
      </c>
      <c r="G5889" t="s">
        <v>12192</v>
      </c>
      <c r="H5889" t="s">
        <v>12748</v>
      </c>
      <c r="I5889" s="1">
        <v>22329.41859790072</v>
      </c>
      <c r="J5889" s="1">
        <v>21081.110488236314</v>
      </c>
      <c r="K5889" s="1">
        <v>3139.8298436306386</v>
      </c>
      <c r="L5889" s="1">
        <v>4438.2000097667833</v>
      </c>
      <c r="M5889" s="1">
        <v>13377.633977597194</v>
      </c>
      <c r="N5889" s="1">
        <v>12514.869658863141</v>
      </c>
      <c r="O5889" s="1">
        <v>12072.863414792066</v>
      </c>
      <c r="P5889" s="1">
        <v>7358.3318240695635</v>
      </c>
      <c r="Q5889" s="1">
        <v>5320.9865098862274</v>
      </c>
      <c r="R5889" s="1">
        <v>9257.0023505712961</v>
      </c>
      <c r="S5889" s="1">
        <v>13209.846880781304</v>
      </c>
      <c r="T5889" s="1">
        <v>13540.267454007177</v>
      </c>
      <c r="U5889" s="1">
        <v>2341.9746864919762</v>
      </c>
      <c r="V5889" s="1">
        <v>12642.392341688175</v>
      </c>
      <c r="W5889" s="1">
        <v>5321.7690526200331</v>
      </c>
      <c r="X5889" s="1">
        <v>15914.493071545239</v>
      </c>
      <c r="Y5889" s="1">
        <v>66725.772098554546</v>
      </c>
      <c r="Z5889" s="1">
        <v>7073.4833822997725</v>
      </c>
      <c r="AA5889" s="1">
        <v>100314.25432413798</v>
      </c>
      <c r="AB5889" s="1">
        <v>2267.4398695521854</v>
      </c>
      <c r="AC5889" s="1">
        <v>12451.384261442188</v>
      </c>
      <c r="AD5889" s="1">
        <v>15182.505933259097</v>
      </c>
      <c r="AE5889" s="1">
        <v>16311.582850126513</v>
      </c>
      <c r="AF5889" s="1">
        <v>39823.599586856661</v>
      </c>
      <c r="AG5889" s="1">
        <v>127422.03202437573</v>
      </c>
      <c r="AH5889" s="1">
        <v>28426.125007934927</v>
      </c>
      <c r="AI5889" s="1">
        <v>6498.2185199354108</v>
      </c>
      <c r="AJ5889" s="1">
        <v>33313.13524126089</v>
      </c>
      <c r="AK5889" s="1">
        <v>9279.5085147628779</v>
      </c>
      <c r="AL5889" s="1">
        <v>638949.9375</v>
      </c>
      <c r="AM5889" s="1">
        <v>500719.5</v>
      </c>
      <c r="AN5889" s="1">
        <v>138230.5</v>
      </c>
      <c r="AO5889" t="s">
        <v>18699</v>
      </c>
    </row>
    <row r="5890" spans="1:41" x14ac:dyDescent="0.25">
      <c r="A5890" s="1">
        <v>2022</v>
      </c>
      <c r="B5890" t="s">
        <v>4426</v>
      </c>
      <c r="C5890" t="s">
        <v>7134</v>
      </c>
      <c r="D5890" t="s">
        <v>7240</v>
      </c>
      <c r="E5890" t="s">
        <v>8013</v>
      </c>
      <c r="F5890" t="s">
        <v>10004</v>
      </c>
      <c r="G5890" t="s">
        <v>12192</v>
      </c>
      <c r="H5890" t="s">
        <v>12748</v>
      </c>
      <c r="I5890" s="1">
        <v>14806.720577139109</v>
      </c>
      <c r="J5890" s="1">
        <v>31757.810029299264</v>
      </c>
      <c r="K5890" s="1">
        <v>3204.2099661068037</v>
      </c>
      <c r="L5890" s="1">
        <v>3743.2310134124809</v>
      </c>
      <c r="M5890" s="1">
        <v>14154.346416972749</v>
      </c>
      <c r="N5890" s="1">
        <v>12934.58464279054</v>
      </c>
      <c r="O5890" s="1">
        <v>12346.436934271922</v>
      </c>
      <c r="P5890" s="1">
        <v>12545.806921199221</v>
      </c>
      <c r="Q5890" s="1">
        <v>5444.0758486035666</v>
      </c>
      <c r="R5890" s="1">
        <v>9622.0761257101858</v>
      </c>
      <c r="S5890" s="1">
        <v>13797.977562858841</v>
      </c>
      <c r="T5890" s="1">
        <v>13321.88400339331</v>
      </c>
      <c r="U5890" s="1">
        <v>2351.3234078735454</v>
      </c>
      <c r="V5890" s="1">
        <v>12684.180703558746</v>
      </c>
      <c r="W5890" s="1">
        <v>6211.0554271558321</v>
      </c>
      <c r="X5890" s="1">
        <v>16402.296689751714</v>
      </c>
      <c r="Y5890" s="1">
        <v>63933.031681530731</v>
      </c>
      <c r="Z5890" s="1">
        <v>7114.1044493530671</v>
      </c>
      <c r="AA5890" s="1">
        <v>99844.244732317282</v>
      </c>
      <c r="AB5890" s="1">
        <v>2231.6994795717305</v>
      </c>
      <c r="AC5890" s="1">
        <v>12907.327447414684</v>
      </c>
      <c r="AD5890" s="1">
        <v>16353.847477685713</v>
      </c>
      <c r="AE5890" s="1">
        <v>17170.789276927706</v>
      </c>
      <c r="AF5890" s="1">
        <v>39683.639893356813</v>
      </c>
      <c r="AG5890" s="1">
        <v>129552.04605988436</v>
      </c>
      <c r="AH5890" s="1">
        <v>23300.193513475941</v>
      </c>
      <c r="AI5890" s="1">
        <v>6379.2169137560431</v>
      </c>
      <c r="AJ5890" s="1">
        <v>33682.056150580902</v>
      </c>
      <c r="AK5890" s="1">
        <v>9107.2460712382617</v>
      </c>
      <c r="AL5890" s="1">
        <v>646587.4375</v>
      </c>
      <c r="AM5890" s="1">
        <v>509777</v>
      </c>
      <c r="AN5890" s="1">
        <v>136810.40625</v>
      </c>
      <c r="AO5890" t="s">
        <v>18700</v>
      </c>
    </row>
    <row r="5891" spans="1:41" x14ac:dyDescent="0.25">
      <c r="A5891" s="1">
        <v>2022</v>
      </c>
      <c r="B5891" t="s">
        <v>4427</v>
      </c>
      <c r="C5891" t="s">
        <v>7134</v>
      </c>
      <c r="D5891" t="s">
        <v>7240</v>
      </c>
      <c r="E5891" t="s">
        <v>8013</v>
      </c>
      <c r="F5891" t="s">
        <v>10004</v>
      </c>
      <c r="G5891" t="s">
        <v>12192</v>
      </c>
      <c r="H5891" t="s">
        <v>12748</v>
      </c>
      <c r="I5891" s="1">
        <v>14605.857738554809</v>
      </c>
      <c r="J5891" s="1">
        <v>20137.300792109138</v>
      </c>
      <c r="K5891" s="1">
        <v>2945.0431609999764</v>
      </c>
      <c r="L5891" s="1">
        <v>3976.703110565516</v>
      </c>
      <c r="M5891" s="1">
        <v>11930.352035027923</v>
      </c>
      <c r="N5891" s="1">
        <v>11393.040989076762</v>
      </c>
      <c r="O5891" s="1">
        <v>11561.644157486428</v>
      </c>
      <c r="P5891" s="1">
        <v>9177.0641962481568</v>
      </c>
      <c r="Q5891" s="1">
        <v>6794.9280351077487</v>
      </c>
      <c r="R5891" s="1">
        <v>9333.8968609076601</v>
      </c>
      <c r="S5891" s="1">
        <v>15710.018137441262</v>
      </c>
      <c r="T5891" s="1">
        <v>12995.610400748557</v>
      </c>
      <c r="U5891" s="1">
        <v>2282.0445225291751</v>
      </c>
      <c r="V5891" s="1">
        <v>12070.536933113797</v>
      </c>
      <c r="W5891" s="1">
        <v>5330.0949930960405</v>
      </c>
      <c r="X5891" s="1">
        <v>17141.27699136814</v>
      </c>
      <c r="Y5891" s="1">
        <v>62977.441311689297</v>
      </c>
      <c r="Z5891" s="1">
        <v>7414.4364523445265</v>
      </c>
      <c r="AA5891" s="1">
        <v>92509.13627118236</v>
      </c>
      <c r="AB5891" s="1">
        <v>2473.1783429897982</v>
      </c>
      <c r="AC5891" s="1">
        <v>11567.050651977901</v>
      </c>
      <c r="AD5891" s="1">
        <v>15401.939449780642</v>
      </c>
      <c r="AE5891" s="1">
        <v>15823.341381457814</v>
      </c>
      <c r="AF5891" s="1">
        <v>39212.29639179154</v>
      </c>
      <c r="AG5891" s="1">
        <v>120390.54711078455</v>
      </c>
      <c r="AH5891" s="1">
        <v>21970.926104545131</v>
      </c>
      <c r="AI5891" s="1">
        <v>5523.6916934914107</v>
      </c>
      <c r="AJ5891" s="1">
        <v>43950.195153164466</v>
      </c>
      <c r="AK5891" s="1">
        <v>9513.0050775531181</v>
      </c>
      <c r="AL5891" s="1">
        <v>616112.5625</v>
      </c>
      <c r="AM5891" s="1">
        <v>483615.8125</v>
      </c>
      <c r="AN5891" s="1">
        <v>132496.78125</v>
      </c>
      <c r="AO5891" t="s">
        <v>18701</v>
      </c>
    </row>
    <row r="5892" spans="1:41" x14ac:dyDescent="0.25">
      <c r="A5892" s="1">
        <v>2022</v>
      </c>
      <c r="B5892" t="s">
        <v>4428</v>
      </c>
      <c r="C5892" t="s">
        <v>7134</v>
      </c>
      <c r="D5892" t="s">
        <v>7240</v>
      </c>
      <c r="E5892" t="s">
        <v>8013</v>
      </c>
      <c r="F5892" t="s">
        <v>10004</v>
      </c>
      <c r="G5892" t="s">
        <v>12192</v>
      </c>
      <c r="H5892" t="s">
        <v>12748</v>
      </c>
      <c r="I5892" s="1">
        <v>18599.755605081875</v>
      </c>
      <c r="J5892" s="1">
        <v>50998.108788579491</v>
      </c>
      <c r="K5892" s="1">
        <v>2709.8372661866952</v>
      </c>
      <c r="L5892" s="1">
        <v>4067.7527324947255</v>
      </c>
      <c r="M5892" s="1">
        <v>17716.419127204277</v>
      </c>
      <c r="N5892" s="1">
        <v>13525.931346677811</v>
      </c>
      <c r="O5892" s="1">
        <v>11959.328564066875</v>
      </c>
      <c r="P5892" s="1">
        <v>13359.54494388387</v>
      </c>
      <c r="Q5892" s="1">
        <v>4942.4875440466503</v>
      </c>
      <c r="R5892" s="1">
        <v>10438.706330077432</v>
      </c>
      <c r="S5892" s="1">
        <v>20252.585999151437</v>
      </c>
      <c r="T5892" s="1">
        <v>15123.825752498418</v>
      </c>
      <c r="U5892" s="1">
        <v>2281.2192021327046</v>
      </c>
      <c r="V5892" s="1">
        <v>12372.199929970278</v>
      </c>
      <c r="W5892" s="1">
        <v>5446.1554092388205</v>
      </c>
      <c r="X5892" s="1">
        <v>28477.9561827707</v>
      </c>
      <c r="Y5892" s="1">
        <v>64663.3636316181</v>
      </c>
      <c r="Z5892" s="1">
        <v>8293.1177584549459</v>
      </c>
      <c r="AA5892" s="1">
        <v>94808.683993203973</v>
      </c>
      <c r="AB5892" s="1">
        <v>4260.9735163560763</v>
      </c>
      <c r="AC5892" s="1">
        <v>13959.535235707986</v>
      </c>
      <c r="AD5892" s="1">
        <v>18686.644064117176</v>
      </c>
      <c r="AE5892" s="1">
        <v>17363.707535541005</v>
      </c>
      <c r="AF5892" s="1">
        <v>36210.098403426848</v>
      </c>
      <c r="AG5892" s="1">
        <v>133216.1200145655</v>
      </c>
      <c r="AH5892" s="1">
        <v>31473.317704420671</v>
      </c>
      <c r="AI5892" s="1">
        <v>9682.2631304780807</v>
      </c>
      <c r="AJ5892" s="1">
        <v>35450.896447569197</v>
      </c>
      <c r="AK5892" s="1">
        <v>9275.6092524854848</v>
      </c>
      <c r="AL5892" s="1">
        <v>709616.125</v>
      </c>
      <c r="AM5892" s="1">
        <v>534551.25</v>
      </c>
      <c r="AN5892" s="1">
        <v>175064.921875</v>
      </c>
      <c r="AO5892" t="s">
        <v>18702</v>
      </c>
    </row>
    <row r="5893" spans="1:41" x14ac:dyDescent="0.25">
      <c r="A5893" s="1">
        <v>2022</v>
      </c>
      <c r="B5893" t="s">
        <v>4429</v>
      </c>
      <c r="C5893" t="s">
        <v>7134</v>
      </c>
      <c r="D5893" t="s">
        <v>7240</v>
      </c>
      <c r="E5893" t="s">
        <v>8013</v>
      </c>
      <c r="F5893" t="s">
        <v>10004</v>
      </c>
      <c r="G5893" t="s">
        <v>12193</v>
      </c>
      <c r="H5893" t="s">
        <v>12748</v>
      </c>
      <c r="I5893" s="1">
        <v>22918.585052646122</v>
      </c>
      <c r="J5893" s="1">
        <v>21387.71866823763</v>
      </c>
      <c r="K5893" s="1">
        <v>3467.1326509959781</v>
      </c>
      <c r="L5893" s="1">
        <v>4481.3241483550764</v>
      </c>
      <c r="M5893" s="1">
        <v>13307.99101965579</v>
      </c>
      <c r="N5893" s="1">
        <v>12786.071274899999</v>
      </c>
      <c r="O5893" s="1">
        <v>12013.85641248048</v>
      </c>
      <c r="P5893" s="1">
        <v>8088.6749999999993</v>
      </c>
      <c r="Q5893" s="1">
        <v>5288.1072927215046</v>
      </c>
      <c r="R5893" s="1">
        <v>9011.7825885908132</v>
      </c>
      <c r="S5893" s="1">
        <v>12910.694793769901</v>
      </c>
      <c r="T5893" s="1">
        <v>12817.85581850708</v>
      </c>
      <c r="U5893" s="1">
        <v>2195.8379147231558</v>
      </c>
      <c r="V5893" s="1">
        <v>281</v>
      </c>
      <c r="W5893" s="1">
        <v>5320.0696972152364</v>
      </c>
      <c r="X5893" s="1">
        <v>16148.2858276032</v>
      </c>
      <c r="Y5893" s="1">
        <v>66953.553149999978</v>
      </c>
      <c r="Z5893" s="1">
        <v>7057.3663303214353</v>
      </c>
      <c r="AA5893" s="1">
        <v>101601.1941430226</v>
      </c>
      <c r="AB5893" s="1">
        <v>2043</v>
      </c>
      <c r="AC5893" s="1">
        <v>12438.798559999999</v>
      </c>
      <c r="AD5893" s="1">
        <v>15147.912335725519</v>
      </c>
      <c r="AE5893" s="1">
        <v>16257.58982712</v>
      </c>
      <c r="AF5893" s="1">
        <v>40210.54889601106</v>
      </c>
      <c r="AG5893" s="1">
        <v>130310.8638246146</v>
      </c>
      <c r="AH5893" s="1">
        <v>28870.247438563089</v>
      </c>
      <c r="AI5893" s="1">
        <v>6464.3931027360013</v>
      </c>
      <c r="AJ5893" s="1">
        <v>33802.523729224202</v>
      </c>
      <c r="AK5893" s="1">
        <v>9066.6714148638785</v>
      </c>
      <c r="AL5893" s="1">
        <v>632649.625</v>
      </c>
      <c r="AM5893" s="1">
        <v>495071.5625</v>
      </c>
      <c r="AN5893" s="1">
        <v>137578.109375</v>
      </c>
      <c r="AO5893" t="s">
        <v>18703</v>
      </c>
    </row>
    <row r="5894" spans="1:41" x14ac:dyDescent="0.25">
      <c r="A5894" s="1">
        <v>2022</v>
      </c>
      <c r="B5894" t="s">
        <v>4430</v>
      </c>
      <c r="C5894" t="s">
        <v>7134</v>
      </c>
      <c r="D5894" t="s">
        <v>7240</v>
      </c>
      <c r="E5894" t="s">
        <v>8013</v>
      </c>
      <c r="F5894" t="s">
        <v>10004</v>
      </c>
      <c r="G5894" t="s">
        <v>12193</v>
      </c>
      <c r="H5894" t="s">
        <v>12748</v>
      </c>
      <c r="I5894" s="1">
        <v>19128.772799999999</v>
      </c>
      <c r="J5894" s="1">
        <v>52817.801030636969</v>
      </c>
      <c r="K5894" s="1">
        <v>2727.7117994529799</v>
      </c>
      <c r="L5894" s="1">
        <v>4190.4234678599996</v>
      </c>
      <c r="M5894" s="1">
        <v>17863.051300105639</v>
      </c>
      <c r="N5894" s="1">
        <v>13624.509948999999</v>
      </c>
      <c r="O5894" s="1">
        <v>12058.31145226789</v>
      </c>
      <c r="P5894" s="1">
        <v>13286.71290832</v>
      </c>
      <c r="Q5894" s="1">
        <v>4987.0253562095659</v>
      </c>
      <c r="R5894" s="1">
        <v>10568.313968776931</v>
      </c>
      <c r="S5894" s="1">
        <v>20360.09292458924</v>
      </c>
      <c r="T5894" s="1">
        <v>15563.922019099</v>
      </c>
      <c r="U5894" s="1">
        <v>2313.0540000000001</v>
      </c>
      <c r="V5894" s="1">
        <v>12477</v>
      </c>
      <c r="W5894" s="1">
        <v>5278</v>
      </c>
      <c r="X5894" s="1">
        <v>28741.80821636309</v>
      </c>
      <c r="Y5894" s="1">
        <v>65835.952359286137</v>
      </c>
      <c r="Z5894" s="1">
        <v>8380.7859426998839</v>
      </c>
      <c r="AA5894" s="1">
        <v>98445</v>
      </c>
      <c r="AB5894" s="1">
        <v>4296.24</v>
      </c>
      <c r="AC5894" s="1">
        <v>14075.073086196169</v>
      </c>
      <c r="AD5894" s="1">
        <v>18855.033409738371</v>
      </c>
      <c r="AE5894" s="1">
        <v>17507.420446557571</v>
      </c>
      <c r="AF5894" s="1">
        <v>37640.264541136967</v>
      </c>
      <c r="AG5894" s="1">
        <v>137519</v>
      </c>
      <c r="AH5894" s="1">
        <v>32036.8307384</v>
      </c>
      <c r="AI5894" s="1">
        <v>9762.3996000000006</v>
      </c>
      <c r="AJ5894" s="1">
        <v>36459.196459366241</v>
      </c>
      <c r="AK5894" s="1">
        <v>9348</v>
      </c>
      <c r="AL5894" s="1">
        <v>726147.625</v>
      </c>
      <c r="AM5894" s="1">
        <v>549256.25</v>
      </c>
      <c r="AN5894" s="1">
        <v>176891.40625</v>
      </c>
      <c r="AO5894" t="s">
        <v>18704</v>
      </c>
    </row>
    <row r="5895" spans="1:41" x14ac:dyDescent="0.25">
      <c r="A5895" s="1">
        <v>2022</v>
      </c>
      <c r="B5895" t="s">
        <v>4431</v>
      </c>
      <c r="C5895" t="s">
        <v>7134</v>
      </c>
      <c r="D5895" t="s">
        <v>7240</v>
      </c>
      <c r="E5895" t="s">
        <v>8013</v>
      </c>
      <c r="F5895" t="s">
        <v>10004</v>
      </c>
      <c r="G5895" t="s">
        <v>12193</v>
      </c>
      <c r="H5895" t="s">
        <v>12748</v>
      </c>
      <c r="I5895" s="1">
        <v>20408.453280000002</v>
      </c>
      <c r="J5895" s="1">
        <v>52074.075096945213</v>
      </c>
      <c r="K5895" s="1">
        <v>2743.8139854000001</v>
      </c>
      <c r="L5895" s="1">
        <v>4869</v>
      </c>
      <c r="M5895" s="1">
        <v>19157.626579031741</v>
      </c>
      <c r="N5895" s="1">
        <v>13436</v>
      </c>
      <c r="O5895" s="1">
        <v>11625.63543216317</v>
      </c>
      <c r="P5895" s="1">
        <v>13978.665999999999</v>
      </c>
      <c r="Q5895" s="1">
        <v>5295</v>
      </c>
      <c r="R5895" s="1">
        <v>10568.993763331389</v>
      </c>
      <c r="S5895" s="1">
        <v>20436.468071513511</v>
      </c>
      <c r="T5895" s="1">
        <v>16151.22873345936</v>
      </c>
      <c r="U5895" s="1">
        <v>2226</v>
      </c>
      <c r="V5895" s="1">
        <v>12368</v>
      </c>
      <c r="W5895" s="1">
        <v>9399.9149999999991</v>
      </c>
      <c r="X5895" s="1">
        <v>27881.13350145458</v>
      </c>
      <c r="Y5895" s="1">
        <v>65649</v>
      </c>
      <c r="Z5895" s="1">
        <v>8225.0402763494058</v>
      </c>
      <c r="AA5895" s="1">
        <v>98445</v>
      </c>
      <c r="AB5895" s="1">
        <v>3890.4</v>
      </c>
      <c r="AC5895" s="1">
        <v>13822.7515408</v>
      </c>
      <c r="AD5895" s="1">
        <v>15079.728085509571</v>
      </c>
      <c r="AE5895" s="1">
        <v>19088</v>
      </c>
      <c r="AF5895" s="1">
        <v>41003.384909803921</v>
      </c>
      <c r="AG5895" s="1">
        <v>136562.75966638071</v>
      </c>
      <c r="AH5895" s="1">
        <v>31021.118967440001</v>
      </c>
      <c r="AI5895" s="1">
        <v>12387</v>
      </c>
      <c r="AJ5895" s="1">
        <v>34065.3410918761</v>
      </c>
      <c r="AK5895" s="1">
        <v>10430</v>
      </c>
      <c r="AL5895" s="1">
        <v>732289.5</v>
      </c>
      <c r="AM5895" s="1">
        <v>552085.4375</v>
      </c>
      <c r="AN5895" s="1">
        <v>180204.0625</v>
      </c>
      <c r="AO5895" t="s">
        <v>18705</v>
      </c>
    </row>
    <row r="5896" spans="1:41" x14ac:dyDescent="0.25">
      <c r="A5896" s="1">
        <v>2022</v>
      </c>
      <c r="B5896" t="s">
        <v>4432</v>
      </c>
      <c r="C5896" t="s">
        <v>7134</v>
      </c>
      <c r="D5896" t="s">
        <v>7240</v>
      </c>
      <c r="E5896" t="s">
        <v>8013</v>
      </c>
      <c r="F5896" t="s">
        <v>10004</v>
      </c>
      <c r="G5896" t="s">
        <v>12193</v>
      </c>
      <c r="H5896" t="s">
        <v>12748</v>
      </c>
      <c r="I5896" s="1">
        <v>15322</v>
      </c>
      <c r="J5896" s="1">
        <v>20700.329911900491</v>
      </c>
      <c r="K5896" s="1">
        <v>3055.9582911969978</v>
      </c>
      <c r="L5896" s="1">
        <v>4043.616175462646</v>
      </c>
      <c r="M5896" s="1">
        <v>12309.855828586151</v>
      </c>
      <c r="N5896" s="1">
        <v>11511.78202931837</v>
      </c>
      <c r="O5896" s="1">
        <v>11807.321985748969</v>
      </c>
      <c r="P5896" s="1">
        <v>8233.9009272000003</v>
      </c>
      <c r="Q5896" s="1">
        <v>6930.9462266822657</v>
      </c>
      <c r="R5896" s="1">
        <v>9935.6767787777972</v>
      </c>
      <c r="S5896" s="1">
        <v>15900.40553151208</v>
      </c>
      <c r="T5896" s="1">
        <v>12940.791684434749</v>
      </c>
      <c r="U5896" s="1">
        <v>2351.9451156840169</v>
      </c>
      <c r="V5896" s="1">
        <v>12529</v>
      </c>
      <c r="W5896" s="1">
        <v>5406.7926026984942</v>
      </c>
      <c r="X5896" s="1">
        <v>17319.92754331262</v>
      </c>
      <c r="Y5896" s="1">
        <v>65166.691549999989</v>
      </c>
      <c r="Z5896" s="1">
        <v>7565.267306419214</v>
      </c>
      <c r="AA5896" s="1">
        <v>95612.528308299239</v>
      </c>
      <c r="AB5896" s="1">
        <v>2219</v>
      </c>
      <c r="AC5896" s="1">
        <v>11869.893353291851</v>
      </c>
      <c r="AD5896" s="1">
        <v>15741.717096368369</v>
      </c>
      <c r="AE5896" s="1">
        <v>16262.143226577469</v>
      </c>
      <c r="AF5896" s="1">
        <v>40413.395997732572</v>
      </c>
      <c r="AG5896" s="1">
        <v>130277.5763105089</v>
      </c>
      <c r="AH5896" s="1">
        <v>22674.77185091154</v>
      </c>
      <c r="AI5896" s="1">
        <v>5581.260949872385</v>
      </c>
      <c r="AJ5896" s="1">
        <v>45411.341480009803</v>
      </c>
      <c r="AK5896" s="1">
        <v>9933.3971207097693</v>
      </c>
      <c r="AL5896" s="1">
        <v>639029.1875</v>
      </c>
      <c r="AM5896" s="1">
        <v>504138.0625</v>
      </c>
      <c r="AN5896" s="1">
        <v>134891.203125</v>
      </c>
      <c r="AO5896" t="s">
        <v>18706</v>
      </c>
    </row>
    <row r="5897" spans="1:41" x14ac:dyDescent="0.25">
      <c r="A5897" s="1">
        <v>2022</v>
      </c>
      <c r="B5897" t="s">
        <v>4433</v>
      </c>
      <c r="C5897" t="s">
        <v>7134</v>
      </c>
      <c r="D5897" t="s">
        <v>7240</v>
      </c>
      <c r="E5897" t="s">
        <v>8013</v>
      </c>
      <c r="F5897" t="s">
        <v>10004</v>
      </c>
      <c r="G5897" t="s">
        <v>12193</v>
      </c>
      <c r="H5897" t="s">
        <v>12748</v>
      </c>
      <c r="I5897" s="1">
        <v>20676.187600000001</v>
      </c>
      <c r="J5897" s="1">
        <v>47944.544871202852</v>
      </c>
      <c r="K5897" s="1">
        <v>2619.0269542000001</v>
      </c>
      <c r="L5897" s="1">
        <v>4194.5086357272003</v>
      </c>
      <c r="M5897" s="1">
        <v>16288.061150868391</v>
      </c>
      <c r="N5897" s="1">
        <v>14703.740150400001</v>
      </c>
      <c r="O5897" s="1">
        <v>12223.96770502344</v>
      </c>
      <c r="P5897" s="1">
        <v>13614.96446980156</v>
      </c>
      <c r="Q5897" s="1">
        <v>5253.7771576940013</v>
      </c>
      <c r="R5897" s="1">
        <v>10377.498238349621</v>
      </c>
      <c r="S5897" s="1">
        <v>21297.581028000001</v>
      </c>
      <c r="T5897" s="1">
        <v>15449.554334833791</v>
      </c>
      <c r="U5897" s="1">
        <v>2191.3390460720002</v>
      </c>
      <c r="V5897" s="1">
        <v>12031</v>
      </c>
      <c r="W5897" s="1">
        <v>4982.4755999999998</v>
      </c>
      <c r="X5897" s="1">
        <v>26691</v>
      </c>
      <c r="Y5897" s="1">
        <v>71507.256708776709</v>
      </c>
      <c r="Z5897" s="1">
        <v>9179.1172708555368</v>
      </c>
      <c r="AA5897" s="1">
        <v>98445</v>
      </c>
      <c r="AB5897" s="1">
        <v>3905.3530799999999</v>
      </c>
      <c r="AC5897" s="1">
        <v>12326.26622408832</v>
      </c>
      <c r="AD5897" s="1">
        <v>20283.86637964383</v>
      </c>
      <c r="AE5897" s="1">
        <v>17987.233992767589</v>
      </c>
      <c r="AF5897" s="1">
        <v>40609.883260800008</v>
      </c>
      <c r="AG5897" s="1">
        <v>140380</v>
      </c>
      <c r="AH5897" s="1">
        <v>26621.220398962159</v>
      </c>
      <c r="AI5897" s="1">
        <v>8597.865600000001</v>
      </c>
      <c r="AJ5897" s="1">
        <v>35706.372720300002</v>
      </c>
      <c r="AK5897" s="1">
        <v>9422</v>
      </c>
      <c r="AL5897" s="1">
        <v>725510.6875</v>
      </c>
      <c r="AM5897" s="1">
        <v>557128.6875</v>
      </c>
      <c r="AN5897" s="1">
        <v>168381.96875</v>
      </c>
      <c r="AO5897" t="s">
        <v>18707</v>
      </c>
    </row>
    <row r="5898" spans="1:41" x14ac:dyDescent="0.25">
      <c r="A5898" s="1">
        <v>2022</v>
      </c>
      <c r="B5898" t="s">
        <v>4434</v>
      </c>
      <c r="C5898" t="s">
        <v>7134</v>
      </c>
      <c r="D5898" t="s">
        <v>7240</v>
      </c>
      <c r="E5898" t="s">
        <v>8013</v>
      </c>
      <c r="F5898" t="s">
        <v>10004</v>
      </c>
      <c r="G5898" t="s">
        <v>12193</v>
      </c>
      <c r="H5898" t="s">
        <v>12748</v>
      </c>
      <c r="I5898" s="1">
        <v>17791.90911666684</v>
      </c>
      <c r="J5898" s="1">
        <v>44998.746835560167</v>
      </c>
      <c r="K5898" s="1">
        <v>2735.1285198366122</v>
      </c>
      <c r="L5898" s="1">
        <v>3478.2319760469122</v>
      </c>
      <c r="M5898" s="1">
        <v>15260.87468033165</v>
      </c>
      <c r="N5898" s="1">
        <v>13211.18902190774</v>
      </c>
      <c r="O5898" s="1">
        <v>12557.102600898381</v>
      </c>
      <c r="P5898" s="1">
        <v>12899.66643623872</v>
      </c>
      <c r="Q5898" s="1">
        <v>5684.7892915817183</v>
      </c>
      <c r="R5898" s="1">
        <v>9485.2885153724019</v>
      </c>
      <c r="S5898" s="1">
        <v>17023.59442112</v>
      </c>
      <c r="T5898" s="1">
        <v>15129.1791463465</v>
      </c>
      <c r="U5898" s="1">
        <v>2226.3187702720011</v>
      </c>
      <c r="V5898" s="1">
        <v>11877</v>
      </c>
      <c r="W5898" s="1">
        <v>6048.524458183103</v>
      </c>
      <c r="X5898" s="1">
        <v>25206.464</v>
      </c>
      <c r="Y5898" s="1">
        <v>65877.010395280493</v>
      </c>
      <c r="Z5898" s="1">
        <v>9026.9243744595042</v>
      </c>
      <c r="AA5898" s="1">
        <v>98445</v>
      </c>
      <c r="AB5898" s="1">
        <v>2631</v>
      </c>
      <c r="AC5898" s="1">
        <v>12257.398829651131</v>
      </c>
      <c r="AD5898" s="1">
        <v>18235.181060633709</v>
      </c>
      <c r="AE5898" s="1">
        <v>16778.759687999998</v>
      </c>
      <c r="AF5898" s="1">
        <v>41925.923001548508</v>
      </c>
      <c r="AG5898" s="1">
        <v>146544</v>
      </c>
      <c r="AH5898" s="1">
        <v>25904.368169357029</v>
      </c>
      <c r="AI5898" s="1">
        <v>7405.1094240000002</v>
      </c>
      <c r="AJ5898" s="1">
        <v>35154.940247620922</v>
      </c>
      <c r="AK5898" s="1">
        <v>9012</v>
      </c>
      <c r="AL5898" s="1">
        <v>704811.6875</v>
      </c>
      <c r="AM5898" s="1">
        <v>547663.125</v>
      </c>
      <c r="AN5898" s="1">
        <v>157148.53125</v>
      </c>
      <c r="AO5898" t="s">
        <v>18708</v>
      </c>
    </row>
    <row r="5899" spans="1:41" x14ac:dyDescent="0.25">
      <c r="A5899" s="1">
        <v>2022</v>
      </c>
      <c r="B5899" t="s">
        <v>4435</v>
      </c>
      <c r="C5899" t="s">
        <v>7134</v>
      </c>
      <c r="D5899" t="s">
        <v>7240</v>
      </c>
      <c r="E5899" t="s">
        <v>8013</v>
      </c>
      <c r="F5899" t="s">
        <v>10004</v>
      </c>
      <c r="G5899" t="s">
        <v>12193</v>
      </c>
      <c r="H5899" t="s">
        <v>12748</v>
      </c>
      <c r="I5899" s="1">
        <v>14958.519111578789</v>
      </c>
      <c r="J5899" s="1">
        <v>31230.83131796962</v>
      </c>
      <c r="K5899" s="1">
        <v>3166.9165495831089</v>
      </c>
      <c r="L5899" s="1">
        <v>3801.9947999999999</v>
      </c>
      <c r="M5899" s="1">
        <v>14030.92332782258</v>
      </c>
      <c r="N5899" s="1">
        <v>12859.499562571051</v>
      </c>
      <c r="O5899" s="1">
        <v>12214.74870824985</v>
      </c>
      <c r="P5899" s="1">
        <v>12585.83457515105</v>
      </c>
      <c r="Q5899" s="1">
        <v>5407.1719166539078</v>
      </c>
      <c r="R5899" s="1">
        <v>9398.5589523912495</v>
      </c>
      <c r="S5899" s="1">
        <v>13638</v>
      </c>
      <c r="T5899" s="1">
        <v>13469.785799040001</v>
      </c>
      <c r="U5899" s="1">
        <v>2240.7429842719998</v>
      </c>
      <c r="V5899" s="1">
        <v>12801</v>
      </c>
      <c r="W5899" s="1">
        <v>6181.0542604799248</v>
      </c>
      <c r="X5899" s="1">
        <v>16491.936389760001</v>
      </c>
      <c r="Y5899" s="1">
        <v>63447.041561491482</v>
      </c>
      <c r="Z5899" s="1">
        <v>7066</v>
      </c>
      <c r="AA5899" s="1">
        <v>100528</v>
      </c>
      <c r="AB5899" s="1">
        <v>2043.76</v>
      </c>
      <c r="AC5899" s="1">
        <v>12794.730250000001</v>
      </c>
      <c r="AD5899" s="1">
        <v>16242.989126109591</v>
      </c>
      <c r="AE5899" s="1">
        <v>17021.002221501461</v>
      </c>
      <c r="AF5899" s="1">
        <v>40124.21433436899</v>
      </c>
      <c r="AG5899" s="1">
        <v>131076</v>
      </c>
      <c r="AH5899" s="1">
        <v>22922</v>
      </c>
      <c r="AI5899" s="1">
        <v>6323.5686787199993</v>
      </c>
      <c r="AJ5899" s="1">
        <v>34056</v>
      </c>
      <c r="AK5899" s="1">
        <v>8885.8645331998632</v>
      </c>
      <c r="AL5899" s="1">
        <v>647008.6875</v>
      </c>
      <c r="AM5899" s="1">
        <v>511397.125</v>
      </c>
      <c r="AN5899" s="1">
        <v>135611.546875</v>
      </c>
      <c r="AO5899" t="s">
        <v>18709</v>
      </c>
    </row>
    <row r="5900" spans="1:41" x14ac:dyDescent="0.25">
      <c r="A5900" s="1">
        <v>2022</v>
      </c>
      <c r="B5900" t="s">
        <v>4436</v>
      </c>
      <c r="C5900" t="s">
        <v>7134</v>
      </c>
      <c r="D5900" t="s">
        <v>7240</v>
      </c>
      <c r="E5900" t="s">
        <v>8013</v>
      </c>
      <c r="F5900" t="s">
        <v>10004</v>
      </c>
      <c r="G5900" t="s">
        <v>12193</v>
      </c>
      <c r="H5900" t="s">
        <v>12748</v>
      </c>
      <c r="I5900" s="1">
        <v>16429.049052453051</v>
      </c>
      <c r="J5900" s="1">
        <v>23810.311921900618</v>
      </c>
      <c r="K5900" s="1">
        <v>3192.62095449453</v>
      </c>
      <c r="L5900" s="1">
        <v>3548.5501469999999</v>
      </c>
      <c r="M5900" s="1">
        <v>12215.484702066689</v>
      </c>
      <c r="N5900" s="1">
        <v>10389.572533821791</v>
      </c>
      <c r="O5900" s="1">
        <v>12675</v>
      </c>
      <c r="P5900" s="1">
        <v>8634.7999999999993</v>
      </c>
      <c r="Q5900" s="1">
        <v>5909.1980317444804</v>
      </c>
      <c r="R5900" s="1">
        <v>9617.3763166284134</v>
      </c>
      <c r="S5900" s="1">
        <v>11604.204098492981</v>
      </c>
      <c r="T5900" s="1">
        <v>14673.2693016554</v>
      </c>
      <c r="U5900" s="1">
        <v>2945.2440716991709</v>
      </c>
      <c r="V5900" s="1">
        <v>12077</v>
      </c>
      <c r="W5900" s="1">
        <v>5040.1972290831727</v>
      </c>
      <c r="X5900" s="1">
        <v>20338.42411253108</v>
      </c>
      <c r="Y5900" s="1">
        <v>70383.907999999996</v>
      </c>
      <c r="Z5900" s="1">
        <v>8549.1133098239989</v>
      </c>
      <c r="AA5900" s="1">
        <v>92134.339414239454</v>
      </c>
      <c r="AB5900" s="1">
        <v>2218</v>
      </c>
      <c r="AC5900" s="1">
        <v>12254.10318208215</v>
      </c>
      <c r="AD5900" s="1">
        <v>17089.675478267021</v>
      </c>
      <c r="AE5900" s="1">
        <v>16089.312438329591</v>
      </c>
      <c r="AF5900" s="1">
        <v>39647.377899854808</v>
      </c>
      <c r="AG5900" s="1">
        <v>135730</v>
      </c>
      <c r="AH5900" s="1">
        <v>29584.95001190561</v>
      </c>
      <c r="AI5900" s="1">
        <v>5642.3439994932623</v>
      </c>
      <c r="AJ5900" s="1">
        <v>44976.757315125862</v>
      </c>
      <c r="AK5900" s="1">
        <v>11667.32935779525</v>
      </c>
      <c r="AL5900" s="1">
        <v>659067.5</v>
      </c>
      <c r="AM5900" s="1">
        <v>513126</v>
      </c>
      <c r="AN5900" s="1">
        <v>145941.5</v>
      </c>
      <c r="AO5900" t="s">
        <v>18710</v>
      </c>
    </row>
    <row r="5901" spans="1:41" x14ac:dyDescent="0.25">
      <c r="A5901" s="1">
        <v>2022</v>
      </c>
      <c r="B5901" t="s">
        <v>4437</v>
      </c>
      <c r="C5901" t="s">
        <v>7134</v>
      </c>
      <c r="D5901" t="s">
        <v>7240</v>
      </c>
      <c r="E5901" t="s">
        <v>8013</v>
      </c>
      <c r="F5901" t="s">
        <v>10004</v>
      </c>
      <c r="G5901" t="s">
        <v>12193</v>
      </c>
      <c r="H5901" t="s">
        <v>12748</v>
      </c>
      <c r="I5901" s="1">
        <v>17903.278494542141</v>
      </c>
      <c r="J5901" s="1">
        <v>12867.119509582149</v>
      </c>
      <c r="K5901" s="1">
        <v>1124</v>
      </c>
      <c r="L5901" s="1">
        <v>3297.2663722918001</v>
      </c>
      <c r="M5901" s="1">
        <v>11813.85971962644</v>
      </c>
      <c r="N5901" s="1">
        <v>10259.554</v>
      </c>
      <c r="O5901" s="1">
        <v>11460.815475209731</v>
      </c>
      <c r="P5901" s="1">
        <v>8634.7999999999993</v>
      </c>
      <c r="Q5901" s="1">
        <v>6619.9207792982888</v>
      </c>
      <c r="R5901" s="1">
        <v>10195.345807162859</v>
      </c>
      <c r="S5901" s="1">
        <v>18642.78273479925</v>
      </c>
      <c r="T5901" s="1">
        <v>13862.37896641909</v>
      </c>
      <c r="U5901" s="1">
        <v>2145</v>
      </c>
      <c r="V5901" s="1">
        <v>12078</v>
      </c>
      <c r="W5901" s="1">
        <v>4216.7339126704919</v>
      </c>
      <c r="X5901" s="1">
        <v>19399.131083779441</v>
      </c>
      <c r="Y5901" s="1">
        <v>81659</v>
      </c>
      <c r="Z5901" s="1">
        <v>7425.4339947031986</v>
      </c>
      <c r="AA5901" s="1">
        <v>100127.6820730537</v>
      </c>
      <c r="AB5901" s="1">
        <v>2194</v>
      </c>
      <c r="AC5901" s="1">
        <v>12311.089310564959</v>
      </c>
      <c r="AD5901" s="1">
        <v>15794.851723002679</v>
      </c>
      <c r="AE5901" s="1">
        <v>16885.763170370021</v>
      </c>
      <c r="AF5901" s="1">
        <v>40579.526652452027</v>
      </c>
      <c r="AG5901" s="1">
        <v>130477.1378262433</v>
      </c>
      <c r="AH5901" s="1">
        <v>26245.265051534949</v>
      </c>
      <c r="AI5901" s="1">
        <v>5768.0791326741546</v>
      </c>
      <c r="AJ5901" s="1">
        <v>44996.945531086531</v>
      </c>
      <c r="AK5901" s="1">
        <v>9860</v>
      </c>
      <c r="AL5901" s="1">
        <v>658844.6875</v>
      </c>
      <c r="AM5901" s="1">
        <v>518462.84375</v>
      </c>
      <c r="AN5901" s="1">
        <v>140381.90625</v>
      </c>
      <c r="AO5901" t="s">
        <v>18711</v>
      </c>
    </row>
    <row r="5902" spans="1:41" x14ac:dyDescent="0.25">
      <c r="A5902" s="1">
        <v>2022</v>
      </c>
      <c r="B5902" t="s">
        <v>4438</v>
      </c>
      <c r="C5902" t="s">
        <v>7134</v>
      </c>
      <c r="D5902" t="s">
        <v>7240</v>
      </c>
      <c r="E5902" t="s">
        <v>8014</v>
      </c>
      <c r="F5902" t="s">
        <v>10005</v>
      </c>
      <c r="G5902" t="s">
        <v>12194</v>
      </c>
      <c r="H5902" t="s">
        <v>12748</v>
      </c>
      <c r="I5902" s="1">
        <v>841.67378100860765</v>
      </c>
      <c r="J5902" s="1">
        <v>5464.1232642155337</v>
      </c>
      <c r="K5902" s="1">
        <v>339.74485891097447</v>
      </c>
      <c r="L5902" s="1">
        <v>556.3949273494402</v>
      </c>
      <c r="M5902" s="1">
        <v>1547.1944503834695</v>
      </c>
      <c r="N5902" s="1">
        <v>596.86001297485404</v>
      </c>
      <c r="O5902" s="1">
        <v>1077.3829047766433</v>
      </c>
      <c r="P5902" s="1">
        <v>1626.2695354882878</v>
      </c>
      <c r="Q5902" s="1">
        <v>1.5792536215038893</v>
      </c>
      <c r="R5902" s="1">
        <v>815.92873006134494</v>
      </c>
      <c r="S5902" s="1">
        <v>1011.6271406353458</v>
      </c>
      <c r="T5902" s="1">
        <v>2023.2542812706915</v>
      </c>
      <c r="U5902" s="1">
        <v>37.430204203507792</v>
      </c>
      <c r="V5902" s="1">
        <v>1239.2432472782987</v>
      </c>
      <c r="W5902" s="1">
        <v>649.03974088882512</v>
      </c>
      <c r="X5902" s="1">
        <v>2852.788536591675</v>
      </c>
      <c r="Y5902" s="1">
        <v>4370.2292475446939</v>
      </c>
      <c r="Z5902" s="1">
        <v>1130.9679349376788</v>
      </c>
      <c r="AA5902" s="1">
        <v>9892.7018082730465</v>
      </c>
      <c r="AB5902" s="1">
        <v>606.97628438120751</v>
      </c>
      <c r="AC5902" s="1">
        <v>1233.8299411875407</v>
      </c>
      <c r="AD5902" s="1">
        <v>1552.6675386396114</v>
      </c>
      <c r="AE5902" s="1">
        <v>1834.8943658200933</v>
      </c>
      <c r="AF5902" s="1">
        <v>2256.3331744730754</v>
      </c>
      <c r="AG5902" s="1">
        <v>8930.644397528833</v>
      </c>
      <c r="AH5902" s="1">
        <v>1614.5569164540118</v>
      </c>
      <c r="AI5902" s="1">
        <v>1042.9875819950414</v>
      </c>
      <c r="AJ5902" s="1">
        <v>1822.3107560502731</v>
      </c>
      <c r="AK5902" s="1">
        <v>768.83662688286279</v>
      </c>
      <c r="AL5902" s="1">
        <v>57738.47265625</v>
      </c>
      <c r="AM5902" s="1">
        <v>42651.41796875</v>
      </c>
      <c r="AN5902" s="1">
        <v>15087.056640625</v>
      </c>
      <c r="AO5902" t="s">
        <v>18712</v>
      </c>
    </row>
    <row r="5903" spans="1:41" x14ac:dyDescent="0.25">
      <c r="A5903" s="1">
        <v>2022</v>
      </c>
      <c r="B5903" t="s">
        <v>4439</v>
      </c>
      <c r="C5903" t="s">
        <v>7134</v>
      </c>
      <c r="D5903" t="s">
        <v>7240</v>
      </c>
      <c r="E5903" t="s">
        <v>8014</v>
      </c>
      <c r="F5903" t="s">
        <v>10005</v>
      </c>
      <c r="G5903" t="s">
        <v>12194</v>
      </c>
      <c r="H5903" t="s">
        <v>12748</v>
      </c>
      <c r="I5903" s="1">
        <v>616.14301228758234</v>
      </c>
      <c r="J5903" s="1">
        <v>6987.4373555503107</v>
      </c>
      <c r="K5903" s="1">
        <v>129.89710469472635</v>
      </c>
      <c r="L5903" s="1">
        <v>395.28868928101463</v>
      </c>
      <c r="M5903" s="1">
        <v>1091.957705196173</v>
      </c>
      <c r="N5903" s="1">
        <v>673.88308065972728</v>
      </c>
      <c r="O5903" s="1">
        <v>1108.3370707741155</v>
      </c>
      <c r="P5903" s="1">
        <v>1737.3936117956375</v>
      </c>
      <c r="Q5903" s="1">
        <v>1.5758389667008641</v>
      </c>
      <c r="R5903" s="1">
        <v>672.07970354313022</v>
      </c>
      <c r="S5903" s="1">
        <v>1136.727971109216</v>
      </c>
      <c r="T5903" s="1">
        <v>1747.1323283138768</v>
      </c>
      <c r="U5903" s="1">
        <v>39.98192245937782</v>
      </c>
      <c r="V5903" s="1">
        <v>1124.7164363520583</v>
      </c>
      <c r="W5903" s="1">
        <v>445.51874372003857</v>
      </c>
      <c r="X5903" s="1">
        <v>2159.8923408780302</v>
      </c>
      <c r="Y5903" s="1">
        <v>3827.3117567125864</v>
      </c>
      <c r="Z5903" s="1">
        <v>1208.7971796521635</v>
      </c>
      <c r="AA5903" s="1">
        <v>10172.677981607549</v>
      </c>
      <c r="AB5903" s="1">
        <v>157.56949685980777</v>
      </c>
      <c r="AC5903" s="1">
        <v>1217.0742190575504</v>
      </c>
      <c r="AD5903" s="1">
        <v>1464.5368325875738</v>
      </c>
      <c r="AE5903" s="1">
        <v>1897.8224916309487</v>
      </c>
      <c r="AF5903" s="1">
        <v>1438.2327019320564</v>
      </c>
      <c r="AG5903" s="1">
        <v>5451.0528643392954</v>
      </c>
      <c r="AH5903" s="1">
        <v>1127.9923094676467</v>
      </c>
      <c r="AI5903" s="1">
        <v>781.84171692045993</v>
      </c>
      <c r="AJ5903" s="1">
        <v>1585.398637813636</v>
      </c>
      <c r="AK5903" s="1">
        <v>655.17462311770385</v>
      </c>
      <c r="AL5903" s="1">
        <v>51053.44921875</v>
      </c>
      <c r="AM5903" s="1">
        <v>39046.8671875</v>
      </c>
      <c r="AN5903" s="1">
        <v>12006.578125</v>
      </c>
      <c r="AO5903" t="s">
        <v>18713</v>
      </c>
    </row>
    <row r="5904" spans="1:41" x14ac:dyDescent="0.25">
      <c r="A5904" s="1">
        <v>2022</v>
      </c>
      <c r="B5904" t="s">
        <v>4440</v>
      </c>
      <c r="C5904" t="s">
        <v>7134</v>
      </c>
      <c r="D5904" t="s">
        <v>7240</v>
      </c>
      <c r="E5904" t="s">
        <v>8014</v>
      </c>
      <c r="F5904" t="s">
        <v>10005</v>
      </c>
      <c r="G5904" t="s">
        <v>12194</v>
      </c>
      <c r="H5904" t="s">
        <v>12748</v>
      </c>
      <c r="I5904" s="1">
        <v>485.13983326211405</v>
      </c>
      <c r="J5904" s="1">
        <v>3968.0611863220674</v>
      </c>
      <c r="K5904" s="1">
        <v>113.64360367941045</v>
      </c>
      <c r="L5904" s="1">
        <v>618.76801967361348</v>
      </c>
      <c r="M5904" s="1">
        <v>1198.3541677597918</v>
      </c>
      <c r="N5904" s="1">
        <v>499.59428529375134</v>
      </c>
      <c r="O5904" s="1">
        <v>1102.2150057696977</v>
      </c>
      <c r="P5904" s="1">
        <v>1483.4800899612972</v>
      </c>
      <c r="Q5904" s="1">
        <v>1.5627883084788108</v>
      </c>
      <c r="R5904" s="1">
        <v>656.76159253366529</v>
      </c>
      <c r="S5904" s="1">
        <v>1029.2313722083968</v>
      </c>
      <c r="T5904" s="1">
        <v>2697.2021586459268</v>
      </c>
      <c r="U5904" s="1">
        <v>55.727317327395184</v>
      </c>
      <c r="V5904" s="1">
        <v>975.22805322941576</v>
      </c>
      <c r="W5904" s="1">
        <v>327.67662588508369</v>
      </c>
      <c r="X5904" s="1">
        <v>1951.5706528053795</v>
      </c>
      <c r="Y5904" s="1">
        <v>3583.2665041515106</v>
      </c>
      <c r="Z5904" s="1">
        <v>1083.3390488445625</v>
      </c>
      <c r="AA5904" s="1">
        <v>10891.178579668118</v>
      </c>
      <c r="AB5904" s="1">
        <v>416.84033360891601</v>
      </c>
      <c r="AC5904" s="1">
        <v>948.81441936257704</v>
      </c>
      <c r="AD5904" s="1">
        <v>1452.4077359568641</v>
      </c>
      <c r="AE5904" s="1">
        <v>1859.8067084550507</v>
      </c>
      <c r="AF5904" s="1">
        <v>909.54196113290686</v>
      </c>
      <c r="AG5904" s="1">
        <v>3857.1296336772466</v>
      </c>
      <c r="AH5904" s="1">
        <v>1114.5463465479038</v>
      </c>
      <c r="AI5904" s="1">
        <v>558.38771962049975</v>
      </c>
      <c r="AJ5904" s="1">
        <v>2792.8030694642739</v>
      </c>
      <c r="AK5904" s="1">
        <v>613.000490601347</v>
      </c>
      <c r="AL5904" s="1">
        <v>47245.27734375</v>
      </c>
      <c r="AM5904" s="1">
        <v>34670.203125</v>
      </c>
      <c r="AN5904" s="1">
        <v>12575.0771484375</v>
      </c>
      <c r="AO5904" t="s">
        <v>18714</v>
      </c>
    </row>
    <row r="5905" spans="1:41" x14ac:dyDescent="0.25">
      <c r="A5905" s="1">
        <v>2022</v>
      </c>
      <c r="B5905" t="s">
        <v>4441</v>
      </c>
      <c r="C5905" t="s">
        <v>7134</v>
      </c>
      <c r="D5905" t="s">
        <v>7240</v>
      </c>
      <c r="E5905" t="s">
        <v>8014</v>
      </c>
      <c r="F5905" t="s">
        <v>10005</v>
      </c>
      <c r="G5905" t="s">
        <v>12194</v>
      </c>
      <c r="H5905" t="s">
        <v>12748</v>
      </c>
      <c r="I5905" s="1">
        <v>820</v>
      </c>
      <c r="J5905" s="1">
        <v>5100</v>
      </c>
      <c r="K5905" s="1">
        <v>331.34750000000003</v>
      </c>
      <c r="L5905" s="1">
        <v>572</v>
      </c>
      <c r="M5905" s="1">
        <v>2000</v>
      </c>
      <c r="N5905" s="1">
        <v>723</v>
      </c>
      <c r="O5905" s="1">
        <v>1095</v>
      </c>
      <c r="P5905" s="1">
        <v>1645</v>
      </c>
      <c r="Q5905" s="1">
        <v>4</v>
      </c>
      <c r="R5905" s="1">
        <v>806.5508499</v>
      </c>
      <c r="S5905" s="1">
        <v>1000</v>
      </c>
      <c r="T5905" s="1">
        <v>2150</v>
      </c>
      <c r="U5905" s="1">
        <v>38</v>
      </c>
      <c r="V5905" s="1">
        <v>1245</v>
      </c>
      <c r="W5905" s="1">
        <v>650</v>
      </c>
      <c r="X5905" s="1">
        <v>2889.1025432349938</v>
      </c>
      <c r="Y5905" s="1">
        <v>4520</v>
      </c>
      <c r="Z5905" s="1">
        <v>809.61338195282781</v>
      </c>
      <c r="AA5905" s="1">
        <v>9767</v>
      </c>
      <c r="AB5905" s="1">
        <v>612</v>
      </c>
      <c r="AC5905" s="1">
        <v>1465.4124999999999</v>
      </c>
      <c r="AD5905" s="1">
        <v>1215.0952</v>
      </c>
      <c r="AE5905" s="1">
        <v>1850</v>
      </c>
      <c r="AF5905" s="1">
        <v>2104.5019607843142</v>
      </c>
      <c r="AG5905" s="1">
        <v>6513.146478435925</v>
      </c>
      <c r="AH5905" s="1">
        <v>1632</v>
      </c>
      <c r="AI5905" s="1">
        <v>1031</v>
      </c>
      <c r="AJ5905" s="1">
        <v>1759.183508571429</v>
      </c>
      <c r="AK5905" s="1">
        <v>760</v>
      </c>
      <c r="AL5905" s="1">
        <v>55107.95703125</v>
      </c>
      <c r="AM5905" s="1">
        <v>39742.40625</v>
      </c>
      <c r="AN5905" s="1">
        <v>15365.544921875</v>
      </c>
      <c r="AO5905" t="s">
        <v>18715</v>
      </c>
    </row>
    <row r="5906" spans="1:41" x14ac:dyDescent="0.25">
      <c r="A5906" s="1">
        <v>2022</v>
      </c>
      <c r="B5906" t="s">
        <v>4442</v>
      </c>
      <c r="C5906" t="s">
        <v>7134</v>
      </c>
      <c r="D5906" t="s">
        <v>7240</v>
      </c>
      <c r="E5906" t="s">
        <v>8014</v>
      </c>
      <c r="F5906" t="s">
        <v>10005</v>
      </c>
      <c r="G5906" t="s">
        <v>12194</v>
      </c>
      <c r="H5906" t="s">
        <v>12748</v>
      </c>
      <c r="I5906" s="1">
        <v>119.67813790049405</v>
      </c>
      <c r="J5906" s="1">
        <v>1860.9459427637435</v>
      </c>
      <c r="K5906" s="1">
        <v>93.405393896274404</v>
      </c>
      <c r="L5906" s="1">
        <v>523.98147795471004</v>
      </c>
      <c r="M5906" s="1">
        <v>1006.7542617566654</v>
      </c>
      <c r="N5906" s="1">
        <v>318.9452474506931</v>
      </c>
      <c r="O5906" s="1">
        <v>1123.1429070942263</v>
      </c>
      <c r="P5906" s="1">
        <v>1366.9082033601132</v>
      </c>
      <c r="Q5906" s="1">
        <v>1.4808172203067893</v>
      </c>
      <c r="R5906" s="1">
        <v>483.33874070813602</v>
      </c>
      <c r="S5906" s="1">
        <v>1148.202890822495</v>
      </c>
      <c r="T5906" s="1">
        <v>1640.2898440321358</v>
      </c>
      <c r="U5906" s="1">
        <v>26.959438793836465</v>
      </c>
      <c r="V5906" s="1">
        <v>1196.0446779400991</v>
      </c>
      <c r="W5906" s="1">
        <v>284.77254236669023</v>
      </c>
      <c r="X5906" s="1">
        <v>1631.1771226764017</v>
      </c>
      <c r="Y5906" s="1">
        <v>3143.8888677282603</v>
      </c>
      <c r="Z5906" s="1">
        <v>968.22664404674686</v>
      </c>
      <c r="AA5906" s="1">
        <v>10794.089782313064</v>
      </c>
      <c r="AB5906" s="1">
        <v>426.01972338056862</v>
      </c>
      <c r="AC5906" s="1">
        <v>820.69168529741194</v>
      </c>
      <c r="AD5906" s="1">
        <v>1429.558162680785</v>
      </c>
      <c r="AE5906" s="1">
        <v>1321.7263233759106</v>
      </c>
      <c r="AF5906" s="1">
        <v>951.05192320207243</v>
      </c>
      <c r="AG5906" s="1">
        <v>5316.4625135870892</v>
      </c>
      <c r="AH5906" s="1">
        <v>1309.9536948867751</v>
      </c>
      <c r="AI5906" s="1">
        <v>570.6841749028473</v>
      </c>
      <c r="AJ5906" s="1">
        <v>1562.9942048004064</v>
      </c>
      <c r="AK5906" s="1">
        <v>553.59782236084584</v>
      </c>
      <c r="AL5906" s="1">
        <v>41994.97265625</v>
      </c>
      <c r="AM5906" s="1">
        <v>30777.416015625</v>
      </c>
      <c r="AN5906" s="1">
        <v>11217.5595703125</v>
      </c>
      <c r="AO5906" t="s">
        <v>18716</v>
      </c>
    </row>
    <row r="5907" spans="1:41" x14ac:dyDescent="0.25">
      <c r="A5907" s="1">
        <v>2022</v>
      </c>
      <c r="B5907" t="s">
        <v>4443</v>
      </c>
      <c r="C5907" t="s">
        <v>7134</v>
      </c>
      <c r="D5907" t="s">
        <v>7240</v>
      </c>
      <c r="E5907" t="s">
        <v>8014</v>
      </c>
      <c r="F5907" t="s">
        <v>10005</v>
      </c>
      <c r="G5907" t="s">
        <v>12194</v>
      </c>
      <c r="H5907" t="s">
        <v>12748</v>
      </c>
      <c r="I5907" s="1">
        <v>531.56826907463653</v>
      </c>
      <c r="J5907" s="1">
        <v>4580.4967876299143</v>
      </c>
      <c r="K5907" s="1">
        <v>130.07535619751155</v>
      </c>
      <c r="L5907" s="1">
        <v>401.7685916680818</v>
      </c>
      <c r="M5907" s="1">
        <v>1220.8437868367125</v>
      </c>
      <c r="N5907" s="1">
        <v>270.80534908014351</v>
      </c>
      <c r="O5907" s="1">
        <v>1197.5149778033174</v>
      </c>
      <c r="P5907" s="1">
        <v>1248.7234194961109</v>
      </c>
      <c r="Q5907" s="1">
        <v>1.5780014141597367</v>
      </c>
      <c r="R5907" s="1">
        <v>679.24187875169071</v>
      </c>
      <c r="S5907" s="1">
        <v>1303.5553659321615</v>
      </c>
      <c r="T5907" s="1">
        <v>2441.687573673425</v>
      </c>
      <c r="U5907" s="1">
        <v>34.579929370589646</v>
      </c>
      <c r="V5907" s="1">
        <v>1122.0664259017422</v>
      </c>
      <c r="W5907" s="1">
        <v>332.95739641001251</v>
      </c>
      <c r="X5907" s="1">
        <v>2067.3825267288362</v>
      </c>
      <c r="Y5907" s="1">
        <v>3762.4185794331415</v>
      </c>
      <c r="Z5907" s="1">
        <v>1198.6466270760452</v>
      </c>
      <c r="AA5907" s="1">
        <v>11097.575045035412</v>
      </c>
      <c r="AB5907" s="1">
        <v>159.81955027680601</v>
      </c>
      <c r="AC5907" s="1">
        <v>1177.8559459492928</v>
      </c>
      <c r="AD5907" s="1">
        <v>1466.5459773622943</v>
      </c>
      <c r="AE5907" s="1">
        <v>2043.2485559694435</v>
      </c>
      <c r="AF5907" s="1">
        <v>1037.1451315640777</v>
      </c>
      <c r="AG5907" s="1">
        <v>4867.5760866177934</v>
      </c>
      <c r="AH5907" s="1">
        <v>1132.6100767880594</v>
      </c>
      <c r="AI5907" s="1">
        <v>1113.1875619974753</v>
      </c>
      <c r="AJ5907" s="1">
        <v>1620.3926625287277</v>
      </c>
      <c r="AK5907" s="1">
        <v>665.91479282002501</v>
      </c>
      <c r="AL5907" s="1">
        <v>48907.78125</v>
      </c>
      <c r="AM5907" s="1">
        <v>35675.6875</v>
      </c>
      <c r="AN5907" s="1">
        <v>13232.095703125</v>
      </c>
      <c r="AO5907" t="s">
        <v>18717</v>
      </c>
    </row>
    <row r="5908" spans="1:41" x14ac:dyDescent="0.25">
      <c r="A5908" s="1">
        <v>2022</v>
      </c>
      <c r="B5908" t="s">
        <v>4444</v>
      </c>
      <c r="C5908" t="s">
        <v>7134</v>
      </c>
      <c r="D5908" t="s">
        <v>7240</v>
      </c>
      <c r="E5908" t="s">
        <v>8014</v>
      </c>
      <c r="F5908" t="s">
        <v>10005</v>
      </c>
      <c r="G5908" t="s">
        <v>12194</v>
      </c>
      <c r="H5908" t="s">
        <v>12748</v>
      </c>
      <c r="I5908" s="1">
        <v>109.89884980559509</v>
      </c>
      <c r="J5908" s="1">
        <v>3814.8190070786495</v>
      </c>
      <c r="K5908" s="1">
        <v>97.250131605221242</v>
      </c>
      <c r="L5908" s="1">
        <v>614.79968256174357</v>
      </c>
      <c r="M5908" s="1">
        <v>1183.1198676219622</v>
      </c>
      <c r="N5908" s="1">
        <v>306.27230611254777</v>
      </c>
      <c r="O5908" s="1">
        <v>1105.5216110064807</v>
      </c>
      <c r="P5908" s="1">
        <v>1257.6789433524887</v>
      </c>
      <c r="Q5908" s="1">
        <v>1.6256533206297623</v>
      </c>
      <c r="R5908" s="1">
        <v>531.22984992936529</v>
      </c>
      <c r="S5908" s="1">
        <v>792.29445957752921</v>
      </c>
      <c r="T5908" s="1">
        <v>2012.0716883838879</v>
      </c>
      <c r="U5908" s="1">
        <v>39.123616163020046</v>
      </c>
      <c r="V5908" s="1">
        <v>1114.4641518437425</v>
      </c>
      <c r="W5908" s="1">
        <v>279.45440116442887</v>
      </c>
      <c r="X5908" s="1">
        <v>1788.5081674523449</v>
      </c>
      <c r="Y5908" s="1">
        <v>3275.2055816471066</v>
      </c>
      <c r="Z5908" s="1">
        <v>950.14496395905815</v>
      </c>
      <c r="AA5908" s="1">
        <v>10750.876920677874</v>
      </c>
      <c r="AB5908" s="1">
        <v>418.06378414198559</v>
      </c>
      <c r="AC5908" s="1">
        <v>965.79441042426618</v>
      </c>
      <c r="AD5908" s="1">
        <v>1569.3807056848857</v>
      </c>
      <c r="AE5908" s="1">
        <v>1459.8697916829765</v>
      </c>
      <c r="AF5908" s="1">
        <v>904.89230324818027</v>
      </c>
      <c r="AG5908" s="1">
        <v>4562.9314622127949</v>
      </c>
      <c r="AH5908" s="1">
        <v>912.13916540069579</v>
      </c>
      <c r="AI5908" s="1">
        <v>560.02661993351546</v>
      </c>
      <c r="AJ5908" s="1">
        <v>1426.8633691982075</v>
      </c>
      <c r="AK5908" s="1">
        <v>576.79388400338121</v>
      </c>
      <c r="AL5908" s="1">
        <v>43381.11328125</v>
      </c>
      <c r="AM5908" s="1">
        <v>32086.490234375</v>
      </c>
      <c r="AN5908" s="1">
        <v>11294.625</v>
      </c>
      <c r="AO5908" t="s">
        <v>18718</v>
      </c>
    </row>
    <row r="5909" spans="1:41" x14ac:dyDescent="0.25">
      <c r="A5909" s="1">
        <v>2022</v>
      </c>
      <c r="B5909" t="s">
        <v>4445</v>
      </c>
      <c r="C5909" t="s">
        <v>7134</v>
      </c>
      <c r="D5909" t="s">
        <v>7240</v>
      </c>
      <c r="E5909" t="s">
        <v>8014</v>
      </c>
      <c r="F5909" t="s">
        <v>10005</v>
      </c>
      <c r="G5909" t="s">
        <v>12194</v>
      </c>
      <c r="H5909" t="s">
        <v>12748</v>
      </c>
      <c r="I5909" s="1">
        <v>826.47625986498815</v>
      </c>
      <c r="J5909" s="1">
        <v>5682.0242865717937</v>
      </c>
      <c r="K5909" s="1">
        <v>226.48033791256157</v>
      </c>
      <c r="L5909" s="1">
        <v>568.20242865717933</v>
      </c>
      <c r="M5909" s="1">
        <v>1394.6786885221675</v>
      </c>
      <c r="N5909" s="1">
        <v>343.73664195447276</v>
      </c>
      <c r="O5909" s="1">
        <v>1048.5917547037036</v>
      </c>
      <c r="P5909" s="1">
        <v>1588.4646433633609</v>
      </c>
      <c r="Q5909" s="1">
        <v>1.7915510052753119</v>
      </c>
      <c r="R5909" s="1">
        <v>733.77198164398044</v>
      </c>
      <c r="S5909" s="1">
        <v>1033.0953248312351</v>
      </c>
      <c r="T5909" s="1">
        <v>1911.2263509377851</v>
      </c>
      <c r="U5909" s="1">
        <v>34.158263820219958</v>
      </c>
      <c r="V5909" s="1">
        <v>1210.7877207022077</v>
      </c>
      <c r="W5909" s="1">
        <v>618.82409957390985</v>
      </c>
      <c r="X5909" s="1">
        <v>2376.1192471118407</v>
      </c>
      <c r="Y5909" s="1">
        <v>4080.7265330833789</v>
      </c>
      <c r="Z5909" s="1">
        <v>1259.7672543512995</v>
      </c>
      <c r="AA5909" s="1">
        <v>9966.2705986469264</v>
      </c>
      <c r="AB5909" s="1">
        <v>311.99478809903303</v>
      </c>
      <c r="AC5909" s="1">
        <v>964.51210201041067</v>
      </c>
      <c r="AD5909" s="1">
        <v>1762.4163113241686</v>
      </c>
      <c r="AE5909" s="1">
        <v>2086.852556159095</v>
      </c>
      <c r="AF5909" s="1">
        <v>1576.9786895418872</v>
      </c>
      <c r="AG5909" s="1">
        <v>8506.5069046603894</v>
      </c>
      <c r="AH5909" s="1">
        <v>1376.0829726752052</v>
      </c>
      <c r="AI5909" s="1">
        <v>1036.1946108057289</v>
      </c>
      <c r="AJ5909" s="1">
        <v>1875.0680145686918</v>
      </c>
      <c r="AK5909" s="1">
        <v>702.50482088523995</v>
      </c>
      <c r="AL5909" s="1">
        <v>55104.30859375</v>
      </c>
      <c r="AM5909" s="1">
        <v>41306.09765625</v>
      </c>
      <c r="AN5909" s="1">
        <v>13798.208984375</v>
      </c>
      <c r="AO5909" t="s">
        <v>18719</v>
      </c>
    </row>
    <row r="5910" spans="1:41" x14ac:dyDescent="0.25">
      <c r="A5910" s="1">
        <v>2022</v>
      </c>
      <c r="B5910" t="s">
        <v>4446</v>
      </c>
      <c r="C5910" t="s">
        <v>7134</v>
      </c>
      <c r="D5910" t="s">
        <v>7240</v>
      </c>
      <c r="E5910" t="s">
        <v>8014</v>
      </c>
      <c r="F5910" t="s">
        <v>10005</v>
      </c>
      <c r="G5910" t="s">
        <v>12194</v>
      </c>
      <c r="H5910" t="s">
        <v>12748</v>
      </c>
      <c r="I5910" s="1">
        <v>598.22888157884188</v>
      </c>
      <c r="J5910" s="1">
        <v>5381.7924050264319</v>
      </c>
      <c r="K5910" s="1">
        <v>183.64720855719051</v>
      </c>
      <c r="L5910" s="1">
        <v>384.27913004452586</v>
      </c>
      <c r="M5910" s="1">
        <v>1167.6990139474542</v>
      </c>
      <c r="N5910" s="1">
        <v>293.40136196722801</v>
      </c>
      <c r="O5910" s="1">
        <v>1077.46772650606</v>
      </c>
      <c r="P5910" s="1">
        <v>1441.1295381425064</v>
      </c>
      <c r="Q5910" s="1">
        <v>1.7969523944627244</v>
      </c>
      <c r="R5910" s="1">
        <v>667.68542103177117</v>
      </c>
      <c r="S5910" s="1">
        <v>1105.0678850175452</v>
      </c>
      <c r="T5910" s="1">
        <v>1910.7802046412887</v>
      </c>
      <c r="U5910" s="1">
        <v>37.366368446318539</v>
      </c>
      <c r="V5910" s="1">
        <v>1099.7601622268751</v>
      </c>
      <c r="W5910" s="1">
        <v>605.08039813640812</v>
      </c>
      <c r="X5910" s="1">
        <v>2441.5524837083135</v>
      </c>
      <c r="Y5910" s="1">
        <v>3779.0986269572154</v>
      </c>
      <c r="Z5910" s="1">
        <v>1265.6527045289583</v>
      </c>
      <c r="AA5910" s="1">
        <v>9838.3949647863683</v>
      </c>
      <c r="AB5910" s="1">
        <v>320.58645655648286</v>
      </c>
      <c r="AC5910" s="1">
        <v>1044.6261917387878</v>
      </c>
      <c r="AD5910" s="1">
        <v>1576.723578608767</v>
      </c>
      <c r="AE5910" s="1">
        <v>1857.7029767345862</v>
      </c>
      <c r="AF5910" s="1">
        <v>1558.0501788645067</v>
      </c>
      <c r="AG5910" s="1">
        <v>5838.4950697372706</v>
      </c>
      <c r="AH5910" s="1">
        <v>1105.5576152700978</v>
      </c>
      <c r="AI5910" s="1">
        <v>760.06590362397924</v>
      </c>
      <c r="AJ5910" s="1">
        <v>1753.6716100374495</v>
      </c>
      <c r="AK5910" s="1">
        <v>721.8502995311535</v>
      </c>
      <c r="AL5910" s="1">
        <v>49817.2109375</v>
      </c>
      <c r="AM5910" s="1">
        <v>36841.1328125</v>
      </c>
      <c r="AN5910" s="1">
        <v>12976.0791015625</v>
      </c>
      <c r="AO5910" t="s">
        <v>18720</v>
      </c>
    </row>
    <row r="5911" spans="1:41" x14ac:dyDescent="0.25">
      <c r="A5911" s="1">
        <v>2022</v>
      </c>
      <c r="B5911" t="s">
        <v>4447</v>
      </c>
      <c r="C5911" t="s">
        <v>7134</v>
      </c>
      <c r="D5911" t="s">
        <v>7240</v>
      </c>
      <c r="E5911" t="s">
        <v>8014</v>
      </c>
      <c r="F5911" t="s">
        <v>10005</v>
      </c>
      <c r="G5911" t="s">
        <v>12195</v>
      </c>
      <c r="H5911" t="s">
        <v>12748</v>
      </c>
      <c r="I5911" s="1">
        <v>500</v>
      </c>
      <c r="J5911" s="1">
        <v>4089.6016986113468</v>
      </c>
      <c r="K5911" s="1">
        <v>117.9236072002691</v>
      </c>
      <c r="L5911" s="1">
        <v>629.17957505140521</v>
      </c>
      <c r="M5911" s="1">
        <v>1236.4737430544601</v>
      </c>
      <c r="N5911" s="1">
        <v>504.80117827266878</v>
      </c>
      <c r="O5911" s="1">
        <v>1125.6363968112601</v>
      </c>
      <c r="P5911" s="1">
        <v>1331.0169599999999</v>
      </c>
      <c r="Q5911" s="1">
        <v>1.5940715889543069</v>
      </c>
      <c r="R5911" s="1">
        <v>699.10467207533679</v>
      </c>
      <c r="S5911" s="1">
        <v>1040.9648430252071</v>
      </c>
      <c r="T5911" s="1">
        <v>2685.824689222306</v>
      </c>
      <c r="U5911" s="1">
        <v>57.434283382464002</v>
      </c>
      <c r="V5911" s="1">
        <v>1012</v>
      </c>
      <c r="W5911" s="1">
        <v>332.39174146192357</v>
      </c>
      <c r="X5911" s="1">
        <v>1971.910396131264</v>
      </c>
      <c r="Y5911" s="1">
        <v>3741.1990500000011</v>
      </c>
      <c r="Z5911" s="1">
        <v>1105.3772651054919</v>
      </c>
      <c r="AA5911" s="1">
        <v>11256.543539728709</v>
      </c>
      <c r="AB5911" s="1">
        <v>374</v>
      </c>
      <c r="AC5911" s="1">
        <v>958.12139999999988</v>
      </c>
      <c r="AD5911" s="1">
        <v>1484.4488749327911</v>
      </c>
      <c r="AE5911" s="1">
        <v>1911.3815683763751</v>
      </c>
      <c r="AF5911" s="1">
        <v>937.40185692141915</v>
      </c>
      <c r="AG5911" s="1">
        <v>4173.8949797155537</v>
      </c>
      <c r="AH5911" s="1">
        <v>1152.633037278883</v>
      </c>
      <c r="AI5911" s="1">
        <v>564.20737205126409</v>
      </c>
      <c r="AJ5911" s="1">
        <v>2885.6512111466718</v>
      </c>
      <c r="AK5911" s="1">
        <v>645.3351949527239</v>
      </c>
      <c r="AL5911" s="1">
        <v>48526.0546875</v>
      </c>
      <c r="AM5911" s="1">
        <v>35794.3046875</v>
      </c>
      <c r="AN5911" s="1">
        <v>12731.7490234375</v>
      </c>
      <c r="AO5911" t="s">
        <v>18721</v>
      </c>
    </row>
    <row r="5912" spans="1:41" x14ac:dyDescent="0.25">
      <c r="A5912" s="1">
        <v>2022</v>
      </c>
      <c r="B5912" t="s">
        <v>4448</v>
      </c>
      <c r="C5912" t="s">
        <v>7134</v>
      </c>
      <c r="D5912" t="s">
        <v>7240</v>
      </c>
      <c r="E5912" t="s">
        <v>8014</v>
      </c>
      <c r="F5912" t="s">
        <v>10005</v>
      </c>
      <c r="G5912" t="s">
        <v>12195</v>
      </c>
      <c r="H5912" t="s">
        <v>12748</v>
      </c>
      <c r="I5912" s="1">
        <v>610</v>
      </c>
      <c r="J5912" s="1">
        <v>5647.4775067137907</v>
      </c>
      <c r="K5912" s="1">
        <v>182</v>
      </c>
      <c r="L5912" s="1">
        <v>392.49375789556802</v>
      </c>
      <c r="M5912" s="1">
        <v>1167.3288</v>
      </c>
      <c r="N5912" s="1">
        <v>293.88317224919803</v>
      </c>
      <c r="O5912" s="1">
        <v>1077.1261199999999</v>
      </c>
      <c r="P5912" s="1">
        <v>1444.913707896</v>
      </c>
      <c r="Q5912" s="1">
        <v>1.8052022956688329</v>
      </c>
      <c r="R5912" s="1">
        <v>662.89944769367548</v>
      </c>
      <c r="S5912" s="1">
        <v>1092.8442151199999</v>
      </c>
      <c r="T5912" s="1">
        <v>1945.180175958835</v>
      </c>
      <c r="U5912" s="1">
        <v>38.101612032000013</v>
      </c>
      <c r="V5912" s="1">
        <v>1115</v>
      </c>
      <c r="W5912" s="1">
        <v>604.88855999999998</v>
      </c>
      <c r="X5912" s="1">
        <v>2509.3000000000002</v>
      </c>
      <c r="Y5912" s="1">
        <v>3811.1816273672248</v>
      </c>
      <c r="Z5912" s="1">
        <v>1267.7311014469419</v>
      </c>
      <c r="AA5912" s="1">
        <v>10236</v>
      </c>
      <c r="AB5912" s="1">
        <v>330</v>
      </c>
      <c r="AC5912" s="1">
        <v>1045.8405655690619</v>
      </c>
      <c r="AD5912" s="1">
        <v>1583.962397952534</v>
      </c>
      <c r="AE5912" s="1">
        <v>1857.114</v>
      </c>
      <c r="AF5912" s="1">
        <v>1591.3561832554781</v>
      </c>
      <c r="AG5912" s="1">
        <v>6255</v>
      </c>
      <c r="AH5912" s="1">
        <v>1129.5232850871421</v>
      </c>
      <c r="AI5912" s="1">
        <v>759.82492800000011</v>
      </c>
      <c r="AJ5912" s="1">
        <v>1823.9414868864001</v>
      </c>
      <c r="AK5912" s="1">
        <v>722</v>
      </c>
      <c r="AL5912" s="1">
        <v>51198.71484375</v>
      </c>
      <c r="AM5912" s="1">
        <v>38094.73828125</v>
      </c>
      <c r="AN5912" s="1">
        <v>13103.978515625</v>
      </c>
      <c r="AO5912" t="s">
        <v>18722</v>
      </c>
    </row>
    <row r="5913" spans="1:41" x14ac:dyDescent="0.25">
      <c r="A5913" s="1">
        <v>2022</v>
      </c>
      <c r="B5913" t="s">
        <v>4449</v>
      </c>
      <c r="C5913" t="s">
        <v>7134</v>
      </c>
      <c r="D5913" t="s">
        <v>7240</v>
      </c>
      <c r="E5913" t="s">
        <v>8014</v>
      </c>
      <c r="F5913" t="s">
        <v>10005</v>
      </c>
      <c r="G5913" t="s">
        <v>12195</v>
      </c>
      <c r="H5913" t="s">
        <v>12748</v>
      </c>
      <c r="I5913" s="1">
        <v>865.61279999999999</v>
      </c>
      <c r="J5913" s="1">
        <v>5663.1142234845074</v>
      </c>
      <c r="K5913" s="1">
        <v>341.98587199999997</v>
      </c>
      <c r="L5913" s="1">
        <v>573.17406299999993</v>
      </c>
      <c r="M5913" s="1">
        <v>1560</v>
      </c>
      <c r="N5913" s="1">
        <v>601.20999999999992</v>
      </c>
      <c r="O5913" s="1">
        <v>1086.3</v>
      </c>
      <c r="P5913" s="1">
        <v>1634.9068259999999</v>
      </c>
      <c r="Q5913" s="1">
        <v>1.5934846135954861</v>
      </c>
      <c r="R5913" s="1">
        <v>826.0593528326383</v>
      </c>
      <c r="S5913" s="1">
        <v>1016.99716713881</v>
      </c>
      <c r="T5913" s="1">
        <v>2082.1300359998659</v>
      </c>
      <c r="U5913" s="1">
        <v>38.494800000000012</v>
      </c>
      <c r="V5913" s="1">
        <v>1250</v>
      </c>
      <c r="W5913" s="1">
        <v>629</v>
      </c>
      <c r="X5913" s="1">
        <v>2879.22</v>
      </c>
      <c r="Y5913" s="1">
        <v>4434.8903300984684</v>
      </c>
      <c r="Z5913" s="1">
        <v>1141.3353756614499</v>
      </c>
      <c r="AA5913" s="1">
        <v>10269</v>
      </c>
      <c r="AB5913" s="1">
        <v>612</v>
      </c>
      <c r="AC5913" s="1">
        <v>1244.04189</v>
      </c>
      <c r="AD5913" s="1">
        <v>1566.6589578533401</v>
      </c>
      <c r="AE5913" s="1">
        <v>1850.0811000000001</v>
      </c>
      <c r="AF5913" s="1">
        <v>2345.450062960128</v>
      </c>
      <c r="AG5913" s="1">
        <v>9210</v>
      </c>
      <c r="AH5913" s="1">
        <v>1643.2416000000001</v>
      </c>
      <c r="AI5913" s="1">
        <v>1051.6199999999999</v>
      </c>
      <c r="AJ5913" s="1">
        <v>1874.141207208</v>
      </c>
      <c r="AK5913" s="1">
        <v>775</v>
      </c>
      <c r="AL5913" s="1">
        <v>59067.26171875</v>
      </c>
      <c r="AM5913" s="1">
        <v>43823.10546875</v>
      </c>
      <c r="AN5913" s="1">
        <v>15244.1533203125</v>
      </c>
      <c r="AO5913" t="s">
        <v>18723</v>
      </c>
    </row>
    <row r="5914" spans="1:41" x14ac:dyDescent="0.25">
      <c r="A5914" s="1">
        <v>2022</v>
      </c>
      <c r="B5914" t="s">
        <v>4450</v>
      </c>
      <c r="C5914" t="s">
        <v>7134</v>
      </c>
      <c r="D5914" t="s">
        <v>7240</v>
      </c>
      <c r="E5914" t="s">
        <v>8014</v>
      </c>
      <c r="F5914" t="s">
        <v>10005</v>
      </c>
      <c r="G5914" t="s">
        <v>12195</v>
      </c>
      <c r="H5914" t="s">
        <v>12748</v>
      </c>
      <c r="I5914" s="1">
        <v>523.7064105609079</v>
      </c>
      <c r="J5914" s="1">
        <v>4647.1165126363749</v>
      </c>
      <c r="K5914" s="1">
        <v>127.5012119929937</v>
      </c>
      <c r="L5914" s="1">
        <v>405.67240951977612</v>
      </c>
      <c r="M5914" s="1">
        <v>1214.4888835199999</v>
      </c>
      <c r="N5914" s="1">
        <v>276.67379599999998</v>
      </c>
      <c r="O5914" s="1">
        <v>1191.662035826286</v>
      </c>
      <c r="P5914" s="1">
        <v>1398</v>
      </c>
      <c r="Q5914" s="1">
        <v>1.5682506938589049</v>
      </c>
      <c r="R5914" s="1">
        <v>661.24863152902071</v>
      </c>
      <c r="S5914" s="1">
        <v>1274.0348641600431</v>
      </c>
      <c r="T5914" s="1">
        <v>2345.9595328282098</v>
      </c>
      <c r="U5914" s="1">
        <v>32.422177933155773</v>
      </c>
      <c r="V5914" s="1">
        <v>25</v>
      </c>
      <c r="W5914" s="1">
        <v>332.85107594673008</v>
      </c>
      <c r="X5914" s="1">
        <v>2097.75352608</v>
      </c>
      <c r="Y5914" s="1">
        <v>3771.6801</v>
      </c>
      <c r="Z5914" s="1">
        <v>1195.9154903859401</v>
      </c>
      <c r="AA5914" s="1">
        <v>11239.9467479877</v>
      </c>
      <c r="AB5914" s="1">
        <v>144</v>
      </c>
      <c r="AC5914" s="1">
        <v>1176.6653799999999</v>
      </c>
      <c r="AD5914" s="1">
        <v>1463.204427454237</v>
      </c>
      <c r="AE5914" s="1">
        <v>2023.7801122656001</v>
      </c>
      <c r="AF5914" s="1">
        <v>1047.222638276555</v>
      </c>
      <c r="AG5914" s="1">
        <v>4977.930696144138</v>
      </c>
      <c r="AH5914" s="1">
        <v>1152.633037278883</v>
      </c>
      <c r="AI5914" s="1">
        <v>1107.3930456096</v>
      </c>
      <c r="AJ5914" s="1">
        <v>1644.19713212544</v>
      </c>
      <c r="AK5914" s="1">
        <v>662.44848192000006</v>
      </c>
      <c r="AL5914" s="1">
        <v>48162.67578125</v>
      </c>
      <c r="AM5914" s="1">
        <v>35048.7421875</v>
      </c>
      <c r="AN5914" s="1">
        <v>13113.9287109375</v>
      </c>
      <c r="AO5914" t="s">
        <v>18724</v>
      </c>
    </row>
    <row r="5915" spans="1:41" x14ac:dyDescent="0.25">
      <c r="A5915" s="1">
        <v>2022</v>
      </c>
      <c r="B5915" t="s">
        <v>4451</v>
      </c>
      <c r="C5915" t="s">
        <v>7134</v>
      </c>
      <c r="D5915" t="s">
        <v>7240</v>
      </c>
      <c r="E5915" t="s">
        <v>8014</v>
      </c>
      <c r="F5915" t="s">
        <v>10005</v>
      </c>
      <c r="G5915" t="s">
        <v>12195</v>
      </c>
      <c r="H5915" t="s">
        <v>12748</v>
      </c>
      <c r="I5915" s="1">
        <v>125.0769934725714</v>
      </c>
      <c r="J5915" s="1">
        <v>1598.5446015330119</v>
      </c>
      <c r="K5915" s="1">
        <v>104</v>
      </c>
      <c r="L5915" s="1">
        <v>549.74258156626308</v>
      </c>
      <c r="M5915" s="1">
        <v>1060.5877800468991</v>
      </c>
      <c r="N5915" s="1">
        <v>339.64</v>
      </c>
      <c r="O5915" s="1">
        <v>1231.3788883683981</v>
      </c>
      <c r="P5915" s="1">
        <v>1488</v>
      </c>
      <c r="Q5915" s="1">
        <v>1.5932646569312929</v>
      </c>
      <c r="R5915" s="1">
        <v>510.82989631493382</v>
      </c>
      <c r="S5915" s="1">
        <v>1228.150120689997</v>
      </c>
      <c r="T5915" s="1">
        <v>1798.362676724638</v>
      </c>
      <c r="U5915" s="1">
        <v>20</v>
      </c>
      <c r="V5915" s="1">
        <v>1279</v>
      </c>
      <c r="W5915" s="1">
        <v>293.48664316053572</v>
      </c>
      <c r="X5915" s="1">
        <v>1868.4858700467339</v>
      </c>
      <c r="Y5915" s="1">
        <v>4070</v>
      </c>
      <c r="Z5915" s="1">
        <v>1039.21</v>
      </c>
      <c r="AA5915" s="1">
        <v>11533.54293350129</v>
      </c>
      <c r="AB5915" s="1">
        <v>374</v>
      </c>
      <c r="AC5915" s="1">
        <v>895.83823450179875</v>
      </c>
      <c r="AD5915" s="1">
        <v>1526.08</v>
      </c>
      <c r="AE5915" s="1">
        <v>1420.844367595218</v>
      </c>
      <c r="AF5915" s="1">
        <v>997.80958194453069</v>
      </c>
      <c r="AG5915" s="1">
        <v>5709.0655937275096</v>
      </c>
      <c r="AH5915" s="1">
        <v>1382.875</v>
      </c>
      <c r="AI5915" s="1">
        <v>587.00134988213506</v>
      </c>
      <c r="AJ5915" s="1">
        <v>1676.3670426977931</v>
      </c>
      <c r="AK5915" s="1">
        <v>547</v>
      </c>
      <c r="AL5915" s="1">
        <v>45256.51171875</v>
      </c>
      <c r="AM5915" s="1">
        <v>33255.10546875</v>
      </c>
      <c r="AN5915" s="1">
        <v>12001.408203125</v>
      </c>
      <c r="AO5915" t="s">
        <v>18725</v>
      </c>
    </row>
    <row r="5916" spans="1:41" x14ac:dyDescent="0.25">
      <c r="A5916" s="1">
        <v>2022</v>
      </c>
      <c r="B5916" t="s">
        <v>4452</v>
      </c>
      <c r="C5916" t="s">
        <v>7134</v>
      </c>
      <c r="D5916" t="s">
        <v>7240</v>
      </c>
      <c r="E5916" t="s">
        <v>8014</v>
      </c>
      <c r="F5916" t="s">
        <v>10005</v>
      </c>
      <c r="G5916" t="s">
        <v>12195</v>
      </c>
      <c r="H5916" t="s">
        <v>12748</v>
      </c>
      <c r="I5916" s="1">
        <v>820</v>
      </c>
      <c r="J5916" s="1">
        <v>5233.7066201564376</v>
      </c>
      <c r="K5916" s="1">
        <v>331.34750000000003</v>
      </c>
      <c r="L5916" s="1">
        <v>572</v>
      </c>
      <c r="M5916" s="1">
        <v>2000</v>
      </c>
      <c r="N5916" s="1">
        <v>723</v>
      </c>
      <c r="O5916" s="1">
        <v>1095</v>
      </c>
      <c r="P5916" s="1">
        <v>1645</v>
      </c>
      <c r="Q5916" s="1">
        <v>4</v>
      </c>
      <c r="R5916" s="1">
        <v>806.5508499</v>
      </c>
      <c r="S5916" s="1">
        <v>1000</v>
      </c>
      <c r="T5916" s="1">
        <v>2170.3213610586008</v>
      </c>
      <c r="U5916" s="1">
        <v>38</v>
      </c>
      <c r="V5916" s="1">
        <v>1245</v>
      </c>
      <c r="W5916" s="1">
        <v>659.74999999999989</v>
      </c>
      <c r="X5916" s="1">
        <v>2889.1025432349938</v>
      </c>
      <c r="Y5916" s="1">
        <v>4520</v>
      </c>
      <c r="Z5916" s="1">
        <v>809.61338195282781</v>
      </c>
      <c r="AA5916" s="1">
        <v>9905</v>
      </c>
      <c r="AB5916" s="1">
        <v>612</v>
      </c>
      <c r="AC5916" s="1">
        <v>1465.4124999999999</v>
      </c>
      <c r="AD5916" s="1">
        <v>1215.0952</v>
      </c>
      <c r="AE5916" s="1">
        <v>1850</v>
      </c>
      <c r="AF5916" s="1">
        <v>2104.5019607843142</v>
      </c>
      <c r="AG5916" s="1">
        <v>6589.8905500000001</v>
      </c>
      <c r="AH5916" s="1">
        <v>1664.64</v>
      </c>
      <c r="AI5916" s="1">
        <v>1031</v>
      </c>
      <c r="AJ5916" s="1">
        <v>1765.2760511241761</v>
      </c>
      <c r="AK5916" s="1">
        <v>760</v>
      </c>
      <c r="AL5916" s="1">
        <v>55525.21484375</v>
      </c>
      <c r="AM5916" s="1">
        <v>40096.953125</v>
      </c>
      <c r="AN5916" s="1">
        <v>15428.255859375</v>
      </c>
      <c r="AO5916" t="s">
        <v>18726</v>
      </c>
    </row>
    <row r="5917" spans="1:41" x14ac:dyDescent="0.25">
      <c r="A5917" s="1">
        <v>2022</v>
      </c>
      <c r="B5917" t="s">
        <v>4453</v>
      </c>
      <c r="C5917" t="s">
        <v>7134</v>
      </c>
      <c r="D5917" t="s">
        <v>7240</v>
      </c>
      <c r="E5917" t="s">
        <v>8014</v>
      </c>
      <c r="F5917" t="s">
        <v>10005</v>
      </c>
      <c r="G5917" t="s">
        <v>12195</v>
      </c>
      <c r="H5917" t="s">
        <v>12748</v>
      </c>
      <c r="I5917" s="1">
        <v>848.96639999999991</v>
      </c>
      <c r="J5917" s="1">
        <v>5986.6575686624983</v>
      </c>
      <c r="K5917" s="1">
        <v>211.90520000000001</v>
      </c>
      <c r="L5917" s="1">
        <v>584.63754426000003</v>
      </c>
      <c r="M5917" s="1">
        <v>1404.54</v>
      </c>
      <c r="N5917" s="1">
        <v>346.16708999999997</v>
      </c>
      <c r="O5917" s="1">
        <v>1056.0060000000001</v>
      </c>
      <c r="P5917" s="1">
        <v>1596.5610296580001</v>
      </c>
      <c r="Q5917" s="1">
        <v>1.804218469571454</v>
      </c>
      <c r="R5917" s="1">
        <v>738.96024050550011</v>
      </c>
      <c r="S5917" s="1">
        <v>1040.4000000000001</v>
      </c>
      <c r="T5917" s="1">
        <v>1957.6490081809941</v>
      </c>
      <c r="U5917" s="1">
        <v>35.087781311999997</v>
      </c>
      <c r="V5917" s="1">
        <v>1220</v>
      </c>
      <c r="W5917" s="1">
        <v>623.19960000000003</v>
      </c>
      <c r="X5917" s="1">
        <v>2465</v>
      </c>
      <c r="Y5917" s="1">
        <v>4150.126338166182</v>
      </c>
      <c r="Z5917" s="1">
        <v>1268.6746517231591</v>
      </c>
      <c r="AA5917" s="1">
        <v>10441</v>
      </c>
      <c r="AB5917" s="1">
        <v>330</v>
      </c>
      <c r="AC5917" s="1">
        <v>971.33184790625</v>
      </c>
      <c r="AD5917" s="1">
        <v>1741.9698612518689</v>
      </c>
      <c r="AE5917" s="1">
        <v>2101.6080000000002</v>
      </c>
      <c r="AF5917" s="1">
        <v>1619.89156368</v>
      </c>
      <c r="AG5917" s="1">
        <v>8891</v>
      </c>
      <c r="AH5917" s="1">
        <v>1442.1009727355211</v>
      </c>
      <c r="AI5917" s="1">
        <v>1043.5211999999999</v>
      </c>
      <c r="AJ5917" s="1">
        <v>1926.0925199999999</v>
      </c>
      <c r="AK5917" s="1">
        <v>707</v>
      </c>
      <c r="AL5917" s="1">
        <v>56751.859375</v>
      </c>
      <c r="AM5917" s="1">
        <v>42728.56640625</v>
      </c>
      <c r="AN5917" s="1">
        <v>14023.291015625</v>
      </c>
      <c r="AO5917" t="s">
        <v>18727</v>
      </c>
    </row>
    <row r="5918" spans="1:41" x14ac:dyDescent="0.25">
      <c r="A5918" s="1">
        <v>2022</v>
      </c>
      <c r="B5918" t="s">
        <v>4454</v>
      </c>
      <c r="C5918" t="s">
        <v>7134</v>
      </c>
      <c r="D5918" t="s">
        <v>7240</v>
      </c>
      <c r="E5918" t="s">
        <v>8014</v>
      </c>
      <c r="F5918" t="s">
        <v>10005</v>
      </c>
      <c r="G5918" t="s">
        <v>12195</v>
      </c>
      <c r="H5918" t="s">
        <v>12748</v>
      </c>
      <c r="I5918" s="1">
        <v>114.3204040682417</v>
      </c>
      <c r="J5918" s="1">
        <v>4089.6000000000008</v>
      </c>
      <c r="K5918" s="1">
        <v>104.2272708050653</v>
      </c>
      <c r="L5918" s="1">
        <v>643.16999999999996</v>
      </c>
      <c r="M5918" s="1">
        <v>1243.642825683967</v>
      </c>
      <c r="N5918" s="1">
        <v>325.12762283056622</v>
      </c>
      <c r="O5918" s="1">
        <v>1205</v>
      </c>
      <c r="P5918" s="1">
        <v>1488</v>
      </c>
      <c r="Q5918" s="1">
        <v>1.8756796313460531</v>
      </c>
      <c r="R5918" s="1">
        <v>584.60144567935538</v>
      </c>
      <c r="S5918" s="1">
        <v>914.14975197922479</v>
      </c>
      <c r="T5918" s="1">
        <v>2370.2562665341252</v>
      </c>
      <c r="U5918" s="1">
        <v>41.008078335079297</v>
      </c>
      <c r="V5918" s="1">
        <v>1168</v>
      </c>
      <c r="W5918" s="1">
        <v>287.17141691232001</v>
      </c>
      <c r="X5918" s="1">
        <v>2051.4296075286829</v>
      </c>
      <c r="Y5918" s="1">
        <v>3715.5329999999999</v>
      </c>
      <c r="Z5918" s="1">
        <v>1096.5</v>
      </c>
      <c r="AA5918" s="1">
        <v>11463.96310999359</v>
      </c>
      <c r="AB5918" s="1">
        <v>374</v>
      </c>
      <c r="AC5918" s="1">
        <v>1068.992655994236</v>
      </c>
      <c r="AD5918" s="1">
        <v>1901.2898724663551</v>
      </c>
      <c r="AE5918" s="1">
        <v>1500.18348194996</v>
      </c>
      <c r="AF5918" s="1">
        <v>946.61837302381298</v>
      </c>
      <c r="AG5918" s="1">
        <v>5056</v>
      </c>
      <c r="AH5918" s="1">
        <v>1083.895416823982</v>
      </c>
      <c r="AI5918" s="1">
        <v>575.49151949228929</v>
      </c>
      <c r="AJ5918" s="1">
        <v>1684.815978167923</v>
      </c>
      <c r="AK5918" s="1">
        <v>696.82897472490663</v>
      </c>
      <c r="AL5918" s="1">
        <v>47795.69140625</v>
      </c>
      <c r="AM5918" s="1">
        <v>34988.30859375</v>
      </c>
      <c r="AN5918" s="1">
        <v>12807.3828125</v>
      </c>
      <c r="AO5918" t="s">
        <v>18728</v>
      </c>
    </row>
    <row r="5919" spans="1:41" x14ac:dyDescent="0.25">
      <c r="A5919" s="1">
        <v>2022</v>
      </c>
      <c r="B5919" t="s">
        <v>4455</v>
      </c>
      <c r="C5919" t="s">
        <v>7134</v>
      </c>
      <c r="D5919" t="s">
        <v>7240</v>
      </c>
      <c r="E5919" t="s">
        <v>8014</v>
      </c>
      <c r="F5919" t="s">
        <v>10005</v>
      </c>
      <c r="G5919" t="s">
        <v>12195</v>
      </c>
      <c r="H5919" t="s">
        <v>12748</v>
      </c>
      <c r="I5919" s="1">
        <v>622.98353558513406</v>
      </c>
      <c r="J5919" s="1">
        <v>7078.8660131389124</v>
      </c>
      <c r="K5919" s="1">
        <v>128.38524783083659</v>
      </c>
      <c r="L5919" s="1">
        <v>401.49420000000009</v>
      </c>
      <c r="M5919" s="1">
        <v>1082.4321600000001</v>
      </c>
      <c r="N5919" s="1">
        <v>669.97119894359537</v>
      </c>
      <c r="O5919" s="1">
        <v>1096.5154461659999</v>
      </c>
      <c r="P5919" s="1">
        <v>1702.0652882840409</v>
      </c>
      <c r="Q5919" s="1">
        <v>1.5651567764434191</v>
      </c>
      <c r="R5919" s="1">
        <v>656.46754732877685</v>
      </c>
      <c r="S5919" s="1">
        <v>1123</v>
      </c>
      <c r="T5919" s="1">
        <v>1766.5292851199999</v>
      </c>
      <c r="U5919" s="1">
        <v>38.101612032000013</v>
      </c>
      <c r="V5919" s="1">
        <v>1135</v>
      </c>
      <c r="W5919" s="1">
        <v>443.36676130024779</v>
      </c>
      <c r="X5919" s="1">
        <v>2327.2291439999999</v>
      </c>
      <c r="Y5919" s="1">
        <v>3793.1605918435189</v>
      </c>
      <c r="Z5919" s="1">
        <v>1200</v>
      </c>
      <c r="AA5919" s="1">
        <v>10236</v>
      </c>
      <c r="AB5919" s="1">
        <v>144.30000000000001</v>
      </c>
      <c r="AC5919" s="1">
        <v>1206.45706</v>
      </c>
      <c r="AD5919" s="1">
        <v>1454.6091296843449</v>
      </c>
      <c r="AE5919" s="1">
        <v>1881.2670940800001</v>
      </c>
      <c r="AF5919" s="1">
        <v>1454.200203159312</v>
      </c>
      <c r="AG5919" s="1">
        <v>5515</v>
      </c>
      <c r="AH5919" s="1">
        <v>1049</v>
      </c>
      <c r="AI5919" s="1">
        <v>775.02142656000012</v>
      </c>
      <c r="AJ5919" s="1">
        <v>1603</v>
      </c>
      <c r="AK5919" s="1">
        <v>649.45929599999999</v>
      </c>
      <c r="AL5919" s="1">
        <v>51235.4453125</v>
      </c>
      <c r="AM5919" s="1">
        <v>39195.6015625</v>
      </c>
      <c r="AN5919" s="1">
        <v>12039.8466796875</v>
      </c>
      <c r="AO5919" t="s">
        <v>18729</v>
      </c>
    </row>
    <row r="5920" spans="1:41" x14ac:dyDescent="0.25">
      <c r="A5920" s="1">
        <v>2022</v>
      </c>
      <c r="B5920" t="s">
        <v>4456</v>
      </c>
      <c r="C5920" t="s">
        <v>7135</v>
      </c>
      <c r="D5920" t="s">
        <v>7241</v>
      </c>
      <c r="E5920" t="s">
        <v>8015</v>
      </c>
      <c r="F5920" t="s">
        <v>10006</v>
      </c>
      <c r="G5920" t="s">
        <v>12196</v>
      </c>
      <c r="H5920" t="s">
        <v>12749</v>
      </c>
      <c r="I5920" s="1">
        <v>52.24</v>
      </c>
      <c r="J5920" s="1">
        <v>195.96</v>
      </c>
      <c r="K5920" s="1">
        <v>218</v>
      </c>
      <c r="L5920" s="1">
        <v>70.959999999999994</v>
      </c>
      <c r="M5920" s="1">
        <v>180</v>
      </c>
      <c r="N5920" s="1">
        <v>120</v>
      </c>
      <c r="O5920" s="1">
        <v>258.14</v>
      </c>
      <c r="P5920" s="1">
        <v>15</v>
      </c>
      <c r="Q5920" s="1">
        <v>16.082194375</v>
      </c>
      <c r="R5920" s="1">
        <v>57.2</v>
      </c>
      <c r="S5920" s="1">
        <v>178.2</v>
      </c>
      <c r="T5920" s="1">
        <v>65</v>
      </c>
      <c r="U5920" s="1">
        <v>15</v>
      </c>
      <c r="V5920" s="1">
        <v>100</v>
      </c>
      <c r="W5920" s="1">
        <v>105</v>
      </c>
      <c r="X5920" s="1">
        <v>120</v>
      </c>
      <c r="Y5920" s="1">
        <v>9.8000000000000007</v>
      </c>
      <c r="Z5920" s="1">
        <v>162</v>
      </c>
      <c r="AA5920" s="1">
        <v>98.192041883945492</v>
      </c>
      <c r="AB5920" s="1">
        <v>65.2</v>
      </c>
      <c r="AC5920" s="1">
        <v>88</v>
      </c>
      <c r="AD5920" s="1">
        <v>131.53630534431139</v>
      </c>
      <c r="AE5920" s="1">
        <v>125</v>
      </c>
      <c r="AF5920" s="1">
        <v>41.72</v>
      </c>
      <c r="AG5920" s="1">
        <v>117.08</v>
      </c>
      <c r="AH5920" s="1">
        <v>64</v>
      </c>
      <c r="AI5920" s="1">
        <v>80</v>
      </c>
      <c r="AJ5920" s="1">
        <v>8.48</v>
      </c>
      <c r="AK5920" s="1">
        <v>49</v>
      </c>
      <c r="AL5920" s="1">
        <v>96.785881042480469</v>
      </c>
      <c r="AM5920" s="1">
        <v>76.042007446289063</v>
      </c>
      <c r="AN5920" s="1">
        <v>126.17302703857422</v>
      </c>
      <c r="AO5920" t="s">
        <v>18730</v>
      </c>
    </row>
    <row r="5921" spans="1:41" x14ac:dyDescent="0.25">
      <c r="A5921" s="1">
        <v>2022</v>
      </c>
      <c r="B5921" t="s">
        <v>4457</v>
      </c>
      <c r="C5921" t="s">
        <v>7135</v>
      </c>
      <c r="D5921" t="s">
        <v>7241</v>
      </c>
      <c r="E5921" t="s">
        <v>8015</v>
      </c>
      <c r="F5921" t="s">
        <v>10006</v>
      </c>
      <c r="G5921" t="s">
        <v>12196</v>
      </c>
      <c r="H5921" t="s">
        <v>12749</v>
      </c>
      <c r="I5921" s="1">
        <v>39.840000000000003</v>
      </c>
      <c r="J5921" s="1">
        <v>110</v>
      </c>
      <c r="K5921" s="1">
        <v>180</v>
      </c>
      <c r="L5921" s="1">
        <v>70.565940413343995</v>
      </c>
      <c r="M5921" s="1">
        <v>90</v>
      </c>
      <c r="N5921" s="1">
        <v>85</v>
      </c>
      <c r="O5921" s="1">
        <v>40</v>
      </c>
      <c r="P5921" s="1">
        <v>15</v>
      </c>
      <c r="Q5921" s="1">
        <v>3.631308671189561</v>
      </c>
      <c r="R5921" s="1">
        <v>35.4</v>
      </c>
      <c r="S5921" s="1">
        <v>90</v>
      </c>
      <c r="T5921" s="1">
        <v>65</v>
      </c>
      <c r="U5921" s="1">
        <v>15</v>
      </c>
      <c r="V5921" s="1">
        <v>100</v>
      </c>
      <c r="W5921" s="1">
        <v>100</v>
      </c>
      <c r="X5921" s="1">
        <v>80</v>
      </c>
      <c r="Y5921" s="1">
        <v>6.7</v>
      </c>
      <c r="Z5921" s="1">
        <v>96.5</v>
      </c>
      <c r="AA5921" s="1">
        <v>98.395185983405526</v>
      </c>
      <c r="AB5921" s="1">
        <v>55</v>
      </c>
      <c r="AC5921" s="1">
        <v>69</v>
      </c>
      <c r="AD5921" s="1">
        <v>50</v>
      </c>
      <c r="AE5921" s="1">
        <v>110</v>
      </c>
      <c r="AF5921" s="1">
        <v>40.752154904797841</v>
      </c>
      <c r="AG5921" s="1">
        <v>9.59</v>
      </c>
      <c r="AH5921" s="1">
        <v>64</v>
      </c>
      <c r="AI5921" s="1">
        <v>64</v>
      </c>
      <c r="AJ5921" s="1">
        <v>6</v>
      </c>
      <c r="AK5921" s="1">
        <v>49</v>
      </c>
      <c r="AL5921" s="1">
        <v>63.392223358154297</v>
      </c>
      <c r="AM5921" s="1">
        <v>53.610271453857422</v>
      </c>
      <c r="AN5921" s="1">
        <v>77.25</v>
      </c>
      <c r="AO5921" t="s">
        <v>18731</v>
      </c>
    </row>
    <row r="5922" spans="1:41" x14ac:dyDescent="0.25">
      <c r="A5922" s="1">
        <v>2022</v>
      </c>
      <c r="B5922" t="s">
        <v>4458</v>
      </c>
      <c r="C5922" t="s">
        <v>7135</v>
      </c>
      <c r="D5922" t="s">
        <v>7241</v>
      </c>
      <c r="E5922" t="s">
        <v>8015</v>
      </c>
      <c r="F5922" t="s">
        <v>10006</v>
      </c>
      <c r="G5922" t="s">
        <v>12196</v>
      </c>
      <c r="H5922" t="s">
        <v>12749</v>
      </c>
      <c r="I5922" s="1">
        <v>45.784035000000003</v>
      </c>
      <c r="J5922" s="1">
        <v>128.23616646047381</v>
      </c>
      <c r="K5922" s="1">
        <v>160</v>
      </c>
      <c r="L5922" s="1">
        <v>72.685533011074227</v>
      </c>
      <c r="M5922" s="1">
        <v>60</v>
      </c>
      <c r="N5922" s="1">
        <v>92</v>
      </c>
      <c r="O5922" s="1">
        <v>40</v>
      </c>
      <c r="P5922" s="1">
        <v>15</v>
      </c>
      <c r="Q5922" s="1">
        <v>2.6823959384098339</v>
      </c>
      <c r="R5922" s="1">
        <v>25</v>
      </c>
      <c r="S5922" s="1">
        <v>90</v>
      </c>
      <c r="T5922" s="1">
        <v>65</v>
      </c>
      <c r="U5922" s="1">
        <v>15</v>
      </c>
      <c r="V5922" s="1">
        <v>75</v>
      </c>
      <c r="W5922" s="1">
        <v>100</v>
      </c>
      <c r="X5922" s="1">
        <v>85</v>
      </c>
      <c r="Y5922" s="1">
        <v>15.5</v>
      </c>
      <c r="Z5922" s="1">
        <v>74</v>
      </c>
      <c r="AA5922" s="1">
        <v>87.213330053851607</v>
      </c>
      <c r="AB5922" s="1">
        <v>65.2</v>
      </c>
      <c r="AC5922" s="1">
        <v>39.5</v>
      </c>
      <c r="AD5922" s="1">
        <v>37.020000000000003</v>
      </c>
      <c r="AE5922" s="1">
        <v>200</v>
      </c>
      <c r="AF5922" s="1">
        <v>32.645755796883002</v>
      </c>
      <c r="AG5922" s="1">
        <v>10.199999999999999</v>
      </c>
      <c r="AH5922" s="1">
        <v>42.9</v>
      </c>
      <c r="AI5922" s="1">
        <v>35</v>
      </c>
      <c r="AJ5922" s="1">
        <v>5.3</v>
      </c>
      <c r="AK5922" s="1">
        <v>49</v>
      </c>
      <c r="AL5922" s="1">
        <v>60.857494354248047</v>
      </c>
      <c r="AM5922" s="1">
        <v>55.043956756591797</v>
      </c>
      <c r="AN5922" s="1">
        <v>69.093338012695313</v>
      </c>
      <c r="AO5922" t="s">
        <v>18732</v>
      </c>
    </row>
    <row r="5923" spans="1:41" x14ac:dyDescent="0.25">
      <c r="A5923" s="1">
        <v>2022</v>
      </c>
      <c r="B5923" t="s">
        <v>4459</v>
      </c>
      <c r="C5923" t="s">
        <v>7135</v>
      </c>
      <c r="D5923" t="s">
        <v>7241</v>
      </c>
      <c r="E5923" t="s">
        <v>8015</v>
      </c>
      <c r="F5923" t="s">
        <v>10006</v>
      </c>
      <c r="G5923" t="s">
        <v>12196</v>
      </c>
      <c r="H5923" t="s">
        <v>12749</v>
      </c>
      <c r="I5923" s="1">
        <v>54.99</v>
      </c>
      <c r="J5923" s="1">
        <v>195.96</v>
      </c>
      <c r="K5923" s="1">
        <v>180</v>
      </c>
      <c r="L5923" s="1">
        <v>71</v>
      </c>
      <c r="M5923" s="1">
        <v>90</v>
      </c>
      <c r="N5923" s="1">
        <v>115</v>
      </c>
      <c r="O5923" s="1">
        <v>258.14</v>
      </c>
      <c r="P5923" s="1">
        <v>15</v>
      </c>
      <c r="Q5923" s="1">
        <v>11.5</v>
      </c>
      <c r="R5923" s="1">
        <v>57.2</v>
      </c>
      <c r="S5923" s="1">
        <v>214.88</v>
      </c>
      <c r="T5923" s="1">
        <v>65</v>
      </c>
      <c r="U5923" s="1">
        <v>15</v>
      </c>
      <c r="V5923" s="1">
        <v>100</v>
      </c>
      <c r="W5923" s="1">
        <v>105</v>
      </c>
      <c r="X5923" s="1">
        <v>100</v>
      </c>
      <c r="Y5923" s="1">
        <v>9.7936211951828032</v>
      </c>
      <c r="Z5923" s="1">
        <v>100.8</v>
      </c>
      <c r="AA5923" s="1">
        <v>98.192041883945492</v>
      </c>
      <c r="AB5923" s="1">
        <v>69</v>
      </c>
      <c r="AC5923" s="1">
        <v>88</v>
      </c>
      <c r="AD5923" s="1">
        <v>49.513881999445402</v>
      </c>
      <c r="AE5923" s="1">
        <v>125</v>
      </c>
      <c r="AF5923" s="1">
        <v>41.7</v>
      </c>
      <c r="AG5923" s="1">
        <v>0</v>
      </c>
      <c r="AH5923" s="1">
        <v>64</v>
      </c>
      <c r="AI5923" s="1">
        <v>80</v>
      </c>
      <c r="AJ5923" s="1">
        <v>8.5</v>
      </c>
      <c r="AK5923" s="1">
        <v>49</v>
      </c>
      <c r="AL5923" s="1">
        <v>83.867912292480469</v>
      </c>
      <c r="AM5923" s="1">
        <v>65.155036926269531</v>
      </c>
      <c r="AN5923" s="1">
        <v>110.37783050537109</v>
      </c>
      <c r="AO5923" t="s">
        <v>18733</v>
      </c>
    </row>
    <row r="5924" spans="1:41" x14ac:dyDescent="0.25">
      <c r="A5924" s="1">
        <v>2022</v>
      </c>
      <c r="B5924" t="s">
        <v>4460</v>
      </c>
      <c r="C5924" t="s">
        <v>7135</v>
      </c>
      <c r="D5924" t="s">
        <v>7241</v>
      </c>
      <c r="E5924" t="s">
        <v>8015</v>
      </c>
      <c r="F5924" t="s">
        <v>10006</v>
      </c>
      <c r="G5924" t="s">
        <v>12196</v>
      </c>
      <c r="H5924" t="s">
        <v>12749</v>
      </c>
      <c r="I5924" s="1">
        <v>45.784035000000003</v>
      </c>
      <c r="J5924" s="1">
        <v>109.84198813724269</v>
      </c>
      <c r="K5924" s="1">
        <v>180</v>
      </c>
      <c r="L5924" s="1">
        <v>56.761551933882622</v>
      </c>
      <c r="M5924" s="1">
        <v>90</v>
      </c>
      <c r="N5924" s="1">
        <v>80</v>
      </c>
      <c r="O5924" s="1">
        <v>40</v>
      </c>
      <c r="P5924" s="1">
        <v>15</v>
      </c>
      <c r="Q5924" s="1">
        <v>3.631308671189561</v>
      </c>
      <c r="R5924" s="1">
        <v>25</v>
      </c>
      <c r="S5924" s="1">
        <v>95</v>
      </c>
      <c r="T5924" s="1">
        <v>65</v>
      </c>
      <c r="U5924" s="1">
        <v>15</v>
      </c>
      <c r="V5924" s="1">
        <v>75</v>
      </c>
      <c r="W5924" s="1">
        <v>100</v>
      </c>
      <c r="X5924" s="1">
        <v>100</v>
      </c>
      <c r="Y5924" s="1">
        <v>15.5</v>
      </c>
      <c r="Z5924" s="1">
        <v>96.5</v>
      </c>
      <c r="AA5924" s="1">
        <v>98.192041883945492</v>
      </c>
      <c r="AB5924" s="1">
        <v>80</v>
      </c>
      <c r="AC5924" s="1">
        <v>69</v>
      </c>
      <c r="AD5924" s="1">
        <v>50</v>
      </c>
      <c r="AE5924" s="1">
        <v>100</v>
      </c>
      <c r="AF5924" s="1">
        <v>41.303759011546227</v>
      </c>
      <c r="AG5924" s="1">
        <v>9.59</v>
      </c>
      <c r="AH5924" s="1">
        <v>42.9</v>
      </c>
      <c r="AI5924" s="1">
        <v>40</v>
      </c>
      <c r="AJ5924" s="1">
        <v>5.3</v>
      </c>
      <c r="AK5924" s="1">
        <v>49</v>
      </c>
      <c r="AL5924" s="1">
        <v>61.838088989257813</v>
      </c>
      <c r="AM5924" s="1">
        <v>50.670867919921875</v>
      </c>
      <c r="AN5924" s="1">
        <v>77.658332824707031</v>
      </c>
      <c r="AO5924" t="s">
        <v>18734</v>
      </c>
    </row>
    <row r="5925" spans="1:41" x14ac:dyDescent="0.25">
      <c r="A5925" s="1">
        <v>2022</v>
      </c>
      <c r="B5925" t="s">
        <v>4461</v>
      </c>
      <c r="C5925" t="s">
        <v>7135</v>
      </c>
      <c r="D5925" t="s">
        <v>7241</v>
      </c>
      <c r="E5925" t="s">
        <v>8015</v>
      </c>
      <c r="F5925" t="s">
        <v>10007</v>
      </c>
      <c r="G5925" t="s">
        <v>12196</v>
      </c>
      <c r="H5925" t="s">
        <v>12749</v>
      </c>
      <c r="I5925" s="1">
        <v>91.88</v>
      </c>
      <c r="J5925" s="1">
        <v>146.29351167101439</v>
      </c>
      <c r="K5925" s="1">
        <v>160</v>
      </c>
      <c r="L5925" s="1">
        <v>62.8</v>
      </c>
      <c r="M5925" s="1">
        <v>130</v>
      </c>
      <c r="N5925" s="1">
        <v>100</v>
      </c>
      <c r="O5925" s="1">
        <v>219.49</v>
      </c>
      <c r="P5925" s="1">
        <v>68</v>
      </c>
      <c r="Q5925" s="1">
        <v>21.5</v>
      </c>
      <c r="R5925" s="1">
        <v>144.30000000000001</v>
      </c>
      <c r="S5925" s="1">
        <v>103.84</v>
      </c>
      <c r="T5925" s="1">
        <v>85</v>
      </c>
      <c r="U5925" s="1">
        <v>30</v>
      </c>
      <c r="V5925" s="1">
        <v>75</v>
      </c>
      <c r="W5925" s="1">
        <v>45</v>
      </c>
      <c r="X5925" s="1">
        <v>105</v>
      </c>
      <c r="Y5925" s="1">
        <v>66.701521234604371</v>
      </c>
      <c r="Z5925" s="1">
        <v>148</v>
      </c>
      <c r="AA5925" s="1">
        <v>199.79252712410101</v>
      </c>
      <c r="AB5925" s="1">
        <v>103</v>
      </c>
      <c r="AC5925" s="1">
        <v>159.5</v>
      </c>
      <c r="AD5925" s="1">
        <v>147.23993192679271</v>
      </c>
      <c r="AE5925" s="1">
        <v>266</v>
      </c>
      <c r="AF5925" s="1">
        <v>67.8</v>
      </c>
      <c r="AG5925" s="1">
        <v>104.83</v>
      </c>
      <c r="AH5925" s="1">
        <v>59.128473264250253</v>
      </c>
      <c r="AI5925" s="1">
        <v>159</v>
      </c>
      <c r="AJ5925" s="1">
        <v>31.2</v>
      </c>
      <c r="AK5925" s="1">
        <v>128</v>
      </c>
      <c r="AL5925" s="1">
        <v>111.320556640625</v>
      </c>
      <c r="AM5925" s="1">
        <v>104.91750335693359</v>
      </c>
      <c r="AN5925" s="1">
        <v>120.39153289794922</v>
      </c>
      <c r="AO5925" t="s">
        <v>18735</v>
      </c>
    </row>
    <row r="5926" spans="1:41" x14ac:dyDescent="0.25">
      <c r="A5926" s="1">
        <v>2022</v>
      </c>
      <c r="B5926" t="s">
        <v>4462</v>
      </c>
      <c r="C5926" t="s">
        <v>7135</v>
      </c>
      <c r="D5926" t="s">
        <v>7241</v>
      </c>
      <c r="E5926" t="s">
        <v>8015</v>
      </c>
      <c r="F5926" t="s">
        <v>10007</v>
      </c>
      <c r="G5926" t="s">
        <v>12196</v>
      </c>
      <c r="H5926" t="s">
        <v>12749</v>
      </c>
      <c r="I5926" s="1">
        <v>91.88</v>
      </c>
      <c r="J5926" s="1">
        <v>142.01</v>
      </c>
      <c r="K5926" s="1">
        <v>200</v>
      </c>
      <c r="L5926" s="1">
        <v>62.83</v>
      </c>
      <c r="M5926" s="1">
        <v>130</v>
      </c>
      <c r="N5926" s="1">
        <v>110</v>
      </c>
      <c r="O5926" s="1">
        <v>219.49</v>
      </c>
      <c r="P5926" s="1">
        <v>68</v>
      </c>
      <c r="Q5926" s="1">
        <v>24.47197609655689</v>
      </c>
      <c r="R5926" s="1">
        <v>144.30000000000001</v>
      </c>
      <c r="S5926" s="1">
        <v>145.11420000000001</v>
      </c>
      <c r="T5926" s="1">
        <v>85</v>
      </c>
      <c r="U5926" s="1">
        <v>30</v>
      </c>
      <c r="V5926" s="1">
        <v>75</v>
      </c>
      <c r="W5926" s="1">
        <v>45</v>
      </c>
      <c r="X5926" s="1">
        <v>105</v>
      </c>
      <c r="Y5926" s="1">
        <v>70</v>
      </c>
      <c r="Z5926" s="1">
        <v>135.62813313862279</v>
      </c>
      <c r="AA5926" s="1">
        <v>199.79252712410101</v>
      </c>
      <c r="AB5926" s="1">
        <v>97.8</v>
      </c>
      <c r="AC5926" s="1">
        <v>140.65</v>
      </c>
      <c r="AD5926" s="1">
        <v>153.39940000000001</v>
      </c>
      <c r="AE5926" s="1">
        <v>274</v>
      </c>
      <c r="AF5926" s="1">
        <v>67.81</v>
      </c>
      <c r="AG5926" s="1">
        <v>104.83</v>
      </c>
      <c r="AH5926" s="1">
        <v>59.4</v>
      </c>
      <c r="AI5926" s="1">
        <v>159</v>
      </c>
      <c r="AJ5926" s="1">
        <v>31.2</v>
      </c>
      <c r="AK5926" s="1">
        <v>128</v>
      </c>
      <c r="AL5926" s="1">
        <v>113.77952575683594</v>
      </c>
      <c r="AM5926" s="1">
        <v>104.25897216796875</v>
      </c>
      <c r="AN5926" s="1">
        <v>127.2669677734375</v>
      </c>
      <c r="AO5926" t="s">
        <v>18736</v>
      </c>
    </row>
    <row r="5927" spans="1:41" x14ac:dyDescent="0.25">
      <c r="A5927" s="1">
        <v>2022</v>
      </c>
      <c r="B5927" t="s">
        <v>4463</v>
      </c>
      <c r="C5927" t="s">
        <v>7135</v>
      </c>
      <c r="D5927" t="s">
        <v>7241</v>
      </c>
      <c r="E5927" t="s">
        <v>8015</v>
      </c>
      <c r="F5927" t="s">
        <v>10007</v>
      </c>
      <c r="G5927" t="s">
        <v>12196</v>
      </c>
      <c r="H5927" t="s">
        <v>12749</v>
      </c>
      <c r="I5927" s="1">
        <v>106.829415</v>
      </c>
      <c r="J5927" s="1">
        <v>76.41274577899604</v>
      </c>
      <c r="K5927" s="1">
        <v>130</v>
      </c>
      <c r="L5927" s="1">
        <v>82.727233494462894</v>
      </c>
      <c r="M5927" s="1">
        <v>110</v>
      </c>
      <c r="N5927" s="1">
        <v>111.5</v>
      </c>
      <c r="O5927" s="1">
        <v>232</v>
      </c>
      <c r="P5927" s="1">
        <v>68</v>
      </c>
      <c r="Q5927" s="1">
        <v>18.376013179451729</v>
      </c>
      <c r="R5927" s="1">
        <v>125</v>
      </c>
      <c r="S5927" s="1">
        <v>80</v>
      </c>
      <c r="T5927" s="1">
        <v>80</v>
      </c>
      <c r="U5927" s="1">
        <v>30</v>
      </c>
      <c r="V5927" s="1">
        <v>75</v>
      </c>
      <c r="W5927" s="1">
        <v>40</v>
      </c>
      <c r="X5927" s="1">
        <v>90</v>
      </c>
      <c r="Y5927" s="1">
        <v>78.5</v>
      </c>
      <c r="Z5927" s="1">
        <v>154.80000000000001</v>
      </c>
      <c r="AA5927" s="1">
        <v>199.79252712410101</v>
      </c>
      <c r="AB5927" s="1">
        <v>36.4</v>
      </c>
      <c r="AC5927" s="1">
        <v>169.3</v>
      </c>
      <c r="AD5927" s="1">
        <v>115.83</v>
      </c>
      <c r="AE5927" s="1">
        <v>215</v>
      </c>
      <c r="AF5927" s="1">
        <v>82.814222101558485</v>
      </c>
      <c r="AG5927" s="1">
        <v>85.8</v>
      </c>
      <c r="AH5927" s="1">
        <v>65.400000000000006</v>
      </c>
      <c r="AI5927" s="1">
        <v>175.25559847313099</v>
      </c>
      <c r="AJ5927" s="1">
        <v>30.1</v>
      </c>
      <c r="AK5927" s="1">
        <v>128</v>
      </c>
      <c r="AL5927" s="1">
        <v>103.20130920410156</v>
      </c>
      <c r="AM5927" s="1">
        <v>100.58541870117188</v>
      </c>
      <c r="AN5927" s="1">
        <v>106.90713500976563</v>
      </c>
      <c r="AO5927" t="s">
        <v>18737</v>
      </c>
    </row>
    <row r="5928" spans="1:41" x14ac:dyDescent="0.25">
      <c r="A5928" s="1">
        <v>2022</v>
      </c>
      <c r="B5928" t="s">
        <v>4464</v>
      </c>
      <c r="C5928" t="s">
        <v>7135</v>
      </c>
      <c r="D5928" t="s">
        <v>7241</v>
      </c>
      <c r="E5928" t="s">
        <v>8015</v>
      </c>
      <c r="F5928" t="s">
        <v>10007</v>
      </c>
      <c r="G5928" t="s">
        <v>12196</v>
      </c>
      <c r="H5928" t="s">
        <v>12749</v>
      </c>
      <c r="I5928" s="1">
        <v>92.97</v>
      </c>
      <c r="J5928" s="1">
        <v>98</v>
      </c>
      <c r="K5928" s="1">
        <v>160</v>
      </c>
      <c r="L5928" s="1">
        <v>83.788852913445183</v>
      </c>
      <c r="M5928" s="1">
        <v>110</v>
      </c>
      <c r="N5928" s="1">
        <v>106</v>
      </c>
      <c r="O5928" s="1">
        <v>232</v>
      </c>
      <c r="P5928" s="1">
        <v>68</v>
      </c>
      <c r="Q5928" s="1">
        <v>18.059245319348371</v>
      </c>
      <c r="R5928" s="1">
        <v>158.19999999999999</v>
      </c>
      <c r="S5928" s="1">
        <v>80</v>
      </c>
      <c r="T5928" s="1">
        <v>80</v>
      </c>
      <c r="U5928" s="1">
        <v>30</v>
      </c>
      <c r="V5928" s="1">
        <v>75</v>
      </c>
      <c r="W5928" s="1">
        <v>50</v>
      </c>
      <c r="X5928" s="1">
        <v>90</v>
      </c>
      <c r="Y5928" s="1">
        <v>77.3</v>
      </c>
      <c r="Z5928" s="1">
        <v>142.9</v>
      </c>
      <c r="AA5928" s="1">
        <v>199.79252712410101</v>
      </c>
      <c r="AB5928" s="1">
        <v>60</v>
      </c>
      <c r="AC5928" s="1">
        <v>165.2</v>
      </c>
      <c r="AD5928" s="1">
        <v>127.56</v>
      </c>
      <c r="AE5928" s="1">
        <v>266</v>
      </c>
      <c r="AF5928" s="1">
        <v>78.761022547601087</v>
      </c>
      <c r="AG5928" s="1">
        <v>86.44</v>
      </c>
      <c r="AH5928" s="1">
        <v>59.13</v>
      </c>
      <c r="AI5928" s="1">
        <v>171</v>
      </c>
      <c r="AJ5928" s="1">
        <v>33.57</v>
      </c>
      <c r="AK5928" s="1">
        <v>128</v>
      </c>
      <c r="AL5928" s="1">
        <v>107.85074615478516</v>
      </c>
      <c r="AM5928" s="1">
        <v>104.70478820800781</v>
      </c>
      <c r="AN5928" s="1">
        <v>112.3074951171875</v>
      </c>
      <c r="AO5928" t="s">
        <v>18738</v>
      </c>
    </row>
    <row r="5929" spans="1:41" x14ac:dyDescent="0.25">
      <c r="A5929" s="1">
        <v>2022</v>
      </c>
      <c r="B5929" t="s">
        <v>4465</v>
      </c>
      <c r="C5929" t="s">
        <v>7135</v>
      </c>
      <c r="D5929" t="s">
        <v>7241</v>
      </c>
      <c r="E5929" t="s">
        <v>8015</v>
      </c>
      <c r="F5929" t="s">
        <v>10007</v>
      </c>
      <c r="G5929" t="s">
        <v>12196</v>
      </c>
      <c r="H5929" t="s">
        <v>12749</v>
      </c>
      <c r="I5929" s="1">
        <v>106.829415</v>
      </c>
      <c r="J5929" s="1">
        <v>98.104399999999998</v>
      </c>
      <c r="K5929" s="1">
        <v>160</v>
      </c>
      <c r="L5929" s="1">
        <v>90.691047153175873</v>
      </c>
      <c r="M5929" s="1">
        <v>110</v>
      </c>
      <c r="N5929" s="1">
        <v>110</v>
      </c>
      <c r="O5929" s="1">
        <v>232</v>
      </c>
      <c r="P5929" s="1">
        <v>68</v>
      </c>
      <c r="Q5929" s="1">
        <v>18.899999999999999</v>
      </c>
      <c r="R5929" s="1">
        <v>125</v>
      </c>
      <c r="S5929" s="1">
        <v>67</v>
      </c>
      <c r="T5929" s="1">
        <v>80</v>
      </c>
      <c r="U5929" s="1">
        <v>30</v>
      </c>
      <c r="V5929" s="1">
        <v>75</v>
      </c>
      <c r="W5929" s="1">
        <v>50</v>
      </c>
      <c r="X5929" s="1">
        <v>90</v>
      </c>
      <c r="Y5929" s="1">
        <v>78.5</v>
      </c>
      <c r="Z5929" s="1">
        <v>142.69999999999999</v>
      </c>
      <c r="AA5929" s="1">
        <v>199.79252712410101</v>
      </c>
      <c r="AB5929" s="1">
        <v>35</v>
      </c>
      <c r="AC5929" s="1">
        <v>165.18</v>
      </c>
      <c r="AD5929" s="1">
        <v>127.56</v>
      </c>
      <c r="AE5929" s="1">
        <v>270</v>
      </c>
      <c r="AF5929" s="1">
        <v>78.48522049422688</v>
      </c>
      <c r="AG5929" s="1">
        <v>86.44</v>
      </c>
      <c r="AH5929" s="1">
        <v>62.7</v>
      </c>
      <c r="AI5929" s="1">
        <v>170</v>
      </c>
      <c r="AJ5929" s="1">
        <v>30.1</v>
      </c>
      <c r="AK5929" s="1">
        <v>128</v>
      </c>
      <c r="AL5929" s="1">
        <v>106.41318511962891</v>
      </c>
      <c r="AM5929" s="1">
        <v>104.33661651611328</v>
      </c>
      <c r="AN5929" s="1">
        <v>109.35500335693359</v>
      </c>
      <c r="AO5929" t="s">
        <v>18739</v>
      </c>
    </row>
    <row r="5930" spans="1:41" x14ac:dyDescent="0.25">
      <c r="A5930" s="1">
        <v>2022</v>
      </c>
      <c r="B5930" t="s">
        <v>4466</v>
      </c>
      <c r="C5930" t="s">
        <v>7135</v>
      </c>
      <c r="D5930" t="s">
        <v>7241</v>
      </c>
      <c r="E5930" t="s">
        <v>8016</v>
      </c>
      <c r="F5930" t="s">
        <v>10008</v>
      </c>
      <c r="G5930" t="s">
        <v>12196</v>
      </c>
      <c r="H5930" t="s">
        <v>12749</v>
      </c>
      <c r="I5930" s="1">
        <v>0.38919999999999999</v>
      </c>
      <c r="J5930" s="1">
        <v>0.43</v>
      </c>
      <c r="K5930" s="1">
        <v>0.7</v>
      </c>
      <c r="L5930" s="1">
        <v>0.2856902233067089</v>
      </c>
      <c r="M5930" s="1">
        <v>0.4</v>
      </c>
      <c r="N5930" s="1">
        <v>0.35</v>
      </c>
      <c r="O5930" s="1">
        <v>0.54</v>
      </c>
      <c r="P5930" s="1">
        <v>0.06</v>
      </c>
      <c r="Q5930" s="1">
        <v>1.8049594492375799E-2</v>
      </c>
      <c r="R5930" s="1">
        <v>0.38</v>
      </c>
      <c r="S5930" s="1">
        <v>0.4</v>
      </c>
      <c r="T5930" s="1">
        <v>0.35</v>
      </c>
      <c r="U5930" s="1">
        <v>0.3</v>
      </c>
      <c r="V5930" s="1">
        <v>0.7</v>
      </c>
      <c r="W5930" s="1">
        <v>0.5</v>
      </c>
      <c r="X5930" s="1">
        <v>0.25</v>
      </c>
      <c r="Y5930" s="1">
        <v>2.7E-2</v>
      </c>
      <c r="Z5930" s="1">
        <v>0.53</v>
      </c>
      <c r="AA5930" s="1">
        <v>0.44753640910488379</v>
      </c>
      <c r="AB5930" s="1">
        <v>0.35</v>
      </c>
      <c r="AC5930" s="1">
        <v>1.02</v>
      </c>
      <c r="AD5930" s="1">
        <v>0.26</v>
      </c>
      <c r="AE5930" s="1">
        <v>0.35</v>
      </c>
      <c r="AF5930" s="1">
        <v>0.26496386435640812</v>
      </c>
      <c r="AG5930" s="1">
        <v>0.06</v>
      </c>
      <c r="AH5930" s="1">
        <v>0.32</v>
      </c>
      <c r="AI5930" s="1">
        <v>0.26</v>
      </c>
      <c r="AJ5930" s="1">
        <v>0.04</v>
      </c>
      <c r="AK5930" s="1">
        <v>0.22</v>
      </c>
      <c r="AL5930" s="1">
        <v>0.3518083393573761</v>
      </c>
      <c r="AM5930" s="1">
        <v>0.33249643445014954</v>
      </c>
      <c r="AN5930" s="1">
        <v>0.37916663289070129</v>
      </c>
      <c r="AO5930" t="s">
        <v>18740</v>
      </c>
    </row>
    <row r="5931" spans="1:41" x14ac:dyDescent="0.25">
      <c r="A5931" s="1">
        <v>2022</v>
      </c>
      <c r="B5931" t="s">
        <v>4467</v>
      </c>
      <c r="C5931" t="s">
        <v>7135</v>
      </c>
      <c r="D5931" t="s">
        <v>7241</v>
      </c>
      <c r="E5931" t="s">
        <v>8016</v>
      </c>
      <c r="F5931" t="s">
        <v>10008</v>
      </c>
      <c r="G5931" t="s">
        <v>12196</v>
      </c>
      <c r="H5931" t="s">
        <v>12749</v>
      </c>
      <c r="I5931" s="1">
        <v>0.6986</v>
      </c>
      <c r="J5931" s="1">
        <v>1.1076999999999999</v>
      </c>
      <c r="K5931" s="1">
        <v>0.7</v>
      </c>
      <c r="L5931" s="1">
        <v>1.17</v>
      </c>
      <c r="M5931" s="1">
        <v>0.28999999999999998</v>
      </c>
      <c r="N5931" s="1">
        <v>0.35</v>
      </c>
      <c r="O5931" s="1">
        <v>1.5</v>
      </c>
      <c r="P5931" s="1">
        <v>0.06</v>
      </c>
      <c r="Q5931" s="1">
        <v>0.1</v>
      </c>
      <c r="R5931" s="1">
        <v>0.36</v>
      </c>
      <c r="S5931" s="1">
        <v>0.78</v>
      </c>
      <c r="T5931" s="1">
        <v>0.35</v>
      </c>
      <c r="U5931" s="1">
        <v>0.3</v>
      </c>
      <c r="V5931" s="1">
        <v>0.7</v>
      </c>
      <c r="W5931" s="1">
        <v>0.4</v>
      </c>
      <c r="X5931" s="1">
        <v>0.5</v>
      </c>
      <c r="Y5931" s="1">
        <v>3.5278316066248802E-2</v>
      </c>
      <c r="Z5931" s="1">
        <v>0.62</v>
      </c>
      <c r="AA5931" s="1">
        <v>0.41419804165897672</v>
      </c>
      <c r="AB5931" s="1">
        <v>0.46</v>
      </c>
      <c r="AC5931" s="1">
        <v>1.75</v>
      </c>
      <c r="AD5931" s="1">
        <v>0.2107186124139469</v>
      </c>
      <c r="AE5931" s="1">
        <v>0.5</v>
      </c>
      <c r="AF5931" s="1">
        <v>0.89298</v>
      </c>
      <c r="AG5931" s="1">
        <v>0</v>
      </c>
      <c r="AH5931" s="1">
        <v>0.31848086570775502</v>
      </c>
      <c r="AI5931" s="1">
        <v>0.28000000000000003</v>
      </c>
      <c r="AJ5931" s="1">
        <v>7.0000000000000007E-2</v>
      </c>
      <c r="AK5931" s="1">
        <v>0.22</v>
      </c>
      <c r="AL5931" s="1">
        <v>0.52199840545654297</v>
      </c>
      <c r="AM5931" s="1">
        <v>0.53698557615280151</v>
      </c>
      <c r="AN5931" s="1">
        <v>0.50076663494110107</v>
      </c>
      <c r="AO5931" t="s">
        <v>18741</v>
      </c>
    </row>
    <row r="5932" spans="1:41" x14ac:dyDescent="0.25">
      <c r="A5932" s="1">
        <v>2022</v>
      </c>
      <c r="B5932" t="s">
        <v>4468</v>
      </c>
      <c r="C5932" t="s">
        <v>7135</v>
      </c>
      <c r="D5932" t="s">
        <v>7241</v>
      </c>
      <c r="E5932" t="s">
        <v>8016</v>
      </c>
      <c r="F5932" t="s">
        <v>10008</v>
      </c>
      <c r="G5932" t="s">
        <v>12196</v>
      </c>
      <c r="H5932" t="s">
        <v>12749</v>
      </c>
      <c r="I5932" s="1">
        <v>0.447579</v>
      </c>
      <c r="J5932" s="1">
        <v>0.47823859746761188</v>
      </c>
      <c r="K5932" s="1">
        <v>0.6</v>
      </c>
      <c r="L5932" s="1">
        <v>0.45600955029684709</v>
      </c>
      <c r="M5932" s="1">
        <v>0.35</v>
      </c>
      <c r="N5932" s="1">
        <v>0.32</v>
      </c>
      <c r="O5932" s="1">
        <v>0.54</v>
      </c>
      <c r="P5932" s="1">
        <v>0.06</v>
      </c>
      <c r="Q5932" s="1">
        <v>1.05465425111848E-2</v>
      </c>
      <c r="R5932" s="1">
        <v>0.16</v>
      </c>
      <c r="S5932" s="1">
        <v>0.45</v>
      </c>
      <c r="T5932" s="1">
        <v>0.4</v>
      </c>
      <c r="U5932" s="1">
        <v>0.3</v>
      </c>
      <c r="V5932" s="1">
        <v>0.54</v>
      </c>
      <c r="W5932" s="1">
        <v>0.5</v>
      </c>
      <c r="X5932" s="1">
        <v>0.24</v>
      </c>
      <c r="Y5932" s="1">
        <v>7.0000000000000007E-2</v>
      </c>
      <c r="Z5932" s="1">
        <v>0.32</v>
      </c>
      <c r="AA5932" s="1">
        <v>0.37847571582583112</v>
      </c>
      <c r="AB5932" s="1">
        <v>0.61</v>
      </c>
      <c r="AC5932" s="1">
        <v>0.25</v>
      </c>
      <c r="AD5932" s="1">
        <v>0.17599999999999999</v>
      </c>
      <c r="AE5932" s="1">
        <v>1.5</v>
      </c>
      <c r="AF5932" s="1">
        <v>0.19612297262273579</v>
      </c>
      <c r="AG5932" s="1">
        <v>0.06</v>
      </c>
      <c r="AH5932" s="1">
        <v>0.3</v>
      </c>
      <c r="AI5932" s="1">
        <v>0.14000000000000001</v>
      </c>
      <c r="AJ5932" s="1">
        <v>0.02</v>
      </c>
      <c r="AK5932" s="1">
        <v>0.22</v>
      </c>
      <c r="AL5932" s="1">
        <v>0.348033607006073</v>
      </c>
      <c r="AM5932" s="1">
        <v>0.32746896147727966</v>
      </c>
      <c r="AN5932" s="1">
        <v>0.37716665863990784</v>
      </c>
      <c r="AO5932" t="s">
        <v>18742</v>
      </c>
    </row>
    <row r="5933" spans="1:41" x14ac:dyDescent="0.25">
      <c r="A5933" s="1">
        <v>2022</v>
      </c>
      <c r="B5933" t="s">
        <v>4469</v>
      </c>
      <c r="C5933" t="s">
        <v>7135</v>
      </c>
      <c r="D5933" t="s">
        <v>7241</v>
      </c>
      <c r="E5933" t="s">
        <v>8016</v>
      </c>
      <c r="F5933" t="s">
        <v>10008</v>
      </c>
      <c r="G5933" t="s">
        <v>12196</v>
      </c>
      <c r="H5933" t="s">
        <v>12749</v>
      </c>
      <c r="I5933" s="1">
        <v>0.69899999999999995</v>
      </c>
      <c r="J5933" s="1">
        <v>1.1080000000000001</v>
      </c>
      <c r="K5933" s="1">
        <v>0.63</v>
      </c>
      <c r="L5933" s="1">
        <v>1.1714599999999999</v>
      </c>
      <c r="M5933" s="1">
        <v>0.57999999999999996</v>
      </c>
      <c r="N5933" s="1">
        <v>0.4</v>
      </c>
      <c r="O5933" s="1">
        <v>1.5</v>
      </c>
      <c r="P5933" s="1">
        <v>0.06</v>
      </c>
      <c r="Q5933" s="1">
        <v>8.6948435190602899E-2</v>
      </c>
      <c r="R5933" s="1">
        <v>0.36</v>
      </c>
      <c r="S5933" s="1">
        <v>0.65</v>
      </c>
      <c r="T5933" s="1">
        <v>0.5</v>
      </c>
      <c r="U5933" s="1">
        <v>0.3</v>
      </c>
      <c r="V5933" s="1">
        <v>0.7</v>
      </c>
      <c r="W5933" s="1">
        <v>0.4</v>
      </c>
      <c r="X5933" s="1">
        <v>0.5</v>
      </c>
      <c r="Y5933" s="1">
        <v>3.5000000000000003E-2</v>
      </c>
      <c r="Z5933" s="1">
        <v>0.79840584144522719</v>
      </c>
      <c r="AA5933" s="1">
        <v>0.41419804165897672</v>
      </c>
      <c r="AB5933" s="1">
        <v>0.44</v>
      </c>
      <c r="AC5933" s="1">
        <v>1.75</v>
      </c>
      <c r="AD5933" s="1">
        <v>0.60734936040905174</v>
      </c>
      <c r="AE5933" s="1">
        <v>0.5</v>
      </c>
      <c r="AF5933" s="1">
        <v>0.89298</v>
      </c>
      <c r="AG5933" s="1">
        <v>2.8782999999999999</v>
      </c>
      <c r="AH5933" s="1">
        <v>0.40905474637540712</v>
      </c>
      <c r="AI5933" s="1">
        <v>0.32</v>
      </c>
      <c r="AJ5933" s="1">
        <v>6.7000000000000004E-2</v>
      </c>
      <c r="AK5933" s="1">
        <v>0.22</v>
      </c>
      <c r="AL5933" s="1">
        <v>0.65440315008163452</v>
      </c>
      <c r="AM5933" s="1">
        <v>0.71889948844909668</v>
      </c>
      <c r="AN5933" s="1">
        <v>0.56303369998931885</v>
      </c>
      <c r="AO5933" t="s">
        <v>18743</v>
      </c>
    </row>
    <row r="5934" spans="1:41" x14ac:dyDescent="0.25">
      <c r="A5934" s="1">
        <v>2022</v>
      </c>
      <c r="B5934" t="s">
        <v>4470</v>
      </c>
      <c r="C5934" t="s">
        <v>7135</v>
      </c>
      <c r="D5934" t="s">
        <v>7241</v>
      </c>
      <c r="E5934" t="s">
        <v>8016</v>
      </c>
      <c r="F5934" t="s">
        <v>10008</v>
      </c>
      <c r="G5934" t="s">
        <v>12196</v>
      </c>
      <c r="H5934" t="s">
        <v>12749</v>
      </c>
      <c r="I5934" s="1">
        <v>0.447579</v>
      </c>
      <c r="J5934" s="1">
        <v>0.42603192804836493</v>
      </c>
      <c r="K5934" s="1">
        <v>0.7</v>
      </c>
      <c r="L5934" s="1">
        <v>0.42306117252215208</v>
      </c>
      <c r="M5934" s="1">
        <v>0.4</v>
      </c>
      <c r="N5934" s="1">
        <v>0.27</v>
      </c>
      <c r="O5934" s="1">
        <v>0.54</v>
      </c>
      <c r="P5934" s="1">
        <v>0.06</v>
      </c>
      <c r="Q5934" s="1">
        <v>1.8049594492375799E-2</v>
      </c>
      <c r="R5934" s="1">
        <v>0.16</v>
      </c>
      <c r="S5934" s="1">
        <v>0.4</v>
      </c>
      <c r="T5934" s="1">
        <v>0.35</v>
      </c>
      <c r="U5934" s="1">
        <v>0.3</v>
      </c>
      <c r="V5934" s="1">
        <v>0.54</v>
      </c>
      <c r="W5934" s="1">
        <v>0.5</v>
      </c>
      <c r="X5934" s="1">
        <v>0.3</v>
      </c>
      <c r="Y5934" s="1">
        <v>7.0000000000000007E-2</v>
      </c>
      <c r="Z5934" s="1">
        <v>0.53</v>
      </c>
      <c r="AA5934" s="1">
        <v>0.41419804165897672</v>
      </c>
      <c r="AB5934" s="1">
        <v>0.5</v>
      </c>
      <c r="AC5934" s="1">
        <v>1.02</v>
      </c>
      <c r="AD5934" s="1">
        <v>0.26</v>
      </c>
      <c r="AE5934" s="1">
        <v>0.65</v>
      </c>
      <c r="AF5934" s="1">
        <v>0.36123466569946022</v>
      </c>
      <c r="AG5934" s="1">
        <v>0.06</v>
      </c>
      <c r="AH5934" s="1">
        <v>0.29640462295269299</v>
      </c>
      <c r="AI5934" s="1">
        <v>0.16</v>
      </c>
      <c r="AJ5934" s="1">
        <v>0.02</v>
      </c>
      <c r="AK5934" s="1">
        <v>0.22</v>
      </c>
      <c r="AL5934" s="1">
        <v>0.3585020899772644</v>
      </c>
      <c r="AM5934" s="1">
        <v>0.3394208550453186</v>
      </c>
      <c r="AN5934" s="1">
        <v>0.38553369045257568</v>
      </c>
      <c r="AO5934" t="s">
        <v>18744</v>
      </c>
    </row>
    <row r="5935" spans="1:41" x14ac:dyDescent="0.25">
      <c r="A5935" s="1">
        <v>2022</v>
      </c>
      <c r="B5935" t="s">
        <v>4470</v>
      </c>
      <c r="C5935" t="s">
        <v>7135</v>
      </c>
      <c r="D5935" t="s">
        <v>7241</v>
      </c>
      <c r="E5935" t="s">
        <v>8016</v>
      </c>
      <c r="F5935" t="s">
        <v>10009</v>
      </c>
      <c r="G5935" t="s">
        <v>12196</v>
      </c>
      <c r="H5935" t="s">
        <v>12749</v>
      </c>
      <c r="I5935" s="1">
        <v>1.044351</v>
      </c>
      <c r="J5935" s="1">
        <v>1.7632000000000001</v>
      </c>
      <c r="K5935" s="1">
        <v>1.5</v>
      </c>
      <c r="L5935" s="1">
        <v>3.3098393478209549</v>
      </c>
      <c r="M5935" s="1">
        <v>2.4</v>
      </c>
      <c r="N5935" s="1">
        <v>1.32</v>
      </c>
      <c r="O5935" s="1">
        <v>3</v>
      </c>
      <c r="P5935" s="1">
        <v>1.6</v>
      </c>
      <c r="Q5935" s="1">
        <v>0.54124287389173387</v>
      </c>
      <c r="R5935" s="1">
        <v>1.6</v>
      </c>
      <c r="S5935" s="1">
        <v>1.259316338384693</v>
      </c>
      <c r="T5935" s="1">
        <v>0.67</v>
      </c>
      <c r="U5935" s="1">
        <v>0.6</v>
      </c>
      <c r="V5935" s="1">
        <v>1.07</v>
      </c>
      <c r="W5935" s="1">
        <v>1</v>
      </c>
      <c r="X5935" s="1">
        <v>2</v>
      </c>
      <c r="Y5935" s="1">
        <v>1.1299999999999999</v>
      </c>
      <c r="Z5935" s="1">
        <v>1.83</v>
      </c>
      <c r="AA5935" s="1">
        <v>2.2803849140983301</v>
      </c>
      <c r="AB5935" s="1">
        <v>0.5</v>
      </c>
      <c r="AC5935" s="1">
        <v>2.4500000000000002</v>
      </c>
      <c r="AD5935" s="1">
        <v>2.5449999999999999</v>
      </c>
      <c r="AE5935" s="1">
        <v>3.7</v>
      </c>
      <c r="AF5935" s="1">
        <v>1.76098266715027</v>
      </c>
      <c r="AG5935" s="1">
        <v>1.23</v>
      </c>
      <c r="AH5935" s="1">
        <v>1.331797688523654</v>
      </c>
      <c r="AI5935" s="1">
        <v>2.08</v>
      </c>
      <c r="AJ5935" s="1">
        <v>0.53</v>
      </c>
      <c r="AK5935" s="1">
        <v>1.88</v>
      </c>
      <c r="AL5935" s="1">
        <v>1.6526246070861816</v>
      </c>
      <c r="AM5935" s="1">
        <v>1.6329412460327148</v>
      </c>
      <c r="AN5935" s="1">
        <v>1.6805094480514526</v>
      </c>
      <c r="AO5935" t="s">
        <v>18745</v>
      </c>
    </row>
    <row r="5936" spans="1:41" x14ac:dyDescent="0.25">
      <c r="A5936" s="1">
        <v>2022</v>
      </c>
      <c r="B5936" t="s">
        <v>4471</v>
      </c>
      <c r="C5936" t="s">
        <v>7135</v>
      </c>
      <c r="D5936" t="s">
        <v>7241</v>
      </c>
      <c r="E5936" t="s">
        <v>8016</v>
      </c>
      <c r="F5936" t="s">
        <v>10009</v>
      </c>
      <c r="G5936" t="s">
        <v>12196</v>
      </c>
      <c r="H5936" t="s">
        <v>12749</v>
      </c>
      <c r="I5936" s="1">
        <v>1.1970000000000001</v>
      </c>
      <c r="J5936" s="1">
        <v>2.50671492006063</v>
      </c>
      <c r="K5936" s="1">
        <v>1.5</v>
      </c>
      <c r="L5936" s="1">
        <v>3.16</v>
      </c>
      <c r="M5936" s="1">
        <v>2.61</v>
      </c>
      <c r="N5936" s="1">
        <v>1.25</v>
      </c>
      <c r="O5936" s="1">
        <v>3.15</v>
      </c>
      <c r="P5936" s="1">
        <v>1.6</v>
      </c>
      <c r="Q5936" s="1">
        <v>0.56999999999999995</v>
      </c>
      <c r="R5936" s="1">
        <v>1.77</v>
      </c>
      <c r="S5936" s="1">
        <v>1.29</v>
      </c>
      <c r="T5936" s="1">
        <v>0.71</v>
      </c>
      <c r="U5936" s="1">
        <v>0.6</v>
      </c>
      <c r="V5936" s="1">
        <v>1.07</v>
      </c>
      <c r="W5936" s="1">
        <v>0.8</v>
      </c>
      <c r="X5936" s="1">
        <v>2.75</v>
      </c>
      <c r="Y5936" s="1">
        <v>0.82980487319092433</v>
      </c>
      <c r="Z5936" s="1">
        <v>1.95</v>
      </c>
      <c r="AA5936" s="1">
        <v>2.2803849140983301</v>
      </c>
      <c r="AB5936" s="1">
        <v>1.07</v>
      </c>
      <c r="AC5936" s="1">
        <v>2.6</v>
      </c>
      <c r="AD5936" s="1">
        <v>2.653389638799867</v>
      </c>
      <c r="AE5936" s="1">
        <v>2.98</v>
      </c>
      <c r="AF5936" s="1">
        <v>1.8151999999999999</v>
      </c>
      <c r="AG5936" s="1">
        <v>1.33</v>
      </c>
      <c r="AH5936" s="1">
        <v>0.97492364723141156</v>
      </c>
      <c r="AI5936" s="1">
        <v>2.2999999999999998</v>
      </c>
      <c r="AJ5936" s="1">
        <v>0.48</v>
      </c>
      <c r="AK5936" s="1">
        <v>1.88</v>
      </c>
      <c r="AL5936" s="1">
        <v>1.7130143642425537</v>
      </c>
      <c r="AM5936" s="1">
        <v>1.6464178562164307</v>
      </c>
      <c r="AN5936" s="1">
        <v>1.8073593378067017</v>
      </c>
      <c r="AO5936" t="s">
        <v>18746</v>
      </c>
    </row>
    <row r="5937" spans="1:41" x14ac:dyDescent="0.25">
      <c r="A5937" s="1">
        <v>2022</v>
      </c>
      <c r="B5937" t="s">
        <v>4472</v>
      </c>
      <c r="C5937" t="s">
        <v>7135</v>
      </c>
      <c r="D5937" t="s">
        <v>7241</v>
      </c>
      <c r="E5937" t="s">
        <v>8016</v>
      </c>
      <c r="F5937" t="s">
        <v>10009</v>
      </c>
      <c r="G5937" t="s">
        <v>12196</v>
      </c>
      <c r="H5937" t="s">
        <v>12749</v>
      </c>
      <c r="I5937" s="1">
        <v>0.90810000000000002</v>
      </c>
      <c r="J5937" s="1">
        <v>1.76</v>
      </c>
      <c r="K5937" s="1">
        <v>1.5</v>
      </c>
      <c r="L5937" s="1">
        <v>3.3785248224286768</v>
      </c>
      <c r="M5937" s="1">
        <v>2.4</v>
      </c>
      <c r="N5937" s="1">
        <v>1.25</v>
      </c>
      <c r="O5937" s="1">
        <v>3</v>
      </c>
      <c r="P5937" s="1">
        <v>1.6</v>
      </c>
      <c r="Q5937" s="1">
        <v>0.53855012327535712</v>
      </c>
      <c r="R5937" s="1">
        <v>2.1</v>
      </c>
      <c r="S5937" s="1">
        <v>1.31</v>
      </c>
      <c r="T5937" s="1">
        <v>0.67</v>
      </c>
      <c r="U5937" s="1">
        <v>0.6</v>
      </c>
      <c r="V5937" s="1">
        <v>1.07</v>
      </c>
      <c r="W5937" s="1">
        <v>1</v>
      </c>
      <c r="X5937" s="1">
        <v>2.25</v>
      </c>
      <c r="Y5937" s="1">
        <v>1.0609999999999999</v>
      </c>
      <c r="Z5937" s="1">
        <v>1.83</v>
      </c>
      <c r="AA5937" s="1">
        <v>2.2803849140983301</v>
      </c>
      <c r="AB5937" s="1">
        <v>0.65</v>
      </c>
      <c r="AC5937" s="1">
        <v>2.4500000000000002</v>
      </c>
      <c r="AD5937" s="1">
        <v>2.5449999999999999</v>
      </c>
      <c r="AE5937" s="1">
        <v>2.98</v>
      </c>
      <c r="AF5937" s="1">
        <v>1.809118067821796</v>
      </c>
      <c r="AG5937" s="1">
        <v>1.23</v>
      </c>
      <c r="AH5937" s="1">
        <v>0.97</v>
      </c>
      <c r="AI5937" s="1">
        <v>2.0699999999999998</v>
      </c>
      <c r="AJ5937" s="1">
        <v>0.55000000000000004</v>
      </c>
      <c r="AK5937" s="1">
        <v>2.11</v>
      </c>
      <c r="AL5937" s="1">
        <v>1.6507128477096558</v>
      </c>
      <c r="AM5937" s="1">
        <v>1.6115103960037231</v>
      </c>
      <c r="AN5937" s="1">
        <v>1.7062500715255737</v>
      </c>
      <c r="AO5937" t="s">
        <v>18747</v>
      </c>
    </row>
    <row r="5938" spans="1:41" x14ac:dyDescent="0.25">
      <c r="A5938" s="1">
        <v>2022</v>
      </c>
      <c r="B5938" t="s">
        <v>4473</v>
      </c>
      <c r="C5938" t="s">
        <v>7135</v>
      </c>
      <c r="D5938" t="s">
        <v>7241</v>
      </c>
      <c r="E5938" t="s">
        <v>8016</v>
      </c>
      <c r="F5938" t="s">
        <v>10009</v>
      </c>
      <c r="G5938" t="s">
        <v>12196</v>
      </c>
      <c r="H5938" t="s">
        <v>12749</v>
      </c>
      <c r="I5938" s="1">
        <v>1.1970000000000001</v>
      </c>
      <c r="J5938" s="1">
        <v>2.2599999999999998</v>
      </c>
      <c r="K5938" s="1">
        <v>2.11</v>
      </c>
      <c r="L5938" s="1">
        <v>3.1616</v>
      </c>
      <c r="M5938" s="1">
        <v>2.61</v>
      </c>
      <c r="N5938" s="1">
        <v>1.25</v>
      </c>
      <c r="O5938" s="1">
        <v>3.15</v>
      </c>
      <c r="P5938" s="1">
        <v>1.6</v>
      </c>
      <c r="Q5938" s="1">
        <v>0.63295902268429627</v>
      </c>
      <c r="R5938" s="1">
        <v>1.77</v>
      </c>
      <c r="S5938" s="1">
        <v>1.5840000000000001</v>
      </c>
      <c r="T5938" s="1">
        <v>1.2</v>
      </c>
      <c r="U5938" s="1">
        <v>0.6</v>
      </c>
      <c r="V5938" s="1">
        <v>1.07</v>
      </c>
      <c r="W5938" s="1">
        <v>0.8</v>
      </c>
      <c r="X5938" s="1">
        <v>2.75</v>
      </c>
      <c r="Y5938" s="1">
        <v>0.83</v>
      </c>
      <c r="Z5938" s="1">
        <v>1.95998899168439</v>
      </c>
      <c r="AA5938" s="1">
        <v>2.2803849140983301</v>
      </c>
      <c r="AB5938" s="1">
        <v>1.01</v>
      </c>
      <c r="AC5938" s="1">
        <v>2.6190000000000002</v>
      </c>
      <c r="AD5938" s="1">
        <v>3.42144</v>
      </c>
      <c r="AE5938" s="1">
        <v>3.03</v>
      </c>
      <c r="AF5938" s="1">
        <v>1.8151999999999999</v>
      </c>
      <c r="AG5938" s="1">
        <v>1.3366</v>
      </c>
      <c r="AH5938" s="1">
        <v>0.98668476483449064</v>
      </c>
      <c r="AI5938" s="1">
        <v>2.1800000000000002</v>
      </c>
      <c r="AJ5938" s="1">
        <v>0.48</v>
      </c>
      <c r="AK5938" s="1">
        <v>1.88</v>
      </c>
      <c r="AL5938" s="1">
        <v>1.7784433364868164</v>
      </c>
      <c r="AM5938" s="1">
        <v>1.6407489776611328</v>
      </c>
      <c r="AN5938" s="1">
        <v>1.9735102653503418</v>
      </c>
      <c r="AO5938" t="s">
        <v>18748</v>
      </c>
    </row>
    <row r="5939" spans="1:41" x14ac:dyDescent="0.25">
      <c r="A5939" s="1">
        <v>2022</v>
      </c>
      <c r="B5939" t="s">
        <v>4474</v>
      </c>
      <c r="C5939" t="s">
        <v>7135</v>
      </c>
      <c r="D5939" t="s">
        <v>7241</v>
      </c>
      <c r="E5939" t="s">
        <v>8016</v>
      </c>
      <c r="F5939" t="s">
        <v>10009</v>
      </c>
      <c r="G5939" t="s">
        <v>12196</v>
      </c>
      <c r="H5939" t="s">
        <v>12749</v>
      </c>
      <c r="I5939" s="1">
        <v>1.044351</v>
      </c>
      <c r="J5939" s="1">
        <v>1.4015532012254199</v>
      </c>
      <c r="K5939" s="1">
        <v>1.2</v>
      </c>
      <c r="L5939" s="1">
        <v>3.2933952248515772</v>
      </c>
      <c r="M5939" s="1">
        <v>2.2000000000000002</v>
      </c>
      <c r="N5939" s="1">
        <v>1.21</v>
      </c>
      <c r="O5939" s="1">
        <v>3</v>
      </c>
      <c r="P5939" s="1">
        <v>1.6</v>
      </c>
      <c r="Q5939" s="1">
        <v>0.5757161117575581</v>
      </c>
      <c r="R5939" s="1">
        <v>1.6</v>
      </c>
      <c r="S5939" s="1">
        <v>1.25</v>
      </c>
      <c r="T5939" s="1">
        <v>1.2</v>
      </c>
      <c r="U5939" s="1">
        <v>0.6</v>
      </c>
      <c r="V5939" s="1">
        <v>1.07</v>
      </c>
      <c r="W5939" s="1">
        <v>0.9</v>
      </c>
      <c r="X5939" s="1">
        <v>2</v>
      </c>
      <c r="Y5939" s="1">
        <v>1.1299999999999999</v>
      </c>
      <c r="Z5939" s="1">
        <v>2.25</v>
      </c>
      <c r="AA5939" s="1">
        <v>2.2803849140983301</v>
      </c>
      <c r="AB5939" s="1">
        <v>0.64</v>
      </c>
      <c r="AC5939" s="1">
        <v>2.82</v>
      </c>
      <c r="AD5939" s="1">
        <v>2.5070000000000001</v>
      </c>
      <c r="AE5939" s="1">
        <v>3.4</v>
      </c>
      <c r="AF5939" s="1">
        <v>1.843538513688632</v>
      </c>
      <c r="AG5939" s="1">
        <v>1.23</v>
      </c>
      <c r="AH5939" s="1">
        <v>1.33</v>
      </c>
      <c r="AI5939" s="1">
        <v>2.1025098724873001</v>
      </c>
      <c r="AJ5939" s="1">
        <v>0.53</v>
      </c>
      <c r="AK5939" s="1">
        <v>1.88</v>
      </c>
      <c r="AL5939" s="1">
        <v>1.6582224369049072</v>
      </c>
      <c r="AM5939" s="1">
        <v>1.6399375200271606</v>
      </c>
      <c r="AN5939" s="1">
        <v>1.6841259002685547</v>
      </c>
      <c r="AO5939" t="s">
        <v>18749</v>
      </c>
    </row>
    <row r="5940" spans="1:41" x14ac:dyDescent="0.25">
      <c r="A5940" s="1">
        <v>2023</v>
      </c>
      <c r="B5940" t="s">
        <v>4475</v>
      </c>
      <c r="C5940" t="s">
        <v>7136</v>
      </c>
      <c r="D5940" t="s">
        <v>7242</v>
      </c>
      <c r="E5940" t="s">
        <v>8017</v>
      </c>
      <c r="F5940" t="s">
        <v>10010</v>
      </c>
      <c r="G5940" t="s">
        <v>12197</v>
      </c>
      <c r="H5940" t="s">
        <v>12750</v>
      </c>
      <c r="I5940" s="1">
        <v>16610.474999999999</v>
      </c>
      <c r="J5940" s="1">
        <v>86134.028078680538</v>
      </c>
      <c r="K5940" s="1">
        <v>2106.2931802888888</v>
      </c>
      <c r="L5940" s="1">
        <v>6237</v>
      </c>
      <c r="M5940" s="1">
        <v>49788.554232911818</v>
      </c>
      <c r="N5940" s="1">
        <v>14621.8370991211</v>
      </c>
      <c r="O5940" s="1">
        <v>10000.555539999999</v>
      </c>
      <c r="P5940" s="1">
        <v>13513.152</v>
      </c>
      <c r="Q5940" s="1">
        <v>4416</v>
      </c>
      <c r="R5940" s="1">
        <v>8726.7721221134343</v>
      </c>
      <c r="S5940" s="1">
        <v>24551.5</v>
      </c>
      <c r="T5940" s="1">
        <v>16608</v>
      </c>
      <c r="U5940" s="1">
        <v>1637</v>
      </c>
      <c r="V5940" s="1">
        <v>17102</v>
      </c>
      <c r="W5940" s="1">
        <v>12508.027</v>
      </c>
      <c r="X5940" s="1">
        <v>32664.85</v>
      </c>
      <c r="Y5940" s="1">
        <v>91077.127999999997</v>
      </c>
      <c r="Z5940" s="1">
        <v>14664.33180338384</v>
      </c>
      <c r="AA5940" s="1">
        <v>232277</v>
      </c>
      <c r="AB5940" s="1">
        <v>2806.4811500000001</v>
      </c>
      <c r="AC5940" s="1">
        <v>20803.814023800001</v>
      </c>
      <c r="AD5940" s="1">
        <v>21129.086886506291</v>
      </c>
      <c r="AE5940" s="1">
        <v>15792.605399707811</v>
      </c>
      <c r="AF5940" s="1">
        <v>57280.606368000001</v>
      </c>
      <c r="AG5940" s="1">
        <v>300957</v>
      </c>
      <c r="AH5940" s="1">
        <v>47183.843000000001</v>
      </c>
      <c r="AI5940" s="1">
        <v>15250</v>
      </c>
      <c r="AJ5940" s="1">
        <v>48824.394351105861</v>
      </c>
      <c r="AK5940" s="1">
        <v>3830</v>
      </c>
      <c r="AL5940" s="1">
        <v>1189102.375</v>
      </c>
      <c r="AM5940" s="1">
        <v>950675.1875</v>
      </c>
      <c r="AN5940" s="1">
        <v>238427.203125</v>
      </c>
      <c r="AO5940" t="s">
        <v>18750</v>
      </c>
    </row>
    <row r="5941" spans="1:41" x14ac:dyDescent="0.25">
      <c r="A5941" s="1">
        <v>2023</v>
      </c>
      <c r="B5941" t="s">
        <v>4476</v>
      </c>
      <c r="C5941" t="s">
        <v>7136</v>
      </c>
      <c r="D5941" t="s">
        <v>7242</v>
      </c>
      <c r="E5941" t="s">
        <v>8017</v>
      </c>
      <c r="F5941" t="s">
        <v>10010</v>
      </c>
      <c r="G5941" t="s">
        <v>12197</v>
      </c>
      <c r="H5941" t="s">
        <v>12750</v>
      </c>
      <c r="I5941" s="1">
        <v>18067.35650377706</v>
      </c>
      <c r="J5941" s="1">
        <v>86229.338159696708</v>
      </c>
      <c r="K5941" s="1">
        <v>2140.4240087828298</v>
      </c>
      <c r="L5941" s="1">
        <v>5236.5760650822522</v>
      </c>
      <c r="M5941" s="1">
        <v>45240.464496479566</v>
      </c>
      <c r="N5941" s="1">
        <v>15693.214325440056</v>
      </c>
      <c r="O5941" s="1">
        <v>10456.49854404743</v>
      </c>
      <c r="P5941" s="1">
        <v>12417.254185314314</v>
      </c>
      <c r="Q5941" s="1">
        <v>4282.5210648600514</v>
      </c>
      <c r="R5941" s="1">
        <v>7756.3245513958618</v>
      </c>
      <c r="S5941" s="1">
        <v>22126.547158548245</v>
      </c>
      <c r="T5941" s="1">
        <v>15625.883853928279</v>
      </c>
      <c r="U5941" s="1">
        <v>1582.0841060945406</v>
      </c>
      <c r="V5941" s="1">
        <v>11591.416475773853</v>
      </c>
      <c r="W5941" s="1">
        <v>11107.468772574966</v>
      </c>
      <c r="X5941" s="1">
        <v>31611.249875278987</v>
      </c>
      <c r="Y5941" s="1">
        <v>76258.084928299213</v>
      </c>
      <c r="Z5941" s="1">
        <v>14766.904901258482</v>
      </c>
      <c r="AA5941" s="1">
        <v>216566.11093529186</v>
      </c>
      <c r="AB5941" s="1">
        <v>2109.1056800963947</v>
      </c>
      <c r="AC5941" s="1">
        <v>19006.582854346001</v>
      </c>
      <c r="AD5941" s="1">
        <v>17662.108260508357</v>
      </c>
      <c r="AE5941" s="1">
        <v>16988.412798216727</v>
      </c>
      <c r="AF5941" s="1">
        <v>55739.62894625913</v>
      </c>
      <c r="AG5941" s="1">
        <v>295248.29122718179</v>
      </c>
      <c r="AH5941" s="1">
        <v>45983.497284455632</v>
      </c>
      <c r="AI5941" s="1">
        <v>8161.1890163613989</v>
      </c>
      <c r="AJ5941" s="1">
        <v>49204.265174874257</v>
      </c>
      <c r="AK5941" s="1">
        <v>3686.0928657460431</v>
      </c>
      <c r="AL5941" s="1">
        <v>1122545</v>
      </c>
      <c r="AM5941" s="1">
        <v>906634.375</v>
      </c>
      <c r="AN5941" s="1">
        <v>215910.53125</v>
      </c>
      <c r="AO5941" t="s">
        <v>18751</v>
      </c>
    </row>
    <row r="5942" spans="1:41" x14ac:dyDescent="0.25">
      <c r="A5942" s="1">
        <v>2023</v>
      </c>
      <c r="B5942" t="s">
        <v>4477</v>
      </c>
      <c r="C5942" t="s">
        <v>7136</v>
      </c>
      <c r="D5942" t="s">
        <v>7242</v>
      </c>
      <c r="E5942" t="s">
        <v>8017</v>
      </c>
      <c r="F5942" t="s">
        <v>10010</v>
      </c>
      <c r="G5942" t="s">
        <v>12197</v>
      </c>
      <c r="H5942" t="s">
        <v>12750</v>
      </c>
      <c r="I5942" s="1">
        <v>10973.158147949001</v>
      </c>
      <c r="J5942" s="1">
        <v>17151.099047322827</v>
      </c>
      <c r="K5942" s="1">
        <v>1204.2306825536659</v>
      </c>
      <c r="L5942" s="1">
        <v>3546.1265325449663</v>
      </c>
      <c r="M5942" s="1">
        <v>23628.93821712536</v>
      </c>
      <c r="N5942" s="1">
        <v>14586.440813271394</v>
      </c>
      <c r="O5942" s="1">
        <v>8400.5680076432109</v>
      </c>
      <c r="P5942" s="1">
        <v>10211.802602903834</v>
      </c>
      <c r="Q5942" s="1">
        <v>3613.1455403612517</v>
      </c>
      <c r="R5942" s="1">
        <v>9761.7124688893527</v>
      </c>
      <c r="S5942" s="1">
        <v>26396.792553914842</v>
      </c>
      <c r="T5942" s="1">
        <v>12205.694908094192</v>
      </c>
      <c r="U5942" s="1">
        <v>1961.8672727834096</v>
      </c>
      <c r="V5942" s="1">
        <v>7343.9917404378339</v>
      </c>
      <c r="W5942" s="1">
        <v>3152.7848523138691</v>
      </c>
      <c r="X5942" s="1">
        <v>13989.821026154816</v>
      </c>
      <c r="Y5942" s="1">
        <v>62783.383575348162</v>
      </c>
      <c r="Z5942" s="1">
        <v>13735.491473669905</v>
      </c>
      <c r="AA5942" s="1">
        <v>189631.30345768333</v>
      </c>
      <c r="AB5942" s="1">
        <v>0</v>
      </c>
      <c r="AC5942" s="1">
        <v>10328.426353612793</v>
      </c>
      <c r="AD5942" s="1">
        <v>21823.821252082023</v>
      </c>
      <c r="AE5942" s="1">
        <v>24655.140629722366</v>
      </c>
      <c r="AF5942" s="1">
        <v>34954.696666125645</v>
      </c>
      <c r="AG5942" s="1">
        <v>219268.01707430172</v>
      </c>
      <c r="AH5942" s="1">
        <v>40121.408516762051</v>
      </c>
      <c r="AI5942" s="1">
        <v>5175.1662297482171</v>
      </c>
      <c r="AJ5942" s="1">
        <v>47675.245676300787</v>
      </c>
      <c r="AK5942" s="1">
        <v>2634.6483571417311</v>
      </c>
      <c r="AL5942" s="1">
        <v>840914.9375</v>
      </c>
      <c r="AM5942" s="1">
        <v>682181.0625</v>
      </c>
      <c r="AN5942" s="1">
        <v>158733.859375</v>
      </c>
      <c r="AO5942" t="s">
        <v>18752</v>
      </c>
    </row>
    <row r="5943" spans="1:41" x14ac:dyDescent="0.25">
      <c r="A5943" s="1">
        <v>2023</v>
      </c>
      <c r="B5943" t="s">
        <v>4478</v>
      </c>
      <c r="C5943" t="s">
        <v>7136</v>
      </c>
      <c r="D5943" t="s">
        <v>7242</v>
      </c>
      <c r="E5943" t="s">
        <v>8017</v>
      </c>
      <c r="F5943" t="s">
        <v>10010</v>
      </c>
      <c r="G5943" t="s">
        <v>12197</v>
      </c>
      <c r="H5943" t="s">
        <v>12750</v>
      </c>
      <c r="I5943" s="1">
        <v>15092.952457913407</v>
      </c>
      <c r="J5943" s="1">
        <v>72573.217396419554</v>
      </c>
      <c r="K5943" s="1">
        <v>1445.237542138894</v>
      </c>
      <c r="L5943" s="1">
        <v>2929.0060128427594</v>
      </c>
      <c r="M5943" s="1">
        <v>31084.979160957293</v>
      </c>
      <c r="N5943" s="1">
        <v>18122.062241306758</v>
      </c>
      <c r="O5943" s="1">
        <v>8691.4441534377765</v>
      </c>
      <c r="P5943" s="1">
        <v>12269.67733774195</v>
      </c>
      <c r="Q5943" s="1">
        <v>4582.3435346502738</v>
      </c>
      <c r="R5943" s="1">
        <v>6853.6476061968569</v>
      </c>
      <c r="S5943" s="1">
        <v>16244.319505552619</v>
      </c>
      <c r="T5943" s="1">
        <v>12325.110690037271</v>
      </c>
      <c r="U5943" s="1">
        <v>1589.0154077770435</v>
      </c>
      <c r="V5943" s="1">
        <v>21102.426463524847</v>
      </c>
      <c r="W5943" s="1">
        <v>6114.5830345396134</v>
      </c>
      <c r="X5943" s="1">
        <v>24176.548349899058</v>
      </c>
      <c r="Y5943" s="1">
        <v>69031.615764588176</v>
      </c>
      <c r="Z5943" s="1">
        <v>17493.060900926088</v>
      </c>
      <c r="AA5943" s="1">
        <v>195770.14793236845</v>
      </c>
      <c r="AB5943" s="1">
        <v>2046.099894138961</v>
      </c>
      <c r="AC5943" s="1">
        <v>14819.889114349242</v>
      </c>
      <c r="AD5943" s="1">
        <v>16738.291902908924</v>
      </c>
      <c r="AE5943" s="1">
        <v>16532.030499263365</v>
      </c>
      <c r="AF5943" s="1">
        <v>48063.774654892921</v>
      </c>
      <c r="AG5943" s="1">
        <v>260771.01158726981</v>
      </c>
      <c r="AH5943" s="1">
        <v>34289.960712735548</v>
      </c>
      <c r="AI5943" s="1">
        <v>3772.0250419347863</v>
      </c>
      <c r="AJ5943" s="1">
        <v>44178.724848107886</v>
      </c>
      <c r="AK5943" s="1">
        <v>2109.7036316280014</v>
      </c>
      <c r="AL5943" s="1">
        <v>980812.8125</v>
      </c>
      <c r="AM5943" s="1">
        <v>821774.625</v>
      </c>
      <c r="AN5943" s="1">
        <v>159038.3125</v>
      </c>
      <c r="AO5943" t="s">
        <v>18753</v>
      </c>
    </row>
    <row r="5944" spans="1:41" x14ac:dyDescent="0.25">
      <c r="A5944" s="1">
        <v>2023</v>
      </c>
      <c r="B5944" t="s">
        <v>4479</v>
      </c>
      <c r="C5944" t="s">
        <v>7136</v>
      </c>
      <c r="D5944" t="s">
        <v>7242</v>
      </c>
      <c r="E5944" t="s">
        <v>8017</v>
      </c>
      <c r="F5944" t="s">
        <v>10010</v>
      </c>
      <c r="G5944" t="s">
        <v>12197</v>
      </c>
      <c r="H5944" t="s">
        <v>12750</v>
      </c>
      <c r="I5944" s="1">
        <v>10994.603004692492</v>
      </c>
      <c r="J5944" s="1">
        <v>25410.499408211694</v>
      </c>
      <c r="K5944" s="1">
        <v>1175.336451110564</v>
      </c>
      <c r="L5944" s="1">
        <v>2660.8152374216761</v>
      </c>
      <c r="M5944" s="1">
        <v>20892.835687901126</v>
      </c>
      <c r="N5944" s="1">
        <v>16466.154682160464</v>
      </c>
      <c r="O5944" s="1">
        <v>10088.209168977237</v>
      </c>
      <c r="P5944" s="1">
        <v>9400.1166263966843</v>
      </c>
      <c r="Q5944" s="1">
        <v>3708.8794667107486</v>
      </c>
      <c r="R5944" s="1">
        <v>7464.2163228607287</v>
      </c>
      <c r="S5944" s="1">
        <v>24909.237436525687</v>
      </c>
      <c r="T5944" s="1">
        <v>12474.359607697321</v>
      </c>
      <c r="U5944" s="1">
        <v>1887.176054412191</v>
      </c>
      <c r="V5944" s="1">
        <v>12182.528259076878</v>
      </c>
      <c r="W5944" s="1">
        <v>5140.8094823648044</v>
      </c>
      <c r="X5944" s="1">
        <v>15237.313523426325</v>
      </c>
      <c r="Y5944" s="1">
        <v>53370.231479372538</v>
      </c>
      <c r="Z5944" s="1">
        <v>15850.150902386951</v>
      </c>
      <c r="AA5944" s="1">
        <v>242157.6661011813</v>
      </c>
      <c r="AB5944" s="1">
        <v>1154.7365912079447</v>
      </c>
      <c r="AC5944" s="1">
        <v>11307.005098746893</v>
      </c>
      <c r="AD5944" s="1">
        <v>16510.553367265482</v>
      </c>
      <c r="AE5944" s="1">
        <v>18213.141594428031</v>
      </c>
      <c r="AF5944" s="1">
        <v>37361.338650974445</v>
      </c>
      <c r="AG5944" s="1">
        <v>193697.0493543467</v>
      </c>
      <c r="AH5944" s="1">
        <v>35195.618148795074</v>
      </c>
      <c r="AI5944" s="1">
        <v>4175.2803154890962</v>
      </c>
      <c r="AJ5944" s="1">
        <v>46150.984892027707</v>
      </c>
      <c r="AK5944" s="1">
        <v>1832.1286510057469</v>
      </c>
      <c r="AL5944" s="1">
        <v>857069</v>
      </c>
      <c r="AM5944" s="1">
        <v>708282.625</v>
      </c>
      <c r="AN5944" s="1">
        <v>148786.421875</v>
      </c>
      <c r="AO5944" t="s">
        <v>18754</v>
      </c>
    </row>
    <row r="5945" spans="1:41" x14ac:dyDescent="0.25">
      <c r="A5945" s="1">
        <v>2023</v>
      </c>
      <c r="B5945" t="s">
        <v>4480</v>
      </c>
      <c r="C5945" t="s">
        <v>7136</v>
      </c>
      <c r="D5945" t="s">
        <v>7242</v>
      </c>
      <c r="E5945" t="s">
        <v>8017</v>
      </c>
      <c r="F5945" t="s">
        <v>10010</v>
      </c>
      <c r="G5945" t="s">
        <v>12197</v>
      </c>
      <c r="H5945" t="s">
        <v>12750</v>
      </c>
      <c r="I5945" s="1">
        <v>9105.7946694511993</v>
      </c>
      <c r="J5945" s="1">
        <v>19355.001228046491</v>
      </c>
      <c r="K5945" s="1">
        <v>967.82263499027658</v>
      </c>
      <c r="L5945" s="1">
        <v>3524.2907171719098</v>
      </c>
      <c r="M5945" s="1">
        <v>23755.458518627125</v>
      </c>
      <c r="N5945" s="1">
        <v>16597.4512074511</v>
      </c>
      <c r="O5945" s="1">
        <v>9817.5153610492052</v>
      </c>
      <c r="P5945" s="1">
        <v>12992.601966968261</v>
      </c>
      <c r="Q5945" s="1">
        <v>3744.9522793264073</v>
      </c>
      <c r="R5945" s="1">
        <v>6691.8526311942087</v>
      </c>
      <c r="S5945" s="1">
        <v>20119.776701878254</v>
      </c>
      <c r="T5945" s="1">
        <v>12687.918690421309</v>
      </c>
      <c r="U5945" s="1">
        <v>1913.2201113649248</v>
      </c>
      <c r="V5945" s="1">
        <v>3041.5596711828571</v>
      </c>
      <c r="W5945" s="1">
        <v>3177.2908943827128</v>
      </c>
      <c r="X5945" s="1">
        <v>16206.81564868118</v>
      </c>
      <c r="Y5945" s="1">
        <v>61437.836453984106</v>
      </c>
      <c r="Z5945" s="1">
        <v>16274.130581752746</v>
      </c>
      <c r="AA5945" s="1">
        <v>187892.37102256005</v>
      </c>
      <c r="AB5945" s="1">
        <v>0</v>
      </c>
      <c r="AC5945" s="1">
        <v>12642.318900783688</v>
      </c>
      <c r="AD5945" s="1">
        <v>19054.43713370731</v>
      </c>
      <c r="AE5945" s="1">
        <v>24393.475031744012</v>
      </c>
      <c r="AF5945" s="1">
        <v>34882.135654678532</v>
      </c>
      <c r="AG5945" s="1">
        <v>172254.32629480574</v>
      </c>
      <c r="AH5945" s="1">
        <v>37046.906755162134</v>
      </c>
      <c r="AI5945" s="1">
        <v>4459.4528790457825</v>
      </c>
      <c r="AJ5945" s="1">
        <v>67136.428098325297</v>
      </c>
      <c r="AK5945" s="1">
        <v>1914.2823557204022</v>
      </c>
      <c r="AL5945" s="1">
        <v>803087.4375</v>
      </c>
      <c r="AM5945" s="1">
        <v>653879.75</v>
      </c>
      <c r="AN5945" s="1">
        <v>149207.671875</v>
      </c>
      <c r="AO5945" t="s">
        <v>18755</v>
      </c>
    </row>
    <row r="5946" spans="1:41" x14ac:dyDescent="0.25">
      <c r="A5946" s="1">
        <v>2023</v>
      </c>
      <c r="B5946" t="s">
        <v>4481</v>
      </c>
      <c r="C5946" t="s">
        <v>7136</v>
      </c>
      <c r="D5946" t="s">
        <v>7242</v>
      </c>
      <c r="E5946" t="s">
        <v>8017</v>
      </c>
      <c r="F5946" t="s">
        <v>10010</v>
      </c>
      <c r="G5946" t="s">
        <v>12197</v>
      </c>
      <c r="H5946" t="s">
        <v>12750</v>
      </c>
      <c r="I5946" s="1">
        <v>16815.635802456018</v>
      </c>
      <c r="J5946" s="1">
        <v>78325.65239717043</v>
      </c>
      <c r="K5946" s="1">
        <v>2072.9243731090946</v>
      </c>
      <c r="L5946" s="1">
        <v>4138.0042867487473</v>
      </c>
      <c r="M5946" s="1">
        <v>48369.483402059617</v>
      </c>
      <c r="N5946" s="1">
        <v>17422.025694061111</v>
      </c>
      <c r="O5946" s="1">
        <v>9058.0458849662264</v>
      </c>
      <c r="P5946" s="1">
        <v>13033.276157457405</v>
      </c>
      <c r="Q5946" s="1">
        <v>5392.697331182163</v>
      </c>
      <c r="R5946" s="1">
        <v>8113.7055156890247</v>
      </c>
      <c r="S5946" s="1">
        <v>19040.831200316145</v>
      </c>
      <c r="T5946" s="1">
        <v>12675.06253529069</v>
      </c>
      <c r="U5946" s="1">
        <v>1592.507856998061</v>
      </c>
      <c r="V5946" s="1">
        <v>13827.24563920173</v>
      </c>
      <c r="W5946" s="1">
        <v>11099.328954600705</v>
      </c>
      <c r="X5946" s="1">
        <v>21595.832354379894</v>
      </c>
      <c r="Y5946" s="1">
        <v>90810.375452901877</v>
      </c>
      <c r="Z5946" s="1">
        <v>24945.87856035135</v>
      </c>
      <c r="AA5946" s="1">
        <v>210778.21734141093</v>
      </c>
      <c r="AB5946" s="1">
        <v>2070.5747317782557</v>
      </c>
      <c r="AC5946" s="1">
        <v>14914.688654348045</v>
      </c>
      <c r="AD5946" s="1">
        <v>17007.433087191035</v>
      </c>
      <c r="AE5946" s="1">
        <v>17051.257981181061</v>
      </c>
      <c r="AF5946" s="1">
        <v>54848.161119659388</v>
      </c>
      <c r="AG5946" s="1">
        <v>299045.50766678137</v>
      </c>
      <c r="AH5946" s="1">
        <v>41251.592145556293</v>
      </c>
      <c r="AI5946" s="1">
        <v>5549.1402811657254</v>
      </c>
      <c r="AJ5946" s="1">
        <v>45862.937836363824</v>
      </c>
      <c r="AK5946" s="1">
        <v>2408.1570424783058</v>
      </c>
      <c r="AL5946" s="1">
        <v>1109116.25</v>
      </c>
      <c r="AM5946" s="1">
        <v>916917.8125</v>
      </c>
      <c r="AN5946" s="1">
        <v>192198.40625</v>
      </c>
      <c r="AO5946" t="s">
        <v>18756</v>
      </c>
    </row>
    <row r="5947" spans="1:41" x14ac:dyDescent="0.25">
      <c r="A5947" s="1">
        <v>2023</v>
      </c>
      <c r="B5947" t="s">
        <v>4482</v>
      </c>
      <c r="C5947" t="s">
        <v>7136</v>
      </c>
      <c r="D5947" t="s">
        <v>7242</v>
      </c>
      <c r="E5947" t="s">
        <v>8017</v>
      </c>
      <c r="F5947" t="s">
        <v>10010</v>
      </c>
      <c r="G5947" t="s">
        <v>12197</v>
      </c>
      <c r="H5947" t="s">
        <v>12750</v>
      </c>
      <c r="I5947" s="1">
        <v>6056.3525913915764</v>
      </c>
      <c r="J5947" s="1">
        <v>18127.374375772441</v>
      </c>
      <c r="K5947" s="1">
        <v>1132.8076506975337</v>
      </c>
      <c r="L5947" s="1">
        <v>3185.1020308573516</v>
      </c>
      <c r="M5947" s="1">
        <v>11986.429005270333</v>
      </c>
      <c r="N5947" s="1">
        <v>13037.463636161021</v>
      </c>
      <c r="O5947" s="1">
        <v>8912.5235695626197</v>
      </c>
      <c r="P5947" s="1">
        <v>10475.405813187313</v>
      </c>
      <c r="Q5947" s="1">
        <v>3535.273226994238</v>
      </c>
      <c r="R5947" s="1">
        <v>10521.655649165175</v>
      </c>
      <c r="S5947" s="1">
        <v>23709.27181476148</v>
      </c>
      <c r="T5947" s="1">
        <v>12902.237787814769</v>
      </c>
      <c r="U5947" s="1">
        <v>2392.8591838854372</v>
      </c>
      <c r="V5947" s="1">
        <v>9563.8879687137032</v>
      </c>
      <c r="W5947" s="1">
        <v>4571.6880188864761</v>
      </c>
      <c r="X5947" s="1">
        <v>12943.82516972717</v>
      </c>
      <c r="Y5947" s="1">
        <v>55676.76044240022</v>
      </c>
      <c r="Z5947" s="1">
        <v>12099.219377417707</v>
      </c>
      <c r="AA5947" s="1">
        <v>176594.84541913259</v>
      </c>
      <c r="AB5947" s="1">
        <v>697.5839320853861</v>
      </c>
      <c r="AC5947" s="1">
        <v>10748.523788458626</v>
      </c>
      <c r="AD5947" s="1">
        <v>20680.467203133889</v>
      </c>
      <c r="AE5947" s="1">
        <v>17468.408886324469</v>
      </c>
      <c r="AF5947" s="1">
        <v>39509.16904796294</v>
      </c>
      <c r="AG5947" s="1">
        <v>158077.54531790977</v>
      </c>
      <c r="AH5947" s="1">
        <v>31539.511588374033</v>
      </c>
      <c r="AI5947" s="1">
        <v>3167.9382785740554</v>
      </c>
      <c r="AJ5947" s="1">
        <v>50129.439968005106</v>
      </c>
      <c r="AK5947" s="1">
        <v>2029.0007163467733</v>
      </c>
      <c r="AL5947" s="1">
        <v>731472.5625</v>
      </c>
      <c r="AM5947" s="1">
        <v>597199.3125</v>
      </c>
      <c r="AN5947" s="1">
        <v>134273.28125</v>
      </c>
      <c r="AO5947" t="s">
        <v>18757</v>
      </c>
    </row>
    <row r="5948" spans="1:41" x14ac:dyDescent="0.25">
      <c r="A5948" s="1">
        <v>2023</v>
      </c>
      <c r="B5948" t="s">
        <v>4483</v>
      </c>
      <c r="C5948" t="s">
        <v>7136</v>
      </c>
      <c r="D5948" t="s">
        <v>7242</v>
      </c>
      <c r="E5948" t="s">
        <v>8017</v>
      </c>
      <c r="F5948" t="s">
        <v>10010</v>
      </c>
      <c r="G5948" t="s">
        <v>12197</v>
      </c>
      <c r="H5948" t="s">
        <v>12750</v>
      </c>
      <c r="I5948" s="1">
        <v>12125.157642951608</v>
      </c>
      <c r="J5948" s="1">
        <v>54019.700338289367</v>
      </c>
      <c r="K5948" s="1">
        <v>1137.3668376400017</v>
      </c>
      <c r="L5948" s="1">
        <v>2699.5299314791228</v>
      </c>
      <c r="M5948" s="1">
        <v>28431.537929259895</v>
      </c>
      <c r="N5948" s="1">
        <v>18115.069774945387</v>
      </c>
      <c r="O5948" s="1">
        <v>9264.8754157581225</v>
      </c>
      <c r="P5948" s="1">
        <v>10412.210004368937</v>
      </c>
      <c r="Q5948" s="1">
        <v>4193.9185900662706</v>
      </c>
      <c r="R5948" s="1">
        <v>8934.6133493706693</v>
      </c>
      <c r="S5948" s="1">
        <v>19087.395002166759</v>
      </c>
      <c r="T5948" s="1">
        <v>11640.683482764185</v>
      </c>
      <c r="U5948" s="1">
        <v>1850.3143554984215</v>
      </c>
      <c r="V5948" s="1">
        <v>21597.348088355153</v>
      </c>
      <c r="W5948" s="1">
        <v>3913.4869232531023</v>
      </c>
      <c r="X5948" s="1">
        <v>17323.323530218713</v>
      </c>
      <c r="Y5948" s="1">
        <v>60998.844404467585</v>
      </c>
      <c r="Z5948" s="1">
        <v>17674.992072924706</v>
      </c>
      <c r="AA5948" s="1">
        <v>209792.83227246482</v>
      </c>
      <c r="AB5948" s="1">
        <v>1117.5477425332042</v>
      </c>
      <c r="AC5948" s="1">
        <v>10764.582196188909</v>
      </c>
      <c r="AD5948" s="1">
        <v>18631.378500286159</v>
      </c>
      <c r="AE5948" s="1">
        <v>19541.935976255645</v>
      </c>
      <c r="AF5948" s="1">
        <v>39704.584237634903</v>
      </c>
      <c r="AG5948" s="1">
        <v>189277.51342974565</v>
      </c>
      <c r="AH5948" s="1">
        <v>33348.895223336141</v>
      </c>
      <c r="AI5948" s="1">
        <v>3962.2669302284949</v>
      </c>
      <c r="AJ5948" s="1">
        <v>41615.460883383857</v>
      </c>
      <c r="AK5948" s="1">
        <v>2128.4712589103769</v>
      </c>
      <c r="AL5948" s="1">
        <v>873305.8125</v>
      </c>
      <c r="AM5948" s="1">
        <v>723318.625</v>
      </c>
      <c r="AN5948" s="1">
        <v>149987.21875</v>
      </c>
      <c r="AO5948" t="s">
        <v>18758</v>
      </c>
    </row>
    <row r="5949" spans="1:41" x14ac:dyDescent="0.25">
      <c r="A5949" s="1">
        <v>2023</v>
      </c>
      <c r="B5949" t="s">
        <v>4484</v>
      </c>
      <c r="C5949" t="s">
        <v>7136</v>
      </c>
      <c r="D5949" t="s">
        <v>7242</v>
      </c>
      <c r="E5949" t="s">
        <v>8017</v>
      </c>
      <c r="F5949" t="s">
        <v>10010</v>
      </c>
      <c r="G5949" t="s">
        <v>12198</v>
      </c>
      <c r="H5949" t="s">
        <v>12750</v>
      </c>
      <c r="I5949" s="1">
        <v>17361.616941684861</v>
      </c>
      <c r="J5949" s="1">
        <v>77735.191060662575</v>
      </c>
      <c r="K5949" s="1">
        <v>2079.2923557575891</v>
      </c>
      <c r="L5949" s="1">
        <v>4279.4830453420082</v>
      </c>
      <c r="M5949" s="1">
        <v>48960.760440000013</v>
      </c>
      <c r="N5949" s="1">
        <v>17634.99558794398</v>
      </c>
      <c r="O5949" s="1">
        <v>9168.773024552811</v>
      </c>
      <c r="P5949" s="1">
        <v>13154.83337516002</v>
      </c>
      <c r="Q5949" s="1">
        <v>5458.6186079918834</v>
      </c>
      <c r="R5949" s="1">
        <v>8212.8888731824154</v>
      </c>
      <c r="S5949" s="1">
        <v>19273.589656272001</v>
      </c>
      <c r="T5949" s="1">
        <v>13050.08572113628</v>
      </c>
      <c r="U5949" s="1">
        <v>1565.0272190000001</v>
      </c>
      <c r="V5949" s="1">
        <v>13996</v>
      </c>
      <c r="W5949" s="1">
        <v>11235.009096</v>
      </c>
      <c r="X5949" s="1">
        <v>22608</v>
      </c>
      <c r="Y5949" s="1">
        <v>93426.402160681711</v>
      </c>
      <c r="Z5949" s="1">
        <v>25250.821349617461</v>
      </c>
      <c r="AA5949" s="1">
        <v>222186</v>
      </c>
      <c r="AB5949" s="1">
        <v>2075</v>
      </c>
      <c r="AC5949" s="1">
        <v>15238.48466</v>
      </c>
      <c r="AD5949" s="1">
        <v>16763.62754195966</v>
      </c>
      <c r="AE5949" s="1">
        <v>17259.69554559467</v>
      </c>
      <c r="AF5949" s="1">
        <v>56629.007341860808</v>
      </c>
      <c r="AG5949" s="1">
        <v>308754</v>
      </c>
      <c r="AH5949" s="1">
        <v>43916.385539012423</v>
      </c>
      <c r="AI5949" s="1">
        <v>5616.9739440000003</v>
      </c>
      <c r="AJ5949" s="1">
        <v>47352.045910684887</v>
      </c>
      <c r="AK5949" s="1">
        <v>2438</v>
      </c>
      <c r="AL5949" s="1">
        <v>1142680.625</v>
      </c>
      <c r="AM5949" s="1">
        <v>945495.125</v>
      </c>
      <c r="AN5949" s="1">
        <v>197185.5</v>
      </c>
      <c r="AO5949" t="s">
        <v>18759</v>
      </c>
    </row>
    <row r="5950" spans="1:41" x14ac:dyDescent="0.25">
      <c r="A5950" s="1">
        <v>2023</v>
      </c>
      <c r="B5950" t="s">
        <v>4485</v>
      </c>
      <c r="C5950" t="s">
        <v>7136</v>
      </c>
      <c r="D5950" t="s">
        <v>7242</v>
      </c>
      <c r="E5950" t="s">
        <v>8017</v>
      </c>
      <c r="F5950" t="s">
        <v>10010</v>
      </c>
      <c r="G5950" t="s">
        <v>12198</v>
      </c>
      <c r="H5950" t="s">
        <v>12750</v>
      </c>
      <c r="I5950" s="1">
        <v>12316.838379490369</v>
      </c>
      <c r="J5950" s="1">
        <v>55035.170115523797</v>
      </c>
      <c r="K5950" s="1">
        <v>1137.173967723174</v>
      </c>
      <c r="L5950" s="1">
        <v>2754.7154999999998</v>
      </c>
      <c r="M5950" s="1">
        <v>28314.704238465602</v>
      </c>
      <c r="N5950" s="1">
        <v>18111.481211937578</v>
      </c>
      <c r="O5950" s="1">
        <v>9208.7203697354144</v>
      </c>
      <c r="P5950" s="1">
        <v>10217.825978123839</v>
      </c>
      <c r="Q5950" s="1">
        <v>3782.9518568130552</v>
      </c>
      <c r="R5950" s="1">
        <v>8860.711538945794</v>
      </c>
      <c r="S5950" s="1">
        <v>18971</v>
      </c>
      <c r="T5950" s="1">
        <v>11824.705402272</v>
      </c>
      <c r="U5950" s="1">
        <v>1754.1357736169</v>
      </c>
      <c r="V5950" s="1">
        <v>21646</v>
      </c>
      <c r="W5950" s="1">
        <v>3916.547660306524</v>
      </c>
      <c r="X5950" s="1">
        <v>17596.7545661574</v>
      </c>
      <c r="Y5950" s="1">
        <v>60983.104882297986</v>
      </c>
      <c r="Z5950" s="1">
        <v>17637</v>
      </c>
      <c r="AA5950" s="1">
        <v>220691</v>
      </c>
      <c r="AB5950" s="1">
        <v>1008.038</v>
      </c>
      <c r="AC5950" s="1">
        <v>10720.34921</v>
      </c>
      <c r="AD5950" s="1">
        <v>18591.216422609519</v>
      </c>
      <c r="AE5950" s="1">
        <v>19461.632318006399</v>
      </c>
      <c r="AF5950" s="1">
        <v>40332.254753329937</v>
      </c>
      <c r="AG5950" s="1">
        <v>192399</v>
      </c>
      <c r="AH5950" s="1">
        <v>34379</v>
      </c>
      <c r="AI5950" s="1">
        <v>3945.9847906368009</v>
      </c>
      <c r="AJ5950" s="1">
        <v>42273.339521206261</v>
      </c>
      <c r="AK5950" s="1">
        <v>2119.72473406368</v>
      </c>
      <c r="AL5950" s="1">
        <v>889991.0625</v>
      </c>
      <c r="AM5950" s="1">
        <v>738977.4375</v>
      </c>
      <c r="AN5950" s="1">
        <v>151013.578125</v>
      </c>
      <c r="AO5950" t="s">
        <v>18760</v>
      </c>
    </row>
    <row r="5951" spans="1:41" x14ac:dyDescent="0.25">
      <c r="A5951" s="1">
        <v>2023</v>
      </c>
      <c r="B5951" t="s">
        <v>4486</v>
      </c>
      <c r="C5951" t="s">
        <v>7136</v>
      </c>
      <c r="D5951" t="s">
        <v>7242</v>
      </c>
      <c r="E5951" t="s">
        <v>8017</v>
      </c>
      <c r="F5951" t="s">
        <v>10010</v>
      </c>
      <c r="G5951" t="s">
        <v>12198</v>
      </c>
      <c r="H5951" t="s">
        <v>12750</v>
      </c>
      <c r="I5951" s="1">
        <v>9247.9442400000007</v>
      </c>
      <c r="J5951" s="1">
        <v>17372.36</v>
      </c>
      <c r="K5951" s="1">
        <v>1223.424510181253</v>
      </c>
      <c r="L5951" s="1">
        <v>3556.4340000000002</v>
      </c>
      <c r="M5951" s="1">
        <v>23467.435018551569</v>
      </c>
      <c r="N5951" s="1">
        <v>14569.32024050289</v>
      </c>
      <c r="O5951" s="1">
        <v>8665</v>
      </c>
      <c r="P5951" s="1">
        <v>11229.2</v>
      </c>
      <c r="Q5951" s="1">
        <v>4122.7058013943169</v>
      </c>
      <c r="R5951" s="1">
        <v>10199.54687750182</v>
      </c>
      <c r="S5951" s="1">
        <v>29687.79909379426</v>
      </c>
      <c r="T5951" s="1">
        <v>13122.59085281477</v>
      </c>
      <c r="U5951" s="1">
        <v>1918.252455170719</v>
      </c>
      <c r="V5951" s="1">
        <v>7252</v>
      </c>
      <c r="W5951" s="1">
        <v>3052.172687510903</v>
      </c>
      <c r="X5951" s="1">
        <v>15071.356619895771</v>
      </c>
      <c r="Y5951" s="1">
        <v>67373</v>
      </c>
      <c r="Z5951" s="1">
        <v>15854.553</v>
      </c>
      <c r="AA5951" s="1">
        <v>190869.33192980671</v>
      </c>
      <c r="AB5951" s="1">
        <v>831</v>
      </c>
      <c r="AC5951" s="1">
        <v>10564.3</v>
      </c>
      <c r="AD5951" s="1">
        <v>25116.808737150852</v>
      </c>
      <c r="AE5951" s="1">
        <v>23868.341914149551</v>
      </c>
      <c r="AF5951" s="1">
        <v>36271.267827658601</v>
      </c>
      <c r="AG5951" s="1">
        <v>228682</v>
      </c>
      <c r="AH5951" s="1">
        <v>45034.465303005483</v>
      </c>
      <c r="AI5951" s="1">
        <v>5010.0155131656884</v>
      </c>
      <c r="AJ5951" s="1">
        <v>54178.013286442583</v>
      </c>
      <c r="AK5951" s="1">
        <v>3095.753514748681</v>
      </c>
      <c r="AL5951" s="1">
        <v>880506.375</v>
      </c>
      <c r="AM5951" s="1">
        <v>707128.625</v>
      </c>
      <c r="AN5951" s="1">
        <v>173377.828125</v>
      </c>
      <c r="AO5951" t="s">
        <v>18761</v>
      </c>
    </row>
    <row r="5952" spans="1:41" x14ac:dyDescent="0.25">
      <c r="A5952" s="1">
        <v>2023</v>
      </c>
      <c r="B5952" t="s">
        <v>4487</v>
      </c>
      <c r="C5952" t="s">
        <v>7136</v>
      </c>
      <c r="D5952" t="s">
        <v>7242</v>
      </c>
      <c r="E5952" t="s">
        <v>8017</v>
      </c>
      <c r="F5952" t="s">
        <v>10010</v>
      </c>
      <c r="G5952" t="s">
        <v>12198</v>
      </c>
      <c r="H5952" t="s">
        <v>12750</v>
      </c>
      <c r="I5952" s="1">
        <v>10662.28007824739</v>
      </c>
      <c r="J5952" s="1">
        <v>25529.846968926919</v>
      </c>
      <c r="K5952" s="1">
        <v>1134.0264580849539</v>
      </c>
      <c r="L5952" s="1">
        <v>2143.2278541618011</v>
      </c>
      <c r="M5952" s="1">
        <v>20559.22112608359</v>
      </c>
      <c r="N5952" s="1">
        <v>16673.438200000001</v>
      </c>
      <c r="O5952" s="1">
        <v>9930.2927127628318</v>
      </c>
      <c r="P5952" s="1">
        <v>8213.75</v>
      </c>
      <c r="Q5952" s="1">
        <v>3639.4077384263128</v>
      </c>
      <c r="R5952" s="1">
        <v>7289.5681050624034</v>
      </c>
      <c r="S5952" s="1">
        <v>24105.012713416902</v>
      </c>
      <c r="T5952" s="1">
        <v>11456.009546089999</v>
      </c>
      <c r="U5952" s="1">
        <v>1759.112306204124</v>
      </c>
      <c r="V5952" s="1">
        <v>12080</v>
      </c>
      <c r="W5952" s="1">
        <v>3955.7486410243569</v>
      </c>
      <c r="X5952" s="1">
        <v>15276.88584827363</v>
      </c>
      <c r="Y5952" s="1">
        <v>52951.705099999992</v>
      </c>
      <c r="Z5952" s="1">
        <v>15642.946036446179</v>
      </c>
      <c r="AA5952" s="1">
        <v>256532.32630679011</v>
      </c>
      <c r="AB5952" s="1">
        <v>1009</v>
      </c>
      <c r="AC5952" s="1">
        <v>11195.26586</v>
      </c>
      <c r="AD5952" s="1">
        <v>16294.71523309624</v>
      </c>
      <c r="AE5952" s="1">
        <v>17922.31610079412</v>
      </c>
      <c r="AF5952" s="1">
        <v>37316.228150242903</v>
      </c>
      <c r="AG5952" s="1">
        <v>196502</v>
      </c>
      <c r="AH5952" s="1">
        <v>35936.853756109937</v>
      </c>
      <c r="AI5952" s="1">
        <v>4108.6098867485916</v>
      </c>
      <c r="AJ5952" s="1">
        <v>46322.331928060063</v>
      </c>
      <c r="AK5952" s="1">
        <v>1802.8734169997381</v>
      </c>
      <c r="AL5952" s="1">
        <v>867945.0625</v>
      </c>
      <c r="AM5952" s="1">
        <v>722375.75</v>
      </c>
      <c r="AN5952" s="1">
        <v>145569.25</v>
      </c>
      <c r="AO5952" t="s">
        <v>18762</v>
      </c>
    </row>
    <row r="5953" spans="1:41" x14ac:dyDescent="0.25">
      <c r="A5953" s="1">
        <v>2023</v>
      </c>
      <c r="B5953" t="s">
        <v>4488</v>
      </c>
      <c r="C5953" t="s">
        <v>7136</v>
      </c>
      <c r="D5953" t="s">
        <v>7242</v>
      </c>
      <c r="E5953" t="s">
        <v>8017</v>
      </c>
      <c r="F5953" t="s">
        <v>10010</v>
      </c>
      <c r="G5953" t="s">
        <v>12198</v>
      </c>
      <c r="H5953" t="s">
        <v>12750</v>
      </c>
      <c r="I5953" s="1">
        <v>18070.0424828</v>
      </c>
      <c r="J5953" s="1">
        <v>89760.866596456923</v>
      </c>
      <c r="K5953" s="1">
        <v>2179.121436758749</v>
      </c>
      <c r="L5953" s="1">
        <v>5460.5146633883996</v>
      </c>
      <c r="M5953" s="1">
        <v>46173.154722579537</v>
      </c>
      <c r="N5953" s="1">
        <v>16001.355275427861</v>
      </c>
      <c r="O5953" s="1">
        <v>10672.072678836001</v>
      </c>
      <c r="P5953" s="1">
        <v>12539.767245726</v>
      </c>
      <c r="Q5953" s="1">
        <v>4373.2455947213084</v>
      </c>
      <c r="R5953" s="1">
        <v>7921.7228785199632</v>
      </c>
      <c r="S5953" s="1">
        <v>22525.68857412654</v>
      </c>
      <c r="T5953" s="1">
        <v>16298.926380671001</v>
      </c>
      <c r="U5953" s="1">
        <v>1583.1952000000001</v>
      </c>
      <c r="V5953" s="1">
        <v>11829</v>
      </c>
      <c r="W5953" s="1">
        <v>11153.939590559999</v>
      </c>
      <c r="X5953" s="1">
        <v>32294.586702941251</v>
      </c>
      <c r="Y5953" s="1">
        <v>78928.558347430284</v>
      </c>
      <c r="Z5953" s="1">
        <v>15081.799069402759</v>
      </c>
      <c r="AA5953" s="1">
        <v>228263</v>
      </c>
      <c r="AB5953" s="1">
        <v>2153</v>
      </c>
      <c r="AC5953" s="1">
        <v>19397.2176</v>
      </c>
      <c r="AD5953" s="1">
        <v>18036.27722407554</v>
      </c>
      <c r="AE5953" s="1">
        <v>16818.450726810079</v>
      </c>
      <c r="AF5953" s="1">
        <v>58251.699489944767</v>
      </c>
      <c r="AG5953" s="1">
        <v>307360</v>
      </c>
      <c r="AH5953" s="1">
        <v>47735.516672843369</v>
      </c>
      <c r="AI5953" s="1">
        <v>8329.4423999999999</v>
      </c>
      <c r="AJ5953" s="1">
        <v>51223.047722890537</v>
      </c>
      <c r="AK5953" s="1">
        <v>3763</v>
      </c>
      <c r="AL5953" s="1">
        <v>1164178.25</v>
      </c>
      <c r="AM5953" s="1">
        <v>942863.5</v>
      </c>
      <c r="AN5953" s="1">
        <v>221314.734375</v>
      </c>
      <c r="AO5953" t="s">
        <v>18763</v>
      </c>
    </row>
    <row r="5954" spans="1:41" x14ac:dyDescent="0.25">
      <c r="A5954" s="1">
        <v>2023</v>
      </c>
      <c r="B5954" t="s">
        <v>4489</v>
      </c>
      <c r="C5954" t="s">
        <v>7136</v>
      </c>
      <c r="D5954" t="s">
        <v>7242</v>
      </c>
      <c r="E5954" t="s">
        <v>8017</v>
      </c>
      <c r="F5954" t="s">
        <v>10010</v>
      </c>
      <c r="G5954" t="s">
        <v>12198</v>
      </c>
      <c r="H5954" t="s">
        <v>12750</v>
      </c>
      <c r="I5954" s="1">
        <v>9039.3521244324784</v>
      </c>
      <c r="J5954" s="1">
        <v>18855.5</v>
      </c>
      <c r="K5954" s="1">
        <v>983.73142646499116</v>
      </c>
      <c r="L5954" s="1">
        <v>3556.9231999999988</v>
      </c>
      <c r="M5954" s="1">
        <v>23679.679445798229</v>
      </c>
      <c r="N5954" s="1">
        <v>16476.34405106564</v>
      </c>
      <c r="O5954" s="1">
        <v>9657.1678360657024</v>
      </c>
      <c r="P5954" s="1">
        <v>11008.1467696</v>
      </c>
      <c r="Q5954" s="1">
        <v>3614.9671871078531</v>
      </c>
      <c r="R5954" s="1">
        <v>6783.2752514451267</v>
      </c>
      <c r="S5954" s="1">
        <v>23464.725906032269</v>
      </c>
      <c r="T5954" s="1">
        <v>11930.832813694131</v>
      </c>
      <c r="U5954" s="1">
        <v>1880.6396619320781</v>
      </c>
      <c r="V5954" s="1">
        <v>2987</v>
      </c>
      <c r="W5954" s="1">
        <v>3107.4467277000808</v>
      </c>
      <c r="X5954" s="1">
        <v>15771.29543656478</v>
      </c>
      <c r="Y5954" s="1">
        <v>62402.091220000002</v>
      </c>
      <c r="Z5954" s="1">
        <v>15683.061730235881</v>
      </c>
      <c r="AA5954" s="1">
        <v>187049.13537053141</v>
      </c>
      <c r="AB5954" s="1">
        <v>1000</v>
      </c>
      <c r="AC5954" s="1">
        <v>12320.64047</v>
      </c>
      <c r="AD5954" s="1">
        <v>18644.17771457235</v>
      </c>
      <c r="AE5954" s="1">
        <v>24038.459144529432</v>
      </c>
      <c r="AF5954" s="1">
        <v>34627.610052826283</v>
      </c>
      <c r="AG5954" s="1">
        <v>180421.17048756921</v>
      </c>
      <c r="AH5954" s="1">
        <v>37503.91132103352</v>
      </c>
      <c r="AI5954" s="1">
        <v>4340.1112212779699</v>
      </c>
      <c r="AJ5954" s="1">
        <v>66839.848946979881</v>
      </c>
      <c r="AK5954" s="1">
        <v>2063.5097362811048</v>
      </c>
      <c r="AL5954" s="1">
        <v>809730.8125</v>
      </c>
      <c r="AM5954" s="1">
        <v>657584.1875</v>
      </c>
      <c r="AN5954" s="1">
        <v>152146.59375</v>
      </c>
      <c r="AO5954" t="s">
        <v>18764</v>
      </c>
    </row>
    <row r="5955" spans="1:41" x14ac:dyDescent="0.25">
      <c r="A5955" s="1">
        <v>2023</v>
      </c>
      <c r="B5955" t="s">
        <v>4490</v>
      </c>
      <c r="C5955" t="s">
        <v>7136</v>
      </c>
      <c r="D5955" t="s">
        <v>7242</v>
      </c>
      <c r="E5955" t="s">
        <v>8017</v>
      </c>
      <c r="F5955" t="s">
        <v>10010</v>
      </c>
      <c r="G5955" t="s">
        <v>12198</v>
      </c>
      <c r="H5955" t="s">
        <v>12750</v>
      </c>
      <c r="I5955" s="1">
        <v>5928</v>
      </c>
      <c r="J5955" s="1">
        <v>15111.291999999999</v>
      </c>
      <c r="K5955" s="1">
        <v>1166</v>
      </c>
      <c r="L5955" s="1">
        <v>3166.9475031463789</v>
      </c>
      <c r="M5955" s="1">
        <v>11976.82499999999</v>
      </c>
      <c r="N5955" s="1">
        <v>13175.8977</v>
      </c>
      <c r="O5955" s="1">
        <v>9305.8306109442528</v>
      </c>
      <c r="P5955" s="1">
        <v>11356.96</v>
      </c>
      <c r="Q5955" s="1">
        <v>3626.0243223449461</v>
      </c>
      <c r="R5955" s="1">
        <v>10579.92630472265</v>
      </c>
      <c r="S5955" s="1">
        <v>24153</v>
      </c>
      <c r="T5955" s="1">
        <v>12916.4</v>
      </c>
      <c r="U5955" s="1">
        <v>1617</v>
      </c>
      <c r="V5955" s="1">
        <v>10182.38002856174</v>
      </c>
      <c r="W5955" s="1">
        <v>4486.8434559127354</v>
      </c>
      <c r="X5955" s="1">
        <v>14188.85759317966</v>
      </c>
      <c r="Y5955" s="1">
        <v>61092.27063534737</v>
      </c>
      <c r="Z5955" s="1">
        <v>12409.43452119283</v>
      </c>
      <c r="AA5955" s="1">
        <v>179175.87369230739</v>
      </c>
      <c r="AB5955" s="1">
        <v>569</v>
      </c>
      <c r="AC5955" s="1">
        <v>11222.850990000001</v>
      </c>
      <c r="AD5955" s="1">
        <v>21611.338491021441</v>
      </c>
      <c r="AE5955" s="1">
        <v>17894.83117322535</v>
      </c>
      <c r="AF5955" s="1">
        <v>39283.973654732268</v>
      </c>
      <c r="AG5955" s="1">
        <v>161694.2168707221</v>
      </c>
      <c r="AH5955" s="1">
        <v>31476.80011411765</v>
      </c>
      <c r="AI5955" s="1">
        <v>3970.1191973200521</v>
      </c>
      <c r="AJ5955" s="1">
        <v>51078.933089616752</v>
      </c>
      <c r="AK5955" s="1">
        <v>2251</v>
      </c>
      <c r="AL5955" s="1">
        <v>746668.8125</v>
      </c>
      <c r="AM5955" s="1">
        <v>608596.8125</v>
      </c>
      <c r="AN5955" s="1">
        <v>138072.015625</v>
      </c>
      <c r="AO5955" t="s">
        <v>18765</v>
      </c>
    </row>
    <row r="5956" spans="1:41" x14ac:dyDescent="0.25">
      <c r="A5956" s="1">
        <v>2023</v>
      </c>
      <c r="B5956" t="s">
        <v>4491</v>
      </c>
      <c r="C5956" t="s">
        <v>7136</v>
      </c>
      <c r="D5956" t="s">
        <v>7242</v>
      </c>
      <c r="E5956" t="s">
        <v>8017</v>
      </c>
      <c r="F5956" t="s">
        <v>10010</v>
      </c>
      <c r="G5956" t="s">
        <v>12198</v>
      </c>
      <c r="H5956" t="s">
        <v>12750</v>
      </c>
      <c r="I5956" s="1">
        <v>15457.684470831049</v>
      </c>
      <c r="J5956" s="1">
        <v>70505.347482186902</v>
      </c>
      <c r="K5956" s="1">
        <v>1435</v>
      </c>
      <c r="L5956" s="1">
        <v>3004.789091177634</v>
      </c>
      <c r="M5956" s="1">
        <v>31211.931333600001</v>
      </c>
      <c r="N5956" s="1">
        <v>18267.482945539541</v>
      </c>
      <c r="O5956" s="1">
        <v>8726.9403238861541</v>
      </c>
      <c r="P5956" s="1">
        <v>12368.709742208621</v>
      </c>
      <c r="Q5956" s="1">
        <v>4632.7135684136038</v>
      </c>
      <c r="R5956" s="1">
        <v>6870.5992693968174</v>
      </c>
      <c r="S5956" s="1">
        <v>16087.90078372756</v>
      </c>
      <c r="T5956" s="1">
        <v>12602.241477</v>
      </c>
      <c r="U5956" s="1">
        <v>1533.8503107399999</v>
      </c>
      <c r="V5956" s="1">
        <v>21297</v>
      </c>
      <c r="W5956" s="1">
        <v>6139.5552115199998</v>
      </c>
      <c r="X5956" s="1">
        <v>24960.819334970402</v>
      </c>
      <c r="Y5956" s="1">
        <v>71117.940434805816</v>
      </c>
      <c r="Z5956" s="1">
        <v>17633.434176413539</v>
      </c>
      <c r="AA5956" s="1">
        <v>210169</v>
      </c>
      <c r="AB5956" s="1">
        <v>2025</v>
      </c>
      <c r="AC5956" s="1">
        <v>14880.41187</v>
      </c>
      <c r="AD5956" s="1">
        <v>16922.599763161601</v>
      </c>
      <c r="AE5956" s="1">
        <v>16599.547906278811</v>
      </c>
      <c r="AF5956" s="1">
        <v>49307.343559760528</v>
      </c>
      <c r="AG5956" s="1">
        <v>273549</v>
      </c>
      <c r="AH5956" s="1">
        <v>35550.416996306587</v>
      </c>
      <c r="AI5956" s="1">
        <v>3787.4301278400012</v>
      </c>
      <c r="AJ5956" s="1">
        <v>46151.262103857989</v>
      </c>
      <c r="AK5956" s="1">
        <v>2119</v>
      </c>
      <c r="AL5956" s="1">
        <v>1014915</v>
      </c>
      <c r="AM5956" s="1">
        <v>853346.125</v>
      </c>
      <c r="AN5956" s="1">
        <v>161568.84375</v>
      </c>
      <c r="AO5956" t="s">
        <v>18766</v>
      </c>
    </row>
    <row r="5957" spans="1:41" x14ac:dyDescent="0.25">
      <c r="A5957" s="1">
        <v>2023</v>
      </c>
      <c r="B5957" t="s">
        <v>4492</v>
      </c>
      <c r="C5957" t="s">
        <v>7136</v>
      </c>
      <c r="D5957" t="s">
        <v>7242</v>
      </c>
      <c r="E5957" t="s">
        <v>8017</v>
      </c>
      <c r="F5957" t="s">
        <v>10010</v>
      </c>
      <c r="G5957" t="s">
        <v>12198</v>
      </c>
      <c r="H5957" t="s">
        <v>12750</v>
      </c>
      <c r="I5957" s="1">
        <v>17115</v>
      </c>
      <c r="J5957" s="1">
        <v>89827.923528065556</v>
      </c>
      <c r="K5957" s="1">
        <v>2136.176361875991</v>
      </c>
      <c r="L5957" s="1">
        <v>6360.4925999999996</v>
      </c>
      <c r="M5957" s="1">
        <v>50784.325317570052</v>
      </c>
      <c r="N5957" s="1">
        <v>14797.299144310549</v>
      </c>
      <c r="O5957" s="1">
        <v>10200.566650799999</v>
      </c>
      <c r="P5957" s="1">
        <v>13822.424279999999</v>
      </c>
      <c r="Q5957" s="1">
        <v>4506</v>
      </c>
      <c r="R5957" s="1">
        <v>8899.62484839018</v>
      </c>
      <c r="S5957" s="1">
        <v>24821.566500000001</v>
      </c>
      <c r="T5957" s="1">
        <v>17016.136105860121</v>
      </c>
      <c r="U5957" s="1">
        <v>1653.37</v>
      </c>
      <c r="V5957" s="1">
        <v>17274</v>
      </c>
      <c r="W5957" s="1">
        <v>12911.473410885001</v>
      </c>
      <c r="X5957" s="1">
        <v>33154.822749999999</v>
      </c>
      <c r="Y5957" s="1">
        <v>92300.82146665582</v>
      </c>
      <c r="Z5957" s="1">
        <v>14840.303785024449</v>
      </c>
      <c r="AA5957" s="1">
        <v>240790</v>
      </c>
      <c r="AB5957" s="1">
        <v>2848.5783672499988</v>
      </c>
      <c r="AC5957" s="1">
        <v>21115.871234156999</v>
      </c>
      <c r="AD5957" s="1">
        <v>21382.635929144359</v>
      </c>
      <c r="AE5957" s="1">
        <v>16108.45750770196</v>
      </c>
      <c r="AF5957" s="1">
        <v>59623.225374086403</v>
      </c>
      <c r="AG5957" s="1">
        <v>313115</v>
      </c>
      <c r="AH5957" s="1">
        <v>49090.926636217962</v>
      </c>
      <c r="AI5957" s="1">
        <v>15555</v>
      </c>
      <c r="AJ5957" s="1">
        <v>50796.899882890531</v>
      </c>
      <c r="AK5957" s="1">
        <v>3907</v>
      </c>
      <c r="AL5957" s="1">
        <v>1226755.75</v>
      </c>
      <c r="AM5957" s="1">
        <v>982946.6875</v>
      </c>
      <c r="AN5957" s="1">
        <v>243809.203125</v>
      </c>
      <c r="AO5957" t="s">
        <v>18767</v>
      </c>
    </row>
    <row r="5958" spans="1:41" x14ac:dyDescent="0.25">
      <c r="A5958" s="1">
        <v>2023</v>
      </c>
      <c r="B5958" t="s">
        <v>4493</v>
      </c>
      <c r="C5958" t="s">
        <v>7136</v>
      </c>
      <c r="D5958" t="s">
        <v>7242</v>
      </c>
      <c r="E5958" t="s">
        <v>8018</v>
      </c>
      <c r="F5958" t="s">
        <v>10011</v>
      </c>
      <c r="G5958" t="s">
        <v>12199</v>
      </c>
      <c r="H5958" t="s">
        <v>12750</v>
      </c>
      <c r="I5958" s="1">
        <v>1108.6365221680176</v>
      </c>
      <c r="J5958" s="1">
        <v>88.690921773441417</v>
      </c>
      <c r="K5958" s="1"/>
      <c r="L5958" s="1">
        <v>121.95001743848194</v>
      </c>
      <c r="M5958" s="1">
        <v>332.5909566504053</v>
      </c>
      <c r="N5958" s="1">
        <v>0</v>
      </c>
      <c r="O5958" s="1">
        <v>55.431826108400884</v>
      </c>
      <c r="P5958" s="1">
        <v>0</v>
      </c>
      <c r="Q5958" s="1">
        <v>6.9642765764273635</v>
      </c>
      <c r="R5958" s="1">
        <v>59.104738906343528</v>
      </c>
      <c r="S5958" s="1">
        <v>0</v>
      </c>
      <c r="T5958" s="1">
        <v>221.72730443360354</v>
      </c>
      <c r="U5958" s="1">
        <v>0</v>
      </c>
      <c r="V5958" s="1">
        <v>1164.0683482764184</v>
      </c>
      <c r="W5958" s="1">
        <v>0</v>
      </c>
      <c r="X5958" s="1">
        <v>112.06950123879005</v>
      </c>
      <c r="Y5958" s="1">
        <v>1607.5229571436255</v>
      </c>
      <c r="Z5958" s="1">
        <v>134.14501918233015</v>
      </c>
      <c r="AA5958" s="1">
        <v>2483.3458096563595</v>
      </c>
      <c r="AB5958" s="1"/>
      <c r="AC5958" s="1">
        <v>12.654176818599744</v>
      </c>
      <c r="AD5958" s="1">
        <v>59.644192069608415</v>
      </c>
      <c r="AE5958" s="1">
        <v>0</v>
      </c>
      <c r="AF5958" s="1">
        <v>975.60013950785549</v>
      </c>
      <c r="AG5958" s="1">
        <v>14046.424735868783</v>
      </c>
      <c r="AH5958" s="1">
        <v>1108.6365221680176</v>
      </c>
      <c r="AI5958" s="1">
        <v>107.53774265029772</v>
      </c>
      <c r="AJ5958" s="1">
        <v>1429.0324770745747</v>
      </c>
      <c r="AK5958" s="1"/>
      <c r="AL5958" s="1">
        <v>25235.77734375</v>
      </c>
      <c r="AM5958" s="1">
        <v>23238.140625</v>
      </c>
      <c r="AN5958" s="1">
        <v>1997.637939453125</v>
      </c>
      <c r="AO5958" t="s">
        <v>18768</v>
      </c>
    </row>
    <row r="5959" spans="1:41" x14ac:dyDescent="0.25">
      <c r="A5959" s="1">
        <v>2023</v>
      </c>
      <c r="B5959" t="s">
        <v>4494</v>
      </c>
      <c r="C5959" t="s">
        <v>7136</v>
      </c>
      <c r="D5959" t="s">
        <v>7242</v>
      </c>
      <c r="E5959" t="s">
        <v>8018</v>
      </c>
      <c r="F5959" t="s">
        <v>10011</v>
      </c>
      <c r="G5959" t="s">
        <v>12199</v>
      </c>
      <c r="H5959" t="s">
        <v>12750</v>
      </c>
      <c r="I5959" s="1">
        <v>0</v>
      </c>
      <c r="J5959" s="1">
        <v>1103.477835122377</v>
      </c>
      <c r="K5959" s="1">
        <v>94.421720486856259</v>
      </c>
      <c r="L5959" s="1">
        <v>153.43529579114141</v>
      </c>
      <c r="M5959" s="1">
        <v>211.71120140412302</v>
      </c>
      <c r="N5959" s="1">
        <v>0</v>
      </c>
      <c r="O5959" s="1">
        <v>64.914932834713682</v>
      </c>
      <c r="P5959" s="1">
        <v>0</v>
      </c>
      <c r="Q5959" s="1">
        <v>6.392489659920793</v>
      </c>
      <c r="R5959" s="1">
        <v>33.114877646246576</v>
      </c>
      <c r="S5959" s="1">
        <v>0</v>
      </c>
      <c r="T5959" s="1">
        <v>236.05430121714065</v>
      </c>
      <c r="U5959" s="1"/>
      <c r="V5959" s="1">
        <v>920.61177474684848</v>
      </c>
      <c r="W5959" s="1">
        <v>0</v>
      </c>
      <c r="X5959" s="1">
        <v>60.459130788759403</v>
      </c>
      <c r="Y5959" s="1">
        <v>1593.3665332156993</v>
      </c>
      <c r="Z5959" s="1">
        <v>409.17652572979159</v>
      </c>
      <c r="AA5959" s="1">
        <v>3001.8337792843818</v>
      </c>
      <c r="AB5959" s="1"/>
      <c r="AC5959" s="1">
        <v>12.640707830177883</v>
      </c>
      <c r="AD5959" s="1">
        <v>61.277159012231628</v>
      </c>
      <c r="AE5959" s="1"/>
      <c r="AF5959" s="1">
        <v>1239.9585760285372</v>
      </c>
      <c r="AG5959" s="1">
        <v>15477.475870351334</v>
      </c>
      <c r="AH5959" s="1">
        <v>2237.1057082003067</v>
      </c>
      <c r="AI5959" s="1">
        <v>114.48633609031322</v>
      </c>
      <c r="AJ5959" s="1">
        <v>1278.2340410908166</v>
      </c>
      <c r="AK5959" s="1"/>
      <c r="AL5959" s="1">
        <v>28310.150390625</v>
      </c>
      <c r="AM5959" s="1">
        <v>25229.71875</v>
      </c>
      <c r="AN5959" s="1">
        <v>3080.430419921875</v>
      </c>
      <c r="AO5959" t="s">
        <v>18769</v>
      </c>
    </row>
    <row r="5960" spans="1:41" x14ac:dyDescent="0.25">
      <c r="A5960" s="1">
        <v>2023</v>
      </c>
      <c r="B5960" t="s">
        <v>4495</v>
      </c>
      <c r="C5960" t="s">
        <v>7136</v>
      </c>
      <c r="D5960" t="s">
        <v>7242</v>
      </c>
      <c r="E5960" t="s">
        <v>8018</v>
      </c>
      <c r="F5960" t="s">
        <v>10011</v>
      </c>
      <c r="G5960" t="s">
        <v>12199</v>
      </c>
      <c r="H5960" t="s">
        <v>12750</v>
      </c>
      <c r="I5960" s="1">
        <v>822.15</v>
      </c>
      <c r="J5960" s="1">
        <v>1952.145930177202</v>
      </c>
      <c r="K5960" s="1">
        <v>0</v>
      </c>
      <c r="L5960" s="1">
        <v>0</v>
      </c>
      <c r="M5960" s="1">
        <v>300</v>
      </c>
      <c r="N5960" s="1">
        <v>0</v>
      </c>
      <c r="O5960" s="1">
        <v>50</v>
      </c>
      <c r="P5960" s="1">
        <v>0</v>
      </c>
      <c r="Q5960" s="1">
        <v>169</v>
      </c>
      <c r="R5960" s="1">
        <v>26.622</v>
      </c>
      <c r="S5960" s="1">
        <v>0</v>
      </c>
      <c r="T5960" s="1">
        <v>400</v>
      </c>
      <c r="U5960" s="1">
        <v>50</v>
      </c>
      <c r="V5960" s="1">
        <v>500</v>
      </c>
      <c r="W5960" s="1">
        <v>0</v>
      </c>
      <c r="X5960" s="1">
        <v>105</v>
      </c>
      <c r="Y5960" s="1">
        <v>6702.48</v>
      </c>
      <c r="Z5960" s="1">
        <v>20.34509540941043</v>
      </c>
      <c r="AA5960" s="1">
        <v>1106</v>
      </c>
      <c r="AB5960" s="1">
        <v>0</v>
      </c>
      <c r="AC5960" s="1">
        <v>11.555999999999999</v>
      </c>
      <c r="AD5960" s="1">
        <v>117.6162808428362</v>
      </c>
      <c r="AE5960" s="1">
        <v>0</v>
      </c>
      <c r="AF5960" s="1">
        <v>1296</v>
      </c>
      <c r="AG5960" s="1">
        <v>37259</v>
      </c>
      <c r="AH5960" s="1">
        <v>4401</v>
      </c>
      <c r="AI5960" s="1">
        <v>178</v>
      </c>
      <c r="AJ5960" s="1">
        <v>700</v>
      </c>
      <c r="AK5960" s="1">
        <v>0</v>
      </c>
      <c r="AL5960" s="1">
        <v>56166.9140625</v>
      </c>
      <c r="AM5960" s="1">
        <v>50615.296875</v>
      </c>
      <c r="AN5960" s="1">
        <v>5551.6162109375</v>
      </c>
      <c r="AO5960" t="s">
        <v>18770</v>
      </c>
    </row>
    <row r="5961" spans="1:41" x14ac:dyDescent="0.25">
      <c r="A5961" s="1">
        <v>2023</v>
      </c>
      <c r="B5961" t="s">
        <v>4496</v>
      </c>
      <c r="C5961" t="s">
        <v>7136</v>
      </c>
      <c r="D5961" t="s">
        <v>7242</v>
      </c>
      <c r="E5961" t="s">
        <v>8018</v>
      </c>
      <c r="F5961" t="s">
        <v>10011</v>
      </c>
      <c r="G5961" t="s">
        <v>12199</v>
      </c>
      <c r="H5961" t="s">
        <v>12750</v>
      </c>
      <c r="I5961" s="1">
        <v>0</v>
      </c>
      <c r="J5961" s="1">
        <v>1691.8555822106025</v>
      </c>
      <c r="K5961" s="1">
        <v>98.078584475976953</v>
      </c>
      <c r="L5961" s="1">
        <v>147.11787671396544</v>
      </c>
      <c r="M5961" s="1">
        <v>214.54690354119958</v>
      </c>
      <c r="N5961" s="1">
        <v>0</v>
      </c>
      <c r="O5961" s="1">
        <v>64.364071062359869</v>
      </c>
      <c r="P5961" s="1">
        <v>0</v>
      </c>
      <c r="Q5961" s="1">
        <v>7.049398259210844</v>
      </c>
      <c r="R5961" s="1">
        <v>24.083233197545319</v>
      </c>
      <c r="S5961" s="1">
        <v>0</v>
      </c>
      <c r="T5961" s="1">
        <v>122.5982305949712</v>
      </c>
      <c r="U5961" s="1">
        <v>0</v>
      </c>
      <c r="V5961" s="1">
        <v>1593.7769977346254</v>
      </c>
      <c r="W5961" s="1">
        <v>0</v>
      </c>
      <c r="X5961" s="1">
        <v>95.221926675705788</v>
      </c>
      <c r="Y5961" s="1">
        <v>1004.079508572814</v>
      </c>
      <c r="Z5961" s="1">
        <v>73.558938356982722</v>
      </c>
      <c r="AA5961" s="1">
        <v>2878.826619596503</v>
      </c>
      <c r="AB5961" s="1">
        <v>164.28162899726141</v>
      </c>
      <c r="AC5961" s="1">
        <v>64.29330736366046</v>
      </c>
      <c r="AD5961" s="1">
        <v>105.74097388816266</v>
      </c>
      <c r="AE5961" s="1"/>
      <c r="AF5961" s="1">
        <v>1726.1830867771955</v>
      </c>
      <c r="AG5961" s="1">
        <v>21967.466744211524</v>
      </c>
      <c r="AH5961" s="1">
        <v>3187.5539954692508</v>
      </c>
      <c r="AI5961" s="1">
        <v>0</v>
      </c>
      <c r="AJ5961" s="1">
        <v>1493.6733085039734</v>
      </c>
      <c r="AK5961" s="1"/>
      <c r="AL5961" s="1">
        <v>36724.34765625</v>
      </c>
      <c r="AM5961" s="1">
        <v>32671.96484375</v>
      </c>
      <c r="AN5961" s="1">
        <v>4052.38623046875</v>
      </c>
      <c r="AO5961" t="s">
        <v>18771</v>
      </c>
    </row>
    <row r="5962" spans="1:41" x14ac:dyDescent="0.25">
      <c r="A5962" s="1">
        <v>2023</v>
      </c>
      <c r="B5962" t="s">
        <v>4497</v>
      </c>
      <c r="C5962" t="s">
        <v>7136</v>
      </c>
      <c r="D5962" t="s">
        <v>7242</v>
      </c>
      <c r="E5962" t="s">
        <v>8018</v>
      </c>
      <c r="F5962" t="s">
        <v>10011</v>
      </c>
      <c r="G5962" t="s">
        <v>12199</v>
      </c>
      <c r="H5962" t="s">
        <v>12750</v>
      </c>
      <c r="I5962" s="1">
        <v>1144.4366612566348</v>
      </c>
      <c r="J5962" s="1">
        <v>0</v>
      </c>
      <c r="K5962" s="1">
        <v>91.554932900530787</v>
      </c>
      <c r="L5962" s="1">
        <v>125.88803273822984</v>
      </c>
      <c r="M5962" s="1">
        <v>205.99859902619428</v>
      </c>
      <c r="N5962" s="1">
        <v>0</v>
      </c>
      <c r="O5962" s="1">
        <v>64.088453030371554</v>
      </c>
      <c r="P5962" s="1">
        <v>0</v>
      </c>
      <c r="Q5962" s="1">
        <v>6.4026615986557909</v>
      </c>
      <c r="R5962" s="1">
        <v>32.109459404877406</v>
      </c>
      <c r="S5962" s="1">
        <v>0</v>
      </c>
      <c r="T5962" s="1">
        <v>228.88733225132697</v>
      </c>
      <c r="U5962" s="1">
        <v>0</v>
      </c>
      <c r="V5962" s="1">
        <v>720.99509659167995</v>
      </c>
      <c r="W5962" s="1">
        <v>0</v>
      </c>
      <c r="X5962" s="1">
        <v>113.42005340886143</v>
      </c>
      <c r="Y5962" s="1">
        <v>1659.4331588221205</v>
      </c>
      <c r="Z5962" s="1">
        <v>409.8276208074447</v>
      </c>
      <c r="AA5962" s="1">
        <v>3421.7253007691074</v>
      </c>
      <c r="AB5962" s="1">
        <v>0</v>
      </c>
      <c r="AC5962" s="1">
        <v>12.440770391689437</v>
      </c>
      <c r="AD5962" s="1">
        <v>61.570224929994893</v>
      </c>
      <c r="AE5962" s="1"/>
      <c r="AF5962" s="1">
        <v>526.8425670674311</v>
      </c>
      <c r="AG5962" s="1">
        <v>11189.157237106119</v>
      </c>
      <c r="AH5962" s="1">
        <v>1144.4366612566348</v>
      </c>
      <c r="AI5962" s="1">
        <v>111.01035614189358</v>
      </c>
      <c r="AJ5962" s="1">
        <v>1475.1788563598025</v>
      </c>
      <c r="AK5962" s="1"/>
      <c r="AL5962" s="1">
        <v>22745.40625</v>
      </c>
      <c r="AM5962" s="1">
        <v>20724.439453125</v>
      </c>
      <c r="AN5962" s="1">
        <v>2020.9666748046875</v>
      </c>
      <c r="AO5962" t="s">
        <v>18772</v>
      </c>
    </row>
    <row r="5963" spans="1:41" x14ac:dyDescent="0.25">
      <c r="A5963" s="1">
        <v>2023</v>
      </c>
      <c r="B5963" t="s">
        <v>4498</v>
      </c>
      <c r="C5963" t="s">
        <v>7136</v>
      </c>
      <c r="D5963" t="s">
        <v>7242</v>
      </c>
      <c r="E5963" t="s">
        <v>8018</v>
      </c>
      <c r="F5963" t="s">
        <v>10011</v>
      </c>
      <c r="G5963" t="s">
        <v>12199</v>
      </c>
      <c r="H5963" t="s">
        <v>12750</v>
      </c>
      <c r="I5963" s="1">
        <v>0</v>
      </c>
      <c r="J5963" s="1">
        <v>976.40372164762141</v>
      </c>
      <c r="K5963" s="1">
        <v>96.82256744150078</v>
      </c>
      <c r="L5963" s="1">
        <v>176.70118558073892</v>
      </c>
      <c r="M5963" s="1">
        <v>217.09435043524002</v>
      </c>
      <c r="N5963" s="1">
        <v>0</v>
      </c>
      <c r="O5963" s="1">
        <v>64.144950929994266</v>
      </c>
      <c r="P5963" s="1">
        <v>0</v>
      </c>
      <c r="Q5963" s="1">
        <v>7.1081985316654528</v>
      </c>
      <c r="R5963" s="1">
        <v>23.491611733956915</v>
      </c>
      <c r="S5963" s="1">
        <v>0</v>
      </c>
      <c r="T5963" s="1">
        <v>121.02820930187598</v>
      </c>
      <c r="U5963" s="1"/>
      <c r="V5963" s="1">
        <v>1573.3667209243877</v>
      </c>
      <c r="W5963" s="1">
        <v>0</v>
      </c>
      <c r="X5963" s="1">
        <v>36.308462790562793</v>
      </c>
      <c r="Y5963" s="1">
        <v>907.71156976406985</v>
      </c>
      <c r="Z5963" s="1">
        <v>72.616925581125585</v>
      </c>
      <c r="AA5963" s="1">
        <v>3029.6155678436394</v>
      </c>
      <c r="AB5963" s="1"/>
      <c r="AC5963" s="1">
        <v>12.707961976696977</v>
      </c>
      <c r="AD5963" s="1">
        <v>106.62297797498181</v>
      </c>
      <c r="AE5963" s="1"/>
      <c r="AF5963" s="1">
        <v>1458.4472426927932</v>
      </c>
      <c r="AG5963" s="1">
        <v>21483.717433176003</v>
      </c>
      <c r="AH5963" s="1">
        <v>3146.7334418487753</v>
      </c>
      <c r="AI5963" s="1">
        <v>0</v>
      </c>
      <c r="AJ5963" s="1">
        <v>1337.2001816829568</v>
      </c>
      <c r="AK5963" s="1">
        <v>0</v>
      </c>
      <c r="AL5963" s="1">
        <v>34847.83984375</v>
      </c>
      <c r="AM5963" s="1">
        <v>31059.087890625</v>
      </c>
      <c r="AN5963" s="1">
        <v>3788.7548828125</v>
      </c>
      <c r="AO5963" t="s">
        <v>18773</v>
      </c>
    </row>
    <row r="5964" spans="1:41" x14ac:dyDescent="0.25">
      <c r="A5964" s="1">
        <v>2023</v>
      </c>
      <c r="B5964" t="s">
        <v>4499</v>
      </c>
      <c r="C5964" t="s">
        <v>7136</v>
      </c>
      <c r="D5964" t="s">
        <v>7242</v>
      </c>
      <c r="E5964" t="s">
        <v>8018</v>
      </c>
      <c r="F5964" t="s">
        <v>10011</v>
      </c>
      <c r="G5964" t="s">
        <v>12199</v>
      </c>
      <c r="H5964" t="s">
        <v>12750</v>
      </c>
      <c r="I5964" s="1">
        <v>849.19773809639855</v>
      </c>
      <c r="J5964" s="1">
        <v>1474.1474468227764</v>
      </c>
      <c r="K5964" s="1">
        <v>0</v>
      </c>
      <c r="L5964" s="1">
        <v>0</v>
      </c>
      <c r="M5964" s="1">
        <v>314.51768077644391</v>
      </c>
      <c r="N5964" s="1">
        <v>0</v>
      </c>
      <c r="O5964" s="1">
        <v>52.419613462740656</v>
      </c>
      <c r="P5964" s="1">
        <v>0</v>
      </c>
      <c r="Q5964" s="1">
        <v>6.1416559277204454</v>
      </c>
      <c r="R5964" s="1">
        <v>53.786716981848933</v>
      </c>
      <c r="S5964" s="1">
        <v>0</v>
      </c>
      <c r="T5964" s="1">
        <v>0</v>
      </c>
      <c r="U5964" s="1">
        <v>0</v>
      </c>
      <c r="V5964" s="1">
        <v>524.19613462740654</v>
      </c>
      <c r="W5964" s="1">
        <v>0</v>
      </c>
      <c r="X5964" s="1">
        <v>529.43809597368056</v>
      </c>
      <c r="Y5964" s="1">
        <v>1874.5253774276059</v>
      </c>
      <c r="Z5964" s="1">
        <v>19.716028112198138</v>
      </c>
      <c r="AA5964" s="1">
        <v>2764.6104140249422</v>
      </c>
      <c r="AB5964" s="1">
        <v>0</v>
      </c>
      <c r="AC5964" s="1">
        <v>12.580707231057756</v>
      </c>
      <c r="AD5964" s="1">
        <v>58.653045234083059</v>
      </c>
      <c r="AE5964" s="1">
        <v>0</v>
      </c>
      <c r="AF5964" s="1">
        <v>1181.1187305424723</v>
      </c>
      <c r="AG5964" s="1">
        <v>47083.296812233653</v>
      </c>
      <c r="AH5964" s="1">
        <v>1572.5884038822196</v>
      </c>
      <c r="AI5964" s="1">
        <v>186.61382392735672</v>
      </c>
      <c r="AJ5964" s="1">
        <v>1906.6263099983739</v>
      </c>
      <c r="AK5964" s="1">
        <v>0</v>
      </c>
      <c r="AL5964" s="1">
        <v>60464.17578125</v>
      </c>
      <c r="AM5964" s="1">
        <v>57749.94140625</v>
      </c>
      <c r="AN5964" s="1">
        <v>2714.23046875</v>
      </c>
      <c r="AO5964" t="s">
        <v>18774</v>
      </c>
    </row>
    <row r="5965" spans="1:41" x14ac:dyDescent="0.25">
      <c r="A5965" s="1">
        <v>2023</v>
      </c>
      <c r="B5965" t="s">
        <v>4500</v>
      </c>
      <c r="C5965" t="s">
        <v>7136</v>
      </c>
      <c r="D5965" t="s">
        <v>7242</v>
      </c>
      <c r="E5965" t="s">
        <v>8018</v>
      </c>
      <c r="F5965" t="s">
        <v>10011</v>
      </c>
      <c r="G5965" t="s">
        <v>12199</v>
      </c>
      <c r="H5965" t="s">
        <v>12750</v>
      </c>
      <c r="I5965" s="1">
        <v>499.69808283256918</v>
      </c>
      <c r="J5965" s="1">
        <v>1954.3060426311399</v>
      </c>
      <c r="K5965" s="1">
        <v>0</v>
      </c>
      <c r="L5965" s="1">
        <v>0</v>
      </c>
      <c r="M5965" s="1">
        <v>305.81522669353234</v>
      </c>
      <c r="N5965" s="1">
        <v>0</v>
      </c>
      <c r="O5965" s="1">
        <v>50.969204448922056</v>
      </c>
      <c r="P5965" s="1">
        <v>0</v>
      </c>
      <c r="Q5965" s="1">
        <v>5.7938098019266642</v>
      </c>
      <c r="R5965" s="1">
        <v>27.138043216784059</v>
      </c>
      <c r="S5965" s="1">
        <v>0</v>
      </c>
      <c r="T5965" s="1">
        <v>152.90761334676617</v>
      </c>
      <c r="U5965" s="1">
        <v>50.969204448922056</v>
      </c>
      <c r="V5965" s="1">
        <v>509.69204448922051</v>
      </c>
      <c r="W5965" s="1">
        <v>0</v>
      </c>
      <c r="X5965" s="1">
        <v>963.31796408462685</v>
      </c>
      <c r="Y5965" s="1">
        <v>1226.3541738961762</v>
      </c>
      <c r="Z5965" s="1">
        <v>699.40738153323286</v>
      </c>
      <c r="AA5965" s="1">
        <v>3091.7919418716119</v>
      </c>
      <c r="AB5965" s="1">
        <v>0</v>
      </c>
      <c r="AC5965" s="1">
        <v>12.11028297706388</v>
      </c>
      <c r="AD5965" s="1">
        <v>117.36751760790085</v>
      </c>
      <c r="AE5965" s="1">
        <v>0</v>
      </c>
      <c r="AF5965" s="1">
        <v>1075.6744783718307</v>
      </c>
      <c r="AG5965" s="1">
        <v>33831.319145016503</v>
      </c>
      <c r="AH5965" s="1">
        <v>4168.6952132489268</v>
      </c>
      <c r="AI5965" s="1">
        <v>181.45036783816252</v>
      </c>
      <c r="AJ5965" s="1">
        <v>1854.2596578517844</v>
      </c>
      <c r="AK5965" s="1">
        <v>0</v>
      </c>
      <c r="AL5965" s="1">
        <v>50779.03515625</v>
      </c>
      <c r="AM5965" s="1">
        <v>44838.51171875</v>
      </c>
      <c r="AN5965" s="1">
        <v>5940.52294921875</v>
      </c>
      <c r="AO5965" t="s">
        <v>18775</v>
      </c>
    </row>
    <row r="5966" spans="1:41" x14ac:dyDescent="0.25">
      <c r="A5966" s="1">
        <v>2023</v>
      </c>
      <c r="B5966" t="s">
        <v>4501</v>
      </c>
      <c r="C5966" t="s">
        <v>7136</v>
      </c>
      <c r="D5966" t="s">
        <v>7242</v>
      </c>
      <c r="E5966" t="s">
        <v>8018</v>
      </c>
      <c r="F5966" t="s">
        <v>10011</v>
      </c>
      <c r="G5966" t="s">
        <v>12199</v>
      </c>
      <c r="H5966" t="s">
        <v>12750</v>
      </c>
      <c r="I5966" s="1">
        <v>1078.0294489667867</v>
      </c>
      <c r="J5966" s="1">
        <v>1393.4796769865986</v>
      </c>
      <c r="K5966" s="1">
        <v>0</v>
      </c>
      <c r="L5966" s="1">
        <v>118.58323938634653</v>
      </c>
      <c r="M5966" s="1">
        <v>323.40883469003597</v>
      </c>
      <c r="N5966" s="1">
        <v>0</v>
      </c>
      <c r="O5966" s="1">
        <v>53.901472448339334</v>
      </c>
      <c r="P5966" s="1">
        <v>0</v>
      </c>
      <c r="Q5966" s="1">
        <v>6.1564239142232626</v>
      </c>
      <c r="R5966" s="1">
        <v>49.738122716429601</v>
      </c>
      <c r="S5966" s="1">
        <v>0</v>
      </c>
      <c r="T5966" s="1">
        <v>0</v>
      </c>
      <c r="U5966" s="1">
        <v>0</v>
      </c>
      <c r="V5966" s="1">
        <v>539.01472448339337</v>
      </c>
      <c r="W5966" s="1">
        <v>0</v>
      </c>
      <c r="X5966" s="1">
        <v>544.40487172822725</v>
      </c>
      <c r="Y5966" s="1">
        <v>1927.5166547526144</v>
      </c>
      <c r="Z5966" s="1">
        <v>57.711118525652985</v>
      </c>
      <c r="AA5966" s="1">
        <v>2437.4245841139045</v>
      </c>
      <c r="AB5966" s="1">
        <v>0</v>
      </c>
      <c r="AC5966" s="1">
        <v>12.550925518712344</v>
      </c>
      <c r="AD5966" s="1">
        <v>58.213590244206479</v>
      </c>
      <c r="AE5966" s="1">
        <v>0</v>
      </c>
      <c r="AF5966" s="1">
        <v>1125.4627447213252</v>
      </c>
      <c r="AG5966" s="1">
        <v>18184.200745171758</v>
      </c>
      <c r="AH5966" s="1">
        <v>1617.0441734501799</v>
      </c>
      <c r="AI5966" s="1">
        <v>104.5688565497783</v>
      </c>
      <c r="AJ5966" s="1">
        <v>1884.3954767939431</v>
      </c>
      <c r="AK5966" s="1">
        <v>0</v>
      </c>
      <c r="AL5966" s="1">
        <v>31515.8046875</v>
      </c>
      <c r="AM5966" s="1">
        <v>28814.26171875</v>
      </c>
      <c r="AN5966" s="1">
        <v>2701.541748046875</v>
      </c>
      <c r="AO5966" t="s">
        <v>18776</v>
      </c>
    </row>
    <row r="5967" spans="1:41" x14ac:dyDescent="0.25">
      <c r="A5967" s="1">
        <v>2023</v>
      </c>
      <c r="B5967" t="s">
        <v>4502</v>
      </c>
      <c r="C5967" t="s">
        <v>7136</v>
      </c>
      <c r="D5967" t="s">
        <v>7242</v>
      </c>
      <c r="E5967" t="s">
        <v>8018</v>
      </c>
      <c r="F5967" t="s">
        <v>10011</v>
      </c>
      <c r="G5967" t="s">
        <v>12200</v>
      </c>
      <c r="H5967" t="s">
        <v>12750</v>
      </c>
      <c r="I5967" s="1">
        <v>876.77004959999999</v>
      </c>
      <c r="J5967" s="1">
        <v>1457.513799319287</v>
      </c>
      <c r="K5967" s="1"/>
      <c r="L5967" s="1">
        <v>0</v>
      </c>
      <c r="M5967" s="1">
        <v>318.36239999999998</v>
      </c>
      <c r="N5967" s="1">
        <v>0</v>
      </c>
      <c r="O5967" s="1">
        <v>53.060399999999987</v>
      </c>
      <c r="P5967" s="1">
        <v>0</v>
      </c>
      <c r="Q5967" s="1">
        <v>6.2167326056085734</v>
      </c>
      <c r="R5967" s="1">
        <v>54.444215231999998</v>
      </c>
      <c r="S5967" s="1">
        <v>0</v>
      </c>
      <c r="T5967" s="1">
        <v>0</v>
      </c>
      <c r="U5967" s="1">
        <v>0</v>
      </c>
      <c r="V5967" s="1">
        <v>531</v>
      </c>
      <c r="W5967" s="1">
        <v>0</v>
      </c>
      <c r="X5967" s="1">
        <v>554</v>
      </c>
      <c r="Y5967" s="1">
        <v>1928.5526372732891</v>
      </c>
      <c r="Z5967" s="1">
        <v>19.9570402934784</v>
      </c>
      <c r="AA5967" s="1">
        <v>2875</v>
      </c>
      <c r="AB5967" s="1">
        <v>0</v>
      </c>
      <c r="AC5967" s="1">
        <v>12.809559999999999</v>
      </c>
      <c r="AD5967" s="1">
        <v>57.812240063810442</v>
      </c>
      <c r="AE5967" s="1">
        <v>0</v>
      </c>
      <c r="AF5967" s="1">
        <v>1219.468071456</v>
      </c>
      <c r="AG5967" s="1">
        <v>48612</v>
      </c>
      <c r="AH5967" s="1">
        <v>1674.1753480783241</v>
      </c>
      <c r="AI5967" s="1">
        <v>188.89502400000001</v>
      </c>
      <c r="AJ5967" s="1">
        <v>1968.531908873473</v>
      </c>
      <c r="AK5967" s="1"/>
      <c r="AL5967" s="1">
        <v>62408.5703125</v>
      </c>
      <c r="AM5967" s="1">
        <v>59562.265625</v>
      </c>
      <c r="AN5967" s="1">
        <v>2846.305419921875</v>
      </c>
      <c r="AO5967" t="s">
        <v>18777</v>
      </c>
    </row>
    <row r="5968" spans="1:41" x14ac:dyDescent="0.25">
      <c r="A5968" s="1">
        <v>2023</v>
      </c>
      <c r="B5968" t="s">
        <v>4503</v>
      </c>
      <c r="C5968" t="s">
        <v>7136</v>
      </c>
      <c r="D5968" t="s">
        <v>7242</v>
      </c>
      <c r="E5968" t="s">
        <v>8018</v>
      </c>
      <c r="F5968" t="s">
        <v>10011</v>
      </c>
      <c r="G5968" t="s">
        <v>12200</v>
      </c>
      <c r="H5968" t="s">
        <v>12750</v>
      </c>
      <c r="I5968" s="1">
        <v>1104.0808032</v>
      </c>
      <c r="J5968" s="1">
        <v>1383.6071642606701</v>
      </c>
      <c r="K5968" s="1">
        <v>0</v>
      </c>
      <c r="L5968" s="1">
        <v>121.6513802096208</v>
      </c>
      <c r="M5968" s="1">
        <v>324.729648</v>
      </c>
      <c r="N5968" s="1">
        <v>0</v>
      </c>
      <c r="O5968" s="1">
        <v>54.121608000000002</v>
      </c>
      <c r="P5968" s="1">
        <v>0</v>
      </c>
      <c r="Q5968" s="1">
        <v>6.2240965533599679</v>
      </c>
      <c r="R5968" s="1">
        <v>49.86114390936703</v>
      </c>
      <c r="S5968" s="1">
        <v>0</v>
      </c>
      <c r="T5968" s="1">
        <v>0</v>
      </c>
      <c r="U5968" s="1">
        <v>0</v>
      </c>
      <c r="V5968" s="1">
        <v>544</v>
      </c>
      <c r="W5968" s="1">
        <v>0</v>
      </c>
      <c r="X5968" s="1">
        <v>562.06499999999994</v>
      </c>
      <c r="Y5968" s="1">
        <v>1980.3631454151439</v>
      </c>
      <c r="Z5968" s="1">
        <v>58.174222083422087</v>
      </c>
      <c r="AA5968" s="1">
        <v>2542</v>
      </c>
      <c r="AB5968" s="1">
        <v>0</v>
      </c>
      <c r="AC5968" s="1">
        <v>12.602180000000001</v>
      </c>
      <c r="AD5968" s="1">
        <v>59.279154342322443</v>
      </c>
      <c r="AE5968" s="1">
        <v>0</v>
      </c>
      <c r="AF5968" s="1">
        <v>1154.5821903531289</v>
      </c>
      <c r="AG5968" s="1">
        <v>19075</v>
      </c>
      <c r="AH5968" s="1">
        <v>1676.5165401927241</v>
      </c>
      <c r="AI5968" s="1">
        <v>104.99591952</v>
      </c>
      <c r="AJ5968" s="1">
        <v>1968.531908873472</v>
      </c>
      <c r="AK5968" s="1"/>
      <c r="AL5968" s="1">
        <v>32782.38671875</v>
      </c>
      <c r="AM5968" s="1">
        <v>30000.677734375</v>
      </c>
      <c r="AN5968" s="1">
        <v>2781.707763671875</v>
      </c>
      <c r="AO5968" t="s">
        <v>18778</v>
      </c>
    </row>
    <row r="5969" spans="1:41" x14ac:dyDescent="0.25">
      <c r="A5969" s="1">
        <v>2023</v>
      </c>
      <c r="B5969" t="s">
        <v>4504</v>
      </c>
      <c r="C5969" t="s">
        <v>7136</v>
      </c>
      <c r="D5969" t="s">
        <v>7242</v>
      </c>
      <c r="E5969" t="s">
        <v>8018</v>
      </c>
      <c r="F5969" t="s">
        <v>10011</v>
      </c>
      <c r="G5969" t="s">
        <v>12200</v>
      </c>
      <c r="H5969" t="s">
        <v>12750</v>
      </c>
      <c r="I5969" s="1">
        <v>0</v>
      </c>
      <c r="J5969" s="1">
        <v>1075</v>
      </c>
      <c r="K5969" s="1">
        <v>96.163297028049271</v>
      </c>
      <c r="L5969" s="1">
        <v>154.85599999999999</v>
      </c>
      <c r="M5969" s="1">
        <v>210.76562499999989</v>
      </c>
      <c r="N5969" s="1">
        <v>0</v>
      </c>
      <c r="O5969" s="1">
        <v>63.854690152964082</v>
      </c>
      <c r="P5969" s="1">
        <v>0</v>
      </c>
      <c r="Q5969" s="1">
        <v>6.1706101015248134</v>
      </c>
      <c r="R5969" s="1">
        <v>33.56728582833891</v>
      </c>
      <c r="S5969" s="1">
        <v>0</v>
      </c>
      <c r="T5969" s="1">
        <v>221.9689825803558</v>
      </c>
      <c r="U5969" s="1"/>
      <c r="V5969" s="1">
        <v>904</v>
      </c>
      <c r="W5969" s="1">
        <v>0</v>
      </c>
      <c r="X5969" s="1">
        <v>58.841153630746341</v>
      </c>
      <c r="Y5969" s="1">
        <v>1610.1179999999999</v>
      </c>
      <c r="Z5969" s="1">
        <v>394.31542467644601</v>
      </c>
      <c r="AA5969" s="1">
        <v>2988.361953630254</v>
      </c>
      <c r="AB5969" s="1">
        <v>139</v>
      </c>
      <c r="AC5969" s="1">
        <v>12.31907</v>
      </c>
      <c r="AD5969" s="1">
        <v>59.957805861771632</v>
      </c>
      <c r="AE5969" s="1">
        <v>0</v>
      </c>
      <c r="AF5969" s="1">
        <v>1230.910930380923</v>
      </c>
      <c r="AG5969" s="1">
        <v>16211.28695451583</v>
      </c>
      <c r="AH5969" s="1">
        <v>2264.7022773212102</v>
      </c>
      <c r="AI5969" s="1">
        <v>111.42250976198019</v>
      </c>
      <c r="AJ5969" s="1">
        <v>1272.5873664334711</v>
      </c>
      <c r="AK5969" s="1"/>
      <c r="AL5969" s="1">
        <v>29120.169921875</v>
      </c>
      <c r="AM5969" s="1">
        <v>25893.4921875</v>
      </c>
      <c r="AN5969" s="1">
        <v>3226.676513671875</v>
      </c>
      <c r="AO5969" t="s">
        <v>18779</v>
      </c>
    </row>
    <row r="5970" spans="1:41" x14ac:dyDescent="0.25">
      <c r="A5970" s="1">
        <v>2023</v>
      </c>
      <c r="B5970" t="s">
        <v>4505</v>
      </c>
      <c r="C5970" t="s">
        <v>7136</v>
      </c>
      <c r="D5970" t="s">
        <v>7242</v>
      </c>
      <c r="E5970" t="s">
        <v>8018</v>
      </c>
      <c r="F5970" t="s">
        <v>10011</v>
      </c>
      <c r="G5970" t="s">
        <v>12200</v>
      </c>
      <c r="H5970" t="s">
        <v>12750</v>
      </c>
      <c r="I5970" s="1">
        <v>810</v>
      </c>
      <c r="J5970" s="1">
        <v>2047.8701580998149</v>
      </c>
      <c r="K5970" s="1"/>
      <c r="L5970" s="1">
        <v>0</v>
      </c>
      <c r="M5970" s="1">
        <v>306</v>
      </c>
      <c r="N5970" s="1">
        <v>0</v>
      </c>
      <c r="O5970" s="1">
        <v>51</v>
      </c>
      <c r="P5970" s="1">
        <v>0</v>
      </c>
      <c r="Q5970" s="1">
        <v>173</v>
      </c>
      <c r="R5970" s="1">
        <v>27.149306685054722</v>
      </c>
      <c r="S5970" s="1"/>
      <c r="T5970" s="1">
        <v>409.82986767485829</v>
      </c>
      <c r="U5970" s="1">
        <v>50.5</v>
      </c>
      <c r="V5970" s="1">
        <v>505</v>
      </c>
      <c r="W5970" s="1">
        <v>0</v>
      </c>
      <c r="X5970" s="1">
        <v>106.575</v>
      </c>
      <c r="Y5970" s="1">
        <v>6790.5177562544204</v>
      </c>
      <c r="Z5970" s="1">
        <v>20.58923655432335</v>
      </c>
      <c r="AA5970" s="1">
        <v>1143</v>
      </c>
      <c r="AB5970" s="1">
        <v>0</v>
      </c>
      <c r="AC5970" s="1">
        <v>11.729340000000001</v>
      </c>
      <c r="AD5970" s="1">
        <v>119.0276762129502</v>
      </c>
      <c r="AE5970" s="1"/>
      <c r="AF5970" s="1">
        <v>1321.6608000000001</v>
      </c>
      <c r="AG5970" s="1">
        <v>38764</v>
      </c>
      <c r="AH5970" s="1">
        <v>4579.0582631399993</v>
      </c>
      <c r="AI5970" s="1">
        <v>181.56</v>
      </c>
      <c r="AJ5970" s="1">
        <v>728.28</v>
      </c>
      <c r="AK5970" s="1"/>
      <c r="AL5970" s="1">
        <v>58146.34765625</v>
      </c>
      <c r="AM5970" s="1">
        <v>52393.296875</v>
      </c>
      <c r="AN5970" s="1">
        <v>5753.05078125</v>
      </c>
      <c r="AO5970" t="s">
        <v>18780</v>
      </c>
    </row>
    <row r="5971" spans="1:41" x14ac:dyDescent="0.25">
      <c r="A5971" s="1">
        <v>2023</v>
      </c>
      <c r="B5971" t="s">
        <v>4506</v>
      </c>
      <c r="C5971" t="s">
        <v>7136</v>
      </c>
      <c r="D5971" t="s">
        <v>7242</v>
      </c>
      <c r="E5971" t="s">
        <v>8018</v>
      </c>
      <c r="F5971" t="s">
        <v>10011</v>
      </c>
      <c r="G5971" t="s">
        <v>12200</v>
      </c>
      <c r="H5971" t="s">
        <v>12750</v>
      </c>
      <c r="I5971" s="1">
        <v>0</v>
      </c>
      <c r="J5971" s="1">
        <v>989</v>
      </c>
      <c r="K5971" s="1">
        <v>98.567379453750476</v>
      </c>
      <c r="L5971" s="1">
        <v>177.2148</v>
      </c>
      <c r="M5971" s="1">
        <v>215.24999999999989</v>
      </c>
      <c r="N5971" s="1">
        <v>0</v>
      </c>
      <c r="O5971" s="1">
        <v>66</v>
      </c>
      <c r="P5971" s="1">
        <v>0</v>
      </c>
      <c r="Q5971" s="1">
        <v>8.2023044959912639</v>
      </c>
      <c r="R5971" s="1">
        <v>24.5452625112842</v>
      </c>
      <c r="S5971" s="1">
        <v>0</v>
      </c>
      <c r="T5971" s="1">
        <v>132.7021756805496</v>
      </c>
      <c r="U5971" s="1"/>
      <c r="V5971" s="1">
        <v>1554</v>
      </c>
      <c r="W5971" s="1">
        <v>0</v>
      </c>
      <c r="X5971" s="1">
        <v>38.002859606000008</v>
      </c>
      <c r="Y5971" s="1">
        <v>977</v>
      </c>
      <c r="Z5971" s="1">
        <v>83.820000000000007</v>
      </c>
      <c r="AA5971" s="1">
        <v>3049.3947407132468</v>
      </c>
      <c r="AB5971" s="1">
        <v>139</v>
      </c>
      <c r="AC5971" s="1">
        <v>13</v>
      </c>
      <c r="AD5971" s="1">
        <v>123.03456743986899</v>
      </c>
      <c r="AE5971" s="1">
        <v>0</v>
      </c>
      <c r="AF5971" s="1">
        <v>1462.7336271115289</v>
      </c>
      <c r="AG5971" s="1">
        <v>22401</v>
      </c>
      <c r="AH5971" s="1">
        <v>3581.526043896532</v>
      </c>
      <c r="AI5971" s="1">
        <v>0</v>
      </c>
      <c r="AJ5971" s="1">
        <v>1521.964718367411</v>
      </c>
      <c r="AK5971" s="1">
        <v>0</v>
      </c>
      <c r="AL5971" s="1">
        <v>36655.9609375</v>
      </c>
      <c r="AM5971" s="1">
        <v>32261.875</v>
      </c>
      <c r="AN5971" s="1">
        <v>4394.0830078125</v>
      </c>
      <c r="AO5971" t="s">
        <v>18781</v>
      </c>
    </row>
    <row r="5972" spans="1:41" x14ac:dyDescent="0.25">
      <c r="A5972" s="1">
        <v>2023</v>
      </c>
      <c r="B5972" t="s">
        <v>4507</v>
      </c>
      <c r="C5972" t="s">
        <v>7136</v>
      </c>
      <c r="D5972" t="s">
        <v>7242</v>
      </c>
      <c r="E5972" t="s">
        <v>8018</v>
      </c>
      <c r="F5972" t="s">
        <v>10011</v>
      </c>
      <c r="G5972" t="s">
        <v>12200</v>
      </c>
      <c r="H5972" t="s">
        <v>12750</v>
      </c>
      <c r="I5972" s="1">
        <v>0</v>
      </c>
      <c r="J5972" s="1">
        <v>1410.36</v>
      </c>
      <c r="K5972" s="1">
        <v>102</v>
      </c>
      <c r="L5972" s="1">
        <v>146.27933039937091</v>
      </c>
      <c r="M5972" s="1">
        <v>214.37499999999989</v>
      </c>
      <c r="N5972" s="1">
        <v>0</v>
      </c>
      <c r="O5972" s="1">
        <v>67.204438570308724</v>
      </c>
      <c r="P5972" s="1">
        <v>0</v>
      </c>
      <c r="Q5972" s="1">
        <v>7.230357571973971</v>
      </c>
      <c r="R5972" s="1">
        <v>24.216610094980268</v>
      </c>
      <c r="S5972" s="1">
        <v>0</v>
      </c>
      <c r="T5972" s="1">
        <v>124.9</v>
      </c>
      <c r="U5972" s="1"/>
      <c r="V5972" s="1">
        <v>1623.521860931965</v>
      </c>
      <c r="W5972" s="1">
        <v>0</v>
      </c>
      <c r="X5972" s="1">
        <v>104.3818547063396</v>
      </c>
      <c r="Y5972" s="1">
        <v>1284</v>
      </c>
      <c r="Z5972" s="1">
        <v>75.444935785952964</v>
      </c>
      <c r="AA5972" s="1">
        <v>2920.902212919239</v>
      </c>
      <c r="AB5972" s="1">
        <v>134</v>
      </c>
      <c r="AC5972" s="1">
        <v>67.130540000000011</v>
      </c>
      <c r="AD5972" s="1">
        <v>108.4553635796096</v>
      </c>
      <c r="AE5972" s="1">
        <v>0</v>
      </c>
      <c r="AF5972" s="1">
        <v>1716.3441433526191</v>
      </c>
      <c r="AG5972" s="1">
        <v>22465.703427021708</v>
      </c>
      <c r="AH5972" s="1">
        <v>3185.0000000000009</v>
      </c>
      <c r="AI5972" s="1">
        <v>0</v>
      </c>
      <c r="AJ5972" s="1">
        <v>1521.964718367411</v>
      </c>
      <c r="AK5972" s="1">
        <v>0</v>
      </c>
      <c r="AL5972" s="1">
        <v>37303.4140625</v>
      </c>
      <c r="AM5972" s="1">
        <v>33263.09765625</v>
      </c>
      <c r="AN5972" s="1">
        <v>4040.316650390625</v>
      </c>
      <c r="AO5972" t="s">
        <v>18782</v>
      </c>
    </row>
    <row r="5973" spans="1:41" x14ac:dyDescent="0.25">
      <c r="A5973" s="1">
        <v>2023</v>
      </c>
      <c r="B5973" t="s">
        <v>4508</v>
      </c>
      <c r="C5973" t="s">
        <v>7136</v>
      </c>
      <c r="D5973" t="s">
        <v>7242</v>
      </c>
      <c r="E5973" t="s">
        <v>8018</v>
      </c>
      <c r="F5973" t="s">
        <v>10011</v>
      </c>
      <c r="G5973" t="s">
        <v>12200</v>
      </c>
      <c r="H5973" t="s">
        <v>12750</v>
      </c>
      <c r="I5973" s="1">
        <v>1126.1624192639999</v>
      </c>
      <c r="J5973" s="1">
        <v>90.358145952990512</v>
      </c>
      <c r="K5973" s="1"/>
      <c r="L5973" s="1">
        <v>124.443</v>
      </c>
      <c r="M5973" s="1">
        <v>331.22424095999997</v>
      </c>
      <c r="N5973" s="1">
        <v>0</v>
      </c>
      <c r="O5973" s="1">
        <v>55.095850004399992</v>
      </c>
      <c r="P5973" s="1">
        <v>0</v>
      </c>
      <c r="Q5973" s="1">
        <v>6.2818393920563116</v>
      </c>
      <c r="R5973" s="1">
        <v>58.615859641056019</v>
      </c>
      <c r="S5973" s="1">
        <v>0</v>
      </c>
      <c r="T5973" s="1">
        <v>225.23248385279999</v>
      </c>
      <c r="U5973" s="1">
        <v>0</v>
      </c>
      <c r="V5973" s="1">
        <v>1167</v>
      </c>
      <c r="W5973" s="1">
        <v>0</v>
      </c>
      <c r="X5973" s="1">
        <v>113.84115363074631</v>
      </c>
      <c r="Y5973" s="1">
        <v>1606.0862222861581</v>
      </c>
      <c r="Z5973" s="1">
        <v>134</v>
      </c>
      <c r="AA5973" s="1">
        <v>2543</v>
      </c>
      <c r="AB5973" s="1"/>
      <c r="AC5973" s="1">
        <v>12.602180000000001</v>
      </c>
      <c r="AD5973" s="1">
        <v>59.515622158647552</v>
      </c>
      <c r="AE5973" s="1">
        <v>0</v>
      </c>
      <c r="AF5973" s="1">
        <v>991.02292895231983</v>
      </c>
      <c r="AG5973" s="1">
        <v>14278</v>
      </c>
      <c r="AH5973" s="1">
        <v>1143</v>
      </c>
      <c r="AI5973" s="1">
        <v>107.09583791039999</v>
      </c>
      <c r="AJ5973" s="1">
        <v>1451.6233584312961</v>
      </c>
      <c r="AK5973" s="1"/>
      <c r="AL5973" s="1">
        <v>25624.19921875</v>
      </c>
      <c r="AM5973" s="1">
        <v>23589.1953125</v>
      </c>
      <c r="AN5973" s="1">
        <v>2035.0052490234375</v>
      </c>
      <c r="AO5973" t="s">
        <v>18783</v>
      </c>
    </row>
    <row r="5974" spans="1:41" x14ac:dyDescent="0.25">
      <c r="A5974" s="1">
        <v>2023</v>
      </c>
      <c r="B5974" t="s">
        <v>4509</v>
      </c>
      <c r="C5974" t="s">
        <v>7136</v>
      </c>
      <c r="D5974" t="s">
        <v>7242</v>
      </c>
      <c r="E5974" t="s">
        <v>8018</v>
      </c>
      <c r="F5974" t="s">
        <v>10011</v>
      </c>
      <c r="G5974" t="s">
        <v>12200</v>
      </c>
      <c r="H5974" t="s">
        <v>12750</v>
      </c>
      <c r="I5974" s="1">
        <v>1109.844912901779</v>
      </c>
      <c r="J5974" s="1">
        <v>0</v>
      </c>
      <c r="K5974" s="1">
        <v>88.337017182859086</v>
      </c>
      <c r="L5974" s="1">
        <v>125.7360341108256</v>
      </c>
      <c r="M5974" s="1">
        <v>202.70923546751999</v>
      </c>
      <c r="N5974" s="1">
        <v>0</v>
      </c>
      <c r="O5974" s="1">
        <v>63.085240149145633</v>
      </c>
      <c r="P5974" s="1">
        <v>0</v>
      </c>
      <c r="Q5974" s="1">
        <v>6.2827321237641502</v>
      </c>
      <c r="R5974" s="1">
        <v>31.358160190470361</v>
      </c>
      <c r="S5974" s="1">
        <v>0</v>
      </c>
      <c r="T5974" s="1">
        <v>210.20201001999999</v>
      </c>
      <c r="U5974" s="1">
        <v>0</v>
      </c>
      <c r="V5974" s="1">
        <v>715</v>
      </c>
      <c r="W5974" s="1">
        <v>0</v>
      </c>
      <c r="X5974" s="1">
        <v>113.84115363074631</v>
      </c>
      <c r="Y5974" s="1">
        <v>1645.17</v>
      </c>
      <c r="Z5974" s="1">
        <v>404.47005180061308</v>
      </c>
      <c r="AA5974" s="1">
        <v>3516.2016002132218</v>
      </c>
      <c r="AB5974" s="1">
        <v>0</v>
      </c>
      <c r="AC5974" s="1">
        <v>12.317830000000001</v>
      </c>
      <c r="AD5974" s="1">
        <v>60.765333526680777</v>
      </c>
      <c r="AE5974" s="1"/>
      <c r="AF5974" s="1">
        <v>526.20645142315152</v>
      </c>
      <c r="AG5974" s="1">
        <v>11351</v>
      </c>
      <c r="AH5974" s="1">
        <v>1168.5390139999131</v>
      </c>
      <c r="AI5974" s="1">
        <v>109.23775466860801</v>
      </c>
      <c r="AJ5974" s="1">
        <v>1480.6558255999221</v>
      </c>
      <c r="AK5974" s="1"/>
      <c r="AL5974" s="1">
        <v>22940.9609375</v>
      </c>
      <c r="AM5974" s="1">
        <v>20924.244140625</v>
      </c>
      <c r="AN5974" s="1">
        <v>2016.716796875</v>
      </c>
      <c r="AO5974" t="s">
        <v>18784</v>
      </c>
    </row>
    <row r="5975" spans="1:41" x14ac:dyDescent="0.25">
      <c r="A5975" s="1">
        <v>2023</v>
      </c>
      <c r="B5975" t="s">
        <v>4510</v>
      </c>
      <c r="C5975" t="s">
        <v>7136</v>
      </c>
      <c r="D5975" t="s">
        <v>7242</v>
      </c>
      <c r="E5975" t="s">
        <v>8018</v>
      </c>
      <c r="F5975" t="s">
        <v>10011</v>
      </c>
      <c r="G5975" t="s">
        <v>12200</v>
      </c>
      <c r="H5975" t="s">
        <v>12750</v>
      </c>
      <c r="I5975" s="1">
        <v>500.00000000000011</v>
      </c>
      <c r="J5975" s="1">
        <v>2046.4487716857791</v>
      </c>
      <c r="K5975" s="1">
        <v>0</v>
      </c>
      <c r="L5975" s="1">
        <v>0</v>
      </c>
      <c r="M5975" s="1">
        <v>312.12</v>
      </c>
      <c r="N5975" s="1">
        <v>0</v>
      </c>
      <c r="O5975" s="1">
        <v>52.02</v>
      </c>
      <c r="P5975" s="1">
        <v>0</v>
      </c>
      <c r="Q5975" s="1">
        <v>5.9165507441016967</v>
      </c>
      <c r="R5975" s="1">
        <v>27.71674346581759</v>
      </c>
      <c r="S5975" s="1">
        <v>0</v>
      </c>
      <c r="T5975" s="1">
        <v>159.50409923835201</v>
      </c>
      <c r="U5975" s="1">
        <v>51.005000000000003</v>
      </c>
      <c r="V5975" s="1">
        <v>520</v>
      </c>
      <c r="W5975" s="1">
        <v>0</v>
      </c>
      <c r="X5975" s="1">
        <v>984.14189999999996</v>
      </c>
      <c r="Y5975" s="1">
        <v>1269.4639513082141</v>
      </c>
      <c r="Z5975" s="1">
        <v>714.32176657698756</v>
      </c>
      <c r="AA5975" s="1">
        <v>3243</v>
      </c>
      <c r="AB5975" s="1">
        <v>0</v>
      </c>
      <c r="AC5975" s="1">
        <v>12.4848</v>
      </c>
      <c r="AD5975" s="1">
        <v>119.85392986243291</v>
      </c>
      <c r="AE5975" s="1"/>
      <c r="AF5975" s="1">
        <v>1124.152916832868</v>
      </c>
      <c r="AG5975" s="1">
        <v>35219</v>
      </c>
      <c r="AH5975" s="1">
        <v>4327.5268652372633</v>
      </c>
      <c r="AI5975" s="1">
        <v>185.19120000000001</v>
      </c>
      <c r="AJ5975" s="1">
        <v>1930.337352</v>
      </c>
      <c r="AK5975" s="1"/>
      <c r="AL5975" s="1">
        <v>52804.203125</v>
      </c>
      <c r="AM5975" s="1">
        <v>46663.84765625</v>
      </c>
      <c r="AN5975" s="1">
        <v>6140.3583984375</v>
      </c>
      <c r="AO5975" t="s">
        <v>18785</v>
      </c>
    </row>
    <row r="5976" spans="1:41" x14ac:dyDescent="0.25">
      <c r="A5976" s="1">
        <v>2023</v>
      </c>
      <c r="B5976" t="s">
        <v>4511</v>
      </c>
      <c r="C5976" t="s">
        <v>7136</v>
      </c>
      <c r="D5976" t="s">
        <v>7242</v>
      </c>
      <c r="E5976" t="s">
        <v>8019</v>
      </c>
      <c r="F5976" t="s">
        <v>10012</v>
      </c>
      <c r="G5976" t="s">
        <v>12201</v>
      </c>
      <c r="H5976" t="s">
        <v>12750</v>
      </c>
      <c r="I5976" s="1">
        <v>9490.0468212945689</v>
      </c>
      <c r="J5976" s="1">
        <v>51978.021449874621</v>
      </c>
      <c r="K5976" s="1">
        <v>1264.1683248635097</v>
      </c>
      <c r="L5976" s="1">
        <v>2460.5766559410463</v>
      </c>
      <c r="M5976" s="1">
        <v>12046.027173737803</v>
      </c>
      <c r="N5976" s="1">
        <v>7037.2649096605819</v>
      </c>
      <c r="O5976" s="1">
        <v>7536.5148765356134</v>
      </c>
      <c r="P5976" s="1">
        <v>9371.2534932653052</v>
      </c>
      <c r="Q5976" s="1">
        <v>3821.1432409097515</v>
      </c>
      <c r="R5976" s="1">
        <v>5666.3526811621068</v>
      </c>
      <c r="S5976" s="1">
        <v>6026.5644914848681</v>
      </c>
      <c r="T5976" s="1">
        <v>8680.6879894298527</v>
      </c>
      <c r="U5976" s="1">
        <v>1150.0863193725299</v>
      </c>
      <c r="V5976" s="1">
        <v>3242.6772888051369</v>
      </c>
      <c r="W5976" s="1">
        <v>2442.7539873637147</v>
      </c>
      <c r="X5976" s="1">
        <v>12721.191795137902</v>
      </c>
      <c r="Y5976" s="1">
        <v>33999.885488068219</v>
      </c>
      <c r="Z5976" s="1">
        <v>10218.433169904045</v>
      </c>
      <c r="AA5976" s="1">
        <v>87057.44564665042</v>
      </c>
      <c r="AB5976" s="1">
        <v>1796.9443495027497</v>
      </c>
      <c r="AC5976" s="1">
        <v>9358.9991924833594</v>
      </c>
      <c r="AD5976" s="1">
        <v>12441.831316518792</v>
      </c>
      <c r="AE5976" s="1">
        <v>7881.097066851522</v>
      </c>
      <c r="AF5976" s="1">
        <v>24501.549462296334</v>
      </c>
      <c r="AG5976" s="1">
        <v>101847.11538902807</v>
      </c>
      <c r="AH5976" s="1">
        <v>13964.296718600066</v>
      </c>
      <c r="AI5976" s="1">
        <v>981.29516402250511</v>
      </c>
      <c r="AJ5976" s="1">
        <v>21718.810864348023</v>
      </c>
      <c r="AK5976" s="1">
        <v>1237.1028777206795</v>
      </c>
      <c r="AL5976" s="1">
        <v>471940.125</v>
      </c>
      <c r="AM5976" s="1">
        <v>390800.78125</v>
      </c>
      <c r="AN5976" s="1">
        <v>81139.3828125</v>
      </c>
      <c r="AO5976" t="s">
        <v>18786</v>
      </c>
    </row>
    <row r="5977" spans="1:41" x14ac:dyDescent="0.25">
      <c r="A5977" s="1">
        <v>2023</v>
      </c>
      <c r="B5977" t="s">
        <v>4512</v>
      </c>
      <c r="C5977" t="s">
        <v>7136</v>
      </c>
      <c r="D5977" t="s">
        <v>7242</v>
      </c>
      <c r="E5977" t="s">
        <v>8019</v>
      </c>
      <c r="F5977" t="s">
        <v>10012</v>
      </c>
      <c r="G5977" t="s">
        <v>12201</v>
      </c>
      <c r="H5977" t="s">
        <v>12750</v>
      </c>
      <c r="I5977" s="1">
        <v>4284.3855670911025</v>
      </c>
      <c r="J5977" s="1">
        <v>9242.0118032784376</v>
      </c>
      <c r="K5977" s="1">
        <v>578.33303798199461</v>
      </c>
      <c r="L5977" s="1">
        <v>1762.1453585859549</v>
      </c>
      <c r="M5977" s="1">
        <v>6613.4448368376725</v>
      </c>
      <c r="N5977" s="1">
        <v>3724.9368732064795</v>
      </c>
      <c r="O5977" s="1">
        <v>7537.230811291628</v>
      </c>
      <c r="P5977" s="1">
        <v>10040.406996650767</v>
      </c>
      <c r="Q5977" s="1">
        <v>2365.0651365316066</v>
      </c>
      <c r="R5977" s="1">
        <v>4544.6760925215285</v>
      </c>
      <c r="S5977" s="1">
        <v>4569.1094734460758</v>
      </c>
      <c r="T5977" s="1">
        <v>8379.9276932084922</v>
      </c>
      <c r="U5977" s="1">
        <v>1618.1522348434992</v>
      </c>
      <c r="V5977" s="1">
        <v>1344.3292454316158</v>
      </c>
      <c r="W5977" s="1">
        <v>1280.5945841029879</v>
      </c>
      <c r="X5977" s="1">
        <v>10901.507971587527</v>
      </c>
      <c r="Y5977" s="1">
        <v>21451.434623107656</v>
      </c>
      <c r="Z5977" s="1">
        <v>9338.1281647454052</v>
      </c>
      <c r="AA5977" s="1">
        <v>84704.07932911336</v>
      </c>
      <c r="AB5977" s="1"/>
      <c r="AC5977" s="1">
        <v>9844.0131870050955</v>
      </c>
      <c r="AD5977" s="1">
        <v>10095.905418191718</v>
      </c>
      <c r="AE5977" s="1">
        <v>11664.637930011681</v>
      </c>
      <c r="AF5977" s="1">
        <v>14911.376413263792</v>
      </c>
      <c r="AG5977" s="1">
        <v>65142.702269115907</v>
      </c>
      <c r="AH5977" s="1">
        <v>14285.262286781192</v>
      </c>
      <c r="AI5977" s="1">
        <v>869.86009998516329</v>
      </c>
      <c r="AJ5977" s="1">
        <v>26253.414156525305</v>
      </c>
      <c r="AK5977" s="1">
        <v>1031.4392691682961</v>
      </c>
      <c r="AL5977" s="1">
        <v>348378.5</v>
      </c>
      <c r="AM5977" s="1">
        <v>282235.90625</v>
      </c>
      <c r="AN5977" s="1">
        <v>66142.6171875</v>
      </c>
      <c r="AO5977" t="s">
        <v>18787</v>
      </c>
    </row>
    <row r="5978" spans="1:41" x14ac:dyDescent="0.25">
      <c r="A5978" s="1">
        <v>2023</v>
      </c>
      <c r="B5978" t="s">
        <v>4513</v>
      </c>
      <c r="C5978" t="s">
        <v>7136</v>
      </c>
      <c r="D5978" t="s">
        <v>7242</v>
      </c>
      <c r="E5978" t="s">
        <v>8019</v>
      </c>
      <c r="F5978" t="s">
        <v>10012</v>
      </c>
      <c r="G5978" t="s">
        <v>12201</v>
      </c>
      <c r="H5978" t="s">
        <v>12750</v>
      </c>
      <c r="I5978" s="1">
        <v>7470.7440813398316</v>
      </c>
      <c r="J5978" s="1">
        <v>49004.867749667792</v>
      </c>
      <c r="K5978" s="1">
        <v>1084.4976256605873</v>
      </c>
      <c r="L5978" s="1">
        <v>972.3825629680415</v>
      </c>
      <c r="M5978" s="1">
        <v>10467.6659494675</v>
      </c>
      <c r="N5978" s="1">
        <v>7427.2897649095885</v>
      </c>
      <c r="O5978" s="1">
        <v>7272.4347012622311</v>
      </c>
      <c r="P5978" s="1">
        <v>9053.499372106724</v>
      </c>
      <c r="Q5978" s="1">
        <v>3486.8758213213837</v>
      </c>
      <c r="R5978" s="1">
        <v>4840.2775217059198</v>
      </c>
      <c r="S5978" s="1">
        <v>5637.1565453888225</v>
      </c>
      <c r="T5978" s="1">
        <v>7646.4628815214173</v>
      </c>
      <c r="U5978" s="1">
        <v>1182.598305516565</v>
      </c>
      <c r="V5978" s="1">
        <v>2558.1638823981848</v>
      </c>
      <c r="W5978" s="1">
        <v>2010.5249223230571</v>
      </c>
      <c r="X5978" s="1">
        <v>12230.904025898097</v>
      </c>
      <c r="Y5978" s="1">
        <v>35990.552168480652</v>
      </c>
      <c r="Z5978" s="1">
        <v>11372.065657224644</v>
      </c>
      <c r="AA5978" s="1">
        <v>87530.601108858245</v>
      </c>
      <c r="AB5978" s="1">
        <v>1323.820163331214</v>
      </c>
      <c r="AC5978" s="1">
        <v>9305.5954914984541</v>
      </c>
      <c r="AD5978" s="1">
        <v>12322.468912599208</v>
      </c>
      <c r="AE5978" s="1">
        <v>5935.6564200493794</v>
      </c>
      <c r="AF5978" s="1">
        <v>20445.315614268817</v>
      </c>
      <c r="AG5978" s="1">
        <v>107781.38430769932</v>
      </c>
      <c r="AH5978" s="1">
        <v>13435.481022473061</v>
      </c>
      <c r="AI5978" s="1">
        <v>643.58358103317164</v>
      </c>
      <c r="AJ5978" s="1">
        <v>21286.769499298167</v>
      </c>
      <c r="AK5978" s="1">
        <v>1228.9535718221368</v>
      </c>
      <c r="AL5978" s="1">
        <v>460948.59375</v>
      </c>
      <c r="AM5978" s="1">
        <v>385644.65625</v>
      </c>
      <c r="AN5978" s="1">
        <v>75303.953125</v>
      </c>
      <c r="AO5978" t="s">
        <v>18788</v>
      </c>
    </row>
    <row r="5979" spans="1:41" x14ac:dyDescent="0.25">
      <c r="A5979" s="1">
        <v>2023</v>
      </c>
      <c r="B5979" t="s">
        <v>4514</v>
      </c>
      <c r="C5979" t="s">
        <v>7136</v>
      </c>
      <c r="D5979" t="s">
        <v>7242</v>
      </c>
      <c r="E5979" t="s">
        <v>8019</v>
      </c>
      <c r="F5979" t="s">
        <v>10012</v>
      </c>
      <c r="G5979" t="s">
        <v>12201</v>
      </c>
      <c r="H5979" t="s">
        <v>12750</v>
      </c>
      <c r="I5979" s="1">
        <v>11677.575000000001</v>
      </c>
      <c r="J5979" s="1">
        <v>62547.695028995622</v>
      </c>
      <c r="K5979" s="1">
        <v>1270.8391802888891</v>
      </c>
      <c r="L5979" s="1">
        <v>2662</v>
      </c>
      <c r="M5979" s="1">
        <v>29514.044428990252</v>
      </c>
      <c r="N5979" s="1">
        <v>6879.7065961914068</v>
      </c>
      <c r="O5979" s="1">
        <v>7085.8982000000015</v>
      </c>
      <c r="P5979" s="1">
        <v>6657.0280000000002</v>
      </c>
      <c r="Q5979" s="1">
        <v>3121</v>
      </c>
      <c r="R5979" s="1">
        <v>6048.2348107016333</v>
      </c>
      <c r="S5979" s="1">
        <v>13004.5</v>
      </c>
      <c r="T5979" s="1">
        <v>6740</v>
      </c>
      <c r="U5979" s="1">
        <v>590</v>
      </c>
      <c r="V5979" s="1">
        <v>5083</v>
      </c>
      <c r="W5979" s="1">
        <v>4180</v>
      </c>
      <c r="X5979" s="1">
        <v>20439.8</v>
      </c>
      <c r="Y5979" s="1">
        <v>30569.364000000001</v>
      </c>
      <c r="Z5979" s="1">
        <v>6999.5754908339486</v>
      </c>
      <c r="AA5979" s="1">
        <v>83884</v>
      </c>
      <c r="AB5979" s="1">
        <v>2065.4811500000001</v>
      </c>
      <c r="AC5979" s="1">
        <v>7627.7813429999997</v>
      </c>
      <c r="AD5979" s="1">
        <v>11606.215507926639</v>
      </c>
      <c r="AE5979" s="1">
        <v>6244.1063071927238</v>
      </c>
      <c r="AF5979" s="1">
        <v>25771.207967999999</v>
      </c>
      <c r="AG5979" s="1">
        <v>104397</v>
      </c>
      <c r="AH5979" s="1">
        <v>12027</v>
      </c>
      <c r="AI5979" s="1">
        <v>2526</v>
      </c>
      <c r="AJ5979" s="1">
        <v>23817</v>
      </c>
      <c r="AK5979" s="1">
        <v>1998</v>
      </c>
      <c r="AL5979" s="1">
        <v>507034.03125</v>
      </c>
      <c r="AM5979" s="1">
        <v>394576.28125</v>
      </c>
      <c r="AN5979" s="1">
        <v>112457.78125</v>
      </c>
      <c r="AO5979" t="s">
        <v>18789</v>
      </c>
    </row>
    <row r="5980" spans="1:41" x14ac:dyDescent="0.25">
      <c r="A5980" s="1">
        <v>2023</v>
      </c>
      <c r="B5980" t="s">
        <v>4515</v>
      </c>
      <c r="C5980" t="s">
        <v>7136</v>
      </c>
      <c r="D5980" t="s">
        <v>7242</v>
      </c>
      <c r="E5980" t="s">
        <v>8019</v>
      </c>
      <c r="F5980" t="s">
        <v>10012</v>
      </c>
      <c r="G5980" t="s">
        <v>12201</v>
      </c>
      <c r="H5980" t="s">
        <v>12750</v>
      </c>
      <c r="I5980" s="1">
        <v>12732.307150573861</v>
      </c>
      <c r="J5980" s="1">
        <v>62616.906071525089</v>
      </c>
      <c r="K5980" s="1">
        <v>1234.9741705245476</v>
      </c>
      <c r="L5980" s="1">
        <v>2519.9174679547064</v>
      </c>
      <c r="M5980" s="1">
        <v>18217.788633659406</v>
      </c>
      <c r="N5980" s="1">
        <v>5997.2223548163165</v>
      </c>
      <c r="O5980" s="1">
        <v>8355.3399415333479</v>
      </c>
      <c r="P5980" s="1">
        <v>7247.096090549453</v>
      </c>
      <c r="Q5980" s="1">
        <v>3157.1401927362299</v>
      </c>
      <c r="R5980" s="1">
        <v>5894.9046634411334</v>
      </c>
      <c r="S5980" s="1">
        <v>8223.6772610157786</v>
      </c>
      <c r="T5980" s="1">
        <v>7357.1498161796535</v>
      </c>
      <c r="U5980" s="1">
        <v>784.92574851339964</v>
      </c>
      <c r="V5980" s="1">
        <v>4569.8988708903516</v>
      </c>
      <c r="W5980" s="1">
        <v>5437.528066049842</v>
      </c>
      <c r="X5980" s="1">
        <v>17651.45100793289</v>
      </c>
      <c r="Y5980" s="1">
        <v>28451.416834391279</v>
      </c>
      <c r="Z5980" s="1">
        <v>7143.3452864318533</v>
      </c>
      <c r="AA5980" s="1">
        <v>86841.330540073395</v>
      </c>
      <c r="AB5980" s="1">
        <v>1782.9027716232933</v>
      </c>
      <c r="AC5980" s="1">
        <v>10288.06656740343</v>
      </c>
      <c r="AD5980" s="1">
        <v>11024.031279579272</v>
      </c>
      <c r="AE5980" s="1">
        <v>8006.2940733162595</v>
      </c>
      <c r="AF5980" s="1">
        <v>28637.839105215491</v>
      </c>
      <c r="AG5980" s="1">
        <v>102675.42359417552</v>
      </c>
      <c r="AH5980" s="1">
        <v>16285.065664012083</v>
      </c>
      <c r="AI5980" s="1">
        <v>1484.2232335526103</v>
      </c>
      <c r="AJ5980" s="1">
        <v>22016.657553756369</v>
      </c>
      <c r="AK5980" s="1">
        <v>1994.9346621308091</v>
      </c>
      <c r="AL5980" s="1">
        <v>498629.78125</v>
      </c>
      <c r="AM5980" s="1">
        <v>399580.6875</v>
      </c>
      <c r="AN5980" s="1">
        <v>99049.0703125</v>
      </c>
      <c r="AO5980" t="s">
        <v>18790</v>
      </c>
    </row>
    <row r="5981" spans="1:41" x14ac:dyDescent="0.25">
      <c r="A5981" s="1">
        <v>2023</v>
      </c>
      <c r="B5981" t="s">
        <v>4516</v>
      </c>
      <c r="C5981" t="s">
        <v>7136</v>
      </c>
      <c r="D5981" t="s">
        <v>7242</v>
      </c>
      <c r="E5981" t="s">
        <v>8019</v>
      </c>
      <c r="F5981" t="s">
        <v>10012</v>
      </c>
      <c r="G5981" t="s">
        <v>12201</v>
      </c>
      <c r="H5981" t="s">
        <v>12750</v>
      </c>
      <c r="I5981" s="1">
        <v>6341.400906801061</v>
      </c>
      <c r="J5981" s="1">
        <v>38346.351506139021</v>
      </c>
      <c r="K5981" s="1">
        <v>732.25996607458649</v>
      </c>
      <c r="L5981" s="1">
        <v>1319.2774613799411</v>
      </c>
      <c r="M5981" s="1">
        <v>7395.1599211217617</v>
      </c>
      <c r="N5981" s="1">
        <v>7460.4985231922556</v>
      </c>
      <c r="O5981" s="1">
        <v>7620.7674533829531</v>
      </c>
      <c r="P5981" s="1">
        <v>7665.4931765967776</v>
      </c>
      <c r="Q5981" s="1">
        <v>3843.7010244861617</v>
      </c>
      <c r="R5981" s="1">
        <v>6182.7715739107744</v>
      </c>
      <c r="S5981" s="1">
        <v>8101.9157040038726</v>
      </c>
      <c r="T5981" s="1">
        <v>7317.0010463089166</v>
      </c>
      <c r="U5981" s="1">
        <v>1216.1742648183154</v>
      </c>
      <c r="V5981" s="1">
        <v>2774.9172149865481</v>
      </c>
      <c r="W5981" s="1">
        <v>1346.9933744341415</v>
      </c>
      <c r="X5981" s="1">
        <v>11077.590925352093</v>
      </c>
      <c r="Y5981" s="1">
        <v>29212.572359127265</v>
      </c>
      <c r="Z5981" s="1">
        <v>10658.431524123322</v>
      </c>
      <c r="AA5981" s="1">
        <v>94899.286297582308</v>
      </c>
      <c r="AB5981" s="1">
        <v>696.8057700956532</v>
      </c>
      <c r="AC5981" s="1">
        <v>8571.8785992480462</v>
      </c>
      <c r="AD5981" s="1">
        <v>9337.1737541038401</v>
      </c>
      <c r="AE5981" s="1">
        <v>6519.891386870112</v>
      </c>
      <c r="AF5981" s="1">
        <v>17082.75844278255</v>
      </c>
      <c r="AG5981" s="1">
        <v>79016.959481003287</v>
      </c>
      <c r="AH5981" s="1">
        <v>13363.504638213284</v>
      </c>
      <c r="AI5981" s="1">
        <v>600.88099501506554</v>
      </c>
      <c r="AJ5981" s="1">
        <v>22240.357271212601</v>
      </c>
      <c r="AK5981" s="1">
        <v>1222.7152202991067</v>
      </c>
      <c r="AL5981" s="1">
        <v>412165.5</v>
      </c>
      <c r="AM5981" s="1">
        <v>343352.6875</v>
      </c>
      <c r="AN5981" s="1">
        <v>68812.7734375</v>
      </c>
      <c r="AO5981" t="s">
        <v>18791</v>
      </c>
    </row>
    <row r="5982" spans="1:41" x14ac:dyDescent="0.25">
      <c r="A5982" s="1">
        <v>2023</v>
      </c>
      <c r="B5982" t="s">
        <v>4517</v>
      </c>
      <c r="C5982" t="s">
        <v>7136</v>
      </c>
      <c r="D5982" t="s">
        <v>7242</v>
      </c>
      <c r="E5982" t="s">
        <v>8019</v>
      </c>
      <c r="F5982" t="s">
        <v>10012</v>
      </c>
      <c r="G5982" t="s">
        <v>12201</v>
      </c>
      <c r="H5982" t="s">
        <v>12750</v>
      </c>
      <c r="I5982" s="1">
        <v>5555.1948069561076</v>
      </c>
      <c r="J5982" s="1">
        <v>8043.7501013128713</v>
      </c>
      <c r="K5982" s="1">
        <v>792.73477092728763</v>
      </c>
      <c r="L5982" s="1">
        <v>1918.2971174347342</v>
      </c>
      <c r="M5982" s="1">
        <v>4657.4021797280038</v>
      </c>
      <c r="N5982" s="1">
        <v>3993.9309069619071</v>
      </c>
      <c r="O5982" s="1">
        <v>7377.8796390423595</v>
      </c>
      <c r="P5982" s="1">
        <v>7999.4940771762367</v>
      </c>
      <c r="Q5982" s="1">
        <v>1844.168640290585</v>
      </c>
      <c r="R5982" s="1">
        <v>7119.5744983003551</v>
      </c>
      <c r="S5982" s="1">
        <v>4889.1485818454594</v>
      </c>
      <c r="T5982" s="1">
        <v>8108.8900232256901</v>
      </c>
      <c r="U5982" s="1">
        <v>1659.2967495287196</v>
      </c>
      <c r="V5982" s="1">
        <v>1958.2364265043532</v>
      </c>
      <c r="W5982" s="1">
        <v>1222.3849139489473</v>
      </c>
      <c r="X5982" s="1">
        <v>9532.5648435134281</v>
      </c>
      <c r="Y5982" s="1">
        <v>26934.827980132497</v>
      </c>
      <c r="Z5982" s="1">
        <v>11630.810913910282</v>
      </c>
      <c r="AA5982" s="1">
        <v>85488.010417592537</v>
      </c>
      <c r="AB5982" s="1"/>
      <c r="AC5982" s="1">
        <v>7969.7075825285328</v>
      </c>
      <c r="AD5982" s="1">
        <v>12273.930179974026</v>
      </c>
      <c r="AE5982" s="1">
        <v>11333.081519027666</v>
      </c>
      <c r="AF5982" s="1">
        <v>15108.931085731279</v>
      </c>
      <c r="AG5982" s="1">
        <v>62933.458554882491</v>
      </c>
      <c r="AH5982" s="1">
        <v>14789.647176689245</v>
      </c>
      <c r="AI5982" s="1">
        <v>762.47771860181865</v>
      </c>
      <c r="AJ5982" s="1">
        <v>25845.429757356211</v>
      </c>
      <c r="AK5982" s="1">
        <v>943.10653416633977</v>
      </c>
      <c r="AL5982" s="1">
        <v>352686.375</v>
      </c>
      <c r="AM5982" s="1">
        <v>287336.1875</v>
      </c>
      <c r="AN5982" s="1">
        <v>65350.16796875</v>
      </c>
      <c r="AO5982" t="s">
        <v>18792</v>
      </c>
    </row>
    <row r="5983" spans="1:41" x14ac:dyDescent="0.25">
      <c r="A5983" s="1">
        <v>2023</v>
      </c>
      <c r="B5983" t="s">
        <v>4518</v>
      </c>
      <c r="C5983" t="s">
        <v>7136</v>
      </c>
      <c r="D5983" t="s">
        <v>7242</v>
      </c>
      <c r="E5983" t="s">
        <v>8019</v>
      </c>
      <c r="F5983" t="s">
        <v>10012</v>
      </c>
      <c r="G5983" t="s">
        <v>12201</v>
      </c>
      <c r="H5983" t="s">
        <v>12750</v>
      </c>
      <c r="I5983" s="1">
        <v>2427.4449657804298</v>
      </c>
      <c r="J5983" s="1">
        <v>3133.6107740074635</v>
      </c>
      <c r="K5983" s="1">
        <v>630.15490525815187</v>
      </c>
      <c r="L5983" s="1">
        <v>1593.7769977346254</v>
      </c>
      <c r="M5983" s="1">
        <v>3984.4424943365639</v>
      </c>
      <c r="N5983" s="1">
        <v>1119.3218453320869</v>
      </c>
      <c r="O5983" s="1">
        <v>7905.19520787904</v>
      </c>
      <c r="P5983" s="1">
        <v>7453.3594290212732</v>
      </c>
      <c r="Q5983" s="1">
        <v>1741.2013700250784</v>
      </c>
      <c r="R5983" s="1">
        <v>6252.7763959962049</v>
      </c>
      <c r="S5983" s="1">
        <v>5295.0175793968056</v>
      </c>
      <c r="T5983" s="1">
        <v>8735.1239298916971</v>
      </c>
      <c r="U5983" s="1">
        <v>2028.8249481180787</v>
      </c>
      <c r="V5983" s="1">
        <v>1983.6393710266339</v>
      </c>
      <c r="W5983" s="1">
        <v>2464.2244349589209</v>
      </c>
      <c r="X5983" s="1">
        <v>10068.371127472281</v>
      </c>
      <c r="Y5983" s="1">
        <v>31226.995314845113</v>
      </c>
      <c r="Z5983" s="1">
        <v>8005.6644578516189</v>
      </c>
      <c r="AA5983" s="1">
        <v>81233.131575725449</v>
      </c>
      <c r="AB5983" s="1">
        <v>106.66046061762493</v>
      </c>
      <c r="AC5983" s="1">
        <v>7948.5980955047189</v>
      </c>
      <c r="AD5983" s="1">
        <v>11547.266818500322</v>
      </c>
      <c r="AE5983" s="1">
        <v>7718.7845982593863</v>
      </c>
      <c r="AF5983" s="1">
        <v>17531.546975080881</v>
      </c>
      <c r="AG5983" s="1">
        <v>63164.305020411899</v>
      </c>
      <c r="AH5983" s="1">
        <v>10580.227300346014</v>
      </c>
      <c r="AI5983" s="1">
        <v>772.36885274831855</v>
      </c>
      <c r="AJ5983" s="1">
        <v>28869.745236491628</v>
      </c>
      <c r="AK5983" s="1">
        <v>635.05883448195073</v>
      </c>
      <c r="AL5983" s="1">
        <v>336156.84375</v>
      </c>
      <c r="AM5983" s="1">
        <v>273432.71875</v>
      </c>
      <c r="AN5983" s="1">
        <v>62724.109375</v>
      </c>
      <c r="AO5983" t="s">
        <v>18793</v>
      </c>
    </row>
    <row r="5984" spans="1:41" x14ac:dyDescent="0.25">
      <c r="A5984" s="1">
        <v>2023</v>
      </c>
      <c r="B5984" t="s">
        <v>4519</v>
      </c>
      <c r="C5984" t="s">
        <v>7136</v>
      </c>
      <c r="D5984" t="s">
        <v>7242</v>
      </c>
      <c r="E5984" t="s">
        <v>8019</v>
      </c>
      <c r="F5984" t="s">
        <v>10012</v>
      </c>
      <c r="G5984" t="s">
        <v>12201</v>
      </c>
      <c r="H5984" t="s">
        <v>12750</v>
      </c>
      <c r="I5984" s="1">
        <v>5470.407240806715</v>
      </c>
      <c r="J5984" s="1">
        <v>17840.050893999054</v>
      </c>
      <c r="K5984" s="1">
        <v>786.22798628330816</v>
      </c>
      <c r="L5984" s="1">
        <v>789.66129626707811</v>
      </c>
      <c r="M5984" s="1">
        <v>4255.0155065521685</v>
      </c>
      <c r="N5984" s="1">
        <v>7382.7609017665518</v>
      </c>
      <c r="O5984" s="1">
        <v>7742.1140134011348</v>
      </c>
      <c r="P5984" s="1">
        <v>7177.3608431141947</v>
      </c>
      <c r="Q5984" s="1">
        <v>2329.9059453439309</v>
      </c>
      <c r="R5984" s="1">
        <v>5258.7524470724393</v>
      </c>
      <c r="S5984" s="1">
        <v>6323.4123285934502</v>
      </c>
      <c r="T5984" s="1">
        <v>8125.500294922108</v>
      </c>
      <c r="U5984" s="1">
        <v>1255.4470173985285</v>
      </c>
      <c r="V5984" s="1">
        <v>1718.9438652074657</v>
      </c>
      <c r="W5984" s="1">
        <v>1390.4905434268114</v>
      </c>
      <c r="X5984" s="1">
        <v>11169.316866238856</v>
      </c>
      <c r="Y5984" s="1">
        <v>20851.635968095889</v>
      </c>
      <c r="Z5984" s="1">
        <v>11696.287153423918</v>
      </c>
      <c r="AA5984" s="1">
        <v>118163.41710944993</v>
      </c>
      <c r="AB5984" s="1">
        <v>719.85065993042338</v>
      </c>
      <c r="AC5984" s="1">
        <v>8866.3669777026498</v>
      </c>
      <c r="AD5984" s="1">
        <v>7959.6176231963518</v>
      </c>
      <c r="AE5984" s="1">
        <v>4467.9825804087541</v>
      </c>
      <c r="AF5984" s="1">
        <v>16298.194896801608</v>
      </c>
      <c r="AG5984" s="1">
        <v>86490.800674470185</v>
      </c>
      <c r="AH5984" s="1">
        <v>13536.396829343488</v>
      </c>
      <c r="AI5984" s="1">
        <v>843.44981934613986</v>
      </c>
      <c r="AJ5984" s="1">
        <v>24639.72131685535</v>
      </c>
      <c r="AK5984" s="1">
        <v>952.05685849939459</v>
      </c>
      <c r="AL5984" s="1">
        <v>404501.15625</v>
      </c>
      <c r="AM5984" s="1">
        <v>340697.6875</v>
      </c>
      <c r="AN5984" s="1">
        <v>63803.453125</v>
      </c>
      <c r="AO5984" t="s">
        <v>18794</v>
      </c>
    </row>
    <row r="5985" spans="1:41" x14ac:dyDescent="0.25">
      <c r="A5985" s="1">
        <v>2023</v>
      </c>
      <c r="B5985" t="s">
        <v>4520</v>
      </c>
      <c r="C5985" t="s">
        <v>7136</v>
      </c>
      <c r="D5985" t="s">
        <v>7242</v>
      </c>
      <c r="E5985" t="s">
        <v>8019</v>
      </c>
      <c r="F5985" t="s">
        <v>10012</v>
      </c>
      <c r="G5985" t="s">
        <v>12202</v>
      </c>
      <c r="H5985" t="s">
        <v>12750</v>
      </c>
      <c r="I5985" s="1">
        <v>13100</v>
      </c>
      <c r="J5985" s="1">
        <v>65215.358379090103</v>
      </c>
      <c r="K5985" s="1">
        <v>1257.4696717237191</v>
      </c>
      <c r="L5985" s="1">
        <v>2627.6800171104001</v>
      </c>
      <c r="M5985" s="1">
        <v>18593.37172257953</v>
      </c>
      <c r="N5985" s="1">
        <v>6114.9796067965826</v>
      </c>
      <c r="O5985" s="1">
        <v>8527.5959956199986</v>
      </c>
      <c r="P5985" s="1">
        <v>7353.0594105209984</v>
      </c>
      <c r="Q5985" s="1">
        <v>3224.0237072254772</v>
      </c>
      <c r="R5985" s="1">
        <v>6020.6094819319696</v>
      </c>
      <c r="S5985" s="1">
        <v>8372.0138810198314</v>
      </c>
      <c r="T5985" s="1">
        <v>7674.539734853307</v>
      </c>
      <c r="U5985" s="1">
        <v>785.47700000000009</v>
      </c>
      <c r="V5985" s="1">
        <v>4664</v>
      </c>
      <c r="W5985" s="1">
        <v>5549.6296843199989</v>
      </c>
      <c r="X5985" s="1">
        <v>18033.020435999999</v>
      </c>
      <c r="Y5985" s="1">
        <v>29451.563670350552</v>
      </c>
      <c r="Z5985" s="1">
        <v>7295.67224910814</v>
      </c>
      <c r="AA5985" s="1">
        <v>91701</v>
      </c>
      <c r="AB5985" s="1">
        <v>1820</v>
      </c>
      <c r="AC5985" s="1">
        <v>10499.7168</v>
      </c>
      <c r="AD5985" s="1">
        <v>11257.573634623899</v>
      </c>
      <c r="AE5985" s="1">
        <v>8171.3540989498424</v>
      </c>
      <c r="AF5985" s="1">
        <v>29928.487669101371</v>
      </c>
      <c r="AG5985" s="1">
        <v>106888</v>
      </c>
      <c r="AH5985" s="1">
        <v>16905.543715257689</v>
      </c>
      <c r="AI5985" s="1">
        <v>1514.8224</v>
      </c>
      <c r="AJ5985" s="1">
        <v>22919.970384</v>
      </c>
      <c r="AK5985" s="1">
        <v>2036</v>
      </c>
      <c r="AL5985" s="1">
        <v>517502.5</v>
      </c>
      <c r="AM5985" s="1">
        <v>415960.96875</v>
      </c>
      <c r="AN5985" s="1">
        <v>101541.578125</v>
      </c>
      <c r="AO5985" t="s">
        <v>18795</v>
      </c>
    </row>
    <row r="5986" spans="1:41" x14ac:dyDescent="0.25">
      <c r="A5986" s="1">
        <v>2023</v>
      </c>
      <c r="B5986" t="s">
        <v>4521</v>
      </c>
      <c r="C5986" t="s">
        <v>7136</v>
      </c>
      <c r="D5986" t="s">
        <v>7242</v>
      </c>
      <c r="E5986" t="s">
        <v>8019</v>
      </c>
      <c r="F5986" t="s">
        <v>10012</v>
      </c>
      <c r="G5986" t="s">
        <v>12202</v>
      </c>
      <c r="H5986" t="s">
        <v>12750</v>
      </c>
      <c r="I5986" s="1">
        <v>5305.0586836705043</v>
      </c>
      <c r="J5986" s="1">
        <v>17923.841713023499</v>
      </c>
      <c r="K5986" s="1">
        <v>758.59413505780253</v>
      </c>
      <c r="L5986" s="1">
        <v>788.70785033154255</v>
      </c>
      <c r="M5986" s="1">
        <v>4187.0718748235522</v>
      </c>
      <c r="N5986" s="1">
        <v>7476</v>
      </c>
      <c r="O5986" s="1">
        <v>7620.9223144458974</v>
      </c>
      <c r="P5986" s="1">
        <v>6271.5230000000001</v>
      </c>
      <c r="Q5986" s="1">
        <v>2286.2640329507039</v>
      </c>
      <c r="R5986" s="1">
        <v>5135.7078161296176</v>
      </c>
      <c r="S5986" s="1">
        <v>6119.2533477324496</v>
      </c>
      <c r="T5986" s="1">
        <v>7462.1713557099993</v>
      </c>
      <c r="U5986" s="1">
        <v>1170.252395334096</v>
      </c>
      <c r="V5986" s="1">
        <v>1704</v>
      </c>
      <c r="W5986" s="1">
        <v>1376.3558415935261</v>
      </c>
      <c r="X5986" s="1">
        <v>11210.78573941705</v>
      </c>
      <c r="Y5986" s="1">
        <v>20650.203000000001</v>
      </c>
      <c r="Z5986" s="1">
        <v>11543.3846588953</v>
      </c>
      <c r="AA5986" s="1">
        <v>125449.0262597259</v>
      </c>
      <c r="AB5986" s="1">
        <v>629</v>
      </c>
      <c r="AC5986" s="1">
        <v>8778.7468800000006</v>
      </c>
      <c r="AD5986" s="1">
        <v>7855.5636294702854</v>
      </c>
      <c r="AE5986" s="1">
        <v>4396.6383132619703</v>
      </c>
      <c r="AF5986" s="1">
        <v>16278.51627287211</v>
      </c>
      <c r="AG5986" s="1">
        <v>87743</v>
      </c>
      <c r="AH5986" s="1">
        <v>13821.47945759098</v>
      </c>
      <c r="AI5986" s="1">
        <v>829.98170299756816</v>
      </c>
      <c r="AJ5986" s="1">
        <v>24731.202424488991</v>
      </c>
      <c r="AK5986" s="1">
        <v>936.85451658572163</v>
      </c>
      <c r="AL5986" s="1">
        <v>410440.0625</v>
      </c>
      <c r="AM5986" s="1">
        <v>347632.0625</v>
      </c>
      <c r="AN5986" s="1">
        <v>62808.03515625</v>
      </c>
      <c r="AO5986" t="s">
        <v>18796</v>
      </c>
    </row>
    <row r="5987" spans="1:41" x14ac:dyDescent="0.25">
      <c r="A5987" s="1">
        <v>2023</v>
      </c>
      <c r="B5987" t="s">
        <v>4522</v>
      </c>
      <c r="C5987" t="s">
        <v>7136</v>
      </c>
      <c r="D5987" t="s">
        <v>7242</v>
      </c>
      <c r="E5987" t="s">
        <v>8019</v>
      </c>
      <c r="F5987" t="s">
        <v>10012</v>
      </c>
      <c r="G5987" t="s">
        <v>12202</v>
      </c>
      <c r="H5987" t="s">
        <v>12750</v>
      </c>
      <c r="I5987" s="1">
        <v>4681.8</v>
      </c>
      <c r="J5987" s="1">
        <v>8147.52</v>
      </c>
      <c r="K5987" s="1">
        <v>805.00663637602486</v>
      </c>
      <c r="L5987" s="1">
        <v>1923.873</v>
      </c>
      <c r="M5987" s="1">
        <v>4617.8346749999973</v>
      </c>
      <c r="N5987" s="1">
        <v>4002.044568887633</v>
      </c>
      <c r="O5987" s="1">
        <v>7613</v>
      </c>
      <c r="P5987" s="1">
        <v>8882</v>
      </c>
      <c r="Q5987" s="1">
        <v>2128.0262027343001</v>
      </c>
      <c r="R5987" s="1">
        <v>7438.9031714169078</v>
      </c>
      <c r="S5987" s="1">
        <v>5641.6946172498574</v>
      </c>
      <c r="T5987" s="1">
        <v>8891.0457705968238</v>
      </c>
      <c r="U5987" s="1">
        <v>1622.4084614676469</v>
      </c>
      <c r="V5987" s="1">
        <v>1934</v>
      </c>
      <c r="W5987" s="1">
        <v>1183.375974812288</v>
      </c>
      <c r="X5987" s="1">
        <v>10276.80658308885</v>
      </c>
      <c r="Y5987" s="1">
        <v>28909</v>
      </c>
      <c r="Z5987" s="1">
        <v>13425.17</v>
      </c>
      <c r="AA5987" s="1">
        <v>86046.128138624685</v>
      </c>
      <c r="AB5987" s="1">
        <v>313</v>
      </c>
      <c r="AC5987" s="1">
        <v>8151.8</v>
      </c>
      <c r="AD5987" s="1">
        <v>14163.1543140222</v>
      </c>
      <c r="AE5987" s="1">
        <v>10971.41844370521</v>
      </c>
      <c r="AF5987" s="1">
        <v>15153.33631678376</v>
      </c>
      <c r="AG5987" s="1">
        <v>65642</v>
      </c>
      <c r="AH5987" s="1">
        <v>16833.172406313701</v>
      </c>
      <c r="AI5987" s="1">
        <v>738.14541003142745</v>
      </c>
      <c r="AJ5987" s="1">
        <v>29416.562127767989</v>
      </c>
      <c r="AK5987" s="1">
        <v>1108.1651029495749</v>
      </c>
      <c r="AL5987" s="1">
        <v>370660.4375</v>
      </c>
      <c r="AM5987" s="1">
        <v>298476</v>
      </c>
      <c r="AN5987" s="1">
        <v>72184.40625</v>
      </c>
      <c r="AO5987" t="s">
        <v>18797</v>
      </c>
    </row>
    <row r="5988" spans="1:41" x14ac:dyDescent="0.25">
      <c r="A5988" s="1">
        <v>2023</v>
      </c>
      <c r="B5988" t="s">
        <v>4523</v>
      </c>
      <c r="C5988" t="s">
        <v>7136</v>
      </c>
      <c r="D5988" t="s">
        <v>7242</v>
      </c>
      <c r="E5988" t="s">
        <v>8019</v>
      </c>
      <c r="F5988" t="s">
        <v>10012</v>
      </c>
      <c r="G5988" t="s">
        <v>12202</v>
      </c>
      <c r="H5988" t="s">
        <v>12750</v>
      </c>
      <c r="I5988" s="1">
        <v>6441.6490381900803</v>
      </c>
      <c r="J5988" s="1">
        <v>39067.191510393757</v>
      </c>
      <c r="K5988" s="1">
        <v>759.21789124153747</v>
      </c>
      <c r="L5988" s="1">
        <v>1346.2470000000001</v>
      </c>
      <c r="M5988" s="1">
        <v>7364.7709977455997</v>
      </c>
      <c r="N5988" s="1">
        <v>7459.0206117432381</v>
      </c>
      <c r="O5988" s="1">
        <v>7574.577458604911</v>
      </c>
      <c r="P5988" s="1">
        <v>7522.3872052231718</v>
      </c>
      <c r="Q5988" s="1">
        <v>3467.0524988384209</v>
      </c>
      <c r="R5988" s="1">
        <v>6131.6313628139351</v>
      </c>
      <c r="S5988" s="1">
        <v>8053</v>
      </c>
      <c r="T5988" s="1">
        <v>7432.6719671424007</v>
      </c>
      <c r="U5988" s="1">
        <v>1152.9580249597</v>
      </c>
      <c r="V5988" s="1">
        <v>2781</v>
      </c>
      <c r="W5988" s="1">
        <v>1348.0468575842569</v>
      </c>
      <c r="X5988" s="1">
        <v>11252.711187716761</v>
      </c>
      <c r="Y5988" s="1">
        <v>29186</v>
      </c>
      <c r="Z5988" s="1">
        <v>10636</v>
      </c>
      <c r="AA5988" s="1">
        <v>99948</v>
      </c>
      <c r="AB5988" s="1">
        <v>628.52499999999998</v>
      </c>
      <c r="AC5988" s="1">
        <v>8536.6556899999978</v>
      </c>
      <c r="AD5988" s="1">
        <v>9317.0464029480008</v>
      </c>
      <c r="AE5988" s="1">
        <v>6493.0992036192001</v>
      </c>
      <c r="AF5988" s="1">
        <v>17352.811485955121</v>
      </c>
      <c r="AG5988" s="1">
        <v>80320</v>
      </c>
      <c r="AH5988" s="1">
        <v>13776</v>
      </c>
      <c r="AI5988" s="1">
        <v>598.41179533440027</v>
      </c>
      <c r="AJ5988" s="1">
        <v>22591.944292855111</v>
      </c>
      <c r="AK5988" s="1">
        <v>1217.69071784928</v>
      </c>
      <c r="AL5988" s="1">
        <v>419756.28125</v>
      </c>
      <c r="AM5988" s="1">
        <v>350433.625</v>
      </c>
      <c r="AN5988" s="1">
        <v>69322.6640625</v>
      </c>
      <c r="AO5988" t="s">
        <v>18798</v>
      </c>
    </row>
    <row r="5989" spans="1:41" x14ac:dyDescent="0.25">
      <c r="A5989" s="1">
        <v>2023</v>
      </c>
      <c r="B5989" t="s">
        <v>4524</v>
      </c>
      <c r="C5989" t="s">
        <v>7136</v>
      </c>
      <c r="D5989" t="s">
        <v>7242</v>
      </c>
      <c r="E5989" t="s">
        <v>8019</v>
      </c>
      <c r="F5989" t="s">
        <v>10012</v>
      </c>
      <c r="G5989" t="s">
        <v>12202</v>
      </c>
      <c r="H5989" t="s">
        <v>12750</v>
      </c>
      <c r="I5989" s="1">
        <v>4253.1235530382237</v>
      </c>
      <c r="J5989" s="1">
        <v>9003.5</v>
      </c>
      <c r="K5989" s="1">
        <v>587.53044397579936</v>
      </c>
      <c r="L5989" s="1">
        <v>1778.4616000000001</v>
      </c>
      <c r="M5989" s="1">
        <v>6583.906874999996</v>
      </c>
      <c r="N5989" s="1">
        <v>3697.7570064431502</v>
      </c>
      <c r="O5989" s="1">
        <v>7414.1267201470364</v>
      </c>
      <c r="P5989" s="1">
        <v>8506.8621455999983</v>
      </c>
      <c r="Q5989" s="1">
        <v>2282.9751158998229</v>
      </c>
      <c r="R5989" s="1">
        <v>4606.7644586988154</v>
      </c>
      <c r="S5989" s="1">
        <v>4459.8650329596412</v>
      </c>
      <c r="T5989" s="1">
        <v>7879.8988816026313</v>
      </c>
      <c r="U5989" s="1">
        <v>1590.596530850635</v>
      </c>
      <c r="V5989" s="1">
        <v>1320</v>
      </c>
      <c r="W5989" s="1">
        <v>1252.4441677394459</v>
      </c>
      <c r="X5989" s="1">
        <v>10609.767242671771</v>
      </c>
      <c r="Y5989" s="1">
        <v>21676.958999999999</v>
      </c>
      <c r="Z5989" s="1">
        <v>8998.9716941784263</v>
      </c>
      <c r="AA5989" s="1">
        <v>84323.938830731975</v>
      </c>
      <c r="AB5989" s="1">
        <v>362</v>
      </c>
      <c r="AC5989" s="1">
        <v>9593.5364700000009</v>
      </c>
      <c r="AD5989" s="1">
        <v>9878.5313617740812</v>
      </c>
      <c r="AE5989" s="1">
        <v>11494.8740165729</v>
      </c>
      <c r="AF5989" s="1">
        <v>14802.57209309246</v>
      </c>
      <c r="AG5989" s="1">
        <v>68231.218599422355</v>
      </c>
      <c r="AH5989" s="1">
        <v>14461.48293950329</v>
      </c>
      <c r="AI5989" s="1">
        <v>846.58133705751959</v>
      </c>
      <c r="AJ5989" s="1">
        <v>26137.43814304037</v>
      </c>
      <c r="AK5989" s="1">
        <v>1111.8448477317079</v>
      </c>
      <c r="AL5989" s="1">
        <v>347747.53125</v>
      </c>
      <c r="AM5989" s="1">
        <v>282299.5625</v>
      </c>
      <c r="AN5989" s="1">
        <v>65447.98046875</v>
      </c>
      <c r="AO5989" t="s">
        <v>18799</v>
      </c>
    </row>
    <row r="5990" spans="1:41" x14ac:dyDescent="0.25">
      <c r="A5990" s="1">
        <v>2023</v>
      </c>
      <c r="B5990" t="s">
        <v>4525</v>
      </c>
      <c r="C5990" t="s">
        <v>7136</v>
      </c>
      <c r="D5990" t="s">
        <v>7242</v>
      </c>
      <c r="E5990" t="s">
        <v>8019</v>
      </c>
      <c r="F5990" t="s">
        <v>10012</v>
      </c>
      <c r="G5990" t="s">
        <v>12202</v>
      </c>
      <c r="H5990" t="s">
        <v>12750</v>
      </c>
      <c r="I5990" s="1">
        <v>11505</v>
      </c>
      <c r="J5990" s="1">
        <v>65263.936145670792</v>
      </c>
      <c r="K5990" s="1">
        <v>1288.8850966489911</v>
      </c>
      <c r="L5990" s="1">
        <v>2714.7076000000002</v>
      </c>
      <c r="M5990" s="1">
        <v>30104.325317570048</v>
      </c>
      <c r="N5990" s="1">
        <v>6962.2630753457033</v>
      </c>
      <c r="O5990" s="1">
        <v>7227.6161640000009</v>
      </c>
      <c r="P5990" s="1">
        <v>6756.8834199999992</v>
      </c>
      <c r="Q5990" s="1">
        <v>3184</v>
      </c>
      <c r="R5990" s="1">
        <v>6168.0332724424352</v>
      </c>
      <c r="S5990" s="1">
        <v>13147.549499999999</v>
      </c>
      <c r="T5990" s="1">
        <v>6905.6332703213629</v>
      </c>
      <c r="U5990" s="1">
        <v>595.9</v>
      </c>
      <c r="V5990" s="1">
        <v>5134</v>
      </c>
      <c r="W5990" s="1">
        <v>4314.8258999999989</v>
      </c>
      <c r="X5990" s="1">
        <v>20746.397000000001</v>
      </c>
      <c r="Y5990" s="1">
        <v>30970.895704187798</v>
      </c>
      <c r="Z5990" s="1">
        <v>7083.5703967239569</v>
      </c>
      <c r="AA5990" s="1">
        <v>87119</v>
      </c>
      <c r="AB5990" s="1">
        <v>2096.463367249999</v>
      </c>
      <c r="AC5990" s="1">
        <v>7742.1980631449978</v>
      </c>
      <c r="AD5990" s="1">
        <v>11745.490094021759</v>
      </c>
      <c r="AE5990" s="1">
        <v>6368.9884333365781</v>
      </c>
      <c r="AF5990" s="1">
        <v>26281.477885766399</v>
      </c>
      <c r="AG5990" s="1">
        <v>108615</v>
      </c>
      <c r="AH5990" s="1">
        <v>12512.890799999999</v>
      </c>
      <c r="AI5990" s="1">
        <v>2576.52</v>
      </c>
      <c r="AJ5990" s="1">
        <v>24779.2068</v>
      </c>
      <c r="AK5990" s="1">
        <v>2038</v>
      </c>
      <c r="AL5990" s="1">
        <v>521949.71875</v>
      </c>
      <c r="AM5990" s="1">
        <v>407245.09375</v>
      </c>
      <c r="AN5990" s="1">
        <v>114704.6015625</v>
      </c>
      <c r="AO5990" t="s">
        <v>18800</v>
      </c>
    </row>
    <row r="5991" spans="1:41" x14ac:dyDescent="0.25">
      <c r="A5991" s="1">
        <v>2023</v>
      </c>
      <c r="B5991" t="s">
        <v>4526</v>
      </c>
      <c r="C5991" t="s">
        <v>7136</v>
      </c>
      <c r="D5991" t="s">
        <v>7242</v>
      </c>
      <c r="E5991" t="s">
        <v>8019</v>
      </c>
      <c r="F5991" t="s">
        <v>10012</v>
      </c>
      <c r="G5991" t="s">
        <v>12202</v>
      </c>
      <c r="H5991" t="s">
        <v>12750</v>
      </c>
      <c r="I5991" s="1">
        <v>2376</v>
      </c>
      <c r="J5991" s="1">
        <v>2612.232</v>
      </c>
      <c r="K5991" s="1">
        <v>653</v>
      </c>
      <c r="L5991" s="1">
        <v>1584.692745993184</v>
      </c>
      <c r="M5991" s="1">
        <v>3981.2499999999968</v>
      </c>
      <c r="N5991" s="1">
        <v>1131.2070000000001</v>
      </c>
      <c r="O5991" s="1">
        <v>8254.0491452053175</v>
      </c>
      <c r="P5991" s="1">
        <v>7781.76</v>
      </c>
      <c r="Q5991" s="1">
        <v>1785.898320277571</v>
      </c>
      <c r="R5991" s="1">
        <v>6287.4052977392439</v>
      </c>
      <c r="S5991" s="1">
        <v>5394</v>
      </c>
      <c r="T5991" s="1">
        <v>8898.1</v>
      </c>
      <c r="U5991" s="1">
        <v>1371</v>
      </c>
      <c r="V5991" s="1">
        <v>2020.660285375322</v>
      </c>
      <c r="W5991" s="1">
        <v>2409.1848958419318</v>
      </c>
      <c r="X5991" s="1">
        <v>11036.90388177631</v>
      </c>
      <c r="Y5991" s="1">
        <v>33724</v>
      </c>
      <c r="Z5991" s="1">
        <v>8210.9238447045464</v>
      </c>
      <c r="AA5991" s="1">
        <v>82420.397312830377</v>
      </c>
      <c r="AB5991" s="1">
        <v>87</v>
      </c>
      <c r="AC5991" s="1">
        <v>8299.3664999999983</v>
      </c>
      <c r="AD5991" s="1">
        <v>11843.687220771961</v>
      </c>
      <c r="AE5991" s="1">
        <v>7907.2082722129926</v>
      </c>
      <c r="AF5991" s="1">
        <v>17431.620205925032</v>
      </c>
      <c r="AG5991" s="1">
        <v>64605.147997769993</v>
      </c>
      <c r="AH5991" s="1">
        <v>10571.75</v>
      </c>
      <c r="AI5991" s="1">
        <v>752.90831823205599</v>
      </c>
      <c r="AJ5991" s="1">
        <v>29416.562127767989</v>
      </c>
      <c r="AK5991" s="1">
        <v>675</v>
      </c>
      <c r="AL5991" s="1">
        <v>343522.90625</v>
      </c>
      <c r="AM5991" s="1">
        <v>278966.0625</v>
      </c>
      <c r="AN5991" s="1">
        <v>64556.8359375</v>
      </c>
      <c r="AO5991" t="s">
        <v>18801</v>
      </c>
    </row>
    <row r="5992" spans="1:41" x14ac:dyDescent="0.25">
      <c r="A5992" s="1">
        <v>2023</v>
      </c>
      <c r="B5992" t="s">
        <v>4527</v>
      </c>
      <c r="C5992" t="s">
        <v>7136</v>
      </c>
      <c r="D5992" t="s">
        <v>7242</v>
      </c>
      <c r="E5992" t="s">
        <v>8019</v>
      </c>
      <c r="F5992" t="s">
        <v>10012</v>
      </c>
      <c r="G5992" t="s">
        <v>12202</v>
      </c>
      <c r="H5992" t="s">
        <v>12750</v>
      </c>
      <c r="I5992" s="1">
        <v>9798.175912319999</v>
      </c>
      <c r="J5992" s="1">
        <v>51375.551334461132</v>
      </c>
      <c r="K5992" s="1">
        <v>1268.051731946116</v>
      </c>
      <c r="L5992" s="1">
        <v>2544.704004919608</v>
      </c>
      <c r="M5992" s="1">
        <v>12193.279920000001</v>
      </c>
      <c r="N5992" s="1">
        <v>7123.2896686268659</v>
      </c>
      <c r="O5992" s="1">
        <v>7628.6425545500924</v>
      </c>
      <c r="P5992" s="1">
        <v>9457.9372417447084</v>
      </c>
      <c r="Q5992" s="1">
        <v>3867.8535652324381</v>
      </c>
      <c r="R5992" s="1">
        <v>5735.6191689059142</v>
      </c>
      <c r="S5992" s="1">
        <v>6100.2342714960014</v>
      </c>
      <c r="T5992" s="1">
        <v>8937.527689909708</v>
      </c>
      <c r="U5992" s="1">
        <v>1130.2401970000001</v>
      </c>
      <c r="V5992" s="1">
        <v>3282</v>
      </c>
      <c r="W5992" s="1">
        <v>2472.6146399999998</v>
      </c>
      <c r="X5992" s="1">
        <v>13318</v>
      </c>
      <c r="Y5992" s="1">
        <v>34979.824554301682</v>
      </c>
      <c r="Z5992" s="1">
        <v>10343.345086925579</v>
      </c>
      <c r="AA5992" s="1">
        <v>91938</v>
      </c>
      <c r="AB5992" s="1">
        <v>1848</v>
      </c>
      <c r="AC5992" s="1">
        <v>9529.2436899999993</v>
      </c>
      <c r="AD5992" s="1">
        <v>12263.474744292431</v>
      </c>
      <c r="AE5992" s="1">
        <v>7977.4369779205363</v>
      </c>
      <c r="AF5992" s="1">
        <v>25297.081908731849</v>
      </c>
      <c r="AG5992" s="1">
        <v>105154</v>
      </c>
      <c r="AH5992" s="1">
        <v>14866.370158788361</v>
      </c>
      <c r="AI5992" s="1">
        <v>993.29068800000016</v>
      </c>
      <c r="AJ5992" s="1">
        <v>22423.991521072319</v>
      </c>
      <c r="AK5992" s="1">
        <v>1252</v>
      </c>
      <c r="AL5992" s="1">
        <v>485099.78125</v>
      </c>
      <c r="AM5992" s="1">
        <v>401958.3125</v>
      </c>
      <c r="AN5992" s="1">
        <v>83141.484375</v>
      </c>
      <c r="AO5992" t="s">
        <v>18802</v>
      </c>
    </row>
    <row r="5993" spans="1:41" x14ac:dyDescent="0.25">
      <c r="A5993" s="1">
        <v>2023</v>
      </c>
      <c r="B5993" t="s">
        <v>4528</v>
      </c>
      <c r="C5993" t="s">
        <v>7136</v>
      </c>
      <c r="D5993" t="s">
        <v>7242</v>
      </c>
      <c r="E5993" t="s">
        <v>8019</v>
      </c>
      <c r="F5993" t="s">
        <v>10012</v>
      </c>
      <c r="G5993" t="s">
        <v>12202</v>
      </c>
      <c r="H5993" t="s">
        <v>12750</v>
      </c>
      <c r="I5993" s="1">
        <v>7651.279966176</v>
      </c>
      <c r="J5993" s="1">
        <v>47252.762687112561</v>
      </c>
      <c r="K5993" s="1">
        <v>1077</v>
      </c>
      <c r="L5993" s="1">
        <v>997.54131771889058</v>
      </c>
      <c r="M5993" s="1">
        <v>10510.4162736</v>
      </c>
      <c r="N5993" s="1">
        <v>7486.8901400640361</v>
      </c>
      <c r="O5993" s="1">
        <v>7302.1355860833819</v>
      </c>
      <c r="P5993" s="1">
        <v>9126.1735638190003</v>
      </c>
      <c r="Q5993" s="1">
        <v>3525.2042555647799</v>
      </c>
      <c r="R5993" s="1">
        <v>4852.2493590481408</v>
      </c>
      <c r="S5993" s="1">
        <v>5582.8756122136201</v>
      </c>
      <c r="T5993" s="1">
        <v>7818.3940169999996</v>
      </c>
      <c r="U5993" s="1">
        <v>1141.54259897</v>
      </c>
      <c r="V5993" s="1">
        <v>2582</v>
      </c>
      <c r="W5993" s="1">
        <v>2018.7359784</v>
      </c>
      <c r="X5993" s="1">
        <v>12627.666334970399</v>
      </c>
      <c r="Y5993" s="1">
        <v>37062.902719529447</v>
      </c>
      <c r="Z5993" s="1">
        <v>11463.320933496991</v>
      </c>
      <c r="AA5993" s="1">
        <v>94075</v>
      </c>
      <c r="AB5993" s="1">
        <v>1228</v>
      </c>
      <c r="AC5993" s="1">
        <v>9343.5985000000019</v>
      </c>
      <c r="AD5993" s="1">
        <v>12457.91994774788</v>
      </c>
      <c r="AE5993" s="1">
        <v>5959.8978543023704</v>
      </c>
      <c r="AF5993" s="1">
        <v>20974.30358765764</v>
      </c>
      <c r="AG5993" s="1">
        <v>113063</v>
      </c>
      <c r="AH5993" s="1">
        <v>13929.25384836424</v>
      </c>
      <c r="AI5993" s="1">
        <v>646.21199952000006</v>
      </c>
      <c r="AJ5993" s="1">
        <v>22237.20313078694</v>
      </c>
      <c r="AK5993" s="1">
        <v>1234</v>
      </c>
      <c r="AL5993" s="1">
        <v>475227.5</v>
      </c>
      <c r="AM5993" s="1">
        <v>398794.875</v>
      </c>
      <c r="AN5993" s="1">
        <v>76432.609375</v>
      </c>
      <c r="AO5993" t="s">
        <v>18803</v>
      </c>
    </row>
    <row r="5994" spans="1:41" x14ac:dyDescent="0.25">
      <c r="A5994" s="1">
        <v>2023</v>
      </c>
      <c r="B5994" t="s">
        <v>4529</v>
      </c>
      <c r="C5994" t="s">
        <v>7136</v>
      </c>
      <c r="D5994" t="s">
        <v>7242</v>
      </c>
      <c r="E5994" t="s">
        <v>8020</v>
      </c>
      <c r="F5994" t="s">
        <v>10013</v>
      </c>
      <c r="G5994" t="s">
        <v>12202</v>
      </c>
      <c r="H5994" t="s">
        <v>12750</v>
      </c>
      <c r="I5994" s="1">
        <v>16466.0424828</v>
      </c>
      <c r="J5994" s="1">
        <v>73726.724071102435</v>
      </c>
      <c r="K5994" s="1">
        <v>2213.9281590322098</v>
      </c>
      <c r="L5994" s="1">
        <v>5460.5146633883996</v>
      </c>
      <c r="M5994" s="1">
        <v>37389.077690128477</v>
      </c>
      <c r="N5994" s="1">
        <v>15733.190075427859</v>
      </c>
      <c r="O5994" s="1">
        <v>11096.6203341252</v>
      </c>
      <c r="P5994" s="1"/>
      <c r="Q5994" s="1">
        <v>4181.1454478237183</v>
      </c>
      <c r="R5994" s="1">
        <v>6611.6922741794033</v>
      </c>
      <c r="S5994" s="1">
        <v>15805.48115232105</v>
      </c>
      <c r="T5994" s="1">
        <v>15675.400152684149</v>
      </c>
      <c r="U5994" s="1">
        <v>1583.1952000000001</v>
      </c>
      <c r="V5994" s="1">
        <v>12400</v>
      </c>
      <c r="W5994" s="1">
        <v>10787</v>
      </c>
      <c r="X5994" s="1">
        <v>27354.89700696673</v>
      </c>
      <c r="Y5994" s="1">
        <v>73338</v>
      </c>
      <c r="Z5994" s="1">
        <v>14453.01437503506</v>
      </c>
      <c r="AA5994" s="1">
        <v>261825</v>
      </c>
      <c r="AB5994" s="1"/>
      <c r="AC5994" s="1">
        <v>16581.895199999999</v>
      </c>
      <c r="AD5994" s="1">
        <v>15001.08623349345</v>
      </c>
      <c r="AE5994" s="1">
        <v>14408.499599999999</v>
      </c>
      <c r="AF5994" s="1">
        <v>50772.555473450382</v>
      </c>
      <c r="AG5994" s="1">
        <v>231243</v>
      </c>
      <c r="AH5994" s="1">
        <v>42572.883173522401</v>
      </c>
      <c r="AI5994" s="1">
        <v>5285.232</v>
      </c>
      <c r="AJ5994" s="1">
        <v>42179.100615873467</v>
      </c>
      <c r="AK5994" s="1">
        <v>3763</v>
      </c>
      <c r="AL5994" s="1">
        <v>1027908.125</v>
      </c>
      <c r="AM5994" s="1">
        <v>840963.5625</v>
      </c>
      <c r="AN5994" s="1">
        <v>186944.625</v>
      </c>
      <c r="AO5994" t="s">
        <v>18804</v>
      </c>
    </row>
    <row r="5995" spans="1:41" x14ac:dyDescent="0.25">
      <c r="A5995" s="1">
        <v>2023</v>
      </c>
      <c r="B5995" t="s">
        <v>4530</v>
      </c>
      <c r="C5995" t="s">
        <v>7136</v>
      </c>
      <c r="D5995" t="s">
        <v>7242</v>
      </c>
      <c r="E5995" t="s">
        <v>8020</v>
      </c>
      <c r="F5995" t="s">
        <v>10013</v>
      </c>
      <c r="G5995" t="s">
        <v>12202</v>
      </c>
      <c r="H5995" t="s">
        <v>12750</v>
      </c>
      <c r="I5995" s="1">
        <v>17382</v>
      </c>
      <c r="J5995" s="1">
        <v>78238.284536921739</v>
      </c>
      <c r="K5995" s="1">
        <v>1606.0665811607139</v>
      </c>
      <c r="L5995" s="1">
        <v>4279.4830453420082</v>
      </c>
      <c r="M5995" s="1">
        <v>38890.684889999997</v>
      </c>
      <c r="N5995" s="1">
        <v>17406.99558794398</v>
      </c>
      <c r="O5995" s="1">
        <v>9687.6487800594805</v>
      </c>
      <c r="P5995" s="1"/>
      <c r="Q5995" s="1">
        <v>5006.5172555493864</v>
      </c>
      <c r="R5995" s="1">
        <v>6898.6752149337863</v>
      </c>
      <c r="S5995" s="1">
        <v>10903.72</v>
      </c>
      <c r="T5995" s="1">
        <v>13750.08572113628</v>
      </c>
      <c r="U5995" s="1">
        <v>1565.0272190000001</v>
      </c>
      <c r="V5995" s="1">
        <v>12366</v>
      </c>
      <c r="W5995" s="1">
        <v>10552.2028242912</v>
      </c>
      <c r="X5995" s="1">
        <v>18276</v>
      </c>
      <c r="Y5995" s="1">
        <v>81830.139958915111</v>
      </c>
      <c r="Z5995" s="1">
        <v>25585.740930295429</v>
      </c>
      <c r="AA5995" s="1">
        <v>230286</v>
      </c>
      <c r="AB5995" s="1"/>
      <c r="AC5995" s="1">
        <v>14954.112870000001</v>
      </c>
      <c r="AD5995" s="1">
        <v>16264.11209721311</v>
      </c>
      <c r="AE5995" s="1">
        <v>14301.17898460912</v>
      </c>
      <c r="AF5995" s="1">
        <v>49937.829946184022</v>
      </c>
      <c r="AG5995" s="1">
        <v>251835</v>
      </c>
      <c r="AH5995" s="1">
        <v>38815.277367869967</v>
      </c>
      <c r="AI5995" s="1">
        <v>2511.879336</v>
      </c>
      <c r="AJ5995" s="1">
        <v>39707.640740757197</v>
      </c>
      <c r="AK5995" s="1"/>
      <c r="AL5995" s="1">
        <v>1012838.25</v>
      </c>
      <c r="AM5995" s="1">
        <v>851580.625</v>
      </c>
      <c r="AN5995" s="1">
        <v>161257.671875</v>
      </c>
      <c r="AO5995" t="s">
        <v>18805</v>
      </c>
    </row>
    <row r="5996" spans="1:41" x14ac:dyDescent="0.25">
      <c r="A5996" s="1">
        <v>2023</v>
      </c>
      <c r="B5996" t="s">
        <v>4531</v>
      </c>
      <c r="C5996" t="s">
        <v>7136</v>
      </c>
      <c r="D5996" t="s">
        <v>7242</v>
      </c>
      <c r="E5996" t="s">
        <v>8020</v>
      </c>
      <c r="F5996" t="s">
        <v>10013</v>
      </c>
      <c r="G5996" t="s">
        <v>12202</v>
      </c>
      <c r="H5996" t="s">
        <v>12750</v>
      </c>
      <c r="I5996" s="1">
        <v>15377</v>
      </c>
      <c r="J5996" s="1">
        <v>73726.724071102435</v>
      </c>
      <c r="K5996" s="1">
        <v>2174.4117018759912</v>
      </c>
      <c r="L5996" s="1">
        <v>5442.6726000000008</v>
      </c>
      <c r="M5996" s="1">
        <v>45317.654499999997</v>
      </c>
      <c r="N5996" s="1">
        <v>14293.323144310551</v>
      </c>
      <c r="O5996" s="1">
        <v>10629.384247559999</v>
      </c>
      <c r="P5996" s="1"/>
      <c r="Q5996" s="1">
        <v>4101.7659999999996</v>
      </c>
      <c r="R5996" s="1">
        <v>7600.3930903227683</v>
      </c>
      <c r="S5996" s="1">
        <v>16576.118819399999</v>
      </c>
      <c r="T5996" s="1">
        <v>14475.352741020801</v>
      </c>
      <c r="U5996" s="1">
        <v>1653.37</v>
      </c>
      <c r="V5996" s="1">
        <v>17722</v>
      </c>
      <c r="W5996" s="1">
        <v>10514.52774576244</v>
      </c>
      <c r="X5996" s="1">
        <v>27386.649114650001</v>
      </c>
      <c r="Y5996" s="1">
        <v>86575</v>
      </c>
      <c r="Z5996" s="1">
        <v>14303.807723024869</v>
      </c>
      <c r="AA5996" s="1">
        <v>288938</v>
      </c>
      <c r="AB5996" s="1"/>
      <c r="AC5996" s="1">
        <v>18375.371234156999</v>
      </c>
      <c r="AD5996" s="1">
        <v>20313.50413268714</v>
      </c>
      <c r="AE5996" s="1">
        <v>12619.45750770196</v>
      </c>
      <c r="AF5996" s="1">
        <v>51427.792927229937</v>
      </c>
      <c r="AG5996" s="1">
        <v>225236</v>
      </c>
      <c r="AH5996" s="1">
        <v>41531.172591154063</v>
      </c>
      <c r="AI5996" s="1">
        <v>12570.48</v>
      </c>
      <c r="AJ5996" s="1">
        <v>41756.416834168042</v>
      </c>
      <c r="AK5996" s="1">
        <v>3907</v>
      </c>
      <c r="AL5996" s="1">
        <v>1084545.375</v>
      </c>
      <c r="AM5996" s="1">
        <v>879149.125</v>
      </c>
      <c r="AN5996" s="1">
        <v>205396.265625</v>
      </c>
      <c r="AO5996" t="s">
        <v>18806</v>
      </c>
    </row>
    <row r="5997" spans="1:41" x14ac:dyDescent="0.25">
      <c r="A5997" s="1">
        <v>2023</v>
      </c>
      <c r="B5997" t="s">
        <v>4532</v>
      </c>
      <c r="C5997" t="s">
        <v>7136</v>
      </c>
      <c r="D5997" t="s">
        <v>7242</v>
      </c>
      <c r="E5997" t="s">
        <v>8020</v>
      </c>
      <c r="F5997" t="s">
        <v>10013</v>
      </c>
      <c r="G5997" t="s">
        <v>12202</v>
      </c>
      <c r="H5997" t="s">
        <v>12750</v>
      </c>
      <c r="I5997" s="1">
        <v>5442</v>
      </c>
      <c r="J5997" s="1"/>
      <c r="K5997" s="1">
        <v>741</v>
      </c>
      <c r="L5997" s="1">
        <v>3167</v>
      </c>
      <c r="M5997" s="1">
        <v>11976.82499999999</v>
      </c>
      <c r="N5997" s="1">
        <v>13021.083508745</v>
      </c>
      <c r="O5997" s="1">
        <v>9121</v>
      </c>
      <c r="P5997" s="1"/>
      <c r="Q5997" s="1"/>
      <c r="R5997" s="1">
        <v>9744.5691801605844</v>
      </c>
      <c r="S5997" s="1">
        <v>17387</v>
      </c>
      <c r="T5997" s="1">
        <v>12942.00169088393</v>
      </c>
      <c r="U5997" s="1">
        <v>1617</v>
      </c>
      <c r="V5997" s="1">
        <v>12731</v>
      </c>
      <c r="W5997" s="1">
        <v>4400</v>
      </c>
      <c r="X5997" s="1">
        <v>13481.364998964769</v>
      </c>
      <c r="Y5997" s="1">
        <v>58400</v>
      </c>
      <c r="Z5997" s="1">
        <v>11414.93452119283</v>
      </c>
      <c r="AA5997" s="1">
        <v>162012.50164761301</v>
      </c>
      <c r="AB5997" s="1">
        <v>569</v>
      </c>
      <c r="AC5997" s="1">
        <v>10916.50583</v>
      </c>
      <c r="AD5997" s="1">
        <v>19826.04974384727</v>
      </c>
      <c r="AE5997" s="1">
        <v>17300.859760689269</v>
      </c>
      <c r="AF5997" s="1">
        <v>28617.68664822985</v>
      </c>
      <c r="AG5997" s="1">
        <v>142013.65639693951</v>
      </c>
      <c r="AH5997" s="1">
        <v>17633.74217760827</v>
      </c>
      <c r="AI5997" s="1">
        <v>3970.1191973200521</v>
      </c>
      <c r="AJ5997" s="1">
        <v>46046.596323143109</v>
      </c>
      <c r="AK5997" s="1">
        <v>2251</v>
      </c>
      <c r="AL5997" s="1">
        <v>636744.5625</v>
      </c>
      <c r="AM5997" s="1">
        <v>522445.40625</v>
      </c>
      <c r="AN5997" s="1">
        <v>114299.09375</v>
      </c>
      <c r="AO5997" t="s">
        <v>18807</v>
      </c>
    </row>
    <row r="5998" spans="1:41" x14ac:dyDescent="0.25">
      <c r="A5998" s="1">
        <v>2023</v>
      </c>
      <c r="B5998" t="s">
        <v>4533</v>
      </c>
      <c r="C5998" t="s">
        <v>7136</v>
      </c>
      <c r="D5998" t="s">
        <v>7242</v>
      </c>
      <c r="E5998" t="s">
        <v>8020</v>
      </c>
      <c r="F5998" t="s">
        <v>10013</v>
      </c>
      <c r="G5998" t="s">
        <v>12202</v>
      </c>
      <c r="H5998" t="s">
        <v>12750</v>
      </c>
      <c r="I5998" s="1">
        <v>8868.9000000000015</v>
      </c>
      <c r="J5998" s="1"/>
      <c r="K5998" s="1">
        <v>1223.424510181253</v>
      </c>
      <c r="L5998" s="1">
        <v>3167</v>
      </c>
      <c r="M5998" s="1">
        <v>23467.435018551569</v>
      </c>
      <c r="N5998" s="1">
        <v>14069.32024050289</v>
      </c>
      <c r="O5998" s="1">
        <v>8470</v>
      </c>
      <c r="P5998" s="1"/>
      <c r="Q5998" s="1">
        <v>4372.7219952605574</v>
      </c>
      <c r="R5998" s="1">
        <v>10056.61181595724</v>
      </c>
      <c r="S5998" s="1">
        <v>22920.400000000001</v>
      </c>
      <c r="T5998" s="1">
        <v>13122.59085281477</v>
      </c>
      <c r="U5998" s="1">
        <v>1918.252455170719</v>
      </c>
      <c r="V5998" s="1">
        <v>6394</v>
      </c>
      <c r="W5998" s="1"/>
      <c r="X5998" s="1">
        <v>14176.52017636756</v>
      </c>
      <c r="Y5998" s="1">
        <v>64928</v>
      </c>
      <c r="Z5998" s="1">
        <v>14887.829</v>
      </c>
      <c r="AA5998" s="1">
        <v>178691.0712294105</v>
      </c>
      <c r="AB5998" s="1">
        <v>831</v>
      </c>
      <c r="AC5998" s="1">
        <v>10323.799999999999</v>
      </c>
      <c r="AD5998" s="1">
        <v>24624.352498699442</v>
      </c>
      <c r="AE5998" s="1">
        <v>22503.767687896721</v>
      </c>
      <c r="AF5998" s="1">
        <v>33265.979887546673</v>
      </c>
      <c r="AG5998" s="1">
        <v>198026</v>
      </c>
      <c r="AH5998" s="1">
        <v>48451.145382140479</v>
      </c>
      <c r="AI5998" s="1">
        <v>3976.6119391216898</v>
      </c>
      <c r="AJ5998" s="1">
        <v>46060.902700124563</v>
      </c>
      <c r="AK5998" s="1">
        <v>3095.753514748681</v>
      </c>
      <c r="AL5998" s="1">
        <v>781893.375</v>
      </c>
      <c r="AM5998" s="1">
        <v>617534.125</v>
      </c>
      <c r="AN5998" s="1">
        <v>164359.234375</v>
      </c>
      <c r="AO5998" t="s">
        <v>18808</v>
      </c>
    </row>
    <row r="5999" spans="1:41" x14ac:dyDescent="0.25">
      <c r="A5999" s="1">
        <v>2023</v>
      </c>
      <c r="B5999" t="s">
        <v>4534</v>
      </c>
      <c r="C5999" t="s">
        <v>7136</v>
      </c>
      <c r="D5999" t="s">
        <v>7242</v>
      </c>
      <c r="E5999" t="s">
        <v>8020</v>
      </c>
      <c r="F5999" t="s">
        <v>10013</v>
      </c>
      <c r="G5999" t="s">
        <v>12202</v>
      </c>
      <c r="H5999" t="s">
        <v>12750</v>
      </c>
      <c r="I5999" s="1">
        <v>6639.3521244324784</v>
      </c>
      <c r="J5999" s="1"/>
      <c r="K5999" s="1">
        <v>983.73142646499116</v>
      </c>
      <c r="L5999" s="1">
        <v>4125.7299999999996</v>
      </c>
      <c r="M5999" s="1">
        <v>23679.679445798229</v>
      </c>
      <c r="N5999" s="1">
        <v>16476.34405106564</v>
      </c>
      <c r="O5999" s="1">
        <v>9803.2130241439136</v>
      </c>
      <c r="P5999" s="1"/>
      <c r="Q5999" s="1">
        <v>3614.9671871078531</v>
      </c>
      <c r="R5999" s="1">
        <v>6845.137115160559</v>
      </c>
      <c r="S5999" s="1">
        <v>18799.90905320278</v>
      </c>
      <c r="T5999" s="1">
        <v>11930.832813694131</v>
      </c>
      <c r="U5999" s="1">
        <v>1880.6396619320781</v>
      </c>
      <c r="V5999" s="1">
        <v>2719</v>
      </c>
      <c r="W5999" s="1">
        <v>1275.464860224851</v>
      </c>
      <c r="X5999" s="1">
        <v>12617.036349251821</v>
      </c>
      <c r="Y5999" s="1">
        <v>60289</v>
      </c>
      <c r="Z5999" s="1">
        <v>14822.37311511501</v>
      </c>
      <c r="AA5999" s="1">
        <v>173087.98783303061</v>
      </c>
      <c r="AB5999" s="1">
        <v>1000</v>
      </c>
      <c r="AC5999" s="1">
        <v>12094.30775</v>
      </c>
      <c r="AD5999" s="1">
        <v>5553.9031037918758</v>
      </c>
      <c r="AE5999" s="1">
        <v>31787.77369454646</v>
      </c>
      <c r="AF5999" s="1">
        <v>31210.849060486431</v>
      </c>
      <c r="AG5999" s="1">
        <v>117523.775376559</v>
      </c>
      <c r="AH5999" s="1">
        <v>33982.899987085882</v>
      </c>
      <c r="AI5999" s="1">
        <v>4273.1106836553226</v>
      </c>
      <c r="AJ5999" s="1">
        <v>61439.29707756982</v>
      </c>
      <c r="AK5999" s="1">
        <v>2063.5097362811048</v>
      </c>
      <c r="AL5999" s="1">
        <v>670519.8125</v>
      </c>
      <c r="AM5999" s="1">
        <v>544556.5625</v>
      </c>
      <c r="AN5999" s="1">
        <v>125963.296875</v>
      </c>
      <c r="AO5999" t="s">
        <v>18809</v>
      </c>
    </row>
    <row r="6000" spans="1:41" x14ac:dyDescent="0.25">
      <c r="A6000" s="1">
        <v>2023</v>
      </c>
      <c r="B6000" t="s">
        <v>4535</v>
      </c>
      <c r="C6000" t="s">
        <v>7136</v>
      </c>
      <c r="D6000" t="s">
        <v>7242</v>
      </c>
      <c r="E6000" t="s">
        <v>8020</v>
      </c>
      <c r="F6000" t="s">
        <v>10013</v>
      </c>
      <c r="G6000" t="s">
        <v>12202</v>
      </c>
      <c r="H6000" t="s">
        <v>12750</v>
      </c>
      <c r="I6000" s="1">
        <v>15767.46448872813</v>
      </c>
      <c r="J6000" s="1">
        <v>60205.820894614983</v>
      </c>
      <c r="K6000" s="1">
        <v>1032.0497965893171</v>
      </c>
      <c r="L6000" s="1"/>
      <c r="M6000" s="1">
        <v>28314.704238465602</v>
      </c>
      <c r="N6000" s="1">
        <v>17280.168534499619</v>
      </c>
      <c r="O6000" s="1">
        <v>9564.2052758285099</v>
      </c>
      <c r="P6000" s="1"/>
      <c r="Q6000" s="1">
        <v>3708.5287078766592</v>
      </c>
      <c r="R6000" s="1">
        <v>7602.5659306676753</v>
      </c>
      <c r="S6000" s="1">
        <v>10771</v>
      </c>
      <c r="T6000" s="1">
        <v>11824.705402272</v>
      </c>
      <c r="U6000" s="1">
        <v>1754.1357736169</v>
      </c>
      <c r="V6000" s="1">
        <v>5320</v>
      </c>
      <c r="W6000" s="1">
        <v>2698.219524040227</v>
      </c>
      <c r="X6000" s="1"/>
      <c r="Y6000" s="1">
        <v>58927.314517771709</v>
      </c>
      <c r="Z6000" s="1">
        <v>16343.156404308351</v>
      </c>
      <c r="AA6000" s="1">
        <v>226430</v>
      </c>
      <c r="AB6000" s="1"/>
      <c r="AC6000" s="1">
        <v>10559.368630000001</v>
      </c>
      <c r="AD6000" s="1">
        <v>15600</v>
      </c>
      <c r="AE6000" s="1">
        <v>31768.63389920495</v>
      </c>
      <c r="AF6000" s="1">
        <v>33285.6150467724</v>
      </c>
      <c r="AG6000" s="1">
        <v>160366</v>
      </c>
      <c r="AH6000" s="1">
        <v>32727</v>
      </c>
      <c r="AI6000" s="1">
        <v>1796.891507208001</v>
      </c>
      <c r="AJ6000" s="1">
        <v>35904.111076806767</v>
      </c>
      <c r="AK6000" s="1">
        <v>2119.72473406368</v>
      </c>
      <c r="AL6000" s="1">
        <v>801671.4375</v>
      </c>
      <c r="AM6000" s="1">
        <v>685222.875</v>
      </c>
      <c r="AN6000" s="1">
        <v>116448.5078125</v>
      </c>
      <c r="AO6000" t="s">
        <v>18810</v>
      </c>
    </row>
    <row r="6001" spans="1:41" x14ac:dyDescent="0.25">
      <c r="A6001" s="1">
        <v>2023</v>
      </c>
      <c r="B6001" t="s">
        <v>4536</v>
      </c>
      <c r="C6001" t="s">
        <v>7136</v>
      </c>
      <c r="D6001" t="s">
        <v>7242</v>
      </c>
      <c r="E6001" t="s">
        <v>8020</v>
      </c>
      <c r="F6001" t="s">
        <v>10013</v>
      </c>
      <c r="G6001" t="s">
        <v>12202</v>
      </c>
      <c r="H6001" t="s">
        <v>12750</v>
      </c>
      <c r="I6001" s="1">
        <v>7462.2800782473914</v>
      </c>
      <c r="J6001" s="1">
        <v>22051.846968926919</v>
      </c>
      <c r="K6001" s="1">
        <v>1622</v>
      </c>
      <c r="L6001" s="1"/>
      <c r="M6001" s="1">
        <v>20251.77878562452</v>
      </c>
      <c r="N6001" s="1">
        <v>16030.48024519</v>
      </c>
      <c r="O6001" s="1">
        <v>10025.61636607643</v>
      </c>
      <c r="P6001" s="1"/>
      <c r="Q6001" s="1">
        <v>3562.5090292664559</v>
      </c>
      <c r="R6001" s="1">
        <v>7278.2778224140384</v>
      </c>
      <c r="S6001" s="1">
        <v>15807.72946811709</v>
      </c>
      <c r="T6001" s="1">
        <v>11456.009546089999</v>
      </c>
      <c r="U6001" s="1">
        <v>1759.112306204124</v>
      </c>
      <c r="V6001" s="1">
        <v>23646</v>
      </c>
      <c r="W6001" s="1">
        <v>2115.29316697482</v>
      </c>
      <c r="X6001" s="1">
        <v>12221.5086786189</v>
      </c>
      <c r="Y6001" s="1">
        <v>50794</v>
      </c>
      <c r="Z6001" s="1">
        <v>17532.93733109246</v>
      </c>
      <c r="AA6001" s="1">
        <v>252276.03647778399</v>
      </c>
      <c r="AB6001" s="1"/>
      <c r="AC6001" s="1">
        <v>11050.071840000001</v>
      </c>
      <c r="AD6001" s="1">
        <v>12532.75976204301</v>
      </c>
      <c r="AE6001" s="1">
        <v>14583.692471551431</v>
      </c>
      <c r="AF6001" s="1">
        <v>34262.200417365442</v>
      </c>
      <c r="AG6001" s="1">
        <v>177590</v>
      </c>
      <c r="AH6001" s="1">
        <v>33266.875002304412</v>
      </c>
      <c r="AI6001" s="1">
        <v>4042.9230851577609</v>
      </c>
      <c r="AJ6001" s="1">
        <v>38118.723972110347</v>
      </c>
      <c r="AK6001" s="1">
        <v>1802.8734169997381</v>
      </c>
      <c r="AL6001" s="1">
        <v>803143.5625</v>
      </c>
      <c r="AM6001" s="1">
        <v>677998.125</v>
      </c>
      <c r="AN6001" s="1">
        <v>125145.3671875</v>
      </c>
      <c r="AO6001" t="s">
        <v>18811</v>
      </c>
    </row>
    <row r="6002" spans="1:41" x14ac:dyDescent="0.25">
      <c r="A6002" s="1">
        <v>2023</v>
      </c>
      <c r="B6002" t="s">
        <v>4537</v>
      </c>
      <c r="C6002" t="s">
        <v>7136</v>
      </c>
      <c r="D6002" t="s">
        <v>7242</v>
      </c>
      <c r="E6002" t="s">
        <v>8020</v>
      </c>
      <c r="F6002" t="s">
        <v>10013</v>
      </c>
      <c r="G6002" t="s">
        <v>12202</v>
      </c>
      <c r="H6002" t="s">
        <v>12750</v>
      </c>
      <c r="I6002" s="1">
        <v>12183.116038710399</v>
      </c>
      <c r="J6002" s="1">
        <v>75974.929241288526</v>
      </c>
      <c r="K6002" s="1">
        <v>1463.2605467778851</v>
      </c>
      <c r="L6002" s="1">
        <v>3004.789091177634</v>
      </c>
      <c r="M6002" s="1">
        <v>31211.931333600001</v>
      </c>
      <c r="N6002" s="1">
        <v>18019.71988066109</v>
      </c>
      <c r="O6002" s="1">
        <v>9006.6243789828313</v>
      </c>
      <c r="P6002" s="1"/>
      <c r="Q6002" s="1">
        <v>4396.2765391193761</v>
      </c>
      <c r="R6002" s="1">
        <v>5560.3838139131713</v>
      </c>
      <c r="S6002" s="1">
        <v>18000.213422275719</v>
      </c>
      <c r="T6002" s="1">
        <v>12602.241477</v>
      </c>
      <c r="U6002" s="1">
        <v>1533.8503107399999</v>
      </c>
      <c r="V6002" s="1">
        <v>31575</v>
      </c>
      <c r="W6002" s="1">
        <v>5138.7800017789441</v>
      </c>
      <c r="X6002" s="1">
        <v>20618.414859262739</v>
      </c>
      <c r="Y6002" s="1">
        <v>68915</v>
      </c>
      <c r="Z6002" s="1">
        <v>16737.485320821052</v>
      </c>
      <c r="AA6002" s="1">
        <v>216265</v>
      </c>
      <c r="AB6002" s="1"/>
      <c r="AC6002" s="1">
        <v>14597.706459999999</v>
      </c>
      <c r="AD6002" s="1">
        <v>16923</v>
      </c>
      <c r="AE6002" s="1">
        <v>15803.56034931881</v>
      </c>
      <c r="AF6002" s="1">
        <v>43528.986850450383</v>
      </c>
      <c r="AG6002" s="1">
        <v>220651</v>
      </c>
      <c r="AH6002" s="1">
        <v>29546</v>
      </c>
      <c r="AI6002" s="1">
        <v>2005.2055764000011</v>
      </c>
      <c r="AJ6002" s="1">
        <v>38576.660095423547</v>
      </c>
      <c r="AK6002" s="1">
        <v>2119</v>
      </c>
      <c r="AL6002" s="1">
        <v>935958.1875</v>
      </c>
      <c r="AM6002" s="1">
        <v>787323.5</v>
      </c>
      <c r="AN6002" s="1">
        <v>148634.671875</v>
      </c>
      <c r="AO6002" t="s">
        <v>18812</v>
      </c>
    </row>
    <row r="6003" spans="1:41" x14ac:dyDescent="0.25">
      <c r="A6003" s="1">
        <v>2023</v>
      </c>
      <c r="B6003" t="s">
        <v>4538</v>
      </c>
      <c r="C6003" t="s">
        <v>7136</v>
      </c>
      <c r="D6003" t="s">
        <v>7242</v>
      </c>
      <c r="E6003" t="s">
        <v>8021</v>
      </c>
      <c r="F6003" t="s">
        <v>10014</v>
      </c>
      <c r="G6003" t="s">
        <v>12202</v>
      </c>
      <c r="H6003" t="s">
        <v>12750</v>
      </c>
      <c r="I6003" s="1">
        <v>7462.2800782473914</v>
      </c>
      <c r="J6003" s="1">
        <v>22051.846968926919</v>
      </c>
      <c r="K6003" s="1">
        <v>1026.9178247507371</v>
      </c>
      <c r="L6003" s="1">
        <v>1826.2278541618009</v>
      </c>
      <c r="M6003" s="1">
        <v>17383.25165614783</v>
      </c>
      <c r="N6003" s="1">
        <v>16030.438200000001</v>
      </c>
      <c r="O6003" s="1">
        <v>10099.2710345909</v>
      </c>
      <c r="P6003" s="1">
        <v>8831.8829999999998</v>
      </c>
      <c r="Q6003" s="1">
        <v>3562.5090292664559</v>
      </c>
      <c r="R6003" s="1">
        <v>7278.2778224140384</v>
      </c>
      <c r="S6003" s="1">
        <v>19609.621517116771</v>
      </c>
      <c r="T6003" s="1">
        <v>11456.009546089999</v>
      </c>
      <c r="U6003" s="1">
        <v>1759.112306204124</v>
      </c>
      <c r="V6003" s="1">
        <v>12261</v>
      </c>
      <c r="W6003" s="1">
        <v>2543.980432772245</v>
      </c>
      <c r="X6003" s="1">
        <v>13386.09707490051</v>
      </c>
      <c r="Y6003" s="1">
        <v>50793.695099999983</v>
      </c>
      <c r="Z6003" s="1">
        <v>14769.785613840329</v>
      </c>
      <c r="AA6003" s="1">
        <v>241891.65883040961</v>
      </c>
      <c r="AB6003" s="1">
        <v>1009</v>
      </c>
      <c r="AC6003" s="1">
        <v>11361.016937599999</v>
      </c>
      <c r="AD6003" s="1">
        <v>13953.575590031731</v>
      </c>
      <c r="AE6003" s="1">
        <v>18186.37484224993</v>
      </c>
      <c r="AF6003" s="1">
        <v>34262.200417365442</v>
      </c>
      <c r="AG6003" s="1">
        <v>164558</v>
      </c>
      <c r="AH6003" s="1">
        <v>33057.650396075092</v>
      </c>
      <c r="AI6003" s="1">
        <v>2462.1604297846229</v>
      </c>
      <c r="AJ6003" s="1">
        <v>38865.369656082388</v>
      </c>
      <c r="AK6003" s="1">
        <v>1802.8734169997381</v>
      </c>
      <c r="AL6003" s="1">
        <v>783542.125</v>
      </c>
      <c r="AM6003" s="1">
        <v>655751.6875</v>
      </c>
      <c r="AN6003" s="1">
        <v>127790.4140625</v>
      </c>
      <c r="AO6003" t="s">
        <v>18813</v>
      </c>
    </row>
    <row r="6004" spans="1:41" x14ac:dyDescent="0.25">
      <c r="A6004" s="1">
        <v>2023</v>
      </c>
      <c r="B6004" t="s">
        <v>4539</v>
      </c>
      <c r="C6004" t="s">
        <v>7136</v>
      </c>
      <c r="D6004" t="s">
        <v>7242</v>
      </c>
      <c r="E6004" t="s">
        <v>8021</v>
      </c>
      <c r="F6004" t="s">
        <v>10014</v>
      </c>
      <c r="G6004" t="s">
        <v>12202</v>
      </c>
      <c r="H6004" t="s">
        <v>12750</v>
      </c>
      <c r="I6004" s="1">
        <v>13457.684470831049</v>
      </c>
      <c r="J6004" s="1">
        <v>66439.72675088406</v>
      </c>
      <c r="K6004" s="1">
        <v>1355.834088448956</v>
      </c>
      <c r="L6004" s="1">
        <v>3004.789091177634</v>
      </c>
      <c r="M6004" s="1">
        <v>24464.974053599999</v>
      </c>
      <c r="N6004" s="1">
        <v>18019.71988066109</v>
      </c>
      <c r="O6004" s="1">
        <v>8889.3051478861544</v>
      </c>
      <c r="P6004" s="1">
        <v>13582.709742208621</v>
      </c>
      <c r="Q6004" s="1">
        <v>4396.2765391193761</v>
      </c>
      <c r="R6004" s="1">
        <v>6560.3838139131713</v>
      </c>
      <c r="S6004" s="1">
        <v>12587.98591146716</v>
      </c>
      <c r="T6004" s="1">
        <v>12602.241477</v>
      </c>
      <c r="U6004" s="1">
        <v>1533.8503107399999</v>
      </c>
      <c r="V6004" s="1">
        <v>21087</v>
      </c>
      <c r="W6004" s="1">
        <v>5138.7800017789441</v>
      </c>
      <c r="X6004" s="1">
        <v>22411.32049919862</v>
      </c>
      <c r="Y6004" s="1">
        <v>68914.950263287086</v>
      </c>
      <c r="Z6004" s="1">
        <v>17036.494094049849</v>
      </c>
      <c r="AA6004" s="1">
        <v>191620</v>
      </c>
      <c r="AB6004" s="1">
        <v>2025</v>
      </c>
      <c r="AC6004" s="1">
        <v>15044.516864635671</v>
      </c>
      <c r="AD6004" s="1">
        <v>15559.161547892199</v>
      </c>
      <c r="AE6004" s="1">
        <v>15803.56034931881</v>
      </c>
      <c r="AF6004" s="1">
        <v>43528.986850450383</v>
      </c>
      <c r="AG6004" s="1">
        <v>214200</v>
      </c>
      <c r="AH6004" s="1">
        <v>30327.50913475953</v>
      </c>
      <c r="AI6004" s="1">
        <v>2005.2055764000011</v>
      </c>
      <c r="AJ6004" s="1">
        <v>38576.660095423547</v>
      </c>
      <c r="AK6004" s="1">
        <v>2119</v>
      </c>
      <c r="AL6004" s="1">
        <v>892293.6875</v>
      </c>
      <c r="AM6004" s="1">
        <v>752807.375</v>
      </c>
      <c r="AN6004" s="1">
        <v>139486.328125</v>
      </c>
      <c r="AO6004" t="s">
        <v>18814</v>
      </c>
    </row>
    <row r="6005" spans="1:41" x14ac:dyDescent="0.25">
      <c r="A6005" s="1">
        <v>2023</v>
      </c>
      <c r="B6005" t="s">
        <v>4540</v>
      </c>
      <c r="C6005" t="s">
        <v>7136</v>
      </c>
      <c r="D6005" t="s">
        <v>7242</v>
      </c>
      <c r="E6005" t="s">
        <v>8021</v>
      </c>
      <c r="F6005" t="s">
        <v>10014</v>
      </c>
      <c r="G6005" t="s">
        <v>12202</v>
      </c>
      <c r="H6005" t="s">
        <v>12750</v>
      </c>
      <c r="I6005" s="1">
        <v>6639.3521244324784</v>
      </c>
      <c r="J6005" s="1">
        <v>14784.02</v>
      </c>
      <c r="K6005" s="1">
        <v>983.73142646499116</v>
      </c>
      <c r="L6005" s="1">
        <v>3239.9231999999988</v>
      </c>
      <c r="M6005" s="1">
        <v>20183.689041607769</v>
      </c>
      <c r="N6005" s="1">
        <v>15831.93139151439</v>
      </c>
      <c r="O6005" s="1">
        <v>9831.3169910283304</v>
      </c>
      <c r="P6005" s="1">
        <v>11626.2797696</v>
      </c>
      <c r="Q6005" s="1">
        <v>3577.1082563661248</v>
      </c>
      <c r="R6005" s="1">
        <v>6845.137115160559</v>
      </c>
      <c r="S6005" s="1">
        <v>18677.60431020071</v>
      </c>
      <c r="T6005" s="1">
        <v>11818.1835550346</v>
      </c>
      <c r="U6005" s="1">
        <v>1880.6396619320781</v>
      </c>
      <c r="V6005" s="1">
        <v>2912</v>
      </c>
      <c r="W6005" s="1">
        <v>2004.5481559602831</v>
      </c>
      <c r="X6005" s="1">
        <v>13190.18981879698</v>
      </c>
      <c r="Y6005" s="1">
        <v>60288.662259999997</v>
      </c>
      <c r="Z6005" s="1">
        <v>14822.37311511501</v>
      </c>
      <c r="AA6005" s="1">
        <v>173087.98783303061</v>
      </c>
      <c r="AB6005" s="1">
        <v>1000</v>
      </c>
      <c r="AC6005" s="1">
        <v>12495.432317250001</v>
      </c>
      <c r="AD6005" s="1">
        <v>16326.79033078039</v>
      </c>
      <c r="AE6005" s="1">
        <v>23447.339765792549</v>
      </c>
      <c r="AF6005" s="1">
        <v>31210.849060486431</v>
      </c>
      <c r="AG6005" s="1">
        <v>147456.23041818701</v>
      </c>
      <c r="AH6005" s="1">
        <v>34680.47883562991</v>
      </c>
      <c r="AI6005" s="1">
        <v>2660.732775174723</v>
      </c>
      <c r="AJ6005" s="1">
        <v>61439.29707756982</v>
      </c>
      <c r="AK6005" s="1">
        <v>2063.5097362811048</v>
      </c>
      <c r="AL6005" s="1">
        <v>725005.375</v>
      </c>
      <c r="AM6005" s="1">
        <v>591584.5625</v>
      </c>
      <c r="AN6005" s="1">
        <v>133420.765625</v>
      </c>
      <c r="AO6005" t="s">
        <v>18815</v>
      </c>
    </row>
    <row r="6006" spans="1:41" x14ac:dyDescent="0.25">
      <c r="A6006" s="1">
        <v>2023</v>
      </c>
      <c r="B6006" t="s">
        <v>4541</v>
      </c>
      <c r="C6006" t="s">
        <v>7136</v>
      </c>
      <c r="D6006" t="s">
        <v>7242</v>
      </c>
      <c r="E6006" t="s">
        <v>8021</v>
      </c>
      <c r="F6006" t="s">
        <v>10014</v>
      </c>
      <c r="G6006" t="s">
        <v>12202</v>
      </c>
      <c r="H6006" t="s">
        <v>12750</v>
      </c>
      <c r="I6006" s="1">
        <v>15361.616941684861</v>
      </c>
      <c r="J6006" s="1">
        <v>73790.711677226122</v>
      </c>
      <c r="K6006" s="1">
        <v>1974.1310725138389</v>
      </c>
      <c r="L6006" s="1">
        <v>4279.4830453420082</v>
      </c>
      <c r="M6006" s="1">
        <v>38890.684889999997</v>
      </c>
      <c r="N6006" s="1">
        <v>17406.99558794398</v>
      </c>
      <c r="O6006" s="1">
        <v>9327.95422455281</v>
      </c>
      <c r="P6006" s="1">
        <v>13374.83337516002</v>
      </c>
      <c r="Q6006" s="1">
        <v>5144.7157078046839</v>
      </c>
      <c r="R6006" s="1">
        <v>7898.6752149337863</v>
      </c>
      <c r="S6006" s="1">
        <v>14816.516056271999</v>
      </c>
      <c r="T6006" s="1">
        <v>13000.08572113628</v>
      </c>
      <c r="U6006" s="1">
        <v>1565.0272190000001</v>
      </c>
      <c r="V6006" s="1">
        <v>14076</v>
      </c>
      <c r="W6006" s="1">
        <v>10552.2028242912</v>
      </c>
      <c r="X6006" s="1">
        <v>19974</v>
      </c>
      <c r="Y6006" s="1">
        <v>88258.139958915111</v>
      </c>
      <c r="Z6006" s="1">
        <v>24614.71629508946</v>
      </c>
      <c r="AA6006" s="1">
        <v>194611</v>
      </c>
      <c r="AB6006" s="1">
        <v>2075</v>
      </c>
      <c r="AC6006" s="1">
        <v>15523.993097</v>
      </c>
      <c r="AD6006" s="1">
        <v>15430.281734021029</v>
      </c>
      <c r="AE6006" s="1">
        <v>16109.12352959467</v>
      </c>
      <c r="AF6006" s="1">
        <v>49937.829946184022</v>
      </c>
      <c r="AG6006" s="1">
        <v>250926</v>
      </c>
      <c r="AH6006" s="1">
        <v>38938.430217431407</v>
      </c>
      <c r="AI6006" s="1">
        <v>2511.879336</v>
      </c>
      <c r="AJ6006" s="1">
        <v>39707.640740757197</v>
      </c>
      <c r="AK6006" s="1">
        <v>2438</v>
      </c>
      <c r="AL6006" s="1">
        <v>1002515.6875</v>
      </c>
      <c r="AM6006" s="1">
        <v>832586.5</v>
      </c>
      <c r="AN6006" s="1">
        <v>169929.15625</v>
      </c>
      <c r="AO6006" t="s">
        <v>18816</v>
      </c>
    </row>
    <row r="6007" spans="1:41" x14ac:dyDescent="0.25">
      <c r="A6007" s="1">
        <v>2023</v>
      </c>
      <c r="B6007" t="s">
        <v>4542</v>
      </c>
      <c r="C6007" t="s">
        <v>7136</v>
      </c>
      <c r="D6007" t="s">
        <v>7242</v>
      </c>
      <c r="E6007" t="s">
        <v>8021</v>
      </c>
      <c r="F6007" t="s">
        <v>10014</v>
      </c>
      <c r="G6007" t="s">
        <v>12202</v>
      </c>
      <c r="H6007" t="s">
        <v>12750</v>
      </c>
      <c r="I6007" s="1">
        <v>16070.0424828</v>
      </c>
      <c r="J6007" s="1">
        <v>84114.439970303327</v>
      </c>
      <c r="K6007" s="1">
        <v>2146.95319149427</v>
      </c>
      <c r="L6007" s="1">
        <v>4822.7282514683993</v>
      </c>
      <c r="M6007" s="1">
        <v>37389.077690128477</v>
      </c>
      <c r="N6007" s="1">
        <v>15733.190075427859</v>
      </c>
      <c r="O6007" s="1">
        <v>11140.252678835999</v>
      </c>
      <c r="P6007" s="1">
        <v>12759.767245726</v>
      </c>
      <c r="Q6007" s="1">
        <v>4181.1454478237174</v>
      </c>
      <c r="R6007" s="1">
        <v>7611.6922741794033</v>
      </c>
      <c r="S6007" s="1">
        <v>18893.48838526912</v>
      </c>
      <c r="T6007" s="1">
        <v>16248.926380671001</v>
      </c>
      <c r="U6007" s="1">
        <v>1583.1952000000001</v>
      </c>
      <c r="V6007" s="1">
        <v>12376</v>
      </c>
      <c r="W6007" s="1">
        <v>11492.67462984859</v>
      </c>
      <c r="X6007" s="1">
        <v>29733.5837032247</v>
      </c>
      <c r="Y6007" s="1">
        <v>74065.584861038442</v>
      </c>
      <c r="Z6007" s="1">
        <v>14476.20041330765</v>
      </c>
      <c r="AA6007" s="1">
        <v>201335</v>
      </c>
      <c r="AB6007" s="1">
        <v>2153</v>
      </c>
      <c r="AC6007" s="1">
        <v>20077.60352303103</v>
      </c>
      <c r="AD6007" s="1">
        <v>16546.129975372562</v>
      </c>
      <c r="AE6007" s="1">
        <v>15657.96032681008</v>
      </c>
      <c r="AF6007" s="1">
        <v>50772.555473450382</v>
      </c>
      <c r="AG6007" s="1">
        <v>229829</v>
      </c>
      <c r="AH6007" s="1">
        <v>42545.024108012447</v>
      </c>
      <c r="AI6007" s="1">
        <v>5285.232</v>
      </c>
      <c r="AJ6007" s="1">
        <v>42179.100615873467</v>
      </c>
      <c r="AK6007" s="1">
        <v>3763</v>
      </c>
      <c r="AL6007" s="1">
        <v>1004982.5</v>
      </c>
      <c r="AM6007" s="1">
        <v>807645.1875</v>
      </c>
      <c r="AN6007" s="1">
        <v>197337.359375</v>
      </c>
      <c r="AO6007" t="s">
        <v>18817</v>
      </c>
    </row>
    <row r="6008" spans="1:41" x14ac:dyDescent="0.25">
      <c r="A6008" s="1">
        <v>2023</v>
      </c>
      <c r="B6008" t="s">
        <v>4543</v>
      </c>
      <c r="C6008" t="s">
        <v>7136</v>
      </c>
      <c r="D6008" t="s">
        <v>7242</v>
      </c>
      <c r="E6008" t="s">
        <v>8021</v>
      </c>
      <c r="F6008" t="s">
        <v>10014</v>
      </c>
      <c r="G6008" t="s">
        <v>12202</v>
      </c>
      <c r="H6008" t="s">
        <v>12750</v>
      </c>
      <c r="I6008" s="1">
        <v>6435.9617255945632</v>
      </c>
      <c r="J6008" s="1">
        <v>13563.2415</v>
      </c>
      <c r="K6008" s="1">
        <v>1223.424510181253</v>
      </c>
      <c r="L6008" s="1">
        <v>3230.4340000000002</v>
      </c>
      <c r="M6008" s="1">
        <v>18345.84563635974</v>
      </c>
      <c r="N6008" s="1">
        <v>14069.32024050289</v>
      </c>
      <c r="O6008" s="1">
        <v>8982</v>
      </c>
      <c r="P6008" s="1">
        <v>11847.333000000001</v>
      </c>
      <c r="Q6008" s="1">
        <v>4372.7219952605574</v>
      </c>
      <c r="R6008" s="1">
        <v>9988.2524005525156</v>
      </c>
      <c r="S6008" s="1">
        <v>24586.277688939059</v>
      </c>
      <c r="T6008" s="1">
        <v>13762.633124912951</v>
      </c>
      <c r="U6008" s="1">
        <v>1918.252455170719</v>
      </c>
      <c r="V6008" s="1">
        <v>7194</v>
      </c>
      <c r="W6008" s="1">
        <v>1750.3817209347451</v>
      </c>
      <c r="X6008" s="1">
        <v>14176.52017636756</v>
      </c>
      <c r="Y6008" s="1">
        <v>64928</v>
      </c>
      <c r="Z6008" s="1">
        <v>14887.829</v>
      </c>
      <c r="AA6008" s="1">
        <v>178691.0712294105</v>
      </c>
      <c r="AB6008" s="1">
        <v>831</v>
      </c>
      <c r="AC6008" s="1">
        <v>10548.2</v>
      </c>
      <c r="AD6008" s="1">
        <v>23793.667070674561</v>
      </c>
      <c r="AE6008" s="1">
        <v>22503.767687896721</v>
      </c>
      <c r="AF6008" s="1">
        <v>33265.979887546673</v>
      </c>
      <c r="AG6008" s="1">
        <v>195733</v>
      </c>
      <c r="AH6008" s="1">
        <v>40690.051237545333</v>
      </c>
      <c r="AI6008" s="1">
        <v>3716.0155131656879</v>
      </c>
      <c r="AJ6008" s="1">
        <v>46060.902700124563</v>
      </c>
      <c r="AK6008" s="1">
        <v>3095.753514748681</v>
      </c>
      <c r="AL6008" s="1">
        <v>794191.8125</v>
      </c>
      <c r="AM6008" s="1">
        <v>639238.25</v>
      </c>
      <c r="AN6008" s="1">
        <v>154953.5625</v>
      </c>
      <c r="AO6008" t="s">
        <v>18818</v>
      </c>
    </row>
    <row r="6009" spans="1:41" x14ac:dyDescent="0.25">
      <c r="A6009" s="1">
        <v>2023</v>
      </c>
      <c r="B6009" t="s">
        <v>4544</v>
      </c>
      <c r="C6009" t="s">
        <v>7136</v>
      </c>
      <c r="D6009" t="s">
        <v>7242</v>
      </c>
      <c r="E6009" t="s">
        <v>8021</v>
      </c>
      <c r="F6009" t="s">
        <v>10014</v>
      </c>
      <c r="G6009" t="s">
        <v>12202</v>
      </c>
      <c r="H6009" t="s">
        <v>12750</v>
      </c>
      <c r="I6009" s="1">
        <v>15115</v>
      </c>
      <c r="J6009" s="1">
        <v>84177.736116089814</v>
      </c>
      <c r="K6009" s="1">
        <v>2109.502901875991</v>
      </c>
      <c r="L6009" s="1">
        <v>5442.6726000000008</v>
      </c>
      <c r="M6009" s="1">
        <v>41803.218454196147</v>
      </c>
      <c r="N6009" s="1">
        <v>14293.323144310551</v>
      </c>
      <c r="O6009" s="1">
        <v>10650.566650799999</v>
      </c>
      <c r="P6009" s="1">
        <v>14032.424279999999</v>
      </c>
      <c r="Q6009" s="1">
        <v>4236</v>
      </c>
      <c r="R6009" s="1">
        <v>8600.3930903227683</v>
      </c>
      <c r="S6009" s="1">
        <v>22294.066500000001</v>
      </c>
      <c r="T6009" s="1">
        <v>17016.136105860121</v>
      </c>
      <c r="U6009" s="1">
        <v>1653.37</v>
      </c>
      <c r="V6009" s="1">
        <v>17718</v>
      </c>
      <c r="W6009" s="1">
        <v>12144.52774576244</v>
      </c>
      <c r="X6009" s="1">
        <v>29768.096863750001</v>
      </c>
      <c r="Y6009" s="1">
        <v>86695.144949104753</v>
      </c>
      <c r="Z6009" s="1">
        <v>14237.49161602487</v>
      </c>
      <c r="AA6009" s="1">
        <v>215461.4</v>
      </c>
      <c r="AB6009" s="1">
        <v>2848.5783672499988</v>
      </c>
      <c r="AC6009" s="1">
        <v>24238.188658840139</v>
      </c>
      <c r="AD6009" s="1">
        <v>20851.55754706671</v>
      </c>
      <c r="AE6009" s="1">
        <v>14490.83950770196</v>
      </c>
      <c r="AF6009" s="1">
        <v>51427.792927229937</v>
      </c>
      <c r="AG6009" s="1">
        <v>221931</v>
      </c>
      <c r="AH6009" s="1">
        <v>41684.816636217947</v>
      </c>
      <c r="AI6009" s="1">
        <v>12570.48</v>
      </c>
      <c r="AJ6009" s="1">
        <v>41756.416834168042</v>
      </c>
      <c r="AK6009" s="1">
        <v>3907</v>
      </c>
      <c r="AL6009" s="1">
        <v>1053155.75</v>
      </c>
      <c r="AM6009" s="1">
        <v>835507.25</v>
      </c>
      <c r="AN6009" s="1">
        <v>217648.5625</v>
      </c>
      <c r="AO6009" t="s">
        <v>18819</v>
      </c>
    </row>
    <row r="6010" spans="1:41" x14ac:dyDescent="0.25">
      <c r="A6010" s="1">
        <v>2023</v>
      </c>
      <c r="B6010" t="s">
        <v>4545</v>
      </c>
      <c r="C6010" t="s">
        <v>7136</v>
      </c>
      <c r="D6010" t="s">
        <v>7242</v>
      </c>
      <c r="E6010" t="s">
        <v>8021</v>
      </c>
      <c r="F6010" t="s">
        <v>10014</v>
      </c>
      <c r="G6010" t="s">
        <v>12202</v>
      </c>
      <c r="H6010" t="s">
        <v>12750</v>
      </c>
      <c r="I6010" s="1">
        <v>3575.4917526542749</v>
      </c>
      <c r="J6010" s="1">
        <v>10894.291999999999</v>
      </c>
      <c r="K6010" s="1">
        <v>970</v>
      </c>
      <c r="L6010" s="1">
        <v>2840.9475031463789</v>
      </c>
      <c r="M6010" s="1">
        <v>10994.093249999991</v>
      </c>
      <c r="N6010" s="1">
        <v>13021.083508745</v>
      </c>
      <c r="O6010" s="1">
        <v>9666.255828899597</v>
      </c>
      <c r="P6010" s="1">
        <v>11975.093000000001</v>
      </c>
      <c r="Q6010" s="1">
        <v>3650.6749304035702</v>
      </c>
      <c r="R6010" s="1">
        <v>9871.6987923656579</v>
      </c>
      <c r="S6010" s="1">
        <v>17909</v>
      </c>
      <c r="T6010" s="1">
        <v>13582.04396298211</v>
      </c>
      <c r="U6010" s="1">
        <v>1617</v>
      </c>
      <c r="V6010" s="1">
        <v>10182.38002856174</v>
      </c>
      <c r="W6010" s="1">
        <v>4345.7128109148007</v>
      </c>
      <c r="X6010" s="1">
        <v>13347.886137588879</v>
      </c>
      <c r="Y6010" s="1">
        <v>58212.27063534737</v>
      </c>
      <c r="Z6010" s="1">
        <v>11414.93452119283</v>
      </c>
      <c r="AA6010" s="1">
        <v>163065.81135365181</v>
      </c>
      <c r="AB6010" s="1">
        <v>569</v>
      </c>
      <c r="AC6010" s="1">
        <v>11212.91656858617</v>
      </c>
      <c r="AD6010" s="1">
        <v>19826.04974384727</v>
      </c>
      <c r="AE6010" s="1">
        <v>17300.859760689269</v>
      </c>
      <c r="AF6010" s="1">
        <v>51301.547772679027</v>
      </c>
      <c r="AG6010" s="1">
        <v>135043.13460079519</v>
      </c>
      <c r="AH6010" s="1">
        <v>27159.353459180151</v>
      </c>
      <c r="AI6010" s="1">
        <v>3970.1191973200521</v>
      </c>
      <c r="AJ6010" s="1">
        <v>46046.596323143109</v>
      </c>
      <c r="AK6010" s="1">
        <v>2251</v>
      </c>
      <c r="AL6010" s="1">
        <v>685817.3125</v>
      </c>
      <c r="AM6010" s="1">
        <v>561226.75</v>
      </c>
      <c r="AN6010" s="1">
        <v>124590.5</v>
      </c>
      <c r="AO6010" t="s">
        <v>18820</v>
      </c>
    </row>
    <row r="6011" spans="1:41" x14ac:dyDescent="0.25">
      <c r="A6011" s="1">
        <v>2023</v>
      </c>
      <c r="B6011" t="s">
        <v>4546</v>
      </c>
      <c r="C6011" t="s">
        <v>7136</v>
      </c>
      <c r="D6011" t="s">
        <v>7242</v>
      </c>
      <c r="E6011" t="s">
        <v>8021</v>
      </c>
      <c r="F6011" t="s">
        <v>10014</v>
      </c>
      <c r="G6011" t="s">
        <v>12202</v>
      </c>
      <c r="H6011" t="s">
        <v>12750</v>
      </c>
      <c r="I6011" s="1">
        <v>10316.838379490369</v>
      </c>
      <c r="J6011" s="1">
        <v>55035.170115523797</v>
      </c>
      <c r="K6011" s="1">
        <v>1032.0497965893171</v>
      </c>
      <c r="L6011" s="1">
        <v>2415.3254999999999</v>
      </c>
      <c r="M6011" s="1">
        <v>23270.484411986319</v>
      </c>
      <c r="N6011" s="1">
        <v>17280.168534499619</v>
      </c>
      <c r="O6011" s="1">
        <v>9374.0079197486139</v>
      </c>
      <c r="P6011" s="1">
        <v>11001.825978123839</v>
      </c>
      <c r="Q6011" s="1">
        <v>3708.5287078766592</v>
      </c>
      <c r="R6011" s="1">
        <v>8602.5659306676753</v>
      </c>
      <c r="S6011" s="1">
        <v>14597</v>
      </c>
      <c r="T6011" s="1">
        <v>11824.705402272</v>
      </c>
      <c r="U6011" s="1">
        <v>1754.1357736169</v>
      </c>
      <c r="V6011" s="1">
        <v>20990</v>
      </c>
      <c r="W6011" s="1">
        <v>2698.219524040227</v>
      </c>
      <c r="X6011" s="1">
        <v>16160.384322778151</v>
      </c>
      <c r="Y6011" s="1">
        <v>58927.314517771709</v>
      </c>
      <c r="Z6011" s="1">
        <v>16830.988633448778</v>
      </c>
      <c r="AA6011" s="1">
        <v>200719</v>
      </c>
      <c r="AB6011" s="1">
        <v>1008.038</v>
      </c>
      <c r="AC6011" s="1">
        <v>10918.34921</v>
      </c>
      <c r="AD6011" s="1">
        <v>17229.64264063874</v>
      </c>
      <c r="AE6011" s="1">
        <v>19762.182187384631</v>
      </c>
      <c r="AF6011" s="1">
        <v>33285.6150467724</v>
      </c>
      <c r="AG6011" s="1">
        <v>159145</v>
      </c>
      <c r="AH6011" s="1">
        <v>30775</v>
      </c>
      <c r="AI6011" s="1">
        <v>1796.891507208001</v>
      </c>
      <c r="AJ6011" s="1">
        <v>35904.111076806767</v>
      </c>
      <c r="AK6011" s="1">
        <v>2119.72473406368</v>
      </c>
      <c r="AL6011" s="1">
        <v>798483.3125</v>
      </c>
      <c r="AM6011" s="1">
        <v>666597.125</v>
      </c>
      <c r="AN6011" s="1">
        <v>131886.140625</v>
      </c>
      <c r="AO6011" t="s">
        <v>18821</v>
      </c>
    </row>
    <row r="6012" spans="1:41" x14ac:dyDescent="0.25">
      <c r="A6012" s="1">
        <v>2023</v>
      </c>
      <c r="B6012" t="s">
        <v>4546</v>
      </c>
      <c r="C6012" t="s">
        <v>7136</v>
      </c>
      <c r="D6012" t="s">
        <v>7242</v>
      </c>
      <c r="E6012" t="s">
        <v>8022</v>
      </c>
      <c r="F6012" t="s">
        <v>10015</v>
      </c>
      <c r="G6012" t="s">
        <v>12203</v>
      </c>
      <c r="H6012" t="s">
        <v>12750</v>
      </c>
      <c r="I6012" s="1">
        <v>2549.8640009864407</v>
      </c>
      <c r="J6012" s="1">
        <v>6097.5008719240968</v>
      </c>
      <c r="K6012" s="1">
        <v>110.86365221680177</v>
      </c>
      <c r="L6012" s="1">
        <v>332.5909566504053</v>
      </c>
      <c r="M6012" s="1">
        <v>6651.8191330081054</v>
      </c>
      <c r="N6012" s="1">
        <v>3135.1930428685332</v>
      </c>
      <c r="O6012" s="1">
        <v>124.16729048281798</v>
      </c>
      <c r="P6012" s="1">
        <v>104.92136045798119</v>
      </c>
      <c r="Q6012" s="1">
        <v>275.02740335212775</v>
      </c>
      <c r="R6012" s="1">
        <v>591.04738906343528</v>
      </c>
      <c r="S6012" s="1">
        <v>5672.8930839337463</v>
      </c>
      <c r="T6012" s="1">
        <v>554.31826108400878</v>
      </c>
      <c r="U6012" s="1">
        <v>0</v>
      </c>
      <c r="V6012" s="1">
        <v>576.49099152736915</v>
      </c>
      <c r="W6012" s="1">
        <v>338.13413926124537</v>
      </c>
      <c r="X6012" s="1">
        <v>3012.7706442420704</v>
      </c>
      <c r="Y6012" s="1">
        <v>14000.41632019881</v>
      </c>
      <c r="Z6012" s="1">
        <v>6416.7881903084863</v>
      </c>
      <c r="AA6012" s="1">
        <v>31605.009973965847</v>
      </c>
      <c r="AB6012" s="1">
        <v>127.58189097109546</v>
      </c>
      <c r="AC6012" s="1">
        <v>636.4307998076705</v>
      </c>
      <c r="AD6012" s="1">
        <v>2274.1919186733685</v>
      </c>
      <c r="AE6012" s="1">
        <v>1624.1525049761458</v>
      </c>
      <c r="AF6012" s="1">
        <v>10341.361478783268</v>
      </c>
      <c r="AG6012" s="1">
        <v>40803.367198393891</v>
      </c>
      <c r="AH6012" s="1">
        <v>9736.0459376795316</v>
      </c>
      <c r="AI6012" s="1">
        <v>2618.5994653608577</v>
      </c>
      <c r="AJ6012" s="1">
        <v>9430.0622575611578</v>
      </c>
      <c r="AK6012" s="1">
        <v>108.64637917246573</v>
      </c>
      <c r="AL6012" s="1">
        <v>159850.25</v>
      </c>
      <c r="AM6012" s="1">
        <v>128520.2265625</v>
      </c>
      <c r="AN6012" s="1">
        <v>31330.033203125</v>
      </c>
      <c r="AO6012" t="s">
        <v>18822</v>
      </c>
    </row>
    <row r="6013" spans="1:41" x14ac:dyDescent="0.25">
      <c r="A6013" s="1">
        <v>2023</v>
      </c>
      <c r="B6013" t="s">
        <v>4547</v>
      </c>
      <c r="C6013" t="s">
        <v>7136</v>
      </c>
      <c r="D6013" t="s">
        <v>7242</v>
      </c>
      <c r="E6013" t="s">
        <v>8022</v>
      </c>
      <c r="F6013" t="s">
        <v>10015</v>
      </c>
      <c r="G6013" t="s">
        <v>12203</v>
      </c>
      <c r="H6013" t="s">
        <v>12750</v>
      </c>
      <c r="I6013" s="1">
        <v>1998.7923313302763</v>
      </c>
      <c r="J6013" s="1">
        <v>8689.3332546128913</v>
      </c>
      <c r="K6013" s="1">
        <v>65.776777725422903</v>
      </c>
      <c r="L6013" s="1">
        <v>1019.384088978441</v>
      </c>
      <c r="M6013" s="1">
        <v>9684.1488452951908</v>
      </c>
      <c r="N6013" s="1">
        <v>3002.2319753134443</v>
      </c>
      <c r="O6013" s="1">
        <v>113.84787320937924</v>
      </c>
      <c r="P6013" s="1">
        <v>96.474510180919665</v>
      </c>
      <c r="Q6013" s="1">
        <v>505.98111710396262</v>
      </c>
      <c r="R6013" s="1">
        <v>217.10434573427247</v>
      </c>
      <c r="S6013" s="1">
        <v>4587.2284004029852</v>
      </c>
      <c r="T6013" s="1">
        <v>101.93840889784411</v>
      </c>
      <c r="U6013" s="1">
        <v>50.969204448922056</v>
      </c>
      <c r="V6013" s="1">
        <v>652.40581694620232</v>
      </c>
      <c r="W6013" s="1">
        <v>1098.8960479187595</v>
      </c>
      <c r="X6013" s="1">
        <v>3959.6409544675894</v>
      </c>
      <c r="Y6013" s="1">
        <v>11818.855051557666</v>
      </c>
      <c r="Z6013" s="1">
        <v>5632.928484922727</v>
      </c>
      <c r="AA6013" s="1">
        <v>41629.607425701579</v>
      </c>
      <c r="AB6013" s="1">
        <v>32.620290847310116</v>
      </c>
      <c r="AC6013" s="1">
        <v>1048.38192710868</v>
      </c>
      <c r="AD6013" s="1">
        <v>2531.7206592713537</v>
      </c>
      <c r="AE6013" s="1">
        <v>1700.3326604160397</v>
      </c>
      <c r="AF6013" s="1">
        <v>12510.085416761225</v>
      </c>
      <c r="AG6013" s="1">
        <v>66956.20511637094</v>
      </c>
      <c r="AH6013" s="1">
        <v>16603.934606226219</v>
      </c>
      <c r="AI6013" s="1">
        <v>3810.4577246014128</v>
      </c>
      <c r="AJ6013" s="1">
        <v>10264.812359986801</v>
      </c>
      <c r="AK6013" s="1">
        <v>145.77192472391707</v>
      </c>
      <c r="AL6013" s="1">
        <v>210529.859375</v>
      </c>
      <c r="AM6013" s="1">
        <v>167793.890625</v>
      </c>
      <c r="AN6013" s="1">
        <v>42735.984375</v>
      </c>
      <c r="AO6013" t="s">
        <v>18823</v>
      </c>
    </row>
    <row r="6014" spans="1:41" x14ac:dyDescent="0.25">
      <c r="A6014" s="1">
        <v>2023</v>
      </c>
      <c r="B6014" t="s">
        <v>4548</v>
      </c>
      <c r="C6014" t="s">
        <v>7136</v>
      </c>
      <c r="D6014" t="s">
        <v>7242</v>
      </c>
      <c r="E6014" t="s">
        <v>8022</v>
      </c>
      <c r="F6014" t="s">
        <v>10015</v>
      </c>
      <c r="G6014" t="s">
        <v>12203</v>
      </c>
      <c r="H6014" t="s">
        <v>12750</v>
      </c>
      <c r="I6014" s="1">
        <v>2436</v>
      </c>
      <c r="J6014" s="1">
        <v>8679.7288546006821</v>
      </c>
      <c r="K6014" s="1">
        <v>64</v>
      </c>
      <c r="L6014" s="1">
        <v>1500</v>
      </c>
      <c r="M6014" s="1">
        <v>8500</v>
      </c>
      <c r="N6014" s="1">
        <v>2525.3008027343749</v>
      </c>
      <c r="O6014" s="1">
        <v>111.6835</v>
      </c>
      <c r="P6014" s="1">
        <v>400</v>
      </c>
      <c r="Q6014" s="1">
        <v>511</v>
      </c>
      <c r="R6014" s="1">
        <v>502.03366</v>
      </c>
      <c r="S6014" s="1">
        <v>5000</v>
      </c>
      <c r="T6014" s="1">
        <v>100</v>
      </c>
      <c r="U6014" s="1">
        <v>155</v>
      </c>
      <c r="V6014" s="1">
        <v>640</v>
      </c>
      <c r="W6014" s="1">
        <v>1301.027</v>
      </c>
      <c r="X6014" s="1">
        <v>4765.05</v>
      </c>
      <c r="Y6014" s="1">
        <v>9973.3320000000003</v>
      </c>
      <c r="Z6014" s="1">
        <v>6642.4562427754236</v>
      </c>
      <c r="AA6014" s="1">
        <v>38695</v>
      </c>
      <c r="AB6014" s="1">
        <v>50</v>
      </c>
      <c r="AC6014" s="1">
        <v>3174.268611</v>
      </c>
      <c r="AD6014" s="1">
        <v>2623.9050497907692</v>
      </c>
      <c r="AE6014" s="1">
        <v>2257</v>
      </c>
      <c r="AF6014" s="1">
        <v>11211.263999999999</v>
      </c>
      <c r="AG6014" s="1">
        <v>68320</v>
      </c>
      <c r="AH6014" s="1">
        <v>14766.977999999999</v>
      </c>
      <c r="AI6014" s="1">
        <v>3738</v>
      </c>
      <c r="AJ6014" s="1">
        <v>11426.394351105861</v>
      </c>
      <c r="AK6014" s="1">
        <v>143</v>
      </c>
      <c r="AL6014" s="1">
        <v>210212.421875</v>
      </c>
      <c r="AM6014" s="1">
        <v>169048.765625</v>
      </c>
      <c r="AN6014" s="1">
        <v>41163.64453125</v>
      </c>
      <c r="AO6014" t="s">
        <v>18824</v>
      </c>
    </row>
    <row r="6015" spans="1:41" x14ac:dyDescent="0.25">
      <c r="A6015" s="1">
        <v>2023</v>
      </c>
      <c r="B6015" t="s">
        <v>4549</v>
      </c>
      <c r="C6015" t="s">
        <v>7136</v>
      </c>
      <c r="D6015" t="s">
        <v>7242</v>
      </c>
      <c r="E6015" t="s">
        <v>8022</v>
      </c>
      <c r="F6015" t="s">
        <v>10015</v>
      </c>
      <c r="G6015" t="s">
        <v>12203</v>
      </c>
      <c r="H6015" t="s">
        <v>12750</v>
      </c>
      <c r="I6015" s="1">
        <v>2832.6516146056879</v>
      </c>
      <c r="J6015" s="1">
        <v>5647.7535338077369</v>
      </c>
      <c r="K6015" s="1">
        <v>118.02715060857032</v>
      </c>
      <c r="L6015" s="1">
        <v>343.45900827093965</v>
      </c>
      <c r="M6015" s="1">
        <v>6397.3692188407977</v>
      </c>
      <c r="N6015" s="1">
        <v>4270.6401251312282</v>
      </c>
      <c r="O6015" s="1">
        <v>188.84344097371252</v>
      </c>
      <c r="P6015" s="1">
        <v>131.01013717551305</v>
      </c>
      <c r="Q6015" s="1">
        <v>258.7679814335936</v>
      </c>
      <c r="R6015" s="1">
        <v>331.14877646246572</v>
      </c>
      <c r="S6015" s="1">
        <v>8173.9703153965374</v>
      </c>
      <c r="T6015" s="1">
        <v>236.05430121714065</v>
      </c>
      <c r="U6015" s="1"/>
      <c r="V6015" s="1">
        <v>368.24470989873942</v>
      </c>
      <c r="W6015" s="1">
        <v>277.36380393014025</v>
      </c>
      <c r="X6015" s="1">
        <v>921.28199297157209</v>
      </c>
      <c r="Y6015" s="1">
        <v>12636.576879906581</v>
      </c>
      <c r="Z6015" s="1">
        <v>1526.6044754739614</v>
      </c>
      <c r="AA6015" s="1">
        <v>22147.386884589672</v>
      </c>
      <c r="AB6015" s="1"/>
      <c r="AC6015" s="1">
        <v>752.74175843627881</v>
      </c>
      <c r="AD6015" s="1">
        <v>3947.3013054362686</v>
      </c>
      <c r="AE6015" s="1">
        <v>1997.7511566307828</v>
      </c>
      <c r="AF6015" s="1">
        <v>5751.171449474612</v>
      </c>
      <c r="AG6015" s="1">
        <v>41471.2340289887</v>
      </c>
      <c r="AH6015" s="1">
        <v>8012.5358964924535</v>
      </c>
      <c r="AI6015" s="1">
        <v>2731.1482650823173</v>
      </c>
      <c r="AJ6015" s="1">
        <v>8412.3851596258501</v>
      </c>
      <c r="AK6015" s="1">
        <v>115.66660759639892</v>
      </c>
      <c r="AL6015" s="1">
        <v>139999.109375</v>
      </c>
      <c r="AM6015" s="1">
        <v>108879.5234375</v>
      </c>
      <c r="AN6015" s="1">
        <v>31119.5625</v>
      </c>
      <c r="AO6015" t="s">
        <v>18825</v>
      </c>
    </row>
    <row r="6016" spans="1:41" x14ac:dyDescent="0.25">
      <c r="A6016" s="1">
        <v>2023</v>
      </c>
      <c r="B6016" t="s">
        <v>4550</v>
      </c>
      <c r="C6016" t="s">
        <v>7136</v>
      </c>
      <c r="D6016" t="s">
        <v>7242</v>
      </c>
      <c r="E6016" t="s">
        <v>8022</v>
      </c>
      <c r="F6016" t="s">
        <v>10015</v>
      </c>
      <c r="G6016" t="s">
        <v>12203</v>
      </c>
      <c r="H6016" t="s">
        <v>12750</v>
      </c>
      <c r="I6016" s="1">
        <v>2156.0588979335735</v>
      </c>
      <c r="J6016" s="1">
        <v>7815.713505009202</v>
      </c>
      <c r="K6016" s="1">
        <v>107.80294489667867</v>
      </c>
      <c r="L6016" s="1">
        <v>431.21177958671467</v>
      </c>
      <c r="M6016" s="1">
        <v>10780.294489667865</v>
      </c>
      <c r="N6016" s="1">
        <v>3321.1114151134861</v>
      </c>
      <c r="O6016" s="1">
        <v>120.39756294895764</v>
      </c>
      <c r="P6016" s="1">
        <v>102.02470705021669</v>
      </c>
      <c r="Q6016" s="1">
        <v>783.38100432154158</v>
      </c>
      <c r="R6016" s="1">
        <v>447.64310444786645</v>
      </c>
      <c r="S6016" s="1">
        <v>4597.1487821739647</v>
      </c>
      <c r="T6016" s="1">
        <v>215.60588979335733</v>
      </c>
      <c r="U6016" s="1">
        <v>0</v>
      </c>
      <c r="V6016" s="1">
        <v>560.57531346272901</v>
      </c>
      <c r="W6016" s="1">
        <v>1346.4587817595166</v>
      </c>
      <c r="X6016" s="1">
        <v>4091.1217588289551</v>
      </c>
      <c r="Y6016" s="1">
        <v>15133.916419320234</v>
      </c>
      <c r="Z6016" s="1">
        <v>4522.0248038456448</v>
      </c>
      <c r="AA6016" s="1">
        <v>30957.771685979213</v>
      </c>
      <c r="AB6016" s="1">
        <v>156.31427010018405</v>
      </c>
      <c r="AC6016" s="1">
        <v>1166.1623235681936</v>
      </c>
      <c r="AD6016" s="1">
        <v>2247.6914010957503</v>
      </c>
      <c r="AE6016" s="1">
        <v>1604.1078200625784</v>
      </c>
      <c r="AF6016" s="1">
        <v>10316.741826612148</v>
      </c>
      <c r="AG6016" s="1">
        <v>61266.569643680414</v>
      </c>
      <c r="AH6016" s="1">
        <v>10672.491544771188</v>
      </c>
      <c r="AI6016" s="1">
        <v>2546.30555845955</v>
      </c>
      <c r="AJ6016" s="1">
        <v>9647.2855388037733</v>
      </c>
      <c r="AK6016" s="1">
        <v>105.64688599874509</v>
      </c>
      <c r="AL6016" s="1">
        <v>187219.5625</v>
      </c>
      <c r="AM6016" s="1">
        <v>150232.296875</v>
      </c>
      <c r="AN6016" s="1">
        <v>36987.27734375</v>
      </c>
      <c r="AO6016" t="s">
        <v>18826</v>
      </c>
    </row>
    <row r="6017" spans="1:41" x14ac:dyDescent="0.25">
      <c r="A6017" s="1">
        <v>2023</v>
      </c>
      <c r="B6017" t="s">
        <v>4551</v>
      </c>
      <c r="C6017" t="s">
        <v>7136</v>
      </c>
      <c r="D6017" t="s">
        <v>7242</v>
      </c>
      <c r="E6017" t="s">
        <v>8022</v>
      </c>
      <c r="F6017" t="s">
        <v>10015</v>
      </c>
      <c r="G6017" t="s">
        <v>12203</v>
      </c>
      <c r="H6017" t="s">
        <v>12750</v>
      </c>
      <c r="I6017" s="1">
        <v>2096.7845385096261</v>
      </c>
      <c r="J6017" s="1">
        <v>8268.1608485477882</v>
      </c>
      <c r="K6017" s="1">
        <v>104.83922692548131</v>
      </c>
      <c r="L6017" s="1">
        <v>419.35690770192525</v>
      </c>
      <c r="M6017" s="1">
        <v>12580.707231057757</v>
      </c>
      <c r="N6017" s="1">
        <v>3245.9453404630835</v>
      </c>
      <c r="O6017" s="1">
        <v>117.0875938071853</v>
      </c>
      <c r="P6017" s="1">
        <v>99.219844362275509</v>
      </c>
      <c r="Q6017" s="1">
        <v>1138.3012417681323</v>
      </c>
      <c r="R6017" s="1">
        <v>430.29373585479146</v>
      </c>
      <c r="S6017" s="1">
        <v>7129.0674309327296</v>
      </c>
      <c r="T6017" s="1">
        <v>104.83922692548131</v>
      </c>
      <c r="U6017" s="1">
        <v>0</v>
      </c>
      <c r="V6017" s="1">
        <v>670.97105232308036</v>
      </c>
      <c r="W6017" s="1">
        <v>1309.4419442992616</v>
      </c>
      <c r="X6017" s="1">
        <v>3978.6486618220156</v>
      </c>
      <c r="Y6017" s="1">
        <v>12961.483303251105</v>
      </c>
      <c r="Z6017" s="1">
        <v>5311.8007810934196</v>
      </c>
      <c r="AA6017" s="1">
        <v>40510.925676275234</v>
      </c>
      <c r="AB6017" s="1">
        <v>32.500160346899207</v>
      </c>
      <c r="AC6017" s="1">
        <v>1968.2398414020345</v>
      </c>
      <c r="AD6017" s="1">
        <v>2254.5626987001651</v>
      </c>
      <c r="AE6017" s="1">
        <v>1715.1697525008742</v>
      </c>
      <c r="AF6017" s="1">
        <v>11689.46896296424</v>
      </c>
      <c r="AG6017" s="1">
        <v>60415.701300347115</v>
      </c>
      <c r="AH6017" s="1">
        <v>15080.004607480196</v>
      </c>
      <c r="AI6017" s="1">
        <v>3918.8903024744914</v>
      </c>
      <c r="AJ6017" s="1">
        <v>10729.650141863382</v>
      </c>
      <c r="AK6017" s="1">
        <v>113.22636507951981</v>
      </c>
      <c r="AL6017" s="1">
        <v>208395.28125</v>
      </c>
      <c r="AM6017" s="1">
        <v>161671.484375</v>
      </c>
      <c r="AN6017" s="1">
        <v>46723.81640625</v>
      </c>
      <c r="AO6017" t="s">
        <v>18827</v>
      </c>
    </row>
    <row r="6018" spans="1:41" x14ac:dyDescent="0.25">
      <c r="A6018" s="1">
        <v>2023</v>
      </c>
      <c r="B6018" t="s">
        <v>4552</v>
      </c>
      <c r="C6018" t="s">
        <v>7136</v>
      </c>
      <c r="D6018" t="s">
        <v>7242</v>
      </c>
      <c r="E6018" t="s">
        <v>8022</v>
      </c>
      <c r="F6018" t="s">
        <v>10015</v>
      </c>
      <c r="G6018" t="s">
        <v>12203</v>
      </c>
      <c r="H6018" t="s">
        <v>12750</v>
      </c>
      <c r="I6018" s="1">
        <v>1961.5716895195392</v>
      </c>
      <c r="J6018" s="1">
        <v>10053.054908787637</v>
      </c>
      <c r="K6018" s="1">
        <v>122.5982305949712</v>
      </c>
      <c r="L6018" s="1">
        <v>306.49557648742797</v>
      </c>
      <c r="M6018" s="1">
        <v>2732.714559961908</v>
      </c>
      <c r="N6018" s="1">
        <v>3142.1926501491116</v>
      </c>
      <c r="O6018" s="1">
        <v>115.85532791224777</v>
      </c>
      <c r="P6018" s="1">
        <v>122.5982305949712</v>
      </c>
      <c r="Q6018" s="1">
        <v>232.63014255395782</v>
      </c>
      <c r="R6018" s="1">
        <v>963.32932790181269</v>
      </c>
      <c r="S6018" s="1">
        <v>6338.3285217600105</v>
      </c>
      <c r="T6018" s="1">
        <v>306.49557648742797</v>
      </c>
      <c r="U6018" s="1">
        <v>0</v>
      </c>
      <c r="V6018" s="1">
        <v>1113.1919338023383</v>
      </c>
      <c r="W6018" s="1">
        <v>245.1964611899424</v>
      </c>
      <c r="X6018" s="1">
        <v>346.6817718775697</v>
      </c>
      <c r="Y6018" s="1">
        <v>13641.505118302444</v>
      </c>
      <c r="Z6018" s="1">
        <v>1777.6743436270822</v>
      </c>
      <c r="AA6018" s="1">
        <v>21239.845909475647</v>
      </c>
      <c r="AB6018" s="1">
        <v>140.98796518421688</v>
      </c>
      <c r="AC6018" s="1">
        <v>1252.4463600059423</v>
      </c>
      <c r="AD6018" s="1">
        <v>3334.3653766067291</v>
      </c>
      <c r="AE6018" s="1">
        <v>1287.2814212471976</v>
      </c>
      <c r="AF6018" s="1">
        <v>9062.46120558027</v>
      </c>
      <c r="AG6018" s="1">
        <v>27462.991838860809</v>
      </c>
      <c r="AH6018" s="1">
        <v>7846.2867580781567</v>
      </c>
      <c r="AI6018" s="1">
        <v>2013.062946369427</v>
      </c>
      <c r="AJ6018" s="1">
        <v>9867.9176914358923</v>
      </c>
      <c r="AK6018" s="1">
        <v>110.33840753547408</v>
      </c>
      <c r="AL6018" s="1">
        <v>127140.1015625</v>
      </c>
      <c r="AM6018" s="1">
        <v>103487.1875</v>
      </c>
      <c r="AN6018" s="1">
        <v>23652.91015625</v>
      </c>
      <c r="AO6018" t="s">
        <v>18828</v>
      </c>
    </row>
    <row r="6019" spans="1:41" x14ac:dyDescent="0.25">
      <c r="A6019" s="1">
        <v>2023</v>
      </c>
      <c r="B6019" t="s">
        <v>4553</v>
      </c>
      <c r="C6019" t="s">
        <v>7136</v>
      </c>
      <c r="D6019" t="s">
        <v>7242</v>
      </c>
      <c r="E6019" t="s">
        <v>8022</v>
      </c>
      <c r="F6019" t="s">
        <v>10015</v>
      </c>
      <c r="G6019" t="s">
        <v>12203</v>
      </c>
      <c r="H6019" t="s">
        <v>12750</v>
      </c>
      <c r="I6019" s="1">
        <v>2632.2043208902601</v>
      </c>
      <c r="J6019" s="1">
        <v>6294.4016369114916</v>
      </c>
      <c r="K6019" s="1">
        <v>114.44366612566348</v>
      </c>
      <c r="L6019" s="1">
        <v>343.33099837699046</v>
      </c>
      <c r="M6019" s="1">
        <v>4577.7466450265392</v>
      </c>
      <c r="N6019" s="1">
        <v>3181.5339182934449</v>
      </c>
      <c r="O6019" s="1">
        <v>128.17690606074311</v>
      </c>
      <c r="P6019" s="1">
        <v>108.72148281938031</v>
      </c>
      <c r="Q6019" s="1">
        <v>308.77950496718535</v>
      </c>
      <c r="R6019" s="1">
        <v>321.09459404877407</v>
      </c>
      <c r="S6019" s="1">
        <v>7742.287742525622</v>
      </c>
      <c r="T6019" s="1">
        <v>457.77466450265393</v>
      </c>
      <c r="U6019" s="1">
        <v>0</v>
      </c>
      <c r="V6019" s="1">
        <v>357.06423831207007</v>
      </c>
      <c r="W6019" s="1">
        <v>349.05318168327364</v>
      </c>
      <c r="X6019" s="1">
        <v>893.31046515638332</v>
      </c>
      <c r="Y6019" s="1">
        <v>13594.190880736938</v>
      </c>
      <c r="Z6019" s="1">
        <v>2842.4153623792081</v>
      </c>
      <c r="AA6019" s="1">
        <v>26267.057457267671</v>
      </c>
      <c r="AB6019" s="1">
        <v>131.61021604451301</v>
      </c>
      <c r="AC6019" s="1">
        <v>740.83570288012186</v>
      </c>
      <c r="AD6019" s="1">
        <v>3953.5835662154054</v>
      </c>
      <c r="AE6019" s="1">
        <v>1680.5319931090478</v>
      </c>
      <c r="AF6019" s="1">
        <v>8680.7891808304776</v>
      </c>
      <c r="AG6019" s="1">
        <v>42514.677529022731</v>
      </c>
      <c r="AH6019" s="1">
        <v>9860.9472291000784</v>
      </c>
      <c r="AI6019" s="1">
        <v>2648.2264341478531</v>
      </c>
      <c r="AJ6019" s="1">
        <v>9734.5782406489361</v>
      </c>
      <c r="AK6019" s="1">
        <v>112.15479280315022</v>
      </c>
      <c r="AL6019" s="1">
        <v>150571.515625</v>
      </c>
      <c r="AM6019" s="1">
        <v>119602.2109375</v>
      </c>
      <c r="AN6019" s="1">
        <v>30969.314453125</v>
      </c>
      <c r="AO6019" t="s">
        <v>18829</v>
      </c>
    </row>
    <row r="6020" spans="1:41" x14ac:dyDescent="0.25">
      <c r="A6020" s="1">
        <v>2023</v>
      </c>
      <c r="B6020" t="s">
        <v>4554</v>
      </c>
      <c r="C6020" t="s">
        <v>7136</v>
      </c>
      <c r="D6020" t="s">
        <v>7242</v>
      </c>
      <c r="E6020" t="s">
        <v>8022</v>
      </c>
      <c r="F6020" t="s">
        <v>10015</v>
      </c>
      <c r="G6020" t="s">
        <v>12203</v>
      </c>
      <c r="H6020" t="s">
        <v>12750</v>
      </c>
      <c r="I6020" s="1">
        <v>3449.3039651034651</v>
      </c>
      <c r="J6020" s="1">
        <v>4997.370489772291</v>
      </c>
      <c r="K6020" s="1">
        <v>121.02820930187598</v>
      </c>
      <c r="L6020" s="1">
        <v>381.23885930090933</v>
      </c>
      <c r="M6020" s="1">
        <v>12258.647638441298</v>
      </c>
      <c r="N6020" s="1">
        <v>2711.0318883620216</v>
      </c>
      <c r="O6020" s="1">
        <v>128.28990185998853</v>
      </c>
      <c r="P6020" s="1">
        <v>113.76651674376342</v>
      </c>
      <c r="Q6020" s="1">
        <v>241.67875007662545</v>
      </c>
      <c r="R6020" s="1">
        <v>469.83223467913837</v>
      </c>
      <c r="S6020" s="1">
        <v>7368.3818527208559</v>
      </c>
      <c r="T6020" s="1">
        <v>363.08462790562794</v>
      </c>
      <c r="U6020" s="1"/>
      <c r="V6020" s="1">
        <v>1098.9361404610338</v>
      </c>
      <c r="W6020" s="1">
        <v>284.41629185940855</v>
      </c>
      <c r="X6020" s="1">
        <v>413.91647581241585</v>
      </c>
      <c r="Y6020" s="1">
        <v>12586.933767395101</v>
      </c>
      <c r="Z6020" s="1">
        <v>1210.2820930187597</v>
      </c>
      <c r="AA6020" s="1">
        <v>22352.359599539399</v>
      </c>
      <c r="AB6020" s="1"/>
      <c r="AC6020" s="1">
        <v>899.23959511293845</v>
      </c>
      <c r="AD6020" s="1">
        <v>3362.1779054777599</v>
      </c>
      <c r="AE6020" s="1">
        <v>1815.4231395281397</v>
      </c>
      <c r="AF6020" s="1">
        <v>6644.843083717521</v>
      </c>
      <c r="AG6020" s="1">
        <v>42357.452691470557</v>
      </c>
      <c r="AH6020" s="1">
        <v>7987.8618139238142</v>
      </c>
      <c r="AI6020" s="1">
        <v>2652.9383478971213</v>
      </c>
      <c r="AJ6020" s="1">
        <v>8834.1816478174278</v>
      </c>
      <c r="AK6020" s="1">
        <v>184.02715175516403</v>
      </c>
      <c r="AL6020" s="1">
        <v>145288.65625</v>
      </c>
      <c r="AM6020" s="1">
        <v>110163.8671875</v>
      </c>
      <c r="AN6020" s="1">
        <v>35124.76953125</v>
      </c>
      <c r="AO6020" t="s">
        <v>18830</v>
      </c>
    </row>
    <row r="6021" spans="1:41" x14ac:dyDescent="0.25">
      <c r="A6021" s="1">
        <v>2023</v>
      </c>
      <c r="B6021" t="s">
        <v>4555</v>
      </c>
      <c r="C6021" t="s">
        <v>7136</v>
      </c>
      <c r="D6021" t="s">
        <v>7242</v>
      </c>
      <c r="E6021" t="s">
        <v>8022</v>
      </c>
      <c r="F6021" t="s">
        <v>10015</v>
      </c>
      <c r="G6021" t="s">
        <v>12204</v>
      </c>
      <c r="H6021" t="s">
        <v>12750</v>
      </c>
      <c r="I6021" s="1">
        <v>2000</v>
      </c>
      <c r="J6021" s="1">
        <v>8928.6831360788292</v>
      </c>
      <c r="K6021" s="1">
        <v>66.974967537939989</v>
      </c>
      <c r="L6021" s="1">
        <v>1062.9773531999999</v>
      </c>
      <c r="M6021" s="1">
        <v>9883.7999999999993</v>
      </c>
      <c r="N6021" s="1">
        <v>3061.1816967517821</v>
      </c>
      <c r="O6021" s="1">
        <v>116.1949932</v>
      </c>
      <c r="P6021" s="1">
        <v>97.885110959999977</v>
      </c>
      <c r="Q6021" s="1">
        <v>516.70024685783608</v>
      </c>
      <c r="R6021" s="1">
        <v>221.73394772654069</v>
      </c>
      <c r="S6021" s="1">
        <v>4670</v>
      </c>
      <c r="T6021" s="1">
        <v>106.3360661589013</v>
      </c>
      <c r="U6021" s="1">
        <v>51.005000000000003</v>
      </c>
      <c r="V6021" s="1">
        <v>666</v>
      </c>
      <c r="W6021" s="1">
        <v>1121.5512000000001</v>
      </c>
      <c r="X6021" s="1">
        <v>4045.2360669412492</v>
      </c>
      <c r="Y6021" s="1">
        <v>12234.32084552081</v>
      </c>
      <c r="Z6021" s="1">
        <v>5753.0468402136039</v>
      </c>
      <c r="AA6021" s="1">
        <v>43466</v>
      </c>
      <c r="AB6021" s="1">
        <v>33</v>
      </c>
      <c r="AC6021" s="1">
        <v>1069.5311999999999</v>
      </c>
      <c r="AD6021" s="1">
        <v>2585.354760090408</v>
      </c>
      <c r="AE6021" s="1">
        <v>1735.3871999999999</v>
      </c>
      <c r="AF6021" s="1">
        <v>13073.8892609658</v>
      </c>
      <c r="AG6021" s="1">
        <v>69703</v>
      </c>
      <c r="AH6021" s="1">
        <v>17236.56189800605</v>
      </c>
      <c r="AI6021" s="1">
        <v>3889.0151999999998</v>
      </c>
      <c r="AJ6021" s="1">
        <v>10685.96333089053</v>
      </c>
      <c r="AK6021" s="1">
        <v>149</v>
      </c>
      <c r="AL6021" s="1">
        <v>218230.328125</v>
      </c>
      <c r="AM6021" s="1">
        <v>174327.3125</v>
      </c>
      <c r="AN6021" s="1">
        <v>43903.02734375</v>
      </c>
      <c r="AO6021" t="s">
        <v>18831</v>
      </c>
    </row>
    <row r="6022" spans="1:41" x14ac:dyDescent="0.25">
      <c r="A6022" s="1">
        <v>2023</v>
      </c>
      <c r="B6022" t="s">
        <v>4556</v>
      </c>
      <c r="C6022" t="s">
        <v>7136</v>
      </c>
      <c r="D6022" t="s">
        <v>7242</v>
      </c>
      <c r="E6022" t="s">
        <v>8022</v>
      </c>
      <c r="F6022" t="s">
        <v>10015</v>
      </c>
      <c r="G6022" t="s">
        <v>12204</v>
      </c>
      <c r="H6022" t="s">
        <v>12750</v>
      </c>
      <c r="I6022" s="1">
        <v>1920</v>
      </c>
      <c r="J6022" s="1">
        <v>8380.4</v>
      </c>
      <c r="K6022" s="1">
        <v>127</v>
      </c>
      <c r="L6022" s="1">
        <v>304.74860499868942</v>
      </c>
      <c r="M6022" s="1">
        <v>2730.5249999999978</v>
      </c>
      <c r="N6022" s="1">
        <v>3175.5569999999998</v>
      </c>
      <c r="O6022" s="1">
        <v>120.9679894265557</v>
      </c>
      <c r="P6022" s="1">
        <v>128</v>
      </c>
      <c r="Q6022" s="1">
        <v>238.60179987514101</v>
      </c>
      <c r="R6022" s="1">
        <v>968.66440379921073</v>
      </c>
      <c r="S6022" s="1">
        <v>6457</v>
      </c>
      <c r="T6022" s="1">
        <v>312.2</v>
      </c>
      <c r="U6022" s="1"/>
      <c r="V6022" s="1">
        <v>1133.96757671248</v>
      </c>
      <c r="W6022" s="1">
        <v>239.71989013352561</v>
      </c>
      <c r="X6022" s="1">
        <v>380.03102441628488</v>
      </c>
      <c r="Y6022" s="1">
        <v>14553</v>
      </c>
      <c r="Z6022" s="1">
        <v>1823.252614827197</v>
      </c>
      <c r="AA6022" s="1">
        <v>21550.277636291459</v>
      </c>
      <c r="AB6022" s="1">
        <v>115</v>
      </c>
      <c r="AC6022" s="1">
        <v>1307.71586</v>
      </c>
      <c r="AD6022" s="1">
        <v>3419.9591315436878</v>
      </c>
      <c r="AE6022" s="1">
        <v>1318.7053185869829</v>
      </c>
      <c r="AF6022" s="1">
        <v>9010.8067526012437</v>
      </c>
      <c r="AG6022" s="1">
        <v>28085.870667501469</v>
      </c>
      <c r="AH6022" s="1">
        <v>7840.0000000000009</v>
      </c>
      <c r="AI6022" s="1">
        <v>1962.341997677835</v>
      </c>
      <c r="AJ6022" s="1">
        <v>10054.824227368241</v>
      </c>
      <c r="AK6022" s="1">
        <v>152</v>
      </c>
      <c r="AL6022" s="1">
        <v>127811.140625</v>
      </c>
      <c r="AM6022" s="1">
        <v>103954.390625</v>
      </c>
      <c r="AN6022" s="1">
        <v>23856.744140625</v>
      </c>
      <c r="AO6022" t="s">
        <v>18832</v>
      </c>
    </row>
    <row r="6023" spans="1:41" x14ac:dyDescent="0.25">
      <c r="A6023" s="1">
        <v>2023</v>
      </c>
      <c r="B6023" t="s">
        <v>4557</v>
      </c>
      <c r="C6023" t="s">
        <v>7136</v>
      </c>
      <c r="D6023" t="s">
        <v>7242</v>
      </c>
      <c r="E6023" t="s">
        <v>8022</v>
      </c>
      <c r="F6023" t="s">
        <v>10015</v>
      </c>
      <c r="G6023" t="s">
        <v>12204</v>
      </c>
      <c r="H6023" t="s">
        <v>12750</v>
      </c>
      <c r="I6023" s="1">
        <v>2811.9825144054371</v>
      </c>
      <c r="J6023" s="1">
        <v>5502</v>
      </c>
      <c r="K6023" s="1">
        <v>119.93933643726351</v>
      </c>
      <c r="L6023" s="1">
        <v>346.63920000000002</v>
      </c>
      <c r="M6023" s="1">
        <v>6368.7963264209384</v>
      </c>
      <c r="N6023" s="1">
        <v>4239.4784078870716</v>
      </c>
      <c r="O6023" s="1">
        <v>185.75909862680459</v>
      </c>
      <c r="P6023" s="1">
        <v>111</v>
      </c>
      <c r="Q6023" s="1">
        <v>249.78629690972431</v>
      </c>
      <c r="R6023" s="1">
        <v>335.67285828338908</v>
      </c>
      <c r="S6023" s="1">
        <v>7978.5359930525974</v>
      </c>
      <c r="T6023" s="1">
        <v>221.9689825803558</v>
      </c>
      <c r="U6023" s="1"/>
      <c r="V6023" s="1">
        <v>362</v>
      </c>
      <c r="W6023" s="1">
        <v>271.26670914172331</v>
      </c>
      <c r="X6023" s="1">
        <v>896.62710294470639</v>
      </c>
      <c r="Y6023" s="1">
        <v>12806.980020000001</v>
      </c>
      <c r="Z6023" s="1">
        <v>1471.1589111468179</v>
      </c>
      <c r="AA6023" s="1">
        <v>22047.99239550679</v>
      </c>
      <c r="AB6023" s="1">
        <v>136</v>
      </c>
      <c r="AC6023" s="1">
        <v>733.58857</v>
      </c>
      <c r="AD6023" s="1">
        <v>3862.3123063199332</v>
      </c>
      <c r="AE6023" s="1">
        <v>1968.676438970331</v>
      </c>
      <c r="AF6023" s="1">
        <v>5709.2066916677977</v>
      </c>
      <c r="AG6023" s="1">
        <v>43437.449415746109</v>
      </c>
      <c r="AH6023" s="1">
        <v>8111.377225219454</v>
      </c>
      <c r="AI6023" s="1">
        <v>2658.0586349404339</v>
      </c>
      <c r="AJ6023" s="1">
        <v>8375.2229494501971</v>
      </c>
      <c r="AK6023" s="1">
        <v>124.68336775112409</v>
      </c>
      <c r="AL6023" s="1">
        <v>141444.15625</v>
      </c>
      <c r="AM6023" s="1">
        <v>110508.84375</v>
      </c>
      <c r="AN6023" s="1">
        <v>30935.32421875</v>
      </c>
      <c r="AO6023" t="s">
        <v>18833</v>
      </c>
    </row>
    <row r="6024" spans="1:41" x14ac:dyDescent="0.25">
      <c r="A6024" s="1">
        <v>2023</v>
      </c>
      <c r="B6024" t="s">
        <v>4558</v>
      </c>
      <c r="C6024" t="s">
        <v>7136</v>
      </c>
      <c r="D6024" t="s">
        <v>7242</v>
      </c>
      <c r="E6024" t="s">
        <v>8022</v>
      </c>
      <c r="F6024" t="s">
        <v>10015</v>
      </c>
      <c r="G6024" t="s">
        <v>12204</v>
      </c>
      <c r="H6024" t="s">
        <v>12750</v>
      </c>
      <c r="I6024" s="1">
        <v>2208.1616064</v>
      </c>
      <c r="J6024" s="1">
        <v>7715.2212717137863</v>
      </c>
      <c r="K6024" s="1">
        <v>107</v>
      </c>
      <c r="L6024" s="1">
        <v>442.368655307712</v>
      </c>
      <c r="M6024" s="1">
        <v>10824.321599999999</v>
      </c>
      <c r="N6024" s="1">
        <v>3347.7617132081759</v>
      </c>
      <c r="O6024" s="1">
        <v>120.88927092528</v>
      </c>
      <c r="P6024" s="1">
        <v>102.84367912</v>
      </c>
      <c r="Q6024" s="1">
        <v>791.9920845120273</v>
      </c>
      <c r="R6024" s="1">
        <v>448.7502951843033</v>
      </c>
      <c r="S6024" s="1">
        <v>4552.8822226359352</v>
      </c>
      <c r="T6024" s="1">
        <v>220.4538</v>
      </c>
      <c r="U6024" s="1">
        <v>0</v>
      </c>
      <c r="V6024" s="1">
        <v>566</v>
      </c>
      <c r="W6024" s="1">
        <v>1351.9577678400001</v>
      </c>
      <c r="X6024" s="1">
        <v>4223.835</v>
      </c>
      <c r="Y6024" s="1">
        <v>15570.6681271503</v>
      </c>
      <c r="Z6024" s="1">
        <v>4558.3118457273604</v>
      </c>
      <c r="AA6024" s="1">
        <v>32796</v>
      </c>
      <c r="AB6024" s="1">
        <v>224</v>
      </c>
      <c r="AC6024" s="1">
        <v>1170.92479</v>
      </c>
      <c r="AD6024" s="1">
        <v>2272.397025449</v>
      </c>
      <c r="AE6024" s="1">
        <v>1610.65905408</v>
      </c>
      <c r="AF6024" s="1">
        <v>10583.67007823701</v>
      </c>
      <c r="AG6024" s="1">
        <v>64269</v>
      </c>
      <c r="AH6024" s="1">
        <v>11065.00916527198</v>
      </c>
      <c r="AI6024" s="1">
        <v>2556.7047619200011</v>
      </c>
      <c r="AJ6024" s="1">
        <v>10078.027489993539</v>
      </c>
      <c r="AK6024" s="1">
        <v>106</v>
      </c>
      <c r="AL6024" s="1">
        <v>193885.8125</v>
      </c>
      <c r="AM6024" s="1">
        <v>156260.359375</v>
      </c>
      <c r="AN6024" s="1">
        <v>37625.44921875</v>
      </c>
      <c r="AO6024" t="s">
        <v>18834</v>
      </c>
    </row>
    <row r="6025" spans="1:41" x14ac:dyDescent="0.25">
      <c r="A6025" s="1">
        <v>2023</v>
      </c>
      <c r="B6025" t="s">
        <v>4559</v>
      </c>
      <c r="C6025" t="s">
        <v>7136</v>
      </c>
      <c r="D6025" t="s">
        <v>7242</v>
      </c>
      <c r="E6025" t="s">
        <v>8022</v>
      </c>
      <c r="F6025" t="s">
        <v>10015</v>
      </c>
      <c r="G6025" t="s">
        <v>12204</v>
      </c>
      <c r="H6025" t="s">
        <v>12750</v>
      </c>
      <c r="I6025" s="1">
        <v>2400</v>
      </c>
      <c r="J6025" s="1">
        <v>8933.6599234473633</v>
      </c>
      <c r="K6025" s="1">
        <v>64.908799999999999</v>
      </c>
      <c r="L6025" s="1">
        <v>1529.7</v>
      </c>
      <c r="M6025" s="1">
        <v>8670</v>
      </c>
      <c r="N6025" s="1">
        <v>2555.6044123671868</v>
      </c>
      <c r="O6025" s="1">
        <v>113.91717</v>
      </c>
      <c r="P6025" s="1">
        <v>405.99999999999989</v>
      </c>
      <c r="Q6025" s="1">
        <v>521</v>
      </c>
      <c r="R6025" s="1">
        <v>511.97752992113618</v>
      </c>
      <c r="S6025" s="1">
        <v>5054.9999999999991</v>
      </c>
      <c r="T6025" s="1">
        <v>102.4574669187146</v>
      </c>
      <c r="U6025" s="1">
        <v>156.55000000000001</v>
      </c>
      <c r="V6025" s="1">
        <v>647</v>
      </c>
      <c r="W6025" s="1">
        <v>1342.9916258850001</v>
      </c>
      <c r="X6025" s="1">
        <v>4836.5257499999998</v>
      </c>
      <c r="Y6025" s="1">
        <v>10104.33272982842</v>
      </c>
      <c r="Z6025" s="1">
        <v>6722.1657176887311</v>
      </c>
      <c r="AA6025" s="1">
        <v>39844</v>
      </c>
      <c r="AB6025" s="1">
        <v>50.749999999999993</v>
      </c>
      <c r="AC6025" s="1">
        <v>3221.882640164999</v>
      </c>
      <c r="AD6025" s="1">
        <v>2655.3919103882581</v>
      </c>
      <c r="AE6025" s="1">
        <v>2302.14</v>
      </c>
      <c r="AF6025" s="1">
        <v>11433.247027199999</v>
      </c>
      <c r="AG6025" s="1">
        <v>71080</v>
      </c>
      <c r="AH6025" s="1">
        <v>15363.564197077951</v>
      </c>
      <c r="AI6025" s="1">
        <v>3812.76</v>
      </c>
      <c r="AJ6025" s="1">
        <v>11888.02068289053</v>
      </c>
      <c r="AK6025" s="1">
        <v>146</v>
      </c>
      <c r="AL6025" s="1">
        <v>216471.546875</v>
      </c>
      <c r="AM6025" s="1">
        <v>174257.265625</v>
      </c>
      <c r="AN6025" s="1">
        <v>42214.26953125</v>
      </c>
      <c r="AO6025" t="s">
        <v>18835</v>
      </c>
    </row>
    <row r="6026" spans="1:41" x14ac:dyDescent="0.25">
      <c r="A6026" s="1">
        <v>2023</v>
      </c>
      <c r="B6026" t="s">
        <v>4560</v>
      </c>
      <c r="C6026" t="s">
        <v>7136</v>
      </c>
      <c r="D6026" t="s">
        <v>7242</v>
      </c>
      <c r="E6026" t="s">
        <v>8022</v>
      </c>
      <c r="F6026" t="s">
        <v>10015</v>
      </c>
      <c r="G6026" t="s">
        <v>12204</v>
      </c>
      <c r="H6026" t="s">
        <v>12750</v>
      </c>
      <c r="I6026" s="1">
        <v>2164.8643200000001</v>
      </c>
      <c r="J6026" s="1">
        <v>8174.8664678850409</v>
      </c>
      <c r="K6026" s="1">
        <v>105.16128324375001</v>
      </c>
      <c r="L6026" s="1">
        <v>433.69476010559998</v>
      </c>
      <c r="M6026" s="1">
        <v>12734.495999999999</v>
      </c>
      <c r="N6026" s="1">
        <v>3285.624344893874</v>
      </c>
      <c r="O6026" s="1">
        <v>118.518893064</v>
      </c>
      <c r="P6026" s="1">
        <v>100.13762425576</v>
      </c>
      <c r="Q6026" s="1">
        <v>1152.216035542586</v>
      </c>
      <c r="R6026" s="1">
        <v>435.55372185599998</v>
      </c>
      <c r="S6026" s="1">
        <v>7216.2144000000008</v>
      </c>
      <c r="T6026" s="1">
        <v>107.94115567523799</v>
      </c>
      <c r="U6026" s="1">
        <v>0</v>
      </c>
      <c r="V6026" s="1">
        <v>679</v>
      </c>
      <c r="W6026" s="1">
        <v>1325.4487919999999</v>
      </c>
      <c r="X6026" s="1">
        <v>4165</v>
      </c>
      <c r="Y6026" s="1">
        <v>13335.05702748162</v>
      </c>
      <c r="Z6026" s="1">
        <v>5376.733164304288</v>
      </c>
      <c r="AA6026" s="1">
        <v>42303</v>
      </c>
      <c r="AB6026" s="1">
        <v>34</v>
      </c>
      <c r="AC6026" s="1">
        <v>2004.0430100000001</v>
      </c>
      <c r="AD6026" s="1">
        <v>2222.2430132310569</v>
      </c>
      <c r="AE6026" s="1">
        <v>1736.1362879999999</v>
      </c>
      <c r="AF6026" s="1">
        <v>12069.010340784</v>
      </c>
      <c r="AG6026" s="1">
        <v>62377</v>
      </c>
      <c r="AH6026" s="1">
        <v>16054.151169133091</v>
      </c>
      <c r="AI6026" s="1">
        <v>3966.7955040000002</v>
      </c>
      <c r="AJ6026" s="1">
        <v>11078.027489993499</v>
      </c>
      <c r="AK6026" s="1">
        <v>115</v>
      </c>
      <c r="AL6026" s="1">
        <v>214869.953125</v>
      </c>
      <c r="AM6026" s="1">
        <v>166704.96875</v>
      </c>
      <c r="AN6026" s="1">
        <v>48164.97265625</v>
      </c>
      <c r="AO6026" t="s">
        <v>18836</v>
      </c>
    </row>
    <row r="6027" spans="1:41" x14ac:dyDescent="0.25">
      <c r="A6027" s="1">
        <v>2023</v>
      </c>
      <c r="B6027" t="s">
        <v>4561</v>
      </c>
      <c r="C6027" t="s">
        <v>7136</v>
      </c>
      <c r="D6027" t="s">
        <v>7242</v>
      </c>
      <c r="E6027" t="s">
        <v>8022</v>
      </c>
      <c r="F6027" t="s">
        <v>10015</v>
      </c>
      <c r="G6027" t="s">
        <v>12204</v>
      </c>
      <c r="H6027" t="s">
        <v>12750</v>
      </c>
      <c r="I6027" s="1">
        <v>2552.6432996740918</v>
      </c>
      <c r="J6027" s="1">
        <v>6323.9650653769922</v>
      </c>
      <c r="K6027" s="1">
        <v>110.4212714785739</v>
      </c>
      <c r="L6027" s="1">
        <v>342.91645666588812</v>
      </c>
      <c r="M6027" s="1">
        <v>4504.6496770560007</v>
      </c>
      <c r="N6027" s="1">
        <v>3221</v>
      </c>
      <c r="O6027" s="1">
        <v>126.1704802982913</v>
      </c>
      <c r="P6027" s="1">
        <v>95</v>
      </c>
      <c r="Q6027" s="1">
        <v>302.99569719952359</v>
      </c>
      <c r="R6027" s="1">
        <v>313.58160190470358</v>
      </c>
      <c r="S6027" s="1">
        <v>7492.3186605002147</v>
      </c>
      <c r="T6027" s="1">
        <v>420.40402003999998</v>
      </c>
      <c r="U6027" s="1">
        <v>0</v>
      </c>
      <c r="V6027" s="1">
        <v>354</v>
      </c>
      <c r="W6027" s="1">
        <v>345.50496435063832</v>
      </c>
      <c r="X6027" s="1">
        <v>896.62710294470639</v>
      </c>
      <c r="Y6027" s="1">
        <v>13483.4861</v>
      </c>
      <c r="Z6027" s="1">
        <v>2805.257211788914</v>
      </c>
      <c r="AA6027" s="1">
        <v>27047.78443552239</v>
      </c>
      <c r="AB6027" s="1">
        <v>115</v>
      </c>
      <c r="AC6027" s="1">
        <v>733.51453000000004</v>
      </c>
      <c r="AD6027" s="1">
        <v>3901.8994051075192</v>
      </c>
      <c r="AE6027" s="1">
        <v>1653.6974382943511</v>
      </c>
      <c r="AF6027" s="1">
        <v>8670.30789828462</v>
      </c>
      <c r="AG6027" s="1">
        <v>43130</v>
      </c>
      <c r="AH6027" s="1">
        <v>10068.6232294806</v>
      </c>
      <c r="AI6027" s="1">
        <v>2605.939838176897</v>
      </c>
      <c r="AJ6027" s="1">
        <v>9770.7202890247736</v>
      </c>
      <c r="AK6027" s="1">
        <v>110.363917087872</v>
      </c>
      <c r="AL6027" s="1">
        <v>151498.78125</v>
      </c>
      <c r="AM6027" s="1">
        <v>120800.8671875</v>
      </c>
      <c r="AN6027" s="1">
        <v>30697.919921875</v>
      </c>
      <c r="AO6027" t="s">
        <v>18837</v>
      </c>
    </row>
    <row r="6028" spans="1:41" x14ac:dyDescent="0.25">
      <c r="A6028" s="1">
        <v>2023</v>
      </c>
      <c r="B6028" t="s">
        <v>4562</v>
      </c>
      <c r="C6028" t="s">
        <v>7136</v>
      </c>
      <c r="D6028" t="s">
        <v>7242</v>
      </c>
      <c r="E6028" t="s">
        <v>8022</v>
      </c>
      <c r="F6028" t="s">
        <v>10015</v>
      </c>
      <c r="G6028" t="s">
        <v>12204</v>
      </c>
      <c r="H6028" t="s">
        <v>12750</v>
      </c>
      <c r="I6028" s="1">
        <v>2907</v>
      </c>
      <c r="J6028" s="1">
        <v>5061.84</v>
      </c>
      <c r="K6028" s="1">
        <v>122.9378198481951</v>
      </c>
      <c r="L6028" s="1">
        <v>382.34699999999998</v>
      </c>
      <c r="M6028" s="1">
        <v>12154.502864235579</v>
      </c>
      <c r="N6028" s="1">
        <v>2716.5393437297871</v>
      </c>
      <c r="O6028" s="1">
        <v>131</v>
      </c>
      <c r="P6028" s="1">
        <v>120</v>
      </c>
      <c r="Q6028" s="1">
        <v>278.87835286370301</v>
      </c>
      <c r="R6028" s="1">
        <v>490.90525022568397</v>
      </c>
      <c r="S6028" s="1">
        <v>8502.5356747586702</v>
      </c>
      <c r="T6028" s="1">
        <v>398.1065270416488</v>
      </c>
      <c r="U6028" s="1"/>
      <c r="V6028" s="1">
        <v>1085</v>
      </c>
      <c r="W6028" s="1">
        <v>275.33995453553251</v>
      </c>
      <c r="X6028" s="1">
        <v>445.26968360774708</v>
      </c>
      <c r="Y6028" s="1">
        <v>13507</v>
      </c>
      <c r="Z6028" s="1">
        <v>1397</v>
      </c>
      <c r="AA6028" s="1">
        <v>22498.289396460012</v>
      </c>
      <c r="AB6028" s="1">
        <v>136</v>
      </c>
      <c r="AC6028" s="1">
        <v>919.8</v>
      </c>
      <c r="AD6028" s="1">
        <v>3879.6900266038679</v>
      </c>
      <c r="AE6028" s="1">
        <v>1757.489071503398</v>
      </c>
      <c r="AF6028" s="1">
        <v>6664.3723138639616</v>
      </c>
      <c r="AG6028" s="1">
        <v>44167</v>
      </c>
      <c r="AH6028" s="1">
        <v>9091.5661114296599</v>
      </c>
      <c r="AI6028" s="1">
        <v>2568.2773631569662</v>
      </c>
      <c r="AJ6028" s="1">
        <v>10054.824227368241</v>
      </c>
      <c r="AK6028" s="1">
        <v>216.23481566750539</v>
      </c>
      <c r="AL6028" s="1">
        <v>151929.75</v>
      </c>
      <c r="AM6028" s="1">
        <v>114008.28125</v>
      </c>
      <c r="AN6028" s="1">
        <v>37921.4609375</v>
      </c>
      <c r="AO6028" t="s">
        <v>18838</v>
      </c>
    </row>
    <row r="6029" spans="1:41" x14ac:dyDescent="0.25">
      <c r="A6029" s="1">
        <v>2023</v>
      </c>
      <c r="B6029" t="s">
        <v>4563</v>
      </c>
      <c r="C6029" t="s">
        <v>7136</v>
      </c>
      <c r="D6029" t="s">
        <v>7242</v>
      </c>
      <c r="E6029" t="s">
        <v>8022</v>
      </c>
      <c r="F6029" t="s">
        <v>10015</v>
      </c>
      <c r="G6029" t="s">
        <v>12204</v>
      </c>
      <c r="H6029" t="s">
        <v>12750</v>
      </c>
      <c r="I6029" s="1">
        <v>2590.1735643072002</v>
      </c>
      <c r="J6029" s="1">
        <v>6212.1225342680973</v>
      </c>
      <c r="K6029" s="1">
        <v>110.19127594216801</v>
      </c>
      <c r="L6029" s="1">
        <v>339.39</v>
      </c>
      <c r="M6029" s="1">
        <v>6624.4848191999999</v>
      </c>
      <c r="N6029" s="1">
        <v>3134.5719667194621</v>
      </c>
      <c r="O6029" s="1">
        <v>123.414704009856</v>
      </c>
      <c r="P6029" s="1">
        <v>102.96259891971241</v>
      </c>
      <c r="Q6029" s="1">
        <v>248.07716312131959</v>
      </c>
      <c r="R6029" s="1">
        <v>586.15859641056022</v>
      </c>
      <c r="S6029" s="1">
        <v>5638</v>
      </c>
      <c r="T6029" s="1">
        <v>563.08120963200008</v>
      </c>
      <c r="U6029" s="1">
        <v>0</v>
      </c>
      <c r="V6029" s="1">
        <v>578</v>
      </c>
      <c r="W6029" s="1">
        <v>338.39859387917562</v>
      </c>
      <c r="X6029" s="1">
        <v>3060.3980741787341</v>
      </c>
      <c r="Y6029" s="1">
        <v>14003.19415680028</v>
      </c>
      <c r="Z6029" s="1">
        <v>6402</v>
      </c>
      <c r="AA6029" s="1">
        <v>32796</v>
      </c>
      <c r="AB6029" s="1">
        <v>115.08</v>
      </c>
      <c r="AC6029" s="1">
        <v>633.81563000000006</v>
      </c>
      <c r="AD6029" s="1">
        <v>2269.289636617968</v>
      </c>
      <c r="AE6029" s="1">
        <v>1617.478376688</v>
      </c>
      <c r="AF6029" s="1">
        <v>10504.84304689459</v>
      </c>
      <c r="AG6029" s="1">
        <v>41476</v>
      </c>
      <c r="AH6029" s="1">
        <v>10036</v>
      </c>
      <c r="AI6029" s="1">
        <v>2607.838857158401</v>
      </c>
      <c r="AJ6029" s="1">
        <v>9579.1375382595852</v>
      </c>
      <c r="AK6029" s="1">
        <v>108.1999187136</v>
      </c>
      <c r="AL6029" s="1">
        <v>162398.3125</v>
      </c>
      <c r="AM6029" s="1">
        <v>130803.921875</v>
      </c>
      <c r="AN6029" s="1">
        <v>31594.375</v>
      </c>
      <c r="AO6029" t="s">
        <v>18839</v>
      </c>
    </row>
    <row r="6030" spans="1:41" x14ac:dyDescent="0.25">
      <c r="A6030" s="1">
        <v>2023</v>
      </c>
      <c r="B6030" t="s">
        <v>4564</v>
      </c>
      <c r="C6030" t="s">
        <v>7136</v>
      </c>
      <c r="D6030" t="s">
        <v>7242</v>
      </c>
      <c r="E6030" t="s">
        <v>8023</v>
      </c>
      <c r="F6030" t="s">
        <v>10016</v>
      </c>
      <c r="G6030" t="s">
        <v>12204</v>
      </c>
      <c r="H6030" t="s">
        <v>12750</v>
      </c>
      <c r="I6030" s="1"/>
      <c r="J6030" s="1">
        <v>938.65251850515608</v>
      </c>
      <c r="K6030" s="1"/>
      <c r="L6030" s="1">
        <v>0</v>
      </c>
      <c r="M6030" s="1">
        <v>111.34296714895351</v>
      </c>
      <c r="N6030" s="1">
        <v>0</v>
      </c>
      <c r="O6030" s="1"/>
      <c r="P6030" s="1">
        <v>100</v>
      </c>
      <c r="Q6030" s="1"/>
      <c r="R6030" s="1">
        <v>101.62893913417091</v>
      </c>
      <c r="S6030" s="1"/>
      <c r="T6030" s="1">
        <v>0</v>
      </c>
      <c r="U6030" s="1">
        <v>0</v>
      </c>
      <c r="V6030" s="1">
        <v>0</v>
      </c>
      <c r="W6030" s="1">
        <v>509.73503928859179</v>
      </c>
      <c r="X6030" s="1">
        <v>161.4729335147062</v>
      </c>
      <c r="Y6030" s="1">
        <v>0</v>
      </c>
      <c r="Z6030" s="1">
        <v>0</v>
      </c>
      <c r="AA6030" s="1">
        <v>3938</v>
      </c>
      <c r="AB6030" s="1"/>
      <c r="AC6030" s="1">
        <v>0</v>
      </c>
      <c r="AD6030" s="1"/>
      <c r="AE6030" s="1">
        <v>104.04</v>
      </c>
      <c r="AF6030" s="1">
        <v>300.92909776655779</v>
      </c>
      <c r="AG6030" s="1">
        <v>5365</v>
      </c>
      <c r="AH6030" s="1">
        <v>0</v>
      </c>
      <c r="AI6030" s="1"/>
      <c r="AJ6030" s="1">
        <v>173.20291472850761</v>
      </c>
      <c r="AK6030" s="1"/>
      <c r="AL6030" s="1">
        <v>11804.00390625</v>
      </c>
      <c r="AM6030" s="1">
        <v>11021.453125</v>
      </c>
      <c r="AN6030" s="1">
        <v>782.55096435546875</v>
      </c>
      <c r="AO6030" t="s">
        <v>18840</v>
      </c>
    </row>
    <row r="6031" spans="1:41" x14ac:dyDescent="0.25">
      <c r="A6031" s="1">
        <v>2023</v>
      </c>
      <c r="B6031" t="s">
        <v>4565</v>
      </c>
      <c r="C6031" t="s">
        <v>7136</v>
      </c>
      <c r="D6031" t="s">
        <v>7242</v>
      </c>
      <c r="E6031" t="s">
        <v>8023</v>
      </c>
      <c r="F6031" t="s">
        <v>10016</v>
      </c>
      <c r="G6031" t="s">
        <v>12204</v>
      </c>
      <c r="H6031" t="s">
        <v>12750</v>
      </c>
      <c r="I6031" s="1">
        <v>0</v>
      </c>
      <c r="J6031" s="1"/>
      <c r="K6031" s="1"/>
      <c r="L6031" s="1"/>
      <c r="M6031" s="1">
        <v>255.36802888072461</v>
      </c>
      <c r="N6031" s="1">
        <v>0</v>
      </c>
      <c r="O6031" s="1"/>
      <c r="P6031" s="1">
        <v>129</v>
      </c>
      <c r="Q6031" s="1">
        <v>0</v>
      </c>
      <c r="R6031" s="1">
        <v>110.9013305007316</v>
      </c>
      <c r="S6031" s="1">
        <v>0</v>
      </c>
      <c r="T6031" s="1"/>
      <c r="U6031" s="1"/>
      <c r="V6031" s="1">
        <v>0</v>
      </c>
      <c r="W6031" s="1">
        <v>224.02652616953321</v>
      </c>
      <c r="X6031" s="1">
        <v>351.93509132314807</v>
      </c>
      <c r="Y6031" s="1"/>
      <c r="Z6031" s="1"/>
      <c r="AA6031" s="1">
        <v>2457</v>
      </c>
      <c r="AB6031" s="1"/>
      <c r="AC6031" s="1">
        <v>198</v>
      </c>
      <c r="AD6031" s="1"/>
      <c r="AE6031" s="1">
        <v>1361.793904706233</v>
      </c>
      <c r="AF6031" s="1">
        <v>268.91136898140581</v>
      </c>
      <c r="AG6031" s="1">
        <v>3710</v>
      </c>
      <c r="AH6031" s="1">
        <v>98</v>
      </c>
      <c r="AI6031" s="1"/>
      <c r="AJ6031" s="1">
        <v>199.28786809737011</v>
      </c>
      <c r="AK6031" s="1"/>
      <c r="AL6031" s="1">
        <v>9364.2236328125</v>
      </c>
      <c r="AM6031" s="1">
        <v>8434.89453125</v>
      </c>
      <c r="AN6031" s="1">
        <v>929.32965087890625</v>
      </c>
      <c r="AO6031" t="s">
        <v>18841</v>
      </c>
    </row>
    <row r="6032" spans="1:41" x14ac:dyDescent="0.25">
      <c r="A6032" s="1">
        <v>2023</v>
      </c>
      <c r="B6032" t="s">
        <v>4566</v>
      </c>
      <c r="C6032" t="s">
        <v>7136</v>
      </c>
      <c r="D6032" t="s">
        <v>7242</v>
      </c>
      <c r="E6032" t="s">
        <v>8023</v>
      </c>
      <c r="F6032" t="s">
        <v>10016</v>
      </c>
      <c r="G6032" t="s">
        <v>12204</v>
      </c>
      <c r="H6032" t="s">
        <v>12750</v>
      </c>
      <c r="I6032" s="1">
        <v>0</v>
      </c>
      <c r="J6032" s="1">
        <v>145.927124278261</v>
      </c>
      <c r="K6032" s="1"/>
      <c r="L6032" s="1">
        <v>0</v>
      </c>
      <c r="M6032" s="1">
        <v>117.52124999999999</v>
      </c>
      <c r="N6032" s="1">
        <v>0</v>
      </c>
      <c r="O6032" s="1"/>
      <c r="P6032" s="1">
        <v>100</v>
      </c>
      <c r="Q6032" s="1">
        <v>0</v>
      </c>
      <c r="R6032" s="1">
        <v>105.38798495137139</v>
      </c>
      <c r="S6032" s="1">
        <v>0</v>
      </c>
      <c r="T6032" s="1">
        <v>0</v>
      </c>
      <c r="U6032" s="1"/>
      <c r="V6032" s="1">
        <v>0</v>
      </c>
      <c r="W6032" s="1">
        <v>642.64252029119984</v>
      </c>
      <c r="X6032" s="1">
        <v>110</v>
      </c>
      <c r="Y6032" s="1">
        <v>0</v>
      </c>
      <c r="Z6032" s="1">
        <v>0</v>
      </c>
      <c r="AA6032" s="1">
        <v>3060</v>
      </c>
      <c r="AB6032" s="1"/>
      <c r="AC6032" s="1">
        <v>285.50843700000001</v>
      </c>
      <c r="AD6032" s="1">
        <v>0</v>
      </c>
      <c r="AE6032" s="1">
        <v>100</v>
      </c>
      <c r="AF6032" s="1">
        <v>344.63164432321651</v>
      </c>
      <c r="AG6032" s="1">
        <v>4051</v>
      </c>
      <c r="AH6032" s="1">
        <v>0</v>
      </c>
      <c r="AI6032" s="1"/>
      <c r="AJ6032" s="1">
        <v>171.83524924093169</v>
      </c>
      <c r="AK6032" s="1"/>
      <c r="AL6032" s="1">
        <v>9234.4541015625</v>
      </c>
      <c r="AM6032" s="1">
        <v>8364.2900390625</v>
      </c>
      <c r="AN6032" s="1">
        <v>870.16375732421875</v>
      </c>
      <c r="AO6032" t="s">
        <v>18842</v>
      </c>
    </row>
    <row r="6033" spans="1:41" x14ac:dyDescent="0.25">
      <c r="A6033" s="1">
        <v>2023</v>
      </c>
      <c r="B6033" t="s">
        <v>4567</v>
      </c>
      <c r="C6033" t="s">
        <v>7136</v>
      </c>
      <c r="D6033" t="s">
        <v>7242</v>
      </c>
      <c r="E6033" t="s">
        <v>8023</v>
      </c>
      <c r="F6033" t="s">
        <v>10016</v>
      </c>
      <c r="G6033" t="s">
        <v>12204</v>
      </c>
      <c r="H6033" t="s">
        <v>12750</v>
      </c>
      <c r="I6033" s="1">
        <v>0</v>
      </c>
      <c r="J6033" s="1"/>
      <c r="K6033" s="1"/>
      <c r="L6033" s="1">
        <v>0</v>
      </c>
      <c r="M6033" s="1">
        <v>202.51778785624521</v>
      </c>
      <c r="N6033" s="1">
        <v>0</v>
      </c>
      <c r="O6033" s="1">
        <v>0</v>
      </c>
      <c r="P6033" s="1">
        <v>618.13300000000004</v>
      </c>
      <c r="Q6033" s="1">
        <v>7</v>
      </c>
      <c r="R6033" s="1">
        <v>90.405515039588394</v>
      </c>
      <c r="S6033" s="1">
        <v>0</v>
      </c>
      <c r="T6033" s="1">
        <v>0</v>
      </c>
      <c r="U6033" s="1"/>
      <c r="V6033" s="1">
        <v>0</v>
      </c>
      <c r="W6033" s="1">
        <v>284.8139021537537</v>
      </c>
      <c r="X6033" s="1"/>
      <c r="Y6033" s="1">
        <v>0</v>
      </c>
      <c r="Z6033" s="1"/>
      <c r="AA6033" s="1">
        <v>4720.5531757812614</v>
      </c>
      <c r="AB6033" s="1"/>
      <c r="AC6033" s="1">
        <v>165.7510776</v>
      </c>
      <c r="AD6033" s="1"/>
      <c r="AE6033" s="1">
        <v>1215.0266793728979</v>
      </c>
      <c r="AF6033" s="1">
        <v>273.8653174735299</v>
      </c>
      <c r="AG6033" s="1">
        <v>3898</v>
      </c>
      <c r="AH6033" s="1">
        <v>228.28162495063879</v>
      </c>
      <c r="AI6033" s="1"/>
      <c r="AJ6033" s="1">
        <v>306.48724711337252</v>
      </c>
      <c r="AK6033" s="1"/>
      <c r="AL6033" s="1">
        <v>12010.8349609375</v>
      </c>
      <c r="AM6033" s="1">
        <v>11295.2216796875</v>
      </c>
      <c r="AN6033" s="1">
        <v>715.61334228515625</v>
      </c>
      <c r="AO6033" t="s">
        <v>18843</v>
      </c>
    </row>
    <row r="6034" spans="1:41" x14ac:dyDescent="0.25">
      <c r="A6034" s="1">
        <v>2023</v>
      </c>
      <c r="B6034" t="s">
        <v>4568</v>
      </c>
      <c r="C6034" t="s">
        <v>7136</v>
      </c>
      <c r="D6034" t="s">
        <v>7242</v>
      </c>
      <c r="E6034" t="s">
        <v>8023</v>
      </c>
      <c r="F6034" t="s">
        <v>10016</v>
      </c>
      <c r="G6034" t="s">
        <v>12204</v>
      </c>
      <c r="H6034" t="s">
        <v>12750</v>
      </c>
      <c r="I6034" s="1"/>
      <c r="J6034" s="1">
        <v>938.65251850515608</v>
      </c>
      <c r="K6034" s="1"/>
      <c r="L6034" s="1">
        <v>0</v>
      </c>
      <c r="M6034" s="1">
        <v>122.3931166260994</v>
      </c>
      <c r="N6034" s="1">
        <v>0</v>
      </c>
      <c r="O6034" s="1"/>
      <c r="P6034" s="1">
        <v>90</v>
      </c>
      <c r="Q6034" s="1"/>
      <c r="R6034" s="1">
        <v>104</v>
      </c>
      <c r="S6034" s="1"/>
      <c r="T6034" s="1">
        <v>0</v>
      </c>
      <c r="U6034" s="1"/>
      <c r="V6034" s="1">
        <v>0</v>
      </c>
      <c r="W6034" s="1">
        <v>590.05433487744438</v>
      </c>
      <c r="X6034" s="1">
        <v>165.77411375</v>
      </c>
      <c r="Y6034" s="1">
        <v>0</v>
      </c>
      <c r="Z6034" s="1">
        <v>0</v>
      </c>
      <c r="AA6034" s="1">
        <v>2078.4</v>
      </c>
      <c r="AB6034" s="1"/>
      <c r="AC6034" s="1">
        <v>422.31742468314002</v>
      </c>
      <c r="AD6034" s="1"/>
      <c r="AE6034" s="1">
        <v>56.1</v>
      </c>
      <c r="AF6034" s="1">
        <v>268.90755314354601</v>
      </c>
      <c r="AG6034" s="1">
        <v>5496</v>
      </c>
      <c r="AH6034" s="1">
        <v>0</v>
      </c>
      <c r="AI6034" s="1"/>
      <c r="AJ6034" s="1">
        <v>176.66697302307779</v>
      </c>
      <c r="AK6034" s="1"/>
      <c r="AL6034" s="1">
        <v>10509.2666015625</v>
      </c>
      <c r="AM6034" s="1">
        <v>9631.0439453125</v>
      </c>
      <c r="AN6034" s="1">
        <v>878.2215576171875</v>
      </c>
      <c r="AO6034" t="s">
        <v>18844</v>
      </c>
    </row>
    <row r="6035" spans="1:41" x14ac:dyDescent="0.25">
      <c r="A6035" s="1">
        <v>2023</v>
      </c>
      <c r="B6035" t="s">
        <v>4569</v>
      </c>
      <c r="C6035" t="s">
        <v>7136</v>
      </c>
      <c r="D6035" t="s">
        <v>7242</v>
      </c>
      <c r="E6035" t="s">
        <v>8023</v>
      </c>
      <c r="F6035" t="s">
        <v>10016</v>
      </c>
      <c r="G6035" t="s">
        <v>12204</v>
      </c>
      <c r="H6035" t="s">
        <v>12750</v>
      </c>
      <c r="I6035" s="1">
        <v>0</v>
      </c>
      <c r="J6035" s="1"/>
      <c r="K6035" s="1"/>
      <c r="L6035" s="1">
        <v>0</v>
      </c>
      <c r="M6035" s="1">
        <v>234.67435018551569</v>
      </c>
      <c r="N6035" s="1">
        <v>0</v>
      </c>
      <c r="O6035" s="1">
        <v>129</v>
      </c>
      <c r="P6035" s="1">
        <v>618.13300000000004</v>
      </c>
      <c r="Q6035" s="1">
        <v>298.89617060108787</v>
      </c>
      <c r="R6035" s="1">
        <v>123.815492766883</v>
      </c>
      <c r="S6035" s="1">
        <v>0</v>
      </c>
      <c r="T6035" s="1">
        <v>0</v>
      </c>
      <c r="U6035" s="1"/>
      <c r="V6035" s="1">
        <v>0</v>
      </c>
      <c r="W6035" s="1">
        <v>234.4068624008373</v>
      </c>
      <c r="X6035" s="1">
        <v>150.71356619895769</v>
      </c>
      <c r="Y6035" s="1">
        <v>0</v>
      </c>
      <c r="Z6035" s="1"/>
      <c r="AA6035" s="1">
        <v>6216.071878368537</v>
      </c>
      <c r="AB6035" s="1">
        <v>0</v>
      </c>
      <c r="AC6035" s="1">
        <v>184.9</v>
      </c>
      <c r="AD6035" s="1">
        <v>1004.672349486034</v>
      </c>
      <c r="AE6035" s="1"/>
      <c r="AF6035" s="1">
        <v>261.15312835914187</v>
      </c>
      <c r="AG6035" s="1">
        <v>5397</v>
      </c>
      <c r="AH6035" s="1">
        <v>528.44791229565385</v>
      </c>
      <c r="AI6035" s="1">
        <v>0</v>
      </c>
      <c r="AJ6035" s="1">
        <v>449.71323352636512</v>
      </c>
      <c r="AK6035" s="1"/>
      <c r="AL6035" s="1">
        <v>15831.59765625</v>
      </c>
      <c r="AM6035" s="1">
        <v>13549.6826171875</v>
      </c>
      <c r="AN6035" s="1">
        <v>2281.9150390625</v>
      </c>
      <c r="AO6035" t="s">
        <v>18845</v>
      </c>
    </row>
    <row r="6036" spans="1:41" x14ac:dyDescent="0.25">
      <c r="A6036" s="1">
        <v>2023</v>
      </c>
      <c r="B6036" t="s">
        <v>4570</v>
      </c>
      <c r="C6036" t="s">
        <v>7136</v>
      </c>
      <c r="D6036" t="s">
        <v>7242</v>
      </c>
      <c r="E6036" t="s">
        <v>8023</v>
      </c>
      <c r="F6036" t="s">
        <v>10016</v>
      </c>
      <c r="G6036" t="s">
        <v>12204</v>
      </c>
      <c r="H6036" t="s">
        <v>12750</v>
      </c>
      <c r="I6036" s="1">
        <v>0</v>
      </c>
      <c r="J6036" s="1"/>
      <c r="K6036" s="1">
        <v>0</v>
      </c>
      <c r="L6036" s="1"/>
      <c r="M6036" s="1">
        <v>119.7682499999999</v>
      </c>
      <c r="N6036" s="1">
        <v>395.18580874500009</v>
      </c>
      <c r="O6036" s="1">
        <v>130.01</v>
      </c>
      <c r="P6036" s="1">
        <v>618.13300000000004</v>
      </c>
      <c r="Q6036" s="1">
        <v>90.650608058623661</v>
      </c>
      <c r="R6036" s="1">
        <v>92.457899785508388</v>
      </c>
      <c r="S6036" s="1">
        <v>0</v>
      </c>
      <c r="T6036" s="1">
        <v>25.601690883927141</v>
      </c>
      <c r="U6036" s="1"/>
      <c r="V6036" s="1">
        <v>0</v>
      </c>
      <c r="W6036" s="1">
        <v>301.36535500206588</v>
      </c>
      <c r="X6036" s="1">
        <v>141.88857593179659</v>
      </c>
      <c r="Y6036" s="1">
        <v>80</v>
      </c>
      <c r="Z6036" s="1">
        <v>0</v>
      </c>
      <c r="AA6036" s="1">
        <v>2084.6188460207259</v>
      </c>
      <c r="AB6036" s="1">
        <v>0</v>
      </c>
      <c r="AC6036" s="1">
        <v>191.03885202500001</v>
      </c>
      <c r="AD6036" s="1">
        <v>540.28346227553607</v>
      </c>
      <c r="AE6036" s="1"/>
      <c r="AF6036" s="1">
        <v>18239.321637599998</v>
      </c>
      <c r="AG6036" s="1">
        <v>3026.1797180502508</v>
      </c>
      <c r="AH6036" s="1">
        <v>0</v>
      </c>
      <c r="AI6036" s="1">
        <v>0</v>
      </c>
      <c r="AJ6036" s="1">
        <v>449.71323352636512</v>
      </c>
      <c r="AK6036" s="1"/>
      <c r="AL6036" s="1">
        <v>26526.216796875</v>
      </c>
      <c r="AM6036" s="1">
        <v>25267.298828125</v>
      </c>
      <c r="AN6036" s="1">
        <v>1258.9173583984375</v>
      </c>
      <c r="AO6036" t="s">
        <v>18846</v>
      </c>
    </row>
    <row r="6037" spans="1:41" x14ac:dyDescent="0.25">
      <c r="A6037" s="1">
        <v>2023</v>
      </c>
      <c r="B6037" t="s">
        <v>4571</v>
      </c>
      <c r="C6037" t="s">
        <v>7136</v>
      </c>
      <c r="D6037" t="s">
        <v>7242</v>
      </c>
      <c r="E6037" t="s">
        <v>8023</v>
      </c>
      <c r="F6037" t="s">
        <v>10016</v>
      </c>
      <c r="G6037" t="s">
        <v>12204</v>
      </c>
      <c r="H6037" t="s">
        <v>12750</v>
      </c>
      <c r="I6037" s="1">
        <v>0</v>
      </c>
      <c r="J6037" s="1"/>
      <c r="K6037" s="1"/>
      <c r="L6037" s="1">
        <v>0</v>
      </c>
      <c r="M6037" s="1">
        <v>236.79679445798229</v>
      </c>
      <c r="N6037" s="1">
        <v>0</v>
      </c>
      <c r="O6037" s="1">
        <v>0</v>
      </c>
      <c r="P6037" s="1">
        <v>618.13300000000004</v>
      </c>
      <c r="Q6037" s="1">
        <v>0</v>
      </c>
      <c r="R6037" s="1">
        <v>85.071948367026607</v>
      </c>
      <c r="S6037" s="1">
        <v>0</v>
      </c>
      <c r="T6037" s="1">
        <v>0</v>
      </c>
      <c r="U6037" s="1"/>
      <c r="V6037" s="1">
        <v>0</v>
      </c>
      <c r="W6037" s="1">
        <v>223.7361643944059</v>
      </c>
      <c r="X6037" s="1">
        <v>157.71295436564779</v>
      </c>
      <c r="Y6037" s="1">
        <v>0</v>
      </c>
      <c r="Z6037" s="1">
        <v>0</v>
      </c>
      <c r="AA6037" s="1">
        <v>3063.5734199123972</v>
      </c>
      <c r="AB6037" s="1">
        <v>0</v>
      </c>
      <c r="AC6037" s="1">
        <v>229.79184724999999</v>
      </c>
      <c r="AD6037" s="1"/>
      <c r="AE6037" s="1">
        <v>799.73188099625531</v>
      </c>
      <c r="AF6037" s="1">
        <v>242.39327036978401</v>
      </c>
      <c r="AG6037" s="1">
        <v>4584.0790423516382</v>
      </c>
      <c r="AH6037" s="1">
        <v>965.08586670670252</v>
      </c>
      <c r="AI6037" s="1">
        <v>0</v>
      </c>
      <c r="AJ6037" s="1">
        <v>1256.437248549676</v>
      </c>
      <c r="AK6037" s="1"/>
      <c r="AL6037" s="1">
        <v>12462.5439453125</v>
      </c>
      <c r="AM6037" s="1">
        <v>10879.2109375</v>
      </c>
      <c r="AN6037" s="1">
        <v>1583.331787109375</v>
      </c>
      <c r="AO6037" t="s">
        <v>18847</v>
      </c>
    </row>
    <row r="6038" spans="1:41" x14ac:dyDescent="0.25">
      <c r="A6038" s="1">
        <v>2023</v>
      </c>
      <c r="B6038" t="s">
        <v>4572</v>
      </c>
      <c r="C6038" t="s">
        <v>7136</v>
      </c>
      <c r="D6038" t="s">
        <v>7242</v>
      </c>
      <c r="E6038" t="s">
        <v>8023</v>
      </c>
      <c r="F6038" t="s">
        <v>10016</v>
      </c>
      <c r="G6038" t="s">
        <v>12204</v>
      </c>
      <c r="H6038" t="s">
        <v>12750</v>
      </c>
      <c r="I6038" s="1">
        <v>0</v>
      </c>
      <c r="J6038" s="1">
        <v>136.04251543251641</v>
      </c>
      <c r="K6038" s="1"/>
      <c r="L6038" s="1">
        <v>0</v>
      </c>
      <c r="M6038" s="1">
        <v>1912.5</v>
      </c>
      <c r="N6038" s="1">
        <v>0</v>
      </c>
      <c r="O6038" s="1"/>
      <c r="P6038" s="1">
        <v>109</v>
      </c>
      <c r="Q6038" s="1">
        <v>0</v>
      </c>
      <c r="R6038" s="1">
        <v>87.9128859314755</v>
      </c>
      <c r="S6038" s="1">
        <v>0</v>
      </c>
      <c r="T6038" s="1"/>
      <c r="U6038" s="1"/>
      <c r="V6038" s="1">
        <v>0</v>
      </c>
      <c r="W6038" s="1">
        <v>351.18255809894401</v>
      </c>
      <c r="X6038" s="1">
        <v>156.58156422822481</v>
      </c>
      <c r="Y6038" s="1">
        <v>0</v>
      </c>
      <c r="Z6038" s="1">
        <v>0</v>
      </c>
      <c r="AA6038" s="1">
        <v>3880</v>
      </c>
      <c r="AB6038" s="1"/>
      <c r="AC6038" s="1">
        <v>164.10499463566259</v>
      </c>
      <c r="AD6038" s="1"/>
      <c r="AE6038" s="1">
        <v>320</v>
      </c>
      <c r="AF6038" s="1">
        <v>304.21230117088908</v>
      </c>
      <c r="AG6038" s="1">
        <v>5180</v>
      </c>
      <c r="AH6038" s="1">
        <v>0</v>
      </c>
      <c r="AI6038" s="1"/>
      <c r="AJ6038" s="1">
        <v>185.947991565564</v>
      </c>
      <c r="AK6038" s="1"/>
      <c r="AL6038" s="1">
        <v>12787.4853515625</v>
      </c>
      <c r="AM6038" s="1">
        <v>10367.2216796875</v>
      </c>
      <c r="AN6038" s="1">
        <v>2420.26416015625</v>
      </c>
      <c r="AO6038" t="s">
        <v>18848</v>
      </c>
    </row>
    <row r="6039" spans="1:41" x14ac:dyDescent="0.25">
      <c r="A6039" s="1">
        <v>2023</v>
      </c>
      <c r="B6039" t="s">
        <v>4573</v>
      </c>
      <c r="C6039" t="s">
        <v>7136</v>
      </c>
      <c r="D6039" t="s">
        <v>7242</v>
      </c>
      <c r="E6039" t="s">
        <v>8024</v>
      </c>
      <c r="F6039" t="s">
        <v>10017</v>
      </c>
      <c r="G6039" t="s">
        <v>12205</v>
      </c>
      <c r="H6039" t="s">
        <v>12750</v>
      </c>
      <c r="I6039" s="1">
        <v>0</v>
      </c>
      <c r="J6039" s="1"/>
      <c r="K6039" s="1"/>
      <c r="L6039" s="1"/>
      <c r="M6039" s="1"/>
      <c r="N6039" s="1"/>
      <c r="O6039" s="1">
        <v>0</v>
      </c>
      <c r="P6039" s="1"/>
      <c r="Q6039" s="1">
        <v>0</v>
      </c>
      <c r="R6039" s="1"/>
      <c r="S6039" s="1">
        <v>0</v>
      </c>
      <c r="T6039" s="1"/>
      <c r="U6039" s="1"/>
      <c r="V6039" s="1">
        <v>0</v>
      </c>
      <c r="W6039" s="1">
        <v>0</v>
      </c>
      <c r="X6039" s="1">
        <v>0</v>
      </c>
      <c r="Y6039" s="1"/>
      <c r="Z6039" s="1"/>
      <c r="AA6039" s="1">
        <v>847.19746511313178</v>
      </c>
      <c r="AB6039" s="1"/>
      <c r="AC6039" s="1"/>
      <c r="AD6039" s="1"/>
      <c r="AE6039" s="1"/>
      <c r="AF6039" s="1">
        <v>0</v>
      </c>
      <c r="AG6039" s="1">
        <v>11068.029740656559</v>
      </c>
      <c r="AH6039" s="1">
        <v>408.26849271166162</v>
      </c>
      <c r="AI6039" s="1"/>
      <c r="AJ6039" s="1">
        <v>0</v>
      </c>
      <c r="AK6039" s="1"/>
      <c r="AL6039" s="1">
        <v>12323.49609375</v>
      </c>
      <c r="AM6039" s="1">
        <v>11915.2275390625</v>
      </c>
      <c r="AN6039" s="1">
        <v>408.26849365234375</v>
      </c>
      <c r="AO6039" t="s">
        <v>18849</v>
      </c>
    </row>
    <row r="6040" spans="1:41" x14ac:dyDescent="0.25">
      <c r="A6040" s="1">
        <v>2023</v>
      </c>
      <c r="B6040" t="s">
        <v>4574</v>
      </c>
      <c r="C6040" t="s">
        <v>7136</v>
      </c>
      <c r="D6040" t="s">
        <v>7242</v>
      </c>
      <c r="E6040" t="s">
        <v>8024</v>
      </c>
      <c r="F6040" t="s">
        <v>10017</v>
      </c>
      <c r="G6040" t="s">
        <v>12205</v>
      </c>
      <c r="H6040" t="s">
        <v>12750</v>
      </c>
      <c r="I6040" s="1">
        <v>0</v>
      </c>
      <c r="J6040" s="1"/>
      <c r="K6040" s="1"/>
      <c r="L6040" s="1"/>
      <c r="M6040" s="1">
        <v>0</v>
      </c>
      <c r="N6040" s="1">
        <v>0</v>
      </c>
      <c r="O6040" s="1"/>
      <c r="P6040" s="1"/>
      <c r="Q6040" s="1">
        <v>0</v>
      </c>
      <c r="R6040" s="1"/>
      <c r="S6040" s="1">
        <v>0</v>
      </c>
      <c r="T6040" s="1"/>
      <c r="U6040" s="1"/>
      <c r="V6040" s="1">
        <v>0</v>
      </c>
      <c r="W6040" s="1"/>
      <c r="X6040" s="1">
        <v>0</v>
      </c>
      <c r="Y6040" s="1">
        <v>0</v>
      </c>
      <c r="Z6040" s="1"/>
      <c r="AA6040" s="1"/>
      <c r="AB6040" s="1"/>
      <c r="AC6040" s="1">
        <v>0</v>
      </c>
      <c r="AD6040" s="1"/>
      <c r="AE6040" s="1"/>
      <c r="AF6040" s="1">
        <v>0</v>
      </c>
      <c r="AG6040" s="1"/>
      <c r="AH6040" s="1">
        <v>379.153690581462</v>
      </c>
      <c r="AI6040" s="1"/>
      <c r="AJ6040" s="1"/>
      <c r="AK6040" s="1"/>
      <c r="AL6040" s="1">
        <v>379.1536865234375</v>
      </c>
      <c r="AM6040" s="1">
        <v>0</v>
      </c>
      <c r="AN6040" s="1">
        <v>379.1536865234375</v>
      </c>
      <c r="AO6040" t="s">
        <v>18850</v>
      </c>
    </row>
    <row r="6041" spans="1:41" x14ac:dyDescent="0.25">
      <c r="A6041" s="1">
        <v>2023</v>
      </c>
      <c r="B6041" t="s">
        <v>4575</v>
      </c>
      <c r="C6041" t="s">
        <v>7136</v>
      </c>
      <c r="D6041" t="s">
        <v>7242</v>
      </c>
      <c r="E6041" t="s">
        <v>8024</v>
      </c>
      <c r="F6041" t="s">
        <v>10017</v>
      </c>
      <c r="G6041" t="s">
        <v>12205</v>
      </c>
      <c r="H6041" t="s">
        <v>12750</v>
      </c>
      <c r="I6041" s="1"/>
      <c r="J6041" s="1"/>
      <c r="K6041" s="1"/>
      <c r="L6041" s="1"/>
      <c r="M6041" s="1"/>
      <c r="N6041" s="1">
        <v>1001.896361249039</v>
      </c>
      <c r="O6041" s="1"/>
      <c r="P6041" s="1"/>
      <c r="Q6041" s="1">
        <v>0</v>
      </c>
      <c r="R6041" s="1"/>
      <c r="S6041" s="1"/>
      <c r="T6041" s="1">
        <v>0</v>
      </c>
      <c r="U6041" s="1"/>
      <c r="V6041" s="1">
        <v>0</v>
      </c>
      <c r="W6041" s="1"/>
      <c r="X6041" s="1">
        <v>188.58605646101159</v>
      </c>
      <c r="Y6041" s="1">
        <v>0</v>
      </c>
      <c r="Z6041" s="1"/>
      <c r="AA6041" s="1"/>
      <c r="AB6041" s="1"/>
      <c r="AC6041" s="1"/>
      <c r="AD6041" s="1"/>
      <c r="AE6041" s="1"/>
      <c r="AF6041" s="1">
        <v>0</v>
      </c>
      <c r="AG6041" s="1"/>
      <c r="AH6041" s="1">
        <v>384.30780154487229</v>
      </c>
      <c r="AI6041" s="1"/>
      <c r="AJ6041" s="1"/>
      <c r="AK6041" s="1"/>
      <c r="AL6041" s="1">
        <v>1574.790283203125</v>
      </c>
      <c r="AM6041" s="1">
        <v>1001.8963623046875</v>
      </c>
      <c r="AN6041" s="1">
        <v>572.89385986328125</v>
      </c>
      <c r="AO6041" t="s">
        <v>18851</v>
      </c>
    </row>
    <row r="6042" spans="1:41" x14ac:dyDescent="0.25">
      <c r="A6042" s="1">
        <v>2023</v>
      </c>
      <c r="B6042" t="s">
        <v>4576</v>
      </c>
      <c r="C6042" t="s">
        <v>7136</v>
      </c>
      <c r="D6042" t="s">
        <v>7242</v>
      </c>
      <c r="E6042" t="s">
        <v>8024</v>
      </c>
      <c r="F6042" t="s">
        <v>10017</v>
      </c>
      <c r="G6042" t="s">
        <v>12205</v>
      </c>
      <c r="H6042" t="s">
        <v>12750</v>
      </c>
      <c r="I6042" s="1">
        <v>0</v>
      </c>
      <c r="J6042" s="1">
        <v>0</v>
      </c>
      <c r="K6042" s="1"/>
      <c r="L6042" s="1"/>
      <c r="M6042" s="1"/>
      <c r="N6042" s="1">
        <v>0</v>
      </c>
      <c r="O6042" s="1"/>
      <c r="P6042" s="1"/>
      <c r="Q6042" s="1">
        <v>0</v>
      </c>
      <c r="R6042" s="1"/>
      <c r="S6042" s="1">
        <v>0</v>
      </c>
      <c r="T6042" s="1"/>
      <c r="U6042" s="1"/>
      <c r="V6042" s="1">
        <v>0</v>
      </c>
      <c r="W6042" s="1"/>
      <c r="X6042" s="1">
        <v>0</v>
      </c>
      <c r="Y6042" s="1"/>
      <c r="Z6042" s="1"/>
      <c r="AA6042" s="1"/>
      <c r="AB6042" s="1"/>
      <c r="AC6042" s="1">
        <v>0</v>
      </c>
      <c r="AD6042" s="1"/>
      <c r="AE6042" s="1"/>
      <c r="AF6042" s="1">
        <v>0</v>
      </c>
      <c r="AG6042" s="1"/>
      <c r="AH6042" s="1">
        <v>368.68607154664102</v>
      </c>
      <c r="AI6042" s="1"/>
      <c r="AJ6042" s="1"/>
      <c r="AK6042" s="1"/>
      <c r="AL6042" s="1">
        <v>368.68606567382813</v>
      </c>
      <c r="AM6042" s="1">
        <v>0</v>
      </c>
      <c r="AN6042" s="1">
        <v>368.68606567382813</v>
      </c>
      <c r="AO6042" t="s">
        <v>18852</v>
      </c>
    </row>
    <row r="6043" spans="1:41" x14ac:dyDescent="0.25">
      <c r="A6043" s="1">
        <v>2023</v>
      </c>
      <c r="B6043" t="s">
        <v>4577</v>
      </c>
      <c r="C6043" t="s">
        <v>7136</v>
      </c>
      <c r="D6043" t="s">
        <v>7242</v>
      </c>
      <c r="E6043" t="s">
        <v>8024</v>
      </c>
      <c r="F6043" t="s">
        <v>10017</v>
      </c>
      <c r="G6043" t="s">
        <v>12205</v>
      </c>
      <c r="H6043" t="s">
        <v>12750</v>
      </c>
      <c r="I6043" s="1"/>
      <c r="J6043" s="1"/>
      <c r="K6043" s="1"/>
      <c r="L6043" s="1"/>
      <c r="M6043" s="1"/>
      <c r="N6043" s="1">
        <v>0</v>
      </c>
      <c r="O6043" s="1"/>
      <c r="P6043" s="1"/>
      <c r="Q6043" s="1">
        <v>0</v>
      </c>
      <c r="R6043" s="1">
        <v>0</v>
      </c>
      <c r="S6043" s="1">
        <v>0</v>
      </c>
      <c r="T6043" s="1"/>
      <c r="U6043" s="1"/>
      <c r="V6043" s="1">
        <v>0</v>
      </c>
      <c r="W6043" s="1"/>
      <c r="X6043" s="1"/>
      <c r="Y6043" s="1"/>
      <c r="Z6043" s="1"/>
      <c r="AA6043" s="1">
        <v>2942.3575342793088</v>
      </c>
      <c r="AB6043" s="1"/>
      <c r="AC6043" s="1"/>
      <c r="AD6043" s="1"/>
      <c r="AE6043" s="1"/>
      <c r="AF6043" s="1"/>
      <c r="AG6043" s="1">
        <v>0</v>
      </c>
      <c r="AH6043" s="1">
        <v>552.3220905196016</v>
      </c>
      <c r="AI6043" s="1"/>
      <c r="AJ6043" s="1"/>
      <c r="AK6043" s="1"/>
      <c r="AL6043" s="1">
        <v>3494.679443359375</v>
      </c>
      <c r="AM6043" s="1">
        <v>2942.357421875</v>
      </c>
      <c r="AN6043" s="1">
        <v>552.32208251953125</v>
      </c>
      <c r="AO6043" t="s">
        <v>18853</v>
      </c>
    </row>
    <row r="6044" spans="1:41" x14ac:dyDescent="0.25">
      <c r="A6044" s="1">
        <v>2023</v>
      </c>
      <c r="B6044" t="s">
        <v>4578</v>
      </c>
      <c r="C6044" t="s">
        <v>7136</v>
      </c>
      <c r="D6044" t="s">
        <v>7242</v>
      </c>
      <c r="E6044" t="s">
        <v>8024</v>
      </c>
      <c r="F6044" t="s">
        <v>10017</v>
      </c>
      <c r="G6044" t="s">
        <v>12205</v>
      </c>
      <c r="H6044" t="s">
        <v>12750</v>
      </c>
      <c r="I6044" s="1"/>
      <c r="J6044" s="1"/>
      <c r="K6044" s="1"/>
      <c r="L6044" s="1"/>
      <c r="M6044" s="1"/>
      <c r="N6044" s="1">
        <v>0</v>
      </c>
      <c r="O6044" s="1"/>
      <c r="P6044" s="1"/>
      <c r="Q6044" s="1">
        <v>0</v>
      </c>
      <c r="R6044" s="1"/>
      <c r="S6044" s="1"/>
      <c r="T6044" s="1"/>
      <c r="U6044" s="1"/>
      <c r="V6044" s="1">
        <v>0</v>
      </c>
      <c r="W6044" s="1"/>
      <c r="X6044" s="1">
        <v>0</v>
      </c>
      <c r="Y6044" s="1">
        <v>0</v>
      </c>
      <c r="Z6044" s="1"/>
      <c r="AA6044" s="1"/>
      <c r="AB6044" s="1"/>
      <c r="AC6044" s="1"/>
      <c r="AD6044" s="1"/>
      <c r="AE6044" s="1"/>
      <c r="AF6044" s="1">
        <v>0</v>
      </c>
      <c r="AG6044" s="1"/>
      <c r="AH6044" s="1">
        <v>0</v>
      </c>
      <c r="AI6044" s="1"/>
      <c r="AJ6044" s="1"/>
      <c r="AK6044" s="1"/>
      <c r="AL6044" s="1">
        <v>0</v>
      </c>
      <c r="AM6044" s="1">
        <v>0</v>
      </c>
      <c r="AN6044" s="1">
        <v>0</v>
      </c>
      <c r="AO6044" t="s">
        <v>18854</v>
      </c>
    </row>
    <row r="6045" spans="1:41" x14ac:dyDescent="0.25">
      <c r="A6045" s="1">
        <v>2023</v>
      </c>
      <c r="B6045" t="s">
        <v>4579</v>
      </c>
      <c r="C6045" t="s">
        <v>7136</v>
      </c>
      <c r="D6045" t="s">
        <v>7242</v>
      </c>
      <c r="E6045" t="s">
        <v>8024</v>
      </c>
      <c r="F6045" t="s">
        <v>10017</v>
      </c>
      <c r="G6045" t="s">
        <v>12205</v>
      </c>
      <c r="H6045" t="s">
        <v>12750</v>
      </c>
      <c r="I6045" s="1">
        <v>0</v>
      </c>
      <c r="J6045" s="1"/>
      <c r="K6045" s="1"/>
      <c r="L6045" s="1"/>
      <c r="M6045" s="1"/>
      <c r="N6045" s="1">
        <v>0</v>
      </c>
      <c r="O6045" s="1"/>
      <c r="P6045" s="1"/>
      <c r="Q6045" s="1">
        <v>0</v>
      </c>
      <c r="R6045" s="1"/>
      <c r="S6045" s="1">
        <v>0</v>
      </c>
      <c r="T6045" s="1"/>
      <c r="U6045" s="1"/>
      <c r="V6045" s="1">
        <v>0</v>
      </c>
      <c r="W6045" s="1">
        <v>0</v>
      </c>
      <c r="X6045" s="1"/>
      <c r="Y6045" s="1">
        <v>0</v>
      </c>
      <c r="Z6045" s="1">
        <v>0</v>
      </c>
      <c r="AA6045" s="1">
        <v>826.19005425999228</v>
      </c>
      <c r="AB6045" s="1"/>
      <c r="AC6045" s="1"/>
      <c r="AD6045" s="1"/>
      <c r="AE6045" s="1"/>
      <c r="AF6045" s="1">
        <v>0</v>
      </c>
      <c r="AG6045" s="1"/>
      <c r="AH6045" s="1">
        <v>409.12493895726618</v>
      </c>
      <c r="AI6045" s="1">
        <v>0</v>
      </c>
      <c r="AJ6045" s="1">
        <v>0</v>
      </c>
      <c r="AK6045" s="1"/>
      <c r="AL6045" s="1">
        <v>1235.31494140625</v>
      </c>
      <c r="AM6045" s="1">
        <v>826.1900634765625</v>
      </c>
      <c r="AN6045" s="1">
        <v>409.12493896484375</v>
      </c>
      <c r="AO6045" t="s">
        <v>18855</v>
      </c>
    </row>
    <row r="6046" spans="1:41" x14ac:dyDescent="0.25">
      <c r="A6046" s="1">
        <v>2023</v>
      </c>
      <c r="B6046" t="s">
        <v>4580</v>
      </c>
      <c r="C6046" t="s">
        <v>7136</v>
      </c>
      <c r="D6046" t="s">
        <v>7242</v>
      </c>
      <c r="E6046" t="s">
        <v>8024</v>
      </c>
      <c r="F6046" t="s">
        <v>10017</v>
      </c>
      <c r="G6046" t="s">
        <v>12205</v>
      </c>
      <c r="H6046" t="s">
        <v>12750</v>
      </c>
      <c r="I6046" s="1"/>
      <c r="J6046" s="1"/>
      <c r="K6046" s="1"/>
      <c r="L6046" s="1"/>
      <c r="M6046" s="1"/>
      <c r="N6046" s="1">
        <v>1025.2264694772241</v>
      </c>
      <c r="O6046" s="1"/>
      <c r="P6046" s="1"/>
      <c r="Q6046" s="1">
        <v>0</v>
      </c>
      <c r="R6046" s="1"/>
      <c r="S6046" s="1">
        <v>0</v>
      </c>
      <c r="T6046" s="1">
        <v>0</v>
      </c>
      <c r="U6046" s="1"/>
      <c r="V6046" s="1">
        <v>0</v>
      </c>
      <c r="W6046" s="1"/>
      <c r="X6046" s="1"/>
      <c r="Y6046" s="1"/>
      <c r="Z6046" s="1"/>
      <c r="AA6046" s="1"/>
      <c r="AB6046" s="1"/>
      <c r="AC6046" s="1"/>
      <c r="AD6046" s="1"/>
      <c r="AE6046" s="1"/>
      <c r="AF6046" s="1">
        <v>0</v>
      </c>
      <c r="AG6046" s="1"/>
      <c r="AH6046" s="1">
        <v>387.90513962428082</v>
      </c>
      <c r="AI6046" s="1"/>
      <c r="AJ6046" s="1"/>
      <c r="AK6046" s="1"/>
      <c r="AL6046" s="1">
        <v>1413.131591796875</v>
      </c>
      <c r="AM6046" s="1">
        <v>1025.2264404296875</v>
      </c>
      <c r="AN6046" s="1">
        <v>387.9051513671875</v>
      </c>
      <c r="AO6046" t="s">
        <v>18856</v>
      </c>
    </row>
    <row r="6047" spans="1:41" x14ac:dyDescent="0.25">
      <c r="A6047" s="1">
        <v>2023</v>
      </c>
      <c r="B6047" t="s">
        <v>4581</v>
      </c>
      <c r="C6047" t="s">
        <v>7136</v>
      </c>
      <c r="D6047" t="s">
        <v>7242</v>
      </c>
      <c r="E6047" t="s">
        <v>8024</v>
      </c>
      <c r="F6047" t="s">
        <v>10017</v>
      </c>
      <c r="G6047" t="s">
        <v>12205</v>
      </c>
      <c r="H6047" t="s">
        <v>12750</v>
      </c>
      <c r="I6047" s="1">
        <v>0</v>
      </c>
      <c r="J6047" s="1"/>
      <c r="K6047" s="1"/>
      <c r="L6047" s="1"/>
      <c r="M6047" s="1"/>
      <c r="N6047" s="1">
        <v>0</v>
      </c>
      <c r="O6047" s="1">
        <v>0</v>
      </c>
      <c r="P6047" s="1"/>
      <c r="Q6047" s="1">
        <v>0</v>
      </c>
      <c r="R6047" s="1"/>
      <c r="S6047" s="1">
        <v>0</v>
      </c>
      <c r="T6047" s="1"/>
      <c r="U6047" s="1"/>
      <c r="V6047" s="1">
        <v>0</v>
      </c>
      <c r="W6047" s="1"/>
      <c r="X6047" s="1">
        <v>0</v>
      </c>
      <c r="Y6047" s="1">
        <v>0</v>
      </c>
      <c r="Z6047" s="1"/>
      <c r="AA6047" s="1"/>
      <c r="AB6047" s="1">
        <v>0</v>
      </c>
      <c r="AC6047" s="1">
        <v>0</v>
      </c>
      <c r="AD6047" s="1"/>
      <c r="AE6047" s="1"/>
      <c r="AF6047" s="1">
        <v>0</v>
      </c>
      <c r="AG6047" s="1"/>
      <c r="AH6047" s="1">
        <v>391.11062525023959</v>
      </c>
      <c r="AI6047" s="1"/>
      <c r="AJ6047" s="1"/>
      <c r="AK6047" s="1"/>
      <c r="AL6047" s="1">
        <v>391.11062622070313</v>
      </c>
      <c r="AM6047" s="1">
        <v>0</v>
      </c>
      <c r="AN6047" s="1">
        <v>391.11062622070313</v>
      </c>
      <c r="AO6047" t="s">
        <v>18857</v>
      </c>
    </row>
    <row r="6048" spans="1:41" x14ac:dyDescent="0.25">
      <c r="A6048" s="1">
        <v>2023</v>
      </c>
      <c r="B6048" t="s">
        <v>4582</v>
      </c>
      <c r="C6048" t="s">
        <v>7136</v>
      </c>
      <c r="D6048" t="s">
        <v>7242</v>
      </c>
      <c r="E6048" t="s">
        <v>8024</v>
      </c>
      <c r="F6048" t="s">
        <v>10018</v>
      </c>
      <c r="G6048" t="s">
        <v>12205</v>
      </c>
      <c r="H6048" t="s">
        <v>12750</v>
      </c>
      <c r="I6048" s="1">
        <v>1108.6365221680176</v>
      </c>
      <c r="J6048" s="1"/>
      <c r="K6048" s="1">
        <v>89.79955829560943</v>
      </c>
      <c r="L6048" s="1">
        <v>55.431826108400884</v>
      </c>
      <c r="M6048" s="1">
        <v>332.5909566504053</v>
      </c>
      <c r="N6048" s="1">
        <v>4175.4632766240156</v>
      </c>
      <c r="O6048" s="1">
        <v>186.25093572422696</v>
      </c>
      <c r="P6048" s="1"/>
      <c r="Q6048" s="1">
        <v>0</v>
      </c>
      <c r="R6048" s="1">
        <v>44.731788864734433</v>
      </c>
      <c r="S6048" s="1">
        <v>0</v>
      </c>
      <c r="T6048" s="1"/>
      <c r="U6048" s="1">
        <v>0</v>
      </c>
      <c r="V6048" s="1">
        <v>1164.0683482764184</v>
      </c>
      <c r="W6048" s="1"/>
      <c r="X6048" s="1">
        <v>0</v>
      </c>
      <c r="Y6048" s="1">
        <v>1607.5229571436255</v>
      </c>
      <c r="Z6048" s="1">
        <v>67.072509591165073</v>
      </c>
      <c r="AA6048" s="1"/>
      <c r="AB6048" s="1"/>
      <c r="AC6048" s="1">
        <v>0</v>
      </c>
      <c r="AD6048" s="1"/>
      <c r="AE6048" s="1"/>
      <c r="AF6048" s="1">
        <v>2235.0112286907233</v>
      </c>
      <c r="AG6048" s="1">
        <v>7621.8760899051213</v>
      </c>
      <c r="AH6048" s="1">
        <v>554.31826108400878</v>
      </c>
      <c r="AI6048" s="1">
        <v>0</v>
      </c>
      <c r="AJ6048" s="1"/>
      <c r="AK6048" s="1"/>
      <c r="AL6048" s="1">
        <v>19242.775390625</v>
      </c>
      <c r="AM6048" s="1">
        <v>18079.814453125</v>
      </c>
      <c r="AN6048" s="1">
        <v>1162.959716796875</v>
      </c>
      <c r="AO6048" t="s">
        <v>18858</v>
      </c>
    </row>
    <row r="6049" spans="1:41" x14ac:dyDescent="0.25">
      <c r="A6049" s="1">
        <v>2023</v>
      </c>
      <c r="B6049" t="s">
        <v>4583</v>
      </c>
      <c r="C6049" t="s">
        <v>7136</v>
      </c>
      <c r="D6049" t="s">
        <v>7242</v>
      </c>
      <c r="E6049" t="s">
        <v>8024</v>
      </c>
      <c r="F6049" t="s">
        <v>10018</v>
      </c>
      <c r="G6049" t="s">
        <v>12205</v>
      </c>
      <c r="H6049" t="s">
        <v>12750</v>
      </c>
      <c r="I6049" s="1">
        <v>0</v>
      </c>
      <c r="J6049" s="1"/>
      <c r="K6049" s="1">
        <v>94.421720486856259</v>
      </c>
      <c r="L6049" s="1">
        <v>354.08145182571099</v>
      </c>
      <c r="M6049" s="1">
        <v>1300.5116657681842</v>
      </c>
      <c r="N6049" s="1">
        <v>3271.1401831891176</v>
      </c>
      <c r="O6049" s="1">
        <v>194.74479850414102</v>
      </c>
      <c r="P6049" s="1"/>
      <c r="Q6049" s="1">
        <v>0</v>
      </c>
      <c r="R6049" s="1"/>
      <c r="S6049" s="1">
        <v>531.12217773856639</v>
      </c>
      <c r="T6049" s="1"/>
      <c r="U6049" s="1"/>
      <c r="V6049" s="1">
        <v>1534.3529579114143</v>
      </c>
      <c r="W6049" s="1">
        <v>0</v>
      </c>
      <c r="X6049" s="1"/>
      <c r="Y6049" s="1">
        <v>1593.3665332156993</v>
      </c>
      <c r="Z6049" s="1">
        <v>163.67061029191663</v>
      </c>
      <c r="AA6049" s="1">
        <v>354.08145182571099</v>
      </c>
      <c r="AB6049" s="1"/>
      <c r="AC6049" s="1"/>
      <c r="AD6049" s="1"/>
      <c r="AE6049" s="1"/>
      <c r="AF6049" s="1">
        <v>1840.1133117805666</v>
      </c>
      <c r="AG6049" s="1">
        <v>9284.4197945130436</v>
      </c>
      <c r="AH6049" s="1">
        <v>1180.2715060857031</v>
      </c>
      <c r="AI6049" s="1">
        <v>230.15294368671212</v>
      </c>
      <c r="AJ6049" s="1">
        <v>0</v>
      </c>
      <c r="AK6049" s="1">
        <v>0</v>
      </c>
      <c r="AL6049" s="1">
        <v>21926.44921875</v>
      </c>
      <c r="AM6049" s="1">
        <v>18395.2265625</v>
      </c>
      <c r="AN6049" s="1">
        <v>3531.224609375</v>
      </c>
      <c r="AO6049" t="s">
        <v>18859</v>
      </c>
    </row>
    <row r="6050" spans="1:41" x14ac:dyDescent="0.25">
      <c r="A6050" s="1">
        <v>2023</v>
      </c>
      <c r="B6050" t="s">
        <v>4584</v>
      </c>
      <c r="C6050" t="s">
        <v>7136</v>
      </c>
      <c r="D6050" t="s">
        <v>7242</v>
      </c>
      <c r="E6050" t="s">
        <v>8024</v>
      </c>
      <c r="F6050" t="s">
        <v>10018</v>
      </c>
      <c r="G6050" t="s">
        <v>12205</v>
      </c>
      <c r="H6050" t="s">
        <v>12750</v>
      </c>
      <c r="I6050" s="1">
        <v>0</v>
      </c>
      <c r="J6050" s="1"/>
      <c r="K6050" s="1">
        <v>98.078584475976953</v>
      </c>
      <c r="L6050" s="1"/>
      <c r="M6050" s="1">
        <v>766.23894121856995</v>
      </c>
      <c r="N6050" s="1">
        <v>2442.1567534518263</v>
      </c>
      <c r="O6050" s="1">
        <v>193.09221318707964</v>
      </c>
      <c r="P6050" s="1"/>
      <c r="Q6050" s="1">
        <v>0</v>
      </c>
      <c r="R6050" s="1">
        <v>1334.8225656757484</v>
      </c>
      <c r="S6050" s="1">
        <v>551.69203767737031</v>
      </c>
      <c r="T6050" s="1"/>
      <c r="U6050" s="1"/>
      <c r="V6050" s="1">
        <v>1593.7769977346254</v>
      </c>
      <c r="W6050" s="1"/>
      <c r="X6050" s="1"/>
      <c r="Y6050" s="1"/>
      <c r="Z6050" s="1"/>
      <c r="AA6050" s="1">
        <v>367.7946917849136</v>
      </c>
      <c r="AB6050" s="1"/>
      <c r="AC6050" s="1"/>
      <c r="AD6050" s="1">
        <v>352.46991296054216</v>
      </c>
      <c r="AE6050" s="1"/>
      <c r="AF6050" s="1">
        <v>2206.7681507094812</v>
      </c>
      <c r="AG6050" s="1">
        <v>15742.860443621572</v>
      </c>
      <c r="AH6050" s="1">
        <v>1225.9823059497119</v>
      </c>
      <c r="AI6050" s="1">
        <v>239.06654966019383</v>
      </c>
      <c r="AJ6050" s="1"/>
      <c r="AK6050" s="1"/>
      <c r="AL6050" s="1">
        <v>27114.80078125</v>
      </c>
      <c r="AM6050" s="1">
        <v>23688.1796875</v>
      </c>
      <c r="AN6050" s="1">
        <v>3426.62060546875</v>
      </c>
      <c r="AO6050" t="s">
        <v>18860</v>
      </c>
    </row>
    <row r="6051" spans="1:41" x14ac:dyDescent="0.25">
      <c r="A6051" s="1">
        <v>2023</v>
      </c>
      <c r="B6051" t="s">
        <v>4585</v>
      </c>
      <c r="C6051" t="s">
        <v>7136</v>
      </c>
      <c r="D6051" t="s">
        <v>7242</v>
      </c>
      <c r="E6051" t="s">
        <v>8024</v>
      </c>
      <c r="F6051" t="s">
        <v>10018</v>
      </c>
      <c r="G6051" t="s">
        <v>12205</v>
      </c>
      <c r="H6051" t="s">
        <v>12750</v>
      </c>
      <c r="I6051" s="1"/>
      <c r="J6051" s="1"/>
      <c r="K6051" s="1"/>
      <c r="L6051" s="1"/>
      <c r="M6051" s="1">
        <v>314.51768077644391</v>
      </c>
      <c r="N6051" s="1">
        <v>3754.0117470733253</v>
      </c>
      <c r="O6051" s="1"/>
      <c r="P6051" s="1"/>
      <c r="Q6051" s="1">
        <v>0</v>
      </c>
      <c r="R6051" s="1">
        <v>40.994439342041296</v>
      </c>
      <c r="S6051" s="1">
        <v>471.77652116466589</v>
      </c>
      <c r="T6051" s="1">
        <v>0</v>
      </c>
      <c r="U6051" s="1">
        <v>0</v>
      </c>
      <c r="V6051" s="1">
        <v>524.19613462740654</v>
      </c>
      <c r="W6051" s="1"/>
      <c r="X6051" s="1"/>
      <c r="Y6051" s="1">
        <v>1874.5253774276059</v>
      </c>
      <c r="Z6051" s="1"/>
      <c r="AA6051" s="1"/>
      <c r="AB6051" s="1"/>
      <c r="AC6051" s="1"/>
      <c r="AD6051" s="1"/>
      <c r="AE6051" s="1"/>
      <c r="AF6051" s="1">
        <v>2389.2859816317191</v>
      </c>
      <c r="AG6051" s="1">
        <v>10820.456610978927</v>
      </c>
      <c r="AH6051" s="1">
        <v>1572.5884038822196</v>
      </c>
      <c r="AI6051" s="1">
        <v>0</v>
      </c>
      <c r="AJ6051" s="1"/>
      <c r="AK6051" s="1"/>
      <c r="AL6051" s="1">
        <v>21762.3515625</v>
      </c>
      <c r="AM6051" s="1">
        <v>19403.470703125</v>
      </c>
      <c r="AN6051" s="1">
        <v>2358.882568359375</v>
      </c>
      <c r="AO6051" t="s">
        <v>18861</v>
      </c>
    </row>
    <row r="6052" spans="1:41" x14ac:dyDescent="0.25">
      <c r="A6052" s="1">
        <v>2023</v>
      </c>
      <c r="B6052" t="s">
        <v>4586</v>
      </c>
      <c r="C6052" t="s">
        <v>7136</v>
      </c>
      <c r="D6052" t="s">
        <v>7242</v>
      </c>
      <c r="E6052" t="s">
        <v>8024</v>
      </c>
      <c r="F6052" t="s">
        <v>10018</v>
      </c>
      <c r="G6052" t="s">
        <v>12205</v>
      </c>
      <c r="H6052" t="s">
        <v>12750</v>
      </c>
      <c r="I6052" s="1">
        <v>822.15</v>
      </c>
      <c r="J6052" s="1"/>
      <c r="K6052" s="1"/>
      <c r="L6052" s="1"/>
      <c r="M6052" s="1">
        <v>300</v>
      </c>
      <c r="N6052" s="1">
        <v>3295.750765625</v>
      </c>
      <c r="O6052" s="1"/>
      <c r="P6052" s="1"/>
      <c r="Q6052" s="1">
        <v>20.931823420200001</v>
      </c>
      <c r="R6052" s="1">
        <v>281.63820229999999</v>
      </c>
      <c r="S6052" s="1"/>
      <c r="T6052" s="1"/>
      <c r="U6052" s="1">
        <v>60</v>
      </c>
      <c r="V6052" s="1">
        <v>500</v>
      </c>
      <c r="W6052" s="1"/>
      <c r="X6052" s="1">
        <v>100</v>
      </c>
      <c r="Y6052" s="1">
        <v>6702.48</v>
      </c>
      <c r="Z6052" s="1"/>
      <c r="AA6052" s="1"/>
      <c r="AB6052" s="1"/>
      <c r="AC6052" s="1"/>
      <c r="AD6052" s="1"/>
      <c r="AE6052" s="1"/>
      <c r="AF6052" s="1">
        <v>0</v>
      </c>
      <c r="AG6052" s="1">
        <v>10737</v>
      </c>
      <c r="AH6052" s="1">
        <v>4401.2479999999996</v>
      </c>
      <c r="AI6052" s="1">
        <v>0</v>
      </c>
      <c r="AJ6052" s="1"/>
      <c r="AK6052" s="1"/>
      <c r="AL6052" s="1">
        <v>27221.19921875</v>
      </c>
      <c r="AM6052" s="1">
        <v>22419.951171875</v>
      </c>
      <c r="AN6052" s="1">
        <v>4801.248046875</v>
      </c>
      <c r="AO6052" t="s">
        <v>18862</v>
      </c>
    </row>
    <row r="6053" spans="1:41" x14ac:dyDescent="0.25">
      <c r="A6053" s="1">
        <v>2023</v>
      </c>
      <c r="B6053" t="s">
        <v>4587</v>
      </c>
      <c r="C6053" t="s">
        <v>7136</v>
      </c>
      <c r="D6053" t="s">
        <v>7242</v>
      </c>
      <c r="E6053" t="s">
        <v>8024</v>
      </c>
      <c r="F6053" t="s">
        <v>10018</v>
      </c>
      <c r="G6053" t="s">
        <v>12205</v>
      </c>
      <c r="H6053" t="s">
        <v>12750</v>
      </c>
      <c r="I6053" s="1">
        <v>1078.0294489667867</v>
      </c>
      <c r="J6053" s="1">
        <v>0</v>
      </c>
      <c r="K6053" s="1"/>
      <c r="L6053" s="1"/>
      <c r="M6053" s="1">
        <v>323.40883469003597</v>
      </c>
      <c r="N6053" s="1">
        <v>4068.0066513842094</v>
      </c>
      <c r="O6053" s="1"/>
      <c r="P6053" s="1"/>
      <c r="Q6053" s="1">
        <v>0</v>
      </c>
      <c r="R6053" s="1">
        <v>43.625266954574592</v>
      </c>
      <c r="S6053" s="1">
        <v>485.11325203505396</v>
      </c>
      <c r="T6053" s="1"/>
      <c r="U6053" s="1">
        <v>0</v>
      </c>
      <c r="V6053" s="1">
        <v>539.01472448339337</v>
      </c>
      <c r="W6053" s="1"/>
      <c r="X6053" s="1">
        <v>269.50736224169668</v>
      </c>
      <c r="Y6053" s="1">
        <v>2134.88979040602</v>
      </c>
      <c r="Z6053" s="1">
        <v>28.855559262826496</v>
      </c>
      <c r="AA6053" s="1"/>
      <c r="AB6053" s="1"/>
      <c r="AC6053" s="1">
        <v>0</v>
      </c>
      <c r="AD6053" s="1"/>
      <c r="AE6053" s="1"/>
      <c r="AF6053" s="1">
        <v>1219.2513067814357</v>
      </c>
      <c r="AG6053" s="1">
        <v>5165.9171194488417</v>
      </c>
      <c r="AH6053" s="1">
        <v>539.01472448339337</v>
      </c>
      <c r="AI6053" s="1">
        <v>0</v>
      </c>
      <c r="AJ6053" s="1"/>
      <c r="AK6053" s="1"/>
      <c r="AL6053" s="1">
        <v>15894.6337890625</v>
      </c>
      <c r="AM6053" s="1">
        <v>14277.58984375</v>
      </c>
      <c r="AN6053" s="1">
        <v>1617.044189453125</v>
      </c>
      <c r="AO6053" t="s">
        <v>18863</v>
      </c>
    </row>
    <row r="6054" spans="1:41" x14ac:dyDescent="0.25">
      <c r="A6054" s="1">
        <v>2023</v>
      </c>
      <c r="B6054" t="s">
        <v>4588</v>
      </c>
      <c r="C6054" t="s">
        <v>7136</v>
      </c>
      <c r="D6054" t="s">
        <v>7242</v>
      </c>
      <c r="E6054" t="s">
        <v>8024</v>
      </c>
      <c r="F6054" t="s">
        <v>10018</v>
      </c>
      <c r="G6054" t="s">
        <v>12205</v>
      </c>
      <c r="H6054" t="s">
        <v>12750</v>
      </c>
      <c r="I6054" s="1">
        <v>0</v>
      </c>
      <c r="J6054" s="1"/>
      <c r="K6054" s="1">
        <v>96.82256744150078</v>
      </c>
      <c r="L6054" s="1"/>
      <c r="M6054" s="1">
        <v>1209.525666710623</v>
      </c>
      <c r="N6054" s="1">
        <v>2412.092211386388</v>
      </c>
      <c r="O6054" s="1">
        <v>190.01428860394529</v>
      </c>
      <c r="P6054" s="1"/>
      <c r="Q6054" s="1">
        <v>0</v>
      </c>
      <c r="R6054" s="1">
        <v>1960.0613465073343</v>
      </c>
      <c r="S6054" s="1">
        <v>544.62694185844191</v>
      </c>
      <c r="T6054" s="1"/>
      <c r="U6054" s="1"/>
      <c r="V6054" s="1">
        <v>1573.3667209243877</v>
      </c>
      <c r="W6054" s="1">
        <v>0</v>
      </c>
      <c r="X6054" s="1">
        <v>0</v>
      </c>
      <c r="Y6054" s="1">
        <v>907.71156976406985</v>
      </c>
      <c r="Z6054" s="1"/>
      <c r="AA6054" s="1">
        <v>363.08462790562794</v>
      </c>
      <c r="AB6054" s="1"/>
      <c r="AC6054" s="1"/>
      <c r="AD6054" s="1">
        <v>332.82757558015891</v>
      </c>
      <c r="AE6054" s="1"/>
      <c r="AF6054" s="1">
        <v>1864.492213650848</v>
      </c>
      <c r="AG6054" s="1">
        <v>16251.667945055906</v>
      </c>
      <c r="AH6054" s="1">
        <v>1210.2820930187597</v>
      </c>
      <c r="AI6054" s="1">
        <v>236.00500813865816</v>
      </c>
      <c r="AJ6054" s="1">
        <v>0</v>
      </c>
      <c r="AK6054" s="1">
        <v>0</v>
      </c>
      <c r="AL6054" s="1">
        <v>29152.580078125</v>
      </c>
      <c r="AM6054" s="1">
        <v>25332.4765625</v>
      </c>
      <c r="AN6054" s="1">
        <v>3820.104248046875</v>
      </c>
      <c r="AO6054" t="s">
        <v>18864</v>
      </c>
    </row>
    <row r="6055" spans="1:41" x14ac:dyDescent="0.25">
      <c r="A6055" s="1">
        <v>2023</v>
      </c>
      <c r="B6055" t="s">
        <v>4589</v>
      </c>
      <c r="C6055" t="s">
        <v>7136</v>
      </c>
      <c r="D6055" t="s">
        <v>7242</v>
      </c>
      <c r="E6055" t="s">
        <v>8024</v>
      </c>
      <c r="F6055" t="s">
        <v>10018</v>
      </c>
      <c r="G6055" t="s">
        <v>12205</v>
      </c>
      <c r="H6055" t="s">
        <v>12750</v>
      </c>
      <c r="I6055" s="1"/>
      <c r="J6055" s="1"/>
      <c r="K6055" s="1"/>
      <c r="L6055" s="1"/>
      <c r="M6055" s="1">
        <v>326.20290847310116</v>
      </c>
      <c r="N6055" s="1">
        <v>1786.3084223694357</v>
      </c>
      <c r="O6055" s="1"/>
      <c r="P6055" s="1"/>
      <c r="Q6055" s="1">
        <v>0</v>
      </c>
      <c r="R6055" s="1">
        <v>355.66489163909426</v>
      </c>
      <c r="S6055" s="1"/>
      <c r="T6055" s="1">
        <v>0</v>
      </c>
      <c r="U6055" s="1">
        <v>0</v>
      </c>
      <c r="V6055" s="1">
        <v>509.69204448922051</v>
      </c>
      <c r="W6055" s="1">
        <v>58.104893071771144</v>
      </c>
      <c r="X6055" s="1">
        <v>560.66124893814253</v>
      </c>
      <c r="Y6055" s="1">
        <v>1226.3541738961762</v>
      </c>
      <c r="Z6055" s="1"/>
      <c r="AA6055" s="1"/>
      <c r="AB6055" s="1"/>
      <c r="AC6055" s="1"/>
      <c r="AD6055" s="1"/>
      <c r="AE6055" s="1"/>
      <c r="AF6055" s="1">
        <v>0</v>
      </c>
      <c r="AG6055" s="1">
        <v>10731.056304676049</v>
      </c>
      <c r="AH6055" s="1">
        <v>4168.2615398328453</v>
      </c>
      <c r="AI6055" s="1">
        <v>0</v>
      </c>
      <c r="AJ6055" s="1"/>
      <c r="AK6055" s="1"/>
      <c r="AL6055" s="1">
        <v>19722.306640625</v>
      </c>
      <c r="AM6055" s="1">
        <v>14609.076171875</v>
      </c>
      <c r="AN6055" s="1">
        <v>5113.23046875</v>
      </c>
      <c r="AO6055" t="s">
        <v>18865</v>
      </c>
    </row>
    <row r="6056" spans="1:41" x14ac:dyDescent="0.25">
      <c r="A6056" s="1">
        <v>2023</v>
      </c>
      <c r="B6056" t="s">
        <v>4590</v>
      </c>
      <c r="C6056" t="s">
        <v>7136</v>
      </c>
      <c r="D6056" t="s">
        <v>7242</v>
      </c>
      <c r="E6056" t="s">
        <v>8024</v>
      </c>
      <c r="F6056" t="s">
        <v>10018</v>
      </c>
      <c r="G6056" t="s">
        <v>12205</v>
      </c>
      <c r="H6056" t="s">
        <v>12750</v>
      </c>
      <c r="I6056" s="1">
        <v>1144.4366612566348</v>
      </c>
      <c r="J6056" s="1"/>
      <c r="K6056" s="1">
        <v>91.554932900530787</v>
      </c>
      <c r="L6056" s="1">
        <v>57.221833062831742</v>
      </c>
      <c r="M6056" s="1">
        <v>171.66549918849523</v>
      </c>
      <c r="N6056" s="1">
        <v>4236.7045199720624</v>
      </c>
      <c r="O6056" s="1">
        <v>188.83204910734474</v>
      </c>
      <c r="P6056" s="1"/>
      <c r="Q6056" s="1">
        <v>0</v>
      </c>
      <c r="R6056" s="1">
        <v>638.11967061779512</v>
      </c>
      <c r="S6056" s="1">
        <v>514.9964975654857</v>
      </c>
      <c r="T6056" s="1"/>
      <c r="U6056" s="1">
        <v>0</v>
      </c>
      <c r="V6056" s="1">
        <v>720.99509659167995</v>
      </c>
      <c r="W6056" s="1"/>
      <c r="X6056" s="1">
        <v>0</v>
      </c>
      <c r="Y6056" s="1">
        <v>1659.4331588221205</v>
      </c>
      <c r="Z6056" s="1">
        <v>68.304603467907455</v>
      </c>
      <c r="AA6056" s="1"/>
      <c r="AB6056" s="1">
        <v>0</v>
      </c>
      <c r="AC6056" s="1">
        <v>0</v>
      </c>
      <c r="AD6056" s="1"/>
      <c r="AE6056" s="1"/>
      <c r="AF6056" s="1">
        <v>1793.1999275209591</v>
      </c>
      <c r="AG6056" s="1">
        <v>5397.1632944862904</v>
      </c>
      <c r="AH6056" s="1">
        <v>572.2183306283174</v>
      </c>
      <c r="AI6056" s="1">
        <v>223.1651489450438</v>
      </c>
      <c r="AJ6056" s="1"/>
      <c r="AK6056" s="1"/>
      <c r="AL6056" s="1">
        <v>17478.013671875</v>
      </c>
      <c r="AM6056" s="1">
        <v>15715.5791015625</v>
      </c>
      <c r="AN6056" s="1">
        <v>1762.4324951171875</v>
      </c>
      <c r="AO6056" t="s">
        <v>18866</v>
      </c>
    </row>
    <row r="6057" spans="1:41" x14ac:dyDescent="0.25">
      <c r="A6057" s="1">
        <v>2023</v>
      </c>
      <c r="B6057" t="s">
        <v>4591</v>
      </c>
      <c r="C6057" t="s">
        <v>7136</v>
      </c>
      <c r="D6057" t="s">
        <v>7242</v>
      </c>
      <c r="E6057" t="s">
        <v>8024</v>
      </c>
      <c r="F6057" t="s">
        <v>10019</v>
      </c>
      <c r="G6057" t="s">
        <v>12205</v>
      </c>
      <c r="H6057" t="s">
        <v>12750</v>
      </c>
      <c r="I6057" s="1">
        <v>0</v>
      </c>
      <c r="J6057" s="1"/>
      <c r="K6057" s="1"/>
      <c r="L6057" s="1"/>
      <c r="M6057" s="1">
        <v>0</v>
      </c>
      <c r="N6057" s="1">
        <v>0</v>
      </c>
      <c r="O6057" s="1"/>
      <c r="P6057" s="1"/>
      <c r="Q6057" s="1">
        <v>0</v>
      </c>
      <c r="R6057" s="1"/>
      <c r="S6057" s="1">
        <v>0</v>
      </c>
      <c r="T6057" s="1"/>
      <c r="U6057" s="1"/>
      <c r="V6057" s="1">
        <v>0</v>
      </c>
      <c r="W6057" s="1"/>
      <c r="X6057" s="1">
        <v>83.147739162601326</v>
      </c>
      <c r="Y6057" s="1">
        <v>0</v>
      </c>
      <c r="Z6057" s="1"/>
      <c r="AA6057" s="1"/>
      <c r="AB6057" s="1"/>
      <c r="AC6057" s="1">
        <v>0</v>
      </c>
      <c r="AD6057" s="1"/>
      <c r="AE6057" s="1"/>
      <c r="AF6057" s="1">
        <v>0</v>
      </c>
      <c r="AG6057" s="1">
        <v>5896.837661411686</v>
      </c>
      <c r="AH6057" s="1"/>
      <c r="AI6057" s="1">
        <v>0</v>
      </c>
      <c r="AJ6057" s="1"/>
      <c r="AK6057" s="1"/>
      <c r="AL6057" s="1">
        <v>5979.9853515625</v>
      </c>
      <c r="AM6057" s="1">
        <v>5896.837890625</v>
      </c>
      <c r="AN6057" s="1">
        <v>83.147735595703125</v>
      </c>
      <c r="AO6057" t="s">
        <v>18867</v>
      </c>
    </row>
    <row r="6058" spans="1:41" x14ac:dyDescent="0.25">
      <c r="A6058" s="1">
        <v>2023</v>
      </c>
      <c r="B6058" t="s">
        <v>4592</v>
      </c>
      <c r="C6058" t="s">
        <v>7136</v>
      </c>
      <c r="D6058" t="s">
        <v>7242</v>
      </c>
      <c r="E6058" t="s">
        <v>8024</v>
      </c>
      <c r="F6058" t="s">
        <v>10019</v>
      </c>
      <c r="G6058" t="s">
        <v>12205</v>
      </c>
      <c r="H6058" t="s">
        <v>12750</v>
      </c>
      <c r="I6058" s="1"/>
      <c r="J6058" s="1"/>
      <c r="K6058" s="1"/>
      <c r="L6058" s="1"/>
      <c r="M6058" s="1"/>
      <c r="N6058" s="1">
        <v>0</v>
      </c>
      <c r="O6058" s="1"/>
      <c r="P6058" s="1"/>
      <c r="Q6058" s="1">
        <v>0</v>
      </c>
      <c r="R6058" s="1">
        <v>0</v>
      </c>
      <c r="S6058" s="1">
        <v>0</v>
      </c>
      <c r="T6058" s="1"/>
      <c r="U6058" s="1"/>
      <c r="V6058" s="1">
        <v>0</v>
      </c>
      <c r="W6058" s="1"/>
      <c r="X6058" s="1"/>
      <c r="Y6058" s="1"/>
      <c r="Z6058" s="1"/>
      <c r="AA6058" s="1">
        <v>0</v>
      </c>
      <c r="AB6058" s="1"/>
      <c r="AC6058" s="1"/>
      <c r="AD6058" s="1"/>
      <c r="AE6058" s="1"/>
      <c r="AF6058" s="1"/>
      <c r="AG6058" s="1">
        <v>2342.5319674108828</v>
      </c>
      <c r="AH6058" s="1"/>
      <c r="AI6058" s="1"/>
      <c r="AJ6058" s="1"/>
      <c r="AK6058" s="1"/>
      <c r="AL6058" s="1">
        <v>2342.531982421875</v>
      </c>
      <c r="AM6058" s="1">
        <v>2342.531982421875</v>
      </c>
      <c r="AN6058" s="1">
        <v>0</v>
      </c>
      <c r="AO6058" t="s">
        <v>18868</v>
      </c>
    </row>
    <row r="6059" spans="1:41" x14ac:dyDescent="0.25">
      <c r="A6059" s="1">
        <v>2023</v>
      </c>
      <c r="B6059" t="s">
        <v>4593</v>
      </c>
      <c r="C6059" t="s">
        <v>7136</v>
      </c>
      <c r="D6059" t="s">
        <v>7242</v>
      </c>
      <c r="E6059" t="s">
        <v>8024</v>
      </c>
      <c r="F6059" t="s">
        <v>10019</v>
      </c>
      <c r="G6059" t="s">
        <v>12205</v>
      </c>
      <c r="H6059" t="s">
        <v>12750</v>
      </c>
      <c r="I6059" s="1">
        <v>0</v>
      </c>
      <c r="J6059" s="1"/>
      <c r="K6059" s="1"/>
      <c r="L6059" s="1"/>
      <c r="M6059" s="1"/>
      <c r="N6059" s="1">
        <v>0</v>
      </c>
      <c r="O6059" s="1"/>
      <c r="P6059" s="1"/>
      <c r="Q6059" s="1">
        <v>0</v>
      </c>
      <c r="R6059" s="1"/>
      <c r="S6059" s="1">
        <v>0</v>
      </c>
      <c r="T6059" s="1"/>
      <c r="U6059" s="1"/>
      <c r="V6059" s="1">
        <v>0</v>
      </c>
      <c r="W6059" s="1">
        <v>0</v>
      </c>
      <c r="X6059" s="1">
        <v>61.374118316456567</v>
      </c>
      <c r="Y6059" s="1">
        <v>0</v>
      </c>
      <c r="Z6059" s="1">
        <v>0</v>
      </c>
      <c r="AA6059" s="1"/>
      <c r="AB6059" s="1"/>
      <c r="AC6059" s="1"/>
      <c r="AD6059" s="1"/>
      <c r="AE6059" s="1"/>
      <c r="AF6059" s="1">
        <v>511.14258660571284</v>
      </c>
      <c r="AG6059" s="1"/>
      <c r="AH6059" s="1">
        <v>0</v>
      </c>
      <c r="AI6059" s="1">
        <v>0</v>
      </c>
      <c r="AJ6059" s="1">
        <v>0</v>
      </c>
      <c r="AK6059" s="1"/>
      <c r="AL6059" s="1">
        <v>572.5167236328125</v>
      </c>
      <c r="AM6059" s="1">
        <v>511.142578125</v>
      </c>
      <c r="AN6059" s="1">
        <v>61.374118804931641</v>
      </c>
      <c r="AO6059" t="s">
        <v>18869</v>
      </c>
    </row>
    <row r="6060" spans="1:41" x14ac:dyDescent="0.25">
      <c r="A6060" s="1">
        <v>2023</v>
      </c>
      <c r="B6060" t="s">
        <v>4594</v>
      </c>
      <c r="C6060" t="s">
        <v>7136</v>
      </c>
      <c r="D6060" t="s">
        <v>7242</v>
      </c>
      <c r="E6060" t="s">
        <v>8024</v>
      </c>
      <c r="F6060" t="s">
        <v>10019</v>
      </c>
      <c r="G6060" t="s">
        <v>12205</v>
      </c>
      <c r="H6060" t="s">
        <v>12750</v>
      </c>
      <c r="I6060" s="1"/>
      <c r="J6060" s="1"/>
      <c r="K6060" s="1"/>
      <c r="L6060" s="1"/>
      <c r="M6060" s="1"/>
      <c r="N6060" s="1">
        <v>0</v>
      </c>
      <c r="O6060" s="1"/>
      <c r="P6060" s="1"/>
      <c r="Q6060" s="1">
        <v>0</v>
      </c>
      <c r="R6060" s="1"/>
      <c r="S6060" s="1">
        <v>0</v>
      </c>
      <c r="T6060" s="1">
        <v>0</v>
      </c>
      <c r="U6060" s="1"/>
      <c r="V6060" s="1">
        <v>0</v>
      </c>
      <c r="W6060" s="1">
        <v>31.451768077644392</v>
      </c>
      <c r="X6060" s="1"/>
      <c r="Y6060" s="1"/>
      <c r="Z6060" s="1"/>
      <c r="AA6060" s="1"/>
      <c r="AB6060" s="1"/>
      <c r="AC6060" s="1"/>
      <c r="AD6060" s="1"/>
      <c r="AE6060" s="1"/>
      <c r="AF6060" s="1">
        <v>0</v>
      </c>
      <c r="AG6060" s="1">
        <v>0</v>
      </c>
      <c r="AH6060" s="1"/>
      <c r="AI6060" s="1">
        <v>0</v>
      </c>
      <c r="AJ6060" s="1"/>
      <c r="AK6060" s="1"/>
      <c r="AL6060" s="1">
        <v>31.45176887512207</v>
      </c>
      <c r="AM6060" s="1">
        <v>0</v>
      </c>
      <c r="AN6060" s="1">
        <v>31.45176887512207</v>
      </c>
      <c r="AO6060" t="s">
        <v>18870</v>
      </c>
    </row>
    <row r="6061" spans="1:41" x14ac:dyDescent="0.25">
      <c r="A6061" s="1">
        <v>2023</v>
      </c>
      <c r="B6061" t="s">
        <v>4595</v>
      </c>
      <c r="C6061" t="s">
        <v>7136</v>
      </c>
      <c r="D6061" t="s">
        <v>7242</v>
      </c>
      <c r="E6061" t="s">
        <v>8024</v>
      </c>
      <c r="F6061" t="s">
        <v>10019</v>
      </c>
      <c r="G6061" t="s">
        <v>12205</v>
      </c>
      <c r="H6061" t="s">
        <v>12750</v>
      </c>
      <c r="I6061" s="1">
        <v>0</v>
      </c>
      <c r="J6061" s="1"/>
      <c r="K6061" s="1"/>
      <c r="L6061" s="1"/>
      <c r="M6061" s="1"/>
      <c r="N6061" s="1"/>
      <c r="O6061" s="1">
        <v>0</v>
      </c>
      <c r="P6061" s="1"/>
      <c r="Q6061" s="1">
        <v>0</v>
      </c>
      <c r="R6061" s="1"/>
      <c r="S6061" s="1">
        <v>0</v>
      </c>
      <c r="T6061" s="1"/>
      <c r="U6061" s="1"/>
      <c r="V6061" s="1">
        <v>0</v>
      </c>
      <c r="W6061" s="1">
        <v>0</v>
      </c>
      <c r="X6061" s="1">
        <v>78.957180991980465</v>
      </c>
      <c r="Y6061" s="1"/>
      <c r="Z6061" s="1"/>
      <c r="AA6061" s="1">
        <v>0</v>
      </c>
      <c r="AB6061" s="1"/>
      <c r="AC6061" s="1"/>
      <c r="AD6061" s="1"/>
      <c r="AE6061" s="1"/>
      <c r="AF6061" s="1">
        <v>0</v>
      </c>
      <c r="AG6061" s="1">
        <v>2289.8537199914936</v>
      </c>
      <c r="AH6061" s="1">
        <v>0</v>
      </c>
      <c r="AI6061" s="1"/>
      <c r="AJ6061" s="1">
        <v>0</v>
      </c>
      <c r="AK6061" s="1"/>
      <c r="AL6061" s="1">
        <v>2368.810791015625</v>
      </c>
      <c r="AM6061" s="1">
        <v>2289.853759765625</v>
      </c>
      <c r="AN6061" s="1">
        <v>78.957183837890625</v>
      </c>
      <c r="AO6061" t="s">
        <v>18871</v>
      </c>
    </row>
    <row r="6062" spans="1:41" x14ac:dyDescent="0.25">
      <c r="A6062" s="1">
        <v>2023</v>
      </c>
      <c r="B6062" t="s">
        <v>4596</v>
      </c>
      <c r="C6062" t="s">
        <v>7136</v>
      </c>
      <c r="D6062" t="s">
        <v>7242</v>
      </c>
      <c r="E6062" t="s">
        <v>8024</v>
      </c>
      <c r="F6062" t="s">
        <v>10019</v>
      </c>
      <c r="G6062" t="s">
        <v>12205</v>
      </c>
      <c r="H6062" t="s">
        <v>12750</v>
      </c>
      <c r="I6062" s="1">
        <v>0</v>
      </c>
      <c r="J6062" s="1">
        <v>0</v>
      </c>
      <c r="K6062" s="1"/>
      <c r="L6062" s="1"/>
      <c r="M6062" s="1"/>
      <c r="N6062" s="1">
        <v>0</v>
      </c>
      <c r="O6062" s="1"/>
      <c r="P6062" s="1"/>
      <c r="Q6062" s="1">
        <v>0</v>
      </c>
      <c r="R6062" s="1"/>
      <c r="S6062" s="1">
        <v>0</v>
      </c>
      <c r="T6062" s="1"/>
      <c r="U6062" s="1"/>
      <c r="V6062" s="1">
        <v>0</v>
      </c>
      <c r="W6062" s="1"/>
      <c r="X6062" s="1">
        <v>86.242355917342934</v>
      </c>
      <c r="Y6062" s="1"/>
      <c r="Z6062" s="1"/>
      <c r="AA6062" s="1"/>
      <c r="AB6062" s="1"/>
      <c r="AC6062" s="1">
        <v>0</v>
      </c>
      <c r="AD6062" s="1"/>
      <c r="AE6062" s="1"/>
      <c r="AF6062" s="1">
        <v>0</v>
      </c>
      <c r="AG6062" s="1">
        <v>0</v>
      </c>
      <c r="AH6062" s="1"/>
      <c r="AI6062" s="1">
        <v>0</v>
      </c>
      <c r="AJ6062" s="1"/>
      <c r="AK6062" s="1"/>
      <c r="AL6062" s="1">
        <v>86.242355346679688</v>
      </c>
      <c r="AM6062" s="1">
        <v>0</v>
      </c>
      <c r="AN6062" s="1">
        <v>86.242355346679688</v>
      </c>
      <c r="AO6062" t="s">
        <v>18872</v>
      </c>
    </row>
    <row r="6063" spans="1:41" x14ac:dyDescent="0.25">
      <c r="A6063" s="1">
        <v>2023</v>
      </c>
      <c r="B6063" t="s">
        <v>4597</v>
      </c>
      <c r="C6063" t="s">
        <v>7136</v>
      </c>
      <c r="D6063" t="s">
        <v>7242</v>
      </c>
      <c r="E6063" t="s">
        <v>8024</v>
      </c>
      <c r="F6063" t="s">
        <v>10019</v>
      </c>
      <c r="G6063" t="s">
        <v>12205</v>
      </c>
      <c r="H6063" t="s">
        <v>12750</v>
      </c>
      <c r="I6063" s="1"/>
      <c r="J6063" s="1"/>
      <c r="K6063" s="1"/>
      <c r="L6063" s="1"/>
      <c r="M6063" s="1"/>
      <c r="N6063" s="1">
        <v>0</v>
      </c>
      <c r="O6063" s="1"/>
      <c r="P6063" s="1"/>
      <c r="Q6063" s="1">
        <v>0</v>
      </c>
      <c r="R6063" s="1"/>
      <c r="S6063" s="1"/>
      <c r="T6063" s="1">
        <v>0</v>
      </c>
      <c r="U6063" s="1"/>
      <c r="V6063" s="1">
        <v>0</v>
      </c>
      <c r="W6063" s="1"/>
      <c r="X6063" s="1">
        <v>50.969204448922056</v>
      </c>
      <c r="Y6063" s="1">
        <v>857.38152679350026</v>
      </c>
      <c r="Z6063" s="1"/>
      <c r="AA6063" s="1"/>
      <c r="AB6063" s="1"/>
      <c r="AC6063" s="1"/>
      <c r="AD6063" s="1"/>
      <c r="AE6063" s="1"/>
      <c r="AF6063" s="1">
        <v>0</v>
      </c>
      <c r="AG6063" s="1"/>
      <c r="AH6063" s="1">
        <v>0</v>
      </c>
      <c r="AI6063" s="1">
        <v>0</v>
      </c>
      <c r="AJ6063" s="1"/>
      <c r="AK6063" s="1"/>
      <c r="AL6063" s="1">
        <v>908.3507080078125</v>
      </c>
      <c r="AM6063" s="1">
        <v>857.38153076171875</v>
      </c>
      <c r="AN6063" s="1">
        <v>50.969203948974609</v>
      </c>
      <c r="AO6063" t="s">
        <v>18873</v>
      </c>
    </row>
    <row r="6064" spans="1:41" x14ac:dyDescent="0.25">
      <c r="A6064" s="1">
        <v>2023</v>
      </c>
      <c r="B6064" t="s">
        <v>4598</v>
      </c>
      <c r="C6064" t="s">
        <v>7136</v>
      </c>
      <c r="D6064" t="s">
        <v>7242</v>
      </c>
      <c r="E6064" t="s">
        <v>8024</v>
      </c>
      <c r="F6064" t="s">
        <v>10019</v>
      </c>
      <c r="G6064" t="s">
        <v>12205</v>
      </c>
      <c r="H6064" t="s">
        <v>12750</v>
      </c>
      <c r="I6064" s="1"/>
      <c r="J6064" s="1"/>
      <c r="K6064" s="1"/>
      <c r="L6064" s="1"/>
      <c r="M6064" s="1"/>
      <c r="N6064" s="1">
        <v>551.69712500000003</v>
      </c>
      <c r="O6064" s="1"/>
      <c r="P6064" s="1"/>
      <c r="Q6064" s="1">
        <v>0</v>
      </c>
      <c r="R6064" s="1"/>
      <c r="S6064" s="1"/>
      <c r="T6064" s="1"/>
      <c r="U6064" s="1"/>
      <c r="V6064" s="1">
        <v>0</v>
      </c>
      <c r="W6064" s="1"/>
      <c r="X6064" s="1">
        <v>80</v>
      </c>
      <c r="Y6064" s="1">
        <v>839.37599999999998</v>
      </c>
      <c r="Z6064" s="1"/>
      <c r="AA6064" s="1"/>
      <c r="AB6064" s="1"/>
      <c r="AC6064" s="1"/>
      <c r="AD6064" s="1"/>
      <c r="AE6064" s="1"/>
      <c r="AF6064" s="1">
        <v>0</v>
      </c>
      <c r="AG6064" s="1">
        <v>0</v>
      </c>
      <c r="AH6064" s="1">
        <v>0</v>
      </c>
      <c r="AI6064" s="1">
        <v>0</v>
      </c>
      <c r="AJ6064" s="1"/>
      <c r="AK6064" s="1"/>
      <c r="AL6064" s="1">
        <v>1471.0731201171875</v>
      </c>
      <c r="AM6064" s="1">
        <v>1391.0731201171875</v>
      </c>
      <c r="AN6064" s="1">
        <v>80</v>
      </c>
      <c r="AO6064" t="s">
        <v>18874</v>
      </c>
    </row>
    <row r="6065" spans="1:41" x14ac:dyDescent="0.25">
      <c r="A6065" s="1">
        <v>2023</v>
      </c>
      <c r="B6065" t="s">
        <v>4599</v>
      </c>
      <c r="C6065" t="s">
        <v>7136</v>
      </c>
      <c r="D6065" t="s">
        <v>7242</v>
      </c>
      <c r="E6065" t="s">
        <v>8024</v>
      </c>
      <c r="F6065" t="s">
        <v>10019</v>
      </c>
      <c r="G6065" t="s">
        <v>12205</v>
      </c>
      <c r="H6065" t="s">
        <v>12750</v>
      </c>
      <c r="I6065" s="1">
        <v>0</v>
      </c>
      <c r="J6065" s="1"/>
      <c r="K6065" s="1"/>
      <c r="L6065" s="1"/>
      <c r="M6065" s="1"/>
      <c r="N6065" s="1">
        <v>0</v>
      </c>
      <c r="O6065" s="1">
        <v>0</v>
      </c>
      <c r="P6065" s="1"/>
      <c r="Q6065" s="1">
        <v>0</v>
      </c>
      <c r="R6065" s="1"/>
      <c r="S6065" s="1">
        <v>0</v>
      </c>
      <c r="T6065" s="1"/>
      <c r="U6065" s="1"/>
      <c r="V6065" s="1">
        <v>0</v>
      </c>
      <c r="W6065" s="1"/>
      <c r="X6065" s="1">
        <v>114.44366612566348</v>
      </c>
      <c r="Y6065" s="1">
        <v>0</v>
      </c>
      <c r="Z6065" s="1"/>
      <c r="AA6065" s="1"/>
      <c r="AB6065" s="1">
        <v>0</v>
      </c>
      <c r="AC6065" s="1">
        <v>0</v>
      </c>
      <c r="AD6065" s="1"/>
      <c r="AE6065" s="1"/>
      <c r="AF6065" s="1">
        <v>0</v>
      </c>
      <c r="AG6065" s="1">
        <v>6003.7147249523068</v>
      </c>
      <c r="AH6065" s="1"/>
      <c r="AI6065" s="1">
        <v>0</v>
      </c>
      <c r="AJ6065" s="1"/>
      <c r="AK6065" s="1"/>
      <c r="AL6065" s="1">
        <v>6118.158203125</v>
      </c>
      <c r="AM6065" s="1">
        <v>6003.71484375</v>
      </c>
      <c r="AN6065" s="1">
        <v>114.44366455078125</v>
      </c>
      <c r="AO6065" t="s">
        <v>18875</v>
      </c>
    </row>
    <row r="6066" spans="1:41" x14ac:dyDescent="0.25">
      <c r="A6066" s="1">
        <v>2023</v>
      </c>
      <c r="B6066" t="s">
        <v>4600</v>
      </c>
      <c r="C6066" t="s">
        <v>7136</v>
      </c>
      <c r="D6066" t="s">
        <v>7242</v>
      </c>
      <c r="E6066" t="s">
        <v>8025</v>
      </c>
      <c r="F6066" t="s">
        <v>10020</v>
      </c>
      <c r="G6066" t="s">
        <v>12205</v>
      </c>
      <c r="H6066" t="s">
        <v>12750</v>
      </c>
      <c r="I6066" s="1">
        <v>10523.402798798115</v>
      </c>
      <c r="J6066" s="1">
        <v>17151.099047322827</v>
      </c>
      <c r="K6066" s="1">
        <v>1204.2306825536659</v>
      </c>
      <c r="L6066" s="1">
        <v>3546.1265325449663</v>
      </c>
      <c r="M6066" s="1">
        <v>22406.94838893379</v>
      </c>
      <c r="N6066" s="1">
        <v>13848.168736529951</v>
      </c>
      <c r="O6066" s="1">
        <v>8388.4651867130233</v>
      </c>
      <c r="P6066" s="1">
        <v>10211.802602903834</v>
      </c>
      <c r="Q6066" s="1">
        <v>3361.527893222652</v>
      </c>
      <c r="R6066" s="1">
        <v>9115.4218312173343</v>
      </c>
      <c r="S6066" s="1">
        <v>22242.357701971086</v>
      </c>
      <c r="T6066" s="1">
        <v>10390.271768566052</v>
      </c>
      <c r="U6066" s="1">
        <v>1937.6616309230344</v>
      </c>
      <c r="V6066" s="1">
        <v>6824.7807225327861</v>
      </c>
      <c r="W6066" s="1">
        <v>3152.7848523138691</v>
      </c>
      <c r="X6066" s="1">
        <v>13856.689995922752</v>
      </c>
      <c r="Y6066" s="1">
        <v>59449.056409081481</v>
      </c>
      <c r="Z6066" s="1">
        <v>13735.491473669905</v>
      </c>
      <c r="AA6066" s="1">
        <v>184326.43425869447</v>
      </c>
      <c r="AB6066" s="1">
        <v>0</v>
      </c>
      <c r="AC6066" s="1">
        <v>10093.26854293925</v>
      </c>
      <c r="AD6066" s="1">
        <v>21339.70841487452</v>
      </c>
      <c r="AE6066" s="1">
        <v>24292.056001816734</v>
      </c>
      <c r="AF6066" s="1">
        <v>30022.797137074198</v>
      </c>
      <c r="AG6066" s="1">
        <v>211422.96854735413</v>
      </c>
      <c r="AH6066" s="1">
        <v>35943.514731661271</v>
      </c>
      <c r="AI6066" s="1">
        <v>4107.6974237056702</v>
      </c>
      <c r="AJ6066" s="1">
        <v>47161.572310300755</v>
      </c>
      <c r="AK6066" s="1">
        <v>2634.6483571417311</v>
      </c>
      <c r="AL6066" s="1">
        <v>802690.9375</v>
      </c>
      <c r="AM6066" s="1">
        <v>657023.625</v>
      </c>
      <c r="AN6066" s="1">
        <v>145667.3125</v>
      </c>
      <c r="AO6066" t="s">
        <v>18876</v>
      </c>
    </row>
    <row r="6067" spans="1:41" x14ac:dyDescent="0.25">
      <c r="A6067" s="1">
        <v>2023</v>
      </c>
      <c r="B6067" t="s">
        <v>4601</v>
      </c>
      <c r="C6067" t="s">
        <v>7136</v>
      </c>
      <c r="D6067" t="s">
        <v>7242</v>
      </c>
      <c r="E6067" t="s">
        <v>8025</v>
      </c>
      <c r="F6067" t="s">
        <v>10020</v>
      </c>
      <c r="G6067" t="s">
        <v>12205</v>
      </c>
      <c r="H6067" t="s">
        <v>12750</v>
      </c>
      <c r="I6067" s="1">
        <v>17493.430483802582</v>
      </c>
      <c r="J6067" s="1">
        <v>83240.085716211805</v>
      </c>
      <c r="K6067" s="1">
        <v>1557.3363098871616</v>
      </c>
      <c r="L6067" s="1">
        <v>4691.2055774787859</v>
      </c>
      <c r="M6067" s="1">
        <v>43238.571097635242</v>
      </c>
      <c r="N6067" s="1">
        <v>14669.825856841961</v>
      </c>
      <c r="O6067" s="1">
        <v>10293.39708981088</v>
      </c>
      <c r="P6067" s="1">
        <v>10661.874784093437</v>
      </c>
      <c r="Q6067" s="1">
        <v>4282.5210648600514</v>
      </c>
      <c r="R6067" s="1">
        <v>7654.3861424980178</v>
      </c>
      <c r="S6067" s="1">
        <v>18568.386995968998</v>
      </c>
      <c r="T6067" s="1">
        <v>14233.405188383727</v>
      </c>
      <c r="U6067" s="1">
        <v>1554.5607356921225</v>
      </c>
      <c r="V6067" s="1">
        <v>11005.27062461125</v>
      </c>
      <c r="W6067" s="1">
        <v>9290.7171484003229</v>
      </c>
      <c r="X6067" s="1">
        <v>28548.00068789877</v>
      </c>
      <c r="Y6067" s="1">
        <v>70180.516989809752</v>
      </c>
      <c r="Z6067" s="1">
        <v>14766.904901258482</v>
      </c>
      <c r="AA6067" s="1">
        <v>205760.63959212037</v>
      </c>
      <c r="AB6067" s="1">
        <v>2017.3611120883349</v>
      </c>
      <c r="AC6067" s="1">
        <v>18647.539948125588</v>
      </c>
      <c r="AD6067" s="1">
        <v>17662.108260508357</v>
      </c>
      <c r="AE6067" s="1">
        <v>16478.72075372751</v>
      </c>
      <c r="AF6067" s="1">
        <v>48558.068039406011</v>
      </c>
      <c r="AG6067" s="1">
        <v>264583.17906253232</v>
      </c>
      <c r="AH6067" s="1">
        <v>43771.433811372415</v>
      </c>
      <c r="AI6067" s="1">
        <v>7071.4674252434461</v>
      </c>
      <c r="AJ6067" s="1">
        <v>47399.955337382416</v>
      </c>
      <c r="AK6067" s="1">
        <v>3686.0928657460431</v>
      </c>
      <c r="AL6067" s="1">
        <v>1041567</v>
      </c>
      <c r="AM6067" s="1">
        <v>841628.6875</v>
      </c>
      <c r="AN6067" s="1">
        <v>199938.28125</v>
      </c>
      <c r="AO6067" t="s">
        <v>18877</v>
      </c>
    </row>
    <row r="6068" spans="1:41" x14ac:dyDescent="0.25">
      <c r="A6068" s="1">
        <v>2023</v>
      </c>
      <c r="B6068" t="s">
        <v>4602</v>
      </c>
      <c r="C6068" t="s">
        <v>7136</v>
      </c>
      <c r="D6068" t="s">
        <v>7242</v>
      </c>
      <c r="E6068" t="s">
        <v>8025</v>
      </c>
      <c r="F6068" t="s">
        <v>10020</v>
      </c>
      <c r="G6068" t="s">
        <v>12205</v>
      </c>
      <c r="H6068" t="s">
        <v>12750</v>
      </c>
      <c r="I6068" s="1">
        <v>11707.201674094265</v>
      </c>
      <c r="J6068" s="1">
        <v>54019.700338289367</v>
      </c>
      <c r="K6068" s="1">
        <v>1137.3668376400017</v>
      </c>
      <c r="L6068" s="1">
        <v>2405.7412531045984</v>
      </c>
      <c r="M6068" s="1">
        <v>25826.242102165055</v>
      </c>
      <c r="N6068" s="1">
        <v>16962.087791890648</v>
      </c>
      <c r="O6068" s="1">
        <v>8998.8026504377995</v>
      </c>
      <c r="P6068" s="1">
        <v>9862.6633148763394</v>
      </c>
      <c r="Q6068" s="1">
        <v>4193.9185900662706</v>
      </c>
      <c r="R6068" s="1">
        <v>8602.0223927202642</v>
      </c>
      <c r="S6068" s="1">
        <v>15900.06500093371</v>
      </c>
      <c r="T6068" s="1">
        <v>10033.16052562056</v>
      </c>
      <c r="U6068" s="1">
        <v>1781.5788911240043</v>
      </c>
      <c r="V6068" s="1">
        <v>21130.612112522416</v>
      </c>
      <c r="W6068" s="1">
        <v>3248.3050099522916</v>
      </c>
      <c r="X6068" s="1">
        <v>17275.65215976549</v>
      </c>
      <c r="Y6068" s="1">
        <v>58135.236267707594</v>
      </c>
      <c r="Z6068" s="1">
        <v>17674.992072924706</v>
      </c>
      <c r="AA6068" s="1">
        <v>200063.43815391828</v>
      </c>
      <c r="AB6068" s="1">
        <v>1117.5477425332042</v>
      </c>
      <c r="AC6068" s="1">
        <v>10602.937392642374</v>
      </c>
      <c r="AD6068" s="1">
        <v>18631.378500286159</v>
      </c>
      <c r="AE6068" s="1">
        <v>19153.913193496839</v>
      </c>
      <c r="AF6068" s="1">
        <v>32387.583191325983</v>
      </c>
      <c r="AG6068" s="1">
        <v>175877.42378630082</v>
      </c>
      <c r="AH6068" s="1">
        <v>31368.870394744059</v>
      </c>
      <c r="AI6068" s="1">
        <v>3845.860095400853</v>
      </c>
      <c r="AJ6068" s="1">
        <v>40050.602999841802</v>
      </c>
      <c r="AK6068" s="1">
        <v>2128.4712589103769</v>
      </c>
      <c r="AL6068" s="1">
        <v>824123.5</v>
      </c>
      <c r="AM6068" s="1">
        <v>684611.6875</v>
      </c>
      <c r="AN6068" s="1">
        <v>139511.71875</v>
      </c>
      <c r="AO6068" t="s">
        <v>18878</v>
      </c>
    </row>
    <row r="6069" spans="1:41" x14ac:dyDescent="0.25">
      <c r="A6069" s="1">
        <v>2023</v>
      </c>
      <c r="B6069" t="s">
        <v>4603</v>
      </c>
      <c r="C6069" t="s">
        <v>7136</v>
      </c>
      <c r="D6069" t="s">
        <v>7242</v>
      </c>
      <c r="E6069" t="s">
        <v>8025</v>
      </c>
      <c r="F6069" t="s">
        <v>10020</v>
      </c>
      <c r="G6069" t="s">
        <v>12205</v>
      </c>
      <c r="H6069" t="s">
        <v>12750</v>
      </c>
      <c r="I6069" s="1">
        <v>14876.806395741656</v>
      </c>
      <c r="J6069" s="1">
        <v>70201.55260869264</v>
      </c>
      <c r="K6069" s="1">
        <v>1445.237542138894</v>
      </c>
      <c r="L6069" s="1">
        <v>2589.4267364182215</v>
      </c>
      <c r="M6069" s="1">
        <v>28551.609955885342</v>
      </c>
      <c r="N6069" s="1">
        <v>17026.271179138796</v>
      </c>
      <c r="O6069" s="1">
        <v>8421.9367911960799</v>
      </c>
      <c r="P6069" s="1">
        <v>11539.101092294955</v>
      </c>
      <c r="Q6069" s="1">
        <v>4582.3435346502738</v>
      </c>
      <c r="R6069" s="1">
        <v>6745.8446613001788</v>
      </c>
      <c r="S6069" s="1">
        <v>12929.378949979749</v>
      </c>
      <c r="T6069" s="1">
        <v>10492.460626793734</v>
      </c>
      <c r="U6069" s="1">
        <v>1565.2987598997743</v>
      </c>
      <c r="V6069" s="1">
        <v>20514.90041383795</v>
      </c>
      <c r="W6069" s="1">
        <v>5414.9419221601693</v>
      </c>
      <c r="X6069" s="1">
        <v>24046.106786574077</v>
      </c>
      <c r="Y6069" s="1">
        <v>65470.884494650883</v>
      </c>
      <c r="Z6069" s="1">
        <v>17493.060900926088</v>
      </c>
      <c r="AA6069" s="1">
        <v>186172.45174821714</v>
      </c>
      <c r="AB6069" s="1">
        <v>1985.7302449968211</v>
      </c>
      <c r="AC6069" s="1">
        <v>14538.333533281477</v>
      </c>
      <c r="AD6069" s="1">
        <v>16738.291902908924</v>
      </c>
      <c r="AE6069" s="1">
        <v>16100.818719676652</v>
      </c>
      <c r="AF6069" s="1">
        <v>39110.740081223754</v>
      </c>
      <c r="AG6069" s="1">
        <v>241408.52465437737</v>
      </c>
      <c r="AH6069" s="1">
        <v>32543.553005409354</v>
      </c>
      <c r="AI6069" s="1">
        <v>3658.8319497932739</v>
      </c>
      <c r="AJ6069" s="1">
        <v>42553.056439065971</v>
      </c>
      <c r="AK6069" s="1">
        <v>2109.7036316280014</v>
      </c>
      <c r="AL6069" s="1">
        <v>920827.125</v>
      </c>
      <c r="AM6069" s="1">
        <v>772489.4375</v>
      </c>
      <c r="AN6069" s="1">
        <v>148337.78125</v>
      </c>
      <c r="AO6069" t="s">
        <v>18879</v>
      </c>
    </row>
    <row r="6070" spans="1:41" x14ac:dyDescent="0.25">
      <c r="A6070" s="1">
        <v>2023</v>
      </c>
      <c r="B6070" t="s">
        <v>4604</v>
      </c>
      <c r="C6070" t="s">
        <v>7136</v>
      </c>
      <c r="D6070" t="s">
        <v>7242</v>
      </c>
      <c r="E6070" t="s">
        <v>8025</v>
      </c>
      <c r="F6070" t="s">
        <v>10020</v>
      </c>
      <c r="G6070" t="s">
        <v>12205</v>
      </c>
      <c r="H6070" t="s">
        <v>12750</v>
      </c>
      <c r="I6070" s="1">
        <v>16407.339013837824</v>
      </c>
      <c r="J6070" s="1">
        <v>73232.063718410383</v>
      </c>
      <c r="K6070" s="1">
        <v>1601.1478519444288</v>
      </c>
      <c r="L6070" s="1">
        <v>3807.7607219334814</v>
      </c>
      <c r="M6070" s="1">
        <v>46936.521894537982</v>
      </c>
      <c r="N6070" s="1">
        <v>16418.983729197455</v>
      </c>
      <c r="O6070" s="1">
        <v>8942.7227353481958</v>
      </c>
      <c r="P6070" s="1">
        <v>12155.042147071727</v>
      </c>
      <c r="Q6070" s="1">
        <v>5392.697331182163</v>
      </c>
      <c r="R6070" s="1">
        <v>8008.8662887635437</v>
      </c>
      <c r="S6070" s="1">
        <v>15581.13671177526</v>
      </c>
      <c r="T6070" s="1">
        <v>11154.893744871211</v>
      </c>
      <c r="U6070" s="1">
        <v>1569.4432270744553</v>
      </c>
      <c r="V6070" s="1">
        <v>13205.549023533626</v>
      </c>
      <c r="W6070" s="1">
        <v>10418.922371854333</v>
      </c>
      <c r="X6070" s="1">
        <v>20961.555031480733</v>
      </c>
      <c r="Y6070" s="1">
        <v>86752.048978616498</v>
      </c>
      <c r="Z6070" s="1">
        <v>24945.87856035135</v>
      </c>
      <c r="AA6070" s="1">
        <v>201393.00974704183</v>
      </c>
      <c r="AB6070" s="1">
        <v>2015.0099415077507</v>
      </c>
      <c r="AC6070" s="1">
        <v>14686.950553331209</v>
      </c>
      <c r="AD6070" s="1">
        <v>17007.433087191035</v>
      </c>
      <c r="AE6070" s="1">
        <v>16527.061846553654</v>
      </c>
      <c r="AF6070" s="1">
        <v>48321.919243548175</v>
      </c>
      <c r="AG6070" s="1">
        <v>277812.41903756367</v>
      </c>
      <c r="AH6070" s="1">
        <v>39479.809210515661</v>
      </c>
      <c r="AI6070" s="1">
        <v>5433.8171315476966</v>
      </c>
      <c r="AJ6070" s="1">
        <v>44143.406772022863</v>
      </c>
      <c r="AK6070" s="1">
        <v>2408.1570424783058</v>
      </c>
      <c r="AL6070" s="1">
        <v>1046721.625</v>
      </c>
      <c r="AM6070" s="1">
        <v>864780.4375</v>
      </c>
      <c r="AN6070" s="1">
        <v>181941.109375</v>
      </c>
      <c r="AO6070" t="s">
        <v>18880</v>
      </c>
    </row>
    <row r="6071" spans="1:41" x14ac:dyDescent="0.25">
      <c r="A6071" s="1">
        <v>2023</v>
      </c>
      <c r="B6071" t="s">
        <v>4605</v>
      </c>
      <c r="C6071" t="s">
        <v>7136</v>
      </c>
      <c r="D6071" t="s">
        <v>7242</v>
      </c>
      <c r="E6071" t="s">
        <v>8025</v>
      </c>
      <c r="F6071" t="s">
        <v>10020</v>
      </c>
      <c r="G6071" t="s">
        <v>12205</v>
      </c>
      <c r="H6071" t="s">
        <v>12750</v>
      </c>
      <c r="I6071" s="1">
        <v>16610.474999999999</v>
      </c>
      <c r="J6071" s="1">
        <v>83148.079683430798</v>
      </c>
      <c r="K6071" s="1">
        <v>1682.0981802888889</v>
      </c>
      <c r="L6071" s="1">
        <v>5652</v>
      </c>
      <c r="M6071" s="1">
        <v>45864.044428990252</v>
      </c>
      <c r="N6071" s="1">
        <v>13767.335411621099</v>
      </c>
      <c r="O6071" s="1">
        <v>9644.5555400000012</v>
      </c>
      <c r="P6071" s="1">
        <v>11668.152</v>
      </c>
      <c r="Q6071" s="1">
        <v>4416</v>
      </c>
      <c r="R6071" s="1">
        <v>7876.7721221134343</v>
      </c>
      <c r="S6071" s="1">
        <v>21781.5</v>
      </c>
      <c r="T6071" s="1">
        <v>14465</v>
      </c>
      <c r="U6071" s="1">
        <v>1560</v>
      </c>
      <c r="V6071" s="1">
        <v>16406</v>
      </c>
      <c r="W6071" s="1">
        <v>11215.027</v>
      </c>
      <c r="X6071" s="1">
        <v>29274.85</v>
      </c>
      <c r="Y6071" s="1">
        <v>83950.127999999997</v>
      </c>
      <c r="Z6071" s="1">
        <v>14664.33180338384</v>
      </c>
      <c r="AA6071" s="1">
        <v>217554</v>
      </c>
      <c r="AB6071" s="1">
        <v>2591.4811500000001</v>
      </c>
      <c r="AC6071" s="1">
        <v>17461.204372799999</v>
      </c>
      <c r="AD6071" s="1">
        <v>21129.086886506291</v>
      </c>
      <c r="AE6071" s="1">
        <v>15292.605399707811</v>
      </c>
      <c r="AF6071" s="1">
        <v>45790.606368000001</v>
      </c>
      <c r="AG6071" s="1">
        <v>271861</v>
      </c>
      <c r="AH6071" s="1">
        <v>39338.843000000001</v>
      </c>
      <c r="AI6071" s="1">
        <v>14715</v>
      </c>
      <c r="AJ6071" s="1">
        <v>47026.394351105861</v>
      </c>
      <c r="AK6071" s="1">
        <v>3830</v>
      </c>
      <c r="AL6071" s="1">
        <v>1090236.625</v>
      </c>
      <c r="AM6071" s="1">
        <v>874705.0625</v>
      </c>
      <c r="AN6071" s="1">
        <v>215531.484375</v>
      </c>
      <c r="AO6071" t="s">
        <v>18881</v>
      </c>
    </row>
    <row r="6072" spans="1:41" x14ac:dyDescent="0.25">
      <c r="A6072" s="1">
        <v>2023</v>
      </c>
      <c r="B6072" t="s">
        <v>4606</v>
      </c>
      <c r="C6072" t="s">
        <v>7136</v>
      </c>
      <c r="D6072" t="s">
        <v>7242</v>
      </c>
      <c r="E6072" t="s">
        <v>8025</v>
      </c>
      <c r="F6072" t="s">
        <v>10020</v>
      </c>
      <c r="G6072" t="s">
        <v>12205</v>
      </c>
      <c r="H6072" t="s">
        <v>12750</v>
      </c>
      <c r="I6072" s="1">
        <v>10614.650033155289</v>
      </c>
      <c r="J6072" s="1">
        <v>25410.499408211694</v>
      </c>
      <c r="K6072" s="1">
        <v>1175.336451110564</v>
      </c>
      <c r="L6072" s="1">
        <v>2357.5395221886679</v>
      </c>
      <c r="M6072" s="1">
        <v>19710.632616823023</v>
      </c>
      <c r="N6072" s="1">
        <v>15504.82788670489</v>
      </c>
      <c r="O6072" s="1">
        <v>9893.6549365636092</v>
      </c>
      <c r="P6072" s="1">
        <v>9400.1166263966843</v>
      </c>
      <c r="Q6072" s="1">
        <v>3708.8794667107486</v>
      </c>
      <c r="R6072" s="1">
        <v>7120.8853244837383</v>
      </c>
      <c r="S6072" s="1">
        <v>21790.647534601358</v>
      </c>
      <c r="T6072" s="1">
        <v>10814.9264488752</v>
      </c>
      <c r="U6072" s="1">
        <v>1839.1097146394122</v>
      </c>
      <c r="V6072" s="1">
        <v>11666.387324850137</v>
      </c>
      <c r="W6072" s="1">
        <v>3996.3728211081689</v>
      </c>
      <c r="X6072" s="1">
        <v>15134.543657100063</v>
      </c>
      <c r="Y6072" s="1">
        <v>50933.725827557166</v>
      </c>
      <c r="Z6072" s="1">
        <v>15850.150902386951</v>
      </c>
      <c r="AA6072" s="1">
        <v>231834.89288945158</v>
      </c>
      <c r="AB6072" s="1">
        <v>1154.7365912079447</v>
      </c>
      <c r="AC6072" s="1">
        <v>11160.36190605111</v>
      </c>
      <c r="AD6072" s="1">
        <v>16510.553367265482</v>
      </c>
      <c r="AE6072" s="1">
        <v>17921.310245807588</v>
      </c>
      <c r="AF6072" s="1">
        <v>30731.011989059196</v>
      </c>
      <c r="AG6072" s="1">
        <v>181786.8970206489</v>
      </c>
      <c r="AH6072" s="1">
        <v>31616.874527436667</v>
      </c>
      <c r="AI6072" s="1">
        <v>4108.5276139113193</v>
      </c>
      <c r="AJ6072" s="1">
        <v>44821.861838116107</v>
      </c>
      <c r="AK6072" s="1">
        <v>1832.1286510057469</v>
      </c>
      <c r="AL6072" s="1">
        <v>810402.0625</v>
      </c>
      <c r="AM6072" s="1">
        <v>672663.125</v>
      </c>
      <c r="AN6072" s="1">
        <v>137738.9375</v>
      </c>
      <c r="AO6072" t="s">
        <v>18882</v>
      </c>
    </row>
    <row r="6073" spans="1:41" x14ac:dyDescent="0.25">
      <c r="A6073" s="1">
        <v>2023</v>
      </c>
      <c r="B6073" t="s">
        <v>4607</v>
      </c>
      <c r="C6073" t="s">
        <v>7136</v>
      </c>
      <c r="D6073" t="s">
        <v>7242</v>
      </c>
      <c r="E6073" t="s">
        <v>8025</v>
      </c>
      <c r="F6073" t="s">
        <v>10020</v>
      </c>
      <c r="G6073" t="s">
        <v>12205</v>
      </c>
      <c r="H6073" t="s">
        <v>12750</v>
      </c>
      <c r="I6073" s="1">
        <v>8657.2914971386326</v>
      </c>
      <c r="J6073" s="1">
        <v>19355.001228046491</v>
      </c>
      <c r="K6073" s="1">
        <v>967.82263499027658</v>
      </c>
      <c r="L6073" s="1">
        <v>3207.9779535409411</v>
      </c>
      <c r="M6073" s="1">
        <v>22496.508616151004</v>
      </c>
      <c r="N6073" s="1">
        <v>15877.48558873882</v>
      </c>
      <c r="O6073" s="1">
        <v>9782.1072158666339</v>
      </c>
      <c r="P6073" s="1">
        <v>12992.601966968261</v>
      </c>
      <c r="Q6073" s="1">
        <v>3744.9522793264073</v>
      </c>
      <c r="R6073" s="1">
        <v>6455.7983299770676</v>
      </c>
      <c r="S6073" s="1">
        <v>20119.776701878254</v>
      </c>
      <c r="T6073" s="1">
        <v>10917.511431292754</v>
      </c>
      <c r="U6073" s="1">
        <v>1889.6146812432107</v>
      </c>
      <c r="V6073" s="1">
        <v>3041.5596711828571</v>
      </c>
      <c r="W6073" s="1">
        <v>3177.2908943827128</v>
      </c>
      <c r="X6073" s="1">
        <v>16073.444968493495</v>
      </c>
      <c r="Y6073" s="1">
        <v>58169.66465363279</v>
      </c>
      <c r="Z6073" s="1">
        <v>16274.130581752746</v>
      </c>
      <c r="AA6073" s="1">
        <v>182636.14784849432</v>
      </c>
      <c r="AB6073" s="1">
        <v>0</v>
      </c>
      <c r="AC6073" s="1">
        <v>12410.076876531204</v>
      </c>
      <c r="AD6073" s="1">
        <v>19054.43713370731</v>
      </c>
      <c r="AE6073" s="1">
        <v>24098.407155222587</v>
      </c>
      <c r="AF6073" s="1">
        <v>28624.031450847233</v>
      </c>
      <c r="AG6073" s="1">
        <v>159471.7173881768</v>
      </c>
      <c r="AH6073" s="1">
        <v>33371.895366663077</v>
      </c>
      <c r="AI6073" s="1">
        <v>4390.6100026388158</v>
      </c>
      <c r="AJ6073" s="1">
        <v>65185.259920515266</v>
      </c>
      <c r="AK6073" s="1">
        <v>1914.2823557204022</v>
      </c>
      <c r="AL6073" s="1">
        <v>764357.375</v>
      </c>
      <c r="AM6073" s="1">
        <v>622091.6875</v>
      </c>
      <c r="AN6073" s="1">
        <v>142265.6875</v>
      </c>
      <c r="AO6073" t="s">
        <v>18883</v>
      </c>
    </row>
    <row r="6074" spans="1:41" x14ac:dyDescent="0.25">
      <c r="A6074" s="1">
        <v>2023</v>
      </c>
      <c r="B6074" t="s">
        <v>4608</v>
      </c>
      <c r="C6074" t="s">
        <v>7136</v>
      </c>
      <c r="D6074" t="s">
        <v>7242</v>
      </c>
      <c r="E6074" t="s">
        <v>8025</v>
      </c>
      <c r="F6074" t="s">
        <v>10020</v>
      </c>
      <c r="G6074" t="s">
        <v>12205</v>
      </c>
      <c r="H6074" t="s">
        <v>12750</v>
      </c>
      <c r="I6074" s="1">
        <v>5559.8297574819435</v>
      </c>
      <c r="J6074" s="1">
        <v>18127.374375772441</v>
      </c>
      <c r="K6074" s="1">
        <v>1096.0281815190424</v>
      </c>
      <c r="L6074" s="1">
        <v>2917.8378881603144</v>
      </c>
      <c r="M6074" s="1">
        <v>11884.672473876508</v>
      </c>
      <c r="N6074" s="1">
        <v>12277.3546064722</v>
      </c>
      <c r="O6074" s="1">
        <v>8900.2637465031239</v>
      </c>
      <c r="P6074" s="1">
        <v>10475.405813187313</v>
      </c>
      <c r="Q6074" s="1">
        <v>3253.2972966258044</v>
      </c>
      <c r="R6074" s="1">
        <v>8845.7378369319194</v>
      </c>
      <c r="S6074" s="1">
        <v>20705.615165184685</v>
      </c>
      <c r="T6074" s="1">
        <v>11352.596153094333</v>
      </c>
      <c r="U6074" s="1">
        <v>2369.1821604208931</v>
      </c>
      <c r="V6074" s="1">
        <v>9563.8879687137032</v>
      </c>
      <c r="W6074" s="1">
        <v>4338.7513807560308</v>
      </c>
      <c r="X6074" s="1">
        <v>12808.967116072701</v>
      </c>
      <c r="Y6074" s="1">
        <v>52139.801489735299</v>
      </c>
      <c r="Z6074" s="1">
        <v>12099.219377417707</v>
      </c>
      <c r="AA6074" s="1">
        <v>171300.31738673552</v>
      </c>
      <c r="AB6074" s="1">
        <v>697.5839320853861</v>
      </c>
      <c r="AC6074" s="1">
        <v>10455.12615331451</v>
      </c>
      <c r="AD6074" s="1">
        <v>20680.467203133889</v>
      </c>
      <c r="AE6074" s="1">
        <v>17161.913309837044</v>
      </c>
      <c r="AF6074" s="1">
        <v>35455.408288065672</v>
      </c>
      <c r="AG6074" s="1">
        <v>148676.6225743859</v>
      </c>
      <c r="AH6074" s="1">
        <v>27708.316882281182</v>
      </c>
      <c r="AI6074" s="1">
        <v>3167.9382785740554</v>
      </c>
      <c r="AJ6074" s="1">
        <v>48894.87578591374</v>
      </c>
      <c r="AK6074" s="1">
        <v>2029.0007163467733</v>
      </c>
      <c r="AL6074" s="1">
        <v>694943.375</v>
      </c>
      <c r="AM6074" s="1">
        <v>569573.1875</v>
      </c>
      <c r="AN6074" s="1">
        <v>125370.203125</v>
      </c>
      <c r="AO6074" t="s">
        <v>18884</v>
      </c>
    </row>
    <row r="6075" spans="1:41" x14ac:dyDescent="0.25">
      <c r="A6075" s="1">
        <v>2023</v>
      </c>
      <c r="B6075" t="s">
        <v>4608</v>
      </c>
      <c r="C6075" t="s">
        <v>7136</v>
      </c>
      <c r="D6075" t="s">
        <v>7242</v>
      </c>
      <c r="E6075" t="s">
        <v>8025</v>
      </c>
      <c r="F6075" t="s">
        <v>10020</v>
      </c>
      <c r="G6075" t="s">
        <v>12206</v>
      </c>
      <c r="H6075" t="s">
        <v>12750</v>
      </c>
      <c r="I6075" s="1">
        <v>5442</v>
      </c>
      <c r="J6075" s="1">
        <v>15111.291999999999</v>
      </c>
      <c r="K6075" s="1">
        <v>1136</v>
      </c>
      <c r="L6075" s="1">
        <v>2901.2067195875229</v>
      </c>
      <c r="M6075" s="1">
        <v>11875.149999999991</v>
      </c>
      <c r="N6075" s="1">
        <v>12407.717699999999</v>
      </c>
      <c r="O6075" s="1">
        <v>9293.0297655022896</v>
      </c>
      <c r="P6075" s="1">
        <v>10936.96</v>
      </c>
      <c r="Q6075" s="1">
        <v>3336.8100194659869</v>
      </c>
      <c r="R6075" s="1">
        <v>8894.7269846321196</v>
      </c>
      <c r="S6075" s="1">
        <v>21093</v>
      </c>
      <c r="T6075" s="1">
        <v>11564.4</v>
      </c>
      <c r="U6075" s="1">
        <v>1601</v>
      </c>
      <c r="V6075" s="1">
        <v>9742.3800285617363</v>
      </c>
      <c r="W6075" s="1">
        <v>4241.8434559127354</v>
      </c>
      <c r="X6075" s="1">
        <v>14040.85759317966</v>
      </c>
      <c r="Y6075" s="1">
        <v>57328</v>
      </c>
      <c r="Z6075" s="1">
        <v>12409.43452119283</v>
      </c>
      <c r="AA6075" s="1">
        <v>173803.96329627279</v>
      </c>
      <c r="AB6075" s="1">
        <v>569</v>
      </c>
      <c r="AC6075" s="1">
        <v>10916.50583</v>
      </c>
      <c r="AD6075" s="1">
        <v>21211.338491021441</v>
      </c>
      <c r="AE6075" s="1">
        <v>17580.853716418929</v>
      </c>
      <c r="AF6075" s="1">
        <v>35253.31862624838</v>
      </c>
      <c r="AG6075" s="1">
        <v>152080.07497828</v>
      </c>
      <c r="AH6075" s="1">
        <v>27686.115873018749</v>
      </c>
      <c r="AI6075" s="1">
        <v>3088.1191973200521</v>
      </c>
      <c r="AJ6075" s="1">
        <v>49820.985239169393</v>
      </c>
      <c r="AK6075" s="1">
        <v>2251</v>
      </c>
      <c r="AL6075" s="1">
        <v>707617.125</v>
      </c>
      <c r="AM6075" s="1">
        <v>579567.25</v>
      </c>
      <c r="AN6075" s="1">
        <v>128049.8515625</v>
      </c>
      <c r="AO6075" t="s">
        <v>18885</v>
      </c>
    </row>
    <row r="6076" spans="1:41" x14ac:dyDescent="0.25">
      <c r="A6076" s="1">
        <v>2023</v>
      </c>
      <c r="B6076" t="s">
        <v>4609</v>
      </c>
      <c r="C6076" t="s">
        <v>7136</v>
      </c>
      <c r="D6076" t="s">
        <v>7242</v>
      </c>
      <c r="E6076" t="s">
        <v>8025</v>
      </c>
      <c r="F6076" t="s">
        <v>10020</v>
      </c>
      <c r="G6076" t="s">
        <v>12206</v>
      </c>
      <c r="H6076" t="s">
        <v>12750</v>
      </c>
      <c r="I6076" s="1">
        <v>16365</v>
      </c>
      <c r="J6076" s="1">
        <v>86702.994393509071</v>
      </c>
      <c r="K6076" s="1">
        <v>1705.9577928759909</v>
      </c>
      <c r="L6076" s="1">
        <v>5763.9096000000009</v>
      </c>
      <c r="M6076" s="1">
        <v>46781.325317570052</v>
      </c>
      <c r="N6076" s="1">
        <v>13932.543436560551</v>
      </c>
      <c r="O6076" s="1">
        <v>9837.4466508000005</v>
      </c>
      <c r="P6076" s="1">
        <v>11949.74928</v>
      </c>
      <c r="Q6076" s="1">
        <v>4506</v>
      </c>
      <c r="R6076" s="1">
        <v>8032.7887473347928</v>
      </c>
      <c r="S6076" s="1">
        <v>22021.0965</v>
      </c>
      <c r="T6076" s="1">
        <v>14820.472589792071</v>
      </c>
      <c r="U6076" s="1">
        <v>1575.6</v>
      </c>
      <c r="V6076" s="1">
        <v>16571</v>
      </c>
      <c r="W6076" s="1">
        <v>11576.767695885001</v>
      </c>
      <c r="X6076" s="1">
        <v>29713.972750000001</v>
      </c>
      <c r="Y6076" s="1">
        <v>85052.82146665582</v>
      </c>
      <c r="Z6076" s="1">
        <v>14840.303785024449</v>
      </c>
      <c r="AA6076" s="1">
        <v>225706</v>
      </c>
      <c r="AB6076" s="1">
        <v>2630.3533672499989</v>
      </c>
      <c r="AC6076" s="1">
        <v>17723.122438392002</v>
      </c>
      <c r="AD6076" s="1">
        <v>21382.635929144359</v>
      </c>
      <c r="AE6076" s="1">
        <v>15598.45750770196</v>
      </c>
      <c r="AF6076" s="1">
        <v>46697.2603740864</v>
      </c>
      <c r="AG6076" s="1">
        <v>282844</v>
      </c>
      <c r="AH6076" s="1">
        <v>40928.988636217953</v>
      </c>
      <c r="AI6076" s="1">
        <v>15009.3</v>
      </c>
      <c r="AJ6076" s="1">
        <v>48926.260682890526</v>
      </c>
      <c r="AK6076" s="1">
        <v>3907</v>
      </c>
      <c r="AL6076" s="1">
        <v>1123103</v>
      </c>
      <c r="AM6076" s="1">
        <v>902787.75</v>
      </c>
      <c r="AN6076" s="1">
        <v>220315.3125</v>
      </c>
      <c r="AO6076" t="s">
        <v>18886</v>
      </c>
    </row>
    <row r="6077" spans="1:41" x14ac:dyDescent="0.25">
      <c r="A6077" s="1">
        <v>2023</v>
      </c>
      <c r="B6077" t="s">
        <v>4610</v>
      </c>
      <c r="C6077" t="s">
        <v>7136</v>
      </c>
      <c r="D6077" t="s">
        <v>7242</v>
      </c>
      <c r="E6077" t="s">
        <v>8025</v>
      </c>
      <c r="F6077" t="s">
        <v>10020</v>
      </c>
      <c r="G6077" t="s">
        <v>12206</v>
      </c>
      <c r="H6077" t="s">
        <v>12750</v>
      </c>
      <c r="I6077" s="1">
        <v>8868.9000000000015</v>
      </c>
      <c r="J6077" s="1">
        <v>17372.36</v>
      </c>
      <c r="K6077" s="1">
        <v>1223.424510181253</v>
      </c>
      <c r="L6077" s="1">
        <v>3556.4340000000002</v>
      </c>
      <c r="M6077" s="1">
        <v>22216.58753923557</v>
      </c>
      <c r="N6077" s="1">
        <v>13876.301261111879</v>
      </c>
      <c r="O6077" s="1">
        <v>8653</v>
      </c>
      <c r="P6077" s="1">
        <v>11229.2</v>
      </c>
      <c r="Q6077" s="1">
        <v>3878.9399633608732</v>
      </c>
      <c r="R6077" s="1">
        <v>9524.268674375613</v>
      </c>
      <c r="S6077" s="1">
        <v>25665.939093794259</v>
      </c>
      <c r="T6077" s="1">
        <v>11392.481782175189</v>
      </c>
      <c r="U6077" s="1">
        <v>1894.5849356744729</v>
      </c>
      <c r="V6077" s="1">
        <v>6739</v>
      </c>
      <c r="W6077" s="1">
        <v>3052.172687510903</v>
      </c>
      <c r="X6077" s="1">
        <v>14936.428710387991</v>
      </c>
      <c r="Y6077" s="1">
        <v>63805</v>
      </c>
      <c r="Z6077" s="1">
        <v>15854.553</v>
      </c>
      <c r="AA6077" s="1">
        <v>185529.82931856209</v>
      </c>
      <c r="AB6077" s="1">
        <v>831</v>
      </c>
      <c r="AC6077" s="1">
        <v>10323.799999999999</v>
      </c>
      <c r="AD6077" s="1">
        <v>24624.352498699442</v>
      </c>
      <c r="AE6077" s="1">
        <v>23516.84409984887</v>
      </c>
      <c r="AF6077" s="1">
        <v>30111.034300162992</v>
      </c>
      <c r="AG6077" s="1">
        <v>220452</v>
      </c>
      <c r="AH6077" s="1">
        <v>40967.782015886572</v>
      </c>
      <c r="AI6077" s="1">
        <v>3976.6119391216898</v>
      </c>
      <c r="AJ6077" s="1">
        <v>53678.013286442583</v>
      </c>
      <c r="AK6077" s="1">
        <v>3095.753514748681</v>
      </c>
      <c r="AL6077" s="1">
        <v>840846.5625</v>
      </c>
      <c r="AM6077" s="1">
        <v>680211.0625</v>
      </c>
      <c r="AN6077" s="1">
        <v>160635.53125</v>
      </c>
      <c r="AO6077" t="s">
        <v>18887</v>
      </c>
    </row>
    <row r="6078" spans="1:41" x14ac:dyDescent="0.25">
      <c r="A6078" s="1">
        <v>2023</v>
      </c>
      <c r="B6078" t="s">
        <v>4611</v>
      </c>
      <c r="C6078" t="s">
        <v>7136</v>
      </c>
      <c r="D6078" t="s">
        <v>7242</v>
      </c>
      <c r="E6078" t="s">
        <v>8025</v>
      </c>
      <c r="F6078" t="s">
        <v>10020</v>
      </c>
      <c r="G6078" t="s">
        <v>12206</v>
      </c>
      <c r="H6078" t="s">
        <v>12750</v>
      </c>
      <c r="I6078" s="1">
        <v>17444</v>
      </c>
      <c r="J6078" s="1">
        <v>86639.274994929525</v>
      </c>
      <c r="K6078" s="1">
        <v>1585.4122120787499</v>
      </c>
      <c r="L6078" s="1">
        <v>4891.8217794264001</v>
      </c>
      <c r="M6078" s="1">
        <v>44129.989722579543</v>
      </c>
      <c r="N6078" s="1">
        <v>14957.872268618479</v>
      </c>
      <c r="O6078" s="1">
        <v>10505.608678836001</v>
      </c>
      <c r="P6078" s="1">
        <v>10817.767245726</v>
      </c>
      <c r="Q6078" s="1">
        <v>4373.2455947213084</v>
      </c>
      <c r="R6078" s="1">
        <v>7817.610702628529</v>
      </c>
      <c r="S6078" s="1">
        <v>18903.347214353169</v>
      </c>
      <c r="T6078" s="1">
        <v>14847.439077602001</v>
      </c>
      <c r="U6078" s="1">
        <v>1555.6524999999999</v>
      </c>
      <c r="V6078" s="1">
        <v>11231</v>
      </c>
      <c r="W6078" s="1">
        <v>9440.9395905599977</v>
      </c>
      <c r="X6078" s="1">
        <v>29165.119602941249</v>
      </c>
      <c r="Y6078" s="1">
        <v>72647.558347430284</v>
      </c>
      <c r="Z6078" s="1">
        <v>15081.799069402759</v>
      </c>
      <c r="AA6078" s="1">
        <v>216937</v>
      </c>
      <c r="AB6078" s="1">
        <v>2059</v>
      </c>
      <c r="AC6078" s="1">
        <v>19030.996800000001</v>
      </c>
      <c r="AD6078" s="1">
        <v>18036.27722407554</v>
      </c>
      <c r="AE6078" s="1">
        <v>16818.450726810079</v>
      </c>
      <c r="AF6078" s="1">
        <v>50746.480389579403</v>
      </c>
      <c r="AG6078" s="1">
        <v>275437</v>
      </c>
      <c r="AH6078" s="1">
        <v>45439.171265543373</v>
      </c>
      <c r="AI6078" s="1">
        <v>7217.2548000000006</v>
      </c>
      <c r="AJ6078" s="1">
        <v>49344.709562890537</v>
      </c>
      <c r="AK6078" s="1">
        <v>3763</v>
      </c>
      <c r="AL6078" s="1">
        <v>1080864.875</v>
      </c>
      <c r="AM6078" s="1">
        <v>875772.25</v>
      </c>
      <c r="AN6078" s="1">
        <v>205092.546875</v>
      </c>
      <c r="AO6078" t="s">
        <v>18888</v>
      </c>
    </row>
    <row r="6079" spans="1:41" x14ac:dyDescent="0.25">
      <c r="A6079" s="1">
        <v>2023</v>
      </c>
      <c r="B6079" t="s">
        <v>4612</v>
      </c>
      <c r="C6079" t="s">
        <v>7136</v>
      </c>
      <c r="D6079" t="s">
        <v>7242</v>
      </c>
      <c r="E6079" t="s">
        <v>8025</v>
      </c>
      <c r="F6079" t="s">
        <v>10020</v>
      </c>
      <c r="G6079" t="s">
        <v>12206</v>
      </c>
      <c r="H6079" t="s">
        <v>12750</v>
      </c>
      <c r="I6079" s="1">
        <v>10293.811567164001</v>
      </c>
      <c r="J6079" s="1">
        <v>25529.846968926919</v>
      </c>
      <c r="K6079" s="1">
        <v>1134.0264580849539</v>
      </c>
      <c r="L6079" s="1">
        <v>1840.3183174402659</v>
      </c>
      <c r="M6079" s="1">
        <v>19395.895346983871</v>
      </c>
      <c r="N6079" s="1">
        <v>15700</v>
      </c>
      <c r="O6079" s="1">
        <v>9738.7839480243547</v>
      </c>
      <c r="P6079" s="1">
        <v>8213.75</v>
      </c>
      <c r="Q6079" s="1">
        <v>3639.4077384263128</v>
      </c>
      <c r="R6079" s="1">
        <v>6954.2703876606456</v>
      </c>
      <c r="S6079" s="1">
        <v>21087.11024147737</v>
      </c>
      <c r="T6079" s="1">
        <v>9932.0449734449994</v>
      </c>
      <c r="U6079" s="1">
        <v>1714.307747768361</v>
      </c>
      <c r="V6079" s="1">
        <v>11568</v>
      </c>
      <c r="W6079" s="1">
        <v>3955.7486410243569</v>
      </c>
      <c r="X6079" s="1">
        <v>15173.73442319993</v>
      </c>
      <c r="Y6079" s="1">
        <v>50558.705099999992</v>
      </c>
      <c r="Z6079" s="1">
        <v>15642.946036446179</v>
      </c>
      <c r="AA6079" s="1">
        <v>245786.05045248091</v>
      </c>
      <c r="AB6079" s="1">
        <v>1009</v>
      </c>
      <c r="AC6079" s="1">
        <v>11050.071840000001</v>
      </c>
      <c r="AD6079" s="1">
        <v>16294.71523309624</v>
      </c>
      <c r="AE6079" s="1">
        <v>17635.144683881801</v>
      </c>
      <c r="AF6079" s="1">
        <v>30693.90701935337</v>
      </c>
      <c r="AG6079" s="1">
        <v>184419</v>
      </c>
      <c r="AH6079" s="1">
        <v>32282.74017845792</v>
      </c>
      <c r="AI6079" s="1">
        <v>4042.9230851577609</v>
      </c>
      <c r="AJ6079" s="1">
        <v>44988.274173484053</v>
      </c>
      <c r="AK6079" s="1">
        <v>1802.8734169997381</v>
      </c>
      <c r="AL6079" s="1">
        <v>822077.4375</v>
      </c>
      <c r="AM6079" s="1">
        <v>686227.8125</v>
      </c>
      <c r="AN6079" s="1">
        <v>135849.609375</v>
      </c>
      <c r="AO6079" t="s">
        <v>18889</v>
      </c>
    </row>
    <row r="6080" spans="1:41" x14ac:dyDescent="0.25">
      <c r="A6080" s="1">
        <v>2023</v>
      </c>
      <c r="B6080" t="s">
        <v>4613</v>
      </c>
      <c r="C6080" t="s">
        <v>7136</v>
      </c>
      <c r="D6080" t="s">
        <v>7242</v>
      </c>
      <c r="E6080" t="s">
        <v>8025</v>
      </c>
      <c r="F6080" t="s">
        <v>10020</v>
      </c>
      <c r="G6080" t="s">
        <v>12206</v>
      </c>
      <c r="H6080" t="s">
        <v>12750</v>
      </c>
      <c r="I6080" s="1">
        <v>15236.31508416</v>
      </c>
      <c r="J6080" s="1">
        <v>67994.596368005557</v>
      </c>
      <c r="K6080" s="1">
        <v>1435</v>
      </c>
      <c r="L6080" s="1">
        <v>2656.4237751228102</v>
      </c>
      <c r="M6080" s="1">
        <v>28668.215757599999</v>
      </c>
      <c r="N6080" s="1">
        <v>17162.89869494575</v>
      </c>
      <c r="O6080" s="1">
        <v>8456.332283886155</v>
      </c>
      <c r="P6080" s="1">
        <v>11632.268858223</v>
      </c>
      <c r="Q6080" s="1">
        <v>4632.7135684136038</v>
      </c>
      <c r="R6080" s="1">
        <v>6762.5296870365773</v>
      </c>
      <c r="S6080" s="1">
        <v>12804.880233449559</v>
      </c>
      <c r="T6080" s="1">
        <v>10728.384177</v>
      </c>
      <c r="U6080" s="1">
        <v>1510.95702252</v>
      </c>
      <c r="V6080" s="1">
        <v>20704</v>
      </c>
      <c r="W6080" s="1">
        <v>5437.0567396799997</v>
      </c>
      <c r="X6080" s="1">
        <v>24826.146334970399</v>
      </c>
      <c r="Y6080" s="1">
        <v>67411.940434805816</v>
      </c>
      <c r="Z6080" s="1">
        <v>17633.434176413539</v>
      </c>
      <c r="AA6080" s="1">
        <v>200299</v>
      </c>
      <c r="AB6080" s="1">
        <v>1969</v>
      </c>
      <c r="AC6080" s="1">
        <v>14597.706459999999</v>
      </c>
      <c r="AD6080" s="1">
        <v>16922.599763161601</v>
      </c>
      <c r="AE6080" s="1">
        <v>16166.57504227881</v>
      </c>
      <c r="AF6080" s="1">
        <v>40122.664353934153</v>
      </c>
      <c r="AG6080" s="1">
        <v>253238</v>
      </c>
      <c r="AH6080" s="1">
        <v>33739.779132898453</v>
      </c>
      <c r="AI6080" s="1">
        <v>3673.7747510400009</v>
      </c>
      <c r="AJ6080" s="1">
        <v>44453.009175607876</v>
      </c>
      <c r="AK6080" s="1">
        <v>2119</v>
      </c>
      <c r="AL6080" s="1">
        <v>952995.1875</v>
      </c>
      <c r="AM6080" s="1">
        <v>802215</v>
      </c>
      <c r="AN6080" s="1">
        <v>150780.171875</v>
      </c>
      <c r="AO6080" t="s">
        <v>18890</v>
      </c>
    </row>
    <row r="6081" spans="1:41" x14ac:dyDescent="0.25">
      <c r="A6081" s="1">
        <v>2023</v>
      </c>
      <c r="B6081" t="s">
        <v>4614</v>
      </c>
      <c r="C6081" t="s">
        <v>7136</v>
      </c>
      <c r="D6081" t="s">
        <v>7242</v>
      </c>
      <c r="E6081" t="s">
        <v>8025</v>
      </c>
      <c r="F6081" t="s">
        <v>10020</v>
      </c>
      <c r="G6081" t="s">
        <v>12206</v>
      </c>
      <c r="H6081" t="s">
        <v>12750</v>
      </c>
      <c r="I6081" s="1">
        <v>8594.1215596516176</v>
      </c>
      <c r="J6081" s="1">
        <v>18855.5</v>
      </c>
      <c r="K6081" s="1">
        <v>983.73142646499116</v>
      </c>
      <c r="L6081" s="1">
        <v>3237.681599999999</v>
      </c>
      <c r="M6081" s="1">
        <v>22396.031326420929</v>
      </c>
      <c r="N6081" s="1">
        <v>15761.631828654259</v>
      </c>
      <c r="O6081" s="1">
        <v>9622.3380050731757</v>
      </c>
      <c r="P6081" s="1">
        <v>11008.1467696</v>
      </c>
      <c r="Q6081" s="1">
        <v>3614.9671871078531</v>
      </c>
      <c r="R6081" s="1">
        <v>6543.9960282328166</v>
      </c>
      <c r="S6081" s="1">
        <v>19638.725906032269</v>
      </c>
      <c r="T6081" s="1">
        <v>10266.065444341461</v>
      </c>
      <c r="U6081" s="1">
        <v>1857.4362114455621</v>
      </c>
      <c r="V6081" s="1">
        <v>2987</v>
      </c>
      <c r="W6081" s="1">
        <v>3107.4467277000808</v>
      </c>
      <c r="X6081" s="1">
        <v>15643.29543656478</v>
      </c>
      <c r="Y6081" s="1">
        <v>59024.091220000002</v>
      </c>
      <c r="Z6081" s="1">
        <v>15683.061730235881</v>
      </c>
      <c r="AA6081" s="1">
        <v>181816.50141805701</v>
      </c>
      <c r="AB6081" s="1">
        <v>1000</v>
      </c>
      <c r="AC6081" s="1">
        <v>12094.30775</v>
      </c>
      <c r="AD6081" s="1">
        <v>18644.17771457235</v>
      </c>
      <c r="AE6081" s="1">
        <v>23747.685604253071</v>
      </c>
      <c r="AF6081" s="1">
        <v>28415.16955934525</v>
      </c>
      <c r="AG6081" s="1">
        <v>167032.51831013829</v>
      </c>
      <c r="AH6081" s="1">
        <v>33783.565594764434</v>
      </c>
      <c r="AI6081" s="1">
        <v>4273.1106836553226</v>
      </c>
      <c r="AJ6081" s="1">
        <v>64897.300170271439</v>
      </c>
      <c r="AK6081" s="1">
        <v>2063.5097362811048</v>
      </c>
      <c r="AL6081" s="1">
        <v>766593.125</v>
      </c>
      <c r="AM6081" s="1">
        <v>625171.125</v>
      </c>
      <c r="AN6081" s="1">
        <v>141422.015625</v>
      </c>
      <c r="AO6081" t="s">
        <v>18891</v>
      </c>
    </row>
    <row r="6082" spans="1:41" x14ac:dyDescent="0.25">
      <c r="A6082" s="1">
        <v>2023</v>
      </c>
      <c r="B6082" t="s">
        <v>4615</v>
      </c>
      <c r="C6082" t="s">
        <v>7136</v>
      </c>
      <c r="D6082" t="s">
        <v>7242</v>
      </c>
      <c r="E6082" t="s">
        <v>8025</v>
      </c>
      <c r="F6082" t="s">
        <v>10020</v>
      </c>
      <c r="G6082" t="s">
        <v>12206</v>
      </c>
      <c r="H6082" t="s">
        <v>12750</v>
      </c>
      <c r="I6082" s="1">
        <v>16940.063303999999</v>
      </c>
      <c r="J6082" s="1">
        <v>72312.90596513616</v>
      </c>
      <c r="K6082" s="1">
        <v>1606.0665811607139</v>
      </c>
      <c r="L6082" s="1">
        <v>3937.9484217588479</v>
      </c>
      <c r="M6082" s="1">
        <v>47510.282160000002</v>
      </c>
      <c r="N6082" s="1">
        <v>16619.692262399982</v>
      </c>
      <c r="O6082" s="1">
        <v>9052.0401445528114</v>
      </c>
      <c r="P6082" s="1">
        <v>12268.47573263515</v>
      </c>
      <c r="Q6082" s="1">
        <v>5458.6186079918834</v>
      </c>
      <c r="R6082" s="1">
        <v>8106.7680731824157</v>
      </c>
      <c r="S6082" s="1">
        <v>15771.603256271999</v>
      </c>
      <c r="T6082" s="1">
        <v>11484.93896384533</v>
      </c>
      <c r="U6082" s="1">
        <v>1542.3605970000001</v>
      </c>
      <c r="V6082" s="1">
        <v>13367</v>
      </c>
      <c r="W6082" s="1">
        <v>10546.285104000001</v>
      </c>
      <c r="X6082" s="1">
        <v>21944</v>
      </c>
      <c r="Y6082" s="1">
        <v>89252.402160681711</v>
      </c>
      <c r="Z6082" s="1">
        <v>25250.821349617461</v>
      </c>
      <c r="AA6082" s="1">
        <v>212441</v>
      </c>
      <c r="AB6082" s="1">
        <v>2019</v>
      </c>
      <c r="AC6082" s="1">
        <v>14954.112870000001</v>
      </c>
      <c r="AD6082" s="1">
        <v>16763.62754195966</v>
      </c>
      <c r="AE6082" s="1">
        <v>16729.091545594671</v>
      </c>
      <c r="AF6082" s="1">
        <v>49890.867145860808</v>
      </c>
      <c r="AG6082" s="1">
        <v>286832</v>
      </c>
      <c r="AH6082" s="1">
        <v>42030.147980177513</v>
      </c>
      <c r="AI6082" s="1">
        <v>5500.2410640000007</v>
      </c>
      <c r="AJ6082" s="1">
        <v>45576.683979139292</v>
      </c>
      <c r="AK6082" s="1">
        <v>2438</v>
      </c>
      <c r="AL6082" s="1">
        <v>1078147</v>
      </c>
      <c r="AM6082" s="1">
        <v>891480.8125</v>
      </c>
      <c r="AN6082" s="1">
        <v>186666.21875</v>
      </c>
      <c r="AO6082" t="s">
        <v>18892</v>
      </c>
    </row>
    <row r="6083" spans="1:41" x14ac:dyDescent="0.25">
      <c r="A6083" s="1">
        <v>2023</v>
      </c>
      <c r="B6083" t="s">
        <v>4616</v>
      </c>
      <c r="C6083" t="s">
        <v>7136</v>
      </c>
      <c r="D6083" t="s">
        <v>7242</v>
      </c>
      <c r="E6083" t="s">
        <v>8025</v>
      </c>
      <c r="F6083" t="s">
        <v>10020</v>
      </c>
      <c r="G6083" t="s">
        <v>12206</v>
      </c>
      <c r="H6083" t="s">
        <v>12750</v>
      </c>
      <c r="I6083" s="1">
        <v>11892.275147427839</v>
      </c>
      <c r="J6083" s="1">
        <v>55035.170115523797</v>
      </c>
      <c r="K6083" s="1">
        <v>1137.173967723174</v>
      </c>
      <c r="L6083" s="1">
        <v>2454.9209999999998</v>
      </c>
      <c r="M6083" s="1">
        <v>25720.114350945601</v>
      </c>
      <c r="N6083" s="1">
        <v>16958.72763255694</v>
      </c>
      <c r="O6083" s="1">
        <v>8944.2602897142951</v>
      </c>
      <c r="P6083" s="1">
        <v>9678.5386954304176</v>
      </c>
      <c r="Q6083" s="1">
        <v>3782.9518568130552</v>
      </c>
      <c r="R6083" s="1">
        <v>8530.8715769793544</v>
      </c>
      <c r="S6083" s="1">
        <v>15803</v>
      </c>
      <c r="T6083" s="1">
        <v>10191.769894339201</v>
      </c>
      <c r="U6083" s="1">
        <v>1688.9731505107</v>
      </c>
      <c r="V6083" s="1">
        <v>21178</v>
      </c>
      <c r="W6083" s="1">
        <v>3250.8455084130642</v>
      </c>
      <c r="X6083" s="1">
        <v>17548.7545661574</v>
      </c>
      <c r="Y6083" s="1">
        <v>58098.104882297986</v>
      </c>
      <c r="Z6083" s="1">
        <v>17637</v>
      </c>
      <c r="AA6083" s="1">
        <v>210821</v>
      </c>
      <c r="AB6083" s="1">
        <v>1008.038</v>
      </c>
      <c r="AC6083" s="1">
        <v>10559.368630000001</v>
      </c>
      <c r="AD6083" s="1">
        <v>18591.216422609519</v>
      </c>
      <c r="AE6083" s="1">
        <v>19075.2040368864</v>
      </c>
      <c r="AF6083" s="1">
        <v>32899.582786187537</v>
      </c>
      <c r="AG6083" s="1">
        <v>178778</v>
      </c>
      <c r="AH6083" s="1">
        <v>32338</v>
      </c>
      <c r="AI6083" s="1">
        <v>3830.0563063008012</v>
      </c>
      <c r="AJ6083" s="1">
        <v>40683.743558331262</v>
      </c>
      <c r="AK6083" s="1">
        <v>2119.72473406368</v>
      </c>
      <c r="AL6083" s="1">
        <v>840235.375</v>
      </c>
      <c r="AM6083" s="1">
        <v>699752.5</v>
      </c>
      <c r="AN6083" s="1">
        <v>140482.96875</v>
      </c>
      <c r="AO6083" t="s">
        <v>18893</v>
      </c>
    </row>
    <row r="6084" spans="1:41" x14ac:dyDescent="0.25">
      <c r="A6084" s="1">
        <v>2023</v>
      </c>
      <c r="B6084" t="s">
        <v>4617</v>
      </c>
      <c r="C6084" t="s">
        <v>7136</v>
      </c>
      <c r="D6084" t="s">
        <v>7242</v>
      </c>
      <c r="E6084" t="s">
        <v>8026</v>
      </c>
      <c r="F6084" t="s">
        <v>10021</v>
      </c>
      <c r="G6084" t="s">
        <v>12207</v>
      </c>
      <c r="H6084" t="s">
        <v>12750</v>
      </c>
      <c r="I6084" s="1">
        <v>408.2967886181948</v>
      </c>
      <c r="J6084" s="1">
        <v>5093.5886787600466</v>
      </c>
      <c r="K6084" s="1">
        <v>471.77652116466589</v>
      </c>
      <c r="L6084" s="1">
        <v>330.2435648152661</v>
      </c>
      <c r="M6084" s="1">
        <v>1432.9615075216343</v>
      </c>
      <c r="N6084" s="1">
        <v>1003.0419648636575</v>
      </c>
      <c r="O6084" s="1">
        <v>115.32314961802945</v>
      </c>
      <c r="P6084" s="1">
        <v>878.23401038567988</v>
      </c>
      <c r="Q6084" s="1">
        <v>0</v>
      </c>
      <c r="R6084" s="1">
        <v>104.83922692548131</v>
      </c>
      <c r="S6084" s="1">
        <v>3459.6944885408834</v>
      </c>
      <c r="T6084" s="1">
        <v>1520.1687904194789</v>
      </c>
      <c r="U6084" s="1">
        <v>23.064629923605889</v>
      </c>
      <c r="V6084" s="1">
        <v>621.69661566810419</v>
      </c>
      <c r="W6084" s="1">
        <v>680.40658274637372</v>
      </c>
      <c r="X6084" s="1">
        <v>634.27732289916196</v>
      </c>
      <c r="Y6084" s="1">
        <v>4058.3264742853817</v>
      </c>
      <c r="Z6084" s="1">
        <v>0</v>
      </c>
      <c r="AA6084" s="1">
        <v>9385.207594369087</v>
      </c>
      <c r="AB6084" s="1">
        <v>55.564790270505092</v>
      </c>
      <c r="AC6084" s="1">
        <v>227.73810101683682</v>
      </c>
      <c r="AD6084" s="1">
        <v>0</v>
      </c>
      <c r="AE6084" s="1">
        <v>524.19613462740654</v>
      </c>
      <c r="AF6084" s="1">
        <v>6526.2418761112112</v>
      </c>
      <c r="AG6084" s="1">
        <v>21233.088629217731</v>
      </c>
      <c r="AH6084" s="1">
        <v>1771.7829350406341</v>
      </c>
      <c r="AI6084" s="1">
        <v>115.32314961802945</v>
      </c>
      <c r="AJ6084" s="1">
        <v>1719.5310643409744</v>
      </c>
      <c r="AK6084" s="1">
        <v>0</v>
      </c>
      <c r="AL6084" s="1">
        <v>62394.609375</v>
      </c>
      <c r="AM6084" s="1">
        <v>52137.3359375</v>
      </c>
      <c r="AN6084" s="1">
        <v>10257.279296875</v>
      </c>
      <c r="AO6084" t="s">
        <v>18894</v>
      </c>
    </row>
    <row r="6085" spans="1:41" x14ac:dyDescent="0.25">
      <c r="A6085" s="1">
        <v>2023</v>
      </c>
      <c r="B6085" t="s">
        <v>4618</v>
      </c>
      <c r="C6085" t="s">
        <v>7136</v>
      </c>
      <c r="D6085" t="s">
        <v>7242</v>
      </c>
      <c r="E6085" t="s">
        <v>8026</v>
      </c>
      <c r="F6085" t="s">
        <v>10021</v>
      </c>
      <c r="G6085" t="s">
        <v>12207</v>
      </c>
      <c r="H6085" t="s">
        <v>12750</v>
      </c>
      <c r="I6085" s="1">
        <v>496.52283390963333</v>
      </c>
      <c r="J6085" s="1"/>
      <c r="K6085" s="1">
        <v>36.779469178491361</v>
      </c>
      <c r="L6085" s="1">
        <v>267.26414269703719</v>
      </c>
      <c r="M6085" s="1">
        <v>101.75653139382609</v>
      </c>
      <c r="N6085" s="1">
        <v>760.10902968882135</v>
      </c>
      <c r="O6085" s="1">
        <v>12.259823059497119</v>
      </c>
      <c r="P6085" s="1"/>
      <c r="Q6085" s="1">
        <v>281.97593036843375</v>
      </c>
      <c r="R6085" s="1">
        <v>1675.9178122332562</v>
      </c>
      <c r="S6085" s="1">
        <v>3003.6566495767943</v>
      </c>
      <c r="T6085" s="1">
        <v>1549.6416347204358</v>
      </c>
      <c r="U6085" s="1">
        <v>23.677023464543598</v>
      </c>
      <c r="V6085" s="1"/>
      <c r="W6085" s="1">
        <v>232.93663813044526</v>
      </c>
      <c r="X6085" s="1">
        <v>134.85805365446831</v>
      </c>
      <c r="Y6085" s="1">
        <v>3536.9589526649188</v>
      </c>
      <c r="Z6085" s="1">
        <v>0</v>
      </c>
      <c r="AA6085" s="1">
        <v>5294.5280323971101</v>
      </c>
      <c r="AB6085" s="1">
        <v>0</v>
      </c>
      <c r="AC6085" s="1">
        <v>293.39763514411447</v>
      </c>
      <c r="AD6085" s="1">
        <v>0</v>
      </c>
      <c r="AE6085" s="1">
        <v>306.49557648742797</v>
      </c>
      <c r="AF6085" s="1">
        <v>4053.7607598972668</v>
      </c>
      <c r="AG6085" s="1">
        <v>9400.9227435239463</v>
      </c>
      <c r="AH6085" s="1">
        <v>3831.1947060928496</v>
      </c>
      <c r="AI6085" s="1"/>
      <c r="AJ6085" s="1">
        <v>1234.56418209136</v>
      </c>
      <c r="AK6085" s="1"/>
      <c r="AL6085" s="1">
        <v>36529.17578125</v>
      </c>
      <c r="AM6085" s="1">
        <v>27626.09375</v>
      </c>
      <c r="AN6085" s="1">
        <v>8903.0830078125</v>
      </c>
      <c r="AO6085" t="s">
        <v>18895</v>
      </c>
    </row>
    <row r="6086" spans="1:41" x14ac:dyDescent="0.25">
      <c r="A6086" s="1">
        <v>2023</v>
      </c>
      <c r="B6086" t="s">
        <v>4619</v>
      </c>
      <c r="C6086" t="s">
        <v>7136</v>
      </c>
      <c r="D6086" t="s">
        <v>7242</v>
      </c>
      <c r="E6086" t="s">
        <v>8026</v>
      </c>
      <c r="F6086" t="s">
        <v>10021</v>
      </c>
      <c r="G6086" t="s">
        <v>12207</v>
      </c>
      <c r="H6086" t="s">
        <v>12750</v>
      </c>
      <c r="I6086" s="1">
        <v>448.50317231256719</v>
      </c>
      <c r="J6086" s="1"/>
      <c r="K6086" s="1"/>
      <c r="L6086" s="1">
        <v>316.31276363096845</v>
      </c>
      <c r="M6086" s="1">
        <v>1258.9499024761169</v>
      </c>
      <c r="N6086" s="1">
        <v>719.96561871227891</v>
      </c>
      <c r="O6086" s="1">
        <v>35.408145182571097</v>
      </c>
      <c r="P6086" s="1"/>
      <c r="Q6086" s="1">
        <v>0</v>
      </c>
      <c r="R6086" s="1">
        <v>236.05430121714065</v>
      </c>
      <c r="S6086" s="1"/>
      <c r="T6086" s="1">
        <v>1770.4072591285549</v>
      </c>
      <c r="U6086" s="1">
        <v>23.605430121714065</v>
      </c>
      <c r="V6086" s="1"/>
      <c r="W6086" s="1"/>
      <c r="X6086" s="1">
        <v>133.37068018768446</v>
      </c>
      <c r="Y6086" s="1">
        <v>3268.171800351312</v>
      </c>
      <c r="Z6086" s="1">
        <v>0</v>
      </c>
      <c r="AA6086" s="1">
        <v>5256.2231740657635</v>
      </c>
      <c r="AB6086" s="1"/>
      <c r="AC6086" s="1">
        <v>232.24202425248382</v>
      </c>
      <c r="AD6086" s="1">
        <v>0</v>
      </c>
      <c r="AE6086" s="1">
        <v>295.06787652142577</v>
      </c>
      <c r="AF6086" s="1">
        <v>6258.1042038313017</v>
      </c>
      <c r="AG6086" s="1">
        <v>12782.608906629006</v>
      </c>
      <c r="AH6086" s="1">
        <v>3675.0113884990537</v>
      </c>
      <c r="AI6086" s="1">
        <v>68.842876406966894</v>
      </c>
      <c r="AJ6086" s="1">
        <v>1951.1681778100217</v>
      </c>
      <c r="AK6086" s="1"/>
      <c r="AL6086" s="1">
        <v>38730.01953125</v>
      </c>
      <c r="AM6086" s="1">
        <v>31788.029296875</v>
      </c>
      <c r="AN6086" s="1">
        <v>6941.990234375</v>
      </c>
      <c r="AO6086" t="s">
        <v>18896</v>
      </c>
    </row>
    <row r="6087" spans="1:41" x14ac:dyDescent="0.25">
      <c r="A6087" s="1">
        <v>2023</v>
      </c>
      <c r="B6087" t="s">
        <v>4620</v>
      </c>
      <c r="C6087" t="s">
        <v>7136</v>
      </c>
      <c r="D6087" t="s">
        <v>7242</v>
      </c>
      <c r="E6087" t="s">
        <v>8026</v>
      </c>
      <c r="F6087" t="s">
        <v>10021</v>
      </c>
      <c r="G6087" t="s">
        <v>12207</v>
      </c>
      <c r="H6087" t="s">
        <v>12750</v>
      </c>
      <c r="I6087" s="1">
        <v>417.95596885734267</v>
      </c>
      <c r="J6087" s="1"/>
      <c r="K6087" s="1"/>
      <c r="L6087" s="1">
        <v>293.78867837452469</v>
      </c>
      <c r="M6087" s="1">
        <v>2605.2958270948416</v>
      </c>
      <c r="N6087" s="1">
        <v>1152.9819830547383</v>
      </c>
      <c r="O6087" s="1">
        <v>266.07276532032421</v>
      </c>
      <c r="P6087" s="1">
        <v>549.54668949259769</v>
      </c>
      <c r="Q6087" s="1">
        <v>0</v>
      </c>
      <c r="R6087" s="1">
        <v>332.5909566504053</v>
      </c>
      <c r="S6087" s="1">
        <v>3187.3300012330506</v>
      </c>
      <c r="T6087" s="1">
        <v>1607.5229571436255</v>
      </c>
      <c r="U6087" s="1">
        <v>68.735464374417091</v>
      </c>
      <c r="V6087" s="1">
        <v>466.73597583273545</v>
      </c>
      <c r="W6087" s="1">
        <v>665.18191330081061</v>
      </c>
      <c r="X6087" s="1">
        <v>47.67137045322476</v>
      </c>
      <c r="Y6087" s="1">
        <v>2863.6081367599895</v>
      </c>
      <c r="Z6087" s="1">
        <v>0</v>
      </c>
      <c r="AA6087" s="1">
        <v>9729.3941185465228</v>
      </c>
      <c r="AB6087" s="1"/>
      <c r="AC6087" s="1">
        <v>161.64480354653392</v>
      </c>
      <c r="AD6087" s="1">
        <v>0</v>
      </c>
      <c r="AE6087" s="1">
        <v>388.02278275880616</v>
      </c>
      <c r="AF6087" s="1">
        <v>7317.0010463089166</v>
      </c>
      <c r="AG6087" s="1">
        <v>13400.08964344483</v>
      </c>
      <c r="AH6087" s="1">
        <v>1980.0248285920795</v>
      </c>
      <c r="AI6087" s="1">
        <v>116.40683482764184</v>
      </c>
      <c r="AJ6087" s="1">
        <v>1564.8578835420535</v>
      </c>
      <c r="AK6087" s="1"/>
      <c r="AL6087" s="1">
        <v>49182.4609375</v>
      </c>
      <c r="AM6087" s="1">
        <v>38706.95703125</v>
      </c>
      <c r="AN6087" s="1">
        <v>10475.505859375</v>
      </c>
      <c r="AO6087" t="s">
        <v>18897</v>
      </c>
    </row>
    <row r="6088" spans="1:41" x14ac:dyDescent="0.25">
      <c r="A6088" s="1">
        <v>2023</v>
      </c>
      <c r="B6088" t="s">
        <v>4621</v>
      </c>
      <c r="C6088" t="s">
        <v>7136</v>
      </c>
      <c r="D6088" t="s">
        <v>7242</v>
      </c>
      <c r="E6088" t="s">
        <v>8026</v>
      </c>
      <c r="F6088" t="s">
        <v>10021</v>
      </c>
      <c r="G6088" t="s">
        <v>12207</v>
      </c>
      <c r="H6088" t="s">
        <v>12750</v>
      </c>
      <c r="I6088" s="1">
        <v>573.92601997447798</v>
      </c>
      <c r="J6088" s="1">
        <v>2989.2524434849106</v>
      </c>
      <c r="K6088" s="1">
        <v>583.08769889566827</v>
      </c>
      <c r="L6088" s="1">
        <v>545.37048760346602</v>
      </c>
      <c r="M6088" s="1">
        <v>2001.8933988443264</v>
      </c>
      <c r="N6088" s="1">
        <v>1023.3884685980943</v>
      </c>
      <c r="O6088" s="1">
        <v>163.10145423655058</v>
      </c>
      <c r="P6088" s="1">
        <v>1755.3794012208755</v>
      </c>
      <c r="Q6088" s="1">
        <v>0</v>
      </c>
      <c r="R6088" s="1">
        <v>101.93840889784411</v>
      </c>
      <c r="S6088" s="1">
        <v>3558.1601625792487</v>
      </c>
      <c r="T6088" s="1">
        <v>1392.4786655445505</v>
      </c>
      <c r="U6088" s="1">
        <v>27.52337040241791</v>
      </c>
      <c r="V6088" s="1">
        <v>586.14585116260366</v>
      </c>
      <c r="W6088" s="1">
        <v>1816.7516241746405</v>
      </c>
      <c r="X6088" s="1">
        <v>3063.2491873802155</v>
      </c>
      <c r="Y6088" s="1">
        <v>6077.5679384894656</v>
      </c>
      <c r="Z6088" s="1">
        <v>0</v>
      </c>
      <c r="AA6088" s="1">
        <v>10805.471343171475</v>
      </c>
      <c r="AB6088" s="1">
        <v>91.744568008059701</v>
      </c>
      <c r="AC6088" s="1">
        <v>359.04290622041339</v>
      </c>
      <c r="AD6088" s="1">
        <v>0</v>
      </c>
      <c r="AE6088" s="1">
        <v>509.69204448922051</v>
      </c>
      <c r="AF6088" s="1">
        <v>7181.5609068531176</v>
      </c>
      <c r="AG6088" s="1">
        <v>30665.112164649465</v>
      </c>
      <c r="AH6088" s="1">
        <v>2212.0634730832171</v>
      </c>
      <c r="AI6088" s="1">
        <v>1089.7215911179535</v>
      </c>
      <c r="AJ6088" s="1">
        <v>1804.3098374918407</v>
      </c>
      <c r="AK6088" s="1">
        <v>0</v>
      </c>
      <c r="AL6088" s="1">
        <v>80977.9375</v>
      </c>
      <c r="AM6088" s="1">
        <v>65005.6796875</v>
      </c>
      <c r="AN6088" s="1">
        <v>15972.251953125</v>
      </c>
      <c r="AO6088" t="s">
        <v>18898</v>
      </c>
    </row>
    <row r="6089" spans="1:41" x14ac:dyDescent="0.25">
      <c r="A6089" s="1">
        <v>2023</v>
      </c>
      <c r="B6089" t="s">
        <v>4622</v>
      </c>
      <c r="C6089" t="s">
        <v>7136</v>
      </c>
      <c r="D6089" t="s">
        <v>7242</v>
      </c>
      <c r="E6089" t="s">
        <v>8026</v>
      </c>
      <c r="F6089" t="s">
        <v>10021</v>
      </c>
      <c r="G6089" t="s">
        <v>12207</v>
      </c>
      <c r="H6089" t="s">
        <v>12750</v>
      </c>
      <c r="I6089" s="1">
        <v>0</v>
      </c>
      <c r="J6089" s="1">
        <v>2985.9483952497421</v>
      </c>
      <c r="K6089" s="1">
        <v>424.19500000000011</v>
      </c>
      <c r="L6089" s="1">
        <v>585</v>
      </c>
      <c r="M6089" s="1">
        <v>3924.5098039215682</v>
      </c>
      <c r="N6089" s="1">
        <v>854.5016875</v>
      </c>
      <c r="O6089" s="1">
        <v>356</v>
      </c>
      <c r="P6089" s="1">
        <v>1845</v>
      </c>
      <c r="Q6089" s="1">
        <v>0</v>
      </c>
      <c r="R6089" s="1">
        <v>850</v>
      </c>
      <c r="S6089" s="1">
        <v>2770</v>
      </c>
      <c r="T6089" s="1">
        <v>2143</v>
      </c>
      <c r="U6089" s="1">
        <v>77</v>
      </c>
      <c r="V6089" s="1">
        <v>696</v>
      </c>
      <c r="W6089" s="1">
        <v>1293</v>
      </c>
      <c r="X6089" s="1">
        <v>3390</v>
      </c>
      <c r="Y6089" s="1">
        <v>7127</v>
      </c>
      <c r="Z6089" s="1">
        <v>0</v>
      </c>
      <c r="AA6089" s="1">
        <v>14723</v>
      </c>
      <c r="AB6089" s="1">
        <v>215</v>
      </c>
      <c r="AC6089" s="1">
        <v>3342.6096510000002</v>
      </c>
      <c r="AD6089" s="1">
        <v>0</v>
      </c>
      <c r="AE6089" s="1">
        <v>500</v>
      </c>
      <c r="AF6089" s="1">
        <v>11490</v>
      </c>
      <c r="AG6089" s="1">
        <v>29096</v>
      </c>
      <c r="AH6089" s="1">
        <v>7845</v>
      </c>
      <c r="AI6089" s="1">
        <v>535</v>
      </c>
      <c r="AJ6089" s="1">
        <v>1798</v>
      </c>
      <c r="AK6089" s="1">
        <v>0</v>
      </c>
      <c r="AL6089" s="1">
        <v>98865.765625</v>
      </c>
      <c r="AM6089" s="1">
        <v>75970.0625</v>
      </c>
      <c r="AN6089" s="1">
        <v>22895.705078125</v>
      </c>
      <c r="AO6089" t="s">
        <v>18899</v>
      </c>
    </row>
    <row r="6090" spans="1:41" x14ac:dyDescent="0.25">
      <c r="A6090" s="1">
        <v>2023</v>
      </c>
      <c r="B6090" t="s">
        <v>4623</v>
      </c>
      <c r="C6090" t="s">
        <v>7136</v>
      </c>
      <c r="D6090" t="s">
        <v>7242</v>
      </c>
      <c r="E6090" t="s">
        <v>8026</v>
      </c>
      <c r="F6090" t="s">
        <v>10021</v>
      </c>
      <c r="G6090" t="s">
        <v>12207</v>
      </c>
      <c r="H6090" t="s">
        <v>12750</v>
      </c>
      <c r="I6090" s="1">
        <v>216.14606217175219</v>
      </c>
      <c r="J6090" s="1">
        <v>2371.6647877269306</v>
      </c>
      <c r="K6090" s="1">
        <v>0</v>
      </c>
      <c r="L6090" s="1">
        <v>339.5792764245378</v>
      </c>
      <c r="M6090" s="1">
        <v>2533.3692050719487</v>
      </c>
      <c r="N6090" s="1">
        <v>1095.7910621679634</v>
      </c>
      <c r="O6090" s="1">
        <v>269.50736224169668</v>
      </c>
      <c r="P6090" s="1">
        <v>730.57624544699547</v>
      </c>
      <c r="Q6090" s="1">
        <v>0</v>
      </c>
      <c r="R6090" s="1">
        <v>107.80294489667867</v>
      </c>
      <c r="S6090" s="1">
        <v>3314.940555572869</v>
      </c>
      <c r="T6090" s="1">
        <v>1832.6500632435373</v>
      </c>
      <c r="U6090" s="1">
        <v>23.716647877269306</v>
      </c>
      <c r="V6090" s="1">
        <v>587.52604968689866</v>
      </c>
      <c r="W6090" s="1">
        <v>699.64111237944451</v>
      </c>
      <c r="X6090" s="1">
        <v>130.44156332498119</v>
      </c>
      <c r="Y6090" s="1">
        <v>3560.731269937296</v>
      </c>
      <c r="Z6090" s="1">
        <v>0</v>
      </c>
      <c r="AA6090" s="1">
        <v>9597.6961841513021</v>
      </c>
      <c r="AB6090" s="1">
        <v>60.369649142140048</v>
      </c>
      <c r="AC6090" s="1">
        <v>281.55558106776681</v>
      </c>
      <c r="AD6090" s="1">
        <v>0</v>
      </c>
      <c r="AE6090" s="1">
        <v>431.21177958671467</v>
      </c>
      <c r="AF6090" s="1">
        <v>8953.0345736691634</v>
      </c>
      <c r="AG6090" s="1">
        <v>19362.486932892454</v>
      </c>
      <c r="AH6090" s="1">
        <v>1746.4077073261942</v>
      </c>
      <c r="AI6090" s="1">
        <v>113.19309214151259</v>
      </c>
      <c r="AJ6090" s="1">
        <v>1625.6684090419142</v>
      </c>
      <c r="AK6090" s="1">
        <v>0</v>
      </c>
      <c r="AL6090" s="1">
        <v>59985.703125</v>
      </c>
      <c r="AM6090" s="1">
        <v>49285.1875</v>
      </c>
      <c r="AN6090" s="1">
        <v>10700.51953125</v>
      </c>
      <c r="AO6090" t="s">
        <v>18900</v>
      </c>
    </row>
    <row r="6091" spans="1:41" x14ac:dyDescent="0.25">
      <c r="A6091" s="1">
        <v>2023</v>
      </c>
      <c r="B6091" t="s">
        <v>4624</v>
      </c>
      <c r="C6091" t="s">
        <v>7136</v>
      </c>
      <c r="D6091" t="s">
        <v>7242</v>
      </c>
      <c r="E6091" t="s">
        <v>8026</v>
      </c>
      <c r="F6091" t="s">
        <v>10021</v>
      </c>
      <c r="G6091" t="s">
        <v>12207</v>
      </c>
      <c r="H6091" t="s">
        <v>12750</v>
      </c>
      <c r="I6091" s="1">
        <v>449.75534915088735</v>
      </c>
      <c r="J6091" s="1"/>
      <c r="K6091" s="1"/>
      <c r="L6091" s="1"/>
      <c r="M6091" s="1">
        <v>1221.9898281915705</v>
      </c>
      <c r="N6091" s="1">
        <v>738.27207674144347</v>
      </c>
      <c r="O6091" s="1">
        <v>12.102820930187598</v>
      </c>
      <c r="P6091" s="1"/>
      <c r="Q6091" s="1">
        <v>251.61764713860015</v>
      </c>
      <c r="R6091" s="1">
        <v>646.29063767201774</v>
      </c>
      <c r="S6091" s="1">
        <v>4154.4348519437626</v>
      </c>
      <c r="T6091" s="1">
        <v>1815.4231395281397</v>
      </c>
      <c r="U6091" s="1">
        <v>24.205641860375195</v>
      </c>
      <c r="V6091" s="1">
        <v>519.21101790504792</v>
      </c>
      <c r="W6091" s="1">
        <v>0</v>
      </c>
      <c r="X6091" s="1">
        <v>133.13103023206358</v>
      </c>
      <c r="Y6091" s="1">
        <v>3334.327166266683</v>
      </c>
      <c r="Z6091" s="1"/>
      <c r="AA6091" s="1">
        <v>5304.8691989888921</v>
      </c>
      <c r="AB6091" s="1"/>
      <c r="AC6091" s="1">
        <v>235.15781067354504</v>
      </c>
      <c r="AD6091" s="1">
        <v>484.1128372075039</v>
      </c>
      <c r="AE6091" s="1">
        <v>363.08462790562794</v>
      </c>
      <c r="AF6091" s="1">
        <v>4931.8995290514458</v>
      </c>
      <c r="AG6091" s="1">
        <v>7845.0485269476003</v>
      </c>
      <c r="AH6091" s="1">
        <v>4177.8937851007586</v>
      </c>
      <c r="AI6091" s="1">
        <v>1067.468806042546</v>
      </c>
      <c r="AJ6091" s="1">
        <v>513.67336600001681</v>
      </c>
      <c r="AK6091" s="1"/>
      <c r="AL6091" s="1">
        <v>38223.96875</v>
      </c>
      <c r="AM6091" s="1">
        <v>25157.4140625</v>
      </c>
      <c r="AN6091" s="1">
        <v>13066.556640625</v>
      </c>
      <c r="AO6091" t="s">
        <v>18901</v>
      </c>
    </row>
    <row r="6092" spans="1:41" x14ac:dyDescent="0.25">
      <c r="A6092" s="1">
        <v>2023</v>
      </c>
      <c r="B6092" t="s">
        <v>4625</v>
      </c>
      <c r="C6092" t="s">
        <v>7136</v>
      </c>
      <c r="D6092" t="s">
        <v>7242</v>
      </c>
      <c r="E6092" t="s">
        <v>8026</v>
      </c>
      <c r="F6092" t="s">
        <v>10021</v>
      </c>
      <c r="G6092" t="s">
        <v>12207</v>
      </c>
      <c r="H6092" t="s">
        <v>12750</v>
      </c>
      <c r="I6092" s="1">
        <v>379.95297153720276</v>
      </c>
      <c r="J6092" s="1"/>
      <c r="K6092" s="1"/>
      <c r="L6092" s="1">
        <v>303.27571523300827</v>
      </c>
      <c r="M6092" s="1">
        <v>1182.2030710781039</v>
      </c>
      <c r="N6092" s="1">
        <v>961.32679545557335</v>
      </c>
      <c r="O6092" s="1">
        <v>194.55423241362794</v>
      </c>
      <c r="P6092" s="1"/>
      <c r="Q6092" s="1">
        <v>0</v>
      </c>
      <c r="R6092" s="1">
        <v>343.33099837699046</v>
      </c>
      <c r="S6092" s="1">
        <v>3118.5899019243302</v>
      </c>
      <c r="T6092" s="1">
        <v>1659.4331588221205</v>
      </c>
      <c r="U6092" s="1">
        <v>48.066339772778669</v>
      </c>
      <c r="V6092" s="1">
        <v>516.14093422674239</v>
      </c>
      <c r="W6092" s="1">
        <v>1144.4366612566348</v>
      </c>
      <c r="X6092" s="1">
        <v>102.76986632625776</v>
      </c>
      <c r="Y6092" s="1">
        <v>2436.5056518153756</v>
      </c>
      <c r="Z6092" s="1"/>
      <c r="AA6092" s="1">
        <v>10322.773211729685</v>
      </c>
      <c r="AB6092" s="1">
        <v>0</v>
      </c>
      <c r="AC6092" s="1">
        <v>146.64319269578181</v>
      </c>
      <c r="AD6092" s="1">
        <v>0</v>
      </c>
      <c r="AE6092" s="1">
        <v>291.83134862044187</v>
      </c>
      <c r="AF6092" s="1">
        <v>6630.3266619152473</v>
      </c>
      <c r="AG6092" s="1">
        <v>11910.152333697799</v>
      </c>
      <c r="AH6092" s="1">
        <v>3578.7436213584042</v>
      </c>
      <c r="AI6092" s="1">
        <v>66.752701577777003</v>
      </c>
      <c r="AJ6092" s="1">
        <v>1329.1230539115998</v>
      </c>
      <c r="AK6092" s="1"/>
      <c r="AL6092" s="1">
        <v>46666.93359375</v>
      </c>
      <c r="AM6092" s="1">
        <v>35619.44921875</v>
      </c>
      <c r="AN6092" s="1">
        <v>11047.4833984375</v>
      </c>
      <c r="AO6092" t="s">
        <v>18902</v>
      </c>
    </row>
    <row r="6093" spans="1:41" x14ac:dyDescent="0.25">
      <c r="A6093" s="1">
        <v>2023</v>
      </c>
      <c r="B6093" t="s">
        <v>4626</v>
      </c>
      <c r="C6093" t="s">
        <v>7136</v>
      </c>
      <c r="D6093" t="s">
        <v>7242</v>
      </c>
      <c r="E6093" t="s">
        <v>8026</v>
      </c>
      <c r="F6093" t="s">
        <v>10021</v>
      </c>
      <c r="G6093" t="s">
        <v>12208</v>
      </c>
      <c r="H6093" t="s">
        <v>12750</v>
      </c>
      <c r="I6093" s="1">
        <v>626.04248280000002</v>
      </c>
      <c r="J6093" s="1">
        <v>3121.5916015274038</v>
      </c>
      <c r="K6093" s="1">
        <v>593.70922467999992</v>
      </c>
      <c r="L6093" s="1">
        <v>568.692883962</v>
      </c>
      <c r="M6093" s="1">
        <v>2043.165</v>
      </c>
      <c r="N6093" s="1">
        <v>1043.483006809375</v>
      </c>
      <c r="O6093" s="1">
        <v>166.464</v>
      </c>
      <c r="P6093" s="1">
        <v>1722</v>
      </c>
      <c r="Q6093" s="1">
        <v>0</v>
      </c>
      <c r="R6093" s="1">
        <v>104.11217589143411</v>
      </c>
      <c r="S6093" s="1">
        <v>3622.341359773372</v>
      </c>
      <c r="T6093" s="1">
        <v>1451.487303069003</v>
      </c>
      <c r="U6093" s="1">
        <v>27.5427</v>
      </c>
      <c r="V6093" s="1">
        <v>598</v>
      </c>
      <c r="W6093" s="1">
        <v>1713</v>
      </c>
      <c r="X6093" s="1">
        <v>3129.4670999999998</v>
      </c>
      <c r="Y6093" s="1">
        <v>6281</v>
      </c>
      <c r="Z6093" s="1">
        <v>0</v>
      </c>
      <c r="AA6093" s="1">
        <v>11326</v>
      </c>
      <c r="AB6093" s="1">
        <v>94</v>
      </c>
      <c r="AC6093" s="1">
        <v>366.2208</v>
      </c>
      <c r="AD6093" s="1">
        <v>0</v>
      </c>
      <c r="AE6093" s="1">
        <v>520.20000000000005</v>
      </c>
      <c r="AF6093" s="1">
        <v>7505.2191003653807</v>
      </c>
      <c r="AG6093" s="1">
        <v>31923</v>
      </c>
      <c r="AH6093" s="1">
        <v>2296.3454072999998</v>
      </c>
      <c r="AI6093" s="1">
        <v>1112.1876</v>
      </c>
      <c r="AJ6093" s="1">
        <v>1878.33816</v>
      </c>
      <c r="AK6093" s="1"/>
      <c r="AL6093" s="1">
        <v>83833.609375</v>
      </c>
      <c r="AM6093" s="1">
        <v>67611.4453125</v>
      </c>
      <c r="AN6093" s="1">
        <v>16222.1669921875</v>
      </c>
      <c r="AO6093" t="s">
        <v>18903</v>
      </c>
    </row>
    <row r="6094" spans="1:41" x14ac:dyDescent="0.25">
      <c r="A6094" s="1">
        <v>2023</v>
      </c>
      <c r="B6094" t="s">
        <v>4627</v>
      </c>
      <c r="C6094" t="s">
        <v>7136</v>
      </c>
      <c r="D6094" t="s">
        <v>7242</v>
      </c>
      <c r="E6094" t="s">
        <v>8026</v>
      </c>
      <c r="F6094" t="s">
        <v>10021</v>
      </c>
      <c r="G6094" t="s">
        <v>12208</v>
      </c>
      <c r="H6094" t="s">
        <v>12750</v>
      </c>
      <c r="I6094" s="1">
        <v>421.55363768486399</v>
      </c>
      <c r="J6094" s="1">
        <v>5422.2850955264203</v>
      </c>
      <c r="K6094" s="1">
        <v>473.22577459687511</v>
      </c>
      <c r="L6094" s="1">
        <v>341.53462358316</v>
      </c>
      <c r="M6094" s="1">
        <v>1450.47828</v>
      </c>
      <c r="N6094" s="1">
        <v>1015.303325544</v>
      </c>
      <c r="O6094" s="1">
        <v>116.73287999999999</v>
      </c>
      <c r="P6094" s="1">
        <v>886.35764252486388</v>
      </c>
      <c r="Q6094" s="1">
        <v>0</v>
      </c>
      <c r="R6094" s="1">
        <v>106.1208</v>
      </c>
      <c r="S6094" s="1">
        <v>3501.9863999999998</v>
      </c>
      <c r="T6094" s="1">
        <v>1565.146757290951</v>
      </c>
      <c r="U6094" s="1">
        <v>22.666622</v>
      </c>
      <c r="V6094" s="1">
        <v>629</v>
      </c>
      <c r="W6094" s="1">
        <v>688.72399199999995</v>
      </c>
      <c r="X6094" s="1">
        <v>664</v>
      </c>
      <c r="Y6094" s="1">
        <v>4174</v>
      </c>
      <c r="Z6094" s="1">
        <v>0</v>
      </c>
      <c r="AA6094" s="1">
        <v>9745</v>
      </c>
      <c r="AB6094" s="1">
        <v>56</v>
      </c>
      <c r="AC6094" s="1">
        <v>284.37178999999998</v>
      </c>
      <c r="AD6094" s="1">
        <v>0</v>
      </c>
      <c r="AE6094" s="1">
        <v>530.60399999999993</v>
      </c>
      <c r="AF6094" s="1">
        <v>6738.1401960000003</v>
      </c>
      <c r="AG6094" s="1">
        <v>21922</v>
      </c>
      <c r="AH6094" s="1">
        <v>1886.2375588349109</v>
      </c>
      <c r="AI6094" s="1">
        <v>116.73287999999999</v>
      </c>
      <c r="AJ6094" s="1">
        <v>1775.3619315456001</v>
      </c>
      <c r="AK6094" s="1"/>
      <c r="AL6094" s="1">
        <v>64533.56640625</v>
      </c>
      <c r="AM6094" s="1">
        <v>54014.30078125</v>
      </c>
      <c r="AN6094" s="1">
        <v>10519.2646484375</v>
      </c>
      <c r="AO6094" t="s">
        <v>18904</v>
      </c>
    </row>
    <row r="6095" spans="1:41" x14ac:dyDescent="0.25">
      <c r="A6095" s="1">
        <v>2023</v>
      </c>
      <c r="B6095" t="s">
        <v>4628</v>
      </c>
      <c r="C6095" t="s">
        <v>7136</v>
      </c>
      <c r="D6095" t="s">
        <v>7242</v>
      </c>
      <c r="E6095" t="s">
        <v>8026</v>
      </c>
      <c r="F6095" t="s">
        <v>10021</v>
      </c>
      <c r="G6095" t="s">
        <v>12208</v>
      </c>
      <c r="H6095" t="s">
        <v>12750</v>
      </c>
      <c r="I6095" s="1">
        <v>445.2305647808609</v>
      </c>
      <c r="J6095" s="1"/>
      <c r="K6095" s="1">
        <v>0</v>
      </c>
      <c r="L6095" s="1">
        <v>319.24160000000001</v>
      </c>
      <c r="M6095" s="1">
        <v>1283.6481193772979</v>
      </c>
      <c r="N6095" s="1">
        <v>714.71222241138196</v>
      </c>
      <c r="O6095" s="1">
        <v>34.829830992525856</v>
      </c>
      <c r="P6095" s="1">
        <v>0</v>
      </c>
      <c r="Q6095" s="1">
        <v>0</v>
      </c>
      <c r="R6095" s="1">
        <v>239.27922321231</v>
      </c>
      <c r="S6095" s="1">
        <v>3826</v>
      </c>
      <c r="T6095" s="1">
        <v>1664.767369352669</v>
      </c>
      <c r="U6095" s="1">
        <v>23.203450486515461</v>
      </c>
      <c r="V6095" s="1"/>
      <c r="W6095" s="1">
        <v>0</v>
      </c>
      <c r="X6095" s="1">
        <v>128</v>
      </c>
      <c r="Y6095" s="1">
        <v>3378</v>
      </c>
      <c r="Z6095" s="1">
        <v>0</v>
      </c>
      <c r="AA6095" s="1">
        <v>5232.6339524743253</v>
      </c>
      <c r="AB6095" s="1"/>
      <c r="AC6095" s="1">
        <v>226.33271999999999</v>
      </c>
      <c r="AD6095" s="1"/>
      <c r="AE6095" s="1">
        <v>290.77354027636608</v>
      </c>
      <c r="AF6095" s="1">
        <v>6212.4404934810254</v>
      </c>
      <c r="AG6095" s="1">
        <v>13388.652177430829</v>
      </c>
      <c r="AH6095" s="1">
        <v>3720.3457262690872</v>
      </c>
      <c r="AI6095" s="1">
        <v>67.000537622647215</v>
      </c>
      <c r="AJ6095" s="1">
        <v>1942.548776708438</v>
      </c>
      <c r="AK6095" s="1"/>
      <c r="AL6095" s="1">
        <v>43137.640625</v>
      </c>
      <c r="AM6095" s="1">
        <v>32413.048828125</v>
      </c>
      <c r="AN6095" s="1">
        <v>10724.5927734375</v>
      </c>
      <c r="AO6095" t="s">
        <v>18905</v>
      </c>
    </row>
    <row r="6096" spans="1:41" x14ac:dyDescent="0.25">
      <c r="A6096" s="1">
        <v>2023</v>
      </c>
      <c r="B6096" t="s">
        <v>4629</v>
      </c>
      <c r="C6096" t="s">
        <v>7136</v>
      </c>
      <c r="D6096" t="s">
        <v>7242</v>
      </c>
      <c r="E6096" t="s">
        <v>8026</v>
      </c>
      <c r="F6096" t="s">
        <v>10021</v>
      </c>
      <c r="G6096" t="s">
        <v>12208</v>
      </c>
      <c r="H6096" t="s">
        <v>12750</v>
      </c>
      <c r="I6096" s="1">
        <v>379.04424</v>
      </c>
      <c r="J6096" s="1"/>
      <c r="K6096" s="1">
        <v>0</v>
      </c>
      <c r="L6096" s="1">
        <v>0</v>
      </c>
      <c r="M6096" s="1">
        <v>1250.847479315991</v>
      </c>
      <c r="N6096" s="1">
        <v>693.0189793910115</v>
      </c>
      <c r="O6096" s="1">
        <v>12</v>
      </c>
      <c r="P6096" s="1">
        <v>0</v>
      </c>
      <c r="Q6096" s="1">
        <v>243.76583803344411</v>
      </c>
      <c r="R6096" s="1">
        <v>675.27820312620668</v>
      </c>
      <c r="S6096" s="1">
        <v>4021.86</v>
      </c>
      <c r="T6096" s="1">
        <v>1730.1090706395889</v>
      </c>
      <c r="U6096" s="1">
        <v>23.66751949624577</v>
      </c>
      <c r="V6096" s="1">
        <v>513</v>
      </c>
      <c r="W6096" s="1">
        <v>0</v>
      </c>
      <c r="X6096" s="1">
        <v>134.927909507777</v>
      </c>
      <c r="Y6096" s="1">
        <v>3568</v>
      </c>
      <c r="Z6096" s="1">
        <v>0</v>
      </c>
      <c r="AA6096" s="1">
        <v>5339.5026112446076</v>
      </c>
      <c r="AB6096" s="1"/>
      <c r="AC6096" s="1">
        <v>240.5</v>
      </c>
      <c r="AD6096" s="1">
        <v>492.4562384514021</v>
      </c>
      <c r="AE6096" s="1">
        <v>351.49781430067958</v>
      </c>
      <c r="AF6096" s="1">
        <v>6160.2335274956113</v>
      </c>
      <c r="AG6096" s="1">
        <v>8230</v>
      </c>
      <c r="AH6096" s="1">
        <v>4066.683287118904</v>
      </c>
      <c r="AI6096" s="1">
        <v>1033.4035740439981</v>
      </c>
      <c r="AJ6096" s="1">
        <v>500</v>
      </c>
      <c r="AK6096" s="1"/>
      <c r="AL6096" s="1">
        <v>39659.796875</v>
      </c>
      <c r="AM6096" s="1">
        <v>26917.509765625</v>
      </c>
      <c r="AN6096" s="1">
        <v>12742.287109375</v>
      </c>
      <c r="AO6096" t="s">
        <v>18906</v>
      </c>
    </row>
    <row r="6097" spans="1:41" x14ac:dyDescent="0.25">
      <c r="A6097" s="1">
        <v>2023</v>
      </c>
      <c r="B6097" t="s">
        <v>4630</v>
      </c>
      <c r="C6097" t="s">
        <v>7136</v>
      </c>
      <c r="D6097" t="s">
        <v>7242</v>
      </c>
      <c r="E6097" t="s">
        <v>8026</v>
      </c>
      <c r="F6097" t="s">
        <v>10021</v>
      </c>
      <c r="G6097" t="s">
        <v>12208</v>
      </c>
      <c r="H6097" t="s">
        <v>12750</v>
      </c>
      <c r="I6097" s="1">
        <v>368.46851108339058</v>
      </c>
      <c r="J6097" s="1"/>
      <c r="K6097" s="1"/>
      <c r="L6097" s="1">
        <v>302.90953672153449</v>
      </c>
      <c r="M6097" s="1">
        <v>1163.325779099712</v>
      </c>
      <c r="N6097" s="1">
        <v>973.43819999999994</v>
      </c>
      <c r="O6097" s="1">
        <v>191.50876473847779</v>
      </c>
      <c r="P6097" s="1">
        <v>0</v>
      </c>
      <c r="Q6097" s="1">
        <v>0</v>
      </c>
      <c r="R6097" s="1">
        <v>335.29771740175738</v>
      </c>
      <c r="S6097" s="1">
        <v>3017.9024719395288</v>
      </c>
      <c r="T6097" s="1">
        <v>1523.9645726450001</v>
      </c>
      <c r="U6097" s="1">
        <v>44.804558435762999</v>
      </c>
      <c r="V6097" s="1">
        <v>512</v>
      </c>
      <c r="W6097" s="1"/>
      <c r="X6097" s="1">
        <v>103.151425073696</v>
      </c>
      <c r="Y6097" s="1">
        <v>2393</v>
      </c>
      <c r="Z6097" s="1"/>
      <c r="AA6097" s="1">
        <v>10746.27585430917</v>
      </c>
      <c r="AB6097" s="1">
        <v>0</v>
      </c>
      <c r="AC6097" s="1">
        <v>145.19401999999999</v>
      </c>
      <c r="AD6097" s="1">
        <v>0</v>
      </c>
      <c r="AE6097" s="1">
        <v>287.17141691232001</v>
      </c>
      <c r="AF6097" s="1">
        <v>6622.3211308895288</v>
      </c>
      <c r="AG6097" s="1">
        <v>12083</v>
      </c>
      <c r="AH6097" s="1">
        <v>3654.11357765203</v>
      </c>
      <c r="AI6097" s="1">
        <v>65.686801590830598</v>
      </c>
      <c r="AJ6097" s="1">
        <v>1334.0577545760129</v>
      </c>
      <c r="AK6097" s="1"/>
      <c r="AL6097" s="1">
        <v>45867.59375</v>
      </c>
      <c r="AM6097" s="1">
        <v>36147.94140625</v>
      </c>
      <c r="AN6097" s="1">
        <v>9719.6533203125</v>
      </c>
      <c r="AO6097" t="s">
        <v>18907</v>
      </c>
    </row>
    <row r="6098" spans="1:41" x14ac:dyDescent="0.25">
      <c r="A6098" s="1">
        <v>2023</v>
      </c>
      <c r="B6098" t="s">
        <v>4631</v>
      </c>
      <c r="C6098" t="s">
        <v>7136</v>
      </c>
      <c r="D6098" t="s">
        <v>7242</v>
      </c>
      <c r="E6098" t="s">
        <v>8026</v>
      </c>
      <c r="F6098" t="s">
        <v>10021</v>
      </c>
      <c r="G6098" t="s">
        <v>12208</v>
      </c>
      <c r="H6098" t="s">
        <v>12750</v>
      </c>
      <c r="I6098" s="1">
        <v>221.36938667104789</v>
      </c>
      <c r="J6098" s="1">
        <v>2510.7511141813379</v>
      </c>
      <c r="K6098" s="1"/>
      <c r="L6098" s="1">
        <v>348.36531605482321</v>
      </c>
      <c r="M6098" s="1">
        <v>2543.7155760000001</v>
      </c>
      <c r="N6098" s="1">
        <v>1104.5842505937951</v>
      </c>
      <c r="O6098" s="1">
        <v>270.60804000000002</v>
      </c>
      <c r="P6098" s="1">
        <v>736.44088398561939</v>
      </c>
      <c r="Q6098" s="1">
        <v>0</v>
      </c>
      <c r="R6098" s="1">
        <v>108.0695823602389</v>
      </c>
      <c r="S6098" s="1">
        <v>3283.020550278</v>
      </c>
      <c r="T6098" s="1">
        <v>1873.8572999999999</v>
      </c>
      <c r="U6098" s="1">
        <v>22.893288219999999</v>
      </c>
      <c r="V6098" s="1">
        <v>593</v>
      </c>
      <c r="W6098" s="1">
        <v>702.49847183999998</v>
      </c>
      <c r="X6098" s="1">
        <v>134.673</v>
      </c>
      <c r="Y6098" s="1">
        <v>3706</v>
      </c>
      <c r="Z6098" s="1">
        <v>0</v>
      </c>
      <c r="AA6098" s="1">
        <v>9870</v>
      </c>
      <c r="AB6098" s="1">
        <v>56</v>
      </c>
      <c r="AC6098" s="1">
        <v>282.70540999999997</v>
      </c>
      <c r="AD6098" s="1">
        <v>0</v>
      </c>
      <c r="AE6098" s="1">
        <v>432.97286400000002</v>
      </c>
      <c r="AF6098" s="1">
        <v>9184.6792058263709</v>
      </c>
      <c r="AG6098" s="1">
        <v>20311</v>
      </c>
      <c r="AH6098" s="1">
        <v>1810.637863408142</v>
      </c>
      <c r="AI6098" s="1">
        <v>113.6553768</v>
      </c>
      <c r="AJ6098" s="1">
        <v>1698.2529282501121</v>
      </c>
      <c r="AK6098" s="1"/>
      <c r="AL6098" s="1">
        <v>61919.75</v>
      </c>
      <c r="AM6098" s="1">
        <v>51131.0859375</v>
      </c>
      <c r="AN6098" s="1">
        <v>10788.666015625</v>
      </c>
      <c r="AO6098" t="s">
        <v>18908</v>
      </c>
    </row>
    <row r="6099" spans="1:41" x14ac:dyDescent="0.25">
      <c r="A6099" s="1">
        <v>2023</v>
      </c>
      <c r="B6099" t="s">
        <v>4632</v>
      </c>
      <c r="C6099" t="s">
        <v>7136</v>
      </c>
      <c r="D6099" t="s">
        <v>7242</v>
      </c>
      <c r="E6099" t="s">
        <v>8026</v>
      </c>
      <c r="F6099" t="s">
        <v>10021</v>
      </c>
      <c r="G6099" t="s">
        <v>12208</v>
      </c>
      <c r="H6099" t="s">
        <v>12750</v>
      </c>
      <c r="I6099" s="1">
        <v>424.56323206252802</v>
      </c>
      <c r="J6099" s="1"/>
      <c r="K6099" s="1"/>
      <c r="L6099" s="1">
        <v>299.79450000000003</v>
      </c>
      <c r="M6099" s="1">
        <v>2594.58988752</v>
      </c>
      <c r="N6099" s="1">
        <v>1152.7535793806451</v>
      </c>
      <c r="O6099" s="1">
        <v>264.46008002112001</v>
      </c>
      <c r="P6099" s="1">
        <v>539.28728269342514</v>
      </c>
      <c r="Q6099" s="1">
        <v>0</v>
      </c>
      <c r="R6099" s="1">
        <v>329.83996196643977</v>
      </c>
      <c r="S6099" s="1">
        <v>3168</v>
      </c>
      <c r="T6099" s="1">
        <v>1632.9355079328</v>
      </c>
      <c r="U6099" s="1">
        <v>65.162623106200002</v>
      </c>
      <c r="V6099" s="1">
        <v>468</v>
      </c>
      <c r="W6099" s="1">
        <v>665.70215189346015</v>
      </c>
      <c r="X6099" s="1">
        <v>48</v>
      </c>
      <c r="Y6099" s="1">
        <v>2885</v>
      </c>
      <c r="Z6099" s="1">
        <v>0</v>
      </c>
      <c r="AA6099" s="1">
        <v>9870</v>
      </c>
      <c r="AB6099" s="1"/>
      <c r="AC6099" s="1">
        <v>160.98058</v>
      </c>
      <c r="AD6099" s="1">
        <v>0</v>
      </c>
      <c r="AE6099" s="1">
        <v>386.42828112000001</v>
      </c>
      <c r="AF6099" s="1">
        <v>7432.6719671423989</v>
      </c>
      <c r="AG6099" s="1">
        <v>13621</v>
      </c>
      <c r="AH6099" s="1">
        <v>2041</v>
      </c>
      <c r="AI6099" s="1">
        <v>115.928484336</v>
      </c>
      <c r="AJ6099" s="1">
        <v>1589.5959628749999</v>
      </c>
      <c r="AK6099" s="1"/>
      <c r="AL6099" s="1">
        <v>49755.69921875</v>
      </c>
      <c r="AM6099" s="1">
        <v>39225.08203125</v>
      </c>
      <c r="AN6099" s="1">
        <v>10530.6162109375</v>
      </c>
      <c r="AO6099" t="s">
        <v>18909</v>
      </c>
    </row>
    <row r="6100" spans="1:41" x14ac:dyDescent="0.25">
      <c r="A6100" s="1">
        <v>2023</v>
      </c>
      <c r="B6100" t="s">
        <v>4633</v>
      </c>
      <c r="C6100" t="s">
        <v>7136</v>
      </c>
      <c r="D6100" t="s">
        <v>7242</v>
      </c>
      <c r="E6100" t="s">
        <v>8026</v>
      </c>
      <c r="F6100" t="s">
        <v>10021</v>
      </c>
      <c r="G6100" t="s">
        <v>12208</v>
      </c>
      <c r="H6100" t="s">
        <v>12750</v>
      </c>
      <c r="I6100" s="1">
        <v>486</v>
      </c>
      <c r="J6100" s="1"/>
      <c r="K6100" s="1">
        <v>30</v>
      </c>
      <c r="L6100" s="1">
        <v>265.74078355885712</v>
      </c>
      <c r="M6100" s="1">
        <v>101.6749999999999</v>
      </c>
      <c r="N6100" s="1">
        <v>768.18000000000006</v>
      </c>
      <c r="O6100" s="1">
        <v>12.80084544196357</v>
      </c>
      <c r="P6100" s="1">
        <v>420</v>
      </c>
      <c r="Q6100" s="1">
        <v>289.21430287895879</v>
      </c>
      <c r="R6100" s="1">
        <v>1685.1993200905331</v>
      </c>
      <c r="S6100" s="1">
        <v>3060</v>
      </c>
      <c r="T6100" s="1">
        <v>1352</v>
      </c>
      <c r="U6100" s="1">
        <v>16</v>
      </c>
      <c r="V6100" s="1">
        <v>440</v>
      </c>
      <c r="W6100" s="1">
        <v>245</v>
      </c>
      <c r="X6100" s="1">
        <v>148</v>
      </c>
      <c r="Y6100" s="1">
        <v>3764.27063534737</v>
      </c>
      <c r="Z6100" s="1">
        <v>0</v>
      </c>
      <c r="AA6100" s="1">
        <v>5371.910396034622</v>
      </c>
      <c r="AB6100" s="1"/>
      <c r="AC6100" s="1">
        <v>306.34516000000002</v>
      </c>
      <c r="AD6100" s="1">
        <v>400</v>
      </c>
      <c r="AE6100" s="1">
        <v>313.97745680642441</v>
      </c>
      <c r="AF6100" s="1">
        <v>4030.655028483885</v>
      </c>
      <c r="AG6100" s="1">
        <v>9614.1418924420796</v>
      </c>
      <c r="AH6100" s="1">
        <v>3790.6842410988929</v>
      </c>
      <c r="AI6100" s="1">
        <v>882</v>
      </c>
      <c r="AJ6100" s="1">
        <v>1257.94785044736</v>
      </c>
      <c r="AK6100" s="1"/>
      <c r="AL6100" s="1">
        <v>39051.7421875</v>
      </c>
      <c r="AM6100" s="1">
        <v>29029.58203125</v>
      </c>
      <c r="AN6100" s="1">
        <v>10022.16015625</v>
      </c>
      <c r="AO6100" t="s">
        <v>18910</v>
      </c>
    </row>
    <row r="6101" spans="1:41" x14ac:dyDescent="0.25">
      <c r="A6101" s="1">
        <v>2023</v>
      </c>
      <c r="B6101" t="s">
        <v>4634</v>
      </c>
      <c r="C6101" t="s">
        <v>7136</v>
      </c>
      <c r="D6101" t="s">
        <v>7242</v>
      </c>
      <c r="E6101" t="s">
        <v>8026</v>
      </c>
      <c r="F6101" t="s">
        <v>10021</v>
      </c>
      <c r="G6101" t="s">
        <v>12208</v>
      </c>
      <c r="H6101" t="s">
        <v>12750</v>
      </c>
      <c r="I6101" s="1">
        <v>750</v>
      </c>
      <c r="J6101" s="1">
        <v>3124.9291345564852</v>
      </c>
      <c r="K6101" s="1">
        <v>430.218569</v>
      </c>
      <c r="L6101" s="1">
        <v>596.58299999999997</v>
      </c>
      <c r="M6101" s="1">
        <v>4003</v>
      </c>
      <c r="N6101" s="1">
        <v>864.75570775000006</v>
      </c>
      <c r="O6101" s="1">
        <v>363.12</v>
      </c>
      <c r="P6101" s="1">
        <v>1872.675</v>
      </c>
      <c r="Q6101" s="1">
        <v>0</v>
      </c>
      <c r="R6101" s="1">
        <v>866.83610105538696</v>
      </c>
      <c r="S6101" s="1">
        <v>2800.47</v>
      </c>
      <c r="T6101" s="1">
        <v>2195.663516068053</v>
      </c>
      <c r="U6101" s="1">
        <v>77.77</v>
      </c>
      <c r="V6101" s="1">
        <v>703</v>
      </c>
      <c r="W6101" s="1">
        <v>1334.7057150000001</v>
      </c>
      <c r="X6101" s="1">
        <v>3440.849999999999</v>
      </c>
      <c r="Y6101" s="1">
        <v>7248</v>
      </c>
      <c r="Z6101" s="1">
        <v>0</v>
      </c>
      <c r="AA6101" s="1">
        <v>15084</v>
      </c>
      <c r="AB6101" s="1">
        <v>218.22499999999999</v>
      </c>
      <c r="AC6101" s="1">
        <v>3392.7487957650001</v>
      </c>
      <c r="AD6101" s="1"/>
      <c r="AE6101" s="1">
        <v>510</v>
      </c>
      <c r="AF6101" s="1">
        <v>12925.965</v>
      </c>
      <c r="AG6101" s="1">
        <v>30271</v>
      </c>
      <c r="AH6101" s="1">
        <v>8161.9380000000001</v>
      </c>
      <c r="AI6101" s="1">
        <v>545.70000000000005</v>
      </c>
      <c r="AJ6101" s="1">
        <v>1870.6392000000001</v>
      </c>
      <c r="AK6101" s="1"/>
      <c r="AL6101" s="1">
        <v>103652.796875</v>
      </c>
      <c r="AM6101" s="1">
        <v>80158.90625</v>
      </c>
      <c r="AN6101" s="1">
        <v>23493.890625</v>
      </c>
      <c r="AO6101" t="s">
        <v>18911</v>
      </c>
    </row>
    <row r="6102" spans="1:41" x14ac:dyDescent="0.25">
      <c r="A6102" s="1">
        <v>2023</v>
      </c>
      <c r="B6102" t="s">
        <v>4635</v>
      </c>
      <c r="C6102" t="s">
        <v>7136</v>
      </c>
      <c r="D6102" t="s">
        <v>7242</v>
      </c>
      <c r="E6102" t="s">
        <v>8027</v>
      </c>
      <c r="F6102" t="s">
        <v>10022</v>
      </c>
      <c r="G6102" t="s">
        <v>12209</v>
      </c>
      <c r="H6102" t="s">
        <v>12750</v>
      </c>
      <c r="I6102" s="1">
        <v>0</v>
      </c>
      <c r="J6102" s="1">
        <v>0</v>
      </c>
      <c r="K6102" s="1">
        <v>42.909380708239915</v>
      </c>
      <c r="L6102" s="1"/>
      <c r="M6102" s="1">
        <v>110.33840753547408</v>
      </c>
      <c r="N6102" s="1">
        <v>0</v>
      </c>
      <c r="O6102" s="1">
        <v>0</v>
      </c>
      <c r="P6102" s="1">
        <v>42.909380708239915</v>
      </c>
      <c r="Q6102" s="1">
        <v>0</v>
      </c>
      <c r="R6102" s="1">
        <v>0</v>
      </c>
      <c r="S6102" s="1">
        <v>0</v>
      </c>
      <c r="T6102" s="1">
        <v>0</v>
      </c>
      <c r="U6102" s="1">
        <v>0</v>
      </c>
      <c r="V6102" s="1">
        <v>0</v>
      </c>
      <c r="W6102" s="1">
        <v>61.299115297485599</v>
      </c>
      <c r="X6102" s="1"/>
      <c r="Y6102" s="1">
        <v>0</v>
      </c>
      <c r="Z6102" s="1">
        <v>0</v>
      </c>
      <c r="AA6102" s="1">
        <v>0</v>
      </c>
      <c r="AB6102" s="1">
        <v>0</v>
      </c>
      <c r="AC6102" s="1"/>
      <c r="AD6102" s="1">
        <v>0</v>
      </c>
      <c r="AE6102" s="1"/>
      <c r="AF6102" s="1">
        <v>0</v>
      </c>
      <c r="AG6102" s="1">
        <v>1085.9875084216033</v>
      </c>
      <c r="AH6102" s="1">
        <v>0</v>
      </c>
      <c r="AI6102" s="1">
        <v>0</v>
      </c>
      <c r="AJ6102" s="1">
        <v>0</v>
      </c>
      <c r="AK6102" s="1"/>
      <c r="AL6102" s="1">
        <v>1343.4437255859375</v>
      </c>
      <c r="AM6102" s="1">
        <v>1128.8968505859375</v>
      </c>
      <c r="AN6102" s="1">
        <v>214.54690551757813</v>
      </c>
      <c r="AO6102" t="s">
        <v>18912</v>
      </c>
    </row>
    <row r="6103" spans="1:41" x14ac:dyDescent="0.25">
      <c r="A6103" s="1">
        <v>2023</v>
      </c>
      <c r="B6103" t="s">
        <v>4636</v>
      </c>
      <c r="C6103" t="s">
        <v>7136</v>
      </c>
      <c r="D6103" t="s">
        <v>7242</v>
      </c>
      <c r="E6103" t="s">
        <v>8027</v>
      </c>
      <c r="F6103" t="s">
        <v>10022</v>
      </c>
      <c r="G6103" t="s">
        <v>12209</v>
      </c>
      <c r="H6103" t="s">
        <v>12750</v>
      </c>
      <c r="I6103" s="1">
        <v>0</v>
      </c>
      <c r="J6103" s="1"/>
      <c r="K6103" s="1">
        <v>42.359873255656588</v>
      </c>
      <c r="L6103" s="1"/>
      <c r="M6103" s="1">
        <v>131.61817761579013</v>
      </c>
      <c r="N6103" s="1">
        <v>0</v>
      </c>
      <c r="O6103" s="1">
        <v>0</v>
      </c>
      <c r="P6103" s="1">
        <v>42.359873255656588</v>
      </c>
      <c r="Q6103" s="1">
        <v>0</v>
      </c>
      <c r="R6103" s="1">
        <v>0</v>
      </c>
      <c r="S6103" s="1">
        <v>0</v>
      </c>
      <c r="T6103" s="1">
        <v>0</v>
      </c>
      <c r="U6103" s="1"/>
      <c r="V6103" s="1">
        <v>0</v>
      </c>
      <c r="W6103" s="1">
        <v>60.514104650937988</v>
      </c>
      <c r="X6103" s="1">
        <v>0</v>
      </c>
      <c r="Y6103" s="1">
        <v>0</v>
      </c>
      <c r="Z6103" s="1">
        <v>0</v>
      </c>
      <c r="AA6103" s="1">
        <v>0</v>
      </c>
      <c r="AB6103" s="1"/>
      <c r="AC6103" s="1"/>
      <c r="AD6103" s="1">
        <v>0</v>
      </c>
      <c r="AE6103" s="1"/>
      <c r="AF6103" s="1">
        <v>0</v>
      </c>
      <c r="AG6103" s="1">
        <v>0</v>
      </c>
      <c r="AH6103" s="1">
        <v>0</v>
      </c>
      <c r="AI6103" s="1">
        <v>0</v>
      </c>
      <c r="AJ6103" s="1">
        <v>0</v>
      </c>
      <c r="AK6103" s="1">
        <v>0</v>
      </c>
      <c r="AL6103" s="1">
        <v>276.85205078125</v>
      </c>
      <c r="AM6103" s="1">
        <v>42.359874725341797</v>
      </c>
      <c r="AN6103" s="1">
        <v>234.49215698242188</v>
      </c>
      <c r="AO6103" t="s">
        <v>18913</v>
      </c>
    </row>
    <row r="6104" spans="1:41" x14ac:dyDescent="0.25">
      <c r="A6104" s="1">
        <v>2023</v>
      </c>
      <c r="B6104" t="s">
        <v>4637</v>
      </c>
      <c r="C6104" t="s">
        <v>7136</v>
      </c>
      <c r="D6104" t="s">
        <v>7242</v>
      </c>
      <c r="E6104" t="s">
        <v>8027</v>
      </c>
      <c r="F6104" t="s">
        <v>10022</v>
      </c>
      <c r="G6104" t="s">
        <v>12209</v>
      </c>
      <c r="H6104" t="s">
        <v>12750</v>
      </c>
      <c r="I6104" s="1">
        <v>0</v>
      </c>
      <c r="J6104" s="1"/>
      <c r="K6104" s="1">
        <v>91.554932900530787</v>
      </c>
      <c r="L6104" s="1">
        <v>22.888733225132697</v>
      </c>
      <c r="M6104" s="1">
        <v>0</v>
      </c>
      <c r="N6104" s="1">
        <v>0</v>
      </c>
      <c r="O6104" s="1">
        <v>0</v>
      </c>
      <c r="P6104" s="1">
        <v>0</v>
      </c>
      <c r="Q6104" s="1">
        <v>0</v>
      </c>
      <c r="R6104" s="1">
        <v>113.53592185468796</v>
      </c>
      <c r="S6104" s="1">
        <v>0</v>
      </c>
      <c r="T6104" s="1">
        <v>57.221833062831742</v>
      </c>
      <c r="U6104" s="1">
        <v>0</v>
      </c>
      <c r="V6104" s="1">
        <v>0</v>
      </c>
      <c r="W6104" s="1">
        <v>57.221833062831742</v>
      </c>
      <c r="X6104" s="1">
        <v>0</v>
      </c>
      <c r="Y6104" s="1">
        <v>0</v>
      </c>
      <c r="Z6104" s="1">
        <v>0</v>
      </c>
      <c r="AA6104" s="1">
        <v>0</v>
      </c>
      <c r="AB6104" s="1">
        <v>0</v>
      </c>
      <c r="AC6104" s="1"/>
      <c r="AD6104" s="1">
        <v>0</v>
      </c>
      <c r="AE6104" s="1"/>
      <c r="AF6104" s="1">
        <v>69.735552736926195</v>
      </c>
      <c r="AG6104" s="1">
        <v>0</v>
      </c>
      <c r="AH6104" s="1">
        <v>0</v>
      </c>
      <c r="AI6104" s="1">
        <v>0</v>
      </c>
      <c r="AJ6104" s="1">
        <v>0</v>
      </c>
      <c r="AK6104" s="1"/>
      <c r="AL6104" s="1">
        <v>412.1588134765625</v>
      </c>
      <c r="AM6104" s="1">
        <v>206.16020202636719</v>
      </c>
      <c r="AN6104" s="1">
        <v>205.99859619140625</v>
      </c>
      <c r="AO6104" t="s">
        <v>18914</v>
      </c>
    </row>
    <row r="6105" spans="1:41" x14ac:dyDescent="0.25">
      <c r="A6105" s="1">
        <v>2023</v>
      </c>
      <c r="B6105" t="s">
        <v>4638</v>
      </c>
      <c r="C6105" t="s">
        <v>7136</v>
      </c>
      <c r="D6105" t="s">
        <v>7242</v>
      </c>
      <c r="E6105" t="s">
        <v>8027</v>
      </c>
      <c r="F6105" t="s">
        <v>10022</v>
      </c>
      <c r="G6105" t="s">
        <v>12209</v>
      </c>
      <c r="H6105" t="s">
        <v>12750</v>
      </c>
      <c r="I6105" s="1">
        <v>0</v>
      </c>
      <c r="J6105" s="1">
        <v>0</v>
      </c>
      <c r="K6105" s="1">
        <v>104.54781581031925</v>
      </c>
      <c r="L6105" s="1">
        <v>0</v>
      </c>
      <c r="M6105" s="1">
        <v>0</v>
      </c>
      <c r="N6105" s="1">
        <v>0</v>
      </c>
      <c r="O6105" s="1">
        <v>0</v>
      </c>
      <c r="P6105" s="1">
        <v>0</v>
      </c>
      <c r="Q6105" s="1">
        <v>0</v>
      </c>
      <c r="R6105" s="1">
        <v>22.610361553337778</v>
      </c>
      <c r="S6105" s="1">
        <v>0</v>
      </c>
      <c r="T6105" s="1">
        <v>0</v>
      </c>
      <c r="U6105" s="1">
        <v>0</v>
      </c>
      <c r="V6105" s="1">
        <v>733.87458847836922</v>
      </c>
      <c r="W6105" s="1">
        <v>304.0337580838958</v>
      </c>
      <c r="X6105" s="1">
        <v>0</v>
      </c>
      <c r="Y6105" s="1">
        <v>0</v>
      </c>
      <c r="Z6105" s="1">
        <v>0</v>
      </c>
      <c r="AA6105" s="1">
        <v>636.37410743767157</v>
      </c>
      <c r="AB6105" s="1">
        <v>0</v>
      </c>
      <c r="AC6105" s="1">
        <v>0</v>
      </c>
      <c r="AD6105" s="1">
        <v>0</v>
      </c>
      <c r="AE6105" s="1">
        <v>0</v>
      </c>
      <c r="AF6105" s="1">
        <v>90.161735155913931</v>
      </c>
      <c r="AG6105" s="1">
        <v>0</v>
      </c>
      <c r="AH6105" s="1">
        <v>0</v>
      </c>
      <c r="AI6105" s="1">
        <v>0</v>
      </c>
      <c r="AJ6105" s="1">
        <v>0</v>
      </c>
      <c r="AK6105" s="1">
        <v>0</v>
      </c>
      <c r="AL6105" s="1">
        <v>1891.6024169921875</v>
      </c>
      <c r="AM6105" s="1">
        <v>1483.020751953125</v>
      </c>
      <c r="AN6105" s="1">
        <v>408.58157348632813</v>
      </c>
      <c r="AO6105" t="s">
        <v>18915</v>
      </c>
    </row>
    <row r="6106" spans="1:41" x14ac:dyDescent="0.25">
      <c r="A6106" s="1">
        <v>2023</v>
      </c>
      <c r="B6106" t="s">
        <v>4639</v>
      </c>
      <c r="C6106" t="s">
        <v>7136</v>
      </c>
      <c r="D6106" t="s">
        <v>7242</v>
      </c>
      <c r="E6106" t="s">
        <v>8027</v>
      </c>
      <c r="F6106" t="s">
        <v>10022</v>
      </c>
      <c r="G6106" t="s">
        <v>12209</v>
      </c>
      <c r="H6106" t="s">
        <v>12750</v>
      </c>
      <c r="I6106" s="1">
        <v>0</v>
      </c>
      <c r="J6106" s="1">
        <v>0</v>
      </c>
      <c r="K6106" s="1">
        <v>101.65506089647167</v>
      </c>
      <c r="L6106" s="1">
        <v>0</v>
      </c>
      <c r="M6106" s="1">
        <v>0</v>
      </c>
      <c r="N6106" s="1">
        <v>0</v>
      </c>
      <c r="O6106" s="1">
        <v>170.77231950611335</v>
      </c>
      <c r="P6106" s="1">
        <v>305.81522669353234</v>
      </c>
      <c r="Q6106" s="1">
        <v>0</v>
      </c>
      <c r="R6106" s="1">
        <v>21.984750831771347</v>
      </c>
      <c r="S6106" s="1">
        <v>0</v>
      </c>
      <c r="T6106" s="1">
        <v>0</v>
      </c>
      <c r="U6106" s="1">
        <v>0</v>
      </c>
      <c r="V6106" s="1">
        <v>713.56886228490873</v>
      </c>
      <c r="W6106" s="1">
        <v>371.1985221606094</v>
      </c>
      <c r="X6106" s="1">
        <v>0</v>
      </c>
      <c r="Y6106" s="1">
        <v>0</v>
      </c>
      <c r="Z6106" s="1">
        <v>0</v>
      </c>
      <c r="AA6106" s="1">
        <v>1586.1616424504543</v>
      </c>
      <c r="AB6106" s="1">
        <v>0</v>
      </c>
      <c r="AC6106" s="1">
        <v>0</v>
      </c>
      <c r="AD6106" s="1">
        <v>0</v>
      </c>
      <c r="AE6106" s="1">
        <v>0</v>
      </c>
      <c r="AF6106" s="1">
        <v>96.433734817360516</v>
      </c>
      <c r="AG6106" s="1">
        <v>0</v>
      </c>
      <c r="AH6106" s="1">
        <v>306.65417979876156</v>
      </c>
      <c r="AI6106" s="1">
        <v>0</v>
      </c>
      <c r="AJ6106" s="1">
        <v>0</v>
      </c>
      <c r="AK6106" s="1">
        <v>0</v>
      </c>
      <c r="AL6106" s="1">
        <v>3674.24462890625</v>
      </c>
      <c r="AM6106" s="1">
        <v>2723.96435546875</v>
      </c>
      <c r="AN6106" s="1">
        <v>950.28009033203125</v>
      </c>
      <c r="AO6106" t="s">
        <v>18916</v>
      </c>
    </row>
    <row r="6107" spans="1:41" x14ac:dyDescent="0.25">
      <c r="A6107" s="1">
        <v>2023</v>
      </c>
      <c r="B6107" t="s">
        <v>4640</v>
      </c>
      <c r="C6107" t="s">
        <v>7136</v>
      </c>
      <c r="D6107" t="s">
        <v>7242</v>
      </c>
      <c r="E6107" t="s">
        <v>8027</v>
      </c>
      <c r="F6107" t="s">
        <v>10022</v>
      </c>
      <c r="G6107" t="s">
        <v>12209</v>
      </c>
      <c r="H6107" t="s">
        <v>12750</v>
      </c>
      <c r="I6107" s="1">
        <v>0</v>
      </c>
      <c r="J6107" s="1">
        <v>0</v>
      </c>
      <c r="K6107" s="1">
        <v>87.320385366309722</v>
      </c>
      <c r="L6107" s="1">
        <v>0</v>
      </c>
      <c r="M6107" s="1">
        <v>0</v>
      </c>
      <c r="N6107" s="1">
        <v>0</v>
      </c>
      <c r="O6107" s="1">
        <v>0</v>
      </c>
      <c r="P6107" s="1">
        <v>0</v>
      </c>
      <c r="Q6107" s="1">
        <v>0</v>
      </c>
      <c r="R6107" s="1">
        <v>23.249537717031998</v>
      </c>
      <c r="S6107" s="1">
        <v>0</v>
      </c>
      <c r="T6107" s="1">
        <v>0</v>
      </c>
      <c r="U6107" s="1">
        <v>0</v>
      </c>
      <c r="V6107" s="1">
        <v>452.77236856605037</v>
      </c>
      <c r="W6107" s="1">
        <v>258.7270677520288</v>
      </c>
      <c r="X6107" s="1">
        <v>0</v>
      </c>
      <c r="Y6107" s="1">
        <v>0</v>
      </c>
      <c r="Z6107" s="1">
        <v>0</v>
      </c>
      <c r="AA6107" s="1">
        <v>0</v>
      </c>
      <c r="AB6107" s="1">
        <v>0</v>
      </c>
      <c r="AC6107" s="1">
        <v>0</v>
      </c>
      <c r="AD6107" s="1">
        <v>0</v>
      </c>
      <c r="AE6107" s="1">
        <v>0</v>
      </c>
      <c r="AF6107" s="1">
        <v>65.651993442077298</v>
      </c>
      <c r="AG6107" s="1">
        <v>0</v>
      </c>
      <c r="AH6107" s="1">
        <v>0</v>
      </c>
      <c r="AI6107" s="1">
        <v>0</v>
      </c>
      <c r="AJ6107" s="1">
        <v>0</v>
      </c>
      <c r="AK6107" s="1">
        <v>0</v>
      </c>
      <c r="AL6107" s="1">
        <v>887.7213134765625</v>
      </c>
      <c r="AM6107" s="1">
        <v>541.67388916015625</v>
      </c>
      <c r="AN6107" s="1">
        <v>346.04745483398438</v>
      </c>
      <c r="AO6107" t="s">
        <v>18917</v>
      </c>
    </row>
    <row r="6108" spans="1:41" x14ac:dyDescent="0.25">
      <c r="A6108" s="1">
        <v>2023</v>
      </c>
      <c r="B6108" t="s">
        <v>4641</v>
      </c>
      <c r="C6108" t="s">
        <v>7136</v>
      </c>
      <c r="D6108" t="s">
        <v>7242</v>
      </c>
      <c r="E6108" t="s">
        <v>8027</v>
      </c>
      <c r="F6108" t="s">
        <v>10022</v>
      </c>
      <c r="G6108" t="s">
        <v>12209</v>
      </c>
      <c r="H6108" t="s">
        <v>12750</v>
      </c>
      <c r="I6108" s="1">
        <v>0</v>
      </c>
      <c r="J6108" s="1">
        <v>0</v>
      </c>
      <c r="K6108" s="1">
        <v>99.722000000000008</v>
      </c>
      <c r="L6108" s="1">
        <v>0</v>
      </c>
      <c r="M6108" s="1">
        <v>0</v>
      </c>
      <c r="N6108" s="1">
        <v>0</v>
      </c>
      <c r="O6108" s="1">
        <v>10</v>
      </c>
      <c r="P6108" s="1">
        <v>450</v>
      </c>
      <c r="Q6108" s="1">
        <v>0</v>
      </c>
      <c r="R6108" s="1">
        <v>145.901456</v>
      </c>
      <c r="S6108" s="1">
        <v>0</v>
      </c>
      <c r="T6108" s="1">
        <v>0</v>
      </c>
      <c r="U6108" s="1">
        <v>0</v>
      </c>
      <c r="V6108" s="1">
        <v>700</v>
      </c>
      <c r="W6108" s="1">
        <v>241</v>
      </c>
      <c r="X6108" s="1">
        <v>0</v>
      </c>
      <c r="Y6108" s="1">
        <v>0</v>
      </c>
      <c r="Z6108" s="1">
        <v>0</v>
      </c>
      <c r="AA6108" s="1">
        <v>1568</v>
      </c>
      <c r="AB6108" s="1">
        <v>0</v>
      </c>
      <c r="AC6108" s="1">
        <v>0</v>
      </c>
      <c r="AD6108" s="1">
        <v>0</v>
      </c>
      <c r="AE6108" s="1">
        <v>0</v>
      </c>
      <c r="AF6108" s="1">
        <v>95.039999999999992</v>
      </c>
      <c r="AG6108" s="1">
        <v>0</v>
      </c>
      <c r="AH6108" s="1">
        <v>454</v>
      </c>
      <c r="AI6108" s="1">
        <v>0</v>
      </c>
      <c r="AJ6108" s="1">
        <v>0</v>
      </c>
      <c r="AK6108" s="1">
        <v>0</v>
      </c>
      <c r="AL6108" s="1">
        <v>3763.66357421875</v>
      </c>
      <c r="AM6108" s="1">
        <v>2958.94140625</v>
      </c>
      <c r="AN6108" s="1">
        <v>804.72198486328125</v>
      </c>
      <c r="AO6108" t="s">
        <v>18918</v>
      </c>
    </row>
    <row r="6109" spans="1:41" x14ac:dyDescent="0.25">
      <c r="A6109" s="1">
        <v>2023</v>
      </c>
      <c r="B6109" t="s">
        <v>4642</v>
      </c>
      <c r="C6109" t="s">
        <v>7136</v>
      </c>
      <c r="D6109" t="s">
        <v>7242</v>
      </c>
      <c r="E6109" t="s">
        <v>8027</v>
      </c>
      <c r="F6109" t="s">
        <v>10022</v>
      </c>
      <c r="G6109" t="s">
        <v>12209</v>
      </c>
      <c r="H6109" t="s">
        <v>12750</v>
      </c>
      <c r="I6109" s="1">
        <v>0</v>
      </c>
      <c r="J6109" s="1">
        <v>0</v>
      </c>
      <c r="K6109" s="1">
        <v>89.79955829560943</v>
      </c>
      <c r="L6109" s="1">
        <v>22.172730443360354</v>
      </c>
      <c r="M6109" s="1">
        <v>0</v>
      </c>
      <c r="N6109" s="1">
        <v>0</v>
      </c>
      <c r="O6109" s="1">
        <v>0</v>
      </c>
      <c r="P6109" s="1">
        <v>0</v>
      </c>
      <c r="Q6109" s="1">
        <v>0</v>
      </c>
      <c r="R6109" s="1">
        <v>109.98430390014855</v>
      </c>
      <c r="S6109" s="1">
        <v>0</v>
      </c>
      <c r="T6109" s="1">
        <v>55.431826108400884</v>
      </c>
      <c r="U6109" s="1">
        <v>0</v>
      </c>
      <c r="V6109" s="1">
        <v>465.62733931056738</v>
      </c>
      <c r="W6109" s="1">
        <v>55.431826108400884</v>
      </c>
      <c r="X6109" s="1">
        <v>0</v>
      </c>
      <c r="Y6109" s="1">
        <v>0</v>
      </c>
      <c r="Z6109" s="1">
        <v>0</v>
      </c>
      <c r="AA6109" s="1">
        <v>0</v>
      </c>
      <c r="AB6109" s="1">
        <v>0</v>
      </c>
      <c r="AC6109" s="1">
        <v>0</v>
      </c>
      <c r="AD6109" s="1">
        <v>0</v>
      </c>
      <c r="AE6109" s="1">
        <v>0</v>
      </c>
      <c r="AF6109" s="1">
        <v>68.292009765549892</v>
      </c>
      <c r="AG6109" s="1">
        <v>0</v>
      </c>
      <c r="AH6109" s="1">
        <v>0</v>
      </c>
      <c r="AI6109" s="1">
        <v>0</v>
      </c>
      <c r="AJ6109" s="1">
        <v>0</v>
      </c>
      <c r="AK6109" s="1"/>
      <c r="AL6109" s="1">
        <v>866.73956298828125</v>
      </c>
      <c r="AM6109" s="1">
        <v>666.07635498046875</v>
      </c>
      <c r="AN6109" s="1">
        <v>200.6632080078125</v>
      </c>
      <c r="AO6109" t="s">
        <v>18919</v>
      </c>
    </row>
    <row r="6110" spans="1:41" x14ac:dyDescent="0.25">
      <c r="A6110" s="1">
        <v>2023</v>
      </c>
      <c r="B6110" t="s">
        <v>4643</v>
      </c>
      <c r="C6110" t="s">
        <v>7136</v>
      </c>
      <c r="D6110" t="s">
        <v>7242</v>
      </c>
      <c r="E6110" t="s">
        <v>8027</v>
      </c>
      <c r="F6110" t="s">
        <v>10022</v>
      </c>
      <c r="G6110" t="s">
        <v>12209</v>
      </c>
      <c r="H6110" t="s">
        <v>12750</v>
      </c>
      <c r="I6110" s="1">
        <v>0</v>
      </c>
      <c r="J6110" s="1"/>
      <c r="K6110" s="1">
        <v>41.30950271299961</v>
      </c>
      <c r="L6110" s="1"/>
      <c r="M6110" s="1">
        <v>128.35452628682023</v>
      </c>
      <c r="N6110" s="1">
        <v>0</v>
      </c>
      <c r="O6110" s="1">
        <v>0</v>
      </c>
      <c r="P6110" s="1">
        <v>0</v>
      </c>
      <c r="Q6110" s="1">
        <v>0</v>
      </c>
      <c r="R6110" s="1">
        <v>117.09098285537327</v>
      </c>
      <c r="S6110" s="1">
        <v>0</v>
      </c>
      <c r="T6110" s="1">
        <v>59.013575304285162</v>
      </c>
      <c r="U6110" s="1"/>
      <c r="V6110" s="1">
        <v>0</v>
      </c>
      <c r="W6110" s="1">
        <v>59.013575304285162</v>
      </c>
      <c r="X6110" s="1">
        <v>0</v>
      </c>
      <c r="Y6110" s="1">
        <v>0</v>
      </c>
      <c r="Z6110" s="1">
        <v>0</v>
      </c>
      <c r="AA6110" s="1">
        <v>0</v>
      </c>
      <c r="AB6110" s="1"/>
      <c r="AC6110" s="1">
        <v>0</v>
      </c>
      <c r="AD6110" s="1">
        <v>0</v>
      </c>
      <c r="AE6110" s="1"/>
      <c r="AF6110" s="1">
        <v>0</v>
      </c>
      <c r="AG6110" s="1">
        <v>0</v>
      </c>
      <c r="AH6110" s="1">
        <v>0</v>
      </c>
      <c r="AI6110" s="1">
        <v>0</v>
      </c>
      <c r="AJ6110" s="1">
        <v>0</v>
      </c>
      <c r="AK6110" s="1"/>
      <c r="AL6110" s="1">
        <v>404.78216552734375</v>
      </c>
      <c r="AM6110" s="1">
        <v>117.09098052978516</v>
      </c>
      <c r="AN6110" s="1">
        <v>287.69119262695313</v>
      </c>
      <c r="AO6110" t="s">
        <v>18920</v>
      </c>
    </row>
    <row r="6111" spans="1:41" x14ac:dyDescent="0.25">
      <c r="A6111" s="1">
        <v>2023</v>
      </c>
      <c r="B6111" t="s">
        <v>4644</v>
      </c>
      <c r="C6111" t="s">
        <v>7136</v>
      </c>
      <c r="D6111" t="s">
        <v>7242</v>
      </c>
      <c r="E6111" t="s">
        <v>8027</v>
      </c>
      <c r="F6111" t="s">
        <v>10022</v>
      </c>
      <c r="G6111" t="s">
        <v>12210</v>
      </c>
      <c r="H6111" t="s">
        <v>12750</v>
      </c>
      <c r="I6111" s="1">
        <v>0</v>
      </c>
      <c r="J6111" s="1"/>
      <c r="K6111" s="1">
        <v>88.337017182859086</v>
      </c>
      <c r="L6111" s="1">
        <v>22.861097111059209</v>
      </c>
      <c r="M6111" s="1">
        <v>0</v>
      </c>
      <c r="N6111" s="1">
        <v>0</v>
      </c>
      <c r="O6111" s="1">
        <v>0</v>
      </c>
      <c r="P6111" s="1">
        <v>0</v>
      </c>
      <c r="Q6111" s="1">
        <v>0</v>
      </c>
      <c r="R6111" s="1">
        <v>110.8794009889567</v>
      </c>
      <c r="S6111" s="1">
        <v>0</v>
      </c>
      <c r="T6111" s="1">
        <v>52.550502504999997</v>
      </c>
      <c r="U6111" s="1">
        <v>0</v>
      </c>
      <c r="V6111" s="1">
        <v>0</v>
      </c>
      <c r="W6111" s="1">
        <v>56.640158090268557</v>
      </c>
      <c r="X6111" s="1">
        <v>0</v>
      </c>
      <c r="Y6111" s="1">
        <v>0</v>
      </c>
      <c r="Z6111" s="1"/>
      <c r="AA6111" s="1">
        <v>0</v>
      </c>
      <c r="AB6111" s="1">
        <v>0</v>
      </c>
      <c r="AC6111" s="1"/>
      <c r="AD6111" s="1">
        <v>0</v>
      </c>
      <c r="AE6111" s="1"/>
      <c r="AF6111" s="1">
        <v>69.651353245785302</v>
      </c>
      <c r="AG6111" s="1">
        <v>0</v>
      </c>
      <c r="AH6111" s="1">
        <v>0</v>
      </c>
      <c r="AI6111" s="1">
        <v>0</v>
      </c>
      <c r="AJ6111" s="1">
        <v>0</v>
      </c>
      <c r="AK6111" s="1"/>
      <c r="AL6111" s="1">
        <v>400.9195556640625</v>
      </c>
      <c r="AM6111" s="1">
        <v>203.391845703125</v>
      </c>
      <c r="AN6111" s="1">
        <v>197.52767944335938</v>
      </c>
      <c r="AO6111" t="s">
        <v>18921</v>
      </c>
    </row>
    <row r="6112" spans="1:41" x14ac:dyDescent="0.25">
      <c r="A6112" s="1">
        <v>2023</v>
      </c>
      <c r="B6112" t="s">
        <v>4645</v>
      </c>
      <c r="C6112" t="s">
        <v>7136</v>
      </c>
      <c r="D6112" t="s">
        <v>7242</v>
      </c>
      <c r="E6112" t="s">
        <v>8027</v>
      </c>
      <c r="F6112" t="s">
        <v>10022</v>
      </c>
      <c r="G6112" t="s">
        <v>12210</v>
      </c>
      <c r="H6112" t="s">
        <v>12750</v>
      </c>
      <c r="I6112" s="1">
        <v>0</v>
      </c>
      <c r="J6112" s="1"/>
      <c r="K6112" s="1">
        <v>42.040520622753363</v>
      </c>
      <c r="L6112" s="1">
        <v>0</v>
      </c>
      <c r="M6112" s="1">
        <v>127.7812499999999</v>
      </c>
      <c r="N6112" s="1">
        <v>0</v>
      </c>
      <c r="O6112" s="1">
        <v>0</v>
      </c>
      <c r="P6112" s="1">
        <v>0</v>
      </c>
      <c r="Q6112" s="1">
        <v>0</v>
      </c>
      <c r="R6112" s="1">
        <v>118.69065413481729</v>
      </c>
      <c r="S6112" s="1">
        <v>0</v>
      </c>
      <c r="T6112" s="1">
        <v>55.492245645088957</v>
      </c>
      <c r="U6112" s="1"/>
      <c r="V6112" s="1">
        <v>0</v>
      </c>
      <c r="W6112" s="1">
        <v>57.716321093983673</v>
      </c>
      <c r="X6112" s="1">
        <v>0</v>
      </c>
      <c r="Y6112" s="1">
        <v>0</v>
      </c>
      <c r="Z6112" s="1">
        <v>0</v>
      </c>
      <c r="AA6112" s="1">
        <v>0</v>
      </c>
      <c r="AB6112" s="1">
        <v>99</v>
      </c>
      <c r="AC6112" s="1">
        <v>0</v>
      </c>
      <c r="AD6112" s="1">
        <v>0</v>
      </c>
      <c r="AE6112" s="1">
        <v>0</v>
      </c>
      <c r="AF6112" s="1">
        <v>0</v>
      </c>
      <c r="AG6112" s="1">
        <v>0</v>
      </c>
      <c r="AH6112" s="1">
        <v>0</v>
      </c>
      <c r="AI6112" s="1">
        <v>0</v>
      </c>
      <c r="AJ6112" s="1">
        <v>0</v>
      </c>
      <c r="AK6112" s="1"/>
      <c r="AL6112" s="1">
        <v>500.72097778320313</v>
      </c>
      <c r="AM6112" s="1">
        <v>118.69065093994141</v>
      </c>
      <c r="AN6112" s="1">
        <v>382.03033447265625</v>
      </c>
      <c r="AO6112" t="s">
        <v>18922</v>
      </c>
    </row>
    <row r="6113" spans="1:41" x14ac:dyDescent="0.25">
      <c r="A6113" s="1">
        <v>2023</v>
      </c>
      <c r="B6113" t="s">
        <v>4646</v>
      </c>
      <c r="C6113" t="s">
        <v>7136</v>
      </c>
      <c r="D6113" t="s">
        <v>7242</v>
      </c>
      <c r="E6113" t="s">
        <v>8027</v>
      </c>
      <c r="F6113" t="s">
        <v>10022</v>
      </c>
      <c r="G6113" t="s">
        <v>12210</v>
      </c>
      <c r="H6113" t="s">
        <v>12750</v>
      </c>
      <c r="I6113" s="1"/>
      <c r="J6113" s="1">
        <v>0</v>
      </c>
      <c r="K6113" s="1">
        <v>44</v>
      </c>
      <c r="L6113" s="1">
        <v>0</v>
      </c>
      <c r="M6113" s="1">
        <v>110.2499999999999</v>
      </c>
      <c r="N6113" s="1">
        <v>0</v>
      </c>
      <c r="O6113" s="1">
        <v>0</v>
      </c>
      <c r="P6113" s="1">
        <v>44.8</v>
      </c>
      <c r="Q6113" s="1">
        <v>0</v>
      </c>
      <c r="R6113" s="1">
        <v>0</v>
      </c>
      <c r="S6113" s="1">
        <v>0</v>
      </c>
      <c r="T6113" s="1">
        <v>0</v>
      </c>
      <c r="U6113" s="1"/>
      <c r="V6113" s="1">
        <v>0</v>
      </c>
      <c r="W6113" s="1">
        <v>59.929972533381402</v>
      </c>
      <c r="X6113" s="1">
        <v>0</v>
      </c>
      <c r="Y6113" s="1">
        <v>0</v>
      </c>
      <c r="Z6113" s="1">
        <v>0</v>
      </c>
      <c r="AA6113" s="1">
        <v>0</v>
      </c>
      <c r="AB6113" s="1">
        <v>0</v>
      </c>
      <c r="AC6113" s="1"/>
      <c r="AD6113" s="1">
        <v>0</v>
      </c>
      <c r="AE6113" s="1">
        <v>0</v>
      </c>
      <c r="AF6113" s="1">
        <v>0</v>
      </c>
      <c r="AG6113" s="1">
        <v>1110.618423768811</v>
      </c>
      <c r="AH6113" s="1">
        <v>0</v>
      </c>
      <c r="AI6113" s="1">
        <v>0</v>
      </c>
      <c r="AJ6113" s="1">
        <v>0</v>
      </c>
      <c r="AK6113" s="1"/>
      <c r="AL6113" s="1">
        <v>1369.598388671875</v>
      </c>
      <c r="AM6113" s="1">
        <v>1155.41845703125</v>
      </c>
      <c r="AN6113" s="1">
        <v>214.17997741699219</v>
      </c>
      <c r="AO6113" t="s">
        <v>18923</v>
      </c>
    </row>
    <row r="6114" spans="1:41" x14ac:dyDescent="0.25">
      <c r="A6114" s="1">
        <v>2023</v>
      </c>
      <c r="B6114" t="s">
        <v>4647</v>
      </c>
      <c r="C6114" t="s">
        <v>7136</v>
      </c>
      <c r="D6114" t="s">
        <v>7242</v>
      </c>
      <c r="E6114" t="s">
        <v>8027</v>
      </c>
      <c r="F6114" t="s">
        <v>10022</v>
      </c>
      <c r="G6114" t="s">
        <v>12210</v>
      </c>
      <c r="H6114" t="s">
        <v>12750</v>
      </c>
      <c r="I6114" s="1">
        <v>0</v>
      </c>
      <c r="J6114" s="1"/>
      <c r="K6114" s="1">
        <v>89.254933513156061</v>
      </c>
      <c r="L6114" s="1">
        <v>22.626000000000008</v>
      </c>
      <c r="M6114" s="1">
        <v>0</v>
      </c>
      <c r="N6114" s="1">
        <v>0</v>
      </c>
      <c r="O6114" s="1">
        <v>0</v>
      </c>
      <c r="P6114" s="1">
        <v>0</v>
      </c>
      <c r="Q6114" s="1">
        <v>0</v>
      </c>
      <c r="R6114" s="1">
        <v>109.0745791187048</v>
      </c>
      <c r="S6114" s="1">
        <v>0</v>
      </c>
      <c r="T6114" s="1">
        <v>56.308120963199997</v>
      </c>
      <c r="U6114" s="1">
        <v>0</v>
      </c>
      <c r="V6114" s="1">
        <v>467</v>
      </c>
      <c r="W6114" s="1">
        <v>55.475179324455013</v>
      </c>
      <c r="X6114" s="1">
        <v>0</v>
      </c>
      <c r="Y6114" s="1">
        <v>0</v>
      </c>
      <c r="Z6114" s="1">
        <v>0</v>
      </c>
      <c r="AA6114" s="1">
        <v>0</v>
      </c>
      <c r="AB6114" s="1">
        <v>0</v>
      </c>
      <c r="AC6114" s="1">
        <v>0</v>
      </c>
      <c r="AD6114" s="1">
        <v>0</v>
      </c>
      <c r="AE6114" s="1">
        <v>0</v>
      </c>
      <c r="AF6114" s="1">
        <v>69.371605026662394</v>
      </c>
      <c r="AG6114" s="1">
        <v>0</v>
      </c>
      <c r="AH6114" s="1">
        <v>0</v>
      </c>
      <c r="AI6114" s="1">
        <v>0</v>
      </c>
      <c r="AJ6114" s="1">
        <v>0</v>
      </c>
      <c r="AK6114" s="1">
        <v>0</v>
      </c>
      <c r="AL6114" s="1">
        <v>869.11041259765625</v>
      </c>
      <c r="AM6114" s="1">
        <v>668.0721435546875</v>
      </c>
      <c r="AN6114" s="1">
        <v>201.03823852539063</v>
      </c>
      <c r="AO6114" t="s">
        <v>18924</v>
      </c>
    </row>
    <row r="6115" spans="1:41" x14ac:dyDescent="0.25">
      <c r="A6115" s="1">
        <v>2023</v>
      </c>
      <c r="B6115" t="s">
        <v>4648</v>
      </c>
      <c r="C6115" t="s">
        <v>7136</v>
      </c>
      <c r="D6115" t="s">
        <v>7242</v>
      </c>
      <c r="E6115" t="s">
        <v>8027</v>
      </c>
      <c r="F6115" t="s">
        <v>10022</v>
      </c>
      <c r="G6115" t="s">
        <v>12210</v>
      </c>
      <c r="H6115" t="s">
        <v>12750</v>
      </c>
      <c r="I6115" s="1">
        <v>0</v>
      </c>
      <c r="J6115" s="1"/>
      <c r="K6115" s="1">
        <v>43.09153363832219</v>
      </c>
      <c r="L6115" s="1">
        <v>0</v>
      </c>
      <c r="M6115" s="1">
        <v>130.49999999999989</v>
      </c>
      <c r="N6115" s="1">
        <v>0</v>
      </c>
      <c r="O6115" s="1">
        <v>0</v>
      </c>
      <c r="P6115" s="1">
        <v>44.8</v>
      </c>
      <c r="Q6115" s="1">
        <v>0</v>
      </c>
      <c r="R6115" s="1">
        <v>0</v>
      </c>
      <c r="S6115" s="1">
        <v>0</v>
      </c>
      <c r="T6115" s="1">
        <v>0</v>
      </c>
      <c r="U6115" s="1"/>
      <c r="V6115" s="1">
        <v>0</v>
      </c>
      <c r="W6115" s="1">
        <v>58.582969050113277</v>
      </c>
      <c r="X6115" s="1">
        <v>0</v>
      </c>
      <c r="Y6115" s="1">
        <v>0</v>
      </c>
      <c r="Z6115" s="1">
        <v>0</v>
      </c>
      <c r="AA6115" s="1">
        <v>0</v>
      </c>
      <c r="AB6115" s="1">
        <v>0</v>
      </c>
      <c r="AC6115" s="1"/>
      <c r="AD6115" s="1">
        <v>0</v>
      </c>
      <c r="AE6115" s="1">
        <v>0</v>
      </c>
      <c r="AF6115" s="1">
        <v>0</v>
      </c>
      <c r="AG6115" s="1">
        <v>0</v>
      </c>
      <c r="AH6115" s="1">
        <v>0</v>
      </c>
      <c r="AI6115" s="1">
        <v>0</v>
      </c>
      <c r="AJ6115" s="1">
        <v>0</v>
      </c>
      <c r="AK6115" s="1">
        <v>0</v>
      </c>
      <c r="AL6115" s="1">
        <v>276.97451782226563</v>
      </c>
      <c r="AM6115" s="1">
        <v>44.799999237060547</v>
      </c>
      <c r="AN6115" s="1">
        <v>232.17449951171875</v>
      </c>
      <c r="AO6115" t="s">
        <v>18925</v>
      </c>
    </row>
    <row r="6116" spans="1:41" x14ac:dyDescent="0.25">
      <c r="A6116" s="1">
        <v>2023</v>
      </c>
      <c r="B6116" t="s">
        <v>4649</v>
      </c>
      <c r="C6116" t="s">
        <v>7136</v>
      </c>
      <c r="D6116" t="s">
        <v>7242</v>
      </c>
      <c r="E6116" t="s">
        <v>8027</v>
      </c>
      <c r="F6116" t="s">
        <v>10022</v>
      </c>
      <c r="G6116" t="s">
        <v>12210</v>
      </c>
      <c r="H6116" t="s">
        <v>12750</v>
      </c>
      <c r="I6116" s="1">
        <v>0</v>
      </c>
      <c r="J6116" s="1">
        <v>0</v>
      </c>
      <c r="K6116" s="1">
        <v>104.8689769408457</v>
      </c>
      <c r="L6116" s="1">
        <v>0</v>
      </c>
      <c r="M6116" s="1">
        <v>0</v>
      </c>
      <c r="N6116" s="1">
        <v>0</v>
      </c>
      <c r="O6116" s="1">
        <v>0</v>
      </c>
      <c r="P6116" s="1">
        <v>0</v>
      </c>
      <c r="Q6116" s="1">
        <v>0</v>
      </c>
      <c r="R6116" s="1">
        <v>22.886754573600001</v>
      </c>
      <c r="S6116" s="1">
        <v>0</v>
      </c>
      <c r="T6116" s="1">
        <v>0</v>
      </c>
      <c r="U6116" s="1">
        <v>0</v>
      </c>
      <c r="V6116" s="1">
        <v>743</v>
      </c>
      <c r="W6116" s="1">
        <v>307.75031999999999</v>
      </c>
      <c r="X6116" s="1">
        <v>0</v>
      </c>
      <c r="Y6116" s="1"/>
      <c r="Z6116" s="1">
        <v>0</v>
      </c>
      <c r="AA6116" s="1">
        <v>666</v>
      </c>
      <c r="AB6116" s="1">
        <v>0</v>
      </c>
      <c r="AC6116" s="1">
        <v>0</v>
      </c>
      <c r="AD6116" s="1">
        <v>0</v>
      </c>
      <c r="AE6116" s="1">
        <v>0</v>
      </c>
      <c r="AF6116" s="1">
        <v>93.08916576</v>
      </c>
      <c r="AG6116" s="1">
        <v>0</v>
      </c>
      <c r="AH6116" s="1">
        <v>0</v>
      </c>
      <c r="AI6116" s="1">
        <v>0</v>
      </c>
      <c r="AJ6116" s="1">
        <v>0</v>
      </c>
      <c r="AK6116" s="1"/>
      <c r="AL6116" s="1">
        <v>1937.59521484375</v>
      </c>
      <c r="AM6116" s="1">
        <v>1524.975830078125</v>
      </c>
      <c r="AN6116" s="1">
        <v>412.61929321289063</v>
      </c>
      <c r="AO6116" t="s">
        <v>18926</v>
      </c>
    </row>
    <row r="6117" spans="1:41" x14ac:dyDescent="0.25">
      <c r="A6117" s="1">
        <v>2023</v>
      </c>
      <c r="B6117" t="s">
        <v>4650</v>
      </c>
      <c r="C6117" t="s">
        <v>7136</v>
      </c>
      <c r="D6117" t="s">
        <v>7242</v>
      </c>
      <c r="E6117" t="s">
        <v>8027</v>
      </c>
      <c r="F6117" t="s">
        <v>10022</v>
      </c>
      <c r="G6117" t="s">
        <v>12210</v>
      </c>
      <c r="H6117" t="s">
        <v>12750</v>
      </c>
      <c r="I6117" s="1">
        <v>0</v>
      </c>
      <c r="J6117" s="1">
        <v>0</v>
      </c>
      <c r="K6117" s="1">
        <v>101.138092968</v>
      </c>
      <c r="L6117" s="1">
        <v>0</v>
      </c>
      <c r="M6117" s="1">
        <v>0</v>
      </c>
      <c r="N6117" s="1">
        <v>0</v>
      </c>
      <c r="O6117" s="1">
        <v>10.199999999999999</v>
      </c>
      <c r="P6117" s="1">
        <v>456.74999999999989</v>
      </c>
      <c r="Q6117" s="1">
        <v>0</v>
      </c>
      <c r="R6117" s="1">
        <v>148.79135206746361</v>
      </c>
      <c r="S6117" s="1"/>
      <c r="T6117" s="1">
        <v>0</v>
      </c>
      <c r="U6117" s="1">
        <v>0</v>
      </c>
      <c r="V6117" s="1">
        <v>707</v>
      </c>
      <c r="W6117" s="1">
        <v>248.7734549999999</v>
      </c>
      <c r="X6117" s="1">
        <v>0</v>
      </c>
      <c r="Y6117" s="1">
        <v>0</v>
      </c>
      <c r="Z6117" s="1">
        <v>0</v>
      </c>
      <c r="AA6117" s="1">
        <v>1634</v>
      </c>
      <c r="AB6117" s="1">
        <v>0</v>
      </c>
      <c r="AC6117" s="1">
        <v>0</v>
      </c>
      <c r="AD6117" s="1">
        <v>0</v>
      </c>
      <c r="AE6117" s="1"/>
      <c r="AF6117" s="1">
        <v>96.921791999999996</v>
      </c>
      <c r="AG6117" s="1">
        <v>0</v>
      </c>
      <c r="AH6117" s="1">
        <v>472.34160000000003</v>
      </c>
      <c r="AI6117" s="1">
        <v>0</v>
      </c>
      <c r="AJ6117" s="1">
        <v>0</v>
      </c>
      <c r="AK6117" s="1"/>
      <c r="AL6117" s="1">
        <v>3875.916259765625</v>
      </c>
      <c r="AM6117" s="1">
        <v>3043.46337890625</v>
      </c>
      <c r="AN6117" s="1">
        <v>832.453125</v>
      </c>
      <c r="AO6117" t="s">
        <v>18927</v>
      </c>
    </row>
    <row r="6118" spans="1:41" x14ac:dyDescent="0.25">
      <c r="A6118" s="1">
        <v>2023</v>
      </c>
      <c r="B6118" t="s">
        <v>4651</v>
      </c>
      <c r="C6118" t="s">
        <v>7136</v>
      </c>
      <c r="D6118" t="s">
        <v>7242</v>
      </c>
      <c r="E6118" t="s">
        <v>8027</v>
      </c>
      <c r="F6118" t="s">
        <v>10022</v>
      </c>
      <c r="G6118" t="s">
        <v>12210</v>
      </c>
      <c r="H6118" t="s">
        <v>12750</v>
      </c>
      <c r="I6118" s="1">
        <v>0</v>
      </c>
      <c r="J6118" s="1">
        <v>0</v>
      </c>
      <c r="K6118" s="1">
        <v>87</v>
      </c>
      <c r="L6118" s="1">
        <v>0</v>
      </c>
      <c r="M6118" s="1">
        <v>0</v>
      </c>
      <c r="N6118" s="1">
        <v>0</v>
      </c>
      <c r="O6118" s="1">
        <v>0</v>
      </c>
      <c r="P6118" s="1">
        <v>0</v>
      </c>
      <c r="Q6118" s="1">
        <v>0</v>
      </c>
      <c r="R6118" s="1">
        <v>23.307042618885649</v>
      </c>
      <c r="S6118" s="1">
        <v>0</v>
      </c>
      <c r="T6118" s="1">
        <v>0</v>
      </c>
      <c r="U6118" s="1">
        <v>0</v>
      </c>
      <c r="V6118" s="1">
        <v>457</v>
      </c>
      <c r="W6118" s="1">
        <v>259.7837184</v>
      </c>
      <c r="X6118" s="1">
        <v>0</v>
      </c>
      <c r="Y6118" s="1"/>
      <c r="Z6118" s="1">
        <v>0</v>
      </c>
      <c r="AA6118" s="1">
        <v>0</v>
      </c>
      <c r="AB6118" s="1">
        <v>0</v>
      </c>
      <c r="AC6118" s="1">
        <v>0</v>
      </c>
      <c r="AD6118" s="1">
        <v>0</v>
      </c>
      <c r="AE6118" s="1">
        <v>0</v>
      </c>
      <c r="AF6118" s="1">
        <v>67.350627770599147</v>
      </c>
      <c r="AG6118" s="1">
        <v>0</v>
      </c>
      <c r="AH6118" s="1">
        <v>0</v>
      </c>
      <c r="AI6118" s="1">
        <v>0</v>
      </c>
      <c r="AJ6118" s="1">
        <v>0</v>
      </c>
      <c r="AK6118" s="1"/>
      <c r="AL6118" s="1">
        <v>894.44140625</v>
      </c>
      <c r="AM6118" s="1">
        <v>547.65765380859375</v>
      </c>
      <c r="AN6118" s="1">
        <v>346.78372192382813</v>
      </c>
      <c r="AO6118" t="s">
        <v>18928</v>
      </c>
    </row>
    <row r="6119" spans="1:41" x14ac:dyDescent="0.25">
      <c r="A6119" s="1">
        <v>2023</v>
      </c>
      <c r="B6119" t="s">
        <v>4652</v>
      </c>
      <c r="C6119" t="s">
        <v>7136</v>
      </c>
      <c r="D6119" t="s">
        <v>7242</v>
      </c>
      <c r="E6119" t="s">
        <v>8027</v>
      </c>
      <c r="F6119" t="s">
        <v>10022</v>
      </c>
      <c r="G6119" t="s">
        <v>12210</v>
      </c>
      <c r="H6119" t="s">
        <v>12750</v>
      </c>
      <c r="I6119" s="1">
        <v>0</v>
      </c>
      <c r="J6119" s="1">
        <v>0</v>
      </c>
      <c r="K6119" s="1">
        <v>103.5068095313076</v>
      </c>
      <c r="L6119" s="1">
        <v>0</v>
      </c>
      <c r="M6119" s="1">
        <v>0</v>
      </c>
      <c r="N6119" s="1">
        <v>0</v>
      </c>
      <c r="O6119" s="1">
        <v>174.29301000000001</v>
      </c>
      <c r="P6119" s="1">
        <v>310.28669999999988</v>
      </c>
      <c r="Q6119" s="1">
        <v>0</v>
      </c>
      <c r="R6119" s="1">
        <v>22.453560637977919</v>
      </c>
      <c r="S6119" s="1">
        <v>0</v>
      </c>
      <c r="T6119" s="1">
        <v>0</v>
      </c>
      <c r="U6119" s="1">
        <v>0</v>
      </c>
      <c r="V6119" s="1">
        <v>728</v>
      </c>
      <c r="W6119" s="1">
        <v>364.13999999999987</v>
      </c>
      <c r="X6119" s="1">
        <v>0</v>
      </c>
      <c r="Y6119" s="1">
        <v>0</v>
      </c>
      <c r="Z6119" s="1">
        <v>0</v>
      </c>
      <c r="AA6119" s="1">
        <v>1673</v>
      </c>
      <c r="AB6119" s="1">
        <v>0</v>
      </c>
      <c r="AC6119" s="1">
        <v>0</v>
      </c>
      <c r="AD6119" s="1">
        <v>0</v>
      </c>
      <c r="AE6119" s="1"/>
      <c r="AF6119" s="1">
        <v>100.7798050950412</v>
      </c>
      <c r="AG6119" s="1">
        <v>0</v>
      </c>
      <c r="AH6119" s="1">
        <v>318.33802509687001</v>
      </c>
      <c r="AI6119" s="1">
        <v>0</v>
      </c>
      <c r="AJ6119" s="1">
        <v>0</v>
      </c>
      <c r="AK6119" s="1"/>
      <c r="AL6119" s="1">
        <v>3794.798095703125</v>
      </c>
      <c r="AM6119" s="1">
        <v>2834.52001953125</v>
      </c>
      <c r="AN6119" s="1">
        <v>960.27783203125</v>
      </c>
      <c r="AO6119" t="s">
        <v>18929</v>
      </c>
    </row>
    <row r="6120" spans="1:41" x14ac:dyDescent="0.25">
      <c r="A6120" s="1">
        <v>2023</v>
      </c>
      <c r="B6120" t="s">
        <v>4653</v>
      </c>
      <c r="C6120" t="s">
        <v>7136</v>
      </c>
      <c r="D6120" t="s">
        <v>7242</v>
      </c>
      <c r="E6120" t="s">
        <v>8027</v>
      </c>
      <c r="F6120" t="s">
        <v>10023</v>
      </c>
      <c r="G6120" t="s">
        <v>12211</v>
      </c>
      <c r="H6120" t="s">
        <v>12750</v>
      </c>
      <c r="I6120" s="1">
        <v>157.25884038822196</v>
      </c>
      <c r="J6120" s="1">
        <v>0</v>
      </c>
      <c r="K6120" s="1">
        <v>104.78575891974931</v>
      </c>
      <c r="L6120" s="1">
        <v>183.4686471195923</v>
      </c>
      <c r="M6120" s="1">
        <v>366.93729423918461</v>
      </c>
      <c r="N6120" s="1">
        <v>166.74364524817025</v>
      </c>
      <c r="O6120" s="1">
        <v>0</v>
      </c>
      <c r="P6120" s="1">
        <v>235.88826058233295</v>
      </c>
      <c r="Q6120" s="1">
        <v>381.5547066765875</v>
      </c>
      <c r="R6120" s="1">
        <v>154.28395004354789</v>
      </c>
      <c r="S6120" s="1">
        <v>1072.7642443381797</v>
      </c>
      <c r="T6120" s="1">
        <v>1242.3448390669535</v>
      </c>
      <c r="U6120" s="1">
        <v>162.50080173449604</v>
      </c>
      <c r="V6120" s="1">
        <v>314.51768077644391</v>
      </c>
      <c r="W6120" s="1">
        <v>0</v>
      </c>
      <c r="X6120" s="1">
        <v>157.25884038822196</v>
      </c>
      <c r="Y6120" s="1">
        <v>0</v>
      </c>
      <c r="Z6120" s="1">
        <v>398.16093868544044</v>
      </c>
      <c r="AA6120" s="1">
        <v>3492.1946488877825</v>
      </c>
      <c r="AB6120" s="1">
        <v>0</v>
      </c>
      <c r="AC6120" s="1">
        <v>227.73810101683682</v>
      </c>
      <c r="AD6120" s="1">
        <v>231.77127184636711</v>
      </c>
      <c r="AE6120" s="1">
        <v>0</v>
      </c>
      <c r="AF6120" s="1">
        <v>4237.6015523279548</v>
      </c>
      <c r="AG6120" s="1">
        <v>33345.164515918586</v>
      </c>
      <c r="AH6120" s="1">
        <v>1016.9405011771687</v>
      </c>
      <c r="AI6120" s="1">
        <v>0</v>
      </c>
      <c r="AJ6120" s="1">
        <v>524.19613462740654</v>
      </c>
      <c r="AK6120" s="1">
        <v>61.855143886033972</v>
      </c>
      <c r="AL6120" s="1">
        <v>48235.9296875</v>
      </c>
      <c r="AM6120" s="1">
        <v>43981.2734375</v>
      </c>
      <c r="AN6120" s="1">
        <v>4254.65771484375</v>
      </c>
      <c r="AO6120" t="s">
        <v>18930</v>
      </c>
    </row>
    <row r="6121" spans="1:41" x14ac:dyDescent="0.25">
      <c r="A6121" s="1">
        <v>2023</v>
      </c>
      <c r="B6121" t="s">
        <v>4654</v>
      </c>
      <c r="C6121" t="s">
        <v>7136</v>
      </c>
      <c r="D6121" t="s">
        <v>7242</v>
      </c>
      <c r="E6121" t="s">
        <v>8027</v>
      </c>
      <c r="F6121" t="s">
        <v>10023</v>
      </c>
      <c r="G6121" t="s">
        <v>12211</v>
      </c>
      <c r="H6121" t="s">
        <v>12750</v>
      </c>
      <c r="I6121" s="1">
        <v>269.50736224169668</v>
      </c>
      <c r="J6121" s="1">
        <v>0</v>
      </c>
      <c r="K6121" s="1">
        <v>142.16513358249497</v>
      </c>
      <c r="L6121" s="1">
        <v>177.87485907951978</v>
      </c>
      <c r="M6121" s="1">
        <v>215.60588979335733</v>
      </c>
      <c r="N6121" s="1">
        <v>170.60355044623881</v>
      </c>
      <c r="O6121" s="1">
        <v>0</v>
      </c>
      <c r="P6121" s="1">
        <v>123.97338663118046</v>
      </c>
      <c r="Q6121" s="1">
        <v>260.44109468534668</v>
      </c>
      <c r="R6121" s="1">
        <v>174.76886747732405</v>
      </c>
      <c r="S6121" s="1">
        <v>0</v>
      </c>
      <c r="T6121" s="1">
        <v>754.62061427675064</v>
      </c>
      <c r="U6121" s="1">
        <v>220.99603703819125</v>
      </c>
      <c r="V6121" s="1">
        <v>323.40883469003597</v>
      </c>
      <c r="W6121" s="1">
        <v>0</v>
      </c>
      <c r="X6121" s="1">
        <v>269.50736224169668</v>
      </c>
      <c r="Y6121" s="1">
        <v>0</v>
      </c>
      <c r="Z6121" s="1">
        <v>397.39340563343347</v>
      </c>
      <c r="AA6121" s="1">
        <v>3718.1235694864472</v>
      </c>
      <c r="AB6121" s="1">
        <v>0</v>
      </c>
      <c r="AC6121" s="1">
        <v>274.0282512206507</v>
      </c>
      <c r="AD6121" s="1">
        <v>145.53397561051619</v>
      </c>
      <c r="AE6121" s="1">
        <v>0</v>
      </c>
      <c r="AF6121" s="1">
        <v>393.91196065246379</v>
      </c>
      <c r="AG6121" s="1">
        <v>2257.393666136451</v>
      </c>
      <c r="AH6121" s="1">
        <v>776.18120325608641</v>
      </c>
      <c r="AI6121" s="1">
        <v>0</v>
      </c>
      <c r="AJ6121" s="1">
        <v>646.81766938007195</v>
      </c>
      <c r="AK6121" s="1">
        <v>63.603737489040412</v>
      </c>
      <c r="AL6121" s="1">
        <v>11776.4609375</v>
      </c>
      <c r="AM6121" s="1">
        <v>9409.2431640625</v>
      </c>
      <c r="AN6121" s="1">
        <v>2367.2177734375</v>
      </c>
      <c r="AO6121" t="s">
        <v>18931</v>
      </c>
    </row>
    <row r="6122" spans="1:41" x14ac:dyDescent="0.25">
      <c r="A6122" s="1">
        <v>2023</v>
      </c>
      <c r="B6122" t="s">
        <v>4655</v>
      </c>
      <c r="C6122" t="s">
        <v>7136</v>
      </c>
      <c r="D6122" t="s">
        <v>7242</v>
      </c>
      <c r="E6122" t="s">
        <v>8027</v>
      </c>
      <c r="F6122" t="s">
        <v>10023</v>
      </c>
      <c r="G6122" t="s">
        <v>12211</v>
      </c>
      <c r="H6122" t="s">
        <v>12750</v>
      </c>
      <c r="I6122" s="1">
        <v>388.02278275880616</v>
      </c>
      <c r="J6122" s="1">
        <v>3062.6083924891486</v>
      </c>
      <c r="K6122" s="1">
        <v>180.04257120008606</v>
      </c>
      <c r="L6122" s="1">
        <v>266.07276532032421</v>
      </c>
      <c r="M6122" s="1">
        <v>0</v>
      </c>
      <c r="N6122" s="1">
        <v>85.758578172307011</v>
      </c>
      <c r="O6122" s="1">
        <v>0</v>
      </c>
      <c r="P6122" s="1">
        <v>44.345460886720709</v>
      </c>
      <c r="Q6122" s="1">
        <v>17.086614734309098</v>
      </c>
      <c r="R6122" s="1">
        <v>222.15125826601115</v>
      </c>
      <c r="S6122" s="1">
        <v>110.86365221680177</v>
      </c>
      <c r="T6122" s="1">
        <v>554.31826108400878</v>
      </c>
      <c r="U6122" s="1">
        <v>399.10914798048634</v>
      </c>
      <c r="V6122" s="1">
        <v>0</v>
      </c>
      <c r="W6122" s="1">
        <v>0</v>
      </c>
      <c r="X6122" s="1">
        <v>469.06625752962771</v>
      </c>
      <c r="Y6122" s="1">
        <v>0</v>
      </c>
      <c r="Z6122" s="1">
        <v>402.43505754699038</v>
      </c>
      <c r="AA6122" s="1">
        <v>3911.2696502087661</v>
      </c>
      <c r="AB6122" s="1">
        <v>142.57841720646223</v>
      </c>
      <c r="AC6122" s="1">
        <v>333.17295756544797</v>
      </c>
      <c r="AD6122" s="1">
        <v>148.48323292670568</v>
      </c>
      <c r="AE6122" s="1">
        <v>0</v>
      </c>
      <c r="AF6122" s="1">
        <v>468.28806696377063</v>
      </c>
      <c r="AG6122" s="1">
        <v>1790.4479833013484</v>
      </c>
      <c r="AH6122" s="1">
        <v>1129.7006160892099</v>
      </c>
      <c r="AI6122" s="1">
        <v>0</v>
      </c>
      <c r="AJ6122" s="1">
        <v>509.97280019728811</v>
      </c>
      <c r="AK6122" s="1">
        <v>65.40955480791304</v>
      </c>
      <c r="AL6122" s="1">
        <v>14701.2041015625</v>
      </c>
      <c r="AM6122" s="1">
        <v>11900.7421875</v>
      </c>
      <c r="AN6122" s="1">
        <v>2800.462646484375</v>
      </c>
      <c r="AO6122" t="s">
        <v>18932</v>
      </c>
    </row>
    <row r="6123" spans="1:41" x14ac:dyDescent="0.25">
      <c r="A6123" s="1">
        <v>2023</v>
      </c>
      <c r="B6123" t="s">
        <v>4656</v>
      </c>
      <c r="C6123" t="s">
        <v>7136</v>
      </c>
      <c r="D6123" t="s">
        <v>7242</v>
      </c>
      <c r="E6123" t="s">
        <v>8027</v>
      </c>
      <c r="F6123" t="s">
        <v>10023</v>
      </c>
      <c r="G6123" t="s">
        <v>12211</v>
      </c>
      <c r="H6123" t="s">
        <v>12750</v>
      </c>
      <c r="I6123" s="1">
        <v>121.02820930187598</v>
      </c>
      <c r="J6123" s="1">
        <v>108.99390381182752</v>
      </c>
      <c r="K6123" s="1">
        <v>66.56551511603179</v>
      </c>
      <c r="L6123" s="1">
        <v>24.205641860375195</v>
      </c>
      <c r="M6123" s="1">
        <v>1563.2306083953556</v>
      </c>
      <c r="N6123" s="1">
        <v>485.92826034703205</v>
      </c>
      <c r="O6123" s="1">
        <v>70.196361395088061</v>
      </c>
      <c r="P6123" s="1">
        <v>36.308462790562793</v>
      </c>
      <c r="Q6123" s="1">
        <v>15.376633991803343</v>
      </c>
      <c r="R6123" s="1">
        <v>0</v>
      </c>
      <c r="S6123" s="1">
        <v>544.62694185844191</v>
      </c>
      <c r="T6123" s="1">
        <v>344.93039651034655</v>
      </c>
      <c r="U6123" s="1">
        <v>96.82256744150078</v>
      </c>
      <c r="V6123" s="1">
        <v>0</v>
      </c>
      <c r="W6123" s="1">
        <v>0</v>
      </c>
      <c r="X6123" s="1">
        <v>58.751557913532032</v>
      </c>
      <c r="Y6123" s="1">
        <v>2898.6256127799297</v>
      </c>
      <c r="Z6123" s="1">
        <v>665.65515116031781</v>
      </c>
      <c r="AA6123" s="1">
        <v>8187.8534475468232</v>
      </c>
      <c r="AB6123" s="1"/>
      <c r="AC6123" s="1">
        <v>505.41380204463411</v>
      </c>
      <c r="AD6123" s="1">
        <v>491.63292499247598</v>
      </c>
      <c r="AE6123" s="1">
        <v>0</v>
      </c>
      <c r="AF6123" s="1">
        <v>512.73535875918515</v>
      </c>
      <c r="AG6123" s="1">
        <v>14920.357642735271</v>
      </c>
      <c r="AH6123" s="1">
        <v>1141.2960137166904</v>
      </c>
      <c r="AI6123" s="1">
        <v>0</v>
      </c>
      <c r="AJ6123" s="1">
        <v>4120.326309293403</v>
      </c>
      <c r="AK6123" s="1">
        <v>177.99844792658456</v>
      </c>
      <c r="AL6123" s="1">
        <v>37158.86328125</v>
      </c>
      <c r="AM6123" s="1">
        <v>32699.630859375</v>
      </c>
      <c r="AN6123" s="1">
        <v>4459.228515625</v>
      </c>
      <c r="AO6123" t="s">
        <v>18933</v>
      </c>
    </row>
    <row r="6124" spans="1:41" x14ac:dyDescent="0.25">
      <c r="A6124" s="1">
        <v>2023</v>
      </c>
      <c r="B6124" t="s">
        <v>4657</v>
      </c>
      <c r="C6124" t="s">
        <v>7136</v>
      </c>
      <c r="D6124" t="s">
        <v>7242</v>
      </c>
      <c r="E6124" t="s">
        <v>8027</v>
      </c>
      <c r="F6124" t="s">
        <v>10023</v>
      </c>
      <c r="G6124" t="s">
        <v>12211</v>
      </c>
      <c r="H6124" t="s">
        <v>12750</v>
      </c>
      <c r="I6124" s="1">
        <v>286.1091653141587</v>
      </c>
      <c r="J6124" s="1">
        <v>286.1091653141587</v>
      </c>
      <c r="K6124" s="1">
        <v>62.944016369114919</v>
      </c>
      <c r="L6124" s="1">
        <v>102.99929951309714</v>
      </c>
      <c r="M6124" s="1">
        <v>286.1091653141587</v>
      </c>
      <c r="N6124" s="1">
        <v>61.799579707858285</v>
      </c>
      <c r="O6124" s="1">
        <v>69.810636336654724</v>
      </c>
      <c r="P6124" s="1">
        <v>0</v>
      </c>
      <c r="Q6124" s="1">
        <v>15.708711566781082</v>
      </c>
      <c r="R6124" s="1">
        <v>226.7315444653386</v>
      </c>
      <c r="S6124" s="1">
        <v>514.9964975654857</v>
      </c>
      <c r="T6124" s="1">
        <v>572.2183306283174</v>
      </c>
      <c r="U6124" s="1">
        <v>411.99719805238857</v>
      </c>
      <c r="V6124" s="1">
        <v>0</v>
      </c>
      <c r="W6124" s="1">
        <v>0</v>
      </c>
      <c r="X6124" s="1">
        <v>300.04378771898081</v>
      </c>
      <c r="Y6124" s="1">
        <v>2872.5360197541536</v>
      </c>
      <c r="Z6124" s="1">
        <v>409.8276208074447</v>
      </c>
      <c r="AA6124" s="1">
        <v>2953.8390890431474</v>
      </c>
      <c r="AB6124" s="1">
        <v>147.63232930210589</v>
      </c>
      <c r="AC6124" s="1">
        <v>327.55408067407183</v>
      </c>
      <c r="AD6124" s="1">
        <v>153.27805998211275</v>
      </c>
      <c r="AE6124" s="1"/>
      <c r="AF6124" s="1">
        <v>777.053301925749</v>
      </c>
      <c r="AG6124" s="1">
        <v>1824.232038043076</v>
      </c>
      <c r="AH6124" s="1">
        <v>1144.4366612566348</v>
      </c>
      <c r="AI6124" s="1">
        <v>0</v>
      </c>
      <c r="AJ6124" s="1">
        <v>1528.9673794388643</v>
      </c>
      <c r="AK6124" s="1">
        <v>85.832749594247616</v>
      </c>
      <c r="AL6124" s="1">
        <v>15422.7685546875</v>
      </c>
      <c r="AM6124" s="1">
        <v>12085.46484375</v>
      </c>
      <c r="AN6124" s="1">
        <v>3337.302490234375</v>
      </c>
      <c r="AO6124" t="s">
        <v>18934</v>
      </c>
    </row>
    <row r="6125" spans="1:41" x14ac:dyDescent="0.25">
      <c r="A6125" s="1">
        <v>2023</v>
      </c>
      <c r="B6125" t="s">
        <v>4658</v>
      </c>
      <c r="C6125" t="s">
        <v>7136</v>
      </c>
      <c r="D6125" t="s">
        <v>7242</v>
      </c>
      <c r="E6125" t="s">
        <v>8027</v>
      </c>
      <c r="F6125" t="s">
        <v>10023</v>
      </c>
      <c r="G6125" t="s">
        <v>12211</v>
      </c>
      <c r="H6125" t="s">
        <v>12750</v>
      </c>
      <c r="I6125" s="1">
        <v>1045.45</v>
      </c>
      <c r="J6125" s="1">
        <v>0</v>
      </c>
      <c r="K6125" s="1">
        <v>225.75700000000001</v>
      </c>
      <c r="L6125" s="1">
        <v>125</v>
      </c>
      <c r="M6125" s="1">
        <v>0</v>
      </c>
      <c r="N6125" s="1">
        <v>161.54954101562501</v>
      </c>
      <c r="O6125" s="1">
        <v>120</v>
      </c>
      <c r="P6125" s="1">
        <v>920</v>
      </c>
      <c r="Q6125" s="1">
        <v>452</v>
      </c>
      <c r="R6125" s="1">
        <v>1052.6617264117999</v>
      </c>
      <c r="S6125" s="1">
        <v>325</v>
      </c>
      <c r="T6125" s="1">
        <v>1590</v>
      </c>
      <c r="U6125" s="1">
        <v>160</v>
      </c>
      <c r="V6125" s="1">
        <v>0</v>
      </c>
      <c r="W6125" s="1">
        <v>0</v>
      </c>
      <c r="X6125" s="1">
        <v>630</v>
      </c>
      <c r="Y6125" s="1">
        <v>7593.0119999999997</v>
      </c>
      <c r="Z6125" s="1">
        <v>534.29478946429322</v>
      </c>
      <c r="AA6125" s="1">
        <v>4965</v>
      </c>
      <c r="AB6125" s="1">
        <v>100</v>
      </c>
      <c r="AC6125" s="1">
        <v>2504.4525288</v>
      </c>
      <c r="AD6125" s="1">
        <v>3625.28081021351</v>
      </c>
      <c r="AE6125" s="1">
        <v>836</v>
      </c>
      <c r="AF6125" s="1">
        <v>584.06399999999996</v>
      </c>
      <c r="AG6125" s="1">
        <v>28164</v>
      </c>
      <c r="AH6125" s="1">
        <v>3697</v>
      </c>
      <c r="AI6125" s="1">
        <v>110</v>
      </c>
      <c r="AJ6125" s="1">
        <v>306</v>
      </c>
      <c r="AK6125" s="1">
        <v>259</v>
      </c>
      <c r="AL6125" s="1">
        <v>60085.5234375</v>
      </c>
      <c r="AM6125" s="1">
        <v>49403.484375</v>
      </c>
      <c r="AN6125" s="1">
        <v>10682.0380859375</v>
      </c>
      <c r="AO6125" t="s">
        <v>18935</v>
      </c>
    </row>
    <row r="6126" spans="1:41" x14ac:dyDescent="0.25">
      <c r="A6126" s="1">
        <v>2023</v>
      </c>
      <c r="B6126" t="s">
        <v>4659</v>
      </c>
      <c r="C6126" t="s">
        <v>7136</v>
      </c>
      <c r="D6126" t="s">
        <v>7242</v>
      </c>
      <c r="E6126" t="s">
        <v>8027</v>
      </c>
      <c r="F6126" t="s">
        <v>10023</v>
      </c>
      <c r="G6126" t="s">
        <v>12211</v>
      </c>
      <c r="H6126" t="s">
        <v>12750</v>
      </c>
      <c r="I6126" s="1">
        <v>511.69083682055083</v>
      </c>
      <c r="J6126" s="1">
        <v>0</v>
      </c>
      <c r="K6126" s="1">
        <v>132.75461926908238</v>
      </c>
      <c r="L6126" s="1">
        <v>173.29529512633499</v>
      </c>
      <c r="M6126" s="1">
        <v>5020.4666382188225</v>
      </c>
      <c r="N6126" s="1">
        <v>162.94830173210431</v>
      </c>
      <c r="O6126" s="1">
        <v>347.60997434164841</v>
      </c>
      <c r="P6126" s="1">
        <v>937.83336186016584</v>
      </c>
      <c r="Q6126" s="1">
        <v>452.04303394571048</v>
      </c>
      <c r="R6126" s="1">
        <v>443.44431621976196</v>
      </c>
      <c r="S6126" s="1">
        <v>5523.0229940851941</v>
      </c>
      <c r="T6126" s="1">
        <v>1016.835628755995</v>
      </c>
      <c r="U6126" s="1">
        <v>214.07065868547264</v>
      </c>
      <c r="V6126" s="1">
        <v>305.81522669353234</v>
      </c>
      <c r="W6126" s="1">
        <v>0</v>
      </c>
      <c r="X6126" s="1">
        <v>1462.816167684063</v>
      </c>
      <c r="Y6126" s="1">
        <v>7198.1658033036392</v>
      </c>
      <c r="Z6126" s="1">
        <v>337.87555770409256</v>
      </c>
      <c r="AA6126" s="1">
        <v>3233.4863302396152</v>
      </c>
      <c r="AB6126" s="1">
        <v>0</v>
      </c>
      <c r="AC6126" s="1">
        <v>2504.0172425960059</v>
      </c>
      <c r="AD6126" s="1">
        <v>1097.5935750011943</v>
      </c>
      <c r="AE6126" s="1">
        <v>0</v>
      </c>
      <c r="AF6126" s="1">
        <v>485.67535535288846</v>
      </c>
      <c r="AG6126" s="1">
        <v>27887.290522183212</v>
      </c>
      <c r="AH6126" s="1">
        <v>1432.8462754680966</v>
      </c>
      <c r="AI6126" s="1">
        <v>118.24855432149917</v>
      </c>
      <c r="AJ6126" s="1">
        <v>305.81522669353234</v>
      </c>
      <c r="AK6126" s="1">
        <v>192.66359281692536</v>
      </c>
      <c r="AL6126" s="1">
        <v>61498.328125</v>
      </c>
      <c r="AM6126" s="1">
        <v>45153.46875</v>
      </c>
      <c r="AN6126" s="1">
        <v>16344.8603515625</v>
      </c>
      <c r="AO6126" t="s">
        <v>18936</v>
      </c>
    </row>
    <row r="6127" spans="1:41" x14ac:dyDescent="0.25">
      <c r="A6127" s="1">
        <v>2023</v>
      </c>
      <c r="B6127" t="s">
        <v>4660</v>
      </c>
      <c r="C6127" t="s">
        <v>7136</v>
      </c>
      <c r="D6127" t="s">
        <v>7242</v>
      </c>
      <c r="E6127" t="s">
        <v>8027</v>
      </c>
      <c r="F6127" t="s">
        <v>10023</v>
      </c>
      <c r="G6127" t="s">
        <v>12211</v>
      </c>
      <c r="H6127" t="s">
        <v>12750</v>
      </c>
      <c r="I6127" s="1">
        <v>0</v>
      </c>
      <c r="J6127" s="1">
        <v>0</v>
      </c>
      <c r="K6127" s="1">
        <v>61.299115297485599</v>
      </c>
      <c r="L6127" s="1">
        <v>502.65274543938187</v>
      </c>
      <c r="M6127" s="1">
        <v>1305.6711558364432</v>
      </c>
      <c r="N6127" s="1">
        <v>718.42563128653114</v>
      </c>
      <c r="O6127" s="1">
        <v>70.800478168595859</v>
      </c>
      <c r="P6127" s="1">
        <v>36.779469178491361</v>
      </c>
      <c r="Q6127" s="1">
        <v>15.508676170263856</v>
      </c>
      <c r="R6127" s="1">
        <v>0</v>
      </c>
      <c r="S6127" s="1">
        <v>551.69203767737031</v>
      </c>
      <c r="T6127" s="1">
        <v>349.40495719566792</v>
      </c>
      <c r="U6127" s="1">
        <v>118.38511732271797</v>
      </c>
      <c r="V6127" s="1">
        <v>0</v>
      </c>
      <c r="W6127" s="1">
        <v>0</v>
      </c>
      <c r="X6127" s="1">
        <v>214.54690354119958</v>
      </c>
      <c r="Y6127" s="1">
        <v>212.09493892930016</v>
      </c>
      <c r="Z6127" s="1">
        <v>122.5982305949712</v>
      </c>
      <c r="AA6127" s="1">
        <v>7780.3305186109765</v>
      </c>
      <c r="AB6127" s="1">
        <v>61.299115297485599</v>
      </c>
      <c r="AC6127" s="1"/>
      <c r="AD6127" s="1">
        <v>493.45787814475904</v>
      </c>
      <c r="AE6127" s="1">
        <v>1275.0215981877004</v>
      </c>
      <c r="AF6127" s="1">
        <v>514.91256849887895</v>
      </c>
      <c r="AG6127" s="1">
        <v>1637.4151486810715</v>
      </c>
      <c r="AH6127" s="1">
        <v>560.27391381901839</v>
      </c>
      <c r="AI6127" s="1">
        <v>0</v>
      </c>
      <c r="AJ6127" s="1">
        <v>817.13754066065906</v>
      </c>
      <c r="AK6127" s="1">
        <v>129.95412443066945</v>
      </c>
      <c r="AL6127" s="1">
        <v>17549.66015625</v>
      </c>
      <c r="AM6127" s="1">
        <v>13751.26171875</v>
      </c>
      <c r="AN6127" s="1">
        <v>3798.3994140625</v>
      </c>
      <c r="AO6127" t="s">
        <v>18937</v>
      </c>
    </row>
    <row r="6128" spans="1:41" x14ac:dyDescent="0.25">
      <c r="A6128" s="1">
        <v>2023</v>
      </c>
      <c r="B6128" t="s">
        <v>4661</v>
      </c>
      <c r="C6128" t="s">
        <v>7136</v>
      </c>
      <c r="D6128" t="s">
        <v>7242</v>
      </c>
      <c r="E6128" t="s">
        <v>8027</v>
      </c>
      <c r="F6128" t="s">
        <v>10023</v>
      </c>
      <c r="G6128" t="s">
        <v>12211</v>
      </c>
      <c r="H6128" t="s">
        <v>12750</v>
      </c>
      <c r="I6128" s="1">
        <v>413.09502712999614</v>
      </c>
      <c r="J6128" s="1">
        <v>123.17892112993972</v>
      </c>
      <c r="K6128" s="1">
        <v>64.914932834713682</v>
      </c>
      <c r="L6128" s="1">
        <v>23.605430121714065</v>
      </c>
      <c r="M6128" s="1">
        <v>1524.4681840479464</v>
      </c>
      <c r="N6128" s="1">
        <v>512.79964287809196</v>
      </c>
      <c r="O6128" s="1">
        <v>71.996561871227897</v>
      </c>
      <c r="P6128" s="1">
        <v>0</v>
      </c>
      <c r="Q6128" s="1">
        <v>15.469824977008315</v>
      </c>
      <c r="R6128" s="1">
        <v>231.1563728956059</v>
      </c>
      <c r="S6128" s="1">
        <v>531.12217773856639</v>
      </c>
      <c r="T6128" s="1">
        <v>590.13575304285155</v>
      </c>
      <c r="U6128" s="1">
        <v>94.421720486856259</v>
      </c>
      <c r="V6128" s="1">
        <v>0</v>
      </c>
      <c r="W6128" s="1">
        <v>0</v>
      </c>
      <c r="X6128" s="1">
        <v>182.35241580883979</v>
      </c>
      <c r="Y6128" s="1">
        <v>2732.328536588403</v>
      </c>
      <c r="Z6128" s="1">
        <v>1562.8270079957317</v>
      </c>
      <c r="AA6128" s="1">
        <v>8112.7702536101624</v>
      </c>
      <c r="AB6128" s="1"/>
      <c r="AC6128" s="1">
        <v>515.54259385823514</v>
      </c>
      <c r="AD6128" s="1">
        <v>423.81861995283896</v>
      </c>
      <c r="AE6128" s="1"/>
      <c r="AF6128" s="1">
        <v>506.03116073965566</v>
      </c>
      <c r="AG6128" s="1">
        <v>8696.9541080847393</v>
      </c>
      <c r="AH6128" s="1">
        <v>979.62535005113364</v>
      </c>
      <c r="AI6128" s="1">
        <v>0</v>
      </c>
      <c r="AJ6128" s="1">
        <v>944.21720486856259</v>
      </c>
      <c r="AK6128" s="1">
        <v>69.636018859056492</v>
      </c>
      <c r="AL6128" s="1">
        <v>28922.46875</v>
      </c>
      <c r="AM6128" s="1">
        <v>24484.3984375</v>
      </c>
      <c r="AN6128" s="1">
        <v>4438.06982421875</v>
      </c>
      <c r="AO6128" t="s">
        <v>18938</v>
      </c>
    </row>
    <row r="6129" spans="1:41" x14ac:dyDescent="0.25">
      <c r="A6129" s="1">
        <v>2023</v>
      </c>
      <c r="B6129" t="s">
        <v>4662</v>
      </c>
      <c r="C6129" t="s">
        <v>7136</v>
      </c>
      <c r="D6129" t="s">
        <v>7242</v>
      </c>
      <c r="E6129" t="s">
        <v>8027</v>
      </c>
      <c r="F6129" t="s">
        <v>10023</v>
      </c>
      <c r="G6129" t="s">
        <v>12212</v>
      </c>
      <c r="H6129" t="s">
        <v>12750</v>
      </c>
      <c r="I6129" s="1"/>
      <c r="J6129" s="1">
        <v>0</v>
      </c>
      <c r="K6129" s="1">
        <v>64</v>
      </c>
      <c r="L6129" s="1">
        <v>499.78771219785051</v>
      </c>
      <c r="M6129" s="1">
        <v>1304.6249999999991</v>
      </c>
      <c r="N6129" s="1">
        <v>726.05400000000009</v>
      </c>
      <c r="O6129" s="1">
        <v>73.924882427339597</v>
      </c>
      <c r="P6129" s="1">
        <v>38.4</v>
      </c>
      <c r="Q6129" s="1">
        <v>15.906786658342741</v>
      </c>
      <c r="R6129" s="1">
        <v>0</v>
      </c>
      <c r="S6129" s="1">
        <v>562</v>
      </c>
      <c r="T6129" s="1">
        <v>355.9</v>
      </c>
      <c r="U6129" s="1">
        <v>80</v>
      </c>
      <c r="V6129" s="1">
        <v>0</v>
      </c>
      <c r="W6129" s="1">
        <v>0</v>
      </c>
      <c r="X6129" s="1">
        <v>235</v>
      </c>
      <c r="Y6129" s="1">
        <v>252</v>
      </c>
      <c r="Z6129" s="1">
        <v>125.7415596432549</v>
      </c>
      <c r="AA6129" s="1">
        <v>7894.044217306533</v>
      </c>
      <c r="AB6129" s="1">
        <v>50</v>
      </c>
      <c r="AC6129" s="1"/>
      <c r="AD6129" s="1">
        <v>506.1250300381779</v>
      </c>
      <c r="AE6129" s="1">
        <v>1306.146220314726</v>
      </c>
      <c r="AF6129" s="1">
        <v>511.97765639779811</v>
      </c>
      <c r="AG6129" s="1">
        <v>1674.5528078186219</v>
      </c>
      <c r="AH6129" s="1">
        <v>559.82500000000005</v>
      </c>
      <c r="AI6129" s="1">
        <v>0</v>
      </c>
      <c r="AJ6129" s="1">
        <v>832.61480262016119</v>
      </c>
      <c r="AK6129" s="1">
        <v>132</v>
      </c>
      <c r="AL6129" s="1">
        <v>17800.625</v>
      </c>
      <c r="AM6129" s="1">
        <v>13957.2265625</v>
      </c>
      <c r="AN6129" s="1">
        <v>3843.39990234375</v>
      </c>
      <c r="AO6129" t="s">
        <v>18939</v>
      </c>
    </row>
    <row r="6130" spans="1:41" x14ac:dyDescent="0.25">
      <c r="A6130" s="1">
        <v>2023</v>
      </c>
      <c r="B6130" t="s">
        <v>4663</v>
      </c>
      <c r="C6130" t="s">
        <v>7136</v>
      </c>
      <c r="D6130" t="s">
        <v>7242</v>
      </c>
      <c r="E6130" t="s">
        <v>8027</v>
      </c>
      <c r="F6130" t="s">
        <v>10023</v>
      </c>
      <c r="G6130" t="s">
        <v>12212</v>
      </c>
      <c r="H6130" t="s">
        <v>12750</v>
      </c>
      <c r="I6130" s="1">
        <v>394.15684674239998</v>
      </c>
      <c r="J6130" s="1">
        <v>3120.1797274392038</v>
      </c>
      <c r="K6130" s="1">
        <v>150.96204804077021</v>
      </c>
      <c r="L6130" s="1">
        <v>271.51200000000011</v>
      </c>
      <c r="M6130" s="1">
        <v>0</v>
      </c>
      <c r="N6130" s="1">
        <v>85.741589550951701</v>
      </c>
      <c r="O6130" s="1">
        <v>0</v>
      </c>
      <c r="P6130" s="1">
        <v>43.517581960994249</v>
      </c>
      <c r="Q6130" s="1">
        <v>15.41227840924364</v>
      </c>
      <c r="R6130" s="1">
        <v>220.3137551159528</v>
      </c>
      <c r="S6130" s="1">
        <v>110</v>
      </c>
      <c r="T6130" s="1">
        <v>563.08120963200008</v>
      </c>
      <c r="U6130" s="1">
        <v>378.3636180360001</v>
      </c>
      <c r="V6130" s="1">
        <v>0</v>
      </c>
      <c r="W6130" s="1"/>
      <c r="X6130" s="1">
        <v>476.48149850020792</v>
      </c>
      <c r="Y6130" s="1">
        <v>0</v>
      </c>
      <c r="Z6130" s="1">
        <v>402</v>
      </c>
      <c r="AA6130" s="1">
        <v>4329</v>
      </c>
      <c r="AB6130" s="1">
        <v>128.607</v>
      </c>
      <c r="AC6130" s="1">
        <v>331.80390999999997</v>
      </c>
      <c r="AD6130" s="1">
        <v>148.1631602528351</v>
      </c>
      <c r="AE6130" s="1">
        <v>0</v>
      </c>
      <c r="AF6130" s="1">
        <v>475.69100589711348</v>
      </c>
      <c r="AG6130" s="1">
        <v>1820</v>
      </c>
      <c r="AH6130" s="1">
        <v>1165</v>
      </c>
      <c r="AI6130" s="1">
        <v>0</v>
      </c>
      <c r="AJ6130" s="1">
        <v>518.03471286144008</v>
      </c>
      <c r="AK6130" s="1">
        <v>65.140767388800001</v>
      </c>
      <c r="AL6130" s="1">
        <v>15213.1640625</v>
      </c>
      <c r="AM6130" s="1">
        <v>12405.7275390625</v>
      </c>
      <c r="AN6130" s="1">
        <v>2807.435791015625</v>
      </c>
      <c r="AO6130" t="s">
        <v>18940</v>
      </c>
    </row>
    <row r="6131" spans="1:41" x14ac:dyDescent="0.25">
      <c r="A6131" s="1">
        <v>2023</v>
      </c>
      <c r="B6131" t="s">
        <v>4664</v>
      </c>
      <c r="C6131" t="s">
        <v>7136</v>
      </c>
      <c r="D6131" t="s">
        <v>7242</v>
      </c>
      <c r="E6131" t="s">
        <v>8027</v>
      </c>
      <c r="F6131" t="s">
        <v>10023</v>
      </c>
      <c r="G6131" t="s">
        <v>12212</v>
      </c>
      <c r="H6131" t="s">
        <v>12750</v>
      </c>
      <c r="I6131" s="1">
        <v>162.364824</v>
      </c>
      <c r="J6131" s="1">
        <v>0</v>
      </c>
      <c r="K6131" s="1">
        <v>105.107887602183</v>
      </c>
      <c r="L6131" s="1">
        <v>189.7414575462</v>
      </c>
      <c r="M6131" s="1">
        <v>371.4228</v>
      </c>
      <c r="N6131" s="1">
        <v>168.78194877600001</v>
      </c>
      <c r="O6131" s="1">
        <v>0</v>
      </c>
      <c r="P6131" s="1">
        <v>238.070218275</v>
      </c>
      <c r="Q6131" s="1">
        <v>386.2188982475551</v>
      </c>
      <c r="R6131" s="1">
        <v>156.16994407464409</v>
      </c>
      <c r="S6131" s="1">
        <v>1085.8779023760001</v>
      </c>
      <c r="T6131" s="1">
        <v>1279.10269475157</v>
      </c>
      <c r="U6131" s="1">
        <v>159.69665499999999</v>
      </c>
      <c r="V6131" s="1">
        <v>318</v>
      </c>
      <c r="W6131" s="1">
        <v>0</v>
      </c>
      <c r="X6131" s="1">
        <v>165</v>
      </c>
      <c r="Y6131" s="1"/>
      <c r="Z6131" s="1">
        <v>403.02812774538108</v>
      </c>
      <c r="AA6131" s="1">
        <v>3755</v>
      </c>
      <c r="AB6131" s="1">
        <v>0</v>
      </c>
      <c r="AC6131" s="1">
        <v>231.88075000000001</v>
      </c>
      <c r="AD6131" s="1">
        <v>228.4487762638897</v>
      </c>
      <c r="AE6131" s="1">
        <v>0</v>
      </c>
      <c r="AF6131" s="1">
        <v>4375.1907907200002</v>
      </c>
      <c r="AG6131" s="1">
        <v>34428</v>
      </c>
      <c r="AH6131" s="1">
        <v>1082.6333917573161</v>
      </c>
      <c r="AI6131" s="1">
        <v>0</v>
      </c>
      <c r="AJ6131" s="1">
        <v>541.21608000000003</v>
      </c>
      <c r="AK6131" s="1">
        <v>63</v>
      </c>
      <c r="AL6131" s="1">
        <v>49893.953125</v>
      </c>
      <c r="AM6131" s="1">
        <v>45513.359375</v>
      </c>
      <c r="AN6131" s="1">
        <v>4380.59326171875</v>
      </c>
      <c r="AO6131" t="s">
        <v>18941</v>
      </c>
    </row>
    <row r="6132" spans="1:41" x14ac:dyDescent="0.25">
      <c r="A6132" s="1">
        <v>2023</v>
      </c>
      <c r="B6132" t="s">
        <v>4665</v>
      </c>
      <c r="C6132" t="s">
        <v>7136</v>
      </c>
      <c r="D6132" t="s">
        <v>7242</v>
      </c>
      <c r="E6132" t="s">
        <v>8027</v>
      </c>
      <c r="F6132" t="s">
        <v>10023</v>
      </c>
      <c r="G6132" t="s">
        <v>12212</v>
      </c>
      <c r="H6132" t="s">
        <v>12750</v>
      </c>
      <c r="I6132" s="1">
        <v>277.46122822544481</v>
      </c>
      <c r="J6132" s="1">
        <v>287.45295751713599</v>
      </c>
      <c r="K6132" s="1">
        <v>60.731699313215628</v>
      </c>
      <c r="L6132" s="1">
        <v>102.8749369997664</v>
      </c>
      <c r="M6132" s="1">
        <v>281.54060481599998</v>
      </c>
      <c r="N6132" s="1">
        <v>62</v>
      </c>
      <c r="O6132" s="1">
        <v>68.717850876747917</v>
      </c>
      <c r="P6132" s="1">
        <v>0</v>
      </c>
      <c r="Q6132" s="1">
        <v>15.414468696</v>
      </c>
      <c r="R6132" s="1">
        <v>221.42646507766671</v>
      </c>
      <c r="S6132" s="1">
        <v>498.36921554964698</v>
      </c>
      <c r="T6132" s="1">
        <v>525.50502504999997</v>
      </c>
      <c r="U6132" s="1">
        <v>384.03907230653999</v>
      </c>
      <c r="V6132" s="1">
        <v>0</v>
      </c>
      <c r="W6132" s="1"/>
      <c r="X6132" s="1">
        <v>284.15777507647368</v>
      </c>
      <c r="Y6132" s="1">
        <v>2847.846</v>
      </c>
      <c r="Z6132" s="1">
        <v>404.47005180061319</v>
      </c>
      <c r="AA6132" s="1">
        <v>3197.1269760166679</v>
      </c>
      <c r="AB6132" s="1">
        <v>129</v>
      </c>
      <c r="AC6132" s="1">
        <v>324.31707999999998</v>
      </c>
      <c r="AD6132" s="1">
        <v>151.27429610214421</v>
      </c>
      <c r="AE6132" s="1"/>
      <c r="AF6132" s="1">
        <v>776.11507902446476</v>
      </c>
      <c r="AG6132" s="1">
        <v>1851</v>
      </c>
      <c r="AH6132" s="1">
        <v>1168.5390139999131</v>
      </c>
      <c r="AI6132" s="1">
        <v>0</v>
      </c>
      <c r="AJ6132" s="1">
        <v>1534.644051979438</v>
      </c>
      <c r="AK6132" s="1">
        <v>84.462181444800009</v>
      </c>
      <c r="AL6132" s="1">
        <v>15538.4873046875</v>
      </c>
      <c r="AM6132" s="1">
        <v>12286.1884765625</v>
      </c>
      <c r="AN6132" s="1">
        <v>3252.297607421875</v>
      </c>
      <c r="AO6132" t="s">
        <v>18942</v>
      </c>
    </row>
    <row r="6133" spans="1:41" x14ac:dyDescent="0.25">
      <c r="A6133" s="1">
        <v>2023</v>
      </c>
      <c r="B6133" t="s">
        <v>4666</v>
      </c>
      <c r="C6133" t="s">
        <v>7136</v>
      </c>
      <c r="D6133" t="s">
        <v>7242</v>
      </c>
      <c r="E6133" t="s">
        <v>8027</v>
      </c>
      <c r="F6133" t="s">
        <v>10023</v>
      </c>
      <c r="G6133" t="s">
        <v>12212</v>
      </c>
      <c r="H6133" t="s">
        <v>12750</v>
      </c>
      <c r="I6133" s="1">
        <v>512</v>
      </c>
      <c r="J6133" s="1">
        <v>0</v>
      </c>
      <c r="K6133" s="1">
        <v>134.8812126267778</v>
      </c>
      <c r="L6133" s="1">
        <v>180.706150044</v>
      </c>
      <c r="M6133" s="1">
        <v>5123.97</v>
      </c>
      <c r="N6133" s="1">
        <v>166.14784030039061</v>
      </c>
      <c r="O6133" s="1">
        <v>354.77640000000002</v>
      </c>
      <c r="P6133" s="1">
        <v>951.54587999999978</v>
      </c>
      <c r="Q6133" s="1">
        <v>461.61949395855157</v>
      </c>
      <c r="R6133" s="1">
        <v>452.90046359851499</v>
      </c>
      <c r="S6133" s="1">
        <v>5622.6458923512764</v>
      </c>
      <c r="T6133" s="1">
        <v>1060.702259935041</v>
      </c>
      <c r="U6133" s="1">
        <v>214.221</v>
      </c>
      <c r="V6133" s="1">
        <v>312</v>
      </c>
      <c r="W6133" s="1">
        <v>0</v>
      </c>
      <c r="X6133" s="1">
        <v>1494.4376999999999</v>
      </c>
      <c r="Y6133" s="1">
        <v>7451.2014533308184</v>
      </c>
      <c r="Z6133" s="1">
        <v>345.08052336148279</v>
      </c>
      <c r="AA6133" s="1">
        <v>3414</v>
      </c>
      <c r="AB6133" s="1">
        <v>0</v>
      </c>
      <c r="AC6133" s="1">
        <v>2555.2224000000001</v>
      </c>
      <c r="AD6133" s="1">
        <v>1120.845920888715</v>
      </c>
      <c r="AE6133" s="1"/>
      <c r="AF6133" s="1">
        <v>507.56374566047998</v>
      </c>
      <c r="AG6133" s="1">
        <v>29031</v>
      </c>
      <c r="AH6133" s="1">
        <v>1487.439218664</v>
      </c>
      <c r="AI6133" s="1">
        <v>120.68640000000001</v>
      </c>
      <c r="AJ6133" s="1">
        <v>318.36239999999998</v>
      </c>
      <c r="AK6133" s="1">
        <v>197</v>
      </c>
      <c r="AL6133" s="1">
        <v>63590.95703125</v>
      </c>
      <c r="AM6133" s="1">
        <v>46873.57421875</v>
      </c>
      <c r="AN6133" s="1">
        <v>16717.3828125</v>
      </c>
      <c r="AO6133" t="s">
        <v>18943</v>
      </c>
    </row>
    <row r="6134" spans="1:41" x14ac:dyDescent="0.25">
      <c r="A6134" s="1">
        <v>2023</v>
      </c>
      <c r="B6134" t="s">
        <v>4667</v>
      </c>
      <c r="C6134" t="s">
        <v>7136</v>
      </c>
      <c r="D6134" t="s">
        <v>7242</v>
      </c>
      <c r="E6134" t="s">
        <v>8027</v>
      </c>
      <c r="F6134" t="s">
        <v>10023</v>
      </c>
      <c r="G6134" t="s">
        <v>12212</v>
      </c>
      <c r="H6134" t="s">
        <v>12750</v>
      </c>
      <c r="I6134" s="1">
        <v>102</v>
      </c>
      <c r="J6134" s="1">
        <v>110.4</v>
      </c>
      <c r="K6134" s="1">
        <v>67.715267145934874</v>
      </c>
      <c r="L6134" s="1">
        <v>24.276</v>
      </c>
      <c r="M6134" s="1">
        <v>1549.9499999999989</v>
      </c>
      <c r="N6134" s="1">
        <v>486.91542254799532</v>
      </c>
      <c r="O6134" s="1">
        <v>72</v>
      </c>
      <c r="P6134" s="1">
        <v>38.4</v>
      </c>
      <c r="Q6134" s="1">
        <v>17.743431554750039</v>
      </c>
      <c r="R6134" s="1">
        <v>0</v>
      </c>
      <c r="S6134" s="1">
        <v>628.45684373376741</v>
      </c>
      <c r="T6134" s="1">
        <v>378.20120068956641</v>
      </c>
      <c r="U6134" s="1">
        <v>94.670077984983067</v>
      </c>
      <c r="V6134" s="1">
        <v>0</v>
      </c>
      <c r="W6134" s="1">
        <v>0</v>
      </c>
      <c r="X6134" s="1">
        <v>63.338504069380797</v>
      </c>
      <c r="Y6134" s="1">
        <v>3111</v>
      </c>
      <c r="Z6134" s="1">
        <v>768.35</v>
      </c>
      <c r="AA6134" s="1">
        <v>8241.3087342468825</v>
      </c>
      <c r="AB6134" s="1">
        <v>52</v>
      </c>
      <c r="AC6134" s="1">
        <v>516.9</v>
      </c>
      <c r="AD6134" s="1">
        <v>567.30589798232597</v>
      </c>
      <c r="AE6134" s="1">
        <v>0</v>
      </c>
      <c r="AF6134" s="1">
        <v>514.24229078139683</v>
      </c>
      <c r="AG6134" s="1">
        <v>15558</v>
      </c>
      <c r="AH6134" s="1">
        <v>1298.991945920935</v>
      </c>
      <c r="AI6134" s="1">
        <v>0</v>
      </c>
      <c r="AJ6134" s="1">
        <v>4689.6428498933501</v>
      </c>
      <c r="AK6134" s="1">
        <v>209.15099326057481</v>
      </c>
      <c r="AL6134" s="1">
        <v>39160.9609375</v>
      </c>
      <c r="AM6134" s="1">
        <v>34273.8515625</v>
      </c>
      <c r="AN6134" s="1">
        <v>4887.11083984375</v>
      </c>
      <c r="AO6134" t="s">
        <v>18944</v>
      </c>
    </row>
    <row r="6135" spans="1:41" x14ac:dyDescent="0.25">
      <c r="A6135" s="1">
        <v>2023</v>
      </c>
      <c r="B6135" t="s">
        <v>4668</v>
      </c>
      <c r="C6135" t="s">
        <v>7136</v>
      </c>
      <c r="D6135" t="s">
        <v>7242</v>
      </c>
      <c r="E6135" t="s">
        <v>8027</v>
      </c>
      <c r="F6135" t="s">
        <v>10023</v>
      </c>
      <c r="G6135" t="s">
        <v>12212</v>
      </c>
      <c r="H6135" t="s">
        <v>12750</v>
      </c>
      <c r="I6135" s="1">
        <v>276.0202008</v>
      </c>
      <c r="J6135" s="1">
        <v>0</v>
      </c>
      <c r="K6135" s="1">
        <v>141</v>
      </c>
      <c r="L6135" s="1">
        <v>182.47707031443119</v>
      </c>
      <c r="M6135" s="1">
        <v>216.48643200000001</v>
      </c>
      <c r="N6135" s="1">
        <v>171.9725606681526</v>
      </c>
      <c r="O6135" s="1">
        <v>0</v>
      </c>
      <c r="P6135" s="1">
        <v>124.96854500000001</v>
      </c>
      <c r="Q6135" s="1">
        <v>263.30391512503257</v>
      </c>
      <c r="R6135" s="1">
        <v>175.20113699999911</v>
      </c>
      <c r="S6135" s="1">
        <v>0</v>
      </c>
      <c r="T6135" s="1">
        <v>771.5883</v>
      </c>
      <c r="U6135" s="1">
        <v>213.32382204999999</v>
      </c>
      <c r="V6135" s="1">
        <v>326</v>
      </c>
      <c r="W6135" s="1">
        <v>0</v>
      </c>
      <c r="X6135" s="1">
        <v>278.25</v>
      </c>
      <c r="Y6135" s="1"/>
      <c r="Z6135" s="1">
        <v>400.58229374865903</v>
      </c>
      <c r="AA6135" s="1">
        <v>4228</v>
      </c>
      <c r="AB6135" s="1">
        <v>0</v>
      </c>
      <c r="AC6135" s="1">
        <v>275.14735000000002</v>
      </c>
      <c r="AD6135" s="1">
        <v>146.80149701586981</v>
      </c>
      <c r="AE6135" s="1">
        <v>0</v>
      </c>
      <c r="AF6135" s="1">
        <v>404.10376662359488</v>
      </c>
      <c r="AG6135" s="1">
        <v>2368</v>
      </c>
      <c r="AH6135" s="1">
        <v>804.7279392925077</v>
      </c>
      <c r="AI6135" s="1">
        <v>0</v>
      </c>
      <c r="AJ6135" s="1">
        <v>675.69745155840008</v>
      </c>
      <c r="AK6135" s="1">
        <v>64</v>
      </c>
      <c r="AL6135" s="1">
        <v>12507.6513671875</v>
      </c>
      <c r="AM6135" s="1">
        <v>10084.798828125</v>
      </c>
      <c r="AN6135" s="1">
        <v>2422.854248046875</v>
      </c>
      <c r="AO6135" t="s">
        <v>18945</v>
      </c>
    </row>
    <row r="6136" spans="1:41" x14ac:dyDescent="0.25">
      <c r="A6136" s="1">
        <v>2023</v>
      </c>
      <c r="B6136" t="s">
        <v>4669</v>
      </c>
      <c r="C6136" t="s">
        <v>7136</v>
      </c>
      <c r="D6136" t="s">
        <v>7242</v>
      </c>
      <c r="E6136" t="s">
        <v>8027</v>
      </c>
      <c r="F6136" t="s">
        <v>10023</v>
      </c>
      <c r="G6136" t="s">
        <v>12212</v>
      </c>
      <c r="H6136" t="s">
        <v>12750</v>
      </c>
      <c r="I6136" s="1">
        <v>410.08078335079301</v>
      </c>
      <c r="J6136" s="1">
        <v>120</v>
      </c>
      <c r="K6136" s="1">
        <v>66.063675264326704</v>
      </c>
      <c r="L6136" s="1">
        <v>23.824000000000002</v>
      </c>
      <c r="M6136" s="1">
        <v>1517.659374999999</v>
      </c>
      <c r="N6136" s="1">
        <v>509.05788122034028</v>
      </c>
      <c r="O6136" s="1">
        <v>70.820656351469239</v>
      </c>
      <c r="P6136" s="1">
        <v>0</v>
      </c>
      <c r="Q6136" s="1">
        <v>14.93287644569004</v>
      </c>
      <c r="R6136" s="1">
        <v>234.31438047026509</v>
      </c>
      <c r="S6136" s="1">
        <v>518.42339136144221</v>
      </c>
      <c r="T6136" s="1">
        <v>554.92245645088951</v>
      </c>
      <c r="U6136" s="1">
        <v>92.81380194606183</v>
      </c>
      <c r="V6136" s="1">
        <v>0</v>
      </c>
      <c r="W6136" s="1">
        <v>0</v>
      </c>
      <c r="X6136" s="1">
        <v>177.47239124285551</v>
      </c>
      <c r="Y6136" s="1">
        <v>2761.0542</v>
      </c>
      <c r="Z6136" s="1">
        <v>1506.0658581392031</v>
      </c>
      <c r="AA6136" s="1">
        <v>8076.3612335028974</v>
      </c>
      <c r="AB6136" s="1">
        <v>73</v>
      </c>
      <c r="AC6136" s="1">
        <v>502.42482000000001</v>
      </c>
      <c r="AD6136" s="1">
        <v>414.69341832025731</v>
      </c>
      <c r="AE6136" s="1">
        <v>0</v>
      </c>
      <c r="AF6136" s="1">
        <v>502.33878688335528</v>
      </c>
      <c r="AG6136" s="1">
        <v>9109.2901618729193</v>
      </c>
      <c r="AH6136" s="1">
        <v>991.70984770637585</v>
      </c>
      <c r="AI6136" s="1">
        <v>0</v>
      </c>
      <c r="AJ6136" s="1">
        <v>940.04606938760537</v>
      </c>
      <c r="AK6136" s="1">
        <v>75.064476503227795</v>
      </c>
      <c r="AL6136" s="1">
        <v>29262.43359375</v>
      </c>
      <c r="AM6136" s="1">
        <v>24802.60546875</v>
      </c>
      <c r="AN6136" s="1">
        <v>4459.82958984375</v>
      </c>
      <c r="AO6136" t="s">
        <v>18946</v>
      </c>
    </row>
    <row r="6137" spans="1:41" x14ac:dyDescent="0.25">
      <c r="A6137" s="1">
        <v>2023</v>
      </c>
      <c r="B6137" t="s">
        <v>4670</v>
      </c>
      <c r="C6137" t="s">
        <v>7136</v>
      </c>
      <c r="D6137" t="s">
        <v>7242</v>
      </c>
      <c r="E6137" t="s">
        <v>8027</v>
      </c>
      <c r="F6137" t="s">
        <v>10023</v>
      </c>
      <c r="G6137" t="s">
        <v>12212</v>
      </c>
      <c r="H6137" t="s">
        <v>12750</v>
      </c>
      <c r="I6137" s="1">
        <v>1030</v>
      </c>
      <c r="J6137" s="1">
        <v>0</v>
      </c>
      <c r="K6137" s="1">
        <v>228.96297759500001</v>
      </c>
      <c r="L6137" s="1">
        <v>127.47499999999999</v>
      </c>
      <c r="M6137" s="1">
        <v>0</v>
      </c>
      <c r="N6137" s="1">
        <v>163.4881355078125</v>
      </c>
      <c r="O6137" s="1">
        <v>122.4</v>
      </c>
      <c r="P6137" s="1">
        <v>933.79999999999984</v>
      </c>
      <c r="Q6137" s="1">
        <v>462</v>
      </c>
      <c r="R6137" s="1">
        <v>1073.511984297691</v>
      </c>
      <c r="S6137" s="1">
        <v>328.57499999999987</v>
      </c>
      <c r="T6137" s="1">
        <v>1629.0737240075621</v>
      </c>
      <c r="U6137" s="1">
        <v>161.6</v>
      </c>
      <c r="V6137" s="1">
        <v>0</v>
      </c>
      <c r="W6137" s="1">
        <v>0</v>
      </c>
      <c r="X6137" s="1">
        <v>639.44999999999993</v>
      </c>
      <c r="Y6137" s="1">
        <v>7692.7469846165741</v>
      </c>
      <c r="Z6137" s="1">
        <v>540.70632693786479</v>
      </c>
      <c r="AA6137" s="1">
        <v>5153</v>
      </c>
      <c r="AB6137" s="1">
        <v>101.5</v>
      </c>
      <c r="AC6137" s="1">
        <v>2542.0193167319999</v>
      </c>
      <c r="AD6137" s="1">
        <v>3668.7841799360722</v>
      </c>
      <c r="AE6137" s="1">
        <v>852.72</v>
      </c>
      <c r="AF6137" s="1">
        <v>595.62846719999993</v>
      </c>
      <c r="AG6137" s="1">
        <v>29302</v>
      </c>
      <c r="AH6137" s="1">
        <v>3846.3588</v>
      </c>
      <c r="AI6137" s="1">
        <v>112.2</v>
      </c>
      <c r="AJ6137" s="1">
        <v>318.36239999999998</v>
      </c>
      <c r="AK6137" s="1">
        <v>264</v>
      </c>
      <c r="AL6137" s="1">
        <v>61890.3671875</v>
      </c>
      <c r="AM6137" s="1">
        <v>50949.05859375</v>
      </c>
      <c r="AN6137" s="1">
        <v>10941.3046875</v>
      </c>
      <c r="AO6137" t="s">
        <v>18947</v>
      </c>
    </row>
    <row r="6138" spans="1:41" x14ac:dyDescent="0.25">
      <c r="A6138" s="1">
        <v>2023</v>
      </c>
      <c r="B6138" t="s">
        <v>4671</v>
      </c>
      <c r="C6138" t="s">
        <v>7136</v>
      </c>
      <c r="D6138" t="s">
        <v>7242</v>
      </c>
      <c r="E6138" t="s">
        <v>8027</v>
      </c>
      <c r="F6138" t="s">
        <v>10024</v>
      </c>
      <c r="G6138" t="s">
        <v>12213</v>
      </c>
      <c r="H6138" t="s">
        <v>12750</v>
      </c>
      <c r="I6138" s="1">
        <v>284.41629185940855</v>
      </c>
      <c r="J6138" s="1">
        <v>181.65650635304581</v>
      </c>
      <c r="K6138" s="1">
        <v>36.308462790562793</v>
      </c>
      <c r="L6138" s="1">
        <v>662.02430488126163</v>
      </c>
      <c r="M6138" s="1">
        <v>558.24261540490284</v>
      </c>
      <c r="N6138" s="1">
        <v>738.27207674144347</v>
      </c>
      <c r="O6138" s="1">
        <v>64.144950929994266</v>
      </c>
      <c r="P6138" s="1">
        <v>1339.0173786889791</v>
      </c>
      <c r="Q6138" s="1">
        <v>64.302287602086707</v>
      </c>
      <c r="R6138" s="1">
        <v>1044.0716326203074</v>
      </c>
      <c r="S6138" s="1">
        <v>1694.3949302262636</v>
      </c>
      <c r="T6138" s="1">
        <v>1210.2820930187597</v>
      </c>
      <c r="U6138" s="1"/>
      <c r="V6138" s="1">
        <v>433.28098930071599</v>
      </c>
      <c r="W6138" s="1">
        <v>121.02820930187598</v>
      </c>
      <c r="X6138" s="1">
        <v>220.37735287599543</v>
      </c>
      <c r="Y6138" s="1">
        <v>0</v>
      </c>
      <c r="Z6138" s="1">
        <v>0</v>
      </c>
      <c r="AA6138" s="1">
        <v>25891.490837009427</v>
      </c>
      <c r="AB6138" s="1"/>
      <c r="AC6138" s="1">
        <v>176.45912916213518</v>
      </c>
      <c r="AD6138" s="1">
        <v>352.56664717060653</v>
      </c>
      <c r="AE6138" s="1">
        <v>1029.1028636938513</v>
      </c>
      <c r="AF6138" s="1">
        <v>704.36372516413303</v>
      </c>
      <c r="AG6138" s="1">
        <v>11317.347851818422</v>
      </c>
      <c r="AH6138" s="1">
        <v>726.16925581125588</v>
      </c>
      <c r="AI6138" s="1">
        <v>141.6030048831949</v>
      </c>
      <c r="AJ6138" s="1">
        <v>29.877914429104511</v>
      </c>
      <c r="AK6138" s="1">
        <v>582.14568674202349</v>
      </c>
      <c r="AL6138" s="1">
        <v>49602.9453125</v>
      </c>
      <c r="AM6138" s="1">
        <v>43895.68359375</v>
      </c>
      <c r="AN6138" s="1">
        <v>5707.26318359375</v>
      </c>
      <c r="AO6138" t="s">
        <v>18948</v>
      </c>
    </row>
    <row r="6139" spans="1:41" x14ac:dyDescent="0.25">
      <c r="A6139" s="1">
        <v>2023</v>
      </c>
      <c r="B6139" t="s">
        <v>4672</v>
      </c>
      <c r="C6139" t="s">
        <v>7136</v>
      </c>
      <c r="D6139" t="s">
        <v>7242</v>
      </c>
      <c r="E6139" t="s">
        <v>8027</v>
      </c>
      <c r="F6139" t="s">
        <v>10024</v>
      </c>
      <c r="G6139" t="s">
        <v>12213</v>
      </c>
      <c r="H6139" t="s">
        <v>12750</v>
      </c>
      <c r="I6139" s="1">
        <v>513.41810514728093</v>
      </c>
      <c r="J6139" s="1">
        <v>30.794730282484934</v>
      </c>
      <c r="K6139" s="1">
        <v>23.605430121714065</v>
      </c>
      <c r="L6139" s="1">
        <v>586.59493852459445</v>
      </c>
      <c r="M6139" s="1">
        <v>544.40023218203044</v>
      </c>
      <c r="N6139" s="1">
        <v>3091.6397714575796</v>
      </c>
      <c r="O6139" s="1">
        <v>64.914932834713682</v>
      </c>
      <c r="P6139" s="1">
        <v>2035.7041371395717</v>
      </c>
      <c r="Q6139" s="1">
        <v>85.78721123613704</v>
      </c>
      <c r="R6139" s="1">
        <v>952.65970901602452</v>
      </c>
      <c r="S6139" s="1">
        <v>1652.3801085199846</v>
      </c>
      <c r="T6139" s="1">
        <v>1239.2850813899884</v>
      </c>
      <c r="U6139" s="1"/>
      <c r="V6139" s="1">
        <v>0</v>
      </c>
      <c r="W6139" s="1">
        <v>132.19040868159877</v>
      </c>
      <c r="X6139" s="1">
        <v>0</v>
      </c>
      <c r="Y6139" s="1">
        <v>0</v>
      </c>
      <c r="Z6139" s="1">
        <v>477.37261335142347</v>
      </c>
      <c r="AA6139" s="1">
        <v>25654.064038853081</v>
      </c>
      <c r="AB6139" s="1"/>
      <c r="AC6139" s="1">
        <v>223.07131465019791</v>
      </c>
      <c r="AD6139" s="1">
        <v>428.94011308562142</v>
      </c>
      <c r="AE6139" s="1">
        <v>3199.2764018623243</v>
      </c>
      <c r="AF6139" s="1">
        <v>695.15391778376932</v>
      </c>
      <c r="AG6139" s="1">
        <v>0</v>
      </c>
      <c r="AH6139" s="1">
        <v>708.16290365142197</v>
      </c>
      <c r="AI6139" s="1">
        <v>138.09176621202727</v>
      </c>
      <c r="AJ6139" s="1">
        <v>1150.7647184335606</v>
      </c>
      <c r="AK6139" s="1">
        <v>442.60181478213872</v>
      </c>
      <c r="AL6139" s="1">
        <v>44070.875</v>
      </c>
      <c r="AM6139" s="1">
        <v>38696.30078125</v>
      </c>
      <c r="AN6139" s="1">
        <v>5374.5732421875</v>
      </c>
      <c r="AO6139" t="s">
        <v>18949</v>
      </c>
    </row>
    <row r="6140" spans="1:41" x14ac:dyDescent="0.25">
      <c r="A6140" s="1">
        <v>2023</v>
      </c>
      <c r="B6140" t="s">
        <v>4673</v>
      </c>
      <c r="C6140" t="s">
        <v>7136</v>
      </c>
      <c r="D6140" t="s">
        <v>7242</v>
      </c>
      <c r="E6140" t="s">
        <v>8027</v>
      </c>
      <c r="F6140" t="s">
        <v>10024</v>
      </c>
      <c r="G6140" t="s">
        <v>12213</v>
      </c>
      <c r="H6140" t="s">
        <v>12750</v>
      </c>
      <c r="I6140" s="1">
        <v>700.32603586221512</v>
      </c>
      <c r="J6140" s="1">
        <v>220.34689358289958</v>
      </c>
      <c r="K6140" s="1">
        <v>22.806725425369205</v>
      </c>
      <c r="L6140" s="1">
        <v>744.35851117091727</v>
      </c>
      <c r="M6140" s="1">
        <v>366.93729423918461</v>
      </c>
      <c r="N6140" s="1">
        <v>378.47799633914155</v>
      </c>
      <c r="O6140" s="1">
        <v>58.54379690359265</v>
      </c>
      <c r="P6140" s="1">
        <v>1638.6371168452729</v>
      </c>
      <c r="Q6140" s="1">
        <v>45.556485899971285</v>
      </c>
      <c r="R6140" s="1">
        <v>991.16584931450757</v>
      </c>
      <c r="S6140" s="1">
        <v>0</v>
      </c>
      <c r="T6140" s="1">
        <v>1022.1824625234427</v>
      </c>
      <c r="U6140" s="1">
        <v>99.597265579207246</v>
      </c>
      <c r="V6140" s="1">
        <v>0</v>
      </c>
      <c r="W6140" s="1">
        <v>355.40497927738164</v>
      </c>
      <c r="X6140" s="1">
        <v>1347.1840659924349</v>
      </c>
      <c r="Y6140" s="1">
        <v>819.84275455726379</v>
      </c>
      <c r="Z6140" s="1">
        <v>124.3830655621236</v>
      </c>
      <c r="AA6140" s="1">
        <v>3520.5012401576623</v>
      </c>
      <c r="AB6140" s="1">
        <v>153.06527131120271</v>
      </c>
      <c r="AC6140" s="1">
        <v>762.53798957316724</v>
      </c>
      <c r="AD6140" s="1">
        <v>546.80959773363111</v>
      </c>
      <c r="AE6140" s="1">
        <v>2037.8644526527528</v>
      </c>
      <c r="AF6140" s="1">
        <v>5923.2653528029214</v>
      </c>
      <c r="AG6140" s="1">
        <v>0</v>
      </c>
      <c r="AH6140" s="1">
        <v>545.16398001250286</v>
      </c>
      <c r="AI6140" s="1">
        <v>122.66189550281314</v>
      </c>
      <c r="AJ6140" s="1">
        <v>1799.5703640914014</v>
      </c>
      <c r="AK6140" s="1">
        <v>757.98761067122985</v>
      </c>
      <c r="AL6140" s="1">
        <v>25105.1796875</v>
      </c>
      <c r="AM6140" s="1">
        <v>19806.431640625</v>
      </c>
      <c r="AN6140" s="1">
        <v>5298.748046875</v>
      </c>
      <c r="AO6140" t="s">
        <v>18950</v>
      </c>
    </row>
    <row r="6141" spans="1:41" x14ac:dyDescent="0.25">
      <c r="A6141" s="1">
        <v>2023</v>
      </c>
      <c r="B6141" t="s">
        <v>4674</v>
      </c>
      <c r="C6141" t="s">
        <v>7136</v>
      </c>
      <c r="D6141" t="s">
        <v>7242</v>
      </c>
      <c r="E6141" t="s">
        <v>8027</v>
      </c>
      <c r="F6141" t="s">
        <v>10024</v>
      </c>
      <c r="G6141" t="s">
        <v>12213</v>
      </c>
      <c r="H6141" t="s">
        <v>12750</v>
      </c>
      <c r="I6141" s="1">
        <v>486.38558103406984</v>
      </c>
      <c r="J6141" s="1">
        <v>761.0503797356622</v>
      </c>
      <c r="K6141" s="1">
        <v>28.610916531415871</v>
      </c>
      <c r="L6141" s="1">
        <v>57.221833062831742</v>
      </c>
      <c r="M6141" s="1">
        <v>400.55283143982223</v>
      </c>
      <c r="N6141" s="1">
        <v>2446.8055817666855</v>
      </c>
      <c r="O6141" s="1">
        <v>64.088453030371554</v>
      </c>
      <c r="P6141" s="1">
        <v>1447.2820683050106</v>
      </c>
      <c r="Q6141" s="1">
        <v>47.015284716485951</v>
      </c>
      <c r="R6141" s="1">
        <v>927.29571159257137</v>
      </c>
      <c r="S6141" s="1">
        <v>1602.2113257592889</v>
      </c>
      <c r="T6141" s="1">
        <v>1201.6584943194666</v>
      </c>
      <c r="U6141" s="1">
        <v>0</v>
      </c>
      <c r="V6141" s="1">
        <v>0</v>
      </c>
      <c r="W6141" s="1">
        <v>814.83890281472407</v>
      </c>
      <c r="X6141" s="1">
        <v>84.685583660050426</v>
      </c>
      <c r="Y6141" s="1">
        <v>0</v>
      </c>
      <c r="Z6141" s="1">
        <v>478.13222427535214</v>
      </c>
      <c r="AA6141" s="1">
        <v>6082.0903903963481</v>
      </c>
      <c r="AB6141" s="1">
        <v>0</v>
      </c>
      <c r="AC6141" s="1">
        <v>308.31552818001717</v>
      </c>
      <c r="AD6141" s="1">
        <v>278.78994448250313</v>
      </c>
      <c r="AE6141" s="1">
        <v>5210.799566369943</v>
      </c>
      <c r="AF6141" s="1">
        <v>298.86665458682648</v>
      </c>
      <c r="AG6141" s="1">
        <v>0</v>
      </c>
      <c r="AH6141" s="1">
        <v>1810.4987981079964</v>
      </c>
      <c r="AI6141" s="1">
        <v>133.89908936702628</v>
      </c>
      <c r="AJ6141" s="1">
        <v>1051.7372916948475</v>
      </c>
      <c r="AK6141" s="1">
        <v>422.29712800369828</v>
      </c>
      <c r="AL6141" s="1">
        <v>26445.125</v>
      </c>
      <c r="AM6141" s="1">
        <v>19602.998046875</v>
      </c>
      <c r="AN6141" s="1">
        <v>6842.1318359375</v>
      </c>
      <c r="AO6141" t="s">
        <v>18951</v>
      </c>
    </row>
    <row r="6142" spans="1:41" x14ac:dyDescent="0.25">
      <c r="A6142" s="1">
        <v>2023</v>
      </c>
      <c r="B6142" t="s">
        <v>4675</v>
      </c>
      <c r="C6142" t="s">
        <v>7136</v>
      </c>
      <c r="D6142" t="s">
        <v>7242</v>
      </c>
      <c r="E6142" t="s">
        <v>8027</v>
      </c>
      <c r="F6142" t="s">
        <v>10024</v>
      </c>
      <c r="G6142" t="s">
        <v>12213</v>
      </c>
      <c r="H6142" t="s">
        <v>12750</v>
      </c>
      <c r="I6142" s="1">
        <v>226.80672660069669</v>
      </c>
      <c r="J6142" s="1">
        <v>245.1964611899424</v>
      </c>
      <c r="K6142" s="1">
        <v>91.948672946228399</v>
      </c>
      <c r="L6142" s="1">
        <v>49.039292237988477</v>
      </c>
      <c r="M6142" s="1">
        <v>551.69203767737031</v>
      </c>
      <c r="N6142" s="1">
        <v>3776.0255023251125</v>
      </c>
      <c r="O6142" s="1">
        <v>64.364071062359869</v>
      </c>
      <c r="P6142" s="1">
        <v>2084.1699201145102</v>
      </c>
      <c r="Q6142" s="1">
        <v>57.805065725528912</v>
      </c>
      <c r="R6142" s="1">
        <v>1070.3659198909031</v>
      </c>
      <c r="S6142" s="1">
        <v>674.29026827234156</v>
      </c>
      <c r="T6142" s="1">
        <v>796.88849886731271</v>
      </c>
      <c r="U6142" s="1">
        <v>0</v>
      </c>
      <c r="V6142" s="1">
        <v>0</v>
      </c>
      <c r="W6142" s="1">
        <v>600.73132991535886</v>
      </c>
      <c r="X6142" s="1">
        <v>203.51306278765219</v>
      </c>
      <c r="Y6142" s="1">
        <v>0</v>
      </c>
      <c r="Z6142" s="1">
        <v>183.8973458924568</v>
      </c>
      <c r="AA6142" s="1">
        <v>21334.560872071223</v>
      </c>
      <c r="AB6142" s="1">
        <v>22.067681507094814</v>
      </c>
      <c r="AC6142" s="1">
        <v>661.15770518870795</v>
      </c>
      <c r="AD6142" s="1">
        <v>406.04533973054458</v>
      </c>
      <c r="AE6142" s="1">
        <v>1060.4746946465009</v>
      </c>
      <c r="AF6142" s="1">
        <v>0</v>
      </c>
      <c r="AG6142" s="1">
        <v>1506.2632334380739</v>
      </c>
      <c r="AH6142" s="1">
        <v>718.29935510901839</v>
      </c>
      <c r="AI6142" s="1">
        <v>143.4399297961163</v>
      </c>
      <c r="AJ6142" s="1">
        <v>33.37409305490219</v>
      </c>
      <c r="AK6142" s="1">
        <v>681.64616210803979</v>
      </c>
      <c r="AL6142" s="1">
        <v>37244.06640625</v>
      </c>
      <c r="AM6142" s="1">
        <v>32289.138671875</v>
      </c>
      <c r="AN6142" s="1">
        <v>4954.9267578125</v>
      </c>
      <c r="AO6142" t="s">
        <v>18952</v>
      </c>
    </row>
    <row r="6143" spans="1:41" x14ac:dyDescent="0.25">
      <c r="A6143" s="1">
        <v>2023</v>
      </c>
      <c r="B6143" t="s">
        <v>4676</v>
      </c>
      <c r="C6143" t="s">
        <v>7136</v>
      </c>
      <c r="D6143" t="s">
        <v>7242</v>
      </c>
      <c r="E6143" t="s">
        <v>8027</v>
      </c>
      <c r="F6143" t="s">
        <v>10024</v>
      </c>
      <c r="G6143" t="s">
        <v>12213</v>
      </c>
      <c r="H6143" t="s">
        <v>12750</v>
      </c>
      <c r="I6143" s="1">
        <v>751.54591658018398</v>
      </c>
      <c r="J6143" s="1">
        <v>466.95776450576261</v>
      </c>
      <c r="K6143" s="1">
        <v>22.175681471637009</v>
      </c>
      <c r="L6143" s="1">
        <v>825.70111207253728</v>
      </c>
      <c r="M6143" s="1">
        <v>356.78443114245437</v>
      </c>
      <c r="N6143" s="1">
        <v>1259.1271066997706</v>
      </c>
      <c r="O6143" s="1">
        <v>102.46308588844131</v>
      </c>
      <c r="P6143" s="1">
        <v>1642.4367410825091</v>
      </c>
      <c r="Q6143" s="1">
        <v>161.5629112722217</v>
      </c>
      <c r="R6143" s="1">
        <v>748.55095393413217</v>
      </c>
      <c r="S6143" s="1">
        <v>0</v>
      </c>
      <c r="T6143" s="1">
        <v>2801.2674765127563</v>
      </c>
      <c r="U6143" s="1">
        <v>300.71830624864009</v>
      </c>
      <c r="V6143" s="1">
        <v>254.84602224461025</v>
      </c>
      <c r="W6143" s="1">
        <v>671.33904150761668</v>
      </c>
      <c r="X6143" s="1">
        <v>0</v>
      </c>
      <c r="Y6143" s="1">
        <v>10783.385570815764</v>
      </c>
      <c r="Z6143" s="1">
        <v>139.57452982520266</v>
      </c>
      <c r="AA6143" s="1">
        <v>3512.797570619708</v>
      </c>
      <c r="AB6143" s="1">
        <v>169.21775877042123</v>
      </c>
      <c r="AC6143" s="1">
        <v>2346.1802965012703</v>
      </c>
      <c r="AD6143" s="1">
        <v>486.82579077475111</v>
      </c>
      <c r="AE6143" s="1">
        <v>3520.0403247663826</v>
      </c>
      <c r="AF6143" s="1">
        <v>5072.9404535830763</v>
      </c>
      <c r="AG6143" s="1">
        <v>0</v>
      </c>
      <c r="AH6143" s="1">
        <v>543.91992145198026</v>
      </c>
      <c r="AI6143" s="1">
        <v>700.31686912818907</v>
      </c>
      <c r="AJ6143" s="1">
        <v>2056.0977074695156</v>
      </c>
      <c r="AK6143" s="1">
        <v>1108.0705047195654</v>
      </c>
      <c r="AL6143" s="1">
        <v>40804.83984375</v>
      </c>
      <c r="AM6143" s="1">
        <v>33842.46484375</v>
      </c>
      <c r="AN6143" s="1">
        <v>6962.38037109375</v>
      </c>
      <c r="AO6143" t="s">
        <v>18953</v>
      </c>
    </row>
    <row r="6144" spans="1:41" x14ac:dyDescent="0.25">
      <c r="A6144" s="1">
        <v>2023</v>
      </c>
      <c r="B6144" t="s">
        <v>4677</v>
      </c>
      <c r="C6144" t="s">
        <v>7136</v>
      </c>
      <c r="D6144" t="s">
        <v>7242</v>
      </c>
      <c r="E6144" t="s">
        <v>8027</v>
      </c>
      <c r="F6144" t="s">
        <v>10024</v>
      </c>
      <c r="G6144" t="s">
        <v>12213</v>
      </c>
      <c r="H6144" t="s">
        <v>12750</v>
      </c>
      <c r="I6144" s="1">
        <v>560.57531346272901</v>
      </c>
      <c r="J6144" s="1">
        <v>226.57591746604334</v>
      </c>
      <c r="K6144" s="1">
        <v>23.451452632823479</v>
      </c>
      <c r="L6144" s="1">
        <v>889.37429539759898</v>
      </c>
      <c r="M6144" s="1">
        <v>377.31030713837532</v>
      </c>
      <c r="N6144" s="1">
        <v>387.24219245170633</v>
      </c>
      <c r="O6144" s="1">
        <v>60.198781474478821</v>
      </c>
      <c r="P6144" s="1">
        <v>1362.0330732087396</v>
      </c>
      <c r="Q6144" s="1">
        <v>45.489190407778445</v>
      </c>
      <c r="R6144" s="1">
        <v>976.3941261535366</v>
      </c>
      <c r="S6144" s="1">
        <v>323.40883469003597</v>
      </c>
      <c r="T6144" s="1">
        <v>1660.1653514088514</v>
      </c>
      <c r="U6144" s="1">
        <v>0</v>
      </c>
      <c r="V6144" s="1">
        <v>0</v>
      </c>
      <c r="W6144" s="1">
        <v>289.9899217720656</v>
      </c>
      <c r="X6144" s="1">
        <v>1169.6619521289635</v>
      </c>
      <c r="Y6144" s="1">
        <v>0</v>
      </c>
      <c r="Z6144" s="1">
        <v>166.7594689071382</v>
      </c>
      <c r="AA6144" s="1">
        <v>3014.1703393111352</v>
      </c>
      <c r="AB6144" s="1">
        <v>271.6634211396302</v>
      </c>
      <c r="AC6144" s="1">
        <v>2114.8682982332894</v>
      </c>
      <c r="AD6144" s="1">
        <v>662.98811111457383</v>
      </c>
      <c r="AE6144" s="1">
        <v>6528.9689682623002</v>
      </c>
      <c r="AF6144" s="1">
        <v>6036.7945855610687</v>
      </c>
      <c r="AG6144" s="1">
        <v>0</v>
      </c>
      <c r="AH6144" s="1">
        <v>1293.6353387601439</v>
      </c>
      <c r="AI6144" s="1">
        <v>126.12944552911404</v>
      </c>
      <c r="AJ6144" s="1">
        <v>1778.748590795198</v>
      </c>
      <c r="AK6144" s="1">
        <v>466.78675140261862</v>
      </c>
      <c r="AL6144" s="1">
        <v>30813.3828125</v>
      </c>
      <c r="AM6144" s="1">
        <v>24087.994140625</v>
      </c>
      <c r="AN6144" s="1">
        <v>6725.3896484375</v>
      </c>
      <c r="AO6144" t="s">
        <v>18954</v>
      </c>
    </row>
    <row r="6145" spans="1:41" x14ac:dyDescent="0.25">
      <c r="A6145" s="1">
        <v>2023</v>
      </c>
      <c r="B6145" t="s">
        <v>4678</v>
      </c>
      <c r="C6145" t="s">
        <v>7136</v>
      </c>
      <c r="D6145" t="s">
        <v>7242</v>
      </c>
      <c r="E6145" t="s">
        <v>8027</v>
      </c>
      <c r="F6145" t="s">
        <v>10024</v>
      </c>
      <c r="G6145" t="s">
        <v>12213</v>
      </c>
      <c r="H6145" t="s">
        <v>12750</v>
      </c>
      <c r="I6145" s="1">
        <v>0</v>
      </c>
      <c r="J6145" s="1">
        <v>466.44163179135222</v>
      </c>
      <c r="K6145" s="1">
        <v>21.78</v>
      </c>
      <c r="L6145" s="1">
        <v>1135</v>
      </c>
      <c r="M6145" s="1">
        <v>350</v>
      </c>
      <c r="N6145" s="1">
        <v>883.4298212890626</v>
      </c>
      <c r="O6145" s="1">
        <v>175.8415</v>
      </c>
      <c r="P6145" s="1">
        <v>3241.1239999999998</v>
      </c>
      <c r="Q6145" s="1">
        <v>163</v>
      </c>
      <c r="R6145" s="1">
        <v>101.31846899999999</v>
      </c>
      <c r="S6145" s="1">
        <v>1350</v>
      </c>
      <c r="T6145" s="1">
        <v>1885</v>
      </c>
      <c r="U6145" s="1">
        <v>455</v>
      </c>
      <c r="V6145" s="1">
        <v>1780</v>
      </c>
      <c r="W6145" s="1">
        <v>1129</v>
      </c>
      <c r="X6145" s="1">
        <v>3210</v>
      </c>
      <c r="Y6145" s="1">
        <v>16345.907999999999</v>
      </c>
      <c r="Z6145" s="1">
        <v>141.18849255491321</v>
      </c>
      <c r="AA6145" s="1">
        <v>7770</v>
      </c>
      <c r="AB6145" s="1">
        <v>176</v>
      </c>
      <c r="AC6145" s="1">
        <v>1085.6380200000001</v>
      </c>
      <c r="AD6145" s="1">
        <v>581.02205487949391</v>
      </c>
      <c r="AE6145" s="1">
        <v>2142</v>
      </c>
      <c r="AF6145" s="1">
        <v>4781.0304000000006</v>
      </c>
      <c r="AG6145" s="1">
        <v>0</v>
      </c>
      <c r="AH6145" s="1">
        <v>500</v>
      </c>
      <c r="AI6145" s="1">
        <v>687</v>
      </c>
      <c r="AJ6145" s="1">
        <v>2057</v>
      </c>
      <c r="AK6145" s="1">
        <v>1190</v>
      </c>
      <c r="AL6145" s="1">
        <v>53803.72265625</v>
      </c>
      <c r="AM6145" s="1">
        <v>42548.08203125</v>
      </c>
      <c r="AN6145" s="1">
        <v>11255.6435546875</v>
      </c>
      <c r="AO6145" t="s">
        <v>18955</v>
      </c>
    </row>
    <row r="6146" spans="1:41" x14ac:dyDescent="0.25">
      <c r="A6146" s="1">
        <v>2023</v>
      </c>
      <c r="B6146" t="s">
        <v>4679</v>
      </c>
      <c r="C6146" t="s">
        <v>7136</v>
      </c>
      <c r="D6146" t="s">
        <v>7242</v>
      </c>
      <c r="E6146" t="s">
        <v>8027</v>
      </c>
      <c r="F6146" t="s">
        <v>10024</v>
      </c>
      <c r="G6146" t="s">
        <v>12213</v>
      </c>
      <c r="H6146" t="s">
        <v>12750</v>
      </c>
      <c r="I6146" s="1">
        <v>576.49099152736915</v>
      </c>
      <c r="J6146" s="1">
        <v>645.78077416287022</v>
      </c>
      <c r="K6146" s="1">
        <v>24.401089852918069</v>
      </c>
      <c r="L6146" s="1">
        <v>343.67732187208549</v>
      </c>
      <c r="M6146" s="1">
        <v>388.02278275880616</v>
      </c>
      <c r="N6146" s="1">
        <v>383.58823667013411</v>
      </c>
      <c r="O6146" s="1">
        <v>62.083645241408988</v>
      </c>
      <c r="P6146" s="1">
        <v>1402.0083532102071</v>
      </c>
      <c r="Q6146" s="1">
        <v>51.139270917242968</v>
      </c>
      <c r="R6146" s="1">
        <v>1200.3564062044461</v>
      </c>
      <c r="S6146" s="1">
        <v>1108.6365221680176</v>
      </c>
      <c r="T6146" s="1">
        <v>1164.0683482764184</v>
      </c>
      <c r="U6146" s="1">
        <v>0</v>
      </c>
      <c r="V6146" s="1">
        <v>0</v>
      </c>
      <c r="W6146" s="1">
        <v>166.29547832520265</v>
      </c>
      <c r="X6146" s="1">
        <v>83.677187919188341</v>
      </c>
      <c r="Y6146" s="1">
        <v>0</v>
      </c>
      <c r="Z6146" s="1">
        <v>49.888643497560793</v>
      </c>
      <c r="AA6146" s="1">
        <v>4835.8725096968928</v>
      </c>
      <c r="AB6146" s="1">
        <v>0</v>
      </c>
      <c r="AC6146" s="1">
        <v>252.49080385541774</v>
      </c>
      <c r="AD6146" s="1">
        <v>270.06886875427341</v>
      </c>
      <c r="AE6146" s="1">
        <v>4708.3793096475711</v>
      </c>
      <c r="AF6146" s="1">
        <v>2222.0268777430915</v>
      </c>
      <c r="AG6146" s="1">
        <v>0</v>
      </c>
      <c r="AH6146" s="1">
        <v>1787.1220737348444</v>
      </c>
      <c r="AI6146" s="1">
        <v>129.71047309365807</v>
      </c>
      <c r="AJ6146" s="1">
        <v>1674.0411484737067</v>
      </c>
      <c r="AK6146" s="1">
        <v>480.03961409875166</v>
      </c>
      <c r="AL6146" s="1">
        <v>24009.869140625</v>
      </c>
      <c r="AM6146" s="1">
        <v>18345.740234375</v>
      </c>
      <c r="AN6146" s="1">
        <v>5664.1259765625</v>
      </c>
      <c r="AO6146" t="s">
        <v>18956</v>
      </c>
    </row>
    <row r="6147" spans="1:41" x14ac:dyDescent="0.25">
      <c r="A6147" s="1">
        <v>2023</v>
      </c>
      <c r="B6147" t="s">
        <v>4680</v>
      </c>
      <c r="C6147" t="s">
        <v>7136</v>
      </c>
      <c r="D6147" t="s">
        <v>7242</v>
      </c>
      <c r="E6147" t="s">
        <v>8027</v>
      </c>
      <c r="F6147" t="s">
        <v>10024</v>
      </c>
      <c r="G6147" t="s">
        <v>12214</v>
      </c>
      <c r="H6147" t="s">
        <v>12750</v>
      </c>
      <c r="I6147" s="1">
        <v>532</v>
      </c>
      <c r="J6147" s="1">
        <v>487.63075836106032</v>
      </c>
      <c r="K6147" s="1">
        <v>22.579550659004791</v>
      </c>
      <c r="L6147" s="1">
        <v>861.01165609199995</v>
      </c>
      <c r="M6147" s="1">
        <v>364.14</v>
      </c>
      <c r="N6147" s="1">
        <v>1283.8504434724609</v>
      </c>
      <c r="O6147" s="1">
        <v>104.57549388</v>
      </c>
      <c r="P6147" s="1">
        <v>1666.451608245</v>
      </c>
      <c r="Q6147" s="1">
        <v>164.98559593534259</v>
      </c>
      <c r="R6147" s="1">
        <v>764.51329211730877</v>
      </c>
      <c r="S6147" s="1">
        <v>0</v>
      </c>
      <c r="T6147" s="1">
        <v>2922.1150980466091</v>
      </c>
      <c r="U6147" s="1">
        <v>300.92950000000002</v>
      </c>
      <c r="V6147" s="1">
        <v>260</v>
      </c>
      <c r="W6147" s="1">
        <v>658.57320000000004</v>
      </c>
      <c r="X6147" s="1">
        <v>0</v>
      </c>
      <c r="Y6147" s="1">
        <v>11162.45171793796</v>
      </c>
      <c r="Z6147" s="1">
        <v>142.55086140973731</v>
      </c>
      <c r="AA6147" s="1">
        <v>3694</v>
      </c>
      <c r="AB6147" s="1">
        <v>173</v>
      </c>
      <c r="AC6147" s="1">
        <v>2395.0007999999998</v>
      </c>
      <c r="AD6147" s="1">
        <v>497.1391179769883</v>
      </c>
      <c r="AE6147" s="1">
        <v>3592.6104728169812</v>
      </c>
      <c r="AF6147" s="1">
        <v>5301.5674560269563</v>
      </c>
      <c r="AG6147" s="1">
        <v>0</v>
      </c>
      <c r="AH6147" s="1">
        <v>564.64383990949057</v>
      </c>
      <c r="AI6147" s="1">
        <v>714.75480000000005</v>
      </c>
      <c r="AJ6147" s="1">
        <v>2140.4565360000001</v>
      </c>
      <c r="AK6147" s="1">
        <v>1131</v>
      </c>
      <c r="AL6147" s="1">
        <v>41902.53125</v>
      </c>
      <c r="AM6147" s="1">
        <v>34750.01171875</v>
      </c>
      <c r="AN6147" s="1">
        <v>7152.521484375</v>
      </c>
      <c r="AO6147" t="s">
        <v>18957</v>
      </c>
    </row>
    <row r="6148" spans="1:41" x14ac:dyDescent="0.25">
      <c r="A6148" s="1">
        <v>2023</v>
      </c>
      <c r="B6148" t="s">
        <v>4681</v>
      </c>
      <c r="C6148" t="s">
        <v>7136</v>
      </c>
      <c r="D6148" t="s">
        <v>7242</v>
      </c>
      <c r="E6148" t="s">
        <v>8027</v>
      </c>
      <c r="F6148" t="s">
        <v>10024</v>
      </c>
      <c r="G6148" t="s">
        <v>12214</v>
      </c>
      <c r="H6148" t="s">
        <v>12750</v>
      </c>
      <c r="I6148" s="1">
        <v>723.06468287999996</v>
      </c>
      <c r="J6148" s="1">
        <v>217.8143718706485</v>
      </c>
      <c r="K6148" s="1">
        <v>22.87670142781878</v>
      </c>
      <c r="L6148" s="1">
        <v>769.80819918743998</v>
      </c>
      <c r="M6148" s="1">
        <v>371.4228</v>
      </c>
      <c r="N6148" s="1">
        <v>383.10457766399998</v>
      </c>
      <c r="O6148" s="1">
        <v>59.259446531999991</v>
      </c>
      <c r="P6148" s="1">
        <v>1654.7943445337551</v>
      </c>
      <c r="Q6148" s="1">
        <v>46.113376363696197</v>
      </c>
      <c r="R6148" s="1">
        <v>1003.28203427805</v>
      </c>
      <c r="S6148" s="1">
        <v>0</v>
      </c>
      <c r="T6148" s="1">
        <v>1052.426267833571</v>
      </c>
      <c r="U6148" s="1">
        <v>97.878595000000004</v>
      </c>
      <c r="V6148" s="1">
        <v>0</v>
      </c>
      <c r="W6148" s="1">
        <v>359.74951199999998</v>
      </c>
      <c r="X6148" s="1">
        <v>1410</v>
      </c>
      <c r="Y6148" s="1">
        <v>843.47212659268007</v>
      </c>
      <c r="Z6148" s="1">
        <v>125.90354594361111</v>
      </c>
      <c r="AA6148" s="1">
        <v>3671</v>
      </c>
      <c r="AB6148" s="1">
        <v>103</v>
      </c>
      <c r="AC6148" s="1">
        <v>776.40887999999995</v>
      </c>
      <c r="AD6148" s="1">
        <v>538.97095380484211</v>
      </c>
      <c r="AE6148" s="1">
        <v>2062.77566469264</v>
      </c>
      <c r="AF6148" s="1">
        <v>6115.5858337689597</v>
      </c>
      <c r="AG6148" s="1">
        <v>0</v>
      </c>
      <c r="AH6148" s="1">
        <v>580.38078733381883</v>
      </c>
      <c r="AI6148" s="1">
        <v>124.16133600000001</v>
      </c>
      <c r="AJ6148" s="1">
        <v>1858</v>
      </c>
      <c r="AK6148" s="1">
        <v>767</v>
      </c>
      <c r="AL6148" s="1">
        <v>25738.25390625</v>
      </c>
      <c r="AM6148" s="1">
        <v>20349.005859375</v>
      </c>
      <c r="AN6148" s="1">
        <v>5389.24755859375</v>
      </c>
      <c r="AO6148" t="s">
        <v>18958</v>
      </c>
    </row>
    <row r="6149" spans="1:41" x14ac:dyDescent="0.25">
      <c r="A6149" s="1">
        <v>2023</v>
      </c>
      <c r="B6149" t="s">
        <v>4682</v>
      </c>
      <c r="C6149" t="s">
        <v>7136</v>
      </c>
      <c r="D6149" t="s">
        <v>7242</v>
      </c>
      <c r="E6149" t="s">
        <v>8027</v>
      </c>
      <c r="F6149" t="s">
        <v>10024</v>
      </c>
      <c r="G6149" t="s">
        <v>12214</v>
      </c>
      <c r="H6149" t="s">
        <v>12750</v>
      </c>
      <c r="I6149" s="1">
        <v>574.12201766400005</v>
      </c>
      <c r="J6149" s="1">
        <v>219.2168939880153</v>
      </c>
      <c r="K6149" s="1">
        <v>23</v>
      </c>
      <c r="L6149" s="1">
        <v>912.38535157215597</v>
      </c>
      <c r="M6149" s="1">
        <v>378.85125599999998</v>
      </c>
      <c r="N6149" s="1">
        <v>390.3496220358856</v>
      </c>
      <c r="O6149" s="1">
        <v>60.444635462639987</v>
      </c>
      <c r="P6149" s="1">
        <v>1373.507544435</v>
      </c>
      <c r="Q6149" s="1">
        <v>45.989216658403343</v>
      </c>
      <c r="R6149" s="1">
        <v>978.809118188144</v>
      </c>
      <c r="S6149" s="1">
        <v>320.29468783200002</v>
      </c>
      <c r="T6149" s="1">
        <v>1697.4942599999999</v>
      </c>
      <c r="U6149" s="1">
        <v>0</v>
      </c>
      <c r="V6149" s="1">
        <v>0</v>
      </c>
      <c r="W6149" s="1">
        <v>291.17425104</v>
      </c>
      <c r="X6149" s="1">
        <v>1207.605</v>
      </c>
      <c r="Y6149" s="1"/>
      <c r="Z6149" s="1">
        <v>168.09763225097041</v>
      </c>
      <c r="AA6149" s="1">
        <v>3127</v>
      </c>
      <c r="AB6149" s="1">
        <v>252</v>
      </c>
      <c r="AC6149" s="1">
        <v>2123.5052000000001</v>
      </c>
      <c r="AD6149" s="1">
        <v>670.50102302134451</v>
      </c>
      <c r="AE6149" s="1">
        <v>6555.6335122964419</v>
      </c>
      <c r="AF6149" s="1">
        <v>6192.9864386891222</v>
      </c>
      <c r="AG6149" s="1">
        <v>0</v>
      </c>
      <c r="AH6149" s="1">
        <v>1341.213232154179</v>
      </c>
      <c r="AI6149" s="1">
        <v>126.64456272</v>
      </c>
      <c r="AJ6149" s="1">
        <v>1858.1679917856</v>
      </c>
      <c r="AK6149" s="1">
        <v>469</v>
      </c>
      <c r="AL6149" s="1">
        <v>31357.9921875</v>
      </c>
      <c r="AM6149" s="1">
        <v>24519.76953125</v>
      </c>
      <c r="AN6149" s="1">
        <v>6838.22314453125</v>
      </c>
      <c r="AO6149" t="s">
        <v>18959</v>
      </c>
    </row>
    <row r="6150" spans="1:41" x14ac:dyDescent="0.25">
      <c r="A6150" s="1">
        <v>2023</v>
      </c>
      <c r="B6150" t="s">
        <v>4683</v>
      </c>
      <c r="C6150" t="s">
        <v>7136</v>
      </c>
      <c r="D6150" t="s">
        <v>7242</v>
      </c>
      <c r="E6150" t="s">
        <v>8027</v>
      </c>
      <c r="F6150" t="s">
        <v>10024</v>
      </c>
      <c r="G6150" t="s">
        <v>12214</v>
      </c>
      <c r="H6150" t="s">
        <v>12750</v>
      </c>
      <c r="I6150" s="1">
        <v>239.7</v>
      </c>
      <c r="J6150" s="1">
        <v>184</v>
      </c>
      <c r="K6150" s="1">
        <v>36.935600261419019</v>
      </c>
      <c r="L6150" s="1">
        <v>663.94859999999994</v>
      </c>
      <c r="M6150" s="1">
        <v>553.49999999999966</v>
      </c>
      <c r="N6150" s="1">
        <v>739.77187485498666</v>
      </c>
      <c r="O6150" s="1">
        <v>66</v>
      </c>
      <c r="P6150" s="1">
        <v>1476</v>
      </c>
      <c r="Q6150" s="1">
        <v>74.199804683500133</v>
      </c>
      <c r="R6150" s="1">
        <v>1090.9005560570761</v>
      </c>
      <c r="S6150" s="1">
        <v>1955.1990693939431</v>
      </c>
      <c r="T6150" s="1">
        <v>1327.0217568054959</v>
      </c>
      <c r="U6150" s="1"/>
      <c r="V6150" s="1">
        <v>428</v>
      </c>
      <c r="W6150" s="1">
        <v>117.1659381002266</v>
      </c>
      <c r="X6150" s="1">
        <v>237.58300813876161</v>
      </c>
      <c r="Y6150" s="1">
        <v>0</v>
      </c>
      <c r="Z6150" s="1">
        <v>0</v>
      </c>
      <c r="AA6150" s="1">
        <v>26060.526234949899</v>
      </c>
      <c r="AB6150" s="1">
        <v>21</v>
      </c>
      <c r="AC6150" s="1">
        <v>180.5</v>
      </c>
      <c r="AD6150" s="1">
        <v>406.8343030011668</v>
      </c>
      <c r="AE6150" s="1">
        <v>996.26197166622637</v>
      </c>
      <c r="AF6150" s="1">
        <v>706.433854002727</v>
      </c>
      <c r="AG6150" s="1">
        <v>11806</v>
      </c>
      <c r="AH6150" s="1">
        <v>826.50601012996901</v>
      </c>
      <c r="AI6150" s="1">
        <v>137.0841475772651</v>
      </c>
      <c r="AJ6150" s="1">
        <v>34.006226025385843</v>
      </c>
      <c r="AK6150" s="1">
        <v>684.03039477440814</v>
      </c>
      <c r="AL6150" s="1">
        <v>51049.1171875</v>
      </c>
      <c r="AM6150" s="1">
        <v>44680.25</v>
      </c>
      <c r="AN6150" s="1">
        <v>6368.8603515625</v>
      </c>
      <c r="AO6150" t="s">
        <v>18960</v>
      </c>
    </row>
    <row r="6151" spans="1:41" x14ac:dyDescent="0.25">
      <c r="A6151" s="1">
        <v>2023</v>
      </c>
      <c r="B6151" t="s">
        <v>4684</v>
      </c>
      <c r="C6151" t="s">
        <v>7136</v>
      </c>
      <c r="D6151" t="s">
        <v>7242</v>
      </c>
      <c r="E6151" t="s">
        <v>8027</v>
      </c>
      <c r="F6151" t="s">
        <v>10024</v>
      </c>
      <c r="G6151" t="s">
        <v>12214</v>
      </c>
      <c r="H6151" t="s">
        <v>12750</v>
      </c>
      <c r="I6151" s="1">
        <v>585.60445801728008</v>
      </c>
      <c r="J6151" s="1">
        <v>657.9202502202121</v>
      </c>
      <c r="K6151" s="1">
        <v>27.547818985542001</v>
      </c>
      <c r="L6151" s="1">
        <v>350.70300000000009</v>
      </c>
      <c r="M6151" s="1">
        <v>386.42828112000001</v>
      </c>
      <c r="N6151" s="1">
        <v>383.51224852471449</v>
      </c>
      <c r="O6151" s="1">
        <v>61.707352004927991</v>
      </c>
      <c r="P6151" s="1">
        <v>1375.8344642460099</v>
      </c>
      <c r="Q6151" s="1">
        <v>46.128077052013843</v>
      </c>
      <c r="R6151" s="1">
        <v>1190.4277715669041</v>
      </c>
      <c r="S6151" s="1">
        <v>1102</v>
      </c>
      <c r="T6151" s="1">
        <v>1182.4705402272</v>
      </c>
      <c r="U6151" s="1">
        <v>0</v>
      </c>
      <c r="V6151" s="1">
        <v>0</v>
      </c>
      <c r="W6151" s="1">
        <v>166.42553797336501</v>
      </c>
      <c r="X6151" s="1">
        <v>85</v>
      </c>
      <c r="Y6151" s="1">
        <v>0</v>
      </c>
      <c r="Z6151" s="1">
        <v>50</v>
      </c>
      <c r="AA6151" s="1">
        <v>4938</v>
      </c>
      <c r="AB6151" s="1">
        <v>0</v>
      </c>
      <c r="AC6151" s="1">
        <v>251.45330000000001</v>
      </c>
      <c r="AD6151" s="1">
        <v>269.48670426844188</v>
      </c>
      <c r="AE6151" s="1">
        <v>4689.0311711903996</v>
      </c>
      <c r="AF6151" s="1">
        <v>2257.1538229818038</v>
      </c>
      <c r="AG6151" s="1">
        <v>0</v>
      </c>
      <c r="AH6151" s="1">
        <v>1843</v>
      </c>
      <c r="AI6151" s="1">
        <v>129.17745397440001</v>
      </c>
      <c r="AJ6151" s="1">
        <v>1700.5052530886401</v>
      </c>
      <c r="AK6151" s="1">
        <v>478.06698778560002</v>
      </c>
      <c r="AL6151" s="1">
        <v>24207.5859375</v>
      </c>
      <c r="AM6151" s="1">
        <v>18476.275390625</v>
      </c>
      <c r="AN6151" s="1">
        <v>5731.310546875</v>
      </c>
      <c r="AO6151" t="s">
        <v>18961</v>
      </c>
    </row>
    <row r="6152" spans="1:41" x14ac:dyDescent="0.25">
      <c r="A6152" s="1">
        <v>2023</v>
      </c>
      <c r="B6152" t="s">
        <v>4685</v>
      </c>
      <c r="C6152" t="s">
        <v>7136</v>
      </c>
      <c r="D6152" t="s">
        <v>7242</v>
      </c>
      <c r="E6152" t="s">
        <v>8027</v>
      </c>
      <c r="F6152" t="s">
        <v>10024</v>
      </c>
      <c r="G6152" t="s">
        <v>12214</v>
      </c>
      <c r="H6152" t="s">
        <v>12750</v>
      </c>
      <c r="I6152" s="1">
        <v>509.67183073598551</v>
      </c>
      <c r="J6152" s="1">
        <v>30</v>
      </c>
      <c r="K6152" s="1">
        <v>24.023154641573349</v>
      </c>
      <c r="L6152" s="1">
        <v>592.02639999999997</v>
      </c>
      <c r="M6152" s="1">
        <v>541.96874999999966</v>
      </c>
      <c r="N6152" s="1">
        <v>3069.0809040381459</v>
      </c>
      <c r="O6152" s="1">
        <v>63.854690152964082</v>
      </c>
      <c r="P6152" s="1">
        <v>1724.7761439999999</v>
      </c>
      <c r="Q6152" s="1">
        <v>82.809587562462966</v>
      </c>
      <c r="R6152" s="1">
        <v>965.67473663329883</v>
      </c>
      <c r="S6152" s="1">
        <v>1612.8727731244869</v>
      </c>
      <c r="T6152" s="1">
        <v>1165.3371585468681</v>
      </c>
      <c r="U6152" s="1"/>
      <c r="V6152" s="1">
        <v>0</v>
      </c>
      <c r="W6152" s="1">
        <v>129.28455925052339</v>
      </c>
      <c r="X6152" s="1">
        <v>0</v>
      </c>
      <c r="Y6152" s="1">
        <v>0</v>
      </c>
      <c r="Z6152" s="1">
        <v>460.03466212252027</v>
      </c>
      <c r="AA6152" s="1">
        <v>25538.932055051609</v>
      </c>
      <c r="AB6152" s="1">
        <v>21</v>
      </c>
      <c r="AC6152" s="1">
        <v>217.39536000000001</v>
      </c>
      <c r="AD6152" s="1">
        <v>419.70464103240153</v>
      </c>
      <c r="AE6152" s="1">
        <v>3152.715018181902</v>
      </c>
      <c r="AF6152" s="1">
        <v>690.08156581955882</v>
      </c>
      <c r="AG6152" s="1">
        <v>0</v>
      </c>
      <c r="AH6152" s="1">
        <v>716.89868508894642</v>
      </c>
      <c r="AI6152" s="1">
        <v>134.39622311496581</v>
      </c>
      <c r="AJ6152" s="1">
        <v>1145.6811470661439</v>
      </c>
      <c r="AK6152" s="1">
        <v>477.10472353746491</v>
      </c>
      <c r="AL6152" s="1">
        <v>43485.3203125</v>
      </c>
      <c r="AM6152" s="1">
        <v>38178.87890625</v>
      </c>
      <c r="AN6152" s="1">
        <v>5306.44482421875</v>
      </c>
      <c r="AO6152" t="s">
        <v>18962</v>
      </c>
    </row>
    <row r="6153" spans="1:41" x14ac:dyDescent="0.25">
      <c r="A6153" s="1">
        <v>2023</v>
      </c>
      <c r="B6153" t="s">
        <v>4686</v>
      </c>
      <c r="C6153" t="s">
        <v>7136</v>
      </c>
      <c r="D6153" t="s">
        <v>7242</v>
      </c>
      <c r="E6153" t="s">
        <v>8027</v>
      </c>
      <c r="F6153" t="s">
        <v>10024</v>
      </c>
      <c r="G6153" t="s">
        <v>12214</v>
      </c>
      <c r="H6153" t="s">
        <v>12750</v>
      </c>
      <c r="I6153" s="1">
        <v>222</v>
      </c>
      <c r="J6153" s="1">
        <v>204.4</v>
      </c>
      <c r="K6153" s="1">
        <v>95</v>
      </c>
      <c r="L6153" s="1">
        <v>48.759776799790302</v>
      </c>
      <c r="M6153" s="1">
        <v>551.24999999999966</v>
      </c>
      <c r="N6153" s="1">
        <v>3816.12</v>
      </c>
      <c r="O6153" s="1">
        <v>67.204438570308724</v>
      </c>
      <c r="P6153" s="1">
        <v>2176</v>
      </c>
      <c r="Q6153" s="1">
        <v>59.288932090186563</v>
      </c>
      <c r="R6153" s="1">
        <v>1076.293781999123</v>
      </c>
      <c r="S6153" s="1">
        <v>687</v>
      </c>
      <c r="T6153" s="1">
        <v>811.8</v>
      </c>
      <c r="U6153" s="1"/>
      <c r="V6153" s="1">
        <v>0</v>
      </c>
      <c r="W6153" s="1">
        <v>587.31373082713765</v>
      </c>
      <c r="X6153" s="1">
        <v>223</v>
      </c>
      <c r="Y6153" s="1">
        <v>0</v>
      </c>
      <c r="Z6153" s="1">
        <v>188.61233946488241</v>
      </c>
      <c r="AA6153" s="1">
        <v>21646.376908807131</v>
      </c>
      <c r="AB6153" s="1">
        <v>18</v>
      </c>
      <c r="AC6153" s="1">
        <v>690.33414999999991</v>
      </c>
      <c r="AD6153" s="1">
        <v>416.4685961457007</v>
      </c>
      <c r="AE6153" s="1">
        <v>1086.3620005502289</v>
      </c>
      <c r="AF6153" s="1">
        <v>0</v>
      </c>
      <c r="AG6153" s="1">
        <v>1540.4262803476549</v>
      </c>
      <c r="AH6153" s="1">
        <v>717.72382500000015</v>
      </c>
      <c r="AI6153" s="1">
        <v>139.8258305288104</v>
      </c>
      <c r="AJ6153" s="1">
        <v>34.006226025385843</v>
      </c>
      <c r="AK6153" s="1">
        <v>638</v>
      </c>
      <c r="AL6153" s="1">
        <v>37741.56640625</v>
      </c>
      <c r="AM6153" s="1">
        <v>32788.98046875</v>
      </c>
      <c r="AN6153" s="1">
        <v>4952.5859375</v>
      </c>
      <c r="AO6153" t="s">
        <v>18963</v>
      </c>
    </row>
    <row r="6154" spans="1:41" x14ac:dyDescent="0.25">
      <c r="A6154" s="1">
        <v>2023</v>
      </c>
      <c r="B6154" t="s">
        <v>4687</v>
      </c>
      <c r="C6154" t="s">
        <v>7136</v>
      </c>
      <c r="D6154" t="s">
        <v>7242</v>
      </c>
      <c r="E6154" t="s">
        <v>8027</v>
      </c>
      <c r="F6154" t="s">
        <v>10024</v>
      </c>
      <c r="G6154" t="s">
        <v>12214</v>
      </c>
      <c r="H6154" t="s">
        <v>12750</v>
      </c>
      <c r="I6154" s="1">
        <v>471.68408798325612</v>
      </c>
      <c r="J6154" s="1">
        <v>764.62486699558178</v>
      </c>
      <c r="K6154" s="1">
        <v>27.605317869643471</v>
      </c>
      <c r="L6154" s="1">
        <v>57.152742777648022</v>
      </c>
      <c r="M6154" s="1">
        <v>394.15684674239998</v>
      </c>
      <c r="N6154" s="1">
        <v>2478</v>
      </c>
      <c r="O6154" s="1">
        <v>63.085240149145633</v>
      </c>
      <c r="P6154" s="1">
        <v>1264.624</v>
      </c>
      <c r="Q6154" s="1">
        <v>46.134632456320752</v>
      </c>
      <c r="R6154" s="1">
        <v>905.59878637007148</v>
      </c>
      <c r="S6154" s="1">
        <v>1550.4820039322351</v>
      </c>
      <c r="T6154" s="1">
        <v>1103.5605526050001</v>
      </c>
      <c r="U6154" s="1">
        <v>0</v>
      </c>
      <c r="V6154" s="1">
        <v>0</v>
      </c>
      <c r="W6154" s="1">
        <v>806.55585120542435</v>
      </c>
      <c r="X6154" s="1">
        <v>85</v>
      </c>
      <c r="Y6154" s="1">
        <v>0</v>
      </c>
      <c r="Z6154" s="1">
        <v>471.88172710071541</v>
      </c>
      <c r="AA6154" s="1">
        <v>6350.5572322986091</v>
      </c>
      <c r="AB6154" s="1">
        <v>0</v>
      </c>
      <c r="AC6154" s="1">
        <v>305.26866000000001</v>
      </c>
      <c r="AD6154" s="1">
        <v>275.14539665277658</v>
      </c>
      <c r="AE6154" s="1">
        <v>5127.5940771763326</v>
      </c>
      <c r="AF6154" s="1">
        <v>298.50579962479412</v>
      </c>
      <c r="AG6154" s="1">
        <v>0</v>
      </c>
      <c r="AH6154" s="1">
        <v>1848.6287201478619</v>
      </c>
      <c r="AI6154" s="1">
        <v>131.761003053888</v>
      </c>
      <c r="AJ6154" s="1">
        <v>1055.6421285696881</v>
      </c>
      <c r="AK6154" s="1">
        <v>415.55393270841591</v>
      </c>
      <c r="AL6154" s="1">
        <v>26298.8046875</v>
      </c>
      <c r="AM6154" s="1">
        <v>19597.26953125</v>
      </c>
      <c r="AN6154" s="1">
        <v>6701.53515625</v>
      </c>
      <c r="AO6154" t="s">
        <v>18964</v>
      </c>
    </row>
    <row r="6155" spans="1:41" x14ac:dyDescent="0.25">
      <c r="A6155" s="1">
        <v>2023</v>
      </c>
      <c r="B6155" t="s">
        <v>4688</v>
      </c>
      <c r="C6155" t="s">
        <v>7136</v>
      </c>
      <c r="D6155" t="s">
        <v>7242</v>
      </c>
      <c r="E6155" t="s">
        <v>8027</v>
      </c>
      <c r="F6155" t="s">
        <v>10024</v>
      </c>
      <c r="G6155" t="s">
        <v>12214</v>
      </c>
      <c r="H6155" t="s">
        <v>12750</v>
      </c>
      <c r="I6155" s="1">
        <v>0</v>
      </c>
      <c r="J6155" s="1">
        <v>488.47863122964498</v>
      </c>
      <c r="K6155" s="1">
        <v>22.062825663999998</v>
      </c>
      <c r="L6155" s="1">
        <v>1157.473</v>
      </c>
      <c r="M6155" s="1">
        <v>357</v>
      </c>
      <c r="N6155" s="1">
        <v>894.03097914453133</v>
      </c>
      <c r="O6155" s="1">
        <v>179.35833</v>
      </c>
      <c r="P6155" s="1">
        <v>3396.3158600000002</v>
      </c>
      <c r="Q6155" s="1">
        <v>166</v>
      </c>
      <c r="R6155" s="1">
        <v>103.32530192101299</v>
      </c>
      <c r="S6155" s="1">
        <v>1364.85</v>
      </c>
      <c r="T6155" s="1">
        <v>1931.3232514177701</v>
      </c>
      <c r="U6155" s="1">
        <v>459.55</v>
      </c>
      <c r="V6155" s="1">
        <v>1798</v>
      </c>
      <c r="W6155" s="1">
        <v>1165.4158950000001</v>
      </c>
      <c r="X6155" s="1">
        <v>3258.15</v>
      </c>
      <c r="Y6155" s="1">
        <v>16560.61316350085</v>
      </c>
      <c r="Z6155" s="1">
        <v>142.88275446557211</v>
      </c>
      <c r="AA6155" s="1">
        <v>8066</v>
      </c>
      <c r="AB6155" s="1">
        <v>178.64</v>
      </c>
      <c r="AC6155" s="1">
        <v>1101.9225902999999</v>
      </c>
      <c r="AD6155" s="1">
        <v>587.99431953804788</v>
      </c>
      <c r="AE6155" s="1">
        <v>2184.84</v>
      </c>
      <c r="AF6155" s="1">
        <v>4875.6948019200008</v>
      </c>
      <c r="AG6155" s="1">
        <v>0</v>
      </c>
      <c r="AH6155" s="1">
        <v>520.20000000000005</v>
      </c>
      <c r="AI6155" s="1">
        <v>700.74</v>
      </c>
      <c r="AJ6155" s="1">
        <v>2140.1028000000001</v>
      </c>
      <c r="AK6155" s="1">
        <v>1214</v>
      </c>
      <c r="AL6155" s="1">
        <v>55014.9609375</v>
      </c>
      <c r="AM6155" s="1">
        <v>43535.23046875</v>
      </c>
      <c r="AN6155" s="1">
        <v>11479.734375</v>
      </c>
      <c r="AO6155" t="s">
        <v>18965</v>
      </c>
    </row>
    <row r="6156" spans="1:41" x14ac:dyDescent="0.25">
      <c r="A6156" s="1">
        <v>2023</v>
      </c>
      <c r="B6156" t="s">
        <v>4689</v>
      </c>
      <c r="C6156" t="s">
        <v>7136</v>
      </c>
      <c r="D6156" t="s">
        <v>7242</v>
      </c>
      <c r="E6156" t="s">
        <v>8027</v>
      </c>
      <c r="F6156" t="s">
        <v>10025</v>
      </c>
      <c r="G6156" t="s">
        <v>12215</v>
      </c>
      <c r="H6156" t="s">
        <v>12750</v>
      </c>
      <c r="I6156" s="1">
        <v>1263.2367534007351</v>
      </c>
      <c r="J6156" s="1">
        <v>466.95776450576261</v>
      </c>
      <c r="K6156" s="1">
        <v>256.58536163719106</v>
      </c>
      <c r="L6156" s="1">
        <v>998.99640719887225</v>
      </c>
      <c r="M6156" s="1">
        <v>5377.2510693612767</v>
      </c>
      <c r="N6156" s="1">
        <v>1422.0754084318748</v>
      </c>
      <c r="O6156" s="1">
        <v>620.84537973620309</v>
      </c>
      <c r="P6156" s="1">
        <v>2886.085329636207</v>
      </c>
      <c r="Q6156" s="1">
        <v>613.60594521793234</v>
      </c>
      <c r="R6156" s="1">
        <v>1213.9800209856655</v>
      </c>
      <c r="S6156" s="1">
        <v>5523.0229940851941</v>
      </c>
      <c r="T6156" s="1">
        <v>3818.1031052687508</v>
      </c>
      <c r="U6156" s="1">
        <v>514.78896493411276</v>
      </c>
      <c r="V6156" s="1">
        <v>1274.2301112230514</v>
      </c>
      <c r="W6156" s="1">
        <v>1042.5375636682263</v>
      </c>
      <c r="X6156" s="1">
        <v>1462.816167684063</v>
      </c>
      <c r="Y6156" s="1">
        <v>17981.551374119397</v>
      </c>
      <c r="Z6156" s="1">
        <v>477.4500875292951</v>
      </c>
      <c r="AA6156" s="1">
        <v>8332.4455433097773</v>
      </c>
      <c r="AB6156" s="1">
        <v>169.21775877042123</v>
      </c>
      <c r="AC6156" s="1">
        <v>4850.1975390972757</v>
      </c>
      <c r="AD6156" s="1">
        <v>1584.4193657759454</v>
      </c>
      <c r="AE6156" s="1">
        <v>3520.0403247663826</v>
      </c>
      <c r="AF6156" s="1">
        <v>5655.0495437533255</v>
      </c>
      <c r="AG6156" s="1">
        <v>27887.290522183212</v>
      </c>
      <c r="AH6156" s="1">
        <v>2283.4203767188383</v>
      </c>
      <c r="AI6156" s="1">
        <v>818.56542344968818</v>
      </c>
      <c r="AJ6156" s="1">
        <v>2361.9129341630478</v>
      </c>
      <c r="AK6156" s="1">
        <v>1300.7340975364907</v>
      </c>
      <c r="AL6156" s="1">
        <v>105977.4140625</v>
      </c>
      <c r="AM6156" s="1">
        <v>81719.8984375</v>
      </c>
      <c r="AN6156" s="1">
        <v>24257.517578125</v>
      </c>
      <c r="AO6156" t="s">
        <v>18966</v>
      </c>
    </row>
    <row r="6157" spans="1:41" x14ac:dyDescent="0.25">
      <c r="A6157" s="1">
        <v>2023</v>
      </c>
      <c r="B6157" t="s">
        <v>4690</v>
      </c>
      <c r="C6157" t="s">
        <v>7136</v>
      </c>
      <c r="D6157" t="s">
        <v>7242</v>
      </c>
      <c r="E6157" t="s">
        <v>8027</v>
      </c>
      <c r="F6157" t="s">
        <v>10025</v>
      </c>
      <c r="G6157" t="s">
        <v>12215</v>
      </c>
      <c r="H6157" t="s">
        <v>12750</v>
      </c>
      <c r="I6157" s="1">
        <v>964.51377428617536</v>
      </c>
      <c r="J6157" s="1">
        <v>3708.389166652019</v>
      </c>
      <c r="K6157" s="1">
        <v>294.24321934861359</v>
      </c>
      <c r="L6157" s="1">
        <v>631.92281763577</v>
      </c>
      <c r="M6157" s="1">
        <v>388.02278275880616</v>
      </c>
      <c r="N6157" s="1">
        <v>469.34681484244112</v>
      </c>
      <c r="O6157" s="1">
        <v>62.083645241408988</v>
      </c>
      <c r="P6157" s="1">
        <v>1446.3538140969279</v>
      </c>
      <c r="Q6157" s="1">
        <v>68.225885651552076</v>
      </c>
      <c r="R6157" s="1">
        <v>1532.4919683706062</v>
      </c>
      <c r="S6157" s="1">
        <v>1219.5001743848195</v>
      </c>
      <c r="T6157" s="1">
        <v>1773.8184354688283</v>
      </c>
      <c r="U6157" s="1">
        <v>399.10914798048634</v>
      </c>
      <c r="V6157" s="1">
        <v>465.62733931056738</v>
      </c>
      <c r="W6157" s="1">
        <v>221.72730443360354</v>
      </c>
      <c r="X6157" s="1">
        <v>552.74344544881603</v>
      </c>
      <c r="Y6157" s="1">
        <v>0</v>
      </c>
      <c r="Z6157" s="1">
        <v>452.32370104455117</v>
      </c>
      <c r="AA6157" s="1">
        <v>8747.1421599056594</v>
      </c>
      <c r="AB6157" s="1">
        <v>142.57841720646223</v>
      </c>
      <c r="AC6157" s="1">
        <v>585.66376142086563</v>
      </c>
      <c r="AD6157" s="1">
        <v>418.55210168097915</v>
      </c>
      <c r="AE6157" s="1">
        <v>4708.3793096475711</v>
      </c>
      <c r="AF6157" s="1">
        <v>2758.6069544724123</v>
      </c>
      <c r="AG6157" s="1">
        <v>1790.4479833013484</v>
      </c>
      <c r="AH6157" s="1">
        <v>2916.8226898240546</v>
      </c>
      <c r="AI6157" s="1">
        <v>129.71047309365807</v>
      </c>
      <c r="AJ6157" s="1">
        <v>2184.0139486709945</v>
      </c>
      <c r="AK6157" s="1">
        <v>545.44916890666468</v>
      </c>
      <c r="AL6157" s="1">
        <v>39577.8125</v>
      </c>
      <c r="AM6157" s="1">
        <v>30912.556640625</v>
      </c>
      <c r="AN6157" s="1">
        <v>8665.251953125</v>
      </c>
      <c r="AO6157" t="s">
        <v>18967</v>
      </c>
    </row>
    <row r="6158" spans="1:41" x14ac:dyDescent="0.25">
      <c r="A6158" s="1">
        <v>2023</v>
      </c>
      <c r="B6158" t="s">
        <v>4691</v>
      </c>
      <c r="C6158" t="s">
        <v>7136</v>
      </c>
      <c r="D6158" t="s">
        <v>7242</v>
      </c>
      <c r="E6158" t="s">
        <v>8027</v>
      </c>
      <c r="F6158" t="s">
        <v>10025</v>
      </c>
      <c r="G6158" t="s">
        <v>12215</v>
      </c>
      <c r="H6158" t="s">
        <v>12750</v>
      </c>
      <c r="I6158" s="1">
        <v>830.0826757044257</v>
      </c>
      <c r="J6158" s="1">
        <v>226.57591746604334</v>
      </c>
      <c r="K6158" s="1">
        <v>252.93697158162817</v>
      </c>
      <c r="L6158" s="1">
        <v>1067.2491544771187</v>
      </c>
      <c r="M6158" s="1">
        <v>592.91619693173266</v>
      </c>
      <c r="N6158" s="1">
        <v>557.84574289794512</v>
      </c>
      <c r="O6158" s="1">
        <v>60.198781474478821</v>
      </c>
      <c r="P6158" s="1">
        <v>1486.0064598399199</v>
      </c>
      <c r="Q6158" s="1">
        <v>305.93028509312518</v>
      </c>
      <c r="R6158" s="1">
        <v>1174.4125313478928</v>
      </c>
      <c r="S6158" s="1">
        <v>323.40883469003597</v>
      </c>
      <c r="T6158" s="1">
        <v>2414.7859656856022</v>
      </c>
      <c r="U6158" s="1">
        <v>220.99603703819125</v>
      </c>
      <c r="V6158" s="1">
        <v>776.18120325608641</v>
      </c>
      <c r="W6158" s="1">
        <v>548.7169895240944</v>
      </c>
      <c r="X6158" s="1">
        <v>1439.1693143706602</v>
      </c>
      <c r="Y6158" s="1">
        <v>0</v>
      </c>
      <c r="Z6158" s="1">
        <v>564.1528745405717</v>
      </c>
      <c r="AA6158" s="1">
        <v>6732.2939087975828</v>
      </c>
      <c r="AB6158" s="1">
        <v>271.6634211396302</v>
      </c>
      <c r="AC6158" s="1">
        <v>2388.8965494539402</v>
      </c>
      <c r="AD6158" s="1">
        <v>808.52208672508993</v>
      </c>
      <c r="AE6158" s="1">
        <v>6528.9689682623002</v>
      </c>
      <c r="AF6158" s="1">
        <v>6496.3585396556091</v>
      </c>
      <c r="AG6158" s="1">
        <v>2257.393666136451</v>
      </c>
      <c r="AH6158" s="1">
        <v>2069.8165420162304</v>
      </c>
      <c r="AI6158" s="1">
        <v>126.12944552911404</v>
      </c>
      <c r="AJ6158" s="1">
        <v>2425.5662601752697</v>
      </c>
      <c r="AK6158" s="1">
        <v>530.39048889165906</v>
      </c>
      <c r="AL6158" s="1">
        <v>43477.56640625</v>
      </c>
      <c r="AM6158" s="1">
        <v>34038.91015625</v>
      </c>
      <c r="AN6158" s="1">
        <v>9438.65625</v>
      </c>
      <c r="AO6158" t="s">
        <v>18968</v>
      </c>
    </row>
    <row r="6159" spans="1:41" x14ac:dyDescent="0.25">
      <c r="A6159" s="1">
        <v>2023</v>
      </c>
      <c r="B6159" t="s">
        <v>4692</v>
      </c>
      <c r="C6159" t="s">
        <v>7136</v>
      </c>
      <c r="D6159" t="s">
        <v>7242</v>
      </c>
      <c r="E6159" t="s">
        <v>8027</v>
      </c>
      <c r="F6159" t="s">
        <v>10025</v>
      </c>
      <c r="G6159" t="s">
        <v>12215</v>
      </c>
      <c r="H6159" t="s">
        <v>12750</v>
      </c>
      <c r="I6159" s="1">
        <v>772.49474634822855</v>
      </c>
      <c r="J6159" s="1">
        <v>1047.159545049821</v>
      </c>
      <c r="K6159" s="1">
        <v>183.10986580106157</v>
      </c>
      <c r="L6159" s="1">
        <v>183.10986580106157</v>
      </c>
      <c r="M6159" s="1">
        <v>686.66199675398093</v>
      </c>
      <c r="N6159" s="1">
        <v>2508.6051614745438</v>
      </c>
      <c r="O6159" s="1">
        <v>133.89908936702628</v>
      </c>
      <c r="P6159" s="1">
        <v>1447.2820683050106</v>
      </c>
      <c r="Q6159" s="1">
        <v>62.723996283267013</v>
      </c>
      <c r="R6159" s="1">
        <v>1267.5631779125977</v>
      </c>
      <c r="S6159" s="1">
        <v>2117.2078233247744</v>
      </c>
      <c r="T6159" s="1">
        <v>1831.0986580106157</v>
      </c>
      <c r="U6159" s="1">
        <v>411.99719805238857</v>
      </c>
      <c r="V6159" s="1">
        <v>0</v>
      </c>
      <c r="W6159" s="1">
        <v>872.06073587755577</v>
      </c>
      <c r="X6159" s="1">
        <v>384.72937137903125</v>
      </c>
      <c r="Y6159" s="1">
        <v>2872.5360197541536</v>
      </c>
      <c r="Z6159" s="1">
        <v>887.95984508279685</v>
      </c>
      <c r="AA6159" s="1">
        <v>9035.9294794394955</v>
      </c>
      <c r="AB6159" s="1">
        <v>147.63232930210589</v>
      </c>
      <c r="AC6159" s="1">
        <v>635.86960885408894</v>
      </c>
      <c r="AD6159" s="1">
        <v>432.06800446461591</v>
      </c>
      <c r="AE6159" s="1">
        <v>5210.799566369943</v>
      </c>
      <c r="AF6159" s="1">
        <v>1145.6555092495016</v>
      </c>
      <c r="AG6159" s="1">
        <v>1824.232038043076</v>
      </c>
      <c r="AH6159" s="1">
        <v>2954.9354593646312</v>
      </c>
      <c r="AI6159" s="1">
        <v>133.89908936702628</v>
      </c>
      <c r="AJ6159" s="1">
        <v>2580.7046711337116</v>
      </c>
      <c r="AK6159" s="1">
        <v>508.12987759794589</v>
      </c>
      <c r="AL6159" s="1">
        <v>42280.046875</v>
      </c>
      <c r="AM6159" s="1">
        <v>31894.623046875</v>
      </c>
      <c r="AN6159" s="1">
        <v>10385.4326171875</v>
      </c>
      <c r="AO6159" t="s">
        <v>18969</v>
      </c>
    </row>
    <row r="6160" spans="1:41" x14ac:dyDescent="0.25">
      <c r="A6160" s="1">
        <v>2023</v>
      </c>
      <c r="B6160" t="s">
        <v>4693</v>
      </c>
      <c r="C6160" t="s">
        <v>7136</v>
      </c>
      <c r="D6160" t="s">
        <v>7242</v>
      </c>
      <c r="E6160" t="s">
        <v>8027</v>
      </c>
      <c r="F6160" t="s">
        <v>10025</v>
      </c>
      <c r="G6160" t="s">
        <v>12215</v>
      </c>
      <c r="H6160" t="s">
        <v>12750</v>
      </c>
      <c r="I6160" s="1">
        <v>1045.45</v>
      </c>
      <c r="J6160" s="1">
        <v>466.44163179135222</v>
      </c>
      <c r="K6160" s="1">
        <v>347.25900000000001</v>
      </c>
      <c r="L6160" s="1">
        <v>1260</v>
      </c>
      <c r="M6160" s="1">
        <v>350</v>
      </c>
      <c r="N6160" s="1">
        <v>1044.979362304688</v>
      </c>
      <c r="O6160" s="1">
        <v>305.8415</v>
      </c>
      <c r="P6160" s="1">
        <v>4611.1239999999998</v>
      </c>
      <c r="Q6160" s="1">
        <v>615</v>
      </c>
      <c r="R6160" s="1">
        <v>1299.8816514118</v>
      </c>
      <c r="S6160" s="1">
        <v>1675</v>
      </c>
      <c r="T6160" s="1">
        <v>3475</v>
      </c>
      <c r="U6160" s="1">
        <v>615</v>
      </c>
      <c r="V6160" s="1">
        <v>2480</v>
      </c>
      <c r="W6160" s="1">
        <v>1370</v>
      </c>
      <c r="X6160" s="1">
        <v>3840</v>
      </c>
      <c r="Y6160" s="1">
        <v>23938.92</v>
      </c>
      <c r="Z6160" s="1">
        <v>675.4832820192064</v>
      </c>
      <c r="AA6160" s="1">
        <v>14303</v>
      </c>
      <c r="AB6160" s="1">
        <v>276</v>
      </c>
      <c r="AC6160" s="1">
        <v>3590.0905487999999</v>
      </c>
      <c r="AD6160" s="1">
        <v>4206.3028650930037</v>
      </c>
      <c r="AE6160" s="1">
        <v>2978</v>
      </c>
      <c r="AF6160" s="1">
        <v>5460.1344000000008</v>
      </c>
      <c r="AG6160" s="1">
        <v>28164</v>
      </c>
      <c r="AH6160" s="1">
        <v>4651</v>
      </c>
      <c r="AI6160" s="1">
        <v>797</v>
      </c>
      <c r="AJ6160" s="1">
        <v>2363</v>
      </c>
      <c r="AK6160" s="1">
        <v>1449</v>
      </c>
      <c r="AL6160" s="1">
        <v>117652.9140625</v>
      </c>
      <c r="AM6160" s="1">
        <v>94910.5</v>
      </c>
      <c r="AN6160" s="1">
        <v>22742.40234375</v>
      </c>
      <c r="AO6160" t="s">
        <v>18970</v>
      </c>
    </row>
    <row r="6161" spans="1:41" x14ac:dyDescent="0.25">
      <c r="A6161" s="1">
        <v>2023</v>
      </c>
      <c r="B6161" t="s">
        <v>4694</v>
      </c>
      <c r="C6161" t="s">
        <v>7136</v>
      </c>
      <c r="D6161" t="s">
        <v>7242</v>
      </c>
      <c r="E6161" t="s">
        <v>8027</v>
      </c>
      <c r="F6161" t="s">
        <v>10025</v>
      </c>
      <c r="G6161" t="s">
        <v>12215</v>
      </c>
      <c r="H6161" t="s">
        <v>12750</v>
      </c>
      <c r="I6161" s="1">
        <v>405.44450116128451</v>
      </c>
      <c r="J6161" s="1">
        <v>290.65041016487334</v>
      </c>
      <c r="K6161" s="1">
        <v>145.23385116225117</v>
      </c>
      <c r="L6161" s="1">
        <v>686.22994674163681</v>
      </c>
      <c r="M6161" s="1">
        <v>2253.0914014160485</v>
      </c>
      <c r="N6161" s="1">
        <v>1224.2003370884754</v>
      </c>
      <c r="O6161" s="1">
        <v>134.34131232508233</v>
      </c>
      <c r="P6161" s="1">
        <v>1417.6857147351984</v>
      </c>
      <c r="Q6161" s="1">
        <v>79.678921593890053</v>
      </c>
      <c r="R6161" s="1">
        <v>1044.0716326203074</v>
      </c>
      <c r="S6161" s="1">
        <v>2239.0218720847056</v>
      </c>
      <c r="T6161" s="1">
        <v>1555.2124895291063</v>
      </c>
      <c r="U6161" s="1">
        <v>96.82256744150078</v>
      </c>
      <c r="V6161" s="1">
        <v>433.28098930071599</v>
      </c>
      <c r="W6161" s="1">
        <v>181.54231395281397</v>
      </c>
      <c r="X6161" s="1">
        <v>279.12891078952748</v>
      </c>
      <c r="Y6161" s="1">
        <v>2898.6256127799297</v>
      </c>
      <c r="Z6161" s="1">
        <v>665.65515116031781</v>
      </c>
      <c r="AA6161" s="1">
        <v>34079.344284556253</v>
      </c>
      <c r="AB6161" s="1">
        <v>0</v>
      </c>
      <c r="AC6161" s="1">
        <v>681.87293120676929</v>
      </c>
      <c r="AD6161" s="1">
        <v>844.19957216308239</v>
      </c>
      <c r="AE6161" s="1">
        <v>1029.1028636938513</v>
      </c>
      <c r="AF6161" s="1">
        <v>1217.0990839233184</v>
      </c>
      <c r="AG6161" s="1">
        <v>26237.705494553691</v>
      </c>
      <c r="AH6161" s="1">
        <v>1867.4652695279462</v>
      </c>
      <c r="AI6161" s="1">
        <v>141.6030048831949</v>
      </c>
      <c r="AJ6161" s="1">
        <v>4150.2042237225078</v>
      </c>
      <c r="AK6161" s="1">
        <v>760.14413466860799</v>
      </c>
      <c r="AL6161" s="1">
        <v>87038.6484375</v>
      </c>
      <c r="AM6161" s="1">
        <v>76637.671875</v>
      </c>
      <c r="AN6161" s="1">
        <v>10400.984375</v>
      </c>
      <c r="AO6161" t="s">
        <v>18971</v>
      </c>
    </row>
    <row r="6162" spans="1:41" x14ac:dyDescent="0.25">
      <c r="A6162" s="1">
        <v>2023</v>
      </c>
      <c r="B6162" t="s">
        <v>4695</v>
      </c>
      <c r="C6162" t="s">
        <v>7136</v>
      </c>
      <c r="D6162" t="s">
        <v>7242</v>
      </c>
      <c r="E6162" t="s">
        <v>8027</v>
      </c>
      <c r="F6162" t="s">
        <v>10025</v>
      </c>
      <c r="G6162" t="s">
        <v>12215</v>
      </c>
      <c r="H6162" t="s">
        <v>12750</v>
      </c>
      <c r="I6162" s="1">
        <v>226.80672660069669</v>
      </c>
      <c r="J6162" s="1">
        <v>245.1964611899424</v>
      </c>
      <c r="K6162" s="1">
        <v>196.15716895195391</v>
      </c>
      <c r="L6162" s="1">
        <v>551.69203767737031</v>
      </c>
      <c r="M6162" s="1">
        <v>1967.7016010492875</v>
      </c>
      <c r="N6162" s="1">
        <v>4494.4511336116439</v>
      </c>
      <c r="O6162" s="1">
        <v>135.16454923095574</v>
      </c>
      <c r="P6162" s="1">
        <v>2163.8587700012417</v>
      </c>
      <c r="Q6162" s="1">
        <v>73.313741895792774</v>
      </c>
      <c r="R6162" s="1">
        <v>1070.3659198909031</v>
      </c>
      <c r="S6162" s="1">
        <v>1225.9823059497119</v>
      </c>
      <c r="T6162" s="1">
        <v>1146.2934560629806</v>
      </c>
      <c r="U6162" s="1">
        <v>118.38511732271797</v>
      </c>
      <c r="V6162" s="1">
        <v>0</v>
      </c>
      <c r="W6162" s="1">
        <v>662.03044521284448</v>
      </c>
      <c r="X6162" s="1">
        <v>418.05996632885177</v>
      </c>
      <c r="Y6162" s="1">
        <v>212.09493892930016</v>
      </c>
      <c r="Z6162" s="1">
        <v>306.49557648742797</v>
      </c>
      <c r="AA6162" s="1">
        <v>29114.891390682202</v>
      </c>
      <c r="AB6162" s="1">
        <v>83.366796804580417</v>
      </c>
      <c r="AC6162" s="1">
        <v>661.15770518870795</v>
      </c>
      <c r="AD6162" s="1">
        <v>899.50321787530368</v>
      </c>
      <c r="AE6162" s="1">
        <v>2335.4962928342011</v>
      </c>
      <c r="AF6162" s="1">
        <v>514.91256849887895</v>
      </c>
      <c r="AG6162" s="1">
        <v>4229.6658905407485</v>
      </c>
      <c r="AH6162" s="1">
        <v>1278.5732689280367</v>
      </c>
      <c r="AI6162" s="1">
        <v>143.4399297961163</v>
      </c>
      <c r="AJ6162" s="1">
        <v>850.51163371556117</v>
      </c>
      <c r="AK6162" s="1">
        <v>811.60028653870927</v>
      </c>
      <c r="AL6162" s="1">
        <v>56137.16796875</v>
      </c>
      <c r="AM6162" s="1">
        <v>47169.29296875</v>
      </c>
      <c r="AN6162" s="1">
        <v>8967.873046875</v>
      </c>
      <c r="AO6162" t="s">
        <v>18972</v>
      </c>
    </row>
    <row r="6163" spans="1:41" x14ac:dyDescent="0.25">
      <c r="A6163" s="1">
        <v>2023</v>
      </c>
      <c r="B6163" t="s">
        <v>4696</v>
      </c>
      <c r="C6163" t="s">
        <v>7136</v>
      </c>
      <c r="D6163" t="s">
        <v>7242</v>
      </c>
      <c r="E6163" t="s">
        <v>8027</v>
      </c>
      <c r="F6163" t="s">
        <v>10025</v>
      </c>
      <c r="G6163" t="s">
        <v>12215</v>
      </c>
      <c r="H6163" t="s">
        <v>12750</v>
      </c>
      <c r="I6163" s="1">
        <v>857.58487625043711</v>
      </c>
      <c r="J6163" s="1">
        <v>220.34689358289958</v>
      </c>
      <c r="K6163" s="1">
        <v>232.14030015543776</v>
      </c>
      <c r="L6163" s="1">
        <v>927.8271582905096</v>
      </c>
      <c r="M6163" s="1">
        <v>733.87458847836922</v>
      </c>
      <c r="N6163" s="1">
        <v>545.22164158731186</v>
      </c>
      <c r="O6163" s="1">
        <v>58.54379690359265</v>
      </c>
      <c r="P6163" s="1">
        <v>1874.5253774276059</v>
      </c>
      <c r="Q6163" s="1">
        <v>427.11119257655878</v>
      </c>
      <c r="R6163" s="1">
        <v>1168.0601609113933</v>
      </c>
      <c r="S6163" s="1">
        <v>1072.7642443381797</v>
      </c>
      <c r="T6163" s="1">
        <v>2264.5273015903963</v>
      </c>
      <c r="U6163" s="1">
        <v>262.09806731370327</v>
      </c>
      <c r="V6163" s="1">
        <v>1048.3922692548131</v>
      </c>
      <c r="W6163" s="1">
        <v>659.43873736127739</v>
      </c>
      <c r="X6163" s="1">
        <v>1504.4429063806567</v>
      </c>
      <c r="Y6163" s="1">
        <v>819.84275455726379</v>
      </c>
      <c r="Z6163" s="1">
        <v>522.54400424756409</v>
      </c>
      <c r="AA6163" s="1">
        <v>7649.0699964831165</v>
      </c>
      <c r="AB6163" s="1">
        <v>153.06527131120271</v>
      </c>
      <c r="AC6163" s="1">
        <v>990.27609059000406</v>
      </c>
      <c r="AD6163" s="1">
        <v>778.58086957999819</v>
      </c>
      <c r="AE6163" s="1">
        <v>2037.8644526527528</v>
      </c>
      <c r="AF6163" s="1">
        <v>10251.02864028679</v>
      </c>
      <c r="AG6163" s="1">
        <v>33345.164515918586</v>
      </c>
      <c r="AH6163" s="1">
        <v>1562.1044811896716</v>
      </c>
      <c r="AI6163" s="1">
        <v>122.66189550281314</v>
      </c>
      <c r="AJ6163" s="1">
        <v>2323.7664987188082</v>
      </c>
      <c r="AK6163" s="1">
        <v>819.84275455726379</v>
      </c>
      <c r="AL6163" s="1">
        <v>75232.7109375</v>
      </c>
      <c r="AM6163" s="1">
        <v>65270.7265625</v>
      </c>
      <c r="AN6163" s="1">
        <v>9961.9873046875</v>
      </c>
      <c r="AO6163" t="s">
        <v>18973</v>
      </c>
    </row>
    <row r="6164" spans="1:41" x14ac:dyDescent="0.25">
      <c r="A6164" s="1">
        <v>2023</v>
      </c>
      <c r="B6164" t="s">
        <v>4697</v>
      </c>
      <c r="C6164" t="s">
        <v>7136</v>
      </c>
      <c r="D6164" t="s">
        <v>7242</v>
      </c>
      <c r="E6164" t="s">
        <v>8027</v>
      </c>
      <c r="F6164" t="s">
        <v>10025</v>
      </c>
      <c r="G6164" t="s">
        <v>12215</v>
      </c>
      <c r="H6164" t="s">
        <v>12750</v>
      </c>
      <c r="I6164" s="1">
        <v>926.51313227727701</v>
      </c>
      <c r="J6164" s="1">
        <v>153.97365141242474</v>
      </c>
      <c r="K6164" s="1">
        <v>129.82986566942736</v>
      </c>
      <c r="L6164" s="1">
        <v>610.20036864630856</v>
      </c>
      <c r="M6164" s="1">
        <v>2197.222942516797</v>
      </c>
      <c r="N6164" s="1">
        <v>3604.4394143356717</v>
      </c>
      <c r="O6164" s="1">
        <v>136.91149470594158</v>
      </c>
      <c r="P6164" s="1">
        <v>2035.7041371395717</v>
      </c>
      <c r="Q6164" s="1">
        <v>101.25703621314535</v>
      </c>
      <c r="R6164" s="1">
        <v>1300.9070647670037</v>
      </c>
      <c r="S6164" s="1">
        <v>2183.5022862585511</v>
      </c>
      <c r="T6164" s="1">
        <v>1888.4344097371252</v>
      </c>
      <c r="U6164" s="1">
        <v>94.421720486856259</v>
      </c>
      <c r="V6164" s="1">
        <v>0</v>
      </c>
      <c r="W6164" s="1">
        <v>191.20398398588392</v>
      </c>
      <c r="X6164" s="1">
        <v>182.35241580883979</v>
      </c>
      <c r="Y6164" s="1">
        <v>2732.328536588403</v>
      </c>
      <c r="Z6164" s="1">
        <v>2040.1996213471552</v>
      </c>
      <c r="AA6164" s="1">
        <v>33766.834292463245</v>
      </c>
      <c r="AB6164" s="1">
        <v>0</v>
      </c>
      <c r="AC6164" s="1">
        <v>738.61390850843304</v>
      </c>
      <c r="AD6164" s="1">
        <v>852.75873303846026</v>
      </c>
      <c r="AE6164" s="1">
        <v>3199.2764018623243</v>
      </c>
      <c r="AF6164" s="1">
        <v>1201.1850785234251</v>
      </c>
      <c r="AG6164" s="1">
        <v>8696.9541080847393</v>
      </c>
      <c r="AH6164" s="1">
        <v>1687.7882537025555</v>
      </c>
      <c r="AI6164" s="1">
        <v>138.09176621202727</v>
      </c>
      <c r="AJ6164" s="1">
        <v>2094.9819233021231</v>
      </c>
      <c r="AK6164" s="1">
        <v>512.23783364119515</v>
      </c>
      <c r="AL6164" s="1">
        <v>73398.125</v>
      </c>
      <c r="AM6164" s="1">
        <v>63297.78515625</v>
      </c>
      <c r="AN6164" s="1">
        <v>10100.3349609375</v>
      </c>
      <c r="AO6164" t="s">
        <v>18974</v>
      </c>
    </row>
    <row r="6165" spans="1:41" x14ac:dyDescent="0.25">
      <c r="A6165" s="1">
        <v>2023</v>
      </c>
      <c r="B6165" t="s">
        <v>4698</v>
      </c>
      <c r="C6165" t="s">
        <v>7136</v>
      </c>
      <c r="D6165" t="s">
        <v>7242</v>
      </c>
      <c r="E6165" t="s">
        <v>8027</v>
      </c>
      <c r="F6165" t="s">
        <v>10025</v>
      </c>
      <c r="G6165" t="s">
        <v>12216</v>
      </c>
      <c r="H6165" t="s">
        <v>12750</v>
      </c>
      <c r="I6165" s="1">
        <v>749.14531620870093</v>
      </c>
      <c r="J6165" s="1">
        <v>1052.0778245127181</v>
      </c>
      <c r="K6165" s="1">
        <v>176.6740343657182</v>
      </c>
      <c r="L6165" s="1">
        <v>182.88877688847359</v>
      </c>
      <c r="M6165" s="1">
        <v>675.69745155840008</v>
      </c>
      <c r="N6165" s="1">
        <v>2540</v>
      </c>
      <c r="O6165" s="1">
        <v>131.80309102589351</v>
      </c>
      <c r="P6165" s="1">
        <v>1264.624</v>
      </c>
      <c r="Q6165" s="1">
        <v>61.549101152320752</v>
      </c>
      <c r="R6165" s="1">
        <v>1237.904652436695</v>
      </c>
      <c r="S6165" s="1">
        <v>2048.8512194818818</v>
      </c>
      <c r="T6165" s="1">
        <v>1681.6160801599999</v>
      </c>
      <c r="U6165" s="1">
        <v>384.03907230653999</v>
      </c>
      <c r="V6165" s="1">
        <v>0</v>
      </c>
      <c r="W6165" s="1">
        <v>863.19600929569287</v>
      </c>
      <c r="X6165" s="1">
        <v>369.15777507647368</v>
      </c>
      <c r="Y6165" s="1">
        <v>2847.846</v>
      </c>
      <c r="Z6165" s="1">
        <v>876.35177890132854</v>
      </c>
      <c r="AA6165" s="1">
        <v>9547.6842083152769</v>
      </c>
      <c r="AB6165" s="1">
        <v>129</v>
      </c>
      <c r="AC6165" s="1">
        <v>629.58573999999999</v>
      </c>
      <c r="AD6165" s="1">
        <v>426.41969275492079</v>
      </c>
      <c r="AE6165" s="1">
        <v>5127.5940771763326</v>
      </c>
      <c r="AF6165" s="1">
        <v>1144.2722318950439</v>
      </c>
      <c r="AG6165" s="1">
        <v>1851</v>
      </c>
      <c r="AH6165" s="1">
        <v>3017.1677341477748</v>
      </c>
      <c r="AI6165" s="1">
        <v>131.761003053888</v>
      </c>
      <c r="AJ6165" s="1">
        <v>2590.2861805491261</v>
      </c>
      <c r="AK6165" s="1">
        <v>500.01611415321588</v>
      </c>
      <c r="AL6165" s="1">
        <v>42238.2109375</v>
      </c>
      <c r="AM6165" s="1">
        <v>32086.849609375</v>
      </c>
      <c r="AN6165" s="1">
        <v>10151.3603515625</v>
      </c>
      <c r="AO6165" t="s">
        <v>18975</v>
      </c>
    </row>
    <row r="6166" spans="1:41" x14ac:dyDescent="0.25">
      <c r="A6166" s="1">
        <v>2023</v>
      </c>
      <c r="B6166" t="s">
        <v>4699</v>
      </c>
      <c r="C6166" t="s">
        <v>7136</v>
      </c>
      <c r="D6166" t="s">
        <v>7242</v>
      </c>
      <c r="E6166" t="s">
        <v>8027</v>
      </c>
      <c r="F6166" t="s">
        <v>10025</v>
      </c>
      <c r="G6166" t="s">
        <v>12216</v>
      </c>
      <c r="H6166" t="s">
        <v>12750</v>
      </c>
      <c r="I6166" s="1">
        <v>222</v>
      </c>
      <c r="J6166" s="1">
        <v>204.4</v>
      </c>
      <c r="K6166" s="1">
        <v>203</v>
      </c>
      <c r="L6166" s="1">
        <v>548.54748899764081</v>
      </c>
      <c r="M6166" s="1">
        <v>1966.1249999999991</v>
      </c>
      <c r="N6166" s="1">
        <v>4542.1740000000009</v>
      </c>
      <c r="O6166" s="1">
        <v>141.12932099764831</v>
      </c>
      <c r="P6166" s="1">
        <v>2259.1999999999998</v>
      </c>
      <c r="Q6166" s="1">
        <v>75.195718748529288</v>
      </c>
      <c r="R6166" s="1">
        <v>1076.293781999123</v>
      </c>
      <c r="S6166" s="1">
        <v>1249</v>
      </c>
      <c r="T6166" s="1">
        <v>1167.7</v>
      </c>
      <c r="U6166" s="1">
        <v>80</v>
      </c>
      <c r="V6166" s="1">
        <v>0</v>
      </c>
      <c r="W6166" s="1">
        <v>647.24370336051902</v>
      </c>
      <c r="X6166" s="1">
        <v>458</v>
      </c>
      <c r="Y6166" s="1">
        <v>252</v>
      </c>
      <c r="Z6166" s="1">
        <v>314.35389910813728</v>
      </c>
      <c r="AA6166" s="1">
        <v>29540.421126113659</v>
      </c>
      <c r="AB6166" s="1">
        <v>68</v>
      </c>
      <c r="AC6166" s="1">
        <v>690.33414999999991</v>
      </c>
      <c r="AD6166" s="1">
        <v>922.59362618387854</v>
      </c>
      <c r="AE6166" s="1">
        <v>2392.5082208649542</v>
      </c>
      <c r="AF6166" s="1">
        <v>511.97765639779811</v>
      </c>
      <c r="AG6166" s="1">
        <v>4325.5975119350878</v>
      </c>
      <c r="AH6166" s="1">
        <v>1277.5488250000001</v>
      </c>
      <c r="AI6166" s="1">
        <v>139.8258305288104</v>
      </c>
      <c r="AJ6166" s="1">
        <v>866.62102864554709</v>
      </c>
      <c r="AK6166" s="1">
        <v>770</v>
      </c>
      <c r="AL6166" s="1">
        <v>56911.7890625</v>
      </c>
      <c r="AM6166" s="1">
        <v>47901.625</v>
      </c>
      <c r="AN6166" s="1">
        <v>9010.1669921875</v>
      </c>
      <c r="AO6166" t="s">
        <v>18976</v>
      </c>
    </row>
    <row r="6167" spans="1:41" x14ac:dyDescent="0.25">
      <c r="A6167" s="1">
        <v>2023</v>
      </c>
      <c r="B6167" t="s">
        <v>4700</v>
      </c>
      <c r="C6167" t="s">
        <v>7136</v>
      </c>
      <c r="D6167" t="s">
        <v>7242</v>
      </c>
      <c r="E6167" t="s">
        <v>8027</v>
      </c>
      <c r="F6167" t="s">
        <v>10025</v>
      </c>
      <c r="G6167" t="s">
        <v>12216</v>
      </c>
      <c r="H6167" t="s">
        <v>12750</v>
      </c>
      <c r="I6167" s="1">
        <v>919.75261408677852</v>
      </c>
      <c r="J6167" s="1">
        <v>150</v>
      </c>
      <c r="K6167" s="1">
        <v>132.12735052865341</v>
      </c>
      <c r="L6167" s="1">
        <v>615.85039999999992</v>
      </c>
      <c r="M6167" s="1">
        <v>2187.4093749999988</v>
      </c>
      <c r="N6167" s="1">
        <v>3578.1387852584862</v>
      </c>
      <c r="O6167" s="1">
        <v>134.67534650443329</v>
      </c>
      <c r="P6167" s="1">
        <v>1724.7761439999999</v>
      </c>
      <c r="Q6167" s="1">
        <v>97.742464008153007</v>
      </c>
      <c r="R6167" s="1">
        <v>1318.6797712383809</v>
      </c>
      <c r="S6167" s="1">
        <v>2131.2961644859288</v>
      </c>
      <c r="T6167" s="1">
        <v>1775.7518606428471</v>
      </c>
      <c r="U6167" s="1">
        <v>92.81380194606183</v>
      </c>
      <c r="V6167" s="1">
        <v>0</v>
      </c>
      <c r="W6167" s="1">
        <v>187.0008803445071</v>
      </c>
      <c r="X6167" s="1">
        <v>177.47239124285551</v>
      </c>
      <c r="Y6167" s="1">
        <v>2761.0542</v>
      </c>
      <c r="Z6167" s="1">
        <v>1966.1005202617239</v>
      </c>
      <c r="AA6167" s="1">
        <v>33615.293288554509</v>
      </c>
      <c r="AB6167" s="1">
        <v>193</v>
      </c>
      <c r="AC6167" s="1">
        <v>719.82017999999994</v>
      </c>
      <c r="AD6167" s="1">
        <v>834.39805935265872</v>
      </c>
      <c r="AE6167" s="1">
        <v>3152.715018181902</v>
      </c>
      <c r="AF6167" s="1">
        <v>1192.420352702914</v>
      </c>
      <c r="AG6167" s="1">
        <v>9109.2901618729193</v>
      </c>
      <c r="AH6167" s="1">
        <v>1708.6085327953219</v>
      </c>
      <c r="AI6167" s="1">
        <v>134.39622311496581</v>
      </c>
      <c r="AJ6167" s="1">
        <v>2085.727216453749</v>
      </c>
      <c r="AK6167" s="1">
        <v>552.16920004069266</v>
      </c>
      <c r="AL6167" s="1">
        <v>73248.484375</v>
      </c>
      <c r="AM6167" s="1">
        <v>63100.17578125</v>
      </c>
      <c r="AN6167" s="1">
        <v>10148.3056640625</v>
      </c>
      <c r="AO6167" t="s">
        <v>18977</v>
      </c>
    </row>
    <row r="6168" spans="1:41" x14ac:dyDescent="0.25">
      <c r="A6168" s="1">
        <v>2023</v>
      </c>
      <c r="B6168" t="s">
        <v>4701</v>
      </c>
      <c r="C6168" t="s">
        <v>7136</v>
      </c>
      <c r="D6168" t="s">
        <v>7242</v>
      </c>
      <c r="E6168" t="s">
        <v>8027</v>
      </c>
      <c r="F6168" t="s">
        <v>10025</v>
      </c>
      <c r="G6168" t="s">
        <v>12216</v>
      </c>
      <c r="H6168" t="s">
        <v>12750</v>
      </c>
      <c r="I6168" s="1">
        <v>1030</v>
      </c>
      <c r="J6168" s="1">
        <v>488.47863122964498</v>
      </c>
      <c r="K6168" s="1">
        <v>352.16389622700001</v>
      </c>
      <c r="L6168" s="1">
        <v>1284.9480000000001</v>
      </c>
      <c r="M6168" s="1">
        <v>357</v>
      </c>
      <c r="N6168" s="1">
        <v>1057.5191146523439</v>
      </c>
      <c r="O6168" s="1">
        <v>311.95832999999999</v>
      </c>
      <c r="P6168" s="1">
        <v>4786.8658599999999</v>
      </c>
      <c r="Q6168" s="1">
        <v>628</v>
      </c>
      <c r="R6168" s="1">
        <v>1325.6286382861681</v>
      </c>
      <c r="S6168" s="1">
        <v>1693.425</v>
      </c>
      <c r="T6168" s="1">
        <v>3560.3969754253321</v>
      </c>
      <c r="U6168" s="1">
        <v>621.15</v>
      </c>
      <c r="V6168" s="1">
        <v>2505</v>
      </c>
      <c r="W6168" s="1">
        <v>1414.1893500000001</v>
      </c>
      <c r="X6168" s="1">
        <v>3897.599999999999</v>
      </c>
      <c r="Y6168" s="1">
        <v>24253.36014811743</v>
      </c>
      <c r="Z6168" s="1">
        <v>683.58908140343692</v>
      </c>
      <c r="AA6168" s="1">
        <v>14853</v>
      </c>
      <c r="AB6168" s="1">
        <v>280.13999999999987</v>
      </c>
      <c r="AC6168" s="1">
        <v>3643.941907032</v>
      </c>
      <c r="AD6168" s="1">
        <v>4256.7784994741196</v>
      </c>
      <c r="AE6168" s="1">
        <v>3037.56</v>
      </c>
      <c r="AF6168" s="1">
        <v>5568.2450611200011</v>
      </c>
      <c r="AG6168" s="1">
        <v>29302</v>
      </c>
      <c r="AH6168" s="1">
        <v>4838.9004000000004</v>
      </c>
      <c r="AI6168" s="1">
        <v>812.94</v>
      </c>
      <c r="AJ6168" s="1">
        <v>2458.4652000000001</v>
      </c>
      <c r="AK6168" s="1">
        <v>1478</v>
      </c>
      <c r="AL6168" s="1">
        <v>120781.25</v>
      </c>
      <c r="AM6168" s="1">
        <v>97527.75</v>
      </c>
      <c r="AN6168" s="1">
        <v>23253.4921875</v>
      </c>
      <c r="AO6168" t="s">
        <v>18978</v>
      </c>
    </row>
    <row r="6169" spans="1:41" x14ac:dyDescent="0.25">
      <c r="A6169" s="1">
        <v>2023</v>
      </c>
      <c r="B6169" t="s">
        <v>4702</v>
      </c>
      <c r="C6169" t="s">
        <v>7136</v>
      </c>
      <c r="D6169" t="s">
        <v>7242</v>
      </c>
      <c r="E6169" t="s">
        <v>8027</v>
      </c>
      <c r="F6169" t="s">
        <v>10025</v>
      </c>
      <c r="G6169" t="s">
        <v>12216</v>
      </c>
      <c r="H6169" t="s">
        <v>12750</v>
      </c>
      <c r="I6169" s="1">
        <v>979.76130475968012</v>
      </c>
      <c r="J6169" s="1">
        <v>3778.0999776594158</v>
      </c>
      <c r="K6169" s="1">
        <v>267.76480053946818</v>
      </c>
      <c r="L6169" s="1">
        <v>644.84100000000012</v>
      </c>
      <c r="M6169" s="1">
        <v>386.42828112000001</v>
      </c>
      <c r="N6169" s="1">
        <v>469.25383807566618</v>
      </c>
      <c r="O6169" s="1">
        <v>61.707352004927991</v>
      </c>
      <c r="P6169" s="1">
        <v>1419.3520462070039</v>
      </c>
      <c r="Q6169" s="1">
        <v>61.540355461257491</v>
      </c>
      <c r="R6169" s="1">
        <v>1519.8161058015619</v>
      </c>
      <c r="S6169" s="1">
        <v>1212</v>
      </c>
      <c r="T6169" s="1">
        <v>1801.8598708223999</v>
      </c>
      <c r="U6169" s="1">
        <v>378.3636180360001</v>
      </c>
      <c r="V6169" s="1">
        <v>467</v>
      </c>
      <c r="W6169" s="1">
        <v>221.90071729782011</v>
      </c>
      <c r="X6169" s="1">
        <v>561.48149850020786</v>
      </c>
      <c r="Y6169" s="1">
        <v>0</v>
      </c>
      <c r="Z6169" s="1">
        <v>452</v>
      </c>
      <c r="AA6169" s="1">
        <v>9267</v>
      </c>
      <c r="AB6169" s="1">
        <v>128.607</v>
      </c>
      <c r="AC6169" s="1">
        <v>583.25720999999999</v>
      </c>
      <c r="AD6169" s="1">
        <v>417.6498645212771</v>
      </c>
      <c r="AE6169" s="1">
        <v>4689.0311711903996</v>
      </c>
      <c r="AF6169" s="1">
        <v>2802.2164339055798</v>
      </c>
      <c r="AG6169" s="1">
        <v>1820</v>
      </c>
      <c r="AH6169" s="1">
        <v>3008</v>
      </c>
      <c r="AI6169" s="1">
        <v>129.17745397440001</v>
      </c>
      <c r="AJ6169" s="1">
        <v>2218.5399659500799</v>
      </c>
      <c r="AK6169" s="1">
        <v>543.20775517440006</v>
      </c>
      <c r="AL6169" s="1">
        <v>40289.859375</v>
      </c>
      <c r="AM6169" s="1">
        <v>31550.072265625</v>
      </c>
      <c r="AN6169" s="1">
        <v>8739.78515625</v>
      </c>
      <c r="AO6169" t="s">
        <v>18979</v>
      </c>
    </row>
    <row r="6170" spans="1:41" x14ac:dyDescent="0.25">
      <c r="A6170" s="1">
        <v>2023</v>
      </c>
      <c r="B6170" t="s">
        <v>4703</v>
      </c>
      <c r="C6170" t="s">
        <v>7136</v>
      </c>
      <c r="D6170" t="s">
        <v>7242</v>
      </c>
      <c r="E6170" t="s">
        <v>8027</v>
      </c>
      <c r="F6170" t="s">
        <v>10025</v>
      </c>
      <c r="G6170" t="s">
        <v>12216</v>
      </c>
      <c r="H6170" t="s">
        <v>12750</v>
      </c>
      <c r="I6170" s="1">
        <v>885.42950687999996</v>
      </c>
      <c r="J6170" s="1">
        <v>217.8143718706485</v>
      </c>
      <c r="K6170" s="1">
        <v>232.85356597084751</v>
      </c>
      <c r="L6170" s="1">
        <v>959.54965673363995</v>
      </c>
      <c r="M6170" s="1">
        <v>742.84559999999999</v>
      </c>
      <c r="N6170" s="1">
        <v>551.88652644000001</v>
      </c>
      <c r="O6170" s="1">
        <v>59.259446531999991</v>
      </c>
      <c r="P6170" s="1">
        <v>1892.864562808755</v>
      </c>
      <c r="Q6170" s="1">
        <v>432.33227461125131</v>
      </c>
      <c r="R6170" s="1">
        <v>1182.3387329262939</v>
      </c>
      <c r="S6170" s="1">
        <v>1085.8779023760001</v>
      </c>
      <c r="T6170" s="1">
        <v>2331.528962585141</v>
      </c>
      <c r="U6170" s="1">
        <v>257.57524999999998</v>
      </c>
      <c r="V6170" s="1">
        <v>1061</v>
      </c>
      <c r="W6170" s="1">
        <v>667.49983199999997</v>
      </c>
      <c r="X6170" s="1">
        <v>1575</v>
      </c>
      <c r="Y6170" s="1">
        <v>843.47212659268007</v>
      </c>
      <c r="Z6170" s="1">
        <v>528.9316736889923</v>
      </c>
      <c r="AA6170" s="1">
        <v>8092</v>
      </c>
      <c r="AB6170" s="1">
        <v>103</v>
      </c>
      <c r="AC6170" s="1">
        <v>1008.28963</v>
      </c>
      <c r="AD6170" s="1">
        <v>767.41973006873172</v>
      </c>
      <c r="AE6170" s="1">
        <v>2062.77566469264</v>
      </c>
      <c r="AF6170" s="1">
        <v>10583.865790248959</v>
      </c>
      <c r="AG6170" s="1">
        <v>34428</v>
      </c>
      <c r="AH6170" s="1">
        <v>1663.014179091135</v>
      </c>
      <c r="AI6170" s="1">
        <v>124.16133600000001</v>
      </c>
      <c r="AJ6170" s="1">
        <v>2399.2160800000001</v>
      </c>
      <c r="AK6170" s="1">
        <v>830</v>
      </c>
      <c r="AL6170" s="1">
        <v>77569.8046875</v>
      </c>
      <c r="AM6170" s="1">
        <v>67387.34375</v>
      </c>
      <c r="AN6170" s="1">
        <v>10182.4609375</v>
      </c>
      <c r="AO6170" t="s">
        <v>18980</v>
      </c>
    </row>
    <row r="6171" spans="1:41" x14ac:dyDescent="0.25">
      <c r="A6171" s="1">
        <v>2023</v>
      </c>
      <c r="B6171" t="s">
        <v>4704</v>
      </c>
      <c r="C6171" t="s">
        <v>7136</v>
      </c>
      <c r="D6171" t="s">
        <v>7242</v>
      </c>
      <c r="E6171" t="s">
        <v>8027</v>
      </c>
      <c r="F6171" t="s">
        <v>10025</v>
      </c>
      <c r="G6171" t="s">
        <v>12216</v>
      </c>
      <c r="H6171" t="s">
        <v>12750</v>
      </c>
      <c r="I6171" s="1">
        <v>850.14221846400005</v>
      </c>
      <c r="J6171" s="1">
        <v>219.2168939880153</v>
      </c>
      <c r="K6171" s="1">
        <v>251</v>
      </c>
      <c r="L6171" s="1">
        <v>1094.8624218865871</v>
      </c>
      <c r="M6171" s="1">
        <v>595.33768799999996</v>
      </c>
      <c r="N6171" s="1">
        <v>562.32218270403814</v>
      </c>
      <c r="O6171" s="1">
        <v>60.444635462639987</v>
      </c>
      <c r="P6171" s="1">
        <v>1498.4760894349999</v>
      </c>
      <c r="Q6171" s="1">
        <v>309.29313178343602</v>
      </c>
      <c r="R6171" s="1">
        <v>1177.317297807029</v>
      </c>
      <c r="S6171" s="1">
        <v>320.29468783200002</v>
      </c>
      <c r="T6171" s="1">
        <v>2469.0825599999998</v>
      </c>
      <c r="U6171" s="1">
        <v>213.32382204999999</v>
      </c>
      <c r="V6171" s="1">
        <v>783</v>
      </c>
      <c r="W6171" s="1">
        <v>550.95796943999994</v>
      </c>
      <c r="X6171" s="1">
        <v>1485.855</v>
      </c>
      <c r="Y6171" s="1">
        <v>0</v>
      </c>
      <c r="Z6171" s="1">
        <v>568.6799259996294</v>
      </c>
      <c r="AA6171" s="1">
        <v>7355</v>
      </c>
      <c r="AB6171" s="1">
        <v>252</v>
      </c>
      <c r="AC6171" s="1">
        <v>2398.6525499999998</v>
      </c>
      <c r="AD6171" s="1">
        <v>817.30252003721432</v>
      </c>
      <c r="AE6171" s="1">
        <v>6555.6335122964419</v>
      </c>
      <c r="AF6171" s="1">
        <v>6664.4408330833166</v>
      </c>
      <c r="AG6171" s="1">
        <v>2368</v>
      </c>
      <c r="AH6171" s="1">
        <v>2145.9411714466869</v>
      </c>
      <c r="AI6171" s="1">
        <v>126.64456272</v>
      </c>
      <c r="AJ6171" s="1">
        <v>2533.8654433440001</v>
      </c>
      <c r="AK6171" s="1">
        <v>533</v>
      </c>
      <c r="AL6171" s="1">
        <v>44760.08984375</v>
      </c>
      <c r="AM6171" s="1">
        <v>35152.2265625</v>
      </c>
      <c r="AN6171" s="1">
        <v>9607.861328125</v>
      </c>
      <c r="AO6171" t="s">
        <v>18981</v>
      </c>
    </row>
    <row r="6172" spans="1:41" x14ac:dyDescent="0.25">
      <c r="A6172" s="1">
        <v>2023</v>
      </c>
      <c r="B6172" t="s">
        <v>4705</v>
      </c>
      <c r="C6172" t="s">
        <v>7136</v>
      </c>
      <c r="D6172" t="s">
        <v>7242</v>
      </c>
      <c r="E6172" t="s">
        <v>8027</v>
      </c>
      <c r="F6172" t="s">
        <v>10025</v>
      </c>
      <c r="G6172" t="s">
        <v>12216</v>
      </c>
      <c r="H6172" t="s">
        <v>12750</v>
      </c>
      <c r="I6172" s="1">
        <v>341.7000000000001</v>
      </c>
      <c r="J6172" s="1">
        <v>294.39999999999998</v>
      </c>
      <c r="K6172" s="1">
        <v>147.7424010456761</v>
      </c>
      <c r="L6172" s="1">
        <v>688.2245999999999</v>
      </c>
      <c r="M6172" s="1">
        <v>2233.9499999999989</v>
      </c>
      <c r="N6172" s="1">
        <v>1226.687297402982</v>
      </c>
      <c r="O6172" s="1">
        <v>138</v>
      </c>
      <c r="P6172" s="1">
        <v>1559.2</v>
      </c>
      <c r="Q6172" s="1">
        <v>91.943236238250165</v>
      </c>
      <c r="R6172" s="1">
        <v>1090.9005560570761</v>
      </c>
      <c r="S6172" s="1">
        <v>2583.6559131277099</v>
      </c>
      <c r="T6172" s="1">
        <v>1705.2229574950629</v>
      </c>
      <c r="U6172" s="1">
        <v>94.670077984983067</v>
      </c>
      <c r="V6172" s="1">
        <v>428</v>
      </c>
      <c r="W6172" s="1">
        <v>175.7489071503399</v>
      </c>
      <c r="X6172" s="1">
        <v>300.92151220814242</v>
      </c>
      <c r="Y6172" s="1">
        <v>3111</v>
      </c>
      <c r="Z6172" s="1">
        <v>768.35</v>
      </c>
      <c r="AA6172" s="1">
        <v>34301.834969196767</v>
      </c>
      <c r="AB6172" s="1">
        <v>73</v>
      </c>
      <c r="AC6172" s="1">
        <v>697.4</v>
      </c>
      <c r="AD6172" s="1">
        <v>974.14020098349272</v>
      </c>
      <c r="AE6172" s="1">
        <v>996.26197166622637</v>
      </c>
      <c r="AF6172" s="1">
        <v>1220.6761447841241</v>
      </c>
      <c r="AG6172" s="1">
        <v>27364</v>
      </c>
      <c r="AH6172" s="1">
        <v>2125.4979560509041</v>
      </c>
      <c r="AI6172" s="1">
        <v>137.0841475772651</v>
      </c>
      <c r="AJ6172" s="1">
        <v>4723.6490759187363</v>
      </c>
      <c r="AK6172" s="1">
        <v>893.18138803498289</v>
      </c>
      <c r="AL6172" s="1">
        <v>90487.0390625</v>
      </c>
      <c r="AM6172" s="1">
        <v>78998.8984375</v>
      </c>
      <c r="AN6172" s="1">
        <v>11488.1455078125</v>
      </c>
      <c r="AO6172" t="s">
        <v>18982</v>
      </c>
    </row>
    <row r="6173" spans="1:41" x14ac:dyDescent="0.25">
      <c r="A6173" s="1">
        <v>2023</v>
      </c>
      <c r="B6173" t="s">
        <v>4706</v>
      </c>
      <c r="C6173" t="s">
        <v>7136</v>
      </c>
      <c r="D6173" t="s">
        <v>7242</v>
      </c>
      <c r="E6173" t="s">
        <v>8027</v>
      </c>
      <c r="F6173" t="s">
        <v>10025</v>
      </c>
      <c r="G6173" t="s">
        <v>12216</v>
      </c>
      <c r="H6173" t="s">
        <v>12750</v>
      </c>
      <c r="I6173" s="1">
        <v>1044</v>
      </c>
      <c r="J6173" s="1">
        <v>487.63075836106032</v>
      </c>
      <c r="K6173" s="1">
        <v>260.96757281709017</v>
      </c>
      <c r="L6173" s="1">
        <v>1041.717806136</v>
      </c>
      <c r="M6173" s="1">
        <v>5488.1100000000006</v>
      </c>
      <c r="N6173" s="1">
        <v>1449.9982837728519</v>
      </c>
      <c r="O6173" s="1">
        <v>633.64490388000013</v>
      </c>
      <c r="P6173" s="1">
        <v>2928.2841882449989</v>
      </c>
      <c r="Q6173" s="1">
        <v>626.60508989389416</v>
      </c>
      <c r="R6173" s="1">
        <v>1239.8673163538019</v>
      </c>
      <c r="S6173" s="1">
        <v>5622.6458923512764</v>
      </c>
      <c r="T6173" s="1">
        <v>3982.8173579816498</v>
      </c>
      <c r="U6173" s="1">
        <v>515.15049999999997</v>
      </c>
      <c r="V6173" s="1">
        <v>1300</v>
      </c>
      <c r="W6173" s="1">
        <v>1022.7132</v>
      </c>
      <c r="X6173" s="1">
        <v>1494.4376999999999</v>
      </c>
      <c r="Y6173" s="1">
        <v>18613.653171268779</v>
      </c>
      <c r="Z6173" s="1">
        <v>487.6313847712201</v>
      </c>
      <c r="AA6173" s="1">
        <v>8781</v>
      </c>
      <c r="AB6173" s="1">
        <v>173</v>
      </c>
      <c r="AC6173" s="1">
        <v>4950.2232000000004</v>
      </c>
      <c r="AD6173" s="1">
        <v>1617.9850388657039</v>
      </c>
      <c r="AE6173" s="1">
        <v>3592.6104728169812</v>
      </c>
      <c r="AF6173" s="1">
        <v>5909.9110067824777</v>
      </c>
      <c r="AG6173" s="1">
        <v>29031</v>
      </c>
      <c r="AH6173" s="1">
        <v>2370.421083670361</v>
      </c>
      <c r="AI6173" s="1">
        <v>835.44120000000009</v>
      </c>
      <c r="AJ6173" s="1">
        <v>2458.8189360000001</v>
      </c>
      <c r="AK6173" s="1">
        <v>1328</v>
      </c>
      <c r="AL6173" s="1">
        <v>109288.2890625</v>
      </c>
      <c r="AM6173" s="1">
        <v>84458.1015625</v>
      </c>
      <c r="AN6173" s="1">
        <v>24830.18359375</v>
      </c>
      <c r="AO6173" t="s">
        <v>18983</v>
      </c>
    </row>
    <row r="6174" spans="1:41" x14ac:dyDescent="0.25">
      <c r="A6174" s="1">
        <v>2023</v>
      </c>
      <c r="B6174" t="s">
        <v>4707</v>
      </c>
      <c r="C6174" t="s">
        <v>7136</v>
      </c>
      <c r="D6174" t="s">
        <v>7242</v>
      </c>
      <c r="E6174" t="s">
        <v>8028</v>
      </c>
      <c r="F6174" t="s">
        <v>10026</v>
      </c>
      <c r="G6174" t="s">
        <v>12217</v>
      </c>
      <c r="H6174" t="s">
        <v>12750</v>
      </c>
      <c r="I6174" s="1">
        <v>3341.8912917970383</v>
      </c>
      <c r="J6174" s="1">
        <v>11760.915759562999</v>
      </c>
      <c r="K6174" s="1">
        <v>0</v>
      </c>
      <c r="L6174" s="1">
        <v>0</v>
      </c>
      <c r="M6174" s="1">
        <v>6387.3244851282107</v>
      </c>
      <c r="N6174" s="1">
        <v>5720.02425621777</v>
      </c>
      <c r="O6174" s="1">
        <v>915.00427306207257</v>
      </c>
      <c r="P6174" s="1">
        <v>897.5705532980935</v>
      </c>
      <c r="Q6174" s="1">
        <v>0</v>
      </c>
      <c r="R6174" s="1">
        <v>233.77338108207007</v>
      </c>
      <c r="S6174" s="1">
        <v>2371.6647877269306</v>
      </c>
      <c r="T6174" s="1">
        <v>215.60588979335733</v>
      </c>
      <c r="U6174" s="1">
        <v>161.70441734501799</v>
      </c>
      <c r="V6174" s="1">
        <v>16080.965290237556</v>
      </c>
      <c r="W6174" s="1">
        <v>1509.2412285535013</v>
      </c>
      <c r="X6174" s="1">
        <v>5740.5068157481392</v>
      </c>
      <c r="Y6174" s="1">
        <v>12418.899252097382</v>
      </c>
      <c r="Z6174" s="1">
        <v>977.10644678956783</v>
      </c>
      <c r="AA6174" s="1">
        <v>58514.360460468211</v>
      </c>
      <c r="AB6174" s="1">
        <v>233.9323904257927</v>
      </c>
      <c r="AC6174" s="1">
        <v>1665.1282432421763</v>
      </c>
      <c r="AD6174" s="1">
        <v>1301.3959122446709</v>
      </c>
      <c r="AE6174" s="1">
        <v>2032.0855113023929</v>
      </c>
      <c r="AF6174" s="1">
        <v>726.86135596585586</v>
      </c>
      <c r="AG6174" s="1">
        <v>51918.976291689411</v>
      </c>
      <c r="AH6174" s="1">
        <v>4748.7197226986955</v>
      </c>
      <c r="AI6174" s="1">
        <v>238.24450822165986</v>
      </c>
      <c r="AJ6174" s="1">
        <v>7309.0396639948131</v>
      </c>
      <c r="AK6174" s="1">
        <v>244.71268491546056</v>
      </c>
      <c r="AL6174" s="1">
        <v>197665.65625</v>
      </c>
      <c r="AM6174" s="1">
        <v>173759.296875</v>
      </c>
      <c r="AN6174" s="1">
        <v>23906.3515625</v>
      </c>
      <c r="AO6174" t="s">
        <v>18984</v>
      </c>
    </row>
    <row r="6175" spans="1:41" x14ac:dyDescent="0.25">
      <c r="A6175" s="1">
        <v>2023</v>
      </c>
      <c r="B6175" t="s">
        <v>4708</v>
      </c>
      <c r="C6175" t="s">
        <v>7136</v>
      </c>
      <c r="D6175" t="s">
        <v>7242</v>
      </c>
      <c r="E6175" t="s">
        <v>8028</v>
      </c>
      <c r="F6175" t="s">
        <v>10026</v>
      </c>
      <c r="G6175" t="s">
        <v>12217</v>
      </c>
      <c r="H6175" t="s">
        <v>12750</v>
      </c>
      <c r="I6175" s="1">
        <v>742.78646985257183</v>
      </c>
      <c r="J6175" s="1">
        <v>5778.7678718007919</v>
      </c>
      <c r="K6175" s="1"/>
      <c r="L6175" s="1">
        <v>0</v>
      </c>
      <c r="M6175" s="1">
        <v>11058.649308625976</v>
      </c>
      <c r="N6175" s="1">
        <v>5897.0494109874198</v>
      </c>
      <c r="O6175" s="1">
        <v>1136.352435222218</v>
      </c>
      <c r="P6175" s="1">
        <v>645.89496372465351</v>
      </c>
      <c r="Q6175" s="1">
        <v>0</v>
      </c>
      <c r="R6175" s="1">
        <v>236.60672246910488</v>
      </c>
      <c r="S6175" s="1">
        <v>905.75603861127036</v>
      </c>
      <c r="T6175" s="1">
        <v>166.29547832520265</v>
      </c>
      <c r="U6175" s="1">
        <v>166.29547832520265</v>
      </c>
      <c r="V6175" s="1">
        <v>16149.508218421513</v>
      </c>
      <c r="W6175" s="1">
        <v>1341.4501918233013</v>
      </c>
      <c r="X6175" s="1">
        <v>2520.4776434837236</v>
      </c>
      <c r="Y6175" s="1">
        <v>13314.724631237892</v>
      </c>
      <c r="Z6175" s="1">
        <v>13.303638266016211</v>
      </c>
      <c r="AA6175" s="1">
        <v>62328.65391280812</v>
      </c>
      <c r="AB6175" s="1">
        <v>150.58166425999315</v>
      </c>
      <c r="AC6175" s="1">
        <v>796.31005534719088</v>
      </c>
      <c r="AD6175" s="1">
        <v>6541.8165337583632</v>
      </c>
      <c r="AE6175" s="1">
        <v>6301.489992003012</v>
      </c>
      <c r="AF6175" s="1">
        <v>1229.2561757798978</v>
      </c>
      <c r="AG6175" s="1">
        <v>40220.224387733513</v>
      </c>
      <c r="AH6175" s="1">
        <v>4243.8606068591716</v>
      </c>
      <c r="AI6175" s="1">
        <v>389.13141928097417</v>
      </c>
      <c r="AJ6175" s="1">
        <v>4767.1370453224754</v>
      </c>
      <c r="AK6175" s="1">
        <v>251.66049053213999</v>
      </c>
      <c r="AL6175" s="1">
        <v>187294.015625</v>
      </c>
      <c r="AM6175" s="1">
        <v>158588.015625</v>
      </c>
      <c r="AN6175" s="1">
        <v>28706.033203125</v>
      </c>
      <c r="AO6175" t="s">
        <v>18985</v>
      </c>
    </row>
    <row r="6176" spans="1:41" x14ac:dyDescent="0.25">
      <c r="A6176" s="1">
        <v>2023</v>
      </c>
      <c r="B6176" t="s">
        <v>4709</v>
      </c>
      <c r="C6176" t="s">
        <v>7136</v>
      </c>
      <c r="D6176" t="s">
        <v>7242</v>
      </c>
      <c r="E6176" t="s">
        <v>8028</v>
      </c>
      <c r="F6176" t="s">
        <v>10026</v>
      </c>
      <c r="G6176" t="s">
        <v>12217</v>
      </c>
      <c r="H6176" t="s">
        <v>12750</v>
      </c>
      <c r="I6176" s="1">
        <v>629.29999999999995</v>
      </c>
      <c r="J6176" s="1">
        <v>9502.0682378659385</v>
      </c>
      <c r="K6176" s="1">
        <v>0</v>
      </c>
      <c r="L6176" s="1">
        <v>230</v>
      </c>
      <c r="M6176" s="1">
        <v>7200</v>
      </c>
      <c r="N6176" s="1">
        <v>3317.3486503906252</v>
      </c>
      <c r="O6176" s="1">
        <v>2091.1323400000001</v>
      </c>
      <c r="P6176" s="1">
        <v>0</v>
      </c>
      <c r="Q6176" s="1">
        <v>0</v>
      </c>
      <c r="R6176" s="1">
        <v>0</v>
      </c>
      <c r="S6176" s="1">
        <v>2102</v>
      </c>
      <c r="T6176" s="1">
        <v>3750</v>
      </c>
      <c r="U6176" s="1">
        <v>150</v>
      </c>
      <c r="V6176" s="1">
        <v>7703</v>
      </c>
      <c r="W6176" s="1">
        <v>4364</v>
      </c>
      <c r="X6176" s="1">
        <v>125</v>
      </c>
      <c r="Y6176" s="1">
        <v>12766.031999999999</v>
      </c>
      <c r="Z6176" s="1">
        <v>326.47169234584959</v>
      </c>
      <c r="AA6176" s="1">
        <v>79566</v>
      </c>
      <c r="AB6176" s="1">
        <v>200</v>
      </c>
      <c r="AC6176" s="1">
        <v>3057.5078699999999</v>
      </c>
      <c r="AD6176" s="1">
        <v>2575.0471828530349</v>
      </c>
      <c r="AE6176" s="1">
        <v>3813.4990925150828</v>
      </c>
      <c r="AF6176" s="1">
        <v>2052</v>
      </c>
      <c r="AG6176" s="1">
        <v>33721</v>
      </c>
      <c r="AH6176" s="1">
        <v>3492.8649999999998</v>
      </c>
      <c r="AI6176" s="1">
        <v>7476</v>
      </c>
      <c r="AJ6176" s="1">
        <v>8720</v>
      </c>
      <c r="AK6176" s="1">
        <v>240</v>
      </c>
      <c r="AL6176" s="1">
        <v>199170.28125</v>
      </c>
      <c r="AM6176" s="1">
        <v>165554.21875</v>
      </c>
      <c r="AN6176" s="1">
        <v>33616.046875</v>
      </c>
      <c r="AO6176" t="s">
        <v>18986</v>
      </c>
    </row>
    <row r="6177" spans="1:41" x14ac:dyDescent="0.25">
      <c r="A6177" s="1">
        <v>2023</v>
      </c>
      <c r="B6177" t="s">
        <v>4710</v>
      </c>
      <c r="C6177" t="s">
        <v>7136</v>
      </c>
      <c r="D6177" t="s">
        <v>7242</v>
      </c>
      <c r="E6177" t="s">
        <v>8028</v>
      </c>
      <c r="F6177" t="s">
        <v>10026</v>
      </c>
      <c r="G6177" t="s">
        <v>12217</v>
      </c>
      <c r="H6177" t="s">
        <v>12750</v>
      </c>
      <c r="I6177" s="1">
        <v>595.1070638534502</v>
      </c>
      <c r="J6177" s="1">
        <v>228.88733225132697</v>
      </c>
      <c r="K6177" s="1">
        <v>0</v>
      </c>
      <c r="L6177" s="1">
        <v>400.55283143982223</v>
      </c>
      <c r="M6177" s="1">
        <v>9985.209869464139</v>
      </c>
      <c r="N6177" s="1">
        <v>2431.9279051703493</v>
      </c>
      <c r="O6177" s="1">
        <v>1825.3764747043326</v>
      </c>
      <c r="P6177" s="1">
        <v>666.75223215809922</v>
      </c>
      <c r="Q6177" s="1">
        <v>1001.0673585177101</v>
      </c>
      <c r="R6177" s="1">
        <v>241.36564604504898</v>
      </c>
      <c r="S6177" s="1">
        <v>5607.7396401575106</v>
      </c>
      <c r="T6177" s="1">
        <v>171.66549918849523</v>
      </c>
      <c r="U6177" s="1">
        <v>171.66549918849523</v>
      </c>
      <c r="V6177" s="1">
        <v>8869.3841247389209</v>
      </c>
      <c r="W6177" s="1">
        <v>1384.7683601205283</v>
      </c>
      <c r="X6177" s="1">
        <v>2573.7669009169335</v>
      </c>
      <c r="Y6177" s="1">
        <v>11955.929800148066</v>
      </c>
      <c r="Z6177" s="1">
        <v>13.660920693581488</v>
      </c>
      <c r="AA6177" s="1">
        <v>74946.763542525397</v>
      </c>
      <c r="AB6177" s="1">
        <v>155.64338593090235</v>
      </c>
      <c r="AC6177" s="1">
        <v>904.84884622255834</v>
      </c>
      <c r="AD6177" s="1">
        <v>4103.7139484591171</v>
      </c>
      <c r="AE6177" s="1">
        <v>6561.9961059198413</v>
      </c>
      <c r="AF6177" s="1">
        <v>4079.5298351101819</v>
      </c>
      <c r="AG6177" s="1">
        <v>39768.029542006807</v>
      </c>
      <c r="AH6177" s="1">
        <v>4120.1583483718368</v>
      </c>
      <c r="AI6177" s="1">
        <v>371.94191490840632</v>
      </c>
      <c r="AJ6177" s="1">
        <v>6391.6787531183063</v>
      </c>
      <c r="AK6177" s="1">
        <v>259.78712210525612</v>
      </c>
      <c r="AL6177" s="1">
        <v>189788.90625</v>
      </c>
      <c r="AM6177" s="1">
        <v>159229.140625</v>
      </c>
      <c r="AN6177" s="1">
        <v>30559.771484375</v>
      </c>
      <c r="AO6177" t="s">
        <v>18987</v>
      </c>
    </row>
    <row r="6178" spans="1:41" x14ac:dyDescent="0.25">
      <c r="A6178" s="1">
        <v>2023</v>
      </c>
      <c r="B6178" t="s">
        <v>4711</v>
      </c>
      <c r="C6178" t="s">
        <v>7136</v>
      </c>
      <c r="D6178" t="s">
        <v>7242</v>
      </c>
      <c r="E6178" t="s">
        <v>8028</v>
      </c>
      <c r="F6178" t="s">
        <v>10026</v>
      </c>
      <c r="G6178" t="s">
        <v>12217</v>
      </c>
      <c r="H6178" t="s">
        <v>12750</v>
      </c>
      <c r="I6178" s="1">
        <v>613.74118316456565</v>
      </c>
      <c r="J6178" s="1">
        <v>3207.7844044255139</v>
      </c>
      <c r="K6178" s="1">
        <v>47.210860243428129</v>
      </c>
      <c r="L6178" s="1">
        <v>338.73792224659684</v>
      </c>
      <c r="M6178" s="1">
        <v>7076.7604165516159</v>
      </c>
      <c r="N6178" s="1">
        <v>4277.4691760654405</v>
      </c>
      <c r="O6178" s="1">
        <v>1854.2065360606398</v>
      </c>
      <c r="P6178" s="1">
        <v>785.48069600240706</v>
      </c>
      <c r="Q6178" s="1">
        <v>1013.4696354881412</v>
      </c>
      <c r="R6178" s="1">
        <v>245.9515185798233</v>
      </c>
      <c r="S6178" s="1">
        <v>5193.1946267770936</v>
      </c>
      <c r="T6178" s="1">
        <v>177.04072591285549</v>
      </c>
      <c r="U6178" s="1">
        <v>177.04072591285549</v>
      </c>
      <c r="V6178" s="1">
        <v>408.37394110565333</v>
      </c>
      <c r="W6178" s="1">
        <v>1428.1285223637008</v>
      </c>
      <c r="X6178" s="1">
        <v>4007.8434573368017</v>
      </c>
      <c r="Y6178" s="1">
        <v>19755.95808081446</v>
      </c>
      <c r="Z6178" s="1">
        <v>2960.0217944564324</v>
      </c>
      <c r="AA6178" s="1">
        <v>39016.013563043634</v>
      </c>
      <c r="AB6178" s="1"/>
      <c r="AC6178" s="1">
        <v>1062.06731475122</v>
      </c>
      <c r="AD6178" s="1">
        <v>4097.1945180286248</v>
      </c>
      <c r="AE6178" s="1">
        <v>7236.7416667178049</v>
      </c>
      <c r="AF6178" s="1">
        <v>5520.3399335568574</v>
      </c>
      <c r="AG6178" s="1">
        <v>28683.351111636101</v>
      </c>
      <c r="AH6178" s="1">
        <v>7149.2032214865685</v>
      </c>
      <c r="AI6178" s="1">
        <v>537.02353526899492</v>
      </c>
      <c r="AJ6178" s="1">
        <v>27146.244639971173</v>
      </c>
      <c r="AK6178" s="1">
        <v>254.93864531451189</v>
      </c>
      <c r="AL6178" s="1">
        <v>174271.546875</v>
      </c>
      <c r="AM6178" s="1">
        <v>142448.796875</v>
      </c>
      <c r="AN6178" s="1">
        <v>31822.74609375</v>
      </c>
      <c r="AO6178" t="s">
        <v>18988</v>
      </c>
    </row>
    <row r="6179" spans="1:41" x14ac:dyDescent="0.25">
      <c r="A6179" s="1">
        <v>2023</v>
      </c>
      <c r="B6179" t="s">
        <v>4712</v>
      </c>
      <c r="C6179" t="s">
        <v>7136</v>
      </c>
      <c r="D6179" t="s">
        <v>7242</v>
      </c>
      <c r="E6179" t="s">
        <v>8028</v>
      </c>
      <c r="F6179" t="s">
        <v>10026</v>
      </c>
      <c r="G6179" t="s">
        <v>12217</v>
      </c>
      <c r="H6179" t="s">
        <v>12750</v>
      </c>
      <c r="I6179" s="1">
        <v>944.00637558127812</v>
      </c>
      <c r="J6179" s="1">
        <v>3003.6566495767943</v>
      </c>
      <c r="K6179" s="1">
        <v>49.039292237988477</v>
      </c>
      <c r="L6179" s="1">
        <v>318.7553995469251</v>
      </c>
      <c r="M6179" s="1">
        <v>2985.2669149875487</v>
      </c>
      <c r="N6179" s="1">
        <v>3521.3889773793576</v>
      </c>
      <c r="O6179" s="1">
        <v>679.6845904185202</v>
      </c>
      <c r="P6179" s="1">
        <v>735.58938356982719</v>
      </c>
      <c r="Q6179" s="1">
        <v>1199.1026438917645</v>
      </c>
      <c r="R6179" s="1">
        <v>535.18295994545156</v>
      </c>
      <c r="S6179" s="1">
        <v>7846.2867580781567</v>
      </c>
      <c r="T6179" s="1">
        <v>1042.0849600572551</v>
      </c>
      <c r="U6179" s="1">
        <v>221.97209498009619</v>
      </c>
      <c r="V6179" s="1">
        <v>4873.2796661501052</v>
      </c>
      <c r="W6179" s="1">
        <v>967.30003939432265</v>
      </c>
      <c r="X6179" s="1">
        <v>1880.6323237182951</v>
      </c>
      <c r="Y6179" s="1">
        <v>6055.126609085627</v>
      </c>
      <c r="Z6179" s="1">
        <v>1935.8260610945952</v>
      </c>
      <c r="AA6179" s="1">
        <v>36833.621891255709</v>
      </c>
      <c r="AB6179" s="1">
        <v>202.28708048170247</v>
      </c>
      <c r="AC6179" s="1">
        <v>528.63068525148026</v>
      </c>
      <c r="AD6179" s="1">
        <v>4793.5908162633732</v>
      </c>
      <c r="AE6179" s="1">
        <v>5820.3509974962572</v>
      </c>
      <c r="AF6179" s="1">
        <v>6620.3044521284446</v>
      </c>
      <c r="AG6179" s="1">
        <v>31852.193080360837</v>
      </c>
      <c r="AH6179" s="1">
        <v>4815.6755594597253</v>
      </c>
      <c r="AI6179" s="1">
        <v>239.06654966019383</v>
      </c>
      <c r="AJ6179" s="1">
        <v>7813.0279157666855</v>
      </c>
      <c r="AK6179" s="1">
        <v>472.00318779063906</v>
      </c>
      <c r="AL6179" s="1">
        <v>138784.9375</v>
      </c>
      <c r="AM6179" s="1">
        <v>112812.015625</v>
      </c>
      <c r="AN6179" s="1">
        <v>25972.91796875</v>
      </c>
      <c r="AO6179" t="s">
        <v>18989</v>
      </c>
    </row>
    <row r="6180" spans="1:41" x14ac:dyDescent="0.25">
      <c r="A6180" s="1">
        <v>2023</v>
      </c>
      <c r="B6180" t="s">
        <v>4713</v>
      </c>
      <c r="C6180" t="s">
        <v>7136</v>
      </c>
      <c r="D6180" t="s">
        <v>7242</v>
      </c>
      <c r="E6180" t="s">
        <v>8028</v>
      </c>
      <c r="F6180" t="s">
        <v>10026</v>
      </c>
      <c r="G6180" t="s">
        <v>12217</v>
      </c>
      <c r="H6180" t="s">
        <v>12750</v>
      </c>
      <c r="I6180" s="1">
        <v>1113.459525577259</v>
      </c>
      <c r="J6180" s="1">
        <v>2842.924324425167</v>
      </c>
      <c r="K6180" s="1">
        <v>48.41128372075039</v>
      </c>
      <c r="L6180" s="1">
        <v>383.65942348694682</v>
      </c>
      <c r="M6180" s="1">
        <v>3020.7128189131968</v>
      </c>
      <c r="N6180" s="1">
        <v>5919.0056041175467</v>
      </c>
      <c r="O6180" s="1">
        <v>683.8093825555992</v>
      </c>
      <c r="P6180" s="1">
        <v>680.85629424863339</v>
      </c>
      <c r="Q6180" s="1">
        <v>1188.8933827298858</v>
      </c>
      <c r="R6180" s="1">
        <v>458.45185388357697</v>
      </c>
      <c r="S6180" s="1">
        <v>7745.8053953200624</v>
      </c>
      <c r="T6180" s="1">
        <v>242.05641860375195</v>
      </c>
      <c r="U6180" s="1">
        <v>181.54231395281397</v>
      </c>
      <c r="V6180" s="1">
        <v>1760.9604453422953</v>
      </c>
      <c r="W6180" s="1">
        <v>1464.4413325526994</v>
      </c>
      <c r="X6180" s="1">
        <v>3594.7713030168215</v>
      </c>
      <c r="Y6180" s="1">
        <v>16120.95747900988</v>
      </c>
      <c r="Z6180" s="1">
        <v>156.12638999942001</v>
      </c>
      <c r="AA6180" s="1">
        <v>39377.104389162589</v>
      </c>
      <c r="AB6180" s="1"/>
      <c r="AC6180" s="1">
        <v>529.74047211431116</v>
      </c>
      <c r="AD6180" s="1">
        <v>4752.7777792846709</v>
      </c>
      <c r="AE6180" s="1">
        <v>10114.448479567078</v>
      </c>
      <c r="AF6180" s="1">
        <v>5593.4766410092916</v>
      </c>
      <c r="AG6180" s="1">
        <v>58410.634373271379</v>
      </c>
      <c r="AH6180" s="1">
        <v>8151.8070296714995</v>
      </c>
      <c r="AI6180" s="1">
        <v>550.67835232353571</v>
      </c>
      <c r="AJ6180" s="1">
        <v>6994.5564997216634</v>
      </c>
      <c r="AK6180" s="1">
        <v>747.3705365516181</v>
      </c>
      <c r="AL6180" s="1">
        <v>182829.453125</v>
      </c>
      <c r="AM6180" s="1">
        <v>151826.8125</v>
      </c>
      <c r="AN6180" s="1">
        <v>31002.640625</v>
      </c>
      <c r="AO6180" t="s">
        <v>18990</v>
      </c>
    </row>
    <row r="6181" spans="1:41" x14ac:dyDescent="0.25">
      <c r="A6181" s="1">
        <v>2023</v>
      </c>
      <c r="B6181" t="s">
        <v>4714</v>
      </c>
      <c r="C6181" t="s">
        <v>7136</v>
      </c>
      <c r="D6181" t="s">
        <v>7242</v>
      </c>
      <c r="E6181" t="s">
        <v>8028</v>
      </c>
      <c r="F6181" t="s">
        <v>10026</v>
      </c>
      <c r="G6181" t="s">
        <v>12217</v>
      </c>
      <c r="H6181" t="s">
        <v>12750</v>
      </c>
      <c r="I6181" s="1">
        <v>3113.7250396867948</v>
      </c>
      <c r="J6181" s="1">
        <v>11291.387079582302</v>
      </c>
      <c r="K6181" s="1">
        <v>0</v>
      </c>
      <c r="L6181" s="1">
        <v>0</v>
      </c>
      <c r="M6181" s="1">
        <v>21261.395220487608</v>
      </c>
      <c r="N6181" s="1">
        <v>5590.5518374864805</v>
      </c>
      <c r="O6181" s="1">
        <v>1178.1568546390645</v>
      </c>
      <c r="P6181" s="1">
        <v>810.0434320165391</v>
      </c>
      <c r="Q6181" s="1">
        <v>0</v>
      </c>
      <c r="R6181" s="1">
        <v>690.37299385340316</v>
      </c>
      <c r="S6181" s="1">
        <v>1352.7405450194854</v>
      </c>
      <c r="T6181" s="1">
        <v>104.83922692548131</v>
      </c>
      <c r="U6181" s="1">
        <v>157.25884038822196</v>
      </c>
      <c r="V6181" s="1">
        <v>7719.312278523189</v>
      </c>
      <c r="W6181" s="1">
        <v>6007.2877028300791</v>
      </c>
      <c r="X6181" s="1">
        <v>2227.833572166478</v>
      </c>
      <c r="Y6181" s="1">
        <v>37096.312055312308</v>
      </c>
      <c r="Z6181" s="1">
        <v>8873.3845769941236</v>
      </c>
      <c r="AA6181" s="1">
        <v>63410.958013608113</v>
      </c>
      <c r="AB6181" s="1">
        <v>32.500160346899207</v>
      </c>
      <c r="AC6181" s="1">
        <v>2356.8547216247553</v>
      </c>
      <c r="AD6181" s="1">
        <v>1473.8051571579974</v>
      </c>
      <c r="AE6181" s="1">
        <v>4892.9305745485062</v>
      </c>
      <c r="AF6181" s="1">
        <v>698.75344745833297</v>
      </c>
      <c r="AG6181" s="1">
        <v>35121.141020036237</v>
      </c>
      <c r="AH6181" s="1">
        <v>7300.8149993635107</v>
      </c>
      <c r="AI6181" s="1">
        <v>224.35594562053001</v>
      </c>
      <c r="AJ6181" s="1">
        <v>7464.552957094269</v>
      </c>
      <c r="AK6181" s="1">
        <v>237.98504512084259</v>
      </c>
      <c r="AL6181" s="1">
        <v>230689.25</v>
      </c>
      <c r="AM6181" s="1">
        <v>189287.53125</v>
      </c>
      <c r="AN6181" s="1">
        <v>41401.71484375</v>
      </c>
      <c r="AO6181" t="s">
        <v>18991</v>
      </c>
    </row>
    <row r="6182" spans="1:41" x14ac:dyDescent="0.25">
      <c r="A6182" s="1">
        <v>2023</v>
      </c>
      <c r="B6182" t="s">
        <v>4715</v>
      </c>
      <c r="C6182" t="s">
        <v>7136</v>
      </c>
      <c r="D6182" t="s">
        <v>7242</v>
      </c>
      <c r="E6182" t="s">
        <v>8028</v>
      </c>
      <c r="F6182" t="s">
        <v>10026</v>
      </c>
      <c r="G6182" t="s">
        <v>12217</v>
      </c>
      <c r="H6182" t="s">
        <v>12750</v>
      </c>
      <c r="I6182" s="1">
        <v>999.39616566513814</v>
      </c>
      <c r="J6182" s="1">
        <v>9512.5825829369114</v>
      </c>
      <c r="K6182" s="1">
        <v>0</v>
      </c>
      <c r="L6182" s="1">
        <v>152.90761334676617</v>
      </c>
      <c r="M6182" s="1">
        <v>9653.5673226258368</v>
      </c>
      <c r="N6182" s="1">
        <v>4248.2961182803283</v>
      </c>
      <c r="O6182" s="1">
        <v>1152.3946908830274</v>
      </c>
      <c r="P6182" s="1">
        <v>432.21885372685904</v>
      </c>
      <c r="Q6182" s="1">
        <v>0</v>
      </c>
      <c r="R6182" s="1">
        <v>301.25906912016143</v>
      </c>
      <c r="S6182" s="1">
        <v>234.45834046504146</v>
      </c>
      <c r="T6182" s="1">
        <v>2803.3062446907129</v>
      </c>
      <c r="U6182" s="1">
        <v>152.90761334676617</v>
      </c>
      <c r="V6182" s="1">
        <v>3999.0437810624244</v>
      </c>
      <c r="W6182" s="1">
        <v>1711.7554707634965</v>
      </c>
      <c r="X6182" s="1">
        <v>4510.7745937296013</v>
      </c>
      <c r="Y6182" s="1">
        <v>10702.339555845236</v>
      </c>
      <c r="Z6182" s="1">
        <v>813.77366084137782</v>
      </c>
      <c r="AA6182" s="1">
        <v>65865.464141164019</v>
      </c>
      <c r="AB6182" s="1">
        <v>32.620290847310116</v>
      </c>
      <c r="AC6182" s="1">
        <v>2448.7836315391428</v>
      </c>
      <c r="AD6182" s="1">
        <v>2404.5694382738889</v>
      </c>
      <c r="AE6182" s="1">
        <v>3252.0536952288248</v>
      </c>
      <c r="AF6182" s="1">
        <v>679.41949530413092</v>
      </c>
      <c r="AG6182" s="1">
        <v>33232.940684786154</v>
      </c>
      <c r="AH6182" s="1">
        <v>4430.3179511663466</v>
      </c>
      <c r="AI6182" s="1">
        <v>776.77067580157211</v>
      </c>
      <c r="AJ6182" s="1">
        <v>10902.312831624427</v>
      </c>
      <c r="AK6182" s="1">
        <v>244.65218135482584</v>
      </c>
      <c r="AL6182" s="1">
        <v>175650.875</v>
      </c>
      <c r="AM6182" s="1">
        <v>147695.703125</v>
      </c>
      <c r="AN6182" s="1">
        <v>27955.19140625</v>
      </c>
      <c r="AO6182" t="s">
        <v>18992</v>
      </c>
    </row>
    <row r="6183" spans="1:41" x14ac:dyDescent="0.25">
      <c r="A6183" s="1">
        <v>2023</v>
      </c>
      <c r="B6183" t="s">
        <v>4716</v>
      </c>
      <c r="C6183" t="s">
        <v>7136</v>
      </c>
      <c r="D6183" t="s">
        <v>7242</v>
      </c>
      <c r="E6183" t="s">
        <v>8028</v>
      </c>
      <c r="F6183" t="s">
        <v>10026</v>
      </c>
      <c r="G6183" t="s">
        <v>12218</v>
      </c>
      <c r="H6183" t="s">
        <v>12750</v>
      </c>
      <c r="I6183" s="1">
        <v>577.11935470892513</v>
      </c>
      <c r="J6183" s="1">
        <v>229.96236601370879</v>
      </c>
      <c r="K6183" s="1">
        <v>0</v>
      </c>
      <c r="L6183" s="1">
        <v>400.06919944353609</v>
      </c>
      <c r="M6183" s="1">
        <v>9825.7671080784003</v>
      </c>
      <c r="N6183" s="1">
        <v>2463</v>
      </c>
      <c r="O6183" s="1">
        <v>1796.80282210513</v>
      </c>
      <c r="P6183" s="1">
        <v>582.60299999999995</v>
      </c>
      <c r="Q6183" s="1">
        <v>982.31617499999993</v>
      </c>
      <c r="R6183" s="1">
        <v>235.71815699915899</v>
      </c>
      <c r="S6183" s="1">
        <v>5426.6870137628239</v>
      </c>
      <c r="T6183" s="1">
        <v>157.65150751499999</v>
      </c>
      <c r="U6183" s="1">
        <v>160.016280127725</v>
      </c>
      <c r="V6183" s="1">
        <v>8795</v>
      </c>
      <c r="W6183" s="1">
        <v>1370.6918257844991</v>
      </c>
      <c r="X6183" s="1">
        <v>2583.3226521309539</v>
      </c>
      <c r="Y6183" s="1">
        <v>11932</v>
      </c>
      <c r="Z6183" s="1">
        <v>13.482335060020439</v>
      </c>
      <c r="AA6183" s="1">
        <v>80225.353948704142</v>
      </c>
      <c r="AB6183" s="1">
        <v>136</v>
      </c>
      <c r="AC6183" s="1">
        <v>895.90685999999994</v>
      </c>
      <c r="AD6183" s="1">
        <v>4050.067172236837</v>
      </c>
      <c r="AE6183" s="1">
        <v>6457.2148551491473</v>
      </c>
      <c r="AF6183" s="1">
        <v>4074.6041648784399</v>
      </c>
      <c r="AG6183" s="1">
        <v>40344</v>
      </c>
      <c r="AH6183" s="1">
        <v>4206.9307432386504</v>
      </c>
      <c r="AI6183" s="1">
        <v>366.00278626080001</v>
      </c>
      <c r="AJ6183" s="1">
        <v>6415.4094538212285</v>
      </c>
      <c r="AK6183" s="1">
        <v>255.638869172928</v>
      </c>
      <c r="AL6183" s="1">
        <v>194959.34375</v>
      </c>
      <c r="AM6183" s="1">
        <v>164783.78125</v>
      </c>
      <c r="AN6183" s="1">
        <v>30175.5625</v>
      </c>
      <c r="AO6183" t="s">
        <v>18993</v>
      </c>
    </row>
    <row r="6184" spans="1:41" x14ac:dyDescent="0.25">
      <c r="A6184" s="1">
        <v>2023</v>
      </c>
      <c r="B6184" t="s">
        <v>4717</v>
      </c>
      <c r="C6184" t="s">
        <v>7136</v>
      </c>
      <c r="D6184" t="s">
        <v>7242</v>
      </c>
      <c r="E6184" t="s">
        <v>8028</v>
      </c>
      <c r="F6184" t="s">
        <v>10026</v>
      </c>
      <c r="G6184" t="s">
        <v>12218</v>
      </c>
      <c r="H6184" t="s">
        <v>12750</v>
      </c>
      <c r="I6184" s="1">
        <v>754.52882090688001</v>
      </c>
      <c r="J6184" s="1">
        <v>5887.3979472495384</v>
      </c>
      <c r="K6184" s="1"/>
      <c r="L6184" s="1">
        <v>0</v>
      </c>
      <c r="M6184" s="1">
        <v>11013.20601192</v>
      </c>
      <c r="N6184" s="1">
        <v>5895.881216018568</v>
      </c>
      <c r="O6184" s="1">
        <v>1129.4649250902</v>
      </c>
      <c r="P6184" s="1">
        <v>633.83684508052829</v>
      </c>
      <c r="Q6184" s="1">
        <v>0</v>
      </c>
      <c r="R6184" s="1">
        <v>234.64965231224201</v>
      </c>
      <c r="S6184" s="1">
        <v>900</v>
      </c>
      <c r="T6184" s="1">
        <v>168.92436288959999</v>
      </c>
      <c r="U6184" s="1">
        <v>157.65150751499999</v>
      </c>
      <c r="V6184" s="1">
        <v>16185</v>
      </c>
      <c r="W6184" s="1">
        <v>1342.4993396518109</v>
      </c>
      <c r="X6184" s="1">
        <v>2560.3226521309539</v>
      </c>
      <c r="Y6184" s="1">
        <v>13302.824503211559</v>
      </c>
      <c r="Z6184" s="1">
        <v>13</v>
      </c>
      <c r="AA6184" s="1">
        <v>66267</v>
      </c>
      <c r="AB6184" s="1">
        <v>135.82599999999999</v>
      </c>
      <c r="AC6184" s="1">
        <v>793.03791999999999</v>
      </c>
      <c r="AD6184" s="1">
        <v>6527.7148963636273</v>
      </c>
      <c r="AE6184" s="1">
        <v>6275.5952853888002</v>
      </c>
      <c r="AF6184" s="1">
        <v>1248.688890479923</v>
      </c>
      <c r="AG6184" s="1">
        <v>40884</v>
      </c>
      <c r="AH6184" s="1">
        <v>4375</v>
      </c>
      <c r="AI6184" s="1">
        <v>387.53236192320003</v>
      </c>
      <c r="AJ6184" s="1">
        <v>4842.4984028352001</v>
      </c>
      <c r="AK6184" s="1">
        <v>250.62634232639999</v>
      </c>
      <c r="AL6184" s="1">
        <v>192166.703125</v>
      </c>
      <c r="AM6184" s="1">
        <v>163375.59375</v>
      </c>
      <c r="AN6184" s="1">
        <v>28791.119140625</v>
      </c>
      <c r="AO6184" t="s">
        <v>18994</v>
      </c>
    </row>
    <row r="6185" spans="1:41" x14ac:dyDescent="0.25">
      <c r="A6185" s="1">
        <v>2023</v>
      </c>
      <c r="B6185" t="s">
        <v>4718</v>
      </c>
      <c r="C6185" t="s">
        <v>7136</v>
      </c>
      <c r="D6185" t="s">
        <v>7242</v>
      </c>
      <c r="E6185" t="s">
        <v>8028</v>
      </c>
      <c r="F6185" t="s">
        <v>10026</v>
      </c>
      <c r="G6185" t="s">
        <v>12218</v>
      </c>
      <c r="H6185" t="s">
        <v>12750</v>
      </c>
      <c r="I6185" s="1">
        <v>620</v>
      </c>
      <c r="J6185" s="1">
        <v>9969.049535061451</v>
      </c>
      <c r="K6185" s="1"/>
      <c r="L6185" s="1">
        <v>234.554</v>
      </c>
      <c r="M6185" s="1">
        <v>7344</v>
      </c>
      <c r="N6185" s="1">
        <v>3357.156834195313</v>
      </c>
      <c r="O6185" s="1">
        <v>2132.9549867999999</v>
      </c>
      <c r="P6185" s="1">
        <v>0</v>
      </c>
      <c r="Q6185" s="1">
        <v>0</v>
      </c>
      <c r="R6185" s="1">
        <v>0</v>
      </c>
      <c r="S6185" s="1">
        <v>2125.1219999999998</v>
      </c>
      <c r="T6185" s="1">
        <v>3842.155009451797</v>
      </c>
      <c r="U6185" s="1">
        <v>151.5</v>
      </c>
      <c r="V6185" s="1">
        <v>7780</v>
      </c>
      <c r="W6185" s="1">
        <v>4504.7608199999986</v>
      </c>
      <c r="X6185" s="1">
        <v>126.875</v>
      </c>
      <c r="Y6185" s="1">
        <v>12933.715128267761</v>
      </c>
      <c r="Z6185" s="1">
        <v>330.38935265399988</v>
      </c>
      <c r="AA6185" s="1">
        <v>82747</v>
      </c>
      <c r="AB6185" s="1">
        <v>203</v>
      </c>
      <c r="AC6185" s="1">
        <v>3103.370488049999</v>
      </c>
      <c r="AD6185" s="1">
        <v>2605.9477490472709</v>
      </c>
      <c r="AE6185" s="1">
        <v>3889.7690743653839</v>
      </c>
      <c r="AF6185" s="1">
        <v>2092.6296000000002</v>
      </c>
      <c r="AG6185" s="1">
        <v>35083</v>
      </c>
      <c r="AH6185" s="1">
        <v>3634.5749759999999</v>
      </c>
      <c r="AI6185" s="1">
        <v>7625.52</v>
      </c>
      <c r="AJ6185" s="1">
        <v>9072.2880000000005</v>
      </c>
      <c r="AK6185" s="1">
        <v>245</v>
      </c>
      <c r="AL6185" s="1">
        <v>205754.328125</v>
      </c>
      <c r="AM6185" s="1">
        <v>171364.40625</v>
      </c>
      <c r="AN6185" s="1">
        <v>34389.91015625</v>
      </c>
      <c r="AO6185" t="s">
        <v>18995</v>
      </c>
    </row>
    <row r="6186" spans="1:41" x14ac:dyDescent="0.25">
      <c r="A6186" s="1">
        <v>2023</v>
      </c>
      <c r="B6186" t="s">
        <v>4719</v>
      </c>
      <c r="C6186" t="s">
        <v>7136</v>
      </c>
      <c r="D6186" t="s">
        <v>7242</v>
      </c>
      <c r="E6186" t="s">
        <v>8028</v>
      </c>
      <c r="F6186" t="s">
        <v>10026</v>
      </c>
      <c r="G6186" t="s">
        <v>12218</v>
      </c>
      <c r="H6186" t="s">
        <v>12750</v>
      </c>
      <c r="I6186" s="1">
        <v>924</v>
      </c>
      <c r="J6186" s="1">
        <v>2503.9</v>
      </c>
      <c r="K6186" s="1">
        <v>51</v>
      </c>
      <c r="L6186" s="1">
        <v>316.93854919863691</v>
      </c>
      <c r="M6186" s="1">
        <v>2982.8749999999982</v>
      </c>
      <c r="N6186" s="1">
        <v>3558.779700000001</v>
      </c>
      <c r="O6186" s="1">
        <v>709.67887130245992</v>
      </c>
      <c r="P6186" s="1">
        <v>768</v>
      </c>
      <c r="Q6186" s="1">
        <v>1229.8838229927719</v>
      </c>
      <c r="R6186" s="1">
        <v>538.14689099956161</v>
      </c>
      <c r="S6186" s="1">
        <v>7993</v>
      </c>
      <c r="T6186" s="1">
        <v>1061.5</v>
      </c>
      <c r="U6186" s="1">
        <v>150</v>
      </c>
      <c r="V6186" s="1">
        <v>4964.2303055419688</v>
      </c>
      <c r="W6186" s="1">
        <v>945.69496657675836</v>
      </c>
      <c r="X6186" s="1">
        <v>2061.5408322807261</v>
      </c>
      <c r="Y6186" s="1">
        <v>7515</v>
      </c>
      <c r="Z6186" s="1">
        <v>1985.459226766995</v>
      </c>
      <c r="AA6186" s="1">
        <v>37371.965008118059</v>
      </c>
      <c r="AB6186" s="1">
        <v>165</v>
      </c>
      <c r="AC6186" s="1">
        <v>551.95878000000005</v>
      </c>
      <c r="AD6186" s="1">
        <v>4916.6431489422994</v>
      </c>
      <c r="AE6186" s="1">
        <v>5962.4319047540002</v>
      </c>
      <c r="AF6186" s="1">
        <v>6582.5698679716897</v>
      </c>
      <c r="AG6186" s="1">
        <v>32597.755374051791</v>
      </c>
      <c r="AH6186" s="1">
        <v>4811.81704801875</v>
      </c>
      <c r="AI6186" s="1">
        <v>233.04305088135069</v>
      </c>
      <c r="AJ6186" s="1">
        <v>7961.0131370202052</v>
      </c>
      <c r="AK6186" s="1">
        <v>654</v>
      </c>
      <c r="AL6186" s="1">
        <v>142067.84375</v>
      </c>
      <c r="AM6186" s="1">
        <v>115482.0390625</v>
      </c>
      <c r="AN6186" s="1">
        <v>26585.79296875</v>
      </c>
      <c r="AO6186" t="s">
        <v>18996</v>
      </c>
    </row>
    <row r="6187" spans="1:41" x14ac:dyDescent="0.25">
      <c r="A6187" s="1">
        <v>2023</v>
      </c>
      <c r="B6187" t="s">
        <v>4720</v>
      </c>
      <c r="C6187" t="s">
        <v>7136</v>
      </c>
      <c r="D6187" t="s">
        <v>7242</v>
      </c>
      <c r="E6187" t="s">
        <v>8028</v>
      </c>
      <c r="F6187" t="s">
        <v>10026</v>
      </c>
      <c r="G6187" t="s">
        <v>12218</v>
      </c>
      <c r="H6187" t="s">
        <v>12750</v>
      </c>
      <c r="I6187" s="1">
        <v>800</v>
      </c>
      <c r="J6187" s="1">
        <v>9961.1539497137637</v>
      </c>
      <c r="K6187" s="1">
        <v>0</v>
      </c>
      <c r="L6187" s="1">
        <v>159.44660297999999</v>
      </c>
      <c r="M6187" s="1">
        <v>9852.5879999999997</v>
      </c>
      <c r="N6187" s="1">
        <v>4331.7126812972656</v>
      </c>
      <c r="O6187" s="1">
        <v>1176.152786136</v>
      </c>
      <c r="P6187" s="1">
        <v>438.53853599999991</v>
      </c>
      <c r="Q6187" s="1">
        <v>0</v>
      </c>
      <c r="R6187" s="1">
        <v>307.68321315039952</v>
      </c>
      <c r="S6187" s="1">
        <v>238.68744098205849</v>
      </c>
      <c r="T6187" s="1">
        <v>2924.2418193697872</v>
      </c>
      <c r="U6187" s="1">
        <v>153.01499999999999</v>
      </c>
      <c r="V6187" s="1">
        <v>4081</v>
      </c>
      <c r="W6187" s="1">
        <v>1747.0455062399999</v>
      </c>
      <c r="X6187" s="1">
        <v>4608.2834999999995</v>
      </c>
      <c r="Y6187" s="1">
        <v>11078.55670898194</v>
      </c>
      <c r="Z6187" s="1">
        <v>831.12682873281142</v>
      </c>
      <c r="AA6187" s="1">
        <v>69746</v>
      </c>
      <c r="AB6187" s="1">
        <v>33</v>
      </c>
      <c r="AC6187" s="1">
        <v>2499.0408000000002</v>
      </c>
      <c r="AD6187" s="1">
        <v>2455.5098606330912</v>
      </c>
      <c r="AE6187" s="1">
        <v>3319.09895504326</v>
      </c>
      <c r="AF6187" s="1">
        <v>710.03953589688092</v>
      </c>
      <c r="AG6187" s="1">
        <v>34596</v>
      </c>
      <c r="AH6187" s="1">
        <v>4599.1177033720032</v>
      </c>
      <c r="AI6187" s="1">
        <v>792.78480000000002</v>
      </c>
      <c r="AJ6187" s="1">
        <v>11349.619559999999</v>
      </c>
      <c r="AK6187" s="1">
        <v>250</v>
      </c>
      <c r="AL6187" s="1">
        <v>183039.453125</v>
      </c>
      <c r="AM6187" s="1">
        <v>154362.03125</v>
      </c>
      <c r="AN6187" s="1">
        <v>28677.412109375</v>
      </c>
      <c r="AO6187" t="s">
        <v>18997</v>
      </c>
    </row>
    <row r="6188" spans="1:41" x14ac:dyDescent="0.25">
      <c r="A6188" s="1">
        <v>2023</v>
      </c>
      <c r="B6188" t="s">
        <v>4721</v>
      </c>
      <c r="C6188" t="s">
        <v>7136</v>
      </c>
      <c r="D6188" t="s">
        <v>7242</v>
      </c>
      <c r="E6188" t="s">
        <v>8028</v>
      </c>
      <c r="F6188" t="s">
        <v>10026</v>
      </c>
      <c r="G6188" t="s">
        <v>12218</v>
      </c>
      <c r="H6188" t="s">
        <v>12750</v>
      </c>
      <c r="I6188" s="1">
        <v>609.26287812117812</v>
      </c>
      <c r="J6188" s="1">
        <v>3125</v>
      </c>
      <c r="K6188" s="1">
        <v>47.970998495225558</v>
      </c>
      <c r="L6188" s="1">
        <v>341.87439999999998</v>
      </c>
      <c r="M6188" s="1">
        <v>7045.1531249999962</v>
      </c>
      <c r="N6188" s="1">
        <v>4246.2576290655506</v>
      </c>
      <c r="O6188" s="1">
        <v>1823.9221496419379</v>
      </c>
      <c r="P6188" s="1">
        <v>665.50847999999996</v>
      </c>
      <c r="Q6188" s="1">
        <v>978.29270018862758</v>
      </c>
      <c r="R6188" s="1">
        <v>249.3116541838925</v>
      </c>
      <c r="S6188" s="1">
        <v>5069.028715534102</v>
      </c>
      <c r="T6188" s="1">
        <v>166.4767369352669</v>
      </c>
      <c r="U6188" s="1">
        <v>174.0258786488659</v>
      </c>
      <c r="V6188" s="1">
        <v>401</v>
      </c>
      <c r="W6188" s="1">
        <v>1396.7349704744049</v>
      </c>
      <c r="X6188" s="1">
        <v>3900.5875460746988</v>
      </c>
      <c r="Y6188" s="1">
        <v>20168.98</v>
      </c>
      <c r="Z6188" s="1">
        <v>2852.515179972464</v>
      </c>
      <c r="AA6188" s="1">
        <v>38840.914949633487</v>
      </c>
      <c r="AB6188" s="1">
        <v>170</v>
      </c>
      <c r="AC6188" s="1">
        <v>1035.0434600000001</v>
      </c>
      <c r="AD6188" s="1">
        <v>4008.978181263903</v>
      </c>
      <c r="AE6188" s="1">
        <v>7131.420130527933</v>
      </c>
      <c r="AF6188" s="1">
        <v>5480.0594915011498</v>
      </c>
      <c r="AG6188" s="1">
        <v>30043.273178581148</v>
      </c>
      <c r="AH6188" s="1">
        <v>7237.3946199251604</v>
      </c>
      <c r="AI6188" s="1">
        <v>522.6519787804225</v>
      </c>
      <c r="AJ6188" s="1">
        <v>27026.324494893659</v>
      </c>
      <c r="AK6188" s="1">
        <v>274.81232075757981</v>
      </c>
      <c r="AL6188" s="1">
        <v>175032.78125</v>
      </c>
      <c r="AM6188" s="1">
        <v>143369.078125</v>
      </c>
      <c r="AN6188" s="1">
        <v>31663.7109375</v>
      </c>
      <c r="AO6188" t="s">
        <v>18998</v>
      </c>
    </row>
    <row r="6189" spans="1:41" x14ac:dyDescent="0.25">
      <c r="A6189" s="1">
        <v>2023</v>
      </c>
      <c r="B6189" t="s">
        <v>4722</v>
      </c>
      <c r="C6189" t="s">
        <v>7136</v>
      </c>
      <c r="D6189" t="s">
        <v>7242</v>
      </c>
      <c r="E6189" t="s">
        <v>8028</v>
      </c>
      <c r="F6189" t="s">
        <v>10026</v>
      </c>
      <c r="G6189" t="s">
        <v>12218</v>
      </c>
      <c r="H6189" t="s">
        <v>12750</v>
      </c>
      <c r="I6189" s="1">
        <v>3422.6504899199999</v>
      </c>
      <c r="J6189" s="1">
        <v>11423.788350930519</v>
      </c>
      <c r="K6189" s="1">
        <v>0</v>
      </c>
      <c r="L6189" s="1">
        <v>0</v>
      </c>
      <c r="M6189" s="1">
        <v>6413.4105479999998</v>
      </c>
      <c r="N6189" s="1">
        <v>5765.9246589694958</v>
      </c>
      <c r="O6189" s="1">
        <v>918.74118341485439</v>
      </c>
      <c r="P6189" s="1">
        <v>904.77552584900013</v>
      </c>
      <c r="Q6189" s="1">
        <v>0</v>
      </c>
      <c r="R6189" s="1">
        <v>234.35159108773709</v>
      </c>
      <c r="S6189" s="1">
        <v>2348.8277107680001</v>
      </c>
      <c r="T6189" s="1">
        <v>220.4538</v>
      </c>
      <c r="U6189" s="1">
        <v>156.09060149999999</v>
      </c>
      <c r="V6189" s="1">
        <v>16229</v>
      </c>
      <c r="W6189" s="1">
        <v>1515.4050239999999</v>
      </c>
      <c r="X6189" s="1">
        <v>5926.7250000000004</v>
      </c>
      <c r="Y6189" s="1">
        <v>12798.00644271093</v>
      </c>
      <c r="Z6189" s="1">
        <v>984.94724910613093</v>
      </c>
      <c r="AA6189" s="1">
        <v>63531</v>
      </c>
      <c r="AB6189" s="1">
        <v>265</v>
      </c>
      <c r="AC6189" s="1">
        <v>1671.9284399999999</v>
      </c>
      <c r="AD6189" s="1">
        <v>1315.7011155851769</v>
      </c>
      <c r="AE6189" s="1">
        <v>2040.3846215999999</v>
      </c>
      <c r="AF6189" s="1">
        <v>745.66766460306201</v>
      </c>
      <c r="AG6189" s="1">
        <v>54463</v>
      </c>
      <c r="AH6189" s="1">
        <v>4923.0584076228242</v>
      </c>
      <c r="AI6189" s="1">
        <v>239.21750736000001</v>
      </c>
      <c r="AJ6189" s="1">
        <v>7635.3812026099204</v>
      </c>
      <c r="AK6189" s="1">
        <v>246</v>
      </c>
      <c r="AL6189" s="1">
        <v>206339.4375</v>
      </c>
      <c r="AM6189" s="1">
        <v>182006.875</v>
      </c>
      <c r="AN6189" s="1">
        <v>24332.541015625</v>
      </c>
      <c r="AO6189" t="s">
        <v>18999</v>
      </c>
    </row>
    <row r="6190" spans="1:41" x14ac:dyDescent="0.25">
      <c r="A6190" s="1">
        <v>2023</v>
      </c>
      <c r="B6190" t="s">
        <v>4723</v>
      </c>
      <c r="C6190" t="s">
        <v>7136</v>
      </c>
      <c r="D6190" t="s">
        <v>7242</v>
      </c>
      <c r="E6190" t="s">
        <v>8028</v>
      </c>
      <c r="F6190" t="s">
        <v>10026</v>
      </c>
      <c r="G6190" t="s">
        <v>12218</v>
      </c>
      <c r="H6190" t="s">
        <v>12750</v>
      </c>
      <c r="I6190" s="1">
        <v>938.4</v>
      </c>
      <c r="J6190" s="1">
        <v>2879.6</v>
      </c>
      <c r="K6190" s="1">
        <v>49.1702734576062</v>
      </c>
      <c r="L6190" s="1">
        <v>384.77460000000002</v>
      </c>
      <c r="M6190" s="1">
        <v>2995.0499999999979</v>
      </c>
      <c r="N6190" s="1">
        <v>5931.0300510914722</v>
      </c>
      <c r="O6190" s="1">
        <v>705</v>
      </c>
      <c r="P6190" s="1">
        <v>668</v>
      </c>
      <c r="Q6190" s="1">
        <v>1371.889867028628</v>
      </c>
      <c r="R6190" s="1">
        <v>479.01443416466202</v>
      </c>
      <c r="S6190" s="1">
        <v>8938.052888658025</v>
      </c>
      <c r="T6190" s="1">
        <v>265.4043513610992</v>
      </c>
      <c r="U6190" s="1">
        <v>177.50639622184329</v>
      </c>
      <c r="V6190" s="1">
        <v>1738</v>
      </c>
      <c r="W6190" s="1">
        <v>1417.7078510127419</v>
      </c>
      <c r="X6190" s="1">
        <v>3875.4280718772538</v>
      </c>
      <c r="Y6190" s="1">
        <v>17301</v>
      </c>
      <c r="Z6190" s="1">
        <v>180.21299999999999</v>
      </c>
      <c r="AA6190" s="1">
        <v>39634.182073567346</v>
      </c>
      <c r="AB6190" s="1">
        <v>170</v>
      </c>
      <c r="AC6190" s="1">
        <v>541.79999999999995</v>
      </c>
      <c r="AD6190" s="1">
        <v>5484.3333896500108</v>
      </c>
      <c r="AE6190" s="1">
        <v>9791.6746129740332</v>
      </c>
      <c r="AF6190" s="1">
        <v>5609.9158976196168</v>
      </c>
      <c r="AG6190" s="1">
        <v>60878</v>
      </c>
      <c r="AH6190" s="1">
        <v>9336.019498195772</v>
      </c>
      <c r="AI6190" s="1">
        <v>533.105018356031</v>
      </c>
      <c r="AJ6190" s="1">
        <v>7961.0131370202052</v>
      </c>
      <c r="AK6190" s="1">
        <v>878.17220809661774</v>
      </c>
      <c r="AL6190" s="1">
        <v>191113.453125</v>
      </c>
      <c r="AM6190" s="1">
        <v>156466.015625</v>
      </c>
      <c r="AN6190" s="1">
        <v>34647.4453125</v>
      </c>
      <c r="AO6190" t="s">
        <v>19000</v>
      </c>
    </row>
    <row r="6191" spans="1:41" x14ac:dyDescent="0.25">
      <c r="A6191" s="1">
        <v>2023</v>
      </c>
      <c r="B6191" t="s">
        <v>4724</v>
      </c>
      <c r="C6191" t="s">
        <v>7136</v>
      </c>
      <c r="D6191" t="s">
        <v>7242</v>
      </c>
      <c r="E6191" t="s">
        <v>8028</v>
      </c>
      <c r="F6191" t="s">
        <v>10026</v>
      </c>
      <c r="G6191" t="s">
        <v>12218</v>
      </c>
      <c r="H6191" t="s">
        <v>12750</v>
      </c>
      <c r="I6191" s="1">
        <v>3214.8235152000002</v>
      </c>
      <c r="J6191" s="1">
        <v>11087.15999160006</v>
      </c>
      <c r="K6191" s="1"/>
      <c r="L6191" s="1">
        <v>0</v>
      </c>
      <c r="M6191" s="1">
        <v>21521.29824</v>
      </c>
      <c r="N6191" s="1">
        <v>5658.8917224392399</v>
      </c>
      <c r="O6191" s="1">
        <v>1192.55885040672</v>
      </c>
      <c r="P6191" s="1">
        <v>817.53630382592689</v>
      </c>
      <c r="Q6191" s="1">
        <v>0</v>
      </c>
      <c r="R6191" s="1">
        <v>698.81223426220788</v>
      </c>
      <c r="S6191" s="1">
        <v>1369.2766824</v>
      </c>
      <c r="T6191" s="1">
        <v>107.94115567523799</v>
      </c>
      <c r="U6191" s="1">
        <v>154.54515000000001</v>
      </c>
      <c r="V6191" s="1">
        <v>7814</v>
      </c>
      <c r="W6191" s="1">
        <v>6080.7218399999992</v>
      </c>
      <c r="X6191" s="1">
        <v>2332</v>
      </c>
      <c r="Y6191" s="1">
        <v>38165.495815032467</v>
      </c>
      <c r="Z6191" s="1">
        <v>8981.8543844051219</v>
      </c>
      <c r="AA6191" s="1">
        <v>67233</v>
      </c>
      <c r="AB6191" s="1">
        <v>34</v>
      </c>
      <c r="AC6191" s="1">
        <v>2399.7269799999999</v>
      </c>
      <c r="AD6191" s="1">
        <v>1452.6778143036349</v>
      </c>
      <c r="AE6191" s="1">
        <v>4952.7426149814992</v>
      </c>
      <c r="AF6191" s="1">
        <v>721.44103464</v>
      </c>
      <c r="AG6191" s="1">
        <v>36261</v>
      </c>
      <c r="AH6191" s="1">
        <v>7772.4371250866034</v>
      </c>
      <c r="AI6191" s="1">
        <v>227.098512</v>
      </c>
      <c r="AJ6191" s="1">
        <v>7706.9169792000002</v>
      </c>
      <c r="AK6191" s="1">
        <v>241</v>
      </c>
      <c r="AL6191" s="1">
        <v>238198.953125</v>
      </c>
      <c r="AM6191" s="1">
        <v>195867.96875</v>
      </c>
      <c r="AN6191" s="1">
        <v>42331.01171875</v>
      </c>
      <c r="AO6191" t="s">
        <v>19001</v>
      </c>
    </row>
    <row r="6192" spans="1:41" x14ac:dyDescent="0.25">
      <c r="A6192" s="1">
        <v>2023</v>
      </c>
      <c r="B6192" t="s">
        <v>4725</v>
      </c>
      <c r="C6192" t="s">
        <v>7136</v>
      </c>
      <c r="D6192" t="s">
        <v>7242</v>
      </c>
      <c r="E6192" t="s">
        <v>8029</v>
      </c>
      <c r="F6192" t="s">
        <v>10027</v>
      </c>
      <c r="G6192" t="s">
        <v>12218</v>
      </c>
      <c r="H6192" t="s">
        <v>12750</v>
      </c>
      <c r="I6192" s="1">
        <v>2352.508247345726</v>
      </c>
      <c r="J6192" s="1">
        <v>4217</v>
      </c>
      <c r="K6192" s="1">
        <v>261</v>
      </c>
      <c r="L6192" s="1">
        <v>326</v>
      </c>
      <c r="M6192" s="1">
        <v>1102.4999999999991</v>
      </c>
      <c r="N6192" s="1">
        <v>550</v>
      </c>
      <c r="O6192" s="1">
        <v>89.605918093744961</v>
      </c>
      <c r="P6192" s="1">
        <v>0</v>
      </c>
      <c r="Q6192" s="1">
        <v>66</v>
      </c>
      <c r="R6192" s="1">
        <v>800.68541214250263</v>
      </c>
      <c r="S6192" s="1">
        <v>6244</v>
      </c>
      <c r="T6192" s="1">
        <v>0</v>
      </c>
      <c r="U6192" s="1"/>
      <c r="V6192" s="1">
        <v>125</v>
      </c>
      <c r="W6192" s="1">
        <v>1102.4960000000001</v>
      </c>
      <c r="X6192" s="1">
        <v>1123.2686074543731</v>
      </c>
      <c r="Y6192" s="1">
        <v>2960</v>
      </c>
      <c r="Z6192" s="1">
        <v>994.5</v>
      </c>
      <c r="AA6192" s="1">
        <v>18194.681184676399</v>
      </c>
      <c r="AB6192" s="1">
        <v>0</v>
      </c>
      <c r="AC6192" s="1">
        <v>200.97327343882819</v>
      </c>
      <c r="AD6192" s="1">
        <v>2325.5722094497082</v>
      </c>
      <c r="AE6192" s="1">
        <v>1218.4028975099179</v>
      </c>
      <c r="AF6192" s="1">
        <v>6221.7475196532396</v>
      </c>
      <c r="AG6192" s="1">
        <v>29677.261987977148</v>
      </c>
      <c r="AH6192" s="1">
        <v>4317.4466549375002</v>
      </c>
      <c r="AI6192" s="1">
        <v>0</v>
      </c>
      <c r="AJ6192" s="1">
        <v>5482.05</v>
      </c>
      <c r="AK6192" s="1"/>
      <c r="AL6192" s="1">
        <v>89952.6953125</v>
      </c>
      <c r="AM6192" s="1">
        <v>73386.8046875</v>
      </c>
      <c r="AN6192" s="1">
        <v>16565.888671875</v>
      </c>
      <c r="AO6192" t="s">
        <v>19002</v>
      </c>
    </row>
    <row r="6193" spans="1:41" x14ac:dyDescent="0.25">
      <c r="A6193" s="1">
        <v>2023</v>
      </c>
      <c r="B6193" t="s">
        <v>4726</v>
      </c>
      <c r="C6193" t="s">
        <v>7136</v>
      </c>
      <c r="D6193" t="s">
        <v>7242</v>
      </c>
      <c r="E6193" t="s">
        <v>8029</v>
      </c>
      <c r="F6193" t="s">
        <v>10027</v>
      </c>
      <c r="G6193" t="s">
        <v>12218</v>
      </c>
      <c r="H6193" t="s">
        <v>12750</v>
      </c>
      <c r="I6193" s="1">
        <v>2000</v>
      </c>
      <c r="J6193" s="1"/>
      <c r="K6193" s="1">
        <v>125</v>
      </c>
      <c r="L6193" s="1">
        <v>339.39</v>
      </c>
      <c r="M6193" s="1">
        <v>5299.5878553600014</v>
      </c>
      <c r="N6193" s="1">
        <v>831.31267743796491</v>
      </c>
      <c r="O6193" s="1">
        <v>55.095850004399992</v>
      </c>
      <c r="P6193" s="1">
        <v>136.7340067340067</v>
      </c>
      <c r="Q6193" s="1">
        <v>74.423148936395847</v>
      </c>
      <c r="R6193" s="1">
        <v>369.04693877885057</v>
      </c>
      <c r="S6193" s="1">
        <v>4374</v>
      </c>
      <c r="T6193" s="1"/>
      <c r="U6193" s="1"/>
      <c r="V6193" s="1">
        <v>879</v>
      </c>
      <c r="W6193" s="1">
        <v>1442.354662435831</v>
      </c>
      <c r="X6193" s="1">
        <v>2098</v>
      </c>
      <c r="Y6193" s="1">
        <v>2055.7903645262818</v>
      </c>
      <c r="Z6193" s="1">
        <v>806.01136655122082</v>
      </c>
      <c r="AA6193" s="1">
        <v>22429</v>
      </c>
      <c r="AB6193" s="1"/>
      <c r="AC6193" s="1">
        <v>0</v>
      </c>
      <c r="AD6193" s="1">
        <v>1361.5737819707799</v>
      </c>
      <c r="AE6193" s="1">
        <v>1148.2440353280001</v>
      </c>
      <c r="AF6193" s="1">
        <v>7315.5510755389432</v>
      </c>
      <c r="AG6193" s="1">
        <v>36964</v>
      </c>
      <c r="AH6193" s="1">
        <v>3702</v>
      </c>
      <c r="AI6193" s="1">
        <v>2149.0932834288001</v>
      </c>
      <c r="AJ6193" s="1">
        <v>6568.5163124968649</v>
      </c>
      <c r="AK6193" s="1"/>
      <c r="AL6193" s="1">
        <v>102523.7265625</v>
      </c>
      <c r="AM6193" s="1">
        <v>81917.015625</v>
      </c>
      <c r="AN6193" s="1">
        <v>20606.70703125</v>
      </c>
      <c r="AO6193" t="s">
        <v>19003</v>
      </c>
    </row>
    <row r="6194" spans="1:41" x14ac:dyDescent="0.25">
      <c r="A6194" s="1">
        <v>2023</v>
      </c>
      <c r="B6194" t="s">
        <v>4727</v>
      </c>
      <c r="C6194" t="s">
        <v>7136</v>
      </c>
      <c r="D6194" t="s">
        <v>7242</v>
      </c>
      <c r="E6194" t="s">
        <v>8029</v>
      </c>
      <c r="F6194" t="s">
        <v>10027</v>
      </c>
      <c r="G6194" t="s">
        <v>12218</v>
      </c>
      <c r="H6194" t="s">
        <v>12750</v>
      </c>
      <c r="I6194" s="1">
        <v>2000</v>
      </c>
      <c r="J6194" s="1">
        <v>4090.406507714717</v>
      </c>
      <c r="K6194" s="1">
        <v>105.16128324375001</v>
      </c>
      <c r="L6194" s="1">
        <v>0</v>
      </c>
      <c r="M6194" s="1">
        <v>10187.596799999999</v>
      </c>
      <c r="N6194" s="1">
        <v>228</v>
      </c>
      <c r="O6194" s="1">
        <v>53.060399999999987</v>
      </c>
      <c r="P6194" s="1">
        <v>1080</v>
      </c>
      <c r="Q6194" s="1">
        <v>313.90290018719998</v>
      </c>
      <c r="R6194" s="1">
        <v>419.60164320000001</v>
      </c>
      <c r="S6194" s="1">
        <v>4457.0735999999997</v>
      </c>
      <c r="T6194" s="1">
        <v>50</v>
      </c>
      <c r="U6194" s="1"/>
      <c r="V6194" s="1">
        <v>264</v>
      </c>
      <c r="W6194" s="1">
        <v>1325.4487919999999</v>
      </c>
      <c r="X6194" s="1">
        <v>2744</v>
      </c>
      <c r="Y6194" s="1">
        <v>5168.2622017666063</v>
      </c>
      <c r="Z6194" s="1">
        <v>636.10505452800021</v>
      </c>
      <c r="AA6194" s="1">
        <v>30635</v>
      </c>
      <c r="AB6194" s="1"/>
      <c r="AC6194" s="1">
        <v>0</v>
      </c>
      <c r="AD6194" s="1">
        <v>1333.3458079386339</v>
      </c>
      <c r="AE6194" s="1">
        <v>1275.5720160000001</v>
      </c>
      <c r="AF6194" s="1">
        <v>7035.8090400000001</v>
      </c>
      <c r="AG6194" s="1">
        <v>61879</v>
      </c>
      <c r="AH6194" s="1">
        <v>4977.9553215810174</v>
      </c>
      <c r="AI6194" s="1">
        <v>3105.0946079999999</v>
      </c>
      <c r="AJ6194" s="1">
        <v>7816.2404191686246</v>
      </c>
      <c r="AK6194" s="1"/>
      <c r="AL6194" s="1">
        <v>151180.625</v>
      </c>
      <c r="AM6194" s="1">
        <v>122841.8984375</v>
      </c>
      <c r="AN6194" s="1">
        <v>28338.734375</v>
      </c>
      <c r="AO6194" t="s">
        <v>19004</v>
      </c>
    </row>
    <row r="6195" spans="1:41" x14ac:dyDescent="0.25">
      <c r="A6195" s="1">
        <v>2023</v>
      </c>
      <c r="B6195" t="s">
        <v>4728</v>
      </c>
      <c r="C6195" t="s">
        <v>7136</v>
      </c>
      <c r="D6195" t="s">
        <v>7242</v>
      </c>
      <c r="E6195" t="s">
        <v>8029</v>
      </c>
      <c r="F6195" t="s">
        <v>10027</v>
      </c>
      <c r="G6195" t="s">
        <v>12218</v>
      </c>
      <c r="H6195" t="s">
        <v>12750</v>
      </c>
      <c r="I6195" s="1">
        <v>2000</v>
      </c>
      <c r="J6195" s="1">
        <v>6585.07914465876</v>
      </c>
      <c r="K6195" s="1">
        <v>66.974967537939989</v>
      </c>
      <c r="L6195" s="1">
        <v>637.78641191999998</v>
      </c>
      <c r="M6195" s="1">
        <v>8895.4199996000007</v>
      </c>
      <c r="N6195" s="1">
        <v>268.16520000000003</v>
      </c>
      <c r="O6195" s="1">
        <v>52.02</v>
      </c>
      <c r="P6195" s="1">
        <v>1080</v>
      </c>
      <c r="Q6195" s="1">
        <v>192.10014689759129</v>
      </c>
      <c r="R6195" s="1">
        <v>411.65954347473053</v>
      </c>
      <c r="S6195" s="1">
        <v>3632.2001888574132</v>
      </c>
      <c r="T6195" s="1">
        <v>50</v>
      </c>
      <c r="U6195" s="1">
        <v>0</v>
      </c>
      <c r="V6195" s="1">
        <v>146</v>
      </c>
      <c r="W6195" s="1">
        <v>768</v>
      </c>
      <c r="X6195" s="1">
        <v>2722.4759332312492</v>
      </c>
      <c r="Y6195" s="1">
        <v>4862.9734863918384</v>
      </c>
      <c r="Z6195" s="1">
        <v>605.59865609511235</v>
      </c>
      <c r="AA6195" s="1">
        <v>30866</v>
      </c>
      <c r="AB6195" s="1"/>
      <c r="AC6195" s="1">
        <v>-680.38592303102826</v>
      </c>
      <c r="AD6195" s="1">
        <v>1490.1472487029739</v>
      </c>
      <c r="AE6195" s="1">
        <v>1275.5304000000001</v>
      </c>
      <c r="AF6195" s="1">
        <v>7780.0731142609466</v>
      </c>
      <c r="AG6195" s="1">
        <v>82896</v>
      </c>
      <c r="AH6195" s="1">
        <v>5190.4925648309163</v>
      </c>
      <c r="AI6195" s="1">
        <v>3044.2103999999999</v>
      </c>
      <c r="AJ6195" s="1">
        <v>9217.1500217455668</v>
      </c>
      <c r="AK6195" s="1"/>
      <c r="AL6195" s="1">
        <v>174055.671875</v>
      </c>
      <c r="AM6195" s="1">
        <v>148143.734375</v>
      </c>
      <c r="AN6195" s="1">
        <v>25911.939453125</v>
      </c>
      <c r="AO6195" t="s">
        <v>19005</v>
      </c>
    </row>
    <row r="6196" spans="1:41" x14ac:dyDescent="0.25">
      <c r="A6196" s="1">
        <v>2023</v>
      </c>
      <c r="B6196" t="s">
        <v>4729</v>
      </c>
      <c r="C6196" t="s">
        <v>7136</v>
      </c>
      <c r="D6196" t="s">
        <v>7242</v>
      </c>
      <c r="E6196" t="s">
        <v>8029</v>
      </c>
      <c r="F6196" t="s">
        <v>10027</v>
      </c>
      <c r="G6196" t="s">
        <v>12218</v>
      </c>
      <c r="H6196" t="s">
        <v>12750</v>
      </c>
      <c r="I6196" s="1">
        <v>2400</v>
      </c>
      <c r="J6196" s="1">
        <v>4071.48</v>
      </c>
      <c r="K6196" s="1">
        <v>0</v>
      </c>
      <c r="L6196" s="1">
        <v>317</v>
      </c>
      <c r="M6196" s="1">
        <v>3732.7871986484361</v>
      </c>
      <c r="N6196" s="1">
        <v>644.41265955124618</v>
      </c>
      <c r="O6196" s="1">
        <v>58.04971832087643</v>
      </c>
      <c r="P6196" s="1">
        <v>0</v>
      </c>
      <c r="Q6196" s="1">
        <v>37.858930741728003</v>
      </c>
      <c r="R6196" s="1">
        <v>242.0428982404122</v>
      </c>
      <c r="S6196" s="1">
        <v>4787.1215958315579</v>
      </c>
      <c r="T6196" s="1">
        <v>112.6492586595306</v>
      </c>
      <c r="U6196" s="1"/>
      <c r="V6196" s="1">
        <v>171</v>
      </c>
      <c r="W6196" s="1">
        <v>1326.6347361342041</v>
      </c>
      <c r="X6196" s="1">
        <v>3009.4475831860168</v>
      </c>
      <c r="Y6196" s="1">
        <v>2113.4289600000002</v>
      </c>
      <c r="Z6196" s="1">
        <v>860.68861512086789</v>
      </c>
      <c r="AA6196" s="1">
        <v>17024.720957413188</v>
      </c>
      <c r="AB6196" s="1">
        <v>0</v>
      </c>
      <c r="AC6196" s="1">
        <v>55</v>
      </c>
      <c r="AD6196" s="1">
        <v>2317.38738379196</v>
      </c>
      <c r="AE6196" s="1">
        <v>1478.083321816046</v>
      </c>
      <c r="AF6196" s="1">
        <v>3659.1542627096342</v>
      </c>
      <c r="AG6196" s="1">
        <v>37549.019111733862</v>
      </c>
      <c r="AH6196" s="1">
        <v>3788.5183521103081</v>
      </c>
      <c r="AI6196" s="1">
        <v>1679.3784461032469</v>
      </c>
      <c r="AJ6196" s="1">
        <v>6656.9891179597307</v>
      </c>
      <c r="AK6196" s="1"/>
      <c r="AL6196" s="1">
        <v>98092.8515625</v>
      </c>
      <c r="AM6196" s="1">
        <v>77280.8828125</v>
      </c>
      <c r="AN6196" s="1">
        <v>20811.974609375</v>
      </c>
      <c r="AO6196" t="s">
        <v>19006</v>
      </c>
    </row>
    <row r="6197" spans="1:41" x14ac:dyDescent="0.25">
      <c r="A6197" s="1">
        <v>2023</v>
      </c>
      <c r="B6197" t="s">
        <v>4730</v>
      </c>
      <c r="C6197" t="s">
        <v>7136</v>
      </c>
      <c r="D6197" t="s">
        <v>7242</v>
      </c>
      <c r="E6197" t="s">
        <v>8029</v>
      </c>
      <c r="F6197" t="s">
        <v>10027</v>
      </c>
      <c r="G6197" t="s">
        <v>12218</v>
      </c>
      <c r="H6197" t="s">
        <v>12750</v>
      </c>
      <c r="I6197" s="1">
        <v>2811.982514405438</v>
      </c>
      <c r="J6197" s="1">
        <v>3809.1185</v>
      </c>
      <c r="K6197" s="1">
        <v>0</v>
      </c>
      <c r="L6197" s="1">
        <v>326</v>
      </c>
      <c r="M6197" s="1">
        <v>5356.2637323773406</v>
      </c>
      <c r="N6197" s="1">
        <v>500</v>
      </c>
      <c r="O6197" s="1">
        <v>62</v>
      </c>
      <c r="P6197" s="1">
        <v>0</v>
      </c>
      <c r="Q6197" s="1">
        <v>48.879976734848583</v>
      </c>
      <c r="R6197" s="1">
        <v>335.10996971618869</v>
      </c>
      <c r="S6197" s="1">
        <v>5101.5214048552034</v>
      </c>
      <c r="T6197" s="1">
        <v>0</v>
      </c>
      <c r="U6197" s="1"/>
      <c r="V6197" s="1">
        <v>348</v>
      </c>
      <c r="W6197" s="1">
        <v>1536.197828976995</v>
      </c>
      <c r="X6197" s="1">
        <v>1194.9142968310391</v>
      </c>
      <c r="Y6197" s="1">
        <v>2445</v>
      </c>
      <c r="Z6197" s="1">
        <v>966.72400000000005</v>
      </c>
      <c r="AA6197" s="1">
        <v>18394.332578764752</v>
      </c>
      <c r="AB6197" s="1">
        <v>0</v>
      </c>
      <c r="AC6197" s="1">
        <v>201</v>
      </c>
      <c r="AD6197" s="1">
        <v>2327.8140159623208</v>
      </c>
      <c r="AE6197" s="1">
        <v>1464.574226252832</v>
      </c>
      <c r="AF6197" s="1">
        <v>3266.441068471072</v>
      </c>
      <c r="AG6197" s="1">
        <v>38346</v>
      </c>
      <c r="AH6197" s="1">
        <v>4872.8619777558042</v>
      </c>
      <c r="AI6197" s="1">
        <v>1294</v>
      </c>
      <c r="AJ6197" s="1">
        <v>8566.8238198443796</v>
      </c>
      <c r="AK6197" s="1"/>
      <c r="AL6197" s="1">
        <v>103575.5546875</v>
      </c>
      <c r="AM6197" s="1">
        <v>81829.9765625</v>
      </c>
      <c r="AN6197" s="1">
        <v>21745.57421875</v>
      </c>
      <c r="AO6197" t="s">
        <v>19007</v>
      </c>
    </row>
    <row r="6198" spans="1:41" x14ac:dyDescent="0.25">
      <c r="A6198" s="1">
        <v>2023</v>
      </c>
      <c r="B6198" t="s">
        <v>4731</v>
      </c>
      <c r="C6198" t="s">
        <v>7136</v>
      </c>
      <c r="D6198" t="s">
        <v>7242</v>
      </c>
      <c r="E6198" t="s">
        <v>8029</v>
      </c>
      <c r="F6198" t="s">
        <v>10027</v>
      </c>
      <c r="G6198" t="s">
        <v>12218</v>
      </c>
      <c r="H6198" t="s">
        <v>12750</v>
      </c>
      <c r="I6198" s="1">
        <v>2000</v>
      </c>
      <c r="J6198" s="1">
        <v>6588.8399304808991</v>
      </c>
      <c r="K6198" s="1">
        <v>64.908799999999999</v>
      </c>
      <c r="L6198" s="1">
        <v>917.82</v>
      </c>
      <c r="M6198" s="1">
        <v>9103.4999800000005</v>
      </c>
      <c r="N6198" s="1">
        <v>503.976</v>
      </c>
      <c r="O6198" s="1">
        <v>50</v>
      </c>
      <c r="P6198" s="1">
        <v>1080</v>
      </c>
      <c r="Q6198" s="1">
        <v>270</v>
      </c>
      <c r="R6198" s="1">
        <v>403.23175806741182</v>
      </c>
      <c r="S6198" s="1">
        <v>2527.5</v>
      </c>
      <c r="T6198" s="1">
        <v>0</v>
      </c>
      <c r="U6198" s="1"/>
      <c r="V6198" s="1">
        <v>245</v>
      </c>
      <c r="W6198" s="1">
        <v>1357</v>
      </c>
      <c r="X6198" s="1">
        <v>3552.5</v>
      </c>
      <c r="Y6198" s="1">
        <v>5605.6765175510718</v>
      </c>
      <c r="Z6198" s="1">
        <v>602.81216899957928</v>
      </c>
      <c r="AA6198" s="1">
        <v>27407</v>
      </c>
      <c r="AB6198" s="1"/>
      <c r="AC6198" s="1">
        <v>-2700</v>
      </c>
      <c r="AD6198" s="1">
        <v>531.07838207765167</v>
      </c>
      <c r="AE6198" s="1">
        <v>1678.92</v>
      </c>
      <c r="AF6198" s="1">
        <v>8464.34</v>
      </c>
      <c r="AG6198" s="1">
        <v>96680</v>
      </c>
      <c r="AH6198" s="1">
        <v>7406.11</v>
      </c>
      <c r="AI6198" s="1">
        <v>2984.52</v>
      </c>
      <c r="AJ6198" s="1">
        <v>9217.1500217455687</v>
      </c>
      <c r="AK6198" s="1"/>
      <c r="AL6198" s="1">
        <v>186541.890625</v>
      </c>
      <c r="AM6198" s="1">
        <v>158964.78125</v>
      </c>
      <c r="AN6198" s="1">
        <v>27577.1171875</v>
      </c>
      <c r="AO6198" t="s">
        <v>19008</v>
      </c>
    </row>
    <row r="6199" spans="1:41" x14ac:dyDescent="0.25">
      <c r="A6199" s="1">
        <v>2023</v>
      </c>
      <c r="B6199" t="s">
        <v>4732</v>
      </c>
      <c r="C6199" t="s">
        <v>7136</v>
      </c>
      <c r="D6199" t="s">
        <v>7242</v>
      </c>
      <c r="E6199" t="s">
        <v>8029</v>
      </c>
      <c r="F6199" t="s">
        <v>10027</v>
      </c>
      <c r="G6199" t="s">
        <v>12218</v>
      </c>
      <c r="H6199" t="s">
        <v>12750</v>
      </c>
      <c r="I6199" s="1">
        <v>3200</v>
      </c>
      <c r="J6199" s="1">
        <v>3478</v>
      </c>
      <c r="K6199" s="1">
        <v>126.98446220036</v>
      </c>
      <c r="L6199" s="1">
        <v>317</v>
      </c>
      <c r="M6199" s="1">
        <v>3378.487257792</v>
      </c>
      <c r="N6199" s="1">
        <v>643</v>
      </c>
      <c r="O6199" s="1">
        <v>56.326107276022888</v>
      </c>
      <c r="P6199" s="1">
        <v>0</v>
      </c>
      <c r="Q6199" s="1">
        <v>90.898709159857077</v>
      </c>
      <c r="R6199" s="1">
        <v>306.12681598780449</v>
      </c>
      <c r="S6199" s="1">
        <v>4495.3911963001283</v>
      </c>
      <c r="T6199" s="1">
        <v>0</v>
      </c>
      <c r="U6199" s="1"/>
      <c r="V6199" s="1">
        <v>138</v>
      </c>
      <c r="W6199" s="1">
        <v>1696.5821104058659</v>
      </c>
      <c r="X6199" s="1">
        <v>2242.1571478834098</v>
      </c>
      <c r="Y6199" s="1">
        <v>2158.0100000000002</v>
      </c>
      <c r="Z6199" s="1">
        <v>873.16042260584402</v>
      </c>
      <c r="AA6199" s="1">
        <v>19361.220652161799</v>
      </c>
      <c r="AB6199" s="1"/>
      <c r="AC6199" s="1">
        <v>0</v>
      </c>
      <c r="AD6199" s="1">
        <v>2341.1396430645109</v>
      </c>
      <c r="AE6199" s="1">
        <v>1038.2</v>
      </c>
      <c r="AF6199" s="1">
        <v>3327.893050350986</v>
      </c>
      <c r="AG6199" s="1">
        <v>35842</v>
      </c>
      <c r="AH6199" s="1">
        <v>3107.4849849854941</v>
      </c>
      <c r="AI6199" s="1">
        <v>1646.449456963968</v>
      </c>
      <c r="AJ6199" s="1">
        <v>7763.4495190910393</v>
      </c>
      <c r="AK6199" s="1"/>
      <c r="AL6199" s="1">
        <v>97627.96875</v>
      </c>
      <c r="AM6199" s="1">
        <v>78536.9609375</v>
      </c>
      <c r="AN6199" s="1">
        <v>19091.001953125</v>
      </c>
      <c r="AO6199" t="s">
        <v>19009</v>
      </c>
    </row>
    <row r="6200" spans="1:41" x14ac:dyDescent="0.25">
      <c r="A6200" s="1">
        <v>2023</v>
      </c>
      <c r="B6200" t="s">
        <v>4733</v>
      </c>
      <c r="C6200" t="s">
        <v>7136</v>
      </c>
      <c r="D6200" t="s">
        <v>7242</v>
      </c>
      <c r="E6200" t="s">
        <v>8029</v>
      </c>
      <c r="F6200" t="s">
        <v>10027</v>
      </c>
      <c r="G6200" t="s">
        <v>12218</v>
      </c>
      <c r="H6200" t="s">
        <v>12750</v>
      </c>
      <c r="I6200" s="1">
        <v>2000</v>
      </c>
      <c r="J6200" s="1">
        <v>4201.6632467353584</v>
      </c>
      <c r="K6200" s="1">
        <v>107</v>
      </c>
      <c r="L6200" s="1">
        <v>0</v>
      </c>
      <c r="M6200" s="1">
        <v>8659.4572800000005</v>
      </c>
      <c r="N6200" s="1">
        <v>247.76306487844801</v>
      </c>
      <c r="O6200" s="1">
        <v>54.121608000000002</v>
      </c>
      <c r="P6200" s="1">
        <v>95</v>
      </c>
      <c r="Q6200" s="1">
        <v>236.4370292942275</v>
      </c>
      <c r="R6200" s="1">
        <v>398.12834141512008</v>
      </c>
      <c r="S6200" s="1">
        <v>3499.9148722603959</v>
      </c>
      <c r="T6200" s="1"/>
      <c r="U6200" s="1"/>
      <c r="V6200" s="1">
        <v>431</v>
      </c>
      <c r="W6200" s="1">
        <v>1351.9577678400001</v>
      </c>
      <c r="X6200" s="1">
        <v>2706.0803999999998</v>
      </c>
      <c r="Y6200" s="1">
        <v>2202.9901715187311</v>
      </c>
      <c r="Z6200" s="1">
        <v>596.94008236368347</v>
      </c>
      <c r="AA6200" s="1">
        <v>22429</v>
      </c>
      <c r="AB6200" s="1"/>
      <c r="AC6200" s="1">
        <v>0</v>
      </c>
      <c r="AD6200" s="1">
        <v>1363.4382152694</v>
      </c>
      <c r="AE6200" s="1">
        <v>1143.0483609600001</v>
      </c>
      <c r="AF6200" s="1">
        <v>6082.5690104810401</v>
      </c>
      <c r="AG6200" s="1">
        <v>64529</v>
      </c>
      <c r="AH6200" s="1">
        <v>5222.9078615470671</v>
      </c>
      <c r="AI6200" s="1">
        <v>1782.2245514399999</v>
      </c>
      <c r="AJ6200" s="1">
        <v>7760.55</v>
      </c>
      <c r="AK6200" s="1"/>
      <c r="AL6200" s="1">
        <v>137101.1875</v>
      </c>
      <c r="AM6200" s="1">
        <v>112354.0859375</v>
      </c>
      <c r="AN6200" s="1">
        <v>24747.103515625</v>
      </c>
      <c r="AO6200" t="s">
        <v>19010</v>
      </c>
    </row>
    <row r="6201" spans="1:41" x14ac:dyDescent="0.25">
      <c r="A6201" s="1">
        <v>2023</v>
      </c>
      <c r="B6201" t="s">
        <v>4734</v>
      </c>
      <c r="C6201" t="s">
        <v>7136</v>
      </c>
      <c r="D6201" t="s">
        <v>7242</v>
      </c>
      <c r="E6201" t="s">
        <v>8030</v>
      </c>
      <c r="F6201" t="s">
        <v>10028</v>
      </c>
      <c r="G6201" t="s">
        <v>12218</v>
      </c>
      <c r="H6201" t="s">
        <v>12750</v>
      </c>
      <c r="I6201" s="1">
        <v>0</v>
      </c>
      <c r="J6201" s="1"/>
      <c r="K6201" s="1"/>
      <c r="L6201" s="1">
        <v>0</v>
      </c>
      <c r="M6201" s="1">
        <v>0</v>
      </c>
      <c r="N6201" s="1">
        <v>0</v>
      </c>
      <c r="O6201" s="1">
        <v>232.19887328350569</v>
      </c>
      <c r="P6201" s="1">
        <v>0</v>
      </c>
      <c r="Q6201" s="1">
        <v>0</v>
      </c>
      <c r="R6201" s="1">
        <v>218.83281358881811</v>
      </c>
      <c r="S6201" s="1">
        <v>0</v>
      </c>
      <c r="T6201" s="1">
        <v>0</v>
      </c>
      <c r="U6201" s="1"/>
      <c r="V6201" s="1">
        <v>96</v>
      </c>
      <c r="W6201" s="1">
        <v>0</v>
      </c>
      <c r="X6201" s="1">
        <v>270.6290110525706</v>
      </c>
      <c r="Y6201" s="1">
        <v>0</v>
      </c>
      <c r="Z6201" s="1">
        <v>0</v>
      </c>
      <c r="AA6201" s="1">
        <v>0</v>
      </c>
      <c r="AB6201" s="1">
        <v>0</v>
      </c>
      <c r="AC6201" s="1"/>
      <c r="AD6201" s="1"/>
      <c r="AE6201" s="1">
        <v>87.232062082909835</v>
      </c>
      <c r="AF6201" s="1"/>
      <c r="AG6201" s="1"/>
      <c r="AH6201" s="1">
        <v>0</v>
      </c>
      <c r="AI6201" s="1">
        <v>0</v>
      </c>
      <c r="AJ6201" s="1">
        <v>0</v>
      </c>
      <c r="AK6201" s="1"/>
      <c r="AL6201" s="1">
        <v>904.89276123046875</v>
      </c>
      <c r="AM6201" s="1">
        <v>402.06488037109375</v>
      </c>
      <c r="AN6201" s="1">
        <v>502.827880859375</v>
      </c>
      <c r="AO6201" t="s">
        <v>19011</v>
      </c>
    </row>
    <row r="6202" spans="1:41" x14ac:dyDescent="0.25">
      <c r="A6202" s="1">
        <v>2023</v>
      </c>
      <c r="B6202" t="s">
        <v>4735</v>
      </c>
      <c r="C6202" t="s">
        <v>7136</v>
      </c>
      <c r="D6202" t="s">
        <v>7242</v>
      </c>
      <c r="E6202" t="s">
        <v>8030</v>
      </c>
      <c r="F6202" t="s">
        <v>10028</v>
      </c>
      <c r="G6202" t="s">
        <v>12218</v>
      </c>
      <c r="H6202" t="s">
        <v>12750</v>
      </c>
      <c r="I6202" s="1"/>
      <c r="J6202" s="1"/>
      <c r="K6202" s="1">
        <v>19.875828866143301</v>
      </c>
      <c r="L6202" s="1"/>
      <c r="M6202" s="1"/>
      <c r="N6202" s="1">
        <v>0</v>
      </c>
      <c r="O6202" s="1">
        <v>220.3834000176</v>
      </c>
      <c r="P6202" s="1">
        <v>791.7340067340067</v>
      </c>
      <c r="Q6202" s="1">
        <v>0</v>
      </c>
      <c r="R6202" s="1">
        <v>0</v>
      </c>
      <c r="S6202" s="1">
        <v>0</v>
      </c>
      <c r="T6202" s="1"/>
      <c r="U6202" s="1"/>
      <c r="V6202" s="1">
        <v>223</v>
      </c>
      <c r="W6202" s="1"/>
      <c r="X6202" s="1">
        <v>309.69466529760001</v>
      </c>
      <c r="Y6202" s="1"/>
      <c r="Z6202" s="1"/>
      <c r="AA6202" s="1">
        <v>0</v>
      </c>
      <c r="AB6202" s="1"/>
      <c r="AC6202" s="1">
        <v>0</v>
      </c>
      <c r="AD6202" s="1"/>
      <c r="AE6202" s="1">
        <v>87</v>
      </c>
      <c r="AF6202" s="1">
        <v>0</v>
      </c>
      <c r="AG6202" s="1"/>
      <c r="AH6202" s="1"/>
      <c r="AI6202" s="1"/>
      <c r="AJ6202" s="1"/>
      <c r="AK6202" s="1"/>
      <c r="AL6202" s="1">
        <v>1651.68798828125</v>
      </c>
      <c r="AM6202" s="1">
        <v>1101.7340087890625</v>
      </c>
      <c r="AN6202" s="1">
        <v>549.95391845703125</v>
      </c>
      <c r="AO6202" t="s">
        <v>19012</v>
      </c>
    </row>
    <row r="6203" spans="1:41" x14ac:dyDescent="0.25">
      <c r="A6203" s="1">
        <v>2023</v>
      </c>
      <c r="B6203" t="s">
        <v>4736</v>
      </c>
      <c r="C6203" t="s">
        <v>7136</v>
      </c>
      <c r="D6203" t="s">
        <v>7242</v>
      </c>
      <c r="E6203" t="s">
        <v>8030</v>
      </c>
      <c r="F6203" t="s">
        <v>10028</v>
      </c>
      <c r="G6203" t="s">
        <v>12218</v>
      </c>
      <c r="H6203" t="s">
        <v>12750</v>
      </c>
      <c r="I6203" s="1"/>
      <c r="J6203" s="1"/>
      <c r="K6203" s="1">
        <v>27.83408844895575</v>
      </c>
      <c r="L6203" s="1">
        <v>0</v>
      </c>
      <c r="M6203" s="1"/>
      <c r="N6203" s="1">
        <v>0</v>
      </c>
      <c r="O6203" s="1">
        <v>216.48643200000001</v>
      </c>
      <c r="P6203" s="1">
        <v>1200</v>
      </c>
      <c r="Q6203" s="1">
        <v>0</v>
      </c>
      <c r="R6203" s="1">
        <v>0</v>
      </c>
      <c r="S6203" s="1">
        <v>0</v>
      </c>
      <c r="T6203" s="1"/>
      <c r="U6203" s="1"/>
      <c r="V6203" s="1">
        <v>221</v>
      </c>
      <c r="W6203" s="1"/>
      <c r="X6203" s="1">
        <v>0</v>
      </c>
      <c r="Y6203" s="1">
        <v>0</v>
      </c>
      <c r="Z6203" s="1">
        <v>0</v>
      </c>
      <c r="AA6203" s="1">
        <v>0</v>
      </c>
      <c r="AB6203" s="1"/>
      <c r="AC6203" s="1">
        <v>0</v>
      </c>
      <c r="AD6203" s="1"/>
      <c r="AE6203" s="1">
        <v>27.060804000000001</v>
      </c>
      <c r="AF6203" s="1">
        <v>0</v>
      </c>
      <c r="AG6203" s="1"/>
      <c r="AH6203" s="1"/>
      <c r="AI6203" s="1"/>
      <c r="AJ6203" s="1"/>
      <c r="AK6203" s="1"/>
      <c r="AL6203" s="1">
        <v>1692.38134765625</v>
      </c>
      <c r="AM6203" s="1">
        <v>1448.060791015625</v>
      </c>
      <c r="AN6203" s="1">
        <v>244.32052612304688</v>
      </c>
      <c r="AO6203" t="s">
        <v>19013</v>
      </c>
    </row>
    <row r="6204" spans="1:41" x14ac:dyDescent="0.25">
      <c r="A6204" s="1">
        <v>2023</v>
      </c>
      <c r="B6204" t="s">
        <v>4737</v>
      </c>
      <c r="C6204" t="s">
        <v>7136</v>
      </c>
      <c r="D6204" t="s">
        <v>7242</v>
      </c>
      <c r="E6204" t="s">
        <v>8030</v>
      </c>
      <c r="F6204" t="s">
        <v>10028</v>
      </c>
      <c r="G6204" t="s">
        <v>12218</v>
      </c>
      <c r="H6204" t="s">
        <v>12750</v>
      </c>
      <c r="I6204" s="1">
        <v>0</v>
      </c>
      <c r="J6204" s="1"/>
      <c r="K6204" s="1"/>
      <c r="L6204" s="1">
        <v>0</v>
      </c>
      <c r="M6204" s="1">
        <v>0</v>
      </c>
      <c r="N6204" s="1">
        <v>0</v>
      </c>
      <c r="O6204" s="1">
        <v>250</v>
      </c>
      <c r="P6204" s="1">
        <v>0</v>
      </c>
      <c r="Q6204" s="1">
        <v>0</v>
      </c>
      <c r="R6204" s="1"/>
      <c r="S6204" s="1">
        <v>0</v>
      </c>
      <c r="T6204" s="1">
        <v>640.04227209817839</v>
      </c>
      <c r="U6204" s="1"/>
      <c r="V6204" s="1">
        <v>290</v>
      </c>
      <c r="W6204" s="1"/>
      <c r="X6204" s="1">
        <v>149.36428710387989</v>
      </c>
      <c r="Y6204" s="1">
        <v>0</v>
      </c>
      <c r="Z6204" s="1"/>
      <c r="AA6204" s="1">
        <v>0</v>
      </c>
      <c r="AB6204" s="1">
        <v>0</v>
      </c>
      <c r="AC6204" s="1"/>
      <c r="AD6204" s="1">
        <v>0</v>
      </c>
      <c r="AE6204" s="1">
        <v>100</v>
      </c>
      <c r="AF6204" s="1"/>
      <c r="AG6204" s="1">
        <v>0</v>
      </c>
      <c r="AH6204" s="1">
        <v>0</v>
      </c>
      <c r="AI6204" s="1">
        <v>0</v>
      </c>
      <c r="AJ6204" s="1">
        <v>0</v>
      </c>
      <c r="AK6204" s="1"/>
      <c r="AL6204" s="1">
        <v>1429.406494140625</v>
      </c>
      <c r="AM6204" s="1">
        <v>390</v>
      </c>
      <c r="AN6204" s="1">
        <v>1039.4066162109375</v>
      </c>
      <c r="AO6204" t="s">
        <v>19014</v>
      </c>
    </row>
    <row r="6205" spans="1:41" x14ac:dyDescent="0.25">
      <c r="A6205" s="1">
        <v>2023</v>
      </c>
      <c r="B6205" t="s">
        <v>4738</v>
      </c>
      <c r="C6205" t="s">
        <v>7136</v>
      </c>
      <c r="D6205" t="s">
        <v>7242</v>
      </c>
      <c r="E6205" t="s">
        <v>8030</v>
      </c>
      <c r="F6205" t="s">
        <v>10028</v>
      </c>
      <c r="G6205" t="s">
        <v>12218</v>
      </c>
      <c r="H6205" t="s">
        <v>12750</v>
      </c>
      <c r="I6205" s="1"/>
      <c r="J6205" s="1"/>
      <c r="K6205" s="1">
        <v>65</v>
      </c>
      <c r="L6205" s="1"/>
      <c r="M6205" s="1">
        <v>0</v>
      </c>
      <c r="N6205" s="1">
        <v>0</v>
      </c>
      <c r="O6205" s="1">
        <v>320.02113604908919</v>
      </c>
      <c r="P6205" s="1">
        <v>0</v>
      </c>
      <c r="Q6205" s="1">
        <v>0</v>
      </c>
      <c r="R6205" s="1">
        <v>0</v>
      </c>
      <c r="S6205" s="1">
        <v>0</v>
      </c>
      <c r="T6205" s="1">
        <v>640.04227209817839</v>
      </c>
      <c r="U6205" s="1"/>
      <c r="V6205" s="1">
        <v>125</v>
      </c>
      <c r="W6205" s="1">
        <v>660</v>
      </c>
      <c r="X6205" s="1">
        <v>140.40857593179661</v>
      </c>
      <c r="Y6205" s="1">
        <v>0</v>
      </c>
      <c r="Z6205" s="1">
        <v>0</v>
      </c>
      <c r="AA6205" s="1">
        <v>0</v>
      </c>
      <c r="AB6205" s="1">
        <v>0</v>
      </c>
      <c r="AC6205" s="1">
        <v>0</v>
      </c>
      <c r="AD6205" s="1">
        <v>0</v>
      </c>
      <c r="AE6205" s="1">
        <v>624.43148497383265</v>
      </c>
      <c r="AF6205" s="1"/>
      <c r="AG6205" s="1">
        <v>0</v>
      </c>
      <c r="AH6205" s="1">
        <v>0</v>
      </c>
      <c r="AI6205" s="1">
        <v>0</v>
      </c>
      <c r="AJ6205" s="1">
        <v>0</v>
      </c>
      <c r="AK6205" s="1"/>
      <c r="AL6205" s="1">
        <v>2574.903564453125</v>
      </c>
      <c r="AM6205" s="1">
        <v>749.43145751953125</v>
      </c>
      <c r="AN6205" s="1">
        <v>1825.4720458984375</v>
      </c>
      <c r="AO6205" t="s">
        <v>19015</v>
      </c>
    </row>
    <row r="6206" spans="1:41" x14ac:dyDescent="0.25">
      <c r="A6206" s="1">
        <v>2023</v>
      </c>
      <c r="B6206" t="s">
        <v>4739</v>
      </c>
      <c r="C6206" t="s">
        <v>7136</v>
      </c>
      <c r="D6206" t="s">
        <v>7242</v>
      </c>
      <c r="E6206" t="s">
        <v>8030</v>
      </c>
      <c r="F6206" t="s">
        <v>10028</v>
      </c>
      <c r="G6206" t="s">
        <v>12218</v>
      </c>
      <c r="H6206" t="s">
        <v>12750</v>
      </c>
      <c r="I6206" s="1"/>
      <c r="J6206" s="1">
        <v>0</v>
      </c>
      <c r="K6206" s="1"/>
      <c r="L6206" s="1">
        <v>0</v>
      </c>
      <c r="M6206" s="1"/>
      <c r="N6206" s="1">
        <v>0</v>
      </c>
      <c r="O6206" s="1">
        <v>212.24160000000001</v>
      </c>
      <c r="P6206" s="1">
        <v>1200</v>
      </c>
      <c r="Q6206" s="1">
        <v>0</v>
      </c>
      <c r="R6206" s="1">
        <v>0</v>
      </c>
      <c r="S6206" s="1">
        <v>0</v>
      </c>
      <c r="T6206" s="1">
        <v>0</v>
      </c>
      <c r="U6206" s="1"/>
      <c r="V6206" s="1">
        <v>344</v>
      </c>
      <c r="W6206" s="1"/>
      <c r="X6206" s="1">
        <v>0</v>
      </c>
      <c r="Y6206" s="1">
        <v>0</v>
      </c>
      <c r="Z6206" s="1">
        <v>0</v>
      </c>
      <c r="AA6206" s="1">
        <v>0</v>
      </c>
      <c r="AB6206" s="1"/>
      <c r="AC6206" s="1">
        <v>0</v>
      </c>
      <c r="AD6206" s="1">
        <v>0</v>
      </c>
      <c r="AE6206" s="1">
        <v>25</v>
      </c>
      <c r="AF6206" s="1">
        <v>0</v>
      </c>
      <c r="AG6206" s="1"/>
      <c r="AH6206" s="1"/>
      <c r="AI6206" s="1"/>
      <c r="AJ6206" s="1"/>
      <c r="AK6206" s="1"/>
      <c r="AL6206" s="1">
        <v>1781.2415771484375</v>
      </c>
      <c r="AM6206" s="1">
        <v>1569</v>
      </c>
      <c r="AN6206" s="1">
        <v>212.24159240722656</v>
      </c>
      <c r="AO6206" t="s">
        <v>19016</v>
      </c>
    </row>
    <row r="6207" spans="1:41" x14ac:dyDescent="0.25">
      <c r="A6207" s="1">
        <v>2023</v>
      </c>
      <c r="B6207" t="s">
        <v>4740</v>
      </c>
      <c r="C6207" t="s">
        <v>7136</v>
      </c>
      <c r="D6207" t="s">
        <v>7242</v>
      </c>
      <c r="E6207" t="s">
        <v>8030</v>
      </c>
      <c r="F6207" t="s">
        <v>10028</v>
      </c>
      <c r="G6207" t="s">
        <v>12218</v>
      </c>
      <c r="H6207" t="s">
        <v>12750</v>
      </c>
      <c r="I6207" s="1">
        <v>0</v>
      </c>
      <c r="J6207" s="1"/>
      <c r="K6207" s="1">
        <v>19.875828866143301</v>
      </c>
      <c r="L6207" s="1">
        <v>0</v>
      </c>
      <c r="M6207" s="1">
        <v>0</v>
      </c>
      <c r="N6207" s="1">
        <v>0</v>
      </c>
      <c r="O6207" s="1">
        <v>225.30442910409161</v>
      </c>
      <c r="P6207" s="1">
        <v>0</v>
      </c>
      <c r="Q6207" s="1">
        <v>7</v>
      </c>
      <c r="R6207" s="1">
        <v>204.4310182998515</v>
      </c>
      <c r="S6207" s="1">
        <v>0</v>
      </c>
      <c r="T6207" s="1">
        <v>0</v>
      </c>
      <c r="U6207" s="1"/>
      <c r="V6207" s="1">
        <v>319</v>
      </c>
      <c r="W6207" s="1">
        <v>0</v>
      </c>
      <c r="X6207" s="1">
        <v>351.36837451029339</v>
      </c>
      <c r="Y6207" s="1">
        <v>0</v>
      </c>
      <c r="Z6207" s="1"/>
      <c r="AA6207" s="1">
        <v>0</v>
      </c>
      <c r="AB6207" s="1"/>
      <c r="AC6207" s="1">
        <v>0</v>
      </c>
      <c r="AD6207" s="1"/>
      <c r="AE6207" s="1">
        <v>87.232062082909835</v>
      </c>
      <c r="AF6207" s="1">
        <v>0</v>
      </c>
      <c r="AG6207" s="1"/>
      <c r="AH6207" s="1"/>
      <c r="AI6207" s="1"/>
      <c r="AJ6207" s="1">
        <v>0</v>
      </c>
      <c r="AK6207" s="1"/>
      <c r="AL6207" s="1">
        <v>1214.211669921875</v>
      </c>
      <c r="AM6207" s="1">
        <v>617.6630859375</v>
      </c>
      <c r="AN6207" s="1">
        <v>596.54864501953125</v>
      </c>
      <c r="AO6207" t="s">
        <v>19017</v>
      </c>
    </row>
    <row r="6208" spans="1:41" x14ac:dyDescent="0.25">
      <c r="A6208" s="1">
        <v>2023</v>
      </c>
      <c r="B6208" t="s">
        <v>4741</v>
      </c>
      <c r="C6208" t="s">
        <v>7136</v>
      </c>
      <c r="D6208" t="s">
        <v>7242</v>
      </c>
      <c r="E6208" t="s">
        <v>8030</v>
      </c>
      <c r="F6208" t="s">
        <v>10028</v>
      </c>
      <c r="G6208" t="s">
        <v>12218</v>
      </c>
      <c r="H6208" t="s">
        <v>12750</v>
      </c>
      <c r="I6208" s="1"/>
      <c r="J6208" s="1">
        <v>0</v>
      </c>
      <c r="K6208" s="1">
        <v>34.806722273459997</v>
      </c>
      <c r="L6208" s="1">
        <v>0</v>
      </c>
      <c r="M6208" s="1"/>
      <c r="N6208" s="1">
        <v>0</v>
      </c>
      <c r="O6208" s="1">
        <v>520.20000000000005</v>
      </c>
      <c r="P6208" s="1">
        <v>1200</v>
      </c>
      <c r="Q6208" s="1"/>
      <c r="R6208" s="1">
        <v>0</v>
      </c>
      <c r="S6208" s="1"/>
      <c r="T6208" s="1">
        <v>0</v>
      </c>
      <c r="U6208" s="1">
        <v>0</v>
      </c>
      <c r="V6208" s="1">
        <v>693</v>
      </c>
      <c r="W6208" s="1">
        <v>597</v>
      </c>
      <c r="X6208" s="1">
        <v>0</v>
      </c>
      <c r="Y6208" s="1">
        <v>0</v>
      </c>
      <c r="Z6208" s="1">
        <v>0</v>
      </c>
      <c r="AA6208" s="1">
        <v>0</v>
      </c>
      <c r="AB6208" s="1"/>
      <c r="AC6208" s="1">
        <v>0</v>
      </c>
      <c r="AD6208" s="1">
        <v>0</v>
      </c>
      <c r="AE6208" s="1">
        <v>11</v>
      </c>
      <c r="AF6208" s="1">
        <v>0</v>
      </c>
      <c r="AG6208" s="1"/>
      <c r="AH6208" s="1">
        <v>0</v>
      </c>
      <c r="AI6208" s="1"/>
      <c r="AJ6208" s="1"/>
      <c r="AK6208" s="1"/>
      <c r="AL6208" s="1">
        <v>3056.0068359375</v>
      </c>
      <c r="AM6208" s="1">
        <v>1904</v>
      </c>
      <c r="AN6208" s="1">
        <v>1152.0067138671875</v>
      </c>
      <c r="AO6208" t="s">
        <v>19018</v>
      </c>
    </row>
    <row r="6209" spans="1:41" x14ac:dyDescent="0.25">
      <c r="A6209" s="1">
        <v>2023</v>
      </c>
      <c r="B6209" t="s">
        <v>4742</v>
      </c>
      <c r="C6209" t="s">
        <v>7136</v>
      </c>
      <c r="D6209" t="s">
        <v>7242</v>
      </c>
      <c r="E6209" t="s">
        <v>8030</v>
      </c>
      <c r="F6209" t="s">
        <v>10028</v>
      </c>
      <c r="G6209" t="s">
        <v>12218</v>
      </c>
      <c r="H6209" t="s">
        <v>12750</v>
      </c>
      <c r="I6209" s="1"/>
      <c r="J6209" s="1"/>
      <c r="K6209" s="1">
        <v>38.235340000000008</v>
      </c>
      <c r="L6209" s="1">
        <v>0</v>
      </c>
      <c r="M6209" s="1"/>
      <c r="N6209" s="1">
        <v>0</v>
      </c>
      <c r="O6209" s="1">
        <v>500</v>
      </c>
      <c r="P6209" s="1">
        <v>1200</v>
      </c>
      <c r="Q6209" s="1"/>
      <c r="R6209" s="1">
        <v>0</v>
      </c>
      <c r="S6209" s="1"/>
      <c r="T6209" s="1">
        <v>0</v>
      </c>
      <c r="U6209" s="1"/>
      <c r="V6209" s="1">
        <v>689</v>
      </c>
      <c r="W6209" s="1">
        <v>0</v>
      </c>
      <c r="X6209" s="1">
        <v>0</v>
      </c>
      <c r="Y6209" s="1">
        <v>0</v>
      </c>
      <c r="Z6209" s="1">
        <v>0</v>
      </c>
      <c r="AA6209" s="1">
        <v>0</v>
      </c>
      <c r="AB6209" s="1"/>
      <c r="AC6209" s="1">
        <v>0</v>
      </c>
      <c r="AD6209" s="1"/>
      <c r="AE6209" s="1">
        <v>5.202</v>
      </c>
      <c r="AF6209" s="1">
        <v>0</v>
      </c>
      <c r="AG6209" s="1"/>
      <c r="AH6209" s="1">
        <v>0</v>
      </c>
      <c r="AI6209" s="1"/>
      <c r="AJ6209" s="1"/>
      <c r="AK6209" s="1"/>
      <c r="AL6209" s="1">
        <v>2432.437255859375</v>
      </c>
      <c r="AM6209" s="1">
        <v>1894.2020263671875</v>
      </c>
      <c r="AN6209" s="1">
        <v>538.2353515625</v>
      </c>
      <c r="AO6209" t="s">
        <v>19019</v>
      </c>
    </row>
    <row r="6210" spans="1:41" x14ac:dyDescent="0.25">
      <c r="A6210" s="1">
        <v>2023</v>
      </c>
      <c r="B6210" t="s">
        <v>4742</v>
      </c>
      <c r="C6210" t="s">
        <v>7137</v>
      </c>
      <c r="D6210" t="s">
        <v>7242</v>
      </c>
      <c r="E6210" t="s">
        <v>8031</v>
      </c>
      <c r="F6210" t="s">
        <v>10029</v>
      </c>
      <c r="G6210" t="s">
        <v>12219</v>
      </c>
      <c r="H6210" t="s">
        <v>12750</v>
      </c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>
        <v>0</v>
      </c>
      <c r="AM6210" s="1">
        <v>0</v>
      </c>
      <c r="AN6210" s="1">
        <v>0</v>
      </c>
      <c r="AO6210" t="s">
        <v>19020</v>
      </c>
    </row>
    <row r="6211" spans="1:41" x14ac:dyDescent="0.25">
      <c r="A6211" s="1">
        <v>2023</v>
      </c>
      <c r="B6211" t="s">
        <v>4743</v>
      </c>
      <c r="C6211" t="s">
        <v>7137</v>
      </c>
      <c r="D6211" t="s">
        <v>7242</v>
      </c>
      <c r="E6211" t="s">
        <v>8031</v>
      </c>
      <c r="F6211" t="s">
        <v>10030</v>
      </c>
      <c r="G6211" t="s">
        <v>12219</v>
      </c>
      <c r="H6211" t="s">
        <v>12750</v>
      </c>
      <c r="I6211" s="1">
        <v>305.81522669353234</v>
      </c>
      <c r="J6211" s="1">
        <v>0</v>
      </c>
      <c r="K6211" s="1"/>
      <c r="L6211" s="1"/>
      <c r="M6211" s="1">
        <v>0</v>
      </c>
      <c r="N6211" s="1">
        <v>0</v>
      </c>
      <c r="O6211" s="1">
        <v>0</v>
      </c>
      <c r="P6211" s="1"/>
      <c r="Q6211" s="1">
        <v>0</v>
      </c>
      <c r="R6211" s="1"/>
      <c r="S6211" s="1"/>
      <c r="T6211" s="1">
        <v>0</v>
      </c>
      <c r="U6211" s="1"/>
      <c r="V6211" s="1">
        <v>80.531343029296849</v>
      </c>
      <c r="W6211" s="1"/>
      <c r="X6211" s="1">
        <v>0</v>
      </c>
      <c r="Y6211" s="1">
        <v>2010.735115509975</v>
      </c>
      <c r="Z6211" s="1"/>
      <c r="AA6211" s="1">
        <v>0</v>
      </c>
      <c r="AB6211" s="1"/>
      <c r="AC6211" s="1">
        <v>0</v>
      </c>
      <c r="AD6211" s="1">
        <v>0</v>
      </c>
      <c r="AE6211" s="1"/>
      <c r="AF6211" s="1">
        <v>0</v>
      </c>
      <c r="AG6211" s="1"/>
      <c r="AH6211" s="1"/>
      <c r="AI6211" s="1">
        <v>0</v>
      </c>
      <c r="AJ6211" s="1"/>
      <c r="AK6211" s="1"/>
      <c r="AL6211" s="1">
        <v>2397.081787109375</v>
      </c>
      <c r="AM6211" s="1">
        <v>2397.081787109375</v>
      </c>
      <c r="AN6211" s="1">
        <v>0</v>
      </c>
      <c r="AO6211" t="s">
        <v>19021</v>
      </c>
    </row>
    <row r="6212" spans="1:41" x14ac:dyDescent="0.25">
      <c r="A6212" s="1">
        <v>2023</v>
      </c>
      <c r="B6212" t="s">
        <v>4744</v>
      </c>
      <c r="C6212" t="s">
        <v>7137</v>
      </c>
      <c r="D6212" t="s">
        <v>7242</v>
      </c>
      <c r="E6212" t="s">
        <v>8031</v>
      </c>
      <c r="F6212" t="s">
        <v>10030</v>
      </c>
      <c r="G6212" t="s">
        <v>12219</v>
      </c>
      <c r="H6212" t="s">
        <v>12750</v>
      </c>
      <c r="I6212" s="1">
        <v>323.40883469003597</v>
      </c>
      <c r="J6212" s="1"/>
      <c r="K6212" s="1"/>
      <c r="L6212" s="1"/>
      <c r="M6212" s="1">
        <v>0</v>
      </c>
      <c r="N6212" s="1">
        <v>0</v>
      </c>
      <c r="O6212" s="1">
        <v>0</v>
      </c>
      <c r="P6212" s="1"/>
      <c r="Q6212" s="1">
        <v>0</v>
      </c>
      <c r="R6212" s="1">
        <v>0</v>
      </c>
      <c r="S6212" s="1">
        <v>10.780294489667867</v>
      </c>
      <c r="T6212" s="1"/>
      <c r="U6212" s="1"/>
      <c r="V6212" s="1">
        <v>33.418912917970388</v>
      </c>
      <c r="W6212" s="1"/>
      <c r="X6212" s="1">
        <v>0</v>
      </c>
      <c r="Y6212" s="1"/>
      <c r="Z6212" s="1"/>
      <c r="AA6212" s="1">
        <v>0</v>
      </c>
      <c r="AB6212" s="1">
        <v>0</v>
      </c>
      <c r="AC6212" s="1"/>
      <c r="AD6212" s="1"/>
      <c r="AE6212" s="1"/>
      <c r="AF6212" s="1">
        <v>0</v>
      </c>
      <c r="AG6212" s="1"/>
      <c r="AH6212" s="1"/>
      <c r="AI6212" s="1">
        <v>0</v>
      </c>
      <c r="AJ6212" s="1"/>
      <c r="AK6212" s="1"/>
      <c r="AL6212" s="1">
        <v>367.60806274414063</v>
      </c>
      <c r="AM6212" s="1">
        <v>356.8277587890625</v>
      </c>
      <c r="AN6212" s="1">
        <v>10.780294418334961</v>
      </c>
      <c r="AO6212" t="s">
        <v>19022</v>
      </c>
    </row>
    <row r="6213" spans="1:41" x14ac:dyDescent="0.25">
      <c r="A6213" s="1">
        <v>2023</v>
      </c>
      <c r="B6213" t="s">
        <v>4745</v>
      </c>
      <c r="C6213" t="s">
        <v>7137</v>
      </c>
      <c r="D6213" t="s">
        <v>7242</v>
      </c>
      <c r="E6213" t="s">
        <v>8031</v>
      </c>
      <c r="F6213" t="s">
        <v>10030</v>
      </c>
      <c r="G6213" t="s">
        <v>12219</v>
      </c>
      <c r="H6213" t="s">
        <v>12750</v>
      </c>
      <c r="I6213" s="1">
        <v>314.51768077644391</v>
      </c>
      <c r="J6213" s="1"/>
      <c r="K6213" s="1"/>
      <c r="L6213" s="1"/>
      <c r="M6213" s="1">
        <v>0</v>
      </c>
      <c r="N6213" s="1">
        <v>0</v>
      </c>
      <c r="O6213" s="1">
        <v>0</v>
      </c>
      <c r="P6213" s="1"/>
      <c r="Q6213" s="1">
        <v>0</v>
      </c>
      <c r="R6213" s="1"/>
      <c r="S6213" s="1"/>
      <c r="T6213" s="1"/>
      <c r="U6213" s="1"/>
      <c r="V6213" s="1">
        <v>103.79083465622649</v>
      </c>
      <c r="W6213" s="1"/>
      <c r="X6213" s="1">
        <v>0</v>
      </c>
      <c r="Y6213" s="1">
        <v>2883.0787404507359</v>
      </c>
      <c r="Z6213" s="1"/>
      <c r="AA6213" s="1">
        <v>0</v>
      </c>
      <c r="AB6213" s="1"/>
      <c r="AC6213" s="1"/>
      <c r="AD6213" s="1">
        <v>0</v>
      </c>
      <c r="AE6213" s="1"/>
      <c r="AF6213" s="1">
        <v>0</v>
      </c>
      <c r="AG6213" s="1"/>
      <c r="AH6213" s="1"/>
      <c r="AI6213" s="1">
        <v>0</v>
      </c>
      <c r="AJ6213" s="1"/>
      <c r="AK6213" s="1"/>
      <c r="AL6213" s="1">
        <v>3301.38720703125</v>
      </c>
      <c r="AM6213" s="1">
        <v>3301.38720703125</v>
      </c>
      <c r="AN6213" s="1">
        <v>0</v>
      </c>
      <c r="AO6213" t="s">
        <v>19023</v>
      </c>
    </row>
    <row r="6214" spans="1:41" x14ac:dyDescent="0.25">
      <c r="A6214" s="1">
        <v>2023</v>
      </c>
      <c r="B6214" t="s">
        <v>4746</v>
      </c>
      <c r="C6214" t="s">
        <v>7137</v>
      </c>
      <c r="D6214" t="s">
        <v>7242</v>
      </c>
      <c r="E6214" t="s">
        <v>8031</v>
      </c>
      <c r="F6214" t="s">
        <v>10030</v>
      </c>
      <c r="G6214" t="s">
        <v>12219</v>
      </c>
      <c r="H6214" t="s">
        <v>12750</v>
      </c>
      <c r="I6214" s="1">
        <v>300</v>
      </c>
      <c r="J6214" s="1"/>
      <c r="K6214" s="1"/>
      <c r="L6214" s="1"/>
      <c r="M6214" s="1">
        <v>0</v>
      </c>
      <c r="N6214" s="1">
        <v>0</v>
      </c>
      <c r="O6214" s="1"/>
      <c r="P6214" s="1"/>
      <c r="Q6214" s="1">
        <v>0</v>
      </c>
      <c r="R6214" s="1"/>
      <c r="S6214" s="1"/>
      <c r="T6214" s="1">
        <v>0</v>
      </c>
      <c r="U6214" s="1"/>
      <c r="V6214" s="1">
        <v>39</v>
      </c>
      <c r="W6214" s="1"/>
      <c r="X6214" s="1">
        <v>0</v>
      </c>
      <c r="Y6214" s="1">
        <v>0</v>
      </c>
      <c r="Z6214" s="1"/>
      <c r="AA6214" s="1"/>
      <c r="AB6214" s="1"/>
      <c r="AC6214" s="1">
        <v>0</v>
      </c>
      <c r="AD6214" s="1">
        <v>0</v>
      </c>
      <c r="AE6214" s="1"/>
      <c r="AF6214" s="1">
        <v>0</v>
      </c>
      <c r="AG6214" s="1"/>
      <c r="AH6214" s="1"/>
      <c r="AI6214" s="1">
        <v>0</v>
      </c>
      <c r="AJ6214" s="1"/>
      <c r="AK6214" s="1"/>
      <c r="AL6214" s="1">
        <v>339</v>
      </c>
      <c r="AM6214" s="1">
        <v>339</v>
      </c>
      <c r="AN6214" s="1">
        <v>0</v>
      </c>
      <c r="AO6214" t="s">
        <v>19024</v>
      </c>
    </row>
    <row r="6215" spans="1:41" x14ac:dyDescent="0.25">
      <c r="A6215" s="1">
        <v>2023</v>
      </c>
      <c r="B6215" t="s">
        <v>4747</v>
      </c>
      <c r="C6215" t="s">
        <v>7137</v>
      </c>
      <c r="D6215" t="s">
        <v>7242</v>
      </c>
      <c r="E6215" t="s">
        <v>8031</v>
      </c>
      <c r="F6215" t="s">
        <v>10031</v>
      </c>
      <c r="G6215" t="s">
        <v>12219</v>
      </c>
      <c r="H6215" t="s">
        <v>12750</v>
      </c>
      <c r="I6215" s="1">
        <v>323.40883469003597</v>
      </c>
      <c r="J6215" s="1">
        <v>354.60921321563671</v>
      </c>
      <c r="K6215" s="1"/>
      <c r="L6215" s="1"/>
      <c r="M6215" s="1">
        <v>2937.6302484344938</v>
      </c>
      <c r="N6215" s="1">
        <v>1314.3011632968373</v>
      </c>
      <c r="O6215" s="1">
        <v>473.75556497251949</v>
      </c>
      <c r="P6215" s="1">
        <v>401.73090824581993</v>
      </c>
      <c r="Q6215" s="1">
        <v>0</v>
      </c>
      <c r="R6215" s="1">
        <v>0</v>
      </c>
      <c r="S6215" s="1">
        <v>161.70441734501799</v>
      </c>
      <c r="T6215" s="1"/>
      <c r="U6215" s="1">
        <v>0</v>
      </c>
      <c r="V6215" s="1">
        <v>0</v>
      </c>
      <c r="W6215" s="1">
        <v>0</v>
      </c>
      <c r="X6215" s="1">
        <v>0</v>
      </c>
      <c r="Y6215" s="1">
        <v>3046.0423267582637</v>
      </c>
      <c r="Z6215" s="1">
        <v>0</v>
      </c>
      <c r="AA6215" s="1">
        <v>3696.5629805071112</v>
      </c>
      <c r="AB6215" s="1"/>
      <c r="AC6215" s="1">
        <v>607.96746083320056</v>
      </c>
      <c r="AD6215" s="1">
        <v>0</v>
      </c>
      <c r="AE6215" s="1">
        <v>0</v>
      </c>
      <c r="AF6215" s="1">
        <v>0</v>
      </c>
      <c r="AG6215" s="1">
        <v>16396.827918784824</v>
      </c>
      <c r="AH6215" s="1">
        <v>3302.0042021852673</v>
      </c>
      <c r="AI6215" s="1"/>
      <c r="AJ6215" s="1">
        <v>4958.9354652472184</v>
      </c>
      <c r="AK6215" s="1"/>
      <c r="AL6215" s="1">
        <v>37975.48046875</v>
      </c>
      <c r="AM6215" s="1">
        <v>31100.38671875</v>
      </c>
      <c r="AN6215" s="1">
        <v>6875.09423828125</v>
      </c>
      <c r="AO6215" t="s">
        <v>19025</v>
      </c>
    </row>
    <row r="6216" spans="1:41" x14ac:dyDescent="0.25">
      <c r="A6216" s="1">
        <v>2023</v>
      </c>
      <c r="B6216" t="s">
        <v>4748</v>
      </c>
      <c r="C6216" t="s">
        <v>7137</v>
      </c>
      <c r="D6216" t="s">
        <v>7242</v>
      </c>
      <c r="E6216" t="s">
        <v>8031</v>
      </c>
      <c r="F6216" t="s">
        <v>10031</v>
      </c>
      <c r="G6216" t="s">
        <v>12219</v>
      </c>
      <c r="H6216" t="s">
        <v>12750</v>
      </c>
      <c r="I6216" s="1">
        <v>314.51768077644391</v>
      </c>
      <c r="J6216" s="1">
        <v>615.88344985367269</v>
      </c>
      <c r="K6216" s="1"/>
      <c r="L6216" s="1"/>
      <c r="M6216" s="1">
        <v>3669.3729423918458</v>
      </c>
      <c r="N6216" s="1">
        <v>1284.5560460969214</v>
      </c>
      <c r="O6216" s="1">
        <v>460.73107957270491</v>
      </c>
      <c r="P6216" s="1">
        <v>390.68652431461391</v>
      </c>
      <c r="Q6216" s="1">
        <v>0</v>
      </c>
      <c r="R6216" s="1"/>
      <c r="S6216" s="1"/>
      <c r="T6216" s="1">
        <v>0</v>
      </c>
      <c r="U6216" s="1">
        <v>0</v>
      </c>
      <c r="V6216" s="1">
        <v>0</v>
      </c>
      <c r="W6216" s="1">
        <v>0</v>
      </c>
      <c r="X6216" s="1">
        <v>0</v>
      </c>
      <c r="Y6216" s="1">
        <v>291.76756853361451</v>
      </c>
      <c r="Z6216" s="1">
        <v>120.87756964963111</v>
      </c>
      <c r="AA6216" s="1">
        <v>3864.3739044732411</v>
      </c>
      <c r="AB6216" s="1"/>
      <c r="AC6216" s="1">
        <v>603.0782802619442</v>
      </c>
      <c r="AD6216" s="1">
        <v>0</v>
      </c>
      <c r="AE6216" s="1"/>
      <c r="AF6216" s="1">
        <v>0</v>
      </c>
      <c r="AG6216" s="1">
        <v>12854.337613333264</v>
      </c>
      <c r="AH6216" s="1">
        <v>2673.4002865997736</v>
      </c>
      <c r="AI6216" s="1">
        <v>0</v>
      </c>
      <c r="AJ6216" s="1">
        <v>2725.8199000625141</v>
      </c>
      <c r="AK6216" s="1"/>
      <c r="AL6216" s="1">
        <v>29869.40234375</v>
      </c>
      <c r="AM6216" s="1">
        <v>23065.8984375</v>
      </c>
      <c r="AN6216" s="1">
        <v>6803.50439453125</v>
      </c>
      <c r="AO6216" t="s">
        <v>19026</v>
      </c>
    </row>
    <row r="6217" spans="1:41" x14ac:dyDescent="0.25">
      <c r="A6217" s="1">
        <v>2023</v>
      </c>
      <c r="B6217" t="s">
        <v>4749</v>
      </c>
      <c r="C6217" t="s">
        <v>7137</v>
      </c>
      <c r="D6217" t="s">
        <v>7242</v>
      </c>
      <c r="E6217" t="s">
        <v>8031</v>
      </c>
      <c r="F6217" t="s">
        <v>10031</v>
      </c>
      <c r="G6217" t="s">
        <v>12219</v>
      </c>
      <c r="H6217" t="s">
        <v>12750</v>
      </c>
      <c r="I6217" s="1">
        <v>304.49999999999989</v>
      </c>
      <c r="J6217" s="1">
        <v>719.59620628702646</v>
      </c>
      <c r="K6217" s="1"/>
      <c r="L6217" s="1"/>
      <c r="M6217" s="1">
        <v>0</v>
      </c>
      <c r="N6217" s="1">
        <v>1043.3816953124999</v>
      </c>
      <c r="O6217" s="1">
        <v>199.34639999999999</v>
      </c>
      <c r="P6217" s="1">
        <v>0</v>
      </c>
      <c r="Q6217" s="1">
        <v>0</v>
      </c>
      <c r="R6217" s="1">
        <v>0</v>
      </c>
      <c r="S6217" s="1">
        <v>375</v>
      </c>
      <c r="T6217" s="1">
        <v>0</v>
      </c>
      <c r="U6217" s="1">
        <v>0</v>
      </c>
      <c r="V6217" s="1">
        <v>1700</v>
      </c>
      <c r="W6217" s="1"/>
      <c r="X6217" s="1">
        <v>0</v>
      </c>
      <c r="Y6217" s="1">
        <v>493.81200000000001</v>
      </c>
      <c r="Z6217" s="1">
        <v>124.6400623458496</v>
      </c>
      <c r="AA6217" s="1">
        <v>5829</v>
      </c>
      <c r="AB6217" s="1">
        <v>50</v>
      </c>
      <c r="AC6217" s="1">
        <v>0</v>
      </c>
      <c r="AD6217" s="1">
        <v>423.86404800000008</v>
      </c>
      <c r="AE6217" s="1"/>
      <c r="AF6217" s="1">
        <v>0</v>
      </c>
      <c r="AG6217" s="1">
        <v>13001</v>
      </c>
      <c r="AH6217" s="1">
        <v>1684.425</v>
      </c>
      <c r="AI6217" s="1">
        <v>0</v>
      </c>
      <c r="AJ6217" s="1">
        <v>1928</v>
      </c>
      <c r="AK6217" s="1"/>
      <c r="AL6217" s="1">
        <v>27876.56640625</v>
      </c>
      <c r="AM6217" s="1">
        <v>25143.9296875</v>
      </c>
      <c r="AN6217" s="1">
        <v>2732.635498046875</v>
      </c>
      <c r="AO6217" t="s">
        <v>19027</v>
      </c>
    </row>
    <row r="6218" spans="1:41" x14ac:dyDescent="0.25">
      <c r="A6218" s="1">
        <v>2023</v>
      </c>
      <c r="B6218" t="s">
        <v>4750</v>
      </c>
      <c r="C6218" t="s">
        <v>7137</v>
      </c>
      <c r="D6218" t="s">
        <v>7242</v>
      </c>
      <c r="E6218" t="s">
        <v>8031</v>
      </c>
      <c r="F6218" t="s">
        <v>10031</v>
      </c>
      <c r="G6218" t="s">
        <v>12219</v>
      </c>
      <c r="H6218" t="s">
        <v>12750</v>
      </c>
      <c r="I6218" s="1">
        <v>299.81884969954143</v>
      </c>
      <c r="J6218" s="1">
        <v>720.39246270565695</v>
      </c>
      <c r="K6218" s="1"/>
      <c r="L6218" s="1"/>
      <c r="M6218" s="1">
        <v>0</v>
      </c>
      <c r="N6218" s="1">
        <v>514.05940050196284</v>
      </c>
      <c r="O6218" s="1">
        <v>294.29149732126666</v>
      </c>
      <c r="P6218" s="1">
        <v>432.21885372685904</v>
      </c>
      <c r="Q6218" s="1">
        <v>0</v>
      </c>
      <c r="R6218" s="1">
        <v>0</v>
      </c>
      <c r="S6218" s="1"/>
      <c r="T6218" s="1">
        <v>0</v>
      </c>
      <c r="U6218" s="1">
        <v>0</v>
      </c>
      <c r="V6218" s="1">
        <v>254.84602224461025</v>
      </c>
      <c r="W6218" s="1"/>
      <c r="X6218" s="1">
        <v>0</v>
      </c>
      <c r="Y6218" s="1">
        <v>266.59873345569036</v>
      </c>
      <c r="Z6218" s="1">
        <v>124.10217146409816</v>
      </c>
      <c r="AA6218" s="1">
        <v>1838.9688965171076</v>
      </c>
      <c r="AB6218" s="1"/>
      <c r="AC6218" s="1">
        <v>0</v>
      </c>
      <c r="AD6218" s="1">
        <v>390.05043636567393</v>
      </c>
      <c r="AE6218" s="1">
        <v>0</v>
      </c>
      <c r="AF6218" s="1">
        <v>0</v>
      </c>
      <c r="AG6218" s="1">
        <v>12211.202001872745</v>
      </c>
      <c r="AH6218" s="1">
        <v>696.6470864078666</v>
      </c>
      <c r="AI6218" s="1">
        <v>0</v>
      </c>
      <c r="AJ6218" s="1">
        <v>2038.768177956882</v>
      </c>
      <c r="AK6218" s="1"/>
      <c r="AL6218" s="1">
        <v>20081.962890625</v>
      </c>
      <c r="AM6218" s="1">
        <v>18700.974609375</v>
      </c>
      <c r="AN6218" s="1">
        <v>1380.989013671875</v>
      </c>
      <c r="AO6218" t="s">
        <v>19028</v>
      </c>
    </row>
    <row r="6219" spans="1:41" x14ac:dyDescent="0.25">
      <c r="A6219" s="1">
        <v>2023</v>
      </c>
      <c r="B6219" t="s">
        <v>4751</v>
      </c>
      <c r="C6219" t="s">
        <v>7137</v>
      </c>
      <c r="D6219" t="s">
        <v>7242</v>
      </c>
      <c r="E6219" t="s">
        <v>8031</v>
      </c>
      <c r="F6219" t="s">
        <v>10032</v>
      </c>
      <c r="G6219" t="s">
        <v>12219</v>
      </c>
      <c r="H6219" t="s">
        <v>12750</v>
      </c>
      <c r="I6219" s="1">
        <v>0</v>
      </c>
      <c r="J6219" s="1">
        <v>289.74077092587765</v>
      </c>
      <c r="K6219" s="1"/>
      <c r="L6219" s="1"/>
      <c r="M6219" s="1">
        <v>5818.5770943642128</v>
      </c>
      <c r="N6219" s="1">
        <v>265.61570160029459</v>
      </c>
      <c r="O6219" s="1">
        <v>162.15818714090358</v>
      </c>
      <c r="P6219" s="1">
        <v>419.35690770192525</v>
      </c>
      <c r="Q6219" s="1">
        <v>0</v>
      </c>
      <c r="R6219" s="1">
        <v>0</v>
      </c>
      <c r="S6219" s="1"/>
      <c r="T6219" s="1">
        <v>0</v>
      </c>
      <c r="U6219" s="1">
        <v>0</v>
      </c>
      <c r="V6219" s="1">
        <v>2358.8826058233294</v>
      </c>
      <c r="W6219" s="1">
        <v>157.25884038822196</v>
      </c>
      <c r="X6219" s="1">
        <v>78.629420194110978</v>
      </c>
      <c r="Y6219" s="1">
        <v>214.08170138183283</v>
      </c>
      <c r="Z6219" s="1">
        <v>10.680238080211318</v>
      </c>
      <c r="AA6219" s="1">
        <v>3505.8237483880948</v>
      </c>
      <c r="AB6219" s="1"/>
      <c r="AC6219" s="1">
        <v>110.08118827175538</v>
      </c>
      <c r="AD6219" s="1">
        <v>696.71218678085972</v>
      </c>
      <c r="AE6219" s="1">
        <v>273.08416990322445</v>
      </c>
      <c r="AF6219" s="1">
        <v>698.75344745833297</v>
      </c>
      <c r="AG6219" s="1">
        <v>3089.6120174939342</v>
      </c>
      <c r="AH6219" s="1"/>
      <c r="AI6219" s="1"/>
      <c r="AJ6219" s="1">
        <v>0</v>
      </c>
      <c r="AK6219" s="1"/>
      <c r="AL6219" s="1">
        <v>18149.048828125</v>
      </c>
      <c r="AM6219" s="1">
        <v>11235.7119140625</v>
      </c>
      <c r="AN6219" s="1">
        <v>6913.3359375</v>
      </c>
      <c r="AO6219" t="s">
        <v>19029</v>
      </c>
    </row>
    <row r="6220" spans="1:41" x14ac:dyDescent="0.25">
      <c r="A6220" s="1">
        <v>2023</v>
      </c>
      <c r="B6220" t="s">
        <v>4752</v>
      </c>
      <c r="C6220" t="s">
        <v>7137</v>
      </c>
      <c r="D6220" t="s">
        <v>7242</v>
      </c>
      <c r="E6220" t="s">
        <v>8031</v>
      </c>
      <c r="F6220" t="s">
        <v>10032</v>
      </c>
      <c r="G6220" t="s">
        <v>12219</v>
      </c>
      <c r="H6220" t="s">
        <v>12750</v>
      </c>
      <c r="I6220" s="1">
        <v>0</v>
      </c>
      <c r="J6220" s="1">
        <v>983.44814859226938</v>
      </c>
      <c r="K6220" s="1"/>
      <c r="L6220" s="1">
        <v>150</v>
      </c>
      <c r="M6220" s="1">
        <v>0</v>
      </c>
      <c r="N6220" s="1">
        <v>14.7939375</v>
      </c>
      <c r="O6220" s="1">
        <v>154.67320000000001</v>
      </c>
      <c r="P6220" s="1">
        <v>0</v>
      </c>
      <c r="Q6220" s="1">
        <v>0</v>
      </c>
      <c r="R6220" s="1">
        <v>0</v>
      </c>
      <c r="S6220" s="1">
        <v>227</v>
      </c>
      <c r="T6220" s="1">
        <v>0</v>
      </c>
      <c r="U6220" s="1">
        <v>0</v>
      </c>
      <c r="V6220" s="1">
        <v>1090</v>
      </c>
      <c r="W6220" s="1">
        <v>350</v>
      </c>
      <c r="X6220" s="1">
        <v>75</v>
      </c>
      <c r="Y6220" s="1">
        <v>0</v>
      </c>
      <c r="Z6220" s="1">
        <v>5.2423800000000007</v>
      </c>
      <c r="AA6220" s="1">
        <v>2886</v>
      </c>
      <c r="AB6220" s="1">
        <v>0</v>
      </c>
      <c r="AC6220" s="1">
        <v>687.50787000000003</v>
      </c>
      <c r="AD6220" s="1">
        <v>560.80776000000003</v>
      </c>
      <c r="AE6220" s="1">
        <v>834.88052221600003</v>
      </c>
      <c r="AF6220" s="1">
        <v>237.6</v>
      </c>
      <c r="AG6220" s="1">
        <v>2458</v>
      </c>
      <c r="AH6220" s="1">
        <v>0</v>
      </c>
      <c r="AI6220" s="1"/>
      <c r="AJ6220" s="1">
        <v>357</v>
      </c>
      <c r="AK6220" s="1"/>
      <c r="AL6220" s="1">
        <v>11071.953125</v>
      </c>
      <c r="AM6220" s="1">
        <v>9704.47265625</v>
      </c>
      <c r="AN6220" s="1">
        <v>1367.48095703125</v>
      </c>
      <c r="AO6220" t="s">
        <v>19030</v>
      </c>
    </row>
    <row r="6221" spans="1:41" x14ac:dyDescent="0.25">
      <c r="A6221" s="1">
        <v>2023</v>
      </c>
      <c r="B6221" t="s">
        <v>4753</v>
      </c>
      <c r="C6221" t="s">
        <v>7137</v>
      </c>
      <c r="D6221" t="s">
        <v>7242</v>
      </c>
      <c r="E6221" t="s">
        <v>8031</v>
      </c>
      <c r="F6221" t="s">
        <v>10032</v>
      </c>
      <c r="G6221" t="s">
        <v>12219</v>
      </c>
      <c r="H6221" t="s">
        <v>12750</v>
      </c>
      <c r="I6221" s="1">
        <v>377.31030713837532</v>
      </c>
      <c r="J6221" s="1">
        <v>107.80294489667867</v>
      </c>
      <c r="K6221" s="1"/>
      <c r="L6221" s="1"/>
      <c r="M6221" s="1">
        <v>2156.0588979335735</v>
      </c>
      <c r="N6221" s="1">
        <v>271.77122408452692</v>
      </c>
      <c r="O6221" s="1">
        <v>166.74226456592959</v>
      </c>
      <c r="P6221" s="1">
        <v>0</v>
      </c>
      <c r="Q6221" s="1">
        <v>0</v>
      </c>
      <c r="R6221" s="1">
        <v>0</v>
      </c>
      <c r="S6221" s="1">
        <v>323.40883469003597</v>
      </c>
      <c r="T6221" s="1"/>
      <c r="U6221" s="1">
        <v>0</v>
      </c>
      <c r="V6221" s="1">
        <v>560.57531346272901</v>
      </c>
      <c r="W6221" s="1">
        <v>129.3635338760144</v>
      </c>
      <c r="X6221" s="1">
        <v>0</v>
      </c>
      <c r="Y6221" s="1">
        <v>220.13361347901781</v>
      </c>
      <c r="Z6221" s="1">
        <v>13.073999464855044</v>
      </c>
      <c r="AA6221" s="1">
        <v>3462.6305900813186</v>
      </c>
      <c r="AB6221" s="1"/>
      <c r="AC6221" s="1">
        <v>220.99604781848575</v>
      </c>
      <c r="AD6221" s="1">
        <v>576.06765311324193</v>
      </c>
      <c r="AE6221" s="1">
        <v>1283.933073719443</v>
      </c>
      <c r="AF6221" s="1">
        <v>726.86135596585586</v>
      </c>
      <c r="AG6221" s="1">
        <v>1017.6597998246466</v>
      </c>
      <c r="AH6221" s="1">
        <v>0</v>
      </c>
      <c r="AI6221" s="1"/>
      <c r="AJ6221" s="1">
        <v>0</v>
      </c>
      <c r="AK6221" s="1"/>
      <c r="AL6221" s="1">
        <v>11614.3896484375</v>
      </c>
      <c r="AM6221" s="1">
        <v>8262.748046875</v>
      </c>
      <c r="AN6221" s="1">
        <v>3351.64111328125</v>
      </c>
      <c r="AO6221" t="s">
        <v>19031</v>
      </c>
    </row>
    <row r="6222" spans="1:41" x14ac:dyDescent="0.25">
      <c r="A6222" s="1">
        <v>2023</v>
      </c>
      <c r="B6222" t="s">
        <v>4754</v>
      </c>
      <c r="C6222" t="s">
        <v>7137</v>
      </c>
      <c r="D6222" t="s">
        <v>7242</v>
      </c>
      <c r="E6222" t="s">
        <v>8031</v>
      </c>
      <c r="F6222" t="s">
        <v>10032</v>
      </c>
      <c r="G6222" t="s">
        <v>12219</v>
      </c>
      <c r="H6222" t="s">
        <v>12750</v>
      </c>
      <c r="I6222" s="1">
        <v>0</v>
      </c>
      <c r="J6222" s="1">
        <v>984.53636569773107</v>
      </c>
      <c r="K6222" s="1"/>
      <c r="L6222" s="1">
        <v>152.90761334676617</v>
      </c>
      <c r="M6222" s="1">
        <v>1875.6667237203317</v>
      </c>
      <c r="N6222" s="1">
        <v>564.65790254225419</v>
      </c>
      <c r="O6222" s="1">
        <v>157.67139907138022</v>
      </c>
      <c r="P6222" s="1">
        <v>0</v>
      </c>
      <c r="Q6222" s="1">
        <v>0</v>
      </c>
      <c r="R6222" s="1">
        <v>301.25906912016143</v>
      </c>
      <c r="S6222" s="1"/>
      <c r="T6222" s="1">
        <v>0</v>
      </c>
      <c r="U6222" s="1">
        <v>0</v>
      </c>
      <c r="V6222" s="1">
        <v>3119.3153122740296</v>
      </c>
      <c r="W6222" s="1">
        <v>285.29257846058272</v>
      </c>
      <c r="X6222" s="1">
        <v>0</v>
      </c>
      <c r="Y6222" s="1">
        <v>0</v>
      </c>
      <c r="Z6222" s="1">
        <v>5.1805099401884371</v>
      </c>
      <c r="AA6222" s="1">
        <v>1965.3725235504344</v>
      </c>
      <c r="AB6222" s="1"/>
      <c r="AC6222" s="1">
        <v>626.60129960297593</v>
      </c>
      <c r="AD6222" s="1">
        <v>518.64610509822296</v>
      </c>
      <c r="AE6222" s="1">
        <v>381.4682378469048</v>
      </c>
      <c r="AF6222" s="1">
        <v>679.41949530413092</v>
      </c>
      <c r="AG6222" s="1">
        <v>2381.2812318536385</v>
      </c>
      <c r="AH6222" s="1">
        <v>0</v>
      </c>
      <c r="AI6222" s="1"/>
      <c r="AJ6222" s="1">
        <v>0</v>
      </c>
      <c r="AK6222" s="1"/>
      <c r="AL6222" s="1">
        <v>13999.2763671875</v>
      </c>
      <c r="AM6222" s="1">
        <v>11162</v>
      </c>
      <c r="AN6222" s="1">
        <v>2837.276611328125</v>
      </c>
      <c r="AO6222" t="s">
        <v>19032</v>
      </c>
    </row>
    <row r="6223" spans="1:41" x14ac:dyDescent="0.25">
      <c r="A6223" s="1">
        <v>2023</v>
      </c>
      <c r="B6223" t="s">
        <v>4755</v>
      </c>
      <c r="C6223" t="s">
        <v>7137</v>
      </c>
      <c r="D6223" t="s">
        <v>7242</v>
      </c>
      <c r="E6223" t="s">
        <v>8031</v>
      </c>
      <c r="F6223" t="s">
        <v>10033</v>
      </c>
      <c r="G6223" t="s">
        <v>12219</v>
      </c>
      <c r="H6223" t="s">
        <v>12750</v>
      </c>
      <c r="I6223" s="1">
        <v>107.80294489667867</v>
      </c>
      <c r="J6223" s="1">
        <v>1388.3303005393461</v>
      </c>
      <c r="K6223" s="1"/>
      <c r="L6223" s="1"/>
      <c r="M6223" s="1">
        <v>0</v>
      </c>
      <c r="N6223" s="1">
        <v>1919.6362594806674</v>
      </c>
      <c r="O6223" s="1">
        <v>274.50644352362349</v>
      </c>
      <c r="P6223" s="1">
        <v>0</v>
      </c>
      <c r="Q6223" s="1">
        <v>0</v>
      </c>
      <c r="R6223" s="1">
        <v>0</v>
      </c>
      <c r="S6223" s="1">
        <v>53.901472448339334</v>
      </c>
      <c r="T6223" s="1">
        <v>215.60588979335733</v>
      </c>
      <c r="U6223" s="1">
        <v>53.901472448339334</v>
      </c>
      <c r="V6223" s="1">
        <v>172.48471183468587</v>
      </c>
      <c r="W6223" s="1">
        <v>86.242355917342934</v>
      </c>
      <c r="X6223" s="1">
        <v>53.901472448339334</v>
      </c>
      <c r="Y6223" s="1">
        <v>12.505141608014725</v>
      </c>
      <c r="Z6223" s="1">
        <v>0</v>
      </c>
      <c r="AA6223" s="1">
        <v>602.61846197243369</v>
      </c>
      <c r="AB6223" s="1">
        <v>233.9323904257927</v>
      </c>
      <c r="AC6223" s="1">
        <v>0</v>
      </c>
      <c r="AD6223" s="1">
        <v>221.56448196663143</v>
      </c>
      <c r="AE6223" s="1">
        <v>0</v>
      </c>
      <c r="AF6223" s="1">
        <v>0</v>
      </c>
      <c r="AG6223" s="1">
        <v>2034.2415702003264</v>
      </c>
      <c r="AH6223" s="1">
        <v>0</v>
      </c>
      <c r="AI6223" s="1">
        <v>238.24450822165986</v>
      </c>
      <c r="AJ6223" s="1">
        <v>0</v>
      </c>
      <c r="AK6223" s="1">
        <v>244.71268491546056</v>
      </c>
      <c r="AL6223" s="1">
        <v>7914.13330078125</v>
      </c>
      <c r="AM6223" s="1">
        <v>6291.52099609375</v>
      </c>
      <c r="AN6223" s="1">
        <v>1622.6116943359375</v>
      </c>
      <c r="AO6223" t="s">
        <v>19033</v>
      </c>
    </row>
    <row r="6224" spans="1:41" x14ac:dyDescent="0.25">
      <c r="A6224" s="1">
        <v>2023</v>
      </c>
      <c r="B6224" t="s">
        <v>4756</v>
      </c>
      <c r="C6224" t="s">
        <v>7137</v>
      </c>
      <c r="D6224" t="s">
        <v>7242</v>
      </c>
      <c r="E6224" t="s">
        <v>8031</v>
      </c>
      <c r="F6224" t="s">
        <v>10033</v>
      </c>
      <c r="G6224" t="s">
        <v>12219</v>
      </c>
      <c r="H6224" t="s">
        <v>12750</v>
      </c>
      <c r="I6224" s="1">
        <v>125.80707231057757</v>
      </c>
      <c r="J6224" s="1">
        <v>1308.9537407140899</v>
      </c>
      <c r="K6224" s="1"/>
      <c r="L6224" s="1"/>
      <c r="M6224" s="1">
        <v>136.29099500312572</v>
      </c>
      <c r="N6224" s="1">
        <v>1876.1859217452145</v>
      </c>
      <c r="O6224" s="1">
        <v>266.95971388038259</v>
      </c>
      <c r="P6224" s="1">
        <v>0</v>
      </c>
      <c r="Q6224" s="1">
        <v>0</v>
      </c>
      <c r="R6224" s="1"/>
      <c r="S6224" s="1"/>
      <c r="T6224" s="1">
        <v>0</v>
      </c>
      <c r="U6224" s="1">
        <v>52.419613462740656</v>
      </c>
      <c r="V6224" s="1">
        <v>251.61414462115513</v>
      </c>
      <c r="W6224" s="1">
        <v>83.871381540385045</v>
      </c>
      <c r="X6224" s="1">
        <v>52.419613462740656</v>
      </c>
      <c r="Y6224" s="1">
        <v>12.161350323355832</v>
      </c>
      <c r="Z6224" s="1">
        <v>105.04227101885822</v>
      </c>
      <c r="AA6224" s="1">
        <v>646.85803013021973</v>
      </c>
      <c r="AB6224" s="1">
        <v>32.500160346899207</v>
      </c>
      <c r="AC6224" s="1">
        <v>0</v>
      </c>
      <c r="AD6224" s="1">
        <v>258.03069279477734</v>
      </c>
      <c r="AE6224" s="1"/>
      <c r="AF6224" s="1">
        <v>0</v>
      </c>
      <c r="AG6224" s="1">
        <v>0</v>
      </c>
      <c r="AH6224" s="1"/>
      <c r="AI6224" s="1">
        <v>224.35594562053001</v>
      </c>
      <c r="AJ6224" s="1">
        <v>0</v>
      </c>
      <c r="AK6224" s="1">
        <v>237.98504512084259</v>
      </c>
      <c r="AL6224" s="1">
        <v>5671.45556640625</v>
      </c>
      <c r="AM6224" s="1">
        <v>4379.04248046875</v>
      </c>
      <c r="AN6224" s="1">
        <v>1292.4134521484375</v>
      </c>
      <c r="AO6224" t="s">
        <v>19034</v>
      </c>
    </row>
    <row r="6225" spans="1:41" x14ac:dyDescent="0.25">
      <c r="A6225" s="1">
        <v>2023</v>
      </c>
      <c r="B6225" t="s">
        <v>4757</v>
      </c>
      <c r="C6225" t="s">
        <v>7137</v>
      </c>
      <c r="D6225" t="s">
        <v>7242</v>
      </c>
      <c r="E6225" t="s">
        <v>8031</v>
      </c>
      <c r="F6225" t="s">
        <v>10033</v>
      </c>
      <c r="G6225" t="s">
        <v>12219</v>
      </c>
      <c r="H6225" t="s">
        <v>12750</v>
      </c>
      <c r="I6225" s="1">
        <v>149.90942484977077</v>
      </c>
      <c r="J6225" s="1">
        <v>312.1700671724513</v>
      </c>
      <c r="K6225" s="1"/>
      <c r="L6225" s="1"/>
      <c r="M6225" s="1">
        <v>489.30436270965168</v>
      </c>
      <c r="N6225" s="1">
        <v>1161.0110382200619</v>
      </c>
      <c r="O6225" s="1">
        <v>139.77054555223785</v>
      </c>
      <c r="P6225" s="1">
        <v>0</v>
      </c>
      <c r="Q6225" s="1">
        <v>0</v>
      </c>
      <c r="R6225" s="1">
        <v>0</v>
      </c>
      <c r="S6225" s="1">
        <v>81.55072711827529</v>
      </c>
      <c r="T6225" s="1">
        <v>254.84602224461025</v>
      </c>
      <c r="U6225" s="1">
        <v>50.969204448922056</v>
      </c>
      <c r="V6225" s="1">
        <v>244.65218135482584</v>
      </c>
      <c r="W6225" s="1"/>
      <c r="X6225" s="1">
        <v>50.969204448922056</v>
      </c>
      <c r="Y6225" s="1">
        <v>0</v>
      </c>
      <c r="Z6225" s="1">
        <v>0</v>
      </c>
      <c r="AA6225" s="1">
        <v>377.17211292202319</v>
      </c>
      <c r="AB6225" s="1">
        <v>32.620290847310116</v>
      </c>
      <c r="AC6225" s="1">
        <v>0</v>
      </c>
      <c r="AD6225" s="1">
        <v>643.58322000336204</v>
      </c>
      <c r="AE6225" s="1">
        <v>0</v>
      </c>
      <c r="AF6225" s="1">
        <v>0</v>
      </c>
      <c r="AG6225" s="1">
        <v>0</v>
      </c>
      <c r="AH6225" s="1">
        <v>0</v>
      </c>
      <c r="AI6225" s="1">
        <v>218.1481950413864</v>
      </c>
      <c r="AJ6225" s="1">
        <v>10.193840889784411</v>
      </c>
      <c r="AK6225" s="1">
        <v>244.65218135482584</v>
      </c>
      <c r="AL6225" s="1">
        <v>4461.52294921875</v>
      </c>
      <c r="AM6225" s="1">
        <v>2306.077880859375</v>
      </c>
      <c r="AN6225" s="1">
        <v>2155.444580078125</v>
      </c>
      <c r="AO6225" t="s">
        <v>19035</v>
      </c>
    </row>
    <row r="6226" spans="1:41" x14ac:dyDescent="0.25">
      <c r="A6226" s="1">
        <v>2023</v>
      </c>
      <c r="B6226" t="s">
        <v>4758</v>
      </c>
      <c r="C6226" t="s">
        <v>7137</v>
      </c>
      <c r="D6226" t="s">
        <v>7242</v>
      </c>
      <c r="E6226" t="s">
        <v>8031</v>
      </c>
      <c r="F6226" t="s">
        <v>10033</v>
      </c>
      <c r="G6226" t="s">
        <v>12219</v>
      </c>
      <c r="H6226" t="s">
        <v>12750</v>
      </c>
      <c r="I6226" s="1">
        <v>121.8</v>
      </c>
      <c r="J6226" s="1">
        <v>311.82502272437807</v>
      </c>
      <c r="K6226" s="1"/>
      <c r="L6226" s="1">
        <v>80</v>
      </c>
      <c r="M6226" s="1">
        <v>0</v>
      </c>
      <c r="N6226" s="1">
        <v>1151.0447075195309</v>
      </c>
      <c r="O6226" s="1">
        <v>137.11274</v>
      </c>
      <c r="P6226" s="1">
        <v>0</v>
      </c>
      <c r="Q6226" s="1">
        <v>0</v>
      </c>
      <c r="R6226" s="1">
        <v>0</v>
      </c>
      <c r="S6226" s="1">
        <v>0</v>
      </c>
      <c r="T6226" s="1">
        <v>0</v>
      </c>
      <c r="U6226" s="1">
        <v>45</v>
      </c>
      <c r="V6226" s="1">
        <v>240</v>
      </c>
      <c r="W6226" s="1"/>
      <c r="X6226" s="1">
        <v>50</v>
      </c>
      <c r="Y6226" s="1">
        <v>0</v>
      </c>
      <c r="Z6226" s="1">
        <v>0</v>
      </c>
      <c r="AA6226" s="1">
        <v>688</v>
      </c>
      <c r="AB6226" s="1">
        <v>150</v>
      </c>
      <c r="AC6226" s="1">
        <v>0</v>
      </c>
      <c r="AD6226" s="1">
        <v>699.37567920000015</v>
      </c>
      <c r="AE6226" s="1"/>
      <c r="AF6226" s="1">
        <v>0</v>
      </c>
      <c r="AG6226" s="1">
        <v>0</v>
      </c>
      <c r="AH6226" s="1">
        <v>0</v>
      </c>
      <c r="AI6226" s="1">
        <v>214</v>
      </c>
      <c r="AJ6226" s="1">
        <v>275</v>
      </c>
      <c r="AK6226" s="1">
        <v>240</v>
      </c>
      <c r="AL6226" s="1">
        <v>4403.158203125</v>
      </c>
      <c r="AM6226" s="1">
        <v>2912.669677734375</v>
      </c>
      <c r="AN6226" s="1">
        <v>1490.4884033203125</v>
      </c>
      <c r="AO6226" t="s">
        <v>19036</v>
      </c>
    </row>
    <row r="6227" spans="1:41" x14ac:dyDescent="0.25">
      <c r="A6227" s="1">
        <v>2023</v>
      </c>
      <c r="B6227" t="s">
        <v>4759</v>
      </c>
      <c r="C6227" t="s">
        <v>7137</v>
      </c>
      <c r="D6227" t="s">
        <v>7242</v>
      </c>
      <c r="E6227" t="s">
        <v>8031</v>
      </c>
      <c r="F6227" t="s">
        <v>10034</v>
      </c>
      <c r="G6227" t="s">
        <v>12219</v>
      </c>
      <c r="H6227" t="s">
        <v>12750</v>
      </c>
      <c r="I6227" s="1">
        <v>161.70441734501799</v>
      </c>
      <c r="J6227" s="1">
        <v>579.64673244440053</v>
      </c>
      <c r="K6227" s="1"/>
      <c r="L6227" s="1"/>
      <c r="M6227" s="1">
        <v>0</v>
      </c>
      <c r="N6227" s="1">
        <v>334.98687097193931</v>
      </c>
      <c r="O6227" s="1">
        <v>0</v>
      </c>
      <c r="P6227" s="1">
        <v>0</v>
      </c>
      <c r="Q6227" s="1">
        <v>0</v>
      </c>
      <c r="R6227" s="1">
        <v>0</v>
      </c>
      <c r="S6227" s="1">
        <v>53.901472448339334</v>
      </c>
      <c r="T6227" s="1"/>
      <c r="U6227" s="1">
        <v>0</v>
      </c>
      <c r="V6227" s="1">
        <v>201.59150695678909</v>
      </c>
      <c r="W6227" s="1">
        <v>0</v>
      </c>
      <c r="X6227" s="1">
        <v>0</v>
      </c>
      <c r="Y6227" s="1">
        <v>192.15680732397877</v>
      </c>
      <c r="Z6227" s="1">
        <v>0</v>
      </c>
      <c r="AA6227" s="1">
        <v>3614.6327423856355</v>
      </c>
      <c r="AB6227" s="1"/>
      <c r="AC6227" s="1">
        <v>0</v>
      </c>
      <c r="AD6227" s="1">
        <v>88.625792786652596</v>
      </c>
      <c r="AE6227" s="1">
        <v>0</v>
      </c>
      <c r="AF6227" s="1">
        <v>0</v>
      </c>
      <c r="AG6227" s="1">
        <v>0</v>
      </c>
      <c r="AH6227" s="1">
        <v>0</v>
      </c>
      <c r="AI6227" s="1"/>
      <c r="AJ6227" s="1">
        <v>0</v>
      </c>
      <c r="AK6227" s="1"/>
      <c r="AL6227" s="1">
        <v>5227.24658203125</v>
      </c>
      <c r="AM6227" s="1">
        <v>5084.71923828125</v>
      </c>
      <c r="AN6227" s="1">
        <v>142.52726745605469</v>
      </c>
      <c r="AO6227" t="s">
        <v>19037</v>
      </c>
    </row>
    <row r="6228" spans="1:41" x14ac:dyDescent="0.25">
      <c r="A6228" s="1">
        <v>2023</v>
      </c>
      <c r="B6228" t="s">
        <v>4760</v>
      </c>
      <c r="C6228" t="s">
        <v>7137</v>
      </c>
      <c r="D6228" t="s">
        <v>7242</v>
      </c>
      <c r="E6228" t="s">
        <v>8031</v>
      </c>
      <c r="F6228" t="s">
        <v>10034</v>
      </c>
      <c r="G6228" t="s">
        <v>12219</v>
      </c>
      <c r="H6228" t="s">
        <v>12750</v>
      </c>
      <c r="I6228" s="1">
        <v>157.25884038822196</v>
      </c>
      <c r="J6228" s="1">
        <v>157.47147743957834</v>
      </c>
      <c r="K6228" s="1"/>
      <c r="L6228" s="1"/>
      <c r="M6228" s="1"/>
      <c r="N6228" s="1">
        <v>327.40062086519339</v>
      </c>
      <c r="O6228" s="1">
        <v>0</v>
      </c>
      <c r="P6228" s="1">
        <v>0</v>
      </c>
      <c r="Q6228" s="1">
        <v>0</v>
      </c>
      <c r="R6228" s="1"/>
      <c r="S6228" s="1"/>
      <c r="T6228" s="1">
        <v>0</v>
      </c>
      <c r="U6228" s="1">
        <v>0</v>
      </c>
      <c r="V6228" s="1">
        <v>391.05031643204529</v>
      </c>
      <c r="W6228" s="1">
        <v>0</v>
      </c>
      <c r="X6228" s="1">
        <v>0</v>
      </c>
      <c r="Y6228" s="1">
        <v>25.790449823668403</v>
      </c>
      <c r="Z6228" s="1">
        <v>0</v>
      </c>
      <c r="AA6228" s="1">
        <v>3679.856865084394</v>
      </c>
      <c r="AB6228" s="1"/>
      <c r="AC6228" s="1">
        <v>0</v>
      </c>
      <c r="AD6228" s="1">
        <v>103.21227711791094</v>
      </c>
      <c r="AE6228" s="1"/>
      <c r="AF6228" s="1">
        <v>0</v>
      </c>
      <c r="AG6228" s="1">
        <v>0</v>
      </c>
      <c r="AH6228" s="1"/>
      <c r="AI6228" s="1"/>
      <c r="AJ6228" s="1">
        <v>0</v>
      </c>
      <c r="AK6228" s="1"/>
      <c r="AL6228" s="1">
        <v>4842.041015625</v>
      </c>
      <c r="AM6228" s="1">
        <v>4738.82861328125</v>
      </c>
      <c r="AN6228" s="1">
        <v>103.2122802734375</v>
      </c>
      <c r="AO6228" t="s">
        <v>19038</v>
      </c>
    </row>
    <row r="6229" spans="1:41" x14ac:dyDescent="0.25">
      <c r="A6229" s="1">
        <v>2023</v>
      </c>
      <c r="B6229" t="s">
        <v>4761</v>
      </c>
      <c r="C6229" t="s">
        <v>7137</v>
      </c>
      <c r="D6229" t="s">
        <v>7242</v>
      </c>
      <c r="E6229" t="s">
        <v>8031</v>
      </c>
      <c r="F6229" t="s">
        <v>10034</v>
      </c>
      <c r="G6229" t="s">
        <v>12219</v>
      </c>
      <c r="H6229" t="s">
        <v>12750</v>
      </c>
      <c r="I6229" s="1">
        <v>152.25</v>
      </c>
      <c r="J6229" s="1">
        <v>347.80483303872938</v>
      </c>
      <c r="K6229" s="1"/>
      <c r="L6229" s="1"/>
      <c r="M6229" s="1">
        <v>0</v>
      </c>
      <c r="N6229" s="1">
        <v>4.7340600585937498</v>
      </c>
      <c r="O6229" s="1">
        <v>0</v>
      </c>
      <c r="P6229" s="1">
        <v>0</v>
      </c>
      <c r="Q6229" s="1">
        <v>0</v>
      </c>
      <c r="R6229" s="1">
        <v>0</v>
      </c>
      <c r="S6229" s="1">
        <v>0</v>
      </c>
      <c r="T6229" s="1">
        <v>0</v>
      </c>
      <c r="U6229" s="1">
        <v>0</v>
      </c>
      <c r="V6229" s="1">
        <v>373</v>
      </c>
      <c r="W6229" s="1"/>
      <c r="X6229" s="1">
        <v>0</v>
      </c>
      <c r="Y6229" s="1">
        <v>252.648</v>
      </c>
      <c r="Z6229" s="1">
        <v>0</v>
      </c>
      <c r="AA6229" s="1">
        <v>3021</v>
      </c>
      <c r="AB6229" s="1">
        <v>0</v>
      </c>
      <c r="AC6229" s="1">
        <v>0</v>
      </c>
      <c r="AD6229" s="1">
        <v>423.86404800000008</v>
      </c>
      <c r="AE6229" s="1"/>
      <c r="AF6229" s="1">
        <v>0</v>
      </c>
      <c r="AG6229" s="1">
        <v>48</v>
      </c>
      <c r="AH6229" s="1">
        <v>0</v>
      </c>
      <c r="AI6229" s="1"/>
      <c r="AJ6229" s="1">
        <v>0</v>
      </c>
      <c r="AK6229" s="1"/>
      <c r="AL6229" s="1">
        <v>4623.30126953125</v>
      </c>
      <c r="AM6229" s="1">
        <v>4199.43701171875</v>
      </c>
      <c r="AN6229" s="1">
        <v>423.86404418945313</v>
      </c>
      <c r="AO6229" t="s">
        <v>19039</v>
      </c>
    </row>
    <row r="6230" spans="1:41" x14ac:dyDescent="0.25">
      <c r="A6230" s="1">
        <v>2023</v>
      </c>
      <c r="B6230" t="s">
        <v>4762</v>
      </c>
      <c r="C6230" t="s">
        <v>7137</v>
      </c>
      <c r="D6230" t="s">
        <v>7242</v>
      </c>
      <c r="E6230" t="s">
        <v>8031</v>
      </c>
      <c r="F6230" t="s">
        <v>10034</v>
      </c>
      <c r="G6230" t="s">
        <v>12219</v>
      </c>
      <c r="H6230" t="s">
        <v>12750</v>
      </c>
      <c r="I6230" s="1">
        <v>149.90942484977077</v>
      </c>
      <c r="J6230" s="1">
        <v>348.18969030773411</v>
      </c>
      <c r="K6230" s="1"/>
      <c r="L6230" s="1"/>
      <c r="M6230" s="1">
        <v>0</v>
      </c>
      <c r="N6230" s="1">
        <v>4.7750494210511256</v>
      </c>
      <c r="O6230" s="1">
        <v>0</v>
      </c>
      <c r="P6230" s="1">
        <v>0</v>
      </c>
      <c r="Q6230" s="1">
        <v>0</v>
      </c>
      <c r="R6230" s="1">
        <v>0</v>
      </c>
      <c r="S6230" s="1"/>
      <c r="T6230" s="1">
        <v>0</v>
      </c>
      <c r="U6230" s="1">
        <v>0</v>
      </c>
      <c r="V6230" s="1">
        <v>380.23026518895853</v>
      </c>
      <c r="W6230" s="1"/>
      <c r="X6230" s="1">
        <v>0</v>
      </c>
      <c r="Y6230" s="1">
        <v>252.73559931599451</v>
      </c>
      <c r="Z6230" s="1">
        <v>0</v>
      </c>
      <c r="AA6230" s="1">
        <v>1970.4694439953266</v>
      </c>
      <c r="AB6230" s="1"/>
      <c r="AC6230" s="1">
        <v>126.81960433569941</v>
      </c>
      <c r="AD6230" s="1">
        <v>390.05043636567393</v>
      </c>
      <c r="AE6230" s="1">
        <v>0</v>
      </c>
      <c r="AF6230" s="1">
        <v>0</v>
      </c>
      <c r="AG6230" s="1">
        <v>0</v>
      </c>
      <c r="AH6230" s="1">
        <v>0</v>
      </c>
      <c r="AI6230" s="1"/>
      <c r="AJ6230" s="1">
        <v>20.387681779568823</v>
      </c>
      <c r="AK6230" s="1"/>
      <c r="AL6230" s="1">
        <v>3643.5673828125</v>
      </c>
      <c r="AM6230" s="1">
        <v>3253.516845703125</v>
      </c>
      <c r="AN6230" s="1">
        <v>390.05044555664063</v>
      </c>
      <c r="AO6230" t="s">
        <v>19040</v>
      </c>
    </row>
    <row r="6231" spans="1:41" x14ac:dyDescent="0.25">
      <c r="A6231" s="1">
        <v>2023</v>
      </c>
      <c r="B6231" t="s">
        <v>4763</v>
      </c>
      <c r="C6231" t="s">
        <v>7137</v>
      </c>
      <c r="D6231" t="s">
        <v>7242</v>
      </c>
      <c r="E6231" t="s">
        <v>8031</v>
      </c>
      <c r="F6231" t="s">
        <v>10035</v>
      </c>
      <c r="G6231" t="s">
        <v>12219</v>
      </c>
      <c r="H6231" t="s">
        <v>12750</v>
      </c>
      <c r="I6231" s="1">
        <v>209.67845385096263</v>
      </c>
      <c r="J6231" s="1">
        <v>290.55034988709474</v>
      </c>
      <c r="K6231" s="1"/>
      <c r="L6231" s="1"/>
      <c r="M6231" s="1">
        <v>0</v>
      </c>
      <c r="N6231" s="1">
        <v>307.56794575750604</v>
      </c>
      <c r="O6231" s="1">
        <v>0</v>
      </c>
      <c r="P6231" s="1">
        <v>0</v>
      </c>
      <c r="Q6231" s="1">
        <v>0</v>
      </c>
      <c r="R6231" s="1"/>
      <c r="S6231" s="1"/>
      <c r="T6231" s="1">
        <v>104.83922692548131</v>
      </c>
      <c r="U6231" s="1">
        <v>104.83922692548131</v>
      </c>
      <c r="V6231" s="1">
        <v>0</v>
      </c>
      <c r="W6231" s="1">
        <v>0</v>
      </c>
      <c r="X6231" s="1">
        <v>0</v>
      </c>
      <c r="Y6231" s="1">
        <v>3780.9218798405582</v>
      </c>
      <c r="Z6231" s="1">
        <v>0</v>
      </c>
      <c r="AA6231" s="1">
        <v>5997.8521724067859</v>
      </c>
      <c r="AB6231" s="1"/>
      <c r="AC6231" s="1">
        <v>122.05871349462006</v>
      </c>
      <c r="AD6231" s="1">
        <v>0</v>
      </c>
      <c r="AE6231" s="1"/>
      <c r="AF6231" s="1">
        <v>0</v>
      </c>
      <c r="AG6231" s="1">
        <v>2678.6422479460475</v>
      </c>
      <c r="AH6231" s="1">
        <v>891.13342886659109</v>
      </c>
      <c r="AI6231" s="1">
        <v>0</v>
      </c>
      <c r="AJ6231" s="1">
        <v>1383.8777954163534</v>
      </c>
      <c r="AK6231" s="1"/>
      <c r="AL6231" s="1">
        <v>15871.9619140625</v>
      </c>
      <c r="AM6231" s="1">
        <v>14875.9892578125</v>
      </c>
      <c r="AN6231" s="1">
        <v>995.97265625</v>
      </c>
      <c r="AO6231" t="s">
        <v>19041</v>
      </c>
    </row>
    <row r="6232" spans="1:41" x14ac:dyDescent="0.25">
      <c r="A6232" s="1">
        <v>2023</v>
      </c>
      <c r="B6232" t="s">
        <v>4764</v>
      </c>
      <c r="C6232" t="s">
        <v>7137</v>
      </c>
      <c r="D6232" t="s">
        <v>7242</v>
      </c>
      <c r="E6232" t="s">
        <v>8031</v>
      </c>
      <c r="F6232" t="s">
        <v>10035</v>
      </c>
      <c r="G6232" t="s">
        <v>12219</v>
      </c>
      <c r="H6232" t="s">
        <v>12750</v>
      </c>
      <c r="I6232" s="1">
        <v>0</v>
      </c>
      <c r="J6232" s="1">
        <v>12.006541045094281</v>
      </c>
      <c r="K6232" s="1"/>
      <c r="L6232" s="1"/>
      <c r="M6232" s="1">
        <v>0</v>
      </c>
      <c r="N6232" s="1">
        <v>2003.7927275949985</v>
      </c>
      <c r="O6232" s="1">
        <v>0</v>
      </c>
      <c r="P6232" s="1">
        <v>0</v>
      </c>
      <c r="Q6232" s="1">
        <v>0</v>
      </c>
      <c r="R6232" s="1">
        <v>0</v>
      </c>
      <c r="S6232" s="1">
        <v>152.90761334676617</v>
      </c>
      <c r="T6232" s="1">
        <v>0</v>
      </c>
      <c r="U6232" s="1">
        <v>101.93840889784411</v>
      </c>
      <c r="V6232" s="1">
        <v>0</v>
      </c>
      <c r="W6232" s="1"/>
      <c r="X6232" s="1">
        <v>76.453806673383085</v>
      </c>
      <c r="Y6232" s="1">
        <v>2769.4276431377116</v>
      </c>
      <c r="Z6232" s="1">
        <v>0</v>
      </c>
      <c r="AA6232" s="1">
        <v>5001.0983405282323</v>
      </c>
      <c r="AB6232" s="1"/>
      <c r="AC6232" s="1">
        <v>0</v>
      </c>
      <c r="AD6232" s="1">
        <v>0</v>
      </c>
      <c r="AE6232" s="1">
        <v>0</v>
      </c>
      <c r="AF6232" s="1">
        <v>0</v>
      </c>
      <c r="AG6232" s="1">
        <v>1871.5891873644177</v>
      </c>
      <c r="AH6232" s="1">
        <v>1216.5329717868717</v>
      </c>
      <c r="AI6232" s="1">
        <v>558.62248076018568</v>
      </c>
      <c r="AJ6232" s="1">
        <v>1799.2129170469484</v>
      </c>
      <c r="AK6232" s="1"/>
      <c r="AL6232" s="1">
        <v>15563.58203125</v>
      </c>
      <c r="AM6232" s="1">
        <v>13559.0654296875</v>
      </c>
      <c r="AN6232" s="1">
        <v>2004.516845703125</v>
      </c>
      <c r="AO6232" t="s">
        <v>19042</v>
      </c>
    </row>
    <row r="6233" spans="1:41" x14ac:dyDescent="0.25">
      <c r="A6233" s="1">
        <v>2023</v>
      </c>
      <c r="B6233" t="s">
        <v>4765</v>
      </c>
      <c r="C6233" t="s">
        <v>7137</v>
      </c>
      <c r="D6233" t="s">
        <v>7242</v>
      </c>
      <c r="E6233" t="s">
        <v>8031</v>
      </c>
      <c r="F6233" t="s">
        <v>10035</v>
      </c>
      <c r="G6233" t="s">
        <v>12219</v>
      </c>
      <c r="H6233" t="s">
        <v>12750</v>
      </c>
      <c r="I6233" s="1">
        <v>50.749999999999993</v>
      </c>
      <c r="J6233" s="1">
        <v>11.99327010478377</v>
      </c>
      <c r="K6233" s="1"/>
      <c r="L6233" s="1"/>
      <c r="M6233" s="1">
        <v>0</v>
      </c>
      <c r="N6233" s="1">
        <v>1103.3942500000001</v>
      </c>
      <c r="O6233" s="1">
        <v>350</v>
      </c>
      <c r="P6233" s="1">
        <v>0</v>
      </c>
      <c r="Q6233" s="1">
        <v>0</v>
      </c>
      <c r="R6233" s="1">
        <v>0</v>
      </c>
      <c r="S6233" s="1"/>
      <c r="T6233" s="1">
        <v>0</v>
      </c>
      <c r="U6233" s="1">
        <v>105</v>
      </c>
      <c r="V6233" s="1">
        <v>2500</v>
      </c>
      <c r="W6233" s="1"/>
      <c r="X6233" s="1">
        <v>0</v>
      </c>
      <c r="Y6233" s="1">
        <v>2160.0360000000001</v>
      </c>
      <c r="Z6233" s="1">
        <v>0</v>
      </c>
      <c r="AA6233" s="1">
        <v>7040</v>
      </c>
      <c r="AB6233" s="1">
        <v>0</v>
      </c>
      <c r="AC6233" s="1">
        <v>0</v>
      </c>
      <c r="AD6233" s="1">
        <v>0</v>
      </c>
      <c r="AE6233" s="1"/>
      <c r="AF6233" s="1">
        <v>432</v>
      </c>
      <c r="AG6233" s="1">
        <v>3129</v>
      </c>
      <c r="AH6233" s="1">
        <v>0</v>
      </c>
      <c r="AI6233" s="1">
        <v>5401</v>
      </c>
      <c r="AJ6233" s="1">
        <v>997</v>
      </c>
      <c r="AK6233" s="1"/>
      <c r="AL6233" s="1">
        <v>23280.173828125</v>
      </c>
      <c r="AM6233" s="1">
        <v>17529.173828125</v>
      </c>
      <c r="AN6233" s="1">
        <v>5751</v>
      </c>
      <c r="AO6233" t="s">
        <v>19043</v>
      </c>
    </row>
    <row r="6234" spans="1:41" x14ac:dyDescent="0.25">
      <c r="A6234" s="1">
        <v>2023</v>
      </c>
      <c r="B6234" t="s">
        <v>4766</v>
      </c>
      <c r="C6234" t="s">
        <v>7137</v>
      </c>
      <c r="D6234" t="s">
        <v>7242</v>
      </c>
      <c r="E6234" t="s">
        <v>8031</v>
      </c>
      <c r="F6234" t="s">
        <v>10035</v>
      </c>
      <c r="G6234" t="s">
        <v>12219</v>
      </c>
      <c r="H6234" t="s">
        <v>12750</v>
      </c>
      <c r="I6234" s="1">
        <v>215.60588979335733</v>
      </c>
      <c r="J6234" s="1">
        <v>755.46179374757651</v>
      </c>
      <c r="K6234" s="1"/>
      <c r="L6234" s="1"/>
      <c r="M6234" s="1">
        <v>0</v>
      </c>
      <c r="N6234" s="1">
        <v>314.68757644789468</v>
      </c>
      <c r="O6234" s="1">
        <v>0</v>
      </c>
      <c r="P6234" s="1">
        <v>0</v>
      </c>
      <c r="Q6234" s="1">
        <v>0</v>
      </c>
      <c r="R6234" s="1">
        <v>0</v>
      </c>
      <c r="S6234" s="1">
        <v>21.560588979335733</v>
      </c>
      <c r="T6234" s="1"/>
      <c r="U6234" s="1">
        <v>107.80294489667867</v>
      </c>
      <c r="V6234" s="1">
        <v>485.11325203505396</v>
      </c>
      <c r="W6234" s="1">
        <v>0</v>
      </c>
      <c r="X6234" s="1">
        <v>80.852208672508993</v>
      </c>
      <c r="Y6234" s="1">
        <v>276.40675071508406</v>
      </c>
      <c r="Z6234" s="1">
        <v>0</v>
      </c>
      <c r="AA6234" s="1">
        <v>5737.2727274012386</v>
      </c>
      <c r="AB6234" s="1"/>
      <c r="AC6234" s="1">
        <v>123.04825409896063</v>
      </c>
      <c r="AD6234" s="1">
        <v>0</v>
      </c>
      <c r="AE6234" s="1">
        <v>0</v>
      </c>
      <c r="AF6234" s="1">
        <v>0</v>
      </c>
      <c r="AG6234" s="1">
        <v>0</v>
      </c>
      <c r="AH6234" s="1">
        <v>368.68607154664102</v>
      </c>
      <c r="AI6234" s="1">
        <v>0</v>
      </c>
      <c r="AJ6234" s="1">
        <v>2242.3012538509161</v>
      </c>
      <c r="AK6234" s="1"/>
      <c r="AL6234" s="1">
        <v>10728.798828125</v>
      </c>
      <c r="AM6234" s="1">
        <v>10257.7001953125</v>
      </c>
      <c r="AN6234" s="1">
        <v>471.098876953125</v>
      </c>
      <c r="AO6234" t="s">
        <v>19044</v>
      </c>
    </row>
    <row r="6235" spans="1:41" x14ac:dyDescent="0.25">
      <c r="A6235" s="1">
        <v>2023</v>
      </c>
      <c r="B6235" t="s">
        <v>4767</v>
      </c>
      <c r="C6235" t="s">
        <v>7137</v>
      </c>
      <c r="D6235" t="s">
        <v>7242</v>
      </c>
      <c r="E6235" t="s">
        <v>8031</v>
      </c>
      <c r="F6235" t="s">
        <v>10036</v>
      </c>
      <c r="G6235" t="s">
        <v>12219</v>
      </c>
      <c r="H6235" t="s">
        <v>12750</v>
      </c>
      <c r="I6235" s="1">
        <v>0</v>
      </c>
      <c r="J6235" s="1">
        <v>6201.0914009399858</v>
      </c>
      <c r="K6235" s="1"/>
      <c r="L6235" s="1"/>
      <c r="M6235" s="1">
        <v>4298.4083039447332</v>
      </c>
      <c r="N6235" s="1">
        <v>1160.144070607626</v>
      </c>
      <c r="O6235" s="1">
        <v>0</v>
      </c>
      <c r="P6235" s="1">
        <v>0</v>
      </c>
      <c r="Q6235" s="1">
        <v>0</v>
      </c>
      <c r="R6235" s="1">
        <v>690.37299385340316</v>
      </c>
      <c r="S6235" s="1">
        <v>1300.845127691372</v>
      </c>
      <c r="T6235" s="1">
        <v>0</v>
      </c>
      <c r="U6235" s="1">
        <v>0</v>
      </c>
      <c r="V6235" s="1">
        <v>4717.7652116466588</v>
      </c>
      <c r="W6235" s="1">
        <v>3250.0160346899206</v>
      </c>
      <c r="X6235" s="1">
        <v>0</v>
      </c>
      <c r="Y6235" s="1">
        <v>30294.867208521708</v>
      </c>
      <c r="Z6235" s="1">
        <v>5308.4918343343352</v>
      </c>
      <c r="AA6235" s="1">
        <v>22510.03041317009</v>
      </c>
      <c r="AB6235" s="1"/>
      <c r="AC6235" s="1">
        <v>1521.6365395964358</v>
      </c>
      <c r="AD6235" s="1">
        <v>0</v>
      </c>
      <c r="AE6235" s="1">
        <v>48.121205158795917</v>
      </c>
      <c r="AF6235" s="1">
        <v>0</v>
      </c>
      <c r="AG6235" s="1">
        <v>3106.3862938020111</v>
      </c>
      <c r="AH6235" s="1">
        <v>293.58338394396378</v>
      </c>
      <c r="AI6235" s="1"/>
      <c r="AJ6235" s="1">
        <v>0</v>
      </c>
      <c r="AK6235" s="1"/>
      <c r="AL6235" s="1">
        <v>84701.7578125</v>
      </c>
      <c r="AM6235" s="1">
        <v>75558.90625</v>
      </c>
      <c r="AN6235" s="1">
        <v>9142.8525390625</v>
      </c>
      <c r="AO6235" t="s">
        <v>19045</v>
      </c>
    </row>
    <row r="6236" spans="1:41" x14ac:dyDescent="0.25">
      <c r="A6236" s="1">
        <v>2023</v>
      </c>
      <c r="B6236" t="s">
        <v>4768</v>
      </c>
      <c r="C6236" t="s">
        <v>7137</v>
      </c>
      <c r="D6236" t="s">
        <v>7242</v>
      </c>
      <c r="E6236" t="s">
        <v>8031</v>
      </c>
      <c r="F6236" t="s">
        <v>10036</v>
      </c>
      <c r="G6236" t="s">
        <v>12219</v>
      </c>
      <c r="H6236" t="s">
        <v>12750</v>
      </c>
      <c r="I6236" s="1"/>
      <c r="J6236" s="1">
        <v>6138.0123616442834</v>
      </c>
      <c r="K6236" s="1"/>
      <c r="L6236" s="1"/>
      <c r="M6236" s="1">
        <v>3900</v>
      </c>
      <c r="N6236" s="1">
        <v>0</v>
      </c>
      <c r="O6236" s="1">
        <v>1250</v>
      </c>
      <c r="P6236" s="1">
        <v>0</v>
      </c>
      <c r="Q6236" s="1">
        <v>0</v>
      </c>
      <c r="R6236" s="1">
        <v>0</v>
      </c>
      <c r="S6236" s="1">
        <v>100</v>
      </c>
      <c r="T6236" s="1">
        <v>1250</v>
      </c>
      <c r="U6236" s="1">
        <v>0</v>
      </c>
      <c r="V6236" s="1">
        <v>0</v>
      </c>
      <c r="W6236" s="1">
        <v>1354</v>
      </c>
      <c r="X6236" s="1">
        <v>0</v>
      </c>
      <c r="Y6236" s="1">
        <v>7716.2040000000006</v>
      </c>
      <c r="Z6236" s="1">
        <v>98.294625000000011</v>
      </c>
      <c r="AA6236" s="1">
        <v>32785</v>
      </c>
      <c r="AB6236" s="1">
        <v>0</v>
      </c>
      <c r="AC6236" s="1">
        <v>500</v>
      </c>
      <c r="AD6236" s="1">
        <v>0</v>
      </c>
      <c r="AE6236" s="1"/>
      <c r="AF6236" s="1">
        <v>1382.4</v>
      </c>
      <c r="AG6236" s="1">
        <v>3520</v>
      </c>
      <c r="AH6236" s="1">
        <v>1808.44</v>
      </c>
      <c r="AI6236" s="1">
        <v>708</v>
      </c>
      <c r="AJ6236" s="1">
        <v>1245</v>
      </c>
      <c r="AK6236" s="1"/>
      <c r="AL6236" s="1">
        <v>63755.34765625</v>
      </c>
      <c r="AM6236" s="1">
        <v>53384.91015625</v>
      </c>
      <c r="AN6236" s="1">
        <v>10370.4404296875</v>
      </c>
      <c r="AO6236" t="s">
        <v>19046</v>
      </c>
    </row>
    <row r="6237" spans="1:41" x14ac:dyDescent="0.25">
      <c r="A6237" s="1">
        <v>2023</v>
      </c>
      <c r="B6237" t="s">
        <v>4769</v>
      </c>
      <c r="C6237" t="s">
        <v>7137</v>
      </c>
      <c r="D6237" t="s">
        <v>7242</v>
      </c>
      <c r="E6237" t="s">
        <v>8031</v>
      </c>
      <c r="F6237" t="s">
        <v>10036</v>
      </c>
      <c r="G6237" t="s">
        <v>12219</v>
      </c>
      <c r="H6237" t="s">
        <v>12750</v>
      </c>
      <c r="I6237" s="1"/>
      <c r="J6237" s="1">
        <v>6144.8042703534893</v>
      </c>
      <c r="K6237" s="1"/>
      <c r="L6237" s="1"/>
      <c r="M6237" s="1">
        <v>0</v>
      </c>
      <c r="N6237" s="1">
        <v>0</v>
      </c>
      <c r="O6237" s="1">
        <v>560.66124893814253</v>
      </c>
      <c r="P6237" s="1">
        <v>0</v>
      </c>
      <c r="Q6237" s="1">
        <v>0</v>
      </c>
      <c r="R6237" s="1">
        <v>0</v>
      </c>
      <c r="S6237" s="1"/>
      <c r="T6237" s="1">
        <v>509.69204448922051</v>
      </c>
      <c r="U6237" s="1">
        <v>0</v>
      </c>
      <c r="V6237" s="1">
        <v>0</v>
      </c>
      <c r="W6237" s="1">
        <v>1426.4628923029138</v>
      </c>
      <c r="X6237" s="1">
        <v>4077.5363559137641</v>
      </c>
      <c r="Y6237" s="1">
        <v>6965.6917077302778</v>
      </c>
      <c r="Z6237" s="1">
        <v>97.134561378533206</v>
      </c>
      <c r="AA6237" s="1">
        <v>33453.127648005502</v>
      </c>
      <c r="AB6237" s="1"/>
      <c r="AC6237" s="1">
        <v>1580.987832817086</v>
      </c>
      <c r="AD6237" s="1">
        <v>0</v>
      </c>
      <c r="AE6237" s="1">
        <v>0</v>
      </c>
      <c r="AF6237" s="1">
        <v>0</v>
      </c>
      <c r="AG6237" s="1">
        <v>6997.0523867480197</v>
      </c>
      <c r="AH6237" s="1">
        <v>481.24484706232505</v>
      </c>
      <c r="AI6237" s="1"/>
      <c r="AJ6237" s="1">
        <v>3465.9059025266997</v>
      </c>
      <c r="AK6237" s="1"/>
      <c r="AL6237" s="1">
        <v>65760.296875</v>
      </c>
      <c r="AM6237" s="1">
        <v>58704.703125</v>
      </c>
      <c r="AN6237" s="1">
        <v>7055.59716796875</v>
      </c>
      <c r="AO6237" t="s">
        <v>19047</v>
      </c>
    </row>
    <row r="6238" spans="1:41" x14ac:dyDescent="0.25">
      <c r="A6238" s="1">
        <v>2023</v>
      </c>
      <c r="B6238" t="s">
        <v>4770</v>
      </c>
      <c r="C6238" t="s">
        <v>7137</v>
      </c>
      <c r="D6238" t="s">
        <v>7242</v>
      </c>
      <c r="E6238" t="s">
        <v>8031</v>
      </c>
      <c r="F6238" t="s">
        <v>10036</v>
      </c>
      <c r="G6238" t="s">
        <v>12219</v>
      </c>
      <c r="H6238" t="s">
        <v>12750</v>
      </c>
      <c r="I6238" s="1">
        <v>0</v>
      </c>
      <c r="J6238" s="1">
        <v>7007.312157582397</v>
      </c>
      <c r="K6238" s="1"/>
      <c r="L6238" s="1"/>
      <c r="M6238" s="1">
        <v>1293.6353387601439</v>
      </c>
      <c r="N6238" s="1">
        <v>1187.007445962839</v>
      </c>
      <c r="O6238" s="1">
        <v>0</v>
      </c>
      <c r="P6238" s="1">
        <v>495.83964505227351</v>
      </c>
      <c r="Q6238" s="1">
        <v>0</v>
      </c>
      <c r="R6238" s="1">
        <v>233.77338108207007</v>
      </c>
      <c r="S6238" s="1">
        <v>323.40883469003597</v>
      </c>
      <c r="T6238" s="1"/>
      <c r="U6238" s="1">
        <v>0</v>
      </c>
      <c r="V6238" s="1">
        <v>1724.8471183468587</v>
      </c>
      <c r="W6238" s="1">
        <v>1293.6353387601439</v>
      </c>
      <c r="X6238" s="1">
        <v>0</v>
      </c>
      <c r="Y6238" s="1">
        <v>18.865515356918767</v>
      </c>
      <c r="Z6238" s="1">
        <v>867.62920259224154</v>
      </c>
      <c r="AA6238" s="1">
        <v>23154.994534357611</v>
      </c>
      <c r="AB6238" s="1"/>
      <c r="AC6238" s="1">
        <v>713.11648049152939</v>
      </c>
      <c r="AD6238" s="1">
        <v>0</v>
      </c>
      <c r="AE6238" s="1">
        <v>0</v>
      </c>
      <c r="AF6238" s="1">
        <v>0</v>
      </c>
      <c r="AG6238" s="1">
        <v>5340.5578901814606</v>
      </c>
      <c r="AH6238" s="1">
        <v>0</v>
      </c>
      <c r="AI6238" s="1"/>
      <c r="AJ6238" s="1">
        <v>0</v>
      </c>
      <c r="AK6238" s="1"/>
      <c r="AL6238" s="1">
        <v>43654.625</v>
      </c>
      <c r="AM6238" s="1">
        <v>40743.9453125</v>
      </c>
      <c r="AN6238" s="1">
        <v>2910.679443359375</v>
      </c>
      <c r="AO6238" t="s">
        <v>19048</v>
      </c>
    </row>
    <row r="6239" spans="1:41" x14ac:dyDescent="0.25">
      <c r="A6239" s="1">
        <v>2023</v>
      </c>
      <c r="B6239" t="s">
        <v>4770</v>
      </c>
      <c r="C6239" t="s">
        <v>7137</v>
      </c>
      <c r="D6239" t="s">
        <v>7242</v>
      </c>
      <c r="E6239" t="s">
        <v>8031</v>
      </c>
      <c r="F6239" t="s">
        <v>10037</v>
      </c>
      <c r="G6239" t="s">
        <v>12219</v>
      </c>
      <c r="H6239" t="s">
        <v>12750</v>
      </c>
      <c r="I6239" s="1">
        <v>3341.8912917970383</v>
      </c>
      <c r="J6239" s="1">
        <v>11760.915759562999</v>
      </c>
      <c r="K6239" s="1">
        <v>0</v>
      </c>
      <c r="L6239" s="1">
        <v>0</v>
      </c>
      <c r="M6239" s="1">
        <v>6387.3244851282107</v>
      </c>
      <c r="N6239" s="1">
        <v>5720.02425621777</v>
      </c>
      <c r="O6239" s="1">
        <v>915.00427306207257</v>
      </c>
      <c r="P6239" s="1">
        <v>897.5705532980935</v>
      </c>
      <c r="Q6239" s="1">
        <v>0</v>
      </c>
      <c r="R6239" s="1">
        <v>233.77338108207007</v>
      </c>
      <c r="S6239" s="1">
        <v>2371.6647877269306</v>
      </c>
      <c r="T6239" s="1">
        <v>215.60588979335733</v>
      </c>
      <c r="U6239" s="1">
        <v>161.70441734501799</v>
      </c>
      <c r="V6239" s="1">
        <v>16080.965290237556</v>
      </c>
      <c r="W6239" s="1">
        <v>1509.2412285535013</v>
      </c>
      <c r="X6239" s="1">
        <v>5740.5068157481392</v>
      </c>
      <c r="Y6239" s="1">
        <v>12418.899252097382</v>
      </c>
      <c r="Z6239" s="1">
        <v>977.10644678956783</v>
      </c>
      <c r="AA6239" s="1">
        <v>58514.360460468211</v>
      </c>
      <c r="AB6239" s="1">
        <v>233.9323904257927</v>
      </c>
      <c r="AC6239" s="1">
        <v>1665.1282432421763</v>
      </c>
      <c r="AD6239" s="1">
        <v>1301.3959122446709</v>
      </c>
      <c r="AE6239" s="1">
        <v>2032.0855113023929</v>
      </c>
      <c r="AF6239" s="1">
        <v>726.86135596585586</v>
      </c>
      <c r="AG6239" s="1">
        <v>51918.976291689411</v>
      </c>
      <c r="AH6239" s="1">
        <v>4748.7197226986955</v>
      </c>
      <c r="AI6239" s="1">
        <v>238.24450822165986</v>
      </c>
      <c r="AJ6239" s="1">
        <v>7309.0396639948131</v>
      </c>
      <c r="AK6239" s="1">
        <v>244.71268491546056</v>
      </c>
      <c r="AL6239" s="1">
        <v>197665.65625</v>
      </c>
      <c r="AM6239" s="1">
        <v>173759.296875</v>
      </c>
      <c r="AN6239" s="1">
        <v>23906.3515625</v>
      </c>
      <c r="AO6239" t="s">
        <v>19049</v>
      </c>
    </row>
    <row r="6240" spans="1:41" x14ac:dyDescent="0.25">
      <c r="A6240" s="1">
        <v>2023</v>
      </c>
      <c r="B6240" t="s">
        <v>4771</v>
      </c>
      <c r="C6240" t="s">
        <v>7137</v>
      </c>
      <c r="D6240" t="s">
        <v>7242</v>
      </c>
      <c r="E6240" t="s">
        <v>8031</v>
      </c>
      <c r="F6240" t="s">
        <v>10037</v>
      </c>
      <c r="G6240" t="s">
        <v>12219</v>
      </c>
      <c r="H6240" t="s">
        <v>12750</v>
      </c>
      <c r="I6240" s="1">
        <v>629.29999999999995</v>
      </c>
      <c r="J6240" s="1">
        <v>9502.0682378659385</v>
      </c>
      <c r="K6240" s="1">
        <v>0</v>
      </c>
      <c r="L6240" s="1">
        <v>230</v>
      </c>
      <c r="M6240" s="1">
        <v>7200</v>
      </c>
      <c r="N6240" s="1">
        <v>3317.3486503906252</v>
      </c>
      <c r="O6240" s="1">
        <v>2091.1323400000001</v>
      </c>
      <c r="P6240" s="1">
        <v>0</v>
      </c>
      <c r="Q6240" s="1">
        <v>0</v>
      </c>
      <c r="R6240" s="1">
        <v>0</v>
      </c>
      <c r="S6240" s="1">
        <v>2102</v>
      </c>
      <c r="T6240" s="1">
        <v>3750</v>
      </c>
      <c r="U6240" s="1">
        <v>150</v>
      </c>
      <c r="V6240" s="1">
        <v>7703</v>
      </c>
      <c r="W6240" s="1">
        <v>4364</v>
      </c>
      <c r="X6240" s="1">
        <v>125</v>
      </c>
      <c r="Y6240" s="1">
        <v>12766.031999999999</v>
      </c>
      <c r="Z6240" s="1">
        <v>326.47169234584959</v>
      </c>
      <c r="AA6240" s="1">
        <v>79566</v>
      </c>
      <c r="AB6240" s="1">
        <v>200</v>
      </c>
      <c r="AC6240" s="1">
        <v>3057.5078699999999</v>
      </c>
      <c r="AD6240" s="1">
        <v>2575.0471828530349</v>
      </c>
      <c r="AE6240" s="1">
        <v>3813.4990925150828</v>
      </c>
      <c r="AF6240" s="1">
        <v>2052</v>
      </c>
      <c r="AG6240" s="1">
        <v>33721</v>
      </c>
      <c r="AH6240" s="1">
        <v>3492.8649999999998</v>
      </c>
      <c r="AI6240" s="1">
        <v>7476</v>
      </c>
      <c r="AJ6240" s="1">
        <v>8720</v>
      </c>
      <c r="AK6240" s="1">
        <v>240</v>
      </c>
      <c r="AL6240" s="1">
        <v>199170.28125</v>
      </c>
      <c r="AM6240" s="1">
        <v>165554.21875</v>
      </c>
      <c r="AN6240" s="1">
        <v>33616.046875</v>
      </c>
      <c r="AO6240" t="s">
        <v>19050</v>
      </c>
    </row>
    <row r="6241" spans="1:41" x14ac:dyDescent="0.25">
      <c r="A6241" s="1">
        <v>2023</v>
      </c>
      <c r="B6241" t="s">
        <v>4772</v>
      </c>
      <c r="C6241" t="s">
        <v>7137</v>
      </c>
      <c r="D6241" t="s">
        <v>7242</v>
      </c>
      <c r="E6241" t="s">
        <v>8031</v>
      </c>
      <c r="F6241" t="s">
        <v>10037</v>
      </c>
      <c r="G6241" t="s">
        <v>12219</v>
      </c>
      <c r="H6241" t="s">
        <v>12750</v>
      </c>
      <c r="I6241" s="1">
        <v>3113.7250396867948</v>
      </c>
      <c r="J6241" s="1">
        <v>11291.387079582302</v>
      </c>
      <c r="K6241" s="1">
        <v>0</v>
      </c>
      <c r="L6241" s="1">
        <v>0</v>
      </c>
      <c r="M6241" s="1">
        <v>21261.395220487608</v>
      </c>
      <c r="N6241" s="1">
        <v>5590.5518374864805</v>
      </c>
      <c r="O6241" s="1">
        <v>1178.1568546390645</v>
      </c>
      <c r="P6241" s="1">
        <v>810.0434320165391</v>
      </c>
      <c r="Q6241" s="1">
        <v>0</v>
      </c>
      <c r="R6241" s="1">
        <v>690.37299385340316</v>
      </c>
      <c r="S6241" s="1">
        <v>1352.7405450194854</v>
      </c>
      <c r="T6241" s="1">
        <v>104.83922692548131</v>
      </c>
      <c r="U6241" s="1">
        <v>157.25884038822196</v>
      </c>
      <c r="V6241" s="1">
        <v>7719.312278523189</v>
      </c>
      <c r="W6241" s="1">
        <v>6007.2877028300791</v>
      </c>
      <c r="X6241" s="1">
        <v>2227.833572166478</v>
      </c>
      <c r="Y6241" s="1">
        <v>37096.312055312308</v>
      </c>
      <c r="Z6241" s="1">
        <v>8873.3845769941236</v>
      </c>
      <c r="AA6241" s="1">
        <v>63410.958013608113</v>
      </c>
      <c r="AB6241" s="1">
        <v>32.500160346899207</v>
      </c>
      <c r="AC6241" s="1">
        <v>2356.8547216247553</v>
      </c>
      <c r="AD6241" s="1">
        <v>1473.8051571579974</v>
      </c>
      <c r="AE6241" s="1">
        <v>4892.9305745485062</v>
      </c>
      <c r="AF6241" s="1">
        <v>698.75344745833297</v>
      </c>
      <c r="AG6241" s="1">
        <v>35121.141020036237</v>
      </c>
      <c r="AH6241" s="1">
        <v>7300.8149993635107</v>
      </c>
      <c r="AI6241" s="1">
        <v>224.35594562053001</v>
      </c>
      <c r="AJ6241" s="1">
        <v>7464.552957094269</v>
      </c>
      <c r="AK6241" s="1">
        <v>237.98504512084259</v>
      </c>
      <c r="AL6241" s="1">
        <v>230689.25</v>
      </c>
      <c r="AM6241" s="1">
        <v>189287.53125</v>
      </c>
      <c r="AN6241" s="1">
        <v>41401.71484375</v>
      </c>
      <c r="AO6241" t="s">
        <v>19051</v>
      </c>
    </row>
    <row r="6242" spans="1:41" x14ac:dyDescent="0.25">
      <c r="A6242" s="1">
        <v>2023</v>
      </c>
      <c r="B6242" t="s">
        <v>4773</v>
      </c>
      <c r="C6242" t="s">
        <v>7137</v>
      </c>
      <c r="D6242" t="s">
        <v>7242</v>
      </c>
      <c r="E6242" t="s">
        <v>8031</v>
      </c>
      <c r="F6242" t="s">
        <v>10037</v>
      </c>
      <c r="G6242" t="s">
        <v>12219</v>
      </c>
      <c r="H6242" t="s">
        <v>12750</v>
      </c>
      <c r="I6242" s="1">
        <v>799.51693253211056</v>
      </c>
      <c r="J6242" s="1">
        <v>9512.5825829369114</v>
      </c>
      <c r="K6242" s="1">
        <v>0</v>
      </c>
      <c r="L6242" s="1">
        <v>152.90761334676617</v>
      </c>
      <c r="M6242" s="1">
        <v>9653.5673226258368</v>
      </c>
      <c r="N6242" s="1">
        <v>4248.2961182803283</v>
      </c>
      <c r="O6242" s="1">
        <v>1152.3946908830274</v>
      </c>
      <c r="P6242" s="1">
        <v>432.21885372685904</v>
      </c>
      <c r="Q6242" s="1">
        <v>0</v>
      </c>
      <c r="R6242" s="1">
        <v>301.25906912016143</v>
      </c>
      <c r="S6242" s="1">
        <v>234.45834046504146</v>
      </c>
      <c r="T6242" s="1">
        <v>2803.3062446907129</v>
      </c>
      <c r="U6242" s="1">
        <v>152.90761334676617</v>
      </c>
      <c r="V6242" s="1">
        <v>3999.0437810624244</v>
      </c>
      <c r="W6242" s="1">
        <v>1711.7554707634965</v>
      </c>
      <c r="X6242" s="1">
        <v>4510.7745937296013</v>
      </c>
      <c r="Y6242" s="1">
        <v>10702.339555845236</v>
      </c>
      <c r="Z6242" s="1">
        <v>813.77366084137782</v>
      </c>
      <c r="AA6242" s="1">
        <v>65865.464141164019</v>
      </c>
      <c r="AB6242" s="1">
        <v>32.620290847310116</v>
      </c>
      <c r="AC6242" s="1">
        <v>2448.7836315391428</v>
      </c>
      <c r="AD6242" s="1">
        <v>2404.5694382738889</v>
      </c>
      <c r="AE6242" s="1">
        <v>3252.0536952288248</v>
      </c>
      <c r="AF6242" s="1">
        <v>679.41949530413092</v>
      </c>
      <c r="AG6242" s="1">
        <v>33232.940684786154</v>
      </c>
      <c r="AH6242" s="1">
        <v>4430.3179511663466</v>
      </c>
      <c r="AI6242" s="1">
        <v>776.77067580157211</v>
      </c>
      <c r="AJ6242" s="1">
        <v>10902.312831624427</v>
      </c>
      <c r="AK6242" s="1">
        <v>244.65218135482584</v>
      </c>
      <c r="AL6242" s="1">
        <v>175451</v>
      </c>
      <c r="AM6242" s="1">
        <v>147495.8125</v>
      </c>
      <c r="AN6242" s="1">
        <v>27955.19140625</v>
      </c>
      <c r="AO6242" t="s">
        <v>19052</v>
      </c>
    </row>
    <row r="6243" spans="1:41" x14ac:dyDescent="0.25">
      <c r="A6243" s="1">
        <v>2023</v>
      </c>
      <c r="B6243" t="s">
        <v>4774</v>
      </c>
      <c r="C6243" t="s">
        <v>7137</v>
      </c>
      <c r="D6243" t="s">
        <v>7242</v>
      </c>
      <c r="E6243" t="s">
        <v>8031</v>
      </c>
      <c r="F6243" t="s">
        <v>10038</v>
      </c>
      <c r="G6243" t="s">
        <v>12219</v>
      </c>
      <c r="H6243" t="s">
        <v>12750</v>
      </c>
      <c r="I6243" s="1">
        <v>2799.2073589103511</v>
      </c>
      <c r="J6243" s="1">
        <v>11291.387079582302</v>
      </c>
      <c r="K6243" s="1">
        <v>0</v>
      </c>
      <c r="L6243" s="1">
        <v>0</v>
      </c>
      <c r="M6243" s="1">
        <v>21261.395220487608</v>
      </c>
      <c r="N6243" s="1">
        <v>5590.5518374864805</v>
      </c>
      <c r="O6243" s="1">
        <v>1178.1568546390645</v>
      </c>
      <c r="P6243" s="1">
        <v>810.0434320165391</v>
      </c>
      <c r="Q6243" s="1">
        <v>0</v>
      </c>
      <c r="R6243" s="1">
        <v>690.37299385340316</v>
      </c>
      <c r="S6243" s="1">
        <v>1352.7405450194854</v>
      </c>
      <c r="T6243" s="1">
        <v>104.83922692548131</v>
      </c>
      <c r="U6243" s="1">
        <v>157.25884038822196</v>
      </c>
      <c r="V6243" s="1">
        <v>7615.5214438669627</v>
      </c>
      <c r="W6243" s="1">
        <v>6007.2877028300791</v>
      </c>
      <c r="X6243" s="1">
        <v>2227.833572166478</v>
      </c>
      <c r="Y6243" s="1">
        <v>34213.233314861573</v>
      </c>
      <c r="Z6243" s="1">
        <v>8873.3845769941236</v>
      </c>
      <c r="AA6243" s="1">
        <v>63410.958013608113</v>
      </c>
      <c r="AB6243" s="1">
        <v>32.500160346899207</v>
      </c>
      <c r="AC6243" s="1">
        <v>2356.8547216247553</v>
      </c>
      <c r="AD6243" s="1">
        <v>1473.8051571579974</v>
      </c>
      <c r="AE6243" s="1">
        <v>4892.9305745485062</v>
      </c>
      <c r="AF6243" s="1">
        <v>698.75344745833297</v>
      </c>
      <c r="AG6243" s="1">
        <v>35121.141020036237</v>
      </c>
      <c r="AH6243" s="1">
        <v>7300.8149993635107</v>
      </c>
      <c r="AI6243" s="1">
        <v>224.35594562053001</v>
      </c>
      <c r="AJ6243" s="1">
        <v>7464.552957094269</v>
      </c>
      <c r="AK6243" s="1">
        <v>237.98504512084259</v>
      </c>
      <c r="AL6243" s="1">
        <v>227387.859375</v>
      </c>
      <c r="AM6243" s="1">
        <v>185986.15625</v>
      </c>
      <c r="AN6243" s="1">
        <v>41401.71484375</v>
      </c>
      <c r="AO6243" t="s">
        <v>19053</v>
      </c>
    </row>
    <row r="6244" spans="1:41" x14ac:dyDescent="0.25">
      <c r="A6244" s="1">
        <v>2023</v>
      </c>
      <c r="B6244" t="s">
        <v>4775</v>
      </c>
      <c r="C6244" t="s">
        <v>7137</v>
      </c>
      <c r="D6244" t="s">
        <v>7242</v>
      </c>
      <c r="E6244" t="s">
        <v>8031</v>
      </c>
      <c r="F6244" t="s">
        <v>10038</v>
      </c>
      <c r="G6244" t="s">
        <v>12219</v>
      </c>
      <c r="H6244" t="s">
        <v>12750</v>
      </c>
      <c r="I6244" s="1">
        <v>329.3</v>
      </c>
      <c r="J6244" s="1">
        <v>9502.0682378659385</v>
      </c>
      <c r="K6244" s="1">
        <v>0</v>
      </c>
      <c r="L6244" s="1">
        <v>230</v>
      </c>
      <c r="M6244" s="1">
        <v>7200</v>
      </c>
      <c r="N6244" s="1">
        <v>3317.3486503906252</v>
      </c>
      <c r="O6244" s="1">
        <v>2091.1323400000001</v>
      </c>
      <c r="P6244" s="1">
        <v>0</v>
      </c>
      <c r="Q6244" s="1">
        <v>0</v>
      </c>
      <c r="R6244" s="1">
        <v>0</v>
      </c>
      <c r="S6244" s="1">
        <v>2102</v>
      </c>
      <c r="T6244" s="1">
        <v>3750</v>
      </c>
      <c r="U6244" s="1">
        <v>150</v>
      </c>
      <c r="V6244" s="1">
        <v>7664</v>
      </c>
      <c r="W6244" s="1">
        <v>4364</v>
      </c>
      <c r="X6244" s="1">
        <v>125</v>
      </c>
      <c r="Y6244" s="1">
        <v>12766.031999999999</v>
      </c>
      <c r="Z6244" s="1">
        <v>326.47169234584959</v>
      </c>
      <c r="AA6244" s="1">
        <v>79566</v>
      </c>
      <c r="AB6244" s="1">
        <v>200</v>
      </c>
      <c r="AC6244" s="1">
        <v>3057.5078699999999</v>
      </c>
      <c r="AD6244" s="1">
        <v>2575.0471828530349</v>
      </c>
      <c r="AE6244" s="1">
        <v>3813.4990925150828</v>
      </c>
      <c r="AF6244" s="1">
        <v>2052</v>
      </c>
      <c r="AG6244" s="1">
        <v>33721</v>
      </c>
      <c r="AH6244" s="1">
        <v>3492.8649999999998</v>
      </c>
      <c r="AI6244" s="1">
        <v>7476</v>
      </c>
      <c r="AJ6244" s="1">
        <v>8720</v>
      </c>
      <c r="AK6244" s="1">
        <v>240</v>
      </c>
      <c r="AL6244" s="1">
        <v>198831.28125</v>
      </c>
      <c r="AM6244" s="1">
        <v>165215.21875</v>
      </c>
      <c r="AN6244" s="1">
        <v>33616.046875</v>
      </c>
      <c r="AO6244" t="s">
        <v>19054</v>
      </c>
    </row>
    <row r="6245" spans="1:41" x14ac:dyDescent="0.25">
      <c r="A6245" s="1">
        <v>2023</v>
      </c>
      <c r="B6245" t="s">
        <v>4776</v>
      </c>
      <c r="C6245" t="s">
        <v>7137</v>
      </c>
      <c r="D6245" t="s">
        <v>7242</v>
      </c>
      <c r="E6245" t="s">
        <v>8031</v>
      </c>
      <c r="F6245" t="s">
        <v>10038</v>
      </c>
      <c r="G6245" t="s">
        <v>12219</v>
      </c>
      <c r="H6245" t="s">
        <v>12750</v>
      </c>
      <c r="I6245" s="1">
        <v>493.70170583857828</v>
      </c>
      <c r="J6245" s="1">
        <v>9512.5825829369114</v>
      </c>
      <c r="K6245" s="1">
        <v>0</v>
      </c>
      <c r="L6245" s="1">
        <v>152.90761334676617</v>
      </c>
      <c r="M6245" s="1">
        <v>9653.5673226258368</v>
      </c>
      <c r="N6245" s="1">
        <v>4248.2961182803283</v>
      </c>
      <c r="O6245" s="1">
        <v>1152.3946908830274</v>
      </c>
      <c r="P6245" s="1">
        <v>432.21885372685904</v>
      </c>
      <c r="Q6245" s="1">
        <v>0</v>
      </c>
      <c r="R6245" s="1">
        <v>301.25906912016143</v>
      </c>
      <c r="S6245" s="1">
        <v>234.45834046504146</v>
      </c>
      <c r="T6245" s="1">
        <v>2803.3062446907129</v>
      </c>
      <c r="U6245" s="1">
        <v>152.90761334676617</v>
      </c>
      <c r="V6245" s="1">
        <v>3918.5124380331276</v>
      </c>
      <c r="W6245" s="1">
        <v>1711.7554707634965</v>
      </c>
      <c r="X6245" s="1">
        <v>4510.7745937296013</v>
      </c>
      <c r="Y6245" s="1">
        <v>8691.6044403352589</v>
      </c>
      <c r="Z6245" s="1">
        <v>813.77366084137782</v>
      </c>
      <c r="AA6245" s="1">
        <v>65865.464141164019</v>
      </c>
      <c r="AB6245" s="1">
        <v>32.620290847310116</v>
      </c>
      <c r="AC6245" s="1">
        <v>2448.7836315391428</v>
      </c>
      <c r="AD6245" s="1">
        <v>2404.5694382738889</v>
      </c>
      <c r="AE6245" s="1">
        <v>3252.0536952288248</v>
      </c>
      <c r="AF6245" s="1">
        <v>679.41949530413092</v>
      </c>
      <c r="AG6245" s="1">
        <v>33232.940684786154</v>
      </c>
      <c r="AH6245" s="1">
        <v>4430.3179511663466</v>
      </c>
      <c r="AI6245" s="1">
        <v>776.77067580157211</v>
      </c>
      <c r="AJ6245" s="1">
        <v>10902.312831624427</v>
      </c>
      <c r="AK6245" s="1">
        <v>244.65218135482584</v>
      </c>
      <c r="AL6245" s="1">
        <v>173053.921875</v>
      </c>
      <c r="AM6245" s="1">
        <v>145098.734375</v>
      </c>
      <c r="AN6245" s="1">
        <v>27955.19140625</v>
      </c>
      <c r="AO6245" t="s">
        <v>19055</v>
      </c>
    </row>
    <row r="6246" spans="1:41" x14ac:dyDescent="0.25">
      <c r="A6246" s="1">
        <v>2023</v>
      </c>
      <c r="B6246" t="s">
        <v>4777</v>
      </c>
      <c r="C6246" t="s">
        <v>7137</v>
      </c>
      <c r="D6246" t="s">
        <v>7242</v>
      </c>
      <c r="E6246" t="s">
        <v>8031</v>
      </c>
      <c r="F6246" t="s">
        <v>10038</v>
      </c>
      <c r="G6246" t="s">
        <v>12219</v>
      </c>
      <c r="H6246" t="s">
        <v>12750</v>
      </c>
      <c r="I6246" s="1">
        <v>3018.4824571070026</v>
      </c>
      <c r="J6246" s="1">
        <v>11760.915759562999</v>
      </c>
      <c r="K6246" s="1">
        <v>0</v>
      </c>
      <c r="L6246" s="1">
        <v>0</v>
      </c>
      <c r="M6246" s="1">
        <v>6387.3244851282107</v>
      </c>
      <c r="N6246" s="1">
        <v>5720.02425621777</v>
      </c>
      <c r="O6246" s="1">
        <v>915.00427306207257</v>
      </c>
      <c r="P6246" s="1">
        <v>897.5705532980935</v>
      </c>
      <c r="Q6246" s="1">
        <v>0</v>
      </c>
      <c r="R6246" s="1">
        <v>233.77338108207007</v>
      </c>
      <c r="S6246" s="1">
        <v>2360.8844932372626</v>
      </c>
      <c r="T6246" s="1">
        <v>215.60588979335733</v>
      </c>
      <c r="U6246" s="1">
        <v>161.70441734501799</v>
      </c>
      <c r="V6246" s="1">
        <v>16047.546377319586</v>
      </c>
      <c r="W6246" s="1">
        <v>1509.2412285535013</v>
      </c>
      <c r="X6246" s="1">
        <v>5740.5068157481392</v>
      </c>
      <c r="Y6246" s="1">
        <v>12418.899252097382</v>
      </c>
      <c r="Z6246" s="1">
        <v>977.10644678956783</v>
      </c>
      <c r="AA6246" s="1">
        <v>58514.360460468211</v>
      </c>
      <c r="AB6246" s="1">
        <v>233.9323904257927</v>
      </c>
      <c r="AC6246" s="1">
        <v>1665.1282432421763</v>
      </c>
      <c r="AD6246" s="1">
        <v>1301.3959122446709</v>
      </c>
      <c r="AE6246" s="1">
        <v>2032.0855113023929</v>
      </c>
      <c r="AF6246" s="1">
        <v>726.86135596585586</v>
      </c>
      <c r="AG6246" s="1">
        <v>51918.976291689411</v>
      </c>
      <c r="AH6246" s="1">
        <v>4748.7197226986955</v>
      </c>
      <c r="AI6246" s="1">
        <v>238.24450822165986</v>
      </c>
      <c r="AJ6246" s="1">
        <v>7309.0396639948131</v>
      </c>
      <c r="AK6246" s="1">
        <v>244.71268491546056</v>
      </c>
      <c r="AL6246" s="1">
        <v>197298.046875</v>
      </c>
      <c r="AM6246" s="1">
        <v>173402.46875</v>
      </c>
      <c r="AN6246" s="1">
        <v>23895.5703125</v>
      </c>
      <c r="AO6246" t="s">
        <v>19056</v>
      </c>
    </row>
    <row r="6247" spans="1:41" x14ac:dyDescent="0.25">
      <c r="A6247" s="1">
        <v>2023</v>
      </c>
      <c r="B6247" t="s">
        <v>4777</v>
      </c>
      <c r="C6247" t="s">
        <v>7137</v>
      </c>
      <c r="D6247" t="s">
        <v>7242</v>
      </c>
      <c r="E6247" t="s">
        <v>8031</v>
      </c>
      <c r="F6247" t="s">
        <v>10039</v>
      </c>
      <c r="G6247" t="s">
        <v>12219</v>
      </c>
      <c r="H6247" t="s">
        <v>12750</v>
      </c>
      <c r="I6247" s="1">
        <v>2156.0588979335735</v>
      </c>
      <c r="J6247" s="1">
        <v>1567.7526171369634</v>
      </c>
      <c r="K6247" s="1"/>
      <c r="L6247" s="1"/>
      <c r="M6247" s="1">
        <v>0</v>
      </c>
      <c r="N6247" s="1">
        <v>377.63371597306536</v>
      </c>
      <c r="O6247" s="1">
        <v>0</v>
      </c>
      <c r="P6247" s="1">
        <v>0</v>
      </c>
      <c r="Q6247" s="1">
        <v>0</v>
      </c>
      <c r="R6247" s="1">
        <v>0</v>
      </c>
      <c r="S6247" s="1">
        <v>1433.7791671258262</v>
      </c>
      <c r="T6247" s="1"/>
      <c r="U6247" s="1">
        <v>0</v>
      </c>
      <c r="V6247" s="1">
        <v>12936.353387601439</v>
      </c>
      <c r="W6247" s="1">
        <v>0</v>
      </c>
      <c r="X6247" s="1">
        <v>5605.7531346272908</v>
      </c>
      <c r="Y6247" s="1">
        <v>8652.7890968561042</v>
      </c>
      <c r="Z6247" s="1">
        <v>96.403244732471293</v>
      </c>
      <c r="AA6247" s="1">
        <v>18245.648423762865</v>
      </c>
      <c r="AB6247" s="1"/>
      <c r="AC6247" s="1">
        <v>0</v>
      </c>
      <c r="AD6247" s="1">
        <v>415.13798437814512</v>
      </c>
      <c r="AE6247" s="1">
        <v>748.15243758294991</v>
      </c>
      <c r="AF6247" s="1">
        <v>0</v>
      </c>
      <c r="AG6247" s="1">
        <v>27129.689112698154</v>
      </c>
      <c r="AH6247" s="1">
        <v>1078.0294489667867</v>
      </c>
      <c r="AI6247" s="1"/>
      <c r="AJ6247" s="1">
        <v>107.80294489667867</v>
      </c>
      <c r="AK6247" s="1"/>
      <c r="AL6247" s="1">
        <v>80550.984375</v>
      </c>
      <c r="AM6247" s="1">
        <v>72018.28125</v>
      </c>
      <c r="AN6247" s="1">
        <v>8532.7001953125</v>
      </c>
      <c r="AO6247" t="s">
        <v>19057</v>
      </c>
    </row>
    <row r="6248" spans="1:41" x14ac:dyDescent="0.25">
      <c r="A6248" s="1">
        <v>2023</v>
      </c>
      <c r="B6248" t="s">
        <v>4778</v>
      </c>
      <c r="C6248" t="s">
        <v>7137</v>
      </c>
      <c r="D6248" t="s">
        <v>7242</v>
      </c>
      <c r="E6248" t="s">
        <v>8031</v>
      </c>
      <c r="F6248" t="s">
        <v>10039</v>
      </c>
      <c r="G6248" t="s">
        <v>12219</v>
      </c>
      <c r="H6248" t="s">
        <v>12750</v>
      </c>
      <c r="I6248" s="1">
        <v>199.87923313302764</v>
      </c>
      <c r="J6248" s="1">
        <v>990.48318565475461</v>
      </c>
      <c r="K6248" s="1"/>
      <c r="L6248" s="1"/>
      <c r="M6248" s="1">
        <v>7288.5962361958536</v>
      </c>
      <c r="N6248" s="1">
        <v>0</v>
      </c>
      <c r="O6248" s="1">
        <v>0</v>
      </c>
      <c r="P6248" s="1">
        <v>0</v>
      </c>
      <c r="Q6248" s="1">
        <v>0</v>
      </c>
      <c r="R6248" s="1">
        <v>0</v>
      </c>
      <c r="S6248" s="1"/>
      <c r="T6248" s="1">
        <v>2038.768177956882</v>
      </c>
      <c r="U6248" s="1">
        <v>0</v>
      </c>
      <c r="V6248" s="1">
        <v>0</v>
      </c>
      <c r="W6248" s="1">
        <v>0</v>
      </c>
      <c r="X6248" s="1">
        <v>305.81522669353234</v>
      </c>
      <c r="Y6248" s="1">
        <v>447.88587220555979</v>
      </c>
      <c r="Z6248" s="1">
        <v>587.35641805855789</v>
      </c>
      <c r="AA6248" s="1">
        <v>21259.255175645387</v>
      </c>
      <c r="AB6248" s="1"/>
      <c r="AC6248" s="1">
        <v>114.37489478338109</v>
      </c>
      <c r="AD6248" s="1">
        <v>462.23924044095622</v>
      </c>
      <c r="AE6248" s="1">
        <v>2870.5854573819188</v>
      </c>
      <c r="AF6248" s="1">
        <v>0</v>
      </c>
      <c r="AG6248" s="1">
        <v>9771.8158769473357</v>
      </c>
      <c r="AH6248" s="1">
        <v>2035.8930459092821</v>
      </c>
      <c r="AI6248" s="1"/>
      <c r="AJ6248" s="1">
        <v>3567.8443114245438</v>
      </c>
      <c r="AK6248" s="1"/>
      <c r="AL6248" s="1">
        <v>51940.79296875</v>
      </c>
      <c r="AM6248" s="1">
        <v>39809.48046875</v>
      </c>
      <c r="AN6248" s="1">
        <v>12131.3115234375</v>
      </c>
      <c r="AO6248" t="s">
        <v>19058</v>
      </c>
    </row>
    <row r="6249" spans="1:41" x14ac:dyDescent="0.25">
      <c r="A6249" s="1">
        <v>2023</v>
      </c>
      <c r="B6249" t="s">
        <v>4779</v>
      </c>
      <c r="C6249" t="s">
        <v>7137</v>
      </c>
      <c r="D6249" t="s">
        <v>7242</v>
      </c>
      <c r="E6249" t="s">
        <v>8031</v>
      </c>
      <c r="F6249" t="s">
        <v>10039</v>
      </c>
      <c r="G6249" t="s">
        <v>12219</v>
      </c>
      <c r="H6249" t="s">
        <v>12750</v>
      </c>
      <c r="I6249" s="1">
        <v>0</v>
      </c>
      <c r="J6249" s="1">
        <v>989.38839547446719</v>
      </c>
      <c r="K6249" s="1"/>
      <c r="L6249" s="1"/>
      <c r="M6249" s="1">
        <v>3300</v>
      </c>
      <c r="N6249" s="1">
        <v>0</v>
      </c>
      <c r="O6249" s="1">
        <v>0</v>
      </c>
      <c r="P6249" s="1">
        <v>0</v>
      </c>
      <c r="Q6249" s="1">
        <v>0</v>
      </c>
      <c r="R6249" s="1">
        <v>0</v>
      </c>
      <c r="S6249" s="1">
        <v>1400</v>
      </c>
      <c r="T6249" s="1">
        <v>2500</v>
      </c>
      <c r="U6249" s="1">
        <v>0</v>
      </c>
      <c r="V6249" s="1">
        <v>1800</v>
      </c>
      <c r="W6249" s="1">
        <v>2660</v>
      </c>
      <c r="X6249" s="1">
        <v>0</v>
      </c>
      <c r="Y6249" s="1">
        <v>2143.3319999999999</v>
      </c>
      <c r="Z6249" s="1">
        <v>98.294625000000011</v>
      </c>
      <c r="AA6249" s="1">
        <v>27317</v>
      </c>
      <c r="AB6249" s="1">
        <v>0</v>
      </c>
      <c r="AC6249" s="1">
        <v>1870</v>
      </c>
      <c r="AD6249" s="1">
        <v>467.13564765303522</v>
      </c>
      <c r="AE6249" s="1">
        <v>2978.6185702990829</v>
      </c>
      <c r="AF6249" s="1">
        <v>0</v>
      </c>
      <c r="AG6249" s="1">
        <v>11565</v>
      </c>
      <c r="AH6249" s="1">
        <v>0</v>
      </c>
      <c r="AI6249" s="1">
        <v>1153</v>
      </c>
      <c r="AJ6249" s="1">
        <v>3918</v>
      </c>
      <c r="AK6249" s="1"/>
      <c r="AL6249" s="1">
        <v>64159.76953125</v>
      </c>
      <c r="AM6249" s="1">
        <v>52679.6328125</v>
      </c>
      <c r="AN6249" s="1">
        <v>11480.1357421875</v>
      </c>
      <c r="AO6249" t="s">
        <v>19059</v>
      </c>
    </row>
    <row r="6250" spans="1:41" x14ac:dyDescent="0.25">
      <c r="A6250" s="1">
        <v>2023</v>
      </c>
      <c r="B6250" t="s">
        <v>4780</v>
      </c>
      <c r="C6250" t="s">
        <v>7137</v>
      </c>
      <c r="D6250" t="s">
        <v>7242</v>
      </c>
      <c r="E6250" t="s">
        <v>8031</v>
      </c>
      <c r="F6250" t="s">
        <v>10039</v>
      </c>
      <c r="G6250" t="s">
        <v>12219</v>
      </c>
      <c r="H6250" t="s">
        <v>12750</v>
      </c>
      <c r="I6250" s="1">
        <v>2306.4629923605889</v>
      </c>
      <c r="J6250" s="1">
        <v>2427.6958898220037</v>
      </c>
      <c r="K6250" s="1"/>
      <c r="L6250" s="1"/>
      <c r="M6250" s="1">
        <v>7338.7458847836915</v>
      </c>
      <c r="N6250" s="1">
        <v>369.0815308137249</v>
      </c>
      <c r="O6250" s="1">
        <v>288.30787404507362</v>
      </c>
      <c r="P6250" s="1">
        <v>0</v>
      </c>
      <c r="Q6250" s="1">
        <v>0</v>
      </c>
      <c r="R6250" s="1">
        <v>0</v>
      </c>
      <c r="S6250" s="1">
        <v>51.895417328113247</v>
      </c>
      <c r="T6250" s="1">
        <v>0</v>
      </c>
      <c r="U6250" s="1">
        <v>0</v>
      </c>
      <c r="V6250" s="1">
        <v>0</v>
      </c>
      <c r="W6250" s="1">
        <v>2516.1414462115513</v>
      </c>
      <c r="X6250" s="1">
        <v>2096.7845385096261</v>
      </c>
      <c r="Y6250" s="1">
        <v>2476.7218968875704</v>
      </c>
      <c r="Z6250" s="1">
        <v>3328.2926639110856</v>
      </c>
      <c r="AA6250" s="1">
        <v>23206.162879955289</v>
      </c>
      <c r="AB6250" s="1"/>
      <c r="AC6250" s="1">
        <v>0</v>
      </c>
      <c r="AD6250" s="1">
        <v>415.85000046444964</v>
      </c>
      <c r="AE6250" s="1">
        <v>4571.7251994864864</v>
      </c>
      <c r="AF6250" s="1">
        <v>0</v>
      </c>
      <c r="AG6250" s="1">
        <v>13392.162847460982</v>
      </c>
      <c r="AH6250" s="1">
        <v>3442.6978999531821</v>
      </c>
      <c r="AI6250" s="1"/>
      <c r="AJ6250" s="1">
        <v>3354.855261615402</v>
      </c>
      <c r="AK6250" s="1"/>
      <c r="AL6250" s="1">
        <v>71583.5859375</v>
      </c>
      <c r="AM6250" s="1">
        <v>55433.1640625</v>
      </c>
      <c r="AN6250" s="1">
        <v>16150.4228515625</v>
      </c>
      <c r="AO6250" t="s">
        <v>19060</v>
      </c>
    </row>
    <row r="6251" spans="1:41" x14ac:dyDescent="0.25">
      <c r="A6251" s="1">
        <v>2023</v>
      </c>
      <c r="B6251" t="s">
        <v>4780</v>
      </c>
      <c r="C6251" t="s">
        <v>7138</v>
      </c>
      <c r="D6251" t="s">
        <v>7242</v>
      </c>
      <c r="E6251" t="s">
        <v>8032</v>
      </c>
      <c r="F6251" t="s">
        <v>10040</v>
      </c>
      <c r="G6251" t="s">
        <v>12219</v>
      </c>
      <c r="H6251" t="s">
        <v>12750</v>
      </c>
      <c r="I6251" s="1">
        <v>9490.0468212945689</v>
      </c>
      <c r="J6251" s="1">
        <v>51978.021449874621</v>
      </c>
      <c r="K6251" s="1">
        <v>1264.1683248635097</v>
      </c>
      <c r="L6251" s="1">
        <v>2460.5766559410463</v>
      </c>
      <c r="M6251" s="1">
        <v>12046.027173737803</v>
      </c>
      <c r="N6251" s="1">
        <v>7037.2649096605819</v>
      </c>
      <c r="O6251" s="1">
        <v>7536.5148765356134</v>
      </c>
      <c r="P6251" s="1">
        <v>9371.2534932653052</v>
      </c>
      <c r="Q6251" s="1">
        <v>3821.1432409097515</v>
      </c>
      <c r="R6251" s="1">
        <v>5666.3526811621068</v>
      </c>
      <c r="S6251" s="1">
        <v>6026.5644914848681</v>
      </c>
      <c r="T6251" s="1">
        <v>8680.6879894298527</v>
      </c>
      <c r="U6251" s="1">
        <v>1150.0863193725299</v>
      </c>
      <c r="V6251" s="1">
        <v>3242.6772888051369</v>
      </c>
      <c r="W6251" s="1">
        <v>2442.7539873637147</v>
      </c>
      <c r="X6251" s="1">
        <v>12721.191795137902</v>
      </c>
      <c r="Y6251" s="1">
        <v>33999.885488068219</v>
      </c>
      <c r="Z6251" s="1">
        <v>10218.433169904045</v>
      </c>
      <c r="AA6251" s="1">
        <v>87057.44564665042</v>
      </c>
      <c r="AB6251" s="1">
        <v>1796.9443495027497</v>
      </c>
      <c r="AC6251" s="1">
        <v>9358.9991924833594</v>
      </c>
      <c r="AD6251" s="1">
        <v>12441.831316518792</v>
      </c>
      <c r="AE6251" s="1">
        <v>7881.097066851522</v>
      </c>
      <c r="AF6251" s="1">
        <v>24501.549462296334</v>
      </c>
      <c r="AG6251" s="1">
        <v>101847.11538902807</v>
      </c>
      <c r="AH6251" s="1">
        <v>13964.296718600066</v>
      </c>
      <c r="AI6251" s="1">
        <v>981.29516402250511</v>
      </c>
      <c r="AJ6251" s="1">
        <v>21718.810864348023</v>
      </c>
      <c r="AK6251" s="1">
        <v>1237.1028777206795</v>
      </c>
      <c r="AL6251" s="1">
        <v>471940.125</v>
      </c>
      <c r="AM6251" s="1">
        <v>390800.78125</v>
      </c>
      <c r="AN6251" s="1">
        <v>81139.3828125</v>
      </c>
      <c r="AO6251" t="s">
        <v>19061</v>
      </c>
    </row>
    <row r="6252" spans="1:41" x14ac:dyDescent="0.25">
      <c r="A6252" s="1">
        <v>2023</v>
      </c>
      <c r="B6252" t="s">
        <v>4781</v>
      </c>
      <c r="C6252" t="s">
        <v>7138</v>
      </c>
      <c r="D6252" t="s">
        <v>7242</v>
      </c>
      <c r="E6252" t="s">
        <v>8032</v>
      </c>
      <c r="F6252" t="s">
        <v>10040</v>
      </c>
      <c r="G6252" t="s">
        <v>12219</v>
      </c>
      <c r="H6252" t="s">
        <v>12750</v>
      </c>
      <c r="I6252" s="1">
        <v>7470.7440813398316</v>
      </c>
      <c r="J6252" s="1">
        <v>49004.867749667792</v>
      </c>
      <c r="K6252" s="1">
        <v>1084.4976256605873</v>
      </c>
      <c r="L6252" s="1">
        <v>972.3825629680415</v>
      </c>
      <c r="M6252" s="1">
        <v>10467.6659494675</v>
      </c>
      <c r="N6252" s="1">
        <v>7427.2897649095885</v>
      </c>
      <c r="O6252" s="1">
        <v>7272.4347012622311</v>
      </c>
      <c r="P6252" s="1">
        <v>9053.499372106724</v>
      </c>
      <c r="Q6252" s="1">
        <v>3486.8758213213837</v>
      </c>
      <c r="R6252" s="1">
        <v>4840.2775217059198</v>
      </c>
      <c r="S6252" s="1">
        <v>5637.1565453888225</v>
      </c>
      <c r="T6252" s="1">
        <v>7646.4628815214173</v>
      </c>
      <c r="U6252" s="1">
        <v>1182.598305516565</v>
      </c>
      <c r="V6252" s="1">
        <v>2558.1638823981848</v>
      </c>
      <c r="W6252" s="1">
        <v>2010.5249223230571</v>
      </c>
      <c r="X6252" s="1">
        <v>12230.904025898097</v>
      </c>
      <c r="Y6252" s="1">
        <v>35990.552168480652</v>
      </c>
      <c r="Z6252" s="1">
        <v>11372.065657224644</v>
      </c>
      <c r="AA6252" s="1">
        <v>87530.601108858245</v>
      </c>
      <c r="AB6252" s="1">
        <v>1323.820163331214</v>
      </c>
      <c r="AC6252" s="1">
        <v>9305.5954914984541</v>
      </c>
      <c r="AD6252" s="1">
        <v>12322.468912599208</v>
      </c>
      <c r="AE6252" s="1">
        <v>5935.6564200493794</v>
      </c>
      <c r="AF6252" s="1">
        <v>20445.315614268817</v>
      </c>
      <c r="AG6252" s="1">
        <v>107781.38430769932</v>
      </c>
      <c r="AH6252" s="1">
        <v>13435.481022473061</v>
      </c>
      <c r="AI6252" s="1">
        <v>643.58358103317164</v>
      </c>
      <c r="AJ6252" s="1">
        <v>21286.769499298167</v>
      </c>
      <c r="AK6252" s="1">
        <v>1228.9535718221368</v>
      </c>
      <c r="AL6252" s="1">
        <v>460948.59375</v>
      </c>
      <c r="AM6252" s="1">
        <v>385644.65625</v>
      </c>
      <c r="AN6252" s="1">
        <v>75303.953125</v>
      </c>
      <c r="AO6252" t="s">
        <v>19062</v>
      </c>
    </row>
    <row r="6253" spans="1:41" x14ac:dyDescent="0.25">
      <c r="A6253" s="1">
        <v>2023</v>
      </c>
      <c r="B6253" t="s">
        <v>4782</v>
      </c>
      <c r="C6253" t="s">
        <v>7138</v>
      </c>
      <c r="D6253" t="s">
        <v>7242</v>
      </c>
      <c r="E6253" t="s">
        <v>8032</v>
      </c>
      <c r="F6253" t="s">
        <v>10040</v>
      </c>
      <c r="G6253" t="s">
        <v>12219</v>
      </c>
      <c r="H6253" t="s">
        <v>12750</v>
      </c>
      <c r="I6253" s="1">
        <v>11677.575000000001</v>
      </c>
      <c r="J6253" s="1">
        <v>62547.695028995622</v>
      </c>
      <c r="K6253" s="1">
        <v>1270.8391802888891</v>
      </c>
      <c r="L6253" s="1">
        <v>2662</v>
      </c>
      <c r="M6253" s="1">
        <v>29514.044428990252</v>
      </c>
      <c r="N6253" s="1">
        <v>6879.7065961914068</v>
      </c>
      <c r="O6253" s="1">
        <v>7085.8982000000015</v>
      </c>
      <c r="P6253" s="1">
        <v>6657.0280000000002</v>
      </c>
      <c r="Q6253" s="1">
        <v>3121</v>
      </c>
      <c r="R6253" s="1">
        <v>6048.2348107016333</v>
      </c>
      <c r="S6253" s="1">
        <v>13004.5</v>
      </c>
      <c r="T6253" s="1">
        <v>6740</v>
      </c>
      <c r="U6253" s="1">
        <v>590</v>
      </c>
      <c r="V6253" s="1">
        <v>5083</v>
      </c>
      <c r="W6253" s="1">
        <v>4180</v>
      </c>
      <c r="X6253" s="1">
        <v>20439.8</v>
      </c>
      <c r="Y6253" s="1">
        <v>30569.364000000001</v>
      </c>
      <c r="Z6253" s="1">
        <v>6999.5754908339486</v>
      </c>
      <c r="AA6253" s="1">
        <v>83884</v>
      </c>
      <c r="AB6253" s="1">
        <v>2065.4811500000001</v>
      </c>
      <c r="AC6253" s="1">
        <v>7627.7813429999997</v>
      </c>
      <c r="AD6253" s="1">
        <v>11606.215507926639</v>
      </c>
      <c r="AE6253" s="1">
        <v>6244.1063071927238</v>
      </c>
      <c r="AF6253" s="1">
        <v>25771.207967999999</v>
      </c>
      <c r="AG6253" s="1">
        <v>104397</v>
      </c>
      <c r="AH6253" s="1">
        <v>12027</v>
      </c>
      <c r="AI6253" s="1">
        <v>2526</v>
      </c>
      <c r="AJ6253" s="1">
        <v>23817</v>
      </c>
      <c r="AK6253" s="1">
        <v>1998</v>
      </c>
      <c r="AL6253" s="1">
        <v>507034.03125</v>
      </c>
      <c r="AM6253" s="1">
        <v>394576.28125</v>
      </c>
      <c r="AN6253" s="1">
        <v>112457.78125</v>
      </c>
      <c r="AO6253" t="s">
        <v>19063</v>
      </c>
    </row>
    <row r="6254" spans="1:41" x14ac:dyDescent="0.25">
      <c r="A6254" s="1">
        <v>2023</v>
      </c>
      <c r="B6254" t="s">
        <v>4783</v>
      </c>
      <c r="C6254" t="s">
        <v>7138</v>
      </c>
      <c r="D6254" t="s">
        <v>7242</v>
      </c>
      <c r="E6254" t="s">
        <v>8032</v>
      </c>
      <c r="F6254" t="s">
        <v>10040</v>
      </c>
      <c r="G6254" t="s">
        <v>12219</v>
      </c>
      <c r="H6254" t="s">
        <v>12750</v>
      </c>
      <c r="I6254" s="1">
        <v>13092.089770213312</v>
      </c>
      <c r="J6254" s="1">
        <v>62616.906071525089</v>
      </c>
      <c r="K6254" s="1">
        <v>1234.9741705245476</v>
      </c>
      <c r="L6254" s="1">
        <v>2519.9174679547064</v>
      </c>
      <c r="M6254" s="1">
        <v>18217.788633659406</v>
      </c>
      <c r="N6254" s="1">
        <v>5997.2223548163165</v>
      </c>
      <c r="O6254" s="1">
        <v>8355.3399415333479</v>
      </c>
      <c r="P6254" s="1">
        <v>7247.096090549453</v>
      </c>
      <c r="Q6254" s="1">
        <v>3157.1401927362299</v>
      </c>
      <c r="R6254" s="1">
        <v>5894.9046634411334</v>
      </c>
      <c r="S6254" s="1">
        <v>8223.6772610157786</v>
      </c>
      <c r="T6254" s="1">
        <v>7357.1498161796535</v>
      </c>
      <c r="U6254" s="1">
        <v>784.92574851339964</v>
      </c>
      <c r="V6254" s="1">
        <v>4569.8988708903516</v>
      </c>
      <c r="W6254" s="1">
        <v>5437.528066049842</v>
      </c>
      <c r="X6254" s="1">
        <v>17651.45100793289</v>
      </c>
      <c r="Y6254" s="1">
        <v>28451.416834391279</v>
      </c>
      <c r="Z6254" s="1">
        <v>7143.3452864318533</v>
      </c>
      <c r="AA6254" s="1">
        <v>86841.330540073395</v>
      </c>
      <c r="AB6254" s="1">
        <v>1782.9027716232933</v>
      </c>
      <c r="AC6254" s="1">
        <v>10288.06656740343</v>
      </c>
      <c r="AD6254" s="1">
        <v>11024.031279579272</v>
      </c>
      <c r="AE6254" s="1">
        <v>8006.2940733162595</v>
      </c>
      <c r="AF6254" s="1">
        <v>28637.839105215491</v>
      </c>
      <c r="AG6254" s="1">
        <v>102675.42359417552</v>
      </c>
      <c r="AH6254" s="1">
        <v>16285.065664012083</v>
      </c>
      <c r="AI6254" s="1">
        <v>1484.2232335526103</v>
      </c>
      <c r="AJ6254" s="1">
        <v>22016.657553756369</v>
      </c>
      <c r="AK6254" s="1">
        <v>1994.9346621308091</v>
      </c>
      <c r="AL6254" s="1">
        <v>498989.5625</v>
      </c>
      <c r="AM6254" s="1">
        <v>399940.46875</v>
      </c>
      <c r="AN6254" s="1">
        <v>99049.0703125</v>
      </c>
      <c r="AO6254" t="s">
        <v>19064</v>
      </c>
    </row>
    <row r="6255" spans="1:41" x14ac:dyDescent="0.25">
      <c r="A6255" s="1">
        <v>2023</v>
      </c>
      <c r="B6255" t="s">
        <v>4784</v>
      </c>
      <c r="C6255" t="s">
        <v>7138</v>
      </c>
      <c r="D6255" t="s">
        <v>7242</v>
      </c>
      <c r="E6255" t="s">
        <v>8032</v>
      </c>
      <c r="F6255" t="s">
        <v>10041</v>
      </c>
      <c r="G6255" t="s">
        <v>12219</v>
      </c>
      <c r="H6255" t="s">
        <v>12750</v>
      </c>
      <c r="I6255" s="1">
        <v>11477.575000000001</v>
      </c>
      <c r="J6255" s="1">
        <v>62547.695028995622</v>
      </c>
      <c r="K6255" s="1">
        <v>1270.8391802888891</v>
      </c>
      <c r="L6255" s="1">
        <v>2662</v>
      </c>
      <c r="M6255" s="1">
        <v>29514.044428990252</v>
      </c>
      <c r="N6255" s="1">
        <v>6631.7065961914068</v>
      </c>
      <c r="O6255" s="1">
        <v>7085.8982000000015</v>
      </c>
      <c r="P6255" s="1">
        <v>6657.0280000000002</v>
      </c>
      <c r="Q6255" s="1">
        <v>3121</v>
      </c>
      <c r="R6255" s="1">
        <v>6048.2348107016333</v>
      </c>
      <c r="S6255" s="1">
        <v>13004.5</v>
      </c>
      <c r="T6255" s="1">
        <v>6740</v>
      </c>
      <c r="U6255" s="1">
        <v>590</v>
      </c>
      <c r="V6255" s="1">
        <v>5064</v>
      </c>
      <c r="W6255" s="1">
        <v>4180</v>
      </c>
      <c r="X6255" s="1">
        <v>20439.8</v>
      </c>
      <c r="Y6255" s="1">
        <v>30569.364000000001</v>
      </c>
      <c r="Z6255" s="1">
        <v>6999.5754908339486</v>
      </c>
      <c r="AA6255" s="1">
        <v>83884</v>
      </c>
      <c r="AB6255" s="1">
        <v>2065.4811500000001</v>
      </c>
      <c r="AC6255" s="1">
        <v>7627.7813429999997</v>
      </c>
      <c r="AD6255" s="1">
        <v>11606.215507926639</v>
      </c>
      <c r="AE6255" s="1">
        <v>6244.1063071927238</v>
      </c>
      <c r="AF6255" s="1">
        <v>25771.207967999999</v>
      </c>
      <c r="AG6255" s="1">
        <v>104397</v>
      </c>
      <c r="AH6255" s="1">
        <v>11440.5</v>
      </c>
      <c r="AI6255" s="1">
        <v>2526</v>
      </c>
      <c r="AJ6255" s="1">
        <v>23817</v>
      </c>
      <c r="AK6255" s="1">
        <v>1998</v>
      </c>
      <c r="AL6255" s="1">
        <v>505980.53125</v>
      </c>
      <c r="AM6255" s="1">
        <v>394109.28125</v>
      </c>
      <c r="AN6255" s="1">
        <v>111871.28125</v>
      </c>
      <c r="AO6255" t="s">
        <v>19065</v>
      </c>
    </row>
    <row r="6256" spans="1:41" x14ac:dyDescent="0.25">
      <c r="A6256" s="1">
        <v>2023</v>
      </c>
      <c r="B6256" t="s">
        <v>4785</v>
      </c>
      <c r="C6256" t="s">
        <v>7138</v>
      </c>
      <c r="D6256" t="s">
        <v>7242</v>
      </c>
      <c r="E6256" t="s">
        <v>8032</v>
      </c>
      <c r="F6256" t="s">
        <v>10041</v>
      </c>
      <c r="G6256" t="s">
        <v>12219</v>
      </c>
      <c r="H6256" t="s">
        <v>12750</v>
      </c>
      <c r="I6256" s="1">
        <v>7255.1381915464735</v>
      </c>
      <c r="J6256" s="1">
        <v>49004.867749667792</v>
      </c>
      <c r="K6256" s="1">
        <v>1084.4976256605873</v>
      </c>
      <c r="L6256" s="1">
        <v>972.3825629680415</v>
      </c>
      <c r="M6256" s="1">
        <v>10467.6659494675</v>
      </c>
      <c r="N6256" s="1">
        <v>7353.9837623798476</v>
      </c>
      <c r="O6256" s="1">
        <v>7272.4347012622311</v>
      </c>
      <c r="P6256" s="1">
        <v>9053.499372106724</v>
      </c>
      <c r="Q6256" s="1">
        <v>3486.8758213213837</v>
      </c>
      <c r="R6256" s="1">
        <v>4840.2775217059198</v>
      </c>
      <c r="S6256" s="1">
        <v>5637.1565453888225</v>
      </c>
      <c r="T6256" s="1">
        <v>7646.4628815214173</v>
      </c>
      <c r="U6256" s="1">
        <v>1182.598305516565</v>
      </c>
      <c r="V6256" s="1">
        <v>2443.8927608077051</v>
      </c>
      <c r="W6256" s="1">
        <v>2010.5249223230571</v>
      </c>
      <c r="X6256" s="1">
        <v>12230.904025898097</v>
      </c>
      <c r="Y6256" s="1">
        <v>35990.552168480652</v>
      </c>
      <c r="Z6256" s="1">
        <v>11372.065657224644</v>
      </c>
      <c r="AA6256" s="1">
        <v>87530.601108858245</v>
      </c>
      <c r="AB6256" s="1">
        <v>1323.820163331214</v>
      </c>
      <c r="AC6256" s="1">
        <v>9305.5954914984541</v>
      </c>
      <c r="AD6256" s="1">
        <v>12322.468912599208</v>
      </c>
      <c r="AE6256" s="1">
        <v>5935.6564200493794</v>
      </c>
      <c r="AF6256" s="1">
        <v>20445.315614268817</v>
      </c>
      <c r="AG6256" s="1">
        <v>107781.38430769932</v>
      </c>
      <c r="AH6256" s="1">
        <v>13225.265279924539</v>
      </c>
      <c r="AI6256" s="1">
        <v>643.58358103317164</v>
      </c>
      <c r="AJ6256" s="1">
        <v>21286.769499298167</v>
      </c>
      <c r="AK6256" s="1">
        <v>1228.9535718221368</v>
      </c>
      <c r="AL6256" s="1">
        <v>460335.1875</v>
      </c>
      <c r="AM6256" s="1">
        <v>385241.46875</v>
      </c>
      <c r="AN6256" s="1">
        <v>75093.734375</v>
      </c>
      <c r="AO6256" t="s">
        <v>19066</v>
      </c>
    </row>
    <row r="6257" spans="1:41" x14ac:dyDescent="0.25">
      <c r="A6257" s="1">
        <v>2023</v>
      </c>
      <c r="B6257" t="s">
        <v>4786</v>
      </c>
      <c r="C6257" t="s">
        <v>7138</v>
      </c>
      <c r="D6257" t="s">
        <v>7242</v>
      </c>
      <c r="E6257" t="s">
        <v>8032</v>
      </c>
      <c r="F6257" t="s">
        <v>10041</v>
      </c>
      <c r="G6257" t="s">
        <v>12219</v>
      </c>
      <c r="H6257" t="s">
        <v>12750</v>
      </c>
      <c r="I6257" s="1">
        <v>12888.212952417622</v>
      </c>
      <c r="J6257" s="1">
        <v>62616.906071525089</v>
      </c>
      <c r="K6257" s="1">
        <v>1234.9741705245476</v>
      </c>
      <c r="L6257" s="1">
        <v>2519.9174679547064</v>
      </c>
      <c r="M6257" s="1">
        <v>18217.788633659406</v>
      </c>
      <c r="N6257" s="1">
        <v>5927.9042367657821</v>
      </c>
      <c r="O6257" s="1">
        <v>8355.3399415333479</v>
      </c>
      <c r="P6257" s="1">
        <v>7247.096090549453</v>
      </c>
      <c r="Q6257" s="1">
        <v>3157.1401927362299</v>
      </c>
      <c r="R6257" s="1">
        <v>5894.9046634411334</v>
      </c>
      <c r="S6257" s="1">
        <v>8223.6772610157786</v>
      </c>
      <c r="T6257" s="1">
        <v>7357.1498161796535</v>
      </c>
      <c r="U6257" s="1">
        <v>784.92574851339964</v>
      </c>
      <c r="V6257" s="1">
        <v>4516.8908982634721</v>
      </c>
      <c r="W6257" s="1">
        <v>5437.528066049842</v>
      </c>
      <c r="X6257" s="1">
        <v>17651.45100793289</v>
      </c>
      <c r="Y6257" s="1">
        <v>28451.416834391279</v>
      </c>
      <c r="Z6257" s="1">
        <v>7143.3452864318533</v>
      </c>
      <c r="AA6257" s="1">
        <v>86841.330540073395</v>
      </c>
      <c r="AB6257" s="1">
        <v>1782.9027716232933</v>
      </c>
      <c r="AC6257" s="1">
        <v>10288.06656740343</v>
      </c>
      <c r="AD6257" s="1">
        <v>11024.031279579272</v>
      </c>
      <c r="AE6257" s="1">
        <v>8006.2940733162595</v>
      </c>
      <c r="AF6257" s="1">
        <v>28637.839105215491</v>
      </c>
      <c r="AG6257" s="1">
        <v>102675.42359417552</v>
      </c>
      <c r="AH6257" s="1">
        <v>15616.859393686716</v>
      </c>
      <c r="AI6257" s="1">
        <v>1484.2232335526103</v>
      </c>
      <c r="AJ6257" s="1">
        <v>22016.657553756369</v>
      </c>
      <c r="AK6257" s="1">
        <v>1994.9346621308091</v>
      </c>
      <c r="AL6257" s="1">
        <v>497995.15625</v>
      </c>
      <c r="AM6257" s="1">
        <v>399614.28125</v>
      </c>
      <c r="AN6257" s="1">
        <v>98380.8671875</v>
      </c>
      <c r="AO6257" t="s">
        <v>19067</v>
      </c>
    </row>
    <row r="6258" spans="1:41" x14ac:dyDescent="0.25">
      <c r="A6258" s="1">
        <v>2023</v>
      </c>
      <c r="B6258" t="s">
        <v>4787</v>
      </c>
      <c r="C6258" t="s">
        <v>7138</v>
      </c>
      <c r="D6258" t="s">
        <v>7242</v>
      </c>
      <c r="E6258" t="s">
        <v>8032</v>
      </c>
      <c r="F6258" t="s">
        <v>10041</v>
      </c>
      <c r="G6258" t="s">
        <v>12219</v>
      </c>
      <c r="H6258" t="s">
        <v>12750</v>
      </c>
      <c r="I6258" s="1">
        <v>9280.3683674436052</v>
      </c>
      <c r="J6258" s="1">
        <v>51978.021449874621</v>
      </c>
      <c r="K6258" s="1">
        <v>1264.1683248635097</v>
      </c>
      <c r="L6258" s="1">
        <v>2460.5766559410463</v>
      </c>
      <c r="M6258" s="1">
        <v>12046.027173737803</v>
      </c>
      <c r="N6258" s="1">
        <v>6965.9742353512538</v>
      </c>
      <c r="O6258" s="1">
        <v>7536.5148765356134</v>
      </c>
      <c r="P6258" s="1">
        <v>9371.2534932653052</v>
      </c>
      <c r="Q6258" s="1">
        <v>3821.1432409097515</v>
      </c>
      <c r="R6258" s="1">
        <v>5666.3526811621068</v>
      </c>
      <c r="S6258" s="1">
        <v>6026.5644914848681</v>
      </c>
      <c r="T6258" s="1">
        <v>8680.6879894298527</v>
      </c>
      <c r="U6258" s="1">
        <v>1150.0863193725299</v>
      </c>
      <c r="V6258" s="1">
        <v>3086.4668406861697</v>
      </c>
      <c r="W6258" s="1">
        <v>2442.7539873637147</v>
      </c>
      <c r="X6258" s="1">
        <v>12721.191795137902</v>
      </c>
      <c r="Y6258" s="1">
        <v>33999.885488068219</v>
      </c>
      <c r="Z6258" s="1">
        <v>10218.433169904045</v>
      </c>
      <c r="AA6258" s="1">
        <v>87057.44564665042</v>
      </c>
      <c r="AB6258" s="1">
        <v>1796.9443495027497</v>
      </c>
      <c r="AC6258" s="1">
        <v>9358.9991924833594</v>
      </c>
      <c r="AD6258" s="1">
        <v>12441.831316518792</v>
      </c>
      <c r="AE6258" s="1">
        <v>7881.097066851522</v>
      </c>
      <c r="AF6258" s="1">
        <v>24501.549462296334</v>
      </c>
      <c r="AG6258" s="1">
        <v>101847.11538902807</v>
      </c>
      <c r="AH6258" s="1">
        <v>13494.092785839282</v>
      </c>
      <c r="AI6258" s="1">
        <v>981.29516402250511</v>
      </c>
      <c r="AJ6258" s="1">
        <v>21718.810864348023</v>
      </c>
      <c r="AK6258" s="1">
        <v>1237.1028777206795</v>
      </c>
      <c r="AL6258" s="1">
        <v>471032.75</v>
      </c>
      <c r="AM6258" s="1">
        <v>390363.59375</v>
      </c>
      <c r="AN6258" s="1">
        <v>80669.1796875</v>
      </c>
      <c r="AO6258" t="s">
        <v>19068</v>
      </c>
    </row>
    <row r="6259" spans="1:41" x14ac:dyDescent="0.25">
      <c r="A6259" s="1">
        <v>2023</v>
      </c>
      <c r="B6259" t="s">
        <v>4788</v>
      </c>
      <c r="C6259" t="s">
        <v>7138</v>
      </c>
      <c r="D6259" t="s">
        <v>7242</v>
      </c>
      <c r="E6259" t="s">
        <v>8032</v>
      </c>
      <c r="F6259" t="s">
        <v>10042</v>
      </c>
      <c r="G6259" t="s">
        <v>12219</v>
      </c>
      <c r="H6259" t="s">
        <v>12750</v>
      </c>
      <c r="I6259" s="1">
        <v>200</v>
      </c>
      <c r="J6259" s="1"/>
      <c r="K6259" s="1"/>
      <c r="L6259" s="1"/>
      <c r="M6259" s="1">
        <v>0</v>
      </c>
      <c r="N6259" s="1">
        <v>248</v>
      </c>
      <c r="O6259" s="1"/>
      <c r="P6259" s="1"/>
      <c r="Q6259" s="1">
        <v>0</v>
      </c>
      <c r="R6259" s="1"/>
      <c r="S6259" s="1"/>
      <c r="T6259" s="1">
        <v>0</v>
      </c>
      <c r="U6259" s="1"/>
      <c r="V6259" s="1">
        <v>19</v>
      </c>
      <c r="W6259" s="1"/>
      <c r="X6259" s="1">
        <v>0</v>
      </c>
      <c r="Y6259" s="1"/>
      <c r="Z6259" s="1"/>
      <c r="AA6259" s="1"/>
      <c r="AB6259" s="1">
        <v>0</v>
      </c>
      <c r="AC6259" s="1">
        <v>0</v>
      </c>
      <c r="AD6259" s="1">
        <v>0</v>
      </c>
      <c r="AE6259" s="1"/>
      <c r="AF6259" s="1">
        <v>0</v>
      </c>
      <c r="AG6259" s="1"/>
      <c r="AH6259" s="1">
        <v>586.5</v>
      </c>
      <c r="AI6259" s="1">
        <v>0</v>
      </c>
      <c r="AJ6259" s="1">
        <v>0</v>
      </c>
      <c r="AK6259" s="1"/>
      <c r="AL6259" s="1">
        <v>1053.5</v>
      </c>
      <c r="AM6259" s="1">
        <v>467</v>
      </c>
      <c r="AN6259" s="1">
        <v>586.5</v>
      </c>
      <c r="AO6259" t="s">
        <v>19069</v>
      </c>
    </row>
    <row r="6260" spans="1:41" x14ac:dyDescent="0.25">
      <c r="A6260" s="1">
        <v>2023</v>
      </c>
      <c r="B6260" t="s">
        <v>4789</v>
      </c>
      <c r="C6260" t="s">
        <v>7138</v>
      </c>
      <c r="D6260" t="s">
        <v>7242</v>
      </c>
      <c r="E6260" t="s">
        <v>8032</v>
      </c>
      <c r="F6260" t="s">
        <v>10042</v>
      </c>
      <c r="G6260" t="s">
        <v>12219</v>
      </c>
      <c r="H6260" t="s">
        <v>12750</v>
      </c>
      <c r="I6260" s="1">
        <v>215.60588979335733</v>
      </c>
      <c r="J6260" s="1"/>
      <c r="K6260" s="1"/>
      <c r="L6260" s="1"/>
      <c r="M6260" s="1">
        <v>0</v>
      </c>
      <c r="N6260" s="1">
        <v>73.306002529741491</v>
      </c>
      <c r="O6260" s="1">
        <v>0</v>
      </c>
      <c r="P6260" s="1"/>
      <c r="Q6260" s="1">
        <v>0</v>
      </c>
      <c r="R6260" s="1">
        <v>0</v>
      </c>
      <c r="S6260" s="1">
        <v>0</v>
      </c>
      <c r="T6260" s="1"/>
      <c r="U6260" s="1"/>
      <c r="V6260" s="1">
        <v>114.27112159047938</v>
      </c>
      <c r="W6260" s="1"/>
      <c r="X6260" s="1">
        <v>0</v>
      </c>
      <c r="Y6260" s="1"/>
      <c r="Z6260" s="1"/>
      <c r="AA6260" s="1">
        <v>0</v>
      </c>
      <c r="AB6260" s="1">
        <v>0</v>
      </c>
      <c r="AC6260" s="1"/>
      <c r="AD6260" s="1"/>
      <c r="AE6260" s="1"/>
      <c r="AF6260" s="1">
        <v>0</v>
      </c>
      <c r="AG6260" s="1"/>
      <c r="AH6260" s="1">
        <v>210.21574254852339</v>
      </c>
      <c r="AI6260" s="1">
        <v>0</v>
      </c>
      <c r="AJ6260" s="1"/>
      <c r="AK6260" s="1"/>
      <c r="AL6260" s="1">
        <v>613.39874267578125</v>
      </c>
      <c r="AM6260" s="1">
        <v>403.18301391601563</v>
      </c>
      <c r="AN6260" s="1">
        <v>210.21574401855469</v>
      </c>
      <c r="AO6260" t="s">
        <v>19070</v>
      </c>
    </row>
    <row r="6261" spans="1:41" x14ac:dyDescent="0.25">
      <c r="A6261" s="1">
        <v>2023</v>
      </c>
      <c r="B6261" t="s">
        <v>4790</v>
      </c>
      <c r="C6261" t="s">
        <v>7138</v>
      </c>
      <c r="D6261" t="s">
        <v>7242</v>
      </c>
      <c r="E6261" t="s">
        <v>8032</v>
      </c>
      <c r="F6261" t="s">
        <v>10042</v>
      </c>
      <c r="G6261" t="s">
        <v>12219</v>
      </c>
      <c r="H6261" t="s">
        <v>12750</v>
      </c>
      <c r="I6261" s="1">
        <v>203.87681779568823</v>
      </c>
      <c r="J6261" s="1">
        <v>0</v>
      </c>
      <c r="K6261" s="1"/>
      <c r="L6261" s="1"/>
      <c r="M6261" s="1">
        <v>0</v>
      </c>
      <c r="N6261" s="1">
        <v>69.318118050533997</v>
      </c>
      <c r="O6261" s="1">
        <v>0</v>
      </c>
      <c r="P6261" s="1"/>
      <c r="Q6261" s="1">
        <v>0</v>
      </c>
      <c r="R6261" s="1"/>
      <c r="S6261" s="1"/>
      <c r="T6261" s="1">
        <v>0</v>
      </c>
      <c r="U6261" s="1"/>
      <c r="V6261" s="1">
        <v>53.007972626878939</v>
      </c>
      <c r="W6261" s="1"/>
      <c r="X6261" s="1">
        <v>0</v>
      </c>
      <c r="Y6261" s="1"/>
      <c r="Z6261" s="1"/>
      <c r="AA6261" s="1">
        <v>0</v>
      </c>
      <c r="AB6261" s="1"/>
      <c r="AC6261" s="1">
        <v>0</v>
      </c>
      <c r="AD6261" s="1">
        <v>0</v>
      </c>
      <c r="AE6261" s="1"/>
      <c r="AF6261" s="1">
        <v>0</v>
      </c>
      <c r="AG6261" s="1"/>
      <c r="AH6261" s="1">
        <v>668.20627032536811</v>
      </c>
      <c r="AI6261" s="1">
        <v>0</v>
      </c>
      <c r="AJ6261" s="1"/>
      <c r="AK6261" s="1"/>
      <c r="AL6261" s="1">
        <v>994.4091796875</v>
      </c>
      <c r="AM6261" s="1">
        <v>326.20291137695313</v>
      </c>
      <c r="AN6261" s="1">
        <v>668.206298828125</v>
      </c>
      <c r="AO6261" t="s">
        <v>19071</v>
      </c>
    </row>
    <row r="6262" spans="1:41" x14ac:dyDescent="0.25">
      <c r="A6262" s="1">
        <v>2023</v>
      </c>
      <c r="B6262" t="s">
        <v>4791</v>
      </c>
      <c r="C6262" t="s">
        <v>7138</v>
      </c>
      <c r="D6262" t="s">
        <v>7242</v>
      </c>
      <c r="E6262" t="s">
        <v>8032</v>
      </c>
      <c r="F6262" t="s">
        <v>10042</v>
      </c>
      <c r="G6262" t="s">
        <v>12219</v>
      </c>
      <c r="H6262" t="s">
        <v>12750</v>
      </c>
      <c r="I6262" s="1">
        <v>209.67845385096263</v>
      </c>
      <c r="J6262" s="1"/>
      <c r="K6262" s="1"/>
      <c r="L6262" s="1"/>
      <c r="M6262" s="1">
        <v>0</v>
      </c>
      <c r="N6262" s="1">
        <v>71.290674309327287</v>
      </c>
      <c r="O6262" s="1">
        <v>0</v>
      </c>
      <c r="P6262" s="1"/>
      <c r="Q6262" s="1">
        <v>0</v>
      </c>
      <c r="R6262" s="1"/>
      <c r="S6262" s="1"/>
      <c r="T6262" s="1"/>
      <c r="U6262" s="1"/>
      <c r="V6262" s="1">
        <v>156.21044811896715</v>
      </c>
      <c r="W6262" s="1"/>
      <c r="X6262" s="1">
        <v>0</v>
      </c>
      <c r="Y6262" s="1">
        <v>0</v>
      </c>
      <c r="Z6262" s="1"/>
      <c r="AA6262" s="1">
        <v>0</v>
      </c>
      <c r="AB6262" s="1"/>
      <c r="AC6262" s="1"/>
      <c r="AD6262" s="1">
        <v>0</v>
      </c>
      <c r="AE6262" s="1"/>
      <c r="AF6262" s="1">
        <v>0</v>
      </c>
      <c r="AG6262" s="1"/>
      <c r="AH6262" s="1">
        <v>470.20393276078369</v>
      </c>
      <c r="AI6262" s="1">
        <v>0</v>
      </c>
      <c r="AJ6262" s="1"/>
      <c r="AK6262" s="1"/>
      <c r="AL6262" s="1">
        <v>907.38348388671875</v>
      </c>
      <c r="AM6262" s="1">
        <v>437.1795654296875</v>
      </c>
      <c r="AN6262" s="1">
        <v>470.20391845703125</v>
      </c>
      <c r="AO6262" t="s">
        <v>19072</v>
      </c>
    </row>
    <row r="6263" spans="1:41" x14ac:dyDescent="0.25">
      <c r="A6263" s="1">
        <v>2023</v>
      </c>
      <c r="B6263" t="s">
        <v>4792</v>
      </c>
      <c r="C6263" t="s">
        <v>7138</v>
      </c>
      <c r="D6263" t="s">
        <v>7242</v>
      </c>
      <c r="E6263" t="s">
        <v>8032</v>
      </c>
      <c r="F6263" t="s">
        <v>10043</v>
      </c>
      <c r="G6263" t="s">
        <v>12219</v>
      </c>
      <c r="H6263" t="s">
        <v>12750</v>
      </c>
      <c r="I6263" s="1">
        <v>1409.1485935878454</v>
      </c>
      <c r="J6263" s="1">
        <v>2568.6889445714532</v>
      </c>
      <c r="K6263" s="1">
        <v>0</v>
      </c>
      <c r="L6263" s="1"/>
      <c r="M6263" s="1">
        <v>774.73190762361526</v>
      </c>
      <c r="N6263" s="1">
        <v>1668.5690265085668</v>
      </c>
      <c r="O6263" s="1">
        <v>225.98012299700775</v>
      </c>
      <c r="P6263" s="1">
        <v>619.87217374645536</v>
      </c>
      <c r="Q6263" s="1">
        <v>293.48139952802694</v>
      </c>
      <c r="R6263" s="1">
        <v>0</v>
      </c>
      <c r="S6263" s="1">
        <v>980.64749359726034</v>
      </c>
      <c r="T6263" s="1">
        <v>0</v>
      </c>
      <c r="U6263" s="1">
        <v>688.08426006044772</v>
      </c>
      <c r="V6263" s="1">
        <v>1834.8913601611939</v>
      </c>
      <c r="W6263" s="1">
        <v>58.331196339524354</v>
      </c>
      <c r="X6263" s="1">
        <v>417.94747648116083</v>
      </c>
      <c r="Y6263" s="1">
        <v>723.01576513183227</v>
      </c>
      <c r="Z6263" s="1">
        <v>6.2143856693540585</v>
      </c>
      <c r="AA6263" s="1">
        <v>4544.4142686658906</v>
      </c>
      <c r="AB6263" s="1">
        <v>0</v>
      </c>
      <c r="AC6263" s="1">
        <v>765.43944806390368</v>
      </c>
      <c r="AD6263" s="1">
        <v>0</v>
      </c>
      <c r="AE6263" s="1">
        <v>118.88890796036137</v>
      </c>
      <c r="AF6263" s="1">
        <v>1742.1215498676731</v>
      </c>
      <c r="AG6263" s="1">
        <v>32905.71839222408</v>
      </c>
      <c r="AH6263" s="1">
        <v>1040.4149174117167</v>
      </c>
      <c r="AI6263" s="1">
        <v>0</v>
      </c>
      <c r="AJ6263" s="1">
        <v>891.96107785613594</v>
      </c>
      <c r="AK6263" s="1"/>
      <c r="AL6263" s="1">
        <v>54278.55859375</v>
      </c>
      <c r="AM6263" s="1">
        <v>50780.5078125</v>
      </c>
      <c r="AN6263" s="1">
        <v>3498.05322265625</v>
      </c>
      <c r="AO6263" t="s">
        <v>19073</v>
      </c>
    </row>
    <row r="6264" spans="1:41" x14ac:dyDescent="0.25">
      <c r="A6264" s="1">
        <v>2023</v>
      </c>
      <c r="B6264" t="s">
        <v>4793</v>
      </c>
      <c r="C6264" t="s">
        <v>7138</v>
      </c>
      <c r="D6264" t="s">
        <v>7242</v>
      </c>
      <c r="E6264" t="s">
        <v>8032</v>
      </c>
      <c r="F6264" t="s">
        <v>10043</v>
      </c>
      <c r="G6264" t="s">
        <v>12219</v>
      </c>
      <c r="H6264" t="s">
        <v>12750</v>
      </c>
      <c r="I6264" s="1">
        <v>862.42355917342934</v>
      </c>
      <c r="J6264" s="1">
        <v>2317.0173944082799</v>
      </c>
      <c r="K6264" s="1">
        <v>0</v>
      </c>
      <c r="L6264" s="1"/>
      <c r="M6264" s="1">
        <v>487.14449935092779</v>
      </c>
      <c r="N6264" s="1">
        <v>3716.2721423399498</v>
      </c>
      <c r="O6264" s="1">
        <v>238.98080233530416</v>
      </c>
      <c r="P6264" s="1">
        <v>353.68529176426819</v>
      </c>
      <c r="Q6264" s="1">
        <v>384.70642977498574</v>
      </c>
      <c r="R6264" s="1">
        <v>347.98789319012531</v>
      </c>
      <c r="S6264" s="1">
        <v>215.60588979335733</v>
      </c>
      <c r="T6264" s="1">
        <v>0</v>
      </c>
      <c r="U6264" s="1">
        <v>1101.746096844056</v>
      </c>
      <c r="V6264" s="1">
        <v>646.81766938007195</v>
      </c>
      <c r="W6264" s="1">
        <v>0</v>
      </c>
      <c r="X6264" s="1">
        <v>301.84824571070027</v>
      </c>
      <c r="Y6264" s="1">
        <v>620.56765229773066</v>
      </c>
      <c r="Z6264" s="1">
        <v>5.3901472260686605</v>
      </c>
      <c r="AA6264" s="1">
        <v>6130.7534762741152</v>
      </c>
      <c r="AB6264" s="1"/>
      <c r="AC6264" s="1">
        <v>2359.7210299544654</v>
      </c>
      <c r="AD6264" s="1">
        <v>0</v>
      </c>
      <c r="AE6264" s="1">
        <v>172.56869410377556</v>
      </c>
      <c r="AF6264" s="1">
        <v>12101.350585491929</v>
      </c>
      <c r="AG6264" s="1">
        <v>5537.8372793423832</v>
      </c>
      <c r="AH6264" s="1">
        <v>753.5425848277838</v>
      </c>
      <c r="AI6264" s="1"/>
      <c r="AJ6264" s="1">
        <v>2964.5809846586631</v>
      </c>
      <c r="AK6264" s="1"/>
      <c r="AL6264" s="1">
        <v>41620.546875</v>
      </c>
      <c r="AM6264" s="1">
        <v>39623.42578125</v>
      </c>
      <c r="AN6264" s="1">
        <v>1997.1220703125</v>
      </c>
      <c r="AO6264" t="s">
        <v>19074</v>
      </c>
    </row>
    <row r="6265" spans="1:41" x14ac:dyDescent="0.25">
      <c r="A6265" s="1">
        <v>2023</v>
      </c>
      <c r="B6265" t="s">
        <v>4794</v>
      </c>
      <c r="C6265" t="s">
        <v>7138</v>
      </c>
      <c r="D6265" t="s">
        <v>7242</v>
      </c>
      <c r="E6265" t="s">
        <v>8032</v>
      </c>
      <c r="F6265" t="s">
        <v>10043</v>
      </c>
      <c r="G6265" t="s">
        <v>12219</v>
      </c>
      <c r="H6265" t="s">
        <v>12750</v>
      </c>
      <c r="I6265" s="1">
        <v>355.24999999999989</v>
      </c>
      <c r="J6265" s="1">
        <v>2565.84974904198</v>
      </c>
      <c r="K6265" s="1">
        <v>0</v>
      </c>
      <c r="L6265" s="1"/>
      <c r="M6265" s="1">
        <v>1162.08995</v>
      </c>
      <c r="N6265" s="1">
        <v>2835.2521601562489</v>
      </c>
      <c r="O6265" s="1">
        <v>221.68299999999999</v>
      </c>
      <c r="P6265" s="1">
        <v>533.08500000000004</v>
      </c>
      <c r="Q6265" s="1">
        <v>553</v>
      </c>
      <c r="R6265" s="1">
        <v>303.46701610347498</v>
      </c>
      <c r="S6265" s="1">
        <v>793</v>
      </c>
      <c r="T6265" s="1">
        <v>0</v>
      </c>
      <c r="U6265" s="1">
        <v>495</v>
      </c>
      <c r="V6265" s="1">
        <v>550</v>
      </c>
      <c r="W6265" s="1">
        <v>54</v>
      </c>
      <c r="X6265" s="1">
        <v>340</v>
      </c>
      <c r="Y6265" s="1">
        <v>803.88</v>
      </c>
      <c r="Z6265" s="1">
        <v>10.001333695616839</v>
      </c>
      <c r="AA6265" s="1">
        <v>5338</v>
      </c>
      <c r="AB6265" s="1">
        <v>0</v>
      </c>
      <c r="AC6265" s="1">
        <v>150</v>
      </c>
      <c r="AD6265" s="1">
        <v>688.0931599999999</v>
      </c>
      <c r="AE6265" s="1">
        <v>119</v>
      </c>
      <c r="AF6265" s="1">
        <v>1724.5440000000001</v>
      </c>
      <c r="AG6265" s="1">
        <v>29842</v>
      </c>
      <c r="AH6265" s="1">
        <v>784.10400000000004</v>
      </c>
      <c r="AI6265" s="1"/>
      <c r="AJ6265" s="1">
        <v>2500</v>
      </c>
      <c r="AK6265" s="1"/>
      <c r="AL6265" s="1">
        <v>52721.30078125</v>
      </c>
      <c r="AM6265" s="1">
        <v>48678.328125</v>
      </c>
      <c r="AN6265" s="1">
        <v>4042.97021484375</v>
      </c>
      <c r="AO6265" t="s">
        <v>19075</v>
      </c>
    </row>
    <row r="6266" spans="1:41" x14ac:dyDescent="0.25">
      <c r="A6266" s="1">
        <v>2023</v>
      </c>
      <c r="B6266" t="s">
        <v>4795</v>
      </c>
      <c r="C6266" t="s">
        <v>7138</v>
      </c>
      <c r="D6266" t="s">
        <v>7242</v>
      </c>
      <c r="E6266" t="s">
        <v>8032</v>
      </c>
      <c r="F6266" t="s">
        <v>10043</v>
      </c>
      <c r="G6266" t="s">
        <v>12219</v>
      </c>
      <c r="H6266" t="s">
        <v>12750</v>
      </c>
      <c r="I6266" s="1">
        <v>576.61574809014724</v>
      </c>
      <c r="J6266" s="1">
        <v>2427.7028669498536</v>
      </c>
      <c r="K6266" s="1">
        <v>85.129452263490805</v>
      </c>
      <c r="L6266" s="1"/>
      <c r="M6266" s="1">
        <v>377.42121693173272</v>
      </c>
      <c r="N6266" s="1">
        <v>3498.2389221089011</v>
      </c>
      <c r="O6266" s="1">
        <v>232.41074342521472</v>
      </c>
      <c r="P6266" s="1">
        <v>343.96177765846534</v>
      </c>
      <c r="Q6266" s="1">
        <v>387.88086112285976</v>
      </c>
      <c r="R6266" s="1">
        <v>0</v>
      </c>
      <c r="S6266" s="1">
        <v>1038.3948005751993</v>
      </c>
      <c r="T6266" s="1">
        <v>0</v>
      </c>
      <c r="U6266" s="1">
        <v>1050.4890537933227</v>
      </c>
      <c r="V6266" s="1">
        <v>629.03536155288782</v>
      </c>
      <c r="W6266" s="1">
        <v>178.22668577331822</v>
      </c>
      <c r="X6266" s="1">
        <v>246.37218327488108</v>
      </c>
      <c r="Y6266" s="1">
        <v>613.99093248908127</v>
      </c>
      <c r="Z6266" s="1">
        <v>6.0327369135508135</v>
      </c>
      <c r="AA6266" s="1">
        <v>4890.7499360737029</v>
      </c>
      <c r="AB6266" s="1"/>
      <c r="AC6266" s="1">
        <v>1680.25739880126</v>
      </c>
      <c r="AD6266" s="1">
        <v>0</v>
      </c>
      <c r="AE6266" s="1">
        <v>202.4501560917449</v>
      </c>
      <c r="AF6266" s="1">
        <v>3830.2450805748326</v>
      </c>
      <c r="AG6266" s="1">
        <v>31761.043797074562</v>
      </c>
      <c r="AH6266" s="1">
        <v>889.47161739435478</v>
      </c>
      <c r="AI6266" s="1"/>
      <c r="AJ6266" s="1">
        <v>2044.3649250468854</v>
      </c>
      <c r="AK6266" s="1"/>
      <c r="AL6266" s="1">
        <v>56990.484375</v>
      </c>
      <c r="AM6266" s="1">
        <v>53943.05859375</v>
      </c>
      <c r="AN6266" s="1">
        <v>3047.4267578125</v>
      </c>
      <c r="AO6266" t="s">
        <v>19076</v>
      </c>
    </row>
    <row r="6267" spans="1:41" x14ac:dyDescent="0.25">
      <c r="A6267" s="1">
        <v>2023</v>
      </c>
      <c r="B6267" t="s">
        <v>4795</v>
      </c>
      <c r="C6267" t="s">
        <v>7138</v>
      </c>
      <c r="D6267" t="s">
        <v>7242</v>
      </c>
      <c r="E6267" t="s">
        <v>8032</v>
      </c>
      <c r="F6267" t="s">
        <v>10044</v>
      </c>
      <c r="G6267" t="s">
        <v>12219</v>
      </c>
      <c r="H6267" t="s">
        <v>12750</v>
      </c>
      <c r="I6267" s="1">
        <v>4877.1208365733901</v>
      </c>
      <c r="J6267" s="1">
        <v>19015.454916117927</v>
      </c>
      <c r="K6267" s="1">
        <v>815.61585075305618</v>
      </c>
      <c r="L6267" s="1">
        <v>783.14902513334539</v>
      </c>
      <c r="M6267" s="1">
        <v>8292.7828498055715</v>
      </c>
      <c r="N6267" s="1">
        <v>1357.1295419917665</v>
      </c>
      <c r="O6267" s="1">
        <v>4368.7995625262674</v>
      </c>
      <c r="P6267" s="1">
        <v>4165.7478913700379</v>
      </c>
      <c r="Q6267" s="1">
        <v>125.51627776072993</v>
      </c>
      <c r="R6267" s="1">
        <v>1867.721488169065</v>
      </c>
      <c r="S6267" s="1">
        <v>2293.8812367372616</v>
      </c>
      <c r="T6267" s="1">
        <v>6814.549750156285</v>
      </c>
      <c r="U6267" s="1">
        <v>0</v>
      </c>
      <c r="V6267" s="1">
        <v>2033.8810023543374</v>
      </c>
      <c r="W6267" s="1">
        <v>1415.3295634939977</v>
      </c>
      <c r="X6267" s="1">
        <v>5910.8356140586366</v>
      </c>
      <c r="Y6267" s="1">
        <v>7584.8035503777965</v>
      </c>
      <c r="Z6267" s="1">
        <v>3855.6829465505616</v>
      </c>
      <c r="AA6267" s="1">
        <v>50519.926670850931</v>
      </c>
      <c r="AB6267" s="1">
        <v>1375.2125123745534</v>
      </c>
      <c r="AC6267" s="1">
        <v>4549.6307063105596</v>
      </c>
      <c r="AD6267" s="1">
        <v>5189.3730679579558</v>
      </c>
      <c r="AE6267" s="1">
        <v>4872.9691948000036</v>
      </c>
      <c r="AF6267" s="1">
        <v>16021.660994878968</v>
      </c>
      <c r="AG6267" s="1">
        <v>11631.91222738215</v>
      </c>
      <c r="AH6267" s="1">
        <v>7434.500268721149</v>
      </c>
      <c r="AI6267" s="1"/>
      <c r="AJ6267" s="1">
        <v>9189.4748544837512</v>
      </c>
      <c r="AK6267" s="1">
        <v>371.13086331620383</v>
      </c>
      <c r="AL6267" s="1">
        <v>186733.765625</v>
      </c>
      <c r="AM6267" s="1">
        <v>142451.78125</v>
      </c>
      <c r="AN6267" s="1">
        <v>44282.015625</v>
      </c>
      <c r="AO6267" t="s">
        <v>19077</v>
      </c>
    </row>
    <row r="6268" spans="1:41" x14ac:dyDescent="0.25">
      <c r="A6268" s="1">
        <v>2023</v>
      </c>
      <c r="B6268" t="s">
        <v>4796</v>
      </c>
      <c r="C6268" t="s">
        <v>7138</v>
      </c>
      <c r="D6268" t="s">
        <v>7242</v>
      </c>
      <c r="E6268" t="s">
        <v>8032</v>
      </c>
      <c r="F6268" t="s">
        <v>10044</v>
      </c>
      <c r="G6268" t="s">
        <v>12219</v>
      </c>
      <c r="H6268" t="s">
        <v>12750</v>
      </c>
      <c r="I6268" s="1">
        <v>5491.6819303299353</v>
      </c>
      <c r="J6268" s="1">
        <v>29935.972720097456</v>
      </c>
      <c r="K6268" s="1">
        <v>881.6059999203078</v>
      </c>
      <c r="L6268" s="1">
        <v>888.90292558920066</v>
      </c>
      <c r="M6268" s="1">
        <v>9257.4024915389073</v>
      </c>
      <c r="N6268" s="1">
        <v>2111.2693377576361</v>
      </c>
      <c r="O6268" s="1">
        <v>3874.7446724807937</v>
      </c>
      <c r="P6268" s="1">
        <v>3395.5398576326961</v>
      </c>
      <c r="Q6268" s="1">
        <v>187.79415242272518</v>
      </c>
      <c r="R6268" s="1">
        <v>2030.6072110409027</v>
      </c>
      <c r="S6268" s="1">
        <v>4587.2284004029852</v>
      </c>
      <c r="T6268" s="1">
        <v>4161.635543254486</v>
      </c>
      <c r="U6268" s="1">
        <v>0</v>
      </c>
      <c r="V6268" s="1">
        <v>2018.3804961773133</v>
      </c>
      <c r="W6268" s="1">
        <v>2314.1576438698571</v>
      </c>
      <c r="X6268" s="1">
        <v>5757.9910265947246</v>
      </c>
      <c r="Y6268" s="1">
        <v>7093.6590997890089</v>
      </c>
      <c r="Z6268" s="1">
        <v>4464.9985311103483</v>
      </c>
      <c r="AA6268" s="1">
        <v>52958.022806518995</v>
      </c>
      <c r="AB6268" s="1">
        <v>1198.7956886386467</v>
      </c>
      <c r="AC6268" s="1">
        <v>5571.4917528265742</v>
      </c>
      <c r="AD6268" s="1">
        <v>4762.3228397832027</v>
      </c>
      <c r="AE6268" s="1">
        <v>5116.9680169993562</v>
      </c>
      <c r="AF6268" s="1">
        <v>19765.749104375634</v>
      </c>
      <c r="AG6268" s="1">
        <v>12977.778836784533</v>
      </c>
      <c r="AH6268" s="1">
        <v>8627.5383324941886</v>
      </c>
      <c r="AI6268" s="1"/>
      <c r="AJ6268" s="1">
        <v>7581.1594697326664</v>
      </c>
      <c r="AK6268" s="1">
        <v>360.86196749836813</v>
      </c>
      <c r="AL6268" s="1">
        <v>207374.25</v>
      </c>
      <c r="AM6268" s="1">
        <v>161589.96875</v>
      </c>
      <c r="AN6268" s="1">
        <v>45784.28515625</v>
      </c>
      <c r="AO6268" t="s">
        <v>19078</v>
      </c>
    </row>
    <row r="6269" spans="1:41" x14ac:dyDescent="0.25">
      <c r="A6269" s="1">
        <v>2023</v>
      </c>
      <c r="B6269" t="s">
        <v>4797</v>
      </c>
      <c r="C6269" t="s">
        <v>7138</v>
      </c>
      <c r="D6269" t="s">
        <v>7242</v>
      </c>
      <c r="E6269" t="s">
        <v>8032</v>
      </c>
      <c r="F6269" t="s">
        <v>10044</v>
      </c>
      <c r="G6269" t="s">
        <v>12219</v>
      </c>
      <c r="H6269" t="s">
        <v>12750</v>
      </c>
      <c r="I6269" s="1">
        <v>4570.8448636191752</v>
      </c>
      <c r="J6269" s="1">
        <v>16223.753590200204</v>
      </c>
      <c r="K6269" s="1">
        <v>696.4070240325442</v>
      </c>
      <c r="L6269" s="1">
        <v>751.38652592985022</v>
      </c>
      <c r="M6269" s="1">
        <v>7580.4436728266328</v>
      </c>
      <c r="N6269" s="1">
        <v>1388.5562728494219</v>
      </c>
      <c r="O6269" s="1">
        <v>4068.8379198923076</v>
      </c>
      <c r="P6269" s="1">
        <v>4158.2916177351781</v>
      </c>
      <c r="Q6269" s="1">
        <v>125.48085576394578</v>
      </c>
      <c r="R6269" s="1">
        <v>1864.7755997993079</v>
      </c>
      <c r="S6269" s="1">
        <v>3988.7089611771107</v>
      </c>
      <c r="T6269" s="1">
        <v>5727.570462360537</v>
      </c>
      <c r="U6269" s="1">
        <v>0</v>
      </c>
      <c r="V6269" s="1">
        <v>1315.1959277394797</v>
      </c>
      <c r="W6269" s="1">
        <v>1352.9269584533172</v>
      </c>
      <c r="X6269" s="1">
        <v>5772.8476992171427</v>
      </c>
      <c r="Y6269" s="1">
        <v>7583.6137646466541</v>
      </c>
      <c r="Z6269" s="1">
        <v>4949.3083948978756</v>
      </c>
      <c r="AA6269" s="1">
        <v>50712.661338295577</v>
      </c>
      <c r="AB6269" s="1">
        <v>862.42355917342934</v>
      </c>
      <c r="AC6269" s="1">
        <v>3900.3720048207206</v>
      </c>
      <c r="AD6269" s="1">
        <v>5183.5131508507347</v>
      </c>
      <c r="AE6269" s="1">
        <v>2354.1132045042264</v>
      </c>
      <c r="AF6269" s="1">
        <v>4261.3461086434172</v>
      </c>
      <c r="AG6269" s="1">
        <v>36828.72006505233</v>
      </c>
      <c r="AH6269" s="1">
        <v>8700.7756826109344</v>
      </c>
      <c r="AI6269" s="1"/>
      <c r="AJ6269" s="1">
        <v>8118.6397801688699</v>
      </c>
      <c r="AK6269" s="1">
        <v>370.84213044457459</v>
      </c>
      <c r="AL6269" s="1">
        <v>193412.359375</v>
      </c>
      <c r="AM6269" s="1">
        <v>149107.0625</v>
      </c>
      <c r="AN6269" s="1">
        <v>44305.30078125</v>
      </c>
      <c r="AO6269" t="s">
        <v>19079</v>
      </c>
    </row>
    <row r="6270" spans="1:41" x14ac:dyDescent="0.25">
      <c r="A6270" s="1">
        <v>2023</v>
      </c>
      <c r="B6270" t="s">
        <v>4798</v>
      </c>
      <c r="C6270" t="s">
        <v>7138</v>
      </c>
      <c r="D6270" t="s">
        <v>7242</v>
      </c>
      <c r="E6270" t="s">
        <v>8032</v>
      </c>
      <c r="F6270" t="s">
        <v>10044</v>
      </c>
      <c r="G6270" t="s">
        <v>12219</v>
      </c>
      <c r="H6270" t="s">
        <v>12750</v>
      </c>
      <c r="I6270" s="1">
        <v>5135.8999999999996</v>
      </c>
      <c r="J6270" s="1">
        <v>29902.88421395624</v>
      </c>
      <c r="K6270" s="1">
        <v>929.29303695555552</v>
      </c>
      <c r="L6270" s="1">
        <v>1072</v>
      </c>
      <c r="M6270" s="1">
        <v>22608.961478990252</v>
      </c>
      <c r="N6270" s="1">
        <v>1937.3537851562501</v>
      </c>
      <c r="O6270" s="1">
        <v>4140.0844999999999</v>
      </c>
      <c r="P6270" s="1">
        <v>3331.9430000000002</v>
      </c>
      <c r="Q6270" s="1">
        <v>244</v>
      </c>
      <c r="R6270" s="1">
        <v>2686.7799363046211</v>
      </c>
      <c r="S6270" s="1">
        <v>7951.5</v>
      </c>
      <c r="T6270" s="1">
        <v>2600</v>
      </c>
      <c r="U6270" s="1">
        <v>0</v>
      </c>
      <c r="V6270" s="1">
        <v>2130</v>
      </c>
      <c r="W6270" s="1">
        <v>1826</v>
      </c>
      <c r="X6270" s="1">
        <v>5448.5</v>
      </c>
      <c r="Y6270" s="1">
        <v>7058.4840000000004</v>
      </c>
      <c r="Z6270" s="1">
        <v>4260.428971846789</v>
      </c>
      <c r="AA6270" s="1">
        <v>43750</v>
      </c>
      <c r="AB6270" s="1">
        <v>1401.1</v>
      </c>
      <c r="AC6270" s="1">
        <v>4165.1742270000004</v>
      </c>
      <c r="AD6270" s="1">
        <v>4262.743274980875</v>
      </c>
      <c r="AE6270" s="1">
        <v>3071.2516295800001</v>
      </c>
      <c r="AF6270" s="1">
        <v>16826.207328</v>
      </c>
      <c r="AG6270" s="1">
        <v>12934</v>
      </c>
      <c r="AH6270" s="1">
        <v>6863.183</v>
      </c>
      <c r="AI6270" s="1"/>
      <c r="AJ6270" s="1">
        <v>6280</v>
      </c>
      <c r="AK6270" s="1">
        <v>349</v>
      </c>
      <c r="AL6270" s="1">
        <v>203166.78125</v>
      </c>
      <c r="AM6270" s="1">
        <v>144786.40625</v>
      </c>
      <c r="AN6270" s="1">
        <v>58380.36328125</v>
      </c>
      <c r="AO6270" t="s">
        <v>19080</v>
      </c>
    </row>
    <row r="6271" spans="1:41" x14ac:dyDescent="0.25">
      <c r="A6271" s="1">
        <v>2023</v>
      </c>
      <c r="B6271" t="s">
        <v>4799</v>
      </c>
      <c r="C6271" t="s">
        <v>7138</v>
      </c>
      <c r="D6271" t="s">
        <v>7242</v>
      </c>
      <c r="E6271" t="s">
        <v>8032</v>
      </c>
      <c r="F6271" t="s">
        <v>10045</v>
      </c>
      <c r="G6271" t="s">
        <v>12219</v>
      </c>
      <c r="H6271" t="s">
        <v>12750</v>
      </c>
      <c r="I6271" s="1">
        <v>1698.9734816307355</v>
      </c>
      <c r="J6271" s="1">
        <v>6527.1724990524181</v>
      </c>
      <c r="K6271" s="1">
        <v>52.018150676480872</v>
      </c>
      <c r="L6271" s="1"/>
      <c r="M6271" s="1">
        <v>407.75363559137645</v>
      </c>
      <c r="N6271" s="1">
        <v>744.61405937287509</v>
      </c>
      <c r="O6271" s="1">
        <v>460.29687101209009</v>
      </c>
      <c r="P6271" s="1">
        <v>955.16289137279932</v>
      </c>
      <c r="Q6271" s="1">
        <v>644.55396312237212</v>
      </c>
      <c r="R6271" s="1">
        <v>982.09843033297295</v>
      </c>
      <c r="S6271" s="1">
        <v>586.14585116260366</v>
      </c>
      <c r="T6271" s="1">
        <v>1149.3555603231923</v>
      </c>
      <c r="U6271" s="1">
        <v>0</v>
      </c>
      <c r="V6271" s="1">
        <v>257.90417451154559</v>
      </c>
      <c r="W6271" s="1">
        <v>231.20365094575106</v>
      </c>
      <c r="X6271" s="1">
        <v>582.06831480668984</v>
      </c>
      <c r="Y6271" s="1">
        <v>1738.2237421311015</v>
      </c>
      <c r="Z6271" s="1">
        <v>171.86337536382857</v>
      </c>
      <c r="AA6271" s="1">
        <v>5450.6467237677243</v>
      </c>
      <c r="AB6271" s="1">
        <v>505.61450813330674</v>
      </c>
      <c r="AC6271" s="1">
        <v>249.99059084177173</v>
      </c>
      <c r="AD6271" s="1">
        <v>1507.2408030463835</v>
      </c>
      <c r="AE6271" s="1">
        <v>395.05219750973669</v>
      </c>
      <c r="AF6271" s="1">
        <v>350.66812660858375</v>
      </c>
      <c r="AG6271" s="1">
        <v>5855.3422070921652</v>
      </c>
      <c r="AH6271" s="1">
        <v>1201.5329865498525</v>
      </c>
      <c r="AI6271" s="1">
        <v>218.1481950413864</v>
      </c>
      <c r="AJ6271" s="1">
        <v>3803.3220359785637</v>
      </c>
      <c r="AK6271" s="1">
        <v>30.58152266935323</v>
      </c>
      <c r="AL6271" s="1">
        <v>36757.546875</v>
      </c>
      <c r="AM6271" s="1">
        <v>29825.58984375</v>
      </c>
      <c r="AN6271" s="1">
        <v>6931.96044921875</v>
      </c>
      <c r="AO6271" t="s">
        <v>19081</v>
      </c>
    </row>
    <row r="6272" spans="1:41" x14ac:dyDescent="0.25">
      <c r="A6272" s="1">
        <v>2023</v>
      </c>
      <c r="B6272" t="s">
        <v>4800</v>
      </c>
      <c r="C6272" t="s">
        <v>7138</v>
      </c>
      <c r="D6272" t="s">
        <v>7242</v>
      </c>
      <c r="E6272" t="s">
        <v>8032</v>
      </c>
      <c r="F6272" t="s">
        <v>10045</v>
      </c>
      <c r="G6272" t="s">
        <v>12219</v>
      </c>
      <c r="H6272" t="s">
        <v>12750</v>
      </c>
      <c r="I6272" s="1">
        <v>1625.0080173449603</v>
      </c>
      <c r="J6272" s="1">
        <v>6216.9770944211014</v>
      </c>
      <c r="K6272" s="1">
        <v>53.497989750896153</v>
      </c>
      <c r="L6272" s="1"/>
      <c r="M6272" s="1">
        <v>786.2942019411098</v>
      </c>
      <c r="N6272" s="1">
        <v>735.09321804953674</v>
      </c>
      <c r="O6272" s="1">
        <v>433.22409708658569</v>
      </c>
      <c r="P6272" s="1">
        <v>982.34355629175991</v>
      </c>
      <c r="Q6272" s="1">
        <v>2899.0503050482353</v>
      </c>
      <c r="R6272" s="1">
        <v>1052.127020861207</v>
      </c>
      <c r="S6272" s="1">
        <v>798.6578919724318</v>
      </c>
      <c r="T6272" s="1">
        <v>445.56671443329554</v>
      </c>
      <c r="U6272" s="1">
        <v>0</v>
      </c>
      <c r="V6272" s="1">
        <v>265.24324412146774</v>
      </c>
      <c r="W6272" s="1">
        <v>230.64629923605889</v>
      </c>
      <c r="X6272" s="1">
        <v>361.69533289291053</v>
      </c>
      <c r="Y6272" s="1">
        <v>3258.0624453564515</v>
      </c>
      <c r="Z6272" s="1">
        <v>165.76595415483249</v>
      </c>
      <c r="AA6272" s="1">
        <v>5866.8031387499341</v>
      </c>
      <c r="AB6272" s="1">
        <v>330.05100296989286</v>
      </c>
      <c r="AC6272" s="1">
        <v>267.33976656191004</v>
      </c>
      <c r="AD6272" s="1">
        <v>1502.6146780058393</v>
      </c>
      <c r="AE6272" s="1">
        <v>715.95813527445875</v>
      </c>
      <c r="AF6272" s="1">
        <v>0</v>
      </c>
      <c r="AG6272" s="1">
        <v>5698.0119833999088</v>
      </c>
      <c r="AH6272" s="1">
        <v>1037.7168869600805</v>
      </c>
      <c r="AI6272" s="1">
        <v>776.85867151781645</v>
      </c>
      <c r="AJ6272" s="1">
        <v>2422.8345342478729</v>
      </c>
      <c r="AK6272" s="1">
        <v>31.451768077644392</v>
      </c>
      <c r="AL6272" s="1">
        <v>38958.8984375</v>
      </c>
      <c r="AM6272" s="1">
        <v>32170.6171875</v>
      </c>
      <c r="AN6272" s="1">
        <v>6788.275390625</v>
      </c>
      <c r="AO6272" t="s">
        <v>19082</v>
      </c>
    </row>
    <row r="6273" spans="1:41" x14ac:dyDescent="0.25">
      <c r="A6273" s="1">
        <v>2023</v>
      </c>
      <c r="B6273" t="s">
        <v>4801</v>
      </c>
      <c r="C6273" t="s">
        <v>7138</v>
      </c>
      <c r="D6273" t="s">
        <v>7242</v>
      </c>
      <c r="E6273" t="s">
        <v>8032</v>
      </c>
      <c r="F6273" t="s">
        <v>10045</v>
      </c>
      <c r="G6273" t="s">
        <v>12219</v>
      </c>
      <c r="H6273" t="s">
        <v>12750</v>
      </c>
      <c r="I6273" s="1">
        <v>2131.5</v>
      </c>
      <c r="J6273" s="1">
        <v>6519.9579552211862</v>
      </c>
      <c r="K6273" s="1">
        <v>51.028599999999997</v>
      </c>
      <c r="L6273" s="1">
        <v>0</v>
      </c>
      <c r="M6273" s="1">
        <v>400</v>
      </c>
      <c r="N6273" s="1">
        <v>701.05840722656251</v>
      </c>
      <c r="O6273" s="1">
        <v>420</v>
      </c>
      <c r="P6273" s="1">
        <v>887</v>
      </c>
      <c r="Q6273" s="1">
        <v>664</v>
      </c>
      <c r="R6273" s="1">
        <v>1176.6644470272599</v>
      </c>
      <c r="S6273" s="1">
        <v>1528</v>
      </c>
      <c r="T6273" s="1">
        <v>0</v>
      </c>
      <c r="U6273" s="1">
        <v>0</v>
      </c>
      <c r="V6273" s="1">
        <v>253</v>
      </c>
      <c r="W6273" s="1">
        <v>218</v>
      </c>
      <c r="X6273" s="1">
        <v>646</v>
      </c>
      <c r="Y6273" s="1">
        <v>1623.42</v>
      </c>
      <c r="Z6273" s="1">
        <v>188.91821542165059</v>
      </c>
      <c r="AA6273" s="1">
        <v>7053</v>
      </c>
      <c r="AB6273" s="1">
        <v>510</v>
      </c>
      <c r="AC6273" s="1">
        <v>238.548618</v>
      </c>
      <c r="AD6273" s="1">
        <v>1516.240790431068</v>
      </c>
      <c r="AE6273" s="1">
        <v>396.75439477280003</v>
      </c>
      <c r="AF6273" s="1">
        <v>0</v>
      </c>
      <c r="AG6273" s="1">
        <v>6164</v>
      </c>
      <c r="AH6273" s="1">
        <v>1428.8119999999999</v>
      </c>
      <c r="AI6273" s="1">
        <v>741</v>
      </c>
      <c r="AJ6273" s="1">
        <v>4563</v>
      </c>
      <c r="AK6273" s="1">
        <v>60</v>
      </c>
      <c r="AL6273" s="1">
        <v>40079.90234375</v>
      </c>
      <c r="AM6273" s="1">
        <v>32560.822265625</v>
      </c>
      <c r="AN6273" s="1">
        <v>7519.08154296875</v>
      </c>
      <c r="AO6273" t="s">
        <v>19083</v>
      </c>
    </row>
    <row r="6274" spans="1:41" x14ac:dyDescent="0.25">
      <c r="A6274" s="1">
        <v>2023</v>
      </c>
      <c r="B6274" t="s">
        <v>4802</v>
      </c>
      <c r="C6274" t="s">
        <v>7138</v>
      </c>
      <c r="D6274" t="s">
        <v>7242</v>
      </c>
      <c r="E6274" t="s">
        <v>8032</v>
      </c>
      <c r="F6274" t="s">
        <v>10045</v>
      </c>
      <c r="G6274" t="s">
        <v>12219</v>
      </c>
      <c r="H6274" t="s">
        <v>12750</v>
      </c>
      <c r="I6274" s="1">
        <v>1099.5900379461223</v>
      </c>
      <c r="J6274" s="1">
        <v>4396.3055592912651</v>
      </c>
      <c r="K6274" s="1">
        <v>54.979501897306115</v>
      </c>
      <c r="L6274" s="1">
        <v>40.426104336254497</v>
      </c>
      <c r="M6274" s="1">
        <v>701.01281613914</v>
      </c>
      <c r="N6274" s="1">
        <v>797.13467952763176</v>
      </c>
      <c r="O6274" s="1">
        <v>445.47098291114338</v>
      </c>
      <c r="P6274" s="1">
        <v>1200.5561200774534</v>
      </c>
      <c r="Q6274" s="1">
        <v>2706.7345207948274</v>
      </c>
      <c r="R6274" s="1">
        <v>934.19911038636201</v>
      </c>
      <c r="S6274" s="1">
        <v>80.383472318773514</v>
      </c>
      <c r="T6274" s="1">
        <v>485.11325203505396</v>
      </c>
      <c r="U6274" s="1">
        <v>0</v>
      </c>
      <c r="V6274" s="1">
        <v>272.74145058859699</v>
      </c>
      <c r="W6274" s="1">
        <v>247.94677326236092</v>
      </c>
      <c r="X6274" s="1">
        <v>447.38222132121643</v>
      </c>
      <c r="Y6274" s="1">
        <v>3932.3010702599236</v>
      </c>
      <c r="Z6274" s="1">
        <v>5.3901472260686605</v>
      </c>
      <c r="AA6274" s="1">
        <v>7243.2798676078392</v>
      </c>
      <c r="AB6274" s="1">
        <v>377.31030713837532</v>
      </c>
      <c r="AC6274" s="1">
        <v>269.50709273433444</v>
      </c>
      <c r="AD6274" s="1">
        <v>1557.2167814518818</v>
      </c>
      <c r="AE6274" s="1">
        <v>955.16559213039272</v>
      </c>
      <c r="AF6274" s="1">
        <v>0</v>
      </c>
      <c r="AG6274" s="1">
        <v>10349.082710081151</v>
      </c>
      <c r="AH6274" s="1">
        <v>627.41313929866976</v>
      </c>
      <c r="AI6274" s="1">
        <v>553.02910731996155</v>
      </c>
      <c r="AJ6274" s="1">
        <v>2829.8273035378147</v>
      </c>
      <c r="AK6274" s="1"/>
      <c r="AL6274" s="1">
        <v>42609.5</v>
      </c>
      <c r="AM6274" s="1">
        <v>37032.2421875</v>
      </c>
      <c r="AN6274" s="1">
        <v>5577.25830078125</v>
      </c>
      <c r="AO6274" t="s">
        <v>19084</v>
      </c>
    </row>
    <row r="6275" spans="1:41" x14ac:dyDescent="0.25">
      <c r="A6275" s="1">
        <v>2023</v>
      </c>
      <c r="B6275" t="s">
        <v>4803</v>
      </c>
      <c r="C6275" t="s">
        <v>7138</v>
      </c>
      <c r="D6275" t="s">
        <v>7242</v>
      </c>
      <c r="E6275" t="s">
        <v>8032</v>
      </c>
      <c r="F6275" t="s">
        <v>10046</v>
      </c>
      <c r="G6275" t="s">
        <v>12219</v>
      </c>
      <c r="H6275" t="s">
        <v>12750</v>
      </c>
      <c r="I6275" s="1">
        <v>50.749999999999993</v>
      </c>
      <c r="J6275" s="1">
        <v>4193.1837852698891</v>
      </c>
      <c r="K6275" s="1">
        <v>42.804639999999999</v>
      </c>
      <c r="L6275" s="1">
        <v>390</v>
      </c>
      <c r="M6275" s="1">
        <v>480</v>
      </c>
      <c r="N6275" s="1">
        <v>283.58432470703121</v>
      </c>
      <c r="O6275" s="1">
        <v>491.02940000000001</v>
      </c>
      <c r="P6275" s="1">
        <v>160</v>
      </c>
      <c r="Q6275" s="1">
        <v>1082</v>
      </c>
      <c r="R6275" s="1">
        <v>540.72184709639203</v>
      </c>
      <c r="S6275" s="1">
        <v>311</v>
      </c>
      <c r="T6275" s="1">
        <v>1270</v>
      </c>
      <c r="U6275" s="1">
        <v>0</v>
      </c>
      <c r="V6275" s="1">
        <v>0</v>
      </c>
      <c r="W6275" s="1">
        <v>654</v>
      </c>
      <c r="X6275" s="1">
        <v>1077.5</v>
      </c>
      <c r="Y6275" s="1">
        <v>8310.24</v>
      </c>
      <c r="Z6275" s="1">
        <v>186.38896144061039</v>
      </c>
      <c r="AA6275" s="1">
        <v>7502</v>
      </c>
      <c r="AB6275" s="1">
        <v>154.38114999999999</v>
      </c>
      <c r="AC6275" s="1">
        <v>246.12570500000001</v>
      </c>
      <c r="AD6275" s="1">
        <v>3081.8931799828952</v>
      </c>
      <c r="AE6275" s="1">
        <v>690.45483014399997</v>
      </c>
      <c r="AF6275" s="1">
        <v>898.56863999999996</v>
      </c>
      <c r="AG6275" s="1">
        <v>15552</v>
      </c>
      <c r="AH6275" s="1">
        <v>1916.6990000000001</v>
      </c>
      <c r="AI6275" s="1">
        <v>1092</v>
      </c>
      <c r="AJ6275" s="1">
        <v>5299</v>
      </c>
      <c r="AK6275" s="1">
        <v>50</v>
      </c>
      <c r="AL6275" s="1">
        <v>56006.32421875</v>
      </c>
      <c r="AM6275" s="1">
        <v>45385.015625</v>
      </c>
      <c r="AN6275" s="1">
        <v>10621.3076171875</v>
      </c>
      <c r="AO6275" t="s">
        <v>19085</v>
      </c>
    </row>
    <row r="6276" spans="1:41" x14ac:dyDescent="0.25">
      <c r="A6276" s="1">
        <v>2023</v>
      </c>
      <c r="B6276" t="s">
        <v>4804</v>
      </c>
      <c r="C6276" t="s">
        <v>7138</v>
      </c>
      <c r="D6276" t="s">
        <v>7242</v>
      </c>
      <c r="E6276" t="s">
        <v>8032</v>
      </c>
      <c r="F6276" t="s">
        <v>10046</v>
      </c>
      <c r="G6276" t="s">
        <v>12219</v>
      </c>
      <c r="H6276" t="s">
        <v>12750</v>
      </c>
      <c r="I6276" s="1">
        <v>0</v>
      </c>
      <c r="J6276" s="1">
        <v>6026.039664657822</v>
      </c>
      <c r="K6276" s="1">
        <v>44.876053664235343</v>
      </c>
      <c r="L6276" s="1">
        <v>419.35690770192525</v>
      </c>
      <c r="M6276" s="1">
        <v>1446.7813315716421</v>
      </c>
      <c r="N6276" s="1">
        <v>304.57650840690172</v>
      </c>
      <c r="O6276" s="1">
        <v>532.74855182269334</v>
      </c>
      <c r="P6276" s="1">
        <v>246.08911736218226</v>
      </c>
      <c r="Q6276" s="1">
        <v>0</v>
      </c>
      <c r="R6276" s="1">
        <v>424.69258285629439</v>
      </c>
      <c r="S6276" s="1">
        <v>1572.5884038822196</v>
      </c>
      <c r="T6276" s="1">
        <v>445.56671443329554</v>
      </c>
      <c r="U6276" s="1">
        <v>0</v>
      </c>
      <c r="V6276" s="1">
        <v>0</v>
      </c>
      <c r="W6276" s="1">
        <v>293.54983539134764</v>
      </c>
      <c r="X6276" s="1">
        <v>639.51928424543598</v>
      </c>
      <c r="Y6276" s="1">
        <v>5807.8048637976199</v>
      </c>
      <c r="Z6276" s="1">
        <v>179.93635619675143</v>
      </c>
      <c r="AA6276" s="1">
        <v>8545.4453866959811</v>
      </c>
      <c r="AB6276" s="1">
        <v>91.680834158303554</v>
      </c>
      <c r="AC6276" s="1">
        <v>195.5983884160301</v>
      </c>
      <c r="AD6276" s="1">
        <v>4883.0496230646386</v>
      </c>
      <c r="AE6276" s="1">
        <v>943.18647197238681</v>
      </c>
      <c r="AF6276" s="1">
        <v>1469.6389878934517</v>
      </c>
      <c r="AG6276" s="1">
        <v>18661.382392735672</v>
      </c>
      <c r="AH6276" s="1">
        <v>2149.5564087030239</v>
      </c>
      <c r="AI6276" s="1">
        <v>204.43649250468854</v>
      </c>
      <c r="AJ6276" s="1">
        <v>1923.7998140825821</v>
      </c>
      <c r="AK6276" s="1">
        <v>52.419613462740656</v>
      </c>
      <c r="AL6276" s="1">
        <v>57504.3203125</v>
      </c>
      <c r="AM6276" s="1">
        <v>45147.546875</v>
      </c>
      <c r="AN6276" s="1">
        <v>12356.7734375</v>
      </c>
      <c r="AO6276" t="s">
        <v>19086</v>
      </c>
    </row>
    <row r="6277" spans="1:41" x14ac:dyDescent="0.25">
      <c r="A6277" s="1">
        <v>2023</v>
      </c>
      <c r="B6277" t="s">
        <v>4805</v>
      </c>
      <c r="C6277" t="s">
        <v>7138</v>
      </c>
      <c r="D6277" t="s">
        <v>7242</v>
      </c>
      <c r="E6277" t="s">
        <v>8032</v>
      </c>
      <c r="F6277" t="s">
        <v>10046</v>
      </c>
      <c r="G6277" t="s">
        <v>12219</v>
      </c>
      <c r="H6277" t="s">
        <v>12750</v>
      </c>
      <c r="I6277" s="1">
        <v>0</v>
      </c>
      <c r="J6277" s="1">
        <v>4197.8236784132205</v>
      </c>
      <c r="K6277" s="1">
        <v>43.634735928722172</v>
      </c>
      <c r="L6277" s="1">
        <v>407.75363559137645</v>
      </c>
      <c r="M6277" s="1">
        <v>489.30436270965168</v>
      </c>
      <c r="N6277" s="1">
        <v>340.59336501142371</v>
      </c>
      <c r="O6277" s="1">
        <v>542.63461361626116</v>
      </c>
      <c r="P6277" s="1">
        <v>155.61203933482597</v>
      </c>
      <c r="Q6277" s="1">
        <v>1558.9960838856737</v>
      </c>
      <c r="R6277" s="1">
        <v>529.72708376077287</v>
      </c>
      <c r="S6277" s="1">
        <v>1136.6132592109618</v>
      </c>
      <c r="T6277" s="1">
        <v>440.62877246093115</v>
      </c>
      <c r="U6277" s="1">
        <v>0</v>
      </c>
      <c r="V6277" s="1">
        <v>152.90761334676617</v>
      </c>
      <c r="W6277" s="1">
        <v>884.51304994842383</v>
      </c>
      <c r="X6277" s="1">
        <v>996.44794697642612</v>
      </c>
      <c r="Y6277" s="1">
        <v>7158.7091907521981</v>
      </c>
      <c r="Z6277" s="1">
        <v>225.26078379006969</v>
      </c>
      <c r="AA6277" s="1">
        <v>6219.2623268574689</v>
      </c>
      <c r="AB6277" s="1">
        <v>78.492574851339967</v>
      </c>
      <c r="AC6277" s="1">
        <v>256.26070871651569</v>
      </c>
      <c r="AD6277" s="1">
        <v>3235.127431228208</v>
      </c>
      <c r="AE6277" s="1">
        <v>1003.8436793219835</v>
      </c>
      <c r="AF6277" s="1">
        <v>964.34611487677046</v>
      </c>
      <c r="AG6277" s="1">
        <v>19483.488092644944</v>
      </c>
      <c r="AH6277" s="1">
        <v>2525.4923067549798</v>
      </c>
      <c r="AI6277" s="1"/>
      <c r="AJ6277" s="1">
        <v>4498.5419846618606</v>
      </c>
      <c r="AK6277" s="1">
        <v>50.969204448922056</v>
      </c>
      <c r="AL6277" s="1">
        <v>57576.98046875</v>
      </c>
      <c r="AM6277" s="1">
        <v>47153.125</v>
      </c>
      <c r="AN6277" s="1">
        <v>10423.857421875</v>
      </c>
      <c r="AO6277" t="s">
        <v>19087</v>
      </c>
    </row>
    <row r="6278" spans="1:41" x14ac:dyDescent="0.25">
      <c r="A6278" s="1">
        <v>2023</v>
      </c>
      <c r="B6278" t="s">
        <v>4806</v>
      </c>
      <c r="C6278" t="s">
        <v>7138</v>
      </c>
      <c r="D6278" t="s">
        <v>7242</v>
      </c>
      <c r="E6278" t="s">
        <v>8032</v>
      </c>
      <c r="F6278" t="s">
        <v>10046</v>
      </c>
      <c r="G6278" t="s">
        <v>12219</v>
      </c>
      <c r="H6278" t="s">
        <v>12750</v>
      </c>
      <c r="I6278" s="1">
        <v>452.77236856605037</v>
      </c>
      <c r="J6278" s="1">
        <v>6492.6178672354308</v>
      </c>
      <c r="K6278" s="1">
        <v>46.355266305571824</v>
      </c>
      <c r="L6278" s="1">
        <v>180.56993270193675</v>
      </c>
      <c r="M6278" s="1">
        <v>1413.9072054331807</v>
      </c>
      <c r="N6278" s="1">
        <v>356.64895895052678</v>
      </c>
      <c r="O6278" s="1">
        <v>547.80891141775749</v>
      </c>
      <c r="P6278" s="1">
        <v>253.04585255597382</v>
      </c>
      <c r="Q6278" s="1">
        <v>0</v>
      </c>
      <c r="R6278" s="1">
        <v>249.09009272985426</v>
      </c>
      <c r="S6278" s="1">
        <v>662.51937476083833</v>
      </c>
      <c r="T6278" s="1"/>
      <c r="U6278" s="1">
        <v>32.3408834690036</v>
      </c>
      <c r="V6278" s="1">
        <v>0</v>
      </c>
      <c r="W6278" s="1">
        <v>301.84824571070027</v>
      </c>
      <c r="X6278" s="1">
        <v>361.1398654038735</v>
      </c>
      <c r="Y6278" s="1">
        <v>8020.2426422144272</v>
      </c>
      <c r="Z6278" s="1">
        <v>5.3901472260686605</v>
      </c>
      <c r="AA6278" s="1">
        <v>7492.3046703191667</v>
      </c>
      <c r="AB6278" s="1">
        <v>84.086297019409358</v>
      </c>
      <c r="AC6278" s="1">
        <v>183.79375820848296</v>
      </c>
      <c r="AD6278" s="1">
        <v>4749.8319627902019</v>
      </c>
      <c r="AE6278" s="1">
        <v>967.584122148559</v>
      </c>
      <c r="AF6278" s="1">
        <v>1336.4898230134356</v>
      </c>
      <c r="AG6278" s="1">
        <v>21521.779919172928</v>
      </c>
      <c r="AH6278" s="1">
        <v>2274.6421373199196</v>
      </c>
      <c r="AI6278" s="1">
        <v>90.554473713210072</v>
      </c>
      <c r="AJ6278" s="1">
        <v>2533.3692050719487</v>
      </c>
      <c r="AK6278" s="1">
        <v>53.901472448339334</v>
      </c>
      <c r="AL6278" s="1">
        <v>60664.63671875</v>
      </c>
      <c r="AM6278" s="1">
        <v>50078.04296875</v>
      </c>
      <c r="AN6278" s="1">
        <v>10586.595703125</v>
      </c>
      <c r="AO6278" t="s">
        <v>19088</v>
      </c>
    </row>
    <row r="6279" spans="1:41" x14ac:dyDescent="0.25">
      <c r="A6279" s="1">
        <v>2023</v>
      </c>
      <c r="B6279" t="s">
        <v>4806</v>
      </c>
      <c r="C6279" t="s">
        <v>7138</v>
      </c>
      <c r="D6279" t="s">
        <v>7242</v>
      </c>
      <c r="E6279" t="s">
        <v>8032</v>
      </c>
      <c r="F6279" t="s">
        <v>10047</v>
      </c>
      <c r="G6279" t="s">
        <v>12219</v>
      </c>
      <c r="H6279" t="s">
        <v>12750</v>
      </c>
      <c r="I6279" s="1">
        <v>269.50736224169668</v>
      </c>
      <c r="J6279" s="1">
        <v>1891.0780966735988</v>
      </c>
      <c r="K6279" s="1">
        <v>0</v>
      </c>
      <c r="L6279" s="1"/>
      <c r="M6279" s="1">
        <v>166.34202416860953</v>
      </c>
      <c r="N6279" s="1">
        <v>0</v>
      </c>
      <c r="O6279" s="1">
        <v>168.01229105975736</v>
      </c>
      <c r="P6279" s="1">
        <v>312.62854020036809</v>
      </c>
      <c r="Q6279" s="1">
        <v>265.81651456828041</v>
      </c>
      <c r="R6279" s="1">
        <v>932.97741335196292</v>
      </c>
      <c r="S6279" s="1">
        <v>43.121177958671467</v>
      </c>
      <c r="T6279" s="1">
        <v>86.242355917342934</v>
      </c>
      <c r="U6279" s="1">
        <v>48.5113252035054</v>
      </c>
      <c r="V6279" s="1">
        <v>0</v>
      </c>
      <c r="W6279" s="1">
        <v>0</v>
      </c>
      <c r="X6279" s="1">
        <v>921.71517886660251</v>
      </c>
      <c r="Y6279" s="1">
        <v>11680.233473665339</v>
      </c>
      <c r="Z6279" s="1">
        <v>0</v>
      </c>
      <c r="AA6279" s="1">
        <v>1497.3829046148667</v>
      </c>
      <c r="AB6279" s="1"/>
      <c r="AC6279" s="1">
        <v>86.888429746403219</v>
      </c>
      <c r="AD6279" s="1">
        <v>78.455619843921966</v>
      </c>
      <c r="AE6279" s="1"/>
      <c r="AF6279" s="1">
        <v>0</v>
      </c>
      <c r="AG6279" s="1">
        <v>3667.4561853850082</v>
      </c>
      <c r="AH6279" s="1">
        <v>274.89750948653057</v>
      </c>
      <c r="AI6279" s="1"/>
      <c r="AJ6279" s="1">
        <v>3169.4065799623527</v>
      </c>
      <c r="AK6279" s="1">
        <v>87.320385366309722</v>
      </c>
      <c r="AL6279" s="1">
        <v>25647.994140625</v>
      </c>
      <c r="AM6279" s="1">
        <v>23821.888671875</v>
      </c>
      <c r="AN6279" s="1">
        <v>1826.1064453125</v>
      </c>
      <c r="AO6279" t="s">
        <v>19089</v>
      </c>
    </row>
    <row r="6280" spans="1:41" x14ac:dyDescent="0.25">
      <c r="A6280" s="1">
        <v>2023</v>
      </c>
      <c r="B6280" t="s">
        <v>4807</v>
      </c>
      <c r="C6280" t="s">
        <v>7138</v>
      </c>
      <c r="D6280" t="s">
        <v>7242</v>
      </c>
      <c r="E6280" t="s">
        <v>8032</v>
      </c>
      <c r="F6280" t="s">
        <v>10047</v>
      </c>
      <c r="G6280" t="s">
        <v>12219</v>
      </c>
      <c r="H6280" t="s">
        <v>12750</v>
      </c>
      <c r="I6280" s="1">
        <v>629.03536155288782</v>
      </c>
      <c r="J6280" s="1">
        <v>2515.9381944672778</v>
      </c>
      <c r="K6280" s="1">
        <v>0</v>
      </c>
      <c r="L6280" s="1"/>
      <c r="M6280" s="1">
        <v>723.39066578582106</v>
      </c>
      <c r="N6280" s="1">
        <v>0</v>
      </c>
      <c r="O6280" s="1">
        <v>163.39329807331265</v>
      </c>
      <c r="P6280" s="1">
        <v>670.97105232308036</v>
      </c>
      <c r="Q6280" s="1">
        <v>268.03604678032116</v>
      </c>
      <c r="R6280" s="1">
        <v>1198.6689476351291</v>
      </c>
      <c r="S6280" s="1">
        <v>300.78688722601368</v>
      </c>
      <c r="T6280" s="1">
        <v>0</v>
      </c>
      <c r="U6280" s="1">
        <v>99.597265579207246</v>
      </c>
      <c r="V6280" s="1">
        <v>0</v>
      </c>
      <c r="W6280" s="1">
        <v>0</v>
      </c>
      <c r="X6280" s="1">
        <v>551.45433362803169</v>
      </c>
      <c r="Y6280" s="1">
        <v>13199.048991464246</v>
      </c>
      <c r="Z6280" s="1">
        <v>0</v>
      </c>
      <c r="AA6280" s="1">
        <v>875.4075448277689</v>
      </c>
      <c r="AB6280" s="1"/>
      <c r="AC6280" s="1">
        <v>86.189691365388228</v>
      </c>
      <c r="AD6280" s="1">
        <v>79.851104492534802</v>
      </c>
      <c r="AE6280" s="1">
        <v>102.65913713725669</v>
      </c>
      <c r="AF6280" s="1">
        <v>0</v>
      </c>
      <c r="AG6280" s="1">
        <v>3588.6467376592254</v>
      </c>
      <c r="AH6280" s="1">
        <v>1111.839521742944</v>
      </c>
      <c r="AI6280" s="1"/>
      <c r="AJ6280" s="1">
        <v>3360.0972229616759</v>
      </c>
      <c r="AK6280" s="1">
        <v>84.919773809639864</v>
      </c>
      <c r="AL6280" s="1">
        <v>29609.931640625</v>
      </c>
      <c r="AM6280" s="1">
        <v>26594.296875</v>
      </c>
      <c r="AN6280" s="1">
        <v>3015.635498046875</v>
      </c>
      <c r="AO6280" t="s">
        <v>19090</v>
      </c>
    </row>
    <row r="6281" spans="1:41" x14ac:dyDescent="0.25">
      <c r="A6281" s="1">
        <v>2023</v>
      </c>
      <c r="B6281" t="s">
        <v>4808</v>
      </c>
      <c r="C6281" t="s">
        <v>7138</v>
      </c>
      <c r="D6281" t="s">
        <v>7242</v>
      </c>
      <c r="E6281" t="s">
        <v>8032</v>
      </c>
      <c r="F6281" t="s">
        <v>10047</v>
      </c>
      <c r="G6281" t="s">
        <v>12219</v>
      </c>
      <c r="H6281" t="s">
        <v>12750</v>
      </c>
      <c r="I6281" s="1">
        <v>1014.3871081501154</v>
      </c>
      <c r="J6281" s="1">
        <v>175.53794012208755</v>
      </c>
      <c r="K6281" s="1"/>
      <c r="L6281" s="1"/>
      <c r="M6281" s="1">
        <v>1070.353293427363</v>
      </c>
      <c r="N6281" s="1">
        <v>15.942339897542798</v>
      </c>
      <c r="O6281" s="1">
        <v>162.26362245381918</v>
      </c>
      <c r="P6281" s="1">
        <v>295.6213858037479</v>
      </c>
      <c r="Q6281" s="1">
        <v>156.34154428071108</v>
      </c>
      <c r="R6281" s="1">
        <v>1191.0541989625228</v>
      </c>
      <c r="S6281" s="1">
        <v>857.09814201307324</v>
      </c>
      <c r="T6281" s="1">
        <v>0</v>
      </c>
      <c r="U6281" s="1">
        <v>96.841488452951907</v>
      </c>
      <c r="V6281" s="1">
        <v>0</v>
      </c>
      <c r="W6281" s="1">
        <v>0</v>
      </c>
      <c r="X6281" s="1">
        <v>286.44692900294194</v>
      </c>
      <c r="Y6281" s="1">
        <v>6056.0568291794616</v>
      </c>
      <c r="Z6281" s="1">
        <v>132.02115048355469</v>
      </c>
      <c r="AA6281" s="1">
        <v>1011.2290162666135</v>
      </c>
      <c r="AB6281" s="1">
        <v>0</v>
      </c>
      <c r="AC6281" s="1">
        <v>80.596366586977013</v>
      </c>
      <c r="AD6281" s="1">
        <v>80.926299928665642</v>
      </c>
      <c r="AE6281" s="1">
        <v>207.81891551951122</v>
      </c>
      <c r="AF6281" s="1">
        <v>70.13362532171675</v>
      </c>
      <c r="AG6281" s="1">
        <v>4239.6184260613363</v>
      </c>
      <c r="AH6281" s="1">
        <v>1317.4410580719455</v>
      </c>
      <c r="AI6281" s="1">
        <v>1266.0750385112237</v>
      </c>
      <c r="AJ6281" s="1">
        <v>2795.1511719788855</v>
      </c>
      <c r="AK6281" s="1">
        <v>82.570111207253731</v>
      </c>
      <c r="AL6281" s="1">
        <v>22661.52734375</v>
      </c>
      <c r="AM6281" s="1">
        <v>17538.353515625</v>
      </c>
      <c r="AN6281" s="1">
        <v>5123.1748046875</v>
      </c>
      <c r="AO6281" t="s">
        <v>19091</v>
      </c>
    </row>
    <row r="6282" spans="1:41" x14ac:dyDescent="0.25">
      <c r="A6282" s="1">
        <v>2023</v>
      </c>
      <c r="B6282" t="s">
        <v>4809</v>
      </c>
      <c r="C6282" t="s">
        <v>7138</v>
      </c>
      <c r="D6282" t="s">
        <v>7242</v>
      </c>
      <c r="E6282" t="s">
        <v>8032</v>
      </c>
      <c r="F6282" t="s">
        <v>10047</v>
      </c>
      <c r="G6282" t="s">
        <v>12219</v>
      </c>
      <c r="H6282" t="s">
        <v>12750</v>
      </c>
      <c r="I6282" s="1">
        <v>877.97499999999991</v>
      </c>
      <c r="J6282" s="1">
        <v>175.34391642143629</v>
      </c>
      <c r="K6282" s="1">
        <v>0</v>
      </c>
      <c r="L6282" s="1"/>
      <c r="M6282" s="1">
        <v>2090</v>
      </c>
      <c r="N6282" s="1">
        <v>15.8054892578125</v>
      </c>
      <c r="O6282" s="1">
        <v>185.4281</v>
      </c>
      <c r="P6282" s="1">
        <v>290</v>
      </c>
      <c r="Q6282" s="1">
        <v>158</v>
      </c>
      <c r="R6282" s="1">
        <v>257.42384715157209</v>
      </c>
      <c r="S6282" s="1">
        <v>1201</v>
      </c>
      <c r="T6282" s="1">
        <v>350</v>
      </c>
      <c r="U6282" s="1">
        <v>95</v>
      </c>
      <c r="V6282" s="1">
        <v>0</v>
      </c>
      <c r="W6282" s="1">
        <v>22</v>
      </c>
      <c r="X6282" s="1">
        <v>1.05</v>
      </c>
      <c r="Y6282" s="1">
        <v>4619.7</v>
      </c>
      <c r="Z6282" s="1">
        <v>197.39937184045121</v>
      </c>
      <c r="AA6282" s="1">
        <v>836</v>
      </c>
      <c r="AB6282" s="1">
        <v>0</v>
      </c>
      <c r="AC6282" s="1">
        <v>76.907502000000008</v>
      </c>
      <c r="AD6282" s="1">
        <v>81.892790693999999</v>
      </c>
      <c r="AE6282" s="1">
        <v>130.4903487144</v>
      </c>
      <c r="AF6282" s="1">
        <v>69.12</v>
      </c>
      <c r="AG6282" s="1">
        <v>6745</v>
      </c>
      <c r="AH6282" s="1">
        <v>585.61300000000006</v>
      </c>
      <c r="AI6282" s="1">
        <v>693</v>
      </c>
      <c r="AJ6282" s="1">
        <v>2775</v>
      </c>
      <c r="AK6282" s="1">
        <v>81</v>
      </c>
      <c r="AL6282" s="1">
        <v>22610.1484375</v>
      </c>
      <c r="AM6282" s="1">
        <v>17319.166015625</v>
      </c>
      <c r="AN6282" s="1">
        <v>5290.98388671875</v>
      </c>
      <c r="AO6282" t="s">
        <v>19092</v>
      </c>
    </row>
    <row r="6283" spans="1:41" x14ac:dyDescent="0.25">
      <c r="A6283" s="1">
        <v>2023</v>
      </c>
      <c r="B6283" t="s">
        <v>4810</v>
      </c>
      <c r="C6283" t="s">
        <v>7138</v>
      </c>
      <c r="D6283" t="s">
        <v>7242</v>
      </c>
      <c r="E6283" t="s">
        <v>8032</v>
      </c>
      <c r="F6283" t="s">
        <v>10048</v>
      </c>
      <c r="G6283" t="s">
        <v>12219</v>
      </c>
      <c r="H6283" t="s">
        <v>12750</v>
      </c>
      <c r="I6283" s="1">
        <v>29.981884969954155</v>
      </c>
      <c r="J6283" s="1">
        <v>10367.996545081842</v>
      </c>
      <c r="K6283" s="1">
        <v>232.72120124311934</v>
      </c>
      <c r="L6283" s="1"/>
      <c r="M6283" s="1">
        <v>254.84602224461025</v>
      </c>
      <c r="N6283" s="1">
        <v>1047.5942056993026</v>
      </c>
      <c r="O6283" s="1">
        <v>1733.63920063205</v>
      </c>
      <c r="P6283" s="1">
        <v>366.97827203223881</v>
      </c>
      <c r="Q6283" s="1">
        <v>0</v>
      </c>
      <c r="R6283" s="1">
        <v>546.03087558997834</v>
      </c>
      <c r="S6283" s="1">
        <v>0</v>
      </c>
      <c r="T6283" s="1">
        <v>387.36595381180763</v>
      </c>
      <c r="U6283" s="1">
        <v>0</v>
      </c>
      <c r="V6283" s="1">
        <v>101.93840889784411</v>
      </c>
      <c r="W6283" s="1">
        <v>983.14580012252861</v>
      </c>
      <c r="X6283" s="1">
        <v>2038.768177956882</v>
      </c>
      <c r="Y6283" s="1">
        <v>751.80842834504676</v>
      </c>
      <c r="Z6283" s="1">
        <v>1898.8478337535655</v>
      </c>
      <c r="AA6283" s="1">
        <v>2972.5240034611343</v>
      </c>
      <c r="AB6283" s="1">
        <v>0</v>
      </c>
      <c r="AC6283" s="1">
        <v>2150.8730785268285</v>
      </c>
      <c r="AD6283" s="1">
        <v>444.13444209024709</v>
      </c>
      <c r="AE6283" s="1">
        <v>1096.8220365828495</v>
      </c>
      <c r="AF6283" s="1">
        <v>741.66308777715449</v>
      </c>
      <c r="AG6283" s="1">
        <v>156.98514970267993</v>
      </c>
      <c r="AH6283" s="1">
        <v>582.34822437552543</v>
      </c>
      <c r="AI6283" s="1">
        <v>0</v>
      </c>
      <c r="AJ6283" s="1">
        <v>0</v>
      </c>
      <c r="AK6283" s="1">
        <v>71.356886228490879</v>
      </c>
      <c r="AL6283" s="1">
        <v>28958.37109375</v>
      </c>
      <c r="AM6283" s="1">
        <v>22230.044921875</v>
      </c>
      <c r="AN6283" s="1">
        <v>6728.32568359375</v>
      </c>
      <c r="AO6283" t="s">
        <v>19093</v>
      </c>
    </row>
    <row r="6284" spans="1:41" x14ac:dyDescent="0.25">
      <c r="A6284" s="1">
        <v>2023</v>
      </c>
      <c r="B6284" t="s">
        <v>4811</v>
      </c>
      <c r="C6284" t="s">
        <v>7138</v>
      </c>
      <c r="D6284" t="s">
        <v>7242</v>
      </c>
      <c r="E6284" t="s">
        <v>8032</v>
      </c>
      <c r="F6284" t="s">
        <v>10048</v>
      </c>
      <c r="G6284" t="s">
        <v>12219</v>
      </c>
      <c r="H6284" t="s">
        <v>12750</v>
      </c>
      <c r="I6284" s="1">
        <v>0</v>
      </c>
      <c r="J6284" s="1">
        <v>6386.9765666121566</v>
      </c>
      <c r="K6284" s="1">
        <v>239.34364967328807</v>
      </c>
      <c r="L6284" s="1"/>
      <c r="M6284" s="1">
        <v>52.419613462740656</v>
      </c>
      <c r="N6284" s="1">
        <v>1071.9886306324815</v>
      </c>
      <c r="O6284" s="1">
        <v>1333.2123518985297</v>
      </c>
      <c r="P6284" s="1">
        <v>1396.0035004025544</v>
      </c>
      <c r="Q6284" s="1">
        <v>0</v>
      </c>
      <c r="R6284" s="1">
        <v>576.84492975196122</v>
      </c>
      <c r="S6284" s="1">
        <v>22.255271091741175</v>
      </c>
      <c r="T6284" s="1">
        <v>398.38906231682898</v>
      </c>
      <c r="U6284" s="1">
        <v>0</v>
      </c>
      <c r="V6284" s="1">
        <v>104.83922692548131</v>
      </c>
      <c r="W6284" s="1">
        <v>314.51768077644391</v>
      </c>
      <c r="X6284" s="1">
        <v>1787.5088190794563</v>
      </c>
      <c r="Y6284" s="1">
        <v>761.10657767226292</v>
      </c>
      <c r="Z6284" s="1">
        <v>2771.2273613419952</v>
      </c>
      <c r="AA6284" s="1">
        <v>2872.5948177581877</v>
      </c>
      <c r="AB6284" s="1"/>
      <c r="AC6284" s="1">
        <v>1349.2877489520761</v>
      </c>
      <c r="AD6284" s="1">
        <v>452.94134964612761</v>
      </c>
      <c r="AE6284" s="1">
        <v>976.41899764225366</v>
      </c>
      <c r="AF6284" s="1">
        <v>36.064694062365568</v>
      </c>
      <c r="AG6284" s="1">
        <v>5746.2380277856309</v>
      </c>
      <c r="AH6284" s="1">
        <v>496.6216530451814</v>
      </c>
      <c r="AI6284" s="1"/>
      <c r="AJ6284" s="1">
        <v>366.93729423918461</v>
      </c>
      <c r="AK6284" s="1">
        <v>73.387458847836911</v>
      </c>
      <c r="AL6284" s="1">
        <v>29587.123046875</v>
      </c>
      <c r="AM6284" s="1">
        <v>24416.529296875</v>
      </c>
      <c r="AN6284" s="1">
        <v>5170.59716796875</v>
      </c>
      <c r="AO6284" t="s">
        <v>19094</v>
      </c>
    </row>
    <row r="6285" spans="1:41" x14ac:dyDescent="0.25">
      <c r="A6285" s="1">
        <v>2023</v>
      </c>
      <c r="B6285" t="s">
        <v>4812</v>
      </c>
      <c r="C6285" t="s">
        <v>7138</v>
      </c>
      <c r="D6285" t="s">
        <v>7242</v>
      </c>
      <c r="E6285" t="s">
        <v>8032</v>
      </c>
      <c r="F6285" t="s">
        <v>10048</v>
      </c>
      <c r="G6285" t="s">
        <v>12219</v>
      </c>
      <c r="H6285" t="s">
        <v>12750</v>
      </c>
      <c r="I6285" s="1">
        <v>537.94999999999993</v>
      </c>
      <c r="J6285" s="1">
        <v>10356.53670308634</v>
      </c>
      <c r="K6285" s="1">
        <v>228.98559333333341</v>
      </c>
      <c r="L6285" s="1"/>
      <c r="M6285" s="1">
        <v>50</v>
      </c>
      <c r="N6285" s="1">
        <v>1038.601625</v>
      </c>
      <c r="O6285" s="1">
        <v>997.67319999999995</v>
      </c>
      <c r="P6285" s="1">
        <v>360</v>
      </c>
      <c r="Q6285" s="1">
        <v>0</v>
      </c>
      <c r="R6285" s="1">
        <v>519.99190748469255</v>
      </c>
      <c r="S6285" s="1">
        <v>1220</v>
      </c>
      <c r="T6285" s="1">
        <v>600</v>
      </c>
      <c r="U6285" s="1">
        <v>0</v>
      </c>
      <c r="V6285" s="1">
        <v>100</v>
      </c>
      <c r="W6285" s="1">
        <v>927</v>
      </c>
      <c r="X6285" s="1">
        <v>2600</v>
      </c>
      <c r="Y6285" s="1">
        <v>1398.96</v>
      </c>
      <c r="Z6285" s="1">
        <v>1904.5734551600731</v>
      </c>
      <c r="AA6285" s="1">
        <v>2836</v>
      </c>
      <c r="AB6285" s="1">
        <v>0</v>
      </c>
      <c r="AC6285" s="1">
        <v>1873.1755780000001</v>
      </c>
      <c r="AD6285" s="1">
        <v>561.1969568856</v>
      </c>
      <c r="AE6285" s="1">
        <v>1769.155103981524</v>
      </c>
      <c r="AF6285" s="1">
        <v>0</v>
      </c>
      <c r="AG6285" s="1">
        <v>1810</v>
      </c>
      <c r="AH6285" s="1">
        <v>308.589</v>
      </c>
      <c r="AI6285" s="1"/>
      <c r="AJ6285" s="1">
        <v>0</v>
      </c>
      <c r="AK6285" s="1">
        <v>170</v>
      </c>
      <c r="AL6285" s="1">
        <v>32168.390625</v>
      </c>
      <c r="AM6285" s="1">
        <v>24504.943359375</v>
      </c>
      <c r="AN6285" s="1">
        <v>7663.4443359375</v>
      </c>
      <c r="AO6285" t="s">
        <v>19095</v>
      </c>
    </row>
    <row r="6286" spans="1:41" x14ac:dyDescent="0.25">
      <c r="A6286" s="1">
        <v>2023</v>
      </c>
      <c r="B6286" t="s">
        <v>4813</v>
      </c>
      <c r="C6286" t="s">
        <v>7138</v>
      </c>
      <c r="D6286" t="s">
        <v>7242</v>
      </c>
      <c r="E6286" t="s">
        <v>8032</v>
      </c>
      <c r="F6286" t="s">
        <v>10048</v>
      </c>
      <c r="G6286" t="s">
        <v>12219</v>
      </c>
      <c r="H6286" t="s">
        <v>12750</v>
      </c>
      <c r="I6286" s="1">
        <v>0</v>
      </c>
      <c r="J6286" s="1">
        <v>3424.4982263320571</v>
      </c>
      <c r="K6286" s="1">
        <v>245.79071436442734</v>
      </c>
      <c r="L6286" s="1"/>
      <c r="M6286" s="1">
        <v>59.407865774503392</v>
      </c>
      <c r="N6286" s="1">
        <v>1096.8130340855839</v>
      </c>
      <c r="O6286" s="1">
        <v>1305.1941861178555</v>
      </c>
      <c r="P6286" s="1">
        <v>1137.9312333280752</v>
      </c>
      <c r="Q6286" s="1">
        <v>0</v>
      </c>
      <c r="R6286" s="1">
        <v>5.9999669293933637</v>
      </c>
      <c r="S6286" s="1">
        <v>539.01472448339337</v>
      </c>
      <c r="T6286" s="1">
        <v>1239.7338663118046</v>
      </c>
      <c r="U6286" s="1">
        <v>0</v>
      </c>
      <c r="V6286" s="1">
        <v>107.80294489667867</v>
      </c>
      <c r="W6286" s="1">
        <v>107.80294489667867</v>
      </c>
      <c r="X6286" s="1">
        <v>2156.0588979335735</v>
      </c>
      <c r="Y6286" s="1">
        <v>761.06184023432718</v>
      </c>
      <c r="Z6286" s="1">
        <v>3225.856744526764</v>
      </c>
      <c r="AA6286" s="1">
        <v>2815.8129207012466</v>
      </c>
      <c r="AB6286" s="1"/>
      <c r="AC6286" s="1">
        <v>1285.7782397045889</v>
      </c>
      <c r="AD6286" s="1">
        <v>449.50783684818896</v>
      </c>
      <c r="AE6286" s="1">
        <v>1217.1832145494354</v>
      </c>
      <c r="AF6286" s="1">
        <v>0</v>
      </c>
      <c r="AG6286" s="1">
        <v>5184.2436200812772</v>
      </c>
      <c r="AH6286" s="1">
        <v>227.46421373199198</v>
      </c>
      <c r="AI6286" s="1"/>
      <c r="AJ6286" s="1">
        <v>323.40883469003597</v>
      </c>
      <c r="AK6286" s="1">
        <v>75.462061427675067</v>
      </c>
      <c r="AL6286" s="1">
        <v>26991.828125</v>
      </c>
      <c r="AM6286" s="1">
        <v>20586.390625</v>
      </c>
      <c r="AN6286" s="1">
        <v>6405.4375</v>
      </c>
      <c r="AO6286" t="s">
        <v>19096</v>
      </c>
    </row>
    <row r="6287" spans="1:41" x14ac:dyDescent="0.25">
      <c r="A6287" s="1">
        <v>2023</v>
      </c>
      <c r="B6287" t="s">
        <v>4814</v>
      </c>
      <c r="C6287" t="s">
        <v>7138</v>
      </c>
      <c r="D6287" t="s">
        <v>7242</v>
      </c>
      <c r="E6287" t="s">
        <v>8032</v>
      </c>
      <c r="F6287" t="s">
        <v>10049</v>
      </c>
      <c r="G6287" t="s">
        <v>12219</v>
      </c>
      <c r="H6287" t="s">
        <v>12750</v>
      </c>
      <c r="I6287" s="1">
        <v>2588.25</v>
      </c>
      <c r="J6287" s="1">
        <v>8833.9387059985529</v>
      </c>
      <c r="K6287" s="1">
        <v>18.727309999999999</v>
      </c>
      <c r="L6287" s="1">
        <v>1200</v>
      </c>
      <c r="M6287" s="1">
        <v>2722.9929999999999</v>
      </c>
      <c r="N6287" s="1">
        <v>68.050804687500005</v>
      </c>
      <c r="O6287" s="1">
        <v>630</v>
      </c>
      <c r="P6287" s="1">
        <v>1095</v>
      </c>
      <c r="Q6287" s="1">
        <v>420</v>
      </c>
      <c r="R6287" s="1">
        <v>563.18580953362073</v>
      </c>
      <c r="S6287" s="1">
        <v>0</v>
      </c>
      <c r="T6287" s="1">
        <v>1920</v>
      </c>
      <c r="U6287" s="1">
        <v>0</v>
      </c>
      <c r="V6287" s="1">
        <v>2050</v>
      </c>
      <c r="W6287" s="1">
        <v>479</v>
      </c>
      <c r="X6287" s="1">
        <v>10326.75</v>
      </c>
      <c r="Y6287" s="1">
        <v>6754.68</v>
      </c>
      <c r="Z6287" s="1">
        <v>251.8651814287567</v>
      </c>
      <c r="AA6287" s="1">
        <v>16569</v>
      </c>
      <c r="AB6287" s="1">
        <v>0</v>
      </c>
      <c r="AC6287" s="1">
        <v>877.84971299999995</v>
      </c>
      <c r="AD6287" s="1">
        <v>1414.1553549522071</v>
      </c>
      <c r="AE6287" s="1">
        <v>67</v>
      </c>
      <c r="AF6287" s="1">
        <v>6252.768</v>
      </c>
      <c r="AG6287" s="1">
        <v>31350</v>
      </c>
      <c r="AH6287" s="1">
        <v>140</v>
      </c>
      <c r="AI6287" s="1"/>
      <c r="AJ6287" s="1">
        <v>2400</v>
      </c>
      <c r="AK6287" s="1">
        <v>1288</v>
      </c>
      <c r="AL6287" s="1">
        <v>100281.21875</v>
      </c>
      <c r="AM6287" s="1">
        <v>81341.59375</v>
      </c>
      <c r="AN6287" s="1">
        <v>18939.626953125</v>
      </c>
      <c r="AO6287" t="s">
        <v>19097</v>
      </c>
    </row>
    <row r="6288" spans="1:41" x14ac:dyDescent="0.25">
      <c r="A6288" s="1">
        <v>2023</v>
      </c>
      <c r="B6288" t="s">
        <v>4815</v>
      </c>
      <c r="C6288" t="s">
        <v>7138</v>
      </c>
      <c r="D6288" t="s">
        <v>7242</v>
      </c>
      <c r="E6288" t="s">
        <v>8032</v>
      </c>
      <c r="F6288" t="s">
        <v>10049</v>
      </c>
      <c r="G6288" t="s">
        <v>12219</v>
      </c>
      <c r="H6288" t="s">
        <v>12750</v>
      </c>
      <c r="I6288" s="1">
        <v>3447.9167715447265</v>
      </c>
      <c r="J6288" s="1">
        <v>8843.7137441866143</v>
      </c>
      <c r="K6288" s="1">
        <v>24.994082755917312</v>
      </c>
      <c r="L6288" s="1">
        <v>1223.2609067741294</v>
      </c>
      <c r="M6288" s="1">
        <v>5963.39692052388</v>
      </c>
      <c r="N6288" s="1">
        <v>68.640020568970257</v>
      </c>
      <c r="O6288" s="1">
        <v>1355.7808383413267</v>
      </c>
      <c r="P6288" s="1">
        <v>1458.3094706266893</v>
      </c>
      <c r="Q6288" s="1">
        <v>315.97304949672014</v>
      </c>
      <c r="R6288" s="1">
        <v>615.38686375398356</v>
      </c>
      <c r="S6288" s="1">
        <v>75.944114628893857</v>
      </c>
      <c r="T6288" s="1">
        <v>1218.1639863292371</v>
      </c>
      <c r="U6288" s="1">
        <v>0</v>
      </c>
      <c r="V6288" s="1">
        <v>203.87681779568823</v>
      </c>
      <c r="W6288" s="1">
        <v>966.17672482375792</v>
      </c>
      <c r="X6288" s="1">
        <v>7571.7811361140648</v>
      </c>
      <c r="Y6288" s="1">
        <v>4929.9437790626262</v>
      </c>
      <c r="Z6288" s="1">
        <v>244.13922626113182</v>
      </c>
      <c r="AA6288" s="1">
        <v>13685.231394535571</v>
      </c>
      <c r="AB6288" s="1">
        <v>0</v>
      </c>
      <c r="AC6288" s="1">
        <v>1213.4146218408571</v>
      </c>
      <c r="AD6288" s="1">
        <v>994.27946350256536</v>
      </c>
      <c r="AE6288" s="1">
        <v>66.900319422460882</v>
      </c>
      <c r="AF6288" s="1">
        <v>5003.1574963879684</v>
      </c>
      <c r="AG6288" s="1">
        <v>27056.492489665783</v>
      </c>
      <c r="AH6288" s="1">
        <v>990.29783835387343</v>
      </c>
      <c r="AI6288" s="1">
        <v>0</v>
      </c>
      <c r="AJ6288" s="1">
        <v>2446.5218135482587</v>
      </c>
      <c r="AK6288" s="1">
        <v>1398.5949700784211</v>
      </c>
      <c r="AL6288" s="1">
        <v>91382.2890625</v>
      </c>
      <c r="AM6288" s="1">
        <v>70822.875</v>
      </c>
      <c r="AN6288" s="1">
        <v>20559.41015625</v>
      </c>
      <c r="AO6288" t="s">
        <v>19098</v>
      </c>
    </row>
    <row r="6289" spans="1:41" x14ac:dyDescent="0.25">
      <c r="A6289" s="1">
        <v>2023</v>
      </c>
      <c r="B6289" t="s">
        <v>4816</v>
      </c>
      <c r="C6289" t="s">
        <v>7138</v>
      </c>
      <c r="D6289" t="s">
        <v>7242</v>
      </c>
      <c r="E6289" t="s">
        <v>8032</v>
      </c>
      <c r="F6289" t="s">
        <v>10049</v>
      </c>
      <c r="G6289" t="s">
        <v>12219</v>
      </c>
      <c r="H6289" t="s">
        <v>12750</v>
      </c>
      <c r="I6289" s="1">
        <v>1782.2668577331822</v>
      </c>
      <c r="J6289" s="1">
        <v>9388.9321466484907</v>
      </c>
      <c r="K6289" s="1">
        <v>25.705328758543065</v>
      </c>
      <c r="L6289" s="1">
        <v>1258.0707231057756</v>
      </c>
      <c r="M6289" s="1">
        <v>366.93729423918461</v>
      </c>
      <c r="N6289" s="1">
        <v>70.23808847099545</v>
      </c>
      <c r="O6289" s="1">
        <v>472.72627170300984</v>
      </c>
      <c r="P6289" s="1">
        <v>1566.1365978572255</v>
      </c>
      <c r="Q6289" s="1">
        <v>140.65975019760558</v>
      </c>
      <c r="R6289" s="1">
        <v>546.29771188845211</v>
      </c>
      <c r="S6289" s="1"/>
      <c r="T6289" s="1">
        <v>576.61574809014724</v>
      </c>
      <c r="U6289" s="1">
        <v>0</v>
      </c>
      <c r="V6289" s="1">
        <v>209.67845385096263</v>
      </c>
      <c r="W6289" s="1">
        <v>10.483922692548131</v>
      </c>
      <c r="X6289" s="1">
        <v>3223.8062279585502</v>
      </c>
      <c r="Y6289" s="1">
        <v>2775.068126910759</v>
      </c>
      <c r="Z6289" s="1">
        <v>3239.7878147463521</v>
      </c>
      <c r="AA6289" s="1">
        <v>13486.518151693916</v>
      </c>
      <c r="AB6289" s="1"/>
      <c r="AC6289" s="1">
        <v>1230.6954920761336</v>
      </c>
      <c r="AD6289" s="1">
        <v>334.00149335169715</v>
      </c>
      <c r="AE6289" s="1">
        <v>67.454973933418174</v>
      </c>
      <c r="AF6289" s="1">
        <v>3143.9397048867186</v>
      </c>
      <c r="AG6289" s="1">
        <v>24759.88022299092</v>
      </c>
      <c r="AH6289" s="1">
        <v>844.5903620333313</v>
      </c>
      <c r="AI6289" s="1"/>
      <c r="AJ6289" s="1">
        <v>2411.3022192860703</v>
      </c>
      <c r="AK6289" s="1">
        <v>623.7934002066138</v>
      </c>
      <c r="AL6289" s="1">
        <v>72555.59375</v>
      </c>
      <c r="AM6289" s="1">
        <v>66076.9296875</v>
      </c>
      <c r="AN6289" s="1">
        <v>6478.66015625</v>
      </c>
      <c r="AO6289" t="s">
        <v>19099</v>
      </c>
    </row>
    <row r="6290" spans="1:41" x14ac:dyDescent="0.25">
      <c r="A6290" s="1">
        <v>2023</v>
      </c>
      <c r="B6290" t="s">
        <v>4817</v>
      </c>
      <c r="C6290" t="s">
        <v>7138</v>
      </c>
      <c r="D6290" t="s">
        <v>7242</v>
      </c>
      <c r="E6290" t="s">
        <v>8032</v>
      </c>
      <c r="F6290" t="s">
        <v>10049</v>
      </c>
      <c r="G6290" t="s">
        <v>12219</v>
      </c>
      <c r="H6290" t="s">
        <v>12750</v>
      </c>
      <c r="I6290" s="1">
        <v>215.60588979335733</v>
      </c>
      <c r="J6290" s="1">
        <v>14259.597015526961</v>
      </c>
      <c r="K6290" s="1">
        <v>40.965119060737891</v>
      </c>
      <c r="L6290" s="1"/>
      <c r="M6290" s="1">
        <v>59.407865774503392</v>
      </c>
      <c r="N6290" s="1">
        <v>71.864677156472894</v>
      </c>
      <c r="O6290" s="1">
        <v>498.1296075281054</v>
      </c>
      <c r="P6290" s="1">
        <v>1637.3607164454079</v>
      </c>
      <c r="Q6290" s="1">
        <v>4.1375004193448364</v>
      </c>
      <c r="R6290" s="1">
        <v>505.24744531891412</v>
      </c>
      <c r="S6290" s="1">
        <v>107.80294489667867</v>
      </c>
      <c r="T6290" s="1">
        <v>107.80294489667867</v>
      </c>
      <c r="U6290" s="1">
        <v>0</v>
      </c>
      <c r="V6290" s="1">
        <v>215.60588979335733</v>
      </c>
      <c r="W6290" s="1">
        <v>0</v>
      </c>
      <c r="X6290" s="1">
        <v>2269.9119174449888</v>
      </c>
      <c r="Y6290" s="1">
        <v>3392.5317251622532</v>
      </c>
      <c r="Z6290" s="1">
        <v>3180.7300761217984</v>
      </c>
      <c r="AA6290" s="1">
        <v>11638.405931045429</v>
      </c>
      <c r="AB6290" s="1"/>
      <c r="AC6290" s="1">
        <v>1219.5349363294588</v>
      </c>
      <c r="AD6290" s="1">
        <v>303.94356081427901</v>
      </c>
      <c r="AE6290" s="1">
        <v>269.04159261299122</v>
      </c>
      <c r="AF6290" s="1">
        <v>2746.1290971200337</v>
      </c>
      <c r="AG6290" s="1">
        <v>24692.264528584248</v>
      </c>
      <c r="AH6290" s="1">
        <v>576.74575519723089</v>
      </c>
      <c r="AI6290" s="1"/>
      <c r="AJ6290" s="1">
        <v>1347.5368112084832</v>
      </c>
      <c r="AK6290" s="1">
        <v>641.42752213523806</v>
      </c>
      <c r="AL6290" s="1">
        <v>70001.734375</v>
      </c>
      <c r="AM6290" s="1">
        <v>65395.59375</v>
      </c>
      <c r="AN6290" s="1">
        <v>4606.13720703125</v>
      </c>
      <c r="AO6290" t="s">
        <v>19100</v>
      </c>
    </row>
    <row r="6291" spans="1:41" x14ac:dyDescent="0.25">
      <c r="A6291" s="1">
        <v>2023</v>
      </c>
      <c r="B6291" t="s">
        <v>4818</v>
      </c>
      <c r="C6291" t="s">
        <v>7139</v>
      </c>
      <c r="D6291" t="s">
        <v>7243</v>
      </c>
      <c r="E6291" t="s">
        <v>8033</v>
      </c>
      <c r="F6291" t="s">
        <v>10050</v>
      </c>
      <c r="G6291" t="s">
        <v>12220</v>
      </c>
      <c r="H6291" t="s">
        <v>12751</v>
      </c>
      <c r="I6291" s="1">
        <v>887.34364584147897</v>
      </c>
      <c r="J6291" s="1">
        <v>1414.4156283682339</v>
      </c>
      <c r="K6291" s="1">
        <v>53.76</v>
      </c>
      <c r="L6291" s="1">
        <v>120</v>
      </c>
      <c r="M6291" s="1">
        <v>722</v>
      </c>
      <c r="N6291" s="1">
        <v>654.3746348582207</v>
      </c>
      <c r="O6291" s="1">
        <v>310.358</v>
      </c>
      <c r="P6291" s="1">
        <v>468.1</v>
      </c>
      <c r="Q6291" s="1">
        <v>265.48695866456882</v>
      </c>
      <c r="R6291" s="1">
        <v>587.9037312037326</v>
      </c>
      <c r="S6291" s="1">
        <v>698.23039302039183</v>
      </c>
      <c r="T6291" s="1">
        <v>421.5</v>
      </c>
      <c r="U6291" s="1">
        <v>145.36511999999999</v>
      </c>
      <c r="V6291" s="1">
        <v>676.31044280645256</v>
      </c>
      <c r="W6291" s="1">
        <v>271</v>
      </c>
      <c r="X6291" s="1">
        <v>1179.7566395483</v>
      </c>
      <c r="Y6291" s="1">
        <v>3525.02800832</v>
      </c>
      <c r="Z6291" s="1">
        <v>435.64278777637338</v>
      </c>
      <c r="AA6291" s="1">
        <v>5397.871477794175</v>
      </c>
      <c r="AB6291" s="1">
        <v>85</v>
      </c>
      <c r="AC6291" s="1">
        <v>427.42560478651222</v>
      </c>
      <c r="AD6291" s="1">
        <v>768.04785882033264</v>
      </c>
      <c r="AE6291" s="1">
        <v>365.93406593406593</v>
      </c>
      <c r="AF6291" s="1">
        <v>1746</v>
      </c>
      <c r="AG6291" s="1">
        <v>8714</v>
      </c>
      <c r="AH6291" s="1">
        <v>1477.8816523417249</v>
      </c>
      <c r="AI6291" s="1">
        <v>434.57809521499979</v>
      </c>
      <c r="AJ6291" s="1">
        <v>2428.5349660000002</v>
      </c>
      <c r="AK6291" s="1">
        <v>251.66982939131429</v>
      </c>
      <c r="AL6291" s="1">
        <v>34933.515625</v>
      </c>
      <c r="AM6291" s="1">
        <v>28259.73828125</v>
      </c>
      <c r="AN6291" s="1">
        <v>6673.78271484375</v>
      </c>
      <c r="AO6291" t="s">
        <v>19101</v>
      </c>
    </row>
    <row r="6292" spans="1:41" x14ac:dyDescent="0.25">
      <c r="A6292" s="1">
        <v>2023</v>
      </c>
      <c r="B6292" t="s">
        <v>4819</v>
      </c>
      <c r="C6292" t="s">
        <v>7139</v>
      </c>
      <c r="D6292" t="s">
        <v>7243</v>
      </c>
      <c r="E6292" t="s">
        <v>8033</v>
      </c>
      <c r="F6292" t="s">
        <v>10050</v>
      </c>
      <c r="G6292" t="s">
        <v>12220</v>
      </c>
      <c r="H6292" t="s">
        <v>12751</v>
      </c>
      <c r="I6292" s="1">
        <v>878.14647594627559</v>
      </c>
      <c r="J6292" s="1">
        <v>1452.3219661113701</v>
      </c>
      <c r="K6292" s="1">
        <v>53.2</v>
      </c>
      <c r="L6292" s="1">
        <v>113</v>
      </c>
      <c r="M6292" s="1">
        <v>666</v>
      </c>
      <c r="N6292" s="1">
        <v>622.02</v>
      </c>
      <c r="O6292" s="1">
        <v>314.39999999999998</v>
      </c>
      <c r="P6292" s="1">
        <v>474.49149799999998</v>
      </c>
      <c r="Q6292" s="1">
        <v>266.18372812943039</v>
      </c>
      <c r="R6292" s="1">
        <v>582.23818132652207</v>
      </c>
      <c r="S6292" s="1">
        <v>683.60306812545446</v>
      </c>
      <c r="T6292" s="1">
        <v>420</v>
      </c>
      <c r="U6292" s="1">
        <v>145.35814400000001</v>
      </c>
      <c r="V6292" s="1">
        <v>675.76</v>
      </c>
      <c r="W6292" s="1">
        <v>293.16083241600001</v>
      </c>
      <c r="X6292" s="1">
        <v>1206.5200412070051</v>
      </c>
      <c r="Y6292" s="1">
        <v>3420.7508437995339</v>
      </c>
      <c r="Z6292" s="1">
        <v>432.9747912499999</v>
      </c>
      <c r="AA6292" s="1">
        <v>5268.69</v>
      </c>
      <c r="AB6292" s="1">
        <v>82</v>
      </c>
      <c r="AC6292" s="1">
        <v>447.85558590205892</v>
      </c>
      <c r="AD6292" s="1">
        <v>800.3257221848869</v>
      </c>
      <c r="AE6292" s="1">
        <v>352</v>
      </c>
      <c r="AF6292" s="1">
        <v>1698</v>
      </c>
      <c r="AG6292" s="1">
        <v>8764.4757837580401</v>
      </c>
      <c r="AH6292" s="1">
        <v>1336</v>
      </c>
      <c r="AI6292" s="1">
        <v>528.6</v>
      </c>
      <c r="AJ6292" s="1">
        <v>2408.5723799825141</v>
      </c>
      <c r="AK6292" s="1">
        <v>270.82902029302761</v>
      </c>
      <c r="AL6292" s="1">
        <v>34657.4765625</v>
      </c>
      <c r="AM6292" s="1">
        <v>28002.83984375</v>
      </c>
      <c r="AN6292" s="1">
        <v>6654.63916015625</v>
      </c>
      <c r="AO6292" t="s">
        <v>19102</v>
      </c>
    </row>
    <row r="6293" spans="1:41" x14ac:dyDescent="0.25">
      <c r="A6293" s="1">
        <v>2023</v>
      </c>
      <c r="B6293" t="s">
        <v>4820</v>
      </c>
      <c r="C6293" t="s">
        <v>7139</v>
      </c>
      <c r="D6293" t="s">
        <v>7243</v>
      </c>
      <c r="E6293" t="s">
        <v>8033</v>
      </c>
      <c r="F6293" t="s">
        <v>10050</v>
      </c>
      <c r="G6293" t="s">
        <v>12220</v>
      </c>
      <c r="H6293" t="s">
        <v>12751</v>
      </c>
      <c r="I6293" s="1">
        <v>872</v>
      </c>
      <c r="J6293" s="1">
        <v>1485.0357386223679</v>
      </c>
      <c r="K6293" s="1">
        <v>54.3</v>
      </c>
      <c r="L6293" s="1">
        <v>113</v>
      </c>
      <c r="M6293" s="1">
        <v>667.1</v>
      </c>
      <c r="N6293" s="1">
        <v>623.03</v>
      </c>
      <c r="O6293" s="1">
        <v>314.39999999999998</v>
      </c>
      <c r="P6293" s="1">
        <v>442.68</v>
      </c>
      <c r="Q6293" s="1">
        <v>264.17412506425279</v>
      </c>
      <c r="R6293" s="1">
        <v>579.67849122553821</v>
      </c>
      <c r="S6293" s="1">
        <v>685</v>
      </c>
      <c r="T6293" s="1">
        <v>411</v>
      </c>
      <c r="U6293" s="1">
        <v>148.435</v>
      </c>
      <c r="V6293" s="1">
        <v>694</v>
      </c>
      <c r="W6293" s="1">
        <v>280.3</v>
      </c>
      <c r="X6293" s="1">
        <v>1235</v>
      </c>
      <c r="Y6293" s="1">
        <v>3470.7668053015268</v>
      </c>
      <c r="Z6293" s="1">
        <v>510</v>
      </c>
      <c r="AA6293" s="1">
        <v>5396.3155463881903</v>
      </c>
      <c r="AB6293" s="1">
        <v>82</v>
      </c>
      <c r="AC6293" s="1">
        <v>456.04209621140598</v>
      </c>
      <c r="AD6293" s="1">
        <v>817.44830552055362</v>
      </c>
      <c r="AE6293" s="1">
        <v>470</v>
      </c>
      <c r="AF6293" s="1">
        <v>1704</v>
      </c>
      <c r="AG6293" s="1">
        <v>8766</v>
      </c>
      <c r="AH6293" s="1">
        <v>1332</v>
      </c>
      <c r="AI6293" s="1">
        <v>543.6</v>
      </c>
      <c r="AJ6293" s="1">
        <v>2435.9591769000999</v>
      </c>
      <c r="AK6293" s="1">
        <v>260.07705504655121</v>
      </c>
      <c r="AL6293" s="1">
        <v>35113.34765625</v>
      </c>
      <c r="AM6293" s="1">
        <v>28431.115234375</v>
      </c>
      <c r="AN6293" s="1">
        <v>6682.2255859375</v>
      </c>
      <c r="AO6293" t="s">
        <v>19103</v>
      </c>
    </row>
    <row r="6294" spans="1:41" x14ac:dyDescent="0.25">
      <c r="A6294" s="1">
        <v>2023</v>
      </c>
      <c r="B6294" t="s">
        <v>4821</v>
      </c>
      <c r="C6294" t="s">
        <v>7139</v>
      </c>
      <c r="D6294" t="s">
        <v>7243</v>
      </c>
      <c r="E6294" t="s">
        <v>8033</v>
      </c>
      <c r="F6294" t="s">
        <v>10050</v>
      </c>
      <c r="G6294" t="s">
        <v>12220</v>
      </c>
      <c r="H6294" t="s">
        <v>12751</v>
      </c>
      <c r="I6294" s="1">
        <v>950.3166809713756</v>
      </c>
      <c r="J6294" s="1">
        <v>1495</v>
      </c>
      <c r="K6294" s="1">
        <v>53.7</v>
      </c>
      <c r="L6294" s="1">
        <v>113</v>
      </c>
      <c r="M6294" s="1">
        <v>657.79240852769055</v>
      </c>
      <c r="N6294" s="1">
        <v>667.98592177777323</v>
      </c>
      <c r="O6294" s="1">
        <v>314.39999999999998</v>
      </c>
      <c r="P6294" s="1">
        <v>428</v>
      </c>
      <c r="Q6294" s="1">
        <v>277.52538858785852</v>
      </c>
      <c r="R6294" s="1">
        <v>583</v>
      </c>
      <c r="S6294" s="1">
        <v>686.53448596090664</v>
      </c>
      <c r="T6294" s="1">
        <v>394.5</v>
      </c>
      <c r="U6294" s="1">
        <v>139.50335922552</v>
      </c>
      <c r="V6294" s="1">
        <v>711</v>
      </c>
      <c r="W6294" s="1">
        <v>280.3</v>
      </c>
      <c r="X6294" s="1">
        <v>1235</v>
      </c>
      <c r="Y6294" s="1">
        <v>3505.7471639554269</v>
      </c>
      <c r="Z6294" s="1">
        <v>469</v>
      </c>
      <c r="AA6294" s="1">
        <v>5373.4661877378694</v>
      </c>
      <c r="AB6294" s="1">
        <v>82</v>
      </c>
      <c r="AC6294" s="1">
        <v>457.66241688005073</v>
      </c>
      <c r="AD6294" s="1">
        <v>782.39321428303094</v>
      </c>
      <c r="AE6294" s="1">
        <v>470</v>
      </c>
      <c r="AF6294" s="1">
        <v>1668</v>
      </c>
      <c r="AG6294" s="1">
        <v>8713</v>
      </c>
      <c r="AH6294" s="1">
        <v>1246</v>
      </c>
      <c r="AI6294" s="1">
        <v>439.5641921049413</v>
      </c>
      <c r="AJ6294" s="1">
        <v>2418.2330745789468</v>
      </c>
      <c r="AK6294" s="1">
        <v>262.01441857896577</v>
      </c>
      <c r="AL6294" s="1">
        <v>34874.640625</v>
      </c>
      <c r="AM6294" s="1">
        <v>28440.439453125</v>
      </c>
      <c r="AN6294" s="1">
        <v>6434.19873046875</v>
      </c>
      <c r="AO6294" t="s">
        <v>19104</v>
      </c>
    </row>
    <row r="6295" spans="1:41" x14ac:dyDescent="0.25">
      <c r="A6295" s="1">
        <v>2023</v>
      </c>
      <c r="B6295" t="s">
        <v>4822</v>
      </c>
      <c r="C6295" t="s">
        <v>7139</v>
      </c>
      <c r="D6295" t="s">
        <v>7243</v>
      </c>
      <c r="E6295" t="s">
        <v>8033</v>
      </c>
      <c r="F6295" t="s">
        <v>10051</v>
      </c>
      <c r="G6295" t="s">
        <v>12220</v>
      </c>
      <c r="H6295" t="s">
        <v>12752</v>
      </c>
      <c r="I6295" s="1">
        <v>0.61828185711449568</v>
      </c>
      <c r="J6295" s="1">
        <v>0.53445557442977898</v>
      </c>
      <c r="K6295" s="1">
        <v>0.56351183063511823</v>
      </c>
      <c r="L6295" s="1">
        <v>0.5963727868236447</v>
      </c>
      <c r="M6295" s="1">
        <v>0.41568213993738912</v>
      </c>
      <c r="N6295" s="1">
        <v>0.37689742449726582</v>
      </c>
      <c r="O6295" s="1">
        <v>0.52780016116035466</v>
      </c>
      <c r="P6295" s="1">
        <v>0.46857001528168712</v>
      </c>
      <c r="Q6295" s="1">
        <v>0.47027513944125138</v>
      </c>
      <c r="R6295" s="1">
        <v>0.67755173322074802</v>
      </c>
      <c r="S6295" s="1">
        <v>0.65134949052832303</v>
      </c>
      <c r="T6295" s="1">
        <v>0.57923220023676647</v>
      </c>
      <c r="U6295" s="1">
        <v>0.49837160891753962</v>
      </c>
      <c r="V6295" s="1">
        <v>0.60017988100179875</v>
      </c>
      <c r="W6295" s="1">
        <v>0.4134071950255449</v>
      </c>
      <c r="X6295" s="1">
        <v>0.69312554159202233</v>
      </c>
      <c r="Y6295" s="1">
        <v>0.58384111330783017</v>
      </c>
      <c r="Z6295" s="1">
        <v>0.77625570776255715</v>
      </c>
      <c r="AA6295" s="1">
        <v>0.64863856840855649</v>
      </c>
      <c r="AB6295" s="1">
        <v>0.6686236138290933</v>
      </c>
      <c r="AC6295" s="1">
        <v>0.61209273982621137</v>
      </c>
      <c r="AD6295" s="1">
        <v>-46.658008305967677</v>
      </c>
      <c r="AE6295" s="1">
        <v>0.58959305534647999</v>
      </c>
      <c r="AF6295" s="1">
        <v>0.58414578962524166</v>
      </c>
      <c r="AG6295" s="1">
        <v>0.53916213982050065</v>
      </c>
      <c r="AH6295" s="1">
        <v>0.53244729493923959</v>
      </c>
      <c r="AI6295" s="1">
        <v>0.57140694770301981</v>
      </c>
      <c r="AJ6295" s="1">
        <v>0.48193679655043398</v>
      </c>
      <c r="AK6295" s="1">
        <v>0.63354916825441387</v>
      </c>
      <c r="AL6295" s="1">
        <v>-1.0603879690170288</v>
      </c>
      <c r="AM6295" s="1">
        <v>0.56803655624389648</v>
      </c>
      <c r="AN6295" s="1">
        <v>-3.3673226833343506</v>
      </c>
      <c r="AO6295" t="s">
        <v>19105</v>
      </c>
    </row>
    <row r="6296" spans="1:41" x14ac:dyDescent="0.25">
      <c r="A6296" s="1">
        <v>2023</v>
      </c>
      <c r="B6296" t="s">
        <v>4823</v>
      </c>
      <c r="C6296" t="s">
        <v>7139</v>
      </c>
      <c r="D6296" t="s">
        <v>7243</v>
      </c>
      <c r="E6296" t="s">
        <v>8033</v>
      </c>
      <c r="F6296" t="s">
        <v>10051</v>
      </c>
      <c r="G6296" t="s">
        <v>12220</v>
      </c>
      <c r="H6296" t="s">
        <v>12752</v>
      </c>
      <c r="I6296" s="1">
        <v>0.66679506890498541</v>
      </c>
      <c r="J6296" s="1">
        <v>0.56864055264822011</v>
      </c>
      <c r="K6296" s="1">
        <v>0.54346995514207164</v>
      </c>
      <c r="L6296" s="1">
        <v>0.58634288086342889</v>
      </c>
      <c r="M6296" s="1">
        <v>0.47923100195066981</v>
      </c>
      <c r="N6296" s="1">
        <v>0.38004768554769131</v>
      </c>
      <c r="O6296" s="1">
        <v>0.52780016116035466</v>
      </c>
      <c r="P6296" s="1">
        <v>0.53312693030237657</v>
      </c>
      <c r="Q6296" s="1">
        <v>0.49981035361785819</v>
      </c>
      <c r="R6296" s="1">
        <v>0.67202900754341399</v>
      </c>
      <c r="S6296" s="1">
        <v>0.62635985330675559</v>
      </c>
      <c r="T6296" s="1">
        <v>0.62591652061947856</v>
      </c>
      <c r="U6296" s="1">
        <v>0.49830016317687559</v>
      </c>
      <c r="V6296" s="1">
        <v>0.60065524539952442</v>
      </c>
      <c r="W6296" s="1">
        <v>0.50056534029136757</v>
      </c>
      <c r="X6296" s="1">
        <v>0.71169771078931332</v>
      </c>
      <c r="Y6296" s="1">
        <v>0.61096621174792409</v>
      </c>
      <c r="Z6296" s="1">
        <v>0.73770665721052253</v>
      </c>
      <c r="AA6296" s="1">
        <v>0.63443948326686317</v>
      </c>
      <c r="AB6296" s="1">
        <v>0.58504566210045661</v>
      </c>
      <c r="AC6296" s="1">
        <v>0.58844745182977853</v>
      </c>
      <c r="AD6296" s="1">
        <v>0.60894450268056965</v>
      </c>
      <c r="AE6296" s="1">
        <v>0.55809233891425669</v>
      </c>
      <c r="AF6296" s="1">
        <v>0.55540291243081996</v>
      </c>
      <c r="AG6296" s="1">
        <v>0.50658781479440729</v>
      </c>
      <c r="AH6296" s="1">
        <v>0.54507296470734157</v>
      </c>
      <c r="AI6296" s="1">
        <v>0.64622980534581065</v>
      </c>
      <c r="AJ6296" s="1">
        <v>0.48619183866410998</v>
      </c>
      <c r="AK6296" s="1">
        <v>0.61741704391543373</v>
      </c>
      <c r="AL6296" s="1">
        <v>0.57590800523757935</v>
      </c>
      <c r="AM6296" s="1">
        <v>0.56962251663208008</v>
      </c>
      <c r="AN6296" s="1">
        <v>0.58481252193450928</v>
      </c>
      <c r="AO6296" t="s">
        <v>19106</v>
      </c>
    </row>
    <row r="6297" spans="1:41" x14ac:dyDescent="0.25">
      <c r="A6297" s="1">
        <v>2023</v>
      </c>
      <c r="B6297" t="s">
        <v>4824</v>
      </c>
      <c r="C6297" t="s">
        <v>7139</v>
      </c>
      <c r="D6297" t="s">
        <v>7243</v>
      </c>
      <c r="E6297" t="s">
        <v>8033</v>
      </c>
      <c r="F6297" t="s">
        <v>10051</v>
      </c>
      <c r="G6297" t="s">
        <v>12220</v>
      </c>
      <c r="H6297" t="s">
        <v>12752</v>
      </c>
      <c r="I6297" s="1">
        <v>0.55970167261137493</v>
      </c>
      <c r="J6297" s="1">
        <v>0.5365376189687292</v>
      </c>
      <c r="K6297" s="1">
        <v>0.55728518057285181</v>
      </c>
      <c r="L6297" s="1">
        <v>0.59063843310418651</v>
      </c>
      <c r="M6297" s="1">
        <v>0.55622561181100161</v>
      </c>
      <c r="N6297" s="1">
        <v>0.39905168733807661</v>
      </c>
      <c r="O6297" s="1">
        <v>0.52780016116035466</v>
      </c>
      <c r="P6297" s="1">
        <v>0.44701921956548718</v>
      </c>
      <c r="Q6297" s="1">
        <v>0.45830511215935082</v>
      </c>
      <c r="R6297" s="1">
        <v>0.69325532724505323</v>
      </c>
      <c r="S6297" s="1">
        <v>0.64486852459211186</v>
      </c>
      <c r="T6297" s="1">
        <v>0.60211976432855441</v>
      </c>
      <c r="U6297" s="1">
        <v>0.46838355904351331</v>
      </c>
      <c r="V6297" s="1">
        <v>0.5967969379532635</v>
      </c>
      <c r="W6297" s="1">
        <v>0.43240157966185361</v>
      </c>
      <c r="X6297" s="1">
        <v>0.74122889148168947</v>
      </c>
      <c r="Y6297" s="1">
        <v>0.60218229643039323</v>
      </c>
      <c r="Z6297" s="1">
        <v>0.83654394977168944</v>
      </c>
      <c r="AA6297" s="1">
        <v>0.65378083374651086</v>
      </c>
      <c r="AB6297" s="1">
        <v>0.6686236138290933</v>
      </c>
      <c r="AC6297" s="1">
        <v>0.58376766773852562</v>
      </c>
      <c r="AD6297" s="1">
        <v>0.64344687032467252</v>
      </c>
      <c r="AE6297" s="1">
        <v>0.58318443517967045</v>
      </c>
      <c r="AF6297" s="1">
        <v>0.52310702995634495</v>
      </c>
      <c r="AG6297" s="1">
        <v>0.49781516676493842</v>
      </c>
      <c r="AH6297" s="1">
        <v>0.48989957609139079</v>
      </c>
      <c r="AI6297" s="1">
        <v>0.55739735861156969</v>
      </c>
      <c r="AJ6297" s="1">
        <v>0.46395630915524111</v>
      </c>
      <c r="AK6297" s="1">
        <v>0.67752387613386211</v>
      </c>
      <c r="AL6297" s="1">
        <v>0.57216715812683105</v>
      </c>
      <c r="AM6297" s="1">
        <v>0.5584721565246582</v>
      </c>
      <c r="AN6297" s="1">
        <v>0.59156841039657593</v>
      </c>
      <c r="AO6297" t="s">
        <v>19107</v>
      </c>
    </row>
    <row r="6298" spans="1:41" x14ac:dyDescent="0.25">
      <c r="A6298" s="1">
        <v>2023</v>
      </c>
      <c r="B6298" t="s">
        <v>4825</v>
      </c>
      <c r="C6298" t="s">
        <v>7139</v>
      </c>
      <c r="D6298" t="s">
        <v>7243</v>
      </c>
      <c r="E6298" t="s">
        <v>8033</v>
      </c>
      <c r="F6298" t="s">
        <v>10051</v>
      </c>
      <c r="G6298" t="s">
        <v>12220</v>
      </c>
      <c r="H6298" t="s">
        <v>12752</v>
      </c>
      <c r="I6298" s="1">
        <v>0.68655957485640406</v>
      </c>
      <c r="J6298" s="1">
        <v>0.52970764144562277</v>
      </c>
      <c r="K6298" s="1">
        <v>0.55790784557907835</v>
      </c>
      <c r="L6298" s="1">
        <v>0.63419583967529169</v>
      </c>
      <c r="M6298" s="1">
        <v>0.50962345695661815</v>
      </c>
      <c r="N6298" s="1">
        <v>0.40177868797412869</v>
      </c>
      <c r="O6298" s="1">
        <v>0.58521631043590938</v>
      </c>
      <c r="P6298" s="1">
        <v>0.5098861933145109</v>
      </c>
      <c r="Q6298" s="1">
        <v>0.5001242679866269</v>
      </c>
      <c r="R6298" s="1">
        <v>0.62783271208939695</v>
      </c>
      <c r="S6298" s="1">
        <v>0.65756980109482199</v>
      </c>
      <c r="T6298" s="1">
        <v>0.62637605638497451</v>
      </c>
      <c r="U6298" s="1">
        <v>0.49832407750215968</v>
      </c>
      <c r="V6298" s="1">
        <v>0.66387546216429516</v>
      </c>
      <c r="W6298" s="1">
        <v>0.41248097412480972</v>
      </c>
      <c r="X6298" s="1">
        <v>0.72968148840157054</v>
      </c>
      <c r="Y6298" s="1">
        <v>0.63340226282193646</v>
      </c>
      <c r="Z6298" s="1">
        <v>0.72769844668741523</v>
      </c>
      <c r="AA6298" s="1">
        <v>0.65980625854536079</v>
      </c>
      <c r="AB6298" s="1">
        <v>0.57077625570776247</v>
      </c>
      <c r="AC6298" s="1">
        <v>0.5444236386120489</v>
      </c>
      <c r="AD6298" s="1">
        <v>0.53599810685308347</v>
      </c>
      <c r="AE6298" s="1">
        <v>0.58835627039370042</v>
      </c>
      <c r="AF6298" s="1">
        <v>0.59675170207530137</v>
      </c>
      <c r="AG6298" s="1">
        <v>0.54776919518033518</v>
      </c>
      <c r="AH6298" s="1">
        <v>0.59614117024933655</v>
      </c>
      <c r="AI6298" s="1">
        <v>0.56986886847847296</v>
      </c>
      <c r="AJ6298" s="1">
        <v>0.46205003158295288</v>
      </c>
      <c r="AK6298" s="1">
        <v>0.7127198068298588</v>
      </c>
      <c r="AL6298" s="1">
        <v>0.58196210861206055</v>
      </c>
      <c r="AM6298" s="1">
        <v>0.57720839977264404</v>
      </c>
      <c r="AN6298" s="1">
        <v>0.58869677782058716</v>
      </c>
      <c r="AO6298" t="s">
        <v>19108</v>
      </c>
    </row>
    <row r="6299" spans="1:41" x14ac:dyDescent="0.25">
      <c r="A6299" s="1">
        <v>2023</v>
      </c>
      <c r="B6299" t="s">
        <v>4826</v>
      </c>
      <c r="C6299" t="s">
        <v>7139</v>
      </c>
      <c r="D6299" t="s">
        <v>7243</v>
      </c>
      <c r="E6299" t="s">
        <v>8033</v>
      </c>
      <c r="F6299" t="s">
        <v>10052</v>
      </c>
      <c r="G6299" t="s">
        <v>12220</v>
      </c>
      <c r="H6299" t="s">
        <v>12752</v>
      </c>
      <c r="I6299" s="1">
        <v>2.7687144248553699E-2</v>
      </c>
      <c r="J6299" s="1">
        <v>6.2000000000000097E-2</v>
      </c>
      <c r="K6299" s="1">
        <v>6.9548872180451193E-2</v>
      </c>
      <c r="L6299" s="1">
        <v>6.1946902654867297E-2</v>
      </c>
      <c r="M6299" s="1">
        <v>4.5045045045045001E-2</v>
      </c>
      <c r="N6299" s="1">
        <v>7.0558984730109894E-2</v>
      </c>
      <c r="O6299" s="1">
        <v>9.5419847328244406E-2</v>
      </c>
      <c r="P6299" s="1">
        <v>7.0583979146450301E-2</v>
      </c>
      <c r="Q6299" s="1">
        <v>5.5234389653759E-2</v>
      </c>
      <c r="R6299" s="1">
        <v>4.5171079631260998E-2</v>
      </c>
      <c r="S6299" s="1">
        <v>5.6000000000000098E-2</v>
      </c>
      <c r="T6299" s="1">
        <v>4.5238095238095202E-2</v>
      </c>
      <c r="U6299" s="1">
        <v>3.5286251315922099E-2</v>
      </c>
      <c r="V6299" s="1">
        <v>5.6040606132354703E-2</v>
      </c>
      <c r="W6299" s="1">
        <v>5.0866600060813998E-2</v>
      </c>
      <c r="X6299" s="1">
        <v>3.2618923918618502E-2</v>
      </c>
      <c r="Y6299" s="1">
        <v>4.1803687707686298E-2</v>
      </c>
      <c r="Z6299" s="1">
        <v>3.8461538461538498E-2</v>
      </c>
      <c r="AA6299" s="1">
        <v>5.00000000000001E-2</v>
      </c>
      <c r="AB6299" s="1">
        <v>7.0731707317073095E-2</v>
      </c>
      <c r="AC6299" s="1">
        <v>6.4545674736029401E-2</v>
      </c>
      <c r="AD6299" s="1">
        <v>5.5384602738842097E-2</v>
      </c>
      <c r="AE6299" s="1">
        <v>8.2386363636363605E-2</v>
      </c>
      <c r="AF6299" s="1">
        <v>5.0058892815076597E-2</v>
      </c>
      <c r="AG6299" s="1">
        <v>3.6192877567054998E-2</v>
      </c>
      <c r="AH6299" s="1">
        <v>4.45359281437126E-2</v>
      </c>
      <c r="AI6299" s="1">
        <v>5.4105183503594403E-2</v>
      </c>
      <c r="AJ6299" s="1">
        <v>4.9132404698272202E-2</v>
      </c>
      <c r="AK6299" s="1">
        <v>0.05</v>
      </c>
      <c r="AL6299" s="1">
        <v>5.4020188748836517E-2</v>
      </c>
      <c r="AM6299" s="1">
        <v>5.2770048379898071E-2</v>
      </c>
      <c r="AN6299" s="1">
        <v>5.5791232734918594E-2</v>
      </c>
      <c r="AO6299" t="s">
        <v>19109</v>
      </c>
    </row>
    <row r="6300" spans="1:41" x14ac:dyDescent="0.25">
      <c r="A6300" s="1">
        <v>2023</v>
      </c>
      <c r="B6300" t="s">
        <v>4827</v>
      </c>
      <c r="C6300" t="s">
        <v>7139</v>
      </c>
      <c r="D6300" t="s">
        <v>7243</v>
      </c>
      <c r="E6300" t="s">
        <v>8033</v>
      </c>
      <c r="F6300" t="s">
        <v>10052</v>
      </c>
      <c r="G6300" t="s">
        <v>12220</v>
      </c>
      <c r="H6300" t="s">
        <v>12752</v>
      </c>
      <c r="I6300" s="1">
        <v>1.78407494436272E-2</v>
      </c>
      <c r="J6300" s="1">
        <v>6.2004898762699899E-2</v>
      </c>
      <c r="K6300" s="1">
        <v>6.5176908752327706E-2</v>
      </c>
      <c r="L6300" s="1">
        <v>7.9646017699115002E-2</v>
      </c>
      <c r="M6300" s="1">
        <v>4.5000000000000102E-2</v>
      </c>
      <c r="N6300" s="1">
        <v>6.6414789925464401E-2</v>
      </c>
      <c r="O6300" s="1">
        <v>9.5419847328244406E-2</v>
      </c>
      <c r="P6300" s="1">
        <v>6.6918001748037498E-2</v>
      </c>
      <c r="Q6300" s="1">
        <v>5.2044020973368001E-2</v>
      </c>
      <c r="R6300" s="1">
        <v>4.6312178387650102E-2</v>
      </c>
      <c r="S6300" s="1">
        <v>5.5E-2</v>
      </c>
      <c r="T6300" s="1">
        <v>4.1825095057034203E-2</v>
      </c>
      <c r="U6300" s="1">
        <v>4.0076842122043203E-2</v>
      </c>
      <c r="V6300" s="1">
        <v>9.1420534458509103E-2</v>
      </c>
      <c r="W6300" s="1">
        <v>5.28005708169818E-2</v>
      </c>
      <c r="X6300" s="1">
        <v>4.2914979757084998E-2</v>
      </c>
      <c r="Y6300" s="1">
        <v>5.1913453068847502E-2</v>
      </c>
      <c r="Z6300" s="1">
        <v>4.9040511727078899E-2</v>
      </c>
      <c r="AA6300" s="1">
        <v>0.06</v>
      </c>
      <c r="AB6300" s="1">
        <v>1</v>
      </c>
      <c r="AC6300" s="1">
        <v>6.8459657701711404E-2</v>
      </c>
      <c r="AD6300" s="1">
        <v>6.1203053603822402E-2</v>
      </c>
      <c r="AE6300" s="1">
        <v>9.5744680851063801E-2</v>
      </c>
      <c r="AF6300" s="1">
        <v>4.9760191846522799E-2</v>
      </c>
      <c r="AG6300" s="1">
        <v>3.7185814300470597E-2</v>
      </c>
      <c r="AH6300" s="1">
        <v>4.6548956661316199E-2</v>
      </c>
      <c r="AI6300" s="1">
        <v>5.9701492537313501E-2</v>
      </c>
      <c r="AJ6300" s="1">
        <v>0.05</v>
      </c>
      <c r="AK6300" s="1">
        <v>5.00000000000001E-2</v>
      </c>
      <c r="AL6300" s="1">
        <v>8.9668035507202148E-2</v>
      </c>
      <c r="AM6300" s="1">
        <v>5.7928368449211121E-2</v>
      </c>
      <c r="AN6300" s="1">
        <v>0.13463255763053894</v>
      </c>
      <c r="AO6300" t="s">
        <v>19110</v>
      </c>
    </row>
    <row r="6301" spans="1:41" x14ac:dyDescent="0.25">
      <c r="A6301" s="1">
        <v>2023</v>
      </c>
      <c r="B6301" t="s">
        <v>4828</v>
      </c>
      <c r="C6301" t="s">
        <v>7139</v>
      </c>
      <c r="D6301" t="s">
        <v>7243</v>
      </c>
      <c r="E6301" t="s">
        <v>8033</v>
      </c>
      <c r="F6301" t="s">
        <v>10052</v>
      </c>
      <c r="G6301" t="s">
        <v>12220</v>
      </c>
      <c r="H6301" t="s">
        <v>12752</v>
      </c>
      <c r="I6301" s="1">
        <v>3.7844036697247702E-2</v>
      </c>
      <c r="J6301" s="1">
        <v>6.0999999999999999E-2</v>
      </c>
      <c r="K6301" s="1">
        <v>6.6298342541436406E-2</v>
      </c>
      <c r="L6301" s="1">
        <v>6.1946902654867297E-2</v>
      </c>
      <c r="M6301" s="1">
        <v>4.5914990136411503E-2</v>
      </c>
      <c r="N6301" s="1">
        <v>7.0558984730109894E-2</v>
      </c>
      <c r="O6301" s="1">
        <v>9.5419847328244406E-2</v>
      </c>
      <c r="P6301" s="1">
        <v>6.5916689256347694E-2</v>
      </c>
      <c r="Q6301" s="1">
        <v>5.4967017437952001E-2</v>
      </c>
      <c r="R6301" s="1">
        <v>4.1164244468339703E-2</v>
      </c>
      <c r="S6301" s="1">
        <v>5.2554744525547398E-2</v>
      </c>
      <c r="T6301" s="1">
        <v>5.3527980535279802E-2</v>
      </c>
      <c r="U6301" s="1">
        <v>3.7706740324047597E-2</v>
      </c>
      <c r="V6301" s="1">
        <v>5.7636887608069197E-2</v>
      </c>
      <c r="W6301" s="1">
        <v>5.28005708169818E-2</v>
      </c>
      <c r="X6301" s="1">
        <v>4.2914979757084998E-2</v>
      </c>
      <c r="Y6301" s="1">
        <v>4.1201269927317E-2</v>
      </c>
      <c r="Z6301" s="1">
        <v>5.0980392156862703E-2</v>
      </c>
      <c r="AA6301" s="1">
        <v>0.06</v>
      </c>
      <c r="AB6301" s="1">
        <v>7.0731707317073095E-2</v>
      </c>
      <c r="AC6301" s="1">
        <v>6.4536322802830906E-2</v>
      </c>
      <c r="AD6301" s="1">
        <v>5.8511890131798902E-2</v>
      </c>
      <c r="AE6301" s="1">
        <v>9.27659574468086E-2</v>
      </c>
      <c r="AF6301" s="1">
        <v>5.3403755868544601E-2</v>
      </c>
      <c r="AG6301" s="1">
        <v>3.6504677161761402E-2</v>
      </c>
      <c r="AH6301" s="1">
        <v>4.3543543543543499E-2</v>
      </c>
      <c r="AI6301" s="1">
        <v>5.4451802796173697E-2</v>
      </c>
      <c r="AJ6301" s="1">
        <v>5.69130046861148E-2</v>
      </c>
      <c r="AK6301" s="1">
        <v>0.05</v>
      </c>
      <c r="AL6301" s="1">
        <v>5.6266110390424728E-2</v>
      </c>
      <c r="AM6301" s="1">
        <v>5.5590994656085968E-2</v>
      </c>
      <c r="AN6301" s="1">
        <v>5.7222533971071243E-2</v>
      </c>
      <c r="AO6301" t="s">
        <v>19111</v>
      </c>
    </row>
    <row r="6302" spans="1:41" x14ac:dyDescent="0.25">
      <c r="A6302" s="1">
        <v>2023</v>
      </c>
      <c r="B6302" t="s">
        <v>4829</v>
      </c>
      <c r="C6302" t="s">
        <v>7139</v>
      </c>
      <c r="D6302" t="s">
        <v>7243</v>
      </c>
      <c r="E6302" t="s">
        <v>8033</v>
      </c>
      <c r="F6302" t="s">
        <v>10052</v>
      </c>
      <c r="G6302" t="s">
        <v>12220</v>
      </c>
      <c r="H6302" t="s">
        <v>12752</v>
      </c>
      <c r="I6302" s="1">
        <v>5.59536090078303E-2</v>
      </c>
      <c r="J6302" s="1">
        <v>6.2E-2</v>
      </c>
      <c r="K6302" s="1">
        <v>6.9940476190476206E-2</v>
      </c>
      <c r="L6302" s="1">
        <v>8.3333333333333301E-2</v>
      </c>
      <c r="M6302" s="1">
        <v>4.7091412742382301E-2</v>
      </c>
      <c r="N6302" s="1">
        <v>6.4830059531819195E-2</v>
      </c>
      <c r="O6302" s="1">
        <v>8.2826928901462205E-2</v>
      </c>
      <c r="P6302" s="1">
        <v>7.4983977782525094E-2</v>
      </c>
      <c r="Q6302" s="1">
        <v>5.5117063416424097E-2</v>
      </c>
      <c r="R6302" s="1">
        <v>4.1379817743866301E-2</v>
      </c>
      <c r="S6302" s="1">
        <v>5.1394223217035802E-2</v>
      </c>
      <c r="T6302" s="1">
        <v>4.3890865954922899E-2</v>
      </c>
      <c r="U6302" s="1">
        <v>3.5332547450172398E-2</v>
      </c>
      <c r="V6302" s="1">
        <v>5.9183453513122902E-2</v>
      </c>
      <c r="W6302" s="1">
        <v>5.1660516605166101E-2</v>
      </c>
      <c r="X6302" s="1">
        <v>3.0071935234976099E-2</v>
      </c>
      <c r="Y6302" s="1">
        <v>4.1134424934429301E-2</v>
      </c>
      <c r="Z6302" s="1">
        <v>4.1002012974284303E-2</v>
      </c>
      <c r="AA6302" s="1">
        <v>5.2000008975552403E-2</v>
      </c>
      <c r="AB6302" s="1">
        <v>8.2352941176470601E-2</v>
      </c>
      <c r="AC6302" s="1">
        <v>6.9391423628770793E-2</v>
      </c>
      <c r="AD6302" s="1">
        <v>1</v>
      </c>
      <c r="AE6302" s="1">
        <v>0.09</v>
      </c>
      <c r="AF6302" s="1">
        <v>4.4100801832760599E-2</v>
      </c>
      <c r="AG6302" s="1">
        <v>3.7525820518705497E-2</v>
      </c>
      <c r="AH6302" s="1">
        <v>3.9558524593753697E-2</v>
      </c>
      <c r="AI6302" s="1">
        <v>5.5285283667024898E-2</v>
      </c>
      <c r="AJ6302" s="1">
        <v>6.6103625538657396E-2</v>
      </c>
      <c r="AK6302" s="1">
        <v>5.00000000000001E-2</v>
      </c>
      <c r="AL6302" s="1">
        <v>8.8877417147159576E-2</v>
      </c>
      <c r="AM6302" s="1">
        <v>5.7257179170846939E-2</v>
      </c>
      <c r="AN6302" s="1">
        <v>0.13367275893688202</v>
      </c>
      <c r="AO6302" t="s">
        <v>19112</v>
      </c>
    </row>
    <row r="6303" spans="1:41" x14ac:dyDescent="0.25">
      <c r="A6303" s="1">
        <v>2023</v>
      </c>
      <c r="B6303" t="s">
        <v>4830</v>
      </c>
      <c r="C6303" t="s">
        <v>7139</v>
      </c>
      <c r="D6303" t="s">
        <v>7243</v>
      </c>
      <c r="E6303" t="s">
        <v>8033</v>
      </c>
      <c r="F6303" t="s">
        <v>10053</v>
      </c>
      <c r="G6303" t="s">
        <v>12220</v>
      </c>
      <c r="H6303" t="s">
        <v>12753</v>
      </c>
      <c r="I6303" s="1">
        <v>839</v>
      </c>
      <c r="J6303" s="1">
        <v>1394.448558566404</v>
      </c>
      <c r="K6303" s="1">
        <v>50.7</v>
      </c>
      <c r="L6303" s="1">
        <v>106</v>
      </c>
      <c r="M6303" s="1">
        <v>636.47011007999993</v>
      </c>
      <c r="N6303" s="1">
        <v>579.06963574359963</v>
      </c>
      <c r="O6303" s="1">
        <v>284.39999999999998</v>
      </c>
      <c r="P6303" s="1">
        <v>413.5</v>
      </c>
      <c r="Q6303" s="1">
        <v>249.6532613251903</v>
      </c>
      <c r="R6303" s="1">
        <v>555.81646409969187</v>
      </c>
      <c r="S6303" s="1">
        <v>649</v>
      </c>
      <c r="T6303" s="1">
        <v>389</v>
      </c>
      <c r="U6303" s="1">
        <v>142.83799999999999</v>
      </c>
      <c r="V6303" s="1">
        <v>654</v>
      </c>
      <c r="W6303" s="1">
        <v>265.5</v>
      </c>
      <c r="X6303" s="1">
        <v>1182</v>
      </c>
      <c r="Y6303" s="1">
        <v>3327.7668053015268</v>
      </c>
      <c r="Z6303" s="1">
        <v>484</v>
      </c>
      <c r="AA6303" s="1">
        <v>5072.5366136048988</v>
      </c>
      <c r="AB6303" s="1">
        <v>76.2</v>
      </c>
      <c r="AC6303" s="1">
        <v>426.61081627862711</v>
      </c>
      <c r="AD6303" s="1">
        <v>769.6178600795098</v>
      </c>
      <c r="AE6303" s="1">
        <v>426.4</v>
      </c>
      <c r="AF6303" s="1">
        <v>1613</v>
      </c>
      <c r="AG6303" s="1">
        <v>8446</v>
      </c>
      <c r="AH6303" s="1">
        <v>1274</v>
      </c>
      <c r="AI6303" s="1">
        <v>514</v>
      </c>
      <c r="AJ6303" s="1">
        <v>2297.3214208499999</v>
      </c>
      <c r="AK6303" s="1">
        <v>247.07320229422359</v>
      </c>
      <c r="AL6303" s="1">
        <v>33365.921875</v>
      </c>
      <c r="AM6303" s="1">
        <v>27027.962890625</v>
      </c>
      <c r="AN6303" s="1">
        <v>6337.9609375</v>
      </c>
      <c r="AO6303" t="s">
        <v>19113</v>
      </c>
    </row>
    <row r="6304" spans="1:41" x14ac:dyDescent="0.25">
      <c r="A6304" s="1">
        <v>2023</v>
      </c>
      <c r="B6304" t="s">
        <v>4831</v>
      </c>
      <c r="C6304" t="s">
        <v>7139</v>
      </c>
      <c r="D6304" t="s">
        <v>7243</v>
      </c>
      <c r="E6304" t="s">
        <v>8033</v>
      </c>
      <c r="F6304" t="s">
        <v>10053</v>
      </c>
      <c r="G6304" t="s">
        <v>12220</v>
      </c>
      <c r="H6304" t="s">
        <v>12753</v>
      </c>
      <c r="I6304" s="1">
        <v>837.69356642648222</v>
      </c>
      <c r="J6304" s="1">
        <v>1326.7218594094029</v>
      </c>
      <c r="K6304" s="1">
        <v>50</v>
      </c>
      <c r="L6304" s="1">
        <v>110</v>
      </c>
      <c r="M6304" s="1">
        <v>688</v>
      </c>
      <c r="N6304" s="1">
        <v>611.95148832424979</v>
      </c>
      <c r="O6304" s="1">
        <v>284.65199999999999</v>
      </c>
      <c r="P6304" s="1">
        <v>433</v>
      </c>
      <c r="Q6304" s="1">
        <v>250.85409712762021</v>
      </c>
      <c r="R6304" s="1">
        <v>563.5763819555832</v>
      </c>
      <c r="S6304" s="1">
        <v>662.34538434458318</v>
      </c>
      <c r="T6304" s="1">
        <v>403</v>
      </c>
      <c r="U6304" s="1">
        <v>140.22900000000001</v>
      </c>
      <c r="V6304" s="1">
        <v>636.28405515417728</v>
      </c>
      <c r="W6304" s="1">
        <v>257</v>
      </c>
      <c r="X6304" s="1">
        <v>1144.27907429077</v>
      </c>
      <c r="Y6304" s="1">
        <v>3380.02800832</v>
      </c>
      <c r="Z6304" s="1">
        <v>417.78055653981312</v>
      </c>
      <c r="AA6304" s="1">
        <v>5117.1821124999997</v>
      </c>
      <c r="AB6304" s="1">
        <v>78</v>
      </c>
      <c r="AC6304" s="1">
        <v>397.7659335749878</v>
      </c>
      <c r="AD6304" s="1"/>
      <c r="AE6304" s="1">
        <v>333</v>
      </c>
      <c r="AF6304" s="1">
        <v>1669</v>
      </c>
      <c r="AG6304" s="1">
        <v>8387</v>
      </c>
      <c r="AH6304" s="1">
        <v>1419.4188346509079</v>
      </c>
      <c r="AI6304" s="1">
        <v>410.55232194556322</v>
      </c>
      <c r="AJ6304" s="1">
        <v>2268</v>
      </c>
      <c r="AK6304" s="1">
        <v>239.08633792174859</v>
      </c>
      <c r="AL6304" s="1">
        <v>32516.3984375</v>
      </c>
      <c r="AM6304" s="1">
        <v>26880.06640625</v>
      </c>
      <c r="AN6304" s="1">
        <v>5636.333984375</v>
      </c>
      <c r="AO6304" t="s">
        <v>19114</v>
      </c>
    </row>
    <row r="6305" spans="1:41" x14ac:dyDescent="0.25">
      <c r="A6305" s="1">
        <v>2023</v>
      </c>
      <c r="B6305" t="s">
        <v>4832</v>
      </c>
      <c r="C6305" t="s">
        <v>7139</v>
      </c>
      <c r="D6305" t="s">
        <v>7243</v>
      </c>
      <c r="E6305" t="s">
        <v>8033</v>
      </c>
      <c r="F6305" t="s">
        <v>10053</v>
      </c>
      <c r="G6305" t="s">
        <v>12220</v>
      </c>
      <c r="H6305" t="s">
        <v>12753</v>
      </c>
      <c r="I6305" s="1">
        <v>853.83310779539192</v>
      </c>
      <c r="J6305" s="1">
        <v>1362.278004212465</v>
      </c>
      <c r="K6305" s="1">
        <v>49.5</v>
      </c>
      <c r="L6305" s="1">
        <v>106</v>
      </c>
      <c r="M6305" s="1">
        <v>636</v>
      </c>
      <c r="N6305" s="1">
        <v>578.13090031817705</v>
      </c>
      <c r="O6305" s="1">
        <v>284.39999999999998</v>
      </c>
      <c r="P6305" s="1">
        <v>441</v>
      </c>
      <c r="Q6305" s="1">
        <v>251.48123237043919</v>
      </c>
      <c r="R6305" s="1">
        <v>555.93785407346115</v>
      </c>
      <c r="S6305" s="1">
        <v>645.32129631042892</v>
      </c>
      <c r="T6305" s="1">
        <v>401</v>
      </c>
      <c r="U6305" s="1">
        <v>140.22900000000001</v>
      </c>
      <c r="V6305" s="1">
        <v>637.89</v>
      </c>
      <c r="W6305" s="1">
        <v>278.24873760000003</v>
      </c>
      <c r="X6305" s="1">
        <v>1167.1646557765851</v>
      </c>
      <c r="Y6305" s="1">
        <v>3277.7508437995339</v>
      </c>
      <c r="Z6305" s="1">
        <v>416.32191466346143</v>
      </c>
      <c r="AA6305" s="1">
        <v>5005.2554999999993</v>
      </c>
      <c r="AB6305" s="1">
        <v>76.2</v>
      </c>
      <c r="AC6305" s="1">
        <v>418.94844492571082</v>
      </c>
      <c r="AD6305" s="1">
        <v>756</v>
      </c>
      <c r="AE6305" s="1">
        <v>323</v>
      </c>
      <c r="AF6305" s="1">
        <v>1613</v>
      </c>
      <c r="AG6305" s="1">
        <v>8447.2641847770665</v>
      </c>
      <c r="AH6305" s="1">
        <v>1276.5</v>
      </c>
      <c r="AI6305" s="1">
        <v>500</v>
      </c>
      <c r="AJ6305" s="1">
        <v>2290.2334270641331</v>
      </c>
      <c r="AK6305" s="1">
        <v>257.28756927837622</v>
      </c>
      <c r="AL6305" s="1">
        <v>33046.1796875</v>
      </c>
      <c r="AM6305" s="1">
        <v>26718.556640625</v>
      </c>
      <c r="AN6305" s="1">
        <v>6327.6220703125</v>
      </c>
      <c r="AO6305" t="s">
        <v>19115</v>
      </c>
    </row>
    <row r="6306" spans="1:41" x14ac:dyDescent="0.25">
      <c r="A6306" s="1">
        <v>2023</v>
      </c>
      <c r="B6306" t="s">
        <v>4833</v>
      </c>
      <c r="C6306" t="s">
        <v>7139</v>
      </c>
      <c r="D6306" t="s">
        <v>7243</v>
      </c>
      <c r="E6306" t="s">
        <v>8033</v>
      </c>
      <c r="F6306" t="s">
        <v>10053</v>
      </c>
      <c r="G6306" t="s">
        <v>12220</v>
      </c>
      <c r="H6306" t="s">
        <v>12753</v>
      </c>
      <c r="I6306" s="1">
        <v>933.36231917406587</v>
      </c>
      <c r="J6306" s="1">
        <v>1402.3026763497639</v>
      </c>
      <c r="K6306" s="1">
        <v>50.2</v>
      </c>
      <c r="L6306" s="1">
        <v>104</v>
      </c>
      <c r="M6306" s="1">
        <v>628.19175014394443</v>
      </c>
      <c r="N6306" s="1">
        <v>623.62177710973469</v>
      </c>
      <c r="O6306" s="1">
        <v>284.39999999999998</v>
      </c>
      <c r="P6306" s="1">
        <v>399.35909525184002</v>
      </c>
      <c r="Q6306" s="1">
        <v>263.08185144354991</v>
      </c>
      <c r="R6306" s="1">
        <v>556</v>
      </c>
      <c r="S6306" s="1">
        <v>648.77508923305675</v>
      </c>
      <c r="T6306" s="1">
        <v>378</v>
      </c>
      <c r="U6306" s="1">
        <v>133.91250512234419</v>
      </c>
      <c r="V6306" s="1">
        <v>646</v>
      </c>
      <c r="W6306" s="1">
        <v>265.5</v>
      </c>
      <c r="X6306" s="1">
        <v>1182</v>
      </c>
      <c r="Y6306" s="1">
        <v>3323.7517230881822</v>
      </c>
      <c r="Z6306" s="1">
        <v>446</v>
      </c>
      <c r="AA6306" s="1">
        <v>5051.058216473597</v>
      </c>
      <c r="AB6306" s="1"/>
      <c r="AC6306" s="1">
        <v>426.33100447750451</v>
      </c>
      <c r="AD6306" s="1">
        <v>734.50836044999971</v>
      </c>
      <c r="AE6306" s="1">
        <v>425</v>
      </c>
      <c r="AF6306" s="1">
        <v>1585</v>
      </c>
      <c r="AG6306" s="1">
        <v>8389</v>
      </c>
      <c r="AH6306" s="1">
        <v>1188</v>
      </c>
      <c r="AI6306" s="1">
        <v>413.32155377031791</v>
      </c>
      <c r="AJ6306" s="1">
        <v>2297.3214208499999</v>
      </c>
      <c r="AK6306" s="1">
        <v>248.9136976500175</v>
      </c>
      <c r="AL6306" s="1">
        <v>33026.9140625</v>
      </c>
      <c r="AM6306" s="1">
        <v>27005.103515625</v>
      </c>
      <c r="AN6306" s="1">
        <v>6021.810546875</v>
      </c>
      <c r="AO6306" t="s">
        <v>19116</v>
      </c>
    </row>
    <row r="6307" spans="1:41" x14ac:dyDescent="0.25">
      <c r="A6307" s="1">
        <v>2023</v>
      </c>
      <c r="B6307" t="s">
        <v>4834</v>
      </c>
      <c r="C6307" t="s">
        <v>7139</v>
      </c>
      <c r="D6307" t="s">
        <v>7243</v>
      </c>
      <c r="E6307" t="s">
        <v>8034</v>
      </c>
      <c r="F6307" t="s">
        <v>10054</v>
      </c>
      <c r="G6307" t="s">
        <v>12220</v>
      </c>
      <c r="H6307" t="s">
        <v>12754</v>
      </c>
      <c r="I6307" s="1">
        <v>158</v>
      </c>
      <c r="J6307" s="1">
        <v>254.43423768282611</v>
      </c>
      <c r="K6307" s="1">
        <v>8</v>
      </c>
      <c r="L6307" s="1">
        <v>21.63</v>
      </c>
      <c r="M6307" s="1">
        <v>177.2</v>
      </c>
      <c r="N6307" s="1">
        <v>186.7802508013674</v>
      </c>
      <c r="O6307" s="1">
        <v>62</v>
      </c>
      <c r="P6307" s="1">
        <v>77.847802734374994</v>
      </c>
      <c r="Q6307" s="1">
        <v>66.099999999999994</v>
      </c>
      <c r="R6307" s="1">
        <v>72.665374469122824</v>
      </c>
      <c r="S6307" s="1">
        <v>114.052825969875</v>
      </c>
      <c r="T6307" s="1">
        <v>78</v>
      </c>
      <c r="U6307" s="1">
        <v>34</v>
      </c>
      <c r="V6307" s="1">
        <v>136</v>
      </c>
      <c r="W6307" s="1">
        <v>77.399999999999991</v>
      </c>
      <c r="X6307" s="1">
        <v>199.8</v>
      </c>
      <c r="Y6307" s="1">
        <v>678</v>
      </c>
      <c r="Z6307" s="1">
        <v>68</v>
      </c>
      <c r="AA6307" s="1">
        <v>837.73439999999982</v>
      </c>
      <c r="AB6307" s="1">
        <v>14</v>
      </c>
      <c r="AC6307" s="1">
        <v>72.661439141786701</v>
      </c>
      <c r="AD6307" s="1"/>
      <c r="AE6307" s="1">
        <v>66</v>
      </c>
      <c r="AF6307" s="1">
        <v>278</v>
      </c>
      <c r="AG6307" s="1">
        <v>1842</v>
      </c>
      <c r="AH6307" s="1">
        <v>285.57717536699988</v>
      </c>
      <c r="AI6307" s="1">
        <v>108.6</v>
      </c>
      <c r="AJ6307" s="1">
        <v>527</v>
      </c>
      <c r="AK6307" s="1">
        <v>27.503653400627879</v>
      </c>
      <c r="AL6307" s="1">
        <v>6528.9873046875</v>
      </c>
      <c r="AM6307" s="1">
        <v>5376.853515625</v>
      </c>
      <c r="AN6307" s="1">
        <v>1152.1336669921875</v>
      </c>
      <c r="AO6307" t="s">
        <v>19117</v>
      </c>
    </row>
    <row r="6308" spans="1:41" x14ac:dyDescent="0.25">
      <c r="A6308" s="1">
        <v>2023</v>
      </c>
      <c r="B6308" t="s">
        <v>4835</v>
      </c>
      <c r="C6308" t="s">
        <v>7139</v>
      </c>
      <c r="D6308" t="s">
        <v>7243</v>
      </c>
      <c r="E6308" t="s">
        <v>8034</v>
      </c>
      <c r="F6308" t="s">
        <v>10054</v>
      </c>
      <c r="G6308" t="s">
        <v>12220</v>
      </c>
      <c r="H6308" t="s">
        <v>12754</v>
      </c>
      <c r="I6308" s="1">
        <v>147.5399083336373</v>
      </c>
      <c r="J6308" s="1">
        <v>245.16311517930001</v>
      </c>
      <c r="K6308" s="1">
        <v>8</v>
      </c>
      <c r="L6308" s="1">
        <v>21.6</v>
      </c>
      <c r="M6308" s="1">
        <v>152.72742874984451</v>
      </c>
      <c r="N6308" s="1">
        <v>184</v>
      </c>
      <c r="O6308" s="1">
        <v>55.54</v>
      </c>
      <c r="P6308" s="1">
        <v>77.8</v>
      </c>
      <c r="Q6308" s="1">
        <v>62.094400000000007</v>
      </c>
      <c r="R6308" s="1">
        <v>69.767191649494322</v>
      </c>
      <c r="S6308" s="1">
        <v>115.714</v>
      </c>
      <c r="T6308" s="1">
        <v>75.317173750000009</v>
      </c>
      <c r="U6308" s="1">
        <v>33.299999999999997</v>
      </c>
      <c r="V6308" s="1">
        <v>127.20034939999999</v>
      </c>
      <c r="W6308" s="1">
        <v>75</v>
      </c>
      <c r="X6308" s="1">
        <v>180.96740045381739</v>
      </c>
      <c r="Y6308" s="1">
        <v>634</v>
      </c>
      <c r="Z6308" s="1">
        <v>57.34</v>
      </c>
      <c r="AA6308" s="1">
        <v>791.78774999999996</v>
      </c>
      <c r="AB6308" s="1">
        <v>17</v>
      </c>
      <c r="AC6308" s="1">
        <v>76.290899999550618</v>
      </c>
      <c r="AD6308" s="1">
        <v>155.87641036799999</v>
      </c>
      <c r="AE6308" s="1">
        <v>14</v>
      </c>
      <c r="AF6308" s="1">
        <v>250</v>
      </c>
      <c r="AG6308" s="1">
        <v>1800</v>
      </c>
      <c r="AH6308" s="1">
        <v>233</v>
      </c>
      <c r="AI6308" s="1">
        <v>87.054012499999985</v>
      </c>
      <c r="AJ6308" s="1">
        <v>536</v>
      </c>
      <c r="AK6308" s="1">
        <v>27.71857510035284</v>
      </c>
      <c r="AL6308" s="1">
        <v>6311.79931640625</v>
      </c>
      <c r="AM6308" s="1">
        <v>5127.8837890625</v>
      </c>
      <c r="AN6308" s="1">
        <v>1183.9149169921875</v>
      </c>
      <c r="AO6308" t="s">
        <v>19118</v>
      </c>
    </row>
    <row r="6309" spans="1:41" x14ac:dyDescent="0.25">
      <c r="A6309" s="1">
        <v>2023</v>
      </c>
      <c r="B6309" t="s">
        <v>4836</v>
      </c>
      <c r="C6309" t="s">
        <v>7139</v>
      </c>
      <c r="D6309" t="s">
        <v>7243</v>
      </c>
      <c r="E6309" t="s">
        <v>8034</v>
      </c>
      <c r="F6309" t="s">
        <v>10054</v>
      </c>
      <c r="G6309" t="s">
        <v>12220</v>
      </c>
      <c r="H6309" t="s">
        <v>12754</v>
      </c>
      <c r="I6309" s="1">
        <v>187.32</v>
      </c>
      <c r="J6309" s="1">
        <v>247.73109766263701</v>
      </c>
      <c r="K6309" s="1">
        <v>8</v>
      </c>
      <c r="L6309" s="1">
        <v>21.84</v>
      </c>
      <c r="M6309" s="1">
        <v>130</v>
      </c>
      <c r="N6309" s="1">
        <v>189.64628023814541</v>
      </c>
      <c r="O6309" s="1">
        <v>62</v>
      </c>
      <c r="P6309" s="1">
        <v>109.2983150390625</v>
      </c>
      <c r="Q6309" s="1">
        <v>71.138395477318156</v>
      </c>
      <c r="R6309" s="1">
        <v>65</v>
      </c>
      <c r="S6309" s="1">
        <v>115.54600000000001</v>
      </c>
      <c r="T6309" s="1">
        <v>72.792838972096831</v>
      </c>
      <c r="U6309" s="1">
        <v>34</v>
      </c>
      <c r="V6309" s="1">
        <v>136</v>
      </c>
      <c r="W6309" s="1">
        <v>74</v>
      </c>
      <c r="X6309" s="1">
        <v>186.6</v>
      </c>
      <c r="Y6309" s="1">
        <v>661.88188876095046</v>
      </c>
      <c r="Z6309" s="1">
        <v>57</v>
      </c>
      <c r="AA6309" s="1">
        <v>765.86820484798318</v>
      </c>
      <c r="AB6309" s="1">
        <v>14</v>
      </c>
      <c r="AC6309" s="1">
        <v>72.188425366819999</v>
      </c>
      <c r="AD6309" s="1">
        <v>88.188011789068767</v>
      </c>
      <c r="AE6309" s="1">
        <v>42</v>
      </c>
      <c r="AF6309" s="1">
        <v>310</v>
      </c>
      <c r="AG6309" s="1">
        <v>1984</v>
      </c>
      <c r="AH6309" s="1">
        <v>290.33999999999997</v>
      </c>
      <c r="AI6309" s="1">
        <v>90.022961119808343</v>
      </c>
      <c r="AJ6309" s="1">
        <v>536</v>
      </c>
      <c r="AK6309" s="1">
        <v>18.69252060126092</v>
      </c>
      <c r="AL6309" s="1">
        <v>6641.0947265625</v>
      </c>
      <c r="AM6309" s="1">
        <v>5490.91259765625</v>
      </c>
      <c r="AN6309" s="1">
        <v>1150.1822509765625</v>
      </c>
      <c r="AO6309" t="s">
        <v>19119</v>
      </c>
    </row>
    <row r="6310" spans="1:41" x14ac:dyDescent="0.25">
      <c r="A6310" s="1">
        <v>2023</v>
      </c>
      <c r="B6310" t="s">
        <v>4837</v>
      </c>
      <c r="C6310" t="s">
        <v>7139</v>
      </c>
      <c r="D6310" t="s">
        <v>7243</v>
      </c>
      <c r="E6310" t="s">
        <v>8034</v>
      </c>
      <c r="F6310" t="s">
        <v>10054</v>
      </c>
      <c r="G6310" t="s">
        <v>12220</v>
      </c>
      <c r="H6310" t="s">
        <v>12754</v>
      </c>
      <c r="I6310" s="1">
        <v>147.83516883073901</v>
      </c>
      <c r="J6310" s="1">
        <v>233.490049265322</v>
      </c>
      <c r="K6310" s="1">
        <v>7</v>
      </c>
      <c r="L6310" s="1">
        <v>22</v>
      </c>
      <c r="M6310" s="1">
        <v>149.6445721391371</v>
      </c>
      <c r="N6310" s="1">
        <v>184.91268396174991</v>
      </c>
      <c r="O6310" s="1">
        <v>62</v>
      </c>
      <c r="P6310" s="1">
        <v>74.599999999999994</v>
      </c>
      <c r="Q6310" s="1">
        <v>62.291600000000003</v>
      </c>
      <c r="R6310" s="1">
        <v>73.902792985816376</v>
      </c>
      <c r="S6310" s="1">
        <v>119.0879337748344</v>
      </c>
      <c r="T6310" s="1">
        <v>75.099999999999994</v>
      </c>
      <c r="U6310" s="1">
        <v>33.299999999999997</v>
      </c>
      <c r="V6310" s="1">
        <v>127.07899999999999</v>
      </c>
      <c r="W6310" s="1">
        <v>66.856104000000016</v>
      </c>
      <c r="X6310" s="1">
        <v>189.92401479351511</v>
      </c>
      <c r="Y6310" s="1">
        <v>638.20610032105469</v>
      </c>
      <c r="Z6310" s="1">
        <v>59</v>
      </c>
      <c r="AA6310" s="1">
        <v>788.80173347778987</v>
      </c>
      <c r="AB6310" s="1">
        <v>16</v>
      </c>
      <c r="AC6310" s="1">
        <v>74.490899999550606</v>
      </c>
      <c r="AD6310" s="1">
        <v>130.69586525183999</v>
      </c>
      <c r="AE6310" s="1">
        <v>15</v>
      </c>
      <c r="AF6310" s="1">
        <v>290</v>
      </c>
      <c r="AG6310" s="1">
        <v>1961</v>
      </c>
      <c r="AH6310" s="1">
        <v>229.3</v>
      </c>
      <c r="AI6310" s="1">
        <v>93.376172461024424</v>
      </c>
      <c r="AJ6310" s="1">
        <v>501.51995131177682</v>
      </c>
      <c r="AK6310" s="1">
        <v>26.458022304129582</v>
      </c>
      <c r="AL6310" s="1">
        <v>6452.87255859375</v>
      </c>
      <c r="AM6310" s="1">
        <v>5287.43017578125</v>
      </c>
      <c r="AN6310" s="1">
        <v>1165.4427490234375</v>
      </c>
      <c r="AO6310" t="s">
        <v>19120</v>
      </c>
    </row>
    <row r="6311" spans="1:41" x14ac:dyDescent="0.25">
      <c r="A6311" s="1">
        <v>2023</v>
      </c>
      <c r="B6311" t="s">
        <v>4838</v>
      </c>
      <c r="C6311" t="s">
        <v>7139</v>
      </c>
      <c r="D6311" t="s">
        <v>7243</v>
      </c>
      <c r="E6311" t="s">
        <v>8034</v>
      </c>
      <c r="F6311" t="s">
        <v>10055</v>
      </c>
      <c r="G6311" t="s">
        <v>12220</v>
      </c>
      <c r="H6311" t="s">
        <v>12754</v>
      </c>
      <c r="I6311" s="1">
        <v>161</v>
      </c>
      <c r="J6311" s="1">
        <v>317.14628968282608</v>
      </c>
      <c r="K6311" s="1">
        <v>11</v>
      </c>
      <c r="L6311" s="1">
        <v>21.63</v>
      </c>
      <c r="M6311" s="1">
        <v>183.2</v>
      </c>
      <c r="N6311" s="1">
        <v>188.66425080136739</v>
      </c>
      <c r="O6311" s="1">
        <v>68</v>
      </c>
      <c r="P6311" s="1">
        <v>107.84780273437499</v>
      </c>
      <c r="Q6311" s="1">
        <v>66.099999999999994</v>
      </c>
      <c r="R6311" s="1">
        <v>97.665374469122824</v>
      </c>
      <c r="S6311" s="1">
        <v>120.052825969875</v>
      </c>
      <c r="T6311" s="1">
        <v>81</v>
      </c>
      <c r="U6311" s="1">
        <v>34</v>
      </c>
      <c r="V6311" s="1">
        <v>153</v>
      </c>
      <c r="W6311" s="1">
        <v>77.399999999999991</v>
      </c>
      <c r="X6311" s="1">
        <v>203.4</v>
      </c>
      <c r="Y6311" s="1">
        <v>678.62</v>
      </c>
      <c r="Z6311" s="1">
        <v>75</v>
      </c>
      <c r="AA6311" s="1">
        <v>949.70879999999988</v>
      </c>
      <c r="AB6311" s="1">
        <v>14</v>
      </c>
      <c r="AC6311" s="1">
        <v>85.051817538162837</v>
      </c>
      <c r="AD6311" s="1">
        <v>0</v>
      </c>
      <c r="AE6311" s="1">
        <v>91</v>
      </c>
      <c r="AF6311" s="1">
        <v>333</v>
      </c>
      <c r="AG6311" s="1">
        <v>1856</v>
      </c>
      <c r="AH6311" s="1">
        <v>285.57717536699988</v>
      </c>
      <c r="AI6311" s="1">
        <v>108.6</v>
      </c>
      <c r="AJ6311" s="1">
        <v>577</v>
      </c>
      <c r="AK6311" s="1">
        <v>46.861653400627887</v>
      </c>
      <c r="AL6311" s="1">
        <v>6991.5263671875</v>
      </c>
      <c r="AM6311" s="1">
        <v>5792.4345703125</v>
      </c>
      <c r="AN6311" s="1">
        <v>1199.0916748046875</v>
      </c>
      <c r="AO6311" t="s">
        <v>19121</v>
      </c>
    </row>
    <row r="6312" spans="1:41" x14ac:dyDescent="0.25">
      <c r="A6312" s="1">
        <v>2023</v>
      </c>
      <c r="B6312" t="s">
        <v>4839</v>
      </c>
      <c r="C6312" t="s">
        <v>7139</v>
      </c>
      <c r="D6312" t="s">
        <v>7243</v>
      </c>
      <c r="E6312" t="s">
        <v>8034</v>
      </c>
      <c r="F6312" t="s">
        <v>10055</v>
      </c>
      <c r="G6312" t="s">
        <v>12220</v>
      </c>
      <c r="H6312" t="s">
        <v>12754</v>
      </c>
      <c r="I6312" s="1">
        <v>150.33859153358671</v>
      </c>
      <c r="J6312" s="1">
        <v>291.50210126532198</v>
      </c>
      <c r="K6312" s="1">
        <v>11.1746</v>
      </c>
      <c r="L6312" s="1">
        <v>22</v>
      </c>
      <c r="M6312" s="1">
        <v>158.6445721391371</v>
      </c>
      <c r="N6312" s="1">
        <v>186.79668396174989</v>
      </c>
      <c r="O6312" s="1">
        <v>68</v>
      </c>
      <c r="P6312" s="1">
        <v>101.6</v>
      </c>
      <c r="Q6312" s="1">
        <v>62.291600000000003</v>
      </c>
      <c r="R6312" s="1">
        <v>98.902792985816376</v>
      </c>
      <c r="S6312" s="1">
        <v>124.5879337748344</v>
      </c>
      <c r="T6312" s="1">
        <v>76.599999999999994</v>
      </c>
      <c r="U6312" s="1">
        <v>33.299999999999997</v>
      </c>
      <c r="V6312" s="1">
        <v>147.869</v>
      </c>
      <c r="W6312" s="1">
        <v>66.856104000000016</v>
      </c>
      <c r="X6312" s="1">
        <v>193.52401479351511</v>
      </c>
      <c r="Y6312" s="1">
        <v>639.14610032105475</v>
      </c>
      <c r="Z6312" s="1">
        <v>67</v>
      </c>
      <c r="AA6312" s="1">
        <v>948</v>
      </c>
      <c r="AB6312" s="1">
        <v>16</v>
      </c>
      <c r="AC6312" s="1">
        <v>86.881278395926742</v>
      </c>
      <c r="AD6312" s="1">
        <v>151.56660525184</v>
      </c>
      <c r="AE6312" s="1">
        <v>72</v>
      </c>
      <c r="AF6312" s="1">
        <v>349</v>
      </c>
      <c r="AG6312" s="1">
        <v>1975</v>
      </c>
      <c r="AH6312" s="1">
        <v>279.8</v>
      </c>
      <c r="AI6312" s="1">
        <v>93.376172461024424</v>
      </c>
      <c r="AJ6312" s="1">
        <v>565.51995131177682</v>
      </c>
      <c r="AK6312" s="1">
        <v>50.074022304129578</v>
      </c>
      <c r="AL6312" s="1">
        <v>7087.35205078125</v>
      </c>
      <c r="AM6312" s="1">
        <v>5797.14794921875</v>
      </c>
      <c r="AN6312" s="1">
        <v>1290.2039794921875</v>
      </c>
      <c r="AO6312" t="s">
        <v>19122</v>
      </c>
    </row>
    <row r="6313" spans="1:41" x14ac:dyDescent="0.25">
      <c r="A6313" s="1">
        <v>2023</v>
      </c>
      <c r="B6313" t="s">
        <v>4840</v>
      </c>
      <c r="C6313" t="s">
        <v>7139</v>
      </c>
      <c r="D6313" t="s">
        <v>7243</v>
      </c>
      <c r="E6313" t="s">
        <v>8034</v>
      </c>
      <c r="F6313" t="s">
        <v>10055</v>
      </c>
      <c r="G6313" t="s">
        <v>12220</v>
      </c>
      <c r="H6313" t="s">
        <v>12754</v>
      </c>
      <c r="I6313" s="1">
        <v>193.82404</v>
      </c>
      <c r="J6313" s="1">
        <v>318.00000000000011</v>
      </c>
      <c r="K6313" s="1">
        <v>11</v>
      </c>
      <c r="L6313" s="1">
        <v>21.84</v>
      </c>
      <c r="M6313" s="1">
        <v>135</v>
      </c>
      <c r="N6313" s="1">
        <v>191.1092802381454</v>
      </c>
      <c r="O6313" s="1">
        <v>68</v>
      </c>
      <c r="P6313" s="1">
        <v>109.2983150390625</v>
      </c>
      <c r="Q6313" s="1">
        <v>71.138395477318156</v>
      </c>
      <c r="R6313" s="1">
        <v>96</v>
      </c>
      <c r="S6313" s="1">
        <v>121.53100000000001</v>
      </c>
      <c r="T6313" s="1">
        <v>74.792838972096831</v>
      </c>
      <c r="U6313" s="1">
        <v>34</v>
      </c>
      <c r="V6313" s="1">
        <v>152</v>
      </c>
      <c r="W6313" s="1">
        <v>74</v>
      </c>
      <c r="X6313" s="1">
        <v>190.2</v>
      </c>
      <c r="Y6313" s="1">
        <v>664.58188876095051</v>
      </c>
      <c r="Z6313" s="1">
        <v>64</v>
      </c>
      <c r="AA6313" s="1"/>
      <c r="AB6313" s="1">
        <v>14</v>
      </c>
      <c r="AC6313" s="1">
        <v>89.495480863789226</v>
      </c>
      <c r="AD6313" s="1">
        <v>140.8060117890688</v>
      </c>
      <c r="AE6313" s="1">
        <v>92</v>
      </c>
      <c r="AF6313" s="1">
        <v>364</v>
      </c>
      <c r="AG6313" s="1">
        <v>1998</v>
      </c>
      <c r="AH6313" s="1">
        <v>290.33999999999997</v>
      </c>
      <c r="AI6313" s="1">
        <v>90.022961119808343</v>
      </c>
      <c r="AJ6313" s="1">
        <v>595</v>
      </c>
      <c r="AK6313" s="1">
        <v>44.146520601260917</v>
      </c>
      <c r="AL6313" s="1">
        <v>6308.12646484375</v>
      </c>
      <c r="AM6313" s="1">
        <v>5054.287109375</v>
      </c>
      <c r="AN6313" s="1">
        <v>1253.83935546875</v>
      </c>
      <c r="AO6313" t="s">
        <v>19123</v>
      </c>
    </row>
    <row r="6314" spans="1:41" x14ac:dyDescent="0.25">
      <c r="A6314" s="1">
        <v>2023</v>
      </c>
      <c r="B6314" t="s">
        <v>4841</v>
      </c>
      <c r="C6314" t="s">
        <v>7139</v>
      </c>
      <c r="D6314" t="s">
        <v>7243</v>
      </c>
      <c r="E6314" t="s">
        <v>8034</v>
      </c>
      <c r="F6314" t="s">
        <v>10055</v>
      </c>
      <c r="G6314" t="s">
        <v>12220</v>
      </c>
      <c r="H6314" t="s">
        <v>12754</v>
      </c>
      <c r="I6314" s="1">
        <v>147.5399083336373</v>
      </c>
      <c r="J6314" s="1">
        <v>304.75545817929998</v>
      </c>
      <c r="K6314" s="1">
        <v>11</v>
      </c>
      <c r="L6314" s="1">
        <v>21.6</v>
      </c>
      <c r="M6314" s="1">
        <v>161.72742874984451</v>
      </c>
      <c r="N6314" s="1">
        <v>185.88399999999999</v>
      </c>
      <c r="O6314" s="1">
        <v>60.54</v>
      </c>
      <c r="P6314" s="1">
        <v>104.8</v>
      </c>
      <c r="Q6314" s="1">
        <v>62.094400000000007</v>
      </c>
      <c r="R6314" s="1">
        <v>106.89519164949429</v>
      </c>
      <c r="S6314" s="1">
        <v>121.214</v>
      </c>
      <c r="T6314" s="1">
        <v>76.817173750000009</v>
      </c>
      <c r="U6314" s="1">
        <v>33.299999999999997</v>
      </c>
      <c r="V6314" s="1">
        <v>132.035664204</v>
      </c>
      <c r="W6314" s="1">
        <v>75</v>
      </c>
      <c r="X6314" s="1">
        <v>184.56740045381741</v>
      </c>
      <c r="Y6314" s="1">
        <v>635.29999999999995</v>
      </c>
      <c r="Z6314" s="1">
        <v>68.34</v>
      </c>
      <c r="AA6314" s="1">
        <v>933.90349999999989</v>
      </c>
      <c r="AB6314" s="1">
        <v>17</v>
      </c>
      <c r="AC6314" s="1">
        <v>89.622995399550618</v>
      </c>
      <c r="AD6314" s="1">
        <v>165.08231036800001</v>
      </c>
      <c r="AE6314" s="1">
        <v>71</v>
      </c>
      <c r="AF6314" s="1">
        <v>334</v>
      </c>
      <c r="AG6314" s="1">
        <v>1816</v>
      </c>
      <c r="AH6314" s="1">
        <v>283</v>
      </c>
      <c r="AI6314" s="1">
        <v>87.054012499999985</v>
      </c>
      <c r="AJ6314" s="1">
        <v>600</v>
      </c>
      <c r="AK6314" s="1">
        <v>40.309575100352838</v>
      </c>
      <c r="AL6314" s="1">
        <v>6930.38330078125</v>
      </c>
      <c r="AM6314" s="1">
        <v>5647.0712890625</v>
      </c>
      <c r="AN6314" s="1">
        <v>1283.311767578125</v>
      </c>
      <c r="AO6314" t="s">
        <v>19124</v>
      </c>
    </row>
    <row r="6315" spans="1:41" x14ac:dyDescent="0.25">
      <c r="A6315" s="1">
        <v>2023</v>
      </c>
      <c r="B6315" t="s">
        <v>4842</v>
      </c>
      <c r="C6315" t="s">
        <v>7139</v>
      </c>
      <c r="D6315" t="s">
        <v>7243</v>
      </c>
      <c r="E6315" t="s">
        <v>8034</v>
      </c>
      <c r="F6315" t="s">
        <v>10056</v>
      </c>
      <c r="G6315" t="s">
        <v>12220</v>
      </c>
      <c r="H6315" t="s">
        <v>12754</v>
      </c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>
        <v>938.24925800699339</v>
      </c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>
        <v>938.249267578125</v>
      </c>
      <c r="AM6315" s="1">
        <v>938.249267578125</v>
      </c>
      <c r="AN6315" s="1">
        <v>0</v>
      </c>
      <c r="AO6315" t="s">
        <v>19125</v>
      </c>
    </row>
    <row r="6316" spans="1:41" x14ac:dyDescent="0.25">
      <c r="A6316" s="1">
        <v>2023</v>
      </c>
      <c r="B6316" t="s">
        <v>4843</v>
      </c>
      <c r="C6316" t="s">
        <v>7140</v>
      </c>
      <c r="D6316" t="s">
        <v>7244</v>
      </c>
      <c r="E6316" t="s">
        <v>8035</v>
      </c>
      <c r="F6316" t="s">
        <v>10057</v>
      </c>
      <c r="G6316" t="s">
        <v>12221</v>
      </c>
      <c r="H6316" t="s">
        <v>12755</v>
      </c>
      <c r="I6316" s="1">
        <v>360.27332953469949</v>
      </c>
      <c r="J6316" s="1">
        <v>342.94611830231293</v>
      </c>
      <c r="K6316" s="1">
        <v>522.25255513300885</v>
      </c>
      <c r="L6316" s="1">
        <v>516.40582325204912</v>
      </c>
      <c r="M6316" s="1">
        <v>554.92899401668751</v>
      </c>
      <c r="N6316" s="1">
        <v>1145.9283726444598</v>
      </c>
      <c r="O6316" s="1">
        <v>2250.6799040748933</v>
      </c>
      <c r="P6316" s="1">
        <v>1259.129447991912</v>
      </c>
      <c r="Q6316" s="1">
        <v>115.15010037598299</v>
      </c>
      <c r="R6316" s="1">
        <v>676.66729806717046</v>
      </c>
      <c r="S6316" s="1">
        <v>152.41238004494105</v>
      </c>
      <c r="T6316" s="1">
        <v>665.91479282002501</v>
      </c>
      <c r="U6316" s="1">
        <v>365.14327806298041</v>
      </c>
      <c r="V6316" s="1">
        <v>2775.7548280714709</v>
      </c>
      <c r="W6316" s="1">
        <v>854.59065078569881</v>
      </c>
      <c r="X6316" s="1">
        <v>1483.0749389112655</v>
      </c>
      <c r="Y6316" s="1">
        <v>3196.3910055361202</v>
      </c>
      <c r="Z6316" s="1">
        <v>611.09881800241749</v>
      </c>
      <c r="AA6316" s="1">
        <v>16486.332251858737</v>
      </c>
      <c r="AB6316" s="1">
        <v>198.66457985797413</v>
      </c>
      <c r="AC6316" s="1">
        <v>210.87301772634126</v>
      </c>
      <c r="AD6316" s="1">
        <v>1329.8991796309035</v>
      </c>
      <c r="AE6316" s="1">
        <v>967.79616556510302</v>
      </c>
      <c r="AF6316" s="1">
        <v>2643.0102417715207</v>
      </c>
      <c r="AG6316" s="1">
        <v>18081.21307131564</v>
      </c>
      <c r="AH6316" s="1">
        <v>2331.2134792994902</v>
      </c>
      <c r="AI6316" s="1">
        <v>403.98830764414851</v>
      </c>
      <c r="AJ6316" s="1">
        <v>1376.2239051613851</v>
      </c>
      <c r="AK6316" s="1">
        <v>316.3095265895119</v>
      </c>
      <c r="AL6316" s="1">
        <v>62194.26953125</v>
      </c>
      <c r="AM6316" s="1">
        <v>51130.3359375</v>
      </c>
      <c r="AN6316" s="1">
        <v>11063.9296875</v>
      </c>
      <c r="AO6316" t="s">
        <v>19126</v>
      </c>
    </row>
    <row r="6317" spans="1:41" x14ac:dyDescent="0.25">
      <c r="A6317" s="1">
        <v>2023</v>
      </c>
      <c r="B6317" t="s">
        <v>4844</v>
      </c>
      <c r="C6317" t="s">
        <v>7140</v>
      </c>
      <c r="D6317" t="s">
        <v>7244</v>
      </c>
      <c r="E6317" t="s">
        <v>8035</v>
      </c>
      <c r="F6317" t="s">
        <v>10057</v>
      </c>
      <c r="G6317" t="s">
        <v>12221</v>
      </c>
      <c r="H6317" t="s">
        <v>12755</v>
      </c>
      <c r="I6317" s="1">
        <v>558.55813176380332</v>
      </c>
      <c r="J6317" s="1">
        <v>196.95691044766056</v>
      </c>
      <c r="K6317" s="1">
        <v>429.24196018856276</v>
      </c>
      <c r="L6317" s="1">
        <v>658.39456914339439</v>
      </c>
      <c r="M6317" s="1">
        <v>1342.0583952404527</v>
      </c>
      <c r="N6317" s="1">
        <v>803.15103106513936</v>
      </c>
      <c r="O6317" s="1">
        <v>497.4288340726834</v>
      </c>
      <c r="P6317" s="1">
        <v>1268.1596012137597</v>
      </c>
      <c r="Q6317" s="1">
        <v>118.62736076617863</v>
      </c>
      <c r="R6317" s="1">
        <v>913.13156387011111</v>
      </c>
      <c r="S6317" s="1">
        <v>146.63024890387172</v>
      </c>
      <c r="T6317" s="1">
        <v>1341.3811255892585</v>
      </c>
      <c r="U6317" s="1">
        <v>382.70258107050836</v>
      </c>
      <c r="V6317" s="1">
        <v>2121.6178136403441</v>
      </c>
      <c r="W6317" s="1">
        <v>813.77121619081686</v>
      </c>
      <c r="X6317" s="1">
        <v>2442.4314661771082</v>
      </c>
      <c r="Y6317" s="1">
        <v>2749.8313074579801</v>
      </c>
      <c r="Z6317" s="1">
        <v>520.90300377049539</v>
      </c>
      <c r="AA6317" s="1">
        <v>11943.333297060419</v>
      </c>
      <c r="AB6317" s="1">
        <v>193.38244560578477</v>
      </c>
      <c r="AC6317" s="1">
        <v>337.58091660663007</v>
      </c>
      <c r="AD6317" s="1">
        <v>941.92854402397097</v>
      </c>
      <c r="AE6317" s="1">
        <v>708.69636135299163</v>
      </c>
      <c r="AF6317" s="1">
        <v>2139.1581320208943</v>
      </c>
      <c r="AG6317" s="1">
        <v>11269.837090159088</v>
      </c>
      <c r="AH6317" s="1">
        <v>1459.7557742873012</v>
      </c>
      <c r="AI6317" s="1">
        <v>356.58381588581125</v>
      </c>
      <c r="AJ6317" s="1">
        <v>795.46289681807013</v>
      </c>
      <c r="AK6317" s="1">
        <v>335.34528139731464</v>
      </c>
      <c r="AL6317" s="1">
        <v>47786.03515625</v>
      </c>
      <c r="AM6317" s="1">
        <v>37486.10546875</v>
      </c>
      <c r="AN6317" s="1">
        <v>10299.939453125</v>
      </c>
      <c r="AO6317" t="s">
        <v>19127</v>
      </c>
    </row>
    <row r="6318" spans="1:41" x14ac:dyDescent="0.25">
      <c r="A6318" s="1">
        <v>2023</v>
      </c>
      <c r="B6318" t="s">
        <v>4845</v>
      </c>
      <c r="C6318" t="s">
        <v>7140</v>
      </c>
      <c r="D6318" t="s">
        <v>7244</v>
      </c>
      <c r="E6318" t="s">
        <v>8035</v>
      </c>
      <c r="F6318" t="s">
        <v>10057</v>
      </c>
      <c r="G6318" t="s">
        <v>12221</v>
      </c>
      <c r="H6318" t="s">
        <v>12755</v>
      </c>
      <c r="I6318" s="1">
        <v>723.16672738186458</v>
      </c>
      <c r="J6318" s="1">
        <v>0</v>
      </c>
      <c r="K6318" s="1">
        <v>81.317890727627784</v>
      </c>
      <c r="L6318" s="1">
        <v>480.38932604652433</v>
      </c>
      <c r="M6318" s="1">
        <v>723.16672738186458</v>
      </c>
      <c r="N6318" s="1">
        <v>1102.7920678256496</v>
      </c>
      <c r="O6318" s="1">
        <v>1866.3549919085976</v>
      </c>
      <c r="P6318" s="1">
        <v>299.44164680700868</v>
      </c>
      <c r="Q6318" s="1">
        <v>217.47445326978021</v>
      </c>
      <c r="R6318" s="1">
        <v>866.05931569723919</v>
      </c>
      <c r="S6318" s="1">
        <v>3032.9457582096675</v>
      </c>
      <c r="T6318" s="1">
        <v>723.16672738186458</v>
      </c>
      <c r="U6318" s="1">
        <v>84.713816636161283</v>
      </c>
      <c r="V6318" s="1">
        <v>1825.4794389767926</v>
      </c>
      <c r="W6318" s="1">
        <v>506.21670916730523</v>
      </c>
      <c r="X6318" s="1">
        <v>2668.4852240390805</v>
      </c>
      <c r="Y6318" s="1">
        <v>2174.6656587697498</v>
      </c>
      <c r="Z6318" s="1">
        <v>240.63031845384126</v>
      </c>
      <c r="AA6318" s="1">
        <v>8639.7762015636199</v>
      </c>
      <c r="AB6318" s="1">
        <v>578.53338190549164</v>
      </c>
      <c r="AC6318" s="1">
        <v>196.08149265296845</v>
      </c>
      <c r="AD6318" s="1">
        <v>1453.5868547109239</v>
      </c>
      <c r="AE6318" s="1">
        <v>1142.603429263346</v>
      </c>
      <c r="AF6318" s="1">
        <v>2079.0010316903777</v>
      </c>
      <c r="AG6318" s="1">
        <v>14115.181423169166</v>
      </c>
      <c r="AH6318" s="1">
        <v>965.94412871720488</v>
      </c>
      <c r="AI6318" s="1">
        <v>520.68004371494249</v>
      </c>
      <c r="AJ6318" s="1">
        <v>845.07197571195036</v>
      </c>
      <c r="AK6318" s="1">
        <v>294.43216757690203</v>
      </c>
      <c r="AL6318" s="1">
        <v>48447.359375</v>
      </c>
      <c r="AM6318" s="1">
        <v>35032.52734375</v>
      </c>
      <c r="AN6318" s="1">
        <v>13414.830078125</v>
      </c>
      <c r="AO6318" t="s">
        <v>19128</v>
      </c>
    </row>
    <row r="6319" spans="1:41" x14ac:dyDescent="0.25">
      <c r="A6319" s="1">
        <v>2023</v>
      </c>
      <c r="B6319" t="s">
        <v>4846</v>
      </c>
      <c r="C6319" t="s">
        <v>7140</v>
      </c>
      <c r="D6319" t="s">
        <v>7244</v>
      </c>
      <c r="E6319" t="s">
        <v>8035</v>
      </c>
      <c r="F6319" t="s">
        <v>10057</v>
      </c>
      <c r="G6319" t="s">
        <v>12221</v>
      </c>
      <c r="H6319" t="s">
        <v>12755</v>
      </c>
      <c r="I6319" s="1">
        <v>285.74060684136674</v>
      </c>
      <c r="J6319" s="1">
        <v>501.20858668504343</v>
      </c>
      <c r="K6319" s="1">
        <v>479.32031632354023</v>
      </c>
      <c r="L6319" s="1">
        <v>507.76033291622048</v>
      </c>
      <c r="M6319" s="1">
        <v>622.42681153887054</v>
      </c>
      <c r="N6319" s="1">
        <v>935.40155311575222</v>
      </c>
      <c r="O6319" s="1">
        <v>2303.7150183934673</v>
      </c>
      <c r="P6319" s="1">
        <v>499.89269029366562</v>
      </c>
      <c r="Q6319" s="1">
        <v>114.9923020117277</v>
      </c>
      <c r="R6319" s="1">
        <v>672.11605298359518</v>
      </c>
      <c r="S6319" s="1">
        <v>0</v>
      </c>
      <c r="T6319" s="1">
        <v>655.17462311770385</v>
      </c>
      <c r="U6319" s="1">
        <v>378.54171635425797</v>
      </c>
      <c r="V6319" s="1">
        <v>2677.4802931410163</v>
      </c>
      <c r="W6319" s="1">
        <v>692.30118509437364</v>
      </c>
      <c r="X6319" s="1">
        <v>1615.0054459851399</v>
      </c>
      <c r="Y6319" s="1">
        <v>2844.5498220360305</v>
      </c>
      <c r="Z6319" s="1">
        <v>377.81736599787587</v>
      </c>
      <c r="AA6319" s="1">
        <v>12425.386727427252</v>
      </c>
      <c r="AB6319" s="1">
        <v>195.50410753832281</v>
      </c>
      <c r="AC6319" s="1">
        <v>207.47196398727286</v>
      </c>
      <c r="AD6319" s="1">
        <v>1328.0780620994849</v>
      </c>
      <c r="AE6319" s="1">
        <v>1187.5040044008381</v>
      </c>
      <c r="AF6319" s="1">
        <v>1466.3424624849192</v>
      </c>
      <c r="AG6319" s="1">
        <v>18110.11854067853</v>
      </c>
      <c r="AH6319" s="1">
        <v>1771.1553978281927</v>
      </c>
      <c r="AI6319" s="1">
        <v>432.41525125768453</v>
      </c>
      <c r="AJ6319" s="1">
        <v>899.81403489233071</v>
      </c>
      <c r="AK6319" s="1">
        <v>311.2079459809093</v>
      </c>
      <c r="AL6319" s="1">
        <v>54498.44140625</v>
      </c>
      <c r="AM6319" s="1">
        <v>44092.13671875</v>
      </c>
      <c r="AN6319" s="1">
        <v>10406.3037109375</v>
      </c>
      <c r="AO6319" t="s">
        <v>19129</v>
      </c>
    </row>
    <row r="6320" spans="1:41" x14ac:dyDescent="0.25">
      <c r="A6320" s="1">
        <v>2023</v>
      </c>
      <c r="B6320" t="s">
        <v>4847</v>
      </c>
      <c r="C6320" t="s">
        <v>7140</v>
      </c>
      <c r="D6320" t="s">
        <v>7244</v>
      </c>
      <c r="E6320" t="s">
        <v>8035</v>
      </c>
      <c r="F6320" t="s">
        <v>10057</v>
      </c>
      <c r="G6320" t="s">
        <v>12221</v>
      </c>
      <c r="H6320" t="s">
        <v>12755</v>
      </c>
      <c r="I6320" s="1">
        <v>759.16683899983866</v>
      </c>
      <c r="J6320" s="1">
        <v>1731.341598364377</v>
      </c>
      <c r="K6320" s="1">
        <v>431.71517422790242</v>
      </c>
      <c r="L6320" s="1">
        <v>550.75009693717891</v>
      </c>
      <c r="M6320" s="1">
        <v>1343.1859573203626</v>
      </c>
      <c r="N6320" s="1">
        <v>774.58131523739746</v>
      </c>
      <c r="O6320" s="1">
        <v>535.37237964937765</v>
      </c>
      <c r="P6320" s="1">
        <v>1378.2991050547807</v>
      </c>
      <c r="Q6320" s="1">
        <v>133.84309491234441</v>
      </c>
      <c r="R6320" s="1">
        <v>1045.5674492830315</v>
      </c>
      <c r="S6320" s="1">
        <v>194.78441897881612</v>
      </c>
      <c r="T6320" s="1">
        <v>1309.9536948867751</v>
      </c>
      <c r="U6320" s="1">
        <v>433.37837049867983</v>
      </c>
      <c r="V6320" s="1">
        <v>1854.4387958918869</v>
      </c>
      <c r="W6320" s="1">
        <v>814.44947116873414</v>
      </c>
      <c r="X6320" s="1">
        <v>2410.3147985916662</v>
      </c>
      <c r="Y6320" s="1">
        <v>3119.9679741694586</v>
      </c>
      <c r="Z6320" s="1">
        <v>758.63405286486284</v>
      </c>
      <c r="AA6320" s="1">
        <v>11991.339205139981</v>
      </c>
      <c r="AB6320" s="1">
        <v>197.06259931774966</v>
      </c>
      <c r="AC6320" s="1">
        <v>129.17054703719177</v>
      </c>
      <c r="AD6320" s="1">
        <v>1048.1224285331455</v>
      </c>
      <c r="AE6320" s="1">
        <v>1839.3606459557607</v>
      </c>
      <c r="AF6320" s="1">
        <v>2296.575935186796</v>
      </c>
      <c r="AG6320" s="1">
        <v>13194.307330528009</v>
      </c>
      <c r="AH6320" s="1">
        <v>1928.0052258516434</v>
      </c>
      <c r="AI6320" s="1">
        <v>247.18256677428712</v>
      </c>
      <c r="AJ6320" s="1">
        <v>882.53081374246915</v>
      </c>
      <c r="AK6320" s="1">
        <v>358.81340338202972</v>
      </c>
      <c r="AL6320" s="1">
        <v>53692.2109375</v>
      </c>
      <c r="AM6320" s="1">
        <v>42873.25390625</v>
      </c>
      <c r="AN6320" s="1">
        <v>10818.9619140625</v>
      </c>
      <c r="AO6320" t="s">
        <v>19130</v>
      </c>
    </row>
    <row r="6321" spans="1:41" x14ac:dyDescent="0.25">
      <c r="A6321" s="1">
        <v>2023</v>
      </c>
      <c r="B6321" t="s">
        <v>4848</v>
      </c>
      <c r="C6321" t="s">
        <v>7140</v>
      </c>
      <c r="D6321" t="s">
        <v>7244</v>
      </c>
      <c r="E6321" t="s">
        <v>8035</v>
      </c>
      <c r="F6321" t="s">
        <v>10057</v>
      </c>
      <c r="G6321" t="s">
        <v>12221</v>
      </c>
      <c r="H6321" t="s">
        <v>12755</v>
      </c>
      <c r="I6321" s="1">
        <v>285.71428571428572</v>
      </c>
      <c r="J6321" s="1">
        <v>0</v>
      </c>
      <c r="K6321" s="1">
        <v>132.45306439999999</v>
      </c>
      <c r="L6321" s="1">
        <v>465</v>
      </c>
      <c r="M6321" s="1">
        <v>1055.2450980392159</v>
      </c>
      <c r="N6321" s="1">
        <v>1310.9430034179691</v>
      </c>
      <c r="O6321" s="1">
        <v>716</v>
      </c>
      <c r="P6321" s="1">
        <v>478</v>
      </c>
      <c r="Q6321" s="1">
        <v>195</v>
      </c>
      <c r="R6321" s="1">
        <v>526.06579470816223</v>
      </c>
      <c r="S6321" s="1">
        <v>102.82765089189191</v>
      </c>
      <c r="T6321" s="1">
        <v>700</v>
      </c>
      <c r="U6321" s="1">
        <v>357</v>
      </c>
      <c r="V6321" s="1">
        <v>2240</v>
      </c>
      <c r="W6321" s="1">
        <v>435</v>
      </c>
      <c r="X6321" s="1">
        <v>2568.6342786724308</v>
      </c>
      <c r="Y6321" s="1">
        <v>1840</v>
      </c>
      <c r="Z6321" s="1">
        <v>270.14975550462492</v>
      </c>
      <c r="AA6321" s="1">
        <v>10149</v>
      </c>
      <c r="AB6321" s="1">
        <v>386.66</v>
      </c>
      <c r="AC6321" s="1">
        <v>242.416315270936</v>
      </c>
      <c r="AD6321" s="1">
        <v>859.81549986588425</v>
      </c>
      <c r="AE6321" s="1">
        <v>1019</v>
      </c>
      <c r="AF6321" s="1">
        <v>2643.6480000000001</v>
      </c>
      <c r="AG6321" s="1">
        <v>14208.25</v>
      </c>
      <c r="AH6321" s="1">
        <v>2582</v>
      </c>
      <c r="AI6321" s="1">
        <v>519</v>
      </c>
      <c r="AJ6321" s="1">
        <v>934.40738202974285</v>
      </c>
      <c r="AK6321" s="1">
        <v>247</v>
      </c>
      <c r="AL6321" s="1">
        <v>47469.23046875</v>
      </c>
      <c r="AM6321" s="1">
        <v>37164.59375</v>
      </c>
      <c r="AN6321" s="1">
        <v>10304.6357421875</v>
      </c>
      <c r="AO6321" t="s">
        <v>19131</v>
      </c>
    </row>
    <row r="6322" spans="1:41" x14ac:dyDescent="0.25">
      <c r="A6322" s="1">
        <v>2023</v>
      </c>
      <c r="B6322" t="s">
        <v>4849</v>
      </c>
      <c r="C6322" t="s">
        <v>7140</v>
      </c>
      <c r="D6322" t="s">
        <v>7244</v>
      </c>
      <c r="E6322" t="s">
        <v>8035</v>
      </c>
      <c r="F6322" t="s">
        <v>10057</v>
      </c>
      <c r="G6322" t="s">
        <v>12221</v>
      </c>
      <c r="H6322" t="s">
        <v>12755</v>
      </c>
      <c r="I6322" s="1">
        <v>295.43196508513591</v>
      </c>
      <c r="J6322" s="1">
        <v>22.823207999882058</v>
      </c>
      <c r="K6322" s="1">
        <v>62.631128929908904</v>
      </c>
      <c r="L6322" s="1">
        <v>493.61821953233289</v>
      </c>
      <c r="M6322" s="1">
        <v>403.38693209093873</v>
      </c>
      <c r="N6322" s="1">
        <v>1122.5143698304782</v>
      </c>
      <c r="O6322" s="1">
        <v>2242.5830471534719</v>
      </c>
      <c r="P6322" s="1">
        <v>361.89433994715313</v>
      </c>
      <c r="Q6322" s="1">
        <v>224.33040400333437</v>
      </c>
      <c r="R6322" s="1">
        <v>752.98326326821541</v>
      </c>
      <c r="S6322" s="1">
        <v>530.77227906702467</v>
      </c>
      <c r="T6322" s="1">
        <v>743.08119069383451</v>
      </c>
      <c r="U6322" s="1">
        <v>350.30970418423624</v>
      </c>
      <c r="V6322" s="1">
        <v>2301.428602034619</v>
      </c>
      <c r="W6322" s="1">
        <v>488.31049674166269</v>
      </c>
      <c r="X6322" s="1">
        <v>2447.7625193733975</v>
      </c>
      <c r="Y6322" s="1">
        <v>2791.8621878925496</v>
      </c>
      <c r="Z6322" s="1">
        <v>239.50209205230246</v>
      </c>
      <c r="AA6322" s="1">
        <v>9569.8241915784547</v>
      </c>
      <c r="AB6322" s="1">
        <v>594.46495255506761</v>
      </c>
      <c r="AC6322" s="1">
        <v>201.48115713384257</v>
      </c>
      <c r="AD6322" s="1">
        <v>1402.9964017494872</v>
      </c>
      <c r="AE6322" s="1">
        <v>1188.9299051101352</v>
      </c>
      <c r="AF6322" s="1">
        <v>1788.4902715442461</v>
      </c>
      <c r="AG6322" s="1">
        <v>20420.932664824704</v>
      </c>
      <c r="AH6322" s="1">
        <v>919.8736974444023</v>
      </c>
      <c r="AI6322" s="1">
        <v>470.26423925338383</v>
      </c>
      <c r="AJ6322" s="1">
        <v>1751.5485209211813</v>
      </c>
      <c r="AK6322" s="1">
        <v>334.38653581222553</v>
      </c>
      <c r="AL6322" s="1">
        <v>54518.41796875</v>
      </c>
      <c r="AM6322" s="1">
        <v>43877.90234375</v>
      </c>
      <c r="AN6322" s="1">
        <v>10640.5146484375</v>
      </c>
      <c r="AO6322" t="s">
        <v>19132</v>
      </c>
    </row>
    <row r="6323" spans="1:41" x14ac:dyDescent="0.25">
      <c r="A6323" s="1">
        <v>2023</v>
      </c>
      <c r="B6323" t="s">
        <v>4850</v>
      </c>
      <c r="C6323" t="s">
        <v>7140</v>
      </c>
      <c r="D6323" t="s">
        <v>7244</v>
      </c>
      <c r="E6323" t="s">
        <v>8035</v>
      </c>
      <c r="F6323" t="s">
        <v>10057</v>
      </c>
      <c r="G6323" t="s">
        <v>12221</v>
      </c>
      <c r="H6323" t="s">
        <v>12755</v>
      </c>
      <c r="I6323" s="1">
        <v>303.48814219060375</v>
      </c>
      <c r="J6323" s="1">
        <v>0</v>
      </c>
      <c r="K6323" s="1">
        <v>75.719947523327818</v>
      </c>
      <c r="L6323" s="1">
        <v>470.40662039543577</v>
      </c>
      <c r="M6323" s="1">
        <v>1188.4071360069627</v>
      </c>
      <c r="N6323" s="1">
        <v>1078.648823762253</v>
      </c>
      <c r="O6323" s="1">
        <v>1782.2108927417851</v>
      </c>
      <c r="P6323" s="1">
        <v>401.58562601801322</v>
      </c>
      <c r="Q6323" s="1">
        <v>191.10669368067155</v>
      </c>
      <c r="R6323" s="1">
        <v>860.83572774100844</v>
      </c>
      <c r="S6323" s="1"/>
      <c r="T6323" s="1">
        <v>708.13899844474201</v>
      </c>
      <c r="U6323" s="1">
        <v>123.41851115751219</v>
      </c>
      <c r="V6323" s="1">
        <v>1795.6381746277386</v>
      </c>
      <c r="W6323" s="1">
        <v>288.92071136545479</v>
      </c>
      <c r="X6323" s="1">
        <v>2766.1049377228878</v>
      </c>
      <c r="Y6323" s="1">
        <v>2301.4517449454115</v>
      </c>
      <c r="Z6323" s="1">
        <v>219.50662211719492</v>
      </c>
      <c r="AA6323" s="1">
        <v>8684.819002354443</v>
      </c>
      <c r="AB6323" s="1">
        <v>451.18570472336421</v>
      </c>
      <c r="AC6323" s="1">
        <v>195.66887486915616</v>
      </c>
      <c r="AD6323" s="1">
        <v>807.53678285841806</v>
      </c>
      <c r="AE6323" s="1">
        <v>1298.3905571233956</v>
      </c>
      <c r="AF6323" s="1">
        <v>2329.0222725384356</v>
      </c>
      <c r="AG6323" s="1">
        <v>14363.082142740639</v>
      </c>
      <c r="AH6323" s="1">
        <v>799.6912546722408</v>
      </c>
      <c r="AI6323" s="1">
        <v>628.22045433454969</v>
      </c>
      <c r="AJ6323" s="1">
        <v>969.58779028283482</v>
      </c>
      <c r="AK6323" s="1">
        <v>249.87190373693039</v>
      </c>
      <c r="AL6323" s="1">
        <v>45332.66015625</v>
      </c>
      <c r="AM6323" s="1">
        <v>35586.65625</v>
      </c>
      <c r="AN6323" s="1">
        <v>9746.0087890625</v>
      </c>
      <c r="AO6323" t="s">
        <v>19133</v>
      </c>
    </row>
    <row r="6324" spans="1:41" x14ac:dyDescent="0.25">
      <c r="A6324" s="1">
        <v>2023</v>
      </c>
      <c r="B6324" t="s">
        <v>4851</v>
      </c>
      <c r="C6324" t="s">
        <v>7140</v>
      </c>
      <c r="D6324" t="s">
        <v>7244</v>
      </c>
      <c r="E6324" t="s">
        <v>8035</v>
      </c>
      <c r="F6324" t="s">
        <v>10057</v>
      </c>
      <c r="G6324" t="s">
        <v>12221</v>
      </c>
      <c r="H6324" t="s">
        <v>12755</v>
      </c>
      <c r="I6324" s="1">
        <v>568.5160407819335</v>
      </c>
      <c r="J6324" s="1">
        <v>314.38993922714513</v>
      </c>
      <c r="K6324" s="1">
        <v>496.37436089857442</v>
      </c>
      <c r="L6324" s="1">
        <v>444.15976015372246</v>
      </c>
      <c r="M6324" s="1">
        <v>1207.9410011018699</v>
      </c>
      <c r="N6324" s="1">
        <v>860.65714698967736</v>
      </c>
      <c r="O6324" s="1">
        <v>2259.1854444526007</v>
      </c>
      <c r="P6324" s="1">
        <v>1746.1796892252769</v>
      </c>
      <c r="Q6324" s="1">
        <v>114.03996788150619</v>
      </c>
      <c r="R6324" s="1">
        <v>723.06492363247912</v>
      </c>
      <c r="S6324" s="1">
        <v>143.38950239156983</v>
      </c>
      <c r="T6324" s="1">
        <v>239.62746450779929</v>
      </c>
      <c r="U6324" s="1">
        <v>370.43715052206664</v>
      </c>
      <c r="V6324" s="1">
        <v>2210.1454052044933</v>
      </c>
      <c r="W6324" s="1">
        <v>913.90571324235009</v>
      </c>
      <c r="X6324" s="1">
        <v>1971.6324870432418</v>
      </c>
      <c r="Y6324" s="1">
        <v>2552.3111335946996</v>
      </c>
      <c r="Z6324" s="1">
        <v>536.8546842051943</v>
      </c>
      <c r="AA6324" s="1">
        <v>12099.196812921899</v>
      </c>
      <c r="AB6324" s="1"/>
      <c r="AC6324" s="1">
        <v>336.59299665746693</v>
      </c>
      <c r="AD6324" s="1">
        <v>1270.8532128628194</v>
      </c>
      <c r="AE6324" s="1">
        <v>1276.1555667973498</v>
      </c>
      <c r="AF6324" s="1">
        <v>2229.9589506936741</v>
      </c>
      <c r="AG6324" s="1">
        <v>14034.587852380209</v>
      </c>
      <c r="AH6324" s="1">
        <v>2663.4524506816438</v>
      </c>
      <c r="AI6324" s="1">
        <v>306.5002453006735</v>
      </c>
      <c r="AJ6324" s="1">
        <v>1436.1042903005616</v>
      </c>
      <c r="AK6324" s="1">
        <v>351.08209916258966</v>
      </c>
      <c r="AL6324" s="1">
        <v>53677.296875</v>
      </c>
      <c r="AM6324" s="1">
        <v>41853.35546875</v>
      </c>
      <c r="AN6324" s="1">
        <v>11823.943359375</v>
      </c>
      <c r="AO6324" t="s">
        <v>19134</v>
      </c>
    </row>
    <row r="6325" spans="1:41" x14ac:dyDescent="0.25">
      <c r="A6325" s="1">
        <v>2023</v>
      </c>
      <c r="B6325" t="s">
        <v>4852</v>
      </c>
      <c r="C6325" t="s">
        <v>7140</v>
      </c>
      <c r="D6325" t="s">
        <v>7244</v>
      </c>
      <c r="E6325" t="s">
        <v>8035</v>
      </c>
      <c r="F6325" t="s">
        <v>10057</v>
      </c>
      <c r="G6325" t="s">
        <v>12222</v>
      </c>
      <c r="H6325" t="s">
        <v>12755</v>
      </c>
      <c r="I6325" s="1">
        <v>290</v>
      </c>
      <c r="J6325" s="1">
        <v>0</v>
      </c>
      <c r="K6325" s="1">
        <v>134.33389791447999</v>
      </c>
      <c r="L6325" s="1">
        <v>476.43900000000002</v>
      </c>
      <c r="M6325" s="1">
        <v>1076.3499999999999</v>
      </c>
      <c r="N6325" s="1">
        <v>1326.674319458984</v>
      </c>
      <c r="O6325" s="1">
        <v>730.32</v>
      </c>
      <c r="P6325" s="1">
        <v>485.17</v>
      </c>
      <c r="Q6325" s="1">
        <v>199</v>
      </c>
      <c r="R6325" s="1">
        <v>538.98408341528273</v>
      </c>
      <c r="S6325" s="1">
        <v>103.9587550517027</v>
      </c>
      <c r="T6325" s="1">
        <v>717.20226843100204</v>
      </c>
      <c r="U6325" s="1">
        <v>364.14</v>
      </c>
      <c r="V6325" s="1">
        <v>2262</v>
      </c>
      <c r="W6325" s="1">
        <v>449.03092499999991</v>
      </c>
      <c r="X6325" s="1">
        <v>2607.163792852517</v>
      </c>
      <c r="Y6325" s="1">
        <v>1870.3768296666981</v>
      </c>
      <c r="Z6325" s="1">
        <v>273.3915525706804</v>
      </c>
      <c r="AA6325" s="1">
        <v>10436</v>
      </c>
      <c r="AB6325" s="1">
        <v>392.45989999999989</v>
      </c>
      <c r="AC6325" s="1">
        <v>246.05256</v>
      </c>
      <c r="AD6325" s="1">
        <v>870.13328586427463</v>
      </c>
      <c r="AE6325" s="1">
        <v>1039.3800000000001</v>
      </c>
      <c r="AF6325" s="1">
        <v>2708.6817408000002</v>
      </c>
      <c r="AG6325" s="1">
        <v>14642.70716848843</v>
      </c>
      <c r="AH6325" s="1">
        <v>2582</v>
      </c>
      <c r="AI6325" s="1">
        <v>529.38</v>
      </c>
      <c r="AJ6325" s="1">
        <v>967.40856675917269</v>
      </c>
      <c r="AK6325" s="1">
        <v>252</v>
      </c>
      <c r="AL6325" s="1">
        <v>48570.73828125</v>
      </c>
      <c r="AM6325" s="1">
        <v>38126.41015625</v>
      </c>
      <c r="AN6325" s="1">
        <v>10444.3330078125</v>
      </c>
      <c r="AO6325" t="s">
        <v>19135</v>
      </c>
    </row>
    <row r="6326" spans="1:41" x14ac:dyDescent="0.25">
      <c r="A6326" s="1">
        <v>2023</v>
      </c>
      <c r="B6326" t="s">
        <v>4853</v>
      </c>
      <c r="C6326" t="s">
        <v>7140</v>
      </c>
      <c r="D6326" t="s">
        <v>7244</v>
      </c>
      <c r="E6326" t="s">
        <v>8035</v>
      </c>
      <c r="F6326" t="s">
        <v>10057</v>
      </c>
      <c r="G6326" t="s">
        <v>12222</v>
      </c>
      <c r="H6326" t="s">
        <v>12755</v>
      </c>
      <c r="I6326" s="1">
        <v>360.26908518880578</v>
      </c>
      <c r="J6326" s="1">
        <v>354.42299999999977</v>
      </c>
      <c r="K6326" s="1">
        <v>519.59612664414772</v>
      </c>
      <c r="L6326" s="1">
        <v>531.85199374023694</v>
      </c>
      <c r="M6326" s="1">
        <v>563.1</v>
      </c>
      <c r="N6326" s="1">
        <v>1196.5177874999999</v>
      </c>
      <c r="O6326" s="1">
        <v>2284.473132378791</v>
      </c>
      <c r="P6326" s="1">
        <v>1452</v>
      </c>
      <c r="Q6326" s="1">
        <v>116.51361175619181</v>
      </c>
      <c r="R6326" s="1">
        <v>671.91709701861123</v>
      </c>
      <c r="S6326" s="1">
        <v>151.0462790115262</v>
      </c>
      <c r="T6326" s="1">
        <v>600.39579717992569</v>
      </c>
      <c r="U6326" s="1">
        <v>347.49410007935001</v>
      </c>
      <c r="V6326" s="1">
        <v>62</v>
      </c>
      <c r="W6326" s="1">
        <v>872.25843459013595</v>
      </c>
      <c r="X6326" s="1">
        <v>1534.959377456832</v>
      </c>
      <c r="Y6326" s="1">
        <v>3263.328</v>
      </c>
      <c r="Z6326" s="1">
        <v>621.90054734993214</v>
      </c>
      <c r="AA6326" s="1">
        <v>17031.793499489839</v>
      </c>
      <c r="AB6326" s="1">
        <v>179</v>
      </c>
      <c r="AC6326" s="1">
        <v>215.2944</v>
      </c>
      <c r="AD6326" s="1">
        <v>1353.40636140686</v>
      </c>
      <c r="AE6326" s="1">
        <v>1057.4665116888959</v>
      </c>
      <c r="AF6326" s="1">
        <v>2722.0650954510138</v>
      </c>
      <c r="AG6326" s="1">
        <v>18897.943965722068</v>
      </c>
      <c r="AH6326" s="1">
        <v>2421.0608043212469</v>
      </c>
      <c r="AI6326" s="1">
        <v>409.92312061209611</v>
      </c>
      <c r="AJ6326" s="1">
        <v>1424.3702278851069</v>
      </c>
      <c r="AK6326" s="1">
        <v>320.95628949024012</v>
      </c>
      <c r="AL6326" s="1">
        <v>61537.328125</v>
      </c>
      <c r="AM6326" s="1">
        <v>50327.1484375</v>
      </c>
      <c r="AN6326" s="1">
        <v>11210.1748046875</v>
      </c>
      <c r="AO6326" t="s">
        <v>19136</v>
      </c>
    </row>
    <row r="6327" spans="1:41" x14ac:dyDescent="0.25">
      <c r="A6327" s="1">
        <v>2023</v>
      </c>
      <c r="B6327" t="s">
        <v>4854</v>
      </c>
      <c r="C6327" t="s">
        <v>7140</v>
      </c>
      <c r="D6327" t="s">
        <v>7244</v>
      </c>
      <c r="E6327" t="s">
        <v>8035</v>
      </c>
      <c r="F6327" t="s">
        <v>10057</v>
      </c>
      <c r="G6327" t="s">
        <v>12222</v>
      </c>
      <c r="H6327" t="s">
        <v>12755</v>
      </c>
      <c r="I6327" s="1">
        <v>757.70251199999996</v>
      </c>
      <c r="J6327" s="1">
        <v>0</v>
      </c>
      <c r="K6327" s="1">
        <v>74.84966</v>
      </c>
      <c r="L6327" s="1">
        <v>504.17015862276003</v>
      </c>
      <c r="M6327" s="1">
        <v>742.84559999999999</v>
      </c>
      <c r="N6327" s="1">
        <v>1132.801336512</v>
      </c>
      <c r="O6327" s="1">
        <v>1917.1423978488001</v>
      </c>
      <c r="P6327" s="1">
        <v>306.68628754129099</v>
      </c>
      <c r="Q6327" s="1">
        <v>223.39238602518861</v>
      </c>
      <c r="R6327" s="1">
        <v>889.62659321159299</v>
      </c>
      <c r="S6327" s="1">
        <v>3115.4785282799999</v>
      </c>
      <c r="T6327" s="1">
        <v>755.58808972666748</v>
      </c>
      <c r="U6327" s="1">
        <v>88.759437119999987</v>
      </c>
      <c r="V6327" s="1">
        <v>1875</v>
      </c>
      <c r="W6327" s="1">
        <v>519.99191999999994</v>
      </c>
      <c r="X6327" s="1">
        <v>2824</v>
      </c>
      <c r="Y6327" s="1">
        <v>2262.331410930969</v>
      </c>
      <c r="Z6327" s="1">
        <v>247.1783705220804</v>
      </c>
      <c r="AA6327" s="1">
        <v>9302</v>
      </c>
      <c r="AB6327" s="1">
        <v>630</v>
      </c>
      <c r="AC6327" s="1">
        <v>201.41727839999999</v>
      </c>
      <c r="AD6327" s="1">
        <v>1453.9639295510481</v>
      </c>
      <c r="AE6327" s="1">
        <v>1173.696048</v>
      </c>
      <c r="AF6327" s="1">
        <v>2178.2864787839999</v>
      </c>
      <c r="AG6327" s="1">
        <v>15087</v>
      </c>
      <c r="AH6327" s="1">
        <v>1039.4418637594599</v>
      </c>
      <c r="AI6327" s="1">
        <v>534.84883200000013</v>
      </c>
      <c r="AJ6327" s="1">
        <v>885.42950687999996</v>
      </c>
      <c r="AK6327" s="1">
        <v>302</v>
      </c>
      <c r="AL6327" s="1">
        <v>51025.62890625</v>
      </c>
      <c r="AM6327" s="1">
        <v>37115.4765625</v>
      </c>
      <c r="AN6327" s="1">
        <v>13910.150390625</v>
      </c>
      <c r="AO6327" t="s">
        <v>19137</v>
      </c>
    </row>
    <row r="6328" spans="1:41" x14ac:dyDescent="0.25">
      <c r="A6328" s="1">
        <v>2023</v>
      </c>
      <c r="B6328" t="s">
        <v>4855</v>
      </c>
      <c r="C6328" t="s">
        <v>7140</v>
      </c>
      <c r="D6328" t="s">
        <v>7244</v>
      </c>
      <c r="E6328" t="s">
        <v>8035</v>
      </c>
      <c r="F6328" t="s">
        <v>10057</v>
      </c>
      <c r="G6328" t="s">
        <v>12222</v>
      </c>
      <c r="H6328" t="s">
        <v>12755</v>
      </c>
      <c r="I6328" s="1">
        <v>597.64867965837391</v>
      </c>
      <c r="J6328" s="1">
        <v>330.5</v>
      </c>
      <c r="K6328" s="1">
        <v>527.94534487936562</v>
      </c>
      <c r="L6328" s="1">
        <v>459.60354450210519</v>
      </c>
      <c r="M6328" s="1">
        <v>1273.4604358901761</v>
      </c>
      <c r="N6328" s="1">
        <v>887.01966730144443</v>
      </c>
      <c r="O6328" s="1">
        <v>2353.335580728331</v>
      </c>
      <c r="P6328" s="1">
        <v>1566.7178799999999</v>
      </c>
      <c r="Q6328" s="1">
        <v>118.530581286035</v>
      </c>
      <c r="R6328" s="1">
        <v>788.92481514414203</v>
      </c>
      <c r="S6328" s="1">
        <v>148.2147070583878</v>
      </c>
      <c r="T6328" s="1">
        <v>242.19590611799069</v>
      </c>
      <c r="U6328" s="1">
        <v>389.4195731072482</v>
      </c>
      <c r="V6328" s="1">
        <v>2351</v>
      </c>
      <c r="W6328" s="1">
        <v>946.5245794128947</v>
      </c>
      <c r="X6328" s="1">
        <v>2032.024946071577</v>
      </c>
      <c r="Y6328" s="1">
        <v>2715.5736000000011</v>
      </c>
      <c r="Z6328" s="1">
        <v>558.18358575728132</v>
      </c>
      <c r="AA6328" s="1">
        <v>12755.188744599889</v>
      </c>
      <c r="AB6328" s="1"/>
      <c r="AC6328" s="1">
        <v>347.37247000000002</v>
      </c>
      <c r="AD6328" s="1">
        <v>1324.8669136370311</v>
      </c>
      <c r="AE6328" s="1">
        <v>1331.742814465757</v>
      </c>
      <c r="AF6328" s="1">
        <v>2344.2294095016491</v>
      </c>
      <c r="AG6328" s="1">
        <v>15566.85252413182</v>
      </c>
      <c r="AH6328" s="1">
        <v>2810.9355478865159</v>
      </c>
      <c r="AI6328" s="1">
        <v>315.8885586035521</v>
      </c>
      <c r="AJ6328" s="1">
        <v>1514.128287943437</v>
      </c>
      <c r="AK6328" s="1">
        <v>379.5802949876018</v>
      </c>
      <c r="AL6328" s="1">
        <v>56977.61328125</v>
      </c>
      <c r="AM6328" s="1">
        <v>44622.63671875</v>
      </c>
      <c r="AN6328" s="1">
        <v>12354.97265625</v>
      </c>
      <c r="AO6328" t="s">
        <v>19138</v>
      </c>
    </row>
    <row r="6329" spans="1:41" x14ac:dyDescent="0.25">
      <c r="A6329" s="1">
        <v>2023</v>
      </c>
      <c r="B6329" t="s">
        <v>4856</v>
      </c>
      <c r="C6329" t="s">
        <v>7140</v>
      </c>
      <c r="D6329" t="s">
        <v>7244</v>
      </c>
      <c r="E6329" t="s">
        <v>8035</v>
      </c>
      <c r="F6329" t="s">
        <v>10057</v>
      </c>
      <c r="G6329" t="s">
        <v>12222</v>
      </c>
      <c r="H6329" t="s">
        <v>12755</v>
      </c>
      <c r="I6329" s="1">
        <v>812.76552384424872</v>
      </c>
      <c r="J6329" s="1">
        <v>1487.2150242927689</v>
      </c>
      <c r="K6329" s="1">
        <v>493</v>
      </c>
      <c r="L6329" s="1">
        <v>589.38380206746513</v>
      </c>
      <c r="M6329" s="1">
        <v>1444.4886294538919</v>
      </c>
      <c r="N6329" s="1">
        <v>842.5200000000001</v>
      </c>
      <c r="O6329" s="1">
        <v>601.63973577228751</v>
      </c>
      <c r="P6329" s="1">
        <v>1548.8</v>
      </c>
      <c r="Q6329" s="1">
        <v>147.75078516642461</v>
      </c>
      <c r="R6329" s="1">
        <v>1131.5577178589169</v>
      </c>
      <c r="S6329" s="1">
        <v>213.5555678610508</v>
      </c>
      <c r="T6329" s="1">
        <v>1472.0972258258109</v>
      </c>
      <c r="U6329" s="1">
        <v>315.2</v>
      </c>
      <c r="V6329" s="1">
        <v>2033</v>
      </c>
      <c r="W6329" s="1">
        <v>856.99860722735389</v>
      </c>
      <c r="X6329" s="1">
        <v>2843.1007675639239</v>
      </c>
      <c r="Y6329" s="1">
        <v>4222</v>
      </c>
      <c r="Z6329" s="1">
        <v>837.16199999999992</v>
      </c>
      <c r="AA6329" s="1">
        <v>13094.69220335954</v>
      </c>
      <c r="AB6329" s="1">
        <v>173</v>
      </c>
      <c r="AC6329" s="1">
        <v>144.45248665733661</v>
      </c>
      <c r="AD6329" s="1">
        <v>1148.3347200000001</v>
      </c>
      <c r="AE6329" s="1">
        <v>2027.99670560712</v>
      </c>
      <c r="AF6329" s="1">
        <v>2457.674840085288</v>
      </c>
      <c r="AG6329" s="1">
        <v>14523.76813221563</v>
      </c>
      <c r="AH6329" s="1">
        <v>2073.4147874999999</v>
      </c>
      <c r="AI6329" s="1">
        <v>259.33508739104138</v>
      </c>
      <c r="AJ6329" s="1">
        <v>967.8430610998879</v>
      </c>
      <c r="AK6329" s="1">
        <v>390</v>
      </c>
      <c r="AL6329" s="1">
        <v>59152.75390625</v>
      </c>
      <c r="AM6329" s="1">
        <v>47183.78515625</v>
      </c>
      <c r="AN6329" s="1">
        <v>11968.96484375</v>
      </c>
      <c r="AO6329" t="s">
        <v>19139</v>
      </c>
    </row>
    <row r="6330" spans="1:41" x14ac:dyDescent="0.25">
      <c r="A6330" s="1">
        <v>2023</v>
      </c>
      <c r="B6330" t="s">
        <v>4857</v>
      </c>
      <c r="C6330" t="s">
        <v>7140</v>
      </c>
      <c r="D6330" t="s">
        <v>7244</v>
      </c>
      <c r="E6330" t="s">
        <v>8035</v>
      </c>
      <c r="F6330" t="s">
        <v>10057</v>
      </c>
      <c r="G6330" t="s">
        <v>12222</v>
      </c>
      <c r="H6330" t="s">
        <v>12755</v>
      </c>
      <c r="I6330" s="1">
        <v>318.36239999999998</v>
      </c>
      <c r="J6330" s="1">
        <v>0</v>
      </c>
      <c r="K6330" s="1">
        <v>77.690443367415398</v>
      </c>
      <c r="L6330" s="1">
        <v>494.28446923799999</v>
      </c>
      <c r="M6330" s="1">
        <v>1222.2080000000001</v>
      </c>
      <c r="N6330" s="1">
        <v>1108.261673084766</v>
      </c>
      <c r="O6330" s="1">
        <v>1832.9008172359111</v>
      </c>
      <c r="P6330" s="1">
        <v>410.58170432999992</v>
      </c>
      <c r="Q6330" s="1">
        <v>196.6516689782938</v>
      </c>
      <c r="R6330" s="1">
        <v>892.92541957143862</v>
      </c>
      <c r="S6330" s="1">
        <v>0</v>
      </c>
      <c r="T6330" s="1">
        <v>744.35246311230935</v>
      </c>
      <c r="U6330" s="1">
        <v>129.467376</v>
      </c>
      <c r="V6330" s="1">
        <v>1847</v>
      </c>
      <c r="W6330" s="1">
        <v>280</v>
      </c>
      <c r="X6330" s="1">
        <v>2847.567931435864</v>
      </c>
      <c r="Y6330" s="1">
        <v>2395.8734233256159</v>
      </c>
      <c r="Z6330" s="1">
        <v>225.90647416643131</v>
      </c>
      <c r="AA6330" s="1">
        <v>9256</v>
      </c>
      <c r="AB6330" s="1">
        <v>464.01839999999999</v>
      </c>
      <c r="AC6330" s="1">
        <v>201.23411999999999</v>
      </c>
      <c r="AD6330" s="1">
        <v>830.96752422404188</v>
      </c>
      <c r="AE6330" s="1">
        <v>1335.319587</v>
      </c>
      <c r="AF6330" s="1">
        <v>2479.5684588884792</v>
      </c>
      <c r="AG6330" s="1">
        <v>15169</v>
      </c>
      <c r="AH6330" s="1">
        <v>837.9902044800001</v>
      </c>
      <c r="AI6330" s="1">
        <v>646.08839999999998</v>
      </c>
      <c r="AJ6330" s="1">
        <v>1017.1082589819119</v>
      </c>
      <c r="AK6330" s="1">
        <v>257</v>
      </c>
      <c r="AL6330" s="1">
        <v>47518.328125</v>
      </c>
      <c r="AM6330" s="1">
        <v>37477.546875</v>
      </c>
      <c r="AN6330" s="1">
        <v>10040.78515625</v>
      </c>
      <c r="AO6330" t="s">
        <v>19140</v>
      </c>
    </row>
    <row r="6331" spans="1:41" x14ac:dyDescent="0.25">
      <c r="A6331" s="1">
        <v>2023</v>
      </c>
      <c r="B6331" t="s">
        <v>4858</v>
      </c>
      <c r="C6331" t="s">
        <v>7140</v>
      </c>
      <c r="D6331" t="s">
        <v>7244</v>
      </c>
      <c r="E6331" t="s">
        <v>8035</v>
      </c>
      <c r="F6331" t="s">
        <v>10057</v>
      </c>
      <c r="G6331" t="s">
        <v>12222</v>
      </c>
      <c r="H6331" t="s">
        <v>12755</v>
      </c>
      <c r="I6331" s="1">
        <v>294.69120603405298</v>
      </c>
      <c r="J6331" s="1">
        <v>518.42986240528307</v>
      </c>
      <c r="K6331" s="1">
        <v>483.69013735019871</v>
      </c>
      <c r="L6331" s="1">
        <v>525.03150000000005</v>
      </c>
      <c r="M6331" s="1">
        <v>629.29104000000007</v>
      </c>
      <c r="N6331" s="1">
        <v>949.5009631477584</v>
      </c>
      <c r="O6331" s="1">
        <v>2324.726250885104</v>
      </c>
      <c r="P6331" s="1">
        <v>498.0531988106701</v>
      </c>
      <c r="Q6331" s="1">
        <v>116.497055997716</v>
      </c>
      <c r="R6331" s="1">
        <v>669.63311343325859</v>
      </c>
      <c r="S6331" s="1">
        <v>0</v>
      </c>
      <c r="T6331" s="1">
        <v>675.69745155840008</v>
      </c>
      <c r="U6331" s="1">
        <v>364.34666505600012</v>
      </c>
      <c r="V6331" s="1">
        <v>2769</v>
      </c>
      <c r="W6331" s="1">
        <v>703.42527383408958</v>
      </c>
      <c r="X6331" s="1">
        <v>2145.2290006175999</v>
      </c>
      <c r="Y6331" s="1">
        <v>2877.5964448192599</v>
      </c>
      <c r="Z6331" s="1">
        <v>383</v>
      </c>
      <c r="AA6331" s="1">
        <v>12769</v>
      </c>
      <c r="AB6331" s="1">
        <v>179.04</v>
      </c>
      <c r="AC6331" s="1">
        <v>209.77538999999999</v>
      </c>
      <c r="AD6331" s="1">
        <v>1345.4568841831051</v>
      </c>
      <c r="AE6331" s="1">
        <v>1200.68787348</v>
      </c>
      <c r="AF6331" s="1">
        <v>1512.2744838591341</v>
      </c>
      <c r="AG6331" s="1">
        <v>18689</v>
      </c>
      <c r="AH6331" s="1">
        <v>1774</v>
      </c>
      <c r="AI6331" s="1">
        <v>437.21599806720002</v>
      </c>
      <c r="AJ6331" s="1">
        <v>928</v>
      </c>
      <c r="AK6331" s="1">
        <v>314.66302891200002</v>
      </c>
      <c r="AL6331" s="1">
        <v>56286.94921875</v>
      </c>
      <c r="AM6331" s="1">
        <v>45274.51953125</v>
      </c>
      <c r="AN6331" s="1">
        <v>11012.4345703125</v>
      </c>
      <c r="AO6331" t="s">
        <v>19141</v>
      </c>
    </row>
    <row r="6332" spans="1:41" x14ac:dyDescent="0.25">
      <c r="A6332" s="1">
        <v>2023</v>
      </c>
      <c r="B6332" t="s">
        <v>4859</v>
      </c>
      <c r="C6332" t="s">
        <v>7140</v>
      </c>
      <c r="D6332" t="s">
        <v>7244</v>
      </c>
      <c r="E6332" t="s">
        <v>8035</v>
      </c>
      <c r="F6332" t="s">
        <v>10057</v>
      </c>
      <c r="G6332" t="s">
        <v>12222</v>
      </c>
      <c r="H6332" t="s">
        <v>12755</v>
      </c>
      <c r="I6332" s="1">
        <v>594.86463094780447</v>
      </c>
      <c r="J6332" s="1">
        <v>216</v>
      </c>
      <c r="K6332" s="1">
        <v>471.53854929739867</v>
      </c>
      <c r="L6332" s="1">
        <v>702.50030000000004</v>
      </c>
      <c r="M6332" s="1">
        <v>1440.7270627855969</v>
      </c>
      <c r="N6332" s="1">
        <v>871.35325349053585</v>
      </c>
      <c r="O6332" s="1">
        <v>556</v>
      </c>
      <c r="P6332" s="1">
        <v>1548.8</v>
      </c>
      <c r="Q6332" s="1">
        <v>141.8168215968885</v>
      </c>
      <c r="R6332" s="1">
        <v>1033.0084751680149</v>
      </c>
      <c r="S6332" s="1">
        <v>175.2937578245137</v>
      </c>
      <c r="T6332" s="1">
        <v>1635.4768239085461</v>
      </c>
      <c r="U6332" s="1">
        <v>409.15889025561631</v>
      </c>
      <c r="V6332" s="1">
        <v>2268</v>
      </c>
      <c r="W6332" s="1">
        <v>852.96802936964968</v>
      </c>
      <c r="X6332" s="1">
        <v>2851.4994532035239</v>
      </c>
      <c r="Y6332" s="1">
        <v>3202.92</v>
      </c>
      <c r="Z6332" s="1">
        <v>622.57600000000002</v>
      </c>
      <c r="AA6332" s="1">
        <v>13015.694242572399</v>
      </c>
      <c r="AB6332" s="1">
        <v>173</v>
      </c>
      <c r="AC6332" s="1">
        <v>382.6201862047518</v>
      </c>
      <c r="AD6332" s="1">
        <v>1182.3611095552319</v>
      </c>
      <c r="AE6332" s="1">
        <v>742.83204755543636</v>
      </c>
      <c r="AF6332" s="1">
        <v>2282.5541901192182</v>
      </c>
      <c r="AG6332" s="1">
        <v>12748</v>
      </c>
      <c r="AH6332" s="1">
        <v>1797.291955882549</v>
      </c>
      <c r="AI6332" s="1">
        <v>373.7593425397227</v>
      </c>
      <c r="AJ6332" s="1">
        <v>972.43060403825075</v>
      </c>
      <c r="AK6332" s="1">
        <v>423.36411545786473</v>
      </c>
      <c r="AL6332" s="1">
        <v>53688.40625</v>
      </c>
      <c r="AM6332" s="1">
        <v>41755.12890625</v>
      </c>
      <c r="AN6332" s="1">
        <v>11933.28125</v>
      </c>
      <c r="AO6332" t="s">
        <v>19142</v>
      </c>
    </row>
    <row r="6333" spans="1:41" x14ac:dyDescent="0.25">
      <c r="A6333" s="1">
        <v>2023</v>
      </c>
      <c r="B6333" t="s">
        <v>4860</v>
      </c>
      <c r="C6333" t="s">
        <v>7140</v>
      </c>
      <c r="D6333" t="s">
        <v>7244</v>
      </c>
      <c r="E6333" t="s">
        <v>8035</v>
      </c>
      <c r="F6333" t="s">
        <v>10057</v>
      </c>
      <c r="G6333" t="s">
        <v>12222</v>
      </c>
      <c r="H6333" t="s">
        <v>12755</v>
      </c>
      <c r="I6333" s="1">
        <v>307.26996695786551</v>
      </c>
      <c r="J6333" s="1">
        <v>24.536885888590358</v>
      </c>
      <c r="K6333" s="1">
        <v>64</v>
      </c>
      <c r="L6333" s="1">
        <v>514.25356179521521</v>
      </c>
      <c r="M6333" s="1">
        <v>411.32422079999998</v>
      </c>
      <c r="N6333" s="1">
        <v>1149.093581183077</v>
      </c>
      <c r="O6333" s="1">
        <v>2286.7094867657761</v>
      </c>
      <c r="P6333" s="1">
        <v>370.46436157900001</v>
      </c>
      <c r="Q6333" s="1">
        <v>230.31824343091361</v>
      </c>
      <c r="R6333" s="1">
        <v>762.53759194439033</v>
      </c>
      <c r="S6333" s="1">
        <v>533.82447971999989</v>
      </c>
      <c r="T6333" s="1">
        <v>771.5883466099682</v>
      </c>
      <c r="U6333" s="1">
        <v>364.34666505600012</v>
      </c>
      <c r="V6333" s="1">
        <v>2389</v>
      </c>
      <c r="W6333" s="1">
        <v>497.91879360000001</v>
      </c>
      <c r="X6333" s="1">
        <v>2566.4110500000002</v>
      </c>
      <c r="Y6333" s="1">
        <v>2876.89367219117</v>
      </c>
      <c r="Z6333" s="1">
        <v>245.17309003249679</v>
      </c>
      <c r="AA6333" s="1">
        <v>10256</v>
      </c>
      <c r="AB6333" s="1">
        <v>630</v>
      </c>
      <c r="AC6333" s="1">
        <v>205.44562396800001</v>
      </c>
      <c r="AD6333" s="1">
        <v>1440.4452585304989</v>
      </c>
      <c r="AE6333" s="1">
        <v>1212.3240192000001</v>
      </c>
      <c r="AF6333" s="1">
        <v>1863.2567761560831</v>
      </c>
      <c r="AG6333" s="1">
        <v>22529</v>
      </c>
      <c r="AH6333" s="1">
        <v>959.08040481089313</v>
      </c>
      <c r="AI6333" s="1">
        <v>479.51744688000002</v>
      </c>
      <c r="AJ6333" s="1">
        <v>1858.1679917856</v>
      </c>
      <c r="AK6333" s="1">
        <v>341</v>
      </c>
      <c r="AL6333" s="1">
        <v>58139.8984375</v>
      </c>
      <c r="AM6333" s="1">
        <v>47158.08203125</v>
      </c>
      <c r="AN6333" s="1">
        <v>10981.8193359375</v>
      </c>
      <c r="AO6333" t="s">
        <v>19143</v>
      </c>
    </row>
    <row r="6334" spans="1:41" x14ac:dyDescent="0.25">
      <c r="A6334" s="1">
        <v>2023</v>
      </c>
      <c r="B6334" t="s">
        <v>4861</v>
      </c>
      <c r="C6334" t="s">
        <v>7140</v>
      </c>
      <c r="D6334" t="s">
        <v>7244</v>
      </c>
      <c r="E6334" t="s">
        <v>8036</v>
      </c>
      <c r="F6334" t="s">
        <v>10058</v>
      </c>
      <c r="G6334" t="s">
        <v>12223</v>
      </c>
      <c r="H6334" t="s">
        <v>12755</v>
      </c>
      <c r="I6334" s="1">
        <v>6059.7884861809525</v>
      </c>
      <c r="J6334" s="1">
        <v>3317.939461955481</v>
      </c>
      <c r="K6334" s="1">
        <v>1620.0660060384423</v>
      </c>
      <c r="L6334" s="1">
        <v>1975.2559358187661</v>
      </c>
      <c r="M6334" s="1">
        <v>5311.4049677718322</v>
      </c>
      <c r="N6334" s="1">
        <v>4463.6176850846887</v>
      </c>
      <c r="O6334" s="1">
        <v>3523.6839710114064</v>
      </c>
      <c r="P6334" s="1">
        <v>395.66395302450582</v>
      </c>
      <c r="Q6334" s="1">
        <v>3653.6757405019807</v>
      </c>
      <c r="R6334" s="1">
        <v>3432.7767192498955</v>
      </c>
      <c r="S6334" s="1">
        <v>7537.4639836640945</v>
      </c>
      <c r="T6334" s="1">
        <v>3900.9122129176631</v>
      </c>
      <c r="U6334" s="1">
        <v>1159.1282004098198</v>
      </c>
      <c r="V6334" s="1">
        <v>2890.0186765987141</v>
      </c>
      <c r="W6334" s="1">
        <v>1042.10083402229</v>
      </c>
      <c r="X6334" s="1">
        <v>6134.3739276919387</v>
      </c>
      <c r="Y6334" s="1">
        <v>15385.197767747262</v>
      </c>
      <c r="Z6334" s="1">
        <v>1990.5791240394897</v>
      </c>
      <c r="AA6334" s="1">
        <v>31315.837011708561</v>
      </c>
      <c r="AB6334" s="1"/>
      <c r="AC6334" s="1">
        <v>4220.7870143769114</v>
      </c>
      <c r="AD6334" s="1">
        <v>3975.745083717582</v>
      </c>
      <c r="AE6334" s="1">
        <v>4162.6804529758783</v>
      </c>
      <c r="AF6334" s="1">
        <v>23870.239104016455</v>
      </c>
      <c r="AG6334" s="1">
        <v>29904.0864994273</v>
      </c>
      <c r="AH6334" s="1">
        <v>9036.7941614886913</v>
      </c>
      <c r="AI6334" s="1">
        <v>1847.9178425764244</v>
      </c>
      <c r="AJ6334" s="1">
        <v>13206.554989877617</v>
      </c>
      <c r="AK6334" s="1">
        <v>1819.6694339625649</v>
      </c>
      <c r="AL6334" s="1">
        <v>197153.984375</v>
      </c>
      <c r="AM6334" s="1">
        <v>151403.84375</v>
      </c>
      <c r="AN6334" s="1">
        <v>45750.12890625</v>
      </c>
      <c r="AO6334" t="s">
        <v>19144</v>
      </c>
    </row>
    <row r="6335" spans="1:41" x14ac:dyDescent="0.25">
      <c r="A6335" s="1">
        <v>2023</v>
      </c>
      <c r="B6335" t="s">
        <v>4862</v>
      </c>
      <c r="C6335" t="s">
        <v>7140</v>
      </c>
      <c r="D6335" t="s">
        <v>7244</v>
      </c>
      <c r="E6335" t="s">
        <v>8036</v>
      </c>
      <c r="F6335" t="s">
        <v>10058</v>
      </c>
      <c r="G6335" t="s">
        <v>12223</v>
      </c>
      <c r="H6335" t="s">
        <v>12755</v>
      </c>
      <c r="I6335" s="1">
        <v>9186.8549800000001</v>
      </c>
      <c r="J6335" s="1">
        <v>15849.733753717321</v>
      </c>
      <c r="K6335" s="1">
        <v>1663.9369999999999</v>
      </c>
      <c r="L6335" s="1">
        <v>2700</v>
      </c>
      <c r="M6335" s="1">
        <v>8887.5647726678981</v>
      </c>
      <c r="N6335" s="1">
        <v>5970.8899999999994</v>
      </c>
      <c r="O6335" s="1">
        <v>3812.0869489999959</v>
      </c>
      <c r="P6335" s="1">
        <v>4206</v>
      </c>
      <c r="Q6335" s="1">
        <v>2149</v>
      </c>
      <c r="R6335" s="1">
        <v>3596.000039999999</v>
      </c>
      <c r="S6335" s="1">
        <v>7354.2</v>
      </c>
      <c r="T6335" s="1">
        <v>4500</v>
      </c>
      <c r="U6335" s="1">
        <v>1185</v>
      </c>
      <c r="V6335" s="1">
        <v>2255</v>
      </c>
      <c r="W6335" s="1">
        <v>3223</v>
      </c>
      <c r="X6335" s="1">
        <v>13194</v>
      </c>
      <c r="Y6335" s="1">
        <v>19543</v>
      </c>
      <c r="Z6335" s="1">
        <v>2062.1419359221359</v>
      </c>
      <c r="AA6335" s="1">
        <v>33262</v>
      </c>
      <c r="AB6335" s="1">
        <v>1554.65</v>
      </c>
      <c r="AC6335" s="1">
        <v>2472.4547783251242</v>
      </c>
      <c r="AD6335" s="1">
        <v>3154.0667454136928</v>
      </c>
      <c r="AE6335" s="1">
        <v>6412</v>
      </c>
      <c r="AF6335" s="1">
        <v>20996.5</v>
      </c>
      <c r="AG6335" s="1">
        <v>39858.407898494137</v>
      </c>
      <c r="AH6335" s="1">
        <v>12673.959772</v>
      </c>
      <c r="AI6335" s="1">
        <v>5577.9999999999991</v>
      </c>
      <c r="AJ6335" s="1">
        <v>11988.136850107399</v>
      </c>
      <c r="AK6335" s="1">
        <v>1889</v>
      </c>
      <c r="AL6335" s="1">
        <v>251177.578125</v>
      </c>
      <c r="AM6335" s="1">
        <v>183693.109375</v>
      </c>
      <c r="AN6335" s="1">
        <v>67484.46875</v>
      </c>
      <c r="AO6335" t="s">
        <v>19145</v>
      </c>
    </row>
    <row r="6336" spans="1:41" x14ac:dyDescent="0.25">
      <c r="A6336" s="1">
        <v>2023</v>
      </c>
      <c r="B6336" t="s">
        <v>4863</v>
      </c>
      <c r="C6336" t="s">
        <v>7140</v>
      </c>
      <c r="D6336" t="s">
        <v>7244</v>
      </c>
      <c r="E6336" t="s">
        <v>8036</v>
      </c>
      <c r="F6336" t="s">
        <v>10058</v>
      </c>
      <c r="G6336" t="s">
        <v>12223</v>
      </c>
      <c r="H6336" t="s">
        <v>12755</v>
      </c>
      <c r="I6336" s="1">
        <v>5052.2253883218918</v>
      </c>
      <c r="J6336" s="1">
        <v>344.00523117896182</v>
      </c>
      <c r="K6336" s="1"/>
      <c r="L6336" s="1">
        <v>1356.4342692518665</v>
      </c>
      <c r="M6336" s="1">
        <v>4938.5576659749377</v>
      </c>
      <c r="N6336" s="1">
        <v>3189.4524745069307</v>
      </c>
      <c r="O6336" s="1">
        <v>3511.8149924660243</v>
      </c>
      <c r="P6336" s="1">
        <v>315.52797694229281</v>
      </c>
      <c r="Q6336" s="1">
        <v>2999.7989072202313</v>
      </c>
      <c r="R6336" s="1">
        <v>4061.9003317010379</v>
      </c>
      <c r="S6336" s="1">
        <v>11230.289980772797</v>
      </c>
      <c r="T6336" s="1">
        <v>3702.043050766973</v>
      </c>
      <c r="U6336" s="1">
        <v>1710.4146348361612</v>
      </c>
      <c r="V6336" s="1">
        <v>3019.7280392563835</v>
      </c>
      <c r="W6336" s="1">
        <v>934.05393896274404</v>
      </c>
      <c r="X6336" s="1">
        <v>4650.4714419598586</v>
      </c>
      <c r="Y6336" s="1">
        <v>21642.713219868459</v>
      </c>
      <c r="Z6336" s="1">
        <v>1702.1786336790869</v>
      </c>
      <c r="AA6336" s="1">
        <v>26103.667382688349</v>
      </c>
      <c r="AB6336" s="1">
        <v>690.28864269685721</v>
      </c>
      <c r="AC6336" s="1">
        <v>4473.5505311820634</v>
      </c>
      <c r="AD6336" s="1">
        <v>3955.8912518783213</v>
      </c>
      <c r="AE6336" s="1">
        <v>5483.2198603892657</v>
      </c>
      <c r="AF6336" s="1">
        <v>21634.71994750026</v>
      </c>
      <c r="AG6336" s="1">
        <v>33119.277571570667</v>
      </c>
      <c r="AH6336" s="1">
        <v>8705.3690390891061</v>
      </c>
      <c r="AI6336" s="1">
        <v>1888.6115009758896</v>
      </c>
      <c r="AJ6336" s="1">
        <v>20702.129177990737</v>
      </c>
      <c r="AK6336" s="1">
        <v>1944.426919279761</v>
      </c>
      <c r="AL6336" s="1">
        <v>203062.75</v>
      </c>
      <c r="AM6336" s="1">
        <v>156910.9375</v>
      </c>
      <c r="AN6336" s="1">
        <v>46151.81640625</v>
      </c>
      <c r="AO6336" t="s">
        <v>19146</v>
      </c>
    </row>
    <row r="6337" spans="1:41" x14ac:dyDescent="0.25">
      <c r="A6337" s="1">
        <v>2023</v>
      </c>
      <c r="B6337" t="s">
        <v>4864</v>
      </c>
      <c r="C6337" t="s">
        <v>7140</v>
      </c>
      <c r="D6337" t="s">
        <v>7244</v>
      </c>
      <c r="E6337" t="s">
        <v>8036</v>
      </c>
      <c r="F6337" t="s">
        <v>10058</v>
      </c>
      <c r="G6337" t="s">
        <v>12223</v>
      </c>
      <c r="H6337" t="s">
        <v>12755</v>
      </c>
      <c r="I6337" s="1">
        <v>5657.6522755114966</v>
      </c>
      <c r="J6337" s="1">
        <v>5491.631272838109</v>
      </c>
      <c r="K6337" s="1">
        <v>1232.3107675188928</v>
      </c>
      <c r="L6337" s="1">
        <v>1331.102792714431</v>
      </c>
      <c r="M6337" s="1">
        <v>5196.8581553122222</v>
      </c>
      <c r="N6337" s="1">
        <v>4495.1844428061677</v>
      </c>
      <c r="O6337" s="1">
        <v>3587.0766933466089</v>
      </c>
      <c r="P6337" s="1">
        <v>309.63547649018722</v>
      </c>
      <c r="Q6337" s="1">
        <v>2367.5376866650413</v>
      </c>
      <c r="R6337" s="1">
        <v>3022.0366614562035</v>
      </c>
      <c r="S6337" s="1">
        <v>4060.2292148765891</v>
      </c>
      <c r="T6337" s="1">
        <v>3800.5798558362326</v>
      </c>
      <c r="U6337" s="1">
        <v>1690.3165288410607</v>
      </c>
      <c r="V6337" s="1">
        <v>3039.3460670643285</v>
      </c>
      <c r="W6337" s="1">
        <v>756.15889684675824</v>
      </c>
      <c r="X6337" s="1">
        <v>6000.4014914102045</v>
      </c>
      <c r="Y6337" s="1">
        <v>16207.237449932218</v>
      </c>
      <c r="Z6337" s="1">
        <v>1684.5511302191771</v>
      </c>
      <c r="AA6337" s="1">
        <v>23510.487865041556</v>
      </c>
      <c r="AB6337" s="1">
        <v>677.39746842257557</v>
      </c>
      <c r="AC6337" s="1">
        <v>4471.270418630862</v>
      </c>
      <c r="AD6337" s="1">
        <v>3527.8323602997502</v>
      </c>
      <c r="AE6337" s="1">
        <v>4205.4114154978761</v>
      </c>
      <c r="AF6337" s="1">
        <v>22396.103915386379</v>
      </c>
      <c r="AG6337" s="1">
        <v>34578.569782481769</v>
      </c>
      <c r="AH6337" s="1">
        <v>9944.5525045423728</v>
      </c>
      <c r="AI6337" s="1">
        <v>1853.3415885224922</v>
      </c>
      <c r="AJ6337" s="1">
        <v>17381.699077110512</v>
      </c>
      <c r="AK6337" s="1">
        <v>1956.5468598819994</v>
      </c>
      <c r="AL6337" s="1">
        <v>194433.0625</v>
      </c>
      <c r="AM6337" s="1">
        <v>151839.78125</v>
      </c>
      <c r="AN6337" s="1">
        <v>42593.28515625</v>
      </c>
      <c r="AO6337" t="s">
        <v>19147</v>
      </c>
    </row>
    <row r="6338" spans="1:41" x14ac:dyDescent="0.25">
      <c r="A6338" s="1">
        <v>2023</v>
      </c>
      <c r="B6338" t="s">
        <v>4865</v>
      </c>
      <c r="C6338" t="s">
        <v>7140</v>
      </c>
      <c r="D6338" t="s">
        <v>7244</v>
      </c>
      <c r="E6338" t="s">
        <v>8036</v>
      </c>
      <c r="F6338" t="s">
        <v>10058</v>
      </c>
      <c r="G6338" t="s">
        <v>12223</v>
      </c>
      <c r="H6338" t="s">
        <v>12755</v>
      </c>
      <c r="I6338" s="1">
        <v>8996.0924966413349</v>
      </c>
      <c r="J6338" s="1">
        <v>15746.530843495295</v>
      </c>
      <c r="K6338" s="1">
        <v>1731.3593861117688</v>
      </c>
      <c r="L6338" s="1">
        <v>2225.5797093977608</v>
      </c>
      <c r="M6338" s="1">
        <v>8107.6399407581766</v>
      </c>
      <c r="N6338" s="1">
        <v>5695.3383948929795</v>
      </c>
      <c r="O6338" s="1">
        <v>3821.9608988473651</v>
      </c>
      <c r="P6338" s="1">
        <v>4756.6708152673955</v>
      </c>
      <c r="Q6338" s="1">
        <v>2260.4487153088708</v>
      </c>
      <c r="R6338" s="1">
        <v>3637.8111977247036</v>
      </c>
      <c r="S6338" s="1">
        <v>7738.0260335352759</v>
      </c>
      <c r="T6338" s="1">
        <v>4147.6712766049177</v>
      </c>
      <c r="U6338" s="1">
        <v>1049.0573448388536</v>
      </c>
      <c r="V6338" s="1">
        <v>2408.6842218527581</v>
      </c>
      <c r="W6338" s="1">
        <v>2093.4162885857404</v>
      </c>
      <c r="X6338" s="1">
        <v>13869.408098110591</v>
      </c>
      <c r="Y6338" s="1">
        <v>18173.881581513986</v>
      </c>
      <c r="Z6338" s="1">
        <v>2346.2099584740663</v>
      </c>
      <c r="AA6338" s="1">
        <v>32414.55684023775</v>
      </c>
      <c r="AB6338" s="1">
        <v>1678.2894263140386</v>
      </c>
      <c r="AC6338" s="1">
        <v>2081.3420594823269</v>
      </c>
      <c r="AD6338" s="1">
        <v>3811.0838195008268</v>
      </c>
      <c r="AE6338" s="1">
        <v>5450.6470337432429</v>
      </c>
      <c r="AF6338" s="1">
        <v>16924.568964291469</v>
      </c>
      <c r="AG6338" s="1">
        <v>37159.088129817523</v>
      </c>
      <c r="AH6338" s="1">
        <v>12143.572196186691</v>
      </c>
      <c r="AI6338" s="1">
        <v>3248.548530685589</v>
      </c>
      <c r="AJ6338" s="1">
        <v>11626.732297441275</v>
      </c>
      <c r="AK6338" s="1">
        <v>1697.5103419861102</v>
      </c>
      <c r="AL6338" s="1">
        <v>237041.734375</v>
      </c>
      <c r="AM6338" s="1">
        <v>172953.25</v>
      </c>
      <c r="AN6338" s="1">
        <v>64088.48046875</v>
      </c>
      <c r="AO6338" t="s">
        <v>19148</v>
      </c>
    </row>
    <row r="6339" spans="1:41" x14ac:dyDescent="0.25">
      <c r="A6339" s="1">
        <v>2023</v>
      </c>
      <c r="B6339" t="s">
        <v>4866</v>
      </c>
      <c r="C6339" t="s">
        <v>7140</v>
      </c>
      <c r="D6339" t="s">
        <v>7244</v>
      </c>
      <c r="E6339" t="s">
        <v>8036</v>
      </c>
      <c r="F6339" t="s">
        <v>10058</v>
      </c>
      <c r="G6339" t="s">
        <v>12223</v>
      </c>
      <c r="H6339" t="s">
        <v>12755</v>
      </c>
      <c r="I6339" s="1">
        <v>8807.7234177703558</v>
      </c>
      <c r="J6339" s="1">
        <v>2957.9369780661386</v>
      </c>
      <c r="K6339" s="1">
        <v>1816.4757728654126</v>
      </c>
      <c r="L6339" s="1">
        <v>2781.2789464324692</v>
      </c>
      <c r="M6339" s="1">
        <v>6543.5105158116694</v>
      </c>
      <c r="N6339" s="1">
        <v>4633.3241426429304</v>
      </c>
      <c r="O6339" s="1">
        <v>3878.8871099931039</v>
      </c>
      <c r="P6339" s="1">
        <v>307.4306626852449</v>
      </c>
      <c r="Q6339" s="1">
        <v>2731.9246773021337</v>
      </c>
      <c r="R6339" s="1">
        <v>3884.5029581168128</v>
      </c>
      <c r="S6339" s="1">
        <v>4865.0547270933221</v>
      </c>
      <c r="T6339" s="1">
        <v>4217.4603545268255</v>
      </c>
      <c r="U6339" s="1">
        <v>1276.3366862383814</v>
      </c>
      <c r="V6339" s="1">
        <v>3316.2556682437248</v>
      </c>
      <c r="W6339" s="1">
        <v>1037.7172188112056</v>
      </c>
      <c r="X6339" s="1">
        <v>6342.5119727907295</v>
      </c>
      <c r="Y6339" s="1">
        <v>17519.108341106825</v>
      </c>
      <c r="Z6339" s="1">
        <v>1544.1665060526072</v>
      </c>
      <c r="AA6339" s="1">
        <v>33901.217973760053</v>
      </c>
      <c r="AB6339" s="1">
        <v>672.57394074822525</v>
      </c>
      <c r="AC6339" s="1">
        <v>6185.8023751679202</v>
      </c>
      <c r="AD6339" s="1">
        <v>3394.5406112876472</v>
      </c>
      <c r="AE6339" s="1">
        <v>4223.0096444669925</v>
      </c>
      <c r="AF6339" s="1">
        <v>24526.903661502438</v>
      </c>
      <c r="AG6339" s="1">
        <v>31685.036939500555</v>
      </c>
      <c r="AH6339" s="1">
        <v>15670.08909317675</v>
      </c>
      <c r="AI6339" s="1">
        <v>2181.9808044736155</v>
      </c>
      <c r="AJ6339" s="1">
        <v>12580.703430126312</v>
      </c>
      <c r="AK6339" s="1">
        <v>1879.0386680673316</v>
      </c>
      <c r="AL6339" s="1">
        <v>215362.484375</v>
      </c>
      <c r="AM6339" s="1">
        <v>162862.65625</v>
      </c>
      <c r="AN6339" s="1">
        <v>52499.83984375</v>
      </c>
      <c r="AO6339" t="s">
        <v>19149</v>
      </c>
    </row>
    <row r="6340" spans="1:41" x14ac:dyDescent="0.25">
      <c r="A6340" s="1">
        <v>2023</v>
      </c>
      <c r="B6340" t="s">
        <v>4867</v>
      </c>
      <c r="C6340" t="s">
        <v>7140</v>
      </c>
      <c r="D6340" t="s">
        <v>7244</v>
      </c>
      <c r="E6340" t="s">
        <v>8036</v>
      </c>
      <c r="F6340" t="s">
        <v>10058</v>
      </c>
      <c r="G6340" t="s">
        <v>12223</v>
      </c>
      <c r="H6340" t="s">
        <v>12755</v>
      </c>
      <c r="I6340" s="1">
        <v>9836.5782792708342</v>
      </c>
      <c r="J6340" s="1">
        <v>4137.3851620005717</v>
      </c>
      <c r="K6340" s="1">
        <v>1806.4310914945549</v>
      </c>
      <c r="L6340" s="1">
        <v>2093.2829208610638</v>
      </c>
      <c r="M6340" s="1">
        <v>6351.2263948224127</v>
      </c>
      <c r="N6340" s="1">
        <v>5736.5766879792636</v>
      </c>
      <c r="O6340" s="1">
        <v>4004.5430440121563</v>
      </c>
      <c r="P6340" s="1">
        <v>4332.5356465928689</v>
      </c>
      <c r="Q6340" s="1">
        <v>2547.594108023342</v>
      </c>
      <c r="R6340" s="1">
        <v>3821.8519681866055</v>
      </c>
      <c r="S6340" s="1">
        <v>4786.050621874826</v>
      </c>
      <c r="T6340" s="1">
        <v>4149.4392797454575</v>
      </c>
      <c r="U6340" s="1">
        <v>1255.751360975599</v>
      </c>
      <c r="V6340" s="1">
        <v>3435.2989405471603</v>
      </c>
      <c r="W6340" s="1">
        <v>2380.4677973276571</v>
      </c>
      <c r="X6340" s="1">
        <v>6365.0214635884922</v>
      </c>
      <c r="Y6340" s="1">
        <v>17379.598835902289</v>
      </c>
      <c r="Z6340" s="1">
        <v>1779.891059469762</v>
      </c>
      <c r="AA6340" s="1">
        <v>35415.464252627477</v>
      </c>
      <c r="AB6340" s="1">
        <v>661.72636934888089</v>
      </c>
      <c r="AC6340" s="1">
        <v>6390.3367558511382</v>
      </c>
      <c r="AD6340" s="1">
        <v>4277.4931598338126</v>
      </c>
      <c r="AE6340" s="1">
        <v>5073.2354983414198</v>
      </c>
      <c r="AF6340" s="1">
        <v>22024.56852226577</v>
      </c>
      <c r="AG6340" s="1">
        <v>42026.176199885107</v>
      </c>
      <c r="AH6340" s="1">
        <v>12097.799415868401</v>
      </c>
      <c r="AI6340" s="1">
        <v>2400.1230360211885</v>
      </c>
      <c r="AJ6340" s="1">
        <v>12255.118089444146</v>
      </c>
      <c r="AK6340" s="1">
        <v>1686.968649204636</v>
      </c>
      <c r="AL6340" s="1">
        <v>230508.53125</v>
      </c>
      <c r="AM6340" s="1">
        <v>179541.25</v>
      </c>
      <c r="AN6340" s="1">
        <v>50967.29296875</v>
      </c>
      <c r="AO6340" t="s">
        <v>19150</v>
      </c>
    </row>
    <row r="6341" spans="1:41" x14ac:dyDescent="0.25">
      <c r="A6341" s="1">
        <v>2023</v>
      </c>
      <c r="B6341" t="s">
        <v>4868</v>
      </c>
      <c r="C6341" t="s">
        <v>7140</v>
      </c>
      <c r="D6341" t="s">
        <v>7244</v>
      </c>
      <c r="E6341" t="s">
        <v>8036</v>
      </c>
      <c r="F6341" t="s">
        <v>10058</v>
      </c>
      <c r="G6341" t="s">
        <v>12223</v>
      </c>
      <c r="H6341" t="s">
        <v>12755</v>
      </c>
      <c r="I6341" s="1">
        <v>8909.414081344572</v>
      </c>
      <c r="J6341" s="1">
        <v>10864.479106976332</v>
      </c>
      <c r="K6341" s="1">
        <v>1813.2288059078799</v>
      </c>
      <c r="L6341" s="1">
        <v>2272.8097146287173</v>
      </c>
      <c r="M6341" s="1">
        <v>6512.0735731750228</v>
      </c>
      <c r="N6341" s="1">
        <v>5486.76927017869</v>
      </c>
      <c r="O6341" s="1">
        <v>4140.1116210501486</v>
      </c>
      <c r="P6341" s="1">
        <v>5609.707613833607</v>
      </c>
      <c r="Q6341" s="1">
        <v>2204.9394841686044</v>
      </c>
      <c r="R6341" s="1">
        <v>3715.0108294169336</v>
      </c>
      <c r="S6341" s="1">
        <v>9834.3443256659757</v>
      </c>
      <c r="T6341" s="1">
        <v>4235.6908318080641</v>
      </c>
      <c r="U6341" s="1">
        <v>1322.362015783981</v>
      </c>
      <c r="V6341" s="1">
        <v>2951.5533430428386</v>
      </c>
      <c r="W6341" s="1">
        <v>1375.0498773503739</v>
      </c>
      <c r="X6341" s="1">
        <v>12495.287953833789</v>
      </c>
      <c r="Y6341" s="1">
        <v>19394.298533056779</v>
      </c>
      <c r="Z6341" s="1">
        <v>2308.2469504610785</v>
      </c>
      <c r="AA6341" s="1">
        <v>31171.585236132858</v>
      </c>
      <c r="AB6341" s="1">
        <v>1360.5865428027366</v>
      </c>
      <c r="AC6341" s="1">
        <v>6252.2340780924933</v>
      </c>
      <c r="AD6341" s="1">
        <v>3950.7961552576585</v>
      </c>
      <c r="AE6341" s="1">
        <v>5370.0294984727607</v>
      </c>
      <c r="AF6341" s="1">
        <v>20470.680551998445</v>
      </c>
      <c r="AG6341" s="1">
        <v>37465.201955004741</v>
      </c>
      <c r="AH6341" s="1">
        <v>8004.4225767924099</v>
      </c>
      <c r="AI6341" s="1">
        <v>2911.2626253744206</v>
      </c>
      <c r="AJ6341" s="1">
        <v>11797.948609572706</v>
      </c>
      <c r="AK6341" s="1">
        <v>1711.8389532453566</v>
      </c>
      <c r="AL6341" s="1">
        <v>235911.984375</v>
      </c>
      <c r="AM6341" s="1">
        <v>177567.28125</v>
      </c>
      <c r="AN6341" s="1">
        <v>58344.6953125</v>
      </c>
      <c r="AO6341" t="s">
        <v>19151</v>
      </c>
    </row>
    <row r="6342" spans="1:41" x14ac:dyDescent="0.25">
      <c r="A6342" s="1">
        <v>2023</v>
      </c>
      <c r="B6342" t="s">
        <v>4869</v>
      </c>
      <c r="C6342" t="s">
        <v>7140</v>
      </c>
      <c r="D6342" t="s">
        <v>7244</v>
      </c>
      <c r="E6342" t="s">
        <v>8036</v>
      </c>
      <c r="F6342" t="s">
        <v>10058</v>
      </c>
      <c r="G6342" t="s">
        <v>12223</v>
      </c>
      <c r="H6342" t="s">
        <v>12755</v>
      </c>
      <c r="I6342" s="1">
        <v>7455.6624628151239</v>
      </c>
      <c r="J6342" s="1">
        <v>11803.07055774473</v>
      </c>
      <c r="K6342" s="1">
        <v>1806.7488379441518</v>
      </c>
      <c r="L6342" s="1">
        <v>1751.5485209211813</v>
      </c>
      <c r="M6342" s="1">
        <v>6413.996926942842</v>
      </c>
      <c r="N6342" s="1">
        <v>5111.7616652387005</v>
      </c>
      <c r="O6342" s="1">
        <v>3897.7376137932974</v>
      </c>
      <c r="P6342" s="1">
        <v>4909.6435813699782</v>
      </c>
      <c r="Q6342" s="1">
        <v>2450.1726838334735</v>
      </c>
      <c r="R6342" s="1">
        <v>3715.4059534691723</v>
      </c>
      <c r="S6342" s="1">
        <v>6900.0396278713206</v>
      </c>
      <c r="T6342" s="1">
        <v>4246.1782325361974</v>
      </c>
      <c r="U6342" s="1">
        <v>1220.7762418541568</v>
      </c>
      <c r="V6342" s="1">
        <v>2763.2004848229303</v>
      </c>
      <c r="W6342" s="1">
        <v>2176.3006412808568</v>
      </c>
      <c r="X6342" s="1">
        <v>11502.896831940558</v>
      </c>
      <c r="Y6342" s="1">
        <v>15957.137797871028</v>
      </c>
      <c r="Z6342" s="1">
        <v>1995.0286269530393</v>
      </c>
      <c r="AA6342" s="1">
        <v>31368.641692861154</v>
      </c>
      <c r="AB6342" s="1">
        <v>186.83184223159267</v>
      </c>
      <c r="AC6342" s="1">
        <v>5756.1237355982294</v>
      </c>
      <c r="AD6342" s="1">
        <v>4418.0879429140996</v>
      </c>
      <c r="AE6342" s="1">
        <v>4719.6271054639828</v>
      </c>
      <c r="AF6342" s="1">
        <v>21475.046411051815</v>
      </c>
      <c r="AG6342" s="1">
        <v>42285.565928711716</v>
      </c>
      <c r="AH6342" s="1">
        <v>7869.2298094477073</v>
      </c>
      <c r="AI6342" s="1">
        <v>2785.4929205437452</v>
      </c>
      <c r="AJ6342" s="1">
        <v>12656.795766632269</v>
      </c>
      <c r="AK6342" s="1">
        <v>1556.2243222245163</v>
      </c>
      <c r="AL6342" s="1">
        <v>231154.984375</v>
      </c>
      <c r="AM6342" s="1">
        <v>177395.203125</v>
      </c>
      <c r="AN6342" s="1">
        <v>53759.765625</v>
      </c>
      <c r="AO6342" t="s">
        <v>19152</v>
      </c>
    </row>
    <row r="6343" spans="1:41" x14ac:dyDescent="0.25">
      <c r="A6343" s="1">
        <v>2023</v>
      </c>
      <c r="B6343" t="s">
        <v>4870</v>
      </c>
      <c r="C6343" t="s">
        <v>7140</v>
      </c>
      <c r="D6343" t="s">
        <v>7244</v>
      </c>
      <c r="E6343" t="s">
        <v>8036</v>
      </c>
      <c r="F6343" t="s">
        <v>10058</v>
      </c>
      <c r="G6343" t="s">
        <v>12224</v>
      </c>
      <c r="H6343" t="s">
        <v>12755</v>
      </c>
      <c r="I6343" s="1">
        <v>6535</v>
      </c>
      <c r="J6343" s="1">
        <v>3466.4467874408292</v>
      </c>
      <c r="K6343" s="1">
        <v>1723.1073432901769</v>
      </c>
      <c r="L6343" s="1">
        <v>2043.937138940566</v>
      </c>
      <c r="M6343" s="1">
        <v>5599.4987166409983</v>
      </c>
      <c r="N6343" s="1">
        <v>4600.341364541242</v>
      </c>
      <c r="O6343" s="1">
        <v>3670.5312901980401</v>
      </c>
      <c r="P6343" s="1">
        <v>355</v>
      </c>
      <c r="Q6343" s="1">
        <v>3797.5485033665591</v>
      </c>
      <c r="R6343" s="1">
        <v>3745.448921875608</v>
      </c>
      <c r="S6343" s="1">
        <v>7814</v>
      </c>
      <c r="T6343" s="1">
        <v>3942.7240530835702</v>
      </c>
      <c r="U6343" s="1">
        <v>1218.5257562423569</v>
      </c>
      <c r="V6343" s="1">
        <v>3073</v>
      </c>
      <c r="W6343" s="1">
        <v>1079.2952044574949</v>
      </c>
      <c r="X6343" s="1">
        <v>6322.2740198882257</v>
      </c>
      <c r="Y6343" s="1">
        <v>16300</v>
      </c>
      <c r="Z6343" s="1">
        <v>2069.6635903157498</v>
      </c>
      <c r="AA6343" s="1">
        <v>33013.713055140142</v>
      </c>
      <c r="AB6343" s="1"/>
      <c r="AC6343" s="1">
        <v>4470.9004676568384</v>
      </c>
      <c r="AD6343" s="1">
        <v>4144.7218806701703</v>
      </c>
      <c r="AE6343" s="1">
        <v>4344</v>
      </c>
      <c r="AF6343" s="1">
        <v>25093.428962925522</v>
      </c>
      <c r="AG6343" s="1">
        <v>33168.947268124961</v>
      </c>
      <c r="AH6343" s="1">
        <v>9499.8693291572763</v>
      </c>
      <c r="AI6343" s="1">
        <v>1904.5208369625059</v>
      </c>
      <c r="AJ6343" s="1">
        <v>13924.071274983249</v>
      </c>
      <c r="AK6343" s="1">
        <v>1899.586282255081</v>
      </c>
      <c r="AL6343" s="1">
        <v>208820.109375</v>
      </c>
      <c r="AM6343" s="1">
        <v>161219.984375</v>
      </c>
      <c r="AN6343" s="1">
        <v>47600.12890625</v>
      </c>
      <c r="AO6343" t="s">
        <v>19153</v>
      </c>
    </row>
    <row r="6344" spans="1:41" x14ac:dyDescent="0.25">
      <c r="A6344" s="1">
        <v>2023</v>
      </c>
      <c r="B6344" t="s">
        <v>4871</v>
      </c>
      <c r="C6344" t="s">
        <v>7140</v>
      </c>
      <c r="D6344" t="s">
        <v>7244</v>
      </c>
      <c r="E6344" t="s">
        <v>8036</v>
      </c>
      <c r="F6344" t="s">
        <v>10058</v>
      </c>
      <c r="G6344" t="s">
        <v>12224</v>
      </c>
      <c r="H6344" t="s">
        <v>12755</v>
      </c>
      <c r="I6344" s="1">
        <v>9335</v>
      </c>
      <c r="J6344" s="1">
        <v>11623.95580810462</v>
      </c>
      <c r="K6344" s="1">
        <v>1669</v>
      </c>
      <c r="L6344" s="1">
        <v>2385.3211805808</v>
      </c>
      <c r="M6344" s="1">
        <v>6689.2806562364758</v>
      </c>
      <c r="N6344" s="1">
        <v>5636.0756879999999</v>
      </c>
      <c r="O6344" s="1">
        <v>4252.7726798774393</v>
      </c>
      <c r="P6344" s="1">
        <v>5745.4279343699991</v>
      </c>
      <c r="Q6344" s="1">
        <v>2264.9404792320001</v>
      </c>
      <c r="R6344" s="1">
        <v>3816.1040104483191</v>
      </c>
      <c r="S6344" s="1">
        <v>10101.957314400001</v>
      </c>
      <c r="T6344" s="1">
        <v>4425.5873826847674</v>
      </c>
      <c r="U6344" s="1">
        <v>1318.7852800000001</v>
      </c>
      <c r="V6344" s="1">
        <v>3032</v>
      </c>
      <c r="W6344" s="1">
        <v>1412.467848</v>
      </c>
      <c r="X6344" s="1">
        <v>13220</v>
      </c>
      <c r="Y6344" s="1">
        <v>20538</v>
      </c>
      <c r="Z6344" s="1">
        <v>2371.0591568159998</v>
      </c>
      <c r="AA6344" s="1">
        <v>33560</v>
      </c>
      <c r="AB6344" s="1">
        <v>1510.5836724000001</v>
      </c>
      <c r="AC6344" s="1">
        <v>6422.3703873872901</v>
      </c>
      <c r="AD6344" s="1">
        <v>4314.1576776919519</v>
      </c>
      <c r="AE6344" s="1">
        <v>5516.1591839999992</v>
      </c>
      <c r="AF6344" s="1">
        <v>21448.285007184</v>
      </c>
      <c r="AG6344" s="1">
        <v>40046</v>
      </c>
      <c r="AH6344" s="1">
        <v>8604.9364277833974</v>
      </c>
      <c r="AI6344" s="1">
        <v>2990.484144</v>
      </c>
      <c r="AJ6344" s="1">
        <v>12361.375267199999</v>
      </c>
      <c r="AK6344" s="1">
        <v>1913</v>
      </c>
      <c r="AL6344" s="1">
        <v>248525.09375</v>
      </c>
      <c r="AM6344" s="1">
        <v>187420.859375</v>
      </c>
      <c r="AN6344" s="1">
        <v>61104.2265625</v>
      </c>
      <c r="AO6344" t="s">
        <v>19154</v>
      </c>
    </row>
    <row r="6345" spans="1:41" x14ac:dyDescent="0.25">
      <c r="A6345" s="1">
        <v>2023</v>
      </c>
      <c r="B6345" t="s">
        <v>4872</v>
      </c>
      <c r="C6345" t="s">
        <v>7140</v>
      </c>
      <c r="D6345" t="s">
        <v>7244</v>
      </c>
      <c r="E6345" t="s">
        <v>8036</v>
      </c>
      <c r="F6345" t="s">
        <v>10058</v>
      </c>
      <c r="G6345" t="s">
        <v>12224</v>
      </c>
      <c r="H6345" t="s">
        <v>12755</v>
      </c>
      <c r="I6345" s="1">
        <v>7754.4119436704223</v>
      </c>
      <c r="J6345" s="1">
        <v>12514.90435007353</v>
      </c>
      <c r="K6345" s="1">
        <v>1822.062251543181</v>
      </c>
      <c r="L6345" s="1">
        <v>1824.7707031443119</v>
      </c>
      <c r="M6345" s="1">
        <v>6540.2026647546463</v>
      </c>
      <c r="N6345" s="1">
        <v>5232.7993974371857</v>
      </c>
      <c r="O6345" s="1">
        <v>3974.4318899129571</v>
      </c>
      <c r="P6345" s="1">
        <v>5025.9099779746221</v>
      </c>
      <c r="Q6345" s="1">
        <v>2515.5728272773281</v>
      </c>
      <c r="R6345" s="1">
        <v>3762.5493780000002</v>
      </c>
      <c r="S6345" s="1">
        <v>6939.7182363599986</v>
      </c>
      <c r="T6345" s="1">
        <v>4409.0762663426758</v>
      </c>
      <c r="U6345" s="1">
        <v>1196.6946115000001</v>
      </c>
      <c r="V6345" s="1">
        <v>2869</v>
      </c>
      <c r="W6345" s="1">
        <v>2219.1228676182909</v>
      </c>
      <c r="X6345" s="1">
        <v>12060.468000000001</v>
      </c>
      <c r="Y6345" s="1">
        <v>17003</v>
      </c>
      <c r="Z6345" s="1">
        <v>2042.267476588682</v>
      </c>
      <c r="AA6345" s="1">
        <v>33738</v>
      </c>
      <c r="AB6345" s="1">
        <v>198</v>
      </c>
      <c r="AC6345" s="1">
        <v>5869.3847569647414</v>
      </c>
      <c r="AD6345" s="1">
        <v>4536.0157882127714</v>
      </c>
      <c r="AE6345" s="1">
        <v>4812.4933833599998</v>
      </c>
      <c r="AF6345" s="1">
        <v>22372.79474218754</v>
      </c>
      <c r="AG6345" s="1">
        <v>46650</v>
      </c>
      <c r="AH6345" s="1">
        <v>8285.3447416324434</v>
      </c>
      <c r="AI6345" s="1">
        <v>2840.30198784</v>
      </c>
      <c r="AJ6345" s="1">
        <v>13427.23452488467</v>
      </c>
      <c r="AK6345" s="1">
        <v>1524</v>
      </c>
      <c r="AL6345" s="1">
        <v>243960.546875</v>
      </c>
      <c r="AM6345" s="1">
        <v>188611.796875</v>
      </c>
      <c r="AN6345" s="1">
        <v>55348.7421875</v>
      </c>
      <c r="AO6345" t="s">
        <v>19155</v>
      </c>
    </row>
    <row r="6346" spans="1:41" x14ac:dyDescent="0.25">
      <c r="A6346" s="1">
        <v>2023</v>
      </c>
      <c r="B6346" t="s">
        <v>4873</v>
      </c>
      <c r="C6346" t="s">
        <v>7140</v>
      </c>
      <c r="D6346" t="s">
        <v>7244</v>
      </c>
      <c r="E6346" t="s">
        <v>8036</v>
      </c>
      <c r="F6346" t="s">
        <v>10058</v>
      </c>
      <c r="G6346" t="s">
        <v>12224</v>
      </c>
      <c r="H6346" t="s">
        <v>12755</v>
      </c>
      <c r="I6346" s="1">
        <v>9186.8549800000001</v>
      </c>
      <c r="J6346" s="1">
        <v>16619.301188095069</v>
      </c>
      <c r="K6346" s="1">
        <v>1687.5649054</v>
      </c>
      <c r="L6346" s="1">
        <v>2766.42</v>
      </c>
      <c r="M6346" s="1">
        <v>9065.3160681212557</v>
      </c>
      <c r="N6346" s="1">
        <v>6042.5406799999992</v>
      </c>
      <c r="O6346" s="1">
        <v>3888.3286879799962</v>
      </c>
      <c r="P6346" s="1">
        <v>4269.0899999999992</v>
      </c>
      <c r="Q6346" s="1">
        <v>2192</v>
      </c>
      <c r="R6346" s="1">
        <v>3684.3049006749029</v>
      </c>
      <c r="S6346" s="1">
        <v>7435.096199999999</v>
      </c>
      <c r="T6346" s="1">
        <v>4610.5860113421559</v>
      </c>
      <c r="U6346" s="1">
        <v>1208.7</v>
      </c>
      <c r="V6346" s="1">
        <v>2278</v>
      </c>
      <c r="W6346" s="1">
        <v>3326.9578649999989</v>
      </c>
      <c r="X6346" s="1">
        <v>13391.91</v>
      </c>
      <c r="Y6346" s="1">
        <v>19763</v>
      </c>
      <c r="Z6346" s="1">
        <v>2086.8876391532021</v>
      </c>
      <c r="AA6346" s="1">
        <v>34079</v>
      </c>
      <c r="AB6346" s="1">
        <v>1577.96975</v>
      </c>
      <c r="AC6346" s="1">
        <v>2509.5416</v>
      </c>
      <c r="AD6346" s="1">
        <v>3154.0667454136928</v>
      </c>
      <c r="AE6346" s="1">
        <v>6540.24</v>
      </c>
      <c r="AF6346" s="1">
        <v>21513.013900000002</v>
      </c>
      <c r="AG6346" s="1">
        <v>41074.92805030162</v>
      </c>
      <c r="AH6346" s="1">
        <v>13185.9877467888</v>
      </c>
      <c r="AI6346" s="1">
        <v>5689.5599999999986</v>
      </c>
      <c r="AJ6346" s="1">
        <v>12449.06106396115</v>
      </c>
      <c r="AK6346" s="1">
        <v>2080</v>
      </c>
      <c r="AL6346" s="1">
        <v>257356.21875</v>
      </c>
      <c r="AM6346" s="1">
        <v>188262.875</v>
      </c>
      <c r="AN6346" s="1">
        <v>69093.34375</v>
      </c>
      <c r="AO6346" t="s">
        <v>19156</v>
      </c>
    </row>
    <row r="6347" spans="1:41" x14ac:dyDescent="0.25">
      <c r="A6347" s="1">
        <v>2023</v>
      </c>
      <c r="B6347" t="s">
        <v>4874</v>
      </c>
      <c r="C6347" t="s">
        <v>7140</v>
      </c>
      <c r="D6347" t="s">
        <v>7244</v>
      </c>
      <c r="E6347" t="s">
        <v>8036</v>
      </c>
      <c r="F6347" t="s">
        <v>10058</v>
      </c>
      <c r="G6347" t="s">
        <v>12224</v>
      </c>
      <c r="H6347" t="s">
        <v>12755</v>
      </c>
      <c r="I6347" s="1">
        <v>9437</v>
      </c>
      <c r="J6347" s="1">
        <v>16714.239974817821</v>
      </c>
      <c r="K6347" s="1">
        <v>1776.4153665573999</v>
      </c>
      <c r="L6347" s="1">
        <v>2338.5501770400001</v>
      </c>
      <c r="M6347" s="1">
        <v>8338.238720114945</v>
      </c>
      <c r="N6347" s="1">
        <v>5851.6962326000003</v>
      </c>
      <c r="O6347" s="1">
        <v>3930.665716089296</v>
      </c>
      <c r="P6347" s="1">
        <v>4702</v>
      </c>
      <c r="Q6347" s="1">
        <v>2326.0358072444019</v>
      </c>
      <c r="R6347" s="1">
        <v>3773.4192313022731</v>
      </c>
      <c r="S6347" s="1">
        <v>7938.0064315391883</v>
      </c>
      <c r="T6347" s="1">
        <v>4359.7787125149553</v>
      </c>
      <c r="U6347" s="1">
        <v>1078.8948</v>
      </c>
      <c r="V6347" s="1">
        <v>2477</v>
      </c>
      <c r="W6347" s="1">
        <v>1989</v>
      </c>
      <c r="X6347" s="1">
        <v>14277.868200000001</v>
      </c>
      <c r="Y6347" s="1">
        <v>19066</v>
      </c>
      <c r="Z6347" s="1">
        <v>2433.6704949163582</v>
      </c>
      <c r="AA6347" s="1">
        <v>34547</v>
      </c>
      <c r="AB6347" s="1">
        <v>1726.0236</v>
      </c>
      <c r="AC6347" s="1">
        <v>2140.539920000002</v>
      </c>
      <c r="AD6347" s="1">
        <v>3921.662707290131</v>
      </c>
      <c r="AE6347" s="1">
        <v>5605.6751999999997</v>
      </c>
      <c r="AF6347" s="1">
        <v>18018.559924891149</v>
      </c>
      <c r="AG6347" s="1">
        <v>39243</v>
      </c>
      <c r="AH6347" s="1">
        <v>12730.098432160001</v>
      </c>
      <c r="AI6347" s="1">
        <v>3340.9442625299989</v>
      </c>
      <c r="AJ6347" s="1">
        <v>12196.57009217252</v>
      </c>
      <c r="AK6347" s="1">
        <v>1738</v>
      </c>
      <c r="AL6347" s="1">
        <v>248016.546875</v>
      </c>
      <c r="AM6347" s="1">
        <v>181949.84375</v>
      </c>
      <c r="AN6347" s="1">
        <v>66066.703125</v>
      </c>
      <c r="AO6347" t="s">
        <v>19157</v>
      </c>
    </row>
    <row r="6348" spans="1:41" x14ac:dyDescent="0.25">
      <c r="A6348" s="1">
        <v>2023</v>
      </c>
      <c r="B6348" t="s">
        <v>4875</v>
      </c>
      <c r="C6348" t="s">
        <v>7140</v>
      </c>
      <c r="D6348" t="s">
        <v>7244</v>
      </c>
      <c r="E6348" t="s">
        <v>8036</v>
      </c>
      <c r="F6348" t="s">
        <v>10058</v>
      </c>
      <c r="G6348" t="s">
        <v>12224</v>
      </c>
      <c r="H6348" t="s">
        <v>12755</v>
      </c>
      <c r="I6348" s="1">
        <v>5408.9225231814007</v>
      </c>
      <c r="J6348" s="1">
        <v>315</v>
      </c>
      <c r="K6348" s="1"/>
      <c r="L6348" s="1">
        <v>1451.584650301857</v>
      </c>
      <c r="M6348" s="1">
        <v>5311.0221674999966</v>
      </c>
      <c r="N6348" s="1">
        <v>3469.2</v>
      </c>
      <c r="O6348" s="1">
        <v>3946.5006497573681</v>
      </c>
      <c r="P6348" s="1">
        <v>355</v>
      </c>
      <c r="Q6348" s="1">
        <v>3311.5092278271359</v>
      </c>
      <c r="R6348" s="1">
        <v>4395.9618986434316</v>
      </c>
      <c r="S6348" s="1">
        <v>12312.54002071403</v>
      </c>
      <c r="T6348" s="1">
        <v>4160.2747686381608</v>
      </c>
      <c r="U6348" s="1">
        <v>1244</v>
      </c>
      <c r="V6348" s="1">
        <v>3311</v>
      </c>
      <c r="W6348" s="1">
        <v>982.85154954745485</v>
      </c>
      <c r="X6348" s="1">
        <v>5486.6988672614516</v>
      </c>
      <c r="Y6348" s="1">
        <v>24483</v>
      </c>
      <c r="Z6348" s="1">
        <v>1912.744670713101</v>
      </c>
      <c r="AA6348" s="1">
        <v>28505.530859193939</v>
      </c>
      <c r="AB6348" s="1">
        <v>606</v>
      </c>
      <c r="AC6348" s="1">
        <v>5002.8084051578298</v>
      </c>
      <c r="AD6348" s="1">
        <v>4334.1189439421332</v>
      </c>
      <c r="AE6348" s="1">
        <v>6045.5527508640698</v>
      </c>
      <c r="AF6348" s="1">
        <v>23152.34</v>
      </c>
      <c r="AG6348" s="1">
        <v>36454.151755887237</v>
      </c>
      <c r="AH6348" s="1">
        <v>9196.3018711027034</v>
      </c>
      <c r="AI6348" s="1">
        <v>1981.4634787757921</v>
      </c>
      <c r="AJ6348" s="1">
        <v>22703.356939963662</v>
      </c>
      <c r="AK6348" s="1">
        <v>2081</v>
      </c>
      <c r="AL6348" s="1">
        <v>221920.4375</v>
      </c>
      <c r="AM6348" s="1">
        <v>171521.671875</v>
      </c>
      <c r="AN6348" s="1">
        <v>50398.7734375</v>
      </c>
      <c r="AO6348" t="s">
        <v>19158</v>
      </c>
    </row>
    <row r="6349" spans="1:41" x14ac:dyDescent="0.25">
      <c r="A6349" s="1">
        <v>2023</v>
      </c>
      <c r="B6349" t="s">
        <v>4876</v>
      </c>
      <c r="C6349" t="s">
        <v>7140</v>
      </c>
      <c r="D6349" t="s">
        <v>7244</v>
      </c>
      <c r="E6349" t="s">
        <v>8036</v>
      </c>
      <c r="F6349" t="s">
        <v>10058</v>
      </c>
      <c r="G6349" t="s">
        <v>12224</v>
      </c>
      <c r="H6349" t="s">
        <v>12755</v>
      </c>
      <c r="I6349" s="1">
        <v>10127.409101947331</v>
      </c>
      <c r="J6349" s="1">
        <v>3788.961003079583</v>
      </c>
      <c r="K6349" s="1">
        <v>1822.8997874750819</v>
      </c>
      <c r="L6349" s="1">
        <v>2164.4847</v>
      </c>
      <c r="M6349" s="1">
        <v>6421.7387779142937</v>
      </c>
      <c r="N6349" s="1">
        <v>5823.0447365242489</v>
      </c>
      <c r="O6349" s="1">
        <v>4041.0668259247218</v>
      </c>
      <c r="P6349" s="1">
        <v>4618.6675883914422</v>
      </c>
      <c r="Q6349" s="1">
        <v>2580.9311429523182</v>
      </c>
      <c r="R6349" s="1">
        <v>3807.733234724999</v>
      </c>
      <c r="S6349" s="1">
        <v>4830</v>
      </c>
      <c r="T6349" s="1">
        <v>4279.4171932032004</v>
      </c>
      <c r="U6349" s="1">
        <v>1196.6946115000001</v>
      </c>
      <c r="V6349" s="1">
        <v>3552</v>
      </c>
      <c r="W6349" s="1">
        <v>2418.717818546239</v>
      </c>
      <c r="X6349" s="1">
        <v>5810.7772672416004</v>
      </c>
      <c r="Y6349" s="1">
        <v>17699</v>
      </c>
      <c r="Z6349" s="1">
        <v>1803</v>
      </c>
      <c r="AA6349" s="1">
        <v>36420</v>
      </c>
      <c r="AB6349" s="1">
        <v>606</v>
      </c>
      <c r="AC6349" s="1">
        <v>6461.2844999999998</v>
      </c>
      <c r="AD6349" s="1">
        <v>4333.4671230443328</v>
      </c>
      <c r="AE6349" s="1">
        <v>5129.5594116672</v>
      </c>
      <c r="AF6349" s="1">
        <v>22714.470764071018</v>
      </c>
      <c r="AG6349" s="1">
        <v>43371</v>
      </c>
      <c r="AH6349" s="1">
        <v>12114</v>
      </c>
      <c r="AI6349" s="1">
        <v>2426.7696054336002</v>
      </c>
      <c r="AJ6349" s="1">
        <v>12639</v>
      </c>
      <c r="AK6349" s="1">
        <v>1630.2949300903811</v>
      </c>
      <c r="AL6349" s="1">
        <v>234632.390625</v>
      </c>
      <c r="AM6349" s="1">
        <v>183897.234375</v>
      </c>
      <c r="AN6349" s="1">
        <v>50735.15234375</v>
      </c>
      <c r="AO6349" t="s">
        <v>19159</v>
      </c>
    </row>
    <row r="6350" spans="1:41" x14ac:dyDescent="0.25">
      <c r="A6350" s="1">
        <v>2023</v>
      </c>
      <c r="B6350" t="s">
        <v>4877</v>
      </c>
      <c r="C6350" t="s">
        <v>7140</v>
      </c>
      <c r="D6350" t="s">
        <v>7244</v>
      </c>
      <c r="E6350" t="s">
        <v>8036</v>
      </c>
      <c r="F6350" t="s">
        <v>10058</v>
      </c>
      <c r="G6350" t="s">
        <v>12224</v>
      </c>
      <c r="H6350" t="s">
        <v>12755</v>
      </c>
      <c r="I6350" s="1">
        <v>6025.401908079878</v>
      </c>
      <c r="J6350" s="1">
        <v>5993.3805799664124</v>
      </c>
      <c r="K6350" s="1">
        <v>1353.740047557694</v>
      </c>
      <c r="L6350" s="1">
        <v>1420.273123500001</v>
      </c>
      <c r="M6350" s="1">
        <v>5578.9332359676382</v>
      </c>
      <c r="N6350" s="1">
        <v>4876.9078763238458</v>
      </c>
      <c r="O6350" s="1">
        <v>4008</v>
      </c>
      <c r="P6350" s="1">
        <v>355</v>
      </c>
      <c r="Q6350" s="1">
        <v>2794.9699076010229</v>
      </c>
      <c r="R6350" s="1">
        <v>3418.772942555705</v>
      </c>
      <c r="S6350" s="1">
        <v>4255.7999999999993</v>
      </c>
      <c r="T6350" s="1">
        <v>3992.1690101984959</v>
      </c>
      <c r="U6350" s="1">
        <v>1807.168462743954</v>
      </c>
      <c r="V6350" s="1">
        <v>3249</v>
      </c>
      <c r="W6350" s="1">
        <v>792.58070487279269</v>
      </c>
      <c r="X6350" s="1">
        <v>7003.97177999213</v>
      </c>
      <c r="Y6350" s="1">
        <v>18164</v>
      </c>
      <c r="Z6350" s="1">
        <v>1818.5922323415041</v>
      </c>
      <c r="AA6350" s="1">
        <v>25621.433642851291</v>
      </c>
      <c r="AB6350" s="1">
        <v>606</v>
      </c>
      <c r="AC6350" s="1">
        <v>5044.0315826549559</v>
      </c>
      <c r="AD6350" s="1">
        <v>4164.742695178862</v>
      </c>
      <c r="AE6350" s="1">
        <v>4407.9729245728631</v>
      </c>
      <c r="AF6350" s="1">
        <v>23897.40153810718</v>
      </c>
      <c r="AG6350" s="1">
        <v>39276</v>
      </c>
      <c r="AH6350" s="1">
        <v>12080.08161083812</v>
      </c>
      <c r="AI6350" s="1">
        <v>1942.6112537017559</v>
      </c>
      <c r="AJ6350" s="1">
        <v>21248.62919487173</v>
      </c>
      <c r="AK6350" s="1">
        <v>2123.7259951622841</v>
      </c>
      <c r="AL6350" s="1">
        <v>217321.28125</v>
      </c>
      <c r="AM6350" s="1">
        <v>169418.9375</v>
      </c>
      <c r="AN6350" s="1">
        <v>47902.35546875</v>
      </c>
      <c r="AO6350" t="s">
        <v>19160</v>
      </c>
    </row>
    <row r="6351" spans="1:41" x14ac:dyDescent="0.25">
      <c r="A6351" s="1">
        <v>2023</v>
      </c>
      <c r="B6351" t="s">
        <v>4878</v>
      </c>
      <c r="C6351" t="s">
        <v>7140</v>
      </c>
      <c r="D6351" t="s">
        <v>7244</v>
      </c>
      <c r="E6351" t="s">
        <v>8036</v>
      </c>
      <c r="F6351" t="s">
        <v>10058</v>
      </c>
      <c r="G6351" t="s">
        <v>12224</v>
      </c>
      <c r="H6351" t="s">
        <v>12755</v>
      </c>
      <c r="I6351" s="1">
        <v>9207.4474898341014</v>
      </c>
      <c r="J6351" s="1">
        <v>3056.9259764969452</v>
      </c>
      <c r="K6351" s="1">
        <v>2202.5167873346591</v>
      </c>
      <c r="L6351" s="1">
        <v>2864.4695435315939</v>
      </c>
      <c r="M6351" s="1">
        <v>6639.6383252812129</v>
      </c>
      <c r="N6351" s="1">
        <v>4837.8719684999996</v>
      </c>
      <c r="O6351" s="1">
        <v>3937.1273410609328</v>
      </c>
      <c r="P6351" s="1">
        <v>334</v>
      </c>
      <c r="Q6351" s="1">
        <v>2764.2738491674818</v>
      </c>
      <c r="R6351" s="1">
        <v>3857.2337667764241</v>
      </c>
      <c r="S6351" s="1">
        <v>4821.4483200000004</v>
      </c>
      <c r="T6351" s="1">
        <v>4020.5075704012879</v>
      </c>
      <c r="U6351" s="1">
        <v>1214.6450306725001</v>
      </c>
      <c r="V6351" s="1">
        <v>73</v>
      </c>
      <c r="W6351" s="1">
        <v>1059.1709562880219</v>
      </c>
      <c r="X6351" s="1">
        <v>6564.4007418898582</v>
      </c>
      <c r="Y6351" s="1">
        <v>18024</v>
      </c>
      <c r="Z6351" s="1">
        <v>1571.46105838115</v>
      </c>
      <c r="AA6351" s="1">
        <v>35022.862277034132</v>
      </c>
      <c r="AB6351" s="1">
        <v>606</v>
      </c>
      <c r="AC6351" s="1">
        <v>6315.4999799999996</v>
      </c>
      <c r="AD6351" s="1">
        <v>3454.5422147306608</v>
      </c>
      <c r="AE6351" s="1">
        <v>4285.0480052995199</v>
      </c>
      <c r="AF6351" s="1">
        <v>25260.525782796791</v>
      </c>
      <c r="AG6351" s="1">
        <v>33116.254438947661</v>
      </c>
      <c r="AH6351" s="1">
        <v>16218.29724721335</v>
      </c>
      <c r="AI6351" s="1">
        <v>2214.0353162730239</v>
      </c>
      <c r="AJ6351" s="1">
        <v>13020.831381084459</v>
      </c>
      <c r="AK6351" s="1">
        <v>1839.8837183494979</v>
      </c>
      <c r="AL6351" s="1">
        <v>218403.90625</v>
      </c>
      <c r="AM6351" s="1">
        <v>164826.34375</v>
      </c>
      <c r="AN6351" s="1">
        <v>53577.56640625</v>
      </c>
      <c r="AO6351" t="s">
        <v>19161</v>
      </c>
    </row>
    <row r="6352" spans="1:41" x14ac:dyDescent="0.25">
      <c r="A6352" s="1">
        <v>2023</v>
      </c>
      <c r="B6352" t="s">
        <v>4879</v>
      </c>
      <c r="C6352" t="s">
        <v>7140</v>
      </c>
      <c r="D6352" t="s">
        <v>7244</v>
      </c>
      <c r="E6352" t="s">
        <v>8037</v>
      </c>
      <c r="F6352" t="s">
        <v>10059</v>
      </c>
      <c r="G6352" t="s">
        <v>12225</v>
      </c>
      <c r="H6352" t="s">
        <v>12755</v>
      </c>
      <c r="I6352" s="1"/>
      <c r="J6352" s="1"/>
      <c r="K6352" s="1"/>
      <c r="L6352" s="1"/>
      <c r="M6352" s="1"/>
      <c r="N6352" s="1">
        <v>0</v>
      </c>
      <c r="O6352" s="1"/>
      <c r="P6352" s="1"/>
      <c r="Q6352" s="1">
        <v>0</v>
      </c>
      <c r="R6352" s="1"/>
      <c r="S6352" s="1">
        <v>0</v>
      </c>
      <c r="T6352" s="1"/>
      <c r="U6352" s="1"/>
      <c r="V6352" s="1">
        <v>0</v>
      </c>
      <c r="W6352" s="1"/>
      <c r="X6352" s="1">
        <v>0</v>
      </c>
      <c r="Y6352" s="1"/>
      <c r="Z6352" s="1"/>
      <c r="AA6352" s="1"/>
      <c r="AB6352" s="1"/>
      <c r="AC6352" s="1">
        <v>634.31248275862072</v>
      </c>
      <c r="AD6352" s="1"/>
      <c r="AE6352" s="1"/>
      <c r="AF6352" s="1">
        <v>0</v>
      </c>
      <c r="AG6352" s="1"/>
      <c r="AH6352" s="1"/>
      <c r="AI6352" s="1"/>
      <c r="AJ6352" s="1"/>
      <c r="AK6352" s="1"/>
      <c r="AL6352" s="1">
        <v>634.3125</v>
      </c>
      <c r="AM6352" s="1">
        <v>634.3125</v>
      </c>
      <c r="AN6352" s="1">
        <v>0</v>
      </c>
      <c r="AO6352" t="s">
        <v>19162</v>
      </c>
    </row>
    <row r="6353" spans="1:41" x14ac:dyDescent="0.25">
      <c r="A6353" s="1">
        <v>2023</v>
      </c>
      <c r="B6353" t="s">
        <v>4880</v>
      </c>
      <c r="C6353" t="s">
        <v>7140</v>
      </c>
      <c r="D6353" t="s">
        <v>7244</v>
      </c>
      <c r="E6353" t="s">
        <v>8037</v>
      </c>
      <c r="F6353" t="s">
        <v>10059</v>
      </c>
      <c r="G6353" t="s">
        <v>12225</v>
      </c>
      <c r="H6353" t="s">
        <v>12755</v>
      </c>
      <c r="I6353" s="1"/>
      <c r="J6353" s="1"/>
      <c r="K6353" s="1"/>
      <c r="L6353" s="1"/>
      <c r="M6353" s="1"/>
      <c r="N6353" s="1">
        <v>0</v>
      </c>
      <c r="O6353" s="1"/>
      <c r="P6353" s="1"/>
      <c r="Q6353" s="1">
        <v>0</v>
      </c>
      <c r="R6353" s="1"/>
      <c r="S6353" s="1"/>
      <c r="T6353" s="1"/>
      <c r="U6353" s="1"/>
      <c r="V6353" s="1">
        <v>0</v>
      </c>
      <c r="W6353" s="1"/>
      <c r="X6353" s="1">
        <v>0</v>
      </c>
      <c r="Y6353" s="1"/>
      <c r="Z6353" s="1"/>
      <c r="AA6353" s="1"/>
      <c r="AB6353" s="1"/>
      <c r="AC6353" s="1">
        <v>1809.3758942583011</v>
      </c>
      <c r="AD6353" s="1"/>
      <c r="AE6353" s="1"/>
      <c r="AF6353" s="1">
        <v>0</v>
      </c>
      <c r="AG6353" s="1"/>
      <c r="AH6353" s="1">
        <v>0</v>
      </c>
      <c r="AI6353" s="1"/>
      <c r="AJ6353" s="1"/>
      <c r="AK6353" s="1"/>
      <c r="AL6353" s="1">
        <v>1809.3758544921875</v>
      </c>
      <c r="AM6353" s="1">
        <v>1809.3758544921875</v>
      </c>
      <c r="AN6353" s="1">
        <v>0</v>
      </c>
      <c r="AO6353" t="s">
        <v>19163</v>
      </c>
    </row>
    <row r="6354" spans="1:41" x14ac:dyDescent="0.25">
      <c r="A6354" s="1">
        <v>2023</v>
      </c>
      <c r="B6354" t="s">
        <v>4881</v>
      </c>
      <c r="C6354" t="s">
        <v>7140</v>
      </c>
      <c r="D6354" t="s">
        <v>7244</v>
      </c>
      <c r="E6354" t="s">
        <v>8037</v>
      </c>
      <c r="F6354" t="s">
        <v>10059</v>
      </c>
      <c r="G6354" t="s">
        <v>12225</v>
      </c>
      <c r="H6354" t="s">
        <v>12755</v>
      </c>
      <c r="I6354" s="1"/>
      <c r="J6354" s="1"/>
      <c r="K6354" s="1"/>
      <c r="L6354" s="1"/>
      <c r="M6354" s="1"/>
      <c r="N6354" s="1">
        <v>0</v>
      </c>
      <c r="O6354" s="1"/>
      <c r="P6354" s="1"/>
      <c r="Q6354" s="1">
        <v>0</v>
      </c>
      <c r="R6354" s="1"/>
      <c r="S6354" s="1"/>
      <c r="T6354" s="1"/>
      <c r="U6354" s="1"/>
      <c r="V6354" s="1">
        <v>0</v>
      </c>
      <c r="W6354" s="1"/>
      <c r="X6354" s="1"/>
      <c r="Y6354" s="1">
        <v>0</v>
      </c>
      <c r="Z6354" s="1"/>
      <c r="AA6354" s="1"/>
      <c r="AB6354" s="1"/>
      <c r="AC6354" s="1">
        <v>1392.0683868383317</v>
      </c>
      <c r="AD6354" s="1"/>
      <c r="AE6354" s="1"/>
      <c r="AF6354" s="1"/>
      <c r="AG6354" s="1"/>
      <c r="AH6354" s="1">
        <v>0</v>
      </c>
      <c r="AI6354" s="1"/>
      <c r="AJ6354" s="1">
        <v>0</v>
      </c>
      <c r="AK6354" s="1"/>
      <c r="AL6354" s="1">
        <v>1392.068359375</v>
      </c>
      <c r="AM6354" s="1">
        <v>1392.068359375</v>
      </c>
      <c r="AN6354" s="1">
        <v>0</v>
      </c>
      <c r="AO6354" t="s">
        <v>19164</v>
      </c>
    </row>
    <row r="6355" spans="1:41" x14ac:dyDescent="0.25">
      <c r="A6355" s="1">
        <v>2023</v>
      </c>
      <c r="B6355" t="s">
        <v>4882</v>
      </c>
      <c r="C6355" t="s">
        <v>7140</v>
      </c>
      <c r="D6355" t="s">
        <v>7244</v>
      </c>
      <c r="E6355" t="s">
        <v>8037</v>
      </c>
      <c r="F6355" t="s">
        <v>10059</v>
      </c>
      <c r="G6355" t="s">
        <v>12225</v>
      </c>
      <c r="H6355" t="s">
        <v>12755</v>
      </c>
      <c r="I6355" s="1"/>
      <c r="J6355" s="1"/>
      <c r="K6355" s="1"/>
      <c r="L6355" s="1"/>
      <c r="M6355" s="1"/>
      <c r="N6355" s="1"/>
      <c r="O6355" s="1"/>
      <c r="P6355" s="1"/>
      <c r="Q6355" s="1">
        <v>0</v>
      </c>
      <c r="R6355" s="1"/>
      <c r="S6355" s="1">
        <v>0</v>
      </c>
      <c r="T6355" s="1">
        <v>0</v>
      </c>
      <c r="U6355" s="1"/>
      <c r="V6355" s="1"/>
      <c r="W6355" s="1"/>
      <c r="X6355" s="1"/>
      <c r="Y6355" s="1"/>
      <c r="Z6355" s="1"/>
      <c r="AA6355" s="1">
        <v>0</v>
      </c>
      <c r="AB6355" s="1">
        <v>0</v>
      </c>
      <c r="AC6355" s="1">
        <v>1353.3473348926113</v>
      </c>
      <c r="AD6355" s="1"/>
      <c r="AE6355" s="1"/>
      <c r="AF6355" s="1"/>
      <c r="AG6355" s="1"/>
      <c r="AH6355" s="1"/>
      <c r="AI6355" s="1">
        <v>0</v>
      </c>
      <c r="AJ6355" s="1"/>
      <c r="AK6355" s="1"/>
      <c r="AL6355" s="1">
        <v>1353.3472900390625</v>
      </c>
      <c r="AM6355" s="1">
        <v>1353.3472900390625</v>
      </c>
      <c r="AN6355" s="1">
        <v>0</v>
      </c>
      <c r="AO6355" t="s">
        <v>19165</v>
      </c>
    </row>
    <row r="6356" spans="1:41" x14ac:dyDescent="0.25">
      <c r="A6356" s="1">
        <v>2023</v>
      </c>
      <c r="B6356" t="s">
        <v>4883</v>
      </c>
      <c r="C6356" t="s">
        <v>7140</v>
      </c>
      <c r="D6356" t="s">
        <v>7244</v>
      </c>
      <c r="E6356" t="s">
        <v>8037</v>
      </c>
      <c r="F6356" t="s">
        <v>10059</v>
      </c>
      <c r="G6356" t="s">
        <v>12225</v>
      </c>
      <c r="H6356" t="s">
        <v>12755</v>
      </c>
      <c r="I6356" s="1">
        <v>0</v>
      </c>
      <c r="J6356" s="1"/>
      <c r="K6356" s="1"/>
      <c r="L6356" s="1"/>
      <c r="M6356" s="1"/>
      <c r="N6356" s="1">
        <v>0</v>
      </c>
      <c r="O6356" s="1"/>
      <c r="P6356" s="1"/>
      <c r="Q6356" s="1">
        <v>0</v>
      </c>
      <c r="R6356" s="1"/>
      <c r="S6356" s="1">
        <v>0</v>
      </c>
      <c r="T6356" s="1"/>
      <c r="U6356" s="1"/>
      <c r="V6356" s="1">
        <v>0</v>
      </c>
      <c r="W6356" s="1"/>
      <c r="X6356" s="1"/>
      <c r="Y6356" s="1"/>
      <c r="Z6356" s="1"/>
      <c r="AA6356" s="1"/>
      <c r="AB6356" s="1"/>
      <c r="AC6356" s="1">
        <v>1836.2343479195613</v>
      </c>
      <c r="AD6356" s="1"/>
      <c r="AE6356" s="1"/>
      <c r="AF6356" s="1">
        <v>0</v>
      </c>
      <c r="AG6356" s="1">
        <v>0</v>
      </c>
      <c r="AH6356" s="1">
        <v>0</v>
      </c>
      <c r="AI6356" s="1"/>
      <c r="AJ6356" s="1"/>
      <c r="AK6356" s="1"/>
      <c r="AL6356" s="1">
        <v>1836.234375</v>
      </c>
      <c r="AM6356" s="1">
        <v>1836.234375</v>
      </c>
      <c r="AN6356" s="1">
        <v>0</v>
      </c>
      <c r="AO6356" t="s">
        <v>19166</v>
      </c>
    </row>
    <row r="6357" spans="1:41" x14ac:dyDescent="0.25">
      <c r="A6357" s="1">
        <v>2023</v>
      </c>
      <c r="B6357" t="s">
        <v>4884</v>
      </c>
      <c r="C6357" t="s">
        <v>7140</v>
      </c>
      <c r="D6357" t="s">
        <v>7244</v>
      </c>
      <c r="E6357" t="s">
        <v>8037</v>
      </c>
      <c r="F6357" t="s">
        <v>10059</v>
      </c>
      <c r="G6357" t="s">
        <v>12225</v>
      </c>
      <c r="H6357" t="s">
        <v>12755</v>
      </c>
      <c r="I6357" s="1"/>
      <c r="J6357" s="1"/>
      <c r="K6357" s="1"/>
      <c r="L6357" s="1"/>
      <c r="M6357" s="1"/>
      <c r="N6357" s="1">
        <v>0</v>
      </c>
      <c r="O6357" s="1"/>
      <c r="P6357" s="1"/>
      <c r="Q6357" s="1">
        <v>0</v>
      </c>
      <c r="R6357" s="1"/>
      <c r="S6357" s="1"/>
      <c r="T6357" s="1">
        <v>0</v>
      </c>
      <c r="U6357" s="1"/>
      <c r="V6357" s="1">
        <v>0</v>
      </c>
      <c r="W6357" s="1"/>
      <c r="X6357" s="1"/>
      <c r="Y6357" s="1"/>
      <c r="Z6357" s="1"/>
      <c r="AA6357" s="1"/>
      <c r="AB6357" s="1"/>
      <c r="AC6357" s="1">
        <v>2053.9642144860604</v>
      </c>
      <c r="AD6357" s="1"/>
      <c r="AE6357" s="1"/>
      <c r="AF6357" s="1">
        <v>0</v>
      </c>
      <c r="AG6357" s="1"/>
      <c r="AH6357" s="1"/>
      <c r="AI6357" s="1"/>
      <c r="AJ6357" s="1"/>
      <c r="AK6357" s="1"/>
      <c r="AL6357" s="1">
        <v>2053.964111328125</v>
      </c>
      <c r="AM6357" s="1">
        <v>2053.964111328125</v>
      </c>
      <c r="AN6357" s="1">
        <v>0</v>
      </c>
      <c r="AO6357" t="s">
        <v>19167</v>
      </c>
    </row>
    <row r="6358" spans="1:41" x14ac:dyDescent="0.25">
      <c r="A6358" s="1">
        <v>2023</v>
      </c>
      <c r="B6358" t="s">
        <v>4885</v>
      </c>
      <c r="C6358" t="s">
        <v>7140</v>
      </c>
      <c r="D6358" t="s">
        <v>7244</v>
      </c>
      <c r="E6358" t="s">
        <v>8037</v>
      </c>
      <c r="F6358" t="s">
        <v>10059</v>
      </c>
      <c r="G6358" t="s">
        <v>12225</v>
      </c>
      <c r="H6358" t="s">
        <v>12755</v>
      </c>
      <c r="I6358" s="1">
        <v>0</v>
      </c>
      <c r="J6358" s="1"/>
      <c r="K6358" s="1"/>
      <c r="L6358" s="1">
        <v>0</v>
      </c>
      <c r="M6358" s="1">
        <v>0</v>
      </c>
      <c r="N6358" s="1">
        <v>0</v>
      </c>
      <c r="O6358" s="1"/>
      <c r="P6358" s="1"/>
      <c r="Q6358" s="1">
        <v>0</v>
      </c>
      <c r="R6358" s="1"/>
      <c r="S6358" s="1"/>
      <c r="T6358" s="1"/>
      <c r="U6358" s="1"/>
      <c r="V6358" s="1">
        <v>0</v>
      </c>
      <c r="W6358" s="1"/>
      <c r="X6358" s="1">
        <v>0</v>
      </c>
      <c r="Y6358" s="1"/>
      <c r="Z6358" s="1"/>
      <c r="AA6358" s="1"/>
      <c r="AB6358" s="1"/>
      <c r="AC6358" s="1">
        <v>1808.349332518156</v>
      </c>
      <c r="AD6358" s="1"/>
      <c r="AE6358" s="1"/>
      <c r="AF6358" s="1">
        <v>0</v>
      </c>
      <c r="AG6358" s="1"/>
      <c r="AH6358" s="1">
        <v>0</v>
      </c>
      <c r="AI6358" s="1"/>
      <c r="AJ6358" s="1">
        <v>0</v>
      </c>
      <c r="AK6358" s="1"/>
      <c r="AL6358" s="1">
        <v>1808.349365234375</v>
      </c>
      <c r="AM6358" s="1">
        <v>1808.349365234375</v>
      </c>
      <c r="AN6358" s="1">
        <v>0</v>
      </c>
      <c r="AO6358" t="s">
        <v>19168</v>
      </c>
    </row>
    <row r="6359" spans="1:41" x14ac:dyDescent="0.25">
      <c r="A6359" s="1">
        <v>2023</v>
      </c>
      <c r="B6359" t="s">
        <v>4886</v>
      </c>
      <c r="C6359" t="s">
        <v>7140</v>
      </c>
      <c r="D6359" t="s">
        <v>7244</v>
      </c>
      <c r="E6359" t="s">
        <v>8037</v>
      </c>
      <c r="F6359" t="s">
        <v>10059</v>
      </c>
      <c r="G6359" t="s">
        <v>12225</v>
      </c>
      <c r="H6359" t="s">
        <v>12755</v>
      </c>
      <c r="I6359" s="1"/>
      <c r="J6359" s="1"/>
      <c r="K6359" s="1"/>
      <c r="L6359" s="1"/>
      <c r="M6359" s="1"/>
      <c r="N6359" s="1">
        <v>0</v>
      </c>
      <c r="O6359" s="1"/>
      <c r="P6359" s="1"/>
      <c r="Q6359" s="1">
        <v>0</v>
      </c>
      <c r="R6359" s="1"/>
      <c r="S6359" s="1"/>
      <c r="T6359" s="1"/>
      <c r="U6359" s="1"/>
      <c r="V6359" s="1">
        <v>0</v>
      </c>
      <c r="W6359" s="1"/>
      <c r="X6359" s="1">
        <v>0</v>
      </c>
      <c r="Y6359" s="1">
        <v>0</v>
      </c>
      <c r="Z6359" s="1"/>
      <c r="AA6359" s="1"/>
      <c r="AB6359" s="1"/>
      <c r="AC6359" s="1">
        <v>1868.1426444206347</v>
      </c>
      <c r="AD6359" s="1"/>
      <c r="AE6359" s="1"/>
      <c r="AF6359" s="1">
        <v>0</v>
      </c>
      <c r="AG6359" s="1"/>
      <c r="AH6359" s="1">
        <v>0</v>
      </c>
      <c r="AI6359" s="1"/>
      <c r="AJ6359" s="1"/>
      <c r="AK6359" s="1"/>
      <c r="AL6359" s="1">
        <v>1868.1427001953125</v>
      </c>
      <c r="AM6359" s="1">
        <v>1868.1427001953125</v>
      </c>
      <c r="AN6359" s="1">
        <v>0</v>
      </c>
      <c r="AO6359" t="s">
        <v>19169</v>
      </c>
    </row>
    <row r="6360" spans="1:41" x14ac:dyDescent="0.25">
      <c r="A6360" s="1">
        <v>2023</v>
      </c>
      <c r="B6360" t="s">
        <v>4887</v>
      </c>
      <c r="C6360" t="s">
        <v>7140</v>
      </c>
      <c r="D6360" t="s">
        <v>7244</v>
      </c>
      <c r="E6360" t="s">
        <v>8037</v>
      </c>
      <c r="F6360" t="s">
        <v>10059</v>
      </c>
      <c r="G6360" t="s">
        <v>12225</v>
      </c>
      <c r="H6360" t="s">
        <v>12755</v>
      </c>
      <c r="I6360" s="1"/>
      <c r="J6360" s="1"/>
      <c r="K6360" s="1"/>
      <c r="L6360" s="1"/>
      <c r="M6360" s="1"/>
      <c r="N6360" s="1"/>
      <c r="O6360" s="1"/>
      <c r="P6360" s="1"/>
      <c r="Q6360" s="1">
        <v>0</v>
      </c>
      <c r="R6360" s="1"/>
      <c r="S6360" s="1"/>
      <c r="T6360" s="1"/>
      <c r="U6360" s="1"/>
      <c r="V6360" s="1">
        <v>0</v>
      </c>
      <c r="W6360" s="1"/>
      <c r="X6360" s="1"/>
      <c r="Y6360" s="1"/>
      <c r="Z6360" s="1"/>
      <c r="AA6360" s="1">
        <v>0</v>
      </c>
      <c r="AB6360" s="1">
        <v>0</v>
      </c>
      <c r="AC6360" s="1">
        <v>1006.035844191944</v>
      </c>
      <c r="AD6360" s="1"/>
      <c r="AE6360" s="1"/>
      <c r="AF6360" s="1"/>
      <c r="AG6360" s="1">
        <v>0</v>
      </c>
      <c r="AH6360" s="1">
        <v>0</v>
      </c>
      <c r="AI6360" s="1">
        <v>0</v>
      </c>
      <c r="AJ6360" s="1"/>
      <c r="AK6360" s="1"/>
      <c r="AL6360" s="1">
        <v>1006.0358276367188</v>
      </c>
      <c r="AM6360" s="1">
        <v>1006.0358276367188</v>
      </c>
      <c r="AN6360" s="1">
        <v>0</v>
      </c>
      <c r="AO6360" t="s">
        <v>19170</v>
      </c>
    </row>
    <row r="6361" spans="1:41" x14ac:dyDescent="0.25">
      <c r="A6361" s="1">
        <v>2023</v>
      </c>
      <c r="B6361" t="s">
        <v>4888</v>
      </c>
      <c r="C6361" t="s">
        <v>7140</v>
      </c>
      <c r="D6361" t="s">
        <v>7244</v>
      </c>
      <c r="E6361" t="s">
        <v>8037</v>
      </c>
      <c r="F6361" t="s">
        <v>10060</v>
      </c>
      <c r="G6361" t="s">
        <v>12225</v>
      </c>
      <c r="H6361" t="s">
        <v>12755</v>
      </c>
      <c r="I6361" s="1"/>
      <c r="J6361" s="1"/>
      <c r="K6361" s="1"/>
      <c r="L6361" s="1"/>
      <c r="M6361" s="1"/>
      <c r="N6361" s="1">
        <v>0</v>
      </c>
      <c r="O6361" s="1">
        <v>0</v>
      </c>
      <c r="P6361" s="1"/>
      <c r="Q6361" s="1">
        <v>139.31829331848797</v>
      </c>
      <c r="R6361" s="1"/>
      <c r="S6361" s="1"/>
      <c r="T6361" s="1"/>
      <c r="U6361" s="1"/>
      <c r="V6361" s="1">
        <v>0</v>
      </c>
      <c r="W6361" s="1"/>
      <c r="X6361" s="1"/>
      <c r="Y6361" s="1">
        <v>0</v>
      </c>
      <c r="Z6361" s="1"/>
      <c r="AA6361" s="1">
        <v>193.48524576071608</v>
      </c>
      <c r="AB6361" s="1"/>
      <c r="AC6361" s="1">
        <v>385.63303590557467</v>
      </c>
      <c r="AD6361" s="1">
        <v>139.31829331848797</v>
      </c>
      <c r="AE6361" s="1"/>
      <c r="AF6361" s="1"/>
      <c r="AG6361" s="1"/>
      <c r="AH6361" s="1">
        <v>860.74185251201504</v>
      </c>
      <c r="AI6361" s="1"/>
      <c r="AJ6361" s="1">
        <v>0</v>
      </c>
      <c r="AK6361" s="1"/>
      <c r="AL6361" s="1">
        <v>1718.4967041015625</v>
      </c>
      <c r="AM6361" s="1">
        <v>718.43658447265625</v>
      </c>
      <c r="AN6361" s="1">
        <v>1000.0601806640625</v>
      </c>
      <c r="AO6361" t="s">
        <v>19171</v>
      </c>
    </row>
    <row r="6362" spans="1:41" x14ac:dyDescent="0.25">
      <c r="A6362" s="1">
        <v>2023</v>
      </c>
      <c r="B6362" t="s">
        <v>4889</v>
      </c>
      <c r="C6362" t="s">
        <v>7140</v>
      </c>
      <c r="D6362" t="s">
        <v>7244</v>
      </c>
      <c r="E6362" t="s">
        <v>8037</v>
      </c>
      <c r="F6362" t="s">
        <v>10060</v>
      </c>
      <c r="G6362" t="s">
        <v>12225</v>
      </c>
      <c r="H6362" t="s">
        <v>12755</v>
      </c>
      <c r="I6362" s="1"/>
      <c r="J6362" s="1"/>
      <c r="K6362" s="1"/>
      <c r="L6362" s="1"/>
      <c r="M6362" s="1"/>
      <c r="N6362" s="1">
        <v>0</v>
      </c>
      <c r="O6362" s="1"/>
      <c r="P6362" s="1"/>
      <c r="Q6362" s="1">
        <v>125</v>
      </c>
      <c r="R6362" s="1"/>
      <c r="S6362" s="1">
        <v>0</v>
      </c>
      <c r="T6362" s="1"/>
      <c r="U6362" s="1"/>
      <c r="V6362" s="1">
        <v>82</v>
      </c>
      <c r="W6362" s="1"/>
      <c r="X6362" s="1">
        <v>0</v>
      </c>
      <c r="Y6362" s="1"/>
      <c r="Z6362" s="1"/>
      <c r="AA6362" s="1"/>
      <c r="AB6362" s="1"/>
      <c r="AC6362" s="1">
        <v>0</v>
      </c>
      <c r="AD6362" s="1"/>
      <c r="AE6362" s="1"/>
      <c r="AF6362" s="1">
        <v>0</v>
      </c>
      <c r="AG6362" s="1"/>
      <c r="AH6362" s="1">
        <v>223</v>
      </c>
      <c r="AI6362" s="1"/>
      <c r="AJ6362" s="1"/>
      <c r="AK6362" s="1"/>
      <c r="AL6362" s="1">
        <v>430</v>
      </c>
      <c r="AM6362" s="1">
        <v>207</v>
      </c>
      <c r="AN6362" s="1">
        <v>223</v>
      </c>
      <c r="AO6362" t="s">
        <v>19172</v>
      </c>
    </row>
    <row r="6363" spans="1:41" x14ac:dyDescent="0.25">
      <c r="A6363" s="1">
        <v>2023</v>
      </c>
      <c r="B6363" t="s">
        <v>4890</v>
      </c>
      <c r="C6363" t="s">
        <v>7140</v>
      </c>
      <c r="D6363" t="s">
        <v>7244</v>
      </c>
      <c r="E6363" t="s">
        <v>8037</v>
      </c>
      <c r="F6363" t="s">
        <v>10060</v>
      </c>
      <c r="G6363" t="s">
        <v>12225</v>
      </c>
      <c r="H6363" t="s">
        <v>12755</v>
      </c>
      <c r="I6363" s="1"/>
      <c r="J6363" s="1"/>
      <c r="K6363" s="1"/>
      <c r="L6363" s="1"/>
      <c r="M6363" s="1"/>
      <c r="N6363" s="1"/>
      <c r="O6363" s="1">
        <v>0</v>
      </c>
      <c r="P6363" s="1">
        <v>22.78180338933522</v>
      </c>
      <c r="Q6363" s="1">
        <v>113.9090169466761</v>
      </c>
      <c r="R6363" s="1"/>
      <c r="S6363" s="1">
        <v>249.46074711322066</v>
      </c>
      <c r="T6363" s="1"/>
      <c r="U6363" s="1"/>
      <c r="V6363" s="1"/>
      <c r="W6363" s="1"/>
      <c r="X6363" s="1"/>
      <c r="Y6363" s="1"/>
      <c r="Z6363" s="1"/>
      <c r="AA6363" s="1">
        <v>212.5542256224976</v>
      </c>
      <c r="AB6363" s="1">
        <v>0</v>
      </c>
      <c r="AC6363" s="1">
        <v>394.61375440918357</v>
      </c>
      <c r="AD6363" s="1"/>
      <c r="AE6363" s="1"/>
      <c r="AF6363" s="1"/>
      <c r="AG6363" s="1"/>
      <c r="AH6363" s="1"/>
      <c r="AI6363" s="1">
        <v>0</v>
      </c>
      <c r="AJ6363" s="1"/>
      <c r="AK6363" s="1"/>
      <c r="AL6363" s="1">
        <v>993.319580078125</v>
      </c>
      <c r="AM6363" s="1">
        <v>743.85882568359375</v>
      </c>
      <c r="AN6363" s="1">
        <v>249.46075439453125</v>
      </c>
      <c r="AO6363" t="s">
        <v>19173</v>
      </c>
    </row>
    <row r="6364" spans="1:41" x14ac:dyDescent="0.25">
      <c r="A6364" s="1">
        <v>2023</v>
      </c>
      <c r="B6364" t="s">
        <v>4891</v>
      </c>
      <c r="C6364" t="s">
        <v>7140</v>
      </c>
      <c r="D6364" t="s">
        <v>7244</v>
      </c>
      <c r="E6364" t="s">
        <v>8037</v>
      </c>
      <c r="F6364" t="s">
        <v>10060</v>
      </c>
      <c r="G6364" t="s">
        <v>12225</v>
      </c>
      <c r="H6364" t="s">
        <v>12755</v>
      </c>
      <c r="I6364" s="1"/>
      <c r="J6364" s="1"/>
      <c r="K6364" s="1"/>
      <c r="L6364" s="1"/>
      <c r="M6364" s="1"/>
      <c r="N6364" s="1">
        <v>0</v>
      </c>
      <c r="O6364" s="1"/>
      <c r="P6364" s="1"/>
      <c r="Q6364" s="1">
        <v>136.49471314952163</v>
      </c>
      <c r="R6364" s="1"/>
      <c r="S6364" s="1"/>
      <c r="T6364" s="1"/>
      <c r="U6364" s="1"/>
      <c r="V6364" s="1">
        <v>63.333546901378035</v>
      </c>
      <c r="W6364" s="1"/>
      <c r="X6364" s="1">
        <v>0</v>
      </c>
      <c r="Y6364" s="1">
        <v>0</v>
      </c>
      <c r="Z6364" s="1"/>
      <c r="AA6364" s="1"/>
      <c r="AB6364" s="1"/>
      <c r="AC6364" s="1">
        <v>671.97516291292402</v>
      </c>
      <c r="AD6364" s="1">
        <v>136.49471314952163</v>
      </c>
      <c r="AE6364" s="1"/>
      <c r="AF6364" s="1">
        <v>0</v>
      </c>
      <c r="AG6364" s="1"/>
      <c r="AH6364" s="1">
        <v>857.18679857899576</v>
      </c>
      <c r="AI6364" s="1"/>
      <c r="AJ6364" s="1"/>
      <c r="AK6364" s="1"/>
      <c r="AL6364" s="1">
        <v>1865.48486328125</v>
      </c>
      <c r="AM6364" s="1">
        <v>871.80340576171875</v>
      </c>
      <c r="AN6364" s="1">
        <v>993.6815185546875</v>
      </c>
      <c r="AO6364" t="s">
        <v>19174</v>
      </c>
    </row>
    <row r="6365" spans="1:41" x14ac:dyDescent="0.25">
      <c r="A6365" s="1">
        <v>2023</v>
      </c>
      <c r="B6365" t="s">
        <v>4892</v>
      </c>
      <c r="C6365" t="s">
        <v>7140</v>
      </c>
      <c r="D6365" t="s">
        <v>7244</v>
      </c>
      <c r="E6365" t="s">
        <v>8037</v>
      </c>
      <c r="F6365" t="s">
        <v>10060</v>
      </c>
      <c r="G6365" t="s">
        <v>12225</v>
      </c>
      <c r="H6365" t="s">
        <v>12755</v>
      </c>
      <c r="I6365" s="1"/>
      <c r="J6365" s="1"/>
      <c r="K6365" s="1"/>
      <c r="L6365" s="1"/>
      <c r="M6365" s="1"/>
      <c r="N6365" s="1"/>
      <c r="O6365" s="1"/>
      <c r="P6365" s="1">
        <v>22.35635209315431</v>
      </c>
      <c r="Q6365" s="1">
        <v>139.72720058221444</v>
      </c>
      <c r="R6365" s="1"/>
      <c r="S6365" s="1"/>
      <c r="T6365" s="1"/>
      <c r="U6365" s="1"/>
      <c r="V6365" s="1">
        <v>0</v>
      </c>
      <c r="W6365" s="1"/>
      <c r="X6365" s="1"/>
      <c r="Y6365" s="1"/>
      <c r="Z6365" s="1"/>
      <c r="AA6365" s="1">
        <v>203.75579297700838</v>
      </c>
      <c r="AB6365" s="1">
        <v>0</v>
      </c>
      <c r="AC6365" s="1">
        <v>447.12704186308622</v>
      </c>
      <c r="AD6365" s="1">
        <v>139.72720058221444</v>
      </c>
      <c r="AE6365" s="1"/>
      <c r="AF6365" s="1"/>
      <c r="AG6365" s="1">
        <v>0</v>
      </c>
      <c r="AH6365" s="1">
        <v>1565.0277227251797</v>
      </c>
      <c r="AI6365" s="1">
        <v>0</v>
      </c>
      <c r="AJ6365" s="1"/>
      <c r="AK6365" s="1"/>
      <c r="AL6365" s="1">
        <v>2517.72119140625</v>
      </c>
      <c r="AM6365" s="1">
        <v>812.96636962890625</v>
      </c>
      <c r="AN6365" s="1">
        <v>1704.7548828125</v>
      </c>
      <c r="AO6365" t="s">
        <v>19175</v>
      </c>
    </row>
    <row r="6366" spans="1:41" x14ac:dyDescent="0.25">
      <c r="A6366" s="1">
        <v>2023</v>
      </c>
      <c r="B6366" t="s">
        <v>4893</v>
      </c>
      <c r="C6366" t="s">
        <v>7140</v>
      </c>
      <c r="D6366" t="s">
        <v>7244</v>
      </c>
      <c r="E6366" t="s">
        <v>8037</v>
      </c>
      <c r="F6366" t="s">
        <v>10060</v>
      </c>
      <c r="G6366" t="s">
        <v>12225</v>
      </c>
      <c r="H6366" t="s">
        <v>12755</v>
      </c>
      <c r="I6366" s="1"/>
      <c r="J6366" s="1"/>
      <c r="K6366" s="1"/>
      <c r="L6366" s="1"/>
      <c r="M6366" s="1"/>
      <c r="N6366" s="1">
        <v>0</v>
      </c>
      <c r="O6366" s="1"/>
      <c r="P6366" s="1"/>
      <c r="Q6366" s="1">
        <v>132.69306976675617</v>
      </c>
      <c r="R6366" s="1"/>
      <c r="S6366" s="1"/>
      <c r="T6366" s="1"/>
      <c r="U6366" s="1"/>
      <c r="V6366" s="1">
        <v>35.030970418423628</v>
      </c>
      <c r="W6366" s="1"/>
      <c r="X6366" s="1">
        <v>0</v>
      </c>
      <c r="Y6366" s="1"/>
      <c r="Z6366" s="1"/>
      <c r="AA6366" s="1"/>
      <c r="AB6366" s="1"/>
      <c r="AC6366" s="1">
        <v>0</v>
      </c>
      <c r="AD6366" s="1">
        <v>132.69306976675617</v>
      </c>
      <c r="AE6366" s="1"/>
      <c r="AF6366" s="1">
        <v>0</v>
      </c>
      <c r="AG6366" s="1"/>
      <c r="AH6366" s="1">
        <v>210.18582251054175</v>
      </c>
      <c r="AI6366" s="1"/>
      <c r="AJ6366" s="1"/>
      <c r="AK6366" s="1"/>
      <c r="AL6366" s="1">
        <v>510.60293579101563</v>
      </c>
      <c r="AM6366" s="1">
        <v>167.72404479980469</v>
      </c>
      <c r="AN6366" s="1">
        <v>342.87890625</v>
      </c>
      <c r="AO6366" t="s">
        <v>19176</v>
      </c>
    </row>
    <row r="6367" spans="1:41" x14ac:dyDescent="0.25">
      <c r="A6367" s="1">
        <v>2023</v>
      </c>
      <c r="B6367" t="s">
        <v>4894</v>
      </c>
      <c r="C6367" t="s">
        <v>7140</v>
      </c>
      <c r="D6367" t="s">
        <v>7244</v>
      </c>
      <c r="E6367" t="s">
        <v>8037</v>
      </c>
      <c r="F6367" t="s">
        <v>10060</v>
      </c>
      <c r="G6367" t="s">
        <v>12225</v>
      </c>
      <c r="H6367" t="s">
        <v>12755</v>
      </c>
      <c r="I6367" s="1">
        <v>0</v>
      </c>
      <c r="J6367" s="1"/>
      <c r="K6367" s="1"/>
      <c r="L6367" s="1"/>
      <c r="M6367" s="1"/>
      <c r="N6367" s="1">
        <v>0</v>
      </c>
      <c r="O6367" s="1"/>
      <c r="P6367" s="1"/>
      <c r="Q6367" s="1">
        <v>129.13691560390438</v>
      </c>
      <c r="R6367" s="1"/>
      <c r="S6367" s="1">
        <v>0</v>
      </c>
      <c r="T6367" s="1"/>
      <c r="U6367" s="1"/>
      <c r="V6367" s="1">
        <v>61.985719489874107</v>
      </c>
      <c r="W6367" s="1"/>
      <c r="X6367" s="1"/>
      <c r="Y6367" s="1"/>
      <c r="Z6367" s="1"/>
      <c r="AA6367" s="1"/>
      <c r="AB6367" s="1"/>
      <c r="AC6367" s="1">
        <v>0</v>
      </c>
      <c r="AD6367" s="1">
        <v>129.13691560390438</v>
      </c>
      <c r="AE6367" s="1"/>
      <c r="AF6367" s="1">
        <v>0</v>
      </c>
      <c r="AG6367" s="1">
        <v>0</v>
      </c>
      <c r="AH6367" s="1">
        <v>204.55287431658456</v>
      </c>
      <c r="AI6367" s="1"/>
      <c r="AJ6367" s="1"/>
      <c r="AK6367" s="1"/>
      <c r="AL6367" s="1">
        <v>524.81243896484375</v>
      </c>
      <c r="AM6367" s="1">
        <v>191.12263488769531</v>
      </c>
      <c r="AN6367" s="1">
        <v>333.68978881835938</v>
      </c>
      <c r="AO6367" t="s">
        <v>19177</v>
      </c>
    </row>
    <row r="6368" spans="1:41" x14ac:dyDescent="0.25">
      <c r="A6368" s="1">
        <v>2023</v>
      </c>
      <c r="B6368" t="s">
        <v>4895</v>
      </c>
      <c r="C6368" t="s">
        <v>7140</v>
      </c>
      <c r="D6368" t="s">
        <v>7244</v>
      </c>
      <c r="E6368" t="s">
        <v>8037</v>
      </c>
      <c r="F6368" t="s">
        <v>10060</v>
      </c>
      <c r="G6368" t="s">
        <v>12225</v>
      </c>
      <c r="H6368" t="s">
        <v>12755</v>
      </c>
      <c r="I6368" s="1">
        <v>0</v>
      </c>
      <c r="J6368" s="1"/>
      <c r="K6368" s="1"/>
      <c r="L6368" s="1"/>
      <c r="M6368" s="1">
        <v>0</v>
      </c>
      <c r="N6368" s="1">
        <v>0</v>
      </c>
      <c r="O6368" s="1">
        <v>0</v>
      </c>
      <c r="P6368" s="1">
        <v>22.197159760667503</v>
      </c>
      <c r="Q6368" s="1">
        <v>138.73224850417188</v>
      </c>
      <c r="R6368" s="1"/>
      <c r="S6368" s="1"/>
      <c r="T6368" s="1"/>
      <c r="U6368" s="1"/>
      <c r="V6368" s="1">
        <v>65.481621293969127</v>
      </c>
      <c r="W6368" s="1"/>
      <c r="X6368" s="1">
        <v>0</v>
      </c>
      <c r="Y6368" s="1"/>
      <c r="Z6368" s="1"/>
      <c r="AA6368" s="1"/>
      <c r="AB6368" s="1"/>
      <c r="AC6368" s="1">
        <v>699.21053246102633</v>
      </c>
      <c r="AD6368" s="1">
        <v>138.73224850417188</v>
      </c>
      <c r="AE6368" s="1"/>
      <c r="AF6368" s="1"/>
      <c r="AG6368" s="1"/>
      <c r="AH6368" s="1">
        <v>860.72103573180823</v>
      </c>
      <c r="AI6368" s="1"/>
      <c r="AJ6368" s="1">
        <v>0</v>
      </c>
      <c r="AK6368" s="1"/>
      <c r="AL6368" s="1">
        <v>1925.074951171875</v>
      </c>
      <c r="AM6368" s="1">
        <v>925.62158203125</v>
      </c>
      <c r="AN6368" s="1">
        <v>999.45330810546875</v>
      </c>
      <c r="AO6368" t="s">
        <v>19178</v>
      </c>
    </row>
    <row r="6369" spans="1:41" x14ac:dyDescent="0.25">
      <c r="A6369" s="1">
        <v>2023</v>
      </c>
      <c r="B6369" t="s">
        <v>4896</v>
      </c>
      <c r="C6369" t="s">
        <v>7140</v>
      </c>
      <c r="D6369" t="s">
        <v>7244</v>
      </c>
      <c r="E6369" t="s">
        <v>8037</v>
      </c>
      <c r="F6369" t="s">
        <v>10060</v>
      </c>
      <c r="G6369" t="s">
        <v>12225</v>
      </c>
      <c r="H6369" t="s">
        <v>12755</v>
      </c>
      <c r="I6369" s="1"/>
      <c r="J6369" s="1"/>
      <c r="K6369" s="1"/>
      <c r="L6369" s="1"/>
      <c r="M6369" s="1"/>
      <c r="N6369" s="1">
        <v>0</v>
      </c>
      <c r="O6369" s="1"/>
      <c r="P6369" s="1"/>
      <c r="Q6369" s="1">
        <v>126.45339257941822</v>
      </c>
      <c r="R6369" s="1"/>
      <c r="S6369" s="1"/>
      <c r="T6369" s="1">
        <v>0</v>
      </c>
      <c r="U6369" s="1"/>
      <c r="V6369" s="1">
        <v>46.534848469225906</v>
      </c>
      <c r="W6369" s="1"/>
      <c r="X6369" s="1"/>
      <c r="Y6369" s="1"/>
      <c r="Z6369" s="1"/>
      <c r="AA6369" s="1"/>
      <c r="AB6369" s="1"/>
      <c r="AC6369" s="1">
        <v>0</v>
      </c>
      <c r="AD6369" s="1">
        <v>126.45339257941822</v>
      </c>
      <c r="AE6369" s="1"/>
      <c r="AF6369" s="1">
        <v>0</v>
      </c>
      <c r="AG6369" s="1"/>
      <c r="AH6369" s="1">
        <v>237.73237804930625</v>
      </c>
      <c r="AI6369" s="1"/>
      <c r="AJ6369" s="1"/>
      <c r="AK6369" s="1"/>
      <c r="AL6369" s="1">
        <v>537.17401123046875</v>
      </c>
      <c r="AM6369" s="1">
        <v>172.98823547363281</v>
      </c>
      <c r="AN6369" s="1">
        <v>364.18576049804688</v>
      </c>
      <c r="AO6369" t="s">
        <v>19179</v>
      </c>
    </row>
    <row r="6370" spans="1:41" x14ac:dyDescent="0.25">
      <c r="A6370" s="1">
        <v>2023</v>
      </c>
      <c r="B6370" t="s">
        <v>4896</v>
      </c>
      <c r="C6370" t="s">
        <v>7140</v>
      </c>
      <c r="D6370" t="s">
        <v>7244</v>
      </c>
      <c r="E6370" t="s">
        <v>8037</v>
      </c>
      <c r="F6370" t="s">
        <v>10061</v>
      </c>
      <c r="G6370" t="s">
        <v>12225</v>
      </c>
      <c r="H6370" t="s">
        <v>12755</v>
      </c>
      <c r="I6370" s="1">
        <v>251.8951580182011</v>
      </c>
      <c r="J6370" s="1"/>
      <c r="K6370" s="1">
        <v>188.28051115028458</v>
      </c>
      <c r="L6370" s="1"/>
      <c r="M6370" s="1">
        <v>526.34160903004818</v>
      </c>
      <c r="N6370" s="1">
        <v>176.02312247055016</v>
      </c>
      <c r="O6370" s="1">
        <v>315.84617934060515</v>
      </c>
      <c r="P6370" s="1"/>
      <c r="Q6370" s="1">
        <v>143.08251951718202</v>
      </c>
      <c r="R6370" s="1"/>
      <c r="S6370" s="1">
        <v>831.19588830642704</v>
      </c>
      <c r="T6370" s="1">
        <v>333.83695640966408</v>
      </c>
      <c r="U6370" s="1"/>
      <c r="V6370" s="1">
        <v>351.03461780046496</v>
      </c>
      <c r="W6370" s="1">
        <v>123.14213462269061</v>
      </c>
      <c r="X6370" s="1"/>
      <c r="Y6370" s="1">
        <v>2398.5679504464047</v>
      </c>
      <c r="Z6370" s="1">
        <v>188.97599637924515</v>
      </c>
      <c r="AA6370" s="1"/>
      <c r="AB6370" s="1"/>
      <c r="AC6370" s="1">
        <v>0</v>
      </c>
      <c r="AD6370" s="1">
        <v>1285.7780957475245</v>
      </c>
      <c r="AE6370" s="1">
        <v>343.95322781601755</v>
      </c>
      <c r="AF6370" s="1">
        <v>0</v>
      </c>
      <c r="AG6370" s="1">
        <v>3445.6020410039878</v>
      </c>
      <c r="AH6370" s="1">
        <v>716.56099671595962</v>
      </c>
      <c r="AI6370" s="1"/>
      <c r="AJ6370" s="1">
        <v>1788.3811962638413</v>
      </c>
      <c r="AK6370" s="1">
        <v>222.55797093977606</v>
      </c>
      <c r="AL6370" s="1">
        <v>13631.0546875</v>
      </c>
      <c r="AM6370" s="1">
        <v>9087.515625</v>
      </c>
      <c r="AN6370" s="1">
        <v>4543.54052734375</v>
      </c>
      <c r="AO6370" t="s">
        <v>19180</v>
      </c>
    </row>
    <row r="6371" spans="1:41" x14ac:dyDescent="0.25">
      <c r="A6371" s="1">
        <v>2023</v>
      </c>
      <c r="B6371" t="s">
        <v>4897</v>
      </c>
      <c r="C6371" t="s">
        <v>7140</v>
      </c>
      <c r="D6371" t="s">
        <v>7244</v>
      </c>
      <c r="E6371" t="s">
        <v>8037</v>
      </c>
      <c r="F6371" t="s">
        <v>10061</v>
      </c>
      <c r="G6371" t="s">
        <v>12225</v>
      </c>
      <c r="H6371" t="s">
        <v>12755</v>
      </c>
      <c r="I6371" s="1">
        <v>250</v>
      </c>
      <c r="J6371" s="1"/>
      <c r="K6371" s="1">
        <v>200</v>
      </c>
      <c r="L6371" s="1"/>
      <c r="M6371" s="1">
        <v>364.27769205882362</v>
      </c>
      <c r="N6371" s="1">
        <v>467</v>
      </c>
      <c r="O6371" s="1"/>
      <c r="P6371" s="1"/>
      <c r="Q6371" s="1">
        <v>149</v>
      </c>
      <c r="R6371" s="1"/>
      <c r="S6371" s="1">
        <v>782.51670000000001</v>
      </c>
      <c r="T6371" s="1">
        <v>420</v>
      </c>
      <c r="U6371" s="1"/>
      <c r="V6371" s="1">
        <v>396</v>
      </c>
      <c r="W6371" s="1">
        <v>267</v>
      </c>
      <c r="X6371" s="1">
        <v>0</v>
      </c>
      <c r="Y6371" s="1">
        <v>2641</v>
      </c>
      <c r="Z6371" s="1">
        <v>198.18082799999999</v>
      </c>
      <c r="AA6371" s="1"/>
      <c r="AB6371" s="1"/>
      <c r="AC6371" s="1">
        <v>465.71501083743851</v>
      </c>
      <c r="AD6371" s="1">
        <v>328.536</v>
      </c>
      <c r="AE6371" s="1">
        <v>340</v>
      </c>
      <c r="AF6371" s="1">
        <v>1800</v>
      </c>
      <c r="AG6371" s="1">
        <v>3716.3824168505289</v>
      </c>
      <c r="AH6371" s="1">
        <v>740</v>
      </c>
      <c r="AI6371" s="1"/>
      <c r="AJ6371" s="1">
        <v>2119.2016868725</v>
      </c>
      <c r="AK6371" s="1">
        <v>237</v>
      </c>
      <c r="AL6371" s="1">
        <v>15881.8115234375</v>
      </c>
      <c r="AM6371" s="1">
        <v>12542.48046875</v>
      </c>
      <c r="AN6371" s="1">
        <v>3339.330322265625</v>
      </c>
      <c r="AO6371" t="s">
        <v>19181</v>
      </c>
    </row>
    <row r="6372" spans="1:41" x14ac:dyDescent="0.25">
      <c r="A6372" s="1">
        <v>2023</v>
      </c>
      <c r="B6372" t="s">
        <v>4898</v>
      </c>
      <c r="C6372" t="s">
        <v>7140</v>
      </c>
      <c r="D6372" t="s">
        <v>7244</v>
      </c>
      <c r="E6372" t="s">
        <v>8037</v>
      </c>
      <c r="F6372" t="s">
        <v>10061</v>
      </c>
      <c r="G6372" t="s">
        <v>12225</v>
      </c>
      <c r="H6372" t="s">
        <v>12755</v>
      </c>
      <c r="I6372" s="1">
        <v>50.635600688963628</v>
      </c>
      <c r="J6372" s="1"/>
      <c r="K6372" s="1">
        <v>112.47164363520582</v>
      </c>
      <c r="L6372" s="1"/>
      <c r="M6372" s="1">
        <v>259.88593383668916</v>
      </c>
      <c r="N6372" s="1">
        <v>0</v>
      </c>
      <c r="O6372" s="1">
        <v>193.58117001947235</v>
      </c>
      <c r="P6372" s="1"/>
      <c r="Q6372" s="1">
        <v>115.82941357868405</v>
      </c>
      <c r="R6372" s="1"/>
      <c r="S6372" s="1">
        <v>650.80679229691907</v>
      </c>
      <c r="T6372" s="1">
        <v>272.98942629904326</v>
      </c>
      <c r="U6372" s="1"/>
      <c r="V6372" s="1">
        <v>312.29990368610549</v>
      </c>
      <c r="W6372" s="1">
        <v>91.724447236478539</v>
      </c>
      <c r="X6372" s="1">
        <v>109.1957705196173</v>
      </c>
      <c r="Y6372" s="1">
        <v>1587.7065033552356</v>
      </c>
      <c r="Z6372" s="1">
        <v>152.87407872746422</v>
      </c>
      <c r="AA6372" s="1"/>
      <c r="AB6372" s="1"/>
      <c r="AC6372" s="1">
        <v>167.20056381963801</v>
      </c>
      <c r="AD6372" s="1">
        <v>330.86318467444045</v>
      </c>
      <c r="AE6372" s="1">
        <v>260.51848459508557</v>
      </c>
      <c r="AF6372" s="1">
        <v>1637.9365577942594</v>
      </c>
      <c r="AG6372" s="1">
        <v>3044.3780820869301</v>
      </c>
      <c r="AH6372" s="1">
        <v>514.31207914739753</v>
      </c>
      <c r="AI6372" s="1"/>
      <c r="AJ6372" s="1">
        <v>1100.296547266581</v>
      </c>
      <c r="AK6372" s="1">
        <v>174.71323283138767</v>
      </c>
      <c r="AL6372" s="1">
        <v>11140.2197265625</v>
      </c>
      <c r="AM6372" s="1">
        <v>8429.67578125</v>
      </c>
      <c r="AN6372" s="1">
        <v>2710.54345703125</v>
      </c>
      <c r="AO6372" t="s">
        <v>19182</v>
      </c>
    </row>
    <row r="6373" spans="1:41" x14ac:dyDescent="0.25">
      <c r="A6373" s="1">
        <v>2023</v>
      </c>
      <c r="B6373" t="s">
        <v>4899</v>
      </c>
      <c r="C6373" t="s">
        <v>7140</v>
      </c>
      <c r="D6373" t="s">
        <v>7244</v>
      </c>
      <c r="E6373" t="s">
        <v>8037</v>
      </c>
      <c r="F6373" t="s">
        <v>10061</v>
      </c>
      <c r="G6373" t="s">
        <v>12225</v>
      </c>
      <c r="H6373" t="s">
        <v>12755</v>
      </c>
      <c r="I6373" s="1">
        <v>234.17462511510894</v>
      </c>
      <c r="J6373" s="1"/>
      <c r="K6373" s="1"/>
      <c r="L6373" s="1"/>
      <c r="M6373" s="1">
        <v>286.16130679237517</v>
      </c>
      <c r="N6373" s="1"/>
      <c r="O6373" s="1">
        <v>212.38534488496595</v>
      </c>
      <c r="P6373" s="1">
        <v>435.94886581650906</v>
      </c>
      <c r="Q6373" s="1">
        <v>148.67868396031344</v>
      </c>
      <c r="R6373" s="1"/>
      <c r="S6373" s="1">
        <v>558.90880232885775</v>
      </c>
      <c r="T6373" s="1"/>
      <c r="U6373" s="1"/>
      <c r="V6373" s="1">
        <v>264.92277230387856</v>
      </c>
      <c r="W6373" s="1"/>
      <c r="X6373" s="1">
        <v>120.72430130303327</v>
      </c>
      <c r="Y6373" s="1">
        <v>2257.9915614085853</v>
      </c>
      <c r="Z6373" s="1"/>
      <c r="AA6373" s="1">
        <v>1746.0310984753517</v>
      </c>
      <c r="AB6373" s="1">
        <v>42.477068976993188</v>
      </c>
      <c r="AC6373" s="1">
        <v>223.56352093154311</v>
      </c>
      <c r="AD6373" s="1">
        <v>372.23326235101928</v>
      </c>
      <c r="AE6373" s="1">
        <v>281.41167659075126</v>
      </c>
      <c r="AF6373" s="1"/>
      <c r="AG6373" s="1">
        <v>3258.4383175772405</v>
      </c>
      <c r="AH6373" s="1">
        <v>562.62331022913531</v>
      </c>
      <c r="AI6373" s="1">
        <v>0</v>
      </c>
      <c r="AJ6373" s="1">
        <v>3660.5712646035163</v>
      </c>
      <c r="AK6373" s="1">
        <v>240.05181126181441</v>
      </c>
      <c r="AL6373" s="1">
        <v>14907.2978515625</v>
      </c>
      <c r="AM6373" s="1">
        <v>12511.732421875</v>
      </c>
      <c r="AN6373" s="1">
        <v>2395.565185546875</v>
      </c>
      <c r="AO6373" t="s">
        <v>19183</v>
      </c>
    </row>
    <row r="6374" spans="1:41" x14ac:dyDescent="0.25">
      <c r="A6374" s="1">
        <v>2023</v>
      </c>
      <c r="B6374" t="s">
        <v>4900</v>
      </c>
      <c r="C6374" t="s">
        <v>7140</v>
      </c>
      <c r="D6374" t="s">
        <v>7244</v>
      </c>
      <c r="E6374" t="s">
        <v>8037</v>
      </c>
      <c r="F6374" t="s">
        <v>10061</v>
      </c>
      <c r="G6374" t="s">
        <v>12225</v>
      </c>
      <c r="H6374" t="s">
        <v>12755</v>
      </c>
      <c r="I6374" s="1">
        <v>121.62502434999223</v>
      </c>
      <c r="J6374" s="1"/>
      <c r="K6374" s="1">
        <v>90.984876454091577</v>
      </c>
      <c r="L6374" s="1"/>
      <c r="M6374" s="1">
        <v>285.32386471626336</v>
      </c>
      <c r="N6374" s="1">
        <v>0</v>
      </c>
      <c r="O6374" s="1">
        <v>111.60064022618815</v>
      </c>
      <c r="P6374" s="1"/>
      <c r="Q6374" s="1">
        <v>113.68372734788618</v>
      </c>
      <c r="R6374" s="1"/>
      <c r="S6374" s="1"/>
      <c r="T6374" s="1">
        <v>256.34565970601784</v>
      </c>
      <c r="U6374" s="1"/>
      <c r="V6374" s="1">
        <v>211.76380584410171</v>
      </c>
      <c r="W6374" s="1">
        <v>106.99644926859875</v>
      </c>
      <c r="X6374" s="1">
        <v>133.74556158574845</v>
      </c>
      <c r="Y6374" s="1">
        <v>1418.8174991554815</v>
      </c>
      <c r="Z6374" s="1">
        <v>187.24378622004784</v>
      </c>
      <c r="AA6374" s="1">
        <v>1020.4594289961324</v>
      </c>
      <c r="AB6374" s="1"/>
      <c r="AC6374" s="1">
        <v>235.94946156419121</v>
      </c>
      <c r="AD6374" s="1">
        <v>330.40614988777952</v>
      </c>
      <c r="AE6374" s="1">
        <v>280.58813415824045</v>
      </c>
      <c r="AF6374" s="1"/>
      <c r="AG6374" s="1">
        <v>2821.7790814081227</v>
      </c>
      <c r="AH6374" s="1">
        <v>515.61477447903087</v>
      </c>
      <c r="AI6374" s="1"/>
      <c r="AJ6374" s="1">
        <v>1805.8134266832581</v>
      </c>
      <c r="AK6374" s="1">
        <v>222.90926930958074</v>
      </c>
      <c r="AL6374" s="1">
        <v>10271.650390625</v>
      </c>
      <c r="AM6374" s="1">
        <v>8217.7236328125</v>
      </c>
      <c r="AN6374" s="1">
        <v>2053.92724609375</v>
      </c>
      <c r="AO6374" t="s">
        <v>19184</v>
      </c>
    </row>
    <row r="6375" spans="1:41" x14ac:dyDescent="0.25">
      <c r="A6375" s="1">
        <v>2023</v>
      </c>
      <c r="B6375" t="s">
        <v>4901</v>
      </c>
      <c r="C6375" t="s">
        <v>7140</v>
      </c>
      <c r="D6375" t="s">
        <v>7244</v>
      </c>
      <c r="E6375" t="s">
        <v>8037</v>
      </c>
      <c r="F6375" t="s">
        <v>10061</v>
      </c>
      <c r="G6375" t="s">
        <v>12225</v>
      </c>
      <c r="H6375" t="s">
        <v>12755</v>
      </c>
      <c r="I6375" s="1">
        <v>226.95822652905974</v>
      </c>
      <c r="J6375" s="1"/>
      <c r="K6375" s="1">
        <v>176.21639665025216</v>
      </c>
      <c r="L6375" s="1"/>
      <c r="M6375" s="1">
        <v>324.8326347890191</v>
      </c>
      <c r="N6375" s="1">
        <v>185.77029767345863</v>
      </c>
      <c r="O6375" s="1">
        <v>270.73844719562419</v>
      </c>
      <c r="P6375" s="1"/>
      <c r="Q6375" s="1">
        <v>112.60333900406928</v>
      </c>
      <c r="R6375" s="1"/>
      <c r="S6375" s="1">
        <v>743.08119069383451</v>
      </c>
      <c r="T6375" s="1">
        <v>318.46336744021477</v>
      </c>
      <c r="U6375" s="1"/>
      <c r="V6375" s="1">
        <v>303.60174362633808</v>
      </c>
      <c r="W6375" s="1">
        <v>105.71259714775016</v>
      </c>
      <c r="X6375" s="1">
        <v>0</v>
      </c>
      <c r="Y6375" s="1">
        <v>1896.980125385546</v>
      </c>
      <c r="Z6375" s="1">
        <v>650.12279528259398</v>
      </c>
      <c r="AA6375" s="1"/>
      <c r="AB6375" s="1"/>
      <c r="AC6375" s="1">
        <v>221.76664401647591</v>
      </c>
      <c r="AD6375" s="1">
        <v>1257.9303013888484</v>
      </c>
      <c r="AE6375" s="1">
        <v>266.44768409164635</v>
      </c>
      <c r="AF6375" s="1">
        <v>1592.3168372010739</v>
      </c>
      <c r="AG6375" s="1">
        <v>3316.2651996107697</v>
      </c>
      <c r="AH6375" s="1">
        <v>407.63311032347491</v>
      </c>
      <c r="AI6375" s="1"/>
      <c r="AJ6375" s="1">
        <v>1069.6511472252362</v>
      </c>
      <c r="AK6375" s="1">
        <v>169.84712930144789</v>
      </c>
      <c r="AL6375" s="1">
        <v>13616.9384765625</v>
      </c>
      <c r="AM6375" s="1">
        <v>9842.484375</v>
      </c>
      <c r="AN6375" s="1">
        <v>3774.455322265625</v>
      </c>
      <c r="AO6375" t="s">
        <v>19185</v>
      </c>
    </row>
    <row r="6376" spans="1:41" x14ac:dyDescent="0.25">
      <c r="A6376" s="1">
        <v>2023</v>
      </c>
      <c r="B6376" t="s">
        <v>4902</v>
      </c>
      <c r="C6376" t="s">
        <v>7140</v>
      </c>
      <c r="D6376" t="s">
        <v>7244</v>
      </c>
      <c r="E6376" t="s">
        <v>8037</v>
      </c>
      <c r="F6376" t="s">
        <v>10061</v>
      </c>
      <c r="G6376" t="s">
        <v>12225</v>
      </c>
      <c r="H6376" t="s">
        <v>12755</v>
      </c>
      <c r="I6376" s="1">
        <v>41.261269192232859</v>
      </c>
      <c r="J6376" s="1"/>
      <c r="K6376" s="1">
        <v>90.602146995116541</v>
      </c>
      <c r="L6376" s="1"/>
      <c r="M6376" s="1">
        <v>264.14620115194327</v>
      </c>
      <c r="N6376" s="1">
        <v>23.307017748700876</v>
      </c>
      <c r="O6376" s="1">
        <v>142.93195113089016</v>
      </c>
      <c r="P6376" s="1">
        <v>388.45029581168126</v>
      </c>
      <c r="Q6376" s="1">
        <v>97.667502946937006</v>
      </c>
      <c r="R6376" s="1"/>
      <c r="S6376" s="1">
        <v>577.02311123699224</v>
      </c>
      <c r="T6376" s="1">
        <v>277.46449700834376</v>
      </c>
      <c r="U6376" s="1"/>
      <c r="V6376" s="1">
        <v>307.4306626852449</v>
      </c>
      <c r="W6376" s="1">
        <v>93.228070994803502</v>
      </c>
      <c r="X6376" s="1">
        <v>110.9857988033375</v>
      </c>
      <c r="Y6376" s="1">
        <v>1620.3926625287277</v>
      </c>
      <c r="Z6376" s="1">
        <v>186.94814998659854</v>
      </c>
      <c r="AA6376" s="1"/>
      <c r="AB6376" s="1"/>
      <c r="AC6376" s="1">
        <v>173.20443761248853</v>
      </c>
      <c r="AD6376" s="1">
        <v>336.28697037411263</v>
      </c>
      <c r="AE6376" s="1">
        <v>306.32080469721154</v>
      </c>
      <c r="AF6376" s="1"/>
      <c r="AG6376" s="1">
        <v>2770.3690686728642</v>
      </c>
      <c r="AH6376" s="1">
        <v>515.60230449235553</v>
      </c>
      <c r="AI6376" s="1"/>
      <c r="AJ6376" s="1">
        <v>1647.5238951744482</v>
      </c>
      <c r="AK6376" s="1">
        <v>221.971597606675</v>
      </c>
      <c r="AL6376" s="1">
        <v>10193.1181640625</v>
      </c>
      <c r="AM6376" s="1">
        <v>7562.8759765625</v>
      </c>
      <c r="AN6376" s="1">
        <v>2630.24267578125</v>
      </c>
      <c r="AO6376" t="s">
        <v>19186</v>
      </c>
    </row>
    <row r="6377" spans="1:41" x14ac:dyDescent="0.25">
      <c r="A6377" s="1">
        <v>2023</v>
      </c>
      <c r="B6377" t="s">
        <v>4903</v>
      </c>
      <c r="C6377" t="s">
        <v>7140</v>
      </c>
      <c r="D6377" t="s">
        <v>7244</v>
      </c>
      <c r="E6377" t="s">
        <v>8037</v>
      </c>
      <c r="F6377" t="s">
        <v>10061</v>
      </c>
      <c r="G6377" t="s">
        <v>12225</v>
      </c>
      <c r="H6377" t="s">
        <v>12755</v>
      </c>
      <c r="I6377" s="1">
        <v>238.50294803038372</v>
      </c>
      <c r="J6377" s="1"/>
      <c r="K6377" s="1"/>
      <c r="L6377" s="1"/>
      <c r="M6377" s="1">
        <v>291.60708338349082</v>
      </c>
      <c r="N6377" s="1"/>
      <c r="O6377" s="1">
        <v>216.42713219868457</v>
      </c>
      <c r="P6377" s="1">
        <v>444.24516609203681</v>
      </c>
      <c r="Q6377" s="1">
        <v>151.64137881026255</v>
      </c>
      <c r="R6377" s="1"/>
      <c r="S6377" s="1">
        <v>1169.8456040423634</v>
      </c>
      <c r="T6377" s="1"/>
      <c r="U6377" s="1"/>
      <c r="V6377" s="1">
        <v>367.92612473776381</v>
      </c>
      <c r="W6377" s="1">
        <v>166.07934670825375</v>
      </c>
      <c r="X6377" s="1">
        <v>170.13011859028404</v>
      </c>
      <c r="Y6377" s="1">
        <v>3385.3759836552135</v>
      </c>
      <c r="Z6377" s="1">
        <v>288753.64455782907</v>
      </c>
      <c r="AA6377" s="1">
        <v>1590.8875951559119</v>
      </c>
      <c r="AB6377" s="1">
        <v>36.450885422936352</v>
      </c>
      <c r="AC6377" s="1">
        <v>216.48408670715793</v>
      </c>
      <c r="AD6377" s="1">
        <v>405.61520117491051</v>
      </c>
      <c r="AE6377" s="1">
        <v>286.76706561249779</v>
      </c>
      <c r="AF6377" s="1"/>
      <c r="AG6377" s="1">
        <v>5589.5154615733964</v>
      </c>
      <c r="AH6377" s="1">
        <v>771.4875281116831</v>
      </c>
      <c r="AI6377" s="1">
        <v>0</v>
      </c>
      <c r="AJ6377" s="1">
        <v>4442.7537710800807</v>
      </c>
      <c r="AK6377" s="1"/>
      <c r="AL6377" s="1">
        <v>308695.375</v>
      </c>
      <c r="AM6377" s="1">
        <v>305467.71875</v>
      </c>
      <c r="AN6377" s="1">
        <v>3227.642822265625</v>
      </c>
      <c r="AO6377" t="s">
        <v>19187</v>
      </c>
    </row>
    <row r="6378" spans="1:41" x14ac:dyDescent="0.25">
      <c r="A6378" s="1">
        <v>2023</v>
      </c>
      <c r="B6378" t="s">
        <v>4904</v>
      </c>
      <c r="C6378" t="s">
        <v>7140</v>
      </c>
      <c r="D6378" t="s">
        <v>7244</v>
      </c>
      <c r="E6378" t="s">
        <v>8037</v>
      </c>
      <c r="F6378" t="s">
        <v>10061</v>
      </c>
      <c r="G6378" t="s">
        <v>12225</v>
      </c>
      <c r="H6378" t="s">
        <v>12755</v>
      </c>
      <c r="I6378" s="1">
        <v>257.36227650942828</v>
      </c>
      <c r="J6378" s="1"/>
      <c r="K6378" s="1">
        <v>177.69239587097243</v>
      </c>
      <c r="L6378" s="1"/>
      <c r="M6378" s="1">
        <v>398.79639813382079</v>
      </c>
      <c r="N6378" s="1">
        <v>188.0233491192848</v>
      </c>
      <c r="O6378" s="1">
        <v>283.06811900375845</v>
      </c>
      <c r="P6378" s="1"/>
      <c r="Q6378" s="1">
        <v>302.0357491676599</v>
      </c>
      <c r="R6378" s="1"/>
      <c r="S6378" s="1">
        <v>759.32506375095784</v>
      </c>
      <c r="T6378" s="1">
        <v>340.92145719430761</v>
      </c>
      <c r="U6378" s="1"/>
      <c r="V6378" s="1">
        <v>272.73716575544609</v>
      </c>
      <c r="W6378" s="1">
        <v>126.07783769945313</v>
      </c>
      <c r="X6378" s="1"/>
      <c r="Y6378" s="1">
        <v>18954.199924678673</v>
      </c>
      <c r="Z6378" s="1">
        <v>492.87428304710983</v>
      </c>
      <c r="AA6378" s="1"/>
      <c r="AB6378" s="1"/>
      <c r="AC6378" s="1">
        <v>317.93541680731653</v>
      </c>
      <c r="AD6378" s="1">
        <v>1313.4451634162976</v>
      </c>
      <c r="AE6378" s="1">
        <v>355.38479174194487</v>
      </c>
      <c r="AF6378" s="1">
        <v>1652.9525197299763</v>
      </c>
      <c r="AG6378" s="1">
        <v>3174.7019332063855</v>
      </c>
      <c r="AH6378" s="1">
        <v>640.51910139536574</v>
      </c>
      <c r="AI6378" s="1"/>
      <c r="AJ6378" s="1">
        <v>1040.9846585631647</v>
      </c>
      <c r="AK6378" s="1">
        <v>227.28097146287172</v>
      </c>
      <c r="AL6378" s="1">
        <v>31276.3203125</v>
      </c>
      <c r="AM6378" s="1">
        <v>27009.193359375</v>
      </c>
      <c r="AN6378" s="1">
        <v>4267.12646484375</v>
      </c>
      <c r="AO6378" t="s">
        <v>19188</v>
      </c>
    </row>
    <row r="6379" spans="1:41" x14ac:dyDescent="0.25">
      <c r="A6379" s="1">
        <v>2023</v>
      </c>
      <c r="B6379" t="s">
        <v>4905</v>
      </c>
      <c r="C6379" t="s">
        <v>7140</v>
      </c>
      <c r="D6379" t="s">
        <v>7244</v>
      </c>
      <c r="E6379" t="s">
        <v>8037</v>
      </c>
      <c r="F6379" t="s">
        <v>10062</v>
      </c>
      <c r="G6379" t="s">
        <v>12225</v>
      </c>
      <c r="H6379" t="s">
        <v>12755</v>
      </c>
      <c r="I6379" s="1"/>
      <c r="J6379" s="1"/>
      <c r="K6379" s="1"/>
      <c r="L6379" s="1"/>
      <c r="M6379" s="1"/>
      <c r="N6379" s="1">
        <v>250</v>
      </c>
      <c r="O6379" s="1"/>
      <c r="P6379" s="1"/>
      <c r="Q6379" s="1">
        <v>0</v>
      </c>
      <c r="R6379" s="1"/>
      <c r="S6379" s="1">
        <v>0</v>
      </c>
      <c r="T6379" s="1"/>
      <c r="U6379" s="1"/>
      <c r="V6379" s="1">
        <v>0</v>
      </c>
      <c r="W6379" s="1"/>
      <c r="X6379" s="1">
        <v>0</v>
      </c>
      <c r="Y6379" s="1"/>
      <c r="Z6379" s="1"/>
      <c r="AA6379" s="1"/>
      <c r="AB6379" s="1"/>
      <c r="AC6379" s="1">
        <v>0</v>
      </c>
      <c r="AD6379" s="1"/>
      <c r="AE6379" s="1"/>
      <c r="AF6379" s="1">
        <v>0</v>
      </c>
      <c r="AG6379" s="1"/>
      <c r="AH6379" s="1">
        <v>73</v>
      </c>
      <c r="AI6379" s="1"/>
      <c r="AJ6379" s="1"/>
      <c r="AK6379" s="1"/>
      <c r="AL6379" s="1">
        <v>323</v>
      </c>
      <c r="AM6379" s="1">
        <v>250</v>
      </c>
      <c r="AN6379" s="1">
        <v>73</v>
      </c>
      <c r="AO6379" t="s">
        <v>19189</v>
      </c>
    </row>
    <row r="6380" spans="1:41" x14ac:dyDescent="0.25">
      <c r="A6380" s="1">
        <v>2023</v>
      </c>
      <c r="B6380" t="s">
        <v>4906</v>
      </c>
      <c r="C6380" t="s">
        <v>7140</v>
      </c>
      <c r="D6380" t="s">
        <v>7244</v>
      </c>
      <c r="E6380" t="s">
        <v>8037</v>
      </c>
      <c r="F6380" t="s">
        <v>10062</v>
      </c>
      <c r="G6380" t="s">
        <v>12225</v>
      </c>
      <c r="H6380" t="s">
        <v>12755</v>
      </c>
      <c r="I6380" s="1"/>
      <c r="J6380" s="1"/>
      <c r="K6380" s="1"/>
      <c r="L6380" s="1"/>
      <c r="M6380" s="1"/>
      <c r="N6380" s="1"/>
      <c r="O6380" s="1"/>
      <c r="P6380" s="1">
        <v>22.78180338933522</v>
      </c>
      <c r="Q6380" s="1">
        <v>0</v>
      </c>
      <c r="R6380" s="1"/>
      <c r="S6380" s="1">
        <v>0</v>
      </c>
      <c r="T6380" s="1"/>
      <c r="U6380" s="1"/>
      <c r="V6380" s="1"/>
      <c r="W6380" s="1"/>
      <c r="X6380" s="1">
        <v>125.06978619540381</v>
      </c>
      <c r="Y6380" s="1"/>
      <c r="Z6380" s="1"/>
      <c r="AA6380" s="1">
        <v>653.83775727392083</v>
      </c>
      <c r="AB6380" s="1">
        <v>0</v>
      </c>
      <c r="AC6380" s="1"/>
      <c r="AD6380" s="1"/>
      <c r="AE6380" s="1"/>
      <c r="AF6380" s="1"/>
      <c r="AG6380" s="1"/>
      <c r="AH6380" s="1">
        <v>141.81672609861175</v>
      </c>
      <c r="AI6380" s="1">
        <v>0</v>
      </c>
      <c r="AJ6380" s="1"/>
      <c r="AK6380" s="1"/>
      <c r="AL6380" s="1">
        <v>943.50604248046875</v>
      </c>
      <c r="AM6380" s="1">
        <v>676.61956787109375</v>
      </c>
      <c r="AN6380" s="1">
        <v>266.88650512695313</v>
      </c>
      <c r="AO6380" t="s">
        <v>19190</v>
      </c>
    </row>
    <row r="6381" spans="1:41" x14ac:dyDescent="0.25">
      <c r="A6381" s="1">
        <v>2023</v>
      </c>
      <c r="B6381" t="s">
        <v>4907</v>
      </c>
      <c r="C6381" t="s">
        <v>7140</v>
      </c>
      <c r="D6381" t="s">
        <v>7244</v>
      </c>
      <c r="E6381" t="s">
        <v>8037</v>
      </c>
      <c r="F6381" t="s">
        <v>10062</v>
      </c>
      <c r="G6381" t="s">
        <v>12225</v>
      </c>
      <c r="H6381" t="s">
        <v>12755</v>
      </c>
      <c r="I6381" s="1">
        <v>0</v>
      </c>
      <c r="J6381" s="1"/>
      <c r="K6381" s="1"/>
      <c r="L6381" s="1"/>
      <c r="M6381" s="1"/>
      <c r="N6381" s="1">
        <v>258.27383120780877</v>
      </c>
      <c r="O6381" s="1"/>
      <c r="P6381" s="1"/>
      <c r="Q6381" s="1">
        <v>0</v>
      </c>
      <c r="R6381" s="1"/>
      <c r="S6381" s="1">
        <v>0</v>
      </c>
      <c r="T6381" s="1"/>
      <c r="U6381" s="1"/>
      <c r="V6381" s="1">
        <v>0</v>
      </c>
      <c r="W6381" s="1"/>
      <c r="X6381" s="1"/>
      <c r="Y6381" s="1"/>
      <c r="Z6381" s="1"/>
      <c r="AA6381" s="1"/>
      <c r="AB6381" s="1"/>
      <c r="AC6381" s="1">
        <v>0</v>
      </c>
      <c r="AD6381" s="1"/>
      <c r="AE6381" s="1"/>
      <c r="AF6381" s="1">
        <v>0</v>
      </c>
      <c r="AG6381" s="1">
        <v>0</v>
      </c>
      <c r="AH6381" s="1">
        <v>51.654766241561759</v>
      </c>
      <c r="AI6381" s="1"/>
      <c r="AJ6381" s="1"/>
      <c r="AK6381" s="1"/>
      <c r="AL6381" s="1">
        <v>309.9285888671875</v>
      </c>
      <c r="AM6381" s="1">
        <v>258.27383422851563</v>
      </c>
      <c r="AN6381" s="1">
        <v>51.654766082763672</v>
      </c>
      <c r="AO6381" t="s">
        <v>19191</v>
      </c>
    </row>
    <row r="6382" spans="1:41" x14ac:dyDescent="0.25">
      <c r="A6382" s="1">
        <v>2023</v>
      </c>
      <c r="B6382" t="s">
        <v>4908</v>
      </c>
      <c r="C6382" t="s">
        <v>7140</v>
      </c>
      <c r="D6382" t="s">
        <v>7244</v>
      </c>
      <c r="E6382" t="s">
        <v>8037</v>
      </c>
      <c r="F6382" t="s">
        <v>10062</v>
      </c>
      <c r="G6382" t="s">
        <v>12225</v>
      </c>
      <c r="H6382" t="s">
        <v>12755</v>
      </c>
      <c r="I6382" s="1"/>
      <c r="J6382" s="1"/>
      <c r="K6382" s="1"/>
      <c r="L6382" s="1"/>
      <c r="M6382" s="1"/>
      <c r="N6382" s="1">
        <v>252.90678515883644</v>
      </c>
      <c r="O6382" s="1"/>
      <c r="P6382" s="1"/>
      <c r="Q6382" s="1">
        <v>0</v>
      </c>
      <c r="R6382" s="1"/>
      <c r="S6382" s="1"/>
      <c r="T6382" s="1">
        <v>0</v>
      </c>
      <c r="U6382" s="1"/>
      <c r="V6382" s="1">
        <v>0</v>
      </c>
      <c r="W6382" s="1"/>
      <c r="X6382" s="1"/>
      <c r="Y6382" s="1"/>
      <c r="Z6382" s="1"/>
      <c r="AA6382" s="1"/>
      <c r="AB6382" s="1"/>
      <c r="AC6382" s="1">
        <v>340.33871885245793</v>
      </c>
      <c r="AD6382" s="1"/>
      <c r="AE6382" s="1"/>
      <c r="AF6382" s="1">
        <v>0</v>
      </c>
      <c r="AG6382" s="1">
        <v>0</v>
      </c>
      <c r="AH6382" s="1">
        <v>0</v>
      </c>
      <c r="AI6382" s="1"/>
      <c r="AJ6382" s="1"/>
      <c r="AK6382" s="1"/>
      <c r="AL6382" s="1">
        <v>593.2454833984375</v>
      </c>
      <c r="AM6382" s="1">
        <v>593.2454833984375</v>
      </c>
      <c r="AN6382" s="1">
        <v>0</v>
      </c>
      <c r="AO6382" t="s">
        <v>19192</v>
      </c>
    </row>
    <row r="6383" spans="1:41" x14ac:dyDescent="0.25">
      <c r="A6383" s="1">
        <v>2023</v>
      </c>
      <c r="B6383" t="s">
        <v>4909</v>
      </c>
      <c r="C6383" t="s">
        <v>7140</v>
      </c>
      <c r="D6383" t="s">
        <v>7244</v>
      </c>
      <c r="E6383" t="s">
        <v>8037</v>
      </c>
      <c r="F6383" t="s">
        <v>10062</v>
      </c>
      <c r="G6383" t="s">
        <v>12225</v>
      </c>
      <c r="H6383" t="s">
        <v>12755</v>
      </c>
      <c r="I6383" s="1"/>
      <c r="J6383" s="1"/>
      <c r="K6383" s="1"/>
      <c r="L6383" s="1"/>
      <c r="M6383" s="1"/>
      <c r="N6383" s="1">
        <v>371.54059534691726</v>
      </c>
      <c r="O6383" s="1"/>
      <c r="P6383" s="1"/>
      <c r="Q6383" s="1">
        <v>0</v>
      </c>
      <c r="R6383" s="1"/>
      <c r="S6383" s="1"/>
      <c r="T6383" s="1"/>
      <c r="U6383" s="1"/>
      <c r="V6383" s="1">
        <v>0</v>
      </c>
      <c r="W6383" s="1"/>
      <c r="X6383" s="1">
        <v>0</v>
      </c>
      <c r="Y6383" s="1"/>
      <c r="Z6383" s="1"/>
      <c r="AA6383" s="1"/>
      <c r="AB6383" s="1"/>
      <c r="AC6383" s="1">
        <v>0</v>
      </c>
      <c r="AD6383" s="1"/>
      <c r="AE6383" s="1"/>
      <c r="AF6383" s="1">
        <v>0</v>
      </c>
      <c r="AG6383" s="1">
        <v>0</v>
      </c>
      <c r="AH6383" s="1">
        <v>483.00277395099243</v>
      </c>
      <c r="AI6383" s="1"/>
      <c r="AJ6383" s="1"/>
      <c r="AK6383" s="1"/>
      <c r="AL6383" s="1">
        <v>854.5433349609375</v>
      </c>
      <c r="AM6383" s="1">
        <v>371.54058837890625</v>
      </c>
      <c r="AN6383" s="1">
        <v>483.00277709960938</v>
      </c>
      <c r="AO6383" t="s">
        <v>19193</v>
      </c>
    </row>
    <row r="6384" spans="1:41" x14ac:dyDescent="0.25">
      <c r="A6384" s="1">
        <v>2023</v>
      </c>
      <c r="B6384" t="s">
        <v>4910</v>
      </c>
      <c r="C6384" t="s">
        <v>7140</v>
      </c>
      <c r="D6384" t="s">
        <v>7244</v>
      </c>
      <c r="E6384" t="s">
        <v>8037</v>
      </c>
      <c r="F6384" t="s">
        <v>10062</v>
      </c>
      <c r="G6384" t="s">
        <v>12225</v>
      </c>
      <c r="H6384" t="s">
        <v>12755</v>
      </c>
      <c r="I6384" s="1"/>
      <c r="J6384" s="1"/>
      <c r="K6384" s="1"/>
      <c r="L6384" s="1"/>
      <c r="M6384" s="1">
        <v>13.374556158574844</v>
      </c>
      <c r="N6384" s="1">
        <v>0</v>
      </c>
      <c r="O6384" s="1">
        <v>0</v>
      </c>
      <c r="P6384" s="1"/>
      <c r="Q6384" s="1">
        <v>0</v>
      </c>
      <c r="R6384" s="1"/>
      <c r="S6384" s="1"/>
      <c r="T6384" s="1"/>
      <c r="U6384" s="1"/>
      <c r="V6384" s="1">
        <v>0</v>
      </c>
      <c r="W6384" s="1"/>
      <c r="X6384" s="1">
        <v>55.727317327395184</v>
      </c>
      <c r="Y6384" s="1">
        <v>0</v>
      </c>
      <c r="Z6384" s="1"/>
      <c r="AA6384" s="1">
        <v>548.08421684649886</v>
      </c>
      <c r="AB6384" s="1"/>
      <c r="AC6384" s="1"/>
      <c r="AD6384" s="1"/>
      <c r="AE6384" s="1"/>
      <c r="AF6384" s="1">
        <v>668.72780792874221</v>
      </c>
      <c r="AG6384" s="1"/>
      <c r="AH6384" s="1">
        <v>11.145463465479038</v>
      </c>
      <c r="AI6384" s="1"/>
      <c r="AJ6384" s="1">
        <v>0</v>
      </c>
      <c r="AK6384" s="1"/>
      <c r="AL6384" s="1">
        <v>1297.0594482421875</v>
      </c>
      <c r="AM6384" s="1">
        <v>1216.81201171875</v>
      </c>
      <c r="AN6384" s="1">
        <v>80.247337341308594</v>
      </c>
      <c r="AO6384" t="s">
        <v>19194</v>
      </c>
    </row>
    <row r="6385" spans="1:41" x14ac:dyDescent="0.25">
      <c r="A6385" s="1">
        <v>2023</v>
      </c>
      <c r="B6385" t="s">
        <v>4911</v>
      </c>
      <c r="C6385" t="s">
        <v>7140</v>
      </c>
      <c r="D6385" t="s">
        <v>7244</v>
      </c>
      <c r="E6385" t="s">
        <v>8037</v>
      </c>
      <c r="F6385" t="s">
        <v>10062</v>
      </c>
      <c r="G6385" t="s">
        <v>12225</v>
      </c>
      <c r="H6385" t="s">
        <v>12755</v>
      </c>
      <c r="I6385" s="1"/>
      <c r="J6385" s="1"/>
      <c r="K6385" s="1"/>
      <c r="L6385" s="1"/>
      <c r="M6385" s="1"/>
      <c r="N6385" s="1">
        <v>0</v>
      </c>
      <c r="O6385" s="1"/>
      <c r="P6385" s="1"/>
      <c r="Q6385" s="1">
        <v>0</v>
      </c>
      <c r="R6385" s="1"/>
      <c r="S6385" s="1"/>
      <c r="T6385" s="1"/>
      <c r="U6385" s="1"/>
      <c r="V6385" s="1">
        <v>0</v>
      </c>
      <c r="W6385" s="1"/>
      <c r="X6385" s="1">
        <v>54.597885259808649</v>
      </c>
      <c r="Y6385" s="1">
        <v>0</v>
      </c>
      <c r="Z6385" s="1"/>
      <c r="AA6385" s="1"/>
      <c r="AB6385" s="1"/>
      <c r="AC6385" s="1">
        <v>0</v>
      </c>
      <c r="AD6385" s="1"/>
      <c r="AE6385" s="1"/>
      <c r="AF6385" s="1">
        <v>0</v>
      </c>
      <c r="AG6385" s="1">
        <v>0</v>
      </c>
      <c r="AH6385" s="1">
        <v>1201.1534757157904</v>
      </c>
      <c r="AI6385" s="1"/>
      <c r="AJ6385" s="1"/>
      <c r="AK6385" s="1"/>
      <c r="AL6385" s="1">
        <v>1255.7513427734375</v>
      </c>
      <c r="AM6385" s="1">
        <v>0</v>
      </c>
      <c r="AN6385" s="1">
        <v>1255.7513427734375</v>
      </c>
      <c r="AO6385" t="s">
        <v>19195</v>
      </c>
    </row>
    <row r="6386" spans="1:41" x14ac:dyDescent="0.25">
      <c r="A6386" s="1">
        <v>2023</v>
      </c>
      <c r="B6386" t="s">
        <v>4912</v>
      </c>
      <c r="C6386" t="s">
        <v>7140</v>
      </c>
      <c r="D6386" t="s">
        <v>7244</v>
      </c>
      <c r="E6386" t="s">
        <v>8037</v>
      </c>
      <c r="F6386" t="s">
        <v>10062</v>
      </c>
      <c r="G6386" t="s">
        <v>12225</v>
      </c>
      <c r="H6386" t="s">
        <v>12755</v>
      </c>
      <c r="I6386" s="1">
        <v>0</v>
      </c>
      <c r="J6386" s="1"/>
      <c r="K6386" s="1"/>
      <c r="L6386" s="1"/>
      <c r="M6386" s="1">
        <v>0</v>
      </c>
      <c r="N6386" s="1">
        <v>0</v>
      </c>
      <c r="O6386" s="1">
        <v>0</v>
      </c>
      <c r="P6386" s="1">
        <v>22.197159760667503</v>
      </c>
      <c r="Q6386" s="1">
        <v>0</v>
      </c>
      <c r="R6386" s="1"/>
      <c r="S6386" s="1"/>
      <c r="T6386" s="1"/>
      <c r="U6386" s="1"/>
      <c r="V6386" s="1">
        <v>0</v>
      </c>
      <c r="W6386" s="1"/>
      <c r="X6386" s="1">
        <v>49.943609461501879</v>
      </c>
      <c r="Y6386" s="1"/>
      <c r="Z6386" s="1"/>
      <c r="AA6386" s="1"/>
      <c r="AB6386" s="1"/>
      <c r="AC6386" s="1">
        <v>0</v>
      </c>
      <c r="AD6386" s="1"/>
      <c r="AE6386" s="1"/>
      <c r="AF6386" s="1"/>
      <c r="AG6386" s="1"/>
      <c r="AH6386" s="1">
        <v>11.145193915831152</v>
      </c>
      <c r="AI6386" s="1"/>
      <c r="AJ6386" s="1">
        <v>0</v>
      </c>
      <c r="AK6386" s="1"/>
      <c r="AL6386" s="1">
        <v>83.285964965820313</v>
      </c>
      <c r="AM6386" s="1">
        <v>22.197158813476563</v>
      </c>
      <c r="AN6386" s="1">
        <v>61.08880615234375</v>
      </c>
      <c r="AO6386" t="s">
        <v>19196</v>
      </c>
    </row>
    <row r="6387" spans="1:41" x14ac:dyDescent="0.25">
      <c r="A6387" s="1">
        <v>2023</v>
      </c>
      <c r="B6387" t="s">
        <v>4913</v>
      </c>
      <c r="C6387" t="s">
        <v>7140</v>
      </c>
      <c r="D6387" t="s">
        <v>7244</v>
      </c>
      <c r="E6387" t="s">
        <v>8037</v>
      </c>
      <c r="F6387" t="s">
        <v>10062</v>
      </c>
      <c r="G6387" t="s">
        <v>12225</v>
      </c>
      <c r="H6387" t="s">
        <v>12755</v>
      </c>
      <c r="I6387" s="1"/>
      <c r="J6387" s="1"/>
      <c r="K6387" s="1"/>
      <c r="L6387" s="1"/>
      <c r="M6387" s="1">
        <v>13.413811255892586</v>
      </c>
      <c r="N6387" s="1"/>
      <c r="O6387" s="1"/>
      <c r="P6387" s="1">
        <v>22.35635209315431</v>
      </c>
      <c r="Q6387" s="1">
        <v>0</v>
      </c>
      <c r="R6387" s="1"/>
      <c r="S6387" s="1"/>
      <c r="T6387" s="1"/>
      <c r="U6387" s="1"/>
      <c r="V6387" s="1">
        <v>0</v>
      </c>
      <c r="W6387" s="1"/>
      <c r="X6387" s="1">
        <v>115.13521327974469</v>
      </c>
      <c r="Y6387" s="1"/>
      <c r="Z6387" s="1"/>
      <c r="AA6387" s="1">
        <v>541.02372065433428</v>
      </c>
      <c r="AB6387" s="1">
        <v>0</v>
      </c>
      <c r="AC6387" s="1"/>
      <c r="AD6387" s="1"/>
      <c r="AE6387" s="1"/>
      <c r="AF6387" s="1"/>
      <c r="AG6387" s="1">
        <v>0</v>
      </c>
      <c r="AH6387" s="1">
        <v>150.9053766287916</v>
      </c>
      <c r="AI6387" s="1">
        <v>0</v>
      </c>
      <c r="AJ6387" s="1"/>
      <c r="AK6387" s="1"/>
      <c r="AL6387" s="1">
        <v>842.83447265625</v>
      </c>
      <c r="AM6387" s="1">
        <v>563.38006591796875</v>
      </c>
      <c r="AN6387" s="1">
        <v>279.45440673828125</v>
      </c>
      <c r="AO6387" t="s">
        <v>19197</v>
      </c>
    </row>
    <row r="6388" spans="1:41" x14ac:dyDescent="0.25">
      <c r="A6388" s="1">
        <v>2023</v>
      </c>
      <c r="B6388" t="s">
        <v>4913</v>
      </c>
      <c r="C6388" t="s">
        <v>7140</v>
      </c>
      <c r="D6388" t="s">
        <v>7244</v>
      </c>
      <c r="E6388" t="s">
        <v>8038</v>
      </c>
      <c r="F6388" t="s">
        <v>10063</v>
      </c>
      <c r="G6388" t="s">
        <v>12225</v>
      </c>
      <c r="H6388" t="s">
        <v>12755</v>
      </c>
      <c r="I6388" s="1">
        <v>5128.9374443567631</v>
      </c>
      <c r="J6388" s="1">
        <v>11448.32558622772</v>
      </c>
      <c r="K6388" s="1">
        <v>997.20508511514799</v>
      </c>
      <c r="L6388" s="1">
        <v>1915.9393743833243</v>
      </c>
      <c r="M6388" s="1">
        <v>4423.2131730382089</v>
      </c>
      <c r="N6388" s="1">
        <v>2581.0590160846627</v>
      </c>
      <c r="O6388" s="1">
        <v>4702.6586627950091</v>
      </c>
      <c r="P6388" s="1">
        <v>4988.7931419648721</v>
      </c>
      <c r="Q6388" s="1">
        <v>1852.973500239601</v>
      </c>
      <c r="R6388" s="1">
        <v>2903.8501765743586</v>
      </c>
      <c r="S6388" s="1">
        <v>4061.4370834034098</v>
      </c>
      <c r="T6388" s="1">
        <v>6483.3421070147497</v>
      </c>
      <c r="U6388" s="1">
        <v>838.37411339310813</v>
      </c>
      <c r="V6388" s="1">
        <v>5403.5303009153968</v>
      </c>
      <c r="W6388" s="1">
        <v>1904.0513841577895</v>
      </c>
      <c r="X6388" s="1">
        <v>8818.4847883409257</v>
      </c>
      <c r="Y6388" s="1">
        <v>29778.660988081541</v>
      </c>
      <c r="Z6388" s="1">
        <v>3801.6976734408904</v>
      </c>
      <c r="AA6388" s="1">
        <v>47567.90457943036</v>
      </c>
      <c r="AB6388" s="1">
        <v>925.55297665658838</v>
      </c>
      <c r="AC6388" s="1">
        <v>3922.4219747439238</v>
      </c>
      <c r="AD6388" s="1">
        <v>9044.1850223457368</v>
      </c>
      <c r="AE6388" s="1">
        <v>6232.9509635714212</v>
      </c>
      <c r="AF6388" s="1">
        <v>7527.0865271963885</v>
      </c>
      <c r="AG6388" s="1">
        <v>39583.039198534367</v>
      </c>
      <c r="AH6388" s="1">
        <v>8589.9156616135497</v>
      </c>
      <c r="AI6388" s="1">
        <v>2350.7704225951757</v>
      </c>
      <c r="AJ6388" s="1">
        <v>15751.646027305091</v>
      </c>
      <c r="AK6388" s="1">
        <v>5807.121370879815</v>
      </c>
      <c r="AL6388" s="1">
        <v>249335.140625</v>
      </c>
      <c r="AM6388" s="1">
        <v>191227.203125</v>
      </c>
      <c r="AN6388" s="1">
        <v>58107.93359375</v>
      </c>
      <c r="AO6388" t="s">
        <v>19198</v>
      </c>
    </row>
    <row r="6389" spans="1:41" x14ac:dyDescent="0.25">
      <c r="A6389" s="1">
        <v>2023</v>
      </c>
      <c r="B6389" t="s">
        <v>4914</v>
      </c>
      <c r="C6389" t="s">
        <v>7140</v>
      </c>
      <c r="D6389" t="s">
        <v>7244</v>
      </c>
      <c r="E6389" t="s">
        <v>8038</v>
      </c>
      <c r="F6389" t="s">
        <v>10063</v>
      </c>
      <c r="G6389" t="s">
        <v>12225</v>
      </c>
      <c r="H6389" t="s">
        <v>12755</v>
      </c>
      <c r="I6389" s="1">
        <v>6418.7192118226603</v>
      </c>
      <c r="J6389" s="1">
        <v>19710.38204414467</v>
      </c>
      <c r="K6389" s="1">
        <v>971.52108959999987</v>
      </c>
      <c r="L6389" s="1">
        <v>1583</v>
      </c>
      <c r="M6389" s="1">
        <v>6946.1764705882351</v>
      </c>
      <c r="N6389" s="1">
        <v>3571.959996337891</v>
      </c>
      <c r="O6389" s="1">
        <v>5158.6943499999998</v>
      </c>
      <c r="P6389" s="1">
        <v>5076.6660000000002</v>
      </c>
      <c r="Q6389" s="1">
        <v>1844</v>
      </c>
      <c r="R6389" s="1">
        <v>3938.715403332907</v>
      </c>
      <c r="S6389" s="1">
        <v>6484.9125886216216</v>
      </c>
      <c r="T6389" s="1">
        <v>7500</v>
      </c>
      <c r="U6389" s="1">
        <v>783</v>
      </c>
      <c r="V6389" s="1">
        <v>7176</v>
      </c>
      <c r="W6389" s="1">
        <v>2583</v>
      </c>
      <c r="X6389" s="1">
        <v>11341.096136812739</v>
      </c>
      <c r="Y6389" s="1">
        <v>27675</v>
      </c>
      <c r="Z6389" s="1">
        <v>4681.019085605928</v>
      </c>
      <c r="AA6389" s="1">
        <v>43475</v>
      </c>
      <c r="AB6389" s="1">
        <v>1555.07</v>
      </c>
      <c r="AC6389" s="1">
        <v>4434.8918423645327</v>
      </c>
      <c r="AD6389" s="1">
        <v>10364.842961109571</v>
      </c>
      <c r="AE6389" s="1">
        <v>6158</v>
      </c>
      <c r="AF6389" s="1">
        <v>12336.514948800001</v>
      </c>
      <c r="AG6389" s="1">
        <v>54149.891652687722</v>
      </c>
      <c r="AH6389" s="1">
        <v>9603</v>
      </c>
      <c r="AI6389" s="1">
        <v>3614</v>
      </c>
      <c r="AJ6389" s="1">
        <v>16084.505362325979</v>
      </c>
      <c r="AK6389" s="1">
        <v>5280</v>
      </c>
      <c r="AL6389" s="1">
        <v>290499.5625</v>
      </c>
      <c r="AM6389" s="1">
        <v>219097.25</v>
      </c>
      <c r="AN6389" s="1">
        <v>71402.3125</v>
      </c>
      <c r="AO6389" t="s">
        <v>19199</v>
      </c>
    </row>
    <row r="6390" spans="1:41" x14ac:dyDescent="0.25">
      <c r="A6390" s="1">
        <v>2023</v>
      </c>
      <c r="B6390" t="s">
        <v>4915</v>
      </c>
      <c r="C6390" t="s">
        <v>7140</v>
      </c>
      <c r="D6390" t="s">
        <v>7244</v>
      </c>
      <c r="E6390" t="s">
        <v>8038</v>
      </c>
      <c r="F6390" t="s">
        <v>10063</v>
      </c>
      <c r="G6390" t="s">
        <v>12225</v>
      </c>
      <c r="H6390" t="s">
        <v>12755</v>
      </c>
      <c r="I6390" s="1">
        <v>5087.3094672270317</v>
      </c>
      <c r="J6390" s="1">
        <v>12192.031853701303</v>
      </c>
      <c r="K6390" s="1">
        <v>1160.0791313526945</v>
      </c>
      <c r="L6390" s="1">
        <v>1583.4786535210114</v>
      </c>
      <c r="M6390" s="1">
        <v>4576.8511790425646</v>
      </c>
      <c r="N6390" s="1">
        <v>2972.30117517896</v>
      </c>
      <c r="O6390" s="1">
        <v>6451.7309689543354</v>
      </c>
      <c r="P6390" s="1">
        <v>6045.4904249443625</v>
      </c>
      <c r="Q6390" s="1">
        <v>1751.7666270900327</v>
      </c>
      <c r="R6390" s="1">
        <v>3237.1159647580171</v>
      </c>
      <c r="S6390" s="1">
        <v>4399.498364080041</v>
      </c>
      <c r="T6390" s="1">
        <v>6949.1964707261795</v>
      </c>
      <c r="U6390" s="1">
        <v>835.92063788327016</v>
      </c>
      <c r="V6390" s="1">
        <v>6514.5233955724971</v>
      </c>
      <c r="W6390" s="1">
        <v>2135.8051638897477</v>
      </c>
      <c r="X6390" s="1">
        <v>8069.3155490068229</v>
      </c>
      <c r="Y6390" s="1">
        <v>28889.041302521666</v>
      </c>
      <c r="Z6390" s="1">
        <v>4578.0202853953224</v>
      </c>
      <c r="AA6390" s="1">
        <v>48188.677747649541</v>
      </c>
      <c r="AB6390" s="1">
        <v>0</v>
      </c>
      <c r="AC6390" s="1">
        <v>3875.5663144508171</v>
      </c>
      <c r="AD6390" s="1">
        <v>9568.7772449750082</v>
      </c>
      <c r="AE6390" s="1">
        <v>6591.4270934843025</v>
      </c>
      <c r="AF6390" s="1">
        <v>7847.6373144915287</v>
      </c>
      <c r="AG6390" s="1">
        <v>43248.904822932687</v>
      </c>
      <c r="AH6390" s="1">
        <v>8385.0226198639248</v>
      </c>
      <c r="AI6390" s="1">
        <v>2475.4074356828942</v>
      </c>
      <c r="AJ6390" s="1">
        <v>24366.742544640299</v>
      </c>
      <c r="AK6390" s="1">
        <v>5172.4992988223667</v>
      </c>
      <c r="AL6390" s="1">
        <v>267150.125</v>
      </c>
      <c r="AM6390" s="1">
        <v>207805.96875</v>
      </c>
      <c r="AN6390" s="1">
        <v>59344.18359375</v>
      </c>
      <c r="AO6390" t="s">
        <v>19200</v>
      </c>
    </row>
    <row r="6391" spans="1:41" x14ac:dyDescent="0.25">
      <c r="A6391" s="1">
        <v>2023</v>
      </c>
      <c r="B6391" t="s">
        <v>4916</v>
      </c>
      <c r="C6391" t="s">
        <v>7140</v>
      </c>
      <c r="D6391" t="s">
        <v>7244</v>
      </c>
      <c r="E6391" t="s">
        <v>8038</v>
      </c>
      <c r="F6391" t="s">
        <v>10063</v>
      </c>
      <c r="G6391" t="s">
        <v>12225</v>
      </c>
      <c r="H6391" t="s">
        <v>12755</v>
      </c>
      <c r="I6391" s="1">
        <v>5185.503327083662</v>
      </c>
      <c r="J6391" s="1">
        <v>20738.772741857501</v>
      </c>
      <c r="K6391" s="1">
        <v>1300.8489623510759</v>
      </c>
      <c r="L6391" s="1">
        <v>1390.0621587147282</v>
      </c>
      <c r="M6391" s="1">
        <v>4662.8526176601854</v>
      </c>
      <c r="N6391" s="1">
        <v>3444.1794774888513</v>
      </c>
      <c r="O6391" s="1">
        <v>6469.8874835651613</v>
      </c>
      <c r="P6391" s="1">
        <v>5551.1267958231547</v>
      </c>
      <c r="Q6391" s="1">
        <v>1715.7301976287122</v>
      </c>
      <c r="R6391" s="1">
        <v>3290.2048936564101</v>
      </c>
      <c r="S6391" s="1">
        <v>5751.3412332682428</v>
      </c>
      <c r="T6391" s="1">
        <v>5896.5716080593338</v>
      </c>
      <c r="U6391" s="1">
        <v>830.72700298107134</v>
      </c>
      <c r="V6391" s="1">
        <v>7155.5988421505217</v>
      </c>
      <c r="W6391" s="1">
        <v>2214.4902261378388</v>
      </c>
      <c r="X6391" s="1">
        <v>6794.1608417305888</v>
      </c>
      <c r="Y6391" s="1">
        <v>28128.830485853417</v>
      </c>
      <c r="Z6391" s="1">
        <v>4468.2909296627404</v>
      </c>
      <c r="AA6391" s="1">
        <v>43804.975301649676</v>
      </c>
      <c r="AB6391" s="1">
        <v>713.87826934905002</v>
      </c>
      <c r="AC6391" s="1">
        <v>3934.2144160512917</v>
      </c>
      <c r="AD6391" s="1">
        <v>9728.4519751663083</v>
      </c>
      <c r="AE6391" s="1">
        <v>6693.3185476557219</v>
      </c>
      <c r="AF6391" s="1">
        <v>8145.0934760494019</v>
      </c>
      <c r="AG6391" s="1">
        <v>50080.456233412086</v>
      </c>
      <c r="AH6391" s="1">
        <v>6640.1948052979278</v>
      </c>
      <c r="AI6391" s="1">
        <v>2869.6648492555428</v>
      </c>
      <c r="AJ6391" s="1">
        <v>16255.79988682104</v>
      </c>
      <c r="AK6391" s="1">
        <v>4975.0914754344012</v>
      </c>
      <c r="AL6391" s="1">
        <v>268830.3125</v>
      </c>
      <c r="AM6391" s="1">
        <v>210812.875</v>
      </c>
      <c r="AN6391" s="1">
        <v>58017.43359375</v>
      </c>
      <c r="AO6391" t="s">
        <v>19201</v>
      </c>
    </row>
    <row r="6392" spans="1:41" x14ac:dyDescent="0.25">
      <c r="A6392" s="1">
        <v>2023</v>
      </c>
      <c r="B6392" t="s">
        <v>4917</v>
      </c>
      <c r="C6392" t="s">
        <v>7140</v>
      </c>
      <c r="D6392" t="s">
        <v>7244</v>
      </c>
      <c r="E6392" t="s">
        <v>8038</v>
      </c>
      <c r="F6392" t="s">
        <v>10063</v>
      </c>
      <c r="G6392" t="s">
        <v>12225</v>
      </c>
      <c r="H6392" t="s">
        <v>12755</v>
      </c>
      <c r="I6392" s="1">
        <v>5305.9113368267572</v>
      </c>
      <c r="J6392" s="1">
        <v>16621.755561628965</v>
      </c>
      <c r="K6392" s="1">
        <v>866.22035943738422</v>
      </c>
      <c r="L6392" s="1">
        <v>1401.238816736945</v>
      </c>
      <c r="M6392" s="1">
        <v>5042.336651136734</v>
      </c>
      <c r="N6392" s="1">
        <v>3802.2201289779332</v>
      </c>
      <c r="O6392" s="1">
        <v>6400.3213832964784</v>
      </c>
      <c r="P6392" s="1">
        <v>4653.7720232492384</v>
      </c>
      <c r="Q6392" s="1">
        <v>1853.1272074524372</v>
      </c>
      <c r="R6392" s="1">
        <v>3190.9181052912809</v>
      </c>
      <c r="S6392" s="1">
        <v>6121.9274667590626</v>
      </c>
      <c r="T6392" s="1">
        <v>6369.2673488042956</v>
      </c>
      <c r="U6392" s="1">
        <v>768.77056900067851</v>
      </c>
      <c r="V6392" s="1">
        <v>6840.5931326158134</v>
      </c>
      <c r="W6392" s="1">
        <v>2320.5364040810318</v>
      </c>
      <c r="X6392" s="1">
        <v>9684.0994632615839</v>
      </c>
      <c r="Y6392" s="1">
        <v>29096.936338454288</v>
      </c>
      <c r="Z6392" s="1">
        <v>5277.2157036247772</v>
      </c>
      <c r="AA6392" s="1">
        <v>42095.549452805724</v>
      </c>
      <c r="AB6392" s="1">
        <v>1769.5947784094601</v>
      </c>
      <c r="AC6392" s="1">
        <v>3755.5907227173379</v>
      </c>
      <c r="AD6392" s="1">
        <v>10682.60306014904</v>
      </c>
      <c r="AE6392" s="1">
        <v>6294.9592297349118</v>
      </c>
      <c r="AF6392" s="1">
        <v>10273.500848274352</v>
      </c>
      <c r="AG6392" s="1">
        <v>57004.942771798444</v>
      </c>
      <c r="AH6392" s="1">
        <v>8772.4966698222452</v>
      </c>
      <c r="AI6392" s="1">
        <v>2825.8316137528391</v>
      </c>
      <c r="AJ6392" s="1">
        <v>16137.768229487072</v>
      </c>
      <c r="AK6392" s="1">
        <v>5014.7364926252485</v>
      </c>
      <c r="AL6392" s="1">
        <v>280244.75</v>
      </c>
      <c r="AM6392" s="1">
        <v>214374.765625</v>
      </c>
      <c r="AN6392" s="1">
        <v>65869.96875</v>
      </c>
      <c r="AO6392" t="s">
        <v>19202</v>
      </c>
    </row>
    <row r="6393" spans="1:41" x14ac:dyDescent="0.25">
      <c r="A6393" s="1">
        <v>2023</v>
      </c>
      <c r="B6393" t="s">
        <v>4918</v>
      </c>
      <c r="C6393" t="s">
        <v>7140</v>
      </c>
      <c r="D6393" t="s">
        <v>7244</v>
      </c>
      <c r="E6393" t="s">
        <v>8038</v>
      </c>
      <c r="F6393" t="s">
        <v>10063</v>
      </c>
      <c r="G6393" t="s">
        <v>12225</v>
      </c>
      <c r="H6393" t="s">
        <v>12755</v>
      </c>
      <c r="I6393" s="1">
        <v>5092.5656580704963</v>
      </c>
      <c r="J6393" s="1">
        <v>14279.81211064287</v>
      </c>
      <c r="K6393" s="1">
        <v>981.89572608034803</v>
      </c>
      <c r="L6393" s="1">
        <v>1602.1303233549993</v>
      </c>
      <c r="M6393" s="1">
        <v>3805.4380694491838</v>
      </c>
      <c r="N6393" s="1">
        <v>2458.1565857092701</v>
      </c>
      <c r="O6393" s="1">
        <v>4490.2934480379718</v>
      </c>
      <c r="P6393" s="1">
        <v>5348.0283456464431</v>
      </c>
      <c r="Q6393" s="1">
        <v>1626.9214818032738</v>
      </c>
      <c r="R6393" s="1">
        <v>2997.8383542014217</v>
      </c>
      <c r="S6393" s="1">
        <v>4013.0146670313989</v>
      </c>
      <c r="T6393" s="1">
        <v>6003.0051930898308</v>
      </c>
      <c r="U6393" s="1">
        <v>925.32881772084897</v>
      </c>
      <c r="V6393" s="1">
        <v>4826.325048030666</v>
      </c>
      <c r="W6393" s="1">
        <v>1898.7835761892279</v>
      </c>
      <c r="X6393" s="1">
        <v>7017.9345340847149</v>
      </c>
      <c r="Y6393" s="1">
        <v>29776.956120030598</v>
      </c>
      <c r="Z6393" s="1">
        <v>3623.4458290737666</v>
      </c>
      <c r="AA6393" s="1">
        <v>47417.375446121441</v>
      </c>
      <c r="AB6393" s="1">
        <v>915.82849625127585</v>
      </c>
      <c r="AC6393" s="1">
        <v>3618.2367697287955</v>
      </c>
      <c r="AD6393" s="1">
        <v>8525.1239813859011</v>
      </c>
      <c r="AE6393" s="1">
        <v>6216.4026640075372</v>
      </c>
      <c r="AF6393" s="1">
        <v>8081.6216453408761</v>
      </c>
      <c r="AG6393" s="1">
        <v>40803.205792908826</v>
      </c>
      <c r="AH6393" s="1">
        <v>8677.6430177808343</v>
      </c>
      <c r="AI6393" s="1">
        <v>2408.0366182527328</v>
      </c>
      <c r="AJ6393" s="1">
        <v>16775.578285411637</v>
      </c>
      <c r="AK6393" s="1">
        <v>5686.3381259780708</v>
      </c>
      <c r="AL6393" s="1">
        <v>249893.265625</v>
      </c>
      <c r="AM6393" s="1">
        <v>195469.921875</v>
      </c>
      <c r="AN6393" s="1">
        <v>54423.3359375</v>
      </c>
      <c r="AO6393" t="s">
        <v>19203</v>
      </c>
    </row>
    <row r="6394" spans="1:41" x14ac:dyDescent="0.25">
      <c r="A6394" s="1">
        <v>2023</v>
      </c>
      <c r="B6394" t="s">
        <v>4919</v>
      </c>
      <c r="C6394" t="s">
        <v>7140</v>
      </c>
      <c r="D6394" t="s">
        <v>7244</v>
      </c>
      <c r="E6394" t="s">
        <v>8038</v>
      </c>
      <c r="F6394" t="s">
        <v>10063</v>
      </c>
      <c r="G6394" t="s">
        <v>12225</v>
      </c>
      <c r="H6394" t="s">
        <v>12755</v>
      </c>
      <c r="I6394" s="1">
        <v>6304.4603404394747</v>
      </c>
      <c r="J6394" s="1">
        <v>19582.041163461639</v>
      </c>
      <c r="K6394" s="1">
        <v>911.32684538594197</v>
      </c>
      <c r="L6394" s="1">
        <v>1601.4057636257523</v>
      </c>
      <c r="M6394" s="1">
        <v>6604.5989505519719</v>
      </c>
      <c r="N6394" s="1">
        <v>3958.316931675075</v>
      </c>
      <c r="O6394" s="1">
        <v>5895.2129687493161</v>
      </c>
      <c r="P6394" s="1">
        <v>4890.0082900737525</v>
      </c>
      <c r="Q6394" s="1">
        <v>1659.9478028742324</v>
      </c>
      <c r="R6394" s="1">
        <v>3886.934883251713</v>
      </c>
      <c r="S6394" s="1">
        <v>6300.5279636509395</v>
      </c>
      <c r="T6394" s="1">
        <v>6474.4137000662131</v>
      </c>
      <c r="U6394" s="1">
        <v>776.92964400794551</v>
      </c>
      <c r="V6394" s="1">
        <v>6476.4369543474832</v>
      </c>
      <c r="W6394" s="1">
        <v>2255.645268017443</v>
      </c>
      <c r="X6394" s="1">
        <v>11152.654819502406</v>
      </c>
      <c r="Y6394" s="1">
        <v>27164.191747797493</v>
      </c>
      <c r="Z6394" s="1">
        <v>4713.1122506684924</v>
      </c>
      <c r="AA6394" s="1">
        <v>42234.421494385053</v>
      </c>
      <c r="AB6394" s="1">
        <v>1707.6266133924637</v>
      </c>
      <c r="AC6394" s="1">
        <v>3884.1694473678922</v>
      </c>
      <c r="AD6394" s="1">
        <v>10319.321578668869</v>
      </c>
      <c r="AE6394" s="1">
        <v>6136.6056314407233</v>
      </c>
      <c r="AF6394" s="1">
        <v>11935.955006608243</v>
      </c>
      <c r="AG6394" s="1">
        <v>57636.444710558193</v>
      </c>
      <c r="AH6394" s="1">
        <v>9570.1235154296392</v>
      </c>
      <c r="AI6394" s="1">
        <v>4336.845551903727</v>
      </c>
      <c r="AJ6394" s="1">
        <v>16644.815641005815</v>
      </c>
      <c r="AK6394" s="1">
        <v>4922.5776663315928</v>
      </c>
      <c r="AL6394" s="1">
        <v>289937.0625</v>
      </c>
      <c r="AM6394" s="1">
        <v>219486.1875</v>
      </c>
      <c r="AN6394" s="1">
        <v>70450.8671875</v>
      </c>
      <c r="AO6394" t="s">
        <v>19204</v>
      </c>
    </row>
    <row r="6395" spans="1:41" x14ac:dyDescent="0.25">
      <c r="A6395" s="1">
        <v>2023</v>
      </c>
      <c r="B6395" t="s">
        <v>4920</v>
      </c>
      <c r="C6395" t="s">
        <v>7140</v>
      </c>
      <c r="D6395" t="s">
        <v>7244</v>
      </c>
      <c r="E6395" t="s">
        <v>8038</v>
      </c>
      <c r="F6395" t="s">
        <v>10063</v>
      </c>
      <c r="G6395" t="s">
        <v>12225</v>
      </c>
      <c r="H6395" t="s">
        <v>12755</v>
      </c>
      <c r="I6395" s="1">
        <v>6146.9171827458495</v>
      </c>
      <c r="J6395" s="1">
        <v>19149.640752384079</v>
      </c>
      <c r="K6395" s="1">
        <v>844.03433244510961</v>
      </c>
      <c r="L6395" s="1">
        <v>1557.9077498455026</v>
      </c>
      <c r="M6395" s="1">
        <v>5485.7361748538588</v>
      </c>
      <c r="N6395" s="1">
        <v>3808.5152128482719</v>
      </c>
      <c r="O6395" s="1">
        <v>5931.1832547170561</v>
      </c>
      <c r="P6395" s="1">
        <v>4796.6367575798167</v>
      </c>
      <c r="Q6395" s="1">
        <v>1792.6787719192366</v>
      </c>
      <c r="R6395" s="1">
        <v>3828.8203536158012</v>
      </c>
      <c r="S6395" s="1">
        <v>7098.9868412505703</v>
      </c>
      <c r="T6395" s="1">
        <v>6301.8814814705347</v>
      </c>
      <c r="U6395" s="1">
        <v>608.91568231345343</v>
      </c>
      <c r="V6395" s="1">
        <v>6510.5667370864439</v>
      </c>
      <c r="W6395" s="1">
        <v>2594.1023606512313</v>
      </c>
      <c r="X6395" s="1">
        <v>9988.9986957932124</v>
      </c>
      <c r="Y6395" s="1">
        <v>29107.46077712005</v>
      </c>
      <c r="Z6395" s="1">
        <v>5279.5940764539018</v>
      </c>
      <c r="AA6395" s="1">
        <v>41843.459941639514</v>
      </c>
      <c r="AB6395" s="1">
        <v>1722.169906493669</v>
      </c>
      <c r="AC6395" s="1">
        <v>3629.1893508297107</v>
      </c>
      <c r="AD6395" s="1">
        <v>13043.165887458135</v>
      </c>
      <c r="AE6395" s="1">
        <v>6251.2598105538036</v>
      </c>
      <c r="AF6395" s="1">
        <v>10253.181832259055</v>
      </c>
      <c r="AG6395" s="1">
        <v>55842.934688427587</v>
      </c>
      <c r="AH6395" s="1">
        <v>8564.3602428509403</v>
      </c>
      <c r="AI6395" s="1">
        <v>3623.0653041831415</v>
      </c>
      <c r="AJ6395" s="1">
        <v>16975.985735825096</v>
      </c>
      <c r="AK6395" s="1">
        <v>4916.5006508718479</v>
      </c>
      <c r="AL6395" s="1">
        <v>287497.90625</v>
      </c>
      <c r="AM6395" s="1">
        <v>217383.671875</v>
      </c>
      <c r="AN6395" s="1">
        <v>70114.1796875</v>
      </c>
      <c r="AO6395" t="s">
        <v>19205</v>
      </c>
    </row>
    <row r="6396" spans="1:41" x14ac:dyDescent="0.25">
      <c r="A6396" s="1">
        <v>2023</v>
      </c>
      <c r="B6396" t="s">
        <v>4921</v>
      </c>
      <c r="C6396" t="s">
        <v>7140</v>
      </c>
      <c r="D6396" t="s">
        <v>7244</v>
      </c>
      <c r="E6396" t="s">
        <v>8038</v>
      </c>
      <c r="F6396" t="s">
        <v>10063</v>
      </c>
      <c r="G6396" t="s">
        <v>12225</v>
      </c>
      <c r="H6396" t="s">
        <v>12755</v>
      </c>
      <c r="I6396" s="1">
        <v>5348.003949494806</v>
      </c>
      <c r="J6396" s="1">
        <v>14826.751769755085</v>
      </c>
      <c r="K6396" s="1">
        <v>1199.7396418592521</v>
      </c>
      <c r="L6396" s="1">
        <v>1412.7271343878028</v>
      </c>
      <c r="M6396" s="1">
        <v>4350.6433130908299</v>
      </c>
      <c r="N6396" s="1">
        <v>3303.9362445765546</v>
      </c>
      <c r="O6396" s="1">
        <v>6433.2198941877077</v>
      </c>
      <c r="P6396" s="1">
        <v>4953.2695640012398</v>
      </c>
      <c r="Q6396" s="1">
        <v>1807.6637876355803</v>
      </c>
      <c r="R6396" s="1">
        <v>3210.7377957690082</v>
      </c>
      <c r="S6396" s="1">
        <v>5073.6850865526794</v>
      </c>
      <c r="T6396" s="1">
        <v>6659.1479282002501</v>
      </c>
      <c r="U6396" s="1">
        <v>788.17350324525125</v>
      </c>
      <c r="V6396" s="1">
        <v>7058.696803892266</v>
      </c>
      <c r="W6396" s="1">
        <v>2136.4766269642469</v>
      </c>
      <c r="X6396" s="1">
        <v>6391.4762957922012</v>
      </c>
      <c r="Y6396" s="1">
        <v>29921.771357379792</v>
      </c>
      <c r="Z6396" s="1">
        <v>4547.4676888375834</v>
      </c>
      <c r="AA6396" s="1">
        <v>48373.503891716522</v>
      </c>
      <c r="AB6396" s="1">
        <v>724.73726618579394</v>
      </c>
      <c r="AC6396" s="1">
        <v>3908.4033392416559</v>
      </c>
      <c r="AD6396" s="1">
        <v>9801.5781203029201</v>
      </c>
      <c r="AE6396" s="1">
        <v>6353.9369814910724</v>
      </c>
      <c r="AF6396" s="1">
        <v>7602.2829088860344</v>
      </c>
      <c r="AG6396" s="1">
        <v>47328.159685059771</v>
      </c>
      <c r="AH6396" s="1">
        <v>8203.8720590565154</v>
      </c>
      <c r="AI6396" s="1">
        <v>3120.9206623498508</v>
      </c>
      <c r="AJ6396" s="1">
        <v>15999.872776865755</v>
      </c>
      <c r="AK6396" s="1">
        <v>4921.6664021863098</v>
      </c>
      <c r="AL6396" s="1">
        <v>265762.53125</v>
      </c>
      <c r="AM6396" s="1">
        <v>206745.34375</v>
      </c>
      <c r="AN6396" s="1">
        <v>59017.1640625</v>
      </c>
      <c r="AO6396" t="s">
        <v>19206</v>
      </c>
    </row>
    <row r="6397" spans="1:41" x14ac:dyDescent="0.25">
      <c r="A6397" s="1">
        <v>2023</v>
      </c>
      <c r="B6397" t="s">
        <v>4922</v>
      </c>
      <c r="C6397" t="s">
        <v>7140</v>
      </c>
      <c r="D6397" t="s">
        <v>7244</v>
      </c>
      <c r="E6397" t="s">
        <v>8038</v>
      </c>
      <c r="F6397" t="s">
        <v>10063</v>
      </c>
      <c r="G6397" t="s">
        <v>12226</v>
      </c>
      <c r="H6397" t="s">
        <v>12755</v>
      </c>
      <c r="I6397" s="1">
        <v>5452.1108960000001</v>
      </c>
      <c r="J6397" s="1">
        <v>12266.297497321701</v>
      </c>
      <c r="K6397" s="1">
        <v>1121</v>
      </c>
      <c r="L6397" s="1">
        <v>1714.515651722626</v>
      </c>
      <c r="M6397" s="1">
        <v>4092.4430392174299</v>
      </c>
      <c r="N6397" s="1">
        <v>2673.7620000000002</v>
      </c>
      <c r="O6397" s="1">
        <v>5046.0932732220372</v>
      </c>
      <c r="P6397" s="1">
        <v>6009.6</v>
      </c>
      <c r="Q6397" s="1">
        <v>1795.9755525526659</v>
      </c>
      <c r="R6397" s="1">
        <v>3244.388613012215</v>
      </c>
      <c r="S6397" s="1">
        <v>4399.7442431256259</v>
      </c>
      <c r="T6397" s="1">
        <v>6746.0455479148013</v>
      </c>
      <c r="U6397" s="1">
        <v>673</v>
      </c>
      <c r="V6397" s="1">
        <v>5291</v>
      </c>
      <c r="W6397" s="1">
        <v>1997.981382301389</v>
      </c>
      <c r="X6397" s="1">
        <v>8279.0534933899326</v>
      </c>
      <c r="Y6397" s="1">
        <v>39463</v>
      </c>
      <c r="Z6397" s="1">
        <v>3998.5169999999989</v>
      </c>
      <c r="AA6397" s="1">
        <v>51780.366307371944</v>
      </c>
      <c r="AB6397" s="1">
        <v>804</v>
      </c>
      <c r="AC6397" s="1">
        <v>4046.3039809829411</v>
      </c>
      <c r="AD6397" s="1">
        <v>9340.2217084800013</v>
      </c>
      <c r="AE6397" s="1">
        <v>6853.9272877526928</v>
      </c>
      <c r="AF6397" s="1">
        <v>8648.5266524520248</v>
      </c>
      <c r="AG6397" s="1">
        <v>44914.147253442003</v>
      </c>
      <c r="AH6397" s="1">
        <v>9332.1081875</v>
      </c>
      <c r="AI6397" s="1">
        <v>2526.4256900675659</v>
      </c>
      <c r="AJ6397" s="1">
        <v>18397.23529949343</v>
      </c>
      <c r="AK6397" s="1">
        <v>5981</v>
      </c>
      <c r="AL6397" s="1">
        <v>276888.78125</v>
      </c>
      <c r="AM6397" s="1">
        <v>217222.65625</v>
      </c>
      <c r="AN6397" s="1">
        <v>59666.1171875</v>
      </c>
      <c r="AO6397" t="s">
        <v>19207</v>
      </c>
    </row>
    <row r="6398" spans="1:41" x14ac:dyDescent="0.25">
      <c r="A6398" s="1">
        <v>2023</v>
      </c>
      <c r="B6398" t="s">
        <v>4923</v>
      </c>
      <c r="C6398" t="s">
        <v>7140</v>
      </c>
      <c r="D6398" t="s">
        <v>7244</v>
      </c>
      <c r="E6398" t="s">
        <v>8038</v>
      </c>
      <c r="F6398" t="s">
        <v>10063</v>
      </c>
      <c r="G6398" t="s">
        <v>12226</v>
      </c>
      <c r="H6398" t="s">
        <v>12755</v>
      </c>
      <c r="I6398" s="1">
        <v>5518.519976937152</v>
      </c>
      <c r="J6398" s="1">
        <v>17869.79812328922</v>
      </c>
      <c r="K6398" s="1">
        <v>875</v>
      </c>
      <c r="L6398" s="1">
        <v>1459.81656251545</v>
      </c>
      <c r="M6398" s="1">
        <v>5141.5527599999996</v>
      </c>
      <c r="N6398" s="1">
        <v>3892.2501679096149</v>
      </c>
      <c r="O6398" s="1">
        <v>6526.2580327230644</v>
      </c>
      <c r="P6398" s="1">
        <v>4763.9780212616806</v>
      </c>
      <c r="Q6398" s="1">
        <v>1902.5909803476111</v>
      </c>
      <c r="R6398" s="1">
        <v>3231.4064957295832</v>
      </c>
      <c r="S6398" s="1">
        <v>6157.131549090479</v>
      </c>
      <c r="T6398" s="1">
        <v>6613.6143995140137</v>
      </c>
      <c r="U6398" s="1">
        <v>799.57531767744013</v>
      </c>
      <c r="V6398" s="1">
        <v>7101</v>
      </c>
      <c r="W6398" s="1">
        <v>2366.19670176</v>
      </c>
      <c r="X6398" s="1">
        <v>10153.50945</v>
      </c>
      <c r="Y6398" s="1">
        <v>29983.138994205299</v>
      </c>
      <c r="Z6398" s="1">
        <v>5402.1711031365712</v>
      </c>
      <c r="AA6398" s="1">
        <v>44992</v>
      </c>
      <c r="AB6398" s="1">
        <v>1877</v>
      </c>
      <c r="AC6398" s="1">
        <v>3836.8473551052339</v>
      </c>
      <c r="AD6398" s="1">
        <v>10967.743685990319</v>
      </c>
      <c r="AE6398" s="1">
        <v>6418.8227087999994</v>
      </c>
      <c r="AF6398" s="1">
        <v>10702.976904573499</v>
      </c>
      <c r="AG6398" s="1">
        <v>62889</v>
      </c>
      <c r="AH6398" s="1">
        <v>9146.3965984350252</v>
      </c>
      <c r="AI6398" s="1">
        <v>2881.4344099199998</v>
      </c>
      <c r="AJ6398" s="1">
        <v>17120.099172083879</v>
      </c>
      <c r="AK6398" s="1">
        <v>5113</v>
      </c>
      <c r="AL6398" s="1">
        <v>295702.84375</v>
      </c>
      <c r="AM6398" s="1">
        <v>227883.984375</v>
      </c>
      <c r="AN6398" s="1">
        <v>67818.8359375</v>
      </c>
      <c r="AO6398" t="s">
        <v>19208</v>
      </c>
    </row>
    <row r="6399" spans="1:41" x14ac:dyDescent="0.25">
      <c r="A6399" s="1">
        <v>2023</v>
      </c>
      <c r="B6399" t="s">
        <v>4924</v>
      </c>
      <c r="C6399" t="s">
        <v>7140</v>
      </c>
      <c r="D6399" t="s">
        <v>7244</v>
      </c>
      <c r="E6399" t="s">
        <v>8038</v>
      </c>
      <c r="F6399" t="s">
        <v>10063</v>
      </c>
      <c r="G6399" t="s">
        <v>12226</v>
      </c>
      <c r="H6399" t="s">
        <v>12755</v>
      </c>
      <c r="I6399" s="1">
        <v>5347.9999999999991</v>
      </c>
      <c r="J6399" s="1">
        <v>12816.779498586349</v>
      </c>
      <c r="K6399" s="1">
        <v>1233.863844177275</v>
      </c>
      <c r="L6399" s="1">
        <v>1638.5374522667189</v>
      </c>
      <c r="M6399" s="1">
        <v>4825.1022956844536</v>
      </c>
      <c r="N6399" s="1">
        <v>3063.344804314459</v>
      </c>
      <c r="O6399" s="1">
        <v>6720.6028101008578</v>
      </c>
      <c r="P6399" s="1">
        <v>5424.1714072000004</v>
      </c>
      <c r="Q6399" s="1">
        <v>1820.7468876368471</v>
      </c>
      <c r="R6399" s="1">
        <v>3531.9665366521658</v>
      </c>
      <c r="S6399" s="1">
        <v>4547.5460222694537</v>
      </c>
      <c r="T6399" s="1">
        <v>7023.6812774217324</v>
      </c>
      <c r="U6399" s="1">
        <v>878.75597114725792</v>
      </c>
      <c r="V6399" s="1">
        <v>6929</v>
      </c>
      <c r="W6399" s="1">
        <v>2212.0357222480179</v>
      </c>
      <c r="X6399" s="1">
        <v>8316.4842337807877</v>
      </c>
      <c r="Y6399" s="1">
        <v>30736.97280000001</v>
      </c>
      <c r="Z6399" s="1">
        <v>4759.9021741884044</v>
      </c>
      <c r="AA6399" s="1">
        <v>50801.362233195541</v>
      </c>
      <c r="AB6399" s="1">
        <v>0</v>
      </c>
      <c r="AC6399" s="1">
        <v>3999.6823800000002</v>
      </c>
      <c r="AD6399" s="1">
        <v>9975.4686438352128</v>
      </c>
      <c r="AE6399" s="1">
        <v>6878.5388687777167</v>
      </c>
      <c r="AF6399" s="1">
        <v>8249.7761593373361</v>
      </c>
      <c r="AG6399" s="1">
        <v>47970.722780763841</v>
      </c>
      <c r="AH6399" s="1">
        <v>8849.3256735166942</v>
      </c>
      <c r="AI6399" s="1">
        <v>2551.2308678490508</v>
      </c>
      <c r="AJ6399" s="1">
        <v>25690.595328667328</v>
      </c>
      <c r="AK6399" s="1">
        <v>5592.3637643538668</v>
      </c>
      <c r="AL6399" s="1">
        <v>282386.59375</v>
      </c>
      <c r="AM6399" s="1">
        <v>220538.84375</v>
      </c>
      <c r="AN6399" s="1">
        <v>61847.703125</v>
      </c>
      <c r="AO6399" t="s">
        <v>19209</v>
      </c>
    </row>
    <row r="6400" spans="1:41" x14ac:dyDescent="0.25">
      <c r="A6400" s="1">
        <v>2023</v>
      </c>
      <c r="B6400" t="s">
        <v>4925</v>
      </c>
      <c r="C6400" t="s">
        <v>7140</v>
      </c>
      <c r="D6400" t="s">
        <v>7244</v>
      </c>
      <c r="E6400" t="s">
        <v>8038</v>
      </c>
      <c r="F6400" t="s">
        <v>10063</v>
      </c>
      <c r="G6400" t="s">
        <v>12226</v>
      </c>
      <c r="H6400" t="s">
        <v>12755</v>
      </c>
      <c r="I6400" s="1">
        <v>5347.940945167973</v>
      </c>
      <c r="J6400" s="1">
        <v>15322.937225548591</v>
      </c>
      <c r="K6400" s="1">
        <v>1193.637187151224</v>
      </c>
      <c r="L6400" s="1">
        <v>1454.9830950848079</v>
      </c>
      <c r="M6400" s="1">
        <v>4414.5786611904014</v>
      </c>
      <c r="N6400" s="1">
        <v>3449.7954494999999</v>
      </c>
      <c r="O6400" s="1">
        <v>6529.8126030042113</v>
      </c>
      <c r="P6400" s="1">
        <v>5634</v>
      </c>
      <c r="Q6400" s="1">
        <v>1829.068633467105</v>
      </c>
      <c r="R6400" s="1">
        <v>3188.1984324989421</v>
      </c>
      <c r="S6400" s="1">
        <v>5028.2086860272293</v>
      </c>
      <c r="T6400" s="1">
        <v>6406.0087288393852</v>
      </c>
      <c r="U6400" s="1">
        <v>750.07718523400308</v>
      </c>
      <c r="V6400" s="1">
        <v>157</v>
      </c>
      <c r="W6400" s="1">
        <v>2180.6460864753399</v>
      </c>
      <c r="X6400" s="1">
        <v>6615.078050756736</v>
      </c>
      <c r="Y6400" s="1">
        <v>30447.408049999998</v>
      </c>
      <c r="Z6400" s="1">
        <v>4627.8483306328953</v>
      </c>
      <c r="AA6400" s="1">
        <v>49973.97338256333</v>
      </c>
      <c r="AB6400" s="1">
        <v>653</v>
      </c>
      <c r="AC6400" s="1">
        <v>3990.3507500000001</v>
      </c>
      <c r="AD6400" s="1">
        <v>9974.8299593101019</v>
      </c>
      <c r="AE6400" s="1">
        <v>6460.7937993175692</v>
      </c>
      <c r="AF6400" s="1">
        <v>7829.6741438852878</v>
      </c>
      <c r="AG6400" s="1">
        <v>49465.979201799542</v>
      </c>
      <c r="AH6400" s="1">
        <v>8520.0575846946249</v>
      </c>
      <c r="AI6400" s="1">
        <v>3166.7687229703688</v>
      </c>
      <c r="AJ6400" s="1">
        <v>16559.618204455259</v>
      </c>
      <c r="AK6400" s="1">
        <v>4993.9684194351266</v>
      </c>
      <c r="AL6400" s="1">
        <v>266166.25</v>
      </c>
      <c r="AM6400" s="1">
        <v>206489.671875</v>
      </c>
      <c r="AN6400" s="1">
        <v>59676.59375</v>
      </c>
      <c r="AO6400" t="s">
        <v>19210</v>
      </c>
    </row>
    <row r="6401" spans="1:41" x14ac:dyDescent="0.25">
      <c r="A6401" s="1">
        <v>2023</v>
      </c>
      <c r="B6401" t="s">
        <v>4926</v>
      </c>
      <c r="C6401" t="s">
        <v>7140</v>
      </c>
      <c r="D6401" t="s">
        <v>7244</v>
      </c>
      <c r="E6401" t="s">
        <v>8038</v>
      </c>
      <c r="F6401" t="s">
        <v>10063</v>
      </c>
      <c r="G6401" t="s">
        <v>12226</v>
      </c>
      <c r="H6401" t="s">
        <v>12755</v>
      </c>
      <c r="I6401" s="1">
        <v>6613.4482559999997</v>
      </c>
      <c r="J6401" s="1">
        <v>20802.458940771259</v>
      </c>
      <c r="K6401" s="1">
        <v>935.04273294496579</v>
      </c>
      <c r="L6401" s="1">
        <v>1682.6931501156</v>
      </c>
      <c r="M6401" s="1">
        <v>6792.4480000000003</v>
      </c>
      <c r="N6401" s="1">
        <v>4066.9871868000009</v>
      </c>
      <c r="O6401" s="1">
        <v>6062.8855497439108</v>
      </c>
      <c r="P6401" s="1">
        <v>4999.5512982734399</v>
      </c>
      <c r="Q6401" s="1">
        <v>1708.11131502028</v>
      </c>
      <c r="R6401" s="1">
        <v>4031.8295926009778</v>
      </c>
      <c r="S6401" s="1">
        <v>6463.3578745797922</v>
      </c>
      <c r="T6401" s="1">
        <v>6805.5082341696852</v>
      </c>
      <c r="U6401" s="1">
        <v>812.24027999999998</v>
      </c>
      <c r="V6401" s="1">
        <v>6661</v>
      </c>
      <c r="W6401" s="1">
        <v>2186</v>
      </c>
      <c r="X6401" s="1">
        <v>11481.10535550848</v>
      </c>
      <c r="Y6401" s="1">
        <v>28278.657250844379</v>
      </c>
      <c r="Z6401" s="1">
        <v>4850.5259687822827</v>
      </c>
      <c r="AA6401" s="1">
        <v>44992</v>
      </c>
      <c r="AB6401" s="1">
        <v>1756.1952000000001</v>
      </c>
      <c r="AC6401" s="1">
        <v>3994.6436100000001</v>
      </c>
      <c r="AD6401" s="1">
        <v>10618.737481586169</v>
      </c>
      <c r="AE6401" s="1">
        <v>6311.1439407815506</v>
      </c>
      <c r="AF6401" s="1">
        <v>12707.485845054071</v>
      </c>
      <c r="AG6401" s="1">
        <v>60875</v>
      </c>
      <c r="AH6401" s="1">
        <v>10028.457501239851</v>
      </c>
      <c r="AI6401" s="1">
        <v>4460.1948000000002</v>
      </c>
      <c r="AJ6401" s="1">
        <v>17460.59472630102</v>
      </c>
      <c r="AK6401" s="1">
        <v>5063</v>
      </c>
      <c r="AL6401" s="1">
        <v>303501.28125</v>
      </c>
      <c r="AM6401" s="1">
        <v>230848.359375</v>
      </c>
      <c r="AN6401" s="1">
        <v>72652.9296875</v>
      </c>
      <c r="AO6401" t="s">
        <v>19211</v>
      </c>
    </row>
    <row r="6402" spans="1:41" x14ac:dyDescent="0.25">
      <c r="A6402" s="1">
        <v>2023</v>
      </c>
      <c r="B6402" t="s">
        <v>4927</v>
      </c>
      <c r="C6402" t="s">
        <v>7140</v>
      </c>
      <c r="D6402" t="s">
        <v>7244</v>
      </c>
      <c r="E6402" t="s">
        <v>8038</v>
      </c>
      <c r="F6402" t="s">
        <v>10063</v>
      </c>
      <c r="G6402" t="s">
        <v>12226</v>
      </c>
      <c r="H6402" t="s">
        <v>12755</v>
      </c>
      <c r="I6402" s="1">
        <v>6440.4713520000014</v>
      </c>
      <c r="J6402" s="1">
        <v>20687.23850370145</v>
      </c>
      <c r="K6402" s="1">
        <v>776.89770659999999</v>
      </c>
      <c r="L6402" s="1">
        <v>1635.0292455981121</v>
      </c>
      <c r="M6402" s="1">
        <v>5635.0144799999989</v>
      </c>
      <c r="N6402" s="1">
        <v>3912.1528428719989</v>
      </c>
      <c r="O6402" s="1">
        <v>6092.5831025321804</v>
      </c>
      <c r="P6402" s="1">
        <v>4912.6857788567886</v>
      </c>
      <c r="Q6402" s="1">
        <v>1841.461294485717</v>
      </c>
      <c r="R6402" s="1">
        <v>3933.010528804466</v>
      </c>
      <c r="S6402" s="1">
        <v>7292.1650565600012</v>
      </c>
      <c r="T6402" s="1">
        <v>6584.41049618953</v>
      </c>
      <c r="U6402" s="1">
        <v>637.99525699344008</v>
      </c>
      <c r="V6402" s="1">
        <v>6689</v>
      </c>
      <c r="W6402" s="1">
        <v>2664.6932879999999</v>
      </c>
      <c r="X6402" s="1">
        <v>10570</v>
      </c>
      <c r="Y6402" s="1">
        <v>30280.849170061789</v>
      </c>
      <c r="Z6402" s="1">
        <v>5423.2628258198229</v>
      </c>
      <c r="AA6402" s="1">
        <v>44992</v>
      </c>
      <c r="AB6402" s="1">
        <v>1877</v>
      </c>
      <c r="AC6402" s="1">
        <v>3727.947150708907</v>
      </c>
      <c r="AD6402" s="1">
        <v>13046.54941399167</v>
      </c>
      <c r="AE6402" s="1">
        <v>6421.3696079999991</v>
      </c>
      <c r="AF6402" s="1">
        <v>10742.836106995201</v>
      </c>
      <c r="AG6402" s="1">
        <v>59690</v>
      </c>
      <c r="AH6402" s="1">
        <v>9216.013957824518</v>
      </c>
      <c r="AI6402" s="1">
        <v>3721.6564560000011</v>
      </c>
      <c r="AJ6402" s="1">
        <v>17786.6964127053</v>
      </c>
      <c r="AK6402" s="1">
        <v>5050</v>
      </c>
      <c r="AL6402" s="1">
        <v>302281</v>
      </c>
      <c r="AM6402" s="1">
        <v>229754.03125</v>
      </c>
      <c r="AN6402" s="1">
        <v>72526.9921875</v>
      </c>
      <c r="AO6402" t="s">
        <v>19212</v>
      </c>
    </row>
    <row r="6403" spans="1:41" x14ac:dyDescent="0.25">
      <c r="A6403" s="1">
        <v>2023</v>
      </c>
      <c r="B6403" t="s">
        <v>4928</v>
      </c>
      <c r="C6403" t="s">
        <v>7140</v>
      </c>
      <c r="D6403" t="s">
        <v>7244</v>
      </c>
      <c r="E6403" t="s">
        <v>8038</v>
      </c>
      <c r="F6403" t="s">
        <v>10063</v>
      </c>
      <c r="G6403" t="s">
        <v>12226</v>
      </c>
      <c r="H6403" t="s">
        <v>12755</v>
      </c>
      <c r="I6403" s="1">
        <v>5347.9351298509664</v>
      </c>
      <c r="J6403" s="1">
        <v>21451.346574339241</v>
      </c>
      <c r="K6403" s="1">
        <v>1312.7084161538889</v>
      </c>
      <c r="L6403" s="1">
        <v>1437.3443</v>
      </c>
      <c r="M6403" s="1">
        <v>4714.6045864267426</v>
      </c>
      <c r="N6403" s="1">
        <v>3496.0939718738391</v>
      </c>
      <c r="O6403" s="1">
        <v>6528.8966531137103</v>
      </c>
      <c r="P6403" s="1">
        <v>5530.6999108932196</v>
      </c>
      <c r="Q6403" s="1">
        <v>1738.1817166312519</v>
      </c>
      <c r="R6403" s="1">
        <v>3278.0501774836512</v>
      </c>
      <c r="S6403" s="1">
        <v>5804</v>
      </c>
      <c r="T6403" s="1">
        <v>6081.2770640256003</v>
      </c>
      <c r="U6403" s="1">
        <v>799.57531767744013</v>
      </c>
      <c r="V6403" s="1">
        <v>7399</v>
      </c>
      <c r="W6403" s="1">
        <v>2250.0732733998948</v>
      </c>
      <c r="X6403" s="1">
        <v>7659.0085317984012</v>
      </c>
      <c r="Y6403" s="1">
        <v>28379.751246084521</v>
      </c>
      <c r="Z6403" s="1">
        <v>4527</v>
      </c>
      <c r="AA6403" s="1">
        <v>44992</v>
      </c>
      <c r="AB6403" s="1">
        <v>653.76</v>
      </c>
      <c r="AC6403" s="1">
        <v>3977.8934500000009</v>
      </c>
      <c r="AD6403" s="1">
        <v>9855.7555131512599</v>
      </c>
      <c r="AE6403" s="1">
        <v>6767.6288953348803</v>
      </c>
      <c r="AF6403" s="1">
        <v>8400.232106491083</v>
      </c>
      <c r="AG6403" s="1">
        <v>51683</v>
      </c>
      <c r="AH6403" s="1">
        <v>6592</v>
      </c>
      <c r="AI6403" s="1">
        <v>2901.5243508096009</v>
      </c>
      <c r="AJ6403" s="1">
        <v>16765</v>
      </c>
      <c r="AK6403" s="1">
        <v>5030.3257773196201</v>
      </c>
      <c r="AL6403" s="1">
        <v>275354.65625</v>
      </c>
      <c r="AM6403" s="1">
        <v>215970.734375</v>
      </c>
      <c r="AN6403" s="1">
        <v>59383.93359375</v>
      </c>
      <c r="AO6403" t="s">
        <v>19213</v>
      </c>
    </row>
    <row r="6404" spans="1:41" x14ac:dyDescent="0.25">
      <c r="A6404" s="1">
        <v>2023</v>
      </c>
      <c r="B6404" t="s">
        <v>4929</v>
      </c>
      <c r="C6404" t="s">
        <v>7140</v>
      </c>
      <c r="D6404" t="s">
        <v>7244</v>
      </c>
      <c r="E6404" t="s">
        <v>8038</v>
      </c>
      <c r="F6404" t="s">
        <v>10063</v>
      </c>
      <c r="G6404" t="s">
        <v>12226</v>
      </c>
      <c r="H6404" t="s">
        <v>12755</v>
      </c>
      <c r="I6404" s="1">
        <v>6515</v>
      </c>
      <c r="J6404" s="1">
        <v>20680.213987133058</v>
      </c>
      <c r="K6404" s="1">
        <v>985.31668907232006</v>
      </c>
      <c r="L6404" s="1">
        <v>1621.9418000000001</v>
      </c>
      <c r="M6404" s="1">
        <v>7085.1</v>
      </c>
      <c r="N6404" s="1">
        <v>3614.823516293945</v>
      </c>
      <c r="O6404" s="1">
        <v>5261.8682370000006</v>
      </c>
      <c r="P6404" s="1">
        <v>5152.8159899999991</v>
      </c>
      <c r="Q6404" s="1">
        <v>1881</v>
      </c>
      <c r="R6404" s="1">
        <v>4035.4361238725578</v>
      </c>
      <c r="S6404" s="1">
        <v>6556.2466270964596</v>
      </c>
      <c r="T6404" s="1">
        <v>7658.5066162570902</v>
      </c>
      <c r="U6404" s="1">
        <v>798.66</v>
      </c>
      <c r="V6404" s="1">
        <v>7247</v>
      </c>
      <c r="W6404" s="1">
        <v>2666.314664999999</v>
      </c>
      <c r="X6404" s="1">
        <v>11511.21257886493</v>
      </c>
      <c r="Y6404" s="1">
        <v>28131.642993793939</v>
      </c>
      <c r="Z6404" s="1">
        <v>4737.1913146331999</v>
      </c>
      <c r="AA6404" s="1">
        <v>44720</v>
      </c>
      <c r="AB6404" s="1">
        <v>1578.3960500000001</v>
      </c>
      <c r="AC6404" s="1">
        <v>4501.4152200000008</v>
      </c>
      <c r="AD6404" s="1">
        <v>10489.22107664288</v>
      </c>
      <c r="AE6404" s="1">
        <v>6281.1600000000008</v>
      </c>
      <c r="AF6404" s="1">
        <v>12639.993216540481</v>
      </c>
      <c r="AG6404" s="1">
        <v>55803.32448162233</v>
      </c>
      <c r="AH6404" s="1">
        <v>9799.5056000000004</v>
      </c>
      <c r="AI6404" s="1">
        <v>3686.2800000000011</v>
      </c>
      <c r="AJ6404" s="1">
        <v>16472.37110969481</v>
      </c>
      <c r="AK6404" s="1">
        <v>5385</v>
      </c>
      <c r="AL6404" s="1">
        <v>297496.9375</v>
      </c>
      <c r="AM6404" s="1">
        <v>224834</v>
      </c>
      <c r="AN6404" s="1">
        <v>72662.9609375</v>
      </c>
      <c r="AO6404" t="s">
        <v>19214</v>
      </c>
    </row>
    <row r="6405" spans="1:41" x14ac:dyDescent="0.25">
      <c r="A6405" s="1">
        <v>2023</v>
      </c>
      <c r="B6405" t="s">
        <v>4930</v>
      </c>
      <c r="C6405" t="s">
        <v>7140</v>
      </c>
      <c r="D6405" t="s">
        <v>7244</v>
      </c>
      <c r="E6405" t="s">
        <v>8038</v>
      </c>
      <c r="F6405" t="s">
        <v>10063</v>
      </c>
      <c r="G6405" t="s">
        <v>12226</v>
      </c>
      <c r="H6405" t="s">
        <v>12755</v>
      </c>
      <c r="I6405" s="1">
        <v>5462.3204040682413</v>
      </c>
      <c r="J6405" s="1">
        <v>12555.2250033</v>
      </c>
      <c r="K6405" s="1">
        <v>1095.4675516359621</v>
      </c>
      <c r="L6405" s="1">
        <v>2044.287800000001</v>
      </c>
      <c r="M6405" s="1">
        <v>4748.4095665778614</v>
      </c>
      <c r="N6405" s="1">
        <v>2800.2381670777509</v>
      </c>
      <c r="O6405" s="1">
        <v>5254</v>
      </c>
      <c r="P6405" s="1">
        <v>6009.6</v>
      </c>
      <c r="Q6405" s="1">
        <v>2215.1956396062942</v>
      </c>
      <c r="R6405" s="1">
        <v>3285.0708065613921</v>
      </c>
      <c r="S6405" s="1">
        <v>4855.3731159820591</v>
      </c>
      <c r="T6405" s="1">
        <v>7904.804648891306</v>
      </c>
      <c r="U6405" s="1">
        <v>896.33109057020306</v>
      </c>
      <c r="V6405" s="1">
        <v>5778</v>
      </c>
      <c r="W6405" s="1">
        <v>1995.7635815209251</v>
      </c>
      <c r="X6405" s="1">
        <v>10322.90939322769</v>
      </c>
      <c r="Y6405" s="1">
        <v>34685.280000000013</v>
      </c>
      <c r="Z6405" s="1">
        <v>4543.7359999999999</v>
      </c>
      <c r="AA6405" s="1">
        <v>51838.903459062807</v>
      </c>
      <c r="AB6405" s="1">
        <v>828</v>
      </c>
      <c r="AC6405" s="1">
        <v>4445.7424946770652</v>
      </c>
      <c r="AD6405" s="1">
        <v>11352.76418353384</v>
      </c>
      <c r="AE6405" s="1">
        <v>6533.1727084686327</v>
      </c>
      <c r="AF6405" s="1">
        <v>8031.6563020102194</v>
      </c>
      <c r="AG6405" s="1">
        <v>44796</v>
      </c>
      <c r="AH6405" s="1">
        <v>10576.14334690004</v>
      </c>
      <c r="AI6405" s="1">
        <v>2463.9996782477651</v>
      </c>
      <c r="AJ6405" s="1">
        <v>19255.93603699184</v>
      </c>
      <c r="AK6405" s="1">
        <v>7331.3296441650264</v>
      </c>
      <c r="AL6405" s="1">
        <v>283905.65625</v>
      </c>
      <c r="AM6405" s="1">
        <v>215176.703125</v>
      </c>
      <c r="AN6405" s="1">
        <v>68728.96875</v>
      </c>
      <c r="AO6405" t="s">
        <v>19215</v>
      </c>
    </row>
    <row r="6406" spans="1:41" x14ac:dyDescent="0.25">
      <c r="A6406" s="1">
        <v>2023</v>
      </c>
      <c r="B6406" t="s">
        <v>4931</v>
      </c>
      <c r="C6406" t="s">
        <v>7140</v>
      </c>
      <c r="D6406" t="s">
        <v>7244</v>
      </c>
      <c r="E6406" t="s">
        <v>8039</v>
      </c>
      <c r="F6406" t="s">
        <v>10064</v>
      </c>
      <c r="G6406" t="s">
        <v>12227</v>
      </c>
      <c r="H6406" t="s">
        <v>12755</v>
      </c>
      <c r="I6406" s="1">
        <v>15473.192990521538</v>
      </c>
      <c r="J6406" s="1">
        <v>6507.4613517455055</v>
      </c>
      <c r="K6406" s="1">
        <v>1995.024176690282</v>
      </c>
      <c r="L6406" s="1">
        <v>3115.3713724096838</v>
      </c>
      <c r="M6406" s="1">
        <v>9090.179599157902</v>
      </c>
      <c r="N6406" s="1">
        <v>9435.9016284609515</v>
      </c>
      <c r="O6406" s="1">
        <v>5654.1958894665386</v>
      </c>
      <c r="P6406" s="1">
        <v>2421.7101298888247</v>
      </c>
      <c r="Q6406" s="1">
        <v>3545.1038198487336</v>
      </c>
      <c r="R6406" s="1">
        <v>6070.9231945425618</v>
      </c>
      <c r="S6406" s="1">
        <v>8180.1529161319122</v>
      </c>
      <c r="T6406" s="1">
        <v>6881.1195258069256</v>
      </c>
      <c r="U6406" s="1">
        <v>1553.801183246725</v>
      </c>
      <c r="V6406" s="1">
        <v>5710.2193484317149</v>
      </c>
      <c r="W6406" s="1">
        <v>3185.2924256557867</v>
      </c>
      <c r="X6406" s="1">
        <v>9523.016775753038</v>
      </c>
      <c r="Y6406" s="1">
        <v>36448.846185004069</v>
      </c>
      <c r="Z6406" s="1">
        <v>2588.7226697860751</v>
      </c>
      <c r="AA6406" s="1">
        <v>50883.68752982912</v>
      </c>
      <c r="AB6406" s="1">
        <v>1542.7026033663915</v>
      </c>
      <c r="AC6406" s="1">
        <v>8542.9809222005315</v>
      </c>
      <c r="AD6406" s="1">
        <v>5380.9278129561762</v>
      </c>
      <c r="AE6406" s="1">
        <v>10205.144199966884</v>
      </c>
      <c r="AF6406" s="1">
        <v>32174.935057040424</v>
      </c>
      <c r="AG6406" s="1">
        <v>78558.425298046059</v>
      </c>
      <c r="AH6406" s="1">
        <v>19775.826215317749</v>
      </c>
      <c r="AI6406" s="1">
        <v>3469.4160705923305</v>
      </c>
      <c r="AJ6406" s="1">
        <v>17427.382863462488</v>
      </c>
      <c r="AK6406" s="1">
        <v>4374.5599034503157</v>
      </c>
      <c r="AL6406" s="1">
        <v>369716.1875</v>
      </c>
      <c r="AM6406" s="1">
        <v>290663.8125</v>
      </c>
      <c r="AN6406" s="1">
        <v>79052.4140625</v>
      </c>
      <c r="AO6406" t="s">
        <v>19216</v>
      </c>
    </row>
    <row r="6407" spans="1:41" x14ac:dyDescent="0.25">
      <c r="A6407" s="1">
        <v>2023</v>
      </c>
      <c r="B6407" t="s">
        <v>4932</v>
      </c>
      <c r="C6407" t="s">
        <v>7140</v>
      </c>
      <c r="D6407" t="s">
        <v>7244</v>
      </c>
      <c r="E6407" t="s">
        <v>8039</v>
      </c>
      <c r="F6407" t="s">
        <v>10064</v>
      </c>
      <c r="G6407" t="s">
        <v>12227</v>
      </c>
      <c r="H6407" t="s">
        <v>12755</v>
      </c>
      <c r="I6407" s="1">
        <v>11921.50413190088</v>
      </c>
      <c r="J6407" s="1">
        <v>981.89572608034803</v>
      </c>
      <c r="K6407" s="1">
        <v>0</v>
      </c>
      <c r="L6407" s="1">
        <v>1540.6251496546417</v>
      </c>
      <c r="M6407" s="1">
        <v>7383.1716086594179</v>
      </c>
      <c r="N6407" s="1">
        <v>7176.2680676405944</v>
      </c>
      <c r="O6407" s="1">
        <v>5861.7580120759521</v>
      </c>
      <c r="P6407" s="1">
        <v>2548.1447090971442</v>
      </c>
      <c r="Q6407" s="1">
        <v>4580.4631515115807</v>
      </c>
      <c r="R6407" s="1">
        <v>6602.0684073038456</v>
      </c>
      <c r="S6407" s="1">
        <v>13544.921205129254</v>
      </c>
      <c r="T6407" s="1">
        <v>6640.8956879912166</v>
      </c>
      <c r="U6407" s="1">
        <v>2023.8989891308904</v>
      </c>
      <c r="V6407" s="1">
        <v>6579.3848188400116</v>
      </c>
      <c r="W6407" s="1">
        <v>2192.7485762235151</v>
      </c>
      <c r="X6407" s="1">
        <v>9918.5425947688673</v>
      </c>
      <c r="Y6407" s="1">
        <v>40437.701016070016</v>
      </c>
      <c r="Z6407" s="1">
        <v>3228.865281782048</v>
      </c>
      <c r="AA6407" s="1">
        <v>44258.583142381867</v>
      </c>
      <c r="AB6407" s="1">
        <v>1583.3353355587979</v>
      </c>
      <c r="AC6407" s="1">
        <v>7660.148372822543</v>
      </c>
      <c r="AD6407" s="1">
        <v>6270.7315497468953</v>
      </c>
      <c r="AE6407" s="1">
        <v>9613.3006154713166</v>
      </c>
      <c r="AF6407" s="1">
        <v>30733.083132112766</v>
      </c>
      <c r="AG6407" s="1">
        <v>81150.967930303319</v>
      </c>
      <c r="AH6407" s="1">
        <v>16550.899463027941</v>
      </c>
      <c r="AI6407" s="1">
        <v>3205.3997368794653</v>
      </c>
      <c r="AJ6407" s="1">
        <v>26039.938207448828</v>
      </c>
      <c r="AK6407" s="1">
        <v>3786.3357233075135</v>
      </c>
      <c r="AL6407" s="1">
        <v>364015.5625</v>
      </c>
      <c r="AM6407" s="1">
        <v>287076.84375</v>
      </c>
      <c r="AN6407" s="1">
        <v>76938.7421875</v>
      </c>
      <c r="AO6407" t="s">
        <v>19217</v>
      </c>
    </row>
    <row r="6408" spans="1:41" x14ac:dyDescent="0.25">
      <c r="A6408" s="1">
        <v>2023</v>
      </c>
      <c r="B6408" t="s">
        <v>4933</v>
      </c>
      <c r="C6408" t="s">
        <v>7140</v>
      </c>
      <c r="D6408" t="s">
        <v>7244</v>
      </c>
      <c r="E6408" t="s">
        <v>8039</v>
      </c>
      <c r="F6408" t="s">
        <v>10064</v>
      </c>
      <c r="G6408" t="s">
        <v>12227</v>
      </c>
      <c r="H6408" t="s">
        <v>12755</v>
      </c>
      <c r="I6408" s="1">
        <v>11936.908227590298</v>
      </c>
      <c r="J6408" s="1">
        <v>26479.319339130852</v>
      </c>
      <c r="K6408" s="1">
        <v>1918.073864991316</v>
      </c>
      <c r="L6408" s="1">
        <v>2004.1961257570849</v>
      </c>
      <c r="M6408" s="1">
        <v>10359.758049527103</v>
      </c>
      <c r="N6408" s="1">
        <v>9464.518971411555</v>
      </c>
      <c r="O6408" s="1">
        <v>6230.2735755799586</v>
      </c>
      <c r="P6408" s="1">
        <v>8212.1087017250047</v>
      </c>
      <c r="Q6408" s="1">
        <v>3823.0509337370081</v>
      </c>
      <c r="R6408" s="1">
        <v>6247.1897246188801</v>
      </c>
      <c r="S6408" s="1">
        <v>11146.217860407518</v>
      </c>
      <c r="T6408" s="1">
        <v>8492.3564650723947</v>
      </c>
      <c r="U6408" s="1">
        <v>1486.162381387669</v>
      </c>
      <c r="V6408" s="1">
        <v>4999.8748688113719</v>
      </c>
      <c r="W6408" s="1">
        <v>3804.5044473500088</v>
      </c>
      <c r="X6408" s="1">
        <v>14841.82600786749</v>
      </c>
      <c r="Y6408" s="1">
        <v>35019.293428284152</v>
      </c>
      <c r="Z6408" s="1">
        <v>3729.7198202910517</v>
      </c>
      <c r="AA6408" s="1">
        <v>49842.701638068014</v>
      </c>
      <c r="AB6408" s="1">
        <v>785.54297301919644</v>
      </c>
      <c r="AC6408" s="1">
        <v>8461.8042053130885</v>
      </c>
      <c r="AD6408" s="1">
        <v>7469.2419430319142</v>
      </c>
      <c r="AE6408" s="1">
        <v>10398.890491481146</v>
      </c>
      <c r="AF6408" s="1">
        <v>30678.637730074024</v>
      </c>
      <c r="AG6408" s="1">
        <v>80159.352673818328</v>
      </c>
      <c r="AH6408" s="1">
        <v>16549.47966130983</v>
      </c>
      <c r="AI6408" s="1">
        <v>4236.6243315129905</v>
      </c>
      <c r="AJ6408" s="1">
        <v>17643.932100746031</v>
      </c>
      <c r="AK6408" s="1">
        <v>4127.2852420251838</v>
      </c>
      <c r="AL6408" s="1">
        <v>400548.8125</v>
      </c>
      <c r="AM6408" s="1">
        <v>310587.65625</v>
      </c>
      <c r="AN6408" s="1">
        <v>89961.1875</v>
      </c>
      <c r="AO6408" t="s">
        <v>19218</v>
      </c>
    </row>
    <row r="6409" spans="1:41" x14ac:dyDescent="0.25">
      <c r="A6409" s="1">
        <v>2023</v>
      </c>
      <c r="B6409" t="s">
        <v>4934</v>
      </c>
      <c r="C6409" t="s">
        <v>7140</v>
      </c>
      <c r="D6409" t="s">
        <v>7244</v>
      </c>
      <c r="E6409" t="s">
        <v>8039</v>
      </c>
      <c r="F6409" t="s">
        <v>10064</v>
      </c>
      <c r="G6409" t="s">
        <v>12227</v>
      </c>
      <c r="H6409" t="s">
        <v>12755</v>
      </c>
      <c r="I6409" s="1">
        <v>8389.8538711003421</v>
      </c>
      <c r="J6409" s="1">
        <v>9102.2473564012562</v>
      </c>
      <c r="K6409" s="1">
        <v>2017.338354422375</v>
      </c>
      <c r="L6409" s="1">
        <v>2353.168854697753</v>
      </c>
      <c r="M6409" s="1">
        <v>9557.9342559077504</v>
      </c>
      <c r="N6409" s="1">
        <v>9522.7416269086607</v>
      </c>
      <c r="O6409" s="1">
        <v>5964.3614768757889</v>
      </c>
      <c r="P6409" s="1">
        <v>6994.6801253760686</v>
      </c>
      <c r="Q6409" s="1">
        <v>3760.0831966767737</v>
      </c>
      <c r="R6409" s="1">
        <v>6426.1710950794777</v>
      </c>
      <c r="S6409" s="1">
        <v>8047.7282872957949</v>
      </c>
      <c r="T6409" s="1">
        <v>7425.3123953339764</v>
      </c>
      <c r="U6409" s="1">
        <v>1528.7407872746421</v>
      </c>
      <c r="V6409" s="1">
        <v>5657.4328706213728</v>
      </c>
      <c r="W6409" s="1">
        <v>4018.4043551219165</v>
      </c>
      <c r="X6409" s="1">
        <v>9608.1358480211256</v>
      </c>
      <c r="Y6409" s="1">
        <v>35827.132307486434</v>
      </c>
      <c r="Z6409" s="1">
        <v>2649.0893928059158</v>
      </c>
      <c r="AA6409" s="1">
        <v>53819.319416003782</v>
      </c>
      <c r="AB6409" s="1">
        <v>1517.8212102226805</v>
      </c>
      <c r="AC6409" s="1">
        <v>8973.113031363393</v>
      </c>
      <c r="AD6409" s="1">
        <v>6625.3955025194045</v>
      </c>
      <c r="AE6409" s="1">
        <v>10440.234971524795</v>
      </c>
      <c r="AF6409" s="1">
        <v>31463.66931752253</v>
      </c>
      <c r="AG6409" s="1">
        <v>79456.302418599531</v>
      </c>
      <c r="AH6409" s="1">
        <v>16321.491819567198</v>
      </c>
      <c r="AI6409" s="1">
        <v>3600.1845540317822</v>
      </c>
      <c r="AJ6409" s="1">
        <v>17383.476312014769</v>
      </c>
      <c r="AK6409" s="1">
        <v>4154.7177178663296</v>
      </c>
      <c r="AL6409" s="1">
        <v>372606.28125</v>
      </c>
      <c r="AM6409" s="1">
        <v>293747.4375</v>
      </c>
      <c r="AN6409" s="1">
        <v>78858.828125</v>
      </c>
      <c r="AO6409" t="s">
        <v>19219</v>
      </c>
    </row>
    <row r="6410" spans="1:41" x14ac:dyDescent="0.25">
      <c r="A6410" s="1">
        <v>2023</v>
      </c>
      <c r="B6410" t="s">
        <v>4935</v>
      </c>
      <c r="C6410" t="s">
        <v>7140</v>
      </c>
      <c r="D6410" t="s">
        <v>7244</v>
      </c>
      <c r="E6410" t="s">
        <v>8039</v>
      </c>
      <c r="F6410" t="s">
        <v>10064</v>
      </c>
      <c r="G6410" t="s">
        <v>12227</v>
      </c>
      <c r="H6410" t="s">
        <v>12755</v>
      </c>
      <c r="I6410" s="1">
        <v>10538.877602803335</v>
      </c>
      <c r="J6410" s="1">
        <v>11010.320898042248</v>
      </c>
      <c r="K6410" s="1">
        <v>2011.8778226386269</v>
      </c>
      <c r="L6410" s="1">
        <v>1511.8538993875836</v>
      </c>
      <c r="M6410" s="1">
        <v>7273.4569092574775</v>
      </c>
      <c r="N6410" s="1">
        <v>7177.9466939846852</v>
      </c>
      <c r="O6410" s="1">
        <v>6959.5324065989371</v>
      </c>
      <c r="P6410" s="1">
        <v>2478.2016295261551</v>
      </c>
      <c r="Q6410" s="1">
        <v>3364.6309900197234</v>
      </c>
      <c r="R6410" s="1">
        <v>5796.9014941704936</v>
      </c>
      <c r="S6410" s="1">
        <v>6855.0594403383666</v>
      </c>
      <c r="T6410" s="1">
        <v>6818.6873884120641</v>
      </c>
      <c r="U6410" s="1">
        <v>2010.9563857794151</v>
      </c>
      <c r="V6410" s="1">
        <v>6227.361875548133</v>
      </c>
      <c r="W6410" s="1">
        <v>3000.7031124713112</v>
      </c>
      <c r="X6410" s="1">
        <v>9103.159289193125</v>
      </c>
      <c r="Y6410" s="1">
        <v>34019.660980152912</v>
      </c>
      <c r="Z6410" s="1">
        <v>3948.1317796510511</v>
      </c>
      <c r="AA6410" s="1">
        <v>36720.91388156126</v>
      </c>
      <c r="AB6410" s="1">
        <v>1553.7664704742244</v>
      </c>
      <c r="AC6410" s="1">
        <v>7169.6821162745873</v>
      </c>
      <c r="AD6410" s="1">
        <v>5374.4670431942959</v>
      </c>
      <c r="AE6410" s="1">
        <v>9698.793030325256</v>
      </c>
      <c r="AF6410" s="1">
        <v>30323.666367618895</v>
      </c>
      <c r="AG6410" s="1">
        <v>83022.549133137843</v>
      </c>
      <c r="AH6410" s="1">
        <v>16623.828677052708</v>
      </c>
      <c r="AI6410" s="1">
        <v>3145.5387395068115</v>
      </c>
      <c r="AJ6410" s="1">
        <v>22628.475457888453</v>
      </c>
      <c r="AK6410" s="1">
        <v>4485.8884749129693</v>
      </c>
      <c r="AL6410" s="1">
        <v>350854.875</v>
      </c>
      <c r="AM6410" s="1">
        <v>277648.9375</v>
      </c>
      <c r="AN6410" s="1">
        <v>73205.96875</v>
      </c>
      <c r="AO6410" t="s">
        <v>19220</v>
      </c>
    </row>
    <row r="6411" spans="1:41" x14ac:dyDescent="0.25">
      <c r="A6411" s="1">
        <v>2023</v>
      </c>
      <c r="B6411" t="s">
        <v>4936</v>
      </c>
      <c r="C6411" t="s">
        <v>7140</v>
      </c>
      <c r="D6411" t="s">
        <v>7244</v>
      </c>
      <c r="E6411" t="s">
        <v>8039</v>
      </c>
      <c r="F6411" t="s">
        <v>10064</v>
      </c>
      <c r="G6411" t="s">
        <v>12227</v>
      </c>
      <c r="H6411" t="s">
        <v>12755</v>
      </c>
      <c r="I6411" s="1">
        <v>9386.7093306264451</v>
      </c>
      <c r="J6411" s="1">
        <v>7793.2996664535722</v>
      </c>
      <c r="K6411" s="1">
        <v>1820.2327342374438</v>
      </c>
      <c r="L6411" s="1">
        <v>2393.2244570445046</v>
      </c>
      <c r="M6411" s="1">
        <v>7433.845692634728</v>
      </c>
      <c r="N6411" s="1">
        <v>8420.7398138978024</v>
      </c>
      <c r="O6411" s="1">
        <v>5157.7431488896655</v>
      </c>
      <c r="P6411" s="1">
        <v>3194.2898292062919</v>
      </c>
      <c r="Q6411" s="1">
        <v>5075.0767580887605</v>
      </c>
      <c r="R6411" s="1">
        <v>6030.7842530530597</v>
      </c>
      <c r="S6411" s="1">
        <v>12667.260946183374</v>
      </c>
      <c r="T6411" s="1">
        <v>6046.4139300223778</v>
      </c>
      <c r="U6411" s="1">
        <v>1446.123884645905</v>
      </c>
      <c r="V6411" s="1">
        <v>5626.2299573738183</v>
      </c>
      <c r="W6411" s="1">
        <v>3198.7480145924837</v>
      </c>
      <c r="X6411" s="1">
        <v>9071.9614423613184</v>
      </c>
      <c r="Y6411" s="1">
        <v>34063.87998954358</v>
      </c>
      <c r="Z6411" s="1">
        <v>2920.4637940120615</v>
      </c>
      <c r="AA6411" s="1">
        <v>42214.00928567331</v>
      </c>
      <c r="AB6411" s="1">
        <v>0</v>
      </c>
      <c r="AC6411" s="1">
        <v>7691.4843375270839</v>
      </c>
      <c r="AD6411" s="1">
        <v>5833.1622048056342</v>
      </c>
      <c r="AE6411" s="1">
        <v>9377.5301364691404</v>
      </c>
      <c r="AF6411" s="1">
        <v>31329.897801461575</v>
      </c>
      <c r="AG6411" s="1">
        <v>76495.750307745111</v>
      </c>
      <c r="AH6411" s="1">
        <v>13218.214644955051</v>
      </c>
      <c r="AI6411" s="1">
        <v>3140.7916045719926</v>
      </c>
      <c r="AJ6411" s="1">
        <v>18145.56622593131</v>
      </c>
      <c r="AK6411" s="1">
        <v>4335.0032634178451</v>
      </c>
      <c r="AL6411" s="1">
        <v>343528.4375</v>
      </c>
      <c r="AM6411" s="1">
        <v>271605.0625</v>
      </c>
      <c r="AN6411" s="1">
        <v>71923.375</v>
      </c>
      <c r="AO6411" t="s">
        <v>19221</v>
      </c>
    </row>
    <row r="6412" spans="1:41" x14ac:dyDescent="0.25">
      <c r="A6412" s="1">
        <v>2023</v>
      </c>
      <c r="B6412" t="s">
        <v>4937</v>
      </c>
      <c r="C6412" t="s">
        <v>7140</v>
      </c>
      <c r="D6412" t="s">
        <v>7244</v>
      </c>
      <c r="E6412" t="s">
        <v>8039</v>
      </c>
      <c r="F6412" t="s">
        <v>10064</v>
      </c>
      <c r="G6412" t="s">
        <v>12227</v>
      </c>
      <c r="H6412" t="s">
        <v>12755</v>
      </c>
      <c r="I6412" s="1">
        <v>13215.30468167202</v>
      </c>
      <c r="J6412" s="1">
        <v>33103.809922267501</v>
      </c>
      <c r="K6412" s="1">
        <v>1756.6872925064279</v>
      </c>
      <c r="L6412" s="1">
        <v>2466.3469688689729</v>
      </c>
      <c r="M6412" s="1">
        <v>11371.598177061413</v>
      </c>
      <c r="N6412" s="1">
        <v>9592.3638729983813</v>
      </c>
      <c r="O6412" s="1">
        <v>6181.9986164622214</v>
      </c>
      <c r="P6412" s="1">
        <v>8737.4236136674808</v>
      </c>
      <c r="Q6412" s="1">
        <v>3340.1233980425336</v>
      </c>
      <c r="R6412" s="1">
        <v>6549.2741084732288</v>
      </c>
      <c r="S6412" s="1">
        <v>14370.619776565512</v>
      </c>
      <c r="T6412" s="1">
        <v>8447.0866243051369</v>
      </c>
      <c r="U6412" s="1">
        <v>1504.2895581247592</v>
      </c>
      <c r="V6412" s="1">
        <v>5992.8791811237879</v>
      </c>
      <c r="W6412" s="1">
        <v>3149.070656334105</v>
      </c>
      <c r="X6412" s="1">
        <v>17305.068820455585</v>
      </c>
      <c r="Y6412" s="1">
        <v>37399.855389288736</v>
      </c>
      <c r="Z6412" s="1">
        <v>3584.3457775215111</v>
      </c>
      <c r="AA6412" s="1">
        <v>49921.776136073044</v>
      </c>
      <c r="AB6412" s="1">
        <v>2553.3469029636126</v>
      </c>
      <c r="AC6412" s="1">
        <v>10100.709816346223</v>
      </c>
      <c r="AD6412" s="1">
        <v>8526.4342027382518</v>
      </c>
      <c r="AE6412" s="1">
        <v>11167.352005473582</v>
      </c>
      <c r="AF6412" s="1">
        <v>24177.955663273533</v>
      </c>
      <c r="AG6412" s="1">
        <v>77890.231693218448</v>
      </c>
      <c r="AH6412" s="1">
        <v>21997.832173115592</v>
      </c>
      <c r="AI6412" s="1">
        <v>5418.2999524332845</v>
      </c>
      <c r="AJ6412" s="1">
        <v>18806.08080656339</v>
      </c>
      <c r="AK6412" s="1">
        <v>4368.2059932634229</v>
      </c>
      <c r="AL6412" s="1">
        <v>422996.40625</v>
      </c>
      <c r="AM6412" s="1">
        <v>317550.125</v>
      </c>
      <c r="AN6412" s="1">
        <v>105446.25</v>
      </c>
      <c r="AO6412" t="s">
        <v>19222</v>
      </c>
    </row>
    <row r="6413" spans="1:41" x14ac:dyDescent="0.25">
      <c r="A6413" s="1">
        <v>2023</v>
      </c>
      <c r="B6413" t="s">
        <v>4938</v>
      </c>
      <c r="C6413" t="s">
        <v>7140</v>
      </c>
      <c r="D6413" t="s">
        <v>7244</v>
      </c>
      <c r="E6413" t="s">
        <v>8039</v>
      </c>
      <c r="F6413" t="s">
        <v>10064</v>
      </c>
      <c r="G6413" t="s">
        <v>12227</v>
      </c>
      <c r="H6413" t="s">
        <v>12755</v>
      </c>
      <c r="I6413" s="1">
        <v>14180.413979999999</v>
      </c>
      <c r="J6413" s="1">
        <v>33320.772601690071</v>
      </c>
      <c r="K6413" s="1">
        <v>1774.7809</v>
      </c>
      <c r="L6413" s="1">
        <v>2960</v>
      </c>
      <c r="M6413" s="1">
        <v>12541.23884989478</v>
      </c>
      <c r="N6413" s="1">
        <v>9887.6574999999993</v>
      </c>
      <c r="O6413" s="1">
        <v>6594.941282163174</v>
      </c>
      <c r="P6413" s="1">
        <v>9221</v>
      </c>
      <c r="Q6413" s="1">
        <v>3404</v>
      </c>
      <c r="R6413" s="1">
        <v>6904.3980399999991</v>
      </c>
      <c r="S6413" s="1">
        <v>13657.8</v>
      </c>
      <c r="T6413" s="1">
        <v>8700</v>
      </c>
      <c r="U6413" s="1">
        <v>1443</v>
      </c>
      <c r="V6413" s="1">
        <v>5477</v>
      </c>
      <c r="W6413" s="1">
        <v>6516</v>
      </c>
      <c r="X6413" s="1">
        <v>16243.58189216684</v>
      </c>
      <c r="Y6413" s="1">
        <v>36962</v>
      </c>
      <c r="Z6413" s="1">
        <v>3511.9699639221358</v>
      </c>
      <c r="AA6413" s="1">
        <v>52132</v>
      </c>
      <c r="AB6413" s="1">
        <v>2335.33</v>
      </c>
      <c r="AC6413" s="1">
        <v>8926.0948431527104</v>
      </c>
      <c r="AD6413" s="1">
        <v>4729.5265644986666</v>
      </c>
      <c r="AE6413" s="1">
        <v>12714</v>
      </c>
      <c r="AF6413" s="1">
        <v>29995</v>
      </c>
      <c r="AG6413" s="1">
        <v>82953.414442540467</v>
      </c>
      <c r="AH6413" s="1">
        <v>21044.959771999998</v>
      </c>
      <c r="AI6413" s="1">
        <v>9111.6999999999989</v>
      </c>
      <c r="AJ6413" s="1">
        <v>17690.12641536945</v>
      </c>
      <c r="AK6413" s="1">
        <v>4952</v>
      </c>
      <c r="AL6413" s="1">
        <v>439884.6875</v>
      </c>
      <c r="AM6413" s="1">
        <v>331682.84375</v>
      </c>
      <c r="AN6413" s="1">
        <v>108201.859375</v>
      </c>
      <c r="AO6413" t="s">
        <v>19223</v>
      </c>
    </row>
    <row r="6414" spans="1:41" x14ac:dyDescent="0.25">
      <c r="A6414" s="1">
        <v>2023</v>
      </c>
      <c r="B6414" t="s">
        <v>4939</v>
      </c>
      <c r="C6414" t="s">
        <v>7140</v>
      </c>
      <c r="D6414" t="s">
        <v>7244</v>
      </c>
      <c r="E6414" t="s">
        <v>8039</v>
      </c>
      <c r="F6414" t="s">
        <v>10064</v>
      </c>
      <c r="G6414" t="s">
        <v>12227</v>
      </c>
      <c r="H6414" t="s">
        <v>12755</v>
      </c>
      <c r="I6414" s="1">
        <v>13845.543543388214</v>
      </c>
      <c r="J6414" s="1">
        <v>26270.252126080002</v>
      </c>
      <c r="K6414" s="1">
        <v>1996.6927957441333</v>
      </c>
      <c r="L6414" s="1">
        <v>2518.6864019385512</v>
      </c>
      <c r="M6414" s="1">
        <v>10731.364016701389</v>
      </c>
      <c r="N6414" s="1">
        <v>10970.439254382885</v>
      </c>
      <c r="O6414" s="1">
        <v>6342.7409940732687</v>
      </c>
      <c r="P6414" s="1">
        <v>8760.6483545688734</v>
      </c>
      <c r="Q6414" s="1">
        <v>3440.9543596078661</v>
      </c>
      <c r="R6414" s="1">
        <v>6503.7297164835536</v>
      </c>
      <c r="S6414" s="1">
        <v>14049.063322379967</v>
      </c>
      <c r="T6414" s="1">
        <v>8626.3459623408144</v>
      </c>
      <c r="U6414" s="1">
        <v>1585.8013236159459</v>
      </c>
      <c r="V6414" s="1">
        <v>5554.9535616175517</v>
      </c>
      <c r="W6414" s="1">
        <v>2354.424245290385</v>
      </c>
      <c r="X6414" s="1">
        <v>15741.27346445353</v>
      </c>
      <c r="Y6414" s="1">
        <v>40894.045338119613</v>
      </c>
      <c r="Z6414" s="1">
        <v>3838.9853263588443</v>
      </c>
      <c r="AA6414" s="1">
        <v>49529.68915838391</v>
      </c>
      <c r="AB6414" s="1">
        <v>1943.2523060075532</v>
      </c>
      <c r="AC6414" s="1">
        <v>8607.7218957190926</v>
      </c>
      <c r="AD6414" s="1">
        <v>7053.7393842543615</v>
      </c>
      <c r="AE6414" s="1">
        <v>11598.321300978467</v>
      </c>
      <c r="AF6414" s="1">
        <v>29243.829359997773</v>
      </c>
      <c r="AG6414" s="1">
        <v>80308.69817108089</v>
      </c>
      <c r="AH6414" s="1">
        <v>17022.311667244263</v>
      </c>
      <c r="AI6414" s="1">
        <v>4919.5999368463417</v>
      </c>
      <c r="AJ6414" s="1">
        <v>17784.736016969713</v>
      </c>
      <c r="AK6414" s="1">
        <v>4324.5370297435502</v>
      </c>
      <c r="AL6414" s="1">
        <v>416362.375</v>
      </c>
      <c r="AM6414" s="1">
        <v>321257.0625</v>
      </c>
      <c r="AN6414" s="1">
        <v>95105.3515625</v>
      </c>
      <c r="AO6414" t="s">
        <v>19224</v>
      </c>
    </row>
    <row r="6415" spans="1:41" x14ac:dyDescent="0.25">
      <c r="A6415" s="1">
        <v>2023</v>
      </c>
      <c r="B6415" t="s">
        <v>4939</v>
      </c>
      <c r="C6415" t="s">
        <v>7140</v>
      </c>
      <c r="D6415" t="s">
        <v>7244</v>
      </c>
      <c r="E6415" t="s">
        <v>8039</v>
      </c>
      <c r="F6415" t="s">
        <v>10064</v>
      </c>
      <c r="G6415" t="s">
        <v>12228</v>
      </c>
      <c r="H6415" t="s">
        <v>12755</v>
      </c>
      <c r="I6415" s="1">
        <v>14507</v>
      </c>
      <c r="J6415" s="1">
        <v>28106.662710155961</v>
      </c>
      <c r="K6415" s="1">
        <v>1837.8707999999999</v>
      </c>
      <c r="L6415" s="1">
        <v>2643.3695628436321</v>
      </c>
      <c r="M6415" s="1">
        <v>11023.38677923648</v>
      </c>
      <c r="N6415" s="1">
        <v>11268.967752</v>
      </c>
      <c r="O6415" s="1">
        <v>6515.3401850289702</v>
      </c>
      <c r="P6415" s="1">
        <v>8972.6020043199987</v>
      </c>
      <c r="Q6415" s="1">
        <v>3534.5898933839999</v>
      </c>
      <c r="R6415" s="1">
        <v>6680.7097458286808</v>
      </c>
      <c r="S6415" s="1">
        <v>14431.367592000001</v>
      </c>
      <c r="T6415" s="1">
        <v>9013.0864988823905</v>
      </c>
      <c r="U6415" s="1">
        <v>1581.512035</v>
      </c>
      <c r="V6415" s="1">
        <v>5706</v>
      </c>
      <c r="W6415" s="1">
        <v>2418.4930319999999</v>
      </c>
      <c r="X6415" s="1">
        <v>16654</v>
      </c>
      <c r="Y6415" s="1">
        <v>43500</v>
      </c>
      <c r="Z6415" s="1">
        <v>3943.4521116239989</v>
      </c>
      <c r="AA6415" s="1">
        <v>53140</v>
      </c>
      <c r="AB6415" s="1">
        <v>2145.5836724000001</v>
      </c>
      <c r="AC6415" s="1">
        <v>8841.9559337416194</v>
      </c>
      <c r="AD6415" s="1">
        <v>7702.4839361863878</v>
      </c>
      <c r="AE6415" s="1">
        <v>11913.93577662294</v>
      </c>
      <c r="AF6415" s="1">
        <v>30640.407153119999</v>
      </c>
      <c r="AG6415" s="1">
        <v>85840</v>
      </c>
      <c r="AH6415" s="1">
        <v>18299.372421345772</v>
      </c>
      <c r="AI6415" s="1">
        <v>5053.4724960000003</v>
      </c>
      <c r="AJ6415" s="1">
        <v>18634.069634399999</v>
      </c>
      <c r="AK6415" s="1">
        <v>4537</v>
      </c>
      <c r="AL6415" s="1">
        <v>439086.6875</v>
      </c>
      <c r="AM6415" s="1">
        <v>339455.25</v>
      </c>
      <c r="AN6415" s="1">
        <v>99631.453125</v>
      </c>
      <c r="AO6415" t="s">
        <v>19225</v>
      </c>
    </row>
    <row r="6416" spans="1:41" x14ac:dyDescent="0.25">
      <c r="A6416" s="1">
        <v>2023</v>
      </c>
      <c r="B6416" t="s">
        <v>4940</v>
      </c>
      <c r="C6416" t="s">
        <v>7140</v>
      </c>
      <c r="D6416" t="s">
        <v>7244</v>
      </c>
      <c r="E6416" t="s">
        <v>8039</v>
      </c>
      <c r="F6416" t="s">
        <v>10064</v>
      </c>
      <c r="G6416" t="s">
        <v>12228</v>
      </c>
      <c r="H6416" t="s">
        <v>12755</v>
      </c>
      <c r="I6416" s="1">
        <v>13863</v>
      </c>
      <c r="J6416" s="1">
        <v>35070.469122845709</v>
      </c>
      <c r="K6416" s="1">
        <v>1802.402392984792</v>
      </c>
      <c r="L6416" s="1">
        <v>2591.5387871016001</v>
      </c>
      <c r="M6416" s="1">
        <v>11695.0309735505</v>
      </c>
      <c r="N6416" s="1">
        <v>9855.7092916000001</v>
      </c>
      <c r="O6416" s="1">
        <v>6357.8280002727843</v>
      </c>
      <c r="P6416" s="1">
        <v>8637</v>
      </c>
      <c r="Q6416" s="1">
        <v>3437.0373332713189</v>
      </c>
      <c r="R6416" s="1">
        <v>6793.4138218717781</v>
      </c>
      <c r="S6416" s="1">
        <v>14742.011944287069</v>
      </c>
      <c r="T6416" s="1">
        <v>8879.0615242682616</v>
      </c>
      <c r="U6416" s="1">
        <v>1547.0748000000001</v>
      </c>
      <c r="V6416" s="1">
        <v>6163</v>
      </c>
      <c r="W6416" s="1">
        <v>2992</v>
      </c>
      <c r="X6416" s="1">
        <v>17814.71062518188</v>
      </c>
      <c r="Y6416" s="1">
        <v>39370</v>
      </c>
      <c r="Z6416" s="1">
        <v>3717.9607608542829</v>
      </c>
      <c r="AA6416" s="1">
        <v>53140</v>
      </c>
      <c r="AB6416" s="1">
        <v>2625.9695999999999</v>
      </c>
      <c r="AC6416" s="1">
        <v>10387.99580478499</v>
      </c>
      <c r="AD6416" s="1">
        <v>8773.8293416546585</v>
      </c>
      <c r="AE6416" s="1">
        <v>11484.9756</v>
      </c>
      <c r="AF6416" s="1">
        <v>25740.799892701649</v>
      </c>
      <c r="AG6416" s="1">
        <v>82260</v>
      </c>
      <c r="AH6416" s="1">
        <v>23060.3124298</v>
      </c>
      <c r="AI6416" s="1">
        <v>5572.4080978799993</v>
      </c>
      <c r="AJ6416" s="1">
        <v>19727.785662252551</v>
      </c>
      <c r="AK6416" s="1">
        <v>4483</v>
      </c>
      <c r="AL6416" s="1">
        <v>442586.34375</v>
      </c>
      <c r="AM6416" s="1">
        <v>333787.78125</v>
      </c>
      <c r="AN6416" s="1">
        <v>108798.5625</v>
      </c>
      <c r="AO6416" t="s">
        <v>19226</v>
      </c>
    </row>
    <row r="6417" spans="1:41" x14ac:dyDescent="0.25">
      <c r="A6417" s="1">
        <v>2023</v>
      </c>
      <c r="B6417" t="s">
        <v>4941</v>
      </c>
      <c r="C6417" t="s">
        <v>7140</v>
      </c>
      <c r="D6417" t="s">
        <v>7244</v>
      </c>
      <c r="E6417" t="s">
        <v>8039</v>
      </c>
      <c r="F6417" t="s">
        <v>10064</v>
      </c>
      <c r="G6417" t="s">
        <v>12228</v>
      </c>
      <c r="H6417" t="s">
        <v>12755</v>
      </c>
      <c r="I6417" s="1">
        <v>10180</v>
      </c>
      <c r="J6417" s="1">
        <v>8142.1191984075294</v>
      </c>
      <c r="K6417" s="1">
        <v>1936.0053103831819</v>
      </c>
      <c r="L6417" s="1">
        <v>2476.4387545285422</v>
      </c>
      <c r="M6417" s="1">
        <v>7837.0618825319334</v>
      </c>
      <c r="N6417" s="1">
        <v>8678.6728655902771</v>
      </c>
      <c r="O6417" s="1">
        <v>5372.6888593162103</v>
      </c>
      <c r="P6417" s="1">
        <v>2866</v>
      </c>
      <c r="Q6417" s="1">
        <v>5274.9207964750776</v>
      </c>
      <c r="R6417" s="1">
        <v>6580.0942578047234</v>
      </c>
      <c r="S6417" s="1">
        <v>13132</v>
      </c>
      <c r="T6417" s="1">
        <v>6111.2222822795338</v>
      </c>
      <c r="U6417" s="1">
        <v>1520.22804685044</v>
      </c>
      <c r="V6417" s="1">
        <v>5983</v>
      </c>
      <c r="W6417" s="1">
        <v>3312.9168307946629</v>
      </c>
      <c r="X6417" s="1">
        <v>9349.8418603980808</v>
      </c>
      <c r="Y6417" s="1">
        <v>35740</v>
      </c>
      <c r="Z6417" s="1">
        <v>3036.4919978846569</v>
      </c>
      <c r="AA6417" s="1">
        <v>44502.760342735754</v>
      </c>
      <c r="AB6417" s="1">
        <v>0</v>
      </c>
      <c r="AC6417" s="1">
        <v>8147.2627745708569</v>
      </c>
      <c r="AD6417" s="1">
        <v>6081.0827944605644</v>
      </c>
      <c r="AE6417" s="1">
        <v>9786</v>
      </c>
      <c r="AF6417" s="1">
        <v>32935.345199973694</v>
      </c>
      <c r="AG6417" s="1">
        <v>84847.383926669805</v>
      </c>
      <c r="AH6417" s="1">
        <v>13895.55960309046</v>
      </c>
      <c r="AI6417" s="1">
        <v>3236.9962114356708</v>
      </c>
      <c r="AJ6417" s="1">
        <v>19131.420544453249</v>
      </c>
      <c r="AK6417" s="1">
        <v>4589.5877894703526</v>
      </c>
      <c r="AL6417" s="1">
        <v>364683.09375</v>
      </c>
      <c r="AM6417" s="1">
        <v>289828.125</v>
      </c>
      <c r="AN6417" s="1">
        <v>74854.96875</v>
      </c>
      <c r="AO6417" t="s">
        <v>19227</v>
      </c>
    </row>
    <row r="6418" spans="1:41" x14ac:dyDescent="0.25">
      <c r="A6418" s="1">
        <v>2023</v>
      </c>
      <c r="B6418" t="s">
        <v>4942</v>
      </c>
      <c r="C6418" t="s">
        <v>7140</v>
      </c>
      <c r="D6418" t="s">
        <v>7244</v>
      </c>
      <c r="E6418" t="s">
        <v>8039</v>
      </c>
      <c r="F6418" t="s">
        <v>10064</v>
      </c>
      <c r="G6418" t="s">
        <v>12228</v>
      </c>
      <c r="H6418" t="s">
        <v>12755</v>
      </c>
      <c r="I6418" s="1">
        <v>12415.221878965471</v>
      </c>
      <c r="J6418" s="1">
        <v>28076.266015950561</v>
      </c>
      <c r="K6418" s="1">
        <v>1934.330833193671</v>
      </c>
      <c r="L6418" s="1">
        <v>2087.9800530524012</v>
      </c>
      <c r="M6418" s="1">
        <v>10563.603003474651</v>
      </c>
      <c r="N6418" s="1">
        <v>9688.6225168564306</v>
      </c>
      <c r="O6418" s="1">
        <v>6352.8642600364037</v>
      </c>
      <c r="P6418" s="1">
        <v>8406.5815328890112</v>
      </c>
      <c r="Q6418" s="1">
        <v>3925.0960186035868</v>
      </c>
      <c r="R6418" s="1">
        <v>6326.4580255799992</v>
      </c>
      <c r="S6418" s="1">
        <v>11210.31407412</v>
      </c>
      <c r="T6418" s="1">
        <v>8818.1525326853516</v>
      </c>
      <c r="U6418" s="1">
        <v>1456.8456140000001</v>
      </c>
      <c r="V6418" s="1">
        <v>5191</v>
      </c>
      <c r="W6418" s="1">
        <v>3879.3642104985011</v>
      </c>
      <c r="X6418" s="1">
        <v>15561.242550000001</v>
      </c>
      <c r="Y6418" s="1">
        <v>37416</v>
      </c>
      <c r="Z6418" s="1">
        <v>3818.0331764973198</v>
      </c>
      <c r="AA6418" s="1">
        <v>53139</v>
      </c>
      <c r="AB6418" s="1">
        <v>833</v>
      </c>
      <c r="AC6418" s="1">
        <v>8628.30385523724</v>
      </c>
      <c r="AD6418" s="1">
        <v>7668.6113579773373</v>
      </c>
      <c r="AE6418" s="1">
        <v>10603.50543936</v>
      </c>
      <c r="AF6418" s="1">
        <v>31961.135345982191</v>
      </c>
      <c r="AG6418" s="1">
        <v>88432</v>
      </c>
      <c r="AH6418" s="1">
        <v>17424.59524106971</v>
      </c>
      <c r="AI6418" s="1">
        <v>4319.9867505599996</v>
      </c>
      <c r="AJ6418" s="1">
        <v>18717.94557058694</v>
      </c>
      <c r="AK6418" s="1">
        <v>4065</v>
      </c>
      <c r="AL6418" s="1">
        <v>422921.0625</v>
      </c>
      <c r="AM6418" s="1">
        <v>330289.96875</v>
      </c>
      <c r="AN6418" s="1">
        <v>92631.0625</v>
      </c>
      <c r="AO6418" t="s">
        <v>19228</v>
      </c>
    </row>
    <row r="6419" spans="1:41" x14ac:dyDescent="0.25">
      <c r="A6419" s="1">
        <v>2023</v>
      </c>
      <c r="B6419" t="s">
        <v>4943</v>
      </c>
      <c r="C6419" t="s">
        <v>7140</v>
      </c>
      <c r="D6419" t="s">
        <v>7244</v>
      </c>
      <c r="E6419" t="s">
        <v>8039</v>
      </c>
      <c r="F6419" t="s">
        <v>10064</v>
      </c>
      <c r="G6419" t="s">
        <v>12228</v>
      </c>
      <c r="H6419" t="s">
        <v>12755</v>
      </c>
      <c r="I6419" s="1">
        <v>12763.185973113679</v>
      </c>
      <c r="J6419" s="1">
        <v>900</v>
      </c>
      <c r="K6419" s="1">
        <v>0</v>
      </c>
      <c r="L6419" s="1">
        <v>1648.6960480150101</v>
      </c>
      <c r="M6419" s="1">
        <v>7940.0081424999953</v>
      </c>
      <c r="N6419" s="1">
        <v>7805.7000000000007</v>
      </c>
      <c r="O6419" s="1">
        <v>6587.3150644344523</v>
      </c>
      <c r="P6419" s="1">
        <v>2866</v>
      </c>
      <c r="Q6419" s="1">
        <v>5056.4209345647259</v>
      </c>
      <c r="R6419" s="1">
        <v>7145.0402030399528</v>
      </c>
      <c r="S6419" s="1">
        <v>14850.229575647691</v>
      </c>
      <c r="T6419" s="1">
        <v>7462.8928926647623</v>
      </c>
      <c r="U6419" s="1">
        <v>1472</v>
      </c>
      <c r="V6419" s="1">
        <v>7214</v>
      </c>
      <c r="W6419" s="1">
        <v>2307.303942535184</v>
      </c>
      <c r="X6419" s="1">
        <v>11702.051522902901</v>
      </c>
      <c r="Y6419" s="1">
        <v>45157</v>
      </c>
      <c r="Z6419" s="1">
        <v>3628.2883229654822</v>
      </c>
      <c r="AA6419" s="1">
        <v>48330.925653230443</v>
      </c>
      <c r="AB6419" s="1">
        <v>1390</v>
      </c>
      <c r="AC6419" s="1">
        <v>8566.4070176908572</v>
      </c>
      <c r="AD6419" s="1">
        <v>6870.284007233272</v>
      </c>
      <c r="AE6419" s="1">
        <v>10599.19490016947</v>
      </c>
      <c r="AF6419" s="1">
        <v>32888.93</v>
      </c>
      <c r="AG6419" s="1">
        <v>89322.289523844811</v>
      </c>
      <c r="AH6419" s="1">
        <v>17467.15722827573</v>
      </c>
      <c r="AI6419" s="1">
        <v>3362.9904881031839</v>
      </c>
      <c r="AJ6419" s="1">
        <v>28557.159832952369</v>
      </c>
      <c r="AK6419" s="1">
        <v>4052</v>
      </c>
      <c r="AL6419" s="1">
        <v>397913.46875</v>
      </c>
      <c r="AM6419" s="1">
        <v>313921.25</v>
      </c>
      <c r="AN6419" s="1">
        <v>83992.234375</v>
      </c>
      <c r="AO6419" t="s">
        <v>19229</v>
      </c>
    </row>
    <row r="6420" spans="1:41" x14ac:dyDescent="0.25">
      <c r="A6420" s="1">
        <v>2023</v>
      </c>
      <c r="B6420" t="s">
        <v>4944</v>
      </c>
      <c r="C6420" t="s">
        <v>7140</v>
      </c>
      <c r="D6420" t="s">
        <v>7244</v>
      </c>
      <c r="E6420" t="s">
        <v>8039</v>
      </c>
      <c r="F6420" t="s">
        <v>10064</v>
      </c>
      <c r="G6420" t="s">
        <v>12228</v>
      </c>
      <c r="H6420" t="s">
        <v>12755</v>
      </c>
      <c r="I6420" s="1">
        <v>16512.1079040287</v>
      </c>
      <c r="J6420" s="1">
        <v>6725.2371482932786</v>
      </c>
      <c r="K6420" s="1">
        <v>2380.1570078258142</v>
      </c>
      <c r="L6420" s="1">
        <v>3208.5549795371589</v>
      </c>
      <c r="M6420" s="1">
        <v>9223.7193941105179</v>
      </c>
      <c r="N6420" s="1">
        <v>9852.469324499998</v>
      </c>
      <c r="O6420" s="1">
        <v>5739.0918056835708</v>
      </c>
      <c r="P6420" s="1">
        <v>2697</v>
      </c>
      <c r="Q6420" s="1">
        <v>3587.0819804113612</v>
      </c>
      <c r="R6420" s="1">
        <v>6028.305344076296</v>
      </c>
      <c r="S6420" s="1">
        <v>8106.8326560000014</v>
      </c>
      <c r="T6420" s="1">
        <v>6540.0256478527608</v>
      </c>
      <c r="U6420" s="1">
        <v>1478.6982982100001</v>
      </c>
      <c r="V6420" s="1">
        <v>126</v>
      </c>
      <c r="W6420" s="1">
        <v>3251.1450743814162</v>
      </c>
      <c r="X6420" s="1">
        <v>9856.1734933985299</v>
      </c>
      <c r="Y6420" s="1">
        <v>37462</v>
      </c>
      <c r="Z6420" s="1">
        <v>2634.4807056569498</v>
      </c>
      <c r="AA6420" s="1">
        <v>52567.208112823697</v>
      </c>
      <c r="AB6420" s="1">
        <v>1390</v>
      </c>
      <c r="AC6420" s="1">
        <v>8722.1014399999985</v>
      </c>
      <c r="AD6420" s="1">
        <v>5476.0406231299248</v>
      </c>
      <c r="AE6420" s="1">
        <v>10355.06344513248</v>
      </c>
      <c r="AF6420" s="1">
        <v>33137.316792412239</v>
      </c>
      <c r="AG6420" s="1">
        <v>82106.920230535936</v>
      </c>
      <c r="AH6420" s="1">
        <v>20467.6709852858</v>
      </c>
      <c r="AI6420" s="1">
        <v>3520.383722619265</v>
      </c>
      <c r="AJ6420" s="1">
        <v>18037.068828389642</v>
      </c>
      <c r="AK6420" s="1">
        <v>4255.5184473793988</v>
      </c>
      <c r="AL6420" s="1">
        <v>375444.34375</v>
      </c>
      <c r="AM6420" s="1">
        <v>295237.59375</v>
      </c>
      <c r="AN6420" s="1">
        <v>80206.75</v>
      </c>
      <c r="AO6420" t="s">
        <v>19230</v>
      </c>
    </row>
    <row r="6421" spans="1:41" x14ac:dyDescent="0.25">
      <c r="A6421" s="1">
        <v>2023</v>
      </c>
      <c r="B6421" t="s">
        <v>4945</v>
      </c>
      <c r="C6421" t="s">
        <v>7140</v>
      </c>
      <c r="D6421" t="s">
        <v>7244</v>
      </c>
      <c r="E6421" t="s">
        <v>8039</v>
      </c>
      <c r="F6421" t="s">
        <v>10064</v>
      </c>
      <c r="G6421" t="s">
        <v>12228</v>
      </c>
      <c r="H6421" t="s">
        <v>12755</v>
      </c>
      <c r="I6421" s="1">
        <v>8635.3671924844894</v>
      </c>
      <c r="J6421" s="1">
        <v>8335.7142067750829</v>
      </c>
      <c r="K6421" s="1">
        <v>2035.729829306342</v>
      </c>
      <c r="L6421" s="1">
        <v>2433.210500000001</v>
      </c>
      <c r="M6421" s="1">
        <v>9664.0480487287732</v>
      </c>
      <c r="N6421" s="1">
        <v>9666.2789541446618</v>
      </c>
      <c r="O6421" s="1">
        <v>6018.7599526656422</v>
      </c>
      <c r="P6421" s="1">
        <v>7286.7734534782194</v>
      </c>
      <c r="Q6421" s="1">
        <v>3809.2864918440432</v>
      </c>
      <c r="R6421" s="1">
        <v>6402.4314532447488</v>
      </c>
      <c r="S6421" s="1">
        <v>8121</v>
      </c>
      <c r="T6421" s="1">
        <v>7657.9044509952</v>
      </c>
      <c r="U6421" s="1">
        <v>1456.8456140000001</v>
      </c>
      <c r="V6421" s="1">
        <v>5850</v>
      </c>
      <c r="W6421" s="1">
        <v>4082.9731982798889</v>
      </c>
      <c r="X6421" s="1">
        <v>9162.7665857568009</v>
      </c>
      <c r="Y6421" s="1">
        <v>36429</v>
      </c>
      <c r="Z6421" s="1">
        <v>2683</v>
      </c>
      <c r="AA6421" s="1">
        <v>55266</v>
      </c>
      <c r="AB6421" s="1">
        <v>1390</v>
      </c>
      <c r="AC6421" s="1">
        <v>9072.7356500000005</v>
      </c>
      <c r="AD6421" s="1">
        <v>6712.0933954805178</v>
      </c>
      <c r="AE6421" s="1">
        <v>10556.144215207491</v>
      </c>
      <c r="AF6421" s="1">
        <v>32449.243948672891</v>
      </c>
      <c r="AG6421" s="1">
        <v>81999</v>
      </c>
      <c r="AH6421" s="1">
        <v>16343</v>
      </c>
      <c r="AI6421" s="1">
        <v>3640.1544081503998</v>
      </c>
      <c r="AJ6421" s="1">
        <v>17928</v>
      </c>
      <c r="AK6421" s="1">
        <v>4028.858908524579</v>
      </c>
      <c r="AL6421" s="1">
        <v>379116.3125</v>
      </c>
      <c r="AM6421" s="1">
        <v>300259.03125</v>
      </c>
      <c r="AN6421" s="1">
        <v>78857.296875</v>
      </c>
      <c r="AO6421" t="s">
        <v>19231</v>
      </c>
    </row>
    <row r="6422" spans="1:41" x14ac:dyDescent="0.25">
      <c r="A6422" s="1">
        <v>2023</v>
      </c>
      <c r="B6422" t="s">
        <v>4946</v>
      </c>
      <c r="C6422" t="s">
        <v>7140</v>
      </c>
      <c r="D6422" t="s">
        <v>7244</v>
      </c>
      <c r="E6422" t="s">
        <v>8039</v>
      </c>
      <c r="F6422" t="s">
        <v>10064</v>
      </c>
      <c r="G6422" t="s">
        <v>12228</v>
      </c>
      <c r="H6422" t="s">
        <v>12755</v>
      </c>
      <c r="I6422" s="1">
        <v>14180.413979999999</v>
      </c>
      <c r="J6422" s="1">
        <v>34876.826486431411</v>
      </c>
      <c r="K6422" s="1">
        <v>1799.98278878</v>
      </c>
      <c r="L6422" s="1">
        <v>3032.8159999999998</v>
      </c>
      <c r="M6422" s="1">
        <v>12792.06362689267</v>
      </c>
      <c r="N6422" s="1">
        <v>10006.30939</v>
      </c>
      <c r="O6422" s="1">
        <v>6726.8401078064371</v>
      </c>
      <c r="P6422" s="1">
        <v>9359.3149999999987</v>
      </c>
      <c r="Q6422" s="1">
        <v>3472</v>
      </c>
      <c r="R6422" s="1">
        <v>7073.9452869923207</v>
      </c>
      <c r="S6422" s="1">
        <v>13808.0358</v>
      </c>
      <c r="T6422" s="1">
        <v>8913.7996219281686</v>
      </c>
      <c r="U6422" s="1">
        <v>1471.86</v>
      </c>
      <c r="V6422" s="1">
        <v>5533</v>
      </c>
      <c r="W6422" s="1">
        <v>6726.1735799999979</v>
      </c>
      <c r="X6422" s="1">
        <v>16487.235620549342</v>
      </c>
      <c r="Y6422" s="1">
        <v>37495</v>
      </c>
      <c r="Z6422" s="1">
        <v>3554.113603489202</v>
      </c>
      <c r="AA6422" s="1">
        <v>53412</v>
      </c>
      <c r="AB6422" s="1">
        <v>2370.35995</v>
      </c>
      <c r="AC6422" s="1">
        <v>9059.9862658000002</v>
      </c>
      <c r="AD6422" s="1">
        <v>4729.5265644986666</v>
      </c>
      <c r="AE6422" s="1">
        <v>12968.28</v>
      </c>
      <c r="AF6422" s="1">
        <v>30732.877</v>
      </c>
      <c r="AG6422" s="1">
        <v>85491.872545865102</v>
      </c>
      <c r="AH6422" s="1">
        <v>21895.176146788799</v>
      </c>
      <c r="AI6422" s="1">
        <v>9293.9339999999993</v>
      </c>
      <c r="AJ6422" s="1">
        <v>18495.105335005541</v>
      </c>
      <c r="AK6422" s="1">
        <v>5202</v>
      </c>
      <c r="AL6422" s="1">
        <v>450960.875</v>
      </c>
      <c r="AM6422" s="1">
        <v>340215.6875</v>
      </c>
      <c r="AN6422" s="1">
        <v>110745.1328125</v>
      </c>
      <c r="AO6422" t="s">
        <v>19232</v>
      </c>
    </row>
    <row r="6423" spans="1:41" x14ac:dyDescent="0.25">
      <c r="A6423" s="1">
        <v>2023</v>
      </c>
      <c r="B6423" t="s">
        <v>4947</v>
      </c>
      <c r="C6423" t="s">
        <v>7140</v>
      </c>
      <c r="D6423" t="s">
        <v>7244</v>
      </c>
      <c r="E6423" t="s">
        <v>8039</v>
      </c>
      <c r="F6423" t="s">
        <v>10064</v>
      </c>
      <c r="G6423" t="s">
        <v>12228</v>
      </c>
      <c r="H6423" t="s">
        <v>12755</v>
      </c>
      <c r="I6423" s="1">
        <v>11223.90880963261</v>
      </c>
      <c r="J6423" s="1">
        <v>11986.43845786977</v>
      </c>
      <c r="K6423" s="1">
        <v>2210.1239809684039</v>
      </c>
      <c r="L6423" s="1">
        <v>1613.132713500001</v>
      </c>
      <c r="M6423" s="1">
        <v>7808.2043570798796</v>
      </c>
      <c r="N6423" s="1">
        <v>7787.4857446057604</v>
      </c>
      <c r="O6423" s="1">
        <v>7776</v>
      </c>
      <c r="P6423" s="1">
        <v>2866</v>
      </c>
      <c r="Q6423" s="1">
        <v>3972.0771585831349</v>
      </c>
      <c r="R6423" s="1">
        <v>6557.9250681165286</v>
      </c>
      <c r="S6423" s="1">
        <v>7185.2499999999991</v>
      </c>
      <c r="T6423" s="1">
        <v>7162.4208712384789</v>
      </c>
      <c r="U6423" s="1">
        <v>2149.9742198142098</v>
      </c>
      <c r="V6423" s="1">
        <v>6657</v>
      </c>
      <c r="W6423" s="1">
        <v>3145.2375921439129</v>
      </c>
      <c r="X6423" s="1">
        <v>10625.667442679331</v>
      </c>
      <c r="Y6423" s="1">
        <v>37597</v>
      </c>
      <c r="Z6423" s="1">
        <v>4261.7070692597763</v>
      </c>
      <c r="AA6423" s="1">
        <v>40017.989576483662</v>
      </c>
      <c r="AB6423" s="1">
        <v>1390</v>
      </c>
      <c r="AC6423" s="1">
        <v>8102.4591637750582</v>
      </c>
      <c r="AD6423" s="1">
        <v>6344.7664380291408</v>
      </c>
      <c r="AE6423" s="1">
        <v>10165.953542894529</v>
      </c>
      <c r="AF6423" s="1">
        <v>32356.379218116472</v>
      </c>
      <c r="AG6423" s="1">
        <v>94302</v>
      </c>
      <c r="AH6423" s="1">
        <v>20193.68966191899</v>
      </c>
      <c r="AI6423" s="1">
        <v>3297.0494981403749</v>
      </c>
      <c r="AJ6423" s="1">
        <v>27662.66301797338</v>
      </c>
      <c r="AK6423" s="1">
        <v>4976.2729536772949</v>
      </c>
      <c r="AL6423" s="1">
        <v>391394.75</v>
      </c>
      <c r="AM6423" s="1">
        <v>309280.09375</v>
      </c>
      <c r="AN6423" s="1">
        <v>82114.6796875</v>
      </c>
      <c r="AO6423" t="s">
        <v>19233</v>
      </c>
    </row>
    <row r="6424" spans="1:41" x14ac:dyDescent="0.25">
      <c r="A6424" s="1">
        <v>2023</v>
      </c>
      <c r="B6424" t="s">
        <v>4948</v>
      </c>
      <c r="C6424" t="s">
        <v>7140</v>
      </c>
      <c r="D6424" t="s">
        <v>7244</v>
      </c>
      <c r="E6424" t="s">
        <v>8040</v>
      </c>
      <c r="F6424" t="s">
        <v>10065</v>
      </c>
      <c r="G6424" t="s">
        <v>12229</v>
      </c>
      <c r="H6424" t="s">
        <v>12755</v>
      </c>
      <c r="I6424" s="1"/>
      <c r="J6424" s="1"/>
      <c r="K6424" s="1"/>
      <c r="L6424" s="1"/>
      <c r="M6424" s="1"/>
      <c r="N6424" s="1"/>
      <c r="O6424" s="1">
        <v>1606.6652439485074</v>
      </c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>
        <v>1606.665283203125</v>
      </c>
      <c r="AM6424" s="1">
        <v>0</v>
      </c>
      <c r="AN6424" s="1">
        <v>1606.665283203125</v>
      </c>
      <c r="AO6424" t="s">
        <v>19234</v>
      </c>
    </row>
    <row r="6425" spans="1:41" x14ac:dyDescent="0.25">
      <c r="A6425" s="1">
        <v>2023</v>
      </c>
      <c r="B6425" t="s">
        <v>4949</v>
      </c>
      <c r="C6425" t="s">
        <v>7140</v>
      </c>
      <c r="D6425" t="s">
        <v>7244</v>
      </c>
      <c r="E6425" t="s">
        <v>8040</v>
      </c>
      <c r="F6425" t="s">
        <v>10065</v>
      </c>
      <c r="G6425" t="s">
        <v>12229</v>
      </c>
      <c r="H6425" t="s">
        <v>12755</v>
      </c>
      <c r="I6425" s="1"/>
      <c r="J6425" s="1"/>
      <c r="K6425" s="1"/>
      <c r="L6425" s="1"/>
      <c r="M6425" s="1"/>
      <c r="N6425" s="1"/>
      <c r="O6425" s="1">
        <v>1640.3751273402534</v>
      </c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>
        <v>1640.3751220703125</v>
      </c>
      <c r="AM6425" s="1">
        <v>0</v>
      </c>
      <c r="AN6425" s="1">
        <v>1640.3751220703125</v>
      </c>
      <c r="AO6425" t="s">
        <v>19235</v>
      </c>
    </row>
    <row r="6426" spans="1:41" x14ac:dyDescent="0.25">
      <c r="A6426" s="1">
        <v>2023</v>
      </c>
      <c r="B6426" t="s">
        <v>4950</v>
      </c>
      <c r="C6426" t="s">
        <v>7140</v>
      </c>
      <c r="D6426" t="s">
        <v>7244</v>
      </c>
      <c r="E6426" t="s">
        <v>8040</v>
      </c>
      <c r="F6426" t="s">
        <v>10065</v>
      </c>
      <c r="G6426" t="s">
        <v>12229</v>
      </c>
      <c r="H6426" t="s">
        <v>12755</v>
      </c>
      <c r="I6426" s="1"/>
      <c r="J6426" s="1"/>
      <c r="K6426" s="1"/>
      <c r="L6426" s="1"/>
      <c r="M6426" s="1"/>
      <c r="N6426" s="1"/>
      <c r="O6426" s="1">
        <v>1670.5984138476085</v>
      </c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>
        <v>1670.598388671875</v>
      </c>
      <c r="AM6426" s="1">
        <v>0</v>
      </c>
      <c r="AN6426" s="1">
        <v>1670.598388671875</v>
      </c>
      <c r="AO6426" t="s">
        <v>19236</v>
      </c>
    </row>
    <row r="6427" spans="1:41" x14ac:dyDescent="0.25">
      <c r="A6427" s="1">
        <v>2023</v>
      </c>
      <c r="B6427" t="s">
        <v>4951</v>
      </c>
      <c r="C6427" t="s">
        <v>7140</v>
      </c>
      <c r="D6427" t="s">
        <v>7244</v>
      </c>
      <c r="E6427" t="s">
        <v>8040</v>
      </c>
      <c r="F6427" t="s">
        <v>10065</v>
      </c>
      <c r="G6427" t="s">
        <v>12229</v>
      </c>
      <c r="H6427" t="s">
        <v>12755</v>
      </c>
      <c r="I6427" s="1"/>
      <c r="J6427" s="1"/>
      <c r="K6427" s="1"/>
      <c r="L6427" s="1"/>
      <c r="M6427" s="1"/>
      <c r="N6427" s="1"/>
      <c r="O6427" s="1">
        <v>1608.7039149576237</v>
      </c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>
        <v>1608.703857421875</v>
      </c>
      <c r="AM6427" s="1">
        <v>0</v>
      </c>
      <c r="AN6427" s="1">
        <v>1608.703857421875</v>
      </c>
      <c r="AO6427" t="s">
        <v>19237</v>
      </c>
    </row>
    <row r="6428" spans="1:41" x14ac:dyDescent="0.25">
      <c r="A6428" s="1">
        <v>2023</v>
      </c>
      <c r="B6428" t="s">
        <v>4952</v>
      </c>
      <c r="C6428" t="s">
        <v>7140</v>
      </c>
      <c r="D6428" t="s">
        <v>7244</v>
      </c>
      <c r="E6428" t="s">
        <v>8040</v>
      </c>
      <c r="F6428" t="s">
        <v>10065</v>
      </c>
      <c r="G6428" t="s">
        <v>12230</v>
      </c>
      <c r="H6428" t="s">
        <v>12755</v>
      </c>
      <c r="I6428" s="1"/>
      <c r="J6428" s="1"/>
      <c r="K6428" s="1"/>
      <c r="L6428" s="1"/>
      <c r="M6428" s="1"/>
      <c r="N6428" s="1"/>
      <c r="O6428" s="1">
        <v>1685.8352514743351</v>
      </c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>
        <v>1685.835205078125</v>
      </c>
      <c r="AM6428" s="1">
        <v>0</v>
      </c>
      <c r="AN6428" s="1">
        <v>1685.835205078125</v>
      </c>
      <c r="AO6428" t="s">
        <v>19238</v>
      </c>
    </row>
    <row r="6429" spans="1:41" x14ac:dyDescent="0.25">
      <c r="A6429" s="1">
        <v>2023</v>
      </c>
      <c r="B6429" t="s">
        <v>4953</v>
      </c>
      <c r="C6429" t="s">
        <v>7140</v>
      </c>
      <c r="D6429" t="s">
        <v>7244</v>
      </c>
      <c r="E6429" t="s">
        <v>8040</v>
      </c>
      <c r="F6429" t="s">
        <v>10065</v>
      </c>
      <c r="G6429" t="s">
        <v>12230</v>
      </c>
      <c r="H6429" t="s">
        <v>12755</v>
      </c>
      <c r="I6429" s="1"/>
      <c r="J6429" s="1"/>
      <c r="K6429" s="1"/>
      <c r="L6429" s="1"/>
      <c r="M6429" s="1"/>
      <c r="N6429" s="1"/>
      <c r="O6429" s="1">
        <v>1650.3859510530981</v>
      </c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>
        <v>1650.385986328125</v>
      </c>
      <c r="AM6429" s="1">
        <v>0</v>
      </c>
      <c r="AN6429" s="1">
        <v>1650.385986328125</v>
      </c>
      <c r="AO6429" t="s">
        <v>19239</v>
      </c>
    </row>
    <row r="6430" spans="1:41" x14ac:dyDescent="0.25">
      <c r="A6430" s="1">
        <v>2023</v>
      </c>
      <c r="B6430" t="s">
        <v>4954</v>
      </c>
      <c r="C6430" t="s">
        <v>7140</v>
      </c>
      <c r="D6430" t="s">
        <v>7244</v>
      </c>
      <c r="E6430" t="s">
        <v>8040</v>
      </c>
      <c r="F6430" t="s">
        <v>10065</v>
      </c>
      <c r="G6430" t="s">
        <v>12230</v>
      </c>
      <c r="H6430" t="s">
        <v>12755</v>
      </c>
      <c r="I6430" s="1"/>
      <c r="J6430" s="1"/>
      <c r="K6430" s="1"/>
      <c r="L6430" s="1"/>
      <c r="M6430" s="1"/>
      <c r="N6430" s="1"/>
      <c r="O6430" s="1">
        <v>1654.4589265080001</v>
      </c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>
        <v>1654.458984375</v>
      </c>
      <c r="AM6430" s="1">
        <v>0</v>
      </c>
      <c r="AN6430" s="1">
        <v>1654.458984375</v>
      </c>
      <c r="AO6430" t="s">
        <v>19240</v>
      </c>
    </row>
    <row r="6431" spans="1:41" x14ac:dyDescent="0.25">
      <c r="A6431" s="1">
        <v>2023</v>
      </c>
      <c r="B6431" t="s">
        <v>4955</v>
      </c>
      <c r="C6431" t="s">
        <v>7140</v>
      </c>
      <c r="D6431" t="s">
        <v>7244</v>
      </c>
      <c r="E6431" t="s">
        <v>8040</v>
      </c>
      <c r="F6431" t="s">
        <v>10065</v>
      </c>
      <c r="G6431" t="s">
        <v>12230</v>
      </c>
      <c r="H6431" t="s">
        <v>12755</v>
      </c>
      <c r="I6431" s="1"/>
      <c r="J6431" s="1"/>
      <c r="K6431" s="1"/>
      <c r="L6431" s="1"/>
      <c r="M6431" s="1"/>
      <c r="N6431" s="1"/>
      <c r="O6431" s="1">
        <v>1672.6521545344001</v>
      </c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>
        <v>1672.652099609375</v>
      </c>
      <c r="AM6431" s="1">
        <v>0</v>
      </c>
      <c r="AN6431" s="1">
        <v>1672.652099609375</v>
      </c>
      <c r="AO6431" t="s">
        <v>19241</v>
      </c>
    </row>
    <row r="6432" spans="1:41" x14ac:dyDescent="0.25">
      <c r="A6432" s="1">
        <v>2023</v>
      </c>
      <c r="B6432" t="s">
        <v>4956</v>
      </c>
      <c r="C6432" t="s">
        <v>7140</v>
      </c>
      <c r="D6432" t="s">
        <v>7244</v>
      </c>
      <c r="E6432" t="s">
        <v>8041</v>
      </c>
      <c r="F6432" t="s">
        <v>10066</v>
      </c>
      <c r="G6432" t="s">
        <v>12231</v>
      </c>
      <c r="H6432" t="s">
        <v>12755</v>
      </c>
      <c r="I6432" s="1">
        <v>2664.096882962609</v>
      </c>
      <c r="J6432" s="1">
        <v>4955.4492282764841</v>
      </c>
      <c r="K6432" s="1">
        <v>262.03341262172108</v>
      </c>
      <c r="L6432" s="1">
        <v>217.16902277786434</v>
      </c>
      <c r="M6432" s="1">
        <v>654.19080967920775</v>
      </c>
      <c r="N6432" s="1">
        <v>668.45251498114499</v>
      </c>
      <c r="O6432" s="1">
        <v>1906.878458855155</v>
      </c>
      <c r="P6432" s="1">
        <v>831.67602543455223</v>
      </c>
      <c r="Q6432" s="1">
        <v>867.26120382479803</v>
      </c>
      <c r="R6432" s="1">
        <v>947.53186787393474</v>
      </c>
      <c r="S6432" s="1">
        <v>2010.526833163352</v>
      </c>
      <c r="T6432" s="1">
        <v>3009.2751356793401</v>
      </c>
      <c r="U6432" s="1">
        <v>248.81567759229094</v>
      </c>
      <c r="V6432" s="1">
        <v>2415.2219329693075</v>
      </c>
      <c r="W6432" s="1">
        <v>640.32916701870158</v>
      </c>
      <c r="X6432" s="1">
        <v>2517.7601968517147</v>
      </c>
      <c r="Y6432" s="1">
        <v>15124.393922655054</v>
      </c>
      <c r="Z6432" s="1">
        <v>1003.6511712919132</v>
      </c>
      <c r="AA6432" s="1">
        <v>16239.492481491649</v>
      </c>
      <c r="AB6432" s="1"/>
      <c r="AC6432" s="1">
        <v>1183.6014090873189</v>
      </c>
      <c r="AD6432" s="1">
        <v>3694.3974455690582</v>
      </c>
      <c r="AE6432" s="1">
        <v>1774.7289276376632</v>
      </c>
      <c r="AF6432" s="1">
        <v>2228.1764095660224</v>
      </c>
      <c r="AG6432" s="1">
        <v>16321.676654580324</v>
      </c>
      <c r="AH6432" s="1">
        <v>2546.0728028976741</v>
      </c>
      <c r="AI6432" s="1">
        <v>902.78254070380206</v>
      </c>
      <c r="AJ6432" s="1">
        <v>14497.834268619808</v>
      </c>
      <c r="AK6432" s="1">
        <v>3655.3341854656446</v>
      </c>
      <c r="AL6432" s="1">
        <v>103988.8203125</v>
      </c>
      <c r="AM6432" s="1">
        <v>82189.234375</v>
      </c>
      <c r="AN6432" s="1">
        <v>21799.580078125</v>
      </c>
      <c r="AO6432" t="s">
        <v>19242</v>
      </c>
    </row>
    <row r="6433" spans="1:41" x14ac:dyDescent="0.25">
      <c r="A6433" s="1">
        <v>2023</v>
      </c>
      <c r="B6433" t="s">
        <v>4957</v>
      </c>
      <c r="C6433" t="s">
        <v>7140</v>
      </c>
      <c r="D6433" t="s">
        <v>7244</v>
      </c>
      <c r="E6433" t="s">
        <v>8041</v>
      </c>
      <c r="F6433" t="s">
        <v>10066</v>
      </c>
      <c r="G6433" t="s">
        <v>12231</v>
      </c>
      <c r="H6433" t="s">
        <v>12755</v>
      </c>
      <c r="I6433" s="1">
        <v>2803.8878022401459</v>
      </c>
      <c r="J6433" s="1">
        <v>4768.0808745060358</v>
      </c>
      <c r="K6433" s="1">
        <v>222.12258304601841</v>
      </c>
      <c r="L6433" s="1">
        <v>225.53985355441867</v>
      </c>
      <c r="M6433" s="1">
        <v>127.57144532633589</v>
      </c>
      <c r="N6433" s="1">
        <v>595.74415863111597</v>
      </c>
      <c r="O6433" s="1">
        <v>1737.1125084368105</v>
      </c>
      <c r="P6433" s="1">
        <v>916.96758642074258</v>
      </c>
      <c r="Q6433" s="1">
        <v>833.6488359750964</v>
      </c>
      <c r="R6433" s="1">
        <v>672.68535394959918</v>
      </c>
      <c r="S6433" s="1">
        <v>1731.4170575894766</v>
      </c>
      <c r="T6433" s="1">
        <v>1959.2350914828289</v>
      </c>
      <c r="U6433" s="1">
        <v>289.83553458477712</v>
      </c>
      <c r="V6433" s="1">
        <v>907.85486506500854</v>
      </c>
      <c r="W6433" s="1">
        <v>502.90830981957498</v>
      </c>
      <c r="X6433" s="1">
        <v>1520.6853762381259</v>
      </c>
      <c r="Y6433" s="1">
        <v>15651.098928473297</v>
      </c>
      <c r="Z6433" s="1">
        <v>429.43699388896891</v>
      </c>
      <c r="AA6433" s="1">
        <v>15752.999390580646</v>
      </c>
      <c r="AB6433" s="1">
        <v>193.64532880934937</v>
      </c>
      <c r="AC6433" s="1">
        <v>1199.2614685786732</v>
      </c>
      <c r="AD6433" s="1">
        <v>3116.91408481602</v>
      </c>
      <c r="AE6433" s="1">
        <v>1771.1524794112843</v>
      </c>
      <c r="AF6433" s="1">
        <v>2294.4306955681977</v>
      </c>
      <c r="AG6433" s="1">
        <v>14397.87578525541</v>
      </c>
      <c r="AH6433" s="1">
        <v>2457.5460333784358</v>
      </c>
      <c r="AI6433" s="1">
        <v>938.61029964061106</v>
      </c>
      <c r="AJ6433" s="1">
        <v>9326.5052124698796</v>
      </c>
      <c r="AK6433" s="1">
        <v>4222.6072582132829</v>
      </c>
      <c r="AL6433" s="1">
        <v>91567.390625</v>
      </c>
      <c r="AM6433" s="1">
        <v>72837.0078125</v>
      </c>
      <c r="AN6433" s="1">
        <v>18730.375</v>
      </c>
      <c r="AO6433" t="s">
        <v>19243</v>
      </c>
    </row>
    <row r="6434" spans="1:41" x14ac:dyDescent="0.25">
      <c r="A6434" s="1">
        <v>2023</v>
      </c>
      <c r="B6434" t="s">
        <v>4958</v>
      </c>
      <c r="C6434" t="s">
        <v>7140</v>
      </c>
      <c r="D6434" t="s">
        <v>7244</v>
      </c>
      <c r="E6434" t="s">
        <v>8041</v>
      </c>
      <c r="F6434" t="s">
        <v>10066</v>
      </c>
      <c r="G6434" t="s">
        <v>12231</v>
      </c>
      <c r="H6434" t="s">
        <v>12755</v>
      </c>
      <c r="I6434" s="1">
        <v>3081.4034326156789</v>
      </c>
      <c r="J6434" s="1">
        <v>6297.3580635426588</v>
      </c>
      <c r="K6434" s="1">
        <v>253.16826727434068</v>
      </c>
      <c r="L6434" s="1">
        <v>208.20935855506116</v>
      </c>
      <c r="M6434" s="1">
        <v>1132.0551477940426</v>
      </c>
      <c r="N6434" s="1">
        <v>702.98404962033976</v>
      </c>
      <c r="O6434" s="1">
        <v>1722.0962475104686</v>
      </c>
      <c r="P6434" s="1">
        <v>848.09132240777535</v>
      </c>
      <c r="Q6434" s="1">
        <v>914.54806545367228</v>
      </c>
      <c r="R6434" s="1">
        <v>932.16451493353998</v>
      </c>
      <c r="S6434" s="1">
        <v>2344.7224902058192</v>
      </c>
      <c r="T6434" s="1">
        <v>2663.6591712801001</v>
      </c>
      <c r="U6434" s="1">
        <v>255.26733724767627</v>
      </c>
      <c r="V6434" s="1">
        <v>1969.9979287592407</v>
      </c>
      <c r="W6434" s="1">
        <v>645.93734903542429</v>
      </c>
      <c r="X6434" s="1">
        <v>1623.4393315154862</v>
      </c>
      <c r="Y6434" s="1">
        <v>13662.351832690847</v>
      </c>
      <c r="Z6434" s="1">
        <v>1602.1740621165006</v>
      </c>
      <c r="AA6434" s="1">
        <v>13290.98913252167</v>
      </c>
      <c r="AB6434" s="1">
        <v>269.69549109211016</v>
      </c>
      <c r="AC6434" s="1">
        <v>1130.5150755541079</v>
      </c>
      <c r="AD6434" s="1">
        <v>3823.3383510837425</v>
      </c>
      <c r="AE6434" s="1">
        <v>2008.8429583404088</v>
      </c>
      <c r="AF6434" s="1">
        <v>1420.8692062917014</v>
      </c>
      <c r="AG6434" s="1">
        <v>14382.969608847905</v>
      </c>
      <c r="AH6434" s="1">
        <v>2694.7467097216604</v>
      </c>
      <c r="AI6434" s="1">
        <v>898.98497030703379</v>
      </c>
      <c r="AJ6434" s="1">
        <v>8468.3764700712654</v>
      </c>
      <c r="AK6434" s="1">
        <v>3388.6861104007708</v>
      </c>
      <c r="AL6434" s="1">
        <v>92637.6484375</v>
      </c>
      <c r="AM6434" s="1">
        <v>71177.1171875</v>
      </c>
      <c r="AN6434" s="1">
        <v>21460.52734375</v>
      </c>
      <c r="AO6434" t="s">
        <v>19244</v>
      </c>
    </row>
    <row r="6435" spans="1:41" x14ac:dyDescent="0.25">
      <c r="A6435" s="1">
        <v>2023</v>
      </c>
      <c r="B6435" t="s">
        <v>4959</v>
      </c>
      <c r="C6435" t="s">
        <v>7140</v>
      </c>
      <c r="D6435" t="s">
        <v>7244</v>
      </c>
      <c r="E6435" t="s">
        <v>8041</v>
      </c>
      <c r="F6435" t="s">
        <v>10066</v>
      </c>
      <c r="G6435" t="s">
        <v>12231</v>
      </c>
      <c r="H6435" t="s">
        <v>12755</v>
      </c>
      <c r="I6435" s="1">
        <v>3280.7881773399022</v>
      </c>
      <c r="J6435" s="1">
        <v>9905.9719201204553</v>
      </c>
      <c r="K6435" s="1">
        <v>256.89332019999989</v>
      </c>
      <c r="L6435" s="1">
        <v>188</v>
      </c>
      <c r="M6435" s="1">
        <v>1690.4411764705881</v>
      </c>
      <c r="N6435" s="1">
        <v>724.46459057617187</v>
      </c>
      <c r="O6435" s="1">
        <v>1742.1043500000001</v>
      </c>
      <c r="P6435" s="1">
        <v>1059.923</v>
      </c>
      <c r="Q6435" s="1">
        <v>1117</v>
      </c>
      <c r="R6435" s="1">
        <v>1354.672147306931</v>
      </c>
      <c r="S6435" s="1">
        <v>4332.08493772973</v>
      </c>
      <c r="T6435" s="1">
        <v>3600</v>
      </c>
      <c r="U6435" s="1">
        <v>253</v>
      </c>
      <c r="V6435" s="1">
        <v>2514</v>
      </c>
      <c r="W6435" s="1">
        <v>1048</v>
      </c>
      <c r="X6435" s="1">
        <v>3141.6767106326838</v>
      </c>
      <c r="Y6435" s="1">
        <v>13335</v>
      </c>
      <c r="Z6435" s="1">
        <v>1999.1914322213279</v>
      </c>
      <c r="AA6435" s="1">
        <v>15786</v>
      </c>
      <c r="AB6435" s="1">
        <v>214.08</v>
      </c>
      <c r="AC6435" s="1">
        <v>1290.4519310344831</v>
      </c>
      <c r="AD6435" s="1">
        <v>4915.619095428704</v>
      </c>
      <c r="AE6435" s="1">
        <v>1976</v>
      </c>
      <c r="AF6435" s="1">
        <v>3689.0336000000002</v>
      </c>
      <c r="AG6435" s="1">
        <v>19502.609951203351</v>
      </c>
      <c r="AH6435" s="1">
        <v>2157</v>
      </c>
      <c r="AI6435" s="1">
        <v>1058</v>
      </c>
      <c r="AJ6435" s="1">
        <v>8664.9714349108126</v>
      </c>
      <c r="AK6435" s="1">
        <v>3764</v>
      </c>
      <c r="AL6435" s="1">
        <v>114560.96875</v>
      </c>
      <c r="AM6435" s="1">
        <v>86641.078125</v>
      </c>
      <c r="AN6435" s="1">
        <v>27919.8984375</v>
      </c>
      <c r="AO6435" t="s">
        <v>19245</v>
      </c>
    </row>
    <row r="6436" spans="1:41" x14ac:dyDescent="0.25">
      <c r="A6436" s="1">
        <v>2023</v>
      </c>
      <c r="B6436" t="s">
        <v>4960</v>
      </c>
      <c r="C6436" t="s">
        <v>7140</v>
      </c>
      <c r="D6436" t="s">
        <v>7244</v>
      </c>
      <c r="E6436" t="s">
        <v>8041</v>
      </c>
      <c r="F6436" t="s">
        <v>10066</v>
      </c>
      <c r="G6436" t="s">
        <v>12231</v>
      </c>
      <c r="H6436" t="s">
        <v>12755</v>
      </c>
      <c r="I6436" s="1">
        <v>3043.1062509800936</v>
      </c>
      <c r="J6436" s="1">
        <v>7592.6830660121423</v>
      </c>
      <c r="K6436" s="1">
        <v>369.41750623064917</v>
      </c>
      <c r="L6436" s="1">
        <v>199.57037692920127</v>
      </c>
      <c r="M6436" s="1">
        <v>1454.3160446436475</v>
      </c>
      <c r="N6436" s="1">
        <v>1217.7996709131487</v>
      </c>
      <c r="O6436" s="1"/>
      <c r="P6436" s="1">
        <v>1058.7239917813047</v>
      </c>
      <c r="Q6436" s="1">
        <v>1104.7441016165706</v>
      </c>
      <c r="R6436" s="1">
        <v>874.4803672892964</v>
      </c>
      <c r="S6436" s="1">
        <v>2746.2157718927856</v>
      </c>
      <c r="T6436" s="1">
        <v>2760.0158511485279</v>
      </c>
      <c r="U6436" s="1">
        <v>248.40142660336753</v>
      </c>
      <c r="V6436" s="1">
        <v>1986.1498682688061</v>
      </c>
      <c r="W6436" s="1">
        <v>815.26622064694982</v>
      </c>
      <c r="X6436" s="1">
        <v>2908.6851665152017</v>
      </c>
      <c r="Y6436" s="1">
        <v>13317.076481791648</v>
      </c>
      <c r="Z6436" s="1">
        <v>1855.3203252820372</v>
      </c>
      <c r="AA6436" s="1">
        <v>15563.304766803296</v>
      </c>
      <c r="AB6436" s="1">
        <v>329.07881302155528</v>
      </c>
      <c r="AC6436" s="1">
        <v>1272.8901180743524</v>
      </c>
      <c r="AD6436" s="1">
        <v>4330.109667436679</v>
      </c>
      <c r="AE6436" s="1">
        <v>2042.4117298499107</v>
      </c>
      <c r="AF6436" s="1">
        <v>3533.9879884840634</v>
      </c>
      <c r="AG6436" s="1">
        <v>16784.081008657453</v>
      </c>
      <c r="AH6436" s="1">
        <v>4038.7998031682509</v>
      </c>
      <c r="AI6436" s="1">
        <v>863.035725762982</v>
      </c>
      <c r="AJ6436" s="1">
        <v>8495.7089554800514</v>
      </c>
      <c r="AK6436" s="1">
        <v>3420.2965663079067</v>
      </c>
      <c r="AL6436" s="1">
        <v>104225.671875</v>
      </c>
      <c r="AM6436" s="1">
        <v>80190.4375</v>
      </c>
      <c r="AN6436" s="1">
        <v>24035.236328125</v>
      </c>
      <c r="AO6436" t="s">
        <v>19246</v>
      </c>
    </row>
    <row r="6437" spans="1:41" x14ac:dyDescent="0.25">
      <c r="A6437" s="1">
        <v>2023</v>
      </c>
      <c r="B6437" t="s">
        <v>4961</v>
      </c>
      <c r="C6437" t="s">
        <v>7140</v>
      </c>
      <c r="D6437" t="s">
        <v>7244</v>
      </c>
      <c r="E6437" t="s">
        <v>8041</v>
      </c>
      <c r="F6437" t="s">
        <v>10066</v>
      </c>
      <c r="G6437" t="s">
        <v>12231</v>
      </c>
      <c r="H6437" t="s">
        <v>12755</v>
      </c>
      <c r="I6437" s="1">
        <v>2789.357377044335</v>
      </c>
      <c r="J6437" s="1">
        <v>9507.3805378033157</v>
      </c>
      <c r="K6437" s="1">
        <v>276.07229857214162</v>
      </c>
      <c r="L6437" s="1">
        <v>194.2219210682722</v>
      </c>
      <c r="M6437" s="1">
        <v>1405.0096417704799</v>
      </c>
      <c r="N6437" s="1">
        <v>1212.1514065309848</v>
      </c>
      <c r="O6437" s="1"/>
      <c r="P6437" s="1">
        <v>988.74243502176751</v>
      </c>
      <c r="Q6437" s="1">
        <v>1068.9477371765299</v>
      </c>
      <c r="R6437" s="1">
        <v>1247.7938914518584</v>
      </c>
      <c r="S6437" s="1">
        <v>1516.4728791048337</v>
      </c>
      <c r="T6437" s="1">
        <v>2686.0478445612116</v>
      </c>
      <c r="U6437" s="1">
        <v>358.48407771643861</v>
      </c>
      <c r="V6437" s="1">
        <v>2291.4054304756796</v>
      </c>
      <c r="W6437" s="1">
        <v>958.71246144338625</v>
      </c>
      <c r="X6437" s="1">
        <v>2872.0050030308339</v>
      </c>
      <c r="Y6437" s="1">
        <v>13564.541615034117</v>
      </c>
      <c r="Z6437" s="1">
        <v>1898.8747890636071</v>
      </c>
      <c r="AA6437" s="1">
        <v>16127.651115940413</v>
      </c>
      <c r="AB6437" s="1">
        <v>320.25955069768287</v>
      </c>
      <c r="AC6437" s="1">
        <v>1264.2385247401521</v>
      </c>
      <c r="AD6437" s="1">
        <v>5204.2048232762791</v>
      </c>
      <c r="AE6437" s="1">
        <v>1846.1413454734172</v>
      </c>
      <c r="AF6437" s="1">
        <v>3288.5283760962911</v>
      </c>
      <c r="AG6437" s="1">
        <v>18911.843016360592</v>
      </c>
      <c r="AH6437" s="1">
        <v>3896.8355652634191</v>
      </c>
      <c r="AI6437" s="1">
        <v>1242.8136757719758</v>
      </c>
      <c r="AJ6437" s="1">
        <v>10292.892079491834</v>
      </c>
      <c r="AK6437" s="1">
        <v>3395.78433272027</v>
      </c>
      <c r="AL6437" s="1">
        <v>110627.4140625</v>
      </c>
      <c r="AM6437" s="1">
        <v>86853.1953125</v>
      </c>
      <c r="AN6437" s="1">
        <v>23774.220703125</v>
      </c>
      <c r="AO6437" t="s">
        <v>19247</v>
      </c>
    </row>
    <row r="6438" spans="1:41" x14ac:dyDescent="0.25">
      <c r="A6438" s="1">
        <v>2023</v>
      </c>
      <c r="B6438" t="s">
        <v>4962</v>
      </c>
      <c r="C6438" t="s">
        <v>7140</v>
      </c>
      <c r="D6438" t="s">
        <v>7244</v>
      </c>
      <c r="E6438" t="s">
        <v>8041</v>
      </c>
      <c r="F6438" t="s">
        <v>10066</v>
      </c>
      <c r="G6438" t="s">
        <v>12231</v>
      </c>
      <c r="H6438" t="s">
        <v>12755</v>
      </c>
      <c r="I6438" s="1">
        <v>2683.5765650203452</v>
      </c>
      <c r="J6438" s="1">
        <v>4486.3547206771009</v>
      </c>
      <c r="K6438" s="1">
        <v>224.23421149433773</v>
      </c>
      <c r="L6438" s="1">
        <v>269.39404272250943</v>
      </c>
      <c r="M6438" s="1">
        <v>161.48011736936479</v>
      </c>
      <c r="N6438" s="1">
        <v>689.88966206439989</v>
      </c>
      <c r="O6438" s="1">
        <v>1912.5859215693513</v>
      </c>
      <c r="P6438" s="1">
        <v>854.17361569356535</v>
      </c>
      <c r="Q6438" s="1">
        <v>932.88779787996066</v>
      </c>
      <c r="R6438" s="1">
        <v>832.79377946047009</v>
      </c>
      <c r="S6438" s="1">
        <v>1957.7034373422655</v>
      </c>
      <c r="T6438" s="1">
        <v>2012.0716883838879</v>
      </c>
      <c r="U6438" s="1">
        <v>255.13505404700555</v>
      </c>
      <c r="V6438" s="1">
        <v>1301.1396918215808</v>
      </c>
      <c r="W6438" s="1">
        <v>523.44603882109175</v>
      </c>
      <c r="X6438" s="1">
        <v>2868.3416787479059</v>
      </c>
      <c r="Y6438" s="1">
        <v>15621.501025091575</v>
      </c>
      <c r="Z6438" s="1">
        <v>477.30811718884451</v>
      </c>
      <c r="AA6438" s="1">
        <v>16030.293107920979</v>
      </c>
      <c r="AB6438" s="1">
        <v>192.26462800112705</v>
      </c>
      <c r="AC6438" s="1">
        <v>1208.3608306349904</v>
      </c>
      <c r="AD6438" s="1">
        <v>3176.9108210977652</v>
      </c>
      <c r="AE6438" s="1">
        <v>2321.7071648740753</v>
      </c>
      <c r="AF6438" s="1">
        <v>2105.2170550685696</v>
      </c>
      <c r="AG6438" s="1">
        <v>15677.391905324459</v>
      </c>
      <c r="AH6438" s="1">
        <v>3146.5664619850349</v>
      </c>
      <c r="AI6438" s="1">
        <v>794.76831691163568</v>
      </c>
      <c r="AJ6438" s="1">
        <v>9069.744832989225</v>
      </c>
      <c r="AK6438" s="1">
        <v>4270.447054288341</v>
      </c>
      <c r="AL6438" s="1">
        <v>96057.6875</v>
      </c>
      <c r="AM6438" s="1">
        <v>74816.8671875</v>
      </c>
      <c r="AN6438" s="1">
        <v>21240.8203125</v>
      </c>
      <c r="AO6438" t="s">
        <v>19248</v>
      </c>
    </row>
    <row r="6439" spans="1:41" x14ac:dyDescent="0.25">
      <c r="A6439" s="1">
        <v>2023</v>
      </c>
      <c r="B6439" t="s">
        <v>4963</v>
      </c>
      <c r="C6439" t="s">
        <v>7140</v>
      </c>
      <c r="D6439" t="s">
        <v>7244</v>
      </c>
      <c r="E6439" t="s">
        <v>8041</v>
      </c>
      <c r="F6439" t="s">
        <v>10066</v>
      </c>
      <c r="G6439" t="s">
        <v>12231</v>
      </c>
      <c r="H6439" t="s">
        <v>12755</v>
      </c>
      <c r="I6439" s="1">
        <v>2966.8287355266616</v>
      </c>
      <c r="J6439" s="1">
        <v>11587.373319061891</v>
      </c>
      <c r="K6439" s="1">
        <v>346.09244510053225</v>
      </c>
      <c r="L6439" s="1">
        <v>205.28804857688053</v>
      </c>
      <c r="M6439" s="1">
        <v>1092.1400020916465</v>
      </c>
      <c r="N6439" s="1">
        <v>896.70290730127078</v>
      </c>
      <c r="O6439" s="1"/>
      <c r="P6439" s="1">
        <v>1067.8867555203997</v>
      </c>
      <c r="Q6439" s="1">
        <v>1129.0680525487958</v>
      </c>
      <c r="R6439" s="1">
        <v>1011.9339630385623</v>
      </c>
      <c r="S6439" s="1">
        <v>2824.8945833424996</v>
      </c>
      <c r="T6439" s="1">
        <v>2620.6984924708154</v>
      </c>
      <c r="U6439" s="1">
        <v>268.42048977847372</v>
      </c>
      <c r="V6439" s="1">
        <v>2122.7657789013601</v>
      </c>
      <c r="W6439" s="1">
        <v>727.24383166065127</v>
      </c>
      <c r="X6439" s="1">
        <v>1604.0858689331781</v>
      </c>
      <c r="Y6439" s="1">
        <v>14124.472916712499</v>
      </c>
      <c r="Z6439" s="1">
        <v>1563.6834338409199</v>
      </c>
      <c r="AA6439" s="1">
        <v>13785.966028101684</v>
      </c>
      <c r="AB6439" s="1">
        <v>265.78250544474849</v>
      </c>
      <c r="AC6439" s="1">
        <v>1237.5375064529267</v>
      </c>
      <c r="AD6439" s="1">
        <v>5165.6214651304581</v>
      </c>
      <c r="AE6439" s="1">
        <v>2295.4588899781352</v>
      </c>
      <c r="AF6439" s="1">
        <v>2727.5966916102388</v>
      </c>
      <c r="AG6439" s="1">
        <v>15366.028827520546</v>
      </c>
      <c r="AH6439" s="1">
        <v>1599.7180381123935</v>
      </c>
      <c r="AI6439" s="1">
        <v>901.95706449203885</v>
      </c>
      <c r="AJ6439" s="1">
        <v>9513.9820154779627</v>
      </c>
      <c r="AK6439" s="1">
        <v>3466.835771030931</v>
      </c>
      <c r="AL6439" s="1">
        <v>102486.078125</v>
      </c>
      <c r="AM6439" s="1">
        <v>81871</v>
      </c>
      <c r="AN6439" s="1">
        <v>20615.0703125</v>
      </c>
      <c r="AO6439" t="s">
        <v>19249</v>
      </c>
    </row>
    <row r="6440" spans="1:41" x14ac:dyDescent="0.25">
      <c r="A6440" s="1">
        <v>2023</v>
      </c>
      <c r="B6440" t="s">
        <v>4964</v>
      </c>
      <c r="C6440" t="s">
        <v>7140</v>
      </c>
      <c r="D6440" t="s">
        <v>7244</v>
      </c>
      <c r="E6440" t="s">
        <v>8041</v>
      </c>
      <c r="F6440" t="s">
        <v>10066</v>
      </c>
      <c r="G6440" t="s">
        <v>12231</v>
      </c>
      <c r="H6440" t="s">
        <v>12755</v>
      </c>
      <c r="I6440" s="1">
        <v>3034.8814219060373</v>
      </c>
      <c r="J6440" s="1">
        <v>9841.4708283911168</v>
      </c>
      <c r="K6440" s="1">
        <v>257.08764751727477</v>
      </c>
      <c r="L6440" s="1">
        <v>190.18590243944502</v>
      </c>
      <c r="M6440" s="1">
        <v>1630.1159830184013</v>
      </c>
      <c r="N6440" s="1">
        <v>1159.8667120462155</v>
      </c>
      <c r="O6440" s="1"/>
      <c r="P6440" s="1">
        <v>981.36832076671624</v>
      </c>
      <c r="Q6440" s="1">
        <v>989.16864477760919</v>
      </c>
      <c r="R6440" s="1">
        <v>1113.0151482177837</v>
      </c>
      <c r="S6440" s="1">
        <v>4580.7618245708518</v>
      </c>
      <c r="T6440" s="1">
        <v>2832.5559937789681</v>
      </c>
      <c r="U6440" s="1">
        <v>481.5345189424246</v>
      </c>
      <c r="V6440" s="1">
        <v>2281.2192021327046</v>
      </c>
      <c r="W6440" s="1">
        <v>853.34795821153955</v>
      </c>
      <c r="X6440" s="1">
        <v>3358.8340068521447</v>
      </c>
      <c r="Y6440" s="1">
        <v>12802.121232197487</v>
      </c>
      <c r="Z6440" s="1">
        <v>1724.3357411253571</v>
      </c>
      <c r="AA6440" s="1">
        <v>16514.81307087202</v>
      </c>
      <c r="AB6440" s="1">
        <v>249.87190373693039</v>
      </c>
      <c r="AC6440" s="1">
        <v>1254.0294555992591</v>
      </c>
      <c r="AD6440" s="1">
        <v>4534.6875543643737</v>
      </c>
      <c r="AE6440" s="1">
        <v>1602.5180777916198</v>
      </c>
      <c r="AF6440" s="1">
        <v>3794.7751973375498</v>
      </c>
      <c r="AG6440" s="1">
        <v>19306.903979025574</v>
      </c>
      <c r="AH6440" s="1">
        <v>4318.7262981878075</v>
      </c>
      <c r="AI6440" s="1">
        <v>1650.9754935168842</v>
      </c>
      <c r="AJ6440" s="1">
        <v>9322.8651715764172</v>
      </c>
      <c r="AK6440" s="1">
        <v>3388.9509211284085</v>
      </c>
      <c r="AL6440" s="1">
        <v>114050.9921875</v>
      </c>
      <c r="AM6440" s="1">
        <v>86395.078125</v>
      </c>
      <c r="AN6440" s="1">
        <v>27655.916015625</v>
      </c>
      <c r="AO6440" t="s">
        <v>19250</v>
      </c>
    </row>
    <row r="6441" spans="1:41" x14ac:dyDescent="0.25">
      <c r="A6441" s="1">
        <v>2023</v>
      </c>
      <c r="B6441" t="s">
        <v>4965</v>
      </c>
      <c r="C6441" t="s">
        <v>7140</v>
      </c>
      <c r="D6441" t="s">
        <v>7244</v>
      </c>
      <c r="E6441" t="s">
        <v>8041</v>
      </c>
      <c r="F6441" t="s">
        <v>10066</v>
      </c>
      <c r="G6441" t="s">
        <v>12232</v>
      </c>
      <c r="H6441" t="s">
        <v>12755</v>
      </c>
      <c r="I6441" s="1">
        <v>3330</v>
      </c>
      <c r="J6441" s="1">
        <v>10400.60073749295</v>
      </c>
      <c r="K6441" s="1">
        <v>260.54120534683989</v>
      </c>
      <c r="L6441" s="1">
        <v>192.62479999999999</v>
      </c>
      <c r="M6441" s="1">
        <v>1724.25</v>
      </c>
      <c r="N6441" s="1">
        <v>733.15816566308592</v>
      </c>
      <c r="O6441" s="1">
        <v>1776.9464370000001</v>
      </c>
      <c r="P6441" s="1">
        <v>1075.8218449999999</v>
      </c>
      <c r="Q6441" s="1">
        <v>1139</v>
      </c>
      <c r="R6441" s="1">
        <v>1387.938035487542</v>
      </c>
      <c r="S6441" s="1">
        <v>4379.7378720447568</v>
      </c>
      <c r="T6441" s="1">
        <v>3688.468809073725</v>
      </c>
      <c r="U6441" s="1">
        <v>258.06</v>
      </c>
      <c r="V6441" s="1">
        <v>2539</v>
      </c>
      <c r="W6441" s="1">
        <v>1081.80324</v>
      </c>
      <c r="X6441" s="1">
        <v>3188.8018612921742</v>
      </c>
      <c r="Y6441" s="1">
        <v>13554.9018321524</v>
      </c>
      <c r="Z6441" s="1">
        <v>2023.1817294079849</v>
      </c>
      <c r="AA6441" s="1">
        <v>16231</v>
      </c>
      <c r="AB6441" s="1">
        <v>217.2912</v>
      </c>
      <c r="AC6441" s="1">
        <v>1309.80871</v>
      </c>
      <c r="AD6441" s="1">
        <v>4974.6065245738464</v>
      </c>
      <c r="AE6441" s="1">
        <v>2015.52</v>
      </c>
      <c r="AF6441" s="1">
        <v>3779.7838265599989</v>
      </c>
      <c r="AG6441" s="1">
        <v>20097.78156188034</v>
      </c>
      <c r="AH6441" s="1">
        <v>2157</v>
      </c>
      <c r="AI6441" s="1">
        <v>1079.1600000000001</v>
      </c>
      <c r="AJ6441" s="1">
        <v>8903.8231328977017</v>
      </c>
      <c r="AK6441" s="1">
        <v>3839</v>
      </c>
      <c r="AL6441" s="1">
        <v>117339.6171875</v>
      </c>
      <c r="AM6441" s="1">
        <v>88972.0078125</v>
      </c>
      <c r="AN6441" s="1">
        <v>28367.607421875</v>
      </c>
      <c r="AO6441" t="s">
        <v>19251</v>
      </c>
    </row>
    <row r="6442" spans="1:41" x14ac:dyDescent="0.25">
      <c r="A6442" s="1">
        <v>2023</v>
      </c>
      <c r="B6442" t="s">
        <v>4966</v>
      </c>
      <c r="C6442" t="s">
        <v>7140</v>
      </c>
      <c r="D6442" t="s">
        <v>7244</v>
      </c>
      <c r="E6442" t="s">
        <v>8041</v>
      </c>
      <c r="F6442" t="s">
        <v>10066</v>
      </c>
      <c r="G6442" t="s">
        <v>12232</v>
      </c>
      <c r="H6442" t="s">
        <v>12755</v>
      </c>
      <c r="I6442" s="1">
        <v>3081.3671308943631</v>
      </c>
      <c r="J6442" s="1">
        <v>6508.1026372413844</v>
      </c>
      <c r="K6442" s="1">
        <v>251.8805313100965</v>
      </c>
      <c r="L6442" s="1">
        <v>214.4370909017353</v>
      </c>
      <c r="M6442" s="1">
        <v>1148.7</v>
      </c>
      <c r="N6442" s="1">
        <v>734.01875699999994</v>
      </c>
      <c r="O6442" s="1">
        <v>1747.9529637623191</v>
      </c>
      <c r="P6442" s="1">
        <v>966</v>
      </c>
      <c r="Q6442" s="1">
        <v>925.3773803298418</v>
      </c>
      <c r="R6442" s="1">
        <v>925.62072470026726</v>
      </c>
      <c r="S6442" s="1">
        <v>2323.706298371555</v>
      </c>
      <c r="T6442" s="1">
        <v>2605.2889056200352</v>
      </c>
      <c r="U6442" s="1">
        <v>242.92900613450001</v>
      </c>
      <c r="V6442" s="1">
        <v>44</v>
      </c>
      <c r="W6442" s="1">
        <v>659.2914401707261</v>
      </c>
      <c r="X6442" s="1">
        <v>1680.234329541888</v>
      </c>
      <c r="Y6442" s="1">
        <v>13882.76455</v>
      </c>
      <c r="Z6442" s="1">
        <v>1630.4939509409651</v>
      </c>
      <c r="AA6442" s="1">
        <v>13730.73033169952</v>
      </c>
      <c r="AB6442" s="1">
        <v>243</v>
      </c>
      <c r="AC6442" s="1">
        <v>1154.21856</v>
      </c>
      <c r="AD6442" s="1">
        <v>3890.9193459339331</v>
      </c>
      <c r="AE6442" s="1">
        <v>1987.67667000096</v>
      </c>
      <c r="AF6442" s="1">
        <v>1463.368703806248</v>
      </c>
      <c r="AG6442" s="1">
        <v>15032.6503347219</v>
      </c>
      <c r="AH6442" s="1">
        <v>2798.6049730808891</v>
      </c>
      <c r="AI6442" s="1">
        <v>912.19155960384012</v>
      </c>
      <c r="AJ6442" s="1">
        <v>8764.63726378725</v>
      </c>
      <c r="AK6442" s="1">
        <v>3438.467794404422</v>
      </c>
      <c r="AL6442" s="1">
        <v>92988.6328125</v>
      </c>
      <c r="AM6442" s="1">
        <v>71288.390625</v>
      </c>
      <c r="AN6442" s="1">
        <v>21700.23828125</v>
      </c>
      <c r="AO6442" t="s">
        <v>19252</v>
      </c>
    </row>
    <row r="6443" spans="1:41" x14ac:dyDescent="0.25">
      <c r="A6443" s="1">
        <v>2023</v>
      </c>
      <c r="B6443" t="s">
        <v>4967</v>
      </c>
      <c r="C6443" t="s">
        <v>7140</v>
      </c>
      <c r="D6443" t="s">
        <v>7244</v>
      </c>
      <c r="E6443" t="s">
        <v>8041</v>
      </c>
      <c r="F6443" t="s">
        <v>10066</v>
      </c>
      <c r="G6443" t="s">
        <v>12232</v>
      </c>
      <c r="H6443" t="s">
        <v>12755</v>
      </c>
      <c r="I6443" s="1">
        <v>3183.6239999999998</v>
      </c>
      <c r="J6443" s="1">
        <v>10463.102818542269</v>
      </c>
      <c r="K6443" s="1">
        <v>263.77796040798262</v>
      </c>
      <c r="L6443" s="1">
        <v>199.83974240160001</v>
      </c>
      <c r="M6443" s="1">
        <v>1676.48</v>
      </c>
      <c r="N6443" s="1">
        <v>1191.709289001172</v>
      </c>
      <c r="O6443" s="1"/>
      <c r="P6443" s="1">
        <v>1003.3523403494401</v>
      </c>
      <c r="Q6443" s="1">
        <v>1017.869448474414</v>
      </c>
      <c r="R6443" s="1">
        <v>1154.505425581893</v>
      </c>
      <c r="S6443" s="1">
        <v>4699.14635427762</v>
      </c>
      <c r="T6443" s="1">
        <v>2977.409852449237</v>
      </c>
      <c r="U6443" s="1">
        <v>505.13500800000003</v>
      </c>
      <c r="V6443" s="1">
        <v>2346</v>
      </c>
      <c r="W6443" s="1">
        <v>827</v>
      </c>
      <c r="X6443" s="1">
        <v>3457.7531294969922</v>
      </c>
      <c r="Y6443" s="1">
        <v>13327.35395811745</v>
      </c>
      <c r="Z6443" s="1">
        <v>1774.609821788496</v>
      </c>
      <c r="AA6443" s="1">
        <v>17602</v>
      </c>
      <c r="AB6443" s="1">
        <v>256.97879999999998</v>
      </c>
      <c r="AC6443" s="1">
        <v>1289.69676</v>
      </c>
      <c r="AD6443" s="1">
        <v>4666.2618597280598</v>
      </c>
      <c r="AE6443" s="1">
        <v>1648.0971507815509</v>
      </c>
      <c r="AF6443" s="1">
        <v>4040.0665115301981</v>
      </c>
      <c r="AG6443" s="1">
        <v>20395</v>
      </c>
      <c r="AH6443" s="1">
        <v>4525.5594738182408</v>
      </c>
      <c r="AI6443" s="1">
        <v>1697.9328</v>
      </c>
      <c r="AJ6443" s="1">
        <v>9779.7881310150678</v>
      </c>
      <c r="AK6443" s="1">
        <v>3485</v>
      </c>
      <c r="AL6443" s="1">
        <v>119455.0546875</v>
      </c>
      <c r="AM6443" s="1">
        <v>90921.75</v>
      </c>
      <c r="AN6443" s="1">
        <v>28533.30078125</v>
      </c>
      <c r="AO6443" t="s">
        <v>19253</v>
      </c>
    </row>
    <row r="6444" spans="1:41" x14ac:dyDescent="0.25">
      <c r="A6444" s="1">
        <v>2023</v>
      </c>
      <c r="B6444" t="s">
        <v>4968</v>
      </c>
      <c r="C6444" t="s">
        <v>7140</v>
      </c>
      <c r="D6444" t="s">
        <v>7244</v>
      </c>
      <c r="E6444" t="s">
        <v>8041</v>
      </c>
      <c r="F6444" t="s">
        <v>10066</v>
      </c>
      <c r="G6444" t="s">
        <v>12232</v>
      </c>
      <c r="H6444" t="s">
        <v>12755</v>
      </c>
      <c r="I6444" s="1">
        <v>3001.8478433417131</v>
      </c>
      <c r="J6444" s="1">
        <v>4095.761067779752</v>
      </c>
      <c r="K6444" s="1">
        <v>254</v>
      </c>
      <c r="L6444" s="1">
        <v>241.36089515896191</v>
      </c>
      <c r="M6444" s="1">
        <v>137.192844529523</v>
      </c>
      <c r="N6444" s="1">
        <v>647.99700000000007</v>
      </c>
      <c r="O6444" s="1">
        <v>1952.1289298994441</v>
      </c>
      <c r="P6444" s="1">
        <v>1030.4000000000001</v>
      </c>
      <c r="Q6444" s="1">
        <v>920.27362449339307</v>
      </c>
      <c r="R6444" s="1">
        <v>728.00879988592408</v>
      </c>
      <c r="S6444" s="1">
        <v>1898.271714320452</v>
      </c>
      <c r="T6444" s="1">
        <v>2201.745416017734</v>
      </c>
      <c r="U6444" s="1">
        <v>210.8</v>
      </c>
      <c r="V6444" s="1">
        <v>995</v>
      </c>
      <c r="W6444" s="1">
        <v>529.18165746975762</v>
      </c>
      <c r="X6444" s="1">
        <v>1794.063127765211</v>
      </c>
      <c r="Y6444" s="1">
        <v>20533</v>
      </c>
      <c r="Z6444" s="1">
        <v>473.88900000000001</v>
      </c>
      <c r="AA6444" s="1">
        <v>17202.47211511985</v>
      </c>
      <c r="AB6444" s="1">
        <v>170</v>
      </c>
      <c r="AC6444" s="1">
        <v>1341.1439779583741</v>
      </c>
      <c r="AD6444" s="1">
        <v>3414.92612448</v>
      </c>
      <c r="AE6444" s="1">
        <v>1952.793434648898</v>
      </c>
      <c r="AF6444" s="1">
        <v>2455.3791174158109</v>
      </c>
      <c r="AG6444" s="1">
        <v>15849.10102475619</v>
      </c>
      <c r="AH6444" s="1">
        <v>2642.8933999999999</v>
      </c>
      <c r="AI6444" s="1">
        <v>984.75627654478444</v>
      </c>
      <c r="AJ6444" s="1">
        <v>10228.077267832319</v>
      </c>
      <c r="AK6444" s="1">
        <v>4483</v>
      </c>
      <c r="AL6444" s="1">
        <v>102369.46875</v>
      </c>
      <c r="AM6444" s="1">
        <v>81907.3046875</v>
      </c>
      <c r="AN6444" s="1">
        <v>20462.16015625</v>
      </c>
      <c r="AO6444" t="s">
        <v>19254</v>
      </c>
    </row>
    <row r="6445" spans="1:41" x14ac:dyDescent="0.25">
      <c r="A6445" s="1">
        <v>2023</v>
      </c>
      <c r="B6445" t="s">
        <v>4969</v>
      </c>
      <c r="C6445" t="s">
        <v>7140</v>
      </c>
      <c r="D6445" t="s">
        <v>7244</v>
      </c>
      <c r="E6445" t="s">
        <v>8041</v>
      </c>
      <c r="F6445" t="s">
        <v>10066</v>
      </c>
      <c r="G6445" t="s">
        <v>12232</v>
      </c>
      <c r="H6445" t="s">
        <v>12755</v>
      </c>
      <c r="I6445" s="1">
        <v>2858.010101706042</v>
      </c>
      <c r="J6445" s="1">
        <v>4920.1250032999997</v>
      </c>
      <c r="K6445" s="1">
        <v>246.3297734090057</v>
      </c>
      <c r="L6445" s="1">
        <v>287.44070000000011</v>
      </c>
      <c r="M6445" s="1">
        <v>173.3521998900469</v>
      </c>
      <c r="N6445" s="1">
        <v>748.47392126493583</v>
      </c>
      <c r="O6445" s="1">
        <v>2137</v>
      </c>
      <c r="P6445" s="1">
        <v>1030.4000000000001</v>
      </c>
      <c r="Q6445" s="1">
        <v>1115.250154326757</v>
      </c>
      <c r="R6445" s="1">
        <v>942.12385847636756</v>
      </c>
      <c r="S6445" s="1">
        <v>2340.3983475651848</v>
      </c>
      <c r="T6445" s="1">
        <v>2453.2152358628191</v>
      </c>
      <c r="U6445" s="1">
        <v>272.77259350374419</v>
      </c>
      <c r="V6445" s="1">
        <v>1392</v>
      </c>
      <c r="W6445" s="1">
        <v>548.65879663883595</v>
      </c>
      <c r="X6445" s="1">
        <v>3348.0733251074712</v>
      </c>
      <c r="Y6445" s="1">
        <v>18195.450000000012</v>
      </c>
      <c r="Z6445" s="1">
        <v>570.47199999999998</v>
      </c>
      <c r="AA6445" s="1">
        <v>17469.611583465448</v>
      </c>
      <c r="AB6445" s="1">
        <v>172</v>
      </c>
      <c r="AC6445" s="1">
        <v>1369.577553931578</v>
      </c>
      <c r="AD6445" s="1">
        <v>3987.8351996259098</v>
      </c>
      <c r="AE6445" s="1">
        <v>2433.5365343417061</v>
      </c>
      <c r="AF6445" s="1">
        <v>2246.3379112686689</v>
      </c>
      <c r="AG6445" s="1">
        <v>17734</v>
      </c>
      <c r="AH6445" s="1">
        <v>3874.1402434503889</v>
      </c>
      <c r="AI6445" s="1">
        <v>833.04981989261103</v>
      </c>
      <c r="AJ6445" s="1">
        <v>11087.503240812581</v>
      </c>
      <c r="AK6445" s="1">
        <v>5391.3209460263033</v>
      </c>
      <c r="AL6445" s="1">
        <v>110178.453125</v>
      </c>
      <c r="AM6445" s="1">
        <v>84673.0859375</v>
      </c>
      <c r="AN6445" s="1">
        <v>25505.373046875</v>
      </c>
      <c r="AO6445" t="s">
        <v>19255</v>
      </c>
    </row>
    <row r="6446" spans="1:41" x14ac:dyDescent="0.25">
      <c r="A6446" s="1">
        <v>2023</v>
      </c>
      <c r="B6446" t="s">
        <v>4970</v>
      </c>
      <c r="C6446" t="s">
        <v>7140</v>
      </c>
      <c r="D6446" t="s">
        <v>7244</v>
      </c>
      <c r="E6446" t="s">
        <v>8041</v>
      </c>
      <c r="F6446" t="s">
        <v>10066</v>
      </c>
      <c r="G6446" t="s">
        <v>12232</v>
      </c>
      <c r="H6446" t="s">
        <v>12755</v>
      </c>
      <c r="I6446" s="1">
        <v>2922.566832</v>
      </c>
      <c r="J6446" s="1">
        <v>10270.76441141593</v>
      </c>
      <c r="K6446" s="1">
        <v>254.11280959999999</v>
      </c>
      <c r="L6446" s="1">
        <v>203.83653724963199</v>
      </c>
      <c r="M6446" s="1">
        <v>1443.24288</v>
      </c>
      <c r="N6446" s="1">
        <v>1245.1365705600001</v>
      </c>
      <c r="O6446" s="1"/>
      <c r="P6446" s="1">
        <v>1012.663902849817</v>
      </c>
      <c r="Q6446" s="1">
        <v>1098.0360311464401</v>
      </c>
      <c r="R6446" s="1">
        <v>1281.7489617196341</v>
      </c>
      <c r="S6446" s="1">
        <v>1557.7392641399999</v>
      </c>
      <c r="T6446" s="1">
        <v>2806.470047556194</v>
      </c>
      <c r="U6446" s="1">
        <v>375.60395951999999</v>
      </c>
      <c r="V6446" s="1">
        <v>2354</v>
      </c>
      <c r="W6446" s="1">
        <v>984.80102399999998</v>
      </c>
      <c r="X6446" s="1">
        <v>3039</v>
      </c>
      <c r="Y6446" s="1">
        <v>14111.359347042109</v>
      </c>
      <c r="Z6446" s="1">
        <v>1950.547126405588</v>
      </c>
      <c r="AA6446" s="1">
        <v>17363</v>
      </c>
      <c r="AB6446" s="1">
        <v>349</v>
      </c>
      <c r="AC6446" s="1">
        <v>1298.641087725</v>
      </c>
      <c r="AD6446" s="1">
        <v>5205.5548455988855</v>
      </c>
      <c r="AE6446" s="1">
        <v>1896.378696</v>
      </c>
      <c r="AF6446" s="1">
        <v>3445.5764030688001</v>
      </c>
      <c r="AG6446" s="1">
        <v>20215</v>
      </c>
      <c r="AH6446" s="1">
        <v>4193.3419359365598</v>
      </c>
      <c r="AI6446" s="1">
        <v>1276.6332239999999</v>
      </c>
      <c r="AJ6446" s="1">
        <v>10784.4427696653</v>
      </c>
      <c r="AK6446" s="1">
        <v>3488</v>
      </c>
      <c r="AL6446" s="1">
        <v>116427.203125</v>
      </c>
      <c r="AM6446" s="1">
        <v>91829.3046875</v>
      </c>
      <c r="AN6446" s="1">
        <v>24597.89453125</v>
      </c>
      <c r="AO6446" t="s">
        <v>19256</v>
      </c>
    </row>
    <row r="6447" spans="1:41" x14ac:dyDescent="0.25">
      <c r="A6447" s="1">
        <v>2023</v>
      </c>
      <c r="B6447" t="s">
        <v>4971</v>
      </c>
      <c r="C6447" t="s">
        <v>7140</v>
      </c>
      <c r="D6447" t="s">
        <v>7244</v>
      </c>
      <c r="E6447" t="s">
        <v>8041</v>
      </c>
      <c r="F6447" t="s">
        <v>10066</v>
      </c>
      <c r="G6447" t="s">
        <v>12232</v>
      </c>
      <c r="H6447" t="s">
        <v>12755</v>
      </c>
      <c r="I6447" s="1">
        <v>3059.7623062171779</v>
      </c>
      <c r="J6447" s="1">
        <v>11985.50965611213</v>
      </c>
      <c r="K6447" s="1">
        <v>349.24766717700919</v>
      </c>
      <c r="L6447" s="1">
        <v>212.27080000000001</v>
      </c>
      <c r="M6447" s="1">
        <v>1104.3019739959741</v>
      </c>
      <c r="N6447" s="1">
        <v>910.21900840760304</v>
      </c>
      <c r="O6447" s="1"/>
      <c r="P6447" s="1">
        <v>1063.9571749729639</v>
      </c>
      <c r="Q6447" s="1">
        <v>1143.842690701108</v>
      </c>
      <c r="R6447" s="1">
        <v>1008.195663904055</v>
      </c>
      <c r="S6447" s="1">
        <v>2851</v>
      </c>
      <c r="T6447" s="1">
        <v>2702.7898062335998</v>
      </c>
      <c r="U6447" s="1">
        <v>258.35490794880008</v>
      </c>
      <c r="V6447" s="1">
        <v>2195</v>
      </c>
      <c r="W6447" s="1">
        <v>738.92938860174081</v>
      </c>
      <c r="X6447" s="1">
        <v>1849.33534536</v>
      </c>
      <c r="Y6447" s="1">
        <v>14233.626441538199</v>
      </c>
      <c r="Z6447" s="1">
        <v>1584</v>
      </c>
      <c r="AA6447" s="1">
        <v>14166</v>
      </c>
      <c r="AB6447" s="1">
        <v>243.4</v>
      </c>
      <c r="AC6447" s="1">
        <v>1251.2770800000001</v>
      </c>
      <c r="AD6447" s="1">
        <v>5233.2172028779196</v>
      </c>
      <c r="AE6447" s="1">
        <v>2320.9434604468802</v>
      </c>
      <c r="AF6447" s="1">
        <v>2813.036507168039</v>
      </c>
      <c r="AG6447" s="1">
        <v>15858</v>
      </c>
      <c r="AH6447" s="1">
        <v>1602</v>
      </c>
      <c r="AI6447" s="1">
        <v>911.97074344320004</v>
      </c>
      <c r="AJ6447" s="1">
        <v>9812</v>
      </c>
      <c r="AK6447" s="1">
        <v>3505.3251645444188</v>
      </c>
      <c r="AL6447" s="1">
        <v>104967.515625</v>
      </c>
      <c r="AM6447" s="1">
        <v>83876</v>
      </c>
      <c r="AN6447" s="1">
        <v>21091.517578125</v>
      </c>
      <c r="AO6447" t="s">
        <v>19257</v>
      </c>
    </row>
    <row r="6448" spans="1:41" x14ac:dyDescent="0.25">
      <c r="A6448" s="1">
        <v>2023</v>
      </c>
      <c r="B6448" t="s">
        <v>4972</v>
      </c>
      <c r="C6448" t="s">
        <v>7140</v>
      </c>
      <c r="D6448" t="s">
        <v>7244</v>
      </c>
      <c r="E6448" t="s">
        <v>8041</v>
      </c>
      <c r="F6448" t="s">
        <v>10066</v>
      </c>
      <c r="G6448" t="s">
        <v>12232</v>
      </c>
      <c r="H6448" t="s">
        <v>12755</v>
      </c>
      <c r="I6448" s="1">
        <v>2800.6140027196038</v>
      </c>
      <c r="J6448" s="1">
        <v>5209.3777999749991</v>
      </c>
      <c r="K6448" s="1">
        <v>278.69956890210722</v>
      </c>
      <c r="L6448" s="1">
        <v>224.7201605796534</v>
      </c>
      <c r="M6448" s="1">
        <v>689.67450636206513</v>
      </c>
      <c r="N6448" s="1">
        <v>688.92767522965858</v>
      </c>
      <c r="O6448" s="1">
        <v>1986.346422498116</v>
      </c>
      <c r="P6448" s="1">
        <v>746.2013831999999</v>
      </c>
      <c r="Q6448" s="1">
        <v>901.41181662723318</v>
      </c>
      <c r="R6448" s="1">
        <v>1033.8371829050091</v>
      </c>
      <c r="S6448" s="1">
        <v>2078.1831350288139</v>
      </c>
      <c r="T6448" s="1">
        <v>3041.5299838073261</v>
      </c>
      <c r="U6448" s="1">
        <v>261.5658143731693</v>
      </c>
      <c r="V6448" s="1">
        <v>2569</v>
      </c>
      <c r="W6448" s="1">
        <v>663.18361589830999</v>
      </c>
      <c r="X6448" s="1">
        <v>2594.8809232197241</v>
      </c>
      <c r="Y6448" s="1">
        <v>16091.8488</v>
      </c>
      <c r="Z6448" s="1">
        <v>1043.52560594794</v>
      </c>
      <c r="AA6448" s="1">
        <v>17119.96216944867</v>
      </c>
      <c r="AB6448" s="1"/>
      <c r="AC6448" s="1">
        <v>1221.50657</v>
      </c>
      <c r="AD6448" s="1">
        <v>3851.416427892329</v>
      </c>
      <c r="AE6448" s="1">
        <v>1852.0332148355481</v>
      </c>
      <c r="AF6448" s="1">
        <v>2342.355525081583</v>
      </c>
      <c r="AG6448" s="1">
        <v>18103.640527308169</v>
      </c>
      <c r="AH6448" s="1">
        <v>2687.0562481190591</v>
      </c>
      <c r="AI6448" s="1">
        <v>930.43539079591676</v>
      </c>
      <c r="AJ6448" s="1">
        <v>15285.506162953359</v>
      </c>
      <c r="AK6448" s="1">
        <v>3952.0466344105821</v>
      </c>
      <c r="AL6448" s="1">
        <v>110249.5</v>
      </c>
      <c r="AM6448" s="1">
        <v>87496.0390625</v>
      </c>
      <c r="AN6448" s="1">
        <v>22753.453125</v>
      </c>
      <c r="AO6448" t="s">
        <v>19258</v>
      </c>
    </row>
    <row r="6449" spans="1:41" x14ac:dyDescent="0.25">
      <c r="A6449" s="1">
        <v>2023</v>
      </c>
      <c r="B6449" t="s">
        <v>4973</v>
      </c>
      <c r="C6449" t="s">
        <v>7140</v>
      </c>
      <c r="D6449" t="s">
        <v>7244</v>
      </c>
      <c r="E6449" t="s">
        <v>8041</v>
      </c>
      <c r="F6449" t="s">
        <v>10066</v>
      </c>
      <c r="G6449" t="s">
        <v>12232</v>
      </c>
      <c r="H6449" t="s">
        <v>12755</v>
      </c>
      <c r="I6449" s="1">
        <v>3165.0439617069478</v>
      </c>
      <c r="J6449" s="1">
        <v>8162.7787811395747</v>
      </c>
      <c r="K6449" s="1">
        <v>373</v>
      </c>
      <c r="L6449" s="1">
        <v>207.9132679946247</v>
      </c>
      <c r="M6449" s="1">
        <v>1482.9320591999999</v>
      </c>
      <c r="N6449" s="1">
        <v>1246.635074457439</v>
      </c>
      <c r="O6449" s="1"/>
      <c r="P6449" s="1">
        <v>1083.79563980168</v>
      </c>
      <c r="Q6449" s="1">
        <v>1134.2319916706849</v>
      </c>
      <c r="R6449" s="1">
        <v>885.57632819243793</v>
      </c>
      <c r="S6449" s="1">
        <v>2762.0078580712789</v>
      </c>
      <c r="T6449" s="1">
        <v>2865.8995731227392</v>
      </c>
      <c r="U6449" s="1">
        <v>258.35490794880008</v>
      </c>
      <c r="V6449" s="1">
        <v>2062</v>
      </c>
      <c r="W6449" s="1">
        <v>831.30789888000004</v>
      </c>
      <c r="X6449" s="1">
        <v>3049.6756500000001</v>
      </c>
      <c r="Y6449" s="1">
        <v>13722.673428759779</v>
      </c>
      <c r="Z6449" s="1">
        <v>1899.2511224083939</v>
      </c>
      <c r="AA6449" s="1">
        <v>16679</v>
      </c>
      <c r="AB6449" s="1">
        <v>349</v>
      </c>
      <c r="AC6449" s="1">
        <v>1303.171221291346</v>
      </c>
      <c r="AD6449" s="1">
        <v>4445.6891917887788</v>
      </c>
      <c r="AE6449" s="1">
        <v>2082.5994758400002</v>
      </c>
      <c r="AF6449" s="1">
        <v>3681.7237259622611</v>
      </c>
      <c r="AG6449" s="1">
        <v>18516</v>
      </c>
      <c r="AH6449" s="1">
        <v>4210.9408725722151</v>
      </c>
      <c r="AI6449" s="1">
        <v>880.01734608000004</v>
      </c>
      <c r="AJ6449" s="1">
        <v>9012.8559158023381</v>
      </c>
      <c r="AK6449" s="1">
        <v>3487</v>
      </c>
      <c r="AL6449" s="1">
        <v>109841.078125</v>
      </c>
      <c r="AM6449" s="1">
        <v>85103.609375</v>
      </c>
      <c r="AN6449" s="1">
        <v>24737.470703125</v>
      </c>
      <c r="AO6449" t="s">
        <v>19259</v>
      </c>
    </row>
    <row r="6450" spans="1:41" x14ac:dyDescent="0.25">
      <c r="A6450" s="1">
        <v>2023</v>
      </c>
      <c r="B6450" t="s">
        <v>4974</v>
      </c>
      <c r="C6450" t="s">
        <v>7140</v>
      </c>
      <c r="D6450" t="s">
        <v>7244</v>
      </c>
      <c r="E6450" t="s">
        <v>8042</v>
      </c>
      <c r="F6450" t="s">
        <v>10067</v>
      </c>
      <c r="G6450" t="s">
        <v>12233</v>
      </c>
      <c r="H6450" t="s">
        <v>12755</v>
      </c>
      <c r="I6450" s="1">
        <v>1412.6823584038393</v>
      </c>
      <c r="J6450" s="1">
        <v>5872.9200464396172</v>
      </c>
      <c r="K6450" s="1">
        <v>266.5470996552221</v>
      </c>
      <c r="L6450" s="1">
        <v>301.85889490869164</v>
      </c>
      <c r="M6450" s="1">
        <v>1327.5237033411186</v>
      </c>
      <c r="N6450" s="1">
        <v>768.88586439006372</v>
      </c>
      <c r="O6450" s="1">
        <v>1094.6656528575572</v>
      </c>
      <c r="P6450" s="1">
        <v>1685.8534508108062</v>
      </c>
      <c r="Q6450" s="1">
        <v>657.94873369552636</v>
      </c>
      <c r="R6450" s="1">
        <v>796.24681026065525</v>
      </c>
      <c r="S6450" s="1">
        <v>915.82849625127585</v>
      </c>
      <c r="T6450" s="1">
        <v>1093.5265626880905</v>
      </c>
      <c r="U6450" s="1">
        <v>174.61628506767883</v>
      </c>
      <c r="V6450" s="1">
        <v>855.45671726953753</v>
      </c>
      <c r="W6450" s="1">
        <v>296.65325283422857</v>
      </c>
      <c r="X6450" s="1">
        <v>1455.7572365785206</v>
      </c>
      <c r="Y6450" s="1">
        <v>7862.0003496595846</v>
      </c>
      <c r="Z6450" s="1">
        <v>1467.1481382731881</v>
      </c>
      <c r="AA6450" s="1">
        <v>9550.4885468172724</v>
      </c>
      <c r="AB6450" s="1">
        <v>99.100844743608206</v>
      </c>
      <c r="AC6450" s="1">
        <v>1469.1130688155183</v>
      </c>
      <c r="AD6450" s="1">
        <v>2930.5293053559499</v>
      </c>
      <c r="AE6450" s="1">
        <v>1257.6694561082506</v>
      </c>
      <c r="AF6450" s="1">
        <v>2558.2111683093417</v>
      </c>
      <c r="AG6450" s="1">
        <v>7894.5601635383146</v>
      </c>
      <c r="AH6450" s="1">
        <v>2982.1380636639801</v>
      </c>
      <c r="AI6450" s="1">
        <v>651.55957693498726</v>
      </c>
      <c r="AJ6450" s="1">
        <v>4976.1956558148795</v>
      </c>
      <c r="AK6450" s="1">
        <v>551.31964202191227</v>
      </c>
      <c r="AL6450" s="1">
        <v>63227.00390625</v>
      </c>
      <c r="AM6450" s="1">
        <v>49561.8515625</v>
      </c>
      <c r="AN6450" s="1">
        <v>13665.1494140625</v>
      </c>
      <c r="AO6450" t="s">
        <v>19260</v>
      </c>
    </row>
    <row r="6451" spans="1:41" x14ac:dyDescent="0.25">
      <c r="A6451" s="1">
        <v>2023</v>
      </c>
      <c r="B6451" t="s">
        <v>4975</v>
      </c>
      <c r="C6451" t="s">
        <v>7140</v>
      </c>
      <c r="D6451" t="s">
        <v>7244</v>
      </c>
      <c r="E6451" t="s">
        <v>8042</v>
      </c>
      <c r="F6451" t="s">
        <v>10067</v>
      </c>
      <c r="G6451" t="s">
        <v>12233</v>
      </c>
      <c r="H6451" t="s">
        <v>12755</v>
      </c>
      <c r="I6451" s="1">
        <v>2014.7783251231531</v>
      </c>
      <c r="J6451" s="1">
        <v>4705.1794625451839</v>
      </c>
      <c r="K6451" s="1">
        <v>240.84327999999999</v>
      </c>
      <c r="L6451" s="1">
        <v>380</v>
      </c>
      <c r="M6451" s="1">
        <v>2151.4705882352941</v>
      </c>
      <c r="N6451" s="1">
        <v>811.74127734374997</v>
      </c>
      <c r="O6451" s="1">
        <v>1605.59</v>
      </c>
      <c r="P6451" s="1">
        <v>1893.7429999999999</v>
      </c>
      <c r="Q6451" s="1">
        <v>530</v>
      </c>
      <c r="R6451" s="1">
        <v>1251.426611417814</v>
      </c>
      <c r="S6451" s="1">
        <v>1050</v>
      </c>
      <c r="T6451" s="1">
        <v>1050</v>
      </c>
      <c r="U6451" s="1">
        <v>135</v>
      </c>
      <c r="V6451" s="1">
        <v>1158</v>
      </c>
      <c r="W6451" s="1">
        <v>450</v>
      </c>
      <c r="X6451" s="1">
        <v>2741.6826042726352</v>
      </c>
      <c r="Y6451" s="1">
        <v>8200</v>
      </c>
      <c r="Z6451" s="1">
        <v>1602.0645159271471</v>
      </c>
      <c r="AA6451" s="1">
        <v>7713</v>
      </c>
      <c r="AB6451" s="1">
        <v>342.33</v>
      </c>
      <c r="AC6451" s="1">
        <v>1480.9061576354679</v>
      </c>
      <c r="AD6451" s="1">
        <v>3374.31316581498</v>
      </c>
      <c r="AE6451" s="1">
        <v>1313</v>
      </c>
      <c r="AF6451" s="1">
        <v>3612.6333488</v>
      </c>
      <c r="AG6451" s="1">
        <v>15101.70003071533</v>
      </c>
      <c r="AH6451" s="1">
        <v>3248</v>
      </c>
      <c r="AI6451" s="1">
        <v>1003</v>
      </c>
      <c r="AJ6451" s="1">
        <v>4725.9430368140002</v>
      </c>
      <c r="AK6451" s="1">
        <v>509</v>
      </c>
      <c r="AL6451" s="1">
        <v>74395.34375</v>
      </c>
      <c r="AM6451" s="1">
        <v>56629.11328125</v>
      </c>
      <c r="AN6451" s="1">
        <v>17766.23046875</v>
      </c>
      <c r="AO6451" t="s">
        <v>19261</v>
      </c>
    </row>
    <row r="6452" spans="1:41" x14ac:dyDescent="0.25">
      <c r="A6452" s="1">
        <v>2023</v>
      </c>
      <c r="B6452" t="s">
        <v>4976</v>
      </c>
      <c r="C6452" t="s">
        <v>7140</v>
      </c>
      <c r="D6452" t="s">
        <v>7244</v>
      </c>
      <c r="E6452" t="s">
        <v>8042</v>
      </c>
      <c r="F6452" t="s">
        <v>10067</v>
      </c>
      <c r="G6452" t="s">
        <v>12233</v>
      </c>
      <c r="H6452" t="s">
        <v>12755</v>
      </c>
      <c r="I6452" s="1">
        <v>1779.4596849717996</v>
      </c>
      <c r="J6452" s="1">
        <v>3035.9631172939162</v>
      </c>
      <c r="K6452" s="1">
        <v>273.30640433881143</v>
      </c>
      <c r="L6452" s="1">
        <v>361.05508630444211</v>
      </c>
      <c r="M6452" s="1">
        <v>1727.0898338654524</v>
      </c>
      <c r="N6452" s="1">
        <v>787.87146296482638</v>
      </c>
      <c r="O6452" s="1">
        <v>1187.1222961464939</v>
      </c>
      <c r="P6452" s="1">
        <v>1608.7809817050586</v>
      </c>
      <c r="Q6452" s="1">
        <v>799.83268827283212</v>
      </c>
      <c r="R6452" s="1">
        <v>626.69498331441275</v>
      </c>
      <c r="S6452" s="1">
        <v>1148.963048388192</v>
      </c>
      <c r="T6452" s="1">
        <v>1117.8176046577155</v>
      </c>
      <c r="U6452" s="1">
        <v>161.41286211257412</v>
      </c>
      <c r="V6452" s="1">
        <v>855.13046756315237</v>
      </c>
      <c r="W6452" s="1">
        <v>287.37972798145205</v>
      </c>
      <c r="X6452" s="1">
        <v>1719.2034759635665</v>
      </c>
      <c r="Y6452" s="1">
        <v>8132.1230738848799</v>
      </c>
      <c r="Z6452" s="1">
        <v>1853.3415885224922</v>
      </c>
      <c r="AA6452" s="1">
        <v>9512.2542956256311</v>
      </c>
      <c r="AB6452" s="1">
        <v>121.84211890769099</v>
      </c>
      <c r="AC6452" s="1">
        <v>1410.685817078037</v>
      </c>
      <c r="AD6452" s="1">
        <v>3355.9649515391156</v>
      </c>
      <c r="AE6452" s="1">
        <v>1727.0281991961704</v>
      </c>
      <c r="AF6452" s="1">
        <v>2382.8376588581009</v>
      </c>
      <c r="AG6452" s="1">
        <v>8184.6605013037924</v>
      </c>
      <c r="AH6452" s="1">
        <v>3071.4542599405167</v>
      </c>
      <c r="AI6452" s="1">
        <v>639.39166986421321</v>
      </c>
      <c r="AJ6452" s="1">
        <v>4452.990653093957</v>
      </c>
      <c r="AK6452" s="1">
        <v>616.68807160608071</v>
      </c>
      <c r="AL6452" s="1">
        <v>62938.34765625</v>
      </c>
      <c r="AM6452" s="1">
        <v>47672.125</v>
      </c>
      <c r="AN6452" s="1">
        <v>15266.2236328125</v>
      </c>
      <c r="AO6452" t="s">
        <v>19262</v>
      </c>
    </row>
    <row r="6453" spans="1:41" x14ac:dyDescent="0.25">
      <c r="A6453" s="1">
        <v>2023</v>
      </c>
      <c r="B6453" t="s">
        <v>4977</v>
      </c>
      <c r="C6453" t="s">
        <v>7140</v>
      </c>
      <c r="D6453" t="s">
        <v>7244</v>
      </c>
      <c r="E6453" t="s">
        <v>8042</v>
      </c>
      <c r="F6453" t="s">
        <v>10067</v>
      </c>
      <c r="G6453" t="s">
        <v>12233</v>
      </c>
      <c r="H6453" t="s">
        <v>12755</v>
      </c>
      <c r="I6453" s="1">
        <v>2124.4169953342262</v>
      </c>
      <c r="J6453" s="1">
        <v>4674.5424675522736</v>
      </c>
      <c r="K6453" s="1">
        <v>238.77439143436484</v>
      </c>
      <c r="L6453" s="1">
        <v>384.41831344143139</v>
      </c>
      <c r="M6453" s="1">
        <v>2208.544235057188</v>
      </c>
      <c r="N6453" s="1">
        <v>1122.9413828917525</v>
      </c>
      <c r="O6453" s="1">
        <v>1426.9152562732647</v>
      </c>
      <c r="P6453" s="1">
        <v>1880.7848078007344</v>
      </c>
      <c r="Q6453" s="1">
        <v>478.09321079444817</v>
      </c>
      <c r="R6453" s="1">
        <v>1097.1552772315756</v>
      </c>
      <c r="S6453" s="1">
        <v>708.13899844474201</v>
      </c>
      <c r="T6453" s="1">
        <v>1011.6271406353458</v>
      </c>
      <c r="U6453" s="1">
        <v>134.54640970450097</v>
      </c>
      <c r="V6453" s="1">
        <v>1144.150296058576</v>
      </c>
      <c r="W6453" s="1">
        <v>464.33685755162372</v>
      </c>
      <c r="X6453" s="1">
        <v>2174.9273383356999</v>
      </c>
      <c r="Y6453" s="1">
        <v>8014.1102081132094</v>
      </c>
      <c r="Z6453" s="1">
        <v>1638.3019524882609</v>
      </c>
      <c r="AA6453" s="1">
        <v>7736.9243715791245</v>
      </c>
      <c r="AB6453" s="1">
        <v>399.59272055096159</v>
      </c>
      <c r="AC6453" s="1">
        <v>1199.7592863488821</v>
      </c>
      <c r="AD6453" s="1">
        <v>3424.4297028064625</v>
      </c>
      <c r="AE6453" s="1">
        <v>1400.802630705615</v>
      </c>
      <c r="AF6453" s="1">
        <v>3555.8243622591845</v>
      </c>
      <c r="AG6453" s="1">
        <v>15394.941826188691</v>
      </c>
      <c r="AH6453" s="1">
        <v>3136.0441359695719</v>
      </c>
      <c r="AI6453" s="1">
        <v>1014.6620220572518</v>
      </c>
      <c r="AJ6453" s="1">
        <v>4530.0519230962946</v>
      </c>
      <c r="AK6453" s="1">
        <v>514.91821458339098</v>
      </c>
      <c r="AL6453" s="1">
        <v>73234.6796875</v>
      </c>
      <c r="AM6453" s="1">
        <v>56511.765625</v>
      </c>
      <c r="AN6453" s="1">
        <v>16722.912109375</v>
      </c>
      <c r="AO6453" t="s">
        <v>19263</v>
      </c>
    </row>
    <row r="6454" spans="1:41" x14ac:dyDescent="0.25">
      <c r="A6454" s="1">
        <v>2023</v>
      </c>
      <c r="B6454" t="s">
        <v>4978</v>
      </c>
      <c r="C6454" t="s">
        <v>7140</v>
      </c>
      <c r="D6454" t="s">
        <v>7244</v>
      </c>
      <c r="E6454" t="s">
        <v>8042</v>
      </c>
      <c r="F6454" t="s">
        <v>10067</v>
      </c>
      <c r="G6454" t="s">
        <v>12233</v>
      </c>
      <c r="H6454" t="s">
        <v>12755</v>
      </c>
      <c r="I6454" s="1">
        <v>1379.0692559706108</v>
      </c>
      <c r="J6454" s="1">
        <v>3031.9366211760348</v>
      </c>
      <c r="K6454" s="1">
        <v>319.37771378868797</v>
      </c>
      <c r="L6454" s="1">
        <v>303.38185091581045</v>
      </c>
      <c r="M6454" s="1">
        <v>1506.7783671596155</v>
      </c>
      <c r="N6454" s="1">
        <v>943.59722791438628</v>
      </c>
      <c r="O6454" s="1">
        <v>1183.4520598768813</v>
      </c>
      <c r="P6454" s="1">
        <v>1984.1546203232351</v>
      </c>
      <c r="Q6454" s="1">
        <v>768.90266707524916</v>
      </c>
      <c r="R6454" s="1">
        <v>909.75758071793871</v>
      </c>
      <c r="S6454" s="1">
        <v>1195.7660288725558</v>
      </c>
      <c r="T6454" s="1">
        <v>1003.0917118931134</v>
      </c>
      <c r="U6454" s="1">
        <v>160.94049244151731</v>
      </c>
      <c r="V6454" s="1">
        <v>903.89708705034991</v>
      </c>
      <c r="W6454" s="1">
        <v>253.89365774361249</v>
      </c>
      <c r="X6454" s="1">
        <v>1628.3522123064872</v>
      </c>
      <c r="Y6454" s="1">
        <v>7629.0697421204013</v>
      </c>
      <c r="Z6454" s="1">
        <v>1954.1753810536522</v>
      </c>
      <c r="AA6454" s="1">
        <v>9636.3916165400242</v>
      </c>
      <c r="AB6454" s="1"/>
      <c r="AC6454" s="1">
        <v>1406.5574893434546</v>
      </c>
      <c r="AD6454" s="1">
        <v>3151.118850586266</v>
      </c>
      <c r="AE6454" s="1">
        <v>1671.8195198218555</v>
      </c>
      <c r="AF6454" s="1">
        <v>2483.9710613842017</v>
      </c>
      <c r="AG6454" s="1">
        <v>9035.5106822949056</v>
      </c>
      <c r="AH6454" s="1">
        <v>2395.3149237010748</v>
      </c>
      <c r="AI6454" s="1">
        <v>707.73693005791881</v>
      </c>
      <c r="AJ6454" s="1">
        <v>5812.6075031955288</v>
      </c>
      <c r="AK6454" s="1">
        <v>553.08252359278561</v>
      </c>
      <c r="AL6454" s="1">
        <v>63913.7109375</v>
      </c>
      <c r="AM6454" s="1">
        <v>50015.74609375</v>
      </c>
      <c r="AN6454" s="1">
        <v>13897.96484375</v>
      </c>
      <c r="AO6454" t="s">
        <v>19264</v>
      </c>
    </row>
    <row r="6455" spans="1:41" x14ac:dyDescent="0.25">
      <c r="A6455" s="1">
        <v>2023</v>
      </c>
      <c r="B6455" t="s">
        <v>4979</v>
      </c>
      <c r="C6455" t="s">
        <v>7140</v>
      </c>
      <c r="D6455" t="s">
        <v>7244</v>
      </c>
      <c r="E6455" t="s">
        <v>8042</v>
      </c>
      <c r="F6455" t="s">
        <v>10067</v>
      </c>
      <c r="G6455" t="s">
        <v>12233</v>
      </c>
      <c r="H6455" t="s">
        <v>12755</v>
      </c>
      <c r="I6455" s="1">
        <v>1807.9168184546616</v>
      </c>
      <c r="J6455" s="1">
        <v>4166.8549929752144</v>
      </c>
      <c r="K6455" s="1">
        <v>256.42687965722149</v>
      </c>
      <c r="L6455" s="1">
        <v>315.09407407352671</v>
      </c>
      <c r="M6455" s="1">
        <v>1962.8811171793468</v>
      </c>
      <c r="N6455" s="1">
        <v>1149.8350965371646</v>
      </c>
      <c r="O6455" s="1">
        <v>1409.5712641562475</v>
      </c>
      <c r="P6455" s="1">
        <v>1919.9880323876787</v>
      </c>
      <c r="Q6455" s="1">
        <v>504.46503046765071</v>
      </c>
      <c r="R6455" s="1">
        <v>981.19516482272434</v>
      </c>
      <c r="S6455" s="1">
        <v>1516.4728791048337</v>
      </c>
      <c r="T6455" s="1">
        <v>1033.0953248312351</v>
      </c>
      <c r="U6455" s="1">
        <v>131.55952414063364</v>
      </c>
      <c r="V6455" s="1">
        <v>1170.4970030337895</v>
      </c>
      <c r="W6455" s="1">
        <v>510.34909046663017</v>
      </c>
      <c r="X6455" s="1">
        <v>2072.3892216114577</v>
      </c>
      <c r="Y6455" s="1">
        <v>9287.5269702328042</v>
      </c>
      <c r="Z6455" s="1">
        <v>1880.321714585154</v>
      </c>
      <c r="AA6455" s="1">
        <v>7707.9242185658459</v>
      </c>
      <c r="AB6455" s="1">
        <v>511.38218579146138</v>
      </c>
      <c r="AC6455" s="1">
        <v>1203.452743895906</v>
      </c>
      <c r="AD6455" s="1">
        <v>4622.957898146763</v>
      </c>
      <c r="AE6455" s="1">
        <v>1161.1991451103083</v>
      </c>
      <c r="AF6455" s="1">
        <v>3308.6737349304999</v>
      </c>
      <c r="AG6455" s="1">
        <v>14205.060716429483</v>
      </c>
      <c r="AH6455" s="1">
        <v>2634.3930783196497</v>
      </c>
      <c r="AI6455" s="1">
        <v>823.37697389049447</v>
      </c>
      <c r="AJ6455" s="1">
        <v>3962.9536660526182</v>
      </c>
      <c r="AK6455" s="1">
        <v>523.77932968943617</v>
      </c>
      <c r="AL6455" s="1">
        <v>72741.59375</v>
      </c>
      <c r="AM6455" s="1">
        <v>54864.51953125</v>
      </c>
      <c r="AN6455" s="1">
        <v>17877.07421875</v>
      </c>
      <c r="AO6455" t="s">
        <v>19265</v>
      </c>
    </row>
    <row r="6456" spans="1:41" x14ac:dyDescent="0.25">
      <c r="A6456" s="1">
        <v>2023</v>
      </c>
      <c r="B6456" t="s">
        <v>4980</v>
      </c>
      <c r="C6456" t="s">
        <v>7140</v>
      </c>
      <c r="D6456" t="s">
        <v>7244</v>
      </c>
      <c r="E6456" t="s">
        <v>8042</v>
      </c>
      <c r="F6456" t="s">
        <v>10067</v>
      </c>
      <c r="G6456" t="s">
        <v>12233</v>
      </c>
      <c r="H6456" t="s">
        <v>12755</v>
      </c>
      <c r="I6456" s="1">
        <v>1380.8742172528603</v>
      </c>
      <c r="J6456" s="1">
        <v>3879.9179794948132</v>
      </c>
      <c r="K6456" s="1">
        <v>250.52451571963562</v>
      </c>
      <c r="L6456" s="1">
        <v>323.77109023088502</v>
      </c>
      <c r="M6456" s="1">
        <v>2016.9346604546936</v>
      </c>
      <c r="N6456" s="1">
        <v>1168.504726267078</v>
      </c>
      <c r="O6456" s="1">
        <v>1439.8954822966934</v>
      </c>
      <c r="P6456" s="1">
        <v>1792.0241533782744</v>
      </c>
      <c r="Q6456" s="1">
        <v>522.25574943806964</v>
      </c>
      <c r="R6456" s="1">
        <v>895.76905370199813</v>
      </c>
      <c r="S6456" s="1">
        <v>1729.2560852003662</v>
      </c>
      <c r="T6456" s="1">
        <v>955.39010232064436</v>
      </c>
      <c r="U6456" s="1">
        <v>132.69306976675617</v>
      </c>
      <c r="V6456" s="1">
        <v>1441.5775099460388</v>
      </c>
      <c r="W6456" s="1">
        <v>411.87928855601109</v>
      </c>
      <c r="X6456" s="1">
        <v>1886.0992936646721</v>
      </c>
      <c r="Y6456" s="1">
        <v>9208.8990418128778</v>
      </c>
      <c r="Z6456" s="1">
        <v>1916.7405817614806</v>
      </c>
      <c r="AA6456" s="1">
        <v>7742.9060070297555</v>
      </c>
      <c r="AB6456" s="1">
        <v>525.46455627635441</v>
      </c>
      <c r="AC6456" s="1">
        <v>1236.5932557703541</v>
      </c>
      <c r="AD6456" s="1">
        <v>3372.7734123541004</v>
      </c>
      <c r="AE6456" s="1">
        <v>1205.9146180402799</v>
      </c>
      <c r="AF6456" s="1">
        <v>3423.9270486967253</v>
      </c>
      <c r="AG6456" s="1">
        <v>13961.434028579017</v>
      </c>
      <c r="AH6456" s="1">
        <v>2708.2655539394932</v>
      </c>
      <c r="AI6456" s="1">
        <v>732.46574511249401</v>
      </c>
      <c r="AJ6456" s="1">
        <v>4136.8391430483898</v>
      </c>
      <c r="AK6456" s="1">
        <v>538.20309097396296</v>
      </c>
      <c r="AL6456" s="1">
        <v>70937.7890625</v>
      </c>
      <c r="AM6456" s="1">
        <v>54370.640625</v>
      </c>
      <c r="AN6456" s="1">
        <v>16567.15234375</v>
      </c>
      <c r="AO6456" t="s">
        <v>19266</v>
      </c>
    </row>
    <row r="6457" spans="1:41" x14ac:dyDescent="0.25">
      <c r="A6457" s="1">
        <v>2023</v>
      </c>
      <c r="B6457" t="s">
        <v>4981</v>
      </c>
      <c r="C6457" t="s">
        <v>7140</v>
      </c>
      <c r="D6457" t="s">
        <v>7244</v>
      </c>
      <c r="E6457" t="s">
        <v>8042</v>
      </c>
      <c r="F6457" t="s">
        <v>10067</v>
      </c>
      <c r="G6457" t="s">
        <v>12233</v>
      </c>
      <c r="H6457" t="s">
        <v>12755</v>
      </c>
      <c r="I6457" s="1">
        <v>1328.8722079631016</v>
      </c>
      <c r="J6457" s="1">
        <v>3482.8613423123898</v>
      </c>
      <c r="K6457" s="1">
        <v>345.53909623227696</v>
      </c>
      <c r="L6457" s="1">
        <v>281.72508794061264</v>
      </c>
      <c r="M6457" s="1">
        <v>1856.3280988334941</v>
      </c>
      <c r="N6457" s="1">
        <v>936.50722871045161</v>
      </c>
      <c r="O6457" s="1">
        <v>1387.2369805499698</v>
      </c>
      <c r="P6457" s="1">
        <v>2245.9537382134522</v>
      </c>
      <c r="Q6457" s="1">
        <v>470.09400410148788</v>
      </c>
      <c r="R6457" s="1">
        <v>934.07517409112234</v>
      </c>
      <c r="S6457" s="1">
        <v>1778.7991017645659</v>
      </c>
      <c r="T6457" s="1">
        <v>873.56616415693838</v>
      </c>
      <c r="U6457" s="1">
        <v>143.38701377055213</v>
      </c>
      <c r="V6457" s="1">
        <v>1218.624798998929</v>
      </c>
      <c r="W6457" s="1">
        <v>345.05863484199068</v>
      </c>
      <c r="X6457" s="1">
        <v>1415.1771859342402</v>
      </c>
      <c r="Y6457" s="1">
        <v>7332.4959903923018</v>
      </c>
      <c r="Z6457" s="1">
        <v>1317.9929501717809</v>
      </c>
      <c r="AA6457" s="1">
        <v>8031.3489217178521</v>
      </c>
      <c r="AB6457" s="1">
        <v>95.022159506170965</v>
      </c>
      <c r="AC6457" s="1">
        <v>1272.1307265535415</v>
      </c>
      <c r="AD6457" s="1">
        <v>1770.2156153487924</v>
      </c>
      <c r="AE6457" s="1">
        <v>1310.3492462354077</v>
      </c>
      <c r="AF6457" s="1">
        <v>2587.7987198070678</v>
      </c>
      <c r="AG6457" s="1">
        <v>11110.669650371061</v>
      </c>
      <c r="AH6457" s="1">
        <v>2479.8359485005089</v>
      </c>
      <c r="AI6457" s="1">
        <v>753.45081658535935</v>
      </c>
      <c r="AJ6457" s="1">
        <v>4255.6937490759046</v>
      </c>
      <c r="AK6457" s="1">
        <v>541.8731353048571</v>
      </c>
      <c r="AL6457" s="1">
        <v>61902.6796875</v>
      </c>
      <c r="AM6457" s="1">
        <v>48260.578125</v>
      </c>
      <c r="AN6457" s="1">
        <v>13642.103515625</v>
      </c>
      <c r="AO6457" t="s">
        <v>19267</v>
      </c>
    </row>
    <row r="6458" spans="1:41" x14ac:dyDescent="0.25">
      <c r="A6458" s="1">
        <v>2023</v>
      </c>
      <c r="B6458" t="s">
        <v>4982</v>
      </c>
      <c r="C6458" t="s">
        <v>7140</v>
      </c>
      <c r="D6458" t="s">
        <v>7244</v>
      </c>
      <c r="E6458" t="s">
        <v>8042</v>
      </c>
      <c r="F6458" t="s">
        <v>10067</v>
      </c>
      <c r="G6458" t="s">
        <v>12233</v>
      </c>
      <c r="H6458" t="s">
        <v>12755</v>
      </c>
      <c r="I6458" s="1">
        <v>1382.6146069753281</v>
      </c>
      <c r="J6458" s="1">
        <v>3522.7114511776931</v>
      </c>
      <c r="K6458" s="1">
        <v>294.24346325439086</v>
      </c>
      <c r="L6458" s="1">
        <v>286.34336091261076</v>
      </c>
      <c r="M6458" s="1">
        <v>1442.8153844433875</v>
      </c>
      <c r="N6458" s="1">
        <v>1184.2184732316111</v>
      </c>
      <c r="O6458" s="1">
        <v>1262.9287647990295</v>
      </c>
      <c r="P6458" s="1">
        <v>1597.3253741054418</v>
      </c>
      <c r="Q6458" s="1">
        <v>776.38762039176538</v>
      </c>
      <c r="R6458" s="1">
        <v>922.66410401660755</v>
      </c>
      <c r="S6458" s="1">
        <v>1246.9237430511162</v>
      </c>
      <c r="T6458" s="1">
        <v>887.88639042670002</v>
      </c>
      <c r="U6458" s="1">
        <v>133.18295856400502</v>
      </c>
      <c r="V6458" s="1">
        <v>1179.7790412794777</v>
      </c>
      <c r="W6458" s="1">
        <v>302.99123073311142</v>
      </c>
      <c r="X6458" s="1">
        <v>1217.5794986366147</v>
      </c>
      <c r="Y6458" s="1">
        <v>9300.6099397196831</v>
      </c>
      <c r="Z6458" s="1">
        <v>1135.5481816426202</v>
      </c>
      <c r="AA6458" s="1">
        <v>8208.8697951162212</v>
      </c>
      <c r="AB6458" s="1">
        <v>96.557644958903637</v>
      </c>
      <c r="AC6458" s="1">
        <v>1389.159300011914</v>
      </c>
      <c r="AD6458" s="1">
        <v>3181.7946122259818</v>
      </c>
      <c r="AE6458" s="1">
        <v>1331.82958564005</v>
      </c>
      <c r="AF6458" s="1">
        <v>2507.5475935027462</v>
      </c>
      <c r="AG6458" s="1">
        <v>9959.4870205999177</v>
      </c>
      <c r="AH6458" s="1">
        <v>2385.0848162837233</v>
      </c>
      <c r="AI6458" s="1">
        <v>704.75982240119322</v>
      </c>
      <c r="AJ6458" s="1">
        <v>4527.1107331881367</v>
      </c>
      <c r="AK6458" s="1">
        <v>550.75597237600164</v>
      </c>
      <c r="AL6458" s="1">
        <v>62919.71484375</v>
      </c>
      <c r="AM6458" s="1">
        <v>49345.390625</v>
      </c>
      <c r="AN6458" s="1">
        <v>13574.3212890625</v>
      </c>
      <c r="AO6458" t="s">
        <v>19268</v>
      </c>
    </row>
    <row r="6459" spans="1:41" x14ac:dyDescent="0.25">
      <c r="A6459" s="1">
        <v>2023</v>
      </c>
      <c r="B6459" t="s">
        <v>4982</v>
      </c>
      <c r="C6459" t="s">
        <v>7140</v>
      </c>
      <c r="D6459" t="s">
        <v>7244</v>
      </c>
      <c r="E6459" t="s">
        <v>8042</v>
      </c>
      <c r="F6459" t="s">
        <v>10067</v>
      </c>
      <c r="G6459" t="s">
        <v>12234</v>
      </c>
      <c r="H6459" t="s">
        <v>12755</v>
      </c>
      <c r="I6459" s="1">
        <v>1382.598318523897</v>
      </c>
      <c r="J6459" s="1">
        <v>3640.600939999998</v>
      </c>
      <c r="K6459" s="1">
        <v>292.74679902409122</v>
      </c>
      <c r="L6459" s="1">
        <v>294.90815273266372</v>
      </c>
      <c r="M6459" s="1">
        <v>1464</v>
      </c>
      <c r="N6459" s="1">
        <v>1236.4982849999999</v>
      </c>
      <c r="O6459" s="1">
        <v>1281.891230320289</v>
      </c>
      <c r="P6459" s="1">
        <v>1776</v>
      </c>
      <c r="Q6459" s="1">
        <v>785.58095459122251</v>
      </c>
      <c r="R6459" s="1">
        <v>916.18700662046217</v>
      </c>
      <c r="S6459" s="1">
        <v>1235.747329340699</v>
      </c>
      <c r="T6459" s="1">
        <v>830.90489788293291</v>
      </c>
      <c r="U6459" s="1">
        <v>126.745568418</v>
      </c>
      <c r="V6459" s="1">
        <v>26</v>
      </c>
      <c r="W6459" s="1">
        <v>309.25526317286642</v>
      </c>
      <c r="X6459" s="1">
        <v>1260.175747156416</v>
      </c>
      <c r="Y6459" s="1">
        <v>9460.1065000000017</v>
      </c>
      <c r="Z6459" s="1">
        <v>1155.6200321483391</v>
      </c>
      <c r="AA6459" s="1">
        <v>8480.4657020578961</v>
      </c>
      <c r="AB6459" s="1">
        <v>87</v>
      </c>
      <c r="AC6459" s="1">
        <v>1418.28577</v>
      </c>
      <c r="AD6459" s="1">
        <v>3238.035735965987</v>
      </c>
      <c r="AE6459" s="1">
        <v>1351.3949031167999</v>
      </c>
      <c r="AF6459" s="1">
        <v>2582.5506354757722</v>
      </c>
      <c r="AG6459" s="1">
        <v>10409.35842635576</v>
      </c>
      <c r="AH6459" s="1">
        <v>2477.0083971123199</v>
      </c>
      <c r="AI6459" s="1">
        <v>715.11313623264016</v>
      </c>
      <c r="AJ6459" s="1">
        <v>4685.4888383414127</v>
      </c>
      <c r="AK6459" s="1">
        <v>558.84688398206413</v>
      </c>
      <c r="AL6459" s="1">
        <v>63479.11328125</v>
      </c>
      <c r="AM6459" s="1">
        <v>49728.38671875</v>
      </c>
      <c r="AN6459" s="1">
        <v>13750.7255859375</v>
      </c>
      <c r="AO6459" t="s">
        <v>19269</v>
      </c>
    </row>
    <row r="6460" spans="1:41" x14ac:dyDescent="0.25">
      <c r="A6460" s="1">
        <v>2023</v>
      </c>
      <c r="B6460" t="s">
        <v>4983</v>
      </c>
      <c r="C6460" t="s">
        <v>7140</v>
      </c>
      <c r="D6460" t="s">
        <v>7244</v>
      </c>
      <c r="E6460" t="s">
        <v>8042</v>
      </c>
      <c r="F6460" t="s">
        <v>10067</v>
      </c>
      <c r="G6460" t="s">
        <v>12234</v>
      </c>
      <c r="H6460" t="s">
        <v>12755</v>
      </c>
      <c r="I6460" s="1">
        <v>2228.5367999999999</v>
      </c>
      <c r="J6460" s="1">
        <v>4961.9023956420206</v>
      </c>
      <c r="K6460" s="1">
        <v>244.988129839968</v>
      </c>
      <c r="L6460" s="1">
        <v>403.931394216</v>
      </c>
      <c r="M6460" s="1">
        <v>2271.36</v>
      </c>
      <c r="N6460" s="1">
        <v>1153.770224714063</v>
      </c>
      <c r="O6460" s="1">
        <v>1467.499806</v>
      </c>
      <c r="P6460" s="1">
        <v>1922.9170115520001</v>
      </c>
      <c r="Q6460" s="1">
        <v>491.96512178175152</v>
      </c>
      <c r="R6460" s="1">
        <v>1138.054340318655</v>
      </c>
      <c r="S6460" s="1">
        <v>726.44003777148259</v>
      </c>
      <c r="T6460" s="1">
        <v>1063.360661589013</v>
      </c>
      <c r="U6460" s="1">
        <v>138.3732</v>
      </c>
      <c r="V6460" s="1">
        <v>1177</v>
      </c>
      <c r="W6460" s="1">
        <v>450</v>
      </c>
      <c r="X6460" s="1">
        <v>2238.979894575622</v>
      </c>
      <c r="Y6460" s="1">
        <v>8342.9051690485849</v>
      </c>
      <c r="Z6460" s="1">
        <v>1686.067664550935</v>
      </c>
      <c r="AA6460" s="1">
        <v>8236</v>
      </c>
      <c r="AB6460" s="1">
        <v>410.95800000000003</v>
      </c>
      <c r="AC6460" s="1">
        <v>1233.88303</v>
      </c>
      <c r="AD6460" s="1">
        <v>3523.7897919001198</v>
      </c>
      <c r="AE6460" s="1">
        <v>1440.644481</v>
      </c>
      <c r="AF6460" s="1">
        <v>3785.6700805164201</v>
      </c>
      <c r="AG6460" s="1">
        <v>16259</v>
      </c>
      <c r="AH6460" s="1">
        <v>3286.236096000001</v>
      </c>
      <c r="AI6460" s="1">
        <v>1043.5211999999999</v>
      </c>
      <c r="AJ6460" s="1">
        <v>4752.0743049518833</v>
      </c>
      <c r="AK6460" s="1">
        <v>530</v>
      </c>
      <c r="AL6460" s="1">
        <v>76609.8359375</v>
      </c>
      <c r="AM6460" s="1">
        <v>59352.69921875</v>
      </c>
      <c r="AN6460" s="1">
        <v>17257.134765625</v>
      </c>
      <c r="AO6460" t="s">
        <v>19270</v>
      </c>
    </row>
    <row r="6461" spans="1:41" x14ac:dyDescent="0.25">
      <c r="A6461" s="1">
        <v>2023</v>
      </c>
      <c r="B6461" t="s">
        <v>4984</v>
      </c>
      <c r="C6461" t="s">
        <v>7140</v>
      </c>
      <c r="D6461" t="s">
        <v>7244</v>
      </c>
      <c r="E6461" t="s">
        <v>8042</v>
      </c>
      <c r="F6461" t="s">
        <v>10067</v>
      </c>
      <c r="G6461" t="s">
        <v>12234</v>
      </c>
      <c r="H6461" t="s">
        <v>12755</v>
      </c>
      <c r="I6461" s="1">
        <v>2045</v>
      </c>
      <c r="J6461" s="1">
        <v>4933.2315287991642</v>
      </c>
      <c r="K6461" s="1">
        <v>244.26325457600001</v>
      </c>
      <c r="L6461" s="1">
        <v>389.34800000000001</v>
      </c>
      <c r="M6461" s="1">
        <v>2194.5</v>
      </c>
      <c r="N6461" s="1">
        <v>821.48217267187499</v>
      </c>
      <c r="O6461" s="1">
        <v>1637.7018</v>
      </c>
      <c r="P6461" s="1">
        <v>1922.1491450000001</v>
      </c>
      <c r="Q6461" s="1">
        <v>541</v>
      </c>
      <c r="R6461" s="1">
        <v>1282.1571596205099</v>
      </c>
      <c r="S6461" s="1">
        <v>1061.55</v>
      </c>
      <c r="T6461" s="1">
        <v>1050</v>
      </c>
      <c r="U6461" s="1">
        <v>137.69999999999999</v>
      </c>
      <c r="V6461" s="1">
        <v>1169</v>
      </c>
      <c r="W6461" s="1">
        <v>464.51474999999988</v>
      </c>
      <c r="X6461" s="1">
        <v>2782.8078433367241</v>
      </c>
      <c r="Y6461" s="1">
        <v>8335.375001775501</v>
      </c>
      <c r="Z6461" s="1">
        <v>1621.2892901182729</v>
      </c>
      <c r="AA6461" s="1">
        <v>7938</v>
      </c>
      <c r="AB6461" s="1">
        <v>347.46494999999987</v>
      </c>
      <c r="AC6461" s="1">
        <v>1503.1197500000001</v>
      </c>
      <c r="AD6461" s="1">
        <v>3414.8049238047588</v>
      </c>
      <c r="AE6461" s="1">
        <v>1339.26</v>
      </c>
      <c r="AF6461" s="1">
        <v>3701.50412918048</v>
      </c>
      <c r="AG6461" s="1">
        <v>15562.83575125356</v>
      </c>
      <c r="AH6461" s="1">
        <v>3379.2192</v>
      </c>
      <c r="AI6461" s="1">
        <v>1023.06</v>
      </c>
      <c r="AJ6461" s="1">
        <v>4807.3229079165567</v>
      </c>
      <c r="AK6461" s="1">
        <v>519</v>
      </c>
      <c r="AL6461" s="1">
        <v>76168.6640625</v>
      </c>
      <c r="AM6461" s="1">
        <v>58049.77734375</v>
      </c>
      <c r="AN6461" s="1">
        <v>18118.88671875</v>
      </c>
      <c r="AO6461" t="s">
        <v>19271</v>
      </c>
    </row>
    <row r="6462" spans="1:41" x14ac:dyDescent="0.25">
      <c r="A6462" s="1">
        <v>2023</v>
      </c>
      <c r="B6462" t="s">
        <v>4985</v>
      </c>
      <c r="C6462" t="s">
        <v>7140</v>
      </c>
      <c r="D6462" t="s">
        <v>7244</v>
      </c>
      <c r="E6462" t="s">
        <v>8042</v>
      </c>
      <c r="F6462" t="s">
        <v>10067</v>
      </c>
      <c r="G6462" t="s">
        <v>12234</v>
      </c>
      <c r="H6462" t="s">
        <v>12755</v>
      </c>
      <c r="I6462" s="1">
        <v>1512.4205353414679</v>
      </c>
      <c r="J6462" s="1">
        <v>5044.8131886778428</v>
      </c>
      <c r="K6462" s="1">
        <v>304</v>
      </c>
      <c r="L6462" s="1">
        <v>323.03352129861071</v>
      </c>
      <c r="M6462" s="1">
        <v>1427.64513309262</v>
      </c>
      <c r="N6462" s="1">
        <v>836.32500000000005</v>
      </c>
      <c r="O6462" s="1">
        <v>1230.161246972699</v>
      </c>
      <c r="P6462" s="1">
        <v>1894.4</v>
      </c>
      <c r="Q6462" s="1">
        <v>726.31645335483711</v>
      </c>
      <c r="R6462" s="1">
        <v>861.73228144088102</v>
      </c>
      <c r="S6462" s="1">
        <v>1004.085827837923</v>
      </c>
      <c r="T6462" s="1">
        <v>1228.8811624285031</v>
      </c>
      <c r="U6462" s="1">
        <v>127</v>
      </c>
      <c r="V6462" s="1">
        <v>938</v>
      </c>
      <c r="W6462" s="1">
        <v>312.15125493737031</v>
      </c>
      <c r="X6462" s="1">
        <v>1717.349151912661</v>
      </c>
      <c r="Y6462" s="1">
        <v>10453</v>
      </c>
      <c r="Z6462" s="1">
        <v>1619.0160000000001</v>
      </c>
      <c r="AA6462" s="1">
        <v>10429.252794273099</v>
      </c>
      <c r="AB6462" s="1">
        <v>87</v>
      </c>
      <c r="AC6462" s="1">
        <v>1642.921245120137</v>
      </c>
      <c r="AD6462" s="1">
        <v>3210.7208639999999</v>
      </c>
      <c r="AE6462" s="1">
        <v>1386.6500402398931</v>
      </c>
      <c r="AF6462" s="1">
        <v>2737.6631130063961</v>
      </c>
      <c r="AG6462" s="1">
        <v>8689.4858628994953</v>
      </c>
      <c r="AH6462" s="1">
        <v>3207.05</v>
      </c>
      <c r="AI6462" s="1">
        <v>683.59294925196184</v>
      </c>
      <c r="AJ6462" s="1">
        <v>5457.2331766324514</v>
      </c>
      <c r="AK6462" s="1">
        <v>561</v>
      </c>
      <c r="AL6462" s="1">
        <v>69652.90625</v>
      </c>
      <c r="AM6462" s="1">
        <v>54679.265625</v>
      </c>
      <c r="AN6462" s="1">
        <v>14973.6376953125</v>
      </c>
      <c r="AO6462" t="s">
        <v>19272</v>
      </c>
    </row>
    <row r="6463" spans="1:41" x14ac:dyDescent="0.25">
      <c r="A6463" s="1">
        <v>2023</v>
      </c>
      <c r="B6463" t="s">
        <v>4986</v>
      </c>
      <c r="C6463" t="s">
        <v>7140</v>
      </c>
      <c r="D6463" t="s">
        <v>7244</v>
      </c>
      <c r="E6463" t="s">
        <v>8042</v>
      </c>
      <c r="F6463" t="s">
        <v>10067</v>
      </c>
      <c r="G6463" t="s">
        <v>12234</v>
      </c>
      <c r="H6463" t="s">
        <v>12755</v>
      </c>
      <c r="I6463" s="1">
        <v>1449.737317622021</v>
      </c>
      <c r="J6463" s="1">
        <v>3187.3</v>
      </c>
      <c r="K6463" s="1">
        <v>339.69114953422343</v>
      </c>
      <c r="L6463" s="1">
        <v>313.93067658866158</v>
      </c>
      <c r="M6463" s="1">
        <v>1588.5069175420349</v>
      </c>
      <c r="N6463" s="1">
        <v>972.50025994523332</v>
      </c>
      <c r="O6463" s="1">
        <v>1232.771682126926</v>
      </c>
      <c r="P6463" s="1">
        <v>1780.2351839999999</v>
      </c>
      <c r="Q6463" s="1">
        <v>799.18016265586664</v>
      </c>
      <c r="R6463" s="1">
        <v>992.62224972579509</v>
      </c>
      <c r="S6463" s="1">
        <v>1236.0047892190551</v>
      </c>
      <c r="T6463" s="1">
        <v>1013.8433279357751</v>
      </c>
      <c r="U6463" s="1">
        <v>169.18761461672719</v>
      </c>
      <c r="V6463" s="1">
        <v>961</v>
      </c>
      <c r="W6463" s="1">
        <v>262.95555890418962</v>
      </c>
      <c r="X6463" s="1">
        <v>1678.2297604355981</v>
      </c>
      <c r="Y6463" s="1">
        <v>8117.0748000000031</v>
      </c>
      <c r="Z6463" s="1">
        <v>2031.8135493406869</v>
      </c>
      <c r="AA6463" s="1">
        <v>10158.8556485482</v>
      </c>
      <c r="AB6463" s="1"/>
      <c r="AC6463" s="1">
        <v>1451.6028799999999</v>
      </c>
      <c r="AD6463" s="1">
        <v>3285.047449874402</v>
      </c>
      <c r="AE6463" s="1">
        <v>1744.641241658197</v>
      </c>
      <c r="AF6463" s="1">
        <v>2611.257939360949</v>
      </c>
      <c r="AG6463" s="1">
        <v>10021.98737511541</v>
      </c>
      <c r="AH6463" s="1">
        <v>2527.9504673309511</v>
      </c>
      <c r="AI6463" s="1">
        <v>729.41539895729295</v>
      </c>
      <c r="AJ6463" s="1">
        <v>6128.408296488451</v>
      </c>
      <c r="AK6463" s="1">
        <v>597.9775897392359</v>
      </c>
      <c r="AL6463" s="1">
        <v>67383.7265625</v>
      </c>
      <c r="AM6463" s="1">
        <v>52891.33984375</v>
      </c>
      <c r="AN6463" s="1">
        <v>14492.3935546875</v>
      </c>
      <c r="AO6463" t="s">
        <v>19273</v>
      </c>
    </row>
    <row r="6464" spans="1:41" x14ac:dyDescent="0.25">
      <c r="A6464" s="1">
        <v>2023</v>
      </c>
      <c r="B6464" t="s">
        <v>4987</v>
      </c>
      <c r="C6464" t="s">
        <v>7140</v>
      </c>
      <c r="D6464" t="s">
        <v>7244</v>
      </c>
      <c r="E6464" t="s">
        <v>8042</v>
      </c>
      <c r="F6464" t="s">
        <v>10067</v>
      </c>
      <c r="G6464" t="s">
        <v>12234</v>
      </c>
      <c r="H6464" t="s">
        <v>12755</v>
      </c>
      <c r="I6464" s="1">
        <v>1894.2562800000001</v>
      </c>
      <c r="J6464" s="1">
        <v>4501.4276854925211</v>
      </c>
      <c r="K6464" s="1">
        <v>236.03003699999999</v>
      </c>
      <c r="L6464" s="1">
        <v>330.69225458052</v>
      </c>
      <c r="M6464" s="1">
        <v>2016.2952</v>
      </c>
      <c r="N6464" s="1">
        <v>1181.1245039999999</v>
      </c>
      <c r="O6464" s="1">
        <v>1447.9286336302821</v>
      </c>
      <c r="P6464" s="1">
        <v>1966.4398992441791</v>
      </c>
      <c r="Q6464" s="1">
        <v>518.19257447512632</v>
      </c>
      <c r="R6464" s="1">
        <v>1007.8955285576289</v>
      </c>
      <c r="S6464" s="1">
        <v>1557.7392641399999</v>
      </c>
      <c r="T6464" s="1">
        <v>1079.411556752382</v>
      </c>
      <c r="U6464" s="1">
        <v>137.84232341520001</v>
      </c>
      <c r="V6464" s="1">
        <v>1203</v>
      </c>
      <c r="W6464" s="1">
        <v>524.23675199999991</v>
      </c>
      <c r="X6464" s="1">
        <v>2193</v>
      </c>
      <c r="Y6464" s="1">
        <v>9661.9284485840453</v>
      </c>
      <c r="Z6464" s="1">
        <v>1931.489184134532</v>
      </c>
      <c r="AA6464" s="1">
        <v>8273</v>
      </c>
      <c r="AB6464" s="1">
        <v>558</v>
      </c>
      <c r="AC6464" s="1">
        <v>1236.2011992</v>
      </c>
      <c r="AD6464" s="1">
        <v>4624.1571392548458</v>
      </c>
      <c r="AE6464" s="1">
        <v>1192.7977920000001</v>
      </c>
      <c r="AF6464" s="1">
        <v>3466.6838301888001</v>
      </c>
      <c r="AG6464" s="1">
        <v>15184</v>
      </c>
      <c r="AH6464" s="1">
        <v>2834.8414466167101</v>
      </c>
      <c r="AI6464" s="1">
        <v>845.78277600000013</v>
      </c>
      <c r="AJ6464" s="1">
        <v>4152.2097657599998</v>
      </c>
      <c r="AK6464" s="1">
        <v>538</v>
      </c>
      <c r="AL6464" s="1">
        <v>76294.6015625</v>
      </c>
      <c r="AM6464" s="1">
        <v>57839.1796875</v>
      </c>
      <c r="AN6464" s="1">
        <v>18455.423828125</v>
      </c>
      <c r="AO6464" t="s">
        <v>19274</v>
      </c>
    </row>
    <row r="6465" spans="1:41" x14ac:dyDescent="0.25">
      <c r="A6465" s="1">
        <v>2023</v>
      </c>
      <c r="B6465" t="s">
        <v>4988</v>
      </c>
      <c r="C6465" t="s">
        <v>7140</v>
      </c>
      <c r="D6465" t="s">
        <v>7244</v>
      </c>
      <c r="E6465" t="s">
        <v>8042</v>
      </c>
      <c r="F6465" t="s">
        <v>10067</v>
      </c>
      <c r="G6465" t="s">
        <v>12234</v>
      </c>
      <c r="H6465" t="s">
        <v>12755</v>
      </c>
      <c r="I6465" s="1">
        <v>1436.2060482723391</v>
      </c>
      <c r="J6465" s="1">
        <v>4171.2411647147164</v>
      </c>
      <c r="K6465" s="1">
        <v>253</v>
      </c>
      <c r="L6465" s="1">
        <v>337.30609967213042</v>
      </c>
      <c r="M6465" s="1">
        <v>2056.6211039999998</v>
      </c>
      <c r="N6465" s="1">
        <v>1196.1729102304189</v>
      </c>
      <c r="O6465" s="1">
        <v>1468.227749022888</v>
      </c>
      <c r="P6465" s="1">
        <v>1834.461086107</v>
      </c>
      <c r="Q6465" s="1">
        <v>536.19582849983931</v>
      </c>
      <c r="R6465" s="1">
        <v>907.13513894520554</v>
      </c>
      <c r="S6465" s="1">
        <v>1739.20015492776</v>
      </c>
      <c r="T6465" s="1">
        <v>992.04215992710203</v>
      </c>
      <c r="U6465" s="1">
        <v>138.0101004</v>
      </c>
      <c r="V6465" s="1">
        <v>1497</v>
      </c>
      <c r="W6465" s="1">
        <v>419.98367808</v>
      </c>
      <c r="X6465" s="1">
        <v>1977.5227500000001</v>
      </c>
      <c r="Y6465" s="1">
        <v>9489.3736145469156</v>
      </c>
      <c r="Z6465" s="1">
        <v>1962.1257050169049</v>
      </c>
      <c r="AA6465" s="1">
        <v>8243</v>
      </c>
      <c r="AB6465" s="1">
        <v>558</v>
      </c>
      <c r="AC6465" s="1">
        <v>1260.9252231840001</v>
      </c>
      <c r="AD6465" s="1">
        <v>3462.7996649635529</v>
      </c>
      <c r="AE6465" s="1">
        <v>1229.64293376</v>
      </c>
      <c r="AF6465" s="1">
        <v>3567.0617705065019</v>
      </c>
      <c r="AG6465" s="1">
        <v>15403</v>
      </c>
      <c r="AH6465" s="1">
        <v>2823.6968086204879</v>
      </c>
      <c r="AI6465" s="1">
        <v>746.87819040000011</v>
      </c>
      <c r="AJ6465" s="1">
        <v>4388.654947871808</v>
      </c>
      <c r="AK6465" s="1">
        <v>549</v>
      </c>
      <c r="AL6465" s="1">
        <v>74644.4921875</v>
      </c>
      <c r="AM6465" s="1">
        <v>57597.515625</v>
      </c>
      <c r="AN6465" s="1">
        <v>17046.97265625</v>
      </c>
      <c r="AO6465" t="s">
        <v>19275</v>
      </c>
    </row>
    <row r="6466" spans="1:41" x14ac:dyDescent="0.25">
      <c r="A6466" s="1">
        <v>2023</v>
      </c>
      <c r="B6466" t="s">
        <v>4989</v>
      </c>
      <c r="C6466" t="s">
        <v>7140</v>
      </c>
      <c r="D6466" t="s">
        <v>7244</v>
      </c>
      <c r="E6466" t="s">
        <v>8042</v>
      </c>
      <c r="F6466" t="s">
        <v>10067</v>
      </c>
      <c r="G6466" t="s">
        <v>12234</v>
      </c>
      <c r="H6466" t="s">
        <v>12755</v>
      </c>
      <c r="I6466" s="1">
        <v>1895.125267346154</v>
      </c>
      <c r="J6466" s="1">
        <v>3329.5</v>
      </c>
      <c r="K6466" s="1">
        <v>300.23743568545308</v>
      </c>
      <c r="L6466" s="1">
        <v>385.24210000000011</v>
      </c>
      <c r="M6466" s="1">
        <v>1854.066166074706</v>
      </c>
      <c r="N6466" s="1">
        <v>854.77617040009773</v>
      </c>
      <c r="O6466" s="1">
        <v>1326</v>
      </c>
      <c r="P6466" s="1">
        <v>1894.4</v>
      </c>
      <c r="Q6466" s="1">
        <v>956.18522512461982</v>
      </c>
      <c r="R6466" s="1">
        <v>708.96818675863165</v>
      </c>
      <c r="S6466" s="1">
        <v>1373.5641305874969</v>
      </c>
      <c r="T6466" s="1">
        <v>1362.8973532571219</v>
      </c>
      <c r="U6466" s="1">
        <v>172.57136690906171</v>
      </c>
      <c r="V6466" s="1">
        <v>914</v>
      </c>
      <c r="W6466" s="1">
        <v>301.22191026187238</v>
      </c>
      <c r="X6466" s="1">
        <v>2010.364119162148</v>
      </c>
      <c r="Y6466" s="1">
        <v>9472.0499999999993</v>
      </c>
      <c r="Z6466" s="1">
        <v>2215.0880000000002</v>
      </c>
      <c r="AA6466" s="1">
        <v>10366.334957756881</v>
      </c>
      <c r="AB6466" s="1">
        <v>109</v>
      </c>
      <c r="AC6466" s="1">
        <v>1598.8962748026379</v>
      </c>
      <c r="AD6466" s="1">
        <v>4212.5939052434924</v>
      </c>
      <c r="AE6466" s="1">
        <v>1810.2137436485</v>
      </c>
      <c r="AF6466" s="1">
        <v>2542.5684998154679</v>
      </c>
      <c r="AG6466" s="1">
        <v>9258</v>
      </c>
      <c r="AH6466" s="1">
        <v>3781.6600088103528</v>
      </c>
      <c r="AI6466" s="1">
        <v>670.18916593329595</v>
      </c>
      <c r="AJ6466" s="1">
        <v>5443.6535102845974</v>
      </c>
      <c r="AK6466" s="1">
        <v>778.55158379161674</v>
      </c>
      <c r="AL6466" s="1">
        <v>71897.9296875</v>
      </c>
      <c r="AM6466" s="1">
        <v>53817.57421875</v>
      </c>
      <c r="AN6466" s="1">
        <v>18080.34375</v>
      </c>
      <c r="AO6466" t="s">
        <v>19276</v>
      </c>
    </row>
    <row r="6467" spans="1:41" x14ac:dyDescent="0.25">
      <c r="A6467" s="1">
        <v>2023</v>
      </c>
      <c r="B6467" t="s">
        <v>4990</v>
      </c>
      <c r="C6467" t="s">
        <v>7140</v>
      </c>
      <c r="D6467" t="s">
        <v>7244</v>
      </c>
      <c r="E6467" t="s">
        <v>8042</v>
      </c>
      <c r="F6467" t="s">
        <v>10067</v>
      </c>
      <c r="G6467" t="s">
        <v>12234</v>
      </c>
      <c r="H6467" t="s">
        <v>12755</v>
      </c>
      <c r="I6467" s="1">
        <v>1370.4980820146</v>
      </c>
      <c r="J6467" s="1">
        <v>3602.5307116422819</v>
      </c>
      <c r="K6467" s="1">
        <v>348.68927359139639</v>
      </c>
      <c r="L6467" s="1">
        <v>291.30779999999999</v>
      </c>
      <c r="M6467" s="1">
        <v>1876.9307692307691</v>
      </c>
      <c r="N6467" s="1">
        <v>950.62330471176278</v>
      </c>
      <c r="O6467" s="1">
        <v>1399.8893956649511</v>
      </c>
      <c r="P6467" s="1">
        <v>2237.6891389247162</v>
      </c>
      <c r="Q6467" s="1">
        <v>476.24551002045581</v>
      </c>
      <c r="R6467" s="1">
        <v>930.62450187098568</v>
      </c>
      <c r="S6467" s="1">
        <v>1795</v>
      </c>
      <c r="T6467" s="1">
        <v>900.92993541120006</v>
      </c>
      <c r="U6467" s="1">
        <v>138.0101004</v>
      </c>
      <c r="V6467" s="1">
        <v>1260</v>
      </c>
      <c r="W6467" s="1">
        <v>350.60313333055569</v>
      </c>
      <c r="X6467" s="1">
        <v>1290.6704589408</v>
      </c>
      <c r="Y6467" s="1">
        <v>7396.752720920339</v>
      </c>
      <c r="Z6467" s="1">
        <v>1336</v>
      </c>
      <c r="AA6467" s="1">
        <v>8243</v>
      </c>
      <c r="AB6467" s="1">
        <v>87.02</v>
      </c>
      <c r="AC6467" s="1">
        <v>1286.2543800000001</v>
      </c>
      <c r="AD6467" s="1">
        <v>1793.380113812203</v>
      </c>
      <c r="AE6467" s="1">
        <v>1324.8969638399999</v>
      </c>
      <c r="AF6467" s="1">
        <v>2668.8594741337988</v>
      </c>
      <c r="AG6467" s="1">
        <v>11466</v>
      </c>
      <c r="AH6467" s="1">
        <v>2483</v>
      </c>
      <c r="AI6467" s="1">
        <v>761.81575420800016</v>
      </c>
      <c r="AJ6467" s="1">
        <v>4389</v>
      </c>
      <c r="AK6467" s="1">
        <v>547.8891019432001</v>
      </c>
      <c r="AL6467" s="1">
        <v>63004.109375</v>
      </c>
      <c r="AM6467" s="1">
        <v>49368.29296875</v>
      </c>
      <c r="AN6467" s="1">
        <v>13635.8173828125</v>
      </c>
      <c r="AO6467" t="s">
        <v>19277</v>
      </c>
    </row>
    <row r="6468" spans="1:41" x14ac:dyDescent="0.25">
      <c r="A6468" s="1">
        <v>2023</v>
      </c>
      <c r="B6468" t="s">
        <v>4991</v>
      </c>
      <c r="C6468" t="s">
        <v>7140</v>
      </c>
      <c r="D6468" t="s">
        <v>7244</v>
      </c>
      <c r="E6468" t="s">
        <v>8043</v>
      </c>
      <c r="F6468" t="s">
        <v>10068</v>
      </c>
      <c r="G6468" t="s">
        <v>12235</v>
      </c>
      <c r="H6468" t="s">
        <v>12755</v>
      </c>
      <c r="I6468" s="1">
        <v>6665.4695727511871</v>
      </c>
      <c r="J6468" s="1">
        <v>3549.5243736793664</v>
      </c>
      <c r="K6468" s="1">
        <v>178.54840382486921</v>
      </c>
      <c r="L6468" s="1">
        <v>334.09242597721448</v>
      </c>
      <c r="M6468" s="1">
        <v>2546.6690833462326</v>
      </c>
      <c r="N6468" s="1">
        <v>4802.5774858180203</v>
      </c>
      <c r="O6468" s="1">
        <v>1775.3087794734345</v>
      </c>
      <c r="P6468" s="1">
        <v>2114.2794672035798</v>
      </c>
      <c r="Q6468" s="1">
        <v>813.17914254660047</v>
      </c>
      <c r="R6468" s="1">
        <v>2186.420236425749</v>
      </c>
      <c r="S6468" s="1">
        <v>3315.0981890385901</v>
      </c>
      <c r="T6468" s="1">
        <v>2663.6591712801001</v>
      </c>
      <c r="U6468" s="1">
        <v>277.46449700834376</v>
      </c>
      <c r="V6468" s="1">
        <v>2393.9636801879901</v>
      </c>
      <c r="W6468" s="1">
        <v>2147.5752068445809</v>
      </c>
      <c r="X6468" s="1">
        <v>3180.5048029623094</v>
      </c>
      <c r="Y6468" s="1">
        <v>18929.737843897245</v>
      </c>
      <c r="Z6468" s="1">
        <v>1044.5561637334674</v>
      </c>
      <c r="AA6468" s="1">
        <v>16982.46955606906</v>
      </c>
      <c r="AB6468" s="1">
        <v>870.12866261816612</v>
      </c>
      <c r="AC6468" s="1">
        <v>2357.1785470326122</v>
      </c>
      <c r="AD6468" s="1">
        <v>1986.3872016685298</v>
      </c>
      <c r="AE6468" s="1">
        <v>5982.1345554998916</v>
      </c>
      <c r="AF6468" s="1">
        <v>7648.0313955379879</v>
      </c>
      <c r="AG6468" s="1">
        <v>46873.388358545511</v>
      </c>
      <c r="AH6468" s="1">
        <v>4105.7371221409949</v>
      </c>
      <c r="AI6468" s="1">
        <v>1287.4352661187152</v>
      </c>
      <c r="AJ6468" s="1">
        <v>4846.679433336174</v>
      </c>
      <c r="AK6468" s="1">
        <v>2495.5212353829843</v>
      </c>
      <c r="AL6468" s="1">
        <v>154353.703125</v>
      </c>
      <c r="AM6468" s="1">
        <v>127801.1484375</v>
      </c>
      <c r="AN6468" s="1">
        <v>26552.572265625</v>
      </c>
      <c r="AO6468" t="s">
        <v>19278</v>
      </c>
    </row>
    <row r="6469" spans="1:41" x14ac:dyDescent="0.25">
      <c r="A6469" s="1">
        <v>2023</v>
      </c>
      <c r="B6469" t="s">
        <v>4992</v>
      </c>
      <c r="C6469" t="s">
        <v>7140</v>
      </c>
      <c r="D6469" t="s">
        <v>7244</v>
      </c>
      <c r="E6469" t="s">
        <v>8043</v>
      </c>
      <c r="F6469" t="s">
        <v>10068</v>
      </c>
      <c r="G6469" t="s">
        <v>12235</v>
      </c>
      <c r="H6469" t="s">
        <v>12755</v>
      </c>
      <c r="I6469" s="1">
        <v>3326.9208444454925</v>
      </c>
      <c r="J6469" s="1">
        <v>4475.3602044980908</v>
      </c>
      <c r="K6469" s="1">
        <v>200.16672819900145</v>
      </c>
      <c r="L6469" s="1">
        <v>417.96852122573887</v>
      </c>
      <c r="M6469" s="1">
        <v>2122.4407248628954</v>
      </c>
      <c r="N6469" s="1">
        <v>3957.1221288131132</v>
      </c>
      <c r="O6469" s="1">
        <v>1634.0591778782593</v>
      </c>
      <c r="P6469" s="1">
        <v>2798.6258761817862</v>
      </c>
      <c r="Q6469" s="1">
        <v>1421.4010175867795</v>
      </c>
      <c r="R6469" s="1">
        <v>2598.0075338031634</v>
      </c>
      <c r="S6469" s="1">
        <v>5129.7969625192809</v>
      </c>
      <c r="T6469" s="1">
        <v>2145.5017171047148</v>
      </c>
      <c r="U6469" s="1">
        <v>286.9956842360852</v>
      </c>
      <c r="V6469" s="1">
        <v>2736.2112807751037</v>
      </c>
      <c r="W6469" s="1">
        <v>2156.6471805701935</v>
      </c>
      <c r="X6469" s="1">
        <v>2937.5875146693788</v>
      </c>
      <c r="Y6469" s="1">
        <v>18678.68222179632</v>
      </c>
      <c r="Z6469" s="1">
        <v>929.88466997257206</v>
      </c>
      <c r="AA6469" s="1">
        <v>10898.172273964745</v>
      </c>
      <c r="AB6469" s="1"/>
      <c r="AC6469" s="1">
        <v>3470.697323150172</v>
      </c>
      <c r="AD6469" s="1">
        <v>1857.417121088052</v>
      </c>
      <c r="AE6469" s="1">
        <v>5214.8496834932621</v>
      </c>
      <c r="AF6469" s="1">
        <v>7459.6586974451193</v>
      </c>
      <c r="AG6469" s="1">
        <v>46591.663808317826</v>
      </c>
      <c r="AH6469" s="1">
        <v>4181.4204834663597</v>
      </c>
      <c r="AI6469" s="1">
        <v>1292.8737619955682</v>
      </c>
      <c r="AJ6469" s="1">
        <v>4939.0112360536859</v>
      </c>
      <c r="AK6469" s="1">
        <v>2515.3338294552796</v>
      </c>
      <c r="AL6469" s="1">
        <v>146374.46875</v>
      </c>
      <c r="AM6469" s="1">
        <v>120201.234375</v>
      </c>
      <c r="AN6469" s="1">
        <v>26173.24609375</v>
      </c>
      <c r="AO6469" t="s">
        <v>19279</v>
      </c>
    </row>
    <row r="6470" spans="1:41" x14ac:dyDescent="0.25">
      <c r="A6470" s="1">
        <v>2023</v>
      </c>
      <c r="B6470" t="s">
        <v>4993</v>
      </c>
      <c r="C6470" t="s">
        <v>7140</v>
      </c>
      <c r="D6470" t="s">
        <v>7244</v>
      </c>
      <c r="E6470" t="s">
        <v>8043</v>
      </c>
      <c r="F6470" t="s">
        <v>10068</v>
      </c>
      <c r="G6470" t="s">
        <v>12235</v>
      </c>
      <c r="H6470" t="s">
        <v>12755</v>
      </c>
      <c r="I6470" s="1">
        <v>4936.129462043642</v>
      </c>
      <c r="J6470" s="1">
        <v>15405.773019103666</v>
      </c>
      <c r="K6470" s="1">
        <v>183.46398983625414</v>
      </c>
      <c r="L6470" s="1">
        <v>245.87668730983395</v>
      </c>
      <c r="M6470" s="1">
        <v>4219.2904435263681</v>
      </c>
      <c r="N6470" s="1">
        <v>5483.6699842041962</v>
      </c>
      <c r="O6470" s="1">
        <v>2202.6293730231191</v>
      </c>
      <c r="P6470" s="1">
        <v>3150.9407407352674</v>
      </c>
      <c r="Q6470" s="1">
        <v>1236.0148754392617</v>
      </c>
      <c r="R6470" s="1">
        <v>2788.7188870666205</v>
      </c>
      <c r="S6470" s="1">
        <v>4214.7189967139902</v>
      </c>
      <c r="T6470" s="1">
        <v>4390.6551305327494</v>
      </c>
      <c r="U6470" s="1">
        <v>263.43930783196498</v>
      </c>
      <c r="V6470" s="1">
        <v>2603.4002185747127</v>
      </c>
      <c r="W6470" s="1">
        <v>979.37436794001087</v>
      </c>
      <c r="X6470" s="1">
        <v>3245.985510619741</v>
      </c>
      <c r="Y6470" s="1">
        <v>21499.746805062834</v>
      </c>
      <c r="Z6470" s="1">
        <v>1530.738375897766</v>
      </c>
      <c r="AA6470" s="1">
        <v>18358.103922251048</v>
      </c>
      <c r="AB6470" s="1">
        <v>582.66576320481659</v>
      </c>
      <c r="AC6470" s="1">
        <v>2355.4878176265988</v>
      </c>
      <c r="AD6470" s="1">
        <v>3102.9432289967026</v>
      </c>
      <c r="AE6470" s="1">
        <v>6228.2918025057024</v>
      </c>
      <c r="AF6470" s="1">
        <v>8773.1488079993323</v>
      </c>
      <c r="AG6470" s="1">
        <v>42843.49621607615</v>
      </c>
      <c r="AH6470" s="1">
        <v>9017.8890904518521</v>
      </c>
      <c r="AI6470" s="1">
        <v>2008.3373114719211</v>
      </c>
      <c r="AJ6470" s="1">
        <v>5986.7874073970079</v>
      </c>
      <c r="AK6470" s="1">
        <v>2612.6980764981936</v>
      </c>
      <c r="AL6470" s="1">
        <v>180450.421875</v>
      </c>
      <c r="AM6470" s="1">
        <v>143689.75</v>
      </c>
      <c r="AN6470" s="1">
        <v>36760.65234375</v>
      </c>
      <c r="AO6470" t="s">
        <v>19280</v>
      </c>
    </row>
    <row r="6471" spans="1:41" x14ac:dyDescent="0.25">
      <c r="A6471" s="1">
        <v>2023</v>
      </c>
      <c r="B6471" t="s">
        <v>4994</v>
      </c>
      <c r="C6471" t="s">
        <v>7140</v>
      </c>
      <c r="D6471" t="s">
        <v>7244</v>
      </c>
      <c r="E6471" t="s">
        <v>8043</v>
      </c>
      <c r="F6471" t="s">
        <v>10068</v>
      </c>
      <c r="G6471" t="s">
        <v>12235</v>
      </c>
      <c r="H6471" t="s">
        <v>12755</v>
      </c>
      <c r="I6471" s="1">
        <v>4219.2121850306821</v>
      </c>
      <c r="J6471" s="1">
        <v>17357.279078772204</v>
      </c>
      <c r="K6471" s="1">
        <v>25.327906394659024</v>
      </c>
      <c r="L6471" s="1">
        <v>240.7672594712123</v>
      </c>
      <c r="M6471" s="1">
        <v>3263.9582363032387</v>
      </c>
      <c r="N6471" s="1">
        <v>3897.0254781054014</v>
      </c>
      <c r="O6471" s="1">
        <v>2360.0377176148563</v>
      </c>
      <c r="P6471" s="1">
        <v>3980.7527984000858</v>
      </c>
      <c r="Q6471" s="1">
        <v>1079.6746827336631</v>
      </c>
      <c r="R6471" s="1">
        <v>2911.4629107485252</v>
      </c>
      <c r="S6471" s="1">
        <v>6632.5937430302374</v>
      </c>
      <c r="T6471" s="1">
        <v>4299.4153477002192</v>
      </c>
      <c r="U6471" s="1">
        <v>455.23221328590557</v>
      </c>
      <c r="V6471" s="1">
        <v>3584.1949592710303</v>
      </c>
      <c r="W6471" s="1">
        <v>1055.6543677483646</v>
      </c>
      <c r="X6471" s="1">
        <v>3435.6607223449942</v>
      </c>
      <c r="Y6471" s="1">
        <v>19225.973807774746</v>
      </c>
      <c r="Z6471" s="1">
        <v>1238.135819047445</v>
      </c>
      <c r="AA6471" s="1">
        <v>17507.219295835293</v>
      </c>
      <c r="AB6471" s="1">
        <v>875.05747664957403</v>
      </c>
      <c r="AC6471" s="1">
        <v>8019.3677568638941</v>
      </c>
      <c r="AD6471" s="1">
        <v>4715.3503832374245</v>
      </c>
      <c r="AE6471" s="1">
        <v>5716.7049717303389</v>
      </c>
      <c r="AF6471" s="1">
        <v>7253.386698982059</v>
      </c>
      <c r="AG6471" s="1">
        <v>40731.143563400925</v>
      </c>
      <c r="AH6471" s="1">
        <v>9854.2599769289027</v>
      </c>
      <c r="AI6471" s="1">
        <v>2169.751421747696</v>
      </c>
      <c r="AJ6471" s="1">
        <v>7179.348509122111</v>
      </c>
      <c r="AK6471" s="1">
        <v>2670.6956512773127</v>
      </c>
      <c r="AL6471" s="1">
        <v>185954.640625</v>
      </c>
      <c r="AM6471" s="1">
        <v>144596.875</v>
      </c>
      <c r="AN6471" s="1">
        <v>41357.7578125</v>
      </c>
      <c r="AO6471" t="s">
        <v>19281</v>
      </c>
    </row>
    <row r="6472" spans="1:41" x14ac:dyDescent="0.25">
      <c r="A6472" s="1">
        <v>2023</v>
      </c>
      <c r="B6472" t="s">
        <v>4995</v>
      </c>
      <c r="C6472" t="s">
        <v>7140</v>
      </c>
      <c r="D6472" t="s">
        <v>7244</v>
      </c>
      <c r="E6472" t="s">
        <v>8043</v>
      </c>
      <c r="F6472" t="s">
        <v>10068</v>
      </c>
      <c r="G6472" t="s">
        <v>12235</v>
      </c>
      <c r="H6472" t="s">
        <v>12755</v>
      </c>
      <c r="I6472" s="1">
        <v>6869.2787435789896</v>
      </c>
      <c r="J6472" s="1">
        <v>637.89049490138621</v>
      </c>
      <c r="K6472" s="1">
        <v>0</v>
      </c>
      <c r="L6472" s="1">
        <v>184.19088040277524</v>
      </c>
      <c r="M6472" s="1">
        <v>2444.6139426844798</v>
      </c>
      <c r="N6472" s="1">
        <v>3986.8155931336632</v>
      </c>
      <c r="O6472" s="1">
        <v>2349.9430196099279</v>
      </c>
      <c r="P6472" s="1">
        <v>2232.6167321548514</v>
      </c>
      <c r="Q6472" s="1">
        <v>1580.6642442913494</v>
      </c>
      <c r="R6472" s="1">
        <v>2540.1680756028077</v>
      </c>
      <c r="S6472" s="1">
        <v>2314.6312243564585</v>
      </c>
      <c r="T6472" s="1">
        <v>2938.8526372242432</v>
      </c>
      <c r="U6472" s="1">
        <v>313.48435429473039</v>
      </c>
      <c r="V6472" s="1">
        <v>3559.6567795836281</v>
      </c>
      <c r="W6472" s="1">
        <v>1258.6946372607708</v>
      </c>
      <c r="X6472" s="1">
        <v>5268.0711528090087</v>
      </c>
      <c r="Y6472" s="1">
        <v>18794.987796201556</v>
      </c>
      <c r="Z6472" s="1">
        <v>1526.6866481029608</v>
      </c>
      <c r="AA6472" s="1">
        <v>18154.915759693518</v>
      </c>
      <c r="AB6472" s="1">
        <v>893.04669286194064</v>
      </c>
      <c r="AC6472" s="1">
        <v>3186.5978416404796</v>
      </c>
      <c r="AD6472" s="1">
        <v>2314.8402978685749</v>
      </c>
      <c r="AE6472" s="1">
        <v>4130.0807550820518</v>
      </c>
      <c r="AF6472" s="1">
        <v>9098.3631846125045</v>
      </c>
      <c r="AG6472" s="1">
        <v>48031.690358732631</v>
      </c>
      <c r="AH6472" s="1">
        <v>7845.5304239388379</v>
      </c>
      <c r="AI6472" s="1">
        <v>1316.7882359035757</v>
      </c>
      <c r="AJ6472" s="1">
        <v>5337.8090294580925</v>
      </c>
      <c r="AK6472" s="1">
        <v>1841.9088040277525</v>
      </c>
      <c r="AL6472" s="1">
        <v>160952.8125</v>
      </c>
      <c r="AM6472" s="1">
        <v>130165.890625</v>
      </c>
      <c r="AN6472" s="1">
        <v>30786.921875</v>
      </c>
      <c r="AO6472" t="s">
        <v>19282</v>
      </c>
    </row>
    <row r="6473" spans="1:41" x14ac:dyDescent="0.25">
      <c r="A6473" s="1">
        <v>2023</v>
      </c>
      <c r="B6473" t="s">
        <v>4996</v>
      </c>
      <c r="C6473" t="s">
        <v>7140</v>
      </c>
      <c r="D6473" t="s">
        <v>7244</v>
      </c>
      <c r="E6473" t="s">
        <v>8043</v>
      </c>
      <c r="F6473" t="s">
        <v>10068</v>
      </c>
      <c r="G6473" t="s">
        <v>12235</v>
      </c>
      <c r="H6473" t="s">
        <v>12755</v>
      </c>
      <c r="I6473" s="1">
        <v>4993.5590000000002</v>
      </c>
      <c r="J6473" s="1">
        <v>17471.038847972752</v>
      </c>
      <c r="K6473" s="1">
        <v>110.8439</v>
      </c>
      <c r="L6473" s="1">
        <v>260</v>
      </c>
      <c r="M6473" s="1">
        <v>3653.6740772268799</v>
      </c>
      <c r="N6473" s="1">
        <v>3916.7674999999999</v>
      </c>
      <c r="O6473" s="1">
        <v>2782.8543331631772</v>
      </c>
      <c r="P6473" s="1">
        <v>5015</v>
      </c>
      <c r="Q6473" s="1">
        <v>1255</v>
      </c>
      <c r="R6473" s="1">
        <v>3308.3980000000001</v>
      </c>
      <c r="S6473" s="1">
        <v>6303.6</v>
      </c>
      <c r="T6473" s="1">
        <v>4200</v>
      </c>
      <c r="U6473" s="1">
        <v>258</v>
      </c>
      <c r="V6473" s="1">
        <v>3222</v>
      </c>
      <c r="W6473" s="1">
        <v>3293</v>
      </c>
      <c r="X6473" s="1">
        <v>3049.581892166836</v>
      </c>
      <c r="Y6473" s="1">
        <v>17419</v>
      </c>
      <c r="Z6473" s="1">
        <v>1449.8280279999999</v>
      </c>
      <c r="AA6473" s="1">
        <v>18870</v>
      </c>
      <c r="AB6473" s="1">
        <v>780.68</v>
      </c>
      <c r="AC6473" s="1">
        <v>6453.6400648275867</v>
      </c>
      <c r="AD6473" s="1">
        <v>1575.459819084974</v>
      </c>
      <c r="AE6473" s="1">
        <v>6302</v>
      </c>
      <c r="AF6473" s="1">
        <v>8998.5</v>
      </c>
      <c r="AG6473" s="1">
        <v>43095.006544046322</v>
      </c>
      <c r="AH6473" s="1">
        <v>8371</v>
      </c>
      <c r="AI6473" s="1">
        <v>3533.6999999999989</v>
      </c>
      <c r="AJ6473" s="1">
        <v>5701.9895652620453</v>
      </c>
      <c r="AK6473" s="1">
        <v>3063</v>
      </c>
      <c r="AL6473" s="1">
        <v>188707.125</v>
      </c>
      <c r="AM6473" s="1">
        <v>147989.71875</v>
      </c>
      <c r="AN6473" s="1">
        <v>40717.39453125</v>
      </c>
      <c r="AO6473" t="s">
        <v>19283</v>
      </c>
    </row>
    <row r="6474" spans="1:41" x14ac:dyDescent="0.25">
      <c r="A6474" s="1">
        <v>2023</v>
      </c>
      <c r="B6474" t="s">
        <v>4997</v>
      </c>
      <c r="C6474" t="s">
        <v>7140</v>
      </c>
      <c r="D6474" t="s">
        <v>7244</v>
      </c>
      <c r="E6474" t="s">
        <v>8043</v>
      </c>
      <c r="F6474" t="s">
        <v>10068</v>
      </c>
      <c r="G6474" t="s">
        <v>12235</v>
      </c>
      <c r="H6474" t="s">
        <v>12755</v>
      </c>
      <c r="I6474" s="1">
        <v>4881.2253272918369</v>
      </c>
      <c r="J6474" s="1">
        <v>5518.6896252041388</v>
      </c>
      <c r="K6474" s="1">
        <v>779.56705511973394</v>
      </c>
      <c r="L6474" s="1">
        <v>180.75110667315258</v>
      </c>
      <c r="M6474" s="1">
        <v>2076.5987539452558</v>
      </c>
      <c r="N6474" s="1">
        <v>2682.7622511785171</v>
      </c>
      <c r="O6474" s="1">
        <v>3372.4557132523278</v>
      </c>
      <c r="P6474" s="1">
        <v>2168.566153035968</v>
      </c>
      <c r="Q6474" s="1">
        <v>997.09330335468223</v>
      </c>
      <c r="R6474" s="1">
        <v>2774.8648327142896</v>
      </c>
      <c r="S6474" s="1">
        <v>2794.8302254617761</v>
      </c>
      <c r="T6474" s="1">
        <v>3018.107532575832</v>
      </c>
      <c r="U6474" s="1">
        <v>320.63985693835446</v>
      </c>
      <c r="V6474" s="1">
        <v>3188.0158084838044</v>
      </c>
      <c r="W6474" s="1">
        <v>2244.5442156245531</v>
      </c>
      <c r="X6474" s="1">
        <v>3102.7577977829214</v>
      </c>
      <c r="Y6474" s="1">
        <v>17812.423530220698</v>
      </c>
      <c r="Z6474" s="1">
        <v>2263.580649431874</v>
      </c>
      <c r="AA6474" s="1">
        <v>13210.426016519688</v>
      </c>
      <c r="AB6474" s="1">
        <v>876.36900205164898</v>
      </c>
      <c r="AC6474" s="1">
        <v>2698.4116976437253</v>
      </c>
      <c r="AD6474" s="1">
        <v>1846.6346828945459</v>
      </c>
      <c r="AE6474" s="1">
        <v>5493.38161482738</v>
      </c>
      <c r="AF6474" s="1">
        <v>7927.5624522325179</v>
      </c>
      <c r="AG6474" s="1">
        <v>48443.979350656075</v>
      </c>
      <c r="AH6474" s="1">
        <v>6679.2761725103346</v>
      </c>
      <c r="AI6474" s="1">
        <v>1292.197150984319</v>
      </c>
      <c r="AJ6474" s="1">
        <v>5246.7763807779411</v>
      </c>
      <c r="AK6474" s="1">
        <v>2529.3416150309699</v>
      </c>
      <c r="AL6474" s="1">
        <v>156421.859375</v>
      </c>
      <c r="AM6474" s="1">
        <v>125809.140625</v>
      </c>
      <c r="AN6474" s="1">
        <v>30612.6796875</v>
      </c>
      <c r="AO6474" t="s">
        <v>19284</v>
      </c>
    </row>
    <row r="6475" spans="1:41" x14ac:dyDescent="0.25">
      <c r="A6475" s="1">
        <v>2023</v>
      </c>
      <c r="B6475" t="s">
        <v>4998</v>
      </c>
      <c r="C6475" t="s">
        <v>7140</v>
      </c>
      <c r="D6475" t="s">
        <v>7244</v>
      </c>
      <c r="E6475" t="s">
        <v>8043</v>
      </c>
      <c r="F6475" t="s">
        <v>10068</v>
      </c>
      <c r="G6475" t="s">
        <v>12235</v>
      </c>
      <c r="H6475" t="s">
        <v>12755</v>
      </c>
      <c r="I6475" s="1">
        <v>4481.2457647751717</v>
      </c>
      <c r="J6475" s="1">
        <v>14676.248781386132</v>
      </c>
      <c r="K6475" s="1">
        <v>111.32502704716426</v>
      </c>
      <c r="L6475" s="1">
        <v>252.64760483590373</v>
      </c>
      <c r="M6475" s="1">
        <v>3945.7611225842611</v>
      </c>
      <c r="N6475" s="1">
        <v>4352.7573061728554</v>
      </c>
      <c r="O6475" s="1">
        <v>2332.5359617866611</v>
      </c>
      <c r="P6475" s="1">
        <v>3302.4651203550275</v>
      </c>
      <c r="Q6475" s="1">
        <v>1372.8782499035349</v>
      </c>
      <c r="R6475" s="1">
        <v>2531.7837711497077</v>
      </c>
      <c r="S6475" s="1">
        <v>4246.1782325361974</v>
      </c>
      <c r="T6475" s="1">
        <v>4246.1782325361974</v>
      </c>
      <c r="U6475" s="1">
        <v>265.38613953351233</v>
      </c>
      <c r="V6475" s="1">
        <v>2236.6743839884416</v>
      </c>
      <c r="W6475" s="1">
        <v>1628.2038060691521</v>
      </c>
      <c r="X6475" s="1">
        <v>3338.9291759269317</v>
      </c>
      <c r="Y6475" s="1">
        <v>19062.155630413123</v>
      </c>
      <c r="Z6475" s="1">
        <v>1734.6911933380125</v>
      </c>
      <c r="AA6475" s="1">
        <v>18474.05994520686</v>
      </c>
      <c r="AB6475" s="1">
        <v>598.71113078760379</v>
      </c>
      <c r="AC6475" s="1">
        <v>2705.68046971486</v>
      </c>
      <c r="AD6475" s="1">
        <v>3051.1540001178141</v>
      </c>
      <c r="AE6475" s="1">
        <v>5679.2633860171636</v>
      </c>
      <c r="AF6475" s="1">
        <v>9203.5913190222072</v>
      </c>
      <c r="AG6475" s="1">
        <v>37873.786745106612</v>
      </c>
      <c r="AH6475" s="1">
        <v>8680.2498518621214</v>
      </c>
      <c r="AI6475" s="1">
        <v>1451.1314109692453</v>
      </c>
      <c r="AJ6475" s="1">
        <v>4987.136334113763</v>
      </c>
      <c r="AK6475" s="1">
        <v>2571.0609198006673</v>
      </c>
      <c r="AL6475" s="1">
        <v>169393.875</v>
      </c>
      <c r="AM6475" s="1">
        <v>133192.46875</v>
      </c>
      <c r="AN6475" s="1">
        <v>36201.421875</v>
      </c>
      <c r="AO6475" t="s">
        <v>19285</v>
      </c>
    </row>
    <row r="6476" spans="1:41" x14ac:dyDescent="0.25">
      <c r="A6476" s="1">
        <v>2023</v>
      </c>
      <c r="B6476" t="s">
        <v>4999</v>
      </c>
      <c r="C6476" t="s">
        <v>7140</v>
      </c>
      <c r="D6476" t="s">
        <v>7244</v>
      </c>
      <c r="E6476" t="s">
        <v>8043</v>
      </c>
      <c r="F6476" t="s">
        <v>10068</v>
      </c>
      <c r="G6476" t="s">
        <v>12235</v>
      </c>
      <c r="H6476" t="s">
        <v>12755</v>
      </c>
      <c r="I6476" s="1">
        <v>-1446.7244081704919</v>
      </c>
      <c r="J6476" s="1">
        <v>4964.8621944006854</v>
      </c>
      <c r="K6476" s="1">
        <v>210.90726292782003</v>
      </c>
      <c r="L6476" s="1">
        <v>259.88593383668916</v>
      </c>
      <c r="M6476" s="1">
        <v>3206.70786108534</v>
      </c>
      <c r="N6476" s="1">
        <v>3786.1649389293971</v>
      </c>
      <c r="O6476" s="1">
        <v>1959.8184328636328</v>
      </c>
      <c r="P6476" s="1">
        <v>2662.1444787831983</v>
      </c>
      <c r="Q6476" s="1">
        <v>1212.489088653432</v>
      </c>
      <c r="R6476" s="1">
        <v>2604.3191268928726</v>
      </c>
      <c r="S6476" s="1">
        <v>3261.6776654209689</v>
      </c>
      <c r="T6476" s="1">
        <v>3275.8731155885189</v>
      </c>
      <c r="U6476" s="1">
        <v>272.98942629904326</v>
      </c>
      <c r="V6476" s="1">
        <v>2222.133930074212</v>
      </c>
      <c r="W6476" s="1">
        <v>1637.9365577942594</v>
      </c>
      <c r="X6476" s="1">
        <v>3243.1143844326339</v>
      </c>
      <c r="Y6476" s="1">
        <v>18447.533471584145</v>
      </c>
      <c r="Z6476" s="1">
        <v>869.19833333615372</v>
      </c>
      <c r="AA6476" s="1">
        <v>18403.855163376298</v>
      </c>
      <c r="AB6476" s="1">
        <v>856.09484087379963</v>
      </c>
      <c r="AC6476" s="1">
        <v>2582.776275512254</v>
      </c>
      <c r="AD6476" s="1">
        <v>2347.902342685592</v>
      </c>
      <c r="AE6476" s="1">
        <v>5366.9994731833749</v>
      </c>
      <c r="AF6476" s="1">
        <v>9439.1007952567597</v>
      </c>
      <c r="AG6476" s="1">
        <v>37430.126218714417</v>
      </c>
      <c r="AH6476" s="1">
        <v>4223.6924036987975</v>
      </c>
      <c r="AI6476" s="1">
        <v>1200.0615180105942</v>
      </c>
      <c r="AJ6476" s="1">
        <v>5128.3582225706223</v>
      </c>
      <c r="AK6476" s="1">
        <v>2467.7490686616925</v>
      </c>
      <c r="AL6476" s="1">
        <v>142097.75</v>
      </c>
      <c r="AM6476" s="1">
        <v>114206.21875</v>
      </c>
      <c r="AN6476" s="1">
        <v>27891.537109375</v>
      </c>
      <c r="AO6476" t="s">
        <v>19286</v>
      </c>
    </row>
    <row r="6477" spans="1:41" x14ac:dyDescent="0.25">
      <c r="A6477" s="1">
        <v>2023</v>
      </c>
      <c r="B6477" t="s">
        <v>5000</v>
      </c>
      <c r="C6477" t="s">
        <v>7140</v>
      </c>
      <c r="D6477" t="s">
        <v>7244</v>
      </c>
      <c r="E6477" t="s">
        <v>8043</v>
      </c>
      <c r="F6477" t="s">
        <v>10068</v>
      </c>
      <c r="G6477" t="s">
        <v>12236</v>
      </c>
      <c r="H6477" t="s">
        <v>12755</v>
      </c>
      <c r="I6477" s="1">
        <v>7354.263449932283</v>
      </c>
      <c r="J6477" s="1">
        <v>585</v>
      </c>
      <c r="K6477" s="1"/>
      <c r="L6477" s="1">
        <v>197.11139771315229</v>
      </c>
      <c r="M6477" s="1">
        <v>2628.9859749999978</v>
      </c>
      <c r="N6477" s="1">
        <v>4336.5</v>
      </c>
      <c r="O6477" s="1">
        <v>2640.8144146770842</v>
      </c>
      <c r="P6477" s="1">
        <v>2511</v>
      </c>
      <c r="Q6477" s="1">
        <v>1744.9117067375901</v>
      </c>
      <c r="R6477" s="1">
        <v>2749.0783043965212</v>
      </c>
      <c r="S6477" s="1">
        <v>2537.6895549336559</v>
      </c>
      <c r="T6477" s="1">
        <v>3302.618124026601</v>
      </c>
      <c r="U6477" s="1">
        <v>228</v>
      </c>
      <c r="V6477" s="1">
        <v>3903</v>
      </c>
      <c r="W6477" s="1">
        <v>1324.4523929877289</v>
      </c>
      <c r="X6477" s="1">
        <v>6215.3526556414472</v>
      </c>
      <c r="Y6477" s="1">
        <v>20674</v>
      </c>
      <c r="Z6477" s="1">
        <v>1715.543652252381</v>
      </c>
      <c r="AA6477" s="1">
        <v>19825.394794036489</v>
      </c>
      <c r="AB6477" s="1">
        <v>784</v>
      </c>
      <c r="AC6477" s="1">
        <v>3563.5986125330278</v>
      </c>
      <c r="AD6477" s="1">
        <v>2536.1650632911392</v>
      </c>
      <c r="AE6477" s="1">
        <v>4553.642149305404</v>
      </c>
      <c r="AF6477" s="1">
        <v>9736.59</v>
      </c>
      <c r="AG6477" s="1">
        <v>52868.137767957567</v>
      </c>
      <c r="AH6477" s="1">
        <v>8270.8553571730245</v>
      </c>
      <c r="AI6477" s="1">
        <v>1381.5270093273921</v>
      </c>
      <c r="AJ6477" s="1">
        <v>5853.802892988705</v>
      </c>
      <c r="AK6477" s="1">
        <v>1971</v>
      </c>
      <c r="AL6477" s="1">
        <v>175993.046875</v>
      </c>
      <c r="AM6477" s="1">
        <v>142399.578125</v>
      </c>
      <c r="AN6477" s="1">
        <v>33593.4609375</v>
      </c>
      <c r="AO6477" t="s">
        <v>19287</v>
      </c>
    </row>
    <row r="6478" spans="1:41" x14ac:dyDescent="0.25">
      <c r="A6478" s="1">
        <v>2023</v>
      </c>
      <c r="B6478" t="s">
        <v>5001</v>
      </c>
      <c r="C6478" t="s">
        <v>7140</v>
      </c>
      <c r="D6478" t="s">
        <v>7244</v>
      </c>
      <c r="E6478" t="s">
        <v>8043</v>
      </c>
      <c r="F6478" t="s">
        <v>10068</v>
      </c>
      <c r="G6478" t="s">
        <v>12236</v>
      </c>
      <c r="H6478" t="s">
        <v>12755</v>
      </c>
      <c r="I6478" s="1">
        <v>4993.5590000000002</v>
      </c>
      <c r="J6478" s="1">
        <v>18257.52529833635</v>
      </c>
      <c r="K6478" s="1">
        <v>112.41788338000001</v>
      </c>
      <c r="L6478" s="1">
        <v>266.39600000000002</v>
      </c>
      <c r="M6478" s="1">
        <v>3726.747558771418</v>
      </c>
      <c r="N6478" s="1">
        <v>3963.7687099999998</v>
      </c>
      <c r="O6478" s="1">
        <v>2838.5114198264409</v>
      </c>
      <c r="P6478" s="1">
        <v>5090.2249999999995</v>
      </c>
      <c r="Q6478" s="1">
        <v>1280</v>
      </c>
      <c r="R6478" s="1">
        <v>3389.6403863174178</v>
      </c>
      <c r="S6478" s="1">
        <v>6372.9395999999997</v>
      </c>
      <c r="T6478" s="1">
        <v>4303.2136105860127</v>
      </c>
      <c r="U6478" s="1">
        <v>263.16000000000003</v>
      </c>
      <c r="V6478" s="1">
        <v>3255</v>
      </c>
      <c r="W6478" s="1">
        <v>3399.2157149999989</v>
      </c>
      <c r="X6478" s="1">
        <v>3095.325620549339</v>
      </c>
      <c r="Y6478" s="1">
        <v>17732</v>
      </c>
      <c r="Z6478" s="1">
        <v>1467.2259643360001</v>
      </c>
      <c r="AA6478" s="1">
        <v>19333</v>
      </c>
      <c r="AB6478" s="1">
        <v>792.39019999999994</v>
      </c>
      <c r="AC6478" s="1">
        <v>6550.4446657999997</v>
      </c>
      <c r="AD6478" s="1">
        <v>1575.459819084974</v>
      </c>
      <c r="AE6478" s="1">
        <v>6428.04</v>
      </c>
      <c r="AF6478" s="1">
        <v>9219.8631000000005</v>
      </c>
      <c r="AG6478" s="1">
        <v>44416.944495563483</v>
      </c>
      <c r="AH6478" s="1">
        <v>8709.1883999999991</v>
      </c>
      <c r="AI6478" s="1">
        <v>3604.3739999999989</v>
      </c>
      <c r="AJ6478" s="1">
        <v>6046.0442710443876</v>
      </c>
      <c r="AK6478" s="1">
        <v>3122</v>
      </c>
      <c r="AL6478" s="1">
        <v>193604.625</v>
      </c>
      <c r="AM6478" s="1">
        <v>151952.828125</v>
      </c>
      <c r="AN6478" s="1">
        <v>41651.78515625</v>
      </c>
      <c r="AO6478" t="s">
        <v>19288</v>
      </c>
    </row>
    <row r="6479" spans="1:41" x14ac:dyDescent="0.25">
      <c r="A6479" s="1">
        <v>2023</v>
      </c>
      <c r="B6479" t="s">
        <v>5002</v>
      </c>
      <c r="C6479" t="s">
        <v>7140</v>
      </c>
      <c r="D6479" t="s">
        <v>7244</v>
      </c>
      <c r="E6479" t="s">
        <v>8043</v>
      </c>
      <c r="F6479" t="s">
        <v>10068</v>
      </c>
      <c r="G6479" t="s">
        <v>12236</v>
      </c>
      <c r="H6479" t="s">
        <v>12755</v>
      </c>
      <c r="I6479" s="1">
        <v>7304.6604141946027</v>
      </c>
      <c r="J6479" s="1">
        <v>3668.3111717963338</v>
      </c>
      <c r="K6479" s="1">
        <v>177.6402204911557</v>
      </c>
      <c r="L6479" s="1">
        <v>344.08543600556499</v>
      </c>
      <c r="M6479" s="1">
        <v>2584.0810688293059</v>
      </c>
      <c r="N6479" s="1">
        <v>5014.5973559999993</v>
      </c>
      <c r="O6479" s="1">
        <v>1801.9644646226379</v>
      </c>
      <c r="P6479" s="1">
        <v>2363</v>
      </c>
      <c r="Q6479" s="1">
        <v>822.80813124387851</v>
      </c>
      <c r="R6479" s="1">
        <v>2171.0715772998728</v>
      </c>
      <c r="S6479" s="1">
        <v>3285.3843360000001</v>
      </c>
      <c r="T6479" s="1">
        <v>2519.5180774514738</v>
      </c>
      <c r="U6479" s="1">
        <v>264.05326753750001</v>
      </c>
      <c r="V6479" s="1">
        <v>53</v>
      </c>
      <c r="W6479" s="1">
        <v>2191.9741180933929</v>
      </c>
      <c r="X6479" s="1">
        <v>3291.7727515086722</v>
      </c>
      <c r="Y6479" s="1">
        <v>19438</v>
      </c>
      <c r="Z6479" s="1">
        <v>1063.0196472758009</v>
      </c>
      <c r="AA6479" s="1">
        <v>17544.345835789569</v>
      </c>
      <c r="AB6479" s="1">
        <v>784</v>
      </c>
      <c r="AC6479" s="1">
        <v>2406.6014599999999</v>
      </c>
      <c r="AD6479" s="1">
        <v>2021.498408399264</v>
      </c>
      <c r="AE6479" s="1">
        <v>6070.0154398329614</v>
      </c>
      <c r="AF6479" s="1">
        <v>7876.7910096154492</v>
      </c>
      <c r="AG6479" s="1">
        <v>48990.665791588282</v>
      </c>
      <c r="AH6479" s="1">
        <v>4249.3737380724588</v>
      </c>
      <c r="AI6479" s="1">
        <v>1306.3484063462399</v>
      </c>
      <c r="AJ6479" s="1">
        <v>5016.2374473051768</v>
      </c>
      <c r="AK6479" s="1">
        <v>2415.6347290299009</v>
      </c>
      <c r="AL6479" s="1">
        <v>157040.453125</v>
      </c>
      <c r="AM6479" s="1">
        <v>130411.2578125</v>
      </c>
      <c r="AN6479" s="1">
        <v>26629.1875</v>
      </c>
      <c r="AO6479" t="s">
        <v>19289</v>
      </c>
    </row>
    <row r="6480" spans="1:41" x14ac:dyDescent="0.25">
      <c r="A6480" s="1">
        <v>2023</v>
      </c>
      <c r="B6480" t="s">
        <v>5003</v>
      </c>
      <c r="C6480" t="s">
        <v>7140</v>
      </c>
      <c r="D6480" t="s">
        <v>7244</v>
      </c>
      <c r="E6480" t="s">
        <v>8043</v>
      </c>
      <c r="F6480" t="s">
        <v>10068</v>
      </c>
      <c r="G6480" t="s">
        <v>12236</v>
      </c>
      <c r="H6480" t="s">
        <v>12755</v>
      </c>
      <c r="I6480" s="1">
        <v>4660.8099352950494</v>
      </c>
      <c r="J6480" s="1">
        <v>15561.36166587703</v>
      </c>
      <c r="K6480" s="1">
        <v>112.2685816504904</v>
      </c>
      <c r="L6480" s="1">
        <v>263.20934990808871</v>
      </c>
      <c r="M6480" s="1">
        <v>4023.40033872</v>
      </c>
      <c r="N6480" s="1">
        <v>4455.8231194192458</v>
      </c>
      <c r="O6480" s="1">
        <v>2378.4323701234462</v>
      </c>
      <c r="P6480" s="1">
        <v>3380.6715549143892</v>
      </c>
      <c r="Q6480" s="1">
        <v>1409.5231913262589</v>
      </c>
      <c r="R6480" s="1">
        <v>2563.90864758</v>
      </c>
      <c r="S6480" s="1">
        <v>4270.5958377599991</v>
      </c>
      <c r="T6480" s="1">
        <v>4409.0762663426758</v>
      </c>
      <c r="U6480" s="1">
        <v>260.1510025</v>
      </c>
      <c r="V6480" s="1">
        <v>2322</v>
      </c>
      <c r="W6480" s="1">
        <v>1660.2413428802099</v>
      </c>
      <c r="X6480" s="1">
        <v>3500.7745500000001</v>
      </c>
      <c r="Y6480" s="1">
        <v>20413</v>
      </c>
      <c r="Z6480" s="1">
        <v>1775.765699908638</v>
      </c>
      <c r="AA6480" s="1">
        <v>19401</v>
      </c>
      <c r="AB6480" s="1">
        <v>635</v>
      </c>
      <c r="AC6480" s="1">
        <v>2758.9190982724999</v>
      </c>
      <c r="AD6480" s="1">
        <v>3132.5955697645668</v>
      </c>
      <c r="AE6480" s="1">
        <v>5791.0120559999996</v>
      </c>
      <c r="AF6480" s="1">
        <v>9588.340603794657</v>
      </c>
      <c r="AG6480" s="1">
        <v>41782</v>
      </c>
      <c r="AH6480" s="1">
        <v>9139.2504994372721</v>
      </c>
      <c r="AI6480" s="1">
        <v>1479.68476272</v>
      </c>
      <c r="AJ6480" s="1">
        <v>5290.7110457022727</v>
      </c>
      <c r="AK6480" s="1">
        <v>2541</v>
      </c>
      <c r="AL6480" s="1">
        <v>178960.546875</v>
      </c>
      <c r="AM6480" s="1">
        <v>141678.21875</v>
      </c>
      <c r="AN6480" s="1">
        <v>37282.3203125</v>
      </c>
      <c r="AO6480" t="s">
        <v>19290</v>
      </c>
    </row>
    <row r="6481" spans="1:41" x14ac:dyDescent="0.25">
      <c r="A6481" s="1">
        <v>2023</v>
      </c>
      <c r="B6481" t="s">
        <v>5004</v>
      </c>
      <c r="C6481" t="s">
        <v>7140</v>
      </c>
      <c r="D6481" t="s">
        <v>7244</v>
      </c>
      <c r="E6481" t="s">
        <v>8043</v>
      </c>
      <c r="F6481" t="s">
        <v>10068</v>
      </c>
      <c r="G6481" t="s">
        <v>12236</v>
      </c>
      <c r="H6481" t="s">
        <v>12755</v>
      </c>
      <c r="I6481" s="1">
        <v>4426</v>
      </c>
      <c r="J6481" s="1">
        <v>18356.22914802788</v>
      </c>
      <c r="K6481" s="1">
        <v>25.987026427391999</v>
      </c>
      <c r="L6481" s="1">
        <v>252.98861006160001</v>
      </c>
      <c r="M6481" s="1">
        <v>3356.7922534355548</v>
      </c>
      <c r="N6481" s="1">
        <v>4004.0130589999999</v>
      </c>
      <c r="O6481" s="1">
        <v>2427.1622841834878</v>
      </c>
      <c r="P6481" s="1">
        <v>3935</v>
      </c>
      <c r="Q6481" s="1">
        <v>1111.001526026917</v>
      </c>
      <c r="R6481" s="1">
        <v>3019.9945905695049</v>
      </c>
      <c r="S6481" s="1">
        <v>6804.0055127478772</v>
      </c>
      <c r="T6481" s="1">
        <v>4519.2828117533072</v>
      </c>
      <c r="U6481" s="1">
        <v>468.18</v>
      </c>
      <c r="V6481" s="1">
        <v>3686</v>
      </c>
      <c r="W6481" s="1">
        <v>1003</v>
      </c>
      <c r="X6481" s="1">
        <v>3536.842425181876</v>
      </c>
      <c r="Y6481" s="1">
        <v>20304</v>
      </c>
      <c r="Z6481" s="1">
        <v>1284.2902659379249</v>
      </c>
      <c r="AA6481" s="1">
        <v>18593</v>
      </c>
      <c r="AB6481" s="1">
        <v>899.94600000000014</v>
      </c>
      <c r="AC6481" s="1">
        <v>8247.4558847849912</v>
      </c>
      <c r="AD6481" s="1">
        <v>4852.1666343645275</v>
      </c>
      <c r="AE6481" s="1">
        <v>5879.3004000000001</v>
      </c>
      <c r="AF6481" s="1">
        <v>7722.2399678104948</v>
      </c>
      <c r="AG6481" s="1">
        <v>43017</v>
      </c>
      <c r="AH6481" s="1">
        <v>10330.213997639999</v>
      </c>
      <c r="AI6481" s="1">
        <v>2231.46383535</v>
      </c>
      <c r="AJ6481" s="1">
        <v>7531.2155700800304</v>
      </c>
      <c r="AK6481" s="1">
        <v>2745</v>
      </c>
      <c r="AL6481" s="1">
        <v>194569.78125</v>
      </c>
      <c r="AM6481" s="1">
        <v>151837.90625</v>
      </c>
      <c r="AN6481" s="1">
        <v>42731.86328125</v>
      </c>
      <c r="AO6481" t="s">
        <v>19291</v>
      </c>
    </row>
    <row r="6482" spans="1:41" x14ac:dyDescent="0.25">
      <c r="A6482" s="1">
        <v>2023</v>
      </c>
      <c r="B6482" t="s">
        <v>5005</v>
      </c>
      <c r="C6482" t="s">
        <v>7140</v>
      </c>
      <c r="D6482" t="s">
        <v>7244</v>
      </c>
      <c r="E6482" t="s">
        <v>8043</v>
      </c>
      <c r="F6482" t="s">
        <v>10068</v>
      </c>
      <c r="G6482" t="s">
        <v>12236</v>
      </c>
      <c r="H6482" t="s">
        <v>12755</v>
      </c>
      <c r="I6482" s="1">
        <v>5172</v>
      </c>
      <c r="J6482" s="1">
        <v>16482.706902051352</v>
      </c>
      <c r="K6482" s="1">
        <v>168.8708</v>
      </c>
      <c r="L6482" s="1">
        <v>258.04838226283198</v>
      </c>
      <c r="M6482" s="1">
        <v>4334.1061229999996</v>
      </c>
      <c r="N6482" s="1">
        <v>5632.8920639999997</v>
      </c>
      <c r="O6482" s="1">
        <v>2262.5675051515309</v>
      </c>
      <c r="P6482" s="1">
        <v>3227.1740699500001</v>
      </c>
      <c r="Q6482" s="1">
        <v>1269.649414152</v>
      </c>
      <c r="R6482" s="1">
        <v>2864.6057353803608</v>
      </c>
      <c r="S6482" s="1">
        <v>4329.4102776</v>
      </c>
      <c r="T6482" s="1">
        <v>4587.4991161976241</v>
      </c>
      <c r="U6482" s="1">
        <v>262.72675500000003</v>
      </c>
      <c r="V6482" s="1">
        <v>2674</v>
      </c>
      <c r="W6482" s="1">
        <v>1006.025184</v>
      </c>
      <c r="X6482" s="1">
        <v>3434</v>
      </c>
      <c r="Y6482" s="1">
        <v>22962</v>
      </c>
      <c r="Z6482" s="1">
        <v>1572.392954808</v>
      </c>
      <c r="AA6482" s="1">
        <v>19580</v>
      </c>
      <c r="AB6482" s="1">
        <v>635</v>
      </c>
      <c r="AC6482" s="1">
        <v>2419.5855463543298</v>
      </c>
      <c r="AD6482" s="1">
        <v>3388.3262584944359</v>
      </c>
      <c r="AE6482" s="1">
        <v>6397.7765926229422</v>
      </c>
      <c r="AF6482" s="1">
        <v>9192.1221459360004</v>
      </c>
      <c r="AG6482" s="1">
        <v>45794</v>
      </c>
      <c r="AH6482" s="1">
        <v>9694.4359935623743</v>
      </c>
      <c r="AI6482" s="1">
        <v>2062.9883519999998</v>
      </c>
      <c r="AJ6482" s="1">
        <v>6272.6943671999998</v>
      </c>
      <c r="AK6482" s="1">
        <v>2624</v>
      </c>
      <c r="AL6482" s="1">
        <v>190561.59375</v>
      </c>
      <c r="AM6482" s="1">
        <v>152034.375</v>
      </c>
      <c r="AN6482" s="1">
        <v>38527.23046875</v>
      </c>
      <c r="AO6482" t="s">
        <v>19292</v>
      </c>
    </row>
    <row r="6483" spans="1:41" x14ac:dyDescent="0.25">
      <c r="A6483" s="1">
        <v>2023</v>
      </c>
      <c r="B6483" t="s">
        <v>5006</v>
      </c>
      <c r="C6483" t="s">
        <v>7140</v>
      </c>
      <c r="D6483" t="s">
        <v>7244</v>
      </c>
      <c r="E6483" t="s">
        <v>8043</v>
      </c>
      <c r="F6483" t="s">
        <v>10068</v>
      </c>
      <c r="G6483" t="s">
        <v>12236</v>
      </c>
      <c r="H6483" t="s">
        <v>12755</v>
      </c>
      <c r="I6483" s="1">
        <v>3645</v>
      </c>
      <c r="J6483" s="1">
        <v>4675.6724109666993</v>
      </c>
      <c r="K6483" s="1">
        <v>212.89796709300501</v>
      </c>
      <c r="L6483" s="1">
        <v>432.50161558797612</v>
      </c>
      <c r="M6483" s="1">
        <v>2237.5631658909342</v>
      </c>
      <c r="N6483" s="1">
        <v>4078.331501049036</v>
      </c>
      <c r="O6483" s="1">
        <v>1702.1575691181699</v>
      </c>
      <c r="P6483" s="1">
        <v>2511</v>
      </c>
      <c r="Q6483" s="1">
        <v>1477.372293108519</v>
      </c>
      <c r="R6483" s="1">
        <v>2834.6453359291149</v>
      </c>
      <c r="S6483" s="1">
        <v>5318</v>
      </c>
      <c r="T6483" s="1">
        <v>2168.4982291959641</v>
      </c>
      <c r="U6483" s="1">
        <v>301.70229060808339</v>
      </c>
      <c r="V6483" s="1">
        <v>2910</v>
      </c>
      <c r="W6483" s="1">
        <v>2233.621626337168</v>
      </c>
      <c r="X6483" s="1">
        <v>3027.5678405098552</v>
      </c>
      <c r="Y6483" s="1">
        <v>19440</v>
      </c>
      <c r="Z6483" s="1">
        <v>966.82840756890687</v>
      </c>
      <c r="AA6483" s="1">
        <v>11489.0472875956</v>
      </c>
      <c r="AB6483" s="1"/>
      <c r="AC6483" s="1">
        <v>3676.362306914019</v>
      </c>
      <c r="AD6483" s="1">
        <v>1936.3609137903941</v>
      </c>
      <c r="AE6483" s="1">
        <v>5442</v>
      </c>
      <c r="AF6483" s="1">
        <v>7841.9162370481636</v>
      </c>
      <c r="AG6483" s="1">
        <v>51678.436658544852</v>
      </c>
      <c r="AH6483" s="1">
        <v>4395.6902739331881</v>
      </c>
      <c r="AI6483" s="1">
        <v>1332.4753744731649</v>
      </c>
      <c r="AJ6483" s="1">
        <v>5207.3492694700026</v>
      </c>
      <c r="AK6483" s="1">
        <v>2690.0015072152719</v>
      </c>
      <c r="AL6483" s="1">
        <v>155862.96875</v>
      </c>
      <c r="AM6483" s="1">
        <v>128608.171875</v>
      </c>
      <c r="AN6483" s="1">
        <v>27254.833984375</v>
      </c>
      <c r="AO6483" t="s">
        <v>19293</v>
      </c>
    </row>
    <row r="6484" spans="1:41" x14ac:dyDescent="0.25">
      <c r="A6484" s="1">
        <v>2023</v>
      </c>
      <c r="B6484" t="s">
        <v>5007</v>
      </c>
      <c r="C6484" t="s">
        <v>7140</v>
      </c>
      <c r="D6484" t="s">
        <v>7244</v>
      </c>
      <c r="E6484" t="s">
        <v>8043</v>
      </c>
      <c r="F6484" t="s">
        <v>10068</v>
      </c>
      <c r="G6484" t="s">
        <v>12236</v>
      </c>
      <c r="H6484" t="s">
        <v>12755</v>
      </c>
      <c r="I6484" s="1">
        <v>5198.5069015527361</v>
      </c>
      <c r="J6484" s="1">
        <v>5993.0578779033531</v>
      </c>
      <c r="K6484" s="1">
        <v>856.38393341070969</v>
      </c>
      <c r="L6484" s="1">
        <v>192.85959</v>
      </c>
      <c r="M6484" s="1">
        <v>2229.271121112241</v>
      </c>
      <c r="N6484" s="1">
        <v>2910.577868281915</v>
      </c>
      <c r="O6484" s="1">
        <v>3768</v>
      </c>
      <c r="P6484" s="1">
        <v>2511</v>
      </c>
      <c r="Q6484" s="1">
        <v>1177.107250982112</v>
      </c>
      <c r="R6484" s="1">
        <v>3139.1521255608241</v>
      </c>
      <c r="S6484" s="1">
        <v>2929.45</v>
      </c>
      <c r="T6484" s="1">
        <v>3170.2518610399829</v>
      </c>
      <c r="U6484" s="1">
        <v>342.80575707025611</v>
      </c>
      <c r="V6484" s="1">
        <v>3408</v>
      </c>
      <c r="W6484" s="1">
        <v>2352.65688727112</v>
      </c>
      <c r="X6484" s="1">
        <v>3621.6956626871952</v>
      </c>
      <c r="Y6484" s="1">
        <v>19433</v>
      </c>
      <c r="Z6484" s="1">
        <v>2443.114836918272</v>
      </c>
      <c r="AA6484" s="1">
        <v>14396.55593363236</v>
      </c>
      <c r="AB6484" s="1">
        <v>784</v>
      </c>
      <c r="AC6484" s="1">
        <v>3058.4275811201019</v>
      </c>
      <c r="AD6484" s="1">
        <v>2180.0237428502792</v>
      </c>
      <c r="AE6484" s="1">
        <v>5757.9806183216633</v>
      </c>
      <c r="AF6484" s="1">
        <v>8458.9776800092914</v>
      </c>
      <c r="AG6484" s="1">
        <v>55026</v>
      </c>
      <c r="AH6484" s="1">
        <v>8113.6080510808633</v>
      </c>
      <c r="AI6484" s="1">
        <v>1354.438244438619</v>
      </c>
      <c r="AJ6484" s="1">
        <v>6414.0338231016513</v>
      </c>
      <c r="AK6484" s="1">
        <v>2852.5469585150108</v>
      </c>
      <c r="AL6484" s="1">
        <v>174073.484375</v>
      </c>
      <c r="AM6484" s="1">
        <v>139861.15625</v>
      </c>
      <c r="AN6484" s="1">
        <v>34212.328125</v>
      </c>
      <c r="AO6484" t="s">
        <v>19294</v>
      </c>
    </row>
    <row r="6485" spans="1:41" x14ac:dyDescent="0.25">
      <c r="A6485" s="1">
        <v>2023</v>
      </c>
      <c r="B6485" t="s">
        <v>5008</v>
      </c>
      <c r="C6485" t="s">
        <v>7140</v>
      </c>
      <c r="D6485" t="s">
        <v>7244</v>
      </c>
      <c r="E6485" t="s">
        <v>8043</v>
      </c>
      <c r="F6485" t="s">
        <v>10068</v>
      </c>
      <c r="G6485" t="s">
        <v>12236</v>
      </c>
      <c r="H6485" t="s">
        <v>12755</v>
      </c>
      <c r="I6485" s="1">
        <v>-1492.041909462841</v>
      </c>
      <c r="J6485" s="1">
        <v>4546.7532036954999</v>
      </c>
      <c r="K6485" s="1">
        <v>212.83004183125979</v>
      </c>
      <c r="L6485" s="1">
        <v>268.72580000000011</v>
      </c>
      <c r="M6485" s="1">
        <v>3242.30927081448</v>
      </c>
      <c r="N6485" s="1">
        <v>3843.234217620412</v>
      </c>
      <c r="O6485" s="1">
        <v>1977.69312674092</v>
      </c>
      <c r="P6485" s="1">
        <v>2668.1058650867772</v>
      </c>
      <c r="Q6485" s="1">
        <v>1228.355348891725</v>
      </c>
      <c r="R6485" s="1">
        <v>2594.6982185197489</v>
      </c>
      <c r="S6485" s="1">
        <v>3291</v>
      </c>
      <c r="T6485" s="1">
        <v>3378.487257792</v>
      </c>
      <c r="U6485" s="1">
        <v>260.1510025</v>
      </c>
      <c r="V6485" s="1">
        <v>2298</v>
      </c>
      <c r="W6485" s="1">
        <v>1664.25537973365</v>
      </c>
      <c r="X6485" s="1">
        <v>3351.9893185152009</v>
      </c>
      <c r="Y6485" s="1">
        <v>18730</v>
      </c>
      <c r="Z6485" s="1">
        <v>880</v>
      </c>
      <c r="AA6485" s="1">
        <v>18846</v>
      </c>
      <c r="AB6485" s="1">
        <v>784</v>
      </c>
      <c r="AC6485" s="1">
        <v>2611.4511499999999</v>
      </c>
      <c r="AD6485" s="1">
        <v>2378.626272436185</v>
      </c>
      <c r="AE6485" s="1">
        <v>5426.5848035402878</v>
      </c>
      <c r="AF6485" s="1">
        <v>9734.7731846018687</v>
      </c>
      <c r="AG6485" s="1">
        <v>38628</v>
      </c>
      <c r="AH6485" s="1">
        <v>4229</v>
      </c>
      <c r="AI6485" s="1">
        <v>1213.3848027168001</v>
      </c>
      <c r="AJ6485" s="1">
        <v>5289</v>
      </c>
      <c r="AK6485" s="1">
        <v>2398.5639784341979</v>
      </c>
      <c r="AL6485" s="1">
        <v>144483.9375</v>
      </c>
      <c r="AM6485" s="1">
        <v>116361.7890625</v>
      </c>
      <c r="AN6485" s="1">
        <v>28122.140625</v>
      </c>
      <c r="AO6485" t="s">
        <v>19295</v>
      </c>
    </row>
    <row r="6486" spans="1:41" x14ac:dyDescent="0.25">
      <c r="A6486" s="1">
        <v>2023</v>
      </c>
      <c r="B6486" t="s">
        <v>5009</v>
      </c>
      <c r="C6486" t="s">
        <v>7140</v>
      </c>
      <c r="D6486" t="s">
        <v>7244</v>
      </c>
      <c r="E6486" t="s">
        <v>8044</v>
      </c>
      <c r="F6486" t="s">
        <v>10069</v>
      </c>
      <c r="G6486" t="s">
        <v>12237</v>
      </c>
      <c r="H6486" t="s">
        <v>12755</v>
      </c>
      <c r="I6486" s="1">
        <v>20599.133191822661</v>
      </c>
      <c r="J6486" s="1">
        <v>53031.154645834737</v>
      </c>
      <c r="K6486" s="1">
        <v>2746.3019896000001</v>
      </c>
      <c r="L6486" s="1">
        <v>4543</v>
      </c>
      <c r="M6486" s="1">
        <v>19487.415320483011</v>
      </c>
      <c r="N6486" s="1">
        <v>13459.617496337891</v>
      </c>
      <c r="O6486" s="1">
        <v>11753.63563216317</v>
      </c>
      <c r="P6486" s="1">
        <v>14297.665999999999</v>
      </c>
      <c r="Q6486" s="1">
        <v>5248</v>
      </c>
      <c r="R6486" s="1">
        <v>10843.11344333291</v>
      </c>
      <c r="S6486" s="1">
        <v>20142.71258862162</v>
      </c>
      <c r="T6486" s="1">
        <v>16200</v>
      </c>
      <c r="U6486" s="1">
        <v>2226</v>
      </c>
      <c r="V6486" s="1">
        <v>12653</v>
      </c>
      <c r="W6486" s="1">
        <v>9099</v>
      </c>
      <c r="X6486" s="1">
        <v>27584.678028979579</v>
      </c>
      <c r="Y6486" s="1">
        <v>64637</v>
      </c>
      <c r="Z6486" s="1">
        <v>8192.9890495280633</v>
      </c>
      <c r="AA6486" s="1">
        <v>95607</v>
      </c>
      <c r="AB6486" s="1">
        <v>3890.4</v>
      </c>
      <c r="AC6486" s="1">
        <v>13360.98668551724</v>
      </c>
      <c r="AD6486" s="1">
        <v>15094.369525608239</v>
      </c>
      <c r="AE6486" s="1">
        <v>18872</v>
      </c>
      <c r="AF6486" s="1">
        <v>42331.514948800002</v>
      </c>
      <c r="AG6486" s="1">
        <v>137103.30609522821</v>
      </c>
      <c r="AH6486" s="1">
        <v>30647.959771999998</v>
      </c>
      <c r="AI6486" s="1">
        <v>12725.7</v>
      </c>
      <c r="AJ6486" s="1">
        <v>33774.631777695438</v>
      </c>
      <c r="AK6486" s="1">
        <v>10232</v>
      </c>
      <c r="AL6486" s="1">
        <v>730384.25</v>
      </c>
      <c r="AM6486" s="1">
        <v>550780.125</v>
      </c>
      <c r="AN6486" s="1">
        <v>179604.171875</v>
      </c>
      <c r="AO6486" t="s">
        <v>19296</v>
      </c>
    </row>
    <row r="6487" spans="1:41" x14ac:dyDescent="0.25">
      <c r="A6487" s="1">
        <v>2023</v>
      </c>
      <c r="B6487" t="s">
        <v>5010</v>
      </c>
      <c r="C6487" t="s">
        <v>7140</v>
      </c>
      <c r="D6487" t="s">
        <v>7244</v>
      </c>
      <c r="E6487" t="s">
        <v>8044</v>
      </c>
      <c r="F6487" t="s">
        <v>10069</v>
      </c>
      <c r="G6487" t="s">
        <v>12237</v>
      </c>
      <c r="H6487" t="s">
        <v>12755</v>
      </c>
      <c r="I6487" s="1">
        <v>17242.819564417052</v>
      </c>
      <c r="J6487" s="1">
        <v>43101.074900759821</v>
      </c>
      <c r="K6487" s="1">
        <v>2784.2942244287005</v>
      </c>
      <c r="L6487" s="1">
        <v>3405.4349424940301</v>
      </c>
      <c r="M6487" s="1">
        <v>15402.094700663836</v>
      </c>
      <c r="N6487" s="1">
        <v>13266.73910038949</v>
      </c>
      <c r="O6487" s="1">
        <v>12630.594958876442</v>
      </c>
      <c r="P6487" s="1">
        <v>12865.880724974244</v>
      </c>
      <c r="Q6487" s="1">
        <v>5676.1781411894453</v>
      </c>
      <c r="R6487" s="1">
        <v>9438.1078299101609</v>
      </c>
      <c r="S6487" s="1">
        <v>17268.145327166578</v>
      </c>
      <c r="T6487" s="1">
        <v>14861.623813876689</v>
      </c>
      <c r="U6487" s="1">
        <v>2254.9329503883473</v>
      </c>
      <c r="V6487" s="1">
        <v>11840.468001427185</v>
      </c>
      <c r="W6487" s="1">
        <v>6125.0408514310402</v>
      </c>
      <c r="X6487" s="1">
        <v>24525.925471129074</v>
      </c>
      <c r="Y6487" s="1">
        <v>64116.229766738441</v>
      </c>
      <c r="Z6487" s="1">
        <v>9006.9355239158285</v>
      </c>
      <c r="AA6487" s="1">
        <v>91938.251090873731</v>
      </c>
      <c r="AB6487" s="1">
        <v>2555.1377514286564</v>
      </c>
      <c r="AC6487" s="1">
        <v>12217.39492803042</v>
      </c>
      <c r="AD6487" s="1">
        <v>18151.845003180952</v>
      </c>
      <c r="AE6487" s="1">
        <v>16693.849721216058</v>
      </c>
      <c r="AF6487" s="1">
        <v>40952.138578348371</v>
      </c>
      <c r="AG6487" s="1">
        <v>137164.29544561676</v>
      </c>
      <c r="AH6487" s="1">
        <v>25321.976331132071</v>
      </c>
      <c r="AI6487" s="1">
        <v>7062.4559452658295</v>
      </c>
      <c r="AJ6487" s="1">
        <v>33781.700330233107</v>
      </c>
      <c r="AK6487" s="1">
        <v>9142.0217346504323</v>
      </c>
      <c r="AL6487" s="1">
        <v>680793.5625</v>
      </c>
      <c r="AM6487" s="1">
        <v>524962.4375</v>
      </c>
      <c r="AN6487" s="1">
        <v>155831.140625</v>
      </c>
      <c r="AO6487" t="s">
        <v>19297</v>
      </c>
    </row>
    <row r="6488" spans="1:41" x14ac:dyDescent="0.25">
      <c r="A6488" s="1">
        <v>2023</v>
      </c>
      <c r="B6488" t="s">
        <v>5011</v>
      </c>
      <c r="C6488" t="s">
        <v>7140</v>
      </c>
      <c r="D6488" t="s">
        <v>7244</v>
      </c>
      <c r="E6488" t="s">
        <v>8044</v>
      </c>
      <c r="F6488" t="s">
        <v>10069</v>
      </c>
      <c r="G6488" t="s">
        <v>12237</v>
      </c>
      <c r="H6488" t="s">
        <v>12755</v>
      </c>
      <c r="I6488" s="1">
        <v>14474.01879785348</v>
      </c>
      <c r="J6488" s="1">
        <v>19985.331520154876</v>
      </c>
      <c r="K6488" s="1">
        <v>2980.311865590138</v>
      </c>
      <c r="L6488" s="1">
        <v>3976.703110565516</v>
      </c>
      <c r="M6488" s="1">
        <v>12010.696871677295</v>
      </c>
      <c r="N6488" s="1">
        <v>11393.040989076762</v>
      </c>
      <c r="O6488" s="1">
        <v>11609.474117844002</v>
      </c>
      <c r="P6488" s="1">
        <v>9239.7802541506535</v>
      </c>
      <c r="Q6488" s="1">
        <v>6826.8433851787931</v>
      </c>
      <c r="R6488" s="1">
        <v>9267.9002178110768</v>
      </c>
      <c r="S6488" s="1">
        <v>17066.759310263416</v>
      </c>
      <c r="T6488" s="1">
        <v>12995.610400748557</v>
      </c>
      <c r="U6488" s="1">
        <v>2282.0445225291751</v>
      </c>
      <c r="V6488" s="1">
        <v>12140.753352946314</v>
      </c>
      <c r="W6488" s="1">
        <v>5334.5531784822315</v>
      </c>
      <c r="X6488" s="1">
        <v>17141.27699136814</v>
      </c>
      <c r="Y6488" s="1">
        <v>62952.921292065243</v>
      </c>
      <c r="Z6488" s="1">
        <v>7498.4840794073843</v>
      </c>
      <c r="AA6488" s="1">
        <v>90402.687033322858</v>
      </c>
      <c r="AB6488" s="1">
        <v>0</v>
      </c>
      <c r="AC6488" s="1">
        <v>11567.050651977901</v>
      </c>
      <c r="AD6488" s="1">
        <v>15401.939449780642</v>
      </c>
      <c r="AE6488" s="1">
        <v>15968.957229953448</v>
      </c>
      <c r="AF6488" s="1">
        <v>39177.535115953113</v>
      </c>
      <c r="AG6488" s="1">
        <v>119744.65513067786</v>
      </c>
      <c r="AH6488" s="1">
        <v>21603.237264818978</v>
      </c>
      <c r="AI6488" s="1">
        <v>5616.1990402548872</v>
      </c>
      <c r="AJ6488" s="1">
        <v>42512.308770571595</v>
      </c>
      <c r="AK6488" s="1">
        <v>9507.50256224021</v>
      </c>
      <c r="AL6488" s="1">
        <v>610678.5625</v>
      </c>
      <c r="AM6488" s="1">
        <v>479411</v>
      </c>
      <c r="AN6488" s="1">
        <v>131267.546875</v>
      </c>
      <c r="AO6488" t="s">
        <v>19298</v>
      </c>
    </row>
    <row r="6489" spans="1:41" x14ac:dyDescent="0.25">
      <c r="A6489" s="1">
        <v>2023</v>
      </c>
      <c r="B6489" t="s">
        <v>5012</v>
      </c>
      <c r="C6489" t="s">
        <v>7140</v>
      </c>
      <c r="D6489" t="s">
        <v>7244</v>
      </c>
      <c r="E6489" t="s">
        <v>8044</v>
      </c>
      <c r="F6489" t="s">
        <v>10069</v>
      </c>
      <c r="G6489" t="s">
        <v>12237</v>
      </c>
      <c r="H6489" t="s">
        <v>12755</v>
      </c>
      <c r="I6489" s="1">
        <v>15667.815047160097</v>
      </c>
      <c r="J6489" s="1">
        <v>22458.646484269972</v>
      </c>
      <c r="K6489" s="1">
        <v>3009.0829077537751</v>
      </c>
      <c r="L6489" s="1">
        <v>3427.7932737709079</v>
      </c>
      <c r="M6489" s="1">
        <v>11696.670082295688</v>
      </c>
      <c r="N6489" s="1">
        <v>9759.0057100693466</v>
      </c>
      <c r="O6489" s="1">
        <v>11662.191069393946</v>
      </c>
      <c r="P6489" s="1">
        <v>7466.9947714910277</v>
      </c>
      <c r="Q6489" s="1">
        <v>5217.6044902593248</v>
      </c>
      <c r="R6489" s="1">
        <v>8700.7516707448522</v>
      </c>
      <c r="S6489" s="1">
        <v>10916.496523741775</v>
      </c>
      <c r="T6489" s="1">
        <v>13302.029495426814</v>
      </c>
      <c r="U6489" s="1">
        <v>2849.3304991725231</v>
      </c>
      <c r="V6489" s="1">
        <v>11630.892176463529</v>
      </c>
      <c r="W6489" s="1">
        <v>4904.7544966291007</v>
      </c>
      <c r="X6489" s="1">
        <v>17921.644077534052</v>
      </c>
      <c r="Y6489" s="1">
        <v>63798.321968234457</v>
      </c>
      <c r="Z6489" s="1">
        <v>7749.8294530919411</v>
      </c>
      <c r="AA6489" s="1">
        <v>84288.818460991606</v>
      </c>
      <c r="AB6489" s="1">
        <v>2479.3194471308129</v>
      </c>
      <c r="AC6489" s="1">
        <v>11092.104091018511</v>
      </c>
      <c r="AD6489" s="1">
        <v>14418.652065540033</v>
      </c>
      <c r="AE6489" s="1">
        <v>15931.743993896676</v>
      </c>
      <c r="AF6489" s="1">
        <v>37850.752894815283</v>
      </c>
      <c r="AG6489" s="1">
        <v>122605.5883316722</v>
      </c>
      <c r="AH6489" s="1">
        <v>25213.744338666256</v>
      </c>
      <c r="AI6489" s="1">
        <v>5496.3091621019867</v>
      </c>
      <c r="AJ6489" s="1">
        <v>38380.121485193544</v>
      </c>
      <c r="AK6489" s="1">
        <v>10293.009845792782</v>
      </c>
      <c r="AL6489" s="1">
        <v>600190</v>
      </c>
      <c r="AM6489" s="1">
        <v>468876.125</v>
      </c>
      <c r="AN6489" s="1">
        <v>131313.90625</v>
      </c>
      <c r="AO6489" t="s">
        <v>19299</v>
      </c>
    </row>
    <row r="6490" spans="1:41" x14ac:dyDescent="0.25">
      <c r="A6490" s="1">
        <v>2023</v>
      </c>
      <c r="B6490" t="s">
        <v>5013</v>
      </c>
      <c r="C6490" t="s">
        <v>7140</v>
      </c>
      <c r="D6490" t="s">
        <v>7244</v>
      </c>
      <c r="E6490" t="s">
        <v>8044</v>
      </c>
      <c r="F6490" t="s">
        <v>10069</v>
      </c>
      <c r="G6490" t="s">
        <v>12237</v>
      </c>
      <c r="H6490" t="s">
        <v>12755</v>
      </c>
      <c r="I6490" s="1">
        <v>17014.069789971374</v>
      </c>
      <c r="J6490" s="1">
        <v>15261.707836723219</v>
      </c>
      <c r="K6490" s="1">
        <v>981.89572608034803</v>
      </c>
      <c r="L6490" s="1">
        <v>3142.7554730096408</v>
      </c>
      <c r="M6490" s="1">
        <v>11188.609678108602</v>
      </c>
      <c r="N6490" s="1">
        <v>9634.4246533498645</v>
      </c>
      <c r="O6490" s="1">
        <v>10352.051460113924</v>
      </c>
      <c r="P6490" s="1">
        <v>7896.1730547435873</v>
      </c>
      <c r="Q6490" s="1">
        <v>6207.3846333148549</v>
      </c>
      <c r="R6490" s="1">
        <v>9599.9067615052682</v>
      </c>
      <c r="S6490" s="1">
        <v>17557.935872160655</v>
      </c>
      <c r="T6490" s="1">
        <v>12643.900881081046</v>
      </c>
      <c r="U6490" s="1">
        <v>2949.2278068517398</v>
      </c>
      <c r="V6490" s="1">
        <v>11405.709866870679</v>
      </c>
      <c r="W6490" s="1">
        <v>4091.5321524127426</v>
      </c>
      <c r="X6490" s="1">
        <v>16936.477128853581</v>
      </c>
      <c r="Y6490" s="1">
        <v>70214.657136100621</v>
      </c>
      <c r="Z6490" s="1">
        <v>6852.3111108558141</v>
      </c>
      <c r="AA6490" s="1">
        <v>91675.958588503287</v>
      </c>
      <c r="AB6490" s="1">
        <v>2499.1638318100736</v>
      </c>
      <c r="AC6490" s="1">
        <v>11278.385142551339</v>
      </c>
      <c r="AD6490" s="1">
        <v>14795.855531132798</v>
      </c>
      <c r="AE6490" s="1">
        <v>15829.703279478857</v>
      </c>
      <c r="AF6490" s="1">
        <v>38814.704777453633</v>
      </c>
      <c r="AG6490" s="1">
        <v>121954.17372321209</v>
      </c>
      <c r="AH6490" s="1">
        <v>25228.542480808777</v>
      </c>
      <c r="AI6490" s="1">
        <v>5613.4363551321985</v>
      </c>
      <c r="AJ6490" s="1">
        <v>42815.516492860479</v>
      </c>
      <c r="AK6490" s="1">
        <v>9472.6738492855839</v>
      </c>
      <c r="AL6490" s="1">
        <v>613908.875</v>
      </c>
      <c r="AM6490" s="1">
        <v>482546.8125</v>
      </c>
      <c r="AN6490" s="1">
        <v>131362.078125</v>
      </c>
      <c r="AO6490" t="s">
        <v>19300</v>
      </c>
    </row>
    <row r="6491" spans="1:41" x14ac:dyDescent="0.25">
      <c r="A6491" s="1">
        <v>2023</v>
      </c>
      <c r="B6491" t="s">
        <v>5014</v>
      </c>
      <c r="C6491" t="s">
        <v>7140</v>
      </c>
      <c r="D6491" t="s">
        <v>7244</v>
      </c>
      <c r="E6491" t="s">
        <v>8044</v>
      </c>
      <c r="F6491" t="s">
        <v>10069</v>
      </c>
      <c r="G6491" t="s">
        <v>12237</v>
      </c>
      <c r="H6491" t="s">
        <v>12755</v>
      </c>
      <c r="I6491" s="1">
        <v>19992.460726134064</v>
      </c>
      <c r="J6491" s="1">
        <v>45419.892878464081</v>
      </c>
      <c r="K6491" s="1">
        <v>2840.7271281892431</v>
      </c>
      <c r="L6491" s="1">
        <v>4076.5941517840538</v>
      </c>
      <c r="M6491" s="1">
        <v>16217.100191555248</v>
      </c>
      <c r="N6491" s="1">
        <v>14778.954467231159</v>
      </c>
      <c r="O6491" s="1">
        <v>12273.924248790321</v>
      </c>
      <c r="P6491" s="1">
        <v>13557.285112148689</v>
      </c>
      <c r="Q6491" s="1">
        <v>5233.6331315271027</v>
      </c>
      <c r="R6491" s="1">
        <v>10332.550070099351</v>
      </c>
      <c r="S6491" s="1">
        <v>21148.050163630538</v>
      </c>
      <c r="T6491" s="1">
        <v>14928.227443811347</v>
      </c>
      <c r="U6491" s="1">
        <v>2194.7170059293994</v>
      </c>
      <c r="V6491" s="1">
        <v>12065.520298703996</v>
      </c>
      <c r="W6491" s="1">
        <v>4948.5266059416163</v>
      </c>
      <c r="X6491" s="1">
        <v>25730.272160246743</v>
      </c>
      <c r="Y6491" s="1">
        <v>70001.506115239667</v>
      </c>
      <c r="Z6491" s="1">
        <v>9118.5794028127457</v>
      </c>
      <c r="AA6491" s="1">
        <v>91373.149100023424</v>
      </c>
      <c r="AB6491" s="1">
        <v>3665.4222125012225</v>
      </c>
      <c r="AC6491" s="1">
        <v>12236.911246548807</v>
      </c>
      <c r="AD6491" s="1">
        <v>20096.905271712498</v>
      </c>
      <c r="AE6491" s="1">
        <v>17849.581111532272</v>
      </c>
      <c r="AF6491" s="1">
        <v>39497.011192256832</v>
      </c>
      <c r="AG6491" s="1">
        <v>136151.63285950848</v>
      </c>
      <c r="AH6491" s="1">
        <v>25586.6719100952</v>
      </c>
      <c r="AI6491" s="1">
        <v>8542.6652410294828</v>
      </c>
      <c r="AJ6491" s="1">
        <v>34760.721752794809</v>
      </c>
      <c r="AK6491" s="1">
        <v>9241.0376806153981</v>
      </c>
      <c r="AL6491" s="1">
        <v>703860.375</v>
      </c>
      <c r="AM6491" s="1">
        <v>538640.6875</v>
      </c>
      <c r="AN6491" s="1">
        <v>165219.53125</v>
      </c>
      <c r="AO6491" t="s">
        <v>19301</v>
      </c>
    </row>
    <row r="6492" spans="1:41" x14ac:dyDescent="0.25">
      <c r="A6492" s="1">
        <v>2023</v>
      </c>
      <c r="B6492" t="s">
        <v>5015</v>
      </c>
      <c r="C6492" t="s">
        <v>7140</v>
      </c>
      <c r="D6492" t="s">
        <v>7244</v>
      </c>
      <c r="E6492" t="s">
        <v>8044</v>
      </c>
      <c r="F6492" t="s">
        <v>10069</v>
      </c>
      <c r="G6492" t="s">
        <v>12237</v>
      </c>
      <c r="H6492" t="s">
        <v>12755</v>
      </c>
      <c r="I6492" s="1">
        <v>13575.357198184003</v>
      </c>
      <c r="J6492" s="1">
        <v>29841.020098258763</v>
      </c>
      <c r="K6492" s="1">
        <v>3318.1873167734507</v>
      </c>
      <c r="L6492" s="1">
        <v>3743.2310134124809</v>
      </c>
      <c r="M6492" s="1">
        <v>14220.786873567935</v>
      </c>
      <c r="N6492" s="1">
        <v>12966.921104397514</v>
      </c>
      <c r="O6492" s="1">
        <v>12434.248960440946</v>
      </c>
      <c r="P6492" s="1">
        <v>12545.806921199221</v>
      </c>
      <c r="Q6492" s="1">
        <v>5475.8133943054863</v>
      </c>
      <c r="R6492" s="1">
        <v>9716.3759887358865</v>
      </c>
      <c r="S6492" s="1">
        <v>13799.069520564039</v>
      </c>
      <c r="T6492" s="1">
        <v>13321.88400339331</v>
      </c>
      <c r="U6492" s="1">
        <v>2359.4677902557132</v>
      </c>
      <c r="V6492" s="1">
        <v>12813.031712771894</v>
      </c>
      <c r="W6492" s="1">
        <v>6232.8945812597558</v>
      </c>
      <c r="X6492" s="1">
        <v>16402.296689751714</v>
      </c>
      <c r="Y6492" s="1">
        <v>63955.962793339851</v>
      </c>
      <c r="Z6492" s="1">
        <v>7117.3803224686553</v>
      </c>
      <c r="AA6492" s="1">
        <v>97624.294717653451</v>
      </c>
      <c r="AB6492" s="1">
        <v>2231.6994795717305</v>
      </c>
      <c r="AC6492" s="1">
        <v>12907.327447414684</v>
      </c>
      <c r="AD6492" s="1">
        <v>16353.847477685713</v>
      </c>
      <c r="AE6492" s="1">
        <v>17133.553519180517</v>
      </c>
      <c r="AF6492" s="1">
        <v>39608.762793571936</v>
      </c>
      <c r="AG6492" s="1">
        <v>129536.75865201162</v>
      </c>
      <c r="AH6492" s="1">
        <v>22961.686624865128</v>
      </c>
      <c r="AI6492" s="1">
        <v>6469.849403287325</v>
      </c>
      <c r="AJ6492" s="1">
        <v>33639.276198835811</v>
      </c>
      <c r="AK6492" s="1">
        <v>9129.8091933007308</v>
      </c>
      <c r="AL6492" s="1">
        <v>641436.5625</v>
      </c>
      <c r="AM6492" s="1">
        <v>504560.3125</v>
      </c>
      <c r="AN6492" s="1">
        <v>136876.265625</v>
      </c>
      <c r="AO6492" t="s">
        <v>19302</v>
      </c>
    </row>
    <row r="6493" spans="1:41" x14ac:dyDescent="0.25">
      <c r="A6493" s="1">
        <v>2023</v>
      </c>
      <c r="B6493" t="s">
        <v>5016</v>
      </c>
      <c r="C6493" t="s">
        <v>7140</v>
      </c>
      <c r="D6493" t="s">
        <v>7244</v>
      </c>
      <c r="E6493" t="s">
        <v>8044</v>
      </c>
      <c r="F6493" t="s">
        <v>10069</v>
      </c>
      <c r="G6493" t="s">
        <v>12237</v>
      </c>
      <c r="H6493" t="s">
        <v>12755</v>
      </c>
      <c r="I6493" s="1">
        <v>20821.196940016343</v>
      </c>
      <c r="J6493" s="1">
        <v>21334.213121500587</v>
      </c>
      <c r="K6493" s="1">
        <v>3194.7638185495339</v>
      </c>
      <c r="L6493" s="1">
        <v>4528.0985067974862</v>
      </c>
      <c r="M6493" s="1">
        <v>13440.82291224873</v>
      </c>
      <c r="N6493" s="1">
        <v>12739.837873037504</v>
      </c>
      <c r="O6493" s="1">
        <v>12087.415783654245</v>
      </c>
      <c r="P6493" s="1">
        <v>7374.9796938900645</v>
      </c>
      <c r="Q6493" s="1">
        <v>5352.7676074843148</v>
      </c>
      <c r="R6493" s="1">
        <v>9281.6609903115695</v>
      </c>
      <c r="S6493" s="1">
        <v>13253.838002684593</v>
      </c>
      <c r="T6493" s="1">
        <v>13540.267454007177</v>
      </c>
      <c r="U6493" s="1">
        <v>2341.9746864919762</v>
      </c>
      <c r="V6493" s="1">
        <v>12768.91615232398</v>
      </c>
      <c r="W6493" s="1">
        <v>5321.7690526200331</v>
      </c>
      <c r="X6493" s="1">
        <v>15914.493071545239</v>
      </c>
      <c r="Y6493" s="1">
        <v>66370.617542383858</v>
      </c>
      <c r="Z6493" s="1">
        <v>7136.1903586236576</v>
      </c>
      <c r="AA6493" s="1">
        <v>99257.191421545635</v>
      </c>
      <c r="AB6493" s="1">
        <v>2267.4398695521854</v>
      </c>
      <c r="AC6493" s="1">
        <v>12451.384261442188</v>
      </c>
      <c r="AD6493" s="1">
        <v>15182.505933259097</v>
      </c>
      <c r="AE6493" s="1">
        <v>16559.081181457957</v>
      </c>
      <c r="AF6493" s="1">
        <v>39777.217965926466</v>
      </c>
      <c r="AG6493" s="1">
        <v>125886.58498310586</v>
      </c>
      <c r="AH6493" s="1">
        <v>27979.698274374259</v>
      </c>
      <c r="AI6493" s="1">
        <v>6590.3367329421817</v>
      </c>
      <c r="AJ6493" s="1">
        <v>33427.255640328243</v>
      </c>
      <c r="AK6493" s="1">
        <v>9296.2263056366246</v>
      </c>
      <c r="AL6493" s="1">
        <v>635478.75</v>
      </c>
      <c r="AM6493" s="1">
        <v>497409.1875</v>
      </c>
      <c r="AN6493" s="1">
        <v>138069.5625</v>
      </c>
      <c r="AO6493" t="s">
        <v>19303</v>
      </c>
    </row>
    <row r="6494" spans="1:41" x14ac:dyDescent="0.25">
      <c r="A6494" s="1">
        <v>2023</v>
      </c>
      <c r="B6494" t="s">
        <v>5017</v>
      </c>
      <c r="C6494" t="s">
        <v>7140</v>
      </c>
      <c r="D6494" t="s">
        <v>7244</v>
      </c>
      <c r="E6494" t="s">
        <v>8044</v>
      </c>
      <c r="F6494" t="s">
        <v>10069</v>
      </c>
      <c r="G6494" t="s">
        <v>12237</v>
      </c>
      <c r="H6494" t="s">
        <v>12755</v>
      </c>
      <c r="I6494" s="1">
        <v>19519.765022111493</v>
      </c>
      <c r="J6494" s="1">
        <v>52685.85108572914</v>
      </c>
      <c r="K6494" s="1">
        <v>2668.0141378923699</v>
      </c>
      <c r="L6494" s="1">
        <v>4067.7527324947255</v>
      </c>
      <c r="M6494" s="1">
        <v>17976.197127613381</v>
      </c>
      <c r="N6494" s="1">
        <v>13550.680804673455</v>
      </c>
      <c r="O6494" s="1">
        <v>12077.21158521154</v>
      </c>
      <c r="P6494" s="1">
        <v>13627.431903741233</v>
      </c>
      <c r="Q6494" s="1">
        <v>5000.0712009167655</v>
      </c>
      <c r="R6494" s="1">
        <v>10436.208991724938</v>
      </c>
      <c r="S6494" s="1">
        <v>20671.147740216453</v>
      </c>
      <c r="T6494" s="1">
        <v>14921.500324371351</v>
      </c>
      <c r="U6494" s="1">
        <v>2281.2192021327046</v>
      </c>
      <c r="V6494" s="1">
        <v>12469.316135471272</v>
      </c>
      <c r="W6494" s="1">
        <v>5404.715924351548</v>
      </c>
      <c r="X6494" s="1">
        <v>28457.723639957992</v>
      </c>
      <c r="Y6494" s="1">
        <v>64564.047137086229</v>
      </c>
      <c r="Z6494" s="1">
        <v>8297.4580281900053</v>
      </c>
      <c r="AA6494" s="1">
        <v>92156.197630458089</v>
      </c>
      <c r="AB6494" s="1">
        <v>4260.9735163560763</v>
      </c>
      <c r="AC6494" s="1">
        <v>13984.879263714112</v>
      </c>
      <c r="AD6494" s="1">
        <v>18845.755781407115</v>
      </c>
      <c r="AE6494" s="1">
        <v>17303.957636914303</v>
      </c>
      <c r="AF6494" s="1">
        <v>36113.91066988177</v>
      </c>
      <c r="AG6494" s="1">
        <v>135526.67640377663</v>
      </c>
      <c r="AH6494" s="1">
        <v>31567.955688545233</v>
      </c>
      <c r="AI6494" s="1">
        <v>9755.1455043370115</v>
      </c>
      <c r="AJ6494" s="1">
        <v>35450.896447569212</v>
      </c>
      <c r="AK6494" s="1">
        <v>9290.7836595950157</v>
      </c>
      <c r="AL6494" s="1">
        <v>712933.375</v>
      </c>
      <c r="AM6494" s="1">
        <v>537036.3125</v>
      </c>
      <c r="AN6494" s="1">
        <v>175897.125</v>
      </c>
      <c r="AO6494" t="s">
        <v>19304</v>
      </c>
    </row>
    <row r="6495" spans="1:41" x14ac:dyDescent="0.25">
      <c r="A6495" s="1">
        <v>2023</v>
      </c>
      <c r="B6495" t="s">
        <v>5018</v>
      </c>
      <c r="C6495" t="s">
        <v>7140</v>
      </c>
      <c r="D6495" t="s">
        <v>7244</v>
      </c>
      <c r="E6495" t="s">
        <v>8044</v>
      </c>
      <c r="F6495" t="s">
        <v>10069</v>
      </c>
      <c r="G6495" t="s">
        <v>12238</v>
      </c>
      <c r="H6495" t="s">
        <v>12755</v>
      </c>
      <c r="I6495" s="1">
        <v>18215.296869113688</v>
      </c>
      <c r="J6495" s="1">
        <v>13166.297497321701</v>
      </c>
      <c r="K6495" s="1">
        <v>1121</v>
      </c>
      <c r="L6495" s="1">
        <v>3363.2116997376361</v>
      </c>
      <c r="M6495" s="1">
        <v>12032.451181717421</v>
      </c>
      <c r="N6495" s="1">
        <v>10479.462</v>
      </c>
      <c r="O6495" s="1">
        <v>11633.40833765649</v>
      </c>
      <c r="P6495" s="1">
        <v>8875.6</v>
      </c>
      <c r="Q6495" s="1">
        <v>6852.3964871173921</v>
      </c>
      <c r="R6495" s="1">
        <v>10389.42881605217</v>
      </c>
      <c r="S6495" s="1">
        <v>19249.97381877332</v>
      </c>
      <c r="T6495" s="1">
        <v>14208.938440579561</v>
      </c>
      <c r="U6495" s="1">
        <v>2145</v>
      </c>
      <c r="V6495" s="1">
        <v>12505</v>
      </c>
      <c r="W6495" s="1">
        <v>4305.2853248365727</v>
      </c>
      <c r="X6495" s="1">
        <v>19981.10501629283</v>
      </c>
      <c r="Y6495" s="1">
        <v>84620</v>
      </c>
      <c r="Z6495" s="1">
        <v>7626.8053229654824</v>
      </c>
      <c r="AA6495" s="1">
        <v>100111.29196060239</v>
      </c>
      <c r="AB6495" s="1">
        <v>2194</v>
      </c>
      <c r="AC6495" s="1">
        <v>12612.7109986738</v>
      </c>
      <c r="AD6495" s="1">
        <v>16210.505715713271</v>
      </c>
      <c r="AE6495" s="1">
        <v>17453.12218792217</v>
      </c>
      <c r="AF6495" s="1">
        <v>41537.456652452027</v>
      </c>
      <c r="AG6495" s="1">
        <v>134236.43677728681</v>
      </c>
      <c r="AH6495" s="1">
        <v>26799.265415775732</v>
      </c>
      <c r="AI6495" s="1">
        <v>5889.4161781707498</v>
      </c>
      <c r="AJ6495" s="1">
        <v>46954.395132445803</v>
      </c>
      <c r="AK6495" s="1">
        <v>10033</v>
      </c>
      <c r="AL6495" s="1">
        <v>674802.25</v>
      </c>
      <c r="AM6495" s="1">
        <v>531143.9375</v>
      </c>
      <c r="AN6495" s="1">
        <v>143658.34375</v>
      </c>
      <c r="AO6495" t="s">
        <v>19305</v>
      </c>
    </row>
    <row r="6496" spans="1:41" x14ac:dyDescent="0.25">
      <c r="A6496" s="1">
        <v>2023</v>
      </c>
      <c r="B6496" t="s">
        <v>5019</v>
      </c>
      <c r="C6496" t="s">
        <v>7140</v>
      </c>
      <c r="D6496" t="s">
        <v>7244</v>
      </c>
      <c r="E6496" t="s">
        <v>8044</v>
      </c>
      <c r="F6496" t="s">
        <v>10069</v>
      </c>
      <c r="G6496" t="s">
        <v>12238</v>
      </c>
      <c r="H6496" t="s">
        <v>12755</v>
      </c>
      <c r="I6496" s="1">
        <v>20695.413980000001</v>
      </c>
      <c r="J6496" s="1">
        <v>55557.04047356447</v>
      </c>
      <c r="K6496" s="1">
        <v>2785.2994778523198</v>
      </c>
      <c r="L6496" s="1">
        <v>4654.7578000000003</v>
      </c>
      <c r="M6496" s="1">
        <v>19877.16362689267</v>
      </c>
      <c r="N6496" s="1">
        <v>13621.13290629394</v>
      </c>
      <c r="O6496" s="1">
        <v>11988.70834480644</v>
      </c>
      <c r="P6496" s="1">
        <v>14512.13099</v>
      </c>
      <c r="Q6496" s="1">
        <v>5353</v>
      </c>
      <c r="R6496" s="1">
        <v>11109.38141086488</v>
      </c>
      <c r="S6496" s="1">
        <v>20364.282427096459</v>
      </c>
      <c r="T6496" s="1">
        <v>16572.306238185261</v>
      </c>
      <c r="U6496" s="1">
        <v>2270.52</v>
      </c>
      <c r="V6496" s="1">
        <v>12780</v>
      </c>
      <c r="W6496" s="1">
        <v>9392.4882449999968</v>
      </c>
      <c r="X6496" s="1">
        <v>27998.44819941427</v>
      </c>
      <c r="Y6496" s="1">
        <v>65626.642993793939</v>
      </c>
      <c r="Z6496" s="1">
        <v>8291.3049181224014</v>
      </c>
      <c r="AA6496" s="1">
        <v>98132</v>
      </c>
      <c r="AB6496" s="1">
        <v>3948.7559999999989</v>
      </c>
      <c r="AC6496" s="1">
        <v>13561.401485799999</v>
      </c>
      <c r="AD6496" s="1">
        <v>15218.74764114155</v>
      </c>
      <c r="AE6496" s="1">
        <v>19249.439999999999</v>
      </c>
      <c r="AF6496" s="1">
        <v>43372.870216540483</v>
      </c>
      <c r="AG6496" s="1">
        <v>141295.19702748739</v>
      </c>
      <c r="AH6496" s="1">
        <v>31694.6817467888</v>
      </c>
      <c r="AI6496" s="1">
        <v>12980.214</v>
      </c>
      <c r="AJ6496" s="1">
        <v>34967.476444700347</v>
      </c>
      <c r="AK6496" s="1">
        <v>10587</v>
      </c>
      <c r="AL6496" s="1">
        <v>748457.8125</v>
      </c>
      <c r="AM6496" s="1">
        <v>565049.75</v>
      </c>
      <c r="AN6496" s="1">
        <v>183408.09375</v>
      </c>
      <c r="AO6496" t="s">
        <v>19306</v>
      </c>
    </row>
    <row r="6497" spans="1:41" x14ac:dyDescent="0.25">
      <c r="A6497" s="1">
        <v>2023</v>
      </c>
      <c r="B6497" t="s">
        <v>5020</v>
      </c>
      <c r="C6497" t="s">
        <v>7140</v>
      </c>
      <c r="D6497" t="s">
        <v>7244</v>
      </c>
      <c r="E6497" t="s">
        <v>8044</v>
      </c>
      <c r="F6497" t="s">
        <v>10069</v>
      </c>
      <c r="G6497" t="s">
        <v>12238</v>
      </c>
      <c r="H6497" t="s">
        <v>12755</v>
      </c>
      <c r="I6497" s="1">
        <v>13983.30232233545</v>
      </c>
      <c r="J6497" s="1">
        <v>29787.06078111432</v>
      </c>
      <c r="K6497" s="1">
        <v>3348.438245460231</v>
      </c>
      <c r="L6497" s="1">
        <v>3870.5548000000008</v>
      </c>
      <c r="M6497" s="1">
        <v>14378.65263515552</v>
      </c>
      <c r="N6497" s="1">
        <v>13162.372926018499</v>
      </c>
      <c r="O6497" s="1">
        <v>12547.65660577935</v>
      </c>
      <c r="P6497" s="1">
        <v>12817.473364371441</v>
      </c>
      <c r="Q6497" s="1">
        <v>5547.4682084752949</v>
      </c>
      <c r="R6497" s="1">
        <v>9680.4816307284</v>
      </c>
      <c r="S6497" s="1">
        <v>13925</v>
      </c>
      <c r="T6497" s="1">
        <v>13739.1815150208</v>
      </c>
      <c r="U6497" s="1">
        <v>2256.42093167744</v>
      </c>
      <c r="V6497" s="1">
        <v>13249</v>
      </c>
      <c r="W6497" s="1">
        <v>6333.0464716797842</v>
      </c>
      <c r="X6497" s="1">
        <v>16821.7751175552</v>
      </c>
      <c r="Y6497" s="1">
        <v>64808.751246084517</v>
      </c>
      <c r="Z6497" s="1">
        <v>7210</v>
      </c>
      <c r="AA6497" s="1">
        <v>100258</v>
      </c>
      <c r="AB6497" s="1">
        <v>2043.76</v>
      </c>
      <c r="AC6497" s="1">
        <v>13050.6291</v>
      </c>
      <c r="AD6497" s="1">
        <v>16567.848908631779</v>
      </c>
      <c r="AE6497" s="1">
        <v>17323.77311054237</v>
      </c>
      <c r="AF6497" s="1">
        <v>40849.476055163977</v>
      </c>
      <c r="AG6497" s="1">
        <v>133682</v>
      </c>
      <c r="AH6497" s="1">
        <v>22935</v>
      </c>
      <c r="AI6497" s="1">
        <v>6541.6787589600008</v>
      </c>
      <c r="AJ6497" s="1">
        <v>34693</v>
      </c>
      <c r="AK6497" s="1">
        <v>9059.1846858442004</v>
      </c>
      <c r="AL6497" s="1">
        <v>654471</v>
      </c>
      <c r="AM6497" s="1">
        <v>516229.75</v>
      </c>
      <c r="AN6497" s="1">
        <v>138241.21875</v>
      </c>
      <c r="AO6497" t="s">
        <v>19307</v>
      </c>
    </row>
    <row r="6498" spans="1:41" x14ac:dyDescent="0.25">
      <c r="A6498" s="1">
        <v>2023</v>
      </c>
      <c r="B6498" t="s">
        <v>5021</v>
      </c>
      <c r="C6498" t="s">
        <v>7140</v>
      </c>
      <c r="D6498" t="s">
        <v>7244</v>
      </c>
      <c r="E6498" t="s">
        <v>8044</v>
      </c>
      <c r="F6498" t="s">
        <v>10069</v>
      </c>
      <c r="G6498" t="s">
        <v>12238</v>
      </c>
      <c r="H6498" t="s">
        <v>12755</v>
      </c>
      <c r="I6498" s="1">
        <v>15528</v>
      </c>
      <c r="J6498" s="1">
        <v>20958.898696993881</v>
      </c>
      <c r="K6498" s="1">
        <v>3169.869154560457</v>
      </c>
      <c r="L6498" s="1">
        <v>4114.9762067952624</v>
      </c>
      <c r="M6498" s="1">
        <v>12662.16417821639</v>
      </c>
      <c r="N6498" s="1">
        <v>11742.017669904741</v>
      </c>
      <c r="O6498" s="1">
        <v>12093.291669417071</v>
      </c>
      <c r="P6498" s="1">
        <v>8290.1714071999995</v>
      </c>
      <c r="Q6498" s="1">
        <v>7095.6676841119252</v>
      </c>
      <c r="R6498" s="1">
        <v>10112.060794456889</v>
      </c>
      <c r="S6498" s="1">
        <v>17679.546022269449</v>
      </c>
      <c r="T6498" s="1">
        <v>13134.90355970127</v>
      </c>
      <c r="U6498" s="1">
        <v>2398.9840179976982</v>
      </c>
      <c r="V6498" s="1">
        <v>12912</v>
      </c>
      <c r="W6498" s="1">
        <v>5524.9525530426808</v>
      </c>
      <c r="X6498" s="1">
        <v>17666.326094178869</v>
      </c>
      <c r="Y6498" s="1">
        <v>66476.972800000003</v>
      </c>
      <c r="Z6498" s="1">
        <v>7796.3941720730609</v>
      </c>
      <c r="AA6498" s="1">
        <v>95304.12257593128</v>
      </c>
      <c r="AB6498" s="1">
        <v>0</v>
      </c>
      <c r="AC6498" s="1">
        <v>12146.94515457086</v>
      </c>
      <c r="AD6498" s="1">
        <v>16056.551438295781</v>
      </c>
      <c r="AE6498" s="1">
        <v>16664.538868777719</v>
      </c>
      <c r="AF6498" s="1">
        <v>41185.121359311022</v>
      </c>
      <c r="AG6498" s="1">
        <v>132818.1067074337</v>
      </c>
      <c r="AH6498" s="1">
        <v>22744.885276607161</v>
      </c>
      <c r="AI6498" s="1">
        <v>5788.2270792847221</v>
      </c>
      <c r="AJ6498" s="1">
        <v>44822.015873120567</v>
      </c>
      <c r="AK6498" s="1">
        <v>10181.951553824219</v>
      </c>
      <c r="AL6498" s="1">
        <v>647069.625</v>
      </c>
      <c r="AM6498" s="1">
        <v>510366.96875</v>
      </c>
      <c r="AN6498" s="1">
        <v>136702.671875</v>
      </c>
      <c r="AO6498" t="s">
        <v>19308</v>
      </c>
    </row>
    <row r="6499" spans="1:41" x14ac:dyDescent="0.25">
      <c r="A6499" s="1">
        <v>2023</v>
      </c>
      <c r="B6499" t="s">
        <v>5022</v>
      </c>
      <c r="C6499" t="s">
        <v>7140</v>
      </c>
      <c r="D6499" t="s">
        <v>7244</v>
      </c>
      <c r="E6499" t="s">
        <v>8044</v>
      </c>
      <c r="F6499" t="s">
        <v>10069</v>
      </c>
      <c r="G6499" t="s">
        <v>12238</v>
      </c>
      <c r="H6499" t="s">
        <v>12755</v>
      </c>
      <c r="I6499" s="1">
        <v>16686.229213700859</v>
      </c>
      <c r="J6499" s="1">
        <v>24541.66346116977</v>
      </c>
      <c r="K6499" s="1">
        <v>3305.591532604366</v>
      </c>
      <c r="L6499" s="1">
        <v>3657.4205135000011</v>
      </c>
      <c r="M6499" s="1">
        <v>12556.61392365774</v>
      </c>
      <c r="N6499" s="1">
        <v>10587.72391168351</v>
      </c>
      <c r="O6499" s="1">
        <v>13030</v>
      </c>
      <c r="P6499" s="1">
        <v>8875.6</v>
      </c>
      <c r="Q6499" s="1">
        <v>6187.2727981894304</v>
      </c>
      <c r="R6499" s="1">
        <v>9842.9958746779193</v>
      </c>
      <c r="S6499" s="1">
        <v>12040.62311598206</v>
      </c>
      <c r="T6499" s="1">
        <v>15067.22552012979</v>
      </c>
      <c r="U6499" s="1">
        <v>3046.3053103844131</v>
      </c>
      <c r="V6499" s="1">
        <v>12435</v>
      </c>
      <c r="W6499" s="1">
        <v>5141.0011736648376</v>
      </c>
      <c r="X6499" s="1">
        <v>20948.57683590701</v>
      </c>
      <c r="Y6499" s="1">
        <v>72282.280000000013</v>
      </c>
      <c r="Z6499" s="1">
        <v>8805.4430692597762</v>
      </c>
      <c r="AA6499" s="1">
        <v>91856.893035546469</v>
      </c>
      <c r="AB6499" s="1">
        <v>2218</v>
      </c>
      <c r="AC6499" s="1">
        <v>12548.201658452121</v>
      </c>
      <c r="AD6499" s="1">
        <v>17697.530621562979</v>
      </c>
      <c r="AE6499" s="1">
        <v>16699.126251363159</v>
      </c>
      <c r="AF6499" s="1">
        <v>40388.035520126687</v>
      </c>
      <c r="AG6499" s="1">
        <v>139098</v>
      </c>
      <c r="AH6499" s="1">
        <v>30769.833008819031</v>
      </c>
      <c r="AI6499" s="1">
        <v>5761.04917638814</v>
      </c>
      <c r="AJ6499" s="1">
        <v>46918.59905496522</v>
      </c>
      <c r="AK6499" s="1">
        <v>12307.60259784232</v>
      </c>
      <c r="AL6499" s="1">
        <v>675300.5</v>
      </c>
      <c r="AM6499" s="1">
        <v>524456.75</v>
      </c>
      <c r="AN6499" s="1">
        <v>150843.65625</v>
      </c>
      <c r="AO6499" t="s">
        <v>19309</v>
      </c>
    </row>
    <row r="6500" spans="1:41" x14ac:dyDescent="0.25">
      <c r="A6500" s="1">
        <v>2023</v>
      </c>
      <c r="B6500" t="s">
        <v>5023</v>
      </c>
      <c r="C6500" t="s">
        <v>7140</v>
      </c>
      <c r="D6500" t="s">
        <v>7244</v>
      </c>
      <c r="E6500" t="s">
        <v>8044</v>
      </c>
      <c r="F6500" t="s">
        <v>10069</v>
      </c>
      <c r="G6500" t="s">
        <v>12238</v>
      </c>
      <c r="H6500" t="s">
        <v>12755</v>
      </c>
      <c r="I6500" s="1">
        <v>20476.448256</v>
      </c>
      <c r="J6500" s="1">
        <v>55872.928063616971</v>
      </c>
      <c r="K6500" s="1">
        <v>2737.445125929758</v>
      </c>
      <c r="L6500" s="1">
        <v>4274.2319372172014</v>
      </c>
      <c r="M6500" s="1">
        <v>18487.4789735505</v>
      </c>
      <c r="N6500" s="1">
        <v>13922.696478399999</v>
      </c>
      <c r="O6500" s="1">
        <v>12420.713550016701</v>
      </c>
      <c r="P6500" s="1">
        <v>13636.55129827344</v>
      </c>
      <c r="Q6500" s="1">
        <v>5145.1486482915989</v>
      </c>
      <c r="R6500" s="1">
        <v>10825.243414472759</v>
      </c>
      <c r="S6500" s="1">
        <v>21205.36981886686</v>
      </c>
      <c r="T6500" s="1">
        <v>15684.56975843795</v>
      </c>
      <c r="U6500" s="1">
        <v>2359.3150799999999</v>
      </c>
      <c r="V6500" s="1">
        <v>12824</v>
      </c>
      <c r="W6500" s="1">
        <v>5178</v>
      </c>
      <c r="X6500" s="1">
        <v>29295.81598069036</v>
      </c>
      <c r="Y6500" s="1">
        <v>67648.657250844379</v>
      </c>
      <c r="Z6500" s="1">
        <v>8568.4867296365665</v>
      </c>
      <c r="AA6500" s="1">
        <v>98132</v>
      </c>
      <c r="AB6500" s="1">
        <v>4382.1647999999996</v>
      </c>
      <c r="AC6500" s="1">
        <v>14382.63941478499</v>
      </c>
      <c r="AD6500" s="1">
        <v>19392.566823240832</v>
      </c>
      <c r="AE6500" s="1">
        <v>17796.11954078155</v>
      </c>
      <c r="AF6500" s="1">
        <v>38448.285737755723</v>
      </c>
      <c r="AG6500" s="1">
        <v>143135</v>
      </c>
      <c r="AH6500" s="1">
        <v>33088.769931039853</v>
      </c>
      <c r="AI6500" s="1">
        <v>10032.60289788</v>
      </c>
      <c r="AJ6500" s="1">
        <v>37188.380388553567</v>
      </c>
      <c r="AK6500" s="1">
        <v>9546</v>
      </c>
      <c r="AL6500" s="1">
        <v>746087.625</v>
      </c>
      <c r="AM6500" s="1">
        <v>564636.125</v>
      </c>
      <c r="AN6500" s="1">
        <v>181451.5</v>
      </c>
      <c r="AO6500" t="s">
        <v>19310</v>
      </c>
    </row>
    <row r="6501" spans="1:41" x14ac:dyDescent="0.25">
      <c r="A6501" s="1">
        <v>2023</v>
      </c>
      <c r="B6501" t="s">
        <v>5024</v>
      </c>
      <c r="C6501" t="s">
        <v>7140</v>
      </c>
      <c r="D6501" t="s">
        <v>7244</v>
      </c>
      <c r="E6501" t="s">
        <v>8044</v>
      </c>
      <c r="F6501" t="s">
        <v>10069</v>
      </c>
      <c r="G6501" t="s">
        <v>12238</v>
      </c>
      <c r="H6501" t="s">
        <v>12755</v>
      </c>
      <c r="I6501" s="1">
        <v>21860.048849196679</v>
      </c>
      <c r="J6501" s="1">
        <v>22048.17437384187</v>
      </c>
      <c r="K6501" s="1">
        <v>3573.7941949770379</v>
      </c>
      <c r="L6501" s="1">
        <v>4663.5380746219671</v>
      </c>
      <c r="M6501" s="1">
        <v>13638.29805530092</v>
      </c>
      <c r="N6501" s="1">
        <v>13302.264773999999</v>
      </c>
      <c r="O6501" s="1">
        <v>12268.90440868778</v>
      </c>
      <c r="P6501" s="1">
        <v>8331</v>
      </c>
      <c r="Q6501" s="1">
        <v>5416.1506138784662</v>
      </c>
      <c r="R6501" s="1">
        <v>9216.5037765752386</v>
      </c>
      <c r="S6501" s="1">
        <v>13135.041342027231</v>
      </c>
      <c r="T6501" s="1">
        <v>12946.034376692151</v>
      </c>
      <c r="U6501" s="1">
        <v>2228.7754834440029</v>
      </c>
      <c r="V6501" s="1">
        <v>283</v>
      </c>
      <c r="W6501" s="1">
        <v>5431.7911608567556</v>
      </c>
      <c r="X6501" s="1">
        <v>16471.251544155271</v>
      </c>
      <c r="Y6501" s="1">
        <v>67909.408049999998</v>
      </c>
      <c r="Z6501" s="1">
        <v>7262.329036289846</v>
      </c>
      <c r="AA6501" s="1">
        <v>102541.18149538701</v>
      </c>
      <c r="AB6501" s="1">
        <v>2043</v>
      </c>
      <c r="AC6501" s="1">
        <v>12712.45219</v>
      </c>
      <c r="AD6501" s="1">
        <v>15450.870582440029</v>
      </c>
      <c r="AE6501" s="1">
        <v>16815.85724445005</v>
      </c>
      <c r="AF6501" s="1">
        <v>40966.99093629753</v>
      </c>
      <c r="AG6501" s="1">
        <v>131572.89943233549</v>
      </c>
      <c r="AH6501" s="1">
        <v>28987.728569980431</v>
      </c>
      <c r="AI6501" s="1">
        <v>6687.1524455896333</v>
      </c>
      <c r="AJ6501" s="1">
        <v>34596.6870328449</v>
      </c>
      <c r="AK6501" s="1">
        <v>9249.4868668145245</v>
      </c>
      <c r="AL6501" s="1">
        <v>641610.625</v>
      </c>
      <c r="AM6501" s="1">
        <v>501727.25</v>
      </c>
      <c r="AN6501" s="1">
        <v>139883.359375</v>
      </c>
      <c r="AO6501" t="s">
        <v>19311</v>
      </c>
    </row>
    <row r="6502" spans="1:41" x14ac:dyDescent="0.25">
      <c r="A6502" s="1">
        <v>2023</v>
      </c>
      <c r="B6502" t="s">
        <v>5025</v>
      </c>
      <c r="C6502" t="s">
        <v>7140</v>
      </c>
      <c r="D6502" t="s">
        <v>7244</v>
      </c>
      <c r="E6502" t="s">
        <v>8044</v>
      </c>
      <c r="F6502" t="s">
        <v>10069</v>
      </c>
      <c r="G6502" t="s">
        <v>12238</v>
      </c>
      <c r="H6502" t="s">
        <v>12755</v>
      </c>
      <c r="I6502" s="1">
        <v>17933.74185590263</v>
      </c>
      <c r="J6502" s="1">
        <v>45946.064139239781</v>
      </c>
      <c r="K6502" s="1">
        <v>2809.330833193671</v>
      </c>
      <c r="L6502" s="1">
        <v>3547.7966155678509</v>
      </c>
      <c r="M6502" s="1">
        <v>15705.15576347465</v>
      </c>
      <c r="N6502" s="1">
        <v>13580.872684766049</v>
      </c>
      <c r="O6502" s="1">
        <v>12879.12229275947</v>
      </c>
      <c r="P6502" s="1">
        <v>13170.55955415069</v>
      </c>
      <c r="Q6502" s="1">
        <v>5827.6869989511979</v>
      </c>
      <c r="R6502" s="1">
        <v>9557.8645213095824</v>
      </c>
      <c r="S6502" s="1">
        <v>17367.445623210479</v>
      </c>
      <c r="T6502" s="1">
        <v>15431.766932199371</v>
      </c>
      <c r="U6502" s="1">
        <v>2256.42093167744</v>
      </c>
      <c r="V6502" s="1">
        <v>12292</v>
      </c>
      <c r="W6502" s="1">
        <v>6245.560912258501</v>
      </c>
      <c r="X6502" s="1">
        <v>25714.752</v>
      </c>
      <c r="Y6502" s="1">
        <v>67399.138994205307</v>
      </c>
      <c r="Z6502" s="1">
        <v>9220.2042796338901</v>
      </c>
      <c r="AA6502" s="1">
        <v>98131</v>
      </c>
      <c r="AB6502" s="1">
        <v>2710</v>
      </c>
      <c r="AC6502" s="1">
        <v>12465.15121034247</v>
      </c>
      <c r="AD6502" s="1">
        <v>18636.355043967658</v>
      </c>
      <c r="AE6502" s="1">
        <v>17022.328148159999</v>
      </c>
      <c r="AF6502" s="1">
        <v>42664.112250555692</v>
      </c>
      <c r="AG6502" s="1">
        <v>151321</v>
      </c>
      <c r="AH6502" s="1">
        <v>26570.991839504739</v>
      </c>
      <c r="AI6502" s="1">
        <v>7201.4211604800003</v>
      </c>
      <c r="AJ6502" s="1">
        <v>35838.04474267082</v>
      </c>
      <c r="AK6502" s="1">
        <v>9178</v>
      </c>
      <c r="AL6502" s="1">
        <v>718624</v>
      </c>
      <c r="AM6502" s="1">
        <v>558174.0625</v>
      </c>
      <c r="AN6502" s="1">
        <v>160449.890625</v>
      </c>
      <c r="AO6502" t="s">
        <v>19312</v>
      </c>
    </row>
    <row r="6503" spans="1:41" x14ac:dyDescent="0.25">
      <c r="A6503" s="1">
        <v>2023</v>
      </c>
      <c r="B6503" t="s">
        <v>5026</v>
      </c>
      <c r="C6503" t="s">
        <v>7140</v>
      </c>
      <c r="D6503" t="s">
        <v>7244</v>
      </c>
      <c r="E6503" t="s">
        <v>8044</v>
      </c>
      <c r="F6503" t="s">
        <v>10069</v>
      </c>
      <c r="G6503" t="s">
        <v>12238</v>
      </c>
      <c r="H6503" t="s">
        <v>12755</v>
      </c>
      <c r="I6503" s="1">
        <v>20947.471352</v>
      </c>
      <c r="J6503" s="1">
        <v>48793.901213857418</v>
      </c>
      <c r="K6503" s="1">
        <v>2614.7685065999999</v>
      </c>
      <c r="L6503" s="1">
        <v>4278.3988084417442</v>
      </c>
      <c r="M6503" s="1">
        <v>16658.401259236471</v>
      </c>
      <c r="N6503" s="1">
        <v>15181.120594872</v>
      </c>
      <c r="O6503" s="1">
        <v>12607.923287561151</v>
      </c>
      <c r="P6503" s="1">
        <v>13885.287783176789</v>
      </c>
      <c r="Q6503" s="1">
        <v>5376.0511878697171</v>
      </c>
      <c r="R6503" s="1">
        <v>10613.72027463315</v>
      </c>
      <c r="S6503" s="1">
        <v>21723.532648560002</v>
      </c>
      <c r="T6503" s="1">
        <v>15597.496995071921</v>
      </c>
      <c r="U6503" s="1">
        <v>2219.50729199344</v>
      </c>
      <c r="V6503" s="1">
        <v>12395</v>
      </c>
      <c r="W6503" s="1">
        <v>5083.1863199999998</v>
      </c>
      <c r="X6503" s="1">
        <v>27224</v>
      </c>
      <c r="Y6503" s="1">
        <v>73780.849170061789</v>
      </c>
      <c r="Z6503" s="1">
        <v>9366.7149374438231</v>
      </c>
      <c r="AA6503" s="1">
        <v>98132</v>
      </c>
      <c r="AB6503" s="1">
        <v>4022.5836724000001</v>
      </c>
      <c r="AC6503" s="1">
        <v>12569.903084450531</v>
      </c>
      <c r="AD6503" s="1">
        <v>20749.033350178059</v>
      </c>
      <c r="AE6503" s="1">
        <v>18335.305384622941</v>
      </c>
      <c r="AF6503" s="1">
        <v>41383.243260115203</v>
      </c>
      <c r="AG6503" s="1">
        <v>145530</v>
      </c>
      <c r="AH6503" s="1">
        <v>27515.38637917029</v>
      </c>
      <c r="AI6503" s="1">
        <v>8775.1289520000009</v>
      </c>
      <c r="AJ6503" s="1">
        <v>36420.766047105302</v>
      </c>
      <c r="AK6503" s="1">
        <v>9587</v>
      </c>
      <c r="AL6503" s="1">
        <v>741367.625</v>
      </c>
      <c r="AM6503" s="1">
        <v>569209.25</v>
      </c>
      <c r="AN6503" s="1">
        <v>172158.4375</v>
      </c>
      <c r="AO6503" t="s">
        <v>19313</v>
      </c>
    </row>
    <row r="6504" spans="1:41" x14ac:dyDescent="0.25">
      <c r="A6504" s="1">
        <v>2023</v>
      </c>
      <c r="B6504" t="s">
        <v>5027</v>
      </c>
      <c r="C6504" t="s">
        <v>7140</v>
      </c>
      <c r="D6504" t="s">
        <v>7244</v>
      </c>
      <c r="E6504" t="s">
        <v>8045</v>
      </c>
      <c r="F6504" t="s">
        <v>10070</v>
      </c>
      <c r="G6504" t="s">
        <v>12239</v>
      </c>
      <c r="H6504" t="s">
        <v>12755</v>
      </c>
      <c r="I6504" s="1">
        <v>841.67378100860765</v>
      </c>
      <c r="J6504" s="1">
        <v>5066.027867518249</v>
      </c>
      <c r="K6504" s="1">
        <v>339.74485891097447</v>
      </c>
      <c r="L6504" s="1">
        <v>556.3949273494402</v>
      </c>
      <c r="M6504" s="1">
        <v>1577.5315964694209</v>
      </c>
      <c r="N6504" s="1">
        <v>596.86001297485404</v>
      </c>
      <c r="O6504" s="1">
        <v>1077.3829047766433</v>
      </c>
      <c r="P6504" s="1">
        <v>1626.2695354882878</v>
      </c>
      <c r="Q6504" s="1">
        <v>1.5792536215038893</v>
      </c>
      <c r="R6504" s="1">
        <v>815.92873006134494</v>
      </c>
      <c r="S6504" s="1">
        <v>1011.6271406353458</v>
      </c>
      <c r="T6504" s="1">
        <v>1922.0915672071569</v>
      </c>
      <c r="U6504" s="1">
        <v>37.430204203507792</v>
      </c>
      <c r="V6504" s="1">
        <v>1255.4292815284641</v>
      </c>
      <c r="W6504" s="1">
        <v>649.03974088882512</v>
      </c>
      <c r="X6504" s="1">
        <v>2852.788536591675</v>
      </c>
      <c r="Y6504" s="1">
        <v>4046.5085625413831</v>
      </c>
      <c r="Z6504" s="1">
        <v>1130.9679349376788</v>
      </c>
      <c r="AA6504" s="1">
        <v>9297.8650495794627</v>
      </c>
      <c r="AB6504" s="1">
        <v>606.97628438120751</v>
      </c>
      <c r="AC6504" s="1">
        <v>1234.7118305505953</v>
      </c>
      <c r="AD6504" s="1">
        <v>1552.6675386396114</v>
      </c>
      <c r="AE6504" s="1">
        <v>1834.8943658200933</v>
      </c>
      <c r="AF6504" s="1">
        <v>2256.3331744730754</v>
      </c>
      <c r="AG6504" s="1">
        <v>8571.5167626032853</v>
      </c>
      <c r="AH6504" s="1">
        <v>1315.6618266000187</v>
      </c>
      <c r="AI6504" s="1">
        <v>1042.9875819950414</v>
      </c>
      <c r="AJ6504" s="1">
        <v>1822.3107560502731</v>
      </c>
      <c r="AK6504" s="1">
        <v>768.83662688286279</v>
      </c>
      <c r="AL6504" s="1">
        <v>55710.03515625</v>
      </c>
      <c r="AM6504" s="1">
        <v>40992.703125</v>
      </c>
      <c r="AN6504" s="1">
        <v>14717.3369140625</v>
      </c>
      <c r="AO6504" t="s">
        <v>19314</v>
      </c>
    </row>
    <row r="6505" spans="1:41" x14ac:dyDescent="0.25">
      <c r="A6505" s="1">
        <v>2023</v>
      </c>
      <c r="B6505" t="s">
        <v>5028</v>
      </c>
      <c r="C6505" t="s">
        <v>7140</v>
      </c>
      <c r="D6505" t="s">
        <v>7244</v>
      </c>
      <c r="E6505" t="s">
        <v>8045</v>
      </c>
      <c r="F6505" t="s">
        <v>10070</v>
      </c>
      <c r="G6505" t="s">
        <v>12239</v>
      </c>
      <c r="H6505" t="s">
        <v>12755</v>
      </c>
      <c r="I6505" s="1">
        <v>475.62728751187655</v>
      </c>
      <c r="J6505" s="1">
        <v>3890.2560650216355</v>
      </c>
      <c r="K6505" s="1">
        <v>82.293644043711012</v>
      </c>
      <c r="L6505" s="1">
        <v>618.76801967361348</v>
      </c>
      <c r="M6505" s="1">
        <v>1207.9410011018699</v>
      </c>
      <c r="N6505" s="1">
        <v>499.59428529375134</v>
      </c>
      <c r="O6505" s="1">
        <v>1102.2150057696977</v>
      </c>
      <c r="P6505" s="1">
        <v>1483.4800899612972</v>
      </c>
      <c r="Q6505" s="1">
        <v>1.5627883084788108</v>
      </c>
      <c r="R6505" s="1">
        <v>656.76159253366529</v>
      </c>
      <c r="S6505" s="1">
        <v>1049.8159996525649</v>
      </c>
      <c r="T6505" s="1">
        <v>2697.2021586459268</v>
      </c>
      <c r="U6505" s="1">
        <v>55.727317327395184</v>
      </c>
      <c r="V6505" s="1">
        <v>985.25897034834691</v>
      </c>
      <c r="W6505" s="1">
        <v>327.67662588508369</v>
      </c>
      <c r="X6505" s="1">
        <v>1951.5706528053795</v>
      </c>
      <c r="Y6505" s="1">
        <v>3583.2665041515106</v>
      </c>
      <c r="Z6505" s="1">
        <v>1083.3390488445625</v>
      </c>
      <c r="AA6505" s="1">
        <v>10213.596836695962</v>
      </c>
      <c r="AB6505" s="1"/>
      <c r="AC6505" s="1">
        <v>948.81441936257704</v>
      </c>
      <c r="AD6505" s="1">
        <v>1452.4077359568641</v>
      </c>
      <c r="AE6505" s="1">
        <v>1868.723079227434</v>
      </c>
      <c r="AF6505" s="1">
        <v>905.53089284763132</v>
      </c>
      <c r="AG6505" s="1">
        <v>3857.1296336772466</v>
      </c>
      <c r="AH6505" s="1">
        <v>780.18244258353263</v>
      </c>
      <c r="AI6505" s="1">
        <v>558.38771962049975</v>
      </c>
      <c r="AJ6505" s="1">
        <v>2620.1964825243963</v>
      </c>
      <c r="AK6505" s="1">
        <v>613.000490601347</v>
      </c>
      <c r="AL6505" s="1">
        <v>45570.32421875</v>
      </c>
      <c r="AM6505" s="1">
        <v>33747.6328125</v>
      </c>
      <c r="AN6505" s="1">
        <v>11822.6943359375</v>
      </c>
      <c r="AO6505" t="s">
        <v>19315</v>
      </c>
    </row>
    <row r="6506" spans="1:41" x14ac:dyDescent="0.25">
      <c r="A6506" s="1">
        <v>2023</v>
      </c>
      <c r="B6506" t="s">
        <v>5029</v>
      </c>
      <c r="C6506" t="s">
        <v>7140</v>
      </c>
      <c r="D6506" t="s">
        <v>7244</v>
      </c>
      <c r="E6506" t="s">
        <v>8045</v>
      </c>
      <c r="F6506" t="s">
        <v>10070</v>
      </c>
      <c r="G6506" t="s">
        <v>12239</v>
      </c>
      <c r="H6506" t="s">
        <v>12755</v>
      </c>
      <c r="I6506" s="1">
        <v>523.71258036910012</v>
      </c>
      <c r="J6506" s="1">
        <v>4663.7361367324174</v>
      </c>
      <c r="K6506" s="1">
        <v>130.07535619751155</v>
      </c>
      <c r="L6506" s="1">
        <v>401.7685916680818</v>
      </c>
      <c r="M6506" s="1">
        <v>1220.8437868367125</v>
      </c>
      <c r="N6506" s="1">
        <v>270.80534908014351</v>
      </c>
      <c r="O6506" s="1">
        <v>1197.5149778033174</v>
      </c>
      <c r="P6506" s="1">
        <v>1248.7234194961109</v>
      </c>
      <c r="Q6506" s="1">
        <v>1.5780014141597367</v>
      </c>
      <c r="R6506" s="1">
        <v>679.24187875169071</v>
      </c>
      <c r="S6506" s="1">
        <v>1329.6264732508043</v>
      </c>
      <c r="T6506" s="1">
        <v>2441.687573673425</v>
      </c>
      <c r="U6506" s="1">
        <v>34.579929370589646</v>
      </c>
      <c r="V6506" s="1">
        <v>1133.1650057820759</v>
      </c>
      <c r="W6506" s="1">
        <v>332.95739641001251</v>
      </c>
      <c r="X6506" s="1">
        <v>2067.3825267288362</v>
      </c>
      <c r="Y6506" s="1">
        <v>3762.4185794331415</v>
      </c>
      <c r="Z6506" s="1">
        <v>1198.6466270760452</v>
      </c>
      <c r="AA6506" s="1">
        <v>10387.312712219884</v>
      </c>
      <c r="AB6506" s="1">
        <v>159.81955027680601</v>
      </c>
      <c r="AC6506" s="1">
        <v>1177.8559459492928</v>
      </c>
      <c r="AD6506" s="1">
        <v>1466.5459773622943</v>
      </c>
      <c r="AE6506" s="1">
        <v>2045.4682719455102</v>
      </c>
      <c r="AF6506" s="1">
        <v>1030.8558673200662</v>
      </c>
      <c r="AG6506" s="1">
        <v>4904.489984296305</v>
      </c>
      <c r="AH6506" s="1">
        <v>792.82705375164153</v>
      </c>
      <c r="AI6506" s="1">
        <v>1113.1875619974753</v>
      </c>
      <c r="AJ6506" s="1">
        <v>1628.1616684449612</v>
      </c>
      <c r="AK6506" s="1">
        <v>665.91479282002501</v>
      </c>
      <c r="AL6506" s="1">
        <v>48010.90234375</v>
      </c>
      <c r="AM6506" s="1">
        <v>35092.51953125</v>
      </c>
      <c r="AN6506" s="1">
        <v>12918.3828125</v>
      </c>
      <c r="AO6506" t="s">
        <v>19316</v>
      </c>
    </row>
    <row r="6507" spans="1:41" x14ac:dyDescent="0.25">
      <c r="A6507" s="1">
        <v>2023</v>
      </c>
      <c r="B6507" t="s">
        <v>5030</v>
      </c>
      <c r="C6507" t="s">
        <v>7140</v>
      </c>
      <c r="D6507" t="s">
        <v>7244</v>
      </c>
      <c r="E6507" t="s">
        <v>8045</v>
      </c>
      <c r="F6507" t="s">
        <v>10070</v>
      </c>
      <c r="G6507" t="s">
        <v>12239</v>
      </c>
      <c r="H6507" t="s">
        <v>12755</v>
      </c>
      <c r="I6507" s="1">
        <v>586.4989035086686</v>
      </c>
      <c r="J6507" s="1">
        <v>5126.3313081221258</v>
      </c>
      <c r="K6507" s="1">
        <v>183.64720855719051</v>
      </c>
      <c r="L6507" s="1">
        <v>384.27913004452586</v>
      </c>
      <c r="M6507" s="1">
        <v>1167.6990139474542</v>
      </c>
      <c r="N6507" s="1">
        <v>293.40136196722801</v>
      </c>
      <c r="O6507" s="1">
        <v>1077.46772650606</v>
      </c>
      <c r="P6507" s="1">
        <v>1441.1295381425064</v>
      </c>
      <c r="Q6507" s="1">
        <v>1.7969523944627244</v>
      </c>
      <c r="R6507" s="1">
        <v>667.68542103177117</v>
      </c>
      <c r="S6507" s="1">
        <v>1115.6833305988857</v>
      </c>
      <c r="T6507" s="1">
        <v>1910.7802046412887</v>
      </c>
      <c r="U6507" s="1">
        <v>37.366368446318539</v>
      </c>
      <c r="V6507" s="1">
        <v>1111.4371523663497</v>
      </c>
      <c r="W6507" s="1">
        <v>605.08039813640812</v>
      </c>
      <c r="X6507" s="1">
        <v>2441.5524837083135</v>
      </c>
      <c r="Y6507" s="1">
        <v>3779.0986269572154</v>
      </c>
      <c r="Z6507" s="1">
        <v>1265.6527045289583</v>
      </c>
      <c r="AA6507" s="1">
        <v>9219.5144873942172</v>
      </c>
      <c r="AB6507" s="1">
        <v>320.58645655648286</v>
      </c>
      <c r="AC6507" s="1">
        <v>1044.6261917387878</v>
      </c>
      <c r="AD6507" s="1">
        <v>1576.723578608767</v>
      </c>
      <c r="AE6507" s="1">
        <v>1857.7029767345862</v>
      </c>
      <c r="AF6507" s="1">
        <v>1527.0955395493179</v>
      </c>
      <c r="AG6507" s="1">
        <v>5838.4950697372706</v>
      </c>
      <c r="AH6507" s="1">
        <v>1105.5576152700978</v>
      </c>
      <c r="AI6507" s="1">
        <v>760.06590362397924</v>
      </c>
      <c r="AJ6507" s="1">
        <v>1753.6716100374495</v>
      </c>
      <c r="AK6507" s="1">
        <v>721.8502995311535</v>
      </c>
      <c r="AL6507" s="1">
        <v>48922.4765625</v>
      </c>
      <c r="AM6507" s="1">
        <v>35935.78515625</v>
      </c>
      <c r="AN6507" s="1">
        <v>12986.6943359375</v>
      </c>
      <c r="AO6507" t="s">
        <v>19317</v>
      </c>
    </row>
    <row r="6508" spans="1:41" x14ac:dyDescent="0.25">
      <c r="A6508" s="1">
        <v>2023</v>
      </c>
      <c r="B6508" t="s">
        <v>5031</v>
      </c>
      <c r="C6508" t="s">
        <v>7140</v>
      </c>
      <c r="D6508" t="s">
        <v>7244</v>
      </c>
      <c r="E6508" t="s">
        <v>8045</v>
      </c>
      <c r="F6508" t="s">
        <v>10070</v>
      </c>
      <c r="G6508" t="s">
        <v>12239</v>
      </c>
      <c r="H6508" t="s">
        <v>12755</v>
      </c>
      <c r="I6508" s="1">
        <v>826.47625986498815</v>
      </c>
      <c r="J6508" s="1">
        <v>5475.4052216055461</v>
      </c>
      <c r="K6508" s="1">
        <v>230.2172634881189</v>
      </c>
      <c r="L6508" s="1">
        <v>568.20242865717933</v>
      </c>
      <c r="M6508" s="1">
        <v>1394.6786885221675</v>
      </c>
      <c r="N6508" s="1">
        <v>343.73664195447276</v>
      </c>
      <c r="O6508" s="1">
        <v>1048.5917547037036</v>
      </c>
      <c r="P6508" s="1">
        <v>1588.4646433633609</v>
      </c>
      <c r="Q6508" s="1">
        <v>1.7915510052753119</v>
      </c>
      <c r="R6508" s="1">
        <v>733.77198164398044</v>
      </c>
      <c r="S6508" s="1">
        <v>1033.0953248312351</v>
      </c>
      <c r="T6508" s="1">
        <v>1859.5715846962232</v>
      </c>
      <c r="U6508" s="1">
        <v>34.158263820219958</v>
      </c>
      <c r="V6508" s="1">
        <v>1223.1848646001824</v>
      </c>
      <c r="W6508" s="1">
        <v>618.82409957390985</v>
      </c>
      <c r="X6508" s="1">
        <v>2376.1192471118407</v>
      </c>
      <c r="Y6508" s="1">
        <v>4080.7265330833789</v>
      </c>
      <c r="Z6508" s="1">
        <v>1259.7672543512995</v>
      </c>
      <c r="AA6508" s="1">
        <v>9368.108405569641</v>
      </c>
      <c r="AB6508" s="1">
        <v>311.99478809903303</v>
      </c>
      <c r="AC6508" s="1">
        <v>965.41658954068453</v>
      </c>
      <c r="AD6508" s="1">
        <v>1762.4163113241686</v>
      </c>
      <c r="AE6508" s="1">
        <v>2101.3158907067323</v>
      </c>
      <c r="AF6508" s="1">
        <v>1576.9786895418872</v>
      </c>
      <c r="AG6508" s="1">
        <v>8610.8495324683445</v>
      </c>
      <c r="AH6508" s="1">
        <v>1067.1874705506659</v>
      </c>
      <c r="AI6508" s="1">
        <v>1036.1946108057289</v>
      </c>
      <c r="AJ6508" s="1">
        <v>1875.0680145686918</v>
      </c>
      <c r="AK6508" s="1">
        <v>702.50482088523995</v>
      </c>
      <c r="AL6508" s="1">
        <v>54074.8203125</v>
      </c>
      <c r="AM6508" s="1">
        <v>40633.421875</v>
      </c>
      <c r="AN6508" s="1">
        <v>13441.396484375</v>
      </c>
      <c r="AO6508" t="s">
        <v>19318</v>
      </c>
    </row>
    <row r="6509" spans="1:41" x14ac:dyDescent="0.25">
      <c r="A6509" s="1">
        <v>2023</v>
      </c>
      <c r="B6509" t="s">
        <v>5032</v>
      </c>
      <c r="C6509" t="s">
        <v>7140</v>
      </c>
      <c r="D6509" t="s">
        <v>7244</v>
      </c>
      <c r="E6509" t="s">
        <v>8045</v>
      </c>
      <c r="F6509" t="s">
        <v>10070</v>
      </c>
      <c r="G6509" t="s">
        <v>12239</v>
      </c>
      <c r="H6509" t="s">
        <v>12755</v>
      </c>
      <c r="I6509" s="1">
        <v>107.34306260081379</v>
      </c>
      <c r="J6509" s="1">
        <v>3729.0508378090422</v>
      </c>
      <c r="K6509" s="1">
        <v>70.422509093436076</v>
      </c>
      <c r="L6509" s="1">
        <v>627.09567621297845</v>
      </c>
      <c r="M6509" s="1">
        <v>1192.5848265629379</v>
      </c>
      <c r="N6509" s="1">
        <v>300.14685999029678</v>
      </c>
      <c r="O6509" s="1">
        <v>1105.5216110064807</v>
      </c>
      <c r="P6509" s="1">
        <v>1257.6789433524887</v>
      </c>
      <c r="Q6509" s="1">
        <v>1.6256533206297623</v>
      </c>
      <c r="R6509" s="1">
        <v>531.22984992936529</v>
      </c>
      <c r="S6509" s="1">
        <v>808.14034876907976</v>
      </c>
      <c r="T6509" s="1">
        <v>2012.0716883838879</v>
      </c>
      <c r="U6509" s="1">
        <v>39.123616163020046</v>
      </c>
      <c r="V6509" s="1">
        <v>1125.6423278903194</v>
      </c>
      <c r="W6509" s="1">
        <v>279.45440116442887</v>
      </c>
      <c r="X6509" s="1">
        <v>1788.5081674523449</v>
      </c>
      <c r="Y6509" s="1">
        <v>3275.2055816471066</v>
      </c>
      <c r="Z6509" s="1">
        <v>950.14496395905815</v>
      </c>
      <c r="AA6509" s="1">
        <v>10082.023878823335</v>
      </c>
      <c r="AB6509" s="1">
        <v>418.06378414198559</v>
      </c>
      <c r="AC6509" s="1">
        <v>965.79441042426618</v>
      </c>
      <c r="AD6509" s="1">
        <v>1569.3807056848857</v>
      </c>
      <c r="AE6509" s="1">
        <v>1475.5192381481845</v>
      </c>
      <c r="AF6509" s="1">
        <v>899.87368124882232</v>
      </c>
      <c r="AG6509" s="1">
        <v>4451.1497017470228</v>
      </c>
      <c r="AH6509" s="1">
        <v>912.13916540069579</v>
      </c>
      <c r="AI6509" s="1">
        <v>560.02661993351546</v>
      </c>
      <c r="AJ6509" s="1">
        <v>1433.4476444038385</v>
      </c>
      <c r="AK6509" s="1">
        <v>584.64096358807831</v>
      </c>
      <c r="AL6509" s="1">
        <v>42553.0546875</v>
      </c>
      <c r="AM6509" s="1">
        <v>31252.095703125</v>
      </c>
      <c r="AN6509" s="1">
        <v>11300.955078125</v>
      </c>
      <c r="AO6509" t="s">
        <v>19319</v>
      </c>
    </row>
    <row r="6510" spans="1:41" x14ac:dyDescent="0.25">
      <c r="A6510" s="1">
        <v>2023</v>
      </c>
      <c r="B6510" t="s">
        <v>5033</v>
      </c>
      <c r="C6510" t="s">
        <v>7140</v>
      </c>
      <c r="D6510" t="s">
        <v>7244</v>
      </c>
      <c r="E6510" t="s">
        <v>8045</v>
      </c>
      <c r="F6510" t="s">
        <v>10070</v>
      </c>
      <c r="G6510" t="s">
        <v>12239</v>
      </c>
      <c r="H6510" t="s">
        <v>12755</v>
      </c>
      <c r="I6510" s="1">
        <v>116.82865842667269</v>
      </c>
      <c r="J6510" s="1">
        <v>1907.4695913328364</v>
      </c>
      <c r="K6510" s="1">
        <v>61.510869151205092</v>
      </c>
      <c r="L6510" s="1">
        <v>523.98147795471004</v>
      </c>
      <c r="M6510" s="1">
        <v>1007.1569634613682</v>
      </c>
      <c r="N6510" s="1">
        <v>318.9452474506931</v>
      </c>
      <c r="O6510" s="1">
        <v>1123.1429070942263</v>
      </c>
      <c r="P6510" s="1">
        <v>1366.9082033601132</v>
      </c>
      <c r="Q6510" s="1">
        <v>1.4808172203067893</v>
      </c>
      <c r="R6510" s="1">
        <v>483.33874070813602</v>
      </c>
      <c r="S6510" s="1">
        <v>1170.9846942118304</v>
      </c>
      <c r="T6510" s="1">
        <v>1640.2898440321358</v>
      </c>
      <c r="U6510" s="1">
        <v>27.498627569713186</v>
      </c>
      <c r="V6510" s="1">
        <v>1208.5746698042335</v>
      </c>
      <c r="W6510" s="1">
        <v>284.77254236669023</v>
      </c>
      <c r="X6510" s="1">
        <v>1631.1771226764017</v>
      </c>
      <c r="Y6510" s="1">
        <v>3143.8888677282603</v>
      </c>
      <c r="Z6510" s="1">
        <v>968.22664404674686</v>
      </c>
      <c r="AA6510" s="1">
        <v>10122.548303583542</v>
      </c>
      <c r="AB6510" s="1">
        <v>426.01972338056862</v>
      </c>
      <c r="AC6510" s="1">
        <v>820.69168529741194</v>
      </c>
      <c r="AD6510" s="1">
        <v>1429.558162680785</v>
      </c>
      <c r="AE6510" s="1">
        <v>1348.2200825322409</v>
      </c>
      <c r="AF6510" s="1">
        <v>932.40384627654157</v>
      </c>
      <c r="AG6510" s="1">
        <v>5316.4625135870892</v>
      </c>
      <c r="AH6510" s="1">
        <v>1309.9536948867751</v>
      </c>
      <c r="AI6510" s="1">
        <v>570.6841749028473</v>
      </c>
      <c r="AJ6510" s="1">
        <v>1590.3466033844134</v>
      </c>
      <c r="AK6510" s="1">
        <v>553.59782236084584</v>
      </c>
      <c r="AL6510" s="1">
        <v>41406.6640625</v>
      </c>
      <c r="AM6510" s="1">
        <v>30197.814453125</v>
      </c>
      <c r="AN6510" s="1">
        <v>11208.849609375</v>
      </c>
      <c r="AO6510" t="s">
        <v>19320</v>
      </c>
    </row>
    <row r="6511" spans="1:41" x14ac:dyDescent="0.25">
      <c r="A6511" s="1">
        <v>2023</v>
      </c>
      <c r="B6511" t="s">
        <v>5034</v>
      </c>
      <c r="C6511" t="s">
        <v>7140</v>
      </c>
      <c r="D6511" t="s">
        <v>7244</v>
      </c>
      <c r="E6511" t="s">
        <v>8045</v>
      </c>
      <c r="F6511" t="s">
        <v>10070</v>
      </c>
      <c r="G6511" t="s">
        <v>12239</v>
      </c>
      <c r="H6511" t="s">
        <v>12755</v>
      </c>
      <c r="I6511" s="1">
        <v>604.06177675253173</v>
      </c>
      <c r="J6511" s="1">
        <v>5167.3294937981746</v>
      </c>
      <c r="K6511" s="1">
        <v>129.89710469472635</v>
      </c>
      <c r="L6511" s="1">
        <v>395.28868928101463</v>
      </c>
      <c r="M6511" s="1">
        <v>1091.957705196173</v>
      </c>
      <c r="N6511" s="1">
        <v>675.56778836137653</v>
      </c>
      <c r="O6511" s="1">
        <v>1108.3370707741155</v>
      </c>
      <c r="P6511" s="1">
        <v>1737.3936117956375</v>
      </c>
      <c r="Q6511" s="1">
        <v>1.5758389667008641</v>
      </c>
      <c r="R6511" s="1">
        <v>672.07970354313022</v>
      </c>
      <c r="S6511" s="1">
        <v>1147.6475481611778</v>
      </c>
      <c r="T6511" s="1">
        <v>1747.1323283138768</v>
      </c>
      <c r="U6511" s="1">
        <v>40.377783077787498</v>
      </c>
      <c r="V6511" s="1">
        <v>1136.727971109216</v>
      </c>
      <c r="W6511" s="1">
        <v>449.88657454082329</v>
      </c>
      <c r="X6511" s="1">
        <v>2159.8923408780302</v>
      </c>
      <c r="Y6511" s="1">
        <v>3827.3117567125864</v>
      </c>
      <c r="Z6511" s="1">
        <v>1208.7971796521635</v>
      </c>
      <c r="AA6511" s="1">
        <v>9562.2736244028874</v>
      </c>
      <c r="AB6511" s="1">
        <v>157.56949685980777</v>
      </c>
      <c r="AC6511" s="1">
        <v>1217.0742190575504</v>
      </c>
      <c r="AD6511" s="1">
        <v>1464.5368325875738</v>
      </c>
      <c r="AE6511" s="1">
        <v>1900.0064070413409</v>
      </c>
      <c r="AF6511" s="1">
        <v>1363.3556021471766</v>
      </c>
      <c r="AG6511" s="1">
        <v>5493.6392148419463</v>
      </c>
      <c r="AH6511" s="1">
        <v>789.48542085683312</v>
      </c>
      <c r="AI6511" s="1">
        <v>781.84171692045993</v>
      </c>
      <c r="AJ6511" s="1">
        <v>1586.3100873748415</v>
      </c>
      <c r="AK6511" s="1">
        <v>655.17462311770385</v>
      </c>
      <c r="AL6511" s="1">
        <v>48272.53125</v>
      </c>
      <c r="AM6511" s="1">
        <v>36589.16796875</v>
      </c>
      <c r="AN6511" s="1">
        <v>11683.359375</v>
      </c>
      <c r="AO6511" t="s">
        <v>19321</v>
      </c>
    </row>
    <row r="6512" spans="1:41" x14ac:dyDescent="0.25">
      <c r="A6512" s="1">
        <v>2023</v>
      </c>
      <c r="B6512" t="s">
        <v>5035</v>
      </c>
      <c r="C6512" t="s">
        <v>7140</v>
      </c>
      <c r="D6512" t="s">
        <v>7244</v>
      </c>
      <c r="E6512" t="s">
        <v>8045</v>
      </c>
      <c r="F6512" t="s">
        <v>10070</v>
      </c>
      <c r="G6512" t="s">
        <v>12239</v>
      </c>
      <c r="H6512" t="s">
        <v>12755</v>
      </c>
      <c r="I6512" s="1">
        <v>837.43842364532031</v>
      </c>
      <c r="J6512" s="1">
        <v>5099.2306614790359</v>
      </c>
      <c r="K6512" s="1">
        <v>341.33142500000002</v>
      </c>
      <c r="L6512" s="1">
        <v>550</v>
      </c>
      <c r="M6512" s="1">
        <v>2049.0196078431368</v>
      </c>
      <c r="N6512" s="1">
        <v>724.81112499999995</v>
      </c>
      <c r="O6512" s="1">
        <v>1095</v>
      </c>
      <c r="P6512" s="1">
        <v>1645</v>
      </c>
      <c r="Q6512" s="1">
        <v>2</v>
      </c>
      <c r="R6512" s="1">
        <v>806.5508499</v>
      </c>
      <c r="S6512" s="1">
        <v>1000</v>
      </c>
      <c r="T6512" s="1">
        <v>2150</v>
      </c>
      <c r="U6512" s="1">
        <v>38</v>
      </c>
      <c r="V6512" s="1">
        <v>1264</v>
      </c>
      <c r="W6512" s="1">
        <v>650</v>
      </c>
      <c r="X6512" s="1">
        <v>2889.1025432349938</v>
      </c>
      <c r="Y6512" s="1">
        <v>4300</v>
      </c>
      <c r="Z6512" s="1">
        <v>809.61338195282781</v>
      </c>
      <c r="AA6512" s="1">
        <v>9827</v>
      </c>
      <c r="AB6512" s="1">
        <v>612</v>
      </c>
      <c r="AC6512" s="1">
        <v>1421.1174384236449</v>
      </c>
      <c r="AD6512" s="1">
        <v>1215.0952</v>
      </c>
      <c r="AE6512" s="1">
        <v>1850</v>
      </c>
      <c r="AF6512" s="1">
        <v>2391.1999999999998</v>
      </c>
      <c r="AG6512" s="1">
        <v>5337.3316707690356</v>
      </c>
      <c r="AH6512" s="1">
        <v>1616</v>
      </c>
      <c r="AI6512" s="1">
        <v>1034</v>
      </c>
      <c r="AJ6512" s="1">
        <v>1759.183508571429</v>
      </c>
      <c r="AK6512" s="1">
        <v>760</v>
      </c>
      <c r="AL6512" s="1">
        <v>54074.02734375</v>
      </c>
      <c r="AM6512" s="1">
        <v>38662.4765625</v>
      </c>
      <c r="AN6512" s="1">
        <v>15411.548828125</v>
      </c>
      <c r="AO6512" t="s">
        <v>19322</v>
      </c>
    </row>
    <row r="6513" spans="1:41" x14ac:dyDescent="0.25">
      <c r="A6513" s="1">
        <v>2023</v>
      </c>
      <c r="B6513" t="s">
        <v>5036</v>
      </c>
      <c r="C6513" t="s">
        <v>7140</v>
      </c>
      <c r="D6513" t="s">
        <v>7244</v>
      </c>
      <c r="E6513" t="s">
        <v>8045</v>
      </c>
      <c r="F6513" t="s">
        <v>10070</v>
      </c>
      <c r="G6513" t="s">
        <v>12240</v>
      </c>
      <c r="H6513" t="s">
        <v>12755</v>
      </c>
      <c r="I6513" s="1">
        <v>114.3204040682417</v>
      </c>
      <c r="J6513" s="1">
        <v>4089.6000000000008</v>
      </c>
      <c r="K6513" s="1">
        <v>77.361793244104476</v>
      </c>
      <c r="L6513" s="1">
        <v>669.10470000000009</v>
      </c>
      <c r="M6513" s="1">
        <v>1280.2641378275121</v>
      </c>
      <c r="N6513" s="1">
        <v>325.63482192218191</v>
      </c>
      <c r="O6513" s="1">
        <v>1235</v>
      </c>
      <c r="P6513" s="1">
        <v>1536</v>
      </c>
      <c r="Q6513" s="1">
        <v>1.943438558028429</v>
      </c>
      <c r="R6513" s="1">
        <v>600.97028615837723</v>
      </c>
      <c r="S6513" s="1">
        <v>966.11688000486367</v>
      </c>
      <c r="T6513" s="1">
        <v>2453.2152358628191</v>
      </c>
      <c r="U6513" s="1">
        <v>41.82823990178089</v>
      </c>
      <c r="V6513" s="1">
        <v>1204</v>
      </c>
      <c r="W6513" s="1">
        <v>292.91484525056637</v>
      </c>
      <c r="X6513" s="1">
        <v>2112.9724957545441</v>
      </c>
      <c r="Y6513" s="1">
        <v>3814.86</v>
      </c>
      <c r="Z6513" s="1">
        <v>1135.5999999999999</v>
      </c>
      <c r="AA6513" s="1">
        <v>10987.262675268081</v>
      </c>
      <c r="AB6513" s="1">
        <v>374</v>
      </c>
      <c r="AC6513" s="1">
        <v>1094.648479738097</v>
      </c>
      <c r="AD6513" s="1">
        <v>1969.973969109202</v>
      </c>
      <c r="AE6513" s="1">
        <v>1546.590382922991</v>
      </c>
      <c r="AF6513" s="1">
        <v>960.19570080686401</v>
      </c>
      <c r="AG6513" s="1">
        <v>5056</v>
      </c>
      <c r="AH6513" s="1">
        <v>1123.0511387567481</v>
      </c>
      <c r="AI6513" s="1">
        <v>587.00134988213506</v>
      </c>
      <c r="AJ6513" s="1">
        <v>1752.3486818564161</v>
      </c>
      <c r="AK6513" s="1">
        <v>738.09299888924147</v>
      </c>
      <c r="AL6513" s="1">
        <v>48140.8671875</v>
      </c>
      <c r="AM6513" s="1">
        <v>34930.90234375</v>
      </c>
      <c r="AN6513" s="1">
        <v>13209.9638671875</v>
      </c>
      <c r="AO6513" t="s">
        <v>19323</v>
      </c>
    </row>
    <row r="6514" spans="1:41" x14ac:dyDescent="0.25">
      <c r="A6514" s="1">
        <v>2023</v>
      </c>
      <c r="B6514" t="s">
        <v>5037</v>
      </c>
      <c r="C6514" t="s">
        <v>7140</v>
      </c>
      <c r="D6514" t="s">
        <v>7244</v>
      </c>
      <c r="E6514" t="s">
        <v>8045</v>
      </c>
      <c r="F6514" t="s">
        <v>10070</v>
      </c>
      <c r="G6514" t="s">
        <v>12240</v>
      </c>
      <c r="H6514" t="s">
        <v>12755</v>
      </c>
      <c r="I6514" s="1">
        <v>523.7064105609079</v>
      </c>
      <c r="J6514" s="1">
        <v>4819.8106483072124</v>
      </c>
      <c r="K6514" s="1">
        <v>129.41373017288859</v>
      </c>
      <c r="L6514" s="1">
        <v>413.78585771017163</v>
      </c>
      <c r="M6514" s="1">
        <v>1238.7786611904</v>
      </c>
      <c r="N6514" s="1">
        <v>282.76062000000002</v>
      </c>
      <c r="O6514" s="1">
        <v>1215.495276542812</v>
      </c>
      <c r="P6514" s="1">
        <v>1440</v>
      </c>
      <c r="Q6514" s="1">
        <v>1.596686789849094</v>
      </c>
      <c r="R6514" s="1">
        <v>674.47360415960111</v>
      </c>
      <c r="S6514" s="1">
        <v>1317.7087793034491</v>
      </c>
      <c r="T6514" s="1">
        <v>2369.4191281564922</v>
      </c>
      <c r="U6514" s="1">
        <v>32.908510602153108</v>
      </c>
      <c r="V6514" s="1">
        <v>25</v>
      </c>
      <c r="W6514" s="1">
        <v>339.8409485416114</v>
      </c>
      <c r="X6514" s="1">
        <v>2139.7085966016002</v>
      </c>
      <c r="Y6514" s="1">
        <v>3841.2089999999998</v>
      </c>
      <c r="Z6514" s="1">
        <v>1219.833800193659</v>
      </c>
      <c r="AA6514" s="1">
        <v>10730.983849316081</v>
      </c>
      <c r="AB6514" s="1">
        <v>144</v>
      </c>
      <c r="AC6514" s="1">
        <v>1202.5520200000001</v>
      </c>
      <c r="AD6514" s="1">
        <v>1492.4685160033209</v>
      </c>
      <c r="AE6514" s="1">
        <v>2064.2557145109122</v>
      </c>
      <c r="AF6514" s="1">
        <v>1061.689709152254</v>
      </c>
      <c r="AG6514" s="1">
        <v>5126.0264749998123</v>
      </c>
      <c r="AH6514" s="1">
        <v>823.38341018017002</v>
      </c>
      <c r="AI6514" s="1">
        <v>1129.5409065217921</v>
      </c>
      <c r="AJ6514" s="1">
        <v>1685.121874441493</v>
      </c>
      <c r="AK6514" s="1">
        <v>675.69745155840008</v>
      </c>
      <c r="AL6514" s="1">
        <v>48161.16796875</v>
      </c>
      <c r="AM6514" s="1">
        <v>35145.71484375</v>
      </c>
      <c r="AN6514" s="1">
        <v>13015.4560546875</v>
      </c>
      <c r="AO6514" t="s">
        <v>19324</v>
      </c>
    </row>
    <row r="6515" spans="1:41" x14ac:dyDescent="0.25">
      <c r="A6515" s="1">
        <v>2023</v>
      </c>
      <c r="B6515" t="s">
        <v>5038</v>
      </c>
      <c r="C6515" t="s">
        <v>7140</v>
      </c>
      <c r="D6515" t="s">
        <v>7244</v>
      </c>
      <c r="E6515" t="s">
        <v>8045</v>
      </c>
      <c r="F6515" t="s">
        <v>10070</v>
      </c>
      <c r="G6515" t="s">
        <v>12240</v>
      </c>
      <c r="H6515" t="s">
        <v>12755</v>
      </c>
      <c r="I6515" s="1">
        <v>125.0769934725714</v>
      </c>
      <c r="J6515" s="1">
        <v>1638.508216571337</v>
      </c>
      <c r="K6515" s="1">
        <v>70</v>
      </c>
      <c r="L6515" s="1">
        <v>560.73743319758842</v>
      </c>
      <c r="M6515" s="1">
        <v>1083.1164321413951</v>
      </c>
      <c r="N6515" s="1">
        <v>346.92</v>
      </c>
      <c r="O6515" s="1">
        <v>1262.163360577608</v>
      </c>
      <c r="P6515" s="1">
        <v>1536</v>
      </c>
      <c r="Q6515" s="1">
        <v>1.634689538011507</v>
      </c>
      <c r="R6515" s="1">
        <v>523.08981382649222</v>
      </c>
      <c r="S6515" s="1">
        <v>1283.8311331062</v>
      </c>
      <c r="T6515" s="1">
        <v>1843.321743642754</v>
      </c>
      <c r="U6515" s="1">
        <v>20</v>
      </c>
      <c r="V6515" s="1">
        <v>1325</v>
      </c>
      <c r="W6515" s="1">
        <v>299.64986266690698</v>
      </c>
      <c r="X6515" s="1">
        <v>1924.540446148136</v>
      </c>
      <c r="Y6515" s="1">
        <v>4255</v>
      </c>
      <c r="Z6515" s="1">
        <v>1068.45</v>
      </c>
      <c r="AA6515" s="1">
        <v>11053.94919461945</v>
      </c>
      <c r="AB6515" s="1">
        <v>374</v>
      </c>
      <c r="AC6515" s="1">
        <v>917.78627124709283</v>
      </c>
      <c r="AD6515" s="1">
        <v>1566.24</v>
      </c>
      <c r="AE6515" s="1">
        <v>1486.4871072567821</v>
      </c>
      <c r="AF6515" s="1">
        <v>997.80958194453069</v>
      </c>
      <c r="AG6515" s="1">
        <v>5851.792233570698</v>
      </c>
      <c r="AH6515" s="1">
        <v>1408.75</v>
      </c>
      <c r="AI6515" s="1">
        <v>598.74137687977782</v>
      </c>
      <c r="AJ6515" s="1">
        <v>1744.081793928767</v>
      </c>
      <c r="AK6515" s="1">
        <v>547</v>
      </c>
      <c r="AL6515" s="1">
        <v>45713.6796875</v>
      </c>
      <c r="AM6515" s="1">
        <v>33452.32421875</v>
      </c>
      <c r="AN6515" s="1">
        <v>12261.3544921875</v>
      </c>
      <c r="AO6515" t="s">
        <v>19325</v>
      </c>
    </row>
    <row r="6516" spans="1:41" x14ac:dyDescent="0.25">
      <c r="A6516" s="1">
        <v>2023</v>
      </c>
      <c r="B6516" t="s">
        <v>5039</v>
      </c>
      <c r="C6516" t="s">
        <v>7140</v>
      </c>
      <c r="D6516" t="s">
        <v>7244</v>
      </c>
      <c r="E6516" t="s">
        <v>8045</v>
      </c>
      <c r="F6516" t="s">
        <v>10070</v>
      </c>
      <c r="G6516" t="s">
        <v>12240</v>
      </c>
      <c r="H6516" t="s">
        <v>12755</v>
      </c>
      <c r="I6516" s="1">
        <v>622.98353558513406</v>
      </c>
      <c r="J6516" s="1">
        <v>5344.876344179539</v>
      </c>
      <c r="K6516" s="1">
        <v>131.0813380352842</v>
      </c>
      <c r="L6516" s="1">
        <v>408.7342000000001</v>
      </c>
      <c r="M6516" s="1">
        <v>1104.0808032</v>
      </c>
      <c r="N6516" s="1">
        <v>685.75069560671443</v>
      </c>
      <c r="O6516" s="1">
        <v>1118.4457550893201</v>
      </c>
      <c r="P6516" s="1">
        <v>1731.0003981848699</v>
      </c>
      <c r="Q6516" s="1">
        <v>1.5964599119722871</v>
      </c>
      <c r="R6516" s="1">
        <v>669.59689827535237</v>
      </c>
      <c r="S6516" s="1">
        <v>1158</v>
      </c>
      <c r="T6516" s="1">
        <v>1801.8598708223999</v>
      </c>
      <c r="U6516" s="1">
        <v>38.863644272640009</v>
      </c>
      <c r="V6516" s="1">
        <v>1175</v>
      </c>
      <c r="W6516" s="1">
        <v>457.11547763350927</v>
      </c>
      <c r="X6516" s="1">
        <v>2373.773726880001</v>
      </c>
      <c r="Y6516" s="1">
        <v>3871.775638806721</v>
      </c>
      <c r="Z6516" s="1">
        <v>1224</v>
      </c>
      <c r="AA6516" s="1">
        <v>9814</v>
      </c>
      <c r="AB6516" s="1">
        <v>144.30000000000001</v>
      </c>
      <c r="AC6516" s="1">
        <v>1230.5866000000001</v>
      </c>
      <c r="AD6516" s="1">
        <v>1483.701312278032</v>
      </c>
      <c r="AE6516" s="1">
        <v>1921.100597568</v>
      </c>
      <c r="AF6516" s="1">
        <v>1406.06164133011</v>
      </c>
      <c r="AG6516" s="1">
        <v>5670</v>
      </c>
      <c r="AH6516" s="1">
        <v>733</v>
      </c>
      <c r="AI6516" s="1">
        <v>790.52185509120011</v>
      </c>
      <c r="AJ6516" s="1">
        <v>1636</v>
      </c>
      <c r="AK6516" s="1">
        <v>662.44848192000006</v>
      </c>
      <c r="AL6516" s="1">
        <v>49410.2578125</v>
      </c>
      <c r="AM6516" s="1">
        <v>37451.92578125</v>
      </c>
      <c r="AN6516" s="1">
        <v>11958.328125</v>
      </c>
      <c r="AO6516" t="s">
        <v>19326</v>
      </c>
    </row>
    <row r="6517" spans="1:41" x14ac:dyDescent="0.25">
      <c r="A6517" s="1">
        <v>2023</v>
      </c>
      <c r="B6517" t="s">
        <v>5040</v>
      </c>
      <c r="C6517" t="s">
        <v>7140</v>
      </c>
      <c r="D6517" t="s">
        <v>7244</v>
      </c>
      <c r="E6517" t="s">
        <v>8045</v>
      </c>
      <c r="F6517" t="s">
        <v>10070</v>
      </c>
      <c r="G6517" t="s">
        <v>12240</v>
      </c>
      <c r="H6517" t="s">
        <v>12755</v>
      </c>
      <c r="I6517" s="1">
        <v>610</v>
      </c>
      <c r="J6517" s="1">
        <v>5511.2412915463383</v>
      </c>
      <c r="K6517" s="1">
        <v>185</v>
      </c>
      <c r="L6517" s="1">
        <v>400.34363305347938</v>
      </c>
      <c r="M6517" s="1">
        <v>1190.6753759999999</v>
      </c>
      <c r="N6517" s="1">
        <v>300.34860203868033</v>
      </c>
      <c r="O6517" s="1">
        <v>1098.6686424</v>
      </c>
      <c r="P6517" s="1">
        <v>1475.2569337739999</v>
      </c>
      <c r="Q6517" s="1">
        <v>1.844916746173547</v>
      </c>
      <c r="R6517" s="1">
        <v>676.15743664754905</v>
      </c>
      <c r="S6517" s="1">
        <v>1122.0990563714399</v>
      </c>
      <c r="T6517" s="1">
        <v>1984.0843198542041</v>
      </c>
      <c r="U6517" s="1">
        <v>38.863644272640009</v>
      </c>
      <c r="V6517" s="1">
        <v>1153</v>
      </c>
      <c r="W6517" s="1">
        <v>616.9863312</v>
      </c>
      <c r="X6517" s="1">
        <v>2559.9</v>
      </c>
      <c r="Y6517" s="1">
        <v>3894.1982787074389</v>
      </c>
      <c r="Z6517" s="1">
        <v>1295.621185678775</v>
      </c>
      <c r="AA6517" s="1">
        <v>9814</v>
      </c>
      <c r="AB6517" s="1">
        <v>340</v>
      </c>
      <c r="AC6517" s="1">
        <v>1067.3052866618891</v>
      </c>
      <c r="AD6517" s="1">
        <v>1618.809570707489</v>
      </c>
      <c r="AE6517" s="1">
        <v>1894.2562800000001</v>
      </c>
      <c r="AF6517" s="1">
        <v>1590.9346319486549</v>
      </c>
      <c r="AG6517" s="1">
        <v>6441</v>
      </c>
      <c r="AH6517" s="1">
        <v>1152.6785124314281</v>
      </c>
      <c r="AI6517" s="1">
        <v>775.02142656000012</v>
      </c>
      <c r="AJ6517" s="1">
        <v>1860.420316624128</v>
      </c>
      <c r="AK6517" s="1">
        <v>736</v>
      </c>
      <c r="AL6517" s="1">
        <v>51404.71484375</v>
      </c>
      <c r="AM6517" s="1">
        <v>38024.79296875</v>
      </c>
      <c r="AN6517" s="1">
        <v>13379.923828125</v>
      </c>
      <c r="AO6517" t="s">
        <v>19327</v>
      </c>
    </row>
    <row r="6518" spans="1:41" x14ac:dyDescent="0.25">
      <c r="A6518" s="1">
        <v>2023</v>
      </c>
      <c r="B6518" t="s">
        <v>5041</v>
      </c>
      <c r="C6518" t="s">
        <v>7140</v>
      </c>
      <c r="D6518" t="s">
        <v>7244</v>
      </c>
      <c r="E6518" t="s">
        <v>8045</v>
      </c>
      <c r="F6518" t="s">
        <v>10070</v>
      </c>
      <c r="G6518" t="s">
        <v>12240</v>
      </c>
      <c r="H6518" t="s">
        <v>12755</v>
      </c>
      <c r="I6518" s="1">
        <v>882.92505599999993</v>
      </c>
      <c r="J6518" s="1">
        <v>5377.4537265869731</v>
      </c>
      <c r="K6518" s="1">
        <v>348.58619932959988</v>
      </c>
      <c r="L6518" s="1">
        <v>584.63754426000003</v>
      </c>
      <c r="M6518" s="1">
        <v>1622.4</v>
      </c>
      <c r="N6518" s="1">
        <v>613.24600000000009</v>
      </c>
      <c r="O6518" s="1">
        <v>1108.0260000000001</v>
      </c>
      <c r="P6518" s="1">
        <v>1662.7002420419999</v>
      </c>
      <c r="Q6518" s="1">
        <v>1.6250757858209159</v>
      </c>
      <c r="R6518" s="1">
        <v>846.34440712899129</v>
      </c>
      <c r="S6518" s="1">
        <v>1037.7714825306889</v>
      </c>
      <c r="T6518" s="1">
        <v>2020.385257019125</v>
      </c>
      <c r="U6518" s="1">
        <v>39.264696000000008</v>
      </c>
      <c r="V6518" s="1">
        <v>1291</v>
      </c>
      <c r="W6518" s="1">
        <v>629</v>
      </c>
      <c r="X6518" s="1">
        <v>2936.8044</v>
      </c>
      <c r="Y6518" s="1">
        <v>4212.524700352732</v>
      </c>
      <c r="Z6518" s="1">
        <v>1163.94200827642</v>
      </c>
      <c r="AA6518" s="1">
        <v>9898</v>
      </c>
      <c r="AB6518" s="1">
        <v>624.24</v>
      </c>
      <c r="AC6518" s="1">
        <v>1269.8297</v>
      </c>
      <c r="AD6518" s="1">
        <v>1597.718305733948</v>
      </c>
      <c r="AE6518" s="1">
        <v>1887.0827220000001</v>
      </c>
      <c r="AF6518" s="1">
        <v>2402.1807941189718</v>
      </c>
      <c r="AG6518" s="1">
        <v>9052</v>
      </c>
      <c r="AH6518" s="1">
        <v>1378.671726941609</v>
      </c>
      <c r="AI6518" s="1">
        <v>1072.6523999999999</v>
      </c>
      <c r="AJ6518" s="1">
        <v>1911.62403135216</v>
      </c>
      <c r="AK6518" s="1">
        <v>791</v>
      </c>
      <c r="AL6518" s="1">
        <v>58263.63671875</v>
      </c>
      <c r="AM6518" s="1">
        <v>43096.3828125</v>
      </c>
      <c r="AN6518" s="1">
        <v>15167.2568359375</v>
      </c>
      <c r="AO6518" t="s">
        <v>19328</v>
      </c>
    </row>
    <row r="6519" spans="1:41" x14ac:dyDescent="0.25">
      <c r="A6519" s="1">
        <v>2023</v>
      </c>
      <c r="B6519" t="s">
        <v>5042</v>
      </c>
      <c r="C6519" t="s">
        <v>7140</v>
      </c>
      <c r="D6519" t="s">
        <v>7244</v>
      </c>
      <c r="E6519" t="s">
        <v>8045</v>
      </c>
      <c r="F6519" t="s">
        <v>10070</v>
      </c>
      <c r="G6519" t="s">
        <v>12240</v>
      </c>
      <c r="H6519" t="s">
        <v>12755</v>
      </c>
      <c r="I6519" s="1">
        <v>500</v>
      </c>
      <c r="J6519" s="1">
        <v>4089.6016986113468</v>
      </c>
      <c r="K6519" s="1">
        <v>87.527780861579046</v>
      </c>
      <c r="L6519" s="1">
        <v>640.2830705962989</v>
      </c>
      <c r="M6519" s="1">
        <v>1273.4604358901761</v>
      </c>
      <c r="N6519" s="1">
        <v>514.8972018381221</v>
      </c>
      <c r="O6519" s="1">
        <v>1148.1491247474851</v>
      </c>
      <c r="P6519" s="1">
        <v>1331.0169599999999</v>
      </c>
      <c r="Q6519" s="1">
        <v>1.62432706771266</v>
      </c>
      <c r="R6519" s="1">
        <v>716.58228887722009</v>
      </c>
      <c r="S6519" s="1">
        <v>1085.1433909631969</v>
      </c>
      <c r="T6519" s="1">
        <v>2726.1120595606399</v>
      </c>
      <c r="U6519" s="1">
        <v>58.582969050113277</v>
      </c>
      <c r="V6519" s="1">
        <v>1048</v>
      </c>
      <c r="W6519" s="1">
        <v>339.37196803262401</v>
      </c>
      <c r="X6519" s="1">
        <v>2011.3486040538889</v>
      </c>
      <c r="Y6519" s="1">
        <v>3812.4756000000011</v>
      </c>
      <c r="Z6519" s="1">
        <v>1126.3794331424961</v>
      </c>
      <c r="AA6519" s="1">
        <v>10767.35567059879</v>
      </c>
      <c r="AB6519" s="1"/>
      <c r="AC6519" s="1">
        <v>979.20045999999991</v>
      </c>
      <c r="AD6519" s="1">
        <v>1514.1378524314509</v>
      </c>
      <c r="AE6519" s="1">
        <v>1950.1215978182161</v>
      </c>
      <c r="AF6519" s="1">
        <v>951.93328539315564</v>
      </c>
      <c r="AG6519" s="1">
        <v>4278.2423542084434</v>
      </c>
      <c r="AH6519" s="1">
        <v>823.38341018016979</v>
      </c>
      <c r="AI6519" s="1">
        <v>575.49151949228929</v>
      </c>
      <c r="AJ6519" s="1">
        <v>2762.5525812820761</v>
      </c>
      <c r="AK6519" s="1">
        <v>662.75924521644754</v>
      </c>
      <c r="AL6519" s="1">
        <v>47775.73046875</v>
      </c>
      <c r="AM6519" s="1">
        <v>35528.8515625</v>
      </c>
      <c r="AN6519" s="1">
        <v>12246.884765625</v>
      </c>
      <c r="AO6519" t="s">
        <v>19329</v>
      </c>
    </row>
    <row r="6520" spans="1:41" x14ac:dyDescent="0.25">
      <c r="A6520" s="1">
        <v>2023</v>
      </c>
      <c r="B6520" t="s">
        <v>5043</v>
      </c>
      <c r="C6520" t="s">
        <v>7140</v>
      </c>
      <c r="D6520" t="s">
        <v>7244</v>
      </c>
      <c r="E6520" t="s">
        <v>8045</v>
      </c>
      <c r="F6520" t="s">
        <v>10070</v>
      </c>
      <c r="G6520" t="s">
        <v>12240</v>
      </c>
      <c r="H6520" t="s">
        <v>12755</v>
      </c>
      <c r="I6520" s="1">
        <v>865.94572800000003</v>
      </c>
      <c r="J6520" s="1">
        <v>5915.0464067930006</v>
      </c>
      <c r="K6520" s="1">
        <v>211.90520000000001</v>
      </c>
      <c r="L6520" s="1">
        <v>596.33029514520001</v>
      </c>
      <c r="M6520" s="1">
        <v>1432.6307999999999</v>
      </c>
      <c r="N6520" s="1">
        <v>353.09043179999998</v>
      </c>
      <c r="O6520" s="1">
        <v>1077.1261199999999</v>
      </c>
      <c r="P6520" s="1">
        <v>1626.8956892215019</v>
      </c>
      <c r="Q6520" s="1">
        <v>1.840302838962883</v>
      </c>
      <c r="R6520" s="1">
        <v>753.73944531561006</v>
      </c>
      <c r="S6520" s="1">
        <v>1061.2080000000001</v>
      </c>
      <c r="T6520" s="1">
        <v>1942.9408021542879</v>
      </c>
      <c r="U6520" s="1">
        <v>35.789536938240012</v>
      </c>
      <c r="V6520" s="1">
        <v>1257</v>
      </c>
      <c r="W6520" s="1">
        <v>635.66359199999999</v>
      </c>
      <c r="X6520" s="1">
        <v>2514</v>
      </c>
      <c r="Y6520" s="1">
        <v>4245.2299635046684</v>
      </c>
      <c r="Z6520" s="1">
        <v>1294.0481447576219</v>
      </c>
      <c r="AA6520" s="1">
        <v>10054</v>
      </c>
      <c r="AB6520" s="1">
        <v>340</v>
      </c>
      <c r="AC6520" s="1">
        <v>991.68758538390705</v>
      </c>
      <c r="AD6520" s="1">
        <v>1762.873499586892</v>
      </c>
      <c r="AE6520" s="1">
        <v>2158.4970720000001</v>
      </c>
      <c r="AF6520" s="1">
        <v>1652.2893949536001</v>
      </c>
      <c r="AG6520" s="1">
        <v>9204</v>
      </c>
      <c r="AH6520" s="1">
        <v>1148.3887115117891</v>
      </c>
      <c r="AI6520" s="1">
        <v>1064.3916240000001</v>
      </c>
      <c r="AJ6520" s="1">
        <v>1964.6143704000001</v>
      </c>
      <c r="AK6520" s="1">
        <v>722</v>
      </c>
      <c r="AL6520" s="1">
        <v>56883.171875</v>
      </c>
      <c r="AM6520" s="1">
        <v>42970.04296875</v>
      </c>
      <c r="AN6520" s="1">
        <v>13913.1279296875</v>
      </c>
      <c r="AO6520" t="s">
        <v>19330</v>
      </c>
    </row>
    <row r="6521" spans="1:41" x14ac:dyDescent="0.25">
      <c r="A6521" s="1">
        <v>2023</v>
      </c>
      <c r="B6521" t="s">
        <v>5044</v>
      </c>
      <c r="C6521" t="s">
        <v>7140</v>
      </c>
      <c r="D6521" t="s">
        <v>7244</v>
      </c>
      <c r="E6521" t="s">
        <v>8045</v>
      </c>
      <c r="F6521" t="s">
        <v>10070</v>
      </c>
      <c r="G6521" t="s">
        <v>12240</v>
      </c>
      <c r="H6521" t="s">
        <v>12755</v>
      </c>
      <c r="I6521" s="1">
        <v>850</v>
      </c>
      <c r="J6521" s="1">
        <v>5346.3817208409446</v>
      </c>
      <c r="K6521" s="1">
        <v>346.17833123499997</v>
      </c>
      <c r="L6521" s="1">
        <v>563.53</v>
      </c>
      <c r="M6521" s="1">
        <v>2090</v>
      </c>
      <c r="N6521" s="1">
        <v>733.50885849999997</v>
      </c>
      <c r="O6521" s="1">
        <v>1116.9000000000001</v>
      </c>
      <c r="P6521" s="1">
        <v>1669.675</v>
      </c>
      <c r="Q6521" s="1">
        <v>2</v>
      </c>
      <c r="R6521" s="1">
        <v>826.35684534922279</v>
      </c>
      <c r="S6521" s="1">
        <v>1011</v>
      </c>
      <c r="T6521" s="1">
        <v>2202.8355387523629</v>
      </c>
      <c r="U6521" s="1">
        <v>38.76</v>
      </c>
      <c r="V6521" s="1">
        <v>1277</v>
      </c>
      <c r="W6521" s="1">
        <v>670.96574999999984</v>
      </c>
      <c r="X6521" s="1">
        <v>2932.4390813835189</v>
      </c>
      <c r="Y6521" s="1">
        <v>4370.9893301993479</v>
      </c>
      <c r="Z6521" s="1">
        <v>819.32874253626164</v>
      </c>
      <c r="AA6521" s="1">
        <v>10115</v>
      </c>
      <c r="AB6521" s="1">
        <v>621.17999999999984</v>
      </c>
      <c r="AC6521" s="1">
        <v>1442.4341999999999</v>
      </c>
      <c r="AD6521" s="1">
        <v>1229.6763424000001</v>
      </c>
      <c r="AE6521" s="1">
        <v>1887</v>
      </c>
      <c r="AF6521" s="1">
        <v>2450.0235200000002</v>
      </c>
      <c r="AG6521" s="1">
        <v>5500</v>
      </c>
      <c r="AH6521" s="1">
        <v>1681.2864</v>
      </c>
      <c r="AI6521" s="1">
        <v>1054.68</v>
      </c>
      <c r="AJ6521" s="1">
        <v>1793.816502121384</v>
      </c>
      <c r="AK6521" s="1">
        <v>775</v>
      </c>
      <c r="AL6521" s="1">
        <v>55417.94140625</v>
      </c>
      <c r="AM6521" s="1">
        <v>39685.80078125</v>
      </c>
      <c r="AN6521" s="1">
        <v>15732.140625</v>
      </c>
      <c r="AO6521" t="s">
        <v>19331</v>
      </c>
    </row>
    <row r="6522" spans="1:41" x14ac:dyDescent="0.25">
      <c r="A6522" s="1">
        <v>2023</v>
      </c>
      <c r="B6522" t="s">
        <v>5045</v>
      </c>
      <c r="C6522" t="s">
        <v>7141</v>
      </c>
      <c r="D6522" t="s">
        <v>7245</v>
      </c>
      <c r="E6522" t="s">
        <v>8046</v>
      </c>
      <c r="F6522" t="s">
        <v>10071</v>
      </c>
      <c r="G6522" t="s">
        <v>12241</v>
      </c>
      <c r="H6522" t="s">
        <v>12756</v>
      </c>
      <c r="I6522" s="1">
        <v>45.784035000000003</v>
      </c>
      <c r="J6522" s="1">
        <v>96.105456146712996</v>
      </c>
      <c r="K6522" s="1">
        <v>180</v>
      </c>
      <c r="L6522" s="1">
        <v>56.761551933882622</v>
      </c>
      <c r="M6522" s="1">
        <v>90</v>
      </c>
      <c r="N6522" s="1">
        <v>80</v>
      </c>
      <c r="O6522" s="1">
        <v>40</v>
      </c>
      <c r="P6522" s="1">
        <v>15</v>
      </c>
      <c r="Q6522" s="1">
        <v>3.631308671189561</v>
      </c>
      <c r="R6522" s="1">
        <v>25</v>
      </c>
      <c r="S6522" s="1">
        <v>95</v>
      </c>
      <c r="T6522" s="1">
        <v>65</v>
      </c>
      <c r="U6522" s="1">
        <v>15</v>
      </c>
      <c r="V6522" s="1">
        <v>75</v>
      </c>
      <c r="W6522" s="1">
        <v>100</v>
      </c>
      <c r="X6522" s="1">
        <v>100</v>
      </c>
      <c r="Y6522" s="1">
        <v>15.5</v>
      </c>
      <c r="Z6522" s="1">
        <v>96.5</v>
      </c>
      <c r="AA6522" s="1">
        <v>99.29157223333624</v>
      </c>
      <c r="AB6522" s="1">
        <v>80</v>
      </c>
      <c r="AC6522" s="1">
        <v>72.3</v>
      </c>
      <c r="AD6522" s="1">
        <v>50</v>
      </c>
      <c r="AE6522" s="1">
        <v>100</v>
      </c>
      <c r="AF6522" s="1">
        <v>41.303759011546227</v>
      </c>
      <c r="AG6522" s="1">
        <v>9.59</v>
      </c>
      <c r="AH6522" s="1">
        <v>42.9</v>
      </c>
      <c r="AI6522" s="1">
        <v>40</v>
      </c>
      <c r="AJ6522" s="1">
        <v>5.3</v>
      </c>
      <c r="AK6522" s="1">
        <v>49</v>
      </c>
      <c r="AL6522" s="1">
        <v>61.516128540039063</v>
      </c>
      <c r="AM6522" s="1">
        <v>50.121627807617188</v>
      </c>
      <c r="AN6522" s="1">
        <v>77.658332824707031</v>
      </c>
      <c r="AO6522" t="s">
        <v>19332</v>
      </c>
    </row>
    <row r="6523" spans="1:41" x14ac:dyDescent="0.25">
      <c r="A6523" s="1">
        <v>2023</v>
      </c>
      <c r="B6523" t="s">
        <v>5046</v>
      </c>
      <c r="C6523" t="s">
        <v>7141</v>
      </c>
      <c r="D6523" t="s">
        <v>7245</v>
      </c>
      <c r="E6523" t="s">
        <v>8046</v>
      </c>
      <c r="F6523" t="s">
        <v>10071</v>
      </c>
      <c r="G6523" t="s">
        <v>12241</v>
      </c>
      <c r="H6523" t="s">
        <v>12756</v>
      </c>
      <c r="I6523" s="1">
        <v>54.99</v>
      </c>
      <c r="J6523" s="1">
        <v>195.96</v>
      </c>
      <c r="K6523" s="1">
        <v>180</v>
      </c>
      <c r="L6523" s="1">
        <v>71</v>
      </c>
      <c r="M6523" s="1">
        <v>90</v>
      </c>
      <c r="N6523" s="1">
        <v>115</v>
      </c>
      <c r="O6523" s="1">
        <v>258.14</v>
      </c>
      <c r="P6523" s="1">
        <v>15</v>
      </c>
      <c r="Q6523" s="1">
        <v>11.5</v>
      </c>
      <c r="R6523" s="1">
        <v>57.2</v>
      </c>
      <c r="S6523" s="1">
        <v>208.44</v>
      </c>
      <c r="T6523" s="1">
        <v>65</v>
      </c>
      <c r="U6523" s="1">
        <v>15</v>
      </c>
      <c r="V6523" s="1">
        <v>100</v>
      </c>
      <c r="W6523" s="1">
        <v>105</v>
      </c>
      <c r="X6523" s="1">
        <v>100</v>
      </c>
      <c r="Y6523" s="1">
        <v>10.1457474634552</v>
      </c>
      <c r="Z6523" s="1">
        <v>102.1</v>
      </c>
      <c r="AA6523" s="1">
        <v>99.29157223333624</v>
      </c>
      <c r="AB6523" s="1">
        <v>69</v>
      </c>
      <c r="AC6523" s="1">
        <v>88</v>
      </c>
      <c r="AD6523" s="1">
        <v>50.51294418783673</v>
      </c>
      <c r="AE6523" s="1">
        <v>125</v>
      </c>
      <c r="AF6523" s="1">
        <v>41.7</v>
      </c>
      <c r="AG6523" s="1">
        <v>0</v>
      </c>
      <c r="AH6523" s="1">
        <v>65.5</v>
      </c>
      <c r="AI6523" s="1">
        <v>80</v>
      </c>
      <c r="AJ6523" s="1">
        <v>8.5</v>
      </c>
      <c r="AK6523" s="1">
        <v>49</v>
      </c>
      <c r="AL6523" s="1">
        <v>83.826904296875</v>
      </c>
      <c r="AM6523" s="1">
        <v>65.31689453125</v>
      </c>
      <c r="AN6523" s="1">
        <v>110.04941558837891</v>
      </c>
      <c r="AO6523" t="s">
        <v>19333</v>
      </c>
    </row>
    <row r="6524" spans="1:41" x14ac:dyDescent="0.25">
      <c r="A6524" s="1">
        <v>2023</v>
      </c>
      <c r="B6524" t="s">
        <v>5047</v>
      </c>
      <c r="C6524" t="s">
        <v>7141</v>
      </c>
      <c r="D6524" t="s">
        <v>7245</v>
      </c>
      <c r="E6524" t="s">
        <v>8046</v>
      </c>
      <c r="F6524" t="s">
        <v>10071</v>
      </c>
      <c r="G6524" t="s">
        <v>12241</v>
      </c>
      <c r="H6524" t="s">
        <v>12756</v>
      </c>
      <c r="I6524" s="1">
        <v>39.840000000000003</v>
      </c>
      <c r="J6524" s="1">
        <v>96</v>
      </c>
      <c r="K6524" s="1">
        <v>180</v>
      </c>
      <c r="L6524" s="1">
        <v>70.565940413343995</v>
      </c>
      <c r="M6524" s="1">
        <v>90</v>
      </c>
      <c r="N6524" s="1">
        <v>85</v>
      </c>
      <c r="O6524" s="1">
        <v>40</v>
      </c>
      <c r="P6524" s="1">
        <v>15</v>
      </c>
      <c r="Q6524" s="1">
        <v>3.631308671189561</v>
      </c>
      <c r="R6524" s="1">
        <v>35.4</v>
      </c>
      <c r="S6524" s="1">
        <v>90</v>
      </c>
      <c r="T6524" s="1">
        <v>65</v>
      </c>
      <c r="U6524" s="1">
        <v>15</v>
      </c>
      <c r="V6524" s="1">
        <v>100</v>
      </c>
      <c r="W6524" s="1">
        <v>100</v>
      </c>
      <c r="X6524" s="1">
        <v>80</v>
      </c>
      <c r="Y6524" s="1">
        <v>6.7</v>
      </c>
      <c r="Z6524" s="1">
        <v>96.5</v>
      </c>
      <c r="AA6524" s="1">
        <v>99.371779416292696</v>
      </c>
      <c r="AB6524" s="1">
        <v>55</v>
      </c>
      <c r="AC6524" s="1">
        <v>72.3</v>
      </c>
      <c r="AD6524" s="1">
        <v>50</v>
      </c>
      <c r="AE6524" s="1">
        <v>110</v>
      </c>
      <c r="AF6524" s="1">
        <v>40.752154904797841</v>
      </c>
      <c r="AG6524" s="1">
        <v>9.59</v>
      </c>
      <c r="AH6524" s="1">
        <v>65.5</v>
      </c>
      <c r="AI6524" s="1">
        <v>64</v>
      </c>
      <c r="AJ6524" s="1">
        <v>6</v>
      </c>
      <c r="AK6524" s="1">
        <v>49</v>
      </c>
      <c r="AL6524" s="1">
        <v>63.108665466308594</v>
      </c>
      <c r="AM6524" s="1">
        <v>53.038303375244141</v>
      </c>
      <c r="AN6524" s="1">
        <v>77.375</v>
      </c>
      <c r="AO6524" t="s">
        <v>19334</v>
      </c>
    </row>
    <row r="6525" spans="1:41" x14ac:dyDescent="0.25">
      <c r="A6525" s="1">
        <v>2023</v>
      </c>
      <c r="B6525" t="s">
        <v>5048</v>
      </c>
      <c r="C6525" t="s">
        <v>7141</v>
      </c>
      <c r="D6525" t="s">
        <v>7245</v>
      </c>
      <c r="E6525" t="s">
        <v>8046</v>
      </c>
      <c r="F6525" t="s">
        <v>10071</v>
      </c>
      <c r="G6525" t="s">
        <v>12241</v>
      </c>
      <c r="H6525" t="s">
        <v>12756</v>
      </c>
      <c r="I6525" s="1">
        <v>52.24</v>
      </c>
      <c r="J6525" s="1">
        <v>195.96</v>
      </c>
      <c r="K6525" s="1">
        <v>210</v>
      </c>
      <c r="L6525" s="1">
        <v>70.959999999999994</v>
      </c>
      <c r="M6525" s="1">
        <v>180</v>
      </c>
      <c r="N6525" s="1">
        <v>120</v>
      </c>
      <c r="O6525" s="1">
        <v>258.14</v>
      </c>
      <c r="P6525" s="1">
        <v>15</v>
      </c>
      <c r="Q6525" s="1">
        <v>18.35479625</v>
      </c>
      <c r="R6525" s="1">
        <v>57.2</v>
      </c>
      <c r="S6525" s="1">
        <v>176.41800000000001</v>
      </c>
      <c r="T6525" s="1">
        <v>65</v>
      </c>
      <c r="U6525" s="1">
        <v>15</v>
      </c>
      <c r="V6525" s="1">
        <v>100</v>
      </c>
      <c r="W6525" s="1">
        <v>105</v>
      </c>
      <c r="X6525" s="1">
        <v>120</v>
      </c>
      <c r="Y6525" s="1">
        <v>10.1</v>
      </c>
      <c r="Z6525" s="1">
        <v>162</v>
      </c>
      <c r="AA6525" s="1">
        <v>99.29157223333624</v>
      </c>
      <c r="AB6525" s="1">
        <v>62</v>
      </c>
      <c r="AC6525" s="1">
        <v>88</v>
      </c>
      <c r="AD6525" s="1">
        <v>131.53630534431139</v>
      </c>
      <c r="AE6525" s="1">
        <v>125</v>
      </c>
      <c r="AF6525" s="1">
        <v>41.72</v>
      </c>
      <c r="AG6525" s="1">
        <v>117.08</v>
      </c>
      <c r="AH6525" s="1">
        <v>65.5</v>
      </c>
      <c r="AI6525" s="1">
        <v>80</v>
      </c>
      <c r="AJ6525" s="1">
        <v>8.48</v>
      </c>
      <c r="AK6525" s="1">
        <v>49</v>
      </c>
      <c r="AL6525" s="1">
        <v>96.516578674316406</v>
      </c>
      <c r="AM6525" s="1">
        <v>76.258010864257813</v>
      </c>
      <c r="AN6525" s="1">
        <v>125.21619415283203</v>
      </c>
      <c r="AO6525" t="s">
        <v>19335</v>
      </c>
    </row>
    <row r="6526" spans="1:41" x14ac:dyDescent="0.25">
      <c r="A6526" s="1">
        <v>2023</v>
      </c>
      <c r="B6526" t="s">
        <v>5048</v>
      </c>
      <c r="C6526" t="s">
        <v>7141</v>
      </c>
      <c r="D6526" t="s">
        <v>7245</v>
      </c>
      <c r="E6526" t="s">
        <v>8046</v>
      </c>
      <c r="F6526" t="s">
        <v>10072</v>
      </c>
      <c r="G6526" t="s">
        <v>12241</v>
      </c>
      <c r="H6526" t="s">
        <v>12756</v>
      </c>
      <c r="I6526" s="1">
        <v>91.88</v>
      </c>
      <c r="J6526" s="1">
        <v>142.01</v>
      </c>
      <c r="K6526" s="1">
        <v>180</v>
      </c>
      <c r="L6526" s="1">
        <v>62.83</v>
      </c>
      <c r="M6526" s="1">
        <v>125</v>
      </c>
      <c r="N6526" s="1">
        <v>110</v>
      </c>
      <c r="O6526" s="1">
        <v>219.49</v>
      </c>
      <c r="P6526" s="1">
        <v>68</v>
      </c>
      <c r="Q6526" s="1">
        <v>23.08395219311377</v>
      </c>
      <c r="R6526" s="1">
        <v>144.30000000000001</v>
      </c>
      <c r="S6526" s="1">
        <v>137.85848999999999</v>
      </c>
      <c r="T6526" s="1">
        <v>85</v>
      </c>
      <c r="U6526" s="1">
        <v>30</v>
      </c>
      <c r="V6526" s="1">
        <v>75</v>
      </c>
      <c r="W6526" s="1">
        <v>45</v>
      </c>
      <c r="X6526" s="1">
        <v>100</v>
      </c>
      <c r="Y6526" s="1">
        <v>69</v>
      </c>
      <c r="Z6526" s="1">
        <v>134.27185180723649</v>
      </c>
      <c r="AA6526" s="1">
        <v>197.4008977889774</v>
      </c>
      <c r="AB6526" s="1">
        <v>93</v>
      </c>
      <c r="AC6526" s="1">
        <v>136.43049999999999</v>
      </c>
      <c r="AD6526" s="1">
        <v>151.83410000000001</v>
      </c>
      <c r="AE6526" s="1">
        <v>266</v>
      </c>
      <c r="AF6526" s="1">
        <v>67.81</v>
      </c>
      <c r="AG6526" s="1">
        <v>104.83</v>
      </c>
      <c r="AH6526" s="1">
        <v>58.4</v>
      </c>
      <c r="AI6526" s="1">
        <v>159</v>
      </c>
      <c r="AJ6526" s="1">
        <v>31.2</v>
      </c>
      <c r="AK6526" s="1">
        <v>128</v>
      </c>
      <c r="AL6526" s="1">
        <v>111.60791015625</v>
      </c>
      <c r="AM6526" s="1">
        <v>103.17925262451172</v>
      </c>
      <c r="AN6526" s="1">
        <v>123.54855346679688</v>
      </c>
      <c r="AO6526" t="s">
        <v>19336</v>
      </c>
    </row>
    <row r="6527" spans="1:41" x14ac:dyDescent="0.25">
      <c r="A6527" s="1">
        <v>2023</v>
      </c>
      <c r="B6527" t="s">
        <v>5049</v>
      </c>
      <c r="C6527" t="s">
        <v>7141</v>
      </c>
      <c r="D6527" t="s">
        <v>7245</v>
      </c>
      <c r="E6527" t="s">
        <v>8046</v>
      </c>
      <c r="F6527" t="s">
        <v>10072</v>
      </c>
      <c r="G6527" t="s">
        <v>12241</v>
      </c>
      <c r="H6527" t="s">
        <v>12756</v>
      </c>
      <c r="I6527" s="1">
        <v>91.88</v>
      </c>
      <c r="J6527" s="1">
        <v>146.29351167101439</v>
      </c>
      <c r="K6527" s="1">
        <v>160</v>
      </c>
      <c r="L6527" s="1">
        <v>62.8</v>
      </c>
      <c r="M6527" s="1">
        <v>125</v>
      </c>
      <c r="N6527" s="1">
        <v>95</v>
      </c>
      <c r="O6527" s="1">
        <v>219.49</v>
      </c>
      <c r="P6527" s="1">
        <v>68</v>
      </c>
      <c r="Q6527" s="1">
        <v>22.5</v>
      </c>
      <c r="R6527" s="1">
        <v>144.30000000000001</v>
      </c>
      <c r="S6527" s="1">
        <v>97.69</v>
      </c>
      <c r="T6527" s="1">
        <v>85</v>
      </c>
      <c r="U6527" s="1">
        <v>30</v>
      </c>
      <c r="V6527" s="1">
        <v>75</v>
      </c>
      <c r="W6527" s="1">
        <v>45</v>
      </c>
      <c r="X6527" s="1">
        <v>100</v>
      </c>
      <c r="Y6527" s="1">
        <v>66.011904021190162</v>
      </c>
      <c r="Z6527" s="1">
        <v>139</v>
      </c>
      <c r="AA6527" s="1">
        <v>197.4008977889774</v>
      </c>
      <c r="AB6527" s="1">
        <v>103</v>
      </c>
      <c r="AC6527" s="1">
        <v>154</v>
      </c>
      <c r="AD6527" s="1">
        <v>147.00084081321921</v>
      </c>
      <c r="AE6527" s="1">
        <v>257</v>
      </c>
      <c r="AF6527" s="1">
        <v>67.8</v>
      </c>
      <c r="AG6527" s="1">
        <v>104.83</v>
      </c>
      <c r="AH6527" s="1">
        <v>58.152222926926029</v>
      </c>
      <c r="AI6527" s="1">
        <v>159</v>
      </c>
      <c r="AJ6527" s="1">
        <v>31.2</v>
      </c>
      <c r="AK6527" s="1">
        <v>128</v>
      </c>
      <c r="AL6527" s="1">
        <v>109.66722106933594</v>
      </c>
      <c r="AM6527" s="1">
        <v>103.11859893798828</v>
      </c>
      <c r="AN6527" s="1">
        <v>118.94441986083984</v>
      </c>
      <c r="AO6527" t="s">
        <v>19337</v>
      </c>
    </row>
    <row r="6528" spans="1:41" x14ac:dyDescent="0.25">
      <c r="A6528" s="1">
        <v>2023</v>
      </c>
      <c r="B6528" t="s">
        <v>5050</v>
      </c>
      <c r="C6528" t="s">
        <v>7141</v>
      </c>
      <c r="D6528" t="s">
        <v>7245</v>
      </c>
      <c r="E6528" t="s">
        <v>8046</v>
      </c>
      <c r="F6528" t="s">
        <v>10072</v>
      </c>
      <c r="G6528" t="s">
        <v>12241</v>
      </c>
      <c r="H6528" t="s">
        <v>12756</v>
      </c>
      <c r="I6528" s="1">
        <v>106.829415</v>
      </c>
      <c r="J6528" s="1">
        <v>95.750500000000002</v>
      </c>
      <c r="K6528" s="1">
        <v>160</v>
      </c>
      <c r="L6528" s="1">
        <v>90.691047153175873</v>
      </c>
      <c r="M6528" s="1">
        <v>110</v>
      </c>
      <c r="N6528" s="1">
        <v>110</v>
      </c>
      <c r="O6528" s="1">
        <v>232</v>
      </c>
      <c r="P6528" s="1">
        <v>68</v>
      </c>
      <c r="Q6528" s="1">
        <v>18.899999999999999</v>
      </c>
      <c r="R6528" s="1">
        <v>125</v>
      </c>
      <c r="S6528" s="1">
        <v>67</v>
      </c>
      <c r="T6528" s="1">
        <v>80</v>
      </c>
      <c r="U6528" s="1">
        <v>30</v>
      </c>
      <c r="V6528" s="1">
        <v>75</v>
      </c>
      <c r="W6528" s="1">
        <v>50</v>
      </c>
      <c r="X6528" s="1">
        <v>90</v>
      </c>
      <c r="Y6528" s="1">
        <v>78.5</v>
      </c>
      <c r="Z6528" s="1">
        <v>141.5</v>
      </c>
      <c r="AA6528" s="1">
        <v>197.4008977889774</v>
      </c>
      <c r="AB6528" s="1">
        <v>35</v>
      </c>
      <c r="AC6528" s="1">
        <v>161.88</v>
      </c>
      <c r="AD6528" s="1">
        <v>125</v>
      </c>
      <c r="AE6528" s="1">
        <v>270</v>
      </c>
      <c r="AF6528" s="1">
        <v>78.48522049422688</v>
      </c>
      <c r="AG6528" s="1">
        <v>86.44</v>
      </c>
      <c r="AH6528" s="1">
        <v>62.7</v>
      </c>
      <c r="AI6528" s="1">
        <v>169</v>
      </c>
      <c r="AJ6528" s="1">
        <v>30.1</v>
      </c>
      <c r="AK6528" s="1">
        <v>128</v>
      </c>
      <c r="AL6528" s="1">
        <v>105.97161102294922</v>
      </c>
      <c r="AM6528" s="1">
        <v>103.79277038574219</v>
      </c>
      <c r="AN6528" s="1">
        <v>109.05832672119141</v>
      </c>
      <c r="AO6528" t="s">
        <v>19338</v>
      </c>
    </row>
    <row r="6529" spans="1:41" x14ac:dyDescent="0.25">
      <c r="A6529" s="1">
        <v>2023</v>
      </c>
      <c r="B6529" t="s">
        <v>5051</v>
      </c>
      <c r="C6529" t="s">
        <v>7141</v>
      </c>
      <c r="D6529" t="s">
        <v>7245</v>
      </c>
      <c r="E6529" t="s">
        <v>8046</v>
      </c>
      <c r="F6529" t="s">
        <v>10072</v>
      </c>
      <c r="G6529" t="s">
        <v>12241</v>
      </c>
      <c r="H6529" t="s">
        <v>12756</v>
      </c>
      <c r="I6529" s="1">
        <v>92.97</v>
      </c>
      <c r="J6529" s="1">
        <v>96</v>
      </c>
      <c r="K6529" s="1">
        <v>160</v>
      </c>
      <c r="L6529" s="1">
        <v>83.788852913445183</v>
      </c>
      <c r="M6529" s="1">
        <v>110</v>
      </c>
      <c r="N6529" s="1">
        <v>104</v>
      </c>
      <c r="O6529" s="1">
        <v>232</v>
      </c>
      <c r="P6529" s="1">
        <v>68</v>
      </c>
      <c r="Q6529" s="1">
        <v>18.059245319348371</v>
      </c>
      <c r="R6529" s="1">
        <v>158.19999999999999</v>
      </c>
      <c r="S6529" s="1">
        <v>80</v>
      </c>
      <c r="T6529" s="1">
        <v>80</v>
      </c>
      <c r="U6529" s="1">
        <v>30</v>
      </c>
      <c r="V6529" s="1">
        <v>75</v>
      </c>
      <c r="W6529" s="1">
        <v>50</v>
      </c>
      <c r="X6529" s="1">
        <v>90</v>
      </c>
      <c r="Y6529" s="1">
        <v>77.3</v>
      </c>
      <c r="Z6529" s="1">
        <v>141.69999999999999</v>
      </c>
      <c r="AA6529" s="1">
        <v>197.4008977889774</v>
      </c>
      <c r="AB6529" s="1">
        <v>60</v>
      </c>
      <c r="AC6529" s="1">
        <v>161.9</v>
      </c>
      <c r="AD6529" s="1">
        <v>125.65</v>
      </c>
      <c r="AE6529" s="1">
        <v>257</v>
      </c>
      <c r="AF6529" s="1">
        <v>78.761022547601087</v>
      </c>
      <c r="AG6529" s="1">
        <v>86.44</v>
      </c>
      <c r="AH6529" s="1">
        <v>58.15</v>
      </c>
      <c r="AI6529" s="1">
        <v>170</v>
      </c>
      <c r="AJ6529" s="1">
        <v>33.57</v>
      </c>
      <c r="AK6529" s="1">
        <v>128</v>
      </c>
      <c r="AL6529" s="1">
        <v>107.03067779541016</v>
      </c>
      <c r="AM6529" s="1">
        <v>103.53469848632813</v>
      </c>
      <c r="AN6529" s="1">
        <v>111.98333740234375</v>
      </c>
      <c r="AO6529" t="s">
        <v>19339</v>
      </c>
    </row>
    <row r="6530" spans="1:41" x14ac:dyDescent="0.25">
      <c r="A6530" s="1">
        <v>2023</v>
      </c>
      <c r="B6530" t="s">
        <v>5052</v>
      </c>
      <c r="C6530" t="s">
        <v>7141</v>
      </c>
      <c r="D6530" t="s">
        <v>7245</v>
      </c>
      <c r="E6530" t="s">
        <v>8047</v>
      </c>
      <c r="F6530" t="s">
        <v>10073</v>
      </c>
      <c r="G6530" t="s">
        <v>12241</v>
      </c>
      <c r="H6530" t="s">
        <v>12756</v>
      </c>
      <c r="I6530" s="1">
        <v>0.6986</v>
      </c>
      <c r="J6530" s="1">
        <v>1.1076999999999999</v>
      </c>
      <c r="K6530" s="1">
        <v>0.7</v>
      </c>
      <c r="L6530" s="1">
        <v>1.17</v>
      </c>
      <c r="M6530" s="1">
        <v>0.28999999999999998</v>
      </c>
      <c r="N6530" s="1">
        <v>0.35</v>
      </c>
      <c r="O6530" s="1">
        <v>1.5</v>
      </c>
      <c r="P6530" s="1">
        <v>0.06</v>
      </c>
      <c r="Q6530" s="1">
        <v>0.1</v>
      </c>
      <c r="R6530" s="1">
        <v>0.36</v>
      </c>
      <c r="S6530" s="1">
        <v>0.75</v>
      </c>
      <c r="T6530" s="1">
        <v>0.35</v>
      </c>
      <c r="U6530" s="1">
        <v>0.3</v>
      </c>
      <c r="V6530" s="1">
        <v>0.7</v>
      </c>
      <c r="W6530" s="1">
        <v>0.4</v>
      </c>
      <c r="X6530" s="1">
        <v>0.5</v>
      </c>
      <c r="Y6530" s="1">
        <v>3.5761212357010901E-2</v>
      </c>
      <c r="Z6530" s="1">
        <v>0.63</v>
      </c>
      <c r="AA6530" s="1">
        <v>0.41392865162412301</v>
      </c>
      <c r="AB6530" s="1">
        <v>0.46</v>
      </c>
      <c r="AC6530" s="1">
        <v>1.75</v>
      </c>
      <c r="AD6530" s="1">
        <v>0.21516326154725701</v>
      </c>
      <c r="AE6530" s="1">
        <v>0.5</v>
      </c>
      <c r="AF6530" s="1">
        <v>0.89298</v>
      </c>
      <c r="AG6530" s="1">
        <v>0</v>
      </c>
      <c r="AH6530" s="1">
        <v>0.32594526099778048</v>
      </c>
      <c r="AI6530" s="1">
        <v>0.28000000000000003</v>
      </c>
      <c r="AJ6530" s="1">
        <v>7.0000000000000007E-2</v>
      </c>
      <c r="AK6530" s="1">
        <v>0.22</v>
      </c>
      <c r="AL6530" s="1">
        <v>0.52172678709030151</v>
      </c>
      <c r="AM6530" s="1">
        <v>0.53758639097213745</v>
      </c>
      <c r="AN6530" s="1">
        <v>0.49925902485847473</v>
      </c>
      <c r="AO6530" t="s">
        <v>19340</v>
      </c>
    </row>
    <row r="6531" spans="1:41" x14ac:dyDescent="0.25">
      <c r="A6531" s="1">
        <v>2023</v>
      </c>
      <c r="B6531" t="s">
        <v>5053</v>
      </c>
      <c r="C6531" t="s">
        <v>7141</v>
      </c>
      <c r="D6531" t="s">
        <v>7245</v>
      </c>
      <c r="E6531" t="s">
        <v>8047</v>
      </c>
      <c r="F6531" t="s">
        <v>10073</v>
      </c>
      <c r="G6531" t="s">
        <v>12241</v>
      </c>
      <c r="H6531" t="s">
        <v>12756</v>
      </c>
      <c r="I6531" s="1">
        <v>0.447579</v>
      </c>
      <c r="J6531" s="1">
        <v>0.35886966634253048</v>
      </c>
      <c r="K6531" s="1">
        <v>0.7</v>
      </c>
      <c r="L6531" s="1">
        <v>0.42306117252215208</v>
      </c>
      <c r="M6531" s="1">
        <v>0.4</v>
      </c>
      <c r="N6531" s="1">
        <v>0.26</v>
      </c>
      <c r="O6531" s="1">
        <v>0.54</v>
      </c>
      <c r="P6531" s="1">
        <v>0.06</v>
      </c>
      <c r="Q6531" s="1">
        <v>1.8049594492375799E-2</v>
      </c>
      <c r="R6531" s="1">
        <v>0.16</v>
      </c>
      <c r="S6531" s="1">
        <v>0.4</v>
      </c>
      <c r="T6531" s="1">
        <v>0.35</v>
      </c>
      <c r="U6531" s="1">
        <v>0.3</v>
      </c>
      <c r="V6531" s="1">
        <v>0.54</v>
      </c>
      <c r="W6531" s="1">
        <v>0.5</v>
      </c>
      <c r="X6531" s="1">
        <v>0.3</v>
      </c>
      <c r="Y6531" s="1">
        <v>7.0000000000000007E-2</v>
      </c>
      <c r="Z6531" s="1">
        <v>0.53</v>
      </c>
      <c r="AA6531" s="1">
        <v>0.41392865162412301</v>
      </c>
      <c r="AB6531" s="1">
        <v>0.5</v>
      </c>
      <c r="AC6531" s="1">
        <v>1.07</v>
      </c>
      <c r="AD6531" s="1">
        <v>0.26</v>
      </c>
      <c r="AE6531" s="1">
        <v>0.65</v>
      </c>
      <c r="AF6531" s="1">
        <v>0.36123466569946022</v>
      </c>
      <c r="AG6531" s="1">
        <v>0.06</v>
      </c>
      <c r="AH6531" s="1">
        <v>0.29640462295269299</v>
      </c>
      <c r="AI6531" s="1">
        <v>0.16</v>
      </c>
      <c r="AJ6531" s="1">
        <v>0.02</v>
      </c>
      <c r="AK6531" s="1">
        <v>0.22</v>
      </c>
      <c r="AL6531" s="1">
        <v>0.35755616426467896</v>
      </c>
      <c r="AM6531" s="1">
        <v>0.33780720829963684</v>
      </c>
      <c r="AN6531" s="1">
        <v>0.38553369045257568</v>
      </c>
      <c r="AO6531" t="s">
        <v>19341</v>
      </c>
    </row>
    <row r="6532" spans="1:41" x14ac:dyDescent="0.25">
      <c r="A6532" s="1">
        <v>2023</v>
      </c>
      <c r="B6532" t="s">
        <v>5054</v>
      </c>
      <c r="C6532" t="s">
        <v>7141</v>
      </c>
      <c r="D6532" t="s">
        <v>7245</v>
      </c>
      <c r="E6532" t="s">
        <v>8047</v>
      </c>
      <c r="F6532" t="s">
        <v>10073</v>
      </c>
      <c r="G6532" t="s">
        <v>12241</v>
      </c>
      <c r="H6532" t="s">
        <v>12756</v>
      </c>
      <c r="I6532" s="1">
        <v>0.69899999999999995</v>
      </c>
      <c r="J6532" s="1">
        <v>1.1080000000000001</v>
      </c>
      <c r="K6532" s="1">
        <v>0.7</v>
      </c>
      <c r="L6532" s="1">
        <v>1.1714599999999999</v>
      </c>
      <c r="M6532" s="1">
        <v>0.56000000000000005</v>
      </c>
      <c r="N6532" s="1">
        <v>0.4</v>
      </c>
      <c r="O6532" s="1">
        <v>1.5</v>
      </c>
      <c r="P6532" s="1">
        <v>0.06</v>
      </c>
      <c r="Q6532" s="1">
        <v>9.2518956793735299E-2</v>
      </c>
      <c r="R6532" s="1">
        <v>0.36</v>
      </c>
      <c r="S6532" s="1">
        <v>0.65</v>
      </c>
      <c r="T6532" s="1">
        <v>0.5</v>
      </c>
      <c r="U6532" s="1">
        <v>0.3</v>
      </c>
      <c r="V6532" s="1">
        <v>0.7</v>
      </c>
      <c r="W6532" s="1">
        <v>0.4</v>
      </c>
      <c r="X6532" s="1">
        <v>0.5</v>
      </c>
      <c r="Y6532" s="1">
        <v>3.5999999999999997E-2</v>
      </c>
      <c r="Z6532" s="1">
        <v>0.79840584144522719</v>
      </c>
      <c r="AA6532" s="1">
        <v>0.41392865162412301</v>
      </c>
      <c r="AB6532" s="1">
        <v>0.41</v>
      </c>
      <c r="AC6532" s="1">
        <v>1.75</v>
      </c>
      <c r="AD6532" s="1">
        <v>0.60734936040905174</v>
      </c>
      <c r="AE6532" s="1">
        <v>0.5</v>
      </c>
      <c r="AF6532" s="1">
        <v>0.89298</v>
      </c>
      <c r="AG6532" s="1">
        <v>2.8782999999999999</v>
      </c>
      <c r="AH6532" s="1">
        <v>0.41864196699358069</v>
      </c>
      <c r="AI6532" s="1">
        <v>0.32</v>
      </c>
      <c r="AJ6532" s="1">
        <v>6.7000000000000004E-2</v>
      </c>
      <c r="AK6532" s="1">
        <v>0.22</v>
      </c>
      <c r="AL6532" s="1">
        <v>0.65564078092575073</v>
      </c>
      <c r="AM6532" s="1">
        <v>0.71927016973495483</v>
      </c>
      <c r="AN6532" s="1">
        <v>0.56549924612045288</v>
      </c>
      <c r="AO6532" t="s">
        <v>19342</v>
      </c>
    </row>
    <row r="6533" spans="1:41" x14ac:dyDescent="0.25">
      <c r="A6533" s="1">
        <v>2023</v>
      </c>
      <c r="B6533" t="s">
        <v>5055</v>
      </c>
      <c r="C6533" t="s">
        <v>7141</v>
      </c>
      <c r="D6533" t="s">
        <v>7245</v>
      </c>
      <c r="E6533" t="s">
        <v>8047</v>
      </c>
      <c r="F6533" t="s">
        <v>10073</v>
      </c>
      <c r="G6533" t="s">
        <v>12241</v>
      </c>
      <c r="H6533" t="s">
        <v>12756</v>
      </c>
      <c r="I6533" s="1">
        <v>0.38919999999999999</v>
      </c>
      <c r="J6533" s="1">
        <v>0.36</v>
      </c>
      <c r="K6533" s="1">
        <v>0.7</v>
      </c>
      <c r="L6533" s="1">
        <v>0.2856902233067089</v>
      </c>
      <c r="M6533" s="1">
        <v>0.4</v>
      </c>
      <c r="N6533" s="1">
        <v>0.35</v>
      </c>
      <c r="O6533" s="1">
        <v>0.54</v>
      </c>
      <c r="P6533" s="1">
        <v>0.06</v>
      </c>
      <c r="Q6533" s="1">
        <v>1.8049594492375799E-2</v>
      </c>
      <c r="R6533" s="1">
        <v>0.38</v>
      </c>
      <c r="S6533" s="1">
        <v>0.4</v>
      </c>
      <c r="T6533" s="1">
        <v>0.35</v>
      </c>
      <c r="U6533" s="1">
        <v>0.3</v>
      </c>
      <c r="V6533" s="1">
        <v>0.7</v>
      </c>
      <c r="W6533" s="1">
        <v>0.5</v>
      </c>
      <c r="X6533" s="1">
        <v>0.25</v>
      </c>
      <c r="Y6533" s="1">
        <v>2.7E-2</v>
      </c>
      <c r="Z6533" s="1">
        <v>0.53</v>
      </c>
      <c r="AA6533" s="1">
        <v>0.44729025249373883</v>
      </c>
      <c r="AB6533" s="1">
        <v>0.35</v>
      </c>
      <c r="AC6533" s="1">
        <v>1.07</v>
      </c>
      <c r="AD6533" s="1">
        <v>0.26</v>
      </c>
      <c r="AE6533" s="1">
        <v>0.35</v>
      </c>
      <c r="AF6533" s="1">
        <v>0.26496386435640812</v>
      </c>
      <c r="AG6533" s="1">
        <v>0.06</v>
      </c>
      <c r="AH6533" s="1">
        <v>0.33</v>
      </c>
      <c r="AI6533" s="1">
        <v>0.26</v>
      </c>
      <c r="AJ6533" s="1">
        <v>0.04</v>
      </c>
      <c r="AK6533" s="1">
        <v>0.22</v>
      </c>
      <c r="AL6533" s="1">
        <v>0.35145503282546997</v>
      </c>
      <c r="AM6533" s="1">
        <v>0.33130550384521484</v>
      </c>
      <c r="AN6533" s="1">
        <v>0.37999999523162842</v>
      </c>
      <c r="AO6533" t="s">
        <v>19343</v>
      </c>
    </row>
    <row r="6534" spans="1:41" x14ac:dyDescent="0.25">
      <c r="A6534" s="1">
        <v>2023</v>
      </c>
      <c r="B6534" t="s">
        <v>5056</v>
      </c>
      <c r="C6534" t="s">
        <v>7141</v>
      </c>
      <c r="D6534" t="s">
        <v>7245</v>
      </c>
      <c r="E6534" t="s">
        <v>8047</v>
      </c>
      <c r="F6534" t="s">
        <v>10074</v>
      </c>
      <c r="G6534" t="s">
        <v>12241</v>
      </c>
      <c r="H6534" t="s">
        <v>12756</v>
      </c>
      <c r="I6534" s="1">
        <v>1.1970000000000001</v>
      </c>
      <c r="J6534" s="1">
        <v>2.2599999999999998</v>
      </c>
      <c r="K6534" s="1">
        <v>1.5</v>
      </c>
      <c r="L6534" s="1">
        <v>3.1616</v>
      </c>
      <c r="M6534" s="1">
        <v>2.52</v>
      </c>
      <c r="N6534" s="1">
        <v>1.25</v>
      </c>
      <c r="O6534" s="1">
        <v>3.15</v>
      </c>
      <c r="P6534" s="1">
        <v>1.6</v>
      </c>
      <c r="Q6534" s="1">
        <v>0.6204308272211555</v>
      </c>
      <c r="R6534" s="1">
        <v>1.77</v>
      </c>
      <c r="S6534" s="1">
        <v>1.4256</v>
      </c>
      <c r="T6534" s="1">
        <v>1.2</v>
      </c>
      <c r="U6534" s="1">
        <v>0.6</v>
      </c>
      <c r="V6534" s="1">
        <v>1.07</v>
      </c>
      <c r="W6534" s="1">
        <v>0.8</v>
      </c>
      <c r="X6534" s="1">
        <v>2.75</v>
      </c>
      <c r="Y6534" s="1">
        <v>0.83</v>
      </c>
      <c r="Z6534" s="1">
        <v>1.9403891017675461</v>
      </c>
      <c r="AA6534" s="1">
        <v>2.2650525991489858</v>
      </c>
      <c r="AB6534" s="1">
        <v>0.97</v>
      </c>
      <c r="AC6534" s="1">
        <v>2.5404300000000002</v>
      </c>
      <c r="AD6534" s="1">
        <v>3.3858000000000001</v>
      </c>
      <c r="AE6534" s="1">
        <v>2.98</v>
      </c>
      <c r="AF6534" s="1">
        <v>1.8151999999999999</v>
      </c>
      <c r="AG6534" s="1">
        <v>1.3366</v>
      </c>
      <c r="AH6534" s="1">
        <v>0.97113224110185559</v>
      </c>
      <c r="AI6534" s="1">
        <v>2.1800000000000002</v>
      </c>
      <c r="AJ6534" s="1">
        <v>0.48</v>
      </c>
      <c r="AK6534" s="1">
        <v>1.88</v>
      </c>
      <c r="AL6534" s="1">
        <v>1.739628791809082</v>
      </c>
      <c r="AM6534" s="1">
        <v>1.6303943395614624</v>
      </c>
      <c r="AN6534" s="1">
        <v>1.8943777084350586</v>
      </c>
      <c r="AO6534" t="s">
        <v>19344</v>
      </c>
    </row>
    <row r="6535" spans="1:41" x14ac:dyDescent="0.25">
      <c r="A6535" s="1">
        <v>2023</v>
      </c>
      <c r="B6535" t="s">
        <v>5057</v>
      </c>
      <c r="C6535" t="s">
        <v>7141</v>
      </c>
      <c r="D6535" t="s">
        <v>7245</v>
      </c>
      <c r="E6535" t="s">
        <v>8047</v>
      </c>
      <c r="F6535" t="s">
        <v>10074</v>
      </c>
      <c r="G6535" t="s">
        <v>12241</v>
      </c>
      <c r="H6535" t="s">
        <v>12756</v>
      </c>
      <c r="I6535" s="1">
        <v>1.1970000000000001</v>
      </c>
      <c r="J6535" s="1">
        <v>2.50671492006063</v>
      </c>
      <c r="K6535" s="1">
        <v>1.5</v>
      </c>
      <c r="L6535" s="1">
        <v>3.16</v>
      </c>
      <c r="M6535" s="1">
        <v>2.5099999999999998</v>
      </c>
      <c r="N6535" s="1">
        <v>1.25</v>
      </c>
      <c r="O6535" s="1">
        <v>3.15</v>
      </c>
      <c r="P6535" s="1">
        <v>1.6</v>
      </c>
      <c r="Q6535" s="1">
        <v>0.56999999999999995</v>
      </c>
      <c r="R6535" s="1">
        <v>1.77</v>
      </c>
      <c r="S6535" s="1">
        <v>1.21</v>
      </c>
      <c r="T6535" s="1">
        <v>0.67</v>
      </c>
      <c r="U6535" s="1">
        <v>0.6</v>
      </c>
      <c r="V6535" s="1">
        <v>1.07</v>
      </c>
      <c r="W6535" s="1">
        <v>0.8</v>
      </c>
      <c r="X6535" s="1">
        <v>2.75</v>
      </c>
      <c r="Y6535" s="1">
        <v>0.82545461641146145</v>
      </c>
      <c r="Z6535" s="1">
        <v>1.85</v>
      </c>
      <c r="AA6535" s="1">
        <v>2.2650525991489858</v>
      </c>
      <c r="AB6535" s="1">
        <v>1.07</v>
      </c>
      <c r="AC6535" s="1">
        <v>2.6</v>
      </c>
      <c r="AD6535" s="1">
        <v>2.6473219288735521</v>
      </c>
      <c r="AE6535" s="1">
        <v>2.91</v>
      </c>
      <c r="AF6535" s="1">
        <v>1.8151999999999999</v>
      </c>
      <c r="AG6535" s="1">
        <v>1.33</v>
      </c>
      <c r="AH6535" s="1">
        <v>0.96200106644469308</v>
      </c>
      <c r="AI6535" s="1">
        <v>2.2999999999999998</v>
      </c>
      <c r="AJ6535" s="1">
        <v>0.48</v>
      </c>
      <c r="AK6535" s="1">
        <v>1.88</v>
      </c>
      <c r="AL6535" s="1">
        <v>1.6982327699661255</v>
      </c>
      <c r="AM6535" s="1">
        <v>1.6352602243423462</v>
      </c>
      <c r="AN6535" s="1">
        <v>1.7874435186386108</v>
      </c>
      <c r="AO6535" t="s">
        <v>19345</v>
      </c>
    </row>
    <row r="6536" spans="1:41" x14ac:dyDescent="0.25">
      <c r="A6536" s="1">
        <v>2023</v>
      </c>
      <c r="B6536" t="s">
        <v>5058</v>
      </c>
      <c r="C6536" t="s">
        <v>7141</v>
      </c>
      <c r="D6536" t="s">
        <v>7245</v>
      </c>
      <c r="E6536" t="s">
        <v>8047</v>
      </c>
      <c r="F6536" t="s">
        <v>10074</v>
      </c>
      <c r="G6536" t="s">
        <v>12241</v>
      </c>
      <c r="H6536" t="s">
        <v>12756</v>
      </c>
      <c r="I6536" s="1">
        <v>0.90810000000000002</v>
      </c>
      <c r="J6536" s="1">
        <v>1.7</v>
      </c>
      <c r="K6536" s="1">
        <v>1.5</v>
      </c>
      <c r="L6536" s="1">
        <v>3.3785248224286768</v>
      </c>
      <c r="M6536" s="1">
        <v>2.4</v>
      </c>
      <c r="N6536" s="1">
        <v>1.25</v>
      </c>
      <c r="O6536" s="1">
        <v>3</v>
      </c>
      <c r="P6536" s="1">
        <v>1.6</v>
      </c>
      <c r="Q6536" s="1">
        <v>0.54124287389173387</v>
      </c>
      <c r="R6536" s="1">
        <v>2.1</v>
      </c>
      <c r="S6536" s="1">
        <v>1.31</v>
      </c>
      <c r="T6536" s="1">
        <v>0.67</v>
      </c>
      <c r="U6536" s="1">
        <v>0.6</v>
      </c>
      <c r="V6536" s="1">
        <v>1.07</v>
      </c>
      <c r="W6536" s="1">
        <v>1</v>
      </c>
      <c r="X6536" s="1">
        <v>2.25</v>
      </c>
      <c r="Y6536" s="1">
        <v>1.0609999999999999</v>
      </c>
      <c r="Z6536" s="1">
        <v>1.82</v>
      </c>
      <c r="AA6536" s="1">
        <v>2.2650525991489858</v>
      </c>
      <c r="AB6536" s="1">
        <v>0.65</v>
      </c>
      <c r="AC6536" s="1">
        <v>2.4</v>
      </c>
      <c r="AD6536" s="1">
        <v>2.532</v>
      </c>
      <c r="AE6536" s="1">
        <v>2.91</v>
      </c>
      <c r="AF6536" s="1">
        <v>1.809118067821796</v>
      </c>
      <c r="AG6536" s="1">
        <v>1.23</v>
      </c>
      <c r="AH6536" s="1">
        <v>0.96</v>
      </c>
      <c r="AI6536" s="1">
        <v>2.06</v>
      </c>
      <c r="AJ6536" s="1">
        <v>0.55000000000000004</v>
      </c>
      <c r="AK6536" s="1">
        <v>2.11</v>
      </c>
      <c r="AL6536" s="1">
        <v>1.6425875425338745</v>
      </c>
      <c r="AM6536" s="1">
        <v>1.5995904207229614</v>
      </c>
      <c r="AN6536" s="1">
        <v>1.7034999132156372</v>
      </c>
      <c r="AO6536" t="s">
        <v>19346</v>
      </c>
    </row>
    <row r="6537" spans="1:41" x14ac:dyDescent="0.25">
      <c r="A6537" s="1">
        <v>2023</v>
      </c>
      <c r="B6537" t="s">
        <v>5059</v>
      </c>
      <c r="C6537" t="s">
        <v>7141</v>
      </c>
      <c r="D6537" t="s">
        <v>7245</v>
      </c>
      <c r="E6537" t="s">
        <v>8047</v>
      </c>
      <c r="F6537" t="s">
        <v>10074</v>
      </c>
      <c r="G6537" t="s">
        <v>12241</v>
      </c>
      <c r="H6537" t="s">
        <v>12756</v>
      </c>
      <c r="I6537" s="1">
        <v>1.044351</v>
      </c>
      <c r="J6537" s="1">
        <v>1.6964999999999999</v>
      </c>
      <c r="K6537" s="1">
        <v>1.5</v>
      </c>
      <c r="L6537" s="1">
        <v>3.3098393478209549</v>
      </c>
      <c r="M6537" s="1">
        <v>2.4</v>
      </c>
      <c r="N6537" s="1">
        <v>1.32</v>
      </c>
      <c r="O6537" s="1">
        <v>3</v>
      </c>
      <c r="P6537" s="1">
        <v>1.6</v>
      </c>
      <c r="Q6537" s="1">
        <v>0.54394908826119248</v>
      </c>
      <c r="R6537" s="1">
        <v>1.6</v>
      </c>
      <c r="S6537" s="1">
        <v>1.250819756692769</v>
      </c>
      <c r="T6537" s="1">
        <v>0.67</v>
      </c>
      <c r="U6537" s="1">
        <v>0.6</v>
      </c>
      <c r="V6537" s="1">
        <v>1.07</v>
      </c>
      <c r="W6537" s="1">
        <v>1</v>
      </c>
      <c r="X6537" s="1">
        <v>2</v>
      </c>
      <c r="Y6537" s="1">
        <v>1.1299999999999999</v>
      </c>
      <c r="Z6537" s="1">
        <v>1.82</v>
      </c>
      <c r="AA6537" s="1">
        <v>2.2650525991489858</v>
      </c>
      <c r="AB6537" s="1">
        <v>0.5</v>
      </c>
      <c r="AC6537" s="1">
        <v>2.4</v>
      </c>
      <c r="AD6537" s="1">
        <v>2.532</v>
      </c>
      <c r="AE6537" s="1">
        <v>3.65</v>
      </c>
      <c r="AF6537" s="1">
        <v>1.76098266715027</v>
      </c>
      <c r="AG6537" s="1">
        <v>1.23</v>
      </c>
      <c r="AH6537" s="1">
        <v>1.331797688523654</v>
      </c>
      <c r="AI6537" s="1">
        <v>2.0699999999999998</v>
      </c>
      <c r="AJ6537" s="1">
        <v>0.53</v>
      </c>
      <c r="AK6537" s="1">
        <v>1.88</v>
      </c>
      <c r="AL6537" s="1">
        <v>1.645010232925415</v>
      </c>
      <c r="AM6537" s="1">
        <v>1.6218043565750122</v>
      </c>
      <c r="AN6537" s="1">
        <v>1.6778846979141235</v>
      </c>
      <c r="AO6537" t="s">
        <v>19347</v>
      </c>
    </row>
    <row r="6538" spans="1:41" x14ac:dyDescent="0.25">
      <c r="A6538" s="1">
        <v>2024</v>
      </c>
      <c r="B6538" t="s">
        <v>5060</v>
      </c>
      <c r="C6538" t="s">
        <v>7142</v>
      </c>
      <c r="D6538" t="s">
        <v>7246</v>
      </c>
      <c r="E6538" t="s">
        <v>8048</v>
      </c>
      <c r="F6538" t="s">
        <v>10075</v>
      </c>
      <c r="G6538" t="s">
        <v>12242</v>
      </c>
      <c r="H6538" t="s">
        <v>12757</v>
      </c>
      <c r="I6538" s="1">
        <v>11336.242775854631</v>
      </c>
      <c r="J6538" s="1">
        <v>15566.879403166933</v>
      </c>
      <c r="K6538" s="1">
        <v>1161.8708092980094</v>
      </c>
      <c r="L6538" s="1">
        <v>3610.2714834749604</v>
      </c>
      <c r="M6538" s="1">
        <v>23744.067292822616</v>
      </c>
      <c r="N6538" s="1">
        <v>13487.504672810361</v>
      </c>
      <c r="O6538" s="1">
        <v>7880.1467076451445</v>
      </c>
      <c r="P6538" s="1">
        <v>8903.9911377012486</v>
      </c>
      <c r="Q6538" s="1">
        <v>3618.7370436309989</v>
      </c>
      <c r="R6538" s="1">
        <v>9392.5603990949039</v>
      </c>
      <c r="S6538" s="1">
        <v>26262.63079691464</v>
      </c>
      <c r="T6538" s="1">
        <v>12205.694908094192</v>
      </c>
      <c r="U6538" s="1">
        <v>1725.8622646447513</v>
      </c>
      <c r="V6538" s="1">
        <v>8554.2738334565947</v>
      </c>
      <c r="W6538" s="1">
        <v>3152.7848523138691</v>
      </c>
      <c r="X6538" s="1">
        <v>11423.150049489075</v>
      </c>
      <c r="Y6538" s="1">
        <v>50679.352363067548</v>
      </c>
      <c r="Z6538" s="1">
        <v>13735.491473669905</v>
      </c>
      <c r="AA6538" s="1">
        <v>191508.62705806326</v>
      </c>
      <c r="AB6538" s="1">
        <v>0</v>
      </c>
      <c r="AC6538" s="1">
        <v>10144.221419055339</v>
      </c>
      <c r="AD6538" s="1">
        <v>22000.454566404554</v>
      </c>
      <c r="AE6538" s="1">
        <v>22803.530055612962</v>
      </c>
      <c r="AF6538" s="1">
        <v>35129.165910080876</v>
      </c>
      <c r="AG6538" s="1">
        <v>211823.57192014332</v>
      </c>
      <c r="AH6538" s="1">
        <v>38347.880502165834</v>
      </c>
      <c r="AI6538" s="1">
        <v>6352.77070625547</v>
      </c>
      <c r="AJ6538" s="1">
        <v>46187.337454822205</v>
      </c>
      <c r="AK6538" s="1">
        <v>2672.8037734012601</v>
      </c>
      <c r="AL6538" s="1">
        <v>813411.875</v>
      </c>
      <c r="AM6538" s="1">
        <v>658207.5625</v>
      </c>
      <c r="AN6538" s="1">
        <v>155204.234375</v>
      </c>
      <c r="AO6538" t="s">
        <v>19348</v>
      </c>
    </row>
    <row r="6539" spans="1:41" x14ac:dyDescent="0.25">
      <c r="A6539" s="1">
        <v>2024</v>
      </c>
      <c r="B6539" t="s">
        <v>5061</v>
      </c>
      <c r="C6539" t="s">
        <v>7142</v>
      </c>
      <c r="D6539" t="s">
        <v>7246</v>
      </c>
      <c r="E6539" t="s">
        <v>8048</v>
      </c>
      <c r="F6539" t="s">
        <v>10075</v>
      </c>
      <c r="G6539" t="s">
        <v>12242</v>
      </c>
      <c r="H6539" t="s">
        <v>12757</v>
      </c>
      <c r="I6539" s="1">
        <v>10920.214621710809</v>
      </c>
      <c r="J6539" s="1">
        <v>22624.082247217102</v>
      </c>
      <c r="K6539" s="1">
        <v>1135.2811679665817</v>
      </c>
      <c r="L6539" s="1">
        <v>2936.6244727845251</v>
      </c>
      <c r="M6539" s="1">
        <v>16086.20171062326</v>
      </c>
      <c r="N6539" s="1">
        <v>14540.067781265547</v>
      </c>
      <c r="O6539" s="1">
        <v>9980.6321228191136</v>
      </c>
      <c r="P6539" s="1">
        <v>9682.6894824275605</v>
      </c>
      <c r="Q6539" s="1">
        <v>3339.0486346006564</v>
      </c>
      <c r="R6539" s="1">
        <v>6656.6490779248643</v>
      </c>
      <c r="S6539" s="1">
        <v>26038.918860355127</v>
      </c>
      <c r="T6539" s="1">
        <v>12474.359607697321</v>
      </c>
      <c r="U6539" s="1">
        <v>1805.9210514629699</v>
      </c>
      <c r="V6539" s="1">
        <v>6515.2779125340221</v>
      </c>
      <c r="W6539" s="1">
        <v>5175.142582202503</v>
      </c>
      <c r="X6539" s="1">
        <v>14521.224523982642</v>
      </c>
      <c r="Y6539" s="1">
        <v>48617.386025173735</v>
      </c>
      <c r="Z6539" s="1">
        <v>15814.960200031044</v>
      </c>
      <c r="AA6539" s="1">
        <v>240631.59762585899</v>
      </c>
      <c r="AB6539" s="1">
        <v>1154.7365912079447</v>
      </c>
      <c r="AC6539" s="1">
        <v>10997.383196118049</v>
      </c>
      <c r="AD6539" s="1">
        <v>16531.044748305856</v>
      </c>
      <c r="AE6539" s="1">
        <v>17221.598466692631</v>
      </c>
      <c r="AF6539" s="1">
        <v>36316.32591898879</v>
      </c>
      <c r="AG6539" s="1">
        <v>186483.66507844615</v>
      </c>
      <c r="AH6539" s="1">
        <v>35690.109069902181</v>
      </c>
      <c r="AI6539" s="1">
        <v>4843.6313256629719</v>
      </c>
      <c r="AJ6539" s="1">
        <v>45390.194930161379</v>
      </c>
      <c r="AK6539" s="1">
        <v>1847.006327602083</v>
      </c>
      <c r="AL6539" s="1">
        <v>825972</v>
      </c>
      <c r="AM6539" s="1">
        <v>680493.6875</v>
      </c>
      <c r="AN6539" s="1">
        <v>145478.28125</v>
      </c>
      <c r="AO6539" t="s">
        <v>19349</v>
      </c>
    </row>
    <row r="6540" spans="1:41" x14ac:dyDescent="0.25">
      <c r="A6540" s="1">
        <v>2024</v>
      </c>
      <c r="B6540" t="s">
        <v>5062</v>
      </c>
      <c r="C6540" t="s">
        <v>7142</v>
      </c>
      <c r="D6540" t="s">
        <v>7246</v>
      </c>
      <c r="E6540" t="s">
        <v>8048</v>
      </c>
      <c r="F6540" t="s">
        <v>10075</v>
      </c>
      <c r="G6540" t="s">
        <v>12242</v>
      </c>
      <c r="H6540" t="s">
        <v>12757</v>
      </c>
      <c r="I6540" s="1">
        <v>16566.018</v>
      </c>
      <c r="J6540" s="1">
        <v>87068.308617622009</v>
      </c>
      <c r="K6540" s="1">
        <v>2603.3473874000001</v>
      </c>
      <c r="L6540" s="1">
        <v>4575</v>
      </c>
      <c r="M6540" s="1">
        <v>43979.854631252732</v>
      </c>
      <c r="N6540" s="1">
        <v>13514.431118164061</v>
      </c>
      <c r="O6540" s="1">
        <v>8922.8823400000001</v>
      </c>
      <c r="P6540" s="1">
        <v>17894.993999999999</v>
      </c>
      <c r="Q6540" s="1">
        <v>4806</v>
      </c>
      <c r="R6540" s="1">
        <v>8550.954006713433</v>
      </c>
      <c r="S6540" s="1">
        <v>24655.25</v>
      </c>
      <c r="T6540" s="1">
        <v>16045</v>
      </c>
      <c r="U6540" s="1">
        <v>1687</v>
      </c>
      <c r="V6540" s="1">
        <v>15562</v>
      </c>
      <c r="W6540" s="1">
        <v>11366.027</v>
      </c>
      <c r="X6540" s="1">
        <v>31199.450499999999</v>
      </c>
      <c r="Y6540" s="1">
        <v>82102.78</v>
      </c>
      <c r="Z6540" s="1">
        <v>15068.19930212142</v>
      </c>
      <c r="AA6540" s="1">
        <v>224599</v>
      </c>
      <c r="AB6540" s="1">
        <v>2795.4811500000001</v>
      </c>
      <c r="AC6540" s="1">
        <v>18062.390905</v>
      </c>
      <c r="AD6540" s="1">
        <v>21415.960058758508</v>
      </c>
      <c r="AE6540" s="1">
        <v>15201.895019868831</v>
      </c>
      <c r="AF6540" s="1">
        <v>52965.128983039991</v>
      </c>
      <c r="AG6540" s="1">
        <v>248148</v>
      </c>
      <c r="AH6540" s="1">
        <v>43787.908000000003</v>
      </c>
      <c r="AI6540" s="1">
        <v>33114</v>
      </c>
      <c r="AJ6540" s="1">
        <v>47567.980907222103</v>
      </c>
      <c r="AK6540" s="1">
        <v>2336</v>
      </c>
      <c r="AL6540" s="1">
        <v>1116161.25</v>
      </c>
      <c r="AM6540" s="1">
        <v>873940.125</v>
      </c>
      <c r="AN6540" s="1">
        <v>242221.15625</v>
      </c>
      <c r="AO6540" t="s">
        <v>19350</v>
      </c>
    </row>
    <row r="6541" spans="1:41" x14ac:dyDescent="0.25">
      <c r="A6541" s="1">
        <v>2024</v>
      </c>
      <c r="B6541" t="s">
        <v>5063</v>
      </c>
      <c r="C6541" t="s">
        <v>7142</v>
      </c>
      <c r="D6541" t="s">
        <v>7246</v>
      </c>
      <c r="E6541" t="s">
        <v>8048</v>
      </c>
      <c r="F6541" t="s">
        <v>10075</v>
      </c>
      <c r="G6541" t="s">
        <v>12242</v>
      </c>
      <c r="H6541" t="s">
        <v>12757</v>
      </c>
      <c r="I6541" s="1">
        <v>17722.1702595237</v>
      </c>
      <c r="J6541" s="1">
        <v>87164.652510197266</v>
      </c>
      <c r="K6541" s="1">
        <v>1849.025994574798</v>
      </c>
      <c r="L6541" s="1">
        <v>3583.1350727592203</v>
      </c>
      <c r="M6541" s="1">
        <v>50432.907723333672</v>
      </c>
      <c r="N6541" s="1">
        <v>13534.305491233818</v>
      </c>
      <c r="O6541" s="1">
        <v>8252.5966677342112</v>
      </c>
      <c r="P6541" s="1">
        <v>15536.47367548398</v>
      </c>
      <c r="Q6541" s="1">
        <v>4265.7324114292069</v>
      </c>
      <c r="R6541" s="1">
        <v>7514.5794356565475</v>
      </c>
      <c r="S6541" s="1">
        <v>21709.109374111573</v>
      </c>
      <c r="T6541" s="1">
        <v>14294.568233722435</v>
      </c>
      <c r="U6541" s="1">
        <v>1510.7272198660496</v>
      </c>
      <c r="V6541" s="1">
        <v>18733.221403156811</v>
      </c>
      <c r="W6541" s="1">
        <v>12278.245164529442</v>
      </c>
      <c r="X6541" s="1">
        <v>27973.949262238053</v>
      </c>
      <c r="Y6541" s="1">
        <v>76363.591181508484</v>
      </c>
      <c r="Z6541" s="1">
        <v>15083.176989354657</v>
      </c>
      <c r="AA6541" s="1">
        <v>228639.69608515251</v>
      </c>
      <c r="AB6541" s="1">
        <v>2109.1056800963947</v>
      </c>
      <c r="AC6541" s="1">
        <v>15880.519731953065</v>
      </c>
      <c r="AD6541" s="1">
        <v>18421.735589007571</v>
      </c>
      <c r="AE6541" s="1">
        <v>16238.97147117999</v>
      </c>
      <c r="AF6541" s="1">
        <v>53781.521437328876</v>
      </c>
      <c r="AG6541" s="1">
        <v>274211.26178293373</v>
      </c>
      <c r="AH6541" s="1">
        <v>45835.219796991114</v>
      </c>
      <c r="AI6541" s="1">
        <v>22577.318802694514</v>
      </c>
      <c r="AJ6541" s="1">
        <v>46034.786727241291</v>
      </c>
      <c r="AK6541" s="1">
        <v>2483.2196407514825</v>
      </c>
      <c r="AL6541" s="1">
        <v>1124015.625</v>
      </c>
      <c r="AM6541" s="1">
        <v>895798.5625</v>
      </c>
      <c r="AN6541" s="1">
        <v>228217</v>
      </c>
      <c r="AO6541" t="s">
        <v>19351</v>
      </c>
    </row>
    <row r="6542" spans="1:41" x14ac:dyDescent="0.25">
      <c r="A6542" s="1">
        <v>2024</v>
      </c>
      <c r="B6542" t="s">
        <v>5064</v>
      </c>
      <c r="C6542" t="s">
        <v>7142</v>
      </c>
      <c r="D6542" t="s">
        <v>7246</v>
      </c>
      <c r="E6542" t="s">
        <v>8048</v>
      </c>
      <c r="F6542" t="s">
        <v>10075</v>
      </c>
      <c r="G6542" t="s">
        <v>12242</v>
      </c>
      <c r="H6542" t="s">
        <v>12757</v>
      </c>
      <c r="I6542" s="1">
        <v>15876.85252559489</v>
      </c>
      <c r="J6542" s="1">
        <v>66585.128654544678</v>
      </c>
      <c r="K6542" s="1">
        <v>1930.7883470459626</v>
      </c>
      <c r="L6542" s="1">
        <v>3028.8052658771549</v>
      </c>
      <c r="M6542" s="1">
        <v>48808.211357814194</v>
      </c>
      <c r="N6542" s="1">
        <v>15119.308282727452</v>
      </c>
      <c r="O6542" s="1">
        <v>9288.6816733209344</v>
      </c>
      <c r="P6542" s="1">
        <v>12973.838606144274</v>
      </c>
      <c r="Q6542" s="1">
        <v>5380.0156939589251</v>
      </c>
      <c r="R6542" s="1">
        <v>8363.6262947847536</v>
      </c>
      <c r="S6542" s="1">
        <v>21018.413537811499</v>
      </c>
      <c r="T6542" s="1">
        <v>12365.78681586052</v>
      </c>
      <c r="U6542" s="1">
        <v>1564.2012657281812</v>
      </c>
      <c r="V6542" s="1">
        <v>16129.515062485299</v>
      </c>
      <c r="W6542" s="1">
        <v>8944.8828412820658</v>
      </c>
      <c r="X6542" s="1">
        <v>21459.54135937677</v>
      </c>
      <c r="Y6542" s="1">
        <v>76790.330475384195</v>
      </c>
      <c r="Z6542" s="1">
        <v>32817.767635985714</v>
      </c>
      <c r="AA6542" s="1">
        <v>228087.17370680789</v>
      </c>
      <c r="AB6542" s="1">
        <v>2070.5747317782557</v>
      </c>
      <c r="AC6542" s="1">
        <v>15270.918414307573</v>
      </c>
      <c r="AD6542" s="1">
        <v>18060.071419910528</v>
      </c>
      <c r="AE6542" s="1">
        <v>16529.637215117884</v>
      </c>
      <c r="AF6542" s="1">
        <v>50501.876459215477</v>
      </c>
      <c r="AG6542" s="1">
        <v>284656.32377125911</v>
      </c>
      <c r="AH6542" s="1">
        <v>40436.773128214809</v>
      </c>
      <c r="AI6542" s="1">
        <v>5753.5767736704147</v>
      </c>
      <c r="AJ6542" s="1">
        <v>47466.037270823588</v>
      </c>
      <c r="AK6542" s="1">
        <v>2153.3977210493863</v>
      </c>
      <c r="AL6542" s="1">
        <v>1089432</v>
      </c>
      <c r="AM6542" s="1">
        <v>897141.375</v>
      </c>
      <c r="AN6542" s="1">
        <v>192290.6875</v>
      </c>
      <c r="AO6542" t="s">
        <v>19352</v>
      </c>
    </row>
    <row r="6543" spans="1:41" x14ac:dyDescent="0.25">
      <c r="A6543" s="1">
        <v>2024</v>
      </c>
      <c r="B6543" t="s">
        <v>5065</v>
      </c>
      <c r="C6543" t="s">
        <v>7142</v>
      </c>
      <c r="D6543" t="s">
        <v>7246</v>
      </c>
      <c r="E6543" t="s">
        <v>8048</v>
      </c>
      <c r="F6543" t="s">
        <v>10075</v>
      </c>
      <c r="G6543" t="s">
        <v>12242</v>
      </c>
      <c r="H6543" t="s">
        <v>12757</v>
      </c>
      <c r="I6543" s="1">
        <v>15222.315991789423</v>
      </c>
      <c r="J6543" s="1">
        <v>72080.607286335115</v>
      </c>
      <c r="K6543" s="1">
        <v>1442.7310374276906</v>
      </c>
      <c r="L6543" s="1">
        <v>3380.7003519598429</v>
      </c>
      <c r="M6543" s="1">
        <v>35375.536367845103</v>
      </c>
      <c r="N6543" s="1">
        <v>15679.819701449895</v>
      </c>
      <c r="O6543" s="1">
        <v>9489.4313852579708</v>
      </c>
      <c r="P6543" s="1">
        <v>12223.866476308107</v>
      </c>
      <c r="Q6543" s="1">
        <v>4465.802430004127</v>
      </c>
      <c r="R6543" s="1">
        <v>7476.0101131585798</v>
      </c>
      <c r="S6543" s="1">
        <v>17803.009532017102</v>
      </c>
      <c r="T6543" s="1">
        <v>12077.163916774911</v>
      </c>
      <c r="U6543" s="1">
        <v>1738.8615011834268</v>
      </c>
      <c r="V6543" s="1">
        <v>9067.3056952596417</v>
      </c>
      <c r="W6543" s="1">
        <v>6238.5564211707942</v>
      </c>
      <c r="X6543" s="1">
        <v>23136.370609849833</v>
      </c>
      <c r="Y6543" s="1">
        <v>65228.327868633358</v>
      </c>
      <c r="Z6543" s="1">
        <v>17771.995735231838</v>
      </c>
      <c r="AA6543" s="1">
        <v>185030.81856176132</v>
      </c>
      <c r="AB6543" s="1">
        <v>1985.7302449968211</v>
      </c>
      <c r="AC6543" s="1">
        <v>15015.460829400939</v>
      </c>
      <c r="AD6543" s="1">
        <v>16525.113423211871</v>
      </c>
      <c r="AE6543" s="1">
        <v>16513.071228172583</v>
      </c>
      <c r="AF6543" s="1">
        <v>52552.559133129333</v>
      </c>
      <c r="AG6543" s="1">
        <v>249667.30826291192</v>
      </c>
      <c r="AH6543" s="1">
        <v>32841.089133324189</v>
      </c>
      <c r="AI6543" s="1">
        <v>4541.7380684970722</v>
      </c>
      <c r="AJ6543" s="1">
        <v>45711.682724538652</v>
      </c>
      <c r="AK6543" s="1">
        <v>1739.9395306323936</v>
      </c>
      <c r="AL6543" s="1">
        <v>952022.9375</v>
      </c>
      <c r="AM6543" s="1">
        <v>788826.5</v>
      </c>
      <c r="AN6543" s="1">
        <v>163196.390625</v>
      </c>
      <c r="AO6543" t="s">
        <v>19353</v>
      </c>
    </row>
    <row r="6544" spans="1:41" x14ac:dyDescent="0.25">
      <c r="A6544" s="1">
        <v>2024</v>
      </c>
      <c r="B6544" t="s">
        <v>5066</v>
      </c>
      <c r="C6544" t="s">
        <v>7142</v>
      </c>
      <c r="D6544" t="s">
        <v>7246</v>
      </c>
      <c r="E6544" t="s">
        <v>8048</v>
      </c>
      <c r="F6544" t="s">
        <v>10075</v>
      </c>
      <c r="G6544" t="s">
        <v>12242</v>
      </c>
      <c r="H6544" t="s">
        <v>12757</v>
      </c>
      <c r="I6544" s="1">
        <v>15844.633174825309</v>
      </c>
      <c r="J6544" s="1">
        <v>56079.546996477548</v>
      </c>
      <c r="K6544" s="1">
        <v>1098.6477071032837</v>
      </c>
      <c r="L6544" s="1">
        <v>2911.2795072132144</v>
      </c>
      <c r="M6544" s="1">
        <v>24062.955713656822</v>
      </c>
      <c r="N6544" s="1">
        <v>17842.892856934006</v>
      </c>
      <c r="O6544" s="1">
        <v>10079.723259551616</v>
      </c>
      <c r="P6544" s="1">
        <v>10455.096499592486</v>
      </c>
      <c r="Q6544" s="1">
        <v>4181.7910283671044</v>
      </c>
      <c r="R6544" s="1">
        <v>8498.9905737406007</v>
      </c>
      <c r="S6544" s="1">
        <v>19249.00671845629</v>
      </c>
      <c r="T6544" s="1">
        <v>11640.683482764185</v>
      </c>
      <c r="U6544" s="1">
        <v>1771.6011624244923</v>
      </c>
      <c r="V6544" s="1">
        <v>25567.375474238823</v>
      </c>
      <c r="W6544" s="1">
        <v>3835.8823667013412</v>
      </c>
      <c r="X6544" s="1">
        <v>16702.661851724079</v>
      </c>
      <c r="Y6544" s="1">
        <v>51532.197141674878</v>
      </c>
      <c r="Z6544" s="1">
        <v>17745.944810343459</v>
      </c>
      <c r="AA6544" s="1">
        <v>188294.15283458261</v>
      </c>
      <c r="AB6544" s="1">
        <v>1117.5477425332042</v>
      </c>
      <c r="AC6544" s="1">
        <v>10843.671782448479</v>
      </c>
      <c r="AD6544" s="1">
        <v>16140.745099271422</v>
      </c>
      <c r="AE6544" s="1">
        <v>17822.440730373051</v>
      </c>
      <c r="AF6544" s="1">
        <v>40341.819641484901</v>
      </c>
      <c r="AG6544" s="1">
        <v>181938.33965299337</v>
      </c>
      <c r="AH6544" s="1">
        <v>34304.539905444966</v>
      </c>
      <c r="AI6544" s="1">
        <v>4609.7106591746169</v>
      </c>
      <c r="AJ6544" s="1">
        <v>44639.821315858208</v>
      </c>
      <c r="AK6544" s="1">
        <v>1783.6853005161236</v>
      </c>
      <c r="AL6544" s="1">
        <v>840937.3125</v>
      </c>
      <c r="AM6544" s="1">
        <v>696311.5625</v>
      </c>
      <c r="AN6544" s="1">
        <v>144625.78125</v>
      </c>
      <c r="AO6544" t="s">
        <v>19354</v>
      </c>
    </row>
    <row r="6545" spans="1:41" x14ac:dyDescent="0.25">
      <c r="A6545" s="1">
        <v>2024</v>
      </c>
      <c r="B6545" t="s">
        <v>5067</v>
      </c>
      <c r="C6545" t="s">
        <v>7142</v>
      </c>
      <c r="D6545" t="s">
        <v>7246</v>
      </c>
      <c r="E6545" t="s">
        <v>8048</v>
      </c>
      <c r="F6545" t="s">
        <v>10075</v>
      </c>
      <c r="G6545" t="s">
        <v>12242</v>
      </c>
      <c r="H6545" t="s">
        <v>12757</v>
      </c>
      <c r="I6545" s="1">
        <v>8958.2607311904867</v>
      </c>
      <c r="J6545" s="1">
        <v>17818.173105115609</v>
      </c>
      <c r="K6545" s="1">
        <v>1174.3701485552747</v>
      </c>
      <c r="L6545" s="1">
        <v>3878.3721689976205</v>
      </c>
      <c r="M6545" s="1">
        <v>23713.61560193968</v>
      </c>
      <c r="N6545" s="1">
        <v>17509.418673687374</v>
      </c>
      <c r="O6545" s="1">
        <v>9221.2562470259709</v>
      </c>
      <c r="P6545" s="1">
        <v>11981.295570865163</v>
      </c>
      <c r="Q6545" s="1">
        <v>3203.1602047717829</v>
      </c>
      <c r="R6545" s="1">
        <v>6952.5558880014469</v>
      </c>
      <c r="S6545" s="1">
        <v>20183.540538104771</v>
      </c>
      <c r="T6545" s="1">
        <v>12687.918690421309</v>
      </c>
      <c r="U6545" s="1">
        <v>1730.2780279216408</v>
      </c>
      <c r="V6545" s="1">
        <v>5803.3949954234022</v>
      </c>
      <c r="W6545" s="1">
        <v>3177.2908943827128</v>
      </c>
      <c r="X6545" s="1">
        <v>15646.670746408692</v>
      </c>
      <c r="Y6545" s="1">
        <v>51619.59331504289</v>
      </c>
      <c r="Z6545" s="1">
        <v>15950.883723023524</v>
      </c>
      <c r="AA6545" s="1">
        <v>189752.47943304051</v>
      </c>
      <c r="AB6545" s="1">
        <v>0</v>
      </c>
      <c r="AC6545" s="1">
        <v>11703.188666106355</v>
      </c>
      <c r="AD6545" s="1">
        <v>19287.290337953778</v>
      </c>
      <c r="AE6545" s="1">
        <v>21689.772749689073</v>
      </c>
      <c r="AF6545" s="1">
        <v>38420.771820683629</v>
      </c>
      <c r="AG6545" s="1">
        <v>187889.44708568329</v>
      </c>
      <c r="AH6545" s="1">
        <v>35789.3444835845</v>
      </c>
      <c r="AI6545" s="1">
        <v>5607.8570544671729</v>
      </c>
      <c r="AJ6545" s="1">
        <v>70746.629584189301</v>
      </c>
      <c r="AK6545" s="1">
        <v>1880.0544820439168</v>
      </c>
      <c r="AL6545" s="1">
        <v>813976.9375</v>
      </c>
      <c r="AM6545" s="1">
        <v>665607.6875</v>
      </c>
      <c r="AN6545" s="1">
        <v>148369.203125</v>
      </c>
      <c r="AO6545" t="s">
        <v>19355</v>
      </c>
    </row>
    <row r="6546" spans="1:41" x14ac:dyDescent="0.25">
      <c r="A6546" s="1">
        <v>2024</v>
      </c>
      <c r="B6546" t="s">
        <v>5068</v>
      </c>
      <c r="C6546" t="s">
        <v>7142</v>
      </c>
      <c r="D6546" t="s">
        <v>7246</v>
      </c>
      <c r="E6546" t="s">
        <v>8048</v>
      </c>
      <c r="F6546" t="s">
        <v>10075</v>
      </c>
      <c r="G6546" t="s">
        <v>12243</v>
      </c>
      <c r="H6546" t="s">
        <v>12757</v>
      </c>
      <c r="I6546" s="1">
        <v>16880</v>
      </c>
      <c r="J6546" s="1">
        <v>92463.845807974853</v>
      </c>
      <c r="K6546" s="1">
        <v>2692.302385513834</v>
      </c>
      <c r="L6546" s="1">
        <v>4755.164232000001</v>
      </c>
      <c r="M6546" s="1">
        <v>45756.640758355337</v>
      </c>
      <c r="N6546" s="1">
        <v>13868.50921345996</v>
      </c>
      <c r="O6546" s="1">
        <v>9283.3667865360003</v>
      </c>
      <c r="P6546" s="1">
        <v>18435.870193649989</v>
      </c>
      <c r="Q6546" s="1">
        <v>4998</v>
      </c>
      <c r="R6546" s="1">
        <v>8887.7517911134073</v>
      </c>
      <c r="S6546" s="1">
        <v>25300.354616249999</v>
      </c>
      <c r="T6546" s="1">
        <v>16795.993739894999</v>
      </c>
      <c r="U6546" s="1">
        <v>1720.9087</v>
      </c>
      <c r="V6546" s="1">
        <v>15875</v>
      </c>
      <c r="W6546" s="1">
        <v>11967.290964902701</v>
      </c>
      <c r="X6546" s="1">
        <v>32205.788775877489</v>
      </c>
      <c r="Y6546" s="1">
        <v>84668.416828904301</v>
      </c>
      <c r="Z6546" s="1">
        <v>15462.50394145933</v>
      </c>
      <c r="AA6546" s="1">
        <v>237343</v>
      </c>
      <c r="AB6546" s="1">
        <v>2879.9745677587489</v>
      </c>
      <c r="AC6546" s="1">
        <v>18608.326670103619</v>
      </c>
      <c r="AD6546" s="1">
        <v>21976.372901576098</v>
      </c>
      <c r="AE6546" s="1">
        <v>15816.05157867153</v>
      </c>
      <c r="AF6546" s="1">
        <v>55862.660141772758</v>
      </c>
      <c r="AG6546" s="1">
        <v>263338</v>
      </c>
      <c r="AH6546" s="1">
        <v>46468.340736579034</v>
      </c>
      <c r="AI6546" s="1">
        <v>34451.805600000007</v>
      </c>
      <c r="AJ6546" s="1">
        <v>50479.521882591347</v>
      </c>
      <c r="AK6546" s="1">
        <v>2431</v>
      </c>
      <c r="AL6546" s="1">
        <v>1171672.75</v>
      </c>
      <c r="AM6546" s="1">
        <v>919463.5625</v>
      </c>
      <c r="AN6546" s="1">
        <v>252209.234375</v>
      </c>
      <c r="AO6546" t="s">
        <v>19356</v>
      </c>
    </row>
    <row r="6547" spans="1:41" x14ac:dyDescent="0.25">
      <c r="A6547" s="1">
        <v>2024</v>
      </c>
      <c r="B6547" t="s">
        <v>5069</v>
      </c>
      <c r="C6547" t="s">
        <v>7142</v>
      </c>
      <c r="D6547" t="s">
        <v>7246</v>
      </c>
      <c r="E6547" t="s">
        <v>8048</v>
      </c>
      <c r="F6547" t="s">
        <v>10075</v>
      </c>
      <c r="G6547" t="s">
        <v>12243</v>
      </c>
      <c r="H6547" t="s">
        <v>12757</v>
      </c>
      <c r="I6547" s="1">
        <v>16720.199683660801</v>
      </c>
      <c r="J6547" s="1">
        <v>67225.255042436227</v>
      </c>
      <c r="K6547" s="1">
        <v>1971.580655710568</v>
      </c>
      <c r="L6547" s="1">
        <v>3195.0076129599502</v>
      </c>
      <c r="M6547" s="1">
        <v>50392.948512800001</v>
      </c>
      <c r="N6547" s="1">
        <v>15610.209635294021</v>
      </c>
      <c r="O6547" s="1">
        <v>9590.2727080882978</v>
      </c>
      <c r="P6547" s="1">
        <v>13343.627617561289</v>
      </c>
      <c r="Q6547" s="1">
        <v>5554.6975871780769</v>
      </c>
      <c r="R6547" s="1">
        <v>8635.1820222133883</v>
      </c>
      <c r="S6547" s="1">
        <v>21700.853232805439</v>
      </c>
      <c r="T6547" s="1">
        <v>12986.2960350208</v>
      </c>
      <c r="U6547" s="1">
        <v>1552.5811829199999</v>
      </c>
      <c r="V6547" s="1">
        <v>16653</v>
      </c>
      <c r="W6547" s="1">
        <v>9235.3111891199987</v>
      </c>
      <c r="X6547" s="1">
        <v>22917</v>
      </c>
      <c r="Y6547" s="1">
        <v>80856.527102193766</v>
      </c>
      <c r="Z6547" s="1">
        <v>33883.316531747718</v>
      </c>
      <c r="AA6547" s="1">
        <v>246411</v>
      </c>
      <c r="AB6547" s="1">
        <v>2138</v>
      </c>
      <c r="AC6547" s="1">
        <v>15747.398230000001</v>
      </c>
      <c r="AD6547" s="1">
        <v>18032.59134585036</v>
      </c>
      <c r="AE6547" s="1">
        <v>17066.332363833659</v>
      </c>
      <c r="AF6547" s="1">
        <v>53184.436741249672</v>
      </c>
      <c r="AG6547" s="1">
        <v>299776</v>
      </c>
      <c r="AH6547" s="1">
        <v>44247.606799145862</v>
      </c>
      <c r="AI6547" s="1">
        <v>5940.3876940800001</v>
      </c>
      <c r="AJ6547" s="1">
        <v>49987.339750170009</v>
      </c>
      <c r="AK6547" s="1">
        <v>2223</v>
      </c>
      <c r="AL6547" s="1">
        <v>1146777.875</v>
      </c>
      <c r="AM6547" s="1">
        <v>945402.0625</v>
      </c>
      <c r="AN6547" s="1">
        <v>201375.859375</v>
      </c>
      <c r="AO6547" t="s">
        <v>19357</v>
      </c>
    </row>
    <row r="6548" spans="1:41" x14ac:dyDescent="0.25">
      <c r="A6548" s="1">
        <v>2024</v>
      </c>
      <c r="B6548" t="s">
        <v>5070</v>
      </c>
      <c r="C6548" t="s">
        <v>7142</v>
      </c>
      <c r="D6548" t="s">
        <v>7246</v>
      </c>
      <c r="E6548" t="s">
        <v>8048</v>
      </c>
      <c r="F6548" t="s">
        <v>10075</v>
      </c>
      <c r="G6548" t="s">
        <v>12243</v>
      </c>
      <c r="H6548" t="s">
        <v>12757</v>
      </c>
      <c r="I6548" s="1">
        <v>17765.6418252</v>
      </c>
      <c r="J6548" s="1">
        <v>92368.314846892856</v>
      </c>
      <c r="K6548" s="1">
        <v>1918.8557008824321</v>
      </c>
      <c r="L6548" s="1">
        <v>3811.0927044279601</v>
      </c>
      <c r="M6548" s="1">
        <v>52502.099315847299</v>
      </c>
      <c r="N6548" s="1">
        <v>14076.21605727217</v>
      </c>
      <c r="O6548" s="1">
        <v>8591.1892281439195</v>
      </c>
      <c r="P6548" s="1">
        <v>15927.255611953509</v>
      </c>
      <c r="Q6548" s="1">
        <v>4441.3525892500111</v>
      </c>
      <c r="R6548" s="1">
        <v>7822.1769266093306</v>
      </c>
      <c r="S6548" s="1">
        <v>22522.937677053829</v>
      </c>
      <c r="T6548" s="1">
        <v>15206.525428678609</v>
      </c>
      <c r="U6548" s="1">
        <v>1526.906082</v>
      </c>
      <c r="V6548" s="1">
        <v>19501</v>
      </c>
      <c r="W6548" s="1">
        <v>12502.92120095033</v>
      </c>
      <c r="X6548" s="1">
        <v>29150.232151722361</v>
      </c>
      <c r="Y6548" s="1">
        <v>80969.095698123361</v>
      </c>
      <c r="Z6548" s="1">
        <v>15700.583117967481</v>
      </c>
      <c r="AA6548" s="1">
        <v>247498</v>
      </c>
      <c r="AB6548" s="1">
        <v>2196</v>
      </c>
      <c r="AC6548" s="1">
        <v>16531.498223999999</v>
      </c>
      <c r="AD6548" s="1">
        <v>19180.158332834912</v>
      </c>
      <c r="AE6548" s="1">
        <v>16374.629879270829</v>
      </c>
      <c r="AF6548" s="1">
        <v>57284.469256673437</v>
      </c>
      <c r="AG6548" s="1">
        <v>291170</v>
      </c>
      <c r="AH6548" s="1">
        <v>48947.18128105002</v>
      </c>
      <c r="AI6548" s="1">
        <v>23503.634784000002</v>
      </c>
      <c r="AJ6548" s="1">
        <v>48882.000583551358</v>
      </c>
      <c r="AK6548" s="1">
        <v>2586</v>
      </c>
      <c r="AL6548" s="1">
        <v>1190458</v>
      </c>
      <c r="AM6548" s="1">
        <v>951650.25</v>
      </c>
      <c r="AN6548" s="1">
        <v>238807.734375</v>
      </c>
      <c r="AO6548" t="s">
        <v>19358</v>
      </c>
    </row>
    <row r="6549" spans="1:41" x14ac:dyDescent="0.25">
      <c r="A6549" s="1">
        <v>2024</v>
      </c>
      <c r="B6549" t="s">
        <v>5071</v>
      </c>
      <c r="C6549" t="s">
        <v>7142</v>
      </c>
      <c r="D6549" t="s">
        <v>7246</v>
      </c>
      <c r="E6549" t="s">
        <v>8048</v>
      </c>
      <c r="F6549" t="s">
        <v>10075</v>
      </c>
      <c r="G6549" t="s">
        <v>12243</v>
      </c>
      <c r="H6549" t="s">
        <v>12757</v>
      </c>
      <c r="I6549" s="1">
        <v>10748.992261292409</v>
      </c>
      <c r="J6549" s="1">
        <v>23184.949467980881</v>
      </c>
      <c r="K6549" s="1">
        <v>1112.905077276532</v>
      </c>
      <c r="L6549" s="1">
        <v>2991.7403345358739</v>
      </c>
      <c r="M6549" s="1">
        <v>16145.92574447828</v>
      </c>
      <c r="N6549" s="1">
        <v>15045.853999999999</v>
      </c>
      <c r="O6549" s="1">
        <v>10020.88762370559</v>
      </c>
      <c r="P6549" s="1">
        <v>8460.66</v>
      </c>
      <c r="Q6549" s="1">
        <v>3334.8569812136661</v>
      </c>
      <c r="R6549" s="1">
        <v>6630.9142983366246</v>
      </c>
      <c r="S6549" s="1">
        <v>25626.59076947072</v>
      </c>
      <c r="T6549" s="1">
        <v>11570.569641550899</v>
      </c>
      <c r="U6549" s="1">
        <v>1762.7606773910361</v>
      </c>
      <c r="V6549" s="1">
        <v>6598</v>
      </c>
      <c r="W6549" s="1">
        <v>4073.5171233319661</v>
      </c>
      <c r="X6549" s="1">
        <v>14849.64095370947</v>
      </c>
      <c r="Y6549" s="1">
        <v>49106.157569999981</v>
      </c>
      <c r="Z6549" s="1">
        <v>15920.379680371439</v>
      </c>
      <c r="AA6549" s="1">
        <v>263260.38341446419</v>
      </c>
      <c r="AB6549" s="1">
        <v>1009</v>
      </c>
      <c r="AC6549" s="1">
        <v>11128.257180000001</v>
      </c>
      <c r="AD6549" s="1">
        <v>16641.237510399998</v>
      </c>
      <c r="AE6549" s="1">
        <v>17285.537944038799</v>
      </c>
      <c r="AF6549" s="1">
        <v>36997.926721957672</v>
      </c>
      <c r="AG6549" s="1">
        <v>193257</v>
      </c>
      <c r="AH6549" s="1">
        <v>37261.69845403728</v>
      </c>
      <c r="AI6549" s="1">
        <v>4861.6145143907434</v>
      </c>
      <c r="AJ6549" s="1">
        <v>46469.891690685057</v>
      </c>
      <c r="AK6549" s="1">
        <v>1853.863799019173</v>
      </c>
      <c r="AL6549" s="1">
        <v>857211.75</v>
      </c>
      <c r="AM6549" s="1">
        <v>712184.25</v>
      </c>
      <c r="AN6549" s="1">
        <v>145027.4375</v>
      </c>
      <c r="AO6549" t="s">
        <v>19359</v>
      </c>
    </row>
    <row r="6550" spans="1:41" x14ac:dyDescent="0.25">
      <c r="A6550" s="1">
        <v>2024</v>
      </c>
      <c r="B6550" t="s">
        <v>5072</v>
      </c>
      <c r="C6550" t="s">
        <v>7142</v>
      </c>
      <c r="D6550" t="s">
        <v>7246</v>
      </c>
      <c r="E6550" t="s">
        <v>8048</v>
      </c>
      <c r="F6550" t="s">
        <v>10075</v>
      </c>
      <c r="G6550" t="s">
        <v>12243</v>
      </c>
      <c r="H6550" t="s">
        <v>12757</v>
      </c>
      <c r="I6550" s="1">
        <v>16417.015562043511</v>
      </c>
      <c r="J6550" s="1">
        <v>58333.546554442939</v>
      </c>
      <c r="K6550" s="1">
        <v>1117.177556877949</v>
      </c>
      <c r="L6550" s="1">
        <v>3023.3138000000008</v>
      </c>
      <c r="M6550" s="1">
        <v>24443.35531012512</v>
      </c>
      <c r="N6550" s="1">
        <v>18213.984734133541</v>
      </c>
      <c r="O6550" s="1">
        <v>10219.0019520961</v>
      </c>
      <c r="P6550" s="1">
        <v>10434.33033277617</v>
      </c>
      <c r="Q6550" s="1">
        <v>3772.0126883329758</v>
      </c>
      <c r="R6550" s="1">
        <v>8597.265815477971</v>
      </c>
      <c r="S6550" s="1">
        <v>19535</v>
      </c>
      <c r="T6550" s="1">
        <v>12061.199510317439</v>
      </c>
      <c r="U6550" s="1">
        <v>1704.706770960697</v>
      </c>
      <c r="V6550" s="1">
        <v>26170</v>
      </c>
      <c r="W6550" s="1">
        <v>3919.498939846585</v>
      </c>
      <c r="X6550" s="1">
        <v>17305.646771169238</v>
      </c>
      <c r="Y6550" s="1">
        <v>52571.976699623978</v>
      </c>
      <c r="Z6550" s="1">
        <v>18063</v>
      </c>
      <c r="AA6550" s="1">
        <v>203201</v>
      </c>
      <c r="AB6550" s="1">
        <v>1008.038</v>
      </c>
      <c r="AC6550" s="1">
        <v>11015.09978</v>
      </c>
      <c r="AD6550" s="1">
        <v>16428.070905503999</v>
      </c>
      <c r="AE6550" s="1">
        <v>18104.187052088069</v>
      </c>
      <c r="AF6550" s="1">
        <v>41799.155180676011</v>
      </c>
      <c r="AG6550" s="1">
        <v>188638</v>
      </c>
      <c r="AH6550" s="1">
        <v>36160</v>
      </c>
      <c r="AI6550" s="1">
        <v>4682.5833392997138</v>
      </c>
      <c r="AJ6550" s="1">
        <v>46252.420812977623</v>
      </c>
      <c r="AK6550" s="1">
        <v>1811.8827163538499</v>
      </c>
      <c r="AL6550" s="1">
        <v>875002.4375</v>
      </c>
      <c r="AM6550" s="1">
        <v>726311.0625</v>
      </c>
      <c r="AN6550" s="1">
        <v>148691.453125</v>
      </c>
      <c r="AO6550" t="s">
        <v>19360</v>
      </c>
    </row>
    <row r="6551" spans="1:41" x14ac:dyDescent="0.25">
      <c r="A6551" s="1">
        <v>2024</v>
      </c>
      <c r="B6551" t="s">
        <v>5073</v>
      </c>
      <c r="C6551" t="s">
        <v>7142</v>
      </c>
      <c r="D6551" t="s">
        <v>7246</v>
      </c>
      <c r="E6551" t="s">
        <v>8048</v>
      </c>
      <c r="F6551" t="s">
        <v>10075</v>
      </c>
      <c r="G6551" t="s">
        <v>12243</v>
      </c>
      <c r="H6551" t="s">
        <v>12757</v>
      </c>
      <c r="I6551" s="1">
        <v>9070.752595843338</v>
      </c>
      <c r="J6551" s="1">
        <v>17705.5</v>
      </c>
      <c r="K6551" s="1">
        <v>1223.424510181253</v>
      </c>
      <c r="L6551" s="1">
        <v>3980.0032000000001</v>
      </c>
      <c r="M6551" s="1">
        <v>24151.44776087745</v>
      </c>
      <c r="N6551" s="1">
        <v>17729.29027763976</v>
      </c>
      <c r="O6551" s="1">
        <v>9252.0602495833336</v>
      </c>
      <c r="P6551" s="1">
        <v>10151.304601600001</v>
      </c>
      <c r="Q6551" s="1">
        <v>3139.5968950926358</v>
      </c>
      <c r="R6551" s="1">
        <v>7223.7286833342732</v>
      </c>
      <c r="S6551" s="1">
        <v>24209.78835490884</v>
      </c>
      <c r="T6551" s="1">
        <v>12109.795305899541</v>
      </c>
      <c r="U6551" s="1">
        <v>1734.8291790748151</v>
      </c>
      <c r="V6551" s="1">
        <v>5819</v>
      </c>
      <c r="W6551" s="1">
        <v>3172.7031089817829</v>
      </c>
      <c r="X6551" s="1">
        <v>15531.10367035928</v>
      </c>
      <c r="Y6551" s="1">
        <v>53515.20678</v>
      </c>
      <c r="Z6551" s="1">
        <v>15602.12837273707</v>
      </c>
      <c r="AA6551" s="1">
        <v>192678.91378232269</v>
      </c>
      <c r="AB6551" s="1">
        <v>1000</v>
      </c>
      <c r="AC6551" s="1">
        <v>11656.322190000001</v>
      </c>
      <c r="AD6551" s="1">
        <v>19249.457724383959</v>
      </c>
      <c r="AE6551" s="1">
        <v>21703.26702679638</v>
      </c>
      <c r="AF6551" s="1">
        <v>38903.234253202718</v>
      </c>
      <c r="AG6551" s="1">
        <v>201717.51596607341</v>
      </c>
      <c r="AH6551" s="1">
        <v>37046.029776788797</v>
      </c>
      <c r="AI6551" s="1">
        <v>5566.9380234187338</v>
      </c>
      <c r="AJ6551" s="1">
        <v>71868.797232401877</v>
      </c>
      <c r="AK6551" s="1">
        <v>2097.5451149790042</v>
      </c>
      <c r="AL6551" s="1">
        <v>838809.6875</v>
      </c>
      <c r="AM6551" s="1">
        <v>684199.375</v>
      </c>
      <c r="AN6551" s="1">
        <v>154610.296875</v>
      </c>
      <c r="AO6551" t="s">
        <v>19361</v>
      </c>
    </row>
    <row r="6552" spans="1:41" x14ac:dyDescent="0.25">
      <c r="A6552" s="1">
        <v>2024</v>
      </c>
      <c r="B6552" t="s">
        <v>5074</v>
      </c>
      <c r="C6552" t="s">
        <v>7142</v>
      </c>
      <c r="D6552" t="s">
        <v>7246</v>
      </c>
      <c r="E6552" t="s">
        <v>8048</v>
      </c>
      <c r="F6552" t="s">
        <v>10075</v>
      </c>
      <c r="G6552" t="s">
        <v>12243</v>
      </c>
      <c r="H6552" t="s">
        <v>12757</v>
      </c>
      <c r="I6552" s="1">
        <v>9553.9442399999989</v>
      </c>
      <c r="J6552" s="1">
        <v>16130.36</v>
      </c>
      <c r="K6552" s="1">
        <v>1209.8190696298129</v>
      </c>
      <c r="L6552" s="1">
        <v>3693.2523000000001</v>
      </c>
      <c r="M6552" s="1">
        <v>24083.084297843208</v>
      </c>
      <c r="N6552" s="1">
        <v>13752.3042632652</v>
      </c>
      <c r="O6552" s="1">
        <v>8331</v>
      </c>
      <c r="P6552" s="1">
        <v>10268</v>
      </c>
      <c r="Q6552" s="1">
        <v>3609.8469132928149</v>
      </c>
      <c r="R6552" s="1">
        <v>10088.62497094938</v>
      </c>
      <c r="S6552" s="1">
        <v>30202.23261446278</v>
      </c>
      <c r="T6552" s="1">
        <v>13563.862160244589</v>
      </c>
      <c r="U6552" s="1">
        <v>1721.24402288397</v>
      </c>
      <c r="V6552" s="1">
        <v>8615</v>
      </c>
      <c r="W6552" s="1">
        <v>3113.2161412611199</v>
      </c>
      <c r="X6552" s="1">
        <v>12673.42526849264</v>
      </c>
      <c r="Y6552" s="1">
        <v>56019</v>
      </c>
      <c r="Z6552" s="1">
        <v>16422.003000000001</v>
      </c>
      <c r="AA6552" s="1">
        <v>196999.60790082041</v>
      </c>
      <c r="AB6552" s="1">
        <v>831</v>
      </c>
      <c r="AC6552" s="1">
        <v>10625</v>
      </c>
      <c r="AD6552" s="1">
        <v>26340.907422938501</v>
      </c>
      <c r="AE6552" s="1">
        <v>22517.336631697272</v>
      </c>
      <c r="AF6552" s="1">
        <v>35937.058945984652</v>
      </c>
      <c r="AG6552" s="1">
        <v>226387</v>
      </c>
      <c r="AH6552" s="1">
        <v>44414.418949679071</v>
      </c>
      <c r="AI6552" s="1">
        <v>6273.0408926985101</v>
      </c>
      <c r="AJ6552" s="1">
        <v>54378.699797357418</v>
      </c>
      <c r="AK6552" s="1">
        <v>3281.9131356601229</v>
      </c>
      <c r="AL6552" s="1">
        <v>871036.25</v>
      </c>
      <c r="AM6552" s="1">
        <v>696718.25</v>
      </c>
      <c r="AN6552" s="1">
        <v>174317.921875</v>
      </c>
      <c r="AO6552" t="s">
        <v>19362</v>
      </c>
    </row>
    <row r="6553" spans="1:41" x14ac:dyDescent="0.25">
      <c r="A6553" s="1">
        <v>2024</v>
      </c>
      <c r="B6553" t="s">
        <v>5075</v>
      </c>
      <c r="C6553" t="s">
        <v>7142</v>
      </c>
      <c r="D6553" t="s">
        <v>7246</v>
      </c>
      <c r="E6553" t="s">
        <v>8048</v>
      </c>
      <c r="F6553" t="s">
        <v>10075</v>
      </c>
      <c r="G6553" t="s">
        <v>12243</v>
      </c>
      <c r="H6553" t="s">
        <v>12757</v>
      </c>
      <c r="I6553" s="1">
        <v>15901.977650559351</v>
      </c>
      <c r="J6553" s="1">
        <v>71177.337634046286</v>
      </c>
      <c r="K6553" s="1">
        <v>1460</v>
      </c>
      <c r="L6553" s="1">
        <v>3537.5336627647121</v>
      </c>
      <c r="M6553" s="1">
        <v>35236.738834128002</v>
      </c>
      <c r="N6553" s="1">
        <v>16153.366738571611</v>
      </c>
      <c r="O6553" s="1">
        <v>9718.7502955401178</v>
      </c>
      <c r="P6553" s="1">
        <v>12580.75871827735</v>
      </c>
      <c r="Q6553" s="1">
        <v>4614.2190319647516</v>
      </c>
      <c r="R6553" s="1">
        <v>7644.3911365575241</v>
      </c>
      <c r="S6553" s="1">
        <v>17966.58203331567</v>
      </c>
      <c r="T6553" s="1">
        <v>12595.700945000001</v>
      </c>
      <c r="U6553" s="1">
        <v>1695.2792108112999</v>
      </c>
      <c r="V6553" s="1">
        <v>9346</v>
      </c>
      <c r="W6553" s="1">
        <v>6389.3156081183997</v>
      </c>
      <c r="X6553" s="1">
        <v>24380.518582288911</v>
      </c>
      <c r="Y6553" s="1">
        <v>68991.939840815059</v>
      </c>
      <c r="Z6553" s="1">
        <v>18308.728687804029</v>
      </c>
      <c r="AA6553" s="1">
        <v>203201</v>
      </c>
      <c r="AB6553" s="1">
        <v>2086</v>
      </c>
      <c r="AC6553" s="1">
        <v>15378.322980000001</v>
      </c>
      <c r="AD6553" s="1">
        <v>17073.18360939484</v>
      </c>
      <c r="AE6553" s="1">
        <v>16912.12142894002</v>
      </c>
      <c r="AF6553" s="1">
        <v>54990.513101850433</v>
      </c>
      <c r="AG6553" s="1">
        <v>268424</v>
      </c>
      <c r="AH6553" s="1">
        <v>34815.321101013069</v>
      </c>
      <c r="AI6553" s="1">
        <v>4651.492423881602</v>
      </c>
      <c r="AJ6553" s="1">
        <v>48707.71836533241</v>
      </c>
      <c r="AK6553" s="1">
        <v>1781</v>
      </c>
      <c r="AL6553" s="1">
        <v>1005719.75</v>
      </c>
      <c r="AM6553" s="1">
        <v>837565.1875</v>
      </c>
      <c r="AN6553" s="1">
        <v>168154.609375</v>
      </c>
      <c r="AO6553" t="s">
        <v>19363</v>
      </c>
    </row>
    <row r="6554" spans="1:41" x14ac:dyDescent="0.25">
      <c r="A6554" s="1">
        <v>2024</v>
      </c>
      <c r="B6554" t="s">
        <v>5076</v>
      </c>
      <c r="C6554" t="s">
        <v>7142</v>
      </c>
      <c r="D6554" t="s">
        <v>7246</v>
      </c>
      <c r="E6554" t="s">
        <v>8049</v>
      </c>
      <c r="F6554" t="s">
        <v>10076</v>
      </c>
      <c r="G6554" t="s">
        <v>12244</v>
      </c>
      <c r="H6554" t="s">
        <v>12757</v>
      </c>
      <c r="I6554" s="1">
        <v>1048.3922692548131</v>
      </c>
      <c r="J6554" s="1">
        <v>1434.4883449925378</v>
      </c>
      <c r="K6554" s="1">
        <v>0</v>
      </c>
      <c r="L6554" s="1">
        <v>0</v>
      </c>
      <c r="M6554" s="1">
        <v>314.51768077644391</v>
      </c>
      <c r="N6554" s="1">
        <v>0</v>
      </c>
      <c r="O6554" s="1">
        <v>52.419613462740656</v>
      </c>
      <c r="P6554" s="1">
        <v>0</v>
      </c>
      <c r="Q6554" s="1">
        <v>6.1416559277204454</v>
      </c>
      <c r="R6554" s="1">
        <v>53.786716981848933</v>
      </c>
      <c r="S6554" s="1">
        <v>0</v>
      </c>
      <c r="T6554" s="1">
        <v>314.51768077644391</v>
      </c>
      <c r="U6554" s="1">
        <v>0</v>
      </c>
      <c r="V6554" s="1">
        <v>524.19613462740654</v>
      </c>
      <c r="W6554" s="1">
        <v>0</v>
      </c>
      <c r="X6554" s="1">
        <v>529.43809597368056</v>
      </c>
      <c r="Y6554" s="1">
        <v>1455.1684697256806</v>
      </c>
      <c r="Z6554" s="1">
        <v>19.716028112198138</v>
      </c>
      <c r="AA6554" s="1">
        <v>2754.1264913323939</v>
      </c>
      <c r="AB6554" s="1">
        <v>0</v>
      </c>
      <c r="AC6554" s="1">
        <v>12.580707231057756</v>
      </c>
      <c r="AD6554" s="1">
        <v>58.653045234083059</v>
      </c>
      <c r="AE6554" s="1">
        <v>0</v>
      </c>
      <c r="AF6554" s="1">
        <v>1181.1187305424723</v>
      </c>
      <c r="AG6554" s="1">
        <v>43063.760851910702</v>
      </c>
      <c r="AH6554" s="1">
        <v>1572.5884038822196</v>
      </c>
      <c r="AI6554" s="1">
        <v>186.61382392735672</v>
      </c>
      <c r="AJ6554" s="1">
        <v>1926.2597617031615</v>
      </c>
      <c r="AK6554" s="1">
        <v>0</v>
      </c>
      <c r="AL6554" s="1">
        <v>56508.484375</v>
      </c>
      <c r="AM6554" s="1">
        <v>53479.734375</v>
      </c>
      <c r="AN6554" s="1">
        <v>3028.748291015625</v>
      </c>
      <c r="AO6554" t="s">
        <v>19364</v>
      </c>
    </row>
    <row r="6555" spans="1:41" x14ac:dyDescent="0.25">
      <c r="A6555" s="1">
        <v>2024</v>
      </c>
      <c r="B6555" t="s">
        <v>5077</v>
      </c>
      <c r="C6555" t="s">
        <v>7142</v>
      </c>
      <c r="D6555" t="s">
        <v>7246</v>
      </c>
      <c r="E6555" t="s">
        <v>8049</v>
      </c>
      <c r="F6555" t="s">
        <v>10076</v>
      </c>
      <c r="G6555" t="s">
        <v>12244</v>
      </c>
      <c r="H6555" t="s">
        <v>12757</v>
      </c>
      <c r="I6555" s="1">
        <v>1144.4366612566348</v>
      </c>
      <c r="J6555" s="1">
        <v>0</v>
      </c>
      <c r="K6555" s="1">
        <v>91.554932900530787</v>
      </c>
      <c r="L6555" s="1">
        <v>125.88803273822984</v>
      </c>
      <c r="M6555" s="1">
        <v>205.99859902619428</v>
      </c>
      <c r="N6555" s="1">
        <v>0</v>
      </c>
      <c r="O6555" s="1">
        <v>64.088453030371554</v>
      </c>
      <c r="P6555" s="1">
        <v>0</v>
      </c>
      <c r="Q6555" s="1">
        <v>6.4026615986557909</v>
      </c>
      <c r="R6555" s="1">
        <v>31.452552761316099</v>
      </c>
      <c r="S6555" s="1">
        <v>0</v>
      </c>
      <c r="T6555" s="1">
        <v>228.88733225132697</v>
      </c>
      <c r="U6555" s="1">
        <v>0</v>
      </c>
      <c r="V6555" s="1">
        <v>617.99579707858288</v>
      </c>
      <c r="W6555" s="1">
        <v>0</v>
      </c>
      <c r="X6555" s="1">
        <v>113.42175401731267</v>
      </c>
      <c r="Y6555" s="1">
        <v>1659.4331588221205</v>
      </c>
      <c r="Z6555" s="1">
        <v>409.8276208074447</v>
      </c>
      <c r="AA6555" s="1">
        <v>3435.7937413187165</v>
      </c>
      <c r="AB6555" s="1">
        <v>0</v>
      </c>
      <c r="AC6555" s="1">
        <v>12.440770391689437</v>
      </c>
      <c r="AD6555" s="1">
        <v>61.570224929994893</v>
      </c>
      <c r="AE6555" s="1"/>
      <c r="AF6555" s="1">
        <v>525.27493088816141</v>
      </c>
      <c r="AG6555" s="1">
        <v>11189.157237106119</v>
      </c>
      <c r="AH6555" s="1">
        <v>1144.4366612566348</v>
      </c>
      <c r="AI6555" s="1">
        <v>111.01035614189358</v>
      </c>
      <c r="AJ6555" s="1">
        <v>1538.1228727289174</v>
      </c>
      <c r="AK6555" s="1"/>
      <c r="AL6555" s="1">
        <v>22717.1953125</v>
      </c>
      <c r="AM6555" s="1">
        <v>20696.2265625</v>
      </c>
      <c r="AN6555" s="1">
        <v>2020.9683837890625</v>
      </c>
      <c r="AO6555" t="s">
        <v>19365</v>
      </c>
    </row>
    <row r="6556" spans="1:41" x14ac:dyDescent="0.25">
      <c r="A6556" s="1">
        <v>2024</v>
      </c>
      <c r="B6556" t="s">
        <v>5078</v>
      </c>
      <c r="C6556" t="s">
        <v>7142</v>
      </c>
      <c r="D6556" t="s">
        <v>7246</v>
      </c>
      <c r="E6556" t="s">
        <v>8049</v>
      </c>
      <c r="F6556" t="s">
        <v>10076</v>
      </c>
      <c r="G6556" t="s">
        <v>12244</v>
      </c>
      <c r="H6556" t="s">
        <v>12757</v>
      </c>
      <c r="I6556" s="1">
        <v>1078.0294489667867</v>
      </c>
      <c r="J6556" s="1">
        <v>1393.4796769865986</v>
      </c>
      <c r="K6556" s="1"/>
      <c r="L6556" s="1">
        <v>118.58323938634653</v>
      </c>
      <c r="M6556" s="1">
        <v>323.40883469003597</v>
      </c>
      <c r="N6556" s="1">
        <v>0</v>
      </c>
      <c r="O6556" s="1">
        <v>53.901472448339334</v>
      </c>
      <c r="P6556" s="1">
        <v>0</v>
      </c>
      <c r="Q6556" s="1">
        <v>6.1564239142232626</v>
      </c>
      <c r="R6556" s="1">
        <v>51.285094975696943</v>
      </c>
      <c r="S6556" s="1">
        <v>0</v>
      </c>
      <c r="T6556" s="1">
        <v>323.40883469003597</v>
      </c>
      <c r="U6556" s="1">
        <v>0</v>
      </c>
      <c r="V6556" s="1">
        <v>539.01472448339337</v>
      </c>
      <c r="W6556" s="1">
        <v>0</v>
      </c>
      <c r="X6556" s="1">
        <v>544.40487172822725</v>
      </c>
      <c r="Y6556" s="1">
        <v>1496.3048751658998</v>
      </c>
      <c r="Z6556" s="1">
        <v>57.711118525652985</v>
      </c>
      <c r="AA6556" s="1">
        <v>2432.0344368690708</v>
      </c>
      <c r="AB6556" s="1">
        <v>0</v>
      </c>
      <c r="AC6556" s="1">
        <v>12.550925518712344</v>
      </c>
      <c r="AD6556" s="1">
        <v>58.213590244206479</v>
      </c>
      <c r="AE6556" s="1"/>
      <c r="AF6556" s="1">
        <v>937.88562060110439</v>
      </c>
      <c r="AG6556" s="1">
        <v>18024.652386724672</v>
      </c>
      <c r="AH6556" s="1">
        <v>1617.0441734501799</v>
      </c>
      <c r="AI6556" s="1">
        <v>104.5688565497783</v>
      </c>
      <c r="AJ6556" s="1">
        <v>1903.8000068753452</v>
      </c>
      <c r="AK6556" s="1"/>
      <c r="AL6556" s="1">
        <v>31076.439453125</v>
      </c>
      <c r="AM6556" s="1">
        <v>28051.48828125</v>
      </c>
      <c r="AN6556" s="1">
        <v>3024.95068359375</v>
      </c>
      <c r="AO6556" t="s">
        <v>19366</v>
      </c>
    </row>
    <row r="6557" spans="1:41" x14ac:dyDescent="0.25">
      <c r="A6557" s="1">
        <v>2024</v>
      </c>
      <c r="B6557" t="s">
        <v>5079</v>
      </c>
      <c r="C6557" t="s">
        <v>7142</v>
      </c>
      <c r="D6557" t="s">
        <v>7246</v>
      </c>
      <c r="E6557" t="s">
        <v>8049</v>
      </c>
      <c r="F6557" t="s">
        <v>10076</v>
      </c>
      <c r="G6557" t="s">
        <v>12244</v>
      </c>
      <c r="H6557" t="s">
        <v>12757</v>
      </c>
      <c r="I6557" s="1">
        <v>0</v>
      </c>
      <c r="J6557" s="1">
        <v>1081.8410148258606</v>
      </c>
      <c r="K6557" s="1">
        <v>94.421720486856259</v>
      </c>
      <c r="L6557" s="1">
        <v>153.43529579114141</v>
      </c>
      <c r="M6557" s="1">
        <v>211.71120140412302</v>
      </c>
      <c r="N6557" s="1">
        <v>0</v>
      </c>
      <c r="O6557" s="1">
        <v>64.914932834713682</v>
      </c>
      <c r="P6557" s="1">
        <v>0</v>
      </c>
      <c r="Q6557" s="1">
        <v>6.392489659920793</v>
      </c>
      <c r="R6557" s="1">
        <v>32.437401801753381</v>
      </c>
      <c r="S6557" s="1">
        <v>0</v>
      </c>
      <c r="T6557" s="1">
        <v>236.05430121714065</v>
      </c>
      <c r="U6557" s="1"/>
      <c r="V6557" s="1">
        <v>637.34661328627976</v>
      </c>
      <c r="W6557" s="1">
        <v>0</v>
      </c>
      <c r="X6557" s="1">
        <v>60.561619683608605</v>
      </c>
      <c r="Y6557" s="1">
        <v>1593.3665332156993</v>
      </c>
      <c r="Z6557" s="1">
        <v>409.17652572979159</v>
      </c>
      <c r="AA6557" s="1">
        <v>3004.06680767949</v>
      </c>
      <c r="AB6557" s="1"/>
      <c r="AC6557" s="1">
        <v>12.640707830177883</v>
      </c>
      <c r="AD6557" s="1">
        <v>61.277159012231628</v>
      </c>
      <c r="AE6557" s="1"/>
      <c r="AF6557" s="1">
        <v>1227.300173648089</v>
      </c>
      <c r="AG6557" s="1">
        <v>15570.900344533622</v>
      </c>
      <c r="AH6557" s="1">
        <v>2237.1057082003067</v>
      </c>
      <c r="AI6557" s="1">
        <v>114.48633609031322</v>
      </c>
      <c r="AJ6557" s="1">
        <v>1316.592865038602</v>
      </c>
      <c r="AK6557" s="1"/>
      <c r="AL6557" s="1">
        <v>28126.029296875</v>
      </c>
      <c r="AM6557" s="1">
        <v>25045.498046875</v>
      </c>
      <c r="AN6557" s="1">
        <v>3080.532958984375</v>
      </c>
      <c r="AO6557" t="s">
        <v>19367</v>
      </c>
    </row>
    <row r="6558" spans="1:41" x14ac:dyDescent="0.25">
      <c r="A6558" s="1">
        <v>2024</v>
      </c>
      <c r="B6558" t="s">
        <v>5080</v>
      </c>
      <c r="C6558" t="s">
        <v>7142</v>
      </c>
      <c r="D6558" t="s">
        <v>7246</v>
      </c>
      <c r="E6558" t="s">
        <v>8049</v>
      </c>
      <c r="F6558" t="s">
        <v>10076</v>
      </c>
      <c r="G6558" t="s">
        <v>12244</v>
      </c>
      <c r="H6558" t="s">
        <v>12757</v>
      </c>
      <c r="I6558" s="1">
        <v>1030.2249999999999</v>
      </c>
      <c r="J6558" s="1">
        <v>1952.145930177202</v>
      </c>
      <c r="K6558" s="1">
        <v>0</v>
      </c>
      <c r="L6558" s="1">
        <v>0</v>
      </c>
      <c r="M6558" s="1">
        <v>300</v>
      </c>
      <c r="N6558" s="1">
        <v>0</v>
      </c>
      <c r="O6558" s="1">
        <v>50</v>
      </c>
      <c r="P6558" s="1">
        <v>0</v>
      </c>
      <c r="Q6558" s="1">
        <v>6</v>
      </c>
      <c r="R6558" s="1">
        <v>26.622</v>
      </c>
      <c r="S6558" s="1">
        <v>0</v>
      </c>
      <c r="T6558" s="1">
        <v>400</v>
      </c>
      <c r="U6558" s="1">
        <v>50</v>
      </c>
      <c r="V6558" s="1">
        <v>500</v>
      </c>
      <c r="W6558" s="1">
        <v>0</v>
      </c>
      <c r="X6558" s="1">
        <v>105</v>
      </c>
      <c r="Y6558" s="1">
        <v>6911.28</v>
      </c>
      <c r="Z6558" s="1">
        <v>20.34509540941043</v>
      </c>
      <c r="AA6558" s="1">
        <v>1112</v>
      </c>
      <c r="AB6558" s="1">
        <v>0</v>
      </c>
      <c r="AC6558" s="1">
        <v>11.555999999999999</v>
      </c>
      <c r="AD6558" s="1">
        <v>117.6162808428362</v>
      </c>
      <c r="AE6558" s="1">
        <v>0</v>
      </c>
      <c r="AF6558" s="1">
        <v>1296</v>
      </c>
      <c r="AG6558" s="1">
        <v>31330</v>
      </c>
      <c r="AH6558" s="1">
        <v>4401</v>
      </c>
      <c r="AI6558" s="1">
        <v>178</v>
      </c>
      <c r="AJ6558" s="1">
        <v>700</v>
      </c>
      <c r="AK6558" s="1">
        <v>0</v>
      </c>
      <c r="AL6558" s="1">
        <v>50497.7890625</v>
      </c>
      <c r="AM6558" s="1">
        <v>44946.171875</v>
      </c>
      <c r="AN6558" s="1">
        <v>5551.6162109375</v>
      </c>
      <c r="AO6558" t="s">
        <v>19368</v>
      </c>
    </row>
    <row r="6559" spans="1:41" x14ac:dyDescent="0.25">
      <c r="A6559" s="1">
        <v>2024</v>
      </c>
      <c r="B6559" t="s">
        <v>5081</v>
      </c>
      <c r="C6559" t="s">
        <v>7142</v>
      </c>
      <c r="D6559" t="s">
        <v>7246</v>
      </c>
      <c r="E6559" t="s">
        <v>8049</v>
      </c>
      <c r="F6559" t="s">
        <v>10076</v>
      </c>
      <c r="G6559" t="s">
        <v>12244</v>
      </c>
      <c r="H6559" t="s">
        <v>12757</v>
      </c>
      <c r="I6559" s="1">
        <v>1108.6365221680176</v>
      </c>
      <c r="J6559" s="1">
        <v>88.690921773441417</v>
      </c>
      <c r="K6559" s="1"/>
      <c r="L6559" s="1">
        <v>121.95001743848194</v>
      </c>
      <c r="M6559" s="1">
        <v>332.5909566504053</v>
      </c>
      <c r="N6559" s="1">
        <v>0</v>
      </c>
      <c r="O6559" s="1">
        <v>55.431826108400884</v>
      </c>
      <c r="P6559" s="1">
        <v>0</v>
      </c>
      <c r="Q6559" s="1">
        <v>7.1035621079559101</v>
      </c>
      <c r="R6559" s="1">
        <v>60.695632315654628</v>
      </c>
      <c r="S6559" s="1">
        <v>0</v>
      </c>
      <c r="T6559" s="1">
        <v>221.72730443360354</v>
      </c>
      <c r="U6559" s="1">
        <v>0</v>
      </c>
      <c r="V6559" s="1">
        <v>997.77286995121585</v>
      </c>
      <c r="W6559" s="1">
        <v>0</v>
      </c>
      <c r="X6559" s="1">
        <v>112.07118159720287</v>
      </c>
      <c r="Y6559" s="1">
        <v>1607.5229571436255</v>
      </c>
      <c r="Z6559" s="1">
        <v>134.14501918233015</v>
      </c>
      <c r="AA6559" s="1">
        <v>2475.5853540011835</v>
      </c>
      <c r="AB6559" s="1"/>
      <c r="AC6559" s="1">
        <v>12.654176818599744</v>
      </c>
      <c r="AD6559" s="1">
        <v>59.644192069608415</v>
      </c>
      <c r="AE6559" s="1">
        <v>0</v>
      </c>
      <c r="AF6559" s="1">
        <v>975.60013950785549</v>
      </c>
      <c r="AG6559" s="1">
        <v>13610.730582656752</v>
      </c>
      <c r="AH6559" s="1">
        <v>1108.6365221680176</v>
      </c>
      <c r="AI6559" s="1">
        <v>107.53774265029772</v>
      </c>
      <c r="AJ6559" s="1">
        <v>1490.0074857938157</v>
      </c>
      <c r="AK6559" s="1"/>
      <c r="AL6559" s="1">
        <v>24688.736328125</v>
      </c>
      <c r="AM6559" s="1">
        <v>22691.095703125</v>
      </c>
      <c r="AN6559" s="1">
        <v>1997.6396484375</v>
      </c>
      <c r="AO6559" t="s">
        <v>19369</v>
      </c>
    </row>
    <row r="6560" spans="1:41" x14ac:dyDescent="0.25">
      <c r="A6560" s="1">
        <v>2024</v>
      </c>
      <c r="B6560" t="s">
        <v>5082</v>
      </c>
      <c r="C6560" t="s">
        <v>7142</v>
      </c>
      <c r="D6560" t="s">
        <v>7246</v>
      </c>
      <c r="E6560" t="s">
        <v>8049</v>
      </c>
      <c r="F6560" t="s">
        <v>10076</v>
      </c>
      <c r="G6560" t="s">
        <v>12244</v>
      </c>
      <c r="H6560" t="s">
        <v>12757</v>
      </c>
      <c r="I6560" s="1">
        <v>0</v>
      </c>
      <c r="J6560" s="1">
        <v>954.45134080901448</v>
      </c>
      <c r="K6560" s="1">
        <v>96.82256744150078</v>
      </c>
      <c r="L6560" s="1">
        <v>180.33203185979519</v>
      </c>
      <c r="M6560" s="1">
        <v>217.09435043524002</v>
      </c>
      <c r="N6560" s="1">
        <v>0</v>
      </c>
      <c r="O6560" s="1">
        <v>64.144950929994266</v>
      </c>
      <c r="P6560" s="1">
        <v>0</v>
      </c>
      <c r="Q6560" s="1">
        <v>7.1081985316654528</v>
      </c>
      <c r="R6560" s="1">
        <v>23.491611733956915</v>
      </c>
      <c r="S6560" s="1">
        <v>0</v>
      </c>
      <c r="T6560" s="1">
        <v>121.02820930187598</v>
      </c>
      <c r="U6560" s="1"/>
      <c r="V6560" s="1">
        <v>1089.2538837168838</v>
      </c>
      <c r="W6560" s="1">
        <v>0</v>
      </c>
      <c r="X6560" s="1">
        <v>36.308462790562793</v>
      </c>
      <c r="Y6560" s="1">
        <v>907.71156976406985</v>
      </c>
      <c r="Z6560" s="1">
        <v>72.616925581125585</v>
      </c>
      <c r="AA6560" s="1">
        <v>3031.8692627803612</v>
      </c>
      <c r="AB6560" s="1"/>
      <c r="AC6560" s="1">
        <v>12.707961976696977</v>
      </c>
      <c r="AD6560" s="1">
        <v>106.16140664175678</v>
      </c>
      <c r="AE6560" s="1"/>
      <c r="AF6560" s="1">
        <v>1455.4876701696228</v>
      </c>
      <c r="AG6560" s="1">
        <v>21483.717433176003</v>
      </c>
      <c r="AH6560" s="1">
        <v>3146.7334418487753</v>
      </c>
      <c r="AI6560" s="1">
        <v>0</v>
      </c>
      <c r="AJ6560" s="1">
        <v>1322.7120754168902</v>
      </c>
      <c r="AK6560" s="1">
        <v>0</v>
      </c>
      <c r="AL6560" s="1">
        <v>34329.75390625</v>
      </c>
      <c r="AM6560" s="1">
        <v>30541.4609375</v>
      </c>
      <c r="AN6560" s="1">
        <v>3788.29345703125</v>
      </c>
      <c r="AO6560" t="s">
        <v>19370</v>
      </c>
    </row>
    <row r="6561" spans="1:41" x14ac:dyDescent="0.25">
      <c r="A6561" s="1">
        <v>2024</v>
      </c>
      <c r="B6561" t="s">
        <v>5083</v>
      </c>
      <c r="C6561" t="s">
        <v>7142</v>
      </c>
      <c r="D6561" t="s">
        <v>7246</v>
      </c>
      <c r="E6561" t="s">
        <v>8049</v>
      </c>
      <c r="F6561" t="s">
        <v>10076</v>
      </c>
      <c r="G6561" t="s">
        <v>12244</v>
      </c>
      <c r="H6561" t="s">
        <v>12757</v>
      </c>
      <c r="I6561" s="1">
        <v>499.69808283256918</v>
      </c>
      <c r="J6561" s="1">
        <v>1954.3060426311399</v>
      </c>
      <c r="K6561" s="1">
        <v>0</v>
      </c>
      <c r="L6561" s="1">
        <v>0</v>
      </c>
      <c r="M6561" s="1">
        <v>305.81522669353234</v>
      </c>
      <c r="N6561" s="1">
        <v>0</v>
      </c>
      <c r="O6561" s="1">
        <v>50.969204448922056</v>
      </c>
      <c r="P6561" s="1">
        <v>0</v>
      </c>
      <c r="Q6561" s="1">
        <v>5.7938098019266642</v>
      </c>
      <c r="R6561" s="1">
        <v>27.138043216784059</v>
      </c>
      <c r="S6561" s="1">
        <v>0</v>
      </c>
      <c r="T6561" s="1">
        <v>290.52446535885571</v>
      </c>
      <c r="U6561" s="1">
        <v>50.969204448922056</v>
      </c>
      <c r="V6561" s="1">
        <v>509.69204448922051</v>
      </c>
      <c r="W6561" s="1">
        <v>0</v>
      </c>
      <c r="X6561" s="1">
        <v>963.31796408462685</v>
      </c>
      <c r="Y6561" s="1">
        <v>1223.9105327686073</v>
      </c>
      <c r="Z6561" s="1">
        <v>699.40738153323286</v>
      </c>
      <c r="AA6561" s="1">
        <v>3074.4624123589783</v>
      </c>
      <c r="AB6561" s="1">
        <v>0</v>
      </c>
      <c r="AC6561" s="1">
        <v>12.11028297706388</v>
      </c>
      <c r="AD6561" s="1">
        <v>117.36751760790085</v>
      </c>
      <c r="AE6561" s="1">
        <v>0</v>
      </c>
      <c r="AF6561" s="1">
        <v>1075.6744783718307</v>
      </c>
      <c r="AG6561" s="1">
        <v>41428.788760172822</v>
      </c>
      <c r="AH6561" s="1">
        <v>4167.4710223875754</v>
      </c>
      <c r="AI6561" s="1">
        <v>181.45036783816252</v>
      </c>
      <c r="AJ6561" s="1">
        <v>1872.6085714533963</v>
      </c>
      <c r="AK6561" s="1">
        <v>0</v>
      </c>
      <c r="AL6561" s="1">
        <v>58511.4765625</v>
      </c>
      <c r="AM6561" s="1">
        <v>52434.55859375</v>
      </c>
      <c r="AN6561" s="1">
        <v>6076.91552734375</v>
      </c>
      <c r="AO6561" t="s">
        <v>19371</v>
      </c>
    </row>
    <row r="6562" spans="1:41" x14ac:dyDescent="0.25">
      <c r="A6562" s="1">
        <v>2024</v>
      </c>
      <c r="B6562" t="s">
        <v>5084</v>
      </c>
      <c r="C6562" t="s">
        <v>7142</v>
      </c>
      <c r="D6562" t="s">
        <v>7246</v>
      </c>
      <c r="E6562" t="s">
        <v>8049</v>
      </c>
      <c r="F6562" t="s">
        <v>10076</v>
      </c>
      <c r="G6562" t="s">
        <v>12245</v>
      </c>
      <c r="H6562" t="s">
        <v>12757</v>
      </c>
      <c r="I6562" s="1">
        <v>0</v>
      </c>
      <c r="J6562" s="1">
        <v>1075</v>
      </c>
      <c r="K6562" s="1">
        <v>98.567379453750476</v>
      </c>
      <c r="L6562" s="1">
        <v>157.45599999999999</v>
      </c>
      <c r="M6562" s="1">
        <v>215.24999999999989</v>
      </c>
      <c r="N6562" s="1">
        <v>0</v>
      </c>
      <c r="O6562" s="1">
        <v>65.131783956023355</v>
      </c>
      <c r="P6562" s="1">
        <v>0</v>
      </c>
      <c r="Q6562" s="1">
        <v>6.2656374970882958</v>
      </c>
      <c r="R6562" s="1">
        <v>33.702568319162573</v>
      </c>
      <c r="S6562" s="1">
        <v>0</v>
      </c>
      <c r="T6562" s="1">
        <v>225.2985173190612</v>
      </c>
      <c r="U6562" s="1"/>
      <c r="V6562" s="1">
        <v>639</v>
      </c>
      <c r="W6562" s="1">
        <v>0</v>
      </c>
      <c r="X6562" s="1">
        <v>60.119717764192998</v>
      </c>
      <c r="Y6562" s="1">
        <v>1643.652</v>
      </c>
      <c r="Z6562" s="1">
        <v>400.23015604659258</v>
      </c>
      <c r="AA6562" s="1">
        <v>3050.3966597046078</v>
      </c>
      <c r="AB6562" s="1">
        <v>139</v>
      </c>
      <c r="AC6562" s="1">
        <v>12.59009</v>
      </c>
      <c r="AD6562" s="1">
        <v>61.156961979006887</v>
      </c>
      <c r="AE6562" s="1">
        <v>0</v>
      </c>
      <c r="AF6562" s="1">
        <v>1242.711790831964</v>
      </c>
      <c r="AG6562" s="1">
        <v>16716.869348294171</v>
      </c>
      <c r="AH6562" s="1">
        <v>2315.6580785609372</v>
      </c>
      <c r="AI6562" s="1">
        <v>113.6509599572198</v>
      </c>
      <c r="AJ6562" s="1">
        <v>1337.476374651674</v>
      </c>
      <c r="AK6562" s="1"/>
      <c r="AL6562" s="1">
        <v>29609.18359375</v>
      </c>
      <c r="AM6562" s="1">
        <v>26315.3515625</v>
      </c>
      <c r="AN6562" s="1">
        <v>3293.833251953125</v>
      </c>
      <c r="AO6562" t="s">
        <v>19372</v>
      </c>
    </row>
    <row r="6563" spans="1:41" x14ac:dyDescent="0.25">
      <c r="A6563" s="1">
        <v>2024</v>
      </c>
      <c r="B6563" t="s">
        <v>5085</v>
      </c>
      <c r="C6563" t="s">
        <v>7142</v>
      </c>
      <c r="D6563" t="s">
        <v>7246</v>
      </c>
      <c r="E6563" t="s">
        <v>8049</v>
      </c>
      <c r="F6563" t="s">
        <v>10076</v>
      </c>
      <c r="G6563" t="s">
        <v>12245</v>
      </c>
      <c r="H6563" t="s">
        <v>12757</v>
      </c>
      <c r="I6563" s="1">
        <v>1104.0808032</v>
      </c>
      <c r="J6563" s="1">
        <v>1435.2578589308271</v>
      </c>
      <c r="K6563" s="1"/>
      <c r="L6563" s="1">
        <v>0</v>
      </c>
      <c r="M6563" s="1">
        <v>324.729648</v>
      </c>
      <c r="N6563" s="1">
        <v>0</v>
      </c>
      <c r="O6563" s="1">
        <v>54.121608000000002</v>
      </c>
      <c r="P6563" s="1">
        <v>0</v>
      </c>
      <c r="Q6563" s="1">
        <v>6.3410672577207441</v>
      </c>
      <c r="R6563" s="1">
        <v>55.533099536640002</v>
      </c>
      <c r="S6563" s="1">
        <v>0</v>
      </c>
      <c r="T6563" s="1">
        <v>330.30002632524298</v>
      </c>
      <c r="U6563" s="1">
        <v>0</v>
      </c>
      <c r="V6563" s="1">
        <v>541</v>
      </c>
      <c r="W6563" s="1">
        <v>0</v>
      </c>
      <c r="X6563" s="1">
        <v>565</v>
      </c>
      <c r="Y6563" s="1">
        <v>1532.157273306899</v>
      </c>
      <c r="Z6563" s="1">
        <v>20.356181099347971</v>
      </c>
      <c r="AA6563" s="1">
        <v>2930</v>
      </c>
      <c r="AB6563" s="1">
        <v>0</v>
      </c>
      <c r="AC6563" s="1">
        <v>13.09136</v>
      </c>
      <c r="AD6563" s="1">
        <v>58.563799184639969</v>
      </c>
      <c r="AE6563" s="1">
        <v>0</v>
      </c>
      <c r="AF6563" s="1">
        <v>1243.85743288512</v>
      </c>
      <c r="AG6563" s="1">
        <v>45351</v>
      </c>
      <c r="AH6563" s="1">
        <v>1720.7919418111289</v>
      </c>
      <c r="AI6563" s="1">
        <v>192.67292448000001</v>
      </c>
      <c r="AJ6563" s="1">
        <v>2028.578889068629</v>
      </c>
      <c r="AK6563" s="1"/>
      <c r="AL6563" s="1">
        <v>59507.43359375</v>
      </c>
      <c r="AM6563" s="1">
        <v>56261.25390625</v>
      </c>
      <c r="AN6563" s="1">
        <v>3246.179931640625</v>
      </c>
      <c r="AO6563" t="s">
        <v>19373</v>
      </c>
    </row>
    <row r="6564" spans="1:41" x14ac:dyDescent="0.25">
      <c r="A6564" s="1">
        <v>2024</v>
      </c>
      <c r="B6564" t="s">
        <v>5086</v>
      </c>
      <c r="C6564" t="s">
        <v>7142</v>
      </c>
      <c r="D6564" t="s">
        <v>7246</v>
      </c>
      <c r="E6564" t="s">
        <v>8049</v>
      </c>
      <c r="F6564" t="s">
        <v>10076</v>
      </c>
      <c r="G6564" t="s">
        <v>12245</v>
      </c>
      <c r="H6564" t="s">
        <v>12757</v>
      </c>
      <c r="I6564" s="1">
        <v>1126.492586595306</v>
      </c>
      <c r="J6564" s="1">
        <v>0</v>
      </c>
      <c r="K6564" s="1">
        <v>89.750409457784841</v>
      </c>
      <c r="L6564" s="1">
        <v>128.2507547930422</v>
      </c>
      <c r="M6564" s="1">
        <v>206.7634201768704</v>
      </c>
      <c r="N6564" s="1">
        <v>0</v>
      </c>
      <c r="O6564" s="1">
        <v>64.346944952128553</v>
      </c>
      <c r="P6564" s="1">
        <v>0</v>
      </c>
      <c r="Q6564" s="1">
        <v>6.3946240582924521</v>
      </c>
      <c r="R6564" s="1">
        <v>31.3309563689985</v>
      </c>
      <c r="S6564" s="1">
        <v>0</v>
      </c>
      <c r="T6564" s="1">
        <v>212.3040301202</v>
      </c>
      <c r="U6564" s="1">
        <v>54.138841443213607</v>
      </c>
      <c r="V6564" s="1">
        <v>626</v>
      </c>
      <c r="W6564" s="1">
        <v>0</v>
      </c>
      <c r="X6564" s="1">
        <v>116.119717764193</v>
      </c>
      <c r="Y6564" s="1">
        <v>1676.519</v>
      </c>
      <c r="Z6564" s="1">
        <v>412.55945283662538</v>
      </c>
      <c r="AA6564" s="1">
        <v>3621.588324004796</v>
      </c>
      <c r="AB6564" s="1">
        <v>0</v>
      </c>
      <c r="AC6564" s="1">
        <v>12.58882</v>
      </c>
      <c r="AD6564" s="1">
        <v>61.980640197214413</v>
      </c>
      <c r="AE6564" s="1"/>
      <c r="AF6564" s="1">
        <v>535.13352218595514</v>
      </c>
      <c r="AG6564" s="1">
        <v>11596</v>
      </c>
      <c r="AH6564" s="1">
        <v>1194.831141814911</v>
      </c>
      <c r="AI6564" s="1">
        <v>111.42250976198019</v>
      </c>
      <c r="AJ6564" s="1">
        <v>1574.710208067045</v>
      </c>
      <c r="AK6564" s="1"/>
      <c r="AL6564" s="1">
        <v>23459.2265625</v>
      </c>
      <c r="AM6564" s="1">
        <v>21401.70703125</v>
      </c>
      <c r="AN6564" s="1">
        <v>2057.518798828125</v>
      </c>
      <c r="AO6564" t="s">
        <v>19374</v>
      </c>
    </row>
    <row r="6565" spans="1:41" x14ac:dyDescent="0.25">
      <c r="A6565" s="1">
        <v>2024</v>
      </c>
      <c r="B6565" t="s">
        <v>5087</v>
      </c>
      <c r="C6565" t="s">
        <v>7142</v>
      </c>
      <c r="D6565" t="s">
        <v>7246</v>
      </c>
      <c r="E6565" t="s">
        <v>8049</v>
      </c>
      <c r="F6565" t="s">
        <v>10076</v>
      </c>
      <c r="G6565" t="s">
        <v>12245</v>
      </c>
      <c r="H6565" t="s">
        <v>12757</v>
      </c>
      <c r="I6565" s="1">
        <v>0</v>
      </c>
      <c r="J6565" s="1">
        <v>989</v>
      </c>
      <c r="K6565" s="1">
        <v>101.0315639400942</v>
      </c>
      <c r="L6565" s="1">
        <v>184.4769</v>
      </c>
      <c r="M6565" s="1">
        <v>219.73437499999989</v>
      </c>
      <c r="N6565" s="1">
        <v>0</v>
      </c>
      <c r="O6565" s="1">
        <v>67</v>
      </c>
      <c r="P6565" s="1">
        <v>0</v>
      </c>
      <c r="Q6565" s="1">
        <v>7.012922247431467</v>
      </c>
      <c r="R6565" s="1">
        <v>25.23252986160016</v>
      </c>
      <c r="S6565" s="1">
        <v>0</v>
      </c>
      <c r="T6565" s="1">
        <v>137.4794540050494</v>
      </c>
      <c r="U6565" s="1"/>
      <c r="V6565" s="1">
        <v>1097</v>
      </c>
      <c r="W6565" s="1">
        <v>0</v>
      </c>
      <c r="X6565" s="1">
        <v>39.142945394180011</v>
      </c>
      <c r="Y6565" s="1">
        <v>1002</v>
      </c>
      <c r="Z6565" s="1">
        <v>86.820000000000007</v>
      </c>
      <c r="AA6565" s="1">
        <v>3118.7997384221921</v>
      </c>
      <c r="AB6565" s="1">
        <v>139</v>
      </c>
      <c r="AC6565" s="1">
        <v>13.3</v>
      </c>
      <c r="AD6565" s="1">
        <v>127.4917612202744</v>
      </c>
      <c r="AE6565" s="1">
        <v>0</v>
      </c>
      <c r="AF6565" s="1">
        <v>1488.960663605133</v>
      </c>
      <c r="AG6565" s="1">
        <v>22961</v>
      </c>
      <c r="AH6565" s="1">
        <v>3711.2745848097788</v>
      </c>
      <c r="AI6565" s="1">
        <v>0</v>
      </c>
      <c r="AJ6565" s="1">
        <v>1560.013836326596</v>
      </c>
      <c r="AK6565" s="1">
        <v>0</v>
      </c>
      <c r="AL6565" s="1">
        <v>37075.7734375</v>
      </c>
      <c r="AM6565" s="1">
        <v>32533.615234375</v>
      </c>
      <c r="AN6565" s="1">
        <v>4542.15478515625</v>
      </c>
      <c r="AO6565" t="s">
        <v>19375</v>
      </c>
    </row>
    <row r="6566" spans="1:41" x14ac:dyDescent="0.25">
      <c r="A6566" s="1">
        <v>2024</v>
      </c>
      <c r="B6566" t="s">
        <v>5088</v>
      </c>
      <c r="C6566" t="s">
        <v>7142</v>
      </c>
      <c r="D6566" t="s">
        <v>7246</v>
      </c>
      <c r="E6566" t="s">
        <v>8049</v>
      </c>
      <c r="F6566" t="s">
        <v>10076</v>
      </c>
      <c r="G6566" t="s">
        <v>12245</v>
      </c>
      <c r="H6566" t="s">
        <v>12757</v>
      </c>
      <c r="I6566" s="1">
        <v>1126.1624192639999</v>
      </c>
      <c r="J6566" s="1">
        <v>1401.7853352205491</v>
      </c>
      <c r="K6566" s="1">
        <v>0</v>
      </c>
      <c r="L6566" s="1">
        <v>124.0844078138132</v>
      </c>
      <c r="M6566" s="1">
        <v>331.22424095999997</v>
      </c>
      <c r="N6566" s="1">
        <v>0</v>
      </c>
      <c r="O6566" s="1">
        <v>55.204040159999998</v>
      </c>
      <c r="P6566" s="1">
        <v>0</v>
      </c>
      <c r="Q6566" s="1">
        <v>6.3610266775338866</v>
      </c>
      <c r="R6566" s="1">
        <v>52.440181264561197</v>
      </c>
      <c r="S6566" s="1">
        <v>0</v>
      </c>
      <c r="T6566" s="1">
        <v>337.29450000000003</v>
      </c>
      <c r="U6566" s="1">
        <v>0</v>
      </c>
      <c r="V6566" s="1">
        <v>556</v>
      </c>
      <c r="W6566" s="1">
        <v>0</v>
      </c>
      <c r="X6566" s="1">
        <v>573.67999999999995</v>
      </c>
      <c r="Y6566" s="1">
        <v>1572.5677789526189</v>
      </c>
      <c r="Z6566" s="1">
        <v>59.454054969257392</v>
      </c>
      <c r="AA6566" s="1">
        <v>2593</v>
      </c>
      <c r="AB6566" s="1">
        <v>0</v>
      </c>
      <c r="AC6566" s="1">
        <v>12.854229999999999</v>
      </c>
      <c r="AD6566" s="1">
        <v>60.583295737853533</v>
      </c>
      <c r="AE6566" s="1">
        <v>0</v>
      </c>
      <c r="AF6566" s="1">
        <v>981.39486180015911</v>
      </c>
      <c r="AG6566" s="1">
        <v>19379</v>
      </c>
      <c r="AH6566" s="1">
        <v>1714.238162347061</v>
      </c>
      <c r="AI6566" s="1">
        <v>107.09583791039999</v>
      </c>
      <c r="AJ6566" s="1">
        <v>2028.5788890686281</v>
      </c>
      <c r="AK6566" s="1"/>
      <c r="AL6566" s="1">
        <v>33073.00390625</v>
      </c>
      <c r="AM6566" s="1">
        <v>29893.68359375</v>
      </c>
      <c r="AN6566" s="1">
        <v>3179.3203125</v>
      </c>
      <c r="AO6566" t="s">
        <v>19376</v>
      </c>
    </row>
    <row r="6567" spans="1:41" x14ac:dyDescent="0.25">
      <c r="A6567" s="1">
        <v>2024</v>
      </c>
      <c r="B6567" t="s">
        <v>5089</v>
      </c>
      <c r="C6567" t="s">
        <v>7142</v>
      </c>
      <c r="D6567" t="s">
        <v>7246</v>
      </c>
      <c r="E6567" t="s">
        <v>8049</v>
      </c>
      <c r="F6567" t="s">
        <v>10076</v>
      </c>
      <c r="G6567" t="s">
        <v>12245</v>
      </c>
      <c r="H6567" t="s">
        <v>12757</v>
      </c>
      <c r="I6567" s="1">
        <v>500.00000000000011</v>
      </c>
      <c r="J6567" s="1">
        <v>2095.123360138045</v>
      </c>
      <c r="K6567" s="1">
        <v>0</v>
      </c>
      <c r="L6567" s="1">
        <v>0</v>
      </c>
      <c r="M6567" s="1">
        <v>318.36239999999998</v>
      </c>
      <c r="N6567" s="1">
        <v>0</v>
      </c>
      <c r="O6567" s="1">
        <v>53.060399999999987</v>
      </c>
      <c r="P6567" s="1">
        <v>0</v>
      </c>
      <c r="Q6567" s="1">
        <v>6.0323409167589146</v>
      </c>
      <c r="R6567" s="1">
        <v>28.24889633562152</v>
      </c>
      <c r="S6567" s="1">
        <v>0</v>
      </c>
      <c r="T6567" s="1">
        <v>309.05918932972509</v>
      </c>
      <c r="U6567" s="1">
        <v>51.515050000000002</v>
      </c>
      <c r="V6567" s="1">
        <v>531</v>
      </c>
      <c r="W6567" s="1">
        <v>0</v>
      </c>
      <c r="X6567" s="1">
        <v>1003.824738</v>
      </c>
      <c r="Y6567" s="1">
        <v>1298.2178124936261</v>
      </c>
      <c r="Z6567" s="1">
        <v>728.03652273209514</v>
      </c>
      <c r="AA6567" s="1">
        <v>3306</v>
      </c>
      <c r="AB6567" s="1">
        <v>0</v>
      </c>
      <c r="AC6567" s="1">
        <v>12.734496</v>
      </c>
      <c r="AD6567" s="1">
        <v>122.1995376046216</v>
      </c>
      <c r="AE6567" s="1"/>
      <c r="AF6567" s="1">
        <v>1145.7363038396729</v>
      </c>
      <c r="AG6567" s="1">
        <v>43991</v>
      </c>
      <c r="AH6567" s="1">
        <v>4450.4195795242658</v>
      </c>
      <c r="AI6567" s="1">
        <v>188.89502400000001</v>
      </c>
      <c r="AJ6567" s="1">
        <v>1988.4278779199999</v>
      </c>
      <c r="AK6567" s="1"/>
      <c r="AL6567" s="1">
        <v>62127.890625</v>
      </c>
      <c r="AM6567" s="1">
        <v>55682.07421875</v>
      </c>
      <c r="AN6567" s="1">
        <v>6445.82080078125</v>
      </c>
      <c r="AO6567" t="s">
        <v>19377</v>
      </c>
    </row>
    <row r="6568" spans="1:41" x14ac:dyDescent="0.25">
      <c r="A6568" s="1">
        <v>2024</v>
      </c>
      <c r="B6568" t="s">
        <v>5090</v>
      </c>
      <c r="C6568" t="s">
        <v>7142</v>
      </c>
      <c r="D6568" t="s">
        <v>7246</v>
      </c>
      <c r="E6568" t="s">
        <v>8049</v>
      </c>
      <c r="F6568" t="s">
        <v>10076</v>
      </c>
      <c r="G6568" t="s">
        <v>12245</v>
      </c>
      <c r="H6568" t="s">
        <v>12757</v>
      </c>
      <c r="I6568" s="1">
        <v>1000</v>
      </c>
      <c r="J6568" s="1">
        <v>2097.7685152091958</v>
      </c>
      <c r="K6568" s="1"/>
      <c r="L6568" s="1">
        <v>0</v>
      </c>
      <c r="M6568" s="1">
        <v>312.12</v>
      </c>
      <c r="N6568" s="1">
        <v>0</v>
      </c>
      <c r="O6568" s="1">
        <v>52.02</v>
      </c>
      <c r="P6568" s="1">
        <v>0</v>
      </c>
      <c r="Q6568" s="1">
        <v>6</v>
      </c>
      <c r="R6568" s="1">
        <v>27.670564944830328</v>
      </c>
      <c r="S6568" s="1"/>
      <c r="T6568" s="1">
        <v>418.72218734546578</v>
      </c>
      <c r="U6568" s="1">
        <v>51.005000000000003</v>
      </c>
      <c r="V6568" s="1">
        <v>510</v>
      </c>
      <c r="W6568" s="1">
        <v>0</v>
      </c>
      <c r="X6568" s="1">
        <v>108.386775</v>
      </c>
      <c r="Y6568" s="1">
        <v>7126.0344910040476</v>
      </c>
      <c r="Z6568" s="1">
        <v>20.87748586608388</v>
      </c>
      <c r="AA6568" s="1">
        <v>1174</v>
      </c>
      <c r="AB6568" s="1">
        <v>0</v>
      </c>
      <c r="AC6568" s="1">
        <v>11.905280100000001</v>
      </c>
      <c r="AD6568" s="1">
        <v>120.6940636799315</v>
      </c>
      <c r="AE6568" s="1"/>
      <c r="AF6568" s="1">
        <v>1347.0366873600001</v>
      </c>
      <c r="AG6568" s="1">
        <v>33248</v>
      </c>
      <c r="AH6568" s="1">
        <v>4670.6394284027992</v>
      </c>
      <c r="AI6568" s="1">
        <v>185.19120000000001</v>
      </c>
      <c r="AJ6568" s="1">
        <v>742.84559999999999</v>
      </c>
      <c r="AK6568" s="1"/>
      <c r="AL6568" s="1">
        <v>53230.91796875</v>
      </c>
      <c r="AM6568" s="1">
        <v>47363.140625</v>
      </c>
      <c r="AN6568" s="1">
        <v>5867.77392578125</v>
      </c>
      <c r="AO6568" t="s">
        <v>19378</v>
      </c>
    </row>
    <row r="6569" spans="1:41" x14ac:dyDescent="0.25">
      <c r="A6569" s="1">
        <v>2024</v>
      </c>
      <c r="B6569" t="s">
        <v>5091</v>
      </c>
      <c r="C6569" t="s">
        <v>7142</v>
      </c>
      <c r="D6569" t="s">
        <v>7246</v>
      </c>
      <c r="E6569" t="s">
        <v>8049</v>
      </c>
      <c r="F6569" t="s">
        <v>10076</v>
      </c>
      <c r="G6569" t="s">
        <v>12245</v>
      </c>
      <c r="H6569" t="s">
        <v>12757</v>
      </c>
      <c r="I6569" s="1">
        <v>1148.68566764928</v>
      </c>
      <c r="J6569" s="1">
        <v>92.255667018003308</v>
      </c>
      <c r="K6569" s="1"/>
      <c r="L6569" s="1">
        <v>126.643</v>
      </c>
      <c r="M6569" s="1">
        <v>337.84872577919998</v>
      </c>
      <c r="N6569" s="1">
        <v>0</v>
      </c>
      <c r="O6569" s="1">
        <v>56.197767004488</v>
      </c>
      <c r="P6569" s="1">
        <v>0</v>
      </c>
      <c r="Q6569" s="1">
        <v>6.4074761798974373</v>
      </c>
      <c r="R6569" s="1">
        <v>61.397466008311412</v>
      </c>
      <c r="S6569" s="1">
        <v>0</v>
      </c>
      <c r="T6569" s="1">
        <v>229.73713352985601</v>
      </c>
      <c r="U6569" s="1">
        <v>0</v>
      </c>
      <c r="V6569" s="1">
        <v>1021</v>
      </c>
      <c r="W6569" s="1">
        <v>0</v>
      </c>
      <c r="X6569" s="1">
        <v>116.119717764193</v>
      </c>
      <c r="Y6569" s="1">
        <v>1638.6102420881671</v>
      </c>
      <c r="Z6569" s="1">
        <v>137</v>
      </c>
      <c r="AA6569" s="1">
        <v>2593</v>
      </c>
      <c r="AB6569" s="1"/>
      <c r="AC6569" s="1">
        <v>12.854229999999999</v>
      </c>
      <c r="AD6569" s="1">
        <v>60.705934601820502</v>
      </c>
      <c r="AE6569" s="1">
        <v>0</v>
      </c>
      <c r="AF6569" s="1">
        <v>1010.8433875313669</v>
      </c>
      <c r="AG6569" s="1">
        <v>14112</v>
      </c>
      <c r="AH6569" s="1">
        <v>1169</v>
      </c>
      <c r="AI6569" s="1">
        <v>109.23775466860801</v>
      </c>
      <c r="AJ6569" s="1">
        <v>1543.8335373206321</v>
      </c>
      <c r="AK6569" s="1"/>
      <c r="AL6569" s="1">
        <v>25583.37890625</v>
      </c>
      <c r="AM6569" s="1">
        <v>23504.53125</v>
      </c>
      <c r="AN6569" s="1">
        <v>2078.846923828125</v>
      </c>
      <c r="AO6569" t="s">
        <v>19379</v>
      </c>
    </row>
    <row r="6570" spans="1:41" x14ac:dyDescent="0.25">
      <c r="A6570" s="1">
        <v>2024</v>
      </c>
      <c r="B6570" t="s">
        <v>5092</v>
      </c>
      <c r="C6570" t="s">
        <v>7142</v>
      </c>
      <c r="D6570" t="s">
        <v>7246</v>
      </c>
      <c r="E6570" t="s">
        <v>8050</v>
      </c>
      <c r="F6570" t="s">
        <v>10077</v>
      </c>
      <c r="G6570" t="s">
        <v>12246</v>
      </c>
      <c r="H6570" t="s">
        <v>12757</v>
      </c>
      <c r="I6570" s="1">
        <v>12407.503396732693</v>
      </c>
      <c r="J6570" s="1">
        <v>61144.510101782085</v>
      </c>
      <c r="K6570" s="1">
        <v>1157.0385128376518</v>
      </c>
      <c r="L6570" s="1">
        <v>1172.2917023252073</v>
      </c>
      <c r="M6570" s="1">
        <v>11446.170571029274</v>
      </c>
      <c r="N6570" s="1">
        <v>4808.3829343294101</v>
      </c>
      <c r="O6570" s="1">
        <v>7092.2006272599738</v>
      </c>
      <c r="P6570" s="1">
        <v>8084.3070683706446</v>
      </c>
      <c r="Q6570" s="1">
        <v>3512.278549587114</v>
      </c>
      <c r="R6570" s="1">
        <v>5934.2934777713135</v>
      </c>
      <c r="S6570" s="1">
        <v>10721.677971057446</v>
      </c>
      <c r="T6570" s="1">
        <v>9306.7218863509224</v>
      </c>
      <c r="U6570" s="1">
        <v>988.80256630908787</v>
      </c>
      <c r="V6570" s="1">
        <v>2887.9151240759234</v>
      </c>
      <c r="W6570" s="1">
        <v>4490.4627622813241</v>
      </c>
      <c r="X6570" s="1">
        <v>17419.541127690292</v>
      </c>
      <c r="Y6570" s="1">
        <v>28335.65737365024</v>
      </c>
      <c r="Z6570" s="1">
        <v>6916.217287435511</v>
      </c>
      <c r="AA6570" s="1">
        <v>89653.811241564908</v>
      </c>
      <c r="AB6570" s="1">
        <v>1782.9027716232933</v>
      </c>
      <c r="AC6570" s="1">
        <v>10158.093531732813</v>
      </c>
      <c r="AD6570" s="1">
        <v>11045.824779034288</v>
      </c>
      <c r="AE6570" s="1">
        <v>5951.6461004962157</v>
      </c>
      <c r="AF6570" s="1">
        <v>25036.205133611627</v>
      </c>
      <c r="AG6570" s="1">
        <v>102481.74061726962</v>
      </c>
      <c r="AH6570" s="1">
        <v>16970.302629507289</v>
      </c>
      <c r="AI6570" s="1">
        <v>8692.2881267191678</v>
      </c>
      <c r="AJ6570" s="1">
        <v>20558.938306517201</v>
      </c>
      <c r="AK6570" s="1">
        <v>927.63952097038134</v>
      </c>
      <c r="AL6570" s="1">
        <v>491085.40625</v>
      </c>
      <c r="AM6570" s="1">
        <v>390032.59375</v>
      </c>
      <c r="AN6570" s="1">
        <v>101052.7734375</v>
      </c>
      <c r="AO6570" t="s">
        <v>19380</v>
      </c>
    </row>
    <row r="6571" spans="1:41" x14ac:dyDescent="0.25">
      <c r="A6571" s="1">
        <v>2024</v>
      </c>
      <c r="B6571" t="s">
        <v>5093</v>
      </c>
      <c r="C6571" t="s">
        <v>7142</v>
      </c>
      <c r="D6571" t="s">
        <v>7246</v>
      </c>
      <c r="E6571" t="s">
        <v>8050</v>
      </c>
      <c r="F6571" t="s">
        <v>10077</v>
      </c>
      <c r="G6571" t="s">
        <v>12246</v>
      </c>
      <c r="H6571" t="s">
        <v>12757</v>
      </c>
      <c r="I6571" s="1">
        <v>4142.7529863608179</v>
      </c>
      <c r="J6571" s="1">
        <v>9028.0890641886454</v>
      </c>
      <c r="K6571" s="1">
        <v>773.07783648613554</v>
      </c>
      <c r="L6571" s="1">
        <v>1762.1453585859549</v>
      </c>
      <c r="M6571" s="1">
        <v>4488.9561258834065</v>
      </c>
      <c r="N6571" s="1">
        <v>3724.9368732064795</v>
      </c>
      <c r="O6571" s="1">
        <v>6940.9716972683918</v>
      </c>
      <c r="P6571" s="1">
        <v>9238.5621194816431</v>
      </c>
      <c r="Q6571" s="1">
        <v>1838.7428869539897</v>
      </c>
      <c r="R6571" s="1">
        <v>5566.4648203979477</v>
      </c>
      <c r="S6571" s="1">
        <v>4632.87330967259</v>
      </c>
      <c r="T6571" s="1">
        <v>8379.9276932084922</v>
      </c>
      <c r="U6571" s="1">
        <v>1324.2646298281591</v>
      </c>
      <c r="V6571" s="1">
        <v>1202.6966647013317</v>
      </c>
      <c r="W6571" s="1">
        <v>1280.5945841029879</v>
      </c>
      <c r="X6571" s="1">
        <v>12385.238369963521</v>
      </c>
      <c r="Y6571" s="1">
        <v>22112.386666515649</v>
      </c>
      <c r="Z6571" s="1">
        <v>9338.1281647454052</v>
      </c>
      <c r="AA6571" s="1">
        <v>86355.672035209296</v>
      </c>
      <c r="AB6571" s="1"/>
      <c r="AC6571" s="1">
        <v>7925.8477380296699</v>
      </c>
      <c r="AD6571" s="1">
        <v>10328.758622438198</v>
      </c>
      <c r="AE6571" s="1">
        <v>7764.7937896667454</v>
      </c>
      <c r="AF6571" s="1">
        <v>14947.04364024303</v>
      </c>
      <c r="AG6571" s="1">
        <v>73246.167757740026</v>
      </c>
      <c r="AH6571" s="1">
        <v>14214.445996416051</v>
      </c>
      <c r="AI6571" s="1">
        <v>869.86009998516329</v>
      </c>
      <c r="AJ6571" s="1">
        <v>29356.622576564663</v>
      </c>
      <c r="AK6571" s="1">
        <v>1026.7181831439532</v>
      </c>
      <c r="AL6571" s="1">
        <v>354196.75</v>
      </c>
      <c r="AM6571" s="1">
        <v>288875.3125</v>
      </c>
      <c r="AN6571" s="1">
        <v>65321.421875</v>
      </c>
      <c r="AO6571" t="s">
        <v>19381</v>
      </c>
    </row>
    <row r="6572" spans="1:41" x14ac:dyDescent="0.25">
      <c r="A6572" s="1">
        <v>2024</v>
      </c>
      <c r="B6572" t="s">
        <v>5094</v>
      </c>
      <c r="C6572" t="s">
        <v>7142</v>
      </c>
      <c r="D6572" t="s">
        <v>7246</v>
      </c>
      <c r="E6572" t="s">
        <v>8050</v>
      </c>
      <c r="F6572" t="s">
        <v>10077</v>
      </c>
      <c r="G6572" t="s">
        <v>12246</v>
      </c>
      <c r="H6572" t="s">
        <v>12757</v>
      </c>
      <c r="I6572" s="1">
        <v>5401.7410411313167</v>
      </c>
      <c r="J6572" s="1">
        <v>12306.985745988537</v>
      </c>
      <c r="K6572" s="1">
        <v>797.6723528958745</v>
      </c>
      <c r="L6572" s="1">
        <v>1304.6577938325638</v>
      </c>
      <c r="M6572" s="1">
        <v>4598.346504929159</v>
      </c>
      <c r="N6572" s="1">
        <v>4918.788770081017</v>
      </c>
      <c r="O6572" s="1">
        <v>7656.2812638068872</v>
      </c>
      <c r="P6572" s="1">
        <v>7788.4945979718832</v>
      </c>
      <c r="Q6572" s="1">
        <v>1975.7838248006194</v>
      </c>
      <c r="R6572" s="1">
        <v>4629.638312677449</v>
      </c>
      <c r="S6572" s="1">
        <v>6423.1007572919143</v>
      </c>
      <c r="T6572" s="1">
        <v>8125.500294922108</v>
      </c>
      <c r="U6572" s="1">
        <v>1397.3571633943511</v>
      </c>
      <c r="V6572" s="1">
        <v>1581.6114658566694</v>
      </c>
      <c r="W6572" s="1">
        <v>1390.4905434268114</v>
      </c>
      <c r="X6572" s="1">
        <v>11607.56157456562</v>
      </c>
      <c r="Y6572" s="1">
        <v>22991.732524645795</v>
      </c>
      <c r="Z6572" s="1">
        <v>9338.7399331591569</v>
      </c>
      <c r="AA6572" s="1">
        <v>114879.53127060694</v>
      </c>
      <c r="AB6572" s="1">
        <v>719.85065993042338</v>
      </c>
      <c r="AC6572" s="1">
        <v>8979.5065582528114</v>
      </c>
      <c r="AD6572" s="1">
        <v>7980.109004236725</v>
      </c>
      <c r="AE6572" s="1">
        <v>6798.2318659730972</v>
      </c>
      <c r="AF6572" s="1">
        <v>15696.454473124335</v>
      </c>
      <c r="AG6572" s="1">
        <v>77042.331599135403</v>
      </c>
      <c r="AH6572" s="1">
        <v>13634.818382211559</v>
      </c>
      <c r="AI6572" s="1">
        <v>843.44981934613986</v>
      </c>
      <c r="AJ6572" s="1">
        <v>26895.405976192178</v>
      </c>
      <c r="AK6572" s="1">
        <v>995.54545162714669</v>
      </c>
      <c r="AL6572" s="1">
        <v>388699.71875</v>
      </c>
      <c r="AM6572" s="1">
        <v>323927</v>
      </c>
      <c r="AN6572" s="1">
        <v>64772.73046875</v>
      </c>
      <c r="AO6572" t="s">
        <v>19382</v>
      </c>
    </row>
    <row r="6573" spans="1:41" x14ac:dyDescent="0.25">
      <c r="A6573" s="1">
        <v>2024</v>
      </c>
      <c r="B6573" t="s">
        <v>5095</v>
      </c>
      <c r="C6573" t="s">
        <v>7142</v>
      </c>
      <c r="D6573" t="s">
        <v>7246</v>
      </c>
      <c r="E6573" t="s">
        <v>8050</v>
      </c>
      <c r="F6573" t="s">
        <v>10077</v>
      </c>
      <c r="G6573" t="s">
        <v>12246</v>
      </c>
      <c r="H6573" t="s">
        <v>12757</v>
      </c>
      <c r="I6573" s="1">
        <v>10538.439090549382</v>
      </c>
      <c r="J6573" s="1">
        <v>46797.651156579625</v>
      </c>
      <c r="K6573" s="1">
        <v>1184.0153884789515</v>
      </c>
      <c r="L6573" s="1">
        <v>1205.6511096430352</v>
      </c>
      <c r="M6573" s="1">
        <v>13849.261876856081</v>
      </c>
      <c r="N6573" s="1">
        <v>5975.2309596863142</v>
      </c>
      <c r="O6573" s="1">
        <v>7667.6257383776929</v>
      </c>
      <c r="P6573" s="1">
        <v>9503.3079351083743</v>
      </c>
      <c r="Q6573" s="1">
        <v>4638.2697383188479</v>
      </c>
      <c r="R6573" s="1">
        <v>6734.8576753296011</v>
      </c>
      <c r="S6573" s="1">
        <v>8574.4910945156862</v>
      </c>
      <c r="T6573" s="1">
        <v>9435.5304232933177</v>
      </c>
      <c r="U6573" s="1">
        <v>1121.7797281026501</v>
      </c>
      <c r="V6573" s="1">
        <v>3032.9988349541741</v>
      </c>
      <c r="W6573" s="1">
        <v>3323.4034935377576</v>
      </c>
      <c r="X6573" s="1">
        <v>11064.732009715297</v>
      </c>
      <c r="Y6573" s="1">
        <v>42120.732005715996</v>
      </c>
      <c r="Z6573" s="1">
        <v>10939.768235787149</v>
      </c>
      <c r="AA6573" s="1">
        <v>90085.202520258332</v>
      </c>
      <c r="AB6573" s="1">
        <v>1796.9443495027497</v>
      </c>
      <c r="AC6573" s="1">
        <v>10137.544737646329</v>
      </c>
      <c r="AD6573" s="1">
        <v>13741.091151936789</v>
      </c>
      <c r="AE6573" s="1">
        <v>8032.8642969224156</v>
      </c>
      <c r="AF6573" s="1">
        <v>26528.500116619525</v>
      </c>
      <c r="AG6573" s="1">
        <v>97393.545029233632</v>
      </c>
      <c r="AH6573" s="1">
        <v>14232.082313974475</v>
      </c>
      <c r="AI6573" s="1">
        <v>981.29516402250511</v>
      </c>
      <c r="AJ6573" s="1">
        <v>21571.308404353178</v>
      </c>
      <c r="AK6573" s="1">
        <v>954.03696502187995</v>
      </c>
      <c r="AL6573" s="1">
        <v>483162.15625</v>
      </c>
      <c r="AM6573" s="1">
        <v>396357.65625</v>
      </c>
      <c r="AN6573" s="1">
        <v>86804.515625</v>
      </c>
      <c r="AO6573" t="s">
        <v>19383</v>
      </c>
    </row>
    <row r="6574" spans="1:41" x14ac:dyDescent="0.25">
      <c r="A6574" s="1">
        <v>2024</v>
      </c>
      <c r="B6574" t="s">
        <v>5096</v>
      </c>
      <c r="C6574" t="s">
        <v>7142</v>
      </c>
      <c r="D6574" t="s">
        <v>7246</v>
      </c>
      <c r="E6574" t="s">
        <v>8050</v>
      </c>
      <c r="F6574" t="s">
        <v>10077</v>
      </c>
      <c r="G6574" t="s">
        <v>12246</v>
      </c>
      <c r="H6574" t="s">
        <v>12757</v>
      </c>
      <c r="I6574" s="1">
        <v>9863.9694580460982</v>
      </c>
      <c r="J6574" s="1">
        <v>51110.014769333284</v>
      </c>
      <c r="K6574" s="1">
        <v>1125.4627447213252</v>
      </c>
      <c r="L6574" s="1">
        <v>1412.2185781464905</v>
      </c>
      <c r="M6574" s="1">
        <v>11168.38509129591</v>
      </c>
      <c r="N6574" s="1">
        <v>5076.7500696364523</v>
      </c>
      <c r="O6574" s="1">
        <v>7383.1727692188533</v>
      </c>
      <c r="P6574" s="1">
        <v>9301.1000979159671</v>
      </c>
      <c r="Q6574" s="1">
        <v>2987.355700556996</v>
      </c>
      <c r="R6574" s="1">
        <v>5909.0538925183455</v>
      </c>
      <c r="S6574" s="1">
        <v>5713.5560795239689</v>
      </c>
      <c r="T6574" s="1">
        <v>7721.9249429490928</v>
      </c>
      <c r="U6574" s="1">
        <v>1181.5202760675982</v>
      </c>
      <c r="V6574" s="1">
        <v>2342.5579926048272</v>
      </c>
      <c r="W6574" s="1">
        <v>2053.6461002817286</v>
      </c>
      <c r="X6574" s="1">
        <v>16203.56322354443</v>
      </c>
      <c r="Y6574" s="1">
        <v>40733.881743934515</v>
      </c>
      <c r="Z6574" s="1">
        <v>11569.398868343662</v>
      </c>
      <c r="AA6574" s="1">
        <v>88016.792390342263</v>
      </c>
      <c r="AB6574" s="1">
        <v>1323.820163331214</v>
      </c>
      <c r="AC6574" s="1">
        <v>8271.7032416853999</v>
      </c>
      <c r="AD6574" s="1">
        <v>9321.7206452158043</v>
      </c>
      <c r="AE6574" s="1">
        <v>7029.2047149240707</v>
      </c>
      <c r="AF6574" s="1">
        <v>27528.34777661923</v>
      </c>
      <c r="AG6574" s="1">
        <v>108996.3234966849</v>
      </c>
      <c r="AH6574" s="1">
        <v>13625.214205491216</v>
      </c>
      <c r="AI6574" s="1">
        <v>643.58358103317164</v>
      </c>
      <c r="AJ6574" s="1">
        <v>22692.51990075086</v>
      </c>
      <c r="AK6574" s="1">
        <v>937.88562060110439</v>
      </c>
      <c r="AL6574" s="1">
        <v>481244.65625</v>
      </c>
      <c r="AM6574" s="1">
        <v>404022.71875</v>
      </c>
      <c r="AN6574" s="1">
        <v>77221.9296875</v>
      </c>
      <c r="AO6574" t="s">
        <v>19384</v>
      </c>
    </row>
    <row r="6575" spans="1:41" x14ac:dyDescent="0.25">
      <c r="A6575" s="1">
        <v>2024</v>
      </c>
      <c r="B6575" t="s">
        <v>5097</v>
      </c>
      <c r="C6575" t="s">
        <v>7142</v>
      </c>
      <c r="D6575" t="s">
        <v>7246</v>
      </c>
      <c r="E6575" t="s">
        <v>8050</v>
      </c>
      <c r="F6575" t="s">
        <v>10077</v>
      </c>
      <c r="G6575" t="s">
        <v>12246</v>
      </c>
      <c r="H6575" t="s">
        <v>12757</v>
      </c>
      <c r="I6575" s="1">
        <v>11265.510375</v>
      </c>
      <c r="J6575" s="1">
        <v>61076.926512068087</v>
      </c>
      <c r="K6575" s="1">
        <v>1793.4153874000001</v>
      </c>
      <c r="L6575" s="1">
        <v>1465</v>
      </c>
      <c r="M6575" s="1">
        <v>16093.704349185369</v>
      </c>
      <c r="N6575" s="1">
        <v>4692.0109584960946</v>
      </c>
      <c r="O6575" s="1">
        <v>6422.8982000000015</v>
      </c>
      <c r="P6575" s="1">
        <v>7334.9939999999997</v>
      </c>
      <c r="Q6575" s="1">
        <v>3951</v>
      </c>
      <c r="R6575" s="1">
        <v>6203.0015051016326</v>
      </c>
      <c r="S6575" s="1">
        <v>12674.25</v>
      </c>
      <c r="T6575" s="1">
        <v>6545</v>
      </c>
      <c r="U6575" s="1">
        <v>915</v>
      </c>
      <c r="V6575" s="1">
        <v>3233</v>
      </c>
      <c r="W6575" s="1">
        <v>4890</v>
      </c>
      <c r="X6575" s="1">
        <v>20104.3</v>
      </c>
      <c r="Y6575" s="1">
        <v>29838.563999999998</v>
      </c>
      <c r="Z6575" s="1">
        <v>6758.0278883186829</v>
      </c>
      <c r="AA6575" s="1">
        <v>86086</v>
      </c>
      <c r="AB6575" s="1">
        <v>2080.4811500000001</v>
      </c>
      <c r="AC6575" s="1">
        <v>8733.081153000001</v>
      </c>
      <c r="AD6575" s="1">
        <v>11448.98147315093</v>
      </c>
      <c r="AE6575" s="1">
        <v>5945.8180615821238</v>
      </c>
      <c r="AF6575" s="1">
        <v>26196.67298304</v>
      </c>
      <c r="AG6575" s="1">
        <v>92023</v>
      </c>
      <c r="AH6575" s="1">
        <v>12362</v>
      </c>
      <c r="AI6575" s="1">
        <v>2526</v>
      </c>
      <c r="AJ6575" s="1">
        <v>23332</v>
      </c>
      <c r="AK6575" s="1">
        <v>810</v>
      </c>
      <c r="AL6575" s="1">
        <v>476800.625</v>
      </c>
      <c r="AM6575" s="1">
        <v>379049.59375</v>
      </c>
      <c r="AN6575" s="1">
        <v>97751.03125</v>
      </c>
      <c r="AO6575" t="s">
        <v>19385</v>
      </c>
    </row>
    <row r="6576" spans="1:41" x14ac:dyDescent="0.25">
      <c r="A6576" s="1">
        <v>2024</v>
      </c>
      <c r="B6576" t="s">
        <v>5098</v>
      </c>
      <c r="C6576" t="s">
        <v>7142</v>
      </c>
      <c r="D6576" t="s">
        <v>7246</v>
      </c>
      <c r="E6576" t="s">
        <v>8050</v>
      </c>
      <c r="F6576" t="s">
        <v>10077</v>
      </c>
      <c r="G6576" t="s">
        <v>12246</v>
      </c>
      <c r="H6576" t="s">
        <v>12757</v>
      </c>
      <c r="I6576" s="1">
        <v>5409.9609557938556</v>
      </c>
      <c r="J6576" s="1">
        <v>7862.903324841518</v>
      </c>
      <c r="K6576" s="1">
        <v>804.83759185747522</v>
      </c>
      <c r="L6576" s="1">
        <v>1954.605580225297</v>
      </c>
      <c r="M6576" s="1">
        <v>4657.4021797280038</v>
      </c>
      <c r="N6576" s="1">
        <v>3993.9309069619071</v>
      </c>
      <c r="O6576" s="1">
        <v>6794.5236702073171</v>
      </c>
      <c r="P6576" s="1">
        <v>7837.7907072921862</v>
      </c>
      <c r="Q6576" s="1">
        <v>1865.1367775521351</v>
      </c>
      <c r="R6576" s="1">
        <v>7359.7964219827345</v>
      </c>
      <c r="S6576" s="1">
        <v>4958.6109525057291</v>
      </c>
      <c r="T6576" s="1">
        <v>8108.8900232256901</v>
      </c>
      <c r="U6576" s="1">
        <v>1357.9365083670484</v>
      </c>
      <c r="V6576" s="1">
        <v>1716.1800079006014</v>
      </c>
      <c r="W6576" s="1">
        <v>1222.3849139489473</v>
      </c>
      <c r="X6576" s="1">
        <v>9308.9393456081052</v>
      </c>
      <c r="Y6576" s="1">
        <v>25881.882559206177</v>
      </c>
      <c r="Z6576" s="1">
        <v>11630.810913910282</v>
      </c>
      <c r="AA6576" s="1">
        <v>87154.888513460348</v>
      </c>
      <c r="AB6576" s="1"/>
      <c r="AC6576" s="1">
        <v>6849.7125336489735</v>
      </c>
      <c r="AD6576" s="1">
        <v>12489.809287521235</v>
      </c>
      <c r="AE6576" s="1">
        <v>7387.5618957865099</v>
      </c>
      <c r="AF6576" s="1">
        <v>15171.010149789628</v>
      </c>
      <c r="AG6576" s="1">
        <v>60096.557328846517</v>
      </c>
      <c r="AH6576" s="1">
        <v>14765.441534828869</v>
      </c>
      <c r="AI6576" s="1">
        <v>762.47771860181865</v>
      </c>
      <c r="AJ6576" s="1">
        <v>25437.778369123636</v>
      </c>
      <c r="AK6576" s="1">
        <v>993.93838207312763</v>
      </c>
      <c r="AL6576" s="1">
        <v>343835.6875</v>
      </c>
      <c r="AM6576" s="1">
        <v>278968.46875</v>
      </c>
      <c r="AN6576" s="1">
        <v>64867.25390625</v>
      </c>
      <c r="AO6576" t="s">
        <v>19386</v>
      </c>
    </row>
    <row r="6577" spans="1:41" x14ac:dyDescent="0.25">
      <c r="A6577" s="1">
        <v>2024</v>
      </c>
      <c r="B6577" t="s">
        <v>5099</v>
      </c>
      <c r="C6577" t="s">
        <v>7142</v>
      </c>
      <c r="D6577" t="s">
        <v>7246</v>
      </c>
      <c r="E6577" t="s">
        <v>8050</v>
      </c>
      <c r="F6577" t="s">
        <v>10077</v>
      </c>
      <c r="G6577" t="s">
        <v>12246</v>
      </c>
      <c r="H6577" t="s">
        <v>12757</v>
      </c>
      <c r="I6577" s="1">
        <v>10155.110543059041</v>
      </c>
      <c r="J6577" s="1">
        <v>37809.217111148617</v>
      </c>
      <c r="K6577" s="1">
        <v>782.89693922461061</v>
      </c>
      <c r="L6577" s="1">
        <v>1263.84563527154</v>
      </c>
      <c r="M6577" s="1">
        <v>8458.8966641419738</v>
      </c>
      <c r="N6577" s="1">
        <v>4979.507457508982</v>
      </c>
      <c r="O6577" s="1">
        <v>7870.210670870757</v>
      </c>
      <c r="P6577" s="1">
        <v>7814.9129897815383</v>
      </c>
      <c r="Q6577" s="1">
        <v>3841.9974585043906</v>
      </c>
      <c r="R6577" s="1">
        <v>5816.9401460088775</v>
      </c>
      <c r="S6577" s="1">
        <v>8238.026563010495</v>
      </c>
      <c r="T6577" s="1">
        <v>7317.0010463089166</v>
      </c>
      <c r="U6577" s="1">
        <v>1353.6451935671496</v>
      </c>
      <c r="V6577" s="1">
        <v>2553.1899105529446</v>
      </c>
      <c r="W6577" s="1">
        <v>1346.9933744341415</v>
      </c>
      <c r="X6577" s="1">
        <v>11597.093302535124</v>
      </c>
      <c r="Y6577" s="1">
        <v>28819.00639375762</v>
      </c>
      <c r="Z6577" s="1">
        <v>12275.932209966459</v>
      </c>
      <c r="AA6577" s="1">
        <v>89513.530072890077</v>
      </c>
      <c r="AB6577" s="1">
        <v>696.8057700956532</v>
      </c>
      <c r="AC6577" s="1">
        <v>8674.218809982387</v>
      </c>
      <c r="AD6577" s="1">
        <v>9357.0241260642015</v>
      </c>
      <c r="AE6577" s="1">
        <v>9191.7054052950334</v>
      </c>
      <c r="AF6577" s="1">
        <v>16002.769088347353</v>
      </c>
      <c r="AG6577" s="1">
        <v>74697.711590636696</v>
      </c>
      <c r="AH6577" s="1">
        <v>13464.390561730574</v>
      </c>
      <c r="AI6577" s="1">
        <v>600.88099501506554</v>
      </c>
      <c r="AJ6577" s="1">
        <v>25504.183192475244</v>
      </c>
      <c r="AK6577" s="1">
        <v>958.85972802311846</v>
      </c>
      <c r="AL6577" s="1">
        <v>410956.53125</v>
      </c>
      <c r="AM6577" s="1">
        <v>340267.40625</v>
      </c>
      <c r="AN6577" s="1">
        <v>70689.078125</v>
      </c>
      <c r="AO6577" t="s">
        <v>19387</v>
      </c>
    </row>
    <row r="6578" spans="1:41" x14ac:dyDescent="0.25">
      <c r="A6578" s="1">
        <v>2024</v>
      </c>
      <c r="B6578" t="s">
        <v>5100</v>
      </c>
      <c r="C6578" t="s">
        <v>7142</v>
      </c>
      <c r="D6578" t="s">
        <v>7246</v>
      </c>
      <c r="E6578" t="s">
        <v>8050</v>
      </c>
      <c r="F6578" t="s">
        <v>10077</v>
      </c>
      <c r="G6578" t="s">
        <v>12247</v>
      </c>
      <c r="H6578" t="s">
        <v>12757</v>
      </c>
      <c r="I6578" s="1">
        <v>5317.0450087298432</v>
      </c>
      <c r="J6578" s="1">
        <v>12612.084746951599</v>
      </c>
      <c r="K6578" s="1">
        <v>781.95044240095046</v>
      </c>
      <c r="L6578" s="1">
        <v>1329.144186036983</v>
      </c>
      <c r="M6578" s="1">
        <v>4615.419012614806</v>
      </c>
      <c r="N6578" s="1">
        <v>5090</v>
      </c>
      <c r="O6578" s="1">
        <v>7687.1618166024991</v>
      </c>
      <c r="P6578" s="1">
        <v>6805.527</v>
      </c>
      <c r="Q6578" s="1">
        <v>1973.303537189541</v>
      </c>
      <c r="R6578" s="1">
        <v>4611.7400097692889</v>
      </c>
      <c r="S6578" s="1">
        <v>6321.3905101416522</v>
      </c>
      <c r="T6578" s="1">
        <v>7536.7930692671007</v>
      </c>
      <c r="U6578" s="1">
        <v>1322.070508043277</v>
      </c>
      <c r="V6578" s="1">
        <v>1601</v>
      </c>
      <c r="W6578" s="1">
        <v>1405.25931426699</v>
      </c>
      <c r="X6578" s="1">
        <v>11883.6706912795</v>
      </c>
      <c r="Y6578" s="1">
        <v>23202.683499999988</v>
      </c>
      <c r="Z6578" s="1">
        <v>9400.9901758620053</v>
      </c>
      <c r="AA6578" s="1">
        <v>126065.9805581433</v>
      </c>
      <c r="AB6578" s="1">
        <v>629</v>
      </c>
      <c r="AC6578" s="1">
        <v>9086.3668699999998</v>
      </c>
      <c r="AD6578" s="1">
        <v>8033.3028747015233</v>
      </c>
      <c r="AE6578" s="1">
        <v>6823.4719964539627</v>
      </c>
      <c r="AF6578" s="1">
        <v>15991.052445301129</v>
      </c>
      <c r="AG6578" s="1">
        <v>79840</v>
      </c>
      <c r="AH6578" s="1">
        <v>14235.21822358285</v>
      </c>
      <c r="AI6578" s="1">
        <v>846.58133705751959</v>
      </c>
      <c r="AJ6578" s="1">
        <v>27535.167112934239</v>
      </c>
      <c r="AK6578" s="1">
        <v>999.24166228810884</v>
      </c>
      <c r="AL6578" s="1">
        <v>403582.625</v>
      </c>
      <c r="AM6578" s="1">
        <v>338607.59375</v>
      </c>
      <c r="AN6578" s="1">
        <v>64974.9921875</v>
      </c>
      <c r="AO6578" t="s">
        <v>19388</v>
      </c>
    </row>
    <row r="6579" spans="1:41" x14ac:dyDescent="0.25">
      <c r="A6579" s="1">
        <v>2024</v>
      </c>
      <c r="B6579" t="s">
        <v>5101</v>
      </c>
      <c r="C6579" t="s">
        <v>7142</v>
      </c>
      <c r="D6579" t="s">
        <v>7246</v>
      </c>
      <c r="E6579" t="s">
        <v>8050</v>
      </c>
      <c r="F6579" t="s">
        <v>10077</v>
      </c>
      <c r="G6579" t="s">
        <v>12247</v>
      </c>
      <c r="H6579" t="s">
        <v>12757</v>
      </c>
      <c r="I6579" s="1">
        <v>12715</v>
      </c>
      <c r="J6579" s="1">
        <v>64854.313165858322</v>
      </c>
      <c r="K6579" s="1">
        <v>1200.7346411355691</v>
      </c>
      <c r="L6579" s="1">
        <v>1246.8724353036</v>
      </c>
      <c r="M6579" s="1">
        <v>11915.7910258473</v>
      </c>
      <c r="N6579" s="1">
        <v>5000.9095120218753</v>
      </c>
      <c r="O6579" s="1">
        <v>7383.1837524516004</v>
      </c>
      <c r="P6579" s="1">
        <v>8341.9543557995366</v>
      </c>
      <c r="Q6579" s="1">
        <v>3656.8790364301271</v>
      </c>
      <c r="R6579" s="1">
        <v>6177.2044483678264</v>
      </c>
      <c r="S6579" s="1">
        <v>11123.64117091596</v>
      </c>
      <c r="T6579" s="1">
        <v>9900.4671360809061</v>
      </c>
      <c r="U6579" s="1">
        <v>999.39197000000013</v>
      </c>
      <c r="V6579" s="1">
        <v>3006</v>
      </c>
      <c r="W6579" s="1">
        <v>4674.7002023648629</v>
      </c>
      <c r="X6579" s="1">
        <v>18152.01933372</v>
      </c>
      <c r="Y6579" s="1">
        <v>30056.000129336109</v>
      </c>
      <c r="Z6579" s="1">
        <v>7199.3217649003282</v>
      </c>
      <c r="AA6579" s="1">
        <v>97344</v>
      </c>
      <c r="AB6579" s="1">
        <v>1856</v>
      </c>
      <c r="AC6579" s="1">
        <v>10574.93772</v>
      </c>
      <c r="AD6579" s="1">
        <v>11500.5813190071</v>
      </c>
      <c r="AE6579" s="1">
        <v>6195.8338601741343</v>
      </c>
      <c r="AF6579" s="1">
        <v>26666.88641286187</v>
      </c>
      <c r="AG6579" s="1">
        <v>108820</v>
      </c>
      <c r="AH6579" s="1">
        <v>18122.493638730219</v>
      </c>
      <c r="AI6579" s="1">
        <v>9048.9206160000012</v>
      </c>
      <c r="AJ6579" s="1">
        <v>21830.491802879998</v>
      </c>
      <c r="AK6579" s="1">
        <v>966</v>
      </c>
      <c r="AL6579" s="1">
        <v>520530.53125</v>
      </c>
      <c r="AM6579" s="1">
        <v>414686</v>
      </c>
      <c r="AN6579" s="1">
        <v>105844.5234375</v>
      </c>
      <c r="AO6579" t="s">
        <v>19389</v>
      </c>
    </row>
    <row r="6580" spans="1:41" x14ac:dyDescent="0.25">
      <c r="A6580" s="1">
        <v>2024</v>
      </c>
      <c r="B6580" t="s">
        <v>5102</v>
      </c>
      <c r="C6580" t="s">
        <v>7142</v>
      </c>
      <c r="D6580" t="s">
        <v>7246</v>
      </c>
      <c r="E6580" t="s">
        <v>8050</v>
      </c>
      <c r="F6580" t="s">
        <v>10077</v>
      </c>
      <c r="G6580" t="s">
        <v>12247</v>
      </c>
      <c r="H6580" t="s">
        <v>12757</v>
      </c>
      <c r="I6580" s="1">
        <v>11098.2202337664</v>
      </c>
      <c r="J6580" s="1">
        <v>46920.746756186702</v>
      </c>
      <c r="K6580" s="1">
        <v>1209.0303195413619</v>
      </c>
      <c r="L6580" s="1">
        <v>1271.809884009672</v>
      </c>
      <c r="M6580" s="1">
        <v>14298.928833600001</v>
      </c>
      <c r="N6580" s="1">
        <v>6169.2377822972812</v>
      </c>
      <c r="O6580" s="1">
        <v>7916.5832613045641</v>
      </c>
      <c r="P6580" s="1">
        <v>9773.4462327580841</v>
      </c>
      <c r="Q6580" s="1">
        <v>4788.8681352827098</v>
      </c>
      <c r="R6580" s="1">
        <v>6953.5294703968748</v>
      </c>
      <c r="S6580" s="1">
        <v>8852.8933191527994</v>
      </c>
      <c r="T6580" s="1">
        <v>9909.0007897572887</v>
      </c>
      <c r="U6580" s="1">
        <v>1113.4462907</v>
      </c>
      <c r="V6580" s="1">
        <v>3131</v>
      </c>
      <c r="W6580" s="1">
        <v>3431.3099471999999</v>
      </c>
      <c r="X6580" s="1">
        <v>11816</v>
      </c>
      <c r="Y6580" s="1">
        <v>44349.219518022073</v>
      </c>
      <c r="Z6580" s="1">
        <v>11294.967836589771</v>
      </c>
      <c r="AA6580" s="1">
        <v>97798</v>
      </c>
      <c r="AB6580" s="1">
        <v>1904</v>
      </c>
      <c r="AC6580" s="1">
        <v>10549.032440000001</v>
      </c>
      <c r="AD6580" s="1">
        <v>13720.18280701704</v>
      </c>
      <c r="AE6580" s="1">
        <v>8293.680625940664</v>
      </c>
      <c r="AF6580" s="1">
        <v>27937.641830635908</v>
      </c>
      <c r="AG6580" s="1">
        <v>102567</v>
      </c>
      <c r="AH6580" s="1">
        <v>15573.3391525849</v>
      </c>
      <c r="AI6580" s="1">
        <v>1013.15650176</v>
      </c>
      <c r="AJ6580" s="1">
        <v>22717.133851131581</v>
      </c>
      <c r="AK6580" s="1">
        <v>984</v>
      </c>
      <c r="AL6580" s="1">
        <v>507355.4375</v>
      </c>
      <c r="AM6580" s="1">
        <v>416727</v>
      </c>
      <c r="AN6580" s="1">
        <v>90628.421875</v>
      </c>
      <c r="AO6580" t="s">
        <v>19390</v>
      </c>
    </row>
    <row r="6581" spans="1:41" x14ac:dyDescent="0.25">
      <c r="A6581" s="1">
        <v>2024</v>
      </c>
      <c r="B6581" t="s">
        <v>5103</v>
      </c>
      <c r="C6581" t="s">
        <v>7142</v>
      </c>
      <c r="D6581" t="s">
        <v>7246</v>
      </c>
      <c r="E6581" t="s">
        <v>8050</v>
      </c>
      <c r="F6581" t="s">
        <v>10077</v>
      </c>
      <c r="G6581" t="s">
        <v>12247</v>
      </c>
      <c r="H6581" t="s">
        <v>12757</v>
      </c>
      <c r="I6581" s="1">
        <v>10935</v>
      </c>
      <c r="J6581" s="1">
        <v>64922.763933400907</v>
      </c>
      <c r="K6581" s="1">
        <v>1854.7138590533309</v>
      </c>
      <c r="L6581" s="1">
        <v>1522.6919344</v>
      </c>
      <c r="M6581" s="1">
        <v>16743.890004892459</v>
      </c>
      <c r="N6581" s="1">
        <v>4814.9416456086919</v>
      </c>
      <c r="O6581" s="1">
        <v>6682.3832872800003</v>
      </c>
      <c r="P6581" s="1">
        <v>7556.6941936499979</v>
      </c>
      <c r="Q6581" s="1">
        <v>4108</v>
      </c>
      <c r="R6581" s="1">
        <v>6447.3201111785374</v>
      </c>
      <c r="S6581" s="1">
        <v>13005.871751250001</v>
      </c>
      <c r="T6581" s="1">
        <v>6851.341790440184</v>
      </c>
      <c r="U6581" s="1">
        <v>933.39149999999995</v>
      </c>
      <c r="V6581" s="1">
        <v>3298</v>
      </c>
      <c r="W6581" s="1">
        <v>5148.6814889999987</v>
      </c>
      <c r="X6581" s="1">
        <v>20752.764196499989</v>
      </c>
      <c r="Y6581" s="1">
        <v>30765.73894069286</v>
      </c>
      <c r="Z6581" s="1">
        <v>6934.8719621002056</v>
      </c>
      <c r="AA6581" s="1">
        <v>91206</v>
      </c>
      <c r="AB6581" s="1">
        <v>2143.363692758749</v>
      </c>
      <c r="AC6581" s="1">
        <v>8997.0385308494206</v>
      </c>
      <c r="AD6581" s="1">
        <v>11748.578420340349</v>
      </c>
      <c r="AE6581" s="1">
        <v>6186.0291112700424</v>
      </c>
      <c r="AF6581" s="1">
        <v>27228.30215657979</v>
      </c>
      <c r="AG6581" s="1">
        <v>97656</v>
      </c>
      <c r="AH6581" s="1">
        <v>13118.653296</v>
      </c>
      <c r="AI6581" s="1">
        <v>2628.0504000000001</v>
      </c>
      <c r="AJ6581" s="1">
        <v>24760.105056</v>
      </c>
      <c r="AK6581" s="1">
        <v>843</v>
      </c>
      <c r="AL6581" s="1">
        <v>499794.21875</v>
      </c>
      <c r="AM6581" s="1">
        <v>398272.875</v>
      </c>
      <c r="AN6581" s="1">
        <v>101521.2890625</v>
      </c>
      <c r="AO6581" t="s">
        <v>19391</v>
      </c>
    </row>
    <row r="6582" spans="1:41" x14ac:dyDescent="0.25">
      <c r="A6582" s="1">
        <v>2024</v>
      </c>
      <c r="B6582" t="s">
        <v>5104</v>
      </c>
      <c r="C6582" t="s">
        <v>7142</v>
      </c>
      <c r="D6582" t="s">
        <v>7246</v>
      </c>
      <c r="E6582" t="s">
        <v>8050</v>
      </c>
      <c r="F6582" t="s">
        <v>10077</v>
      </c>
      <c r="G6582" t="s">
        <v>12247</v>
      </c>
      <c r="H6582" t="s">
        <v>12757</v>
      </c>
      <c r="I6582" s="1">
        <v>4559.3999999999996</v>
      </c>
      <c r="J6582" s="1">
        <v>8147.52</v>
      </c>
      <c r="K6582" s="1">
        <v>837.72923438138628</v>
      </c>
      <c r="L6582" s="1">
        <v>1999.5315000000001</v>
      </c>
      <c r="M6582" s="1">
        <v>4714.0395640624974</v>
      </c>
      <c r="N6582" s="1">
        <v>4090.0895494031611</v>
      </c>
      <c r="O6582" s="1">
        <v>7186</v>
      </c>
      <c r="P6582" s="1">
        <v>8982</v>
      </c>
      <c r="Q6582" s="1">
        <v>1840.1370113017001</v>
      </c>
      <c r="R6582" s="1">
        <v>7905.2167682705476</v>
      </c>
      <c r="S6582" s="1">
        <v>5929.1351221631967</v>
      </c>
      <c r="T6582" s="1">
        <v>9211.1234183383094</v>
      </c>
      <c r="U6582" s="1">
        <v>1354.302800614176</v>
      </c>
      <c r="V6582" s="1">
        <v>1729</v>
      </c>
      <c r="W6582" s="1">
        <v>1207.043494308534</v>
      </c>
      <c r="X6582" s="1">
        <v>10336.793490581509</v>
      </c>
      <c r="Y6582" s="1">
        <v>28609</v>
      </c>
      <c r="Z6582" s="1">
        <v>13905.67</v>
      </c>
      <c r="AA6582" s="1">
        <v>89653.814178229251</v>
      </c>
      <c r="AB6582" s="1">
        <v>313</v>
      </c>
      <c r="AC6582" s="1">
        <v>7174.4</v>
      </c>
      <c r="AD6582" s="1">
        <v>14999.224394306701</v>
      </c>
      <c r="AE6582" s="1">
        <v>7294.8450388705851</v>
      </c>
      <c r="AF6582" s="1">
        <v>15519.90978910762</v>
      </c>
      <c r="AG6582" s="1">
        <v>64202</v>
      </c>
      <c r="AH6582" s="1">
        <v>17414.442282568969</v>
      </c>
      <c r="AI6582" s="1">
        <v>752.90831823205599</v>
      </c>
      <c r="AJ6582" s="1">
        <v>30001.45455596218</v>
      </c>
      <c r="AK6582" s="1">
        <v>1220.448528479704</v>
      </c>
      <c r="AL6582" s="1">
        <v>371090.1875</v>
      </c>
      <c r="AM6582" s="1">
        <v>296968.3125</v>
      </c>
      <c r="AN6582" s="1">
        <v>74121.8828125</v>
      </c>
      <c r="AO6582" t="s">
        <v>19392</v>
      </c>
    </row>
    <row r="6583" spans="1:41" x14ac:dyDescent="0.25">
      <c r="A6583" s="1">
        <v>2024</v>
      </c>
      <c r="B6583" t="s">
        <v>5105</v>
      </c>
      <c r="C6583" t="s">
        <v>7142</v>
      </c>
      <c r="D6583" t="s">
        <v>7246</v>
      </c>
      <c r="E6583" t="s">
        <v>8050</v>
      </c>
      <c r="F6583" t="s">
        <v>10077</v>
      </c>
      <c r="G6583" t="s">
        <v>12247</v>
      </c>
      <c r="H6583" t="s">
        <v>12757</v>
      </c>
      <c r="I6583" s="1">
        <v>10304.386136265601</v>
      </c>
      <c r="J6583" s="1">
        <v>49876.694427173912</v>
      </c>
      <c r="K6583" s="1">
        <v>1139</v>
      </c>
      <c r="L6583" s="1">
        <v>1477.7324930554121</v>
      </c>
      <c r="M6583" s="1">
        <v>10444.604398272</v>
      </c>
      <c r="N6583" s="1">
        <v>5230.0732582609689</v>
      </c>
      <c r="O6583" s="1">
        <v>7561.5924305372719</v>
      </c>
      <c r="P6583" s="1">
        <v>9572.6584954880018</v>
      </c>
      <c r="Q6583" s="1">
        <v>3086.6375628591659</v>
      </c>
      <c r="R6583" s="1">
        <v>6042.142602496212</v>
      </c>
      <c r="S6583" s="1">
        <v>5766.0517352476072</v>
      </c>
      <c r="T6583" s="1">
        <v>8053.4683449999993</v>
      </c>
      <c r="U6583" s="1">
        <v>1151.9070149096001</v>
      </c>
      <c r="V6583" s="1">
        <v>2414</v>
      </c>
      <c r="W6583" s="1">
        <v>2103.2739300960002</v>
      </c>
      <c r="X6583" s="1">
        <v>17074.902582288909</v>
      </c>
      <c r="Y6583" s="1">
        <v>42973.530865991313</v>
      </c>
      <c r="Z6583" s="1">
        <v>11918.806875559259</v>
      </c>
      <c r="AA6583" s="1">
        <v>96905</v>
      </c>
      <c r="AB6583" s="1">
        <v>1265</v>
      </c>
      <c r="AC6583" s="1">
        <v>8471.5964000000004</v>
      </c>
      <c r="AD6583" s="1">
        <v>9630.9954355168684</v>
      </c>
      <c r="AE6583" s="1">
        <v>7199.0704845296859</v>
      </c>
      <c r="AF6583" s="1">
        <v>28805.409176128411</v>
      </c>
      <c r="AG6583" s="1">
        <v>117185</v>
      </c>
      <c r="AH6583" s="1">
        <v>14444.313609116531</v>
      </c>
      <c r="AI6583" s="1">
        <v>659.13623951040006</v>
      </c>
      <c r="AJ6583" s="1">
        <v>24179.833304017338</v>
      </c>
      <c r="AK6583" s="1">
        <v>960</v>
      </c>
      <c r="AL6583" s="1">
        <v>505896.8125</v>
      </c>
      <c r="AM6583" s="1">
        <v>426794.5</v>
      </c>
      <c r="AN6583" s="1">
        <v>79102.3359375</v>
      </c>
      <c r="AO6583" t="s">
        <v>19393</v>
      </c>
    </row>
    <row r="6584" spans="1:41" x14ac:dyDescent="0.25">
      <c r="A6584" s="1">
        <v>2024</v>
      </c>
      <c r="B6584" t="s">
        <v>5106</v>
      </c>
      <c r="C6584" t="s">
        <v>7142</v>
      </c>
      <c r="D6584" t="s">
        <v>7246</v>
      </c>
      <c r="E6584" t="s">
        <v>8050</v>
      </c>
      <c r="F6584" t="s">
        <v>10077</v>
      </c>
      <c r="G6584" t="s">
        <v>12247</v>
      </c>
      <c r="H6584" t="s">
        <v>12757</v>
      </c>
      <c r="I6584" s="1">
        <v>10521.960715667399</v>
      </c>
      <c r="J6584" s="1">
        <v>39328.879148734253</v>
      </c>
      <c r="K6584" s="1">
        <v>786.41199623130512</v>
      </c>
      <c r="L6584" s="1">
        <v>1312.482</v>
      </c>
      <c r="M6584" s="1">
        <v>8592.6192589843213</v>
      </c>
      <c r="N6584" s="1">
        <v>5083.069967509593</v>
      </c>
      <c r="O6584" s="1">
        <v>7978.9589592972061</v>
      </c>
      <c r="P6584" s="1">
        <v>7799.3908196315906</v>
      </c>
      <c r="Q6584" s="1">
        <v>3465.5158671762779</v>
      </c>
      <c r="R6584" s="1">
        <v>5884.2023925146104</v>
      </c>
      <c r="S6584" s="1">
        <v>8360</v>
      </c>
      <c r="T6584" s="1">
        <v>7581.3254064852472</v>
      </c>
      <c r="U6584" s="1">
        <v>1302.5325202396821</v>
      </c>
      <c r="V6584" s="1">
        <v>2613</v>
      </c>
      <c r="W6584" s="1">
        <v>1376.3558415935261</v>
      </c>
      <c r="X6584" s="1">
        <v>12016.03464854521</v>
      </c>
      <c r="Y6584" s="1">
        <v>29376</v>
      </c>
      <c r="Z6584" s="1">
        <v>12495</v>
      </c>
      <c r="AA6584" s="1">
        <v>96905</v>
      </c>
      <c r="AB6584" s="1">
        <v>628.52499999999998</v>
      </c>
      <c r="AC6584" s="1">
        <v>8811.3498200000013</v>
      </c>
      <c r="AD6584" s="1">
        <v>9523.5910648531899</v>
      </c>
      <c r="AE6584" s="1">
        <v>9337.0126181178239</v>
      </c>
      <c r="AF6584" s="1">
        <v>16580.864085677</v>
      </c>
      <c r="AG6584" s="1">
        <v>77448</v>
      </c>
      <c r="AH6584" s="1">
        <v>14192</v>
      </c>
      <c r="AI6584" s="1">
        <v>610.38003124108832</v>
      </c>
      <c r="AJ6584" s="1">
        <v>26425.513784271679</v>
      </c>
      <c r="AK6584" s="1">
        <v>974.01787642143358</v>
      </c>
      <c r="AL6584" s="1">
        <v>427310</v>
      </c>
      <c r="AM6584" s="1">
        <v>354689.75</v>
      </c>
      <c r="AN6584" s="1">
        <v>72620.21875</v>
      </c>
      <c r="AO6584" t="s">
        <v>19394</v>
      </c>
    </row>
    <row r="6585" spans="1:41" x14ac:dyDescent="0.25">
      <c r="A6585" s="1">
        <v>2024</v>
      </c>
      <c r="B6585" t="s">
        <v>5107</v>
      </c>
      <c r="C6585" t="s">
        <v>7142</v>
      </c>
      <c r="D6585" t="s">
        <v>7246</v>
      </c>
      <c r="E6585" t="s">
        <v>8050</v>
      </c>
      <c r="F6585" t="s">
        <v>10077</v>
      </c>
      <c r="G6585" t="s">
        <v>12247</v>
      </c>
      <c r="H6585" t="s">
        <v>12757</v>
      </c>
      <c r="I6585" s="1">
        <v>4194.774915864311</v>
      </c>
      <c r="J6585" s="1">
        <v>8971</v>
      </c>
      <c r="K6585" s="1">
        <v>805.00663637602486</v>
      </c>
      <c r="L6585" s="1">
        <v>1808.3216</v>
      </c>
      <c r="M6585" s="1">
        <v>4563.9899999999971</v>
      </c>
      <c r="N6585" s="1">
        <v>3771.7121465720129</v>
      </c>
      <c r="O6585" s="1">
        <v>6964.1583113462939</v>
      </c>
      <c r="P6585" s="1">
        <v>7827.4889055999993</v>
      </c>
      <c r="Q6585" s="1">
        <v>1802.254988730956</v>
      </c>
      <c r="R6585" s="1">
        <v>5783.575455649966</v>
      </c>
      <c r="S6585" s="1">
        <v>4630.6348208824711</v>
      </c>
      <c r="T6585" s="1">
        <v>7998.0973648266709</v>
      </c>
      <c r="U6585" s="1">
        <v>1327.7478437393879</v>
      </c>
      <c r="V6585" s="1">
        <v>1206</v>
      </c>
      <c r="W6585" s="1">
        <v>1278.7454952619739</v>
      </c>
      <c r="X6585" s="1">
        <v>12294.866602552091</v>
      </c>
      <c r="Y6585" s="1">
        <v>22810.2372</v>
      </c>
      <c r="Z6585" s="1">
        <v>9133.9562695911027</v>
      </c>
      <c r="AA6585" s="1">
        <v>87687.481799457295</v>
      </c>
      <c r="AB6585" s="1">
        <v>362</v>
      </c>
      <c r="AC6585" s="1">
        <v>7894.1079400000008</v>
      </c>
      <c r="AD6585" s="1">
        <v>10308.49844452976</v>
      </c>
      <c r="AE6585" s="1">
        <v>7769.6246507498954</v>
      </c>
      <c r="AF6585" s="1">
        <v>15134.738647186079</v>
      </c>
      <c r="AG6585" s="1">
        <v>78636.853976092374</v>
      </c>
      <c r="AH6585" s="1">
        <v>14713.56341509177</v>
      </c>
      <c r="AI6585" s="1">
        <v>863.51296379866994</v>
      </c>
      <c r="AJ6585" s="1">
        <v>29822.270937622001</v>
      </c>
      <c r="AK6585" s="1">
        <v>1145.492181254464</v>
      </c>
      <c r="AL6585" s="1">
        <v>361510.71875</v>
      </c>
      <c r="AM6585" s="1">
        <v>295582.15625</v>
      </c>
      <c r="AN6585" s="1">
        <v>65928.5625</v>
      </c>
      <c r="AO6585" t="s">
        <v>19395</v>
      </c>
    </row>
    <row r="6586" spans="1:41" x14ac:dyDescent="0.25">
      <c r="A6586" s="1">
        <v>2024</v>
      </c>
      <c r="B6586" t="s">
        <v>5108</v>
      </c>
      <c r="C6586" t="s">
        <v>7142</v>
      </c>
      <c r="D6586" t="s">
        <v>7246</v>
      </c>
      <c r="E6586" t="s">
        <v>8051</v>
      </c>
      <c r="F6586" t="s">
        <v>10078</v>
      </c>
      <c r="G6586" t="s">
        <v>12247</v>
      </c>
      <c r="H6586" t="s">
        <v>12757</v>
      </c>
      <c r="I6586" s="1">
        <v>14673</v>
      </c>
      <c r="J6586" s="1">
        <v>91255.994692845605</v>
      </c>
      <c r="K6586" s="1">
        <v>2731.290961711833</v>
      </c>
      <c r="L6586" s="1">
        <v>3819.7220880000009</v>
      </c>
      <c r="M6586" s="1">
        <v>40060.651749999997</v>
      </c>
      <c r="N6586" s="1">
        <v>13340.01621345996</v>
      </c>
      <c r="O6586" s="1">
        <v>10008.526745815199</v>
      </c>
      <c r="P6586" s="1"/>
      <c r="Q6586" s="1">
        <v>4731.7079999999996</v>
      </c>
      <c r="R6586" s="1">
        <v>7580.778108475517</v>
      </c>
      <c r="S6586" s="1">
        <v>16899.2865531315</v>
      </c>
      <c r="T6586" s="1">
        <v>19236.041720675759</v>
      </c>
      <c r="U6586" s="1">
        <v>1720.9087</v>
      </c>
      <c r="V6586" s="1">
        <v>16351</v>
      </c>
      <c r="W6586" s="1">
        <v>13207.196161998751</v>
      </c>
      <c r="X6586" s="1">
        <v>26453.611202176329</v>
      </c>
      <c r="Y6586" s="1">
        <v>78713</v>
      </c>
      <c r="Z6586" s="1">
        <v>15286.036053077911</v>
      </c>
      <c r="AA6586" s="1">
        <v>196944</v>
      </c>
      <c r="AB6586" s="1"/>
      <c r="AC6586" s="1">
        <v>15054.05042010362</v>
      </c>
      <c r="AD6586" s="1">
        <v>20877.5542564973</v>
      </c>
      <c r="AE6586" s="1">
        <v>18274.851578671529</v>
      </c>
      <c r="AF6586" s="1">
        <v>47489.962641332182</v>
      </c>
      <c r="AG6586" s="1">
        <v>176685</v>
      </c>
      <c r="AH6586" s="1">
        <v>39319.487404513093</v>
      </c>
      <c r="AI6586" s="1">
        <v>31407.595200000011</v>
      </c>
      <c r="AJ6586" s="1">
        <v>41337.605429985379</v>
      </c>
      <c r="AK6586" s="1">
        <v>2431</v>
      </c>
      <c r="AL6586" s="1">
        <v>965889.9375</v>
      </c>
      <c r="AM6586" s="1">
        <v>743257.625</v>
      </c>
      <c r="AN6586" s="1">
        <v>222632.234375</v>
      </c>
      <c r="AO6586" t="s">
        <v>19396</v>
      </c>
    </row>
    <row r="6587" spans="1:41" x14ac:dyDescent="0.25">
      <c r="A6587" s="1">
        <v>2024</v>
      </c>
      <c r="B6587" t="s">
        <v>5109</v>
      </c>
      <c r="C6587" t="s">
        <v>7142</v>
      </c>
      <c r="D6587" t="s">
        <v>7246</v>
      </c>
      <c r="E6587" t="s">
        <v>8051</v>
      </c>
      <c r="F6587" t="s">
        <v>10078</v>
      </c>
      <c r="G6587" t="s">
        <v>12247</v>
      </c>
      <c r="H6587" t="s">
        <v>12757</v>
      </c>
      <c r="I6587" s="1">
        <v>19930.70676676005</v>
      </c>
      <c r="J6587" s="1">
        <v>51946.66750685592</v>
      </c>
      <c r="K6587" s="1">
        <v>1008.37139900595</v>
      </c>
      <c r="L6587" s="1"/>
      <c r="M6587" s="1">
        <v>24443.35531012512</v>
      </c>
      <c r="N6587" s="1">
        <v>17365.214490469381</v>
      </c>
      <c r="O6587" s="1">
        <v>10083.519053101279</v>
      </c>
      <c r="P6587" s="1"/>
      <c r="Q6587" s="1">
        <v>3696.1010764178532</v>
      </c>
      <c r="R6587" s="1">
        <v>7319.817796598938</v>
      </c>
      <c r="S6587" s="1">
        <v>11603</v>
      </c>
      <c r="T6587" s="1">
        <v>12061.199510317439</v>
      </c>
      <c r="U6587" s="1">
        <v>1704.706770960697</v>
      </c>
      <c r="V6587" s="1">
        <v>36608</v>
      </c>
      <c r="W6587" s="1">
        <v>2671.050168858827</v>
      </c>
      <c r="X6587" s="1"/>
      <c r="Y6587" s="1">
        <v>50474.555589751122</v>
      </c>
      <c r="Z6587" s="1">
        <v>19527.790373944441</v>
      </c>
      <c r="AA6587" s="1">
        <v>179706</v>
      </c>
      <c r="AB6587" s="1"/>
      <c r="AC6587" s="1">
        <v>10850.899520000001</v>
      </c>
      <c r="AD6587" s="1">
        <v>12507</v>
      </c>
      <c r="AE6587" s="1">
        <v>13225.603218300001</v>
      </c>
      <c r="AF6587" s="1">
        <v>34615.017709607862</v>
      </c>
      <c r="AG6587" s="1">
        <v>155459</v>
      </c>
      <c r="AH6587" s="1">
        <v>33536</v>
      </c>
      <c r="AI6587" s="1">
        <v>2490.508190202338</v>
      </c>
      <c r="AJ6587" s="1">
        <v>39770.580499469368</v>
      </c>
      <c r="AK6587" s="1">
        <v>1811.8827163538499</v>
      </c>
      <c r="AL6587" s="1">
        <v>754416.5625</v>
      </c>
      <c r="AM6587" s="1">
        <v>642200.6875</v>
      </c>
      <c r="AN6587" s="1">
        <v>112215.890625</v>
      </c>
      <c r="AO6587" t="s">
        <v>19397</v>
      </c>
    </row>
    <row r="6588" spans="1:41" x14ac:dyDescent="0.25">
      <c r="A6588" s="1">
        <v>2024</v>
      </c>
      <c r="B6588" t="s">
        <v>5110</v>
      </c>
      <c r="C6588" t="s">
        <v>7142</v>
      </c>
      <c r="D6588" t="s">
        <v>7246</v>
      </c>
      <c r="E6588" t="s">
        <v>8051</v>
      </c>
      <c r="F6588" t="s">
        <v>10078</v>
      </c>
      <c r="G6588" t="s">
        <v>12247</v>
      </c>
      <c r="H6588" t="s">
        <v>12757</v>
      </c>
      <c r="I6588" s="1">
        <v>17949</v>
      </c>
      <c r="J6588" s="1">
        <v>69178.982649250538</v>
      </c>
      <c r="K6588" s="1">
        <v>1489.836817170949</v>
      </c>
      <c r="L6588" s="1">
        <v>3195.0076129599502</v>
      </c>
      <c r="M6588" s="1">
        <v>40120.171026800002</v>
      </c>
      <c r="N6588" s="1">
        <v>15385.209635294021</v>
      </c>
      <c r="O6588" s="1">
        <v>9625.2325398276516</v>
      </c>
      <c r="P6588" s="1"/>
      <c r="Q6588" s="1">
        <v>3743.3141986151682</v>
      </c>
      <c r="R6588" s="1">
        <v>7318.0385506301627</v>
      </c>
      <c r="S6588" s="1">
        <v>12902.19</v>
      </c>
      <c r="T6588" s="1">
        <v>10436.2960350208</v>
      </c>
      <c r="U6588" s="1">
        <v>1552.5811829199999</v>
      </c>
      <c r="V6588" s="1">
        <v>14218</v>
      </c>
      <c r="W6588" s="1">
        <v>8411.6132212976627</v>
      </c>
      <c r="X6588" s="1">
        <v>18508</v>
      </c>
      <c r="Y6588" s="1">
        <v>81346.560971955143</v>
      </c>
      <c r="Z6588" s="1">
        <v>34919.850011760049</v>
      </c>
      <c r="AA6588" s="1">
        <v>198400</v>
      </c>
      <c r="AB6588" s="1"/>
      <c r="AC6588" s="1">
        <v>15579.80744</v>
      </c>
      <c r="AD6588" s="1">
        <v>17330.652008503239</v>
      </c>
      <c r="AE6588" s="1">
        <v>14027.75197085412</v>
      </c>
      <c r="AF6588" s="1">
        <v>46338.349348501688</v>
      </c>
      <c r="AG6588" s="1">
        <v>269804</v>
      </c>
      <c r="AH6588" s="1">
        <v>36991.508706559842</v>
      </c>
      <c r="AI6588" s="1">
        <v>2773.1911939199999</v>
      </c>
      <c r="AJ6588" s="1">
        <v>43422.829273225238</v>
      </c>
      <c r="AK6588" s="1"/>
      <c r="AL6588" s="1">
        <v>994967.9375</v>
      </c>
      <c r="AM6588" s="1">
        <v>836379.25</v>
      </c>
      <c r="AN6588" s="1">
        <v>158588.6875</v>
      </c>
      <c r="AO6588" t="s">
        <v>19398</v>
      </c>
    </row>
    <row r="6589" spans="1:41" x14ac:dyDescent="0.25">
      <c r="A6589" s="1">
        <v>2024</v>
      </c>
      <c r="B6589" t="s">
        <v>5111</v>
      </c>
      <c r="C6589" t="s">
        <v>7142</v>
      </c>
      <c r="D6589" t="s">
        <v>7246</v>
      </c>
      <c r="E6589" t="s">
        <v>8051</v>
      </c>
      <c r="F6589" t="s">
        <v>10078</v>
      </c>
      <c r="G6589" t="s">
        <v>12247</v>
      </c>
      <c r="H6589" t="s">
        <v>12757</v>
      </c>
      <c r="I6589" s="1">
        <v>9174.9</v>
      </c>
      <c r="J6589" s="1"/>
      <c r="K6589" s="1">
        <v>1209.8190696298129</v>
      </c>
      <c r="L6589" s="1">
        <v>3230</v>
      </c>
      <c r="M6589" s="1">
        <v>24083.084297843208</v>
      </c>
      <c r="N6589" s="1">
        <v>13252.3042632652</v>
      </c>
      <c r="O6589" s="1">
        <v>8121</v>
      </c>
      <c r="P6589" s="1"/>
      <c r="Q6589" s="1">
        <v>3829.7687210204649</v>
      </c>
      <c r="R6589" s="1">
        <v>9975.435218117218</v>
      </c>
      <c r="S6589" s="1">
        <v>24816</v>
      </c>
      <c r="T6589" s="1">
        <v>13563.862160244589</v>
      </c>
      <c r="U6589" s="1">
        <v>1721.24402288397</v>
      </c>
      <c r="V6589" s="1">
        <v>7465</v>
      </c>
      <c r="W6589" s="1"/>
      <c r="X6589" s="1">
        <v>11922.74805465859</v>
      </c>
      <c r="Y6589" s="1">
        <v>53491</v>
      </c>
      <c r="Z6589" s="1">
        <v>15420.679</v>
      </c>
      <c r="AA6589" s="1">
        <v>184603.90698746571</v>
      </c>
      <c r="AB6589" s="1">
        <v>831</v>
      </c>
      <c r="AC6589" s="1">
        <v>10378.799999999999</v>
      </c>
      <c r="AD6589" s="1">
        <v>25839.402301105551</v>
      </c>
      <c r="AE6589" s="1">
        <v>21123.470920919379</v>
      </c>
      <c r="AF6589" s="1">
        <v>32864.035880555239</v>
      </c>
      <c r="AG6589" s="1">
        <v>199906</v>
      </c>
      <c r="AH6589" s="1">
        <v>45518.823557107549</v>
      </c>
      <c r="AI6589" s="1">
        <v>5218.9692471736316</v>
      </c>
      <c r="AJ6589" s="1">
        <v>46057.537163297638</v>
      </c>
      <c r="AK6589" s="1">
        <v>3281.9131356601229</v>
      </c>
      <c r="AL6589" s="1">
        <v>776900.8125</v>
      </c>
      <c r="AM6589" s="1">
        <v>612494.125</v>
      </c>
      <c r="AN6589" s="1">
        <v>164406.609375</v>
      </c>
      <c r="AO6589" t="s">
        <v>19399</v>
      </c>
    </row>
    <row r="6590" spans="1:41" x14ac:dyDescent="0.25">
      <c r="A6590" s="1">
        <v>2024</v>
      </c>
      <c r="B6590" t="s">
        <v>5112</v>
      </c>
      <c r="C6590" t="s">
        <v>7142</v>
      </c>
      <c r="D6590" t="s">
        <v>7246</v>
      </c>
      <c r="E6590" t="s">
        <v>8051</v>
      </c>
      <c r="F6590" t="s">
        <v>10078</v>
      </c>
      <c r="G6590" t="s">
        <v>12247</v>
      </c>
      <c r="H6590" t="s">
        <v>12757</v>
      </c>
      <c r="I6590" s="1">
        <v>7548.9922612924074</v>
      </c>
      <c r="J6590" s="1">
        <v>19636.949467980881</v>
      </c>
      <c r="K6590" s="1">
        <v>1586</v>
      </c>
      <c r="L6590" s="1"/>
      <c r="M6590" s="1">
        <v>15257.991723385379</v>
      </c>
      <c r="N6590" s="1">
        <v>14402.67277005</v>
      </c>
      <c r="O6590" s="1">
        <v>10165.053168756431</v>
      </c>
      <c r="P6590" s="1"/>
      <c r="Q6590" s="1">
        <v>3258.339417037605</v>
      </c>
      <c r="R6590" s="1">
        <v>6607.777610356592</v>
      </c>
      <c r="S6590" s="1">
        <v>15220.478704004679</v>
      </c>
      <c r="T6590" s="1">
        <v>11570.569641550899</v>
      </c>
      <c r="U6590" s="1">
        <v>1762.7606773910361</v>
      </c>
      <c r="V6590" s="1">
        <v>2314</v>
      </c>
      <c r="W6590" s="1">
        <v>1968.3637783208001</v>
      </c>
      <c r="X6590" s="1">
        <v>11879.71276296758</v>
      </c>
      <c r="Y6590" s="1">
        <v>46907</v>
      </c>
      <c r="Z6590" s="1">
        <v>15920.379680371439</v>
      </c>
      <c r="AA6590" s="1">
        <v>235546.02340135651</v>
      </c>
      <c r="AB6590" s="1"/>
      <c r="AC6590" s="1">
        <v>10979.86887</v>
      </c>
      <c r="AD6590" s="1">
        <v>12581.97495728387</v>
      </c>
      <c r="AE6590" s="1">
        <v>12768.599633439941</v>
      </c>
      <c r="AF6590" s="1">
        <v>33903.871224189788</v>
      </c>
      <c r="AG6590" s="1">
        <v>168232</v>
      </c>
      <c r="AH6590" s="1">
        <v>33263.369999097064</v>
      </c>
      <c r="AI6590" s="1">
        <v>4794.6139767680961</v>
      </c>
      <c r="AJ6590" s="1">
        <v>38431.155718109549</v>
      </c>
      <c r="AK6590" s="1">
        <v>1853.863799019173</v>
      </c>
      <c r="AL6590" s="1">
        <v>738362.375</v>
      </c>
      <c r="AM6590" s="1">
        <v>618220.375</v>
      </c>
      <c r="AN6590" s="1">
        <v>120142</v>
      </c>
      <c r="AO6590" t="s">
        <v>19400</v>
      </c>
    </row>
    <row r="6591" spans="1:41" x14ac:dyDescent="0.25">
      <c r="A6591" s="1">
        <v>2024</v>
      </c>
      <c r="B6591" t="s">
        <v>5113</v>
      </c>
      <c r="C6591" t="s">
        <v>7142</v>
      </c>
      <c r="D6591" t="s">
        <v>7246</v>
      </c>
      <c r="E6591" t="s">
        <v>8051</v>
      </c>
      <c r="F6591" t="s">
        <v>10078</v>
      </c>
      <c r="G6591" t="s">
        <v>12247</v>
      </c>
      <c r="H6591" t="s">
        <v>12757</v>
      </c>
      <c r="I6591" s="1">
        <v>6670.7525958433398</v>
      </c>
      <c r="J6591" s="1"/>
      <c r="K6591" s="1">
        <v>1223.424510181253</v>
      </c>
      <c r="L6591" s="1">
        <v>3909.6498000000001</v>
      </c>
      <c r="M6591" s="1">
        <v>24151.44776087745</v>
      </c>
      <c r="N6591" s="1">
        <v>17729.29027763976</v>
      </c>
      <c r="O6591" s="1">
        <v>9550.1797686601494</v>
      </c>
      <c r="P6591" s="1"/>
      <c r="Q6591" s="1">
        <v>3139.5968950926358</v>
      </c>
      <c r="R6591" s="1">
        <v>7289.8613248881047</v>
      </c>
      <c r="S6591" s="1">
        <v>19150.232958133169</v>
      </c>
      <c r="T6591" s="1">
        <v>12109.795305899541</v>
      </c>
      <c r="U6591" s="1">
        <v>1734.8291790748151</v>
      </c>
      <c r="V6591" s="1">
        <v>5315</v>
      </c>
      <c r="W6591" s="1">
        <v>1169.2441842719061</v>
      </c>
      <c r="X6591" s="1">
        <v>12424.882936287429</v>
      </c>
      <c r="Y6591" s="1">
        <v>51358</v>
      </c>
      <c r="Z6591" s="1">
        <v>14728.52942838938</v>
      </c>
      <c r="AA6591" s="1">
        <v>178463.14942991451</v>
      </c>
      <c r="AB6591" s="1">
        <v>1000</v>
      </c>
      <c r="AC6591" s="1">
        <v>11425.010200000001</v>
      </c>
      <c r="AD6591" s="1">
        <v>5664.9811658676963</v>
      </c>
      <c r="AE6591" s="1">
        <v>12139.139476122949</v>
      </c>
      <c r="AF6591" s="1">
        <v>35387.164868322543</v>
      </c>
      <c r="AG6591" s="1">
        <v>144888.0201286737</v>
      </c>
      <c r="AH6591" s="1">
        <v>26333.83884117844</v>
      </c>
      <c r="AI6591" s="1">
        <v>5498.5974750436344</v>
      </c>
      <c r="AJ6591" s="1">
        <v>66157.271542179587</v>
      </c>
      <c r="AK6591" s="1">
        <v>2097.5451149790042</v>
      </c>
      <c r="AL6591" s="1">
        <v>680709.375</v>
      </c>
      <c r="AM6591" s="1">
        <v>560335.25</v>
      </c>
      <c r="AN6591" s="1">
        <v>120374.171875</v>
      </c>
      <c r="AO6591" t="s">
        <v>19401</v>
      </c>
    </row>
    <row r="6592" spans="1:41" x14ac:dyDescent="0.25">
      <c r="A6592" s="1">
        <v>2024</v>
      </c>
      <c r="B6592" t="s">
        <v>5114</v>
      </c>
      <c r="C6592" t="s">
        <v>7142</v>
      </c>
      <c r="D6592" t="s">
        <v>7246</v>
      </c>
      <c r="E6592" t="s">
        <v>8051</v>
      </c>
      <c r="F6592" t="s">
        <v>10078</v>
      </c>
      <c r="G6592" t="s">
        <v>12247</v>
      </c>
      <c r="H6592" t="s">
        <v>12757</v>
      </c>
      <c r="I6592" s="1">
        <v>12378.34810464045</v>
      </c>
      <c r="J6592" s="1">
        <v>66332.662769267423</v>
      </c>
      <c r="K6592" s="1">
        <v>1488.608133518434</v>
      </c>
      <c r="L6592" s="1">
        <v>3537.5336627647121</v>
      </c>
      <c r="M6592" s="1">
        <v>35236.738834128002</v>
      </c>
      <c r="N6592" s="1">
        <v>15903.484647480391</v>
      </c>
      <c r="O6592" s="1">
        <v>9624.4880636919297</v>
      </c>
      <c r="P6592" s="1"/>
      <c r="Q6592" s="1">
        <v>4373.0532620846407</v>
      </c>
      <c r="R6592" s="1">
        <v>6327.9769873766954</v>
      </c>
      <c r="S6592" s="1">
        <v>16412.091751916309</v>
      </c>
      <c r="T6592" s="1">
        <v>12595.700945000001</v>
      </c>
      <c r="U6592" s="1">
        <v>1695.2792108112999</v>
      </c>
      <c r="V6592" s="1">
        <v>8411</v>
      </c>
      <c r="W6592" s="1">
        <v>5375.7875377059727</v>
      </c>
      <c r="X6592" s="1">
        <v>20008.05089636338</v>
      </c>
      <c r="Y6592" s="1">
        <v>67099</v>
      </c>
      <c r="Z6592" s="1">
        <v>17424.492654337089</v>
      </c>
      <c r="AA6592" s="1">
        <v>176760</v>
      </c>
      <c r="AB6592" s="1"/>
      <c r="AC6592" s="1">
        <v>15212.040209999999</v>
      </c>
      <c r="AD6592" s="1">
        <v>17041</v>
      </c>
      <c r="AE6592" s="1">
        <v>16093.81412084082</v>
      </c>
      <c r="AF6592" s="1">
        <v>48593.629092675677</v>
      </c>
      <c r="AG6592" s="1">
        <v>209349</v>
      </c>
      <c r="AH6592" s="1">
        <v>28811</v>
      </c>
      <c r="AI6592" s="1">
        <v>2833.6233814128018</v>
      </c>
      <c r="AJ6592" s="1">
        <v>42160.014690570963</v>
      </c>
      <c r="AK6592" s="1">
        <v>1781</v>
      </c>
      <c r="AL6592" s="1">
        <v>862859.4375</v>
      </c>
      <c r="AM6592" s="1">
        <v>711651.3125</v>
      </c>
      <c r="AN6592" s="1">
        <v>151208.09375</v>
      </c>
      <c r="AO6592" t="s">
        <v>19402</v>
      </c>
    </row>
    <row r="6593" spans="1:41" x14ac:dyDescent="0.25">
      <c r="A6593" s="1">
        <v>2024</v>
      </c>
      <c r="B6593" t="s">
        <v>5115</v>
      </c>
      <c r="C6593" t="s">
        <v>7142</v>
      </c>
      <c r="D6593" t="s">
        <v>7246</v>
      </c>
      <c r="E6593" t="s">
        <v>8051</v>
      </c>
      <c r="F6593" t="s">
        <v>10078</v>
      </c>
      <c r="G6593" t="s">
        <v>12247</v>
      </c>
      <c r="H6593" t="s">
        <v>12757</v>
      </c>
      <c r="I6593" s="1">
        <v>12559.6418252</v>
      </c>
      <c r="J6593" s="1">
        <v>91255.994692845605</v>
      </c>
      <c r="K6593" s="1">
        <v>1954.3307122235431</v>
      </c>
      <c r="L6593" s="1">
        <v>3811.0927044279601</v>
      </c>
      <c r="M6593" s="1">
        <v>43553.809170393113</v>
      </c>
      <c r="N6593" s="1">
        <v>13795.26305727217</v>
      </c>
      <c r="O6593" s="1">
        <v>9690.188783351543</v>
      </c>
      <c r="P6593" s="1"/>
      <c r="Q6593" s="1">
        <v>4237.4666899710437</v>
      </c>
      <c r="R6593" s="1">
        <v>6502.9225034811452</v>
      </c>
      <c r="S6593" s="1">
        <v>14569.520384602371</v>
      </c>
      <c r="T6593" s="1">
        <v>15548.55065755706</v>
      </c>
      <c r="U6593" s="1">
        <v>1526.906082</v>
      </c>
      <c r="V6593" s="1">
        <v>20088</v>
      </c>
      <c r="W6593" s="1">
        <v>11880</v>
      </c>
      <c r="X6593" s="1">
        <v>24359.211660502129</v>
      </c>
      <c r="Y6593" s="1">
        <v>78467</v>
      </c>
      <c r="Z6593" s="1">
        <v>17703.09557839288</v>
      </c>
      <c r="AA6593" s="1">
        <v>199725</v>
      </c>
      <c r="AB6593" s="1"/>
      <c r="AC6593" s="1">
        <v>18409.836383999998</v>
      </c>
      <c r="AD6593" s="1">
        <v>15646.266009999201</v>
      </c>
      <c r="AE6593" s="1">
        <v>19893.405168000001</v>
      </c>
      <c r="AF6593" s="1">
        <v>49652.860684013191</v>
      </c>
      <c r="AG6593" s="1">
        <v>222066</v>
      </c>
      <c r="AH6593" s="1">
        <v>43701.365866896173</v>
      </c>
      <c r="AI6593" s="1">
        <v>20398.540175999999</v>
      </c>
      <c r="AJ6593" s="1">
        <v>39736.103713971868</v>
      </c>
      <c r="AK6593" s="1">
        <v>2586</v>
      </c>
      <c r="AL6593" s="1">
        <v>1003318.375</v>
      </c>
      <c r="AM6593" s="1">
        <v>799430.625</v>
      </c>
      <c r="AN6593" s="1">
        <v>203887.78125</v>
      </c>
      <c r="AO6593" t="s">
        <v>19403</v>
      </c>
    </row>
    <row r="6594" spans="1:41" x14ac:dyDescent="0.25">
      <c r="A6594" s="1">
        <v>2024</v>
      </c>
      <c r="B6594" t="s">
        <v>5116</v>
      </c>
      <c r="C6594" t="s">
        <v>7142</v>
      </c>
      <c r="D6594" t="s">
        <v>7246</v>
      </c>
      <c r="E6594" t="s">
        <v>8052</v>
      </c>
      <c r="F6594" t="s">
        <v>10079</v>
      </c>
      <c r="G6594" t="s">
        <v>12247</v>
      </c>
      <c r="H6594" t="s">
        <v>12757</v>
      </c>
      <c r="I6594" s="1">
        <v>6670.752595843338</v>
      </c>
      <c r="J6594" s="1">
        <v>13634.02</v>
      </c>
      <c r="K6594" s="1">
        <v>1223.424510181253</v>
      </c>
      <c r="L6594" s="1">
        <v>3654.0032000000001</v>
      </c>
      <c r="M6594" s="1">
        <v>20546.983625467481</v>
      </c>
      <c r="N6594" s="1">
        <v>17071.98936489749</v>
      </c>
      <c r="O6594" s="1">
        <v>9429.6923876452147</v>
      </c>
      <c r="P6594" s="1">
        <v>10769.437601600001</v>
      </c>
      <c r="Q6594" s="1">
        <v>3100.9807857360729</v>
      </c>
      <c r="R6594" s="1">
        <v>7289.8613248881047</v>
      </c>
      <c r="S6594" s="1">
        <v>19307.775840777329</v>
      </c>
      <c r="T6594" s="1">
        <v>11995.45630836011</v>
      </c>
      <c r="U6594" s="1">
        <v>1734.8291790748151</v>
      </c>
      <c r="V6594" s="1">
        <v>5751</v>
      </c>
      <c r="W6594" s="1">
        <v>1837.6094446352261</v>
      </c>
      <c r="X6594" s="1">
        <v>12998.58570213987</v>
      </c>
      <c r="Y6594" s="1">
        <v>51357.761339999997</v>
      </c>
      <c r="Z6594" s="1">
        <v>14728.52942838938</v>
      </c>
      <c r="AA6594" s="1">
        <v>178463.14942991451</v>
      </c>
      <c r="AB6594" s="1">
        <v>1000</v>
      </c>
      <c r="AC6594" s="1">
        <v>11814.1473838</v>
      </c>
      <c r="AD6594" s="1">
        <v>16885.722592916169</v>
      </c>
      <c r="AE6594" s="1">
        <v>20546.477800747121</v>
      </c>
      <c r="AF6594" s="1">
        <v>35387.164868322543</v>
      </c>
      <c r="AG6594" s="1">
        <v>168043.0404660202</v>
      </c>
      <c r="AH6594" s="1">
        <v>34181.679990179211</v>
      </c>
      <c r="AI6594" s="1">
        <v>3853.9720083934221</v>
      </c>
      <c r="AJ6594" s="1">
        <v>66157.271542179587</v>
      </c>
      <c r="AK6594" s="1">
        <v>2097.5451149790042</v>
      </c>
      <c r="AL6594" s="1">
        <v>751532.875</v>
      </c>
      <c r="AM6594" s="1">
        <v>616174.375</v>
      </c>
      <c r="AN6594" s="1">
        <v>135358.453125</v>
      </c>
      <c r="AO6594" t="s">
        <v>19404</v>
      </c>
    </row>
    <row r="6595" spans="1:41" x14ac:dyDescent="0.25">
      <c r="A6595" s="1">
        <v>2024</v>
      </c>
      <c r="B6595" t="s">
        <v>5117</v>
      </c>
      <c r="C6595" t="s">
        <v>7142</v>
      </c>
      <c r="D6595" t="s">
        <v>7246</v>
      </c>
      <c r="E6595" t="s">
        <v>8052</v>
      </c>
      <c r="F6595" t="s">
        <v>10079</v>
      </c>
      <c r="G6595" t="s">
        <v>12247</v>
      </c>
      <c r="H6595" t="s">
        <v>12757</v>
      </c>
      <c r="I6595" s="1">
        <v>14880</v>
      </c>
      <c r="J6595" s="1">
        <v>84673.155967996892</v>
      </c>
      <c r="K6595" s="1">
        <v>2665.103458351834</v>
      </c>
      <c r="L6595" s="1">
        <v>3819.7220880000009</v>
      </c>
      <c r="M6595" s="1">
        <v>36581.238205882109</v>
      </c>
      <c r="N6595" s="1">
        <v>13340.01621345996</v>
      </c>
      <c r="O6595" s="1">
        <v>9733.3667865360003</v>
      </c>
      <c r="P6595" s="1">
        <v>18645.870193649989</v>
      </c>
      <c r="Q6595" s="1">
        <v>4946</v>
      </c>
      <c r="R6595" s="1">
        <v>8580.778108475517</v>
      </c>
      <c r="S6595" s="1">
        <v>22734.94211625</v>
      </c>
      <c r="T6595" s="1">
        <v>16795.993739894999</v>
      </c>
      <c r="U6595" s="1">
        <v>1720.9087</v>
      </c>
      <c r="V6595" s="1">
        <v>16342</v>
      </c>
      <c r="W6595" s="1">
        <v>11157.196161998751</v>
      </c>
      <c r="X6595" s="1">
        <v>28753.925219756879</v>
      </c>
      <c r="Y6595" s="1">
        <v>78860.382385526842</v>
      </c>
      <c r="Z6595" s="1">
        <v>14851.25240209376</v>
      </c>
      <c r="AA6595" s="1">
        <v>215473.4</v>
      </c>
      <c r="AB6595" s="1">
        <v>2879.9745677587489</v>
      </c>
      <c r="AC6595" s="1">
        <v>22430.493203505692</v>
      </c>
      <c r="AD6595" s="1">
        <v>21437.859422149359</v>
      </c>
      <c r="AE6595" s="1">
        <v>14547.908018671529</v>
      </c>
      <c r="AF6595" s="1">
        <v>47489.962641332182</v>
      </c>
      <c r="AG6595" s="1">
        <v>185752</v>
      </c>
      <c r="AH6595" s="1">
        <v>39194.995736579032</v>
      </c>
      <c r="AI6595" s="1">
        <v>31407.595200000011</v>
      </c>
      <c r="AJ6595" s="1">
        <v>41337.605429985379</v>
      </c>
      <c r="AK6595" s="1">
        <v>2431</v>
      </c>
      <c r="AL6595" s="1">
        <v>1013464.75</v>
      </c>
      <c r="AM6595" s="1">
        <v>787691.4375</v>
      </c>
      <c r="AN6595" s="1">
        <v>225773.1875</v>
      </c>
      <c r="AO6595" t="s">
        <v>19405</v>
      </c>
    </row>
    <row r="6596" spans="1:41" x14ac:dyDescent="0.25">
      <c r="A6596" s="1">
        <v>2024</v>
      </c>
      <c r="B6596" t="s">
        <v>5118</v>
      </c>
      <c r="C6596" t="s">
        <v>7142</v>
      </c>
      <c r="D6596" t="s">
        <v>7246</v>
      </c>
      <c r="E6596" t="s">
        <v>8052</v>
      </c>
      <c r="F6596" t="s">
        <v>10079</v>
      </c>
      <c r="G6596" t="s">
        <v>12247</v>
      </c>
      <c r="H6596" t="s">
        <v>12757</v>
      </c>
      <c r="I6596" s="1">
        <v>14417.015562043511</v>
      </c>
      <c r="J6596" s="1">
        <v>58333.546554442939</v>
      </c>
      <c r="K6596" s="1">
        <v>1008.37139900595</v>
      </c>
      <c r="L6596" s="1">
        <v>2677.9238000000009</v>
      </c>
      <c r="M6596" s="1">
        <v>20155.120870474031</v>
      </c>
      <c r="N6596" s="1">
        <v>17365.214490469381</v>
      </c>
      <c r="O6596" s="1">
        <v>10387.595253109561</v>
      </c>
      <c r="P6596" s="1">
        <v>11172.33033277617</v>
      </c>
      <c r="Q6596" s="1">
        <v>3696.1010764178518</v>
      </c>
      <c r="R6596" s="1">
        <v>8319.817796598938</v>
      </c>
      <c r="S6596" s="1">
        <v>15367</v>
      </c>
      <c r="T6596" s="1">
        <v>12061.199510317439</v>
      </c>
      <c r="U6596" s="1">
        <v>1704.706770960697</v>
      </c>
      <c r="V6596" s="1">
        <v>25313</v>
      </c>
      <c r="W6596" s="1">
        <v>2671.050168858827</v>
      </c>
      <c r="X6596" s="1">
        <v>15827.64826519618</v>
      </c>
      <c r="Y6596" s="1">
        <v>50474.555589751122</v>
      </c>
      <c r="Z6596" s="1">
        <v>17240.868406117759</v>
      </c>
      <c r="AA6596" s="1">
        <v>183089</v>
      </c>
      <c r="AB6596" s="1">
        <v>1008.038</v>
      </c>
      <c r="AC6596" s="1">
        <v>11213.09978</v>
      </c>
      <c r="AD6596" s="1">
        <v>15039.265647893801</v>
      </c>
      <c r="AE6596" s="1">
        <v>17215.94090721395</v>
      </c>
      <c r="AF6596" s="1">
        <v>34615.017709607862</v>
      </c>
      <c r="AG6596" s="1">
        <v>156457</v>
      </c>
      <c r="AH6596" s="1">
        <v>32473</v>
      </c>
      <c r="AI6596" s="1">
        <v>2490.508190202338</v>
      </c>
      <c r="AJ6596" s="1">
        <v>39770.580499469368</v>
      </c>
      <c r="AK6596" s="1">
        <v>1811.8827163538499</v>
      </c>
      <c r="AL6596" s="1">
        <v>783376.3125</v>
      </c>
      <c r="AM6596" s="1">
        <v>653075.6875</v>
      </c>
      <c r="AN6596" s="1">
        <v>130300.6796875</v>
      </c>
      <c r="AO6596" t="s">
        <v>19406</v>
      </c>
    </row>
    <row r="6597" spans="1:41" x14ac:dyDescent="0.25">
      <c r="A6597" s="1">
        <v>2024</v>
      </c>
      <c r="B6597" t="s">
        <v>5119</v>
      </c>
      <c r="C6597" t="s">
        <v>7142</v>
      </c>
      <c r="D6597" t="s">
        <v>7246</v>
      </c>
      <c r="E6597" t="s">
        <v>8052</v>
      </c>
      <c r="F6597" t="s">
        <v>10079</v>
      </c>
      <c r="G6597" t="s">
        <v>12247</v>
      </c>
      <c r="H6597" t="s">
        <v>12757</v>
      </c>
      <c r="I6597" s="1">
        <v>14720.1996836608</v>
      </c>
      <c r="J6597" s="1">
        <v>63086.353179100137</v>
      </c>
      <c r="K6597" s="1">
        <v>1864.5264693684301</v>
      </c>
      <c r="L6597" s="1">
        <v>3195.0076129599502</v>
      </c>
      <c r="M6597" s="1">
        <v>40120.171026800002</v>
      </c>
      <c r="N6597" s="1">
        <v>15385.209635294021</v>
      </c>
      <c r="O6597" s="1">
        <v>9752.637532088298</v>
      </c>
      <c r="P6597" s="1">
        <v>13563.627617561289</v>
      </c>
      <c r="Q6597" s="1">
        <v>5416.4099917952262</v>
      </c>
      <c r="R6597" s="1">
        <v>8318.0385506301627</v>
      </c>
      <c r="S6597" s="1">
        <v>17154.63816080544</v>
      </c>
      <c r="T6597" s="1">
        <v>12936.2960350208</v>
      </c>
      <c r="U6597" s="1">
        <v>1552.5811829199999</v>
      </c>
      <c r="V6597" s="1">
        <v>16729</v>
      </c>
      <c r="W6597" s="1">
        <v>8411.6132212976627</v>
      </c>
      <c r="X6597" s="1">
        <v>20234</v>
      </c>
      <c r="Y6597" s="1">
        <v>79041.560971955143</v>
      </c>
      <c r="Z6597" s="1">
        <v>33234.489376129161</v>
      </c>
      <c r="AA6597" s="1">
        <v>221086</v>
      </c>
      <c r="AB6597" s="1">
        <v>2138</v>
      </c>
      <c r="AC6597" s="1">
        <v>16036.0904976</v>
      </c>
      <c r="AD6597" s="1">
        <v>16681.912042408519</v>
      </c>
      <c r="AE6597" s="1">
        <v>15890.24890751366</v>
      </c>
      <c r="AF6597" s="1">
        <v>46338.349348501688</v>
      </c>
      <c r="AG6597" s="1">
        <v>246902</v>
      </c>
      <c r="AH6597" s="1">
        <v>39276.311546729688</v>
      </c>
      <c r="AI6597" s="1">
        <v>2773.1911939199999</v>
      </c>
      <c r="AJ6597" s="1">
        <v>43422.829273225238</v>
      </c>
      <c r="AK6597" s="1">
        <v>2223</v>
      </c>
      <c r="AL6597" s="1">
        <v>1017484.3125</v>
      </c>
      <c r="AM6597" s="1">
        <v>843918</v>
      </c>
      <c r="AN6597" s="1">
        <v>173566.296875</v>
      </c>
      <c r="AO6597" t="s">
        <v>19407</v>
      </c>
    </row>
    <row r="6598" spans="1:41" x14ac:dyDescent="0.25">
      <c r="A6598" s="1">
        <v>2024</v>
      </c>
      <c r="B6598" t="s">
        <v>5120</v>
      </c>
      <c r="C6598" t="s">
        <v>7142</v>
      </c>
      <c r="D6598" t="s">
        <v>7246</v>
      </c>
      <c r="E6598" t="s">
        <v>8052</v>
      </c>
      <c r="F6598" t="s">
        <v>10079</v>
      </c>
      <c r="G6598" t="s">
        <v>12247</v>
      </c>
      <c r="H6598" t="s">
        <v>12757</v>
      </c>
      <c r="I6598" s="1">
        <v>15765.6418252</v>
      </c>
      <c r="J6598" s="1">
        <v>84585.079329036758</v>
      </c>
      <c r="K6598" s="1">
        <v>1886.069825308874</v>
      </c>
      <c r="L6598" s="1">
        <v>3160.5505642695598</v>
      </c>
      <c r="M6598" s="1">
        <v>43553.809170393113</v>
      </c>
      <c r="N6598" s="1">
        <v>13795.26305727217</v>
      </c>
      <c r="O6598" s="1">
        <v>9068.7328281439186</v>
      </c>
      <c r="P6598" s="1">
        <v>16147.255611953509</v>
      </c>
      <c r="Q6598" s="1">
        <v>4237.4666899710446</v>
      </c>
      <c r="R6598" s="1">
        <v>7502.9225034811452</v>
      </c>
      <c r="S6598" s="1">
        <v>18821.332389046271</v>
      </c>
      <c r="T6598" s="1">
        <v>15106.525428678609</v>
      </c>
      <c r="U6598" s="1">
        <v>1526.906082</v>
      </c>
      <c r="V6598" s="1">
        <v>20054</v>
      </c>
      <c r="W6598" s="1">
        <v>12900.30469983376</v>
      </c>
      <c r="X6598" s="1">
        <v>26477.403978806658</v>
      </c>
      <c r="Y6598" s="1">
        <v>79209.862973668671</v>
      </c>
      <c r="Z6598" s="1">
        <v>15083.35696767534</v>
      </c>
      <c r="AA6598" s="1">
        <v>221444</v>
      </c>
      <c r="AB6598" s="1">
        <v>2196</v>
      </c>
      <c r="AC6598" s="1">
        <v>17225.491865491651</v>
      </c>
      <c r="AD6598" s="1">
        <v>17690.011084131929</v>
      </c>
      <c r="AE6598" s="1">
        <v>15191.70967127083</v>
      </c>
      <c r="AF6598" s="1">
        <v>49652.860684013191</v>
      </c>
      <c r="AG6598" s="1">
        <v>221334</v>
      </c>
      <c r="AH6598" s="1">
        <v>43762.225959468997</v>
      </c>
      <c r="AI6598" s="1">
        <v>20398.540175999999</v>
      </c>
      <c r="AJ6598" s="1">
        <v>39736.103713971868</v>
      </c>
      <c r="AK6598" s="1">
        <v>2586</v>
      </c>
      <c r="AL6598" s="1">
        <v>1040099.5</v>
      </c>
      <c r="AM6598" s="1">
        <v>825652.5</v>
      </c>
      <c r="AN6598" s="1">
        <v>214446.953125</v>
      </c>
      <c r="AO6598" t="s">
        <v>19408</v>
      </c>
    </row>
    <row r="6599" spans="1:41" x14ac:dyDescent="0.25">
      <c r="A6599" s="1">
        <v>2024</v>
      </c>
      <c r="B6599" t="s">
        <v>5121</v>
      </c>
      <c r="C6599" t="s">
        <v>7142</v>
      </c>
      <c r="D6599" t="s">
        <v>7246</v>
      </c>
      <c r="E6599" t="s">
        <v>8052</v>
      </c>
      <c r="F6599" t="s">
        <v>10079</v>
      </c>
      <c r="G6599" t="s">
        <v>12247</v>
      </c>
      <c r="H6599" t="s">
        <v>12757</v>
      </c>
      <c r="I6599" s="1">
        <v>13901.977650559351</v>
      </c>
      <c r="J6599" s="1">
        <v>66924.902213273192</v>
      </c>
      <c r="K6599" s="1">
        <v>1379.3629361294859</v>
      </c>
      <c r="L6599" s="1">
        <v>3537.5336627647121</v>
      </c>
      <c r="M6599" s="1">
        <v>30263.121693648001</v>
      </c>
      <c r="N6599" s="1">
        <v>15903.484647480391</v>
      </c>
      <c r="O6599" s="1">
        <v>9939.5664561801186</v>
      </c>
      <c r="P6599" s="1">
        <v>13794.75871827735</v>
      </c>
      <c r="Q6599" s="1">
        <v>4373.0532620846398</v>
      </c>
      <c r="R6599" s="1">
        <v>7327.9769873766954</v>
      </c>
      <c r="S6599" s="1">
        <v>14466.58203331567</v>
      </c>
      <c r="T6599" s="1">
        <v>12595.700945000001</v>
      </c>
      <c r="U6599" s="1">
        <v>1695.2792108112999</v>
      </c>
      <c r="V6599" s="1">
        <v>9187</v>
      </c>
      <c r="W6599" s="1">
        <v>5375.7875377059727</v>
      </c>
      <c r="X6599" s="1">
        <v>21747.881409090631</v>
      </c>
      <c r="Y6599" s="1">
        <v>67099.222076202437</v>
      </c>
      <c r="Z6599" s="1">
        <v>17698.65592362835</v>
      </c>
      <c r="AA6599" s="1">
        <v>183089</v>
      </c>
      <c r="AB6599" s="1">
        <v>2086</v>
      </c>
      <c r="AC6599" s="1">
        <v>15539.36329255178</v>
      </c>
      <c r="AD6599" s="1">
        <v>15679.74975338952</v>
      </c>
      <c r="AE6599" s="1">
        <v>16093.81412084082</v>
      </c>
      <c r="AF6599" s="1">
        <v>48593.629092675677</v>
      </c>
      <c r="AG6599" s="1">
        <v>208795</v>
      </c>
      <c r="AH6599" s="1">
        <v>29474.897812581188</v>
      </c>
      <c r="AI6599" s="1">
        <v>2833.6233814128018</v>
      </c>
      <c r="AJ6599" s="1">
        <v>42160.014690570963</v>
      </c>
      <c r="AK6599" s="1">
        <v>1781</v>
      </c>
      <c r="AL6599" s="1">
        <v>883337.875</v>
      </c>
      <c r="AM6599" s="1">
        <v>735714.625</v>
      </c>
      <c r="AN6599" s="1">
        <v>147623.28125</v>
      </c>
      <c r="AO6599" t="s">
        <v>19409</v>
      </c>
    </row>
    <row r="6600" spans="1:41" x14ac:dyDescent="0.25">
      <c r="A6600" s="1">
        <v>2024</v>
      </c>
      <c r="B6600" t="s">
        <v>5122</v>
      </c>
      <c r="C6600" t="s">
        <v>7142</v>
      </c>
      <c r="D6600" t="s">
        <v>7246</v>
      </c>
      <c r="E6600" t="s">
        <v>8052</v>
      </c>
      <c r="F6600" t="s">
        <v>10079</v>
      </c>
      <c r="G6600" t="s">
        <v>12247</v>
      </c>
      <c r="H6600" t="s">
        <v>12757</v>
      </c>
      <c r="I6600" s="1">
        <v>7548.9922612924074</v>
      </c>
      <c r="J6600" s="1">
        <v>19636.949467980881</v>
      </c>
      <c r="K6600" s="1">
        <v>1004.0827058089679</v>
      </c>
      <c r="L6600" s="1">
        <v>2665.7403345358739</v>
      </c>
      <c r="M6600" s="1">
        <v>12852.44865876429</v>
      </c>
      <c r="N6600" s="1">
        <v>14402.853999999999</v>
      </c>
      <c r="O6600" s="1">
        <v>10193.245511970221</v>
      </c>
      <c r="P6600" s="1">
        <v>9078.7929999999997</v>
      </c>
      <c r="Q6600" s="1">
        <v>3258.339417037605</v>
      </c>
      <c r="R6600" s="1">
        <v>6607.777610356592</v>
      </c>
      <c r="S6600" s="1">
        <v>21054.77792283348</v>
      </c>
      <c r="T6600" s="1">
        <v>11570.569641550899</v>
      </c>
      <c r="U6600" s="1">
        <v>1762.7606773910361</v>
      </c>
      <c r="V6600" s="1">
        <v>6861</v>
      </c>
      <c r="W6600" s="1">
        <v>2367.2741985864732</v>
      </c>
      <c r="X6600" s="1">
        <v>12814.448557388891</v>
      </c>
      <c r="Y6600" s="1">
        <v>46907.027569999977</v>
      </c>
      <c r="Z6600" s="1">
        <v>15029.756049313481</v>
      </c>
      <c r="AA6600" s="1">
        <v>248479.23918257671</v>
      </c>
      <c r="AB6600" s="1">
        <v>1009</v>
      </c>
      <c r="AC6600" s="1">
        <v>11292.95521305</v>
      </c>
      <c r="AD6600" s="1">
        <v>14253.275074474201</v>
      </c>
      <c r="AE6600" s="1">
        <v>17769.190080331831</v>
      </c>
      <c r="AF6600" s="1">
        <v>33903.871224189803</v>
      </c>
      <c r="AG6600" s="1">
        <v>161032</v>
      </c>
      <c r="AH6600" s="1">
        <v>34429.114416221593</v>
      </c>
      <c r="AI6600" s="1">
        <v>3182.236068287496</v>
      </c>
      <c r="AJ6600" s="1">
        <v>38431.155718109549</v>
      </c>
      <c r="AK6600" s="1">
        <v>1853.863799019173</v>
      </c>
      <c r="AL6600" s="1">
        <v>771252.75</v>
      </c>
      <c r="AM6600" s="1">
        <v>644668.375</v>
      </c>
      <c r="AN6600" s="1">
        <v>126584.3359375</v>
      </c>
      <c r="AO6600" t="s">
        <v>19410</v>
      </c>
    </row>
    <row r="6601" spans="1:41" x14ac:dyDescent="0.25">
      <c r="A6601" s="1">
        <v>2024</v>
      </c>
      <c r="B6601" t="s">
        <v>5123</v>
      </c>
      <c r="C6601" t="s">
        <v>7142</v>
      </c>
      <c r="D6601" t="s">
        <v>7246</v>
      </c>
      <c r="E6601" t="s">
        <v>8052</v>
      </c>
      <c r="F6601" t="s">
        <v>10079</v>
      </c>
      <c r="G6601" t="s">
        <v>12247</v>
      </c>
      <c r="H6601" t="s">
        <v>12757</v>
      </c>
      <c r="I6601" s="1">
        <v>6685.7220753064521</v>
      </c>
      <c r="J6601" s="1">
        <v>12321.2415</v>
      </c>
      <c r="K6601" s="1">
        <v>1209.8190696298129</v>
      </c>
      <c r="L6601" s="1">
        <v>3358.2523000000001</v>
      </c>
      <c r="M6601" s="1">
        <v>18782.589952679678</v>
      </c>
      <c r="N6601" s="1">
        <v>13252.3042632652</v>
      </c>
      <c r="O6601" s="1">
        <v>8646</v>
      </c>
      <c r="P6601" s="1">
        <v>10886.133</v>
      </c>
      <c r="Q6601" s="1">
        <v>3829.7687210204649</v>
      </c>
      <c r="R6601" s="1">
        <v>9863.2852888127127</v>
      </c>
      <c r="S6601" s="1">
        <v>24915.89754342032</v>
      </c>
      <c r="T6601" s="1">
        <v>13589.463851128519</v>
      </c>
      <c r="U6601" s="1">
        <v>1721.24402288397</v>
      </c>
      <c r="V6601" s="1">
        <v>8613</v>
      </c>
      <c r="W6601" s="1">
        <v>1516.41253156584</v>
      </c>
      <c r="X6601" s="1">
        <v>11922.74805465859</v>
      </c>
      <c r="Y6601" s="1">
        <v>53491</v>
      </c>
      <c r="Z6601" s="1">
        <v>15420.679</v>
      </c>
      <c r="AA6601" s="1">
        <v>184603.90698746571</v>
      </c>
      <c r="AB6601" s="1">
        <v>831</v>
      </c>
      <c r="AC6601" s="1">
        <v>10605.9</v>
      </c>
      <c r="AD6601" s="1">
        <v>24982.399597568448</v>
      </c>
      <c r="AE6601" s="1">
        <v>21123.470920919379</v>
      </c>
      <c r="AF6601" s="1">
        <v>32864.035880555239</v>
      </c>
      <c r="AG6601" s="1">
        <v>192208</v>
      </c>
      <c r="AH6601" s="1">
        <v>39365.026988911442</v>
      </c>
      <c r="AI6601" s="1">
        <v>4979.0408926985101</v>
      </c>
      <c r="AJ6601" s="1">
        <v>46057.537163297638</v>
      </c>
      <c r="AK6601" s="1">
        <v>3281.9131356601229</v>
      </c>
      <c r="AL6601" s="1">
        <v>780927.8125</v>
      </c>
      <c r="AM6601" s="1">
        <v>626905.5</v>
      </c>
      <c r="AN6601" s="1">
        <v>154022.3125</v>
      </c>
      <c r="AO6601" t="s">
        <v>19411</v>
      </c>
    </row>
    <row r="6602" spans="1:41" x14ac:dyDescent="0.25">
      <c r="A6602" s="1">
        <v>2024</v>
      </c>
      <c r="B6602" t="s">
        <v>5124</v>
      </c>
      <c r="C6602" t="s">
        <v>7142</v>
      </c>
      <c r="D6602" t="s">
        <v>7246</v>
      </c>
      <c r="E6602" t="s">
        <v>8053</v>
      </c>
      <c r="F6602" t="s">
        <v>10080</v>
      </c>
      <c r="G6602" t="s">
        <v>12248</v>
      </c>
      <c r="H6602" t="s">
        <v>12757</v>
      </c>
      <c r="I6602" s="1">
        <v>2156.0588979335735</v>
      </c>
      <c r="J6602" s="1">
        <v>7815.713505009202</v>
      </c>
      <c r="K6602" s="1">
        <v>107.80294489667867</v>
      </c>
      <c r="L6602" s="1">
        <v>431.21177958671467</v>
      </c>
      <c r="M6602" s="1">
        <v>8624.2355917342938</v>
      </c>
      <c r="N6602" s="1">
        <v>3382.7065142317397</v>
      </c>
      <c r="O6602" s="1">
        <v>120.39756294895764</v>
      </c>
      <c r="P6602" s="1">
        <v>102.02470705021669</v>
      </c>
      <c r="Q6602" s="1">
        <v>783.38100432154147</v>
      </c>
      <c r="R6602" s="1">
        <v>461.56585478127244</v>
      </c>
      <c r="S6602" s="1">
        <v>4597.1487821739647</v>
      </c>
      <c r="T6602" s="1">
        <v>215.60588979335733</v>
      </c>
      <c r="U6602" s="1">
        <v>0</v>
      </c>
      <c r="V6602" s="1">
        <v>560.57531346272901</v>
      </c>
      <c r="W6602" s="1">
        <v>1346.4587817595166</v>
      </c>
      <c r="X6602" s="1">
        <v>4091.1217588289551</v>
      </c>
      <c r="Y6602" s="1">
        <v>15133.916419320234</v>
      </c>
      <c r="Z6602" s="1">
        <v>3713.5027178165014</v>
      </c>
      <c r="AA6602" s="1">
        <v>27481.126713061323</v>
      </c>
      <c r="AB6602" s="1">
        <v>156.31427010018405</v>
      </c>
      <c r="AC6602" s="1">
        <v>1166.2701265130902</v>
      </c>
      <c r="AD6602" s="1">
        <v>2247.6914010957503</v>
      </c>
      <c r="AE6602" s="1">
        <v>1604.1078200625784</v>
      </c>
      <c r="AF6602" s="1">
        <v>10316.741826612148</v>
      </c>
      <c r="AG6602" s="1">
        <v>59543.87858423149</v>
      </c>
      <c r="AH6602" s="1">
        <v>10672.491544771188</v>
      </c>
      <c r="AI6602" s="1">
        <v>2546.30555845955</v>
      </c>
      <c r="AJ6602" s="1">
        <v>9724.9036591293825</v>
      </c>
      <c r="AK6602" s="1">
        <v>105.64688599874509</v>
      </c>
      <c r="AL6602" s="1">
        <v>179208.90625</v>
      </c>
      <c r="AM6602" s="1">
        <v>144377.6875</v>
      </c>
      <c r="AN6602" s="1">
        <v>34831.22265625</v>
      </c>
      <c r="AO6602" t="s">
        <v>19412</v>
      </c>
    </row>
    <row r="6603" spans="1:41" x14ac:dyDescent="0.25">
      <c r="A6603" s="1">
        <v>2024</v>
      </c>
      <c r="B6603" t="s">
        <v>5125</v>
      </c>
      <c r="C6603" t="s">
        <v>7142</v>
      </c>
      <c r="D6603" t="s">
        <v>7246</v>
      </c>
      <c r="E6603" t="s">
        <v>8053</v>
      </c>
      <c r="F6603" t="s">
        <v>10080</v>
      </c>
      <c r="G6603" t="s">
        <v>12248</v>
      </c>
      <c r="H6603" t="s">
        <v>12757</v>
      </c>
      <c r="I6603" s="1">
        <v>3449.3039651034651</v>
      </c>
      <c r="J6603" s="1">
        <v>4885.0151415173932</v>
      </c>
      <c r="K6603" s="1">
        <v>121.02820930187598</v>
      </c>
      <c r="L6603" s="1">
        <v>387.29026976600312</v>
      </c>
      <c r="M6603" s="1">
        <v>12373.776714138556</v>
      </c>
      <c r="N6603" s="1">
        <v>2711.0318883620216</v>
      </c>
      <c r="O6603" s="1">
        <v>128.28990185998853</v>
      </c>
      <c r="P6603" s="1">
        <v>113.76651674376342</v>
      </c>
      <c r="Q6603" s="1">
        <v>241.67875007662545</v>
      </c>
      <c r="R6603" s="1">
        <v>469.83223467913837</v>
      </c>
      <c r="S6603" s="1">
        <v>7368.3818527208559</v>
      </c>
      <c r="T6603" s="1">
        <v>363.08462790562794</v>
      </c>
      <c r="U6603" s="1"/>
      <c r="V6603" s="1">
        <v>1098.9361404610338</v>
      </c>
      <c r="W6603" s="1">
        <v>284.41629185940855</v>
      </c>
      <c r="X6603" s="1">
        <v>413.91647581241585</v>
      </c>
      <c r="Y6603" s="1">
        <v>12586.933767395101</v>
      </c>
      <c r="Z6603" s="1">
        <v>1210.2820930187597</v>
      </c>
      <c r="AA6603" s="1">
        <v>22369.306204623739</v>
      </c>
      <c r="AB6603" s="1"/>
      <c r="AC6603" s="1">
        <v>899.23959511293845</v>
      </c>
      <c r="AD6603" s="1">
        <v>3347.6230227700639</v>
      </c>
      <c r="AE6603" s="1">
        <v>1815.4231395281397</v>
      </c>
      <c r="AF6603" s="1">
        <v>6631.3589518026502</v>
      </c>
      <c r="AG6603" s="1">
        <v>42605.560520539402</v>
      </c>
      <c r="AH6603" s="1">
        <v>7987.8618139238142</v>
      </c>
      <c r="AI6603" s="1">
        <v>2652.9383478971213</v>
      </c>
      <c r="AJ6603" s="1">
        <v>8738.4663134639522</v>
      </c>
      <c r="AK6603" s="1">
        <v>183.45354103809319</v>
      </c>
      <c r="AL6603" s="1">
        <v>145438.203125</v>
      </c>
      <c r="AM6603" s="1">
        <v>110213.421875</v>
      </c>
      <c r="AN6603" s="1">
        <v>35224.76953125</v>
      </c>
      <c r="AO6603" t="s">
        <v>19413</v>
      </c>
    </row>
    <row r="6604" spans="1:41" x14ac:dyDescent="0.25">
      <c r="A6604" s="1">
        <v>2024</v>
      </c>
      <c r="B6604" t="s">
        <v>5126</v>
      </c>
      <c r="C6604" t="s">
        <v>7142</v>
      </c>
      <c r="D6604" t="s">
        <v>7246</v>
      </c>
      <c r="E6604" t="s">
        <v>8053</v>
      </c>
      <c r="F6604" t="s">
        <v>10080</v>
      </c>
      <c r="G6604" t="s">
        <v>12248</v>
      </c>
      <c r="H6604" t="s">
        <v>12757</v>
      </c>
      <c r="I6604" s="1">
        <v>2632.2043208902601</v>
      </c>
      <c r="J6604" s="1">
        <v>6294.4016369114934</v>
      </c>
      <c r="K6604" s="1">
        <v>114.44366612566348</v>
      </c>
      <c r="L6604" s="1">
        <v>343.33099837699046</v>
      </c>
      <c r="M6604" s="1">
        <v>4577.7466450265392</v>
      </c>
      <c r="N6604" s="1">
        <v>3181.5339182934449</v>
      </c>
      <c r="O6604" s="1">
        <v>128.17690606074311</v>
      </c>
      <c r="P6604" s="1">
        <v>108.72148281938031</v>
      </c>
      <c r="Q6604" s="1">
        <v>308.77950496718535</v>
      </c>
      <c r="R6604" s="1">
        <v>314.52552761316093</v>
      </c>
      <c r="S6604" s="1">
        <v>7742.287742525622</v>
      </c>
      <c r="T6604" s="1">
        <v>457.77466450265393</v>
      </c>
      <c r="U6604" s="1">
        <v>0</v>
      </c>
      <c r="V6604" s="1">
        <v>357.06423831207007</v>
      </c>
      <c r="W6604" s="1">
        <v>268.94261539530919</v>
      </c>
      <c r="X6604" s="1">
        <v>893.49115093007993</v>
      </c>
      <c r="Y6604" s="1">
        <v>13594.190880736938</v>
      </c>
      <c r="Z6604" s="1">
        <v>2842.4153623792081</v>
      </c>
      <c r="AA6604" s="1">
        <v>26413.83433587859</v>
      </c>
      <c r="AB6604" s="1">
        <v>131.61021604451301</v>
      </c>
      <c r="AC6604" s="1">
        <v>740.83570288012186</v>
      </c>
      <c r="AD6604" s="1">
        <v>3953.5835662154054</v>
      </c>
      <c r="AE6604" s="1">
        <v>1680.5319931090478</v>
      </c>
      <c r="AF6604" s="1">
        <v>8654.959226997722</v>
      </c>
      <c r="AG6604" s="1">
        <v>42037.447441278709</v>
      </c>
      <c r="AH6604" s="1">
        <v>9860.9472291000784</v>
      </c>
      <c r="AI6604" s="1">
        <v>2648.2264341478531</v>
      </c>
      <c r="AJ6604" s="1">
        <v>10283.90783805212</v>
      </c>
      <c r="AK6604" s="1">
        <v>112.15479280315022</v>
      </c>
      <c r="AL6604" s="1">
        <v>150678.0625</v>
      </c>
      <c r="AM6604" s="1">
        <v>119788.6796875</v>
      </c>
      <c r="AN6604" s="1">
        <v>30889.384765625</v>
      </c>
      <c r="AO6604" t="s">
        <v>19414</v>
      </c>
    </row>
    <row r="6605" spans="1:41" x14ac:dyDescent="0.25">
      <c r="A6605" s="1">
        <v>2024</v>
      </c>
      <c r="B6605" t="s">
        <v>5127</v>
      </c>
      <c r="C6605" t="s">
        <v>7142</v>
      </c>
      <c r="D6605" t="s">
        <v>7246</v>
      </c>
      <c r="E6605" t="s">
        <v>8053</v>
      </c>
      <c r="F6605" t="s">
        <v>10080</v>
      </c>
      <c r="G6605" t="s">
        <v>12248</v>
      </c>
      <c r="H6605" t="s">
        <v>12757</v>
      </c>
      <c r="I6605" s="1">
        <v>1998.7923313302763</v>
      </c>
      <c r="J6605" s="1">
        <v>11585.77767281719</v>
      </c>
      <c r="K6605" s="1">
        <v>65.776777725422903</v>
      </c>
      <c r="L6605" s="1">
        <v>1019.384088978441</v>
      </c>
      <c r="M6605" s="1">
        <v>9684.1488452951908</v>
      </c>
      <c r="N6605" s="1">
        <v>2780.4557468800494</v>
      </c>
      <c r="O6605" s="1">
        <v>113.84787320937924</v>
      </c>
      <c r="P6605" s="1">
        <v>96.474510180919665</v>
      </c>
      <c r="Q6605" s="1">
        <v>249.14959239519007</v>
      </c>
      <c r="R6605" s="1">
        <v>217.10434573427247</v>
      </c>
      <c r="S6605" s="1">
        <v>4587.2284004029852</v>
      </c>
      <c r="T6605" s="1">
        <v>101.93840889784411</v>
      </c>
      <c r="U6605" s="1">
        <v>50.969204448922056</v>
      </c>
      <c r="V6605" s="1">
        <v>652.40581694620232</v>
      </c>
      <c r="W6605" s="1">
        <v>1094.8185115628457</v>
      </c>
      <c r="X6605" s="1">
        <v>4004.8653628612751</v>
      </c>
      <c r="Y6605" s="1">
        <v>9466.6819034580512</v>
      </c>
      <c r="Z6605" s="1">
        <v>5927.8022636617879</v>
      </c>
      <c r="AA6605" s="1">
        <v>34619.303045796834</v>
      </c>
      <c r="AB6605" s="1">
        <v>32.620290847310116</v>
      </c>
      <c r="AC6605" s="1">
        <v>1048.38192710868</v>
      </c>
      <c r="AD6605" s="1">
        <v>2531.7206592713537</v>
      </c>
      <c r="AE6605" s="1">
        <v>1700.3326604160397</v>
      </c>
      <c r="AF6605" s="1">
        <v>12510.085416761225</v>
      </c>
      <c r="AG6605" s="1">
        <v>59936.726279665396</v>
      </c>
      <c r="AH6605" s="1">
        <v>16889.298564395092</v>
      </c>
      <c r="AI6605" s="1">
        <v>3810.4577246014128</v>
      </c>
      <c r="AJ6605" s="1">
        <v>10236.056290496401</v>
      </c>
      <c r="AK6605" s="1">
        <v>145.77192472391707</v>
      </c>
      <c r="AL6605" s="1">
        <v>197158.359375</v>
      </c>
      <c r="AM6605" s="1">
        <v>154095.890625</v>
      </c>
      <c r="AN6605" s="1">
        <v>43062.49609375</v>
      </c>
      <c r="AO6605" t="s">
        <v>19415</v>
      </c>
    </row>
    <row r="6606" spans="1:41" x14ac:dyDescent="0.25">
      <c r="A6606" s="1">
        <v>2024</v>
      </c>
      <c r="B6606" t="s">
        <v>5128</v>
      </c>
      <c r="C6606" t="s">
        <v>7142</v>
      </c>
      <c r="D6606" t="s">
        <v>7246</v>
      </c>
      <c r="E6606" t="s">
        <v>8053</v>
      </c>
      <c r="F6606" t="s">
        <v>10080</v>
      </c>
      <c r="G6606" t="s">
        <v>12248</v>
      </c>
      <c r="H6606" t="s">
        <v>12757</v>
      </c>
      <c r="I6606" s="1">
        <v>2096.7845385096261</v>
      </c>
      <c r="J6606" s="1">
        <v>8045.7218830643242</v>
      </c>
      <c r="K6606" s="1">
        <v>104.83922692548131</v>
      </c>
      <c r="L6606" s="1">
        <v>419.35690770192525</v>
      </c>
      <c r="M6606" s="1">
        <v>12580.707231057757</v>
      </c>
      <c r="N6606" s="1">
        <v>3305.9760197025471</v>
      </c>
      <c r="O6606" s="1">
        <v>117.0875938071853</v>
      </c>
      <c r="P6606" s="1">
        <v>99.219844362275509</v>
      </c>
      <c r="Q6606" s="1">
        <v>445.58847802400237</v>
      </c>
      <c r="R6606" s="1">
        <v>430.29373585479146</v>
      </c>
      <c r="S6606" s="1">
        <v>7129.0674309327296</v>
      </c>
      <c r="T6606" s="1">
        <v>104.83922692548131</v>
      </c>
      <c r="U6606" s="1">
        <v>0</v>
      </c>
      <c r="V6606" s="1">
        <v>670.97105232308036</v>
      </c>
      <c r="W6606" s="1">
        <v>1309.4419442992616</v>
      </c>
      <c r="X6606" s="1">
        <v>3978.6486618220156</v>
      </c>
      <c r="Y6606" s="1">
        <v>12105.051658496848</v>
      </c>
      <c r="Z6606" s="1">
        <v>5103.367783790527</v>
      </c>
      <c r="AA6606" s="1">
        <v>33764.521423620514</v>
      </c>
      <c r="AB6606" s="1">
        <v>32.500160346899207</v>
      </c>
      <c r="AC6606" s="1">
        <v>1798.4002937827547</v>
      </c>
      <c r="AD6606" s="1">
        <v>2254.5626987001651</v>
      </c>
      <c r="AE6606" s="1">
        <v>1715.1697525008742</v>
      </c>
      <c r="AF6606" s="1">
        <v>11689.46896296424</v>
      </c>
      <c r="AG6606" s="1">
        <v>57223.346840466205</v>
      </c>
      <c r="AH6606" s="1">
        <v>15036.102969548119</v>
      </c>
      <c r="AI6606" s="1">
        <v>3918.8903024744914</v>
      </c>
      <c r="AJ6606" s="1">
        <v>10789.192725101586</v>
      </c>
      <c r="AK6606" s="1">
        <v>113.22636507951981</v>
      </c>
      <c r="AL6606" s="1">
        <v>196382.34375</v>
      </c>
      <c r="AM6606" s="1">
        <v>149702.421875</v>
      </c>
      <c r="AN6606" s="1">
        <v>46679.9140625</v>
      </c>
      <c r="AO6606" t="s">
        <v>19416</v>
      </c>
    </row>
    <row r="6607" spans="1:41" x14ac:dyDescent="0.25">
      <c r="A6607" s="1">
        <v>2024</v>
      </c>
      <c r="B6607" t="s">
        <v>5129</v>
      </c>
      <c r="C6607" t="s">
        <v>7142</v>
      </c>
      <c r="D6607" t="s">
        <v>7246</v>
      </c>
      <c r="E6607" t="s">
        <v>8053</v>
      </c>
      <c r="F6607" t="s">
        <v>10080</v>
      </c>
      <c r="G6607" t="s">
        <v>12248</v>
      </c>
      <c r="H6607" t="s">
        <v>12757</v>
      </c>
      <c r="I6607" s="1">
        <v>2549.8640009864407</v>
      </c>
      <c r="J6607" s="1">
        <v>6097.5008719240968</v>
      </c>
      <c r="K6607" s="1">
        <v>110.86365221680177</v>
      </c>
      <c r="L6607" s="1">
        <v>332.5909566504053</v>
      </c>
      <c r="M6607" s="1">
        <v>5543.1826108400883</v>
      </c>
      <c r="N6607" s="1">
        <v>3438.484953511082</v>
      </c>
      <c r="O6607" s="1">
        <v>124.16729048281798</v>
      </c>
      <c r="P6607" s="1">
        <v>104.92136045798119</v>
      </c>
      <c r="Q6607" s="1">
        <v>280.52795141917022</v>
      </c>
      <c r="R6607" s="1">
        <v>606.95632315654632</v>
      </c>
      <c r="S6607" s="1">
        <v>5672.8953012067914</v>
      </c>
      <c r="T6607" s="1">
        <v>554.31826108400878</v>
      </c>
      <c r="U6607" s="1">
        <v>0</v>
      </c>
      <c r="V6607" s="1">
        <v>576.49099152736915</v>
      </c>
      <c r="W6607" s="1">
        <v>260.52958270948415</v>
      </c>
      <c r="X6607" s="1">
        <v>3012.9875186863064</v>
      </c>
      <c r="Y6607" s="1">
        <v>14000.41632019881</v>
      </c>
      <c r="Z6607" s="1">
        <v>3391.3191213119658</v>
      </c>
      <c r="AA6607" s="1">
        <v>28029.65718997399</v>
      </c>
      <c r="AB6607" s="1">
        <v>127.58189097109546</v>
      </c>
      <c r="AC6607" s="1">
        <v>919.13311296051506</v>
      </c>
      <c r="AD6607" s="1">
        <v>2274.1919186733685</v>
      </c>
      <c r="AE6607" s="1">
        <v>1624.1525049761458</v>
      </c>
      <c r="AF6607" s="1">
        <v>10341.361478783268</v>
      </c>
      <c r="AG6607" s="1">
        <v>38877.665559388042</v>
      </c>
      <c r="AH6607" s="1">
        <v>9736.0459376795316</v>
      </c>
      <c r="AI6607" s="1">
        <v>2618.5994653608577</v>
      </c>
      <c r="AJ6607" s="1">
        <v>9962.2077882018057</v>
      </c>
      <c r="AK6607" s="1">
        <v>108.64637917246573</v>
      </c>
      <c r="AL6607" s="1">
        <v>151277.25</v>
      </c>
      <c r="AM6607" s="1">
        <v>121133.25</v>
      </c>
      <c r="AN6607" s="1">
        <v>30144.01171875</v>
      </c>
      <c r="AO6607" t="s">
        <v>19417</v>
      </c>
    </row>
    <row r="6608" spans="1:41" x14ac:dyDescent="0.25">
      <c r="A6608" s="1">
        <v>2024</v>
      </c>
      <c r="B6608" t="s">
        <v>5130</v>
      </c>
      <c r="C6608" t="s">
        <v>7142</v>
      </c>
      <c r="D6608" t="s">
        <v>7246</v>
      </c>
      <c r="E6608" t="s">
        <v>8053</v>
      </c>
      <c r="F6608" t="s">
        <v>10080</v>
      </c>
      <c r="G6608" t="s">
        <v>12248</v>
      </c>
      <c r="H6608" t="s">
        <v>12757</v>
      </c>
      <c r="I6608" s="1">
        <v>2832.6516146056879</v>
      </c>
      <c r="J6608" s="1">
        <v>5537.0132684389637</v>
      </c>
      <c r="K6608" s="1">
        <v>118.02715060857032</v>
      </c>
      <c r="L6608" s="1">
        <v>343.45900827093965</v>
      </c>
      <c r="M6608" s="1">
        <v>6473.5534527619257</v>
      </c>
      <c r="N6608" s="1">
        <v>4270.6401251312282</v>
      </c>
      <c r="O6608" s="1">
        <v>188.84344097371252</v>
      </c>
      <c r="P6608" s="1">
        <v>131.01013717551305</v>
      </c>
      <c r="Q6608" s="1">
        <v>258.7679814335936</v>
      </c>
      <c r="R6608" s="1">
        <v>324.37401801753379</v>
      </c>
      <c r="S6608" s="1">
        <v>8173.9703153965374</v>
      </c>
      <c r="T6608" s="1">
        <v>236.05430121714065</v>
      </c>
      <c r="U6608" s="1"/>
      <c r="V6608" s="1">
        <v>368.24470989873942</v>
      </c>
      <c r="W6608" s="1">
        <v>277.36380393014025</v>
      </c>
      <c r="X6608" s="1">
        <v>921.46833641675244</v>
      </c>
      <c r="Y6608" s="1">
        <v>12636.576879906581</v>
      </c>
      <c r="Z6608" s="1">
        <v>1538.6550475510965</v>
      </c>
      <c r="AA6608" s="1">
        <v>22164.178088109449</v>
      </c>
      <c r="AB6608" s="1"/>
      <c r="AC6608" s="1">
        <v>752.74175843627881</v>
      </c>
      <c r="AD6608" s="1">
        <v>3947.3013054362686</v>
      </c>
      <c r="AE6608" s="1">
        <v>1997.7511566307828</v>
      </c>
      <c r="AF6608" s="1">
        <v>5729.6874500315971</v>
      </c>
      <c r="AG6608" s="1">
        <v>41709.685450878795</v>
      </c>
      <c r="AH6608" s="1">
        <v>8012.5358964924535</v>
      </c>
      <c r="AI6608" s="1">
        <v>2731.1482650823173</v>
      </c>
      <c r="AJ6608" s="1">
        <v>8759.0899145385247</v>
      </c>
      <c r="AK6608" s="1">
        <v>115.66660759639892</v>
      </c>
      <c r="AL6608" s="1">
        <v>140550.46875</v>
      </c>
      <c r="AM6608" s="1">
        <v>109354.53125</v>
      </c>
      <c r="AN6608" s="1">
        <v>31195.931640625</v>
      </c>
      <c r="AO6608" t="s">
        <v>19418</v>
      </c>
    </row>
    <row r="6609" spans="1:41" x14ac:dyDescent="0.25">
      <c r="A6609" s="1">
        <v>2024</v>
      </c>
      <c r="B6609" t="s">
        <v>5131</v>
      </c>
      <c r="C6609" t="s">
        <v>7142</v>
      </c>
      <c r="D6609" t="s">
        <v>7246</v>
      </c>
      <c r="E6609" t="s">
        <v>8053</v>
      </c>
      <c r="F6609" t="s">
        <v>10080</v>
      </c>
      <c r="G6609" t="s">
        <v>12248</v>
      </c>
      <c r="H6609" t="s">
        <v>12757</v>
      </c>
      <c r="I6609" s="1">
        <v>2472.54</v>
      </c>
      <c r="J6609" s="1">
        <v>11572.971806134239</v>
      </c>
      <c r="K6609" s="1">
        <v>64</v>
      </c>
      <c r="L6609" s="1">
        <v>1500</v>
      </c>
      <c r="M6609" s="1">
        <v>8500</v>
      </c>
      <c r="N6609" s="1">
        <v>2822.4134707031249</v>
      </c>
      <c r="O6609" s="1">
        <v>111.6835</v>
      </c>
      <c r="P6609" s="1">
        <v>400</v>
      </c>
      <c r="Q6609" s="1">
        <v>251</v>
      </c>
      <c r="R6609" s="1">
        <v>212.976</v>
      </c>
      <c r="S6609" s="1">
        <v>5000</v>
      </c>
      <c r="T6609" s="1">
        <v>100</v>
      </c>
      <c r="U6609" s="1">
        <v>100</v>
      </c>
      <c r="V6609" s="1">
        <v>640</v>
      </c>
      <c r="W6609" s="1">
        <v>1301.027</v>
      </c>
      <c r="X6609" s="1">
        <v>4770.1504999999997</v>
      </c>
      <c r="Y6609" s="1">
        <v>10040.147999999999</v>
      </c>
      <c r="Z6609" s="1">
        <v>5943.9938105047222</v>
      </c>
      <c r="AA6609" s="1">
        <v>33353</v>
      </c>
      <c r="AB6609" s="1">
        <v>50</v>
      </c>
      <c r="AC6609" s="1">
        <v>3924.268611</v>
      </c>
      <c r="AD6609" s="1">
        <v>2623.9050497907692</v>
      </c>
      <c r="AE6609" s="1">
        <v>1889</v>
      </c>
      <c r="AF6609" s="1">
        <v>11211.263999999999</v>
      </c>
      <c r="AG6609" s="1">
        <v>58711</v>
      </c>
      <c r="AH6609" s="1">
        <v>15389.407999999999</v>
      </c>
      <c r="AI6609" s="1">
        <v>3738</v>
      </c>
      <c r="AJ6609" s="1">
        <v>11415.980907222111</v>
      </c>
      <c r="AK6609" s="1">
        <v>143</v>
      </c>
      <c r="AL6609" s="1">
        <v>198251.734375</v>
      </c>
      <c r="AM6609" s="1">
        <v>156460.5625</v>
      </c>
      <c r="AN6609" s="1">
        <v>41791.171875</v>
      </c>
      <c r="AO6609" t="s">
        <v>19419</v>
      </c>
    </row>
    <row r="6610" spans="1:41" x14ac:dyDescent="0.25">
      <c r="A6610" s="1">
        <v>2024</v>
      </c>
      <c r="B6610" t="s">
        <v>5132</v>
      </c>
      <c r="C6610" t="s">
        <v>7142</v>
      </c>
      <c r="D6610" t="s">
        <v>7246</v>
      </c>
      <c r="E6610" t="s">
        <v>8053</v>
      </c>
      <c r="F6610" t="s">
        <v>10080</v>
      </c>
      <c r="G6610" t="s">
        <v>12249</v>
      </c>
      <c r="H6610" t="s">
        <v>12757</v>
      </c>
      <c r="I6610" s="1">
        <v>2641.9770355933442</v>
      </c>
      <c r="J6610" s="1">
        <v>6342.5771074877284</v>
      </c>
      <c r="K6610" s="1">
        <v>112.50529273695351</v>
      </c>
      <c r="L6610" s="1">
        <v>345.39</v>
      </c>
      <c r="M6610" s="1">
        <v>5630.8120963199999</v>
      </c>
      <c r="N6610" s="1">
        <v>3509.997675486818</v>
      </c>
      <c r="O6610" s="1">
        <v>125.88299809005311</v>
      </c>
      <c r="P6610" s="1">
        <v>104.7129631013475</v>
      </c>
      <c r="Q6610" s="1">
        <v>253.0387063837459</v>
      </c>
      <c r="R6610" s="1">
        <v>613.97466008311403</v>
      </c>
      <c r="S6610" s="1">
        <v>5757</v>
      </c>
      <c r="T6610" s="1">
        <v>574.34283382463991</v>
      </c>
      <c r="U6610" s="1">
        <v>0</v>
      </c>
      <c r="V6610" s="1">
        <v>590</v>
      </c>
      <c r="W6610" s="1">
        <v>266.20874302426228</v>
      </c>
      <c r="X6610" s="1">
        <v>3121.830744627593</v>
      </c>
      <c r="Y6610" s="1">
        <v>14286.460820849999</v>
      </c>
      <c r="Z6610" s="1">
        <v>3451</v>
      </c>
      <c r="AA6610" s="1">
        <v>29756</v>
      </c>
      <c r="AB6610" s="1">
        <v>115.08</v>
      </c>
      <c r="AC6610" s="1">
        <v>933.66372999999999</v>
      </c>
      <c r="AD6610" s="1">
        <v>2314.6754293503268</v>
      </c>
      <c r="AE6610" s="1">
        <v>1649.8279442217599</v>
      </c>
      <c r="AF6610" s="1">
        <v>10714.93990783248</v>
      </c>
      <c r="AG6610" s="1">
        <v>40309</v>
      </c>
      <c r="AH6610" s="1">
        <v>10262</v>
      </c>
      <c r="AI6610" s="1">
        <v>2659.9956343015692</v>
      </c>
      <c r="AJ6610" s="1">
        <v>10322.08940949643</v>
      </c>
      <c r="AK6610" s="1">
        <v>110.363917087872</v>
      </c>
      <c r="AL6610" s="1">
        <v>156875.34375</v>
      </c>
      <c r="AM6610" s="1">
        <v>125824.6484375</v>
      </c>
      <c r="AN6610" s="1">
        <v>31050.697265625</v>
      </c>
      <c r="AO6610" t="s">
        <v>19420</v>
      </c>
    </row>
    <row r="6611" spans="1:41" x14ac:dyDescent="0.25">
      <c r="A6611" s="1">
        <v>2024</v>
      </c>
      <c r="B6611" t="s">
        <v>5133</v>
      </c>
      <c r="C6611" t="s">
        <v>7142</v>
      </c>
      <c r="D6611" t="s">
        <v>7246</v>
      </c>
      <c r="E6611" t="s">
        <v>8053</v>
      </c>
      <c r="F6611" t="s">
        <v>10080</v>
      </c>
      <c r="G6611" t="s">
        <v>12249</v>
      </c>
      <c r="H6611" t="s">
        <v>12757</v>
      </c>
      <c r="I6611" s="1">
        <v>2907</v>
      </c>
      <c r="J6611" s="1">
        <v>5061.84</v>
      </c>
      <c r="K6611" s="1">
        <v>126.0112653444</v>
      </c>
      <c r="L6611" s="1">
        <v>396.19200000000001</v>
      </c>
      <c r="M6611" s="1">
        <v>12524.25080256456</v>
      </c>
      <c r="N6611" s="1">
        <v>2776.303209291842</v>
      </c>
      <c r="O6611" s="1">
        <v>134</v>
      </c>
      <c r="P6611" s="1">
        <v>124</v>
      </c>
      <c r="Q6611" s="1">
        <v>238.43935641266989</v>
      </c>
      <c r="R6611" s="1">
        <v>504.65059723200318</v>
      </c>
      <c r="S6611" s="1">
        <v>8810.5584517374336</v>
      </c>
      <c r="T6611" s="1">
        <v>412.43836201514819</v>
      </c>
      <c r="U6611" s="1"/>
      <c r="V6611" s="1">
        <v>1107</v>
      </c>
      <c r="W6611" s="1">
        <v>280.84675362624318</v>
      </c>
      <c r="X6611" s="1">
        <v>458.62777411597961</v>
      </c>
      <c r="Y6611" s="1">
        <v>13912</v>
      </c>
      <c r="Z6611" s="1">
        <v>1447</v>
      </c>
      <c r="AA6611" s="1">
        <v>23010.684265352658</v>
      </c>
      <c r="AB6611" s="1">
        <v>136</v>
      </c>
      <c r="AC6611" s="1">
        <v>941.9</v>
      </c>
      <c r="AD6611" s="1">
        <v>4020.240203812652</v>
      </c>
      <c r="AE6611" s="1">
        <v>1792.6388529334661</v>
      </c>
      <c r="AF6611" s="1">
        <v>6783.8655234566259</v>
      </c>
      <c r="AG6611" s="1">
        <v>45536</v>
      </c>
      <c r="AH6611" s="1">
        <v>9420.9277922094388</v>
      </c>
      <c r="AI6611" s="1">
        <v>2619.6429104201061</v>
      </c>
      <c r="AJ6611" s="1">
        <v>10306.194833052439</v>
      </c>
      <c r="AK6611" s="1">
        <v>225.2610506270388</v>
      </c>
      <c r="AL6611" s="1">
        <v>156014.515625</v>
      </c>
      <c r="AM6611" s="1">
        <v>116845.7109375</v>
      </c>
      <c r="AN6611" s="1">
        <v>39168.80859375</v>
      </c>
      <c r="AO6611" t="s">
        <v>19421</v>
      </c>
    </row>
    <row r="6612" spans="1:41" x14ac:dyDescent="0.25">
      <c r="A6612" s="1">
        <v>2024</v>
      </c>
      <c r="B6612" t="s">
        <v>5134</v>
      </c>
      <c r="C6612" t="s">
        <v>7142</v>
      </c>
      <c r="D6612" t="s">
        <v>7246</v>
      </c>
      <c r="E6612" t="s">
        <v>8053</v>
      </c>
      <c r="F6612" t="s">
        <v>10080</v>
      </c>
      <c r="G6612" t="s">
        <v>12249</v>
      </c>
      <c r="H6612" t="s">
        <v>12757</v>
      </c>
      <c r="I6612" s="1">
        <v>2868.2221646935459</v>
      </c>
      <c r="J6612" s="1">
        <v>5502</v>
      </c>
      <c r="K6612" s="1">
        <v>122.9378198481951</v>
      </c>
      <c r="L6612" s="1">
        <v>352.45920000000001</v>
      </c>
      <c r="M6612" s="1">
        <v>6581.7603011338224</v>
      </c>
      <c r="N6612" s="1">
        <v>4324.2679760448127</v>
      </c>
      <c r="O6612" s="1">
        <v>189.47428059934069</v>
      </c>
      <c r="P6612" s="1">
        <v>111</v>
      </c>
      <c r="Q6612" s="1">
        <v>253.6330058821342</v>
      </c>
      <c r="R6612" s="1">
        <v>337.02568319162572</v>
      </c>
      <c r="S6612" s="1">
        <v>8170.0208568858588</v>
      </c>
      <c r="T6612" s="1">
        <v>225.2985173190612</v>
      </c>
      <c r="U6612" s="1"/>
      <c r="V6612" s="1">
        <v>369</v>
      </c>
      <c r="W6612" s="1">
        <v>276.96331003369937</v>
      </c>
      <c r="X6612" s="1">
        <v>914.74462875056736</v>
      </c>
      <c r="Y6612" s="1">
        <v>13087.58778</v>
      </c>
      <c r="Z6612" s="1">
        <v>1505.0133892331839</v>
      </c>
      <c r="AA6612" s="1">
        <v>22506.002407214281</v>
      </c>
      <c r="AB6612" s="1">
        <v>136</v>
      </c>
      <c r="AC6612" s="1">
        <v>749.72733000000005</v>
      </c>
      <c r="AD6612" s="1">
        <v>3939.5585524463199</v>
      </c>
      <c r="AE6612" s="1">
        <v>1998.994056130475</v>
      </c>
      <c r="AF6612" s="1">
        <v>5801.6370443192427</v>
      </c>
      <c r="AG6612" s="1">
        <v>44779.386343293132</v>
      </c>
      <c r="AH6612" s="1">
        <v>8293.8832127868918</v>
      </c>
      <c r="AI6612" s="1">
        <v>2711.2198076392428</v>
      </c>
      <c r="AJ6612" s="1">
        <v>8898.0246933067974</v>
      </c>
      <c r="AK6612" s="1">
        <v>129.04728562241351</v>
      </c>
      <c r="AL6612" s="1">
        <v>145134.890625</v>
      </c>
      <c r="AM6612" s="1">
        <v>113443.9765625</v>
      </c>
      <c r="AN6612" s="1">
        <v>31690.908203125</v>
      </c>
      <c r="AO6612" t="s">
        <v>19422</v>
      </c>
    </row>
    <row r="6613" spans="1:41" x14ac:dyDescent="0.25">
      <c r="A6613" s="1">
        <v>2024</v>
      </c>
      <c r="B6613" t="s">
        <v>5135</v>
      </c>
      <c r="C6613" t="s">
        <v>7142</v>
      </c>
      <c r="D6613" t="s">
        <v>7246</v>
      </c>
      <c r="E6613" t="s">
        <v>8053</v>
      </c>
      <c r="F6613" t="s">
        <v>10080</v>
      </c>
      <c r="G6613" t="s">
        <v>12249</v>
      </c>
      <c r="H6613" t="s">
        <v>12757</v>
      </c>
      <c r="I6613" s="1">
        <v>2252.3248385279999</v>
      </c>
      <c r="J6613" s="1">
        <v>7808.4506749629418</v>
      </c>
      <c r="K6613" s="1">
        <v>109</v>
      </c>
      <c r="L6613" s="1">
        <v>451.21602841386618</v>
      </c>
      <c r="M6613" s="1">
        <v>8832.6464255999999</v>
      </c>
      <c r="N6613" s="1">
        <v>3484.8678067572309</v>
      </c>
      <c r="O6613" s="1">
        <v>123.3070563437856</v>
      </c>
      <c r="P6613" s="1">
        <v>105.00345856</v>
      </c>
      <c r="Q6613" s="1">
        <v>809.41591037129194</v>
      </c>
      <c r="R6613" s="1">
        <v>471.96163138105072</v>
      </c>
      <c r="S6613" s="1">
        <v>4639.3869848660179</v>
      </c>
      <c r="T6613" s="1">
        <v>224.863</v>
      </c>
      <c r="U6613" s="1">
        <v>0</v>
      </c>
      <c r="V6613" s="1">
        <v>578</v>
      </c>
      <c r="W6613" s="1">
        <v>1378.9969231968</v>
      </c>
      <c r="X6613" s="1">
        <v>4311.12</v>
      </c>
      <c r="Y6613" s="1">
        <v>15947.545026550701</v>
      </c>
      <c r="Z6613" s="1">
        <v>3825.6544034129151</v>
      </c>
      <c r="AA6613" s="1">
        <v>29756</v>
      </c>
      <c r="AB6613" s="1">
        <v>231</v>
      </c>
      <c r="AC6613" s="1">
        <v>1194.4540999999999</v>
      </c>
      <c r="AD6613" s="1">
        <v>2322.3897600088781</v>
      </c>
      <c r="AE6613" s="1">
        <v>1642.8722351616</v>
      </c>
      <c r="AF6613" s="1">
        <v>10795.34347980175</v>
      </c>
      <c r="AG6613" s="1">
        <v>64017</v>
      </c>
      <c r="AH6613" s="1">
        <v>11313.971871490599</v>
      </c>
      <c r="AI6613" s="1">
        <v>2607.838857158401</v>
      </c>
      <c r="AJ6613" s="1">
        <v>10362.29340786415</v>
      </c>
      <c r="AK6613" s="1">
        <v>108</v>
      </c>
      <c r="AL6613" s="1">
        <v>189704.9375</v>
      </c>
      <c r="AM6613" s="1">
        <v>153502.421875</v>
      </c>
      <c r="AN6613" s="1">
        <v>36202.5234375</v>
      </c>
      <c r="AO6613" t="s">
        <v>19423</v>
      </c>
    </row>
    <row r="6614" spans="1:41" x14ac:dyDescent="0.25">
      <c r="A6614" s="1">
        <v>2024</v>
      </c>
      <c r="B6614" t="s">
        <v>5136</v>
      </c>
      <c r="C6614" t="s">
        <v>7142</v>
      </c>
      <c r="D6614" t="s">
        <v>7246</v>
      </c>
      <c r="E6614" t="s">
        <v>8053</v>
      </c>
      <c r="F6614" t="s">
        <v>10080</v>
      </c>
      <c r="G6614" t="s">
        <v>12249</v>
      </c>
      <c r="H6614" t="s">
        <v>12757</v>
      </c>
      <c r="I6614" s="1">
        <v>2590.9329491692029</v>
      </c>
      <c r="J6614" s="1">
        <v>6450.4443666845327</v>
      </c>
      <c r="K6614" s="1">
        <v>112.1880118222311</v>
      </c>
      <c r="L6614" s="1">
        <v>349.77478579920592</v>
      </c>
      <c r="M6614" s="1">
        <v>4594.7426705971193</v>
      </c>
      <c r="N6614" s="1">
        <v>3292</v>
      </c>
      <c r="O6614" s="1">
        <v>128.69388990425711</v>
      </c>
      <c r="P6614" s="1">
        <v>95</v>
      </c>
      <c r="Q6614" s="1">
        <v>308.39188058687029</v>
      </c>
      <c r="R6614" s="1">
        <v>313.30956368998488</v>
      </c>
      <c r="S6614" s="1">
        <v>7619.6880777287179</v>
      </c>
      <c r="T6614" s="1">
        <v>424.60806024040011</v>
      </c>
      <c r="U6614" s="1">
        <v>0</v>
      </c>
      <c r="V6614" s="1">
        <v>362</v>
      </c>
      <c r="W6614" s="1">
        <v>271.79912662777173</v>
      </c>
      <c r="X6614" s="1">
        <v>914.74462875056736</v>
      </c>
      <c r="Y6614" s="1">
        <v>13744.84287</v>
      </c>
      <c r="Z6614" s="1">
        <v>2861.3623560246929</v>
      </c>
      <c r="AA6614" s="1">
        <v>27940.772733277241</v>
      </c>
      <c r="AB6614" s="1">
        <v>115</v>
      </c>
      <c r="AC6614" s="1">
        <v>749.65197000000001</v>
      </c>
      <c r="AD6614" s="1">
        <v>3979.9373932096692</v>
      </c>
      <c r="AE6614" s="1">
        <v>1686.7713870602381</v>
      </c>
      <c r="AF6614" s="1">
        <v>8817.3993144653759</v>
      </c>
      <c r="AG6614" s="1">
        <v>43564</v>
      </c>
      <c r="AH6614" s="1">
        <v>10295.16725214392</v>
      </c>
      <c r="AI6614" s="1">
        <v>2658.0586349404339</v>
      </c>
      <c r="AJ6614" s="1">
        <v>10528.53119768636</v>
      </c>
      <c r="AK6614" s="1">
        <v>112.5711954296294</v>
      </c>
      <c r="AL6614" s="1">
        <v>154882.390625</v>
      </c>
      <c r="AM6614" s="1">
        <v>123655.1875</v>
      </c>
      <c r="AN6614" s="1">
        <v>31227.197265625</v>
      </c>
      <c r="AO6614" t="s">
        <v>19424</v>
      </c>
    </row>
    <row r="6615" spans="1:41" x14ac:dyDescent="0.25">
      <c r="A6615" s="1">
        <v>2024</v>
      </c>
      <c r="B6615" t="s">
        <v>5137</v>
      </c>
      <c r="C6615" t="s">
        <v>7142</v>
      </c>
      <c r="D6615" t="s">
        <v>7246</v>
      </c>
      <c r="E6615" t="s">
        <v>8053</v>
      </c>
      <c r="F6615" t="s">
        <v>10080</v>
      </c>
      <c r="G6615" t="s">
        <v>12249</v>
      </c>
      <c r="H6615" t="s">
        <v>12757</v>
      </c>
      <c r="I6615" s="1">
        <v>2000</v>
      </c>
      <c r="J6615" s="1">
        <v>12110.409830686191</v>
      </c>
      <c r="K6615" s="1">
        <v>68.260886914668447</v>
      </c>
      <c r="L6615" s="1">
        <v>1084.236900264</v>
      </c>
      <c r="M6615" s="1">
        <v>10081.476000000001</v>
      </c>
      <c r="N6615" s="1">
        <v>2891.7845733656259</v>
      </c>
      <c r="O6615" s="1">
        <v>118.518893064</v>
      </c>
      <c r="P6615" s="1">
        <v>99.549157846319972</v>
      </c>
      <c r="Q6615" s="1">
        <v>259.4070796213436</v>
      </c>
      <c r="R6615" s="1">
        <v>225.99117068497219</v>
      </c>
      <c r="S6615" s="1">
        <v>4759</v>
      </c>
      <c r="T6615" s="1">
        <v>108.44182081744739</v>
      </c>
      <c r="U6615" s="1">
        <v>51.515050000000002</v>
      </c>
      <c r="V6615" s="1">
        <v>679</v>
      </c>
      <c r="W6615" s="1">
        <v>1139.737392</v>
      </c>
      <c r="X6615" s="1">
        <v>4173.266848002354</v>
      </c>
      <c r="Y6615" s="1">
        <v>10041.43255837461</v>
      </c>
      <c r="Z6615" s="1">
        <v>6170.4475266175168</v>
      </c>
      <c r="AA6615" s="1">
        <v>36960</v>
      </c>
      <c r="AB6615" s="1">
        <v>34</v>
      </c>
      <c r="AC6615" s="1">
        <v>1090.921824</v>
      </c>
      <c r="AD6615" s="1">
        <v>2635.9515836449868</v>
      </c>
      <c r="AE6615" s="1">
        <v>1770.0949439999999</v>
      </c>
      <c r="AF6615" s="1">
        <v>13324.90387595122</v>
      </c>
      <c r="AG6615" s="1">
        <v>63644</v>
      </c>
      <c r="AH6615" s="1">
        <v>18035.989839313319</v>
      </c>
      <c r="AI6615" s="1">
        <v>3966.7955040000002</v>
      </c>
      <c r="AJ6615" s="1">
        <v>10869.14798867135</v>
      </c>
      <c r="AK6615" s="1">
        <v>152</v>
      </c>
      <c r="AL6615" s="1">
        <v>208546.265625</v>
      </c>
      <c r="AM6615" s="1">
        <v>163272.828125</v>
      </c>
      <c r="AN6615" s="1">
        <v>45273.4375</v>
      </c>
      <c r="AO6615" t="s">
        <v>19425</v>
      </c>
    </row>
    <row r="6616" spans="1:41" x14ac:dyDescent="0.25">
      <c r="A6616" s="1">
        <v>2024</v>
      </c>
      <c r="B6616" t="s">
        <v>5138</v>
      </c>
      <c r="C6616" t="s">
        <v>7142</v>
      </c>
      <c r="D6616" t="s">
        <v>7246</v>
      </c>
      <c r="E6616" t="s">
        <v>8053</v>
      </c>
      <c r="F6616" t="s">
        <v>10080</v>
      </c>
      <c r="G6616" t="s">
        <v>12249</v>
      </c>
      <c r="H6616" t="s">
        <v>12757</v>
      </c>
      <c r="I6616" s="1">
        <v>2208.1616064</v>
      </c>
      <c r="J6616" s="1">
        <v>8050.0379133438491</v>
      </c>
      <c r="K6616" s="1">
        <v>107.0541863421375</v>
      </c>
      <c r="L6616" s="1">
        <v>442.368655307712</v>
      </c>
      <c r="M6616" s="1">
        <v>12989.18592</v>
      </c>
      <c r="N6616" s="1">
        <v>3413.3161221250002</v>
      </c>
      <c r="O6616" s="1">
        <v>120.88927092528</v>
      </c>
      <c r="P6616" s="1">
        <v>102.0402391166194</v>
      </c>
      <c r="Q6616" s="1">
        <v>460.05613822530501</v>
      </c>
      <c r="R6616" s="1">
        <v>444.26479629312001</v>
      </c>
      <c r="S6616" s="1">
        <v>7360.5386880000005</v>
      </c>
      <c r="T6616" s="1">
        <v>110.10000877508099</v>
      </c>
      <c r="U6616" s="1">
        <v>0</v>
      </c>
      <c r="V6616" s="1">
        <v>693</v>
      </c>
      <c r="W6616" s="1">
        <v>1351.9577678400001</v>
      </c>
      <c r="X6616" s="1">
        <v>4249</v>
      </c>
      <c r="Y6616" s="1">
        <v>12745.4953348584</v>
      </c>
      <c r="Z6616" s="1">
        <v>5269.0672904419962</v>
      </c>
      <c r="AA6616" s="1">
        <v>36055</v>
      </c>
      <c r="AB6616" s="1">
        <v>35</v>
      </c>
      <c r="AC6616" s="1">
        <v>1871.3982000000001</v>
      </c>
      <c r="AD6616" s="1">
        <v>2251.1321724030599</v>
      </c>
      <c r="AE6616" s="1">
        <v>1770.8590137599999</v>
      </c>
      <c r="AF6616" s="1">
        <v>12310.39054759968</v>
      </c>
      <c r="AG6616" s="1">
        <v>60263</v>
      </c>
      <c r="AH6616" s="1">
        <v>16453.1321497514</v>
      </c>
      <c r="AI6616" s="1">
        <v>4046.13141408</v>
      </c>
      <c r="AJ6616" s="1">
        <v>11362.293407864199</v>
      </c>
      <c r="AK6616" s="1">
        <v>117</v>
      </c>
      <c r="AL6616" s="1">
        <v>206651.859375</v>
      </c>
      <c r="AM6616" s="1">
        <v>157460.765625</v>
      </c>
      <c r="AN6616" s="1">
        <v>49191.12109375</v>
      </c>
      <c r="AO6616" t="s">
        <v>19426</v>
      </c>
    </row>
    <row r="6617" spans="1:41" x14ac:dyDescent="0.25">
      <c r="A6617" s="1">
        <v>2024</v>
      </c>
      <c r="B6617" t="s">
        <v>5139</v>
      </c>
      <c r="C6617" t="s">
        <v>7142</v>
      </c>
      <c r="D6617" t="s">
        <v>7246</v>
      </c>
      <c r="E6617" t="s">
        <v>8053</v>
      </c>
      <c r="F6617" t="s">
        <v>10080</v>
      </c>
      <c r="G6617" t="s">
        <v>12249</v>
      </c>
      <c r="H6617" t="s">
        <v>12757</v>
      </c>
      <c r="I6617" s="1">
        <v>2400</v>
      </c>
      <c r="J6617" s="1">
        <v>12120.31405326871</v>
      </c>
      <c r="K6617" s="1">
        <v>66.187503359999994</v>
      </c>
      <c r="L6617" s="1">
        <v>1559.07024</v>
      </c>
      <c r="M6617" s="1">
        <v>8843.4</v>
      </c>
      <c r="N6617" s="1">
        <v>2896.360703635547</v>
      </c>
      <c r="O6617" s="1">
        <v>116.1955134</v>
      </c>
      <c r="P6617" s="1">
        <v>412.08999999999992</v>
      </c>
      <c r="Q6617" s="1">
        <v>261</v>
      </c>
      <c r="R6617" s="1">
        <v>221.3645195586426</v>
      </c>
      <c r="S6617" s="1">
        <v>5130.8249999999989</v>
      </c>
      <c r="T6617" s="1">
        <v>104.6805468363664</v>
      </c>
      <c r="U6617" s="1">
        <v>102.01</v>
      </c>
      <c r="V6617" s="1">
        <v>653</v>
      </c>
      <c r="W6617" s="1">
        <v>1369.8514584027</v>
      </c>
      <c r="X6617" s="1">
        <v>4924.0117043774981</v>
      </c>
      <c r="Y6617" s="1">
        <v>10352.12593655377</v>
      </c>
      <c r="Z6617" s="1">
        <v>6099.5362405380092</v>
      </c>
      <c r="AA6617" s="1">
        <v>34925</v>
      </c>
      <c r="AB6617" s="1">
        <v>51.511249999999983</v>
      </c>
      <c r="AC6617" s="1">
        <v>4042.8796297674739</v>
      </c>
      <c r="AD6617" s="1">
        <v>2692.5673971336942</v>
      </c>
      <c r="AE6617" s="1">
        <v>1965.3155999999999</v>
      </c>
      <c r="AF6617" s="1">
        <v>11652.765370122241</v>
      </c>
      <c r="AG6617" s="1">
        <v>62305</v>
      </c>
      <c r="AH6617" s="1">
        <v>16331.362528176231</v>
      </c>
      <c r="AI6617" s="1">
        <v>3889.0151999999998</v>
      </c>
      <c r="AJ6617" s="1">
        <v>12114.730266591359</v>
      </c>
      <c r="AK6617" s="1">
        <v>149</v>
      </c>
      <c r="AL6617" s="1">
        <v>207751.171875</v>
      </c>
      <c r="AM6617" s="1">
        <v>164082.578125</v>
      </c>
      <c r="AN6617" s="1">
        <v>43668.609375</v>
      </c>
      <c r="AO6617" t="s">
        <v>19427</v>
      </c>
    </row>
    <row r="6618" spans="1:41" x14ac:dyDescent="0.25">
      <c r="A6618" s="1">
        <v>2024</v>
      </c>
      <c r="B6618" t="s">
        <v>5140</v>
      </c>
      <c r="C6618" t="s">
        <v>7142</v>
      </c>
      <c r="D6618" t="s">
        <v>7246</v>
      </c>
      <c r="E6618" t="s">
        <v>8054</v>
      </c>
      <c r="F6618" t="s">
        <v>10081</v>
      </c>
      <c r="G6618" t="s">
        <v>12249</v>
      </c>
      <c r="H6618" t="s">
        <v>12757</v>
      </c>
      <c r="I6618" s="1"/>
      <c r="J6618" s="1">
        <v>740.08439663844001</v>
      </c>
      <c r="K6618" s="1"/>
      <c r="L6618" s="1">
        <v>0</v>
      </c>
      <c r="M6618" s="1">
        <v>124.70985454580931</v>
      </c>
      <c r="N6618" s="1">
        <v>0</v>
      </c>
      <c r="O6618" s="1"/>
      <c r="P6618" s="1">
        <v>100</v>
      </c>
      <c r="Q6618" s="1"/>
      <c r="R6618" s="1">
        <v>100.308855780415</v>
      </c>
      <c r="S6618" s="1"/>
      <c r="T6618" s="1">
        <v>0</v>
      </c>
      <c r="U6618" s="1">
        <v>0</v>
      </c>
      <c r="V6618" s="1">
        <v>0</v>
      </c>
      <c r="W6618" s="1">
        <v>571.38349888343021</v>
      </c>
      <c r="X6618" s="1">
        <v>145.7511607586118</v>
      </c>
      <c r="Y6618" s="1">
        <v>0</v>
      </c>
      <c r="Z6618" s="1">
        <v>0</v>
      </c>
      <c r="AA6618" s="1">
        <v>527</v>
      </c>
      <c r="AB6618" s="1"/>
      <c r="AC6618" s="1">
        <v>0</v>
      </c>
      <c r="AD6618" s="1"/>
      <c r="AE6618" s="1">
        <v>106.1208</v>
      </c>
      <c r="AF6618" s="1">
        <v>297.83953004926752</v>
      </c>
      <c r="AG6618" s="1">
        <v>4898</v>
      </c>
      <c r="AH6618" s="1">
        <v>0</v>
      </c>
      <c r="AI6618" s="1"/>
      <c r="AJ6618" s="1">
        <v>199.02084867602079</v>
      </c>
      <c r="AK6618" s="1"/>
      <c r="AL6618" s="1">
        <v>7810.21923828125</v>
      </c>
      <c r="AM6618" s="1">
        <v>6968.37451171875</v>
      </c>
      <c r="AN6618" s="1">
        <v>841.844482421875</v>
      </c>
      <c r="AO6618" t="s">
        <v>19428</v>
      </c>
    </row>
    <row r="6619" spans="1:41" x14ac:dyDescent="0.25">
      <c r="A6619" s="1">
        <v>2024</v>
      </c>
      <c r="B6619" t="s">
        <v>5141</v>
      </c>
      <c r="C6619" t="s">
        <v>7142</v>
      </c>
      <c r="D6619" t="s">
        <v>7246</v>
      </c>
      <c r="E6619" t="s">
        <v>8054</v>
      </c>
      <c r="F6619" t="s">
        <v>10081</v>
      </c>
      <c r="G6619" t="s">
        <v>12249</v>
      </c>
      <c r="H6619" t="s">
        <v>12757</v>
      </c>
      <c r="I6619" s="1">
        <v>0</v>
      </c>
      <c r="J6619" s="1"/>
      <c r="K6619" s="1"/>
      <c r="L6619" s="1">
        <v>0</v>
      </c>
      <c r="M6619" s="1">
        <v>2092.5</v>
      </c>
      <c r="N6619" s="1">
        <v>0</v>
      </c>
      <c r="O6619" s="1"/>
      <c r="P6619" s="1">
        <v>109</v>
      </c>
      <c r="Q6619" s="1">
        <v>0</v>
      </c>
      <c r="R6619" s="1">
        <v>97.94408211315104</v>
      </c>
      <c r="S6619" s="1">
        <v>0</v>
      </c>
      <c r="T6619" s="1"/>
      <c r="U6619" s="1"/>
      <c r="V6619" s="1">
        <v>0</v>
      </c>
      <c r="W6619" s="1">
        <v>365.46885278437247</v>
      </c>
      <c r="X6619" s="1">
        <v>127.56483480172599</v>
      </c>
      <c r="Y6619" s="1">
        <v>0</v>
      </c>
      <c r="Z6619" s="1">
        <v>0</v>
      </c>
      <c r="AA6619" s="1">
        <v>431</v>
      </c>
      <c r="AB6619" s="1"/>
      <c r="AC6619" s="1">
        <v>161.04031255177321</v>
      </c>
      <c r="AD6619" s="1"/>
      <c r="AE6619" s="1">
        <v>320</v>
      </c>
      <c r="AF6619" s="1">
        <v>371.35641703325012</v>
      </c>
      <c r="AG6619" s="1">
        <v>4935</v>
      </c>
      <c r="AH6619" s="1">
        <v>0</v>
      </c>
      <c r="AI6619" s="1"/>
      <c r="AJ6619" s="1">
        <v>218.04632523855361</v>
      </c>
      <c r="AK6619" s="1"/>
      <c r="AL6619" s="1">
        <v>9228.9208984375</v>
      </c>
      <c r="AM6619" s="1">
        <v>6643.38720703125</v>
      </c>
      <c r="AN6619" s="1">
        <v>2585.53369140625</v>
      </c>
      <c r="AO6619" t="s">
        <v>19429</v>
      </c>
    </row>
    <row r="6620" spans="1:41" x14ac:dyDescent="0.25">
      <c r="A6620" s="1">
        <v>2024</v>
      </c>
      <c r="B6620" t="s">
        <v>5142</v>
      </c>
      <c r="C6620" t="s">
        <v>7142</v>
      </c>
      <c r="D6620" t="s">
        <v>7246</v>
      </c>
      <c r="E6620" t="s">
        <v>8054</v>
      </c>
      <c r="F6620" t="s">
        <v>10081</v>
      </c>
      <c r="G6620" t="s">
        <v>12249</v>
      </c>
      <c r="H6620" t="s">
        <v>12757</v>
      </c>
      <c r="I6620" s="1">
        <v>0</v>
      </c>
      <c r="J6620" s="1">
        <v>0</v>
      </c>
      <c r="K6620" s="1"/>
      <c r="L6620" s="1">
        <v>0</v>
      </c>
      <c r="M6620" s="1">
        <v>118.57125000000001</v>
      </c>
      <c r="N6620" s="1">
        <v>0</v>
      </c>
      <c r="O6620" s="1"/>
      <c r="P6620" s="1">
        <v>100</v>
      </c>
      <c r="Q6620" s="1">
        <v>0</v>
      </c>
      <c r="R6620" s="1">
        <v>110.850204480774</v>
      </c>
      <c r="S6620" s="1">
        <v>0</v>
      </c>
      <c r="T6620" s="1">
        <v>0</v>
      </c>
      <c r="U6620" s="1"/>
      <c r="V6620" s="1">
        <v>0</v>
      </c>
      <c r="W6620" s="1">
        <v>528.25980001766391</v>
      </c>
      <c r="X6620" s="1">
        <v>116</v>
      </c>
      <c r="Y6620" s="1">
        <v>0</v>
      </c>
      <c r="Z6620" s="1">
        <v>0</v>
      </c>
      <c r="AA6620" s="1">
        <v>1129</v>
      </c>
      <c r="AB6620" s="1"/>
      <c r="AC6620" s="1">
        <v>288.69226759999998</v>
      </c>
      <c r="AD6620" s="1">
        <v>0</v>
      </c>
      <c r="AE6620" s="1">
        <v>100</v>
      </c>
      <c r="AF6620" s="1">
        <v>330.43782805202602</v>
      </c>
      <c r="AG6620" s="1">
        <v>3929</v>
      </c>
      <c r="AH6620" s="1">
        <v>0</v>
      </c>
      <c r="AI6620" s="1"/>
      <c r="AJ6620" s="1">
        <v>197.44931654292171</v>
      </c>
      <c r="AK6620" s="1"/>
      <c r="AL6620" s="1">
        <v>6948.2607421875</v>
      </c>
      <c r="AM6620" s="1">
        <v>6185.4296875</v>
      </c>
      <c r="AN6620" s="1">
        <v>762.8310546875</v>
      </c>
      <c r="AO6620" t="s">
        <v>19430</v>
      </c>
    </row>
    <row r="6621" spans="1:41" x14ac:dyDescent="0.25">
      <c r="A6621" s="1">
        <v>2024</v>
      </c>
      <c r="B6621" t="s">
        <v>5143</v>
      </c>
      <c r="C6621" t="s">
        <v>7142</v>
      </c>
      <c r="D6621" t="s">
        <v>7246</v>
      </c>
      <c r="E6621" t="s">
        <v>8054</v>
      </c>
      <c r="F6621" t="s">
        <v>10081</v>
      </c>
      <c r="G6621" t="s">
        <v>12249</v>
      </c>
      <c r="H6621" t="s">
        <v>12757</v>
      </c>
      <c r="I6621" s="1">
        <v>0</v>
      </c>
      <c r="J6621" s="1"/>
      <c r="K6621" s="1"/>
      <c r="L6621" s="1">
        <v>0</v>
      </c>
      <c r="M6621" s="1">
        <v>241.51447760877451</v>
      </c>
      <c r="N6621" s="1">
        <v>0</v>
      </c>
      <c r="O6621" s="1">
        <v>0</v>
      </c>
      <c r="P6621" s="1">
        <v>618.13300000000004</v>
      </c>
      <c r="Q6621" s="1">
        <v>0</v>
      </c>
      <c r="R6621" s="1">
        <v>89.922978321715505</v>
      </c>
      <c r="S6621" s="1">
        <v>0</v>
      </c>
      <c r="T6621" s="1">
        <v>0</v>
      </c>
      <c r="U6621" s="1"/>
      <c r="V6621" s="1">
        <v>0</v>
      </c>
      <c r="W6621" s="1">
        <v>228.43462384668831</v>
      </c>
      <c r="X6621" s="1">
        <v>155.3110367035928</v>
      </c>
      <c r="Y6621" s="1">
        <v>0</v>
      </c>
      <c r="Z6621" s="1">
        <v>0</v>
      </c>
      <c r="AA6621" s="1">
        <v>3162.5870130966741</v>
      </c>
      <c r="AB6621" s="1">
        <v>0</v>
      </c>
      <c r="AC6621" s="1">
        <v>217.07519379999999</v>
      </c>
      <c r="AD6621" s="1"/>
      <c r="AE6621" s="1">
        <v>255.48114308376751</v>
      </c>
      <c r="AF6621" s="1">
        <v>272.32263977241911</v>
      </c>
      <c r="AG6621" s="1">
        <v>5067.5168692498291</v>
      </c>
      <c r="AH6621" s="1">
        <v>1009.4102284232021</v>
      </c>
      <c r="AI6621" s="1">
        <v>0</v>
      </c>
      <c r="AJ6621" s="1">
        <v>1350.9700466690499</v>
      </c>
      <c r="AK6621" s="1"/>
      <c r="AL6621" s="1">
        <v>12668.6787109375</v>
      </c>
      <c r="AM6621" s="1">
        <v>11034.0087890625</v>
      </c>
      <c r="AN6621" s="1">
        <v>1634.67041015625</v>
      </c>
      <c r="AO6621" t="s">
        <v>19431</v>
      </c>
    </row>
    <row r="6622" spans="1:41" x14ac:dyDescent="0.25">
      <c r="A6622" s="1">
        <v>2024</v>
      </c>
      <c r="B6622" t="s">
        <v>5144</v>
      </c>
      <c r="C6622" t="s">
        <v>7142</v>
      </c>
      <c r="D6622" t="s">
        <v>7246</v>
      </c>
      <c r="E6622" t="s">
        <v>8054</v>
      </c>
      <c r="F6622" t="s">
        <v>10081</v>
      </c>
      <c r="G6622" t="s">
        <v>12249</v>
      </c>
      <c r="H6622" t="s">
        <v>12757</v>
      </c>
      <c r="I6622" s="1"/>
      <c r="J6622" s="1">
        <v>740.08439663844001</v>
      </c>
      <c r="K6622" s="1"/>
      <c r="L6622" s="1">
        <v>0</v>
      </c>
      <c r="M6622" s="1">
        <v>110.1674471267616</v>
      </c>
      <c r="N6622" s="1">
        <v>0</v>
      </c>
      <c r="O6622" s="1"/>
      <c r="P6622" s="1">
        <v>90</v>
      </c>
      <c r="Q6622" s="1"/>
      <c r="R6622" s="1">
        <v>104</v>
      </c>
      <c r="S6622" s="1"/>
      <c r="T6622" s="1">
        <v>0</v>
      </c>
      <c r="U6622" s="1"/>
      <c r="V6622" s="1">
        <v>0</v>
      </c>
      <c r="W6622" s="1">
        <v>546.90519709605314</v>
      </c>
      <c r="X6622" s="1">
        <v>161.0289438793875</v>
      </c>
      <c r="Y6622" s="1">
        <v>0</v>
      </c>
      <c r="Z6622" s="1">
        <v>0</v>
      </c>
      <c r="AA6622" s="1">
        <v>2078.4</v>
      </c>
      <c r="AB6622" s="1"/>
      <c r="AC6622" s="1">
        <v>372.16653340207228</v>
      </c>
      <c r="AD6622" s="1"/>
      <c r="AE6622" s="1">
        <v>57.222000000000001</v>
      </c>
      <c r="AF6622" s="1">
        <v>254.15782755943221</v>
      </c>
      <c r="AG6622" s="1">
        <v>4397</v>
      </c>
      <c r="AH6622" s="1">
        <v>0</v>
      </c>
      <c r="AI6622" s="1"/>
      <c r="AJ6622" s="1">
        <v>203.00126564954121</v>
      </c>
      <c r="AK6622" s="1"/>
      <c r="AL6622" s="1">
        <v>9114.1337890625</v>
      </c>
      <c r="AM6622" s="1">
        <v>8296.03125</v>
      </c>
      <c r="AN6622" s="1">
        <v>818.1015625</v>
      </c>
      <c r="AO6622" t="s">
        <v>19432</v>
      </c>
    </row>
    <row r="6623" spans="1:41" x14ac:dyDescent="0.25">
      <c r="A6623" s="1">
        <v>2024</v>
      </c>
      <c r="B6623" t="s">
        <v>5145</v>
      </c>
      <c r="C6623" t="s">
        <v>7142</v>
      </c>
      <c r="D6623" t="s">
        <v>7246</v>
      </c>
      <c r="E6623" t="s">
        <v>8054</v>
      </c>
      <c r="F6623" t="s">
        <v>10081</v>
      </c>
      <c r="G6623" t="s">
        <v>12249</v>
      </c>
      <c r="H6623" t="s">
        <v>12757</v>
      </c>
      <c r="I6623" s="1">
        <v>0</v>
      </c>
      <c r="J6623" s="1"/>
      <c r="K6623" s="1"/>
      <c r="L6623" s="1">
        <v>0</v>
      </c>
      <c r="M6623" s="1">
        <v>152.57991723385379</v>
      </c>
      <c r="N6623" s="1">
        <v>0</v>
      </c>
      <c r="O6623" s="1">
        <v>0</v>
      </c>
      <c r="P6623" s="1">
        <v>618.13300000000004</v>
      </c>
      <c r="Q6623" s="1">
        <v>8</v>
      </c>
      <c r="R6623" s="1">
        <v>81.755838145628815</v>
      </c>
      <c r="S6623" s="1">
        <v>0</v>
      </c>
      <c r="T6623" s="1">
        <v>0</v>
      </c>
      <c r="U6623" s="1"/>
      <c r="V6623" s="1">
        <v>0</v>
      </c>
      <c r="W6623" s="1">
        <v>293.29323287990161</v>
      </c>
      <c r="X6623" s="1"/>
      <c r="Y6623" s="1">
        <v>0</v>
      </c>
      <c r="Z6623" s="1"/>
      <c r="AA6623" s="1">
        <v>5074.6273300738176</v>
      </c>
      <c r="AB6623" s="1"/>
      <c r="AC6623" s="1">
        <v>164.69803304999999</v>
      </c>
      <c r="AD6623" s="1"/>
      <c r="AE6623" s="1">
        <v>1433.2767004540469</v>
      </c>
      <c r="AF6623" s="1">
        <v>300.39541359013862</v>
      </c>
      <c r="AG6623" s="1">
        <v>3954</v>
      </c>
      <c r="AH6623" s="1">
        <v>274.90094716981127</v>
      </c>
      <c r="AI6623" s="1"/>
      <c r="AJ6623" s="1">
        <v>312.500597394343</v>
      </c>
      <c r="AK6623" s="1"/>
      <c r="AL6623" s="1">
        <v>12668.162109375</v>
      </c>
      <c r="AM6623" s="1">
        <v>11947.3876953125</v>
      </c>
      <c r="AN6623" s="1">
        <v>720.77410888671875</v>
      </c>
      <c r="AO6623" t="s">
        <v>19433</v>
      </c>
    </row>
    <row r="6624" spans="1:41" x14ac:dyDescent="0.25">
      <c r="A6624" s="1">
        <v>2024</v>
      </c>
      <c r="B6624" t="s">
        <v>5146</v>
      </c>
      <c r="C6624" t="s">
        <v>7142</v>
      </c>
      <c r="D6624" t="s">
        <v>7246</v>
      </c>
      <c r="E6624" t="s">
        <v>8054</v>
      </c>
      <c r="F6624" t="s">
        <v>10081</v>
      </c>
      <c r="G6624" t="s">
        <v>12249</v>
      </c>
      <c r="H6624" t="s">
        <v>12757</v>
      </c>
      <c r="I6624" s="1">
        <v>0</v>
      </c>
      <c r="J6624" s="1"/>
      <c r="K6624" s="1"/>
      <c r="L6624" s="1">
        <v>0</v>
      </c>
      <c r="M6624" s="1">
        <v>240.83084297843209</v>
      </c>
      <c r="N6624" s="1">
        <v>0</v>
      </c>
      <c r="O6624" s="1">
        <v>123</v>
      </c>
      <c r="P6624" s="1">
        <v>618.13300000000004</v>
      </c>
      <c r="Q6624" s="1">
        <v>261.71390121372912</v>
      </c>
      <c r="R6624" s="1">
        <v>119.1533667315726</v>
      </c>
      <c r="S6624" s="1">
        <v>0</v>
      </c>
      <c r="T6624" s="1">
        <v>0</v>
      </c>
      <c r="U6624" s="1"/>
      <c r="V6624" s="1">
        <v>0</v>
      </c>
      <c r="W6624" s="1">
        <v>239.09499964885401</v>
      </c>
      <c r="X6624" s="1">
        <v>126.7342526849264</v>
      </c>
      <c r="Y6624" s="1">
        <v>0</v>
      </c>
      <c r="Z6624" s="1"/>
      <c r="AA6624" s="1">
        <v>6417.5275693631293</v>
      </c>
      <c r="AB6624" s="1">
        <v>0</v>
      </c>
      <c r="AC6624" s="1">
        <v>185.9</v>
      </c>
      <c r="AD6624" s="1">
        <v>1053.63629691754</v>
      </c>
      <c r="AE6624" s="1"/>
      <c r="AF6624" s="1">
        <v>258.74682441108951</v>
      </c>
      <c r="AG6624" s="1">
        <v>5357</v>
      </c>
      <c r="AH6624" s="1">
        <v>0</v>
      </c>
      <c r="AI6624" s="1">
        <v>0</v>
      </c>
      <c r="AJ6624" s="1">
        <v>459.83178128070819</v>
      </c>
      <c r="AK6624" s="1"/>
      <c r="AL6624" s="1">
        <v>15461.3037109375</v>
      </c>
      <c r="AM6624" s="1">
        <v>13678.005859375</v>
      </c>
      <c r="AN6624" s="1">
        <v>1783.29638671875</v>
      </c>
      <c r="AO6624" t="s">
        <v>19434</v>
      </c>
    </row>
    <row r="6625" spans="1:41" x14ac:dyDescent="0.25">
      <c r="A6625" s="1">
        <v>2024</v>
      </c>
      <c r="B6625" t="s">
        <v>5147</v>
      </c>
      <c r="C6625" t="s">
        <v>7142</v>
      </c>
      <c r="D6625" t="s">
        <v>7246</v>
      </c>
      <c r="E6625" t="s">
        <v>8054</v>
      </c>
      <c r="F6625" t="s">
        <v>10081</v>
      </c>
      <c r="G6625" t="s">
        <v>12249</v>
      </c>
      <c r="H6625" t="s">
        <v>12757</v>
      </c>
      <c r="I6625" s="1">
        <v>0</v>
      </c>
      <c r="J6625" s="1"/>
      <c r="K6625" s="1"/>
      <c r="L6625" s="1"/>
      <c r="M6625" s="1">
        <v>216.41523740491311</v>
      </c>
      <c r="N6625" s="1">
        <v>0</v>
      </c>
      <c r="O6625" s="1"/>
      <c r="P6625" s="1">
        <v>83</v>
      </c>
      <c r="Q6625" s="1">
        <v>0</v>
      </c>
      <c r="R6625" s="1">
        <v>107.3907777055386</v>
      </c>
      <c r="S6625" s="1">
        <v>0</v>
      </c>
      <c r="T6625" s="1"/>
      <c r="U6625" s="1"/>
      <c r="V6625" s="1">
        <v>0</v>
      </c>
      <c r="W6625" s="1">
        <v>224.1953393592247</v>
      </c>
      <c r="X6625" s="1">
        <v>346.11293542338478</v>
      </c>
      <c r="Y6625" s="1"/>
      <c r="Z6625" s="1"/>
      <c r="AA6625" s="1">
        <v>431</v>
      </c>
      <c r="AB6625" s="1"/>
      <c r="AC6625" s="1">
        <v>198</v>
      </c>
      <c r="AD6625" s="1"/>
      <c r="AE6625" s="1">
        <v>193.96277116044001</v>
      </c>
      <c r="AF6625" s="1">
        <v>277.72462598157227</v>
      </c>
      <c r="AG6625" s="1">
        <v>3595</v>
      </c>
      <c r="AH6625" s="1">
        <v>98</v>
      </c>
      <c r="AI6625" s="1"/>
      <c r="AJ6625" s="1">
        <v>218.04632523855361</v>
      </c>
      <c r="AK6625" s="1"/>
      <c r="AL6625" s="1">
        <v>5988.84814453125</v>
      </c>
      <c r="AM6625" s="1">
        <v>5104.12451171875</v>
      </c>
      <c r="AN6625" s="1">
        <v>884.7235107421875</v>
      </c>
      <c r="AO6625" t="s">
        <v>19435</v>
      </c>
    </row>
    <row r="6626" spans="1:41" x14ac:dyDescent="0.25">
      <c r="A6626" s="1">
        <v>2024</v>
      </c>
      <c r="B6626" t="s">
        <v>5148</v>
      </c>
      <c r="C6626" t="s">
        <v>7142</v>
      </c>
      <c r="D6626" t="s">
        <v>7246</v>
      </c>
      <c r="E6626" t="s">
        <v>8055</v>
      </c>
      <c r="F6626" t="s">
        <v>10082</v>
      </c>
      <c r="G6626" t="s">
        <v>12250</v>
      </c>
      <c r="H6626" t="s">
        <v>12757</v>
      </c>
      <c r="I6626" s="1">
        <v>0</v>
      </c>
      <c r="J6626" s="1"/>
      <c r="K6626" s="1"/>
      <c r="L6626" s="1"/>
      <c r="M6626" s="1"/>
      <c r="N6626" s="1">
        <v>0</v>
      </c>
      <c r="O6626" s="1"/>
      <c r="P6626" s="1"/>
      <c r="Q6626" s="1">
        <v>0</v>
      </c>
      <c r="R6626" s="1"/>
      <c r="S6626" s="1">
        <v>0</v>
      </c>
      <c r="T6626" s="1"/>
      <c r="U6626" s="1"/>
      <c r="V6626" s="1">
        <v>0</v>
      </c>
      <c r="W6626" s="1">
        <v>0</v>
      </c>
      <c r="X6626" s="1"/>
      <c r="Y6626" s="1">
        <v>0</v>
      </c>
      <c r="Z6626" s="1">
        <v>0</v>
      </c>
      <c r="AA6626" s="1">
        <v>826.19005425999228</v>
      </c>
      <c r="AB6626" s="1"/>
      <c r="AC6626" s="1"/>
      <c r="AD6626" s="1"/>
      <c r="AE6626" s="1"/>
      <c r="AF6626" s="1">
        <v>0</v>
      </c>
      <c r="AG6626" s="1"/>
      <c r="AH6626" s="1">
        <v>409.12493895726618</v>
      </c>
      <c r="AI6626" s="1">
        <v>0</v>
      </c>
      <c r="AJ6626" s="1">
        <v>0</v>
      </c>
      <c r="AK6626" s="1"/>
      <c r="AL6626" s="1">
        <v>1235.31494140625</v>
      </c>
      <c r="AM6626" s="1">
        <v>826.1900634765625</v>
      </c>
      <c r="AN6626" s="1">
        <v>409.12493896484375</v>
      </c>
      <c r="AO6626" t="s">
        <v>19436</v>
      </c>
    </row>
    <row r="6627" spans="1:41" x14ac:dyDescent="0.25">
      <c r="A6627" s="1">
        <v>2024</v>
      </c>
      <c r="B6627" t="s">
        <v>5149</v>
      </c>
      <c r="C6627" t="s">
        <v>7142</v>
      </c>
      <c r="D6627" t="s">
        <v>7246</v>
      </c>
      <c r="E6627" t="s">
        <v>8055</v>
      </c>
      <c r="F6627" t="s">
        <v>10082</v>
      </c>
      <c r="G6627" t="s">
        <v>12250</v>
      </c>
      <c r="H6627" t="s">
        <v>12757</v>
      </c>
      <c r="I6627" s="1"/>
      <c r="J6627" s="1"/>
      <c r="K6627" s="1"/>
      <c r="L6627" s="1"/>
      <c r="M6627" s="1"/>
      <c r="N6627" s="1">
        <v>0</v>
      </c>
      <c r="O6627" s="1"/>
      <c r="P6627" s="1"/>
      <c r="Q6627" s="1">
        <v>0</v>
      </c>
      <c r="R6627" s="1"/>
      <c r="S6627" s="1"/>
      <c r="T6627" s="1"/>
      <c r="U6627" s="1"/>
      <c r="V6627" s="1">
        <v>0</v>
      </c>
      <c r="W6627" s="1"/>
      <c r="X6627" s="1">
        <v>0</v>
      </c>
      <c r="Y6627" s="1">
        <v>0</v>
      </c>
      <c r="Z6627" s="1"/>
      <c r="AA6627" s="1"/>
      <c r="AB6627" s="1"/>
      <c r="AC6627" s="1"/>
      <c r="AD6627" s="1"/>
      <c r="AE6627" s="1"/>
      <c r="AF6627" s="1">
        <v>0</v>
      </c>
      <c r="AG6627" s="1"/>
      <c r="AH6627" s="1">
        <v>0</v>
      </c>
      <c r="AI6627" s="1"/>
      <c r="AJ6627" s="1"/>
      <c r="AK6627" s="1"/>
      <c r="AL6627" s="1">
        <v>0</v>
      </c>
      <c r="AM6627" s="1">
        <v>0</v>
      </c>
      <c r="AN6627" s="1">
        <v>0</v>
      </c>
      <c r="AO6627" t="s">
        <v>19437</v>
      </c>
    </row>
    <row r="6628" spans="1:41" x14ac:dyDescent="0.25">
      <c r="A6628" s="1">
        <v>2024</v>
      </c>
      <c r="B6628" t="s">
        <v>5150</v>
      </c>
      <c r="C6628" t="s">
        <v>7142</v>
      </c>
      <c r="D6628" t="s">
        <v>7246</v>
      </c>
      <c r="E6628" t="s">
        <v>8055</v>
      </c>
      <c r="F6628" t="s">
        <v>10082</v>
      </c>
      <c r="G6628" t="s">
        <v>12250</v>
      </c>
      <c r="H6628" t="s">
        <v>12757</v>
      </c>
      <c r="I6628" s="1"/>
      <c r="J6628" s="1"/>
      <c r="K6628" s="1"/>
      <c r="L6628" s="1"/>
      <c r="M6628" s="1"/>
      <c r="N6628" s="1">
        <v>1014.8428653819736</v>
      </c>
      <c r="O6628" s="1"/>
      <c r="P6628" s="1"/>
      <c r="Q6628" s="1">
        <v>0</v>
      </c>
      <c r="R6628" s="1"/>
      <c r="S6628" s="1"/>
      <c r="T6628" s="1">
        <v>0</v>
      </c>
      <c r="U6628" s="1"/>
      <c r="V6628" s="1">
        <v>0</v>
      </c>
      <c r="W6628" s="1"/>
      <c r="X6628" s="1">
        <v>188.58605646101159</v>
      </c>
      <c r="Y6628" s="1">
        <v>0</v>
      </c>
      <c r="Z6628" s="1"/>
      <c r="AA6628" s="1"/>
      <c r="AB6628" s="1"/>
      <c r="AC6628" s="1"/>
      <c r="AD6628" s="1"/>
      <c r="AE6628" s="1"/>
      <c r="AF6628" s="1">
        <v>0</v>
      </c>
      <c r="AG6628" s="1"/>
      <c r="AH6628" s="1">
        <v>384.30780154487229</v>
      </c>
      <c r="AI6628" s="1"/>
      <c r="AJ6628" s="1"/>
      <c r="AK6628" s="1"/>
      <c r="AL6628" s="1">
        <v>1587.73681640625</v>
      </c>
      <c r="AM6628" s="1">
        <v>1014.8428955078125</v>
      </c>
      <c r="AN6628" s="1">
        <v>572.89385986328125</v>
      </c>
      <c r="AO6628" t="s">
        <v>19438</v>
      </c>
    </row>
    <row r="6629" spans="1:41" x14ac:dyDescent="0.25">
      <c r="A6629" s="1">
        <v>2024</v>
      </c>
      <c r="B6629" t="s">
        <v>5151</v>
      </c>
      <c r="C6629" t="s">
        <v>7142</v>
      </c>
      <c r="D6629" t="s">
        <v>7246</v>
      </c>
      <c r="E6629" t="s">
        <v>8055</v>
      </c>
      <c r="F6629" t="s">
        <v>10082</v>
      </c>
      <c r="G6629" t="s">
        <v>12250</v>
      </c>
      <c r="H6629" t="s">
        <v>12757</v>
      </c>
      <c r="I6629" s="1">
        <v>0</v>
      </c>
      <c r="J6629" s="1">
        <v>0</v>
      </c>
      <c r="K6629" s="1"/>
      <c r="L6629" s="1"/>
      <c r="M6629" s="1"/>
      <c r="N6629" s="1">
        <v>0</v>
      </c>
      <c r="O6629" s="1"/>
      <c r="P6629" s="1"/>
      <c r="Q6629" s="1">
        <v>0</v>
      </c>
      <c r="R6629" s="1"/>
      <c r="S6629" s="1">
        <v>0</v>
      </c>
      <c r="T6629" s="1"/>
      <c r="U6629" s="1"/>
      <c r="V6629" s="1">
        <v>0</v>
      </c>
      <c r="W6629" s="1"/>
      <c r="X6629" s="1">
        <v>0</v>
      </c>
      <c r="Y6629" s="1"/>
      <c r="Z6629" s="1"/>
      <c r="AA6629" s="1"/>
      <c r="AB6629" s="1"/>
      <c r="AC6629" s="1">
        <v>0</v>
      </c>
      <c r="AD6629" s="1"/>
      <c r="AE6629" s="1"/>
      <c r="AF6629" s="1">
        <v>0</v>
      </c>
      <c r="AG6629" s="1"/>
      <c r="AH6629" s="1">
        <v>368.68607154664102</v>
      </c>
      <c r="AI6629" s="1"/>
      <c r="AJ6629" s="1"/>
      <c r="AK6629" s="1"/>
      <c r="AL6629" s="1">
        <v>368.68606567382813</v>
      </c>
      <c r="AM6629" s="1">
        <v>0</v>
      </c>
      <c r="AN6629" s="1">
        <v>368.68606567382813</v>
      </c>
      <c r="AO6629" t="s">
        <v>19439</v>
      </c>
    </row>
    <row r="6630" spans="1:41" x14ac:dyDescent="0.25">
      <c r="A6630" s="1">
        <v>2024</v>
      </c>
      <c r="B6630" t="s">
        <v>5152</v>
      </c>
      <c r="C6630" t="s">
        <v>7142</v>
      </c>
      <c r="D6630" t="s">
        <v>7246</v>
      </c>
      <c r="E6630" t="s">
        <v>8055</v>
      </c>
      <c r="F6630" t="s">
        <v>10082</v>
      </c>
      <c r="G6630" t="s">
        <v>12250</v>
      </c>
      <c r="H6630" t="s">
        <v>12757</v>
      </c>
      <c r="I6630" s="1">
        <v>0</v>
      </c>
      <c r="J6630" s="1"/>
      <c r="K6630" s="1"/>
      <c r="L6630" s="1"/>
      <c r="M6630" s="1">
        <v>0</v>
      </c>
      <c r="N6630" s="1">
        <v>0</v>
      </c>
      <c r="O6630" s="1"/>
      <c r="P6630" s="1"/>
      <c r="Q6630" s="1">
        <v>0</v>
      </c>
      <c r="R6630" s="1"/>
      <c r="S6630" s="1">
        <v>0</v>
      </c>
      <c r="T6630" s="1"/>
      <c r="U6630" s="1"/>
      <c r="V6630" s="1">
        <v>0</v>
      </c>
      <c r="W6630" s="1"/>
      <c r="X6630" s="1">
        <v>0</v>
      </c>
      <c r="Y6630" s="1">
        <v>0</v>
      </c>
      <c r="Z6630" s="1"/>
      <c r="AA6630" s="1"/>
      <c r="AB6630" s="1"/>
      <c r="AC6630" s="1">
        <v>0</v>
      </c>
      <c r="AD6630" s="1"/>
      <c r="AE6630" s="1"/>
      <c r="AF6630" s="1">
        <v>0</v>
      </c>
      <c r="AG6630" s="1"/>
      <c r="AH6630" s="1">
        <v>379.153690581462</v>
      </c>
      <c r="AI6630" s="1"/>
      <c r="AJ6630" s="1"/>
      <c r="AK6630" s="1"/>
      <c r="AL6630" s="1">
        <v>379.1536865234375</v>
      </c>
      <c r="AM6630" s="1">
        <v>0</v>
      </c>
      <c r="AN6630" s="1">
        <v>379.1536865234375</v>
      </c>
      <c r="AO6630" t="s">
        <v>19440</v>
      </c>
    </row>
    <row r="6631" spans="1:41" x14ac:dyDescent="0.25">
      <c r="A6631" s="1">
        <v>2024</v>
      </c>
      <c r="B6631" t="s">
        <v>5153</v>
      </c>
      <c r="C6631" t="s">
        <v>7142</v>
      </c>
      <c r="D6631" t="s">
        <v>7246</v>
      </c>
      <c r="E6631" t="s">
        <v>8055</v>
      </c>
      <c r="F6631" t="s">
        <v>10082</v>
      </c>
      <c r="G6631" t="s">
        <v>12250</v>
      </c>
      <c r="H6631" t="s">
        <v>12757</v>
      </c>
      <c r="I6631" s="1">
        <v>0</v>
      </c>
      <c r="J6631" s="1"/>
      <c r="K6631" s="1"/>
      <c r="L6631" s="1"/>
      <c r="M6631" s="1"/>
      <c r="N6631" s="1"/>
      <c r="O6631" s="1">
        <v>0</v>
      </c>
      <c r="P6631" s="1"/>
      <c r="Q6631" s="1">
        <v>0</v>
      </c>
      <c r="R6631" s="1"/>
      <c r="S6631" s="1">
        <v>0</v>
      </c>
      <c r="T6631" s="1"/>
      <c r="U6631" s="1"/>
      <c r="V6631" s="1">
        <v>0</v>
      </c>
      <c r="W6631" s="1">
        <v>0</v>
      </c>
      <c r="X6631" s="1">
        <v>0</v>
      </c>
      <c r="Y6631" s="1"/>
      <c r="Z6631" s="1"/>
      <c r="AA6631" s="1">
        <v>847.19746511313178</v>
      </c>
      <c r="AB6631" s="1"/>
      <c r="AC6631" s="1"/>
      <c r="AD6631" s="1"/>
      <c r="AE6631" s="1"/>
      <c r="AF6631" s="1">
        <v>0</v>
      </c>
      <c r="AG6631" s="1">
        <v>11368.17969972521</v>
      </c>
      <c r="AH6631" s="1">
        <v>408.26849271166162</v>
      </c>
      <c r="AI6631" s="1"/>
      <c r="AJ6631" s="1">
        <v>0</v>
      </c>
      <c r="AK6631" s="1"/>
      <c r="AL6631" s="1">
        <v>12623.6455078125</v>
      </c>
      <c r="AM6631" s="1">
        <v>12215.376953125</v>
      </c>
      <c r="AN6631" s="1">
        <v>408.26849365234375</v>
      </c>
      <c r="AO6631" t="s">
        <v>19441</v>
      </c>
    </row>
    <row r="6632" spans="1:41" x14ac:dyDescent="0.25">
      <c r="A6632" s="1">
        <v>2024</v>
      </c>
      <c r="B6632" t="s">
        <v>5154</v>
      </c>
      <c r="C6632" t="s">
        <v>7142</v>
      </c>
      <c r="D6632" t="s">
        <v>7246</v>
      </c>
      <c r="E6632" t="s">
        <v>8055</v>
      </c>
      <c r="F6632" t="s">
        <v>10082</v>
      </c>
      <c r="G6632" t="s">
        <v>12250</v>
      </c>
      <c r="H6632" t="s">
        <v>12757</v>
      </c>
      <c r="I6632" s="1">
        <v>0</v>
      </c>
      <c r="J6632" s="1"/>
      <c r="K6632" s="1"/>
      <c r="L6632" s="1"/>
      <c r="M6632" s="1"/>
      <c r="N6632" s="1">
        <v>0</v>
      </c>
      <c r="O6632" s="1">
        <v>0</v>
      </c>
      <c r="P6632" s="1"/>
      <c r="Q6632" s="1">
        <v>0</v>
      </c>
      <c r="R6632" s="1"/>
      <c r="S6632" s="1">
        <v>0</v>
      </c>
      <c r="T6632" s="1"/>
      <c r="U6632" s="1"/>
      <c r="V6632" s="1">
        <v>0</v>
      </c>
      <c r="W6632" s="1"/>
      <c r="X6632" s="1">
        <v>0</v>
      </c>
      <c r="Y6632" s="1">
        <v>0</v>
      </c>
      <c r="Z6632" s="1"/>
      <c r="AA6632" s="1"/>
      <c r="AB6632" s="1">
        <v>0</v>
      </c>
      <c r="AC6632" s="1">
        <v>0</v>
      </c>
      <c r="AD6632" s="1"/>
      <c r="AE6632" s="1"/>
      <c r="AF6632" s="1">
        <v>0</v>
      </c>
      <c r="AG6632" s="1"/>
      <c r="AH6632" s="1">
        <v>391.11062525023959</v>
      </c>
      <c r="AI6632" s="1"/>
      <c r="AJ6632" s="1"/>
      <c r="AK6632" s="1"/>
      <c r="AL6632" s="1">
        <v>391.11062622070313</v>
      </c>
      <c r="AM6632" s="1">
        <v>0</v>
      </c>
      <c r="AN6632" s="1">
        <v>391.11062622070313</v>
      </c>
      <c r="AO6632" t="s">
        <v>19442</v>
      </c>
    </row>
    <row r="6633" spans="1:41" x14ac:dyDescent="0.25">
      <c r="A6633" s="1">
        <v>2024</v>
      </c>
      <c r="B6633" t="s">
        <v>5155</v>
      </c>
      <c r="C6633" t="s">
        <v>7142</v>
      </c>
      <c r="D6633" t="s">
        <v>7246</v>
      </c>
      <c r="E6633" t="s">
        <v>8055</v>
      </c>
      <c r="F6633" t="s">
        <v>10082</v>
      </c>
      <c r="G6633" t="s">
        <v>12250</v>
      </c>
      <c r="H6633" t="s">
        <v>12757</v>
      </c>
      <c r="I6633" s="1"/>
      <c r="J6633" s="1"/>
      <c r="K6633" s="1"/>
      <c r="L6633" s="1"/>
      <c r="M6633" s="1"/>
      <c r="N6633" s="1">
        <v>0</v>
      </c>
      <c r="O6633" s="1"/>
      <c r="P6633" s="1"/>
      <c r="Q6633" s="1">
        <v>0</v>
      </c>
      <c r="R6633" s="1"/>
      <c r="S6633" s="1">
        <v>0</v>
      </c>
      <c r="T6633" s="1">
        <v>0</v>
      </c>
      <c r="U6633" s="1"/>
      <c r="V6633" s="1">
        <v>0</v>
      </c>
      <c r="W6633" s="1"/>
      <c r="X6633" s="1"/>
      <c r="Y6633" s="1"/>
      <c r="Z6633" s="1"/>
      <c r="AA6633" s="1"/>
      <c r="AB6633" s="1"/>
      <c r="AC6633" s="1"/>
      <c r="AD6633" s="1"/>
      <c r="AE6633" s="1"/>
      <c r="AF6633" s="1">
        <v>0</v>
      </c>
      <c r="AG6633" s="1"/>
      <c r="AH6633" s="1">
        <v>387.90513962428082</v>
      </c>
      <c r="AI6633" s="1"/>
      <c r="AJ6633" s="1"/>
      <c r="AK6633" s="1"/>
      <c r="AL6633" s="1">
        <v>387.9051513671875</v>
      </c>
      <c r="AM6633" s="1">
        <v>0</v>
      </c>
      <c r="AN6633" s="1">
        <v>387.9051513671875</v>
      </c>
      <c r="AO6633" t="s">
        <v>19443</v>
      </c>
    </row>
    <row r="6634" spans="1:41" x14ac:dyDescent="0.25">
      <c r="A6634" s="1">
        <v>2024</v>
      </c>
      <c r="B6634" t="s">
        <v>5156</v>
      </c>
      <c r="C6634" t="s">
        <v>7142</v>
      </c>
      <c r="D6634" t="s">
        <v>7246</v>
      </c>
      <c r="E6634" t="s">
        <v>8055</v>
      </c>
      <c r="F6634" t="s">
        <v>10083</v>
      </c>
      <c r="G6634" t="s">
        <v>12250</v>
      </c>
      <c r="H6634" t="s">
        <v>12757</v>
      </c>
      <c r="I6634" s="1"/>
      <c r="J6634" s="1"/>
      <c r="K6634" s="1"/>
      <c r="L6634" s="1"/>
      <c r="M6634" s="1">
        <v>560.66124893814253</v>
      </c>
      <c r="N6634" s="1">
        <v>2451.3669461231734</v>
      </c>
      <c r="O6634" s="1"/>
      <c r="P6634" s="1"/>
      <c r="Q6634" s="1">
        <v>0</v>
      </c>
      <c r="R6634" s="1">
        <v>299.51047783836441</v>
      </c>
      <c r="S6634" s="1"/>
      <c r="T6634" s="1">
        <v>0</v>
      </c>
      <c r="U6634" s="1">
        <v>0</v>
      </c>
      <c r="V6634" s="1">
        <v>509.69204448922051</v>
      </c>
      <c r="W6634" s="1">
        <v>59.124277160749585</v>
      </c>
      <c r="X6634" s="1">
        <v>560.66124893814253</v>
      </c>
      <c r="Y6634" s="1">
        <v>1223.9105327686073</v>
      </c>
      <c r="Z6634" s="1"/>
      <c r="AA6634" s="1"/>
      <c r="AB6634" s="1"/>
      <c r="AC6634" s="1"/>
      <c r="AD6634" s="1"/>
      <c r="AE6634" s="1"/>
      <c r="AF6634" s="1">
        <v>0</v>
      </c>
      <c r="AG6634" s="1">
        <v>10731.056304676049</v>
      </c>
      <c r="AH6634" s="1">
        <v>4168.2615398328453</v>
      </c>
      <c r="AI6634" s="1">
        <v>0</v>
      </c>
      <c r="AJ6634" s="1"/>
      <c r="AK6634" s="1"/>
      <c r="AL6634" s="1">
        <v>20564.24609375</v>
      </c>
      <c r="AM6634" s="1">
        <v>15215.5361328125</v>
      </c>
      <c r="AN6634" s="1">
        <v>5348.70849609375</v>
      </c>
      <c r="AO6634" t="s">
        <v>19444</v>
      </c>
    </row>
    <row r="6635" spans="1:41" x14ac:dyDescent="0.25">
      <c r="A6635" s="1">
        <v>2024</v>
      </c>
      <c r="B6635" t="s">
        <v>5157</v>
      </c>
      <c r="C6635" t="s">
        <v>7142</v>
      </c>
      <c r="D6635" t="s">
        <v>7246</v>
      </c>
      <c r="E6635" t="s">
        <v>8055</v>
      </c>
      <c r="F6635" t="s">
        <v>10083</v>
      </c>
      <c r="G6635" t="s">
        <v>12250</v>
      </c>
      <c r="H6635" t="s">
        <v>12757</v>
      </c>
      <c r="I6635" s="1">
        <v>1030.2249999999999</v>
      </c>
      <c r="J6635" s="1"/>
      <c r="K6635" s="1"/>
      <c r="L6635" s="1"/>
      <c r="M6635" s="1">
        <v>300</v>
      </c>
      <c r="N6635" s="1">
        <v>3294.666734375</v>
      </c>
      <c r="O6635" s="1"/>
      <c r="P6635" s="1"/>
      <c r="Q6635" s="1">
        <v>0</v>
      </c>
      <c r="R6635" s="1">
        <v>396.78517950000003</v>
      </c>
      <c r="S6635" s="1"/>
      <c r="T6635" s="1"/>
      <c r="U6635" s="1">
        <v>60</v>
      </c>
      <c r="V6635" s="1">
        <v>500</v>
      </c>
      <c r="W6635" s="1"/>
      <c r="X6635" s="1">
        <v>100</v>
      </c>
      <c r="Y6635" s="1">
        <v>6911.28</v>
      </c>
      <c r="Z6635" s="1"/>
      <c r="AA6635" s="1"/>
      <c r="AB6635" s="1"/>
      <c r="AC6635" s="1"/>
      <c r="AD6635" s="1"/>
      <c r="AE6635" s="1"/>
      <c r="AF6635" s="1">
        <v>0</v>
      </c>
      <c r="AG6635" s="1">
        <v>10737</v>
      </c>
      <c r="AH6635" s="1">
        <v>4401.2479999999996</v>
      </c>
      <c r="AI6635" s="1">
        <v>0</v>
      </c>
      <c r="AJ6635" s="1"/>
      <c r="AK6635" s="1"/>
      <c r="AL6635" s="1">
        <v>27731.205078125</v>
      </c>
      <c r="AM6635" s="1">
        <v>22929.95703125</v>
      </c>
      <c r="AN6635" s="1">
        <v>4801.248046875</v>
      </c>
      <c r="AO6635" t="s">
        <v>19445</v>
      </c>
    </row>
    <row r="6636" spans="1:41" x14ac:dyDescent="0.25">
      <c r="A6636" s="1">
        <v>2024</v>
      </c>
      <c r="B6636" t="s">
        <v>5158</v>
      </c>
      <c r="C6636" t="s">
        <v>7142</v>
      </c>
      <c r="D6636" t="s">
        <v>7246</v>
      </c>
      <c r="E6636" t="s">
        <v>8055</v>
      </c>
      <c r="F6636" t="s">
        <v>10083</v>
      </c>
      <c r="G6636" t="s">
        <v>12250</v>
      </c>
      <c r="H6636" t="s">
        <v>12757</v>
      </c>
      <c r="I6636" s="1">
        <v>1108.6365221680176</v>
      </c>
      <c r="J6636" s="1"/>
      <c r="K6636" s="1">
        <v>89.79955829560943</v>
      </c>
      <c r="L6636" s="1">
        <v>55.431826108400884</v>
      </c>
      <c r="M6636" s="1">
        <v>332.5909566504053</v>
      </c>
      <c r="N6636" s="1">
        <v>3116.009196488938</v>
      </c>
      <c r="O6636" s="1">
        <v>186.25093572422696</v>
      </c>
      <c r="P6636" s="1"/>
      <c r="Q6636" s="1">
        <v>0</v>
      </c>
      <c r="R6636" s="1">
        <v>474.6804578391214</v>
      </c>
      <c r="S6636" s="1">
        <v>0</v>
      </c>
      <c r="T6636" s="1"/>
      <c r="U6636" s="1">
        <v>0</v>
      </c>
      <c r="V6636" s="1">
        <v>997.77286995121585</v>
      </c>
      <c r="W6636" s="1"/>
      <c r="X6636" s="1">
        <v>0</v>
      </c>
      <c r="Y6636" s="1">
        <v>1607.5229571436255</v>
      </c>
      <c r="Z6636" s="1">
        <v>67.072509591165073</v>
      </c>
      <c r="AA6636" s="1"/>
      <c r="AB6636" s="1"/>
      <c r="AC6636" s="1">
        <v>0</v>
      </c>
      <c r="AD6636" s="1"/>
      <c r="AE6636" s="1"/>
      <c r="AF6636" s="1">
        <v>2235.0112286907233</v>
      </c>
      <c r="AG6636" s="1">
        <v>7621.8760899051213</v>
      </c>
      <c r="AH6636" s="1">
        <v>554.31826108400878</v>
      </c>
      <c r="AI6636" s="1">
        <v>0</v>
      </c>
      <c r="AJ6636" s="1"/>
      <c r="AK6636" s="1"/>
      <c r="AL6636" s="1">
        <v>18446.974609375</v>
      </c>
      <c r="AM6636" s="1">
        <v>17284.013671875</v>
      </c>
      <c r="AN6636" s="1">
        <v>1162.959716796875</v>
      </c>
      <c r="AO6636" t="s">
        <v>19446</v>
      </c>
    </row>
    <row r="6637" spans="1:41" x14ac:dyDescent="0.25">
      <c r="A6637" s="1">
        <v>2024</v>
      </c>
      <c r="B6637" t="s">
        <v>5159</v>
      </c>
      <c r="C6637" t="s">
        <v>7142</v>
      </c>
      <c r="D6637" t="s">
        <v>7246</v>
      </c>
      <c r="E6637" t="s">
        <v>8055</v>
      </c>
      <c r="F6637" t="s">
        <v>10083</v>
      </c>
      <c r="G6637" t="s">
        <v>12250</v>
      </c>
      <c r="H6637" t="s">
        <v>12757</v>
      </c>
      <c r="I6637" s="1"/>
      <c r="J6637" s="1"/>
      <c r="K6637" s="1"/>
      <c r="L6637" s="1"/>
      <c r="M6637" s="1">
        <v>314.51768077644391</v>
      </c>
      <c r="N6637" s="1">
        <v>4009.8330898710001</v>
      </c>
      <c r="O6637" s="1"/>
      <c r="P6637" s="1"/>
      <c r="Q6637" s="1">
        <v>0</v>
      </c>
      <c r="R6637" s="1">
        <v>40.994439342041296</v>
      </c>
      <c r="S6637" s="1">
        <v>471.77652116466589</v>
      </c>
      <c r="T6637" s="1">
        <v>0</v>
      </c>
      <c r="U6637" s="1">
        <v>0</v>
      </c>
      <c r="V6637" s="1">
        <v>524.19613462740654</v>
      </c>
      <c r="W6637" s="1"/>
      <c r="X6637" s="1"/>
      <c r="Y6637" s="1">
        <v>1455.1684697256806</v>
      </c>
      <c r="Z6637" s="1"/>
      <c r="AA6637" s="1"/>
      <c r="AB6637" s="1"/>
      <c r="AC6637" s="1"/>
      <c r="AD6637" s="1"/>
      <c r="AE6637" s="1"/>
      <c r="AF6637" s="1">
        <v>1172.102557026881</v>
      </c>
      <c r="AG6637" s="1">
        <v>10820.456610978927</v>
      </c>
      <c r="AH6637" s="1">
        <v>1572.5884038822196</v>
      </c>
      <c r="AI6637" s="1">
        <v>0</v>
      </c>
      <c r="AJ6637" s="1"/>
      <c r="AK6637" s="1"/>
      <c r="AL6637" s="1">
        <v>20381.6328125</v>
      </c>
      <c r="AM6637" s="1">
        <v>18022.751953125</v>
      </c>
      <c r="AN6637" s="1">
        <v>2358.882568359375</v>
      </c>
      <c r="AO6637" t="s">
        <v>19447</v>
      </c>
    </row>
    <row r="6638" spans="1:41" x14ac:dyDescent="0.25">
      <c r="A6638" s="1">
        <v>2024</v>
      </c>
      <c r="B6638" t="s">
        <v>5160</v>
      </c>
      <c r="C6638" t="s">
        <v>7142</v>
      </c>
      <c r="D6638" t="s">
        <v>7246</v>
      </c>
      <c r="E6638" t="s">
        <v>8055</v>
      </c>
      <c r="F6638" t="s">
        <v>10083</v>
      </c>
      <c r="G6638" t="s">
        <v>12250</v>
      </c>
      <c r="H6638" t="s">
        <v>12757</v>
      </c>
      <c r="I6638" s="1">
        <v>0</v>
      </c>
      <c r="J6638" s="1"/>
      <c r="K6638" s="1">
        <v>94.421720486856259</v>
      </c>
      <c r="L6638" s="1">
        <v>354.08145182571099</v>
      </c>
      <c r="M6638" s="1">
        <v>1300.5116657681842</v>
      </c>
      <c r="N6638" s="1">
        <v>3271.1401831891176</v>
      </c>
      <c r="O6638" s="1">
        <v>194.74479850414102</v>
      </c>
      <c r="P6638" s="1"/>
      <c r="Q6638" s="1">
        <v>0</v>
      </c>
      <c r="R6638" s="1"/>
      <c r="S6638" s="1">
        <v>531.12217773856639</v>
      </c>
      <c r="T6638" s="1"/>
      <c r="U6638" s="1"/>
      <c r="V6638" s="1">
        <v>1062.2443554771328</v>
      </c>
      <c r="W6638" s="1">
        <v>0</v>
      </c>
      <c r="X6638" s="1"/>
      <c r="Y6638" s="1">
        <v>1593.3665332156993</v>
      </c>
      <c r="Z6638" s="1">
        <v>163.67061029191663</v>
      </c>
      <c r="AA6638" s="1">
        <v>354.08145182571099</v>
      </c>
      <c r="AB6638" s="1"/>
      <c r="AC6638" s="1"/>
      <c r="AD6638" s="1"/>
      <c r="AE6638" s="1"/>
      <c r="AF6638" s="1">
        <v>1833.2394090091591</v>
      </c>
      <c r="AG6638" s="1">
        <v>9284.4197945130436</v>
      </c>
      <c r="AH6638" s="1">
        <v>1180.2715060857031</v>
      </c>
      <c r="AI6638" s="1">
        <v>230.15294368671212</v>
      </c>
      <c r="AJ6638" s="1">
        <v>0</v>
      </c>
      <c r="AK6638" s="1">
        <v>0</v>
      </c>
      <c r="AL6638" s="1">
        <v>21447.466796875</v>
      </c>
      <c r="AM6638" s="1">
        <v>17916.244140625</v>
      </c>
      <c r="AN6638" s="1">
        <v>3531.224609375</v>
      </c>
      <c r="AO6638" t="s">
        <v>19448</v>
      </c>
    </row>
    <row r="6639" spans="1:41" x14ac:dyDescent="0.25">
      <c r="A6639" s="1">
        <v>2024</v>
      </c>
      <c r="B6639" t="s">
        <v>5161</v>
      </c>
      <c r="C6639" t="s">
        <v>7142</v>
      </c>
      <c r="D6639" t="s">
        <v>7246</v>
      </c>
      <c r="E6639" t="s">
        <v>8055</v>
      </c>
      <c r="F6639" t="s">
        <v>10083</v>
      </c>
      <c r="G6639" t="s">
        <v>12250</v>
      </c>
      <c r="H6639" t="s">
        <v>12757</v>
      </c>
      <c r="I6639" s="1">
        <v>1144.4366612566348</v>
      </c>
      <c r="J6639" s="1"/>
      <c r="K6639" s="1">
        <v>91.554932900530787</v>
      </c>
      <c r="L6639" s="1">
        <v>57.221833062831742</v>
      </c>
      <c r="M6639" s="1">
        <v>171.66549918849523</v>
      </c>
      <c r="N6639" s="1">
        <v>3157.5007484070557</v>
      </c>
      <c r="O6639" s="1">
        <v>188.83204910734474</v>
      </c>
      <c r="P6639" s="1"/>
      <c r="Q6639" s="1">
        <v>0</v>
      </c>
      <c r="R6639" s="1">
        <v>638.11967061779512</v>
      </c>
      <c r="S6639" s="1">
        <v>514.9964975654857</v>
      </c>
      <c r="T6639" s="1"/>
      <c r="U6639" s="1">
        <v>0</v>
      </c>
      <c r="V6639" s="1">
        <v>617.99579707858288</v>
      </c>
      <c r="W6639" s="1"/>
      <c r="X6639" s="1">
        <v>0</v>
      </c>
      <c r="Y6639" s="1">
        <v>1659.4331588221205</v>
      </c>
      <c r="Z6639" s="1">
        <v>68.304603467907455</v>
      </c>
      <c r="AA6639" s="1"/>
      <c r="AB6639" s="1">
        <v>0</v>
      </c>
      <c r="AC6639" s="1">
        <v>0</v>
      </c>
      <c r="AD6639" s="1"/>
      <c r="AE6639" s="1"/>
      <c r="AF6639" s="1">
        <v>1787.8642062661393</v>
      </c>
      <c r="AG6639" s="1">
        <v>5397.1632944862904</v>
      </c>
      <c r="AH6639" s="1">
        <v>572.2183306283174</v>
      </c>
      <c r="AI6639" s="1">
        <v>223.1651489450438</v>
      </c>
      <c r="AJ6639" s="1"/>
      <c r="AK6639" s="1"/>
      <c r="AL6639" s="1">
        <v>16290.47265625</v>
      </c>
      <c r="AM6639" s="1">
        <v>14528.0390625</v>
      </c>
      <c r="AN6639" s="1">
        <v>1762.4324951171875</v>
      </c>
      <c r="AO6639" t="s">
        <v>19449</v>
      </c>
    </row>
    <row r="6640" spans="1:41" x14ac:dyDescent="0.25">
      <c r="A6640" s="1">
        <v>2024</v>
      </c>
      <c r="B6640" t="s">
        <v>5162</v>
      </c>
      <c r="C6640" t="s">
        <v>7142</v>
      </c>
      <c r="D6640" t="s">
        <v>7246</v>
      </c>
      <c r="E6640" t="s">
        <v>8055</v>
      </c>
      <c r="F6640" t="s">
        <v>10083</v>
      </c>
      <c r="G6640" t="s">
        <v>12250</v>
      </c>
      <c r="H6640" t="s">
        <v>12757</v>
      </c>
      <c r="I6640" s="1">
        <v>0</v>
      </c>
      <c r="J6640" s="1"/>
      <c r="K6640" s="1">
        <v>96.82256744150078</v>
      </c>
      <c r="L6640" s="1"/>
      <c r="M6640" s="1">
        <v>1209.525666710623</v>
      </c>
      <c r="N6640" s="1">
        <v>2412.092211386388</v>
      </c>
      <c r="O6640" s="1">
        <v>190.01428860394529</v>
      </c>
      <c r="P6640" s="1"/>
      <c r="Q6640" s="1">
        <v>0</v>
      </c>
      <c r="R6640" s="1">
        <v>1192.9545732631002</v>
      </c>
      <c r="S6640" s="1">
        <v>544.62694185844191</v>
      </c>
      <c r="T6640" s="1"/>
      <c r="U6640" s="1"/>
      <c r="V6640" s="1">
        <v>1089.2538837168838</v>
      </c>
      <c r="W6640" s="1">
        <v>0</v>
      </c>
      <c r="X6640" s="1">
        <v>0</v>
      </c>
      <c r="Y6640" s="1">
        <v>907.71156976406985</v>
      </c>
      <c r="Z6640" s="1"/>
      <c r="AA6640" s="1">
        <v>363.08462790562794</v>
      </c>
      <c r="AB6640" s="1"/>
      <c r="AC6640" s="1"/>
      <c r="AD6640" s="1">
        <v>332.82757558015891</v>
      </c>
      <c r="AE6640" s="1"/>
      <c r="AF6640" s="1">
        <v>1860.7086693430663</v>
      </c>
      <c r="AG6640" s="1">
        <v>16251.667945055906</v>
      </c>
      <c r="AH6640" s="1">
        <v>1210.2820930187597</v>
      </c>
      <c r="AI6640" s="1">
        <v>236.00500813865816</v>
      </c>
      <c r="AJ6640" s="1">
        <v>0</v>
      </c>
      <c r="AK6640" s="1">
        <v>0</v>
      </c>
      <c r="AL6640" s="1">
        <v>27897.576171875</v>
      </c>
      <c r="AM6640" s="1">
        <v>24077.47265625</v>
      </c>
      <c r="AN6640" s="1">
        <v>3820.104248046875</v>
      </c>
      <c r="AO6640" t="s">
        <v>19450</v>
      </c>
    </row>
    <row r="6641" spans="1:41" x14ac:dyDescent="0.25">
      <c r="A6641" s="1">
        <v>2024</v>
      </c>
      <c r="B6641" t="s">
        <v>5163</v>
      </c>
      <c r="C6641" t="s">
        <v>7142</v>
      </c>
      <c r="D6641" t="s">
        <v>7246</v>
      </c>
      <c r="E6641" t="s">
        <v>8055</v>
      </c>
      <c r="F6641" t="s">
        <v>10083</v>
      </c>
      <c r="G6641" t="s">
        <v>12250</v>
      </c>
      <c r="H6641" t="s">
        <v>12757</v>
      </c>
      <c r="I6641" s="1">
        <v>1078.0294489667867</v>
      </c>
      <c r="J6641" s="1">
        <v>0</v>
      </c>
      <c r="K6641" s="1"/>
      <c r="L6641" s="1"/>
      <c r="M6641" s="1">
        <v>323.40883469003597</v>
      </c>
      <c r="N6641" s="1">
        <v>3065.7367999730127</v>
      </c>
      <c r="O6641" s="1"/>
      <c r="P6641" s="1"/>
      <c r="Q6641" s="1">
        <v>0</v>
      </c>
      <c r="R6641" s="1">
        <v>178.85866309499229</v>
      </c>
      <c r="S6641" s="1">
        <v>485.11325203505396</v>
      </c>
      <c r="T6641" s="1"/>
      <c r="U6641" s="1">
        <v>0</v>
      </c>
      <c r="V6641" s="1">
        <v>539.01472448339337</v>
      </c>
      <c r="W6641" s="1"/>
      <c r="X6641" s="1">
        <v>269.50736224169668</v>
      </c>
      <c r="Y6641" s="1">
        <v>1695.2743762072153</v>
      </c>
      <c r="Z6641" s="1">
        <v>28.855559262826496</v>
      </c>
      <c r="AA6641" s="1"/>
      <c r="AB6641" s="1"/>
      <c r="AC6641" s="1">
        <v>0</v>
      </c>
      <c r="AD6641" s="1"/>
      <c r="AE6641" s="1"/>
      <c r="AF6641" s="1">
        <v>1688.1941170819878</v>
      </c>
      <c r="AG6641" s="1">
        <v>5165.9171194488417</v>
      </c>
      <c r="AH6641" s="1">
        <v>539.01472448339337</v>
      </c>
      <c r="AI6641" s="1">
        <v>0</v>
      </c>
      <c r="AJ6641" s="1"/>
      <c r="AK6641" s="1"/>
      <c r="AL6641" s="1">
        <v>15056.9248046875</v>
      </c>
      <c r="AM6641" s="1">
        <v>13439.880859375</v>
      </c>
      <c r="AN6641" s="1">
        <v>1617.044189453125</v>
      </c>
      <c r="AO6641" t="s">
        <v>19451</v>
      </c>
    </row>
    <row r="6642" spans="1:41" x14ac:dyDescent="0.25">
      <c r="A6642" s="1">
        <v>2024</v>
      </c>
      <c r="B6642" t="s">
        <v>5163</v>
      </c>
      <c r="C6642" t="s">
        <v>7142</v>
      </c>
      <c r="D6642" t="s">
        <v>7246</v>
      </c>
      <c r="E6642" t="s">
        <v>8055</v>
      </c>
      <c r="F6642" t="s">
        <v>10084</v>
      </c>
      <c r="G6642" t="s">
        <v>12250</v>
      </c>
      <c r="H6642" t="s">
        <v>12757</v>
      </c>
      <c r="I6642" s="1">
        <v>0</v>
      </c>
      <c r="J6642" s="1">
        <v>0</v>
      </c>
      <c r="K6642" s="1"/>
      <c r="L6642" s="1"/>
      <c r="M6642" s="1"/>
      <c r="N6642" s="1">
        <v>0</v>
      </c>
      <c r="O6642" s="1"/>
      <c r="P6642" s="1"/>
      <c r="Q6642" s="1">
        <v>0</v>
      </c>
      <c r="R6642" s="1"/>
      <c r="S6642" s="1">
        <v>0</v>
      </c>
      <c r="T6642" s="1"/>
      <c r="U6642" s="1"/>
      <c r="V6642" s="1">
        <v>0</v>
      </c>
      <c r="W6642" s="1"/>
      <c r="X6642" s="1">
        <v>97.022650407010801</v>
      </c>
      <c r="Y6642" s="1"/>
      <c r="Z6642" s="1"/>
      <c r="AA6642" s="1"/>
      <c r="AB6642" s="1"/>
      <c r="AC6642" s="1">
        <v>0</v>
      </c>
      <c r="AD6642" s="1"/>
      <c r="AE6642" s="1"/>
      <c r="AF6642" s="1">
        <v>0</v>
      </c>
      <c r="AG6642" s="1">
        <v>0</v>
      </c>
      <c r="AH6642" s="1"/>
      <c r="AI6642" s="1">
        <v>0</v>
      </c>
      <c r="AJ6642" s="1"/>
      <c r="AK6642" s="1"/>
      <c r="AL6642" s="1">
        <v>97.022651672363281</v>
      </c>
      <c r="AM6642" s="1">
        <v>0</v>
      </c>
      <c r="AN6642" s="1">
        <v>97.022651672363281</v>
      </c>
      <c r="AO6642" t="s">
        <v>19452</v>
      </c>
    </row>
    <row r="6643" spans="1:41" x14ac:dyDescent="0.25">
      <c r="A6643" s="1">
        <v>2024</v>
      </c>
      <c r="B6643" t="s">
        <v>5164</v>
      </c>
      <c r="C6643" t="s">
        <v>7142</v>
      </c>
      <c r="D6643" t="s">
        <v>7246</v>
      </c>
      <c r="E6643" t="s">
        <v>8055</v>
      </c>
      <c r="F6643" t="s">
        <v>10084</v>
      </c>
      <c r="G6643" t="s">
        <v>12250</v>
      </c>
      <c r="H6643" t="s">
        <v>12757</v>
      </c>
      <c r="I6643" s="1"/>
      <c r="J6643" s="1"/>
      <c r="K6643" s="1"/>
      <c r="L6643" s="1"/>
      <c r="M6643" s="1"/>
      <c r="N6643" s="1">
        <v>0</v>
      </c>
      <c r="O6643" s="1"/>
      <c r="P6643" s="1"/>
      <c r="Q6643" s="1">
        <v>0</v>
      </c>
      <c r="R6643" s="1"/>
      <c r="S6643" s="1"/>
      <c r="T6643" s="1">
        <v>0</v>
      </c>
      <c r="U6643" s="1"/>
      <c r="V6643" s="1">
        <v>0</v>
      </c>
      <c r="W6643" s="1"/>
      <c r="X6643" s="1">
        <v>61.163045338706461</v>
      </c>
      <c r="Y6643" s="1">
        <v>1117.4835299191627</v>
      </c>
      <c r="Z6643" s="1"/>
      <c r="AA6643" s="1"/>
      <c r="AB6643" s="1"/>
      <c r="AC6643" s="1"/>
      <c r="AD6643" s="1"/>
      <c r="AE6643" s="1"/>
      <c r="AF6643" s="1">
        <v>0</v>
      </c>
      <c r="AG6643" s="1"/>
      <c r="AH6643" s="1">
        <v>0</v>
      </c>
      <c r="AI6643" s="1">
        <v>0</v>
      </c>
      <c r="AJ6643" s="1"/>
      <c r="AK6643" s="1"/>
      <c r="AL6643" s="1">
        <v>1178.6466064453125</v>
      </c>
      <c r="AM6643" s="1">
        <v>1117.4835205078125</v>
      </c>
      <c r="AN6643" s="1">
        <v>61.163043975830078</v>
      </c>
      <c r="AO6643" t="s">
        <v>19453</v>
      </c>
    </row>
    <row r="6644" spans="1:41" x14ac:dyDescent="0.25">
      <c r="A6644" s="1">
        <v>2024</v>
      </c>
      <c r="B6644" t="s">
        <v>5165</v>
      </c>
      <c r="C6644" t="s">
        <v>7142</v>
      </c>
      <c r="D6644" t="s">
        <v>7246</v>
      </c>
      <c r="E6644" t="s">
        <v>8055</v>
      </c>
      <c r="F6644" t="s">
        <v>10084</v>
      </c>
      <c r="G6644" t="s">
        <v>12250</v>
      </c>
      <c r="H6644" t="s">
        <v>12757</v>
      </c>
      <c r="I6644" s="1">
        <v>0</v>
      </c>
      <c r="J6644" s="1"/>
      <c r="K6644" s="1"/>
      <c r="L6644" s="1"/>
      <c r="M6644" s="1"/>
      <c r="N6644" s="1"/>
      <c r="O6644" s="1">
        <v>0</v>
      </c>
      <c r="P6644" s="1"/>
      <c r="Q6644" s="1">
        <v>0</v>
      </c>
      <c r="R6644" s="1"/>
      <c r="S6644" s="1">
        <v>0</v>
      </c>
      <c r="T6644" s="1"/>
      <c r="U6644" s="1"/>
      <c r="V6644" s="1">
        <v>0</v>
      </c>
      <c r="W6644" s="1">
        <v>0</v>
      </c>
      <c r="X6644" s="1">
        <v>81.325896421739884</v>
      </c>
      <c r="Y6644" s="1"/>
      <c r="Z6644" s="1"/>
      <c r="AA6644" s="1">
        <v>0</v>
      </c>
      <c r="AB6644" s="1"/>
      <c r="AC6644" s="1"/>
      <c r="AD6644" s="1"/>
      <c r="AE6644" s="1"/>
      <c r="AF6644" s="1">
        <v>0</v>
      </c>
      <c r="AG6644" s="1">
        <v>2289.8537199914936</v>
      </c>
      <c r="AH6644" s="1">
        <v>0</v>
      </c>
      <c r="AI6644" s="1"/>
      <c r="AJ6644" s="1">
        <v>0</v>
      </c>
      <c r="AK6644" s="1"/>
      <c r="AL6644" s="1">
        <v>2371.1796875</v>
      </c>
      <c r="AM6644" s="1">
        <v>2289.853759765625</v>
      </c>
      <c r="AN6644" s="1">
        <v>81.325897216796875</v>
      </c>
      <c r="AO6644" t="s">
        <v>19454</v>
      </c>
    </row>
    <row r="6645" spans="1:41" x14ac:dyDescent="0.25">
      <c r="A6645" s="1">
        <v>2024</v>
      </c>
      <c r="B6645" t="s">
        <v>5166</v>
      </c>
      <c r="C6645" t="s">
        <v>7142</v>
      </c>
      <c r="D6645" t="s">
        <v>7246</v>
      </c>
      <c r="E6645" t="s">
        <v>8055</v>
      </c>
      <c r="F6645" t="s">
        <v>10084</v>
      </c>
      <c r="G6645" t="s">
        <v>12250</v>
      </c>
      <c r="H6645" t="s">
        <v>12757</v>
      </c>
      <c r="I6645" s="1"/>
      <c r="J6645" s="1"/>
      <c r="K6645" s="1"/>
      <c r="L6645" s="1"/>
      <c r="M6645" s="1"/>
      <c r="N6645" s="1">
        <v>1000.376625</v>
      </c>
      <c r="O6645" s="1"/>
      <c r="P6645" s="1"/>
      <c r="Q6645" s="1">
        <v>0</v>
      </c>
      <c r="R6645" s="1"/>
      <c r="S6645" s="1"/>
      <c r="T6645" s="1"/>
      <c r="U6645" s="1"/>
      <c r="V6645" s="1">
        <v>0</v>
      </c>
      <c r="W6645" s="1"/>
      <c r="X6645" s="1">
        <v>90</v>
      </c>
      <c r="Y6645" s="1">
        <v>1096.2</v>
      </c>
      <c r="Z6645" s="1"/>
      <c r="AA6645" s="1"/>
      <c r="AB6645" s="1"/>
      <c r="AC6645" s="1"/>
      <c r="AD6645" s="1"/>
      <c r="AE6645" s="1"/>
      <c r="AF6645" s="1">
        <v>0</v>
      </c>
      <c r="AG6645" s="1">
        <v>0</v>
      </c>
      <c r="AH6645" s="1">
        <v>0</v>
      </c>
      <c r="AI6645" s="1">
        <v>0</v>
      </c>
      <c r="AJ6645" s="1"/>
      <c r="AK6645" s="1"/>
      <c r="AL6645" s="1">
        <v>2186.57666015625</v>
      </c>
      <c r="AM6645" s="1">
        <v>2096.57666015625</v>
      </c>
      <c r="AN6645" s="1">
        <v>90</v>
      </c>
      <c r="AO6645" t="s">
        <v>19455</v>
      </c>
    </row>
    <row r="6646" spans="1:41" x14ac:dyDescent="0.25">
      <c r="A6646" s="1">
        <v>2024</v>
      </c>
      <c r="B6646" t="s">
        <v>5167</v>
      </c>
      <c r="C6646" t="s">
        <v>7142</v>
      </c>
      <c r="D6646" t="s">
        <v>7246</v>
      </c>
      <c r="E6646" t="s">
        <v>8055</v>
      </c>
      <c r="F6646" t="s">
        <v>10084</v>
      </c>
      <c r="G6646" t="s">
        <v>12250</v>
      </c>
      <c r="H6646" t="s">
        <v>12757</v>
      </c>
      <c r="I6646" s="1">
        <v>0</v>
      </c>
      <c r="J6646" s="1"/>
      <c r="K6646" s="1"/>
      <c r="L6646" s="1"/>
      <c r="M6646" s="1"/>
      <c r="N6646" s="1">
        <v>0</v>
      </c>
      <c r="O6646" s="1">
        <v>0</v>
      </c>
      <c r="P6646" s="1"/>
      <c r="Q6646" s="1">
        <v>0</v>
      </c>
      <c r="R6646" s="1"/>
      <c r="S6646" s="1">
        <v>0</v>
      </c>
      <c r="T6646" s="1"/>
      <c r="U6646" s="1"/>
      <c r="V6646" s="1">
        <v>0</v>
      </c>
      <c r="W6646" s="1"/>
      <c r="X6646" s="1">
        <v>114.44366612566348</v>
      </c>
      <c r="Y6646" s="1">
        <v>0</v>
      </c>
      <c r="Z6646" s="1"/>
      <c r="AA6646" s="1"/>
      <c r="AB6646" s="1">
        <v>0</v>
      </c>
      <c r="AC6646" s="1">
        <v>0</v>
      </c>
      <c r="AD6646" s="1"/>
      <c r="AE6646" s="1"/>
      <c r="AF6646" s="1">
        <v>0</v>
      </c>
      <c r="AG6646" s="1">
        <v>6003.7147249523068</v>
      </c>
      <c r="AH6646" s="1"/>
      <c r="AI6646" s="1">
        <v>0</v>
      </c>
      <c r="AJ6646" s="1"/>
      <c r="AK6646" s="1"/>
      <c r="AL6646" s="1">
        <v>6118.158203125</v>
      </c>
      <c r="AM6646" s="1">
        <v>6003.71484375</v>
      </c>
      <c r="AN6646" s="1">
        <v>114.44366455078125</v>
      </c>
      <c r="AO6646" t="s">
        <v>19456</v>
      </c>
    </row>
    <row r="6647" spans="1:41" x14ac:dyDescent="0.25">
      <c r="A6647" s="1">
        <v>2024</v>
      </c>
      <c r="B6647" t="s">
        <v>5168</v>
      </c>
      <c r="C6647" t="s">
        <v>7142</v>
      </c>
      <c r="D6647" t="s">
        <v>7246</v>
      </c>
      <c r="E6647" t="s">
        <v>8055</v>
      </c>
      <c r="F6647" t="s">
        <v>10084</v>
      </c>
      <c r="G6647" t="s">
        <v>12250</v>
      </c>
      <c r="H6647" t="s">
        <v>12757</v>
      </c>
      <c r="I6647" s="1">
        <v>0</v>
      </c>
      <c r="J6647" s="1"/>
      <c r="K6647" s="1"/>
      <c r="L6647" s="1"/>
      <c r="M6647" s="1">
        <v>0</v>
      </c>
      <c r="N6647" s="1">
        <v>0</v>
      </c>
      <c r="O6647" s="1"/>
      <c r="P6647" s="1"/>
      <c r="Q6647" s="1">
        <v>0</v>
      </c>
      <c r="R6647" s="1"/>
      <c r="S6647" s="1">
        <v>0</v>
      </c>
      <c r="T6647" s="1"/>
      <c r="U6647" s="1"/>
      <c r="V6647" s="1">
        <v>0</v>
      </c>
      <c r="W6647" s="1"/>
      <c r="X6647" s="1">
        <v>83.147739162601326</v>
      </c>
      <c r="Y6647" s="1">
        <v>0</v>
      </c>
      <c r="Z6647" s="1"/>
      <c r="AA6647" s="1"/>
      <c r="AB6647" s="1"/>
      <c r="AC6647" s="1">
        <v>0</v>
      </c>
      <c r="AD6647" s="1"/>
      <c r="AE6647" s="1"/>
      <c r="AF6647" s="1">
        <v>0</v>
      </c>
      <c r="AG6647" s="1">
        <v>5896.837661411686</v>
      </c>
      <c r="AH6647" s="1"/>
      <c r="AI6647" s="1">
        <v>0</v>
      </c>
      <c r="AJ6647" s="1"/>
      <c r="AK6647" s="1"/>
      <c r="AL6647" s="1">
        <v>5979.9853515625</v>
      </c>
      <c r="AM6647" s="1">
        <v>5896.837890625</v>
      </c>
      <c r="AN6647" s="1">
        <v>83.147735595703125</v>
      </c>
      <c r="AO6647" t="s">
        <v>19457</v>
      </c>
    </row>
    <row r="6648" spans="1:41" x14ac:dyDescent="0.25">
      <c r="A6648" s="1">
        <v>2024</v>
      </c>
      <c r="B6648" t="s">
        <v>5169</v>
      </c>
      <c r="C6648" t="s">
        <v>7142</v>
      </c>
      <c r="D6648" t="s">
        <v>7246</v>
      </c>
      <c r="E6648" t="s">
        <v>8055</v>
      </c>
      <c r="F6648" t="s">
        <v>10084</v>
      </c>
      <c r="G6648" t="s">
        <v>12250</v>
      </c>
      <c r="H6648" t="s">
        <v>12757</v>
      </c>
      <c r="I6648" s="1"/>
      <c r="J6648" s="1"/>
      <c r="K6648" s="1"/>
      <c r="L6648" s="1"/>
      <c r="M6648" s="1"/>
      <c r="N6648" s="1">
        <v>0</v>
      </c>
      <c r="O6648" s="1"/>
      <c r="P6648" s="1"/>
      <c r="Q6648" s="1">
        <v>0</v>
      </c>
      <c r="R6648" s="1"/>
      <c r="S6648" s="1">
        <v>0</v>
      </c>
      <c r="T6648" s="1">
        <v>0</v>
      </c>
      <c r="U6648" s="1"/>
      <c r="V6648" s="1">
        <v>0</v>
      </c>
      <c r="W6648" s="1">
        <v>20.967845385096261</v>
      </c>
      <c r="X6648" s="1"/>
      <c r="Y6648" s="1"/>
      <c r="Z6648" s="1"/>
      <c r="AA6648" s="1"/>
      <c r="AB6648" s="1"/>
      <c r="AC6648" s="1"/>
      <c r="AD6648" s="1"/>
      <c r="AE6648" s="1"/>
      <c r="AF6648" s="1">
        <v>0</v>
      </c>
      <c r="AG6648" s="1">
        <v>0</v>
      </c>
      <c r="AH6648" s="1"/>
      <c r="AI6648" s="1">
        <v>0</v>
      </c>
      <c r="AJ6648" s="1"/>
      <c r="AK6648" s="1"/>
      <c r="AL6648" s="1">
        <v>20.967845916748047</v>
      </c>
      <c r="AM6648" s="1">
        <v>0</v>
      </c>
      <c r="AN6648" s="1">
        <v>20.967845916748047</v>
      </c>
      <c r="AO6648" t="s">
        <v>19458</v>
      </c>
    </row>
    <row r="6649" spans="1:41" x14ac:dyDescent="0.25">
      <c r="A6649" s="1">
        <v>2024</v>
      </c>
      <c r="B6649" t="s">
        <v>5170</v>
      </c>
      <c r="C6649" t="s">
        <v>7142</v>
      </c>
      <c r="D6649" t="s">
        <v>7246</v>
      </c>
      <c r="E6649" t="s">
        <v>8055</v>
      </c>
      <c r="F6649" t="s">
        <v>10084</v>
      </c>
      <c r="G6649" t="s">
        <v>12250</v>
      </c>
      <c r="H6649" t="s">
        <v>12757</v>
      </c>
      <c r="I6649" s="1">
        <v>0</v>
      </c>
      <c r="J6649" s="1"/>
      <c r="K6649" s="1"/>
      <c r="L6649" s="1"/>
      <c r="M6649" s="1"/>
      <c r="N6649" s="1">
        <v>0</v>
      </c>
      <c r="O6649" s="1"/>
      <c r="P6649" s="1"/>
      <c r="Q6649" s="1">
        <v>0</v>
      </c>
      <c r="R6649" s="1"/>
      <c r="S6649" s="1">
        <v>0</v>
      </c>
      <c r="T6649" s="1"/>
      <c r="U6649" s="1"/>
      <c r="V6649" s="1">
        <v>0</v>
      </c>
      <c r="W6649" s="1">
        <v>0</v>
      </c>
      <c r="X6649" s="1">
        <v>61.374118316456567</v>
      </c>
      <c r="Y6649" s="1">
        <v>0</v>
      </c>
      <c r="Z6649" s="1">
        <v>0</v>
      </c>
      <c r="AA6649" s="1"/>
      <c r="AB6649" s="1"/>
      <c r="AC6649" s="1"/>
      <c r="AD6649" s="1"/>
      <c r="AE6649" s="1"/>
      <c r="AF6649" s="1">
        <v>509.23316916921101</v>
      </c>
      <c r="AG6649" s="1"/>
      <c r="AH6649" s="1">
        <v>0</v>
      </c>
      <c r="AI6649" s="1">
        <v>0</v>
      </c>
      <c r="AJ6649" s="1">
        <v>0</v>
      </c>
      <c r="AK6649" s="1"/>
      <c r="AL6649" s="1">
        <v>570.6072998046875</v>
      </c>
      <c r="AM6649" s="1">
        <v>509.233154296875</v>
      </c>
      <c r="AN6649" s="1">
        <v>61.374118804931641</v>
      </c>
      <c r="AO6649" t="s">
        <v>19459</v>
      </c>
    </row>
    <row r="6650" spans="1:41" x14ac:dyDescent="0.25">
      <c r="A6650" s="1">
        <v>2024</v>
      </c>
      <c r="B6650" t="s">
        <v>5171</v>
      </c>
      <c r="C6650" t="s">
        <v>7142</v>
      </c>
      <c r="D6650" t="s">
        <v>7246</v>
      </c>
      <c r="E6650" t="s">
        <v>8056</v>
      </c>
      <c r="F6650" t="s">
        <v>10085</v>
      </c>
      <c r="G6650" t="s">
        <v>12250</v>
      </c>
      <c r="H6650" t="s">
        <v>12757</v>
      </c>
      <c r="I6650" s="1">
        <v>16566.018</v>
      </c>
      <c r="J6650" s="1">
        <v>84247.180855973711</v>
      </c>
      <c r="K6650" s="1">
        <v>2145.5523874</v>
      </c>
      <c r="L6650" s="1">
        <v>4040</v>
      </c>
      <c r="M6650" s="1">
        <v>41968.551286385373</v>
      </c>
      <c r="N6650" s="1">
        <v>12759.540918945309</v>
      </c>
      <c r="O6650" s="1">
        <v>8736.8823400000001</v>
      </c>
      <c r="P6650" s="1">
        <v>14244.994000000001</v>
      </c>
      <c r="Q6650" s="1">
        <v>4806</v>
      </c>
      <c r="R6650" s="1">
        <v>7700.954006713433</v>
      </c>
      <c r="S6650" s="1">
        <v>22982.25</v>
      </c>
      <c r="T6650" s="1">
        <v>13880</v>
      </c>
      <c r="U6650" s="1">
        <v>1660</v>
      </c>
      <c r="V6650" s="1">
        <v>14866</v>
      </c>
      <c r="W6650" s="1">
        <v>10125.027</v>
      </c>
      <c r="X6650" s="1">
        <v>29584.450499999999</v>
      </c>
      <c r="Y6650" s="1">
        <v>77772.78</v>
      </c>
      <c r="Z6650" s="1">
        <v>15068.19930212142</v>
      </c>
      <c r="AA6650" s="1">
        <v>212691</v>
      </c>
      <c r="AB6650" s="1">
        <v>2580.4811500000001</v>
      </c>
      <c r="AC6650" s="1">
        <v>17719.781254000001</v>
      </c>
      <c r="AD6650" s="1">
        <v>21415.960058758508</v>
      </c>
      <c r="AE6650" s="1">
        <v>14701.895019868831</v>
      </c>
      <c r="AF6650" s="1">
        <v>46450.128983039991</v>
      </c>
      <c r="AG6650" s="1">
        <v>223929</v>
      </c>
      <c r="AH6650" s="1">
        <v>39887.908000000003</v>
      </c>
      <c r="AI6650" s="1">
        <v>32579</v>
      </c>
      <c r="AJ6650" s="1">
        <v>46002.980907222103</v>
      </c>
      <c r="AK6650" s="1">
        <v>2336</v>
      </c>
      <c r="AL6650" s="1">
        <v>1043448.5625</v>
      </c>
      <c r="AM6650" s="1">
        <v>815226.5</v>
      </c>
      <c r="AN6650" s="1">
        <v>228222.046875</v>
      </c>
      <c r="AO6650" t="s">
        <v>19460</v>
      </c>
    </row>
    <row r="6651" spans="1:41" x14ac:dyDescent="0.25">
      <c r="A6651" s="1">
        <v>2024</v>
      </c>
      <c r="B6651" t="s">
        <v>5172</v>
      </c>
      <c r="C6651" t="s">
        <v>7142</v>
      </c>
      <c r="D6651" t="s">
        <v>7246</v>
      </c>
      <c r="E6651" t="s">
        <v>8056</v>
      </c>
      <c r="F6651" t="s">
        <v>10085</v>
      </c>
      <c r="G6651" t="s">
        <v>12250</v>
      </c>
      <c r="H6651" t="s">
        <v>12757</v>
      </c>
      <c r="I6651" s="1">
        <v>17037.705832259278</v>
      </c>
      <c r="J6651" s="1">
        <v>84340.403079662501</v>
      </c>
      <c r="K6651" s="1">
        <v>1418.8459090258959</v>
      </c>
      <c r="L6651" s="1">
        <v>3231.4475620616581</v>
      </c>
      <c r="M6651" s="1">
        <v>48429.425319167116</v>
      </c>
      <c r="N6651" s="1">
        <v>12612.145060192468</v>
      </c>
      <c r="O6651" s="1">
        <v>8140.4644179465822</v>
      </c>
      <c r="P6651" s="1">
        <v>13485.472888459357</v>
      </c>
      <c r="Q6651" s="1">
        <v>4265.7324114292069</v>
      </c>
      <c r="R6651" s="1">
        <v>7412.6410267587034</v>
      </c>
      <c r="S6651" s="1">
        <v>18191.214883046974</v>
      </c>
      <c r="T6651" s="1">
        <v>12174.249328647276</v>
      </c>
      <c r="U6651" s="1">
        <v>1483.2038494636317</v>
      </c>
      <c r="V6651" s="1">
        <v>18151.153088350122</v>
      </c>
      <c r="W6651" s="1">
        <v>10432.730957723385</v>
      </c>
      <c r="X6651" s="1">
        <v>27448.966456414157</v>
      </c>
      <c r="Y6651" s="1">
        <v>73356.40811902209</v>
      </c>
      <c r="Z6651" s="1">
        <v>15083.176989354657</v>
      </c>
      <c r="AA6651" s="1">
        <v>217533.50643573239</v>
      </c>
      <c r="AB6651" s="1">
        <v>2017.3611120883349</v>
      </c>
      <c r="AC6651" s="1">
        <v>15521.476825732654</v>
      </c>
      <c r="AD6651" s="1">
        <v>18421.735589007571</v>
      </c>
      <c r="AE6651" s="1">
        <v>15729.279426690769</v>
      </c>
      <c r="AF6651" s="1">
        <v>48178.986484303365</v>
      </c>
      <c r="AG6651" s="1">
        <v>251884.71146612789</v>
      </c>
      <c r="AH6651" s="1">
        <v>44189.93387737991</v>
      </c>
      <c r="AI6651" s="1">
        <v>21487.597211576558</v>
      </c>
      <c r="AJ6651" s="1">
        <v>44526.098275553202</v>
      </c>
      <c r="AK6651" s="1">
        <v>2483.2196407514825</v>
      </c>
      <c r="AL6651" s="1">
        <v>1058669.375</v>
      </c>
      <c r="AM6651" s="1">
        <v>843833.5625</v>
      </c>
      <c r="AN6651" s="1">
        <v>214835.75</v>
      </c>
      <c r="AO6651" t="s">
        <v>19461</v>
      </c>
    </row>
    <row r="6652" spans="1:41" x14ac:dyDescent="0.25">
      <c r="A6652" s="1">
        <v>2024</v>
      </c>
      <c r="B6652" t="s">
        <v>5173</v>
      </c>
      <c r="C6652" t="s">
        <v>7142</v>
      </c>
      <c r="D6652" t="s">
        <v>7246</v>
      </c>
      <c r="E6652" t="s">
        <v>8056</v>
      </c>
      <c r="F6652" t="s">
        <v>10085</v>
      </c>
      <c r="G6652" t="s">
        <v>12250</v>
      </c>
      <c r="H6652" t="s">
        <v>12757</v>
      </c>
      <c r="I6652" s="1">
        <v>8509.75755887792</v>
      </c>
      <c r="J6652" s="1">
        <v>17818.173105115609</v>
      </c>
      <c r="K6652" s="1">
        <v>1174.3701485552747</v>
      </c>
      <c r="L6652" s="1">
        <v>3207.9779535409411</v>
      </c>
      <c r="M6652" s="1">
        <v>22454.66569946356</v>
      </c>
      <c r="N6652" s="1">
        <v>16824.861200157666</v>
      </c>
      <c r="O6652" s="1">
        <v>9185.8481018433995</v>
      </c>
      <c r="P6652" s="1">
        <v>11981.295570865163</v>
      </c>
      <c r="Q6652" s="1">
        <v>3203.1602047717829</v>
      </c>
      <c r="R6652" s="1">
        <v>6657.4880114800208</v>
      </c>
      <c r="S6652" s="1">
        <v>20183.540538104771</v>
      </c>
      <c r="T6652" s="1">
        <v>10917.511431292754</v>
      </c>
      <c r="U6652" s="1">
        <v>1683.0671676782129</v>
      </c>
      <c r="V6652" s="1">
        <v>5803.3949954234022</v>
      </c>
      <c r="W6652" s="1">
        <v>3177.2908943827128</v>
      </c>
      <c r="X6652" s="1">
        <v>15513.300066221009</v>
      </c>
      <c r="Y6652" s="1">
        <v>48698.42133748078</v>
      </c>
      <c r="Z6652" s="1">
        <v>15950.883723023524</v>
      </c>
      <c r="AA6652" s="1">
        <v>184496.2562589747</v>
      </c>
      <c r="AB6652" s="1">
        <v>0</v>
      </c>
      <c r="AC6652" s="1">
        <v>11470.94664185387</v>
      </c>
      <c r="AD6652" s="1">
        <v>19287.290337953778</v>
      </c>
      <c r="AE6652" s="1">
        <v>21394.704873167648</v>
      </c>
      <c r="AF6652" s="1">
        <v>28740.995797990807</v>
      </c>
      <c r="AG6652" s="1">
        <v>174031.74781198212</v>
      </c>
      <c r="AH6652" s="1">
        <v>32643.094729811844</v>
      </c>
      <c r="AI6652" s="1">
        <v>5539.0141780602053</v>
      </c>
      <c r="AJ6652" s="1">
        <v>68791.55907002365</v>
      </c>
      <c r="AK6652" s="1">
        <v>1880.0544820439168</v>
      </c>
      <c r="AL6652" s="1">
        <v>771220.6875</v>
      </c>
      <c r="AM6652" s="1">
        <v>629264.6875</v>
      </c>
      <c r="AN6652" s="1">
        <v>141955.96875</v>
      </c>
      <c r="AO6652" t="s">
        <v>19462</v>
      </c>
    </row>
    <row r="6653" spans="1:41" x14ac:dyDescent="0.25">
      <c r="A6653" s="1">
        <v>2024</v>
      </c>
      <c r="B6653" t="s">
        <v>5174</v>
      </c>
      <c r="C6653" t="s">
        <v>7142</v>
      </c>
      <c r="D6653" t="s">
        <v>7246</v>
      </c>
      <c r="E6653" t="s">
        <v>8056</v>
      </c>
      <c r="F6653" t="s">
        <v>10085</v>
      </c>
      <c r="G6653" t="s">
        <v>12250</v>
      </c>
      <c r="H6653" t="s">
        <v>12757</v>
      </c>
      <c r="I6653" s="1">
        <v>15476.565849465525</v>
      </c>
      <c r="J6653" s="1">
        <v>56079.546996477548</v>
      </c>
      <c r="K6653" s="1">
        <v>1098.6477071032837</v>
      </c>
      <c r="L6653" s="1">
        <v>2328.1366965528368</v>
      </c>
      <c r="M6653" s="1">
        <v>21457.659886561982</v>
      </c>
      <c r="N6653" s="1">
        <v>16689.910873879267</v>
      </c>
      <c r="O6653" s="1">
        <v>9769.3050333445717</v>
      </c>
      <c r="P6653" s="1">
        <v>9693.8002343657972</v>
      </c>
      <c r="Q6653" s="1">
        <v>4181.7910283671044</v>
      </c>
      <c r="R6653" s="1">
        <v>8166.3996170901955</v>
      </c>
      <c r="S6653" s="1">
        <v>16227.972195548442</v>
      </c>
      <c r="T6653" s="1">
        <v>10033.16052562056</v>
      </c>
      <c r="U6653" s="1">
        <v>1725.0384284934355</v>
      </c>
      <c r="V6653" s="1">
        <v>25099.530861883919</v>
      </c>
      <c r="W6653" s="1">
        <v>3170.7004534005305</v>
      </c>
      <c r="X6653" s="1">
        <v>16654.990481270856</v>
      </c>
      <c r="Y6653" s="1">
        <v>48883.664490215488</v>
      </c>
      <c r="Z6653" s="1">
        <v>17745.944810343459</v>
      </c>
      <c r="AA6653" s="1">
        <v>183308.61439439305</v>
      </c>
      <c r="AB6653" s="1">
        <v>1117.5477425332042</v>
      </c>
      <c r="AC6653" s="1">
        <v>10682.026978901944</v>
      </c>
      <c r="AD6653" s="1">
        <v>16140.745099271422</v>
      </c>
      <c r="AE6653" s="1">
        <v>17434.417947614245</v>
      </c>
      <c r="AF6653" s="1">
        <v>31766.516142515284</v>
      </c>
      <c r="AG6653" s="1">
        <v>166516.09699311407</v>
      </c>
      <c r="AH6653" s="1">
        <v>32285.712798577009</v>
      </c>
      <c r="AI6653" s="1">
        <v>4493.3038243469755</v>
      </c>
      <c r="AJ6653" s="1">
        <v>43074.963432316159</v>
      </c>
      <c r="AK6653" s="1">
        <v>1783.6853005161236</v>
      </c>
      <c r="AL6653" s="1">
        <v>793086.375</v>
      </c>
      <c r="AM6653" s="1">
        <v>658852.9375</v>
      </c>
      <c r="AN6653" s="1">
        <v>134233.421875</v>
      </c>
      <c r="AO6653" t="s">
        <v>19463</v>
      </c>
    </row>
    <row r="6654" spans="1:41" x14ac:dyDescent="0.25">
      <c r="A6654" s="1">
        <v>2024</v>
      </c>
      <c r="B6654" t="s">
        <v>5175</v>
      </c>
      <c r="C6654" t="s">
        <v>7142</v>
      </c>
      <c r="D6654" t="s">
        <v>7246</v>
      </c>
      <c r="E6654" t="s">
        <v>8056</v>
      </c>
      <c r="F6654" t="s">
        <v>10085</v>
      </c>
      <c r="G6654" t="s">
        <v>12250</v>
      </c>
      <c r="H6654" t="s">
        <v>12757</v>
      </c>
      <c r="I6654" s="1">
        <v>10540.261650173607</v>
      </c>
      <c r="J6654" s="1">
        <v>22624.082247217102</v>
      </c>
      <c r="K6654" s="1">
        <v>1135.2811679665817</v>
      </c>
      <c r="L6654" s="1">
        <v>2334.650788963535</v>
      </c>
      <c r="M6654" s="1">
        <v>14903.998639545156</v>
      </c>
      <c r="N6654" s="1">
        <v>13578.740985809973</v>
      </c>
      <c r="O6654" s="1">
        <v>9808.9666236306184</v>
      </c>
      <c r="P6654" s="1">
        <v>9682.6894824275605</v>
      </c>
      <c r="Q6654" s="1">
        <v>3339.0486346006564</v>
      </c>
      <c r="R6654" s="1">
        <v>6313.3180795478738</v>
      </c>
      <c r="S6654" s="1">
        <v>20860.342968168854</v>
      </c>
      <c r="T6654" s="1">
        <v>10814.9264488752</v>
      </c>
      <c r="U6654" s="1">
        <v>1780.7434449153238</v>
      </c>
      <c r="V6654" s="1">
        <v>5953.3595118570147</v>
      </c>
      <c r="W6654" s="1">
        <v>4030.705920945868</v>
      </c>
      <c r="X6654" s="1">
        <v>14418.786757984466</v>
      </c>
      <c r="Y6654" s="1">
        <v>45409.530063671387</v>
      </c>
      <c r="Z6654" s="1">
        <v>15814.960200031044</v>
      </c>
      <c r="AA6654" s="1">
        <v>230307.66269890754</v>
      </c>
      <c r="AB6654" s="1">
        <v>1154.7365912079447</v>
      </c>
      <c r="AC6654" s="1">
        <v>10850.740003422268</v>
      </c>
      <c r="AD6654" s="1">
        <v>16531.044748305856</v>
      </c>
      <c r="AE6654" s="1">
        <v>16929.767118072188</v>
      </c>
      <c r="AF6654" s="1">
        <v>30248.227312947594</v>
      </c>
      <c r="AG6654" s="1">
        <v>173239.09959772311</v>
      </c>
      <c r="AH6654" s="1">
        <v>32626.226444808581</v>
      </c>
      <c r="AI6654" s="1">
        <v>4776.8786240851941</v>
      </c>
      <c r="AJ6654" s="1">
        <v>44034.489415171542</v>
      </c>
      <c r="AK6654" s="1">
        <v>1847.006327602083</v>
      </c>
      <c r="AL6654" s="1">
        <v>775890.3125</v>
      </c>
      <c r="AM6654" s="1">
        <v>642981.4375</v>
      </c>
      <c r="AN6654" s="1">
        <v>132908.890625</v>
      </c>
      <c r="AO6654" t="s">
        <v>19464</v>
      </c>
    </row>
    <row r="6655" spans="1:41" x14ac:dyDescent="0.25">
      <c r="A6655" s="1">
        <v>2024</v>
      </c>
      <c r="B6655" t="s">
        <v>5176</v>
      </c>
      <c r="C6655" t="s">
        <v>7142</v>
      </c>
      <c r="D6655" t="s">
        <v>7246</v>
      </c>
      <c r="E6655" t="s">
        <v>8056</v>
      </c>
      <c r="F6655" t="s">
        <v>10085</v>
      </c>
      <c r="G6655" t="s">
        <v>12250</v>
      </c>
      <c r="H6655" t="s">
        <v>12757</v>
      </c>
      <c r="I6655" s="1">
        <v>15006.16992961767</v>
      </c>
      <c r="J6655" s="1">
        <v>65830.731555950159</v>
      </c>
      <c r="K6655" s="1">
        <v>1442.7310374276906</v>
      </c>
      <c r="L6655" s="1">
        <v>2813.6568618033129</v>
      </c>
      <c r="M6655" s="1">
        <v>32842.167162773156</v>
      </c>
      <c r="N6655" s="1">
        <v>14583.369963288613</v>
      </c>
      <c r="O6655" s="1">
        <v>9176.8028450576021</v>
      </c>
      <c r="P6655" s="1">
        <v>11347.756255250595</v>
      </c>
      <c r="Q6655" s="1">
        <v>4465.802430004127</v>
      </c>
      <c r="R6655" s="1">
        <v>7368.2071682619016</v>
      </c>
      <c r="S6655" s="1">
        <v>13221.384373908257</v>
      </c>
      <c r="T6655" s="1">
        <v>10460.119743324731</v>
      </c>
      <c r="U6655" s="1">
        <v>1672.023675347486</v>
      </c>
      <c r="V6655" s="1">
        <v>8473.3114688789428</v>
      </c>
      <c r="W6655" s="1">
        <v>5598.2069284845229</v>
      </c>
      <c r="X6655" s="1">
        <v>22995.148752035187</v>
      </c>
      <c r="Y6655" s="1">
        <v>62220.625706016021</v>
      </c>
      <c r="Z6655" s="1">
        <v>17771.995735231838</v>
      </c>
      <c r="AA6655" s="1">
        <v>180113.92624502382</v>
      </c>
      <c r="AB6655" s="1">
        <v>1985.7302449968211</v>
      </c>
      <c r="AC6655" s="1">
        <v>14853.101616968619</v>
      </c>
      <c r="AD6655" s="1">
        <v>16525.113423211871</v>
      </c>
      <c r="AE6655" s="1">
        <v>16081.859448585867</v>
      </c>
      <c r="AF6655" s="1">
        <v>44143.9294311884</v>
      </c>
      <c r="AG6655" s="1">
        <v>230463.29165901759</v>
      </c>
      <c r="AH6655" s="1">
        <v>31063.418571977956</v>
      </c>
      <c r="AI6655" s="1">
        <v>4428.5449763555598</v>
      </c>
      <c r="AJ6655" s="1">
        <v>44118.355198965743</v>
      </c>
      <c r="AK6655" s="1">
        <v>1739.9395306323936</v>
      </c>
      <c r="AL6655" s="1">
        <v>892807.5</v>
      </c>
      <c r="AM6655" s="1">
        <v>741328.1875</v>
      </c>
      <c r="AN6655" s="1">
        <v>151479.296875</v>
      </c>
      <c r="AO6655" t="s">
        <v>19465</v>
      </c>
    </row>
    <row r="6656" spans="1:41" x14ac:dyDescent="0.25">
      <c r="A6656" s="1">
        <v>2024</v>
      </c>
      <c r="B6656" t="s">
        <v>5177</v>
      </c>
      <c r="C6656" t="s">
        <v>7142</v>
      </c>
      <c r="D6656" t="s">
        <v>7246</v>
      </c>
      <c r="E6656" t="s">
        <v>8056</v>
      </c>
      <c r="F6656" t="s">
        <v>10085</v>
      </c>
      <c r="G6656" t="s">
        <v>12250</v>
      </c>
      <c r="H6656" t="s">
        <v>12757</v>
      </c>
      <c r="I6656" s="1">
        <v>15453.302048815945</v>
      </c>
      <c r="J6656" s="1">
        <v>61033.959472239854</v>
      </c>
      <c r="K6656" s="1">
        <v>1459.0118258812965</v>
      </c>
      <c r="L6656" s="1">
        <v>2540.2544684044119</v>
      </c>
      <c r="M6656" s="1">
        <v>47355.878802239909</v>
      </c>
      <c r="N6656" s="1">
        <v>14220.464977112759</v>
      </c>
      <c r="O6656" s="1">
        <v>9173.3585237029038</v>
      </c>
      <c r="P6656" s="1">
        <v>12064.152827680949</v>
      </c>
      <c r="Q6656" s="1">
        <v>5380.0156939589251</v>
      </c>
      <c r="R6656" s="1">
        <v>8258.7870678592735</v>
      </c>
      <c r="S6656" s="1">
        <v>17558.719049270614</v>
      </c>
      <c r="T6656" s="1">
        <v>10845.618025441041</v>
      </c>
      <c r="U6656" s="1">
        <v>1541.1366358045752</v>
      </c>
      <c r="V6656" s="1">
        <v>15512.012015894215</v>
      </c>
      <c r="W6656" s="1">
        <v>8322.1378333447065</v>
      </c>
      <c r="X6656" s="1">
        <v>20919.619340710542</v>
      </c>
      <c r="Y6656" s="1">
        <v>72726.762039752532</v>
      </c>
      <c r="Z6656" s="1">
        <v>32817.767635985714</v>
      </c>
      <c r="AA6656" s="1">
        <v>215013.72210920037</v>
      </c>
      <c r="AB6656" s="1">
        <v>2015.0099415077507</v>
      </c>
      <c r="AC6656" s="1">
        <v>14972.083539131607</v>
      </c>
      <c r="AD6656" s="1">
        <v>18060.071419910528</v>
      </c>
      <c r="AE6656" s="1">
        <v>16005.441080490476</v>
      </c>
      <c r="AF6656" s="1">
        <v>46391.130371467356</v>
      </c>
      <c r="AG6656" s="1">
        <v>266483.49217599613</v>
      </c>
      <c r="AH6656" s="1">
        <v>38624.10289467324</v>
      </c>
      <c r="AI6656" s="1">
        <v>5638.253624052385</v>
      </c>
      <c r="AJ6656" s="1">
        <v>45780.222501861848</v>
      </c>
      <c r="AK6656" s="1">
        <v>2153.3977210493863</v>
      </c>
      <c r="AL6656" s="1">
        <v>1028319.9375</v>
      </c>
      <c r="AM6656" s="1">
        <v>846194.75</v>
      </c>
      <c r="AN6656" s="1">
        <v>182125.171875</v>
      </c>
      <c r="AO6656" t="s">
        <v>19466</v>
      </c>
    </row>
    <row r="6657" spans="1:41" x14ac:dyDescent="0.25">
      <c r="A6657" s="1">
        <v>2024</v>
      </c>
      <c r="B6657" t="s">
        <v>5178</v>
      </c>
      <c r="C6657" t="s">
        <v>7142</v>
      </c>
      <c r="D6657" t="s">
        <v>7246</v>
      </c>
      <c r="E6657" t="s">
        <v>8056</v>
      </c>
      <c r="F6657" t="s">
        <v>10085</v>
      </c>
      <c r="G6657" t="s">
        <v>12250</v>
      </c>
      <c r="H6657" t="s">
        <v>12757</v>
      </c>
      <c r="I6657" s="1">
        <v>10886.487426703743</v>
      </c>
      <c r="J6657" s="1">
        <v>15566.879403166933</v>
      </c>
      <c r="K6657" s="1">
        <v>1161.8708092980094</v>
      </c>
      <c r="L6657" s="1">
        <v>3610.2714834749604</v>
      </c>
      <c r="M6657" s="1">
        <v>22522.077464631046</v>
      </c>
      <c r="N6657" s="1">
        <v>12785.54105885948</v>
      </c>
      <c r="O6657" s="1">
        <v>7868.0438867149569</v>
      </c>
      <c r="P6657" s="1">
        <v>8903.9911377012486</v>
      </c>
      <c r="Q6657" s="1">
        <v>3367.1193964923987</v>
      </c>
      <c r="R6657" s="1">
        <v>8533.260113051585</v>
      </c>
      <c r="S6657" s="1">
        <v>21827.707235423848</v>
      </c>
      <c r="T6657" s="1">
        <v>10390.271768566052</v>
      </c>
      <c r="U6657" s="1">
        <v>1725.8622646447513</v>
      </c>
      <c r="V6657" s="1">
        <v>8035.062815551546</v>
      </c>
      <c r="W6657" s="1">
        <v>3152.7848523138691</v>
      </c>
      <c r="X6657" s="1">
        <v>11290.019019257012</v>
      </c>
      <c r="Y6657" s="1">
        <v>47721.422927729698</v>
      </c>
      <c r="Z6657" s="1">
        <v>13735.491473669905</v>
      </c>
      <c r="AA6657" s="1">
        <v>186203.75785907437</v>
      </c>
      <c r="AB6657" s="1">
        <v>0</v>
      </c>
      <c r="AC6657" s="1">
        <v>9909.0636083817935</v>
      </c>
      <c r="AD6657" s="1">
        <v>21516.341729197051</v>
      </c>
      <c r="AE6657" s="1">
        <v>22440.445427707335</v>
      </c>
      <c r="AF6657" s="1">
        <v>30197.266381029433</v>
      </c>
      <c r="AG6657" s="1">
        <v>204807.56662691358</v>
      </c>
      <c r="AH6657" s="1">
        <v>32642.610715675401</v>
      </c>
      <c r="AI6657" s="1">
        <v>5285.301900212924</v>
      </c>
      <c r="AJ6657" s="1">
        <v>45682.932529328136</v>
      </c>
      <c r="AK6657" s="1">
        <v>2672.8037734012601</v>
      </c>
      <c r="AL6657" s="1">
        <v>774442.3125</v>
      </c>
      <c r="AM6657" s="1">
        <v>634112.4375</v>
      </c>
      <c r="AN6657" s="1">
        <v>140329.828125</v>
      </c>
      <c r="AO6657" t="s">
        <v>19467</v>
      </c>
    </row>
    <row r="6658" spans="1:41" x14ac:dyDescent="0.25">
      <c r="A6658" s="1">
        <v>2024</v>
      </c>
      <c r="B6658" t="s">
        <v>5179</v>
      </c>
      <c r="C6658" t="s">
        <v>7142</v>
      </c>
      <c r="D6658" t="s">
        <v>7246</v>
      </c>
      <c r="E6658" t="s">
        <v>8056</v>
      </c>
      <c r="F6658" t="s">
        <v>10085</v>
      </c>
      <c r="G6658" t="s">
        <v>12251</v>
      </c>
      <c r="H6658" t="s">
        <v>12757</v>
      </c>
      <c r="I6658" s="1">
        <v>17028</v>
      </c>
      <c r="J6658" s="1">
        <v>89362.4959358661</v>
      </c>
      <c r="K6658" s="1">
        <v>1472.4295427757761</v>
      </c>
      <c r="L6658" s="1">
        <v>3437.0309738368801</v>
      </c>
      <c r="M6658" s="1">
        <v>50416.417265847303</v>
      </c>
      <c r="N6658" s="1">
        <v>13117.132528737009</v>
      </c>
      <c r="O6658" s="1">
        <v>8474.45634814392</v>
      </c>
      <c r="P6658" s="1">
        <v>13915.255611953509</v>
      </c>
      <c r="Q6658" s="1">
        <v>4441.3525892500111</v>
      </c>
      <c r="R6658" s="1">
        <v>7716.065829262694</v>
      </c>
      <c r="S6658" s="1">
        <v>18873.009442870629</v>
      </c>
      <c r="T6658" s="1">
        <v>12950.9355556757</v>
      </c>
      <c r="U6658" s="1">
        <v>1499.087955</v>
      </c>
      <c r="V6658" s="1">
        <v>18895</v>
      </c>
      <c r="W6658" s="1">
        <v>10796.92120095033</v>
      </c>
      <c r="X6658" s="1">
        <v>28603.17422572236</v>
      </c>
      <c r="Y6658" s="1">
        <v>77810.095698123361</v>
      </c>
      <c r="Z6658" s="1">
        <v>15700.583117967481</v>
      </c>
      <c r="AA6658" s="1">
        <v>235578</v>
      </c>
      <c r="AB6658" s="1">
        <v>2100</v>
      </c>
      <c r="AC6658" s="1">
        <v>16157.953008</v>
      </c>
      <c r="AD6658" s="1">
        <v>19180.158332834912</v>
      </c>
      <c r="AE6658" s="1">
        <v>16374.629879270829</v>
      </c>
      <c r="AF6658" s="1">
        <v>51317.024812952841</v>
      </c>
      <c r="AG6658" s="1">
        <v>267463</v>
      </c>
      <c r="AH6658" s="1">
        <v>47190.189419266579</v>
      </c>
      <c r="AI6658" s="1">
        <v>22369.203431999998</v>
      </c>
      <c r="AJ6658" s="1">
        <v>47280.000986751358</v>
      </c>
      <c r="AK6658" s="1">
        <v>2586</v>
      </c>
      <c r="AL6658" s="1">
        <v>1122105.75</v>
      </c>
      <c r="AM6658" s="1">
        <v>897092.6875</v>
      </c>
      <c r="AN6658" s="1">
        <v>225012.890625</v>
      </c>
      <c r="AO6658" t="s">
        <v>19468</v>
      </c>
    </row>
    <row r="6659" spans="1:41" x14ac:dyDescent="0.25">
      <c r="A6659" s="1">
        <v>2024</v>
      </c>
      <c r="B6659" t="s">
        <v>5180</v>
      </c>
      <c r="C6659" t="s">
        <v>7142</v>
      </c>
      <c r="D6659" t="s">
        <v>7246</v>
      </c>
      <c r="E6659" t="s">
        <v>8056</v>
      </c>
      <c r="F6659" t="s">
        <v>10085</v>
      </c>
      <c r="G6659" t="s">
        <v>12251</v>
      </c>
      <c r="H6659" t="s">
        <v>12757</v>
      </c>
      <c r="I6659" s="1">
        <v>9174.9</v>
      </c>
      <c r="J6659" s="1">
        <v>16130.36</v>
      </c>
      <c r="K6659" s="1">
        <v>1209.8190696298129</v>
      </c>
      <c r="L6659" s="1">
        <v>3693.2523000000001</v>
      </c>
      <c r="M6659" s="1">
        <v>22795.96224162705</v>
      </c>
      <c r="N6659" s="1">
        <v>13093.368184499979</v>
      </c>
      <c r="O6659" s="1">
        <v>8318</v>
      </c>
      <c r="P6659" s="1">
        <v>10268</v>
      </c>
      <c r="Q6659" s="1">
        <v>3321.9874797007019</v>
      </c>
      <c r="R6659" s="1">
        <v>9165.643594736357</v>
      </c>
      <c r="S6659" s="1">
        <v>26099.93541446278</v>
      </c>
      <c r="T6659" s="1">
        <v>11802.61112633349</v>
      </c>
      <c r="U6659" s="1">
        <v>1721.24402288397</v>
      </c>
      <c r="V6659" s="1">
        <v>8092</v>
      </c>
      <c r="W6659" s="1">
        <v>3113.2161412611199</v>
      </c>
      <c r="X6659" s="1">
        <v>12534.449521699629</v>
      </c>
      <c r="Y6659" s="1">
        <v>52747</v>
      </c>
      <c r="Z6659" s="1">
        <v>16422.003000000001</v>
      </c>
      <c r="AA6659" s="1">
        <v>191542.6362321284</v>
      </c>
      <c r="AB6659" s="1">
        <v>831</v>
      </c>
      <c r="AC6659" s="1">
        <v>10378.799999999999</v>
      </c>
      <c r="AD6659" s="1">
        <v>25839.402301105551</v>
      </c>
      <c r="AE6659" s="1">
        <v>22158.808861110581</v>
      </c>
      <c r="AF6659" s="1">
        <v>30891.736649031842</v>
      </c>
      <c r="AG6659" s="1">
        <v>218843</v>
      </c>
      <c r="AH6659" s="1">
        <v>38758.972801029617</v>
      </c>
      <c r="AI6659" s="1">
        <v>5218.9692471736316</v>
      </c>
      <c r="AJ6659" s="1">
        <v>53878.699797357418</v>
      </c>
      <c r="AK6659" s="1">
        <v>3281.9131356601229</v>
      </c>
      <c r="AL6659" s="1">
        <v>831327.8125</v>
      </c>
      <c r="AM6659" s="1">
        <v>671523.4375</v>
      </c>
      <c r="AN6659" s="1">
        <v>159804.25</v>
      </c>
      <c r="AO6659" t="s">
        <v>19469</v>
      </c>
    </row>
    <row r="6660" spans="1:41" x14ac:dyDescent="0.25">
      <c r="A6660" s="1">
        <v>2024</v>
      </c>
      <c r="B6660" t="s">
        <v>5181</v>
      </c>
      <c r="C6660" t="s">
        <v>7142</v>
      </c>
      <c r="D6660" t="s">
        <v>7246</v>
      </c>
      <c r="E6660" t="s">
        <v>8056</v>
      </c>
      <c r="F6660" t="s">
        <v>10085</v>
      </c>
      <c r="G6660" t="s">
        <v>12251</v>
      </c>
      <c r="H6660" t="s">
        <v>12757</v>
      </c>
      <c r="I6660" s="1">
        <v>16080</v>
      </c>
      <c r="J6660" s="1">
        <v>89454.972926207454</v>
      </c>
      <c r="K6660" s="1">
        <v>2218.8600714405338</v>
      </c>
      <c r="L6660" s="1">
        <v>4199.0958464000014</v>
      </c>
      <c r="M6660" s="1">
        <v>43664.080758355347</v>
      </c>
      <c r="N6660" s="1">
        <v>13093.84089102168</v>
      </c>
      <c r="O6660" s="1">
        <v>9089.8523865360003</v>
      </c>
      <c r="P6660" s="1">
        <v>14675.548943649999</v>
      </c>
      <c r="Q6660" s="1">
        <v>4998</v>
      </c>
      <c r="R6660" s="1">
        <v>8004.2727060294264</v>
      </c>
      <c r="S6660" s="1">
        <v>23583.580571250001</v>
      </c>
      <c r="T6660" s="1">
        <v>14529.65990088766</v>
      </c>
      <c r="U6660" s="1">
        <v>1693.366</v>
      </c>
      <c r="V6660" s="1">
        <v>15165</v>
      </c>
      <c r="W6660" s="1">
        <v>10660.6419408027</v>
      </c>
      <c r="X6660" s="1">
        <v>30538.696950877489</v>
      </c>
      <c r="Y6660" s="1">
        <v>80189.416828904301</v>
      </c>
      <c r="Z6660" s="1">
        <v>15462.50394145933</v>
      </c>
      <c r="AA6660" s="1">
        <v>224944</v>
      </c>
      <c r="AB6660" s="1">
        <v>2658.4761927587492</v>
      </c>
      <c r="AC6660" s="1">
        <v>18255.361642402138</v>
      </c>
      <c r="AD6660" s="1">
        <v>21976.372901576098</v>
      </c>
      <c r="AE6660" s="1">
        <v>15295.851578671531</v>
      </c>
      <c r="AF6660" s="1">
        <v>48279.342494412747</v>
      </c>
      <c r="AG6660" s="1">
        <v>237637</v>
      </c>
      <c r="AH6660" s="1">
        <v>42329.629736579031</v>
      </c>
      <c r="AI6660" s="1">
        <v>33895.191600000013</v>
      </c>
      <c r="AJ6660" s="1">
        <v>48818.731362591352</v>
      </c>
      <c r="AK6660" s="1">
        <v>2431</v>
      </c>
      <c r="AL6660" s="1">
        <v>1093822.375</v>
      </c>
      <c r="AM6660" s="1">
        <v>856246.3125</v>
      </c>
      <c r="AN6660" s="1">
        <v>237576.03125</v>
      </c>
      <c r="AO6660" t="s">
        <v>19470</v>
      </c>
    </row>
    <row r="6661" spans="1:41" x14ac:dyDescent="0.25">
      <c r="A6661" s="1">
        <v>2024</v>
      </c>
      <c r="B6661" t="s">
        <v>5182</v>
      </c>
      <c r="C6661" t="s">
        <v>7142</v>
      </c>
      <c r="D6661" t="s">
        <v>7246</v>
      </c>
      <c r="E6661" t="s">
        <v>8056</v>
      </c>
      <c r="F6661" t="s">
        <v>10085</v>
      </c>
      <c r="G6661" t="s">
        <v>12251</v>
      </c>
      <c r="H6661" t="s">
        <v>12757</v>
      </c>
      <c r="I6661" s="1">
        <v>16035.651920383951</v>
      </c>
      <c r="J6661" s="1">
        <v>58333.546554442939</v>
      </c>
      <c r="K6661" s="1">
        <v>1117.177556877949</v>
      </c>
      <c r="L6661" s="1">
        <v>2417.7300000000009</v>
      </c>
      <c r="M6661" s="1">
        <v>21796.873624854721</v>
      </c>
      <c r="N6661" s="1">
        <v>17037.0233295859</v>
      </c>
      <c r="O6661" s="1">
        <v>9904.2944568709645</v>
      </c>
      <c r="P6661" s="1">
        <v>9674.5461726975245</v>
      </c>
      <c r="Q6661" s="1">
        <v>3772.0126883329758</v>
      </c>
      <c r="R6661" s="1">
        <v>8260.8290542722025</v>
      </c>
      <c r="S6661" s="1">
        <v>16469</v>
      </c>
      <c r="T6661" s="1">
        <v>10395.605292225981</v>
      </c>
      <c r="U6661" s="1">
        <v>1659.9022125249339</v>
      </c>
      <c r="V6661" s="1">
        <v>25691</v>
      </c>
      <c r="W6661" s="1">
        <v>3239.8170427633622</v>
      </c>
      <c r="X6661" s="1">
        <v>17256.646771169238</v>
      </c>
      <c r="Y6661" s="1">
        <v>49843.976699623978</v>
      </c>
      <c r="Z6661" s="1">
        <v>18063</v>
      </c>
      <c r="AA6661" s="1">
        <v>198023</v>
      </c>
      <c r="AB6661" s="1">
        <v>1008.038</v>
      </c>
      <c r="AC6661" s="1">
        <v>10850.899520000001</v>
      </c>
      <c r="AD6661" s="1">
        <v>16428.070905503999</v>
      </c>
      <c r="AE6661" s="1">
        <v>17710.030205345669</v>
      </c>
      <c r="AF6661" s="1">
        <v>32914.071541408834</v>
      </c>
      <c r="AG6661" s="1">
        <v>172648</v>
      </c>
      <c r="AH6661" s="1">
        <v>34032</v>
      </c>
      <c r="AI6661" s="1">
        <v>4564.3362852769942</v>
      </c>
      <c r="AJ6661" s="1">
        <v>44631.032930845118</v>
      </c>
      <c r="AK6661" s="1">
        <v>1811.8827163538499</v>
      </c>
      <c r="AL6661" s="1">
        <v>825589.9375</v>
      </c>
      <c r="AM6661" s="1">
        <v>687566.3125</v>
      </c>
      <c r="AN6661" s="1">
        <v>138023.75</v>
      </c>
      <c r="AO6661" t="s">
        <v>19471</v>
      </c>
    </row>
    <row r="6662" spans="1:41" x14ac:dyDescent="0.25">
      <c r="A6662" s="1">
        <v>2024</v>
      </c>
      <c r="B6662" t="s">
        <v>5183</v>
      </c>
      <c r="C6662" t="s">
        <v>7142</v>
      </c>
      <c r="D6662" t="s">
        <v>7246</v>
      </c>
      <c r="E6662" t="s">
        <v>8056</v>
      </c>
      <c r="F6662" t="s">
        <v>10085</v>
      </c>
      <c r="G6662" t="s">
        <v>12251</v>
      </c>
      <c r="H6662" t="s">
        <v>12757</v>
      </c>
      <c r="I6662" s="1">
        <v>8616.6174197668606</v>
      </c>
      <c r="J6662" s="1">
        <v>17705.5</v>
      </c>
      <c r="K6662" s="1">
        <v>1223.424510181253</v>
      </c>
      <c r="L6662" s="1">
        <v>3292.0416</v>
      </c>
      <c r="M6662" s="1">
        <v>22830.000301133809</v>
      </c>
      <c r="N6662" s="1">
        <v>17036.136587838821</v>
      </c>
      <c r="O6662" s="1">
        <v>9216.5338219709574</v>
      </c>
      <c r="P6662" s="1">
        <v>10151.304601600001</v>
      </c>
      <c r="Q6662" s="1">
        <v>3139.5968950926358</v>
      </c>
      <c r="R6662" s="1">
        <v>6917.152178593501</v>
      </c>
      <c r="S6662" s="1">
        <v>20173.78835490884</v>
      </c>
      <c r="T6662" s="1">
        <v>10420.05642600658</v>
      </c>
      <c r="U6662" s="1">
        <v>1687.4941400823241</v>
      </c>
      <c r="V6662" s="1">
        <v>5819</v>
      </c>
      <c r="W6662" s="1">
        <v>3172.7031089817829</v>
      </c>
      <c r="X6662" s="1">
        <v>15400.10367035928</v>
      </c>
      <c r="Y6662" s="1">
        <v>50411.20678</v>
      </c>
      <c r="Z6662" s="1">
        <v>15602.12837273707</v>
      </c>
      <c r="AA6662" s="1">
        <v>187341.62715079889</v>
      </c>
      <c r="AB6662" s="1">
        <v>1000</v>
      </c>
      <c r="AC6662" s="1">
        <v>11425.010200000001</v>
      </c>
      <c r="AD6662" s="1">
        <v>19249.457724383959</v>
      </c>
      <c r="AE6662" s="1">
        <v>21408.01557399975</v>
      </c>
      <c r="AF6662" s="1">
        <v>29101.906057952179</v>
      </c>
      <c r="AG6662" s="1">
        <v>186839.93386737729</v>
      </c>
      <c r="AH6662" s="1">
        <v>33789.304521121237</v>
      </c>
      <c r="AI6662" s="1">
        <v>5498.5974750436344</v>
      </c>
      <c r="AJ6662" s="1">
        <v>69882.715815047413</v>
      </c>
      <c r="AK6662" s="1">
        <v>2097.5451149790042</v>
      </c>
      <c r="AL6662" s="1">
        <v>790448.875</v>
      </c>
      <c r="AM6662" s="1">
        <v>646377.3125</v>
      </c>
      <c r="AN6662" s="1">
        <v>144071.515625</v>
      </c>
      <c r="AO6662" t="s">
        <v>19472</v>
      </c>
    </row>
    <row r="6663" spans="1:41" x14ac:dyDescent="0.25">
      <c r="A6663" s="1">
        <v>2024</v>
      </c>
      <c r="B6663" t="s">
        <v>5184</v>
      </c>
      <c r="C6663" t="s">
        <v>7142</v>
      </c>
      <c r="D6663" t="s">
        <v>7246</v>
      </c>
      <c r="E6663" t="s">
        <v>8056</v>
      </c>
      <c r="F6663" t="s">
        <v>10085</v>
      </c>
      <c r="G6663" t="s">
        <v>12251</v>
      </c>
      <c r="H6663" t="s">
        <v>12757</v>
      </c>
      <c r="I6663" s="1">
        <v>10374.99672254277</v>
      </c>
      <c r="J6663" s="1">
        <v>23184.949467980881</v>
      </c>
      <c r="K6663" s="1">
        <v>1112.905077276532</v>
      </c>
      <c r="L6663" s="1">
        <v>2378.4685434346002</v>
      </c>
      <c r="M6663" s="1">
        <v>14959.33344979657</v>
      </c>
      <c r="N6663" s="1">
        <v>14051</v>
      </c>
      <c r="O6663" s="1">
        <v>9848.5297354409595</v>
      </c>
      <c r="P6663" s="1">
        <v>8460.66</v>
      </c>
      <c r="Q6663" s="1">
        <v>3334.8569812136661</v>
      </c>
      <c r="R6663" s="1">
        <v>6288.9106265868322</v>
      </c>
      <c r="S6663" s="1">
        <v>20530.017986652249</v>
      </c>
      <c r="T6663" s="1">
        <v>10031.36542317945</v>
      </c>
      <c r="U6663" s="1">
        <v>1738.9395871560221</v>
      </c>
      <c r="V6663" s="1">
        <v>6029</v>
      </c>
      <c r="W6663" s="1">
        <v>4073.5171233319661</v>
      </c>
      <c r="X6663" s="1">
        <v>14744.766500134299</v>
      </c>
      <c r="Y6663" s="1">
        <v>45891.157569999981</v>
      </c>
      <c r="Z6663" s="1">
        <v>15920.379680371439</v>
      </c>
      <c r="AA6663" s="1">
        <v>252254.69497049539</v>
      </c>
      <c r="AB6663" s="1">
        <v>1009</v>
      </c>
      <c r="AC6663" s="1">
        <v>10979.86887</v>
      </c>
      <c r="AD6663" s="1">
        <v>16641.237510399998</v>
      </c>
      <c r="AE6663" s="1">
        <v>16992.62309878823</v>
      </c>
      <c r="AF6663" s="1">
        <v>30815.939368150561</v>
      </c>
      <c r="AG6663" s="1">
        <v>179531</v>
      </c>
      <c r="AH6663" s="1">
        <v>34062.899866697597</v>
      </c>
      <c r="AI6663" s="1">
        <v>4794.6139767680961</v>
      </c>
      <c r="AJ6663" s="1">
        <v>45081.938002824172</v>
      </c>
      <c r="AK6663" s="1">
        <v>1853.863799019173</v>
      </c>
      <c r="AL6663" s="1">
        <v>806971.4375</v>
      </c>
      <c r="AM6663" s="1">
        <v>673309.375</v>
      </c>
      <c r="AN6663" s="1">
        <v>133662.046875</v>
      </c>
      <c r="AO6663" t="s">
        <v>19473</v>
      </c>
    </row>
    <row r="6664" spans="1:41" x14ac:dyDescent="0.25">
      <c r="A6664" s="1">
        <v>2024</v>
      </c>
      <c r="B6664" t="s">
        <v>5185</v>
      </c>
      <c r="C6664" t="s">
        <v>7142</v>
      </c>
      <c r="D6664" t="s">
        <v>7246</v>
      </c>
      <c r="E6664" t="s">
        <v>8056</v>
      </c>
      <c r="F6664" t="s">
        <v>10085</v>
      </c>
      <c r="G6664" t="s">
        <v>12251</v>
      </c>
      <c r="H6664" t="s">
        <v>12757</v>
      </c>
      <c r="I6664" s="1">
        <v>16274.151039168</v>
      </c>
      <c r="J6664" s="1">
        <v>61166.211653836202</v>
      </c>
      <c r="K6664" s="1">
        <v>1489.836817170949</v>
      </c>
      <c r="L6664" s="1">
        <v>2679.6481295264662</v>
      </c>
      <c r="M6664" s="1">
        <v>48893.460667200001</v>
      </c>
      <c r="N6664" s="1">
        <v>14682.182230366019</v>
      </c>
      <c r="O6664" s="1">
        <v>9471.2051704882979</v>
      </c>
      <c r="P6664" s="1">
        <v>12408.083372838821</v>
      </c>
      <c r="Q6664" s="1">
        <v>5554.6975871780769</v>
      </c>
      <c r="R6664" s="1">
        <v>8526.9388062133876</v>
      </c>
      <c r="S6664" s="1">
        <v>18128.827104805441</v>
      </c>
      <c r="T6664" s="1">
        <v>11389.84590778213</v>
      </c>
      <c r="U6664" s="1">
        <v>1529.6878947</v>
      </c>
      <c r="V6664" s="1">
        <v>16016</v>
      </c>
      <c r="W6664" s="1">
        <v>8592.3464860799995</v>
      </c>
      <c r="X6664" s="1">
        <v>22340</v>
      </c>
      <c r="Y6664" s="1">
        <v>76574.527102193766</v>
      </c>
      <c r="Z6664" s="1">
        <v>33883.316531747718</v>
      </c>
      <c r="AA6664" s="1">
        <v>232511</v>
      </c>
      <c r="AB6664" s="1">
        <v>2080</v>
      </c>
      <c r="AC6664" s="1">
        <v>15579.80744</v>
      </c>
      <c r="AD6664" s="1">
        <v>18032.59134585036</v>
      </c>
      <c r="AE6664" s="1">
        <v>16525.11628383366</v>
      </c>
      <c r="AF6664" s="1">
        <v>48855.335911902468</v>
      </c>
      <c r="AG6664" s="1">
        <v>280638</v>
      </c>
      <c r="AH6664" s="1">
        <v>42264.107287551567</v>
      </c>
      <c r="AI6664" s="1">
        <v>5821.3201564800002</v>
      </c>
      <c r="AJ6664" s="1">
        <v>48211.977818624408</v>
      </c>
      <c r="AK6664" s="1">
        <v>2223</v>
      </c>
      <c r="AL6664" s="1">
        <v>1082343.125</v>
      </c>
      <c r="AM6664" s="1">
        <v>891616.6875</v>
      </c>
      <c r="AN6664" s="1">
        <v>190726.53125</v>
      </c>
      <c r="AO6664" t="s">
        <v>19474</v>
      </c>
    </row>
    <row r="6665" spans="1:41" x14ac:dyDescent="0.25">
      <c r="A6665" s="1">
        <v>2024</v>
      </c>
      <c r="B6665" t="s">
        <v>5186</v>
      </c>
      <c r="C6665" t="s">
        <v>7142</v>
      </c>
      <c r="D6665" t="s">
        <v>7246</v>
      </c>
      <c r="E6665" t="s">
        <v>8056</v>
      </c>
      <c r="F6665" t="s">
        <v>10085</v>
      </c>
      <c r="G6665" t="s">
        <v>12251</v>
      </c>
      <c r="H6665" t="s">
        <v>12757</v>
      </c>
      <c r="I6665" s="1">
        <v>15676.18087615488</v>
      </c>
      <c r="J6665" s="1">
        <v>64398.761784958777</v>
      </c>
      <c r="K6665" s="1">
        <v>1460</v>
      </c>
      <c r="L6665" s="1">
        <v>2944.1845854004769</v>
      </c>
      <c r="M6665" s="1">
        <v>32642.148946607998</v>
      </c>
      <c r="N6665" s="1">
        <v>15023.803065764059</v>
      </c>
      <c r="O6665" s="1">
        <v>9398.5668626121187</v>
      </c>
      <c r="P6665" s="1">
        <v>11679.069591551999</v>
      </c>
      <c r="Q6665" s="1">
        <v>4614.2190319647516</v>
      </c>
      <c r="R6665" s="1">
        <v>7534.1601625500807</v>
      </c>
      <c r="S6665" s="1">
        <v>13342.861302220899</v>
      </c>
      <c r="T6665" s="1">
        <v>10909.228445000001</v>
      </c>
      <c r="U6665" s="1">
        <v>1630.1165877051001</v>
      </c>
      <c r="V6665" s="1">
        <v>8733</v>
      </c>
      <c r="W6665" s="1">
        <v>5733.4916110176</v>
      </c>
      <c r="X6665" s="1">
        <v>24231.702582288912</v>
      </c>
      <c r="Y6665" s="1">
        <v>65620.939840815059</v>
      </c>
      <c r="Z6665" s="1">
        <v>18308.728687804029</v>
      </c>
      <c r="AA6665" s="1">
        <v>198023</v>
      </c>
      <c r="AB6665" s="1">
        <v>2028</v>
      </c>
      <c r="AC6665" s="1">
        <v>15212.040209999999</v>
      </c>
      <c r="AD6665" s="1">
        <v>17073.18360939484</v>
      </c>
      <c r="AE6665" s="1">
        <v>16470.489107660022</v>
      </c>
      <c r="AF6665" s="1">
        <v>46191.800547780033</v>
      </c>
      <c r="AG6665" s="1">
        <v>247777</v>
      </c>
      <c r="AH6665" s="1">
        <v>32930.801947872867</v>
      </c>
      <c r="AI6665" s="1">
        <v>4535.5639395456019</v>
      </c>
      <c r="AJ6665" s="1">
        <v>47009.960948546774</v>
      </c>
      <c r="AK6665" s="1">
        <v>1781</v>
      </c>
      <c r="AL6665" s="1">
        <v>942914</v>
      </c>
      <c r="AM6665" s="1">
        <v>786847.4375</v>
      </c>
      <c r="AN6665" s="1">
        <v>156066.546875</v>
      </c>
      <c r="AO6665" t="s">
        <v>19475</v>
      </c>
    </row>
    <row r="6666" spans="1:41" x14ac:dyDescent="0.25">
      <c r="A6666" s="1">
        <v>2024</v>
      </c>
      <c r="B6666" t="s">
        <v>5187</v>
      </c>
      <c r="C6666" t="s">
        <v>7142</v>
      </c>
      <c r="D6666" t="s">
        <v>7246</v>
      </c>
      <c r="E6666" t="s">
        <v>8057</v>
      </c>
      <c r="F6666" t="s">
        <v>10086</v>
      </c>
      <c r="G6666" t="s">
        <v>12252</v>
      </c>
      <c r="H6666" t="s">
        <v>12757</v>
      </c>
      <c r="I6666" s="1">
        <v>423.55047677894447</v>
      </c>
      <c r="J6666" s="1">
        <v>5551.1691823048022</v>
      </c>
      <c r="K6666" s="1">
        <v>471.77652116466589</v>
      </c>
      <c r="L6666" s="1">
        <v>488.55079747274289</v>
      </c>
      <c r="M6666" s="1">
        <v>1452.3325555742863</v>
      </c>
      <c r="N6666" s="1">
        <v>898.84330561469108</v>
      </c>
      <c r="O6666" s="1">
        <v>115.32314961802945</v>
      </c>
      <c r="P6666" s="1">
        <v>909.68577846332437</v>
      </c>
      <c r="Q6666" s="1">
        <v>0</v>
      </c>
      <c r="R6666" s="1">
        <v>104.83922692548131</v>
      </c>
      <c r="S6666" s="1">
        <v>3459.6944885408834</v>
      </c>
      <c r="T6666" s="1">
        <v>1520.1687904194789</v>
      </c>
      <c r="U6666" s="1">
        <v>23.064629923605889</v>
      </c>
      <c r="V6666" s="1">
        <v>617.50304659108497</v>
      </c>
      <c r="W6666" s="1">
        <v>622.74500793735899</v>
      </c>
      <c r="X6666" s="1">
        <v>539.92201866622872</v>
      </c>
      <c r="Y6666" s="1">
        <v>4063.5684356316556</v>
      </c>
      <c r="Z6666" s="1">
        <v>0</v>
      </c>
      <c r="AA6666" s="1">
        <v>13073.45159760752</v>
      </c>
      <c r="AB6666" s="1">
        <v>55.564790270505092</v>
      </c>
      <c r="AC6666" s="1">
        <v>298.83487517596529</v>
      </c>
      <c r="AD6666" s="1">
        <v>0</v>
      </c>
      <c r="AE6666" s="1">
        <v>524.19613462740654</v>
      </c>
      <c r="AF6666" s="1">
        <v>4110.7460877481226</v>
      </c>
      <c r="AG6666" s="1">
        <v>18172.831595262931</v>
      </c>
      <c r="AH6666" s="1">
        <v>1812.6702335415719</v>
      </c>
      <c r="AI6666" s="1">
        <v>115.32314961802945</v>
      </c>
      <c r="AJ6666" s="1">
        <v>1685.8147689617415</v>
      </c>
      <c r="AK6666" s="1">
        <v>0</v>
      </c>
      <c r="AL6666" s="1">
        <v>61112.17578125</v>
      </c>
      <c r="AM6666" s="1">
        <v>50946.6484375</v>
      </c>
      <c r="AN6666" s="1">
        <v>10165.5205078125</v>
      </c>
      <c r="AO6666" t="s">
        <v>19476</v>
      </c>
    </row>
    <row r="6667" spans="1:41" x14ac:dyDescent="0.25">
      <c r="A6667" s="1">
        <v>2024</v>
      </c>
      <c r="B6667" t="s">
        <v>5188</v>
      </c>
      <c r="C6667" t="s">
        <v>7142</v>
      </c>
      <c r="D6667" t="s">
        <v>7246</v>
      </c>
      <c r="E6667" t="s">
        <v>8057</v>
      </c>
      <c r="F6667" t="s">
        <v>10086</v>
      </c>
      <c r="G6667" t="s">
        <v>12252</v>
      </c>
      <c r="H6667" t="s">
        <v>12757</v>
      </c>
      <c r="I6667" s="1">
        <v>368.06732535978188</v>
      </c>
      <c r="J6667" s="1"/>
      <c r="K6667" s="1"/>
      <c r="L6667" s="1">
        <v>583.14281066037722</v>
      </c>
      <c r="M6667" s="1">
        <v>2605.2958270948416</v>
      </c>
      <c r="N6667" s="1">
        <v>1152.9819830547383</v>
      </c>
      <c r="O6667" s="1">
        <v>310.41822620704494</v>
      </c>
      <c r="P6667" s="1">
        <v>761.29626522668912</v>
      </c>
      <c r="Q6667" s="1">
        <v>0</v>
      </c>
      <c r="R6667" s="1">
        <v>332.5909566504053</v>
      </c>
      <c r="S6667" s="1">
        <v>3021.034522907848</v>
      </c>
      <c r="T6667" s="1">
        <v>1607.5229571436255</v>
      </c>
      <c r="U6667" s="1">
        <v>46.562733931056741</v>
      </c>
      <c r="V6667" s="1">
        <v>467.84461235490346</v>
      </c>
      <c r="W6667" s="1">
        <v>665.18191330081061</v>
      </c>
      <c r="X6667" s="1">
        <v>47.67137045322476</v>
      </c>
      <c r="Y6667" s="1">
        <v>2648.5326514593939</v>
      </c>
      <c r="Z6667" s="1">
        <v>0</v>
      </c>
      <c r="AA6667" s="1">
        <v>4985.5384401895753</v>
      </c>
      <c r="AB6667" s="1"/>
      <c r="AC6667" s="1">
        <v>161.64480354653392</v>
      </c>
      <c r="AD6667" s="1">
        <v>0</v>
      </c>
      <c r="AE6667" s="1">
        <v>388.02278275880616</v>
      </c>
      <c r="AF6667" s="1">
        <v>8575.3034989696171</v>
      </c>
      <c r="AG6667" s="1">
        <v>15422.242659879294</v>
      </c>
      <c r="AH6667" s="1">
        <v>2018.8271068679601</v>
      </c>
      <c r="AI6667" s="1">
        <v>116.40683482764184</v>
      </c>
      <c r="AJ6667" s="1">
        <v>1564.8578835420535</v>
      </c>
      <c r="AK6667" s="1"/>
      <c r="AL6667" s="1">
        <v>47850.98828125</v>
      </c>
      <c r="AM6667" s="1">
        <v>37458.62890625</v>
      </c>
      <c r="AN6667" s="1">
        <v>10392.3583984375</v>
      </c>
      <c r="AO6667" t="s">
        <v>19477</v>
      </c>
    </row>
    <row r="6668" spans="1:41" x14ac:dyDescent="0.25">
      <c r="A6668" s="1">
        <v>2024</v>
      </c>
      <c r="B6668" t="s">
        <v>5189</v>
      </c>
      <c r="C6668" t="s">
        <v>7142</v>
      </c>
      <c r="D6668" t="s">
        <v>7246</v>
      </c>
      <c r="E6668" t="s">
        <v>8057</v>
      </c>
      <c r="F6668" t="s">
        <v>10086</v>
      </c>
      <c r="G6668" t="s">
        <v>12252</v>
      </c>
      <c r="H6668" t="s">
        <v>12757</v>
      </c>
      <c r="I6668" s="1">
        <v>216.14606217175219</v>
      </c>
      <c r="J6668" s="1">
        <v>6249.8757303849443</v>
      </c>
      <c r="K6668" s="1"/>
      <c r="L6668" s="1">
        <v>567.04349015652974</v>
      </c>
      <c r="M6668" s="1">
        <v>2533.3692050719487</v>
      </c>
      <c r="N6668" s="1">
        <v>1096.4497381612821</v>
      </c>
      <c r="O6668" s="1">
        <v>312.62854020036809</v>
      </c>
      <c r="P6668" s="1">
        <v>876.11022105751169</v>
      </c>
      <c r="Q6668" s="1">
        <v>0</v>
      </c>
      <c r="R6668" s="1">
        <v>107.80294489667867</v>
      </c>
      <c r="S6668" s="1">
        <v>4581.6251581088427</v>
      </c>
      <c r="T6668" s="1">
        <v>1617.0441734501799</v>
      </c>
      <c r="U6668" s="1">
        <v>66.837825835940777</v>
      </c>
      <c r="V6668" s="1">
        <v>593.99422638069939</v>
      </c>
      <c r="W6668" s="1">
        <v>640.34949268627122</v>
      </c>
      <c r="X6668" s="1">
        <v>141.22185781464904</v>
      </c>
      <c r="Y6668" s="1">
        <v>3007.7021626173346</v>
      </c>
      <c r="Z6668" s="1">
        <v>0</v>
      </c>
      <c r="AA6668" s="1">
        <v>4916.8923167375142</v>
      </c>
      <c r="AB6668" s="1"/>
      <c r="AC6668" s="1">
        <v>162.35921243232042</v>
      </c>
      <c r="AD6668" s="1">
        <v>0</v>
      </c>
      <c r="AE6668" s="1">
        <v>431.21177958671467</v>
      </c>
      <c r="AF6668" s="1">
        <v>8408.6297019409358</v>
      </c>
      <c r="AG6668" s="1">
        <v>19204.016603894335</v>
      </c>
      <c r="AH6668" s="1">
        <v>1777.6705613462311</v>
      </c>
      <c r="AI6668" s="1">
        <v>113.19309214151259</v>
      </c>
      <c r="AJ6668" s="1">
        <v>1593.3275255729106</v>
      </c>
      <c r="AK6668" s="1"/>
      <c r="AL6668" s="1">
        <v>59215.50390625</v>
      </c>
      <c r="AM6668" s="1">
        <v>47498.3984375</v>
      </c>
      <c r="AN6668" s="1">
        <v>11717.1025390625</v>
      </c>
      <c r="AO6668" t="s">
        <v>19478</v>
      </c>
    </row>
    <row r="6669" spans="1:41" x14ac:dyDescent="0.25">
      <c r="A6669" s="1">
        <v>2024</v>
      </c>
      <c r="B6669" t="s">
        <v>5190</v>
      </c>
      <c r="C6669" t="s">
        <v>7142</v>
      </c>
      <c r="D6669" t="s">
        <v>7246</v>
      </c>
      <c r="E6669" t="s">
        <v>8057</v>
      </c>
      <c r="F6669" t="s">
        <v>10086</v>
      </c>
      <c r="G6669" t="s">
        <v>12252</v>
      </c>
      <c r="H6669" t="s">
        <v>12757</v>
      </c>
      <c r="I6669" s="1">
        <v>0</v>
      </c>
      <c r="J6669" s="1">
        <v>2821.1277616482962</v>
      </c>
      <c r="K6669" s="1">
        <v>457.79500000000002</v>
      </c>
      <c r="L6669" s="1">
        <v>535</v>
      </c>
      <c r="M6669" s="1">
        <v>2011.3033448673591</v>
      </c>
      <c r="N6669" s="1">
        <v>754.89019921875001</v>
      </c>
      <c r="O6669" s="1">
        <v>186</v>
      </c>
      <c r="P6669" s="1">
        <v>3650</v>
      </c>
      <c r="Q6669" s="1">
        <v>0</v>
      </c>
      <c r="R6669" s="1">
        <v>850</v>
      </c>
      <c r="S6669" s="1">
        <v>1673</v>
      </c>
      <c r="T6669" s="1">
        <v>2165</v>
      </c>
      <c r="U6669" s="1">
        <v>27</v>
      </c>
      <c r="V6669" s="1">
        <v>696</v>
      </c>
      <c r="W6669" s="1">
        <v>1241</v>
      </c>
      <c r="X6669" s="1">
        <v>1615</v>
      </c>
      <c r="Y6669" s="1">
        <v>4330</v>
      </c>
      <c r="Z6669" s="1">
        <v>0</v>
      </c>
      <c r="AA6669" s="1">
        <v>11908</v>
      </c>
      <c r="AB6669" s="1">
        <v>215</v>
      </c>
      <c r="AC6669" s="1">
        <v>342.60965099999999</v>
      </c>
      <c r="AD6669" s="1">
        <v>0</v>
      </c>
      <c r="AE6669" s="1">
        <v>500</v>
      </c>
      <c r="AF6669" s="1">
        <v>6515</v>
      </c>
      <c r="AG6669" s="1">
        <v>24219</v>
      </c>
      <c r="AH6669" s="1">
        <v>3900</v>
      </c>
      <c r="AI6669" s="1">
        <v>535</v>
      </c>
      <c r="AJ6669" s="1">
        <v>1565</v>
      </c>
      <c r="AK6669" s="1">
        <v>0</v>
      </c>
      <c r="AL6669" s="1">
        <v>72712.7265625</v>
      </c>
      <c r="AM6669" s="1">
        <v>58713.625</v>
      </c>
      <c r="AN6669" s="1">
        <v>13999.0986328125</v>
      </c>
      <c r="AO6669" t="s">
        <v>19479</v>
      </c>
    </row>
    <row r="6670" spans="1:41" x14ac:dyDescent="0.25">
      <c r="A6670" s="1">
        <v>2024</v>
      </c>
      <c r="B6670" t="s">
        <v>5191</v>
      </c>
      <c r="C6670" t="s">
        <v>7142</v>
      </c>
      <c r="D6670" t="s">
        <v>7246</v>
      </c>
      <c r="E6670" t="s">
        <v>8057</v>
      </c>
      <c r="F6670" t="s">
        <v>10086</v>
      </c>
      <c r="G6670" t="s">
        <v>12252</v>
      </c>
      <c r="H6670" t="s">
        <v>12757</v>
      </c>
      <c r="I6670" s="1">
        <v>448.50317231256719</v>
      </c>
      <c r="J6670" s="1"/>
      <c r="K6670" s="1"/>
      <c r="L6670" s="1">
        <v>670.39421545667938</v>
      </c>
      <c r="M6670" s="1">
        <v>1258.9499024761169</v>
      </c>
      <c r="N6670" s="1">
        <v>684.55747352970786</v>
      </c>
      <c r="O6670" s="1">
        <v>35.408145182571097</v>
      </c>
      <c r="P6670" s="1"/>
      <c r="Q6670" s="1">
        <v>0</v>
      </c>
      <c r="R6670" s="1">
        <v>295.06787652142577</v>
      </c>
      <c r="S6670" s="1"/>
      <c r="T6670" s="1">
        <v>1770.4072591285549</v>
      </c>
      <c r="U6670" s="1">
        <v>47.210860243428129</v>
      </c>
      <c r="V6670" s="1"/>
      <c r="W6670" s="1"/>
      <c r="X6670" s="1">
        <v>133.37068018768446</v>
      </c>
      <c r="Y6670" s="1">
        <v>2921.1719775621154</v>
      </c>
      <c r="Z6670" s="1">
        <v>0</v>
      </c>
      <c r="AA6670" s="1">
        <v>5256.2231740657617</v>
      </c>
      <c r="AB6670" s="1"/>
      <c r="AC6670" s="1">
        <v>232.24202425248382</v>
      </c>
      <c r="AD6670" s="1">
        <v>0</v>
      </c>
      <c r="AE6670" s="1">
        <v>295.06787652142577</v>
      </c>
      <c r="AF6670" s="1">
        <v>9679.7760226928222</v>
      </c>
      <c r="AG6670" s="1">
        <v>13857.699273701284</v>
      </c>
      <c r="AH6670" s="1">
        <v>3146.249753772659</v>
      </c>
      <c r="AI6670" s="1">
        <v>68.842876406966894</v>
      </c>
      <c r="AJ6670" s="1">
        <v>1955.0705141656413</v>
      </c>
      <c r="AK6670" s="1"/>
      <c r="AL6670" s="1">
        <v>42756.21484375</v>
      </c>
      <c r="AM6670" s="1">
        <v>36342.984375</v>
      </c>
      <c r="AN6670" s="1">
        <v>6413.228515625</v>
      </c>
      <c r="AO6670" t="s">
        <v>19480</v>
      </c>
    </row>
    <row r="6671" spans="1:41" x14ac:dyDescent="0.25">
      <c r="A6671" s="1">
        <v>2024</v>
      </c>
      <c r="B6671" t="s">
        <v>5192</v>
      </c>
      <c r="C6671" t="s">
        <v>7142</v>
      </c>
      <c r="D6671" t="s">
        <v>7246</v>
      </c>
      <c r="E6671" t="s">
        <v>8057</v>
      </c>
      <c r="F6671" t="s">
        <v>10086</v>
      </c>
      <c r="G6671" t="s">
        <v>12252</v>
      </c>
      <c r="H6671" t="s">
        <v>12757</v>
      </c>
      <c r="I6671" s="1">
        <v>449.75534915088735</v>
      </c>
      <c r="J6671" s="1"/>
      <c r="K6671" s="1"/>
      <c r="L6671" s="1"/>
      <c r="M6671" s="1">
        <v>1221.9898281915705</v>
      </c>
      <c r="N6671" s="1">
        <v>701.9636139508807</v>
      </c>
      <c r="O6671" s="1">
        <v>12.102820930187598</v>
      </c>
      <c r="P6671" s="1"/>
      <c r="Q6671" s="1">
        <v>251.61764713860015</v>
      </c>
      <c r="R6671" s="1">
        <v>859.30028604331937</v>
      </c>
      <c r="S6671" s="1">
        <v>4434.923561490793</v>
      </c>
      <c r="T6671" s="1">
        <v>1815.4231395281397</v>
      </c>
      <c r="U6671" s="1"/>
      <c r="V6671" s="1">
        <v>519.21101790504792</v>
      </c>
      <c r="W6671" s="1">
        <v>0</v>
      </c>
      <c r="X6671" s="1">
        <v>133.13103023206358</v>
      </c>
      <c r="Y6671" s="1">
        <v>2957.9294353378486</v>
      </c>
      <c r="Z6671" s="1"/>
      <c r="AA6671" s="1">
        <v>5304.8691989888912</v>
      </c>
      <c r="AB6671" s="1"/>
      <c r="AC6671" s="1">
        <v>235.15781067354504</v>
      </c>
      <c r="AD6671" s="1">
        <v>484.1128372075039</v>
      </c>
      <c r="AE6671" s="1">
        <v>363.08462790562794</v>
      </c>
      <c r="AF6671" s="1">
        <v>4931.8995290514458</v>
      </c>
      <c r="AG6671" s="1">
        <v>7016.0052932297504</v>
      </c>
      <c r="AH6671" s="1">
        <v>5705.269786490433</v>
      </c>
      <c r="AI6671" s="1">
        <v>1067.468806042546</v>
      </c>
      <c r="AJ6671" s="1">
        <v>504.40492549406326</v>
      </c>
      <c r="AK6671" s="1"/>
      <c r="AL6671" s="1">
        <v>38969.625</v>
      </c>
      <c r="AM6671" s="1">
        <v>24095.19921875</v>
      </c>
      <c r="AN6671" s="1">
        <v>14874.421875</v>
      </c>
      <c r="AO6671" t="s">
        <v>19481</v>
      </c>
    </row>
    <row r="6672" spans="1:41" x14ac:dyDescent="0.25">
      <c r="A6672" s="1">
        <v>2024</v>
      </c>
      <c r="B6672" t="s">
        <v>5193</v>
      </c>
      <c r="C6672" t="s">
        <v>7142</v>
      </c>
      <c r="D6672" t="s">
        <v>7246</v>
      </c>
      <c r="E6672" t="s">
        <v>8057</v>
      </c>
      <c r="F6672" t="s">
        <v>10086</v>
      </c>
      <c r="G6672" t="s">
        <v>12252</v>
      </c>
      <c r="H6672" t="s">
        <v>12757</v>
      </c>
      <c r="I6672" s="1">
        <v>379.95297153720276</v>
      </c>
      <c r="J6672" s="1"/>
      <c r="K6672" s="1"/>
      <c r="L6672" s="1">
        <v>601.97368382099</v>
      </c>
      <c r="M6672" s="1">
        <v>1182.2030710781039</v>
      </c>
      <c r="N6672" s="1">
        <v>961.32679545557335</v>
      </c>
      <c r="O6672" s="1">
        <v>171.66549918849523</v>
      </c>
      <c r="P6672" s="1"/>
      <c r="Q6672" s="1">
        <v>0</v>
      </c>
      <c r="R6672" s="1">
        <v>343.33099837699046</v>
      </c>
      <c r="S6672" s="1">
        <v>5178.5758921862725</v>
      </c>
      <c r="T6672" s="1">
        <v>1659.4331588221205</v>
      </c>
      <c r="U6672" s="1">
        <v>25.177606547645969</v>
      </c>
      <c r="V6672" s="1">
        <v>561.91840067700775</v>
      </c>
      <c r="W6672" s="1">
        <v>1144.4366612566348</v>
      </c>
      <c r="X6672" s="1">
        <v>102.4377659981791</v>
      </c>
      <c r="Y6672" s="1">
        <v>3207.8559615023478</v>
      </c>
      <c r="Z6672" s="1"/>
      <c r="AA6672" s="1">
        <v>10323.934926951459</v>
      </c>
      <c r="AB6672" s="1">
        <v>0</v>
      </c>
      <c r="AC6672" s="1">
        <v>146.64319269578181</v>
      </c>
      <c r="AD6672" s="1">
        <v>0</v>
      </c>
      <c r="AE6672" s="1">
        <v>291.83134862044187</v>
      </c>
      <c r="AF6672" s="1">
        <v>6068.0986060412024</v>
      </c>
      <c r="AG6672" s="1">
        <v>13244.565480723035</v>
      </c>
      <c r="AH6672" s="1">
        <v>3063.8826250936113</v>
      </c>
      <c r="AI6672" s="1">
        <v>66.752701577777003</v>
      </c>
      <c r="AJ6672" s="1">
        <v>1355.7055149898313</v>
      </c>
      <c r="AK6672" s="1"/>
      <c r="AL6672" s="1">
        <v>50081.70703125</v>
      </c>
      <c r="AM6672" s="1">
        <v>37512.31640625</v>
      </c>
      <c r="AN6672" s="1">
        <v>12569.3876953125</v>
      </c>
      <c r="AO6672" t="s">
        <v>19482</v>
      </c>
    </row>
    <row r="6673" spans="1:41" x14ac:dyDescent="0.25">
      <c r="A6673" s="1">
        <v>2024</v>
      </c>
      <c r="B6673" t="s">
        <v>5194</v>
      </c>
      <c r="C6673" t="s">
        <v>7142</v>
      </c>
      <c r="D6673" t="s">
        <v>7246</v>
      </c>
      <c r="E6673" t="s">
        <v>8057</v>
      </c>
      <c r="F6673" t="s">
        <v>10086</v>
      </c>
      <c r="G6673" t="s">
        <v>12252</v>
      </c>
      <c r="H6673" t="s">
        <v>12757</v>
      </c>
      <c r="I6673" s="1">
        <v>684.46442726442251</v>
      </c>
      <c r="J6673" s="1">
        <v>2824.2494305347673</v>
      </c>
      <c r="K6673" s="1">
        <v>430.18008554890213</v>
      </c>
      <c r="L6673" s="1">
        <v>351.68751069756217</v>
      </c>
      <c r="M6673" s="1">
        <v>2003.4824041665509</v>
      </c>
      <c r="N6673" s="1">
        <v>922.16043104134963</v>
      </c>
      <c r="O6673" s="1">
        <v>112.13224978762852</v>
      </c>
      <c r="P6673" s="1">
        <v>2051.0007870246236</v>
      </c>
      <c r="Q6673" s="1">
        <v>0</v>
      </c>
      <c r="R6673" s="1">
        <v>101.93840889784411</v>
      </c>
      <c r="S6673" s="1">
        <v>3517.8944910646001</v>
      </c>
      <c r="T6673" s="1">
        <v>2120.3189050751575</v>
      </c>
      <c r="U6673" s="1">
        <v>27.52337040241791</v>
      </c>
      <c r="V6673" s="1">
        <v>582.06831480668984</v>
      </c>
      <c r="W6673" s="1">
        <v>1845.5142068060568</v>
      </c>
      <c r="X6673" s="1">
        <v>524.98280582389714</v>
      </c>
      <c r="Y6673" s="1">
        <v>3007.183062486401</v>
      </c>
      <c r="Z6673" s="1">
        <v>0</v>
      </c>
      <c r="AA6673" s="1">
        <v>11106.189649420116</v>
      </c>
      <c r="AB6673" s="1">
        <v>91.744568008059701</v>
      </c>
      <c r="AC6673" s="1">
        <v>359.04290622041339</v>
      </c>
      <c r="AD6673" s="1">
        <v>0</v>
      </c>
      <c r="AE6673" s="1">
        <v>509.69204448922051</v>
      </c>
      <c r="AF6673" s="1">
        <v>5602.5349530255126</v>
      </c>
      <c r="AG6673" s="1">
        <v>22326.550316805817</v>
      </c>
      <c r="AH6673" s="1">
        <v>1645.2859196112038</v>
      </c>
      <c r="AI6673" s="1">
        <v>1089.7215911179535</v>
      </c>
      <c r="AJ6673" s="1">
        <v>1508.6884516880928</v>
      </c>
      <c r="AK6673" s="1">
        <v>0</v>
      </c>
      <c r="AL6673" s="1">
        <v>65346.23046875</v>
      </c>
      <c r="AM6673" s="1">
        <v>51964.97265625</v>
      </c>
      <c r="AN6673" s="1">
        <v>13381.2568359375</v>
      </c>
      <c r="AO6673" t="s">
        <v>19483</v>
      </c>
    </row>
    <row r="6674" spans="1:41" x14ac:dyDescent="0.25">
      <c r="A6674" s="1">
        <v>2024</v>
      </c>
      <c r="B6674" t="s">
        <v>5195</v>
      </c>
      <c r="C6674" t="s">
        <v>7142</v>
      </c>
      <c r="D6674" t="s">
        <v>7246</v>
      </c>
      <c r="E6674" t="s">
        <v>8057</v>
      </c>
      <c r="F6674" t="s">
        <v>10086</v>
      </c>
      <c r="G6674" t="s">
        <v>12253</v>
      </c>
      <c r="H6674" t="s">
        <v>12757</v>
      </c>
      <c r="I6674" s="1">
        <v>800</v>
      </c>
      <c r="J6674" s="1">
        <v>3008.8728817673959</v>
      </c>
      <c r="K6674" s="1">
        <v>473.4423140733</v>
      </c>
      <c r="L6674" s="1">
        <v>556.06838560000006</v>
      </c>
      <c r="M6674" s="1">
        <v>2092.56</v>
      </c>
      <c r="N6674" s="1">
        <v>774.66832243828128</v>
      </c>
      <c r="O6674" s="1">
        <v>193.51439999999999</v>
      </c>
      <c r="P6674" s="1">
        <v>3760.3212499999991</v>
      </c>
      <c r="Q6674" s="1">
        <v>0</v>
      </c>
      <c r="R6674" s="1">
        <v>883.47908508398245</v>
      </c>
      <c r="S6674" s="1">
        <v>1716.7740449999999</v>
      </c>
      <c r="T6674" s="1">
        <v>2266.3338390073341</v>
      </c>
      <c r="U6674" s="1">
        <v>27.5427</v>
      </c>
      <c r="V6674" s="1">
        <v>710</v>
      </c>
      <c r="W6674" s="1">
        <v>1306.6490240999999</v>
      </c>
      <c r="X6674" s="1">
        <v>1667.091825</v>
      </c>
      <c r="Y6674" s="1">
        <v>4479</v>
      </c>
      <c r="Z6674" s="1">
        <v>0</v>
      </c>
      <c r="AA6674" s="1">
        <v>12399</v>
      </c>
      <c r="AB6674" s="1">
        <v>221.49837500000001</v>
      </c>
      <c r="AC6674" s="1">
        <v>352.96502770147492</v>
      </c>
      <c r="AD6674" s="1"/>
      <c r="AE6674" s="1">
        <v>520.20000000000005</v>
      </c>
      <c r="AF6674" s="1">
        <v>7583.3176473600006</v>
      </c>
      <c r="AG6674" s="1">
        <v>25701</v>
      </c>
      <c r="AH6674" s="1">
        <v>4138.7110000000002</v>
      </c>
      <c r="AI6674" s="1">
        <v>556.61400000000003</v>
      </c>
      <c r="AJ6674" s="1">
        <v>1660.79052</v>
      </c>
      <c r="AK6674" s="1"/>
      <c r="AL6674" s="1">
        <v>77850.4140625</v>
      </c>
      <c r="AM6674" s="1">
        <v>63217.22265625</v>
      </c>
      <c r="AN6674" s="1">
        <v>14633.189453125</v>
      </c>
      <c r="AO6674" t="s">
        <v>19484</v>
      </c>
    </row>
    <row r="6675" spans="1:41" x14ac:dyDescent="0.25">
      <c r="A6675" s="1">
        <v>2024</v>
      </c>
      <c r="B6675" t="s">
        <v>5196</v>
      </c>
      <c r="C6675" t="s">
        <v>7142</v>
      </c>
      <c r="D6675" t="s">
        <v>7246</v>
      </c>
      <c r="E6675" t="s">
        <v>8057</v>
      </c>
      <c r="F6675" t="s">
        <v>10086</v>
      </c>
      <c r="G6675" t="s">
        <v>12253</v>
      </c>
      <c r="H6675" t="s">
        <v>12757</v>
      </c>
      <c r="I6675" s="1">
        <v>379.04424</v>
      </c>
      <c r="J6675" s="1"/>
      <c r="K6675" s="1">
        <v>0</v>
      </c>
      <c r="L6675" s="1">
        <v>0</v>
      </c>
      <c r="M6675" s="1">
        <v>1287.1220562161541</v>
      </c>
      <c r="N6675" s="1">
        <v>658.93607876522401</v>
      </c>
      <c r="O6675" s="1">
        <v>13</v>
      </c>
      <c r="P6675" s="1">
        <v>0</v>
      </c>
      <c r="Q6675" s="1">
        <v>287.85943359211251</v>
      </c>
      <c r="R6675" s="1">
        <v>922.98137621302567</v>
      </c>
      <c r="S6675" s="1">
        <v>4102.2972</v>
      </c>
      <c r="T6675" s="1">
        <v>1761.2510339111011</v>
      </c>
      <c r="U6675" s="1">
        <v>0</v>
      </c>
      <c r="V6675" s="1">
        <v>523</v>
      </c>
      <c r="W6675" s="1">
        <v>0</v>
      </c>
      <c r="X6675" s="1">
        <v>138.9757467930103</v>
      </c>
      <c r="Y6675" s="1">
        <v>3272</v>
      </c>
      <c r="Z6675" s="1">
        <v>0</v>
      </c>
      <c r="AA6675" s="1">
        <v>5456.9716686919874</v>
      </c>
      <c r="AB6675" s="1"/>
      <c r="AC6675" s="1">
        <v>246.2</v>
      </c>
      <c r="AD6675" s="1">
        <v>501.5051218329466</v>
      </c>
      <c r="AE6675" s="1">
        <v>358.52777058669318</v>
      </c>
      <c r="AF6675" s="1">
        <v>5045.3222969528097</v>
      </c>
      <c r="AG6675" s="1">
        <v>7544</v>
      </c>
      <c r="AH6675" s="1">
        <v>5655.4461486494574</v>
      </c>
      <c r="AI6675" s="1">
        <v>1054.071645524878</v>
      </c>
      <c r="AJ6675" s="1">
        <v>500</v>
      </c>
      <c r="AK6675" s="1"/>
      <c r="AL6675" s="1">
        <v>39708.5078125</v>
      </c>
      <c r="AM6675" s="1">
        <v>25194.84375</v>
      </c>
      <c r="AN6675" s="1">
        <v>14513.66796875</v>
      </c>
      <c r="AO6675" t="s">
        <v>19485</v>
      </c>
    </row>
    <row r="6676" spans="1:41" x14ac:dyDescent="0.25">
      <c r="A6676" s="1">
        <v>2024</v>
      </c>
      <c r="B6676" t="s">
        <v>5197</v>
      </c>
      <c r="C6676" t="s">
        <v>7142</v>
      </c>
      <c r="D6676" t="s">
        <v>7246</v>
      </c>
      <c r="E6676" t="s">
        <v>8057</v>
      </c>
      <c r="F6676" t="s">
        <v>10086</v>
      </c>
      <c r="G6676" t="s">
        <v>12253</v>
      </c>
      <c r="H6676" t="s">
        <v>12757</v>
      </c>
      <c r="I6676" s="1">
        <v>446.04864449280001</v>
      </c>
      <c r="J6676" s="1">
        <v>6059.0433886000374</v>
      </c>
      <c r="K6676" s="1">
        <v>481.74383853961882</v>
      </c>
      <c r="L6676" s="1">
        <v>515.35948343348446</v>
      </c>
      <c r="M6676" s="1">
        <v>1499.4878455999999</v>
      </c>
      <c r="N6676" s="1">
        <v>928.02740492800012</v>
      </c>
      <c r="O6676" s="1">
        <v>119.06753759999999</v>
      </c>
      <c r="P6676" s="1">
        <v>935.54424472246626</v>
      </c>
      <c r="Q6676" s="1">
        <v>0</v>
      </c>
      <c r="R6676" s="1">
        <v>108.243216</v>
      </c>
      <c r="S6676" s="1">
        <v>3572.026128</v>
      </c>
      <c r="T6676" s="1">
        <v>1596.450127238674</v>
      </c>
      <c r="U6676" s="1">
        <v>22.893288219999999</v>
      </c>
      <c r="V6676" s="1">
        <v>637</v>
      </c>
      <c r="W6676" s="1">
        <v>642.96470304000002</v>
      </c>
      <c r="X6676" s="1">
        <v>577</v>
      </c>
      <c r="Y6676" s="1">
        <v>4282</v>
      </c>
      <c r="Z6676" s="1">
        <v>0</v>
      </c>
      <c r="AA6676" s="1">
        <v>13900</v>
      </c>
      <c r="AB6676" s="1">
        <v>58</v>
      </c>
      <c r="AC6676" s="1">
        <v>167.59079</v>
      </c>
      <c r="AD6676" s="1">
        <v>0</v>
      </c>
      <c r="AE6676" s="1">
        <v>541.21608000000003</v>
      </c>
      <c r="AF6676" s="1">
        <v>4329.1008293472014</v>
      </c>
      <c r="AG6676" s="1">
        <v>19138</v>
      </c>
      <c r="AH6676" s="1">
        <v>1983.499511594295</v>
      </c>
      <c r="AI6676" s="1">
        <v>119.06753759999999</v>
      </c>
      <c r="AJ6676" s="1">
        <v>1775.3619315456019</v>
      </c>
      <c r="AK6676" s="1"/>
      <c r="AL6676" s="1">
        <v>64434.734375</v>
      </c>
      <c r="AM6676" s="1">
        <v>53785.4296875</v>
      </c>
      <c r="AN6676" s="1">
        <v>10649.306640625</v>
      </c>
      <c r="AO6676" t="s">
        <v>19486</v>
      </c>
    </row>
    <row r="6677" spans="1:41" x14ac:dyDescent="0.25">
      <c r="A6677" s="1">
        <v>2024</v>
      </c>
      <c r="B6677" t="s">
        <v>5198</v>
      </c>
      <c r="C6677" t="s">
        <v>7142</v>
      </c>
      <c r="D6677" t="s">
        <v>7246</v>
      </c>
      <c r="E6677" t="s">
        <v>8057</v>
      </c>
      <c r="F6677" t="s">
        <v>10086</v>
      </c>
      <c r="G6677" t="s">
        <v>12253</v>
      </c>
      <c r="H6677" t="s">
        <v>12757</v>
      </c>
      <c r="I6677" s="1">
        <v>737.64182519999997</v>
      </c>
      <c r="J6677" s="1">
        <v>3005.818911026754</v>
      </c>
      <c r="K6677" s="1">
        <v>446.42615810665598</v>
      </c>
      <c r="L6677" s="1">
        <v>374.06173059107999</v>
      </c>
      <c r="M6677" s="1">
        <v>2085.6820499999999</v>
      </c>
      <c r="N6677" s="1">
        <v>959.08352853515623</v>
      </c>
      <c r="O6677" s="1">
        <v>116.73287999999999</v>
      </c>
      <c r="P6677" s="1">
        <v>2012</v>
      </c>
      <c r="Q6677" s="1">
        <v>0</v>
      </c>
      <c r="R6677" s="1">
        <v>106.1110973466363</v>
      </c>
      <c r="S6677" s="1">
        <v>3649.9282341831922</v>
      </c>
      <c r="T6677" s="1">
        <v>2255.5898730029062</v>
      </c>
      <c r="U6677" s="1">
        <v>27.818127</v>
      </c>
      <c r="V6677" s="1">
        <v>606</v>
      </c>
      <c r="W6677" s="1">
        <v>1706</v>
      </c>
      <c r="X6677" s="1">
        <v>547.05792600000007</v>
      </c>
      <c r="Y6677" s="1">
        <v>3159</v>
      </c>
      <c r="Z6677" s="1">
        <v>0</v>
      </c>
      <c r="AA6677" s="1">
        <v>11920</v>
      </c>
      <c r="AB6677" s="1">
        <v>96</v>
      </c>
      <c r="AC6677" s="1">
        <v>373.54521599999998</v>
      </c>
      <c r="AD6677" s="1">
        <v>0</v>
      </c>
      <c r="AE6677" s="1">
        <v>530.60399999999993</v>
      </c>
      <c r="AF6677" s="1">
        <v>5967.4444437205939</v>
      </c>
      <c r="AG6677" s="1">
        <v>23707</v>
      </c>
      <c r="AH6677" s="1">
        <v>1756.991861783441</v>
      </c>
      <c r="AI6677" s="1">
        <v>1134.4313520000001</v>
      </c>
      <c r="AJ6677" s="1">
        <v>1601.9995968000001</v>
      </c>
      <c r="AK6677" s="1"/>
      <c r="AL6677" s="1">
        <v>68882.96875</v>
      </c>
      <c r="AM6677" s="1">
        <v>55088.12890625</v>
      </c>
      <c r="AN6677" s="1">
        <v>13794.8408203125</v>
      </c>
      <c r="AO6677" t="s">
        <v>19487</v>
      </c>
    </row>
    <row r="6678" spans="1:41" x14ac:dyDescent="0.25">
      <c r="A6678" s="1">
        <v>2024</v>
      </c>
      <c r="B6678" t="s">
        <v>5199</v>
      </c>
      <c r="C6678" t="s">
        <v>7142</v>
      </c>
      <c r="D6678" t="s">
        <v>7246</v>
      </c>
      <c r="E6678" t="s">
        <v>8057</v>
      </c>
      <c r="F6678" t="s">
        <v>10086</v>
      </c>
      <c r="G6678" t="s">
        <v>12253</v>
      </c>
      <c r="H6678" t="s">
        <v>12757</v>
      </c>
      <c r="I6678" s="1">
        <v>373.99553874964153</v>
      </c>
      <c r="J6678" s="1"/>
      <c r="K6678" s="1"/>
      <c r="L6678" s="1">
        <v>613.2717911012744</v>
      </c>
      <c r="M6678" s="1">
        <v>1186.5922946817061</v>
      </c>
      <c r="N6678" s="1">
        <v>994.85400000000004</v>
      </c>
      <c r="O6678" s="1">
        <v>172.35788826462999</v>
      </c>
      <c r="P6678" s="1">
        <v>0</v>
      </c>
      <c r="Q6678" s="1">
        <v>0</v>
      </c>
      <c r="R6678" s="1">
        <v>342.0036717497926</v>
      </c>
      <c r="S6678" s="1">
        <v>5096.5727828184654</v>
      </c>
      <c r="T6678" s="1">
        <v>1539.20421837145</v>
      </c>
      <c r="U6678" s="1">
        <v>23.82109023501399</v>
      </c>
      <c r="V6678" s="1">
        <v>569</v>
      </c>
      <c r="W6678" s="1"/>
      <c r="X6678" s="1">
        <v>104.87445357516999</v>
      </c>
      <c r="Y6678" s="1">
        <v>3215</v>
      </c>
      <c r="Z6678" s="1"/>
      <c r="AA6678" s="1">
        <v>11005.68844396882</v>
      </c>
      <c r="AB6678" s="1">
        <v>0</v>
      </c>
      <c r="AC6678" s="1">
        <v>148.38830999999999</v>
      </c>
      <c r="AD6678" s="1">
        <v>0</v>
      </c>
      <c r="AE6678" s="1">
        <v>292.91484525056637</v>
      </c>
      <c r="AF6678" s="1">
        <v>6181.9873538071024</v>
      </c>
      <c r="AG6678" s="1">
        <v>13726</v>
      </c>
      <c r="AH6678" s="1">
        <v>3198.7985873396819</v>
      </c>
      <c r="AI6678" s="1">
        <v>67.000537622647215</v>
      </c>
      <c r="AJ6678" s="1">
        <v>1387.953687860884</v>
      </c>
      <c r="AK6678" s="1"/>
      <c r="AL6678" s="1">
        <v>50240.27734375</v>
      </c>
      <c r="AM6678" s="1">
        <v>38874.87890625</v>
      </c>
      <c r="AN6678" s="1">
        <v>11365.4013671875</v>
      </c>
      <c r="AO6678" t="s">
        <v>19488</v>
      </c>
    </row>
    <row r="6679" spans="1:41" x14ac:dyDescent="0.25">
      <c r="A6679" s="1">
        <v>2024</v>
      </c>
      <c r="B6679" t="s">
        <v>5200</v>
      </c>
      <c r="C6679" t="s">
        <v>7142</v>
      </c>
      <c r="D6679" t="s">
        <v>7246</v>
      </c>
      <c r="E6679" t="s">
        <v>8057</v>
      </c>
      <c r="F6679" t="s">
        <v>10086</v>
      </c>
      <c r="G6679" t="s">
        <v>12253</v>
      </c>
      <c r="H6679" t="s">
        <v>12757</v>
      </c>
      <c r="I6679" s="1">
        <v>381.36364165956093</v>
      </c>
      <c r="J6679" s="1"/>
      <c r="K6679" s="1"/>
      <c r="L6679" s="1">
        <v>605.58380000000011</v>
      </c>
      <c r="M6679" s="1">
        <v>2646.4816852703998</v>
      </c>
      <c r="N6679" s="1">
        <v>1176.9614045476351</v>
      </c>
      <c r="O6679" s="1">
        <v>314.70749522513279</v>
      </c>
      <c r="P6679" s="1">
        <v>759.78416007864462</v>
      </c>
      <c r="Q6679" s="1">
        <v>0</v>
      </c>
      <c r="R6679" s="1">
        <v>336.43676120576862</v>
      </c>
      <c r="S6679" s="1">
        <v>3066</v>
      </c>
      <c r="T6679" s="1">
        <v>1665.594218091456</v>
      </c>
      <c r="U6679" s="1">
        <v>44.804558435762999</v>
      </c>
      <c r="V6679" s="1">
        <v>479</v>
      </c>
      <c r="W6679" s="1">
        <v>679.68189708322279</v>
      </c>
      <c r="X6679" s="1">
        <v>49</v>
      </c>
      <c r="Y6679" s="1">
        <v>2728</v>
      </c>
      <c r="Z6679" s="1">
        <v>0</v>
      </c>
      <c r="AA6679" s="1">
        <v>5178</v>
      </c>
      <c r="AB6679" s="1"/>
      <c r="AC6679" s="1">
        <v>164.20025999999999</v>
      </c>
      <c r="AD6679" s="1">
        <v>0</v>
      </c>
      <c r="AE6679" s="1">
        <v>394.15684674239998</v>
      </c>
      <c r="AF6679" s="1">
        <v>8885.0836392671808</v>
      </c>
      <c r="AG6679" s="1">
        <v>15990</v>
      </c>
      <c r="AH6679" s="1">
        <v>2128</v>
      </c>
      <c r="AI6679" s="1">
        <v>118.24705402271999</v>
      </c>
      <c r="AJ6679" s="1">
        <v>1621.3878821325</v>
      </c>
      <c r="AK6679" s="1"/>
      <c r="AL6679" s="1">
        <v>49412.47265625</v>
      </c>
      <c r="AM6679" s="1">
        <v>38744.76171875</v>
      </c>
      <c r="AN6679" s="1">
        <v>10667.712890625</v>
      </c>
      <c r="AO6679" t="s">
        <v>19489</v>
      </c>
    </row>
    <row r="6680" spans="1:41" x14ac:dyDescent="0.25">
      <c r="A6680" s="1">
        <v>2024</v>
      </c>
      <c r="B6680" t="s">
        <v>5201</v>
      </c>
      <c r="C6680" t="s">
        <v>7142</v>
      </c>
      <c r="D6680" t="s">
        <v>7246</v>
      </c>
      <c r="E6680" t="s">
        <v>8057</v>
      </c>
      <c r="F6680" t="s">
        <v>10086</v>
      </c>
      <c r="G6680" t="s">
        <v>12253</v>
      </c>
      <c r="H6680" t="s">
        <v>12757</v>
      </c>
      <c r="I6680" s="1">
        <v>454.1351760764781</v>
      </c>
      <c r="J6680" s="1"/>
      <c r="K6680" s="1">
        <v>0</v>
      </c>
      <c r="L6680" s="1">
        <v>687.96159999999998</v>
      </c>
      <c r="M6680" s="1">
        <v>1321.447459743642</v>
      </c>
      <c r="N6680" s="1">
        <v>693.15368980094024</v>
      </c>
      <c r="O6680" s="1">
        <v>35.526427612376381</v>
      </c>
      <c r="P6680" s="1">
        <v>0</v>
      </c>
      <c r="Q6680" s="1">
        <v>0</v>
      </c>
      <c r="R6680" s="1">
        <v>306.57650474077218</v>
      </c>
      <c r="S6680" s="1">
        <v>4036</v>
      </c>
      <c r="T6680" s="1">
        <v>1689.7388798929589</v>
      </c>
      <c r="U6680" s="1">
        <v>47.335038992491533</v>
      </c>
      <c r="V6680" s="1"/>
      <c r="W6680" s="1">
        <v>0</v>
      </c>
      <c r="X6680" s="1">
        <v>131</v>
      </c>
      <c r="Y6680" s="1">
        <v>3104</v>
      </c>
      <c r="Z6680" s="1">
        <v>0</v>
      </c>
      <c r="AA6680" s="1">
        <v>5337.2866315238107</v>
      </c>
      <c r="AB6680" s="1"/>
      <c r="AC6680" s="1">
        <v>231.31199000000001</v>
      </c>
      <c r="AD6680" s="1"/>
      <c r="AE6680" s="1">
        <v>295.25145279662217</v>
      </c>
      <c r="AF6680" s="1">
        <v>9801.3281952505386</v>
      </c>
      <c r="AG6680" s="1">
        <v>14877.58209869617</v>
      </c>
      <c r="AH6680" s="1">
        <v>3256.7252556675671</v>
      </c>
      <c r="AI6680" s="1">
        <v>68.340548375100155</v>
      </c>
      <c r="AJ6680" s="1">
        <v>1986.081417354467</v>
      </c>
      <c r="AK6680" s="1"/>
      <c r="AL6680" s="1">
        <v>48360.78515625</v>
      </c>
      <c r="AM6680" s="1">
        <v>37822.00390625</v>
      </c>
      <c r="AN6680" s="1">
        <v>10538.7783203125</v>
      </c>
      <c r="AO6680" t="s">
        <v>19490</v>
      </c>
    </row>
    <row r="6681" spans="1:41" x14ac:dyDescent="0.25">
      <c r="A6681" s="1">
        <v>2024</v>
      </c>
      <c r="B6681" t="s">
        <v>5202</v>
      </c>
      <c r="C6681" t="s">
        <v>7142</v>
      </c>
      <c r="D6681" t="s">
        <v>7246</v>
      </c>
      <c r="E6681" t="s">
        <v>8057</v>
      </c>
      <c r="F6681" t="s">
        <v>10086</v>
      </c>
      <c r="G6681" t="s">
        <v>12253</v>
      </c>
      <c r="H6681" t="s">
        <v>12757</v>
      </c>
      <c r="I6681" s="1">
        <v>225.79677440446889</v>
      </c>
      <c r="J6681" s="1">
        <v>6778.575849087506</v>
      </c>
      <c r="K6681" s="1"/>
      <c r="L6681" s="1">
        <v>593.34907736423418</v>
      </c>
      <c r="M6681" s="1">
        <v>2594.58988752</v>
      </c>
      <c r="N6681" s="1">
        <v>1129.5636728075549</v>
      </c>
      <c r="O6681" s="1">
        <v>320.183432928</v>
      </c>
      <c r="P6681" s="1">
        <v>901.68912672534589</v>
      </c>
      <c r="Q6681" s="1">
        <v>0</v>
      </c>
      <c r="R6681" s="1">
        <v>110.23097400744371</v>
      </c>
      <c r="S6681" s="1">
        <v>4623.7207310947788</v>
      </c>
      <c r="T6681" s="1">
        <v>1686.4725000000001</v>
      </c>
      <c r="U6681" s="1">
        <v>65.162623106200002</v>
      </c>
      <c r="V6681" s="1">
        <v>613</v>
      </c>
      <c r="W6681" s="1">
        <v>655.82399710080006</v>
      </c>
      <c r="X6681" s="1">
        <v>148.816</v>
      </c>
      <c r="Y6681" s="1">
        <v>3371</v>
      </c>
      <c r="Z6681" s="1">
        <v>0</v>
      </c>
      <c r="AA6681" s="1">
        <v>5178</v>
      </c>
      <c r="AB6681" s="1">
        <v>58</v>
      </c>
      <c r="AC6681" s="1">
        <v>166.28277</v>
      </c>
      <c r="AD6681" s="1">
        <v>0</v>
      </c>
      <c r="AE6681" s="1">
        <v>441.63232127999999</v>
      </c>
      <c r="AF6681" s="1">
        <v>8798.7125540703928</v>
      </c>
      <c r="AG6681" s="1">
        <v>20647</v>
      </c>
      <c r="AH6681" s="1">
        <v>1884.519153140202</v>
      </c>
      <c r="AI6681" s="1">
        <v>115.928484336</v>
      </c>
      <c r="AJ6681" s="1">
        <v>1697.757416785636</v>
      </c>
      <c r="AK6681" s="1"/>
      <c r="AL6681" s="1">
        <v>62805.8125</v>
      </c>
      <c r="AM6681" s="1">
        <v>50717.7578125</v>
      </c>
      <c r="AN6681" s="1">
        <v>12088.0556640625</v>
      </c>
      <c r="AO6681" t="s">
        <v>19491</v>
      </c>
    </row>
    <row r="6682" spans="1:41" x14ac:dyDescent="0.25">
      <c r="A6682" s="1">
        <v>2024</v>
      </c>
      <c r="B6682" t="s">
        <v>5203</v>
      </c>
      <c r="C6682" t="s">
        <v>7142</v>
      </c>
      <c r="D6682" t="s">
        <v>7246</v>
      </c>
      <c r="E6682" t="s">
        <v>8058</v>
      </c>
      <c r="F6682" t="s">
        <v>10087</v>
      </c>
      <c r="G6682" t="s">
        <v>12254</v>
      </c>
      <c r="H6682" t="s">
        <v>12757</v>
      </c>
      <c r="I6682" s="1">
        <v>0</v>
      </c>
      <c r="J6682" s="1">
        <v>0</v>
      </c>
      <c r="K6682" s="1">
        <v>40.6</v>
      </c>
      <c r="L6682" s="1">
        <v>0</v>
      </c>
      <c r="M6682" s="1">
        <v>0</v>
      </c>
      <c r="N6682" s="1">
        <v>0</v>
      </c>
      <c r="O6682" s="1">
        <v>10</v>
      </c>
      <c r="P6682" s="1">
        <v>450</v>
      </c>
      <c r="Q6682" s="1">
        <v>0</v>
      </c>
      <c r="R6682" s="1">
        <v>145.901456</v>
      </c>
      <c r="S6682" s="1">
        <v>0</v>
      </c>
      <c r="T6682" s="1">
        <v>0</v>
      </c>
      <c r="U6682" s="1">
        <v>0</v>
      </c>
      <c r="V6682" s="1">
        <v>700</v>
      </c>
      <c r="W6682" s="1">
        <v>241</v>
      </c>
      <c r="X6682" s="1">
        <v>0</v>
      </c>
      <c r="Y6682" s="1">
        <v>0</v>
      </c>
      <c r="Z6682" s="1">
        <v>0</v>
      </c>
      <c r="AA6682" s="1">
        <v>1648</v>
      </c>
      <c r="AB6682" s="1">
        <v>0</v>
      </c>
      <c r="AC6682" s="1">
        <v>0</v>
      </c>
      <c r="AD6682" s="1">
        <v>0</v>
      </c>
      <c r="AE6682" s="1">
        <v>0</v>
      </c>
      <c r="AF6682" s="1">
        <v>95.039999999999992</v>
      </c>
      <c r="AG6682" s="1">
        <v>0</v>
      </c>
      <c r="AH6682" s="1">
        <v>0</v>
      </c>
      <c r="AI6682" s="1">
        <v>0</v>
      </c>
      <c r="AJ6682" s="1">
        <v>0</v>
      </c>
      <c r="AK6682" s="1">
        <v>0</v>
      </c>
      <c r="AL6682" s="1">
        <v>3330.54150390625</v>
      </c>
      <c r="AM6682" s="1">
        <v>3038.94140625</v>
      </c>
      <c r="AN6682" s="1">
        <v>291.60000610351563</v>
      </c>
      <c r="AO6682" t="s">
        <v>19492</v>
      </c>
    </row>
    <row r="6683" spans="1:41" x14ac:dyDescent="0.25">
      <c r="A6683" s="1">
        <v>2024</v>
      </c>
      <c r="B6683" t="s">
        <v>5204</v>
      </c>
      <c r="C6683" t="s">
        <v>7142</v>
      </c>
      <c r="D6683" t="s">
        <v>7246</v>
      </c>
      <c r="E6683" t="s">
        <v>8058</v>
      </c>
      <c r="F6683" t="s">
        <v>10087</v>
      </c>
      <c r="G6683" t="s">
        <v>12254</v>
      </c>
      <c r="H6683" t="s">
        <v>12757</v>
      </c>
      <c r="I6683" s="1">
        <v>0</v>
      </c>
      <c r="J6683" s="1"/>
      <c r="K6683" s="1">
        <v>41.30950271299961</v>
      </c>
      <c r="L6683" s="1"/>
      <c r="M6683" s="1">
        <v>128.35452628682023</v>
      </c>
      <c r="N6683" s="1">
        <v>0</v>
      </c>
      <c r="O6683" s="1">
        <v>0</v>
      </c>
      <c r="P6683" s="1">
        <v>0</v>
      </c>
      <c r="Q6683" s="1">
        <v>0</v>
      </c>
      <c r="R6683" s="1">
        <v>117.09098285537327</v>
      </c>
      <c r="S6683" s="1">
        <v>0</v>
      </c>
      <c r="T6683" s="1">
        <v>59.013575304285162</v>
      </c>
      <c r="U6683" s="1"/>
      <c r="V6683" s="1">
        <v>0</v>
      </c>
      <c r="W6683" s="1">
        <v>59.013575304285162</v>
      </c>
      <c r="X6683" s="1">
        <v>0</v>
      </c>
      <c r="Y6683" s="1">
        <v>0</v>
      </c>
      <c r="Z6683" s="1">
        <v>0</v>
      </c>
      <c r="AA6683" s="1">
        <v>0</v>
      </c>
      <c r="AB6683" s="1"/>
      <c r="AC6683" s="1">
        <v>0</v>
      </c>
      <c r="AD6683" s="1">
        <v>0</v>
      </c>
      <c r="AE6683" s="1"/>
      <c r="AF6683" s="1">
        <v>0</v>
      </c>
      <c r="AG6683" s="1">
        <v>0</v>
      </c>
      <c r="AH6683" s="1">
        <v>0</v>
      </c>
      <c r="AI6683" s="1">
        <v>0</v>
      </c>
      <c r="AJ6683" s="1">
        <v>0</v>
      </c>
      <c r="AK6683" s="1"/>
      <c r="AL6683" s="1">
        <v>404.78216552734375</v>
      </c>
      <c r="AM6683" s="1">
        <v>117.09098052978516</v>
      </c>
      <c r="AN6683" s="1">
        <v>287.69119262695313</v>
      </c>
      <c r="AO6683" t="s">
        <v>19493</v>
      </c>
    </row>
    <row r="6684" spans="1:41" x14ac:dyDescent="0.25">
      <c r="A6684" s="1">
        <v>2024</v>
      </c>
      <c r="B6684" t="s">
        <v>5205</v>
      </c>
      <c r="C6684" t="s">
        <v>7142</v>
      </c>
      <c r="D6684" t="s">
        <v>7246</v>
      </c>
      <c r="E6684" t="s">
        <v>8058</v>
      </c>
      <c r="F6684" t="s">
        <v>10087</v>
      </c>
      <c r="G6684" t="s">
        <v>12254</v>
      </c>
      <c r="H6684" t="s">
        <v>12757</v>
      </c>
      <c r="I6684" s="1">
        <v>0</v>
      </c>
      <c r="J6684" s="1">
        <v>0</v>
      </c>
      <c r="K6684" s="1">
        <v>45.454097408888721</v>
      </c>
      <c r="L6684" s="1">
        <v>0</v>
      </c>
      <c r="M6684" s="1">
        <v>0</v>
      </c>
      <c r="N6684" s="1">
        <v>0</v>
      </c>
      <c r="O6684" s="1">
        <v>0</v>
      </c>
      <c r="P6684" s="1">
        <v>0</v>
      </c>
      <c r="Q6684" s="1">
        <v>0</v>
      </c>
      <c r="R6684" s="1">
        <v>109.98430390014855</v>
      </c>
      <c r="S6684" s="1">
        <v>0</v>
      </c>
      <c r="T6684" s="1">
        <v>55.431826108400884</v>
      </c>
      <c r="U6684" s="1">
        <v>0</v>
      </c>
      <c r="V6684" s="1">
        <v>465.62733931056738</v>
      </c>
      <c r="W6684" s="1">
        <v>55.431826108400884</v>
      </c>
      <c r="X6684" s="1">
        <v>0</v>
      </c>
      <c r="Y6684" s="1">
        <v>0</v>
      </c>
      <c r="Z6684" s="1">
        <v>0</v>
      </c>
      <c r="AA6684" s="1">
        <v>0</v>
      </c>
      <c r="AB6684" s="1">
        <v>0</v>
      </c>
      <c r="AC6684" s="1">
        <v>0</v>
      </c>
      <c r="AD6684" s="1">
        <v>0</v>
      </c>
      <c r="AE6684" s="1">
        <v>0</v>
      </c>
      <c r="AF6684" s="1">
        <v>68.292009765549892</v>
      </c>
      <c r="AG6684" s="1">
        <v>0</v>
      </c>
      <c r="AH6684" s="1">
        <v>0</v>
      </c>
      <c r="AI6684" s="1">
        <v>0</v>
      </c>
      <c r="AJ6684" s="1">
        <v>0</v>
      </c>
      <c r="AK6684" s="1"/>
      <c r="AL6684" s="1">
        <v>800.22137451171875</v>
      </c>
      <c r="AM6684" s="1">
        <v>643.90362548828125</v>
      </c>
      <c r="AN6684" s="1">
        <v>156.3177490234375</v>
      </c>
      <c r="AO6684" t="s">
        <v>19494</v>
      </c>
    </row>
    <row r="6685" spans="1:41" x14ac:dyDescent="0.25">
      <c r="A6685" s="1">
        <v>2024</v>
      </c>
      <c r="B6685" t="s">
        <v>5206</v>
      </c>
      <c r="C6685" t="s">
        <v>7142</v>
      </c>
      <c r="D6685" t="s">
        <v>7246</v>
      </c>
      <c r="E6685" t="s">
        <v>8058</v>
      </c>
      <c r="F6685" t="s">
        <v>10087</v>
      </c>
      <c r="G6685" t="s">
        <v>12254</v>
      </c>
      <c r="H6685" t="s">
        <v>12757</v>
      </c>
      <c r="I6685" s="1">
        <v>0</v>
      </c>
      <c r="J6685" s="1"/>
      <c r="K6685" s="1">
        <v>43.767995628051523</v>
      </c>
      <c r="L6685" s="1"/>
      <c r="M6685" s="1">
        <v>0</v>
      </c>
      <c r="N6685" s="1">
        <v>0</v>
      </c>
      <c r="O6685" s="1">
        <v>0</v>
      </c>
      <c r="P6685" s="1">
        <v>0</v>
      </c>
      <c r="Q6685" s="1">
        <v>0</v>
      </c>
      <c r="R6685" s="1">
        <v>23.249537717031998</v>
      </c>
      <c r="S6685" s="1">
        <v>0</v>
      </c>
      <c r="T6685" s="1">
        <v>0</v>
      </c>
      <c r="U6685" s="1">
        <v>0</v>
      </c>
      <c r="V6685" s="1">
        <v>452.77236856605037</v>
      </c>
      <c r="W6685" s="1">
        <v>10.780294489667867</v>
      </c>
      <c r="X6685" s="1">
        <v>0</v>
      </c>
      <c r="Y6685" s="1"/>
      <c r="Z6685" s="1">
        <v>0</v>
      </c>
      <c r="AA6685" s="1">
        <v>0</v>
      </c>
      <c r="AB6685" s="1">
        <v>0</v>
      </c>
      <c r="AC6685" s="1">
        <v>0</v>
      </c>
      <c r="AD6685" s="1">
        <v>0</v>
      </c>
      <c r="AE6685" s="1"/>
      <c r="AF6685" s="1">
        <v>65.651993442077298</v>
      </c>
      <c r="AG6685" s="1">
        <v>0</v>
      </c>
      <c r="AH6685" s="1"/>
      <c r="AI6685" s="1">
        <v>0</v>
      </c>
      <c r="AJ6685" s="1">
        <v>0</v>
      </c>
      <c r="AK6685" s="1"/>
      <c r="AL6685" s="1">
        <v>596.22216796875</v>
      </c>
      <c r="AM6685" s="1">
        <v>541.67388916015625</v>
      </c>
      <c r="AN6685" s="1">
        <v>54.548290252685547</v>
      </c>
      <c r="AO6685" t="s">
        <v>19495</v>
      </c>
    </row>
    <row r="6686" spans="1:41" x14ac:dyDescent="0.25">
      <c r="A6686" s="1">
        <v>2024</v>
      </c>
      <c r="B6686" t="s">
        <v>5207</v>
      </c>
      <c r="C6686" t="s">
        <v>7142</v>
      </c>
      <c r="D6686" t="s">
        <v>7246</v>
      </c>
      <c r="E6686" t="s">
        <v>8058</v>
      </c>
      <c r="F6686" t="s">
        <v>10087</v>
      </c>
      <c r="G6686" t="s">
        <v>12254</v>
      </c>
      <c r="H6686" t="s">
        <v>12757</v>
      </c>
      <c r="I6686" s="1">
        <v>0</v>
      </c>
      <c r="J6686" s="1">
        <v>0</v>
      </c>
      <c r="K6686" s="1">
        <v>41.386994012524696</v>
      </c>
      <c r="L6686" s="1">
        <v>0</v>
      </c>
      <c r="M6686" s="1">
        <v>0</v>
      </c>
      <c r="N6686" s="1">
        <v>0</v>
      </c>
      <c r="O6686" s="1">
        <v>0</v>
      </c>
      <c r="P6686" s="1">
        <v>0</v>
      </c>
      <c r="Q6686" s="1">
        <v>0</v>
      </c>
      <c r="R6686" s="1">
        <v>21.984750831771347</v>
      </c>
      <c r="S6686" s="1">
        <v>0</v>
      </c>
      <c r="T6686" s="1">
        <v>0</v>
      </c>
      <c r="U6686" s="1">
        <v>0</v>
      </c>
      <c r="V6686" s="1">
        <v>0</v>
      </c>
      <c r="W6686" s="1">
        <v>378.62249260382174</v>
      </c>
      <c r="X6686" s="1">
        <v>0</v>
      </c>
      <c r="Y6686" s="1">
        <v>0</v>
      </c>
      <c r="Z6686" s="1">
        <v>0</v>
      </c>
      <c r="AA6686" s="1">
        <v>1603.4911719630877</v>
      </c>
      <c r="AB6686" s="1">
        <v>0</v>
      </c>
      <c r="AC6686" s="1">
        <v>0</v>
      </c>
      <c r="AD6686" s="1">
        <v>0</v>
      </c>
      <c r="AE6686" s="1">
        <v>0</v>
      </c>
      <c r="AF6686" s="1">
        <v>96.433734817360516</v>
      </c>
      <c r="AG6686" s="1">
        <v>0</v>
      </c>
      <c r="AH6686" s="1">
        <v>139.9685711053628</v>
      </c>
      <c r="AI6686" s="1">
        <v>0</v>
      </c>
      <c r="AJ6686" s="1">
        <v>0</v>
      </c>
      <c r="AK6686" s="1">
        <v>0</v>
      </c>
      <c r="AL6686" s="1">
        <v>2281.8876953125</v>
      </c>
      <c r="AM6686" s="1">
        <v>1721.90966796875</v>
      </c>
      <c r="AN6686" s="1">
        <v>559.97808837890625</v>
      </c>
      <c r="AO6686" t="s">
        <v>19496</v>
      </c>
    </row>
    <row r="6687" spans="1:41" x14ac:dyDescent="0.25">
      <c r="A6687" s="1">
        <v>2024</v>
      </c>
      <c r="B6687" t="s">
        <v>5208</v>
      </c>
      <c r="C6687" t="s">
        <v>7142</v>
      </c>
      <c r="D6687" t="s">
        <v>7246</v>
      </c>
      <c r="E6687" t="s">
        <v>8058</v>
      </c>
      <c r="F6687" t="s">
        <v>10087</v>
      </c>
      <c r="G6687" t="s">
        <v>12254</v>
      </c>
      <c r="H6687" t="s">
        <v>12757</v>
      </c>
      <c r="I6687" s="1">
        <v>0</v>
      </c>
      <c r="J6687" s="1"/>
      <c r="K6687" s="1">
        <v>45.777466450265393</v>
      </c>
      <c r="L6687" s="1">
        <v>0</v>
      </c>
      <c r="M6687" s="1">
        <v>0</v>
      </c>
      <c r="N6687" s="1">
        <v>0</v>
      </c>
      <c r="O6687" s="1">
        <v>0</v>
      </c>
      <c r="P6687" s="1">
        <v>0</v>
      </c>
      <c r="Q6687" s="1">
        <v>0</v>
      </c>
      <c r="R6687" s="1">
        <v>113.53592185468796</v>
      </c>
      <c r="S6687" s="1">
        <v>0</v>
      </c>
      <c r="T6687" s="1">
        <v>57.221833062831742</v>
      </c>
      <c r="U6687" s="1">
        <v>0</v>
      </c>
      <c r="V6687" s="1">
        <v>0</v>
      </c>
      <c r="W6687" s="1">
        <v>57.221833062831742</v>
      </c>
      <c r="X6687" s="1">
        <v>0</v>
      </c>
      <c r="Y6687" s="1">
        <v>0</v>
      </c>
      <c r="Z6687" s="1">
        <v>0</v>
      </c>
      <c r="AA6687" s="1">
        <v>0</v>
      </c>
      <c r="AB6687" s="1">
        <v>0</v>
      </c>
      <c r="AC6687" s="1"/>
      <c r="AD6687" s="1">
        <v>0</v>
      </c>
      <c r="AE6687" s="1"/>
      <c r="AF6687" s="1">
        <v>69.528052465905432</v>
      </c>
      <c r="AG6687" s="1">
        <v>0</v>
      </c>
      <c r="AH6687" s="1">
        <v>0</v>
      </c>
      <c r="AI6687" s="1">
        <v>0</v>
      </c>
      <c r="AJ6687" s="1">
        <v>0</v>
      </c>
      <c r="AK6687" s="1"/>
      <c r="AL6687" s="1">
        <v>343.28509521484375</v>
      </c>
      <c r="AM6687" s="1">
        <v>183.06396484375</v>
      </c>
      <c r="AN6687" s="1">
        <v>160.22113037109375</v>
      </c>
      <c r="AO6687" t="s">
        <v>19497</v>
      </c>
    </row>
    <row r="6688" spans="1:41" x14ac:dyDescent="0.25">
      <c r="A6688" s="1">
        <v>2024</v>
      </c>
      <c r="B6688" t="s">
        <v>5209</v>
      </c>
      <c r="C6688" t="s">
        <v>7142</v>
      </c>
      <c r="D6688" t="s">
        <v>7246</v>
      </c>
      <c r="E6688" t="s">
        <v>8058</v>
      </c>
      <c r="F6688" t="s">
        <v>10087</v>
      </c>
      <c r="G6688" t="s">
        <v>12254</v>
      </c>
      <c r="H6688" t="s">
        <v>12757</v>
      </c>
      <c r="I6688" s="1">
        <v>0</v>
      </c>
      <c r="J6688" s="1"/>
      <c r="K6688" s="1"/>
      <c r="L6688" s="1"/>
      <c r="M6688" s="1">
        <v>131.61817761579013</v>
      </c>
      <c r="N6688" s="1">
        <v>0</v>
      </c>
      <c r="O6688" s="1">
        <v>0</v>
      </c>
      <c r="P6688" s="1">
        <v>42.359873255656588</v>
      </c>
      <c r="Q6688" s="1">
        <v>0</v>
      </c>
      <c r="R6688" s="1">
        <v>0</v>
      </c>
      <c r="S6688" s="1">
        <v>0</v>
      </c>
      <c r="T6688" s="1">
        <v>0</v>
      </c>
      <c r="U6688" s="1"/>
      <c r="V6688" s="1">
        <v>0</v>
      </c>
      <c r="W6688" s="1">
        <v>60.514104650937988</v>
      </c>
      <c r="X6688" s="1">
        <v>0</v>
      </c>
      <c r="Y6688" s="1">
        <v>0</v>
      </c>
      <c r="Z6688" s="1">
        <v>0</v>
      </c>
      <c r="AA6688" s="1">
        <v>0</v>
      </c>
      <c r="AB6688" s="1"/>
      <c r="AC6688" s="1"/>
      <c r="AD6688" s="1">
        <v>0</v>
      </c>
      <c r="AE6688" s="1"/>
      <c r="AF6688" s="1">
        <v>0</v>
      </c>
      <c r="AG6688" s="1">
        <v>0</v>
      </c>
      <c r="AH6688" s="1">
        <v>0</v>
      </c>
      <c r="AI6688" s="1">
        <v>0</v>
      </c>
      <c r="AJ6688" s="1">
        <v>0</v>
      </c>
      <c r="AK6688" s="1">
        <v>0</v>
      </c>
      <c r="AL6688" s="1">
        <v>234.49215698242188</v>
      </c>
      <c r="AM6688" s="1">
        <v>42.359874725341797</v>
      </c>
      <c r="AN6688" s="1">
        <v>192.13227844238281</v>
      </c>
      <c r="AO6688" t="s">
        <v>19498</v>
      </c>
    </row>
    <row r="6689" spans="1:41" x14ac:dyDescent="0.25">
      <c r="A6689" s="1">
        <v>2024</v>
      </c>
      <c r="B6689" t="s">
        <v>5210</v>
      </c>
      <c r="C6689" t="s">
        <v>7142</v>
      </c>
      <c r="D6689" t="s">
        <v>7246</v>
      </c>
      <c r="E6689" t="s">
        <v>8058</v>
      </c>
      <c r="F6689" t="s">
        <v>10087</v>
      </c>
      <c r="G6689" t="s">
        <v>12254</v>
      </c>
      <c r="H6689" t="s">
        <v>12757</v>
      </c>
      <c r="I6689" s="1">
        <v>0</v>
      </c>
      <c r="J6689" s="1">
        <v>0</v>
      </c>
      <c r="K6689" s="1">
        <v>42.564726131745395</v>
      </c>
      <c r="L6689" s="1">
        <v>0</v>
      </c>
      <c r="M6689" s="1">
        <v>0</v>
      </c>
      <c r="N6689" s="1">
        <v>0</v>
      </c>
      <c r="O6689" s="1">
        <v>0</v>
      </c>
      <c r="P6689" s="1">
        <v>0</v>
      </c>
      <c r="Q6689" s="1">
        <v>0</v>
      </c>
      <c r="R6689" s="1">
        <v>22.610361553337778</v>
      </c>
      <c r="S6689" s="1">
        <v>0</v>
      </c>
      <c r="T6689" s="1">
        <v>0</v>
      </c>
      <c r="U6689" s="1">
        <v>0</v>
      </c>
      <c r="V6689" s="1">
        <v>733.87458847836922</v>
      </c>
      <c r="W6689" s="1">
        <v>10.483922692548131</v>
      </c>
      <c r="X6689" s="1">
        <v>0</v>
      </c>
      <c r="Y6689" s="1">
        <v>0</v>
      </c>
      <c r="Z6689" s="1">
        <v>0</v>
      </c>
      <c r="AA6689" s="1">
        <v>0</v>
      </c>
      <c r="AB6689" s="1">
        <v>0</v>
      </c>
      <c r="AC6689" s="1">
        <v>0</v>
      </c>
      <c r="AD6689" s="1">
        <v>0</v>
      </c>
      <c r="AE6689" s="1">
        <v>0</v>
      </c>
      <c r="AF6689" s="1">
        <v>90.161735155913931</v>
      </c>
      <c r="AG6689" s="1">
        <v>0</v>
      </c>
      <c r="AH6689" s="1">
        <v>0</v>
      </c>
      <c r="AI6689" s="1">
        <v>0</v>
      </c>
      <c r="AJ6689" s="1">
        <v>0</v>
      </c>
      <c r="AK6689" s="1">
        <v>0</v>
      </c>
      <c r="AL6689" s="1">
        <v>899.69537353515625</v>
      </c>
      <c r="AM6689" s="1">
        <v>846.64666748046875</v>
      </c>
      <c r="AN6689" s="1">
        <v>53.048648834228516</v>
      </c>
      <c r="AO6689" t="s">
        <v>19499</v>
      </c>
    </row>
    <row r="6690" spans="1:41" x14ac:dyDescent="0.25">
      <c r="A6690" s="1">
        <v>2024</v>
      </c>
      <c r="B6690" t="s">
        <v>5210</v>
      </c>
      <c r="C6690" t="s">
        <v>7142</v>
      </c>
      <c r="D6690" t="s">
        <v>7246</v>
      </c>
      <c r="E6690" t="s">
        <v>8058</v>
      </c>
      <c r="F6690" t="s">
        <v>10087</v>
      </c>
      <c r="G6690" t="s">
        <v>12255</v>
      </c>
      <c r="H6690" t="s">
        <v>12757</v>
      </c>
      <c r="I6690" s="1">
        <v>0</v>
      </c>
      <c r="J6690" s="1">
        <v>0</v>
      </c>
      <c r="K6690" s="1">
        <v>43.463999654907823</v>
      </c>
      <c r="L6690" s="1">
        <v>0</v>
      </c>
      <c r="M6690" s="1">
        <v>0</v>
      </c>
      <c r="N6690" s="1">
        <v>0</v>
      </c>
      <c r="O6690" s="1">
        <v>0</v>
      </c>
      <c r="P6690" s="1">
        <v>0</v>
      </c>
      <c r="Q6690" s="1">
        <v>0</v>
      </c>
      <c r="R6690" s="1">
        <v>23.344489665072</v>
      </c>
      <c r="S6690" s="1">
        <v>0</v>
      </c>
      <c r="T6690" s="1">
        <v>0</v>
      </c>
      <c r="U6690" s="1">
        <v>0</v>
      </c>
      <c r="V6690" s="1">
        <v>758</v>
      </c>
      <c r="W6690" s="1">
        <v>10.824321599999999</v>
      </c>
      <c r="X6690" s="1">
        <v>0</v>
      </c>
      <c r="Y6690" s="1"/>
      <c r="Z6690" s="1">
        <v>0</v>
      </c>
      <c r="AA6690" s="1">
        <v>0</v>
      </c>
      <c r="AB6690" s="1">
        <v>0</v>
      </c>
      <c r="AC6690" s="1">
        <v>0</v>
      </c>
      <c r="AD6690" s="1">
        <v>0</v>
      </c>
      <c r="AE6690" s="1">
        <v>0</v>
      </c>
      <c r="AF6690" s="1">
        <v>94.9509490752</v>
      </c>
      <c r="AG6690" s="1">
        <v>0</v>
      </c>
      <c r="AH6690" s="1">
        <v>0</v>
      </c>
      <c r="AI6690" s="1">
        <v>0</v>
      </c>
      <c r="AJ6690" s="1">
        <v>0</v>
      </c>
      <c r="AK6690" s="1"/>
      <c r="AL6690" s="1">
        <v>930.583740234375</v>
      </c>
      <c r="AM6690" s="1">
        <v>876.29541015625</v>
      </c>
      <c r="AN6690" s="1">
        <v>54.288322448730469</v>
      </c>
      <c r="AO6690" t="s">
        <v>19500</v>
      </c>
    </row>
    <row r="6691" spans="1:41" x14ac:dyDescent="0.25">
      <c r="A6691" s="1">
        <v>2024</v>
      </c>
      <c r="B6691" t="s">
        <v>5211</v>
      </c>
      <c r="C6691" t="s">
        <v>7142</v>
      </c>
      <c r="D6691" t="s">
        <v>7246</v>
      </c>
      <c r="E6691" t="s">
        <v>8058</v>
      </c>
      <c r="F6691" t="s">
        <v>10087</v>
      </c>
      <c r="G6691" t="s">
        <v>12255</v>
      </c>
      <c r="H6691" t="s">
        <v>12757</v>
      </c>
      <c r="I6691" s="1">
        <v>0</v>
      </c>
      <c r="J6691" s="1"/>
      <c r="K6691" s="1">
        <v>44.87520472889242</v>
      </c>
      <c r="L6691" s="1">
        <v>0</v>
      </c>
      <c r="M6691" s="1">
        <v>0</v>
      </c>
      <c r="N6691" s="1">
        <v>0</v>
      </c>
      <c r="O6691" s="1">
        <v>0</v>
      </c>
      <c r="P6691" s="1">
        <v>0</v>
      </c>
      <c r="Q6691" s="1">
        <v>0</v>
      </c>
      <c r="R6691" s="1">
        <v>113.0969890087359</v>
      </c>
      <c r="S6691" s="1">
        <v>0</v>
      </c>
      <c r="T6691" s="1">
        <v>53.076007530050013</v>
      </c>
      <c r="U6691" s="1">
        <v>0</v>
      </c>
      <c r="V6691" s="1">
        <v>0</v>
      </c>
      <c r="W6691" s="1">
        <v>57.829601410164202</v>
      </c>
      <c r="X6691" s="1">
        <v>0</v>
      </c>
      <c r="Y6691" s="1">
        <v>0</v>
      </c>
      <c r="Z6691" s="1"/>
      <c r="AA6691" s="1">
        <v>0</v>
      </c>
      <c r="AB6691" s="1">
        <v>0</v>
      </c>
      <c r="AC6691" s="1"/>
      <c r="AD6691" s="1">
        <v>0</v>
      </c>
      <c r="AE6691" s="1"/>
      <c r="AF6691" s="1">
        <v>70.832985583185405</v>
      </c>
      <c r="AG6691" s="1">
        <v>0</v>
      </c>
      <c r="AH6691" s="1">
        <v>0</v>
      </c>
      <c r="AI6691" s="1">
        <v>0</v>
      </c>
      <c r="AJ6691" s="1">
        <v>0</v>
      </c>
      <c r="AK6691" s="1"/>
      <c r="AL6691" s="1">
        <v>339.71078491210938</v>
      </c>
      <c r="AM6691" s="1">
        <v>183.92997741699219</v>
      </c>
      <c r="AN6691" s="1">
        <v>155.78080749511719</v>
      </c>
      <c r="AO6691" t="s">
        <v>19501</v>
      </c>
    </row>
    <row r="6692" spans="1:41" x14ac:dyDescent="0.25">
      <c r="A6692" s="1">
        <v>2024</v>
      </c>
      <c r="B6692" t="s">
        <v>5212</v>
      </c>
      <c r="C6692" t="s">
        <v>7142</v>
      </c>
      <c r="D6692" t="s">
        <v>7246</v>
      </c>
      <c r="E6692" t="s">
        <v>8058</v>
      </c>
      <c r="F6692" t="s">
        <v>10087</v>
      </c>
      <c r="G6692" t="s">
        <v>12255</v>
      </c>
      <c r="H6692" t="s">
        <v>12757</v>
      </c>
      <c r="I6692" s="1">
        <v>0</v>
      </c>
      <c r="J6692" s="1"/>
      <c r="K6692" s="1">
        <v>46.127170022150942</v>
      </c>
      <c r="L6692" s="1">
        <v>0</v>
      </c>
      <c r="M6692" s="1">
        <v>0</v>
      </c>
      <c r="N6692" s="1">
        <v>0</v>
      </c>
      <c r="O6692" s="1">
        <v>0</v>
      </c>
      <c r="P6692" s="1">
        <v>0</v>
      </c>
      <c r="Q6692" s="1">
        <v>0</v>
      </c>
      <c r="R6692" s="1">
        <v>111.2560707010789</v>
      </c>
      <c r="S6692" s="1">
        <v>0</v>
      </c>
      <c r="T6692" s="1">
        <v>57.434283382463988</v>
      </c>
      <c r="U6692" s="1">
        <v>0</v>
      </c>
      <c r="V6692" s="1">
        <v>477</v>
      </c>
      <c r="W6692" s="1">
        <v>56.640158090268557</v>
      </c>
      <c r="X6692" s="1">
        <v>0</v>
      </c>
      <c r="Y6692" s="1">
        <v>0</v>
      </c>
      <c r="Z6692" s="1">
        <v>0</v>
      </c>
      <c r="AA6692" s="1">
        <v>0</v>
      </c>
      <c r="AB6692" s="1">
        <v>0</v>
      </c>
      <c r="AC6692" s="1">
        <v>0</v>
      </c>
      <c r="AD6692" s="1">
        <v>0</v>
      </c>
      <c r="AE6692" s="1">
        <v>0</v>
      </c>
      <c r="AF6692" s="1">
        <v>70.759037127195654</v>
      </c>
      <c r="AG6692" s="1">
        <v>0</v>
      </c>
      <c r="AH6692" s="1">
        <v>0</v>
      </c>
      <c r="AI6692" s="1">
        <v>0</v>
      </c>
      <c r="AJ6692" s="1">
        <v>0</v>
      </c>
      <c r="AK6692" s="1">
        <v>0</v>
      </c>
      <c r="AL6692" s="1">
        <v>819.2166748046875</v>
      </c>
      <c r="AM6692" s="1">
        <v>659.01513671875</v>
      </c>
      <c r="AN6692" s="1">
        <v>160.20161437988281</v>
      </c>
      <c r="AO6692" t="s">
        <v>19502</v>
      </c>
    </row>
    <row r="6693" spans="1:41" x14ac:dyDescent="0.25">
      <c r="A6693" s="1">
        <v>2024</v>
      </c>
      <c r="B6693" t="s">
        <v>5213</v>
      </c>
      <c r="C6693" t="s">
        <v>7142</v>
      </c>
      <c r="D6693" t="s">
        <v>7246</v>
      </c>
      <c r="E6693" t="s">
        <v>8058</v>
      </c>
      <c r="F6693" t="s">
        <v>10087</v>
      </c>
      <c r="G6693" t="s">
        <v>12255</v>
      </c>
      <c r="H6693" t="s">
        <v>12757</v>
      </c>
      <c r="I6693" s="1">
        <v>0</v>
      </c>
      <c r="J6693" s="1">
        <v>0</v>
      </c>
      <c r="K6693" s="1">
        <v>42.950004784668792</v>
      </c>
      <c r="L6693" s="1">
        <v>0</v>
      </c>
      <c r="M6693" s="1">
        <v>0</v>
      </c>
      <c r="N6693" s="1">
        <v>0</v>
      </c>
      <c r="O6693" s="1">
        <v>0</v>
      </c>
      <c r="P6693" s="1">
        <v>0</v>
      </c>
      <c r="Q6693" s="1">
        <v>0</v>
      </c>
      <c r="R6693" s="1">
        <v>22.884662031457019</v>
      </c>
      <c r="S6693" s="1">
        <v>0</v>
      </c>
      <c r="T6693" s="1">
        <v>0</v>
      </c>
      <c r="U6693" s="1">
        <v>0</v>
      </c>
      <c r="V6693" s="1">
        <v>0</v>
      </c>
      <c r="W6693" s="1">
        <v>371.4228</v>
      </c>
      <c r="X6693" s="1">
        <v>0</v>
      </c>
      <c r="Y6693" s="1">
        <v>0</v>
      </c>
      <c r="Z6693" s="1">
        <v>0</v>
      </c>
      <c r="AA6693" s="1">
        <v>1740</v>
      </c>
      <c r="AB6693" s="1">
        <v>0</v>
      </c>
      <c r="AC6693" s="1">
        <v>0</v>
      </c>
      <c r="AD6693" s="1">
        <v>0</v>
      </c>
      <c r="AE6693" s="1"/>
      <c r="AF6693" s="1">
        <v>102.7147460654964</v>
      </c>
      <c r="AG6693" s="1">
        <v>0</v>
      </c>
      <c r="AH6693" s="1">
        <v>149.47167383265119</v>
      </c>
      <c r="AI6693" s="1">
        <v>0</v>
      </c>
      <c r="AJ6693" s="1">
        <v>0</v>
      </c>
      <c r="AK6693" s="1"/>
      <c r="AL6693" s="1">
        <v>2429.444091796875</v>
      </c>
      <c r="AM6693" s="1">
        <v>1865.599365234375</v>
      </c>
      <c r="AN6693" s="1">
        <v>563.844482421875</v>
      </c>
      <c r="AO6693" t="s">
        <v>19503</v>
      </c>
    </row>
    <row r="6694" spans="1:41" x14ac:dyDescent="0.25">
      <c r="A6694" s="1">
        <v>2024</v>
      </c>
      <c r="B6694" t="s">
        <v>5214</v>
      </c>
      <c r="C6694" t="s">
        <v>7142</v>
      </c>
      <c r="D6694" t="s">
        <v>7246</v>
      </c>
      <c r="E6694" t="s">
        <v>8058</v>
      </c>
      <c r="F6694" t="s">
        <v>10087</v>
      </c>
      <c r="G6694" t="s">
        <v>12255</v>
      </c>
      <c r="H6694" t="s">
        <v>12757</v>
      </c>
      <c r="I6694" s="1">
        <v>0</v>
      </c>
      <c r="J6694" s="1">
        <v>0</v>
      </c>
      <c r="K6694" s="1">
        <v>41.987697443999998</v>
      </c>
      <c r="L6694" s="1">
        <v>0</v>
      </c>
      <c r="M6694" s="1">
        <v>0</v>
      </c>
      <c r="N6694" s="1">
        <v>0</v>
      </c>
      <c r="O6694" s="1">
        <v>10.404</v>
      </c>
      <c r="P6694" s="1">
        <v>463.60124999999988</v>
      </c>
      <c r="Q6694" s="1">
        <v>0</v>
      </c>
      <c r="R6694" s="1">
        <v>151.64809983447171</v>
      </c>
      <c r="S6694" s="1"/>
      <c r="T6694" s="1">
        <v>0</v>
      </c>
      <c r="U6694" s="1">
        <v>0</v>
      </c>
      <c r="V6694" s="1">
        <v>714</v>
      </c>
      <c r="W6694" s="1">
        <v>253.74892410000001</v>
      </c>
      <c r="X6694" s="1">
        <v>0</v>
      </c>
      <c r="Y6694" s="1">
        <v>0</v>
      </c>
      <c r="Z6694" s="1">
        <v>0</v>
      </c>
      <c r="AA6694" s="1">
        <v>1758</v>
      </c>
      <c r="AB6694" s="1">
        <v>0</v>
      </c>
      <c r="AC6694" s="1">
        <v>0</v>
      </c>
      <c r="AD6694" s="1">
        <v>0</v>
      </c>
      <c r="AE6694" s="1"/>
      <c r="AF6694" s="1">
        <v>98.782690406400008</v>
      </c>
      <c r="AG6694" s="1">
        <v>0</v>
      </c>
      <c r="AH6694" s="1">
        <v>0</v>
      </c>
      <c r="AI6694" s="1">
        <v>0</v>
      </c>
      <c r="AJ6694" s="1">
        <v>0</v>
      </c>
      <c r="AK6694" s="1"/>
      <c r="AL6694" s="1">
        <v>3492.172607421875</v>
      </c>
      <c r="AM6694" s="1">
        <v>3186.031982421875</v>
      </c>
      <c r="AN6694" s="1">
        <v>306.140625</v>
      </c>
      <c r="AO6694" t="s">
        <v>19504</v>
      </c>
    </row>
    <row r="6695" spans="1:41" x14ac:dyDescent="0.25">
      <c r="A6695" s="1">
        <v>2024</v>
      </c>
      <c r="B6695" t="s">
        <v>5215</v>
      </c>
      <c r="C6695" t="s">
        <v>7142</v>
      </c>
      <c r="D6695" t="s">
        <v>7246</v>
      </c>
      <c r="E6695" t="s">
        <v>8058</v>
      </c>
      <c r="F6695" t="s">
        <v>10087</v>
      </c>
      <c r="G6695" t="s">
        <v>12255</v>
      </c>
      <c r="H6695" t="s">
        <v>12757</v>
      </c>
      <c r="I6695" s="1">
        <v>0</v>
      </c>
      <c r="J6695" s="1"/>
      <c r="K6695" s="1">
        <v>43.09153363832219</v>
      </c>
      <c r="L6695" s="1">
        <v>0</v>
      </c>
      <c r="M6695" s="1">
        <v>130.49999999999989</v>
      </c>
      <c r="N6695" s="1">
        <v>0</v>
      </c>
      <c r="O6695" s="1">
        <v>0</v>
      </c>
      <c r="P6695" s="1">
        <v>0</v>
      </c>
      <c r="Q6695" s="1">
        <v>0</v>
      </c>
      <c r="R6695" s="1">
        <v>121.6579204881877</v>
      </c>
      <c r="S6695" s="1">
        <v>0</v>
      </c>
      <c r="T6695" s="1">
        <v>56.324629329765287</v>
      </c>
      <c r="U6695" s="1"/>
      <c r="V6695" s="1">
        <v>0</v>
      </c>
      <c r="W6695" s="1">
        <v>58.928363836957317</v>
      </c>
      <c r="X6695" s="1">
        <v>0</v>
      </c>
      <c r="Y6695" s="1">
        <v>0</v>
      </c>
      <c r="Z6695" s="1">
        <v>0</v>
      </c>
      <c r="AA6695" s="1">
        <v>0</v>
      </c>
      <c r="AB6695" s="1">
        <v>99</v>
      </c>
      <c r="AC6695" s="1">
        <v>0</v>
      </c>
      <c r="AD6695" s="1">
        <v>0</v>
      </c>
      <c r="AE6695" s="1">
        <v>0</v>
      </c>
      <c r="AF6695" s="1">
        <v>0</v>
      </c>
      <c r="AG6695" s="1">
        <v>0</v>
      </c>
      <c r="AH6695" s="1">
        <v>0</v>
      </c>
      <c r="AI6695" s="1">
        <v>0</v>
      </c>
      <c r="AJ6695" s="1">
        <v>0</v>
      </c>
      <c r="AK6695" s="1"/>
      <c r="AL6695" s="1">
        <v>509.50244140625</v>
      </c>
      <c r="AM6695" s="1">
        <v>121.65792083740234</v>
      </c>
      <c r="AN6695" s="1">
        <v>387.84454345703125</v>
      </c>
      <c r="AO6695" t="s">
        <v>19505</v>
      </c>
    </row>
    <row r="6696" spans="1:41" x14ac:dyDescent="0.25">
      <c r="A6696" s="1">
        <v>2024</v>
      </c>
      <c r="B6696" t="s">
        <v>5216</v>
      </c>
      <c r="C6696" t="s">
        <v>7142</v>
      </c>
      <c r="D6696" t="s">
        <v>7246</v>
      </c>
      <c r="E6696" t="s">
        <v>8058</v>
      </c>
      <c r="F6696" t="s">
        <v>10087</v>
      </c>
      <c r="G6696" t="s">
        <v>12255</v>
      </c>
      <c r="H6696" t="s">
        <v>12757</v>
      </c>
      <c r="I6696" s="1">
        <v>0</v>
      </c>
      <c r="J6696" s="1">
        <v>0</v>
      </c>
      <c r="K6696" s="1">
        <v>44</v>
      </c>
      <c r="L6696" s="1">
        <v>0</v>
      </c>
      <c r="M6696" s="1">
        <v>0</v>
      </c>
      <c r="N6696" s="1">
        <v>0</v>
      </c>
      <c r="O6696" s="1">
        <v>0</v>
      </c>
      <c r="P6696" s="1">
        <v>0</v>
      </c>
      <c r="Q6696" s="1">
        <v>0</v>
      </c>
      <c r="R6696" s="1">
        <v>23.773183471263359</v>
      </c>
      <c r="S6696" s="1">
        <v>0</v>
      </c>
      <c r="T6696" s="1">
        <v>0</v>
      </c>
      <c r="U6696" s="1">
        <v>0</v>
      </c>
      <c r="V6696" s="1">
        <v>467</v>
      </c>
      <c r="W6696" s="1">
        <v>11.040808031999999</v>
      </c>
      <c r="X6696" s="1">
        <v>0</v>
      </c>
      <c r="Y6696" s="1"/>
      <c r="Z6696" s="1">
        <v>0</v>
      </c>
      <c r="AA6696" s="1">
        <v>0</v>
      </c>
      <c r="AB6696" s="1">
        <v>0</v>
      </c>
      <c r="AC6696" s="1">
        <v>0</v>
      </c>
      <c r="AD6696" s="1">
        <v>0</v>
      </c>
      <c r="AE6696" s="1">
        <v>0</v>
      </c>
      <c r="AF6696" s="1">
        <v>68.69764032601114</v>
      </c>
      <c r="AG6696" s="1">
        <v>0</v>
      </c>
      <c r="AH6696" s="1">
        <v>0</v>
      </c>
      <c r="AI6696" s="1">
        <v>0</v>
      </c>
      <c r="AJ6696" s="1">
        <v>0</v>
      </c>
      <c r="AK6696" s="1"/>
      <c r="AL6696" s="1">
        <v>614.51165771484375</v>
      </c>
      <c r="AM6696" s="1">
        <v>559.4708251953125</v>
      </c>
      <c r="AN6696" s="1">
        <v>55.040809631347656</v>
      </c>
      <c r="AO6696" t="s">
        <v>19506</v>
      </c>
    </row>
    <row r="6697" spans="1:41" x14ac:dyDescent="0.25">
      <c r="A6697" s="1">
        <v>2024</v>
      </c>
      <c r="B6697" t="s">
        <v>5217</v>
      </c>
      <c r="C6697" t="s">
        <v>7142</v>
      </c>
      <c r="D6697" t="s">
        <v>7246</v>
      </c>
      <c r="E6697" t="s">
        <v>8058</v>
      </c>
      <c r="F6697" t="s">
        <v>10087</v>
      </c>
      <c r="G6697" t="s">
        <v>12255</v>
      </c>
      <c r="H6697" t="s">
        <v>12757</v>
      </c>
      <c r="I6697" s="1">
        <v>0</v>
      </c>
      <c r="J6697" s="1"/>
      <c r="K6697" s="1">
        <v>0</v>
      </c>
      <c r="L6697" s="1">
        <v>0</v>
      </c>
      <c r="M6697" s="1">
        <v>133.21874999999989</v>
      </c>
      <c r="N6697" s="1">
        <v>0</v>
      </c>
      <c r="O6697" s="1">
        <v>0</v>
      </c>
      <c r="P6697" s="1">
        <v>47</v>
      </c>
      <c r="Q6697" s="1">
        <v>0</v>
      </c>
      <c r="R6697" s="1">
        <v>0</v>
      </c>
      <c r="S6697" s="1">
        <v>0</v>
      </c>
      <c r="T6697" s="1">
        <v>0</v>
      </c>
      <c r="U6697" s="1"/>
      <c r="V6697" s="1">
        <v>0</v>
      </c>
      <c r="W6697" s="1">
        <v>59.754628431115549</v>
      </c>
      <c r="X6697" s="1">
        <v>0</v>
      </c>
      <c r="Y6697" s="1">
        <v>0</v>
      </c>
      <c r="Z6697" s="1">
        <v>0</v>
      </c>
      <c r="AA6697" s="1">
        <v>0</v>
      </c>
      <c r="AB6697" s="1">
        <v>0</v>
      </c>
      <c r="AC6697" s="1"/>
      <c r="AD6697" s="1">
        <v>0</v>
      </c>
      <c r="AE6697" s="1">
        <v>0</v>
      </c>
      <c r="AF6697" s="1">
        <v>0</v>
      </c>
      <c r="AG6697" s="1">
        <v>0</v>
      </c>
      <c r="AH6697" s="1">
        <v>0</v>
      </c>
      <c r="AI6697" s="1">
        <v>0</v>
      </c>
      <c r="AJ6697" s="1">
        <v>0</v>
      </c>
      <c r="AK6697" s="1">
        <v>0</v>
      </c>
      <c r="AL6697" s="1">
        <v>239.97337341308594</v>
      </c>
      <c r="AM6697" s="1">
        <v>47</v>
      </c>
      <c r="AN6697" s="1">
        <v>192.97337341308594</v>
      </c>
      <c r="AO6697" t="s">
        <v>19507</v>
      </c>
    </row>
    <row r="6698" spans="1:41" x14ac:dyDescent="0.25">
      <c r="A6698" s="1">
        <v>2024</v>
      </c>
      <c r="B6698" t="s">
        <v>5217</v>
      </c>
      <c r="C6698" t="s">
        <v>7142</v>
      </c>
      <c r="D6698" t="s">
        <v>7246</v>
      </c>
      <c r="E6698" t="s">
        <v>8058</v>
      </c>
      <c r="F6698" t="s">
        <v>10088</v>
      </c>
      <c r="G6698" t="s">
        <v>12256</v>
      </c>
      <c r="H6698" t="s">
        <v>12757</v>
      </c>
      <c r="I6698" s="1">
        <v>121.02820930187598</v>
      </c>
      <c r="J6698" s="1">
        <v>106.54340548565743</v>
      </c>
      <c r="K6698" s="1">
        <v>66.56551511603179</v>
      </c>
      <c r="L6698" s="1">
        <v>24.205641860375195</v>
      </c>
      <c r="M6698" s="1">
        <v>1563.2306083953556</v>
      </c>
      <c r="N6698" s="1">
        <v>1624.8037098776849</v>
      </c>
      <c r="O6698" s="1">
        <v>70.196361395088061</v>
      </c>
      <c r="P6698" s="1">
        <v>36.308462790562793</v>
      </c>
      <c r="Q6698" s="1">
        <v>0</v>
      </c>
      <c r="R6698" s="1">
        <v>0</v>
      </c>
      <c r="S6698" s="1">
        <v>544.62694185844191</v>
      </c>
      <c r="T6698" s="1">
        <v>344.93039651034655</v>
      </c>
      <c r="U6698" s="1">
        <v>186.38344232488899</v>
      </c>
      <c r="V6698" s="1">
        <v>0</v>
      </c>
      <c r="W6698" s="1">
        <v>0</v>
      </c>
      <c r="X6698" s="1">
        <v>103.77973494971862</v>
      </c>
      <c r="Y6698" s="1">
        <v>2898.6256127799297</v>
      </c>
      <c r="Z6698" s="1">
        <v>665.65515116031781</v>
      </c>
      <c r="AA6698" s="1">
        <v>8212.5038109098641</v>
      </c>
      <c r="AB6698" s="1"/>
      <c r="AC6698" s="1">
        <v>905.53306199663609</v>
      </c>
      <c r="AD6698" s="1">
        <v>489.50464393190248</v>
      </c>
      <c r="AE6698" s="1">
        <v>580.93540464900468</v>
      </c>
      <c r="AF6698" s="1">
        <v>666.7539398149197</v>
      </c>
      <c r="AG6698" s="1">
        <v>14928.829617386402</v>
      </c>
      <c r="AH6698" s="1">
        <v>289.25742023148359</v>
      </c>
      <c r="AI6698" s="1">
        <v>0</v>
      </c>
      <c r="AJ6698" s="1">
        <v>3265.2028971504346</v>
      </c>
      <c r="AK6698" s="1">
        <v>177.99844792658456</v>
      </c>
      <c r="AL6698" s="1">
        <v>37873.40234375</v>
      </c>
      <c r="AM6698" s="1">
        <v>34223.3125</v>
      </c>
      <c r="AN6698" s="1">
        <v>3650.090087890625</v>
      </c>
      <c r="AO6698" t="s">
        <v>19508</v>
      </c>
    </row>
    <row r="6699" spans="1:41" x14ac:dyDescent="0.25">
      <c r="A6699" s="1">
        <v>2024</v>
      </c>
      <c r="B6699" t="s">
        <v>5218</v>
      </c>
      <c r="C6699" t="s">
        <v>7142</v>
      </c>
      <c r="D6699" t="s">
        <v>7246</v>
      </c>
      <c r="E6699" t="s">
        <v>8058</v>
      </c>
      <c r="F6699" t="s">
        <v>10088</v>
      </c>
      <c r="G6699" t="s">
        <v>12256</v>
      </c>
      <c r="H6699" t="s">
        <v>12757</v>
      </c>
      <c r="I6699" s="1">
        <v>286.1091653141587</v>
      </c>
      <c r="J6699" s="1">
        <v>286.1091653141587</v>
      </c>
      <c r="K6699" s="1">
        <v>62.944016369114919</v>
      </c>
      <c r="L6699" s="1">
        <v>102.99929951309714</v>
      </c>
      <c r="M6699" s="1">
        <v>286.1091653141587</v>
      </c>
      <c r="N6699" s="1">
        <v>61.799579707858285</v>
      </c>
      <c r="O6699" s="1">
        <v>69.810636336654724</v>
      </c>
      <c r="P6699" s="1">
        <v>0</v>
      </c>
      <c r="Q6699" s="1">
        <v>0</v>
      </c>
      <c r="R6699" s="1">
        <v>226.7315444653386</v>
      </c>
      <c r="S6699" s="1">
        <v>514.9964975654857</v>
      </c>
      <c r="T6699" s="1">
        <v>572.2183306283174</v>
      </c>
      <c r="U6699" s="1">
        <v>211.72078233247746</v>
      </c>
      <c r="V6699" s="1">
        <v>0</v>
      </c>
      <c r="W6699" s="1">
        <v>0</v>
      </c>
      <c r="X6699" s="1">
        <v>202.52334956145449</v>
      </c>
      <c r="Y6699" s="1">
        <v>2872.5360197541536</v>
      </c>
      <c r="Z6699" s="1">
        <v>1229.4828624223339</v>
      </c>
      <c r="AA6699" s="1">
        <v>980.56592016795855</v>
      </c>
      <c r="AB6699" s="1">
        <v>147.63232930210589</v>
      </c>
      <c r="AC6699" s="1">
        <v>807.83895597614787</v>
      </c>
      <c r="AD6699" s="1">
        <v>153.27805998211275</v>
      </c>
      <c r="AE6699" s="1"/>
      <c r="AF6699" s="1">
        <v>625.75247219314883</v>
      </c>
      <c r="AG6699" s="1">
        <v>2009.6307771666509</v>
      </c>
      <c r="AH6699" s="1">
        <v>1144.4366612566348</v>
      </c>
      <c r="AI6699" s="1">
        <v>0</v>
      </c>
      <c r="AJ6699" s="1">
        <v>0</v>
      </c>
      <c r="AK6699" s="1">
        <v>85.832749594247616</v>
      </c>
      <c r="AL6699" s="1">
        <v>12941.0595703125</v>
      </c>
      <c r="AM6699" s="1">
        <v>9701.2763671875</v>
      </c>
      <c r="AN6699" s="1">
        <v>3239.781982421875</v>
      </c>
      <c r="AO6699" t="s">
        <v>19509</v>
      </c>
    </row>
    <row r="6700" spans="1:41" x14ac:dyDescent="0.25">
      <c r="A6700" s="1">
        <v>2024</v>
      </c>
      <c r="B6700" t="s">
        <v>5219</v>
      </c>
      <c r="C6700" t="s">
        <v>7142</v>
      </c>
      <c r="D6700" t="s">
        <v>7246</v>
      </c>
      <c r="E6700" t="s">
        <v>8058</v>
      </c>
      <c r="F6700" t="s">
        <v>10088</v>
      </c>
      <c r="G6700" t="s">
        <v>12256</v>
      </c>
      <c r="H6700" t="s">
        <v>12757</v>
      </c>
      <c r="I6700" s="1">
        <v>269.50736224169668</v>
      </c>
      <c r="J6700" s="1">
        <v>0</v>
      </c>
      <c r="K6700" s="1">
        <v>142.24598579116747</v>
      </c>
      <c r="L6700" s="1">
        <v>97.022650407010801</v>
      </c>
      <c r="M6700" s="1">
        <v>215.60588979335733</v>
      </c>
      <c r="N6700" s="1">
        <v>180.82758174023982</v>
      </c>
      <c r="O6700" s="1">
        <v>0</v>
      </c>
      <c r="P6700" s="1">
        <v>97.022650407010801</v>
      </c>
      <c r="Q6700" s="1">
        <v>245.25784009568528</v>
      </c>
      <c r="R6700" s="1">
        <v>174.76886747732405</v>
      </c>
      <c r="S6700" s="1">
        <v>107.80294489667867</v>
      </c>
      <c r="T6700" s="1">
        <v>485.11325203505396</v>
      </c>
      <c r="U6700" s="1">
        <v>194.0453008140216</v>
      </c>
      <c r="V6700" s="1">
        <v>0</v>
      </c>
      <c r="W6700" s="1">
        <v>0</v>
      </c>
      <c r="X6700" s="1">
        <v>242.55662601752698</v>
      </c>
      <c r="Y6700" s="1"/>
      <c r="Z6700" s="1">
        <v>397.39340563343347</v>
      </c>
      <c r="AA6700" s="1">
        <v>1290.4012504132436</v>
      </c>
      <c r="AB6700" s="1">
        <v>0</v>
      </c>
      <c r="AC6700" s="1">
        <v>745.338371069956</v>
      </c>
      <c r="AD6700" s="1">
        <v>145.53397561051619</v>
      </c>
      <c r="AE6700" s="1"/>
      <c r="AF6700" s="1">
        <v>1978.9386594683303</v>
      </c>
      <c r="AG6700" s="1">
        <v>1565.2987598997743</v>
      </c>
      <c r="AH6700" s="1">
        <v>1746.4077073261942</v>
      </c>
      <c r="AI6700" s="1">
        <v>0</v>
      </c>
      <c r="AJ6700" s="1">
        <v>0</v>
      </c>
      <c r="AK6700" s="1">
        <v>63.603737489040412</v>
      </c>
      <c r="AL6700" s="1">
        <v>10384.6923828125</v>
      </c>
      <c r="AM6700" s="1">
        <v>7235.82275390625</v>
      </c>
      <c r="AN6700" s="1">
        <v>3148.8701171875</v>
      </c>
      <c r="AO6700" t="s">
        <v>19510</v>
      </c>
    </row>
    <row r="6701" spans="1:41" x14ac:dyDescent="0.25">
      <c r="A6701" s="1">
        <v>2024</v>
      </c>
      <c r="B6701" t="s">
        <v>5220</v>
      </c>
      <c r="C6701" t="s">
        <v>7142</v>
      </c>
      <c r="D6701" t="s">
        <v>7246</v>
      </c>
      <c r="E6701" t="s">
        <v>8058</v>
      </c>
      <c r="F6701" t="s">
        <v>10088</v>
      </c>
      <c r="G6701" t="s">
        <v>12256</v>
      </c>
      <c r="H6701" t="s">
        <v>12757</v>
      </c>
      <c r="I6701" s="1">
        <v>413.09502712999614</v>
      </c>
      <c r="J6701" s="1">
        <v>120.76364816660764</v>
      </c>
      <c r="K6701" s="1">
        <v>64.914932834713682</v>
      </c>
      <c r="L6701" s="1">
        <v>23.605430121714065</v>
      </c>
      <c r="M6701" s="1">
        <v>1524.4681840479464</v>
      </c>
      <c r="N6701" s="1">
        <v>512.79964287809196</v>
      </c>
      <c r="O6701" s="1">
        <v>71.996561871227897</v>
      </c>
      <c r="P6701" s="1">
        <v>0</v>
      </c>
      <c r="Q6701" s="1">
        <v>0</v>
      </c>
      <c r="R6701" s="1">
        <v>231.1563728956059</v>
      </c>
      <c r="S6701" s="1">
        <v>531.12217773856639</v>
      </c>
      <c r="T6701" s="1">
        <v>590.13575304285155</v>
      </c>
      <c r="U6701" s="1">
        <v>181.7618119371983</v>
      </c>
      <c r="V6701" s="1">
        <v>0</v>
      </c>
      <c r="W6701" s="1">
        <v>0</v>
      </c>
      <c r="X6701" s="1">
        <v>182.35196858457144</v>
      </c>
      <c r="Y6701" s="1">
        <v>2732.328536588403</v>
      </c>
      <c r="Z6701" s="1">
        <v>1227.5295771893748</v>
      </c>
      <c r="AA6701" s="1">
        <v>8137.1945714015719</v>
      </c>
      <c r="AB6701" s="1"/>
      <c r="AC6701" s="1">
        <v>1017.4530518211803</v>
      </c>
      <c r="AD6701" s="1">
        <v>423.81861995283896</v>
      </c>
      <c r="AE6701" s="1"/>
      <c r="AF6701" s="1">
        <v>656.91078822828217</v>
      </c>
      <c r="AG6701" s="1">
        <v>8841.1662022237688</v>
      </c>
      <c r="AH6701" s="1">
        <v>979.62535005113364</v>
      </c>
      <c r="AI6701" s="1">
        <v>0</v>
      </c>
      <c r="AJ6701" s="1">
        <v>944.21720486856259</v>
      </c>
      <c r="AK6701" s="1">
        <v>69.636018859056492</v>
      </c>
      <c r="AL6701" s="1">
        <v>29478.05078125</v>
      </c>
      <c r="AM6701" s="1">
        <v>25039.982421875</v>
      </c>
      <c r="AN6701" s="1">
        <v>4438.06982421875</v>
      </c>
      <c r="AO6701" t="s">
        <v>19511</v>
      </c>
    </row>
    <row r="6702" spans="1:41" x14ac:dyDescent="0.25">
      <c r="A6702" s="1">
        <v>2024</v>
      </c>
      <c r="B6702" t="s">
        <v>5221</v>
      </c>
      <c r="C6702" t="s">
        <v>7142</v>
      </c>
      <c r="D6702" t="s">
        <v>7246</v>
      </c>
      <c r="E6702" t="s">
        <v>8058</v>
      </c>
      <c r="F6702" t="s">
        <v>10088</v>
      </c>
      <c r="G6702" t="s">
        <v>12256</v>
      </c>
      <c r="H6702" t="s">
        <v>12757</v>
      </c>
      <c r="I6702" s="1">
        <v>157.25884038822196</v>
      </c>
      <c r="J6702" s="1">
        <v>0</v>
      </c>
      <c r="K6702" s="1">
        <v>104.78575891974931</v>
      </c>
      <c r="L6702" s="1">
        <v>92.258519694423555</v>
      </c>
      <c r="M6702" s="1">
        <v>7821.0063286409058</v>
      </c>
      <c r="N6702" s="1">
        <v>176.72538804374534</v>
      </c>
      <c r="O6702" s="1">
        <v>0</v>
      </c>
      <c r="P6702" s="1">
        <v>235.88826058233295</v>
      </c>
      <c r="Q6702" s="1">
        <v>244.45933578838276</v>
      </c>
      <c r="R6702" s="1">
        <v>318.99766934919961</v>
      </c>
      <c r="S6702" s="1">
        <v>1080.1889583890422</v>
      </c>
      <c r="T6702" s="1">
        <v>466.53455981839181</v>
      </c>
      <c r="U6702" s="1">
        <v>120.5651109643035</v>
      </c>
      <c r="V6702" s="1">
        <v>0</v>
      </c>
      <c r="W6702" s="1">
        <v>0</v>
      </c>
      <c r="X6702" s="1">
        <v>131.04903365685163</v>
      </c>
      <c r="Y6702" s="1">
        <v>0</v>
      </c>
      <c r="Z6702" s="1">
        <v>398.16093868544044</v>
      </c>
      <c r="AA6702" s="1">
        <v>1048.3922692548131</v>
      </c>
      <c r="AB6702" s="1">
        <v>0</v>
      </c>
      <c r="AC6702" s="1">
        <v>298.83487517596529</v>
      </c>
      <c r="AD6702" s="1">
        <v>231.77127184636711</v>
      </c>
      <c r="AE6702" s="1">
        <v>0</v>
      </c>
      <c r="AF6702" s="1">
        <v>2060.1956483126332</v>
      </c>
      <c r="AG6702" s="1">
        <v>33715.246986965532</v>
      </c>
      <c r="AH6702" s="1">
        <v>912.10127425168741</v>
      </c>
      <c r="AI6702" s="1">
        <v>0</v>
      </c>
      <c r="AJ6702" s="1">
        <v>681.45497501562852</v>
      </c>
      <c r="AK6702" s="1">
        <v>61.855143886033972</v>
      </c>
      <c r="AL6702" s="1">
        <v>50357.73046875</v>
      </c>
      <c r="AM6702" s="1">
        <v>39548.4375</v>
      </c>
      <c r="AN6702" s="1">
        <v>10809.2919921875</v>
      </c>
      <c r="AO6702" t="s">
        <v>19512</v>
      </c>
    </row>
    <row r="6703" spans="1:41" x14ac:dyDescent="0.25">
      <c r="A6703" s="1">
        <v>2024</v>
      </c>
      <c r="B6703" t="s">
        <v>5222</v>
      </c>
      <c r="C6703" t="s">
        <v>7142</v>
      </c>
      <c r="D6703" t="s">
        <v>7246</v>
      </c>
      <c r="E6703" t="s">
        <v>8058</v>
      </c>
      <c r="F6703" t="s">
        <v>10088</v>
      </c>
      <c r="G6703" t="s">
        <v>12256</v>
      </c>
      <c r="H6703" t="s">
        <v>12757</v>
      </c>
      <c r="I6703" s="1">
        <v>1107.4918749999999</v>
      </c>
      <c r="J6703" s="1">
        <v>0</v>
      </c>
      <c r="K6703" s="1">
        <v>225.75700000000001</v>
      </c>
      <c r="L6703" s="1">
        <v>35</v>
      </c>
      <c r="M6703" s="1">
        <v>5224.8469372</v>
      </c>
      <c r="N6703" s="1">
        <v>170.49993554687501</v>
      </c>
      <c r="O6703" s="1">
        <v>200</v>
      </c>
      <c r="P6703" s="1">
        <v>615</v>
      </c>
      <c r="Q6703" s="1">
        <v>452</v>
      </c>
      <c r="R6703" s="1">
        <v>746.54821661179994</v>
      </c>
      <c r="S6703" s="1">
        <v>365</v>
      </c>
      <c r="T6703" s="1">
        <v>1685</v>
      </c>
      <c r="U6703" s="1">
        <v>160</v>
      </c>
      <c r="V6703" s="1">
        <v>380</v>
      </c>
      <c r="W6703" s="1">
        <v>0</v>
      </c>
      <c r="X6703" s="1">
        <v>615</v>
      </c>
      <c r="Y6703" s="1">
        <v>7047</v>
      </c>
      <c r="Z6703" s="1">
        <v>749.85601447861632</v>
      </c>
      <c r="AA6703" s="1">
        <v>4800</v>
      </c>
      <c r="AB6703" s="1">
        <v>200</v>
      </c>
      <c r="AC6703" s="1">
        <v>636.94126000000006</v>
      </c>
      <c r="AD6703" s="1">
        <v>3236.0569918807469</v>
      </c>
      <c r="AE6703" s="1">
        <v>520</v>
      </c>
      <c r="AF6703" s="1">
        <v>3321.2159999999999</v>
      </c>
      <c r="AG6703" s="1">
        <v>28916</v>
      </c>
      <c r="AH6703" s="1">
        <v>2401</v>
      </c>
      <c r="AI6703" s="1">
        <v>1352</v>
      </c>
      <c r="AJ6703" s="1">
        <v>663</v>
      </c>
      <c r="AK6703" s="1">
        <v>159</v>
      </c>
      <c r="AL6703" s="1">
        <v>65984.21875</v>
      </c>
      <c r="AM6703" s="1">
        <v>50320.5546875</v>
      </c>
      <c r="AN6703" s="1">
        <v>15663.66015625</v>
      </c>
      <c r="AO6703" t="s">
        <v>19513</v>
      </c>
    </row>
    <row r="6704" spans="1:41" x14ac:dyDescent="0.25">
      <c r="A6704" s="1">
        <v>2024</v>
      </c>
      <c r="B6704" t="s">
        <v>5223</v>
      </c>
      <c r="C6704" t="s">
        <v>7142</v>
      </c>
      <c r="D6704" t="s">
        <v>7246</v>
      </c>
      <c r="E6704" t="s">
        <v>8058</v>
      </c>
      <c r="F6704" t="s">
        <v>10088</v>
      </c>
      <c r="G6704" t="s">
        <v>12256</v>
      </c>
      <c r="H6704" t="s">
        <v>12757</v>
      </c>
      <c r="I6704" s="1">
        <v>484.70714034759209</v>
      </c>
      <c r="J6704" s="1">
        <v>0</v>
      </c>
      <c r="K6704" s="1">
        <v>132.46794297865944</v>
      </c>
      <c r="L6704" s="1">
        <v>81.55072711827529</v>
      </c>
      <c r="M6704" s="1">
        <v>1712.5652694837811</v>
      </c>
      <c r="N6704" s="1">
        <v>172.96550048173586</v>
      </c>
      <c r="O6704" s="1">
        <v>0</v>
      </c>
      <c r="P6704" s="1">
        <v>626.92121472174131</v>
      </c>
      <c r="Q6704" s="1">
        <v>452.04303394571048</v>
      </c>
      <c r="R6704" s="1">
        <v>485.34780462680163</v>
      </c>
      <c r="S6704" s="1">
        <v>2566.2994440032253</v>
      </c>
      <c r="T6704" s="1">
        <v>976.06026519685736</v>
      </c>
      <c r="U6704" s="1">
        <v>0</v>
      </c>
      <c r="V6704" s="1">
        <v>713.56886228490873</v>
      </c>
      <c r="W6704" s="1">
        <v>0</v>
      </c>
      <c r="X6704" s="1">
        <v>601.43661249728018</v>
      </c>
      <c r="Y6704" s="1">
        <v>7183.8226923374759</v>
      </c>
      <c r="Z6704" s="1">
        <v>451.66339992912521</v>
      </c>
      <c r="AA6704" s="1">
        <v>1042.8299230249452</v>
      </c>
      <c r="AB6704" s="1">
        <v>0</v>
      </c>
      <c r="AC6704" s="1">
        <v>823.99373518225786</v>
      </c>
      <c r="AD6704" s="1">
        <v>840.84194505822177</v>
      </c>
      <c r="AE6704" s="1">
        <v>0</v>
      </c>
      <c r="AF6704" s="1">
        <v>2063.6819250915155</v>
      </c>
      <c r="AG6704" s="1">
        <v>28594.743079934251</v>
      </c>
      <c r="AH6704" s="1">
        <v>1216.5329717868717</v>
      </c>
      <c r="AI6704" s="1">
        <v>118.24855432149917</v>
      </c>
      <c r="AJ6704" s="1">
        <v>662.5996578359867</v>
      </c>
      <c r="AK6704" s="1">
        <v>162.08207014757213</v>
      </c>
      <c r="AL6704" s="1">
        <v>52166.9765625</v>
      </c>
      <c r="AM6704" s="1">
        <v>43840.44140625</v>
      </c>
      <c r="AN6704" s="1">
        <v>8326.53515625</v>
      </c>
      <c r="AO6704" t="s">
        <v>19514</v>
      </c>
    </row>
    <row r="6705" spans="1:41" x14ac:dyDescent="0.25">
      <c r="A6705" s="1">
        <v>2024</v>
      </c>
      <c r="B6705" t="s">
        <v>5224</v>
      </c>
      <c r="C6705" t="s">
        <v>7142</v>
      </c>
      <c r="D6705" t="s">
        <v>7246</v>
      </c>
      <c r="E6705" t="s">
        <v>8058</v>
      </c>
      <c r="F6705" t="s">
        <v>10088</v>
      </c>
      <c r="G6705" t="s">
        <v>12256</v>
      </c>
      <c r="H6705" t="s">
        <v>12757</v>
      </c>
      <c r="I6705" s="1">
        <v>388.02278275880616</v>
      </c>
      <c r="J6705" s="1">
        <v>3026.5777055186882</v>
      </c>
      <c r="K6705" s="1">
        <v>146.28458910006992</v>
      </c>
      <c r="L6705" s="1">
        <v>321.50459142872512</v>
      </c>
      <c r="M6705" s="1">
        <v>0</v>
      </c>
      <c r="N6705" s="1">
        <v>94.247408022547518</v>
      </c>
      <c r="O6705" s="1">
        <v>0</v>
      </c>
      <c r="P6705" s="1">
        <v>44.345460886720709</v>
      </c>
      <c r="Q6705" s="1">
        <v>0</v>
      </c>
      <c r="R6705" s="1">
        <v>222.15125826601115</v>
      </c>
      <c r="S6705" s="1">
        <v>110.86365221680177</v>
      </c>
      <c r="T6705" s="1">
        <v>554.31826108400878</v>
      </c>
      <c r="U6705" s="1">
        <v>205.09775660108326</v>
      </c>
      <c r="V6705" s="1">
        <v>0</v>
      </c>
      <c r="W6705" s="1">
        <v>0</v>
      </c>
      <c r="X6705" s="1">
        <v>372.32099254576116</v>
      </c>
      <c r="Y6705" s="1">
        <v>0</v>
      </c>
      <c r="Z6705" s="1">
        <v>843.67239336986142</v>
      </c>
      <c r="AA6705" s="1">
        <v>1321.4947344242771</v>
      </c>
      <c r="AB6705" s="1">
        <v>142.57841720646223</v>
      </c>
      <c r="AC6705" s="1">
        <v>821.69666763649025</v>
      </c>
      <c r="AD6705" s="1">
        <v>148.48323292670568</v>
      </c>
      <c r="AE6705" s="1">
        <v>0</v>
      </c>
      <c r="AF6705" s="1">
        <v>1970.7122818058681</v>
      </c>
      <c r="AG6705" s="1">
        <v>1977.8075555477435</v>
      </c>
      <c r="AH6705" s="1">
        <v>1129.7006160892099</v>
      </c>
      <c r="AI6705" s="1">
        <v>0</v>
      </c>
      <c r="AJ6705" s="1">
        <v>0</v>
      </c>
      <c r="AK6705" s="1">
        <v>65.40955480791304</v>
      </c>
      <c r="AL6705" s="1">
        <v>13907.2890625</v>
      </c>
      <c r="AM6705" s="1">
        <v>11237.330078125</v>
      </c>
      <c r="AN6705" s="1">
        <v>2669.95947265625</v>
      </c>
      <c r="AO6705" t="s">
        <v>19515</v>
      </c>
    </row>
    <row r="6706" spans="1:41" x14ac:dyDescent="0.25">
      <c r="A6706" s="1">
        <v>2024</v>
      </c>
      <c r="B6706" t="s">
        <v>5225</v>
      </c>
      <c r="C6706" t="s">
        <v>7142</v>
      </c>
      <c r="D6706" t="s">
        <v>7246</v>
      </c>
      <c r="E6706" t="s">
        <v>8058</v>
      </c>
      <c r="F6706" t="s">
        <v>10088</v>
      </c>
      <c r="G6706" t="s">
        <v>12257</v>
      </c>
      <c r="H6706" t="s">
        <v>12757</v>
      </c>
      <c r="I6706" s="1">
        <v>165.61212047999999</v>
      </c>
      <c r="J6706" s="1">
        <v>0</v>
      </c>
      <c r="K6706" s="1">
        <v>106.9998295790223</v>
      </c>
      <c r="L6706" s="1">
        <v>97.321104167696646</v>
      </c>
      <c r="M6706" s="1">
        <v>8074.9439136000001</v>
      </c>
      <c r="N6706" s="1">
        <v>182.46339737599999</v>
      </c>
      <c r="O6706" s="1">
        <v>0</v>
      </c>
      <c r="P6706" s="1">
        <v>242.593552422225</v>
      </c>
      <c r="Q6706" s="1">
        <v>252.3966025213702</v>
      </c>
      <c r="R6706" s="1">
        <v>329.35509579258058</v>
      </c>
      <c r="S6706" s="1">
        <v>1115.26124498064</v>
      </c>
      <c r="T6706" s="1">
        <v>489.94503904911039</v>
      </c>
      <c r="U6706" s="1">
        <v>119.66946115</v>
      </c>
      <c r="V6706" s="1">
        <v>0</v>
      </c>
      <c r="W6706" s="1">
        <v>0</v>
      </c>
      <c r="X6706" s="1">
        <v>140</v>
      </c>
      <c r="Y6706" s="1"/>
      <c r="Z6706" s="1">
        <v>411.08869030028882</v>
      </c>
      <c r="AA6706" s="1">
        <v>1156</v>
      </c>
      <c r="AB6706" s="1">
        <v>0</v>
      </c>
      <c r="AC6706" s="1">
        <v>310.96472999999997</v>
      </c>
      <c r="AD6706" s="1">
        <v>231.4186103553202</v>
      </c>
      <c r="AE6706" s="1">
        <v>0</v>
      </c>
      <c r="AF6706" s="1">
        <v>2169.62918636832</v>
      </c>
      <c r="AG6706" s="1">
        <v>35506</v>
      </c>
      <c r="AH6706" s="1">
        <v>998.05932625045489</v>
      </c>
      <c r="AI6706" s="1">
        <v>0</v>
      </c>
      <c r="AJ6706" s="1">
        <v>717.65252208000004</v>
      </c>
      <c r="AK6706" s="1">
        <v>64</v>
      </c>
      <c r="AL6706" s="1">
        <v>52881.375</v>
      </c>
      <c r="AM6706" s="1">
        <v>41660.74609375</v>
      </c>
      <c r="AN6706" s="1">
        <v>11220.62890625</v>
      </c>
      <c r="AO6706" t="s">
        <v>19516</v>
      </c>
    </row>
    <row r="6707" spans="1:41" x14ac:dyDescent="0.25">
      <c r="A6707" s="1">
        <v>2024</v>
      </c>
      <c r="B6707" t="s">
        <v>5226</v>
      </c>
      <c r="C6707" t="s">
        <v>7142</v>
      </c>
      <c r="D6707" t="s">
        <v>7246</v>
      </c>
      <c r="E6707" t="s">
        <v>8058</v>
      </c>
      <c r="F6707" t="s">
        <v>10088</v>
      </c>
      <c r="G6707" t="s">
        <v>12257</v>
      </c>
      <c r="H6707" t="s">
        <v>12757</v>
      </c>
      <c r="I6707" s="1">
        <v>102</v>
      </c>
      <c r="J6707" s="1">
        <v>110.4</v>
      </c>
      <c r="K6707" s="1">
        <v>69.408148824583236</v>
      </c>
      <c r="L6707" s="1">
        <v>24.762</v>
      </c>
      <c r="M6707" s="1">
        <v>1582.240624999999</v>
      </c>
      <c r="N6707" s="1">
        <v>1663.922793961741</v>
      </c>
      <c r="O6707" s="1">
        <v>74</v>
      </c>
      <c r="P6707" s="1">
        <v>39</v>
      </c>
      <c r="Q6707" s="1">
        <v>0</v>
      </c>
      <c r="R6707" s="1">
        <v>0</v>
      </c>
      <c r="S6707" s="1">
        <v>651.22405455451792</v>
      </c>
      <c r="T6707" s="1">
        <v>391.81644391439079</v>
      </c>
      <c r="U6707" s="1">
        <v>185.88469812351431</v>
      </c>
      <c r="V6707" s="1">
        <v>0</v>
      </c>
      <c r="W6707" s="1">
        <v>0</v>
      </c>
      <c r="X6707" s="1">
        <v>115.2386591914623</v>
      </c>
      <c r="Y6707" s="1">
        <v>3204</v>
      </c>
      <c r="Z6707" s="1">
        <v>795.85</v>
      </c>
      <c r="AA6707" s="1">
        <v>8447.9746708367347</v>
      </c>
      <c r="AB6707" s="1">
        <v>52</v>
      </c>
      <c r="AC6707" s="1">
        <v>948.4</v>
      </c>
      <c r="AD6707" s="1">
        <v>587.85778329951484</v>
      </c>
      <c r="AE6707" s="1">
        <v>573.6444329387092</v>
      </c>
      <c r="AF6707" s="1">
        <v>682.08780399524915</v>
      </c>
      <c r="AG6707" s="1">
        <v>15955</v>
      </c>
      <c r="AH6707" s="1">
        <v>340.38617602578938</v>
      </c>
      <c r="AI6707" s="1">
        <v>0</v>
      </c>
      <c r="AJ6707" s="1">
        <v>3850.9981065704869</v>
      </c>
      <c r="AK6707" s="1">
        <v>218.56278795730071</v>
      </c>
      <c r="AL6707" s="1">
        <v>40666.66015625</v>
      </c>
      <c r="AM6707" s="1">
        <v>36583.92578125</v>
      </c>
      <c r="AN6707" s="1">
        <v>4082.734619140625</v>
      </c>
      <c r="AO6707" t="s">
        <v>19517</v>
      </c>
    </row>
    <row r="6708" spans="1:41" x14ac:dyDescent="0.25">
      <c r="A6708" s="1">
        <v>2024</v>
      </c>
      <c r="B6708" t="s">
        <v>5227</v>
      </c>
      <c r="C6708" t="s">
        <v>7142</v>
      </c>
      <c r="D6708" t="s">
        <v>7246</v>
      </c>
      <c r="E6708" t="s">
        <v>8058</v>
      </c>
      <c r="F6708" t="s">
        <v>10088</v>
      </c>
      <c r="G6708" t="s">
        <v>12257</v>
      </c>
      <c r="H6708" t="s">
        <v>12757</v>
      </c>
      <c r="I6708" s="1">
        <v>402.03998367724802</v>
      </c>
      <c r="J6708" s="1">
        <v>3148.2246369893628</v>
      </c>
      <c r="K6708" s="1">
        <v>149.6320393401482</v>
      </c>
      <c r="L6708" s="1">
        <v>333.87700000000012</v>
      </c>
      <c r="M6708" s="1">
        <v>0</v>
      </c>
      <c r="N6708" s="1">
        <v>96.20754127250342</v>
      </c>
      <c r="O6708" s="1">
        <v>0</v>
      </c>
      <c r="P6708" s="1">
        <v>44.257380854331153</v>
      </c>
      <c r="Q6708" s="1">
        <v>0</v>
      </c>
      <c r="R6708" s="1">
        <v>224.72003021827189</v>
      </c>
      <c r="S6708" s="1">
        <v>113</v>
      </c>
      <c r="T6708" s="1">
        <v>574.34283382463991</v>
      </c>
      <c r="U6708" s="1">
        <v>197.35341215752749</v>
      </c>
      <c r="V6708" s="1">
        <v>0</v>
      </c>
      <c r="W6708" s="1"/>
      <c r="X6708" s="1">
        <v>385.77097123402712</v>
      </c>
      <c r="Y6708" s="1">
        <v>0</v>
      </c>
      <c r="Z6708" s="1">
        <v>859</v>
      </c>
      <c r="AA6708" s="1">
        <v>1485</v>
      </c>
      <c r="AB6708" s="1">
        <v>128.607</v>
      </c>
      <c r="AC6708" s="1">
        <v>834.68691999999987</v>
      </c>
      <c r="AD6708" s="1">
        <v>151.12642345789189</v>
      </c>
      <c r="AE6708" s="1">
        <v>0</v>
      </c>
      <c r="AF6708" s="1">
        <v>2041.90364281336</v>
      </c>
      <c r="AG6708" s="1">
        <v>2051</v>
      </c>
      <c r="AH6708" s="1">
        <v>1191</v>
      </c>
      <c r="AI6708" s="1">
        <v>0</v>
      </c>
      <c r="AJ6708" s="1">
        <v>0</v>
      </c>
      <c r="AK6708" s="1">
        <v>66.443582736576005</v>
      </c>
      <c r="AL6708" s="1">
        <v>14478.1923828125</v>
      </c>
      <c r="AM6708" s="1">
        <v>11718.2705078125</v>
      </c>
      <c r="AN6708" s="1">
        <v>2759.923095703125</v>
      </c>
      <c r="AO6708" t="s">
        <v>19518</v>
      </c>
    </row>
    <row r="6709" spans="1:41" x14ac:dyDescent="0.25">
      <c r="A6709" s="1">
        <v>2024</v>
      </c>
      <c r="B6709" t="s">
        <v>5228</v>
      </c>
      <c r="C6709" t="s">
        <v>7142</v>
      </c>
      <c r="D6709" t="s">
        <v>7246</v>
      </c>
      <c r="E6709" t="s">
        <v>8058</v>
      </c>
      <c r="F6709" t="s">
        <v>10088</v>
      </c>
      <c r="G6709" t="s">
        <v>12257</v>
      </c>
      <c r="H6709" t="s">
        <v>12757</v>
      </c>
      <c r="I6709" s="1">
        <v>418.28239901780881</v>
      </c>
      <c r="J6709" s="1">
        <v>120</v>
      </c>
      <c r="K6709" s="1">
        <v>67.715267145934874</v>
      </c>
      <c r="L6709" s="1">
        <v>24.224</v>
      </c>
      <c r="M6709" s="1">
        <v>1549.9499999999989</v>
      </c>
      <c r="N6709" s="1">
        <v>519.23903884474714</v>
      </c>
      <c r="O6709" s="1">
        <v>72.23706947849864</v>
      </c>
      <c r="P6709" s="1">
        <v>0</v>
      </c>
      <c r="Q6709" s="1">
        <v>0</v>
      </c>
      <c r="R6709" s="1">
        <v>240.17223998202169</v>
      </c>
      <c r="S6709" s="1">
        <v>530.86555275411683</v>
      </c>
      <c r="T6709" s="1">
        <v>563.24629329765287</v>
      </c>
      <c r="U6709" s="1">
        <v>182.2399001210924</v>
      </c>
      <c r="V6709" s="1">
        <v>0</v>
      </c>
      <c r="W6709" s="1">
        <v>0</v>
      </c>
      <c r="X6709" s="1">
        <v>181.02139510672001</v>
      </c>
      <c r="Y6709" s="1">
        <v>2818.5587999999998</v>
      </c>
      <c r="Z6709" s="1">
        <v>1200.690468139778</v>
      </c>
      <c r="AA6709" s="1">
        <v>8262.6894570109362</v>
      </c>
      <c r="AB6709" s="1">
        <v>73</v>
      </c>
      <c r="AC6709" s="1">
        <v>1013.3785800000001</v>
      </c>
      <c r="AD6709" s="1">
        <v>422.98728668666121</v>
      </c>
      <c r="AE6709" s="1">
        <v>0</v>
      </c>
      <c r="AF6709" s="1">
        <v>665.15983586105335</v>
      </c>
      <c r="AG6709" s="1">
        <v>9491.8480639441586</v>
      </c>
      <c r="AH6709" s="1">
        <v>1014.023319279769</v>
      </c>
      <c r="AI6709" s="1">
        <v>0</v>
      </c>
      <c r="AJ6709" s="1">
        <v>959.19417276677632</v>
      </c>
      <c r="AK6709" s="1">
        <v>77.691733180840757</v>
      </c>
      <c r="AL6709" s="1">
        <v>30468.4140625</v>
      </c>
      <c r="AM6709" s="1">
        <v>25915.677734375</v>
      </c>
      <c r="AN6709" s="1">
        <v>4552.73828125</v>
      </c>
      <c r="AO6709" t="s">
        <v>19519</v>
      </c>
    </row>
    <row r="6710" spans="1:41" x14ac:dyDescent="0.25">
      <c r="A6710" s="1">
        <v>2024</v>
      </c>
      <c r="B6710" t="s">
        <v>5229</v>
      </c>
      <c r="C6710" t="s">
        <v>7142</v>
      </c>
      <c r="D6710" t="s">
        <v>7246</v>
      </c>
      <c r="E6710" t="s">
        <v>8058</v>
      </c>
      <c r="F6710" t="s">
        <v>10088</v>
      </c>
      <c r="G6710" t="s">
        <v>12257</v>
      </c>
      <c r="H6710" t="s">
        <v>12757</v>
      </c>
      <c r="I6710" s="1">
        <v>281.62314664882638</v>
      </c>
      <c r="J6710" s="1">
        <v>293.20201666747869</v>
      </c>
      <c r="K6710" s="1">
        <v>61.703406502227068</v>
      </c>
      <c r="L6710" s="1">
        <v>104.9324357397618</v>
      </c>
      <c r="M6710" s="1">
        <v>287.17141691232001</v>
      </c>
      <c r="N6710" s="1">
        <v>64</v>
      </c>
      <c r="O6710" s="1">
        <v>70.092207894282879</v>
      </c>
      <c r="P6710" s="1">
        <v>0</v>
      </c>
      <c r="Q6710" s="1">
        <v>0</v>
      </c>
      <c r="R6710" s="1">
        <v>225.85499437921999</v>
      </c>
      <c r="S6710" s="1">
        <v>506.8414922139911</v>
      </c>
      <c r="T6710" s="1">
        <v>530.76007530050003</v>
      </c>
      <c r="U6710" s="1">
        <v>200.3137133398904</v>
      </c>
      <c r="V6710" s="1">
        <v>0</v>
      </c>
      <c r="W6710" s="1"/>
      <c r="X6710" s="1">
        <v>190.34077334181831</v>
      </c>
      <c r="Y6710" s="1">
        <v>2902.1122</v>
      </c>
      <c r="Z6710" s="1">
        <v>1237.6783585098769</v>
      </c>
      <c r="AA6710" s="1">
        <v>1085.4460177101409</v>
      </c>
      <c r="AB6710" s="1">
        <v>129</v>
      </c>
      <c r="AC6710" s="1">
        <v>817.45263</v>
      </c>
      <c r="AD6710" s="1">
        <v>154.29978202418701</v>
      </c>
      <c r="AE6710" s="1"/>
      <c r="AF6710" s="1">
        <v>637.49687024866876</v>
      </c>
      <c r="AG6710" s="1">
        <v>2083</v>
      </c>
      <c r="AH6710" s="1">
        <v>1194.831141814911</v>
      </c>
      <c r="AI6710" s="1">
        <v>0</v>
      </c>
      <c r="AJ6710" s="1">
        <v>0</v>
      </c>
      <c r="AK6710" s="1">
        <v>86.151425073696004</v>
      </c>
      <c r="AL6710" s="1">
        <v>13144.3037109375</v>
      </c>
      <c r="AM6710" s="1">
        <v>9933.1123046875</v>
      </c>
      <c r="AN6710" s="1">
        <v>3211.191650390625</v>
      </c>
      <c r="AO6710" t="s">
        <v>19520</v>
      </c>
    </row>
    <row r="6711" spans="1:41" x14ac:dyDescent="0.25">
      <c r="A6711" s="1">
        <v>2024</v>
      </c>
      <c r="B6711" t="s">
        <v>5230</v>
      </c>
      <c r="C6711" t="s">
        <v>7142</v>
      </c>
      <c r="D6711" t="s">
        <v>7246</v>
      </c>
      <c r="E6711" t="s">
        <v>8058</v>
      </c>
      <c r="F6711" t="s">
        <v>10088</v>
      </c>
      <c r="G6711" t="s">
        <v>12257</v>
      </c>
      <c r="H6711" t="s">
        <v>12757</v>
      </c>
      <c r="I6711" s="1">
        <v>281.54060481599998</v>
      </c>
      <c r="J6711" s="1">
        <v>0</v>
      </c>
      <c r="K6711" s="1">
        <v>144</v>
      </c>
      <c r="L6711" s="1">
        <v>101.52360639311991</v>
      </c>
      <c r="M6711" s="1">
        <v>220.81616063999999</v>
      </c>
      <c r="N6711" s="1">
        <v>186.28876478911491</v>
      </c>
      <c r="O6711" s="1">
        <v>0</v>
      </c>
      <c r="P6711" s="1">
        <v>99.855360000000005</v>
      </c>
      <c r="Q6711" s="1">
        <v>253.40874596349599</v>
      </c>
      <c r="R6711" s="1">
        <v>178.70515973999909</v>
      </c>
      <c r="S6711" s="1">
        <v>108.79342896693601</v>
      </c>
      <c r="T6711" s="1">
        <v>505.94175000000001</v>
      </c>
      <c r="U6711" s="1">
        <v>189.181809018</v>
      </c>
      <c r="V6711" s="1">
        <v>0</v>
      </c>
      <c r="W6711" s="1">
        <v>0</v>
      </c>
      <c r="X6711" s="1">
        <v>255.6</v>
      </c>
      <c r="Y6711" s="1"/>
      <c r="Z6711" s="1">
        <v>409.39510421112948</v>
      </c>
      <c r="AA6711" s="1">
        <v>1485</v>
      </c>
      <c r="AB6711" s="1">
        <v>0</v>
      </c>
      <c r="AC6711" s="1">
        <v>763.35014000000001</v>
      </c>
      <c r="AD6711" s="1">
        <v>150.03112995021891</v>
      </c>
      <c r="AE6711" s="1">
        <v>0</v>
      </c>
      <c r="AF6711" s="1">
        <v>2070.7431583983362</v>
      </c>
      <c r="AG6711" s="1">
        <v>1683</v>
      </c>
      <c r="AH6711" s="1">
        <v>1851.3772153348259</v>
      </c>
      <c r="AI6711" s="1">
        <v>0</v>
      </c>
      <c r="AJ6711" s="1">
        <v>0</v>
      </c>
      <c r="AK6711" s="1">
        <v>65</v>
      </c>
      <c r="AL6711" s="1">
        <v>11003.552734375</v>
      </c>
      <c r="AM6711" s="1">
        <v>7701.9921875</v>
      </c>
      <c r="AN6711" s="1">
        <v>3301.559814453125</v>
      </c>
      <c r="AO6711" t="s">
        <v>19521</v>
      </c>
    </row>
    <row r="6712" spans="1:41" x14ac:dyDescent="0.25">
      <c r="A6712" s="1">
        <v>2024</v>
      </c>
      <c r="B6712" t="s">
        <v>5231</v>
      </c>
      <c r="C6712" t="s">
        <v>7142</v>
      </c>
      <c r="D6712" t="s">
        <v>7246</v>
      </c>
      <c r="E6712" t="s">
        <v>8058</v>
      </c>
      <c r="F6712" t="s">
        <v>10088</v>
      </c>
      <c r="G6712" t="s">
        <v>12257</v>
      </c>
      <c r="H6712" t="s">
        <v>12757</v>
      </c>
      <c r="I6712" s="1">
        <v>1075</v>
      </c>
      <c r="J6712" s="1">
        <v>0</v>
      </c>
      <c r="K6712" s="1">
        <v>233.47354825362149</v>
      </c>
      <c r="L6712" s="1">
        <v>36.378305599999997</v>
      </c>
      <c r="M6712" s="1">
        <v>5435.9307534628824</v>
      </c>
      <c r="N6712" s="1">
        <v>174.96703385820311</v>
      </c>
      <c r="O6712" s="1">
        <v>208.08</v>
      </c>
      <c r="P6712" s="1">
        <v>633.58837499999993</v>
      </c>
      <c r="Q6712" s="1">
        <v>471</v>
      </c>
      <c r="R6712" s="1">
        <v>775.95262986267267</v>
      </c>
      <c r="S6712" s="1">
        <v>374.5502249999999</v>
      </c>
      <c r="T6712" s="1">
        <v>1763.867214192775</v>
      </c>
      <c r="U6712" s="1">
        <v>163.21600000000001</v>
      </c>
      <c r="V6712" s="1">
        <v>388</v>
      </c>
      <c r="W6712" s="1">
        <v>0</v>
      </c>
      <c r="X6712" s="1">
        <v>634.83682499999986</v>
      </c>
      <c r="Y6712" s="1">
        <v>7265.9717242110764</v>
      </c>
      <c r="Z6712" s="1">
        <v>769.47824666549286</v>
      </c>
      <c r="AA6712" s="1">
        <v>5085</v>
      </c>
      <c r="AB6712" s="1">
        <v>206.0449999999999</v>
      </c>
      <c r="AC6712" s="1">
        <v>656.19280958349987</v>
      </c>
      <c r="AD6712" s="1">
        <v>3320.7381312442822</v>
      </c>
      <c r="AE6712" s="1">
        <v>541.00800000000004</v>
      </c>
      <c r="AF6712" s="1">
        <v>3452.0060174745599</v>
      </c>
      <c r="AG6712" s="1">
        <v>30686</v>
      </c>
      <c r="AH6712" s="1">
        <v>2547.9604079999999</v>
      </c>
      <c r="AI6712" s="1">
        <v>1406.6207999999999</v>
      </c>
      <c r="AJ6712" s="1">
        <v>703.58090399999992</v>
      </c>
      <c r="AK6712" s="1">
        <v>165</v>
      </c>
      <c r="AL6712" s="1">
        <v>69174.4375</v>
      </c>
      <c r="AM6712" s="1">
        <v>52877.33984375</v>
      </c>
      <c r="AN6712" s="1">
        <v>16297.1025390625</v>
      </c>
      <c r="AO6712" t="s">
        <v>19522</v>
      </c>
    </row>
    <row r="6713" spans="1:41" x14ac:dyDescent="0.25">
      <c r="A6713" s="1">
        <v>2024</v>
      </c>
      <c r="B6713" t="s">
        <v>5232</v>
      </c>
      <c r="C6713" t="s">
        <v>7142</v>
      </c>
      <c r="D6713" t="s">
        <v>7246</v>
      </c>
      <c r="E6713" t="s">
        <v>8058</v>
      </c>
      <c r="F6713" t="s">
        <v>10088</v>
      </c>
      <c r="G6713" t="s">
        <v>12257</v>
      </c>
      <c r="H6713" t="s">
        <v>12757</v>
      </c>
      <c r="I6713" s="1">
        <v>485</v>
      </c>
      <c r="J6713" s="1">
        <v>0</v>
      </c>
      <c r="K6713" s="1">
        <v>137.47093190921191</v>
      </c>
      <c r="L6713" s="1">
        <v>86.738952021119999</v>
      </c>
      <c r="M6713" s="1">
        <v>1782.82944</v>
      </c>
      <c r="N6713" s="1">
        <v>179.89100045156249</v>
      </c>
      <c r="O6713" s="1">
        <v>0</v>
      </c>
      <c r="P6713" s="1">
        <v>646.90122649499972</v>
      </c>
      <c r="Q6713" s="1">
        <v>470.65364294488182</v>
      </c>
      <c r="R6713" s="1">
        <v>505.21475369839692</v>
      </c>
      <c r="S6713" s="1">
        <v>2662.5118035882911</v>
      </c>
      <c r="T6713" s="1">
        <v>1038.330434327059</v>
      </c>
      <c r="U6713" s="1">
        <v>0</v>
      </c>
      <c r="V6713" s="1">
        <v>743</v>
      </c>
      <c r="W6713" s="1">
        <v>0</v>
      </c>
      <c r="X6713" s="1">
        <v>626.72655600000007</v>
      </c>
      <c r="Y6713" s="1">
        <v>7619.9741168104101</v>
      </c>
      <c r="Z6713" s="1">
        <v>470.15153087018348</v>
      </c>
      <c r="AA6713" s="1">
        <v>1130</v>
      </c>
      <c r="AB6713" s="1">
        <v>0</v>
      </c>
      <c r="AC6713" s="1">
        <v>857.45606399999997</v>
      </c>
      <c r="AD6713" s="1">
        <v>875.45940289844293</v>
      </c>
      <c r="AE6713" s="1"/>
      <c r="AF6713" s="1">
        <v>2198.0955658016228</v>
      </c>
      <c r="AG6713" s="1">
        <v>30363</v>
      </c>
      <c r="AH6713" s="1">
        <v>1299.1289267982399</v>
      </c>
      <c r="AI6713" s="1">
        <v>123.100128</v>
      </c>
      <c r="AJ6713" s="1">
        <v>703.58090400000003</v>
      </c>
      <c r="AK6713" s="1">
        <v>169</v>
      </c>
      <c r="AL6713" s="1">
        <v>55174.21875</v>
      </c>
      <c r="AM6713" s="1">
        <v>46459.66015625</v>
      </c>
      <c r="AN6713" s="1">
        <v>8714.55859375</v>
      </c>
      <c r="AO6713" t="s">
        <v>19523</v>
      </c>
    </row>
    <row r="6714" spans="1:41" x14ac:dyDescent="0.25">
      <c r="A6714" s="1">
        <v>2024</v>
      </c>
      <c r="B6714" t="s">
        <v>5233</v>
      </c>
      <c r="C6714" t="s">
        <v>7142</v>
      </c>
      <c r="D6714" t="s">
        <v>7246</v>
      </c>
      <c r="E6714" t="s">
        <v>8058</v>
      </c>
      <c r="F6714" t="s">
        <v>10089</v>
      </c>
      <c r="G6714" t="s">
        <v>12258</v>
      </c>
      <c r="H6714" t="s">
        <v>12757</v>
      </c>
      <c r="I6714" s="1">
        <v>576.49099152736915</v>
      </c>
      <c r="J6714" s="1">
        <v>521.05916541896829</v>
      </c>
      <c r="K6714" s="1">
        <v>13.148429152912689</v>
      </c>
      <c r="L6714" s="1">
        <v>288.24549576368457</v>
      </c>
      <c r="M6714" s="1">
        <v>388.02278275880616</v>
      </c>
      <c r="N6714" s="1">
        <v>384.69687319230212</v>
      </c>
      <c r="O6714" s="1">
        <v>124.16729048281798</v>
      </c>
      <c r="P6714" s="1">
        <v>1219.7030548683761</v>
      </c>
      <c r="Q6714" s="1">
        <v>52.162056335587828</v>
      </c>
      <c r="R6714" s="1">
        <v>498.07606182145832</v>
      </c>
      <c r="S6714" s="1">
        <v>665.18191330081061</v>
      </c>
      <c r="T6714" s="1">
        <v>1164.0683482764184</v>
      </c>
      <c r="U6714" s="1">
        <v>0</v>
      </c>
      <c r="V6714" s="1">
        <v>0</v>
      </c>
      <c r="W6714" s="1">
        <v>166.29547832520265</v>
      </c>
      <c r="X6714" s="1">
        <v>48.256740437824888</v>
      </c>
      <c r="Y6714" s="1">
        <v>0</v>
      </c>
      <c r="Z6714" s="1">
        <v>49.888643497560793</v>
      </c>
      <c r="AA6714" s="1">
        <v>3769.36417537126</v>
      </c>
      <c r="AB6714" s="1">
        <v>0</v>
      </c>
      <c r="AC6714" s="1">
        <v>254.32421150395311</v>
      </c>
      <c r="AD6714" s="1">
        <v>270.06886875427341</v>
      </c>
      <c r="AE6714" s="1">
        <v>3721.6928049180351</v>
      </c>
      <c r="AF6714" s="1">
        <v>1822.4210606006741</v>
      </c>
      <c r="AG6714" s="1">
        <v>0</v>
      </c>
      <c r="AH6714" s="1">
        <v>1820.381169399885</v>
      </c>
      <c r="AI6714" s="1">
        <v>129.71047309365807</v>
      </c>
      <c r="AJ6714" s="1">
        <v>1018.8369638724082</v>
      </c>
      <c r="AK6714" s="1">
        <v>399.10914798048634</v>
      </c>
      <c r="AL6714" s="1">
        <v>19365.375</v>
      </c>
      <c r="AM6714" s="1">
        <v>14176.9609375</v>
      </c>
      <c r="AN6714" s="1">
        <v>5188.41064453125</v>
      </c>
      <c r="AO6714" t="s">
        <v>19524</v>
      </c>
    </row>
    <row r="6715" spans="1:41" x14ac:dyDescent="0.25">
      <c r="A6715" s="1">
        <v>2024</v>
      </c>
      <c r="B6715" t="s">
        <v>5234</v>
      </c>
      <c r="C6715" t="s">
        <v>7142</v>
      </c>
      <c r="D6715" t="s">
        <v>7246</v>
      </c>
      <c r="E6715" t="s">
        <v>8058</v>
      </c>
      <c r="F6715" t="s">
        <v>10089</v>
      </c>
      <c r="G6715" t="s">
        <v>12258</v>
      </c>
      <c r="H6715" t="s">
        <v>12757</v>
      </c>
      <c r="I6715" s="1">
        <v>554.7276078602805</v>
      </c>
      <c r="J6715" s="1">
        <v>0</v>
      </c>
      <c r="K6715" s="1">
        <v>35.408145182571097</v>
      </c>
      <c r="L6715" s="1">
        <v>586.59493852459445</v>
      </c>
      <c r="M6715" s="1">
        <v>544.40023218203044</v>
      </c>
      <c r="N6715" s="1">
        <v>2582.5650654526939</v>
      </c>
      <c r="O6715" s="1">
        <v>246.67674477191196</v>
      </c>
      <c r="P6715" s="1">
        <v>1302.5888208706585</v>
      </c>
      <c r="Q6715" s="1">
        <v>85.78721123613704</v>
      </c>
      <c r="R6715" s="1">
        <v>140.01289693198385</v>
      </c>
      <c r="S6715" s="1">
        <v>1652.3801085199846</v>
      </c>
      <c r="T6715" s="1">
        <v>1239.2850813899884</v>
      </c>
      <c r="U6715" s="1"/>
      <c r="V6715" s="1">
        <v>0</v>
      </c>
      <c r="W6715" s="1">
        <v>132.19040868159877</v>
      </c>
      <c r="X6715" s="1">
        <v>0</v>
      </c>
      <c r="Y6715" s="1">
        <v>0</v>
      </c>
      <c r="Z6715" s="1">
        <v>477.37261335142347</v>
      </c>
      <c r="AA6715" s="1">
        <v>25705.855788335979</v>
      </c>
      <c r="AB6715" s="1"/>
      <c r="AC6715" s="1">
        <v>254.05344168494761</v>
      </c>
      <c r="AD6715" s="1">
        <v>428.94011308562142</v>
      </c>
      <c r="AE6715" s="1">
        <v>6698.1175146842606</v>
      </c>
      <c r="AF6715" s="1">
        <v>692.55711007012701</v>
      </c>
      <c r="AG6715" s="1">
        <v>0</v>
      </c>
      <c r="AH6715" s="1">
        <v>708.16290365142197</v>
      </c>
      <c r="AI6715" s="1">
        <v>138.09176621202727</v>
      </c>
      <c r="AJ6715" s="1">
        <v>708.16290365142197</v>
      </c>
      <c r="AK6715" s="1">
        <v>413.09502712999614</v>
      </c>
      <c r="AL6715" s="1">
        <v>45327.03125</v>
      </c>
      <c r="AM6715" s="1">
        <v>39788.3984375</v>
      </c>
      <c r="AN6715" s="1">
        <v>5538.630859375</v>
      </c>
      <c r="AO6715" t="s">
        <v>19525</v>
      </c>
    </row>
    <row r="6716" spans="1:41" x14ac:dyDescent="0.25">
      <c r="A6716" s="1">
        <v>2024</v>
      </c>
      <c r="B6716" t="s">
        <v>5235</v>
      </c>
      <c r="C6716" t="s">
        <v>7142</v>
      </c>
      <c r="D6716" t="s">
        <v>7246</v>
      </c>
      <c r="E6716" t="s">
        <v>8058</v>
      </c>
      <c r="F6716" t="s">
        <v>10089</v>
      </c>
      <c r="G6716" t="s">
        <v>12258</v>
      </c>
      <c r="H6716" t="s">
        <v>12757</v>
      </c>
      <c r="I6716" s="1">
        <v>747.54833191752346</v>
      </c>
      <c r="J6716" s="1">
        <v>229.97305047353629</v>
      </c>
      <c r="K6716" s="1">
        <v>22.175681471637009</v>
      </c>
      <c r="L6716" s="1">
        <v>805.31343029296841</v>
      </c>
      <c r="M6716" s="1">
        <v>356.78443114245437</v>
      </c>
      <c r="N6716" s="1">
        <v>374.64499207197099</v>
      </c>
      <c r="O6716" s="1">
        <v>102.46359558048579</v>
      </c>
      <c r="P6716" s="1">
        <v>2934.6233030329158</v>
      </c>
      <c r="Q6716" s="1">
        <v>46.467425699265824</v>
      </c>
      <c r="R6716" s="1">
        <v>438.0666958664857</v>
      </c>
      <c r="S6716" s="1">
        <v>0</v>
      </c>
      <c r="T6716" s="1">
        <v>1142.2198717003432</v>
      </c>
      <c r="U6716" s="1">
        <v>239.55526090993365</v>
      </c>
      <c r="V6716" s="1">
        <v>122.32609067741292</v>
      </c>
      <c r="W6716" s="1">
        <v>684.7658223377689</v>
      </c>
      <c r="X6716" s="1">
        <v>0</v>
      </c>
      <c r="Y6716" s="1">
        <v>18704.545750789799</v>
      </c>
      <c r="Z6716" s="1">
        <v>958.80397539071782</v>
      </c>
      <c r="AA6716" s="1">
        <v>3492.409888840139</v>
      </c>
      <c r="AB6716" s="1">
        <v>169.21775877042123</v>
      </c>
      <c r="AC6716" s="1">
        <v>1542.8391419627953</v>
      </c>
      <c r="AD6716" s="1">
        <v>470.55453422651362</v>
      </c>
      <c r="AE6716" s="1">
        <v>2557.1808290876047</v>
      </c>
      <c r="AF6716" s="1">
        <v>2250.8510376688469</v>
      </c>
      <c r="AG6716" s="1">
        <v>0</v>
      </c>
      <c r="AH6716" s="1">
        <v>690.3798932377747</v>
      </c>
      <c r="AI6716" s="1">
        <v>700.31686912818907</v>
      </c>
      <c r="AJ6716" s="1">
        <v>2052.0201711136019</v>
      </c>
      <c r="AK6716" s="1">
        <v>1003.073943554786</v>
      </c>
      <c r="AL6716" s="1">
        <v>42839.1171875</v>
      </c>
      <c r="AM6716" s="1">
        <v>37497.171875</v>
      </c>
      <c r="AN6716" s="1">
        <v>5341.9521484375</v>
      </c>
      <c r="AO6716" t="s">
        <v>19526</v>
      </c>
    </row>
    <row r="6717" spans="1:41" x14ac:dyDescent="0.25">
      <c r="A6717" s="1">
        <v>2024</v>
      </c>
      <c r="B6717" t="s">
        <v>5236</v>
      </c>
      <c r="C6717" t="s">
        <v>7142</v>
      </c>
      <c r="D6717" t="s">
        <v>7246</v>
      </c>
      <c r="E6717" t="s">
        <v>8058</v>
      </c>
      <c r="F6717" t="s">
        <v>10089</v>
      </c>
      <c r="G6717" t="s">
        <v>12258</v>
      </c>
      <c r="H6717" t="s">
        <v>12757</v>
      </c>
      <c r="I6717" s="1">
        <v>0</v>
      </c>
      <c r="J6717" s="1">
        <v>229.7188591444602</v>
      </c>
      <c r="K6717" s="1">
        <v>21.78</v>
      </c>
      <c r="L6717" s="1">
        <v>890</v>
      </c>
      <c r="M6717" s="1">
        <v>350</v>
      </c>
      <c r="N6717" s="1">
        <v>564.9332275390625</v>
      </c>
      <c r="O6717" s="1">
        <v>51.168300000000002</v>
      </c>
      <c r="P6717" s="1">
        <v>3795</v>
      </c>
      <c r="Q6717" s="1">
        <v>146</v>
      </c>
      <c r="R6717" s="1">
        <v>24.110164000000001</v>
      </c>
      <c r="S6717" s="1">
        <v>1268</v>
      </c>
      <c r="T6717" s="1">
        <v>0</v>
      </c>
      <c r="U6717" s="1">
        <v>285</v>
      </c>
      <c r="V6717" s="1">
        <v>100</v>
      </c>
      <c r="W6717" s="1">
        <v>743</v>
      </c>
      <c r="X6717" s="1">
        <v>2965</v>
      </c>
      <c r="Y6717" s="1">
        <v>14455.224</v>
      </c>
      <c r="Z6717" s="1">
        <v>970.01754765166686</v>
      </c>
      <c r="AA6717" s="1">
        <v>11842</v>
      </c>
      <c r="AB6717" s="1">
        <v>50</v>
      </c>
      <c r="AC6717" s="1">
        <v>2334.2673500000001</v>
      </c>
      <c r="AD6717" s="1">
        <v>470.72526774019309</v>
      </c>
      <c r="AE6717" s="1">
        <v>1264</v>
      </c>
      <c r="AF6717" s="1">
        <v>1910.7360000000001</v>
      </c>
      <c r="AG6717" s="1">
        <v>0</v>
      </c>
      <c r="AH6717" s="1">
        <v>550</v>
      </c>
      <c r="AI6717" s="1">
        <v>687</v>
      </c>
      <c r="AJ6717" s="1">
        <v>2053</v>
      </c>
      <c r="AK6717" s="1">
        <v>984</v>
      </c>
      <c r="AL6717" s="1">
        <v>49004.6796875</v>
      </c>
      <c r="AM6717" s="1">
        <v>40864.00390625</v>
      </c>
      <c r="AN6717" s="1">
        <v>8140.67333984375</v>
      </c>
      <c r="AO6717" t="s">
        <v>19527</v>
      </c>
    </row>
    <row r="6718" spans="1:41" x14ac:dyDescent="0.25">
      <c r="A6718" s="1">
        <v>2024</v>
      </c>
      <c r="B6718" t="s">
        <v>5237</v>
      </c>
      <c r="C6718" t="s">
        <v>7142</v>
      </c>
      <c r="D6718" t="s">
        <v>7246</v>
      </c>
      <c r="E6718" t="s">
        <v>8058</v>
      </c>
      <c r="F6718" t="s">
        <v>10089</v>
      </c>
      <c r="G6718" t="s">
        <v>12258</v>
      </c>
      <c r="H6718" t="s">
        <v>12757</v>
      </c>
      <c r="I6718" s="1">
        <v>560.57531346272901</v>
      </c>
      <c r="J6718" s="1">
        <v>118.77297256936468</v>
      </c>
      <c r="K6718" s="1">
        <v>23.451366390467559</v>
      </c>
      <c r="L6718" s="1">
        <v>700.71914182841135</v>
      </c>
      <c r="M6718" s="1">
        <v>377.31030713837532</v>
      </c>
      <c r="N6718" s="1">
        <v>391.67289348695977</v>
      </c>
      <c r="O6718" s="1">
        <v>120.39756294895764</v>
      </c>
      <c r="P6718" s="1">
        <v>1351.7691548251269</v>
      </c>
      <c r="Q6718" s="1">
        <v>45.489190407778445</v>
      </c>
      <c r="R6718" s="1">
        <v>203.58348842505313</v>
      </c>
      <c r="S6718" s="1">
        <v>646.81766938007195</v>
      </c>
      <c r="T6718" s="1">
        <v>1498.4609340638333</v>
      </c>
      <c r="U6718" s="1">
        <v>134.75368112084834</v>
      </c>
      <c r="V6718" s="1">
        <v>0</v>
      </c>
      <c r="W6718" s="1">
        <v>268.42933279272989</v>
      </c>
      <c r="X6718" s="1">
        <v>161.70441734501799</v>
      </c>
      <c r="Y6718" s="1"/>
      <c r="Z6718" s="1">
        <v>166.7594689071382</v>
      </c>
      <c r="AA6718" s="1">
        <v>3721.3576578333473</v>
      </c>
      <c r="AB6718" s="1">
        <v>271.6634211396302</v>
      </c>
      <c r="AC6718" s="1">
        <v>1804.1262125459627</v>
      </c>
      <c r="AD6718" s="1">
        <v>265.19524444582953</v>
      </c>
      <c r="AE6718" s="1">
        <v>3100.8541459161652</v>
      </c>
      <c r="AF6718" s="1">
        <v>2186.2113816211745</v>
      </c>
      <c r="AG6718" s="1">
        <v>0</v>
      </c>
      <c r="AH6718" s="1">
        <v>1293.6353387601439</v>
      </c>
      <c r="AI6718" s="1">
        <v>126.12944552911404</v>
      </c>
      <c r="AJ6718" s="1">
        <v>1463.9639916968963</v>
      </c>
      <c r="AK6718" s="1">
        <v>388.0906016280432</v>
      </c>
      <c r="AL6718" s="1">
        <v>21391.892578125</v>
      </c>
      <c r="AM6718" s="1">
        <v>15950.6083984375</v>
      </c>
      <c r="AN6718" s="1">
        <v>5441.28564453125</v>
      </c>
      <c r="AO6718" t="s">
        <v>19528</v>
      </c>
    </row>
    <row r="6719" spans="1:41" x14ac:dyDescent="0.25">
      <c r="A6719" s="1">
        <v>2024</v>
      </c>
      <c r="B6719" t="s">
        <v>5238</v>
      </c>
      <c r="C6719" t="s">
        <v>7142</v>
      </c>
      <c r="D6719" t="s">
        <v>7246</v>
      </c>
      <c r="E6719" t="s">
        <v>8058</v>
      </c>
      <c r="F6719" t="s">
        <v>10089</v>
      </c>
      <c r="G6719" t="s">
        <v>12258</v>
      </c>
      <c r="H6719" t="s">
        <v>12757</v>
      </c>
      <c r="I6719" s="1">
        <v>700.32603586221512</v>
      </c>
      <c r="J6719" s="1">
        <v>115.50766665741828</v>
      </c>
      <c r="K6719" s="1">
        <v>22.806725425369205</v>
      </c>
      <c r="L6719" s="1">
        <v>445.56671443329554</v>
      </c>
      <c r="M6719" s="1">
        <v>366.93729423918461</v>
      </c>
      <c r="N6719" s="1">
        <v>382.78793695804814</v>
      </c>
      <c r="O6719" s="1">
        <v>117.0875938071853</v>
      </c>
      <c r="P6719" s="1">
        <v>1313.6355133762809</v>
      </c>
      <c r="Q6719" s="1">
        <v>45.556485899971285</v>
      </c>
      <c r="R6719" s="1">
        <v>195.04584178870653</v>
      </c>
      <c r="S6719" s="1">
        <v>0</v>
      </c>
      <c r="T6719" s="1">
        <v>419.35690770192525</v>
      </c>
      <c r="U6719" s="1">
        <v>141.53295634939977</v>
      </c>
      <c r="V6719" s="1">
        <v>125.80707231057757</v>
      </c>
      <c r="W6719" s="1">
        <v>344.92105658483348</v>
      </c>
      <c r="X6719" s="1">
        <v>262.09806731370327</v>
      </c>
      <c r="Y6719" s="1">
        <v>1071.456899178419</v>
      </c>
      <c r="Z6719" s="1">
        <v>124.3830655621236</v>
      </c>
      <c r="AA6719" s="1">
        <v>3508.9689251958594</v>
      </c>
      <c r="AB6719" s="1">
        <v>153.06527131120271</v>
      </c>
      <c r="AC6719" s="1">
        <v>415.77888117795356</v>
      </c>
      <c r="AD6719" s="1">
        <v>411.27322374392151</v>
      </c>
      <c r="AE6719" s="1">
        <v>906.10031927429486</v>
      </c>
      <c r="AF6719" s="1">
        <v>3737.2039222126318</v>
      </c>
      <c r="AG6719" s="1">
        <v>0</v>
      </c>
      <c r="AH6719" s="1">
        <v>807.26204732620613</v>
      </c>
      <c r="AI6719" s="1">
        <v>122.66189550281314</v>
      </c>
      <c r="AJ6719" s="1">
        <v>1481.3154393204729</v>
      </c>
      <c r="AK6719" s="1">
        <v>786.2942019411098</v>
      </c>
      <c r="AL6719" s="1">
        <v>18524.740234375</v>
      </c>
      <c r="AM6719" s="1">
        <v>14710.974609375</v>
      </c>
      <c r="AN6719" s="1">
        <v>3813.76416015625</v>
      </c>
      <c r="AO6719" t="s">
        <v>19529</v>
      </c>
    </row>
    <row r="6720" spans="1:41" x14ac:dyDescent="0.25">
      <c r="A6720" s="1">
        <v>2024</v>
      </c>
      <c r="B6720" t="s">
        <v>5239</v>
      </c>
      <c r="C6720" t="s">
        <v>7142</v>
      </c>
      <c r="D6720" t="s">
        <v>7246</v>
      </c>
      <c r="E6720" t="s">
        <v>8058</v>
      </c>
      <c r="F6720" t="s">
        <v>10089</v>
      </c>
      <c r="G6720" t="s">
        <v>12258</v>
      </c>
      <c r="H6720" t="s">
        <v>12757</v>
      </c>
      <c r="I6720" s="1">
        <v>326.77616511506511</v>
      </c>
      <c r="J6720" s="1">
        <v>177.57234247609571</v>
      </c>
      <c r="K6720" s="1">
        <v>24.205641860375195</v>
      </c>
      <c r="L6720" s="1">
        <v>672.91684371843041</v>
      </c>
      <c r="M6720" s="1">
        <v>558.24261540490284</v>
      </c>
      <c r="N6720" s="1">
        <v>738.27207674144347</v>
      </c>
      <c r="O6720" s="1">
        <v>127.07961976696977</v>
      </c>
      <c r="P6720" s="1">
        <v>873.76557761907964</v>
      </c>
      <c r="Q6720" s="1">
        <v>64.302287602086707</v>
      </c>
      <c r="R6720" s="1">
        <v>221.68799077217804</v>
      </c>
      <c r="S6720" s="1">
        <v>1210.2820930187597</v>
      </c>
      <c r="T6720" s="1">
        <v>1210.2820930187597</v>
      </c>
      <c r="U6720" s="1"/>
      <c r="V6720" s="1">
        <v>433.28098930071599</v>
      </c>
      <c r="W6720" s="1">
        <v>121.02820930187598</v>
      </c>
      <c r="X6720" s="1">
        <v>117.50311582706406</v>
      </c>
      <c r="Y6720" s="1">
        <v>0</v>
      </c>
      <c r="Z6720" s="1">
        <v>0</v>
      </c>
      <c r="AA6720" s="1">
        <v>25943.761915975261</v>
      </c>
      <c r="AB6720" s="1"/>
      <c r="AC6720" s="1">
        <v>476.00394718427822</v>
      </c>
      <c r="AD6720" s="1">
        <v>351.04038462874246</v>
      </c>
      <c r="AE6720" s="1">
        <v>2160.3535360384863</v>
      </c>
      <c r="AF6720" s="1">
        <v>702.93438616146568</v>
      </c>
      <c r="AG6720" s="1">
        <v>11609.025836235944</v>
      </c>
      <c r="AH6720" s="1">
        <v>726.16925581125588</v>
      </c>
      <c r="AI6720" s="1">
        <v>141.6030048831949</v>
      </c>
      <c r="AJ6720" s="1">
        <v>0</v>
      </c>
      <c r="AK6720" s="1">
        <v>570.0428658118359</v>
      </c>
      <c r="AL6720" s="1">
        <v>49558.1328125</v>
      </c>
      <c r="AM6720" s="1">
        <v>44400.65625</v>
      </c>
      <c r="AN6720" s="1">
        <v>5157.47900390625</v>
      </c>
      <c r="AO6720" t="s">
        <v>19530</v>
      </c>
    </row>
    <row r="6721" spans="1:41" x14ac:dyDescent="0.25">
      <c r="A6721" s="1">
        <v>2024</v>
      </c>
      <c r="B6721" t="s">
        <v>5240</v>
      </c>
      <c r="C6721" t="s">
        <v>7142</v>
      </c>
      <c r="D6721" t="s">
        <v>7246</v>
      </c>
      <c r="E6721" t="s">
        <v>8058</v>
      </c>
      <c r="F6721" t="s">
        <v>10089</v>
      </c>
      <c r="G6721" t="s">
        <v>12258</v>
      </c>
      <c r="H6721" t="s">
        <v>12757</v>
      </c>
      <c r="I6721" s="1">
        <v>526.44086417805204</v>
      </c>
      <c r="J6721" s="1">
        <v>74.388382981681275</v>
      </c>
      <c r="K6721" s="1">
        <v>22.888733225132697</v>
      </c>
      <c r="L6721" s="1">
        <v>57.221833062831742</v>
      </c>
      <c r="M6721" s="1">
        <v>400.55283143982223</v>
      </c>
      <c r="N6721" s="1">
        <v>1946.686760797536</v>
      </c>
      <c r="O6721" s="1">
        <v>243.76500884766324</v>
      </c>
      <c r="P6721" s="1">
        <v>1259.0897592913084</v>
      </c>
      <c r="Q6721" s="1">
        <v>47.015284716485951</v>
      </c>
      <c r="R6721" s="1">
        <v>432.07864494461882</v>
      </c>
      <c r="S6721" s="1">
        <v>1144.4366612566348</v>
      </c>
      <c r="T6721" s="1">
        <v>1201.6584943194666</v>
      </c>
      <c r="U6721" s="1">
        <v>0</v>
      </c>
      <c r="V6721" s="1">
        <v>0</v>
      </c>
      <c r="W6721" s="1">
        <v>929.28256894038759</v>
      </c>
      <c r="X6721" s="1">
        <v>48.838283540974864</v>
      </c>
      <c r="Y6721" s="1">
        <v>0</v>
      </c>
      <c r="Z6721" s="1">
        <v>478.13222427535214</v>
      </c>
      <c r="AA6721" s="1">
        <v>6082.0903903963481</v>
      </c>
      <c r="AB6721" s="1">
        <v>0</v>
      </c>
      <c r="AC6721" s="1">
        <v>250.035091205523</v>
      </c>
      <c r="AD6721" s="1">
        <v>278.78994448250313</v>
      </c>
      <c r="AE6721" s="1">
        <v>3808.0681284143311</v>
      </c>
      <c r="AF6721" s="1">
        <v>297.97736771102325</v>
      </c>
      <c r="AG6721" s="1">
        <v>0</v>
      </c>
      <c r="AH6721" s="1">
        <v>1844.8318979456953</v>
      </c>
      <c r="AI6721" s="1">
        <v>133.89908936702628</v>
      </c>
      <c r="AJ6721" s="1">
        <v>1102.0925047901394</v>
      </c>
      <c r="AK6721" s="1">
        <v>393.68621147228242</v>
      </c>
      <c r="AL6721" s="1">
        <v>23003.943359375</v>
      </c>
      <c r="AM6721" s="1">
        <v>16361.318359375</v>
      </c>
      <c r="AN6721" s="1">
        <v>6642.62939453125</v>
      </c>
      <c r="AO6721" t="s">
        <v>19531</v>
      </c>
    </row>
    <row r="6722" spans="1:41" x14ac:dyDescent="0.25">
      <c r="A6722" s="1">
        <v>2024</v>
      </c>
      <c r="B6722" t="s">
        <v>5241</v>
      </c>
      <c r="C6722" t="s">
        <v>7142</v>
      </c>
      <c r="D6722" t="s">
        <v>7246</v>
      </c>
      <c r="E6722" t="s">
        <v>8058</v>
      </c>
      <c r="F6722" t="s">
        <v>10089</v>
      </c>
      <c r="G6722" t="s">
        <v>12259</v>
      </c>
      <c r="H6722" t="s">
        <v>12757</v>
      </c>
      <c r="I6722" s="1">
        <v>597.31654717762547</v>
      </c>
      <c r="J6722" s="1">
        <v>542.0020437307694</v>
      </c>
      <c r="K6722" s="1">
        <v>22.501058547390699</v>
      </c>
      <c r="L6722" s="1">
        <v>299.33800000000008</v>
      </c>
      <c r="M6722" s="1">
        <v>394.15684674239998</v>
      </c>
      <c r="N6722" s="1">
        <v>392.69769940195141</v>
      </c>
      <c r="O6722" s="1">
        <v>125.88299809005311</v>
      </c>
      <c r="P6722" s="1">
        <v>1217.280451011515</v>
      </c>
      <c r="Q6722" s="1">
        <v>47.050638593054117</v>
      </c>
      <c r="R6722" s="1">
        <v>503.8353981749234</v>
      </c>
      <c r="S6722" s="1">
        <v>675</v>
      </c>
      <c r="T6722" s="1">
        <v>1206.119951031744</v>
      </c>
      <c r="U6722" s="1">
        <v>0</v>
      </c>
      <c r="V6722" s="1">
        <v>0</v>
      </c>
      <c r="W6722" s="1">
        <v>169.9204742708057</v>
      </c>
      <c r="X6722" s="1">
        <v>50</v>
      </c>
      <c r="Y6722" s="1">
        <v>0</v>
      </c>
      <c r="Z6722" s="1">
        <v>51</v>
      </c>
      <c r="AA6722" s="1">
        <v>3951</v>
      </c>
      <c r="AB6722" s="1">
        <v>0</v>
      </c>
      <c r="AC6722" s="1">
        <v>258.34482000000003</v>
      </c>
      <c r="AD6722" s="1">
        <v>274.87643835381078</v>
      </c>
      <c r="AE6722" s="1">
        <v>3780.5272414692481</v>
      </c>
      <c r="AF6722" s="1">
        <v>1888.2554479085929</v>
      </c>
      <c r="AG6722" s="1">
        <v>0</v>
      </c>
      <c r="AH6722" s="1">
        <v>1919</v>
      </c>
      <c r="AI6722" s="1">
        <v>131.761003053888</v>
      </c>
      <c r="AJ6722" s="1">
        <v>1055.6421285696881</v>
      </c>
      <c r="AK6722" s="1">
        <v>405.41847093503992</v>
      </c>
      <c r="AL6722" s="1">
        <v>19958.927734375</v>
      </c>
      <c r="AM6722" s="1">
        <v>14584.291015625</v>
      </c>
      <c r="AN6722" s="1">
        <v>5374.6376953125</v>
      </c>
      <c r="AO6722" t="s">
        <v>19532</v>
      </c>
    </row>
    <row r="6723" spans="1:41" x14ac:dyDescent="0.25">
      <c r="A6723" s="1">
        <v>2024</v>
      </c>
      <c r="B6723" t="s">
        <v>5242</v>
      </c>
      <c r="C6723" t="s">
        <v>7142</v>
      </c>
      <c r="D6723" t="s">
        <v>7246</v>
      </c>
      <c r="E6723" t="s">
        <v>8058</v>
      </c>
      <c r="F6723" t="s">
        <v>10089</v>
      </c>
      <c r="G6723" t="s">
        <v>12259</v>
      </c>
      <c r="H6723" t="s">
        <v>12757</v>
      </c>
      <c r="I6723" s="1">
        <v>737.52597653760006</v>
      </c>
      <c r="J6723" s="1">
        <v>115.54579324710519</v>
      </c>
      <c r="K6723" s="1">
        <v>23.28848205351952</v>
      </c>
      <c r="L6723" s="1">
        <v>470.01669626444402</v>
      </c>
      <c r="M6723" s="1">
        <v>378.85125599999998</v>
      </c>
      <c r="N6723" s="1">
        <v>395.21648940799997</v>
      </c>
      <c r="O6723" s="1">
        <v>120.88927092528</v>
      </c>
      <c r="P6723" s="1">
        <v>1351.9749458426261</v>
      </c>
      <c r="Q6723" s="1">
        <v>47.035643890970121</v>
      </c>
      <c r="R6723" s="1">
        <v>201.37871865120931</v>
      </c>
      <c r="S6723" s="1">
        <v>0</v>
      </c>
      <c r="T6723" s="1">
        <v>440.40003510032398</v>
      </c>
      <c r="U6723" s="1">
        <v>140.48154134999999</v>
      </c>
      <c r="V6723" s="1">
        <v>130</v>
      </c>
      <c r="W6723" s="1">
        <v>356.12018064</v>
      </c>
      <c r="X6723" s="1">
        <v>280</v>
      </c>
      <c r="Y6723" s="1">
        <v>1128.1446205472989</v>
      </c>
      <c r="Z6723" s="1">
        <v>128.4216168624834</v>
      </c>
      <c r="AA6723" s="1">
        <v>3755</v>
      </c>
      <c r="AB6723" s="1">
        <v>106</v>
      </c>
      <c r="AC6723" s="1">
        <v>432.65553999999997</v>
      </c>
      <c r="AD6723" s="1">
        <v>410.64743338104472</v>
      </c>
      <c r="AE6723" s="1">
        <v>935.52018126373832</v>
      </c>
      <c r="AF6723" s="1">
        <v>3935.7168391670398</v>
      </c>
      <c r="AG6723" s="1">
        <v>0</v>
      </c>
      <c r="AH6723" s="1">
        <v>883.3398634630463</v>
      </c>
      <c r="AI6723" s="1">
        <v>126.64456272</v>
      </c>
      <c r="AJ6723" s="1">
        <v>1560</v>
      </c>
      <c r="AK6723" s="1">
        <v>812</v>
      </c>
      <c r="AL6723" s="1">
        <v>19402.81640625</v>
      </c>
      <c r="AM6723" s="1">
        <v>15464.634765625</v>
      </c>
      <c r="AN6723" s="1">
        <v>3938.180908203125</v>
      </c>
      <c r="AO6723" t="s">
        <v>19533</v>
      </c>
    </row>
    <row r="6724" spans="1:41" x14ac:dyDescent="0.25">
      <c r="A6724" s="1">
        <v>2024</v>
      </c>
      <c r="B6724" t="s">
        <v>5243</v>
      </c>
      <c r="C6724" t="s">
        <v>7142</v>
      </c>
      <c r="D6724" t="s">
        <v>7246</v>
      </c>
      <c r="E6724" t="s">
        <v>8058</v>
      </c>
      <c r="F6724" t="s">
        <v>10089</v>
      </c>
      <c r="G6724" t="s">
        <v>12259</v>
      </c>
      <c r="H6724" t="s">
        <v>12757</v>
      </c>
      <c r="I6724" s="1">
        <v>518.18658983384057</v>
      </c>
      <c r="J6724" s="1">
        <v>76.232524333544461</v>
      </c>
      <c r="K6724" s="1">
        <v>22.43760236444621</v>
      </c>
      <c r="L6724" s="1">
        <v>58.295797633200984</v>
      </c>
      <c r="M6724" s="1">
        <v>402.03998367724802</v>
      </c>
      <c r="N6724" s="1">
        <v>2014</v>
      </c>
      <c r="O6724" s="1">
        <v>244.74820133577461</v>
      </c>
      <c r="P6724" s="1">
        <v>1100.183</v>
      </c>
      <c r="Q6724" s="1">
        <v>46.956264378962253</v>
      </c>
      <c r="R6724" s="1">
        <v>430.40821759261831</v>
      </c>
      <c r="S6724" s="1">
        <v>1126.314427142202</v>
      </c>
      <c r="T6724" s="1">
        <v>1114.5961581310501</v>
      </c>
      <c r="U6724" s="1">
        <v>0</v>
      </c>
      <c r="V6724" s="1">
        <v>0</v>
      </c>
      <c r="W6724" s="1">
        <v>939.15272690106656</v>
      </c>
      <c r="X6724" s="1">
        <v>50</v>
      </c>
      <c r="Y6724" s="1">
        <v>0</v>
      </c>
      <c r="Z6724" s="1">
        <v>481.3193616427298</v>
      </c>
      <c r="AA6724" s="1">
        <v>6528.6269156028056</v>
      </c>
      <c r="AB6724" s="1">
        <v>0</v>
      </c>
      <c r="AC6724" s="1">
        <v>253.01064</v>
      </c>
      <c r="AD6724" s="1">
        <v>280.64830458583231</v>
      </c>
      <c r="AE6724" s="1">
        <v>3822.2065306248069</v>
      </c>
      <c r="AF6724" s="1">
        <v>303.56993821365182</v>
      </c>
      <c r="AG6724" s="1">
        <v>0</v>
      </c>
      <c r="AH6724" s="1">
        <v>1926.067800605636</v>
      </c>
      <c r="AI6724" s="1">
        <v>134.39622311496581</v>
      </c>
      <c r="AJ6724" s="1">
        <v>1128.307983905182</v>
      </c>
      <c r="AK6724" s="1">
        <v>395.14786967135228</v>
      </c>
      <c r="AL6724" s="1">
        <v>23396.85546875</v>
      </c>
      <c r="AM6724" s="1">
        <v>16761.3046875</v>
      </c>
      <c r="AN6724" s="1">
        <v>6635.54931640625</v>
      </c>
      <c r="AO6724" t="s">
        <v>19534</v>
      </c>
    </row>
    <row r="6725" spans="1:41" x14ac:dyDescent="0.25">
      <c r="A6725" s="1">
        <v>2024</v>
      </c>
      <c r="B6725" t="s">
        <v>5244</v>
      </c>
      <c r="C6725" t="s">
        <v>7142</v>
      </c>
      <c r="D6725" t="s">
        <v>7246</v>
      </c>
      <c r="E6725" t="s">
        <v>8058</v>
      </c>
      <c r="F6725" t="s">
        <v>10089</v>
      </c>
      <c r="G6725" t="s">
        <v>12259</v>
      </c>
      <c r="H6725" t="s">
        <v>12757</v>
      </c>
      <c r="I6725" s="1">
        <v>561.69350725248614</v>
      </c>
      <c r="J6725" s="1">
        <v>0</v>
      </c>
      <c r="K6725" s="1">
        <v>36.935600261419019</v>
      </c>
      <c r="L6725" s="1">
        <v>601.96640000000002</v>
      </c>
      <c r="M6725" s="1">
        <v>553.49999999999966</v>
      </c>
      <c r="N6725" s="1">
        <v>2614.9951954207331</v>
      </c>
      <c r="O6725" s="1">
        <v>247.5007790328888</v>
      </c>
      <c r="P6725" s="1">
        <v>1103.634896</v>
      </c>
      <c r="Q6725" s="1">
        <v>84.084855210924914</v>
      </c>
      <c r="R6725" s="1">
        <v>145.47386542404831</v>
      </c>
      <c r="S6725" s="1">
        <v>1651.5817196794751</v>
      </c>
      <c r="T6725" s="1">
        <v>1182.817215925071</v>
      </c>
      <c r="U6725" s="1"/>
      <c r="V6725" s="1">
        <v>0</v>
      </c>
      <c r="W6725" s="1">
        <v>131.9995349947844</v>
      </c>
      <c r="X6725" s="1">
        <v>0</v>
      </c>
      <c r="Y6725" s="1">
        <v>0</v>
      </c>
      <c r="Z6725" s="1">
        <v>466.93518205435788</v>
      </c>
      <c r="AA6725" s="1">
        <v>26102.301197541979</v>
      </c>
      <c r="AB6725" s="1">
        <v>21</v>
      </c>
      <c r="AC6725" s="1">
        <v>253.03607</v>
      </c>
      <c r="AD6725" s="1">
        <v>428.0987338530482</v>
      </c>
      <c r="AE6725" s="1">
        <v>6702.2847438610506</v>
      </c>
      <c r="AF6725" s="1">
        <v>701.25378044266097</v>
      </c>
      <c r="AG6725" s="1">
        <v>0</v>
      </c>
      <c r="AH6725" s="1">
        <v>733.02890550344762</v>
      </c>
      <c r="AI6725" s="1">
        <v>137.0841475772651</v>
      </c>
      <c r="AJ6725" s="1">
        <v>719.39562957508224</v>
      </c>
      <c r="AK6725" s="1">
        <v>460.883162937191</v>
      </c>
      <c r="AL6725" s="1">
        <v>45641.484375</v>
      </c>
      <c r="AM6725" s="1">
        <v>40057.05078125</v>
      </c>
      <c r="AN6725" s="1">
        <v>5584.4296875</v>
      </c>
      <c r="AO6725" t="s">
        <v>19535</v>
      </c>
    </row>
    <row r="6726" spans="1:41" x14ac:dyDescent="0.25">
      <c r="A6726" s="1">
        <v>2024</v>
      </c>
      <c r="B6726" t="s">
        <v>5245</v>
      </c>
      <c r="C6726" t="s">
        <v>7142</v>
      </c>
      <c r="D6726" t="s">
        <v>7246</v>
      </c>
      <c r="E6726" t="s">
        <v>8058</v>
      </c>
      <c r="F6726" t="s">
        <v>10089</v>
      </c>
      <c r="G6726" t="s">
        <v>12259</v>
      </c>
      <c r="H6726" t="s">
        <v>12757</v>
      </c>
      <c r="I6726" s="1">
        <v>0</v>
      </c>
      <c r="J6726" s="1">
        <v>244.8374697897645</v>
      </c>
      <c r="K6726" s="1">
        <v>22.4974633295808</v>
      </c>
      <c r="L6726" s="1">
        <v>925.04834240000014</v>
      </c>
      <c r="M6726" s="1">
        <v>364.14</v>
      </c>
      <c r="N6726" s="1">
        <v>579.73447810058599</v>
      </c>
      <c r="O6726" s="1">
        <v>53.235499320000002</v>
      </c>
      <c r="P6726" s="1">
        <v>3909.7038749999988</v>
      </c>
      <c r="Q6726" s="1">
        <v>152</v>
      </c>
      <c r="R6726" s="1">
        <v>25.059794861111499</v>
      </c>
      <c r="S6726" s="1">
        <v>1301.17722</v>
      </c>
      <c r="T6726" s="1">
        <v>0</v>
      </c>
      <c r="U6726" s="1">
        <v>290.72850000000011</v>
      </c>
      <c r="V6726" s="1">
        <v>102</v>
      </c>
      <c r="W6726" s="1">
        <v>782.30477429999985</v>
      </c>
      <c r="X6726" s="1">
        <v>3060.636074999999</v>
      </c>
      <c r="Y6726" s="1">
        <v>14904.391776803939</v>
      </c>
      <c r="Z6726" s="1">
        <v>995.40096683861555</v>
      </c>
      <c r="AA6726" s="1">
        <v>12541</v>
      </c>
      <c r="AB6726" s="1">
        <v>51.511249999999983</v>
      </c>
      <c r="AC6726" s="1">
        <v>2404.8205806537489</v>
      </c>
      <c r="AD6726" s="1">
        <v>483.0432065464185</v>
      </c>
      <c r="AE6726" s="1">
        <v>1315.0655999999999</v>
      </c>
      <c r="AF6726" s="1">
        <v>1985.9810893977599</v>
      </c>
      <c r="AG6726" s="1">
        <v>0</v>
      </c>
      <c r="AH6726" s="1">
        <v>583.6644</v>
      </c>
      <c r="AI6726" s="1">
        <v>714.75480000000005</v>
      </c>
      <c r="AJ6726" s="1">
        <v>2178.6600239999998</v>
      </c>
      <c r="AK6726" s="1">
        <v>1024</v>
      </c>
      <c r="AL6726" s="1">
        <v>50995.3984375</v>
      </c>
      <c r="AM6726" s="1">
        <v>42554.43359375</v>
      </c>
      <c r="AN6726" s="1">
        <v>8440.96484375</v>
      </c>
      <c r="AO6726" t="s">
        <v>19536</v>
      </c>
    </row>
    <row r="6727" spans="1:41" x14ac:dyDescent="0.25">
      <c r="A6727" s="1">
        <v>2024</v>
      </c>
      <c r="B6727" t="s">
        <v>5246</v>
      </c>
      <c r="C6727" t="s">
        <v>7142</v>
      </c>
      <c r="D6727" t="s">
        <v>7246</v>
      </c>
      <c r="E6727" t="s">
        <v>8058</v>
      </c>
      <c r="F6727" t="s">
        <v>10089</v>
      </c>
      <c r="G6727" t="s">
        <v>12259</v>
      </c>
      <c r="H6727" t="s">
        <v>12757</v>
      </c>
      <c r="I6727" s="1">
        <v>585.60445801728008</v>
      </c>
      <c r="J6727" s="1">
        <v>114.28054994842689</v>
      </c>
      <c r="K6727" s="1">
        <v>24</v>
      </c>
      <c r="L6727" s="1">
        <v>733.22604617253262</v>
      </c>
      <c r="M6727" s="1">
        <v>386.42828112000001</v>
      </c>
      <c r="N6727" s="1">
        <v>403.50182658460818</v>
      </c>
      <c r="O6727" s="1">
        <v>123.3070563437856</v>
      </c>
      <c r="P6727" s="1">
        <v>1391.2359127039999</v>
      </c>
      <c r="Q6727" s="1">
        <v>47.000979424888207</v>
      </c>
      <c r="R6727" s="1">
        <v>208.1687679537421</v>
      </c>
      <c r="S6727" s="1">
        <v>652.76057380161592</v>
      </c>
      <c r="T6727" s="1">
        <v>1562.7978499999999</v>
      </c>
      <c r="U6727" s="1">
        <v>131.37625626249999</v>
      </c>
      <c r="V6727" s="1">
        <v>0</v>
      </c>
      <c r="W6727" s="1">
        <v>274.91611999679998</v>
      </c>
      <c r="X6727" s="1">
        <v>170.4</v>
      </c>
      <c r="Y6727" s="1"/>
      <c r="Z6727" s="1">
        <v>171.7957801604918</v>
      </c>
      <c r="AA6727" s="1">
        <v>3951</v>
      </c>
      <c r="AB6727" s="1">
        <v>259</v>
      </c>
      <c r="AC6727" s="1">
        <v>1847.7245600000001</v>
      </c>
      <c r="AD6727" s="1">
        <v>273.85723885943793</v>
      </c>
      <c r="AE6727" s="1">
        <v>3175.7885086631331</v>
      </c>
      <c r="AF6727" s="1">
        <v>2287.631422856171</v>
      </c>
      <c r="AG6727" s="1">
        <v>0</v>
      </c>
      <c r="AH6727" s="1">
        <v>1371.3905298776481</v>
      </c>
      <c r="AI6727" s="1">
        <v>129.17745397440001</v>
      </c>
      <c r="AJ6727" s="1">
        <v>1559.915136667722</v>
      </c>
      <c r="AK6727" s="1">
        <v>397</v>
      </c>
      <c r="AL6727" s="1">
        <v>22233.287109375</v>
      </c>
      <c r="AM6727" s="1">
        <v>16608.25</v>
      </c>
      <c r="AN6727" s="1">
        <v>5625.03466796875</v>
      </c>
      <c r="AO6727" t="s">
        <v>19537</v>
      </c>
    </row>
    <row r="6728" spans="1:41" x14ac:dyDescent="0.25">
      <c r="A6728" s="1">
        <v>2024</v>
      </c>
      <c r="B6728" t="s">
        <v>5247</v>
      </c>
      <c r="C6728" t="s">
        <v>7142</v>
      </c>
      <c r="D6728" t="s">
        <v>7246</v>
      </c>
      <c r="E6728" t="s">
        <v>8058</v>
      </c>
      <c r="F6728" t="s">
        <v>10089</v>
      </c>
      <c r="G6728" t="s">
        <v>12259</v>
      </c>
      <c r="H6728" t="s">
        <v>12757</v>
      </c>
      <c r="I6728" s="1">
        <v>275.39999999999998</v>
      </c>
      <c r="J6728" s="1">
        <v>184</v>
      </c>
      <c r="K6728" s="1">
        <v>25.23932684530299</v>
      </c>
      <c r="L6728" s="1">
        <v>688.3836</v>
      </c>
      <c r="M6728" s="1">
        <v>565.03124999999955</v>
      </c>
      <c r="N6728" s="1">
        <v>756.04685610179638</v>
      </c>
      <c r="O6728" s="1">
        <v>134</v>
      </c>
      <c r="P6728" s="1">
        <v>1076</v>
      </c>
      <c r="Q6728" s="1">
        <v>63.440397911867748</v>
      </c>
      <c r="R6728" s="1">
        <v>238.1168610509346</v>
      </c>
      <c r="S6728" s="1">
        <v>1447.1645656767059</v>
      </c>
      <c r="T6728" s="1">
        <v>1374.7945400504941</v>
      </c>
      <c r="U6728" s="1"/>
      <c r="V6728" s="1">
        <v>436</v>
      </c>
      <c r="W6728" s="1">
        <v>119.5092568622311</v>
      </c>
      <c r="X6728" s="1">
        <v>130.47731838292449</v>
      </c>
      <c r="Y6728" s="1">
        <v>0</v>
      </c>
      <c r="Z6728" s="1">
        <v>0</v>
      </c>
      <c r="AA6728" s="1">
        <v>26687.627619876319</v>
      </c>
      <c r="AB6728" s="1">
        <v>21</v>
      </c>
      <c r="AC6728" s="1">
        <v>498.6</v>
      </c>
      <c r="AD6728" s="1">
        <v>421.57275710170723</v>
      </c>
      <c r="AE6728" s="1">
        <v>2133.2402349908248</v>
      </c>
      <c r="AF6728" s="1">
        <v>719.10032049111544</v>
      </c>
      <c r="AG6728" s="1">
        <v>12407</v>
      </c>
      <c r="AH6728" s="1">
        <v>856.44798110994907</v>
      </c>
      <c r="AI6728" s="1">
        <v>139.8258305288104</v>
      </c>
      <c r="AJ6728" s="1">
        <v>0</v>
      </c>
      <c r="AK6728" s="1">
        <v>699.95081113511401</v>
      </c>
      <c r="AL6728" s="1">
        <v>52097.97265625</v>
      </c>
      <c r="AM6728" s="1">
        <v>46162.95703125</v>
      </c>
      <c r="AN6728" s="1">
        <v>5935.01318359375</v>
      </c>
      <c r="AO6728" t="s">
        <v>19538</v>
      </c>
    </row>
    <row r="6729" spans="1:41" x14ac:dyDescent="0.25">
      <c r="A6729" s="1">
        <v>2024</v>
      </c>
      <c r="B6729" t="s">
        <v>5248</v>
      </c>
      <c r="C6729" t="s">
        <v>7142</v>
      </c>
      <c r="D6729" t="s">
        <v>7246</v>
      </c>
      <c r="E6729" t="s">
        <v>8058</v>
      </c>
      <c r="F6729" t="s">
        <v>10089</v>
      </c>
      <c r="G6729" t="s">
        <v>12259</v>
      </c>
      <c r="H6729" t="s">
        <v>12757</v>
      </c>
      <c r="I6729" s="1">
        <v>528</v>
      </c>
      <c r="J6729" s="1">
        <v>244.7578944926891</v>
      </c>
      <c r="K6729" s="1">
        <v>23.013078031657692</v>
      </c>
      <c r="L6729" s="1">
        <v>856.54715120855997</v>
      </c>
      <c r="M6729" s="1">
        <v>371.4228</v>
      </c>
      <c r="N6729" s="1">
        <v>389.64569379609372</v>
      </c>
      <c r="O6729" s="1">
        <v>106.6675343616</v>
      </c>
      <c r="P6729" s="1">
        <v>3028.149900582659</v>
      </c>
      <c r="Q6729" s="1">
        <v>48.380489336899359</v>
      </c>
      <c r="R6729" s="1">
        <v>455.99826711039708</v>
      </c>
      <c r="S6729" s="1">
        <v>0</v>
      </c>
      <c r="T6729" s="1">
        <v>1215.0906022594979</v>
      </c>
      <c r="U6729" s="1">
        <v>242.120735</v>
      </c>
      <c r="V6729" s="1">
        <v>127</v>
      </c>
      <c r="W6729" s="1">
        <v>671.74466399999994</v>
      </c>
      <c r="X6729" s="1">
        <v>0</v>
      </c>
      <c r="Y6729" s="1">
        <v>19840.154830065621</v>
      </c>
      <c r="Z6729" s="1">
        <v>998.05110820380924</v>
      </c>
      <c r="AA6729" s="1">
        <v>3769</v>
      </c>
      <c r="AB6729" s="1">
        <v>176</v>
      </c>
      <c r="AC6729" s="1">
        <v>1606.6689120000001</v>
      </c>
      <c r="AD6729" s="1">
        <v>489.92726158133581</v>
      </c>
      <c r="AE6729" s="1">
        <v>2662.0984010000489</v>
      </c>
      <c r="AF6729" s="1">
        <v>2397.4555502105641</v>
      </c>
      <c r="AG6729" s="1">
        <v>0</v>
      </c>
      <c r="AH6729" s="1">
        <v>737.25292333646939</v>
      </c>
      <c r="AI6729" s="1">
        <v>729.0498960000001</v>
      </c>
      <c r="AJ6729" s="1">
        <v>2178.9359380800001</v>
      </c>
      <c r="AK6729" s="1">
        <v>1044</v>
      </c>
      <c r="AL6729" s="1">
        <v>44937.1328125</v>
      </c>
      <c r="AM6729" s="1">
        <v>39372.96484375</v>
      </c>
      <c r="AN6729" s="1">
        <v>5564.1689453125</v>
      </c>
      <c r="AO6729" t="s">
        <v>19539</v>
      </c>
    </row>
    <row r="6730" spans="1:41" x14ac:dyDescent="0.25">
      <c r="A6730" s="1">
        <v>2024</v>
      </c>
      <c r="B6730" t="s">
        <v>5249</v>
      </c>
      <c r="C6730" t="s">
        <v>7142</v>
      </c>
      <c r="D6730" t="s">
        <v>7246</v>
      </c>
      <c r="E6730" t="s">
        <v>8058</v>
      </c>
      <c r="F6730" t="s">
        <v>10090</v>
      </c>
      <c r="G6730" t="s">
        <v>12260</v>
      </c>
      <c r="H6730" t="s">
        <v>12757</v>
      </c>
      <c r="I6730" s="1">
        <v>447.80437441694113</v>
      </c>
      <c r="J6730" s="1">
        <v>284.11574796175313</v>
      </c>
      <c r="K6730" s="1">
        <v>90.771156976406985</v>
      </c>
      <c r="L6730" s="1">
        <v>697.12248557880559</v>
      </c>
      <c r="M6730" s="1">
        <v>2253.0914014160485</v>
      </c>
      <c r="N6730" s="1">
        <v>2363.0757866191284</v>
      </c>
      <c r="O6730" s="1">
        <v>197.27598116205783</v>
      </c>
      <c r="P6730" s="1">
        <v>952.43391366529897</v>
      </c>
      <c r="Q6730" s="1">
        <v>64.302287602086707</v>
      </c>
      <c r="R6730" s="1">
        <v>221.68799077217804</v>
      </c>
      <c r="S6730" s="1">
        <v>1754.9090348772015</v>
      </c>
      <c r="T6730" s="1">
        <v>1555.2124895291063</v>
      </c>
      <c r="U6730" s="1">
        <v>186.38344232488899</v>
      </c>
      <c r="V6730" s="1">
        <v>433.28098930071599</v>
      </c>
      <c r="W6730" s="1">
        <v>181.54231395281397</v>
      </c>
      <c r="X6730" s="1">
        <v>221.28285077678265</v>
      </c>
      <c r="Y6730" s="1">
        <v>2898.6256127799297</v>
      </c>
      <c r="Z6730" s="1">
        <v>665.65515116031781</v>
      </c>
      <c r="AA6730" s="1">
        <v>34156.265726885118</v>
      </c>
      <c r="AB6730" s="1">
        <v>0</v>
      </c>
      <c r="AC6730" s="1">
        <v>1381.5370091809143</v>
      </c>
      <c r="AD6730" s="1">
        <v>840.54502856064482</v>
      </c>
      <c r="AE6730" s="1">
        <v>2741.2889406874906</v>
      </c>
      <c r="AF6730" s="1">
        <v>1369.6883259763854</v>
      </c>
      <c r="AG6730" s="1">
        <v>26537.855453622346</v>
      </c>
      <c r="AH6730" s="1">
        <v>1015.4266760427395</v>
      </c>
      <c r="AI6730" s="1">
        <v>141.6030048831949</v>
      </c>
      <c r="AJ6730" s="1">
        <v>3265.2028971504346</v>
      </c>
      <c r="AK6730" s="1">
        <v>748.0413137384204</v>
      </c>
      <c r="AL6730" s="1">
        <v>87666.0234375</v>
      </c>
      <c r="AM6730" s="1">
        <v>78666.3203125</v>
      </c>
      <c r="AN6730" s="1">
        <v>8999.7001953125</v>
      </c>
      <c r="AO6730" t="s">
        <v>19540</v>
      </c>
    </row>
    <row r="6731" spans="1:41" x14ac:dyDescent="0.25">
      <c r="A6731" s="1">
        <v>2024</v>
      </c>
      <c r="B6731" t="s">
        <v>5250</v>
      </c>
      <c r="C6731" t="s">
        <v>7142</v>
      </c>
      <c r="D6731" t="s">
        <v>7246</v>
      </c>
      <c r="E6731" t="s">
        <v>8058</v>
      </c>
      <c r="F6731" t="s">
        <v>10090</v>
      </c>
      <c r="G6731" t="s">
        <v>12260</v>
      </c>
      <c r="H6731" t="s">
        <v>12757</v>
      </c>
      <c r="I6731" s="1">
        <v>967.82263499027658</v>
      </c>
      <c r="J6731" s="1">
        <v>120.76364816660764</v>
      </c>
      <c r="K6731" s="1">
        <v>141.63258073028439</v>
      </c>
      <c r="L6731" s="1">
        <v>610.20036864630856</v>
      </c>
      <c r="M6731" s="1">
        <v>2197.222942516797</v>
      </c>
      <c r="N6731" s="1">
        <v>3095.364708330786</v>
      </c>
      <c r="O6731" s="1">
        <v>318.67330664313988</v>
      </c>
      <c r="P6731" s="1">
        <v>1302.5888208706585</v>
      </c>
      <c r="Q6731" s="1">
        <v>85.78721123613704</v>
      </c>
      <c r="R6731" s="1">
        <v>488.26025268296303</v>
      </c>
      <c r="S6731" s="1">
        <v>2183.5022862585511</v>
      </c>
      <c r="T6731" s="1">
        <v>1888.4344097371252</v>
      </c>
      <c r="U6731" s="1">
        <v>181.7618119371983</v>
      </c>
      <c r="V6731" s="1">
        <v>0</v>
      </c>
      <c r="W6731" s="1">
        <v>191.20398398588392</v>
      </c>
      <c r="X6731" s="1">
        <v>182.35196858457144</v>
      </c>
      <c r="Y6731" s="1">
        <v>2732.328536588403</v>
      </c>
      <c r="Z6731" s="1">
        <v>1704.9021905407983</v>
      </c>
      <c r="AA6731" s="1">
        <v>33843.050359737557</v>
      </c>
      <c r="AB6731" s="1">
        <v>0</v>
      </c>
      <c r="AC6731" s="1">
        <v>1271.506493506128</v>
      </c>
      <c r="AD6731" s="1">
        <v>852.75873303846026</v>
      </c>
      <c r="AE6731" s="1">
        <v>6698.1175146842606</v>
      </c>
      <c r="AF6731" s="1">
        <v>1349.4678982984087</v>
      </c>
      <c r="AG6731" s="1">
        <v>8841.1662022237688</v>
      </c>
      <c r="AH6731" s="1">
        <v>1687.7882537025555</v>
      </c>
      <c r="AI6731" s="1">
        <v>138.09176621202727</v>
      </c>
      <c r="AJ6731" s="1">
        <v>1652.3801085199846</v>
      </c>
      <c r="AK6731" s="1">
        <v>482.73104598905263</v>
      </c>
      <c r="AL6731" s="1">
        <v>75209.8671875</v>
      </c>
      <c r="AM6731" s="1">
        <v>64945.47265625</v>
      </c>
      <c r="AN6731" s="1">
        <v>10264.392578125</v>
      </c>
      <c r="AO6731" t="s">
        <v>19541</v>
      </c>
    </row>
    <row r="6732" spans="1:41" x14ac:dyDescent="0.25">
      <c r="A6732" s="1">
        <v>2024</v>
      </c>
      <c r="B6732" t="s">
        <v>5251</v>
      </c>
      <c r="C6732" t="s">
        <v>7142</v>
      </c>
      <c r="D6732" t="s">
        <v>7246</v>
      </c>
      <c r="E6732" t="s">
        <v>8058</v>
      </c>
      <c r="F6732" t="s">
        <v>10090</v>
      </c>
      <c r="G6732" t="s">
        <v>12260</v>
      </c>
      <c r="H6732" t="s">
        <v>12757</v>
      </c>
      <c r="I6732" s="1">
        <v>830.0826757044257</v>
      </c>
      <c r="J6732" s="1">
        <v>118.77297256936468</v>
      </c>
      <c r="K6732" s="1">
        <v>209.46534780968659</v>
      </c>
      <c r="L6732" s="1">
        <v>797.74179223542205</v>
      </c>
      <c r="M6732" s="1">
        <v>592.91619693173266</v>
      </c>
      <c r="N6732" s="1">
        <v>572.50047522719967</v>
      </c>
      <c r="O6732" s="1">
        <v>120.39756294895764</v>
      </c>
      <c r="P6732" s="1">
        <v>1448.7918052321377</v>
      </c>
      <c r="Q6732" s="1">
        <v>290.74703050346369</v>
      </c>
      <c r="R6732" s="1">
        <v>401.60189361940917</v>
      </c>
      <c r="S6732" s="1">
        <v>754.62061427675064</v>
      </c>
      <c r="T6732" s="1">
        <v>1983.5741860988874</v>
      </c>
      <c r="U6732" s="1">
        <v>328.79898193486991</v>
      </c>
      <c r="V6732" s="1">
        <v>452.77236856605037</v>
      </c>
      <c r="W6732" s="1">
        <v>279.20962728239772</v>
      </c>
      <c r="X6732" s="1">
        <v>404.26104336254497</v>
      </c>
      <c r="Y6732" s="1">
        <v>0</v>
      </c>
      <c r="Z6732" s="1">
        <v>564.1528745405717</v>
      </c>
      <c r="AA6732" s="1">
        <v>5011.7589082465911</v>
      </c>
      <c r="AB6732" s="1">
        <v>271.6634211396302</v>
      </c>
      <c r="AC6732" s="1">
        <v>2549.4645836159189</v>
      </c>
      <c r="AD6732" s="1">
        <v>410.7292200563457</v>
      </c>
      <c r="AE6732" s="1">
        <v>3100.8541459161652</v>
      </c>
      <c r="AF6732" s="1">
        <v>4230.8020345315817</v>
      </c>
      <c r="AG6732" s="1">
        <v>1565.2987598997743</v>
      </c>
      <c r="AH6732" s="1">
        <v>3040.0430460863381</v>
      </c>
      <c r="AI6732" s="1">
        <v>126.12944552911404</v>
      </c>
      <c r="AJ6732" s="1">
        <v>1463.9639916968963</v>
      </c>
      <c r="AK6732" s="1">
        <v>451.69433911708359</v>
      </c>
      <c r="AL6732" s="1">
        <v>32372.810546875</v>
      </c>
      <c r="AM6732" s="1">
        <v>23728.107421875</v>
      </c>
      <c r="AN6732" s="1">
        <v>8644.7041015625</v>
      </c>
      <c r="AO6732" t="s">
        <v>19542</v>
      </c>
    </row>
    <row r="6733" spans="1:41" x14ac:dyDescent="0.25">
      <c r="A6733" s="1">
        <v>2024</v>
      </c>
      <c r="B6733" t="s">
        <v>5252</v>
      </c>
      <c r="C6733" t="s">
        <v>7142</v>
      </c>
      <c r="D6733" t="s">
        <v>7246</v>
      </c>
      <c r="E6733" t="s">
        <v>8058</v>
      </c>
      <c r="F6733" t="s">
        <v>10090</v>
      </c>
      <c r="G6733" t="s">
        <v>12260</v>
      </c>
      <c r="H6733" t="s">
        <v>12757</v>
      </c>
      <c r="I6733" s="1">
        <v>1107.4918749999999</v>
      </c>
      <c r="J6733" s="1">
        <v>229.7188591444602</v>
      </c>
      <c r="K6733" s="1">
        <v>288.137</v>
      </c>
      <c r="L6733" s="1">
        <v>925</v>
      </c>
      <c r="M6733" s="1">
        <v>5574.8469372</v>
      </c>
      <c r="N6733" s="1">
        <v>735.43316308593751</v>
      </c>
      <c r="O6733" s="1">
        <v>261.16829999999999</v>
      </c>
      <c r="P6733" s="1">
        <v>4860</v>
      </c>
      <c r="Q6733" s="1">
        <v>598</v>
      </c>
      <c r="R6733" s="1">
        <v>916.55983661179994</v>
      </c>
      <c r="S6733" s="1">
        <v>1633</v>
      </c>
      <c r="T6733" s="1">
        <v>1685</v>
      </c>
      <c r="U6733" s="1">
        <v>445</v>
      </c>
      <c r="V6733" s="1">
        <v>1180</v>
      </c>
      <c r="W6733" s="1">
        <v>984</v>
      </c>
      <c r="X6733" s="1">
        <v>3580</v>
      </c>
      <c r="Y6733" s="1">
        <v>21502.223999999998</v>
      </c>
      <c r="Z6733" s="1">
        <v>1719.8735621302831</v>
      </c>
      <c r="AA6733" s="1">
        <v>18290</v>
      </c>
      <c r="AB6733" s="1">
        <v>250</v>
      </c>
      <c r="AC6733" s="1">
        <v>2971.2086100000001</v>
      </c>
      <c r="AD6733" s="1">
        <v>3706.7822596209398</v>
      </c>
      <c r="AE6733" s="1">
        <v>1784</v>
      </c>
      <c r="AF6733" s="1">
        <v>5326.9920000000002</v>
      </c>
      <c r="AG6733" s="1">
        <v>28916</v>
      </c>
      <c r="AH6733" s="1">
        <v>2951</v>
      </c>
      <c r="AI6733" s="1">
        <v>2039</v>
      </c>
      <c r="AJ6733" s="1">
        <v>2716</v>
      </c>
      <c r="AK6733" s="1">
        <v>1143</v>
      </c>
      <c r="AL6733" s="1">
        <v>118319.4375</v>
      </c>
      <c r="AM6733" s="1">
        <v>94223.5</v>
      </c>
      <c r="AN6733" s="1">
        <v>24095.935546875</v>
      </c>
      <c r="AO6733" t="s">
        <v>19543</v>
      </c>
    </row>
    <row r="6734" spans="1:41" x14ac:dyDescent="0.25">
      <c r="A6734" s="1">
        <v>2024</v>
      </c>
      <c r="B6734" t="s">
        <v>5253</v>
      </c>
      <c r="C6734" t="s">
        <v>7142</v>
      </c>
      <c r="D6734" t="s">
        <v>7246</v>
      </c>
      <c r="E6734" t="s">
        <v>8058</v>
      </c>
      <c r="F6734" t="s">
        <v>10090</v>
      </c>
      <c r="G6734" t="s">
        <v>12260</v>
      </c>
      <c r="H6734" t="s">
        <v>12757</v>
      </c>
      <c r="I6734" s="1">
        <v>857.58487625043711</v>
      </c>
      <c r="J6734" s="1">
        <v>115.50766665741828</v>
      </c>
      <c r="K6734" s="1">
        <v>170.15721047686392</v>
      </c>
      <c r="L6734" s="1">
        <v>537.82523412771911</v>
      </c>
      <c r="M6734" s="1">
        <v>8187.9436228800905</v>
      </c>
      <c r="N6734" s="1">
        <v>559.51332500179342</v>
      </c>
      <c r="O6734" s="1">
        <v>117.0875938071853</v>
      </c>
      <c r="P6734" s="1">
        <v>1549.5237739586137</v>
      </c>
      <c r="Q6734" s="1">
        <v>290.01582168835392</v>
      </c>
      <c r="R6734" s="1">
        <v>536.65387269124392</v>
      </c>
      <c r="S6734" s="1">
        <v>1080.1889583890422</v>
      </c>
      <c r="T6734" s="1">
        <v>885.89146752031706</v>
      </c>
      <c r="U6734" s="1">
        <v>262.09806731370327</v>
      </c>
      <c r="V6734" s="1">
        <v>859.68166078894672</v>
      </c>
      <c r="W6734" s="1">
        <v>355.40497927738164</v>
      </c>
      <c r="X6734" s="1">
        <v>393.1471009705549</v>
      </c>
      <c r="Y6734" s="1">
        <v>1071.456899178419</v>
      </c>
      <c r="Z6734" s="1">
        <v>522.54400424756409</v>
      </c>
      <c r="AA6734" s="1">
        <v>4557.3611944506729</v>
      </c>
      <c r="AB6734" s="1">
        <v>153.06527131120271</v>
      </c>
      <c r="AC6734" s="1">
        <v>714.61375635391892</v>
      </c>
      <c r="AD6734" s="1">
        <v>643.04449559028876</v>
      </c>
      <c r="AE6734" s="1">
        <v>906.10031927429486</v>
      </c>
      <c r="AF6734" s="1">
        <v>5887.561305681179</v>
      </c>
      <c r="AG6734" s="1">
        <v>33715.246986965532</v>
      </c>
      <c r="AH6734" s="1">
        <v>1719.3633215778934</v>
      </c>
      <c r="AI6734" s="1">
        <v>122.66189550281314</v>
      </c>
      <c r="AJ6734" s="1">
        <v>2162.7704143361016</v>
      </c>
      <c r="AK6734" s="1">
        <v>848.14934582714375</v>
      </c>
      <c r="AL6734" s="1">
        <v>69782.171875</v>
      </c>
      <c r="AM6734" s="1">
        <v>55106.05859375</v>
      </c>
      <c r="AN6734" s="1">
        <v>14676.1064453125</v>
      </c>
      <c r="AO6734" t="s">
        <v>19544</v>
      </c>
    </row>
    <row r="6735" spans="1:41" x14ac:dyDescent="0.25">
      <c r="A6735" s="1">
        <v>2024</v>
      </c>
      <c r="B6735" t="s">
        <v>5254</v>
      </c>
      <c r="C6735" t="s">
        <v>7142</v>
      </c>
      <c r="D6735" t="s">
        <v>7246</v>
      </c>
      <c r="E6735" t="s">
        <v>8058</v>
      </c>
      <c r="F6735" t="s">
        <v>10090</v>
      </c>
      <c r="G6735" t="s">
        <v>12260</v>
      </c>
      <c r="H6735" t="s">
        <v>12757</v>
      </c>
      <c r="I6735" s="1">
        <v>964.51377428617536</v>
      </c>
      <c r="J6735" s="1">
        <v>3547.6368709376566</v>
      </c>
      <c r="K6735" s="1">
        <v>204.88711566187135</v>
      </c>
      <c r="L6735" s="1">
        <v>609.75008719240975</v>
      </c>
      <c r="M6735" s="1">
        <v>388.02278275880616</v>
      </c>
      <c r="N6735" s="1">
        <v>478.94428121484964</v>
      </c>
      <c r="O6735" s="1">
        <v>124.16729048281798</v>
      </c>
      <c r="P6735" s="1">
        <v>1264.0485157550968</v>
      </c>
      <c r="Q6735" s="1">
        <v>52.162056335587828</v>
      </c>
      <c r="R6735" s="1">
        <v>830.21162398761805</v>
      </c>
      <c r="S6735" s="1">
        <v>776.04556551761232</v>
      </c>
      <c r="T6735" s="1">
        <v>1773.8184354688283</v>
      </c>
      <c r="U6735" s="1">
        <v>205.09775660108326</v>
      </c>
      <c r="V6735" s="1">
        <v>465.62733931056738</v>
      </c>
      <c r="W6735" s="1">
        <v>221.72730443360354</v>
      </c>
      <c r="X6735" s="1">
        <v>420.57773298358609</v>
      </c>
      <c r="Y6735" s="1">
        <v>0</v>
      </c>
      <c r="Z6735" s="1">
        <v>893.56103686742222</v>
      </c>
      <c r="AA6735" s="1">
        <v>5090.8589097955373</v>
      </c>
      <c r="AB6735" s="1">
        <v>142.57841720646223</v>
      </c>
      <c r="AC6735" s="1">
        <v>1076.0208791404434</v>
      </c>
      <c r="AD6735" s="1">
        <v>418.55210168097915</v>
      </c>
      <c r="AE6735" s="1">
        <v>3721.6928049180351</v>
      </c>
      <c r="AF6735" s="1">
        <v>3861.4253521720921</v>
      </c>
      <c r="AG6735" s="1">
        <v>1977.8075555477435</v>
      </c>
      <c r="AH6735" s="1">
        <v>2950.0817854890947</v>
      </c>
      <c r="AI6735" s="1">
        <v>129.71047309365807</v>
      </c>
      <c r="AJ6735" s="1">
        <v>1018.8369638724082</v>
      </c>
      <c r="AK6735" s="1">
        <v>464.51870278839937</v>
      </c>
      <c r="AL6735" s="1">
        <v>34072.88671875</v>
      </c>
      <c r="AM6735" s="1">
        <v>26058.197265625</v>
      </c>
      <c r="AN6735" s="1">
        <v>8014.68701171875</v>
      </c>
      <c r="AO6735" t="s">
        <v>19545</v>
      </c>
    </row>
    <row r="6736" spans="1:41" x14ac:dyDescent="0.25">
      <c r="A6736" s="1">
        <v>2024</v>
      </c>
      <c r="B6736" t="s">
        <v>5255</v>
      </c>
      <c r="C6736" t="s">
        <v>7142</v>
      </c>
      <c r="D6736" t="s">
        <v>7246</v>
      </c>
      <c r="E6736" t="s">
        <v>8058</v>
      </c>
      <c r="F6736" t="s">
        <v>10090</v>
      </c>
      <c r="G6736" t="s">
        <v>12260</v>
      </c>
      <c r="H6736" t="s">
        <v>12757</v>
      </c>
      <c r="I6736" s="1">
        <v>1232.2554722651159</v>
      </c>
      <c r="J6736" s="1">
        <v>229.97305047353629</v>
      </c>
      <c r="K6736" s="1">
        <v>196.03061846282114</v>
      </c>
      <c r="L6736" s="1">
        <v>886.8641574112437</v>
      </c>
      <c r="M6736" s="1">
        <v>2069.3497006262355</v>
      </c>
      <c r="N6736" s="1">
        <v>547.61049255370688</v>
      </c>
      <c r="O6736" s="1">
        <v>102.46359558048579</v>
      </c>
      <c r="P6736" s="1">
        <v>3561.5445177546571</v>
      </c>
      <c r="Q6736" s="1">
        <v>498.51045964497632</v>
      </c>
      <c r="R6736" s="1">
        <v>945.3992513250588</v>
      </c>
      <c r="S6736" s="1">
        <v>2566.2994440032253</v>
      </c>
      <c r="T6736" s="1">
        <v>2118.2801368972005</v>
      </c>
      <c r="U6736" s="1">
        <v>239.55526090993365</v>
      </c>
      <c r="V6736" s="1">
        <v>835.89495296232167</v>
      </c>
      <c r="W6736" s="1">
        <v>1063.3883149415908</v>
      </c>
      <c r="X6736" s="1">
        <v>601.43661249728018</v>
      </c>
      <c r="Y6736" s="1">
        <v>25888.368443127274</v>
      </c>
      <c r="Z6736" s="1">
        <v>1410.4673753198429</v>
      </c>
      <c r="AA6736" s="1">
        <v>6138.7309838281717</v>
      </c>
      <c r="AB6736" s="1">
        <v>169.21775877042123</v>
      </c>
      <c r="AC6736" s="1">
        <v>2366.8328771450542</v>
      </c>
      <c r="AD6736" s="1">
        <v>1311.3964792847355</v>
      </c>
      <c r="AE6736" s="1">
        <v>2557.1808290876047</v>
      </c>
      <c r="AF6736" s="1">
        <v>4410.9666975777227</v>
      </c>
      <c r="AG6736" s="1">
        <v>28594.743079934251</v>
      </c>
      <c r="AH6736" s="1">
        <v>2046.881436130009</v>
      </c>
      <c r="AI6736" s="1">
        <v>818.56542344968818</v>
      </c>
      <c r="AJ6736" s="1">
        <v>2714.6198289495887</v>
      </c>
      <c r="AK6736" s="1">
        <v>1165.1560137023582</v>
      </c>
      <c r="AL6736" s="1">
        <v>97287.9765625</v>
      </c>
      <c r="AM6736" s="1">
        <v>83059.515625</v>
      </c>
      <c r="AN6736" s="1">
        <v>14228.466796875</v>
      </c>
      <c r="AO6736" t="s">
        <v>19546</v>
      </c>
    </row>
    <row r="6737" spans="1:41" x14ac:dyDescent="0.25">
      <c r="A6737" s="1">
        <v>2024</v>
      </c>
      <c r="B6737" t="s">
        <v>5256</v>
      </c>
      <c r="C6737" t="s">
        <v>7142</v>
      </c>
      <c r="D6737" t="s">
        <v>7246</v>
      </c>
      <c r="E6737" t="s">
        <v>8058</v>
      </c>
      <c r="F6737" t="s">
        <v>10090</v>
      </c>
      <c r="G6737" t="s">
        <v>12260</v>
      </c>
      <c r="H6737" t="s">
        <v>12757</v>
      </c>
      <c r="I6737" s="1">
        <v>812.5500294922108</v>
      </c>
      <c r="J6737" s="1">
        <v>360.49754829583998</v>
      </c>
      <c r="K6737" s="1">
        <v>131.61021604451301</v>
      </c>
      <c r="L6737" s="1">
        <v>160.22113257592889</v>
      </c>
      <c r="M6737" s="1">
        <v>686.66199675398093</v>
      </c>
      <c r="N6737" s="1">
        <v>2008.4863405053943</v>
      </c>
      <c r="O6737" s="1">
        <v>313.57564518431798</v>
      </c>
      <c r="P6737" s="1">
        <v>1259.0897592913084</v>
      </c>
      <c r="Q6737" s="1">
        <v>47.015284716485951</v>
      </c>
      <c r="R6737" s="1">
        <v>772.3461112646454</v>
      </c>
      <c r="S6737" s="1">
        <v>1659.4331588221205</v>
      </c>
      <c r="T6737" s="1">
        <v>1831.0986580106157</v>
      </c>
      <c r="U6737" s="1">
        <v>211.72078233247746</v>
      </c>
      <c r="V6737" s="1">
        <v>0</v>
      </c>
      <c r="W6737" s="1">
        <v>986.5044020032193</v>
      </c>
      <c r="X6737" s="1">
        <v>251.36163310242929</v>
      </c>
      <c r="Y6737" s="1">
        <v>2872.5360197541536</v>
      </c>
      <c r="Z6737" s="1">
        <v>1707.6150866976864</v>
      </c>
      <c r="AA6737" s="1">
        <v>7062.6563105643063</v>
      </c>
      <c r="AB6737" s="1">
        <v>147.63232930210589</v>
      </c>
      <c r="AC6737" s="1">
        <v>1057.8740471816709</v>
      </c>
      <c r="AD6737" s="1">
        <v>432.06800446461591</v>
      </c>
      <c r="AE6737" s="1">
        <v>3808.0681284143311</v>
      </c>
      <c r="AF6737" s="1">
        <v>993.25789237007746</v>
      </c>
      <c r="AG6737" s="1">
        <v>2009.6307771666509</v>
      </c>
      <c r="AH6737" s="1">
        <v>2989.2685592023304</v>
      </c>
      <c r="AI6737" s="1">
        <v>133.89908936702628</v>
      </c>
      <c r="AJ6737" s="1">
        <v>1102.0925047901394</v>
      </c>
      <c r="AK6737" s="1">
        <v>479.51896106653004</v>
      </c>
      <c r="AL6737" s="1">
        <v>36288.29296875</v>
      </c>
      <c r="AM6737" s="1">
        <v>26245.658203125</v>
      </c>
      <c r="AN6737" s="1">
        <v>10042.6328125</v>
      </c>
      <c r="AO6737" t="s">
        <v>19547</v>
      </c>
    </row>
    <row r="6738" spans="1:41" x14ac:dyDescent="0.25">
      <c r="A6738" s="1">
        <v>2024</v>
      </c>
      <c r="B6738" t="s">
        <v>5257</v>
      </c>
      <c r="C6738" t="s">
        <v>7142</v>
      </c>
      <c r="D6738" t="s">
        <v>7246</v>
      </c>
      <c r="E6738" t="s">
        <v>8058</v>
      </c>
      <c r="F6738" t="s">
        <v>10090</v>
      </c>
      <c r="G6738" t="s">
        <v>12261</v>
      </c>
      <c r="H6738" t="s">
        <v>12757</v>
      </c>
      <c r="I6738" s="1">
        <v>1013</v>
      </c>
      <c r="J6738" s="1">
        <v>244.7578944926891</v>
      </c>
      <c r="K6738" s="1">
        <v>203.43401472553839</v>
      </c>
      <c r="L6738" s="1">
        <v>943.28610322967995</v>
      </c>
      <c r="M6738" s="1">
        <v>2154.2522399999998</v>
      </c>
      <c r="N6738" s="1">
        <v>569.53669424765621</v>
      </c>
      <c r="O6738" s="1">
        <v>106.6675343616</v>
      </c>
      <c r="P6738" s="1">
        <v>3675.0511270776592</v>
      </c>
      <c r="Q6738" s="1">
        <v>519.03413228178124</v>
      </c>
      <c r="R6738" s="1">
        <v>984.09768284025108</v>
      </c>
      <c r="S6738" s="1">
        <v>2662.5118035882911</v>
      </c>
      <c r="T6738" s="1">
        <v>2253.421036586557</v>
      </c>
      <c r="U6738" s="1">
        <v>242.120735</v>
      </c>
      <c r="V6738" s="1">
        <v>870</v>
      </c>
      <c r="W6738" s="1">
        <v>1043.1674640000001</v>
      </c>
      <c r="X6738" s="1">
        <v>626.72655600000007</v>
      </c>
      <c r="Y6738" s="1">
        <v>27460.128946876041</v>
      </c>
      <c r="Z6738" s="1">
        <v>1468.2026390739929</v>
      </c>
      <c r="AA6738" s="1">
        <v>6639</v>
      </c>
      <c r="AB6738" s="1">
        <v>176</v>
      </c>
      <c r="AC6738" s="1">
        <v>2464.1249760000001</v>
      </c>
      <c r="AD6738" s="1">
        <v>1365.386664479779</v>
      </c>
      <c r="AE6738" s="1">
        <v>2662.0984010000489</v>
      </c>
      <c r="AF6738" s="1">
        <v>4698.2658620776829</v>
      </c>
      <c r="AG6738" s="1">
        <v>30363</v>
      </c>
      <c r="AH6738" s="1">
        <v>2185.8535239673602</v>
      </c>
      <c r="AI6738" s="1">
        <v>852.15002400000014</v>
      </c>
      <c r="AJ6738" s="1">
        <v>2882.5168420800001</v>
      </c>
      <c r="AK6738" s="1">
        <v>1213</v>
      </c>
      <c r="AL6738" s="1">
        <v>102540.7890625</v>
      </c>
      <c r="AM6738" s="1">
        <v>87698.21875</v>
      </c>
      <c r="AN6738" s="1">
        <v>14842.5712890625</v>
      </c>
      <c r="AO6738" t="s">
        <v>19548</v>
      </c>
    </row>
    <row r="6739" spans="1:41" x14ac:dyDescent="0.25">
      <c r="A6739" s="1">
        <v>2024</v>
      </c>
      <c r="B6739" t="s">
        <v>5258</v>
      </c>
      <c r="C6739" t="s">
        <v>7142</v>
      </c>
      <c r="D6739" t="s">
        <v>7246</v>
      </c>
      <c r="E6739" t="s">
        <v>8058</v>
      </c>
      <c r="F6739" t="s">
        <v>10090</v>
      </c>
      <c r="G6739" t="s">
        <v>12261</v>
      </c>
      <c r="H6739" t="s">
        <v>12757</v>
      </c>
      <c r="I6739" s="1">
        <v>867.14506283328012</v>
      </c>
      <c r="J6739" s="1">
        <v>114.28054994842689</v>
      </c>
      <c r="K6739" s="1">
        <v>212</v>
      </c>
      <c r="L6739" s="1">
        <v>834.74965256565247</v>
      </c>
      <c r="M6739" s="1">
        <v>607.24444175999997</v>
      </c>
      <c r="N6739" s="1">
        <v>589.79059137372315</v>
      </c>
      <c r="O6739" s="1">
        <v>123.3070563437856</v>
      </c>
      <c r="P6739" s="1">
        <v>1491.0912727039999</v>
      </c>
      <c r="Q6739" s="1">
        <v>300.40972538838417</v>
      </c>
      <c r="R6739" s="1">
        <v>410.64711116500462</v>
      </c>
      <c r="S6739" s="1">
        <v>761.55400276855187</v>
      </c>
      <c r="T6739" s="1">
        <v>2068.7395999999999</v>
      </c>
      <c r="U6739" s="1">
        <v>320.5580652805001</v>
      </c>
      <c r="V6739" s="1">
        <v>467</v>
      </c>
      <c r="W6739" s="1">
        <v>285.95692802880001</v>
      </c>
      <c r="X6739" s="1">
        <v>425.99999999999989</v>
      </c>
      <c r="Y6739" s="1">
        <v>0</v>
      </c>
      <c r="Z6739" s="1">
        <v>581.19088437162134</v>
      </c>
      <c r="AA6739" s="1">
        <v>5436</v>
      </c>
      <c r="AB6739" s="1">
        <v>259</v>
      </c>
      <c r="AC6739" s="1">
        <v>2611.0747000000001</v>
      </c>
      <c r="AD6739" s="1">
        <v>423.88836880965681</v>
      </c>
      <c r="AE6739" s="1">
        <v>3175.7885086631331</v>
      </c>
      <c r="AF6739" s="1">
        <v>4427.0722215805181</v>
      </c>
      <c r="AG6739" s="1">
        <v>1683</v>
      </c>
      <c r="AH6739" s="1">
        <v>3222.767745212474</v>
      </c>
      <c r="AI6739" s="1">
        <v>129.17745397440001</v>
      </c>
      <c r="AJ6739" s="1">
        <v>1559.915136667722</v>
      </c>
      <c r="AK6739" s="1">
        <v>462</v>
      </c>
      <c r="AL6739" s="1">
        <v>33851.34765625</v>
      </c>
      <c r="AM6739" s="1">
        <v>24869.71484375</v>
      </c>
      <c r="AN6739" s="1">
        <v>8981.6357421875</v>
      </c>
      <c r="AO6739" t="s">
        <v>19549</v>
      </c>
    </row>
    <row r="6740" spans="1:41" x14ac:dyDescent="0.25">
      <c r="A6740" s="1">
        <v>2024</v>
      </c>
      <c r="B6740" t="s">
        <v>5259</v>
      </c>
      <c r="C6740" t="s">
        <v>7142</v>
      </c>
      <c r="D6740" t="s">
        <v>7246</v>
      </c>
      <c r="E6740" t="s">
        <v>8058</v>
      </c>
      <c r="F6740" t="s">
        <v>10090</v>
      </c>
      <c r="G6740" t="s">
        <v>12261</v>
      </c>
      <c r="H6740" t="s">
        <v>12757</v>
      </c>
      <c r="I6740" s="1">
        <v>999.35653085487343</v>
      </c>
      <c r="J6740" s="1">
        <v>3690.2266807201322</v>
      </c>
      <c r="K6740" s="1">
        <v>218.26026790968979</v>
      </c>
      <c r="L6740" s="1">
        <v>633.21500000000015</v>
      </c>
      <c r="M6740" s="1">
        <v>394.15684674239998</v>
      </c>
      <c r="N6740" s="1">
        <v>488.90524067445477</v>
      </c>
      <c r="O6740" s="1">
        <v>125.88299809005311</v>
      </c>
      <c r="P6740" s="1">
        <v>1261.5378318658461</v>
      </c>
      <c r="Q6740" s="1">
        <v>47.050638593054117</v>
      </c>
      <c r="R6740" s="1">
        <v>839.81149909427415</v>
      </c>
      <c r="S6740" s="1">
        <v>788</v>
      </c>
      <c r="T6740" s="1">
        <v>1837.8970682388481</v>
      </c>
      <c r="U6740" s="1">
        <v>197.35341215752749</v>
      </c>
      <c r="V6740" s="1">
        <v>477</v>
      </c>
      <c r="W6740" s="1">
        <v>226.56063236107431</v>
      </c>
      <c r="X6740" s="1">
        <v>435.77097123402712</v>
      </c>
      <c r="Y6740" s="1">
        <v>0</v>
      </c>
      <c r="Z6740" s="1">
        <v>910</v>
      </c>
      <c r="AA6740" s="1">
        <v>5436</v>
      </c>
      <c r="AB6740" s="1">
        <v>128.607</v>
      </c>
      <c r="AC6740" s="1">
        <v>1093.0317399999999</v>
      </c>
      <c r="AD6740" s="1">
        <v>426.00286181170259</v>
      </c>
      <c r="AE6740" s="1">
        <v>3780.5272414692481</v>
      </c>
      <c r="AF6740" s="1">
        <v>4000.9181278491492</v>
      </c>
      <c r="AG6740" s="1">
        <v>2051</v>
      </c>
      <c r="AH6740" s="1">
        <v>3110</v>
      </c>
      <c r="AI6740" s="1">
        <v>131.761003053888</v>
      </c>
      <c r="AJ6740" s="1">
        <v>1055.6421285696881</v>
      </c>
      <c r="AK6740" s="1">
        <v>471.86205367161591</v>
      </c>
      <c r="AL6740" s="1">
        <v>35256.3359375</v>
      </c>
      <c r="AM6740" s="1">
        <v>26961.576171875</v>
      </c>
      <c r="AN6740" s="1">
        <v>8294.76171875</v>
      </c>
      <c r="AO6740" t="s">
        <v>19550</v>
      </c>
    </row>
    <row r="6741" spans="1:41" x14ac:dyDescent="0.25">
      <c r="A6741" s="1">
        <v>2024</v>
      </c>
      <c r="B6741" t="s">
        <v>5260</v>
      </c>
      <c r="C6741" t="s">
        <v>7142</v>
      </c>
      <c r="D6741" t="s">
        <v>7246</v>
      </c>
      <c r="E6741" t="s">
        <v>8058</v>
      </c>
      <c r="F6741" t="s">
        <v>10090</v>
      </c>
      <c r="G6741" t="s">
        <v>12261</v>
      </c>
      <c r="H6741" t="s">
        <v>12757</v>
      </c>
      <c r="I6741" s="1">
        <v>377.4</v>
      </c>
      <c r="J6741" s="1">
        <v>294.39999999999998</v>
      </c>
      <c r="K6741" s="1">
        <v>94.647475669886234</v>
      </c>
      <c r="L6741" s="1">
        <v>713.14560000000006</v>
      </c>
      <c r="M6741" s="1">
        <v>2280.490624999999</v>
      </c>
      <c r="N6741" s="1">
        <v>2419.9696500635368</v>
      </c>
      <c r="O6741" s="1">
        <v>208</v>
      </c>
      <c r="P6741" s="1">
        <v>1162</v>
      </c>
      <c r="Q6741" s="1">
        <v>63.440397911867748</v>
      </c>
      <c r="R6741" s="1">
        <v>238.1168610509346</v>
      </c>
      <c r="S6741" s="1">
        <v>2098.3886202312242</v>
      </c>
      <c r="T6741" s="1">
        <v>1766.610983964885</v>
      </c>
      <c r="U6741" s="1">
        <v>185.88469812351431</v>
      </c>
      <c r="V6741" s="1">
        <v>436</v>
      </c>
      <c r="W6741" s="1">
        <v>179.2638852933467</v>
      </c>
      <c r="X6741" s="1">
        <v>245.7159775743867</v>
      </c>
      <c r="Y6741" s="1">
        <v>3204</v>
      </c>
      <c r="Z6741" s="1">
        <v>795.85</v>
      </c>
      <c r="AA6741" s="1">
        <v>35135.602290713046</v>
      </c>
      <c r="AB6741" s="1">
        <v>73</v>
      </c>
      <c r="AC6741" s="1">
        <v>1447</v>
      </c>
      <c r="AD6741" s="1">
        <v>1009.4305404012219</v>
      </c>
      <c r="AE6741" s="1">
        <v>2706.8846679295339</v>
      </c>
      <c r="AF6741" s="1">
        <v>1401.188124486365</v>
      </c>
      <c r="AG6741" s="1">
        <v>28362</v>
      </c>
      <c r="AH6741" s="1">
        <v>1196.8341571357389</v>
      </c>
      <c r="AI6741" s="1">
        <v>139.8258305288104</v>
      </c>
      <c r="AJ6741" s="1">
        <v>3850.9981065704869</v>
      </c>
      <c r="AK6741" s="1">
        <v>918.51359909241467</v>
      </c>
      <c r="AL6741" s="1">
        <v>93004.6015625</v>
      </c>
      <c r="AM6741" s="1">
        <v>82793.875</v>
      </c>
      <c r="AN6741" s="1">
        <v>10210.7216796875</v>
      </c>
      <c r="AO6741" t="s">
        <v>19551</v>
      </c>
    </row>
    <row r="6742" spans="1:41" x14ac:dyDescent="0.25">
      <c r="A6742" s="1">
        <v>2024</v>
      </c>
      <c r="B6742" t="s">
        <v>5261</v>
      </c>
      <c r="C6742" t="s">
        <v>7142</v>
      </c>
      <c r="D6742" t="s">
        <v>7246</v>
      </c>
      <c r="E6742" t="s">
        <v>8058</v>
      </c>
      <c r="F6742" t="s">
        <v>10090</v>
      </c>
      <c r="G6742" t="s">
        <v>12261</v>
      </c>
      <c r="H6742" t="s">
        <v>12757</v>
      </c>
      <c r="I6742" s="1">
        <v>1075</v>
      </c>
      <c r="J6742" s="1">
        <v>244.8374697897645</v>
      </c>
      <c r="K6742" s="1">
        <v>297.9587090272023</v>
      </c>
      <c r="L6742" s="1">
        <v>961.42664800000011</v>
      </c>
      <c r="M6742" s="1">
        <v>5800.0707534628818</v>
      </c>
      <c r="N6742" s="1">
        <v>754.70151195878907</v>
      </c>
      <c r="O6742" s="1">
        <v>271.71949932000001</v>
      </c>
      <c r="P6742" s="1">
        <v>5006.8934999999992</v>
      </c>
      <c r="Q6742" s="1">
        <v>623</v>
      </c>
      <c r="R6742" s="1">
        <v>952.66052455825582</v>
      </c>
      <c r="S6742" s="1">
        <v>1675.727445</v>
      </c>
      <c r="T6742" s="1">
        <v>1763.867214192775</v>
      </c>
      <c r="U6742" s="1">
        <v>453.94450000000012</v>
      </c>
      <c r="V6742" s="1">
        <v>1204</v>
      </c>
      <c r="W6742" s="1">
        <v>1036.0536984</v>
      </c>
      <c r="X6742" s="1">
        <v>3695.4728999999988</v>
      </c>
      <c r="Y6742" s="1">
        <v>22170.36350101501</v>
      </c>
      <c r="Z6742" s="1">
        <v>1764.879213504109</v>
      </c>
      <c r="AA6742" s="1">
        <v>19384</v>
      </c>
      <c r="AB6742" s="1">
        <v>257.55624999999992</v>
      </c>
      <c r="AC6742" s="1">
        <v>3061.013390237249</v>
      </c>
      <c r="AD6742" s="1">
        <v>3803.7813377907</v>
      </c>
      <c r="AE6742" s="1">
        <v>1856.0735999999999</v>
      </c>
      <c r="AF6742" s="1">
        <v>5536.7697972787209</v>
      </c>
      <c r="AG6742" s="1">
        <v>30686</v>
      </c>
      <c r="AH6742" s="1">
        <v>3131.624808</v>
      </c>
      <c r="AI6742" s="1">
        <v>2121.3755999999998</v>
      </c>
      <c r="AJ6742" s="1">
        <v>2882.2409280000002</v>
      </c>
      <c r="AK6742" s="1">
        <v>1189</v>
      </c>
      <c r="AL6742" s="1">
        <v>123662.015625</v>
      </c>
      <c r="AM6742" s="1">
        <v>98617.8046875</v>
      </c>
      <c r="AN6742" s="1">
        <v>25044.208984375</v>
      </c>
      <c r="AO6742" t="s">
        <v>19552</v>
      </c>
    </row>
    <row r="6743" spans="1:41" x14ac:dyDescent="0.25">
      <c r="A6743" s="1">
        <v>2024</v>
      </c>
      <c r="B6743" t="s">
        <v>5262</v>
      </c>
      <c r="C6743" t="s">
        <v>7142</v>
      </c>
      <c r="D6743" t="s">
        <v>7246</v>
      </c>
      <c r="E6743" t="s">
        <v>8058</v>
      </c>
      <c r="F6743" t="s">
        <v>10090</v>
      </c>
      <c r="G6743" t="s">
        <v>12261</v>
      </c>
      <c r="H6743" t="s">
        <v>12757</v>
      </c>
      <c r="I6743" s="1">
        <v>903.1380970176001</v>
      </c>
      <c r="J6743" s="1">
        <v>115.54579324710519</v>
      </c>
      <c r="K6743" s="1">
        <v>173.7523112874496</v>
      </c>
      <c r="L6743" s="1">
        <v>567.33780043214063</v>
      </c>
      <c r="M6743" s="1">
        <v>8453.7951696</v>
      </c>
      <c r="N6743" s="1">
        <v>577.67988678400002</v>
      </c>
      <c r="O6743" s="1">
        <v>120.88927092528</v>
      </c>
      <c r="P6743" s="1">
        <v>1594.5684982648511</v>
      </c>
      <c r="Q6743" s="1">
        <v>299.43224641234042</v>
      </c>
      <c r="R6743" s="1">
        <v>554.07830410886186</v>
      </c>
      <c r="S6743" s="1">
        <v>1115.26124498064</v>
      </c>
      <c r="T6743" s="1">
        <v>930.34507414943437</v>
      </c>
      <c r="U6743" s="1">
        <v>260.1510025</v>
      </c>
      <c r="V6743" s="1">
        <v>888</v>
      </c>
      <c r="W6743" s="1">
        <v>366.94450224000002</v>
      </c>
      <c r="X6743" s="1">
        <v>420</v>
      </c>
      <c r="Y6743" s="1">
        <v>1128.1446205472989</v>
      </c>
      <c r="Z6743" s="1">
        <v>539.51030716277216</v>
      </c>
      <c r="AA6743" s="1">
        <v>4911</v>
      </c>
      <c r="AB6743" s="1">
        <v>106</v>
      </c>
      <c r="AC6743" s="1">
        <v>743.62027</v>
      </c>
      <c r="AD6743" s="1">
        <v>642.06604373636492</v>
      </c>
      <c r="AE6743" s="1">
        <v>935.52018126373832</v>
      </c>
      <c r="AF6743" s="1">
        <v>6200.2969746105591</v>
      </c>
      <c r="AG6743" s="1">
        <v>35506</v>
      </c>
      <c r="AH6743" s="1">
        <v>1881.3991897135011</v>
      </c>
      <c r="AI6743" s="1">
        <v>126.64456272</v>
      </c>
      <c r="AJ6743" s="1">
        <v>2277.6525220799999</v>
      </c>
      <c r="AK6743" s="1">
        <v>876</v>
      </c>
      <c r="AL6743" s="1">
        <v>73214.78125</v>
      </c>
      <c r="AM6743" s="1">
        <v>58001.67578125</v>
      </c>
      <c r="AN6743" s="1">
        <v>15213.0986328125</v>
      </c>
      <c r="AO6743" t="s">
        <v>19553</v>
      </c>
    </row>
    <row r="6744" spans="1:41" x14ac:dyDescent="0.25">
      <c r="A6744" s="1">
        <v>2024</v>
      </c>
      <c r="B6744" t="s">
        <v>5263</v>
      </c>
      <c r="C6744" t="s">
        <v>7142</v>
      </c>
      <c r="D6744" t="s">
        <v>7246</v>
      </c>
      <c r="E6744" t="s">
        <v>8058</v>
      </c>
      <c r="F6744" t="s">
        <v>10090</v>
      </c>
      <c r="G6744" t="s">
        <v>12261</v>
      </c>
      <c r="H6744" t="s">
        <v>12757</v>
      </c>
      <c r="I6744" s="1">
        <v>979.9759062702949</v>
      </c>
      <c r="J6744" s="1">
        <v>120</v>
      </c>
      <c r="K6744" s="1">
        <v>147.7424010456761</v>
      </c>
      <c r="L6744" s="1">
        <v>626.19040000000007</v>
      </c>
      <c r="M6744" s="1">
        <v>2233.9499999999989</v>
      </c>
      <c r="N6744" s="1">
        <v>3134.2342342654802</v>
      </c>
      <c r="O6744" s="1">
        <v>319.73784851138743</v>
      </c>
      <c r="P6744" s="1">
        <v>1103.634896</v>
      </c>
      <c r="Q6744" s="1">
        <v>84.084855210924914</v>
      </c>
      <c r="R6744" s="1">
        <v>507.30402589425768</v>
      </c>
      <c r="S6744" s="1">
        <v>2182.4472724335919</v>
      </c>
      <c r="T6744" s="1">
        <v>1802.388138552489</v>
      </c>
      <c r="U6744" s="1">
        <v>182.2399001210924</v>
      </c>
      <c r="V6744" s="1">
        <v>0</v>
      </c>
      <c r="W6744" s="1">
        <v>190.92789883174169</v>
      </c>
      <c r="X6744" s="1">
        <v>181.02139510672001</v>
      </c>
      <c r="Y6744" s="1">
        <v>2818.5587999999998</v>
      </c>
      <c r="Z6744" s="1">
        <v>1667.6256501941359</v>
      </c>
      <c r="AA6744" s="1">
        <v>34364.990654552908</v>
      </c>
      <c r="AB6744" s="1">
        <v>193</v>
      </c>
      <c r="AC6744" s="1">
        <v>1266.4146499999999</v>
      </c>
      <c r="AD6744" s="1">
        <v>851.08602053970935</v>
      </c>
      <c r="AE6744" s="1">
        <v>6702.2847438610506</v>
      </c>
      <c r="AF6744" s="1">
        <v>1366.413616303714</v>
      </c>
      <c r="AG6744" s="1">
        <v>9491.8480639441586</v>
      </c>
      <c r="AH6744" s="1">
        <v>1747.0522247832171</v>
      </c>
      <c r="AI6744" s="1">
        <v>137.0841475772651</v>
      </c>
      <c r="AJ6744" s="1">
        <v>1678.589802341859</v>
      </c>
      <c r="AK6744" s="1">
        <v>538.57489611803169</v>
      </c>
      <c r="AL6744" s="1">
        <v>76619.40625</v>
      </c>
      <c r="AM6744" s="1">
        <v>66094.390625</v>
      </c>
      <c r="AN6744" s="1">
        <v>10525.01171875</v>
      </c>
      <c r="AO6744" t="s">
        <v>19554</v>
      </c>
    </row>
    <row r="6745" spans="1:41" x14ac:dyDescent="0.25">
      <c r="A6745" s="1">
        <v>2024</v>
      </c>
      <c r="B6745" t="s">
        <v>5264</v>
      </c>
      <c r="C6745" t="s">
        <v>7142</v>
      </c>
      <c r="D6745" t="s">
        <v>7246</v>
      </c>
      <c r="E6745" t="s">
        <v>8058</v>
      </c>
      <c r="F6745" t="s">
        <v>10090</v>
      </c>
      <c r="G6745" t="s">
        <v>12261</v>
      </c>
      <c r="H6745" t="s">
        <v>12757</v>
      </c>
      <c r="I6745" s="1">
        <v>799.80973648266695</v>
      </c>
      <c r="J6745" s="1">
        <v>369.43454100102321</v>
      </c>
      <c r="K6745" s="1">
        <v>129.01621359556569</v>
      </c>
      <c r="L6745" s="1">
        <v>163.22823337296279</v>
      </c>
      <c r="M6745" s="1">
        <v>689.21140058956792</v>
      </c>
      <c r="N6745" s="1">
        <v>2078</v>
      </c>
      <c r="O6745" s="1">
        <v>314.8404092300575</v>
      </c>
      <c r="P6745" s="1">
        <v>1100.183</v>
      </c>
      <c r="Q6745" s="1">
        <v>46.956264378962253</v>
      </c>
      <c r="R6745" s="1">
        <v>769.36020098057406</v>
      </c>
      <c r="S6745" s="1">
        <v>1633.155919356193</v>
      </c>
      <c r="T6745" s="1">
        <v>1698.4322409616</v>
      </c>
      <c r="U6745" s="1">
        <v>200.3137133398904</v>
      </c>
      <c r="V6745" s="1">
        <v>0</v>
      </c>
      <c r="W6745" s="1">
        <v>996.98232831123073</v>
      </c>
      <c r="X6745" s="1">
        <v>240.34077334181831</v>
      </c>
      <c r="Y6745" s="1">
        <v>2902.1122</v>
      </c>
      <c r="Z6745" s="1">
        <v>1718.997720152606</v>
      </c>
      <c r="AA6745" s="1">
        <v>7614.0729333129466</v>
      </c>
      <c r="AB6745" s="1">
        <v>129</v>
      </c>
      <c r="AC6745" s="1">
        <v>1070.46327</v>
      </c>
      <c r="AD6745" s="1">
        <v>434.94808661001929</v>
      </c>
      <c r="AE6745" s="1">
        <v>3822.2065306248069</v>
      </c>
      <c r="AF6745" s="1">
        <v>1011.899794045506</v>
      </c>
      <c r="AG6745" s="1">
        <v>2083</v>
      </c>
      <c r="AH6745" s="1">
        <v>3120.898942420547</v>
      </c>
      <c r="AI6745" s="1">
        <v>134.39622311496581</v>
      </c>
      <c r="AJ6745" s="1">
        <v>1128.307983905182</v>
      </c>
      <c r="AK6745" s="1">
        <v>481.29929474504831</v>
      </c>
      <c r="AL6745" s="1">
        <v>36880.8671875</v>
      </c>
      <c r="AM6745" s="1">
        <v>26878.34765625</v>
      </c>
      <c r="AN6745" s="1">
        <v>10002.5224609375</v>
      </c>
      <c r="AO6745" t="s">
        <v>19555</v>
      </c>
    </row>
    <row r="6746" spans="1:41" x14ac:dyDescent="0.25">
      <c r="A6746" s="1">
        <v>2024</v>
      </c>
      <c r="B6746" t="s">
        <v>5265</v>
      </c>
      <c r="C6746" t="s">
        <v>7142</v>
      </c>
      <c r="D6746" t="s">
        <v>7246</v>
      </c>
      <c r="E6746" t="s">
        <v>8059</v>
      </c>
      <c r="F6746" t="s">
        <v>10091</v>
      </c>
      <c r="G6746" t="s">
        <v>12262</v>
      </c>
      <c r="H6746" t="s">
        <v>12757</v>
      </c>
      <c r="I6746" s="1">
        <v>912.10127425168741</v>
      </c>
      <c r="J6746" s="1">
        <v>4640.5904209459695</v>
      </c>
      <c r="K6746" s="1">
        <v>0</v>
      </c>
      <c r="L6746" s="1">
        <v>377.42121693173272</v>
      </c>
      <c r="M6746" s="1">
        <v>12423.448390669535</v>
      </c>
      <c r="N6746" s="1">
        <v>4379.744672722105</v>
      </c>
      <c r="O6746" s="1">
        <v>1219.1379842481006</v>
      </c>
      <c r="P6746" s="1">
        <v>912.10127425168741</v>
      </c>
      <c r="Q6746" s="1">
        <v>0</v>
      </c>
      <c r="R6746" s="1">
        <v>503.19506700178806</v>
      </c>
      <c r="S6746" s="1">
        <v>774.97156543315793</v>
      </c>
      <c r="T6746" s="1">
        <v>104.83922692548131</v>
      </c>
      <c r="U6746" s="1">
        <v>157.25884038822196</v>
      </c>
      <c r="V6746" s="1">
        <v>10424.164333200606</v>
      </c>
      <c r="W6746" s="1">
        <v>3333.8874162303055</v>
      </c>
      <c r="X6746" s="1">
        <v>4953.6534722289916</v>
      </c>
      <c r="Y6746" s="1">
        <v>15974.353006635587</v>
      </c>
      <c r="Z6746" s="1">
        <v>16232.371584048269</v>
      </c>
      <c r="AA6746" s="1">
        <v>83852.510479538454</v>
      </c>
      <c r="AB6746" s="1">
        <v>32.500160346899207</v>
      </c>
      <c r="AC6746" s="1">
        <v>2308.9440441175479</v>
      </c>
      <c r="AD6746" s="1">
        <v>1362.7200284492037</v>
      </c>
      <c r="AE6746" s="1">
        <v>5351.3067117928922</v>
      </c>
      <c r="AF6746" s="1">
        <v>1104.4812556599456</v>
      </c>
      <c r="AG6746" s="1">
        <v>35087.592467420087</v>
      </c>
      <c r="AH6746" s="1">
        <v>6063.9658856905326</v>
      </c>
      <c r="AI6746" s="1">
        <v>428.79243812521855</v>
      </c>
      <c r="AJ6746" s="1">
        <v>9330.6911963678358</v>
      </c>
      <c r="AK6746" s="1">
        <v>237.98504512084259</v>
      </c>
      <c r="AL6746" s="1">
        <v>222484.734375</v>
      </c>
      <c r="AM6746" s="1">
        <v>191548.828125</v>
      </c>
      <c r="AN6746" s="1">
        <v>30935.90234375</v>
      </c>
      <c r="AO6746" t="s">
        <v>19556</v>
      </c>
    </row>
    <row r="6747" spans="1:41" x14ac:dyDescent="0.25">
      <c r="A6747" s="1">
        <v>2024</v>
      </c>
      <c r="B6747" t="s">
        <v>5266</v>
      </c>
      <c r="C6747" t="s">
        <v>7142</v>
      </c>
      <c r="D6747" t="s">
        <v>7246</v>
      </c>
      <c r="E6747" t="s">
        <v>8059</v>
      </c>
      <c r="F6747" t="s">
        <v>10091</v>
      </c>
      <c r="G6747" t="s">
        <v>12262</v>
      </c>
      <c r="H6747" t="s">
        <v>12757</v>
      </c>
      <c r="I6747" s="1">
        <v>1579.4181313894815</v>
      </c>
      <c r="J6747" s="1">
        <v>1580.3938480372515</v>
      </c>
      <c r="K6747" s="1">
        <v>48.41128372075039</v>
      </c>
      <c r="L6747" s="1">
        <v>390.92111604505942</v>
      </c>
      <c r="M6747" s="1">
        <v>3020.7128189131968</v>
      </c>
      <c r="N6747" s="1">
        <v>3717.5024769164224</v>
      </c>
      <c r="O6747" s="1">
        <v>683.8093825555992</v>
      </c>
      <c r="P6747" s="1">
        <v>0</v>
      </c>
      <c r="Q6747" s="1">
        <v>1188.8933827298858</v>
      </c>
      <c r="R6747" s="1">
        <v>458.45185388357697</v>
      </c>
      <c r="S6747" s="1">
        <v>7745.8053953200624</v>
      </c>
      <c r="T6747" s="1">
        <v>242.05641860375195</v>
      </c>
      <c r="U6747" s="1">
        <v>181.54231395281397</v>
      </c>
      <c r="V6747" s="1">
        <v>3697.4117941723111</v>
      </c>
      <c r="W6747" s="1">
        <v>1464.4413325526994</v>
      </c>
      <c r="X6747" s="1">
        <v>1309.5718842691438</v>
      </c>
      <c r="Y6747" s="1">
        <v>5446.2694185844184</v>
      </c>
      <c r="Z6747" s="1">
        <v>156.12638999942001</v>
      </c>
      <c r="AA6747" s="1">
        <v>39491.42815132477</v>
      </c>
      <c r="AB6747" s="1"/>
      <c r="AC6747" s="1">
        <v>765.8665084622711</v>
      </c>
      <c r="AD6747" s="1">
        <v>4732.2029837033506</v>
      </c>
      <c r="AE6747" s="1">
        <v>10496.171451705193</v>
      </c>
      <c r="AF6747" s="1">
        <v>5569.7212832911428</v>
      </c>
      <c r="AG6747" s="1">
        <v>54083.875890729316</v>
      </c>
      <c r="AH6747" s="1">
        <v>5727.1472490312053</v>
      </c>
      <c r="AI6747" s="1">
        <v>1728.282828830789</v>
      </c>
      <c r="AJ6747" s="1">
        <v>6918.7728741732199</v>
      </c>
      <c r="AK6747" s="1">
        <v>747.3705365516181</v>
      </c>
      <c r="AL6747" s="1">
        <v>163172.578125</v>
      </c>
      <c r="AM6747" s="1">
        <v>135722.765625</v>
      </c>
      <c r="AN6747" s="1">
        <v>27449.8125</v>
      </c>
      <c r="AO6747" t="s">
        <v>19557</v>
      </c>
    </row>
    <row r="6748" spans="1:41" x14ac:dyDescent="0.25">
      <c r="A6748" s="1">
        <v>2024</v>
      </c>
      <c r="B6748" t="s">
        <v>5267</v>
      </c>
      <c r="C6748" t="s">
        <v>7142</v>
      </c>
      <c r="D6748" t="s">
        <v>7246</v>
      </c>
      <c r="E6748" t="s">
        <v>8059</v>
      </c>
      <c r="F6748" t="s">
        <v>10091</v>
      </c>
      <c r="G6748" t="s">
        <v>12262</v>
      </c>
      <c r="H6748" t="s">
        <v>12757</v>
      </c>
      <c r="I6748" s="1">
        <v>566.53032292113755</v>
      </c>
      <c r="J6748" s="1">
        <v>2050.4661094955263</v>
      </c>
      <c r="K6748" s="1">
        <v>47.210860243428129</v>
      </c>
      <c r="L6748" s="1">
        <v>338.73792224659684</v>
      </c>
      <c r="M6748" s="1">
        <v>9083.2219768973118</v>
      </c>
      <c r="N6748" s="1">
        <v>5733.9194934891739</v>
      </c>
      <c r="O6748" s="1">
        <v>1672.4447241234413</v>
      </c>
      <c r="P6748" s="1">
        <v>1309.1344933373452</v>
      </c>
      <c r="Q6748" s="1">
        <v>1013.4696354881412</v>
      </c>
      <c r="R6748" s="1">
        <v>245.9515185798233</v>
      </c>
      <c r="S6748" s="1">
        <v>5193.1946267770936</v>
      </c>
      <c r="T6748" s="1">
        <v>177.04072591285549</v>
      </c>
      <c r="U6748" s="1">
        <v>177.04072591285549</v>
      </c>
      <c r="V6748" s="1">
        <v>3595.1070075370521</v>
      </c>
      <c r="W6748" s="1">
        <v>1428.1285223637008</v>
      </c>
      <c r="X6748" s="1">
        <v>1963.6797715725545</v>
      </c>
      <c r="Y6748" s="1">
        <v>9623.7627212544412</v>
      </c>
      <c r="Z6748" s="1">
        <v>2960.0217944564324</v>
      </c>
      <c r="AA6748" s="1">
        <v>39129.288968238878</v>
      </c>
      <c r="AB6748" s="1"/>
      <c r="AC6748" s="1">
        <v>1508.2099440516158</v>
      </c>
      <c r="AD6748" s="1">
        <v>4097.1945180286248</v>
      </c>
      <c r="AE6748" s="1">
        <v>4934.0424121858568</v>
      </c>
      <c r="AF6748" s="1">
        <v>5487.4966357696803</v>
      </c>
      <c r="AG6748" s="1">
        <v>34663.828056605824</v>
      </c>
      <c r="AH6748" s="1">
        <v>6491.2188750004807</v>
      </c>
      <c r="AI6748" s="1">
        <v>1685.4277106903842</v>
      </c>
      <c r="AJ6748" s="1">
        <v>27706.873605361881</v>
      </c>
      <c r="AK6748" s="1">
        <v>254.93864531451189</v>
      </c>
      <c r="AL6748" s="1">
        <v>173137.578125</v>
      </c>
      <c r="AM6748" s="1">
        <v>141043.875</v>
      </c>
      <c r="AN6748" s="1">
        <v>32093.701171875</v>
      </c>
      <c r="AO6748" t="s">
        <v>19558</v>
      </c>
    </row>
    <row r="6749" spans="1:41" x14ac:dyDescent="0.25">
      <c r="A6749" s="1">
        <v>2024</v>
      </c>
      <c r="B6749" t="s">
        <v>5268</v>
      </c>
      <c r="C6749" t="s">
        <v>7142</v>
      </c>
      <c r="D6749" t="s">
        <v>7246</v>
      </c>
      <c r="E6749" t="s">
        <v>8059</v>
      </c>
      <c r="F6749" t="s">
        <v>10091</v>
      </c>
      <c r="G6749" t="s">
        <v>12262</v>
      </c>
      <c r="H6749" t="s">
        <v>12757</v>
      </c>
      <c r="I6749" s="1">
        <v>1078.0294489667867</v>
      </c>
      <c r="J6749" s="1">
        <v>5392.750632051715</v>
      </c>
      <c r="K6749" s="1"/>
      <c r="L6749" s="1">
        <v>53.901472448339334</v>
      </c>
      <c r="M6749" s="1">
        <v>12133.221448121183</v>
      </c>
      <c r="N6749" s="1">
        <v>5551.412904193221</v>
      </c>
      <c r="O6749" s="1">
        <v>1498.9334774924935</v>
      </c>
      <c r="P6749" s="1">
        <v>495.83964505227351</v>
      </c>
      <c r="Q6749" s="1">
        <v>398.16227070790393</v>
      </c>
      <c r="R6749" s="1">
        <v>544.70043236717686</v>
      </c>
      <c r="S6749" s="1">
        <v>2156.0588979335735</v>
      </c>
      <c r="T6749" s="1">
        <v>215.60588979335733</v>
      </c>
      <c r="U6749" s="1">
        <v>161.70441734501799</v>
      </c>
      <c r="V6749" s="1">
        <v>4578.3910697619431</v>
      </c>
      <c r="W6749" s="1">
        <v>1918.8924191608801</v>
      </c>
      <c r="X6749" s="1">
        <v>1751.7978545710282</v>
      </c>
      <c r="Y6749" s="1">
        <v>4856.5226675953736</v>
      </c>
      <c r="Z6749" s="1">
        <v>1867.2301560054475</v>
      </c>
      <c r="AA6749" s="1">
        <v>57172.213796504562</v>
      </c>
      <c r="AB6749" s="1">
        <v>233.9323904257927</v>
      </c>
      <c r="AC6749" s="1">
        <v>2853.1127396354973</v>
      </c>
      <c r="AD6749" s="1">
        <v>4486.7585665997658</v>
      </c>
      <c r="AE6749" s="1">
        <v>4347.6927676830501</v>
      </c>
      <c r="AF6749" s="1">
        <v>1130.1521728243306</v>
      </c>
      <c r="AG6749" s="1">
        <v>42333.138431476742</v>
      </c>
      <c r="AH6749" s="1">
        <v>2108.6256021790346</v>
      </c>
      <c r="AI6749" s="1">
        <v>1007.9575347839454</v>
      </c>
      <c r="AJ6749" s="1">
        <v>8333.1676405132603</v>
      </c>
      <c r="AK6749" s="1">
        <v>244.71268491546056</v>
      </c>
      <c r="AL6749" s="1">
        <v>168904.609375</v>
      </c>
      <c r="AM6749" s="1">
        <v>141148.125</v>
      </c>
      <c r="AN6749" s="1">
        <v>27756.494140625</v>
      </c>
      <c r="AO6749" t="s">
        <v>19559</v>
      </c>
    </row>
    <row r="6750" spans="1:41" x14ac:dyDescent="0.25">
      <c r="A6750" s="1">
        <v>2024</v>
      </c>
      <c r="B6750" t="s">
        <v>5269</v>
      </c>
      <c r="C6750" t="s">
        <v>7142</v>
      </c>
      <c r="D6750" t="s">
        <v>7246</v>
      </c>
      <c r="E6750" t="s">
        <v>8059</v>
      </c>
      <c r="F6750" t="s">
        <v>10091</v>
      </c>
      <c r="G6750" t="s">
        <v>12262</v>
      </c>
      <c r="H6750" t="s">
        <v>12757</v>
      </c>
      <c r="I6750" s="1">
        <v>698.4410089658511</v>
      </c>
      <c r="J6750" s="1">
        <v>8536.5012206937354</v>
      </c>
      <c r="K6750" s="1"/>
      <c r="L6750" s="1">
        <v>0</v>
      </c>
      <c r="M6750" s="1">
        <v>6734.9668721707067</v>
      </c>
      <c r="N6750" s="1">
        <v>7792.9741816443557</v>
      </c>
      <c r="O6750" s="1">
        <v>1595.3279553997775</v>
      </c>
      <c r="P6750" s="1">
        <v>509.91736837117969</v>
      </c>
      <c r="Q6750" s="1">
        <v>0</v>
      </c>
      <c r="R6750" s="1">
        <v>851.5958916214995</v>
      </c>
      <c r="S6750" s="1">
        <v>1541.0047658135445</v>
      </c>
      <c r="T6750" s="1">
        <v>166.29547832520265</v>
      </c>
      <c r="U6750" s="1">
        <v>166.29547832520265</v>
      </c>
      <c r="V6750" s="1">
        <v>20506.449750541822</v>
      </c>
      <c r="W6750" s="1">
        <v>1341.4501918233013</v>
      </c>
      <c r="X6750" s="1">
        <v>1512.2607454686338</v>
      </c>
      <c r="Y6750" s="1">
        <v>4456.7188191154319</v>
      </c>
      <c r="Z6750" s="1">
        <v>1050.9874230152807</v>
      </c>
      <c r="AA6750" s="1">
        <v>58198.982867732251</v>
      </c>
      <c r="AB6750" s="1">
        <v>150.58166425999315</v>
      </c>
      <c r="AC6750" s="1">
        <v>0</v>
      </c>
      <c r="AD6750" s="1">
        <v>4031.3327607832662</v>
      </c>
      <c r="AE6750" s="1">
        <v>2896.8672324250301</v>
      </c>
      <c r="AF6750" s="1">
        <v>585.36008370471336</v>
      </c>
      <c r="AG6750" s="1">
        <v>37352.181704884853</v>
      </c>
      <c r="AH6750" s="1">
        <v>5026.5579915097915</v>
      </c>
      <c r="AI6750" s="1">
        <v>1036.5751482270964</v>
      </c>
      <c r="AJ6750" s="1">
        <v>5099.7280019728814</v>
      </c>
      <c r="AK6750" s="1">
        <v>251.66049053213999</v>
      </c>
      <c r="AL6750" s="1">
        <v>172091.03125</v>
      </c>
      <c r="AM6750" s="1">
        <v>148703.015625</v>
      </c>
      <c r="AN6750" s="1">
        <v>23388.013671875</v>
      </c>
      <c r="AO6750" t="s">
        <v>19560</v>
      </c>
    </row>
    <row r="6751" spans="1:41" x14ac:dyDescent="0.25">
      <c r="A6751" s="1">
        <v>2024</v>
      </c>
      <c r="B6751" t="s">
        <v>5270</v>
      </c>
      <c r="C6751" t="s">
        <v>7142</v>
      </c>
      <c r="D6751" t="s">
        <v>7246</v>
      </c>
      <c r="E6751" t="s">
        <v>8059</v>
      </c>
      <c r="F6751" t="s">
        <v>10091</v>
      </c>
      <c r="G6751" t="s">
        <v>12262</v>
      </c>
      <c r="H6751" t="s">
        <v>12757</v>
      </c>
      <c r="I6751" s="1">
        <v>549.32959740318472</v>
      </c>
      <c r="J6751" s="1">
        <v>3662.1973160212315</v>
      </c>
      <c r="K6751" s="1">
        <v>0</v>
      </c>
      <c r="L6751" s="1">
        <v>400.55283143982223</v>
      </c>
      <c r="M6751" s="1">
        <v>4835.2448938092821</v>
      </c>
      <c r="N6751" s="1">
        <v>3469.9319569301169</v>
      </c>
      <c r="O6751" s="1">
        <v>1646.8443555482977</v>
      </c>
      <c r="P6751" s="1">
        <v>526.3836423449892</v>
      </c>
      <c r="Q6751" s="1">
        <v>1001.0673585177101</v>
      </c>
      <c r="R6751" s="1">
        <v>565.35557523130331</v>
      </c>
      <c r="S6751" s="1">
        <v>5035.5213095291938</v>
      </c>
      <c r="T6751" s="1">
        <v>171.66549918849523</v>
      </c>
      <c r="U6751" s="1">
        <v>171.66549918849523</v>
      </c>
      <c r="V6751" s="1">
        <v>3396.6880106096924</v>
      </c>
      <c r="W6751" s="1">
        <v>1384.7683601205283</v>
      </c>
      <c r="X6751" s="1">
        <v>1552.9506453690192</v>
      </c>
      <c r="Y6751" s="1">
        <v>4291.6374797123808</v>
      </c>
      <c r="Z6751" s="1">
        <v>1516.3621969875453</v>
      </c>
      <c r="AA6751" s="1">
        <v>78515.847040538982</v>
      </c>
      <c r="AB6751" s="1">
        <v>155.64338593090235</v>
      </c>
      <c r="AC6751" s="1">
        <v>60.082924715973334</v>
      </c>
      <c r="AD6751" s="1">
        <v>4103.7139484591171</v>
      </c>
      <c r="AE6751" s="1">
        <v>4642.9351305757109</v>
      </c>
      <c r="AF6751" s="1">
        <v>4378.2807895673013</v>
      </c>
      <c r="AG6751" s="1">
        <v>40960.532543036221</v>
      </c>
      <c r="AH6751" s="1">
        <v>4996.7556130379799</v>
      </c>
      <c r="AI6751" s="1">
        <v>1040.292925082281</v>
      </c>
      <c r="AJ6751" s="1">
        <v>4214.9602234081867</v>
      </c>
      <c r="AK6751" s="1">
        <v>259.78712210525612</v>
      </c>
      <c r="AL6751" s="1">
        <v>177506.984375</v>
      </c>
      <c r="AM6751" s="1">
        <v>152323.8125</v>
      </c>
      <c r="AN6751" s="1">
        <v>25183.1875</v>
      </c>
      <c r="AO6751" t="s">
        <v>19561</v>
      </c>
    </row>
    <row r="6752" spans="1:41" x14ac:dyDescent="0.25">
      <c r="A6752" s="1">
        <v>2024</v>
      </c>
      <c r="B6752" t="s">
        <v>5271</v>
      </c>
      <c r="C6752" t="s">
        <v>7142</v>
      </c>
      <c r="D6752" t="s">
        <v>7246</v>
      </c>
      <c r="E6752" t="s">
        <v>8059</v>
      </c>
      <c r="F6752" t="s">
        <v>10091</v>
      </c>
      <c r="G6752" t="s">
        <v>12262</v>
      </c>
      <c r="H6752" t="s">
        <v>12757</v>
      </c>
      <c r="I6752" s="1">
        <v>690.25074999999993</v>
      </c>
      <c r="J6752" s="1">
        <v>9415.4177484497304</v>
      </c>
      <c r="K6752" s="1">
        <v>0</v>
      </c>
      <c r="L6752" s="1">
        <v>150</v>
      </c>
      <c r="M6752" s="1">
        <v>11500</v>
      </c>
      <c r="N6752" s="1">
        <v>4509.6833266601561</v>
      </c>
      <c r="O6752" s="1">
        <v>1891.1323400000001</v>
      </c>
      <c r="P6752" s="1">
        <v>1650</v>
      </c>
      <c r="Q6752" s="1">
        <v>0</v>
      </c>
      <c r="R6752" s="1">
        <v>341.79466500000001</v>
      </c>
      <c r="S6752" s="1">
        <v>3675</v>
      </c>
      <c r="T6752" s="1">
        <v>5150</v>
      </c>
      <c r="U6752" s="1">
        <v>150</v>
      </c>
      <c r="V6752" s="1">
        <v>9313</v>
      </c>
      <c r="W6752" s="1">
        <v>2950</v>
      </c>
      <c r="X6752" s="1">
        <v>1025</v>
      </c>
      <c r="Y6752" s="1">
        <v>9480.5639999999985</v>
      </c>
      <c r="Z6752" s="1">
        <v>625.9589457583204</v>
      </c>
      <c r="AA6752" s="1">
        <v>73850</v>
      </c>
      <c r="AB6752" s="1">
        <v>200</v>
      </c>
      <c r="AC6752" s="1">
        <v>2079.6668800000002</v>
      </c>
      <c r="AD6752" s="1">
        <v>3518.6749953530348</v>
      </c>
      <c r="AE6752" s="1">
        <v>5083.0769582867024</v>
      </c>
      <c r="AF6752" s="1">
        <v>2419.1999999999998</v>
      </c>
      <c r="AG6752" s="1">
        <v>12949</v>
      </c>
      <c r="AH6752" s="1">
        <v>4784.5</v>
      </c>
      <c r="AI6752" s="1">
        <v>24098</v>
      </c>
      <c r="AJ6752" s="1">
        <v>7839</v>
      </c>
      <c r="AK6752" s="1">
        <v>240</v>
      </c>
      <c r="AL6752" s="1">
        <v>199578.921875</v>
      </c>
      <c r="AM6752" s="1">
        <v>140546.625</v>
      </c>
      <c r="AN6752" s="1">
        <v>59032.30859375</v>
      </c>
      <c r="AO6752" t="s">
        <v>19562</v>
      </c>
    </row>
    <row r="6753" spans="1:41" x14ac:dyDescent="0.25">
      <c r="A6753" s="1">
        <v>2024</v>
      </c>
      <c r="B6753" t="s">
        <v>5272</v>
      </c>
      <c r="C6753" t="s">
        <v>7142</v>
      </c>
      <c r="D6753" t="s">
        <v>7246</v>
      </c>
      <c r="E6753" t="s">
        <v>8059</v>
      </c>
      <c r="F6753" t="s">
        <v>10091</v>
      </c>
      <c r="G6753" t="s">
        <v>12262</v>
      </c>
      <c r="H6753" t="s">
        <v>12757</v>
      </c>
      <c r="I6753" s="1">
        <v>899.45654909862435</v>
      </c>
      <c r="J6753" s="1">
        <v>9425.8362119585545</v>
      </c>
      <c r="K6753" s="1">
        <v>0</v>
      </c>
      <c r="L6753" s="1">
        <v>152.90761334676617</v>
      </c>
      <c r="M6753" s="1">
        <v>24923.940975522884</v>
      </c>
      <c r="N6753" s="1">
        <v>4475.6958864293028</v>
      </c>
      <c r="O6753" s="1">
        <v>780.98311744782143</v>
      </c>
      <c r="P6753" s="1">
        <v>1743.1467921531341</v>
      </c>
      <c r="Q6753" s="1">
        <v>0</v>
      </c>
      <c r="R6753" s="1">
        <v>288.70590871127473</v>
      </c>
      <c r="S6753" s="1">
        <v>316.00906758331672</v>
      </c>
      <c r="T6753" s="1">
        <v>356.78443114245437</v>
      </c>
      <c r="U6753" s="1">
        <v>152.90761334676617</v>
      </c>
      <c r="V6753" s="1">
        <v>13265.245149876453</v>
      </c>
      <c r="W6753" s="1">
        <v>3784.0613689376228</v>
      </c>
      <c r="X6753" s="1">
        <v>4459.8053892806793</v>
      </c>
      <c r="Y6753" s="1">
        <v>8441.7898660179053</v>
      </c>
      <c r="Z6753" s="1">
        <v>129.28268140428662</v>
      </c>
      <c r="AA6753" s="1">
        <v>84047.198752183482</v>
      </c>
      <c r="AB6753" s="1">
        <v>32.620290847310116</v>
      </c>
      <c r="AC6753" s="1">
        <v>1936.0582067690439</v>
      </c>
      <c r="AD6753" s="1">
        <v>3415.4261538092956</v>
      </c>
      <c r="AE6753" s="1">
        <v>5520.1198366909057</v>
      </c>
      <c r="AF6753" s="1">
        <v>5146.0547579809663</v>
      </c>
      <c r="AG6753" s="1">
        <v>19442.712729085808</v>
      </c>
      <c r="AH6753" s="1">
        <v>4115.9802249599543</v>
      </c>
      <c r="AI6753" s="1">
        <v>7984.8355689681284</v>
      </c>
      <c r="AJ6753" s="1">
        <v>9143.8752781366165</v>
      </c>
      <c r="AK6753" s="1">
        <v>244.65218135482584</v>
      </c>
      <c r="AL6753" s="1">
        <v>214626.125</v>
      </c>
      <c r="AM6753" s="1">
        <v>164211</v>
      </c>
      <c r="AN6753" s="1">
        <v>50415.1015625</v>
      </c>
      <c r="AO6753" t="s">
        <v>19563</v>
      </c>
    </row>
    <row r="6754" spans="1:41" x14ac:dyDescent="0.25">
      <c r="A6754" s="1">
        <v>2024</v>
      </c>
      <c r="B6754" t="s">
        <v>5273</v>
      </c>
      <c r="C6754" t="s">
        <v>7142</v>
      </c>
      <c r="D6754" t="s">
        <v>7246</v>
      </c>
      <c r="E6754" t="s">
        <v>8059</v>
      </c>
      <c r="F6754" t="s">
        <v>10091</v>
      </c>
      <c r="G6754" t="s">
        <v>12263</v>
      </c>
      <c r="H6754" t="s">
        <v>12757</v>
      </c>
      <c r="I6754" s="1">
        <v>960.55029878400001</v>
      </c>
      <c r="J6754" s="1">
        <v>4644.6233321277141</v>
      </c>
      <c r="K6754" s="1"/>
      <c r="L6754" s="1">
        <v>398.13178977694082</v>
      </c>
      <c r="M6754" s="1">
        <v>12826.821096</v>
      </c>
      <c r="N6754" s="1">
        <v>4521.9484391597343</v>
      </c>
      <c r="O6754" s="1">
        <v>1258.721759333175</v>
      </c>
      <c r="P6754" s="1">
        <v>938.0284026992698</v>
      </c>
      <c r="Q6754" s="1">
        <v>0</v>
      </c>
      <c r="R6754" s="1">
        <v>519.53313587788989</v>
      </c>
      <c r="S6754" s="1">
        <v>800.13385267199999</v>
      </c>
      <c r="T6754" s="1">
        <v>110.10000877508099</v>
      </c>
      <c r="U6754" s="1">
        <v>156.09060149999999</v>
      </c>
      <c r="V6754" s="1">
        <v>10763</v>
      </c>
      <c r="W6754" s="1">
        <v>3442.1342688</v>
      </c>
      <c r="X6754" s="1">
        <v>5290</v>
      </c>
      <c r="Y6754" s="1">
        <v>16819.51035545909</v>
      </c>
      <c r="Z6754" s="1">
        <v>16759.414916453828</v>
      </c>
      <c r="AA6754" s="1">
        <v>90817</v>
      </c>
      <c r="AB6754" s="1">
        <v>35</v>
      </c>
      <c r="AC6754" s="1">
        <v>2402.6651700000002</v>
      </c>
      <c r="AD6754" s="1">
        <v>1360.646523509253</v>
      </c>
      <c r="AE6754" s="1">
        <v>5525.0564628692637</v>
      </c>
      <c r="AF6754" s="1">
        <v>1163.1491261711999</v>
      </c>
      <c r="AG6754" s="1">
        <v>36951</v>
      </c>
      <c r="AH6754" s="1">
        <v>6635.444853690642</v>
      </c>
      <c r="AI6754" s="1">
        <v>442.71475343999998</v>
      </c>
      <c r="AJ6754" s="1">
        <v>9826.3191484800009</v>
      </c>
      <c r="AK6754" s="1">
        <v>246</v>
      </c>
      <c r="AL6754" s="1">
        <v>235613.75</v>
      </c>
      <c r="AM6754" s="1">
        <v>203166.03125</v>
      </c>
      <c r="AN6754" s="1">
        <v>32447.716796875</v>
      </c>
      <c r="AO6754" t="s">
        <v>19564</v>
      </c>
    </row>
    <row r="6755" spans="1:41" x14ac:dyDescent="0.25">
      <c r="A6755" s="1">
        <v>2024</v>
      </c>
      <c r="B6755" t="s">
        <v>5274</v>
      </c>
      <c r="C6755" t="s">
        <v>7142</v>
      </c>
      <c r="D6755" t="s">
        <v>7246</v>
      </c>
      <c r="E6755" t="s">
        <v>8059</v>
      </c>
      <c r="F6755" t="s">
        <v>10091</v>
      </c>
      <c r="G6755" t="s">
        <v>12263</v>
      </c>
      <c r="H6755" t="s">
        <v>12757</v>
      </c>
      <c r="I6755" s="1">
        <v>540.71644156574678</v>
      </c>
      <c r="J6755" s="1">
        <v>3752.9858133437269</v>
      </c>
      <c r="K6755" s="1">
        <v>0</v>
      </c>
      <c r="L6755" s="1">
        <v>408.07058343240692</v>
      </c>
      <c r="M6755" s="1">
        <v>4853.1969458182084</v>
      </c>
      <c r="N6755" s="1">
        <v>3591</v>
      </c>
      <c r="O6755" s="1">
        <v>1653.486674752018</v>
      </c>
      <c r="P6755" s="1">
        <v>459.95</v>
      </c>
      <c r="Q6755" s="1">
        <v>999.81067499999995</v>
      </c>
      <c r="R6755" s="1">
        <v>563.16989577798665</v>
      </c>
      <c r="S6755" s="1">
        <v>4955.7834794256914</v>
      </c>
      <c r="T6755" s="1">
        <v>159.22802259015</v>
      </c>
      <c r="U6755" s="1">
        <v>162.41652432964091</v>
      </c>
      <c r="V6755" s="1">
        <v>3440</v>
      </c>
      <c r="W6755" s="1">
        <v>1399.476354125974</v>
      </c>
      <c r="X6755" s="1">
        <v>1589.89068899822</v>
      </c>
      <c r="Y6755" s="1">
        <v>4365</v>
      </c>
      <c r="Z6755" s="1">
        <v>1526.4699754955141</v>
      </c>
      <c r="AA6755" s="1">
        <v>87012.280421757154</v>
      </c>
      <c r="AB6755" s="1">
        <v>136</v>
      </c>
      <c r="AC6755" s="1">
        <v>60.797939999999997</v>
      </c>
      <c r="AD6755" s="1">
        <v>4131.0685156815744</v>
      </c>
      <c r="AE6755" s="1">
        <v>4660.1731846492248</v>
      </c>
      <c r="AF6755" s="1">
        <v>4460.4542921525899</v>
      </c>
      <c r="AG6755" s="1">
        <v>42448</v>
      </c>
      <c r="AH6755" s="1">
        <v>5216.7843067353679</v>
      </c>
      <c r="AI6755" s="1">
        <v>1044.155271893196</v>
      </c>
      <c r="AJ6755" s="1">
        <v>4315.2215002313442</v>
      </c>
      <c r="AK6755" s="1">
        <v>260.75164655638662</v>
      </c>
      <c r="AL6755" s="1">
        <v>188166.328125</v>
      </c>
      <c r="AM6755" s="1">
        <v>162766.515625</v>
      </c>
      <c r="AN6755" s="1">
        <v>25399.822265625</v>
      </c>
      <c r="AO6755" t="s">
        <v>19565</v>
      </c>
    </row>
    <row r="6756" spans="1:41" x14ac:dyDescent="0.25">
      <c r="A6756" s="1">
        <v>2024</v>
      </c>
      <c r="B6756" t="s">
        <v>5275</v>
      </c>
      <c r="C6756" t="s">
        <v>7142</v>
      </c>
      <c r="D6756" t="s">
        <v>7246</v>
      </c>
      <c r="E6756" t="s">
        <v>8059</v>
      </c>
      <c r="F6756" t="s">
        <v>10091</v>
      </c>
      <c r="G6756" t="s">
        <v>12263</v>
      </c>
      <c r="H6756" t="s">
        <v>12757</v>
      </c>
      <c r="I6756" s="1">
        <v>1331.1</v>
      </c>
      <c r="J6756" s="1">
        <v>1637.6</v>
      </c>
      <c r="K6756" s="1">
        <v>50.39953029404635</v>
      </c>
      <c r="L6756" s="1">
        <v>399.90629999999999</v>
      </c>
      <c r="M6756" s="1">
        <v>3057.4468749999969</v>
      </c>
      <c r="N6756" s="1">
        <v>3807.0057757414388</v>
      </c>
      <c r="O6756" s="1">
        <v>723</v>
      </c>
      <c r="P6756" s="1">
        <v>0</v>
      </c>
      <c r="Q6756" s="1">
        <v>1172.9577918270329</v>
      </c>
      <c r="R6756" s="1">
        <v>492.42683832127261</v>
      </c>
      <c r="S6756" s="1">
        <v>9261.8532203309223</v>
      </c>
      <c r="T6756" s="1">
        <v>274.95890801009881</v>
      </c>
      <c r="U6756" s="1">
        <v>181.05652414628011</v>
      </c>
      <c r="V6756" s="1">
        <v>3723</v>
      </c>
      <c r="W6756" s="1">
        <v>1446.0620080329959</v>
      </c>
      <c r="X6756" s="1">
        <v>1454.169334033571</v>
      </c>
      <c r="Y6756" s="1">
        <v>6020</v>
      </c>
      <c r="Z6756" s="1">
        <v>186.66300000000001</v>
      </c>
      <c r="AA6756" s="1">
        <v>40623.735759411276</v>
      </c>
      <c r="AB6756" s="1">
        <v>170</v>
      </c>
      <c r="AC6756" s="1">
        <v>802.2</v>
      </c>
      <c r="AD6756" s="1">
        <v>5683.015401364707</v>
      </c>
      <c r="AE6756" s="1">
        <v>10364.44030137699</v>
      </c>
      <c r="AF6756" s="1">
        <v>5697.812548376095</v>
      </c>
      <c r="AG6756" s="1">
        <v>57782</v>
      </c>
      <c r="AH6756" s="1">
        <v>7015.4939843056973</v>
      </c>
      <c r="AI6756" s="1">
        <v>1706.59218799266</v>
      </c>
      <c r="AJ6756" s="1">
        <v>8160.0384654457093</v>
      </c>
      <c r="AK6756" s="1">
        <v>917.68995746096539</v>
      </c>
      <c r="AL6756" s="1">
        <v>174142.625</v>
      </c>
      <c r="AM6756" s="1">
        <v>142381.9375</v>
      </c>
      <c r="AN6756" s="1">
        <v>31760.6796875</v>
      </c>
      <c r="AO6756" t="s">
        <v>19566</v>
      </c>
    </row>
    <row r="6757" spans="1:41" x14ac:dyDescent="0.25">
      <c r="A6757" s="1">
        <v>2024</v>
      </c>
      <c r="B6757" t="s">
        <v>5276</v>
      </c>
      <c r="C6757" t="s">
        <v>7142</v>
      </c>
      <c r="D6757" t="s">
        <v>7246</v>
      </c>
      <c r="E6757" t="s">
        <v>8059</v>
      </c>
      <c r="F6757" t="s">
        <v>10091</v>
      </c>
      <c r="G6757" t="s">
        <v>12263</v>
      </c>
      <c r="H6757" t="s">
        <v>12757</v>
      </c>
      <c r="I6757" s="1">
        <v>800</v>
      </c>
      <c r="J6757" s="1">
        <v>10057.89168469084</v>
      </c>
      <c r="K6757" s="1">
        <v>0</v>
      </c>
      <c r="L6757" s="1">
        <v>162.6355350396</v>
      </c>
      <c r="M6757" s="1">
        <v>25946.535599999999</v>
      </c>
      <c r="N6757" s="1">
        <v>4654.9017491018558</v>
      </c>
      <c r="O6757" s="1">
        <v>813.02576826672009</v>
      </c>
      <c r="P6757" s="1">
        <v>1798.7009712299989</v>
      </c>
      <c r="Q6757" s="1">
        <v>0</v>
      </c>
      <c r="R6757" s="1">
        <v>300.52363103402399</v>
      </c>
      <c r="S6757" s="1">
        <v>327.85646836638341</v>
      </c>
      <c r="T6757" s="1">
        <v>379.54637286106589</v>
      </c>
      <c r="U6757" s="1">
        <v>154.54515000000001</v>
      </c>
      <c r="V6757" s="1">
        <v>13809</v>
      </c>
      <c r="W6757" s="1">
        <v>3939.316142585471</v>
      </c>
      <c r="X6757" s="1">
        <v>4647.3367500000004</v>
      </c>
      <c r="Y6757" s="1">
        <v>8954.3162510429884</v>
      </c>
      <c r="Z6757" s="1">
        <v>134.57466464354991</v>
      </c>
      <c r="AA6757" s="1">
        <v>91329</v>
      </c>
      <c r="AB6757" s="1">
        <v>34</v>
      </c>
      <c r="AC6757" s="1">
        <v>2015.2339919999999</v>
      </c>
      <c r="AD6757" s="1">
        <v>3556.039228098417</v>
      </c>
      <c r="AE6757" s="1">
        <v>5746.6026740966463</v>
      </c>
      <c r="AF6757" s="1">
        <v>5481.232358222398</v>
      </c>
      <c r="AG6757" s="1">
        <v>20645</v>
      </c>
      <c r="AH6757" s="1">
        <v>4395.4328377314177</v>
      </c>
      <c r="AI6757" s="1">
        <v>8312.4422639999993</v>
      </c>
      <c r="AJ6757" s="1">
        <v>9709.4164751999997</v>
      </c>
      <c r="AK6757" s="1">
        <v>255</v>
      </c>
      <c r="AL6757" s="1">
        <v>228360.140625</v>
      </c>
      <c r="AM6757" s="1">
        <v>175753.59375</v>
      </c>
      <c r="AN6757" s="1">
        <v>52606.53125</v>
      </c>
      <c r="AO6757" t="s">
        <v>19567</v>
      </c>
    </row>
    <row r="6758" spans="1:41" x14ac:dyDescent="0.25">
      <c r="A6758" s="1">
        <v>2024</v>
      </c>
      <c r="B6758" t="s">
        <v>5277</v>
      </c>
      <c r="C6758" t="s">
        <v>7142</v>
      </c>
      <c r="D6758" t="s">
        <v>7246</v>
      </c>
      <c r="E6758" t="s">
        <v>8059</v>
      </c>
      <c r="F6758" t="s">
        <v>10091</v>
      </c>
      <c r="G6758" t="s">
        <v>12263</v>
      </c>
      <c r="H6758" t="s">
        <v>12757</v>
      </c>
      <c r="I6758" s="1">
        <v>670.00000000000011</v>
      </c>
      <c r="J6758" s="1">
        <v>10069.28895453885</v>
      </c>
      <c r="K6758" s="1"/>
      <c r="L6758" s="1">
        <v>155.90702400000001</v>
      </c>
      <c r="M6758" s="1">
        <v>11964.6</v>
      </c>
      <c r="N6758" s="1">
        <v>4627.8370298186519</v>
      </c>
      <c r="O6758" s="1">
        <v>1967.5340865359999</v>
      </c>
      <c r="P6758" s="1">
        <v>1699.871249999999</v>
      </c>
      <c r="Q6758" s="1">
        <v>0</v>
      </c>
      <c r="R6758" s="1">
        <v>355.25698578916018</v>
      </c>
      <c r="S6758" s="1">
        <v>3771.1563749999991</v>
      </c>
      <c r="T6758" s="1">
        <v>5391.0481620728724</v>
      </c>
      <c r="U6758" s="1">
        <v>153.01499999999999</v>
      </c>
      <c r="V6758" s="1">
        <v>9500</v>
      </c>
      <c r="W6758" s="1">
        <v>3106.0552949999992</v>
      </c>
      <c r="X6758" s="1">
        <v>1058.061375</v>
      </c>
      <c r="Y6758" s="1">
        <v>9775.1539596386319</v>
      </c>
      <c r="Z6758" s="1">
        <v>642.33903945092413</v>
      </c>
      <c r="AA6758" s="1">
        <v>78255</v>
      </c>
      <c r="AB6758" s="1">
        <v>206.0449999999999</v>
      </c>
      <c r="AC6758" s="1">
        <v>2142.5248114479991</v>
      </c>
      <c r="AD6758" s="1">
        <v>3610.7516826314341</v>
      </c>
      <c r="AE6758" s="1">
        <v>5288.433267401485</v>
      </c>
      <c r="AF6758" s="1">
        <v>2514.4684830719998</v>
      </c>
      <c r="AG6758" s="1">
        <v>13742</v>
      </c>
      <c r="AH6758" s="1">
        <v>5077.3496759999998</v>
      </c>
      <c r="AI6758" s="1">
        <v>25071.5592</v>
      </c>
      <c r="AJ6758" s="1">
        <v>8318.8095119999998</v>
      </c>
      <c r="AK6758" s="1">
        <v>250</v>
      </c>
      <c r="AL6758" s="1">
        <v>209384.078125</v>
      </c>
      <c r="AM6758" s="1">
        <v>147909.90625</v>
      </c>
      <c r="AN6758" s="1">
        <v>61474.16015625</v>
      </c>
      <c r="AO6758" t="s">
        <v>19568</v>
      </c>
    </row>
    <row r="6759" spans="1:41" x14ac:dyDescent="0.25">
      <c r="A6759" s="1">
        <v>2024</v>
      </c>
      <c r="B6759" t="s">
        <v>5278</v>
      </c>
      <c r="C6759" t="s">
        <v>7142</v>
      </c>
      <c r="D6759" t="s">
        <v>7246</v>
      </c>
      <c r="E6759" t="s">
        <v>8059</v>
      </c>
      <c r="F6759" t="s">
        <v>10091</v>
      </c>
      <c r="G6759" t="s">
        <v>12263</v>
      </c>
      <c r="H6759" t="s">
        <v>12757</v>
      </c>
      <c r="I6759" s="1">
        <v>1126.1624192639999</v>
      </c>
      <c r="J6759" s="1">
        <v>5197.5507976529534</v>
      </c>
      <c r="K6759" s="1">
        <v>0</v>
      </c>
      <c r="L6759" s="1">
        <v>56.40200355173328</v>
      </c>
      <c r="M6759" s="1">
        <v>12426.429440016</v>
      </c>
      <c r="N6759" s="1">
        <v>5719.0714093721353</v>
      </c>
      <c r="O6759" s="1">
        <v>1535.156279227275</v>
      </c>
      <c r="P6759" s="1">
        <v>510.31636479999997</v>
      </c>
      <c r="Q6759" s="1">
        <v>411.39480666837602</v>
      </c>
      <c r="R6759" s="1">
        <v>556.96863624325249</v>
      </c>
      <c r="S6759" s="1">
        <v>2175.868579338719</v>
      </c>
      <c r="T6759" s="1">
        <v>224.863</v>
      </c>
      <c r="U6759" s="1">
        <v>157.65150751499999</v>
      </c>
      <c r="V6759" s="1">
        <v>4718</v>
      </c>
      <c r="W6759" s="1">
        <v>1965.2638296959999</v>
      </c>
      <c r="X6759" s="1">
        <v>1846</v>
      </c>
      <c r="Y6759" s="1">
        <v>5127.2961693204306</v>
      </c>
      <c r="Z6759" s="1">
        <v>1923.6224694909749</v>
      </c>
      <c r="AA6759" s="1">
        <v>63333</v>
      </c>
      <c r="AB6759" s="1">
        <v>273</v>
      </c>
      <c r="AC6759" s="1">
        <v>2922.0607799999998</v>
      </c>
      <c r="AD6759" s="1">
        <v>4635.3267493215826</v>
      </c>
      <c r="AE6759" s="1">
        <v>4452.7578793056</v>
      </c>
      <c r="AF6759" s="1">
        <v>1182.5808084691921</v>
      </c>
      <c r="AG6759" s="1">
        <v>45513</v>
      </c>
      <c r="AH6759" s="1">
        <v>2235.5105597062038</v>
      </c>
      <c r="AI6759" s="1">
        <v>1032.315550992</v>
      </c>
      <c r="AJ6759" s="1">
        <v>8879.3402109289327</v>
      </c>
      <c r="AK6759" s="1">
        <v>251</v>
      </c>
      <c r="AL6759" s="1">
        <v>180387.921875</v>
      </c>
      <c r="AM6759" s="1">
        <v>151787.1875</v>
      </c>
      <c r="AN6759" s="1">
        <v>28600.734375</v>
      </c>
      <c r="AO6759" t="s">
        <v>19569</v>
      </c>
    </row>
    <row r="6760" spans="1:41" x14ac:dyDescent="0.25">
      <c r="A6760" s="1">
        <v>2024</v>
      </c>
      <c r="B6760" t="s">
        <v>5279</v>
      </c>
      <c r="C6760" t="s">
        <v>7142</v>
      </c>
      <c r="D6760" t="s">
        <v>7246</v>
      </c>
      <c r="E6760" t="s">
        <v>8059</v>
      </c>
      <c r="F6760" t="s">
        <v>10091</v>
      </c>
      <c r="G6760" t="s">
        <v>12263</v>
      </c>
      <c r="H6760" t="s">
        <v>12757</v>
      </c>
      <c r="I6760" s="1">
        <v>723.67197061904631</v>
      </c>
      <c r="J6760" s="1">
        <v>8879.6079504828176</v>
      </c>
      <c r="K6760" s="1"/>
      <c r="L6760" s="1">
        <v>0</v>
      </c>
      <c r="M6760" s="1">
        <v>6841.4366970288002</v>
      </c>
      <c r="N6760" s="1">
        <v>7955.0504459150361</v>
      </c>
      <c r="O6760" s="1">
        <v>1617.3717343891651</v>
      </c>
      <c r="P6760" s="1">
        <v>508.90455809874032</v>
      </c>
      <c r="Q6760" s="1">
        <v>0</v>
      </c>
      <c r="R6760" s="1">
        <v>861.44303657189334</v>
      </c>
      <c r="S6760" s="1">
        <v>1564</v>
      </c>
      <c r="T6760" s="1">
        <v>172.30285014739201</v>
      </c>
      <c r="U6760" s="1">
        <v>160.016280127725</v>
      </c>
      <c r="V6760" s="1">
        <v>20990</v>
      </c>
      <c r="W6760" s="1">
        <v>1370.6918257844991</v>
      </c>
      <c r="X6760" s="1">
        <v>1566.89068899822</v>
      </c>
      <c r="Y6760" s="1">
        <v>4542.905636685814</v>
      </c>
      <c r="Z6760" s="1">
        <v>1070</v>
      </c>
      <c r="AA6760" s="1">
        <v>63333</v>
      </c>
      <c r="AB6760" s="1">
        <v>135.82599999999999</v>
      </c>
      <c r="AC6760" s="1">
        <v>0</v>
      </c>
      <c r="AD6760" s="1">
        <v>4103.0956148869536</v>
      </c>
      <c r="AE6760" s="1">
        <v>2942.662401536832</v>
      </c>
      <c r="AF6760" s="1">
        <v>606.50603251881989</v>
      </c>
      <c r="AG6760" s="1">
        <v>38728</v>
      </c>
      <c r="AH6760" s="1">
        <v>5299</v>
      </c>
      <c r="AI6760" s="1">
        <v>1052.9618620118399</v>
      </c>
      <c r="AJ6760" s="1">
        <v>5283.9540711866885</v>
      </c>
      <c r="AK6760" s="1">
        <v>255.638869172928</v>
      </c>
      <c r="AL6760" s="1">
        <v>180564.953125</v>
      </c>
      <c r="AM6760" s="1">
        <v>156585.734375</v>
      </c>
      <c r="AN6760" s="1">
        <v>23979.21484375</v>
      </c>
      <c r="AO6760" t="s">
        <v>19570</v>
      </c>
    </row>
    <row r="6761" spans="1:41" x14ac:dyDescent="0.25">
      <c r="A6761" s="1">
        <v>2024</v>
      </c>
      <c r="B6761" t="s">
        <v>5280</v>
      </c>
      <c r="C6761" t="s">
        <v>7142</v>
      </c>
      <c r="D6761" t="s">
        <v>7246</v>
      </c>
      <c r="E6761" t="s">
        <v>8059</v>
      </c>
      <c r="F6761" t="s">
        <v>10091</v>
      </c>
      <c r="G6761" t="s">
        <v>12263</v>
      </c>
      <c r="H6761" t="s">
        <v>12757</v>
      </c>
      <c r="I6761" s="1">
        <v>573.6444329387092</v>
      </c>
      <c r="J6761" s="1">
        <v>2037.5</v>
      </c>
      <c r="K6761" s="1">
        <v>49.1702734576062</v>
      </c>
      <c r="L6761" s="1">
        <v>347.61439999999999</v>
      </c>
      <c r="M6761" s="1">
        <v>9235.0499999999938</v>
      </c>
      <c r="N6761" s="1">
        <v>5805.9222309565193</v>
      </c>
      <c r="O6761" s="1">
        <v>1678.031597557911</v>
      </c>
      <c r="P6761" s="1">
        <v>1109.1808000000001</v>
      </c>
      <c r="Q6761" s="1">
        <v>993.35840777153248</v>
      </c>
      <c r="R6761" s="1">
        <v>255.54444553848981</v>
      </c>
      <c r="S6761" s="1">
        <v>5190.6854047069201</v>
      </c>
      <c r="T6761" s="1">
        <v>168.97388798929589</v>
      </c>
      <c r="U6761" s="1">
        <v>177.50639622184329</v>
      </c>
      <c r="V6761" s="1">
        <v>3605</v>
      </c>
      <c r="W6761" s="1">
        <v>1426.066404854367</v>
      </c>
      <c r="X6761" s="1">
        <v>1949.3513261857081</v>
      </c>
      <c r="Y6761" s="1">
        <v>10051.171</v>
      </c>
      <c r="Z6761" s="1">
        <v>2895.30290767205</v>
      </c>
      <c r="AA6761" s="1">
        <v>39732.755629869796</v>
      </c>
      <c r="AB6761" s="1">
        <v>170</v>
      </c>
      <c r="AC6761" s="1">
        <v>1502.17019</v>
      </c>
      <c r="AD6761" s="1">
        <v>4089.157744889169</v>
      </c>
      <c r="AE6761" s="1">
        <v>4937.1121232583337</v>
      </c>
      <c r="AF6761" s="1">
        <v>5556.4049593111804</v>
      </c>
      <c r="AG6761" s="1">
        <v>37214.976135753408</v>
      </c>
      <c r="AH6761" s="1">
        <v>6719.1475898984263</v>
      </c>
      <c r="AI6761" s="1">
        <v>1673.1295960712359</v>
      </c>
      <c r="AJ6761" s="1">
        <v>28146.35400712509</v>
      </c>
      <c r="AK6761" s="1">
        <v>284.43075198409502</v>
      </c>
      <c r="AL6761" s="1">
        <v>177574.71875</v>
      </c>
      <c r="AM6761" s="1">
        <v>144941.515625</v>
      </c>
      <c r="AN6761" s="1">
        <v>32633.1953125</v>
      </c>
      <c r="AO6761" t="s">
        <v>19571</v>
      </c>
    </row>
    <row r="6762" spans="1:41" x14ac:dyDescent="0.25">
      <c r="A6762" s="1">
        <v>2024</v>
      </c>
      <c r="B6762" t="s">
        <v>5281</v>
      </c>
      <c r="C6762" t="s">
        <v>7142</v>
      </c>
      <c r="D6762" t="s">
        <v>7246</v>
      </c>
      <c r="E6762" t="s">
        <v>8060</v>
      </c>
      <c r="F6762" t="s">
        <v>10092</v>
      </c>
      <c r="G6762" t="s">
        <v>12263</v>
      </c>
      <c r="H6762" t="s">
        <v>12757</v>
      </c>
      <c r="I6762" s="1">
        <v>2000</v>
      </c>
      <c r="J6762" s="1">
        <v>8530.7742366163948</v>
      </c>
      <c r="K6762" s="1">
        <v>66.187503359999994</v>
      </c>
      <c r="L6762" s="1">
        <v>935.4421440000001</v>
      </c>
      <c r="M6762" s="1">
        <v>9285.5699996000003</v>
      </c>
      <c r="N6762" s="1">
        <v>528.49300000000005</v>
      </c>
      <c r="O6762" s="1">
        <v>50</v>
      </c>
      <c r="P6762" s="1">
        <v>1080</v>
      </c>
      <c r="Q6762" s="1">
        <v>52</v>
      </c>
      <c r="R6762" s="1">
        <v>410.97368263789008</v>
      </c>
      <c r="S6762" s="1">
        <v>2565.412499999999</v>
      </c>
      <c r="T6762" s="1">
        <v>0</v>
      </c>
      <c r="U6762" s="1"/>
      <c r="V6762" s="1">
        <v>236</v>
      </c>
      <c r="W6762" s="1">
        <v>1357</v>
      </c>
      <c r="X6762" s="1">
        <v>3612.892499999999</v>
      </c>
      <c r="Y6762" s="1">
        <v>5808.0344433774644</v>
      </c>
      <c r="Z6762" s="1">
        <v>611.25153936557342</v>
      </c>
      <c r="AA6762" s="1">
        <v>23948</v>
      </c>
      <c r="AB6762" s="1"/>
      <c r="AC6762" s="1">
        <v>-3450</v>
      </c>
      <c r="AD6762" s="1">
        <v>538.51347942673874</v>
      </c>
      <c r="AE6762" s="1">
        <v>1330.6715999999999</v>
      </c>
      <c r="AF6762" s="1">
        <v>8626.8553280000015</v>
      </c>
      <c r="AG6762" s="1">
        <v>81983</v>
      </c>
      <c r="AH6762" s="1">
        <v>7273.3450000000003</v>
      </c>
      <c r="AI6762" s="1">
        <v>3044.2103999999999</v>
      </c>
      <c r="AJ6762" s="1">
        <v>9344.9177182555122</v>
      </c>
      <c r="AK6762" s="1"/>
      <c r="AL6762" s="1">
        <v>169769.53125</v>
      </c>
      <c r="AM6762" s="1">
        <v>141976.421875</v>
      </c>
      <c r="AN6762" s="1">
        <v>27793.1328125</v>
      </c>
      <c r="AO6762" t="s">
        <v>19572</v>
      </c>
    </row>
    <row r="6763" spans="1:41" x14ac:dyDescent="0.25">
      <c r="A6763" s="1">
        <v>2024</v>
      </c>
      <c r="B6763" t="s">
        <v>5282</v>
      </c>
      <c r="C6763" t="s">
        <v>7142</v>
      </c>
      <c r="D6763" t="s">
        <v>7246</v>
      </c>
      <c r="E6763" t="s">
        <v>8060</v>
      </c>
      <c r="F6763" t="s">
        <v>10092</v>
      </c>
      <c r="G6763" t="s">
        <v>12263</v>
      </c>
      <c r="H6763" t="s">
        <v>12757</v>
      </c>
      <c r="I6763" s="1">
        <v>2868.2221646935459</v>
      </c>
      <c r="J6763" s="1">
        <v>3809.1185</v>
      </c>
      <c r="K6763" s="1">
        <v>0</v>
      </c>
      <c r="L6763" s="1">
        <v>335</v>
      </c>
      <c r="M6763" s="1">
        <v>5541.3251881419619</v>
      </c>
      <c r="N6763" s="1">
        <v>500</v>
      </c>
      <c r="O6763" s="1">
        <v>64</v>
      </c>
      <c r="P6763" s="1">
        <v>0</v>
      </c>
      <c r="Q6763" s="1">
        <v>41.792093486078883</v>
      </c>
      <c r="R6763" s="1">
        <v>344.493048868242</v>
      </c>
      <c r="S6763" s="1">
        <v>5286.3350710424602</v>
      </c>
      <c r="T6763" s="1"/>
      <c r="U6763" s="1"/>
      <c r="V6763" s="1">
        <v>355</v>
      </c>
      <c r="W6763" s="1">
        <v>1835.898609344134</v>
      </c>
      <c r="X6763" s="1">
        <v>1002.755961735971</v>
      </c>
      <c r="Y6763" s="1">
        <v>2528</v>
      </c>
      <c r="Z6763" s="1">
        <v>1001.324</v>
      </c>
      <c r="AA6763" s="1">
        <v>18813.228482717888</v>
      </c>
      <c r="AB6763" s="1">
        <v>0</v>
      </c>
      <c r="AC6763" s="1">
        <v>205</v>
      </c>
      <c r="AD6763" s="1">
        <v>2412.144122287591</v>
      </c>
      <c r="AE6763" s="1">
        <v>1493.865710777889</v>
      </c>
      <c r="AF6763" s="1">
        <v>3331.7698898404942</v>
      </c>
      <c r="AG6763" s="1">
        <v>39536</v>
      </c>
      <c r="AH6763" s="1">
        <v>5049.3919607676271</v>
      </c>
      <c r="AI6763" s="1">
        <v>1294</v>
      </c>
      <c r="AJ6763" s="1">
        <v>8780.9944153404886</v>
      </c>
      <c r="AK6763" s="1"/>
      <c r="AL6763" s="1">
        <v>106429.65625</v>
      </c>
      <c r="AM6763" s="1">
        <v>83943.8046875</v>
      </c>
      <c r="AN6763" s="1">
        <v>22485.8515625</v>
      </c>
      <c r="AO6763" t="s">
        <v>19573</v>
      </c>
    </row>
    <row r="6764" spans="1:41" x14ac:dyDescent="0.25">
      <c r="A6764" s="1">
        <v>2024</v>
      </c>
      <c r="B6764" t="s">
        <v>5283</v>
      </c>
      <c r="C6764" t="s">
        <v>7142</v>
      </c>
      <c r="D6764" t="s">
        <v>7246</v>
      </c>
      <c r="E6764" t="s">
        <v>8060</v>
      </c>
      <c r="F6764" t="s">
        <v>10092</v>
      </c>
      <c r="G6764" t="s">
        <v>12263</v>
      </c>
      <c r="H6764" t="s">
        <v>12757</v>
      </c>
      <c r="I6764" s="1">
        <v>2400</v>
      </c>
      <c r="J6764" s="1">
        <v>4071.48</v>
      </c>
      <c r="K6764" s="1">
        <v>0</v>
      </c>
      <c r="L6764" s="1">
        <v>326</v>
      </c>
      <c r="M6764" s="1">
        <v>3845.9786130187481</v>
      </c>
      <c r="N6764" s="1">
        <v>657.30091274227107</v>
      </c>
      <c r="O6764" s="1">
        <v>59.210712687293963</v>
      </c>
      <c r="P6764" s="1">
        <v>0</v>
      </c>
      <c r="Q6764" s="1">
        <v>38.616109356562561</v>
      </c>
      <c r="R6764" s="1">
        <v>243.16422050019091</v>
      </c>
      <c r="S6764" s="1">
        <v>4902.0125141315157</v>
      </c>
      <c r="T6764" s="1">
        <v>114.3389975394236</v>
      </c>
      <c r="U6764" s="1"/>
      <c r="V6764" s="1">
        <v>181</v>
      </c>
      <c r="W6764" s="1">
        <v>1563.528288193246</v>
      </c>
      <c r="X6764" s="1">
        <v>2954.2507984202198</v>
      </c>
      <c r="Y6764" s="1">
        <v>2157.44544</v>
      </c>
      <c r="Z6764" s="1">
        <v>873.5989443476808</v>
      </c>
      <c r="AA6764" s="1">
        <v>17378.351365504848</v>
      </c>
      <c r="AB6764" s="1">
        <v>0</v>
      </c>
      <c r="AC6764" s="1">
        <v>59.25</v>
      </c>
      <c r="AD6764" s="1">
        <v>2363.7351314677921</v>
      </c>
      <c r="AE6764" s="1">
        <v>1500.8458049720141</v>
      </c>
      <c r="AF6764" s="1">
        <v>3788.3920246525981</v>
      </c>
      <c r="AG6764" s="1">
        <v>38741.992369303123</v>
      </c>
      <c r="AH6764" s="1">
        <v>3873.7600150327899</v>
      </c>
      <c r="AI6764" s="1">
        <v>1712.9660150253119</v>
      </c>
      <c r="AJ6764" s="1">
        <v>7062.4957368913456</v>
      </c>
      <c r="AK6764" s="1"/>
      <c r="AL6764" s="1">
        <v>100869.7109375</v>
      </c>
      <c r="AM6764" s="1">
        <v>79479.9296875</v>
      </c>
      <c r="AN6764" s="1">
        <v>21389.783203125</v>
      </c>
      <c r="AO6764" t="s">
        <v>19574</v>
      </c>
    </row>
    <row r="6765" spans="1:41" x14ac:dyDescent="0.25">
      <c r="A6765" s="1">
        <v>2024</v>
      </c>
      <c r="B6765" t="s">
        <v>5284</v>
      </c>
      <c r="C6765" t="s">
        <v>7142</v>
      </c>
      <c r="D6765" t="s">
        <v>7246</v>
      </c>
      <c r="E6765" t="s">
        <v>8060</v>
      </c>
      <c r="F6765" t="s">
        <v>10092</v>
      </c>
      <c r="G6765" t="s">
        <v>12263</v>
      </c>
      <c r="H6765" t="s">
        <v>12757</v>
      </c>
      <c r="I6765" s="1">
        <v>2000</v>
      </c>
      <c r="J6765" s="1"/>
      <c r="K6765" s="1">
        <v>129</v>
      </c>
      <c r="L6765" s="1">
        <v>345.39</v>
      </c>
      <c r="M6765" s="1">
        <v>4504.6496770560007</v>
      </c>
      <c r="N6765" s="1">
        <v>848.77024366415992</v>
      </c>
      <c r="O6765" s="1">
        <v>56.197767004488</v>
      </c>
      <c r="P6765" s="1">
        <v>136.7340067340067</v>
      </c>
      <c r="Q6765" s="1">
        <v>75.911611915123771</v>
      </c>
      <c r="R6765" s="1">
        <v>384.83879658457192</v>
      </c>
      <c r="S6765" s="1">
        <v>4168</v>
      </c>
      <c r="T6765" s="1"/>
      <c r="U6765" s="1"/>
      <c r="V6765" s="1">
        <v>1110</v>
      </c>
      <c r="W6765" s="1">
        <v>1472.6441103469831</v>
      </c>
      <c r="X6765" s="1">
        <v>2140</v>
      </c>
      <c r="Y6765" s="1">
        <v>2097.4211098728529</v>
      </c>
      <c r="Z6765" s="1">
        <v>822.13159388224528</v>
      </c>
      <c r="AA6765" s="1">
        <v>20543</v>
      </c>
      <c r="AB6765" s="1"/>
      <c r="AC6765" s="1">
        <v>0</v>
      </c>
      <c r="AD6765" s="1">
        <v>1388.8052576101959</v>
      </c>
      <c r="AE6765" s="1">
        <v>1171.2089160345599</v>
      </c>
      <c r="AF6765" s="1">
        <v>7461.862097049725</v>
      </c>
      <c r="AG6765" s="1">
        <v>35776</v>
      </c>
      <c r="AH6765" s="1">
        <v>3785</v>
      </c>
      <c r="AI6765" s="1">
        <v>2192.0751490973762</v>
      </c>
      <c r="AJ6765" s="1">
        <v>6699.8866387468033</v>
      </c>
      <c r="AK6765" s="1"/>
      <c r="AL6765" s="1">
        <v>99309.5234375</v>
      </c>
      <c r="AM6765" s="1">
        <v>79473.1484375</v>
      </c>
      <c r="AN6765" s="1">
        <v>19836.37109375</v>
      </c>
      <c r="AO6765" t="s">
        <v>19575</v>
      </c>
    </row>
    <row r="6766" spans="1:41" x14ac:dyDescent="0.25">
      <c r="A6766" s="1">
        <v>2024</v>
      </c>
      <c r="B6766" t="s">
        <v>5285</v>
      </c>
      <c r="C6766" t="s">
        <v>7142</v>
      </c>
      <c r="D6766" t="s">
        <v>7246</v>
      </c>
      <c r="E6766" t="s">
        <v>8060</v>
      </c>
      <c r="F6766" t="s">
        <v>10092</v>
      </c>
      <c r="G6766" t="s">
        <v>12263</v>
      </c>
      <c r="H6766" t="s">
        <v>12757</v>
      </c>
      <c r="I6766" s="1">
        <v>3200</v>
      </c>
      <c r="J6766" s="1">
        <v>3548</v>
      </c>
      <c r="K6766" s="1">
        <v>129.01621359556569</v>
      </c>
      <c r="L6766" s="1">
        <v>326</v>
      </c>
      <c r="M6766" s="1">
        <v>3446.0570029478399</v>
      </c>
      <c r="N6766" s="1">
        <v>643</v>
      </c>
      <c r="O6766" s="1">
        <v>57.452629421543342</v>
      </c>
      <c r="P6766" s="1">
        <v>0</v>
      </c>
      <c r="Q6766" s="1">
        <v>92.5175641760611</v>
      </c>
      <c r="R6766" s="1">
        <v>308.82931559006272</v>
      </c>
      <c r="S6766" s="1">
        <v>4571.8128466372309</v>
      </c>
      <c r="T6766" s="1">
        <v>0</v>
      </c>
      <c r="U6766" s="1"/>
      <c r="V6766" s="1">
        <v>107</v>
      </c>
      <c r="W6766" s="1">
        <v>1999.5361576253949</v>
      </c>
      <c r="X6766" s="1">
        <v>2376.7341382558998</v>
      </c>
      <c r="Y6766" s="1">
        <v>2199.13</v>
      </c>
      <c r="Z6766" s="1">
        <v>890.62363105796089</v>
      </c>
      <c r="AA6766" s="1">
        <v>19855.771561961341</v>
      </c>
      <c r="AB6766" s="1"/>
      <c r="AC6766" s="1">
        <v>0</v>
      </c>
      <c r="AD6766" s="1">
        <v>2387.9624359258009</v>
      </c>
      <c r="AE6766" s="1">
        <v>1038.2</v>
      </c>
      <c r="AF6766" s="1">
        <v>3394.450911358007</v>
      </c>
      <c r="AG6766" s="1">
        <v>36179</v>
      </c>
      <c r="AH6766" s="1">
        <v>3107.4849849854941</v>
      </c>
      <c r="AI6766" s="1">
        <v>1679.3784461032469</v>
      </c>
      <c r="AJ6766" s="1">
        <v>8351.2365699698476</v>
      </c>
      <c r="AK6766" s="1"/>
      <c r="AL6766" s="1">
        <v>99889.1875</v>
      </c>
      <c r="AM6766" s="1">
        <v>80133.7578125</v>
      </c>
      <c r="AN6766" s="1">
        <v>19755.435546875</v>
      </c>
      <c r="AO6766" t="s">
        <v>19576</v>
      </c>
    </row>
    <row r="6767" spans="1:41" x14ac:dyDescent="0.25">
      <c r="A6767" s="1">
        <v>2024</v>
      </c>
      <c r="B6767" t="s">
        <v>5286</v>
      </c>
      <c r="C6767" t="s">
        <v>7142</v>
      </c>
      <c r="D6767" t="s">
        <v>7246</v>
      </c>
      <c r="E6767" t="s">
        <v>8060</v>
      </c>
      <c r="F6767" t="s">
        <v>10092</v>
      </c>
      <c r="G6767" t="s">
        <v>12263</v>
      </c>
      <c r="H6767" t="s">
        <v>12757</v>
      </c>
      <c r="I6767" s="1">
        <v>2000</v>
      </c>
      <c r="J6767" s="1">
        <v>4252.4354207730867</v>
      </c>
      <c r="K6767" s="1">
        <v>109</v>
      </c>
      <c r="L6767" s="1">
        <v>0</v>
      </c>
      <c r="M6767" s="1">
        <v>7066.1171404799998</v>
      </c>
      <c r="N6767" s="1">
        <v>249.8820910912242</v>
      </c>
      <c r="O6767" s="1">
        <v>0</v>
      </c>
      <c r="P6767" s="1">
        <v>95</v>
      </c>
      <c r="Q6767" s="1">
        <v>241.16576988011209</v>
      </c>
      <c r="R6767" s="1">
        <v>414.35823129398091</v>
      </c>
      <c r="S6767" s="1">
        <v>3500</v>
      </c>
      <c r="T6767" s="1"/>
      <c r="U6767" s="1"/>
      <c r="V6767" s="1">
        <v>405</v>
      </c>
      <c r="W6767" s="1">
        <v>1378.9969231968</v>
      </c>
      <c r="X6767" s="1">
        <v>2760.2020080000002</v>
      </c>
      <c r="Y6767" s="1">
        <v>1892.7177646126249</v>
      </c>
      <c r="Z6767" s="1">
        <v>610.07276417568448</v>
      </c>
      <c r="AA6767" s="1">
        <v>20543</v>
      </c>
      <c r="AB6767" s="1"/>
      <c r="AC6767" s="1">
        <v>0</v>
      </c>
      <c r="AD6767" s="1">
        <v>1393.433856005327</v>
      </c>
      <c r="AE6767" s="1">
        <v>1165.9093281792</v>
      </c>
      <c r="AF6767" s="1">
        <v>6768.2404262079936</v>
      </c>
      <c r="AG6767" s="1">
        <v>64564</v>
      </c>
      <c r="AH6767" s="1">
        <v>5340.4232884318762</v>
      </c>
      <c r="AI6767" s="1">
        <v>1817.8690424688</v>
      </c>
      <c r="AJ6767" s="1">
        <v>6765.75</v>
      </c>
      <c r="AK6767" s="1"/>
      <c r="AL6767" s="1">
        <v>133333.5625</v>
      </c>
      <c r="AM6767" s="1">
        <v>109967.53125</v>
      </c>
      <c r="AN6767" s="1">
        <v>23366.04296875</v>
      </c>
      <c r="AO6767" t="s">
        <v>19577</v>
      </c>
    </row>
    <row r="6768" spans="1:41" x14ac:dyDescent="0.25">
      <c r="A6768" s="1">
        <v>2024</v>
      </c>
      <c r="B6768" t="s">
        <v>5287</v>
      </c>
      <c r="C6768" t="s">
        <v>7142</v>
      </c>
      <c r="D6768" t="s">
        <v>7246</v>
      </c>
      <c r="E6768" t="s">
        <v>8060</v>
      </c>
      <c r="F6768" t="s">
        <v>10092</v>
      </c>
      <c r="G6768" t="s">
        <v>12263</v>
      </c>
      <c r="H6768" t="s">
        <v>12757</v>
      </c>
      <c r="I6768" s="1">
        <v>2000</v>
      </c>
      <c r="J6768" s="1">
        <v>4138.9018633360847</v>
      </c>
      <c r="K6768" s="1">
        <v>107.0541863421375</v>
      </c>
      <c r="L6768" s="1">
        <v>0</v>
      </c>
      <c r="M6768" s="1">
        <v>10391.348736</v>
      </c>
      <c r="N6768" s="1">
        <v>225</v>
      </c>
      <c r="O6768" s="1">
        <v>54.121608000000002</v>
      </c>
      <c r="P6768" s="1">
        <v>1080</v>
      </c>
      <c r="Q6768" s="1">
        <v>138.2875953828503</v>
      </c>
      <c r="R6768" s="1">
        <v>427.99367606399989</v>
      </c>
      <c r="S6768" s="1">
        <v>4546.215072</v>
      </c>
      <c r="T6768" s="1">
        <v>50</v>
      </c>
      <c r="U6768" s="1"/>
      <c r="V6768" s="1">
        <v>296</v>
      </c>
      <c r="W6768" s="1">
        <v>1351.9577678400001</v>
      </c>
      <c r="X6768" s="1">
        <v>2799</v>
      </c>
      <c r="Y6768" s="1">
        <v>1814.9661302386189</v>
      </c>
      <c r="Z6768" s="1">
        <v>648.82715561856025</v>
      </c>
      <c r="AA6768" s="1">
        <v>26454</v>
      </c>
      <c r="AB6768" s="1"/>
      <c r="AC6768" s="1">
        <v>0</v>
      </c>
      <c r="AD6768" s="1">
        <v>1350.6793034418361</v>
      </c>
      <c r="AE6768" s="1">
        <v>1301.0834563200001</v>
      </c>
      <c r="AF6768" s="1">
        <v>7176.5252208000002</v>
      </c>
      <c r="AG6768" s="1">
        <v>56803</v>
      </c>
      <c r="AH6768" s="1">
        <v>4971.2952524161774</v>
      </c>
      <c r="AI6768" s="1">
        <v>3167.1965001600001</v>
      </c>
      <c r="AJ6768" s="1">
        <v>6761.9597934876974</v>
      </c>
      <c r="AK6768" s="1"/>
      <c r="AL6768" s="1">
        <v>138055.40625</v>
      </c>
      <c r="AM6768" s="1">
        <v>109266.5390625</v>
      </c>
      <c r="AN6768" s="1">
        <v>28788.869140625</v>
      </c>
      <c r="AO6768" t="s">
        <v>19578</v>
      </c>
    </row>
    <row r="6769" spans="1:41" x14ac:dyDescent="0.25">
      <c r="A6769" s="1">
        <v>2024</v>
      </c>
      <c r="B6769" t="s">
        <v>5288</v>
      </c>
      <c r="C6769" t="s">
        <v>7142</v>
      </c>
      <c r="D6769" t="s">
        <v>7246</v>
      </c>
      <c r="E6769" t="s">
        <v>8060</v>
      </c>
      <c r="F6769" t="s">
        <v>10092</v>
      </c>
      <c r="G6769" t="s">
        <v>12263</v>
      </c>
      <c r="H6769" t="s">
        <v>12757</v>
      </c>
      <c r="I6769" s="1">
        <v>2000</v>
      </c>
      <c r="J6769" s="1">
        <v>8523.3199144945447</v>
      </c>
      <c r="K6769" s="1">
        <v>68.260886914668447</v>
      </c>
      <c r="L6769" s="1">
        <v>650.5421401584</v>
      </c>
      <c r="M6769" s="1">
        <v>9073</v>
      </c>
      <c r="N6769" s="1">
        <v>280.95299999999997</v>
      </c>
      <c r="O6769" s="1">
        <v>53.060399999999987</v>
      </c>
      <c r="P6769" s="1">
        <v>1080</v>
      </c>
      <c r="Q6769" s="1">
        <v>203.88589927896689</v>
      </c>
      <c r="R6769" s="1">
        <v>419.56327890860001</v>
      </c>
      <c r="S6769" s="1">
        <v>3701.605288007554</v>
      </c>
      <c r="T6769" s="1">
        <v>100</v>
      </c>
      <c r="U6769" s="1">
        <v>0</v>
      </c>
      <c r="V6769" s="1">
        <v>183</v>
      </c>
      <c r="W6769" s="1">
        <v>783</v>
      </c>
      <c r="X6769" s="1">
        <v>2818.5793336743118</v>
      </c>
      <c r="Y6769" s="1">
        <v>1759.232724454698</v>
      </c>
      <c r="Z6769" s="1">
        <v>617.22615029213853</v>
      </c>
      <c r="AA6769" s="1">
        <v>26581</v>
      </c>
      <c r="AB6769" s="1"/>
      <c r="AC6769" s="1">
        <v>-693.99364149164876</v>
      </c>
      <c r="AD6769" s="1">
        <v>1490.1472487029739</v>
      </c>
      <c r="AE6769" s="1">
        <v>1301.0410079999999</v>
      </c>
      <c r="AF6769" s="1">
        <v>7929.4481027095153</v>
      </c>
      <c r="AG6769" s="1">
        <v>74734</v>
      </c>
      <c r="AH6769" s="1">
        <v>5184.9553215810174</v>
      </c>
      <c r="AI6769" s="1">
        <v>3105.0946079999999</v>
      </c>
      <c r="AJ6769" s="1">
        <v>9344.917718255514</v>
      </c>
      <c r="AK6769" s="1"/>
      <c r="AL6769" s="1">
        <v>161291.84375</v>
      </c>
      <c r="AM6769" s="1">
        <v>134914.140625</v>
      </c>
      <c r="AN6769" s="1">
        <v>26377.701171875</v>
      </c>
      <c r="AO6769" t="s">
        <v>19579</v>
      </c>
    </row>
    <row r="6770" spans="1:41" x14ac:dyDescent="0.25">
      <c r="A6770" s="1">
        <v>2024</v>
      </c>
      <c r="B6770" t="s">
        <v>5289</v>
      </c>
      <c r="C6770" t="s">
        <v>7142</v>
      </c>
      <c r="D6770" t="s">
        <v>7246</v>
      </c>
      <c r="E6770" t="s">
        <v>8061</v>
      </c>
      <c r="F6770" t="s">
        <v>10093</v>
      </c>
      <c r="G6770" t="s">
        <v>12263</v>
      </c>
      <c r="H6770" t="s">
        <v>12757</v>
      </c>
      <c r="I6770" s="1"/>
      <c r="J6770" s="1"/>
      <c r="K6770" s="1">
        <v>38.988576197999997</v>
      </c>
      <c r="L6770" s="1">
        <v>0</v>
      </c>
      <c r="M6770" s="1"/>
      <c r="N6770" s="1">
        <v>0</v>
      </c>
      <c r="O6770" s="1">
        <v>500</v>
      </c>
      <c r="P6770" s="1">
        <v>1200</v>
      </c>
      <c r="Q6770" s="1"/>
      <c r="R6770" s="1">
        <v>0</v>
      </c>
      <c r="S6770" s="1"/>
      <c r="T6770" s="1">
        <v>0</v>
      </c>
      <c r="U6770" s="1"/>
      <c r="V6770" s="1">
        <v>703</v>
      </c>
      <c r="W6770" s="1">
        <v>0</v>
      </c>
      <c r="X6770" s="1">
        <v>0</v>
      </c>
      <c r="Y6770" s="1">
        <v>0</v>
      </c>
      <c r="Z6770" s="1">
        <v>0</v>
      </c>
      <c r="AA6770" s="1">
        <v>0</v>
      </c>
      <c r="AB6770" s="1"/>
      <c r="AC6770" s="1">
        <v>0</v>
      </c>
      <c r="AD6770" s="1"/>
      <c r="AE6770" s="1">
        <v>5.3060400000000003</v>
      </c>
      <c r="AF6770" s="1">
        <v>0</v>
      </c>
      <c r="AG6770" s="1"/>
      <c r="AH6770" s="1">
        <v>0</v>
      </c>
      <c r="AI6770" s="1"/>
      <c r="AJ6770" s="1"/>
      <c r="AK6770" s="1"/>
      <c r="AL6770" s="1">
        <v>2447.294677734375</v>
      </c>
      <c r="AM6770" s="1">
        <v>1908.3060302734375</v>
      </c>
      <c r="AN6770" s="1">
        <v>538.98858642578125</v>
      </c>
      <c r="AO6770" t="s">
        <v>19580</v>
      </c>
    </row>
    <row r="6771" spans="1:41" x14ac:dyDescent="0.25">
      <c r="A6771" s="1">
        <v>2024</v>
      </c>
      <c r="B6771" t="s">
        <v>5290</v>
      </c>
      <c r="C6771" t="s">
        <v>7142</v>
      </c>
      <c r="D6771" t="s">
        <v>7246</v>
      </c>
      <c r="E6771" t="s">
        <v>8061</v>
      </c>
      <c r="F6771" t="s">
        <v>10093</v>
      </c>
      <c r="G6771" t="s">
        <v>12263</v>
      </c>
      <c r="H6771" t="s">
        <v>12757</v>
      </c>
      <c r="I6771" s="1"/>
      <c r="J6771" s="1">
        <v>0</v>
      </c>
      <c r="K6771" s="1">
        <v>35.475011341110431</v>
      </c>
      <c r="L6771" s="1">
        <v>0</v>
      </c>
      <c r="M6771" s="1"/>
      <c r="N6771" s="1">
        <v>0</v>
      </c>
      <c r="O6771" s="1">
        <v>530.60399999999993</v>
      </c>
      <c r="P6771" s="1">
        <v>1200</v>
      </c>
      <c r="Q6771" s="1"/>
      <c r="R6771" s="1">
        <v>0</v>
      </c>
      <c r="S6771" s="1"/>
      <c r="T6771" s="1">
        <v>0</v>
      </c>
      <c r="U6771" s="1">
        <v>0</v>
      </c>
      <c r="V6771" s="1">
        <v>736</v>
      </c>
      <c r="W6771" s="1">
        <v>609</v>
      </c>
      <c r="X6771" s="1">
        <v>0</v>
      </c>
      <c r="Y6771" s="1">
        <v>0</v>
      </c>
      <c r="Z6771" s="1">
        <v>0</v>
      </c>
      <c r="AA6771" s="1">
        <v>0</v>
      </c>
      <c r="AB6771" s="1"/>
      <c r="AC6771" s="1">
        <v>0</v>
      </c>
      <c r="AD6771" s="1">
        <v>0</v>
      </c>
      <c r="AE6771" s="1">
        <v>12</v>
      </c>
      <c r="AF6771" s="1">
        <v>0</v>
      </c>
      <c r="AG6771" s="1"/>
      <c r="AH6771" s="1">
        <v>0</v>
      </c>
      <c r="AI6771" s="1"/>
      <c r="AJ6771" s="1"/>
      <c r="AK6771" s="1"/>
      <c r="AL6771" s="1">
        <v>3123.0791015625</v>
      </c>
      <c r="AM6771" s="1">
        <v>1948</v>
      </c>
      <c r="AN6771" s="1">
        <v>1175.0789794921875</v>
      </c>
      <c r="AO6771" t="s">
        <v>19581</v>
      </c>
    </row>
    <row r="6772" spans="1:41" x14ac:dyDescent="0.25">
      <c r="A6772" s="1">
        <v>2024</v>
      </c>
      <c r="B6772" t="s">
        <v>5291</v>
      </c>
      <c r="C6772" t="s">
        <v>7142</v>
      </c>
      <c r="D6772" t="s">
        <v>7246</v>
      </c>
      <c r="E6772" t="s">
        <v>8061</v>
      </c>
      <c r="F6772" t="s">
        <v>10093</v>
      </c>
      <c r="G6772" t="s">
        <v>12263</v>
      </c>
      <c r="H6772" t="s">
        <v>12757</v>
      </c>
      <c r="I6772" s="1"/>
      <c r="J6772" s="1"/>
      <c r="K6772" s="1">
        <v>28.362936129485909</v>
      </c>
      <c r="L6772" s="1">
        <v>0</v>
      </c>
      <c r="M6772" s="1"/>
      <c r="N6772" s="1">
        <v>0</v>
      </c>
      <c r="O6772" s="1">
        <v>220.81616063999999</v>
      </c>
      <c r="P6772" s="1">
        <v>1200</v>
      </c>
      <c r="Q6772" s="1">
        <v>0</v>
      </c>
      <c r="R6772" s="1">
        <v>0</v>
      </c>
      <c r="S6772" s="1">
        <v>0</v>
      </c>
      <c r="T6772" s="1"/>
      <c r="U6772" s="1"/>
      <c r="V6772" s="1">
        <v>246</v>
      </c>
      <c r="W6772" s="1"/>
      <c r="X6772" s="1">
        <v>0</v>
      </c>
      <c r="Y6772" s="1">
        <v>0</v>
      </c>
      <c r="Z6772" s="1">
        <v>0</v>
      </c>
      <c r="AA6772" s="1">
        <v>0</v>
      </c>
      <c r="AB6772" s="1"/>
      <c r="AC6772" s="1">
        <v>0</v>
      </c>
      <c r="AD6772" s="1"/>
      <c r="AE6772" s="1">
        <v>27.602020079999999</v>
      </c>
      <c r="AF6772" s="1">
        <v>0</v>
      </c>
      <c r="AG6772" s="1"/>
      <c r="AH6772" s="1"/>
      <c r="AI6772" s="1"/>
      <c r="AJ6772" s="1"/>
      <c r="AK6772" s="1"/>
      <c r="AL6772" s="1">
        <v>1722.7811279296875</v>
      </c>
      <c r="AM6772" s="1">
        <v>1473.60205078125</v>
      </c>
      <c r="AN6772" s="1">
        <v>249.17909240722656</v>
      </c>
      <c r="AO6772" t="s">
        <v>19582</v>
      </c>
    </row>
    <row r="6773" spans="1:41" x14ac:dyDescent="0.25">
      <c r="A6773" s="1">
        <v>2024</v>
      </c>
      <c r="B6773" t="s">
        <v>5292</v>
      </c>
      <c r="C6773" t="s">
        <v>7142</v>
      </c>
      <c r="D6773" t="s">
        <v>7246</v>
      </c>
      <c r="E6773" t="s">
        <v>8061</v>
      </c>
      <c r="F6773" t="s">
        <v>10093</v>
      </c>
      <c r="G6773" t="s">
        <v>12263</v>
      </c>
      <c r="H6773" t="s">
        <v>12757</v>
      </c>
      <c r="I6773" s="1">
        <v>0</v>
      </c>
      <c r="J6773" s="1"/>
      <c r="K6773" s="1"/>
      <c r="L6773" s="1">
        <v>0</v>
      </c>
      <c r="M6773" s="1">
        <v>0</v>
      </c>
      <c r="N6773" s="1">
        <v>0</v>
      </c>
      <c r="O6773" s="1">
        <v>256</v>
      </c>
      <c r="P6773" s="1">
        <v>0</v>
      </c>
      <c r="Q6773" s="1">
        <v>0</v>
      </c>
      <c r="R6773" s="1"/>
      <c r="S6773" s="1">
        <v>0</v>
      </c>
      <c r="T6773" s="1">
        <v>25.601690883927141</v>
      </c>
      <c r="U6773" s="1"/>
      <c r="V6773" s="1">
        <v>353</v>
      </c>
      <c r="W6773" s="1"/>
      <c r="X6773" s="1">
        <v>125.34449521699629</v>
      </c>
      <c r="Y6773" s="1">
        <v>0</v>
      </c>
      <c r="Z6773" s="1"/>
      <c r="AA6773" s="1">
        <v>0</v>
      </c>
      <c r="AB6773" s="1">
        <v>0</v>
      </c>
      <c r="AC6773" s="1"/>
      <c r="AD6773" s="1">
        <v>0</v>
      </c>
      <c r="AE6773" s="1">
        <v>100</v>
      </c>
      <c r="AF6773" s="1"/>
      <c r="AG6773" s="1">
        <v>0</v>
      </c>
      <c r="AH6773" s="1">
        <v>0</v>
      </c>
      <c r="AI6773" s="1">
        <v>0</v>
      </c>
      <c r="AJ6773" s="1">
        <v>0</v>
      </c>
      <c r="AK6773" s="1"/>
      <c r="AL6773" s="1">
        <v>859.9461669921875</v>
      </c>
      <c r="AM6773" s="1">
        <v>453</v>
      </c>
      <c r="AN6773" s="1">
        <v>406.9461669921875</v>
      </c>
      <c r="AO6773" t="s">
        <v>19583</v>
      </c>
    </row>
    <row r="6774" spans="1:41" x14ac:dyDescent="0.25">
      <c r="A6774" s="1">
        <v>2024</v>
      </c>
      <c r="B6774" t="s">
        <v>5293</v>
      </c>
      <c r="C6774" t="s">
        <v>7142</v>
      </c>
      <c r="D6774" t="s">
        <v>7246</v>
      </c>
      <c r="E6774" t="s">
        <v>8061</v>
      </c>
      <c r="F6774" t="s">
        <v>10093</v>
      </c>
      <c r="G6774" t="s">
        <v>12263</v>
      </c>
      <c r="H6774" t="s">
        <v>12757</v>
      </c>
      <c r="I6774" s="1"/>
      <c r="J6774" s="1"/>
      <c r="K6774" s="1">
        <v>20.193842128001592</v>
      </c>
      <c r="L6774" s="1"/>
      <c r="M6774" s="1"/>
      <c r="N6774" s="1">
        <v>0</v>
      </c>
      <c r="O6774" s="1">
        <v>224.791068017952</v>
      </c>
      <c r="P6774" s="1">
        <v>791.7340067340067</v>
      </c>
      <c r="Q6774" s="1">
        <v>0</v>
      </c>
      <c r="R6774" s="1">
        <v>0</v>
      </c>
      <c r="S6774" s="1">
        <v>0</v>
      </c>
      <c r="T6774" s="1"/>
      <c r="U6774" s="1"/>
      <c r="V6774" s="1">
        <v>253</v>
      </c>
      <c r="W6774" s="1"/>
      <c r="X6774" s="1">
        <v>315.88855860355199</v>
      </c>
      <c r="Y6774" s="1"/>
      <c r="Z6774" s="1"/>
      <c r="AA6774" s="1">
        <v>0</v>
      </c>
      <c r="AB6774" s="1"/>
      <c r="AC6774" s="1">
        <v>0</v>
      </c>
      <c r="AD6774" s="1"/>
      <c r="AE6774" s="1">
        <v>89</v>
      </c>
      <c r="AF6774" s="1">
        <v>0</v>
      </c>
      <c r="AG6774" s="1"/>
      <c r="AH6774" s="1"/>
      <c r="AI6774" s="1"/>
      <c r="AJ6774" s="1"/>
      <c r="AK6774" s="1"/>
      <c r="AL6774" s="1">
        <v>1694.607421875</v>
      </c>
      <c r="AM6774" s="1">
        <v>1133.7340087890625</v>
      </c>
      <c r="AN6774" s="1">
        <v>560.87347412109375</v>
      </c>
      <c r="AO6774" t="s">
        <v>19584</v>
      </c>
    </row>
    <row r="6775" spans="1:41" x14ac:dyDescent="0.25">
      <c r="A6775" s="1">
        <v>2024</v>
      </c>
      <c r="B6775" t="s">
        <v>5294</v>
      </c>
      <c r="C6775" t="s">
        <v>7142</v>
      </c>
      <c r="D6775" t="s">
        <v>7246</v>
      </c>
      <c r="E6775" t="s">
        <v>8061</v>
      </c>
      <c r="F6775" t="s">
        <v>10093</v>
      </c>
      <c r="G6775" t="s">
        <v>12263</v>
      </c>
      <c r="H6775" t="s">
        <v>12757</v>
      </c>
      <c r="I6775" s="1">
        <v>0</v>
      </c>
      <c r="J6775" s="1"/>
      <c r="K6775" s="1">
        <v>20.193842128001592</v>
      </c>
      <c r="L6775" s="1">
        <v>0</v>
      </c>
      <c r="M6775" s="1">
        <v>0</v>
      </c>
      <c r="N6775" s="1">
        <v>0</v>
      </c>
      <c r="O6775" s="1">
        <v>229.8105176861734</v>
      </c>
      <c r="P6775" s="1">
        <v>0</v>
      </c>
      <c r="Q6775" s="1">
        <v>8</v>
      </c>
      <c r="R6775" s="1">
        <v>203.9367894644013</v>
      </c>
      <c r="S6775" s="1">
        <v>0</v>
      </c>
      <c r="T6775" s="1">
        <v>0</v>
      </c>
      <c r="U6775" s="1"/>
      <c r="V6775" s="1">
        <v>370</v>
      </c>
      <c r="W6775" s="1">
        <v>0</v>
      </c>
      <c r="X6775" s="1">
        <v>341.54174193531782</v>
      </c>
      <c r="Y6775" s="1">
        <v>0</v>
      </c>
      <c r="Z6775" s="1"/>
      <c r="AA6775" s="1">
        <v>0</v>
      </c>
      <c r="AB6775" s="1"/>
      <c r="AC6775" s="1">
        <v>0</v>
      </c>
      <c r="AD6775" s="1"/>
      <c r="AE6775" s="1">
        <v>88.57543583898665</v>
      </c>
      <c r="AF6775" s="1">
        <v>0</v>
      </c>
      <c r="AG6775" s="1"/>
      <c r="AH6775" s="1"/>
      <c r="AI6775" s="1"/>
      <c r="AJ6775" s="1">
        <v>0</v>
      </c>
      <c r="AK6775" s="1"/>
      <c r="AL6775" s="1">
        <v>1262.058349609375</v>
      </c>
      <c r="AM6775" s="1">
        <v>670.51220703125</v>
      </c>
      <c r="AN6775" s="1">
        <v>591.54608154296875</v>
      </c>
      <c r="AO6775" t="s">
        <v>19585</v>
      </c>
    </row>
    <row r="6776" spans="1:41" x14ac:dyDescent="0.25">
      <c r="A6776" s="1">
        <v>2024</v>
      </c>
      <c r="B6776" t="s">
        <v>5295</v>
      </c>
      <c r="C6776" t="s">
        <v>7142</v>
      </c>
      <c r="D6776" t="s">
        <v>7246</v>
      </c>
      <c r="E6776" t="s">
        <v>8061</v>
      </c>
      <c r="F6776" t="s">
        <v>10093</v>
      </c>
      <c r="G6776" t="s">
        <v>12263</v>
      </c>
      <c r="H6776" t="s">
        <v>12757</v>
      </c>
      <c r="I6776" s="1">
        <v>0</v>
      </c>
      <c r="J6776" s="1"/>
      <c r="K6776" s="1"/>
      <c r="L6776" s="1">
        <v>0</v>
      </c>
      <c r="M6776" s="1">
        <v>0</v>
      </c>
      <c r="N6776" s="1">
        <v>0</v>
      </c>
      <c r="O6776" s="1">
        <v>236.84285074917591</v>
      </c>
      <c r="P6776" s="1">
        <v>0</v>
      </c>
      <c r="Q6776" s="1">
        <v>0</v>
      </c>
      <c r="R6776" s="1">
        <v>219.37388373230689</v>
      </c>
      <c r="S6776" s="1">
        <v>0</v>
      </c>
      <c r="T6776" s="1">
        <v>0</v>
      </c>
      <c r="U6776" s="1"/>
      <c r="V6776" s="1">
        <v>113</v>
      </c>
      <c r="W6776" s="1">
        <v>0</v>
      </c>
      <c r="X6776" s="1">
        <v>266.42179349721562</v>
      </c>
      <c r="Y6776" s="1">
        <v>0</v>
      </c>
      <c r="Z6776" s="1">
        <v>0</v>
      </c>
      <c r="AA6776" s="1">
        <v>0</v>
      </c>
      <c r="AB6776" s="1">
        <v>0</v>
      </c>
      <c r="AC6776" s="1"/>
      <c r="AD6776" s="1"/>
      <c r="AE6776" s="1">
        <v>88.57543583898665</v>
      </c>
      <c r="AF6776" s="1"/>
      <c r="AG6776" s="1"/>
      <c r="AH6776" s="1">
        <v>0</v>
      </c>
      <c r="AI6776" s="1">
        <v>0</v>
      </c>
      <c r="AJ6776" s="1">
        <v>0</v>
      </c>
      <c r="AK6776" s="1"/>
      <c r="AL6776" s="1">
        <v>924.2139892578125</v>
      </c>
      <c r="AM6776" s="1">
        <v>420.9493408203125</v>
      </c>
      <c r="AN6776" s="1">
        <v>503.2646484375</v>
      </c>
      <c r="AO6776" t="s">
        <v>19586</v>
      </c>
    </row>
    <row r="6777" spans="1:41" x14ac:dyDescent="0.25">
      <c r="A6777" s="1">
        <v>2024</v>
      </c>
      <c r="B6777" t="s">
        <v>5296</v>
      </c>
      <c r="C6777" t="s">
        <v>7142</v>
      </c>
      <c r="D6777" t="s">
        <v>7246</v>
      </c>
      <c r="E6777" t="s">
        <v>8061</v>
      </c>
      <c r="F6777" t="s">
        <v>10093</v>
      </c>
      <c r="G6777" t="s">
        <v>12263</v>
      </c>
      <c r="H6777" t="s">
        <v>12757</v>
      </c>
      <c r="I6777" s="1"/>
      <c r="J6777" s="1">
        <v>0</v>
      </c>
      <c r="K6777" s="1"/>
      <c r="L6777" s="1">
        <v>0</v>
      </c>
      <c r="M6777" s="1"/>
      <c r="N6777" s="1">
        <v>0</v>
      </c>
      <c r="O6777" s="1">
        <v>216.48643200000001</v>
      </c>
      <c r="P6777" s="1">
        <v>1200</v>
      </c>
      <c r="Q6777" s="1">
        <v>0</v>
      </c>
      <c r="R6777" s="1">
        <v>0</v>
      </c>
      <c r="S6777" s="1">
        <v>0</v>
      </c>
      <c r="T6777" s="1">
        <v>0</v>
      </c>
      <c r="U6777" s="1"/>
      <c r="V6777" s="1">
        <v>372</v>
      </c>
      <c r="W6777" s="1"/>
      <c r="X6777" s="1">
        <v>0</v>
      </c>
      <c r="Y6777" s="1">
        <v>0</v>
      </c>
      <c r="Z6777" s="1">
        <v>0</v>
      </c>
      <c r="AA6777" s="1">
        <v>0</v>
      </c>
      <c r="AB6777" s="1"/>
      <c r="AC6777" s="1">
        <v>0</v>
      </c>
      <c r="AD6777" s="1">
        <v>0</v>
      </c>
      <c r="AE6777" s="1">
        <v>25</v>
      </c>
      <c r="AF6777" s="1">
        <v>0</v>
      </c>
      <c r="AG6777" s="1"/>
      <c r="AH6777" s="1"/>
      <c r="AI6777" s="1"/>
      <c r="AJ6777" s="1"/>
      <c r="AK6777" s="1"/>
      <c r="AL6777" s="1">
        <v>1813.4864501953125</v>
      </c>
      <c r="AM6777" s="1">
        <v>1597</v>
      </c>
      <c r="AN6777" s="1">
        <v>216.48643493652344</v>
      </c>
      <c r="AO6777" t="s">
        <v>19587</v>
      </c>
    </row>
    <row r="6778" spans="1:41" x14ac:dyDescent="0.25">
      <c r="A6778" s="1">
        <v>2024</v>
      </c>
      <c r="B6778" t="s">
        <v>5297</v>
      </c>
      <c r="C6778" t="s">
        <v>7143</v>
      </c>
      <c r="D6778" t="s">
        <v>7246</v>
      </c>
      <c r="E6778" t="s">
        <v>8062</v>
      </c>
      <c r="F6778" t="s">
        <v>10094</v>
      </c>
      <c r="G6778" t="s">
        <v>12264</v>
      </c>
      <c r="H6778" t="s">
        <v>12757</v>
      </c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>
        <v>0</v>
      </c>
      <c r="AM6778" s="1">
        <v>0</v>
      </c>
      <c r="AN6778" s="1">
        <v>0</v>
      </c>
      <c r="AO6778" t="s">
        <v>19588</v>
      </c>
    </row>
    <row r="6779" spans="1:41" x14ac:dyDescent="0.25">
      <c r="A6779" s="1">
        <v>2024</v>
      </c>
      <c r="B6779" t="s">
        <v>5298</v>
      </c>
      <c r="C6779" t="s">
        <v>7143</v>
      </c>
      <c r="D6779" t="s">
        <v>7246</v>
      </c>
      <c r="E6779" t="s">
        <v>8062</v>
      </c>
      <c r="F6779" t="s">
        <v>10095</v>
      </c>
      <c r="G6779" t="s">
        <v>12264</v>
      </c>
      <c r="H6779" t="s">
        <v>12757</v>
      </c>
      <c r="I6779" s="1">
        <v>305.81522669353234</v>
      </c>
      <c r="J6779" s="1">
        <v>0</v>
      </c>
      <c r="K6779" s="1"/>
      <c r="L6779" s="1"/>
      <c r="M6779" s="1">
        <v>0</v>
      </c>
      <c r="N6779" s="1">
        <v>0</v>
      </c>
      <c r="O6779" s="1">
        <v>0</v>
      </c>
      <c r="P6779" s="1"/>
      <c r="Q6779" s="1">
        <v>0</v>
      </c>
      <c r="R6779" s="1"/>
      <c r="S6779" s="1"/>
      <c r="T6779" s="1">
        <v>0</v>
      </c>
      <c r="U6779" s="1"/>
      <c r="V6779" s="1">
        <v>133.53931565617577</v>
      </c>
      <c r="W6779" s="1"/>
      <c r="X6779" s="1">
        <v>0</v>
      </c>
      <c r="Y6779" s="1">
        <v>0</v>
      </c>
      <c r="Z6779" s="1"/>
      <c r="AA6779" s="1">
        <v>0</v>
      </c>
      <c r="AB6779" s="1"/>
      <c r="AC6779" s="1">
        <v>0</v>
      </c>
      <c r="AD6779" s="1">
        <v>0</v>
      </c>
      <c r="AE6779" s="1"/>
      <c r="AF6779" s="1">
        <v>0</v>
      </c>
      <c r="AG6779" s="1"/>
      <c r="AH6779" s="1"/>
      <c r="AI6779" s="1">
        <v>0</v>
      </c>
      <c r="AJ6779" s="1"/>
      <c r="AK6779" s="1"/>
      <c r="AL6779" s="1">
        <v>439.35452270507813</v>
      </c>
      <c r="AM6779" s="1">
        <v>439.35452270507813</v>
      </c>
      <c r="AN6779" s="1">
        <v>0</v>
      </c>
      <c r="AO6779" t="s">
        <v>19589</v>
      </c>
    </row>
    <row r="6780" spans="1:41" x14ac:dyDescent="0.25">
      <c r="A6780" s="1">
        <v>2024</v>
      </c>
      <c r="B6780" t="s">
        <v>5299</v>
      </c>
      <c r="C6780" t="s">
        <v>7143</v>
      </c>
      <c r="D6780" t="s">
        <v>7246</v>
      </c>
      <c r="E6780" t="s">
        <v>8062</v>
      </c>
      <c r="F6780" t="s">
        <v>10095</v>
      </c>
      <c r="G6780" t="s">
        <v>12264</v>
      </c>
      <c r="H6780" t="s">
        <v>12757</v>
      </c>
      <c r="I6780" s="1">
        <v>314.51768077644391</v>
      </c>
      <c r="J6780" s="1"/>
      <c r="K6780" s="1"/>
      <c r="L6780" s="1"/>
      <c r="M6780" s="1">
        <v>0</v>
      </c>
      <c r="N6780" s="1">
        <v>0</v>
      </c>
      <c r="O6780" s="1">
        <v>0</v>
      </c>
      <c r="P6780" s="1"/>
      <c r="Q6780" s="1">
        <v>0</v>
      </c>
      <c r="R6780" s="1"/>
      <c r="S6780" s="1"/>
      <c r="T6780" s="1"/>
      <c r="U6780" s="1"/>
      <c r="V6780" s="1">
        <v>140.48456408014496</v>
      </c>
      <c r="W6780" s="1"/>
      <c r="X6780" s="1">
        <v>0</v>
      </c>
      <c r="Y6780" s="1">
        <v>0</v>
      </c>
      <c r="Z6780" s="1"/>
      <c r="AA6780" s="1">
        <v>0</v>
      </c>
      <c r="AB6780" s="1"/>
      <c r="AC6780" s="1"/>
      <c r="AD6780" s="1">
        <v>0</v>
      </c>
      <c r="AE6780" s="1"/>
      <c r="AF6780" s="1">
        <v>0</v>
      </c>
      <c r="AG6780" s="1"/>
      <c r="AH6780" s="1"/>
      <c r="AI6780" s="1">
        <v>0</v>
      </c>
      <c r="AJ6780" s="1"/>
      <c r="AK6780" s="1"/>
      <c r="AL6780" s="1">
        <v>455.00222778320313</v>
      </c>
      <c r="AM6780" s="1">
        <v>455.00222778320313</v>
      </c>
      <c r="AN6780" s="1">
        <v>0</v>
      </c>
      <c r="AO6780" t="s">
        <v>19590</v>
      </c>
    </row>
    <row r="6781" spans="1:41" x14ac:dyDescent="0.25">
      <c r="A6781" s="1">
        <v>2024</v>
      </c>
      <c r="B6781" t="s">
        <v>5300</v>
      </c>
      <c r="C6781" t="s">
        <v>7143</v>
      </c>
      <c r="D6781" t="s">
        <v>7246</v>
      </c>
      <c r="E6781" t="s">
        <v>8062</v>
      </c>
      <c r="F6781" t="s">
        <v>10095</v>
      </c>
      <c r="G6781" t="s">
        <v>12264</v>
      </c>
      <c r="H6781" t="s">
        <v>12757</v>
      </c>
      <c r="I6781" s="1">
        <v>300</v>
      </c>
      <c r="J6781" s="1"/>
      <c r="K6781" s="1"/>
      <c r="L6781" s="1"/>
      <c r="M6781" s="1">
        <v>0</v>
      </c>
      <c r="N6781" s="1">
        <v>0</v>
      </c>
      <c r="O6781" s="1"/>
      <c r="P6781" s="1"/>
      <c r="Q6781" s="1">
        <v>0</v>
      </c>
      <c r="R6781" s="1"/>
      <c r="S6781" s="1"/>
      <c r="T6781" s="1">
        <v>0</v>
      </c>
      <c r="U6781" s="1"/>
      <c r="V6781" s="1">
        <v>35</v>
      </c>
      <c r="W6781" s="1"/>
      <c r="X6781" s="1">
        <v>0</v>
      </c>
      <c r="Y6781" s="1">
        <v>0</v>
      </c>
      <c r="Z6781" s="1"/>
      <c r="AA6781" s="1"/>
      <c r="AB6781" s="1"/>
      <c r="AC6781" s="1">
        <v>0</v>
      </c>
      <c r="AD6781" s="1">
        <v>0</v>
      </c>
      <c r="AE6781" s="1"/>
      <c r="AF6781" s="1">
        <v>0</v>
      </c>
      <c r="AG6781" s="1"/>
      <c r="AH6781" s="1"/>
      <c r="AI6781" s="1">
        <v>0</v>
      </c>
      <c r="AJ6781" s="1"/>
      <c r="AK6781" s="1"/>
      <c r="AL6781" s="1">
        <v>335</v>
      </c>
      <c r="AM6781" s="1">
        <v>335</v>
      </c>
      <c r="AN6781" s="1">
        <v>0</v>
      </c>
      <c r="AO6781" t="s">
        <v>19591</v>
      </c>
    </row>
    <row r="6782" spans="1:41" x14ac:dyDescent="0.25">
      <c r="A6782" s="1">
        <v>2024</v>
      </c>
      <c r="B6782" t="s">
        <v>5300</v>
      </c>
      <c r="C6782" t="s">
        <v>7143</v>
      </c>
      <c r="D6782" t="s">
        <v>7246</v>
      </c>
      <c r="E6782" t="s">
        <v>8062</v>
      </c>
      <c r="F6782" t="s">
        <v>10096</v>
      </c>
      <c r="G6782" t="s">
        <v>12264</v>
      </c>
      <c r="H6782" t="s">
        <v>12757</v>
      </c>
      <c r="I6782" s="1">
        <v>309.06749999999988</v>
      </c>
      <c r="J6782" s="1">
        <v>737.58611144420217</v>
      </c>
      <c r="K6782" s="1"/>
      <c r="L6782" s="1"/>
      <c r="M6782" s="1">
        <v>0</v>
      </c>
      <c r="N6782" s="1">
        <v>302.11705859375002</v>
      </c>
      <c r="O6782" s="1">
        <v>199.34639999999999</v>
      </c>
      <c r="P6782" s="1">
        <v>1650</v>
      </c>
      <c r="Q6782" s="1">
        <v>0</v>
      </c>
      <c r="R6782" s="1">
        <v>169.029425</v>
      </c>
      <c r="S6782" s="1">
        <v>0</v>
      </c>
      <c r="T6782" s="1">
        <v>0</v>
      </c>
      <c r="U6782" s="1">
        <v>0</v>
      </c>
      <c r="V6782" s="1">
        <v>1950</v>
      </c>
      <c r="W6782" s="1"/>
      <c r="X6782" s="1">
        <v>0</v>
      </c>
      <c r="Y6782" s="1">
        <v>313.2</v>
      </c>
      <c r="Z6782" s="1">
        <v>124.6400623458496</v>
      </c>
      <c r="AA6782" s="1">
        <v>9193</v>
      </c>
      <c r="AB6782" s="1">
        <v>50</v>
      </c>
      <c r="AC6782" s="1">
        <v>0</v>
      </c>
      <c r="AD6782" s="1">
        <v>301.19404800000012</v>
      </c>
      <c r="AE6782" s="1"/>
      <c r="AF6782" s="1">
        <v>0</v>
      </c>
      <c r="AG6782" s="1">
        <v>6053</v>
      </c>
      <c r="AH6782" s="1">
        <v>1020</v>
      </c>
      <c r="AI6782" s="1">
        <v>0</v>
      </c>
      <c r="AJ6782" s="1">
        <v>2509</v>
      </c>
      <c r="AK6782" s="1"/>
      <c r="AL6782" s="1">
        <v>24881.1796875</v>
      </c>
      <c r="AM6782" s="1">
        <v>23310.640625</v>
      </c>
      <c r="AN6782" s="1">
        <v>1570.54052734375</v>
      </c>
      <c r="AO6782" t="s">
        <v>19592</v>
      </c>
    </row>
    <row r="6783" spans="1:41" x14ac:dyDescent="0.25">
      <c r="A6783" s="1">
        <v>2024</v>
      </c>
      <c r="B6783" t="s">
        <v>5301</v>
      </c>
      <c r="C6783" t="s">
        <v>7143</v>
      </c>
      <c r="D6783" t="s">
        <v>7246</v>
      </c>
      <c r="E6783" t="s">
        <v>8062</v>
      </c>
      <c r="F6783" t="s">
        <v>10096</v>
      </c>
      <c r="G6783" t="s">
        <v>12264</v>
      </c>
      <c r="H6783" t="s">
        <v>12757</v>
      </c>
      <c r="I6783" s="1">
        <v>299.81884969954143</v>
      </c>
      <c r="J6783" s="1">
        <v>738.4022742732983</v>
      </c>
      <c r="K6783" s="1"/>
      <c r="L6783" s="1"/>
      <c r="M6783" s="1">
        <v>4281.4131737094522</v>
      </c>
      <c r="N6783" s="1">
        <v>1271.5459016920997</v>
      </c>
      <c r="O6783" s="1">
        <v>203.21054835513189</v>
      </c>
      <c r="P6783" s="1">
        <v>1743.1467921531341</v>
      </c>
      <c r="Q6783" s="1">
        <v>0</v>
      </c>
      <c r="R6783" s="1">
        <v>0</v>
      </c>
      <c r="S6783" s="1">
        <v>61.163045338706461</v>
      </c>
      <c r="T6783" s="1">
        <v>0</v>
      </c>
      <c r="U6783" s="1">
        <v>0</v>
      </c>
      <c r="V6783" s="1">
        <v>1732.9529512633499</v>
      </c>
      <c r="W6783" s="1"/>
      <c r="X6783" s="1">
        <v>0</v>
      </c>
      <c r="Y6783" s="1">
        <v>319.2810085483323</v>
      </c>
      <c r="Z6783" s="1">
        <v>124.10217146409816</v>
      </c>
      <c r="AA6783" s="1">
        <v>4168.2615398328453</v>
      </c>
      <c r="AB6783" s="1"/>
      <c r="AC6783" s="1">
        <v>0</v>
      </c>
      <c r="AD6783" s="1">
        <v>273.48896271143411</v>
      </c>
      <c r="AE6783" s="1">
        <v>0</v>
      </c>
      <c r="AF6783" s="1">
        <v>149.03395380864808</v>
      </c>
      <c r="AG6783" s="1">
        <v>8857.4283491336737</v>
      </c>
      <c r="AH6783" s="1">
        <v>904.60144055946853</v>
      </c>
      <c r="AI6783" s="1">
        <v>0</v>
      </c>
      <c r="AJ6783" s="1">
        <v>2956.213858037479</v>
      </c>
      <c r="AK6783" s="1"/>
      <c r="AL6783" s="1">
        <v>28084.064453125</v>
      </c>
      <c r="AM6783" s="1">
        <v>22360.1875</v>
      </c>
      <c r="AN6783" s="1">
        <v>5723.876953125</v>
      </c>
      <c r="AO6783" t="s">
        <v>19593</v>
      </c>
    </row>
    <row r="6784" spans="1:41" x14ac:dyDescent="0.25">
      <c r="A6784" s="1">
        <v>2024</v>
      </c>
      <c r="B6784" t="s">
        <v>5302</v>
      </c>
      <c r="C6784" t="s">
        <v>7143</v>
      </c>
      <c r="D6784" t="s">
        <v>7246</v>
      </c>
      <c r="E6784" t="s">
        <v>8062</v>
      </c>
      <c r="F6784" t="s">
        <v>10096</v>
      </c>
      <c r="G6784" t="s">
        <v>12264</v>
      </c>
      <c r="H6784" t="s">
        <v>12757</v>
      </c>
      <c r="I6784" s="1">
        <v>314.51768077644391</v>
      </c>
      <c r="J6784" s="1">
        <v>441.20802568250303</v>
      </c>
      <c r="K6784" s="1"/>
      <c r="L6784" s="1"/>
      <c r="M6784" s="1"/>
      <c r="N6784" s="1">
        <v>1299.1848116857525</v>
      </c>
      <c r="O6784" s="1">
        <v>208.99322466377765</v>
      </c>
      <c r="P6784" s="1">
        <v>262.09806731370327</v>
      </c>
      <c r="Q6784" s="1">
        <v>0</v>
      </c>
      <c r="R6784" s="1"/>
      <c r="S6784" s="1"/>
      <c r="T6784" s="1">
        <v>0</v>
      </c>
      <c r="U6784" s="1">
        <v>0</v>
      </c>
      <c r="V6784" s="1">
        <v>0</v>
      </c>
      <c r="W6784" s="1">
        <v>157.25884038822196</v>
      </c>
      <c r="X6784" s="1">
        <v>0</v>
      </c>
      <c r="Y6784" s="1">
        <v>291.76756853361451</v>
      </c>
      <c r="Z6784" s="1">
        <v>120.87756964963111</v>
      </c>
      <c r="AA6784" s="1">
        <v>4236.5531600587001</v>
      </c>
      <c r="AB6784" s="1"/>
      <c r="AC6784" s="1">
        <v>1100.9864819660754</v>
      </c>
      <c r="AD6784" s="1">
        <v>0</v>
      </c>
      <c r="AE6784" s="1"/>
      <c r="AF6784" s="1">
        <v>698.75344745833297</v>
      </c>
      <c r="AG6784" s="1">
        <v>12061.753057776625</v>
      </c>
      <c r="AH6784" s="1">
        <v>2987.9179673762173</v>
      </c>
      <c r="AI6784" s="1">
        <v>0</v>
      </c>
      <c r="AJ6784" s="1">
        <v>4298.4083039447332</v>
      </c>
      <c r="AK6784" s="1"/>
      <c r="AL6784" s="1">
        <v>28480.279296875</v>
      </c>
      <c r="AM6784" s="1">
        <v>25126.109375</v>
      </c>
      <c r="AN6784" s="1">
        <v>3354.169921875</v>
      </c>
      <c r="AO6784" t="s">
        <v>19594</v>
      </c>
    </row>
    <row r="6785" spans="1:41" x14ac:dyDescent="0.25">
      <c r="A6785" s="1">
        <v>2024</v>
      </c>
      <c r="B6785" t="s">
        <v>5303</v>
      </c>
      <c r="C6785" t="s">
        <v>7143</v>
      </c>
      <c r="D6785" t="s">
        <v>7246</v>
      </c>
      <c r="E6785" t="s">
        <v>8062</v>
      </c>
      <c r="F6785" t="s">
        <v>10097</v>
      </c>
      <c r="G6785" t="s">
        <v>12264</v>
      </c>
      <c r="H6785" t="s">
        <v>12757</v>
      </c>
      <c r="I6785" s="1">
        <v>0</v>
      </c>
      <c r="J6785" s="1">
        <v>1008.034352307076</v>
      </c>
      <c r="K6785" s="1"/>
      <c r="L6785" s="1">
        <v>150</v>
      </c>
      <c r="M6785" s="1">
        <v>0</v>
      </c>
      <c r="N6785" s="1">
        <v>803.29830957031254</v>
      </c>
      <c r="O6785" s="1">
        <v>154.67320000000001</v>
      </c>
      <c r="P6785" s="1">
        <v>0</v>
      </c>
      <c r="Q6785" s="1">
        <v>0</v>
      </c>
      <c r="R6785" s="1">
        <v>172.76524000000001</v>
      </c>
      <c r="S6785" s="1">
        <v>525</v>
      </c>
      <c r="T6785" s="1">
        <v>0</v>
      </c>
      <c r="U6785" s="1">
        <v>0</v>
      </c>
      <c r="V6785" s="1">
        <v>2750</v>
      </c>
      <c r="W6785" s="1">
        <v>500</v>
      </c>
      <c r="X6785" s="1">
        <v>75</v>
      </c>
      <c r="Y6785" s="1">
        <v>0</v>
      </c>
      <c r="Z6785" s="1">
        <v>5.2423800000000007</v>
      </c>
      <c r="AA6785" s="1">
        <v>4998</v>
      </c>
      <c r="AB6785" s="1">
        <v>0</v>
      </c>
      <c r="AC6785" s="1">
        <v>679.66687999999999</v>
      </c>
      <c r="AD6785" s="1">
        <v>407.47026000000011</v>
      </c>
      <c r="AE6785" s="1">
        <v>474.69306597600001</v>
      </c>
      <c r="AF6785" s="1">
        <v>0</v>
      </c>
      <c r="AG6785" s="1">
        <v>3198</v>
      </c>
      <c r="AH6785" s="1">
        <v>0</v>
      </c>
      <c r="AI6785" s="1"/>
      <c r="AJ6785" s="1">
        <v>0</v>
      </c>
      <c r="AK6785" s="1"/>
      <c r="AL6785" s="1">
        <v>15901.8447265625</v>
      </c>
      <c r="AM6785" s="1">
        <v>14239.7001953125</v>
      </c>
      <c r="AN6785" s="1">
        <v>1662.1434326171875</v>
      </c>
      <c r="AO6785" t="s">
        <v>19595</v>
      </c>
    </row>
    <row r="6786" spans="1:41" x14ac:dyDescent="0.25">
      <c r="A6786" s="1">
        <v>2024</v>
      </c>
      <c r="B6786" t="s">
        <v>5304</v>
      </c>
      <c r="C6786" t="s">
        <v>7143</v>
      </c>
      <c r="D6786" t="s">
        <v>7246</v>
      </c>
      <c r="E6786" t="s">
        <v>8062</v>
      </c>
      <c r="F6786" t="s">
        <v>10097</v>
      </c>
      <c r="G6786" t="s">
        <v>12264</v>
      </c>
      <c r="H6786" t="s">
        <v>12757</v>
      </c>
      <c r="I6786" s="1">
        <v>0</v>
      </c>
      <c r="J6786" s="1">
        <v>289.74077092587765</v>
      </c>
      <c r="K6786" s="1"/>
      <c r="L6786" s="1">
        <v>377.42121693173272</v>
      </c>
      <c r="M6786" s="1">
        <v>6866.9693636190259</v>
      </c>
      <c r="N6786" s="1">
        <v>167.06655057901108</v>
      </c>
      <c r="O6786" s="1">
        <v>162.15818714090358</v>
      </c>
      <c r="P6786" s="1">
        <v>0</v>
      </c>
      <c r="Q6786" s="1">
        <v>0</v>
      </c>
      <c r="R6786" s="1">
        <v>0</v>
      </c>
      <c r="S6786" s="1"/>
      <c r="T6786" s="1">
        <v>0</v>
      </c>
      <c r="U6786" s="1">
        <v>0</v>
      </c>
      <c r="V6786" s="1">
        <v>4067.7620047086748</v>
      </c>
      <c r="W6786" s="1">
        <v>524.19613462740654</v>
      </c>
      <c r="X6786" s="1">
        <v>78.629420194110978</v>
      </c>
      <c r="Y6786" s="1">
        <v>214.08170138183283</v>
      </c>
      <c r="Z6786" s="1">
        <v>10.680238080211318</v>
      </c>
      <c r="AA6786" s="1">
        <v>3340.1777698458345</v>
      </c>
      <c r="AB6786" s="1"/>
      <c r="AC6786" s="1">
        <v>445.56671443329554</v>
      </c>
      <c r="AD6786" s="1">
        <v>603.09826362505282</v>
      </c>
      <c r="AE6786" s="1">
        <v>273.08416990322445</v>
      </c>
      <c r="AF6786" s="1">
        <v>405.72780820161267</v>
      </c>
      <c r="AG6786" s="1">
        <v>4634.9422223755291</v>
      </c>
      <c r="AH6786" s="1"/>
      <c r="AI6786" s="1"/>
      <c r="AJ6786" s="1">
        <v>0</v>
      </c>
      <c r="AK6786" s="1"/>
      <c r="AL6786" s="1">
        <v>22461.302734375</v>
      </c>
      <c r="AM6786" s="1">
        <v>14226.2509765625</v>
      </c>
      <c r="AN6786" s="1">
        <v>8235.0517578125</v>
      </c>
      <c r="AO6786" t="s">
        <v>19596</v>
      </c>
    </row>
    <row r="6787" spans="1:41" x14ac:dyDescent="0.25">
      <c r="A6787" s="1">
        <v>2024</v>
      </c>
      <c r="B6787" t="s">
        <v>5305</v>
      </c>
      <c r="C6787" t="s">
        <v>7143</v>
      </c>
      <c r="D6787" t="s">
        <v>7246</v>
      </c>
      <c r="E6787" t="s">
        <v>8062</v>
      </c>
      <c r="F6787" t="s">
        <v>10097</v>
      </c>
      <c r="G6787" t="s">
        <v>12264</v>
      </c>
      <c r="H6787" t="s">
        <v>12757</v>
      </c>
      <c r="I6787" s="1">
        <v>0</v>
      </c>
      <c r="J6787" s="1">
        <v>1009.1497748401742</v>
      </c>
      <c r="K6787" s="1"/>
      <c r="L6787" s="1">
        <v>152.90761334676617</v>
      </c>
      <c r="M6787" s="1">
        <v>6116.3045338706461</v>
      </c>
      <c r="N6787" s="1">
        <v>258.07509555759748</v>
      </c>
      <c r="O6787" s="1">
        <v>157.67139907138022</v>
      </c>
      <c r="P6787" s="1">
        <v>0</v>
      </c>
      <c r="Q6787" s="1">
        <v>0</v>
      </c>
      <c r="R6787" s="1">
        <v>0</v>
      </c>
      <c r="S6787" s="1"/>
      <c r="T6787" s="1">
        <v>0</v>
      </c>
      <c r="U6787" s="1">
        <v>0</v>
      </c>
      <c r="V6787" s="1">
        <v>611.63045338706468</v>
      </c>
      <c r="W6787" s="1">
        <v>290.99843002979441</v>
      </c>
      <c r="X6787" s="1">
        <v>0</v>
      </c>
      <c r="Y6787" s="1">
        <v>0</v>
      </c>
      <c r="Z6787" s="1">
        <v>5.1805099401884371</v>
      </c>
      <c r="AA6787" s="1">
        <v>3742.1589906398572</v>
      </c>
      <c r="AB6787" s="1"/>
      <c r="AC6787" s="1">
        <v>1143.9303715261779</v>
      </c>
      <c r="AD6787" s="1">
        <v>372.94426303042309</v>
      </c>
      <c r="AE6787" s="1">
        <v>1006.0732814373237</v>
      </c>
      <c r="AF6787" s="1">
        <v>0</v>
      </c>
      <c r="AG6787" s="1">
        <v>2609.6232677848093</v>
      </c>
      <c r="AH6787" s="1">
        <v>0</v>
      </c>
      <c r="AI6787" s="1"/>
      <c r="AJ6787" s="1">
        <v>0</v>
      </c>
      <c r="AK6787" s="1"/>
      <c r="AL6787" s="1">
        <v>17476.6484375</v>
      </c>
      <c r="AM6787" s="1">
        <v>10538.7294921875</v>
      </c>
      <c r="AN6787" s="1">
        <v>6937.9189453125</v>
      </c>
      <c r="AO6787" t="s">
        <v>19597</v>
      </c>
    </row>
    <row r="6788" spans="1:41" x14ac:dyDescent="0.25">
      <c r="A6788" s="1">
        <v>2024</v>
      </c>
      <c r="B6788" t="s">
        <v>5306</v>
      </c>
      <c r="C6788" t="s">
        <v>7143</v>
      </c>
      <c r="D6788" t="s">
        <v>7246</v>
      </c>
      <c r="E6788" t="s">
        <v>8062</v>
      </c>
      <c r="F6788" t="s">
        <v>10098</v>
      </c>
      <c r="G6788" t="s">
        <v>12264</v>
      </c>
      <c r="H6788" t="s">
        <v>12757</v>
      </c>
      <c r="I6788" s="1">
        <v>123.627</v>
      </c>
      <c r="J6788" s="1">
        <v>319.6206482924876</v>
      </c>
      <c r="K6788" s="1"/>
      <c r="L6788" s="1">
        <v>0</v>
      </c>
      <c r="M6788" s="1">
        <v>0</v>
      </c>
      <c r="N6788" s="1">
        <v>1374.7972104492189</v>
      </c>
      <c r="O6788" s="1">
        <v>137.11274</v>
      </c>
      <c r="P6788" s="1">
        <v>0</v>
      </c>
      <c r="Q6788" s="1">
        <v>0</v>
      </c>
      <c r="R6788" s="1">
        <v>0</v>
      </c>
      <c r="S6788" s="1">
        <v>0</v>
      </c>
      <c r="T6788" s="1">
        <v>0</v>
      </c>
      <c r="U6788" s="1">
        <v>50</v>
      </c>
      <c r="V6788" s="1">
        <v>240</v>
      </c>
      <c r="W6788" s="1"/>
      <c r="X6788" s="1">
        <v>50</v>
      </c>
      <c r="Y6788" s="1">
        <v>0</v>
      </c>
      <c r="Z6788" s="1">
        <v>0</v>
      </c>
      <c r="AA6788" s="1">
        <v>2451</v>
      </c>
      <c r="AB6788" s="1">
        <v>150</v>
      </c>
      <c r="AC6788" s="1">
        <v>0</v>
      </c>
      <c r="AD6788" s="1">
        <v>496.97017920000008</v>
      </c>
      <c r="AE6788" s="1"/>
      <c r="AF6788" s="1">
        <v>0</v>
      </c>
      <c r="AG6788" s="1">
        <v>0</v>
      </c>
      <c r="AH6788" s="1">
        <v>0</v>
      </c>
      <c r="AI6788" s="1">
        <v>214</v>
      </c>
      <c r="AJ6788" s="1">
        <v>174</v>
      </c>
      <c r="AK6788" s="1">
        <v>240</v>
      </c>
      <c r="AL6788" s="1">
        <v>6021.1279296875</v>
      </c>
      <c r="AM6788" s="1">
        <v>4733.044921875</v>
      </c>
      <c r="AN6788" s="1">
        <v>1288.0828857421875</v>
      </c>
      <c r="AO6788" t="s">
        <v>19598</v>
      </c>
    </row>
    <row r="6789" spans="1:41" x14ac:dyDescent="0.25">
      <c r="A6789" s="1">
        <v>2024</v>
      </c>
      <c r="B6789" t="s">
        <v>5307</v>
      </c>
      <c r="C6789" t="s">
        <v>7143</v>
      </c>
      <c r="D6789" t="s">
        <v>7246</v>
      </c>
      <c r="E6789" t="s">
        <v>8062</v>
      </c>
      <c r="F6789" t="s">
        <v>10098</v>
      </c>
      <c r="G6789" t="s">
        <v>12264</v>
      </c>
      <c r="H6789" t="s">
        <v>12757</v>
      </c>
      <c r="I6789" s="1">
        <v>149.90942484977077</v>
      </c>
      <c r="J6789" s="1">
        <v>319.97431885176263</v>
      </c>
      <c r="K6789" s="1"/>
      <c r="L6789" s="1"/>
      <c r="M6789" s="1">
        <v>0</v>
      </c>
      <c r="N6789" s="1">
        <v>1942.6929258804842</v>
      </c>
      <c r="O6789" s="1">
        <v>139.77054555223785</v>
      </c>
      <c r="P6789" s="1">
        <v>0</v>
      </c>
      <c r="Q6789" s="1">
        <v>0</v>
      </c>
      <c r="R6789" s="1">
        <v>0</v>
      </c>
      <c r="S6789" s="1"/>
      <c r="T6789" s="1">
        <v>254.84602224461025</v>
      </c>
      <c r="U6789" s="1">
        <v>50.969204448922056</v>
      </c>
      <c r="V6789" s="1">
        <v>244.65218135482584</v>
      </c>
      <c r="W6789" s="1"/>
      <c r="X6789" s="1">
        <v>305.81522669353234</v>
      </c>
      <c r="Y6789" s="1">
        <v>0</v>
      </c>
      <c r="Z6789" s="1">
        <v>0</v>
      </c>
      <c r="AA6789" s="1">
        <v>1704.4101967719535</v>
      </c>
      <c r="AB6789" s="1">
        <v>32.620290847310116</v>
      </c>
      <c r="AC6789" s="1">
        <v>0</v>
      </c>
      <c r="AD6789" s="1">
        <v>451.2567884738661</v>
      </c>
      <c r="AE6789" s="1">
        <v>0</v>
      </c>
      <c r="AF6789" s="1">
        <v>0</v>
      </c>
      <c r="AG6789" s="1">
        <v>0</v>
      </c>
      <c r="AH6789" s="1">
        <v>0</v>
      </c>
      <c r="AI6789" s="1">
        <v>218.1481950413864</v>
      </c>
      <c r="AJ6789" s="1">
        <v>10.193840889784411</v>
      </c>
      <c r="AK6789" s="1">
        <v>244.65218135482584</v>
      </c>
      <c r="AL6789" s="1">
        <v>6069.91162109375</v>
      </c>
      <c r="AM6789" s="1">
        <v>4422.80224609375</v>
      </c>
      <c r="AN6789" s="1">
        <v>1647.1092529296875</v>
      </c>
      <c r="AO6789" t="s">
        <v>19599</v>
      </c>
    </row>
    <row r="6790" spans="1:41" x14ac:dyDescent="0.25">
      <c r="A6790" s="1">
        <v>2024</v>
      </c>
      <c r="B6790" t="s">
        <v>5308</v>
      </c>
      <c r="C6790" t="s">
        <v>7143</v>
      </c>
      <c r="D6790" t="s">
        <v>7246</v>
      </c>
      <c r="E6790" t="s">
        <v>8062</v>
      </c>
      <c r="F6790" t="s">
        <v>10098</v>
      </c>
      <c r="G6790" t="s">
        <v>12264</v>
      </c>
      <c r="H6790" t="s">
        <v>12757</v>
      </c>
      <c r="I6790" s="1">
        <v>125.80707231057757</v>
      </c>
      <c r="J6790" s="1">
        <v>1571.9938127399726</v>
      </c>
      <c r="K6790" s="1"/>
      <c r="L6790" s="1"/>
      <c r="M6790" s="1"/>
      <c r="N6790" s="1">
        <v>1897.9633074343724</v>
      </c>
      <c r="O6790" s="1">
        <v>266.95971388038259</v>
      </c>
      <c r="P6790" s="1">
        <v>0</v>
      </c>
      <c r="Q6790" s="1">
        <v>0</v>
      </c>
      <c r="R6790" s="1"/>
      <c r="S6790" s="1"/>
      <c r="T6790" s="1">
        <v>0</v>
      </c>
      <c r="U6790" s="1">
        <v>52.419613462740656</v>
      </c>
      <c r="V6790" s="1">
        <v>251.61414462115513</v>
      </c>
      <c r="W6790" s="1">
        <v>83.871381540385045</v>
      </c>
      <c r="X6790" s="1">
        <v>52.419613462740656</v>
      </c>
      <c r="Y6790" s="1">
        <v>12.161350323355832</v>
      </c>
      <c r="Z6790" s="1">
        <v>0</v>
      </c>
      <c r="AA6790" s="1">
        <v>1590.4110724595514</v>
      </c>
      <c r="AB6790" s="1">
        <v>32.500160346899207</v>
      </c>
      <c r="AC6790" s="1">
        <v>0</v>
      </c>
      <c r="AD6790" s="1">
        <v>222.02533773485158</v>
      </c>
      <c r="AE6790" s="1"/>
      <c r="AF6790" s="1">
        <v>0</v>
      </c>
      <c r="AG6790" s="1">
        <v>0</v>
      </c>
      <c r="AH6790" s="1"/>
      <c r="AI6790" s="1">
        <v>224.35594562053001</v>
      </c>
      <c r="AJ6790" s="1">
        <v>0</v>
      </c>
      <c r="AK6790" s="1">
        <v>237.98504512084259</v>
      </c>
      <c r="AL6790" s="1">
        <v>6622.4873046875</v>
      </c>
      <c r="AM6790" s="1">
        <v>5502.37060546875</v>
      </c>
      <c r="AN6790" s="1">
        <v>1120.1171875</v>
      </c>
      <c r="AO6790" t="s">
        <v>19600</v>
      </c>
    </row>
    <row r="6791" spans="1:41" x14ac:dyDescent="0.25">
      <c r="A6791" s="1">
        <v>2024</v>
      </c>
      <c r="B6791" t="s">
        <v>5309</v>
      </c>
      <c r="C6791" t="s">
        <v>7143</v>
      </c>
      <c r="D6791" t="s">
        <v>7246</v>
      </c>
      <c r="E6791" t="s">
        <v>8062</v>
      </c>
      <c r="F6791" t="s">
        <v>10099</v>
      </c>
      <c r="G6791" t="s">
        <v>12264</v>
      </c>
      <c r="H6791" t="s">
        <v>12757</v>
      </c>
      <c r="I6791" s="1">
        <v>154.53375</v>
      </c>
      <c r="J6791" s="1">
        <v>356.49995386469772</v>
      </c>
      <c r="K6791" s="1"/>
      <c r="L6791" s="1"/>
      <c r="M6791" s="1">
        <v>0</v>
      </c>
      <c r="N6791" s="1">
        <v>28.717498046875001</v>
      </c>
      <c r="O6791" s="1">
        <v>0</v>
      </c>
      <c r="P6791" s="1">
        <v>0</v>
      </c>
      <c r="Q6791" s="1">
        <v>0</v>
      </c>
      <c r="R6791" s="1">
        <v>0</v>
      </c>
      <c r="S6791" s="1">
        <v>0</v>
      </c>
      <c r="T6791" s="1">
        <v>0</v>
      </c>
      <c r="U6791" s="1">
        <v>0</v>
      </c>
      <c r="V6791" s="1">
        <v>373</v>
      </c>
      <c r="W6791" s="1"/>
      <c r="X6791" s="1">
        <v>0</v>
      </c>
      <c r="Y6791" s="1">
        <v>0</v>
      </c>
      <c r="Z6791" s="1">
        <v>0</v>
      </c>
      <c r="AA6791" s="1">
        <v>5114</v>
      </c>
      <c r="AB6791" s="1">
        <v>0</v>
      </c>
      <c r="AC6791" s="1">
        <v>100</v>
      </c>
      <c r="AD6791" s="1">
        <v>301.19404800000012</v>
      </c>
      <c r="AE6791" s="1"/>
      <c r="AF6791" s="1">
        <v>0</v>
      </c>
      <c r="AG6791" s="1">
        <v>0</v>
      </c>
      <c r="AH6791" s="1">
        <v>0</v>
      </c>
      <c r="AI6791" s="1"/>
      <c r="AJ6791" s="1">
        <v>408</v>
      </c>
      <c r="AK6791" s="1"/>
      <c r="AL6791" s="1">
        <v>6835.94482421875</v>
      </c>
      <c r="AM6791" s="1">
        <v>6534.7509765625</v>
      </c>
      <c r="AN6791" s="1">
        <v>301.19406127929688</v>
      </c>
      <c r="AO6791" t="s">
        <v>19601</v>
      </c>
    </row>
    <row r="6792" spans="1:41" x14ac:dyDescent="0.25">
      <c r="A6792" s="1">
        <v>2024</v>
      </c>
      <c r="B6792" t="s">
        <v>5310</v>
      </c>
      <c r="C6792" t="s">
        <v>7143</v>
      </c>
      <c r="D6792" t="s">
        <v>7246</v>
      </c>
      <c r="E6792" t="s">
        <v>8062</v>
      </c>
      <c r="F6792" t="s">
        <v>10099</v>
      </c>
      <c r="G6792" t="s">
        <v>12264</v>
      </c>
      <c r="H6792" t="s">
        <v>12757</v>
      </c>
      <c r="I6792" s="1">
        <v>149.90942484977077</v>
      </c>
      <c r="J6792" s="1">
        <v>356.89443256542751</v>
      </c>
      <c r="K6792" s="1"/>
      <c r="L6792" s="1"/>
      <c r="M6792" s="1">
        <v>0</v>
      </c>
      <c r="N6792" s="1">
        <v>333.5856608573398</v>
      </c>
      <c r="O6792" s="1">
        <v>0</v>
      </c>
      <c r="P6792" s="1">
        <v>0</v>
      </c>
      <c r="Q6792" s="1">
        <v>0</v>
      </c>
      <c r="R6792" s="1">
        <v>0</v>
      </c>
      <c r="S6792" s="1"/>
      <c r="T6792" s="1">
        <v>0</v>
      </c>
      <c r="U6792" s="1">
        <v>0</v>
      </c>
      <c r="V6792" s="1">
        <v>380.23026518895853</v>
      </c>
      <c r="W6792" s="1"/>
      <c r="X6792" s="1">
        <v>0</v>
      </c>
      <c r="Y6792" s="1">
        <v>0</v>
      </c>
      <c r="Z6792" s="1">
        <v>0</v>
      </c>
      <c r="AA6792" s="1">
        <v>8090.8515142218866</v>
      </c>
      <c r="AB6792" s="1"/>
      <c r="AC6792" s="1">
        <v>122.21773872301326</v>
      </c>
      <c r="AD6792" s="1">
        <v>273.48896271143411</v>
      </c>
      <c r="AE6792" s="1">
        <v>0</v>
      </c>
      <c r="AF6792" s="1">
        <v>0</v>
      </c>
      <c r="AG6792" s="1">
        <v>0</v>
      </c>
      <c r="AH6792" s="1">
        <v>0</v>
      </c>
      <c r="AI6792" s="1"/>
      <c r="AJ6792" s="1">
        <v>611.63045338706468</v>
      </c>
      <c r="AK6792" s="1"/>
      <c r="AL6792" s="1">
        <v>10318.8095703125</v>
      </c>
      <c r="AM6792" s="1">
        <v>10045.3203125</v>
      </c>
      <c r="AN6792" s="1">
        <v>273.48895263671875</v>
      </c>
      <c r="AO6792" t="s">
        <v>19602</v>
      </c>
    </row>
    <row r="6793" spans="1:41" x14ac:dyDescent="0.25">
      <c r="A6793" s="1">
        <v>2024</v>
      </c>
      <c r="B6793" t="s">
        <v>5311</v>
      </c>
      <c r="C6793" t="s">
        <v>7143</v>
      </c>
      <c r="D6793" t="s">
        <v>7246</v>
      </c>
      <c r="E6793" t="s">
        <v>8062</v>
      </c>
      <c r="F6793" t="s">
        <v>10099</v>
      </c>
      <c r="G6793" t="s">
        <v>12264</v>
      </c>
      <c r="H6793" t="s">
        <v>12757</v>
      </c>
      <c r="I6793" s="1">
        <v>157.25884038822196</v>
      </c>
      <c r="J6793" s="1">
        <v>88.873606664175028</v>
      </c>
      <c r="K6793" s="1"/>
      <c r="L6793" s="1"/>
      <c r="M6793" s="1"/>
      <c r="N6793" s="1">
        <v>331.17475727178811</v>
      </c>
      <c r="O6793" s="1">
        <v>0</v>
      </c>
      <c r="P6793" s="1">
        <v>0</v>
      </c>
      <c r="Q6793" s="1">
        <v>0</v>
      </c>
      <c r="R6793" s="1"/>
      <c r="S6793" s="1"/>
      <c r="T6793" s="1">
        <v>0</v>
      </c>
      <c r="U6793" s="1">
        <v>0</v>
      </c>
      <c r="V6793" s="1">
        <v>391.05031643204529</v>
      </c>
      <c r="W6793" s="1">
        <v>0</v>
      </c>
      <c r="X6793" s="1">
        <v>0</v>
      </c>
      <c r="Y6793" s="1">
        <v>25.790449823668403</v>
      </c>
      <c r="Z6793" s="1">
        <v>0</v>
      </c>
      <c r="AA6793" s="1">
        <v>7875.5227266421562</v>
      </c>
      <c r="AB6793" s="1"/>
      <c r="AC6793" s="1">
        <v>0</v>
      </c>
      <c r="AD6793" s="1">
        <v>88.810135093940644</v>
      </c>
      <c r="AE6793" s="1"/>
      <c r="AF6793" s="1">
        <v>0</v>
      </c>
      <c r="AG6793" s="1">
        <v>0</v>
      </c>
      <c r="AH6793" s="1"/>
      <c r="AI6793" s="1"/>
      <c r="AJ6793" s="1">
        <v>0</v>
      </c>
      <c r="AK6793" s="1"/>
      <c r="AL6793" s="1">
        <v>8958.4814453125</v>
      </c>
      <c r="AM6793" s="1">
        <v>8869.6708984375</v>
      </c>
      <c r="AN6793" s="1">
        <v>88.810134887695313</v>
      </c>
      <c r="AO6793" t="s">
        <v>19603</v>
      </c>
    </row>
    <row r="6794" spans="1:41" x14ac:dyDescent="0.25">
      <c r="A6794" s="1">
        <v>2024</v>
      </c>
      <c r="B6794" t="s">
        <v>5312</v>
      </c>
      <c r="C6794" t="s">
        <v>7143</v>
      </c>
      <c r="D6794" t="s">
        <v>7246</v>
      </c>
      <c r="E6794" t="s">
        <v>8062</v>
      </c>
      <c r="F6794" t="s">
        <v>10100</v>
      </c>
      <c r="G6794" t="s">
        <v>12264</v>
      </c>
      <c r="H6794" t="s">
        <v>12757</v>
      </c>
      <c r="I6794" s="1">
        <v>103.02249999999999</v>
      </c>
      <c r="J6794" s="1">
        <v>137.19665986468871</v>
      </c>
      <c r="K6794" s="1"/>
      <c r="L6794" s="1"/>
      <c r="M6794" s="1">
        <v>0</v>
      </c>
      <c r="N6794" s="1">
        <v>2000.75325</v>
      </c>
      <c r="O6794" s="1">
        <v>150</v>
      </c>
      <c r="P6794" s="1">
        <v>0</v>
      </c>
      <c r="Q6794" s="1">
        <v>0</v>
      </c>
      <c r="R6794" s="1">
        <v>0</v>
      </c>
      <c r="S6794" s="1"/>
      <c r="T6794" s="1">
        <v>0</v>
      </c>
      <c r="U6794" s="1">
        <v>100</v>
      </c>
      <c r="V6794" s="1">
        <v>0</v>
      </c>
      <c r="W6794" s="1"/>
      <c r="X6794" s="1">
        <v>0</v>
      </c>
      <c r="Y6794" s="1">
        <v>3654</v>
      </c>
      <c r="Z6794" s="1">
        <v>0</v>
      </c>
      <c r="AA6794" s="1">
        <v>6272</v>
      </c>
      <c r="AB6794" s="1">
        <v>0</v>
      </c>
      <c r="AC6794" s="1">
        <v>0</v>
      </c>
      <c r="AD6794" s="1">
        <v>0</v>
      </c>
      <c r="AE6794" s="1"/>
      <c r="AF6794" s="1">
        <v>432</v>
      </c>
      <c r="AG6794" s="1">
        <v>1273</v>
      </c>
      <c r="AH6794" s="1">
        <v>0</v>
      </c>
      <c r="AI6794" s="1">
        <v>4859</v>
      </c>
      <c r="AJ6794" s="1">
        <v>978</v>
      </c>
      <c r="AK6794" s="1"/>
      <c r="AL6794" s="1">
        <v>19958.97265625</v>
      </c>
      <c r="AM6794" s="1">
        <v>14949.97265625</v>
      </c>
      <c r="AN6794" s="1">
        <v>5009</v>
      </c>
      <c r="AO6794" t="s">
        <v>19604</v>
      </c>
    </row>
    <row r="6795" spans="1:41" x14ac:dyDescent="0.25">
      <c r="A6795" s="1">
        <v>2024</v>
      </c>
      <c r="B6795" t="s">
        <v>5313</v>
      </c>
      <c r="C6795" t="s">
        <v>7143</v>
      </c>
      <c r="D6795" t="s">
        <v>7246</v>
      </c>
      <c r="E6795" t="s">
        <v>8062</v>
      </c>
      <c r="F6795" t="s">
        <v>10100</v>
      </c>
      <c r="G6795" t="s">
        <v>12264</v>
      </c>
      <c r="H6795" t="s">
        <v>12757</v>
      </c>
      <c r="I6795" s="1">
        <v>0</v>
      </c>
      <c r="J6795" s="1">
        <v>137.34847239521278</v>
      </c>
      <c r="K6795" s="1"/>
      <c r="L6795" s="1"/>
      <c r="M6795" s="1">
        <v>0</v>
      </c>
      <c r="N6795" s="1">
        <v>304.45286764224181</v>
      </c>
      <c r="O6795" s="1">
        <v>0</v>
      </c>
      <c r="P6795" s="1">
        <v>0</v>
      </c>
      <c r="Q6795" s="1">
        <v>0</v>
      </c>
      <c r="R6795" s="1">
        <v>0</v>
      </c>
      <c r="S6795" s="1">
        <v>152.90761334676617</v>
      </c>
      <c r="T6795" s="1">
        <v>0</v>
      </c>
      <c r="U6795" s="1">
        <v>101.93840889784411</v>
      </c>
      <c r="V6795" s="1">
        <v>0</v>
      </c>
      <c r="W6795" s="1"/>
      <c r="X6795" s="1">
        <v>76.453806673383085</v>
      </c>
      <c r="Y6795" s="1">
        <v>3724.945099730543</v>
      </c>
      <c r="Z6795" s="1">
        <v>0</v>
      </c>
      <c r="AA6795" s="1">
        <v>24778.169050798966</v>
      </c>
      <c r="AB6795" s="1"/>
      <c r="AC6795" s="1">
        <v>0</v>
      </c>
      <c r="AD6795" s="1">
        <v>0</v>
      </c>
      <c r="AE6795" s="1">
        <v>0</v>
      </c>
      <c r="AF6795" s="1">
        <v>0</v>
      </c>
      <c r="AG6795" s="1">
        <v>1847.1239692289353</v>
      </c>
      <c r="AH6795" s="1">
        <v>1216.5329717868717</v>
      </c>
      <c r="AI6795" s="1">
        <v>32.620290847310116</v>
      </c>
      <c r="AJ6795" s="1">
        <v>1692.1775877042121</v>
      </c>
      <c r="AK6795" s="1"/>
      <c r="AL6795" s="1">
        <v>34064.66796875</v>
      </c>
      <c r="AM6795" s="1">
        <v>32586.154296875</v>
      </c>
      <c r="AN6795" s="1">
        <v>1478.5146484375</v>
      </c>
      <c r="AO6795" t="s">
        <v>19605</v>
      </c>
    </row>
    <row r="6796" spans="1:41" x14ac:dyDescent="0.25">
      <c r="A6796" s="1">
        <v>2024</v>
      </c>
      <c r="B6796" t="s">
        <v>5314</v>
      </c>
      <c r="C6796" t="s">
        <v>7143</v>
      </c>
      <c r="D6796" t="s">
        <v>7246</v>
      </c>
      <c r="E6796" t="s">
        <v>8062</v>
      </c>
      <c r="F6796" t="s">
        <v>10100</v>
      </c>
      <c r="G6796" t="s">
        <v>12264</v>
      </c>
      <c r="H6796" t="s">
        <v>12757</v>
      </c>
      <c r="I6796" s="1">
        <v>104.83922692548131</v>
      </c>
      <c r="J6796" s="1">
        <v>418.42024872488946</v>
      </c>
      <c r="K6796" s="1"/>
      <c r="L6796" s="1"/>
      <c r="M6796" s="1">
        <v>0</v>
      </c>
      <c r="N6796" s="1">
        <v>311.07056699513407</v>
      </c>
      <c r="O6796" s="1">
        <v>292.71898451796324</v>
      </c>
      <c r="P6796" s="1">
        <v>0</v>
      </c>
      <c r="Q6796" s="1">
        <v>0</v>
      </c>
      <c r="R6796" s="1"/>
      <c r="S6796" s="1"/>
      <c r="T6796" s="1">
        <v>104.83922692548131</v>
      </c>
      <c r="U6796" s="1">
        <v>104.83922692548131</v>
      </c>
      <c r="V6796" s="1">
        <v>995.97265579207249</v>
      </c>
      <c r="W6796" s="1">
        <v>0</v>
      </c>
      <c r="X6796" s="1">
        <v>209.67845385096263</v>
      </c>
      <c r="Y6796" s="1">
        <v>3780.9218798405582</v>
      </c>
      <c r="Z6796" s="1">
        <v>0</v>
      </c>
      <c r="AA6796" s="1">
        <v>25920.450465055997</v>
      </c>
      <c r="AB6796" s="1"/>
      <c r="AC6796" s="1">
        <v>117.62960212646733</v>
      </c>
      <c r="AD6796" s="1">
        <v>0</v>
      </c>
      <c r="AE6796" s="1"/>
      <c r="AF6796" s="1">
        <v>0</v>
      </c>
      <c r="AG6796" s="1">
        <v>4111.7944800173773</v>
      </c>
      <c r="AH6796" s="1">
        <v>880.64950617404304</v>
      </c>
      <c r="AI6796" s="1">
        <v>204.43649250468854</v>
      </c>
      <c r="AJ6796" s="1">
        <v>2306.4629923605889</v>
      </c>
      <c r="AK6796" s="1"/>
      <c r="AL6796" s="1">
        <v>39864.72265625</v>
      </c>
      <c r="AM6796" s="1">
        <v>38172.40234375</v>
      </c>
      <c r="AN6796" s="1">
        <v>1692.32275390625</v>
      </c>
      <c r="AO6796" t="s">
        <v>19606</v>
      </c>
    </row>
    <row r="6797" spans="1:41" x14ac:dyDescent="0.25">
      <c r="A6797" s="1">
        <v>2024</v>
      </c>
      <c r="B6797" t="s">
        <v>5314</v>
      </c>
      <c r="C6797" t="s">
        <v>7143</v>
      </c>
      <c r="D6797" t="s">
        <v>7246</v>
      </c>
      <c r="E6797" t="s">
        <v>8062</v>
      </c>
      <c r="F6797" t="s">
        <v>10101</v>
      </c>
      <c r="G6797" t="s">
        <v>12264</v>
      </c>
      <c r="H6797" t="s">
        <v>12757</v>
      </c>
      <c r="I6797" s="1">
        <v>0</v>
      </c>
      <c r="J6797" s="1">
        <v>0</v>
      </c>
      <c r="K6797" s="1"/>
      <c r="L6797" s="1"/>
      <c r="M6797" s="1"/>
      <c r="N6797" s="1">
        <v>0</v>
      </c>
      <c r="O6797" s="1">
        <v>0</v>
      </c>
      <c r="P6797" s="1">
        <v>650.00320693798415</v>
      </c>
      <c r="Q6797" s="1">
        <v>0</v>
      </c>
      <c r="R6797" s="1">
        <v>503.19506700178806</v>
      </c>
      <c r="S6797" s="1">
        <v>774.97156543315793</v>
      </c>
      <c r="T6797" s="1">
        <v>0</v>
      </c>
      <c r="U6797" s="1">
        <v>0</v>
      </c>
      <c r="V6797" s="1">
        <v>4717.7652116466588</v>
      </c>
      <c r="W6797" s="1">
        <v>2568.5610596742922</v>
      </c>
      <c r="X6797" s="1">
        <v>0</v>
      </c>
      <c r="Y6797" s="1">
        <v>7285.8020751863232</v>
      </c>
      <c r="Z6797" s="1">
        <v>7787.3608245657761</v>
      </c>
      <c r="AA6797" s="1">
        <v>19220.175472248487</v>
      </c>
      <c r="AB6797" s="1"/>
      <c r="AC6797" s="1">
        <v>644.76124559171001</v>
      </c>
      <c r="AD6797" s="1">
        <v>0</v>
      </c>
      <c r="AE6797" s="1">
        <v>48.121205158795917</v>
      </c>
      <c r="AF6797" s="1">
        <v>0</v>
      </c>
      <c r="AG6797" s="1">
        <v>3323.4034935377576</v>
      </c>
      <c r="AH6797" s="1">
        <v>229.11774330748537</v>
      </c>
      <c r="AI6797" s="1"/>
      <c r="AJ6797" s="1">
        <v>0</v>
      </c>
      <c r="AK6797" s="1"/>
      <c r="AL6797" s="1">
        <v>47753.23828125</v>
      </c>
      <c r="AM6797" s="1">
        <v>44180.5859375</v>
      </c>
      <c r="AN6797" s="1">
        <v>3572.650390625</v>
      </c>
      <c r="AO6797" t="s">
        <v>19607</v>
      </c>
    </row>
    <row r="6798" spans="1:41" x14ac:dyDescent="0.25">
      <c r="A6798" s="1">
        <v>2024</v>
      </c>
      <c r="B6798" t="s">
        <v>5315</v>
      </c>
      <c r="C6798" t="s">
        <v>7143</v>
      </c>
      <c r="D6798" t="s">
        <v>7246</v>
      </c>
      <c r="E6798" t="s">
        <v>8062</v>
      </c>
      <c r="F6798" t="s">
        <v>10101</v>
      </c>
      <c r="G6798" t="s">
        <v>12264</v>
      </c>
      <c r="H6798" t="s">
        <v>12757</v>
      </c>
      <c r="I6798" s="1"/>
      <c r="J6798" s="1">
        <v>3051.3356481717192</v>
      </c>
      <c r="K6798" s="1"/>
      <c r="L6798" s="1"/>
      <c r="M6798" s="1">
        <v>0</v>
      </c>
      <c r="N6798" s="1">
        <v>0</v>
      </c>
      <c r="O6798" s="1">
        <v>1250</v>
      </c>
      <c r="P6798" s="1">
        <v>0</v>
      </c>
      <c r="Q6798" s="1">
        <v>0</v>
      </c>
      <c r="R6798" s="1">
        <v>0</v>
      </c>
      <c r="S6798" s="1">
        <v>50</v>
      </c>
      <c r="T6798" s="1">
        <v>1250</v>
      </c>
      <c r="U6798" s="1">
        <v>0</v>
      </c>
      <c r="V6798" s="1">
        <v>0</v>
      </c>
      <c r="W6798" s="1">
        <v>1350</v>
      </c>
      <c r="X6798" s="1">
        <v>0</v>
      </c>
      <c r="Y6798" s="1">
        <v>3976.596</v>
      </c>
      <c r="Z6798" s="1">
        <v>0</v>
      </c>
      <c r="AA6798" s="1">
        <v>11099</v>
      </c>
      <c r="AB6798" s="1">
        <v>0</v>
      </c>
      <c r="AC6798" s="1">
        <v>500</v>
      </c>
      <c r="AD6798" s="1">
        <v>0</v>
      </c>
      <c r="AE6798" s="1">
        <v>310.20150239999998</v>
      </c>
      <c r="AF6798" s="1">
        <v>259.2</v>
      </c>
      <c r="AG6798" s="1">
        <v>326</v>
      </c>
      <c r="AH6798" s="1">
        <v>2234.5</v>
      </c>
      <c r="AI6798" s="1">
        <v>9252</v>
      </c>
      <c r="AJ6798" s="1">
        <v>643</v>
      </c>
      <c r="AK6798" s="1"/>
      <c r="AL6798" s="1">
        <v>35551.83203125</v>
      </c>
      <c r="AM6798" s="1">
        <v>20165.33203125</v>
      </c>
      <c r="AN6798" s="1">
        <v>15386.5</v>
      </c>
      <c r="AO6798" t="s">
        <v>19608</v>
      </c>
    </row>
    <row r="6799" spans="1:41" x14ac:dyDescent="0.25">
      <c r="A6799" s="1">
        <v>2024</v>
      </c>
      <c r="B6799" t="s">
        <v>5316</v>
      </c>
      <c r="C6799" t="s">
        <v>7143</v>
      </c>
      <c r="D6799" t="s">
        <v>7246</v>
      </c>
      <c r="E6799" t="s">
        <v>8062</v>
      </c>
      <c r="F6799" t="s">
        <v>10101</v>
      </c>
      <c r="G6799" t="s">
        <v>12264</v>
      </c>
      <c r="H6799" t="s">
        <v>12757</v>
      </c>
      <c r="I6799" s="1"/>
      <c r="J6799" s="1">
        <v>3054.7120495118388</v>
      </c>
      <c r="K6799" s="1"/>
      <c r="L6799" s="1"/>
      <c r="M6799" s="1">
        <v>11620.978614354228</v>
      </c>
      <c r="N6799" s="1">
        <v>0</v>
      </c>
      <c r="O6799" s="1">
        <v>0</v>
      </c>
      <c r="P6799" s="1">
        <v>0</v>
      </c>
      <c r="Q6799" s="1">
        <v>0</v>
      </c>
      <c r="R6799" s="1">
        <v>288.70590871127473</v>
      </c>
      <c r="S6799" s="1"/>
      <c r="T6799" s="1">
        <v>0</v>
      </c>
      <c r="U6799" s="1">
        <v>0</v>
      </c>
      <c r="V6799" s="1">
        <v>3669.7827203223878</v>
      </c>
      <c r="W6799" s="1">
        <v>1397.6578869832504</v>
      </c>
      <c r="X6799" s="1">
        <v>2038.768177956882</v>
      </c>
      <c r="Y6799" s="1">
        <v>1345.2373160169732</v>
      </c>
      <c r="Z6799" s="1">
        <v>0</v>
      </c>
      <c r="AA6799" s="1">
        <v>16868.767904415243</v>
      </c>
      <c r="AB6799" s="1"/>
      <c r="AC6799" s="1">
        <v>669.91009651985348</v>
      </c>
      <c r="AD6799" s="1">
        <v>0</v>
      </c>
      <c r="AE6799" s="1">
        <v>318.52286874673757</v>
      </c>
      <c r="AF6799" s="1">
        <v>3506.6812660858373</v>
      </c>
      <c r="AG6799" s="1">
        <v>1851.201505584849</v>
      </c>
      <c r="AH6799" s="1">
        <v>987.78318222010944</v>
      </c>
      <c r="AI6799" s="1">
        <v>2197.7920958375189</v>
      </c>
      <c r="AJ6799" s="1">
        <v>0</v>
      </c>
      <c r="AK6799" s="1"/>
      <c r="AL6799" s="1">
        <v>49816.50390625</v>
      </c>
      <c r="AM6799" s="1">
        <v>31573.5234375</v>
      </c>
      <c r="AN6799" s="1">
        <v>18242.98046875</v>
      </c>
      <c r="AO6799" t="s">
        <v>19609</v>
      </c>
    </row>
    <row r="6800" spans="1:41" x14ac:dyDescent="0.25">
      <c r="A6800" s="1">
        <v>2024</v>
      </c>
      <c r="B6800" t="s">
        <v>5317</v>
      </c>
      <c r="C6800" t="s">
        <v>7143</v>
      </c>
      <c r="D6800" t="s">
        <v>7246</v>
      </c>
      <c r="E6800" t="s">
        <v>8062</v>
      </c>
      <c r="F6800" t="s">
        <v>10102</v>
      </c>
      <c r="G6800" t="s">
        <v>12264</v>
      </c>
      <c r="H6800" t="s">
        <v>12757</v>
      </c>
      <c r="I6800" s="1">
        <v>690.25074999999993</v>
      </c>
      <c r="J6800" s="1">
        <v>9415.4177484497304</v>
      </c>
      <c r="K6800" s="1">
        <v>0</v>
      </c>
      <c r="L6800" s="1">
        <v>150</v>
      </c>
      <c r="M6800" s="1">
        <v>11500</v>
      </c>
      <c r="N6800" s="1">
        <v>4509.6833266601561</v>
      </c>
      <c r="O6800" s="1">
        <v>1891.1323400000001</v>
      </c>
      <c r="P6800" s="1">
        <v>1650</v>
      </c>
      <c r="Q6800" s="1">
        <v>0</v>
      </c>
      <c r="R6800" s="1">
        <v>341.79466500000001</v>
      </c>
      <c r="S6800" s="1">
        <v>3675</v>
      </c>
      <c r="T6800" s="1">
        <v>5150</v>
      </c>
      <c r="U6800" s="1">
        <v>150</v>
      </c>
      <c r="V6800" s="1">
        <v>9313</v>
      </c>
      <c r="W6800" s="1">
        <v>2950</v>
      </c>
      <c r="X6800" s="1">
        <v>1025</v>
      </c>
      <c r="Y6800" s="1">
        <v>9480.5639999999985</v>
      </c>
      <c r="Z6800" s="1">
        <v>625.9589457583204</v>
      </c>
      <c r="AA6800" s="1">
        <v>73850</v>
      </c>
      <c r="AB6800" s="1">
        <v>200</v>
      </c>
      <c r="AC6800" s="1">
        <v>2079.6668800000002</v>
      </c>
      <c r="AD6800" s="1">
        <v>3518.6749953530348</v>
      </c>
      <c r="AE6800" s="1">
        <v>5083.0769582867024</v>
      </c>
      <c r="AF6800" s="1">
        <v>2419.1999999999998</v>
      </c>
      <c r="AG6800" s="1">
        <v>12949</v>
      </c>
      <c r="AH6800" s="1">
        <v>4784.5</v>
      </c>
      <c r="AI6800" s="1">
        <v>24098</v>
      </c>
      <c r="AJ6800" s="1">
        <v>7839</v>
      </c>
      <c r="AK6800" s="1">
        <v>240</v>
      </c>
      <c r="AL6800" s="1">
        <v>199578.921875</v>
      </c>
      <c r="AM6800" s="1">
        <v>140546.625</v>
      </c>
      <c r="AN6800" s="1">
        <v>59032.30859375</v>
      </c>
      <c r="AO6800" t="s">
        <v>19610</v>
      </c>
    </row>
    <row r="6801" spans="1:41" x14ac:dyDescent="0.25">
      <c r="A6801" s="1">
        <v>2024</v>
      </c>
      <c r="B6801" t="s">
        <v>5318</v>
      </c>
      <c r="C6801" t="s">
        <v>7143</v>
      </c>
      <c r="D6801" t="s">
        <v>7246</v>
      </c>
      <c r="E6801" t="s">
        <v>8062</v>
      </c>
      <c r="F6801" t="s">
        <v>10102</v>
      </c>
      <c r="G6801" t="s">
        <v>12264</v>
      </c>
      <c r="H6801" t="s">
        <v>12757</v>
      </c>
      <c r="I6801" s="1">
        <v>912.10127425168741</v>
      </c>
      <c r="J6801" s="1">
        <v>4640.5904209459695</v>
      </c>
      <c r="K6801" s="1">
        <v>0</v>
      </c>
      <c r="L6801" s="1">
        <v>377.42121693173272</v>
      </c>
      <c r="M6801" s="1">
        <v>12423.448390669535</v>
      </c>
      <c r="N6801" s="1">
        <v>4379.744672722105</v>
      </c>
      <c r="O6801" s="1">
        <v>1219.1379842481006</v>
      </c>
      <c r="P6801" s="1">
        <v>912.10127425168741</v>
      </c>
      <c r="Q6801" s="1">
        <v>0</v>
      </c>
      <c r="R6801" s="1">
        <v>503.19506700178806</v>
      </c>
      <c r="S6801" s="1">
        <v>774.97156543315793</v>
      </c>
      <c r="T6801" s="1">
        <v>104.83922692548131</v>
      </c>
      <c r="U6801" s="1">
        <v>157.25884038822196</v>
      </c>
      <c r="V6801" s="1">
        <v>10424.164333200606</v>
      </c>
      <c r="W6801" s="1">
        <v>3333.8874162303055</v>
      </c>
      <c r="X6801" s="1">
        <v>4953.6534722289916</v>
      </c>
      <c r="Y6801" s="1">
        <v>15974.353006635587</v>
      </c>
      <c r="Z6801" s="1">
        <v>16232.371584048269</v>
      </c>
      <c r="AA6801" s="1">
        <v>83852.510479538454</v>
      </c>
      <c r="AB6801" s="1">
        <v>32.500160346899207</v>
      </c>
      <c r="AC6801" s="1">
        <v>2308.9440441175479</v>
      </c>
      <c r="AD6801" s="1">
        <v>1362.7200284492037</v>
      </c>
      <c r="AE6801" s="1">
        <v>5351.3067117928922</v>
      </c>
      <c r="AF6801" s="1">
        <v>1104.4812556599456</v>
      </c>
      <c r="AG6801" s="1">
        <v>35087.592467420087</v>
      </c>
      <c r="AH6801" s="1">
        <v>6063.9658856905326</v>
      </c>
      <c r="AI6801" s="1">
        <v>428.79243812521855</v>
      </c>
      <c r="AJ6801" s="1">
        <v>9330.6911963678358</v>
      </c>
      <c r="AK6801" s="1">
        <v>237.98504512084259</v>
      </c>
      <c r="AL6801" s="1">
        <v>222484.734375</v>
      </c>
      <c r="AM6801" s="1">
        <v>191548.828125</v>
      </c>
      <c r="AN6801" s="1">
        <v>30935.90234375</v>
      </c>
      <c r="AO6801" t="s">
        <v>19611</v>
      </c>
    </row>
    <row r="6802" spans="1:41" x14ac:dyDescent="0.25">
      <c r="A6802" s="1">
        <v>2024</v>
      </c>
      <c r="B6802" t="s">
        <v>5319</v>
      </c>
      <c r="C6802" t="s">
        <v>7143</v>
      </c>
      <c r="D6802" t="s">
        <v>7246</v>
      </c>
      <c r="E6802" t="s">
        <v>8062</v>
      </c>
      <c r="F6802" t="s">
        <v>10102</v>
      </c>
      <c r="G6802" t="s">
        <v>12264</v>
      </c>
      <c r="H6802" t="s">
        <v>12757</v>
      </c>
      <c r="I6802" s="1">
        <v>799.51693253211056</v>
      </c>
      <c r="J6802" s="1">
        <v>9425.8362119585545</v>
      </c>
      <c r="K6802" s="1">
        <v>0</v>
      </c>
      <c r="L6802" s="1">
        <v>152.90761334676617</v>
      </c>
      <c r="M6802" s="1">
        <v>24923.940975522884</v>
      </c>
      <c r="N6802" s="1">
        <v>4475.6958864293028</v>
      </c>
      <c r="O6802" s="1">
        <v>780.98311744782143</v>
      </c>
      <c r="P6802" s="1">
        <v>1743.1467921531341</v>
      </c>
      <c r="Q6802" s="1">
        <v>0</v>
      </c>
      <c r="R6802" s="1">
        <v>288.70590871127473</v>
      </c>
      <c r="S6802" s="1">
        <v>316.00906758331672</v>
      </c>
      <c r="T6802" s="1">
        <v>356.78443114245437</v>
      </c>
      <c r="U6802" s="1">
        <v>152.90761334676617</v>
      </c>
      <c r="V6802" s="1">
        <v>13265.245149876453</v>
      </c>
      <c r="W6802" s="1">
        <v>3784.0613689376228</v>
      </c>
      <c r="X6802" s="1">
        <v>4459.8053892806793</v>
      </c>
      <c r="Y6802" s="1">
        <v>8441.7898660179053</v>
      </c>
      <c r="Z6802" s="1">
        <v>129.28268140428662</v>
      </c>
      <c r="AA6802" s="1">
        <v>84047.198752183482</v>
      </c>
      <c r="AB6802" s="1">
        <v>32.620290847310116</v>
      </c>
      <c r="AC6802" s="1">
        <v>1936.0582067690439</v>
      </c>
      <c r="AD6802" s="1">
        <v>3415.4261538092956</v>
      </c>
      <c r="AE6802" s="1">
        <v>5520.1198366909057</v>
      </c>
      <c r="AF6802" s="1">
        <v>5146.0547579809663</v>
      </c>
      <c r="AG6802" s="1">
        <v>19442.712729085808</v>
      </c>
      <c r="AH6802" s="1">
        <v>4115.9802249599543</v>
      </c>
      <c r="AI6802" s="1">
        <v>7984.8355689681284</v>
      </c>
      <c r="AJ6802" s="1">
        <v>9143.8752781366165</v>
      </c>
      <c r="AK6802" s="1">
        <v>244.65218135482584</v>
      </c>
      <c r="AL6802" s="1">
        <v>214526.1875</v>
      </c>
      <c r="AM6802" s="1">
        <v>164111.0625</v>
      </c>
      <c r="AN6802" s="1">
        <v>50415.1015625</v>
      </c>
      <c r="AO6802" t="s">
        <v>19612</v>
      </c>
    </row>
    <row r="6803" spans="1:41" x14ac:dyDescent="0.25">
      <c r="A6803" s="1">
        <v>2024</v>
      </c>
      <c r="B6803" t="s">
        <v>5320</v>
      </c>
      <c r="C6803" t="s">
        <v>7143</v>
      </c>
      <c r="D6803" t="s">
        <v>7246</v>
      </c>
      <c r="E6803" t="s">
        <v>8062</v>
      </c>
      <c r="F6803" t="s">
        <v>10103</v>
      </c>
      <c r="G6803" t="s">
        <v>12264</v>
      </c>
      <c r="H6803" t="s">
        <v>12757</v>
      </c>
      <c r="I6803" s="1">
        <v>390.25074999999993</v>
      </c>
      <c r="J6803" s="1">
        <v>9415.4177484497304</v>
      </c>
      <c r="K6803" s="1">
        <v>0</v>
      </c>
      <c r="L6803" s="1">
        <v>150</v>
      </c>
      <c r="M6803" s="1">
        <v>11500</v>
      </c>
      <c r="N6803" s="1">
        <v>4509.6833266601561</v>
      </c>
      <c r="O6803" s="1">
        <v>1891.1323400000001</v>
      </c>
      <c r="P6803" s="1">
        <v>1650</v>
      </c>
      <c r="Q6803" s="1">
        <v>0</v>
      </c>
      <c r="R6803" s="1">
        <v>341.79466500000001</v>
      </c>
      <c r="S6803" s="1">
        <v>3675</v>
      </c>
      <c r="T6803" s="1">
        <v>5150</v>
      </c>
      <c r="U6803" s="1">
        <v>150</v>
      </c>
      <c r="V6803" s="1">
        <v>9278</v>
      </c>
      <c r="W6803" s="1">
        <v>2950</v>
      </c>
      <c r="X6803" s="1">
        <v>1025</v>
      </c>
      <c r="Y6803" s="1">
        <v>9480.5639999999985</v>
      </c>
      <c r="Z6803" s="1">
        <v>625.9589457583204</v>
      </c>
      <c r="AA6803" s="1">
        <v>73850</v>
      </c>
      <c r="AB6803" s="1">
        <v>200</v>
      </c>
      <c r="AC6803" s="1">
        <v>2079.6668800000002</v>
      </c>
      <c r="AD6803" s="1">
        <v>3518.6749953530348</v>
      </c>
      <c r="AE6803" s="1">
        <v>5083.0769582867024</v>
      </c>
      <c r="AF6803" s="1">
        <v>2419.1999999999998</v>
      </c>
      <c r="AG6803" s="1">
        <v>12949</v>
      </c>
      <c r="AH6803" s="1">
        <v>4784.5</v>
      </c>
      <c r="AI6803" s="1">
        <v>24098</v>
      </c>
      <c r="AJ6803" s="1">
        <v>7839</v>
      </c>
      <c r="AK6803" s="1">
        <v>240</v>
      </c>
      <c r="AL6803" s="1">
        <v>199243.921875</v>
      </c>
      <c r="AM6803" s="1">
        <v>140211.625</v>
      </c>
      <c r="AN6803" s="1">
        <v>59032.30859375</v>
      </c>
      <c r="AO6803" t="s">
        <v>19613</v>
      </c>
    </row>
    <row r="6804" spans="1:41" x14ac:dyDescent="0.25">
      <c r="A6804" s="1">
        <v>2024</v>
      </c>
      <c r="B6804" t="s">
        <v>5321</v>
      </c>
      <c r="C6804" t="s">
        <v>7143</v>
      </c>
      <c r="D6804" t="s">
        <v>7246</v>
      </c>
      <c r="E6804" t="s">
        <v>8062</v>
      </c>
      <c r="F6804" t="s">
        <v>10103</v>
      </c>
      <c r="G6804" t="s">
        <v>12264</v>
      </c>
      <c r="H6804" t="s">
        <v>12757</v>
      </c>
      <c r="I6804" s="1">
        <v>597.58359347524345</v>
      </c>
      <c r="J6804" s="1">
        <v>4640.5904209459695</v>
      </c>
      <c r="K6804" s="1">
        <v>0</v>
      </c>
      <c r="L6804" s="1">
        <v>377.42121693173272</v>
      </c>
      <c r="M6804" s="1">
        <v>12423.448390669535</v>
      </c>
      <c r="N6804" s="1">
        <v>4379.744672722105</v>
      </c>
      <c r="O6804" s="1">
        <v>1219.1379842481006</v>
      </c>
      <c r="P6804" s="1">
        <v>912.10127425168741</v>
      </c>
      <c r="Q6804" s="1">
        <v>0</v>
      </c>
      <c r="R6804" s="1">
        <v>503.19506700178806</v>
      </c>
      <c r="S6804" s="1">
        <v>774.97156543315793</v>
      </c>
      <c r="T6804" s="1">
        <v>104.83922692548131</v>
      </c>
      <c r="U6804" s="1">
        <v>157.25884038822196</v>
      </c>
      <c r="V6804" s="1">
        <v>10283.679769120461</v>
      </c>
      <c r="W6804" s="1">
        <v>3333.8874162303055</v>
      </c>
      <c r="X6804" s="1">
        <v>4953.6534722289916</v>
      </c>
      <c r="Y6804" s="1">
        <v>15974.353006635587</v>
      </c>
      <c r="Z6804" s="1">
        <v>16232.371584048269</v>
      </c>
      <c r="AA6804" s="1">
        <v>83852.510479538454</v>
      </c>
      <c r="AB6804" s="1">
        <v>32.500160346899207</v>
      </c>
      <c r="AC6804" s="1">
        <v>2308.9440441175479</v>
      </c>
      <c r="AD6804" s="1">
        <v>1362.7200284492037</v>
      </c>
      <c r="AE6804" s="1">
        <v>5351.3067117928922</v>
      </c>
      <c r="AF6804" s="1">
        <v>1104.4812556599456</v>
      </c>
      <c r="AG6804" s="1">
        <v>35087.592467420087</v>
      </c>
      <c r="AH6804" s="1">
        <v>6063.9658856905326</v>
      </c>
      <c r="AI6804" s="1">
        <v>428.79243812521855</v>
      </c>
      <c r="AJ6804" s="1">
        <v>9330.6911963678358</v>
      </c>
      <c r="AK6804" s="1">
        <v>237.98504512084259</v>
      </c>
      <c r="AL6804" s="1">
        <v>222029.734375</v>
      </c>
      <c r="AM6804" s="1">
        <v>191093.828125</v>
      </c>
      <c r="AN6804" s="1">
        <v>30935.90234375</v>
      </c>
      <c r="AO6804" t="s">
        <v>19614</v>
      </c>
    </row>
    <row r="6805" spans="1:41" x14ac:dyDescent="0.25">
      <c r="A6805" s="1">
        <v>2024</v>
      </c>
      <c r="B6805" t="s">
        <v>5322</v>
      </c>
      <c r="C6805" t="s">
        <v>7143</v>
      </c>
      <c r="D6805" t="s">
        <v>7246</v>
      </c>
      <c r="E6805" t="s">
        <v>8062</v>
      </c>
      <c r="F6805" t="s">
        <v>10103</v>
      </c>
      <c r="G6805" t="s">
        <v>12264</v>
      </c>
      <c r="H6805" t="s">
        <v>12757</v>
      </c>
      <c r="I6805" s="1">
        <v>493.70170583857828</v>
      </c>
      <c r="J6805" s="1">
        <v>9425.8362119585545</v>
      </c>
      <c r="K6805" s="1">
        <v>0</v>
      </c>
      <c r="L6805" s="1">
        <v>152.90761334676617</v>
      </c>
      <c r="M6805" s="1">
        <v>24923.940975522884</v>
      </c>
      <c r="N6805" s="1">
        <v>4475.6958864293028</v>
      </c>
      <c r="O6805" s="1">
        <v>780.98311744782143</v>
      </c>
      <c r="P6805" s="1">
        <v>1743.1467921531341</v>
      </c>
      <c r="Q6805" s="1">
        <v>0</v>
      </c>
      <c r="R6805" s="1">
        <v>288.70590871127473</v>
      </c>
      <c r="S6805" s="1">
        <v>316.00906758331672</v>
      </c>
      <c r="T6805" s="1">
        <v>356.78443114245437</v>
      </c>
      <c r="U6805" s="1">
        <v>152.90761334676617</v>
      </c>
      <c r="V6805" s="1">
        <v>13131.705834220278</v>
      </c>
      <c r="W6805" s="1">
        <v>3784.0613689376228</v>
      </c>
      <c r="X6805" s="1">
        <v>4459.8053892806793</v>
      </c>
      <c r="Y6805" s="1">
        <v>8441.7898660179053</v>
      </c>
      <c r="Z6805" s="1">
        <v>129.28268140428662</v>
      </c>
      <c r="AA6805" s="1">
        <v>84047.198752183482</v>
      </c>
      <c r="AB6805" s="1">
        <v>32.620290847310116</v>
      </c>
      <c r="AC6805" s="1">
        <v>1936.0582067690439</v>
      </c>
      <c r="AD6805" s="1">
        <v>3415.4261538092956</v>
      </c>
      <c r="AE6805" s="1">
        <v>5520.1198366909057</v>
      </c>
      <c r="AF6805" s="1">
        <v>5146.0547579809663</v>
      </c>
      <c r="AG6805" s="1">
        <v>19442.712729085808</v>
      </c>
      <c r="AH6805" s="1">
        <v>4115.9802249599543</v>
      </c>
      <c r="AI6805" s="1">
        <v>7984.8355689681284</v>
      </c>
      <c r="AJ6805" s="1">
        <v>9143.8752781366165</v>
      </c>
      <c r="AK6805" s="1">
        <v>244.65218135482584</v>
      </c>
      <c r="AL6805" s="1">
        <v>214086.828125</v>
      </c>
      <c r="AM6805" s="1">
        <v>163671.703125</v>
      </c>
      <c r="AN6805" s="1">
        <v>50415.1015625</v>
      </c>
      <c r="AO6805" t="s">
        <v>19615</v>
      </c>
    </row>
    <row r="6806" spans="1:41" x14ac:dyDescent="0.25">
      <c r="A6806" s="1">
        <v>2024</v>
      </c>
      <c r="B6806" t="s">
        <v>5323</v>
      </c>
      <c r="C6806" t="s">
        <v>7143</v>
      </c>
      <c r="D6806" t="s">
        <v>7246</v>
      </c>
      <c r="E6806" t="s">
        <v>8062</v>
      </c>
      <c r="F6806" t="s">
        <v>10104</v>
      </c>
      <c r="G6806" t="s">
        <v>12264</v>
      </c>
      <c r="H6806" t="s">
        <v>12757</v>
      </c>
      <c r="I6806" s="1">
        <v>209.67845385096263</v>
      </c>
      <c r="J6806" s="1">
        <v>1830.3539562085507</v>
      </c>
      <c r="K6806" s="1"/>
      <c r="L6806" s="1"/>
      <c r="M6806" s="1">
        <v>5556.4790270505091</v>
      </c>
      <c r="N6806" s="1">
        <v>373.28467875604804</v>
      </c>
      <c r="O6806" s="1">
        <v>288.30787404507362</v>
      </c>
      <c r="P6806" s="1">
        <v>0</v>
      </c>
      <c r="Q6806" s="1">
        <v>0</v>
      </c>
      <c r="R6806" s="1">
        <v>0</v>
      </c>
      <c r="S6806" s="1"/>
      <c r="T6806" s="1">
        <v>0</v>
      </c>
      <c r="U6806" s="1">
        <v>0</v>
      </c>
      <c r="V6806" s="1">
        <v>0</v>
      </c>
      <c r="W6806" s="1">
        <v>0</v>
      </c>
      <c r="X6806" s="1">
        <v>4612.9259847211779</v>
      </c>
      <c r="Y6806" s="1">
        <v>4363.8279815462338</v>
      </c>
      <c r="Z6806" s="1">
        <v>8313.4529517526535</v>
      </c>
      <c r="AA6806" s="1">
        <v>21669.219813227734</v>
      </c>
      <c r="AB6806" s="1"/>
      <c r="AC6806" s="1">
        <v>0</v>
      </c>
      <c r="AD6806" s="1">
        <v>448.78629199535891</v>
      </c>
      <c r="AE6806" s="1">
        <v>5030.1013367308733</v>
      </c>
      <c r="AF6806" s="1">
        <v>0</v>
      </c>
      <c r="AG6806" s="1">
        <v>10955.699213712796</v>
      </c>
      <c r="AH6806" s="1">
        <v>1966.2806688327871</v>
      </c>
      <c r="AI6806" s="1"/>
      <c r="AJ6806" s="1">
        <v>2725.8199000625141</v>
      </c>
      <c r="AK6806" s="1"/>
      <c r="AL6806" s="1">
        <v>68344.21875</v>
      </c>
      <c r="AM6806" s="1">
        <v>55471.4375</v>
      </c>
      <c r="AN6806" s="1">
        <v>12872.779296875</v>
      </c>
      <c r="AO6806" t="s">
        <v>19616</v>
      </c>
    </row>
    <row r="6807" spans="1:41" x14ac:dyDescent="0.25">
      <c r="A6807" s="1">
        <v>2024</v>
      </c>
      <c r="B6807" t="s">
        <v>5324</v>
      </c>
      <c r="C6807" t="s">
        <v>7143</v>
      </c>
      <c r="D6807" t="s">
        <v>7246</v>
      </c>
      <c r="E6807" t="s">
        <v>8062</v>
      </c>
      <c r="F6807" t="s">
        <v>10104</v>
      </c>
      <c r="G6807" t="s">
        <v>12264</v>
      </c>
      <c r="H6807" t="s">
        <v>12757</v>
      </c>
      <c r="I6807" s="1">
        <v>0</v>
      </c>
      <c r="J6807" s="1">
        <v>3805.1443745048591</v>
      </c>
      <c r="K6807" s="1"/>
      <c r="L6807" s="1"/>
      <c r="M6807" s="1">
        <v>11500</v>
      </c>
      <c r="N6807" s="1">
        <v>0</v>
      </c>
      <c r="O6807" s="1">
        <v>0</v>
      </c>
      <c r="P6807" s="1">
        <v>0</v>
      </c>
      <c r="Q6807" s="1">
        <v>0</v>
      </c>
      <c r="R6807" s="1">
        <v>0</v>
      </c>
      <c r="S6807" s="1">
        <v>3100</v>
      </c>
      <c r="T6807" s="1">
        <v>3900</v>
      </c>
      <c r="U6807" s="1">
        <v>0</v>
      </c>
      <c r="V6807" s="1">
        <v>4000</v>
      </c>
      <c r="W6807" s="1">
        <v>1100</v>
      </c>
      <c r="X6807" s="1">
        <v>900</v>
      </c>
      <c r="Y6807" s="1">
        <v>1536.768</v>
      </c>
      <c r="Z6807" s="1">
        <v>496.07650341247069</v>
      </c>
      <c r="AA6807" s="1">
        <v>34723</v>
      </c>
      <c r="AB6807" s="1">
        <v>0</v>
      </c>
      <c r="AC6807" s="1">
        <v>800</v>
      </c>
      <c r="AD6807" s="1">
        <v>2011.846460153035</v>
      </c>
      <c r="AE6807" s="1">
        <v>4298.1823899107021</v>
      </c>
      <c r="AF6807" s="1">
        <v>1728</v>
      </c>
      <c r="AG6807" s="1">
        <v>2099</v>
      </c>
      <c r="AH6807" s="1">
        <v>1530</v>
      </c>
      <c r="AI6807" s="1">
        <v>9773</v>
      </c>
      <c r="AJ6807" s="1">
        <v>3128</v>
      </c>
      <c r="AK6807" s="1"/>
      <c r="AL6807" s="1">
        <v>90429.0078125</v>
      </c>
      <c r="AM6807" s="1">
        <v>56614.171875</v>
      </c>
      <c r="AN6807" s="1">
        <v>33814.84375</v>
      </c>
      <c r="AO6807" t="s">
        <v>19617</v>
      </c>
    </row>
    <row r="6808" spans="1:41" x14ac:dyDescent="0.25">
      <c r="A6808" s="1">
        <v>2024</v>
      </c>
      <c r="B6808" t="s">
        <v>5325</v>
      </c>
      <c r="C6808" t="s">
        <v>7143</v>
      </c>
      <c r="D6808" t="s">
        <v>7246</v>
      </c>
      <c r="E6808" t="s">
        <v>8062</v>
      </c>
      <c r="F6808" t="s">
        <v>10104</v>
      </c>
      <c r="G6808" t="s">
        <v>12264</v>
      </c>
      <c r="H6808" t="s">
        <v>12757</v>
      </c>
      <c r="I6808" s="1">
        <v>199.87923313302764</v>
      </c>
      <c r="J6808" s="1">
        <v>3809.354889520841</v>
      </c>
      <c r="K6808" s="1"/>
      <c r="L6808" s="1"/>
      <c r="M6808" s="1">
        <v>2905.244653588557</v>
      </c>
      <c r="N6808" s="1">
        <v>365.34343479953964</v>
      </c>
      <c r="O6808" s="1">
        <v>280.33062446907127</v>
      </c>
      <c r="P6808" s="1">
        <v>0</v>
      </c>
      <c r="Q6808" s="1">
        <v>0</v>
      </c>
      <c r="R6808" s="1">
        <v>0</v>
      </c>
      <c r="S6808" s="1">
        <v>101.93840889784411</v>
      </c>
      <c r="T6808" s="1">
        <v>101.93840889784411</v>
      </c>
      <c r="U6808" s="1">
        <v>0</v>
      </c>
      <c r="V6808" s="1">
        <v>6625.9965783598673</v>
      </c>
      <c r="W6808" s="1">
        <v>2095.4050519245793</v>
      </c>
      <c r="X6808" s="1">
        <v>2038.768177956882</v>
      </c>
      <c r="Y6808" s="1">
        <v>3052.3264417220566</v>
      </c>
      <c r="Z6808" s="1">
        <v>0</v>
      </c>
      <c r="AA6808" s="1">
        <v>24694.579555502736</v>
      </c>
      <c r="AB6808" s="1"/>
      <c r="AC6808" s="1">
        <v>0</v>
      </c>
      <c r="AD6808" s="1">
        <v>2044.2471768821383</v>
      </c>
      <c r="AE6808" s="1">
        <v>4195.5236865068446</v>
      </c>
      <c r="AF6808" s="1">
        <v>1490.3395380864808</v>
      </c>
      <c r="AG6808" s="1">
        <v>4277.3356373535389</v>
      </c>
      <c r="AH6808" s="1">
        <v>1007.0626303935044</v>
      </c>
      <c r="AI6808" s="1">
        <v>5536.2749872419135</v>
      </c>
      <c r="AJ6808" s="1">
        <v>3873.6595381180759</v>
      </c>
      <c r="AK6808" s="1"/>
      <c r="AL6808" s="1">
        <v>68695.546875</v>
      </c>
      <c r="AM6808" s="1">
        <v>52584.33984375</v>
      </c>
      <c r="AN6808" s="1">
        <v>16111.2109375</v>
      </c>
      <c r="AO6808" t="s">
        <v>19618</v>
      </c>
    </row>
    <row r="6809" spans="1:41" x14ac:dyDescent="0.25">
      <c r="A6809" s="1">
        <v>2024</v>
      </c>
      <c r="B6809" t="s">
        <v>5325</v>
      </c>
      <c r="C6809" t="s">
        <v>7144</v>
      </c>
      <c r="D6809" t="s">
        <v>7246</v>
      </c>
      <c r="E6809" t="s">
        <v>8063</v>
      </c>
      <c r="F6809" t="s">
        <v>10105</v>
      </c>
      <c r="G6809" t="s">
        <v>12264</v>
      </c>
      <c r="H6809" t="s">
        <v>12757</v>
      </c>
      <c r="I6809" s="1">
        <v>12707.32224643223</v>
      </c>
      <c r="J6809" s="1">
        <v>61144.510101782085</v>
      </c>
      <c r="K6809" s="1">
        <v>1157.0385128376518</v>
      </c>
      <c r="L6809" s="1">
        <v>1172.2917023252073</v>
      </c>
      <c r="M6809" s="1">
        <v>11446.170571029274</v>
      </c>
      <c r="N6809" s="1">
        <v>4808.3829343294101</v>
      </c>
      <c r="O6809" s="1">
        <v>7092.2006272599738</v>
      </c>
      <c r="P6809" s="1">
        <v>8084.3070683706446</v>
      </c>
      <c r="Q6809" s="1">
        <v>3512.278549587114</v>
      </c>
      <c r="R6809" s="1">
        <v>5934.2934777713135</v>
      </c>
      <c r="S6809" s="1">
        <v>10721.677971057446</v>
      </c>
      <c r="T6809" s="1">
        <v>9306.7218863509224</v>
      </c>
      <c r="U6809" s="1">
        <v>988.80256630908787</v>
      </c>
      <c r="V6809" s="1">
        <v>2887.9151240759234</v>
      </c>
      <c r="W6809" s="1">
        <v>4490.4627622813241</v>
      </c>
      <c r="X6809" s="1">
        <v>17419.541127690292</v>
      </c>
      <c r="Y6809" s="1">
        <v>28335.65737365024</v>
      </c>
      <c r="Z6809" s="1">
        <v>6916.217287435511</v>
      </c>
      <c r="AA6809" s="1">
        <v>89653.811241564908</v>
      </c>
      <c r="AB6809" s="1">
        <v>1782.9027716232933</v>
      </c>
      <c r="AC6809" s="1">
        <v>10158.093531732813</v>
      </c>
      <c r="AD6809" s="1">
        <v>11045.824779034288</v>
      </c>
      <c r="AE6809" s="1">
        <v>5951.6461004962157</v>
      </c>
      <c r="AF6809" s="1">
        <v>25036.205133611627</v>
      </c>
      <c r="AG6809" s="1">
        <v>102481.74061726962</v>
      </c>
      <c r="AH6809" s="1">
        <v>16970.302629507289</v>
      </c>
      <c r="AI6809" s="1">
        <v>8692.2881267191678</v>
      </c>
      <c r="AJ6809" s="1">
        <v>20558.938306517201</v>
      </c>
      <c r="AK6809" s="1">
        <v>927.63952097038134</v>
      </c>
      <c r="AL6809" s="1">
        <v>491385.21875</v>
      </c>
      <c r="AM6809" s="1">
        <v>390332.4375</v>
      </c>
      <c r="AN6809" s="1">
        <v>101052.7734375</v>
      </c>
      <c r="AO6809" t="s">
        <v>19619</v>
      </c>
    </row>
    <row r="6810" spans="1:41" x14ac:dyDescent="0.25">
      <c r="A6810" s="1">
        <v>2024</v>
      </c>
      <c r="B6810" t="s">
        <v>5326</v>
      </c>
      <c r="C6810" t="s">
        <v>7144</v>
      </c>
      <c r="D6810" t="s">
        <v>7246</v>
      </c>
      <c r="E6810" t="s">
        <v>8063</v>
      </c>
      <c r="F6810" t="s">
        <v>10105</v>
      </c>
      <c r="G6810" t="s">
        <v>12264</v>
      </c>
      <c r="H6810" t="s">
        <v>12757</v>
      </c>
      <c r="I6810" s="1">
        <v>11265.510375</v>
      </c>
      <c r="J6810" s="1">
        <v>61076.926512068087</v>
      </c>
      <c r="K6810" s="1">
        <v>1793.4153874000001</v>
      </c>
      <c r="L6810" s="1">
        <v>1465</v>
      </c>
      <c r="M6810" s="1">
        <v>16093.704349185369</v>
      </c>
      <c r="N6810" s="1">
        <v>4692.0109584960946</v>
      </c>
      <c r="O6810" s="1">
        <v>6422.8982000000015</v>
      </c>
      <c r="P6810" s="1">
        <v>7334.9939999999997</v>
      </c>
      <c r="Q6810" s="1">
        <v>3951</v>
      </c>
      <c r="R6810" s="1">
        <v>6203.0015051016326</v>
      </c>
      <c r="S6810" s="1">
        <v>12674.25</v>
      </c>
      <c r="T6810" s="1">
        <v>6545</v>
      </c>
      <c r="U6810" s="1">
        <v>915</v>
      </c>
      <c r="V6810" s="1">
        <v>3233</v>
      </c>
      <c r="W6810" s="1">
        <v>4890</v>
      </c>
      <c r="X6810" s="1">
        <v>20104.3</v>
      </c>
      <c r="Y6810" s="1">
        <v>29838.563999999998</v>
      </c>
      <c r="Z6810" s="1">
        <v>6758.0278883186829</v>
      </c>
      <c r="AA6810" s="1">
        <v>86086</v>
      </c>
      <c r="AB6810" s="1">
        <v>2080.4811500000001</v>
      </c>
      <c r="AC6810" s="1">
        <v>8733.081153000001</v>
      </c>
      <c r="AD6810" s="1">
        <v>11448.98147315093</v>
      </c>
      <c r="AE6810" s="1">
        <v>5945.8180615821238</v>
      </c>
      <c r="AF6810" s="1">
        <v>26196.67298304</v>
      </c>
      <c r="AG6810" s="1">
        <v>92023</v>
      </c>
      <c r="AH6810" s="1">
        <v>12362</v>
      </c>
      <c r="AI6810" s="1">
        <v>2526</v>
      </c>
      <c r="AJ6810" s="1">
        <v>23332</v>
      </c>
      <c r="AK6810" s="1">
        <v>810</v>
      </c>
      <c r="AL6810" s="1">
        <v>476800.625</v>
      </c>
      <c r="AM6810" s="1">
        <v>379049.59375</v>
      </c>
      <c r="AN6810" s="1">
        <v>97751.03125</v>
      </c>
      <c r="AO6810" t="s">
        <v>19620</v>
      </c>
    </row>
    <row r="6811" spans="1:41" x14ac:dyDescent="0.25">
      <c r="A6811" s="1">
        <v>2024</v>
      </c>
      <c r="B6811" t="s">
        <v>5327</v>
      </c>
      <c r="C6811" t="s">
        <v>7144</v>
      </c>
      <c r="D6811" t="s">
        <v>7246</v>
      </c>
      <c r="E6811" t="s">
        <v>8063</v>
      </c>
      <c r="F6811" t="s">
        <v>10105</v>
      </c>
      <c r="G6811" t="s">
        <v>12264</v>
      </c>
      <c r="H6811" t="s">
        <v>12757</v>
      </c>
      <c r="I6811" s="1">
        <v>10538.439090549382</v>
      </c>
      <c r="J6811" s="1">
        <v>46797.651156579625</v>
      </c>
      <c r="K6811" s="1">
        <v>1184.0153884789515</v>
      </c>
      <c r="L6811" s="1">
        <v>1205.6511096430352</v>
      </c>
      <c r="M6811" s="1">
        <v>13849.261876856081</v>
      </c>
      <c r="N6811" s="1">
        <v>5975.2309596863142</v>
      </c>
      <c r="O6811" s="1">
        <v>7667.6257383776929</v>
      </c>
      <c r="P6811" s="1">
        <v>9503.3079351083743</v>
      </c>
      <c r="Q6811" s="1">
        <v>4638.2697383188479</v>
      </c>
      <c r="R6811" s="1">
        <v>6734.8576753296011</v>
      </c>
      <c r="S6811" s="1">
        <v>8574.4910945156862</v>
      </c>
      <c r="T6811" s="1">
        <v>9435.5304232933177</v>
      </c>
      <c r="U6811" s="1">
        <v>1121.7797281026501</v>
      </c>
      <c r="V6811" s="1">
        <v>3032.9988349541741</v>
      </c>
      <c r="W6811" s="1">
        <v>3323.4034935377576</v>
      </c>
      <c r="X6811" s="1">
        <v>11064.732009715297</v>
      </c>
      <c r="Y6811" s="1">
        <v>42120.732005715996</v>
      </c>
      <c r="Z6811" s="1">
        <v>10939.768235787149</v>
      </c>
      <c r="AA6811" s="1">
        <v>90085.202520258332</v>
      </c>
      <c r="AB6811" s="1">
        <v>1796.9443495027497</v>
      </c>
      <c r="AC6811" s="1">
        <v>10137.544737646329</v>
      </c>
      <c r="AD6811" s="1">
        <v>13741.091151936789</v>
      </c>
      <c r="AE6811" s="1">
        <v>8032.8642969224156</v>
      </c>
      <c r="AF6811" s="1">
        <v>26528.500116619525</v>
      </c>
      <c r="AG6811" s="1">
        <v>97393.545029233632</v>
      </c>
      <c r="AH6811" s="1">
        <v>14232.082313974475</v>
      </c>
      <c r="AI6811" s="1">
        <v>981.29516402250511</v>
      </c>
      <c r="AJ6811" s="1">
        <v>21571.308404353178</v>
      </c>
      <c r="AK6811" s="1">
        <v>954.03696502187995</v>
      </c>
      <c r="AL6811" s="1">
        <v>483162.15625</v>
      </c>
      <c r="AM6811" s="1">
        <v>396357.65625</v>
      </c>
      <c r="AN6811" s="1">
        <v>86804.515625</v>
      </c>
      <c r="AO6811" t="s">
        <v>19621</v>
      </c>
    </row>
    <row r="6812" spans="1:41" x14ac:dyDescent="0.25">
      <c r="A6812" s="1">
        <v>2024</v>
      </c>
      <c r="B6812" t="s">
        <v>5328</v>
      </c>
      <c r="C6812" t="s">
        <v>7144</v>
      </c>
      <c r="D6812" t="s">
        <v>7246</v>
      </c>
      <c r="E6812" t="s">
        <v>8063</v>
      </c>
      <c r="F6812" t="s">
        <v>10106</v>
      </c>
      <c r="G6812" t="s">
        <v>12264</v>
      </c>
      <c r="H6812" t="s">
        <v>12757</v>
      </c>
      <c r="I6812" s="1">
        <v>11065.510375</v>
      </c>
      <c r="J6812" s="1">
        <v>61076.926512068087</v>
      </c>
      <c r="K6812" s="1">
        <v>1793.4153874000001</v>
      </c>
      <c r="L6812" s="1">
        <v>1465</v>
      </c>
      <c r="M6812" s="1">
        <v>16093.704349185369</v>
      </c>
      <c r="N6812" s="1">
        <v>4427.0109584960946</v>
      </c>
      <c r="O6812" s="1">
        <v>6422.8982000000015</v>
      </c>
      <c r="P6812" s="1">
        <v>7334.9939999999997</v>
      </c>
      <c r="Q6812" s="1">
        <v>3951</v>
      </c>
      <c r="R6812" s="1">
        <v>6203.0015051016326</v>
      </c>
      <c r="S6812" s="1">
        <v>12674.25</v>
      </c>
      <c r="T6812" s="1">
        <v>6545</v>
      </c>
      <c r="U6812" s="1">
        <v>915</v>
      </c>
      <c r="V6812" s="1">
        <v>3221</v>
      </c>
      <c r="W6812" s="1">
        <v>4890</v>
      </c>
      <c r="X6812" s="1">
        <v>20104.3</v>
      </c>
      <c r="Y6812" s="1">
        <v>29838.563999999998</v>
      </c>
      <c r="Z6812" s="1">
        <v>6758.0278883186829</v>
      </c>
      <c r="AA6812" s="1">
        <v>86086</v>
      </c>
      <c r="AB6812" s="1">
        <v>2080.4811500000001</v>
      </c>
      <c r="AC6812" s="1">
        <v>8733.081153000001</v>
      </c>
      <c r="AD6812" s="1">
        <v>11448.98147315093</v>
      </c>
      <c r="AE6812" s="1">
        <v>5945.8180615821238</v>
      </c>
      <c r="AF6812" s="1">
        <v>26196.67298304</v>
      </c>
      <c r="AG6812" s="1">
        <v>92023</v>
      </c>
      <c r="AH6812" s="1">
        <v>11764</v>
      </c>
      <c r="AI6812" s="1">
        <v>2526</v>
      </c>
      <c r="AJ6812" s="1">
        <v>23332</v>
      </c>
      <c r="AK6812" s="1">
        <v>810</v>
      </c>
      <c r="AL6812" s="1">
        <v>475725.625</v>
      </c>
      <c r="AM6812" s="1">
        <v>378572.59375</v>
      </c>
      <c r="AN6812" s="1">
        <v>97153.03125</v>
      </c>
      <c r="AO6812" t="s">
        <v>19622</v>
      </c>
    </row>
    <row r="6813" spans="1:41" x14ac:dyDescent="0.25">
      <c r="A6813" s="1">
        <v>2024</v>
      </c>
      <c r="B6813" t="s">
        <v>5329</v>
      </c>
      <c r="C6813" t="s">
        <v>7144</v>
      </c>
      <c r="D6813" t="s">
        <v>7246</v>
      </c>
      <c r="E6813" t="s">
        <v>8063</v>
      </c>
      <c r="F6813" t="s">
        <v>10106</v>
      </c>
      <c r="G6813" t="s">
        <v>12264</v>
      </c>
      <c r="H6813" t="s">
        <v>12757</v>
      </c>
      <c r="I6813" s="1">
        <v>10328.760636698418</v>
      </c>
      <c r="J6813" s="1">
        <v>46797.651156579625</v>
      </c>
      <c r="K6813" s="1">
        <v>1184.0153884789515</v>
      </c>
      <c r="L6813" s="1">
        <v>1205.6511096430352</v>
      </c>
      <c r="M6813" s="1">
        <v>13849.261876856081</v>
      </c>
      <c r="N6813" s="1">
        <v>5907.085462184752</v>
      </c>
      <c r="O6813" s="1">
        <v>7667.6257383776929</v>
      </c>
      <c r="P6813" s="1">
        <v>9503.3079351083743</v>
      </c>
      <c r="Q6813" s="1">
        <v>4638.2697383188479</v>
      </c>
      <c r="R6813" s="1">
        <v>6734.8576753296011</v>
      </c>
      <c r="S6813" s="1">
        <v>8574.4910945156862</v>
      </c>
      <c r="T6813" s="1">
        <v>9435.5304232933177</v>
      </c>
      <c r="U6813" s="1">
        <v>1121.7797281026501</v>
      </c>
      <c r="V6813" s="1">
        <v>2886.2239172585005</v>
      </c>
      <c r="W6813" s="1">
        <v>3323.4034935377576</v>
      </c>
      <c r="X6813" s="1">
        <v>11064.732009715297</v>
      </c>
      <c r="Y6813" s="1">
        <v>42120.732005715996</v>
      </c>
      <c r="Z6813" s="1">
        <v>10939.768235787149</v>
      </c>
      <c r="AA6813" s="1">
        <v>90085.202520258332</v>
      </c>
      <c r="AB6813" s="1">
        <v>1796.9443495027497</v>
      </c>
      <c r="AC6813" s="1">
        <v>10137.544737646329</v>
      </c>
      <c r="AD6813" s="1">
        <v>13741.091151936789</v>
      </c>
      <c r="AE6813" s="1">
        <v>8032.8642969224156</v>
      </c>
      <c r="AF6813" s="1">
        <v>26528.500116619525</v>
      </c>
      <c r="AG6813" s="1">
        <v>97393.545029233632</v>
      </c>
      <c r="AH6813" s="1">
        <v>13761.878381213692</v>
      </c>
      <c r="AI6813" s="1">
        <v>981.29516402250511</v>
      </c>
      <c r="AJ6813" s="1">
        <v>21571.308404353178</v>
      </c>
      <c r="AK6813" s="1">
        <v>954.03696502187995</v>
      </c>
      <c r="AL6813" s="1">
        <v>482267.3125</v>
      </c>
      <c r="AM6813" s="1">
        <v>395933.0625</v>
      </c>
      <c r="AN6813" s="1">
        <v>86334.3046875</v>
      </c>
      <c r="AO6813" t="s">
        <v>19623</v>
      </c>
    </row>
    <row r="6814" spans="1:41" x14ac:dyDescent="0.25">
      <c r="A6814" s="1">
        <v>2024</v>
      </c>
      <c r="B6814" t="s">
        <v>5330</v>
      </c>
      <c r="C6814" t="s">
        <v>7144</v>
      </c>
      <c r="D6814" t="s">
        <v>7246</v>
      </c>
      <c r="E6814" t="s">
        <v>8063</v>
      </c>
      <c r="F6814" t="s">
        <v>10106</v>
      </c>
      <c r="G6814" t="s">
        <v>12264</v>
      </c>
      <c r="H6814" t="s">
        <v>12757</v>
      </c>
      <c r="I6814" s="1">
        <v>12503.445428636542</v>
      </c>
      <c r="J6814" s="1">
        <v>61144.510101782085</v>
      </c>
      <c r="K6814" s="1">
        <v>1157.0385128376518</v>
      </c>
      <c r="L6814" s="1">
        <v>1172.2917023252073</v>
      </c>
      <c r="M6814" s="1">
        <v>11446.170571029274</v>
      </c>
      <c r="N6814" s="1">
        <v>4742.122968545812</v>
      </c>
      <c r="O6814" s="1">
        <v>7092.2006272599738</v>
      </c>
      <c r="P6814" s="1">
        <v>8084.3070683706446</v>
      </c>
      <c r="Q6814" s="1">
        <v>3512.278549587114</v>
      </c>
      <c r="R6814" s="1">
        <v>5934.2934777713135</v>
      </c>
      <c r="S6814" s="1">
        <v>10721.677971057446</v>
      </c>
      <c r="T6814" s="1">
        <v>9306.7218863509224</v>
      </c>
      <c r="U6814" s="1">
        <v>988.80256630908787</v>
      </c>
      <c r="V6814" s="1">
        <v>2854.2754491396349</v>
      </c>
      <c r="W6814" s="1">
        <v>4490.4627622813241</v>
      </c>
      <c r="X6814" s="1">
        <v>17419.541127690292</v>
      </c>
      <c r="Y6814" s="1">
        <v>28335.65737365024</v>
      </c>
      <c r="Z6814" s="1">
        <v>6916.217287435511</v>
      </c>
      <c r="AA6814" s="1">
        <v>89653.811241564908</v>
      </c>
      <c r="AB6814" s="1">
        <v>1782.9027716232933</v>
      </c>
      <c r="AC6814" s="1">
        <v>10158.093531732813</v>
      </c>
      <c r="AD6814" s="1">
        <v>11045.824779034288</v>
      </c>
      <c r="AE6814" s="1">
        <v>5951.6461004962157</v>
      </c>
      <c r="AF6814" s="1">
        <v>25036.205133611627</v>
      </c>
      <c r="AG6814" s="1">
        <v>102481.74061726962</v>
      </c>
      <c r="AH6814" s="1">
        <v>16302.096359181918</v>
      </c>
      <c r="AI6814" s="1">
        <v>8692.2881267191678</v>
      </c>
      <c r="AJ6814" s="1">
        <v>20558.938306517201</v>
      </c>
      <c r="AK6814" s="1">
        <v>927.63952097038134</v>
      </c>
      <c r="AL6814" s="1">
        <v>490413.21875</v>
      </c>
      <c r="AM6814" s="1">
        <v>390028.65625</v>
      </c>
      <c r="AN6814" s="1">
        <v>100384.5625</v>
      </c>
      <c r="AO6814" t="s">
        <v>19624</v>
      </c>
    </row>
    <row r="6815" spans="1:41" x14ac:dyDescent="0.25">
      <c r="A6815" s="1">
        <v>2024</v>
      </c>
      <c r="B6815" t="s">
        <v>5331</v>
      </c>
      <c r="C6815" t="s">
        <v>7144</v>
      </c>
      <c r="D6815" t="s">
        <v>7246</v>
      </c>
      <c r="E6815" t="s">
        <v>8063</v>
      </c>
      <c r="F6815" t="s">
        <v>10107</v>
      </c>
      <c r="G6815" t="s">
        <v>12264</v>
      </c>
      <c r="H6815" t="s">
        <v>12757</v>
      </c>
      <c r="I6815" s="1">
        <v>209.67845385096263</v>
      </c>
      <c r="J6815" s="1"/>
      <c r="K6815" s="1"/>
      <c r="L6815" s="1"/>
      <c r="M6815" s="1">
        <v>0</v>
      </c>
      <c r="N6815" s="1">
        <v>68.145497501562858</v>
      </c>
      <c r="O6815" s="1">
        <v>0</v>
      </c>
      <c r="P6815" s="1"/>
      <c r="Q6815" s="1">
        <v>0</v>
      </c>
      <c r="R6815" s="1"/>
      <c r="S6815" s="1"/>
      <c r="T6815" s="1"/>
      <c r="U6815" s="1"/>
      <c r="V6815" s="1">
        <v>146.77491769567382</v>
      </c>
      <c r="W6815" s="1"/>
      <c r="X6815" s="1">
        <v>0</v>
      </c>
      <c r="Y6815" s="1">
        <v>0</v>
      </c>
      <c r="Z6815" s="1"/>
      <c r="AA6815" s="1">
        <v>0</v>
      </c>
      <c r="AB6815" s="1"/>
      <c r="AC6815" s="1"/>
      <c r="AD6815" s="1">
        <v>0</v>
      </c>
      <c r="AE6815" s="1"/>
      <c r="AF6815" s="1">
        <v>0</v>
      </c>
      <c r="AG6815" s="1"/>
      <c r="AH6815" s="1">
        <v>470.20393276078369</v>
      </c>
      <c r="AI6815" s="1">
        <v>0</v>
      </c>
      <c r="AJ6815" s="1"/>
      <c r="AK6815" s="1"/>
      <c r="AL6815" s="1">
        <v>894.80279541015625</v>
      </c>
      <c r="AM6815" s="1">
        <v>424.598876953125</v>
      </c>
      <c r="AN6815" s="1">
        <v>470.20391845703125</v>
      </c>
      <c r="AO6815" t="s">
        <v>19625</v>
      </c>
    </row>
    <row r="6816" spans="1:41" x14ac:dyDescent="0.25">
      <c r="A6816" s="1">
        <v>2024</v>
      </c>
      <c r="B6816" t="s">
        <v>5332</v>
      </c>
      <c r="C6816" t="s">
        <v>7144</v>
      </c>
      <c r="D6816" t="s">
        <v>7246</v>
      </c>
      <c r="E6816" t="s">
        <v>8063</v>
      </c>
      <c r="F6816" t="s">
        <v>10107</v>
      </c>
      <c r="G6816" t="s">
        <v>12264</v>
      </c>
      <c r="H6816" t="s">
        <v>12757</v>
      </c>
      <c r="I6816" s="1">
        <v>203.87681779568823</v>
      </c>
      <c r="J6816" s="1">
        <v>0</v>
      </c>
      <c r="K6816" s="1"/>
      <c r="L6816" s="1"/>
      <c r="M6816" s="1">
        <v>0</v>
      </c>
      <c r="N6816" s="1">
        <v>66.259965783598673</v>
      </c>
      <c r="O6816" s="1">
        <v>0</v>
      </c>
      <c r="P6816" s="1"/>
      <c r="Q6816" s="1">
        <v>0</v>
      </c>
      <c r="R6816" s="1"/>
      <c r="S6816" s="1"/>
      <c r="T6816" s="1">
        <v>0</v>
      </c>
      <c r="U6816" s="1"/>
      <c r="V6816" s="1">
        <v>33.639674936288557</v>
      </c>
      <c r="W6816" s="1"/>
      <c r="X6816" s="1">
        <v>0</v>
      </c>
      <c r="Y6816" s="1"/>
      <c r="Z6816" s="1"/>
      <c r="AA6816" s="1">
        <v>0</v>
      </c>
      <c r="AB6816" s="1"/>
      <c r="AC6816" s="1">
        <v>0</v>
      </c>
      <c r="AD6816" s="1">
        <v>0</v>
      </c>
      <c r="AE6816" s="1"/>
      <c r="AF6816" s="1">
        <v>0</v>
      </c>
      <c r="AG6816" s="1"/>
      <c r="AH6816" s="1">
        <v>668.20627032536811</v>
      </c>
      <c r="AI6816" s="1">
        <v>0</v>
      </c>
      <c r="AJ6816" s="1"/>
      <c r="AK6816" s="1"/>
      <c r="AL6816" s="1">
        <v>971.98272705078125</v>
      </c>
      <c r="AM6816" s="1">
        <v>303.77645874023438</v>
      </c>
      <c r="AN6816" s="1">
        <v>668.206298828125</v>
      </c>
      <c r="AO6816" t="s">
        <v>19626</v>
      </c>
    </row>
    <row r="6817" spans="1:41" x14ac:dyDescent="0.25">
      <c r="A6817" s="1">
        <v>2024</v>
      </c>
      <c r="B6817" t="s">
        <v>5333</v>
      </c>
      <c r="C6817" t="s">
        <v>7144</v>
      </c>
      <c r="D6817" t="s">
        <v>7246</v>
      </c>
      <c r="E6817" t="s">
        <v>8063</v>
      </c>
      <c r="F6817" t="s">
        <v>10107</v>
      </c>
      <c r="G6817" t="s">
        <v>12264</v>
      </c>
      <c r="H6817" t="s">
        <v>12757</v>
      </c>
      <c r="I6817" s="1">
        <v>200</v>
      </c>
      <c r="J6817" s="1"/>
      <c r="K6817" s="1"/>
      <c r="L6817" s="1"/>
      <c r="M6817" s="1">
        <v>0</v>
      </c>
      <c r="N6817" s="1">
        <v>265</v>
      </c>
      <c r="O6817" s="1"/>
      <c r="P6817" s="1"/>
      <c r="Q6817" s="1">
        <v>0</v>
      </c>
      <c r="R6817" s="1"/>
      <c r="S6817" s="1"/>
      <c r="T6817" s="1">
        <v>0</v>
      </c>
      <c r="U6817" s="1"/>
      <c r="V6817" s="1">
        <v>12</v>
      </c>
      <c r="W6817" s="1"/>
      <c r="X6817" s="1">
        <v>0</v>
      </c>
      <c r="Y6817" s="1"/>
      <c r="Z6817" s="1"/>
      <c r="AA6817" s="1"/>
      <c r="AB6817" s="1">
        <v>0</v>
      </c>
      <c r="AC6817" s="1">
        <v>0</v>
      </c>
      <c r="AD6817" s="1">
        <v>0</v>
      </c>
      <c r="AE6817" s="1"/>
      <c r="AF6817" s="1">
        <v>0</v>
      </c>
      <c r="AG6817" s="1"/>
      <c r="AH6817" s="1">
        <v>598</v>
      </c>
      <c r="AI6817" s="1">
        <v>0</v>
      </c>
      <c r="AJ6817" s="1">
        <v>0</v>
      </c>
      <c r="AK6817" s="1"/>
      <c r="AL6817" s="1">
        <v>1075</v>
      </c>
      <c r="AM6817" s="1">
        <v>477</v>
      </c>
      <c r="AN6817" s="1">
        <v>598</v>
      </c>
      <c r="AO6817" t="s">
        <v>19627</v>
      </c>
    </row>
    <row r="6818" spans="1:41" x14ac:dyDescent="0.25">
      <c r="A6818" s="1">
        <v>2024</v>
      </c>
      <c r="B6818" t="s">
        <v>5333</v>
      </c>
      <c r="C6818" t="s">
        <v>7144</v>
      </c>
      <c r="D6818" t="s">
        <v>7246</v>
      </c>
      <c r="E6818" t="s">
        <v>8063</v>
      </c>
      <c r="F6818" t="s">
        <v>10108</v>
      </c>
      <c r="G6818" t="s">
        <v>12264</v>
      </c>
      <c r="H6818" t="s">
        <v>12757</v>
      </c>
      <c r="I6818" s="1">
        <v>515.11249999999984</v>
      </c>
      <c r="J6818" s="1">
        <v>2804.78674049459</v>
      </c>
      <c r="K6818" s="1">
        <v>0</v>
      </c>
      <c r="L6818" s="1"/>
      <c r="M6818" s="1">
        <v>900</v>
      </c>
      <c r="N6818" s="1">
        <v>2953.2530058593752</v>
      </c>
      <c r="O6818" s="1">
        <v>221.68299999999999</v>
      </c>
      <c r="P6818" s="1">
        <v>403.08499999999998</v>
      </c>
      <c r="Q6818" s="1">
        <v>576</v>
      </c>
      <c r="R6818" s="1">
        <v>273.50334340347501</v>
      </c>
      <c r="S6818" s="1">
        <v>793</v>
      </c>
      <c r="T6818" s="1">
        <v>150</v>
      </c>
      <c r="U6818" s="1">
        <v>770</v>
      </c>
      <c r="V6818" s="1">
        <v>750</v>
      </c>
      <c r="W6818" s="1">
        <v>54</v>
      </c>
      <c r="X6818" s="1">
        <v>340</v>
      </c>
      <c r="Y6818" s="1">
        <v>595.08000000000004</v>
      </c>
      <c r="Z6818" s="1">
        <v>10.001333695616839</v>
      </c>
      <c r="AA6818" s="1">
        <v>6344</v>
      </c>
      <c r="AB6818" s="1">
        <v>0</v>
      </c>
      <c r="AC6818" s="1">
        <v>1157.6801599999999</v>
      </c>
      <c r="AD6818" s="1">
        <v>688.0931599999999</v>
      </c>
      <c r="AE6818" s="1">
        <v>120</v>
      </c>
      <c r="AF6818" s="1">
        <v>3318.8083430400002</v>
      </c>
      <c r="AG6818" s="1">
        <v>29092</v>
      </c>
      <c r="AH6818" s="1">
        <v>789.58100000000002</v>
      </c>
      <c r="AI6818" s="1"/>
      <c r="AJ6818" s="1">
        <v>2500</v>
      </c>
      <c r="AK6818" s="1"/>
      <c r="AL6818" s="1">
        <v>56119.66796875</v>
      </c>
      <c r="AM6818" s="1">
        <v>52183.3125</v>
      </c>
      <c r="AN6818" s="1">
        <v>3936.357421875</v>
      </c>
      <c r="AO6818" t="s">
        <v>19628</v>
      </c>
    </row>
    <row r="6819" spans="1:41" x14ac:dyDescent="0.25">
      <c r="A6819" s="1">
        <v>2024</v>
      </c>
      <c r="B6819" t="s">
        <v>5334</v>
      </c>
      <c r="C6819" t="s">
        <v>7144</v>
      </c>
      <c r="D6819" t="s">
        <v>7246</v>
      </c>
      <c r="E6819" t="s">
        <v>8063</v>
      </c>
      <c r="F6819" t="s">
        <v>10108</v>
      </c>
      <c r="G6819" t="s">
        <v>12264</v>
      </c>
      <c r="H6819" t="s">
        <v>12757</v>
      </c>
      <c r="I6819" s="1">
        <v>576.61574809014724</v>
      </c>
      <c r="J6819" s="1">
        <v>2573.6129534720289</v>
      </c>
      <c r="K6819" s="1">
        <v>85.129452263490805</v>
      </c>
      <c r="L6819" s="1"/>
      <c r="M6819" s="1">
        <v>534.6800573199547</v>
      </c>
      <c r="N6819" s="1">
        <v>3703.222274040475</v>
      </c>
      <c r="O6819" s="1">
        <v>232.41074342521472</v>
      </c>
      <c r="P6819" s="1">
        <v>343.96177765846534</v>
      </c>
      <c r="Q6819" s="1">
        <v>387.88086112285976</v>
      </c>
      <c r="R6819" s="1">
        <v>0</v>
      </c>
      <c r="S6819" s="1">
        <v>1058.4295768406587</v>
      </c>
      <c r="T6819" s="1">
        <v>393.1471009705549</v>
      </c>
      <c r="U6819" s="1">
        <v>1058.8761919473611</v>
      </c>
      <c r="V6819" s="1">
        <v>629.03536155288782</v>
      </c>
      <c r="W6819" s="1">
        <v>178.22668577331822</v>
      </c>
      <c r="X6819" s="1">
        <v>246.37218327488108</v>
      </c>
      <c r="Y6819" s="1">
        <v>613.99093248908127</v>
      </c>
      <c r="Z6819" s="1">
        <v>6.0327369135508135</v>
      </c>
      <c r="AA6819" s="1">
        <v>6284.0632619133494</v>
      </c>
      <c r="AB6819" s="1"/>
      <c r="AC6819" s="1">
        <v>1555.9318515420573</v>
      </c>
      <c r="AD6819" s="1">
        <v>0</v>
      </c>
      <c r="AE6819" s="1">
        <v>203.46201189041622</v>
      </c>
      <c r="AF6819" s="1">
        <v>4053.8753781313426</v>
      </c>
      <c r="AG6819" s="1">
        <v>31838.624824999421</v>
      </c>
      <c r="AH6819" s="1">
        <v>882.5960722453591</v>
      </c>
      <c r="AI6819" s="1"/>
      <c r="AJ6819" s="1">
        <v>1048.3922692548131</v>
      </c>
      <c r="AK6819" s="1"/>
      <c r="AL6819" s="1">
        <v>58488.5703125</v>
      </c>
      <c r="AM6819" s="1">
        <v>54877.578125</v>
      </c>
      <c r="AN6819" s="1">
        <v>3610.9921875</v>
      </c>
      <c r="AO6819" t="s">
        <v>19629</v>
      </c>
    </row>
    <row r="6820" spans="1:41" x14ac:dyDescent="0.25">
      <c r="A6820" s="1">
        <v>2024</v>
      </c>
      <c r="B6820" t="s">
        <v>5335</v>
      </c>
      <c r="C6820" t="s">
        <v>7144</v>
      </c>
      <c r="D6820" t="s">
        <v>7246</v>
      </c>
      <c r="E6820" t="s">
        <v>8063</v>
      </c>
      <c r="F6820" t="s">
        <v>10108</v>
      </c>
      <c r="G6820" t="s">
        <v>12264</v>
      </c>
      <c r="H6820" t="s">
        <v>12757</v>
      </c>
      <c r="I6820" s="1">
        <v>699.57731596559677</v>
      </c>
      <c r="J6820" s="1">
        <v>2807.8903275139437</v>
      </c>
      <c r="K6820" s="1">
        <v>0</v>
      </c>
      <c r="L6820" s="1"/>
      <c r="M6820" s="1">
        <v>1080.5471343171475</v>
      </c>
      <c r="N6820" s="1">
        <v>2368.5874789086456</v>
      </c>
      <c r="O6820" s="1">
        <v>225.98012299700775</v>
      </c>
      <c r="P6820" s="1">
        <v>487.35224217925798</v>
      </c>
      <c r="Q6820" s="1">
        <v>293.48139952802694</v>
      </c>
      <c r="R6820" s="1">
        <v>0</v>
      </c>
      <c r="S6820" s="1">
        <v>980.64749359726034</v>
      </c>
      <c r="T6820" s="1">
        <v>387.36595381180763</v>
      </c>
      <c r="U6820" s="1">
        <v>927.63952097038134</v>
      </c>
      <c r="V6820" s="1">
        <v>509.69204448922051</v>
      </c>
      <c r="W6820" s="1">
        <v>59.497820266314839</v>
      </c>
      <c r="X6820" s="1">
        <v>417.94747648116083</v>
      </c>
      <c r="Y6820" s="1">
        <v>508.72107362034274</v>
      </c>
      <c r="Z6820" s="1">
        <v>6.2143856693540585</v>
      </c>
      <c r="AA6820" s="1">
        <v>6255.9601540606927</v>
      </c>
      <c r="AB6820" s="1">
        <v>0</v>
      </c>
      <c r="AC6820" s="1">
        <v>679.83598039315734</v>
      </c>
      <c r="AD6820" s="1">
        <v>0</v>
      </c>
      <c r="AE6820" s="1">
        <v>119.89244368490846</v>
      </c>
      <c r="AF6820" s="1">
        <v>4330.1201609881136</v>
      </c>
      <c r="AG6820" s="1">
        <v>32983.191582986437</v>
      </c>
      <c r="AH6820" s="1">
        <v>1055.1761736316244</v>
      </c>
      <c r="AI6820" s="1">
        <v>0</v>
      </c>
      <c r="AJ6820" s="1">
        <v>898.07738239000662</v>
      </c>
      <c r="AK6820" s="1"/>
      <c r="AL6820" s="1">
        <v>58083.3984375</v>
      </c>
      <c r="AM6820" s="1">
        <v>53876.234375</v>
      </c>
      <c r="AN6820" s="1">
        <v>4207.162109375</v>
      </c>
      <c r="AO6820" t="s">
        <v>19630</v>
      </c>
    </row>
    <row r="6821" spans="1:41" x14ac:dyDescent="0.25">
      <c r="A6821" s="1">
        <v>2024</v>
      </c>
      <c r="B6821" t="s">
        <v>5335</v>
      </c>
      <c r="C6821" t="s">
        <v>7144</v>
      </c>
      <c r="D6821" t="s">
        <v>7246</v>
      </c>
      <c r="E6821" t="s">
        <v>8063</v>
      </c>
      <c r="F6821" t="s">
        <v>10109</v>
      </c>
      <c r="G6821" t="s">
        <v>12264</v>
      </c>
      <c r="H6821" t="s">
        <v>12757</v>
      </c>
      <c r="I6821" s="1">
        <v>6106.3105722139944</v>
      </c>
      <c r="J6821" s="1">
        <v>29797.669312901438</v>
      </c>
      <c r="K6821" s="1">
        <v>792.89001569776849</v>
      </c>
      <c r="L6821" s="1">
        <v>764.53806673383076</v>
      </c>
      <c r="M6821" s="1">
        <v>8074.5576967330799</v>
      </c>
      <c r="N6821" s="1">
        <v>1380.7994446591906</v>
      </c>
      <c r="O6821" s="1">
        <v>4035.8465028884038</v>
      </c>
      <c r="P6821" s="1">
        <v>3626.2173025117163</v>
      </c>
      <c r="Q6821" s="1">
        <v>187.79415242272518</v>
      </c>
      <c r="R6821" s="1">
        <v>2234.9062197243838</v>
      </c>
      <c r="S6821" s="1">
        <v>4587.2284004029852</v>
      </c>
      <c r="T6821" s="1">
        <v>4029.1156116872885</v>
      </c>
      <c r="U6821" s="1">
        <v>0</v>
      </c>
      <c r="V6821" s="1">
        <v>2018.3804961773133</v>
      </c>
      <c r="W6821" s="1">
        <v>2360.4407967472544</v>
      </c>
      <c r="X6821" s="1">
        <v>5961.8678443904128</v>
      </c>
      <c r="Y6821" s="1">
        <v>9109.0871738839196</v>
      </c>
      <c r="Z6821" s="1">
        <v>4464.9985311103483</v>
      </c>
      <c r="AA6821" s="1">
        <v>52577.792541330033</v>
      </c>
      <c r="AB6821" s="1">
        <v>1198.7956886386467</v>
      </c>
      <c r="AC6821" s="1">
        <v>5955.1113748418447</v>
      </c>
      <c r="AD6821" s="1">
        <v>4762.3228397832027</v>
      </c>
      <c r="AE6821" s="1">
        <v>3410.1001568719648</v>
      </c>
      <c r="AF6821" s="1">
        <v>15005.965807897819</v>
      </c>
      <c r="AG6821" s="1">
        <v>12118.438049775707</v>
      </c>
      <c r="AH6821" s="1">
        <v>8749.9445972850153</v>
      </c>
      <c r="AI6821" s="1"/>
      <c r="AJ6821" s="1">
        <v>7405.8254064283747</v>
      </c>
      <c r="AK6821" s="1">
        <v>328.24167665105801</v>
      </c>
      <c r="AL6821" s="1">
        <v>201045.171875</v>
      </c>
      <c r="AM6821" s="1">
        <v>156163.9375</v>
      </c>
      <c r="AN6821" s="1">
        <v>44881.25</v>
      </c>
      <c r="AO6821" t="s">
        <v>19631</v>
      </c>
    </row>
    <row r="6822" spans="1:41" x14ac:dyDescent="0.25">
      <c r="A6822" s="1">
        <v>2024</v>
      </c>
      <c r="B6822" t="s">
        <v>5336</v>
      </c>
      <c r="C6822" t="s">
        <v>7144</v>
      </c>
      <c r="D6822" t="s">
        <v>7246</v>
      </c>
      <c r="E6822" t="s">
        <v>8063</v>
      </c>
      <c r="F6822" t="s">
        <v>10109</v>
      </c>
      <c r="G6822" t="s">
        <v>12264</v>
      </c>
      <c r="H6822" t="s">
        <v>12757</v>
      </c>
      <c r="I6822" s="1">
        <v>4877.1208365733901</v>
      </c>
      <c r="J6822" s="1">
        <v>19813.268598510545</v>
      </c>
      <c r="K6822" s="1">
        <v>724.37531342874922</v>
      </c>
      <c r="L6822" s="1">
        <v>786.2942019411098</v>
      </c>
      <c r="M6822" s="1">
        <v>9802.4677175325032</v>
      </c>
      <c r="N6822" s="1">
        <v>1101.3088508558878</v>
      </c>
      <c r="O6822" s="1">
        <v>4368.7995625262674</v>
      </c>
      <c r="P6822" s="1">
        <v>4393.3685305170275</v>
      </c>
      <c r="Q6822" s="1">
        <v>125.51627776072993</v>
      </c>
      <c r="R6822" s="1">
        <v>1675.6436711431677</v>
      </c>
      <c r="S6822" s="1">
        <v>2186.7124821894963</v>
      </c>
      <c r="T6822" s="1">
        <v>3407.2748750781425</v>
      </c>
      <c r="U6822" s="1">
        <v>0</v>
      </c>
      <c r="V6822" s="1">
        <v>2033.8810023543374</v>
      </c>
      <c r="W6822" s="1">
        <v>1415.3295634939977</v>
      </c>
      <c r="X6822" s="1">
        <v>6204.3854494499838</v>
      </c>
      <c r="Y6822" s="1">
        <v>7962.2247673095289</v>
      </c>
      <c r="Z6822" s="1">
        <v>4281.6729305794524</v>
      </c>
      <c r="AA6822" s="1">
        <v>52814.857348249716</v>
      </c>
      <c r="AB6822" s="1">
        <v>1375.2125123745534</v>
      </c>
      <c r="AC6822" s="1">
        <v>5341.0353697556102</v>
      </c>
      <c r="AD6822" s="1">
        <v>5189.3730679579558</v>
      </c>
      <c r="AE6822" s="1">
        <v>4782.2427326643328</v>
      </c>
      <c r="AF6822" s="1">
        <v>16386.895364587355</v>
      </c>
      <c r="AG6822" s="1">
        <v>11620.379912420349</v>
      </c>
      <c r="AH6822" s="1">
        <v>7377.0321705174601</v>
      </c>
      <c r="AI6822" s="1"/>
      <c r="AJ6822" s="1">
        <v>9614.3945735020334</v>
      </c>
      <c r="AK6822" s="1">
        <v>337.58231070004979</v>
      </c>
      <c r="AL6822" s="1">
        <v>189998.640625</v>
      </c>
      <c r="AM6822" s="1">
        <v>147610.109375</v>
      </c>
      <c r="AN6822" s="1">
        <v>42388.546875</v>
      </c>
      <c r="AO6822" t="s">
        <v>19632</v>
      </c>
    </row>
    <row r="6823" spans="1:41" x14ac:dyDescent="0.25">
      <c r="A6823" s="1">
        <v>2024</v>
      </c>
      <c r="B6823" t="s">
        <v>5337</v>
      </c>
      <c r="C6823" t="s">
        <v>7144</v>
      </c>
      <c r="D6823" t="s">
        <v>7246</v>
      </c>
      <c r="E6823" t="s">
        <v>8063</v>
      </c>
      <c r="F6823" t="s">
        <v>10109</v>
      </c>
      <c r="G6823" t="s">
        <v>12264</v>
      </c>
      <c r="H6823" t="s">
        <v>12757</v>
      </c>
      <c r="I6823" s="1">
        <v>5336.5654999999988</v>
      </c>
      <c r="J6823" s="1">
        <v>29764.733674788971</v>
      </c>
      <c r="K6823" s="1">
        <v>841.29343073333325</v>
      </c>
      <c r="L6823" s="1">
        <v>1075</v>
      </c>
      <c r="M6823" s="1">
        <v>10323.704349185369</v>
      </c>
      <c r="N6823" s="1">
        <v>897.96380517578132</v>
      </c>
      <c r="O6823" s="1">
        <v>4000.0844999999999</v>
      </c>
      <c r="P6823" s="1">
        <v>3024.9090000000001</v>
      </c>
      <c r="Q6823" s="1">
        <v>244</v>
      </c>
      <c r="R6823" s="1">
        <v>3259.05770250462</v>
      </c>
      <c r="S6823" s="1">
        <v>7951.5</v>
      </c>
      <c r="T6823" s="1">
        <v>3950</v>
      </c>
      <c r="U6823" s="1">
        <v>85</v>
      </c>
      <c r="V6823" s="1">
        <v>2130</v>
      </c>
      <c r="W6823" s="1">
        <v>2181</v>
      </c>
      <c r="X6823" s="1">
        <v>5448.5</v>
      </c>
      <c r="Y6823" s="1">
        <v>9042.0840000000007</v>
      </c>
      <c r="Z6823" s="1">
        <v>4260.428971846789</v>
      </c>
      <c r="AA6823" s="1">
        <v>44495</v>
      </c>
      <c r="AB6823" s="1">
        <v>1401.1</v>
      </c>
      <c r="AC6823" s="1">
        <v>4688.9461170000004</v>
      </c>
      <c r="AD6823" s="1">
        <v>4262.743274980875</v>
      </c>
      <c r="AE6823" s="1">
        <v>3365.6780243210801</v>
      </c>
      <c r="AF6823" s="1">
        <v>16525.727999999999</v>
      </c>
      <c r="AG6823" s="1">
        <v>12844</v>
      </c>
      <c r="AH6823" s="1">
        <v>6904.1379999999999</v>
      </c>
      <c r="AI6823" s="1"/>
      <c r="AJ6823" s="1">
        <v>6474</v>
      </c>
      <c r="AK6823" s="1">
        <v>322</v>
      </c>
      <c r="AL6823" s="1">
        <v>195099.171875</v>
      </c>
      <c r="AM6823" s="1">
        <v>147513.09375</v>
      </c>
      <c r="AN6823" s="1">
        <v>47586.0625</v>
      </c>
      <c r="AO6823" t="s">
        <v>19633</v>
      </c>
    </row>
    <row r="6824" spans="1:41" x14ac:dyDescent="0.25">
      <c r="A6824" s="1">
        <v>2024</v>
      </c>
      <c r="B6824" t="s">
        <v>5338</v>
      </c>
      <c r="C6824" t="s">
        <v>7144</v>
      </c>
      <c r="D6824" t="s">
        <v>7246</v>
      </c>
      <c r="E6824" t="s">
        <v>8063</v>
      </c>
      <c r="F6824" t="s">
        <v>10110</v>
      </c>
      <c r="G6824" t="s">
        <v>12264</v>
      </c>
      <c r="H6824" t="s">
        <v>12757</v>
      </c>
      <c r="I6824" s="1">
        <v>1698.9734816307355</v>
      </c>
      <c r="J6824" s="1">
        <v>7297.9102012844332</v>
      </c>
      <c r="K6824" s="1">
        <v>52.018150676480872</v>
      </c>
      <c r="L6824" s="1"/>
      <c r="M6824" s="1">
        <v>407.75363559137645</v>
      </c>
      <c r="N6824" s="1">
        <v>658.20479238973383</v>
      </c>
      <c r="O6824" s="1">
        <v>460.29687101209009</v>
      </c>
      <c r="P6824" s="1">
        <v>955.16289137279932</v>
      </c>
      <c r="Q6824" s="1">
        <v>542.63077747214334</v>
      </c>
      <c r="R6824" s="1">
        <v>822.44162312815149</v>
      </c>
      <c r="S6824" s="1">
        <v>586.14585116260366</v>
      </c>
      <c r="T6824" s="1">
        <v>993.89948675398</v>
      </c>
      <c r="U6824" s="1">
        <v>0</v>
      </c>
      <c r="V6824" s="1">
        <v>257.90417451154559</v>
      </c>
      <c r="W6824" s="1">
        <v>235.82772396466609</v>
      </c>
      <c r="X6824" s="1">
        <v>635.58597947805799</v>
      </c>
      <c r="Y6824" s="1">
        <v>1734.7601464459383</v>
      </c>
      <c r="Z6824" s="1">
        <v>171.86337536382857</v>
      </c>
      <c r="AA6824" s="1">
        <v>7598.4889992453</v>
      </c>
      <c r="AB6824" s="1">
        <v>505.61450813330674</v>
      </c>
      <c r="AC6824" s="1">
        <v>249.99059084177173</v>
      </c>
      <c r="AD6824" s="1">
        <v>1507.2408030463835</v>
      </c>
      <c r="AE6824" s="1">
        <v>397.05926895883084</v>
      </c>
      <c r="AF6824" s="1">
        <v>350.66812660858375</v>
      </c>
      <c r="AG6824" s="1">
        <v>5793.1597776644803</v>
      </c>
      <c r="AH6824" s="1">
        <v>1218.580162608474</v>
      </c>
      <c r="AI6824" s="1">
        <v>218.1481950413864</v>
      </c>
      <c r="AJ6824" s="1">
        <v>4143.7963216973631</v>
      </c>
      <c r="AK6824" s="1">
        <v>30.58152266935323</v>
      </c>
      <c r="AL6824" s="1">
        <v>39524.7109375</v>
      </c>
      <c r="AM6824" s="1">
        <v>32673.013671875</v>
      </c>
      <c r="AN6824" s="1">
        <v>6851.69287109375</v>
      </c>
      <c r="AO6824" t="s">
        <v>19634</v>
      </c>
    </row>
    <row r="6825" spans="1:41" x14ac:dyDescent="0.25">
      <c r="A6825" s="1">
        <v>2024</v>
      </c>
      <c r="B6825" t="s">
        <v>5339</v>
      </c>
      <c r="C6825" t="s">
        <v>7144</v>
      </c>
      <c r="D6825" t="s">
        <v>7246</v>
      </c>
      <c r="E6825" t="s">
        <v>8063</v>
      </c>
      <c r="F6825" t="s">
        <v>10110</v>
      </c>
      <c r="G6825" t="s">
        <v>12264</v>
      </c>
      <c r="H6825" t="s">
        <v>12757</v>
      </c>
      <c r="I6825" s="1">
        <v>1625.0080173449603</v>
      </c>
      <c r="J6825" s="1">
        <v>5749.8009157385395</v>
      </c>
      <c r="K6825" s="1">
        <v>53.497989750896153</v>
      </c>
      <c r="L6825" s="1"/>
      <c r="M6825" s="1">
        <v>691.93889770817668</v>
      </c>
      <c r="N6825" s="1">
        <v>747.11533542946597</v>
      </c>
      <c r="O6825" s="1">
        <v>433.22409708658569</v>
      </c>
      <c r="P6825" s="1">
        <v>982.34355629175991</v>
      </c>
      <c r="Q6825" s="1">
        <v>2232.2253439696788</v>
      </c>
      <c r="R6825" s="1">
        <v>794.30269862945534</v>
      </c>
      <c r="S6825" s="1">
        <v>766.27515155968911</v>
      </c>
      <c r="T6825" s="1">
        <v>497.98632789603624</v>
      </c>
      <c r="U6825" s="1">
        <v>0</v>
      </c>
      <c r="V6825" s="1">
        <v>265.24324412146774</v>
      </c>
      <c r="W6825" s="1">
        <v>220.16237654351076</v>
      </c>
      <c r="X6825" s="1">
        <v>361.69533289291053</v>
      </c>
      <c r="Y6825" s="1">
        <v>3258.0624453564515</v>
      </c>
      <c r="Z6825" s="1">
        <v>165.76595415483249</v>
      </c>
      <c r="AA6825" s="1">
        <v>7633.3441124442943</v>
      </c>
      <c r="AB6825" s="1">
        <v>330.05100296989286</v>
      </c>
      <c r="AC6825" s="1">
        <v>267.33976656191004</v>
      </c>
      <c r="AD6825" s="1">
        <v>1502.6146780058393</v>
      </c>
      <c r="AE6825" s="1">
        <v>532.28825519687678</v>
      </c>
      <c r="AF6825" s="1">
        <v>0</v>
      </c>
      <c r="AG6825" s="1">
        <v>5635.10844724462</v>
      </c>
      <c r="AH6825" s="1">
        <v>1029.6954176195854</v>
      </c>
      <c r="AI6825" s="1">
        <v>776.85867151781645</v>
      </c>
      <c r="AJ6825" s="1">
        <v>3669.3729423918458</v>
      </c>
      <c r="AK6825" s="1">
        <v>31.451768077644392</v>
      </c>
      <c r="AL6825" s="1">
        <v>40252.7734375</v>
      </c>
      <c r="AM6825" s="1">
        <v>33557.3203125</v>
      </c>
      <c r="AN6825" s="1">
        <v>6695.45166015625</v>
      </c>
      <c r="AO6825" t="s">
        <v>19635</v>
      </c>
    </row>
    <row r="6826" spans="1:41" x14ac:dyDescent="0.25">
      <c r="A6826" s="1">
        <v>2024</v>
      </c>
      <c r="B6826" t="s">
        <v>5340</v>
      </c>
      <c r="C6826" t="s">
        <v>7144</v>
      </c>
      <c r="D6826" t="s">
        <v>7246</v>
      </c>
      <c r="E6826" t="s">
        <v>8063</v>
      </c>
      <c r="F6826" t="s">
        <v>10110</v>
      </c>
      <c r="G6826" t="s">
        <v>12264</v>
      </c>
      <c r="H6826" t="s">
        <v>12757</v>
      </c>
      <c r="I6826" s="1">
        <v>2163.4724999999989</v>
      </c>
      <c r="J6826" s="1">
        <v>7289.843753978007</v>
      </c>
      <c r="K6826" s="1">
        <v>51.028599999999997</v>
      </c>
      <c r="L6826" s="1">
        <v>0</v>
      </c>
      <c r="M6826" s="1">
        <v>400</v>
      </c>
      <c r="N6826" s="1">
        <v>542.63524316406256</v>
      </c>
      <c r="O6826" s="1">
        <v>420</v>
      </c>
      <c r="P6826" s="1">
        <v>887</v>
      </c>
      <c r="Q6826" s="1">
        <v>514</v>
      </c>
      <c r="R6826" s="1">
        <v>1071.9010275272601</v>
      </c>
      <c r="S6826" s="1">
        <v>1528</v>
      </c>
      <c r="T6826" s="1">
        <v>475</v>
      </c>
      <c r="U6826" s="1">
        <v>0</v>
      </c>
      <c r="V6826" s="1">
        <v>253</v>
      </c>
      <c r="W6826" s="1">
        <v>218</v>
      </c>
      <c r="X6826" s="1">
        <v>698.5</v>
      </c>
      <c r="Y6826" s="1">
        <v>1623.42</v>
      </c>
      <c r="Z6826" s="1">
        <v>188.91821542165059</v>
      </c>
      <c r="AA6826" s="1">
        <v>8056</v>
      </c>
      <c r="AB6826" s="1">
        <v>510</v>
      </c>
      <c r="AC6826" s="1">
        <v>607.61900800000001</v>
      </c>
      <c r="AD6826" s="1">
        <v>1516.240790431068</v>
      </c>
      <c r="AE6826" s="1">
        <v>631.70023237279997</v>
      </c>
      <c r="AF6826" s="1">
        <v>0</v>
      </c>
      <c r="AG6826" s="1">
        <v>6015</v>
      </c>
      <c r="AH6826" s="1">
        <v>1438.7929999999999</v>
      </c>
      <c r="AI6826" s="1">
        <v>741</v>
      </c>
      <c r="AJ6826" s="1">
        <v>4850</v>
      </c>
      <c r="AK6826" s="1">
        <v>30</v>
      </c>
      <c r="AL6826" s="1">
        <v>42721.07421875</v>
      </c>
      <c r="AM6826" s="1">
        <v>34694.51171875</v>
      </c>
      <c r="AN6826" s="1">
        <v>8026.56201171875</v>
      </c>
      <c r="AO6826" t="s">
        <v>19636</v>
      </c>
    </row>
    <row r="6827" spans="1:41" x14ac:dyDescent="0.25">
      <c r="A6827" s="1">
        <v>2024</v>
      </c>
      <c r="B6827" t="s">
        <v>5341</v>
      </c>
      <c r="C6827" t="s">
        <v>7144</v>
      </c>
      <c r="D6827" t="s">
        <v>7246</v>
      </c>
      <c r="E6827" t="s">
        <v>8063</v>
      </c>
      <c r="F6827" t="s">
        <v>10111</v>
      </c>
      <c r="G6827" t="s">
        <v>12264</v>
      </c>
      <c r="H6827" t="s">
        <v>12757</v>
      </c>
      <c r="I6827" s="1">
        <v>0</v>
      </c>
      <c r="J6827" s="1">
        <v>4236.2034893632581</v>
      </c>
      <c r="K6827" s="1">
        <v>43.634735928722172</v>
      </c>
      <c r="L6827" s="1">
        <v>407.75363559137645</v>
      </c>
      <c r="M6827" s="1">
        <v>1353.2323781188804</v>
      </c>
      <c r="N6827" s="1">
        <v>317.90008081593913</v>
      </c>
      <c r="O6827" s="1">
        <v>518.00782310267573</v>
      </c>
      <c r="P6827" s="1">
        <v>155.61203933482597</v>
      </c>
      <c r="Q6827" s="1">
        <v>1444.9826080795153</v>
      </c>
      <c r="R6827" s="1">
        <v>541.47737522241209</v>
      </c>
      <c r="S6827" s="1">
        <v>1136.6132592109618</v>
      </c>
      <c r="T6827" s="1">
        <v>1052.2592258479958</v>
      </c>
      <c r="U6827" s="1">
        <v>0</v>
      </c>
      <c r="V6827" s="1">
        <v>0</v>
      </c>
      <c r="W6827" s="1">
        <v>902.20331094739231</v>
      </c>
      <c r="X6827" s="1">
        <v>996.44794697642612</v>
      </c>
      <c r="Y6827" s="1">
        <v>7191.8047175511847</v>
      </c>
      <c r="Z6827" s="1">
        <v>166.38007102176172</v>
      </c>
      <c r="AA6827" s="1">
        <v>8561.8069633299274</v>
      </c>
      <c r="AB6827" s="1">
        <v>78.492574851339967</v>
      </c>
      <c r="AC6827" s="1">
        <v>204.12225166362714</v>
      </c>
      <c r="AD6827" s="1">
        <v>3234.3546610107755</v>
      </c>
      <c r="AE6827" s="1">
        <v>822.99339208844253</v>
      </c>
      <c r="AF6827" s="1">
        <v>1385.1478668070711</v>
      </c>
      <c r="AG6827" s="1">
        <v>19429.460735929086</v>
      </c>
      <c r="AH6827" s="1">
        <v>2473.2651485074762</v>
      </c>
      <c r="AI6827" s="1"/>
      <c r="AJ6827" s="1">
        <v>4457.7666211027226</v>
      </c>
      <c r="AK6827" s="1">
        <v>88.686415741124378</v>
      </c>
      <c r="AL6827" s="1">
        <v>61200.61328125</v>
      </c>
      <c r="AM6827" s="1">
        <v>49323.41015625</v>
      </c>
      <c r="AN6827" s="1">
        <v>11877.197265625</v>
      </c>
      <c r="AO6827" t="s">
        <v>19637</v>
      </c>
    </row>
    <row r="6828" spans="1:41" x14ac:dyDescent="0.25">
      <c r="A6828" s="1">
        <v>2024</v>
      </c>
      <c r="B6828" t="s">
        <v>5342</v>
      </c>
      <c r="C6828" t="s">
        <v>7144</v>
      </c>
      <c r="D6828" t="s">
        <v>7246</v>
      </c>
      <c r="E6828" t="s">
        <v>8063</v>
      </c>
      <c r="F6828" t="s">
        <v>10111</v>
      </c>
      <c r="G6828" t="s">
        <v>12264</v>
      </c>
      <c r="H6828" t="s">
        <v>12757</v>
      </c>
      <c r="I6828" s="1">
        <v>0</v>
      </c>
      <c r="J6828" s="1">
        <v>5504.4262151463499</v>
      </c>
      <c r="K6828" s="1">
        <v>44.876053664235343</v>
      </c>
      <c r="L6828" s="1">
        <v>419.35690770192525</v>
      </c>
      <c r="M6828" s="1">
        <v>1645.9758627300566</v>
      </c>
      <c r="N6828" s="1">
        <v>352.54648758805018</v>
      </c>
      <c r="O6828" s="1">
        <v>474.20475491910054</v>
      </c>
      <c r="P6828" s="1">
        <v>246.08911736218226</v>
      </c>
      <c r="Q6828" s="1">
        <v>0</v>
      </c>
      <c r="R6828" s="1">
        <v>574.29252692939167</v>
      </c>
      <c r="S6828" s="1">
        <v>1572.5884038822196</v>
      </c>
      <c r="T6828" s="1">
        <v>445.56671443329554</v>
      </c>
      <c r="U6828" s="1">
        <v>0</v>
      </c>
      <c r="V6828" s="1">
        <v>0</v>
      </c>
      <c r="W6828" s="1">
        <v>188.71060846586636</v>
      </c>
      <c r="X6828" s="1">
        <v>518.95417328113251</v>
      </c>
      <c r="Y6828" s="1">
        <v>5418.851331904084</v>
      </c>
      <c r="Z6828" s="1">
        <v>122.49133058516347</v>
      </c>
      <c r="AA6828" s="1">
        <v>8601.0101769664871</v>
      </c>
      <c r="AB6828" s="1">
        <v>91.680834158303554</v>
      </c>
      <c r="AC6828" s="1">
        <v>206.94328229185834</v>
      </c>
      <c r="AD6828" s="1">
        <v>4883.0496230646386</v>
      </c>
      <c r="AE6828" s="1">
        <v>946.22203936840071</v>
      </c>
      <c r="AF6828" s="1">
        <v>1469.6452992149127</v>
      </c>
      <c r="AG6828" s="1">
        <v>19243.240102172094</v>
      </c>
      <c r="AH6828" s="1">
        <v>2059.3908352391718</v>
      </c>
      <c r="AI6828" s="1">
        <v>204.43649250468854</v>
      </c>
      <c r="AJ6828" s="1">
        <v>3512.1141020036239</v>
      </c>
      <c r="AK6828" s="1">
        <v>91.210127425168736</v>
      </c>
      <c r="AL6828" s="1">
        <v>58837.875</v>
      </c>
      <c r="AM6828" s="1">
        <v>46617.2265625</v>
      </c>
      <c r="AN6828" s="1">
        <v>12220.6435546875</v>
      </c>
      <c r="AO6828" t="s">
        <v>19638</v>
      </c>
    </row>
    <row r="6829" spans="1:41" x14ac:dyDescent="0.25">
      <c r="A6829" s="1">
        <v>2024</v>
      </c>
      <c r="B6829" t="s">
        <v>5343</v>
      </c>
      <c r="C6829" t="s">
        <v>7144</v>
      </c>
      <c r="D6829" t="s">
        <v>7246</v>
      </c>
      <c r="E6829" t="s">
        <v>8063</v>
      </c>
      <c r="F6829" t="s">
        <v>10111</v>
      </c>
      <c r="G6829" t="s">
        <v>12264</v>
      </c>
      <c r="H6829" t="s">
        <v>12757</v>
      </c>
      <c r="I6829" s="1">
        <v>51.51124999999999</v>
      </c>
      <c r="J6829" s="1">
        <v>4231.5211746616842</v>
      </c>
      <c r="K6829" s="1">
        <v>42.804639999999999</v>
      </c>
      <c r="L6829" s="1">
        <v>390</v>
      </c>
      <c r="M6829" s="1">
        <v>450</v>
      </c>
      <c r="N6829" s="1">
        <v>216.44935058593751</v>
      </c>
      <c r="O6829" s="1">
        <v>491.02940000000001</v>
      </c>
      <c r="P6829" s="1">
        <v>160</v>
      </c>
      <c r="Q6829" s="1">
        <v>784</v>
      </c>
      <c r="R6829" s="1">
        <v>543.035249496392</v>
      </c>
      <c r="S6829" s="1">
        <v>261</v>
      </c>
      <c r="T6829" s="1">
        <v>1500</v>
      </c>
      <c r="U6829" s="1">
        <v>0</v>
      </c>
      <c r="V6829" s="1">
        <v>0</v>
      </c>
      <c r="W6829" s="1">
        <v>562</v>
      </c>
      <c r="X6829" s="1">
        <v>977.5</v>
      </c>
      <c r="Y6829" s="1">
        <v>8550.36</v>
      </c>
      <c r="Z6829" s="1">
        <v>127.2974741368451</v>
      </c>
      <c r="AA6829" s="1">
        <v>9427</v>
      </c>
      <c r="AB6829" s="1">
        <v>169.38114999999999</v>
      </c>
      <c r="AC6829" s="1">
        <v>348.00536499999998</v>
      </c>
      <c r="AD6829" s="1">
        <v>3079.873683047409</v>
      </c>
      <c r="AE6829" s="1">
        <v>694.82207814399999</v>
      </c>
      <c r="AF6829" s="1">
        <v>1149.1286399999999</v>
      </c>
      <c r="AG6829" s="1">
        <v>15387</v>
      </c>
      <c r="AH6829" s="1">
        <v>1930.088</v>
      </c>
      <c r="AI6829" s="1">
        <v>1092</v>
      </c>
      <c r="AJ6829" s="1">
        <v>5633</v>
      </c>
      <c r="AK6829" s="1">
        <v>87</v>
      </c>
      <c r="AL6829" s="1">
        <v>58335.80859375</v>
      </c>
      <c r="AM6829" s="1">
        <v>47693.1328125</v>
      </c>
      <c r="AN6829" s="1">
        <v>10642.6767578125</v>
      </c>
      <c r="AO6829" t="s">
        <v>19639</v>
      </c>
    </row>
    <row r="6830" spans="1:41" x14ac:dyDescent="0.25">
      <c r="A6830" s="1">
        <v>2024</v>
      </c>
      <c r="B6830" t="s">
        <v>5344</v>
      </c>
      <c r="C6830" t="s">
        <v>7144</v>
      </c>
      <c r="D6830" t="s">
        <v>7246</v>
      </c>
      <c r="E6830" t="s">
        <v>8063</v>
      </c>
      <c r="F6830" t="s">
        <v>10112</v>
      </c>
      <c r="G6830" t="s">
        <v>12264</v>
      </c>
      <c r="H6830" t="s">
        <v>12757</v>
      </c>
      <c r="I6830" s="1">
        <v>629.03536155288782</v>
      </c>
      <c r="J6830" s="1">
        <v>2913.5747478427352</v>
      </c>
      <c r="K6830" s="1">
        <v>10.738136849997039</v>
      </c>
      <c r="L6830" s="1"/>
      <c r="M6830" s="1">
        <v>754.84243386346543</v>
      </c>
      <c r="N6830" s="1">
        <v>0</v>
      </c>
      <c r="O6830" s="1">
        <v>128.26701993115708</v>
      </c>
      <c r="P6830" s="1">
        <v>670.97105232308036</v>
      </c>
      <c r="Q6830" s="1">
        <v>268.03604678032116</v>
      </c>
      <c r="R6830" s="1">
        <v>1198.6689476351282</v>
      </c>
      <c r="S6830" s="1">
        <v>347.24953581484846</v>
      </c>
      <c r="T6830" s="1">
        <v>0</v>
      </c>
      <c r="U6830" s="1">
        <v>62.903536155288784</v>
      </c>
      <c r="V6830" s="1">
        <v>0</v>
      </c>
      <c r="W6830" s="1">
        <v>0</v>
      </c>
      <c r="X6830" s="1">
        <v>263.14645958295807</v>
      </c>
      <c r="Y6830" s="1">
        <v>13683.406219859969</v>
      </c>
      <c r="Z6830" s="1">
        <v>0</v>
      </c>
      <c r="AA6830" s="1">
        <v>1873.476985158351</v>
      </c>
      <c r="AB6830" s="1"/>
      <c r="AC6830" s="1">
        <v>86.189691365388228</v>
      </c>
      <c r="AD6830" s="1">
        <v>79.851104492534802</v>
      </c>
      <c r="AE6830" s="1">
        <v>103.06387945672522</v>
      </c>
      <c r="AF6830" s="1">
        <v>0</v>
      </c>
      <c r="AG6830" s="1">
        <v>3498.4850025033111</v>
      </c>
      <c r="AH6830" s="1">
        <v>1404.7987483238635</v>
      </c>
      <c r="AI6830" s="1"/>
      <c r="AJ6830" s="1">
        <v>3045.5795421852322</v>
      </c>
      <c r="AK6830" s="1">
        <v>84.919773809639864</v>
      </c>
      <c r="AL6830" s="1">
        <v>31107.205078125</v>
      </c>
      <c r="AM6830" s="1">
        <v>28033.390625</v>
      </c>
      <c r="AN6830" s="1">
        <v>3073.813232421875</v>
      </c>
      <c r="AO6830" t="s">
        <v>19640</v>
      </c>
    </row>
    <row r="6831" spans="1:41" x14ac:dyDescent="0.25">
      <c r="A6831" s="1">
        <v>2024</v>
      </c>
      <c r="B6831" t="s">
        <v>5345</v>
      </c>
      <c r="C6831" t="s">
        <v>7144</v>
      </c>
      <c r="D6831" t="s">
        <v>7246</v>
      </c>
      <c r="E6831" t="s">
        <v>8063</v>
      </c>
      <c r="F6831" t="s">
        <v>10112</v>
      </c>
      <c r="G6831" t="s">
        <v>12264</v>
      </c>
      <c r="H6831" t="s">
        <v>12757</v>
      </c>
      <c r="I6831" s="1">
        <v>1004.3931464934641</v>
      </c>
      <c r="J6831" s="1">
        <v>515.91028743198899</v>
      </c>
      <c r="K6831" s="1">
        <v>10.440531839317194</v>
      </c>
      <c r="L6831" s="1"/>
      <c r="M6831" s="1">
        <v>122.32609067741292</v>
      </c>
      <c r="N6831" s="1">
        <v>13.364149298321948</v>
      </c>
      <c r="O6831" s="1">
        <v>128.62394751753064</v>
      </c>
      <c r="P6831" s="1">
        <v>372.075192477131</v>
      </c>
      <c r="Q6831" s="1">
        <v>156.34154428071108</v>
      </c>
      <c r="R6831" s="1">
        <v>1134.899785161793</v>
      </c>
      <c r="S6831" s="1">
        <v>857.09814201307324</v>
      </c>
      <c r="T6831" s="1">
        <v>0</v>
      </c>
      <c r="U6831" s="1">
        <v>61.163045338706461</v>
      </c>
      <c r="V6831" s="1">
        <v>0</v>
      </c>
      <c r="W6831" s="1">
        <v>23.799128106525934</v>
      </c>
      <c r="X6831" s="1">
        <v>245.6715654438043</v>
      </c>
      <c r="Y6831" s="1">
        <v>5339.4427329566106</v>
      </c>
      <c r="Z6831" s="1">
        <v>132.02115048355469</v>
      </c>
      <c r="AA6831" s="1">
        <v>1863.4341146525903</v>
      </c>
      <c r="AB6831" s="1">
        <v>0</v>
      </c>
      <c r="AC6831" s="1">
        <v>80.596366586977013</v>
      </c>
      <c r="AD6831" s="1">
        <v>80.926299928665642</v>
      </c>
      <c r="AE6831" s="1">
        <v>133.26738271783171</v>
      </c>
      <c r="AF6831" s="1">
        <v>0</v>
      </c>
      <c r="AG6831" s="1">
        <v>3770.7017451312536</v>
      </c>
      <c r="AH6831" s="1">
        <v>1701.3423314938639</v>
      </c>
      <c r="AI6831" s="1">
        <v>740.07284859834817</v>
      </c>
      <c r="AJ6831" s="1">
        <v>2939.9037126138242</v>
      </c>
      <c r="AK6831" s="1">
        <v>82.570111207253731</v>
      </c>
      <c r="AL6831" s="1">
        <v>21510.38671875</v>
      </c>
      <c r="AM6831" s="1">
        <v>17517.515625</v>
      </c>
      <c r="AN6831" s="1">
        <v>3992.87060546875</v>
      </c>
      <c r="AO6831" t="s">
        <v>19641</v>
      </c>
    </row>
    <row r="6832" spans="1:41" x14ac:dyDescent="0.25">
      <c r="A6832" s="1">
        <v>2024</v>
      </c>
      <c r="B6832" t="s">
        <v>5346</v>
      </c>
      <c r="C6832" t="s">
        <v>7144</v>
      </c>
      <c r="D6832" t="s">
        <v>7246</v>
      </c>
      <c r="E6832" t="s">
        <v>8063</v>
      </c>
      <c r="F6832" t="s">
        <v>10112</v>
      </c>
      <c r="G6832" t="s">
        <v>12264</v>
      </c>
      <c r="H6832" t="s">
        <v>12757</v>
      </c>
      <c r="I6832" s="1">
        <v>880.84237499999972</v>
      </c>
      <c r="J6832" s="1">
        <v>515.34004704348979</v>
      </c>
      <c r="K6832" s="1">
        <v>610.24248</v>
      </c>
      <c r="L6832" s="1"/>
      <c r="M6832" s="1">
        <v>3620</v>
      </c>
      <c r="N6832" s="1">
        <v>13.1736474609375</v>
      </c>
      <c r="O6832" s="1">
        <v>152.4281</v>
      </c>
      <c r="P6832" s="1">
        <v>365</v>
      </c>
      <c r="Q6832" s="1">
        <v>158</v>
      </c>
      <c r="R6832" s="1">
        <v>191.61251541396371</v>
      </c>
      <c r="S6832" s="1">
        <v>1140.75</v>
      </c>
      <c r="T6832" s="1">
        <v>350</v>
      </c>
      <c r="U6832" s="1">
        <v>60</v>
      </c>
      <c r="V6832" s="1">
        <v>0</v>
      </c>
      <c r="W6832" s="1"/>
      <c r="X6832" s="1">
        <v>1.05</v>
      </c>
      <c r="Y6832" s="1">
        <v>2563.02</v>
      </c>
      <c r="Z6832" s="1">
        <v>197.39937184045121</v>
      </c>
      <c r="AA6832" s="1">
        <v>878</v>
      </c>
      <c r="AB6832" s="1">
        <v>0</v>
      </c>
      <c r="AC6832" s="1">
        <v>76.907502000000008</v>
      </c>
      <c r="AD6832" s="1">
        <v>81.892790693999999</v>
      </c>
      <c r="AE6832" s="1">
        <v>131.4903487144</v>
      </c>
      <c r="AF6832" s="1">
        <v>0</v>
      </c>
      <c r="AG6832" s="1">
        <v>4375</v>
      </c>
      <c r="AH6832" s="1">
        <v>588.65599999999995</v>
      </c>
      <c r="AI6832" s="1">
        <v>693</v>
      </c>
      <c r="AJ6832" s="1">
        <v>3175</v>
      </c>
      <c r="AK6832" s="1">
        <v>81</v>
      </c>
      <c r="AL6832" s="1">
        <v>20899.8046875</v>
      </c>
      <c r="AM6832" s="1">
        <v>13580.78515625</v>
      </c>
      <c r="AN6832" s="1">
        <v>7319.01904296875</v>
      </c>
      <c r="AO6832" t="s">
        <v>19642</v>
      </c>
    </row>
    <row r="6833" spans="1:41" x14ac:dyDescent="0.25">
      <c r="A6833" s="1">
        <v>2024</v>
      </c>
      <c r="B6833" t="s">
        <v>5347</v>
      </c>
      <c r="C6833" t="s">
        <v>7144</v>
      </c>
      <c r="D6833" t="s">
        <v>7246</v>
      </c>
      <c r="E6833" t="s">
        <v>8063</v>
      </c>
      <c r="F6833" t="s">
        <v>10113</v>
      </c>
      <c r="G6833" t="s">
        <v>12264</v>
      </c>
      <c r="H6833" t="s">
        <v>12757</v>
      </c>
      <c r="I6833" s="1">
        <v>0</v>
      </c>
      <c r="J6833" s="1">
        <v>5024.1077342196095</v>
      </c>
      <c r="K6833" s="1">
        <v>239.69311376303975</v>
      </c>
      <c r="L6833" s="1"/>
      <c r="M6833" s="1">
        <v>52.419613462740656</v>
      </c>
      <c r="N6833" s="1">
        <v>0</v>
      </c>
      <c r="O6833" s="1">
        <v>1447.512145853163</v>
      </c>
      <c r="P6833" s="1">
        <v>1396.0035004025544</v>
      </c>
      <c r="Q6833" s="1">
        <v>0</v>
      </c>
      <c r="R6833" s="1">
        <v>576.84492975196122</v>
      </c>
      <c r="S6833" s="1">
        <v>22.255271091741175</v>
      </c>
      <c r="T6833" s="1">
        <v>4193.5690770192523</v>
      </c>
      <c r="U6833" s="1">
        <v>0</v>
      </c>
      <c r="V6833" s="1">
        <v>104.83922692548131</v>
      </c>
      <c r="W6833" s="1">
        <v>314.51768077644391</v>
      </c>
      <c r="X6833" s="1">
        <v>214.92041519723668</v>
      </c>
      <c r="Y6833" s="1">
        <v>5075.2407656558189</v>
      </c>
      <c r="Z6833" s="1">
        <v>2833.7729576915704</v>
      </c>
      <c r="AA6833" s="1">
        <v>2348.3986831307811</v>
      </c>
      <c r="AB6833" s="1"/>
      <c r="AC6833" s="1">
        <v>1477.4940040673073</v>
      </c>
      <c r="AD6833" s="1">
        <v>473.95113638617056</v>
      </c>
      <c r="AE6833" s="1">
        <v>1321.2512554018811</v>
      </c>
      <c r="AF6833" s="1">
        <v>0</v>
      </c>
      <c r="AG6833" s="1">
        <v>6028.2555482151756</v>
      </c>
      <c r="AH6833" s="1">
        <v>492.78280700365877</v>
      </c>
      <c r="AI6833" s="1"/>
      <c r="AJ6833" s="1">
        <v>366.93729423918461</v>
      </c>
      <c r="AK6833" s="1">
        <v>73.387458847836911</v>
      </c>
      <c r="AL6833" s="1">
        <v>34078.15234375</v>
      </c>
      <c r="AM6833" s="1">
        <v>26553.1484375</v>
      </c>
      <c r="AN6833" s="1">
        <v>7525.0087890625</v>
      </c>
      <c r="AO6833" t="s">
        <v>19643</v>
      </c>
    </row>
    <row r="6834" spans="1:41" x14ac:dyDescent="0.25">
      <c r="A6834" s="1">
        <v>2024</v>
      </c>
      <c r="B6834" t="s">
        <v>5348</v>
      </c>
      <c r="C6834" t="s">
        <v>7144</v>
      </c>
      <c r="D6834" t="s">
        <v>7246</v>
      </c>
      <c r="E6834" t="s">
        <v>8063</v>
      </c>
      <c r="F6834" t="s">
        <v>10113</v>
      </c>
      <c r="G6834" t="s">
        <v>12264</v>
      </c>
      <c r="H6834" t="s">
        <v>12757</v>
      </c>
      <c r="I6834" s="1">
        <v>0</v>
      </c>
      <c r="J6834" s="1">
        <v>4189.4528903234996</v>
      </c>
      <c r="K6834" s="1">
        <v>229.3189266666667</v>
      </c>
      <c r="L6834" s="1"/>
      <c r="M6834" s="1">
        <v>50</v>
      </c>
      <c r="N6834" s="1">
        <v>0</v>
      </c>
      <c r="O6834" s="1">
        <v>987.67319999999995</v>
      </c>
      <c r="P6834" s="1">
        <v>1360</v>
      </c>
      <c r="Q6834" s="1">
        <v>0</v>
      </c>
      <c r="R6834" s="1">
        <v>519.99190748469255</v>
      </c>
      <c r="S6834" s="1">
        <v>1000</v>
      </c>
      <c r="T6834" s="1">
        <v>0</v>
      </c>
      <c r="U6834" s="1">
        <v>0</v>
      </c>
      <c r="V6834" s="1">
        <v>100</v>
      </c>
      <c r="W6834" s="1">
        <v>381</v>
      </c>
      <c r="X6834" s="1">
        <v>3102</v>
      </c>
      <c r="Y6834" s="1">
        <v>1117.08</v>
      </c>
      <c r="Z6834" s="1">
        <v>1904.5734551600731</v>
      </c>
      <c r="AA6834" s="1">
        <v>2342</v>
      </c>
      <c r="AB6834" s="1">
        <v>0</v>
      </c>
      <c r="AC6834" s="1">
        <v>1303.890488</v>
      </c>
      <c r="AD6834" s="1">
        <v>405.98241904537213</v>
      </c>
      <c r="AE6834" s="1">
        <v>934.12737802984327</v>
      </c>
      <c r="AF6834" s="1">
        <v>0</v>
      </c>
      <c r="AG6834" s="1">
        <v>121</v>
      </c>
      <c r="AH6834" s="1">
        <v>310.74400000000003</v>
      </c>
      <c r="AI6834" s="1"/>
      <c r="AJ6834" s="1">
        <v>500</v>
      </c>
      <c r="AK6834" s="1">
        <v>70</v>
      </c>
      <c r="AL6834" s="1">
        <v>20928.833984375</v>
      </c>
      <c r="AM6834" s="1">
        <v>14392.1162109375</v>
      </c>
      <c r="AN6834" s="1">
        <v>6536.71875</v>
      </c>
      <c r="AO6834" t="s">
        <v>19644</v>
      </c>
    </row>
    <row r="6835" spans="1:41" x14ac:dyDescent="0.25">
      <c r="A6835" s="1">
        <v>2024</v>
      </c>
      <c r="B6835" t="s">
        <v>5349</v>
      </c>
      <c r="C6835" t="s">
        <v>7144</v>
      </c>
      <c r="D6835" t="s">
        <v>7246</v>
      </c>
      <c r="E6835" t="s">
        <v>8063</v>
      </c>
      <c r="F6835" t="s">
        <v>10113</v>
      </c>
      <c r="G6835" t="s">
        <v>12264</v>
      </c>
      <c r="H6835" t="s">
        <v>12757</v>
      </c>
      <c r="I6835" s="1">
        <v>0</v>
      </c>
      <c r="J6835" s="1">
        <v>4194.0886551112035</v>
      </c>
      <c r="K6835" s="1">
        <v>233.06099593944555</v>
      </c>
      <c r="L6835" s="1"/>
      <c r="M6835" s="1">
        <v>50.969204448922056</v>
      </c>
      <c r="N6835" s="1">
        <v>0</v>
      </c>
      <c r="O6835" s="1">
        <v>1611.3131099546372</v>
      </c>
      <c r="P6835" s="1">
        <v>1386.3623610106799</v>
      </c>
      <c r="Q6835" s="1">
        <v>0</v>
      </c>
      <c r="R6835" s="1">
        <v>546.03087558997834</v>
      </c>
      <c r="S6835" s="1">
        <v>0</v>
      </c>
      <c r="T6835" s="1">
        <v>2232.4511548627861</v>
      </c>
      <c r="U6835" s="1">
        <v>0</v>
      </c>
      <c r="V6835" s="1">
        <v>101.93840889784411</v>
      </c>
      <c r="W6835" s="1">
        <v>471.65544792933207</v>
      </c>
      <c r="X6835" s="1">
        <v>356.78443114245437</v>
      </c>
      <c r="Y6835" s="1">
        <v>750.31037008858084</v>
      </c>
      <c r="Z6835" s="1">
        <v>1898.8478337535655</v>
      </c>
      <c r="AA6835" s="1">
        <v>2337.4477160275655</v>
      </c>
      <c r="AB6835" s="1">
        <v>0</v>
      </c>
      <c r="AC6835" s="1">
        <v>1516.2353548984197</v>
      </c>
      <c r="AD6835" s="1">
        <v>466.70071176269488</v>
      </c>
      <c r="AE6835" s="1">
        <v>925.25040374119101</v>
      </c>
      <c r="AF6835" s="1">
        <v>0</v>
      </c>
      <c r="AG6835" s="1">
        <v>6870.6487597146925</v>
      </c>
      <c r="AH6835" s="1">
        <v>590.61049667223631</v>
      </c>
      <c r="AI6835" s="1">
        <v>2197.7920958375189</v>
      </c>
      <c r="AJ6835" s="1">
        <v>509.69204448922051</v>
      </c>
      <c r="AK6835" s="1">
        <v>71.356886228490879</v>
      </c>
      <c r="AL6835" s="1">
        <v>29319.548828125</v>
      </c>
      <c r="AM6835" s="1">
        <v>21036.8515625</v>
      </c>
      <c r="AN6835" s="1">
        <v>8282.6943359375</v>
      </c>
      <c r="AO6835" t="s">
        <v>19645</v>
      </c>
    </row>
    <row r="6836" spans="1:41" x14ac:dyDescent="0.25">
      <c r="A6836" s="1">
        <v>2024</v>
      </c>
      <c r="B6836" t="s">
        <v>5350</v>
      </c>
      <c r="C6836" t="s">
        <v>7144</v>
      </c>
      <c r="D6836" t="s">
        <v>7246</v>
      </c>
      <c r="E6836" t="s">
        <v>8063</v>
      </c>
      <c r="F6836" t="s">
        <v>10114</v>
      </c>
      <c r="G6836" t="s">
        <v>12264</v>
      </c>
      <c r="H6836" t="s">
        <v>12757</v>
      </c>
      <c r="I6836" s="1">
        <v>2318.006249999999</v>
      </c>
      <c r="J6836" s="1">
        <v>12281.24823077785</v>
      </c>
      <c r="K6836" s="1">
        <v>18.727309999999999</v>
      </c>
      <c r="L6836" s="1">
        <v>0</v>
      </c>
      <c r="M6836" s="1">
        <v>350</v>
      </c>
      <c r="N6836" s="1">
        <v>68.535906249999996</v>
      </c>
      <c r="O6836" s="1">
        <v>150</v>
      </c>
      <c r="P6836" s="1">
        <v>1135</v>
      </c>
      <c r="Q6836" s="1">
        <v>1675</v>
      </c>
      <c r="R6836" s="1">
        <v>343.89975927122867</v>
      </c>
      <c r="S6836" s="1">
        <v>0</v>
      </c>
      <c r="T6836" s="1">
        <v>120</v>
      </c>
      <c r="U6836" s="1">
        <v>0</v>
      </c>
      <c r="V6836" s="1">
        <v>0</v>
      </c>
      <c r="W6836" s="1">
        <v>1494</v>
      </c>
      <c r="X6836" s="1">
        <v>9536.75</v>
      </c>
      <c r="Y6836" s="1">
        <v>6347.52</v>
      </c>
      <c r="Z6836" s="1">
        <v>69.409066217256694</v>
      </c>
      <c r="AA6836" s="1">
        <v>14544</v>
      </c>
      <c r="AB6836" s="1">
        <v>0</v>
      </c>
      <c r="AC6836" s="1">
        <v>550.03251299999999</v>
      </c>
      <c r="AD6836" s="1">
        <v>1414.1553549522071</v>
      </c>
      <c r="AE6836" s="1">
        <v>68</v>
      </c>
      <c r="AF6836" s="1">
        <v>5203.0079999999998</v>
      </c>
      <c r="AG6836" s="1">
        <v>24189</v>
      </c>
      <c r="AH6836" s="1">
        <v>400</v>
      </c>
      <c r="AI6836" s="1"/>
      <c r="AJ6836" s="1">
        <v>200</v>
      </c>
      <c r="AK6836" s="1">
        <v>220</v>
      </c>
      <c r="AL6836" s="1">
        <v>82696.296875</v>
      </c>
      <c r="AM6836" s="1">
        <v>68992.65625</v>
      </c>
      <c r="AN6836" s="1">
        <v>13703.6328125</v>
      </c>
      <c r="AO6836" t="s">
        <v>19646</v>
      </c>
    </row>
    <row r="6837" spans="1:41" x14ac:dyDescent="0.25">
      <c r="A6837" s="1">
        <v>2024</v>
      </c>
      <c r="B6837" t="s">
        <v>5351</v>
      </c>
      <c r="C6837" t="s">
        <v>7144</v>
      </c>
      <c r="D6837" t="s">
        <v>7246</v>
      </c>
      <c r="E6837" t="s">
        <v>8063</v>
      </c>
      <c r="F6837" t="s">
        <v>10114</v>
      </c>
      <c r="G6837" t="s">
        <v>12264</v>
      </c>
      <c r="H6837" t="s">
        <v>12757</v>
      </c>
      <c r="I6837" s="1">
        <v>3198.0677301284422</v>
      </c>
      <c r="J6837" s="1">
        <v>12294.837828175821</v>
      </c>
      <c r="K6837" s="1">
        <v>24.994082755917312</v>
      </c>
      <c r="L6837" s="1"/>
      <c r="M6837" s="1">
        <v>356.78443114245437</v>
      </c>
      <c r="N6837" s="1">
        <v>69.52698825757804</v>
      </c>
      <c r="O6837" s="1">
        <v>112.13224978762852</v>
      </c>
      <c r="P6837" s="1">
        <v>1101.5250394842349</v>
      </c>
      <c r="Q6837" s="1">
        <v>887.0480678039919</v>
      </c>
      <c r="R6837" s="1">
        <v>654.53759894459506</v>
      </c>
      <c r="S6837" s="1">
        <v>2573.9448246705638</v>
      </c>
      <c r="T6837" s="1">
        <v>611.63045338706468</v>
      </c>
      <c r="U6837" s="1">
        <v>0</v>
      </c>
      <c r="V6837" s="1">
        <v>0</v>
      </c>
      <c r="W6837" s="1">
        <v>437.03853431983993</v>
      </c>
      <c r="X6837" s="1">
        <v>8805.2358837779775</v>
      </c>
      <c r="Y6837" s="1">
        <v>3701.5311591036657</v>
      </c>
      <c r="Z6837" s="1">
        <v>75.891940033097185</v>
      </c>
      <c r="AA6837" s="1">
        <v>10458.880752918805</v>
      </c>
      <c r="AB6837" s="1">
        <v>0</v>
      </c>
      <c r="AC6837" s="1">
        <v>1472.2016125070159</v>
      </c>
      <c r="AD6837" s="1">
        <v>994.27946350256536</v>
      </c>
      <c r="AE6837" s="1">
        <v>143.0830524330463</v>
      </c>
      <c r="AF6837" s="1">
        <v>3964.303171310039</v>
      </c>
      <c r="AG6837" s="1">
        <v>21516.139966067956</v>
      </c>
      <c r="AH6837" s="1">
        <v>1181.3837193085983</v>
      </c>
      <c r="AI6837" s="1">
        <v>5536.2749872419135</v>
      </c>
      <c r="AJ6837" s="1">
        <v>203.87681779568823</v>
      </c>
      <c r="AK6837" s="1">
        <v>326.20290847310116</v>
      </c>
      <c r="AL6837" s="1">
        <v>80701.3515625</v>
      </c>
      <c r="AM6837" s="1">
        <v>59741.453125</v>
      </c>
      <c r="AN6837" s="1">
        <v>20959.90234375</v>
      </c>
      <c r="AO6837" t="s">
        <v>19647</v>
      </c>
    </row>
    <row r="6838" spans="1:41" x14ac:dyDescent="0.25">
      <c r="A6838" s="1">
        <v>2024</v>
      </c>
      <c r="B6838" t="s">
        <v>5352</v>
      </c>
      <c r="C6838" t="s">
        <v>7144</v>
      </c>
      <c r="D6838" t="s">
        <v>7246</v>
      </c>
      <c r="E6838" t="s">
        <v>8063</v>
      </c>
      <c r="F6838" t="s">
        <v>10114</v>
      </c>
      <c r="G6838" t="s">
        <v>12264</v>
      </c>
      <c r="H6838" t="s">
        <v>12757</v>
      </c>
      <c r="I6838" s="1">
        <v>2830.6591269879955</v>
      </c>
      <c r="J6838" s="1">
        <v>5218.8599916498169</v>
      </c>
      <c r="K6838" s="1">
        <v>25.705328758543065</v>
      </c>
      <c r="L6838" s="1"/>
      <c r="M6838" s="1">
        <v>366.93729423918461</v>
      </c>
      <c r="N6838" s="1">
        <v>71.038011772436874</v>
      </c>
      <c r="O6838" s="1">
        <v>583.20741463620425</v>
      </c>
      <c r="P6838" s="1">
        <v>1470.570400553303</v>
      </c>
      <c r="Q6838" s="1">
        <v>1624.6112086852579</v>
      </c>
      <c r="R6838" s="1">
        <v>1915.1049012404956</v>
      </c>
      <c r="S6838" s="1">
        <v>2620.9806731370327</v>
      </c>
      <c r="T6838" s="1">
        <v>497.98632789603624</v>
      </c>
      <c r="U6838" s="1">
        <v>0</v>
      </c>
      <c r="V6838" s="1">
        <v>0</v>
      </c>
      <c r="W6838" s="1">
        <v>1006.4565784846205</v>
      </c>
      <c r="X6838" s="1">
        <v>3255.2579960361945</v>
      </c>
      <c r="Y6838" s="1">
        <v>6108.9555431410645</v>
      </c>
      <c r="Z6838" s="1">
        <v>3530.032325862584</v>
      </c>
      <c r="AA6838" s="1">
        <v>10530.051952395343</v>
      </c>
      <c r="AB6838" s="1"/>
      <c r="AC6838" s="1">
        <v>1202.610772062196</v>
      </c>
      <c r="AD6838" s="1">
        <v>1612.2515420296477</v>
      </c>
      <c r="AE6838" s="1">
        <v>144.33412294378289</v>
      </c>
      <c r="AF6838" s="1">
        <v>4618.0840746859112</v>
      </c>
      <c r="AG6838" s="1">
        <v>19529.451191678658</v>
      </c>
      <c r="AH6838" s="1">
        <v>985.78626302537884</v>
      </c>
      <c r="AI6838" s="1"/>
      <c r="AJ6838" s="1">
        <v>314.51768077644391</v>
      </c>
      <c r="AK6838" s="1">
        <v>335.48552616154018</v>
      </c>
      <c r="AL6838" s="1">
        <v>70398.9375</v>
      </c>
      <c r="AM6838" s="1">
        <v>59108.88671875</v>
      </c>
      <c r="AN6838" s="1">
        <v>11290.0556640625</v>
      </c>
      <c r="AO6838" t="s">
        <v>19648</v>
      </c>
    </row>
    <row r="6839" spans="1:41" x14ac:dyDescent="0.25">
      <c r="A6839" s="1">
        <v>2024</v>
      </c>
      <c r="B6839" t="s">
        <v>5353</v>
      </c>
      <c r="C6839" t="s">
        <v>7145</v>
      </c>
      <c r="D6839" t="s">
        <v>7247</v>
      </c>
      <c r="E6839" t="s">
        <v>8064</v>
      </c>
      <c r="F6839" t="s">
        <v>10115</v>
      </c>
      <c r="G6839" t="s">
        <v>12265</v>
      </c>
      <c r="H6839" t="s">
        <v>12758</v>
      </c>
      <c r="I6839" s="1">
        <v>903.41315466899505</v>
      </c>
      <c r="J6839" s="1">
        <v>1425.73095339518</v>
      </c>
      <c r="K6839" s="1">
        <v>53.76</v>
      </c>
      <c r="L6839" s="1">
        <v>120</v>
      </c>
      <c r="M6839" s="1">
        <v>744</v>
      </c>
      <c r="N6839" s="1">
        <v>659.51032904128567</v>
      </c>
      <c r="O6839" s="1">
        <v>311.40899999999999</v>
      </c>
      <c r="P6839" s="1">
        <v>473.7</v>
      </c>
      <c r="Q6839" s="1">
        <v>266.18372812943039</v>
      </c>
      <c r="R6839" s="1">
        <v>602.41354779651419</v>
      </c>
      <c r="S6839" s="1">
        <v>707.7473853563755</v>
      </c>
      <c r="T6839" s="1">
        <v>425</v>
      </c>
      <c r="U6839" s="1">
        <v>145.35814400000001</v>
      </c>
      <c r="V6839" s="1">
        <v>682.90506869171384</v>
      </c>
      <c r="W6839" s="1">
        <v>273</v>
      </c>
      <c r="X6839" s="1">
        <v>1204.511929088734</v>
      </c>
      <c r="Y6839" s="1">
        <v>3561.0331724031989</v>
      </c>
      <c r="Z6839" s="1">
        <v>441.23821250172892</v>
      </c>
      <c r="AA6839" s="1">
        <v>5438.9627071191398</v>
      </c>
      <c r="AB6839" s="1">
        <v>86</v>
      </c>
      <c r="AC6839" s="1">
        <v>430.79906475499382</v>
      </c>
      <c r="AD6839" s="1">
        <v>771.18410396194338</v>
      </c>
      <c r="AE6839" s="1">
        <v>368.13186813186809</v>
      </c>
      <c r="AF6839" s="1">
        <v>1752</v>
      </c>
      <c r="AG6839" s="1">
        <v>8671</v>
      </c>
      <c r="AH6839" s="1">
        <v>1523.860497420095</v>
      </c>
      <c r="AI6839" s="1">
        <v>441.09826664322492</v>
      </c>
      <c r="AJ6839" s="1">
        <v>2449.0924420000001</v>
      </c>
      <c r="AK6839" s="1">
        <v>257.27454611918358</v>
      </c>
      <c r="AL6839" s="1">
        <v>35190.31640625</v>
      </c>
      <c r="AM6839" s="1">
        <v>28391.470703125</v>
      </c>
      <c r="AN6839" s="1">
        <v>6798.845703125</v>
      </c>
      <c r="AO6839" t="s">
        <v>19649</v>
      </c>
    </row>
    <row r="6840" spans="1:41" x14ac:dyDescent="0.25">
      <c r="A6840" s="1">
        <v>2024</v>
      </c>
      <c r="B6840" t="s">
        <v>5354</v>
      </c>
      <c r="C6840" t="s">
        <v>7145</v>
      </c>
      <c r="D6840" t="s">
        <v>7247</v>
      </c>
      <c r="E6840" t="s">
        <v>8064</v>
      </c>
      <c r="F6840" t="s">
        <v>10115</v>
      </c>
      <c r="G6840" t="s">
        <v>12265</v>
      </c>
      <c r="H6840" t="s">
        <v>12758</v>
      </c>
      <c r="I6840" s="1">
        <v>888</v>
      </c>
      <c r="J6840" s="1">
        <v>1503.3709946000929</v>
      </c>
      <c r="K6840" s="1">
        <v>54.3</v>
      </c>
      <c r="L6840" s="1">
        <v>113</v>
      </c>
      <c r="M6840" s="1">
        <v>680.4</v>
      </c>
      <c r="N6840" s="1">
        <v>624.04</v>
      </c>
      <c r="O6840" s="1">
        <v>316.8</v>
      </c>
      <c r="P6840" s="1">
        <v>441.68</v>
      </c>
      <c r="Q6840" s="1">
        <v>264.87262569410092</v>
      </c>
      <c r="R6840" s="1">
        <v>583.49454009166743</v>
      </c>
      <c r="S6840" s="1">
        <v>690</v>
      </c>
      <c r="T6840" s="1">
        <v>413</v>
      </c>
      <c r="U6840" s="1">
        <v>148.435</v>
      </c>
      <c r="V6840" s="1">
        <v>701</v>
      </c>
      <c r="W6840" s="1">
        <v>280.3</v>
      </c>
      <c r="X6840" s="1">
        <v>1259.26</v>
      </c>
      <c r="Y6840" s="1">
        <v>3512.7146396924181</v>
      </c>
      <c r="Z6840" s="1">
        <v>586</v>
      </c>
      <c r="AA6840" s="1">
        <v>5449.2593873673868</v>
      </c>
      <c r="AB6840" s="1">
        <v>82</v>
      </c>
      <c r="AC6840" s="1">
        <v>458.78192780492952</v>
      </c>
      <c r="AD6840" s="1">
        <v>820.59763252315634</v>
      </c>
      <c r="AE6840" s="1">
        <v>475</v>
      </c>
      <c r="AF6840" s="1">
        <v>1704</v>
      </c>
      <c r="AG6840" s="1">
        <v>8772</v>
      </c>
      <c r="AH6840" s="1">
        <v>1332</v>
      </c>
      <c r="AI6840" s="1">
        <v>603.6</v>
      </c>
      <c r="AJ6840" s="1">
        <v>2440.1194822436109</v>
      </c>
      <c r="AK6840" s="1">
        <v>262.78463029660128</v>
      </c>
      <c r="AL6840" s="1">
        <v>35460.8125</v>
      </c>
      <c r="AM6840" s="1">
        <v>28665.767578125</v>
      </c>
      <c r="AN6840" s="1">
        <v>6795.04248046875</v>
      </c>
      <c r="AO6840" t="s">
        <v>19650</v>
      </c>
    </row>
    <row r="6841" spans="1:41" x14ac:dyDescent="0.25">
      <c r="A6841" s="1">
        <v>2024</v>
      </c>
      <c r="B6841" t="s">
        <v>5355</v>
      </c>
      <c r="C6841" t="s">
        <v>7145</v>
      </c>
      <c r="D6841" t="s">
        <v>7247</v>
      </c>
      <c r="E6841" t="s">
        <v>8064</v>
      </c>
      <c r="F6841" t="s">
        <v>10115</v>
      </c>
      <c r="G6841" t="s">
        <v>12265</v>
      </c>
      <c r="H6841" t="s">
        <v>12758</v>
      </c>
      <c r="I6841" s="1">
        <v>894.04942697680758</v>
      </c>
      <c r="J6841" s="1">
        <v>1459.583575941926</v>
      </c>
      <c r="K6841" s="1">
        <v>53.2</v>
      </c>
      <c r="L6841" s="1">
        <v>113</v>
      </c>
      <c r="M6841" s="1">
        <v>680</v>
      </c>
      <c r="N6841" s="1">
        <v>623.03</v>
      </c>
      <c r="O6841" s="1">
        <v>316.8</v>
      </c>
      <c r="P6841" s="1">
        <v>479.98724700000002</v>
      </c>
      <c r="Q6841" s="1">
        <v>266.88240477829521</v>
      </c>
      <c r="R6841" s="1">
        <v>592.44461228694252</v>
      </c>
      <c r="S6841" s="1">
        <v>693.35624196050264</v>
      </c>
      <c r="T6841" s="1">
        <v>422.25</v>
      </c>
      <c r="U6841" s="1">
        <v>145.36977279999999</v>
      </c>
      <c r="V6841" s="1">
        <v>682.38999999999987</v>
      </c>
      <c r="W6841" s="1">
        <v>299.02404906432002</v>
      </c>
      <c r="X6841" s="1">
        <v>1231.394962072352</v>
      </c>
      <c r="Y6841" s="1">
        <v>3455.3487929135199</v>
      </c>
      <c r="Z6841" s="1">
        <v>435.64966520624978</v>
      </c>
      <c r="AA6841" s="1">
        <v>5311.0190000000002</v>
      </c>
      <c r="AB6841" s="1">
        <v>82</v>
      </c>
      <c r="AC6841" s="1">
        <v>451.51506560615809</v>
      </c>
      <c r="AD6841" s="1">
        <v>806.65107497806457</v>
      </c>
      <c r="AE6841" s="1">
        <v>353</v>
      </c>
      <c r="AF6841" s="1">
        <v>1698</v>
      </c>
      <c r="AG6841" s="1">
        <v>8769.397047520386</v>
      </c>
      <c r="AH6841" s="1">
        <v>1343</v>
      </c>
      <c r="AI6841" s="1">
        <v>543.6</v>
      </c>
      <c r="AJ6841" s="1">
        <v>2414.7840555732778</v>
      </c>
      <c r="AK6841" s="1">
        <v>273.69869923572088</v>
      </c>
      <c r="AL6841" s="1">
        <v>34890.42578125</v>
      </c>
      <c r="AM6841" s="1">
        <v>28145.44921875</v>
      </c>
      <c r="AN6841" s="1">
        <v>6744.97509765625</v>
      </c>
      <c r="AO6841" t="s">
        <v>19651</v>
      </c>
    </row>
    <row r="6842" spans="1:41" x14ac:dyDescent="0.25">
      <c r="A6842" s="1">
        <v>2024</v>
      </c>
      <c r="B6842" t="s">
        <v>5356</v>
      </c>
      <c r="C6842" t="s">
        <v>7145</v>
      </c>
      <c r="D6842" t="s">
        <v>7247</v>
      </c>
      <c r="E6842" t="s">
        <v>8064</v>
      </c>
      <c r="F6842" t="s">
        <v>10116</v>
      </c>
      <c r="G6842" t="s">
        <v>12265</v>
      </c>
      <c r="H6842" t="s">
        <v>12759</v>
      </c>
      <c r="I6842" s="1">
        <v>0.6181089208152355</v>
      </c>
      <c r="J6842" s="1">
        <v>0.53425059484377335</v>
      </c>
      <c r="K6842" s="1">
        <v>0.56351183063511823</v>
      </c>
      <c r="L6842" s="1">
        <v>0.56084971213023627</v>
      </c>
      <c r="M6842" s="1">
        <v>0.39467089876378209</v>
      </c>
      <c r="N6842" s="1">
        <v>0.3737722783829327</v>
      </c>
      <c r="O6842" s="1">
        <v>0.52412150089338894</v>
      </c>
      <c r="P6842" s="1">
        <v>0.4633309520484688</v>
      </c>
      <c r="Q6842" s="1">
        <v>0.46074118652108198</v>
      </c>
      <c r="R6842" s="1">
        <v>0.66821703547158129</v>
      </c>
      <c r="S6842" s="1">
        <v>0.65300203487202213</v>
      </c>
      <c r="T6842" s="1">
        <v>0.57495266733489248</v>
      </c>
      <c r="U6842" s="1">
        <v>0.49837160891753962</v>
      </c>
      <c r="V6842" s="1">
        <v>0.59718530634498745</v>
      </c>
      <c r="W6842" s="1">
        <v>0.41287376638680229</v>
      </c>
      <c r="X6842" s="1">
        <v>0.69849923008994863</v>
      </c>
      <c r="Y6842" s="1">
        <v>0.57979066811644553</v>
      </c>
      <c r="Z6842" s="1">
        <v>0.73510963921922834</v>
      </c>
      <c r="AA6842" s="1">
        <v>0.64924141656339684</v>
      </c>
      <c r="AB6842" s="1">
        <v>0.6686236138290933</v>
      </c>
      <c r="AC6842" s="1">
        <v>0.61046583747347538</v>
      </c>
      <c r="AD6842" s="1">
        <v>-46.837764413422171</v>
      </c>
      <c r="AE6842" s="1">
        <v>0.58938852491562432</v>
      </c>
      <c r="AF6842" s="1">
        <v>0.58239685013534581</v>
      </c>
      <c r="AG6842" s="1">
        <v>0.53721559174554656</v>
      </c>
      <c r="AH6842" s="1">
        <v>0.52979830342212897</v>
      </c>
      <c r="AI6842" s="1">
        <v>0.56898521543386538</v>
      </c>
      <c r="AJ6842" s="1">
        <v>0.48192465797736073</v>
      </c>
      <c r="AK6842" s="1">
        <v>0.6342519291048071</v>
      </c>
      <c r="AL6842" s="1">
        <v>-1.0715210437774658</v>
      </c>
      <c r="AM6842" s="1">
        <v>0.56119769811630249</v>
      </c>
      <c r="AN6842" s="1">
        <v>-3.3845396041870117</v>
      </c>
      <c r="AO6842" t="s">
        <v>19652</v>
      </c>
    </row>
    <row r="6843" spans="1:41" x14ac:dyDescent="0.25">
      <c r="A6843" s="1">
        <v>2024</v>
      </c>
      <c r="B6843" t="s">
        <v>5357</v>
      </c>
      <c r="C6843" t="s">
        <v>7145</v>
      </c>
      <c r="D6843" t="s">
        <v>7247</v>
      </c>
      <c r="E6843" t="s">
        <v>8064</v>
      </c>
      <c r="F6843" t="s">
        <v>10116</v>
      </c>
      <c r="G6843" t="s">
        <v>12265</v>
      </c>
      <c r="H6843" t="s">
        <v>12759</v>
      </c>
      <c r="I6843" s="1">
        <v>0.6667950689049853</v>
      </c>
      <c r="J6843" s="1">
        <v>0.56582550040738722</v>
      </c>
      <c r="K6843" s="1">
        <v>0.54346995514207164</v>
      </c>
      <c r="L6843" s="1">
        <v>0.5963727868236447</v>
      </c>
      <c r="M6843" s="1">
        <v>0.47720559967768028</v>
      </c>
      <c r="N6843" s="1">
        <v>0.37689742449726582</v>
      </c>
      <c r="O6843" s="1">
        <v>0.52412150089338894</v>
      </c>
      <c r="P6843" s="1">
        <v>0.53404546516595908</v>
      </c>
      <c r="Q6843" s="1">
        <v>0.49950203864600029</v>
      </c>
      <c r="R6843" s="1">
        <v>0.66767049804837608</v>
      </c>
      <c r="S6843" s="1">
        <v>0.62917091357565946</v>
      </c>
      <c r="T6843" s="1">
        <v>0.62518877813904727</v>
      </c>
      <c r="U6843" s="1">
        <v>0.49834002769893182</v>
      </c>
      <c r="V6843" s="1">
        <v>0.6005396628466011</v>
      </c>
      <c r="W6843" s="1">
        <v>0.50056534029136757</v>
      </c>
      <c r="X6843" s="1">
        <v>0.71814843495419201</v>
      </c>
      <c r="Y6843" s="1">
        <v>0.61002188495125453</v>
      </c>
      <c r="Z6843" s="1">
        <v>0.73134848443165767</v>
      </c>
      <c r="AA6843" s="1">
        <v>0.63352216067142852</v>
      </c>
      <c r="AB6843" s="1">
        <v>0.58504566210045661</v>
      </c>
      <c r="AC6843" s="1">
        <v>0.5867436742046761</v>
      </c>
      <c r="AD6843" s="1">
        <v>0.60850625378707834</v>
      </c>
      <c r="AE6843" s="1">
        <v>0.55967782851344494</v>
      </c>
      <c r="AF6843" s="1">
        <v>0.55540291243081996</v>
      </c>
      <c r="AG6843" s="1">
        <v>0.50028621805081397</v>
      </c>
      <c r="AH6843" s="1">
        <v>0.54520093272796954</v>
      </c>
      <c r="AI6843" s="1">
        <v>0.64918102432676361</v>
      </c>
      <c r="AJ6843" s="1">
        <v>0.48622551394708829</v>
      </c>
      <c r="AK6843" s="1">
        <v>0.61888213643491663</v>
      </c>
      <c r="AL6843" s="1">
        <v>0.57565182447433472</v>
      </c>
      <c r="AM6843" s="1">
        <v>0.56877750158309937</v>
      </c>
      <c r="AN6843" s="1">
        <v>0.58539050817489624</v>
      </c>
      <c r="AO6843" t="s">
        <v>19653</v>
      </c>
    </row>
    <row r="6844" spans="1:41" x14ac:dyDescent="0.25">
      <c r="A6844" s="1">
        <v>2024</v>
      </c>
      <c r="B6844" t="s">
        <v>5358</v>
      </c>
      <c r="C6844" t="s">
        <v>7145</v>
      </c>
      <c r="D6844" t="s">
        <v>7247</v>
      </c>
      <c r="E6844" t="s">
        <v>8064</v>
      </c>
      <c r="F6844" t="s">
        <v>10116</v>
      </c>
      <c r="G6844" t="s">
        <v>12265</v>
      </c>
      <c r="H6844" t="s">
        <v>12759</v>
      </c>
      <c r="I6844" s="1">
        <v>0.68655957485640406</v>
      </c>
      <c r="J6844" s="1">
        <v>0.52865871542295806</v>
      </c>
      <c r="K6844" s="1">
        <v>0.55790784557907835</v>
      </c>
      <c r="L6844" s="1">
        <v>0.62266500622665011</v>
      </c>
      <c r="M6844" s="1">
        <v>0.50799065061404469</v>
      </c>
      <c r="N6844" s="1">
        <v>0.40062241779738572</v>
      </c>
      <c r="O6844" s="1">
        <v>0.58191148473956023</v>
      </c>
      <c r="P6844" s="1">
        <v>0.512077106683271</v>
      </c>
      <c r="Q6844" s="1">
        <v>0.49981035361785819</v>
      </c>
      <c r="R6844" s="1">
        <v>0.6255442782071291</v>
      </c>
      <c r="S6844" s="1">
        <v>0.66107876773638197</v>
      </c>
      <c r="T6844" s="1">
        <v>0.62696684999215035</v>
      </c>
      <c r="U6844" s="1">
        <v>0.49830016317687559</v>
      </c>
      <c r="V6844" s="1">
        <v>0.66371171878567792</v>
      </c>
      <c r="W6844" s="1">
        <v>0.38955479452054798</v>
      </c>
      <c r="X6844" s="1">
        <v>0.73725550327645117</v>
      </c>
      <c r="Y6844" s="1">
        <v>0.63230772455916417</v>
      </c>
      <c r="Z6844" s="1">
        <v>0.7298892763568261</v>
      </c>
      <c r="AA6844" s="1">
        <v>0.65980625854536079</v>
      </c>
      <c r="AB6844" s="1">
        <v>0.57749127048079507</v>
      </c>
      <c r="AC6844" s="1">
        <v>0.53917953985850342</v>
      </c>
      <c r="AD6844" s="1">
        <v>0.53415406067603088</v>
      </c>
      <c r="AE6844" s="1">
        <v>0.59188994168735631</v>
      </c>
      <c r="AF6844" s="1">
        <v>0.59523809523809534</v>
      </c>
      <c r="AG6844" s="1">
        <v>0.53737252043887174</v>
      </c>
      <c r="AH6844" s="1">
        <v>0.60401624231834061</v>
      </c>
      <c r="AI6844" s="1">
        <v>0.56987080638273202</v>
      </c>
      <c r="AJ6844" s="1">
        <v>0.46058774758713039</v>
      </c>
      <c r="AK6844" s="1">
        <v>0.71213574201181551</v>
      </c>
      <c r="AL6844" s="1">
        <v>0.58084666728973389</v>
      </c>
      <c r="AM6844" s="1">
        <v>0.57554233074188232</v>
      </c>
      <c r="AN6844" s="1">
        <v>0.58836120367050171</v>
      </c>
      <c r="AO6844" t="s">
        <v>19654</v>
      </c>
    </row>
    <row r="6845" spans="1:41" x14ac:dyDescent="0.25">
      <c r="A6845" s="1">
        <v>2024</v>
      </c>
      <c r="B6845" t="s">
        <v>5359</v>
      </c>
      <c r="C6845" t="s">
        <v>7145</v>
      </c>
      <c r="D6845" t="s">
        <v>7247</v>
      </c>
      <c r="E6845" t="s">
        <v>8064</v>
      </c>
      <c r="F6845" t="s">
        <v>10117</v>
      </c>
      <c r="G6845" t="s">
        <v>12265</v>
      </c>
      <c r="H6845" t="s">
        <v>12759</v>
      </c>
      <c r="I6845" s="1">
        <v>2.7687144248553602E-2</v>
      </c>
      <c r="J6845" s="1">
        <v>6.2000000000000097E-2</v>
      </c>
      <c r="K6845" s="1">
        <v>6.9548872180451193E-2</v>
      </c>
      <c r="L6845" s="1">
        <v>6.1946902654867297E-2</v>
      </c>
      <c r="M6845" s="1">
        <v>4.7058823529411799E-2</v>
      </c>
      <c r="N6845" s="1">
        <v>7.0558984730109894E-2</v>
      </c>
      <c r="O6845" s="1">
        <v>0.1003787878787879</v>
      </c>
      <c r="P6845" s="1">
        <v>7.08086458805436E-2</v>
      </c>
      <c r="Q6845" s="1">
        <v>5.5351979232957503E-2</v>
      </c>
      <c r="R6845" s="1">
        <v>4.5081994059120202E-2</v>
      </c>
      <c r="S6845" s="1">
        <v>5.6000000000000001E-2</v>
      </c>
      <c r="T6845" s="1">
        <v>4.5589105979869697E-2</v>
      </c>
      <c r="U6845" s="1">
        <v>3.5363423227417902E-2</v>
      </c>
      <c r="V6845" s="1">
        <v>5.62434971204148E-2</v>
      </c>
      <c r="W6845" s="1">
        <v>5.0866600060813998E-2</v>
      </c>
      <c r="X6845" s="1">
        <v>3.3203817166366598E-2</v>
      </c>
      <c r="Y6845" s="1">
        <v>4.1963925696119703E-2</v>
      </c>
      <c r="Z6845" s="1">
        <v>3.8461538461538498E-2</v>
      </c>
      <c r="AA6845" s="1">
        <v>0.05</v>
      </c>
      <c r="AB6845" s="1">
        <v>7.0731707317073095E-2</v>
      </c>
      <c r="AC6845" s="1">
        <v>6.4545674736029304E-2</v>
      </c>
      <c r="AD6845" s="1">
        <v>5.5353642191921397E-2</v>
      </c>
      <c r="AE6845" s="1">
        <v>8.2152974504249299E-2</v>
      </c>
      <c r="AF6845" s="1">
        <v>5.0058892815076597E-2</v>
      </c>
      <c r="AG6845" s="1">
        <v>3.6192877567055103E-2</v>
      </c>
      <c r="AH6845" s="1">
        <v>4.4527177959791497E-2</v>
      </c>
      <c r="AI6845" s="1">
        <v>5.4451802796173697E-2</v>
      </c>
      <c r="AJ6845" s="1">
        <v>4.8828738362851599E-2</v>
      </c>
      <c r="AK6845" s="1">
        <v>0.05</v>
      </c>
      <c r="AL6845" s="1">
        <v>5.4308876395225525E-2</v>
      </c>
      <c r="AM6845" s="1">
        <v>5.2779249846935272E-2</v>
      </c>
      <c r="AN6845" s="1">
        <v>5.6475862860679626E-2</v>
      </c>
      <c r="AO6845" t="s">
        <v>19655</v>
      </c>
    </row>
    <row r="6846" spans="1:41" x14ac:dyDescent="0.25">
      <c r="A6846" s="1">
        <v>2024</v>
      </c>
      <c r="B6846" t="s">
        <v>5360</v>
      </c>
      <c r="C6846" t="s">
        <v>7145</v>
      </c>
      <c r="D6846" t="s">
        <v>7247</v>
      </c>
      <c r="E6846" t="s">
        <v>8064</v>
      </c>
      <c r="F6846" t="s">
        <v>10117</v>
      </c>
      <c r="G6846" t="s">
        <v>12265</v>
      </c>
      <c r="H6846" t="s">
        <v>12759</v>
      </c>
      <c r="I6846" s="1">
        <v>3.7162162162162199E-2</v>
      </c>
      <c r="J6846" s="1">
        <v>6.0999999999999999E-2</v>
      </c>
      <c r="K6846" s="1">
        <v>6.6298342541436406E-2</v>
      </c>
      <c r="L6846" s="1">
        <v>6.1946902654867297E-2</v>
      </c>
      <c r="M6846" s="1">
        <v>4.5856096000000103E-2</v>
      </c>
      <c r="N6846" s="1">
        <v>7.0558984730109894E-2</v>
      </c>
      <c r="O6846" s="1">
        <v>0.1003787878787879</v>
      </c>
      <c r="P6846" s="1">
        <v>6.4933888788263006E-2</v>
      </c>
      <c r="Q6846" s="1">
        <v>5.51028298124457E-2</v>
      </c>
      <c r="R6846" s="1">
        <v>4.1156630320343397E-2</v>
      </c>
      <c r="S6846" s="1">
        <v>1</v>
      </c>
      <c r="T6846" s="1">
        <v>5.32687651331719E-2</v>
      </c>
      <c r="U6846" s="1">
        <v>3.7706740324047597E-2</v>
      </c>
      <c r="V6846" s="1">
        <v>5.8487874465049897E-2</v>
      </c>
      <c r="W6846" s="1">
        <v>5.28005708169818E-2</v>
      </c>
      <c r="X6846" s="1">
        <v>4.2580563187903903E-2</v>
      </c>
      <c r="Y6846" s="1">
        <v>4.12786163617027E-2</v>
      </c>
      <c r="Z6846" s="1">
        <v>5.1194539249146798E-2</v>
      </c>
      <c r="AA6846" s="1">
        <v>0.06</v>
      </c>
      <c r="AB6846" s="1">
        <v>7.0731707317073095E-2</v>
      </c>
      <c r="AC6846" s="1">
        <v>6.4536322802830906E-2</v>
      </c>
      <c r="AD6846" s="1">
        <v>5.7435801999976097E-2</v>
      </c>
      <c r="AE6846" s="1">
        <v>9.2451127819549006E-2</v>
      </c>
      <c r="AF6846" s="1">
        <v>5.3403755868544601E-2</v>
      </c>
      <c r="AG6846" s="1">
        <v>3.6593707250342E-2</v>
      </c>
      <c r="AH6846" s="1">
        <v>4.3543543543543499E-2</v>
      </c>
      <c r="AI6846" s="1">
        <v>5.4009277667329401E-2</v>
      </c>
      <c r="AJ6846" s="1">
        <v>5.85209299924579E-2</v>
      </c>
      <c r="AK6846" s="1">
        <v>0.05</v>
      </c>
      <c r="AL6846" s="1">
        <v>8.9066840708255768E-2</v>
      </c>
      <c r="AM6846" s="1">
        <v>5.5649120360612869E-2</v>
      </c>
      <c r="AN6846" s="1">
        <v>0.13640862703323364</v>
      </c>
      <c r="AO6846" t="s">
        <v>19656</v>
      </c>
    </row>
    <row r="6847" spans="1:41" x14ac:dyDescent="0.25">
      <c r="A6847" s="1">
        <v>2024</v>
      </c>
      <c r="B6847" t="s">
        <v>5361</v>
      </c>
      <c r="C6847" t="s">
        <v>7145</v>
      </c>
      <c r="D6847" t="s">
        <v>7247</v>
      </c>
      <c r="E6847" t="s">
        <v>8064</v>
      </c>
      <c r="F6847" t="s">
        <v>10117</v>
      </c>
      <c r="G6847" t="s">
        <v>12265</v>
      </c>
      <c r="H6847" t="s">
        <v>12759</v>
      </c>
      <c r="I6847" s="1">
        <v>5.59536090078303E-2</v>
      </c>
      <c r="J6847" s="1">
        <v>6.2000000000000097E-2</v>
      </c>
      <c r="K6847" s="1">
        <v>6.9940476190476206E-2</v>
      </c>
      <c r="L6847" s="1">
        <v>8.3333333333333301E-2</v>
      </c>
      <c r="M6847" s="1">
        <v>4.70430107526882E-2</v>
      </c>
      <c r="N6847" s="1">
        <v>6.4830059531819195E-2</v>
      </c>
      <c r="O6847" s="1">
        <v>8.2826764801274405E-2</v>
      </c>
      <c r="P6847" s="1">
        <v>7.5364154528182403E-2</v>
      </c>
      <c r="Q6847" s="1">
        <v>5.5234389653759E-2</v>
      </c>
      <c r="R6847" s="1">
        <v>4.1346583261560502E-2</v>
      </c>
      <c r="S6847" s="1">
        <v>5.0768503770715602E-2</v>
      </c>
      <c r="T6847" s="1">
        <v>4.4705882352941199E-2</v>
      </c>
      <c r="U6847" s="1">
        <v>3.5286251315922099E-2</v>
      </c>
      <c r="V6847" s="1">
        <v>5.9324038530961999E-2</v>
      </c>
      <c r="W6847" s="1">
        <v>5.1282051282051301E-2</v>
      </c>
      <c r="X6847" s="1">
        <v>3.1006146481590099E-2</v>
      </c>
      <c r="Y6847" s="1">
        <v>4.0999337251742103E-2</v>
      </c>
      <c r="Z6847" s="1">
        <v>4.1002012974284303E-2</v>
      </c>
      <c r="AA6847" s="1">
        <v>5.2000008975552299E-2</v>
      </c>
      <c r="AB6847" s="1">
        <v>8.1395348837209294E-2</v>
      </c>
      <c r="AC6847" s="1">
        <v>6.9391423628770904E-2</v>
      </c>
      <c r="AD6847" s="1">
        <v>1</v>
      </c>
      <c r="AE6847" s="1">
        <v>0.09</v>
      </c>
      <c r="AF6847" s="1">
        <v>4.4520547945205498E-2</v>
      </c>
      <c r="AG6847" s="1">
        <v>3.7481259370314803E-2</v>
      </c>
      <c r="AH6847" s="1">
        <v>3.95585245937536E-2</v>
      </c>
      <c r="AI6847" s="1">
        <v>5.5288496266533101E-2</v>
      </c>
      <c r="AJ6847" s="1">
        <v>6.4959753773148998E-2</v>
      </c>
      <c r="AK6847" s="1">
        <v>5.00000000000001E-2</v>
      </c>
      <c r="AL6847" s="1">
        <v>8.8856622576713562E-2</v>
      </c>
      <c r="AM6847" s="1">
        <v>5.7236868888139725E-2</v>
      </c>
      <c r="AN6847" s="1">
        <v>0.13365127146244049</v>
      </c>
      <c r="AO6847" t="s">
        <v>19657</v>
      </c>
    </row>
    <row r="6848" spans="1:41" x14ac:dyDescent="0.25">
      <c r="A6848" s="1">
        <v>2024</v>
      </c>
      <c r="B6848" t="s">
        <v>5361</v>
      </c>
      <c r="C6848" t="s">
        <v>7145</v>
      </c>
      <c r="D6848" t="s">
        <v>7247</v>
      </c>
      <c r="E6848" t="s">
        <v>8064</v>
      </c>
      <c r="F6848" t="s">
        <v>10118</v>
      </c>
      <c r="G6848" t="s">
        <v>12265</v>
      </c>
      <c r="H6848" t="s">
        <v>12760</v>
      </c>
      <c r="I6848" s="1">
        <v>852.86392824011557</v>
      </c>
      <c r="J6848" s="1">
        <v>1337.335634284678</v>
      </c>
      <c r="K6848" s="1">
        <v>50</v>
      </c>
      <c r="L6848" s="1">
        <v>110</v>
      </c>
      <c r="M6848" s="1">
        <v>709</v>
      </c>
      <c r="N6848" s="1">
        <v>616.75423514768943</v>
      </c>
      <c r="O6848" s="1">
        <v>285.61599999999999</v>
      </c>
      <c r="P6848" s="1">
        <v>438</v>
      </c>
      <c r="Q6848" s="1">
        <v>251.48123237043919</v>
      </c>
      <c r="R6848" s="1">
        <v>577.50580588465357</v>
      </c>
      <c r="S6848" s="1">
        <v>671.81610955419626</v>
      </c>
      <c r="T6848" s="1">
        <v>406</v>
      </c>
      <c r="U6848" s="1">
        <v>140.22900000000001</v>
      </c>
      <c r="V6848" s="1">
        <v>642.39238208365737</v>
      </c>
      <c r="W6848" s="1">
        <v>259</v>
      </c>
      <c r="X6848" s="1">
        <v>1167.164655776586</v>
      </c>
      <c r="Y6848" s="1">
        <v>3415.0331724031989</v>
      </c>
      <c r="Z6848" s="1">
        <v>423.14655758798301</v>
      </c>
      <c r="AA6848" s="1">
        <v>5156.1365975312501</v>
      </c>
      <c r="AB6848" s="1">
        <v>79</v>
      </c>
      <c r="AC6848" s="1">
        <v>400.90530435370169</v>
      </c>
      <c r="AD6848" s="1"/>
      <c r="AE6848" s="1">
        <v>335</v>
      </c>
      <c r="AF6848" s="1">
        <v>1674</v>
      </c>
      <c r="AG6848" s="1">
        <v>8346</v>
      </c>
      <c r="AH6848" s="1">
        <v>1463.5788244554531</v>
      </c>
      <c r="AI6848" s="1">
        <v>416.71060677474668</v>
      </c>
      <c r="AJ6848" s="1">
        <v>2290</v>
      </c>
      <c r="AK6848" s="1">
        <v>244.41081881322441</v>
      </c>
      <c r="AL6848" s="1">
        <v>32759.080078125</v>
      </c>
      <c r="AM6848" s="1">
        <v>27006.78515625</v>
      </c>
      <c r="AN6848" s="1">
        <v>5752.29638671875</v>
      </c>
      <c r="AO6848" t="s">
        <v>19658</v>
      </c>
    </row>
    <row r="6849" spans="1:41" x14ac:dyDescent="0.25">
      <c r="A6849" s="1">
        <v>2024</v>
      </c>
      <c r="B6849" t="s">
        <v>5362</v>
      </c>
      <c r="C6849" t="s">
        <v>7145</v>
      </c>
      <c r="D6849" t="s">
        <v>7247</v>
      </c>
      <c r="E6849" t="s">
        <v>8064</v>
      </c>
      <c r="F6849" t="s">
        <v>10118</v>
      </c>
      <c r="G6849" t="s">
        <v>12265</v>
      </c>
      <c r="H6849" t="s">
        <v>12760</v>
      </c>
      <c r="I6849" s="1">
        <v>869.29575152676398</v>
      </c>
      <c r="J6849" s="1">
        <v>1369.0893942335269</v>
      </c>
      <c r="K6849" s="1">
        <v>49.5</v>
      </c>
      <c r="L6849" s="1">
        <v>106</v>
      </c>
      <c r="M6849" s="1">
        <v>648</v>
      </c>
      <c r="N6849" s="1">
        <v>579.06963574359963</v>
      </c>
      <c r="O6849" s="1">
        <v>285</v>
      </c>
      <c r="P6849" s="1">
        <v>446</v>
      </c>
      <c r="Q6849" s="1">
        <v>252.10993545136529</v>
      </c>
      <c r="R6849" s="1">
        <v>565.73602779546479</v>
      </c>
      <c r="S6849" s="1">
        <v>654.52829241071447</v>
      </c>
      <c r="T6849" s="1">
        <v>403</v>
      </c>
      <c r="U6849" s="1">
        <v>140.22900000000001</v>
      </c>
      <c r="V6849" s="1">
        <v>644.01</v>
      </c>
      <c r="W6849" s="1">
        <v>283.81371235199998</v>
      </c>
      <c r="X6849" s="1">
        <v>1190.5079488921169</v>
      </c>
      <c r="Y6849" s="1">
        <v>3310.3487929135199</v>
      </c>
      <c r="Z6849" s="1">
        <v>418.89390885216329</v>
      </c>
      <c r="AA6849" s="1">
        <v>5045.4680500000004</v>
      </c>
      <c r="AB6849" s="1">
        <v>76.2</v>
      </c>
      <c r="AC6849" s="1">
        <v>422.37172104312612</v>
      </c>
      <c r="AD6849" s="1">
        <v>762</v>
      </c>
      <c r="AE6849" s="1">
        <v>324</v>
      </c>
      <c r="AF6849" s="1">
        <v>1613</v>
      </c>
      <c r="AG6849" s="1">
        <v>8452.0073338425864</v>
      </c>
      <c r="AH6849" s="1">
        <v>1283.2</v>
      </c>
      <c r="AI6849" s="1">
        <v>514</v>
      </c>
      <c r="AJ6849" s="1">
        <v>2296.8731967209051</v>
      </c>
      <c r="AK6849" s="1">
        <v>260.0137642739349</v>
      </c>
      <c r="AL6849" s="1">
        <v>33264.265625</v>
      </c>
      <c r="AM6849" s="1">
        <v>26854.501953125</v>
      </c>
      <c r="AN6849" s="1">
        <v>6409.763671875</v>
      </c>
      <c r="AO6849" t="s">
        <v>19659</v>
      </c>
    </row>
    <row r="6850" spans="1:41" x14ac:dyDescent="0.25">
      <c r="A6850" s="1">
        <v>2024</v>
      </c>
      <c r="B6850" t="s">
        <v>5363</v>
      </c>
      <c r="C6850" t="s">
        <v>7145</v>
      </c>
      <c r="D6850" t="s">
        <v>7247</v>
      </c>
      <c r="E6850" t="s">
        <v>8064</v>
      </c>
      <c r="F6850" t="s">
        <v>10118</v>
      </c>
      <c r="G6850" t="s">
        <v>12265</v>
      </c>
      <c r="H6850" t="s">
        <v>12760</v>
      </c>
      <c r="I6850" s="1">
        <v>855</v>
      </c>
      <c r="J6850" s="1">
        <v>1411.665363929488</v>
      </c>
      <c r="K6850" s="1">
        <v>50.7</v>
      </c>
      <c r="L6850" s="1">
        <v>106</v>
      </c>
      <c r="M6850" s="1">
        <v>649.19951228159994</v>
      </c>
      <c r="N6850" s="1">
        <v>580.00837116902221</v>
      </c>
      <c r="O6850" s="1">
        <v>285</v>
      </c>
      <c r="P6850" s="1">
        <v>413</v>
      </c>
      <c r="Q6850" s="1">
        <v>250.27739447850331</v>
      </c>
      <c r="R6850" s="1">
        <v>559.47987101117587</v>
      </c>
      <c r="S6850" s="1"/>
      <c r="T6850" s="1">
        <v>391</v>
      </c>
      <c r="U6850" s="1">
        <v>142.83799999999999</v>
      </c>
      <c r="V6850" s="1">
        <v>660</v>
      </c>
      <c r="W6850" s="1">
        <v>265.5</v>
      </c>
      <c r="X6850" s="1">
        <v>1205.6400000000001</v>
      </c>
      <c r="Y6850" s="1">
        <v>3367.7146396924181</v>
      </c>
      <c r="Z6850" s="1">
        <v>556</v>
      </c>
      <c r="AA6850" s="1">
        <v>5122.3038241253444</v>
      </c>
      <c r="AB6850" s="1">
        <v>76.2</v>
      </c>
      <c r="AC6850" s="1">
        <v>429.17382921600552</v>
      </c>
      <c r="AD6850" s="1">
        <v>773.46594937990722</v>
      </c>
      <c r="AE6850" s="1">
        <v>431.08571428571418</v>
      </c>
      <c r="AF6850" s="1">
        <v>1613</v>
      </c>
      <c r="AG6850" s="1">
        <v>8451</v>
      </c>
      <c r="AH6850" s="1">
        <v>1274</v>
      </c>
      <c r="AI6850" s="1">
        <v>571</v>
      </c>
      <c r="AJ6850" s="1">
        <v>2297.3214208499999</v>
      </c>
      <c r="AK6850" s="1">
        <v>249.64539878177129</v>
      </c>
      <c r="AL6850" s="1">
        <v>33037.21875</v>
      </c>
      <c r="AM6850" s="1">
        <v>27245.869140625</v>
      </c>
      <c r="AN6850" s="1">
        <v>5791.35107421875</v>
      </c>
      <c r="AO6850" t="s">
        <v>19660</v>
      </c>
    </row>
    <row r="6851" spans="1:41" x14ac:dyDescent="0.25">
      <c r="A6851" s="1">
        <v>2024</v>
      </c>
      <c r="B6851" t="s">
        <v>5364</v>
      </c>
      <c r="C6851" t="s">
        <v>7145</v>
      </c>
      <c r="D6851" t="s">
        <v>7247</v>
      </c>
      <c r="E6851" t="s">
        <v>8065</v>
      </c>
      <c r="F6851" t="s">
        <v>10119</v>
      </c>
      <c r="G6851" t="s">
        <v>12265</v>
      </c>
      <c r="H6851" t="s">
        <v>12761</v>
      </c>
      <c r="I6851" s="1">
        <v>150.21180875292751</v>
      </c>
      <c r="J6851" s="1">
        <v>247.51784776509299</v>
      </c>
      <c r="K6851" s="1">
        <v>8</v>
      </c>
      <c r="L6851" s="1">
        <v>22</v>
      </c>
      <c r="M6851" s="1">
        <v>158.1910826442421</v>
      </c>
      <c r="N6851" s="1">
        <v>186</v>
      </c>
      <c r="O6851" s="1">
        <v>56.09</v>
      </c>
      <c r="P6851" s="1">
        <v>78.599999999999994</v>
      </c>
      <c r="Q6851" s="1">
        <v>62.291600000000003</v>
      </c>
      <c r="R6851" s="1">
        <v>72.806136136425764</v>
      </c>
      <c r="S6851" s="1">
        <v>116.714</v>
      </c>
      <c r="T6851" s="1">
        <v>75.882052553125007</v>
      </c>
      <c r="U6851" s="1">
        <v>33.299999999999997</v>
      </c>
      <c r="V6851" s="1">
        <v>128.47235289400001</v>
      </c>
      <c r="W6851" s="1">
        <v>80</v>
      </c>
      <c r="X6851" s="1">
        <v>182.90435453794231</v>
      </c>
      <c r="Y6851" s="1">
        <v>641.6</v>
      </c>
      <c r="Z6851" s="1">
        <v>58.010000000000012</v>
      </c>
      <c r="AA6851" s="1">
        <v>797.81522437499996</v>
      </c>
      <c r="AB6851" s="1">
        <v>17</v>
      </c>
      <c r="AC6851" s="1">
        <v>77.342772599544318</v>
      </c>
      <c r="AD6851" s="1">
        <v>157.12342165094401</v>
      </c>
      <c r="AE6851" s="1">
        <v>14</v>
      </c>
      <c r="AF6851" s="1">
        <v>252</v>
      </c>
      <c r="AG6851" s="1">
        <v>1826</v>
      </c>
      <c r="AH6851" s="1">
        <v>238</v>
      </c>
      <c r="AI6851" s="1">
        <v>88.359822687499971</v>
      </c>
      <c r="AJ6851" s="1">
        <v>543</v>
      </c>
      <c r="AK6851" s="1">
        <v>28.65007061610882</v>
      </c>
      <c r="AL6851" s="1">
        <v>6397.8828125</v>
      </c>
      <c r="AM6851" s="1">
        <v>5190.9677734375</v>
      </c>
      <c r="AN6851" s="1">
        <v>1206.914794921875</v>
      </c>
      <c r="AO6851" t="s">
        <v>19661</v>
      </c>
    </row>
    <row r="6852" spans="1:41" x14ac:dyDescent="0.25">
      <c r="A6852" s="1">
        <v>2024</v>
      </c>
      <c r="B6852" t="s">
        <v>5365</v>
      </c>
      <c r="C6852" t="s">
        <v>7145</v>
      </c>
      <c r="D6852" t="s">
        <v>7247</v>
      </c>
      <c r="E6852" t="s">
        <v>8065</v>
      </c>
      <c r="F6852" t="s">
        <v>10119</v>
      </c>
      <c r="G6852" t="s">
        <v>12265</v>
      </c>
      <c r="H6852" t="s">
        <v>12761</v>
      </c>
      <c r="I6852" s="1">
        <v>161</v>
      </c>
      <c r="J6852" s="1">
        <v>257.78399526714958</v>
      </c>
      <c r="K6852" s="1">
        <v>8</v>
      </c>
      <c r="L6852" s="1">
        <v>23</v>
      </c>
      <c r="M6852" s="1">
        <v>190.8</v>
      </c>
      <c r="N6852" s="1">
        <v>188.66649330938111</v>
      </c>
      <c r="O6852" s="1">
        <v>63</v>
      </c>
      <c r="P6852" s="1">
        <v>78.820900268554681</v>
      </c>
      <c r="Q6852" s="1">
        <v>67.599999999999994</v>
      </c>
      <c r="R6852" s="1">
        <v>74.681633702859699</v>
      </c>
      <c r="S6852" s="1">
        <v>114.62309009972429</v>
      </c>
      <c r="T6852" s="1">
        <v>79</v>
      </c>
      <c r="U6852" s="1">
        <v>34</v>
      </c>
      <c r="V6852" s="1">
        <v>138</v>
      </c>
      <c r="W6852" s="1">
        <v>77.499999999999986</v>
      </c>
      <c r="X6852" s="1">
        <v>202.2</v>
      </c>
      <c r="Y6852" s="1">
        <v>691</v>
      </c>
      <c r="Z6852" s="1">
        <v>84</v>
      </c>
      <c r="AA6852" s="1">
        <v>845.16799999999978</v>
      </c>
      <c r="AB6852" s="1">
        <v>14</v>
      </c>
      <c r="AC6852" s="1">
        <v>73.38805353320457</v>
      </c>
      <c r="AD6852" s="1"/>
      <c r="AE6852" s="1">
        <v>67</v>
      </c>
      <c r="AF6852" s="1">
        <v>279</v>
      </c>
      <c r="AG6852" s="1">
        <v>1850</v>
      </c>
      <c r="AH6852" s="1">
        <v>287.00506124383492</v>
      </c>
      <c r="AI6852" s="1">
        <v>121.1</v>
      </c>
      <c r="AJ6852" s="1">
        <v>528</v>
      </c>
      <c r="AK6852" s="1">
        <v>27.93905041652539</v>
      </c>
      <c r="AL6852" s="1">
        <v>6626.27587890625</v>
      </c>
      <c r="AM6852" s="1">
        <v>5441.10888671875</v>
      </c>
      <c r="AN6852" s="1">
        <v>1185.167236328125</v>
      </c>
      <c r="AO6852" t="s">
        <v>19662</v>
      </c>
    </row>
    <row r="6853" spans="1:41" x14ac:dyDescent="0.25">
      <c r="A6853" s="1">
        <v>2024</v>
      </c>
      <c r="B6853" t="s">
        <v>5366</v>
      </c>
      <c r="C6853" t="s">
        <v>7145</v>
      </c>
      <c r="D6853" t="s">
        <v>7247</v>
      </c>
      <c r="E6853" t="s">
        <v>8065</v>
      </c>
      <c r="F6853" t="s">
        <v>10119</v>
      </c>
      <c r="G6853" t="s">
        <v>12265</v>
      </c>
      <c r="H6853" t="s">
        <v>12761</v>
      </c>
      <c r="I6853" s="1">
        <v>150.51241632293249</v>
      </c>
      <c r="J6853" s="1">
        <v>235.71386928205521</v>
      </c>
      <c r="K6853" s="1">
        <v>7</v>
      </c>
      <c r="L6853" s="1">
        <v>21.63</v>
      </c>
      <c r="M6853" s="1">
        <v>153.6669318815338</v>
      </c>
      <c r="N6853" s="1">
        <v>186.7802508013674</v>
      </c>
      <c r="O6853" s="1">
        <v>63</v>
      </c>
      <c r="P6853" s="1">
        <v>75.599999999999994</v>
      </c>
      <c r="Q6853" s="1">
        <v>62.488799999999998</v>
      </c>
      <c r="R6853" s="1">
        <v>76.293472904317923</v>
      </c>
      <c r="S6853" s="1">
        <v>120.3008821192053</v>
      </c>
      <c r="T6853" s="1">
        <v>75.599999999999994</v>
      </c>
      <c r="U6853" s="1">
        <v>33.299999999999997</v>
      </c>
      <c r="V6853" s="1">
        <v>128.34399999999999</v>
      </c>
      <c r="W6853" s="1">
        <v>68.193226080000017</v>
      </c>
      <c r="X6853" s="1">
        <v>192.13975839518241</v>
      </c>
      <c r="Y6853" s="1">
        <v>645.66993149159316</v>
      </c>
      <c r="Z6853" s="1">
        <v>60</v>
      </c>
      <c r="AA6853" s="1">
        <v>796.29035752979416</v>
      </c>
      <c r="AB6853" s="1">
        <v>16</v>
      </c>
      <c r="AC6853" s="1">
        <v>75.442772599544313</v>
      </c>
      <c r="AD6853" s="1">
        <v>132.00282390435839</v>
      </c>
      <c r="AE6853" s="1">
        <v>15</v>
      </c>
      <c r="AF6853" s="1">
        <v>290</v>
      </c>
      <c r="AG6853" s="1">
        <v>1987</v>
      </c>
      <c r="AH6853" s="1">
        <v>230.7</v>
      </c>
      <c r="AI6853" s="1">
        <v>95.589353655095181</v>
      </c>
      <c r="AJ6853" s="1">
        <v>502.93915150364148</v>
      </c>
      <c r="AK6853" s="1">
        <v>26.868804632352951</v>
      </c>
      <c r="AL6853" s="1">
        <v>6524.06689453125</v>
      </c>
      <c r="AM6853" s="1">
        <v>5343.0048828125</v>
      </c>
      <c r="AN6853" s="1">
        <v>1181.061767578125</v>
      </c>
      <c r="AO6853" t="s">
        <v>19663</v>
      </c>
    </row>
    <row r="6854" spans="1:41" x14ac:dyDescent="0.25">
      <c r="A6854" s="1">
        <v>2024</v>
      </c>
      <c r="B6854" t="s">
        <v>5366</v>
      </c>
      <c r="C6854" t="s">
        <v>7145</v>
      </c>
      <c r="D6854" t="s">
        <v>7247</v>
      </c>
      <c r="E6854" t="s">
        <v>8065</v>
      </c>
      <c r="F6854" t="s">
        <v>10120</v>
      </c>
      <c r="G6854" t="s">
        <v>12265</v>
      </c>
      <c r="H6854" t="s">
        <v>12761</v>
      </c>
      <c r="I6854" s="1">
        <v>153.06117520800331</v>
      </c>
      <c r="J6854" s="1">
        <v>294.42592128205519</v>
      </c>
      <c r="K6854" s="1">
        <v>11.1746</v>
      </c>
      <c r="L6854" s="1">
        <v>21.63</v>
      </c>
      <c r="M6854" s="1">
        <v>162.6669318815338</v>
      </c>
      <c r="N6854" s="1">
        <v>188.66425080136739</v>
      </c>
      <c r="O6854" s="1">
        <v>69</v>
      </c>
      <c r="P6854" s="1">
        <v>102.6</v>
      </c>
      <c r="Q6854" s="1">
        <v>62.488799999999998</v>
      </c>
      <c r="R6854" s="1">
        <v>101.29347290431789</v>
      </c>
      <c r="S6854" s="1">
        <v>125.8008821192053</v>
      </c>
      <c r="T6854" s="1">
        <v>77.099999999999994</v>
      </c>
      <c r="U6854" s="1">
        <v>33.299999999999997</v>
      </c>
      <c r="V6854" s="1">
        <v>149.34399999999999</v>
      </c>
      <c r="W6854" s="1">
        <v>68.193226080000017</v>
      </c>
      <c r="X6854" s="1">
        <v>195.73975839518229</v>
      </c>
      <c r="Y6854" s="1">
        <v>646.60993149159322</v>
      </c>
      <c r="Z6854" s="1">
        <v>68</v>
      </c>
      <c r="AA6854" s="1">
        <v>957</v>
      </c>
      <c r="AB6854" s="1">
        <v>16</v>
      </c>
      <c r="AC6854" s="1">
        <v>87.845541374316824</v>
      </c>
      <c r="AD6854" s="1">
        <v>152.87356390435841</v>
      </c>
      <c r="AE6854" s="1">
        <v>72</v>
      </c>
      <c r="AF6854" s="1">
        <v>349</v>
      </c>
      <c r="AG6854" s="1">
        <v>2001</v>
      </c>
      <c r="AH6854" s="1">
        <v>281.2</v>
      </c>
      <c r="AI6854" s="1">
        <v>95.589353655095181</v>
      </c>
      <c r="AJ6854" s="1">
        <v>566.93915150364148</v>
      </c>
      <c r="AK6854" s="1">
        <v>50.484804632352947</v>
      </c>
      <c r="AL6854" s="1">
        <v>7161.025390625</v>
      </c>
      <c r="AM6854" s="1">
        <v>5855.20166015625</v>
      </c>
      <c r="AN6854" s="1">
        <v>1305.8231201171875</v>
      </c>
      <c r="AO6854" t="s">
        <v>19664</v>
      </c>
    </row>
    <row r="6855" spans="1:41" x14ac:dyDescent="0.25">
      <c r="A6855" s="1">
        <v>2024</v>
      </c>
      <c r="B6855" t="s">
        <v>5367</v>
      </c>
      <c r="C6855" t="s">
        <v>7145</v>
      </c>
      <c r="D6855" t="s">
        <v>7247</v>
      </c>
      <c r="E6855" t="s">
        <v>8065</v>
      </c>
      <c r="F6855" t="s">
        <v>10120</v>
      </c>
      <c r="G6855" t="s">
        <v>12265</v>
      </c>
      <c r="H6855" t="s">
        <v>12761</v>
      </c>
      <c r="I6855" s="1">
        <v>164</v>
      </c>
      <c r="J6855" s="1">
        <v>321.19604726714959</v>
      </c>
      <c r="K6855" s="1">
        <v>11</v>
      </c>
      <c r="L6855" s="1">
        <v>23</v>
      </c>
      <c r="M6855" s="1">
        <v>196.8</v>
      </c>
      <c r="N6855" s="1">
        <v>190.55049330938101</v>
      </c>
      <c r="O6855" s="1">
        <v>69</v>
      </c>
      <c r="P6855" s="1">
        <v>108.82090026855469</v>
      </c>
      <c r="Q6855" s="1">
        <v>67.599999999999994</v>
      </c>
      <c r="R6855" s="1">
        <v>99.681633702859699</v>
      </c>
      <c r="S6855" s="1">
        <v>120.62309009972429</v>
      </c>
      <c r="T6855" s="1">
        <v>82</v>
      </c>
      <c r="U6855" s="1">
        <v>34</v>
      </c>
      <c r="V6855" s="1">
        <v>155</v>
      </c>
      <c r="W6855" s="1">
        <v>77.499999999999986</v>
      </c>
      <c r="X6855" s="1">
        <v>205.8</v>
      </c>
      <c r="Y6855" s="1">
        <v>691.62</v>
      </c>
      <c r="Z6855" s="1">
        <v>91</v>
      </c>
      <c r="AA6855" s="1">
        <v>958.13599999999974</v>
      </c>
      <c r="AB6855" s="1">
        <v>14</v>
      </c>
      <c r="AC6855" s="1">
        <v>85.790822307977081</v>
      </c>
      <c r="AD6855" s="1">
        <v>0</v>
      </c>
      <c r="AE6855" s="1">
        <v>92</v>
      </c>
      <c r="AF6855" s="1">
        <v>334</v>
      </c>
      <c r="AG6855" s="1">
        <v>1864</v>
      </c>
      <c r="AH6855" s="1">
        <v>287.00506124383492</v>
      </c>
      <c r="AI6855" s="1">
        <v>121.1</v>
      </c>
      <c r="AJ6855" s="1">
        <v>578</v>
      </c>
      <c r="AK6855" s="1">
        <v>47.297050416525387</v>
      </c>
      <c r="AL6855" s="1">
        <v>7090.52099609375</v>
      </c>
      <c r="AM6855" s="1">
        <v>5858.39599609375</v>
      </c>
      <c r="AN6855" s="1">
        <v>1232.1251220703125</v>
      </c>
      <c r="AO6855" t="s">
        <v>19665</v>
      </c>
    </row>
    <row r="6856" spans="1:41" x14ac:dyDescent="0.25">
      <c r="A6856" s="1">
        <v>2024</v>
      </c>
      <c r="B6856" t="s">
        <v>5368</v>
      </c>
      <c r="C6856" t="s">
        <v>7145</v>
      </c>
      <c r="D6856" t="s">
        <v>7247</v>
      </c>
      <c r="E6856" t="s">
        <v>8065</v>
      </c>
      <c r="F6856" t="s">
        <v>10120</v>
      </c>
      <c r="G6856" t="s">
        <v>12265</v>
      </c>
      <c r="H6856" t="s">
        <v>12761</v>
      </c>
      <c r="I6856" s="1">
        <v>150.21180875292751</v>
      </c>
      <c r="J6856" s="1">
        <v>307.81019076509301</v>
      </c>
      <c r="K6856" s="1">
        <v>11</v>
      </c>
      <c r="L6856" s="1">
        <v>22</v>
      </c>
      <c r="M6856" s="1">
        <v>167.1910826442421</v>
      </c>
      <c r="N6856" s="1">
        <v>187.88399999999999</v>
      </c>
      <c r="O6856" s="1">
        <v>61.09</v>
      </c>
      <c r="P6856" s="1">
        <v>105.6</v>
      </c>
      <c r="Q6856" s="1">
        <v>62.291600000000003</v>
      </c>
      <c r="R6856" s="1">
        <v>109.93413613642581</v>
      </c>
      <c r="S6856" s="1">
        <v>122.214</v>
      </c>
      <c r="T6856" s="1">
        <v>77.382052553125007</v>
      </c>
      <c r="U6856" s="1">
        <v>33.299999999999997</v>
      </c>
      <c r="V6856" s="1">
        <v>133.35602084604</v>
      </c>
      <c r="W6856" s="1">
        <v>80</v>
      </c>
      <c r="X6856" s="1">
        <v>186.50435453794231</v>
      </c>
      <c r="Y6856" s="1">
        <v>642.9</v>
      </c>
      <c r="Z6856" s="1">
        <v>69.010000000000005</v>
      </c>
      <c r="AA6856" s="1">
        <v>941.01282874999993</v>
      </c>
      <c r="AB6856" s="1">
        <v>17</v>
      </c>
      <c r="AC6856" s="1">
        <v>91.208904999544316</v>
      </c>
      <c r="AD6856" s="1">
        <v>166.329321650944</v>
      </c>
      <c r="AE6856" s="1">
        <v>71</v>
      </c>
      <c r="AF6856" s="1">
        <v>336</v>
      </c>
      <c r="AG6856" s="1">
        <v>1842</v>
      </c>
      <c r="AH6856" s="1">
        <v>288</v>
      </c>
      <c r="AI6856" s="1">
        <v>88.359822687499971</v>
      </c>
      <c r="AJ6856" s="1">
        <v>607</v>
      </c>
      <c r="AK6856" s="1">
        <v>41.241070616108821</v>
      </c>
      <c r="AL6856" s="1">
        <v>7018.83154296875</v>
      </c>
      <c r="AM6856" s="1">
        <v>5712.51953125</v>
      </c>
      <c r="AN6856" s="1">
        <v>1306.311767578125</v>
      </c>
      <c r="AO6856" t="s">
        <v>19666</v>
      </c>
    </row>
    <row r="6857" spans="1:41" x14ac:dyDescent="0.25">
      <c r="A6857" s="1">
        <v>2024</v>
      </c>
      <c r="B6857" t="s">
        <v>5369</v>
      </c>
      <c r="C6857" t="s">
        <v>7146</v>
      </c>
      <c r="D6857" t="s">
        <v>7248</v>
      </c>
      <c r="E6857" t="s">
        <v>8066</v>
      </c>
      <c r="F6857" t="s">
        <v>10121</v>
      </c>
      <c r="G6857" t="s">
        <v>12266</v>
      </c>
      <c r="H6857" t="s">
        <v>12762</v>
      </c>
      <c r="I6857" s="1">
        <v>362.04807500038771</v>
      </c>
      <c r="J6857" s="1">
        <v>315.19966860147855</v>
      </c>
      <c r="K6857" s="1">
        <v>488.43296252165595</v>
      </c>
      <c r="L6857" s="1">
        <v>516.40582325204912</v>
      </c>
      <c r="M6857" s="1">
        <v>554.92899401668751</v>
      </c>
      <c r="N6857" s="1">
        <v>1162.5762424649604</v>
      </c>
      <c r="O6857" s="1">
        <v>2250.6799040748933</v>
      </c>
      <c r="P6857" s="1">
        <v>1285.1445192314141</v>
      </c>
      <c r="Q6857" s="1">
        <v>115.15010037598299</v>
      </c>
      <c r="R6857" s="1">
        <v>686.86464874176852</v>
      </c>
      <c r="S6857" s="1">
        <v>155.46062764583988</v>
      </c>
      <c r="T6857" s="1">
        <v>665.91479282002501</v>
      </c>
      <c r="U6857" s="1">
        <v>365.14327806298041</v>
      </c>
      <c r="V6857" s="1">
        <v>2803.5012777723055</v>
      </c>
      <c r="W6857" s="1">
        <v>854.59065078569881</v>
      </c>
      <c r="X6857" s="1">
        <v>1483.0749389112655</v>
      </c>
      <c r="Y6857" s="1">
        <v>3196.3910055361202</v>
      </c>
      <c r="Z6857" s="1">
        <v>551.16648664861532</v>
      </c>
      <c r="AA6857" s="1">
        <v>14821.545269808674</v>
      </c>
      <c r="AB6857" s="1">
        <v>198.66457985797413</v>
      </c>
      <c r="AC6857" s="1">
        <v>210.87301772634126</v>
      </c>
      <c r="AD6857" s="1">
        <v>1329.8991796309035</v>
      </c>
      <c r="AE6857" s="1">
        <v>973.34545550526991</v>
      </c>
      <c r="AF6857" s="1">
        <v>2622.3864536187843</v>
      </c>
      <c r="AG6857" s="1">
        <v>17526.284077298955</v>
      </c>
      <c r="AH6857" s="1">
        <v>2725.7704989948315</v>
      </c>
      <c r="AI6857" s="1">
        <v>403.98830764414851</v>
      </c>
      <c r="AJ6857" s="1">
        <v>1401.7506388861527</v>
      </c>
      <c r="AK6857" s="1">
        <v>305.21094670917813</v>
      </c>
      <c r="AL6857" s="1">
        <v>60332.38671875</v>
      </c>
      <c r="AM6857" s="1">
        <v>48915.77734375</v>
      </c>
      <c r="AN6857" s="1">
        <v>11416.6162109375</v>
      </c>
      <c r="AO6857" t="s">
        <v>19667</v>
      </c>
    </row>
    <row r="6858" spans="1:41" x14ac:dyDescent="0.25">
      <c r="A6858" s="1">
        <v>2024</v>
      </c>
      <c r="B6858" t="s">
        <v>5370</v>
      </c>
      <c r="C6858" t="s">
        <v>7146</v>
      </c>
      <c r="D6858" t="s">
        <v>7248</v>
      </c>
      <c r="E6858" t="s">
        <v>8066</v>
      </c>
      <c r="F6858" t="s">
        <v>10121</v>
      </c>
      <c r="G6858" t="s">
        <v>12266</v>
      </c>
      <c r="H6858" t="s">
        <v>12762</v>
      </c>
      <c r="I6858" s="1">
        <v>568.51604078193384</v>
      </c>
      <c r="J6858" s="1">
        <v>308.22543061484816</v>
      </c>
      <c r="K6858" s="1">
        <v>496.37436089857442</v>
      </c>
      <c r="L6858" s="1">
        <v>444.15976015372246</v>
      </c>
      <c r="M6858" s="1">
        <v>1217.604529110685</v>
      </c>
      <c r="N6858" s="1">
        <v>860.65714698967736</v>
      </c>
      <c r="O6858" s="1">
        <v>2259.1854444526007</v>
      </c>
      <c r="P6858" s="1">
        <v>1746.1796892252769</v>
      </c>
      <c r="Q6858" s="1">
        <v>114.03996788150619</v>
      </c>
      <c r="R6858" s="1">
        <v>727.38632398399511</v>
      </c>
      <c r="S6858" s="1">
        <v>143.38950239156983</v>
      </c>
      <c r="T6858" s="1">
        <v>239.62746450779929</v>
      </c>
      <c r="U6858" s="1">
        <v>370.43715052206664</v>
      </c>
      <c r="V6858" s="1">
        <v>2232.4363321354513</v>
      </c>
      <c r="W6858" s="1">
        <v>913.90571324235009</v>
      </c>
      <c r="X6858" s="1">
        <v>1971.6324870432418</v>
      </c>
      <c r="Y6858" s="1">
        <v>2552.3111335946996</v>
      </c>
      <c r="Z6858" s="1">
        <v>536.8546842051943</v>
      </c>
      <c r="AA6858" s="1">
        <v>12119.159764184546</v>
      </c>
      <c r="AB6858" s="1"/>
      <c r="AC6858" s="1">
        <v>336.59299665746693</v>
      </c>
      <c r="AD6858" s="1">
        <v>1270.8532128628194</v>
      </c>
      <c r="AE6858" s="1">
        <v>1281.7282985300892</v>
      </c>
      <c r="AF6858" s="1">
        <v>2216.3708052551128</v>
      </c>
      <c r="AG6858" s="1">
        <v>14034.587852380209</v>
      </c>
      <c r="AH6858" s="1">
        <v>2706.9068889833875</v>
      </c>
      <c r="AI6858" s="1">
        <v>306.5002453006735</v>
      </c>
      <c r="AJ6858" s="1">
        <v>1343.0326395432985</v>
      </c>
      <c r="AK6858" s="1">
        <v>339.93663569711066</v>
      </c>
      <c r="AL6858" s="1">
        <v>53658.59375</v>
      </c>
      <c r="AM6858" s="1">
        <v>41792.67578125</v>
      </c>
      <c r="AN6858" s="1">
        <v>11865.916015625</v>
      </c>
      <c r="AO6858" t="s">
        <v>19668</v>
      </c>
    </row>
    <row r="6859" spans="1:41" x14ac:dyDescent="0.25">
      <c r="A6859" s="1">
        <v>2024</v>
      </c>
      <c r="B6859" t="s">
        <v>5371</v>
      </c>
      <c r="C6859" t="s">
        <v>7146</v>
      </c>
      <c r="D6859" t="s">
        <v>7248</v>
      </c>
      <c r="E6859" t="s">
        <v>8066</v>
      </c>
      <c r="F6859" t="s">
        <v>10121</v>
      </c>
      <c r="G6859" t="s">
        <v>12266</v>
      </c>
      <c r="H6859" t="s">
        <v>12762</v>
      </c>
      <c r="I6859" s="1">
        <v>285.74060684136703</v>
      </c>
      <c r="J6859" s="1">
        <v>473.9096440551391</v>
      </c>
      <c r="K6859" s="1">
        <v>446.84604014985854</v>
      </c>
      <c r="L6859" s="1">
        <v>507.76033291622048</v>
      </c>
      <c r="M6859" s="1">
        <v>622.42681153887054</v>
      </c>
      <c r="N6859" s="1">
        <v>937.7400569985416</v>
      </c>
      <c r="O6859" s="1">
        <v>2303.7150183934673</v>
      </c>
      <c r="P6859" s="1">
        <v>476.63790911723339</v>
      </c>
      <c r="Q6859" s="1">
        <v>114.9923020117277</v>
      </c>
      <c r="R6859" s="1">
        <v>730.22774834930999</v>
      </c>
      <c r="S6859" s="1">
        <v>0</v>
      </c>
      <c r="T6859" s="1">
        <v>655.17462311770385</v>
      </c>
      <c r="U6859" s="1">
        <v>380.40645387324446</v>
      </c>
      <c r="V6859" s="1">
        <v>2704.7792357709204</v>
      </c>
      <c r="W6859" s="1">
        <v>699.94488903074694</v>
      </c>
      <c r="X6859" s="1">
        <v>1615.0054459851399</v>
      </c>
      <c r="Y6859" s="1">
        <v>2844.5498220360305</v>
      </c>
      <c r="Z6859" s="1">
        <v>377.81736599787587</v>
      </c>
      <c r="AA6859" s="1">
        <v>10809.289323736917</v>
      </c>
      <c r="AB6859" s="1">
        <v>195.50410753832281</v>
      </c>
      <c r="AC6859" s="1">
        <v>207.47196398727286</v>
      </c>
      <c r="AD6859" s="1">
        <v>1328.0780620994849</v>
      </c>
      <c r="AE6859" s="1">
        <v>1187.5040044008381</v>
      </c>
      <c r="AF6859" s="1">
        <v>1464.0109696428074</v>
      </c>
      <c r="AG6859" s="1">
        <v>18066.440232470683</v>
      </c>
      <c r="AH6859" s="1">
        <v>1771.1553978281927</v>
      </c>
      <c r="AI6859" s="1">
        <v>432.41525125768453</v>
      </c>
      <c r="AJ6859" s="1">
        <v>899.28169055120122</v>
      </c>
      <c r="AK6859" s="1">
        <v>300.28836892894759</v>
      </c>
      <c r="AL6859" s="1">
        <v>52839.1171875</v>
      </c>
      <c r="AM6859" s="1">
        <v>42468.5625</v>
      </c>
      <c r="AN6859" s="1">
        <v>10370.5537109375</v>
      </c>
      <c r="AO6859" t="s">
        <v>19669</v>
      </c>
    </row>
    <row r="6860" spans="1:41" x14ac:dyDescent="0.25">
      <c r="A6860" s="1">
        <v>2024</v>
      </c>
      <c r="B6860" t="s">
        <v>5372</v>
      </c>
      <c r="C6860" t="s">
        <v>7146</v>
      </c>
      <c r="D6860" t="s">
        <v>7248</v>
      </c>
      <c r="E6860" t="s">
        <v>8066</v>
      </c>
      <c r="F6860" t="s">
        <v>10121</v>
      </c>
      <c r="G6860" t="s">
        <v>12266</v>
      </c>
      <c r="H6860" t="s">
        <v>12762</v>
      </c>
      <c r="I6860" s="1">
        <v>556.16431119910135</v>
      </c>
      <c r="J6860" s="1">
        <v>192.52874921569961</v>
      </c>
      <c r="K6860" s="1">
        <v>429.24196018856276</v>
      </c>
      <c r="L6860" s="1">
        <v>670.69056279462927</v>
      </c>
      <c r="M6860" s="1">
        <v>1352.7948624023759</v>
      </c>
      <c r="N6860" s="1">
        <v>804.35575761173698</v>
      </c>
      <c r="O6860" s="1">
        <v>497.4288340726834</v>
      </c>
      <c r="P6860" s="1">
        <v>1268.1596012137597</v>
      </c>
      <c r="Q6860" s="1">
        <v>118.62736076617863</v>
      </c>
      <c r="R6860" s="1">
        <v>913.90585376850527</v>
      </c>
      <c r="S6860" s="1">
        <v>149.56285388194911</v>
      </c>
      <c r="T6860" s="1">
        <v>1341.3811255892585</v>
      </c>
      <c r="U6860" s="1">
        <v>382.70258107050836</v>
      </c>
      <c r="V6860" s="1">
        <v>2138.3850777102098</v>
      </c>
      <c r="W6860" s="1">
        <v>813.77121619081686</v>
      </c>
      <c r="X6860" s="1">
        <v>2442.4314661771082</v>
      </c>
      <c r="Y6860" s="1">
        <v>2749.8313074579801</v>
      </c>
      <c r="Z6860" s="1">
        <v>520.90300377049539</v>
      </c>
      <c r="AA6860" s="1">
        <v>11963.039082841839</v>
      </c>
      <c r="AB6860" s="1">
        <v>193.38244560578477</v>
      </c>
      <c r="AC6860" s="1">
        <v>337.58091660663007</v>
      </c>
      <c r="AD6860" s="1">
        <v>941.92854402397097</v>
      </c>
      <c r="AE6860" s="1">
        <v>715.40326698093793</v>
      </c>
      <c r="AF6860" s="1">
        <v>2134.6921362031635</v>
      </c>
      <c r="AG6860" s="1">
        <v>11269.837090159088</v>
      </c>
      <c r="AH6860" s="1">
        <v>1459.7557742873012</v>
      </c>
      <c r="AI6860" s="1">
        <v>356.58381588581125</v>
      </c>
      <c r="AJ6860" s="1">
        <v>799.19136646762843</v>
      </c>
      <c r="AK6860" s="1">
        <v>338.69873421128779</v>
      </c>
      <c r="AL6860" s="1">
        <v>47852.953125</v>
      </c>
      <c r="AM6860" s="1">
        <v>37535.99609375</v>
      </c>
      <c r="AN6860" s="1">
        <v>10316.9619140625</v>
      </c>
      <c r="AO6860" t="s">
        <v>19670</v>
      </c>
    </row>
    <row r="6861" spans="1:41" x14ac:dyDescent="0.25">
      <c r="A6861" s="1">
        <v>2024</v>
      </c>
      <c r="B6861" t="s">
        <v>5373</v>
      </c>
      <c r="C6861" t="s">
        <v>7146</v>
      </c>
      <c r="D6861" t="s">
        <v>7248</v>
      </c>
      <c r="E6861" t="s">
        <v>8066</v>
      </c>
      <c r="F6861" t="s">
        <v>10121</v>
      </c>
      <c r="G6861" t="s">
        <v>12266</v>
      </c>
      <c r="H6861" t="s">
        <v>12762</v>
      </c>
      <c r="I6861" s="1">
        <v>281.49190710767073</v>
      </c>
      <c r="J6861" s="1">
        <v>0</v>
      </c>
      <c r="K6861" s="1">
        <v>75.767444400000002</v>
      </c>
      <c r="L6861" s="1">
        <v>465</v>
      </c>
      <c r="M6861" s="1">
        <v>1071.518817079228</v>
      </c>
      <c r="N6861" s="1">
        <v>1314.2771987304691</v>
      </c>
      <c r="O6861" s="1">
        <v>682</v>
      </c>
      <c r="P6861" s="1">
        <v>383</v>
      </c>
      <c r="Q6861" s="1">
        <v>195</v>
      </c>
      <c r="R6861" s="1">
        <v>514.88789496033871</v>
      </c>
      <c r="S6861" s="1">
        <v>101.8911508918919</v>
      </c>
      <c r="T6861" s="1">
        <v>700</v>
      </c>
      <c r="U6861" s="1">
        <v>357</v>
      </c>
      <c r="V6861" s="1">
        <v>2273</v>
      </c>
      <c r="W6861" s="1">
        <v>435</v>
      </c>
      <c r="X6861" s="1">
        <v>2568.6342786724308</v>
      </c>
      <c r="Y6861" s="1">
        <v>1430</v>
      </c>
      <c r="Z6861" s="1">
        <v>270.14975550462492</v>
      </c>
      <c r="AA6861" s="1">
        <v>11939</v>
      </c>
      <c r="AB6861" s="1">
        <v>386.66</v>
      </c>
      <c r="AC6861" s="1">
        <v>242.4163071173773</v>
      </c>
      <c r="AD6861" s="1">
        <v>859.81549986588425</v>
      </c>
      <c r="AE6861" s="1">
        <v>1019</v>
      </c>
      <c r="AF6861" s="1">
        <v>2571.5592000000001</v>
      </c>
      <c r="AG6861" s="1">
        <v>13759.375</v>
      </c>
      <c r="AH6861" s="1">
        <v>2527</v>
      </c>
      <c r="AI6861" s="1">
        <v>519</v>
      </c>
      <c r="AJ6861" s="1">
        <v>940.15083391357598</v>
      </c>
      <c r="AK6861" s="1">
        <v>237</v>
      </c>
      <c r="AL6861" s="1">
        <v>48119.59765625</v>
      </c>
      <c r="AM6861" s="1">
        <v>37955.30859375</v>
      </c>
      <c r="AN6861" s="1">
        <v>10164.287109375</v>
      </c>
      <c r="AO6861" t="s">
        <v>19671</v>
      </c>
    </row>
    <row r="6862" spans="1:41" x14ac:dyDescent="0.25">
      <c r="A6862" s="1">
        <v>2024</v>
      </c>
      <c r="B6862" t="s">
        <v>5374</v>
      </c>
      <c r="C6862" t="s">
        <v>7146</v>
      </c>
      <c r="D6862" t="s">
        <v>7248</v>
      </c>
      <c r="E6862" t="s">
        <v>8066</v>
      </c>
      <c r="F6862" t="s">
        <v>10121</v>
      </c>
      <c r="G6862" t="s">
        <v>12266</v>
      </c>
      <c r="H6862" t="s">
        <v>12762</v>
      </c>
      <c r="I6862" s="1">
        <v>723.16672738186458</v>
      </c>
      <c r="J6862" s="1">
        <v>0</v>
      </c>
      <c r="K6862" s="1">
        <v>82.781612760725068</v>
      </c>
      <c r="L6862" s="1">
        <v>480.38932604652433</v>
      </c>
      <c r="M6862" s="1">
        <v>723.16672738186458</v>
      </c>
      <c r="N6862" s="1">
        <v>1128.7847461984036</v>
      </c>
      <c r="O6862" s="1">
        <v>1866.3549919085976</v>
      </c>
      <c r="P6862" s="1">
        <v>280.15065780643499</v>
      </c>
      <c r="Q6862" s="1">
        <v>217.47445326978021</v>
      </c>
      <c r="R6862" s="1">
        <v>746.59064485571628</v>
      </c>
      <c r="S6862" s="1">
        <v>3032.9457582096675</v>
      </c>
      <c r="T6862" s="1">
        <v>723.16672738186458</v>
      </c>
      <c r="U6862" s="1">
        <v>84.713816636161283</v>
      </c>
      <c r="V6862" s="1">
        <v>1844.0751548237547</v>
      </c>
      <c r="W6862" s="1">
        <v>506.21670916730523</v>
      </c>
      <c r="X6862" s="1">
        <v>2668.4852240390805</v>
      </c>
      <c r="Y6862" s="1">
        <v>2071.3561262866265</v>
      </c>
      <c r="Z6862" s="1">
        <v>240.63031845384126</v>
      </c>
      <c r="AA6862" s="1">
        <v>7752.3473175335885</v>
      </c>
      <c r="AB6862" s="1">
        <v>578.53338190549164</v>
      </c>
      <c r="AC6862" s="1">
        <v>196.08149265296845</v>
      </c>
      <c r="AD6862" s="1">
        <v>1453.5868547109239</v>
      </c>
      <c r="AE6862" s="1">
        <v>1142.603429263346</v>
      </c>
      <c r="AF6862" s="1">
        <v>2079.0010316903777</v>
      </c>
      <c r="AG6862" s="1">
        <v>14258.781673320707</v>
      </c>
      <c r="AH6862" s="1">
        <v>910.15698117631814</v>
      </c>
      <c r="AI6862" s="1">
        <v>520.68004371494249</v>
      </c>
      <c r="AJ6862" s="1">
        <v>845.07197571195036</v>
      </c>
      <c r="AK6862" s="1">
        <v>284.10121432858966</v>
      </c>
      <c r="AL6862" s="1">
        <v>47441.39453125</v>
      </c>
      <c r="AM6862" s="1">
        <v>34091.21875</v>
      </c>
      <c r="AN6862" s="1">
        <v>13350.17578125</v>
      </c>
      <c r="AO6862" t="s">
        <v>19672</v>
      </c>
    </row>
    <row r="6863" spans="1:41" x14ac:dyDescent="0.25">
      <c r="A6863" s="1">
        <v>2024</v>
      </c>
      <c r="B6863" t="s">
        <v>5375</v>
      </c>
      <c r="C6863" t="s">
        <v>7146</v>
      </c>
      <c r="D6863" t="s">
        <v>7248</v>
      </c>
      <c r="E6863" t="s">
        <v>8066</v>
      </c>
      <c r="F6863" t="s">
        <v>10121</v>
      </c>
      <c r="G6863" t="s">
        <v>12266</v>
      </c>
      <c r="H6863" t="s">
        <v>12762</v>
      </c>
      <c r="I6863" s="1">
        <v>295.43196508513591</v>
      </c>
      <c r="J6863" s="1">
        <v>22.823207999882058</v>
      </c>
      <c r="K6863" s="1">
        <v>62.631128929908904</v>
      </c>
      <c r="L6863" s="1">
        <v>493.61821953233289</v>
      </c>
      <c r="M6863" s="1">
        <v>297.23247627753381</v>
      </c>
      <c r="N6863" s="1">
        <v>1149.222830913131</v>
      </c>
      <c r="O6863" s="1">
        <v>2242.5830471534719</v>
      </c>
      <c r="P6863" s="1">
        <v>342.60501378129936</v>
      </c>
      <c r="Q6863" s="1">
        <v>224.33040400333437</v>
      </c>
      <c r="R6863" s="1">
        <v>773.99948598722369</v>
      </c>
      <c r="S6863" s="1">
        <v>530.77227906702467</v>
      </c>
      <c r="T6863" s="1">
        <v>743.08119069383451</v>
      </c>
      <c r="U6863" s="1">
        <v>350.30970418423624</v>
      </c>
      <c r="V6863" s="1">
        <v>2323.7210377554338</v>
      </c>
      <c r="W6863" s="1">
        <v>488.31049674166269</v>
      </c>
      <c r="X6863" s="1">
        <v>2447.7625193733975</v>
      </c>
      <c r="Y6863" s="1">
        <v>2791.8621878925496</v>
      </c>
      <c r="Z6863" s="1">
        <v>239.50209205230246</v>
      </c>
      <c r="AA6863" s="1">
        <v>11566.589505428601</v>
      </c>
      <c r="AB6863" s="1">
        <v>594.46495255506761</v>
      </c>
      <c r="AC6863" s="1">
        <v>201.48115713384257</v>
      </c>
      <c r="AD6863" s="1">
        <v>1402.9964017494872</v>
      </c>
      <c r="AE6863" s="1">
        <v>1188.9299051101352</v>
      </c>
      <c r="AF6863" s="1">
        <v>1771.2932497024744</v>
      </c>
      <c r="AG6863" s="1">
        <v>20507.979318591697</v>
      </c>
      <c r="AH6863" s="1">
        <v>934.88150988752113</v>
      </c>
      <c r="AI6863" s="1">
        <v>470.26423925338383</v>
      </c>
      <c r="AJ6863" s="1">
        <v>1775.9640457582643</v>
      </c>
      <c r="AK6863" s="1">
        <v>323.77109023088502</v>
      </c>
      <c r="AL6863" s="1">
        <v>56558.4140625</v>
      </c>
      <c r="AM6863" s="1">
        <v>46019.6640625</v>
      </c>
      <c r="AN6863" s="1">
        <v>10538.7529296875</v>
      </c>
      <c r="AO6863" t="s">
        <v>19673</v>
      </c>
    </row>
    <row r="6864" spans="1:41" x14ac:dyDescent="0.25">
      <c r="A6864" s="1">
        <v>2024</v>
      </c>
      <c r="B6864" t="s">
        <v>5376</v>
      </c>
      <c r="C6864" t="s">
        <v>7146</v>
      </c>
      <c r="D6864" t="s">
        <v>7248</v>
      </c>
      <c r="E6864" t="s">
        <v>8066</v>
      </c>
      <c r="F6864" t="s">
        <v>10121</v>
      </c>
      <c r="G6864" t="s">
        <v>12266</v>
      </c>
      <c r="H6864" t="s">
        <v>12762</v>
      </c>
      <c r="I6864" s="1">
        <v>303.48814219060375</v>
      </c>
      <c r="J6864" s="1">
        <v>0</v>
      </c>
      <c r="K6864" s="1">
        <v>75.719947523327818</v>
      </c>
      <c r="L6864" s="1">
        <v>470.40662039543577</v>
      </c>
      <c r="M6864" s="1">
        <v>1211.7092367129821</v>
      </c>
      <c r="N6864" s="1">
        <v>1104.1013626206384</v>
      </c>
      <c r="O6864" s="1">
        <v>1764.8881926551617</v>
      </c>
      <c r="P6864" s="1">
        <v>300.42291195447865</v>
      </c>
      <c r="Q6864" s="1">
        <v>191.10669368067155</v>
      </c>
      <c r="R6864" s="1">
        <v>879.60249863814965</v>
      </c>
      <c r="S6864" s="1"/>
      <c r="T6864" s="1">
        <v>708.13899844474201</v>
      </c>
      <c r="U6864" s="1">
        <v>123.41851115751219</v>
      </c>
      <c r="V6864" s="1">
        <v>1818.9055988623518</v>
      </c>
      <c r="W6864" s="1">
        <v>288.92071136545479</v>
      </c>
      <c r="X6864" s="1">
        <v>2766.1049377228878</v>
      </c>
      <c r="Y6864" s="1">
        <v>1603.4290179070231</v>
      </c>
      <c r="Z6864" s="1">
        <v>219.50662211719492</v>
      </c>
      <c r="AA6864" s="1">
        <v>8377.2843516012981</v>
      </c>
      <c r="AB6864" s="1">
        <v>451.18570472336421</v>
      </c>
      <c r="AC6864" s="1">
        <v>195.66888211407544</v>
      </c>
      <c r="AD6864" s="1">
        <v>807.53678285841806</v>
      </c>
      <c r="AE6864" s="1">
        <v>1298.3905571233956</v>
      </c>
      <c r="AF6864" s="1">
        <v>2329.0222725384356</v>
      </c>
      <c r="AG6864" s="1">
        <v>14505.721569570223</v>
      </c>
      <c r="AH6864" s="1">
        <v>582.60820981758332</v>
      </c>
      <c r="AI6864" s="1">
        <v>628.22045433454969</v>
      </c>
      <c r="AJ6864" s="1">
        <v>969.58779028283493</v>
      </c>
      <c r="AK6864" s="1">
        <v>239.75563233057696</v>
      </c>
      <c r="AL6864" s="1">
        <v>44214.84765625</v>
      </c>
      <c r="AM6864" s="1">
        <v>34690.0625</v>
      </c>
      <c r="AN6864" s="1">
        <v>9524.7890625</v>
      </c>
      <c r="AO6864" t="s">
        <v>19674</v>
      </c>
    </row>
    <row r="6865" spans="1:41" x14ac:dyDescent="0.25">
      <c r="A6865" s="1">
        <v>2024</v>
      </c>
      <c r="B6865" t="s">
        <v>5377</v>
      </c>
      <c r="C6865" t="s">
        <v>7146</v>
      </c>
      <c r="D6865" t="s">
        <v>7248</v>
      </c>
      <c r="E6865" t="s">
        <v>8066</v>
      </c>
      <c r="F6865" t="s">
        <v>10121</v>
      </c>
      <c r="G6865" t="s">
        <v>12267</v>
      </c>
      <c r="H6865" t="s">
        <v>12762</v>
      </c>
      <c r="I6865" s="1">
        <v>300.58503015473423</v>
      </c>
      <c r="J6865" s="1">
        <v>500.48699357266793</v>
      </c>
      <c r="K6865" s="1">
        <v>460.38911870104653</v>
      </c>
      <c r="L6865" s="1">
        <v>534.33150000000012</v>
      </c>
      <c r="M6865" s="1">
        <v>641.94526200000007</v>
      </c>
      <c r="N6865" s="1">
        <v>971.86408458229346</v>
      </c>
      <c r="O6865" s="1">
        <v>2371.220775902807</v>
      </c>
      <c r="P6865" s="1">
        <v>482.95701777258279</v>
      </c>
      <c r="Q6865" s="1">
        <v>118.8269971176703</v>
      </c>
      <c r="R6865" s="1">
        <v>742.08073448221944</v>
      </c>
      <c r="S6865" s="1">
        <v>0</v>
      </c>
      <c r="T6865" s="1">
        <v>689.21140058956792</v>
      </c>
      <c r="U6865" s="1">
        <v>371.63359835712009</v>
      </c>
      <c r="V6865" s="1">
        <v>2865</v>
      </c>
      <c r="W6865" s="1">
        <v>726.12682671724303</v>
      </c>
      <c r="X6865" s="1">
        <v>2188.1335806299521</v>
      </c>
      <c r="Y6865" s="1">
        <v>2936.0250317919108</v>
      </c>
      <c r="Z6865" s="1">
        <v>391</v>
      </c>
      <c r="AA6865" s="1">
        <v>11330</v>
      </c>
      <c r="AB6865" s="1">
        <v>179.04</v>
      </c>
      <c r="AC6865" s="1">
        <v>213.97096999999999</v>
      </c>
      <c r="AD6865" s="1">
        <v>1372.3660218667669</v>
      </c>
      <c r="AE6865" s="1">
        <v>1224.7016309496</v>
      </c>
      <c r="AF6865" s="1">
        <v>1540.067358019053</v>
      </c>
      <c r="AG6865" s="1">
        <v>19019</v>
      </c>
      <c r="AH6865" s="1">
        <v>1800</v>
      </c>
      <c r="AI6865" s="1">
        <v>445.96031802854401</v>
      </c>
      <c r="AJ6865" s="1">
        <v>946</v>
      </c>
      <c r="AK6865" s="1">
        <v>309.69466529760001</v>
      </c>
      <c r="AL6865" s="1">
        <v>55672.6171875</v>
      </c>
      <c r="AM6865" s="1">
        <v>44488.53125</v>
      </c>
      <c r="AN6865" s="1">
        <v>11184.087890625</v>
      </c>
      <c r="AO6865" t="s">
        <v>19675</v>
      </c>
    </row>
    <row r="6866" spans="1:41" x14ac:dyDescent="0.25">
      <c r="A6866" s="1">
        <v>2024</v>
      </c>
      <c r="B6866" t="s">
        <v>5378</v>
      </c>
      <c r="C6866" t="s">
        <v>7146</v>
      </c>
      <c r="D6866" t="s">
        <v>7248</v>
      </c>
      <c r="E6866" t="s">
        <v>8066</v>
      </c>
      <c r="F6866" t="s">
        <v>10121</v>
      </c>
      <c r="G6866" t="s">
        <v>12267</v>
      </c>
      <c r="H6866" t="s">
        <v>12762</v>
      </c>
      <c r="I6866" s="1">
        <v>772.85656224000002</v>
      </c>
      <c r="J6866" s="1">
        <v>0</v>
      </c>
      <c r="K6866" s="1">
        <v>74.84966</v>
      </c>
      <c r="L6866" s="1">
        <v>514.25356179521521</v>
      </c>
      <c r="M6866" s="1">
        <v>757.70251199999996</v>
      </c>
      <c r="N6866" s="1">
        <v>1182.691181568</v>
      </c>
      <c r="O6866" s="1">
        <v>1955.485245805776</v>
      </c>
      <c r="P6866" s="1">
        <v>292.38021854066341</v>
      </c>
      <c r="Q6866" s="1">
        <v>227.8602337456924</v>
      </c>
      <c r="R6866" s="1">
        <v>782.24506966864965</v>
      </c>
      <c r="S6866" s="1">
        <v>3177.7880988455991</v>
      </c>
      <c r="T6866" s="1">
        <v>770.70006142556838</v>
      </c>
      <c r="U6866" s="1">
        <v>90.534625862399992</v>
      </c>
      <c r="V6866" s="1">
        <v>1932</v>
      </c>
      <c r="W6866" s="1">
        <v>530.39175839999996</v>
      </c>
      <c r="X6866" s="1">
        <v>2880</v>
      </c>
      <c r="Y6866" s="1">
        <v>2203.1313533241841</v>
      </c>
      <c r="Z6866" s="1">
        <v>252.12193793252189</v>
      </c>
      <c r="AA6866" s="1">
        <v>8514</v>
      </c>
      <c r="AB6866" s="1">
        <v>649</v>
      </c>
      <c r="AC6866" s="1">
        <v>205.44562396800001</v>
      </c>
      <c r="AD6866" s="1">
        <v>1472.8654606352111</v>
      </c>
      <c r="AE6866" s="1">
        <v>1197.16996896</v>
      </c>
      <c r="AF6866" s="1">
        <v>2221.8522083596799</v>
      </c>
      <c r="AG6866" s="1">
        <v>15584</v>
      </c>
      <c r="AH6866" s="1">
        <v>1005.684253016837</v>
      </c>
      <c r="AI6866" s="1">
        <v>545.54580864000013</v>
      </c>
      <c r="AJ6866" s="1">
        <v>903.13809701759999</v>
      </c>
      <c r="AK6866" s="1">
        <v>298</v>
      </c>
      <c r="AL6866" s="1">
        <v>50993.69140625</v>
      </c>
      <c r="AM6866" s="1">
        <v>36875.67578125</v>
      </c>
      <c r="AN6866" s="1">
        <v>14118.013671875</v>
      </c>
      <c r="AO6866" t="s">
        <v>19676</v>
      </c>
    </row>
    <row r="6867" spans="1:41" x14ac:dyDescent="0.25">
      <c r="A6867" s="1">
        <v>2024</v>
      </c>
      <c r="B6867" t="s">
        <v>5379</v>
      </c>
      <c r="C6867" t="s">
        <v>7146</v>
      </c>
      <c r="D6867" t="s">
        <v>7248</v>
      </c>
      <c r="E6867" t="s">
        <v>8066</v>
      </c>
      <c r="F6867" t="s">
        <v>10121</v>
      </c>
      <c r="G6867" t="s">
        <v>12267</v>
      </c>
      <c r="H6867" t="s">
        <v>12762</v>
      </c>
      <c r="I6867" s="1">
        <v>290</v>
      </c>
      <c r="J6867" s="1">
        <v>0</v>
      </c>
      <c r="K6867" s="1">
        <v>78.357155950056452</v>
      </c>
      <c r="L6867" s="1">
        <v>488.39761889999988</v>
      </c>
      <c r="M6867" s="1">
        <v>1114.808177289229</v>
      </c>
      <c r="N6867" s="1">
        <v>1348.7112613372069</v>
      </c>
      <c r="O6867" s="1">
        <v>709.55280000000005</v>
      </c>
      <c r="P6867" s="1">
        <v>394.57617499999992</v>
      </c>
      <c r="Q6867" s="1">
        <v>203</v>
      </c>
      <c r="R6867" s="1">
        <v>540.76633239026933</v>
      </c>
      <c r="S6867" s="1">
        <v>104.55713285497821</v>
      </c>
      <c r="T6867" s="1">
        <v>732.76382785456519</v>
      </c>
      <c r="U6867" s="1">
        <v>371.4228</v>
      </c>
      <c r="V6867" s="1">
        <v>2319</v>
      </c>
      <c r="W6867" s="1">
        <v>458.0115434999999</v>
      </c>
      <c r="X6867" s="1">
        <v>2651.4855773310101</v>
      </c>
      <c r="Y6867" s="1">
        <v>1484.862615486526</v>
      </c>
      <c r="Z6867" s="1">
        <v>277.21903430666993</v>
      </c>
      <c r="AA6867" s="1">
        <v>12484</v>
      </c>
      <c r="AB6867" s="1">
        <v>398.34679849999992</v>
      </c>
      <c r="AC6867" s="1">
        <v>249.74333999999999</v>
      </c>
      <c r="AD6867" s="1">
        <v>882.31515186637432</v>
      </c>
      <c r="AE6867" s="1">
        <v>1060.1676</v>
      </c>
      <c r="AF6867" s="1">
        <v>2700.9535271836321</v>
      </c>
      <c r="AG6867" s="1">
        <v>14417.41696129831</v>
      </c>
      <c r="AH6867" s="1">
        <v>2527</v>
      </c>
      <c r="AI6867" s="1">
        <v>539.96760000000006</v>
      </c>
      <c r="AJ6867" s="1">
        <v>993.02639640800885</v>
      </c>
      <c r="AK6867" s="1">
        <v>247</v>
      </c>
      <c r="AL6867" s="1">
        <v>50067.43359375</v>
      </c>
      <c r="AM6867" s="1">
        <v>39623.265625</v>
      </c>
      <c r="AN6867" s="1">
        <v>10444.1650390625</v>
      </c>
      <c r="AO6867" t="s">
        <v>19677</v>
      </c>
    </row>
    <row r="6868" spans="1:41" x14ac:dyDescent="0.25">
      <c r="A6868" s="1">
        <v>2024</v>
      </c>
      <c r="B6868" t="s">
        <v>5380</v>
      </c>
      <c r="C6868" t="s">
        <v>7146</v>
      </c>
      <c r="D6868" t="s">
        <v>7248</v>
      </c>
      <c r="E6868" t="s">
        <v>8066</v>
      </c>
      <c r="F6868" t="s">
        <v>10121</v>
      </c>
      <c r="G6868" t="s">
        <v>12267</v>
      </c>
      <c r="H6868" t="s">
        <v>12762</v>
      </c>
      <c r="I6868" s="1">
        <v>324.729648</v>
      </c>
      <c r="J6868" s="1">
        <v>0</v>
      </c>
      <c r="K6868" s="1">
        <v>79.182099880069771</v>
      </c>
      <c r="L6868" s="1">
        <v>504.17015862276003</v>
      </c>
      <c r="M6868" s="1">
        <v>1271.0963200000001</v>
      </c>
      <c r="N6868" s="1">
        <v>1157.114333562891</v>
      </c>
      <c r="O6868" s="1">
        <v>1851.3871306130909</v>
      </c>
      <c r="P6868" s="1">
        <v>312.37440200360987</v>
      </c>
      <c r="Q6868" s="1">
        <v>200.5002509797288</v>
      </c>
      <c r="R6868" s="1">
        <v>935.28171724778122</v>
      </c>
      <c r="S6868" s="1">
        <v>0</v>
      </c>
      <c r="T6868" s="1">
        <v>759.09274572213189</v>
      </c>
      <c r="U6868" s="1">
        <v>132.05672351999999</v>
      </c>
      <c r="V6868" s="1">
        <v>1908</v>
      </c>
      <c r="W6868" s="1">
        <v>280</v>
      </c>
      <c r="X6868" s="1">
        <v>2904.519290064582</v>
      </c>
      <c r="Y6868" s="1">
        <v>1710.9249691057671</v>
      </c>
      <c r="Z6868" s="1">
        <v>230.24380833713639</v>
      </c>
      <c r="AA6868" s="1">
        <v>9107</v>
      </c>
      <c r="AB6868" s="1">
        <v>473.29876800000011</v>
      </c>
      <c r="AC6868" s="1">
        <v>205.25881000000001</v>
      </c>
      <c r="AD6868" s="1">
        <v>847.23001858333794</v>
      </c>
      <c r="AE6868" s="1">
        <v>1362.02597874</v>
      </c>
      <c r="AF6868" s="1">
        <v>2540.4577650232018</v>
      </c>
      <c r="AG6868" s="1">
        <v>15657</v>
      </c>
      <c r="AH6868" s="1">
        <v>628.58169466907464</v>
      </c>
      <c r="AI6868" s="1">
        <v>659.01016800000002</v>
      </c>
      <c r="AJ6868" s="1">
        <v>1037.45042416155</v>
      </c>
      <c r="AK6868" s="1">
        <v>252</v>
      </c>
      <c r="AL6868" s="1">
        <v>47329.98828125</v>
      </c>
      <c r="AM6868" s="1">
        <v>37324.58984375</v>
      </c>
      <c r="AN6868" s="1">
        <v>10005.3984375</v>
      </c>
      <c r="AO6868" t="s">
        <v>19678</v>
      </c>
    </row>
    <row r="6869" spans="1:41" x14ac:dyDescent="0.25">
      <c r="A6869" s="1">
        <v>2024</v>
      </c>
      <c r="B6869" t="s">
        <v>5381</v>
      </c>
      <c r="C6869" t="s">
        <v>7146</v>
      </c>
      <c r="D6869" t="s">
        <v>7248</v>
      </c>
      <c r="E6869" t="s">
        <v>8066</v>
      </c>
      <c r="F6869" t="s">
        <v>10121</v>
      </c>
      <c r="G6869" t="s">
        <v>12267</v>
      </c>
      <c r="H6869" t="s">
        <v>12762</v>
      </c>
      <c r="I6869" s="1">
        <v>313.41536629702279</v>
      </c>
      <c r="J6869" s="1">
        <v>25.13831492115246</v>
      </c>
      <c r="K6869" s="1">
        <v>65</v>
      </c>
      <c r="L6869" s="1">
        <v>524.5386330311195</v>
      </c>
      <c r="M6869" s="1">
        <v>309.14262489599997</v>
      </c>
      <c r="N6869" s="1">
        <v>1202.316010688462</v>
      </c>
      <c r="O6869" s="1">
        <v>2332.443676501091</v>
      </c>
      <c r="P6869" s="1">
        <v>358.08353996800003</v>
      </c>
      <c r="Q6869" s="1">
        <v>235.38524478639371</v>
      </c>
      <c r="R6869" s="1">
        <v>799.4968914477372</v>
      </c>
      <c r="S6869" s="1">
        <v>543.96714483467986</v>
      </c>
      <c r="T6869" s="1">
        <v>787.02032789144891</v>
      </c>
      <c r="U6869" s="1">
        <v>371.63359835712009</v>
      </c>
      <c r="V6869" s="1">
        <v>2472</v>
      </c>
      <c r="W6869" s="1">
        <v>507.87716947199999</v>
      </c>
      <c r="X6869" s="1">
        <v>2619.4456</v>
      </c>
      <c r="Y6869" s="1">
        <v>2938.2233893329571</v>
      </c>
      <c r="Z6869" s="1">
        <v>250.56689801321181</v>
      </c>
      <c r="AA6869" s="1">
        <v>12695</v>
      </c>
      <c r="AB6869" s="1">
        <v>649</v>
      </c>
      <c r="AC6869" s="1">
        <v>209.55453644735999</v>
      </c>
      <c r="AD6869" s="1">
        <v>1472.1350542181699</v>
      </c>
      <c r="AE6869" s="1">
        <v>1212.3240192000001</v>
      </c>
      <c r="AF6869" s="1">
        <v>1882.247662528443</v>
      </c>
      <c r="AG6869" s="1">
        <v>23258</v>
      </c>
      <c r="AH6869" s="1">
        <v>994.70979929392502</v>
      </c>
      <c r="AI6869" s="1">
        <v>489.10779581760011</v>
      </c>
      <c r="AJ6869" s="1">
        <v>1921.751121977245</v>
      </c>
      <c r="AK6869" s="1">
        <v>337</v>
      </c>
      <c r="AL6869" s="1">
        <v>61776.5234375</v>
      </c>
      <c r="AM6869" s="1">
        <v>50669.671875</v>
      </c>
      <c r="AN6869" s="1">
        <v>11106.8486328125</v>
      </c>
      <c r="AO6869" t="s">
        <v>19679</v>
      </c>
    </row>
    <row r="6870" spans="1:41" x14ac:dyDescent="0.25">
      <c r="A6870" s="1">
        <v>2024</v>
      </c>
      <c r="B6870" t="s">
        <v>5382</v>
      </c>
      <c r="C6870" t="s">
        <v>7146</v>
      </c>
      <c r="D6870" t="s">
        <v>7248</v>
      </c>
      <c r="E6870" t="s">
        <v>8066</v>
      </c>
      <c r="F6870" t="s">
        <v>10121</v>
      </c>
      <c r="G6870" t="s">
        <v>12267</v>
      </c>
      <c r="H6870" t="s">
        <v>12762</v>
      </c>
      <c r="I6870" s="1">
        <v>606.7619235667604</v>
      </c>
      <c r="J6870" s="1">
        <v>216</v>
      </c>
      <c r="K6870" s="1">
        <v>483.32701302983372</v>
      </c>
      <c r="L6870" s="1">
        <v>729.95999999999992</v>
      </c>
      <c r="M6870" s="1">
        <v>1482.508147606379</v>
      </c>
      <c r="N6870" s="1">
        <v>891.85880960492864</v>
      </c>
      <c r="O6870" s="1">
        <v>570</v>
      </c>
      <c r="P6870" s="1">
        <v>1591</v>
      </c>
      <c r="Q6870" s="1">
        <v>144.88613710359829</v>
      </c>
      <c r="R6870" s="1">
        <v>1062.8331783032479</v>
      </c>
      <c r="S6870" s="1">
        <v>185.25876972244271</v>
      </c>
      <c r="T6870" s="1">
        <v>1692.7185127453449</v>
      </c>
      <c r="U6870" s="1">
        <v>417.34206806072871</v>
      </c>
      <c r="V6870" s="1">
        <v>2332</v>
      </c>
      <c r="W6870" s="1">
        <v>870.02738995704271</v>
      </c>
      <c r="X6870" s="1">
        <v>2937.0444367996301</v>
      </c>
      <c r="Y6870" s="1">
        <v>3288.7739999999999</v>
      </c>
      <c r="Z6870" s="1">
        <v>645.41</v>
      </c>
      <c r="AA6870" s="1">
        <v>13323.987085706871</v>
      </c>
      <c r="AB6870" s="1">
        <v>173</v>
      </c>
      <c r="AC6870" s="1">
        <v>391.80307067366579</v>
      </c>
      <c r="AD6870" s="1">
        <v>1225.073904637914</v>
      </c>
      <c r="AE6870" s="1">
        <v>764.85924391827893</v>
      </c>
      <c r="AF6870" s="1">
        <v>2323.3445977235642</v>
      </c>
      <c r="AG6870" s="1">
        <v>13066</v>
      </c>
      <c r="AH6870" s="1">
        <v>1862.2191277888071</v>
      </c>
      <c r="AI6870" s="1">
        <v>381.2345293905172</v>
      </c>
      <c r="AJ6870" s="1">
        <v>1011.449472105923</v>
      </c>
      <c r="AK6870" s="1">
        <v>446.8396556600033</v>
      </c>
      <c r="AL6870" s="1">
        <v>55117.5234375</v>
      </c>
      <c r="AM6870" s="1">
        <v>42808.26953125</v>
      </c>
      <c r="AN6870" s="1">
        <v>12309.251953125</v>
      </c>
      <c r="AO6870" t="s">
        <v>19680</v>
      </c>
    </row>
    <row r="6871" spans="1:41" x14ac:dyDescent="0.25">
      <c r="A6871" s="1">
        <v>2024</v>
      </c>
      <c r="B6871" t="s">
        <v>5383</v>
      </c>
      <c r="C6871" t="s">
        <v>7146</v>
      </c>
      <c r="D6871" t="s">
        <v>7248</v>
      </c>
      <c r="E6871" t="s">
        <v>8066</v>
      </c>
      <c r="F6871" t="s">
        <v>10121</v>
      </c>
      <c r="G6871" t="s">
        <v>12267</v>
      </c>
      <c r="H6871" t="s">
        <v>12762</v>
      </c>
      <c r="I6871" s="1">
        <v>367.47446689258192</v>
      </c>
      <c r="J6871" s="1">
        <v>331.71199999999982</v>
      </c>
      <c r="K6871" s="1">
        <v>493.72373370798368</v>
      </c>
      <c r="L6871" s="1">
        <v>542.48903361504176</v>
      </c>
      <c r="M6871" s="1">
        <v>574.29999999999995</v>
      </c>
      <c r="N6871" s="1">
        <v>1240.6066249999999</v>
      </c>
      <c r="O6871" s="1">
        <v>2330.1625950263669</v>
      </c>
      <c r="P6871" s="1">
        <v>1531.4</v>
      </c>
      <c r="Q6871" s="1">
        <v>118.5886538177446</v>
      </c>
      <c r="R6871" s="1">
        <v>695.68371958931789</v>
      </c>
      <c r="S6871" s="1">
        <v>156.37821266063301</v>
      </c>
      <c r="T6871" s="1">
        <v>606.399755151725</v>
      </c>
      <c r="U6871" s="1">
        <v>352.70651158054022</v>
      </c>
      <c r="V6871" s="1">
        <v>62</v>
      </c>
      <c r="W6871" s="1">
        <v>890.57586171652872</v>
      </c>
      <c r="X6871" s="1">
        <v>1565.658565005969</v>
      </c>
      <c r="Y6871" s="1">
        <v>3322.3968</v>
      </c>
      <c r="Z6871" s="1">
        <v>572.12703448705417</v>
      </c>
      <c r="AA6871" s="1">
        <v>15618.164453604661</v>
      </c>
      <c r="AB6871" s="1">
        <v>179</v>
      </c>
      <c r="AC6871" s="1">
        <v>220.03088</v>
      </c>
      <c r="AD6871" s="1">
        <v>1380.474488634997</v>
      </c>
      <c r="AE6871" s="1">
        <v>1078.615841922674</v>
      </c>
      <c r="AF6871" s="1">
        <v>2754.8409195503509</v>
      </c>
      <c r="AG6871" s="1">
        <v>18720.943624870139</v>
      </c>
      <c r="AH6871" s="1">
        <v>2888.8563518032679</v>
      </c>
      <c r="AI6871" s="1">
        <v>418.12158302433812</v>
      </c>
      <c r="AJ6871" s="1">
        <v>1479.805798205861</v>
      </c>
      <c r="AK6871" s="1">
        <v>315.88855860355199</v>
      </c>
      <c r="AL6871" s="1">
        <v>60809.12109375</v>
      </c>
      <c r="AM6871" s="1">
        <v>49009.5859375</v>
      </c>
      <c r="AN6871" s="1">
        <v>11799.5400390625</v>
      </c>
      <c r="AO6871" t="s">
        <v>19681</v>
      </c>
    </row>
    <row r="6872" spans="1:41" x14ac:dyDescent="0.25">
      <c r="A6872" s="1">
        <v>2024</v>
      </c>
      <c r="B6872" t="s">
        <v>5384</v>
      </c>
      <c r="C6872" t="s">
        <v>7146</v>
      </c>
      <c r="D6872" t="s">
        <v>7248</v>
      </c>
      <c r="E6872" t="s">
        <v>8066</v>
      </c>
      <c r="F6872" t="s">
        <v>10121</v>
      </c>
      <c r="G6872" t="s">
        <v>12267</v>
      </c>
      <c r="H6872" t="s">
        <v>12762</v>
      </c>
      <c r="I6872" s="1">
        <v>609.60165325154151</v>
      </c>
      <c r="J6872" s="1">
        <v>330.5</v>
      </c>
      <c r="K6872" s="1">
        <v>541.14397850134969</v>
      </c>
      <c r="L6872" s="1">
        <v>467.5737785175757</v>
      </c>
      <c r="M6872" s="1">
        <v>1310.9597814917081</v>
      </c>
      <c r="N6872" s="1">
        <v>904.76006064747344</v>
      </c>
      <c r="O6872" s="1">
        <v>2400.4022923428979</v>
      </c>
      <c r="P6872" s="1">
        <v>1566.7178799999999</v>
      </c>
      <c r="Q6872" s="1">
        <v>120.780291718844</v>
      </c>
      <c r="R6872" s="1">
        <v>813.48082308042888</v>
      </c>
      <c r="S6872" s="1">
        <v>148.2147070583878</v>
      </c>
      <c r="T6872" s="1">
        <v>245.8288447097606</v>
      </c>
      <c r="U6872" s="1">
        <v>397.20796456939308</v>
      </c>
      <c r="V6872" s="1">
        <v>2433</v>
      </c>
      <c r="W6872" s="1">
        <v>966.40159558056541</v>
      </c>
      <c r="X6872" s="1">
        <v>2072.6654449930079</v>
      </c>
      <c r="Y6872" s="1">
        <v>2766.3429000000001</v>
      </c>
      <c r="Z6872" s="1">
        <v>568.78907388666948</v>
      </c>
      <c r="AA6872" s="1">
        <v>13031.75872419086</v>
      </c>
      <c r="AB6872" s="1"/>
      <c r="AC6872" s="1">
        <v>355.01461</v>
      </c>
      <c r="AD6872" s="1">
        <v>1351.3642519097771</v>
      </c>
      <c r="AE6872" s="1">
        <v>1358.156682864462</v>
      </c>
      <c r="AF6872" s="1">
        <v>2376.5438618823609</v>
      </c>
      <c r="AG6872" s="1">
        <v>15956.02383723512</v>
      </c>
      <c r="AH6872" s="1">
        <v>2915.3605064193439</v>
      </c>
      <c r="AI6872" s="1">
        <v>322.20632977562309</v>
      </c>
      <c r="AJ6872" s="1">
        <v>1444.799617171599</v>
      </c>
      <c r="AK6872" s="1">
        <v>377.45344031886168</v>
      </c>
      <c r="AL6872" s="1">
        <v>58153.05078125</v>
      </c>
      <c r="AM6872" s="1">
        <v>45501.05078125</v>
      </c>
      <c r="AN6872" s="1">
        <v>12652</v>
      </c>
      <c r="AO6872" t="s">
        <v>19682</v>
      </c>
    </row>
    <row r="6873" spans="1:41" x14ac:dyDescent="0.25">
      <c r="A6873" s="1">
        <v>2024</v>
      </c>
      <c r="B6873" t="s">
        <v>5385</v>
      </c>
      <c r="C6873" t="s">
        <v>7146</v>
      </c>
      <c r="D6873" t="s">
        <v>7248</v>
      </c>
      <c r="E6873" t="s">
        <v>8067</v>
      </c>
      <c r="F6873" t="s">
        <v>10122</v>
      </c>
      <c r="G6873" t="s">
        <v>12268</v>
      </c>
      <c r="H6873" t="s">
        <v>12762</v>
      </c>
      <c r="I6873" s="1">
        <v>8768.9131171675235</v>
      </c>
      <c r="J6873" s="1">
        <v>10968.761342983305</v>
      </c>
      <c r="K6873" s="1">
        <v>1845.8669244142211</v>
      </c>
      <c r="L6873" s="1">
        <v>2272.8097146287173</v>
      </c>
      <c r="M6873" s="1">
        <v>6555.9850202437328</v>
      </c>
      <c r="N6873" s="1">
        <v>5590.0788026618138</v>
      </c>
      <c r="O6873" s="1">
        <v>4140.1116210501486</v>
      </c>
      <c r="P6873" s="1">
        <v>5609.707613833607</v>
      </c>
      <c r="Q6873" s="1">
        <v>2204.9394841686044</v>
      </c>
      <c r="R6873" s="1">
        <v>3715.0108294169336</v>
      </c>
      <c r="S6873" s="1">
        <v>9834.3443256659757</v>
      </c>
      <c r="T6873" s="1">
        <v>4235.6908318080641</v>
      </c>
      <c r="U6873" s="1">
        <v>1322.362015783981</v>
      </c>
      <c r="V6873" s="1">
        <v>2981.5131074629448</v>
      </c>
      <c r="W6873" s="1">
        <v>1375.0498773503739</v>
      </c>
      <c r="X6873" s="1">
        <v>12495.287953833789</v>
      </c>
      <c r="Y6873" s="1">
        <v>19413.92734422857</v>
      </c>
      <c r="Z6873" s="1">
        <v>2308.2469504610785</v>
      </c>
      <c r="AA6873" s="1">
        <v>33566.30019909166</v>
      </c>
      <c r="AB6873" s="1">
        <v>1360.5865428027366</v>
      </c>
      <c r="AC6873" s="1">
        <v>6264.6753186712331</v>
      </c>
      <c r="AD6873" s="1">
        <v>3950.7961552576585</v>
      </c>
      <c r="AE6873" s="1">
        <v>5370.0294984727607</v>
      </c>
      <c r="AF6873" s="1">
        <v>20470.680551998445</v>
      </c>
      <c r="AG6873" s="1">
        <v>37465.201955004741</v>
      </c>
      <c r="AH6873" s="1">
        <v>8004.4225767924099</v>
      </c>
      <c r="AI6873" s="1">
        <v>2911.2626253744206</v>
      </c>
      <c r="AJ6873" s="1">
        <v>11797.948609572706</v>
      </c>
      <c r="AK6873" s="1">
        <v>1711.8389532453566</v>
      </c>
      <c r="AL6873" s="1">
        <v>238512.375</v>
      </c>
      <c r="AM6873" s="1">
        <v>180091.109375</v>
      </c>
      <c r="AN6873" s="1">
        <v>58421.2421875</v>
      </c>
      <c r="AO6873" t="s">
        <v>19683</v>
      </c>
    </row>
    <row r="6874" spans="1:41" x14ac:dyDescent="0.25">
      <c r="A6874" s="1">
        <v>2024</v>
      </c>
      <c r="B6874" t="s">
        <v>5386</v>
      </c>
      <c r="C6874" t="s">
        <v>7146</v>
      </c>
      <c r="D6874" t="s">
        <v>7248</v>
      </c>
      <c r="E6874" t="s">
        <v>8067</v>
      </c>
      <c r="F6874" t="s">
        <v>10122</v>
      </c>
      <c r="G6874" t="s">
        <v>12268</v>
      </c>
      <c r="H6874" t="s">
        <v>12762</v>
      </c>
      <c r="I6874" s="1">
        <v>9250.6354299999985</v>
      </c>
      <c r="J6874" s="1">
        <v>15309.65628888054</v>
      </c>
      <c r="K6874" s="1">
        <v>1663.9369999999999</v>
      </c>
      <c r="L6874" s="1">
        <v>2700</v>
      </c>
      <c r="M6874" s="1">
        <v>8964.6520509958427</v>
      </c>
      <c r="N6874" s="1">
        <v>5985.8172249999989</v>
      </c>
      <c r="O6874" s="1">
        <v>3812.0869489999959</v>
      </c>
      <c r="P6874" s="1">
        <v>4323</v>
      </c>
      <c r="Q6874" s="1">
        <v>2187</v>
      </c>
      <c r="R6874" s="1">
        <v>3596.000039999999</v>
      </c>
      <c r="S6874" s="1">
        <v>7354.2</v>
      </c>
      <c r="T6874" s="1">
        <v>4500</v>
      </c>
      <c r="U6874" s="1">
        <v>1185</v>
      </c>
      <c r="V6874" s="1">
        <v>2255</v>
      </c>
      <c r="W6874" s="1">
        <v>3281</v>
      </c>
      <c r="X6874" s="1">
        <v>13194</v>
      </c>
      <c r="Y6874" s="1">
        <v>19597</v>
      </c>
      <c r="Z6874" s="1">
        <v>2044.3129359221371</v>
      </c>
      <c r="AA6874" s="1">
        <v>32162</v>
      </c>
      <c r="AB6874" s="1">
        <v>1554.65</v>
      </c>
      <c r="AC6874" s="1">
        <v>2595.3616734208549</v>
      </c>
      <c r="AD6874" s="1">
        <v>3210.8399468311391</v>
      </c>
      <c r="AE6874" s="1">
        <v>6414</v>
      </c>
      <c r="AF6874" s="1">
        <v>20996.5</v>
      </c>
      <c r="AG6874" s="1">
        <v>39858.407898494137</v>
      </c>
      <c r="AH6874" s="1">
        <v>12673.959772</v>
      </c>
      <c r="AI6874" s="1">
        <v>5761.6699999999983</v>
      </c>
      <c r="AJ6874" s="1">
        <v>12423.300003572969</v>
      </c>
      <c r="AK6874" s="1">
        <v>1889</v>
      </c>
      <c r="AL6874" s="1">
        <v>250742.984375</v>
      </c>
      <c r="AM6874" s="1">
        <v>182882.984375</v>
      </c>
      <c r="AN6874" s="1">
        <v>67859.9921875</v>
      </c>
      <c r="AO6874" t="s">
        <v>19684</v>
      </c>
    </row>
    <row r="6875" spans="1:41" x14ac:dyDescent="0.25">
      <c r="A6875" s="1">
        <v>2024</v>
      </c>
      <c r="B6875" t="s">
        <v>5387</v>
      </c>
      <c r="C6875" t="s">
        <v>7146</v>
      </c>
      <c r="D6875" t="s">
        <v>7248</v>
      </c>
      <c r="E6875" t="s">
        <v>8067</v>
      </c>
      <c r="F6875" t="s">
        <v>10122</v>
      </c>
      <c r="G6875" t="s">
        <v>12268</v>
      </c>
      <c r="H6875" t="s">
        <v>12762</v>
      </c>
      <c r="I6875" s="1">
        <v>9412.2267517795917</v>
      </c>
      <c r="J6875" s="1">
        <v>15209.97000341591</v>
      </c>
      <c r="K6875" s="1">
        <v>1721.2431147054153</v>
      </c>
      <c r="L6875" s="1">
        <v>2225.5797093977608</v>
      </c>
      <c r="M6875" s="1">
        <v>8178.4598800055892</v>
      </c>
      <c r="N6875" s="1">
        <v>5723.8146872747247</v>
      </c>
      <c r="O6875" s="1">
        <v>3821.9608988473651</v>
      </c>
      <c r="P6875" s="1">
        <v>4756.6708152673955</v>
      </c>
      <c r="Q6875" s="1">
        <v>2260.4487153088708</v>
      </c>
      <c r="R6875" s="1">
        <v>3637.8111977247036</v>
      </c>
      <c r="S6875" s="1">
        <v>7970.166814541335</v>
      </c>
      <c r="T6875" s="1">
        <v>4147.6712766049177</v>
      </c>
      <c r="U6875" s="1">
        <v>1049.0573448388536</v>
      </c>
      <c r="V6875" s="1">
        <v>2408.6842218527581</v>
      </c>
      <c r="W6875" s="1">
        <v>2135.2846143574552</v>
      </c>
      <c r="X6875" s="1">
        <v>13869.408098110591</v>
      </c>
      <c r="Y6875" s="1">
        <v>18214.346667139402</v>
      </c>
      <c r="Z6875" s="1">
        <v>2346.2099584740663</v>
      </c>
      <c r="AA6875" s="1">
        <v>35017.47347309249</v>
      </c>
      <c r="AB6875" s="1">
        <v>1678.2894263140386</v>
      </c>
      <c r="AC6875" s="1">
        <v>2094.4895684975122</v>
      </c>
      <c r="AD6875" s="1">
        <v>3811.0838195008268</v>
      </c>
      <c r="AE6875" s="1">
        <v>5450.6470337432429</v>
      </c>
      <c r="AF6875" s="1">
        <v>16924.568964291469</v>
      </c>
      <c r="AG6875" s="1">
        <v>37159.088129817523</v>
      </c>
      <c r="AH6875" s="1">
        <v>12143.572196186691</v>
      </c>
      <c r="AI6875" s="1">
        <v>3297.2767586458731</v>
      </c>
      <c r="AJ6875" s="1">
        <v>11626.732297441275</v>
      </c>
      <c r="AK6875" s="1">
        <v>1697.5103419861102</v>
      </c>
      <c r="AL6875" s="1">
        <v>239989.75</v>
      </c>
      <c r="AM6875" s="1">
        <v>175517.828125</v>
      </c>
      <c r="AN6875" s="1">
        <v>64471.92578125</v>
      </c>
      <c r="AO6875" t="s">
        <v>19685</v>
      </c>
    </row>
    <row r="6876" spans="1:41" x14ac:dyDescent="0.25">
      <c r="A6876" s="1">
        <v>2024</v>
      </c>
      <c r="B6876" t="s">
        <v>5388</v>
      </c>
      <c r="C6876" t="s">
        <v>7146</v>
      </c>
      <c r="D6876" t="s">
        <v>7248</v>
      </c>
      <c r="E6876" t="s">
        <v>8067</v>
      </c>
      <c r="F6876" t="s">
        <v>10122</v>
      </c>
      <c r="G6876" t="s">
        <v>12268</v>
      </c>
      <c r="H6876" t="s">
        <v>12762</v>
      </c>
      <c r="I6876" s="1">
        <v>7347.0701939726905</v>
      </c>
      <c r="J6876" s="1">
        <v>11816.452813062389</v>
      </c>
      <c r="K6876" s="1">
        <v>1806.7488379441518</v>
      </c>
      <c r="L6876" s="1">
        <v>1751.5485209211813</v>
      </c>
      <c r="M6876" s="1">
        <v>6542.2768654816991</v>
      </c>
      <c r="N6876" s="1">
        <v>5111.7616652387005</v>
      </c>
      <c r="O6876" s="1">
        <v>3897.7376137932974</v>
      </c>
      <c r="P6876" s="1">
        <v>4909.6435813699782</v>
      </c>
      <c r="Q6876" s="1">
        <v>2450.1726838334735</v>
      </c>
      <c r="R6876" s="1">
        <v>3715.4059534691723</v>
      </c>
      <c r="S6876" s="1">
        <v>6900.0396278713206</v>
      </c>
      <c r="T6876" s="1">
        <v>4246.1782325361974</v>
      </c>
      <c r="U6876" s="1">
        <v>1220.7762418541568</v>
      </c>
      <c r="V6876" s="1">
        <v>2790.8006433344153</v>
      </c>
      <c r="W6876" s="1">
        <v>2219.8266541064741</v>
      </c>
      <c r="X6876" s="1">
        <v>11502.896831940558</v>
      </c>
      <c r="Y6876" s="1">
        <v>16060.107620010031</v>
      </c>
      <c r="Z6876" s="1">
        <v>1995.0286269530393</v>
      </c>
      <c r="AA6876" s="1">
        <v>31705.151317789649</v>
      </c>
      <c r="AB6876" s="1">
        <v>186.83184223159267</v>
      </c>
      <c r="AC6876" s="1">
        <v>5773.9809446669124</v>
      </c>
      <c r="AD6876" s="1">
        <v>4418.0879429140996</v>
      </c>
      <c r="AE6876" s="1">
        <v>4719.6271054639828</v>
      </c>
      <c r="AF6876" s="1">
        <v>21475.046411051815</v>
      </c>
      <c r="AG6876" s="1">
        <v>42285.565928711716</v>
      </c>
      <c r="AH6876" s="1">
        <v>7869.2298094477073</v>
      </c>
      <c r="AI6876" s="1">
        <v>2785.4929205437452</v>
      </c>
      <c r="AJ6876" s="1">
        <v>12656.795766632269</v>
      </c>
      <c r="AK6876" s="1">
        <v>1556.2243222245163</v>
      </c>
      <c r="AL6876" s="1">
        <v>231716.515625</v>
      </c>
      <c r="AM6876" s="1">
        <v>177784.9375</v>
      </c>
      <c r="AN6876" s="1">
        <v>53931.5703125</v>
      </c>
      <c r="AO6876" t="s">
        <v>19686</v>
      </c>
    </row>
    <row r="6877" spans="1:41" x14ac:dyDescent="0.25">
      <c r="A6877" s="1">
        <v>2024</v>
      </c>
      <c r="B6877" t="s">
        <v>5389</v>
      </c>
      <c r="C6877" t="s">
        <v>7146</v>
      </c>
      <c r="D6877" t="s">
        <v>7248</v>
      </c>
      <c r="E6877" t="s">
        <v>8067</v>
      </c>
      <c r="F6877" t="s">
        <v>10122</v>
      </c>
      <c r="G6877" t="s">
        <v>12268</v>
      </c>
      <c r="H6877" t="s">
        <v>12762</v>
      </c>
      <c r="I6877" s="1">
        <v>8033.8409024613657</v>
      </c>
      <c r="J6877" s="1">
        <v>2916.2467307849392</v>
      </c>
      <c r="K6877" s="1">
        <v>1816.4757728654126</v>
      </c>
      <c r="L6877" s="1">
        <v>2865.5000759111867</v>
      </c>
      <c r="M6877" s="1">
        <v>6589.31508942235</v>
      </c>
      <c r="N6877" s="1">
        <v>4633.3241426429304</v>
      </c>
      <c r="O6877" s="1">
        <v>3878.8871099931039</v>
      </c>
      <c r="P6877" s="1">
        <v>307.4306626852449</v>
      </c>
      <c r="Q6877" s="1">
        <v>2731.9246773021337</v>
      </c>
      <c r="R6877" s="1">
        <v>3884.5029581168128</v>
      </c>
      <c r="S6877" s="1">
        <v>4865.0547270933221</v>
      </c>
      <c r="T6877" s="1">
        <v>4217.4603545268255</v>
      </c>
      <c r="U6877" s="1">
        <v>1276.3366862383814</v>
      </c>
      <c r="V6877" s="1">
        <v>3350.6612658727595</v>
      </c>
      <c r="W6877" s="1">
        <v>1037.7172188112056</v>
      </c>
      <c r="X6877" s="1">
        <v>6342.5119727907295</v>
      </c>
      <c r="Y6877" s="1">
        <v>17616.775844053762</v>
      </c>
      <c r="Z6877" s="1">
        <v>1544.1665060526072</v>
      </c>
      <c r="AA6877" s="1">
        <v>33901.21797376006</v>
      </c>
      <c r="AB6877" s="1">
        <v>672.57394074822525</v>
      </c>
      <c r="AC6877" s="1">
        <v>6185.8023751679202</v>
      </c>
      <c r="AD6877" s="1">
        <v>3394.5406112876472</v>
      </c>
      <c r="AE6877" s="1">
        <v>4307.3588515575284</v>
      </c>
      <c r="AF6877" s="1">
        <v>24526.903661502438</v>
      </c>
      <c r="AG6877" s="1">
        <v>31685.036939500555</v>
      </c>
      <c r="AH6877" s="1">
        <v>15842.46007320169</v>
      </c>
      <c r="AI6877" s="1">
        <v>2181.9808044736155</v>
      </c>
      <c r="AJ6877" s="1">
        <v>12587.396033710584</v>
      </c>
      <c r="AK6877" s="1">
        <v>1879.0386680673316</v>
      </c>
      <c r="AL6877" s="1">
        <v>215072.421875</v>
      </c>
      <c r="AM6877" s="1">
        <v>162354.421875</v>
      </c>
      <c r="AN6877" s="1">
        <v>52718.015625</v>
      </c>
      <c r="AO6877" t="s">
        <v>19687</v>
      </c>
    </row>
    <row r="6878" spans="1:41" x14ac:dyDescent="0.25">
      <c r="A6878" s="1">
        <v>2024</v>
      </c>
      <c r="B6878" t="s">
        <v>5390</v>
      </c>
      <c r="C6878" t="s">
        <v>7146</v>
      </c>
      <c r="D6878" t="s">
        <v>7248</v>
      </c>
      <c r="E6878" t="s">
        <v>8067</v>
      </c>
      <c r="F6878" t="s">
        <v>10122</v>
      </c>
      <c r="G6878" t="s">
        <v>12268</v>
      </c>
      <c r="H6878" t="s">
        <v>12762</v>
      </c>
      <c r="I6878" s="1">
        <v>6037.4975592499941</v>
      </c>
      <c r="J6878" s="1">
        <v>3331.0873198105828</v>
      </c>
      <c r="K6878" s="1">
        <v>1620.0660060384423</v>
      </c>
      <c r="L6878" s="1">
        <v>1975.2559358187661</v>
      </c>
      <c r="M6878" s="1">
        <v>5353.8962075140071</v>
      </c>
      <c r="N6878" s="1">
        <v>4463.6176850846887</v>
      </c>
      <c r="O6878" s="1">
        <v>3523.6839710114064</v>
      </c>
      <c r="P6878" s="1">
        <v>406.80941648998487</v>
      </c>
      <c r="Q6878" s="1">
        <v>3653.6757405019807</v>
      </c>
      <c r="R6878" s="1">
        <v>3432.7767192498955</v>
      </c>
      <c r="S6878" s="1">
        <v>8568.4514067559776</v>
      </c>
      <c r="T6878" s="1">
        <v>3900.9122129176631</v>
      </c>
      <c r="U6878" s="1">
        <v>1159.1282004098198</v>
      </c>
      <c r="V6878" s="1">
        <v>2890.0186765987141</v>
      </c>
      <c r="W6878" s="1">
        <v>1042.10083402229</v>
      </c>
      <c r="X6878" s="1">
        <v>6134.3739276919387</v>
      </c>
      <c r="Y6878" s="1">
        <v>15404.145055638577</v>
      </c>
      <c r="Z6878" s="1">
        <v>1990.5791240394897</v>
      </c>
      <c r="AA6878" s="1">
        <v>31315.837011708561</v>
      </c>
      <c r="AB6878" s="1"/>
      <c r="AC6878" s="1">
        <v>4220.7870143769114</v>
      </c>
      <c r="AD6878" s="1">
        <v>3975.745083717582</v>
      </c>
      <c r="AE6878" s="1">
        <v>4181.6516182865171</v>
      </c>
      <c r="AF6878" s="1">
        <v>23870.239104016455</v>
      </c>
      <c r="AG6878" s="1">
        <v>29904.0864994273</v>
      </c>
      <c r="AH6878" s="1">
        <v>9036.7941614886913</v>
      </c>
      <c r="AI6878" s="1">
        <v>1847.9178425764244</v>
      </c>
      <c r="AJ6878" s="1">
        <v>13353.849369027759</v>
      </c>
      <c r="AK6878" s="1">
        <v>1819.6694339625649</v>
      </c>
      <c r="AL6878" s="1">
        <v>198414.65625</v>
      </c>
      <c r="AM6878" s="1">
        <v>151591.046875</v>
      </c>
      <c r="AN6878" s="1">
        <v>46823.609375</v>
      </c>
      <c r="AO6878" t="s">
        <v>19688</v>
      </c>
    </row>
    <row r="6879" spans="1:41" x14ac:dyDescent="0.25">
      <c r="A6879" s="1">
        <v>2024</v>
      </c>
      <c r="B6879" t="s">
        <v>5391</v>
      </c>
      <c r="C6879" t="s">
        <v>7146</v>
      </c>
      <c r="D6879" t="s">
        <v>7248</v>
      </c>
      <c r="E6879" t="s">
        <v>8067</v>
      </c>
      <c r="F6879" t="s">
        <v>10122</v>
      </c>
      <c r="G6879" t="s">
        <v>12268</v>
      </c>
      <c r="H6879" t="s">
        <v>12762</v>
      </c>
      <c r="I6879" s="1">
        <v>9191.9332510903732</v>
      </c>
      <c r="J6879" s="1">
        <v>3925.914181950066</v>
      </c>
      <c r="K6879" s="1">
        <v>1806.4310914945549</v>
      </c>
      <c r="L6879" s="1">
        <v>2093.2829208610638</v>
      </c>
      <c r="M6879" s="1">
        <v>6395.6849795861681</v>
      </c>
      <c r="N6879" s="1">
        <v>5750.9181296992119</v>
      </c>
      <c r="O6879" s="1">
        <v>4004.5430440121563</v>
      </c>
      <c r="P6879" s="1">
        <v>4332.5356465928689</v>
      </c>
      <c r="Q6879" s="1">
        <v>2547.594108023342</v>
      </c>
      <c r="R6879" s="1">
        <v>3821.8519681866055</v>
      </c>
      <c r="S6879" s="1">
        <v>4786.050621874826</v>
      </c>
      <c r="T6879" s="1">
        <v>4149.4392797454575</v>
      </c>
      <c r="U6879" s="1">
        <v>1255.751360975599</v>
      </c>
      <c r="V6879" s="1">
        <v>3471.333544818634</v>
      </c>
      <c r="W6879" s="1">
        <v>2380.4677973276571</v>
      </c>
      <c r="X6879" s="1">
        <v>6365.0214635884922</v>
      </c>
      <c r="Y6879" s="1">
        <v>17424.369101815333</v>
      </c>
      <c r="Z6879" s="1">
        <v>1779.891059469762</v>
      </c>
      <c r="AA6879" s="1">
        <v>35909.029135376149</v>
      </c>
      <c r="AB6879" s="1">
        <v>661.72636934888089</v>
      </c>
      <c r="AC6879" s="1">
        <v>6390.3367558511382</v>
      </c>
      <c r="AD6879" s="1">
        <v>4277.4931598338126</v>
      </c>
      <c r="AE6879" s="1">
        <v>5073.2354983414198</v>
      </c>
      <c r="AF6879" s="1">
        <v>22024.56852226577</v>
      </c>
      <c r="AG6879" s="1">
        <v>42026.176199885107</v>
      </c>
      <c r="AH6879" s="1">
        <v>12097.799415868401</v>
      </c>
      <c r="AI6879" s="1">
        <v>2400.1230360211885</v>
      </c>
      <c r="AJ6879" s="1">
        <v>12223.956933190166</v>
      </c>
      <c r="AK6879" s="1">
        <v>1687.6369273202163</v>
      </c>
      <c r="AL6879" s="1">
        <v>230255.078125</v>
      </c>
      <c r="AM6879" s="1">
        <v>179242.671875</v>
      </c>
      <c r="AN6879" s="1">
        <v>51012.41796875</v>
      </c>
      <c r="AO6879" t="s">
        <v>19689</v>
      </c>
    </row>
    <row r="6880" spans="1:41" x14ac:dyDescent="0.25">
      <c r="A6880" s="1">
        <v>2024</v>
      </c>
      <c r="B6880" t="s">
        <v>5392</v>
      </c>
      <c r="C6880" t="s">
        <v>7146</v>
      </c>
      <c r="D6880" t="s">
        <v>7248</v>
      </c>
      <c r="E6880" t="s">
        <v>8067</v>
      </c>
      <c r="F6880" t="s">
        <v>10122</v>
      </c>
      <c r="G6880" t="s">
        <v>12268</v>
      </c>
      <c r="H6880" t="s">
        <v>12762</v>
      </c>
      <c r="I6880" s="1">
        <v>5642.0075002697995</v>
      </c>
      <c r="J6880" s="1">
        <v>5503.8848656714072</v>
      </c>
      <c r="K6880" s="1">
        <v>1232.3107675188928</v>
      </c>
      <c r="L6880" s="1">
        <v>1331.3207671473392</v>
      </c>
      <c r="M6880" s="1">
        <v>5238.4330205547194</v>
      </c>
      <c r="N6880" s="1">
        <v>4472.7085205921376</v>
      </c>
      <c r="O6880" s="1">
        <v>3587.0766933466089</v>
      </c>
      <c r="P6880" s="1">
        <v>309.63547649018722</v>
      </c>
      <c r="Q6880" s="1">
        <v>2367.5376866650413</v>
      </c>
      <c r="R6880" s="1">
        <v>3022.0366614562035</v>
      </c>
      <c r="S6880" s="1">
        <v>4355.6044354711403</v>
      </c>
      <c r="T6880" s="1">
        <v>3800.5798558362326</v>
      </c>
      <c r="U6880" s="1">
        <v>1724.1228594178822</v>
      </c>
      <c r="V6880" s="1">
        <v>3069.5271423900867</v>
      </c>
      <c r="W6880" s="1">
        <v>756.15889684675824</v>
      </c>
      <c r="X6880" s="1">
        <v>6000.4014914102045</v>
      </c>
      <c r="Y6880" s="1">
        <v>16187.116733048379</v>
      </c>
      <c r="Z6880" s="1">
        <v>1684.5511302191771</v>
      </c>
      <c r="AA6880" s="1">
        <v>23477.730986590799</v>
      </c>
      <c r="AB6880" s="1">
        <v>677.39746842257557</v>
      </c>
      <c r="AC6880" s="1">
        <v>4471.270418630862</v>
      </c>
      <c r="AD6880" s="1">
        <v>3527.8323602997502</v>
      </c>
      <c r="AE6880" s="1">
        <v>4285.0483733892024</v>
      </c>
      <c r="AF6880" s="1">
        <v>22480.151145412794</v>
      </c>
      <c r="AG6880" s="1">
        <v>34578.569782481769</v>
      </c>
      <c r="AH6880" s="1">
        <v>9982.2788486995705</v>
      </c>
      <c r="AI6880" s="1">
        <v>1853.3415885224922</v>
      </c>
      <c r="AJ6880" s="1">
        <v>17677.859313102443</v>
      </c>
      <c r="AK6880" s="1">
        <v>1956.5468598819994</v>
      </c>
      <c r="AL6880" s="1">
        <v>195253.046875</v>
      </c>
      <c r="AM6880" s="1">
        <v>152285.078125</v>
      </c>
      <c r="AN6880" s="1">
        <v>42967.9609375</v>
      </c>
      <c r="AO6880" t="s">
        <v>19690</v>
      </c>
    </row>
    <row r="6881" spans="1:41" x14ac:dyDescent="0.25">
      <c r="A6881" s="1">
        <v>2024</v>
      </c>
      <c r="B6881" t="s">
        <v>5392</v>
      </c>
      <c r="C6881" t="s">
        <v>7146</v>
      </c>
      <c r="D6881" t="s">
        <v>7248</v>
      </c>
      <c r="E6881" t="s">
        <v>8067</v>
      </c>
      <c r="F6881" t="s">
        <v>10122</v>
      </c>
      <c r="G6881" t="s">
        <v>12269</v>
      </c>
      <c r="H6881" t="s">
        <v>12762</v>
      </c>
      <c r="I6881" s="1">
        <v>6155.2948556892679</v>
      </c>
      <c r="J6881" s="1">
        <v>6144.5352043293024</v>
      </c>
      <c r="K6881" s="1">
        <v>1387.5835487466361</v>
      </c>
      <c r="L6881" s="1">
        <v>1448.9706000000001</v>
      </c>
      <c r="M6881" s="1">
        <v>5740.722299810699</v>
      </c>
      <c r="N6881" s="1">
        <v>4959.2788503549564</v>
      </c>
      <c r="O6881" s="1">
        <v>4108</v>
      </c>
      <c r="P6881" s="1">
        <v>365</v>
      </c>
      <c r="Q6881" s="1">
        <v>2891.6043284837651</v>
      </c>
      <c r="R6881" s="1">
        <v>3514.498584947265</v>
      </c>
      <c r="S6881" s="1">
        <v>4362.1949999999988</v>
      </c>
      <c r="T6881" s="1">
        <v>4064.0280523820702</v>
      </c>
      <c r="U6881" s="1">
        <v>1880.1780686388099</v>
      </c>
      <c r="V6881" s="1">
        <v>3348</v>
      </c>
      <c r="W6881" s="1">
        <v>808.43231897024862</v>
      </c>
      <c r="X6881" s="1">
        <v>7214.0909333918944</v>
      </c>
      <c r="Y6881" s="1">
        <v>18670</v>
      </c>
      <c r="Z6881" s="1">
        <v>1862.2384459176999</v>
      </c>
      <c r="AA6881" s="1">
        <v>26148.621792575948</v>
      </c>
      <c r="AB6881" s="1">
        <v>606</v>
      </c>
      <c r="AC6881" s="1">
        <v>5165.0883406386747</v>
      </c>
      <c r="AD6881" s="1">
        <v>4308.7361948511616</v>
      </c>
      <c r="AE6881" s="1">
        <v>4581.2746604511167</v>
      </c>
      <c r="AF6881" s="1">
        <v>24466.824435208979</v>
      </c>
      <c r="AG6881" s="1">
        <v>40258</v>
      </c>
      <c r="AH6881" s="1">
        <v>12545.15554764184</v>
      </c>
      <c r="AI6881" s="1">
        <v>1981.4634787757909</v>
      </c>
      <c r="AJ6881" s="1">
        <v>22372.941225866569</v>
      </c>
      <c r="AK6881" s="1">
        <v>2176.4128359750439</v>
      </c>
      <c r="AL6881" s="1">
        <v>223535.171875</v>
      </c>
      <c r="AM6881" s="1">
        <v>174232.34375</v>
      </c>
      <c r="AN6881" s="1">
        <v>49302.82421875</v>
      </c>
      <c r="AO6881" t="s">
        <v>19691</v>
      </c>
    </row>
    <row r="6882" spans="1:41" x14ac:dyDescent="0.25">
      <c r="A6882" s="1">
        <v>2024</v>
      </c>
      <c r="B6882" t="s">
        <v>5393</v>
      </c>
      <c r="C6882" t="s">
        <v>7146</v>
      </c>
      <c r="D6882" t="s">
        <v>7248</v>
      </c>
      <c r="E6882" t="s">
        <v>8067</v>
      </c>
      <c r="F6882" t="s">
        <v>10122</v>
      </c>
      <c r="G6882" t="s">
        <v>12269</v>
      </c>
      <c r="H6882" t="s">
        <v>12762</v>
      </c>
      <c r="I6882" s="1">
        <v>9250.6354299999985</v>
      </c>
      <c r="J6882" s="1">
        <v>16439.4641738297</v>
      </c>
      <c r="K6882" s="1">
        <v>1720.8099340363799</v>
      </c>
      <c r="L6882" s="1">
        <v>2835.8571419999989</v>
      </c>
      <c r="M6882" s="1">
        <v>9326.8239938560764</v>
      </c>
      <c r="N6882" s="1">
        <v>6142.6456362949984</v>
      </c>
      <c r="O6882" s="1">
        <v>3966.095261739596</v>
      </c>
      <c r="P6882" s="1">
        <v>4453.6626749999987</v>
      </c>
      <c r="Q6882" s="1">
        <v>2274</v>
      </c>
      <c r="R6882" s="1">
        <v>3776.736202073369</v>
      </c>
      <c r="S6882" s="1">
        <v>7546.6226429999979</v>
      </c>
      <c r="T6882" s="1">
        <v>4710.6246076364914</v>
      </c>
      <c r="U6882" s="1">
        <v>1232.874</v>
      </c>
      <c r="V6882" s="1">
        <v>2301</v>
      </c>
      <c r="W6882" s="1">
        <v>3454.5652280999989</v>
      </c>
      <c r="X6882" s="1">
        <v>13619.572469999999</v>
      </c>
      <c r="Y6882" s="1">
        <v>20120</v>
      </c>
      <c r="Z6882" s="1">
        <v>2097.8085168293469</v>
      </c>
      <c r="AA6882" s="1">
        <v>33488</v>
      </c>
      <c r="AB6882" s="1">
        <v>1601.6392962499999</v>
      </c>
      <c r="AC6882" s="1">
        <v>2673.8064800000002</v>
      </c>
      <c r="AD6882" s="1">
        <v>3210.8399468311391</v>
      </c>
      <c r="AE6882" s="1">
        <v>6673.1256000000003</v>
      </c>
      <c r="AF6882" s="1">
        <v>22052.99054889</v>
      </c>
      <c r="AG6882" s="1">
        <v>41771.456803761394</v>
      </c>
      <c r="AH6882" s="1">
        <v>13449.70750172457</v>
      </c>
      <c r="AI6882" s="1">
        <v>5994.4414679999982</v>
      </c>
      <c r="AJ6882" s="1">
        <v>13152.308899237119</v>
      </c>
      <c r="AK6882" s="1">
        <v>2121</v>
      </c>
      <c r="AL6882" s="1">
        <v>261459.09375</v>
      </c>
      <c r="AM6882" s="1">
        <v>190736.359375</v>
      </c>
      <c r="AN6882" s="1">
        <v>70722.7421875</v>
      </c>
      <c r="AO6882" t="s">
        <v>19692</v>
      </c>
    </row>
    <row r="6883" spans="1:41" x14ac:dyDescent="0.25">
      <c r="A6883" s="1">
        <v>2024</v>
      </c>
      <c r="B6883" t="s">
        <v>5394</v>
      </c>
      <c r="C6883" t="s">
        <v>7146</v>
      </c>
      <c r="D6883" t="s">
        <v>7248</v>
      </c>
      <c r="E6883" t="s">
        <v>8067</v>
      </c>
      <c r="F6883" t="s">
        <v>10122</v>
      </c>
      <c r="G6883" t="s">
        <v>12269</v>
      </c>
      <c r="H6883" t="s">
        <v>12762</v>
      </c>
      <c r="I6883" s="1">
        <v>6663</v>
      </c>
      <c r="J6883" s="1">
        <v>3551.9985138310449</v>
      </c>
      <c r="K6883" s="1">
        <v>1766.1850268724311</v>
      </c>
      <c r="L6883" s="1">
        <v>2079.3821599921671</v>
      </c>
      <c r="M6883" s="1">
        <v>5764.3860831054899</v>
      </c>
      <c r="N6883" s="1">
        <v>4692.3481918320667</v>
      </c>
      <c r="O6883" s="1">
        <v>3743.9419160020011</v>
      </c>
      <c r="P6883" s="1">
        <v>365</v>
      </c>
      <c r="Q6883" s="1">
        <v>3869.6259739604579</v>
      </c>
      <c r="R6883" s="1">
        <v>3839.0851449224979</v>
      </c>
      <c r="S6883" s="1">
        <v>9096</v>
      </c>
      <c r="T6883" s="1">
        <v>4001.8649138798228</v>
      </c>
      <c r="U6883" s="1">
        <v>1242.896271367204</v>
      </c>
      <c r="V6883" s="1">
        <v>3149</v>
      </c>
      <c r="W6883" s="1">
        <v>1101.9604037511019</v>
      </c>
      <c r="X6883" s="1">
        <v>6448.7195002859899</v>
      </c>
      <c r="Y6883" s="1">
        <v>16713</v>
      </c>
      <c r="Z6883" s="1">
        <v>2108.9871985317491</v>
      </c>
      <c r="AA6883" s="1">
        <v>33673.987316242943</v>
      </c>
      <c r="AB6883" s="1"/>
      <c r="AC6883" s="1">
        <v>4578.2020788806012</v>
      </c>
      <c r="AD6883" s="1">
        <v>4227.6163182835908</v>
      </c>
      <c r="AE6883" s="1">
        <v>4431</v>
      </c>
      <c r="AF6883" s="1">
        <v>25595.297542184031</v>
      </c>
      <c r="AG6883" s="1">
        <v>33998.170949828083</v>
      </c>
      <c r="AH6883" s="1">
        <v>9689.8667157404216</v>
      </c>
      <c r="AI6883" s="1">
        <v>1942.6112537017559</v>
      </c>
      <c r="AJ6883" s="1">
        <v>14365.724173836419</v>
      </c>
      <c r="AK6883" s="1">
        <v>1941.1706724197591</v>
      </c>
      <c r="AL6883" s="1">
        <v>214641.015625</v>
      </c>
      <c r="AM6883" s="1">
        <v>164916.703125</v>
      </c>
      <c r="AN6883" s="1">
        <v>49724.32421875</v>
      </c>
      <c r="AO6883" t="s">
        <v>19693</v>
      </c>
    </row>
    <row r="6884" spans="1:41" x14ac:dyDescent="0.25">
      <c r="A6884" s="1">
        <v>2024</v>
      </c>
      <c r="B6884" t="s">
        <v>5395</v>
      </c>
      <c r="C6884" t="s">
        <v>7146</v>
      </c>
      <c r="D6884" t="s">
        <v>7248</v>
      </c>
      <c r="E6884" t="s">
        <v>8067</v>
      </c>
      <c r="F6884" t="s">
        <v>10122</v>
      </c>
      <c r="G6884" t="s">
        <v>12269</v>
      </c>
      <c r="H6884" t="s">
        <v>12762</v>
      </c>
      <c r="I6884" s="1">
        <v>9372</v>
      </c>
      <c r="J6884" s="1">
        <v>12024.21450261174</v>
      </c>
      <c r="K6884" s="1">
        <v>1669</v>
      </c>
      <c r="L6884" s="1">
        <v>2433.0276041924162</v>
      </c>
      <c r="M6884" s="1">
        <v>6869.0747657282509</v>
      </c>
      <c r="N6884" s="1">
        <v>5857.0395520000002</v>
      </c>
      <c r="O6884" s="1">
        <v>4337.8281334749881</v>
      </c>
      <c r="P6884" s="1">
        <v>5854.5910651230288</v>
      </c>
      <c r="Q6884" s="1">
        <v>2310.2392888166401</v>
      </c>
      <c r="R6884" s="1">
        <v>3892.4260906572858</v>
      </c>
      <c r="S6884" s="1">
        <v>10303.996460688</v>
      </c>
      <c r="T6884" s="1">
        <v>4514.1003597783292</v>
      </c>
      <c r="U6884" s="1">
        <v>1331.9731328</v>
      </c>
      <c r="V6884" s="1">
        <v>3124</v>
      </c>
      <c r="W6884" s="1">
        <v>1440.7172049599999</v>
      </c>
      <c r="X6884" s="1">
        <v>13485</v>
      </c>
      <c r="Y6884" s="1">
        <v>21161</v>
      </c>
      <c r="Z6884" s="1">
        <v>2418.4803399523198</v>
      </c>
      <c r="AA6884" s="1">
        <v>36860</v>
      </c>
      <c r="AB6884" s="1">
        <v>1555.9611825720001</v>
      </c>
      <c r="AC6884" s="1">
        <v>6563.8531836311804</v>
      </c>
      <c r="AD6884" s="1">
        <v>4499.6664578327072</v>
      </c>
      <c r="AE6884" s="1">
        <v>5626.4823676799997</v>
      </c>
      <c r="AF6884" s="1">
        <v>21877.250707327679</v>
      </c>
      <c r="AG6884" s="1">
        <v>40947</v>
      </c>
      <c r="AH6884" s="1">
        <v>8833.5888107750961</v>
      </c>
      <c r="AI6884" s="1">
        <v>3050.2938268799999</v>
      </c>
      <c r="AJ6884" s="1">
        <v>12608.602772544</v>
      </c>
      <c r="AK6884" s="1">
        <v>1932</v>
      </c>
      <c r="AL6884" s="1">
        <v>256753.4375</v>
      </c>
      <c r="AM6884" s="1">
        <v>194262.1875</v>
      </c>
      <c r="AN6884" s="1">
        <v>62491.23046875</v>
      </c>
      <c r="AO6884" t="s">
        <v>19694</v>
      </c>
    </row>
    <row r="6885" spans="1:41" x14ac:dyDescent="0.25">
      <c r="A6885" s="1">
        <v>2024</v>
      </c>
      <c r="B6885" t="s">
        <v>5396</v>
      </c>
      <c r="C6885" t="s">
        <v>7146</v>
      </c>
      <c r="D6885" t="s">
        <v>7248</v>
      </c>
      <c r="E6885" t="s">
        <v>8067</v>
      </c>
      <c r="F6885" t="s">
        <v>10122</v>
      </c>
      <c r="G6885" t="s">
        <v>12269</v>
      </c>
      <c r="H6885" t="s">
        <v>12762</v>
      </c>
      <c r="I6885" s="1">
        <v>9647.1903193203343</v>
      </c>
      <c r="J6885" s="1">
        <v>3595.298758613334</v>
      </c>
      <c r="K6885" s="1">
        <v>1861.180683012059</v>
      </c>
      <c r="L6885" s="1">
        <v>2202.824700000001</v>
      </c>
      <c r="M6885" s="1">
        <v>6596.0247683468879</v>
      </c>
      <c r="N6885" s="1">
        <v>5960.1919976812214</v>
      </c>
      <c r="O6885" s="1">
        <v>4121.888162443217</v>
      </c>
      <c r="P6885" s="1">
        <v>4711.8480640834396</v>
      </c>
      <c r="Q6885" s="1">
        <v>2632.5497658113641</v>
      </c>
      <c r="R6885" s="1">
        <v>3883.8878994194988</v>
      </c>
      <c r="S6885" s="1">
        <v>4932</v>
      </c>
      <c r="T6885" s="1">
        <v>4365.0055370672644</v>
      </c>
      <c r="U6885" s="1">
        <v>1214.6450306725001</v>
      </c>
      <c r="V6885" s="1">
        <v>3678</v>
      </c>
      <c r="W6885" s="1">
        <v>2469.5108927357101</v>
      </c>
      <c r="X6885" s="1">
        <v>5926.9928125864326</v>
      </c>
      <c r="Y6885" s="1">
        <v>18141</v>
      </c>
      <c r="Z6885" s="1">
        <v>1839</v>
      </c>
      <c r="AA6885" s="1">
        <v>37664</v>
      </c>
      <c r="AB6885" s="1">
        <v>606</v>
      </c>
      <c r="AC6885" s="1">
        <v>6590.5124100000003</v>
      </c>
      <c r="AD6885" s="1">
        <v>4420.1364655052193</v>
      </c>
      <c r="AE6885" s="1">
        <v>5232.150599900544</v>
      </c>
      <c r="AF6885" s="1">
        <v>23168.760179352452</v>
      </c>
      <c r="AG6885" s="1">
        <v>44241</v>
      </c>
      <c r="AH6885" s="1">
        <v>12296</v>
      </c>
      <c r="AI6885" s="1">
        <v>2475.3049975422718</v>
      </c>
      <c r="AJ6885" s="1">
        <v>12859</v>
      </c>
      <c r="AK6885" s="1">
        <v>1655.2141666160439</v>
      </c>
      <c r="AL6885" s="1">
        <v>238987.140625</v>
      </c>
      <c r="AM6885" s="1">
        <v>187261.859375</v>
      </c>
      <c r="AN6885" s="1">
        <v>51725.2578125</v>
      </c>
      <c r="AO6885" t="s">
        <v>19695</v>
      </c>
    </row>
    <row r="6886" spans="1:41" x14ac:dyDescent="0.25">
      <c r="A6886" s="1">
        <v>2024</v>
      </c>
      <c r="B6886" t="s">
        <v>5397</v>
      </c>
      <c r="C6886" t="s">
        <v>7146</v>
      </c>
      <c r="D6886" t="s">
        <v>7248</v>
      </c>
      <c r="E6886" t="s">
        <v>8067</v>
      </c>
      <c r="F6886" t="s">
        <v>10122</v>
      </c>
      <c r="G6886" t="s">
        <v>12269</v>
      </c>
      <c r="H6886" t="s">
        <v>12762</v>
      </c>
      <c r="I6886" s="1">
        <v>8586.0748591959527</v>
      </c>
      <c r="J6886" s="1">
        <v>3069.019837026553</v>
      </c>
      <c r="K6886" s="1">
        <v>2237.7570559320129</v>
      </c>
      <c r="L6886" s="1">
        <v>3010.2340001037551</v>
      </c>
      <c r="M6886" s="1">
        <v>6819.8381094293427</v>
      </c>
      <c r="N6886" s="1">
        <v>4944.3059450000001</v>
      </c>
      <c r="O6886" s="1">
        <v>4015.8698878821519</v>
      </c>
      <c r="P6886" s="1">
        <v>344</v>
      </c>
      <c r="Q6886" s="1">
        <v>2813.504015670911</v>
      </c>
      <c r="R6886" s="1">
        <v>3934.3784421119522</v>
      </c>
      <c r="S6886" s="1">
        <v>4893.7700447999996</v>
      </c>
      <c r="T6886" s="1">
        <v>4060.7126461052999</v>
      </c>
      <c r="U6886" s="1">
        <v>1232.8647061325869</v>
      </c>
      <c r="V6886" s="1">
        <v>74</v>
      </c>
      <c r="W6886" s="1">
        <v>1081.41354637007</v>
      </c>
      <c r="X6886" s="1">
        <v>6695.6887567276553</v>
      </c>
      <c r="Y6886" s="1">
        <v>18508</v>
      </c>
      <c r="Z6886" s="1">
        <v>1602.8902795487729</v>
      </c>
      <c r="AA6886" s="1">
        <v>35723.31952257482</v>
      </c>
      <c r="AB6886" s="1">
        <v>606</v>
      </c>
      <c r="AC6886" s="1">
        <v>6454.4409800000003</v>
      </c>
      <c r="AD6886" s="1">
        <v>3523.6330590252751</v>
      </c>
      <c r="AE6886" s="1">
        <v>4458.0490761468554</v>
      </c>
      <c r="AF6886" s="1">
        <v>25765.736298452732</v>
      </c>
      <c r="AG6886" s="1">
        <v>33844.812036604497</v>
      </c>
      <c r="AH6886" s="1">
        <v>16724.632487271349</v>
      </c>
      <c r="AI6886" s="1">
        <v>2258.3160225984848</v>
      </c>
      <c r="AJ6886" s="1">
        <v>13288.313283594811</v>
      </c>
      <c r="AK6886" s="1">
        <v>1880.2359670317819</v>
      </c>
      <c r="AL6886" s="1">
        <v>222451.796875</v>
      </c>
      <c r="AM6886" s="1">
        <v>167653.9375</v>
      </c>
      <c r="AN6886" s="1">
        <v>54797.8671875</v>
      </c>
      <c r="AO6886" t="s">
        <v>19696</v>
      </c>
    </row>
    <row r="6887" spans="1:41" x14ac:dyDescent="0.25">
      <c r="A6887" s="1">
        <v>2024</v>
      </c>
      <c r="B6887" t="s">
        <v>5398</v>
      </c>
      <c r="C6887" t="s">
        <v>7146</v>
      </c>
      <c r="D6887" t="s">
        <v>7248</v>
      </c>
      <c r="E6887" t="s">
        <v>8067</v>
      </c>
      <c r="F6887" t="s">
        <v>10122</v>
      </c>
      <c r="G6887" t="s">
        <v>12269</v>
      </c>
      <c r="H6887" t="s">
        <v>12762</v>
      </c>
      <c r="I6887" s="1">
        <v>7794.2977341342012</v>
      </c>
      <c r="J6887" s="1">
        <v>12821.15401959938</v>
      </c>
      <c r="K6887" s="1">
        <v>1856.681434322501</v>
      </c>
      <c r="L6887" s="1">
        <v>1861.266117207198</v>
      </c>
      <c r="M6887" s="1">
        <v>6804.4268524107347</v>
      </c>
      <c r="N6887" s="1">
        <v>5347.9209841808042</v>
      </c>
      <c r="O6887" s="1">
        <v>4053.920527711216</v>
      </c>
      <c r="P6887" s="1">
        <v>5131.4540875120892</v>
      </c>
      <c r="Q6887" s="1">
        <v>2570.9154294774289</v>
      </c>
      <c r="R6887" s="1">
        <v>3837.80036556</v>
      </c>
      <c r="S6887" s="1">
        <v>7071.5728828508391</v>
      </c>
      <c r="T6887" s="1">
        <v>4497.2590165225656</v>
      </c>
      <c r="U6887" s="1">
        <v>1196.6946115000001</v>
      </c>
      <c r="V6887" s="1">
        <v>2969</v>
      </c>
      <c r="W6887" s="1">
        <v>2308.7754314700701</v>
      </c>
      <c r="X6887" s="1">
        <v>12309.696</v>
      </c>
      <c r="Y6887" s="1">
        <v>17625</v>
      </c>
      <c r="Z6887" s="1">
        <v>2087.1973610736341</v>
      </c>
      <c r="AA6887" s="1">
        <v>34930</v>
      </c>
      <c r="AB6887" s="1">
        <v>204</v>
      </c>
      <c r="AC6887" s="1">
        <v>6005.3452021411304</v>
      </c>
      <c r="AD6887" s="1">
        <v>4635.8081355534514</v>
      </c>
      <c r="AE6887" s="1">
        <v>4908.7432510272001</v>
      </c>
      <c r="AF6887" s="1">
        <v>22820.250637031291</v>
      </c>
      <c r="AG6887" s="1">
        <v>47956</v>
      </c>
      <c r="AH6887" s="1">
        <v>8471.7649983191732</v>
      </c>
      <c r="AI6887" s="1">
        <v>2897.1080275968002</v>
      </c>
      <c r="AJ6887" s="1">
        <v>13695.779215382359</v>
      </c>
      <c r="AK6887" s="1">
        <v>1539</v>
      </c>
      <c r="AL6887" s="1">
        <v>250208.84375</v>
      </c>
      <c r="AM6887" s="1">
        <v>193558.828125</v>
      </c>
      <c r="AN6887" s="1">
        <v>56650.015625</v>
      </c>
      <c r="AO6887" t="s">
        <v>19697</v>
      </c>
    </row>
    <row r="6888" spans="1:41" x14ac:dyDescent="0.25">
      <c r="A6888" s="1">
        <v>2024</v>
      </c>
      <c r="B6888" t="s">
        <v>5399</v>
      </c>
      <c r="C6888" t="s">
        <v>7146</v>
      </c>
      <c r="D6888" t="s">
        <v>7248</v>
      </c>
      <c r="E6888" t="s">
        <v>8067</v>
      </c>
      <c r="F6888" t="s">
        <v>10122</v>
      </c>
      <c r="G6888" t="s">
        <v>12269</v>
      </c>
      <c r="H6888" t="s">
        <v>12762</v>
      </c>
      <c r="I6888" s="1">
        <v>10071</v>
      </c>
      <c r="J6888" s="1">
        <v>16552.234357324502</v>
      </c>
      <c r="K6888" s="1">
        <v>1799.943722682822</v>
      </c>
      <c r="L6888" s="1">
        <v>2385.3211805808</v>
      </c>
      <c r="M6888" s="1">
        <v>8579.2943899173679</v>
      </c>
      <c r="N6888" s="1">
        <v>5998.6412856000006</v>
      </c>
      <c r="O6888" s="1">
        <v>4009.2790304110822</v>
      </c>
      <c r="P6888" s="1">
        <v>4781.9339999999993</v>
      </c>
      <c r="Q6888" s="1">
        <v>2371.5576153681982</v>
      </c>
      <c r="R6888" s="1">
        <v>3868.0862199674539</v>
      </c>
      <c r="S6888" s="1">
        <v>8332.3787255901807</v>
      </c>
      <c r="T6888" s="1">
        <v>4446.1146535153439</v>
      </c>
      <c r="U6888" s="1">
        <v>1100.472696</v>
      </c>
      <c r="V6888" s="1">
        <v>2527</v>
      </c>
      <c r="W6888" s="1">
        <v>1989</v>
      </c>
      <c r="X6888" s="1">
        <v>14563.425563999999</v>
      </c>
      <c r="Y6888" s="1">
        <v>19660</v>
      </c>
      <c r="Z6888" s="1">
        <v>2494.7260636286428</v>
      </c>
      <c r="AA6888" s="1">
        <v>38067</v>
      </c>
      <c r="AB6888" s="1">
        <v>1760.5440719999999</v>
      </c>
      <c r="AC6888" s="1">
        <v>2197.1425999999992</v>
      </c>
      <c r="AD6888" s="1">
        <v>3998.4118169691419</v>
      </c>
      <c r="AE6888" s="1">
        <v>5717.7887039999996</v>
      </c>
      <c r="AF6888" s="1">
        <v>18461.031116779661</v>
      </c>
      <c r="AG6888" s="1">
        <v>40107</v>
      </c>
      <c r="AH6888" s="1">
        <v>13109.455365438371</v>
      </c>
      <c r="AI6888" s="1">
        <v>3458.8795949973078</v>
      </c>
      <c r="AJ6888" s="1">
        <v>12440.501494015971</v>
      </c>
      <c r="AK6888" s="1">
        <v>1769</v>
      </c>
      <c r="AL6888" s="1">
        <v>256617.140625</v>
      </c>
      <c r="AM6888" s="1">
        <v>188801.4375</v>
      </c>
      <c r="AN6888" s="1">
        <v>67815.7265625</v>
      </c>
      <c r="AO6888" t="s">
        <v>19698</v>
      </c>
    </row>
    <row r="6889" spans="1:41" x14ac:dyDescent="0.25">
      <c r="A6889" s="1">
        <v>2024</v>
      </c>
      <c r="B6889" t="s">
        <v>5400</v>
      </c>
      <c r="C6889" t="s">
        <v>7146</v>
      </c>
      <c r="D6889" t="s">
        <v>7248</v>
      </c>
      <c r="E6889" t="s">
        <v>8068</v>
      </c>
      <c r="F6889" t="s">
        <v>10123</v>
      </c>
      <c r="G6889" t="s">
        <v>12270</v>
      </c>
      <c r="H6889" t="s">
        <v>12762</v>
      </c>
      <c r="I6889" s="1"/>
      <c r="J6889" s="1"/>
      <c r="K6889" s="1"/>
      <c r="L6889" s="1"/>
      <c r="M6889" s="1"/>
      <c r="N6889" s="1">
        <v>0</v>
      </c>
      <c r="O6889" s="1"/>
      <c r="P6889" s="1"/>
      <c r="Q6889" s="1">
        <v>0</v>
      </c>
      <c r="R6889" s="1"/>
      <c r="S6889" s="1">
        <v>0</v>
      </c>
      <c r="T6889" s="1"/>
      <c r="U6889" s="1"/>
      <c r="V6889" s="1">
        <v>0</v>
      </c>
      <c r="W6889" s="1"/>
      <c r="X6889" s="1">
        <v>0</v>
      </c>
      <c r="Y6889" s="1"/>
      <c r="Z6889" s="1"/>
      <c r="AA6889" s="1"/>
      <c r="AB6889" s="1"/>
      <c r="AC6889" s="1">
        <v>637.39255017107939</v>
      </c>
      <c r="AD6889" s="1"/>
      <c r="AE6889" s="1"/>
      <c r="AF6889" s="1">
        <v>0</v>
      </c>
      <c r="AG6889" s="1"/>
      <c r="AH6889" s="1"/>
      <c r="AI6889" s="1"/>
      <c r="AJ6889" s="1"/>
      <c r="AK6889" s="1"/>
      <c r="AL6889" s="1">
        <v>637.392578125</v>
      </c>
      <c r="AM6889" s="1">
        <v>637.392578125</v>
      </c>
      <c r="AN6889" s="1">
        <v>0</v>
      </c>
      <c r="AO6889" t="s">
        <v>19699</v>
      </c>
    </row>
    <row r="6890" spans="1:41" x14ac:dyDescent="0.25">
      <c r="A6890" s="1">
        <v>2024</v>
      </c>
      <c r="B6890" t="s">
        <v>5401</v>
      </c>
      <c r="C6890" t="s">
        <v>7146</v>
      </c>
      <c r="D6890" t="s">
        <v>7248</v>
      </c>
      <c r="E6890" t="s">
        <v>8068</v>
      </c>
      <c r="F6890" t="s">
        <v>10123</v>
      </c>
      <c r="G6890" t="s">
        <v>12270</v>
      </c>
      <c r="H6890" t="s">
        <v>12762</v>
      </c>
      <c r="I6890" s="1"/>
      <c r="J6890" s="1"/>
      <c r="K6890" s="1"/>
      <c r="L6890" s="1"/>
      <c r="M6890" s="1"/>
      <c r="N6890" s="1">
        <v>0</v>
      </c>
      <c r="O6890" s="1"/>
      <c r="P6890" s="1"/>
      <c r="Q6890" s="1">
        <v>0</v>
      </c>
      <c r="R6890" s="1"/>
      <c r="S6890" s="1"/>
      <c r="T6890" s="1"/>
      <c r="U6890" s="1"/>
      <c r="V6890" s="1">
        <v>0</v>
      </c>
      <c r="W6890" s="1"/>
      <c r="X6890" s="1">
        <v>0</v>
      </c>
      <c r="Y6890" s="1">
        <v>0</v>
      </c>
      <c r="Z6890" s="1"/>
      <c r="AA6890" s="1"/>
      <c r="AB6890" s="1"/>
      <c r="AC6890" s="1">
        <v>1868.1426444206347</v>
      </c>
      <c r="AD6890" s="1"/>
      <c r="AE6890" s="1"/>
      <c r="AF6890" s="1">
        <v>0</v>
      </c>
      <c r="AG6890" s="1"/>
      <c r="AH6890" s="1">
        <v>0</v>
      </c>
      <c r="AI6890" s="1"/>
      <c r="AJ6890" s="1"/>
      <c r="AK6890" s="1"/>
      <c r="AL6890" s="1">
        <v>1868.1427001953125</v>
      </c>
      <c r="AM6890" s="1">
        <v>1868.1427001953125</v>
      </c>
      <c r="AN6890" s="1">
        <v>0</v>
      </c>
      <c r="AO6890" t="s">
        <v>19700</v>
      </c>
    </row>
    <row r="6891" spans="1:41" x14ac:dyDescent="0.25">
      <c r="A6891" s="1">
        <v>2024</v>
      </c>
      <c r="B6891" t="s">
        <v>5402</v>
      </c>
      <c r="C6891" t="s">
        <v>7146</v>
      </c>
      <c r="D6891" t="s">
        <v>7248</v>
      </c>
      <c r="E6891" t="s">
        <v>8068</v>
      </c>
      <c r="F6891" t="s">
        <v>10123</v>
      </c>
      <c r="G6891" t="s">
        <v>12270</v>
      </c>
      <c r="H6891" t="s">
        <v>12762</v>
      </c>
      <c r="I6891" s="1"/>
      <c r="J6891" s="1"/>
      <c r="K6891" s="1"/>
      <c r="L6891" s="1"/>
      <c r="M6891" s="1"/>
      <c r="N6891" s="1">
        <v>0</v>
      </c>
      <c r="O6891" s="1"/>
      <c r="P6891" s="1"/>
      <c r="Q6891" s="1">
        <v>0</v>
      </c>
      <c r="R6891" s="1"/>
      <c r="S6891" s="1"/>
      <c r="T6891" s="1"/>
      <c r="U6891" s="1"/>
      <c r="V6891" s="1">
        <v>0</v>
      </c>
      <c r="W6891" s="1"/>
      <c r="X6891" s="1"/>
      <c r="Y6891" s="1">
        <v>0</v>
      </c>
      <c r="Z6891" s="1"/>
      <c r="AA6891" s="1"/>
      <c r="AB6891" s="1"/>
      <c r="AC6891" s="1">
        <v>1426.6193235813168</v>
      </c>
      <c r="AD6891" s="1"/>
      <c r="AE6891" s="1"/>
      <c r="AF6891" s="1"/>
      <c r="AG6891" s="1"/>
      <c r="AH6891" s="1">
        <v>0</v>
      </c>
      <c r="AI6891" s="1"/>
      <c r="AJ6891" s="1">
        <v>0</v>
      </c>
      <c r="AK6891" s="1"/>
      <c r="AL6891" s="1">
        <v>1426.6192626953125</v>
      </c>
      <c r="AM6891" s="1">
        <v>1426.6192626953125</v>
      </c>
      <c r="AN6891" s="1">
        <v>0</v>
      </c>
      <c r="AO6891" t="s">
        <v>19701</v>
      </c>
    </row>
    <row r="6892" spans="1:41" x14ac:dyDescent="0.25">
      <c r="A6892" s="1">
        <v>2024</v>
      </c>
      <c r="B6892" t="s">
        <v>5403</v>
      </c>
      <c r="C6892" t="s">
        <v>7146</v>
      </c>
      <c r="D6892" t="s">
        <v>7248</v>
      </c>
      <c r="E6892" t="s">
        <v>8068</v>
      </c>
      <c r="F6892" t="s">
        <v>10123</v>
      </c>
      <c r="G6892" t="s">
        <v>12270</v>
      </c>
      <c r="H6892" t="s">
        <v>12762</v>
      </c>
      <c r="I6892" s="1">
        <v>0</v>
      </c>
      <c r="J6892" s="1"/>
      <c r="K6892" s="1"/>
      <c r="L6892" s="1"/>
      <c r="M6892" s="1"/>
      <c r="N6892" s="1">
        <v>0</v>
      </c>
      <c r="O6892" s="1"/>
      <c r="P6892" s="1"/>
      <c r="Q6892" s="1">
        <v>0</v>
      </c>
      <c r="R6892" s="1"/>
      <c r="S6892" s="1">
        <v>0</v>
      </c>
      <c r="T6892" s="1"/>
      <c r="U6892" s="1"/>
      <c r="V6892" s="1">
        <v>0</v>
      </c>
      <c r="W6892" s="1"/>
      <c r="X6892" s="1"/>
      <c r="Y6892" s="1"/>
      <c r="Z6892" s="1"/>
      <c r="AA6892" s="1"/>
      <c r="AB6892" s="1"/>
      <c r="AC6892" s="1">
        <v>1877.7840958689721</v>
      </c>
      <c r="AD6892" s="1"/>
      <c r="AE6892" s="1"/>
      <c r="AF6892" s="1">
        <v>0</v>
      </c>
      <c r="AG6892" s="1">
        <v>0</v>
      </c>
      <c r="AH6892" s="1">
        <v>0</v>
      </c>
      <c r="AI6892" s="1"/>
      <c r="AJ6892" s="1"/>
      <c r="AK6892" s="1"/>
      <c r="AL6892" s="1">
        <v>1877.7840576171875</v>
      </c>
      <c r="AM6892" s="1">
        <v>1877.7840576171875</v>
      </c>
      <c r="AN6892" s="1">
        <v>0</v>
      </c>
      <c r="AO6892" t="s">
        <v>19702</v>
      </c>
    </row>
    <row r="6893" spans="1:41" x14ac:dyDescent="0.25">
      <c r="A6893" s="1">
        <v>2024</v>
      </c>
      <c r="B6893" t="s">
        <v>5404</v>
      </c>
      <c r="C6893" t="s">
        <v>7146</v>
      </c>
      <c r="D6893" t="s">
        <v>7248</v>
      </c>
      <c r="E6893" t="s">
        <v>8068</v>
      </c>
      <c r="F6893" t="s">
        <v>10123</v>
      </c>
      <c r="G6893" t="s">
        <v>12270</v>
      </c>
      <c r="H6893" t="s">
        <v>12762</v>
      </c>
      <c r="I6893" s="1">
        <v>0</v>
      </c>
      <c r="J6893" s="1"/>
      <c r="K6893" s="1"/>
      <c r="L6893" s="1">
        <v>0</v>
      </c>
      <c r="M6893" s="1">
        <v>0</v>
      </c>
      <c r="N6893" s="1">
        <v>0</v>
      </c>
      <c r="O6893" s="1"/>
      <c r="P6893" s="1"/>
      <c r="Q6893" s="1">
        <v>0</v>
      </c>
      <c r="R6893" s="1"/>
      <c r="S6893" s="1"/>
      <c r="T6893" s="1"/>
      <c r="U6893" s="1"/>
      <c r="V6893" s="1">
        <v>0</v>
      </c>
      <c r="W6893" s="1"/>
      <c r="X6893" s="1">
        <v>0</v>
      </c>
      <c r="Y6893" s="1"/>
      <c r="Z6893" s="1"/>
      <c r="AA6893" s="1"/>
      <c r="AB6893" s="1"/>
      <c r="AC6893" s="1">
        <v>1808.349332518156</v>
      </c>
      <c r="AD6893" s="1"/>
      <c r="AE6893" s="1"/>
      <c r="AF6893" s="1">
        <v>0</v>
      </c>
      <c r="AG6893" s="1"/>
      <c r="AH6893" s="1">
        <v>0</v>
      </c>
      <c r="AI6893" s="1"/>
      <c r="AJ6893" s="1">
        <v>0</v>
      </c>
      <c r="AK6893" s="1"/>
      <c r="AL6893" s="1">
        <v>1808.349365234375</v>
      </c>
      <c r="AM6893" s="1">
        <v>1808.349365234375</v>
      </c>
      <c r="AN6893" s="1">
        <v>0</v>
      </c>
      <c r="AO6893" t="s">
        <v>19703</v>
      </c>
    </row>
    <row r="6894" spans="1:41" x14ac:dyDescent="0.25">
      <c r="A6894" s="1">
        <v>2024</v>
      </c>
      <c r="B6894" t="s">
        <v>5405</v>
      </c>
      <c r="C6894" t="s">
        <v>7146</v>
      </c>
      <c r="D6894" t="s">
        <v>7248</v>
      </c>
      <c r="E6894" t="s">
        <v>8068</v>
      </c>
      <c r="F6894" t="s">
        <v>10123</v>
      </c>
      <c r="G6894" t="s">
        <v>12270</v>
      </c>
      <c r="H6894" t="s">
        <v>12762</v>
      </c>
      <c r="I6894" s="1"/>
      <c r="J6894" s="1"/>
      <c r="K6894" s="1"/>
      <c r="L6894" s="1"/>
      <c r="M6894" s="1"/>
      <c r="N6894" s="1"/>
      <c r="O6894" s="1"/>
      <c r="P6894" s="1"/>
      <c r="Q6894" s="1">
        <v>0</v>
      </c>
      <c r="R6894" s="1"/>
      <c r="S6894" s="1"/>
      <c r="T6894" s="1"/>
      <c r="U6894" s="1"/>
      <c r="V6894" s="1">
        <v>0</v>
      </c>
      <c r="W6894" s="1"/>
      <c r="X6894" s="1"/>
      <c r="Y6894" s="1"/>
      <c r="Z6894" s="1"/>
      <c r="AA6894" s="1">
        <v>0</v>
      </c>
      <c r="AB6894" s="1">
        <v>0</v>
      </c>
      <c r="AC6894" s="1">
        <v>1006.035844191944</v>
      </c>
      <c r="AD6894" s="1"/>
      <c r="AE6894" s="1"/>
      <c r="AF6894" s="1"/>
      <c r="AG6894" s="1">
        <v>0</v>
      </c>
      <c r="AH6894" s="1">
        <v>0</v>
      </c>
      <c r="AI6894" s="1">
        <v>0</v>
      </c>
      <c r="AJ6894" s="1"/>
      <c r="AK6894" s="1"/>
      <c r="AL6894" s="1">
        <v>1006.0358276367188</v>
      </c>
      <c r="AM6894" s="1">
        <v>1006.0358276367188</v>
      </c>
      <c r="AN6894" s="1">
        <v>0</v>
      </c>
      <c r="AO6894" t="s">
        <v>19704</v>
      </c>
    </row>
    <row r="6895" spans="1:41" x14ac:dyDescent="0.25">
      <c r="A6895" s="1">
        <v>2024</v>
      </c>
      <c r="B6895" t="s">
        <v>5406</v>
      </c>
      <c r="C6895" t="s">
        <v>7146</v>
      </c>
      <c r="D6895" t="s">
        <v>7248</v>
      </c>
      <c r="E6895" t="s">
        <v>8068</v>
      </c>
      <c r="F6895" t="s">
        <v>10123</v>
      </c>
      <c r="G6895" t="s">
        <v>12270</v>
      </c>
      <c r="H6895" t="s">
        <v>12762</v>
      </c>
      <c r="I6895" s="1"/>
      <c r="J6895" s="1"/>
      <c r="K6895" s="1"/>
      <c r="L6895" s="1"/>
      <c r="M6895" s="1"/>
      <c r="N6895" s="1">
        <v>0</v>
      </c>
      <c r="O6895" s="1"/>
      <c r="P6895" s="1"/>
      <c r="Q6895" s="1">
        <v>0</v>
      </c>
      <c r="R6895" s="1"/>
      <c r="S6895" s="1"/>
      <c r="T6895" s="1">
        <v>0</v>
      </c>
      <c r="U6895" s="1"/>
      <c r="V6895" s="1">
        <v>0</v>
      </c>
      <c r="W6895" s="1"/>
      <c r="X6895" s="1"/>
      <c r="Y6895" s="1"/>
      <c r="Z6895" s="1"/>
      <c r="AA6895" s="1"/>
      <c r="AB6895" s="1"/>
      <c r="AC6895" s="1">
        <v>2059.4462753905373</v>
      </c>
      <c r="AD6895" s="1"/>
      <c r="AE6895" s="1"/>
      <c r="AF6895" s="1">
        <v>0</v>
      </c>
      <c r="AG6895" s="1"/>
      <c r="AH6895" s="1"/>
      <c r="AI6895" s="1"/>
      <c r="AJ6895" s="1"/>
      <c r="AK6895" s="1"/>
      <c r="AL6895" s="1">
        <v>2059.4462890625</v>
      </c>
      <c r="AM6895" s="1">
        <v>2059.4462890625</v>
      </c>
      <c r="AN6895" s="1">
        <v>0</v>
      </c>
      <c r="AO6895" t="s">
        <v>19705</v>
      </c>
    </row>
    <row r="6896" spans="1:41" x14ac:dyDescent="0.25">
      <c r="A6896" s="1">
        <v>2024</v>
      </c>
      <c r="B6896" t="s">
        <v>5407</v>
      </c>
      <c r="C6896" t="s">
        <v>7146</v>
      </c>
      <c r="D6896" t="s">
        <v>7248</v>
      </c>
      <c r="E6896" t="s">
        <v>8068</v>
      </c>
      <c r="F6896" t="s">
        <v>10123</v>
      </c>
      <c r="G6896" t="s">
        <v>12270</v>
      </c>
      <c r="H6896" t="s">
        <v>12762</v>
      </c>
      <c r="I6896" s="1"/>
      <c r="J6896" s="1"/>
      <c r="K6896" s="1"/>
      <c r="L6896" s="1"/>
      <c r="M6896" s="1"/>
      <c r="N6896" s="1">
        <v>0</v>
      </c>
      <c r="O6896" s="1"/>
      <c r="P6896" s="1"/>
      <c r="Q6896" s="1">
        <v>0</v>
      </c>
      <c r="R6896" s="1"/>
      <c r="S6896" s="1"/>
      <c r="T6896" s="1"/>
      <c r="U6896" s="1"/>
      <c r="V6896" s="1">
        <v>0</v>
      </c>
      <c r="W6896" s="1"/>
      <c r="X6896" s="1">
        <v>0</v>
      </c>
      <c r="Y6896" s="1"/>
      <c r="Z6896" s="1"/>
      <c r="AA6896" s="1"/>
      <c r="AB6896" s="1"/>
      <c r="AC6896" s="1">
        <v>1849.0998850554561</v>
      </c>
      <c r="AD6896" s="1"/>
      <c r="AE6896" s="1"/>
      <c r="AF6896" s="1">
        <v>0</v>
      </c>
      <c r="AG6896" s="1"/>
      <c r="AH6896" s="1">
        <v>0</v>
      </c>
      <c r="AI6896" s="1"/>
      <c r="AJ6896" s="1"/>
      <c r="AK6896" s="1"/>
      <c r="AL6896" s="1">
        <v>1849.099853515625</v>
      </c>
      <c r="AM6896" s="1">
        <v>1849.099853515625</v>
      </c>
      <c r="AN6896" s="1">
        <v>0</v>
      </c>
      <c r="AO6896" t="s">
        <v>19706</v>
      </c>
    </row>
    <row r="6897" spans="1:41" x14ac:dyDescent="0.25">
      <c r="A6897" s="1">
        <v>2024</v>
      </c>
      <c r="B6897" t="s">
        <v>5408</v>
      </c>
      <c r="C6897" t="s">
        <v>7146</v>
      </c>
      <c r="D6897" t="s">
        <v>7248</v>
      </c>
      <c r="E6897" t="s">
        <v>8068</v>
      </c>
      <c r="F6897" t="s">
        <v>10124</v>
      </c>
      <c r="G6897" t="s">
        <v>12270</v>
      </c>
      <c r="H6897" t="s">
        <v>12762</v>
      </c>
      <c r="I6897" s="1">
        <v>0</v>
      </c>
      <c r="J6897" s="1"/>
      <c r="K6897" s="1"/>
      <c r="L6897" s="1"/>
      <c r="M6897" s="1"/>
      <c r="N6897" s="1">
        <v>0</v>
      </c>
      <c r="O6897" s="1"/>
      <c r="P6897" s="1"/>
      <c r="Q6897" s="1">
        <v>129.13691560390438</v>
      </c>
      <c r="R6897" s="1"/>
      <c r="S6897" s="1">
        <v>0</v>
      </c>
      <c r="T6897" s="1"/>
      <c r="U6897" s="1"/>
      <c r="V6897" s="1">
        <v>61.985719489874107</v>
      </c>
      <c r="W6897" s="1"/>
      <c r="X6897" s="1"/>
      <c r="Y6897" s="1"/>
      <c r="Z6897" s="1"/>
      <c r="AA6897" s="1"/>
      <c r="AB6897" s="1"/>
      <c r="AC6897" s="1">
        <v>0</v>
      </c>
      <c r="AD6897" s="1">
        <v>129.13691560390438</v>
      </c>
      <c r="AE6897" s="1"/>
      <c r="AF6897" s="1">
        <v>0</v>
      </c>
      <c r="AG6897" s="1">
        <v>0</v>
      </c>
      <c r="AH6897" s="1">
        <v>204.55287431658456</v>
      </c>
      <c r="AI6897" s="1"/>
      <c r="AJ6897" s="1"/>
      <c r="AK6897" s="1"/>
      <c r="AL6897" s="1">
        <v>524.81243896484375</v>
      </c>
      <c r="AM6897" s="1">
        <v>191.12263488769531</v>
      </c>
      <c r="AN6897" s="1">
        <v>333.68978881835938</v>
      </c>
      <c r="AO6897" t="s">
        <v>19707</v>
      </c>
    </row>
    <row r="6898" spans="1:41" x14ac:dyDescent="0.25">
      <c r="A6898" s="1">
        <v>2024</v>
      </c>
      <c r="B6898" t="s">
        <v>5409</v>
      </c>
      <c r="C6898" t="s">
        <v>7146</v>
      </c>
      <c r="D6898" t="s">
        <v>7248</v>
      </c>
      <c r="E6898" t="s">
        <v>8068</v>
      </c>
      <c r="F6898" t="s">
        <v>10124</v>
      </c>
      <c r="G6898" t="s">
        <v>12270</v>
      </c>
      <c r="H6898" t="s">
        <v>12762</v>
      </c>
      <c r="I6898" s="1"/>
      <c r="J6898" s="1"/>
      <c r="K6898" s="1"/>
      <c r="L6898" s="1"/>
      <c r="M6898" s="1"/>
      <c r="N6898" s="1">
        <v>0</v>
      </c>
      <c r="O6898" s="1"/>
      <c r="P6898" s="1"/>
      <c r="Q6898" s="1">
        <v>136.49471314952163</v>
      </c>
      <c r="R6898" s="1"/>
      <c r="S6898" s="1"/>
      <c r="T6898" s="1"/>
      <c r="U6898" s="1"/>
      <c r="V6898" s="1">
        <v>64.425504606574208</v>
      </c>
      <c r="W6898" s="1"/>
      <c r="X6898" s="1">
        <v>0</v>
      </c>
      <c r="Y6898" s="1">
        <v>0</v>
      </c>
      <c r="Z6898" s="1"/>
      <c r="AA6898" s="1"/>
      <c r="AB6898" s="1"/>
      <c r="AC6898" s="1">
        <v>686.5647304152011</v>
      </c>
      <c r="AD6898" s="1">
        <v>136.49471314952163</v>
      </c>
      <c r="AE6898" s="1"/>
      <c r="AF6898" s="1">
        <v>0</v>
      </c>
      <c r="AG6898" s="1"/>
      <c r="AH6898" s="1">
        <v>857.18679857899576</v>
      </c>
      <c r="AI6898" s="1"/>
      <c r="AJ6898" s="1"/>
      <c r="AK6898" s="1"/>
      <c r="AL6898" s="1">
        <v>1881.16650390625</v>
      </c>
      <c r="AM6898" s="1">
        <v>887.4849853515625</v>
      </c>
      <c r="AN6898" s="1">
        <v>993.6815185546875</v>
      </c>
      <c r="AO6898" t="s">
        <v>19708</v>
      </c>
    </row>
    <row r="6899" spans="1:41" x14ac:dyDescent="0.25">
      <c r="A6899" s="1">
        <v>2024</v>
      </c>
      <c r="B6899" t="s">
        <v>5410</v>
      </c>
      <c r="C6899" t="s">
        <v>7146</v>
      </c>
      <c r="D6899" t="s">
        <v>7248</v>
      </c>
      <c r="E6899" t="s">
        <v>8068</v>
      </c>
      <c r="F6899" t="s">
        <v>10124</v>
      </c>
      <c r="G6899" t="s">
        <v>12270</v>
      </c>
      <c r="H6899" t="s">
        <v>12762</v>
      </c>
      <c r="I6899" s="1"/>
      <c r="J6899" s="1"/>
      <c r="K6899" s="1"/>
      <c r="L6899" s="1"/>
      <c r="M6899" s="1"/>
      <c r="N6899" s="1">
        <v>0</v>
      </c>
      <c r="O6899" s="1"/>
      <c r="P6899" s="1"/>
      <c r="Q6899" s="1">
        <v>125</v>
      </c>
      <c r="R6899" s="1"/>
      <c r="S6899" s="1">
        <v>0</v>
      </c>
      <c r="T6899" s="1"/>
      <c r="U6899" s="1"/>
      <c r="V6899" s="1">
        <v>84</v>
      </c>
      <c r="W6899" s="1"/>
      <c r="X6899" s="1">
        <v>0</v>
      </c>
      <c r="Y6899" s="1"/>
      <c r="Z6899" s="1"/>
      <c r="AA6899" s="1"/>
      <c r="AB6899" s="1"/>
      <c r="AC6899" s="1">
        <v>0</v>
      </c>
      <c r="AD6899" s="1"/>
      <c r="AE6899" s="1"/>
      <c r="AF6899" s="1">
        <v>0</v>
      </c>
      <c r="AG6899" s="1"/>
      <c r="AH6899" s="1">
        <v>223</v>
      </c>
      <c r="AI6899" s="1"/>
      <c r="AJ6899" s="1"/>
      <c r="AK6899" s="1"/>
      <c r="AL6899" s="1">
        <v>432</v>
      </c>
      <c r="AM6899" s="1">
        <v>209</v>
      </c>
      <c r="AN6899" s="1">
        <v>223</v>
      </c>
      <c r="AO6899" t="s">
        <v>19709</v>
      </c>
    </row>
    <row r="6900" spans="1:41" x14ac:dyDescent="0.25">
      <c r="A6900" s="1">
        <v>2024</v>
      </c>
      <c r="B6900" t="s">
        <v>5411</v>
      </c>
      <c r="C6900" t="s">
        <v>7146</v>
      </c>
      <c r="D6900" t="s">
        <v>7248</v>
      </c>
      <c r="E6900" t="s">
        <v>8068</v>
      </c>
      <c r="F6900" t="s">
        <v>10124</v>
      </c>
      <c r="G6900" t="s">
        <v>12270</v>
      </c>
      <c r="H6900" t="s">
        <v>12762</v>
      </c>
      <c r="I6900" s="1"/>
      <c r="J6900" s="1"/>
      <c r="K6900" s="1"/>
      <c r="L6900" s="1"/>
      <c r="M6900" s="1"/>
      <c r="N6900" s="1">
        <v>0</v>
      </c>
      <c r="O6900" s="1"/>
      <c r="P6900" s="1"/>
      <c r="Q6900" s="1">
        <v>126.45339257941822</v>
      </c>
      <c r="R6900" s="1"/>
      <c r="S6900" s="1"/>
      <c r="T6900" s="1">
        <v>0</v>
      </c>
      <c r="U6900" s="1"/>
      <c r="V6900" s="1">
        <v>47.546475609861254</v>
      </c>
      <c r="W6900" s="1"/>
      <c r="X6900" s="1"/>
      <c r="Y6900" s="1"/>
      <c r="Z6900" s="1"/>
      <c r="AA6900" s="1"/>
      <c r="AB6900" s="1"/>
      <c r="AC6900" s="1">
        <v>0</v>
      </c>
      <c r="AD6900" s="1">
        <v>126.45339257941822</v>
      </c>
      <c r="AE6900" s="1"/>
      <c r="AF6900" s="1">
        <v>0</v>
      </c>
      <c r="AG6900" s="1"/>
      <c r="AH6900" s="1">
        <v>237.73237804930625</v>
      </c>
      <c r="AI6900" s="1"/>
      <c r="AJ6900" s="1"/>
      <c r="AK6900" s="1"/>
      <c r="AL6900" s="1">
        <v>538.18560791015625</v>
      </c>
      <c r="AM6900" s="1">
        <v>173.99986267089844</v>
      </c>
      <c r="AN6900" s="1">
        <v>364.18576049804688</v>
      </c>
      <c r="AO6900" t="s">
        <v>19710</v>
      </c>
    </row>
    <row r="6901" spans="1:41" x14ac:dyDescent="0.25">
      <c r="A6901" s="1">
        <v>2024</v>
      </c>
      <c r="B6901" t="s">
        <v>5412</v>
      </c>
      <c r="C6901" t="s">
        <v>7146</v>
      </c>
      <c r="D6901" t="s">
        <v>7248</v>
      </c>
      <c r="E6901" t="s">
        <v>8068</v>
      </c>
      <c r="F6901" t="s">
        <v>10124</v>
      </c>
      <c r="G6901" t="s">
        <v>12270</v>
      </c>
      <c r="H6901" t="s">
        <v>12762</v>
      </c>
      <c r="I6901" s="1">
        <v>0</v>
      </c>
      <c r="J6901" s="1"/>
      <c r="K6901" s="1"/>
      <c r="L6901" s="1"/>
      <c r="M6901" s="1">
        <v>0</v>
      </c>
      <c r="N6901" s="1">
        <v>0</v>
      </c>
      <c r="O6901" s="1">
        <v>0</v>
      </c>
      <c r="P6901" s="1">
        <v>22.197159760667503</v>
      </c>
      <c r="Q6901" s="1">
        <v>138.73224850417188</v>
      </c>
      <c r="R6901" s="1"/>
      <c r="S6901" s="1"/>
      <c r="T6901" s="1"/>
      <c r="U6901" s="1"/>
      <c r="V6901" s="1">
        <v>66.59147928200251</v>
      </c>
      <c r="W6901" s="1"/>
      <c r="X6901" s="1">
        <v>0</v>
      </c>
      <c r="Y6901" s="1"/>
      <c r="Z6901" s="1"/>
      <c r="AA6901" s="1"/>
      <c r="AB6901" s="1"/>
      <c r="AC6901" s="1">
        <v>699.21053246102633</v>
      </c>
      <c r="AD6901" s="1">
        <v>138.73224850417188</v>
      </c>
      <c r="AE6901" s="1"/>
      <c r="AF6901" s="1"/>
      <c r="AG6901" s="1"/>
      <c r="AH6901" s="1">
        <v>860.72103573180823</v>
      </c>
      <c r="AI6901" s="1"/>
      <c r="AJ6901" s="1">
        <v>0</v>
      </c>
      <c r="AK6901" s="1"/>
      <c r="AL6901" s="1">
        <v>1926.184814453125</v>
      </c>
      <c r="AM6901" s="1">
        <v>926.7314453125</v>
      </c>
      <c r="AN6901" s="1">
        <v>999.45330810546875</v>
      </c>
      <c r="AO6901" t="s">
        <v>19711</v>
      </c>
    </row>
    <row r="6902" spans="1:41" x14ac:dyDescent="0.25">
      <c r="A6902" s="1">
        <v>2024</v>
      </c>
      <c r="B6902" t="s">
        <v>5413</v>
      </c>
      <c r="C6902" t="s">
        <v>7146</v>
      </c>
      <c r="D6902" t="s">
        <v>7248</v>
      </c>
      <c r="E6902" t="s">
        <v>8068</v>
      </c>
      <c r="F6902" t="s">
        <v>10124</v>
      </c>
      <c r="G6902" t="s">
        <v>12270</v>
      </c>
      <c r="H6902" t="s">
        <v>12762</v>
      </c>
      <c r="I6902" s="1"/>
      <c r="J6902" s="1"/>
      <c r="K6902" s="1"/>
      <c r="L6902" s="1"/>
      <c r="M6902" s="1"/>
      <c r="N6902" s="1"/>
      <c r="O6902" s="1"/>
      <c r="P6902" s="1">
        <v>22.35635209315431</v>
      </c>
      <c r="Q6902" s="1">
        <v>139.72720058221444</v>
      </c>
      <c r="R6902" s="1"/>
      <c r="S6902" s="1"/>
      <c r="T6902" s="1"/>
      <c r="U6902" s="1"/>
      <c r="V6902" s="1">
        <v>0</v>
      </c>
      <c r="W6902" s="1"/>
      <c r="X6902" s="1"/>
      <c r="Y6902" s="1"/>
      <c r="Z6902" s="1"/>
      <c r="AA6902" s="1">
        <v>208.60712138122287</v>
      </c>
      <c r="AB6902" s="1">
        <v>0</v>
      </c>
      <c r="AC6902" s="1">
        <v>447.12704186308622</v>
      </c>
      <c r="AD6902" s="1">
        <v>139.72720058221444</v>
      </c>
      <c r="AE6902" s="1"/>
      <c r="AF6902" s="1"/>
      <c r="AG6902" s="1">
        <v>0</v>
      </c>
      <c r="AH6902" s="1">
        <v>1575.0880811670993</v>
      </c>
      <c r="AI6902" s="1">
        <v>0</v>
      </c>
      <c r="AJ6902" s="1"/>
      <c r="AK6902" s="1"/>
      <c r="AL6902" s="1">
        <v>2532.633056640625</v>
      </c>
      <c r="AM6902" s="1">
        <v>817.81768798828125</v>
      </c>
      <c r="AN6902" s="1">
        <v>1714.8153076171875</v>
      </c>
      <c r="AO6902" t="s">
        <v>19712</v>
      </c>
    </row>
    <row r="6903" spans="1:41" x14ac:dyDescent="0.25">
      <c r="A6903" s="1">
        <v>2024</v>
      </c>
      <c r="B6903" t="s">
        <v>5414</v>
      </c>
      <c r="C6903" t="s">
        <v>7146</v>
      </c>
      <c r="D6903" t="s">
        <v>7248</v>
      </c>
      <c r="E6903" t="s">
        <v>8068</v>
      </c>
      <c r="F6903" t="s">
        <v>10124</v>
      </c>
      <c r="G6903" t="s">
        <v>12270</v>
      </c>
      <c r="H6903" t="s">
        <v>12762</v>
      </c>
      <c r="I6903" s="1"/>
      <c r="J6903" s="1"/>
      <c r="K6903" s="1"/>
      <c r="L6903" s="1"/>
      <c r="M6903" s="1"/>
      <c r="N6903" s="1">
        <v>0</v>
      </c>
      <c r="O6903" s="1">
        <v>0</v>
      </c>
      <c r="P6903" s="1"/>
      <c r="Q6903" s="1">
        <v>139.31829331848797</v>
      </c>
      <c r="R6903" s="1"/>
      <c r="S6903" s="1"/>
      <c r="T6903" s="1"/>
      <c r="U6903" s="1"/>
      <c r="V6903" s="1">
        <v>0</v>
      </c>
      <c r="W6903" s="1"/>
      <c r="X6903" s="1"/>
      <c r="Y6903" s="1">
        <v>0</v>
      </c>
      <c r="Z6903" s="1"/>
      <c r="AA6903" s="1">
        <v>193.48524576071608</v>
      </c>
      <c r="AB6903" s="1"/>
      <c r="AC6903" s="1">
        <v>385.63303590557467</v>
      </c>
      <c r="AD6903" s="1">
        <v>139.31829331848797</v>
      </c>
      <c r="AE6903" s="1"/>
      <c r="AF6903" s="1"/>
      <c r="AG6903" s="1"/>
      <c r="AH6903" s="1">
        <v>860.74185251201504</v>
      </c>
      <c r="AI6903" s="1"/>
      <c r="AJ6903" s="1">
        <v>0</v>
      </c>
      <c r="AK6903" s="1"/>
      <c r="AL6903" s="1">
        <v>1718.4967041015625</v>
      </c>
      <c r="AM6903" s="1">
        <v>718.43658447265625</v>
      </c>
      <c r="AN6903" s="1">
        <v>1000.0601806640625</v>
      </c>
      <c r="AO6903" t="s">
        <v>19713</v>
      </c>
    </row>
    <row r="6904" spans="1:41" x14ac:dyDescent="0.25">
      <c r="A6904" s="1">
        <v>2024</v>
      </c>
      <c r="B6904" t="s">
        <v>5415</v>
      </c>
      <c r="C6904" t="s">
        <v>7146</v>
      </c>
      <c r="D6904" t="s">
        <v>7248</v>
      </c>
      <c r="E6904" t="s">
        <v>8068</v>
      </c>
      <c r="F6904" t="s">
        <v>10124</v>
      </c>
      <c r="G6904" t="s">
        <v>12270</v>
      </c>
      <c r="H6904" t="s">
        <v>12762</v>
      </c>
      <c r="I6904" s="1"/>
      <c r="J6904" s="1"/>
      <c r="K6904" s="1"/>
      <c r="L6904" s="1"/>
      <c r="M6904" s="1"/>
      <c r="N6904" s="1">
        <v>0</v>
      </c>
      <c r="O6904" s="1"/>
      <c r="P6904" s="1"/>
      <c r="Q6904" s="1">
        <v>132.69306976675617</v>
      </c>
      <c r="R6904" s="1"/>
      <c r="S6904" s="1"/>
      <c r="T6904" s="1"/>
      <c r="U6904" s="1"/>
      <c r="V6904" s="1">
        <v>36.092514976557673</v>
      </c>
      <c r="W6904" s="1"/>
      <c r="X6904" s="1">
        <v>0</v>
      </c>
      <c r="Y6904" s="1"/>
      <c r="Z6904" s="1"/>
      <c r="AA6904" s="1"/>
      <c r="AB6904" s="1"/>
      <c r="AC6904" s="1">
        <v>0</v>
      </c>
      <c r="AD6904" s="1">
        <v>132.69306976675617</v>
      </c>
      <c r="AE6904" s="1"/>
      <c r="AF6904" s="1">
        <v>0</v>
      </c>
      <c r="AG6904" s="1"/>
      <c r="AH6904" s="1">
        <v>210.18582251054175</v>
      </c>
      <c r="AI6904" s="1"/>
      <c r="AJ6904" s="1"/>
      <c r="AK6904" s="1"/>
      <c r="AL6904" s="1">
        <v>511.66448974609375</v>
      </c>
      <c r="AM6904" s="1">
        <v>168.78558349609375</v>
      </c>
      <c r="AN6904" s="1">
        <v>342.87890625</v>
      </c>
      <c r="AO6904" t="s">
        <v>19714</v>
      </c>
    </row>
    <row r="6905" spans="1:41" x14ac:dyDescent="0.25">
      <c r="A6905" s="1">
        <v>2024</v>
      </c>
      <c r="B6905" t="s">
        <v>5416</v>
      </c>
      <c r="C6905" t="s">
        <v>7146</v>
      </c>
      <c r="D6905" t="s">
        <v>7248</v>
      </c>
      <c r="E6905" t="s">
        <v>8068</v>
      </c>
      <c r="F6905" t="s">
        <v>10125</v>
      </c>
      <c r="G6905" t="s">
        <v>12270</v>
      </c>
      <c r="H6905" t="s">
        <v>12762</v>
      </c>
      <c r="I6905" s="1">
        <v>51.648312702742899</v>
      </c>
      <c r="J6905" s="1"/>
      <c r="K6905" s="1">
        <v>112.47164363520582</v>
      </c>
      <c r="L6905" s="1"/>
      <c r="M6905" s="1">
        <v>259.88593383668916</v>
      </c>
      <c r="N6905" s="1">
        <v>0</v>
      </c>
      <c r="O6905" s="1">
        <v>193.58117001947235</v>
      </c>
      <c r="P6905" s="1"/>
      <c r="Q6905" s="1">
        <v>115.82941357868405</v>
      </c>
      <c r="R6905" s="1"/>
      <c r="S6905" s="1">
        <v>775.28997068928288</v>
      </c>
      <c r="T6905" s="1">
        <v>272.98942629904326</v>
      </c>
      <c r="U6905" s="1"/>
      <c r="V6905" s="1">
        <v>315.57577680169402</v>
      </c>
      <c r="W6905" s="1">
        <v>91.724447236478539</v>
      </c>
      <c r="X6905" s="1">
        <v>109.1957705196173</v>
      </c>
      <c r="Y6905" s="1">
        <v>1618.2813191007283</v>
      </c>
      <c r="Z6905" s="1">
        <v>152.87407872746422</v>
      </c>
      <c r="AA6905" s="1"/>
      <c r="AB6905" s="1"/>
      <c r="AC6905" s="1">
        <v>167.20056381963801</v>
      </c>
      <c r="AD6905" s="1">
        <v>330.86318467444045</v>
      </c>
      <c r="AE6905" s="1">
        <v>263.12366944103638</v>
      </c>
      <c r="AF6905" s="1">
        <v>1637.9365577942594</v>
      </c>
      <c r="AG6905" s="1">
        <v>3105.5277135779161</v>
      </c>
      <c r="AH6905" s="1">
        <v>514.31207914739753</v>
      </c>
      <c r="AI6905" s="1"/>
      <c r="AJ6905" s="1">
        <v>1100.296547266581</v>
      </c>
      <c r="AK6905" s="1">
        <v>174.71323283138767</v>
      </c>
      <c r="AL6905" s="1">
        <v>11363.3203125</v>
      </c>
      <c r="AM6905" s="1">
        <v>8528.2939453125</v>
      </c>
      <c r="AN6905" s="1">
        <v>2835.026611328125</v>
      </c>
      <c r="AO6905" t="s">
        <v>19715</v>
      </c>
    </row>
    <row r="6906" spans="1:41" x14ac:dyDescent="0.25">
      <c r="A6906" s="1">
        <v>2024</v>
      </c>
      <c r="B6906" t="s">
        <v>5417</v>
      </c>
      <c r="C6906" t="s">
        <v>7146</v>
      </c>
      <c r="D6906" t="s">
        <v>7248</v>
      </c>
      <c r="E6906" t="s">
        <v>8068</v>
      </c>
      <c r="F6906" t="s">
        <v>10125</v>
      </c>
      <c r="G6906" t="s">
        <v>12270</v>
      </c>
      <c r="H6906" t="s">
        <v>12762</v>
      </c>
      <c r="I6906" s="1">
        <v>257.36227650942828</v>
      </c>
      <c r="J6906" s="1"/>
      <c r="K6906" s="1">
        <v>177.69239587097243</v>
      </c>
      <c r="L6906" s="1"/>
      <c r="M6906" s="1">
        <v>410.52570396128613</v>
      </c>
      <c r="N6906" s="1">
        <v>188.0233491192848</v>
      </c>
      <c r="O6906" s="1">
        <v>283.06811900375845</v>
      </c>
      <c r="P6906" s="1"/>
      <c r="Q6906" s="1">
        <v>302.0357491676599</v>
      </c>
      <c r="R6906" s="1"/>
      <c r="S6906" s="1">
        <v>759.32506375095784</v>
      </c>
      <c r="T6906" s="1">
        <v>340.92145719430761</v>
      </c>
      <c r="U6906" s="1"/>
      <c r="V6906" s="1">
        <v>275.83645172993977</v>
      </c>
      <c r="W6906" s="1">
        <v>128.59939445344219</v>
      </c>
      <c r="X6906" s="1"/>
      <c r="Y6906" s="1">
        <v>18973.828735850464</v>
      </c>
      <c r="Z6906" s="1">
        <v>492.87428304710983</v>
      </c>
      <c r="AA6906" s="1"/>
      <c r="AB6906" s="1"/>
      <c r="AC6906" s="1">
        <v>324.29412514346285</v>
      </c>
      <c r="AD6906" s="1">
        <v>1313.4451634162976</v>
      </c>
      <c r="AE6906" s="1">
        <v>355.38479174194487</v>
      </c>
      <c r="AF6906" s="1">
        <v>1652.9525197299763</v>
      </c>
      <c r="AG6906" s="1">
        <v>3245.985510619741</v>
      </c>
      <c r="AH6906" s="1">
        <v>650.85005464367816</v>
      </c>
      <c r="AI6906" s="1"/>
      <c r="AJ6906" s="1">
        <v>1040.9846585631647</v>
      </c>
      <c r="AK6906" s="1">
        <v>227.28097146287172</v>
      </c>
      <c r="AL6906" s="1">
        <v>31401.2734375</v>
      </c>
      <c r="AM6906" s="1">
        <v>27109.564453125</v>
      </c>
      <c r="AN6906" s="1">
        <v>4291.7080078125</v>
      </c>
      <c r="AO6906" t="s">
        <v>19716</v>
      </c>
    </row>
    <row r="6907" spans="1:41" x14ac:dyDescent="0.25">
      <c r="A6907" s="1">
        <v>2024</v>
      </c>
      <c r="B6907" t="s">
        <v>5418</v>
      </c>
      <c r="C6907" t="s">
        <v>7146</v>
      </c>
      <c r="D6907" t="s">
        <v>7248</v>
      </c>
      <c r="E6907" t="s">
        <v>8068</v>
      </c>
      <c r="F6907" t="s">
        <v>10125</v>
      </c>
      <c r="G6907" t="s">
        <v>12270</v>
      </c>
      <c r="H6907" t="s">
        <v>12762</v>
      </c>
      <c r="I6907" s="1">
        <v>41.880188230116346</v>
      </c>
      <c r="J6907" s="1"/>
      <c r="K6907" s="1">
        <v>90.602146995116541</v>
      </c>
      <c r="L6907" s="1"/>
      <c r="M6907" s="1">
        <v>264.14620115194327</v>
      </c>
      <c r="N6907" s="1">
        <v>23.307017748700876</v>
      </c>
      <c r="O6907" s="1">
        <v>142.93195113089016</v>
      </c>
      <c r="P6907" s="1">
        <v>410.6474555723488</v>
      </c>
      <c r="Q6907" s="1">
        <v>97.667502946937006</v>
      </c>
      <c r="R6907" s="1"/>
      <c r="S6907" s="1">
        <v>649.90945498070414</v>
      </c>
      <c r="T6907" s="1">
        <v>277.46449700834376</v>
      </c>
      <c r="U6907" s="1"/>
      <c r="V6907" s="1">
        <v>310.76023664934502</v>
      </c>
      <c r="W6907" s="1">
        <v>93.228070994803502</v>
      </c>
      <c r="X6907" s="1">
        <v>110.9857988033375</v>
      </c>
      <c r="Y6907" s="1">
        <v>1675.8855619303963</v>
      </c>
      <c r="Z6907" s="1">
        <v>186.94814998659854</v>
      </c>
      <c r="AA6907" s="1"/>
      <c r="AB6907" s="1"/>
      <c r="AC6907" s="1">
        <v>173.20443761248853</v>
      </c>
      <c r="AD6907" s="1">
        <v>336.28697037411263</v>
      </c>
      <c r="AE6907" s="1">
        <v>311.87009463737837</v>
      </c>
      <c r="AF6907" s="1"/>
      <c r="AG6907" s="1">
        <v>2770.3690686728642</v>
      </c>
      <c r="AH6907" s="1">
        <v>515.60230449235553</v>
      </c>
      <c r="AI6907" s="1"/>
      <c r="AJ6907" s="1">
        <v>1729.9000899331713</v>
      </c>
      <c r="AK6907" s="1">
        <v>221.971597606675</v>
      </c>
      <c r="AL6907" s="1">
        <v>10435.5693359375</v>
      </c>
      <c r="AM6907" s="1">
        <v>7732.439453125</v>
      </c>
      <c r="AN6907" s="1">
        <v>2703.129150390625</v>
      </c>
      <c r="AO6907" t="s">
        <v>19717</v>
      </c>
    </row>
    <row r="6908" spans="1:41" x14ac:dyDescent="0.25">
      <c r="A6908" s="1">
        <v>2024</v>
      </c>
      <c r="B6908" t="s">
        <v>5419</v>
      </c>
      <c r="C6908" t="s">
        <v>7146</v>
      </c>
      <c r="D6908" t="s">
        <v>7248</v>
      </c>
      <c r="E6908" t="s">
        <v>8068</v>
      </c>
      <c r="F6908" t="s">
        <v>10125</v>
      </c>
      <c r="G6908" t="s">
        <v>12270</v>
      </c>
      <c r="H6908" t="s">
        <v>12762</v>
      </c>
      <c r="I6908" s="1">
        <v>250</v>
      </c>
      <c r="J6908" s="1"/>
      <c r="K6908" s="1">
        <v>200</v>
      </c>
      <c r="L6908" s="1"/>
      <c r="M6908" s="1">
        <v>374.99174182525962</v>
      </c>
      <c r="N6908" s="1">
        <v>467</v>
      </c>
      <c r="O6908" s="1"/>
      <c r="P6908" s="1"/>
      <c r="Q6908" s="1">
        <v>149</v>
      </c>
      <c r="R6908" s="1"/>
      <c r="S6908" s="1">
        <v>782.51670000000001</v>
      </c>
      <c r="T6908" s="1">
        <v>420</v>
      </c>
      <c r="U6908" s="1"/>
      <c r="V6908" s="1">
        <v>400</v>
      </c>
      <c r="W6908" s="1">
        <v>272.58479999999997</v>
      </c>
      <c r="X6908" s="1">
        <v>0</v>
      </c>
      <c r="Y6908" s="1">
        <v>2735</v>
      </c>
      <c r="Z6908" s="1">
        <v>198.18082799999999</v>
      </c>
      <c r="AA6908" s="1"/>
      <c r="AB6908" s="1"/>
      <c r="AC6908" s="1">
        <v>504.71576898250379</v>
      </c>
      <c r="AD6908" s="1">
        <v>334.44964800000002</v>
      </c>
      <c r="AE6908" s="1">
        <v>340</v>
      </c>
      <c r="AF6908" s="1">
        <v>1800</v>
      </c>
      <c r="AG6908" s="1">
        <v>3779.4030314945439</v>
      </c>
      <c r="AH6908" s="1">
        <v>750</v>
      </c>
      <c r="AI6908" s="1"/>
      <c r="AJ6908" s="1">
        <v>2119.2016868725</v>
      </c>
      <c r="AK6908" s="1">
        <v>237</v>
      </c>
      <c r="AL6908" s="1">
        <v>16114.044921875</v>
      </c>
      <c r="AM6908" s="1">
        <v>12742.501953125</v>
      </c>
      <c r="AN6908" s="1">
        <v>3371.54296875</v>
      </c>
      <c r="AO6908" t="s">
        <v>19718</v>
      </c>
    </row>
    <row r="6909" spans="1:41" x14ac:dyDescent="0.25">
      <c r="A6909" s="1">
        <v>2024</v>
      </c>
      <c r="B6909" t="s">
        <v>5420</v>
      </c>
      <c r="C6909" t="s">
        <v>7146</v>
      </c>
      <c r="D6909" t="s">
        <v>7248</v>
      </c>
      <c r="E6909" t="s">
        <v>8068</v>
      </c>
      <c r="F6909" t="s">
        <v>10125</v>
      </c>
      <c r="G6909" t="s">
        <v>12270</v>
      </c>
      <c r="H6909" t="s">
        <v>12762</v>
      </c>
      <c r="I6909" s="1">
        <v>251.8951580182011</v>
      </c>
      <c r="J6909" s="1"/>
      <c r="K6909" s="1">
        <v>188.28051115028458</v>
      </c>
      <c r="L6909" s="1"/>
      <c r="M6909" s="1">
        <v>541.82224458975554</v>
      </c>
      <c r="N6909" s="1">
        <v>176.02312247055016</v>
      </c>
      <c r="O6909" s="1">
        <v>315.84617934060515</v>
      </c>
      <c r="P6909" s="1"/>
      <c r="Q6909" s="1">
        <v>143.08251951718202</v>
      </c>
      <c r="R6909" s="1"/>
      <c r="S6909" s="1">
        <v>872.75568272174849</v>
      </c>
      <c r="T6909" s="1">
        <v>333.83695640966408</v>
      </c>
      <c r="U6909" s="1"/>
      <c r="V6909" s="1">
        <v>351.03461780046496</v>
      </c>
      <c r="W6909" s="1">
        <v>125.60497731514442</v>
      </c>
      <c r="X6909" s="1"/>
      <c r="Y6909" s="1">
        <v>2466.3469688689729</v>
      </c>
      <c r="Z6909" s="1">
        <v>188.97599637924515</v>
      </c>
      <c r="AA6909" s="1"/>
      <c r="AB6909" s="1"/>
      <c r="AC6909" s="1">
        <v>0</v>
      </c>
      <c r="AD6909" s="1">
        <v>1285.7780957475245</v>
      </c>
      <c r="AE6909" s="1">
        <v>343.95322781601755</v>
      </c>
      <c r="AF6909" s="1">
        <v>0</v>
      </c>
      <c r="AG6909" s="1">
        <v>3520.462449411003</v>
      </c>
      <c r="AH6909" s="1">
        <v>764.52435375420532</v>
      </c>
      <c r="AI6909" s="1"/>
      <c r="AJ6909" s="1">
        <v>1788.3811962638413</v>
      </c>
      <c r="AK6909" s="1">
        <v>222.55797093977606</v>
      </c>
      <c r="AL6909" s="1">
        <v>13881.162109375</v>
      </c>
      <c r="AM6909" s="1">
        <v>9230.1552734375</v>
      </c>
      <c r="AN6909" s="1">
        <v>4651.00732421875</v>
      </c>
      <c r="AO6909" t="s">
        <v>19719</v>
      </c>
    </row>
    <row r="6910" spans="1:41" x14ac:dyDescent="0.25">
      <c r="A6910" s="1">
        <v>2024</v>
      </c>
      <c r="B6910" t="s">
        <v>5421</v>
      </c>
      <c r="C6910" t="s">
        <v>7146</v>
      </c>
      <c r="D6910" t="s">
        <v>7248</v>
      </c>
      <c r="E6910" t="s">
        <v>8068</v>
      </c>
      <c r="F6910" t="s">
        <v>10125</v>
      </c>
      <c r="G6910" t="s">
        <v>12270</v>
      </c>
      <c r="H6910" t="s">
        <v>12762</v>
      </c>
      <c r="I6910" s="1">
        <v>226.95822652905974</v>
      </c>
      <c r="J6910" s="1"/>
      <c r="K6910" s="1">
        <v>176.21639665025216</v>
      </c>
      <c r="L6910" s="1"/>
      <c r="M6910" s="1">
        <v>334.38653581222553</v>
      </c>
      <c r="N6910" s="1">
        <v>185.77029767345863</v>
      </c>
      <c r="O6910" s="1">
        <v>270.73844719562419</v>
      </c>
      <c r="P6910" s="1"/>
      <c r="Q6910" s="1">
        <v>112.60333900406928</v>
      </c>
      <c r="R6910" s="1"/>
      <c r="S6910" s="1">
        <v>743.08119069383451</v>
      </c>
      <c r="T6910" s="1">
        <v>318.46336744021477</v>
      </c>
      <c r="U6910" s="1"/>
      <c r="V6910" s="1">
        <v>306.78637730074024</v>
      </c>
      <c r="W6910" s="1">
        <v>107.82684909070518</v>
      </c>
      <c r="X6910" s="1">
        <v>0</v>
      </c>
      <c r="Y6910" s="1">
        <v>1934.1341849202377</v>
      </c>
      <c r="Z6910" s="1">
        <v>650.12279528259398</v>
      </c>
      <c r="AA6910" s="1"/>
      <c r="AB6910" s="1"/>
      <c r="AC6910" s="1">
        <v>226.20197689680543</v>
      </c>
      <c r="AD6910" s="1">
        <v>1257.9303013888484</v>
      </c>
      <c r="AE6910" s="1">
        <v>266.44768409164635</v>
      </c>
      <c r="AF6910" s="1">
        <v>1592.3168372010739</v>
      </c>
      <c r="AG6910" s="1">
        <v>3409.6811207265664</v>
      </c>
      <c r="AH6910" s="1">
        <v>407.63311032347491</v>
      </c>
      <c r="AI6910" s="1"/>
      <c r="AJ6910" s="1">
        <v>1069.6511472252362</v>
      </c>
      <c r="AK6910" s="1">
        <v>169.84712930144789</v>
      </c>
      <c r="AL6910" s="1">
        <v>13766.7958984375</v>
      </c>
      <c r="AM6910" s="1">
        <v>9980.673828125</v>
      </c>
      <c r="AN6910" s="1">
        <v>3786.12353515625</v>
      </c>
      <c r="AO6910" t="s">
        <v>19720</v>
      </c>
    </row>
    <row r="6911" spans="1:41" x14ac:dyDescent="0.25">
      <c r="A6911" s="1">
        <v>2024</v>
      </c>
      <c r="B6911" t="s">
        <v>5422</v>
      </c>
      <c r="C6911" t="s">
        <v>7146</v>
      </c>
      <c r="D6911" t="s">
        <v>7248</v>
      </c>
      <c r="E6911" t="s">
        <v>8068</v>
      </c>
      <c r="F6911" t="s">
        <v>10125</v>
      </c>
      <c r="G6911" t="s">
        <v>12270</v>
      </c>
      <c r="H6911" t="s">
        <v>12762</v>
      </c>
      <c r="I6911" s="1">
        <v>238.85811761741112</v>
      </c>
      <c r="J6911" s="1"/>
      <c r="K6911" s="1"/>
      <c r="L6911" s="1"/>
      <c r="M6911" s="1">
        <v>286.16130679237517</v>
      </c>
      <c r="N6911" s="1"/>
      <c r="O6911" s="1">
        <v>212.38534488496595</v>
      </c>
      <c r="P6911" s="1">
        <v>458.30521790966333</v>
      </c>
      <c r="Q6911" s="1">
        <v>148.67980177791807</v>
      </c>
      <c r="R6911" s="1"/>
      <c r="S6911" s="1">
        <v>558.90880232885775</v>
      </c>
      <c r="T6911" s="1"/>
      <c r="U6911" s="1"/>
      <c r="V6911" s="1">
        <v>264.92277230387856</v>
      </c>
      <c r="W6911" s="1"/>
      <c r="X6911" s="1">
        <v>120.72430130303327</v>
      </c>
      <c r="Y6911" s="1">
        <v>2257.9915614085853</v>
      </c>
      <c r="Z6911" s="1"/>
      <c r="AA6911" s="1">
        <v>1833.2208716386533</v>
      </c>
      <c r="AB6911" s="1">
        <v>42.477068976993188</v>
      </c>
      <c r="AC6911" s="1">
        <v>223.56352093154311</v>
      </c>
      <c r="AD6911" s="1">
        <v>372.23326235101928</v>
      </c>
      <c r="AE6911" s="1">
        <v>281.69003637374431</v>
      </c>
      <c r="AF6911" s="1"/>
      <c r="AG6911" s="1">
        <v>3258.4383175772405</v>
      </c>
      <c r="AH6911" s="1">
        <v>562.62331022913531</v>
      </c>
      <c r="AI6911" s="1">
        <v>0</v>
      </c>
      <c r="AJ6911" s="1">
        <v>3975.6356833557552</v>
      </c>
      <c r="AK6911" s="1">
        <v>240.05181126181441</v>
      </c>
      <c r="AL6911" s="1">
        <v>15336.87109375</v>
      </c>
      <c r="AM6911" s="1">
        <v>12941.3056640625</v>
      </c>
      <c r="AN6911" s="1">
        <v>2395.565185546875</v>
      </c>
      <c r="AO6911" t="s">
        <v>19721</v>
      </c>
    </row>
    <row r="6912" spans="1:41" x14ac:dyDescent="0.25">
      <c r="A6912" s="1">
        <v>2024</v>
      </c>
      <c r="B6912" t="s">
        <v>5423</v>
      </c>
      <c r="C6912" t="s">
        <v>7146</v>
      </c>
      <c r="D6912" t="s">
        <v>7248</v>
      </c>
      <c r="E6912" t="s">
        <v>8068</v>
      </c>
      <c r="F6912" t="s">
        <v>10125</v>
      </c>
      <c r="G6912" t="s">
        <v>12270</v>
      </c>
      <c r="H6912" t="s">
        <v>12762</v>
      </c>
      <c r="I6912" s="1">
        <v>124.05752483699216</v>
      </c>
      <c r="J6912" s="1"/>
      <c r="K6912" s="1">
        <v>90.984876454091577</v>
      </c>
      <c r="L6912" s="1"/>
      <c r="M6912" s="1">
        <v>285.32386471626336</v>
      </c>
      <c r="N6912" s="1">
        <v>0</v>
      </c>
      <c r="O6912" s="1">
        <v>111.60064022618815</v>
      </c>
      <c r="P6912" s="1"/>
      <c r="Q6912" s="1">
        <v>115.91282004098198</v>
      </c>
      <c r="R6912" s="1"/>
      <c r="S6912" s="1"/>
      <c r="T6912" s="1">
        <v>256.34565970601784</v>
      </c>
      <c r="U6912" s="1"/>
      <c r="V6912" s="1">
        <v>211.76380584410171</v>
      </c>
      <c r="W6912" s="1">
        <v>106.99644926859875</v>
      </c>
      <c r="X6912" s="1">
        <v>133.74556158574845</v>
      </c>
      <c r="Y6912" s="1">
        <v>1429.9629626209605</v>
      </c>
      <c r="Z6912" s="1">
        <v>187.24378622004784</v>
      </c>
      <c r="AA6912" s="1">
        <v>1020.4594289961324</v>
      </c>
      <c r="AB6912" s="1"/>
      <c r="AC6912" s="1">
        <v>235.94946156419121</v>
      </c>
      <c r="AD6912" s="1">
        <v>330.40614988777952</v>
      </c>
      <c r="AE6912" s="1">
        <v>280.86567933007171</v>
      </c>
      <c r="AF6912" s="1"/>
      <c r="AG6912" s="1">
        <v>2821.7790814081227</v>
      </c>
      <c r="AH6912" s="1">
        <v>515.61477447903087</v>
      </c>
      <c r="AI6912" s="1"/>
      <c r="AJ6912" s="1">
        <v>1896.1040980174216</v>
      </c>
      <c r="AK6912" s="1">
        <v>222.90926930958074</v>
      </c>
      <c r="AL6912" s="1">
        <v>10378.02734375</v>
      </c>
      <c r="AM6912" s="1">
        <v>8324.0986328125</v>
      </c>
      <c r="AN6912" s="1">
        <v>2053.92724609375</v>
      </c>
      <c r="AO6912" t="s">
        <v>19722</v>
      </c>
    </row>
    <row r="6913" spans="1:41" x14ac:dyDescent="0.25">
      <c r="A6913" s="1">
        <v>2024</v>
      </c>
      <c r="B6913" t="s">
        <v>5424</v>
      </c>
      <c r="C6913" t="s">
        <v>7146</v>
      </c>
      <c r="D6913" t="s">
        <v>7248</v>
      </c>
      <c r="E6913" t="s">
        <v>8068</v>
      </c>
      <c r="F6913" t="s">
        <v>10126</v>
      </c>
      <c r="G6913" t="s">
        <v>12270</v>
      </c>
      <c r="H6913" t="s">
        <v>12762</v>
      </c>
      <c r="I6913" s="1"/>
      <c r="J6913" s="1"/>
      <c r="K6913" s="1"/>
      <c r="L6913" s="1"/>
      <c r="M6913" s="1"/>
      <c r="N6913" s="1">
        <v>250</v>
      </c>
      <c r="O6913" s="1"/>
      <c r="P6913" s="1"/>
      <c r="Q6913" s="1">
        <v>0</v>
      </c>
      <c r="R6913" s="1"/>
      <c r="S6913" s="1">
        <v>0</v>
      </c>
      <c r="T6913" s="1"/>
      <c r="U6913" s="1"/>
      <c r="V6913" s="1">
        <v>0</v>
      </c>
      <c r="W6913" s="1"/>
      <c r="X6913" s="1">
        <v>0</v>
      </c>
      <c r="Y6913" s="1"/>
      <c r="Z6913" s="1"/>
      <c r="AA6913" s="1"/>
      <c r="AB6913" s="1"/>
      <c r="AC6913" s="1">
        <v>0</v>
      </c>
      <c r="AD6913" s="1"/>
      <c r="AE6913" s="1"/>
      <c r="AF6913" s="1">
        <v>0</v>
      </c>
      <c r="AG6913" s="1"/>
      <c r="AH6913" s="1">
        <v>73</v>
      </c>
      <c r="AI6913" s="1"/>
      <c r="AJ6913" s="1"/>
      <c r="AK6913" s="1"/>
      <c r="AL6913" s="1">
        <v>323</v>
      </c>
      <c r="AM6913" s="1">
        <v>250</v>
      </c>
      <c r="AN6913" s="1">
        <v>73</v>
      </c>
      <c r="AO6913" t="s">
        <v>19723</v>
      </c>
    </row>
    <row r="6914" spans="1:41" x14ac:dyDescent="0.25">
      <c r="A6914" s="1">
        <v>2024</v>
      </c>
      <c r="B6914" t="s">
        <v>5425</v>
      </c>
      <c r="C6914" t="s">
        <v>7146</v>
      </c>
      <c r="D6914" t="s">
        <v>7248</v>
      </c>
      <c r="E6914" t="s">
        <v>8068</v>
      </c>
      <c r="F6914" t="s">
        <v>10126</v>
      </c>
      <c r="G6914" t="s">
        <v>12270</v>
      </c>
      <c r="H6914" t="s">
        <v>12762</v>
      </c>
      <c r="I6914" s="1"/>
      <c r="J6914" s="1"/>
      <c r="K6914" s="1"/>
      <c r="L6914" s="1"/>
      <c r="M6914" s="1"/>
      <c r="N6914" s="1">
        <v>0</v>
      </c>
      <c r="O6914" s="1"/>
      <c r="P6914" s="1"/>
      <c r="Q6914" s="1">
        <v>0</v>
      </c>
      <c r="R6914" s="1"/>
      <c r="S6914" s="1"/>
      <c r="T6914" s="1"/>
      <c r="U6914" s="1"/>
      <c r="V6914" s="1">
        <v>0</v>
      </c>
      <c r="W6914" s="1"/>
      <c r="X6914" s="1">
        <v>54.597885259808649</v>
      </c>
      <c r="Y6914" s="1">
        <v>0</v>
      </c>
      <c r="Z6914" s="1"/>
      <c r="AA6914" s="1"/>
      <c r="AB6914" s="1"/>
      <c r="AC6914" s="1">
        <v>0</v>
      </c>
      <c r="AD6914" s="1"/>
      <c r="AE6914" s="1"/>
      <c r="AF6914" s="1">
        <v>0</v>
      </c>
      <c r="AG6914" s="1">
        <v>0</v>
      </c>
      <c r="AH6914" s="1">
        <v>1201.1534757157904</v>
      </c>
      <c r="AI6914" s="1"/>
      <c r="AJ6914" s="1"/>
      <c r="AK6914" s="1"/>
      <c r="AL6914" s="1">
        <v>1255.7513427734375</v>
      </c>
      <c r="AM6914" s="1">
        <v>0</v>
      </c>
      <c r="AN6914" s="1">
        <v>1255.7513427734375</v>
      </c>
      <c r="AO6914" t="s">
        <v>19724</v>
      </c>
    </row>
    <row r="6915" spans="1:41" x14ac:dyDescent="0.25">
      <c r="A6915" s="1">
        <v>2024</v>
      </c>
      <c r="B6915" t="s">
        <v>5426</v>
      </c>
      <c r="C6915" t="s">
        <v>7146</v>
      </c>
      <c r="D6915" t="s">
        <v>7248</v>
      </c>
      <c r="E6915" t="s">
        <v>8068</v>
      </c>
      <c r="F6915" t="s">
        <v>10126</v>
      </c>
      <c r="G6915" t="s">
        <v>12270</v>
      </c>
      <c r="H6915" t="s">
        <v>12762</v>
      </c>
      <c r="I6915" s="1"/>
      <c r="J6915" s="1"/>
      <c r="K6915" s="1"/>
      <c r="L6915" s="1"/>
      <c r="M6915" s="1"/>
      <c r="N6915" s="1">
        <v>252.90678515883644</v>
      </c>
      <c r="O6915" s="1"/>
      <c r="P6915" s="1"/>
      <c r="Q6915" s="1">
        <v>0</v>
      </c>
      <c r="R6915" s="1"/>
      <c r="S6915" s="1"/>
      <c r="T6915" s="1">
        <v>0</v>
      </c>
      <c r="U6915" s="1"/>
      <c r="V6915" s="1">
        <v>0</v>
      </c>
      <c r="W6915" s="1"/>
      <c r="X6915" s="1"/>
      <c r="Y6915" s="1"/>
      <c r="Z6915" s="1"/>
      <c r="AA6915" s="1"/>
      <c r="AB6915" s="1"/>
      <c r="AC6915" s="1">
        <v>340.33872177711743</v>
      </c>
      <c r="AD6915" s="1"/>
      <c r="AE6915" s="1"/>
      <c r="AF6915" s="1">
        <v>0</v>
      </c>
      <c r="AG6915" s="1">
        <v>0</v>
      </c>
      <c r="AH6915" s="1">
        <v>0</v>
      </c>
      <c r="AI6915" s="1"/>
      <c r="AJ6915" s="1"/>
      <c r="AK6915" s="1"/>
      <c r="AL6915" s="1">
        <v>593.2454833984375</v>
      </c>
      <c r="AM6915" s="1">
        <v>593.2454833984375</v>
      </c>
      <c r="AN6915" s="1">
        <v>0</v>
      </c>
      <c r="AO6915" t="s">
        <v>19725</v>
      </c>
    </row>
    <row r="6916" spans="1:41" x14ac:dyDescent="0.25">
      <c r="A6916" s="1">
        <v>2024</v>
      </c>
      <c r="B6916" t="s">
        <v>5427</v>
      </c>
      <c r="C6916" t="s">
        <v>7146</v>
      </c>
      <c r="D6916" t="s">
        <v>7248</v>
      </c>
      <c r="E6916" t="s">
        <v>8068</v>
      </c>
      <c r="F6916" t="s">
        <v>10126</v>
      </c>
      <c r="G6916" t="s">
        <v>12270</v>
      </c>
      <c r="H6916" t="s">
        <v>12762</v>
      </c>
      <c r="I6916" s="1"/>
      <c r="J6916" s="1"/>
      <c r="K6916" s="1"/>
      <c r="L6916" s="1"/>
      <c r="M6916" s="1">
        <v>13.374556158574844</v>
      </c>
      <c r="N6916" s="1">
        <v>0</v>
      </c>
      <c r="O6916" s="1">
        <v>0</v>
      </c>
      <c r="P6916" s="1"/>
      <c r="Q6916" s="1">
        <v>0</v>
      </c>
      <c r="R6916" s="1"/>
      <c r="S6916" s="1"/>
      <c r="T6916" s="1"/>
      <c r="U6916" s="1"/>
      <c r="V6916" s="1">
        <v>0</v>
      </c>
      <c r="W6916" s="1"/>
      <c r="X6916" s="1">
        <v>55.727317327395184</v>
      </c>
      <c r="Y6916" s="1">
        <v>0</v>
      </c>
      <c r="Z6916" s="1"/>
      <c r="AA6916" s="1">
        <v>548.08421684649886</v>
      </c>
      <c r="AB6916" s="1"/>
      <c r="AC6916" s="1"/>
      <c r="AD6916" s="1"/>
      <c r="AE6916" s="1"/>
      <c r="AF6916" s="1">
        <v>668.72780792874221</v>
      </c>
      <c r="AG6916" s="1"/>
      <c r="AH6916" s="1">
        <v>11.145463465479038</v>
      </c>
      <c r="AI6916" s="1"/>
      <c r="AJ6916" s="1">
        <v>0</v>
      </c>
      <c r="AK6916" s="1"/>
      <c r="AL6916" s="1">
        <v>1297.0594482421875</v>
      </c>
      <c r="AM6916" s="1">
        <v>1216.81201171875</v>
      </c>
      <c r="AN6916" s="1">
        <v>80.247337341308594</v>
      </c>
      <c r="AO6916" t="s">
        <v>19726</v>
      </c>
    </row>
    <row r="6917" spans="1:41" x14ac:dyDescent="0.25">
      <c r="A6917" s="1">
        <v>2024</v>
      </c>
      <c r="B6917" t="s">
        <v>5428</v>
      </c>
      <c r="C6917" t="s">
        <v>7146</v>
      </c>
      <c r="D6917" t="s">
        <v>7248</v>
      </c>
      <c r="E6917" t="s">
        <v>8068</v>
      </c>
      <c r="F6917" t="s">
        <v>10126</v>
      </c>
      <c r="G6917" t="s">
        <v>12270</v>
      </c>
      <c r="H6917" t="s">
        <v>12762</v>
      </c>
      <c r="I6917" s="1"/>
      <c r="J6917" s="1"/>
      <c r="K6917" s="1"/>
      <c r="L6917" s="1"/>
      <c r="M6917" s="1">
        <v>13.413811255892586</v>
      </c>
      <c r="N6917" s="1"/>
      <c r="O6917" s="1"/>
      <c r="P6917" s="1">
        <v>22.35635209315431</v>
      </c>
      <c r="Q6917" s="1">
        <v>0</v>
      </c>
      <c r="R6917" s="1"/>
      <c r="S6917" s="1"/>
      <c r="T6917" s="1"/>
      <c r="U6917" s="1"/>
      <c r="V6917" s="1">
        <v>0</v>
      </c>
      <c r="W6917" s="1"/>
      <c r="X6917" s="1">
        <v>115.13521327974469</v>
      </c>
      <c r="Y6917" s="1"/>
      <c r="Z6917" s="1"/>
      <c r="AA6917" s="1">
        <v>541.02372065433428</v>
      </c>
      <c r="AB6917" s="1">
        <v>0</v>
      </c>
      <c r="AC6917" s="1"/>
      <c r="AD6917" s="1"/>
      <c r="AE6917" s="1"/>
      <c r="AF6917" s="1"/>
      <c r="AG6917" s="1">
        <v>0</v>
      </c>
      <c r="AH6917" s="1">
        <v>150.9053766287916</v>
      </c>
      <c r="AI6917" s="1">
        <v>0</v>
      </c>
      <c r="AJ6917" s="1"/>
      <c r="AK6917" s="1"/>
      <c r="AL6917" s="1">
        <v>842.83447265625</v>
      </c>
      <c r="AM6917" s="1">
        <v>563.38006591796875</v>
      </c>
      <c r="AN6917" s="1">
        <v>279.45440673828125</v>
      </c>
      <c r="AO6917" t="s">
        <v>19727</v>
      </c>
    </row>
    <row r="6918" spans="1:41" x14ac:dyDescent="0.25">
      <c r="A6918" s="1">
        <v>2024</v>
      </c>
      <c r="B6918" t="s">
        <v>5429</v>
      </c>
      <c r="C6918" t="s">
        <v>7146</v>
      </c>
      <c r="D6918" t="s">
        <v>7248</v>
      </c>
      <c r="E6918" t="s">
        <v>8068</v>
      </c>
      <c r="F6918" t="s">
        <v>10126</v>
      </c>
      <c r="G6918" t="s">
        <v>12270</v>
      </c>
      <c r="H6918" t="s">
        <v>12762</v>
      </c>
      <c r="I6918" s="1">
        <v>0</v>
      </c>
      <c r="J6918" s="1"/>
      <c r="K6918" s="1"/>
      <c r="L6918" s="1"/>
      <c r="M6918" s="1">
        <v>0</v>
      </c>
      <c r="N6918" s="1">
        <v>0</v>
      </c>
      <c r="O6918" s="1">
        <v>0</v>
      </c>
      <c r="P6918" s="1">
        <v>22.197159760667503</v>
      </c>
      <c r="Q6918" s="1">
        <v>0</v>
      </c>
      <c r="R6918" s="1"/>
      <c r="S6918" s="1"/>
      <c r="T6918" s="1"/>
      <c r="U6918" s="1"/>
      <c r="V6918" s="1">
        <v>0</v>
      </c>
      <c r="W6918" s="1"/>
      <c r="X6918" s="1">
        <v>49.943609461501879</v>
      </c>
      <c r="Y6918" s="1"/>
      <c r="Z6918" s="1"/>
      <c r="AA6918" s="1"/>
      <c r="AB6918" s="1"/>
      <c r="AC6918" s="1">
        <v>0</v>
      </c>
      <c r="AD6918" s="1"/>
      <c r="AE6918" s="1"/>
      <c r="AF6918" s="1"/>
      <c r="AG6918" s="1"/>
      <c r="AH6918" s="1">
        <v>11.145193915831152</v>
      </c>
      <c r="AI6918" s="1"/>
      <c r="AJ6918" s="1">
        <v>0</v>
      </c>
      <c r="AK6918" s="1"/>
      <c r="AL6918" s="1">
        <v>83.285964965820313</v>
      </c>
      <c r="AM6918" s="1">
        <v>22.197158813476563</v>
      </c>
      <c r="AN6918" s="1">
        <v>61.08880615234375</v>
      </c>
      <c r="AO6918" t="s">
        <v>19728</v>
      </c>
    </row>
    <row r="6919" spans="1:41" x14ac:dyDescent="0.25">
      <c r="A6919" s="1">
        <v>2024</v>
      </c>
      <c r="B6919" t="s">
        <v>5430</v>
      </c>
      <c r="C6919" t="s">
        <v>7146</v>
      </c>
      <c r="D6919" t="s">
        <v>7248</v>
      </c>
      <c r="E6919" t="s">
        <v>8068</v>
      </c>
      <c r="F6919" t="s">
        <v>10126</v>
      </c>
      <c r="G6919" t="s">
        <v>12270</v>
      </c>
      <c r="H6919" t="s">
        <v>12762</v>
      </c>
      <c r="I6919" s="1">
        <v>0</v>
      </c>
      <c r="J6919" s="1"/>
      <c r="K6919" s="1"/>
      <c r="L6919" s="1"/>
      <c r="M6919" s="1"/>
      <c r="N6919" s="1">
        <v>258.27383120780877</v>
      </c>
      <c r="O6919" s="1"/>
      <c r="P6919" s="1"/>
      <c r="Q6919" s="1">
        <v>0</v>
      </c>
      <c r="R6919" s="1"/>
      <c r="S6919" s="1">
        <v>0</v>
      </c>
      <c r="T6919" s="1"/>
      <c r="U6919" s="1"/>
      <c r="V6919" s="1">
        <v>0</v>
      </c>
      <c r="W6919" s="1"/>
      <c r="X6919" s="1"/>
      <c r="Y6919" s="1"/>
      <c r="Z6919" s="1"/>
      <c r="AA6919" s="1"/>
      <c r="AB6919" s="1"/>
      <c r="AC6919" s="1">
        <v>0</v>
      </c>
      <c r="AD6919" s="1"/>
      <c r="AE6919" s="1"/>
      <c r="AF6919" s="1">
        <v>0</v>
      </c>
      <c r="AG6919" s="1">
        <v>0</v>
      </c>
      <c r="AH6919" s="1">
        <v>51.654766241561759</v>
      </c>
      <c r="AI6919" s="1"/>
      <c r="AJ6919" s="1"/>
      <c r="AK6919" s="1"/>
      <c r="AL6919" s="1">
        <v>309.9285888671875</v>
      </c>
      <c r="AM6919" s="1">
        <v>258.27383422851563</v>
      </c>
      <c r="AN6919" s="1">
        <v>51.654766082763672</v>
      </c>
      <c r="AO6919" t="s">
        <v>19729</v>
      </c>
    </row>
    <row r="6920" spans="1:41" x14ac:dyDescent="0.25">
      <c r="A6920" s="1">
        <v>2024</v>
      </c>
      <c r="B6920" t="s">
        <v>5431</v>
      </c>
      <c r="C6920" t="s">
        <v>7146</v>
      </c>
      <c r="D6920" t="s">
        <v>7248</v>
      </c>
      <c r="E6920" t="s">
        <v>8068</v>
      </c>
      <c r="F6920" t="s">
        <v>10126</v>
      </c>
      <c r="G6920" t="s">
        <v>12270</v>
      </c>
      <c r="H6920" t="s">
        <v>12762</v>
      </c>
      <c r="I6920" s="1"/>
      <c r="J6920" s="1"/>
      <c r="K6920" s="1"/>
      <c r="L6920" s="1"/>
      <c r="M6920" s="1"/>
      <c r="N6920" s="1">
        <v>371.54059534691726</v>
      </c>
      <c r="O6920" s="1"/>
      <c r="P6920" s="1"/>
      <c r="Q6920" s="1">
        <v>0</v>
      </c>
      <c r="R6920" s="1"/>
      <c r="S6920" s="1"/>
      <c r="T6920" s="1"/>
      <c r="U6920" s="1"/>
      <c r="V6920" s="1">
        <v>0</v>
      </c>
      <c r="W6920" s="1"/>
      <c r="X6920" s="1">
        <v>0</v>
      </c>
      <c r="Y6920" s="1"/>
      <c r="Z6920" s="1"/>
      <c r="AA6920" s="1"/>
      <c r="AB6920" s="1"/>
      <c r="AC6920" s="1">
        <v>0</v>
      </c>
      <c r="AD6920" s="1"/>
      <c r="AE6920" s="1"/>
      <c r="AF6920" s="1">
        <v>0</v>
      </c>
      <c r="AG6920" s="1">
        <v>0</v>
      </c>
      <c r="AH6920" s="1">
        <v>483.00277395099243</v>
      </c>
      <c r="AI6920" s="1"/>
      <c r="AJ6920" s="1"/>
      <c r="AK6920" s="1"/>
      <c r="AL6920" s="1">
        <v>854.5433349609375</v>
      </c>
      <c r="AM6920" s="1">
        <v>371.54058837890625</v>
      </c>
      <c r="AN6920" s="1">
        <v>483.00277709960938</v>
      </c>
      <c r="AO6920" t="s">
        <v>19730</v>
      </c>
    </row>
    <row r="6921" spans="1:41" x14ac:dyDescent="0.25">
      <c r="A6921" s="1">
        <v>2024</v>
      </c>
      <c r="B6921" t="s">
        <v>5432</v>
      </c>
      <c r="C6921" t="s">
        <v>7146</v>
      </c>
      <c r="D6921" t="s">
        <v>7248</v>
      </c>
      <c r="E6921" t="s">
        <v>8069</v>
      </c>
      <c r="F6921" t="s">
        <v>10127</v>
      </c>
      <c r="G6921" t="s">
        <v>12270</v>
      </c>
      <c r="H6921" t="s">
        <v>12762</v>
      </c>
      <c r="I6921" s="1">
        <v>5087.3094672270317</v>
      </c>
      <c r="J6921" s="1">
        <v>11697.177294799932</v>
      </c>
      <c r="K6921" s="1">
        <v>1141.7916548985368</v>
      </c>
      <c r="L6921" s="1">
        <v>1583.4786535210114</v>
      </c>
      <c r="M6921" s="1">
        <v>4598.3982048033085</v>
      </c>
      <c r="N6921" s="1">
        <v>2972.30117517896</v>
      </c>
      <c r="O6921" s="1">
        <v>6412.7218468251585</v>
      </c>
      <c r="P6921" s="1">
        <v>6045.4904249443625</v>
      </c>
      <c r="Q6921" s="1">
        <v>1719.8512770189882</v>
      </c>
      <c r="R6921" s="1">
        <v>3251.3437233151408</v>
      </c>
      <c r="S6921" s="1">
        <v>4399.498364080041</v>
      </c>
      <c r="T6921" s="1">
        <v>6949.1964707261795</v>
      </c>
      <c r="U6921" s="1">
        <v>835.92063788327016</v>
      </c>
      <c r="V6921" s="1">
        <v>6579.167083672276</v>
      </c>
      <c r="W6921" s="1">
        <v>2126.8887931173645</v>
      </c>
      <c r="X6921" s="1">
        <v>8069.3155490068229</v>
      </c>
      <c r="Y6921" s="1">
        <v>28939.195888116319</v>
      </c>
      <c r="Z6921" s="1">
        <v>4547.1581841290908</v>
      </c>
      <c r="AA6921" s="1">
        <v>48198.388423724478</v>
      </c>
      <c r="AB6921" s="1">
        <v>0</v>
      </c>
      <c r="AC6921" s="1">
        <v>3875.5663144508171</v>
      </c>
      <c r="AD6921" s="1">
        <v>9568.7772449750082</v>
      </c>
      <c r="AE6921" s="1">
        <v>6788.7017968232813</v>
      </c>
      <c r="AF6921" s="1">
        <v>7799.8862085659302</v>
      </c>
      <c r="AG6921" s="1">
        <v>43368.917208954052</v>
      </c>
      <c r="AH6921" s="1">
        <v>8368.7502432043293</v>
      </c>
      <c r="AI6921" s="1">
        <v>2475.4074356828942</v>
      </c>
      <c r="AJ6921" s="1">
        <v>22787.572447089609</v>
      </c>
      <c r="AK6921" s="1">
        <v>5167.4704657067423</v>
      </c>
      <c r="AL6921" s="1">
        <v>265355.65625</v>
      </c>
      <c r="AM6921" s="1">
        <v>206077.4375</v>
      </c>
      <c r="AN6921" s="1">
        <v>59278.21484375</v>
      </c>
      <c r="AO6921" t="s">
        <v>19731</v>
      </c>
    </row>
    <row r="6922" spans="1:41" x14ac:dyDescent="0.25">
      <c r="A6922" s="1">
        <v>2024</v>
      </c>
      <c r="B6922" t="s">
        <v>5433</v>
      </c>
      <c r="C6922" t="s">
        <v>7146</v>
      </c>
      <c r="D6922" t="s">
        <v>7248</v>
      </c>
      <c r="E6922" t="s">
        <v>8069</v>
      </c>
      <c r="F6922" t="s">
        <v>10127</v>
      </c>
      <c r="G6922" t="s">
        <v>12270</v>
      </c>
      <c r="H6922" t="s">
        <v>12762</v>
      </c>
      <c r="I6922" s="1">
        <v>6304.4603404394747</v>
      </c>
      <c r="J6922" s="1">
        <v>18263.091949936199</v>
      </c>
      <c r="K6922" s="1">
        <v>864.49877031558913</v>
      </c>
      <c r="L6922" s="1">
        <v>1601.4057636257523</v>
      </c>
      <c r="M6922" s="1">
        <v>6734.1008907588757</v>
      </c>
      <c r="N6922" s="1">
        <v>4037.8251206955069</v>
      </c>
      <c r="O6922" s="1">
        <v>5690.1975213113437</v>
      </c>
      <c r="P6922" s="1">
        <v>4838.609538312352</v>
      </c>
      <c r="Q6922" s="1">
        <v>1630.4995200394674</v>
      </c>
      <c r="R6922" s="1">
        <v>3748.4286535802739</v>
      </c>
      <c r="S6922" s="1">
        <v>6300.5279636509395</v>
      </c>
      <c r="T6922" s="1">
        <v>6272.0882719391439</v>
      </c>
      <c r="U6922" s="1">
        <v>776.92964400794551</v>
      </c>
      <c r="V6922" s="1">
        <v>6560.4020070202168</v>
      </c>
      <c r="W6922" s="1">
        <v>2255.645268017443</v>
      </c>
      <c r="X6922" s="1">
        <v>11152.654819502406</v>
      </c>
      <c r="Y6922" s="1">
        <v>26375.12257810192</v>
      </c>
      <c r="Z6922" s="1">
        <v>4708.2634813189816</v>
      </c>
      <c r="AA6922" s="1">
        <v>41179.294386702386</v>
      </c>
      <c r="AB6922" s="1">
        <v>1707.6266133924637</v>
      </c>
      <c r="AC6922" s="1">
        <v>3886.6720882325767</v>
      </c>
      <c r="AD6922" s="1">
        <v>10320.656926494506</v>
      </c>
      <c r="AE6922" s="1">
        <v>6180.2424617990619</v>
      </c>
      <c r="AF6922" s="1">
        <v>11935.955006608243</v>
      </c>
      <c r="AG6922" s="1">
        <v>61564.592897645234</v>
      </c>
      <c r="AH6922" s="1">
        <v>9375.5673837426493</v>
      </c>
      <c r="AI6922" s="1">
        <v>4371.2408746853289</v>
      </c>
      <c r="AJ6922" s="1">
        <v>16644.815641005815</v>
      </c>
      <c r="AK6922" s="1">
        <v>4883.124207846814</v>
      </c>
      <c r="AL6922" s="1">
        <v>290164.5625</v>
      </c>
      <c r="AM6922" s="1">
        <v>220236.625</v>
      </c>
      <c r="AN6922" s="1">
        <v>69927.921875</v>
      </c>
      <c r="AO6922" t="s">
        <v>19732</v>
      </c>
    </row>
    <row r="6923" spans="1:41" x14ac:dyDescent="0.25">
      <c r="A6923" s="1">
        <v>2024</v>
      </c>
      <c r="B6923" t="s">
        <v>5434</v>
      </c>
      <c r="C6923" t="s">
        <v>7146</v>
      </c>
      <c r="D6923" t="s">
        <v>7248</v>
      </c>
      <c r="E6923" t="s">
        <v>8069</v>
      </c>
      <c r="F6923" t="s">
        <v>10127</v>
      </c>
      <c r="G6923" t="s">
        <v>12270</v>
      </c>
      <c r="H6923" t="s">
        <v>12762</v>
      </c>
      <c r="I6923" s="1">
        <v>5294.4113583265889</v>
      </c>
      <c r="J6923" s="1">
        <v>16356.863175517854</v>
      </c>
      <c r="K6923" s="1">
        <v>849.23564650723938</v>
      </c>
      <c r="L6923" s="1">
        <v>1401.238816736945</v>
      </c>
      <c r="M6923" s="1">
        <v>4946.7976409046696</v>
      </c>
      <c r="N6923" s="1">
        <v>3878.1110109834945</v>
      </c>
      <c r="O6923" s="1">
        <v>6362.5988666509056</v>
      </c>
      <c r="P6923" s="1">
        <v>4687.559924990087</v>
      </c>
      <c r="Q6923" s="1">
        <v>1802.9512994262934</v>
      </c>
      <c r="R6923" s="1">
        <v>3177.5299098517789</v>
      </c>
      <c r="S6923" s="1">
        <v>6183.4970511308366</v>
      </c>
      <c r="T6923" s="1">
        <v>6316.1901208975933</v>
      </c>
      <c r="U6923" s="1">
        <v>768.77056900067851</v>
      </c>
      <c r="V6923" s="1">
        <v>6908.5319843363923</v>
      </c>
      <c r="W6923" s="1">
        <v>2320.5364040810318</v>
      </c>
      <c r="X6923" s="1">
        <v>9684.0994632615839</v>
      </c>
      <c r="Y6923" s="1">
        <v>29096.936338454288</v>
      </c>
      <c r="Z6923" s="1">
        <v>5280.1853736344592</v>
      </c>
      <c r="AA6923" s="1">
        <v>40275.000535605832</v>
      </c>
      <c r="AB6923" s="1">
        <v>1769.5947784094601</v>
      </c>
      <c r="AC6923" s="1">
        <v>3755.5907227173379</v>
      </c>
      <c r="AD6923" s="1">
        <v>10682.60306014904</v>
      </c>
      <c r="AE6923" s="1">
        <v>6290.7130515023755</v>
      </c>
      <c r="AF6923" s="1">
        <v>10223.629484933217</v>
      </c>
      <c r="AG6923" s="1">
        <v>57337.206218494401</v>
      </c>
      <c r="AH6923" s="1">
        <v>8572.3610029588417</v>
      </c>
      <c r="AI6923" s="1">
        <v>2825.8316137528391</v>
      </c>
      <c r="AJ6923" s="1">
        <v>16243.931078137141</v>
      </c>
      <c r="AK6923" s="1">
        <v>4978.6439776486914</v>
      </c>
      <c r="AL6923" s="1">
        <v>278271.1875</v>
      </c>
      <c r="AM6923" s="1">
        <v>212779.171875</v>
      </c>
      <c r="AN6923" s="1">
        <v>65491.984375</v>
      </c>
      <c r="AO6923" t="s">
        <v>19733</v>
      </c>
    </row>
    <row r="6924" spans="1:41" x14ac:dyDescent="0.25">
      <c r="A6924" s="1">
        <v>2024</v>
      </c>
      <c r="B6924" t="s">
        <v>5435</v>
      </c>
      <c r="C6924" t="s">
        <v>7146</v>
      </c>
      <c r="D6924" t="s">
        <v>7248</v>
      </c>
      <c r="E6924" t="s">
        <v>8069</v>
      </c>
      <c r="F6924" t="s">
        <v>10127</v>
      </c>
      <c r="G6924" t="s">
        <v>12270</v>
      </c>
      <c r="H6924" t="s">
        <v>12762</v>
      </c>
      <c r="I6924" s="1">
        <v>5185.503327083662</v>
      </c>
      <c r="J6924" s="1">
        <v>19678.767829323631</v>
      </c>
      <c r="K6924" s="1">
        <v>1228.9582736055199</v>
      </c>
      <c r="L6924" s="1">
        <v>1390.0621587147282</v>
      </c>
      <c r="M6924" s="1">
        <v>4662.8526176601854</v>
      </c>
      <c r="N6924" s="1">
        <v>3452.7899261825728</v>
      </c>
      <c r="O6924" s="1">
        <v>6431.0842205321633</v>
      </c>
      <c r="P6924" s="1">
        <v>5527.8720146467213</v>
      </c>
      <c r="Q6924" s="1">
        <v>1683.9926519267924</v>
      </c>
      <c r="R6924" s="1">
        <v>3275.1053756224569</v>
      </c>
      <c r="S6924" s="1">
        <v>5814.674780169621</v>
      </c>
      <c r="T6924" s="1">
        <v>5841.9737227995256</v>
      </c>
      <c r="U6924" s="1">
        <v>834.81925422728352</v>
      </c>
      <c r="V6924" s="1">
        <v>7227.668050693469</v>
      </c>
      <c r="W6924" s="1">
        <v>2236.3293802417625</v>
      </c>
      <c r="X6924" s="1">
        <v>6794.1608417305888</v>
      </c>
      <c r="Y6924" s="1">
        <v>28128.830485853417</v>
      </c>
      <c r="Z6924" s="1">
        <v>4471.5668027783286</v>
      </c>
      <c r="AA6924" s="1">
        <v>42057.842973335799</v>
      </c>
      <c r="AB6924" s="1">
        <v>713.87826934905002</v>
      </c>
      <c r="AC6924" s="1">
        <v>3934.2144160512917</v>
      </c>
      <c r="AD6924" s="1">
        <v>9728.4519751663083</v>
      </c>
      <c r="AE6924" s="1">
        <v>6743.4394063242262</v>
      </c>
      <c r="AF6924" s="1">
        <v>8057.7418514403607</v>
      </c>
      <c r="AG6924" s="1">
        <v>50308.675393798083</v>
      </c>
      <c r="AH6924" s="1">
        <v>6640.1948052979278</v>
      </c>
      <c r="AI6924" s="1">
        <v>2869.6648492555428</v>
      </c>
      <c r="AJ6924" s="1">
        <v>16250.761627878212</v>
      </c>
      <c r="AK6924" s="1">
        <v>4970.1645622685564</v>
      </c>
      <c r="AL6924" s="1">
        <v>266142.03125</v>
      </c>
      <c r="AM6924" s="1">
        <v>208209.65625</v>
      </c>
      <c r="AN6924" s="1">
        <v>57932.390625</v>
      </c>
      <c r="AO6924" t="s">
        <v>19734</v>
      </c>
    </row>
    <row r="6925" spans="1:41" x14ac:dyDescent="0.25">
      <c r="A6925" s="1">
        <v>2024</v>
      </c>
      <c r="B6925" t="s">
        <v>5436</v>
      </c>
      <c r="C6925" t="s">
        <v>7146</v>
      </c>
      <c r="D6925" t="s">
        <v>7248</v>
      </c>
      <c r="E6925" t="s">
        <v>8069</v>
      </c>
      <c r="F6925" t="s">
        <v>10127</v>
      </c>
      <c r="G6925" t="s">
        <v>12270</v>
      </c>
      <c r="H6925" t="s">
        <v>12762</v>
      </c>
      <c r="I6925" s="1">
        <v>5374.3487965366521</v>
      </c>
      <c r="J6925" s="1">
        <v>14617.77809917263</v>
      </c>
      <c r="K6925" s="1">
        <v>1144.8478415439022</v>
      </c>
      <c r="L6925" s="1">
        <v>1412.7271343878028</v>
      </c>
      <c r="M6925" s="1">
        <v>4350.6433130908299</v>
      </c>
      <c r="N6925" s="1">
        <v>3336.1221262295221</v>
      </c>
      <c r="O6925" s="1">
        <v>6393.7805356539493</v>
      </c>
      <c r="P6925" s="1">
        <v>4979.2846352407414</v>
      </c>
      <c r="Q6925" s="1">
        <v>1775.8826900374931</v>
      </c>
      <c r="R6925" s="1">
        <v>3188.7626025090112</v>
      </c>
      <c r="S6925" s="1">
        <v>5175.1587882837357</v>
      </c>
      <c r="T6925" s="1">
        <v>6659.1479282002501</v>
      </c>
      <c r="U6925" s="1">
        <v>788.17350324525125</v>
      </c>
      <c r="V6925" s="1">
        <v>7130.8375731144351</v>
      </c>
      <c r="W6925" s="1">
        <v>2136.4766269642469</v>
      </c>
      <c r="X6925" s="1">
        <v>6391.4762957922012</v>
      </c>
      <c r="Y6925" s="1">
        <v>29894.024907678959</v>
      </c>
      <c r="Z6925" s="1">
        <v>4490.3100024538635</v>
      </c>
      <c r="AA6925" s="1">
        <v>44349.474821997799</v>
      </c>
      <c r="AB6925" s="1">
        <v>724.73726618579394</v>
      </c>
      <c r="AC6925" s="1">
        <v>3908.4033392416559</v>
      </c>
      <c r="AD6925" s="1">
        <v>9801.5781203029201</v>
      </c>
      <c r="AE6925" s="1">
        <v>6371.6947092996061</v>
      </c>
      <c r="AF6925" s="1">
        <v>7542.961204523308</v>
      </c>
      <c r="AG6925" s="1">
        <v>46866.931502753963</v>
      </c>
      <c r="AH6925" s="1">
        <v>8519.6291616014878</v>
      </c>
      <c r="AI6925" s="1">
        <v>3120.9206623498508</v>
      </c>
      <c r="AJ6925" s="1">
        <v>16120.453448459031</v>
      </c>
      <c r="AK6925" s="1">
        <v>4916.658722944303</v>
      </c>
      <c r="AL6925" s="1">
        <v>261483.21875</v>
      </c>
      <c r="AM6925" s="1">
        <v>202148.1875</v>
      </c>
      <c r="AN6925" s="1">
        <v>59335.05859375</v>
      </c>
      <c r="AO6925" t="s">
        <v>19735</v>
      </c>
    </row>
    <row r="6926" spans="1:41" x14ac:dyDescent="0.25">
      <c r="A6926" s="1">
        <v>2024</v>
      </c>
      <c r="B6926" t="s">
        <v>5437</v>
      </c>
      <c r="C6926" t="s">
        <v>7146</v>
      </c>
      <c r="D6926" t="s">
        <v>7248</v>
      </c>
      <c r="E6926" t="s">
        <v>8069</v>
      </c>
      <c r="F6926" t="s">
        <v>10127</v>
      </c>
      <c r="G6926" t="s">
        <v>12270</v>
      </c>
      <c r="H6926" t="s">
        <v>12762</v>
      </c>
      <c r="I6926" s="1">
        <v>6146.9171827458495</v>
      </c>
      <c r="J6926" s="1">
        <v>18613.208779565975</v>
      </c>
      <c r="K6926" s="1">
        <v>902.99041314066221</v>
      </c>
      <c r="L6926" s="1">
        <v>1557.9077498455026</v>
      </c>
      <c r="M6926" s="1">
        <v>5485.7361748538588</v>
      </c>
      <c r="N6926" s="1">
        <v>3882.3722307157818</v>
      </c>
      <c r="O6926" s="1">
        <v>5894.471695801516</v>
      </c>
      <c r="P6926" s="1">
        <v>4781.4151310637526</v>
      </c>
      <c r="Q6926" s="1">
        <v>1744.0693180087571</v>
      </c>
      <c r="R6926" s="1">
        <v>3602.4103434508788</v>
      </c>
      <c r="S6926" s="1">
        <v>7098.9868412505703</v>
      </c>
      <c r="T6926" s="1">
        <v>6250.2267152289724</v>
      </c>
      <c r="U6926" s="1">
        <v>608.91568231345343</v>
      </c>
      <c r="V6926" s="1">
        <v>6576.6848378756431</v>
      </c>
      <c r="W6926" s="1">
        <v>2594.1023606512313</v>
      </c>
      <c r="X6926" s="1">
        <v>9988.9986957932124</v>
      </c>
      <c r="Y6926" s="1">
        <v>29035.144104381863</v>
      </c>
      <c r="Z6926" s="1">
        <v>5273.6857474003</v>
      </c>
      <c r="AA6926" s="1">
        <v>40825.861046680751</v>
      </c>
      <c r="AB6926" s="1">
        <v>1722.169906493669</v>
      </c>
      <c r="AC6926" s="1">
        <v>3631.8253568356799</v>
      </c>
      <c r="AD6926" s="1">
        <v>13043.165887458135</v>
      </c>
      <c r="AE6926" s="1">
        <v>6163.4467079431488</v>
      </c>
      <c r="AF6926" s="1">
        <v>10217.726000710847</v>
      </c>
      <c r="AG6926" s="1">
        <v>59723.240728493707</v>
      </c>
      <c r="AH6926" s="1">
        <v>8660.4381080602434</v>
      </c>
      <c r="AI6926" s="1">
        <v>3425.7440971403757</v>
      </c>
      <c r="AJ6926" s="1">
        <v>16975.993903735005</v>
      </c>
      <c r="AK6926" s="1">
        <v>4882.4085051524171</v>
      </c>
      <c r="AL6926" s="1">
        <v>289310.28125</v>
      </c>
      <c r="AM6926" s="1">
        <v>219360.8125</v>
      </c>
      <c r="AN6926" s="1">
        <v>69949.4296875</v>
      </c>
      <c r="AO6926" t="s">
        <v>19736</v>
      </c>
    </row>
    <row r="6927" spans="1:41" x14ac:dyDescent="0.25">
      <c r="A6927" s="1">
        <v>2024</v>
      </c>
      <c r="B6927" t="s">
        <v>5438</v>
      </c>
      <c r="C6927" t="s">
        <v>7146</v>
      </c>
      <c r="D6927" t="s">
        <v>7248</v>
      </c>
      <c r="E6927" t="s">
        <v>8069</v>
      </c>
      <c r="F6927" t="s">
        <v>10127</v>
      </c>
      <c r="G6927" t="s">
        <v>12270</v>
      </c>
      <c r="H6927" t="s">
        <v>12762</v>
      </c>
      <c r="I6927" s="1">
        <v>6352.9811448955343</v>
      </c>
      <c r="J6927" s="1">
        <v>18382.7884251547</v>
      </c>
      <c r="K6927" s="1">
        <v>862.83887919999995</v>
      </c>
      <c r="L6927" s="1">
        <v>1583</v>
      </c>
      <c r="M6927" s="1">
        <v>7053.2986211622992</v>
      </c>
      <c r="N6927" s="1">
        <v>3580.950939208984</v>
      </c>
      <c r="O6927" s="1">
        <v>5010.2298499999997</v>
      </c>
      <c r="P6927" s="1">
        <v>5006.6660000000002</v>
      </c>
      <c r="Q6927" s="1">
        <v>1844</v>
      </c>
      <c r="R6927" s="1">
        <v>3797.607387285083</v>
      </c>
      <c r="S6927" s="1">
        <v>6420.4072153875677</v>
      </c>
      <c r="T6927" s="1">
        <v>7350</v>
      </c>
      <c r="U6927" s="1">
        <v>783</v>
      </c>
      <c r="V6927" s="1">
        <v>7283</v>
      </c>
      <c r="W6927" s="1">
        <v>2576</v>
      </c>
      <c r="X6927" s="1">
        <v>11386.398786560139</v>
      </c>
      <c r="Y6927" s="1">
        <v>27425</v>
      </c>
      <c r="Z6927" s="1">
        <v>4608.1413827162023</v>
      </c>
      <c r="AA6927" s="1">
        <v>48078</v>
      </c>
      <c r="AB6927" s="1">
        <v>1555.07</v>
      </c>
      <c r="AC6927" s="1">
        <v>4440.2417530151197</v>
      </c>
      <c r="AD6927" s="1">
        <v>9983.4403499095679</v>
      </c>
      <c r="AE6927" s="1">
        <v>6124</v>
      </c>
      <c r="AF6927" s="1">
        <v>12275.0101488</v>
      </c>
      <c r="AG6927" s="1">
        <v>53669.392704885853</v>
      </c>
      <c r="AH6927" s="1">
        <v>9519</v>
      </c>
      <c r="AI6927" s="1">
        <v>3645</v>
      </c>
      <c r="AJ6927" s="1">
        <v>16043.709119536101</v>
      </c>
      <c r="AK6927" s="1">
        <v>5196</v>
      </c>
      <c r="AL6927" s="1">
        <v>291835.15625</v>
      </c>
      <c r="AM6927" s="1">
        <v>221277.484375</v>
      </c>
      <c r="AN6927" s="1">
        <v>70557.6875</v>
      </c>
      <c r="AO6927" t="s">
        <v>19737</v>
      </c>
    </row>
    <row r="6928" spans="1:41" x14ac:dyDescent="0.25">
      <c r="A6928" s="1">
        <v>2024</v>
      </c>
      <c r="B6928" t="s">
        <v>5439</v>
      </c>
      <c r="C6928" t="s">
        <v>7146</v>
      </c>
      <c r="D6928" t="s">
        <v>7248</v>
      </c>
      <c r="E6928" t="s">
        <v>8069</v>
      </c>
      <c r="F6928" t="s">
        <v>10127</v>
      </c>
      <c r="G6928" t="s">
        <v>12270</v>
      </c>
      <c r="H6928" t="s">
        <v>12762</v>
      </c>
      <c r="I6928" s="1">
        <v>5106.956283880947</v>
      </c>
      <c r="J6928" s="1">
        <v>10596.007785151234</v>
      </c>
      <c r="K6928" s="1">
        <v>981.55563864993997</v>
      </c>
      <c r="L6928" s="1">
        <v>1951.7095377323712</v>
      </c>
      <c r="M6928" s="1">
        <v>4441.3279800838582</v>
      </c>
      <c r="N6928" s="1">
        <v>2575.7708964269523</v>
      </c>
      <c r="O6928" s="1">
        <v>4663.5350466319887</v>
      </c>
      <c r="P6928" s="1">
        <v>4988.7931419648721</v>
      </c>
      <c r="Q6928" s="1">
        <v>1793.9527307136736</v>
      </c>
      <c r="R6928" s="1">
        <v>2881.6080207276959</v>
      </c>
      <c r="S6928" s="1">
        <v>4142.6658250714781</v>
      </c>
      <c r="T6928" s="1">
        <v>6483.3421070147497</v>
      </c>
      <c r="U6928" s="1">
        <v>838.37411339310813</v>
      </c>
      <c r="V6928" s="1">
        <v>5449.3608227063633</v>
      </c>
      <c r="W6928" s="1">
        <v>1904.0513841577895</v>
      </c>
      <c r="X6928" s="1">
        <v>8818.4847883409257</v>
      </c>
      <c r="Y6928" s="1">
        <v>29823.373692267851</v>
      </c>
      <c r="Z6928" s="1">
        <v>3801.6976734408904</v>
      </c>
      <c r="AA6928" s="1">
        <v>47577.490161241789</v>
      </c>
      <c r="AB6928" s="1">
        <v>925.55297665658838</v>
      </c>
      <c r="AC6928" s="1">
        <v>3922.4219747439238</v>
      </c>
      <c r="AD6928" s="1">
        <v>9044.1850223457368</v>
      </c>
      <c r="AE6928" s="1">
        <v>6295.5487494322533</v>
      </c>
      <c r="AF6928" s="1">
        <v>7511.4370807311798</v>
      </c>
      <c r="AG6928" s="1">
        <v>39534.973041534082</v>
      </c>
      <c r="AH6928" s="1">
        <v>8599.5590740889311</v>
      </c>
      <c r="AI6928" s="1">
        <v>2350.7704225951757</v>
      </c>
      <c r="AJ6928" s="1">
        <v>15780.671483864759</v>
      </c>
      <c r="AK6928" s="1">
        <v>5886.6923274705669</v>
      </c>
      <c r="AL6928" s="1">
        <v>248671.859375</v>
      </c>
      <c r="AM6928" s="1">
        <v>190430.140625</v>
      </c>
      <c r="AN6928" s="1">
        <v>58241.71875</v>
      </c>
      <c r="AO6928" t="s">
        <v>19738</v>
      </c>
    </row>
    <row r="6929" spans="1:41" x14ac:dyDescent="0.25">
      <c r="A6929" s="1">
        <v>2024</v>
      </c>
      <c r="B6929" t="s">
        <v>5439</v>
      </c>
      <c r="C6929" t="s">
        <v>7146</v>
      </c>
      <c r="D6929" t="s">
        <v>7248</v>
      </c>
      <c r="E6929" t="s">
        <v>8069</v>
      </c>
      <c r="F6929" t="s">
        <v>10127</v>
      </c>
      <c r="G6929" t="s">
        <v>12271</v>
      </c>
      <c r="H6929" t="s">
        <v>12762</v>
      </c>
      <c r="I6929" s="1">
        <v>5571.5668121496064</v>
      </c>
      <c r="J6929" s="1">
        <v>11887.771000000001</v>
      </c>
      <c r="K6929" s="1">
        <v>1105.232943076815</v>
      </c>
      <c r="L6929" s="1">
        <v>2124.1835999999998</v>
      </c>
      <c r="M6929" s="1">
        <v>4867.1865185632732</v>
      </c>
      <c r="N6929" s="1">
        <v>2855.9800110378928</v>
      </c>
      <c r="O6929" s="1">
        <v>5341</v>
      </c>
      <c r="P6929" s="1">
        <v>6192</v>
      </c>
      <c r="Q6929" s="1">
        <v>2191.0533929172639</v>
      </c>
      <c r="R6929" s="1">
        <v>3351.1861190791001</v>
      </c>
      <c r="S6929" s="1">
        <v>5131.3889391928524</v>
      </c>
      <c r="T6929" s="1">
        <v>8181.4728116025017</v>
      </c>
      <c r="U6929" s="1">
        <v>914.25771238160723</v>
      </c>
      <c r="V6929" s="1">
        <v>5944</v>
      </c>
      <c r="W6929" s="1">
        <v>2035.678853151343</v>
      </c>
      <c r="X6929" s="1">
        <v>10632.596675024521</v>
      </c>
      <c r="Y6929" s="1">
        <v>35668.491999999977</v>
      </c>
      <c r="Z6929" s="1">
        <v>4710.3850000000002</v>
      </c>
      <c r="AA6929" s="1">
        <v>52990.035398943313</v>
      </c>
      <c r="AB6929" s="1">
        <v>828</v>
      </c>
      <c r="AC6929" s="1">
        <v>4552.4403145493161</v>
      </c>
      <c r="AD6929" s="1">
        <v>11762.882789664</v>
      </c>
      <c r="AE6929" s="1">
        <v>6730.7613464808546</v>
      </c>
      <c r="AF6929" s="1">
        <v>8175.2569687624182</v>
      </c>
      <c r="AG6929" s="1">
        <v>45858</v>
      </c>
      <c r="AH6929" s="1">
        <v>10970.508683986451</v>
      </c>
      <c r="AI6929" s="1">
        <v>2513.2796718127202</v>
      </c>
      <c r="AJ6929" s="1">
        <v>19971.8772143149</v>
      </c>
      <c r="AK6929" s="1">
        <v>7766.2161292354413</v>
      </c>
      <c r="AL6929" s="1">
        <v>290824.6875</v>
      </c>
      <c r="AM6929" s="1">
        <v>219689.234375</v>
      </c>
      <c r="AN6929" s="1">
        <v>71135.4453125</v>
      </c>
      <c r="AO6929" t="s">
        <v>19739</v>
      </c>
    </row>
    <row r="6930" spans="1:41" x14ac:dyDescent="0.25">
      <c r="A6930" s="1">
        <v>2024</v>
      </c>
      <c r="B6930" t="s">
        <v>5440</v>
      </c>
      <c r="C6930" t="s">
        <v>7146</v>
      </c>
      <c r="D6930" t="s">
        <v>7248</v>
      </c>
      <c r="E6930" t="s">
        <v>8069</v>
      </c>
      <c r="F6930" t="s">
        <v>10127</v>
      </c>
      <c r="G6930" t="s">
        <v>12271</v>
      </c>
      <c r="H6930" t="s">
        <v>12762</v>
      </c>
      <c r="I6930" s="1">
        <v>6569.2807790400002</v>
      </c>
      <c r="J6930" s="1">
        <v>20616.942580527211</v>
      </c>
      <c r="K6930" s="1">
        <v>816.46785019999993</v>
      </c>
      <c r="L6930" s="1">
        <v>1667.729830510074</v>
      </c>
      <c r="M6930" s="1">
        <v>5747.7147696000002</v>
      </c>
      <c r="N6930" s="1">
        <v>4067.7794560000011</v>
      </c>
      <c r="O6930" s="1">
        <v>6175.9699965611444</v>
      </c>
      <c r="P6930" s="1">
        <v>4990.1407046488939</v>
      </c>
      <c r="Q6930" s="1">
        <v>1827.359657629213</v>
      </c>
      <c r="R6930" s="1">
        <v>3774.448219388536</v>
      </c>
      <c r="S6930" s="1">
        <v>7438.0083576911984</v>
      </c>
      <c r="T6930" s="1">
        <v>6661.0505308924121</v>
      </c>
      <c r="U6930" s="1">
        <v>650.75516213330866</v>
      </c>
      <c r="V6930" s="1">
        <v>6891</v>
      </c>
      <c r="W6930" s="1">
        <v>2717.9871537600002</v>
      </c>
      <c r="X6930" s="1">
        <v>10781</v>
      </c>
      <c r="Y6930" s="1">
        <v>30882.29759859162</v>
      </c>
      <c r="Z6930" s="1">
        <v>5525.5375932053894</v>
      </c>
      <c r="AA6930" s="1">
        <v>44776</v>
      </c>
      <c r="AB6930" s="1">
        <v>1933</v>
      </c>
      <c r="AC6930" s="1">
        <v>3805.2679856862301</v>
      </c>
      <c r="AD6930" s="1">
        <v>13216.15455637356</v>
      </c>
      <c r="AE6930" s="1">
        <v>6457.7902665600004</v>
      </c>
      <c r="AF6930" s="1">
        <v>10919.800775969279</v>
      </c>
      <c r="AG6930" s="1">
        <v>65273</v>
      </c>
      <c r="AH6930" s="1">
        <v>9569.4110023157191</v>
      </c>
      <c r="AI6930" s="1">
        <v>3589.3450425600008</v>
      </c>
      <c r="AJ6930" s="1">
        <v>18142.439070098259</v>
      </c>
      <c r="AK6930" s="1">
        <v>5115</v>
      </c>
      <c r="AL6930" s="1">
        <v>310598.6875</v>
      </c>
      <c r="AM6930" s="1">
        <v>236837.578125</v>
      </c>
      <c r="AN6930" s="1">
        <v>73761.109375</v>
      </c>
      <c r="AO6930" t="s">
        <v>19740</v>
      </c>
    </row>
    <row r="6931" spans="1:41" x14ac:dyDescent="0.25">
      <c r="A6931" s="1">
        <v>2024</v>
      </c>
      <c r="B6931" t="s">
        <v>5441</v>
      </c>
      <c r="C6931" t="s">
        <v>7146</v>
      </c>
      <c r="D6931" t="s">
        <v>7248</v>
      </c>
      <c r="E6931" t="s">
        <v>8069</v>
      </c>
      <c r="F6931" t="s">
        <v>10127</v>
      </c>
      <c r="G6931" t="s">
        <v>12271</v>
      </c>
      <c r="H6931" t="s">
        <v>12762</v>
      </c>
      <c r="I6931" s="1">
        <v>6545</v>
      </c>
      <c r="J6931" s="1">
        <v>19756.838041682899</v>
      </c>
      <c r="K6931" s="1">
        <v>892.33048775294742</v>
      </c>
      <c r="L6931" s="1">
        <v>1662.6525391800001</v>
      </c>
      <c r="M6931" s="1">
        <v>7338.2518854572572</v>
      </c>
      <c r="N6931" s="1">
        <v>3674.7718538162599</v>
      </c>
      <c r="O6931" s="1">
        <v>5212.6431359400003</v>
      </c>
      <c r="P6931" s="1">
        <v>5157.9924798499997</v>
      </c>
      <c r="Q6931" s="1">
        <v>1919</v>
      </c>
      <c r="R6931" s="1">
        <v>3988.4764019137319</v>
      </c>
      <c r="S6931" s="1">
        <v>6588.397170178182</v>
      </c>
      <c r="T6931" s="1">
        <v>7694.0201924729336</v>
      </c>
      <c r="U6931" s="1">
        <v>814.63319999999999</v>
      </c>
      <c r="V6931" s="1">
        <v>7430</v>
      </c>
      <c r="W6931" s="1">
        <v>2712.2706575999991</v>
      </c>
      <c r="X6931" s="1">
        <v>11753.667079420629</v>
      </c>
      <c r="Y6931" s="1">
        <v>28476.597405934051</v>
      </c>
      <c r="Z6931" s="1">
        <v>4728.7272264191188</v>
      </c>
      <c r="AA6931" s="1">
        <v>50293</v>
      </c>
      <c r="AB6931" s="1">
        <v>1602.071990749999</v>
      </c>
      <c r="AC6931" s="1">
        <v>4574.4480600000006</v>
      </c>
      <c r="AD6931" s="1">
        <v>10244.687016985999</v>
      </c>
      <c r="AE6931" s="1">
        <v>6371.4096</v>
      </c>
      <c r="AF6931" s="1">
        <v>12892.65748096184</v>
      </c>
      <c r="AG6931" s="1">
        <v>56242.850386553997</v>
      </c>
      <c r="AH6931" s="1">
        <v>9817.6950399999987</v>
      </c>
      <c r="AI6931" s="1">
        <v>3792.2579999999998</v>
      </c>
      <c r="AJ6931" s="1">
        <v>16761.181345893769</v>
      </c>
      <c r="AK6931" s="1">
        <v>5407</v>
      </c>
      <c r="AL6931" s="1">
        <v>304345.53125</v>
      </c>
      <c r="AM6931" s="1">
        <v>231290.234375</v>
      </c>
      <c r="AN6931" s="1">
        <v>73055.296875</v>
      </c>
      <c r="AO6931" t="s">
        <v>19741</v>
      </c>
    </row>
    <row r="6932" spans="1:41" x14ac:dyDescent="0.25">
      <c r="A6932" s="1">
        <v>2024</v>
      </c>
      <c r="B6932" t="s">
        <v>5442</v>
      </c>
      <c r="C6932" t="s">
        <v>7146</v>
      </c>
      <c r="D6932" t="s">
        <v>7248</v>
      </c>
      <c r="E6932" t="s">
        <v>8069</v>
      </c>
      <c r="F6932" t="s">
        <v>10127</v>
      </c>
      <c r="G6932" t="s">
        <v>12271</v>
      </c>
      <c r="H6932" t="s">
        <v>12762</v>
      </c>
      <c r="I6932" s="1">
        <v>5454.96</v>
      </c>
      <c r="J6932" s="1">
        <v>12542.498807511251</v>
      </c>
      <c r="K6932" s="1">
        <v>1244.7735568632361</v>
      </c>
      <c r="L6932" s="1">
        <v>1666.9522177616759</v>
      </c>
      <c r="M6932" s="1">
        <v>4950.963109659072</v>
      </c>
      <c r="N6932" s="1">
        <v>3124.6117004007478</v>
      </c>
      <c r="O6932" s="1">
        <v>6813.5673674217696</v>
      </c>
      <c r="P6932" s="1">
        <v>5424.1714072000004</v>
      </c>
      <c r="Q6932" s="1">
        <v>1821.5029590960289</v>
      </c>
      <c r="R6932" s="1">
        <v>3636.1774767406591</v>
      </c>
      <c r="S6932" s="1">
        <v>4547.5460222694537</v>
      </c>
      <c r="T6932" s="1">
        <v>7129.0364965830559</v>
      </c>
      <c r="U6932" s="1">
        <v>896.33109057020306</v>
      </c>
      <c r="V6932" s="1">
        <v>7171</v>
      </c>
      <c r="W6932" s="1">
        <v>2249.0599342013129</v>
      </c>
      <c r="X6932" s="1">
        <v>8482.8139184564043</v>
      </c>
      <c r="Y6932" s="1">
        <v>31365.979650000008</v>
      </c>
      <c r="Z6932" s="1">
        <v>4817.6424057770218</v>
      </c>
      <c r="AA6932" s="1">
        <v>51827.831388859857</v>
      </c>
      <c r="AB6932" s="1">
        <v>0</v>
      </c>
      <c r="AC6932" s="1">
        <v>4087.6745099999998</v>
      </c>
      <c r="AD6932" s="1">
        <v>10174.978016711961</v>
      </c>
      <c r="AE6932" s="1">
        <v>7193.5063959369027</v>
      </c>
      <c r="AF6932" s="1">
        <v>8363.5696916764773</v>
      </c>
      <c r="AG6932" s="1">
        <v>49306.433794832628</v>
      </c>
      <c r="AH6932" s="1">
        <v>9013.2113691905088</v>
      </c>
      <c r="AI6932" s="1">
        <v>2602.2554852060321</v>
      </c>
      <c r="AJ6932" s="1">
        <v>24514.27834175411</v>
      </c>
      <c r="AK6932" s="1">
        <v>5737.773750179229</v>
      </c>
      <c r="AL6932" s="1">
        <v>286161.09375</v>
      </c>
      <c r="AM6932" s="1">
        <v>223215.109375</v>
      </c>
      <c r="AN6932" s="1">
        <v>62945.9765625</v>
      </c>
      <c r="AO6932" t="s">
        <v>19742</v>
      </c>
    </row>
    <row r="6933" spans="1:41" x14ac:dyDescent="0.25">
      <c r="A6933" s="1">
        <v>2024</v>
      </c>
      <c r="B6933" t="s">
        <v>5443</v>
      </c>
      <c r="C6933" t="s">
        <v>7146</v>
      </c>
      <c r="D6933" t="s">
        <v>7248</v>
      </c>
      <c r="E6933" t="s">
        <v>8069</v>
      </c>
      <c r="F6933" t="s">
        <v>10127</v>
      </c>
      <c r="G6933" t="s">
        <v>12271</v>
      </c>
      <c r="H6933" t="s">
        <v>12762</v>
      </c>
      <c r="I6933" s="1">
        <v>6745.7172211200004</v>
      </c>
      <c r="J6933" s="1">
        <v>19886.63546237264</v>
      </c>
      <c r="K6933" s="1">
        <v>904.02635258347902</v>
      </c>
      <c r="L6933" s="1">
        <v>1716.347013117912</v>
      </c>
      <c r="M6933" s="1">
        <v>7064.1459200000008</v>
      </c>
      <c r="N6933" s="1">
        <v>4231.6996262800794</v>
      </c>
      <c r="O6933" s="1">
        <v>5969.0798008872498</v>
      </c>
      <c r="P6933" s="1">
        <v>5031.1001621883815</v>
      </c>
      <c r="Q6933" s="1">
        <v>1710.6442306855979</v>
      </c>
      <c r="R6933" s="1">
        <v>3985.705808622964</v>
      </c>
      <c r="S6933" s="1">
        <v>6586.8615282341834</v>
      </c>
      <c r="T6933" s="1">
        <v>6723.39289068174</v>
      </c>
      <c r="U6933" s="1">
        <v>828.48508559999993</v>
      </c>
      <c r="V6933" s="1">
        <v>6882</v>
      </c>
      <c r="W6933" s="1">
        <v>2186</v>
      </c>
      <c r="X6933" s="1">
        <v>11710.72746261865</v>
      </c>
      <c r="Y6933" s="1">
        <v>28143.344842918719</v>
      </c>
      <c r="Z6933" s="1">
        <v>4938.5686141840888</v>
      </c>
      <c r="AA6933" s="1">
        <v>44745</v>
      </c>
      <c r="AB6933" s="1">
        <v>1791.3191039999999</v>
      </c>
      <c r="AC6933" s="1">
        <v>4077.1617799999999</v>
      </c>
      <c r="AD6933" s="1">
        <v>10827.95303599097</v>
      </c>
      <c r="AE6933" s="1">
        <v>6483.1423347161508</v>
      </c>
      <c r="AF6933" s="1">
        <v>13019.536110513969</v>
      </c>
      <c r="AG6933" s="1">
        <v>66469</v>
      </c>
      <c r="AH6933" s="1">
        <v>10115.39133031145</v>
      </c>
      <c r="AI6933" s="1">
        <v>4585.4797680000001</v>
      </c>
      <c r="AJ6933" s="1">
        <v>17809.80662082705</v>
      </c>
      <c r="AK6933" s="1">
        <v>5124</v>
      </c>
      <c r="AL6933" s="1">
        <v>310292.25</v>
      </c>
      <c r="AM6933" s="1">
        <v>236703.890625</v>
      </c>
      <c r="AN6933" s="1">
        <v>73588.375</v>
      </c>
      <c r="AO6933" t="s">
        <v>19743</v>
      </c>
    </row>
    <row r="6934" spans="1:41" x14ac:dyDescent="0.25">
      <c r="A6934" s="1">
        <v>2024</v>
      </c>
      <c r="B6934" t="s">
        <v>5444</v>
      </c>
      <c r="C6934" t="s">
        <v>7146</v>
      </c>
      <c r="D6934" t="s">
        <v>7248</v>
      </c>
      <c r="E6934" t="s">
        <v>8069</v>
      </c>
      <c r="F6934" t="s">
        <v>10127</v>
      </c>
      <c r="G6934" t="s">
        <v>12271</v>
      </c>
      <c r="H6934" t="s">
        <v>12762</v>
      </c>
      <c r="I6934" s="1">
        <v>5616.6903764758972</v>
      </c>
      <c r="J6934" s="1">
        <v>18016.046544836929</v>
      </c>
      <c r="K6934" s="1">
        <v>872</v>
      </c>
      <c r="L6934" s="1">
        <v>1489.0128937657589</v>
      </c>
      <c r="M6934" s="1">
        <v>5145.0165429119997</v>
      </c>
      <c r="N6934" s="1">
        <v>4057.2766519334168</v>
      </c>
      <c r="O6934" s="1">
        <v>6617.549129995411</v>
      </c>
      <c r="P6934" s="1">
        <v>4899.3388427878399</v>
      </c>
      <c r="Q6934" s="1">
        <v>1891.7994412701039</v>
      </c>
      <c r="R6934" s="1">
        <v>3282.2053908323151</v>
      </c>
      <c r="S6934" s="1">
        <v>6337.217237324021</v>
      </c>
      <c r="T6934" s="1">
        <v>6689.6727870773157</v>
      </c>
      <c r="U6934" s="1">
        <v>815.56682403098898</v>
      </c>
      <c r="V6934" s="1">
        <v>7349</v>
      </c>
      <c r="W6934" s="1">
        <v>2413.5206357952002</v>
      </c>
      <c r="X6934" s="1">
        <v>10363.330400000001</v>
      </c>
      <c r="Y6934" s="1">
        <v>30622.320570956781</v>
      </c>
      <c r="Z6934" s="1">
        <v>5524.125733805251</v>
      </c>
      <c r="AA6934" s="1">
        <v>44064</v>
      </c>
      <c r="AB6934" s="1">
        <v>1933</v>
      </c>
      <c r="AC6934" s="1">
        <v>3920.5312863316649</v>
      </c>
      <c r="AD6934" s="1">
        <v>11209.03404708211</v>
      </c>
      <c r="AE6934" s="1">
        <v>6414.4929801600001</v>
      </c>
      <c r="AF6934" s="1">
        <v>10864.04112012776</v>
      </c>
      <c r="AG6934" s="1">
        <v>65026</v>
      </c>
      <c r="AH6934" s="1">
        <v>9120.9542627002793</v>
      </c>
      <c r="AI6934" s="1">
        <v>2939.0630981183999</v>
      </c>
      <c r="AJ6934" s="1">
        <v>17577.37880408654</v>
      </c>
      <c r="AK6934" s="1">
        <v>5179</v>
      </c>
      <c r="AL6934" s="1">
        <v>300249.21875</v>
      </c>
      <c r="AM6934" s="1">
        <v>231429.84375</v>
      </c>
      <c r="AN6934" s="1">
        <v>68819.359375</v>
      </c>
      <c r="AO6934" t="s">
        <v>19744</v>
      </c>
    </row>
    <row r="6935" spans="1:41" x14ac:dyDescent="0.25">
      <c r="A6935" s="1">
        <v>2024</v>
      </c>
      <c r="B6935" t="s">
        <v>5445</v>
      </c>
      <c r="C6935" t="s">
        <v>7146</v>
      </c>
      <c r="D6935" t="s">
        <v>7248</v>
      </c>
      <c r="E6935" t="s">
        <v>8069</v>
      </c>
      <c r="F6935" t="s">
        <v>10127</v>
      </c>
      <c r="G6935" t="s">
        <v>12271</v>
      </c>
      <c r="H6935" t="s">
        <v>12762</v>
      </c>
      <c r="I6935" s="1">
        <v>5454.893832447985</v>
      </c>
      <c r="J6935" s="1">
        <v>20782.373753438111</v>
      </c>
      <c r="K6935" s="1">
        <v>1266.2057300896149</v>
      </c>
      <c r="L6935" s="1">
        <v>1462.8043</v>
      </c>
      <c r="M6935" s="1">
        <v>4808.933699861549</v>
      </c>
      <c r="N6935" s="1">
        <v>3578.435725146388</v>
      </c>
      <c r="O6935" s="1">
        <v>6619.534271188224</v>
      </c>
      <c r="P6935" s="1">
        <v>5601.1587239605342</v>
      </c>
      <c r="Q6935" s="1">
        <v>1740.149440405801</v>
      </c>
      <c r="R6935" s="1">
        <v>3328.2665690841168</v>
      </c>
      <c r="S6935" s="1">
        <v>5990</v>
      </c>
      <c r="T6935" s="1">
        <v>6145.4683219236476</v>
      </c>
      <c r="U6935" s="1">
        <v>815.56682403098898</v>
      </c>
      <c r="V6935" s="1">
        <v>7657</v>
      </c>
      <c r="W6935" s="1">
        <v>2319.9808753774009</v>
      </c>
      <c r="X6935" s="1">
        <v>7812.1887024343687</v>
      </c>
      <c r="Y6935" s="1">
        <v>28941.271274821691</v>
      </c>
      <c r="Z6935" s="1">
        <v>4621</v>
      </c>
      <c r="AA6935" s="1">
        <v>44064</v>
      </c>
      <c r="AB6935" s="1">
        <v>653.76</v>
      </c>
      <c r="AC6935" s="1">
        <v>4057.4526999999998</v>
      </c>
      <c r="AD6935" s="1">
        <v>10052.87062341429</v>
      </c>
      <c r="AE6935" s="1">
        <v>6954.6723282857956</v>
      </c>
      <c r="AF6935" s="1">
        <v>8476.3471463434416</v>
      </c>
      <c r="AG6935" s="1">
        <v>52960</v>
      </c>
      <c r="AH6935" s="1">
        <v>6679</v>
      </c>
      <c r="AI6935" s="1">
        <v>2959.5548378257931</v>
      </c>
      <c r="AJ6935" s="1">
        <v>17095</v>
      </c>
      <c r="AK6935" s="1">
        <v>5125.8510480302957</v>
      </c>
      <c r="AL6935" s="1">
        <v>278023.78125</v>
      </c>
      <c r="AM6935" s="1">
        <v>217590.390625</v>
      </c>
      <c r="AN6935" s="1">
        <v>60433.3515625</v>
      </c>
      <c r="AO6935" t="s">
        <v>19745</v>
      </c>
    </row>
    <row r="6936" spans="1:41" x14ac:dyDescent="0.25">
      <c r="A6936" s="1">
        <v>2024</v>
      </c>
      <c r="B6936" t="s">
        <v>5446</v>
      </c>
      <c r="C6936" t="s">
        <v>7146</v>
      </c>
      <c r="D6936" t="s">
        <v>7248</v>
      </c>
      <c r="E6936" t="s">
        <v>8069</v>
      </c>
      <c r="F6936" t="s">
        <v>10127</v>
      </c>
      <c r="G6936" t="s">
        <v>12271</v>
      </c>
      <c r="H6936" t="s">
        <v>12762</v>
      </c>
      <c r="I6936" s="1">
        <v>5454.8997640713333</v>
      </c>
      <c r="J6936" s="1">
        <v>15383.5580803336</v>
      </c>
      <c r="K6936" s="1">
        <v>1157.248986506557</v>
      </c>
      <c r="L6936" s="1">
        <v>1484.0827569865039</v>
      </c>
      <c r="M6936" s="1">
        <v>4502.8542344142079</v>
      </c>
      <c r="N6936" s="1">
        <v>3560.0376650000012</v>
      </c>
      <c r="O6936" s="1">
        <v>6619.5766968081098</v>
      </c>
      <c r="P6936" s="1">
        <v>5852.7999999999993</v>
      </c>
      <c r="Q6936" s="1">
        <v>1828.913191235971</v>
      </c>
      <c r="R6936" s="1">
        <v>3229.705055085451</v>
      </c>
      <c r="S6936" s="1">
        <v>5205.7044526439913</v>
      </c>
      <c r="T6936" s="1">
        <v>6470.0688161277794</v>
      </c>
      <c r="U6936" s="1">
        <v>761.32834301251307</v>
      </c>
      <c r="V6936" s="1">
        <v>157</v>
      </c>
      <c r="W6936" s="1">
        <v>2226.4396542913219</v>
      </c>
      <c r="X6936" s="1">
        <v>6747.3796117718712</v>
      </c>
      <c r="Y6936" s="1">
        <v>30955.607949999991</v>
      </c>
      <c r="Z6936" s="1">
        <v>4661.0739365750233</v>
      </c>
      <c r="AA6936" s="1">
        <v>46733.142772359657</v>
      </c>
      <c r="AB6936" s="1">
        <v>653</v>
      </c>
      <c r="AC6936" s="1">
        <v>4078.138469999999</v>
      </c>
      <c r="AD6936" s="1">
        <v>10174.326558496299</v>
      </c>
      <c r="AE6936" s="1">
        <v>6590.0096753039206</v>
      </c>
      <c r="AF6936" s="1">
        <v>7923.9496345500665</v>
      </c>
      <c r="AG6936" s="1">
        <v>50061.563458859891</v>
      </c>
      <c r="AH6936" s="1">
        <v>9029.3679631417399</v>
      </c>
      <c r="AI6936" s="1">
        <v>3230.1040974297762</v>
      </c>
      <c r="AJ6936" s="1">
        <v>17018.105660856279</v>
      </c>
      <c r="AK6936" s="1">
        <v>5088.6649180913919</v>
      </c>
      <c r="AL6936" s="1">
        <v>266838.6875</v>
      </c>
      <c r="AM6936" s="1">
        <v>205733.90625</v>
      </c>
      <c r="AN6936" s="1">
        <v>61104.73828125</v>
      </c>
      <c r="AO6936" t="s">
        <v>19746</v>
      </c>
    </row>
    <row r="6937" spans="1:41" x14ac:dyDescent="0.25">
      <c r="A6937" s="1">
        <v>2024</v>
      </c>
      <c r="B6937" t="s">
        <v>5447</v>
      </c>
      <c r="C6937" t="s">
        <v>7146</v>
      </c>
      <c r="D6937" t="s">
        <v>7248</v>
      </c>
      <c r="E6937" t="s">
        <v>8070</v>
      </c>
      <c r="F6937" t="s">
        <v>10128</v>
      </c>
      <c r="G6937" t="s">
        <v>12272</v>
      </c>
      <c r="H6937" t="s">
        <v>12762</v>
      </c>
      <c r="I6937" s="1">
        <v>9362.1893110023921</v>
      </c>
      <c r="J6937" s="1">
        <v>7824.1818442062513</v>
      </c>
      <c r="K6937" s="1">
        <v>1820.2327342374438</v>
      </c>
      <c r="L6937" s="1">
        <v>2393.2244570445046</v>
      </c>
      <c r="M6937" s="1">
        <v>7493.3164581758065</v>
      </c>
      <c r="N6937" s="1">
        <v>8420.7398138978024</v>
      </c>
      <c r="O6937" s="1">
        <v>5208.9300166957682</v>
      </c>
      <c r="P6937" s="1">
        <v>3276.7662588508369</v>
      </c>
      <c r="Q6937" s="1">
        <v>5075.0767580887605</v>
      </c>
      <c r="R6937" s="1">
        <v>6030.7842530530597</v>
      </c>
      <c r="S6937" s="1">
        <v>14400.38661555394</v>
      </c>
      <c r="T6937" s="1">
        <v>6046.4139300223778</v>
      </c>
      <c r="U6937" s="1">
        <v>1446.123884645905</v>
      </c>
      <c r="V6937" s="1">
        <v>5631.8026891065574</v>
      </c>
      <c r="W6937" s="1">
        <v>3198.7480145924837</v>
      </c>
      <c r="X6937" s="1">
        <v>9071.9614423613184</v>
      </c>
      <c r="Y6937" s="1">
        <v>34088.400009167635</v>
      </c>
      <c r="Z6937" s="1">
        <v>2920.4637940120615</v>
      </c>
      <c r="AA6937" s="1">
        <v>42155.729408511594</v>
      </c>
      <c r="AB6937" s="1">
        <v>0</v>
      </c>
      <c r="AC6937" s="1">
        <v>7691.4843375270839</v>
      </c>
      <c r="AD6937" s="1">
        <v>5833.1622048056342</v>
      </c>
      <c r="AE6937" s="1">
        <v>9445.7574018121759</v>
      </c>
      <c r="AF6937" s="1">
        <v>31329.897801461575</v>
      </c>
      <c r="AG6937" s="1">
        <v>76495.750307745111</v>
      </c>
      <c r="AH6937" s="1">
        <v>13218.214644955051</v>
      </c>
      <c r="AI6937" s="1">
        <v>3140.7916045719926</v>
      </c>
      <c r="AJ6937" s="1">
        <v>18317.555661261715</v>
      </c>
      <c r="AK6937" s="1">
        <v>4335.0032634178451</v>
      </c>
      <c r="AL6937" s="1">
        <v>345673.09375</v>
      </c>
      <c r="AM6937" s="1">
        <v>271905.90625</v>
      </c>
      <c r="AN6937" s="1">
        <v>73767.1484375</v>
      </c>
      <c r="AO6937" t="s">
        <v>19747</v>
      </c>
    </row>
    <row r="6938" spans="1:41" x14ac:dyDescent="0.25">
      <c r="A6938" s="1">
        <v>2024</v>
      </c>
      <c r="B6938" t="s">
        <v>5448</v>
      </c>
      <c r="C6938" t="s">
        <v>7146</v>
      </c>
      <c r="D6938" t="s">
        <v>7248</v>
      </c>
      <c r="E6938" t="s">
        <v>8070</v>
      </c>
      <c r="F6938" t="s">
        <v>10128</v>
      </c>
      <c r="G6938" t="s">
        <v>12272</v>
      </c>
      <c r="H6938" t="s">
        <v>12762</v>
      </c>
      <c r="I6938" s="1">
        <v>7737.4751237702276</v>
      </c>
      <c r="J6938" s="1">
        <v>8637.0112002901424</v>
      </c>
      <c r="K6938" s="1">
        <v>2017.338354422375</v>
      </c>
      <c r="L6938" s="1">
        <v>2353.168854697753</v>
      </c>
      <c r="M6938" s="1">
        <v>9624.8397956991048</v>
      </c>
      <c r="N6938" s="1">
        <v>9546.5484809759328</v>
      </c>
      <c r="O6938" s="1">
        <v>5895.415644189653</v>
      </c>
      <c r="P6938" s="1">
        <v>6994.6801253760686</v>
      </c>
      <c r="Q6938" s="1">
        <v>3760.0831966767737</v>
      </c>
      <c r="R6938" s="1">
        <v>6426.1710950794777</v>
      </c>
      <c r="S6938" s="1">
        <v>8047.7282872957949</v>
      </c>
      <c r="T6938" s="1">
        <v>7425.3123953339764</v>
      </c>
      <c r="U6938" s="1">
        <v>1528.7407872746421</v>
      </c>
      <c r="V6938" s="1">
        <v>5716.3985867019655</v>
      </c>
      <c r="W6938" s="1">
        <v>4018.4043551219165</v>
      </c>
      <c r="X6938" s="1">
        <v>9608.1358480211256</v>
      </c>
      <c r="Y6938" s="1">
        <v>35921.040670133305</v>
      </c>
      <c r="Z6938" s="1">
        <v>2649.0893928059158</v>
      </c>
      <c r="AA6938" s="1">
        <v>53093.167542048323</v>
      </c>
      <c r="AB6938" s="1">
        <v>1517.8212102226805</v>
      </c>
      <c r="AC6938" s="1">
        <v>8973.113031363393</v>
      </c>
      <c r="AD6938" s="1">
        <v>6625.3955025194045</v>
      </c>
      <c r="AE6938" s="1">
        <v>10440.234971524795</v>
      </c>
      <c r="AF6938" s="1">
        <v>31463.66931752253</v>
      </c>
      <c r="AG6938" s="1">
        <v>79486.877234345025</v>
      </c>
      <c r="AH6938" s="1">
        <v>16321.491819567198</v>
      </c>
      <c r="AI6938" s="1">
        <v>3600.1845540317822</v>
      </c>
      <c r="AJ6938" s="1">
        <v>17343.01814208892</v>
      </c>
      <c r="AK6938" s="1">
        <v>4155.3859959819083</v>
      </c>
      <c r="AL6938" s="1">
        <v>370927.96875</v>
      </c>
      <c r="AM6938" s="1">
        <v>292070.5</v>
      </c>
      <c r="AN6938" s="1">
        <v>78857.453125</v>
      </c>
      <c r="AO6938" t="s">
        <v>19748</v>
      </c>
    </row>
    <row r="6939" spans="1:41" x14ac:dyDescent="0.25">
      <c r="A6939" s="1">
        <v>2024</v>
      </c>
      <c r="B6939" t="s">
        <v>5449</v>
      </c>
      <c r="C6939" t="s">
        <v>7146</v>
      </c>
      <c r="D6939" t="s">
        <v>7248</v>
      </c>
      <c r="E6939" t="s">
        <v>8070</v>
      </c>
      <c r="F6939" t="s">
        <v>10128</v>
      </c>
      <c r="G6939" t="s">
        <v>12272</v>
      </c>
      <c r="H6939" t="s">
        <v>12762</v>
      </c>
      <c r="I6939" s="1">
        <v>10534.915495939311</v>
      </c>
      <c r="J6939" s="1">
        <v>11047.408594188964</v>
      </c>
      <c r="K6939" s="1">
        <v>2011.8778226386269</v>
      </c>
      <c r="L6939" s="1">
        <v>1512.407219101889</v>
      </c>
      <c r="M6939" s="1">
        <v>7331.6445645315371</v>
      </c>
      <c r="N6939" s="1">
        <v>7155.4707717706551</v>
      </c>
      <c r="O6939" s="1">
        <v>6704.6699927369773</v>
      </c>
      <c r="P6939" s="1">
        <v>2500.5579816193094</v>
      </c>
      <c r="Q6939" s="1">
        <v>3364.6309900197234</v>
      </c>
      <c r="R6939" s="1">
        <v>5796.9014941704936</v>
      </c>
      <c r="S6939" s="1">
        <v>7353.7541167275285</v>
      </c>
      <c r="T6939" s="1">
        <v>6818.6873884120641</v>
      </c>
      <c r="U6939" s="1">
        <v>2051.1755134950035</v>
      </c>
      <c r="V6939" s="1">
        <v>6288.8418438043072</v>
      </c>
      <c r="W6939" s="1">
        <v>3000.7031124713112</v>
      </c>
      <c r="X6939" s="1">
        <v>9103.1592891931268</v>
      </c>
      <c r="Y6939" s="1">
        <v>34012.954074524969</v>
      </c>
      <c r="Z6939" s="1">
        <v>3948.1317796510511</v>
      </c>
      <c r="AA6939" s="1">
        <v>36631.028387594757</v>
      </c>
      <c r="AB6939" s="1">
        <v>1553.7664704742244</v>
      </c>
      <c r="AC6939" s="1">
        <v>7169.6821162745873</v>
      </c>
      <c r="AD6939" s="1">
        <v>5374.4670431942959</v>
      </c>
      <c r="AE6939" s="1">
        <v>9916.0388267388371</v>
      </c>
      <c r="AF6939" s="1">
        <v>30407.713597645314</v>
      </c>
      <c r="AG6939" s="1">
        <v>83022.549133137843</v>
      </c>
      <c r="AH6939" s="1">
        <v>16607.899776186336</v>
      </c>
      <c r="AI6939" s="1">
        <v>3145.5387395068115</v>
      </c>
      <c r="AJ6939" s="1">
        <v>22919.263177040812</v>
      </c>
      <c r="AK6939" s="1">
        <v>4494.8952129989457</v>
      </c>
      <c r="AL6939" s="1">
        <v>351780.75</v>
      </c>
      <c r="AM6939" s="1">
        <v>278279.65625</v>
      </c>
      <c r="AN6939" s="1">
        <v>73501.0703125</v>
      </c>
      <c r="AO6939" t="s">
        <v>19749</v>
      </c>
    </row>
    <row r="6940" spans="1:41" x14ac:dyDescent="0.25">
      <c r="A6940" s="1">
        <v>2024</v>
      </c>
      <c r="B6940" t="s">
        <v>5450</v>
      </c>
      <c r="C6940" t="s">
        <v>7146</v>
      </c>
      <c r="D6940" t="s">
        <v>7248</v>
      </c>
      <c r="E6940" t="s">
        <v>8070</v>
      </c>
      <c r="F6940" t="s">
        <v>10128</v>
      </c>
      <c r="G6940" t="s">
        <v>12272</v>
      </c>
      <c r="H6940" t="s">
        <v>12762</v>
      </c>
      <c r="I6940" s="1">
        <v>14354.19443</v>
      </c>
      <c r="J6940" s="1">
        <v>31851.395802926148</v>
      </c>
      <c r="K6940" s="1">
        <v>1774.7809</v>
      </c>
      <c r="L6940" s="1">
        <v>2960</v>
      </c>
      <c r="M6940" s="1">
        <v>12674.67215201099</v>
      </c>
      <c r="N6940" s="1">
        <v>10012.37664375</v>
      </c>
      <c r="O6940" s="1">
        <v>6594.941282163174</v>
      </c>
      <c r="P6940" s="1">
        <v>9457</v>
      </c>
      <c r="Q6940" s="1">
        <v>3442</v>
      </c>
      <c r="R6940" s="1">
        <v>6904.3980399999991</v>
      </c>
      <c r="S6940" s="1">
        <v>13657.8</v>
      </c>
      <c r="T6940" s="1">
        <v>8800</v>
      </c>
      <c r="U6940" s="1">
        <v>1443</v>
      </c>
      <c r="V6940" s="1">
        <v>5480</v>
      </c>
      <c r="W6940" s="1">
        <v>6542</v>
      </c>
      <c r="X6940" s="1">
        <v>16243.58189216684</v>
      </c>
      <c r="Y6940" s="1">
        <v>37234</v>
      </c>
      <c r="Z6940" s="1">
        <v>3494.140963922137</v>
      </c>
      <c r="AA6940" s="1">
        <v>50672</v>
      </c>
      <c r="AB6940" s="1">
        <v>2335.33</v>
      </c>
      <c r="AC6940" s="1">
        <v>9100.2112221116768</v>
      </c>
      <c r="AD6940" s="1">
        <v>4814.6580426596411</v>
      </c>
      <c r="AE6940" s="1">
        <v>12542</v>
      </c>
      <c r="AF6940" s="1">
        <v>29995</v>
      </c>
      <c r="AG6940" s="1">
        <v>83740.729414856323</v>
      </c>
      <c r="AH6940" s="1">
        <v>21044.959771999998</v>
      </c>
      <c r="AI6940" s="1">
        <v>9712.6504999999979</v>
      </c>
      <c r="AJ6940" s="1">
        <v>17938.522658159331</v>
      </c>
      <c r="AK6940" s="1">
        <v>4952</v>
      </c>
      <c r="AL6940" s="1">
        <v>439768.375</v>
      </c>
      <c r="AM6940" s="1">
        <v>330620.96875</v>
      </c>
      <c r="AN6940" s="1">
        <v>109147.3671875</v>
      </c>
      <c r="AO6940" t="s">
        <v>19750</v>
      </c>
    </row>
    <row r="6941" spans="1:41" x14ac:dyDescent="0.25">
      <c r="A6941" s="1">
        <v>2024</v>
      </c>
      <c r="B6941" t="s">
        <v>5451</v>
      </c>
      <c r="C6941" t="s">
        <v>7146</v>
      </c>
      <c r="D6941" t="s">
        <v>7248</v>
      </c>
      <c r="E6941" t="s">
        <v>8070</v>
      </c>
      <c r="F6941" t="s">
        <v>10128</v>
      </c>
      <c r="G6941" t="s">
        <v>12272</v>
      </c>
      <c r="H6941" t="s">
        <v>12762</v>
      </c>
      <c r="I6941" s="1">
        <v>14635.111954718945</v>
      </c>
      <c r="J6941" s="1">
        <v>6415.7428077268669</v>
      </c>
      <c r="K6941" s="1">
        <v>1983.9255968099483</v>
      </c>
      <c r="L6941" s="1">
        <v>3209.709301392521</v>
      </c>
      <c r="M6941" s="1">
        <v>9153.8108563520054</v>
      </c>
      <c r="N6941" s="1">
        <v>9541.6710947205338</v>
      </c>
      <c r="O6941" s="1">
        <v>5661.7353437674046</v>
      </c>
      <c r="P6941" s="1">
        <v>2438.3579997093252</v>
      </c>
      <c r="Q6941" s="1">
        <v>3545.1038198487336</v>
      </c>
      <c r="R6941" s="1">
        <v>6070.9231945425618</v>
      </c>
      <c r="S6941" s="1">
        <v>8180.1529161319122</v>
      </c>
      <c r="T6941" s="1">
        <v>6881.1195258069256</v>
      </c>
      <c r="U6941" s="1">
        <v>1553.801183246725</v>
      </c>
      <c r="V6941" s="1">
        <v>5767.9319638094503</v>
      </c>
      <c r="W6941" s="1">
        <v>3185.2924256557867</v>
      </c>
      <c r="X6941" s="1">
        <v>9523.016775753038</v>
      </c>
      <c r="Y6941" s="1">
        <v>36555.392551855279</v>
      </c>
      <c r="Z6941" s="1">
        <v>2588.7226697860751</v>
      </c>
      <c r="AA6941" s="1">
        <v>50883.68752982912</v>
      </c>
      <c r="AB6941" s="1">
        <v>1542.7026033663915</v>
      </c>
      <c r="AC6941" s="1">
        <v>8542.9809222005315</v>
      </c>
      <c r="AD6941" s="1">
        <v>5380.9278129561762</v>
      </c>
      <c r="AE6941" s="1">
        <v>10439.324235441925</v>
      </c>
      <c r="AF6941" s="1">
        <v>32174.935057040424</v>
      </c>
      <c r="AG6941" s="1">
        <v>78594.24375127336</v>
      </c>
      <c r="AH6941" s="1">
        <v>20005.922396851034</v>
      </c>
      <c r="AI6941" s="1">
        <v>3469.4160705923305</v>
      </c>
      <c r="AJ6941" s="1">
        <v>17436.653773126975</v>
      </c>
      <c r="AK6941" s="1">
        <v>4374.5599034503157</v>
      </c>
      <c r="AL6941" s="1">
        <v>369736.875</v>
      </c>
      <c r="AM6941" s="1">
        <v>290394.3125</v>
      </c>
      <c r="AN6941" s="1">
        <v>79342.5859375</v>
      </c>
      <c r="AO6941" t="s">
        <v>19751</v>
      </c>
    </row>
    <row r="6942" spans="1:41" x14ac:dyDescent="0.25">
      <c r="A6942" s="1">
        <v>2024</v>
      </c>
      <c r="B6942" t="s">
        <v>5452</v>
      </c>
      <c r="C6942" t="s">
        <v>7146</v>
      </c>
      <c r="D6942" t="s">
        <v>7248</v>
      </c>
      <c r="E6942" t="s">
        <v>8070</v>
      </c>
      <c r="F6942" t="s">
        <v>10128</v>
      </c>
      <c r="G6942" t="s">
        <v>12272</v>
      </c>
      <c r="H6942" t="s">
        <v>12762</v>
      </c>
      <c r="I6942" s="1">
        <v>13631.887538621504</v>
      </c>
      <c r="J6942" s="1">
        <v>31644.000726606668</v>
      </c>
      <c r="K6942" s="1">
        <v>1746.5710211000744</v>
      </c>
      <c r="L6942" s="1">
        <v>2466.3469688689729</v>
      </c>
      <c r="M6942" s="1">
        <v>11506.417297412816</v>
      </c>
      <c r="N6942" s="1">
        <v>9640.3251157359045</v>
      </c>
      <c r="O6942" s="1">
        <v>6376.2304388811453</v>
      </c>
      <c r="P6942" s="1">
        <v>8737.4236136674808</v>
      </c>
      <c r="Q6942" s="1">
        <v>3340.1233980425336</v>
      </c>
      <c r="R6942" s="1">
        <v>6549.2741084732288</v>
      </c>
      <c r="S6942" s="1">
        <v>14801.73836986248</v>
      </c>
      <c r="T6942" s="1">
        <v>8447.0866243051369</v>
      </c>
      <c r="U6942" s="1">
        <v>1504.2895581247592</v>
      </c>
      <c r="V6942" s="1">
        <v>6006.0303339520478</v>
      </c>
      <c r="W6942" s="1">
        <v>3212.0520694607872</v>
      </c>
      <c r="X6942" s="1">
        <v>17305.068820455585</v>
      </c>
      <c r="Y6942" s="1">
        <v>37450.436746320498</v>
      </c>
      <c r="Z6942" s="1">
        <v>3584.3457775215111</v>
      </c>
      <c r="AA6942" s="1">
        <v>53349.168888545595</v>
      </c>
      <c r="AB6942" s="1">
        <v>2553.3469029636126</v>
      </c>
      <c r="AC6942" s="1">
        <v>10128.614974386748</v>
      </c>
      <c r="AD6942" s="1">
        <v>8526.4342027382518</v>
      </c>
      <c r="AE6942" s="1">
        <v>11197.700819692642</v>
      </c>
      <c r="AF6942" s="1">
        <v>24177.955663273533</v>
      </c>
      <c r="AG6942" s="1">
        <v>78307.022075160203</v>
      </c>
      <c r="AH6942" s="1">
        <v>21997.832173115592</v>
      </c>
      <c r="AI6942" s="1">
        <v>5492.2755619000991</v>
      </c>
      <c r="AJ6942" s="1">
        <v>18806.08080656339</v>
      </c>
      <c r="AK6942" s="1">
        <v>4368.2059932634229</v>
      </c>
      <c r="AL6942" s="1">
        <v>426854.3125</v>
      </c>
      <c r="AM6942" s="1">
        <v>320521.03125</v>
      </c>
      <c r="AN6942" s="1">
        <v>106333.2578125</v>
      </c>
      <c r="AO6942" t="s">
        <v>19752</v>
      </c>
    </row>
    <row r="6943" spans="1:41" x14ac:dyDescent="0.25">
      <c r="A6943" s="1">
        <v>2024</v>
      </c>
      <c r="B6943" t="s">
        <v>5453</v>
      </c>
      <c r="C6943" t="s">
        <v>7146</v>
      </c>
      <c r="D6943" t="s">
        <v>7248</v>
      </c>
      <c r="E6943" t="s">
        <v>8070</v>
      </c>
      <c r="F6943" t="s">
        <v>10128</v>
      </c>
      <c r="G6943" t="s">
        <v>12272</v>
      </c>
      <c r="H6943" t="s">
        <v>12762</v>
      </c>
      <c r="I6943" s="1">
        <v>13699.87710258701</v>
      </c>
      <c r="J6943" s="1">
        <v>26747.256146332096</v>
      </c>
      <c r="K6943" s="1">
        <v>2032.6332660675275</v>
      </c>
      <c r="L6943" s="1">
        <v>2518.6864019385512</v>
      </c>
      <c r="M6943" s="1">
        <v>10775.275463770096</v>
      </c>
      <c r="N6943" s="1">
        <v>10970.439254382885</v>
      </c>
      <c r="O6943" s="1">
        <v>6322.0800291692394</v>
      </c>
      <c r="P6943" s="1">
        <v>8760.6483545688734</v>
      </c>
      <c r="Q6943" s="1">
        <v>3440.9543596078661</v>
      </c>
      <c r="R6943" s="1">
        <v>6503.7297164835536</v>
      </c>
      <c r="S6943" s="1">
        <v>14049.063322379967</v>
      </c>
      <c r="T6943" s="1">
        <v>8626.3459623408144</v>
      </c>
      <c r="U6943" s="1">
        <v>1585.8013236159459</v>
      </c>
      <c r="V6943" s="1">
        <v>5610.7407091584382</v>
      </c>
      <c r="W6943" s="1">
        <v>2355.4573406152163</v>
      </c>
      <c r="X6943" s="1">
        <v>15741.27346445353</v>
      </c>
      <c r="Y6943" s="1">
        <v>40937.435341762524</v>
      </c>
      <c r="Z6943" s="1">
        <v>3838.9853263588443</v>
      </c>
      <c r="AA6943" s="1">
        <v>52668.232755221201</v>
      </c>
      <c r="AB6943" s="1">
        <v>1943.2523060075532</v>
      </c>
      <c r="AC6943" s="1">
        <v>8631.5990432376984</v>
      </c>
      <c r="AD6943" s="1">
        <v>7053.7393842543615</v>
      </c>
      <c r="AE6943" s="1">
        <v>11598.321300978467</v>
      </c>
      <c r="AF6943" s="1">
        <v>29243.829359997773</v>
      </c>
      <c r="AG6943" s="1">
        <v>80961.614416374243</v>
      </c>
      <c r="AH6943" s="1">
        <v>17022.311667244263</v>
      </c>
      <c r="AI6943" s="1">
        <v>4924.7654134704981</v>
      </c>
      <c r="AJ6943" s="1">
        <v>17784.736016969713</v>
      </c>
      <c r="AK6943" s="1">
        <v>4324.5370297435502</v>
      </c>
      <c r="AL6943" s="1">
        <v>420673.625</v>
      </c>
      <c r="AM6943" s="1">
        <v>325502.90625</v>
      </c>
      <c r="AN6943" s="1">
        <v>95170.7421875</v>
      </c>
      <c r="AO6943" t="s">
        <v>19753</v>
      </c>
    </row>
    <row r="6944" spans="1:41" x14ac:dyDescent="0.25">
      <c r="A6944" s="1">
        <v>2024</v>
      </c>
      <c r="B6944" t="s">
        <v>5454</v>
      </c>
      <c r="C6944" t="s">
        <v>7146</v>
      </c>
      <c r="D6944" t="s">
        <v>7248</v>
      </c>
      <c r="E6944" t="s">
        <v>8070</v>
      </c>
      <c r="F6944" t="s">
        <v>10128</v>
      </c>
      <c r="G6944" t="s">
        <v>12272</v>
      </c>
      <c r="H6944" t="s">
        <v>12762</v>
      </c>
      <c r="I6944" s="1">
        <v>11808.369969789346</v>
      </c>
      <c r="J6944" s="1">
        <v>26506.004446233233</v>
      </c>
      <c r="K6944" s="1">
        <v>1918.073864991316</v>
      </c>
      <c r="L6944" s="1">
        <v>2004.1961257570849</v>
      </c>
      <c r="M6944" s="1">
        <v>10488.037988065962</v>
      </c>
      <c r="N6944" s="1">
        <v>9464.518971411555</v>
      </c>
      <c r="O6944" s="1">
        <v>6162.6987685715148</v>
      </c>
      <c r="P6944" s="1">
        <v>8212.1087017250047</v>
      </c>
      <c r="Q6944" s="1">
        <v>3823.0509337370081</v>
      </c>
      <c r="R6944" s="1">
        <v>6247.1897246188801</v>
      </c>
      <c r="S6944" s="1">
        <v>11146.217860407518</v>
      </c>
      <c r="T6944" s="1">
        <v>8492.3564650723947</v>
      </c>
      <c r="U6944" s="1">
        <v>1486.162381387669</v>
      </c>
      <c r="V6944" s="1">
        <v>5049.7674630436723</v>
      </c>
      <c r="W6944" s="1">
        <v>3880.5945362970092</v>
      </c>
      <c r="X6944" s="1">
        <v>14841.82600786749</v>
      </c>
      <c r="Y6944" s="1">
        <v>35114.832438516212</v>
      </c>
      <c r="Z6944" s="1">
        <v>3729.7198202910517</v>
      </c>
      <c r="AA6944" s="1">
        <v>50989.16976085279</v>
      </c>
      <c r="AB6944" s="1">
        <v>785.54297301919644</v>
      </c>
      <c r="AC6944" s="1">
        <v>8489.6538221849951</v>
      </c>
      <c r="AD6944" s="1">
        <v>7469.2419430319142</v>
      </c>
      <c r="AE6944" s="1">
        <v>10398.890491481146</v>
      </c>
      <c r="AF6944" s="1">
        <v>30678.637730074024</v>
      </c>
      <c r="AG6944" s="1">
        <v>80233.660792887706</v>
      </c>
      <c r="AH6944" s="1">
        <v>16549.47966130983</v>
      </c>
      <c r="AI6944" s="1">
        <v>4236.6243315129905</v>
      </c>
      <c r="AJ6944" s="1">
        <v>17643.932100746031</v>
      </c>
      <c r="AK6944" s="1">
        <v>4127.2852420251838</v>
      </c>
      <c r="AL6944" s="1">
        <v>401977.8125</v>
      </c>
      <c r="AM6944" s="1">
        <v>311879.875</v>
      </c>
      <c r="AN6944" s="1">
        <v>90097.984375</v>
      </c>
      <c r="AO6944" t="s">
        <v>19754</v>
      </c>
    </row>
    <row r="6945" spans="1:41" x14ac:dyDescent="0.25">
      <c r="A6945" s="1">
        <v>2024</v>
      </c>
      <c r="B6945" t="s">
        <v>5455</v>
      </c>
      <c r="C6945" t="s">
        <v>7146</v>
      </c>
      <c r="D6945" t="s">
        <v>7248</v>
      </c>
      <c r="E6945" t="s">
        <v>8070</v>
      </c>
      <c r="F6945" t="s">
        <v>10128</v>
      </c>
      <c r="G6945" t="s">
        <v>12273</v>
      </c>
      <c r="H6945" t="s">
        <v>12762</v>
      </c>
      <c r="I6945" s="1">
        <v>14642</v>
      </c>
      <c r="J6945" s="1">
        <v>29320.97209549863</v>
      </c>
      <c r="K6945" s="1">
        <v>1837.8707999999999</v>
      </c>
      <c r="L6945" s="1">
        <v>2696.236954100505</v>
      </c>
      <c r="M6945" s="1">
        <v>11289.86301118825</v>
      </c>
      <c r="N6945" s="1">
        <v>11494.345407999999</v>
      </c>
      <c r="O6945" s="1">
        <v>6623.9993320891481</v>
      </c>
      <c r="P6945" s="1">
        <v>9143.0814424020791</v>
      </c>
      <c r="Q6945" s="1">
        <v>3605.2816912516801</v>
      </c>
      <c r="R6945" s="1">
        <v>6814.3239407452547</v>
      </c>
      <c r="S6945" s="1">
        <v>14719.99494384</v>
      </c>
      <c r="T6945" s="1">
        <v>9193.3507327192801</v>
      </c>
      <c r="U6945" s="1">
        <v>1597.3271553500001</v>
      </c>
      <c r="V6945" s="1">
        <v>5879</v>
      </c>
      <c r="W6945" s="1">
        <v>2467.9453248</v>
      </c>
      <c r="X6945" s="1">
        <v>16988</v>
      </c>
      <c r="Y6945" s="1">
        <v>44889</v>
      </c>
      <c r="Z6945" s="1">
        <v>4022.3211538564801</v>
      </c>
      <c r="AA6945" s="1">
        <v>57640</v>
      </c>
      <c r="AB6945" s="1">
        <v>2209.9611825719999</v>
      </c>
      <c r="AC6945" s="1">
        <v>9043.8124847307699</v>
      </c>
      <c r="AD6945" s="1">
        <v>8033.6907454424036</v>
      </c>
      <c r="AE6945" s="1">
        <v>12152.214492155401</v>
      </c>
      <c r="AF6945" s="1">
        <v>31253.215296182399</v>
      </c>
      <c r="AG6945" s="1">
        <v>88486</v>
      </c>
      <c r="AH6945" s="1">
        <v>18785.627624566499</v>
      </c>
      <c r="AI6945" s="1">
        <v>5159.9541067200007</v>
      </c>
      <c r="AJ6945" s="1">
        <v>19006.751027088001</v>
      </c>
      <c r="AK6945" s="1">
        <v>4588</v>
      </c>
      <c r="AL6945" s="1">
        <v>453584.15625</v>
      </c>
      <c r="AM6945" s="1">
        <v>351685.875</v>
      </c>
      <c r="AN6945" s="1">
        <v>101898.25</v>
      </c>
      <c r="AO6945" t="s">
        <v>19755</v>
      </c>
    </row>
    <row r="6946" spans="1:41" x14ac:dyDescent="0.25">
      <c r="A6946" s="1">
        <v>2024</v>
      </c>
      <c r="B6946" t="s">
        <v>5456</v>
      </c>
      <c r="C6946" t="s">
        <v>7146</v>
      </c>
      <c r="D6946" t="s">
        <v>7248</v>
      </c>
      <c r="E6946" t="s">
        <v>8070</v>
      </c>
      <c r="F6946" t="s">
        <v>10128</v>
      </c>
      <c r="G6946" t="s">
        <v>12273</v>
      </c>
      <c r="H6946" t="s">
        <v>12762</v>
      </c>
      <c r="I6946" s="1">
        <v>14354.19443</v>
      </c>
      <c r="J6946" s="1">
        <v>34136.619970581967</v>
      </c>
      <c r="K6946" s="1">
        <v>1835.4424497189659</v>
      </c>
      <c r="L6946" s="1">
        <v>3108.9396815999989</v>
      </c>
      <c r="M6946" s="1">
        <v>13186.72890695223</v>
      </c>
      <c r="N6946" s="1">
        <v>10274.70091181625</v>
      </c>
      <c r="O6946" s="1">
        <v>6861.3769099625661</v>
      </c>
      <c r="P6946" s="1">
        <v>9742.8378249999969</v>
      </c>
      <c r="Q6946" s="1">
        <v>3579</v>
      </c>
      <c r="R6946" s="1">
        <v>7251.4153896373191</v>
      </c>
      <c r="S6946" s="1">
        <v>14015.156337</v>
      </c>
      <c r="T6946" s="1">
        <v>9211.8881216002483</v>
      </c>
      <c r="U6946" s="1">
        <v>1501.2972</v>
      </c>
      <c r="V6946" s="1">
        <v>5591</v>
      </c>
      <c r="W6946" s="1">
        <v>6888.0724541999989</v>
      </c>
      <c r="X6946" s="1">
        <v>16767.51862609867</v>
      </c>
      <c r="Y6946" s="1">
        <v>38490</v>
      </c>
      <c r="Z6946" s="1">
        <v>3585.5756446660512</v>
      </c>
      <c r="AA6946" s="1">
        <v>52761</v>
      </c>
      <c r="AB6946" s="1">
        <v>2405.91534925</v>
      </c>
      <c r="AC6946" s="1">
        <v>9375.2651062999976</v>
      </c>
      <c r="AD6946" s="1">
        <v>4814.6580426596411</v>
      </c>
      <c r="AE6946" s="1">
        <v>13048.6968</v>
      </c>
      <c r="AF6946" s="1">
        <v>31504.272212699991</v>
      </c>
      <c r="AG6946" s="1">
        <v>87760.92957604285</v>
      </c>
      <c r="AH6946" s="1">
        <v>22333.079669724579</v>
      </c>
      <c r="AI6946" s="1">
        <v>10105.041580200001</v>
      </c>
      <c r="AJ6946" s="1">
        <v>19132.264627700592</v>
      </c>
      <c r="AK6946" s="1">
        <v>5303</v>
      </c>
      <c r="AL6946" s="1">
        <v>458925.875</v>
      </c>
      <c r="AM6946" s="1">
        <v>345198</v>
      </c>
      <c r="AN6946" s="1">
        <v>113727.875</v>
      </c>
      <c r="AO6946" t="s">
        <v>19756</v>
      </c>
    </row>
    <row r="6947" spans="1:41" x14ac:dyDescent="0.25">
      <c r="A6947" s="1">
        <v>2024</v>
      </c>
      <c r="B6947" t="s">
        <v>5457</v>
      </c>
      <c r="C6947" t="s">
        <v>7146</v>
      </c>
      <c r="D6947" t="s">
        <v>7248</v>
      </c>
      <c r="E6947" t="s">
        <v>8070</v>
      </c>
      <c r="F6947" t="s">
        <v>10128</v>
      </c>
      <c r="G6947" t="s">
        <v>12273</v>
      </c>
      <c r="H6947" t="s">
        <v>12762</v>
      </c>
      <c r="I6947" s="1">
        <v>10398</v>
      </c>
      <c r="J6947" s="1">
        <v>8343.0662766729201</v>
      </c>
      <c r="K6947" s="1">
        <v>1984.405443142761</v>
      </c>
      <c r="L6947" s="1">
        <v>2519.3840203661998</v>
      </c>
      <c r="M6947" s="1">
        <v>8067.8383430728718</v>
      </c>
      <c r="N6947" s="1">
        <v>8852.2463229020832</v>
      </c>
      <c r="O6947" s="1">
        <v>5534.5290858846874</v>
      </c>
      <c r="P6947" s="1">
        <v>2940</v>
      </c>
      <c r="Q6947" s="1">
        <v>5375.0387931921769</v>
      </c>
      <c r="R6947" s="1">
        <v>6744.5966142498419</v>
      </c>
      <c r="S6947" s="1">
        <v>15287</v>
      </c>
      <c r="T6947" s="1">
        <v>6202.8906165137259</v>
      </c>
      <c r="U6947" s="1">
        <v>1550.6326077874489</v>
      </c>
      <c r="V6947" s="1">
        <v>6137</v>
      </c>
      <c r="W6947" s="1">
        <v>3382.48808424135</v>
      </c>
      <c r="X6947" s="1">
        <v>9536.838697606041</v>
      </c>
      <c r="Y6947" s="1">
        <v>36576</v>
      </c>
      <c r="Z6947" s="1">
        <v>3094.1853458444648</v>
      </c>
      <c r="AA6947" s="1">
        <v>45330.147071542036</v>
      </c>
      <c r="AB6947" s="1">
        <v>0</v>
      </c>
      <c r="AC6947" s="1">
        <v>8342.7970811605574</v>
      </c>
      <c r="AD6947" s="1">
        <v>6202.7044503498009</v>
      </c>
      <c r="AE6947" s="1">
        <v>10009</v>
      </c>
      <c r="AF6947" s="1">
        <v>33594.052103973147</v>
      </c>
      <c r="AG6947" s="1">
        <v>86968.568524836548</v>
      </c>
      <c r="AH6947" s="1">
        <v>14173.470795152271</v>
      </c>
      <c r="AI6947" s="1">
        <v>3301.7361356643846</v>
      </c>
      <c r="AJ6947" s="1">
        <v>19705.550429444451</v>
      </c>
      <c r="AK6947" s="1">
        <v>4699.5066119422672</v>
      </c>
      <c r="AL6947" s="1">
        <v>374853.6875</v>
      </c>
      <c r="AM6947" s="1">
        <v>296480.28125</v>
      </c>
      <c r="AN6947" s="1">
        <v>78373.40625</v>
      </c>
      <c r="AO6947" t="s">
        <v>19757</v>
      </c>
    </row>
    <row r="6948" spans="1:41" x14ac:dyDescent="0.25">
      <c r="A6948" s="1">
        <v>2024</v>
      </c>
      <c r="B6948" t="s">
        <v>5458</v>
      </c>
      <c r="C6948" t="s">
        <v>7146</v>
      </c>
      <c r="D6948" t="s">
        <v>7248</v>
      </c>
      <c r="E6948" t="s">
        <v>8070</v>
      </c>
      <c r="F6948" t="s">
        <v>10128</v>
      </c>
      <c r="G6948" t="s">
        <v>12273</v>
      </c>
      <c r="H6948" t="s">
        <v>12762</v>
      </c>
      <c r="I6948" s="1">
        <v>8117.1720804284578</v>
      </c>
      <c r="J6948" s="1">
        <v>7909.6572689493332</v>
      </c>
      <c r="K6948" s="1">
        <v>2078.4801557217752</v>
      </c>
      <c r="L6948" s="1">
        <v>2476.310500000001</v>
      </c>
      <c r="M6948" s="1">
        <v>9926.3303127712716</v>
      </c>
      <c r="N6948" s="1">
        <v>9893.9439892121263</v>
      </c>
      <c r="O6948" s="1">
        <v>6068.1689994075923</v>
      </c>
      <c r="P6948" s="1">
        <v>7433.7823047671664</v>
      </c>
      <c r="Q6948" s="1">
        <v>3885.4722216809241</v>
      </c>
      <c r="R6948" s="1">
        <v>6530.480082309643</v>
      </c>
      <c r="S6948" s="1">
        <v>8292</v>
      </c>
      <c r="T6948" s="1">
        <v>7811.062540015103</v>
      </c>
      <c r="U6948" s="1">
        <v>1478.6982982100001</v>
      </c>
      <c r="V6948" s="1">
        <v>6056</v>
      </c>
      <c r="W6948" s="1">
        <v>4168.7156354437666</v>
      </c>
      <c r="X6948" s="1">
        <v>9346.0219174719368</v>
      </c>
      <c r="Y6948" s="1">
        <v>37332</v>
      </c>
      <c r="Z6948" s="1">
        <v>2737</v>
      </c>
      <c r="AA6948" s="1">
        <v>55612</v>
      </c>
      <c r="AB6948" s="1">
        <v>1390</v>
      </c>
      <c r="AC6948" s="1">
        <v>9254.1934900000015</v>
      </c>
      <c r="AD6948" s="1">
        <v>6846.3352633901277</v>
      </c>
      <c r="AE6948" s="1">
        <v>10767.26709951164</v>
      </c>
      <c r="AF6948" s="1">
        <v>33098.228827646351</v>
      </c>
      <c r="AG6948" s="1">
        <v>83676</v>
      </c>
      <c r="AH6948" s="1">
        <v>16589</v>
      </c>
      <c r="AI6948" s="1">
        <v>3712.9574963134078</v>
      </c>
      <c r="AJ6948" s="1">
        <v>18244</v>
      </c>
      <c r="AK6948" s="1">
        <v>4082.6222924090648</v>
      </c>
      <c r="AL6948" s="1">
        <v>384813.90625</v>
      </c>
      <c r="AM6948" s="1">
        <v>304502.1875</v>
      </c>
      <c r="AN6948" s="1">
        <v>80311.703125</v>
      </c>
      <c r="AO6948" t="s">
        <v>19758</v>
      </c>
    </row>
    <row r="6949" spans="1:41" x14ac:dyDescent="0.25">
      <c r="A6949" s="1">
        <v>2024</v>
      </c>
      <c r="B6949" t="s">
        <v>5459</v>
      </c>
      <c r="C6949" t="s">
        <v>7146</v>
      </c>
      <c r="D6949" t="s">
        <v>7248</v>
      </c>
      <c r="E6949" t="s">
        <v>8070</v>
      </c>
      <c r="F6949" t="s">
        <v>10128</v>
      </c>
      <c r="G6949" t="s">
        <v>12273</v>
      </c>
      <c r="H6949" t="s">
        <v>12762</v>
      </c>
      <c r="I6949" s="1">
        <v>11493.34011948327</v>
      </c>
      <c r="J6949" s="1">
        <v>12302.402173875</v>
      </c>
      <c r="K6949" s="1">
        <v>2265.3770804926139</v>
      </c>
      <c r="L6949" s="1">
        <v>1646.0598</v>
      </c>
      <c r="M6949" s="1">
        <v>8034.6422834351952</v>
      </c>
      <c r="N6949" s="1">
        <v>7933.8894317390732</v>
      </c>
      <c r="O6949" s="1">
        <v>7678</v>
      </c>
      <c r="P6949" s="1">
        <v>2940</v>
      </c>
      <c r="Q6949" s="1">
        <v>4109.4093620095064</v>
      </c>
      <c r="R6949" s="1">
        <v>6741.5469700237918</v>
      </c>
      <c r="S6949" s="1">
        <v>7364.8812499999995</v>
      </c>
      <c r="T6949" s="1">
        <v>7291.3444469207716</v>
      </c>
      <c r="U6949" s="1">
        <v>2236.8331782947039</v>
      </c>
      <c r="V6949" s="1">
        <v>6859</v>
      </c>
      <c r="W6949" s="1">
        <v>3208.1423439867908</v>
      </c>
      <c r="X6949" s="1">
        <v>10944.437465959711</v>
      </c>
      <c r="Y6949" s="1">
        <v>38615</v>
      </c>
      <c r="Z6949" s="1">
        <v>4363.9880389220107</v>
      </c>
      <c r="AA6949" s="1">
        <v>40798.27423388575</v>
      </c>
      <c r="AB6949" s="1">
        <v>1390</v>
      </c>
      <c r="AC6949" s="1">
        <v>8296.9181837056603</v>
      </c>
      <c r="AD6949" s="1">
        <v>6564.1329609773093</v>
      </c>
      <c r="AE6949" s="1">
        <v>10601.536657346371</v>
      </c>
      <c r="AF6949" s="1">
        <v>33094.981668818458</v>
      </c>
      <c r="AG6949" s="1">
        <v>96660</v>
      </c>
      <c r="AH6949" s="1">
        <v>20871.855932881099</v>
      </c>
      <c r="AI6949" s="1">
        <v>3362.990488103183</v>
      </c>
      <c r="AJ6949" s="1">
        <v>29006.415251876519</v>
      </c>
      <c r="AK6949" s="1">
        <v>5126.1510245591098</v>
      </c>
      <c r="AL6949" s="1">
        <v>401801.5625</v>
      </c>
      <c r="AM6949" s="1">
        <v>317699.59375</v>
      </c>
      <c r="AN6949" s="1">
        <v>84101.953125</v>
      </c>
      <c r="AO6949" t="s">
        <v>19759</v>
      </c>
    </row>
    <row r="6950" spans="1:41" x14ac:dyDescent="0.25">
      <c r="A6950" s="1">
        <v>2024</v>
      </c>
      <c r="B6950" t="s">
        <v>5460</v>
      </c>
      <c r="C6950" t="s">
        <v>7146</v>
      </c>
      <c r="D6950" t="s">
        <v>7248</v>
      </c>
      <c r="E6950" t="s">
        <v>8070</v>
      </c>
      <c r="F6950" t="s">
        <v>10128</v>
      </c>
      <c r="G6950" t="s">
        <v>12273</v>
      </c>
      <c r="H6950" t="s">
        <v>12762</v>
      </c>
      <c r="I6950" s="1">
        <v>14586</v>
      </c>
      <c r="J6950" s="1">
        <v>34385.952371921303</v>
      </c>
      <c r="K6950" s="1">
        <v>1826.42970001762</v>
      </c>
      <c r="L6950" s="1">
        <v>2643.3695628436321</v>
      </c>
      <c r="M6950" s="1">
        <v>12070.358333490351</v>
      </c>
      <c r="N6950" s="1">
        <v>10103.2013448</v>
      </c>
      <c r="O6950" s="1">
        <v>6688.7358788481306</v>
      </c>
      <c r="P6950" s="1">
        <v>8783.8289999999979</v>
      </c>
      <c r="Q6950" s="1">
        <v>3504.3020561583039</v>
      </c>
      <c r="R6950" s="1">
        <v>6963.845992232842</v>
      </c>
      <c r="S6950" s="1">
        <v>15474.417633238911</v>
      </c>
      <c r="T6950" s="1">
        <v>9054.8920382568595</v>
      </c>
      <c r="U6950" s="1">
        <v>1578.016296</v>
      </c>
      <c r="V6950" s="1">
        <v>6300</v>
      </c>
      <c r="W6950" s="1">
        <v>2992</v>
      </c>
      <c r="X6950" s="1">
        <v>18171.004837685519</v>
      </c>
      <c r="Y6950" s="1">
        <v>40645</v>
      </c>
      <c r="Z6950" s="1">
        <v>3811.2364155405271</v>
      </c>
      <c r="AA6950" s="1">
        <v>57925</v>
      </c>
      <c r="AB6950" s="1">
        <v>2678.4889920000001</v>
      </c>
      <c r="AC6950" s="1">
        <v>10625.02853866539</v>
      </c>
      <c r="AD6950" s="1">
        <v>8945.5380378655282</v>
      </c>
      <c r="AE6950" s="1">
        <v>11746.511352</v>
      </c>
      <c r="AF6950" s="1">
        <v>26372.901595399519</v>
      </c>
      <c r="AG6950" s="1">
        <v>84520</v>
      </c>
      <c r="AH6950" s="1">
        <v>23747.509740208039</v>
      </c>
      <c r="AI6950" s="1">
        <v>5761.4574880151631</v>
      </c>
      <c r="AJ6950" s="1">
        <v>20122.341375497599</v>
      </c>
      <c r="AK6950" s="1">
        <v>4568</v>
      </c>
      <c r="AL6950" s="1">
        <v>456595.34375</v>
      </c>
      <c r="AM6950" s="1">
        <v>344616.5625</v>
      </c>
      <c r="AN6950" s="1">
        <v>111978.8359375</v>
      </c>
      <c r="AO6950" t="s">
        <v>19760</v>
      </c>
    </row>
    <row r="6951" spans="1:41" x14ac:dyDescent="0.25">
      <c r="A6951" s="1">
        <v>2024</v>
      </c>
      <c r="B6951" t="s">
        <v>5461</v>
      </c>
      <c r="C6951" t="s">
        <v>7146</v>
      </c>
      <c r="D6951" t="s">
        <v>7248</v>
      </c>
      <c r="E6951" t="s">
        <v>8070</v>
      </c>
      <c r="F6951" t="s">
        <v>10128</v>
      </c>
      <c r="G6951" t="s">
        <v>12273</v>
      </c>
      <c r="H6951" t="s">
        <v>12762</v>
      </c>
      <c r="I6951" s="1">
        <v>12527.16373594096</v>
      </c>
      <c r="J6951" s="1">
        <v>28759.69386292237</v>
      </c>
      <c r="K6951" s="1">
        <v>1971.0831190243509</v>
      </c>
      <c r="L6951" s="1">
        <v>2129.739654113449</v>
      </c>
      <c r="M6951" s="1">
        <v>10908.29519790514</v>
      </c>
      <c r="N6951" s="1">
        <v>9901.7722122272735</v>
      </c>
      <c r="O6951" s="1">
        <v>6409.6390058691086</v>
      </c>
      <c r="P6951" s="1">
        <v>8583.1197450796808</v>
      </c>
      <c r="Q6951" s="1">
        <v>4011.4481310128649</v>
      </c>
      <c r="R6951" s="1">
        <v>6452.9871860916001</v>
      </c>
      <c r="S6951" s="1">
        <v>11423.310041528281</v>
      </c>
      <c r="T6951" s="1">
        <v>8994.5180330451312</v>
      </c>
      <c r="U6951" s="1">
        <v>1456.8456140000001</v>
      </c>
      <c r="V6951" s="1">
        <v>5372</v>
      </c>
      <c r="W6951" s="1">
        <v>4036.0905246026409</v>
      </c>
      <c r="X6951" s="1">
        <v>15882.813599999999</v>
      </c>
      <c r="Y6951" s="1">
        <v>38635</v>
      </c>
      <c r="Z6951" s="1">
        <v>3902.0299063802609</v>
      </c>
      <c r="AA6951" s="1">
        <v>55612</v>
      </c>
      <c r="AB6951" s="1">
        <v>858</v>
      </c>
      <c r="AC6951" s="1">
        <v>8829.8354874184424</v>
      </c>
      <c r="AD6951" s="1">
        <v>7837.3208078528387</v>
      </c>
      <c r="AE6951" s="1">
        <v>10815.575548147201</v>
      </c>
      <c r="AF6951" s="1">
        <v>32600.35805290184</v>
      </c>
      <c r="AG6951" s="1">
        <v>90993</v>
      </c>
      <c r="AH6951" s="1">
        <v>17816.64863399378</v>
      </c>
      <c r="AI6951" s="1">
        <v>4406.3864855712</v>
      </c>
      <c r="AJ6951" s="1">
        <v>19092.304481998679</v>
      </c>
      <c r="AK6951" s="1">
        <v>4111</v>
      </c>
      <c r="AL6951" s="1">
        <v>434329.96875</v>
      </c>
      <c r="AM6951" s="1">
        <v>339674.875</v>
      </c>
      <c r="AN6951" s="1">
        <v>94655.1015625</v>
      </c>
      <c r="AO6951" t="s">
        <v>19761</v>
      </c>
    </row>
    <row r="6952" spans="1:41" x14ac:dyDescent="0.25">
      <c r="A6952" s="1">
        <v>2024</v>
      </c>
      <c r="B6952" t="s">
        <v>5462</v>
      </c>
      <c r="C6952" t="s">
        <v>7146</v>
      </c>
      <c r="D6952" t="s">
        <v>7248</v>
      </c>
      <c r="E6952" t="s">
        <v>8070</v>
      </c>
      <c r="F6952" t="s">
        <v>10128</v>
      </c>
      <c r="G6952" t="s">
        <v>12273</v>
      </c>
      <c r="H6952" t="s">
        <v>12762</v>
      </c>
      <c r="I6952" s="1">
        <v>16025.899455605</v>
      </c>
      <c r="J6952" s="1">
        <v>6751.8436414584166</v>
      </c>
      <c r="K6952" s="1">
        <v>2407.0207187688038</v>
      </c>
      <c r="L6952" s="1">
        <v>3371.828935104345</v>
      </c>
      <c r="M6952" s="1">
        <v>9474.0511384666752</v>
      </c>
      <c r="N6952" s="1">
        <v>10182.09382</v>
      </c>
      <c r="O6952" s="1">
        <v>5861.67935169272</v>
      </c>
      <c r="P6952" s="1">
        <v>2782</v>
      </c>
      <c r="Q6952" s="1">
        <v>3650.9658981390789</v>
      </c>
      <c r="R6952" s="1">
        <v>6148.8714509578222</v>
      </c>
      <c r="S6952" s="1">
        <v>8228.4351458399997</v>
      </c>
      <c r="T6952" s="1">
        <v>6605.4259043312886</v>
      </c>
      <c r="U6952" s="1">
        <v>1500.8787726831499</v>
      </c>
      <c r="V6952" s="1">
        <v>128</v>
      </c>
      <c r="W6952" s="1">
        <v>3319.4191209434248</v>
      </c>
      <c r="X6952" s="1">
        <v>10053.296963266501</v>
      </c>
      <c r="Y6952" s="1">
        <v>38353</v>
      </c>
      <c r="Z6952" s="1">
        <v>2687.1703197700899</v>
      </c>
      <c r="AA6952" s="1">
        <v>53618.55227508019</v>
      </c>
      <c r="AB6952" s="1">
        <v>1390</v>
      </c>
      <c r="AC6952" s="1">
        <v>8913.9876700000004</v>
      </c>
      <c r="AD6952" s="1">
        <v>5585.5614355925254</v>
      </c>
      <c r="AE6952" s="1">
        <v>10804.53738990913</v>
      </c>
      <c r="AF6952" s="1">
        <v>33800.063128260488</v>
      </c>
      <c r="AG6952" s="1">
        <v>83951.532453629334</v>
      </c>
      <c r="AH6952" s="1">
        <v>21119.933274894771</v>
      </c>
      <c r="AI6952" s="1">
        <v>3590.79139707165</v>
      </c>
      <c r="AJ6952" s="1">
        <v>18407.59735646324</v>
      </c>
      <c r="AK6952" s="1">
        <v>4325.0446600110126</v>
      </c>
      <c r="AL6952" s="1">
        <v>383039.46875</v>
      </c>
      <c r="AM6952" s="1">
        <v>301078.8125</v>
      </c>
      <c r="AN6952" s="1">
        <v>81960.65625</v>
      </c>
      <c r="AO6952" t="s">
        <v>19762</v>
      </c>
    </row>
    <row r="6953" spans="1:41" x14ac:dyDescent="0.25">
      <c r="A6953" s="1">
        <v>2024</v>
      </c>
      <c r="B6953" t="s">
        <v>5463</v>
      </c>
      <c r="C6953" t="s">
        <v>7146</v>
      </c>
      <c r="D6953" t="s">
        <v>7248</v>
      </c>
      <c r="E6953" t="s">
        <v>8071</v>
      </c>
      <c r="F6953" t="s">
        <v>10129</v>
      </c>
      <c r="G6953" t="s">
        <v>12274</v>
      </c>
      <c r="H6953" t="s">
        <v>12762</v>
      </c>
      <c r="I6953" s="1"/>
      <c r="J6953" s="1"/>
      <c r="K6953" s="1"/>
      <c r="L6953" s="1"/>
      <c r="M6953" s="1"/>
      <c r="N6953" s="1"/>
      <c r="O6953" s="1">
        <v>1569.9536850329671</v>
      </c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>
        <v>1569.9537353515625</v>
      </c>
      <c r="AM6953" s="1">
        <v>0</v>
      </c>
      <c r="AN6953" s="1">
        <v>1569.9537353515625</v>
      </c>
      <c r="AO6953" t="s">
        <v>19763</v>
      </c>
    </row>
    <row r="6954" spans="1:41" x14ac:dyDescent="0.25">
      <c r="A6954" s="1">
        <v>2024</v>
      </c>
      <c r="B6954" t="s">
        <v>5464</v>
      </c>
      <c r="C6954" t="s">
        <v>7146</v>
      </c>
      <c r="D6954" t="s">
        <v>7248</v>
      </c>
      <c r="E6954" t="s">
        <v>8071</v>
      </c>
      <c r="F6954" t="s">
        <v>10129</v>
      </c>
      <c r="G6954" t="s">
        <v>12274</v>
      </c>
      <c r="H6954" t="s">
        <v>12762</v>
      </c>
      <c r="I6954" s="1"/>
      <c r="J6954" s="1"/>
      <c r="K6954" s="1"/>
      <c r="L6954" s="1"/>
      <c r="M6954" s="1"/>
      <c r="N6954" s="1"/>
      <c r="O6954" s="1">
        <v>1421.0111676062745</v>
      </c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>
        <v>1421.0111083984375</v>
      </c>
      <c r="AM6954" s="1">
        <v>0</v>
      </c>
      <c r="AN6954" s="1">
        <v>1421.0111083984375</v>
      </c>
      <c r="AO6954" t="s">
        <v>19764</v>
      </c>
    </row>
    <row r="6955" spans="1:41" x14ac:dyDescent="0.25">
      <c r="A6955" s="1">
        <v>2024</v>
      </c>
      <c r="B6955" t="s">
        <v>5465</v>
      </c>
      <c r="C6955" t="s">
        <v>7146</v>
      </c>
      <c r="D6955" t="s">
        <v>7248</v>
      </c>
      <c r="E6955" t="s">
        <v>8071</v>
      </c>
      <c r="F6955" t="s">
        <v>10129</v>
      </c>
      <c r="G6955" t="s">
        <v>12274</v>
      </c>
      <c r="H6955" t="s">
        <v>12762</v>
      </c>
      <c r="I6955" s="1"/>
      <c r="J6955" s="1"/>
      <c r="K6955" s="1"/>
      <c r="L6955" s="1"/>
      <c r="M6955" s="1"/>
      <c r="N6955" s="1"/>
      <c r="O6955" s="1">
        <v>1602.652610694681</v>
      </c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>
        <v>1602.652587890625</v>
      </c>
      <c r="AM6955" s="1">
        <v>0</v>
      </c>
      <c r="AN6955" s="1">
        <v>1602.652587890625</v>
      </c>
      <c r="AO6955" t="s">
        <v>19765</v>
      </c>
    </row>
    <row r="6956" spans="1:41" x14ac:dyDescent="0.25">
      <c r="A6956" s="1">
        <v>2024</v>
      </c>
      <c r="B6956" t="s">
        <v>5466</v>
      </c>
      <c r="C6956" t="s">
        <v>7146</v>
      </c>
      <c r="D6956" t="s">
        <v>7248</v>
      </c>
      <c r="E6956" t="s">
        <v>8071</v>
      </c>
      <c r="F6956" t="s">
        <v>10129</v>
      </c>
      <c r="G6956" t="s">
        <v>12274</v>
      </c>
      <c r="H6956" t="s">
        <v>12762</v>
      </c>
      <c r="I6956" s="1"/>
      <c r="J6956" s="1"/>
      <c r="K6956" s="1"/>
      <c r="L6956" s="1"/>
      <c r="M6956" s="1"/>
      <c r="N6956" s="1"/>
      <c r="O6956" s="1">
        <v>1631.79515081461</v>
      </c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>
        <v>1631.795166015625</v>
      </c>
      <c r="AM6956" s="1">
        <v>0</v>
      </c>
      <c r="AN6956" s="1">
        <v>1631.795166015625</v>
      </c>
      <c r="AO6956" t="s">
        <v>19766</v>
      </c>
    </row>
    <row r="6957" spans="1:41" x14ac:dyDescent="0.25">
      <c r="A6957" s="1">
        <v>2024</v>
      </c>
      <c r="B6957" t="s">
        <v>5467</v>
      </c>
      <c r="C6957" t="s">
        <v>7146</v>
      </c>
      <c r="D6957" t="s">
        <v>7248</v>
      </c>
      <c r="E6957" t="s">
        <v>8071</v>
      </c>
      <c r="F6957" t="s">
        <v>10129</v>
      </c>
      <c r="G6957" t="s">
        <v>12275</v>
      </c>
      <c r="H6957" t="s">
        <v>12762</v>
      </c>
      <c r="I6957" s="1"/>
      <c r="J6957" s="1"/>
      <c r="K6957" s="1"/>
      <c r="L6957" s="1"/>
      <c r="M6957" s="1"/>
      <c r="N6957" s="1"/>
      <c r="O6957" s="1">
        <v>1490.65634815416</v>
      </c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>
        <v>1490.6563720703125</v>
      </c>
      <c r="AM6957" s="1">
        <v>0</v>
      </c>
      <c r="AN6957" s="1">
        <v>1490.6563720703125</v>
      </c>
      <c r="AO6957" t="s">
        <v>19767</v>
      </c>
    </row>
    <row r="6958" spans="1:41" x14ac:dyDescent="0.25">
      <c r="A6958" s="1">
        <v>2024</v>
      </c>
      <c r="B6958" t="s">
        <v>5468</v>
      </c>
      <c r="C6958" t="s">
        <v>7146</v>
      </c>
      <c r="D6958" t="s">
        <v>7248</v>
      </c>
      <c r="E6958" t="s">
        <v>8071</v>
      </c>
      <c r="F6958" t="s">
        <v>10129</v>
      </c>
      <c r="G6958" t="s">
        <v>12275</v>
      </c>
      <c r="H6958" t="s">
        <v>12762</v>
      </c>
      <c r="I6958" s="1"/>
      <c r="J6958" s="1"/>
      <c r="K6958" s="1"/>
      <c r="L6958" s="1"/>
      <c r="M6958" s="1"/>
      <c r="N6958" s="1"/>
      <c r="O6958" s="1">
        <v>1679.611641516062</v>
      </c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>
        <v>1679.6116943359375</v>
      </c>
      <c r="AM6958" s="1">
        <v>0</v>
      </c>
      <c r="AN6958" s="1">
        <v>1679.6116943359375</v>
      </c>
      <c r="AO6958" t="s">
        <v>19768</v>
      </c>
    </row>
    <row r="6959" spans="1:41" x14ac:dyDescent="0.25">
      <c r="A6959" s="1">
        <v>2024</v>
      </c>
      <c r="B6959" t="s">
        <v>5469</v>
      </c>
      <c r="C6959" t="s">
        <v>7146</v>
      </c>
      <c r="D6959" t="s">
        <v>7248</v>
      </c>
      <c r="E6959" t="s">
        <v>8071</v>
      </c>
      <c r="F6959" t="s">
        <v>10129</v>
      </c>
      <c r="G6959" t="s">
        <v>12275</v>
      </c>
      <c r="H6959" t="s">
        <v>12762</v>
      </c>
      <c r="I6959" s="1"/>
      <c r="J6959" s="1"/>
      <c r="K6959" s="1"/>
      <c r="L6959" s="1"/>
      <c r="M6959" s="1"/>
      <c r="N6959" s="1"/>
      <c r="O6959" s="1">
        <v>1644.92890205248</v>
      </c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>
        <v>1644.928955078125</v>
      </c>
      <c r="AM6959" s="1">
        <v>0</v>
      </c>
      <c r="AN6959" s="1">
        <v>1644.928955078125</v>
      </c>
      <c r="AO6959" t="s">
        <v>19769</v>
      </c>
    </row>
    <row r="6960" spans="1:41" x14ac:dyDescent="0.25">
      <c r="A6960" s="1">
        <v>2024</v>
      </c>
      <c r="B6960" t="s">
        <v>5470</v>
      </c>
      <c r="C6960" t="s">
        <v>7146</v>
      </c>
      <c r="D6960" t="s">
        <v>7248</v>
      </c>
      <c r="E6960" t="s">
        <v>8071</v>
      </c>
      <c r="F6960" t="s">
        <v>10129</v>
      </c>
      <c r="G6960" t="s">
        <v>12275</v>
      </c>
      <c r="H6960" t="s">
        <v>12762</v>
      </c>
      <c r="I6960" s="1"/>
      <c r="J6960" s="1"/>
      <c r="K6960" s="1"/>
      <c r="L6960" s="1"/>
      <c r="M6960" s="1"/>
      <c r="N6960" s="1"/>
      <c r="O6960" s="1">
        <v>1666.8711342429749</v>
      </c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>
        <v>1666.87109375</v>
      </c>
      <c r="AM6960" s="1">
        <v>0</v>
      </c>
      <c r="AN6960" s="1">
        <v>1666.87109375</v>
      </c>
      <c r="AO6960" t="s">
        <v>19770</v>
      </c>
    </row>
    <row r="6961" spans="1:41" x14ac:dyDescent="0.25">
      <c r="A6961" s="1">
        <v>2024</v>
      </c>
      <c r="B6961" t="s">
        <v>5471</v>
      </c>
      <c r="C6961" t="s">
        <v>7146</v>
      </c>
      <c r="D6961" t="s">
        <v>7248</v>
      </c>
      <c r="E6961" t="s">
        <v>8072</v>
      </c>
      <c r="F6961" t="s">
        <v>10130</v>
      </c>
      <c r="G6961" t="s">
        <v>12276</v>
      </c>
      <c r="H6961" t="s">
        <v>12762</v>
      </c>
      <c r="I6961" s="1">
        <v>3096.5827598699429</v>
      </c>
      <c r="J6961" s="1">
        <v>6199.3701917635417</v>
      </c>
      <c r="K6961" s="1">
        <v>232.09605957034384</v>
      </c>
      <c r="L6961" s="1">
        <v>208.20935855506116</v>
      </c>
      <c r="M6961" s="1">
        <v>1132.0551477940426</v>
      </c>
      <c r="N6961" s="1">
        <v>718.52206145280707</v>
      </c>
      <c r="O6961" s="1">
        <v>1682.6568889767086</v>
      </c>
      <c r="P6961" s="1">
        <v>848.09132240777535</v>
      </c>
      <c r="Q6961" s="1">
        <v>882.76696785558522</v>
      </c>
      <c r="R6961" s="1">
        <v>899.99197099894434</v>
      </c>
      <c r="S6961" s="1">
        <v>2391.6169400099357</v>
      </c>
      <c r="T6961" s="1">
        <v>2663.6591712801001</v>
      </c>
      <c r="U6961" s="1">
        <v>255.26733724767627</v>
      </c>
      <c r="V6961" s="1">
        <v>1989.9753725438416</v>
      </c>
      <c r="W6961" s="1">
        <v>645.93734903542429</v>
      </c>
      <c r="X6961" s="1">
        <v>1623.4393315154862</v>
      </c>
      <c r="Y6961" s="1">
        <v>13634.605382990014</v>
      </c>
      <c r="Z6961" s="1">
        <v>1604.9487070865841</v>
      </c>
      <c r="AA6961" s="1">
        <v>13062.534043299591</v>
      </c>
      <c r="AB6961" s="1">
        <v>269.69549109211016</v>
      </c>
      <c r="AC6961" s="1">
        <v>1130.5150755541079</v>
      </c>
      <c r="AD6961" s="1">
        <v>3823.3383510837425</v>
      </c>
      <c r="AE6961" s="1">
        <v>2018.8316802327092</v>
      </c>
      <c r="AF6961" s="1">
        <v>1409.7819599995105</v>
      </c>
      <c r="AG6961" s="1">
        <v>14638.232285973761</v>
      </c>
      <c r="AH6961" s="1">
        <v>2716.943869482328</v>
      </c>
      <c r="AI6961" s="1">
        <v>898.98497030703379</v>
      </c>
      <c r="AJ6961" s="1">
        <v>8568.9796978799459</v>
      </c>
      <c r="AK6961" s="1">
        <v>3394.7770110390979</v>
      </c>
      <c r="AL6961" s="1">
        <v>92642.3984375</v>
      </c>
      <c r="AM6961" s="1">
        <v>71167.203125</v>
      </c>
      <c r="AN6961" s="1">
        <v>21475.19921875</v>
      </c>
      <c r="AO6961" t="s">
        <v>19771</v>
      </c>
    </row>
    <row r="6962" spans="1:41" x14ac:dyDescent="0.25">
      <c r="A6962" s="1">
        <v>2024</v>
      </c>
      <c r="B6962" t="s">
        <v>5472</v>
      </c>
      <c r="C6962" t="s">
        <v>7146</v>
      </c>
      <c r="D6962" t="s">
        <v>7248</v>
      </c>
      <c r="E6962" t="s">
        <v>8072</v>
      </c>
      <c r="F6962" t="s">
        <v>10130</v>
      </c>
      <c r="G6962" t="s">
        <v>12276</v>
      </c>
      <c r="H6962" t="s">
        <v>12762</v>
      </c>
      <c r="I6962" s="1">
        <v>2966.8287355266625</v>
      </c>
      <c r="J6962" s="1">
        <v>11161.369969741985</v>
      </c>
      <c r="K6962" s="1">
        <v>306.67603252865808</v>
      </c>
      <c r="L6962" s="1">
        <v>205.28804857688053</v>
      </c>
      <c r="M6962" s="1">
        <v>1092.1400020916465</v>
      </c>
      <c r="N6962" s="1">
        <v>898.94466456952387</v>
      </c>
      <c r="O6962" s="1"/>
      <c r="P6962" s="1">
        <v>1067.8867555203997</v>
      </c>
      <c r="Q6962" s="1">
        <v>1097.3305068468758</v>
      </c>
      <c r="R6962" s="1">
        <v>938.7227496388939</v>
      </c>
      <c r="S6962" s="1">
        <v>2858.745272203581</v>
      </c>
      <c r="T6962" s="1">
        <v>2620.6984924708154</v>
      </c>
      <c r="U6962" s="1">
        <v>269.74275820102787</v>
      </c>
      <c r="V6962" s="1">
        <v>2144.6049330052838</v>
      </c>
      <c r="W6962" s="1">
        <v>733.79557789182832</v>
      </c>
      <c r="X6962" s="1">
        <v>1604.0858689331781</v>
      </c>
      <c r="Y6962" s="1">
        <v>14124.472916712499</v>
      </c>
      <c r="Z6962" s="1">
        <v>1566.9593069565083</v>
      </c>
      <c r="AA6962" s="1">
        <v>13851.483490413455</v>
      </c>
      <c r="AB6962" s="1">
        <v>265.78250544474849</v>
      </c>
      <c r="AC6962" s="1">
        <v>1237.5375064529267</v>
      </c>
      <c r="AD6962" s="1">
        <v>5165.6214651304581</v>
      </c>
      <c r="AE6962" s="1">
        <v>2343.3958332362472</v>
      </c>
      <c r="AF6962" s="1">
        <v>2723.259797381671</v>
      </c>
      <c r="AG6962" s="1">
        <v>15512.351160016833</v>
      </c>
      <c r="AH6962" s="1">
        <v>1599.7180381123935</v>
      </c>
      <c r="AI6962" s="1">
        <v>901.95706449203885</v>
      </c>
      <c r="AJ6962" s="1">
        <v>9509.9514083236954</v>
      </c>
      <c r="AK6962" s="1">
        <v>3472.8284349170476</v>
      </c>
      <c r="AL6962" s="1">
        <v>102242.1953125</v>
      </c>
      <c r="AM6962" s="1">
        <v>81620.1328125</v>
      </c>
      <c r="AN6962" s="1">
        <v>20622.048828125</v>
      </c>
      <c r="AO6962" t="s">
        <v>19772</v>
      </c>
    </row>
    <row r="6963" spans="1:41" x14ac:dyDescent="0.25">
      <c r="A6963" s="1">
        <v>2024</v>
      </c>
      <c r="B6963" t="s">
        <v>5473</v>
      </c>
      <c r="C6963" t="s">
        <v>7146</v>
      </c>
      <c r="D6963" t="s">
        <v>7248</v>
      </c>
      <c r="E6963" t="s">
        <v>8072</v>
      </c>
      <c r="F6963" t="s">
        <v>10130</v>
      </c>
      <c r="G6963" t="s">
        <v>12276</v>
      </c>
      <c r="H6963" t="s">
        <v>12762</v>
      </c>
      <c r="I6963" s="1">
        <v>3232.303622994978</v>
      </c>
      <c r="J6963" s="1">
        <v>10006.245946595949</v>
      </c>
      <c r="K6963" s="1">
        <v>296.22815480000003</v>
      </c>
      <c r="L6963" s="1">
        <v>188</v>
      </c>
      <c r="M6963" s="1">
        <v>1716.510726389055</v>
      </c>
      <c r="N6963" s="1">
        <v>726.20484057617182</v>
      </c>
      <c r="O6963" s="1">
        <v>1627.63985</v>
      </c>
      <c r="P6963" s="1">
        <v>1084.923</v>
      </c>
      <c r="Q6963" s="1">
        <v>1117</v>
      </c>
      <c r="R6963" s="1">
        <v>1408.10781100693</v>
      </c>
      <c r="S6963" s="1">
        <v>4293.5160644956759</v>
      </c>
      <c r="T6963" s="1">
        <v>3500</v>
      </c>
      <c r="U6963" s="1">
        <v>253</v>
      </c>
      <c r="V6963" s="1">
        <v>2552</v>
      </c>
      <c r="W6963" s="1">
        <v>1073</v>
      </c>
      <c r="X6963" s="1">
        <v>3186.9793603800772</v>
      </c>
      <c r="Y6963" s="1">
        <v>13395</v>
      </c>
      <c r="Z6963" s="1">
        <v>1926.313729331602</v>
      </c>
      <c r="AA6963" s="1">
        <v>17693</v>
      </c>
      <c r="AB6963" s="1">
        <v>214.08</v>
      </c>
      <c r="AC6963" s="1">
        <v>1293.8342983328889</v>
      </c>
      <c r="AD6963" s="1">
        <v>4534.2164842287038</v>
      </c>
      <c r="AE6963" s="1">
        <v>1942</v>
      </c>
      <c r="AF6963" s="1">
        <v>3671.393599999999</v>
      </c>
      <c r="AG6963" s="1">
        <v>19486.844879781911</v>
      </c>
      <c r="AH6963" s="1">
        <v>2112</v>
      </c>
      <c r="AI6963" s="1">
        <v>1092</v>
      </c>
      <c r="AJ6963" s="1">
        <v>8622.8034270348107</v>
      </c>
      <c r="AK6963" s="1">
        <v>3690</v>
      </c>
      <c r="AL6963" s="1">
        <v>115935.140625</v>
      </c>
      <c r="AM6963" s="1">
        <v>88598.9765625</v>
      </c>
      <c r="AN6963" s="1">
        <v>27336.169921875</v>
      </c>
      <c r="AO6963" t="s">
        <v>19773</v>
      </c>
    </row>
    <row r="6964" spans="1:41" x14ac:dyDescent="0.25">
      <c r="A6964" s="1">
        <v>2024</v>
      </c>
      <c r="B6964" t="s">
        <v>5474</v>
      </c>
      <c r="C6964" t="s">
        <v>7146</v>
      </c>
      <c r="D6964" t="s">
        <v>7248</v>
      </c>
      <c r="E6964" t="s">
        <v>8072</v>
      </c>
      <c r="F6964" t="s">
        <v>10130</v>
      </c>
      <c r="G6964" t="s">
        <v>12276</v>
      </c>
      <c r="H6964" t="s">
        <v>12762</v>
      </c>
      <c r="I6964" s="1">
        <v>2672.0755225988287</v>
      </c>
      <c r="J6964" s="1">
        <v>3790.5621687772141</v>
      </c>
      <c r="K6964" s="1">
        <v>197.96549778488142</v>
      </c>
      <c r="L6964" s="1">
        <v>273.86531314114029</v>
      </c>
      <c r="M6964" s="1">
        <v>162.7719583083198</v>
      </c>
      <c r="N6964" s="1">
        <v>693.33911037472183</v>
      </c>
      <c r="O6964" s="1">
        <v>1873.4623054063311</v>
      </c>
      <c r="P6964" s="1">
        <v>854.17361569356535</v>
      </c>
      <c r="Q6964" s="1">
        <v>873.86702835403332</v>
      </c>
      <c r="R6964" s="1">
        <v>809.7773337154124</v>
      </c>
      <c r="S6964" s="1">
        <v>1996.8575060891119</v>
      </c>
      <c r="T6964" s="1">
        <v>2012.0716883838879</v>
      </c>
      <c r="U6964" s="1">
        <v>255.13505404700555</v>
      </c>
      <c r="V6964" s="1">
        <v>1311.2000502635003</v>
      </c>
      <c r="W6964" s="1">
        <v>523.44603882109175</v>
      </c>
      <c r="X6964" s="1">
        <v>2868.3416787479059</v>
      </c>
      <c r="Y6964" s="1">
        <v>15666.213729277883</v>
      </c>
      <c r="Z6964" s="1">
        <v>477.30811718884451</v>
      </c>
      <c r="AA6964" s="1">
        <v>16071.136143040882</v>
      </c>
      <c r="AB6964" s="1">
        <v>192.26462800112705</v>
      </c>
      <c r="AC6964" s="1">
        <v>1208.3608306349904</v>
      </c>
      <c r="AD6964" s="1">
        <v>3176.9108210977652</v>
      </c>
      <c r="AE6964" s="1">
        <v>2345.181334571887</v>
      </c>
      <c r="AF6964" s="1">
        <v>2100.7667110556799</v>
      </c>
      <c r="AG6964" s="1">
        <v>15741.10750878995</v>
      </c>
      <c r="AH6964" s="1">
        <v>3156.2098744604173</v>
      </c>
      <c r="AI6964" s="1">
        <v>794.76831691163568</v>
      </c>
      <c r="AJ6964" s="1">
        <v>9100.4279582375329</v>
      </c>
      <c r="AK6964" s="1">
        <v>4346.3173119001412</v>
      </c>
      <c r="AL6964" s="1">
        <v>95545.8828125</v>
      </c>
      <c r="AM6964" s="1">
        <v>74244.4921875</v>
      </c>
      <c r="AN6964" s="1">
        <v>21301.38671875</v>
      </c>
      <c r="AO6964" t="s">
        <v>19774</v>
      </c>
    </row>
    <row r="6965" spans="1:41" x14ac:dyDescent="0.25">
      <c r="A6965" s="1">
        <v>2024</v>
      </c>
      <c r="B6965" t="s">
        <v>5475</v>
      </c>
      <c r="C6965" t="s">
        <v>7146</v>
      </c>
      <c r="D6965" t="s">
        <v>7248</v>
      </c>
      <c r="E6965" t="s">
        <v>8072</v>
      </c>
      <c r="F6965" t="s">
        <v>10130</v>
      </c>
      <c r="G6965" t="s">
        <v>12276</v>
      </c>
      <c r="H6965" t="s">
        <v>12762</v>
      </c>
      <c r="I6965" s="1">
        <v>2664.0968829626099</v>
      </c>
      <c r="J6965" s="1">
        <v>4602.4884463442222</v>
      </c>
      <c r="K6965" s="1">
        <v>231.33657714509877</v>
      </c>
      <c r="L6965" s="1">
        <v>217.16902277786434</v>
      </c>
      <c r="M6965" s="1">
        <v>659.42433615664152</v>
      </c>
      <c r="N6965" s="1">
        <v>668.45251498114499</v>
      </c>
      <c r="O6965" s="1">
        <v>1867.8693367259784</v>
      </c>
      <c r="P6965" s="1">
        <v>831.67602543455223</v>
      </c>
      <c r="Q6965" s="1">
        <v>835.34585375375366</v>
      </c>
      <c r="R6965" s="1">
        <v>957.43822607954144</v>
      </c>
      <c r="S6965" s="1">
        <v>2010.526833163352</v>
      </c>
      <c r="T6965" s="1">
        <v>3009.2751356793401</v>
      </c>
      <c r="U6965" s="1">
        <v>248.81567759229094</v>
      </c>
      <c r="V6965" s="1">
        <v>2439.741952593361</v>
      </c>
      <c r="W6965" s="1">
        <v>631.41279624631841</v>
      </c>
      <c r="X6965" s="1">
        <v>2517.7601968517147</v>
      </c>
      <c r="Y6965" s="1">
        <v>15174.548508249709</v>
      </c>
      <c r="Z6965" s="1">
        <v>1015.3631243716088</v>
      </c>
      <c r="AA6965" s="1">
        <v>16280.868528534927</v>
      </c>
      <c r="AB6965" s="1"/>
      <c r="AC6965" s="1">
        <v>1183.6014090873189</v>
      </c>
      <c r="AD6965" s="1">
        <v>3694.3974455690582</v>
      </c>
      <c r="AE6965" s="1">
        <v>1874.4808256537005</v>
      </c>
      <c r="AF6965" s="1">
        <v>2214.5962889979032</v>
      </c>
      <c r="AG6965" s="1">
        <v>16398.967866830979</v>
      </c>
      <c r="AH6965" s="1">
        <v>2587.6121829218819</v>
      </c>
      <c r="AI6965" s="1">
        <v>902.78254070380206</v>
      </c>
      <c r="AJ6965" s="1">
        <v>13558.252528700865</v>
      </c>
      <c r="AK6965" s="1">
        <v>3661.450815815499</v>
      </c>
      <c r="AL6965" s="1">
        <v>102939.7421875</v>
      </c>
      <c r="AM6965" s="1">
        <v>81165.8984375</v>
      </c>
      <c r="AN6965" s="1">
        <v>21773.84765625</v>
      </c>
      <c r="AO6965" t="s">
        <v>19775</v>
      </c>
    </row>
    <row r="6966" spans="1:41" x14ac:dyDescent="0.25">
      <c r="A6966" s="1">
        <v>2024</v>
      </c>
      <c r="B6966" t="s">
        <v>5476</v>
      </c>
      <c r="C6966" t="s">
        <v>7146</v>
      </c>
      <c r="D6966" t="s">
        <v>7248</v>
      </c>
      <c r="E6966" t="s">
        <v>8072</v>
      </c>
      <c r="F6966" t="s">
        <v>10130</v>
      </c>
      <c r="G6966" t="s">
        <v>12276</v>
      </c>
      <c r="H6966" t="s">
        <v>12762</v>
      </c>
      <c r="I6966" s="1">
        <v>3043.1062509800945</v>
      </c>
      <c r="J6966" s="1">
        <v>7661.794478709493</v>
      </c>
      <c r="K6966" s="1">
        <v>352.43279330050433</v>
      </c>
      <c r="L6966" s="1">
        <v>199.57037692920127</v>
      </c>
      <c r="M6966" s="1">
        <v>1464.931490224988</v>
      </c>
      <c r="N6966" s="1">
        <v>1266.9820918360574</v>
      </c>
      <c r="O6966" s="1"/>
      <c r="P6966" s="1">
        <v>1111.8012196880072</v>
      </c>
      <c r="Q6966" s="1">
        <v>1054.5681935904272</v>
      </c>
      <c r="R6966" s="1">
        <v>840.0759491307864</v>
      </c>
      <c r="S6966" s="1">
        <v>2779.1236531949407</v>
      </c>
      <c r="T6966" s="1">
        <v>2760.0158511485279</v>
      </c>
      <c r="U6966" s="1">
        <v>248.40142660336753</v>
      </c>
      <c r="V6966" s="1">
        <v>2006.3192148733531</v>
      </c>
      <c r="W6966" s="1">
        <v>815.26622064694982</v>
      </c>
      <c r="X6966" s="1">
        <v>2908.6851665152017</v>
      </c>
      <c r="Y6966" s="1">
        <v>13317.076481791648</v>
      </c>
      <c r="Z6966" s="1">
        <v>1858.2899952917201</v>
      </c>
      <c r="AA6966" s="1">
        <v>11984.838061333416</v>
      </c>
      <c r="AB6966" s="1">
        <v>329.07881302155528</v>
      </c>
      <c r="AC6966" s="1">
        <v>1272.8901180743524</v>
      </c>
      <c r="AD6966" s="1">
        <v>4330.109667436679</v>
      </c>
      <c r="AE6966" s="1">
        <v>2048.7809971987149</v>
      </c>
      <c r="AF6966" s="1">
        <v>3463.4801989327998</v>
      </c>
      <c r="AG6966" s="1">
        <v>16933.758791354354</v>
      </c>
      <c r="AH6966" s="1">
        <v>4155.323608442759</v>
      </c>
      <c r="AI6966" s="1">
        <v>863.035725762982</v>
      </c>
      <c r="AJ6966" s="1">
        <v>8576.3947347349022</v>
      </c>
      <c r="AK6966" s="1">
        <v>3394.8194969126894</v>
      </c>
      <c r="AL6966" s="1">
        <v>101040.953125</v>
      </c>
      <c r="AM6966" s="1">
        <v>76888.1328125</v>
      </c>
      <c r="AN6966" s="1">
        <v>24152.822265625</v>
      </c>
      <c r="AO6966" t="s">
        <v>19776</v>
      </c>
    </row>
    <row r="6967" spans="1:41" x14ac:dyDescent="0.25">
      <c r="A6967" s="1">
        <v>2024</v>
      </c>
      <c r="B6967" t="s">
        <v>5477</v>
      </c>
      <c r="C6967" t="s">
        <v>7146</v>
      </c>
      <c r="D6967" t="s">
        <v>7248</v>
      </c>
      <c r="E6967" t="s">
        <v>8072</v>
      </c>
      <c r="F6967" t="s">
        <v>10130</v>
      </c>
      <c r="G6967" t="s">
        <v>12276</v>
      </c>
      <c r="H6967" t="s">
        <v>12762</v>
      </c>
      <c r="I6967" s="1">
        <v>2789.357377044335</v>
      </c>
      <c r="J6967" s="1">
        <v>9507.8139547032897</v>
      </c>
      <c r="K6967" s="1">
        <v>324.8050626579805</v>
      </c>
      <c r="L6967" s="1">
        <v>194.2219210682722</v>
      </c>
      <c r="M6967" s="1">
        <v>1405.0096417704799</v>
      </c>
      <c r="N6967" s="1">
        <v>1260.0157460257408</v>
      </c>
      <c r="O6967" s="1"/>
      <c r="P6967" s="1">
        <v>992.81179750627768</v>
      </c>
      <c r="Q6967" s="1">
        <v>1020.338283266051</v>
      </c>
      <c r="R6967" s="1">
        <v>1235.3067788978747</v>
      </c>
      <c r="S6967" s="1">
        <v>1516.4728791048337</v>
      </c>
      <c r="T6967" s="1">
        <v>2686.0478445612116</v>
      </c>
      <c r="U6967" s="1">
        <v>358.48407771643861</v>
      </c>
      <c r="V6967" s="1">
        <v>2314.1335276219666</v>
      </c>
      <c r="W6967" s="1">
        <v>958.71246144338625</v>
      </c>
      <c r="X6967" s="1">
        <v>2872.0050030308339</v>
      </c>
      <c r="Y6967" s="1">
        <v>13595.534474779055</v>
      </c>
      <c r="Z6967" s="1">
        <v>1892.966460010007</v>
      </c>
      <c r="AA6967" s="1">
        <v>16191.703026079949</v>
      </c>
      <c r="AB6967" s="1">
        <v>320.25955069768287</v>
      </c>
      <c r="AC6967" s="1">
        <v>1265.9656094534489</v>
      </c>
      <c r="AD6967" s="1">
        <v>5204.2048232762791</v>
      </c>
      <c r="AE6967" s="1">
        <v>1846.1413454734172</v>
      </c>
      <c r="AF6967" s="1">
        <v>3256.2958019615567</v>
      </c>
      <c r="AG6967" s="1">
        <v>22410.936881563983</v>
      </c>
      <c r="AH6967" s="1">
        <v>4048.7005780136105</v>
      </c>
      <c r="AI6967" s="1">
        <v>1045.49246872921</v>
      </c>
      <c r="AJ6967" s="1">
        <v>10292.900247401745</v>
      </c>
      <c r="AK6967" s="1">
        <v>3372.0231402491513</v>
      </c>
      <c r="AL6967" s="1">
        <v>114178.65625</v>
      </c>
      <c r="AM6967" s="1">
        <v>90424.921875</v>
      </c>
      <c r="AN6967" s="1">
        <v>23753.734375</v>
      </c>
      <c r="AO6967" t="s">
        <v>19777</v>
      </c>
    </row>
    <row r="6968" spans="1:41" x14ac:dyDescent="0.25">
      <c r="A6968" s="1">
        <v>2024</v>
      </c>
      <c r="B6968" t="s">
        <v>5478</v>
      </c>
      <c r="C6968" t="s">
        <v>7146</v>
      </c>
      <c r="D6968" t="s">
        <v>7248</v>
      </c>
      <c r="E6968" t="s">
        <v>8072</v>
      </c>
      <c r="F6968" t="s">
        <v>10130</v>
      </c>
      <c r="G6968" t="s">
        <v>12276</v>
      </c>
      <c r="H6968" t="s">
        <v>12762</v>
      </c>
      <c r="I6968" s="1">
        <v>3034.8814219060373</v>
      </c>
      <c r="J6968" s="1">
        <v>9941.0919371890795</v>
      </c>
      <c r="K6968" s="1">
        <v>297.09764619905997</v>
      </c>
      <c r="L6968" s="1">
        <v>190.18590243944502</v>
      </c>
      <c r="M6968" s="1">
        <v>1662.0790415089577</v>
      </c>
      <c r="N6968" s="1">
        <v>1209.2880982770121</v>
      </c>
      <c r="O6968" s="1"/>
      <c r="P6968" s="1">
        <v>1031.1322830688503</v>
      </c>
      <c r="Q6968" s="1">
        <v>959.72036194284408</v>
      </c>
      <c r="R6968" s="1">
        <v>1141.2399473609728</v>
      </c>
      <c r="S6968" s="1">
        <v>4580.7618245708518</v>
      </c>
      <c r="T6968" s="1">
        <v>2731.3932797154334</v>
      </c>
      <c r="U6968" s="1">
        <v>481.5345189424246</v>
      </c>
      <c r="V6968" s="1">
        <v>2310.5563892111295</v>
      </c>
      <c r="W6968" s="1">
        <v>853.34795821153955</v>
      </c>
      <c r="X6968" s="1">
        <v>3358.8340068521447</v>
      </c>
      <c r="Y6968" s="1">
        <v>12711.074789540306</v>
      </c>
      <c r="Z6968" s="1">
        <v>1719.4869717758454</v>
      </c>
      <c r="AA6968" s="1">
        <v>16065.650620429926</v>
      </c>
      <c r="AB6968" s="1">
        <v>249.87190373693039</v>
      </c>
      <c r="AC6968" s="1">
        <v>1255.6458588566927</v>
      </c>
      <c r="AD6968" s="1">
        <v>4536.0229021900122</v>
      </c>
      <c r="AE6968" s="1">
        <v>1671.4455866658425</v>
      </c>
      <c r="AF6968" s="1">
        <v>3794.7751973375498</v>
      </c>
      <c r="AG6968" s="1">
        <v>22839.505954124201</v>
      </c>
      <c r="AH6968" s="1">
        <v>4341.2532113554753</v>
      </c>
      <c r="AI6968" s="1">
        <v>1685.370816298486</v>
      </c>
      <c r="AJ6968" s="1">
        <v>9322.8651715764172</v>
      </c>
      <c r="AK6968" s="1">
        <v>3359.6137340499831</v>
      </c>
      <c r="AL6968" s="1">
        <v>117335.7265625</v>
      </c>
      <c r="AM6968" s="1">
        <v>89680.0859375</v>
      </c>
      <c r="AN6968" s="1">
        <v>27655.646484375</v>
      </c>
      <c r="AO6968" t="s">
        <v>19778</v>
      </c>
    </row>
    <row r="6969" spans="1:41" x14ac:dyDescent="0.25">
      <c r="A6969" s="1">
        <v>2024</v>
      </c>
      <c r="B6969" t="s">
        <v>5479</v>
      </c>
      <c r="C6969" t="s">
        <v>7146</v>
      </c>
      <c r="D6969" t="s">
        <v>7248</v>
      </c>
      <c r="E6969" t="s">
        <v>8072</v>
      </c>
      <c r="F6969" t="s">
        <v>10130</v>
      </c>
      <c r="G6969" t="s">
        <v>12277</v>
      </c>
      <c r="H6969" t="s">
        <v>12762</v>
      </c>
      <c r="I6969" s="1">
        <v>3330</v>
      </c>
      <c r="J6969" s="1">
        <v>10761.978727561969</v>
      </c>
      <c r="K6969" s="1">
        <v>306.35315611174371</v>
      </c>
      <c r="L6969" s="1">
        <v>197.45968248</v>
      </c>
      <c r="M6969" s="1">
        <v>1785.857759735173</v>
      </c>
      <c r="N6969" s="1">
        <v>745.23140739926748</v>
      </c>
      <c r="O6969" s="1">
        <v>1693.39649994</v>
      </c>
      <c r="P6969" s="1">
        <v>1117.714797675</v>
      </c>
      <c r="Q6969" s="1">
        <v>1162</v>
      </c>
      <c r="R6969" s="1">
        <v>1478.879779504163</v>
      </c>
      <c r="S6969" s="1">
        <v>4405.8559123232044</v>
      </c>
      <c r="T6969" s="1">
        <v>3663.8191392728259</v>
      </c>
      <c r="U6969" s="1">
        <v>263.22120000000001</v>
      </c>
      <c r="V6969" s="1">
        <v>2603</v>
      </c>
      <c r="W6969" s="1">
        <v>1129.7618073000001</v>
      </c>
      <c r="X6969" s="1">
        <v>3289.7753796491361</v>
      </c>
      <c r="Y6969" s="1">
        <v>13908.329926720089</v>
      </c>
      <c r="Z6969" s="1">
        <v>1976.721507000751</v>
      </c>
      <c r="AA6969" s="1">
        <v>18501</v>
      </c>
      <c r="AB6969" s="1">
        <v>220.55056799999991</v>
      </c>
      <c r="AC6969" s="1">
        <v>1332.9404400000001</v>
      </c>
      <c r="AD6969" s="1">
        <v>4652.8678611880014</v>
      </c>
      <c r="AE6969" s="1">
        <v>2020.4567999999999</v>
      </c>
      <c r="AF6969" s="1">
        <v>3856.128800612255</v>
      </c>
      <c r="AG6969" s="1">
        <v>20422.093081863979</v>
      </c>
      <c r="AH6969" s="1">
        <v>2112</v>
      </c>
      <c r="AI6969" s="1">
        <v>1136.1168</v>
      </c>
      <c r="AJ6969" s="1">
        <v>9039.7649654190172</v>
      </c>
      <c r="AK6969" s="1">
        <v>3839</v>
      </c>
      <c r="AL6969" s="1">
        <v>120952.2578125</v>
      </c>
      <c r="AM6969" s="1">
        <v>92716.921875</v>
      </c>
      <c r="AN6969" s="1">
        <v>28235.353515625</v>
      </c>
      <c r="AO6969" t="s">
        <v>19779</v>
      </c>
    </row>
    <row r="6970" spans="1:41" x14ac:dyDescent="0.25">
      <c r="A6970" s="1">
        <v>2024</v>
      </c>
      <c r="B6970" t="s">
        <v>5480</v>
      </c>
      <c r="C6970" t="s">
        <v>7146</v>
      </c>
      <c r="D6970" t="s">
        <v>7248</v>
      </c>
      <c r="E6970" t="s">
        <v>8072</v>
      </c>
      <c r="F6970" t="s">
        <v>10130</v>
      </c>
      <c r="G6970" t="s">
        <v>12277</v>
      </c>
      <c r="H6970" t="s">
        <v>12762</v>
      </c>
      <c r="I6970" s="1">
        <v>2915.170303740163</v>
      </c>
      <c r="J6970" s="1">
        <v>4252.6710000000003</v>
      </c>
      <c r="K6970" s="1">
        <v>222.90941147808209</v>
      </c>
      <c r="L6970" s="1">
        <v>298.06700000000001</v>
      </c>
      <c r="M6970" s="1">
        <v>178.37941368685819</v>
      </c>
      <c r="N6970" s="1">
        <v>768.76504927042822</v>
      </c>
      <c r="O6970" s="1">
        <v>2146</v>
      </c>
      <c r="P6970" s="1">
        <v>1062</v>
      </c>
      <c r="Q6970" s="1">
        <v>1067.301988872319</v>
      </c>
      <c r="R6970" s="1">
        <v>941.73619061716681</v>
      </c>
      <c r="S6970" s="1">
        <v>2473.4441426283979</v>
      </c>
      <c r="T6970" s="1">
        <v>2539.0777691180178</v>
      </c>
      <c r="U6970" s="1">
        <v>278.2280453738191</v>
      </c>
      <c r="V6970" s="1">
        <v>1430</v>
      </c>
      <c r="W6970" s="1">
        <v>559.63197257161266</v>
      </c>
      <c r="X6970" s="1">
        <v>3448.5155248606952</v>
      </c>
      <c r="Y6970" s="1">
        <v>18736.653499999989</v>
      </c>
      <c r="Z6970" s="1">
        <v>591.39499999999998</v>
      </c>
      <c r="AA6970" s="1">
        <v>17899.432488658749</v>
      </c>
      <c r="AB6970" s="1">
        <v>172</v>
      </c>
      <c r="AC6970" s="1">
        <v>1402.4474152259361</v>
      </c>
      <c r="AD6970" s="1">
        <v>4131.8957462123963</v>
      </c>
      <c r="AE6970" s="1">
        <v>2507.3042089696082</v>
      </c>
      <c r="AF6970" s="1">
        <v>2286.4210283220891</v>
      </c>
      <c r="AG6970" s="1">
        <v>18250</v>
      </c>
      <c r="AH6970" s="1">
        <v>4026.3957184246819</v>
      </c>
      <c r="AI6970" s="1">
        <v>849.71081629046319</v>
      </c>
      <c r="AJ6970" s="1">
        <v>11517.420533433869</v>
      </c>
      <c r="AK6970" s="1">
        <v>5734.0247685337981</v>
      </c>
      <c r="AL6970" s="1">
        <v>112687.0078125</v>
      </c>
      <c r="AM6970" s="1">
        <v>86205.015625</v>
      </c>
      <c r="AN6970" s="1">
        <v>26481.986328125</v>
      </c>
      <c r="AO6970" t="s">
        <v>19780</v>
      </c>
    </row>
    <row r="6971" spans="1:41" x14ac:dyDescent="0.25">
      <c r="A6971" s="1">
        <v>2024</v>
      </c>
      <c r="B6971" t="s">
        <v>5481</v>
      </c>
      <c r="C6971" t="s">
        <v>7146</v>
      </c>
      <c r="D6971" t="s">
        <v>7248</v>
      </c>
      <c r="E6971" t="s">
        <v>8072</v>
      </c>
      <c r="F6971" t="s">
        <v>10130</v>
      </c>
      <c r="G6971" t="s">
        <v>12277</v>
      </c>
      <c r="H6971" t="s">
        <v>12762</v>
      </c>
      <c r="I6971" s="1">
        <v>3142.994473512249</v>
      </c>
      <c r="J6971" s="1">
        <v>6524.1359363555512</v>
      </c>
      <c r="K6971" s="1">
        <v>234.6101551344419</v>
      </c>
      <c r="L6971" s="1">
        <v>218.7258327197701</v>
      </c>
      <c r="M6971" s="1">
        <v>1171.7</v>
      </c>
      <c r="N6971" s="1">
        <v>766.74819000000002</v>
      </c>
      <c r="O6971" s="1">
        <v>1742.0798647813799</v>
      </c>
      <c r="P6971" s="1">
        <v>998.2</v>
      </c>
      <c r="Q6971" s="1">
        <v>909.12770384871192</v>
      </c>
      <c r="R6971" s="1">
        <v>911.54751250046843</v>
      </c>
      <c r="S6971" s="1">
        <v>2405.7331307040722</v>
      </c>
      <c r="T6971" s="1">
        <v>2631.3417946762352</v>
      </c>
      <c r="U6971" s="1">
        <v>246.57294122651749</v>
      </c>
      <c r="V6971" s="1">
        <v>44</v>
      </c>
      <c r="W6971" s="1">
        <v>673.13656041431125</v>
      </c>
      <c r="X6971" s="1">
        <v>1713.8390161327261</v>
      </c>
      <c r="Y6971" s="1">
        <v>14095.928099999999</v>
      </c>
      <c r="Z6971" s="1">
        <v>1665.9839930991311</v>
      </c>
      <c r="AA6971" s="1">
        <v>13764.610987265571</v>
      </c>
      <c r="AB6971" s="1">
        <v>243</v>
      </c>
      <c r="AC6971" s="1">
        <v>1179.6113700000001</v>
      </c>
      <c r="AD6971" s="1">
        <v>3968.7377328526131</v>
      </c>
      <c r="AE6971" s="1">
        <v>2027.43020340098</v>
      </c>
      <c r="AF6971" s="1">
        <v>1480.988824393585</v>
      </c>
      <c r="AG6971" s="1">
        <v>15636.03101403696</v>
      </c>
      <c r="AH6971" s="1">
        <v>2879.501615319909</v>
      </c>
      <c r="AI6971" s="1">
        <v>930.43539079591699</v>
      </c>
      <c r="AJ6971" s="1">
        <v>9046.1352325168664</v>
      </c>
      <c r="AK6971" s="1">
        <v>3513.5411372365661</v>
      </c>
      <c r="AL6971" s="1">
        <v>94766.421875</v>
      </c>
      <c r="AM6971" s="1">
        <v>72658.7734375</v>
      </c>
      <c r="AN6971" s="1">
        <v>22107.65625</v>
      </c>
      <c r="AO6971" t="s">
        <v>19781</v>
      </c>
    </row>
    <row r="6972" spans="1:41" x14ac:dyDescent="0.25">
      <c r="A6972" s="1">
        <v>2024</v>
      </c>
      <c r="B6972" t="s">
        <v>5482</v>
      </c>
      <c r="C6972" t="s">
        <v>7146</v>
      </c>
      <c r="D6972" t="s">
        <v>7248</v>
      </c>
      <c r="E6972" t="s">
        <v>8072</v>
      </c>
      <c r="F6972" t="s">
        <v>10130</v>
      </c>
      <c r="G6972" t="s">
        <v>12277</v>
      </c>
      <c r="H6972" t="s">
        <v>12762</v>
      </c>
      <c r="I6972" s="1">
        <v>2981.0181686400001</v>
      </c>
      <c r="J6972" s="1">
        <v>10531.341301326331</v>
      </c>
      <c r="K6972" s="1">
        <v>293.68295319999987</v>
      </c>
      <c r="L6972" s="1">
        <v>207.9132679946247</v>
      </c>
      <c r="M6972" s="1">
        <v>1472.1077376000001</v>
      </c>
      <c r="N6972" s="1">
        <v>1320.189271232</v>
      </c>
      <c r="O6972" s="1"/>
      <c r="P6972" s="1">
        <v>1036.1515214617029</v>
      </c>
      <c r="Q6972" s="1">
        <v>1069.0658890231491</v>
      </c>
      <c r="R6972" s="1">
        <v>1294.300489805722</v>
      </c>
      <c r="S6972" s="1">
        <v>1588.8940494228</v>
      </c>
      <c r="T6972" s="1">
        <v>2862.600228152111</v>
      </c>
      <c r="U6972" s="1">
        <v>383.11603871040001</v>
      </c>
      <c r="V6972" s="1">
        <v>2425</v>
      </c>
      <c r="W6972" s="1">
        <v>1004.49704448</v>
      </c>
      <c r="X6972" s="1">
        <v>3100</v>
      </c>
      <c r="Y6972" s="1">
        <v>14460.453171943271</v>
      </c>
      <c r="Z6972" s="1">
        <v>1983.3675798028689</v>
      </c>
      <c r="AA6972" s="1">
        <v>17781</v>
      </c>
      <c r="AB6972" s="1">
        <v>359</v>
      </c>
      <c r="AC6972" s="1">
        <v>1326.4234734101301</v>
      </c>
      <c r="AD6972" s="1">
        <v>5273.2270585916694</v>
      </c>
      <c r="AE6972" s="1">
        <v>1934.30626992</v>
      </c>
      <c r="AF6972" s="1">
        <v>3480.0406100703358</v>
      </c>
      <c r="AG6972" s="1">
        <v>24493</v>
      </c>
      <c r="AH6972" s="1">
        <v>4473.6397134767149</v>
      </c>
      <c r="AI6972" s="1">
        <v>1095.42134592</v>
      </c>
      <c r="AJ6972" s="1">
        <v>11000.14035419746</v>
      </c>
      <c r="AK6972" s="1">
        <v>3532</v>
      </c>
      <c r="AL6972" s="1">
        <v>122761.8984375</v>
      </c>
      <c r="AM6972" s="1">
        <v>97706.828125</v>
      </c>
      <c r="AN6972" s="1">
        <v>25055.072265625</v>
      </c>
      <c r="AO6972" t="s">
        <v>19782</v>
      </c>
    </row>
    <row r="6973" spans="1:41" x14ac:dyDescent="0.25">
      <c r="A6973" s="1">
        <v>2024</v>
      </c>
      <c r="B6973" t="s">
        <v>5483</v>
      </c>
      <c r="C6973" t="s">
        <v>7146</v>
      </c>
      <c r="D6973" t="s">
        <v>7248</v>
      </c>
      <c r="E6973" t="s">
        <v>8072</v>
      </c>
      <c r="F6973" t="s">
        <v>10130</v>
      </c>
      <c r="G6973" t="s">
        <v>12277</v>
      </c>
      <c r="H6973" t="s">
        <v>12762</v>
      </c>
      <c r="I6973" s="1">
        <v>3120.9575523415219</v>
      </c>
      <c r="J6973" s="1">
        <v>11787.311295269779</v>
      </c>
      <c r="K6973" s="1">
        <v>315.97081691772729</v>
      </c>
      <c r="L6973" s="1">
        <v>216.03080000000011</v>
      </c>
      <c r="M6973" s="1">
        <v>1126.364480136011</v>
      </c>
      <c r="N6973" s="1">
        <v>931.65694160312046</v>
      </c>
      <c r="O6973" s="1"/>
      <c r="P6973" s="1">
        <v>1082.044446947504</v>
      </c>
      <c r="Q6973" s="1">
        <v>1133.9236339570541</v>
      </c>
      <c r="R6973" s="1">
        <v>953.96000645263234</v>
      </c>
      <c r="S6973" s="1">
        <v>2945</v>
      </c>
      <c r="T6973" s="1">
        <v>2756.8456023582721</v>
      </c>
      <c r="U6973" s="1">
        <v>263.52200610777612</v>
      </c>
      <c r="V6973" s="1">
        <v>2272</v>
      </c>
      <c r="W6973" s="1">
        <v>761.24372473320955</v>
      </c>
      <c r="X6973" s="1">
        <v>1886.3220522672</v>
      </c>
      <c r="Y6973" s="1">
        <v>14511.975295407919</v>
      </c>
      <c r="Z6973" s="1">
        <v>1619</v>
      </c>
      <c r="AA6973" s="1">
        <v>14519</v>
      </c>
      <c r="AB6973" s="1">
        <v>243.4</v>
      </c>
      <c r="AC6973" s="1">
        <v>1276.3030699999999</v>
      </c>
      <c r="AD6973" s="1">
        <v>5337.8815469354777</v>
      </c>
      <c r="AE6973" s="1">
        <v>2416.800859861507</v>
      </c>
      <c r="AF6973" s="1">
        <v>2864.7350384105071</v>
      </c>
      <c r="AG6973" s="1">
        <v>16330</v>
      </c>
      <c r="AH6973" s="1">
        <v>1626</v>
      </c>
      <c r="AI6973" s="1">
        <v>930.2101583120641</v>
      </c>
      <c r="AJ6973" s="1">
        <v>10004</v>
      </c>
      <c r="AK6973" s="1">
        <v>3581.6120471922309</v>
      </c>
      <c r="AL6973" s="1">
        <v>106814.0703125</v>
      </c>
      <c r="AM6973" s="1">
        <v>85303.21875</v>
      </c>
      <c r="AN6973" s="1">
        <v>21510.8515625</v>
      </c>
      <c r="AO6973" t="s">
        <v>19783</v>
      </c>
    </row>
    <row r="6974" spans="1:41" x14ac:dyDescent="0.25">
      <c r="A6974" s="1">
        <v>2024</v>
      </c>
      <c r="B6974" t="s">
        <v>5484</v>
      </c>
      <c r="C6974" t="s">
        <v>7146</v>
      </c>
      <c r="D6974" t="s">
        <v>7248</v>
      </c>
      <c r="E6974" t="s">
        <v>8072</v>
      </c>
      <c r="F6974" t="s">
        <v>10130</v>
      </c>
      <c r="G6974" t="s">
        <v>12277</v>
      </c>
      <c r="H6974" t="s">
        <v>12762</v>
      </c>
      <c r="I6974" s="1">
        <v>2856.626282773997</v>
      </c>
      <c r="J6974" s="1">
        <v>4935.0971088999022</v>
      </c>
      <c r="K6974" s="1">
        <v>252.2015752436553</v>
      </c>
      <c r="L6974" s="1">
        <v>228.61715460687361</v>
      </c>
      <c r="M6974" s="1">
        <v>709.98321948557793</v>
      </c>
      <c r="N6974" s="1">
        <v>702.70622873425179</v>
      </c>
      <c r="O6974" s="1">
        <v>1984.625852066973</v>
      </c>
      <c r="P6974" s="1">
        <v>746.2013831999999</v>
      </c>
      <c r="Q6974" s="1">
        <v>884.71890843865231</v>
      </c>
      <c r="R6974" s="1">
        <v>1070.76200159214</v>
      </c>
      <c r="S6974" s="1">
        <v>2078.1831350288139</v>
      </c>
      <c r="T6974" s="1">
        <v>3087.152933564435</v>
      </c>
      <c r="U6974" s="1">
        <v>266.79713066063272</v>
      </c>
      <c r="V6974" s="1">
        <v>2659</v>
      </c>
      <c r="W6974" s="1">
        <v>667.68193361826127</v>
      </c>
      <c r="X6974" s="1">
        <v>2646.778541684118</v>
      </c>
      <c r="Y6974" s="1">
        <v>16447.056150000011</v>
      </c>
      <c r="Z6974" s="1">
        <v>1075.761222098721</v>
      </c>
      <c r="AA6974" s="1">
        <v>17506.853165774359</v>
      </c>
      <c r="AB6974" s="1"/>
      <c r="AC6974" s="1">
        <v>1248.3794499999999</v>
      </c>
      <c r="AD6974" s="1">
        <v>3928.444756450192</v>
      </c>
      <c r="AE6974" s="1">
        <v>1986.254546445206</v>
      </c>
      <c r="AF6974" s="1">
        <v>2374.6411045870191</v>
      </c>
      <c r="AG6974" s="1">
        <v>18644.10447541792</v>
      </c>
      <c r="AH6974" s="1">
        <v>2786.8791478280859</v>
      </c>
      <c r="AI6974" s="1">
        <v>949.04409861183512</v>
      </c>
      <c r="AJ6974" s="1">
        <v>14585.615781939699</v>
      </c>
      <c r="AK6974" s="1">
        <v>4065.5435803608798</v>
      </c>
      <c r="AL6974" s="1">
        <v>111375.71875</v>
      </c>
      <c r="AM6974" s="1">
        <v>88219.1875</v>
      </c>
      <c r="AN6974" s="1">
        <v>23156.517578125</v>
      </c>
      <c r="AO6974" t="s">
        <v>19784</v>
      </c>
    </row>
    <row r="6975" spans="1:41" x14ac:dyDescent="0.25">
      <c r="A6975" s="1">
        <v>2024</v>
      </c>
      <c r="B6975" t="s">
        <v>5485</v>
      </c>
      <c r="C6975" t="s">
        <v>7146</v>
      </c>
      <c r="D6975" t="s">
        <v>7248</v>
      </c>
      <c r="E6975" t="s">
        <v>8072</v>
      </c>
      <c r="F6975" t="s">
        <v>10130</v>
      </c>
      <c r="G6975" t="s">
        <v>12277</v>
      </c>
      <c r="H6975" t="s">
        <v>12762</v>
      </c>
      <c r="I6975" s="1">
        <v>3247.29648</v>
      </c>
      <c r="J6975" s="1">
        <v>10830.973604527509</v>
      </c>
      <c r="K6975" s="1">
        <v>310.68187795851378</v>
      </c>
      <c r="L6975" s="1">
        <v>203.83653724963199</v>
      </c>
      <c r="M6975" s="1">
        <v>1743.5391999999999</v>
      </c>
      <c r="N6975" s="1">
        <v>1267.351566890625</v>
      </c>
      <c r="O6975" s="1"/>
      <c r="P6975" s="1">
        <v>1072.1530132796761</v>
      </c>
      <c r="Q6975" s="1">
        <v>1006.893948787719</v>
      </c>
      <c r="R6975" s="1">
        <v>1213.4809296382371</v>
      </c>
      <c r="S6975" s="1">
        <v>4788.9389597733707</v>
      </c>
      <c r="T6975" s="1">
        <v>2927.929162071081</v>
      </c>
      <c r="U6975" s="1">
        <v>515.23770816000001</v>
      </c>
      <c r="V6975" s="1">
        <v>2424</v>
      </c>
      <c r="W6975" s="1">
        <v>827</v>
      </c>
      <c r="X6975" s="1">
        <v>3526.908192086933</v>
      </c>
      <c r="Y6975" s="1">
        <v>13563.241651933489</v>
      </c>
      <c r="Z6975" s="1">
        <v>1803.595832094707</v>
      </c>
      <c r="AA6975" s="1">
        <v>17465</v>
      </c>
      <c r="AB6975" s="1">
        <v>262.11837600000001</v>
      </c>
      <c r="AC6975" s="1">
        <v>1317.18632</v>
      </c>
      <c r="AD6975" s="1">
        <v>4758.9841717348436</v>
      </c>
      <c r="AE6975" s="1">
        <v>1753.36480891615</v>
      </c>
      <c r="AF6975" s="1">
        <v>4139.2760516997296</v>
      </c>
      <c r="AG6975" s="1">
        <v>24670</v>
      </c>
      <c r="AH6975" s="1">
        <v>4683.8205411416957</v>
      </c>
      <c r="AI6975" s="1">
        <v>1767.972528</v>
      </c>
      <c r="AJ6975" s="1">
        <v>9975.3838936353695</v>
      </c>
      <c r="AK6975" s="1">
        <v>3525</v>
      </c>
      <c r="AL6975" s="1">
        <v>125591.1640625</v>
      </c>
      <c r="AM6975" s="1">
        <v>96468.2734375</v>
      </c>
      <c r="AN6975" s="1">
        <v>29122.892578125</v>
      </c>
      <c r="AO6975" t="s">
        <v>19785</v>
      </c>
    </row>
    <row r="6976" spans="1:41" x14ac:dyDescent="0.25">
      <c r="A6976" s="1">
        <v>2024</v>
      </c>
      <c r="B6976" t="s">
        <v>5486</v>
      </c>
      <c r="C6976" t="s">
        <v>7146</v>
      </c>
      <c r="D6976" t="s">
        <v>7248</v>
      </c>
      <c r="E6976" t="s">
        <v>8072</v>
      </c>
      <c r="F6976" t="s">
        <v>10130</v>
      </c>
      <c r="G6976" t="s">
        <v>12277</v>
      </c>
      <c r="H6976" t="s">
        <v>12762</v>
      </c>
      <c r="I6976" s="1">
        <v>3228.344840941088</v>
      </c>
      <c r="J6976" s="1">
        <v>8438.9802900600862</v>
      </c>
      <c r="K6976" s="1">
        <v>362</v>
      </c>
      <c r="L6976" s="1">
        <v>212.0715333545171</v>
      </c>
      <c r="M6976" s="1">
        <v>1523.6315084160001</v>
      </c>
      <c r="N6976" s="1">
        <v>1325.5156557059361</v>
      </c>
      <c r="O6976" s="1"/>
      <c r="P6976" s="1">
        <v>1162.03120349184</v>
      </c>
      <c r="Q6976" s="1">
        <v>1106.536554842286</v>
      </c>
      <c r="R6976" s="1">
        <v>867.75007227996753</v>
      </c>
      <c r="S6976" s="1">
        <v>2848.211970354384</v>
      </c>
      <c r="T6976" s="1">
        <v>2923.2183607396669</v>
      </c>
      <c r="U6976" s="1">
        <v>263.52200610777612</v>
      </c>
      <c r="V6976" s="1">
        <v>2134</v>
      </c>
      <c r="W6976" s="1">
        <v>847.93405685760001</v>
      </c>
      <c r="X6976" s="1">
        <v>3112.6968000000002</v>
      </c>
      <c r="Y6976" s="1">
        <v>14015.21384759769</v>
      </c>
      <c r="Z6976" s="1">
        <v>1944.1415135010541</v>
      </c>
      <c r="AA6976" s="1">
        <v>13154</v>
      </c>
      <c r="AB6976" s="1">
        <v>359</v>
      </c>
      <c r="AC6976" s="1">
        <v>1332.611522315517</v>
      </c>
      <c r="AD6976" s="1">
        <v>4543.4943540081313</v>
      </c>
      <c r="AE6976" s="1">
        <v>2089.0940688000001</v>
      </c>
      <c r="AF6976" s="1">
        <v>3680.4337789633828</v>
      </c>
      <c r="AG6976" s="1">
        <v>19205</v>
      </c>
      <c r="AH6976" s="1">
        <v>4421.2459748537558</v>
      </c>
      <c r="AI6976" s="1">
        <v>897.61769300160006</v>
      </c>
      <c r="AJ6976" s="1">
        <v>9280.4222266557881</v>
      </c>
      <c r="AK6976" s="1">
        <v>3531</v>
      </c>
      <c r="AL6976" s="1">
        <v>108809.71875</v>
      </c>
      <c r="AM6976" s="1">
        <v>83439.671875</v>
      </c>
      <c r="AN6976" s="1">
        <v>25370.05078125</v>
      </c>
      <c r="AO6976" t="s">
        <v>19786</v>
      </c>
    </row>
    <row r="6977" spans="1:41" x14ac:dyDescent="0.25">
      <c r="A6977" s="1">
        <v>2024</v>
      </c>
      <c r="B6977" t="s">
        <v>5487</v>
      </c>
      <c r="C6977" t="s">
        <v>7146</v>
      </c>
      <c r="D6977" t="s">
        <v>7248</v>
      </c>
      <c r="E6977" t="s">
        <v>8073</v>
      </c>
      <c r="F6977" t="s">
        <v>10131</v>
      </c>
      <c r="G6977" t="s">
        <v>12278</v>
      </c>
      <c r="H6977" t="s">
        <v>12762</v>
      </c>
      <c r="I6977" s="1">
        <v>1389.4255163692956</v>
      </c>
      <c r="J6977" s="1">
        <v>3522.7114511776931</v>
      </c>
      <c r="K6977" s="1">
        <v>294.24346325439086</v>
      </c>
      <c r="L6977" s="1">
        <v>286.34336091261076</v>
      </c>
      <c r="M6977" s="1">
        <v>1442.8153844433875</v>
      </c>
      <c r="N6977" s="1">
        <v>1184.2184732316111</v>
      </c>
      <c r="O6977" s="1">
        <v>1262.9287647990295</v>
      </c>
      <c r="P6977" s="1">
        <v>1597.3253741054418</v>
      </c>
      <c r="Q6977" s="1">
        <v>776.38762039176538</v>
      </c>
      <c r="R6977" s="1">
        <v>922.66410401660755</v>
      </c>
      <c r="S6977" s="1">
        <v>1271.8622179121385</v>
      </c>
      <c r="T6977" s="1">
        <v>887.88639042670002</v>
      </c>
      <c r="U6977" s="1">
        <v>133.18295856400502</v>
      </c>
      <c r="V6977" s="1">
        <v>1191.9874791478449</v>
      </c>
      <c r="W6977" s="1">
        <v>302.99123073311142</v>
      </c>
      <c r="X6977" s="1">
        <v>1217.5794986366147</v>
      </c>
      <c r="Y6977" s="1">
        <v>9300.6099397196831</v>
      </c>
      <c r="Z6977" s="1">
        <v>1135.5481816426202</v>
      </c>
      <c r="AA6977" s="1">
        <v>8208.8697951162212</v>
      </c>
      <c r="AB6977" s="1">
        <v>96.557644958903637</v>
      </c>
      <c r="AC6977" s="1">
        <v>1389.159300011914</v>
      </c>
      <c r="AD6977" s="1">
        <v>3181.7946122259818</v>
      </c>
      <c r="AE6977" s="1">
        <v>1331.82958564005</v>
      </c>
      <c r="AF6977" s="1">
        <v>2487.980839831509</v>
      </c>
      <c r="AG6977" s="1">
        <v>9760.6889588128961</v>
      </c>
      <c r="AH6977" s="1">
        <v>2284.087739372686</v>
      </c>
      <c r="AI6977" s="1">
        <v>704.75982240119322</v>
      </c>
      <c r="AJ6977" s="1">
        <v>4513.7924373317364</v>
      </c>
      <c r="AK6977" s="1">
        <v>550.75597237600164</v>
      </c>
      <c r="AL6977" s="1">
        <v>62630.98828125</v>
      </c>
      <c r="AM6977" s="1">
        <v>49132.7265625</v>
      </c>
      <c r="AN6977" s="1">
        <v>13498.2626953125</v>
      </c>
      <c r="AO6977" t="s">
        <v>19787</v>
      </c>
    </row>
    <row r="6978" spans="1:41" x14ac:dyDescent="0.25">
      <c r="A6978" s="1">
        <v>2024</v>
      </c>
      <c r="B6978" t="s">
        <v>5488</v>
      </c>
      <c r="C6978" t="s">
        <v>7146</v>
      </c>
      <c r="D6978" t="s">
        <v>7248</v>
      </c>
      <c r="E6978" t="s">
        <v>8073</v>
      </c>
      <c r="F6978" t="s">
        <v>10131</v>
      </c>
      <c r="G6978" t="s">
        <v>12278</v>
      </c>
      <c r="H6978" t="s">
        <v>12762</v>
      </c>
      <c r="I6978" s="1">
        <v>1328.8722079631016</v>
      </c>
      <c r="J6978" s="1">
        <v>3482.8613423123898</v>
      </c>
      <c r="K6978" s="1">
        <v>345.53909623227696</v>
      </c>
      <c r="L6978" s="1">
        <v>281.72508794061264</v>
      </c>
      <c r="M6978" s="1">
        <v>1856.3280988334941</v>
      </c>
      <c r="N6978" s="1">
        <v>938.8484967822277</v>
      </c>
      <c r="O6978" s="1">
        <v>1387.2369805499698</v>
      </c>
      <c r="P6978" s="1">
        <v>2245.9537382134522</v>
      </c>
      <c r="Q6978" s="1">
        <v>470.09400410148788</v>
      </c>
      <c r="R6978" s="1">
        <v>934.07517409112234</v>
      </c>
      <c r="S6978" s="1">
        <v>1796.2704250477045</v>
      </c>
      <c r="T6978" s="1">
        <v>873.56616415693838</v>
      </c>
      <c r="U6978" s="1">
        <v>144.09335373986525</v>
      </c>
      <c r="V6978" s="1">
        <v>1230.636333756087</v>
      </c>
      <c r="W6978" s="1">
        <v>348.33450795757921</v>
      </c>
      <c r="X6978" s="1">
        <v>1415.1771859342402</v>
      </c>
      <c r="Y6978" s="1">
        <v>7332.4959903923018</v>
      </c>
      <c r="Z6978" s="1">
        <v>1317.9929501717809</v>
      </c>
      <c r="AA6978" s="1">
        <v>8080.4870184516803</v>
      </c>
      <c r="AB6978" s="1">
        <v>95.022159506170965</v>
      </c>
      <c r="AC6978" s="1">
        <v>1272.1307265535415</v>
      </c>
      <c r="AD6978" s="1">
        <v>1770.2156153487924</v>
      </c>
      <c r="AE6978" s="1">
        <v>1310.3492462354077</v>
      </c>
      <c r="AF6978" s="1">
        <v>2583.6841051475212</v>
      </c>
      <c r="AG6978" s="1">
        <v>11192.566478260773</v>
      </c>
      <c r="AH6978" s="1">
        <v>2479.8359485005089</v>
      </c>
      <c r="AI6978" s="1">
        <v>753.45081658535935</v>
      </c>
      <c r="AJ6978" s="1">
        <v>4255.9028843527785</v>
      </c>
      <c r="AK6978" s="1">
        <v>541.8731353048571</v>
      </c>
      <c r="AL6978" s="1">
        <v>62065.6171875</v>
      </c>
      <c r="AM6978" s="1">
        <v>48402.76953125</v>
      </c>
      <c r="AN6978" s="1">
        <v>13662.8505859375</v>
      </c>
      <c r="AO6978" t="s">
        <v>19788</v>
      </c>
    </row>
    <row r="6979" spans="1:41" x14ac:dyDescent="0.25">
      <c r="A6979" s="1">
        <v>2024</v>
      </c>
      <c r="B6979" t="s">
        <v>5489</v>
      </c>
      <c r="C6979" t="s">
        <v>7146</v>
      </c>
      <c r="D6979" t="s">
        <v>7248</v>
      </c>
      <c r="E6979" t="s">
        <v>8073</v>
      </c>
      <c r="F6979" t="s">
        <v>10131</v>
      </c>
      <c r="G6979" t="s">
        <v>12278</v>
      </c>
      <c r="H6979" t="s">
        <v>12762</v>
      </c>
      <c r="I6979" s="1">
        <v>1771.8334291790634</v>
      </c>
      <c r="J6979" s="1">
        <v>2967.7058820077395</v>
      </c>
      <c r="K6979" s="1">
        <v>273.30640433881143</v>
      </c>
      <c r="L6979" s="1">
        <v>367.76199193238841</v>
      </c>
      <c r="M6979" s="1">
        <v>1723.6356541977218</v>
      </c>
      <c r="N6979" s="1">
        <v>783.93210565000231</v>
      </c>
      <c r="O6979" s="1">
        <v>1187.1222961464939</v>
      </c>
      <c r="P6979" s="1">
        <v>1608.7809817050586</v>
      </c>
      <c r="Q6979" s="1">
        <v>799.83268827283212</v>
      </c>
      <c r="R6979" s="1">
        <v>626.69498331441275</v>
      </c>
      <c r="S6979" s="1">
        <v>1171.9423093559562</v>
      </c>
      <c r="T6979" s="1">
        <v>1117.8176046577155</v>
      </c>
      <c r="U6979" s="1">
        <v>161.41286211257412</v>
      </c>
      <c r="V6979" s="1">
        <v>862.95519079575638</v>
      </c>
      <c r="W6979" s="1">
        <v>287.37972798145205</v>
      </c>
      <c r="X6979" s="1">
        <v>1719.2034759635665</v>
      </c>
      <c r="Y6979" s="1">
        <v>8132.1230738848799</v>
      </c>
      <c r="Z6979" s="1">
        <v>1853.3415885224922</v>
      </c>
      <c r="AA6979" s="1">
        <v>9495.2665492623346</v>
      </c>
      <c r="AB6979" s="1">
        <v>121.84211890769099</v>
      </c>
      <c r="AC6979" s="1">
        <v>1410.685817078037</v>
      </c>
      <c r="AD6979" s="1">
        <v>3355.9649515391156</v>
      </c>
      <c r="AE6979" s="1">
        <v>1744.9132808706938</v>
      </c>
      <c r="AF6979" s="1">
        <v>2377.3894084120807</v>
      </c>
      <c r="AG6979" s="1">
        <v>8184.6605013037924</v>
      </c>
      <c r="AH6979" s="1">
        <v>3071.4542599405167</v>
      </c>
      <c r="AI6979" s="1">
        <v>639.39166986421321</v>
      </c>
      <c r="AJ6979" s="1">
        <v>4440.8857022784396</v>
      </c>
      <c r="AK6979" s="1">
        <v>617.035317771059</v>
      </c>
      <c r="AL6979" s="1">
        <v>62876.27734375</v>
      </c>
      <c r="AM6979" s="1">
        <v>47590.17578125</v>
      </c>
      <c r="AN6979" s="1">
        <v>15286.095703125</v>
      </c>
      <c r="AO6979" t="s">
        <v>19789</v>
      </c>
    </row>
    <row r="6980" spans="1:41" x14ac:dyDescent="0.25">
      <c r="A6980" s="1">
        <v>2024</v>
      </c>
      <c r="B6980" t="s">
        <v>5490</v>
      </c>
      <c r="C6980" t="s">
        <v>7146</v>
      </c>
      <c r="D6980" t="s">
        <v>7248</v>
      </c>
      <c r="E6980" t="s">
        <v>8073</v>
      </c>
      <c r="F6980" t="s">
        <v>10131</v>
      </c>
      <c r="G6980" t="s">
        <v>12278</v>
      </c>
      <c r="H6980" t="s">
        <v>12762</v>
      </c>
      <c r="I6980" s="1">
        <v>1379.0692559706108</v>
      </c>
      <c r="J6980" s="1">
        <v>2972.486883505916</v>
      </c>
      <c r="K6980" s="1">
        <v>319.37771378868797</v>
      </c>
      <c r="L6980" s="1">
        <v>303.38185091581045</v>
      </c>
      <c r="M6980" s="1">
        <v>1503.7648104252971</v>
      </c>
      <c r="N6980" s="1">
        <v>943.59722791438628</v>
      </c>
      <c r="O6980" s="1">
        <v>1183.4520598768813</v>
      </c>
      <c r="P6980" s="1">
        <v>1984.1546203232351</v>
      </c>
      <c r="Q6980" s="1">
        <v>768.90266707524916</v>
      </c>
      <c r="R6980" s="1">
        <v>909.75758071793871</v>
      </c>
      <c r="S6980" s="1">
        <v>1195.7660288725558</v>
      </c>
      <c r="T6980" s="1">
        <v>1003.0917118931134</v>
      </c>
      <c r="U6980" s="1">
        <v>160.94049244151731</v>
      </c>
      <c r="V6980" s="1">
        <v>912.8134578227332</v>
      </c>
      <c r="W6980" s="1">
        <v>253.89365774361249</v>
      </c>
      <c r="X6980" s="1">
        <v>1628.3522123064872</v>
      </c>
      <c r="Y6980" s="1">
        <v>7629.0697421204013</v>
      </c>
      <c r="Z6980" s="1">
        <v>1911.6013267077249</v>
      </c>
      <c r="AA6980" s="1">
        <v>9619.1821757963662</v>
      </c>
      <c r="AB6980" s="1"/>
      <c r="AC6980" s="1">
        <v>1406.5574893434546</v>
      </c>
      <c r="AD6980" s="1">
        <v>3151.118850586266</v>
      </c>
      <c r="AE6980" s="1">
        <v>1671.8195198218555</v>
      </c>
      <c r="AF6980" s="1">
        <v>2469.2393719075176</v>
      </c>
      <c r="AG6980" s="1">
        <v>9078.2318560656113</v>
      </c>
      <c r="AH6980" s="1">
        <v>2294.0487287155283</v>
      </c>
      <c r="AI6980" s="1">
        <v>707.73693005791881</v>
      </c>
      <c r="AJ6980" s="1">
        <v>5435.9015918071336</v>
      </c>
      <c r="AK6980" s="1">
        <v>553.08252359278561</v>
      </c>
      <c r="AL6980" s="1">
        <v>63350.390625</v>
      </c>
      <c r="AM6980" s="1">
        <v>49556.70703125</v>
      </c>
      <c r="AN6980" s="1">
        <v>13793.6865234375</v>
      </c>
      <c r="AO6980" t="s">
        <v>19790</v>
      </c>
    </row>
    <row r="6981" spans="1:41" x14ac:dyDescent="0.25">
      <c r="A6981" s="1">
        <v>2024</v>
      </c>
      <c r="B6981" t="s">
        <v>5491</v>
      </c>
      <c r="C6981" t="s">
        <v>7146</v>
      </c>
      <c r="D6981" t="s">
        <v>7248</v>
      </c>
      <c r="E6981" t="s">
        <v>8073</v>
      </c>
      <c r="F6981" t="s">
        <v>10131</v>
      </c>
      <c r="G6981" t="s">
        <v>12278</v>
      </c>
      <c r="H6981" t="s">
        <v>12762</v>
      </c>
      <c r="I6981" s="1">
        <v>1380.8742172528603</v>
      </c>
      <c r="J6981" s="1">
        <v>3830.9091054062515</v>
      </c>
      <c r="K6981" s="1">
        <v>250.52451571963562</v>
      </c>
      <c r="L6981" s="1">
        <v>323.77109023088502</v>
      </c>
      <c r="M6981" s="1">
        <v>2016.9346604546936</v>
      </c>
      <c r="N6981" s="1">
        <v>1168.504726267078</v>
      </c>
      <c r="O6981" s="1">
        <v>1439.8954822966934</v>
      </c>
      <c r="P6981" s="1">
        <v>1792.0241533782744</v>
      </c>
      <c r="Q6981" s="1">
        <v>522.25574943806964</v>
      </c>
      <c r="R6981" s="1">
        <v>895.76905370199813</v>
      </c>
      <c r="S6981" s="1">
        <v>1746.2407981305109</v>
      </c>
      <c r="T6981" s="1">
        <v>955.39010232064436</v>
      </c>
      <c r="U6981" s="1">
        <v>132.69306976675617</v>
      </c>
      <c r="V6981" s="1">
        <v>1456.4391337599156</v>
      </c>
      <c r="W6981" s="1">
        <v>411.87928855601109</v>
      </c>
      <c r="X6981" s="1">
        <v>1886.0992936646721</v>
      </c>
      <c r="Y6981" s="1">
        <v>9208.8990418128778</v>
      </c>
      <c r="Z6981" s="1">
        <v>1916.7405817614806</v>
      </c>
      <c r="AA6981" s="1">
        <v>7767.3215318668381</v>
      </c>
      <c r="AB6981" s="1">
        <v>525.46455627635441</v>
      </c>
      <c r="AC6981" s="1">
        <v>1236.5932557703541</v>
      </c>
      <c r="AD6981" s="1">
        <v>3372.7734123541004</v>
      </c>
      <c r="AE6981" s="1">
        <v>1195.2991724589394</v>
      </c>
      <c r="AF6981" s="1">
        <v>3492.7151360638113</v>
      </c>
      <c r="AG6981" s="1">
        <v>14056.97303881108</v>
      </c>
      <c r="AH6981" s="1">
        <v>2708.2655539394932</v>
      </c>
      <c r="AI6981" s="1">
        <v>732.46574511249401</v>
      </c>
      <c r="AJ6981" s="1">
        <v>4136.8391430483898</v>
      </c>
      <c r="AK6981" s="1">
        <v>538.20309097396296</v>
      </c>
      <c r="AL6981" s="1">
        <v>71098.7578125</v>
      </c>
      <c r="AM6981" s="1">
        <v>54514.625</v>
      </c>
      <c r="AN6981" s="1">
        <v>16584.13671875</v>
      </c>
      <c r="AO6981" t="s">
        <v>19791</v>
      </c>
    </row>
    <row r="6982" spans="1:41" x14ac:dyDescent="0.25">
      <c r="A6982" s="1">
        <v>2024</v>
      </c>
      <c r="B6982" t="s">
        <v>5492</v>
      </c>
      <c r="C6982" t="s">
        <v>7146</v>
      </c>
      <c r="D6982" t="s">
        <v>7248</v>
      </c>
      <c r="E6982" t="s">
        <v>8073</v>
      </c>
      <c r="F6982" t="s">
        <v>10131</v>
      </c>
      <c r="G6982" t="s">
        <v>12278</v>
      </c>
      <c r="H6982" t="s">
        <v>12762</v>
      </c>
      <c r="I6982" s="1">
        <v>2124.4169953342262</v>
      </c>
      <c r="J6982" s="1">
        <v>4609.5982303801584</v>
      </c>
      <c r="K6982" s="1">
        <v>238.77439143436484</v>
      </c>
      <c r="L6982" s="1">
        <v>384.41831344143139</v>
      </c>
      <c r="M6982" s="1">
        <v>2251.8490239798784</v>
      </c>
      <c r="N6982" s="1">
        <v>1127.5756468230029</v>
      </c>
      <c r="O6982" s="1">
        <v>1426.9152562732647</v>
      </c>
      <c r="P6982" s="1">
        <v>1880.7848078007344</v>
      </c>
      <c r="Q6982" s="1">
        <v>478.09321079444817</v>
      </c>
      <c r="R6982" s="1">
        <v>911.65747751980575</v>
      </c>
      <c r="S6982" s="1">
        <v>708.13899844474201</v>
      </c>
      <c r="T6982" s="1">
        <v>1011.6271406353457</v>
      </c>
      <c r="U6982" s="1">
        <v>134.54640970450097</v>
      </c>
      <c r="V6982" s="1">
        <v>1159.3247031681062</v>
      </c>
      <c r="W6982" s="1">
        <v>464.33685755162372</v>
      </c>
      <c r="X6982" s="1">
        <v>2174.9273383356999</v>
      </c>
      <c r="Y6982" s="1">
        <v>8014.1102081132094</v>
      </c>
      <c r="Z6982" s="1">
        <v>1638.3019524882609</v>
      </c>
      <c r="AA6982" s="1">
        <v>7675.2151160003687</v>
      </c>
      <c r="AB6982" s="1">
        <v>399.59272055096159</v>
      </c>
      <c r="AC6982" s="1">
        <v>1199.7592953097032</v>
      </c>
      <c r="AD6982" s="1">
        <v>3424.4297028064625</v>
      </c>
      <c r="AE6982" s="1">
        <v>1375.5119521897313</v>
      </c>
      <c r="AF6982" s="1">
        <v>3555.8243622591845</v>
      </c>
      <c r="AG6982" s="1">
        <v>15543.651015862088</v>
      </c>
      <c r="AH6982" s="1">
        <v>3136.0441359695719</v>
      </c>
      <c r="AI6982" s="1">
        <v>1014.6620220572518</v>
      </c>
      <c r="AJ6982" s="1">
        <v>4530.0519230962946</v>
      </c>
      <c r="AK6982" s="1">
        <v>514.91821458339098</v>
      </c>
      <c r="AL6982" s="1">
        <v>73109.0625</v>
      </c>
      <c r="AM6982" s="1">
        <v>56342.84375</v>
      </c>
      <c r="AN6982" s="1">
        <v>16766.216796875</v>
      </c>
      <c r="AO6982" t="s">
        <v>19792</v>
      </c>
    </row>
    <row r="6983" spans="1:41" x14ac:dyDescent="0.25">
      <c r="A6983" s="1">
        <v>2024</v>
      </c>
      <c r="B6983" t="s">
        <v>5493</v>
      </c>
      <c r="C6983" t="s">
        <v>7146</v>
      </c>
      <c r="D6983" t="s">
        <v>7248</v>
      </c>
      <c r="E6983" t="s">
        <v>8073</v>
      </c>
      <c r="F6983" t="s">
        <v>10131</v>
      </c>
      <c r="G6983" t="s">
        <v>12278</v>
      </c>
      <c r="H6983" t="s">
        <v>12762</v>
      </c>
      <c r="I6983" s="1">
        <v>1807.9168184546616</v>
      </c>
      <c r="J6983" s="1">
        <v>4146.5372656727541</v>
      </c>
      <c r="K6983" s="1">
        <v>261.04256349105151</v>
      </c>
      <c r="L6983" s="1">
        <v>315.09407407352671</v>
      </c>
      <c r="M6983" s="1">
        <v>1962.8811171793468</v>
      </c>
      <c r="N6983" s="1">
        <v>1149.8350965371646</v>
      </c>
      <c r="O6983" s="1">
        <v>1409.5712641562475</v>
      </c>
      <c r="P6983" s="1">
        <v>1919.9880323876787</v>
      </c>
      <c r="Q6983" s="1">
        <v>504.46503046765071</v>
      </c>
      <c r="R6983" s="1">
        <v>886.74093805330733</v>
      </c>
      <c r="S6983" s="1">
        <v>1516.4728791048337</v>
      </c>
      <c r="T6983" s="1">
        <v>1033.0953248312351</v>
      </c>
      <c r="U6983" s="1">
        <v>131.55952414063364</v>
      </c>
      <c r="V6983" s="1">
        <v>1182.8941469317642</v>
      </c>
      <c r="W6983" s="1">
        <v>510.34909046663017</v>
      </c>
      <c r="X6983" s="1">
        <v>2072.3892216114577</v>
      </c>
      <c r="Y6983" s="1">
        <v>9287.5269702328042</v>
      </c>
      <c r="Z6983" s="1">
        <v>1880.321714585154</v>
      </c>
      <c r="AA6983" s="1">
        <v>7753.3804128584197</v>
      </c>
      <c r="AB6983" s="1">
        <v>511.38218579146138</v>
      </c>
      <c r="AC6983" s="1">
        <v>1203.452743895906</v>
      </c>
      <c r="AD6983" s="1">
        <v>4622.957898146763</v>
      </c>
      <c r="AE6983" s="1">
        <v>1135.3717619895274</v>
      </c>
      <c r="AF6983" s="1">
        <v>3305.4504775170267</v>
      </c>
      <c r="AG6983" s="1">
        <v>14337.296918007882</v>
      </c>
      <c r="AH6983" s="1">
        <v>2634.3930783196497</v>
      </c>
      <c r="AI6983" s="1">
        <v>823.37697389049447</v>
      </c>
      <c r="AJ6983" s="1">
        <v>3962.9536660526182</v>
      </c>
      <c r="AK6983" s="1">
        <v>523.77932968943617</v>
      </c>
      <c r="AL6983" s="1">
        <v>72792.4765625</v>
      </c>
      <c r="AM6983" s="1">
        <v>54910.78515625</v>
      </c>
      <c r="AN6983" s="1">
        <v>17881.69140625</v>
      </c>
      <c r="AO6983" t="s">
        <v>19793</v>
      </c>
    </row>
    <row r="6984" spans="1:41" x14ac:dyDescent="0.25">
      <c r="A6984" s="1">
        <v>2024</v>
      </c>
      <c r="B6984" t="s">
        <v>5494</v>
      </c>
      <c r="C6984" t="s">
        <v>7146</v>
      </c>
      <c r="D6984" t="s">
        <v>7248</v>
      </c>
      <c r="E6984" t="s">
        <v>8073</v>
      </c>
      <c r="F6984" t="s">
        <v>10131</v>
      </c>
      <c r="G6984" t="s">
        <v>12278</v>
      </c>
      <c r="H6984" t="s">
        <v>12762</v>
      </c>
      <c r="I6984" s="1">
        <v>1985.0032759834021</v>
      </c>
      <c r="J6984" s="1">
        <v>4639.8095802360567</v>
      </c>
      <c r="K6984" s="1">
        <v>240.84327999999999</v>
      </c>
      <c r="L6984" s="1">
        <v>380</v>
      </c>
      <c r="M6984" s="1">
        <v>2184.6500154042519</v>
      </c>
      <c r="N6984" s="1">
        <v>813.8513374023438</v>
      </c>
      <c r="O6984" s="1">
        <v>1605.59</v>
      </c>
      <c r="P6984" s="1">
        <v>1893.7429999999999</v>
      </c>
      <c r="Q6984" s="1">
        <v>530</v>
      </c>
      <c r="R6984" s="1">
        <v>1068.0608314178139</v>
      </c>
      <c r="S6984" s="1">
        <v>1025</v>
      </c>
      <c r="T6984" s="1">
        <v>1050</v>
      </c>
      <c r="U6984" s="1">
        <v>135</v>
      </c>
      <c r="V6984" s="1">
        <v>1175</v>
      </c>
      <c r="W6984" s="1">
        <v>450</v>
      </c>
      <c r="X6984" s="1">
        <v>2741.6826042726352</v>
      </c>
      <c r="Y6984" s="1">
        <v>8200</v>
      </c>
      <c r="Z6984" s="1">
        <v>1602.0645159271471</v>
      </c>
      <c r="AA6984" s="1">
        <v>8558</v>
      </c>
      <c r="AB6984" s="1">
        <v>342.33</v>
      </c>
      <c r="AC6984" s="1">
        <v>1480.9061515688329</v>
      </c>
      <c r="AD6984" s="1">
        <v>3374.31316581498</v>
      </c>
      <c r="AE6984" s="1">
        <v>1313</v>
      </c>
      <c r="AF6984" s="1">
        <v>3640.8573488000002</v>
      </c>
      <c r="AG6984" s="1">
        <v>15174.763695506361</v>
      </c>
      <c r="AH6984" s="1">
        <v>3264</v>
      </c>
      <c r="AI6984" s="1">
        <v>1003</v>
      </c>
      <c r="AJ6984" s="1">
        <v>4721.5713500162874</v>
      </c>
      <c r="AK6984" s="1">
        <v>509</v>
      </c>
      <c r="AL6984" s="1">
        <v>75102.03125</v>
      </c>
      <c r="AM6984" s="1">
        <v>57311.62890625</v>
      </c>
      <c r="AN6984" s="1">
        <v>17790.41015625</v>
      </c>
      <c r="AO6984" t="s">
        <v>19794</v>
      </c>
    </row>
    <row r="6985" spans="1:41" x14ac:dyDescent="0.25">
      <c r="A6985" s="1">
        <v>2024</v>
      </c>
      <c r="B6985" t="s">
        <v>5495</v>
      </c>
      <c r="C6985" t="s">
        <v>7146</v>
      </c>
      <c r="D6985" t="s">
        <v>7248</v>
      </c>
      <c r="E6985" t="s">
        <v>8073</v>
      </c>
      <c r="F6985" t="s">
        <v>10131</v>
      </c>
      <c r="G6985" t="s">
        <v>12279</v>
      </c>
      <c r="H6985" t="s">
        <v>12762</v>
      </c>
      <c r="I6985" s="1">
        <v>1933.0277726930769</v>
      </c>
      <c r="J6985" s="1">
        <v>3329.5</v>
      </c>
      <c r="K6985" s="1">
        <v>307.74337157758941</v>
      </c>
      <c r="L6985" s="1">
        <v>400.26139999999998</v>
      </c>
      <c r="M6985" s="1">
        <v>1888.9071594455261</v>
      </c>
      <c r="N6985" s="1">
        <v>869.2133399181555</v>
      </c>
      <c r="O6985" s="1">
        <v>1359</v>
      </c>
      <c r="P6985" s="1">
        <v>1954</v>
      </c>
      <c r="Q6985" s="1">
        <v>976.87976689840173</v>
      </c>
      <c r="R6985" s="1">
        <v>728.81929598787326</v>
      </c>
      <c r="S6985" s="1">
        <v>1451.64781750107</v>
      </c>
      <c r="T6985" s="1">
        <v>1410.5987606211211</v>
      </c>
      <c r="U6985" s="1">
        <v>176.02279424724301</v>
      </c>
      <c r="V6985" s="1">
        <v>942</v>
      </c>
      <c r="W6985" s="1">
        <v>307.2463484671099</v>
      </c>
      <c r="X6985" s="1">
        <v>2070.6750427370121</v>
      </c>
      <c r="Y6985" s="1">
        <v>9725.9474999999984</v>
      </c>
      <c r="Z6985" s="1">
        <v>2296.33</v>
      </c>
      <c r="AA6985" s="1">
        <v>10575.474008036261</v>
      </c>
      <c r="AB6985" s="1">
        <v>109</v>
      </c>
      <c r="AC6985" s="1">
        <v>1637.2697853979009</v>
      </c>
      <c r="AD6985" s="1">
        <v>4364.7738600704142</v>
      </c>
      <c r="AE6985" s="1">
        <v>1865.539499619427</v>
      </c>
      <c r="AF6985" s="1">
        <v>2587.4901326725758</v>
      </c>
      <c r="AG6985" s="1">
        <v>9490</v>
      </c>
      <c r="AH6985" s="1">
        <v>3918.2724766286269</v>
      </c>
      <c r="AI6985" s="1">
        <v>683.59294925196184</v>
      </c>
      <c r="AJ6985" s="1">
        <v>5620.3453737312229</v>
      </c>
      <c r="AK6985" s="1">
        <v>814.04452120238238</v>
      </c>
      <c r="AL6985" s="1">
        <v>73793.6171875</v>
      </c>
      <c r="AM6985" s="1">
        <v>55108.1171875</v>
      </c>
      <c r="AN6985" s="1">
        <v>18685.50390625</v>
      </c>
      <c r="AO6985" t="s">
        <v>19795</v>
      </c>
    </row>
    <row r="6986" spans="1:41" x14ac:dyDescent="0.25">
      <c r="A6986" s="1">
        <v>2024</v>
      </c>
      <c r="B6986" t="s">
        <v>5496</v>
      </c>
      <c r="C6986" t="s">
        <v>7146</v>
      </c>
      <c r="D6986" t="s">
        <v>7248</v>
      </c>
      <c r="E6986" t="s">
        <v>8073</v>
      </c>
      <c r="F6986" t="s">
        <v>10131</v>
      </c>
      <c r="G6986" t="s">
        <v>12279</v>
      </c>
      <c r="H6986" t="s">
        <v>12762</v>
      </c>
      <c r="I6986" s="1">
        <v>1478.732063974461</v>
      </c>
      <c r="J6986" s="1">
        <v>3187.3</v>
      </c>
      <c r="K6986" s="1">
        <v>348.18342827257891</v>
      </c>
      <c r="L6986" s="1">
        <v>319.37471849603452</v>
      </c>
      <c r="M6986" s="1">
        <v>1619.0603271900779</v>
      </c>
      <c r="N6986" s="1">
        <v>991.95026514413803</v>
      </c>
      <c r="O6986" s="1">
        <v>1257.427115769465</v>
      </c>
      <c r="P6986" s="1">
        <v>1780.2351839999999</v>
      </c>
      <c r="Q6986" s="1">
        <v>814.34860214307514</v>
      </c>
      <c r="R6986" s="1">
        <v>1017.43780596894</v>
      </c>
      <c r="S6986" s="1">
        <v>1236.0047892190551</v>
      </c>
      <c r="T6986" s="1">
        <v>1029.0509778548119</v>
      </c>
      <c r="U6986" s="1">
        <v>172.57136690906171</v>
      </c>
      <c r="V6986" s="1">
        <v>995</v>
      </c>
      <c r="W6986" s="1">
        <v>268.47762564117761</v>
      </c>
      <c r="X6986" s="1">
        <v>1711.7943556443099</v>
      </c>
      <c r="Y6986" s="1">
        <v>8268.8284500000009</v>
      </c>
      <c r="Z6986" s="1">
        <v>2025.311467419428</v>
      </c>
      <c r="AA6986" s="1">
        <v>10343.52741264074</v>
      </c>
      <c r="AB6986" s="1"/>
      <c r="AC6986" s="1">
        <v>1483.53782</v>
      </c>
      <c r="AD6986" s="1">
        <v>3350.7483988719041</v>
      </c>
      <c r="AE6986" s="1">
        <v>1771.508716779733</v>
      </c>
      <c r="AF6986" s="1">
        <v>2647.6867764686199</v>
      </c>
      <c r="AG6986" s="1">
        <v>10321.10706911594</v>
      </c>
      <c r="AH6986" s="1">
        <v>2470.708944854216</v>
      </c>
      <c r="AI6986" s="1">
        <v>744.00370693643879</v>
      </c>
      <c r="AJ6986" s="1">
        <v>5847.8016896865056</v>
      </c>
      <c r="AK6986" s="1">
        <v>614.12298466219511</v>
      </c>
      <c r="AL6986" s="1">
        <v>68115.84375</v>
      </c>
      <c r="AM6986" s="1">
        <v>53466.25390625</v>
      </c>
      <c r="AN6986" s="1">
        <v>14649.5830078125</v>
      </c>
      <c r="AO6986" t="s">
        <v>19796</v>
      </c>
    </row>
    <row r="6987" spans="1:41" x14ac:dyDescent="0.25">
      <c r="A6987" s="1">
        <v>2024</v>
      </c>
      <c r="B6987" t="s">
        <v>5497</v>
      </c>
      <c r="C6987" t="s">
        <v>7146</v>
      </c>
      <c r="D6987" t="s">
        <v>7248</v>
      </c>
      <c r="E6987" t="s">
        <v>8073</v>
      </c>
      <c r="F6987" t="s">
        <v>10131</v>
      </c>
      <c r="G6987" t="s">
        <v>12279</v>
      </c>
      <c r="H6987" t="s">
        <v>12762</v>
      </c>
      <c r="I6987" s="1">
        <v>1410.2502848943759</v>
      </c>
      <c r="J6987" s="1">
        <v>3707.2553599999969</v>
      </c>
      <c r="K6987" s="1">
        <v>297.43074780847672</v>
      </c>
      <c r="L6987" s="1">
        <v>300.80631578731709</v>
      </c>
      <c r="M6987" s="1">
        <v>1493.3</v>
      </c>
      <c r="N6987" s="1">
        <v>1263.70145</v>
      </c>
      <c r="O6987" s="1">
        <v>1307.5290549266949</v>
      </c>
      <c r="P6987" s="1">
        <v>1835.2</v>
      </c>
      <c r="Q6987" s="1">
        <v>799.57171068367518</v>
      </c>
      <c r="R6987" s="1">
        <v>934.51074675287146</v>
      </c>
      <c r="S6987" s="1">
        <v>1279.3692100664259</v>
      </c>
      <c r="T6987" s="1">
        <v>839.21394686176222</v>
      </c>
      <c r="U6987" s="1">
        <v>128.64675194426999</v>
      </c>
      <c r="V6987" s="1">
        <v>26</v>
      </c>
      <c r="W6987" s="1">
        <v>315.74962369949651</v>
      </c>
      <c r="X6987" s="1">
        <v>1285.379262099545</v>
      </c>
      <c r="Y6987" s="1">
        <v>9626.5451499999999</v>
      </c>
      <c r="Z6987" s="1">
        <v>1178.7324327913061</v>
      </c>
      <c r="AA6987" s="1">
        <v>8650.0750160990538</v>
      </c>
      <c r="AB6987" s="1">
        <v>87</v>
      </c>
      <c r="AC6987" s="1">
        <v>1449.4880599999999</v>
      </c>
      <c r="AD6987" s="1">
        <v>3302.7964506853068</v>
      </c>
      <c r="AE6987" s="1">
        <v>1378.422801179137</v>
      </c>
      <c r="AF6987" s="1">
        <v>2613.6465947522202</v>
      </c>
      <c r="AG6987" s="1">
        <v>10426.01540246116</v>
      </c>
      <c r="AH6987" s="1">
        <v>2420.7472259296992</v>
      </c>
      <c r="AI6987" s="1">
        <v>729.41539895729295</v>
      </c>
      <c r="AJ6987" s="1">
        <v>4765.1387025362137</v>
      </c>
      <c r="AK6987" s="1">
        <v>570.02382166170537</v>
      </c>
      <c r="AL6987" s="1">
        <v>64421.9609375</v>
      </c>
      <c r="AM6987" s="1">
        <v>50494.0078125</v>
      </c>
      <c r="AN6987" s="1">
        <v>13927.9541015625</v>
      </c>
      <c r="AO6987" t="s">
        <v>19797</v>
      </c>
    </row>
    <row r="6988" spans="1:41" x14ac:dyDescent="0.25">
      <c r="A6988" s="1">
        <v>2024</v>
      </c>
      <c r="B6988" t="s">
        <v>5498</v>
      </c>
      <c r="C6988" t="s">
        <v>7146</v>
      </c>
      <c r="D6988" t="s">
        <v>7248</v>
      </c>
      <c r="E6988" t="s">
        <v>8073</v>
      </c>
      <c r="F6988" t="s">
        <v>10131</v>
      </c>
      <c r="G6988" t="s">
        <v>12279</v>
      </c>
      <c r="H6988" t="s">
        <v>12762</v>
      </c>
      <c r="I6988" s="1">
        <v>1464.9301692377869</v>
      </c>
      <c r="J6988" s="1">
        <v>4219.5032147325846</v>
      </c>
      <c r="K6988" s="1">
        <v>257</v>
      </c>
      <c r="L6988" s="1">
        <v>344.05222166557297</v>
      </c>
      <c r="M6988" s="1">
        <v>2097.75352608</v>
      </c>
      <c r="N6988" s="1">
        <v>1222.488714255488</v>
      </c>
      <c r="O6988" s="1">
        <v>1497.592304003346</v>
      </c>
      <c r="P6988" s="1">
        <v>1872.985878016</v>
      </c>
      <c r="Q6988" s="1">
        <v>547.99213672683561</v>
      </c>
      <c r="R6988" s="1">
        <v>925.27784172410975</v>
      </c>
      <c r="S6988" s="1">
        <v>1789.651906506097</v>
      </c>
      <c r="T6988" s="1">
        <v>1011.883278717577</v>
      </c>
      <c r="U6988" s="1">
        <v>140.77030240799999</v>
      </c>
      <c r="V6988" s="1">
        <v>1549</v>
      </c>
      <c r="W6988" s="1">
        <v>428.38335164159997</v>
      </c>
      <c r="X6988" s="1">
        <v>2018.3879999999999</v>
      </c>
      <c r="Y6988" s="1">
        <v>9691.6684039784777</v>
      </c>
      <c r="Z6988" s="1">
        <v>2005.2924705272769</v>
      </c>
      <c r="AA6988" s="1">
        <v>8460</v>
      </c>
      <c r="AB6988" s="1">
        <v>574</v>
      </c>
      <c r="AC6988" s="1">
        <v>1286.14372764768</v>
      </c>
      <c r="AD6988" s="1">
        <v>3538.9812575927522</v>
      </c>
      <c r="AE6988" s="1">
        <v>1218.8186121599999</v>
      </c>
      <c r="AF6988" s="1">
        <v>3711.5000025196782</v>
      </c>
      <c r="AG6988" s="1">
        <v>15942</v>
      </c>
      <c r="AH6988" s="1">
        <v>2881.5825931972072</v>
      </c>
      <c r="AI6988" s="1">
        <v>761.81575420800016</v>
      </c>
      <c r="AJ6988" s="1">
        <v>4476.4280468292436</v>
      </c>
      <c r="AK6988" s="1">
        <v>560</v>
      </c>
      <c r="AL6988" s="1">
        <v>76495.890625</v>
      </c>
      <c r="AM6988" s="1">
        <v>59078.85546875</v>
      </c>
      <c r="AN6988" s="1">
        <v>17417.033203125</v>
      </c>
      <c r="AO6988" t="s">
        <v>19798</v>
      </c>
    </row>
    <row r="6989" spans="1:41" x14ac:dyDescent="0.25">
      <c r="A6989" s="1">
        <v>2024</v>
      </c>
      <c r="B6989" t="s">
        <v>5499</v>
      </c>
      <c r="C6989" t="s">
        <v>7146</v>
      </c>
      <c r="D6989" t="s">
        <v>7248</v>
      </c>
      <c r="E6989" t="s">
        <v>8073</v>
      </c>
      <c r="F6989" t="s">
        <v>10131</v>
      </c>
      <c r="G6989" t="s">
        <v>12279</v>
      </c>
      <c r="H6989" t="s">
        <v>12762</v>
      </c>
      <c r="I6989" s="1">
        <v>1932.1414056000001</v>
      </c>
      <c r="J6989" s="1">
        <v>4592.9168756890131</v>
      </c>
      <c r="K6989" s="1">
        <v>236.03003699999999</v>
      </c>
      <c r="L6989" s="1">
        <v>337.30609967213042</v>
      </c>
      <c r="M6989" s="1">
        <v>2056.6211039999998</v>
      </c>
      <c r="N6989" s="1">
        <v>1204.7468160000001</v>
      </c>
      <c r="O6989" s="1">
        <v>1476.887206302888</v>
      </c>
      <c r="P6989" s="1">
        <v>2003.8022573298181</v>
      </c>
      <c r="Q6989" s="1">
        <v>528.55642596462894</v>
      </c>
      <c r="R6989" s="1">
        <v>929.08842569224203</v>
      </c>
      <c r="S6989" s="1">
        <v>1588.8940494228</v>
      </c>
      <c r="T6989" s="1">
        <v>1101.0000877508121</v>
      </c>
      <c r="U6989" s="1">
        <v>140.599169883504</v>
      </c>
      <c r="V6989" s="1">
        <v>1239</v>
      </c>
      <c r="W6989" s="1">
        <v>534.72148703999994</v>
      </c>
      <c r="X6989" s="1">
        <v>2237</v>
      </c>
      <c r="Y6989" s="1">
        <v>9878.3794844810072</v>
      </c>
      <c r="Z6989" s="1">
        <v>1970.1189678172229</v>
      </c>
      <c r="AA6989" s="1">
        <v>8487</v>
      </c>
      <c r="AB6989" s="1">
        <v>574</v>
      </c>
      <c r="AC6989" s="1">
        <v>1260.9252231840001</v>
      </c>
      <c r="AD6989" s="1">
        <v>4684.2711820651584</v>
      </c>
      <c r="AE6989" s="1">
        <v>1189.5929438400001</v>
      </c>
      <c r="AF6989" s="1">
        <v>3532.5727746865919</v>
      </c>
      <c r="AG6989" s="1">
        <v>15670</v>
      </c>
      <c r="AH6989" s="1">
        <v>2910.8908571996999</v>
      </c>
      <c r="AI6989" s="1">
        <v>862.6984315200001</v>
      </c>
      <c r="AJ6989" s="1">
        <v>4235.2539610752001</v>
      </c>
      <c r="AK6989" s="1">
        <v>549</v>
      </c>
      <c r="AL6989" s="1">
        <v>77944.015625</v>
      </c>
      <c r="AM6989" s="1">
        <v>59132.00390625</v>
      </c>
      <c r="AN6989" s="1">
        <v>18812.015625</v>
      </c>
      <c r="AO6989" t="s">
        <v>19799</v>
      </c>
    </row>
    <row r="6990" spans="1:41" x14ac:dyDescent="0.25">
      <c r="A6990" s="1">
        <v>2024</v>
      </c>
      <c r="B6990" t="s">
        <v>5500</v>
      </c>
      <c r="C6990" t="s">
        <v>7146</v>
      </c>
      <c r="D6990" t="s">
        <v>7248</v>
      </c>
      <c r="E6990" t="s">
        <v>8073</v>
      </c>
      <c r="F6990" t="s">
        <v>10131</v>
      </c>
      <c r="G6990" t="s">
        <v>12279</v>
      </c>
      <c r="H6990" t="s">
        <v>12762</v>
      </c>
      <c r="I6990" s="1">
        <v>2045</v>
      </c>
      <c r="J6990" s="1">
        <v>4982.2984274670007</v>
      </c>
      <c r="K6990" s="1">
        <v>249.0752406911472</v>
      </c>
      <c r="L6990" s="1">
        <v>399.12063479999989</v>
      </c>
      <c r="M6990" s="1">
        <v>2272.9098760265838</v>
      </c>
      <c r="N6990" s="1">
        <v>835.17424244228516</v>
      </c>
      <c r="O6990" s="1">
        <v>1670.4558360000001</v>
      </c>
      <c r="P6990" s="1">
        <v>1950.981382174999</v>
      </c>
      <c r="Q6990" s="1">
        <v>552</v>
      </c>
      <c r="R6990" s="1">
        <v>1121.7419252398679</v>
      </c>
      <c r="S6990" s="1">
        <v>1051.819125</v>
      </c>
      <c r="T6990" s="1">
        <v>1099.1457417818481</v>
      </c>
      <c r="U6990" s="1">
        <v>140.45400000000001</v>
      </c>
      <c r="V6990" s="1">
        <v>1199</v>
      </c>
      <c r="W6990" s="1">
        <v>473.80504499999989</v>
      </c>
      <c r="X6990" s="1">
        <v>2830.1155766734478</v>
      </c>
      <c r="Y6990" s="1">
        <v>8514.5968160765842</v>
      </c>
      <c r="Z6990" s="1">
        <v>1643.987340179928</v>
      </c>
      <c r="AA6990" s="1">
        <v>8958</v>
      </c>
      <c r="AB6990" s="1">
        <v>352.6769242499999</v>
      </c>
      <c r="AC6990" s="1">
        <v>1525.6665399999999</v>
      </c>
      <c r="AD6990" s="1">
        <v>3462.6121927380259</v>
      </c>
      <c r="AE6990" s="1">
        <v>1366.0452</v>
      </c>
      <c r="AF6990" s="1">
        <v>3824.0560428139502</v>
      </c>
      <c r="AG6990" s="1">
        <v>15903.34034339171</v>
      </c>
      <c r="AH6990" s="1">
        <v>3463.7829120000001</v>
      </c>
      <c r="AI6990" s="1">
        <v>1043.5211999999999</v>
      </c>
      <c r="AJ6990" s="1">
        <v>4898.697151902933</v>
      </c>
      <c r="AK6990" s="1">
        <v>530</v>
      </c>
      <c r="AL6990" s="1">
        <v>78360.078125</v>
      </c>
      <c r="AM6990" s="1">
        <v>59860.16015625</v>
      </c>
      <c r="AN6990" s="1">
        <v>18499.919921875</v>
      </c>
      <c r="AO6990" t="s">
        <v>19800</v>
      </c>
    </row>
    <row r="6991" spans="1:41" x14ac:dyDescent="0.25">
      <c r="A6991" s="1">
        <v>2024</v>
      </c>
      <c r="B6991" t="s">
        <v>5501</v>
      </c>
      <c r="C6991" t="s">
        <v>7146</v>
      </c>
      <c r="D6991" t="s">
        <v>7248</v>
      </c>
      <c r="E6991" t="s">
        <v>8073</v>
      </c>
      <c r="F6991" t="s">
        <v>10131</v>
      </c>
      <c r="G6991" t="s">
        <v>12279</v>
      </c>
      <c r="H6991" t="s">
        <v>12762</v>
      </c>
      <c r="I6991" s="1">
        <v>2273.107536</v>
      </c>
      <c r="J6991" s="1">
        <v>5015.9772663908589</v>
      </c>
      <c r="K6991" s="1">
        <v>249.69190193289549</v>
      </c>
      <c r="L6991" s="1">
        <v>412.01002210031999</v>
      </c>
      <c r="M6991" s="1">
        <v>2362.2143999999998</v>
      </c>
      <c r="N6991" s="1">
        <v>1181.715725826562</v>
      </c>
      <c r="O6991" s="1">
        <v>1496.84980212</v>
      </c>
      <c r="P6991" s="1">
        <v>1955.606600748383</v>
      </c>
      <c r="Q6991" s="1">
        <v>501.59315149978067</v>
      </c>
      <c r="R6991" s="1">
        <v>969.36579015707161</v>
      </c>
      <c r="S6991" s="1">
        <v>740.32105760151092</v>
      </c>
      <c r="T6991" s="1">
        <v>1084.4182081744741</v>
      </c>
      <c r="U6991" s="1">
        <v>141.14066399999999</v>
      </c>
      <c r="V6991" s="1">
        <v>1216</v>
      </c>
      <c r="W6991" s="1">
        <v>450</v>
      </c>
      <c r="X6991" s="1">
        <v>2283.7594924671348</v>
      </c>
      <c r="Y6991" s="1">
        <v>8551.386501738727</v>
      </c>
      <c r="Z6991" s="1">
        <v>1718.4396402659379</v>
      </c>
      <c r="AA6991" s="1">
        <v>8334</v>
      </c>
      <c r="AB6991" s="1">
        <v>419.17716000000001</v>
      </c>
      <c r="AC6991" s="1">
        <v>1258.5607</v>
      </c>
      <c r="AD6991" s="1">
        <v>3592.7523084167942</v>
      </c>
      <c r="AE6991" s="1">
        <v>1442.92717062</v>
      </c>
      <c r="AF6991" s="1">
        <v>3878.6325569632099</v>
      </c>
      <c r="AG6991" s="1">
        <v>16777</v>
      </c>
      <c r="AH6991" s="1">
        <v>3383.508684441601</v>
      </c>
      <c r="AI6991" s="1">
        <v>1064.3916240000001</v>
      </c>
      <c r="AJ6991" s="1">
        <v>4847.1157910509219</v>
      </c>
      <c r="AK6991" s="1">
        <v>540</v>
      </c>
      <c r="AL6991" s="1">
        <v>78141.65625</v>
      </c>
      <c r="AM6991" s="1">
        <v>60474.578125</v>
      </c>
      <c r="AN6991" s="1">
        <v>17667.083984375</v>
      </c>
      <c r="AO6991" t="s">
        <v>19801</v>
      </c>
    </row>
    <row r="6992" spans="1:41" x14ac:dyDescent="0.25">
      <c r="A6992" s="1">
        <v>2024</v>
      </c>
      <c r="B6992" t="s">
        <v>5502</v>
      </c>
      <c r="C6992" t="s">
        <v>7146</v>
      </c>
      <c r="D6992" t="s">
        <v>7248</v>
      </c>
      <c r="E6992" t="s">
        <v>8073</v>
      </c>
      <c r="F6992" t="s">
        <v>10131</v>
      </c>
      <c r="G6992" t="s">
        <v>12279</v>
      </c>
      <c r="H6992" t="s">
        <v>12762</v>
      </c>
      <c r="I6992" s="1">
        <v>1397.908043654892</v>
      </c>
      <c r="J6992" s="1">
        <v>3678.1838565867688</v>
      </c>
      <c r="K6992" s="1">
        <v>356.01174833681569</v>
      </c>
      <c r="L6992" s="1">
        <v>296.46780000000012</v>
      </c>
      <c r="M6992" s="1">
        <v>1914.4615384615381</v>
      </c>
      <c r="N6992" s="1">
        <v>973.01286009598391</v>
      </c>
      <c r="O6992" s="1">
        <v>1427.88718357825</v>
      </c>
      <c r="P6992" s="1">
        <v>2275.729854286436</v>
      </c>
      <c r="Q6992" s="1">
        <v>485.77042022086499</v>
      </c>
      <c r="R6992" s="1">
        <v>949.23699190840534</v>
      </c>
      <c r="S6992" s="1">
        <v>1851</v>
      </c>
      <c r="T6992" s="1">
        <v>918.94853411942381</v>
      </c>
      <c r="U6992" s="1">
        <v>140.77030240799999</v>
      </c>
      <c r="V6992" s="1">
        <v>1304</v>
      </c>
      <c r="W6992" s="1">
        <v>361.36420861591353</v>
      </c>
      <c r="X6992" s="1">
        <v>1316.4838681196161</v>
      </c>
      <c r="Y6992" s="1">
        <v>7542.8802618519376</v>
      </c>
      <c r="Z6992" s="1">
        <v>1362</v>
      </c>
      <c r="AA6992" s="1">
        <v>8460</v>
      </c>
      <c r="AB6992" s="1">
        <v>87.02</v>
      </c>
      <c r="AC6992" s="1">
        <v>1311.97991</v>
      </c>
      <c r="AD6992" s="1">
        <v>1829.247716088448</v>
      </c>
      <c r="AE6992" s="1">
        <v>1351.3949031167999</v>
      </c>
      <c r="AF6992" s="1">
        <v>2717.9082918628551</v>
      </c>
      <c r="AG6992" s="1">
        <v>11782</v>
      </c>
      <c r="AH6992" s="1">
        <v>2520</v>
      </c>
      <c r="AI6992" s="1">
        <v>777.05206929216013</v>
      </c>
      <c r="AJ6992" s="1">
        <v>4477</v>
      </c>
      <c r="AK6992" s="1">
        <v>558.84688398206413</v>
      </c>
      <c r="AL6992" s="1">
        <v>64424.56640625</v>
      </c>
      <c r="AM6992" s="1">
        <v>50506.24609375</v>
      </c>
      <c r="AN6992" s="1">
        <v>13918.3232421875</v>
      </c>
      <c r="AO6992" t="s">
        <v>19802</v>
      </c>
    </row>
    <row r="6993" spans="1:41" x14ac:dyDescent="0.25">
      <c r="A6993" s="1">
        <v>2024</v>
      </c>
      <c r="B6993" t="s">
        <v>5503</v>
      </c>
      <c r="C6993" t="s">
        <v>7146</v>
      </c>
      <c r="D6993" t="s">
        <v>7248</v>
      </c>
      <c r="E6993" t="s">
        <v>8074</v>
      </c>
      <c r="F6993" t="s">
        <v>10132</v>
      </c>
      <c r="G6993" t="s">
        <v>12280</v>
      </c>
      <c r="H6993" t="s">
        <v>12762</v>
      </c>
      <c r="I6993" s="1">
        <v>5103.5590000000002</v>
      </c>
      <c r="J6993" s="1">
        <v>16541.73951404561</v>
      </c>
      <c r="K6993" s="1">
        <v>110.8439</v>
      </c>
      <c r="L6993" s="1">
        <v>260</v>
      </c>
      <c r="M6993" s="1">
        <v>3710.0201010151459</v>
      </c>
      <c r="N6993" s="1">
        <v>4026.5594187500001</v>
      </c>
      <c r="O6993" s="1">
        <v>2782.8543331631772</v>
      </c>
      <c r="P6993" s="1">
        <v>5134</v>
      </c>
      <c r="Q6993" s="1">
        <v>1255</v>
      </c>
      <c r="R6993" s="1">
        <v>3308.3980000000001</v>
      </c>
      <c r="S6993" s="1">
        <v>6303.6</v>
      </c>
      <c r="T6993" s="1">
        <v>4300</v>
      </c>
      <c r="U6993" s="1">
        <v>258</v>
      </c>
      <c r="V6993" s="1">
        <v>3225</v>
      </c>
      <c r="W6993" s="1">
        <v>3261</v>
      </c>
      <c r="X6993" s="1">
        <v>3049.581892166836</v>
      </c>
      <c r="Y6993" s="1">
        <v>17637</v>
      </c>
      <c r="Z6993" s="1">
        <v>1449.8280279999999</v>
      </c>
      <c r="AA6993" s="1">
        <v>18510</v>
      </c>
      <c r="AB6993" s="1">
        <v>780.68</v>
      </c>
      <c r="AC6993" s="1">
        <v>6504.8495486908196</v>
      </c>
      <c r="AD6993" s="1">
        <v>1603.8180958285029</v>
      </c>
      <c r="AE6993" s="1">
        <v>6128</v>
      </c>
      <c r="AF6993" s="1">
        <v>8998.5</v>
      </c>
      <c r="AG6993" s="1">
        <v>43882.321516362194</v>
      </c>
      <c r="AH6993" s="1">
        <v>8371</v>
      </c>
      <c r="AI6993" s="1">
        <v>3950.9804999999992</v>
      </c>
      <c r="AJ6993" s="1">
        <v>5515.2226545863614</v>
      </c>
      <c r="AK6993" s="1">
        <v>3063</v>
      </c>
      <c r="AL6993" s="1">
        <v>189025.359375</v>
      </c>
      <c r="AM6993" s="1">
        <v>147737.96875</v>
      </c>
      <c r="AN6993" s="1">
        <v>41287.37890625</v>
      </c>
      <c r="AO6993" t="s">
        <v>19803</v>
      </c>
    </row>
    <row r="6994" spans="1:41" x14ac:dyDescent="0.25">
      <c r="A6994" s="1">
        <v>2024</v>
      </c>
      <c r="B6994" t="s">
        <v>5504</v>
      </c>
      <c r="C6994" t="s">
        <v>7146</v>
      </c>
      <c r="D6994" t="s">
        <v>7248</v>
      </c>
      <c r="E6994" t="s">
        <v>8074</v>
      </c>
      <c r="F6994" t="s">
        <v>10132</v>
      </c>
      <c r="G6994" t="s">
        <v>12280</v>
      </c>
      <c r="H6994" t="s">
        <v>12762</v>
      </c>
      <c r="I6994" s="1">
        <v>6601.271052257579</v>
      </c>
      <c r="J6994" s="1">
        <v>3499.4960769419276</v>
      </c>
      <c r="K6994" s="1">
        <v>167.44982394453547</v>
      </c>
      <c r="L6994" s="1">
        <v>344.20922548133393</v>
      </c>
      <c r="M6994" s="1">
        <v>2564.4957669296564</v>
      </c>
      <c r="N6994" s="1">
        <v>4908.3469520776016</v>
      </c>
      <c r="O6994" s="1">
        <v>1782.8482337743005</v>
      </c>
      <c r="P6994" s="1">
        <v>2130.9273370240803</v>
      </c>
      <c r="Q6994" s="1">
        <v>813.17914254660047</v>
      </c>
      <c r="R6994" s="1">
        <v>2186.420236425749</v>
      </c>
      <c r="S6994" s="1">
        <v>3315.0981890385901</v>
      </c>
      <c r="T6994" s="1">
        <v>2663.6591712801001</v>
      </c>
      <c r="U6994" s="1">
        <v>277.46449700834376</v>
      </c>
      <c r="V6994" s="1">
        <v>2417.2706979366908</v>
      </c>
      <c r="W6994" s="1">
        <v>2147.5752068445809</v>
      </c>
      <c r="X6994" s="1">
        <v>3180.5048029623094</v>
      </c>
      <c r="Y6994" s="1">
        <v>18938.616707801513</v>
      </c>
      <c r="Z6994" s="1">
        <v>1044.5561637334674</v>
      </c>
      <c r="AA6994" s="1">
        <v>16982.46955606906</v>
      </c>
      <c r="AB6994" s="1">
        <v>870.12866261816612</v>
      </c>
      <c r="AC6994" s="1">
        <v>2357.1785470326122</v>
      </c>
      <c r="AD6994" s="1">
        <v>1986.3872016685298</v>
      </c>
      <c r="AE6994" s="1">
        <v>6131.9653838843969</v>
      </c>
      <c r="AF6994" s="1">
        <v>7648.0313955379879</v>
      </c>
      <c r="AG6994" s="1">
        <v>46909.206811772798</v>
      </c>
      <c r="AH6994" s="1">
        <v>4163.4623236493426</v>
      </c>
      <c r="AI6994" s="1">
        <v>1287.4352661187152</v>
      </c>
      <c r="AJ6994" s="1">
        <v>4849.2577394163936</v>
      </c>
      <c r="AK6994" s="1">
        <v>2495.5212353829843</v>
      </c>
      <c r="AL6994" s="1">
        <v>154664.4375</v>
      </c>
      <c r="AM6994" s="1">
        <v>128039.8671875</v>
      </c>
      <c r="AN6994" s="1">
        <v>26624.56640625</v>
      </c>
      <c r="AO6994" t="s">
        <v>19804</v>
      </c>
    </row>
    <row r="6995" spans="1:41" x14ac:dyDescent="0.25">
      <c r="A6995" s="1">
        <v>2024</v>
      </c>
      <c r="B6995" t="s">
        <v>5505</v>
      </c>
      <c r="C6995" t="s">
        <v>7146</v>
      </c>
      <c r="D6995" t="s">
        <v>7248</v>
      </c>
      <c r="E6995" t="s">
        <v>8074</v>
      </c>
      <c r="F6995" t="s">
        <v>10132</v>
      </c>
      <c r="G6995" t="s">
        <v>12280</v>
      </c>
      <c r="H6995" t="s">
        <v>12762</v>
      </c>
      <c r="I6995" s="1">
        <v>-1454.4581273201461</v>
      </c>
      <c r="J6995" s="1">
        <v>4711.0970183400777</v>
      </c>
      <c r="K6995" s="1">
        <v>210.90726292782003</v>
      </c>
      <c r="L6995" s="1">
        <v>259.88593383668916</v>
      </c>
      <c r="M6995" s="1">
        <v>3229.1548161129363</v>
      </c>
      <c r="N6995" s="1">
        <v>3795.6303512767208</v>
      </c>
      <c r="O6995" s="1">
        <v>1890.8726001774962</v>
      </c>
      <c r="P6995" s="1">
        <v>2662.1444787831983</v>
      </c>
      <c r="Q6995" s="1">
        <v>1212.489088653432</v>
      </c>
      <c r="R6995" s="1">
        <v>2604.3191268928726</v>
      </c>
      <c r="S6995" s="1">
        <v>3261.6776654209689</v>
      </c>
      <c r="T6995" s="1">
        <v>3275.8731155885189</v>
      </c>
      <c r="U6995" s="1">
        <v>272.98942629904326</v>
      </c>
      <c r="V6995" s="1">
        <v>2245.0650418833316</v>
      </c>
      <c r="W6995" s="1">
        <v>1637.9365577942594</v>
      </c>
      <c r="X6995" s="1">
        <v>3243.1143844326339</v>
      </c>
      <c r="Y6995" s="1">
        <v>18496.671568317975</v>
      </c>
      <c r="Z6995" s="1">
        <v>869.19833333615372</v>
      </c>
      <c r="AA6995" s="1">
        <v>17184.138406672173</v>
      </c>
      <c r="AB6995" s="1">
        <v>856.09484087379963</v>
      </c>
      <c r="AC6995" s="1">
        <v>2582.776275512254</v>
      </c>
      <c r="AD6995" s="1">
        <v>2347.902342685592</v>
      </c>
      <c r="AE6995" s="1">
        <v>5366.9994731833749</v>
      </c>
      <c r="AF6995" s="1">
        <v>9439.1007952567597</v>
      </c>
      <c r="AG6995" s="1">
        <v>37460.701034459911</v>
      </c>
      <c r="AH6995" s="1">
        <v>4223.6924036987975</v>
      </c>
      <c r="AI6995" s="1">
        <v>1200.0615180105942</v>
      </c>
      <c r="AJ6995" s="1">
        <v>5119.0612088987518</v>
      </c>
      <c r="AK6995" s="1">
        <v>2467.7490686616925</v>
      </c>
      <c r="AL6995" s="1">
        <v>140672.84375</v>
      </c>
      <c r="AM6995" s="1">
        <v>112827.8125</v>
      </c>
      <c r="AN6995" s="1">
        <v>27845.0390625</v>
      </c>
      <c r="AO6995" t="s">
        <v>19805</v>
      </c>
    </row>
    <row r="6996" spans="1:41" x14ac:dyDescent="0.25">
      <c r="A6996" s="1">
        <v>2024</v>
      </c>
      <c r="B6996" t="s">
        <v>5506</v>
      </c>
      <c r="C6996" t="s">
        <v>7146</v>
      </c>
      <c r="D6996" t="s">
        <v>7248</v>
      </c>
      <c r="E6996" t="s">
        <v>8074</v>
      </c>
      <c r="F6996" t="s">
        <v>10132</v>
      </c>
      <c r="G6996" t="s">
        <v>12280</v>
      </c>
      <c r="H6996" t="s">
        <v>12762</v>
      </c>
      <c r="I6996" s="1">
        <v>4219.6607868419087</v>
      </c>
      <c r="J6996" s="1">
        <v>16434.030723190757</v>
      </c>
      <c r="K6996" s="1">
        <v>25.327906394659024</v>
      </c>
      <c r="L6996" s="1">
        <v>240.7672594712123</v>
      </c>
      <c r="M6996" s="1">
        <v>3327.9574174072241</v>
      </c>
      <c r="N6996" s="1">
        <v>3916.5104284611789</v>
      </c>
      <c r="O6996" s="1">
        <v>2554.2695400337798</v>
      </c>
      <c r="P6996" s="1">
        <v>3980.7527984000858</v>
      </c>
      <c r="Q6996" s="1">
        <v>1079.6746827336631</v>
      </c>
      <c r="R6996" s="1">
        <v>2911.4629107485252</v>
      </c>
      <c r="S6996" s="1">
        <v>6831.5715553211458</v>
      </c>
      <c r="T6996" s="1">
        <v>4299.4153477002192</v>
      </c>
      <c r="U6996" s="1">
        <v>455.23221328590557</v>
      </c>
      <c r="V6996" s="1">
        <v>3597.3461120992897</v>
      </c>
      <c r="W6996" s="1">
        <v>1076.7674551033322</v>
      </c>
      <c r="X6996" s="1">
        <v>3435.6607223449942</v>
      </c>
      <c r="Y6996" s="1">
        <v>19236.0900791811</v>
      </c>
      <c r="Z6996" s="1">
        <v>1238.135819047445</v>
      </c>
      <c r="AA6996" s="1">
        <v>18331.695415453101</v>
      </c>
      <c r="AB6996" s="1">
        <v>875.05747664957403</v>
      </c>
      <c r="AC6996" s="1">
        <v>8034.1254058892382</v>
      </c>
      <c r="AD6996" s="1">
        <v>4715.3503832374245</v>
      </c>
      <c r="AE6996" s="1">
        <v>5747.0537859493988</v>
      </c>
      <c r="AF6996" s="1">
        <v>7253.386698982059</v>
      </c>
      <c r="AG6996" s="1">
        <v>41147.933945342687</v>
      </c>
      <c r="AH6996" s="1">
        <v>9854.2599769289027</v>
      </c>
      <c r="AI6996" s="1">
        <v>2194.9988032542274</v>
      </c>
      <c r="AJ6996" s="1">
        <v>7179.3485091221091</v>
      </c>
      <c r="AK6996" s="1">
        <v>2670.6956512773127</v>
      </c>
      <c r="AL6996" s="1">
        <v>186864.546875</v>
      </c>
      <c r="AM6996" s="1">
        <v>145003.203125</v>
      </c>
      <c r="AN6996" s="1">
        <v>41861.33203125</v>
      </c>
      <c r="AO6996" t="s">
        <v>19806</v>
      </c>
    </row>
    <row r="6997" spans="1:41" x14ac:dyDescent="0.25">
      <c r="A6997" s="1">
        <v>2024</v>
      </c>
      <c r="B6997" t="s">
        <v>5507</v>
      </c>
      <c r="C6997" t="s">
        <v>7146</v>
      </c>
      <c r="D6997" t="s">
        <v>7248</v>
      </c>
      <c r="E6997" t="s">
        <v>8074</v>
      </c>
      <c r="F6997" t="s">
        <v>10132</v>
      </c>
      <c r="G6997" t="s">
        <v>12280</v>
      </c>
      <c r="H6997" t="s">
        <v>12762</v>
      </c>
      <c r="I6997" s="1">
        <v>3324.6917517523966</v>
      </c>
      <c r="J6997" s="1">
        <v>4493.0945243956694</v>
      </c>
      <c r="K6997" s="1">
        <v>200.16672819900145</v>
      </c>
      <c r="L6997" s="1">
        <v>417.96852122573887</v>
      </c>
      <c r="M6997" s="1">
        <v>2139.4202506617989</v>
      </c>
      <c r="N6997" s="1">
        <v>3957.1221288131132</v>
      </c>
      <c r="O6997" s="1">
        <v>1685.2460456843603</v>
      </c>
      <c r="P6997" s="1">
        <v>2869.9568423608521</v>
      </c>
      <c r="Q6997" s="1">
        <v>1421.4010175867795</v>
      </c>
      <c r="R6997" s="1">
        <v>2598.0075338031634</v>
      </c>
      <c r="S6997" s="1">
        <v>5831.9352087979623</v>
      </c>
      <c r="T6997" s="1">
        <v>2145.5017171047148</v>
      </c>
      <c r="U6997" s="1">
        <v>286.9956842360852</v>
      </c>
      <c r="V6997" s="1">
        <v>2741.7840125078433</v>
      </c>
      <c r="W6997" s="1">
        <v>2156.6471805701935</v>
      </c>
      <c r="X6997" s="1">
        <v>2937.5875146693788</v>
      </c>
      <c r="Y6997" s="1">
        <v>18684.254953529056</v>
      </c>
      <c r="Z6997" s="1">
        <v>929.88466997257206</v>
      </c>
      <c r="AA6997" s="1">
        <v>10839.892396803023</v>
      </c>
      <c r="AB6997" s="1"/>
      <c r="AC6997" s="1">
        <v>3470.697323150172</v>
      </c>
      <c r="AD6997" s="1">
        <v>1857.417121088052</v>
      </c>
      <c r="AE6997" s="1">
        <v>5264.1057835256579</v>
      </c>
      <c r="AF6997" s="1">
        <v>7459.6586974451193</v>
      </c>
      <c r="AG6997" s="1">
        <v>46591.663808317826</v>
      </c>
      <c r="AH6997" s="1">
        <v>4181.4204834663597</v>
      </c>
      <c r="AI6997" s="1">
        <v>1292.8737619955682</v>
      </c>
      <c r="AJ6997" s="1">
        <v>4963.7062922339537</v>
      </c>
      <c r="AK6997" s="1">
        <v>2515.3338294552796</v>
      </c>
      <c r="AL6997" s="1">
        <v>147258.421875</v>
      </c>
      <c r="AM6997" s="1">
        <v>120314.8828125</v>
      </c>
      <c r="AN6997" s="1">
        <v>26943.55078125</v>
      </c>
      <c r="AO6997" t="s">
        <v>19807</v>
      </c>
    </row>
    <row r="6998" spans="1:41" x14ac:dyDescent="0.25">
      <c r="A6998" s="1">
        <v>2024</v>
      </c>
      <c r="B6998" t="s">
        <v>5508</v>
      </c>
      <c r="C6998" t="s">
        <v>7146</v>
      </c>
      <c r="D6998" t="s">
        <v>7248</v>
      </c>
      <c r="E6998" t="s">
        <v>8074</v>
      </c>
      <c r="F6998" t="s">
        <v>10132</v>
      </c>
      <c r="G6998" t="s">
        <v>12280</v>
      </c>
      <c r="H6998" t="s">
        <v>12762</v>
      </c>
      <c r="I6998" s="1">
        <v>4930.9639854194857</v>
      </c>
      <c r="J6998" s="1">
        <v>15778.4948033488</v>
      </c>
      <c r="K6998" s="1">
        <v>186.76634165330677</v>
      </c>
      <c r="L6998" s="1">
        <v>245.87668730983395</v>
      </c>
      <c r="M6998" s="1">
        <v>4219.2904435263681</v>
      </c>
      <c r="N6998" s="1">
        <v>5380.3604517210724</v>
      </c>
      <c r="O6998" s="1">
        <v>2181.9684081190912</v>
      </c>
      <c r="P6998" s="1">
        <v>3150.9407407352674</v>
      </c>
      <c r="Q6998" s="1">
        <v>1236.0148754392617</v>
      </c>
      <c r="R6998" s="1">
        <v>2788.7188870666205</v>
      </c>
      <c r="S6998" s="1">
        <v>4214.7189967139902</v>
      </c>
      <c r="T6998" s="1">
        <v>4390.6551305327494</v>
      </c>
      <c r="U6998" s="1">
        <v>263.43930783196498</v>
      </c>
      <c r="V6998" s="1">
        <v>2629.2276016954934</v>
      </c>
      <c r="W6998" s="1">
        <v>980.40746326484214</v>
      </c>
      <c r="X6998" s="1">
        <v>3245.985510619741</v>
      </c>
      <c r="Y6998" s="1">
        <v>21523.507997533954</v>
      </c>
      <c r="Z6998" s="1">
        <v>1530.738375897766</v>
      </c>
      <c r="AA6998" s="1">
        <v>19101.932556129537</v>
      </c>
      <c r="AB6998" s="1">
        <v>582.66576320481659</v>
      </c>
      <c r="AC6998" s="1">
        <v>2366.9237245664649</v>
      </c>
      <c r="AD6998" s="1">
        <v>3102.9432289967026</v>
      </c>
      <c r="AE6998" s="1">
        <v>6228.2918025057024</v>
      </c>
      <c r="AF6998" s="1">
        <v>8773.1488079993323</v>
      </c>
      <c r="AG6998" s="1">
        <v>43496.412461369495</v>
      </c>
      <c r="AH6998" s="1">
        <v>9017.8890904518521</v>
      </c>
      <c r="AI6998" s="1">
        <v>2013.5027880960772</v>
      </c>
      <c r="AJ6998" s="1">
        <v>5986.7874073970079</v>
      </c>
      <c r="AK6998" s="1">
        <v>2612.6980764981936</v>
      </c>
      <c r="AL6998" s="1">
        <v>182161.265625</v>
      </c>
      <c r="AM6998" s="1">
        <v>145411.765625</v>
      </c>
      <c r="AN6998" s="1">
        <v>36749.4921875</v>
      </c>
      <c r="AO6998" t="s">
        <v>19808</v>
      </c>
    </row>
    <row r="6999" spans="1:41" x14ac:dyDescent="0.25">
      <c r="A6999" s="1">
        <v>2024</v>
      </c>
      <c r="B6999" t="s">
        <v>5509</v>
      </c>
      <c r="C6999" t="s">
        <v>7146</v>
      </c>
      <c r="D6999" t="s">
        <v>7248</v>
      </c>
      <c r="E6999" t="s">
        <v>8074</v>
      </c>
      <c r="F6999" t="s">
        <v>10132</v>
      </c>
      <c r="G6999" t="s">
        <v>12280</v>
      </c>
      <c r="H6999" t="s">
        <v>12762</v>
      </c>
      <c r="I6999" s="1">
        <v>4461.299775816653</v>
      </c>
      <c r="J6999" s="1">
        <v>14689.551633170844</v>
      </c>
      <c r="K6999" s="1">
        <v>111.32502704716426</v>
      </c>
      <c r="L6999" s="1">
        <v>252.64760483590373</v>
      </c>
      <c r="M6999" s="1">
        <v>3945.7611225842611</v>
      </c>
      <c r="N6999" s="1">
        <v>4352.7573061728554</v>
      </c>
      <c r="O6999" s="1">
        <v>2264.9611547782183</v>
      </c>
      <c r="P6999" s="1">
        <v>3302.4651203550275</v>
      </c>
      <c r="Q6999" s="1">
        <v>1372.8782499035349</v>
      </c>
      <c r="R6999" s="1">
        <v>2531.7837711497077</v>
      </c>
      <c r="S6999" s="1">
        <v>4246.1782325361974</v>
      </c>
      <c r="T6999" s="1">
        <v>4246.1782325361974</v>
      </c>
      <c r="U6999" s="1">
        <v>265.38613953351233</v>
      </c>
      <c r="V6999" s="1">
        <v>2258.9668197092569</v>
      </c>
      <c r="W6999" s="1">
        <v>1660.7678821905351</v>
      </c>
      <c r="X6999" s="1">
        <v>3338.9291759269317</v>
      </c>
      <c r="Y6999" s="1">
        <v>19054.724818506184</v>
      </c>
      <c r="Z6999" s="1">
        <v>1734.6911933380125</v>
      </c>
      <c r="AA6999" s="1">
        <v>19284.018443063138</v>
      </c>
      <c r="AB6999" s="1">
        <v>598.71113078760379</v>
      </c>
      <c r="AC6999" s="1">
        <v>2715.6728775180818</v>
      </c>
      <c r="AD6999" s="1">
        <v>3051.1540001178141</v>
      </c>
      <c r="AE6999" s="1">
        <v>5679.2633860171636</v>
      </c>
      <c r="AF6999" s="1">
        <v>9203.5913190222072</v>
      </c>
      <c r="AG6999" s="1">
        <v>37948.09486417599</v>
      </c>
      <c r="AH6999" s="1">
        <v>8680.2498518621214</v>
      </c>
      <c r="AI6999" s="1">
        <v>1451.1314109692453</v>
      </c>
      <c r="AJ6999" s="1">
        <v>4987.136334113763</v>
      </c>
      <c r="AK6999" s="1">
        <v>2571.0609198006673</v>
      </c>
      <c r="AL6999" s="1">
        <v>170261.34375</v>
      </c>
      <c r="AM6999" s="1">
        <v>134094.9375</v>
      </c>
      <c r="AN6999" s="1">
        <v>36166.41015625</v>
      </c>
      <c r="AO6999" t="s">
        <v>19809</v>
      </c>
    </row>
    <row r="7000" spans="1:41" x14ac:dyDescent="0.25">
      <c r="A7000" s="1">
        <v>2024</v>
      </c>
      <c r="B7000" t="s">
        <v>5510</v>
      </c>
      <c r="C7000" t="s">
        <v>7146</v>
      </c>
      <c r="D7000" t="s">
        <v>7248</v>
      </c>
      <c r="E7000" t="s">
        <v>8074</v>
      </c>
      <c r="F7000" t="s">
        <v>10132</v>
      </c>
      <c r="G7000" t="s">
        <v>12280</v>
      </c>
      <c r="H7000" t="s">
        <v>12762</v>
      </c>
      <c r="I7000" s="1">
        <v>4892.9079956695105</v>
      </c>
      <c r="J7000" s="1">
        <v>5543.5237285175581</v>
      </c>
      <c r="K7000" s="1">
        <v>779.56705511973394</v>
      </c>
      <c r="L7000" s="1">
        <v>181.08645195454991</v>
      </c>
      <c r="M7000" s="1">
        <v>2093.2115439768181</v>
      </c>
      <c r="N7000" s="1">
        <v>2682.7622511785171</v>
      </c>
      <c r="O7000" s="1">
        <v>3117.5932993903684</v>
      </c>
      <c r="P7000" s="1">
        <v>2190.9225051291223</v>
      </c>
      <c r="Q7000" s="1">
        <v>997.09330335468223</v>
      </c>
      <c r="R7000" s="1">
        <v>2774.8648327142896</v>
      </c>
      <c r="S7000" s="1">
        <v>2998.1496812563882</v>
      </c>
      <c r="T7000" s="1">
        <v>3018.107532575832</v>
      </c>
      <c r="U7000" s="1">
        <v>327.05265407712153</v>
      </c>
      <c r="V7000" s="1">
        <v>3219.3147014142205</v>
      </c>
      <c r="W7000" s="1">
        <v>2244.5442156245531</v>
      </c>
      <c r="X7000" s="1">
        <v>3102.7577977829224</v>
      </c>
      <c r="Y7000" s="1">
        <v>17825.837341476588</v>
      </c>
      <c r="Z7000" s="1">
        <v>2263.580649431874</v>
      </c>
      <c r="AA7000" s="1">
        <v>13153.29740100396</v>
      </c>
      <c r="AB7000" s="1">
        <v>876.36900205164898</v>
      </c>
      <c r="AC7000" s="1">
        <v>2698.4116976437253</v>
      </c>
      <c r="AD7000" s="1">
        <v>1846.6346828945459</v>
      </c>
      <c r="AE7000" s="1">
        <v>5630.9904533496365</v>
      </c>
      <c r="AF7000" s="1">
        <v>7927.5624522325179</v>
      </c>
      <c r="AG7000" s="1">
        <v>48443.979350656075</v>
      </c>
      <c r="AH7000" s="1">
        <v>6625.6209274867633</v>
      </c>
      <c r="AI7000" s="1">
        <v>1292.197150984319</v>
      </c>
      <c r="AJ7000" s="1">
        <v>5241.4038639383707</v>
      </c>
      <c r="AK7000" s="1">
        <v>2538.3483531169463</v>
      </c>
      <c r="AL7000" s="1">
        <v>156527.703125</v>
      </c>
      <c r="AM7000" s="1">
        <v>125994.59375</v>
      </c>
      <c r="AN7000" s="1">
        <v>30533.099609375</v>
      </c>
      <c r="AO7000" t="s">
        <v>19810</v>
      </c>
    </row>
    <row r="7001" spans="1:41" x14ac:dyDescent="0.25">
      <c r="A7001" s="1">
        <v>2024</v>
      </c>
      <c r="B7001" t="s">
        <v>5511</v>
      </c>
      <c r="C7001" t="s">
        <v>7146</v>
      </c>
      <c r="D7001" t="s">
        <v>7248</v>
      </c>
      <c r="E7001" t="s">
        <v>8074</v>
      </c>
      <c r="F7001" t="s">
        <v>10132</v>
      </c>
      <c r="G7001" t="s">
        <v>12281</v>
      </c>
      <c r="H7001" t="s">
        <v>12762</v>
      </c>
      <c r="I7001" s="1">
        <v>3735</v>
      </c>
      <c r="J7001" s="1">
        <v>4791.0677628418753</v>
      </c>
      <c r="K7001" s="1">
        <v>218.22041627033011</v>
      </c>
      <c r="L7001" s="1">
        <v>440.00186037403307</v>
      </c>
      <c r="M7001" s="1">
        <v>2303.4522599673819</v>
      </c>
      <c r="N7001" s="1">
        <v>4159.8981310700174</v>
      </c>
      <c r="O7001" s="1">
        <v>1790.587169882687</v>
      </c>
      <c r="P7001" s="1">
        <v>2575</v>
      </c>
      <c r="Q7001" s="1">
        <v>1505.4128192317189</v>
      </c>
      <c r="R7001" s="1">
        <v>2905.5114693273431</v>
      </c>
      <c r="S7001" s="1">
        <v>6191</v>
      </c>
      <c r="T7001" s="1">
        <v>2201.0257026339032</v>
      </c>
      <c r="U7001" s="1">
        <v>307.7363364202451</v>
      </c>
      <c r="V7001" s="1">
        <v>2988</v>
      </c>
      <c r="W7001" s="1">
        <v>2280.5276804902478</v>
      </c>
      <c r="X7001" s="1">
        <v>3088.1191973200521</v>
      </c>
      <c r="Y7001" s="1">
        <v>19863</v>
      </c>
      <c r="Z7001" s="1">
        <v>985.19814731271595</v>
      </c>
      <c r="AA7001" s="1">
        <v>11656.159755299101</v>
      </c>
      <c r="AB7001" s="1"/>
      <c r="AC7001" s="1">
        <v>3764.5950022799561</v>
      </c>
      <c r="AD7001" s="1">
        <v>1975.0881320662099</v>
      </c>
      <c r="AE7001" s="1">
        <v>5578</v>
      </c>
      <c r="AF7001" s="1">
        <v>7998.7545617891274</v>
      </c>
      <c r="AG7001" s="1">
        <v>52970.397575008472</v>
      </c>
      <c r="AH7001" s="1">
        <v>4483.6040794118517</v>
      </c>
      <c r="AI7001" s="1">
        <v>1359.1248819626289</v>
      </c>
      <c r="AJ7001" s="1">
        <v>5339.8262556080372</v>
      </c>
      <c r="AK7001" s="1">
        <v>2758.3359395225079</v>
      </c>
      <c r="AL7001" s="1">
        <v>160212.65625</v>
      </c>
      <c r="AM7001" s="1">
        <v>131563.5625</v>
      </c>
      <c r="AN7001" s="1">
        <v>28649.083984375</v>
      </c>
      <c r="AO7001" t="s">
        <v>19811</v>
      </c>
    </row>
    <row r="7002" spans="1:41" x14ac:dyDescent="0.25">
      <c r="A7002" s="1">
        <v>2024</v>
      </c>
      <c r="B7002" t="s">
        <v>5512</v>
      </c>
      <c r="C7002" t="s">
        <v>7146</v>
      </c>
      <c r="D7002" t="s">
        <v>7248</v>
      </c>
      <c r="E7002" t="s">
        <v>8074</v>
      </c>
      <c r="F7002" t="s">
        <v>10132</v>
      </c>
      <c r="G7002" t="s">
        <v>12281</v>
      </c>
      <c r="H7002" t="s">
        <v>12762</v>
      </c>
      <c r="I7002" s="1">
        <v>5338.0452637939989</v>
      </c>
      <c r="J7002" s="1">
        <v>6157.8669695456956</v>
      </c>
      <c r="K7002" s="1">
        <v>877.79353174597736</v>
      </c>
      <c r="L7002" s="1">
        <v>197.08920000000001</v>
      </c>
      <c r="M7002" s="1">
        <v>2293.9199836244961</v>
      </c>
      <c r="N7002" s="1">
        <v>2974.6105813841168</v>
      </c>
      <c r="O7002" s="1">
        <v>3570</v>
      </c>
      <c r="P7002" s="1">
        <v>2575</v>
      </c>
      <c r="Q7002" s="1">
        <v>1217.805033525741</v>
      </c>
      <c r="R7002" s="1">
        <v>3227.0483850765272</v>
      </c>
      <c r="S7002" s="1">
        <v>3002.6862500000002</v>
      </c>
      <c r="T7002" s="1">
        <v>3227.3163945387018</v>
      </c>
      <c r="U7002" s="1">
        <v>356.65510965589442</v>
      </c>
      <c r="V7002" s="1">
        <v>3511</v>
      </c>
      <c r="W7002" s="1">
        <v>2399.7100250165422</v>
      </c>
      <c r="X7002" s="1">
        <v>3730.3465325678112</v>
      </c>
      <c r="Y7002" s="1">
        <v>19945</v>
      </c>
      <c r="Z7002" s="1">
        <v>2501.749593004311</v>
      </c>
      <c r="AA7002" s="1">
        <v>14649.65244130981</v>
      </c>
      <c r="AB7002" s="1">
        <v>784</v>
      </c>
      <c r="AC7002" s="1">
        <v>3131.8298430669852</v>
      </c>
      <c r="AD7002" s="1">
        <v>2255.3967661261472</v>
      </c>
      <c r="AE7002" s="1">
        <v>6020.261996895254</v>
      </c>
      <c r="AF7002" s="1">
        <v>8628.1572336094778</v>
      </c>
      <c r="AG7002" s="1">
        <v>56402</v>
      </c>
      <c r="AH7002" s="1">
        <v>8326.7003852392627</v>
      </c>
      <c r="AI7002" s="1">
        <v>1381.5270093273921</v>
      </c>
      <c r="AJ7002" s="1">
        <v>6633.4740260099479</v>
      </c>
      <c r="AK7002" s="1">
        <v>2949.7381885840659</v>
      </c>
      <c r="AL7002" s="1">
        <v>178266.375</v>
      </c>
      <c r="AM7002" s="1">
        <v>143467.25</v>
      </c>
      <c r="AN7002" s="1">
        <v>34799.13671875</v>
      </c>
      <c r="AO7002" t="s">
        <v>19812</v>
      </c>
    </row>
    <row r="7003" spans="1:41" x14ac:dyDescent="0.25">
      <c r="A7003" s="1">
        <v>2024</v>
      </c>
      <c r="B7003" t="s">
        <v>5513</v>
      </c>
      <c r="C7003" t="s">
        <v>7146</v>
      </c>
      <c r="D7003" t="s">
        <v>7248</v>
      </c>
      <c r="E7003" t="s">
        <v>8074</v>
      </c>
      <c r="F7003" t="s">
        <v>10132</v>
      </c>
      <c r="G7003" t="s">
        <v>12281</v>
      </c>
      <c r="H7003" t="s">
        <v>12762</v>
      </c>
      <c r="I7003" s="1">
        <v>5270</v>
      </c>
      <c r="J7003" s="1">
        <v>17296.75759288689</v>
      </c>
      <c r="K7003" s="1">
        <v>168.8708</v>
      </c>
      <c r="L7003" s="1">
        <v>263.20934990808871</v>
      </c>
      <c r="M7003" s="1">
        <v>4420.7882454600003</v>
      </c>
      <c r="N7003" s="1">
        <v>5637.3058559999999</v>
      </c>
      <c r="O7003" s="1">
        <v>2286.1711986141599</v>
      </c>
      <c r="P7003" s="1">
        <v>3288.490377279049</v>
      </c>
      <c r="Q7003" s="1">
        <v>1295.04240243504</v>
      </c>
      <c r="R7003" s="1">
        <v>2921.8978500879689</v>
      </c>
      <c r="S7003" s="1">
        <v>4415.9984831519996</v>
      </c>
      <c r="T7003" s="1">
        <v>4679.2503729409509</v>
      </c>
      <c r="U7003" s="1">
        <v>265.35402255000002</v>
      </c>
      <c r="V7003" s="1">
        <v>2755</v>
      </c>
      <c r="W7003" s="1">
        <v>1027.2281198400001</v>
      </c>
      <c r="X7003" s="1">
        <v>3503</v>
      </c>
      <c r="Y7003" s="1">
        <v>23728</v>
      </c>
      <c r="Z7003" s="1">
        <v>1603.8408139041601</v>
      </c>
      <c r="AA7003" s="1">
        <v>20780</v>
      </c>
      <c r="AB7003" s="1">
        <v>654</v>
      </c>
      <c r="AC7003" s="1">
        <v>2479.95930109959</v>
      </c>
      <c r="AD7003" s="1">
        <v>3534.0242876096968</v>
      </c>
      <c r="AE7003" s="1">
        <v>6525.7321244754012</v>
      </c>
      <c r="AF7003" s="1">
        <v>9375.9645888547202</v>
      </c>
      <c r="AG7003" s="1">
        <v>47539</v>
      </c>
      <c r="AH7003" s="1">
        <v>9952.0388137914051</v>
      </c>
      <c r="AI7003" s="1">
        <v>2109.6602798399999</v>
      </c>
      <c r="AJ7003" s="1">
        <v>6398.1482545440003</v>
      </c>
      <c r="AK7003" s="1">
        <v>2656</v>
      </c>
      <c r="AL7003" s="1">
        <v>196830.734375</v>
      </c>
      <c r="AM7003" s="1">
        <v>157423.703125</v>
      </c>
      <c r="AN7003" s="1">
        <v>39407.02734375</v>
      </c>
      <c r="AO7003" t="s">
        <v>19813</v>
      </c>
    </row>
    <row r="7004" spans="1:41" x14ac:dyDescent="0.25">
      <c r="A7004" s="1">
        <v>2024</v>
      </c>
      <c r="B7004" t="s">
        <v>5514</v>
      </c>
      <c r="C7004" t="s">
        <v>7146</v>
      </c>
      <c r="D7004" t="s">
        <v>7248</v>
      </c>
      <c r="E7004" t="s">
        <v>8074</v>
      </c>
      <c r="F7004" t="s">
        <v>10132</v>
      </c>
      <c r="G7004" t="s">
        <v>12281</v>
      </c>
      <c r="H7004" t="s">
        <v>12762</v>
      </c>
      <c r="I7004" s="1">
        <v>-1530.018238891877</v>
      </c>
      <c r="J7004" s="1">
        <v>4314.3585103360001</v>
      </c>
      <c r="K7004" s="1">
        <v>217.29947270971621</v>
      </c>
      <c r="L7004" s="1">
        <v>273.48579999999998</v>
      </c>
      <c r="M7004" s="1">
        <v>3330.3055444243842</v>
      </c>
      <c r="N7004" s="1">
        <v>3933.7519915309058</v>
      </c>
      <c r="O7004" s="1">
        <v>1946.2808369643751</v>
      </c>
      <c r="P7004" s="1">
        <v>2721.9342406837268</v>
      </c>
      <c r="Q7004" s="1">
        <v>1252.9224558695601</v>
      </c>
      <c r="R7004" s="1">
        <v>2646.5921828901442</v>
      </c>
      <c r="S7004" s="1">
        <v>3360</v>
      </c>
      <c r="T7004" s="1">
        <v>3446.0570029478399</v>
      </c>
      <c r="U7004" s="1">
        <v>264.05326753750001</v>
      </c>
      <c r="V7004" s="1">
        <v>2378</v>
      </c>
      <c r="W7004" s="1">
        <v>1699.204742708057</v>
      </c>
      <c r="X7004" s="1">
        <v>3419.0291048855051</v>
      </c>
      <c r="Y7004" s="1">
        <v>19191</v>
      </c>
      <c r="Z7004" s="1">
        <v>898</v>
      </c>
      <c r="AA7004" s="1">
        <v>17948</v>
      </c>
      <c r="AB7004" s="1">
        <v>784</v>
      </c>
      <c r="AC7004" s="1">
        <v>2663.6810799999998</v>
      </c>
      <c r="AD7004" s="1">
        <v>2426.1987978849079</v>
      </c>
      <c r="AE7004" s="1">
        <v>5535.1164996110938</v>
      </c>
      <c r="AF7004" s="1">
        <v>9929.4686482939069</v>
      </c>
      <c r="AG7004" s="1">
        <v>39434</v>
      </c>
      <c r="AH7004" s="1">
        <v>4293</v>
      </c>
      <c r="AI7004" s="1">
        <v>1237.6524987711359</v>
      </c>
      <c r="AJ7004" s="1">
        <v>5385</v>
      </c>
      <c r="AK7004" s="1">
        <v>2427.408125793022</v>
      </c>
      <c r="AL7004" s="1">
        <v>145825.78125</v>
      </c>
      <c r="AM7004" s="1">
        <v>117239.34375</v>
      </c>
      <c r="AN7004" s="1">
        <v>28586.435546875</v>
      </c>
      <c r="AO7004" t="s">
        <v>19814</v>
      </c>
    </row>
    <row r="7005" spans="1:41" x14ac:dyDescent="0.25">
      <c r="A7005" s="1">
        <v>2024</v>
      </c>
      <c r="B7005" t="s">
        <v>5515</v>
      </c>
      <c r="C7005" t="s">
        <v>7146</v>
      </c>
      <c r="D7005" t="s">
        <v>7248</v>
      </c>
      <c r="E7005" t="s">
        <v>8074</v>
      </c>
      <c r="F7005" t="s">
        <v>10132</v>
      </c>
      <c r="G7005" t="s">
        <v>12281</v>
      </c>
      <c r="H7005" t="s">
        <v>12762</v>
      </c>
      <c r="I7005" s="1">
        <v>5103.5590000000002</v>
      </c>
      <c r="J7005" s="1">
        <v>17697.155796752279</v>
      </c>
      <c r="K7005" s="1">
        <v>114.632515682586</v>
      </c>
      <c r="L7005" s="1">
        <v>273.08253960000002</v>
      </c>
      <c r="M7005" s="1">
        <v>3859.904913096158</v>
      </c>
      <c r="N7005" s="1">
        <v>4132.0552755212493</v>
      </c>
      <c r="O7005" s="1">
        <v>2895.28164822297</v>
      </c>
      <c r="P7005" s="1">
        <v>5289.1751499999982</v>
      </c>
      <c r="Q7005" s="1">
        <v>1305</v>
      </c>
      <c r="R7005" s="1">
        <v>3474.6791875639501</v>
      </c>
      <c r="S7005" s="1">
        <v>6468.5336939999988</v>
      </c>
      <c r="T7005" s="1">
        <v>4501.2635139637578</v>
      </c>
      <c r="U7005" s="1">
        <v>268.42320000000001</v>
      </c>
      <c r="V7005" s="1">
        <v>3290</v>
      </c>
      <c r="W7005" s="1">
        <v>3433.5072260999991</v>
      </c>
      <c r="X7005" s="1">
        <v>3147.946156098677</v>
      </c>
      <c r="Y7005" s="1">
        <v>18370</v>
      </c>
      <c r="Z7005" s="1">
        <v>1487.767127836704</v>
      </c>
      <c r="AA7005" s="1">
        <v>19273</v>
      </c>
      <c r="AB7005" s="1">
        <v>804.27605299999982</v>
      </c>
      <c r="AC7005" s="1">
        <v>6701.4586262999983</v>
      </c>
      <c r="AD7005" s="1">
        <v>1603.8180958285029</v>
      </c>
      <c r="AE7005" s="1">
        <v>6375.5712000000003</v>
      </c>
      <c r="AF7005" s="1">
        <v>9451.2816638099976</v>
      </c>
      <c r="AG7005" s="1">
        <v>45989.472772281457</v>
      </c>
      <c r="AH7005" s="1">
        <v>8883.3721679999999</v>
      </c>
      <c r="AI7005" s="1">
        <v>4110.6001121999989</v>
      </c>
      <c r="AJ7005" s="1">
        <v>5979.9557284634666</v>
      </c>
      <c r="AK7005" s="1">
        <v>3182</v>
      </c>
      <c r="AL7005" s="1">
        <v>197466.765625</v>
      </c>
      <c r="AM7005" s="1">
        <v>154461.625</v>
      </c>
      <c r="AN7005" s="1">
        <v>43005.13671875</v>
      </c>
      <c r="AO7005" t="s">
        <v>19815</v>
      </c>
    </row>
    <row r="7006" spans="1:41" x14ac:dyDescent="0.25">
      <c r="A7006" s="1">
        <v>2024</v>
      </c>
      <c r="B7006" t="s">
        <v>5516</v>
      </c>
      <c r="C7006" t="s">
        <v>7146</v>
      </c>
      <c r="D7006" t="s">
        <v>7248</v>
      </c>
      <c r="E7006" t="s">
        <v>8074</v>
      </c>
      <c r="F7006" t="s">
        <v>10132</v>
      </c>
      <c r="G7006" t="s">
        <v>12281</v>
      </c>
      <c r="H7006" t="s">
        <v>12762</v>
      </c>
      <c r="I7006" s="1">
        <v>4515</v>
      </c>
      <c r="J7006" s="1">
        <v>17833.718014596801</v>
      </c>
      <c r="K7006" s="1">
        <v>26.48597733479793</v>
      </c>
      <c r="L7006" s="1">
        <v>258.04838226283198</v>
      </c>
      <c r="M7006" s="1">
        <v>3491.0639435729772</v>
      </c>
      <c r="N7006" s="1">
        <v>4104.5600592000001</v>
      </c>
      <c r="O7006" s="1">
        <v>2679.4568484370488</v>
      </c>
      <c r="P7006" s="1">
        <v>4001.895</v>
      </c>
      <c r="Q7006" s="1">
        <v>1132.744440790106</v>
      </c>
      <c r="R7006" s="1">
        <v>3095.7597722653882</v>
      </c>
      <c r="S7006" s="1">
        <v>7142.0389076487272</v>
      </c>
      <c r="T7006" s="1">
        <v>4608.7773847415156</v>
      </c>
      <c r="U7006" s="1">
        <v>477.54360000000003</v>
      </c>
      <c r="V7006" s="1">
        <v>3773</v>
      </c>
      <c r="W7006" s="1">
        <v>1003</v>
      </c>
      <c r="X7006" s="1">
        <v>3607.5792736855142</v>
      </c>
      <c r="Y7006" s="1">
        <v>20985</v>
      </c>
      <c r="Z7006" s="1">
        <v>1316.5103519118841</v>
      </c>
      <c r="AA7006" s="1">
        <v>19858</v>
      </c>
      <c r="AB7006" s="1">
        <v>917.94492000000014</v>
      </c>
      <c r="AC7006" s="1">
        <v>8427.8859386653912</v>
      </c>
      <c r="AD7006" s="1">
        <v>4947.1262208963863</v>
      </c>
      <c r="AE7006" s="1">
        <v>6028.7226479999999</v>
      </c>
      <c r="AF7006" s="1">
        <v>7911.8704786198559</v>
      </c>
      <c r="AG7006" s="1">
        <v>44413</v>
      </c>
      <c r="AH7006" s="1">
        <v>10638.05437476967</v>
      </c>
      <c r="AI7006" s="1">
        <v>2302.5778930178549</v>
      </c>
      <c r="AJ7006" s="1">
        <v>7681.8398814816292</v>
      </c>
      <c r="AK7006" s="1">
        <v>2799</v>
      </c>
      <c r="AL7006" s="1">
        <v>199978.1875</v>
      </c>
      <c r="AM7006" s="1">
        <v>155815.09375</v>
      </c>
      <c r="AN7006" s="1">
        <v>44163.109375</v>
      </c>
      <c r="AO7006" t="s">
        <v>19816</v>
      </c>
    </row>
    <row r="7007" spans="1:41" x14ac:dyDescent="0.25">
      <c r="A7007" s="1">
        <v>2024</v>
      </c>
      <c r="B7007" t="s">
        <v>5517</v>
      </c>
      <c r="C7007" t="s">
        <v>7146</v>
      </c>
      <c r="D7007" t="s">
        <v>7248</v>
      </c>
      <c r="E7007" t="s">
        <v>8074</v>
      </c>
      <c r="F7007" t="s">
        <v>10132</v>
      </c>
      <c r="G7007" t="s">
        <v>12281</v>
      </c>
      <c r="H7007" t="s">
        <v>12762</v>
      </c>
      <c r="I7007" s="1">
        <v>7439.8245964090484</v>
      </c>
      <c r="J7007" s="1">
        <v>3682.8238044318641</v>
      </c>
      <c r="K7007" s="1">
        <v>169.2636628367911</v>
      </c>
      <c r="L7007" s="1">
        <v>361.59493500058989</v>
      </c>
      <c r="M7007" s="1">
        <v>2654.2130290373329</v>
      </c>
      <c r="N7007" s="1">
        <v>5237.787875</v>
      </c>
      <c r="O7007" s="1">
        <v>1845.8094638105681</v>
      </c>
      <c r="P7007" s="1">
        <v>2438</v>
      </c>
      <c r="Q7007" s="1">
        <v>837.46188246816837</v>
      </c>
      <c r="R7007" s="1">
        <v>2214.4930088458709</v>
      </c>
      <c r="S7007" s="1">
        <v>3334.6651010400001</v>
      </c>
      <c r="T7007" s="1">
        <v>2544.7132582259892</v>
      </c>
      <c r="U7007" s="1">
        <v>268.01406655056252</v>
      </c>
      <c r="V7007" s="1">
        <v>54</v>
      </c>
      <c r="W7007" s="1">
        <v>2238.0055745733539</v>
      </c>
      <c r="X7007" s="1">
        <v>3357.6082065388459</v>
      </c>
      <c r="Y7007" s="1">
        <v>19845</v>
      </c>
      <c r="Z7007" s="1">
        <v>1084.280040221317</v>
      </c>
      <c r="AA7007" s="1">
        <v>17895.23275250537</v>
      </c>
      <c r="AB7007" s="1">
        <v>784</v>
      </c>
      <c r="AC7007" s="1">
        <v>2459.5466900000001</v>
      </c>
      <c r="AD7007" s="1">
        <v>2061.928376567249</v>
      </c>
      <c r="AE7007" s="1">
        <v>6346.488313762271</v>
      </c>
      <c r="AF7007" s="1">
        <v>8034.3268298077601</v>
      </c>
      <c r="AG7007" s="1">
        <v>50106.72041702483</v>
      </c>
      <c r="AH7007" s="1">
        <v>4395.3007876234251</v>
      </c>
      <c r="AI7007" s="1">
        <v>1332.4753744731649</v>
      </c>
      <c r="AJ7007" s="1">
        <v>5119.2840728684296</v>
      </c>
      <c r="AK7007" s="1">
        <v>2444.8086929792312</v>
      </c>
      <c r="AL7007" s="1">
        <v>160587.671875</v>
      </c>
      <c r="AM7007" s="1">
        <v>133424.890625</v>
      </c>
      <c r="AN7007" s="1">
        <v>27162.7890625</v>
      </c>
      <c r="AO7007" t="s">
        <v>19817</v>
      </c>
    </row>
    <row r="7008" spans="1:41" x14ac:dyDescent="0.25">
      <c r="A7008" s="1">
        <v>2024</v>
      </c>
      <c r="B7008" t="s">
        <v>5518</v>
      </c>
      <c r="C7008" t="s">
        <v>7146</v>
      </c>
      <c r="D7008" t="s">
        <v>7248</v>
      </c>
      <c r="E7008" t="s">
        <v>8074</v>
      </c>
      <c r="F7008" t="s">
        <v>10132</v>
      </c>
      <c r="G7008" t="s">
        <v>12281</v>
      </c>
      <c r="H7008" t="s">
        <v>12762</v>
      </c>
      <c r="I7008" s="1">
        <v>4732.8660018067612</v>
      </c>
      <c r="J7008" s="1">
        <v>15938.539843322989</v>
      </c>
      <c r="K7008" s="1">
        <v>114.4016847018497</v>
      </c>
      <c r="L7008" s="1">
        <v>268.47353690625039</v>
      </c>
      <c r="M7008" s="1">
        <v>4103.8683454944003</v>
      </c>
      <c r="N7008" s="1">
        <v>4553.8512280464693</v>
      </c>
      <c r="O7008" s="1">
        <v>2355.7184781578931</v>
      </c>
      <c r="P7008" s="1">
        <v>3451.6656575675911</v>
      </c>
      <c r="Q7008" s="1">
        <v>1440.5327015354369</v>
      </c>
      <c r="R7008" s="1">
        <v>2615.1868205316</v>
      </c>
      <c r="S7008" s="1">
        <v>4351.7371586774389</v>
      </c>
      <c r="T7008" s="1">
        <v>4497.2590165225656</v>
      </c>
      <c r="U7008" s="1">
        <v>260.1510025</v>
      </c>
      <c r="V7008" s="1">
        <v>2403</v>
      </c>
      <c r="W7008" s="1">
        <v>1727.3150931325711</v>
      </c>
      <c r="X7008" s="1">
        <v>3573.1176</v>
      </c>
      <c r="Y7008" s="1">
        <v>21010</v>
      </c>
      <c r="Z7008" s="1">
        <v>1814.8325453066279</v>
      </c>
      <c r="AA7008" s="1">
        <v>20682</v>
      </c>
      <c r="AB7008" s="1">
        <v>654</v>
      </c>
      <c r="AC7008" s="1">
        <v>2824.4902852773121</v>
      </c>
      <c r="AD7008" s="1">
        <v>3201.5126722993868</v>
      </c>
      <c r="AE7008" s="1">
        <v>5906.8322971200014</v>
      </c>
      <c r="AF7008" s="1">
        <v>9780.1074158705505</v>
      </c>
      <c r="AG7008" s="1">
        <v>43037</v>
      </c>
      <c r="AH7008" s="1">
        <v>9344.8836356746087</v>
      </c>
      <c r="AI7008" s="1">
        <v>1509.2784579744</v>
      </c>
      <c r="AJ7008" s="1">
        <v>5396.5252666163169</v>
      </c>
      <c r="AK7008" s="1">
        <v>2572</v>
      </c>
      <c r="AL7008" s="1">
        <v>184121.171875</v>
      </c>
      <c r="AM7008" s="1">
        <v>146116.0625</v>
      </c>
      <c r="AN7008" s="1">
        <v>38005.08984375</v>
      </c>
      <c r="AO7008" t="s">
        <v>19818</v>
      </c>
    </row>
    <row r="7009" spans="1:41" x14ac:dyDescent="0.25">
      <c r="A7009" s="1">
        <v>2024</v>
      </c>
      <c r="B7009" t="s">
        <v>5519</v>
      </c>
      <c r="C7009" t="s">
        <v>7146</v>
      </c>
      <c r="D7009" t="s">
        <v>7248</v>
      </c>
      <c r="E7009" t="s">
        <v>8075</v>
      </c>
      <c r="F7009" t="s">
        <v>10133</v>
      </c>
      <c r="G7009" t="s">
        <v>12282</v>
      </c>
      <c r="H7009" t="s">
        <v>12762</v>
      </c>
      <c r="I7009" s="1">
        <v>12922.978450853885</v>
      </c>
      <c r="J7009" s="1">
        <v>28315.779029613783</v>
      </c>
      <c r="K7009" s="1">
        <v>3246.2966280278952</v>
      </c>
      <c r="L7009" s="1">
        <v>3743.2310134124809</v>
      </c>
      <c r="M7009" s="1">
        <v>14287.692413359287</v>
      </c>
      <c r="N7009" s="1">
        <v>12999.338407158506</v>
      </c>
      <c r="O7009" s="1">
        <v>12326.499864721822</v>
      </c>
      <c r="P7009" s="1">
        <v>12522.55214002279</v>
      </c>
      <c r="Q7009" s="1">
        <v>5444.0758486035666</v>
      </c>
      <c r="R7009" s="1">
        <v>9701.2764707019342</v>
      </c>
      <c r="S7009" s="1">
        <v>13862.403067465417</v>
      </c>
      <c r="T7009" s="1">
        <v>13267.286118133503</v>
      </c>
      <c r="U7009" s="1">
        <v>2363.5600415019258</v>
      </c>
      <c r="V7009" s="1">
        <v>12944.066637395435</v>
      </c>
      <c r="W7009" s="1">
        <v>6254.7337353636794</v>
      </c>
      <c r="X7009" s="1">
        <v>16402.296689751714</v>
      </c>
      <c r="Y7009" s="1">
        <v>64049.871155986722</v>
      </c>
      <c r="Z7009" s="1">
        <v>7120.6561955842444</v>
      </c>
      <c r="AA7009" s="1">
        <v>95151.010515384129</v>
      </c>
      <c r="AB7009" s="1">
        <v>2231.6994795717305</v>
      </c>
      <c r="AC7009" s="1">
        <v>12907.327447414684</v>
      </c>
      <c r="AD7009" s="1">
        <v>16353.847477685713</v>
      </c>
      <c r="AE7009" s="1">
        <v>17183.674377849024</v>
      </c>
      <c r="AF7009" s="1">
        <v>39521.411168962892</v>
      </c>
      <c r="AG7009" s="1">
        <v>129795.55262814311</v>
      </c>
      <c r="AH7009" s="1">
        <v>22961.686624865128</v>
      </c>
      <c r="AI7009" s="1">
        <v>6469.849403287325</v>
      </c>
      <c r="AJ7009" s="1">
        <v>33593.779769967121</v>
      </c>
      <c r="AK7009" s="1">
        <v>9125.5505582504647</v>
      </c>
      <c r="AL7009" s="1">
        <v>637069.9375</v>
      </c>
      <c r="AM7009" s="1">
        <v>500280.15625</v>
      </c>
      <c r="AN7009" s="1">
        <v>136789.84375</v>
      </c>
      <c r="AO7009" t="s">
        <v>19819</v>
      </c>
    </row>
    <row r="7010" spans="1:41" x14ac:dyDescent="0.25">
      <c r="A7010" s="1">
        <v>2024</v>
      </c>
      <c r="B7010" t="s">
        <v>5520</v>
      </c>
      <c r="C7010" t="s">
        <v>7146</v>
      </c>
      <c r="D7010" t="s">
        <v>7248</v>
      </c>
      <c r="E7010" t="s">
        <v>8075</v>
      </c>
      <c r="F7010" t="s">
        <v>10133</v>
      </c>
      <c r="G7010" t="s">
        <v>12282</v>
      </c>
      <c r="H7010" t="s">
        <v>12762</v>
      </c>
      <c r="I7010" s="1">
        <v>19936.347879060977</v>
      </c>
      <c r="J7010" s="1">
        <v>49907.092676542867</v>
      </c>
      <c r="K7010" s="1">
        <v>2611.0697914156635</v>
      </c>
      <c r="L7010" s="1">
        <v>4067.7527324947255</v>
      </c>
      <c r="M7010" s="1">
        <v>18240.518188171693</v>
      </c>
      <c r="N7010" s="1">
        <v>13678.150236431415</v>
      </c>
      <c r="O7010" s="1">
        <v>12066.427960192488</v>
      </c>
      <c r="P7010" s="1">
        <v>13576.033151979833</v>
      </c>
      <c r="Q7010" s="1">
        <v>4970.622918082001</v>
      </c>
      <c r="R7010" s="1">
        <v>10297.702762053501</v>
      </c>
      <c r="S7010" s="1">
        <v>21102.26633351342</v>
      </c>
      <c r="T7010" s="1">
        <v>14719.174896244282</v>
      </c>
      <c r="U7010" s="1">
        <v>2281.2192021327046</v>
      </c>
      <c r="V7010" s="1">
        <v>12566.432340972266</v>
      </c>
      <c r="W7010" s="1">
        <v>5467.697337478231</v>
      </c>
      <c r="X7010" s="1">
        <v>28457.723639957992</v>
      </c>
      <c r="Y7010" s="1">
        <v>63825.559324422422</v>
      </c>
      <c r="Z7010" s="1">
        <v>8292.6092588404936</v>
      </c>
      <c r="AA7010" s="1">
        <v>94528.463275247981</v>
      </c>
      <c r="AB7010" s="1">
        <v>4260.9735163560763</v>
      </c>
      <c r="AC7010" s="1">
        <v>14015.287062619333</v>
      </c>
      <c r="AD7010" s="1">
        <v>18847.091129232758</v>
      </c>
      <c r="AE7010" s="1">
        <v>17377.943281491702</v>
      </c>
      <c r="AF7010" s="1">
        <v>36113.91066988177</v>
      </c>
      <c r="AG7010" s="1">
        <v>139871.61497280546</v>
      </c>
      <c r="AH7010" s="1">
        <v>31373.399556858243</v>
      </c>
      <c r="AI7010" s="1">
        <v>9863.5164365854271</v>
      </c>
      <c r="AJ7010" s="1">
        <v>35450.896447569212</v>
      </c>
      <c r="AK7010" s="1">
        <v>9251.3302011102369</v>
      </c>
      <c r="AL7010" s="1">
        <v>717018.6875</v>
      </c>
      <c r="AM7010" s="1">
        <v>540757.625</v>
      </c>
      <c r="AN7010" s="1">
        <v>176261.1875</v>
      </c>
      <c r="AO7010" t="s">
        <v>19820</v>
      </c>
    </row>
    <row r="7011" spans="1:41" x14ac:dyDescent="0.25">
      <c r="A7011" s="1">
        <v>2024</v>
      </c>
      <c r="B7011" t="s">
        <v>5521</v>
      </c>
      <c r="C7011" t="s">
        <v>7146</v>
      </c>
      <c r="D7011" t="s">
        <v>7248</v>
      </c>
      <c r="E7011" t="s">
        <v>8075</v>
      </c>
      <c r="F7011" t="s">
        <v>10133</v>
      </c>
      <c r="G7011" t="s">
        <v>12282</v>
      </c>
      <c r="H7011" t="s">
        <v>12762</v>
      </c>
      <c r="I7011" s="1">
        <v>20707.175574895529</v>
      </c>
      <c r="J7011" s="1">
        <v>50234.184228080849</v>
      </c>
      <c r="K7011" s="1">
        <v>2637.6197791999998</v>
      </c>
      <c r="L7011" s="1">
        <v>4543</v>
      </c>
      <c r="M7011" s="1">
        <v>19727.970773173289</v>
      </c>
      <c r="N7011" s="1">
        <v>13593.32758295898</v>
      </c>
      <c r="O7011" s="1">
        <v>11605.17113216317</v>
      </c>
      <c r="P7011" s="1">
        <v>14463.665999999999</v>
      </c>
      <c r="Q7011" s="1">
        <v>5286</v>
      </c>
      <c r="R7011" s="1">
        <v>10702.005427285079</v>
      </c>
      <c r="S7011" s="1">
        <v>20078.207215387571</v>
      </c>
      <c r="T7011" s="1">
        <v>16150</v>
      </c>
      <c r="U7011" s="1">
        <v>2226</v>
      </c>
      <c r="V7011" s="1">
        <v>12763</v>
      </c>
      <c r="W7011" s="1">
        <v>9118</v>
      </c>
      <c r="X7011" s="1">
        <v>27629.98067872697</v>
      </c>
      <c r="Y7011" s="1">
        <v>64659</v>
      </c>
      <c r="Z7011" s="1">
        <v>8102.2823466383388</v>
      </c>
      <c r="AA7011" s="1">
        <v>98750</v>
      </c>
      <c r="AB7011" s="1">
        <v>3890.4</v>
      </c>
      <c r="AC7011" s="1">
        <v>13540.4529751268</v>
      </c>
      <c r="AD7011" s="1">
        <v>14798.098392569211</v>
      </c>
      <c r="AE7011" s="1">
        <v>18666</v>
      </c>
      <c r="AF7011" s="1">
        <v>42270.0101488</v>
      </c>
      <c r="AG7011" s="1">
        <v>137410.12211974221</v>
      </c>
      <c r="AH7011" s="1">
        <v>30563.959771999998</v>
      </c>
      <c r="AI7011" s="1">
        <v>13357.6505</v>
      </c>
      <c r="AJ7011" s="1">
        <v>33982.23177769543</v>
      </c>
      <c r="AK7011" s="1">
        <v>10148</v>
      </c>
      <c r="AL7011" s="1">
        <v>731603.4375</v>
      </c>
      <c r="AM7011" s="1">
        <v>551898.4375</v>
      </c>
      <c r="AN7011" s="1">
        <v>179705.0625</v>
      </c>
      <c r="AO7011" t="s">
        <v>19821</v>
      </c>
    </row>
    <row r="7012" spans="1:41" x14ac:dyDescent="0.25">
      <c r="A7012" s="1">
        <v>2024</v>
      </c>
      <c r="B7012" t="s">
        <v>5522</v>
      </c>
      <c r="C7012" t="s">
        <v>7146</v>
      </c>
      <c r="D7012" t="s">
        <v>7248</v>
      </c>
      <c r="E7012" t="s">
        <v>8075</v>
      </c>
      <c r="F7012" t="s">
        <v>10133</v>
      </c>
      <c r="G7012" t="s">
        <v>12282</v>
      </c>
      <c r="H7012" t="s">
        <v>12762</v>
      </c>
      <c r="I7012" s="1">
        <v>19846.794285332857</v>
      </c>
      <c r="J7012" s="1">
        <v>45360.464925898072</v>
      </c>
      <c r="K7012" s="1">
        <v>2935.6236792081909</v>
      </c>
      <c r="L7012" s="1">
        <v>4076.5941517840538</v>
      </c>
      <c r="M7012" s="1">
        <v>16261.011638623955</v>
      </c>
      <c r="N7012" s="1">
        <v>14852.811485098668</v>
      </c>
      <c r="O7012" s="1">
        <v>12216.551724970761</v>
      </c>
      <c r="P7012" s="1">
        <v>13542.063485632625</v>
      </c>
      <c r="Q7012" s="1">
        <v>5185.0236776166239</v>
      </c>
      <c r="R7012" s="1">
        <v>10106.140059934432</v>
      </c>
      <c r="S7012" s="1">
        <v>21148.050163630538</v>
      </c>
      <c r="T7012" s="1">
        <v>14876.572677569786</v>
      </c>
      <c r="U7012" s="1">
        <v>2194.7170059293994</v>
      </c>
      <c r="V7012" s="1">
        <v>12187.425547034081</v>
      </c>
      <c r="W7012" s="1">
        <v>4949.5597012664475</v>
      </c>
      <c r="X7012" s="1">
        <v>25730.272160246743</v>
      </c>
      <c r="Y7012" s="1">
        <v>69972.579446144387</v>
      </c>
      <c r="Z7012" s="1">
        <v>9112.6710737591438</v>
      </c>
      <c r="AA7012" s="1">
        <v>93494.093801901952</v>
      </c>
      <c r="AB7012" s="1">
        <v>3665.4222125012225</v>
      </c>
      <c r="AC7012" s="1">
        <v>12263.424400073382</v>
      </c>
      <c r="AD7012" s="1">
        <v>20096.905271712498</v>
      </c>
      <c r="AE7012" s="1">
        <v>17761.768008921616</v>
      </c>
      <c r="AF7012" s="1">
        <v>39461.555360708626</v>
      </c>
      <c r="AG7012" s="1">
        <v>140684.85514486794</v>
      </c>
      <c r="AH7012" s="1">
        <v>25682.749775304506</v>
      </c>
      <c r="AI7012" s="1">
        <v>8350.5095106108729</v>
      </c>
      <c r="AJ7012" s="1">
        <v>34760.729920704725</v>
      </c>
      <c r="AK7012" s="1">
        <v>9206.9455348959673</v>
      </c>
      <c r="AL7012" s="1">
        <v>709983.9375</v>
      </c>
      <c r="AM7012" s="1">
        <v>544863.75</v>
      </c>
      <c r="AN7012" s="1">
        <v>165120.1875</v>
      </c>
      <c r="AO7012" t="s">
        <v>19822</v>
      </c>
    </row>
    <row r="7013" spans="1:41" x14ac:dyDescent="0.25">
      <c r="A7013" s="1">
        <v>2024</v>
      </c>
      <c r="B7013" t="s">
        <v>5523</v>
      </c>
      <c r="C7013" t="s">
        <v>7146</v>
      </c>
      <c r="D7013" t="s">
        <v>7248</v>
      </c>
      <c r="E7013" t="s">
        <v>8075</v>
      </c>
      <c r="F7013" t="s">
        <v>10133</v>
      </c>
      <c r="G7013" t="s">
        <v>12282</v>
      </c>
      <c r="H7013" t="s">
        <v>12762</v>
      </c>
      <c r="I7013" s="1">
        <v>20009.460751255603</v>
      </c>
      <c r="J7013" s="1">
        <v>21033.520906899492</v>
      </c>
      <c r="K7013" s="1">
        <v>3128.7734383538505</v>
      </c>
      <c r="L7013" s="1">
        <v>4622.4364357803242</v>
      </c>
      <c r="M7013" s="1">
        <v>13504.454169442834</v>
      </c>
      <c r="N7013" s="1">
        <v>12877.793220950054</v>
      </c>
      <c r="O7013" s="1">
        <v>12055.515879421357</v>
      </c>
      <c r="P7013" s="1">
        <v>7417.6426349500671</v>
      </c>
      <c r="Q7013" s="1">
        <v>5320.9865098862274</v>
      </c>
      <c r="R7013" s="1">
        <v>9259.6857970515739</v>
      </c>
      <c r="S7013" s="1">
        <v>13355.311704415652</v>
      </c>
      <c r="T7013" s="1">
        <v>13540.267454007177</v>
      </c>
      <c r="U7013" s="1">
        <v>2341.9746864919762</v>
      </c>
      <c r="V7013" s="1">
        <v>12898.769536923885</v>
      </c>
      <c r="W7013" s="1">
        <v>5321.7690526200331</v>
      </c>
      <c r="X7013" s="1">
        <v>15914.493071545239</v>
      </c>
      <c r="Y7013" s="1">
        <v>66449.417459534234</v>
      </c>
      <c r="Z7013" s="1">
        <v>7079.0326722399395</v>
      </c>
      <c r="AA7013" s="1">
        <v>95233.162351826904</v>
      </c>
      <c r="AB7013" s="1">
        <v>2267.4398695521854</v>
      </c>
      <c r="AC7013" s="1">
        <v>12451.384261442188</v>
      </c>
      <c r="AD7013" s="1">
        <v>15182.505933259097</v>
      </c>
      <c r="AE7013" s="1">
        <v>16811.018944741532</v>
      </c>
      <c r="AF7013" s="1">
        <v>39717.896261563721</v>
      </c>
      <c r="AG7013" s="1">
        <v>125461.1752540273</v>
      </c>
      <c r="AH7013" s="1">
        <v>28525.551558452524</v>
      </c>
      <c r="AI7013" s="1">
        <v>6590.3367329421817</v>
      </c>
      <c r="AJ7013" s="1">
        <v>33557.107221586004</v>
      </c>
      <c r="AK7013" s="1">
        <v>9291.2186263946169</v>
      </c>
      <c r="AL7013" s="1">
        <v>631220.0625</v>
      </c>
      <c r="AM7013" s="1">
        <v>492542.46875</v>
      </c>
      <c r="AN7013" s="1">
        <v>138677.640625</v>
      </c>
      <c r="AO7013" t="s">
        <v>19823</v>
      </c>
    </row>
    <row r="7014" spans="1:41" x14ac:dyDescent="0.25">
      <c r="A7014" s="1">
        <v>2024</v>
      </c>
      <c r="B7014" t="s">
        <v>5524</v>
      </c>
      <c r="C7014" t="s">
        <v>7146</v>
      </c>
      <c r="D7014" t="s">
        <v>7248</v>
      </c>
      <c r="E7014" t="s">
        <v>8075</v>
      </c>
      <c r="F7014" t="s">
        <v>10133</v>
      </c>
      <c r="G7014" t="s">
        <v>12282</v>
      </c>
      <c r="H7014" t="s">
        <v>12762</v>
      </c>
      <c r="I7014" s="1">
        <v>14449.498778229425</v>
      </c>
      <c r="J7014" s="1">
        <v>19521.359139006181</v>
      </c>
      <c r="K7014" s="1">
        <v>2962.0243891359801</v>
      </c>
      <c r="L7014" s="1">
        <v>3976.703110565516</v>
      </c>
      <c r="M7014" s="1">
        <v>12091.714662979115</v>
      </c>
      <c r="N7014" s="1">
        <v>11393.040989076762</v>
      </c>
      <c r="O7014" s="1">
        <v>11621.651863520927</v>
      </c>
      <c r="P7014" s="1">
        <v>9322.2566837951981</v>
      </c>
      <c r="Q7014" s="1">
        <v>6794.9280351077487</v>
      </c>
      <c r="R7014" s="1">
        <v>9282.1279763682014</v>
      </c>
      <c r="S7014" s="1">
        <v>18799.884979633982</v>
      </c>
      <c r="T7014" s="1">
        <v>12995.610400748557</v>
      </c>
      <c r="U7014" s="1">
        <v>2282.0445225291751</v>
      </c>
      <c r="V7014" s="1">
        <v>12210.969772778833</v>
      </c>
      <c r="W7014" s="1">
        <v>5325.6368077098487</v>
      </c>
      <c r="X7014" s="1">
        <v>17141.27699136814</v>
      </c>
      <c r="Y7014" s="1">
        <v>63027.595897283958</v>
      </c>
      <c r="Z7014" s="1">
        <v>7467.6219781411528</v>
      </c>
      <c r="AA7014" s="1">
        <v>90354.117832236079</v>
      </c>
      <c r="AB7014" s="1">
        <v>0</v>
      </c>
      <c r="AC7014" s="1">
        <v>11567.050651977901</v>
      </c>
      <c r="AD7014" s="1">
        <v>15401.939449780642</v>
      </c>
      <c r="AE7014" s="1">
        <v>16234.459198635457</v>
      </c>
      <c r="AF7014" s="1">
        <v>39129.784010027506</v>
      </c>
      <c r="AG7014" s="1">
        <v>119864.66751669918</v>
      </c>
      <c r="AH7014" s="1">
        <v>21586.964888159378</v>
      </c>
      <c r="AI7014" s="1">
        <v>5616.1990402548872</v>
      </c>
      <c r="AJ7014" s="1">
        <v>41105.128108351324</v>
      </c>
      <c r="AK7014" s="1">
        <v>9502.4737291245856</v>
      </c>
      <c r="AL7014" s="1">
        <v>611028.75</v>
      </c>
      <c r="AM7014" s="1">
        <v>477983.34375</v>
      </c>
      <c r="AN7014" s="1">
        <v>133045.375</v>
      </c>
      <c r="AO7014" t="s">
        <v>19824</v>
      </c>
    </row>
    <row r="7015" spans="1:41" x14ac:dyDescent="0.25">
      <c r="A7015" s="1">
        <v>2024</v>
      </c>
      <c r="B7015" t="s">
        <v>5525</v>
      </c>
      <c r="C7015" t="s">
        <v>7146</v>
      </c>
      <c r="D7015" t="s">
        <v>7248</v>
      </c>
      <c r="E7015" t="s">
        <v>8075</v>
      </c>
      <c r="F7015" t="s">
        <v>10133</v>
      </c>
      <c r="G7015" t="s">
        <v>12282</v>
      </c>
      <c r="H7015" t="s">
        <v>12762</v>
      </c>
      <c r="I7015" s="1">
        <v>15641.871779820262</v>
      </c>
      <c r="J7015" s="1">
        <v>21643.4163793402</v>
      </c>
      <c r="K7015" s="1">
        <v>2993.4334612885668</v>
      </c>
      <c r="L7015" s="1">
        <v>3464.1167568342603</v>
      </c>
      <c r="M7015" s="1">
        <v>11772.972544615393</v>
      </c>
      <c r="N7015" s="1">
        <v>9731.2416681976047</v>
      </c>
      <c r="O7015" s="1">
        <v>11368.205039368966</v>
      </c>
      <c r="P7015" s="1">
        <v>7489.3511235841816</v>
      </c>
      <c r="Q7015" s="1">
        <v>5158.583720733398</v>
      </c>
      <c r="R7015" s="1">
        <v>8678.5095148981891</v>
      </c>
      <c r="S7015" s="1">
        <v>11496.419941799009</v>
      </c>
      <c r="T7015" s="1">
        <v>13302.029495426814</v>
      </c>
      <c r="U7015" s="1">
        <v>2889.5496268881116</v>
      </c>
      <c r="V7015" s="1">
        <v>11738.20266651067</v>
      </c>
      <c r="W7015" s="1">
        <v>4904.7544966291007</v>
      </c>
      <c r="X7015" s="1">
        <v>17921.644077534052</v>
      </c>
      <c r="Y7015" s="1">
        <v>63836.32776679282</v>
      </c>
      <c r="Z7015" s="1">
        <v>7749.8294530919411</v>
      </c>
      <c r="AA7015" s="1">
        <v>84208.518548836539</v>
      </c>
      <c r="AB7015" s="1">
        <v>2479.3194471308129</v>
      </c>
      <c r="AC7015" s="1">
        <v>11092.104091018511</v>
      </c>
      <c r="AD7015" s="1">
        <v>14418.652065540033</v>
      </c>
      <c r="AE7015" s="1">
        <v>16211.587576171096</v>
      </c>
      <c r="AF7015" s="1">
        <v>37919.150678376493</v>
      </c>
      <c r="AG7015" s="1">
        <v>122557.52217467193</v>
      </c>
      <c r="AH7015" s="1">
        <v>25207.458850275263</v>
      </c>
      <c r="AI7015" s="1">
        <v>5496.3091621019867</v>
      </c>
      <c r="AJ7015" s="1">
        <v>38699.934660905572</v>
      </c>
      <c r="AK7015" s="1">
        <v>10381.587540469511</v>
      </c>
      <c r="AL7015" s="1">
        <v>600452.5625</v>
      </c>
      <c r="AM7015" s="1">
        <v>468709.84375</v>
      </c>
      <c r="AN7015" s="1">
        <v>131742.796875</v>
      </c>
      <c r="AO7015" t="s">
        <v>19825</v>
      </c>
    </row>
    <row r="7016" spans="1:41" x14ac:dyDescent="0.25">
      <c r="A7016" s="1">
        <v>2024</v>
      </c>
      <c r="B7016" t="s">
        <v>5526</v>
      </c>
      <c r="C7016" t="s">
        <v>7146</v>
      </c>
      <c r="D7016" t="s">
        <v>7248</v>
      </c>
      <c r="E7016" t="s">
        <v>8075</v>
      </c>
      <c r="F7016" t="s">
        <v>10133</v>
      </c>
      <c r="G7016" t="s">
        <v>12282</v>
      </c>
      <c r="H7016" t="s">
        <v>12762</v>
      </c>
      <c r="I7016" s="1">
        <v>17102.781328115932</v>
      </c>
      <c r="J7016" s="1">
        <v>42862.867621751087</v>
      </c>
      <c r="K7016" s="1">
        <v>2767.3095114985558</v>
      </c>
      <c r="L7016" s="1">
        <v>3405.4349424940301</v>
      </c>
      <c r="M7016" s="1">
        <v>15434.835628970628</v>
      </c>
      <c r="N7016" s="1">
        <v>13342.62998239505</v>
      </c>
      <c r="O7016" s="1">
        <v>12525.297635222416</v>
      </c>
      <c r="P7016" s="1">
        <v>12899.668626715093</v>
      </c>
      <c r="Q7016" s="1">
        <v>5626.0022331633018</v>
      </c>
      <c r="R7016" s="1">
        <v>9424.719634470659</v>
      </c>
      <c r="S7016" s="1">
        <v>17329.714911538354</v>
      </c>
      <c r="T7016" s="1">
        <v>14808.546585969987</v>
      </c>
      <c r="U7016" s="1">
        <v>2254.9329503883473</v>
      </c>
      <c r="V7016" s="1">
        <v>11958.299447380065</v>
      </c>
      <c r="W7016" s="1">
        <v>6201.1309403780424</v>
      </c>
      <c r="X7016" s="1">
        <v>24525.925471129074</v>
      </c>
      <c r="Y7016" s="1">
        <v>64211.768776970508</v>
      </c>
      <c r="Z7016" s="1">
        <v>9009.9051939255114</v>
      </c>
      <c r="AA7016" s="1">
        <v>91264.170296458615</v>
      </c>
      <c r="AB7016" s="1">
        <v>2555.1377514286564</v>
      </c>
      <c r="AC7016" s="1">
        <v>12245.244544902336</v>
      </c>
      <c r="AD7016" s="1">
        <v>18151.845003180952</v>
      </c>
      <c r="AE7016" s="1">
        <v>16689.603542983521</v>
      </c>
      <c r="AF7016" s="1">
        <v>40902.267215007239</v>
      </c>
      <c r="AG7016" s="1">
        <v>137570.86701138213</v>
      </c>
      <c r="AH7016" s="1">
        <v>25121.840664268668</v>
      </c>
      <c r="AI7016" s="1">
        <v>7062.4559452658295</v>
      </c>
      <c r="AJ7016" s="1">
        <v>33887.86317888317</v>
      </c>
      <c r="AK7016" s="1">
        <v>9105.9292196738752</v>
      </c>
      <c r="AL7016" s="1">
        <v>680248.9375</v>
      </c>
      <c r="AM7016" s="1">
        <v>524659</v>
      </c>
      <c r="AN7016" s="1">
        <v>155589.953125</v>
      </c>
      <c r="AO7016" t="s">
        <v>19826</v>
      </c>
    </row>
    <row r="7017" spans="1:41" x14ac:dyDescent="0.25">
      <c r="A7017" s="1">
        <v>2024</v>
      </c>
      <c r="B7017" t="s">
        <v>5527</v>
      </c>
      <c r="C7017" t="s">
        <v>7146</v>
      </c>
      <c r="D7017" t="s">
        <v>7248</v>
      </c>
      <c r="E7017" t="s">
        <v>8075</v>
      </c>
      <c r="F7017" t="s">
        <v>10133</v>
      </c>
      <c r="G7017" t="s">
        <v>12283</v>
      </c>
      <c r="H7017" t="s">
        <v>12762</v>
      </c>
      <c r="I7017" s="1">
        <v>20899.19443</v>
      </c>
      <c r="J7017" s="1">
        <v>53893.458012264877</v>
      </c>
      <c r="K7017" s="1">
        <v>2727.7729374719129</v>
      </c>
      <c r="L7017" s="1">
        <v>4771.5922207799986</v>
      </c>
      <c r="M7017" s="1">
        <v>20524.980792409489</v>
      </c>
      <c r="N7017" s="1">
        <v>13949.47276563251</v>
      </c>
      <c r="O7017" s="1">
        <v>12074.020045902569</v>
      </c>
      <c r="P7017" s="1">
        <v>14900.83030485</v>
      </c>
      <c r="Q7017" s="1">
        <v>5498</v>
      </c>
      <c r="R7017" s="1">
        <v>11239.89179155105</v>
      </c>
      <c r="S7017" s="1">
        <v>20603.553507178181</v>
      </c>
      <c r="T7017" s="1">
        <v>16905.908314073178</v>
      </c>
      <c r="U7017" s="1">
        <v>2315.9304000000002</v>
      </c>
      <c r="V7017" s="1">
        <v>13021</v>
      </c>
      <c r="W7017" s="1">
        <v>9600.3431117999971</v>
      </c>
      <c r="X7017" s="1">
        <v>28521.1857055193</v>
      </c>
      <c r="Y7017" s="1">
        <v>66966.597405934051</v>
      </c>
      <c r="Z7017" s="1">
        <v>8314.3028710851686</v>
      </c>
      <c r="AA7017" s="1">
        <v>103054</v>
      </c>
      <c r="AB7017" s="1">
        <v>4007.9873399999992</v>
      </c>
      <c r="AC7017" s="1">
        <v>13949.7131663</v>
      </c>
      <c r="AD7017" s="1">
        <v>15059.345059645641</v>
      </c>
      <c r="AE7017" s="1">
        <v>19420.106400000001</v>
      </c>
      <c r="AF7017" s="1">
        <v>44396.929693661827</v>
      </c>
      <c r="AG7017" s="1">
        <v>144003.77996259689</v>
      </c>
      <c r="AH7017" s="1">
        <v>32150.77470972457</v>
      </c>
      <c r="AI7017" s="1">
        <v>13897.2995802</v>
      </c>
      <c r="AJ7017" s="1">
        <v>35893.445973594367</v>
      </c>
      <c r="AK7017" s="1">
        <v>10710</v>
      </c>
      <c r="AL7017" s="1">
        <v>763271.375</v>
      </c>
      <c r="AM7017" s="1">
        <v>576488.1875</v>
      </c>
      <c r="AN7017" s="1">
        <v>186783.171875</v>
      </c>
      <c r="AO7017" t="s">
        <v>19827</v>
      </c>
    </row>
    <row r="7018" spans="1:41" x14ac:dyDescent="0.25">
      <c r="A7018" s="1">
        <v>2024</v>
      </c>
      <c r="B7018" t="s">
        <v>5528</v>
      </c>
      <c r="C7018" t="s">
        <v>7146</v>
      </c>
      <c r="D7018" t="s">
        <v>7248</v>
      </c>
      <c r="E7018" t="s">
        <v>8075</v>
      </c>
      <c r="F7018" t="s">
        <v>10133</v>
      </c>
      <c r="G7018" t="s">
        <v>12283</v>
      </c>
      <c r="H7018" t="s">
        <v>12762</v>
      </c>
      <c r="I7018" s="1">
        <v>21331.717221120001</v>
      </c>
      <c r="J7018" s="1">
        <v>54272.587834293932</v>
      </c>
      <c r="K7018" s="1">
        <v>2730.4560526010991</v>
      </c>
      <c r="L7018" s="1">
        <v>4359.7165759615436</v>
      </c>
      <c r="M7018" s="1">
        <v>19134.504253490351</v>
      </c>
      <c r="N7018" s="1">
        <v>14334.90097108008</v>
      </c>
      <c r="O7018" s="1">
        <v>12657.81567973538</v>
      </c>
      <c r="P7018" s="1">
        <v>13814.92916218838</v>
      </c>
      <c r="Q7018" s="1">
        <v>5214.9462868439023</v>
      </c>
      <c r="R7018" s="1">
        <v>10949.55180085581</v>
      </c>
      <c r="S7018" s="1">
        <v>22061.279161473089</v>
      </c>
      <c r="T7018" s="1">
        <v>15778.284928938599</v>
      </c>
      <c r="U7018" s="1">
        <v>2406.5013816000001</v>
      </c>
      <c r="V7018" s="1">
        <v>13182</v>
      </c>
      <c r="W7018" s="1">
        <v>5178</v>
      </c>
      <c r="X7018" s="1">
        <v>29881.732300304171</v>
      </c>
      <c r="Y7018" s="1">
        <v>68788.344842918712</v>
      </c>
      <c r="Z7018" s="1">
        <v>8749.8050297246155</v>
      </c>
      <c r="AA7018" s="1">
        <v>102670</v>
      </c>
      <c r="AB7018" s="1">
        <v>4469.8080960000007</v>
      </c>
      <c r="AC7018" s="1">
        <v>14702.190318665391</v>
      </c>
      <c r="AD7018" s="1">
        <v>19773.491073856501</v>
      </c>
      <c r="AE7018" s="1">
        <v>18229.653686716149</v>
      </c>
      <c r="AF7018" s="1">
        <v>39392.437705913493</v>
      </c>
      <c r="AG7018" s="1">
        <v>150989</v>
      </c>
      <c r="AH7018" s="1">
        <v>33862.901070519503</v>
      </c>
      <c r="AI7018" s="1">
        <v>10346.937256015161</v>
      </c>
      <c r="AJ7018" s="1">
        <v>37932.147996324653</v>
      </c>
      <c r="AK7018" s="1">
        <v>9692</v>
      </c>
      <c r="AL7018" s="1">
        <v>766887.625</v>
      </c>
      <c r="AM7018" s="1">
        <v>581320.375</v>
      </c>
      <c r="AN7018" s="1">
        <v>185567.203125</v>
      </c>
      <c r="AO7018" t="s">
        <v>19828</v>
      </c>
    </row>
    <row r="7019" spans="1:41" x14ac:dyDescent="0.25">
      <c r="A7019" s="1">
        <v>2024</v>
      </c>
      <c r="B7019" t="s">
        <v>5529</v>
      </c>
      <c r="C7019" t="s">
        <v>7146</v>
      </c>
      <c r="D7019" t="s">
        <v>7248</v>
      </c>
      <c r="E7019" t="s">
        <v>8075</v>
      </c>
      <c r="F7019" t="s">
        <v>10133</v>
      </c>
      <c r="G7019" t="s">
        <v>12283</v>
      </c>
      <c r="H7019" t="s">
        <v>12762</v>
      </c>
      <c r="I7019" s="1">
        <v>15852.96</v>
      </c>
      <c r="J7019" s="1">
        <v>20885.565084184171</v>
      </c>
      <c r="K7019" s="1">
        <v>3229.1790000059968</v>
      </c>
      <c r="L7019" s="1">
        <v>4186.3362381278766</v>
      </c>
      <c r="M7019" s="1">
        <v>13018.801452731939</v>
      </c>
      <c r="N7019" s="1">
        <v>11976.85802330283</v>
      </c>
      <c r="O7019" s="1">
        <v>12348.09645330646</v>
      </c>
      <c r="P7019" s="1">
        <v>8364.1714071999995</v>
      </c>
      <c r="Q7019" s="1">
        <v>7196.5417522882062</v>
      </c>
      <c r="R7019" s="1">
        <v>10380.774090990501</v>
      </c>
      <c r="S7019" s="1">
        <v>19834.546022269449</v>
      </c>
      <c r="T7019" s="1">
        <v>13331.927113096781</v>
      </c>
      <c r="U7019" s="1">
        <v>2446.963698357652</v>
      </c>
      <c r="V7019" s="1">
        <v>13308</v>
      </c>
      <c r="W7019" s="1">
        <v>5631.5480184426633</v>
      </c>
      <c r="X7019" s="1">
        <v>18019.652616062449</v>
      </c>
      <c r="Y7019" s="1">
        <v>67941.979650000008</v>
      </c>
      <c r="Z7019" s="1">
        <v>7911.8277516214866</v>
      </c>
      <c r="AA7019" s="1">
        <v>97157.978460401908</v>
      </c>
      <c r="AB7019" s="1">
        <v>0</v>
      </c>
      <c r="AC7019" s="1">
        <v>12430.47159116056</v>
      </c>
      <c r="AD7019" s="1">
        <v>16377.682467061761</v>
      </c>
      <c r="AE7019" s="1">
        <v>17202.5063959369</v>
      </c>
      <c r="AF7019" s="1">
        <v>41957.621795649633</v>
      </c>
      <c r="AG7019" s="1">
        <v>136275.00231966921</v>
      </c>
      <c r="AH7019" s="1">
        <v>23186.682164342779</v>
      </c>
      <c r="AI7019" s="1">
        <v>5903.9916208704171</v>
      </c>
      <c r="AJ7019" s="1">
        <v>44219.828771198561</v>
      </c>
      <c r="AK7019" s="1">
        <v>10437.280362121501</v>
      </c>
      <c r="AL7019" s="1">
        <v>661014.75</v>
      </c>
      <c r="AM7019" s="1">
        <v>519695.375</v>
      </c>
      <c r="AN7019" s="1">
        <v>141319.375</v>
      </c>
      <c r="AO7019" t="s">
        <v>19829</v>
      </c>
    </row>
    <row r="7020" spans="1:41" x14ac:dyDescent="0.25">
      <c r="A7020" s="1">
        <v>2024</v>
      </c>
      <c r="B7020" t="s">
        <v>5530</v>
      </c>
      <c r="C7020" t="s">
        <v>7146</v>
      </c>
      <c r="D7020" t="s">
        <v>7248</v>
      </c>
      <c r="E7020" t="s">
        <v>8075</v>
      </c>
      <c r="F7020" t="s">
        <v>10133</v>
      </c>
      <c r="G7020" t="s">
        <v>12283</v>
      </c>
      <c r="H7020" t="s">
        <v>12762</v>
      </c>
      <c r="I7020" s="1">
        <v>18143.854112416859</v>
      </c>
      <c r="J7020" s="1">
        <v>46775.740407759302</v>
      </c>
      <c r="K7020" s="1">
        <v>2843.0831190243512</v>
      </c>
      <c r="L7020" s="1">
        <v>3618.7525478792072</v>
      </c>
      <c r="M7020" s="1">
        <v>16053.31174081714</v>
      </c>
      <c r="N7020" s="1">
        <v>13959.04886416069</v>
      </c>
      <c r="O7020" s="1">
        <v>13027.188135864521</v>
      </c>
      <c r="P7020" s="1">
        <v>13482.458587867521</v>
      </c>
      <c r="Q7020" s="1">
        <v>5903.2475722829704</v>
      </c>
      <c r="R7020" s="1">
        <v>9735.1925769239151</v>
      </c>
      <c r="S7020" s="1">
        <v>17760.5272788523</v>
      </c>
      <c r="T7020" s="1">
        <v>15684.190820122451</v>
      </c>
      <c r="U7020" s="1">
        <v>2272.4124380309891</v>
      </c>
      <c r="V7020" s="1">
        <v>12721</v>
      </c>
      <c r="W7020" s="1">
        <v>6449.6111603978406</v>
      </c>
      <c r="X7020" s="1">
        <v>26246.144</v>
      </c>
      <c r="Y7020" s="1">
        <v>69257.320570956785</v>
      </c>
      <c r="Z7020" s="1">
        <v>9426.1556401855123</v>
      </c>
      <c r="AA7020" s="1">
        <v>99676</v>
      </c>
      <c r="AB7020" s="1">
        <v>2791</v>
      </c>
      <c r="AC7020" s="1">
        <v>12750.366773750109</v>
      </c>
      <c r="AD7020" s="1">
        <v>19046.35485493494</v>
      </c>
      <c r="AE7020" s="1">
        <v>17230.068528307202</v>
      </c>
      <c r="AF7020" s="1">
        <v>43464.399173029597</v>
      </c>
      <c r="AG7020" s="1">
        <v>156019</v>
      </c>
      <c r="AH7020" s="1">
        <v>26937.602896694068</v>
      </c>
      <c r="AI7020" s="1">
        <v>7345.4495836896003</v>
      </c>
      <c r="AJ7020" s="1">
        <v>36669.683286085223</v>
      </c>
      <c r="AK7020" s="1">
        <v>9290</v>
      </c>
      <c r="AL7020" s="1">
        <v>734579.125</v>
      </c>
      <c r="AM7020" s="1">
        <v>571104.6875</v>
      </c>
      <c r="AN7020" s="1">
        <v>163474.46875</v>
      </c>
      <c r="AO7020" t="s">
        <v>19830</v>
      </c>
    </row>
    <row r="7021" spans="1:41" x14ac:dyDescent="0.25">
      <c r="A7021" s="1">
        <v>2024</v>
      </c>
      <c r="B7021" t="s">
        <v>5531</v>
      </c>
      <c r="C7021" t="s">
        <v>7146</v>
      </c>
      <c r="D7021" t="s">
        <v>7248</v>
      </c>
      <c r="E7021" t="s">
        <v>8075</v>
      </c>
      <c r="F7021" t="s">
        <v>10133</v>
      </c>
      <c r="G7021" t="s">
        <v>12283</v>
      </c>
      <c r="H7021" t="s">
        <v>12762</v>
      </c>
      <c r="I7021" s="1">
        <v>17064.906931632871</v>
      </c>
      <c r="J7021" s="1">
        <v>24190.173173874999</v>
      </c>
      <c r="K7021" s="1">
        <v>3370.610023569428</v>
      </c>
      <c r="L7021" s="1">
        <v>3770.2433999999989</v>
      </c>
      <c r="M7021" s="1">
        <v>12901.82880199847</v>
      </c>
      <c r="N7021" s="1">
        <v>10789.86944277697</v>
      </c>
      <c r="O7021" s="1">
        <v>13019</v>
      </c>
      <c r="P7021" s="1">
        <v>9132</v>
      </c>
      <c r="Q7021" s="1">
        <v>6300.4627549267698</v>
      </c>
      <c r="R7021" s="1">
        <v>10092.733089102891</v>
      </c>
      <c r="S7021" s="1">
        <v>12496.27018919285</v>
      </c>
      <c r="T7021" s="1">
        <v>15472.81725852327</v>
      </c>
      <c r="U7021" s="1">
        <v>3151.090890676312</v>
      </c>
      <c r="V7021" s="1">
        <v>12803</v>
      </c>
      <c r="W7021" s="1">
        <v>5243.8211971381343</v>
      </c>
      <c r="X7021" s="1">
        <v>21577.034140984219</v>
      </c>
      <c r="Y7021" s="1">
        <v>74283.491999999984</v>
      </c>
      <c r="Z7021" s="1">
        <v>9074.3730389220109</v>
      </c>
      <c r="AA7021" s="1">
        <v>93788.309632829056</v>
      </c>
      <c r="AB7021" s="1">
        <v>2218</v>
      </c>
      <c r="AC7021" s="1">
        <v>12849.35849825498</v>
      </c>
      <c r="AD7021" s="1">
        <v>18327.015750641309</v>
      </c>
      <c r="AE7021" s="1">
        <v>17332.298003827229</v>
      </c>
      <c r="AF7021" s="1">
        <v>41270.238637580878</v>
      </c>
      <c r="AG7021" s="1">
        <v>142518</v>
      </c>
      <c r="AH7021" s="1">
        <v>31842.364616867559</v>
      </c>
      <c r="AI7021" s="1">
        <v>5876.2701599159036</v>
      </c>
      <c r="AJ7021" s="1">
        <v>48978.292466191422</v>
      </c>
      <c r="AK7021" s="1">
        <v>12892.36715379455</v>
      </c>
      <c r="AL7021" s="1">
        <v>692626.3125</v>
      </c>
      <c r="AM7021" s="1">
        <v>537388.875</v>
      </c>
      <c r="AN7021" s="1">
        <v>155237.375</v>
      </c>
      <c r="AO7021" t="s">
        <v>19831</v>
      </c>
    </row>
    <row r="7022" spans="1:41" x14ac:dyDescent="0.25">
      <c r="A7022" s="1">
        <v>2024</v>
      </c>
      <c r="B7022" t="s">
        <v>5532</v>
      </c>
      <c r="C7022" t="s">
        <v>7146</v>
      </c>
      <c r="D7022" t="s">
        <v>7248</v>
      </c>
      <c r="E7022" t="s">
        <v>8075</v>
      </c>
      <c r="F7022" t="s">
        <v>10133</v>
      </c>
      <c r="G7022" t="s">
        <v>12283</v>
      </c>
      <c r="H7022" t="s">
        <v>12762</v>
      </c>
      <c r="I7022" s="1">
        <v>13572.06591287644</v>
      </c>
      <c r="J7022" s="1">
        <v>28692.031022387451</v>
      </c>
      <c r="K7022" s="1">
        <v>3344.6858858113901</v>
      </c>
      <c r="L7022" s="1">
        <v>3939.1148000000012</v>
      </c>
      <c r="M7022" s="1">
        <v>14735.264012632821</v>
      </c>
      <c r="N7022" s="1">
        <v>13472.379714358511</v>
      </c>
      <c r="O7022" s="1">
        <v>12687.703270595821</v>
      </c>
      <c r="P7022" s="1">
        <v>13034.941028727701</v>
      </c>
      <c r="Q7022" s="1">
        <v>5625.6216620867253</v>
      </c>
      <c r="R7022" s="1">
        <v>9858.7466513937597</v>
      </c>
      <c r="S7022" s="1">
        <v>14282</v>
      </c>
      <c r="T7022" s="1">
        <v>13956.530861938751</v>
      </c>
      <c r="U7022" s="1">
        <v>2294.2651222409891</v>
      </c>
      <c r="V7022" s="1">
        <v>13713</v>
      </c>
      <c r="W7022" s="1">
        <v>6488.6965108211671</v>
      </c>
      <c r="X7022" s="1">
        <v>17158.210619906309</v>
      </c>
      <c r="Y7022" s="1">
        <v>66273.271274821687</v>
      </c>
      <c r="Z7022" s="1">
        <v>7358</v>
      </c>
      <c r="AA7022" s="1">
        <v>99676</v>
      </c>
      <c r="AB7022" s="1">
        <v>2043.76</v>
      </c>
      <c r="AC7022" s="1">
        <v>13311.646189999999</v>
      </c>
      <c r="AD7022" s="1">
        <v>16899.205886804411</v>
      </c>
      <c r="AE7022" s="1">
        <v>17721.939427797439</v>
      </c>
      <c r="AF7022" s="1">
        <v>41574.575973989791</v>
      </c>
      <c r="AG7022" s="1">
        <v>136635</v>
      </c>
      <c r="AH7022" s="1">
        <v>23268</v>
      </c>
      <c r="AI7022" s="1">
        <v>6672.5123341392009</v>
      </c>
      <c r="AJ7022" s="1">
        <v>35339</v>
      </c>
      <c r="AK7022" s="1">
        <v>9208.473340439361</v>
      </c>
      <c r="AL7022" s="1">
        <v>662836.625</v>
      </c>
      <c r="AM7022" s="1">
        <v>522091.59375</v>
      </c>
      <c r="AN7022" s="1">
        <v>140745.03125</v>
      </c>
      <c r="AO7022" t="s">
        <v>19832</v>
      </c>
    </row>
    <row r="7023" spans="1:41" x14ac:dyDescent="0.25">
      <c r="A7023" s="1">
        <v>2024</v>
      </c>
      <c r="B7023" t="s">
        <v>5533</v>
      </c>
      <c r="C7023" t="s">
        <v>7146</v>
      </c>
      <c r="D7023" t="s">
        <v>7248</v>
      </c>
      <c r="E7023" t="s">
        <v>8075</v>
      </c>
      <c r="F7023" t="s">
        <v>10133</v>
      </c>
      <c r="G7023" t="s">
        <v>12283</v>
      </c>
      <c r="H7023" t="s">
        <v>12762</v>
      </c>
      <c r="I7023" s="1">
        <v>21480.799219676341</v>
      </c>
      <c r="J7023" s="1">
        <v>22135.401721792019</v>
      </c>
      <c r="K7023" s="1">
        <v>3564.269705275361</v>
      </c>
      <c r="L7023" s="1">
        <v>4855.9116920908491</v>
      </c>
      <c r="M7023" s="1">
        <v>13976.905372880879</v>
      </c>
      <c r="N7023" s="1">
        <v>13742.131485</v>
      </c>
      <c r="O7023" s="1">
        <v>12481.256048500831</v>
      </c>
      <c r="P7023" s="1">
        <v>8634.7999999999993</v>
      </c>
      <c r="Q7023" s="1">
        <v>5479.8790893750502</v>
      </c>
      <c r="R7023" s="1">
        <v>9378.5765060432732</v>
      </c>
      <c r="S7023" s="1">
        <v>13434.139598483989</v>
      </c>
      <c r="T7023" s="1">
        <v>13075.49472045907</v>
      </c>
      <c r="U7023" s="1">
        <v>2262.2071156956631</v>
      </c>
      <c r="V7023" s="1">
        <v>285</v>
      </c>
      <c r="W7023" s="1">
        <v>5545.8587752347466</v>
      </c>
      <c r="X7023" s="1">
        <v>16800.676575038371</v>
      </c>
      <c r="Y7023" s="1">
        <v>69308.607949999991</v>
      </c>
      <c r="Z7023" s="1">
        <v>7348.2442563451132</v>
      </c>
      <c r="AA7023" s="1">
        <v>100351.69504743991</v>
      </c>
      <c r="AB7023" s="1">
        <v>2043</v>
      </c>
      <c r="AC7023" s="1">
        <v>12992.12614</v>
      </c>
      <c r="AD7023" s="1">
        <v>15759.887994088829</v>
      </c>
      <c r="AE7023" s="1">
        <v>17394.54706521305</v>
      </c>
      <c r="AF7023" s="1">
        <v>41724.012762810562</v>
      </c>
      <c r="AG7023" s="1">
        <v>134013.0959124892</v>
      </c>
      <c r="AH7023" s="1">
        <v>30149.301238036511</v>
      </c>
      <c r="AI7023" s="1">
        <v>6820.8954945014257</v>
      </c>
      <c r="AJ7023" s="1">
        <v>35425.703017319523</v>
      </c>
      <c r="AK7023" s="1">
        <v>9413.7095781024036</v>
      </c>
      <c r="AL7023" s="1">
        <v>649878.0625</v>
      </c>
      <c r="AM7023" s="1">
        <v>506812.71875</v>
      </c>
      <c r="AN7023" s="1">
        <v>143065.390625</v>
      </c>
      <c r="AO7023" t="s">
        <v>19833</v>
      </c>
    </row>
    <row r="7024" spans="1:41" x14ac:dyDescent="0.25">
      <c r="A7024" s="1">
        <v>2024</v>
      </c>
      <c r="B7024" t="s">
        <v>5534</v>
      </c>
      <c r="C7024" t="s">
        <v>7146</v>
      </c>
      <c r="D7024" t="s">
        <v>7248</v>
      </c>
      <c r="E7024" t="s">
        <v>8075</v>
      </c>
      <c r="F7024" t="s">
        <v>10133</v>
      </c>
      <c r="G7024" t="s">
        <v>12283</v>
      </c>
      <c r="H7024" t="s">
        <v>12762</v>
      </c>
      <c r="I7024" s="1">
        <v>21211.28077904</v>
      </c>
      <c r="J7024" s="1">
        <v>49937.914676025852</v>
      </c>
      <c r="K7024" s="1">
        <v>2654.3386501999998</v>
      </c>
      <c r="L7024" s="1">
        <v>4363.9667846105804</v>
      </c>
      <c r="M7024" s="1">
        <v>17037.577780788251</v>
      </c>
      <c r="N7024" s="1">
        <v>15562.124863999999</v>
      </c>
      <c r="O7024" s="1">
        <v>12799.96932865029</v>
      </c>
      <c r="P7024" s="1">
        <v>14133.22214705097</v>
      </c>
      <c r="Q7024" s="1">
        <v>5432.6413488808921</v>
      </c>
      <c r="R7024" s="1">
        <v>10588.772160133791</v>
      </c>
      <c r="S7024" s="1">
        <v>22158.0033015312</v>
      </c>
      <c r="T7024" s="1">
        <v>15854.40126361169</v>
      </c>
      <c r="U7024" s="1">
        <v>2248.082317483309</v>
      </c>
      <c r="V7024" s="1">
        <v>12770</v>
      </c>
      <c r="W7024" s="1">
        <v>5185.9324785600002</v>
      </c>
      <c r="X7024" s="1">
        <v>27769</v>
      </c>
      <c r="Y7024" s="1">
        <v>75771.297598591627</v>
      </c>
      <c r="Z7024" s="1">
        <v>9547.8587470618695</v>
      </c>
      <c r="AA7024" s="1">
        <v>102416</v>
      </c>
      <c r="AB7024" s="1">
        <v>4142.9611825720003</v>
      </c>
      <c r="AC7024" s="1">
        <v>12849.080470417</v>
      </c>
      <c r="AD7024" s="1">
        <v>21249.84530181596</v>
      </c>
      <c r="AE7024" s="1">
        <v>18610.0047587154</v>
      </c>
      <c r="AF7024" s="1">
        <v>42173.01607215168</v>
      </c>
      <c r="AG7024" s="1">
        <v>153759</v>
      </c>
      <c r="AH7024" s="1">
        <v>28355.038626882219</v>
      </c>
      <c r="AI7024" s="1">
        <v>8749.2991492800029</v>
      </c>
      <c r="AJ7024" s="1">
        <v>37149.190097186263</v>
      </c>
      <c r="AK7024" s="1">
        <v>9703</v>
      </c>
      <c r="AL7024" s="1">
        <v>764182.875</v>
      </c>
      <c r="AM7024" s="1">
        <v>588523.4375</v>
      </c>
      <c r="AN7024" s="1">
        <v>175659.359375</v>
      </c>
      <c r="AO7024" t="s">
        <v>19834</v>
      </c>
    </row>
    <row r="7025" spans="1:41" x14ac:dyDescent="0.25">
      <c r="A7025" s="1">
        <v>2024</v>
      </c>
      <c r="B7025" t="s">
        <v>5535</v>
      </c>
      <c r="C7025" t="s">
        <v>7146</v>
      </c>
      <c r="D7025" t="s">
        <v>7248</v>
      </c>
      <c r="E7025" t="s">
        <v>8076</v>
      </c>
      <c r="F7025" t="s">
        <v>10134</v>
      </c>
      <c r="G7025" t="s">
        <v>12284</v>
      </c>
      <c r="H7025" t="s">
        <v>12762</v>
      </c>
      <c r="I7025" s="1">
        <v>475.62728751187655</v>
      </c>
      <c r="J7025" s="1">
        <v>3813.9765343349372</v>
      </c>
      <c r="K7025" s="1">
        <v>94.703003066175384</v>
      </c>
      <c r="L7025" s="1">
        <v>618.76801967361348</v>
      </c>
      <c r="M7025" s="1">
        <v>1217.604529110685</v>
      </c>
      <c r="N7025" s="1">
        <v>499.59428529375134</v>
      </c>
      <c r="O7025" s="1">
        <v>1102.2150057696977</v>
      </c>
      <c r="P7025" s="1">
        <v>1483.4800899612972</v>
      </c>
      <c r="Q7025" s="1">
        <v>1.5627883084788108</v>
      </c>
      <c r="R7025" s="1">
        <v>656.76159253366529</v>
      </c>
      <c r="S7025" s="1">
        <v>1049.8159996525649</v>
      </c>
      <c r="T7025" s="1">
        <v>2697.2021586459268</v>
      </c>
      <c r="U7025" s="1">
        <v>55.727317327395184</v>
      </c>
      <c r="V7025" s="1">
        <v>994.17534112073008</v>
      </c>
      <c r="W7025" s="1">
        <v>327.67662588508369</v>
      </c>
      <c r="X7025" s="1">
        <v>1951.5706528053795</v>
      </c>
      <c r="Y7025" s="1">
        <v>3583.2665041515106</v>
      </c>
      <c r="Z7025" s="1">
        <v>1083.3390488445625</v>
      </c>
      <c r="AA7025" s="1">
        <v>10179.177955208641</v>
      </c>
      <c r="AB7025" s="1"/>
      <c r="AC7025" s="1">
        <v>948.81441936257704</v>
      </c>
      <c r="AD7025" s="1">
        <v>1452.4077359568641</v>
      </c>
      <c r="AE7025" s="1">
        <v>1960.673152817636</v>
      </c>
      <c r="AF7025" s="1">
        <v>899.67974240539786</v>
      </c>
      <c r="AG7025" s="1">
        <v>3857.1296336772466</v>
      </c>
      <c r="AH7025" s="1">
        <v>780.18244258353263</v>
      </c>
      <c r="AI7025" s="1">
        <v>558.38771962049975</v>
      </c>
      <c r="AJ7025" s="1">
        <v>2450.3856870383111</v>
      </c>
      <c r="AK7025" s="1">
        <v>613.000490601347</v>
      </c>
      <c r="AL7025" s="1">
        <v>45406.90234375</v>
      </c>
      <c r="AM7025" s="1">
        <v>33562.140625</v>
      </c>
      <c r="AN7025" s="1">
        <v>11844.767578125</v>
      </c>
      <c r="AO7025" t="s">
        <v>19835</v>
      </c>
    </row>
    <row r="7026" spans="1:41" x14ac:dyDescent="0.25">
      <c r="A7026" s="1">
        <v>2024</v>
      </c>
      <c r="B7026" t="s">
        <v>5536</v>
      </c>
      <c r="C7026" t="s">
        <v>7146</v>
      </c>
      <c r="D7026" t="s">
        <v>7248</v>
      </c>
      <c r="E7026" t="s">
        <v>8076</v>
      </c>
      <c r="F7026" t="s">
        <v>10134</v>
      </c>
      <c r="G7026" t="s">
        <v>12284</v>
      </c>
      <c r="H7026" t="s">
        <v>12762</v>
      </c>
      <c r="I7026" s="1">
        <v>106.88302090395318</v>
      </c>
      <c r="J7026" s="1">
        <v>3645.2109851505797</v>
      </c>
      <c r="K7026" s="1">
        <v>81.041776337684368</v>
      </c>
      <c r="L7026" s="1">
        <v>639.39166986421321</v>
      </c>
      <c r="M7026" s="1">
        <v>1202.1255051754417</v>
      </c>
      <c r="N7026" s="1">
        <v>294.14392279049082</v>
      </c>
      <c r="O7026" s="1">
        <v>1105.5216110064807</v>
      </c>
      <c r="P7026" s="1">
        <v>1257.6789433524887</v>
      </c>
      <c r="Q7026" s="1">
        <v>1.6256533206297623</v>
      </c>
      <c r="R7026" s="1">
        <v>531.22984992936529</v>
      </c>
      <c r="S7026" s="1">
        <v>824.30315574446138</v>
      </c>
      <c r="T7026" s="1">
        <v>2012.0716883838879</v>
      </c>
      <c r="U7026" s="1">
        <v>39.123616163020046</v>
      </c>
      <c r="V7026" s="1">
        <v>1136.8205039368966</v>
      </c>
      <c r="W7026" s="1">
        <v>279.45440116442887</v>
      </c>
      <c r="X7026" s="1">
        <v>1788.5081674523449</v>
      </c>
      <c r="Y7026" s="1">
        <v>3275.2055816471066</v>
      </c>
      <c r="Z7026" s="1">
        <v>950.14496395905815</v>
      </c>
      <c r="AA7026" s="1">
        <v>10048.048386096736</v>
      </c>
      <c r="AB7026" s="1">
        <v>418.06378414198559</v>
      </c>
      <c r="AC7026" s="1">
        <v>965.79441042426618</v>
      </c>
      <c r="AD7026" s="1">
        <v>1569.3807056848857</v>
      </c>
      <c r="AE7026" s="1">
        <v>1490.0508670087347</v>
      </c>
      <c r="AF7026" s="1">
        <v>898.58882506025577</v>
      </c>
      <c r="AG7026" s="1">
        <v>4339.3679412812517</v>
      </c>
      <c r="AH7026" s="1">
        <v>912.13916540069579</v>
      </c>
      <c r="AI7026" s="1">
        <v>560.02661993351546</v>
      </c>
      <c r="AJ7026" s="1">
        <v>1440.1664568811636</v>
      </c>
      <c r="AK7026" s="1">
        <v>584.64096358807831</v>
      </c>
      <c r="AL7026" s="1">
        <v>42396.7578125</v>
      </c>
      <c r="AM7026" s="1">
        <v>31059.47265625</v>
      </c>
      <c r="AN7026" s="1">
        <v>11337.2783203125</v>
      </c>
      <c r="AO7026" t="s">
        <v>19836</v>
      </c>
    </row>
    <row r="7027" spans="1:41" x14ac:dyDescent="0.25">
      <c r="A7027" s="1">
        <v>2024</v>
      </c>
      <c r="B7027" t="s">
        <v>5537</v>
      </c>
      <c r="C7027" t="s">
        <v>7146</v>
      </c>
      <c r="D7027" t="s">
        <v>7248</v>
      </c>
      <c r="E7027" t="s">
        <v>8076</v>
      </c>
      <c r="F7027" t="s">
        <v>10134</v>
      </c>
      <c r="G7027" t="s">
        <v>12284</v>
      </c>
      <c r="H7027" t="s">
        <v>12762</v>
      </c>
      <c r="I7027" s="1">
        <v>604.06177675253184</v>
      </c>
      <c r="J7027" s="1">
        <v>4560.6268732141289</v>
      </c>
      <c r="K7027" s="1">
        <v>129.89710469472635</v>
      </c>
      <c r="L7027" s="1">
        <v>395.28868928101463</v>
      </c>
      <c r="M7027" s="1">
        <v>1091.957705196173</v>
      </c>
      <c r="N7027" s="1">
        <v>677.25670783227986</v>
      </c>
      <c r="O7027" s="1">
        <v>1108.3370707741155</v>
      </c>
      <c r="P7027" s="1">
        <v>1737.3936117956375</v>
      </c>
      <c r="Q7027" s="1">
        <v>1.5758389667008641</v>
      </c>
      <c r="R7027" s="1">
        <v>672.07970354313022</v>
      </c>
      <c r="S7027" s="1">
        <v>1159.6590829183358</v>
      </c>
      <c r="T7027" s="1">
        <v>1692.5344430540681</v>
      </c>
      <c r="U7027" s="1">
        <v>40.576688413146073</v>
      </c>
      <c r="V7027" s="1">
        <v>1147.6475481611778</v>
      </c>
      <c r="W7027" s="1">
        <v>454.25440536160795</v>
      </c>
      <c r="X7027" s="1">
        <v>2159.8923408780302</v>
      </c>
      <c r="Y7027" s="1">
        <v>3827.3117567125864</v>
      </c>
      <c r="Z7027" s="1">
        <v>1208.7971796521635</v>
      </c>
      <c r="AA7027" s="1">
        <v>9316.5831407337482</v>
      </c>
      <c r="AB7027" s="1">
        <v>157.56949685980777</v>
      </c>
      <c r="AC7027" s="1">
        <v>1217.0742190575504</v>
      </c>
      <c r="AD7027" s="1">
        <v>1464.5368325875738</v>
      </c>
      <c r="AE7027" s="1">
        <v>1902.1903224517334</v>
      </c>
      <c r="AF7027" s="1">
        <v>1286.7869792683593</v>
      </c>
      <c r="AG7027" s="1">
        <v>5537.3175230497936</v>
      </c>
      <c r="AH7027" s="1">
        <v>789.48542085683312</v>
      </c>
      <c r="AI7027" s="1">
        <v>781.84171692045993</v>
      </c>
      <c r="AJ7027" s="1">
        <v>1585.6256446505331</v>
      </c>
      <c r="AK7027" s="1">
        <v>655.17462311770385</v>
      </c>
      <c r="AL7027" s="1">
        <v>47363.33203125</v>
      </c>
      <c r="AM7027" s="1">
        <v>35718.19140625</v>
      </c>
      <c r="AN7027" s="1">
        <v>11645.140625</v>
      </c>
      <c r="AO7027" t="s">
        <v>19837</v>
      </c>
    </row>
    <row r="7028" spans="1:41" x14ac:dyDescent="0.25">
      <c r="A7028" s="1">
        <v>2024</v>
      </c>
      <c r="B7028" t="s">
        <v>5538</v>
      </c>
      <c r="C7028" t="s">
        <v>7146</v>
      </c>
      <c r="D7028" t="s">
        <v>7248</v>
      </c>
      <c r="E7028" t="s">
        <v>8076</v>
      </c>
      <c r="F7028" t="s">
        <v>10134</v>
      </c>
      <c r="G7028" t="s">
        <v>12284</v>
      </c>
      <c r="H7028" t="s">
        <v>12762</v>
      </c>
      <c r="I7028" s="1">
        <v>526.2924452970268</v>
      </c>
      <c r="J7028" s="1">
        <v>4580.4967876299143</v>
      </c>
      <c r="K7028" s="1">
        <v>130.07535619751155</v>
      </c>
      <c r="L7028" s="1">
        <v>401.7685916680818</v>
      </c>
      <c r="M7028" s="1">
        <v>1220.8437868367125</v>
      </c>
      <c r="N7028" s="1">
        <v>270.80534908014351</v>
      </c>
      <c r="O7028" s="1">
        <v>1197.5149778033174</v>
      </c>
      <c r="P7028" s="1">
        <v>1248.7234194961109</v>
      </c>
      <c r="Q7028" s="1">
        <v>1.5780014141597367</v>
      </c>
      <c r="R7028" s="1">
        <v>679.24187875169071</v>
      </c>
      <c r="S7028" s="1">
        <v>1356.2190027158204</v>
      </c>
      <c r="T7028" s="1">
        <v>2441.687573673425</v>
      </c>
      <c r="U7028" s="1">
        <v>34.579929370589646</v>
      </c>
      <c r="V7028" s="1">
        <v>1145.3734436504431</v>
      </c>
      <c r="W7028" s="1">
        <v>332.95739641001251</v>
      </c>
      <c r="X7028" s="1">
        <v>2067.3825267288362</v>
      </c>
      <c r="Y7028" s="1">
        <v>3762.4185794331415</v>
      </c>
      <c r="Z7028" s="1">
        <v>1198.6466270760452</v>
      </c>
      <c r="AA7028" s="1">
        <v>8256.5257137733024</v>
      </c>
      <c r="AB7028" s="1">
        <v>159.81955027680601</v>
      </c>
      <c r="AC7028" s="1">
        <v>1177.8559459492928</v>
      </c>
      <c r="AD7028" s="1">
        <v>1466.5459773622943</v>
      </c>
      <c r="AE7028" s="1">
        <v>2047.6879879215771</v>
      </c>
      <c r="AF7028" s="1">
        <v>1022.8119510735053</v>
      </c>
      <c r="AG7028" s="1">
        <v>4941.72618066836</v>
      </c>
      <c r="AH7028" s="1">
        <v>792.82705375164153</v>
      </c>
      <c r="AI7028" s="1">
        <v>1113.1875619974753</v>
      </c>
      <c r="AJ7028" s="1">
        <v>1635.9306743611949</v>
      </c>
      <c r="AK7028" s="1">
        <v>665.91479282002501</v>
      </c>
      <c r="AL7028" s="1">
        <v>45877.4375</v>
      </c>
      <c r="AM7028" s="1">
        <v>32932.46484375</v>
      </c>
      <c r="AN7028" s="1">
        <v>12944.9755859375</v>
      </c>
      <c r="AO7028" t="s">
        <v>19838</v>
      </c>
    </row>
    <row r="7029" spans="1:41" x14ac:dyDescent="0.25">
      <c r="A7029" s="1">
        <v>2024</v>
      </c>
      <c r="B7029" t="s">
        <v>5539</v>
      </c>
      <c r="C7029" t="s">
        <v>7146</v>
      </c>
      <c r="D7029" t="s">
        <v>7248</v>
      </c>
      <c r="E7029" t="s">
        <v>8076</v>
      </c>
      <c r="F7029" t="s">
        <v>10134</v>
      </c>
      <c r="G7029" t="s">
        <v>12284</v>
      </c>
      <c r="H7029" t="s">
        <v>12762</v>
      </c>
      <c r="I7029" s="1">
        <v>854.18233880948355</v>
      </c>
      <c r="J7029" s="1">
        <v>3736.7328983226962</v>
      </c>
      <c r="K7029" s="1">
        <v>250</v>
      </c>
      <c r="L7029" s="1">
        <v>550</v>
      </c>
      <c r="M7029" s="1">
        <v>2080.6190622897639</v>
      </c>
      <c r="N7029" s="1">
        <v>726.61756249999996</v>
      </c>
      <c r="O7029" s="1">
        <v>1095</v>
      </c>
      <c r="P7029" s="1">
        <v>1645</v>
      </c>
      <c r="Q7029" s="1">
        <v>2</v>
      </c>
      <c r="R7029" s="1">
        <v>806.5508499</v>
      </c>
      <c r="S7029" s="1">
        <v>1000</v>
      </c>
      <c r="T7029" s="1">
        <v>2100</v>
      </c>
      <c r="U7029" s="1">
        <v>38</v>
      </c>
      <c r="V7029" s="1">
        <v>1283</v>
      </c>
      <c r="W7029" s="1">
        <v>618</v>
      </c>
      <c r="X7029" s="1">
        <v>2889.1025432349938</v>
      </c>
      <c r="Y7029" s="1">
        <v>4400</v>
      </c>
      <c r="Z7029" s="1">
        <v>809.61338195282781</v>
      </c>
      <c r="AA7029" s="1">
        <v>9888</v>
      </c>
      <c r="AB7029" s="1">
        <v>612</v>
      </c>
      <c r="AC7029" s="1">
        <v>1423.084995996021</v>
      </c>
      <c r="AD7029" s="1">
        <v>1215.0952</v>
      </c>
      <c r="AE7029" s="1">
        <v>1850</v>
      </c>
      <c r="AF7029" s="1">
        <v>2391.1999999999998</v>
      </c>
      <c r="AG7029" s="1">
        <v>5248.4091295975813</v>
      </c>
      <c r="AH7029" s="1">
        <v>1616</v>
      </c>
      <c r="AI7029" s="1">
        <v>1031</v>
      </c>
      <c r="AJ7029" s="1">
        <v>1759.183508571429</v>
      </c>
      <c r="AK7029" s="1">
        <v>760</v>
      </c>
      <c r="AL7029" s="1">
        <v>52678.39453125</v>
      </c>
      <c r="AM7029" s="1">
        <v>37411.57421875</v>
      </c>
      <c r="AN7029" s="1">
        <v>15266.81640625</v>
      </c>
      <c r="AO7029" t="s">
        <v>19839</v>
      </c>
    </row>
    <row r="7030" spans="1:41" x14ac:dyDescent="0.25">
      <c r="A7030" s="1">
        <v>2024</v>
      </c>
      <c r="B7030" t="s">
        <v>5540</v>
      </c>
      <c r="C7030" t="s">
        <v>7146</v>
      </c>
      <c r="D7030" t="s">
        <v>7248</v>
      </c>
      <c r="E7030" t="s">
        <v>8076</v>
      </c>
      <c r="F7030" t="s">
        <v>10134</v>
      </c>
      <c r="G7030" t="s">
        <v>12284</v>
      </c>
      <c r="H7030" t="s">
        <v>12762</v>
      </c>
      <c r="I7030" s="1">
        <v>574.99892500849853</v>
      </c>
      <c r="J7030" s="1">
        <v>4841.3363834022275</v>
      </c>
      <c r="K7030" s="1">
        <v>183.64720855719051</v>
      </c>
      <c r="L7030" s="1">
        <v>384.27913004452586</v>
      </c>
      <c r="M7030" s="1">
        <v>1167.6990139474542</v>
      </c>
      <c r="N7030" s="1">
        <v>293.40136196722801</v>
      </c>
      <c r="O7030" s="1">
        <v>1077.46772650606</v>
      </c>
      <c r="P7030" s="1">
        <v>1441.1295381425064</v>
      </c>
      <c r="Q7030" s="1">
        <v>1.7969523944627244</v>
      </c>
      <c r="R7030" s="1">
        <v>667.68542103177117</v>
      </c>
      <c r="S7030" s="1">
        <v>1127.3603207383603</v>
      </c>
      <c r="T7030" s="1">
        <v>1857.7029767345862</v>
      </c>
      <c r="U7030" s="1">
        <v>37.366368446318539</v>
      </c>
      <c r="V7030" s="1">
        <v>1122.0525979476902</v>
      </c>
      <c r="W7030" s="1">
        <v>605.08039813640812</v>
      </c>
      <c r="X7030" s="1">
        <v>2441.5524837083135</v>
      </c>
      <c r="Y7030" s="1">
        <v>3779.0986269572154</v>
      </c>
      <c r="Z7030" s="1">
        <v>1265.6527045289583</v>
      </c>
      <c r="AA7030" s="1">
        <v>8956.2514369769742</v>
      </c>
      <c r="AB7030" s="1">
        <v>320.58645655648286</v>
      </c>
      <c r="AC7030" s="1">
        <v>1044.6261917387878</v>
      </c>
      <c r="AD7030" s="1">
        <v>1576.723578608767</v>
      </c>
      <c r="AE7030" s="1">
        <v>1857.7029767345862</v>
      </c>
      <c r="AF7030" s="1">
        <v>1496.140900234129</v>
      </c>
      <c r="AG7030" s="1">
        <v>5838.4950697372706</v>
      </c>
      <c r="AH7030" s="1">
        <v>773.89033068906861</v>
      </c>
      <c r="AI7030" s="1">
        <v>760.06590362397924</v>
      </c>
      <c r="AJ7030" s="1">
        <v>1754.7331545955835</v>
      </c>
      <c r="AK7030" s="1">
        <v>721.8502995311535</v>
      </c>
      <c r="AL7030" s="1">
        <v>47970.375</v>
      </c>
      <c r="AM7030" s="1">
        <v>35356.75</v>
      </c>
      <c r="AN7030" s="1">
        <v>12613.6279296875</v>
      </c>
      <c r="AO7030" t="s">
        <v>19840</v>
      </c>
    </row>
    <row r="7031" spans="1:41" x14ac:dyDescent="0.25">
      <c r="A7031" s="1">
        <v>2024</v>
      </c>
      <c r="B7031" t="s">
        <v>5541</v>
      </c>
      <c r="C7031" t="s">
        <v>7146</v>
      </c>
      <c r="D7031" t="s">
        <v>7248</v>
      </c>
      <c r="E7031" t="s">
        <v>8076</v>
      </c>
      <c r="F7031" t="s">
        <v>10134</v>
      </c>
      <c r="G7031" t="s">
        <v>12284</v>
      </c>
      <c r="H7031" t="s">
        <v>12762</v>
      </c>
      <c r="I7031" s="1">
        <v>826.47625986498815</v>
      </c>
      <c r="J7031" s="1">
        <v>4958.8575591899289</v>
      </c>
      <c r="K7031" s="1">
        <v>234.36117423090502</v>
      </c>
      <c r="L7031" s="1">
        <v>568.20242865717933</v>
      </c>
      <c r="M7031" s="1">
        <v>1394.6786885221675</v>
      </c>
      <c r="N7031" s="1">
        <v>343.73664195447276</v>
      </c>
      <c r="O7031" s="1">
        <v>1048.5917547037036</v>
      </c>
      <c r="P7031" s="1">
        <v>1588.4646433633609</v>
      </c>
      <c r="Q7031" s="1">
        <v>1.7915510052753119</v>
      </c>
      <c r="R7031" s="1">
        <v>733.77198164398044</v>
      </c>
      <c r="S7031" s="1">
        <v>1033.0953248312351</v>
      </c>
      <c r="T7031" s="1">
        <v>1807.9168184546616</v>
      </c>
      <c r="U7031" s="1">
        <v>34.158263820219958</v>
      </c>
      <c r="V7031" s="1">
        <v>1235.5820084981572</v>
      </c>
      <c r="W7031" s="1">
        <v>618.82409957390985</v>
      </c>
      <c r="X7031" s="1">
        <v>2376.1192471118407</v>
      </c>
      <c r="Y7031" s="1">
        <v>4080.7265330833789</v>
      </c>
      <c r="Z7031" s="1">
        <v>1259.7672543512995</v>
      </c>
      <c r="AA7031" s="1">
        <v>9128.4302902087929</v>
      </c>
      <c r="AB7031" s="1">
        <v>311.99478809903303</v>
      </c>
      <c r="AC7031" s="1">
        <v>966.32551083335636</v>
      </c>
      <c r="AD7031" s="1">
        <v>1762.4163113241686</v>
      </c>
      <c r="AE7031" s="1">
        <v>2039.3301712168582</v>
      </c>
      <c r="AF7031" s="1">
        <v>1576.9786895418872</v>
      </c>
      <c r="AG7031" s="1">
        <v>8716.2252556011317</v>
      </c>
      <c r="AH7031" s="1">
        <v>1067.1874705506659</v>
      </c>
      <c r="AI7031" s="1">
        <v>1036.1946108057289</v>
      </c>
      <c r="AJ7031" s="1">
        <v>1875.0680145686918</v>
      </c>
      <c r="AK7031" s="1">
        <v>702.50482088523995</v>
      </c>
      <c r="AL7031" s="1">
        <v>53327.78515625</v>
      </c>
      <c r="AM7031" s="1">
        <v>39933.89453125</v>
      </c>
      <c r="AN7031" s="1">
        <v>13393.884765625</v>
      </c>
      <c r="AO7031" t="s">
        <v>19841</v>
      </c>
    </row>
    <row r="7032" spans="1:41" x14ac:dyDescent="0.25">
      <c r="A7032" s="1">
        <v>2024</v>
      </c>
      <c r="B7032" t="s">
        <v>5542</v>
      </c>
      <c r="C7032" t="s">
        <v>7146</v>
      </c>
      <c r="D7032" t="s">
        <v>7248</v>
      </c>
      <c r="E7032" t="s">
        <v>8076</v>
      </c>
      <c r="F7032" t="s">
        <v>10134</v>
      </c>
      <c r="G7032" t="s">
        <v>12284</v>
      </c>
      <c r="H7032" t="s">
        <v>12762</v>
      </c>
      <c r="I7032" s="1">
        <v>841.67378100860765</v>
      </c>
      <c r="J7032" s="1">
        <v>3712.4017823669565</v>
      </c>
      <c r="K7032" s="1">
        <v>252.90678515883644</v>
      </c>
      <c r="L7032" s="1">
        <v>556.3949273494402</v>
      </c>
      <c r="M7032" s="1">
        <v>1608.463588557056</v>
      </c>
      <c r="N7032" s="1">
        <v>596.86001297485404</v>
      </c>
      <c r="O7032" s="1">
        <v>1077.3829047766433</v>
      </c>
      <c r="P7032" s="1">
        <v>1626.2695354882878</v>
      </c>
      <c r="Q7032" s="1">
        <v>1.5792536215038893</v>
      </c>
      <c r="R7032" s="1">
        <v>815.92873006134494</v>
      </c>
      <c r="S7032" s="1">
        <v>1011.6271406353458</v>
      </c>
      <c r="T7032" s="1">
        <v>1820.9288531436223</v>
      </c>
      <c r="U7032" s="1">
        <v>37.430204203507792</v>
      </c>
      <c r="V7032" s="1">
        <v>1271.6153157786296</v>
      </c>
      <c r="W7032" s="1">
        <v>649.03974088882512</v>
      </c>
      <c r="X7032" s="1">
        <v>2852.788536591675</v>
      </c>
      <c r="Y7032" s="1">
        <v>4046.5085625413831</v>
      </c>
      <c r="Z7032" s="1">
        <v>1130.9679349376788</v>
      </c>
      <c r="AA7032" s="1">
        <v>9061.1442986707916</v>
      </c>
      <c r="AB7032" s="1">
        <v>606.97628438120751</v>
      </c>
      <c r="AC7032" s="1">
        <v>1235.5980519521054</v>
      </c>
      <c r="AD7032" s="1">
        <v>1552.6675386396114</v>
      </c>
      <c r="AE7032" s="1">
        <v>1834.8943658200933</v>
      </c>
      <c r="AF7032" s="1">
        <v>2256.3331744730754</v>
      </c>
      <c r="AG7032" s="1">
        <v>8675.7143580887259</v>
      </c>
      <c r="AH7032" s="1">
        <v>1315.6618266000187</v>
      </c>
      <c r="AI7032" s="1">
        <v>1042.9875819950414</v>
      </c>
      <c r="AJ7032" s="1">
        <v>1822.3107560502742</v>
      </c>
      <c r="AK7032" s="1">
        <v>768.83662688286279</v>
      </c>
      <c r="AL7032" s="1">
        <v>54083.890625</v>
      </c>
      <c r="AM7032" s="1">
        <v>39523.625</v>
      </c>
      <c r="AN7032" s="1">
        <v>14560.267578125</v>
      </c>
      <c r="AO7032" t="s">
        <v>19842</v>
      </c>
    </row>
    <row r="7033" spans="1:41" x14ac:dyDescent="0.25">
      <c r="A7033" s="1">
        <v>2024</v>
      </c>
      <c r="B7033" t="s">
        <v>5543</v>
      </c>
      <c r="C7033" t="s">
        <v>7146</v>
      </c>
      <c r="D7033" t="s">
        <v>7248</v>
      </c>
      <c r="E7033" t="s">
        <v>8076</v>
      </c>
      <c r="F7033" t="s">
        <v>10134</v>
      </c>
      <c r="G7033" t="s">
        <v>12285</v>
      </c>
      <c r="H7033" t="s">
        <v>12762</v>
      </c>
      <c r="I7033" s="1">
        <v>610</v>
      </c>
      <c r="J7033" s="1">
        <v>5332.4247251231036</v>
      </c>
      <c r="K7033" s="1">
        <v>188</v>
      </c>
      <c r="L7033" s="1">
        <v>408.35050571454889</v>
      </c>
      <c r="M7033" s="1">
        <v>1214.4888835199999</v>
      </c>
      <c r="N7033" s="1">
        <v>306.95627128353141</v>
      </c>
      <c r="O7033" s="1">
        <v>1120.642015248</v>
      </c>
      <c r="P7033" s="1">
        <v>1506.238221312</v>
      </c>
      <c r="Q7033" s="1">
        <v>1.885504914589365</v>
      </c>
      <c r="R7033" s="1">
        <v>689.68058538050013</v>
      </c>
      <c r="S7033" s="1">
        <v>1155.3862156288601</v>
      </c>
      <c r="T7033" s="1">
        <v>1967.5508197286219</v>
      </c>
      <c r="U7033" s="1">
        <v>39.640917158092812</v>
      </c>
      <c r="V7033" s="1">
        <v>1194</v>
      </c>
      <c r="W7033" s="1">
        <v>629.32605782400003</v>
      </c>
      <c r="X7033" s="1">
        <v>2612.8000000000002</v>
      </c>
      <c r="Y7033" s="1">
        <v>3977.2149300476522</v>
      </c>
      <c r="Z7033" s="1">
        <v>1324.124851763708</v>
      </c>
      <c r="AA7033" s="1">
        <v>9755</v>
      </c>
      <c r="AB7033" s="1">
        <v>351</v>
      </c>
      <c r="AC7033" s="1">
        <v>1092.221499921108</v>
      </c>
      <c r="AD7033" s="1">
        <v>1654.4233812630539</v>
      </c>
      <c r="AE7033" s="1">
        <v>1894.2562800000001</v>
      </c>
      <c r="AF7033" s="1">
        <v>1589.859676116258</v>
      </c>
      <c r="AG7033" s="1">
        <v>6621</v>
      </c>
      <c r="AH7033" s="1">
        <v>823.4158953553906</v>
      </c>
      <c r="AI7033" s="1">
        <v>790.52185509120011</v>
      </c>
      <c r="AJ7033" s="1">
        <v>1898.77740862426</v>
      </c>
      <c r="AK7033" s="1">
        <v>751</v>
      </c>
      <c r="AL7033" s="1">
        <v>51500.1875</v>
      </c>
      <c r="AM7033" s="1">
        <v>38241.62890625</v>
      </c>
      <c r="AN7033" s="1">
        <v>13258.5556640625</v>
      </c>
      <c r="AO7033" t="s">
        <v>19843</v>
      </c>
    </row>
    <row r="7034" spans="1:41" x14ac:dyDescent="0.25">
      <c r="A7034" s="1">
        <v>2024</v>
      </c>
      <c r="B7034" t="s">
        <v>5544</v>
      </c>
      <c r="C7034" t="s">
        <v>7146</v>
      </c>
      <c r="D7034" t="s">
        <v>7248</v>
      </c>
      <c r="E7034" t="s">
        <v>8076</v>
      </c>
      <c r="F7034" t="s">
        <v>10134</v>
      </c>
      <c r="G7034" t="s">
        <v>12285</v>
      </c>
      <c r="H7034" t="s">
        <v>12762</v>
      </c>
      <c r="I7034" s="1">
        <v>116.6068121496065</v>
      </c>
      <c r="J7034" s="1">
        <v>4089.6000000000008</v>
      </c>
      <c r="K7034" s="1">
        <v>91.253146991309748</v>
      </c>
      <c r="L7034" s="1">
        <v>695.89519999999993</v>
      </c>
      <c r="M7034" s="1">
        <v>1317.3917978245099</v>
      </c>
      <c r="N7034" s="1">
        <v>326.14281224438048</v>
      </c>
      <c r="O7034" s="1">
        <v>1266</v>
      </c>
      <c r="P7034" s="1">
        <v>1585</v>
      </c>
      <c r="Q7034" s="1">
        <v>1.985500042944865</v>
      </c>
      <c r="R7034" s="1">
        <v>617.79745417081187</v>
      </c>
      <c r="S7034" s="1">
        <v>1021.0382093409401</v>
      </c>
      <c r="T7034" s="1">
        <v>2539.0777691180178</v>
      </c>
      <c r="U7034" s="1">
        <v>42.664804699816507</v>
      </c>
      <c r="V7034" s="1">
        <v>1240</v>
      </c>
      <c r="W7034" s="1">
        <v>298.77314215557777</v>
      </c>
      <c r="X7034" s="1">
        <v>2176.361670627181</v>
      </c>
      <c r="Y7034" s="1">
        <v>3917.1170000000002</v>
      </c>
      <c r="Z7034" s="1">
        <v>1177.25</v>
      </c>
      <c r="AA7034" s="1">
        <v>11191.141816541431</v>
      </c>
      <c r="AB7034" s="1">
        <v>374</v>
      </c>
      <c r="AC7034" s="1">
        <v>1120.9200432518121</v>
      </c>
      <c r="AD7034" s="1">
        <v>2041.1392787432719</v>
      </c>
      <c r="AE7034" s="1">
        <v>1593.05839397354</v>
      </c>
      <c r="AF7034" s="1">
        <v>978.00121004418975</v>
      </c>
      <c r="AG7034" s="1">
        <v>5052</v>
      </c>
      <c r="AH7034" s="1">
        <v>1163.6213611443361</v>
      </c>
      <c r="AI7034" s="1">
        <v>598.7413768797777</v>
      </c>
      <c r="AJ7034" s="1">
        <v>1822.661835043876</v>
      </c>
      <c r="AK7034" s="1">
        <v>771.30718383925716</v>
      </c>
      <c r="AL7034" s="1">
        <v>49226.55078125</v>
      </c>
      <c r="AM7034" s="1">
        <v>35567.83984375</v>
      </c>
      <c r="AN7034" s="1">
        <v>13658.705078125</v>
      </c>
      <c r="AO7034" t="s">
        <v>19844</v>
      </c>
    </row>
    <row r="7035" spans="1:41" x14ac:dyDescent="0.25">
      <c r="A7035" s="1">
        <v>2024</v>
      </c>
      <c r="B7035" t="s">
        <v>5545</v>
      </c>
      <c r="C7035" t="s">
        <v>7146</v>
      </c>
      <c r="D7035" t="s">
        <v>7248</v>
      </c>
      <c r="E7035" t="s">
        <v>8076</v>
      </c>
      <c r="F7035" t="s">
        <v>10134</v>
      </c>
      <c r="G7035" t="s">
        <v>12285</v>
      </c>
      <c r="H7035" t="s">
        <v>12762</v>
      </c>
      <c r="I7035" s="1">
        <v>635.44320629683682</v>
      </c>
      <c r="J7035" s="1">
        <v>4816.3916080088984</v>
      </c>
      <c r="K7035" s="1">
        <v>133.8340461340251</v>
      </c>
      <c r="L7035" s="1">
        <v>415.97420000000011</v>
      </c>
      <c r="M7035" s="1">
        <v>1126.1624192639999</v>
      </c>
      <c r="N7035" s="1">
        <v>701.9018388649896</v>
      </c>
      <c r="O7035" s="1">
        <v>1140.814670191106</v>
      </c>
      <c r="P7035" s="1">
        <v>1760.427404954012</v>
      </c>
      <c r="Q7035" s="1">
        <v>1.6283891102117329</v>
      </c>
      <c r="R7035" s="1">
        <v>682.98883624085943</v>
      </c>
      <c r="S7035" s="1">
        <v>1194</v>
      </c>
      <c r="T7035" s="1">
        <v>1780.4627848563839</v>
      </c>
      <c r="U7035" s="1">
        <v>39.640917158092812</v>
      </c>
      <c r="V7035" s="1">
        <v>1216</v>
      </c>
      <c r="W7035" s="1">
        <v>471.24611531103449</v>
      </c>
      <c r="X7035" s="1">
        <v>2421.2492014176009</v>
      </c>
      <c r="Y7035" s="1">
        <v>3950.3906857699221</v>
      </c>
      <c r="Z7035" s="1">
        <v>1249</v>
      </c>
      <c r="AA7035" s="1">
        <v>9755</v>
      </c>
      <c r="AB7035" s="1">
        <v>144.30000000000001</v>
      </c>
      <c r="AC7035" s="1">
        <v>1255.19875</v>
      </c>
      <c r="AD7035" s="1">
        <v>1513.3753385235921</v>
      </c>
      <c r="AE7035" s="1">
        <v>1961.7749343578889</v>
      </c>
      <c r="AF7035" s="1">
        <v>1353.6364580510281</v>
      </c>
      <c r="AG7035" s="1">
        <v>5829</v>
      </c>
      <c r="AH7035" s="1">
        <v>733</v>
      </c>
      <c r="AI7035" s="1">
        <v>806.33229219302416</v>
      </c>
      <c r="AJ7035" s="1">
        <v>1668</v>
      </c>
      <c r="AK7035" s="1">
        <v>675.69745155840008</v>
      </c>
      <c r="AL7035" s="1">
        <v>49432.87109375</v>
      </c>
      <c r="AM7035" s="1">
        <v>37292.3984375</v>
      </c>
      <c r="AN7035" s="1">
        <v>12140.4736328125</v>
      </c>
      <c r="AO7035" t="s">
        <v>19845</v>
      </c>
    </row>
    <row r="7036" spans="1:41" x14ac:dyDescent="0.25">
      <c r="A7036" s="1">
        <v>2024</v>
      </c>
      <c r="B7036" t="s">
        <v>5546</v>
      </c>
      <c r="C7036" t="s">
        <v>7146</v>
      </c>
      <c r="D7036" t="s">
        <v>7248</v>
      </c>
      <c r="E7036" t="s">
        <v>8076</v>
      </c>
      <c r="F7036" t="s">
        <v>10134</v>
      </c>
      <c r="G7036" t="s">
        <v>12285</v>
      </c>
      <c r="H7036" t="s">
        <v>12762</v>
      </c>
      <c r="I7036" s="1">
        <v>509.99999999999989</v>
      </c>
      <c r="J7036" s="1">
        <v>4089.6016986113468</v>
      </c>
      <c r="K7036" s="1">
        <v>103.2445748456522</v>
      </c>
      <c r="L7036" s="1">
        <v>651.3865661411927</v>
      </c>
      <c r="M7036" s="1">
        <v>1310.9597814917081</v>
      </c>
      <c r="N7036" s="1">
        <v>525.19514587488459</v>
      </c>
      <c r="O7036" s="1">
        <v>1171.1121072424351</v>
      </c>
      <c r="P7036" s="1">
        <v>1331.0169599999999</v>
      </c>
      <c r="Q7036" s="1">
        <v>1.655156795457847</v>
      </c>
      <c r="R7036" s="1">
        <v>734.4968460991505</v>
      </c>
      <c r="S7036" s="1">
        <v>1085.1433909631969</v>
      </c>
      <c r="T7036" s="1">
        <v>2767.003740454049</v>
      </c>
      <c r="U7036" s="1">
        <v>59.754628431115549</v>
      </c>
      <c r="V7036" s="1">
        <v>1084</v>
      </c>
      <c r="W7036" s="1">
        <v>346.498779361309</v>
      </c>
      <c r="X7036" s="1">
        <v>2051.5755761349669</v>
      </c>
      <c r="Y7036" s="1">
        <v>3883.7521500000012</v>
      </c>
      <c r="Z7036" s="1">
        <v>1147.7806423722029</v>
      </c>
      <c r="AA7036" s="1">
        <v>10945.69208625391</v>
      </c>
      <c r="AB7036" s="1"/>
      <c r="AC7036" s="1">
        <v>1000.74263</v>
      </c>
      <c r="AD7036" s="1">
        <v>1544.4206094800859</v>
      </c>
      <c r="AE7036" s="1">
        <v>2077.5864498475021</v>
      </c>
      <c r="AF7036" s="1">
        <v>964.6979487384765</v>
      </c>
      <c r="AG7036" s="1">
        <v>4385.1984130636529</v>
      </c>
      <c r="AH7036" s="1">
        <v>840.26277008886325</v>
      </c>
      <c r="AI7036" s="1">
        <v>587.00134988213506</v>
      </c>
      <c r="AJ7036" s="1">
        <v>2636.0612529563009</v>
      </c>
      <c r="AK7036" s="1">
        <v>680.65374483729158</v>
      </c>
      <c r="AL7036" s="1">
        <v>48516.49609375</v>
      </c>
      <c r="AM7036" s="1">
        <v>36028.6171875</v>
      </c>
      <c r="AN7036" s="1">
        <v>12487.8759765625</v>
      </c>
      <c r="AO7036" t="s">
        <v>19846</v>
      </c>
    </row>
    <row r="7037" spans="1:41" x14ac:dyDescent="0.25">
      <c r="A7037" s="1">
        <v>2024</v>
      </c>
      <c r="B7037" t="s">
        <v>5547</v>
      </c>
      <c r="C7037" t="s">
        <v>7146</v>
      </c>
      <c r="D7037" t="s">
        <v>7248</v>
      </c>
      <c r="E7037" t="s">
        <v>8076</v>
      </c>
      <c r="F7037" t="s">
        <v>10134</v>
      </c>
      <c r="G7037" t="s">
        <v>12285</v>
      </c>
      <c r="H7037" t="s">
        <v>12762</v>
      </c>
      <c r="I7037" s="1">
        <v>880</v>
      </c>
      <c r="J7037" s="1">
        <v>4012.560886653926</v>
      </c>
      <c r="K7037" s="1">
        <v>258.54493500000001</v>
      </c>
      <c r="L7037" s="1">
        <v>577.67460299999993</v>
      </c>
      <c r="M7037" s="1">
        <v>2164.676072406271</v>
      </c>
      <c r="N7037" s="1">
        <v>745.65494263749997</v>
      </c>
      <c r="O7037" s="1">
        <v>1139.2380000000001</v>
      </c>
      <c r="P7037" s="1">
        <v>1694.7201250000001</v>
      </c>
      <c r="Q7037" s="1">
        <v>2</v>
      </c>
      <c r="R7037" s="1">
        <v>847.0883647794326</v>
      </c>
      <c r="S7037" s="1">
        <v>1026.165</v>
      </c>
      <c r="T7037" s="1">
        <v>2198.2914835636948</v>
      </c>
      <c r="U7037" s="1">
        <v>39.535200000000003</v>
      </c>
      <c r="V7037" s="1">
        <v>1309</v>
      </c>
      <c r="W7037" s="1">
        <v>650.69226179999987</v>
      </c>
      <c r="X7037" s="1">
        <v>2982.2905457670381</v>
      </c>
      <c r="Y7037" s="1">
        <v>4568.8080476508494</v>
      </c>
      <c r="Z7037" s="1">
        <v>830.79934493176927</v>
      </c>
      <c r="AA7037" s="1">
        <v>10350</v>
      </c>
      <c r="AB7037" s="1">
        <v>630.49769999999978</v>
      </c>
      <c r="AC7037" s="1">
        <v>1466.0977399999999</v>
      </c>
      <c r="AD7037" s="1">
        <v>1246.8918111936</v>
      </c>
      <c r="AE7037" s="1">
        <v>1924.74</v>
      </c>
      <c r="AF7037" s="1">
        <v>2511.5191103519992</v>
      </c>
      <c r="AG7037" s="1">
        <v>5500</v>
      </c>
      <c r="AH7037" s="1">
        <v>1714.9121279999999</v>
      </c>
      <c r="AI7037" s="1">
        <v>1072.6523999999999</v>
      </c>
      <c r="AJ7037" s="1">
        <v>1829.692832163812</v>
      </c>
      <c r="AK7037" s="1">
        <v>791</v>
      </c>
      <c r="AL7037" s="1">
        <v>54965.73828125</v>
      </c>
      <c r="AM7037" s="1">
        <v>39089.890625</v>
      </c>
      <c r="AN7037" s="1">
        <v>15875.8525390625</v>
      </c>
      <c r="AO7037" t="s">
        <v>19847</v>
      </c>
    </row>
    <row r="7038" spans="1:41" x14ac:dyDescent="0.25">
      <c r="A7038" s="1">
        <v>2024</v>
      </c>
      <c r="B7038" t="s">
        <v>5548</v>
      </c>
      <c r="C7038" t="s">
        <v>7146</v>
      </c>
      <c r="D7038" t="s">
        <v>7248</v>
      </c>
      <c r="E7038" t="s">
        <v>8076</v>
      </c>
      <c r="F7038" t="s">
        <v>10134</v>
      </c>
      <c r="G7038" t="s">
        <v>12285</v>
      </c>
      <c r="H7038" t="s">
        <v>12762</v>
      </c>
      <c r="I7038" s="1">
        <v>534.18053877212606</v>
      </c>
      <c r="J7038" s="1">
        <v>4820.4547839780507</v>
      </c>
      <c r="K7038" s="1">
        <v>131.48434985565481</v>
      </c>
      <c r="L7038" s="1">
        <v>422.06157486437507</v>
      </c>
      <c r="M7038" s="1">
        <v>1263.5542344142079</v>
      </c>
      <c r="N7038" s="1">
        <v>288.98140000000001</v>
      </c>
      <c r="O7038" s="1">
        <v>1239.805182073668</v>
      </c>
      <c r="P7038" s="1">
        <v>1488</v>
      </c>
      <c r="Q7038" s="1">
        <v>1.625122885839283</v>
      </c>
      <c r="R7038" s="1">
        <v>687.96307624279314</v>
      </c>
      <c r="S7038" s="1">
        <v>1364.2238992128609</v>
      </c>
      <c r="T7038" s="1">
        <v>2393.1133194380568</v>
      </c>
      <c r="U7038" s="1">
        <v>33.402138261185399</v>
      </c>
      <c r="V7038" s="1">
        <v>25</v>
      </c>
      <c r="W7038" s="1">
        <v>346.97760846098521</v>
      </c>
      <c r="X7038" s="1">
        <v>2182.5027685336322</v>
      </c>
      <c r="Y7038" s="1">
        <v>3910.7379000000001</v>
      </c>
      <c r="Z7038" s="1">
        <v>1244.230476197532</v>
      </c>
      <c r="AA7038" s="1">
        <v>8700.2923153903794</v>
      </c>
      <c r="AB7038" s="1">
        <v>144</v>
      </c>
      <c r="AC7038" s="1">
        <v>1229.0081600000001</v>
      </c>
      <c r="AD7038" s="1">
        <v>1522.3178863233879</v>
      </c>
      <c r="AE7038" s="1">
        <v>2105.5408288011299</v>
      </c>
      <c r="AF7038" s="1">
        <v>1074.4732958539109</v>
      </c>
      <c r="AG7038" s="1">
        <v>5278.5734174916352</v>
      </c>
      <c r="AH7038" s="1">
        <v>840.26277008886336</v>
      </c>
      <c r="AI7038" s="1">
        <v>1152.1317246522281</v>
      </c>
      <c r="AJ7038" s="1">
        <v>1727.025927597339</v>
      </c>
      <c r="AK7038" s="1">
        <v>689.21140058956803</v>
      </c>
      <c r="AL7038" s="1">
        <v>46841.13671875</v>
      </c>
      <c r="AM7038" s="1">
        <v>33571.55078125</v>
      </c>
      <c r="AN7038" s="1">
        <v>13269.5849609375</v>
      </c>
      <c r="AO7038" t="s">
        <v>19848</v>
      </c>
    </row>
    <row r="7039" spans="1:41" x14ac:dyDescent="0.25">
      <c r="A7039" s="1">
        <v>2024</v>
      </c>
      <c r="B7039" t="s">
        <v>5549</v>
      </c>
      <c r="C7039" t="s">
        <v>7146</v>
      </c>
      <c r="D7039" t="s">
        <v>7248</v>
      </c>
      <c r="E7039" t="s">
        <v>8076</v>
      </c>
      <c r="F7039" t="s">
        <v>10134</v>
      </c>
      <c r="G7039" t="s">
        <v>12285</v>
      </c>
      <c r="H7039" t="s">
        <v>12762</v>
      </c>
      <c r="I7039" s="1">
        <v>900.58355712000002</v>
      </c>
      <c r="J7039" s="1">
        <v>4039.6845914542619</v>
      </c>
      <c r="K7039" s="1">
        <v>264.47047281200003</v>
      </c>
      <c r="L7039" s="1">
        <v>596.33029514520001</v>
      </c>
      <c r="M7039" s="1">
        <v>1687.296</v>
      </c>
      <c r="N7039" s="1">
        <v>625.51800000000003</v>
      </c>
      <c r="O7039" s="1">
        <v>1130.18652</v>
      </c>
      <c r="P7039" s="1">
        <v>1690.966146156713</v>
      </c>
      <c r="Q7039" s="1">
        <v>1.656879418369636</v>
      </c>
      <c r="R7039" s="1">
        <v>867.57737157987447</v>
      </c>
      <c r="S7039" s="1">
        <v>1057.601510859301</v>
      </c>
      <c r="T7039" s="1">
        <v>1951.952774714053</v>
      </c>
      <c r="U7039" s="1">
        <v>40.049989920000009</v>
      </c>
      <c r="V7039" s="1">
        <v>1334</v>
      </c>
      <c r="W7039" s="1">
        <v>629</v>
      </c>
      <c r="X7039" s="1">
        <v>2995.5404880000001</v>
      </c>
      <c r="Y7039" s="1">
        <v>4317.7917201407363</v>
      </c>
      <c r="Z7039" s="1">
        <v>1186.2893334863079</v>
      </c>
      <c r="AA7039" s="1">
        <v>9839</v>
      </c>
      <c r="AB7039" s="1">
        <v>636.72480000000007</v>
      </c>
      <c r="AC7039" s="1">
        <v>1296.1559500000001</v>
      </c>
      <c r="AD7039" s="1">
        <v>1628.986537255998</v>
      </c>
      <c r="AE7039" s="1">
        <v>1924.8243764399999</v>
      </c>
      <c r="AF7039" s="1">
        <v>2461.1697368278292</v>
      </c>
      <c r="AG7039" s="1">
        <v>9365</v>
      </c>
      <c r="AH7039" s="1">
        <v>1419.48041005908</v>
      </c>
      <c r="AI7039" s="1">
        <v>1094.105448</v>
      </c>
      <c r="AJ7039" s="1">
        <v>1949.856511979204</v>
      </c>
      <c r="AK7039" s="1">
        <v>807</v>
      </c>
      <c r="AL7039" s="1">
        <v>57738.80078125</v>
      </c>
      <c r="AM7039" s="1">
        <v>42436.453125</v>
      </c>
      <c r="AN7039" s="1">
        <v>15302.34375</v>
      </c>
      <c r="AO7039" t="s">
        <v>19849</v>
      </c>
    </row>
    <row r="7040" spans="1:41" x14ac:dyDescent="0.25">
      <c r="A7040" s="1">
        <v>2024</v>
      </c>
      <c r="B7040" t="s">
        <v>5550</v>
      </c>
      <c r="C7040" t="s">
        <v>7146</v>
      </c>
      <c r="D7040" t="s">
        <v>7248</v>
      </c>
      <c r="E7040" t="s">
        <v>8076</v>
      </c>
      <c r="F7040" t="s">
        <v>10134</v>
      </c>
      <c r="G7040" t="s">
        <v>12285</v>
      </c>
      <c r="H7040" t="s">
        <v>12762</v>
      </c>
      <c r="I7040" s="1">
        <v>883.26464255999997</v>
      </c>
      <c r="J7040" s="1">
        <v>5492.6844035118611</v>
      </c>
      <c r="K7040" s="1">
        <v>211.90520000000001</v>
      </c>
      <c r="L7040" s="1">
        <v>608.25690104810406</v>
      </c>
      <c r="M7040" s="1">
        <v>1461.283416</v>
      </c>
      <c r="N7040" s="1">
        <v>360.15218720000013</v>
      </c>
      <c r="O7040" s="1">
        <v>1098.6686424</v>
      </c>
      <c r="P7040" s="1">
        <v>1657.8067073167099</v>
      </c>
      <c r="Q7040" s="1">
        <v>1.87710889574214</v>
      </c>
      <c r="R7040" s="1">
        <v>768.81423422192222</v>
      </c>
      <c r="S7040" s="1">
        <v>1082.4321600000001</v>
      </c>
      <c r="T7040" s="1">
        <v>1926.750153563921</v>
      </c>
      <c r="U7040" s="1">
        <v>36.505327677004807</v>
      </c>
      <c r="V7040" s="1">
        <v>1295</v>
      </c>
      <c r="W7040" s="1">
        <v>648.37686383999994</v>
      </c>
      <c r="X7040" s="1">
        <v>2564</v>
      </c>
      <c r="Y7040" s="1">
        <v>4340.3335888431557</v>
      </c>
      <c r="Z7040" s="1">
        <v>1319.929107652775</v>
      </c>
      <c r="AA7040" s="1">
        <v>9994</v>
      </c>
      <c r="AB7040" s="1">
        <v>351</v>
      </c>
      <c r="AC7040" s="1">
        <v>1012.4736651241</v>
      </c>
      <c r="AD7040" s="1">
        <v>1785.7908550815209</v>
      </c>
      <c r="AE7040" s="1">
        <v>2136.7210838400001</v>
      </c>
      <c r="AF7040" s="1">
        <v>1685.335182852672</v>
      </c>
      <c r="AG7040" s="1">
        <v>9526</v>
      </c>
      <c r="AH7040" s="1">
        <v>1179.196178622467</v>
      </c>
      <c r="AI7040" s="1">
        <v>1085.67945648</v>
      </c>
      <c r="AJ7040" s="1">
        <v>2003.9066578080001</v>
      </c>
      <c r="AK7040" s="1">
        <v>736</v>
      </c>
      <c r="AL7040" s="1">
        <v>57254.14453125</v>
      </c>
      <c r="AM7040" s="1">
        <v>43123.0625</v>
      </c>
      <c r="AN7040" s="1">
        <v>14131.0830078125</v>
      </c>
      <c r="AO7040" t="s">
        <v>19850</v>
      </c>
    </row>
    <row r="7041" spans="1:41" x14ac:dyDescent="0.25">
      <c r="A7041" s="1">
        <v>2024</v>
      </c>
      <c r="B7041" t="s">
        <v>5551</v>
      </c>
      <c r="C7041" t="s">
        <v>7147</v>
      </c>
      <c r="D7041" t="s">
        <v>7249</v>
      </c>
      <c r="E7041" t="s">
        <v>8077</v>
      </c>
      <c r="F7041" t="s">
        <v>10135</v>
      </c>
      <c r="G7041" t="s">
        <v>12286</v>
      </c>
      <c r="H7041" t="s">
        <v>12763</v>
      </c>
      <c r="I7041" s="1">
        <v>54.99</v>
      </c>
      <c r="J7041" s="1">
        <v>195.96</v>
      </c>
      <c r="K7041" s="1">
        <v>180</v>
      </c>
      <c r="L7041" s="1">
        <v>71</v>
      </c>
      <c r="M7041" s="1">
        <v>90</v>
      </c>
      <c r="N7041" s="1">
        <v>90</v>
      </c>
      <c r="O7041" s="1">
        <v>258.14</v>
      </c>
      <c r="P7041" s="1">
        <v>15</v>
      </c>
      <c r="Q7041" s="1">
        <v>11.5</v>
      </c>
      <c r="R7041" s="1">
        <v>57.2</v>
      </c>
      <c r="S7041" s="1">
        <v>202.18</v>
      </c>
      <c r="T7041" s="1">
        <v>65</v>
      </c>
      <c r="U7041" s="1">
        <v>15</v>
      </c>
      <c r="V7041" s="1">
        <v>100</v>
      </c>
      <c r="W7041" s="1">
        <v>105</v>
      </c>
      <c r="X7041" s="1">
        <v>100</v>
      </c>
      <c r="Y7041" s="1">
        <v>10.4978737317276</v>
      </c>
      <c r="Z7041" s="1">
        <v>103.5</v>
      </c>
      <c r="AA7041" s="1">
        <v>94.143572268932786</v>
      </c>
      <c r="AB7041" s="1">
        <v>69</v>
      </c>
      <c r="AC7041" s="1">
        <v>88</v>
      </c>
      <c r="AD7041" s="1">
        <v>51.985393180248089</v>
      </c>
      <c r="AE7041" s="1">
        <v>125</v>
      </c>
      <c r="AF7041" s="1">
        <v>41.7</v>
      </c>
      <c r="AG7041" s="1">
        <v>0</v>
      </c>
      <c r="AH7041" s="1">
        <v>67</v>
      </c>
      <c r="AI7041" s="1">
        <v>80</v>
      </c>
      <c r="AJ7041" s="1">
        <v>8.5</v>
      </c>
      <c r="AK7041" s="1">
        <v>49</v>
      </c>
      <c r="AL7041" s="1">
        <v>82.734375</v>
      </c>
      <c r="AM7041" s="1">
        <v>63.646556854248047</v>
      </c>
      <c r="AN7041" s="1">
        <v>109.77545166015625</v>
      </c>
      <c r="AO7041" t="s">
        <v>19851</v>
      </c>
    </row>
    <row r="7042" spans="1:41" x14ac:dyDescent="0.25">
      <c r="A7042" s="1">
        <v>2024</v>
      </c>
      <c r="B7042" t="s">
        <v>5552</v>
      </c>
      <c r="C7042" t="s">
        <v>7147</v>
      </c>
      <c r="D7042" t="s">
        <v>7249</v>
      </c>
      <c r="E7042" t="s">
        <v>8077</v>
      </c>
      <c r="F7042" t="s">
        <v>10135</v>
      </c>
      <c r="G7042" t="s">
        <v>12286</v>
      </c>
      <c r="H7042" t="s">
        <v>12763</v>
      </c>
      <c r="I7042" s="1">
        <v>39.840000000000003</v>
      </c>
      <c r="J7042" s="1">
        <v>85</v>
      </c>
      <c r="K7042" s="1">
        <v>180</v>
      </c>
      <c r="L7042" s="1">
        <v>70.565940413343995</v>
      </c>
      <c r="M7042" s="1">
        <v>90</v>
      </c>
      <c r="N7042" s="1">
        <v>80</v>
      </c>
      <c r="O7042" s="1">
        <v>40</v>
      </c>
      <c r="P7042" s="1">
        <v>15</v>
      </c>
      <c r="Q7042" s="1">
        <v>3.631308671189561</v>
      </c>
      <c r="R7042" s="1">
        <v>35.4</v>
      </c>
      <c r="S7042" s="1">
        <v>90</v>
      </c>
      <c r="T7042" s="1">
        <v>65</v>
      </c>
      <c r="U7042" s="1">
        <v>15</v>
      </c>
      <c r="V7042" s="1">
        <v>100</v>
      </c>
      <c r="W7042" s="1">
        <v>100</v>
      </c>
      <c r="X7042" s="1">
        <v>80</v>
      </c>
      <c r="Y7042" s="1">
        <v>6.7</v>
      </c>
      <c r="Z7042" s="1">
        <v>96.5</v>
      </c>
      <c r="AA7042" s="1">
        <v>94.143572268932786</v>
      </c>
      <c r="AB7042" s="1">
        <v>55</v>
      </c>
      <c r="AC7042" s="1">
        <v>75.7</v>
      </c>
      <c r="AD7042" s="1">
        <v>50</v>
      </c>
      <c r="AE7042" s="1">
        <v>110</v>
      </c>
      <c r="AF7042" s="1">
        <v>40.752154904797841</v>
      </c>
      <c r="AG7042" s="1">
        <v>9.59</v>
      </c>
      <c r="AH7042" s="1">
        <v>67</v>
      </c>
      <c r="AI7042" s="1">
        <v>40</v>
      </c>
      <c r="AJ7042" s="1">
        <v>6</v>
      </c>
      <c r="AK7042" s="1">
        <v>49</v>
      </c>
      <c r="AL7042" s="1">
        <v>61.718029022216797</v>
      </c>
      <c r="AM7042" s="1">
        <v>51.989589691162109</v>
      </c>
      <c r="AN7042" s="1">
        <v>75.5</v>
      </c>
      <c r="AO7042" t="s">
        <v>19852</v>
      </c>
    </row>
    <row r="7043" spans="1:41" x14ac:dyDescent="0.25">
      <c r="A7043" s="1">
        <v>2024</v>
      </c>
      <c r="B7043" t="s">
        <v>5553</v>
      </c>
      <c r="C7043" t="s">
        <v>7147</v>
      </c>
      <c r="D7043" t="s">
        <v>7249</v>
      </c>
      <c r="E7043" t="s">
        <v>8077</v>
      </c>
      <c r="F7043" t="s">
        <v>10135</v>
      </c>
      <c r="G7043" t="s">
        <v>12286</v>
      </c>
      <c r="H7043" t="s">
        <v>12763</v>
      </c>
      <c r="I7043" s="1">
        <v>52.24</v>
      </c>
      <c r="J7043" s="1">
        <v>195.96</v>
      </c>
      <c r="K7043" s="1">
        <v>200</v>
      </c>
      <c r="L7043" s="1">
        <v>70.959999999999994</v>
      </c>
      <c r="M7043" s="1">
        <v>180</v>
      </c>
      <c r="N7043" s="1">
        <v>120</v>
      </c>
      <c r="O7043" s="1">
        <v>258.14</v>
      </c>
      <c r="P7043" s="1">
        <v>15</v>
      </c>
      <c r="Q7043" s="1">
        <v>20.627398124999999</v>
      </c>
      <c r="R7043" s="1">
        <v>57.2</v>
      </c>
      <c r="S7043" s="1">
        <v>174.65382</v>
      </c>
      <c r="T7043" s="1">
        <v>65</v>
      </c>
      <c r="U7043" s="1">
        <v>15</v>
      </c>
      <c r="V7043" s="1">
        <v>100</v>
      </c>
      <c r="W7043" s="1">
        <v>105</v>
      </c>
      <c r="X7043" s="1">
        <v>120</v>
      </c>
      <c r="Y7043" s="1">
        <v>10.5</v>
      </c>
      <c r="Z7043" s="1">
        <v>162</v>
      </c>
      <c r="AA7043" s="1">
        <v>94.143572268932786</v>
      </c>
      <c r="AB7043" s="1">
        <v>58.8</v>
      </c>
      <c r="AC7043" s="1">
        <v>88</v>
      </c>
      <c r="AD7043" s="1">
        <v>131.53630534431139</v>
      </c>
      <c r="AE7043" s="1">
        <v>125</v>
      </c>
      <c r="AF7043" s="1">
        <v>41.72</v>
      </c>
      <c r="AG7043" s="1">
        <v>117.08</v>
      </c>
      <c r="AH7043" s="1">
        <v>67</v>
      </c>
      <c r="AI7043" s="1">
        <v>80</v>
      </c>
      <c r="AJ7043" s="1">
        <v>8.48</v>
      </c>
      <c r="AK7043" s="1">
        <v>49</v>
      </c>
      <c r="AL7043" s="1">
        <v>95.966941833496094</v>
      </c>
      <c r="AM7043" s="1">
        <v>76.112403869628906</v>
      </c>
      <c r="AN7043" s="1">
        <v>124.09417724609375</v>
      </c>
      <c r="AO7043" t="s">
        <v>19853</v>
      </c>
    </row>
    <row r="7044" spans="1:41" x14ac:dyDescent="0.25">
      <c r="A7044" s="1">
        <v>2024</v>
      </c>
      <c r="B7044" t="s">
        <v>5553</v>
      </c>
      <c r="C7044" t="s">
        <v>7147</v>
      </c>
      <c r="D7044" t="s">
        <v>7249</v>
      </c>
      <c r="E7044" t="s">
        <v>8077</v>
      </c>
      <c r="F7044" t="s">
        <v>10136</v>
      </c>
      <c r="G7044" t="s">
        <v>12286</v>
      </c>
      <c r="H7044" t="s">
        <v>12763</v>
      </c>
      <c r="I7044" s="1">
        <v>91.88</v>
      </c>
      <c r="J7044" s="1">
        <v>142.01</v>
      </c>
      <c r="K7044" s="1">
        <v>160</v>
      </c>
      <c r="L7044" s="1">
        <v>62.83</v>
      </c>
      <c r="M7044" s="1">
        <v>120</v>
      </c>
      <c r="N7044" s="1">
        <v>110</v>
      </c>
      <c r="O7044" s="1">
        <v>219.49</v>
      </c>
      <c r="P7044" s="1">
        <v>68</v>
      </c>
      <c r="Q7044" s="1">
        <v>21.695928289670661</v>
      </c>
      <c r="R7044" s="1">
        <v>144.30000000000001</v>
      </c>
      <c r="S7044" s="1">
        <v>124.072641</v>
      </c>
      <c r="T7044" s="1">
        <v>80</v>
      </c>
      <c r="U7044" s="1">
        <v>30</v>
      </c>
      <c r="V7044" s="1">
        <v>75</v>
      </c>
      <c r="W7044" s="1">
        <v>45</v>
      </c>
      <c r="X7044" s="1">
        <v>100</v>
      </c>
      <c r="Y7044" s="1">
        <v>69</v>
      </c>
      <c r="Z7044" s="1">
        <v>132.92913328916421</v>
      </c>
      <c r="AA7044" s="1">
        <v>195.03915360091551</v>
      </c>
      <c r="AB7044" s="1">
        <v>88.2</v>
      </c>
      <c r="AC7044" s="1">
        <v>132.33758499999999</v>
      </c>
      <c r="AD7044" s="1">
        <v>150.2688</v>
      </c>
      <c r="AE7044" s="1">
        <v>257</v>
      </c>
      <c r="AF7044" s="1">
        <v>67.81</v>
      </c>
      <c r="AG7044" s="1">
        <v>104.83</v>
      </c>
      <c r="AH7044" s="1">
        <v>57.5</v>
      </c>
      <c r="AI7044" s="1">
        <v>159</v>
      </c>
      <c r="AJ7044" s="1">
        <v>31.2</v>
      </c>
      <c r="AK7044" s="1">
        <v>128</v>
      </c>
      <c r="AL7044" s="1">
        <v>109.220458984375</v>
      </c>
      <c r="AM7044" s="1">
        <v>102.10951232910156</v>
      </c>
      <c r="AN7044" s="1">
        <v>119.29428863525391</v>
      </c>
      <c r="AO7044" t="s">
        <v>19854</v>
      </c>
    </row>
    <row r="7045" spans="1:41" x14ac:dyDescent="0.25">
      <c r="A7045" s="1">
        <v>2024</v>
      </c>
      <c r="B7045" t="s">
        <v>5554</v>
      </c>
      <c r="C7045" t="s">
        <v>7147</v>
      </c>
      <c r="D7045" t="s">
        <v>7249</v>
      </c>
      <c r="E7045" t="s">
        <v>8077</v>
      </c>
      <c r="F7045" t="s">
        <v>10136</v>
      </c>
      <c r="G7045" t="s">
        <v>12286</v>
      </c>
      <c r="H7045" t="s">
        <v>12763</v>
      </c>
      <c r="I7045" s="1">
        <v>92.97</v>
      </c>
      <c r="J7045" s="1">
        <v>93</v>
      </c>
      <c r="K7045" s="1">
        <v>160</v>
      </c>
      <c r="L7045" s="1">
        <v>83.788852913445183</v>
      </c>
      <c r="M7045" s="1">
        <v>110</v>
      </c>
      <c r="N7045" s="1">
        <v>102</v>
      </c>
      <c r="O7045" s="1">
        <v>232</v>
      </c>
      <c r="P7045" s="1">
        <v>68</v>
      </c>
      <c r="Q7045" s="1">
        <v>18.059245319348371</v>
      </c>
      <c r="R7045" s="1">
        <v>158.19999999999999</v>
      </c>
      <c r="S7045" s="1">
        <v>80</v>
      </c>
      <c r="T7045" s="1">
        <v>80</v>
      </c>
      <c r="U7045" s="1">
        <v>30</v>
      </c>
      <c r="V7045" s="1">
        <v>75</v>
      </c>
      <c r="W7045" s="1">
        <v>50</v>
      </c>
      <c r="X7045" s="1">
        <v>90</v>
      </c>
      <c r="Y7045" s="1">
        <v>77.3</v>
      </c>
      <c r="Z7045" s="1">
        <v>140.5</v>
      </c>
      <c r="AA7045" s="1">
        <v>195.03915360091551</v>
      </c>
      <c r="AB7045" s="1">
        <v>60</v>
      </c>
      <c r="AC7045" s="1">
        <v>158.5</v>
      </c>
      <c r="AD7045" s="1">
        <v>123.76</v>
      </c>
      <c r="AE7045" s="1">
        <v>249</v>
      </c>
      <c r="AF7045" s="1">
        <v>78.761022547601087</v>
      </c>
      <c r="AG7045" s="1">
        <v>86.44</v>
      </c>
      <c r="AH7045" s="1">
        <v>57.22</v>
      </c>
      <c r="AI7045" s="1">
        <v>169</v>
      </c>
      <c r="AJ7045" s="1">
        <v>33.57</v>
      </c>
      <c r="AK7045" s="1">
        <v>128</v>
      </c>
      <c r="AL7045" s="1">
        <v>106.21063232421875</v>
      </c>
      <c r="AM7045" s="1">
        <v>102.3604736328125</v>
      </c>
      <c r="AN7045" s="1">
        <v>111.66500091552734</v>
      </c>
      <c r="AO7045" t="s">
        <v>19855</v>
      </c>
    </row>
    <row r="7046" spans="1:41" x14ac:dyDescent="0.25">
      <c r="A7046" s="1">
        <v>2024</v>
      </c>
      <c r="B7046" t="s">
        <v>5555</v>
      </c>
      <c r="C7046" t="s">
        <v>7147</v>
      </c>
      <c r="D7046" t="s">
        <v>7249</v>
      </c>
      <c r="E7046" t="s">
        <v>8077</v>
      </c>
      <c r="F7046" t="s">
        <v>10136</v>
      </c>
      <c r="G7046" t="s">
        <v>12286</v>
      </c>
      <c r="H7046" t="s">
        <v>12763</v>
      </c>
      <c r="I7046" s="1">
        <v>91.88</v>
      </c>
      <c r="J7046" s="1">
        <v>146.29351167101439</v>
      </c>
      <c r="K7046" s="1">
        <v>160</v>
      </c>
      <c r="L7046" s="1">
        <v>62.8</v>
      </c>
      <c r="M7046" s="1">
        <v>125</v>
      </c>
      <c r="N7046" s="1">
        <v>90</v>
      </c>
      <c r="O7046" s="1">
        <v>219.49</v>
      </c>
      <c r="P7046" s="1">
        <v>68</v>
      </c>
      <c r="Q7046" s="1">
        <v>23.5</v>
      </c>
      <c r="R7046" s="1">
        <v>144.30000000000001</v>
      </c>
      <c r="S7046" s="1">
        <v>92.02</v>
      </c>
      <c r="T7046" s="1">
        <v>80</v>
      </c>
      <c r="U7046" s="1">
        <v>30</v>
      </c>
      <c r="V7046" s="1">
        <v>75</v>
      </c>
      <c r="W7046" s="1">
        <v>45</v>
      </c>
      <c r="X7046" s="1">
        <v>100</v>
      </c>
      <c r="Y7046" s="1">
        <v>65.799475787224864</v>
      </c>
      <c r="Z7046" s="1">
        <v>130.1</v>
      </c>
      <c r="AA7046" s="1">
        <v>195.03915360091551</v>
      </c>
      <c r="AB7046" s="1">
        <v>103</v>
      </c>
      <c r="AC7046" s="1">
        <v>148.5</v>
      </c>
      <c r="AD7046" s="1">
        <v>141.97817294281879</v>
      </c>
      <c r="AE7046" s="1">
        <v>249</v>
      </c>
      <c r="AF7046" s="1">
        <v>67.8</v>
      </c>
      <c r="AG7046" s="1">
        <v>104.83</v>
      </c>
      <c r="AH7046" s="1">
        <v>57.224785106468019</v>
      </c>
      <c r="AI7046" s="1">
        <v>159</v>
      </c>
      <c r="AJ7046" s="1">
        <v>31.2</v>
      </c>
      <c r="AK7046" s="1">
        <v>128</v>
      </c>
      <c r="AL7046" s="1">
        <v>108.09501647949219</v>
      </c>
      <c r="AM7046" s="1">
        <v>101.41424560546875</v>
      </c>
      <c r="AN7046" s="1">
        <v>117.55941009521484</v>
      </c>
      <c r="AO7046" t="s">
        <v>19856</v>
      </c>
    </row>
    <row r="7047" spans="1:41" x14ac:dyDescent="0.25">
      <c r="A7047" s="1">
        <v>2024</v>
      </c>
      <c r="B7047" t="s">
        <v>5556</v>
      </c>
      <c r="C7047" t="s">
        <v>7147</v>
      </c>
      <c r="D7047" t="s">
        <v>7249</v>
      </c>
      <c r="E7047" t="s">
        <v>8078</v>
      </c>
      <c r="F7047" t="s">
        <v>10137</v>
      </c>
      <c r="G7047" t="s">
        <v>12286</v>
      </c>
      <c r="H7047" t="s">
        <v>12763</v>
      </c>
      <c r="I7047" s="1">
        <v>0.69899999999999995</v>
      </c>
      <c r="J7047" s="1">
        <v>1.1080000000000001</v>
      </c>
      <c r="K7047" s="1">
        <v>0.7</v>
      </c>
      <c r="L7047" s="1">
        <v>1.1714599999999999</v>
      </c>
      <c r="M7047" s="1">
        <v>0.54</v>
      </c>
      <c r="N7047" s="1">
        <v>0.4</v>
      </c>
      <c r="O7047" s="1">
        <v>1.5</v>
      </c>
      <c r="P7047" s="1">
        <v>0.06</v>
      </c>
      <c r="Q7047" s="1">
        <v>9.8089478396867699E-2</v>
      </c>
      <c r="R7047" s="1">
        <v>0.36</v>
      </c>
      <c r="S7047" s="1">
        <v>0.65</v>
      </c>
      <c r="T7047" s="1">
        <v>0.5</v>
      </c>
      <c r="U7047" s="1">
        <v>0.3</v>
      </c>
      <c r="V7047" s="1">
        <v>0.7</v>
      </c>
      <c r="W7047" s="1">
        <v>0.4</v>
      </c>
      <c r="X7047" s="1">
        <v>0.5</v>
      </c>
      <c r="Y7047" s="1">
        <v>3.5999999999999997E-2</v>
      </c>
      <c r="Z7047" s="1">
        <v>0.79840584144522719</v>
      </c>
      <c r="AA7047" s="1">
        <v>0.42286104891848492</v>
      </c>
      <c r="AB7047" s="1">
        <v>0.39</v>
      </c>
      <c r="AC7047" s="1">
        <v>1.75</v>
      </c>
      <c r="AD7047" s="1">
        <v>0.60734936040905174</v>
      </c>
      <c r="AE7047" s="1">
        <v>0.5</v>
      </c>
      <c r="AF7047" s="1">
        <v>0.89298</v>
      </c>
      <c r="AG7047" s="1">
        <v>2.8782999999999999</v>
      </c>
      <c r="AH7047" s="1">
        <v>0.42822918761175433</v>
      </c>
      <c r="AI7047" s="1">
        <v>0.32</v>
      </c>
      <c r="AJ7047" s="1">
        <v>6.7000000000000004E-2</v>
      </c>
      <c r="AK7047" s="1">
        <v>0.22</v>
      </c>
      <c r="AL7047" s="1">
        <v>0.65509217977523804</v>
      </c>
      <c r="AM7047" s="1">
        <v>0.720123291015625</v>
      </c>
      <c r="AN7047" s="1">
        <v>0.56296485662460327</v>
      </c>
      <c r="AO7047" t="s">
        <v>19857</v>
      </c>
    </row>
    <row r="7048" spans="1:41" x14ac:dyDescent="0.25">
      <c r="A7048" s="1">
        <v>2024</v>
      </c>
      <c r="B7048" t="s">
        <v>5557</v>
      </c>
      <c r="C7048" t="s">
        <v>7147</v>
      </c>
      <c r="D7048" t="s">
        <v>7249</v>
      </c>
      <c r="E7048" t="s">
        <v>8078</v>
      </c>
      <c r="F7048" t="s">
        <v>10137</v>
      </c>
      <c r="G7048" t="s">
        <v>12286</v>
      </c>
      <c r="H7048" t="s">
        <v>12763</v>
      </c>
      <c r="I7048" s="1">
        <v>0.38919999999999999</v>
      </c>
      <c r="J7048" s="1">
        <v>0.31</v>
      </c>
      <c r="K7048" s="1">
        <v>0.7</v>
      </c>
      <c r="L7048" s="1">
        <v>0.2856902233067089</v>
      </c>
      <c r="M7048" s="1">
        <v>0.4</v>
      </c>
      <c r="N7048" s="1">
        <v>0.3</v>
      </c>
      <c r="O7048" s="1">
        <v>0.54</v>
      </c>
      <c r="P7048" s="1">
        <v>0.06</v>
      </c>
      <c r="Q7048" s="1">
        <v>1.8049594492375799E-2</v>
      </c>
      <c r="R7048" s="1">
        <v>0.38</v>
      </c>
      <c r="S7048" s="1">
        <v>0.4</v>
      </c>
      <c r="T7048" s="1">
        <v>0.35</v>
      </c>
      <c r="U7048" s="1">
        <v>0.3</v>
      </c>
      <c r="V7048" s="1">
        <v>0.7</v>
      </c>
      <c r="W7048" s="1">
        <v>0.5</v>
      </c>
      <c r="X7048" s="1">
        <v>0.25</v>
      </c>
      <c r="Y7048" s="1">
        <v>2.7E-2</v>
      </c>
      <c r="Z7048" s="1">
        <v>0.53</v>
      </c>
      <c r="AA7048" s="1">
        <v>0.42286104891848492</v>
      </c>
      <c r="AB7048" s="1">
        <v>0.35</v>
      </c>
      <c r="AC7048" s="1">
        <v>1.1200000000000001</v>
      </c>
      <c r="AD7048" s="1">
        <v>0.26</v>
      </c>
      <c r="AE7048" s="1">
        <v>0.35</v>
      </c>
      <c r="AF7048" s="1">
        <v>0.26496386435640812</v>
      </c>
      <c r="AG7048" s="1">
        <v>0.06</v>
      </c>
      <c r="AH7048" s="1">
        <v>0.33</v>
      </c>
      <c r="AI7048" s="1">
        <v>0.16</v>
      </c>
      <c r="AJ7048" s="1">
        <v>0.02</v>
      </c>
      <c r="AK7048" s="1">
        <v>0.22</v>
      </c>
      <c r="AL7048" s="1">
        <v>0.34475058317184448</v>
      </c>
      <c r="AM7048" s="1">
        <v>0.32575082778930664</v>
      </c>
      <c r="AN7048" s="1">
        <v>0.37166664004325867</v>
      </c>
      <c r="AO7048" t="s">
        <v>19858</v>
      </c>
    </row>
    <row r="7049" spans="1:41" x14ac:dyDescent="0.25">
      <c r="A7049" s="1">
        <v>2024</v>
      </c>
      <c r="B7049" t="s">
        <v>5558</v>
      </c>
      <c r="C7049" t="s">
        <v>7147</v>
      </c>
      <c r="D7049" t="s">
        <v>7249</v>
      </c>
      <c r="E7049" t="s">
        <v>8078</v>
      </c>
      <c r="F7049" t="s">
        <v>10137</v>
      </c>
      <c r="G7049" t="s">
        <v>12286</v>
      </c>
      <c r="H7049" t="s">
        <v>12763</v>
      </c>
      <c r="I7049" s="1">
        <v>0.6986</v>
      </c>
      <c r="J7049" s="1">
        <v>1.1076999999999999</v>
      </c>
      <c r="K7049" s="1">
        <v>0.7</v>
      </c>
      <c r="L7049" s="1">
        <v>1.17</v>
      </c>
      <c r="M7049" s="1">
        <v>0.28999999999999998</v>
      </c>
      <c r="N7049" s="1">
        <v>0.35</v>
      </c>
      <c r="O7049" s="1">
        <v>1.5</v>
      </c>
      <c r="P7049" s="1">
        <v>0.06</v>
      </c>
      <c r="Q7049" s="1">
        <v>0.1</v>
      </c>
      <c r="R7049" s="1">
        <v>0.36</v>
      </c>
      <c r="S7049" s="1">
        <v>0.73</v>
      </c>
      <c r="T7049" s="1">
        <v>0.35</v>
      </c>
      <c r="U7049" s="1">
        <v>0.3</v>
      </c>
      <c r="V7049" s="1">
        <v>0.7</v>
      </c>
      <c r="W7049" s="1">
        <v>0.4</v>
      </c>
      <c r="X7049" s="1">
        <v>0.5</v>
      </c>
      <c r="Y7049" s="1">
        <v>3.6244108647772999E-2</v>
      </c>
      <c r="Z7049" s="1">
        <v>0.64</v>
      </c>
      <c r="AA7049" s="1">
        <v>0.42286104891848492</v>
      </c>
      <c r="AB7049" s="1">
        <v>0.46</v>
      </c>
      <c r="AC7049" s="1">
        <v>1.75</v>
      </c>
      <c r="AD7049" s="1">
        <v>0.22270131358737999</v>
      </c>
      <c r="AE7049" s="1">
        <v>0.5</v>
      </c>
      <c r="AF7049" s="1">
        <v>0.89298</v>
      </c>
      <c r="AG7049" s="1">
        <v>0</v>
      </c>
      <c r="AH7049" s="1">
        <v>0.333409656287806</v>
      </c>
      <c r="AI7049" s="1">
        <v>0.28000000000000003</v>
      </c>
      <c r="AJ7049" s="1">
        <v>7.0000000000000007E-2</v>
      </c>
      <c r="AK7049" s="1">
        <v>0.22</v>
      </c>
      <c r="AL7049" s="1">
        <v>0.52222394943237305</v>
      </c>
      <c r="AM7049" s="1">
        <v>0.53872841596603394</v>
      </c>
      <c r="AN7049" s="1">
        <v>0.49884262681007385</v>
      </c>
      <c r="AO7049" t="s">
        <v>19859</v>
      </c>
    </row>
    <row r="7050" spans="1:41" x14ac:dyDescent="0.25">
      <c r="A7050" s="1">
        <v>2024</v>
      </c>
      <c r="B7050" t="s">
        <v>5559</v>
      </c>
      <c r="C7050" t="s">
        <v>7147</v>
      </c>
      <c r="D7050" t="s">
        <v>7249</v>
      </c>
      <c r="E7050" t="s">
        <v>8078</v>
      </c>
      <c r="F7050" t="s">
        <v>10138</v>
      </c>
      <c r="G7050" t="s">
        <v>12286</v>
      </c>
      <c r="H7050" t="s">
        <v>12763</v>
      </c>
      <c r="I7050" s="1">
        <v>1.1970000000000001</v>
      </c>
      <c r="J7050" s="1">
        <v>2.2599999999999998</v>
      </c>
      <c r="K7050" s="1">
        <v>1.5</v>
      </c>
      <c r="L7050" s="1">
        <v>3.1616</v>
      </c>
      <c r="M7050" s="1">
        <v>2.4300000000000002</v>
      </c>
      <c r="N7050" s="1">
        <v>1.25</v>
      </c>
      <c r="O7050" s="1">
        <v>3.15</v>
      </c>
      <c r="P7050" s="1">
        <v>1.6</v>
      </c>
      <c r="Q7050" s="1">
        <v>0.60790263175801473</v>
      </c>
      <c r="R7050" s="1">
        <v>1.77</v>
      </c>
      <c r="S7050" s="1">
        <v>1.28304</v>
      </c>
      <c r="T7050" s="1">
        <v>1.1000000000000001</v>
      </c>
      <c r="U7050" s="1">
        <v>0.6</v>
      </c>
      <c r="V7050" s="1">
        <v>1.07</v>
      </c>
      <c r="W7050" s="1">
        <v>0.8</v>
      </c>
      <c r="X7050" s="1">
        <v>2.75</v>
      </c>
      <c r="Y7050" s="1">
        <v>0.82</v>
      </c>
      <c r="Z7050" s="1">
        <v>1.9209852107498711</v>
      </c>
      <c r="AA7050" s="1">
        <v>2.2517413425804471</v>
      </c>
      <c r="AB7050" s="1">
        <v>0.92</v>
      </c>
      <c r="AC7050" s="1">
        <v>2.4642170999999999</v>
      </c>
      <c r="AD7050" s="1">
        <v>3.3501599999999998</v>
      </c>
      <c r="AE7050" s="1">
        <v>2.91</v>
      </c>
      <c r="AF7050" s="1">
        <v>1.8151999999999999</v>
      </c>
      <c r="AG7050" s="1">
        <v>1.3366</v>
      </c>
      <c r="AH7050" s="1">
        <v>0.95713496974248391</v>
      </c>
      <c r="AI7050" s="1">
        <v>2.1800000000000002</v>
      </c>
      <c r="AJ7050" s="1">
        <v>0.48</v>
      </c>
      <c r="AK7050" s="1">
        <v>1.88</v>
      </c>
      <c r="AL7050" s="1">
        <v>1.7177785634994507</v>
      </c>
      <c r="AM7050" s="1">
        <v>1.6185438632965088</v>
      </c>
      <c r="AN7050" s="1">
        <v>1.8583612442016602</v>
      </c>
      <c r="AO7050" t="s">
        <v>19860</v>
      </c>
    </row>
    <row r="7051" spans="1:41" x14ac:dyDescent="0.25">
      <c r="A7051" s="1">
        <v>2024</v>
      </c>
      <c r="B7051" t="s">
        <v>5560</v>
      </c>
      <c r="C7051" t="s">
        <v>7147</v>
      </c>
      <c r="D7051" t="s">
        <v>7249</v>
      </c>
      <c r="E7051" t="s">
        <v>8078</v>
      </c>
      <c r="F7051" t="s">
        <v>10138</v>
      </c>
      <c r="G7051" t="s">
        <v>12286</v>
      </c>
      <c r="H7051" t="s">
        <v>12763</v>
      </c>
      <c r="I7051" s="1">
        <v>0.90810000000000002</v>
      </c>
      <c r="J7051" s="1">
        <v>1.63</v>
      </c>
      <c r="K7051" s="1">
        <v>1.5</v>
      </c>
      <c r="L7051" s="1">
        <v>3.3785248224286768</v>
      </c>
      <c r="M7051" s="1">
        <v>2.4</v>
      </c>
      <c r="N7051" s="1">
        <v>1.25</v>
      </c>
      <c r="O7051" s="1">
        <v>3</v>
      </c>
      <c r="P7051" s="1">
        <v>1.6</v>
      </c>
      <c r="Q7051" s="1">
        <v>0.54394908826119248</v>
      </c>
      <c r="R7051" s="1">
        <v>2.1</v>
      </c>
      <c r="S7051" s="1">
        <v>1.31</v>
      </c>
      <c r="T7051" s="1">
        <v>0.67</v>
      </c>
      <c r="U7051" s="1">
        <v>0.6</v>
      </c>
      <c r="V7051" s="1">
        <v>1.07</v>
      </c>
      <c r="W7051" s="1">
        <v>1</v>
      </c>
      <c r="X7051" s="1">
        <v>2.25</v>
      </c>
      <c r="Y7051" s="1">
        <v>1.0609999999999999</v>
      </c>
      <c r="Z7051" s="1">
        <v>1.8</v>
      </c>
      <c r="AA7051" s="1">
        <v>2.2517413425804471</v>
      </c>
      <c r="AB7051" s="1">
        <v>0.65</v>
      </c>
      <c r="AC7051" s="1">
        <v>2.35</v>
      </c>
      <c r="AD7051" s="1">
        <v>2.5190000000000001</v>
      </c>
      <c r="AE7051" s="1">
        <v>2.86</v>
      </c>
      <c r="AF7051" s="1">
        <v>1.809118067821796</v>
      </c>
      <c r="AG7051" s="1">
        <v>1.23</v>
      </c>
      <c r="AH7051" s="1">
        <v>0.95</v>
      </c>
      <c r="AI7051" s="1">
        <v>2.0499999999999998</v>
      </c>
      <c r="AJ7051" s="1">
        <v>0.55000000000000004</v>
      </c>
      <c r="AK7051" s="1">
        <v>2.11</v>
      </c>
      <c r="AL7051" s="1">
        <v>1.63453209400177</v>
      </c>
      <c r="AM7051" s="1">
        <v>1.5877902507781982</v>
      </c>
      <c r="AN7051" s="1">
        <v>1.7007499933242798</v>
      </c>
      <c r="AO7051" t="s">
        <v>19861</v>
      </c>
    </row>
    <row r="7052" spans="1:41" x14ac:dyDescent="0.25">
      <c r="A7052" s="1">
        <v>2024</v>
      </c>
      <c r="B7052" t="s">
        <v>5561</v>
      </c>
      <c r="C7052" t="s">
        <v>7147</v>
      </c>
      <c r="D7052" t="s">
        <v>7249</v>
      </c>
      <c r="E7052" t="s">
        <v>8078</v>
      </c>
      <c r="F7052" t="s">
        <v>10138</v>
      </c>
      <c r="G7052" t="s">
        <v>12286</v>
      </c>
      <c r="H7052" t="s">
        <v>12763</v>
      </c>
      <c r="I7052" s="1">
        <v>1.1970000000000001</v>
      </c>
      <c r="J7052" s="1">
        <v>2.50671492006063</v>
      </c>
      <c r="K7052" s="1">
        <v>1.5</v>
      </c>
      <c r="L7052" s="1">
        <v>3.16</v>
      </c>
      <c r="M7052" s="1">
        <v>2.5099999999999998</v>
      </c>
      <c r="N7052" s="1">
        <v>1.25</v>
      </c>
      <c r="O7052" s="1">
        <v>3.15</v>
      </c>
      <c r="P7052" s="1">
        <v>1.6</v>
      </c>
      <c r="Q7052" s="1">
        <v>0.62</v>
      </c>
      <c r="R7052" s="1">
        <v>1.77</v>
      </c>
      <c r="S7052" s="1">
        <v>1.1399999999999999</v>
      </c>
      <c r="T7052" s="1">
        <v>0.67</v>
      </c>
      <c r="U7052" s="1">
        <v>0.6</v>
      </c>
      <c r="V7052" s="1">
        <v>1.07</v>
      </c>
      <c r="W7052" s="1">
        <v>0.8</v>
      </c>
      <c r="X7052" s="1">
        <v>2.75</v>
      </c>
      <c r="Y7052" s="1">
        <v>0.8234579684025839</v>
      </c>
      <c r="Z7052" s="1">
        <v>1.74</v>
      </c>
      <c r="AA7052" s="1">
        <v>2.2517413425804471</v>
      </c>
      <c r="AB7052" s="1">
        <v>1.07</v>
      </c>
      <c r="AC7052" s="1">
        <v>2.6</v>
      </c>
      <c r="AD7052" s="1">
        <v>2.5733368268489669</v>
      </c>
      <c r="AE7052" s="1">
        <v>2.86</v>
      </c>
      <c r="AF7052" s="1">
        <v>1.8151999999999999</v>
      </c>
      <c r="AG7052" s="1">
        <v>1.33</v>
      </c>
      <c r="AH7052" s="1">
        <v>0.94972461469731062</v>
      </c>
      <c r="AI7052" s="1">
        <v>2.2999999999999998</v>
      </c>
      <c r="AJ7052" s="1">
        <v>0.48</v>
      </c>
      <c r="AK7052" s="1">
        <v>1.88</v>
      </c>
      <c r="AL7052" s="1">
        <v>1.6885234117507935</v>
      </c>
      <c r="AM7052" s="1">
        <v>1.6278891563415527</v>
      </c>
      <c r="AN7052" s="1">
        <v>1.7744216918945313</v>
      </c>
      <c r="AO7052" t="s">
        <v>19862</v>
      </c>
    </row>
    <row r="7053" spans="1:41" x14ac:dyDescent="0.25">
      <c r="A7053" s="1">
        <v>2025</v>
      </c>
      <c r="B7053" t="s">
        <v>5562</v>
      </c>
      <c r="C7053" t="s">
        <v>7148</v>
      </c>
      <c r="D7053" t="s">
        <v>7250</v>
      </c>
      <c r="E7053" t="s">
        <v>8079</v>
      </c>
      <c r="F7053" t="s">
        <v>10139</v>
      </c>
      <c r="G7053" t="s">
        <v>12287</v>
      </c>
      <c r="H7053" t="s">
        <v>12764</v>
      </c>
      <c r="I7053" s="1">
        <v>12391.421462250204</v>
      </c>
      <c r="J7053" s="1">
        <v>69134.106627050089</v>
      </c>
      <c r="K7053" s="1">
        <v>1443.8090668766574</v>
      </c>
      <c r="L7053" s="1">
        <v>3385.0124697557098</v>
      </c>
      <c r="M7053" s="1">
        <v>32022.864781558397</v>
      </c>
      <c r="N7053" s="1">
        <v>15768.562597206748</v>
      </c>
      <c r="O7053" s="1">
        <v>9959.0549660220731</v>
      </c>
      <c r="P7053" s="1">
        <v>11328.36358349313</v>
      </c>
      <c r="Q7053" s="1">
        <v>4426.7202260334216</v>
      </c>
      <c r="R7053" s="1">
        <v>7771.7663814376347</v>
      </c>
      <c r="S7053" s="1">
        <v>17604.652113407214</v>
      </c>
      <c r="T7053" s="1">
        <v>12238.868334119928</v>
      </c>
      <c r="U7053" s="1">
        <v>1535.1139353287042</v>
      </c>
      <c r="V7053" s="1">
        <v>9840.2528101688276</v>
      </c>
      <c r="W7053" s="1">
        <v>6540.4046668814944</v>
      </c>
      <c r="X7053" s="1">
        <v>20806.076168003878</v>
      </c>
      <c r="Y7053" s="1">
        <v>76266.271396604279</v>
      </c>
      <c r="Z7053" s="1">
        <v>17327.134176002015</v>
      </c>
      <c r="AA7053" s="1">
        <v>185016.80417892477</v>
      </c>
      <c r="AB7053" s="1">
        <v>1985.7302449968211</v>
      </c>
      <c r="AC7053" s="1">
        <v>13909.604227828562</v>
      </c>
      <c r="AD7053" s="1">
        <v>17115.873561245669</v>
      </c>
      <c r="AE7053" s="1">
        <v>17106.946478577363</v>
      </c>
      <c r="AF7053" s="1">
        <v>50316.041345891113</v>
      </c>
      <c r="AG7053" s="1">
        <v>235428.69530095858</v>
      </c>
      <c r="AH7053" s="1">
        <v>34087.291176329796</v>
      </c>
      <c r="AI7053" s="1">
        <v>4224.797410500837</v>
      </c>
      <c r="AJ7053" s="1">
        <v>46457.679103223672</v>
      </c>
      <c r="AK7053" s="1">
        <v>2024.5393051596252</v>
      </c>
      <c r="AL7053" s="1">
        <v>937464.5625</v>
      </c>
      <c r="AM7053" s="1">
        <v>777410.5</v>
      </c>
      <c r="AN7053" s="1">
        <v>160053.96875</v>
      </c>
      <c r="AO7053" t="s">
        <v>19863</v>
      </c>
    </row>
    <row r="7054" spans="1:41" x14ac:dyDescent="0.25">
      <c r="A7054" s="1">
        <v>2025</v>
      </c>
      <c r="B7054" t="s">
        <v>5563</v>
      </c>
      <c r="C7054" t="s">
        <v>7148</v>
      </c>
      <c r="D7054" t="s">
        <v>7250</v>
      </c>
      <c r="E7054" t="s">
        <v>8079</v>
      </c>
      <c r="F7054" t="s">
        <v>10139</v>
      </c>
      <c r="G7054" t="s">
        <v>12287</v>
      </c>
      <c r="H7054" t="s">
        <v>12764</v>
      </c>
      <c r="I7054" s="1">
        <v>11074.713570980455</v>
      </c>
      <c r="J7054" s="1">
        <v>28422.084482308528</v>
      </c>
      <c r="K7054" s="1">
        <v>1278.3357506236612</v>
      </c>
      <c r="L7054" s="1">
        <v>2346.0951555761017</v>
      </c>
      <c r="M7054" s="1">
        <v>13282.331890544505</v>
      </c>
      <c r="N7054" s="1">
        <v>12575.070033887905</v>
      </c>
      <c r="O7054" s="1">
        <v>12569.34785058162</v>
      </c>
      <c r="P7054" s="1">
        <v>10054.611941912726</v>
      </c>
      <c r="Q7054" s="1">
        <v>3339.0486346006564</v>
      </c>
      <c r="R7054" s="1">
        <v>6814.8963382007705</v>
      </c>
      <c r="S7054" s="1">
        <v>24236.431118875924</v>
      </c>
      <c r="T7054" s="1">
        <v>12474.359607697321</v>
      </c>
      <c r="U7054" s="1">
        <v>1948.9756341200493</v>
      </c>
      <c r="V7054" s="1">
        <v>6277.2350869926422</v>
      </c>
      <c r="W7054" s="1">
        <v>5175.142582202503</v>
      </c>
      <c r="X7054" s="1">
        <v>15105.384231638718</v>
      </c>
      <c r="Y7054" s="1">
        <v>58342.808772532619</v>
      </c>
      <c r="Z7054" s="1">
        <v>15414.407368591223</v>
      </c>
      <c r="AA7054" s="1">
        <v>238946.62785736282</v>
      </c>
      <c r="AB7054" s="1">
        <v>1154.7365912079447</v>
      </c>
      <c r="AC7054" s="1">
        <v>10748.983218792298</v>
      </c>
      <c r="AD7054" s="1">
        <v>17056.990070265147</v>
      </c>
      <c r="AE7054" s="1">
        <v>18330.937387450911</v>
      </c>
      <c r="AF7054" s="1">
        <v>39362.799547085364</v>
      </c>
      <c r="AG7054" s="1">
        <v>184622.81106724284</v>
      </c>
      <c r="AH7054" s="1">
        <v>35311.53427649739</v>
      </c>
      <c r="AI7054" s="1">
        <v>4507.1669472535204</v>
      </c>
      <c r="AJ7054" s="1">
        <v>46345.4471727403</v>
      </c>
      <c r="AK7054" s="1">
        <v>2003.7941501942421</v>
      </c>
      <c r="AL7054" s="1">
        <v>839123.1875</v>
      </c>
      <c r="AM7054" s="1">
        <v>694967.5625</v>
      </c>
      <c r="AN7054" s="1">
        <v>144155.5625</v>
      </c>
      <c r="AO7054" t="s">
        <v>19864</v>
      </c>
    </row>
    <row r="7055" spans="1:41" x14ac:dyDescent="0.25">
      <c r="A7055" s="1">
        <v>2025</v>
      </c>
      <c r="B7055" t="s">
        <v>5564</v>
      </c>
      <c r="C7055" t="s">
        <v>7148</v>
      </c>
      <c r="D7055" t="s">
        <v>7250</v>
      </c>
      <c r="E7055" t="s">
        <v>8079</v>
      </c>
      <c r="F7055" t="s">
        <v>10139</v>
      </c>
      <c r="G7055" t="s">
        <v>12287</v>
      </c>
      <c r="H7055" t="s">
        <v>12764</v>
      </c>
      <c r="I7055" s="1">
        <v>15122.010091731425</v>
      </c>
      <c r="J7055" s="1">
        <v>68942.45009121715</v>
      </c>
      <c r="K7055" s="1">
        <v>1934.8258716703053</v>
      </c>
      <c r="L7055" s="1">
        <v>3087.5152329554244</v>
      </c>
      <c r="M7055" s="1">
        <v>32664.94703309414</v>
      </c>
      <c r="N7055" s="1">
        <v>13935.845973393163</v>
      </c>
      <c r="O7055" s="1">
        <v>9775.6221352757566</v>
      </c>
      <c r="P7055" s="1">
        <v>12994.66701535756</v>
      </c>
      <c r="Q7055" s="1">
        <v>4858.1499751771998</v>
      </c>
      <c r="R7055" s="1">
        <v>8207.8108783086209</v>
      </c>
      <c r="S7055" s="1">
        <v>22803.157746476933</v>
      </c>
      <c r="T7055" s="1">
        <v>12371.028777206795</v>
      </c>
      <c r="U7055" s="1">
        <v>1541.1366358045752</v>
      </c>
      <c r="V7055" s="1">
        <v>12042.881996930038</v>
      </c>
      <c r="W7055" s="1">
        <v>6067.0460621776037</v>
      </c>
      <c r="X7055" s="1">
        <v>20261.22899561852</v>
      </c>
      <c r="Y7055" s="1">
        <v>81069.481910127244</v>
      </c>
      <c r="Z7055" s="1">
        <v>16828.682379989579</v>
      </c>
      <c r="AA7055" s="1">
        <v>238360.3695532358</v>
      </c>
      <c r="AB7055" s="1">
        <v>2070.5747317782557</v>
      </c>
      <c r="AC7055" s="1">
        <v>13809.603755387308</v>
      </c>
      <c r="AD7055" s="1">
        <v>19376.464292546418</v>
      </c>
      <c r="AE7055" s="1">
        <v>16561.253127696018</v>
      </c>
      <c r="AF7055" s="1">
        <v>50787.535905677811</v>
      </c>
      <c r="AG7055" s="1">
        <v>262297.26184486167</v>
      </c>
      <c r="AH7055" s="1">
        <v>39013.789805074477</v>
      </c>
      <c r="AI7055" s="1">
        <v>5726.3185746697891</v>
      </c>
      <c r="AJ7055" s="1">
        <v>48127.718401828883</v>
      </c>
      <c r="AK7055" s="1">
        <v>2283.398362436983</v>
      </c>
      <c r="AL7055" s="1">
        <v>1042922.75</v>
      </c>
      <c r="AM7055" s="1">
        <v>868574.3125</v>
      </c>
      <c r="AN7055" s="1">
        <v>174348.390625</v>
      </c>
      <c r="AO7055" t="s">
        <v>19865</v>
      </c>
    </row>
    <row r="7056" spans="1:41" x14ac:dyDescent="0.25">
      <c r="A7056" s="1">
        <v>2025</v>
      </c>
      <c r="B7056" t="s">
        <v>5565</v>
      </c>
      <c r="C7056" t="s">
        <v>7148</v>
      </c>
      <c r="D7056" t="s">
        <v>7250</v>
      </c>
      <c r="E7056" t="s">
        <v>8079</v>
      </c>
      <c r="F7056" t="s">
        <v>10139</v>
      </c>
      <c r="G7056" t="s">
        <v>12287</v>
      </c>
      <c r="H7056" t="s">
        <v>12764</v>
      </c>
      <c r="I7056" s="1">
        <v>8556.9684191213473</v>
      </c>
      <c r="J7056" s="1">
        <v>12348.181688146864</v>
      </c>
      <c r="K7056" s="1">
        <v>1133.0606458422751</v>
      </c>
      <c r="L7056" s="1">
        <v>3524.2907171719098</v>
      </c>
      <c r="M7056" s="1">
        <v>22635.420461257389</v>
      </c>
      <c r="N7056" s="1">
        <v>14389.221052868546</v>
      </c>
      <c r="O7056" s="1">
        <v>9549.7876309151779</v>
      </c>
      <c r="P7056" s="1">
        <v>10983.080519695435</v>
      </c>
      <c r="Q7056" s="1">
        <v>3203.1602047717829</v>
      </c>
      <c r="R7056" s="1">
        <v>7267.8840241474836</v>
      </c>
      <c r="S7056" s="1">
        <v>19711.431935670491</v>
      </c>
      <c r="T7056" s="1">
        <v>12687.918690421309</v>
      </c>
      <c r="U7056" s="1">
        <v>1841.223549493697</v>
      </c>
      <c r="V7056" s="1">
        <v>3254.0085422782836</v>
      </c>
      <c r="W7056" s="1">
        <v>3177.2908943827128</v>
      </c>
      <c r="X7056" s="1">
        <v>15575.867057772099</v>
      </c>
      <c r="Y7056" s="1">
        <v>58807.269746378908</v>
      </c>
      <c r="Z7056" s="1">
        <v>15950.883723023524</v>
      </c>
      <c r="AA7056" s="1">
        <v>191453.81938684746</v>
      </c>
      <c r="AB7056" s="1">
        <v>0</v>
      </c>
      <c r="AC7056" s="1">
        <v>11592.892293862646</v>
      </c>
      <c r="AD7056" s="1">
        <v>19287.290337953778</v>
      </c>
      <c r="AE7056" s="1">
        <v>24241.001184117995</v>
      </c>
      <c r="AF7056" s="1">
        <v>36679.345280045447</v>
      </c>
      <c r="AG7056" s="1">
        <v>190465.27599945627</v>
      </c>
      <c r="AH7056" s="1">
        <v>33128.846521115134</v>
      </c>
      <c r="AI7056" s="1">
        <v>4448.8304354910115</v>
      </c>
      <c r="AJ7056" s="1">
        <v>63648.045200107576</v>
      </c>
      <c r="AK7056" s="1">
        <v>2041.751678377658</v>
      </c>
      <c r="AL7056" s="1">
        <v>801584.0625</v>
      </c>
      <c r="AM7056" s="1">
        <v>658206.5625</v>
      </c>
      <c r="AN7056" s="1">
        <v>143377.5</v>
      </c>
      <c r="AO7056" t="s">
        <v>19866</v>
      </c>
    </row>
    <row r="7057" spans="1:41" x14ac:dyDescent="0.25">
      <c r="A7057" s="1">
        <v>2025</v>
      </c>
      <c r="B7057" t="s">
        <v>5566</v>
      </c>
      <c r="C7057" t="s">
        <v>7148</v>
      </c>
      <c r="D7057" t="s">
        <v>7250</v>
      </c>
      <c r="E7057" t="s">
        <v>8079</v>
      </c>
      <c r="F7057" t="s">
        <v>10139</v>
      </c>
      <c r="G7057" t="s">
        <v>12287</v>
      </c>
      <c r="H7057" t="s">
        <v>12764</v>
      </c>
      <c r="I7057" s="1">
        <v>16286.44069062499</v>
      </c>
      <c r="J7057" s="1">
        <v>78966.220699691476</v>
      </c>
      <c r="K7057" s="1">
        <v>1733.7228477333331</v>
      </c>
      <c r="L7057" s="1">
        <v>3900</v>
      </c>
      <c r="M7057" s="1">
        <v>48837.599337824278</v>
      </c>
      <c r="N7057" s="1">
        <v>12234.93508764648</v>
      </c>
      <c r="O7057" s="1">
        <v>9499.1162399999994</v>
      </c>
      <c r="P7057" s="1">
        <v>16100.800999999999</v>
      </c>
      <c r="Q7057" s="1">
        <v>4485</v>
      </c>
      <c r="R7057" s="1">
        <v>8290.0625527510419</v>
      </c>
      <c r="S7057" s="1">
        <v>24373.212500000001</v>
      </c>
      <c r="T7057" s="1">
        <v>16079</v>
      </c>
      <c r="U7057" s="1">
        <v>1667</v>
      </c>
      <c r="V7057" s="1">
        <v>10292</v>
      </c>
      <c r="W7057" s="1">
        <v>12045.027</v>
      </c>
      <c r="X7057" s="1">
        <v>27480.102005000001</v>
      </c>
      <c r="Y7057" s="1">
        <v>76724.48000000001</v>
      </c>
      <c r="Z7057" s="1">
        <v>14691.217108086759</v>
      </c>
      <c r="AA7057" s="1">
        <v>222362</v>
      </c>
      <c r="AB7057" s="1">
        <v>2905.58115</v>
      </c>
      <c r="AC7057" s="1">
        <v>14173.825005000001</v>
      </c>
      <c r="AD7057" s="1">
        <v>21062.617599499219</v>
      </c>
      <c r="AE7057" s="1">
        <v>15559.20461007933</v>
      </c>
      <c r="AF7057" s="1">
        <v>51565.008627839998</v>
      </c>
      <c r="AG7057" s="1">
        <v>239194</v>
      </c>
      <c r="AH7057" s="1">
        <v>43610.93</v>
      </c>
      <c r="AI7057" s="1">
        <v>40249</v>
      </c>
      <c r="AJ7057" s="1">
        <v>46952.401677483052</v>
      </c>
      <c r="AK7057" s="1">
        <v>2610</v>
      </c>
      <c r="AL7057" s="1">
        <v>1083930.375</v>
      </c>
      <c r="AM7057" s="1">
        <v>833444.625</v>
      </c>
      <c r="AN7057" s="1">
        <v>250485.921875</v>
      </c>
      <c r="AO7057" t="s">
        <v>19867</v>
      </c>
    </row>
    <row r="7058" spans="1:41" x14ac:dyDescent="0.25">
      <c r="A7058" s="1">
        <v>2025</v>
      </c>
      <c r="B7058" t="s">
        <v>5567</v>
      </c>
      <c r="C7058" t="s">
        <v>7148</v>
      </c>
      <c r="D7058" t="s">
        <v>7250</v>
      </c>
      <c r="E7058" t="s">
        <v>8079</v>
      </c>
      <c r="F7058" t="s">
        <v>10139</v>
      </c>
      <c r="G7058" t="s">
        <v>12287</v>
      </c>
      <c r="H7058" t="s">
        <v>12764</v>
      </c>
      <c r="I7058" s="1">
        <v>14244.069322722606</v>
      </c>
      <c r="J7058" s="1">
        <v>79053.599370587399</v>
      </c>
      <c r="K7058" s="1">
        <v>1816.8736961668435</v>
      </c>
      <c r="L7058" s="1">
        <v>3604.5421386277676</v>
      </c>
      <c r="M7058" s="1">
        <v>38530.376869551234</v>
      </c>
      <c r="N7058" s="1">
        <v>12375.343966659762</v>
      </c>
      <c r="O7058" s="1">
        <v>8573.2271130849113</v>
      </c>
      <c r="P7058" s="1">
        <v>16216.968621001983</v>
      </c>
      <c r="Q7058" s="1">
        <v>4290.370466514285</v>
      </c>
      <c r="R7058" s="1">
        <v>7821.1697486129442</v>
      </c>
      <c r="S7058" s="1">
        <v>21541.420691474621</v>
      </c>
      <c r="T7058" s="1">
        <v>12698.722442426684</v>
      </c>
      <c r="U7058" s="1">
        <v>1546.4056629802951</v>
      </c>
      <c r="V7058" s="1">
        <v>14586.366929192513</v>
      </c>
      <c r="W7058" s="1">
        <v>10191.868707775146</v>
      </c>
      <c r="X7058" s="1">
        <v>26092.170467688251</v>
      </c>
      <c r="Y7058" s="1">
        <v>72159.141506516913</v>
      </c>
      <c r="Z7058" s="1">
        <v>14709.997699018781</v>
      </c>
      <c r="AA7058" s="1">
        <v>237737.69907928508</v>
      </c>
      <c r="AB7058" s="1">
        <v>2114.2026005412868</v>
      </c>
      <c r="AC7058" s="1">
        <v>13510.502634262833</v>
      </c>
      <c r="AD7058" s="1">
        <v>17796.603148932936</v>
      </c>
      <c r="AE7058" s="1">
        <v>16573.927684273029</v>
      </c>
      <c r="AF7058" s="1">
        <v>51297.458602834355</v>
      </c>
      <c r="AG7058" s="1">
        <v>258738.03069632995</v>
      </c>
      <c r="AH7058" s="1">
        <v>46434.217330688822</v>
      </c>
      <c r="AI7058" s="1">
        <v>30961.75293454219</v>
      </c>
      <c r="AJ7058" s="1">
        <v>48506.341801798422</v>
      </c>
      <c r="AK7058" s="1">
        <v>2614.7201882297013</v>
      </c>
      <c r="AL7058" s="1">
        <v>1086338.125</v>
      </c>
      <c r="AM7058" s="1">
        <v>866971.875</v>
      </c>
      <c r="AN7058" s="1">
        <v>219366.15625</v>
      </c>
      <c r="AO7058" t="s">
        <v>19868</v>
      </c>
    </row>
    <row r="7059" spans="1:41" x14ac:dyDescent="0.25">
      <c r="A7059" s="1">
        <v>2025</v>
      </c>
      <c r="B7059" t="s">
        <v>5568</v>
      </c>
      <c r="C7059" t="s">
        <v>7148</v>
      </c>
      <c r="D7059" t="s">
        <v>7250</v>
      </c>
      <c r="E7059" t="s">
        <v>8079</v>
      </c>
      <c r="F7059" t="s">
        <v>10139</v>
      </c>
      <c r="G7059" t="s">
        <v>12287</v>
      </c>
      <c r="H7059" t="s">
        <v>12764</v>
      </c>
      <c r="I7059" s="1">
        <v>11964.405347237247</v>
      </c>
      <c r="J7059" s="1">
        <v>50608.425759578378</v>
      </c>
      <c r="K7059" s="1">
        <v>1256.1572409903049</v>
      </c>
      <c r="L7059" s="1">
        <v>3303.7368360606924</v>
      </c>
      <c r="M7059" s="1">
        <v>21513.646030931464</v>
      </c>
      <c r="N7059" s="1">
        <v>13505.959996765785</v>
      </c>
      <c r="O7059" s="1">
        <v>9421.1931653838146</v>
      </c>
      <c r="P7059" s="1">
        <v>10292.592558173097</v>
      </c>
      <c r="Q7059" s="1">
        <v>3944.83029613075</v>
      </c>
      <c r="R7059" s="1">
        <v>6879.8295801928498</v>
      </c>
      <c r="S7059" s="1">
        <v>21578.490923899542</v>
      </c>
      <c r="T7059" s="1">
        <v>11640.683482764185</v>
      </c>
      <c r="U7059" s="1">
        <v>1821.4898059220529</v>
      </c>
      <c r="V7059" s="1">
        <v>10234.932372655139</v>
      </c>
      <c r="W7059" s="1">
        <v>3835.8823667013412</v>
      </c>
      <c r="X7059" s="1">
        <v>16032.846737642201</v>
      </c>
      <c r="Y7059" s="1">
        <v>62921.579332140107</v>
      </c>
      <c r="Z7059" s="1">
        <v>17706.03389554541</v>
      </c>
      <c r="AA7059" s="1">
        <v>187664.44728999119</v>
      </c>
      <c r="AB7059" s="1">
        <v>1117.5477425332042</v>
      </c>
      <c r="AC7059" s="1">
        <v>10557.55806168054</v>
      </c>
      <c r="AD7059" s="1">
        <v>16656.192970334083</v>
      </c>
      <c r="AE7059" s="1">
        <v>19653.908264994618</v>
      </c>
      <c r="AF7059" s="1">
        <v>39986.08035425163</v>
      </c>
      <c r="AG7059" s="1">
        <v>179800.88843825343</v>
      </c>
      <c r="AH7059" s="1">
        <v>35087.237290095589</v>
      </c>
      <c r="AI7059" s="1">
        <v>4283.7715216572205</v>
      </c>
      <c r="AJ7059" s="1">
        <v>44719.643145454305</v>
      </c>
      <c r="AK7059" s="1">
        <v>2070.8221597576403</v>
      </c>
      <c r="AL7059" s="1">
        <v>820060.75</v>
      </c>
      <c r="AM7059" s="1">
        <v>675566.3125</v>
      </c>
      <c r="AN7059" s="1">
        <v>144494.46875</v>
      </c>
      <c r="AO7059" t="s">
        <v>19869</v>
      </c>
    </row>
    <row r="7060" spans="1:41" x14ac:dyDescent="0.25">
      <c r="A7060" s="1">
        <v>2025</v>
      </c>
      <c r="B7060" t="s">
        <v>5568</v>
      </c>
      <c r="C7060" t="s">
        <v>7148</v>
      </c>
      <c r="D7060" t="s">
        <v>7250</v>
      </c>
      <c r="E7060" t="s">
        <v>8079</v>
      </c>
      <c r="F7060" t="s">
        <v>10139</v>
      </c>
      <c r="G7060" t="s">
        <v>12288</v>
      </c>
      <c r="H7060" t="s">
        <v>12764</v>
      </c>
      <c r="I7060" s="1">
        <v>12644.54803977645</v>
      </c>
      <c r="J7060" s="1">
        <v>53748.018122270543</v>
      </c>
      <c r="K7060" s="1">
        <v>1284.2231654279219</v>
      </c>
      <c r="L7060" s="1">
        <v>3490.4740000000011</v>
      </c>
      <c r="M7060" s="1">
        <v>22290.8197235681</v>
      </c>
      <c r="N7060" s="1">
        <v>14076.37738723093</v>
      </c>
      <c r="O7060" s="1">
        <v>9742.3999296844358</v>
      </c>
      <c r="P7060" s="1">
        <v>10446.77569636627</v>
      </c>
      <c r="Q7060" s="1">
        <v>3558.2720010128778</v>
      </c>
      <c r="R7060" s="1">
        <v>7098.56983790904</v>
      </c>
      <c r="S7060" s="1">
        <v>22358</v>
      </c>
      <c r="T7060" s="1">
        <v>12302.42350052379</v>
      </c>
      <c r="U7060" s="1">
        <v>1779.0023298239989</v>
      </c>
      <c r="V7060" s="1">
        <v>10700</v>
      </c>
      <c r="W7060" s="1">
        <v>4001.8084175833619</v>
      </c>
      <c r="X7060" s="1">
        <v>16943.887492816</v>
      </c>
      <c r="Y7060" s="1">
        <v>65439.855668812437</v>
      </c>
      <c r="Z7060" s="1">
        <v>18381</v>
      </c>
      <c r="AA7060" s="1">
        <v>207492</v>
      </c>
      <c r="AB7060" s="1">
        <v>1008.038</v>
      </c>
      <c r="AC7060" s="1">
        <v>10938.94967</v>
      </c>
      <c r="AD7060" s="1">
        <v>17291.748292812819</v>
      </c>
      <c r="AE7060" s="1">
        <v>20363.899516086429</v>
      </c>
      <c r="AF7060" s="1">
        <v>42259.176222113521</v>
      </c>
      <c r="AG7060" s="1">
        <v>190150</v>
      </c>
      <c r="AH7060" s="1">
        <v>37816</v>
      </c>
      <c r="AI7060" s="1">
        <v>4438.5214197968207</v>
      </c>
      <c r="AJ7060" s="1">
        <v>47261.828704669329</v>
      </c>
      <c r="AK7060" s="1">
        <v>2145.6299586020909</v>
      </c>
      <c r="AL7060" s="1">
        <v>871452.125</v>
      </c>
      <c r="AM7060" s="1">
        <v>719828.6875</v>
      </c>
      <c r="AN7060" s="1">
        <v>151623.484375</v>
      </c>
      <c r="AO7060" t="s">
        <v>19870</v>
      </c>
    </row>
    <row r="7061" spans="1:41" x14ac:dyDescent="0.25">
      <c r="A7061" s="1">
        <v>2025</v>
      </c>
      <c r="B7061" t="s">
        <v>5569</v>
      </c>
      <c r="C7061" t="s">
        <v>7148</v>
      </c>
      <c r="D7061" t="s">
        <v>7250</v>
      </c>
      <c r="E7061" t="s">
        <v>8079</v>
      </c>
      <c r="F7061" t="s">
        <v>10139</v>
      </c>
      <c r="G7061" t="s">
        <v>12288</v>
      </c>
      <c r="H7061" t="s">
        <v>12764</v>
      </c>
      <c r="I7061" s="1">
        <v>13203.58015185078</v>
      </c>
      <c r="J7061" s="1">
        <v>68947.946600398456</v>
      </c>
      <c r="K7061" s="1">
        <v>1488</v>
      </c>
      <c r="L7061" s="1">
        <v>3612.8867395098268</v>
      </c>
      <c r="M7061" s="1">
        <v>32439.10848689952</v>
      </c>
      <c r="N7061" s="1">
        <v>16602.1751378515</v>
      </c>
      <c r="O7061" s="1">
        <v>10403.71712003585</v>
      </c>
      <c r="P7061" s="1">
        <v>11903.946040174051</v>
      </c>
      <c r="Q7061" s="1">
        <v>4674.4624042588157</v>
      </c>
      <c r="R7061" s="1">
        <v>8105.7448512316314</v>
      </c>
      <c r="S7061" s="1">
        <v>18103.96376437282</v>
      </c>
      <c r="T7061" s="1">
        <v>13019.631753</v>
      </c>
      <c r="U7061" s="1">
        <v>1519.087886012536</v>
      </c>
      <c r="V7061" s="1">
        <v>10358</v>
      </c>
      <c r="W7061" s="1">
        <v>6832.4273976746881</v>
      </c>
      <c r="X7061" s="1">
        <v>22349.515800000001</v>
      </c>
      <c r="Y7061" s="1">
        <v>82705.67887301062</v>
      </c>
      <c r="Z7061" s="1">
        <v>18243.141342381801</v>
      </c>
      <c r="AA7061" s="1">
        <v>207491</v>
      </c>
      <c r="AB7061" s="1">
        <v>2150</v>
      </c>
      <c r="AC7061" s="1">
        <v>14530.66208</v>
      </c>
      <c r="AD7061" s="1">
        <v>18073.607094589821</v>
      </c>
      <c r="AE7061" s="1">
        <v>17870.755062395339</v>
      </c>
      <c r="AF7061" s="1">
        <v>53703.246350616057</v>
      </c>
      <c r="AG7061" s="1">
        <v>259418</v>
      </c>
      <c r="AH7061" s="1">
        <v>36948.803982334459</v>
      </c>
      <c r="AI7061" s="1">
        <v>4413.4305210956172</v>
      </c>
      <c r="AJ7061" s="1">
        <v>50492.661024292633</v>
      </c>
      <c r="AK7061" s="1">
        <v>2114</v>
      </c>
      <c r="AL7061" s="1">
        <v>1011719.3125</v>
      </c>
      <c r="AM7061" s="1">
        <v>843382.9375</v>
      </c>
      <c r="AN7061" s="1">
        <v>168336.21875</v>
      </c>
      <c r="AO7061" t="s">
        <v>19871</v>
      </c>
    </row>
    <row r="7062" spans="1:41" x14ac:dyDescent="0.25">
      <c r="A7062" s="1">
        <v>2025</v>
      </c>
      <c r="B7062" t="s">
        <v>5570</v>
      </c>
      <c r="C7062" t="s">
        <v>7148</v>
      </c>
      <c r="D7062" t="s">
        <v>7250</v>
      </c>
      <c r="E7062" t="s">
        <v>8079</v>
      </c>
      <c r="F7062" t="s">
        <v>10139</v>
      </c>
      <c r="G7062" t="s">
        <v>12288</v>
      </c>
      <c r="H7062" t="s">
        <v>12764</v>
      </c>
      <c r="I7062" s="1">
        <v>11064.584791890011</v>
      </c>
      <c r="J7062" s="1">
        <v>29709.222102462281</v>
      </c>
      <c r="K7062" s="1">
        <v>1275.6966137112979</v>
      </c>
      <c r="L7062" s="1">
        <v>2866.054594838693</v>
      </c>
      <c r="M7062" s="1">
        <v>13598.278775912289</v>
      </c>
      <c r="N7062" s="1">
        <v>13300.05322</v>
      </c>
      <c r="O7062" s="1">
        <v>12872.44547031094</v>
      </c>
      <c r="P7062" s="1">
        <v>8785.643</v>
      </c>
      <c r="Q7062" s="1">
        <v>3393.2096842970209</v>
      </c>
      <c r="R7062" s="1">
        <v>6924.320765973057</v>
      </c>
      <c r="S7062" s="1">
        <v>24305.845812109459</v>
      </c>
      <c r="T7062" s="1">
        <v>11686.27533796641</v>
      </c>
      <c r="U7062" s="1">
        <v>1871.628473649193</v>
      </c>
      <c r="V7062" s="1">
        <v>6492</v>
      </c>
      <c r="W7062" s="1">
        <v>4159.0609829219366</v>
      </c>
      <c r="X7062" s="1">
        <v>15701.98999224117</v>
      </c>
      <c r="Y7062" s="1">
        <v>60127.833639999997</v>
      </c>
      <c r="Z7062" s="1">
        <v>15827.49997768024</v>
      </c>
      <c r="AA7062" s="1">
        <v>269791.57910120703</v>
      </c>
      <c r="AB7062" s="1">
        <v>1009</v>
      </c>
      <c r="AC7062" s="1">
        <v>11116.19074</v>
      </c>
      <c r="AD7062" s="1">
        <v>17514.10245628453</v>
      </c>
      <c r="AE7062" s="1">
        <v>18766.975473320461</v>
      </c>
      <c r="AF7062" s="1">
        <v>40903.609467326227</v>
      </c>
      <c r="AG7062" s="1">
        <v>195523</v>
      </c>
      <c r="AH7062" s="1">
        <v>37695.948581267228</v>
      </c>
      <c r="AI7062" s="1">
        <v>4614.3789466638918</v>
      </c>
      <c r="AJ7062" s="1">
        <v>48396.823852883812</v>
      </c>
      <c r="AK7062" s="1">
        <v>2051.4584101968671</v>
      </c>
      <c r="AL7062" s="1">
        <v>891344.75</v>
      </c>
      <c r="AM7062" s="1">
        <v>744860.1875</v>
      </c>
      <c r="AN7062" s="1">
        <v>146484.46875</v>
      </c>
      <c r="AO7062" t="s">
        <v>19872</v>
      </c>
    </row>
    <row r="7063" spans="1:41" x14ac:dyDescent="0.25">
      <c r="A7063" s="1">
        <v>2025</v>
      </c>
      <c r="B7063" t="s">
        <v>5571</v>
      </c>
      <c r="C7063" t="s">
        <v>7148</v>
      </c>
      <c r="D7063" t="s">
        <v>7250</v>
      </c>
      <c r="E7063" t="s">
        <v>8079</v>
      </c>
      <c r="F7063" t="s">
        <v>10139</v>
      </c>
      <c r="G7063" t="s">
        <v>12288</v>
      </c>
      <c r="H7063" t="s">
        <v>12764</v>
      </c>
      <c r="I7063" s="1">
        <v>8837.7095449619883</v>
      </c>
      <c r="J7063" s="1">
        <v>12515.5</v>
      </c>
      <c r="K7063" s="1">
        <v>1209.8190696298129</v>
      </c>
      <c r="L7063" s="1">
        <v>3676.3631999999998</v>
      </c>
      <c r="M7063" s="1">
        <v>23546.339474822511</v>
      </c>
      <c r="N7063" s="1">
        <v>14861.30952164508</v>
      </c>
      <c r="O7063" s="1">
        <v>9773.3228888046724</v>
      </c>
      <c r="P7063" s="1">
        <v>9305.5542415999989</v>
      </c>
      <c r="Q7063" s="1">
        <v>3187.9466872770622</v>
      </c>
      <c r="R7063" s="1">
        <v>7740.1395568155158</v>
      </c>
      <c r="S7063" s="1">
        <v>24307.753652297572</v>
      </c>
      <c r="T7063" s="1">
        <v>12291.44223548803</v>
      </c>
      <c r="U7063" s="1">
        <v>1882.987851121314</v>
      </c>
      <c r="V7063" s="1">
        <v>3333</v>
      </c>
      <c r="W7063" s="1">
        <v>3239.3298742704001</v>
      </c>
      <c r="X7063" s="1">
        <v>15770.412949621779</v>
      </c>
      <c r="Y7063" s="1">
        <v>62341.403539999999</v>
      </c>
      <c r="Z7063" s="1">
        <v>15836.160298328119</v>
      </c>
      <c r="AA7063" s="1">
        <v>198294.62229183249</v>
      </c>
      <c r="AB7063" s="1">
        <v>1000</v>
      </c>
      <c r="AC7063" s="1">
        <v>11800.4899</v>
      </c>
      <c r="AD7063" s="1">
        <v>19634.446878871699</v>
      </c>
      <c r="AE7063" s="1">
        <v>24629.62637990632</v>
      </c>
      <c r="AF7063" s="1">
        <v>37882.73884008325</v>
      </c>
      <c r="AG7063" s="1">
        <v>209594.99068222899</v>
      </c>
      <c r="AH7063" s="1">
        <v>35063.685241512387</v>
      </c>
      <c r="AI7063" s="1">
        <v>4504.695881499998</v>
      </c>
      <c r="AJ7063" s="1">
        <v>65974.648618274587</v>
      </c>
      <c r="AK7063" s="1">
        <v>2357.6761313994948</v>
      </c>
      <c r="AL7063" s="1">
        <v>844394.0625</v>
      </c>
      <c r="AM7063" s="1">
        <v>691695.1875</v>
      </c>
      <c r="AN7063" s="1">
        <v>152698.921875</v>
      </c>
      <c r="AO7063" t="s">
        <v>19873</v>
      </c>
    </row>
    <row r="7064" spans="1:41" x14ac:dyDescent="0.25">
      <c r="A7064" s="1">
        <v>2025</v>
      </c>
      <c r="B7064" t="s">
        <v>5572</v>
      </c>
      <c r="C7064" t="s">
        <v>7148</v>
      </c>
      <c r="D7064" t="s">
        <v>7250</v>
      </c>
      <c r="E7064" t="s">
        <v>8079</v>
      </c>
      <c r="F7064" t="s">
        <v>10139</v>
      </c>
      <c r="G7064" t="s">
        <v>12288</v>
      </c>
      <c r="H7064" t="s">
        <v>12764</v>
      </c>
      <c r="I7064" s="1">
        <v>16243.76673546394</v>
      </c>
      <c r="J7064" s="1">
        <v>70411.395757142061</v>
      </c>
      <c r="K7064" s="1">
        <v>2013.241689907805</v>
      </c>
      <c r="L7064" s="1">
        <v>3322.078009197091</v>
      </c>
      <c r="M7064" s="1">
        <v>34400.044729840003</v>
      </c>
      <c r="N7064" s="1">
        <v>14676.093299587499</v>
      </c>
      <c r="O7064" s="1">
        <v>10294.88394317002</v>
      </c>
      <c r="P7064" s="1">
        <v>13617.966625857091</v>
      </c>
      <c r="Q7064" s="1">
        <v>5116.2053402704232</v>
      </c>
      <c r="R7064" s="1">
        <v>8643.7936379270723</v>
      </c>
      <c r="S7064" s="1">
        <v>24014.416605839509</v>
      </c>
      <c r="T7064" s="1">
        <v>13251.640665325411</v>
      </c>
      <c r="U7064" s="1">
        <v>1560.281652594</v>
      </c>
      <c r="V7064" s="1">
        <v>12683</v>
      </c>
      <c r="W7064" s="1">
        <v>6389.3156081183997</v>
      </c>
      <c r="X7064" s="1">
        <v>22069</v>
      </c>
      <c r="Y7064" s="1">
        <v>87321.695886073925</v>
      </c>
      <c r="Z7064" s="1">
        <v>17757.339040821211</v>
      </c>
      <c r="AA7064" s="1">
        <v>264578</v>
      </c>
      <c r="AB7064" s="1">
        <v>2204</v>
      </c>
      <c r="AC7064" s="1">
        <v>14686.28737</v>
      </c>
      <c r="AD7064" s="1">
        <v>19617.8389414761</v>
      </c>
      <c r="AE7064" s="1">
        <v>17440.954298739631</v>
      </c>
      <c r="AF7064" s="1">
        <v>54554.97525239196</v>
      </c>
      <c r="AG7064" s="1">
        <v>281755</v>
      </c>
      <c r="AH7064" s="1">
        <v>43879.215609305829</v>
      </c>
      <c r="AI7064" s="1">
        <v>6030.4893470784</v>
      </c>
      <c r="AJ7064" s="1">
        <v>51697.851442175088</v>
      </c>
      <c r="AK7064" s="1">
        <v>2404</v>
      </c>
      <c r="AL7064" s="1">
        <v>1122634.875</v>
      </c>
      <c r="AM7064" s="1">
        <v>936066.75</v>
      </c>
      <c r="AN7064" s="1">
        <v>186568.078125</v>
      </c>
      <c r="AO7064" t="s">
        <v>19874</v>
      </c>
    </row>
    <row r="7065" spans="1:41" x14ac:dyDescent="0.25">
      <c r="A7065" s="1">
        <v>2025</v>
      </c>
      <c r="B7065" t="s">
        <v>5573</v>
      </c>
      <c r="C7065" t="s">
        <v>7148</v>
      </c>
      <c r="D7065" t="s">
        <v>7250</v>
      </c>
      <c r="E7065" t="s">
        <v>8079</v>
      </c>
      <c r="F7065" t="s">
        <v>10139</v>
      </c>
      <c r="G7065" t="s">
        <v>12288</v>
      </c>
      <c r="H7065" t="s">
        <v>12764</v>
      </c>
      <c r="I7065" s="1">
        <v>13986.480480800001</v>
      </c>
      <c r="J7065" s="1">
        <v>85059.827336029586</v>
      </c>
      <c r="K7065" s="1">
        <v>1922.706439879782</v>
      </c>
      <c r="L7065" s="1">
        <v>3910.538912920174</v>
      </c>
      <c r="M7065" s="1">
        <v>40913.449150820401</v>
      </c>
      <c r="N7065" s="1">
        <v>13127.004409652111</v>
      </c>
      <c r="O7065" s="1">
        <v>9103.4741885041567</v>
      </c>
      <c r="P7065" s="1">
        <v>16832.245715506189</v>
      </c>
      <c r="Q7065" s="1">
        <v>4584.5652385695957</v>
      </c>
      <c r="R7065" s="1">
        <v>8294.8199842567301</v>
      </c>
      <c r="S7065" s="1">
        <v>22827.63052455146</v>
      </c>
      <c r="T7065" s="1">
        <v>13777.94374418293</v>
      </c>
      <c r="U7065" s="1">
        <v>1578.5962831700001</v>
      </c>
      <c r="V7065" s="1">
        <v>15489</v>
      </c>
      <c r="W7065" s="1">
        <v>10469.01549011136</v>
      </c>
      <c r="X7065" s="1">
        <v>27733.11253739176</v>
      </c>
      <c r="Y7065" s="1">
        <v>78386.192068578908</v>
      </c>
      <c r="Z7065" s="1">
        <v>15600.835527681869</v>
      </c>
      <c r="AA7065" s="1">
        <v>264275</v>
      </c>
      <c r="AB7065" s="1">
        <v>2246</v>
      </c>
      <c r="AC7065" s="1">
        <v>14345.473416479999</v>
      </c>
      <c r="AD7065" s="1">
        <v>19016.933105896511</v>
      </c>
      <c r="AE7065" s="1">
        <v>17057.795457397919</v>
      </c>
      <c r="AF7065" s="1">
        <v>55668.812569704758</v>
      </c>
      <c r="AG7065" s="1">
        <v>280236</v>
      </c>
      <c r="AH7065" s="1">
        <v>51009.990003646133</v>
      </c>
      <c r="AI7065" s="1">
        <v>32876.711995680002</v>
      </c>
      <c r="AJ7065" s="1">
        <v>52536.547701556257</v>
      </c>
      <c r="AK7065" s="1">
        <v>2776</v>
      </c>
      <c r="AL7065" s="1">
        <v>1175642.625</v>
      </c>
      <c r="AM7065" s="1">
        <v>940969.75</v>
      </c>
      <c r="AN7065" s="1">
        <v>234672.96875</v>
      </c>
      <c r="AO7065" t="s">
        <v>19875</v>
      </c>
    </row>
    <row r="7066" spans="1:41" x14ac:dyDescent="0.25">
      <c r="A7066" s="1">
        <v>2025</v>
      </c>
      <c r="B7066" t="s">
        <v>5574</v>
      </c>
      <c r="C7066" t="s">
        <v>7148</v>
      </c>
      <c r="D7066" t="s">
        <v>7250</v>
      </c>
      <c r="E7066" t="s">
        <v>8079</v>
      </c>
      <c r="F7066" t="s">
        <v>10139</v>
      </c>
      <c r="G7066" t="s">
        <v>12288</v>
      </c>
      <c r="H7066" t="s">
        <v>12764</v>
      </c>
      <c r="I7066" s="1">
        <v>16375</v>
      </c>
      <c r="J7066" s="1">
        <v>85171.762608558507</v>
      </c>
      <c r="K7066" s="1">
        <v>1834.012958772448</v>
      </c>
      <c r="L7066" s="1">
        <v>4130.1953355936002</v>
      </c>
      <c r="M7066" s="1">
        <v>51826.851120216234</v>
      </c>
      <c r="N7066" s="1">
        <v>12780.61319255552</v>
      </c>
      <c r="O7066" s="1">
        <v>10080.53814681792</v>
      </c>
      <c r="P7066" s="1">
        <v>16836.259425878368</v>
      </c>
      <c r="Q7066" s="1">
        <v>4787</v>
      </c>
      <c r="R7066" s="1">
        <v>8779.0485934689859</v>
      </c>
      <c r="S7066" s="1">
        <v>25511.156357163749</v>
      </c>
      <c r="T7066" s="1">
        <v>17168.21682833575</v>
      </c>
      <c r="U7066" s="1">
        <v>1717.511767</v>
      </c>
      <c r="V7066" s="1">
        <v>10605</v>
      </c>
      <c r="W7066" s="1">
        <v>12935.854335458749</v>
      </c>
      <c r="X7066" s="1">
        <v>28888.415792762411</v>
      </c>
      <c r="Y7066" s="1">
        <v>80682.029565172692</v>
      </c>
      <c r="Z7066" s="1">
        <v>15347.018701163861</v>
      </c>
      <c r="AA7066" s="1">
        <v>241156</v>
      </c>
      <c r="AB7066" s="1">
        <v>3038.303375362631</v>
      </c>
      <c r="AC7066" s="1">
        <v>14821.26229876276</v>
      </c>
      <c r="AD7066" s="1">
        <v>22002.832292026091</v>
      </c>
      <c r="AE7066" s="1">
        <v>16511.552405853061</v>
      </c>
      <c r="AF7066" s="1">
        <v>54359.733900175394</v>
      </c>
      <c r="AG7066" s="1">
        <v>258912</v>
      </c>
      <c r="AH7066" s="1">
        <v>47206.666950990599</v>
      </c>
      <c r="AI7066" s="1">
        <v>42712.560791999989</v>
      </c>
      <c r="AJ7066" s="1">
        <v>50822.789564945597</v>
      </c>
      <c r="AK7066" s="1">
        <v>2770</v>
      </c>
      <c r="AL7066" s="1">
        <v>1159770.125</v>
      </c>
      <c r="AM7066" s="1">
        <v>893794.8125</v>
      </c>
      <c r="AN7066" s="1">
        <v>265975.40625</v>
      </c>
      <c r="AO7066" t="s">
        <v>19876</v>
      </c>
    </row>
    <row r="7067" spans="1:41" x14ac:dyDescent="0.25">
      <c r="A7067" s="1">
        <v>2025</v>
      </c>
      <c r="B7067" t="s">
        <v>5575</v>
      </c>
      <c r="C7067" t="s">
        <v>7148</v>
      </c>
      <c r="D7067" t="s">
        <v>7250</v>
      </c>
      <c r="E7067" t="s">
        <v>8080</v>
      </c>
      <c r="F7067" t="s">
        <v>10140</v>
      </c>
      <c r="G7067" t="s">
        <v>12289</v>
      </c>
      <c r="H7067" t="s">
        <v>12764</v>
      </c>
      <c r="I7067" s="1">
        <v>1048.3922692548131</v>
      </c>
      <c r="J7067" s="1">
        <v>1656.9273104760027</v>
      </c>
      <c r="K7067" s="1"/>
      <c r="L7067" s="1"/>
      <c r="M7067" s="1">
        <v>314.51768077644391</v>
      </c>
      <c r="N7067" s="1">
        <v>0</v>
      </c>
      <c r="O7067" s="1">
        <v>52.419613462740656</v>
      </c>
      <c r="P7067" s="1">
        <v>0</v>
      </c>
      <c r="Q7067" s="1">
        <v>6.1416559277204454</v>
      </c>
      <c r="R7067" s="1">
        <v>53.786716981848933</v>
      </c>
      <c r="S7067" s="1">
        <v>0</v>
      </c>
      <c r="T7067" s="1">
        <v>104.83922692548131</v>
      </c>
      <c r="U7067" s="1">
        <v>0</v>
      </c>
      <c r="V7067" s="1">
        <v>524.19613462740654</v>
      </c>
      <c r="W7067" s="1">
        <v>0</v>
      </c>
      <c r="X7067" s="1">
        <v>529.43809597368056</v>
      </c>
      <c r="Y7067" s="1">
        <v>1455.1684697256806</v>
      </c>
      <c r="Z7067" s="1">
        <v>19.716028112198138</v>
      </c>
      <c r="AA7067" s="1">
        <v>2754.1264913323939</v>
      </c>
      <c r="AB7067" s="1">
        <v>0</v>
      </c>
      <c r="AC7067" s="1">
        <v>12.580707231057756</v>
      </c>
      <c r="AD7067" s="1">
        <v>58.653045234083059</v>
      </c>
      <c r="AE7067" s="1"/>
      <c r="AF7067" s="1">
        <v>1181.1187305424723</v>
      </c>
      <c r="AG7067" s="1">
        <v>32217.094434200408</v>
      </c>
      <c r="AH7067" s="1">
        <v>1572.5884038822196</v>
      </c>
      <c r="AI7067" s="1">
        <v>186.61382392735672</v>
      </c>
      <c r="AJ7067" s="1">
        <v>1964.7849569372247</v>
      </c>
      <c r="AK7067" s="1"/>
      <c r="AL7067" s="1">
        <v>45713.10546875</v>
      </c>
      <c r="AM7067" s="1">
        <v>42894.03515625</v>
      </c>
      <c r="AN7067" s="1">
        <v>2819.06982421875</v>
      </c>
      <c r="AO7067" t="s">
        <v>19877</v>
      </c>
    </row>
    <row r="7068" spans="1:41" x14ac:dyDescent="0.25">
      <c r="A7068" s="1">
        <v>2025</v>
      </c>
      <c r="B7068" t="s">
        <v>5576</v>
      </c>
      <c r="C7068" t="s">
        <v>7148</v>
      </c>
      <c r="D7068" t="s">
        <v>7250</v>
      </c>
      <c r="E7068" t="s">
        <v>8080</v>
      </c>
      <c r="F7068" t="s">
        <v>10140</v>
      </c>
      <c r="G7068" t="s">
        <v>12289</v>
      </c>
      <c r="H7068" t="s">
        <v>12764</v>
      </c>
      <c r="I7068" s="1">
        <v>499.69808283256918</v>
      </c>
      <c r="J7068" s="1">
        <v>1954.3060426311399</v>
      </c>
      <c r="K7068" s="1">
        <v>0</v>
      </c>
      <c r="L7068" s="1">
        <v>0</v>
      </c>
      <c r="M7068" s="1">
        <v>305.81522669353234</v>
      </c>
      <c r="N7068" s="1">
        <v>0</v>
      </c>
      <c r="O7068" s="1">
        <v>50.969204448922056</v>
      </c>
      <c r="P7068" s="1">
        <v>0</v>
      </c>
      <c r="Q7068" s="1">
        <v>5.7938098019266642</v>
      </c>
      <c r="R7068" s="1">
        <v>27.138043216784059</v>
      </c>
      <c r="S7068" s="1">
        <v>0</v>
      </c>
      <c r="T7068" s="1">
        <v>96.841488452951907</v>
      </c>
      <c r="U7068" s="1">
        <v>0</v>
      </c>
      <c r="V7068" s="1">
        <v>509.69204448922051</v>
      </c>
      <c r="W7068" s="1">
        <v>0</v>
      </c>
      <c r="X7068" s="1">
        <v>963.31796408462685</v>
      </c>
      <c r="Y7068" s="1">
        <v>960.90107116375782</v>
      </c>
      <c r="Z7068" s="1">
        <v>20.252491088167513</v>
      </c>
      <c r="AA7068" s="1">
        <v>3060.1910351132801</v>
      </c>
      <c r="AB7068" s="1">
        <v>0</v>
      </c>
      <c r="AC7068" s="1">
        <v>12.11028297706388</v>
      </c>
      <c r="AD7068" s="1">
        <v>117.36751760790085</v>
      </c>
      <c r="AE7068" s="1">
        <v>0</v>
      </c>
      <c r="AF7068" s="1">
        <v>1075.6744783718307</v>
      </c>
      <c r="AG7068" s="1">
        <v>42424.727015104763</v>
      </c>
      <c r="AH7068" s="1">
        <v>4165.5587745255225</v>
      </c>
      <c r="AI7068" s="1">
        <v>181.45036783816252</v>
      </c>
      <c r="AJ7068" s="1">
        <v>1910.3257827455986</v>
      </c>
      <c r="AK7068" s="1">
        <v>0</v>
      </c>
      <c r="AL7068" s="1">
        <v>58342.12890625</v>
      </c>
      <c r="AM7068" s="1">
        <v>52460.80859375</v>
      </c>
      <c r="AN7068" s="1">
        <v>5881.3203125</v>
      </c>
      <c r="AO7068" t="s">
        <v>19878</v>
      </c>
    </row>
    <row r="7069" spans="1:41" x14ac:dyDescent="0.25">
      <c r="A7069" s="1">
        <v>2025</v>
      </c>
      <c r="B7069" t="s">
        <v>5577</v>
      </c>
      <c r="C7069" t="s">
        <v>7148</v>
      </c>
      <c r="D7069" t="s">
        <v>7250</v>
      </c>
      <c r="E7069" t="s">
        <v>8080</v>
      </c>
      <c r="F7069" t="s">
        <v>10140</v>
      </c>
      <c r="G7069" t="s">
        <v>12289</v>
      </c>
      <c r="H7069" t="s">
        <v>12764</v>
      </c>
      <c r="I7069" s="1">
        <v>0</v>
      </c>
      <c r="J7069" s="1">
        <v>1060.6284459077046</v>
      </c>
      <c r="K7069" s="1">
        <v>94.421720486856259</v>
      </c>
      <c r="L7069" s="1">
        <v>153.43529579114141</v>
      </c>
      <c r="M7069" s="1">
        <v>211.71120140412302</v>
      </c>
      <c r="N7069" s="1">
        <v>0</v>
      </c>
      <c r="O7069" s="1">
        <v>64.914932834713682</v>
      </c>
      <c r="P7069" s="1">
        <v>0</v>
      </c>
      <c r="Q7069" s="1">
        <v>6.392489659920793</v>
      </c>
      <c r="R7069" s="1">
        <v>31.759925957260187</v>
      </c>
      <c r="S7069" s="1">
        <v>0</v>
      </c>
      <c r="T7069" s="1">
        <v>236.05430121714065</v>
      </c>
      <c r="U7069" s="1"/>
      <c r="V7069" s="1">
        <v>0</v>
      </c>
      <c r="W7069" s="1">
        <v>0</v>
      </c>
      <c r="X7069" s="1">
        <v>60.60684867515721</v>
      </c>
      <c r="Y7069" s="1">
        <v>1593.3665332156993</v>
      </c>
      <c r="Z7069" s="1">
        <v>409.17652572979159</v>
      </c>
      <c r="AA7069" s="1">
        <v>3005.4979382883803</v>
      </c>
      <c r="AB7069" s="1"/>
      <c r="AC7069" s="1">
        <v>12.640707830177883</v>
      </c>
      <c r="AD7069" s="1">
        <v>61.277159012231628</v>
      </c>
      <c r="AE7069" s="1"/>
      <c r="AF7069" s="1">
        <v>1219.0547293476702</v>
      </c>
      <c r="AG7069" s="1">
        <v>15570.900344533622</v>
      </c>
      <c r="AH7069" s="1">
        <v>2237.1057082003067</v>
      </c>
      <c r="AI7069" s="1">
        <v>114.48633609031322</v>
      </c>
      <c r="AJ7069" s="1">
        <v>1314.8224577794733</v>
      </c>
      <c r="AK7069" s="1"/>
      <c r="AL7069" s="1">
        <v>27458.251953125</v>
      </c>
      <c r="AM7069" s="1">
        <v>24377.673828125</v>
      </c>
      <c r="AN7069" s="1">
        <v>3080.578125</v>
      </c>
      <c r="AO7069" t="s">
        <v>19879</v>
      </c>
    </row>
    <row r="7070" spans="1:41" x14ac:dyDescent="0.25">
      <c r="A7070" s="1">
        <v>2025</v>
      </c>
      <c r="B7070" t="s">
        <v>5578</v>
      </c>
      <c r="C7070" t="s">
        <v>7148</v>
      </c>
      <c r="D7070" t="s">
        <v>7250</v>
      </c>
      <c r="E7070" t="s">
        <v>8080</v>
      </c>
      <c r="F7070" t="s">
        <v>10140</v>
      </c>
      <c r="G7070" t="s">
        <v>12289</v>
      </c>
      <c r="H7070" t="s">
        <v>12764</v>
      </c>
      <c r="I7070" s="1">
        <v>1108.6365221680176</v>
      </c>
      <c r="J7070" s="1">
        <v>88.690921773441417</v>
      </c>
      <c r="K7070" s="1"/>
      <c r="L7070" s="1">
        <v>121.95001743848194</v>
      </c>
      <c r="M7070" s="1">
        <v>332.5909566504053</v>
      </c>
      <c r="N7070" s="1">
        <v>0</v>
      </c>
      <c r="O7070" s="1">
        <v>55.431826108400884</v>
      </c>
      <c r="P7070" s="1">
        <v>0</v>
      </c>
      <c r="Q7070" s="1">
        <v>7.2456333501150292</v>
      </c>
      <c r="R7070" s="1">
        <v>62.286525724965735</v>
      </c>
      <c r="S7070" s="1">
        <v>0</v>
      </c>
      <c r="T7070" s="1">
        <v>221.72730443360354</v>
      </c>
      <c r="U7070" s="1">
        <v>0</v>
      </c>
      <c r="V7070" s="1">
        <v>1441.2274788184229</v>
      </c>
      <c r="W7070" s="1">
        <v>0</v>
      </c>
      <c r="X7070" s="1">
        <v>112.00096988219897</v>
      </c>
      <c r="Y7070" s="1">
        <v>1607.5229571436255</v>
      </c>
      <c r="Z7070" s="1">
        <v>402.43505754699038</v>
      </c>
      <c r="AA7070" s="1">
        <v>2474.4767174790154</v>
      </c>
      <c r="AB7070" s="1"/>
      <c r="AC7070" s="1">
        <v>12.654176818599744</v>
      </c>
      <c r="AD7070" s="1">
        <v>59.644192069608415</v>
      </c>
      <c r="AE7070" s="1">
        <v>0</v>
      </c>
      <c r="AF7070" s="1">
        <v>975.60013950785549</v>
      </c>
      <c r="AG7070" s="1">
        <v>13610.730582656752</v>
      </c>
      <c r="AH7070" s="1">
        <v>1108.6365221680176</v>
      </c>
      <c r="AI7070" s="1">
        <v>107.53774265029772</v>
      </c>
      <c r="AJ7070" s="1">
        <v>1511.0715797150081</v>
      </c>
      <c r="AK7070" s="1"/>
      <c r="AL7070" s="1">
        <v>25422.09765625</v>
      </c>
      <c r="AM7070" s="1">
        <v>23424.529296875</v>
      </c>
      <c r="AN7070" s="1">
        <v>1997.5694580078125</v>
      </c>
      <c r="AO7070" t="s">
        <v>19880</v>
      </c>
    </row>
    <row r="7071" spans="1:41" x14ac:dyDescent="0.25">
      <c r="A7071" s="1">
        <v>2025</v>
      </c>
      <c r="B7071" t="s">
        <v>5579</v>
      </c>
      <c r="C7071" t="s">
        <v>7148</v>
      </c>
      <c r="D7071" t="s">
        <v>7250</v>
      </c>
      <c r="E7071" t="s">
        <v>8080</v>
      </c>
      <c r="F7071" t="s">
        <v>10140</v>
      </c>
      <c r="G7071" t="s">
        <v>12289</v>
      </c>
      <c r="H7071" t="s">
        <v>12764</v>
      </c>
      <c r="I7071" s="1">
        <v>1045.678375</v>
      </c>
      <c r="J7071" s="1">
        <v>1952.145930177202</v>
      </c>
      <c r="K7071" s="1">
        <v>0</v>
      </c>
      <c r="L7071" s="1">
        <v>0</v>
      </c>
      <c r="M7071" s="1">
        <v>300</v>
      </c>
      <c r="N7071" s="1">
        <v>0</v>
      </c>
      <c r="O7071" s="1">
        <v>50</v>
      </c>
      <c r="P7071" s="1">
        <v>0</v>
      </c>
      <c r="Q7071" s="1">
        <v>6</v>
      </c>
      <c r="R7071" s="1">
        <v>26.622</v>
      </c>
      <c r="S7071" s="1">
        <v>0</v>
      </c>
      <c r="T7071" s="1">
        <v>400</v>
      </c>
      <c r="U7071" s="1">
        <v>0</v>
      </c>
      <c r="V7071" s="1">
        <v>500</v>
      </c>
      <c r="W7071" s="1">
        <v>0</v>
      </c>
      <c r="X7071" s="1">
        <v>105</v>
      </c>
      <c r="Y7071" s="1">
        <v>1566</v>
      </c>
      <c r="Z7071" s="1">
        <v>1086.0115876121081</v>
      </c>
      <c r="AA7071" s="1">
        <v>2221</v>
      </c>
      <c r="AB7071" s="1">
        <v>0</v>
      </c>
      <c r="AC7071" s="1">
        <v>11.555999999999999</v>
      </c>
      <c r="AD7071" s="1">
        <v>117.6162808428362</v>
      </c>
      <c r="AE7071" s="1">
        <v>0</v>
      </c>
      <c r="AF7071" s="1">
        <v>1296</v>
      </c>
      <c r="AG7071" s="1">
        <v>30020</v>
      </c>
      <c r="AH7071" s="1">
        <v>4401</v>
      </c>
      <c r="AI7071" s="1">
        <v>178</v>
      </c>
      <c r="AJ7071" s="1">
        <v>700</v>
      </c>
      <c r="AK7071" s="1">
        <v>0</v>
      </c>
      <c r="AL7071" s="1">
        <v>45982.62890625</v>
      </c>
      <c r="AM7071" s="1">
        <v>40431.015625</v>
      </c>
      <c r="AN7071" s="1">
        <v>5551.6162109375</v>
      </c>
      <c r="AO7071" t="s">
        <v>19881</v>
      </c>
    </row>
    <row r="7072" spans="1:41" x14ac:dyDescent="0.25">
      <c r="A7072" s="1">
        <v>2025</v>
      </c>
      <c r="B7072" t="s">
        <v>5580</v>
      </c>
      <c r="C7072" t="s">
        <v>7148</v>
      </c>
      <c r="D7072" t="s">
        <v>7250</v>
      </c>
      <c r="E7072" t="s">
        <v>8080</v>
      </c>
      <c r="F7072" t="s">
        <v>10140</v>
      </c>
      <c r="G7072" t="s">
        <v>12289</v>
      </c>
      <c r="H7072" t="s">
        <v>12764</v>
      </c>
      <c r="I7072" s="1">
        <v>1144.4366612566348</v>
      </c>
      <c r="J7072" s="1">
        <v>0</v>
      </c>
      <c r="K7072" s="1">
        <v>91.554932900530787</v>
      </c>
      <c r="L7072" s="1">
        <v>125.88803273822984</v>
      </c>
      <c r="M7072" s="1">
        <v>205.99859902619428</v>
      </c>
      <c r="N7072" s="1">
        <v>0</v>
      </c>
      <c r="O7072" s="1">
        <v>64.088453030371554</v>
      </c>
      <c r="P7072" s="1">
        <v>0</v>
      </c>
      <c r="Q7072" s="1">
        <v>6.4026615986557909</v>
      </c>
      <c r="R7072" s="1">
        <v>30.795646117754789</v>
      </c>
      <c r="S7072" s="1">
        <v>0</v>
      </c>
      <c r="T7072" s="1">
        <v>228.88733225132697</v>
      </c>
      <c r="U7072" s="1">
        <v>0</v>
      </c>
      <c r="V7072" s="1">
        <v>892.66059578017519</v>
      </c>
      <c r="W7072" s="1">
        <v>0</v>
      </c>
      <c r="X7072" s="1">
        <v>113.3506961792957</v>
      </c>
      <c r="Y7072" s="1">
        <v>1659.4331588221205</v>
      </c>
      <c r="Z7072" s="1">
        <v>409.8276208074447</v>
      </c>
      <c r="AA7072" s="1">
        <v>3451.3265306944036</v>
      </c>
      <c r="AB7072" s="1">
        <v>0</v>
      </c>
      <c r="AC7072" s="1">
        <v>12.440770391689437</v>
      </c>
      <c r="AD7072" s="1">
        <v>61.570224929994893</v>
      </c>
      <c r="AE7072" s="1"/>
      <c r="AF7072" s="1">
        <v>523.67594198530651</v>
      </c>
      <c r="AG7072" s="1">
        <v>11189.157237106119</v>
      </c>
      <c r="AH7072" s="1">
        <v>1144.4366612566348</v>
      </c>
      <c r="AI7072" s="1">
        <v>111.01035614189358</v>
      </c>
      <c r="AJ7072" s="1">
        <v>1559.8671692927933</v>
      </c>
      <c r="AK7072" s="1"/>
      <c r="AL7072" s="1">
        <v>23026.810546875</v>
      </c>
      <c r="AM7072" s="1">
        <v>21005.912109375</v>
      </c>
      <c r="AN7072" s="1">
        <v>2020.8973388671875</v>
      </c>
      <c r="AO7072" t="s">
        <v>19882</v>
      </c>
    </row>
    <row r="7073" spans="1:41" x14ac:dyDescent="0.25">
      <c r="A7073" s="1">
        <v>2025</v>
      </c>
      <c r="B7073" t="s">
        <v>5581</v>
      </c>
      <c r="C7073" t="s">
        <v>7148</v>
      </c>
      <c r="D7073" t="s">
        <v>7250</v>
      </c>
      <c r="E7073" t="s">
        <v>8080</v>
      </c>
      <c r="F7073" t="s">
        <v>10140</v>
      </c>
      <c r="G7073" t="s">
        <v>12289</v>
      </c>
      <c r="H7073" t="s">
        <v>12764</v>
      </c>
      <c r="I7073" s="1">
        <v>1078.0294489667867</v>
      </c>
      <c r="J7073" s="1">
        <v>1393.4796769865986</v>
      </c>
      <c r="K7073" s="1"/>
      <c r="L7073" s="1">
        <v>118.58323938634653</v>
      </c>
      <c r="M7073" s="1">
        <v>323.40883469003597</v>
      </c>
      <c r="N7073" s="1">
        <v>0</v>
      </c>
      <c r="O7073" s="1">
        <v>53.901472448339334</v>
      </c>
      <c r="P7073" s="1">
        <v>0</v>
      </c>
      <c r="Q7073" s="1">
        <v>6.1564239142232626</v>
      </c>
      <c r="R7073" s="1">
        <v>52.832067234964285</v>
      </c>
      <c r="S7073" s="1">
        <v>0</v>
      </c>
      <c r="T7073" s="1">
        <v>107.80294489667867</v>
      </c>
      <c r="U7073" s="1">
        <v>0</v>
      </c>
      <c r="V7073" s="1">
        <v>539.01472448339337</v>
      </c>
      <c r="W7073" s="1">
        <v>0</v>
      </c>
      <c r="X7073" s="1">
        <v>544.40487172822725</v>
      </c>
      <c r="Y7073" s="1">
        <v>1496.3048751658998</v>
      </c>
      <c r="Z7073" s="1">
        <v>57.711118525652985</v>
      </c>
      <c r="AA7073" s="1">
        <v>2434.190495767004</v>
      </c>
      <c r="AB7073" s="1">
        <v>0</v>
      </c>
      <c r="AC7073" s="1">
        <v>12.550925518712344</v>
      </c>
      <c r="AD7073" s="1">
        <v>58.213590244206479</v>
      </c>
      <c r="AE7073" s="1"/>
      <c r="AF7073" s="1">
        <v>937.88562060110439</v>
      </c>
      <c r="AG7073" s="1">
        <v>18055.915240744711</v>
      </c>
      <c r="AH7073" s="1">
        <v>1617.0441734501799</v>
      </c>
      <c r="AI7073" s="1">
        <v>104.5688565497783</v>
      </c>
      <c r="AJ7073" s="1">
        <v>1923.2045369567472</v>
      </c>
      <c r="AK7073" s="1"/>
      <c r="AL7073" s="1">
        <v>30915.205078125</v>
      </c>
      <c r="AM7073" s="1">
        <v>28105.859375</v>
      </c>
      <c r="AN7073" s="1">
        <v>2809.3447265625</v>
      </c>
      <c r="AO7073" t="s">
        <v>19883</v>
      </c>
    </row>
    <row r="7074" spans="1:41" x14ac:dyDescent="0.25">
      <c r="A7074" s="1">
        <v>2025</v>
      </c>
      <c r="B7074" t="s">
        <v>5581</v>
      </c>
      <c r="C7074" t="s">
        <v>7148</v>
      </c>
      <c r="D7074" t="s">
        <v>7250</v>
      </c>
      <c r="E7074" t="s">
        <v>8080</v>
      </c>
      <c r="F7074" t="s">
        <v>10140</v>
      </c>
      <c r="G7074" t="s">
        <v>12290</v>
      </c>
      <c r="H7074" t="s">
        <v>12764</v>
      </c>
      <c r="I7074" s="1">
        <v>1148.68566764928</v>
      </c>
      <c r="J7074" s="1">
        <v>1420.323184366574</v>
      </c>
      <c r="K7074" s="1">
        <v>0</v>
      </c>
      <c r="L7074" s="1">
        <v>126.56609597008951</v>
      </c>
      <c r="M7074" s="1">
        <v>337.84872577919998</v>
      </c>
      <c r="N7074" s="1">
        <v>0</v>
      </c>
      <c r="O7074" s="1">
        <v>56.308120963199997</v>
      </c>
      <c r="P7074" s="1">
        <v>0</v>
      </c>
      <c r="Q7074" s="1">
        <v>6.5009692644396324</v>
      </c>
      <c r="R7074" s="1">
        <v>55.102435656399372</v>
      </c>
      <c r="S7074" s="1">
        <v>0</v>
      </c>
      <c r="T7074" s="1">
        <v>114.6801</v>
      </c>
      <c r="U7074" s="1">
        <v>0</v>
      </c>
      <c r="V7074" s="1">
        <v>567</v>
      </c>
      <c r="W7074" s="1">
        <v>0</v>
      </c>
      <c r="X7074" s="1">
        <v>584.79</v>
      </c>
      <c r="Y7074" s="1">
        <v>1609.2243169471619</v>
      </c>
      <c r="Z7074" s="1">
        <v>60.76204417858105</v>
      </c>
      <c r="AA7074" s="1">
        <v>2654</v>
      </c>
      <c r="AB7074" s="1">
        <v>0</v>
      </c>
      <c r="AC7074" s="1">
        <v>13.111319999999999</v>
      </c>
      <c r="AD7074" s="1">
        <v>61.916128244086323</v>
      </c>
      <c r="AE7074" s="1">
        <v>0</v>
      </c>
      <c r="AF7074" s="1">
        <v>1001.022759036162</v>
      </c>
      <c r="AG7074" s="1">
        <v>19896</v>
      </c>
      <c r="AH7074" s="1">
        <v>1752.808520999869</v>
      </c>
      <c r="AI7074" s="1">
        <v>109.23775466860801</v>
      </c>
      <c r="AJ7074" s="1">
        <v>2090.240335708042</v>
      </c>
      <c r="AK7074" s="1"/>
      <c r="AL7074" s="1">
        <v>33666.12890625</v>
      </c>
      <c r="AM7074" s="1">
        <v>30648.5390625</v>
      </c>
      <c r="AN7074" s="1">
        <v>3017.58935546875</v>
      </c>
      <c r="AO7074" t="s">
        <v>19884</v>
      </c>
    </row>
    <row r="7075" spans="1:41" x14ac:dyDescent="0.25">
      <c r="A7075" s="1">
        <v>2025</v>
      </c>
      <c r="B7075" t="s">
        <v>5582</v>
      </c>
      <c r="C7075" t="s">
        <v>7148</v>
      </c>
      <c r="D7075" t="s">
        <v>7250</v>
      </c>
      <c r="E7075" t="s">
        <v>8080</v>
      </c>
      <c r="F7075" t="s">
        <v>10140</v>
      </c>
      <c r="G7075" t="s">
        <v>12290</v>
      </c>
      <c r="H7075" t="s">
        <v>12764</v>
      </c>
      <c r="I7075" s="1">
        <v>1171.6593810022659</v>
      </c>
      <c r="J7075" s="1">
        <v>94.19303602538136</v>
      </c>
      <c r="K7075" s="1"/>
      <c r="L7075" s="1">
        <v>128.84299999999999</v>
      </c>
      <c r="M7075" s="1">
        <v>344.60570029478401</v>
      </c>
      <c r="N7075" s="1">
        <v>0</v>
      </c>
      <c r="O7075" s="1">
        <v>57.321722344577772</v>
      </c>
      <c r="P7075" s="1">
        <v>0</v>
      </c>
      <c r="Q7075" s="1">
        <v>6.5356257034953869</v>
      </c>
      <c r="R7075" s="1">
        <v>64.266890286400582</v>
      </c>
      <c r="S7075" s="1">
        <v>0</v>
      </c>
      <c r="T7075" s="1">
        <v>234.33187620045311</v>
      </c>
      <c r="U7075" s="1">
        <v>0</v>
      </c>
      <c r="V7075" s="1">
        <v>1507</v>
      </c>
      <c r="W7075" s="1">
        <v>0</v>
      </c>
      <c r="X7075" s="1">
        <v>118.3679090665414</v>
      </c>
      <c r="Y7075" s="1">
        <v>1670.554261890175</v>
      </c>
      <c r="Z7075" s="1">
        <v>418</v>
      </c>
      <c r="AA7075" s="1">
        <v>2654</v>
      </c>
      <c r="AB7075" s="1"/>
      <c r="AC7075" s="1">
        <v>13.11131</v>
      </c>
      <c r="AD7075" s="1">
        <v>61.920053293856917</v>
      </c>
      <c r="AE7075" s="1">
        <v>0</v>
      </c>
      <c r="AF7075" s="1">
        <v>1031.0602552819939</v>
      </c>
      <c r="AG7075" s="1">
        <v>14394</v>
      </c>
      <c r="AH7075" s="1">
        <v>1195</v>
      </c>
      <c r="AI7075" s="1">
        <v>111.42250976198019</v>
      </c>
      <c r="AJ7075" s="1">
        <v>1596.9717363060879</v>
      </c>
      <c r="AK7075" s="1"/>
      <c r="AL7075" s="1">
        <v>26873.166015625</v>
      </c>
      <c r="AM7075" s="1">
        <v>24750.1953125</v>
      </c>
      <c r="AN7075" s="1">
        <v>2122.9697265625</v>
      </c>
      <c r="AO7075" t="s">
        <v>19885</v>
      </c>
    </row>
    <row r="7076" spans="1:41" x14ac:dyDescent="0.25">
      <c r="A7076" s="1">
        <v>2025</v>
      </c>
      <c r="B7076" t="s">
        <v>5583</v>
      </c>
      <c r="C7076" t="s">
        <v>7148</v>
      </c>
      <c r="D7076" t="s">
        <v>7250</v>
      </c>
      <c r="E7076" t="s">
        <v>8080</v>
      </c>
      <c r="F7076" t="s">
        <v>10140</v>
      </c>
      <c r="G7076" t="s">
        <v>12290</v>
      </c>
      <c r="H7076" t="s">
        <v>12764</v>
      </c>
      <c r="I7076" s="1">
        <v>999.99999999999989</v>
      </c>
      <c r="J7076" s="1">
        <v>2141.556869407224</v>
      </c>
      <c r="K7076" s="1"/>
      <c r="L7076" s="1">
        <v>0</v>
      </c>
      <c r="M7076" s="1">
        <v>318.36239999999998</v>
      </c>
      <c r="N7076" s="1">
        <v>0</v>
      </c>
      <c r="O7076" s="1">
        <v>53.060399999999987</v>
      </c>
      <c r="P7076" s="1">
        <v>0</v>
      </c>
      <c r="Q7076" s="1">
        <v>6</v>
      </c>
      <c r="R7076" s="1">
        <v>28.19228807601375</v>
      </c>
      <c r="S7076" s="1"/>
      <c r="T7076" s="1">
        <v>427.09663109237511</v>
      </c>
      <c r="U7076" s="1">
        <v>0</v>
      </c>
      <c r="V7076" s="1">
        <v>515</v>
      </c>
      <c r="W7076" s="1">
        <v>0</v>
      </c>
      <c r="X7076" s="1">
        <v>110.38109166</v>
      </c>
      <c r="Y7076" s="1">
        <v>1646.431287692383</v>
      </c>
      <c r="Z7076" s="1">
        <v>1134.490084935803</v>
      </c>
      <c r="AA7076" s="1">
        <v>2399</v>
      </c>
      <c r="AB7076" s="1">
        <v>0</v>
      </c>
      <c r="AC7076" s="1">
        <v>12.0838593015</v>
      </c>
      <c r="AD7076" s="1">
        <v>122.8665568261703</v>
      </c>
      <c r="AE7076" s="1"/>
      <c r="AF7076" s="1">
        <v>1372.4956807511039</v>
      </c>
      <c r="AG7076" s="1">
        <v>32495</v>
      </c>
      <c r="AH7076" s="1">
        <v>4764.0522169708556</v>
      </c>
      <c r="AI7076" s="1">
        <v>188.89502400000001</v>
      </c>
      <c r="AJ7076" s="1">
        <v>757.70251199999996</v>
      </c>
      <c r="AK7076" s="1"/>
      <c r="AL7076" s="1">
        <v>49492.6640625</v>
      </c>
      <c r="AM7076" s="1">
        <v>43507.953125</v>
      </c>
      <c r="AN7076" s="1">
        <v>5984.71435546875</v>
      </c>
      <c r="AO7076" t="s">
        <v>19886</v>
      </c>
    </row>
    <row r="7077" spans="1:41" x14ac:dyDescent="0.25">
      <c r="A7077" s="1">
        <v>2025</v>
      </c>
      <c r="B7077" t="s">
        <v>5584</v>
      </c>
      <c r="C7077" t="s">
        <v>7148</v>
      </c>
      <c r="D7077" t="s">
        <v>7250</v>
      </c>
      <c r="E7077" t="s">
        <v>8080</v>
      </c>
      <c r="F7077" t="s">
        <v>10140</v>
      </c>
      <c r="G7077" t="s">
        <v>12290</v>
      </c>
      <c r="H7077" t="s">
        <v>12764</v>
      </c>
      <c r="I7077" s="1">
        <v>0</v>
      </c>
      <c r="J7077" s="1">
        <v>1075</v>
      </c>
      <c r="K7077" s="1">
        <v>101.0315639400942</v>
      </c>
      <c r="L7077" s="1">
        <v>160.05600000000001</v>
      </c>
      <c r="M7077" s="1">
        <v>219.73437499999989</v>
      </c>
      <c r="N7077" s="1">
        <v>0</v>
      </c>
      <c r="O7077" s="1">
        <v>66.43441963514384</v>
      </c>
      <c r="P7077" s="1">
        <v>0</v>
      </c>
      <c r="Q7077" s="1">
        <v>6.3621283145434564</v>
      </c>
      <c r="R7077" s="1">
        <v>33.823635380884703</v>
      </c>
      <c r="S7077" s="1">
        <v>0</v>
      </c>
      <c r="T7077" s="1">
        <v>228.677995078847</v>
      </c>
      <c r="U7077" s="1"/>
      <c r="V7077" s="1">
        <v>0</v>
      </c>
      <c r="W7077" s="1">
        <v>0</v>
      </c>
      <c r="X7077" s="1">
        <v>61.367909066541444</v>
      </c>
      <c r="Y7077" s="1">
        <v>1677.1859999999999</v>
      </c>
      <c r="Z7077" s="1">
        <v>406.23360838729138</v>
      </c>
      <c r="AA7077" s="1">
        <v>3112.8868589848448</v>
      </c>
      <c r="AB7077" s="1">
        <v>139</v>
      </c>
      <c r="AC7077" s="1">
        <v>12.86707</v>
      </c>
      <c r="AD7077" s="1">
        <v>62.380101218587207</v>
      </c>
      <c r="AE7077" s="1">
        <v>0</v>
      </c>
      <c r="AF7077" s="1">
        <v>1259.0500618551109</v>
      </c>
      <c r="AG7077" s="1">
        <v>17134.79108200152</v>
      </c>
      <c r="AH7077" s="1">
        <v>2367.7603853285582</v>
      </c>
      <c r="AI7077" s="1">
        <v>115.9239791563642</v>
      </c>
      <c r="AJ7077" s="1">
        <v>1362.8847417810459</v>
      </c>
      <c r="AK7077" s="1"/>
      <c r="AL7077" s="1">
        <v>29603.451171875</v>
      </c>
      <c r="AM7077" s="1">
        <v>26241.142578125</v>
      </c>
      <c r="AN7077" s="1">
        <v>3362.310791015625</v>
      </c>
      <c r="AO7077" t="s">
        <v>19887</v>
      </c>
    </row>
    <row r="7078" spans="1:41" x14ac:dyDescent="0.25">
      <c r="A7078" s="1">
        <v>2025</v>
      </c>
      <c r="B7078" t="s">
        <v>5585</v>
      </c>
      <c r="C7078" t="s">
        <v>7148</v>
      </c>
      <c r="D7078" t="s">
        <v>7250</v>
      </c>
      <c r="E7078" t="s">
        <v>8080</v>
      </c>
      <c r="F7078" t="s">
        <v>10140</v>
      </c>
      <c r="G7078" t="s">
        <v>12290</v>
      </c>
      <c r="H7078" t="s">
        <v>12764</v>
      </c>
      <c r="I7078" s="1">
        <v>1143.3899753942351</v>
      </c>
      <c r="J7078" s="1">
        <v>0</v>
      </c>
      <c r="K7078" s="1">
        <v>91.365916828024965</v>
      </c>
      <c r="L7078" s="1">
        <v>130.81576988890299</v>
      </c>
      <c r="M7078" s="1">
        <v>210.89868858040779</v>
      </c>
      <c r="N7078" s="1">
        <v>0</v>
      </c>
      <c r="O7078" s="1">
        <v>65.63388385117112</v>
      </c>
      <c r="P7078" s="1">
        <v>0</v>
      </c>
      <c r="Q7078" s="1">
        <v>6.5065159928207539</v>
      </c>
      <c r="R7078" s="1">
        <v>31.290121130591569</v>
      </c>
      <c r="S7078" s="1">
        <v>0</v>
      </c>
      <c r="T7078" s="1">
        <v>214.42707042140199</v>
      </c>
      <c r="U7078" s="1">
        <v>0</v>
      </c>
      <c r="V7078" s="1">
        <v>923</v>
      </c>
      <c r="W7078" s="1">
        <v>0</v>
      </c>
      <c r="X7078" s="1">
        <v>118.3679090665414</v>
      </c>
      <c r="Y7078" s="1">
        <v>1707.8679999999999</v>
      </c>
      <c r="Z7078" s="1">
        <v>420.81064189335802</v>
      </c>
      <c r="AA7078" s="1">
        <v>3731.9661501361929</v>
      </c>
      <c r="AB7078" s="1">
        <v>0</v>
      </c>
      <c r="AC7078" s="1">
        <v>12.865769999999999</v>
      </c>
      <c r="AD7078" s="1">
        <v>63.220253001158703</v>
      </c>
      <c r="AE7078" s="1"/>
      <c r="AF7078" s="1">
        <v>544.17461321008216</v>
      </c>
      <c r="AG7078" s="1">
        <v>11850</v>
      </c>
      <c r="AH7078" s="1">
        <v>1221.714842505746</v>
      </c>
      <c r="AI7078" s="1">
        <v>113.6509599572198</v>
      </c>
      <c r="AJ7078" s="1">
        <v>1628.9111710322099</v>
      </c>
      <c r="AK7078" s="1"/>
      <c r="AL7078" s="1">
        <v>24230.87890625</v>
      </c>
      <c r="AM7078" s="1">
        <v>22131.599609375</v>
      </c>
      <c r="AN7078" s="1">
        <v>2099.279541015625</v>
      </c>
      <c r="AO7078" t="s">
        <v>19888</v>
      </c>
    </row>
    <row r="7079" spans="1:41" x14ac:dyDescent="0.25">
      <c r="A7079" s="1">
        <v>2025</v>
      </c>
      <c r="B7079" t="s">
        <v>5586</v>
      </c>
      <c r="C7079" t="s">
        <v>7148</v>
      </c>
      <c r="D7079" t="s">
        <v>7250</v>
      </c>
      <c r="E7079" t="s">
        <v>8080</v>
      </c>
      <c r="F7079" t="s">
        <v>10140</v>
      </c>
      <c r="G7079" t="s">
        <v>12290</v>
      </c>
      <c r="H7079" t="s">
        <v>12764</v>
      </c>
      <c r="I7079" s="1">
        <v>500.00000000000011</v>
      </c>
      <c r="J7079" s="1">
        <v>2138.4089987327161</v>
      </c>
      <c r="K7079" s="1">
        <v>0</v>
      </c>
      <c r="L7079" s="1">
        <v>0</v>
      </c>
      <c r="M7079" s="1">
        <v>324.729648</v>
      </c>
      <c r="N7079" s="1">
        <v>0</v>
      </c>
      <c r="O7079" s="1">
        <v>54.121608000000002</v>
      </c>
      <c r="P7079" s="1">
        <v>0</v>
      </c>
      <c r="Q7079" s="1">
        <v>6.19109683513582</v>
      </c>
      <c r="R7079" s="1">
        <v>28.7815237929243</v>
      </c>
      <c r="S7079" s="1">
        <v>0</v>
      </c>
      <c r="T7079" s="1">
        <v>105.08015299125969</v>
      </c>
      <c r="U7079" s="1">
        <v>0</v>
      </c>
      <c r="V7079" s="1">
        <v>541</v>
      </c>
      <c r="W7079" s="1">
        <v>0</v>
      </c>
      <c r="X7079" s="1">
        <v>1023.90123276</v>
      </c>
      <c r="Y7079" s="1">
        <v>1044.4077792265589</v>
      </c>
      <c r="Z7079" s="1">
        <v>21.47898245513797</v>
      </c>
      <c r="AA7079" s="1">
        <v>3373</v>
      </c>
      <c r="AB7079" s="1">
        <v>0</v>
      </c>
      <c r="AC7079" s="1">
        <v>12.989185920000001</v>
      </c>
      <c r="AD7079" s="1">
        <v>125.4155196065271</v>
      </c>
      <c r="AE7079" s="1"/>
      <c r="AF7079" s="1">
        <v>1167.338939461373</v>
      </c>
      <c r="AG7079" s="1">
        <v>45950</v>
      </c>
      <c r="AH7079" s="1">
        <v>4576.0459347230963</v>
      </c>
      <c r="AI7079" s="1">
        <v>192.67292448000001</v>
      </c>
      <c r="AJ7079" s="1">
        <v>2069.0474251967998</v>
      </c>
      <c r="AK7079" s="1"/>
      <c r="AL7079" s="1">
        <v>63254.609375</v>
      </c>
      <c r="AM7079" s="1">
        <v>56852.64453125</v>
      </c>
      <c r="AN7079" s="1">
        <v>6401.966796875</v>
      </c>
      <c r="AO7079" t="s">
        <v>19889</v>
      </c>
    </row>
    <row r="7080" spans="1:41" x14ac:dyDescent="0.25">
      <c r="A7080" s="1">
        <v>2025</v>
      </c>
      <c r="B7080" t="s">
        <v>5587</v>
      </c>
      <c r="C7080" t="s">
        <v>7148</v>
      </c>
      <c r="D7080" t="s">
        <v>7250</v>
      </c>
      <c r="E7080" t="s">
        <v>8080</v>
      </c>
      <c r="F7080" t="s">
        <v>10140</v>
      </c>
      <c r="G7080" t="s">
        <v>12290</v>
      </c>
      <c r="H7080" t="s">
        <v>12764</v>
      </c>
      <c r="I7080" s="1">
        <v>1126.1624192639999</v>
      </c>
      <c r="J7080" s="1">
        <v>1673.8287332389359</v>
      </c>
      <c r="K7080" s="1"/>
      <c r="L7080" s="1">
        <v>0</v>
      </c>
      <c r="M7080" s="1">
        <v>331.22424095999997</v>
      </c>
      <c r="N7080" s="1">
        <v>0</v>
      </c>
      <c r="O7080" s="1">
        <v>55.204040159999998</v>
      </c>
      <c r="P7080" s="1">
        <v>0</v>
      </c>
      <c r="Q7080" s="1">
        <v>6.4678886028751599</v>
      </c>
      <c r="R7080" s="1">
        <v>56.643761527372803</v>
      </c>
      <c r="S7080" s="1">
        <v>0</v>
      </c>
      <c r="T7080" s="1">
        <v>112.302039536656</v>
      </c>
      <c r="U7080" s="1">
        <v>0</v>
      </c>
      <c r="V7080" s="1">
        <v>552</v>
      </c>
      <c r="W7080" s="1">
        <v>0</v>
      </c>
      <c r="X7080" s="1">
        <v>577</v>
      </c>
      <c r="Y7080" s="1">
        <v>1567.2054523546681</v>
      </c>
      <c r="Z7080" s="1">
        <v>20.80401708353363</v>
      </c>
      <c r="AA7080" s="1">
        <v>2998</v>
      </c>
      <c r="AB7080" s="1">
        <v>0</v>
      </c>
      <c r="AC7080" s="1">
        <v>13.379379999999999</v>
      </c>
      <c r="AD7080" s="1">
        <v>59.383692373224932</v>
      </c>
      <c r="AE7080" s="1">
        <v>0</v>
      </c>
      <c r="AF7080" s="1">
        <v>1268.7345815428221</v>
      </c>
      <c r="AG7080" s="1">
        <v>34607</v>
      </c>
      <c r="AH7080" s="1">
        <v>1768.7065517963799</v>
      </c>
      <c r="AI7080" s="1">
        <v>196.52638296960001</v>
      </c>
      <c r="AJ7080" s="1">
        <v>2110.5334761870022</v>
      </c>
      <c r="AK7080" s="1"/>
      <c r="AL7080" s="1">
        <v>49101.109375</v>
      </c>
      <c r="AM7080" s="1">
        <v>46000.76171875</v>
      </c>
      <c r="AN7080" s="1">
        <v>3100.346923828125</v>
      </c>
      <c r="AO7080" t="s">
        <v>19890</v>
      </c>
    </row>
    <row r="7081" spans="1:41" x14ac:dyDescent="0.25">
      <c r="A7081" s="1">
        <v>2025</v>
      </c>
      <c r="B7081" t="s">
        <v>5588</v>
      </c>
      <c r="C7081" t="s">
        <v>7148</v>
      </c>
      <c r="D7081" t="s">
        <v>7250</v>
      </c>
      <c r="E7081" t="s">
        <v>8081</v>
      </c>
      <c r="F7081" t="s">
        <v>10141</v>
      </c>
      <c r="G7081" t="s">
        <v>12291</v>
      </c>
      <c r="H7081" t="s">
        <v>12764</v>
      </c>
      <c r="I7081" s="1">
        <v>5401.7410411313167</v>
      </c>
      <c r="J7081" s="1">
        <v>17761.656982702974</v>
      </c>
      <c r="K7081" s="1">
        <v>946.44911885923705</v>
      </c>
      <c r="L7081" s="1">
        <v>1304.6577938325638</v>
      </c>
      <c r="M7081" s="1">
        <v>4369.4591726778317</v>
      </c>
      <c r="N7081" s="1">
        <v>1761.2880216739611</v>
      </c>
      <c r="O7081" s="1">
        <v>10222.108258344262</v>
      </c>
      <c r="P7081" s="1">
        <v>8160.8622433182773</v>
      </c>
      <c r="Q7081" s="1">
        <v>1975.7838248006194</v>
      </c>
      <c r="R7081" s="1">
        <v>5045.3025743767457</v>
      </c>
      <c r="S7081" s="1">
        <v>6423.1007572919143</v>
      </c>
      <c r="T7081" s="1">
        <v>8125.500294922108</v>
      </c>
      <c r="U7081" s="1">
        <v>1152.4477178854313</v>
      </c>
      <c r="V7081" s="1">
        <v>1718.9438652074657</v>
      </c>
      <c r="W7081" s="1">
        <v>1390.4905434268114</v>
      </c>
      <c r="X7081" s="1">
        <v>10898.351421443816</v>
      </c>
      <c r="Y7081" s="1">
        <v>23666.95015478721</v>
      </c>
      <c r="Z7081" s="1">
        <v>9338.7399331591569</v>
      </c>
      <c r="AA7081" s="1">
        <v>113666.73210950625</v>
      </c>
      <c r="AB7081" s="1">
        <v>719.85065993042338</v>
      </c>
      <c r="AC7081" s="1">
        <v>9020.8985434171409</v>
      </c>
      <c r="AD7081" s="1">
        <v>8506.0544509396132</v>
      </c>
      <c r="AE7081" s="1">
        <v>4781.6373094165647</v>
      </c>
      <c r="AF7081" s="1">
        <v>15969.508830135564</v>
      </c>
      <c r="AG7081" s="1">
        <v>77428.006753978887</v>
      </c>
      <c r="AH7081" s="1">
        <v>13362.442456832468</v>
      </c>
      <c r="AI7081" s="1">
        <v>843.44981934613986</v>
      </c>
      <c r="AJ7081" s="1">
        <v>29582.543256822755</v>
      </c>
      <c r="AK7081" s="1">
        <v>1055.0561580124918</v>
      </c>
      <c r="AL7081" s="1">
        <v>394600</v>
      </c>
      <c r="AM7081" s="1">
        <v>327737.71875</v>
      </c>
      <c r="AN7081" s="1">
        <v>66862.3125</v>
      </c>
      <c r="AO7081" t="s">
        <v>19891</v>
      </c>
    </row>
    <row r="7082" spans="1:41" x14ac:dyDescent="0.25">
      <c r="A7082" s="1">
        <v>2025</v>
      </c>
      <c r="B7082" t="s">
        <v>5589</v>
      </c>
      <c r="C7082" t="s">
        <v>7148</v>
      </c>
      <c r="D7082" t="s">
        <v>7250</v>
      </c>
      <c r="E7082" t="s">
        <v>8081</v>
      </c>
      <c r="F7082" t="s">
        <v>10141</v>
      </c>
      <c r="G7082" t="s">
        <v>12291</v>
      </c>
      <c r="H7082" t="s">
        <v>12764</v>
      </c>
      <c r="I7082" s="1">
        <v>9349.3511297973673</v>
      </c>
      <c r="J7082" s="1">
        <v>55912.686379404338</v>
      </c>
      <c r="K7082" s="1">
        <v>1155.1810608086275</v>
      </c>
      <c r="L7082" s="1">
        <v>1039.7717707580098</v>
      </c>
      <c r="M7082" s="1">
        <v>14068.228148499944</v>
      </c>
      <c r="N7082" s="1">
        <v>3698.6523899969798</v>
      </c>
      <c r="O7082" s="1">
        <v>7128.2118992792712</v>
      </c>
      <c r="P7082" s="1">
        <v>9292.2772138100972</v>
      </c>
      <c r="Q7082" s="1">
        <v>3118.441852163066</v>
      </c>
      <c r="R7082" s="1">
        <v>6599.9813108223361</v>
      </c>
      <c r="S7082" s="1">
        <v>10721.677971057446</v>
      </c>
      <c r="T7082" s="1">
        <v>6793.9401070190652</v>
      </c>
      <c r="U7082" s="1">
        <v>1090.740975206932</v>
      </c>
      <c r="V7082" s="1">
        <v>3091.7919418716119</v>
      </c>
      <c r="W7082" s="1">
        <v>4381.6574756924892</v>
      </c>
      <c r="X7082" s="1">
        <v>17382.843300487071</v>
      </c>
      <c r="Y7082" s="1">
        <v>32747.50850526087</v>
      </c>
      <c r="Z7082" s="1">
        <v>6705.0152714769411</v>
      </c>
      <c r="AA7082" s="1">
        <v>85428.464192749278</v>
      </c>
      <c r="AB7082" s="1">
        <v>1787.9996920681856</v>
      </c>
      <c r="AC7082" s="1">
        <v>9097.8869455425065</v>
      </c>
      <c r="AD7082" s="1">
        <v>9989.5085875995373</v>
      </c>
      <c r="AE7082" s="1">
        <v>7220.3071470480863</v>
      </c>
      <c r="AF7082" s="1">
        <v>26843.718732193669</v>
      </c>
      <c r="AG7082" s="1">
        <v>93238.985082502084</v>
      </c>
      <c r="AH7082" s="1">
        <v>15927.100252386072</v>
      </c>
      <c r="AI7082" s="1">
        <v>12953.31361864905</v>
      </c>
      <c r="AJ7082" s="1">
        <v>24083.968486204649</v>
      </c>
      <c r="AK7082" s="1">
        <v>1110.1092728975223</v>
      </c>
      <c r="AL7082" s="1">
        <v>481959.3125</v>
      </c>
      <c r="AM7082" s="1">
        <v>378559.5625</v>
      </c>
      <c r="AN7082" s="1">
        <v>103399.7734375</v>
      </c>
      <c r="AO7082" t="s">
        <v>19892</v>
      </c>
    </row>
    <row r="7083" spans="1:41" x14ac:dyDescent="0.25">
      <c r="A7083" s="1">
        <v>2025</v>
      </c>
      <c r="B7083" t="s">
        <v>5590</v>
      </c>
      <c r="C7083" t="s">
        <v>7148</v>
      </c>
      <c r="D7083" t="s">
        <v>7250</v>
      </c>
      <c r="E7083" t="s">
        <v>8081</v>
      </c>
      <c r="F7083" t="s">
        <v>10141</v>
      </c>
      <c r="G7083" t="s">
        <v>12291</v>
      </c>
      <c r="H7083" t="s">
        <v>12764</v>
      </c>
      <c r="I7083" s="1">
        <v>8127.1368712633111</v>
      </c>
      <c r="J7083" s="1">
        <v>45032.908906942408</v>
      </c>
      <c r="K7083" s="1">
        <v>1188.0527610864149</v>
      </c>
      <c r="L7083" s="1">
        <v>1279.038568490872</v>
      </c>
      <c r="M7083" s="1">
        <v>17675.893659636149</v>
      </c>
      <c r="N7083" s="1">
        <v>4705.5818450856486</v>
      </c>
      <c r="O7083" s="1">
        <v>7293.4115484052663</v>
      </c>
      <c r="P7083" s="1">
        <v>10167.344920962601</v>
      </c>
      <c r="Q7083" s="1">
        <v>3379.0201978358923</v>
      </c>
      <c r="R7083" s="1">
        <v>7281.1153952204804</v>
      </c>
      <c r="S7083" s="1">
        <v>8609.7023972708794</v>
      </c>
      <c r="T7083" s="1">
        <v>6290.3536155288784</v>
      </c>
      <c r="U7083" s="1">
        <v>1121.7797281026501</v>
      </c>
      <c r="V7083" s="1">
        <v>3242.6772888051369</v>
      </c>
      <c r="W7083" s="1">
        <v>1997.1872729304189</v>
      </c>
      <c r="X7083" s="1">
        <v>13326.11413449793</v>
      </c>
      <c r="Y7083" s="1">
        <v>46335.268928120349</v>
      </c>
      <c r="Z7083" s="1">
        <v>9836.9315455250053</v>
      </c>
      <c r="AA7083" s="1">
        <v>86213.489869900295</v>
      </c>
      <c r="AB7083" s="1">
        <v>1796.9443495027497</v>
      </c>
      <c r="AC7083" s="1">
        <v>8677.2920476752024</v>
      </c>
      <c r="AD7083" s="1">
        <v>11485.796958351548</v>
      </c>
      <c r="AE7083" s="1">
        <v>7487.140213344258</v>
      </c>
      <c r="AF7083" s="1">
        <v>27075.54472365246</v>
      </c>
      <c r="AG7083" s="1">
        <v>92452.472264235694</v>
      </c>
      <c r="AH7083" s="1">
        <v>13041.947409916413</v>
      </c>
      <c r="AI7083" s="1">
        <v>981.29516402250511</v>
      </c>
      <c r="AJ7083" s="1">
        <v>26031.580045597009</v>
      </c>
      <c r="AK7083" s="1">
        <v>1141.6991812184915</v>
      </c>
      <c r="AL7083" s="1">
        <v>473274.6875</v>
      </c>
      <c r="AM7083" s="1">
        <v>388446.34375</v>
      </c>
      <c r="AN7083" s="1">
        <v>84828.3984375</v>
      </c>
      <c r="AO7083" t="s">
        <v>19893</v>
      </c>
    </row>
    <row r="7084" spans="1:41" x14ac:dyDescent="0.25">
      <c r="A7084" s="1">
        <v>2025</v>
      </c>
      <c r="B7084" t="s">
        <v>5591</v>
      </c>
      <c r="C7084" t="s">
        <v>7148</v>
      </c>
      <c r="D7084" t="s">
        <v>7250</v>
      </c>
      <c r="E7084" t="s">
        <v>8081</v>
      </c>
      <c r="F7084" t="s">
        <v>10141</v>
      </c>
      <c r="G7084" t="s">
        <v>12291</v>
      </c>
      <c r="H7084" t="s">
        <v>12764</v>
      </c>
      <c r="I7084" s="1">
        <v>3906.6986851436777</v>
      </c>
      <c r="J7084" s="1">
        <v>5173.4002382484177</v>
      </c>
      <c r="K7084" s="1">
        <v>784.88055154699259</v>
      </c>
      <c r="L7084" s="1">
        <v>1762.1453585859549</v>
      </c>
      <c r="M7084" s="1">
        <v>7888.1380634102325</v>
      </c>
      <c r="N7084" s="1">
        <v>3724.9368732064795</v>
      </c>
      <c r="O7084" s="1">
        <v>7269.5030811575998</v>
      </c>
      <c r="P7084" s="1">
        <v>9418.5681123155282</v>
      </c>
      <c r="Q7084" s="1">
        <v>1838.7428869539897</v>
      </c>
      <c r="R7084" s="1">
        <v>5507.1327671849285</v>
      </c>
      <c r="S7084" s="1">
        <v>4632.87330967259</v>
      </c>
      <c r="T7084" s="1">
        <v>8379.9276932084922</v>
      </c>
      <c r="U7084" s="1">
        <v>1534.3529579114143</v>
      </c>
      <c r="V7084" s="1">
        <v>1344.3292454316158</v>
      </c>
      <c r="W7084" s="1">
        <v>1280.5945841029879</v>
      </c>
      <c r="X7084" s="1">
        <v>13907.755480642221</v>
      </c>
      <c r="Y7084" s="1">
        <v>24886.024705817053</v>
      </c>
      <c r="Z7084" s="1">
        <v>9338.1281647454052</v>
      </c>
      <c r="AA7084" s="1">
        <v>87921.451394741234</v>
      </c>
      <c r="AB7084" s="1"/>
      <c r="AC7084" s="1">
        <v>8291.4368370397169</v>
      </c>
      <c r="AD7084" s="1">
        <v>10328.758622438198</v>
      </c>
      <c r="AE7084" s="1">
        <v>9308.7820616166446</v>
      </c>
      <c r="AF7084" s="1">
        <v>14876.812982282621</v>
      </c>
      <c r="AG7084" s="1">
        <v>73437.822951140566</v>
      </c>
      <c r="AH7084" s="1">
        <v>12864.831332211928</v>
      </c>
      <c r="AI7084" s="1">
        <v>869.86009998516329</v>
      </c>
      <c r="AJ7084" s="1">
        <v>32965.977172811938</v>
      </c>
      <c r="AK7084" s="1">
        <v>1088.0923014604098</v>
      </c>
      <c r="AL7084" s="1">
        <v>364531.96875</v>
      </c>
      <c r="AM7084" s="1">
        <v>295236.71875</v>
      </c>
      <c r="AN7084" s="1">
        <v>69295.2109375</v>
      </c>
      <c r="AO7084" t="s">
        <v>19894</v>
      </c>
    </row>
    <row r="7085" spans="1:41" x14ac:dyDescent="0.25">
      <c r="A7085" s="1">
        <v>2025</v>
      </c>
      <c r="B7085" t="s">
        <v>5592</v>
      </c>
      <c r="C7085" t="s">
        <v>7148</v>
      </c>
      <c r="D7085" t="s">
        <v>7250</v>
      </c>
      <c r="E7085" t="s">
        <v>8081</v>
      </c>
      <c r="F7085" t="s">
        <v>10141</v>
      </c>
      <c r="G7085" t="s">
        <v>12291</v>
      </c>
      <c r="H7085" t="s">
        <v>12764</v>
      </c>
      <c r="I7085" s="1">
        <v>6974.8505348151093</v>
      </c>
      <c r="J7085" s="1">
        <v>44412.486246022883</v>
      </c>
      <c r="K7085" s="1">
        <v>1126.540774170292</v>
      </c>
      <c r="L7085" s="1">
        <v>1412.2185781464905</v>
      </c>
      <c r="M7085" s="1">
        <v>11761.301288227642</v>
      </c>
      <c r="N7085" s="1">
        <v>2010.0451992182668</v>
      </c>
      <c r="O7085" s="1">
        <v>7010.4192874277878</v>
      </c>
      <c r="P7085" s="1">
        <v>8484.7127083312153</v>
      </c>
      <c r="Q7085" s="1">
        <v>3346.4357672941933</v>
      </c>
      <c r="R7085" s="1">
        <v>6775.9199416519396</v>
      </c>
      <c r="S7085" s="1">
        <v>5713.5560795239689</v>
      </c>
      <c r="T7085" s="1">
        <v>5511.9645725671799</v>
      </c>
      <c r="U7085" s="1">
        <v>1020.8938881715469</v>
      </c>
      <c r="V7085" s="1">
        <v>2558.1638823981848</v>
      </c>
      <c r="W7085" s="1">
        <v>1891.9416829367105</v>
      </c>
      <c r="X7085" s="1">
        <v>14951.298230665261</v>
      </c>
      <c r="Y7085" s="1">
        <v>41790.350603921965</v>
      </c>
      <c r="Z7085" s="1">
        <v>9962.6655759078913</v>
      </c>
      <c r="AA7085" s="1">
        <v>83967.713780023012</v>
      </c>
      <c r="AB7085" s="1">
        <v>1323.820163331214</v>
      </c>
      <c r="AC7085" s="1">
        <v>11589.833664837173</v>
      </c>
      <c r="AD7085" s="1">
        <v>9842.4088690667613</v>
      </c>
      <c r="AE7085" s="1">
        <v>5493.9601824619958</v>
      </c>
      <c r="AF7085" s="1">
        <v>26609.94737692719</v>
      </c>
      <c r="AG7085" s="1">
        <v>104369.42110171945</v>
      </c>
      <c r="AH7085" s="1">
        <v>13137.944894558228</v>
      </c>
      <c r="AI7085" s="1">
        <v>643.58358103317164</v>
      </c>
      <c r="AJ7085" s="1">
        <v>26357.820027237933</v>
      </c>
      <c r="AK7085" s="1">
        <v>1130.8528919661592</v>
      </c>
      <c r="AL7085" s="1">
        <v>461183.03125</v>
      </c>
      <c r="AM7085" s="1">
        <v>387137.40625</v>
      </c>
      <c r="AN7085" s="1">
        <v>74045.6328125</v>
      </c>
      <c r="AO7085" t="s">
        <v>19895</v>
      </c>
    </row>
    <row r="7086" spans="1:41" x14ac:dyDescent="0.25">
      <c r="A7086" s="1">
        <v>2025</v>
      </c>
      <c r="B7086" t="s">
        <v>5593</v>
      </c>
      <c r="C7086" t="s">
        <v>7148</v>
      </c>
      <c r="D7086" t="s">
        <v>7250</v>
      </c>
      <c r="E7086" t="s">
        <v>8081</v>
      </c>
      <c r="F7086" t="s">
        <v>10141</v>
      </c>
      <c r="G7086" t="s">
        <v>12291</v>
      </c>
      <c r="H7086" t="s">
        <v>12764</v>
      </c>
      <c r="I7086" s="1">
        <v>10890.740275624999</v>
      </c>
      <c r="J7086" s="1">
        <v>55850.885572597923</v>
      </c>
      <c r="K7086" s="1">
        <v>1189.598847733334</v>
      </c>
      <c r="L7086" s="1">
        <v>1025</v>
      </c>
      <c r="M7086" s="1">
        <v>19506.225826880011</v>
      </c>
      <c r="N7086" s="1">
        <v>3729.5695520019531</v>
      </c>
      <c r="O7086" s="1">
        <v>7365.6272000000008</v>
      </c>
      <c r="P7086" s="1">
        <v>8965.8009999999995</v>
      </c>
      <c r="Q7086" s="1">
        <v>3302</v>
      </c>
      <c r="R7086" s="1">
        <v>6758.425372439242</v>
      </c>
      <c r="S7086" s="1">
        <v>11757.2125</v>
      </c>
      <c r="T7086" s="1">
        <v>8855</v>
      </c>
      <c r="U7086" s="1">
        <v>1280</v>
      </c>
      <c r="V7086" s="1">
        <v>5253</v>
      </c>
      <c r="W7086" s="1">
        <v>5143</v>
      </c>
      <c r="X7086" s="1">
        <v>15524.8</v>
      </c>
      <c r="Y7086" s="1">
        <v>29327.004000000001</v>
      </c>
      <c r="Z7086" s="1">
        <v>6678.7463686526517</v>
      </c>
      <c r="AA7086" s="1">
        <v>88579</v>
      </c>
      <c r="AB7086" s="1">
        <v>2070.58115</v>
      </c>
      <c r="AC7086" s="1">
        <v>8385.6391729999996</v>
      </c>
      <c r="AD7086" s="1">
        <v>10392.288585097331</v>
      </c>
      <c r="AE7086" s="1">
        <v>6681.6319274793314</v>
      </c>
      <c r="AF7086" s="1">
        <v>26480.808627840001</v>
      </c>
      <c r="AG7086" s="1">
        <v>92847</v>
      </c>
      <c r="AH7086" s="1">
        <v>12437</v>
      </c>
      <c r="AI7086" s="1">
        <v>2526</v>
      </c>
      <c r="AJ7086" s="1">
        <v>23206</v>
      </c>
      <c r="AK7086" s="1">
        <v>1049</v>
      </c>
      <c r="AL7086" s="1">
        <v>477057.5625</v>
      </c>
      <c r="AM7086" s="1">
        <v>379241.25</v>
      </c>
      <c r="AN7086" s="1">
        <v>97816.328125</v>
      </c>
      <c r="AO7086" t="s">
        <v>19896</v>
      </c>
    </row>
    <row r="7087" spans="1:41" x14ac:dyDescent="0.25">
      <c r="A7087" s="1">
        <v>2025</v>
      </c>
      <c r="B7087" t="s">
        <v>5594</v>
      </c>
      <c r="C7087" t="s">
        <v>7148</v>
      </c>
      <c r="D7087" t="s">
        <v>7250</v>
      </c>
      <c r="E7087" t="s">
        <v>8081</v>
      </c>
      <c r="F7087" t="s">
        <v>10141</v>
      </c>
      <c r="G7087" t="s">
        <v>12291</v>
      </c>
      <c r="H7087" t="s">
        <v>12764</v>
      </c>
      <c r="I7087" s="1">
        <v>6274.8827154709797</v>
      </c>
      <c r="J7087" s="1">
        <v>33654.601744323969</v>
      </c>
      <c r="K7087" s="1">
        <v>929.1538124116264</v>
      </c>
      <c r="L7087" s="1">
        <v>1263.84563527154</v>
      </c>
      <c r="M7087" s="1">
        <v>8126.8600257526532</v>
      </c>
      <c r="N7087" s="1">
        <v>1917.7682360532124</v>
      </c>
      <c r="O7087" s="1">
        <v>7088.6219227423044</v>
      </c>
      <c r="P7087" s="1">
        <v>8039.7544542059122</v>
      </c>
      <c r="Q7087" s="1">
        <v>3598.2408548707808</v>
      </c>
      <c r="R7087" s="1">
        <v>4732.7600372477673</v>
      </c>
      <c r="S7087" s="1">
        <v>8376.8450006497442</v>
      </c>
      <c r="T7087" s="1">
        <v>7317.0010463089166</v>
      </c>
      <c r="U7087" s="1">
        <v>1116.3969778231938</v>
      </c>
      <c r="V7087" s="1">
        <v>2774.9172149865481</v>
      </c>
      <c r="W7087" s="1">
        <v>1346.9933744341415</v>
      </c>
      <c r="X7087" s="1">
        <v>10897.085055823249</v>
      </c>
      <c r="Y7087" s="1">
        <v>29938.729281147316</v>
      </c>
      <c r="Z7087" s="1">
        <v>9680.6141115711307</v>
      </c>
      <c r="AA7087" s="1">
        <v>85092.287622484029</v>
      </c>
      <c r="AB7087" s="1">
        <v>696.8057700956532</v>
      </c>
      <c r="AC7087" s="1">
        <v>8904.4568952693699</v>
      </c>
      <c r="AD7087" s="1">
        <v>9872.4721179682401</v>
      </c>
      <c r="AE7087" s="1">
        <v>6891.2846217963979</v>
      </c>
      <c r="AF7087" s="1">
        <v>16362.765539825754</v>
      </c>
      <c r="AG7087" s="1">
        <v>70365.160062004084</v>
      </c>
      <c r="AH7087" s="1">
        <v>13162.841427700872</v>
      </c>
      <c r="AI7087" s="1">
        <v>600.88099501506554</v>
      </c>
      <c r="AJ7087" s="1">
        <v>28659.362734565424</v>
      </c>
      <c r="AK7087" s="1">
        <v>1151.7624828803537</v>
      </c>
      <c r="AL7087" s="1">
        <v>388835.125</v>
      </c>
      <c r="AM7087" s="1">
        <v>319267.84375</v>
      </c>
      <c r="AN7087" s="1">
        <v>69567.328125</v>
      </c>
      <c r="AO7087" t="s">
        <v>19897</v>
      </c>
    </row>
    <row r="7088" spans="1:41" x14ac:dyDescent="0.25">
      <c r="A7088" s="1">
        <v>2025</v>
      </c>
      <c r="B7088" t="s">
        <v>5595</v>
      </c>
      <c r="C7088" t="s">
        <v>7148</v>
      </c>
      <c r="D7088" t="s">
        <v>7250</v>
      </c>
      <c r="E7088" t="s">
        <v>8081</v>
      </c>
      <c r="F7088" t="s">
        <v>10141</v>
      </c>
      <c r="G7088" t="s">
        <v>12292</v>
      </c>
      <c r="H7088" t="s">
        <v>12764</v>
      </c>
      <c r="I7088" s="1">
        <v>7431.9962696908406</v>
      </c>
      <c r="J7088" s="1">
        <v>44072.351779083852</v>
      </c>
      <c r="K7088" s="1">
        <v>1161</v>
      </c>
      <c r="L7088" s="1">
        <v>1507.28714291652</v>
      </c>
      <c r="M7088" s="1">
        <v>11272.885816832641</v>
      </c>
      <c r="N7088" s="1">
        <v>2116.3071920284392</v>
      </c>
      <c r="O7088" s="1">
        <v>7323.4277155891696</v>
      </c>
      <c r="P7088" s="1">
        <v>8915.8121045280004</v>
      </c>
      <c r="Q7088" s="1">
        <v>3533.7196352479859</v>
      </c>
      <c r="R7088" s="1">
        <v>7067.103600873168</v>
      </c>
      <c r="S7088" s="1">
        <v>5875.6067182173101</v>
      </c>
      <c r="T7088" s="1">
        <v>5863.5935129999998</v>
      </c>
      <c r="U7088" s="1">
        <v>1010.23611520637</v>
      </c>
      <c r="V7088" s="1">
        <v>2693</v>
      </c>
      <c r="W7088" s="1">
        <v>1976.41504580832</v>
      </c>
      <c r="X7088" s="1">
        <v>16060.417799999999</v>
      </c>
      <c r="Y7088" s="1">
        <v>45138.392682920639</v>
      </c>
      <c r="Z7088" s="1">
        <v>10489.34661681632</v>
      </c>
      <c r="AA7088" s="1">
        <v>94752</v>
      </c>
      <c r="AB7088" s="1">
        <v>1303</v>
      </c>
      <c r="AC7088" s="1">
        <v>12107.31475</v>
      </c>
      <c r="AD7088" s="1">
        <v>10393.31023673786</v>
      </c>
      <c r="AE7088" s="1">
        <v>5739.2601810195156</v>
      </c>
      <c r="AF7088" s="1">
        <v>28401.2915391395</v>
      </c>
      <c r="AG7088" s="1">
        <v>115004</v>
      </c>
      <c r="AH7088" s="1">
        <v>14240.83889624019</v>
      </c>
      <c r="AI7088" s="1">
        <v>672.31896430060806</v>
      </c>
      <c r="AJ7088" s="1">
        <v>28647.07186550539</v>
      </c>
      <c r="AK7088" s="1">
        <v>1181</v>
      </c>
      <c r="AL7088" s="1">
        <v>495950.25</v>
      </c>
      <c r="AM7088" s="1">
        <v>418626.46875</v>
      </c>
      <c r="AN7088" s="1">
        <v>77323.8125</v>
      </c>
      <c r="AO7088" t="s">
        <v>19898</v>
      </c>
    </row>
    <row r="7089" spans="1:41" x14ac:dyDescent="0.25">
      <c r="A7089" s="1">
        <v>2025</v>
      </c>
      <c r="B7089" t="s">
        <v>5596</v>
      </c>
      <c r="C7089" t="s">
        <v>7148</v>
      </c>
      <c r="D7089" t="s">
        <v>7250</v>
      </c>
      <c r="E7089" t="s">
        <v>8081</v>
      </c>
      <c r="F7089" t="s">
        <v>10141</v>
      </c>
      <c r="G7089" t="s">
        <v>12292</v>
      </c>
      <c r="H7089" t="s">
        <v>12764</v>
      </c>
      <c r="I7089" s="1">
        <v>4034.871530182646</v>
      </c>
      <c r="J7089" s="1">
        <v>5243.5</v>
      </c>
      <c r="K7089" s="1">
        <v>837.72923438138628</v>
      </c>
      <c r="L7089" s="1">
        <v>1838.1815999999999</v>
      </c>
      <c r="M7089" s="1">
        <v>8187.0731249999944</v>
      </c>
      <c r="N7089" s="1">
        <v>3847.146389503454</v>
      </c>
      <c r="O7089" s="1">
        <v>7439.6629118028914</v>
      </c>
      <c r="P7089" s="1">
        <v>7980.001265599999</v>
      </c>
      <c r="Q7089" s="1">
        <v>1830.0097155574131</v>
      </c>
      <c r="R7089" s="1">
        <v>5864.9774864731644</v>
      </c>
      <c r="S7089" s="1">
        <v>4741.7700565836503</v>
      </c>
      <c r="T7089" s="1">
        <v>8118.0688252990694</v>
      </c>
      <c r="U7089" s="1">
        <v>1569.156542601095</v>
      </c>
      <c r="V7089" s="1">
        <v>1377</v>
      </c>
      <c r="W7089" s="1">
        <v>1305.5991506624759</v>
      </c>
      <c r="X7089" s="1">
        <v>14082.39979990234</v>
      </c>
      <c r="Y7089" s="1">
        <v>26195.160599999999</v>
      </c>
      <c r="Z7089" s="1">
        <v>9270.9656136349677</v>
      </c>
      <c r="AA7089" s="1">
        <v>91062.957383171582</v>
      </c>
      <c r="AB7089" s="1">
        <v>362</v>
      </c>
      <c r="AC7089" s="1">
        <v>8439.9142199999987</v>
      </c>
      <c r="AD7089" s="1">
        <v>10514.66841342039</v>
      </c>
      <c r="AE7089" s="1">
        <v>9458.0179460493728</v>
      </c>
      <c r="AF7089" s="1">
        <v>15364.8986010438</v>
      </c>
      <c r="AG7089" s="1">
        <v>80813.679745023095</v>
      </c>
      <c r="AH7089" s="1">
        <v>13616.181783761111</v>
      </c>
      <c r="AI7089" s="1">
        <v>880.78322307464339</v>
      </c>
      <c r="AJ7089" s="1">
        <v>34171.022118534012</v>
      </c>
      <c r="AK7089" s="1">
        <v>1256.4550699677411</v>
      </c>
      <c r="AL7089" s="1">
        <v>379703.90625</v>
      </c>
      <c r="AM7089" s="1">
        <v>308361.46875</v>
      </c>
      <c r="AN7089" s="1">
        <v>71342.3828125</v>
      </c>
      <c r="AO7089" t="s">
        <v>19899</v>
      </c>
    </row>
    <row r="7090" spans="1:41" x14ac:dyDescent="0.25">
      <c r="A7090" s="1">
        <v>2025</v>
      </c>
      <c r="B7090" t="s">
        <v>5597</v>
      </c>
      <c r="C7090" t="s">
        <v>7148</v>
      </c>
      <c r="D7090" t="s">
        <v>7250</v>
      </c>
      <c r="E7090" t="s">
        <v>8081</v>
      </c>
      <c r="F7090" t="s">
        <v>10141</v>
      </c>
      <c r="G7090" t="s">
        <v>12292</v>
      </c>
      <c r="H7090" t="s">
        <v>12764</v>
      </c>
      <c r="I7090" s="1">
        <v>5396.8006838607898</v>
      </c>
      <c r="J7090" s="1">
        <v>18566.020818611421</v>
      </c>
      <c r="K7090" s="1">
        <v>944.49516520970803</v>
      </c>
      <c r="L7090" s="1">
        <v>1355.7270697577219</v>
      </c>
      <c r="M7090" s="1">
        <v>4473.3955166666501</v>
      </c>
      <c r="N7090" s="1">
        <v>1863</v>
      </c>
      <c r="O7090" s="1">
        <v>10468.604474261791</v>
      </c>
      <c r="P7090" s="1">
        <v>7130.8990000000003</v>
      </c>
      <c r="Q7090" s="1">
        <v>2007.8320330283791</v>
      </c>
      <c r="R7090" s="1">
        <v>5126.3132486029344</v>
      </c>
      <c r="S7090" s="1">
        <v>6441.4969298343431</v>
      </c>
      <c r="T7090" s="1">
        <v>7612.1609999597704</v>
      </c>
      <c r="U7090" s="1">
        <v>1106.711610666317</v>
      </c>
      <c r="V7090" s="1">
        <v>1778</v>
      </c>
      <c r="W7090" s="1">
        <v>1434.769759866597</v>
      </c>
      <c r="X7090" s="1">
        <v>11380.742364282931</v>
      </c>
      <c r="Y7090" s="1">
        <v>24328.387599999998</v>
      </c>
      <c r="Z7090" s="1">
        <v>9589.0099793792433</v>
      </c>
      <c r="AA7090" s="1">
        <v>128797.0983354288</v>
      </c>
      <c r="AB7090" s="1">
        <v>629</v>
      </c>
      <c r="AC7090" s="1">
        <v>9329.0711300000021</v>
      </c>
      <c r="AD7090" s="1">
        <v>8734.0092559586974</v>
      </c>
      <c r="AE7090" s="1">
        <v>4895.3781365031145</v>
      </c>
      <c r="AF7090" s="1">
        <v>16594.616238906481</v>
      </c>
      <c r="AG7090" s="1">
        <v>81999</v>
      </c>
      <c r="AH7090" s="1">
        <v>14264.7425010971</v>
      </c>
      <c r="AI7090" s="1">
        <v>863.51296379866994</v>
      </c>
      <c r="AJ7090" s="1">
        <v>30891.947806318109</v>
      </c>
      <c r="AK7090" s="1">
        <v>1080.1527833459891</v>
      </c>
      <c r="AL7090" s="1">
        <v>419082.90625</v>
      </c>
      <c r="AM7090" s="1">
        <v>350755.8125</v>
      </c>
      <c r="AN7090" s="1">
        <v>68327.0859375</v>
      </c>
      <c r="AO7090" t="s">
        <v>19900</v>
      </c>
    </row>
    <row r="7091" spans="1:41" x14ac:dyDescent="0.25">
      <c r="A7091" s="1">
        <v>2025</v>
      </c>
      <c r="B7091" t="s">
        <v>5598</v>
      </c>
      <c r="C7091" t="s">
        <v>7148</v>
      </c>
      <c r="D7091" t="s">
        <v>7250</v>
      </c>
      <c r="E7091" t="s">
        <v>8081</v>
      </c>
      <c r="F7091" t="s">
        <v>10141</v>
      </c>
      <c r="G7091" t="s">
        <v>12292</v>
      </c>
      <c r="H7091" t="s">
        <v>12764</v>
      </c>
      <c r="I7091" s="1">
        <v>9354.9999999999982</v>
      </c>
      <c r="J7091" s="1">
        <v>60245.268512340917</v>
      </c>
      <c r="K7091" s="1">
        <v>1222.6627832704719</v>
      </c>
      <c r="L7091" s="1">
        <v>1128.040071034666</v>
      </c>
      <c r="M7091" s="1">
        <v>14938.336537520399</v>
      </c>
      <c r="N7091" s="1">
        <v>3923.3031715372558</v>
      </c>
      <c r="O7091" s="1">
        <v>7569.085967200871</v>
      </c>
      <c r="P7091" s="1">
        <v>9751.4257564405107</v>
      </c>
      <c r="Q7091" s="1">
        <v>3332.2763676263012</v>
      </c>
      <c r="R7091" s="1">
        <v>6999.6763441221801</v>
      </c>
      <c r="S7091" s="1">
        <v>11362.00491029273</v>
      </c>
      <c r="T7091" s="1">
        <v>7371.925785773662</v>
      </c>
      <c r="U7091" s="1">
        <v>1113.4462907</v>
      </c>
      <c r="V7091" s="1">
        <v>3283</v>
      </c>
      <c r="W7091" s="1">
        <v>4652.6594019599961</v>
      </c>
      <c r="X7091" s="1">
        <v>18476.0539591464</v>
      </c>
      <c r="Y7091" s="1">
        <v>35593.41711604115</v>
      </c>
      <c r="Z7091" s="1">
        <v>7111.0711640617383</v>
      </c>
      <c r="AA7091" s="1">
        <v>95398</v>
      </c>
      <c r="AB7091" s="1">
        <v>1899</v>
      </c>
      <c r="AC7091" s="1">
        <v>9660.7070279999989</v>
      </c>
      <c r="AD7091" s="1">
        <v>10674.49866591814</v>
      </c>
      <c r="AE7091" s="1">
        <v>7666.8772306176206</v>
      </c>
      <c r="AF7091" s="1">
        <v>29131.227695825732</v>
      </c>
      <c r="AG7091" s="1">
        <v>100986</v>
      </c>
      <c r="AH7091" s="1">
        <v>17496.606411503639</v>
      </c>
      <c r="AI7091" s="1">
        <v>13754.465457120001</v>
      </c>
      <c r="AJ7091" s="1">
        <v>26085.013056403201</v>
      </c>
      <c r="AK7091" s="1">
        <v>1178</v>
      </c>
      <c r="AL7091" s="1">
        <v>521359.03125</v>
      </c>
      <c r="AM7091" s="1">
        <v>410763.71875</v>
      </c>
      <c r="AN7091" s="1">
        <v>110595.3046875</v>
      </c>
      <c r="AO7091" t="s">
        <v>19901</v>
      </c>
    </row>
    <row r="7092" spans="1:41" x14ac:dyDescent="0.25">
      <c r="A7092" s="1">
        <v>2025</v>
      </c>
      <c r="B7092" t="s">
        <v>5599</v>
      </c>
      <c r="C7092" t="s">
        <v>7148</v>
      </c>
      <c r="D7092" t="s">
        <v>7250</v>
      </c>
      <c r="E7092" t="s">
        <v>8081</v>
      </c>
      <c r="F7092" t="s">
        <v>10141</v>
      </c>
      <c r="G7092" t="s">
        <v>12292</v>
      </c>
      <c r="H7092" t="s">
        <v>12764</v>
      </c>
      <c r="I7092" s="1">
        <v>8730.0110741345288</v>
      </c>
      <c r="J7092" s="1">
        <v>45701.638122051263</v>
      </c>
      <c r="K7092" s="1">
        <v>1236.2028973513829</v>
      </c>
      <c r="L7092" s="1">
        <v>1376.2088866622919</v>
      </c>
      <c r="M7092" s="1">
        <v>18614.802341952</v>
      </c>
      <c r="N7092" s="1">
        <v>4955.5339746990003</v>
      </c>
      <c r="O7092" s="1">
        <v>7680.8232152981163</v>
      </c>
      <c r="P7092" s="1">
        <v>10655.02976287204</v>
      </c>
      <c r="Q7092" s="1">
        <v>3558.507100312203</v>
      </c>
      <c r="R7092" s="1">
        <v>7667.8739146568796</v>
      </c>
      <c r="S7092" s="1">
        <v>9067.0328433921331</v>
      </c>
      <c r="T7092" s="1">
        <v>6738.1223721993601</v>
      </c>
      <c r="U7092" s="1">
        <v>1135.7152165140001</v>
      </c>
      <c r="V7092" s="1">
        <v>3415</v>
      </c>
      <c r="W7092" s="1">
        <v>2103.2739300960002</v>
      </c>
      <c r="X7092" s="1">
        <v>14515</v>
      </c>
      <c r="Y7092" s="1">
        <v>49902.734708208278</v>
      </c>
      <c r="Z7092" s="1">
        <v>10379.76263566186</v>
      </c>
      <c r="AA7092" s="1">
        <v>96368</v>
      </c>
      <c r="AB7092" s="1">
        <v>2000</v>
      </c>
      <c r="AC7092" s="1">
        <v>9228.1579399999973</v>
      </c>
      <c r="AD7092" s="1">
        <v>11628.87673630495</v>
      </c>
      <c r="AE7092" s="1">
        <v>7884.842365630785</v>
      </c>
      <c r="AF7092" s="1">
        <v>29084.01925793683</v>
      </c>
      <c r="AG7092" s="1">
        <v>99311</v>
      </c>
      <c r="AH7092" s="1">
        <v>14668.41404601292</v>
      </c>
      <c r="AI7092" s="1">
        <v>1033.4196317952001</v>
      </c>
      <c r="AJ7092" s="1">
        <v>27962.61287032512</v>
      </c>
      <c r="AK7092" s="1">
        <v>1202</v>
      </c>
      <c r="AL7092" s="1">
        <v>507804.625</v>
      </c>
      <c r="AM7092" s="1">
        <v>417316.6875</v>
      </c>
      <c r="AN7092" s="1">
        <v>90487.96875</v>
      </c>
      <c r="AO7092" t="s">
        <v>19902</v>
      </c>
    </row>
    <row r="7093" spans="1:41" x14ac:dyDescent="0.25">
      <c r="A7093" s="1">
        <v>2025</v>
      </c>
      <c r="B7093" t="s">
        <v>5600</v>
      </c>
      <c r="C7093" t="s">
        <v>7148</v>
      </c>
      <c r="D7093" t="s">
        <v>7250</v>
      </c>
      <c r="E7093" t="s">
        <v>8081</v>
      </c>
      <c r="F7093" t="s">
        <v>10141</v>
      </c>
      <c r="G7093" t="s">
        <v>12292</v>
      </c>
      <c r="H7093" t="s">
        <v>12764</v>
      </c>
      <c r="I7093" s="1">
        <v>6631.592096472823</v>
      </c>
      <c r="J7093" s="1">
        <v>35742.430579543732</v>
      </c>
      <c r="K7093" s="1">
        <v>952.25492320192109</v>
      </c>
      <c r="L7093" s="1">
        <v>1335.2819999999999</v>
      </c>
      <c r="M7093" s="1">
        <v>8420.4402867030458</v>
      </c>
      <c r="N7093" s="1">
        <v>1998.7642076826539</v>
      </c>
      <c r="O7093" s="1">
        <v>7330.3018534246048</v>
      </c>
      <c r="P7093" s="1">
        <v>8160.1900553477944</v>
      </c>
      <c r="Q7093" s="1">
        <v>3245.6452434330458</v>
      </c>
      <c r="R7093" s="1">
        <v>4883.2354433881974</v>
      </c>
      <c r="S7093" s="1">
        <v>8679</v>
      </c>
      <c r="T7093" s="1">
        <v>7732.9519146149523</v>
      </c>
      <c r="U7093" s="1">
        <v>1090.356266666322</v>
      </c>
      <c r="V7093" s="1">
        <v>2901</v>
      </c>
      <c r="W7093" s="1">
        <v>1405.25931426699</v>
      </c>
      <c r="X7093" s="1">
        <v>11516.55360069396</v>
      </c>
      <c r="Y7093" s="1">
        <v>31113</v>
      </c>
      <c r="Z7093" s="1">
        <v>10050</v>
      </c>
      <c r="AA7093" s="1">
        <v>94753</v>
      </c>
      <c r="AB7093" s="1">
        <v>628.52499999999998</v>
      </c>
      <c r="AC7093" s="1">
        <v>9226.1302600000017</v>
      </c>
      <c r="AD7093" s="1">
        <v>10249.17898080136</v>
      </c>
      <c r="AE7093" s="1">
        <v>7140.2301101079238</v>
      </c>
      <c r="AF7093" s="1">
        <v>17292.942601589599</v>
      </c>
      <c r="AG7093" s="1">
        <v>74415</v>
      </c>
      <c r="AH7093" s="1">
        <v>14186</v>
      </c>
      <c r="AI7093" s="1">
        <v>622.58763186591011</v>
      </c>
      <c r="AJ7093" s="1">
        <v>30288.566658289568</v>
      </c>
      <c r="AK7093" s="1">
        <v>1193.369540120837</v>
      </c>
      <c r="AL7093" s="1">
        <v>413183.78125</v>
      </c>
      <c r="AM7093" s="1">
        <v>340267.375</v>
      </c>
      <c r="AN7093" s="1">
        <v>72916.421875</v>
      </c>
      <c r="AO7093" t="s">
        <v>19903</v>
      </c>
    </row>
    <row r="7094" spans="1:41" x14ac:dyDescent="0.25">
      <c r="A7094" s="1">
        <v>2025</v>
      </c>
      <c r="B7094" t="s">
        <v>5601</v>
      </c>
      <c r="C7094" t="s">
        <v>7148</v>
      </c>
      <c r="D7094" t="s">
        <v>7250</v>
      </c>
      <c r="E7094" t="s">
        <v>8081</v>
      </c>
      <c r="F7094" t="s">
        <v>10141</v>
      </c>
      <c r="G7094" t="s">
        <v>12292</v>
      </c>
      <c r="H7094" t="s">
        <v>12764</v>
      </c>
      <c r="I7094" s="1">
        <v>10415</v>
      </c>
      <c r="J7094" s="1">
        <v>60325.766153496443</v>
      </c>
      <c r="K7094" s="1">
        <v>1258.4319587726759</v>
      </c>
      <c r="L7094" s="1">
        <v>1085.5000561495999</v>
      </c>
      <c r="M7094" s="1">
        <v>20700.162897291681</v>
      </c>
      <c r="N7094" s="1">
        <v>3895.90835402124</v>
      </c>
      <c r="O7094" s="1">
        <v>7816.4625096576001</v>
      </c>
      <c r="P7094" s="1">
        <v>9375.3442202533715</v>
      </c>
      <c r="Q7094" s="1">
        <v>3525</v>
      </c>
      <c r="R7094" s="1">
        <v>7157.0684035777786</v>
      </c>
      <c r="S7094" s="1">
        <v>12306.13676436375</v>
      </c>
      <c r="T7094" s="1">
        <v>9454.8516708074549</v>
      </c>
      <c r="U7094" s="1">
        <v>1318.7852800000001</v>
      </c>
      <c r="V7094" s="1">
        <v>5412</v>
      </c>
      <c r="W7094" s="1">
        <v>5523.3665185859991</v>
      </c>
      <c r="X7094" s="1">
        <v>16320.42258860159</v>
      </c>
      <c r="Y7094" s="1">
        <v>30833.267535044492</v>
      </c>
      <c r="Z7094" s="1">
        <v>6976.8790880928527</v>
      </c>
      <c r="AA7094" s="1">
        <v>96366</v>
      </c>
      <c r="AB7094" s="1">
        <v>2165.1619322376309</v>
      </c>
      <c r="AC7094" s="1">
        <v>8768.6815437589776</v>
      </c>
      <c r="AD7094" s="1">
        <v>10856.190204662411</v>
      </c>
      <c r="AE7094" s="1">
        <v>7090.601254496486</v>
      </c>
      <c r="AF7094" s="1">
        <v>28043.823660885009</v>
      </c>
      <c r="AG7094" s="1">
        <v>100501</v>
      </c>
      <c r="AH7094" s="1">
        <v>13462.20877392</v>
      </c>
      <c r="AI7094" s="1">
        <v>2680.6114080000002</v>
      </c>
      <c r="AJ7094" s="1">
        <v>25118.920704960001</v>
      </c>
      <c r="AK7094" s="1">
        <v>1113</v>
      </c>
      <c r="AL7094" s="1">
        <v>509866.53125</v>
      </c>
      <c r="AM7094" s="1">
        <v>406209.53125</v>
      </c>
      <c r="AN7094" s="1">
        <v>103657.0078125</v>
      </c>
      <c r="AO7094" t="s">
        <v>19904</v>
      </c>
    </row>
    <row r="7095" spans="1:41" x14ac:dyDescent="0.25">
      <c r="A7095" s="1">
        <v>2025</v>
      </c>
      <c r="B7095" t="s">
        <v>5602</v>
      </c>
      <c r="C7095" t="s">
        <v>7148</v>
      </c>
      <c r="D7095" t="s">
        <v>7250</v>
      </c>
      <c r="E7095" t="s">
        <v>8082</v>
      </c>
      <c r="F7095" t="s">
        <v>10142</v>
      </c>
      <c r="G7095" t="s">
        <v>12292</v>
      </c>
      <c r="H7095" t="s">
        <v>12764</v>
      </c>
      <c r="I7095" s="1">
        <v>7864.5847918900126</v>
      </c>
      <c r="J7095" s="1">
        <v>26090.222102462281</v>
      </c>
      <c r="K7095" s="1">
        <v>1840</v>
      </c>
      <c r="L7095" s="1"/>
      <c r="M7095" s="1">
        <v>12926.91795059799</v>
      </c>
      <c r="N7095" s="1">
        <v>12656.778186887999</v>
      </c>
      <c r="O7095" s="1">
        <v>12191.749015029671</v>
      </c>
      <c r="P7095" s="1"/>
      <c r="Q7095" s="1">
        <v>3317.073265104756</v>
      </c>
      <c r="R7095" s="1">
        <v>6901.6255218615024</v>
      </c>
      <c r="S7095" s="1">
        <v>15419.53592551381</v>
      </c>
      <c r="T7095" s="1">
        <v>11686.27533796641</v>
      </c>
      <c r="U7095" s="1">
        <v>1871.628473649193</v>
      </c>
      <c r="V7095" s="1">
        <v>4810</v>
      </c>
      <c r="W7095" s="1">
        <v>1706.5800548691379</v>
      </c>
      <c r="X7095" s="1">
        <v>12561.591993792939</v>
      </c>
      <c r="Y7095" s="1">
        <v>57888</v>
      </c>
      <c r="Z7095" s="1">
        <v>15827.49997768024</v>
      </c>
      <c r="AA7095" s="1">
        <v>244732.21381660941</v>
      </c>
      <c r="AB7095" s="1"/>
      <c r="AC7095" s="1">
        <v>10964.537909999999</v>
      </c>
      <c r="AD7095" s="1">
        <v>12714.814456429551</v>
      </c>
      <c r="AE7095" s="1">
        <v>10993.2745425062</v>
      </c>
      <c r="AF7095" s="1">
        <v>37739.213959980829</v>
      </c>
      <c r="AG7095" s="1">
        <v>156913</v>
      </c>
      <c r="AH7095" s="1">
        <v>34503.998793230618</v>
      </c>
      <c r="AI7095" s="1">
        <v>4546.0383982887925</v>
      </c>
      <c r="AJ7095" s="1">
        <v>39971.480264909871</v>
      </c>
      <c r="AK7095" s="1">
        <v>2051.4584101968671</v>
      </c>
      <c r="AL7095" s="1">
        <v>760690.125</v>
      </c>
      <c r="AM7095" s="1">
        <v>638541.125</v>
      </c>
      <c r="AN7095" s="1">
        <v>122148.9609375</v>
      </c>
      <c r="AO7095" t="s">
        <v>19905</v>
      </c>
    </row>
    <row r="7096" spans="1:41" x14ac:dyDescent="0.25">
      <c r="A7096" s="1">
        <v>2025</v>
      </c>
      <c r="B7096" t="s">
        <v>5603</v>
      </c>
      <c r="C7096" t="s">
        <v>7148</v>
      </c>
      <c r="D7096" t="s">
        <v>7250</v>
      </c>
      <c r="E7096" t="s">
        <v>8082</v>
      </c>
      <c r="F7096" t="s">
        <v>10142</v>
      </c>
      <c r="G7096" t="s">
        <v>12292</v>
      </c>
      <c r="H7096" t="s">
        <v>12764</v>
      </c>
      <c r="I7096" s="1">
        <v>9746.0282100567638</v>
      </c>
      <c r="J7096" s="1">
        <v>64495.800275028691</v>
      </c>
      <c r="K7096" s="1">
        <v>1517.490104190467</v>
      </c>
      <c r="L7096" s="1">
        <v>3612.8867395098268</v>
      </c>
      <c r="M7096" s="1">
        <v>32439.10848689952</v>
      </c>
      <c r="N7096" s="1">
        <v>16420.57193991711</v>
      </c>
      <c r="O7096" s="1">
        <v>10422.13465957609</v>
      </c>
      <c r="P7096" s="1"/>
      <c r="Q7096" s="1">
        <v>4428.4733189811004</v>
      </c>
      <c r="R7096" s="1">
        <v>6776.3873120778653</v>
      </c>
      <c r="S7096" s="1">
        <v>15807.72946811709</v>
      </c>
      <c r="T7096" s="1">
        <v>13019.631753</v>
      </c>
      <c r="U7096" s="1">
        <v>1519.087886012536</v>
      </c>
      <c r="V7096" s="1">
        <v>9128</v>
      </c>
      <c r="W7096" s="1">
        <v>5816.6653831609437</v>
      </c>
      <c r="X7096" s="1">
        <v>18076.1772743248</v>
      </c>
      <c r="Y7096" s="1">
        <v>80768</v>
      </c>
      <c r="Z7096" s="1">
        <v>20265.04667338237</v>
      </c>
      <c r="AA7096" s="1">
        <v>188701</v>
      </c>
      <c r="AB7096" s="1"/>
      <c r="AC7096" s="1">
        <v>14361.05359</v>
      </c>
      <c r="AD7096" s="1">
        <v>17682</v>
      </c>
      <c r="AE7096" s="1">
        <v>17029.681608134149</v>
      </c>
      <c r="AF7096" s="1">
        <v>47163.014265826212</v>
      </c>
      <c r="AG7096" s="1">
        <v>207109</v>
      </c>
      <c r="AH7096" s="1">
        <v>28001</v>
      </c>
      <c r="AI7096" s="1">
        <v>2559.2040977774409</v>
      </c>
      <c r="AJ7096" s="1">
        <v>43950.465969244091</v>
      </c>
      <c r="AK7096" s="1">
        <v>2114</v>
      </c>
      <c r="AL7096" s="1">
        <v>882929.5625</v>
      </c>
      <c r="AM7096" s="1">
        <v>735474.5</v>
      </c>
      <c r="AN7096" s="1">
        <v>147455.140625</v>
      </c>
      <c r="AO7096" t="s">
        <v>19906</v>
      </c>
    </row>
    <row r="7097" spans="1:41" x14ac:dyDescent="0.25">
      <c r="A7097" s="1">
        <v>2025</v>
      </c>
      <c r="B7097" t="s">
        <v>5604</v>
      </c>
      <c r="C7097" t="s">
        <v>7148</v>
      </c>
      <c r="D7097" t="s">
        <v>7250</v>
      </c>
      <c r="E7097" t="s">
        <v>8082</v>
      </c>
      <c r="F7097" t="s">
        <v>10142</v>
      </c>
      <c r="G7097" t="s">
        <v>12292</v>
      </c>
      <c r="H7097" t="s">
        <v>12764</v>
      </c>
      <c r="I7097" s="1">
        <v>16268.513068587319</v>
      </c>
      <c r="J7097" s="1">
        <v>56269.661505762982</v>
      </c>
      <c r="K7097" s="1">
        <v>1173.7804967142281</v>
      </c>
      <c r="L7097" s="1"/>
      <c r="M7097" s="1">
        <v>22290.8197235681</v>
      </c>
      <c r="N7097" s="1">
        <v>13209.782968449819</v>
      </c>
      <c r="O7097" s="1">
        <v>10056.334143635589</v>
      </c>
      <c r="P7097" s="1"/>
      <c r="Q7097" s="1">
        <v>3480.8421568594522</v>
      </c>
      <c r="R7097" s="1">
        <v>5785.2753844212584</v>
      </c>
      <c r="S7097" s="1">
        <v>12462</v>
      </c>
      <c r="T7097" s="1">
        <v>12302.42350052379</v>
      </c>
      <c r="U7097" s="1">
        <v>1779.0023298239989</v>
      </c>
      <c r="V7097" s="1">
        <v>9661</v>
      </c>
      <c r="W7097" s="1">
        <v>2727.142222404862</v>
      </c>
      <c r="X7097" s="1"/>
      <c r="Y7097" s="1">
        <v>63301.546213593007</v>
      </c>
      <c r="Z7097" s="1">
        <v>18381</v>
      </c>
      <c r="AA7097" s="1">
        <v>188701</v>
      </c>
      <c r="AB7097" s="1"/>
      <c r="AC7097" s="1">
        <v>10771.46545</v>
      </c>
      <c r="AD7097" s="1">
        <v>12614</v>
      </c>
      <c r="AE7097" s="1">
        <v>12763.328232250489</v>
      </c>
      <c r="AF7097" s="1">
        <v>34929.415733689071</v>
      </c>
      <c r="AG7097" s="1">
        <v>159400</v>
      </c>
      <c r="AH7097" s="1">
        <v>35230</v>
      </c>
      <c r="AI7097" s="1">
        <v>2202.604767717497</v>
      </c>
      <c r="AJ7097" s="1">
        <v>40650.749278099051</v>
      </c>
      <c r="AK7097" s="1">
        <v>2145.6299586020909</v>
      </c>
      <c r="AL7097" s="1">
        <v>748557.375</v>
      </c>
      <c r="AM7097" s="1">
        <v>635352.625</v>
      </c>
      <c r="AN7097" s="1">
        <v>113204.734375</v>
      </c>
      <c r="AO7097" t="s">
        <v>19907</v>
      </c>
    </row>
    <row r="7098" spans="1:41" x14ac:dyDescent="0.25">
      <c r="A7098" s="1">
        <v>2025</v>
      </c>
      <c r="B7098" t="s">
        <v>5605</v>
      </c>
      <c r="C7098" t="s">
        <v>7148</v>
      </c>
      <c r="D7098" t="s">
        <v>7250</v>
      </c>
      <c r="E7098" t="s">
        <v>8082</v>
      </c>
      <c r="F7098" t="s">
        <v>10142</v>
      </c>
      <c r="G7098" t="s">
        <v>12292</v>
      </c>
      <c r="H7098" t="s">
        <v>12764</v>
      </c>
      <c r="I7098" s="1">
        <v>6437.7095449619883</v>
      </c>
      <c r="J7098" s="1"/>
      <c r="K7098" s="1">
        <v>1209.8190696298129</v>
      </c>
      <c r="L7098" s="1">
        <v>4453.4457000000002</v>
      </c>
      <c r="M7098" s="1">
        <v>23546.339474822511</v>
      </c>
      <c r="N7098" s="1">
        <v>14861.30952164508</v>
      </c>
      <c r="O7098" s="1">
        <v>9797.0630850330181</v>
      </c>
      <c r="P7098" s="1"/>
      <c r="Q7098" s="1">
        <v>3187.9466872770622</v>
      </c>
      <c r="R7098" s="1">
        <v>7809.8400647859644</v>
      </c>
      <c r="S7098" s="1">
        <v>19293.01358856451</v>
      </c>
      <c r="T7098" s="1">
        <v>12291.44223548803</v>
      </c>
      <c r="U7098" s="1">
        <v>1882.987851121314</v>
      </c>
      <c r="V7098" s="1">
        <v>9362</v>
      </c>
      <c r="W7098" s="1">
        <v>1012.419996398122</v>
      </c>
      <c r="X7098" s="1">
        <v>12616.33035969742</v>
      </c>
      <c r="Y7098" s="1">
        <v>60140</v>
      </c>
      <c r="Z7098" s="1">
        <v>14949.45736981522</v>
      </c>
      <c r="AA7098" s="1">
        <v>183809.14564816011</v>
      </c>
      <c r="AB7098" s="1">
        <v>1000</v>
      </c>
      <c r="AC7098" s="1">
        <v>11564.089040000001</v>
      </c>
      <c r="AD7098" s="1">
        <v>5778.280789185068</v>
      </c>
      <c r="AE7098" s="1">
        <v>20487.4068155717</v>
      </c>
      <c r="AF7098" s="1">
        <v>34226.398697647928</v>
      </c>
      <c r="AG7098" s="1">
        <v>98171.232615929795</v>
      </c>
      <c r="AH7098" s="1">
        <v>31846.127662725132</v>
      </c>
      <c r="AI7098" s="1">
        <v>4434.9885221573959</v>
      </c>
      <c r="AJ7098" s="1">
        <v>59892.607567366111</v>
      </c>
      <c r="AK7098" s="1">
        <v>2357.6761313994948</v>
      </c>
      <c r="AL7098" s="1">
        <v>656419.125</v>
      </c>
      <c r="AM7098" s="1">
        <v>531235.5625</v>
      </c>
      <c r="AN7098" s="1">
        <v>125183.5078125</v>
      </c>
      <c r="AO7098" t="s">
        <v>19908</v>
      </c>
    </row>
    <row r="7099" spans="1:41" x14ac:dyDescent="0.25">
      <c r="A7099" s="1">
        <v>2025</v>
      </c>
      <c r="B7099" t="s">
        <v>5606</v>
      </c>
      <c r="C7099" t="s">
        <v>7148</v>
      </c>
      <c r="D7099" t="s">
        <v>7250</v>
      </c>
      <c r="E7099" t="s">
        <v>8082</v>
      </c>
      <c r="F7099" t="s">
        <v>10142</v>
      </c>
      <c r="G7099" t="s">
        <v>12292</v>
      </c>
      <c r="H7099" t="s">
        <v>12764</v>
      </c>
      <c r="I7099" s="1">
        <v>14151</v>
      </c>
      <c r="J7099" s="1">
        <v>79840.4838165822</v>
      </c>
      <c r="K7099" s="1">
        <v>1873.8943733653821</v>
      </c>
      <c r="L7099" s="1">
        <v>3177.0733350720002</v>
      </c>
      <c r="M7099" s="1">
        <v>38890.684889999997</v>
      </c>
      <c r="N7099" s="1">
        <v>12519.46319255552</v>
      </c>
      <c r="O7099" s="1">
        <v>10291.386738733339</v>
      </c>
      <c r="P7099" s="1"/>
      <c r="Q7099" s="1">
        <v>4411.857</v>
      </c>
      <c r="R7099" s="1">
        <v>7473.3260818148719</v>
      </c>
      <c r="S7099" s="1">
        <v>17030.629270888061</v>
      </c>
      <c r="T7099" s="1">
        <v>15611.756328594091</v>
      </c>
      <c r="U7099" s="1">
        <v>1717.511767</v>
      </c>
      <c r="V7099" s="1">
        <v>11117</v>
      </c>
      <c r="W7099" s="1">
        <v>10570.02287858922</v>
      </c>
      <c r="X7099" s="1">
        <v>23325.209097748131</v>
      </c>
      <c r="Y7099" s="1">
        <v>78533</v>
      </c>
      <c r="Z7099" s="1">
        <v>13569.20432755362</v>
      </c>
      <c r="AA7099" s="1">
        <v>216006</v>
      </c>
      <c r="AB7099" s="1"/>
      <c r="AC7099" s="1">
        <v>14350.70703001276</v>
      </c>
      <c r="AD7099" s="1">
        <v>20902.690677424791</v>
      </c>
      <c r="AE7099" s="1">
        <v>15284.948405853071</v>
      </c>
      <c r="AF7099" s="1">
        <v>45820.380849027017</v>
      </c>
      <c r="AG7099" s="1">
        <v>175416</v>
      </c>
      <c r="AH7099" s="1">
        <v>39720.338314733643</v>
      </c>
      <c r="AI7099" s="1">
        <v>39607.46618399999</v>
      </c>
      <c r="AJ7099" s="1">
        <v>41490.640326750763</v>
      </c>
      <c r="AK7099" s="1">
        <v>2770</v>
      </c>
      <c r="AL7099" s="1">
        <v>955472.5625</v>
      </c>
      <c r="AM7099" s="1">
        <v>734878.625</v>
      </c>
      <c r="AN7099" s="1">
        <v>220594.09375</v>
      </c>
      <c r="AO7099" t="s">
        <v>19909</v>
      </c>
    </row>
    <row r="7100" spans="1:41" x14ac:dyDescent="0.25">
      <c r="A7100" s="1">
        <v>2025</v>
      </c>
      <c r="B7100" t="s">
        <v>5607</v>
      </c>
      <c r="C7100" t="s">
        <v>7148</v>
      </c>
      <c r="D7100" t="s">
        <v>7250</v>
      </c>
      <c r="E7100" t="s">
        <v>8082</v>
      </c>
      <c r="F7100" t="s">
        <v>10142</v>
      </c>
      <c r="G7100" t="s">
        <v>12292</v>
      </c>
      <c r="H7100" t="s">
        <v>12764</v>
      </c>
      <c r="I7100" s="1">
        <v>13192.480480800001</v>
      </c>
      <c r="J7100" s="1">
        <v>79840.4838165822</v>
      </c>
      <c r="K7100" s="1">
        <v>1958.88740394658</v>
      </c>
      <c r="L7100" s="1">
        <v>3910.538912920174</v>
      </c>
      <c r="M7100" s="1">
        <v>31752.50477476231</v>
      </c>
      <c r="N7100" s="1">
        <v>12910.74440965211</v>
      </c>
      <c r="O7100" s="1">
        <v>9434.0179107960848</v>
      </c>
      <c r="P7100" s="1"/>
      <c r="Q7100" s="1">
        <v>4362.4755452364589</v>
      </c>
      <c r="R7100" s="1">
        <v>6973.7731275374153</v>
      </c>
      <c r="S7100" s="1">
        <v>14569.265737066409</v>
      </c>
      <c r="T7100" s="1">
        <v>11254.49030914914</v>
      </c>
      <c r="U7100" s="1">
        <v>1703.4687643699999</v>
      </c>
      <c r="V7100" s="1">
        <v>16223</v>
      </c>
      <c r="W7100" s="1">
        <v>9805</v>
      </c>
      <c r="X7100" s="1">
        <v>22957.40668265165</v>
      </c>
      <c r="Y7100" s="1">
        <v>75977</v>
      </c>
      <c r="Z7100" s="1">
        <v>15558.21341888184</v>
      </c>
      <c r="AA7100" s="1">
        <v>239290</v>
      </c>
      <c r="AB7100" s="1"/>
      <c r="AC7100" s="1">
        <v>11665.37138832</v>
      </c>
      <c r="AD7100" s="1">
        <v>15115.31775044845</v>
      </c>
      <c r="AE7100" s="1">
        <v>17598.182057279999</v>
      </c>
      <c r="AF7100" s="1">
        <v>47884.376315952293</v>
      </c>
      <c r="AG7100" s="1">
        <v>208582</v>
      </c>
      <c r="AH7100" s="1">
        <v>45728.221311641908</v>
      </c>
      <c r="AI7100" s="1">
        <v>29709.515495520001</v>
      </c>
      <c r="AJ7100" s="1">
        <v>43200.002827513243</v>
      </c>
      <c r="AK7100" s="1">
        <v>2776</v>
      </c>
      <c r="AL7100" s="1">
        <v>993932.75</v>
      </c>
      <c r="AM7100" s="1">
        <v>798872.125</v>
      </c>
      <c r="AN7100" s="1">
        <v>195060.625</v>
      </c>
      <c r="AO7100" t="s">
        <v>19910</v>
      </c>
    </row>
    <row r="7101" spans="1:41" x14ac:dyDescent="0.25">
      <c r="A7101" s="1">
        <v>2025</v>
      </c>
      <c r="B7101" t="s">
        <v>5608</v>
      </c>
      <c r="C7101" t="s">
        <v>7148</v>
      </c>
      <c r="D7101" t="s">
        <v>7250</v>
      </c>
      <c r="E7101" t="s">
        <v>8082</v>
      </c>
      <c r="F7101" t="s">
        <v>10142</v>
      </c>
      <c r="G7101" t="s">
        <v>12292</v>
      </c>
      <c r="H7101" t="s">
        <v>12764</v>
      </c>
      <c r="I7101" s="1">
        <v>16188</v>
      </c>
      <c r="J7101" s="1">
        <v>70273.199778185692</v>
      </c>
      <c r="K7101" s="1">
        <v>1522.3447184359329</v>
      </c>
      <c r="L7101" s="1">
        <v>3322.078009197091</v>
      </c>
      <c r="M7101" s="1">
        <v>23879.06776912</v>
      </c>
      <c r="N7101" s="1">
        <v>14516.093299587499</v>
      </c>
      <c r="O7101" s="1">
        <v>10248.13850418151</v>
      </c>
      <c r="P7101" s="1"/>
      <c r="Q7101" s="1">
        <v>4975.1519929799169</v>
      </c>
      <c r="R7101" s="1">
        <v>7318.1741005906842</v>
      </c>
      <c r="S7101" s="1">
        <v>15088.45</v>
      </c>
      <c r="T7101" s="1">
        <v>12301.640665325411</v>
      </c>
      <c r="U7101" s="1">
        <v>1560.281652594</v>
      </c>
      <c r="V7101" s="1">
        <v>11587</v>
      </c>
      <c r="W7101" s="1">
        <v>5375.7875377059727</v>
      </c>
      <c r="X7101" s="1">
        <v>17677</v>
      </c>
      <c r="Y7101" s="1">
        <v>82038.624612785687</v>
      </c>
      <c r="Z7101" s="1">
        <v>17829.08051738223</v>
      </c>
      <c r="AA7101" s="1">
        <v>232377</v>
      </c>
      <c r="AB7101" s="1"/>
      <c r="AC7101" s="1">
        <v>14515.00956</v>
      </c>
      <c r="AD7101" s="1">
        <v>18051.72929675319</v>
      </c>
      <c r="AE7101" s="1">
        <v>14319.93453891625</v>
      </c>
      <c r="AF7101" s="1">
        <v>47654.397289942302</v>
      </c>
      <c r="AG7101" s="1">
        <v>228777</v>
      </c>
      <c r="AH7101" s="1">
        <v>37312.495969393203</v>
      </c>
      <c r="AI7101" s="1">
        <v>2799.9489169151998</v>
      </c>
      <c r="AJ7101" s="1">
        <v>44197.513360041172</v>
      </c>
      <c r="AK7101" s="1"/>
      <c r="AL7101" s="1">
        <v>955705.125</v>
      </c>
      <c r="AM7101" s="1">
        <v>811448.5</v>
      </c>
      <c r="AN7101" s="1">
        <v>144256.609375</v>
      </c>
      <c r="AO7101" t="s">
        <v>19911</v>
      </c>
    </row>
    <row r="7102" spans="1:41" x14ac:dyDescent="0.25">
      <c r="A7102" s="1">
        <v>2025</v>
      </c>
      <c r="B7102" t="s">
        <v>5609</v>
      </c>
      <c r="C7102" t="s">
        <v>7148</v>
      </c>
      <c r="D7102" t="s">
        <v>7250</v>
      </c>
      <c r="E7102" t="s">
        <v>8083</v>
      </c>
      <c r="F7102" t="s">
        <v>10143</v>
      </c>
      <c r="G7102" t="s">
        <v>12292</v>
      </c>
      <c r="H7102" t="s">
        <v>12764</v>
      </c>
      <c r="I7102" s="1">
        <v>6437.7095449619883</v>
      </c>
      <c r="J7102" s="1">
        <v>8444.02</v>
      </c>
      <c r="K7102" s="1">
        <v>1209.8190696298129</v>
      </c>
      <c r="L7102" s="1">
        <v>3341.3631999999998</v>
      </c>
      <c r="M7102" s="1">
        <v>20432.00204374126</v>
      </c>
      <c r="N7102" s="1">
        <v>14190.86259064797</v>
      </c>
      <c r="O7102" s="1">
        <v>9954.507669627792</v>
      </c>
      <c r="P7102" s="1">
        <v>9923.6872415999987</v>
      </c>
      <c r="Q7102" s="1">
        <v>3148.5582557333678</v>
      </c>
      <c r="R7102" s="1">
        <v>7809.8400647859644</v>
      </c>
      <c r="S7102" s="1">
        <v>19288.092837826902</v>
      </c>
      <c r="T7102" s="1">
        <v>12175.38815298551</v>
      </c>
      <c r="U7102" s="1">
        <v>1882.987851121314</v>
      </c>
      <c r="V7102" s="1">
        <v>3367</v>
      </c>
      <c r="W7102" s="1">
        <v>1591.141159686204</v>
      </c>
      <c r="X7102" s="1">
        <v>13251.295939873409</v>
      </c>
      <c r="Y7102" s="1">
        <v>60139.941619999998</v>
      </c>
      <c r="Z7102" s="1">
        <v>14949.45736981522</v>
      </c>
      <c r="AA7102" s="1">
        <v>183809.14564816011</v>
      </c>
      <c r="AB7102" s="1">
        <v>1000</v>
      </c>
      <c r="AC7102" s="1">
        <v>11957.37425842666</v>
      </c>
      <c r="AD7102" s="1">
        <v>17223.43704477455</v>
      </c>
      <c r="AE7102" s="1">
        <v>24042.266009181181</v>
      </c>
      <c r="AF7102" s="1">
        <v>34226.398697647928</v>
      </c>
      <c r="AG7102" s="1">
        <v>148263.48160739639</v>
      </c>
      <c r="AH7102" s="1">
        <v>31997.71535163248</v>
      </c>
      <c r="AI7102" s="1">
        <v>2757.4705461741801</v>
      </c>
      <c r="AJ7102" s="1">
        <v>59892.607567366111</v>
      </c>
      <c r="AK7102" s="1">
        <v>2357.6761313994948</v>
      </c>
      <c r="AL7102" s="1">
        <v>729065.3125</v>
      </c>
      <c r="AM7102" s="1">
        <v>595826.75</v>
      </c>
      <c r="AN7102" s="1">
        <v>133238.546875</v>
      </c>
      <c r="AO7102" t="s">
        <v>19912</v>
      </c>
    </row>
    <row r="7103" spans="1:41" x14ac:dyDescent="0.25">
      <c r="A7103" s="1">
        <v>2025</v>
      </c>
      <c r="B7103" t="s">
        <v>5610</v>
      </c>
      <c r="C7103" t="s">
        <v>7148</v>
      </c>
      <c r="D7103" t="s">
        <v>7250</v>
      </c>
      <c r="E7103" t="s">
        <v>8083</v>
      </c>
      <c r="F7103" t="s">
        <v>10143</v>
      </c>
      <c r="G7103" t="s">
        <v>12292</v>
      </c>
      <c r="H7103" t="s">
        <v>12764</v>
      </c>
      <c r="I7103" s="1">
        <v>7864.5847918900126</v>
      </c>
      <c r="J7103" s="1">
        <v>26090.222102462281</v>
      </c>
      <c r="K7103" s="1">
        <v>1164.915439557318</v>
      </c>
      <c r="L7103" s="1">
        <v>2531.054594838693</v>
      </c>
      <c r="M7103" s="1">
        <v>10212.569812411481</v>
      </c>
      <c r="N7103" s="1">
        <v>12657.05322</v>
      </c>
      <c r="O7103" s="1">
        <v>13048.25051634086</v>
      </c>
      <c r="P7103" s="1">
        <v>9403.7759999999998</v>
      </c>
      <c r="Q7103" s="1">
        <v>3317.073265104756</v>
      </c>
      <c r="R7103" s="1">
        <v>6901.6255218615024</v>
      </c>
      <c r="S7103" s="1">
        <v>19647.16852138612</v>
      </c>
      <c r="T7103" s="1">
        <v>11686.27533796641</v>
      </c>
      <c r="U7103" s="1">
        <v>1871.628473649193</v>
      </c>
      <c r="V7103" s="1">
        <v>6810</v>
      </c>
      <c r="W7103" s="1">
        <v>2052.4371440935838</v>
      </c>
      <c r="X7103" s="1">
        <v>13786.98728920613</v>
      </c>
      <c r="Y7103" s="1">
        <v>57887.583639999997</v>
      </c>
      <c r="Z7103" s="1">
        <v>14919.06387400112</v>
      </c>
      <c r="AA7103" s="1">
        <v>254620.2305147392</v>
      </c>
      <c r="AB7103" s="1">
        <v>1009</v>
      </c>
      <c r="AC7103" s="1">
        <v>11280.65880865</v>
      </c>
      <c r="AD7103" s="1">
        <v>15078.38077164021</v>
      </c>
      <c r="AE7103" s="1">
        <v>19709.43862335493</v>
      </c>
      <c r="AF7103" s="1">
        <v>37739.213959980822</v>
      </c>
      <c r="AG7103" s="1">
        <v>162429</v>
      </c>
      <c r="AH7103" s="1">
        <v>34928.343596281731</v>
      </c>
      <c r="AI7103" s="1">
        <v>2901.4129316385802</v>
      </c>
      <c r="AJ7103" s="1">
        <v>39971.480264909871</v>
      </c>
      <c r="AK7103" s="1">
        <v>2051.4584101968671</v>
      </c>
      <c r="AL7103" s="1">
        <v>803570.8125</v>
      </c>
      <c r="AM7103" s="1">
        <v>676003.75</v>
      </c>
      <c r="AN7103" s="1">
        <v>127567.203125</v>
      </c>
      <c r="AO7103" t="s">
        <v>19913</v>
      </c>
    </row>
    <row r="7104" spans="1:41" x14ac:dyDescent="0.25">
      <c r="A7104" s="1">
        <v>2025</v>
      </c>
      <c r="B7104" t="s">
        <v>5611</v>
      </c>
      <c r="C7104" t="s">
        <v>7148</v>
      </c>
      <c r="D7104" t="s">
        <v>7250</v>
      </c>
      <c r="E7104" t="s">
        <v>8083</v>
      </c>
      <c r="F7104" t="s">
        <v>10143</v>
      </c>
      <c r="G7104" t="s">
        <v>12292</v>
      </c>
      <c r="H7104" t="s">
        <v>12764</v>
      </c>
      <c r="I7104" s="1">
        <v>14375</v>
      </c>
      <c r="J7104" s="1">
        <v>76143.729259606131</v>
      </c>
      <c r="K7104" s="1">
        <v>1806.191176178439</v>
      </c>
      <c r="L7104" s="1">
        <v>3177.0733350720002</v>
      </c>
      <c r="M7104" s="1">
        <v>42478.4848512971</v>
      </c>
      <c r="N7104" s="1">
        <v>12519.46319255552</v>
      </c>
      <c r="O7104" s="1">
        <v>10530.53814681792</v>
      </c>
      <c r="P7104" s="1">
        <v>17046.259425878368</v>
      </c>
      <c r="Q7104" s="1">
        <v>4734</v>
      </c>
      <c r="R7104" s="1">
        <v>8473.3260818148719</v>
      </c>
      <c r="S7104" s="1">
        <v>22894.435607163741</v>
      </c>
      <c r="T7104" s="1">
        <v>17168.21682833575</v>
      </c>
      <c r="U7104" s="1">
        <v>1717.511767</v>
      </c>
      <c r="V7104" s="1">
        <v>11102</v>
      </c>
      <c r="W7104" s="1">
        <v>12170.02287858922</v>
      </c>
      <c r="X7104" s="1">
        <v>25353.488149726229</v>
      </c>
      <c r="Y7104" s="1">
        <v>78794.836614082131</v>
      </c>
      <c r="Z7104" s="1">
        <v>14724.764634089701</v>
      </c>
      <c r="AA7104" s="1">
        <v>215939.4</v>
      </c>
      <c r="AB7104" s="1">
        <v>3038.303375362631</v>
      </c>
      <c r="AC7104" s="1">
        <v>15567.68754473801</v>
      </c>
      <c r="AD7104" s="1">
        <v>21454.62556996967</v>
      </c>
      <c r="AE7104" s="1">
        <v>15218.045974653071</v>
      </c>
      <c r="AF7104" s="1">
        <v>45820.380849027017</v>
      </c>
      <c r="AG7104" s="1">
        <v>182601</v>
      </c>
      <c r="AH7104" s="1">
        <v>39747.987950990602</v>
      </c>
      <c r="AI7104" s="1">
        <v>39607.46618399999</v>
      </c>
      <c r="AJ7104" s="1">
        <v>41490.640326750763</v>
      </c>
      <c r="AK7104" s="1">
        <v>2770</v>
      </c>
      <c r="AL7104" s="1">
        <v>998464.875</v>
      </c>
      <c r="AM7104" s="1">
        <v>759445.125</v>
      </c>
      <c r="AN7104" s="1">
        <v>239019.75</v>
      </c>
      <c r="AO7104" t="s">
        <v>19914</v>
      </c>
    </row>
    <row r="7105" spans="1:41" x14ac:dyDescent="0.25">
      <c r="A7105" s="1">
        <v>2025</v>
      </c>
      <c r="B7105" t="s">
        <v>5612</v>
      </c>
      <c r="C7105" t="s">
        <v>7148</v>
      </c>
      <c r="D7105" t="s">
        <v>7250</v>
      </c>
      <c r="E7105" t="s">
        <v>8083</v>
      </c>
      <c r="F7105" t="s">
        <v>10143</v>
      </c>
      <c r="G7105" t="s">
        <v>12292</v>
      </c>
      <c r="H7105" t="s">
        <v>12764</v>
      </c>
      <c r="I7105" s="1">
        <v>10644.54803977645</v>
      </c>
      <c r="J7105" s="1">
        <v>53748.018122270543</v>
      </c>
      <c r="K7105" s="1">
        <v>1173.7804967142281</v>
      </c>
      <c r="L7105" s="1">
        <v>3139.0840000000012</v>
      </c>
      <c r="M7105" s="1">
        <v>17890.594825287732</v>
      </c>
      <c r="N7105" s="1">
        <v>13209.782968449819</v>
      </c>
      <c r="O7105" s="1">
        <v>9914.3650967181693</v>
      </c>
      <c r="P7105" s="1">
        <v>11166.77569636627</v>
      </c>
      <c r="Q7105" s="1">
        <v>3480.8421568594522</v>
      </c>
      <c r="R7105" s="1">
        <v>6785.2753844212584</v>
      </c>
      <c r="S7105" s="1">
        <v>18407</v>
      </c>
      <c r="T7105" s="1">
        <v>12302.42350052379</v>
      </c>
      <c r="U7105" s="1">
        <v>1779.0023298239989</v>
      </c>
      <c r="V7105" s="1">
        <v>10674</v>
      </c>
      <c r="W7105" s="1">
        <v>2727.142222404862</v>
      </c>
      <c r="X7105" s="1">
        <v>15421.97157244795</v>
      </c>
      <c r="Y7105" s="1">
        <v>63301.546213593007</v>
      </c>
      <c r="Z7105" s="1">
        <v>17542.42577424011</v>
      </c>
      <c r="AA7105" s="1">
        <v>183312</v>
      </c>
      <c r="AB7105" s="1">
        <v>1008.038</v>
      </c>
      <c r="AC7105" s="1">
        <v>11136.94967</v>
      </c>
      <c r="AD7105" s="1">
        <v>15875.16693005042</v>
      </c>
      <c r="AE7105" s="1">
        <v>19919.146897758779</v>
      </c>
      <c r="AF7105" s="1">
        <v>34929.415733689071</v>
      </c>
      <c r="AG7105" s="1">
        <v>157695</v>
      </c>
      <c r="AH7105" s="1">
        <v>34053</v>
      </c>
      <c r="AI7105" s="1">
        <v>2202.604767717497</v>
      </c>
      <c r="AJ7105" s="1">
        <v>40650.749278099051</v>
      </c>
      <c r="AK7105" s="1">
        <v>2145.6299586020909</v>
      </c>
      <c r="AL7105" s="1">
        <v>776236.25</v>
      </c>
      <c r="AM7105" s="1">
        <v>643114.5</v>
      </c>
      <c r="AN7105" s="1">
        <v>133121.703125</v>
      </c>
      <c r="AO7105" t="s">
        <v>19915</v>
      </c>
    </row>
    <row r="7106" spans="1:41" x14ac:dyDescent="0.25">
      <c r="A7106" s="1">
        <v>2025</v>
      </c>
      <c r="B7106" t="s">
        <v>5613</v>
      </c>
      <c r="C7106" t="s">
        <v>7148</v>
      </c>
      <c r="D7106" t="s">
        <v>7250</v>
      </c>
      <c r="E7106" t="s">
        <v>8083</v>
      </c>
      <c r="F7106" t="s">
        <v>10143</v>
      </c>
      <c r="G7106" t="s">
        <v>12292</v>
      </c>
      <c r="H7106" t="s">
        <v>12764</v>
      </c>
      <c r="I7106" s="1">
        <v>11203.58015185078</v>
      </c>
      <c r="J7106" s="1">
        <v>64643.810894503353</v>
      </c>
      <c r="K7106" s="1">
        <v>1405.9018319159461</v>
      </c>
      <c r="L7106" s="1">
        <v>3612.8867395098268</v>
      </c>
      <c r="M7106" s="1">
        <v>27436.669003609921</v>
      </c>
      <c r="N7106" s="1">
        <v>16420.57193991711</v>
      </c>
      <c r="O7106" s="1">
        <v>10628.94960388865</v>
      </c>
      <c r="P7106" s="1">
        <v>13117.946040174051</v>
      </c>
      <c r="Q7106" s="1">
        <v>4428.4733189811013</v>
      </c>
      <c r="R7106" s="1">
        <v>7776.3873120778653</v>
      </c>
      <c r="S7106" s="1">
        <v>14603.96376437282</v>
      </c>
      <c r="T7106" s="1">
        <v>13019.631753</v>
      </c>
      <c r="U7106" s="1">
        <v>1519.087886012536</v>
      </c>
      <c r="V7106" s="1">
        <v>10212</v>
      </c>
      <c r="W7106" s="1">
        <v>5816.6653831609437</v>
      </c>
      <c r="X7106" s="1">
        <v>19648.01877644</v>
      </c>
      <c r="Y7106" s="1">
        <v>80767.733336339908</v>
      </c>
      <c r="Z7106" s="1">
        <v>17619.646977394252</v>
      </c>
      <c r="AA7106" s="1">
        <v>183311</v>
      </c>
      <c r="AB7106" s="1">
        <v>2150</v>
      </c>
      <c r="AC7106" s="1">
        <v>14671.90689102495</v>
      </c>
      <c r="AD7106" s="1">
        <v>16649.517693752379</v>
      </c>
      <c r="AE7106" s="1">
        <v>17029.681608134149</v>
      </c>
      <c r="AF7106" s="1">
        <v>47163.014265826212</v>
      </c>
      <c r="AG7106" s="1">
        <v>198159</v>
      </c>
      <c r="AH7106" s="1">
        <v>31488.221169912871</v>
      </c>
      <c r="AI7106" s="1">
        <v>2559.2040977774409</v>
      </c>
      <c r="AJ7106" s="1">
        <v>43950.465969244091</v>
      </c>
      <c r="AK7106" s="1">
        <v>2114</v>
      </c>
      <c r="AL7106" s="1">
        <v>883127.9375</v>
      </c>
      <c r="AM7106" s="1">
        <v>735607.1875</v>
      </c>
      <c r="AN7106" s="1">
        <v>147520.734375</v>
      </c>
      <c r="AO7106" t="s">
        <v>19916</v>
      </c>
    </row>
    <row r="7107" spans="1:41" x14ac:dyDescent="0.25">
      <c r="A7107" s="1">
        <v>2025</v>
      </c>
      <c r="B7107" t="s">
        <v>5614</v>
      </c>
      <c r="C7107" t="s">
        <v>7148</v>
      </c>
      <c r="D7107" t="s">
        <v>7250</v>
      </c>
      <c r="E7107" t="s">
        <v>8083</v>
      </c>
      <c r="F7107" t="s">
        <v>10143</v>
      </c>
      <c r="G7107" t="s">
        <v>12292</v>
      </c>
      <c r="H7107" t="s">
        <v>12764</v>
      </c>
      <c r="I7107" s="1">
        <v>14243.76673546394</v>
      </c>
      <c r="J7107" s="1">
        <v>65958.942852233115</v>
      </c>
      <c r="K7107" s="1">
        <v>1904.1534740251659</v>
      </c>
      <c r="L7107" s="1">
        <v>3322.078009197091</v>
      </c>
      <c r="M7107" s="1">
        <v>23879.06776912</v>
      </c>
      <c r="N7107" s="1">
        <v>14516.093299587499</v>
      </c>
      <c r="O7107" s="1">
        <v>10460.49606365002</v>
      </c>
      <c r="P7107" s="1">
        <v>13837.966625857091</v>
      </c>
      <c r="Q7107" s="1">
        <v>4975.151992979916</v>
      </c>
      <c r="R7107" s="1">
        <v>8318.1741005906842</v>
      </c>
      <c r="S7107" s="1">
        <v>19377.277232399509</v>
      </c>
      <c r="T7107" s="1">
        <v>13201.640665325411</v>
      </c>
      <c r="U7107" s="1">
        <v>1560.281652594</v>
      </c>
      <c r="V7107" s="1">
        <v>12841</v>
      </c>
      <c r="W7107" s="1">
        <v>5375.7875377059727</v>
      </c>
      <c r="X7107" s="1">
        <v>19317</v>
      </c>
      <c r="Y7107" s="1">
        <v>83037.624612785687</v>
      </c>
      <c r="Z7107" s="1">
        <v>17094.237687779048</v>
      </c>
      <c r="AA7107" s="1">
        <v>234723</v>
      </c>
      <c r="AB7107" s="1">
        <v>2204</v>
      </c>
      <c r="AC7107" s="1">
        <v>14949.730818800001</v>
      </c>
      <c r="AD7107" s="1">
        <v>18248.250127786079</v>
      </c>
      <c r="AE7107" s="1">
        <v>16238.849173293231</v>
      </c>
      <c r="AF7107" s="1">
        <v>47654.397289942302</v>
      </c>
      <c r="AG7107" s="1">
        <v>230140</v>
      </c>
      <c r="AH7107" s="1">
        <v>38852.072377200529</v>
      </c>
      <c r="AI7107" s="1">
        <v>2799.9489169151998</v>
      </c>
      <c r="AJ7107" s="1">
        <v>44197.513360041172</v>
      </c>
      <c r="AK7107" s="1">
        <v>2404</v>
      </c>
      <c r="AL7107" s="1">
        <v>985632.5</v>
      </c>
      <c r="AM7107" s="1">
        <v>827608.75</v>
      </c>
      <c r="AN7107" s="1">
        <v>158023.703125</v>
      </c>
      <c r="AO7107" t="s">
        <v>19917</v>
      </c>
    </row>
    <row r="7108" spans="1:41" x14ac:dyDescent="0.25">
      <c r="A7108" s="1">
        <v>2025</v>
      </c>
      <c r="B7108" t="s">
        <v>5615</v>
      </c>
      <c r="C7108" t="s">
        <v>7148</v>
      </c>
      <c r="D7108" t="s">
        <v>7250</v>
      </c>
      <c r="E7108" t="s">
        <v>8083</v>
      </c>
      <c r="F7108" t="s">
        <v>10143</v>
      </c>
      <c r="G7108" t="s">
        <v>12292</v>
      </c>
      <c r="H7108" t="s">
        <v>12764</v>
      </c>
      <c r="I7108" s="1">
        <v>11986.480480800001</v>
      </c>
      <c r="J7108" s="1">
        <v>76042.780848576775</v>
      </c>
      <c r="K7108" s="1">
        <v>1889.26812538231</v>
      </c>
      <c r="L7108" s="1">
        <v>3246.985929958606</v>
      </c>
      <c r="M7108" s="1">
        <v>31752.50477476231</v>
      </c>
      <c r="N7108" s="1">
        <v>12910.74440965211</v>
      </c>
      <c r="O7108" s="1">
        <v>9590.5686605041574</v>
      </c>
      <c r="P7108" s="1">
        <v>17052.245715506189</v>
      </c>
      <c r="Q7108" s="1">
        <v>4362.4755452364589</v>
      </c>
      <c r="R7108" s="1">
        <v>7973.7731275374153</v>
      </c>
      <c r="S7108" s="1">
        <v>19046.705123229462</v>
      </c>
      <c r="T7108" s="1">
        <v>13727.94374418293</v>
      </c>
      <c r="U7108" s="1">
        <v>1703.4687643699999</v>
      </c>
      <c r="V7108" s="1">
        <v>16168</v>
      </c>
      <c r="W7108" s="1">
        <v>10769.44949800945</v>
      </c>
      <c r="X7108" s="1">
        <v>24953.702915925711</v>
      </c>
      <c r="Y7108" s="1">
        <v>76735.311941890541</v>
      </c>
      <c r="Z7108" s="1">
        <v>14971.97466445672</v>
      </c>
      <c r="AA7108" s="1">
        <v>233681</v>
      </c>
      <c r="AB7108" s="1">
        <v>2246</v>
      </c>
      <c r="AC7108" s="1">
        <v>15053.346930801479</v>
      </c>
      <c r="AD7108" s="1">
        <v>17526.785857193539</v>
      </c>
      <c r="AE7108" s="1">
        <v>15850.976845237919</v>
      </c>
      <c r="AF7108" s="1">
        <v>47884.376315952293</v>
      </c>
      <c r="AG7108" s="1">
        <v>208828</v>
      </c>
      <c r="AH7108" s="1">
        <v>45831.694751229952</v>
      </c>
      <c r="AI7108" s="1">
        <v>29709.515495520001</v>
      </c>
      <c r="AJ7108" s="1">
        <v>43200.002827513243</v>
      </c>
      <c r="AK7108" s="1">
        <v>2776</v>
      </c>
      <c r="AL7108" s="1">
        <v>1017472.125</v>
      </c>
      <c r="AM7108" s="1">
        <v>807651.9375</v>
      </c>
      <c r="AN7108" s="1">
        <v>209820.140625</v>
      </c>
      <c r="AO7108" t="s">
        <v>19918</v>
      </c>
    </row>
    <row r="7109" spans="1:41" x14ac:dyDescent="0.25">
      <c r="A7109" s="1">
        <v>2025</v>
      </c>
      <c r="B7109" t="s">
        <v>5616</v>
      </c>
      <c r="C7109" t="s">
        <v>7148</v>
      </c>
      <c r="D7109" t="s">
        <v>7250</v>
      </c>
      <c r="E7109" t="s">
        <v>8084</v>
      </c>
      <c r="F7109" t="s">
        <v>10144</v>
      </c>
      <c r="G7109" t="s">
        <v>12293</v>
      </c>
      <c r="H7109" t="s">
        <v>12764</v>
      </c>
      <c r="I7109" s="1">
        <v>2509.6280999999999</v>
      </c>
      <c r="J7109" s="1">
        <v>13171.46529437846</v>
      </c>
      <c r="K7109" s="1">
        <v>64</v>
      </c>
      <c r="L7109" s="1">
        <v>1500</v>
      </c>
      <c r="M7109" s="1">
        <v>8500</v>
      </c>
      <c r="N7109" s="1">
        <v>2558.8626269531251</v>
      </c>
      <c r="O7109" s="1">
        <v>111.6835</v>
      </c>
      <c r="P7109" s="1">
        <v>400</v>
      </c>
      <c r="Q7109" s="1">
        <v>251</v>
      </c>
      <c r="R7109" s="1">
        <v>212.976</v>
      </c>
      <c r="S7109" s="1">
        <v>5000</v>
      </c>
      <c r="T7109" s="1">
        <v>100</v>
      </c>
      <c r="U7109" s="1">
        <v>50</v>
      </c>
      <c r="V7109" s="1">
        <v>640</v>
      </c>
      <c r="W7109" s="1">
        <v>1301.027</v>
      </c>
      <c r="X7109" s="1">
        <v>4775.3020049999996</v>
      </c>
      <c r="Y7109" s="1">
        <v>10541.268</v>
      </c>
      <c r="Z7109" s="1">
        <v>4682.6599359301108</v>
      </c>
      <c r="AA7109" s="1">
        <v>36652</v>
      </c>
      <c r="AB7109" s="1">
        <v>50</v>
      </c>
      <c r="AC7109" s="1">
        <v>1614.268611</v>
      </c>
      <c r="AD7109" s="1">
        <v>2623.9050497907692</v>
      </c>
      <c r="AE7109" s="1">
        <v>1889</v>
      </c>
      <c r="AF7109" s="1">
        <v>11211.263999999999</v>
      </c>
      <c r="AG7109" s="1">
        <v>57833</v>
      </c>
      <c r="AH7109" s="1">
        <v>15819.109</v>
      </c>
      <c r="AI7109" s="1">
        <v>3738</v>
      </c>
      <c r="AJ7109" s="1">
        <v>11453.720907222099</v>
      </c>
      <c r="AK7109" s="1">
        <v>143</v>
      </c>
      <c r="AL7109" s="1">
        <v>199397.140625</v>
      </c>
      <c r="AM7109" s="1">
        <v>157171.109375</v>
      </c>
      <c r="AN7109" s="1">
        <v>42226.02734375</v>
      </c>
      <c r="AO7109" t="s">
        <v>19919</v>
      </c>
    </row>
    <row r="7110" spans="1:41" x14ac:dyDescent="0.25">
      <c r="A7110" s="1">
        <v>2025</v>
      </c>
      <c r="B7110" t="s">
        <v>5617</v>
      </c>
      <c r="C7110" t="s">
        <v>7148</v>
      </c>
      <c r="D7110" t="s">
        <v>7250</v>
      </c>
      <c r="E7110" t="s">
        <v>8084</v>
      </c>
      <c r="F7110" t="s">
        <v>10144</v>
      </c>
      <c r="G7110" t="s">
        <v>12293</v>
      </c>
      <c r="H7110" t="s">
        <v>12764</v>
      </c>
      <c r="I7110" s="1">
        <v>2773.6380393014024</v>
      </c>
      <c r="J7110" s="1">
        <v>5428.4443808225042</v>
      </c>
      <c r="K7110" s="1">
        <v>118.02715060857032</v>
      </c>
      <c r="L7110" s="1">
        <v>343.45900827093965</v>
      </c>
      <c r="M7110" s="1">
        <v>5371.7528819579184</v>
      </c>
      <c r="N7110" s="1">
        <v>4270.6401251312282</v>
      </c>
      <c r="O7110" s="1">
        <v>188.84344097371252</v>
      </c>
      <c r="P7110" s="1">
        <v>131.01013717551305</v>
      </c>
      <c r="Q7110" s="1">
        <v>258.7679814335936</v>
      </c>
      <c r="R7110" s="1">
        <v>317.59925957260185</v>
      </c>
      <c r="S7110" s="1">
        <v>8173.9703153965374</v>
      </c>
      <c r="T7110" s="1">
        <v>236.05430121714065</v>
      </c>
      <c r="U7110" s="1"/>
      <c r="V7110" s="1">
        <v>368.24470989873942</v>
      </c>
      <c r="W7110" s="1">
        <v>277.36380393014025</v>
      </c>
      <c r="X7110" s="1">
        <v>920.86226793000071</v>
      </c>
      <c r="Y7110" s="1">
        <v>12636.576879906581</v>
      </c>
      <c r="Z7110" s="1">
        <v>1538.6550475510965</v>
      </c>
      <c r="AA7110" s="1">
        <v>22174.93944043704</v>
      </c>
      <c r="AB7110" s="1"/>
      <c r="AC7110" s="1">
        <v>752.74175843627881</v>
      </c>
      <c r="AD7110" s="1">
        <v>3947.3013054362686</v>
      </c>
      <c r="AE7110" s="1">
        <v>1997.7511566307828</v>
      </c>
      <c r="AF7110" s="1">
        <v>5702.7657570728807</v>
      </c>
      <c r="AG7110" s="1">
        <v>42040.399453368329</v>
      </c>
      <c r="AH7110" s="1">
        <v>8012.5358964924535</v>
      </c>
      <c r="AI7110" s="1">
        <v>2731.1482650823173</v>
      </c>
      <c r="AJ7110" s="1">
        <v>8922.8525860079153</v>
      </c>
      <c r="AK7110" s="1">
        <v>115.66660759639892</v>
      </c>
      <c r="AL7110" s="1">
        <v>139752.015625</v>
      </c>
      <c r="AM7110" s="1">
        <v>109658.484375</v>
      </c>
      <c r="AN7110" s="1">
        <v>30093.525390625</v>
      </c>
      <c r="AO7110" t="s">
        <v>19920</v>
      </c>
    </row>
    <row r="7111" spans="1:41" x14ac:dyDescent="0.25">
      <c r="A7111" s="1">
        <v>2025</v>
      </c>
      <c r="B7111" t="s">
        <v>5618</v>
      </c>
      <c r="C7111" t="s">
        <v>7148</v>
      </c>
      <c r="D7111" t="s">
        <v>7250</v>
      </c>
      <c r="E7111" t="s">
        <v>8084</v>
      </c>
      <c r="F7111" t="s">
        <v>10144</v>
      </c>
      <c r="G7111" t="s">
        <v>12293</v>
      </c>
      <c r="H7111" t="s">
        <v>12764</v>
      </c>
      <c r="I7111" s="1">
        <v>2574.9824878274285</v>
      </c>
      <c r="J7111" s="1">
        <v>6294.4016369114916</v>
      </c>
      <c r="K7111" s="1">
        <v>114.44366612566348</v>
      </c>
      <c r="L7111" s="1">
        <v>343.33099837699046</v>
      </c>
      <c r="M7111" s="1">
        <v>4577.7466450265392</v>
      </c>
      <c r="N7111" s="1">
        <v>3181.5339182934449</v>
      </c>
      <c r="O7111" s="1">
        <v>128.17690606074311</v>
      </c>
      <c r="P7111" s="1">
        <v>108.72148281938031</v>
      </c>
      <c r="Q7111" s="1">
        <v>308.77950496718535</v>
      </c>
      <c r="R7111" s="1">
        <v>307.95646117754785</v>
      </c>
      <c r="S7111" s="1">
        <v>7742.287742525622</v>
      </c>
      <c r="T7111" s="1">
        <v>457.77466450265393</v>
      </c>
      <c r="U7111" s="1">
        <v>0</v>
      </c>
      <c r="V7111" s="1">
        <v>357.06423831207007</v>
      </c>
      <c r="W7111" s="1">
        <v>268.94261539530919</v>
      </c>
      <c r="X7111" s="1">
        <v>892.90348360786243</v>
      </c>
      <c r="Y7111" s="1">
        <v>13594.190880736938</v>
      </c>
      <c r="Z7111" s="1">
        <v>2441.862530939386</v>
      </c>
      <c r="AA7111" s="1">
        <v>26587.031182282721</v>
      </c>
      <c r="AB7111" s="1">
        <v>131.61021604451301</v>
      </c>
      <c r="AC7111" s="1">
        <v>740.83570288012186</v>
      </c>
      <c r="AD7111" s="1">
        <v>3953.5835662154054</v>
      </c>
      <c r="AE7111" s="1">
        <v>1680.5319931090478</v>
      </c>
      <c r="AF7111" s="1">
        <v>8628.6126740883137</v>
      </c>
      <c r="AG7111" s="1">
        <v>42159.90216403317</v>
      </c>
      <c r="AH7111" s="1">
        <v>9860.9472291000784</v>
      </c>
      <c r="AI7111" s="1">
        <v>2648.2264341478531</v>
      </c>
      <c r="AJ7111" s="1">
        <v>10584.894679962616</v>
      </c>
      <c r="AK7111" s="1">
        <v>112.15479280315022</v>
      </c>
      <c r="AL7111" s="1">
        <v>150783.421875</v>
      </c>
      <c r="AM7111" s="1">
        <v>119894.6328125</v>
      </c>
      <c r="AN7111" s="1">
        <v>30888.796875</v>
      </c>
      <c r="AO7111" t="s">
        <v>19921</v>
      </c>
    </row>
    <row r="7112" spans="1:41" x14ac:dyDescent="0.25">
      <c r="A7112" s="1">
        <v>2025</v>
      </c>
      <c r="B7112" t="s">
        <v>5619</v>
      </c>
      <c r="C7112" t="s">
        <v>7148</v>
      </c>
      <c r="D7112" t="s">
        <v>7250</v>
      </c>
      <c r="E7112" t="s">
        <v>8084</v>
      </c>
      <c r="F7112" t="s">
        <v>10144</v>
      </c>
      <c r="G7112" t="s">
        <v>12293</v>
      </c>
      <c r="H7112" t="s">
        <v>12764</v>
      </c>
      <c r="I7112" s="1">
        <v>2096.7845385096261</v>
      </c>
      <c r="J7112" s="1">
        <v>7823.2829175808583</v>
      </c>
      <c r="K7112" s="1">
        <v>104.83922692548131</v>
      </c>
      <c r="L7112" s="1">
        <v>419.35690770192525</v>
      </c>
      <c r="M7112" s="1">
        <v>12580.707231057757</v>
      </c>
      <c r="N7112" s="1">
        <v>3244.6634679592398</v>
      </c>
      <c r="O7112" s="1">
        <v>117.0875938071853</v>
      </c>
      <c r="P7112" s="1">
        <v>99.219844362275509</v>
      </c>
      <c r="Q7112" s="1">
        <v>776.3626495073047</v>
      </c>
      <c r="R7112" s="1">
        <v>430.29373585479146</v>
      </c>
      <c r="S7112" s="1">
        <v>7129.0674309327287</v>
      </c>
      <c r="T7112" s="1">
        <v>104.83922692548131</v>
      </c>
      <c r="U7112" s="1">
        <v>0</v>
      </c>
      <c r="V7112" s="1">
        <v>670.97105232308036</v>
      </c>
      <c r="W7112" s="1">
        <v>1309.4419442992616</v>
      </c>
      <c r="X7112" s="1">
        <v>3978.6486618220156</v>
      </c>
      <c r="Y7112" s="1">
        <v>16985.980255792172</v>
      </c>
      <c r="Z7112" s="1">
        <v>4859.5057193441135</v>
      </c>
      <c r="AA7112" s="1">
        <v>40458.506062812492</v>
      </c>
      <c r="AB7112" s="1">
        <v>32.500160346899207</v>
      </c>
      <c r="AC7112" s="1">
        <v>1156.7842249988091</v>
      </c>
      <c r="AD7112" s="1">
        <v>2254.5626987001642</v>
      </c>
      <c r="AE7112" s="1">
        <v>1715.1697525008742</v>
      </c>
      <c r="AF7112" s="1">
        <v>11689.46896296424</v>
      </c>
      <c r="AG7112" s="1">
        <v>55026.965036377376</v>
      </c>
      <c r="AH7112" s="1">
        <v>15238.402342527274</v>
      </c>
      <c r="AI7112" s="1">
        <v>3918.8903024744914</v>
      </c>
      <c r="AJ7112" s="1">
        <v>10789.192725101586</v>
      </c>
      <c r="AK7112" s="1">
        <v>113.22636507951981</v>
      </c>
      <c r="AL7112" s="1">
        <v>205124.71875</v>
      </c>
      <c r="AM7112" s="1">
        <v>158242.5</v>
      </c>
      <c r="AN7112" s="1">
        <v>46882.21484375</v>
      </c>
      <c r="AO7112" t="s">
        <v>19922</v>
      </c>
    </row>
    <row r="7113" spans="1:41" x14ac:dyDescent="0.25">
      <c r="A7113" s="1">
        <v>2025</v>
      </c>
      <c r="B7113" t="s">
        <v>5620</v>
      </c>
      <c r="C7113" t="s">
        <v>7148</v>
      </c>
      <c r="D7113" t="s">
        <v>7250</v>
      </c>
      <c r="E7113" t="s">
        <v>8084</v>
      </c>
      <c r="F7113" t="s">
        <v>10144</v>
      </c>
      <c r="G7113" t="s">
        <v>12293</v>
      </c>
      <c r="H7113" t="s">
        <v>12764</v>
      </c>
      <c r="I7113" s="1">
        <v>1998.7923313302763</v>
      </c>
      <c r="J7113" s="1">
        <v>13186.03994567844</v>
      </c>
      <c r="K7113" s="1">
        <v>65.776777725422903</v>
      </c>
      <c r="L7113" s="1">
        <v>1019.384088978441</v>
      </c>
      <c r="M7113" s="1">
        <v>9684.1488452951908</v>
      </c>
      <c r="N7113" s="1">
        <v>2735.9356401567629</v>
      </c>
      <c r="O7113" s="1">
        <v>113.84787320937924</v>
      </c>
      <c r="P7113" s="1">
        <v>96.474510180919665</v>
      </c>
      <c r="Q7113" s="1">
        <v>248.70935332357826</v>
      </c>
      <c r="R7113" s="1">
        <v>217.10434573427247</v>
      </c>
      <c r="S7113" s="1">
        <v>4587.2284004029852</v>
      </c>
      <c r="T7113" s="1">
        <v>101.93840889784411</v>
      </c>
      <c r="U7113" s="1">
        <v>50.969204448922056</v>
      </c>
      <c r="V7113" s="1">
        <v>652.40581694620232</v>
      </c>
      <c r="W7113" s="1">
        <v>1088.702207028975</v>
      </c>
      <c r="X7113" s="1">
        <v>4050.7418805697098</v>
      </c>
      <c r="Y7113" s="1">
        <v>9496.9055866684721</v>
      </c>
      <c r="Z7113" s="1">
        <v>5933.4163064979502</v>
      </c>
      <c r="AA7113" s="1">
        <v>41305.443285406429</v>
      </c>
      <c r="AB7113" s="1">
        <v>32.620290847310116</v>
      </c>
      <c r="AC7113" s="1">
        <v>1048.38192710868</v>
      </c>
      <c r="AD7113" s="1">
        <v>2531.7206592713537</v>
      </c>
      <c r="AE7113" s="1">
        <v>1700.3326604160397</v>
      </c>
      <c r="AF7113" s="1">
        <v>12510.085416761225</v>
      </c>
      <c r="AG7113" s="1">
        <v>61107.998597901627</v>
      </c>
      <c r="AH7113" s="1">
        <v>17352.472477914493</v>
      </c>
      <c r="AI7113" s="1">
        <v>3810.4577246014128</v>
      </c>
      <c r="AJ7113" s="1">
        <v>10236.056290496401</v>
      </c>
      <c r="AK7113" s="1">
        <v>145.77192472391707</v>
      </c>
      <c r="AL7113" s="1">
        <v>207109.84375</v>
      </c>
      <c r="AM7113" s="1">
        <v>163544.4375</v>
      </c>
      <c r="AN7113" s="1">
        <v>43565.4296875</v>
      </c>
      <c r="AO7113" t="s">
        <v>19923</v>
      </c>
    </row>
    <row r="7114" spans="1:41" x14ac:dyDescent="0.25">
      <c r="A7114" s="1">
        <v>2025</v>
      </c>
      <c r="B7114" t="s">
        <v>5621</v>
      </c>
      <c r="C7114" t="s">
        <v>7148</v>
      </c>
      <c r="D7114" t="s">
        <v>7250</v>
      </c>
      <c r="E7114" t="s">
        <v>8084</v>
      </c>
      <c r="F7114" t="s">
        <v>10144</v>
      </c>
      <c r="G7114" t="s">
        <v>12293</v>
      </c>
      <c r="H7114" t="s">
        <v>12764</v>
      </c>
      <c r="I7114" s="1">
        <v>2494.4321748780399</v>
      </c>
      <c r="J7114" s="1">
        <v>6097.5008719240968</v>
      </c>
      <c r="K7114" s="1">
        <v>110.86365221680177</v>
      </c>
      <c r="L7114" s="1">
        <v>332.5909566504053</v>
      </c>
      <c r="M7114" s="1">
        <v>5543.1826108400883</v>
      </c>
      <c r="N7114" s="1">
        <v>3230.6344524254559</v>
      </c>
      <c r="O7114" s="1">
        <v>124.16729048281798</v>
      </c>
      <c r="P7114" s="1">
        <v>104.92136045798119</v>
      </c>
      <c r="Q7114" s="1">
        <v>286.1385104475537</v>
      </c>
      <c r="R7114" s="1">
        <v>622.86525724965736</v>
      </c>
      <c r="S7114" s="1">
        <v>5672.8953012067914</v>
      </c>
      <c r="T7114" s="1">
        <v>554.31826108400878</v>
      </c>
      <c r="U7114" s="1">
        <v>0</v>
      </c>
      <c r="V7114" s="1">
        <v>576.49099152736915</v>
      </c>
      <c r="W7114" s="1">
        <v>260.52958270948415</v>
      </c>
      <c r="X7114" s="1">
        <v>3012.1912661136134</v>
      </c>
      <c r="Y7114" s="1">
        <v>14000.41632019881</v>
      </c>
      <c r="Z7114" s="1">
        <v>4483.3260956474633</v>
      </c>
      <c r="AA7114" s="1">
        <v>33426.499779887898</v>
      </c>
      <c r="AB7114" s="1">
        <v>127.58189097109546</v>
      </c>
      <c r="AC7114" s="1">
        <v>636.4307998076705</v>
      </c>
      <c r="AD7114" s="1">
        <v>2274.1919186733685</v>
      </c>
      <c r="AE7114" s="1">
        <v>1624.1525049761458</v>
      </c>
      <c r="AF7114" s="1">
        <v>10341.361478783268</v>
      </c>
      <c r="AG7114" s="1">
        <v>38461.926863575034</v>
      </c>
      <c r="AH7114" s="1">
        <v>9713.8732072361709</v>
      </c>
      <c r="AI7114" s="1">
        <v>2618.5994653608577</v>
      </c>
      <c r="AJ7114" s="1">
        <v>10253.779193531995</v>
      </c>
      <c r="AK7114" s="1">
        <v>108.64637917246573</v>
      </c>
      <c r="AL7114" s="1">
        <v>157094.5</v>
      </c>
      <c r="AM7114" s="1">
        <v>126973.46875</v>
      </c>
      <c r="AN7114" s="1">
        <v>30121.041015625</v>
      </c>
      <c r="AO7114" t="s">
        <v>19924</v>
      </c>
    </row>
    <row r="7115" spans="1:41" x14ac:dyDescent="0.25">
      <c r="A7115" s="1">
        <v>2025</v>
      </c>
      <c r="B7115" t="s">
        <v>5622</v>
      </c>
      <c r="C7115" t="s">
        <v>7148</v>
      </c>
      <c r="D7115" t="s">
        <v>7250</v>
      </c>
      <c r="E7115" t="s">
        <v>8084</v>
      </c>
      <c r="F7115" t="s">
        <v>10144</v>
      </c>
      <c r="G7115" t="s">
        <v>12293</v>
      </c>
      <c r="H7115" t="s">
        <v>12764</v>
      </c>
      <c r="I7115" s="1">
        <v>2156.0588979335735</v>
      </c>
      <c r="J7115" s="1">
        <v>7815.713505009202</v>
      </c>
      <c r="K7115" s="1">
        <v>107.80294489667867</v>
      </c>
      <c r="L7115" s="1">
        <v>431.21177958671467</v>
      </c>
      <c r="M7115" s="1">
        <v>8624.2355917342938</v>
      </c>
      <c r="N7115" s="1">
        <v>3586.1528213881061</v>
      </c>
      <c r="O7115" s="1">
        <v>120.39756294895764</v>
      </c>
      <c r="P7115" s="1">
        <v>102.02470705021669</v>
      </c>
      <c r="Q7115" s="1">
        <v>783.38100432154147</v>
      </c>
      <c r="R7115" s="1">
        <v>475.48860511467853</v>
      </c>
      <c r="S7115" s="1">
        <v>4597.1487821739647</v>
      </c>
      <c r="T7115" s="1">
        <v>215.60588979335733</v>
      </c>
      <c r="U7115" s="1">
        <v>0</v>
      </c>
      <c r="V7115" s="1">
        <v>560.57531346272901</v>
      </c>
      <c r="W7115" s="1">
        <v>1346.4587817595166</v>
      </c>
      <c r="X7115" s="1">
        <v>4091.1217588289551</v>
      </c>
      <c r="Y7115" s="1">
        <v>15133.916419320234</v>
      </c>
      <c r="Z7115" s="1">
        <v>4252.517442347842</v>
      </c>
      <c r="AA7115" s="1">
        <v>32804.436132059316</v>
      </c>
      <c r="AB7115" s="1">
        <v>156.31427010018405</v>
      </c>
      <c r="AC7115" s="1">
        <v>1166.1623235681936</v>
      </c>
      <c r="AD7115" s="1">
        <v>2247.6914010957503</v>
      </c>
      <c r="AE7115" s="1">
        <v>1604.1078200625784</v>
      </c>
      <c r="AF7115" s="1">
        <v>10316.741826612148</v>
      </c>
      <c r="AG7115" s="1">
        <v>59284.073487030495</v>
      </c>
      <c r="AH7115" s="1">
        <v>10672.491544771188</v>
      </c>
      <c r="AI7115" s="1">
        <v>2546.30555845955</v>
      </c>
      <c r="AJ7115" s="1">
        <v>9723.8256296804157</v>
      </c>
      <c r="AK7115" s="1">
        <v>105.64688599874509</v>
      </c>
      <c r="AL7115" s="1">
        <v>185027.609375</v>
      </c>
      <c r="AM7115" s="1">
        <v>150196.390625</v>
      </c>
      <c r="AN7115" s="1">
        <v>34831.22265625</v>
      </c>
      <c r="AO7115" t="s">
        <v>19925</v>
      </c>
    </row>
    <row r="7116" spans="1:41" x14ac:dyDescent="0.25">
      <c r="A7116" s="1">
        <v>2025</v>
      </c>
      <c r="B7116" t="s">
        <v>5623</v>
      </c>
      <c r="C7116" t="s">
        <v>7148</v>
      </c>
      <c r="D7116" t="s">
        <v>7250</v>
      </c>
      <c r="E7116" t="s">
        <v>8084</v>
      </c>
      <c r="F7116" t="s">
        <v>10144</v>
      </c>
      <c r="G7116" t="s">
        <v>12294</v>
      </c>
      <c r="H7116" t="s">
        <v>12764</v>
      </c>
      <c r="I7116" s="1">
        <v>2252.3248385279999</v>
      </c>
      <c r="J7116" s="1">
        <v>7921.9014971478291</v>
      </c>
      <c r="K7116" s="1">
        <v>109.0882158826381</v>
      </c>
      <c r="L7116" s="1">
        <v>451.21602841386618</v>
      </c>
      <c r="M7116" s="1">
        <v>13248.9696384</v>
      </c>
      <c r="N7116" s="1">
        <v>3417.0142144544998</v>
      </c>
      <c r="O7116" s="1">
        <v>123.3070563437856</v>
      </c>
      <c r="P7116" s="1">
        <v>103.9790036598352</v>
      </c>
      <c r="Q7116" s="1">
        <v>817.60150544773762</v>
      </c>
      <c r="R7116" s="1">
        <v>453.15009221898242</v>
      </c>
      <c r="S7116" s="1">
        <v>7507.7494617600014</v>
      </c>
      <c r="T7116" s="1">
        <v>112.302039536656</v>
      </c>
      <c r="U7116" s="1">
        <v>0</v>
      </c>
      <c r="V7116" s="1">
        <v>707</v>
      </c>
      <c r="W7116" s="1">
        <v>1378.9969231968</v>
      </c>
      <c r="X7116" s="1">
        <v>4334</v>
      </c>
      <c r="Y7116" s="1">
        <v>18293.7724561092</v>
      </c>
      <c r="Z7116" s="1">
        <v>5127.6676736028949</v>
      </c>
      <c r="AA7116" s="1">
        <v>44195</v>
      </c>
      <c r="AB7116" s="1">
        <v>36</v>
      </c>
      <c r="AC7116" s="1">
        <v>1230.2210700000001</v>
      </c>
      <c r="AD7116" s="1">
        <v>2282.6480228167038</v>
      </c>
      <c r="AE7116" s="1">
        <v>1806.2761940352</v>
      </c>
      <c r="AF7116" s="1">
        <v>12556.59835855167</v>
      </c>
      <c r="AG7116" s="1">
        <v>59109</v>
      </c>
      <c r="AH7116" s="1">
        <v>17138.789778432019</v>
      </c>
      <c r="AI7116" s="1">
        <v>4127.0540423616003</v>
      </c>
      <c r="AJ7116" s="1">
        <v>11589.53927602148</v>
      </c>
      <c r="AK7116" s="1">
        <v>119</v>
      </c>
      <c r="AL7116" s="1">
        <v>220550.171875</v>
      </c>
      <c r="AM7116" s="1">
        <v>170032.265625</v>
      </c>
      <c r="AN7116" s="1">
        <v>50517.90625</v>
      </c>
      <c r="AO7116" t="s">
        <v>19926</v>
      </c>
    </row>
    <row r="7117" spans="1:41" x14ac:dyDescent="0.25">
      <c r="A7117" s="1">
        <v>2025</v>
      </c>
      <c r="B7117" t="s">
        <v>5624</v>
      </c>
      <c r="C7117" t="s">
        <v>7148</v>
      </c>
      <c r="D7117" t="s">
        <v>7250</v>
      </c>
      <c r="E7117" t="s">
        <v>8084</v>
      </c>
      <c r="F7117" t="s">
        <v>10144</v>
      </c>
      <c r="G7117" t="s">
        <v>12294</v>
      </c>
      <c r="H7117" t="s">
        <v>12764</v>
      </c>
      <c r="I7117" s="1">
        <v>2000</v>
      </c>
      <c r="J7117" s="1">
        <v>13988.08575232777</v>
      </c>
      <c r="K7117" s="1">
        <v>69.61927856427036</v>
      </c>
      <c r="L7117" s="1">
        <v>1105.92163826928</v>
      </c>
      <c r="M7117" s="1">
        <v>10283.105519999999</v>
      </c>
      <c r="N7117" s="1">
        <v>2902.112402662854</v>
      </c>
      <c r="O7117" s="1">
        <v>120.88927092528</v>
      </c>
      <c r="P7117" s="1">
        <v>101.2414935297074</v>
      </c>
      <c r="Q7117" s="1">
        <v>265.76358956730752</v>
      </c>
      <c r="R7117" s="1">
        <v>230.2521903433944</v>
      </c>
      <c r="S7117" s="1">
        <v>4861</v>
      </c>
      <c r="T7117" s="1">
        <v>110.61068735922071</v>
      </c>
      <c r="U7117" s="1">
        <v>52.030200499999999</v>
      </c>
      <c r="V7117" s="1">
        <v>693</v>
      </c>
      <c r="W7117" s="1">
        <v>1156.03754688</v>
      </c>
      <c r="X7117" s="1">
        <v>4305.493886485363</v>
      </c>
      <c r="Y7117" s="1">
        <v>10322.2302180225</v>
      </c>
      <c r="Z7117" s="1">
        <v>6292.7441464599769</v>
      </c>
      <c r="AA7117" s="1">
        <v>45106</v>
      </c>
      <c r="AB7117" s="1">
        <v>35</v>
      </c>
      <c r="AC7117" s="1">
        <v>1112.74026048</v>
      </c>
      <c r="AD7117" s="1">
        <v>2705.323146067135</v>
      </c>
      <c r="AE7117" s="1">
        <v>1805.49684288</v>
      </c>
      <c r="AF7117" s="1">
        <v>13576.142352170989</v>
      </c>
      <c r="AG7117" s="1">
        <v>66185</v>
      </c>
      <c r="AH7117" s="1">
        <v>19062.439263985591</v>
      </c>
      <c r="AI7117" s="1">
        <v>4046.13141408</v>
      </c>
      <c r="AJ7117" s="1">
        <v>11086.530948444781</v>
      </c>
      <c r="AK7117" s="1">
        <v>155</v>
      </c>
      <c r="AL7117" s="1">
        <v>223735.9375</v>
      </c>
      <c r="AM7117" s="1">
        <v>176825.296875</v>
      </c>
      <c r="AN7117" s="1">
        <v>46910.6484375</v>
      </c>
      <c r="AO7117" t="s">
        <v>19927</v>
      </c>
    </row>
    <row r="7118" spans="1:41" x14ac:dyDescent="0.25">
      <c r="A7118" s="1">
        <v>2025</v>
      </c>
      <c r="B7118" t="s">
        <v>5625</v>
      </c>
      <c r="C7118" t="s">
        <v>7148</v>
      </c>
      <c r="D7118" t="s">
        <v>7250</v>
      </c>
      <c r="E7118" t="s">
        <v>8084</v>
      </c>
      <c r="F7118" t="s">
        <v>10144</v>
      </c>
      <c r="G7118" t="s">
        <v>12294</v>
      </c>
      <c r="H7118" t="s">
        <v>12764</v>
      </c>
      <c r="I7118" s="1">
        <v>2572.6274446370289</v>
      </c>
      <c r="J7118" s="1">
        <v>6579.4532540182217</v>
      </c>
      <c r="K7118" s="1">
        <v>114.20739603503119</v>
      </c>
      <c r="L7118" s="1">
        <v>356.77028151519011</v>
      </c>
      <c r="M7118" s="1">
        <v>4686.637524009062</v>
      </c>
      <c r="N7118" s="1">
        <v>3365</v>
      </c>
      <c r="O7118" s="1">
        <v>131.26776770234221</v>
      </c>
      <c r="P7118" s="1">
        <v>95</v>
      </c>
      <c r="Q7118" s="1">
        <v>313.78806397421721</v>
      </c>
      <c r="R7118" s="1">
        <v>312.90121130591569</v>
      </c>
      <c r="S7118" s="1">
        <v>7764.4621512055637</v>
      </c>
      <c r="T7118" s="1">
        <v>428.85414084280387</v>
      </c>
      <c r="U7118" s="1">
        <v>0</v>
      </c>
      <c r="V7118" s="1">
        <v>369</v>
      </c>
      <c r="W7118" s="1">
        <v>277.50690828695491</v>
      </c>
      <c r="X7118" s="1">
        <v>932.42584223491303</v>
      </c>
      <c r="Y7118" s="1">
        <v>14006.199640000001</v>
      </c>
      <c r="Z7118" s="1">
        <v>2507.3023068465582</v>
      </c>
      <c r="AA7118" s="1">
        <v>28895.04180283703</v>
      </c>
      <c r="AB7118" s="1">
        <v>115</v>
      </c>
      <c r="AC7118" s="1">
        <v>766.14416999999992</v>
      </c>
      <c r="AD7118" s="1">
        <v>4059.5361410738619</v>
      </c>
      <c r="AE7118" s="1">
        <v>1720.5068148014429</v>
      </c>
      <c r="AF7118" s="1">
        <v>8966.3694434016361</v>
      </c>
      <c r="AG7118" s="1">
        <v>44649</v>
      </c>
      <c r="AH7118" s="1">
        <v>10526.808515317151</v>
      </c>
      <c r="AI7118" s="1">
        <v>2711.2198076392428</v>
      </c>
      <c r="AJ7118" s="1">
        <v>11053.411167187751</v>
      </c>
      <c r="AK7118" s="1">
        <v>114.8226193382221</v>
      </c>
      <c r="AL7118" s="1">
        <v>158391.265625</v>
      </c>
      <c r="AM7118" s="1">
        <v>126528.5234375</v>
      </c>
      <c r="AN7118" s="1">
        <v>31862.75</v>
      </c>
      <c r="AO7118" t="s">
        <v>19928</v>
      </c>
    </row>
    <row r="7119" spans="1:41" x14ac:dyDescent="0.25">
      <c r="A7119" s="1">
        <v>2025</v>
      </c>
      <c r="B7119" t="s">
        <v>5626</v>
      </c>
      <c r="C7119" t="s">
        <v>7148</v>
      </c>
      <c r="D7119" t="s">
        <v>7250</v>
      </c>
      <c r="E7119" t="s">
        <v>8084</v>
      </c>
      <c r="F7119" t="s">
        <v>10144</v>
      </c>
      <c r="G7119" t="s">
        <v>12294</v>
      </c>
      <c r="H7119" t="s">
        <v>12764</v>
      </c>
      <c r="I7119" s="1">
        <v>2297.3713352985601</v>
      </c>
      <c r="J7119" s="1">
        <v>7903.3843038864434</v>
      </c>
      <c r="K7119" s="1">
        <v>111</v>
      </c>
      <c r="L7119" s="1">
        <v>460.24034898214359</v>
      </c>
      <c r="M7119" s="1">
        <v>9009.2993541120013</v>
      </c>
      <c r="N7119" s="1">
        <v>3775.7364911835539</v>
      </c>
      <c r="O7119" s="1">
        <v>125.7731974706613</v>
      </c>
      <c r="P7119" s="1">
        <v>107.20847592</v>
      </c>
      <c r="Q7119" s="1">
        <v>827.22306039946034</v>
      </c>
      <c r="R7119" s="1">
        <v>495.92192090759431</v>
      </c>
      <c r="S7119" s="1">
        <v>4727.5353375784707</v>
      </c>
      <c r="T7119" s="1">
        <v>229.36019999999999</v>
      </c>
      <c r="U7119" s="1">
        <v>0</v>
      </c>
      <c r="V7119" s="1">
        <v>590</v>
      </c>
      <c r="W7119" s="1">
        <v>1406.5768616607361</v>
      </c>
      <c r="X7119" s="1">
        <v>4394.6099999999997</v>
      </c>
      <c r="Y7119" s="1">
        <v>16324.744760073811</v>
      </c>
      <c r="Z7119" s="1">
        <v>4477.3287938834401</v>
      </c>
      <c r="AA7119" s="1">
        <v>36314</v>
      </c>
      <c r="AB7119" s="1">
        <v>238</v>
      </c>
      <c r="AC7119" s="1">
        <v>1218.2309700000001</v>
      </c>
      <c r="AD7119" s="1">
        <v>2373.482334729073</v>
      </c>
      <c r="AE7119" s="1">
        <v>1675.729679864832</v>
      </c>
      <c r="AF7119" s="1">
        <v>11011.250349397789</v>
      </c>
      <c r="AG7119" s="1">
        <v>65325</v>
      </c>
      <c r="AH7119" s="1">
        <v>11568.536238599139</v>
      </c>
      <c r="AI7119" s="1">
        <v>2659.9956343015692</v>
      </c>
      <c r="AJ7119" s="1">
        <v>10568.36761664044</v>
      </c>
      <c r="AK7119" s="1">
        <v>110</v>
      </c>
      <c r="AL7119" s="1">
        <v>200325.90625</v>
      </c>
      <c r="AM7119" s="1">
        <v>163371.75</v>
      </c>
      <c r="AN7119" s="1">
        <v>36954.171875</v>
      </c>
      <c r="AO7119" t="s">
        <v>19929</v>
      </c>
    </row>
    <row r="7120" spans="1:41" x14ac:dyDescent="0.25">
      <c r="A7120" s="1">
        <v>2025</v>
      </c>
      <c r="B7120" t="s">
        <v>5627</v>
      </c>
      <c r="C7120" t="s">
        <v>7148</v>
      </c>
      <c r="D7120" t="s">
        <v>7250</v>
      </c>
      <c r="E7120" t="s">
        <v>8084</v>
      </c>
      <c r="F7120" t="s">
        <v>10144</v>
      </c>
      <c r="G7120" t="s">
        <v>12294</v>
      </c>
      <c r="H7120" t="s">
        <v>12764</v>
      </c>
      <c r="I7120" s="1">
        <v>2864.6368869876792</v>
      </c>
      <c r="J7120" s="1">
        <v>5502</v>
      </c>
      <c r="K7120" s="1">
        <v>126.0112653444</v>
      </c>
      <c r="L7120" s="1">
        <v>358.2792</v>
      </c>
      <c r="M7120" s="1">
        <v>5575.3250387463158</v>
      </c>
      <c r="N7120" s="1">
        <v>4410.7533355657088</v>
      </c>
      <c r="O7120" s="1">
        <v>193.26376621132749</v>
      </c>
      <c r="P7120" s="1">
        <v>111</v>
      </c>
      <c r="Q7120" s="1">
        <v>257.53895417271912</v>
      </c>
      <c r="R7120" s="1">
        <v>338.23635380884701</v>
      </c>
      <c r="S7120" s="1">
        <v>8366.101357451118</v>
      </c>
      <c r="T7120" s="1">
        <v>228.677995078847</v>
      </c>
      <c r="U7120" s="1"/>
      <c r="V7120" s="1">
        <v>377</v>
      </c>
      <c r="W7120" s="1">
        <v>282.7795395444071</v>
      </c>
      <c r="X7120" s="1">
        <v>932.42584223491303</v>
      </c>
      <c r="Y7120" s="1">
        <v>13368.195540000001</v>
      </c>
      <c r="Z7120" s="1">
        <v>1527.588590071681</v>
      </c>
      <c r="AA7120" s="1">
        <v>22967.268319682309</v>
      </c>
      <c r="AB7120" s="1">
        <v>136</v>
      </c>
      <c r="AC7120" s="1">
        <v>766.22133999999994</v>
      </c>
      <c r="AD7120" s="1">
        <v>4018.3497234952579</v>
      </c>
      <c r="AE7120" s="1">
        <v>2029.7785645948841</v>
      </c>
      <c r="AF7120" s="1">
        <v>5889.8648324263104</v>
      </c>
      <c r="AG7120" s="1">
        <v>46262.800846339451</v>
      </c>
      <c r="AH7120" s="1">
        <v>8480.4955850745955</v>
      </c>
      <c r="AI7120" s="1">
        <v>2765.444203792028</v>
      </c>
      <c r="AJ7120" s="1">
        <v>9249.0203302196624</v>
      </c>
      <c r="AK7120" s="1">
        <v>133.56394061919789</v>
      </c>
      <c r="AL7120" s="1">
        <v>147518.625</v>
      </c>
      <c r="AM7120" s="1">
        <v>116280.1875</v>
      </c>
      <c r="AN7120" s="1">
        <v>31238.4375</v>
      </c>
      <c r="AO7120" t="s">
        <v>19930</v>
      </c>
    </row>
    <row r="7121" spans="1:41" x14ac:dyDescent="0.25">
      <c r="A7121" s="1">
        <v>2025</v>
      </c>
      <c r="B7121" t="s">
        <v>5628</v>
      </c>
      <c r="C7121" t="s">
        <v>7148</v>
      </c>
      <c r="D7121" t="s">
        <v>7250</v>
      </c>
      <c r="E7121" t="s">
        <v>8084</v>
      </c>
      <c r="F7121" t="s">
        <v>10144</v>
      </c>
      <c r="G7121" t="s">
        <v>12294</v>
      </c>
      <c r="H7121" t="s">
        <v>12764</v>
      </c>
      <c r="I7121" s="1">
        <v>2400.0000000000009</v>
      </c>
      <c r="J7121" s="1">
        <v>14003.24037410474</v>
      </c>
      <c r="K7121" s="1">
        <v>67.703197186943996</v>
      </c>
      <c r="L7121" s="1">
        <v>1588.5366675360001</v>
      </c>
      <c r="M7121" s="1">
        <v>9020.268</v>
      </c>
      <c r="N7121" s="1">
        <v>2672.987900115234</v>
      </c>
      <c r="O7121" s="1">
        <v>118.519423668</v>
      </c>
      <c r="P7121" s="1">
        <v>418.27134999999993</v>
      </c>
      <c r="Q7121" s="1">
        <v>268</v>
      </c>
      <c r="R7121" s="1">
        <v>225.53830460811</v>
      </c>
      <c r="S7121" s="1">
        <v>5233.441499999999</v>
      </c>
      <c r="T7121" s="1">
        <v>106.7741577730938</v>
      </c>
      <c r="U7121" s="1">
        <v>51.515050000000002</v>
      </c>
      <c r="V7121" s="1">
        <v>660</v>
      </c>
      <c r="W7121" s="1">
        <v>1397.2484875707539</v>
      </c>
      <c r="X7121" s="1">
        <v>5020.0290316008241</v>
      </c>
      <c r="Y7121" s="1">
        <v>11082.677807886659</v>
      </c>
      <c r="Z7121" s="1">
        <v>4891.6893051939333</v>
      </c>
      <c r="AA7121" s="1">
        <v>39212</v>
      </c>
      <c r="AB7121" s="1">
        <v>52.283918749999977</v>
      </c>
      <c r="AC7121" s="1">
        <v>1688.005777963986</v>
      </c>
      <c r="AD7121" s="1">
        <v>2741.0336102821002</v>
      </c>
      <c r="AE7121" s="1">
        <v>2004.6219120000001</v>
      </c>
      <c r="AF7121" s="1">
        <v>11873.002635617549</v>
      </c>
      <c r="AG7121" s="1">
        <v>62600</v>
      </c>
      <c r="AH7121" s="1">
        <v>17123.112020786619</v>
      </c>
      <c r="AI7121" s="1">
        <v>3966.7955040000002</v>
      </c>
      <c r="AJ7121" s="1">
        <v>12397.87586164158</v>
      </c>
      <c r="AK7121" s="1">
        <v>152</v>
      </c>
      <c r="AL7121" s="1">
        <v>213037.15625</v>
      </c>
      <c r="AM7121" s="1">
        <v>168037.96875</v>
      </c>
      <c r="AN7121" s="1">
        <v>44999.2109375</v>
      </c>
      <c r="AO7121" t="s">
        <v>19931</v>
      </c>
    </row>
    <row r="7122" spans="1:41" x14ac:dyDescent="0.25">
      <c r="A7122" s="1">
        <v>2025</v>
      </c>
      <c r="B7122" t="s">
        <v>5629</v>
      </c>
      <c r="C7122" t="s">
        <v>7148</v>
      </c>
      <c r="D7122" t="s">
        <v>7250</v>
      </c>
      <c r="E7122" t="s">
        <v>8084</v>
      </c>
      <c r="F7122" t="s">
        <v>10144</v>
      </c>
      <c r="G7122" t="s">
        <v>12294</v>
      </c>
      <c r="H7122" t="s">
        <v>12764</v>
      </c>
      <c r="I7122" s="1">
        <v>2636.2336072550979</v>
      </c>
      <c r="J7122" s="1">
        <v>6475.7712267449688</v>
      </c>
      <c r="K7122" s="1">
        <v>114.8679038844295</v>
      </c>
      <c r="L7122" s="1">
        <v>351.39</v>
      </c>
      <c r="M7122" s="1">
        <v>5743.4283382463991</v>
      </c>
      <c r="N7122" s="1">
        <v>3367.0786647835998</v>
      </c>
      <c r="O7122" s="1">
        <v>128.40065805185421</v>
      </c>
      <c r="P7122" s="1">
        <v>106.4930834740704</v>
      </c>
      <c r="Q7122" s="1">
        <v>258.09948051142089</v>
      </c>
      <c r="R7122" s="1">
        <v>642.66890286400587</v>
      </c>
      <c r="S7122" s="1">
        <v>5878</v>
      </c>
      <c r="T7122" s="1">
        <v>585.82969050113275</v>
      </c>
      <c r="U7122" s="1">
        <v>0</v>
      </c>
      <c r="V7122" s="1">
        <v>603</v>
      </c>
      <c r="W7122" s="1">
        <v>271.79912662777173</v>
      </c>
      <c r="X7122" s="1">
        <v>3183.425842234913</v>
      </c>
      <c r="Y7122" s="1">
        <v>14566.20408489972</v>
      </c>
      <c r="Z7122" s="1">
        <v>4654</v>
      </c>
      <c r="AA7122" s="1">
        <v>36314</v>
      </c>
      <c r="AB7122" s="1">
        <v>115.08</v>
      </c>
      <c r="AC7122" s="1">
        <v>659.42184999999995</v>
      </c>
      <c r="AD7122" s="1">
        <v>2360.9689379373331</v>
      </c>
      <c r="AE7122" s="1">
        <v>1682.8245031061949</v>
      </c>
      <c r="AF7122" s="1">
        <v>10929.238705989141</v>
      </c>
      <c r="AG7122" s="1">
        <v>40676</v>
      </c>
      <c r="AH7122" s="1">
        <v>10469</v>
      </c>
      <c r="AI7122" s="1">
        <v>2713.1955469876011</v>
      </c>
      <c r="AJ7122" s="1">
        <v>10836.67761488995</v>
      </c>
      <c r="AK7122" s="1">
        <v>112.5711954296294</v>
      </c>
      <c r="AL7122" s="1">
        <v>166435.671875</v>
      </c>
      <c r="AM7122" s="1">
        <v>134759.109375</v>
      </c>
      <c r="AN7122" s="1">
        <v>31676.56640625</v>
      </c>
      <c r="AO7122" t="s">
        <v>19932</v>
      </c>
    </row>
    <row r="7123" spans="1:41" x14ac:dyDescent="0.25">
      <c r="A7123" s="1">
        <v>2025</v>
      </c>
      <c r="B7123" t="s">
        <v>5630</v>
      </c>
      <c r="C7123" t="s">
        <v>7148</v>
      </c>
      <c r="D7123" t="s">
        <v>7250</v>
      </c>
      <c r="E7123" t="s">
        <v>8085</v>
      </c>
      <c r="F7123" t="s">
        <v>10145</v>
      </c>
      <c r="G7123" t="s">
        <v>12294</v>
      </c>
      <c r="H7123" t="s">
        <v>12764</v>
      </c>
      <c r="I7123" s="1"/>
      <c r="J7123" s="1">
        <v>658.8503631834767</v>
      </c>
      <c r="K7123" s="1"/>
      <c r="L7123" s="1">
        <v>0</v>
      </c>
      <c r="M7123" s="1">
        <v>122.91513107286001</v>
      </c>
      <c r="N7123" s="1">
        <v>0</v>
      </c>
      <c r="O7123" s="1"/>
      <c r="P7123" s="1">
        <v>90</v>
      </c>
      <c r="Q7123" s="1"/>
      <c r="R7123" s="1">
        <v>113</v>
      </c>
      <c r="S7123" s="1"/>
      <c r="T7123" s="1">
        <v>0</v>
      </c>
      <c r="U7123" s="1"/>
      <c r="V7123" s="1">
        <v>0</v>
      </c>
      <c r="W7123" s="1">
        <v>591.16854313046485</v>
      </c>
      <c r="X7123" s="1">
        <v>144.44207896381209</v>
      </c>
      <c r="Y7123" s="1">
        <v>0</v>
      </c>
      <c r="Z7123" s="1">
        <v>0</v>
      </c>
      <c r="AA7123" s="1">
        <v>2078.4</v>
      </c>
      <c r="AB7123" s="1"/>
      <c r="AC7123" s="1">
        <v>296.42524597525522</v>
      </c>
      <c r="AD7123" s="1"/>
      <c r="AE7123" s="1">
        <v>58.366439999999997</v>
      </c>
      <c r="AF7123" s="1">
        <v>250.5498425508286</v>
      </c>
      <c r="AG7123" s="1">
        <v>4287</v>
      </c>
      <c r="AH7123" s="1">
        <v>0</v>
      </c>
      <c r="AI7123" s="1"/>
      <c r="AJ7123" s="1">
        <v>224.17742825681449</v>
      </c>
      <c r="AK7123" s="1"/>
      <c r="AL7123" s="1">
        <v>8915.294921875</v>
      </c>
      <c r="AM7123" s="1">
        <v>8056.76904296875</v>
      </c>
      <c r="AN7123" s="1">
        <v>858.5257568359375</v>
      </c>
      <c r="AO7123" t="s">
        <v>19933</v>
      </c>
    </row>
    <row r="7124" spans="1:41" x14ac:dyDescent="0.25">
      <c r="A7124" s="1">
        <v>2025</v>
      </c>
      <c r="B7124" t="s">
        <v>5631</v>
      </c>
      <c r="C7124" t="s">
        <v>7148</v>
      </c>
      <c r="D7124" t="s">
        <v>7250</v>
      </c>
      <c r="E7124" t="s">
        <v>8085</v>
      </c>
      <c r="F7124" t="s">
        <v>10145</v>
      </c>
      <c r="G7124" t="s">
        <v>12294</v>
      </c>
      <c r="H7124" t="s">
        <v>12764</v>
      </c>
      <c r="I7124" s="1"/>
      <c r="J7124" s="1">
        <v>658.8503631834767</v>
      </c>
      <c r="K7124" s="1"/>
      <c r="L7124" s="1">
        <v>0</v>
      </c>
      <c r="M7124" s="1">
        <v>94.055623941911577</v>
      </c>
      <c r="N7124" s="1">
        <v>0</v>
      </c>
      <c r="O7124" s="1"/>
      <c r="P7124" s="1">
        <v>100</v>
      </c>
      <c r="Q7124" s="1"/>
      <c r="R7124" s="1">
        <v>106.427206375955</v>
      </c>
      <c r="S7124" s="1"/>
      <c r="T7124" s="1">
        <v>0</v>
      </c>
      <c r="U7124" s="1">
        <v>0</v>
      </c>
      <c r="V7124" s="1">
        <v>0</v>
      </c>
      <c r="W7124" s="1">
        <v>478.43400789808919</v>
      </c>
      <c r="X7124" s="1">
        <v>138.66556268695879</v>
      </c>
      <c r="Y7124" s="1">
        <v>0</v>
      </c>
      <c r="Z7124" s="1">
        <v>0</v>
      </c>
      <c r="AA7124" s="1">
        <v>1581</v>
      </c>
      <c r="AB7124" s="1"/>
      <c r="AC7124" s="1">
        <v>0</v>
      </c>
      <c r="AD7124" s="1"/>
      <c r="AE7124" s="1">
        <v>108.243216</v>
      </c>
      <c r="AF7124" s="1">
        <v>294.52005382928758</v>
      </c>
      <c r="AG7124" s="1">
        <v>4694</v>
      </c>
      <c r="AH7124" s="1">
        <v>0</v>
      </c>
      <c r="AI7124" s="1"/>
      <c r="AJ7124" s="1">
        <v>219.78179240864159</v>
      </c>
      <c r="AK7124" s="1"/>
      <c r="AL7124" s="1">
        <v>8473.9775390625</v>
      </c>
      <c r="AM7124" s="1">
        <v>7762.82275390625</v>
      </c>
      <c r="AN7124" s="1">
        <v>711.15521240234375</v>
      </c>
      <c r="AO7124" t="s">
        <v>19934</v>
      </c>
    </row>
    <row r="7125" spans="1:41" x14ac:dyDescent="0.25">
      <c r="A7125" s="1">
        <v>2025</v>
      </c>
      <c r="B7125" t="s">
        <v>5632</v>
      </c>
      <c r="C7125" t="s">
        <v>7148</v>
      </c>
      <c r="D7125" t="s">
        <v>7250</v>
      </c>
      <c r="E7125" t="s">
        <v>8085</v>
      </c>
      <c r="F7125" t="s">
        <v>10145</v>
      </c>
      <c r="G7125" t="s">
        <v>12294</v>
      </c>
      <c r="H7125" t="s">
        <v>12764</v>
      </c>
      <c r="I7125" s="1">
        <v>0</v>
      </c>
      <c r="J7125" s="1">
        <v>0</v>
      </c>
      <c r="K7125" s="1"/>
      <c r="L7125" s="1">
        <v>0</v>
      </c>
      <c r="M7125" s="1">
        <v>78.198750000000018</v>
      </c>
      <c r="N7125" s="1">
        <v>0</v>
      </c>
      <c r="O7125" s="1"/>
      <c r="P7125" s="1">
        <v>100</v>
      </c>
      <c r="Q7125" s="1">
        <v>0</v>
      </c>
      <c r="R7125" s="1">
        <v>110.934012248892</v>
      </c>
      <c r="S7125" s="1">
        <v>0</v>
      </c>
      <c r="T7125" s="1">
        <v>0</v>
      </c>
      <c r="U7125" s="1"/>
      <c r="V7125" s="1">
        <v>0</v>
      </c>
      <c r="W7125" s="1">
        <v>365.46885278437247</v>
      </c>
      <c r="X7125" s="1">
        <v>103</v>
      </c>
      <c r="Y7125" s="1">
        <v>0</v>
      </c>
      <c r="Z7125" s="1">
        <v>0</v>
      </c>
      <c r="AA7125" s="1">
        <v>2083</v>
      </c>
      <c r="AB7125" s="1"/>
      <c r="AC7125" s="1">
        <v>263.44344879999989</v>
      </c>
      <c r="AD7125" s="1">
        <v>0</v>
      </c>
      <c r="AE7125" s="1">
        <v>100</v>
      </c>
      <c r="AF7125" s="1">
        <v>333.6078782974617</v>
      </c>
      <c r="AG7125" s="1">
        <v>3603</v>
      </c>
      <c r="AH7125" s="1">
        <v>0</v>
      </c>
      <c r="AI7125" s="1"/>
      <c r="AJ7125" s="1">
        <v>218.04632523855361</v>
      </c>
      <c r="AK7125" s="1"/>
      <c r="AL7125" s="1">
        <v>7358.69921875</v>
      </c>
      <c r="AM7125" s="1">
        <v>6812.03173828125</v>
      </c>
      <c r="AN7125" s="1">
        <v>546.6676025390625</v>
      </c>
      <c r="AO7125" t="s">
        <v>19935</v>
      </c>
    </row>
    <row r="7126" spans="1:41" x14ac:dyDescent="0.25">
      <c r="A7126" s="1">
        <v>2025</v>
      </c>
      <c r="B7126" t="s">
        <v>5633</v>
      </c>
      <c r="C7126" t="s">
        <v>7148</v>
      </c>
      <c r="D7126" t="s">
        <v>7250</v>
      </c>
      <c r="E7126" t="s">
        <v>8085</v>
      </c>
      <c r="F7126" t="s">
        <v>10145</v>
      </c>
      <c r="G7126" t="s">
        <v>12294</v>
      </c>
      <c r="H7126" t="s">
        <v>12764</v>
      </c>
      <c r="I7126" s="1">
        <v>0</v>
      </c>
      <c r="J7126" s="1"/>
      <c r="K7126" s="1"/>
      <c r="L7126" s="1">
        <v>0</v>
      </c>
      <c r="M7126" s="1">
        <v>2205</v>
      </c>
      <c r="N7126" s="1">
        <v>0</v>
      </c>
      <c r="O7126" s="1"/>
      <c r="P7126" s="1">
        <v>109</v>
      </c>
      <c r="Q7126" s="1">
        <v>0</v>
      </c>
      <c r="R7126" s="1">
        <v>101.7205262776645</v>
      </c>
      <c r="S7126" s="1">
        <v>0</v>
      </c>
      <c r="T7126" s="1"/>
      <c r="U7126" s="1"/>
      <c r="V7126" s="1">
        <v>0</v>
      </c>
      <c r="W7126" s="1">
        <v>390.81484714699218</v>
      </c>
      <c r="X7126" s="1">
        <v>113.9090246</v>
      </c>
      <c r="Y7126" s="1">
        <v>0</v>
      </c>
      <c r="Z7126" s="1">
        <v>0</v>
      </c>
      <c r="AA7126" s="1">
        <v>489</v>
      </c>
      <c r="AB7126" s="1"/>
      <c r="AC7126" s="1">
        <v>141.2448110249517</v>
      </c>
      <c r="AD7126" s="1"/>
      <c r="AE7126" s="1">
        <v>320</v>
      </c>
      <c r="AF7126" s="1">
        <v>363.3731499423028</v>
      </c>
      <c r="AG7126" s="1">
        <v>4719</v>
      </c>
      <c r="AH7126" s="1">
        <v>0</v>
      </c>
      <c r="AI7126" s="1"/>
      <c r="AJ7126" s="1">
        <v>222.8049449514578</v>
      </c>
      <c r="AK7126" s="1"/>
      <c r="AL7126" s="1">
        <v>9175.8671875</v>
      </c>
      <c r="AM7126" s="1">
        <v>6466.1435546875</v>
      </c>
      <c r="AN7126" s="1">
        <v>2709.723876953125</v>
      </c>
      <c r="AO7126" t="s">
        <v>19936</v>
      </c>
    </row>
    <row r="7127" spans="1:41" x14ac:dyDescent="0.25">
      <c r="A7127" s="1">
        <v>2025</v>
      </c>
      <c r="B7127" t="s">
        <v>5634</v>
      </c>
      <c r="C7127" t="s">
        <v>7148</v>
      </c>
      <c r="D7127" t="s">
        <v>7250</v>
      </c>
      <c r="E7127" t="s">
        <v>8085</v>
      </c>
      <c r="F7127" t="s">
        <v>10145</v>
      </c>
      <c r="G7127" t="s">
        <v>12294</v>
      </c>
      <c r="H7127" t="s">
        <v>12764</v>
      </c>
      <c r="I7127" s="1">
        <v>0</v>
      </c>
      <c r="J7127" s="1"/>
      <c r="K7127" s="1"/>
      <c r="L7127" s="1">
        <v>0</v>
      </c>
      <c r="M7127" s="1">
        <v>235.46339474822511</v>
      </c>
      <c r="N7127" s="1">
        <v>0</v>
      </c>
      <c r="O7127" s="1">
        <v>0</v>
      </c>
      <c r="P7127" s="1">
        <v>618.13300000000004</v>
      </c>
      <c r="Q7127" s="1">
        <v>0</v>
      </c>
      <c r="R7127" s="1">
        <v>94.085603157528439</v>
      </c>
      <c r="S7127" s="1">
        <v>0</v>
      </c>
      <c r="T7127" s="1">
        <v>0</v>
      </c>
      <c r="U7127" s="1"/>
      <c r="V7127" s="1">
        <v>0</v>
      </c>
      <c r="W7127" s="1">
        <v>233.23175094746881</v>
      </c>
      <c r="X7127" s="1">
        <v>157.7041294962178</v>
      </c>
      <c r="Y7127" s="1">
        <v>0</v>
      </c>
      <c r="Z7127" s="1">
        <v>0</v>
      </c>
      <c r="AA7127" s="1">
        <v>3249.0288778213039</v>
      </c>
      <c r="AB7127" s="1">
        <v>0</v>
      </c>
      <c r="AC7127" s="1">
        <v>219.71769176000001</v>
      </c>
      <c r="AD7127" s="1"/>
      <c r="AE7127" s="1">
        <v>816.67912957556564</v>
      </c>
      <c r="AF7127" s="1">
        <v>265.17917188058283</v>
      </c>
      <c r="AG7127" s="1">
        <v>4998.8440415013438</v>
      </c>
      <c r="AH7127" s="1">
        <v>894.9497254911081</v>
      </c>
      <c r="AI7127" s="1">
        <v>0</v>
      </c>
      <c r="AJ7127" s="1">
        <v>1240.1734487720159</v>
      </c>
      <c r="AK7127" s="1"/>
      <c r="AL7127" s="1">
        <v>13023.19140625</v>
      </c>
      <c r="AM7127" s="1">
        <v>11501.841796875</v>
      </c>
      <c r="AN7127" s="1">
        <v>1521.3489990234375</v>
      </c>
      <c r="AO7127" t="s">
        <v>19937</v>
      </c>
    </row>
    <row r="7128" spans="1:41" x14ac:dyDescent="0.25">
      <c r="A7128" s="1">
        <v>2025</v>
      </c>
      <c r="B7128" t="s">
        <v>5635</v>
      </c>
      <c r="C7128" t="s">
        <v>7148</v>
      </c>
      <c r="D7128" t="s">
        <v>7250</v>
      </c>
      <c r="E7128" t="s">
        <v>8085</v>
      </c>
      <c r="F7128" t="s">
        <v>10145</v>
      </c>
      <c r="G7128" t="s">
        <v>12294</v>
      </c>
      <c r="H7128" t="s">
        <v>12764</v>
      </c>
      <c r="I7128" s="1">
        <v>0</v>
      </c>
      <c r="J7128" s="1"/>
      <c r="K7128" s="1"/>
      <c r="L7128" s="1"/>
      <c r="M7128" s="1">
        <v>194.51777231674939</v>
      </c>
      <c r="N7128" s="1">
        <v>0</v>
      </c>
      <c r="O7128" s="1"/>
      <c r="P7128" s="1">
        <v>65</v>
      </c>
      <c r="Q7128" s="1">
        <v>0</v>
      </c>
      <c r="R7128" s="1">
        <v>87.820256439229027</v>
      </c>
      <c r="S7128" s="1">
        <v>0</v>
      </c>
      <c r="T7128" s="1"/>
      <c r="U7128" s="1"/>
      <c r="V7128" s="1">
        <v>0</v>
      </c>
      <c r="W7128" s="1">
        <v>228.9034414857683</v>
      </c>
      <c r="X7128" s="1">
        <v>338.87774985632001</v>
      </c>
      <c r="Y7128" s="1"/>
      <c r="Z7128" s="1"/>
      <c r="AA7128" s="1">
        <v>489</v>
      </c>
      <c r="AB7128" s="1"/>
      <c r="AC7128" s="1">
        <v>198</v>
      </c>
      <c r="AD7128" s="1"/>
      <c r="AE7128" s="1">
        <v>629.88047602759491</v>
      </c>
      <c r="AF7128" s="1">
        <v>281.33885056626411</v>
      </c>
      <c r="AG7128" s="1">
        <v>3679</v>
      </c>
      <c r="AH7128" s="1">
        <v>98</v>
      </c>
      <c r="AI7128" s="1"/>
      <c r="AJ7128" s="1">
        <v>222.80494495145771</v>
      </c>
      <c r="AK7128" s="1"/>
      <c r="AL7128" s="1">
        <v>6513.1435546875</v>
      </c>
      <c r="AM7128" s="1">
        <v>5652.8447265625</v>
      </c>
      <c r="AN7128" s="1">
        <v>860.2989501953125</v>
      </c>
      <c r="AO7128" t="s">
        <v>19938</v>
      </c>
    </row>
    <row r="7129" spans="1:41" x14ac:dyDescent="0.25">
      <c r="A7129" s="1">
        <v>2025</v>
      </c>
      <c r="B7129" t="s">
        <v>5636</v>
      </c>
      <c r="C7129" t="s">
        <v>7148</v>
      </c>
      <c r="D7129" t="s">
        <v>7250</v>
      </c>
      <c r="E7129" t="s">
        <v>8085</v>
      </c>
      <c r="F7129" t="s">
        <v>10145</v>
      </c>
      <c r="G7129" t="s">
        <v>12294</v>
      </c>
      <c r="H7129" t="s">
        <v>12764</v>
      </c>
      <c r="I7129" s="1">
        <v>0</v>
      </c>
      <c r="J7129" s="1"/>
      <c r="K7129" s="1"/>
      <c r="L7129" s="1">
        <v>0</v>
      </c>
      <c r="M7129" s="1">
        <v>129.26917950597991</v>
      </c>
      <c r="N7129" s="1">
        <v>0</v>
      </c>
      <c r="O7129" s="1">
        <v>0</v>
      </c>
      <c r="P7129" s="1">
        <v>618.13300000000004</v>
      </c>
      <c r="Q7129" s="1">
        <v>9</v>
      </c>
      <c r="R7129" s="1">
        <v>85.481201270247482</v>
      </c>
      <c r="S7129" s="1">
        <v>0</v>
      </c>
      <c r="T7129" s="1">
        <v>0</v>
      </c>
      <c r="U7129" s="1"/>
      <c r="V7129" s="1">
        <v>0</v>
      </c>
      <c r="W7129" s="1">
        <v>299.4523907703794</v>
      </c>
      <c r="X7129" s="1"/>
      <c r="Y7129" s="1">
        <v>0</v>
      </c>
      <c r="Z7129" s="1"/>
      <c r="AA7129" s="1">
        <v>5210.0643197429326</v>
      </c>
      <c r="AB7129" s="1"/>
      <c r="AC7129" s="1">
        <v>164.46806864999999</v>
      </c>
      <c r="AD7129" s="1"/>
      <c r="AE7129" s="1">
        <v>1860.7438199665969</v>
      </c>
      <c r="AF7129" s="1">
        <v>297.94442223975562</v>
      </c>
      <c r="AG7129" s="1">
        <v>3944</v>
      </c>
      <c r="AH7129" s="1">
        <v>339.88</v>
      </c>
      <c r="AI7129" s="1"/>
      <c r="AJ7129" s="1">
        <v>325.45882539783508</v>
      </c>
      <c r="AK7129" s="1"/>
      <c r="AL7129" s="1">
        <v>13283.8955078125</v>
      </c>
      <c r="AM7129" s="1">
        <v>12515.2939453125</v>
      </c>
      <c r="AN7129" s="1">
        <v>768.6015625</v>
      </c>
      <c r="AO7129" t="s">
        <v>19939</v>
      </c>
    </row>
    <row r="7130" spans="1:41" x14ac:dyDescent="0.25">
      <c r="A7130" s="1">
        <v>2025</v>
      </c>
      <c r="B7130" t="s">
        <v>5636</v>
      </c>
      <c r="C7130" t="s">
        <v>7148</v>
      </c>
      <c r="D7130" t="s">
        <v>7250</v>
      </c>
      <c r="E7130" t="s">
        <v>8086</v>
      </c>
      <c r="F7130" t="s">
        <v>10146</v>
      </c>
      <c r="G7130" t="s">
        <v>12295</v>
      </c>
      <c r="H7130" t="s">
        <v>12764</v>
      </c>
      <c r="I7130" s="1">
        <v>0</v>
      </c>
      <c r="J7130" s="1"/>
      <c r="K7130" s="1"/>
      <c r="L7130" s="1"/>
      <c r="M7130" s="1"/>
      <c r="N7130" s="1">
        <v>0</v>
      </c>
      <c r="O7130" s="1">
        <v>0</v>
      </c>
      <c r="P7130" s="1"/>
      <c r="Q7130" s="1">
        <v>0</v>
      </c>
      <c r="R7130" s="1"/>
      <c r="S7130" s="1">
        <v>0</v>
      </c>
      <c r="T7130" s="1"/>
      <c r="U7130" s="1"/>
      <c r="V7130" s="1">
        <v>0</v>
      </c>
      <c r="W7130" s="1"/>
      <c r="X7130" s="1">
        <v>0</v>
      </c>
      <c r="Y7130" s="1">
        <v>0</v>
      </c>
      <c r="Z7130" s="1"/>
      <c r="AA7130" s="1"/>
      <c r="AB7130" s="1">
        <v>0</v>
      </c>
      <c r="AC7130" s="1">
        <v>0</v>
      </c>
      <c r="AD7130" s="1"/>
      <c r="AE7130" s="1"/>
      <c r="AF7130" s="1">
        <v>0</v>
      </c>
      <c r="AG7130" s="1"/>
      <c r="AH7130" s="1">
        <v>391.11062525023959</v>
      </c>
      <c r="AI7130" s="1"/>
      <c r="AJ7130" s="1"/>
      <c r="AK7130" s="1"/>
      <c r="AL7130" s="1">
        <v>391.11062622070313</v>
      </c>
      <c r="AM7130" s="1">
        <v>0</v>
      </c>
      <c r="AN7130" s="1">
        <v>391.11062622070313</v>
      </c>
      <c r="AO7130" t="s">
        <v>19940</v>
      </c>
    </row>
    <row r="7131" spans="1:41" x14ac:dyDescent="0.25">
      <c r="A7131" s="1">
        <v>2025</v>
      </c>
      <c r="B7131" t="s">
        <v>5637</v>
      </c>
      <c r="C7131" t="s">
        <v>7148</v>
      </c>
      <c r="D7131" t="s">
        <v>7250</v>
      </c>
      <c r="E7131" t="s">
        <v>8086</v>
      </c>
      <c r="F7131" t="s">
        <v>10146</v>
      </c>
      <c r="G7131" t="s">
        <v>12295</v>
      </c>
      <c r="H7131" t="s">
        <v>12764</v>
      </c>
      <c r="I7131" s="1"/>
      <c r="J7131" s="1"/>
      <c r="K7131" s="1"/>
      <c r="L7131" s="1"/>
      <c r="M7131" s="1"/>
      <c r="N7131" s="1">
        <v>0</v>
      </c>
      <c r="O7131" s="1"/>
      <c r="P7131" s="1"/>
      <c r="Q7131" s="1">
        <v>0</v>
      </c>
      <c r="R7131" s="1"/>
      <c r="S7131" s="1"/>
      <c r="T7131" s="1"/>
      <c r="U7131" s="1"/>
      <c r="V7131" s="1">
        <v>0</v>
      </c>
      <c r="W7131" s="1"/>
      <c r="X7131" s="1">
        <v>0</v>
      </c>
      <c r="Y7131" s="1">
        <v>0</v>
      </c>
      <c r="Z7131" s="1"/>
      <c r="AA7131" s="1"/>
      <c r="AB7131" s="1"/>
      <c r="AC7131" s="1"/>
      <c r="AD7131" s="1"/>
      <c r="AE7131" s="1"/>
      <c r="AF7131" s="1">
        <v>0</v>
      </c>
      <c r="AG7131" s="1"/>
      <c r="AH7131" s="1">
        <v>0</v>
      </c>
      <c r="AI7131" s="1"/>
      <c r="AJ7131" s="1"/>
      <c r="AK7131" s="1"/>
      <c r="AL7131" s="1">
        <v>0</v>
      </c>
      <c r="AM7131" s="1">
        <v>0</v>
      </c>
      <c r="AN7131" s="1">
        <v>0</v>
      </c>
      <c r="AO7131" t="s">
        <v>19941</v>
      </c>
    </row>
    <row r="7132" spans="1:41" x14ac:dyDescent="0.25">
      <c r="A7132" s="1">
        <v>2025</v>
      </c>
      <c r="B7132" t="s">
        <v>5638</v>
      </c>
      <c r="C7132" t="s">
        <v>7148</v>
      </c>
      <c r="D7132" t="s">
        <v>7250</v>
      </c>
      <c r="E7132" t="s">
        <v>8086</v>
      </c>
      <c r="F7132" t="s">
        <v>10146</v>
      </c>
      <c r="G7132" t="s">
        <v>12295</v>
      </c>
      <c r="H7132" t="s">
        <v>12764</v>
      </c>
      <c r="I7132" s="1"/>
      <c r="J7132" s="1"/>
      <c r="K7132" s="1"/>
      <c r="L7132" s="1"/>
      <c r="M7132" s="1"/>
      <c r="N7132" s="1">
        <v>0</v>
      </c>
      <c r="O7132" s="1"/>
      <c r="P7132" s="1"/>
      <c r="Q7132" s="1">
        <v>0</v>
      </c>
      <c r="R7132" s="1"/>
      <c r="S7132" s="1">
        <v>0</v>
      </c>
      <c r="T7132" s="1">
        <v>0</v>
      </c>
      <c r="U7132" s="1"/>
      <c r="V7132" s="1">
        <v>0</v>
      </c>
      <c r="W7132" s="1"/>
      <c r="X7132" s="1"/>
      <c r="Y7132" s="1"/>
      <c r="Z7132" s="1"/>
      <c r="AA7132" s="1"/>
      <c r="AB7132" s="1"/>
      <c r="AC7132" s="1"/>
      <c r="AD7132" s="1"/>
      <c r="AE7132" s="1"/>
      <c r="AF7132" s="1">
        <v>0</v>
      </c>
      <c r="AG7132" s="1"/>
      <c r="AH7132" s="1">
        <v>387.90513962428082</v>
      </c>
      <c r="AI7132" s="1"/>
      <c r="AJ7132" s="1"/>
      <c r="AK7132" s="1"/>
      <c r="AL7132" s="1">
        <v>387.9051513671875</v>
      </c>
      <c r="AM7132" s="1">
        <v>0</v>
      </c>
      <c r="AN7132" s="1">
        <v>387.9051513671875</v>
      </c>
      <c r="AO7132" t="s">
        <v>19942</v>
      </c>
    </row>
    <row r="7133" spans="1:41" x14ac:dyDescent="0.25">
      <c r="A7133" s="1">
        <v>2025</v>
      </c>
      <c r="B7133" t="s">
        <v>5639</v>
      </c>
      <c r="C7133" t="s">
        <v>7148</v>
      </c>
      <c r="D7133" t="s">
        <v>7250</v>
      </c>
      <c r="E7133" t="s">
        <v>8086</v>
      </c>
      <c r="F7133" t="s">
        <v>10146</v>
      </c>
      <c r="G7133" t="s">
        <v>12295</v>
      </c>
      <c r="H7133" t="s">
        <v>12764</v>
      </c>
      <c r="I7133" s="1">
        <v>0</v>
      </c>
      <c r="J7133" s="1"/>
      <c r="K7133" s="1"/>
      <c r="L7133" s="1"/>
      <c r="M7133" s="1">
        <v>0</v>
      </c>
      <c r="N7133" s="1">
        <v>0</v>
      </c>
      <c r="O7133" s="1"/>
      <c r="P7133" s="1"/>
      <c r="Q7133" s="1">
        <v>0</v>
      </c>
      <c r="R7133" s="1"/>
      <c r="S7133" s="1">
        <v>0</v>
      </c>
      <c r="T7133" s="1"/>
      <c r="U7133" s="1"/>
      <c r="V7133" s="1">
        <v>0</v>
      </c>
      <c r="W7133" s="1"/>
      <c r="X7133" s="1">
        <v>0</v>
      </c>
      <c r="Y7133" s="1">
        <v>0</v>
      </c>
      <c r="Z7133" s="1"/>
      <c r="AA7133" s="1"/>
      <c r="AB7133" s="1"/>
      <c r="AC7133" s="1">
        <v>0</v>
      </c>
      <c r="AD7133" s="1"/>
      <c r="AE7133" s="1"/>
      <c r="AF7133" s="1">
        <v>0</v>
      </c>
      <c r="AG7133" s="1"/>
      <c r="AH7133" s="1">
        <v>379.153690581462</v>
      </c>
      <c r="AI7133" s="1"/>
      <c r="AJ7133" s="1"/>
      <c r="AK7133" s="1"/>
      <c r="AL7133" s="1">
        <v>379.1536865234375</v>
      </c>
      <c r="AM7133" s="1">
        <v>0</v>
      </c>
      <c r="AN7133" s="1">
        <v>379.1536865234375</v>
      </c>
      <c r="AO7133" t="s">
        <v>19943</v>
      </c>
    </row>
    <row r="7134" spans="1:41" x14ac:dyDescent="0.25">
      <c r="A7134" s="1">
        <v>2025</v>
      </c>
      <c r="B7134" t="s">
        <v>5640</v>
      </c>
      <c r="C7134" t="s">
        <v>7148</v>
      </c>
      <c r="D7134" t="s">
        <v>7250</v>
      </c>
      <c r="E7134" t="s">
        <v>8086</v>
      </c>
      <c r="F7134" t="s">
        <v>10146</v>
      </c>
      <c r="G7134" t="s">
        <v>12295</v>
      </c>
      <c r="H7134" t="s">
        <v>12764</v>
      </c>
      <c r="I7134" s="1"/>
      <c r="J7134" s="1"/>
      <c r="K7134" s="1"/>
      <c r="L7134" s="1"/>
      <c r="M7134" s="1"/>
      <c r="N7134" s="1">
        <v>1025.6129742910985</v>
      </c>
      <c r="O7134" s="1"/>
      <c r="P7134" s="1"/>
      <c r="Q7134" s="1">
        <v>0</v>
      </c>
      <c r="R7134" s="1"/>
      <c r="S7134" s="1"/>
      <c r="T7134" s="1">
        <v>0</v>
      </c>
      <c r="U7134" s="1"/>
      <c r="V7134" s="1">
        <v>0</v>
      </c>
      <c r="W7134" s="1"/>
      <c r="X7134" s="1">
        <v>86.647647563167496</v>
      </c>
      <c r="Y7134" s="1">
        <v>0</v>
      </c>
      <c r="Z7134" s="1"/>
      <c r="AA7134" s="1"/>
      <c r="AB7134" s="1"/>
      <c r="AC7134" s="1"/>
      <c r="AD7134" s="1"/>
      <c r="AE7134" s="1"/>
      <c r="AF7134" s="1">
        <v>0</v>
      </c>
      <c r="AG7134" s="1"/>
      <c r="AH7134" s="1">
        <v>384.30780154487229</v>
      </c>
      <c r="AI7134" s="1"/>
      <c r="AJ7134" s="1"/>
      <c r="AK7134" s="1"/>
      <c r="AL7134" s="1">
        <v>1496.5684814453125</v>
      </c>
      <c r="AM7134" s="1">
        <v>1025.6129150390625</v>
      </c>
      <c r="AN7134" s="1">
        <v>470.9554443359375</v>
      </c>
      <c r="AO7134" t="s">
        <v>19944</v>
      </c>
    </row>
    <row r="7135" spans="1:41" x14ac:dyDescent="0.25">
      <c r="A7135" s="1">
        <v>2025</v>
      </c>
      <c r="B7135" t="s">
        <v>5641</v>
      </c>
      <c r="C7135" t="s">
        <v>7148</v>
      </c>
      <c r="D7135" t="s">
        <v>7250</v>
      </c>
      <c r="E7135" t="s">
        <v>8086</v>
      </c>
      <c r="F7135" t="s">
        <v>10146</v>
      </c>
      <c r="G7135" t="s">
        <v>12295</v>
      </c>
      <c r="H7135" t="s">
        <v>12764</v>
      </c>
      <c r="I7135" s="1">
        <v>0</v>
      </c>
      <c r="J7135" s="1"/>
      <c r="K7135" s="1"/>
      <c r="L7135" s="1"/>
      <c r="M7135" s="1"/>
      <c r="N7135" s="1">
        <v>0</v>
      </c>
      <c r="O7135" s="1"/>
      <c r="P7135" s="1"/>
      <c r="Q7135" s="1">
        <v>0</v>
      </c>
      <c r="R7135" s="1"/>
      <c r="S7135" s="1">
        <v>0</v>
      </c>
      <c r="T7135" s="1"/>
      <c r="U7135" s="1"/>
      <c r="V7135" s="1">
        <v>0</v>
      </c>
      <c r="W7135" s="1">
        <v>0</v>
      </c>
      <c r="X7135" s="1"/>
      <c r="Y7135" s="1">
        <v>0</v>
      </c>
      <c r="Z7135" s="1">
        <v>0</v>
      </c>
      <c r="AA7135" s="1">
        <v>826.19005425999228</v>
      </c>
      <c r="AB7135" s="1"/>
      <c r="AC7135" s="1"/>
      <c r="AD7135" s="1"/>
      <c r="AE7135" s="1"/>
      <c r="AF7135" s="1">
        <v>0</v>
      </c>
      <c r="AG7135" s="1"/>
      <c r="AH7135" s="1">
        <v>409.12493895726618</v>
      </c>
      <c r="AI7135" s="1">
        <v>0</v>
      </c>
      <c r="AJ7135" s="1">
        <v>0</v>
      </c>
      <c r="AK7135" s="1"/>
      <c r="AL7135" s="1">
        <v>1235.31494140625</v>
      </c>
      <c r="AM7135" s="1">
        <v>826.1900634765625</v>
      </c>
      <c r="AN7135" s="1">
        <v>409.12493896484375</v>
      </c>
      <c r="AO7135" t="s">
        <v>19945</v>
      </c>
    </row>
    <row r="7136" spans="1:41" x14ac:dyDescent="0.25">
      <c r="A7136" s="1">
        <v>2025</v>
      </c>
      <c r="B7136" t="s">
        <v>5642</v>
      </c>
      <c r="C7136" t="s">
        <v>7148</v>
      </c>
      <c r="D7136" t="s">
        <v>7250</v>
      </c>
      <c r="E7136" t="s">
        <v>8086</v>
      </c>
      <c r="F7136" t="s">
        <v>10146</v>
      </c>
      <c r="G7136" t="s">
        <v>12295</v>
      </c>
      <c r="H7136" t="s">
        <v>12764</v>
      </c>
      <c r="I7136" s="1">
        <v>0</v>
      </c>
      <c r="J7136" s="1">
        <v>0</v>
      </c>
      <c r="K7136" s="1"/>
      <c r="L7136" s="1"/>
      <c r="M7136" s="1"/>
      <c r="N7136" s="1">
        <v>0</v>
      </c>
      <c r="O7136" s="1"/>
      <c r="P7136" s="1"/>
      <c r="Q7136" s="1">
        <v>0</v>
      </c>
      <c r="R7136" s="1"/>
      <c r="S7136" s="1">
        <v>0</v>
      </c>
      <c r="T7136" s="1"/>
      <c r="U7136" s="1"/>
      <c r="V7136" s="1">
        <v>0</v>
      </c>
      <c r="W7136" s="1"/>
      <c r="X7136" s="1">
        <v>0</v>
      </c>
      <c r="Y7136" s="1"/>
      <c r="Z7136" s="1"/>
      <c r="AA7136" s="1"/>
      <c r="AB7136" s="1"/>
      <c r="AC7136" s="1">
        <v>0</v>
      </c>
      <c r="AD7136" s="1"/>
      <c r="AE7136" s="1"/>
      <c r="AF7136" s="1">
        <v>0</v>
      </c>
      <c r="AG7136" s="1"/>
      <c r="AH7136" s="1">
        <v>368.68607154664102</v>
      </c>
      <c r="AI7136" s="1"/>
      <c r="AJ7136" s="1"/>
      <c r="AK7136" s="1"/>
      <c r="AL7136" s="1">
        <v>368.68606567382813</v>
      </c>
      <c r="AM7136" s="1">
        <v>0</v>
      </c>
      <c r="AN7136" s="1">
        <v>368.68606567382813</v>
      </c>
      <c r="AO7136" t="s">
        <v>19946</v>
      </c>
    </row>
    <row r="7137" spans="1:41" x14ac:dyDescent="0.25">
      <c r="A7137" s="1">
        <v>2025</v>
      </c>
      <c r="B7137" t="s">
        <v>5643</v>
      </c>
      <c r="C7137" t="s">
        <v>7148</v>
      </c>
      <c r="D7137" t="s">
        <v>7250</v>
      </c>
      <c r="E7137" t="s">
        <v>8086</v>
      </c>
      <c r="F7137" t="s">
        <v>10147</v>
      </c>
      <c r="G7137" t="s">
        <v>12295</v>
      </c>
      <c r="H7137" t="s">
        <v>12764</v>
      </c>
      <c r="I7137" s="1"/>
      <c r="J7137" s="1"/>
      <c r="K7137" s="1"/>
      <c r="L7137" s="1"/>
      <c r="M7137" s="1">
        <v>314.51768077644391</v>
      </c>
      <c r="N7137" s="1">
        <v>2723.4033558818819</v>
      </c>
      <c r="O7137" s="1"/>
      <c r="P7137" s="1"/>
      <c r="Q7137" s="1">
        <v>0</v>
      </c>
      <c r="R7137" s="1">
        <v>40.994439342041296</v>
      </c>
      <c r="S7137" s="1">
        <v>471.77652116466589</v>
      </c>
      <c r="T7137" s="1">
        <v>0</v>
      </c>
      <c r="U7137" s="1">
        <v>125.80707231057757</v>
      </c>
      <c r="V7137" s="1">
        <v>524.19613462740654</v>
      </c>
      <c r="W7137" s="1"/>
      <c r="X7137" s="1"/>
      <c r="Y7137" s="1">
        <v>1455.1684697256806</v>
      </c>
      <c r="Z7137" s="1"/>
      <c r="AA7137" s="1"/>
      <c r="AB7137" s="1"/>
      <c r="AC7137" s="1"/>
      <c r="AD7137" s="1"/>
      <c r="AE7137" s="1"/>
      <c r="AF7137" s="1">
        <v>1622.9112328064507</v>
      </c>
      <c r="AG7137" s="1">
        <v>10820.456610978927</v>
      </c>
      <c r="AH7137" s="1">
        <v>1572.5884038822196</v>
      </c>
      <c r="AI7137" s="1">
        <v>0</v>
      </c>
      <c r="AJ7137" s="1"/>
      <c r="AK7137" s="1"/>
      <c r="AL7137" s="1">
        <v>19671.8203125</v>
      </c>
      <c r="AM7137" s="1">
        <v>17312.9375</v>
      </c>
      <c r="AN7137" s="1">
        <v>2358.882568359375</v>
      </c>
      <c r="AO7137" t="s">
        <v>19947</v>
      </c>
    </row>
    <row r="7138" spans="1:41" x14ac:dyDescent="0.25">
      <c r="A7138" s="1">
        <v>2025</v>
      </c>
      <c r="B7138" t="s">
        <v>5644</v>
      </c>
      <c r="C7138" t="s">
        <v>7148</v>
      </c>
      <c r="D7138" t="s">
        <v>7250</v>
      </c>
      <c r="E7138" t="s">
        <v>8086</v>
      </c>
      <c r="F7138" t="s">
        <v>10147</v>
      </c>
      <c r="G7138" t="s">
        <v>12295</v>
      </c>
      <c r="H7138" t="s">
        <v>12764</v>
      </c>
      <c r="I7138" s="1">
        <v>1045.678375</v>
      </c>
      <c r="J7138" s="1"/>
      <c r="K7138" s="1"/>
      <c r="L7138" s="1"/>
      <c r="M7138" s="1">
        <v>300</v>
      </c>
      <c r="N7138" s="1">
        <v>1746.6548437500001</v>
      </c>
      <c r="O7138" s="1"/>
      <c r="P7138" s="1"/>
      <c r="Q7138" s="1">
        <v>0</v>
      </c>
      <c r="R7138" s="1">
        <v>421.45256169999999</v>
      </c>
      <c r="S7138" s="1"/>
      <c r="T7138" s="1"/>
      <c r="U7138" s="1">
        <v>60</v>
      </c>
      <c r="V7138" s="1">
        <v>500</v>
      </c>
      <c r="W7138" s="1"/>
      <c r="X7138" s="1">
        <v>100</v>
      </c>
      <c r="Y7138" s="1">
        <v>1566</v>
      </c>
      <c r="Z7138" s="1"/>
      <c r="AA7138" s="1"/>
      <c r="AB7138" s="1"/>
      <c r="AC7138" s="1"/>
      <c r="AD7138" s="1"/>
      <c r="AE7138" s="1"/>
      <c r="AF7138" s="1">
        <v>0</v>
      </c>
      <c r="AG7138" s="1">
        <v>10737</v>
      </c>
      <c r="AH7138" s="1">
        <v>4401.2479999999996</v>
      </c>
      <c r="AI7138" s="1">
        <v>0</v>
      </c>
      <c r="AJ7138" s="1"/>
      <c r="AK7138" s="1"/>
      <c r="AL7138" s="1">
        <v>20878.033203125</v>
      </c>
      <c r="AM7138" s="1">
        <v>16076.7861328125</v>
      </c>
      <c r="AN7138" s="1">
        <v>4801.248046875</v>
      </c>
      <c r="AO7138" t="s">
        <v>19948</v>
      </c>
    </row>
    <row r="7139" spans="1:41" x14ac:dyDescent="0.25">
      <c r="A7139" s="1">
        <v>2025</v>
      </c>
      <c r="B7139" t="s">
        <v>5645</v>
      </c>
      <c r="C7139" t="s">
        <v>7148</v>
      </c>
      <c r="D7139" t="s">
        <v>7250</v>
      </c>
      <c r="E7139" t="s">
        <v>8086</v>
      </c>
      <c r="F7139" t="s">
        <v>10147</v>
      </c>
      <c r="G7139" t="s">
        <v>12295</v>
      </c>
      <c r="H7139" t="s">
        <v>12764</v>
      </c>
      <c r="I7139" s="1"/>
      <c r="J7139" s="1"/>
      <c r="K7139" s="1"/>
      <c r="L7139" s="1"/>
      <c r="M7139" s="1">
        <v>305.81522669353234</v>
      </c>
      <c r="N7139" s="1">
        <v>1690.2876575671844</v>
      </c>
      <c r="O7139" s="1"/>
      <c r="P7139" s="1"/>
      <c r="Q7139" s="1">
        <v>0</v>
      </c>
      <c r="R7139" s="1">
        <v>330.91274114390558</v>
      </c>
      <c r="S7139" s="1"/>
      <c r="T7139" s="1">
        <v>0</v>
      </c>
      <c r="U7139" s="1">
        <v>122.32609067741292</v>
      </c>
      <c r="V7139" s="1">
        <v>509.69204448922051</v>
      </c>
      <c r="W7139" s="1"/>
      <c r="X7139" s="1">
        <v>560.66124893814253</v>
      </c>
      <c r="Y7139" s="1">
        <v>960.90107116375782</v>
      </c>
      <c r="Z7139" s="1"/>
      <c r="AA7139" s="1"/>
      <c r="AB7139" s="1"/>
      <c r="AC7139" s="1"/>
      <c r="AD7139" s="1"/>
      <c r="AE7139" s="1"/>
      <c r="AF7139" s="1">
        <v>0</v>
      </c>
      <c r="AG7139" s="1">
        <v>10731.056304676049</v>
      </c>
      <c r="AH7139" s="1">
        <v>4168.2615398328453</v>
      </c>
      <c r="AI7139" s="1">
        <v>0</v>
      </c>
      <c r="AJ7139" s="1"/>
      <c r="AK7139" s="1"/>
      <c r="AL7139" s="1">
        <v>19379.9140625</v>
      </c>
      <c r="AM7139" s="1">
        <v>14345.17578125</v>
      </c>
      <c r="AN7139" s="1">
        <v>5034.73779296875</v>
      </c>
      <c r="AO7139" t="s">
        <v>19949</v>
      </c>
    </row>
    <row r="7140" spans="1:41" x14ac:dyDescent="0.25">
      <c r="A7140" s="1">
        <v>2025</v>
      </c>
      <c r="B7140" t="s">
        <v>5646</v>
      </c>
      <c r="C7140" t="s">
        <v>7148</v>
      </c>
      <c r="D7140" t="s">
        <v>7250</v>
      </c>
      <c r="E7140" t="s">
        <v>8086</v>
      </c>
      <c r="F7140" t="s">
        <v>10147</v>
      </c>
      <c r="G7140" t="s">
        <v>12295</v>
      </c>
      <c r="H7140" t="s">
        <v>12764</v>
      </c>
      <c r="I7140" s="1">
        <v>1108.6365221680176</v>
      </c>
      <c r="J7140" s="1"/>
      <c r="K7140" s="1">
        <v>89.79955829560943</v>
      </c>
      <c r="L7140" s="1">
        <v>55.431826108400884</v>
      </c>
      <c r="M7140" s="1">
        <v>332.5909566504053</v>
      </c>
      <c r="N7140" s="1">
        <v>0</v>
      </c>
      <c r="O7140" s="1">
        <v>186.25093572422696</v>
      </c>
      <c r="P7140" s="1"/>
      <c r="Q7140" s="1">
        <v>0</v>
      </c>
      <c r="R7140" s="1">
        <v>474.6804578391214</v>
      </c>
      <c r="S7140" s="1">
        <v>0</v>
      </c>
      <c r="T7140" s="1"/>
      <c r="U7140" s="1">
        <v>0</v>
      </c>
      <c r="V7140" s="1">
        <v>1441.2274788184229</v>
      </c>
      <c r="W7140" s="1"/>
      <c r="X7140" s="1">
        <v>0</v>
      </c>
      <c r="Y7140" s="1">
        <v>1607.5229571436255</v>
      </c>
      <c r="Z7140" s="1">
        <v>201.21752877349519</v>
      </c>
      <c r="AA7140" s="1"/>
      <c r="AB7140" s="1"/>
      <c r="AC7140" s="1">
        <v>0</v>
      </c>
      <c r="AD7140" s="1"/>
      <c r="AE7140" s="1"/>
      <c r="AF7140" s="1">
        <v>2235.0112286907233</v>
      </c>
      <c r="AG7140" s="1">
        <v>7621.8760899051213</v>
      </c>
      <c r="AH7140" s="1">
        <v>554.31826108400878</v>
      </c>
      <c r="AI7140" s="1">
        <v>0</v>
      </c>
      <c r="AJ7140" s="1"/>
      <c r="AK7140" s="1"/>
      <c r="AL7140" s="1">
        <v>15908.564453125</v>
      </c>
      <c r="AM7140" s="1">
        <v>14745.6044921875</v>
      </c>
      <c r="AN7140" s="1">
        <v>1162.959716796875</v>
      </c>
      <c r="AO7140" t="s">
        <v>19950</v>
      </c>
    </row>
    <row r="7141" spans="1:41" x14ac:dyDescent="0.25">
      <c r="A7141" s="1">
        <v>2025</v>
      </c>
      <c r="B7141" t="s">
        <v>5647</v>
      </c>
      <c r="C7141" t="s">
        <v>7148</v>
      </c>
      <c r="D7141" t="s">
        <v>7250</v>
      </c>
      <c r="E7141" t="s">
        <v>8086</v>
      </c>
      <c r="F7141" t="s">
        <v>10147</v>
      </c>
      <c r="G7141" t="s">
        <v>12295</v>
      </c>
      <c r="H7141" t="s">
        <v>12764</v>
      </c>
      <c r="I7141" s="1">
        <v>0</v>
      </c>
      <c r="J7141" s="1"/>
      <c r="K7141" s="1">
        <v>94.421720486856259</v>
      </c>
      <c r="L7141" s="1">
        <v>354.08145182571099</v>
      </c>
      <c r="M7141" s="1">
        <v>1300.5116657681842</v>
      </c>
      <c r="N7141" s="1">
        <v>3271.1401831891176</v>
      </c>
      <c r="O7141" s="1">
        <v>194.74479850414102</v>
      </c>
      <c r="P7141" s="1"/>
      <c r="Q7141" s="1">
        <v>0</v>
      </c>
      <c r="R7141" s="1"/>
      <c r="S7141" s="1">
        <v>531.12217773856639</v>
      </c>
      <c r="T7141" s="1"/>
      <c r="U7141" s="1"/>
      <c r="V7141" s="1">
        <v>12144.993797621886</v>
      </c>
      <c r="W7141" s="1">
        <v>0</v>
      </c>
      <c r="X7141" s="1"/>
      <c r="Y7141" s="1">
        <v>1593.3665332156993</v>
      </c>
      <c r="Z7141" s="1">
        <v>163.67061029191663</v>
      </c>
      <c r="AA7141" s="1">
        <v>354.08145182571099</v>
      </c>
      <c r="AB7141" s="1"/>
      <c r="AC7141" s="1"/>
      <c r="AD7141" s="1"/>
      <c r="AE7141" s="1"/>
      <c r="AF7141" s="1">
        <v>1824.6256916084151</v>
      </c>
      <c r="AG7141" s="1">
        <v>9284.4197945130436</v>
      </c>
      <c r="AH7141" s="1">
        <v>1180.2715060857031</v>
      </c>
      <c r="AI7141" s="1">
        <v>230.15294368671212</v>
      </c>
      <c r="AJ7141" s="1">
        <v>0</v>
      </c>
      <c r="AK7141" s="1">
        <v>0</v>
      </c>
      <c r="AL7141" s="1">
        <v>32521.603515625</v>
      </c>
      <c r="AM7141" s="1">
        <v>28990.37890625</v>
      </c>
      <c r="AN7141" s="1">
        <v>3531.224609375</v>
      </c>
      <c r="AO7141" t="s">
        <v>19951</v>
      </c>
    </row>
    <row r="7142" spans="1:41" x14ac:dyDescent="0.25">
      <c r="A7142" s="1">
        <v>2025</v>
      </c>
      <c r="B7142" t="s">
        <v>5648</v>
      </c>
      <c r="C7142" t="s">
        <v>7148</v>
      </c>
      <c r="D7142" t="s">
        <v>7250</v>
      </c>
      <c r="E7142" t="s">
        <v>8086</v>
      </c>
      <c r="F7142" t="s">
        <v>10147</v>
      </c>
      <c r="G7142" t="s">
        <v>12295</v>
      </c>
      <c r="H7142" t="s">
        <v>12764</v>
      </c>
      <c r="I7142" s="1">
        <v>1078.0294489667867</v>
      </c>
      <c r="J7142" s="1">
        <v>0</v>
      </c>
      <c r="K7142" s="1"/>
      <c r="L7142" s="1"/>
      <c r="M7142" s="1">
        <v>323.40883469003597</v>
      </c>
      <c r="N7142" s="1">
        <v>0</v>
      </c>
      <c r="O7142" s="1"/>
      <c r="P7142" s="1"/>
      <c r="Q7142" s="1">
        <v>0</v>
      </c>
      <c r="R7142" s="1">
        <v>397.06573111383204</v>
      </c>
      <c r="S7142" s="1">
        <v>485.11325203505396</v>
      </c>
      <c r="T7142" s="1"/>
      <c r="U7142" s="1">
        <v>0</v>
      </c>
      <c r="V7142" s="1">
        <v>539.01472448339337</v>
      </c>
      <c r="W7142" s="1"/>
      <c r="X7142" s="1">
        <v>269.50736224169668</v>
      </c>
      <c r="Y7142" s="1">
        <v>1734.7912036625025</v>
      </c>
      <c r="Z7142" s="1">
        <v>28.855559262826496</v>
      </c>
      <c r="AA7142" s="1"/>
      <c r="AB7142" s="1"/>
      <c r="AC7142" s="1">
        <v>0</v>
      </c>
      <c r="AD7142" s="1"/>
      <c r="AE7142" s="1"/>
      <c r="AF7142" s="1">
        <v>1688.1941170819878</v>
      </c>
      <c r="AG7142" s="1">
        <v>5165.9171194488417</v>
      </c>
      <c r="AH7142" s="1">
        <v>539.01472448339337</v>
      </c>
      <c r="AI7142" s="1">
        <v>0</v>
      </c>
      <c r="AJ7142" s="1"/>
      <c r="AK7142" s="1"/>
      <c r="AL7142" s="1">
        <v>12248.912109375</v>
      </c>
      <c r="AM7142" s="1">
        <v>10631.8681640625</v>
      </c>
      <c r="AN7142" s="1">
        <v>1617.044189453125</v>
      </c>
      <c r="AO7142" t="s">
        <v>19952</v>
      </c>
    </row>
    <row r="7143" spans="1:41" x14ac:dyDescent="0.25">
      <c r="A7143" s="1">
        <v>2025</v>
      </c>
      <c r="B7143" t="s">
        <v>5649</v>
      </c>
      <c r="C7143" t="s">
        <v>7148</v>
      </c>
      <c r="D7143" t="s">
        <v>7250</v>
      </c>
      <c r="E7143" t="s">
        <v>8086</v>
      </c>
      <c r="F7143" t="s">
        <v>10147</v>
      </c>
      <c r="G7143" t="s">
        <v>12295</v>
      </c>
      <c r="H7143" t="s">
        <v>12764</v>
      </c>
      <c r="I7143" s="1">
        <v>1144.4366612566348</v>
      </c>
      <c r="J7143" s="1"/>
      <c r="K7143" s="1">
        <v>91.554932900530787</v>
      </c>
      <c r="L7143" s="1">
        <v>57.221833062831742</v>
      </c>
      <c r="M7143" s="1">
        <v>171.66549918849523</v>
      </c>
      <c r="N7143" s="1">
        <v>0</v>
      </c>
      <c r="O7143" s="1">
        <v>188.83204910734474</v>
      </c>
      <c r="P7143" s="1"/>
      <c r="Q7143" s="1">
        <v>0</v>
      </c>
      <c r="R7143" s="1">
        <v>720.62800960079153</v>
      </c>
      <c r="S7143" s="1">
        <v>514.9964975654857</v>
      </c>
      <c r="T7143" s="1"/>
      <c r="U7143" s="1">
        <v>0</v>
      </c>
      <c r="V7143" s="1">
        <v>892.66059578017519</v>
      </c>
      <c r="W7143" s="1"/>
      <c r="X7143" s="1">
        <v>0</v>
      </c>
      <c r="Y7143" s="1">
        <v>1659.4331588221205</v>
      </c>
      <c r="Z7143" s="1">
        <v>68.304603467907455</v>
      </c>
      <c r="AA7143" s="1"/>
      <c r="AB7143" s="1">
        <v>0</v>
      </c>
      <c r="AC7143" s="1">
        <v>0</v>
      </c>
      <c r="AD7143" s="1"/>
      <c r="AE7143" s="1"/>
      <c r="AF7143" s="1">
        <v>1782.4217705862234</v>
      </c>
      <c r="AG7143" s="1">
        <v>5397.1632944862904</v>
      </c>
      <c r="AH7143" s="1">
        <v>572.2183306283174</v>
      </c>
      <c r="AI7143" s="1">
        <v>223.1651489450438</v>
      </c>
      <c r="AJ7143" s="1"/>
      <c r="AK7143" s="1"/>
      <c r="AL7143" s="1">
        <v>13484.703125</v>
      </c>
      <c r="AM7143" s="1">
        <v>11722.2705078125</v>
      </c>
      <c r="AN7143" s="1">
        <v>1762.4324951171875</v>
      </c>
      <c r="AO7143" t="s">
        <v>19953</v>
      </c>
    </row>
    <row r="7144" spans="1:41" x14ac:dyDescent="0.25">
      <c r="A7144" s="1">
        <v>2025</v>
      </c>
      <c r="B7144" t="s">
        <v>5650</v>
      </c>
      <c r="C7144" t="s">
        <v>7148</v>
      </c>
      <c r="D7144" t="s">
        <v>7250</v>
      </c>
      <c r="E7144" t="s">
        <v>8086</v>
      </c>
      <c r="F7144" t="s">
        <v>10148</v>
      </c>
      <c r="G7144" t="s">
        <v>12295</v>
      </c>
      <c r="H7144" t="s">
        <v>12764</v>
      </c>
      <c r="I7144" s="1">
        <v>0</v>
      </c>
      <c r="J7144" s="1"/>
      <c r="K7144" s="1"/>
      <c r="L7144" s="1"/>
      <c r="M7144" s="1">
        <v>0</v>
      </c>
      <c r="N7144" s="1">
        <v>0</v>
      </c>
      <c r="O7144" s="1"/>
      <c r="P7144" s="1"/>
      <c r="Q7144" s="1">
        <v>0</v>
      </c>
      <c r="R7144" s="1"/>
      <c r="S7144" s="1">
        <v>0</v>
      </c>
      <c r="T7144" s="1"/>
      <c r="U7144" s="1"/>
      <c r="V7144" s="1">
        <v>0</v>
      </c>
      <c r="W7144" s="1"/>
      <c r="X7144" s="1">
        <v>83.147739162601326</v>
      </c>
      <c r="Y7144" s="1">
        <v>0</v>
      </c>
      <c r="Z7144" s="1"/>
      <c r="AA7144" s="1"/>
      <c r="AB7144" s="1"/>
      <c r="AC7144" s="1">
        <v>0</v>
      </c>
      <c r="AD7144" s="1"/>
      <c r="AE7144" s="1"/>
      <c r="AF7144" s="1">
        <v>0</v>
      </c>
      <c r="AG7144" s="1">
        <v>5896.837661411686</v>
      </c>
      <c r="AH7144" s="1"/>
      <c r="AI7144" s="1">
        <v>0</v>
      </c>
      <c r="AJ7144" s="1"/>
      <c r="AK7144" s="1"/>
      <c r="AL7144" s="1">
        <v>5979.9853515625</v>
      </c>
      <c r="AM7144" s="1">
        <v>5896.837890625</v>
      </c>
      <c r="AN7144" s="1">
        <v>83.147735595703125</v>
      </c>
      <c r="AO7144" t="s">
        <v>19954</v>
      </c>
    </row>
    <row r="7145" spans="1:41" x14ac:dyDescent="0.25">
      <c r="A7145" s="1">
        <v>2025</v>
      </c>
      <c r="B7145" t="s">
        <v>5651</v>
      </c>
      <c r="C7145" t="s">
        <v>7148</v>
      </c>
      <c r="D7145" t="s">
        <v>7250</v>
      </c>
      <c r="E7145" t="s">
        <v>8086</v>
      </c>
      <c r="F7145" t="s">
        <v>10148</v>
      </c>
      <c r="G7145" t="s">
        <v>12295</v>
      </c>
      <c r="H7145" t="s">
        <v>12764</v>
      </c>
      <c r="I7145" s="1"/>
      <c r="J7145" s="1"/>
      <c r="K7145" s="1"/>
      <c r="L7145" s="1"/>
      <c r="M7145" s="1"/>
      <c r="N7145" s="1">
        <v>0</v>
      </c>
      <c r="O7145" s="1"/>
      <c r="P7145" s="1"/>
      <c r="Q7145" s="1">
        <v>0</v>
      </c>
      <c r="R7145" s="1"/>
      <c r="S7145" s="1"/>
      <c r="T7145" s="1">
        <v>0</v>
      </c>
      <c r="U7145" s="1"/>
      <c r="V7145" s="1">
        <v>0</v>
      </c>
      <c r="W7145" s="1"/>
      <c r="X7145" s="1">
        <v>71.356886228490879</v>
      </c>
      <c r="Y7145" s="1">
        <v>1099.6978925540777</v>
      </c>
      <c r="Z7145" s="1"/>
      <c r="AA7145" s="1"/>
      <c r="AB7145" s="1"/>
      <c r="AC7145" s="1"/>
      <c r="AD7145" s="1"/>
      <c r="AE7145" s="1"/>
      <c r="AF7145" s="1">
        <v>0</v>
      </c>
      <c r="AG7145" s="1"/>
      <c r="AH7145" s="1">
        <v>0</v>
      </c>
      <c r="AI7145" s="1">
        <v>0</v>
      </c>
      <c r="AJ7145" s="1"/>
      <c r="AK7145" s="1"/>
      <c r="AL7145" s="1">
        <v>1171.0548095703125</v>
      </c>
      <c r="AM7145" s="1">
        <v>1099.6978759765625</v>
      </c>
      <c r="AN7145" s="1">
        <v>71.356887817382813</v>
      </c>
      <c r="AO7145" t="s">
        <v>19955</v>
      </c>
    </row>
    <row r="7146" spans="1:41" x14ac:dyDescent="0.25">
      <c r="A7146" s="1">
        <v>2025</v>
      </c>
      <c r="B7146" t="s">
        <v>5652</v>
      </c>
      <c r="C7146" t="s">
        <v>7148</v>
      </c>
      <c r="D7146" t="s">
        <v>7250</v>
      </c>
      <c r="E7146" t="s">
        <v>8086</v>
      </c>
      <c r="F7146" t="s">
        <v>10148</v>
      </c>
      <c r="G7146" t="s">
        <v>12295</v>
      </c>
      <c r="H7146" t="s">
        <v>12764</v>
      </c>
      <c r="I7146" s="1"/>
      <c r="J7146" s="1"/>
      <c r="K7146" s="1"/>
      <c r="L7146" s="1"/>
      <c r="M7146" s="1"/>
      <c r="N7146" s="1">
        <v>1012.6163749999999</v>
      </c>
      <c r="O7146" s="1"/>
      <c r="P7146" s="1"/>
      <c r="Q7146" s="1">
        <v>0</v>
      </c>
      <c r="R7146" s="1"/>
      <c r="S7146" s="1"/>
      <c r="T7146" s="1"/>
      <c r="U7146" s="1"/>
      <c r="V7146" s="1">
        <v>0</v>
      </c>
      <c r="W7146" s="1"/>
      <c r="X7146" s="1">
        <v>120</v>
      </c>
      <c r="Y7146" s="1">
        <v>1075.32</v>
      </c>
      <c r="Z7146" s="1"/>
      <c r="AA7146" s="1"/>
      <c r="AB7146" s="1"/>
      <c r="AC7146" s="1"/>
      <c r="AD7146" s="1"/>
      <c r="AE7146" s="1"/>
      <c r="AF7146" s="1">
        <v>0</v>
      </c>
      <c r="AG7146" s="1">
        <v>0</v>
      </c>
      <c r="AH7146" s="1">
        <v>0</v>
      </c>
      <c r="AI7146" s="1">
        <v>0</v>
      </c>
      <c r="AJ7146" s="1"/>
      <c r="AK7146" s="1"/>
      <c r="AL7146" s="1">
        <v>2207.9365234375</v>
      </c>
      <c r="AM7146" s="1">
        <v>2087.936279296875</v>
      </c>
      <c r="AN7146" s="1">
        <v>120</v>
      </c>
      <c r="AO7146" t="s">
        <v>19956</v>
      </c>
    </row>
    <row r="7147" spans="1:41" x14ac:dyDescent="0.25">
      <c r="A7147" s="1">
        <v>2025</v>
      </c>
      <c r="B7147" t="s">
        <v>5653</v>
      </c>
      <c r="C7147" t="s">
        <v>7148</v>
      </c>
      <c r="D7147" t="s">
        <v>7250</v>
      </c>
      <c r="E7147" t="s">
        <v>8086</v>
      </c>
      <c r="F7147" t="s">
        <v>10148</v>
      </c>
      <c r="G7147" t="s">
        <v>12295</v>
      </c>
      <c r="H7147" t="s">
        <v>12764</v>
      </c>
      <c r="I7147" s="1"/>
      <c r="J7147" s="1"/>
      <c r="K7147" s="1"/>
      <c r="L7147" s="1"/>
      <c r="M7147" s="1"/>
      <c r="N7147" s="1">
        <v>0</v>
      </c>
      <c r="O7147" s="1"/>
      <c r="P7147" s="1"/>
      <c r="Q7147" s="1">
        <v>0</v>
      </c>
      <c r="R7147" s="1"/>
      <c r="S7147" s="1">
        <v>0</v>
      </c>
      <c r="T7147" s="1">
        <v>0</v>
      </c>
      <c r="U7147" s="1"/>
      <c r="V7147" s="1">
        <v>0</v>
      </c>
      <c r="W7147" s="1">
        <v>0</v>
      </c>
      <c r="X7147" s="1"/>
      <c r="Y7147" s="1"/>
      <c r="Z7147" s="1"/>
      <c r="AA7147" s="1"/>
      <c r="AB7147" s="1"/>
      <c r="AC7147" s="1"/>
      <c r="AD7147" s="1"/>
      <c r="AE7147" s="1"/>
      <c r="AF7147" s="1">
        <v>0</v>
      </c>
      <c r="AG7147" s="1">
        <v>0</v>
      </c>
      <c r="AH7147" s="1"/>
      <c r="AI7147" s="1">
        <v>0</v>
      </c>
      <c r="AJ7147" s="1"/>
      <c r="AK7147" s="1"/>
      <c r="AL7147" s="1">
        <v>0</v>
      </c>
      <c r="AM7147" s="1">
        <v>0</v>
      </c>
      <c r="AN7147" s="1">
        <v>0</v>
      </c>
      <c r="AO7147" t="s">
        <v>19957</v>
      </c>
    </row>
    <row r="7148" spans="1:41" x14ac:dyDescent="0.25">
      <c r="A7148" s="1">
        <v>2025</v>
      </c>
      <c r="B7148" t="s">
        <v>5654</v>
      </c>
      <c r="C7148" t="s">
        <v>7148</v>
      </c>
      <c r="D7148" t="s">
        <v>7250</v>
      </c>
      <c r="E7148" t="s">
        <v>8086</v>
      </c>
      <c r="F7148" t="s">
        <v>10148</v>
      </c>
      <c r="G7148" t="s">
        <v>12295</v>
      </c>
      <c r="H7148" t="s">
        <v>12764</v>
      </c>
      <c r="I7148" s="1">
        <v>0</v>
      </c>
      <c r="J7148" s="1"/>
      <c r="K7148" s="1"/>
      <c r="L7148" s="1"/>
      <c r="M7148" s="1"/>
      <c r="N7148" s="1">
        <v>0</v>
      </c>
      <c r="O7148" s="1"/>
      <c r="P7148" s="1"/>
      <c r="Q7148" s="1">
        <v>0</v>
      </c>
      <c r="R7148" s="1"/>
      <c r="S7148" s="1">
        <v>0</v>
      </c>
      <c r="T7148" s="1"/>
      <c r="U7148" s="1"/>
      <c r="V7148" s="1">
        <v>0</v>
      </c>
      <c r="W7148" s="1">
        <v>0</v>
      </c>
      <c r="X7148" s="1">
        <v>61.374118316456567</v>
      </c>
      <c r="Y7148" s="1">
        <v>0</v>
      </c>
      <c r="Z7148" s="1">
        <v>0</v>
      </c>
      <c r="AA7148" s="1"/>
      <c r="AB7148" s="1"/>
      <c r="AC7148" s="1"/>
      <c r="AD7148" s="1"/>
      <c r="AE7148" s="1"/>
      <c r="AF7148" s="1">
        <v>506.84046989122635</v>
      </c>
      <c r="AG7148" s="1"/>
      <c r="AH7148" s="1">
        <v>0</v>
      </c>
      <c r="AI7148" s="1">
        <v>0</v>
      </c>
      <c r="AJ7148" s="1">
        <v>0</v>
      </c>
      <c r="AK7148" s="1"/>
      <c r="AL7148" s="1">
        <v>568.214599609375</v>
      </c>
      <c r="AM7148" s="1">
        <v>506.84048461914063</v>
      </c>
      <c r="AN7148" s="1">
        <v>61.374118804931641</v>
      </c>
      <c r="AO7148" t="s">
        <v>19958</v>
      </c>
    </row>
    <row r="7149" spans="1:41" x14ac:dyDescent="0.25">
      <c r="A7149" s="1">
        <v>2025</v>
      </c>
      <c r="B7149" t="s">
        <v>5655</v>
      </c>
      <c r="C7149" t="s">
        <v>7148</v>
      </c>
      <c r="D7149" t="s">
        <v>7250</v>
      </c>
      <c r="E7149" t="s">
        <v>8086</v>
      </c>
      <c r="F7149" t="s">
        <v>10148</v>
      </c>
      <c r="G7149" t="s">
        <v>12295</v>
      </c>
      <c r="H7149" t="s">
        <v>12764</v>
      </c>
      <c r="I7149" s="1">
        <v>0</v>
      </c>
      <c r="J7149" s="1">
        <v>0</v>
      </c>
      <c r="K7149" s="1"/>
      <c r="L7149" s="1"/>
      <c r="M7149" s="1"/>
      <c r="N7149" s="1">
        <v>0</v>
      </c>
      <c r="O7149" s="1"/>
      <c r="P7149" s="1"/>
      <c r="Q7149" s="1">
        <v>0</v>
      </c>
      <c r="R7149" s="1"/>
      <c r="S7149" s="1">
        <v>0</v>
      </c>
      <c r="T7149" s="1"/>
      <c r="U7149" s="1"/>
      <c r="V7149" s="1">
        <v>0</v>
      </c>
      <c r="W7149" s="1"/>
      <c r="X7149" s="1">
        <v>129.3635338760144</v>
      </c>
      <c r="Y7149" s="1"/>
      <c r="Z7149" s="1"/>
      <c r="AA7149" s="1"/>
      <c r="AB7149" s="1"/>
      <c r="AC7149" s="1">
        <v>0</v>
      </c>
      <c r="AD7149" s="1"/>
      <c r="AE7149" s="1"/>
      <c r="AF7149" s="1">
        <v>0</v>
      </c>
      <c r="AG7149" s="1">
        <v>0</v>
      </c>
      <c r="AH7149" s="1"/>
      <c r="AI7149" s="1">
        <v>0</v>
      </c>
      <c r="AJ7149" s="1"/>
      <c r="AK7149" s="1"/>
      <c r="AL7149" s="1">
        <v>129.36354064941406</v>
      </c>
      <c r="AM7149" s="1">
        <v>0</v>
      </c>
      <c r="AN7149" s="1">
        <v>129.36354064941406</v>
      </c>
      <c r="AO7149" t="s">
        <v>19959</v>
      </c>
    </row>
    <row r="7150" spans="1:41" x14ac:dyDescent="0.25">
      <c r="A7150" s="1">
        <v>2025</v>
      </c>
      <c r="B7150" t="s">
        <v>5656</v>
      </c>
      <c r="C7150" t="s">
        <v>7148</v>
      </c>
      <c r="D7150" t="s">
        <v>7250</v>
      </c>
      <c r="E7150" t="s">
        <v>8086</v>
      </c>
      <c r="F7150" t="s">
        <v>10148</v>
      </c>
      <c r="G7150" t="s">
        <v>12295</v>
      </c>
      <c r="H7150" t="s">
        <v>12764</v>
      </c>
      <c r="I7150" s="1">
        <v>0</v>
      </c>
      <c r="J7150" s="1"/>
      <c r="K7150" s="1"/>
      <c r="L7150" s="1"/>
      <c r="M7150" s="1"/>
      <c r="N7150" s="1">
        <v>0</v>
      </c>
      <c r="O7150" s="1">
        <v>0</v>
      </c>
      <c r="P7150" s="1"/>
      <c r="Q7150" s="1">
        <v>0</v>
      </c>
      <c r="R7150" s="1"/>
      <c r="S7150" s="1">
        <v>0</v>
      </c>
      <c r="T7150" s="1"/>
      <c r="U7150" s="1"/>
      <c r="V7150" s="1">
        <v>0</v>
      </c>
      <c r="W7150" s="1"/>
      <c r="X7150" s="1">
        <v>114.44366612566348</v>
      </c>
      <c r="Y7150" s="1">
        <v>0</v>
      </c>
      <c r="Z7150" s="1"/>
      <c r="AA7150" s="1"/>
      <c r="AB7150" s="1">
        <v>0</v>
      </c>
      <c r="AC7150" s="1">
        <v>0</v>
      </c>
      <c r="AD7150" s="1"/>
      <c r="AE7150" s="1"/>
      <c r="AF7150" s="1">
        <v>0</v>
      </c>
      <c r="AG7150" s="1">
        <v>6003.7147249523068</v>
      </c>
      <c r="AH7150" s="1"/>
      <c r="AI7150" s="1">
        <v>0</v>
      </c>
      <c r="AJ7150" s="1"/>
      <c r="AK7150" s="1"/>
      <c r="AL7150" s="1">
        <v>6118.158203125</v>
      </c>
      <c r="AM7150" s="1">
        <v>6003.71484375</v>
      </c>
      <c r="AN7150" s="1">
        <v>114.44366455078125</v>
      </c>
      <c r="AO7150" t="s">
        <v>19960</v>
      </c>
    </row>
    <row r="7151" spans="1:41" x14ac:dyDescent="0.25">
      <c r="A7151" s="1">
        <v>2025</v>
      </c>
      <c r="B7151" t="s">
        <v>5657</v>
      </c>
      <c r="C7151" t="s">
        <v>7148</v>
      </c>
      <c r="D7151" t="s">
        <v>7250</v>
      </c>
      <c r="E7151" t="s">
        <v>8087</v>
      </c>
      <c r="F7151" t="s">
        <v>10149</v>
      </c>
      <c r="G7151" t="s">
        <v>12295</v>
      </c>
      <c r="H7151" t="s">
        <v>12764</v>
      </c>
      <c r="I7151" s="1">
        <v>12170.952478835021</v>
      </c>
      <c r="J7151" s="1">
        <v>64851.63464102953</v>
      </c>
      <c r="K7151" s="1">
        <v>1443.8090668766574</v>
      </c>
      <c r="L7151" s="1">
        <v>2813.6568618033129</v>
      </c>
      <c r="M7151" s="1">
        <v>29489.495576486446</v>
      </c>
      <c r="N7151" s="1">
        <v>14672.112859045465</v>
      </c>
      <c r="O7151" s="1">
        <v>9689.5476037803764</v>
      </c>
      <c r="P7151" s="1">
        <v>10477.048039761856</v>
      </c>
      <c r="Q7151" s="1">
        <v>4426.7202260334216</v>
      </c>
      <c r="R7151" s="1">
        <v>7502.259019195938</v>
      </c>
      <c r="S7151" s="1">
        <v>12753.519593056672</v>
      </c>
      <c r="T7151" s="1">
        <v>10621.824160669748</v>
      </c>
      <c r="U7151" s="1">
        <v>1489.8366984720992</v>
      </c>
      <c r="V7151" s="1">
        <v>9249.4926721350294</v>
      </c>
      <c r="W7151" s="1">
        <v>5900.0551741952231</v>
      </c>
      <c r="X7151" s="1">
        <v>20530.10062906838</v>
      </c>
      <c r="Y7151" s="1">
        <v>73634.801511676356</v>
      </c>
      <c r="Z7151" s="1">
        <v>17327.134176002015</v>
      </c>
      <c r="AA7151" s="1">
        <v>181354.73814078458</v>
      </c>
      <c r="AB7151" s="1">
        <v>1985.7302449968211</v>
      </c>
      <c r="AC7151" s="1">
        <v>13747.245015396242</v>
      </c>
      <c r="AD7151" s="1">
        <v>17115.873561245669</v>
      </c>
      <c r="AE7151" s="1">
        <v>16675.734698990651</v>
      </c>
      <c r="AF7151" s="1">
        <v>43007.001681896305</v>
      </c>
      <c r="AG7151" s="1">
        <v>219685.15322824765</v>
      </c>
      <c r="AH7151" s="1">
        <v>32278.357760963525</v>
      </c>
      <c r="AI7151" s="1">
        <v>4111.6043183593238</v>
      </c>
      <c r="AJ7151" s="1">
        <v>44896.692461119761</v>
      </c>
      <c r="AK7151" s="1">
        <v>2024.5393051596252</v>
      </c>
      <c r="AL7151" s="1">
        <v>885926.6875</v>
      </c>
      <c r="AM7151" s="1">
        <v>737982.1875</v>
      </c>
      <c r="AN7151" s="1">
        <v>147944.46875</v>
      </c>
      <c r="AO7151" t="s">
        <v>19961</v>
      </c>
    </row>
    <row r="7152" spans="1:41" x14ac:dyDescent="0.25">
      <c r="A7152" s="1">
        <v>2025</v>
      </c>
      <c r="B7152" t="s">
        <v>5658</v>
      </c>
      <c r="C7152" t="s">
        <v>7148</v>
      </c>
      <c r="D7152" t="s">
        <v>7250</v>
      </c>
      <c r="E7152" t="s">
        <v>8087</v>
      </c>
      <c r="F7152" t="s">
        <v>10149</v>
      </c>
      <c r="G7152" t="s">
        <v>12295</v>
      </c>
      <c r="H7152" t="s">
        <v>12764</v>
      </c>
      <c r="I7152" s="1">
        <v>13504.84038663301</v>
      </c>
      <c r="J7152" s="1">
        <v>76745.532632923161</v>
      </c>
      <c r="K7152" s="1">
        <v>1386.6936106179414</v>
      </c>
      <c r="L7152" s="1">
        <v>3098.927630494461</v>
      </c>
      <c r="M7152" s="1">
        <v>36525.259628695007</v>
      </c>
      <c r="N7152" s="1">
        <v>11320.072655945323</v>
      </c>
      <c r="O7152" s="1">
        <v>8461.0948632972832</v>
      </c>
      <c r="P7152" s="1">
        <v>13498.27125569648</v>
      </c>
      <c r="Q7152" s="1">
        <v>4290.370466514285</v>
      </c>
      <c r="R7152" s="1">
        <v>7719.2313397151001</v>
      </c>
      <c r="S7152" s="1">
        <v>17959.30500280438</v>
      </c>
      <c r="T7152" s="1">
        <v>11320.515154127832</v>
      </c>
      <c r="U7152" s="1">
        <v>1467.9130881289552</v>
      </c>
      <c r="V7152" s="1">
        <v>14002.259846207866</v>
      </c>
      <c r="W7152" s="1">
        <v>8273.0315508299846</v>
      </c>
      <c r="X7152" s="1">
        <v>25847.518286333427</v>
      </c>
      <c r="Y7152" s="1">
        <v>68411.885595432163</v>
      </c>
      <c r="Z7152" s="1">
        <v>14709.997699018781</v>
      </c>
      <c r="AA7152" s="1">
        <v>227748.75439138536</v>
      </c>
      <c r="AB7152" s="1">
        <v>2022.458032533227</v>
      </c>
      <c r="AC7152" s="1">
        <v>13151.459728042422</v>
      </c>
      <c r="AD7152" s="1">
        <v>17796.603148932936</v>
      </c>
      <c r="AE7152" s="1">
        <v>16064.235639783807</v>
      </c>
      <c r="AF7152" s="1">
        <v>46576.690886775199</v>
      </c>
      <c r="AG7152" s="1">
        <v>239707.14913919143</v>
      </c>
      <c r="AH7152" s="1">
        <v>44575.880136481122</v>
      </c>
      <c r="AI7152" s="1">
        <v>29872.031343424238</v>
      </c>
      <c r="AJ7152" s="1">
        <v>46315.117351710367</v>
      </c>
      <c r="AK7152" s="1">
        <v>2614.7201882297013</v>
      </c>
      <c r="AL7152" s="1">
        <v>1024987.875</v>
      </c>
      <c r="AM7152" s="1">
        <v>818332.75</v>
      </c>
      <c r="AN7152" s="1">
        <v>206655.109375</v>
      </c>
      <c r="AO7152" t="s">
        <v>19962</v>
      </c>
    </row>
    <row r="7153" spans="1:41" x14ac:dyDescent="0.25">
      <c r="A7153" s="1">
        <v>2025</v>
      </c>
      <c r="B7153" t="s">
        <v>5659</v>
      </c>
      <c r="C7153" t="s">
        <v>7148</v>
      </c>
      <c r="D7153" t="s">
        <v>7250</v>
      </c>
      <c r="E7153" t="s">
        <v>8087</v>
      </c>
      <c r="F7153" t="s">
        <v>10149</v>
      </c>
      <c r="G7153" t="s">
        <v>12295</v>
      </c>
      <c r="H7153" t="s">
        <v>12764</v>
      </c>
      <c r="I7153" s="1">
        <v>8108.4652468087806</v>
      </c>
      <c r="J7153" s="1">
        <v>12348.181688146864</v>
      </c>
      <c r="K7153" s="1">
        <v>1133.0606458422751</v>
      </c>
      <c r="L7153" s="1">
        <v>3207.9779535409411</v>
      </c>
      <c r="M7153" s="1">
        <v>21376.470558781282</v>
      </c>
      <c r="N7153" s="1">
        <v>13704.66357933884</v>
      </c>
      <c r="O7153" s="1">
        <v>9514.3794857326084</v>
      </c>
      <c r="P7153" s="1">
        <v>10983.080519695435</v>
      </c>
      <c r="Q7153" s="1">
        <v>3203.1602047717829</v>
      </c>
      <c r="R7153" s="1">
        <v>6795.7754217132024</v>
      </c>
      <c r="S7153" s="1">
        <v>19711.431935670491</v>
      </c>
      <c r="T7153" s="1">
        <v>10917.511431292754</v>
      </c>
      <c r="U7153" s="1">
        <v>1817.6181193719829</v>
      </c>
      <c r="V7153" s="1">
        <v>3254.0085422782836</v>
      </c>
      <c r="W7153" s="1">
        <v>3177.2908943827128</v>
      </c>
      <c r="X7153" s="1">
        <v>15442.496377584413</v>
      </c>
      <c r="Y7153" s="1">
        <v>55903.80184140808</v>
      </c>
      <c r="Z7153" s="1">
        <v>15950.883723023524</v>
      </c>
      <c r="AA7153" s="1">
        <v>186197.59621278176</v>
      </c>
      <c r="AB7153" s="1">
        <v>0</v>
      </c>
      <c r="AC7153" s="1">
        <v>11360.650269610162</v>
      </c>
      <c r="AD7153" s="1">
        <v>19287.290337953778</v>
      </c>
      <c r="AE7153" s="1">
        <v>23945.933307596566</v>
      </c>
      <c r="AF7153" s="1">
        <v>28339.916573119343</v>
      </c>
      <c r="AG7153" s="1">
        <v>176741.96302163901</v>
      </c>
      <c r="AH7153" s="1">
        <v>31224.242391744632</v>
      </c>
      <c r="AI7153" s="1">
        <v>4379.9875590840447</v>
      </c>
      <c r="AJ7153" s="1">
        <v>61689.064544913614</v>
      </c>
      <c r="AK7153" s="1">
        <v>2041.751678377658</v>
      </c>
      <c r="AL7153" s="1">
        <v>761758.625</v>
      </c>
      <c r="AM7153" s="1">
        <v>623552.75</v>
      </c>
      <c r="AN7153" s="1">
        <v>138205.921875</v>
      </c>
      <c r="AO7153" t="s">
        <v>19963</v>
      </c>
    </row>
    <row r="7154" spans="1:41" x14ac:dyDescent="0.25">
      <c r="A7154" s="1">
        <v>2025</v>
      </c>
      <c r="B7154" t="s">
        <v>5660</v>
      </c>
      <c r="C7154" t="s">
        <v>7148</v>
      </c>
      <c r="D7154" t="s">
        <v>7250</v>
      </c>
      <c r="E7154" t="s">
        <v>8087</v>
      </c>
      <c r="F7154" t="s">
        <v>10149</v>
      </c>
      <c r="G7154" t="s">
        <v>12295</v>
      </c>
      <c r="H7154" t="s">
        <v>12764</v>
      </c>
      <c r="I7154" s="1">
        <v>14771.847073800316</v>
      </c>
      <c r="J7154" s="1">
        <v>63596.960008354174</v>
      </c>
      <c r="K7154" s="1">
        <v>1463.0493505056393</v>
      </c>
      <c r="L7154" s="1">
        <v>2531.8673302503735</v>
      </c>
      <c r="M7154" s="1">
        <v>31231.605701100882</v>
      </c>
      <c r="N7154" s="1">
        <v>12931.676986840057</v>
      </c>
      <c r="O7154" s="1">
        <v>9660.2989856577278</v>
      </c>
      <c r="P7154" s="1">
        <v>12051.432684278081</v>
      </c>
      <c r="Q7154" s="1">
        <v>4858.1499751771998</v>
      </c>
      <c r="R7154" s="1">
        <v>8102.9716513831399</v>
      </c>
      <c r="S7154" s="1">
        <v>19343.463257936048</v>
      </c>
      <c r="T7154" s="1">
        <v>10850.859986787316</v>
      </c>
      <c r="U7154" s="1">
        <v>1541.1366358045752</v>
      </c>
      <c r="V7154" s="1">
        <v>11423.282165800443</v>
      </c>
      <c r="W7154" s="1">
        <v>5444.3010542402444</v>
      </c>
      <c r="X7154" s="1">
        <v>20009.614850997361</v>
      </c>
      <c r="Y7154" s="1">
        <v>77078.25254107418</v>
      </c>
      <c r="Z7154" s="1">
        <v>16828.682379989579</v>
      </c>
      <c r="AA7154" s="1">
        <v>227475.96101383233</v>
      </c>
      <c r="AB7154" s="1">
        <v>2015.0099415077507</v>
      </c>
      <c r="AC7154" s="1">
        <v>13648.550217244829</v>
      </c>
      <c r="AD7154" s="1">
        <v>19376.464292546418</v>
      </c>
      <c r="AE7154" s="1">
        <v>16037.056993068611</v>
      </c>
      <c r="AF7154" s="1">
        <v>45890.495615988584</v>
      </c>
      <c r="AG7154" s="1">
        <v>244106.60758102144</v>
      </c>
      <c r="AH7154" s="1">
        <v>37165.474234378242</v>
      </c>
      <c r="AI7154" s="1">
        <v>5610.9954250517594</v>
      </c>
      <c r="AJ7154" s="1">
        <v>46609.646395947915</v>
      </c>
      <c r="AK7154" s="1">
        <v>2283.398362436983</v>
      </c>
      <c r="AL7154" s="1">
        <v>983939.125</v>
      </c>
      <c r="AM7154" s="1">
        <v>819484.5625</v>
      </c>
      <c r="AN7154" s="1">
        <v>164454.53125</v>
      </c>
      <c r="AO7154" t="s">
        <v>19964</v>
      </c>
    </row>
    <row r="7155" spans="1:41" x14ac:dyDescent="0.25">
      <c r="A7155" s="1">
        <v>2025</v>
      </c>
      <c r="B7155" t="s">
        <v>5661</v>
      </c>
      <c r="C7155" t="s">
        <v>7148</v>
      </c>
      <c r="D7155" t="s">
        <v>7250</v>
      </c>
      <c r="E7155" t="s">
        <v>8087</v>
      </c>
      <c r="F7155" t="s">
        <v>10149</v>
      </c>
      <c r="G7155" t="s">
        <v>12295</v>
      </c>
      <c r="H7155" t="s">
        <v>12764</v>
      </c>
      <c r="I7155" s="1">
        <v>11596.338021877464</v>
      </c>
      <c r="J7155" s="1">
        <v>50608.425759578378</v>
      </c>
      <c r="K7155" s="1">
        <v>1256.1572409903049</v>
      </c>
      <c r="L7155" s="1">
        <v>2754.9617575875236</v>
      </c>
      <c r="M7155" s="1">
        <v>18908.350203836624</v>
      </c>
      <c r="N7155" s="1">
        <v>12319.718918046006</v>
      </c>
      <c r="O7155" s="1">
        <v>9155.1204000634898</v>
      </c>
      <c r="P7155" s="1">
        <v>9918.2104391830471</v>
      </c>
      <c r="Q7155" s="1">
        <v>3944.83029613075</v>
      </c>
      <c r="R7155" s="1">
        <v>6547.2386235424447</v>
      </c>
      <c r="S7155" s="1">
        <v>16561.910661089263</v>
      </c>
      <c r="T7155" s="1">
        <v>10033.16052562056</v>
      </c>
      <c r="U7155" s="1">
        <v>1797.0998024343567</v>
      </c>
      <c r="V7155" s="1">
        <v>9767.0877603002355</v>
      </c>
      <c r="W7155" s="1">
        <v>3170.7004534005305</v>
      </c>
      <c r="X7155" s="1">
        <v>15985.175367188976</v>
      </c>
      <c r="Y7155" s="1">
        <v>60428.255793784236</v>
      </c>
      <c r="Z7155" s="1">
        <v>17706.03389554541</v>
      </c>
      <c r="AA7155" s="1">
        <v>183952.73221377266</v>
      </c>
      <c r="AB7155" s="1">
        <v>1117.5477425332042</v>
      </c>
      <c r="AC7155" s="1">
        <v>10395.913258134005</v>
      </c>
      <c r="AD7155" s="1">
        <v>16656.192970334083</v>
      </c>
      <c r="AE7155" s="1">
        <v>19265.885482235812</v>
      </c>
      <c r="AF7155" s="1">
        <v>32131.39059469122</v>
      </c>
      <c r="AG7155" s="1">
        <v>164417.44805665003</v>
      </c>
      <c r="AH7155" s="1">
        <v>33030.716541473914</v>
      </c>
      <c r="AI7155" s="1">
        <v>4167.3646868295782</v>
      </c>
      <c r="AJ7155" s="1">
        <v>43154.785261912257</v>
      </c>
      <c r="AK7155" s="1">
        <v>2070.8221597576403</v>
      </c>
      <c r="AL7155" s="1">
        <v>772819.5625</v>
      </c>
      <c r="AM7155" s="1">
        <v>640706.375</v>
      </c>
      <c r="AN7155" s="1">
        <v>132113.21875</v>
      </c>
      <c r="AO7155" t="s">
        <v>19965</v>
      </c>
    </row>
    <row r="7156" spans="1:41" x14ac:dyDescent="0.25">
      <c r="A7156" s="1">
        <v>2025</v>
      </c>
      <c r="B7156" t="s">
        <v>5662</v>
      </c>
      <c r="C7156" t="s">
        <v>7148</v>
      </c>
      <c r="D7156" t="s">
        <v>7250</v>
      </c>
      <c r="E7156" t="s">
        <v>8087</v>
      </c>
      <c r="F7156" t="s">
        <v>10149</v>
      </c>
      <c r="G7156" t="s">
        <v>12295</v>
      </c>
      <c r="H7156" t="s">
        <v>12764</v>
      </c>
      <c r="I7156" s="1">
        <v>16286.44069062499</v>
      </c>
      <c r="J7156" s="1">
        <v>76660.705089432959</v>
      </c>
      <c r="K7156" s="1">
        <v>1415.927847733333</v>
      </c>
      <c r="L7156" s="1">
        <v>3555</v>
      </c>
      <c r="M7156" s="1">
        <v>46824.811835280008</v>
      </c>
      <c r="N7156" s="1">
        <v>11349.37329858398</v>
      </c>
      <c r="O7156" s="1">
        <v>9313.1162399999994</v>
      </c>
      <c r="P7156" s="1">
        <v>14855.800999999999</v>
      </c>
      <c r="Q7156" s="1">
        <v>4485</v>
      </c>
      <c r="R7156" s="1">
        <v>8190.0625527510419</v>
      </c>
      <c r="S7156" s="1">
        <v>22650.212500000001</v>
      </c>
      <c r="T7156" s="1">
        <v>12970</v>
      </c>
      <c r="U7156" s="1">
        <v>1640</v>
      </c>
      <c r="V7156" s="1">
        <v>9596</v>
      </c>
      <c r="W7156" s="1">
        <v>9752.027</v>
      </c>
      <c r="X7156" s="1">
        <v>27280.102005000001</v>
      </c>
      <c r="Y7156" s="1">
        <v>71952.48000000001</v>
      </c>
      <c r="Z7156" s="1">
        <v>14691.217108086759</v>
      </c>
      <c r="AA7156" s="1">
        <v>214103</v>
      </c>
      <c r="AB7156" s="1">
        <v>2690.58115</v>
      </c>
      <c r="AC7156" s="1">
        <v>13831.215354</v>
      </c>
      <c r="AD7156" s="1">
        <v>21062.617599499219</v>
      </c>
      <c r="AE7156" s="1">
        <v>15059.20461007933</v>
      </c>
      <c r="AF7156" s="1">
        <v>45100.008627839998</v>
      </c>
      <c r="AG7156" s="1">
        <v>220165</v>
      </c>
      <c r="AH7156" s="1">
        <v>39560.93</v>
      </c>
      <c r="AI7156" s="1">
        <v>39714</v>
      </c>
      <c r="AJ7156" s="1">
        <v>44873.720907222101</v>
      </c>
      <c r="AK7156" s="1">
        <v>2610</v>
      </c>
      <c r="AL7156" s="1">
        <v>1022238.5</v>
      </c>
      <c r="AM7156" s="1">
        <v>786394.25</v>
      </c>
      <c r="AN7156" s="1">
        <v>235844.34375</v>
      </c>
      <c r="AO7156" t="s">
        <v>19966</v>
      </c>
    </row>
    <row r="7157" spans="1:41" x14ac:dyDescent="0.25">
      <c r="A7157" s="1">
        <v>2025</v>
      </c>
      <c r="B7157" t="s">
        <v>5663</v>
      </c>
      <c r="C7157" t="s">
        <v>7148</v>
      </c>
      <c r="D7157" t="s">
        <v>7250</v>
      </c>
      <c r="E7157" t="s">
        <v>8087</v>
      </c>
      <c r="F7157" t="s">
        <v>10149</v>
      </c>
      <c r="G7157" t="s">
        <v>12295</v>
      </c>
      <c r="H7157" t="s">
        <v>12764</v>
      </c>
      <c r="I7157" s="1">
        <v>10540.261650173607</v>
      </c>
      <c r="J7157" s="1">
        <v>28422.084482308528</v>
      </c>
      <c r="K7157" s="1">
        <v>1278.3357506236612</v>
      </c>
      <c r="L7157" s="1">
        <v>1779.5990082540673</v>
      </c>
      <c r="M7157" s="1">
        <v>12100.128819466401</v>
      </c>
      <c r="N7157" s="1">
        <v>11579.410138594632</v>
      </c>
      <c r="O7157" s="1">
        <v>12374.793618167992</v>
      </c>
      <c r="P7157" s="1">
        <v>10054.611941912726</v>
      </c>
      <c r="Q7157" s="1">
        <v>3339.0486346006564</v>
      </c>
      <c r="R7157" s="1">
        <v>6471.5653398237801</v>
      </c>
      <c r="S7157" s="1">
        <v>20860.342968168854</v>
      </c>
      <c r="T7157" s="1">
        <v>10814.9264488752</v>
      </c>
      <c r="U7157" s="1">
        <v>1855.1318278970052</v>
      </c>
      <c r="V7157" s="1">
        <v>5761.0941527658997</v>
      </c>
      <c r="W7157" s="1">
        <v>4030.705920945868</v>
      </c>
      <c r="X7157" s="1">
        <v>14950.603317045448</v>
      </c>
      <c r="Y7157" s="1">
        <v>54806.499489249618</v>
      </c>
      <c r="Z7157" s="1">
        <v>15414.407368591223</v>
      </c>
      <c r="AA7157" s="1">
        <v>228622.69293041137</v>
      </c>
      <c r="AB7157" s="1">
        <v>1154.7365912079447</v>
      </c>
      <c r="AC7157" s="1">
        <v>10602.340026096515</v>
      </c>
      <c r="AD7157" s="1">
        <v>17056.990070265147</v>
      </c>
      <c r="AE7157" s="1">
        <v>18039.106038830472</v>
      </c>
      <c r="AF7157" s="1">
        <v>29976.916302422665</v>
      </c>
      <c r="AG7157" s="1">
        <v>171817.70926444235</v>
      </c>
      <c r="AH7157" s="1">
        <v>33456.655597989855</v>
      </c>
      <c r="AI7157" s="1">
        <v>4440.4142456757436</v>
      </c>
      <c r="AJ7157" s="1">
        <v>44962.627547450669</v>
      </c>
      <c r="AK7157" s="1">
        <v>2003.7941501942421</v>
      </c>
      <c r="AL7157" s="1">
        <v>788567.5625</v>
      </c>
      <c r="AM7157" s="1">
        <v>654045.0625</v>
      </c>
      <c r="AN7157" s="1">
        <v>134522.4375</v>
      </c>
      <c r="AO7157" t="s">
        <v>19967</v>
      </c>
    </row>
    <row r="7158" spans="1:41" x14ac:dyDescent="0.25">
      <c r="A7158" s="1">
        <v>2025</v>
      </c>
      <c r="B7158" t="s">
        <v>5664</v>
      </c>
      <c r="C7158" t="s">
        <v>7148</v>
      </c>
      <c r="D7158" t="s">
        <v>7250</v>
      </c>
      <c r="E7158" t="s">
        <v>8087</v>
      </c>
      <c r="F7158" t="s">
        <v>10149</v>
      </c>
      <c r="G7158" t="s">
        <v>12296</v>
      </c>
      <c r="H7158" t="s">
        <v>12764</v>
      </c>
      <c r="I7158" s="1">
        <v>8374.4916653639812</v>
      </c>
      <c r="J7158" s="1">
        <v>12515.5</v>
      </c>
      <c r="K7158" s="1">
        <v>1209.8190696298129</v>
      </c>
      <c r="L7158" s="1">
        <v>3346.4016000000001</v>
      </c>
      <c r="M7158" s="1">
        <v>22186.5700387463</v>
      </c>
      <c r="N7158" s="1">
        <v>14154.292758048119</v>
      </c>
      <c r="O7158" s="1">
        <v>9737.0859326400478</v>
      </c>
      <c r="P7158" s="1">
        <v>9305.5542415999989</v>
      </c>
      <c r="Q7158" s="1">
        <v>3187.9466872770622</v>
      </c>
      <c r="R7158" s="1">
        <v>7237.3540890406493</v>
      </c>
      <c r="S7158" s="1">
        <v>20174.753652297572</v>
      </c>
      <c r="T7158" s="1">
        <v>10576.357272396681</v>
      </c>
      <c r="U7158" s="1">
        <v>1858.8469812351429</v>
      </c>
      <c r="V7158" s="1">
        <v>3333</v>
      </c>
      <c r="W7158" s="1">
        <v>3239.3298742704001</v>
      </c>
      <c r="X7158" s="1">
        <v>15636.412949621779</v>
      </c>
      <c r="Y7158" s="1">
        <v>59168.403539999999</v>
      </c>
      <c r="Z7158" s="1">
        <v>15836.160298328119</v>
      </c>
      <c r="AA7158" s="1">
        <v>192850.5899276782</v>
      </c>
      <c r="AB7158" s="1">
        <v>1000</v>
      </c>
      <c r="AC7158" s="1">
        <v>11564.089040000001</v>
      </c>
      <c r="AD7158" s="1">
        <v>19634.446878871699</v>
      </c>
      <c r="AE7158" s="1">
        <v>24329.82805473663</v>
      </c>
      <c r="AF7158" s="1">
        <v>29269.706154577721</v>
      </c>
      <c r="AG7158" s="1">
        <v>194493.3526507217</v>
      </c>
      <c r="AH7158" s="1">
        <v>33047.845672230462</v>
      </c>
      <c r="AI7158" s="1">
        <v>4434.9885221573959</v>
      </c>
      <c r="AJ7158" s="1">
        <v>63944.058991050639</v>
      </c>
      <c r="AK7158" s="1">
        <v>2357.6761313994948</v>
      </c>
      <c r="AL7158" s="1">
        <v>798004.875</v>
      </c>
      <c r="AM7158" s="1">
        <v>654769.5625</v>
      </c>
      <c r="AN7158" s="1">
        <v>143235.28125</v>
      </c>
      <c r="AO7158" t="s">
        <v>19968</v>
      </c>
    </row>
    <row r="7159" spans="1:41" x14ac:dyDescent="0.25">
      <c r="A7159" s="1">
        <v>2025</v>
      </c>
      <c r="B7159" t="s">
        <v>5665</v>
      </c>
      <c r="C7159" t="s">
        <v>7148</v>
      </c>
      <c r="D7159" t="s">
        <v>7250</v>
      </c>
      <c r="E7159" t="s">
        <v>8087</v>
      </c>
      <c r="F7159" t="s">
        <v>10149</v>
      </c>
      <c r="G7159" t="s">
        <v>12296</v>
      </c>
      <c r="H7159" t="s">
        <v>12764</v>
      </c>
      <c r="I7159" s="1">
        <v>13193</v>
      </c>
      <c r="J7159" s="1">
        <v>82557.45761095015</v>
      </c>
      <c r="K7159" s="1">
        <v>1467.3964012268041</v>
      </c>
      <c r="L7159" s="1">
        <v>3362.0017803386108</v>
      </c>
      <c r="M7159" s="1">
        <v>38784.3170223204</v>
      </c>
      <c r="N7159" s="1">
        <v>12007.63745011969</v>
      </c>
      <c r="O7159" s="1">
        <v>8984.4066509041568</v>
      </c>
      <c r="P7159" s="1">
        <v>14165.245715506189</v>
      </c>
      <c r="Q7159" s="1">
        <v>4584.5652385695957</v>
      </c>
      <c r="R7159" s="1">
        <v>8186.7081827657667</v>
      </c>
      <c r="S7159" s="1">
        <v>19031.692351274789</v>
      </c>
      <c r="T7159" s="1">
        <v>12283.59335795986</v>
      </c>
      <c r="U7159" s="1">
        <v>1498.4697744</v>
      </c>
      <c r="V7159" s="1">
        <v>14869</v>
      </c>
      <c r="W7159" s="1">
        <v>8730.0154901113619</v>
      </c>
      <c r="X7159" s="1">
        <v>27473.07412907176</v>
      </c>
      <c r="Y7159" s="1">
        <v>74357.192068578908</v>
      </c>
      <c r="Z7159" s="1">
        <v>15600.835527681869</v>
      </c>
      <c r="AA7159" s="1">
        <v>253297</v>
      </c>
      <c r="AB7159" s="1">
        <v>2149</v>
      </c>
      <c r="AC7159" s="1">
        <v>13964.457296160001</v>
      </c>
      <c r="AD7159" s="1">
        <v>19016.933105896511</v>
      </c>
      <c r="AE7159" s="1">
        <v>17057.795457397919</v>
      </c>
      <c r="AF7159" s="1">
        <v>50545.760856653811</v>
      </c>
      <c r="AG7159" s="1">
        <v>259624</v>
      </c>
      <c r="AH7159" s="1">
        <v>48968.526463411363</v>
      </c>
      <c r="AI7159" s="1">
        <v>31719.592016639999</v>
      </c>
      <c r="AJ7159" s="1">
        <v>50163.262816102382</v>
      </c>
      <c r="AK7159" s="1">
        <v>2776</v>
      </c>
      <c r="AL7159" s="1">
        <v>1110418.875</v>
      </c>
      <c r="AM7159" s="1">
        <v>889034.375</v>
      </c>
      <c r="AN7159" s="1">
        <v>221384.546875</v>
      </c>
      <c r="AO7159" t="s">
        <v>19969</v>
      </c>
    </row>
    <row r="7160" spans="1:41" x14ac:dyDescent="0.25">
      <c r="A7160" s="1">
        <v>2025</v>
      </c>
      <c r="B7160" t="s">
        <v>5666</v>
      </c>
      <c r="C7160" t="s">
        <v>7148</v>
      </c>
      <c r="D7160" t="s">
        <v>7250</v>
      </c>
      <c r="E7160" t="s">
        <v>8087</v>
      </c>
      <c r="F7160" t="s">
        <v>10149</v>
      </c>
      <c r="G7160" t="s">
        <v>12296</v>
      </c>
      <c r="H7160" t="s">
        <v>12764</v>
      </c>
      <c r="I7160" s="1">
        <v>12968.66118776037</v>
      </c>
      <c r="J7160" s="1">
        <v>64189.33935201315</v>
      </c>
      <c r="K7160" s="1">
        <v>1488</v>
      </c>
      <c r="L7160" s="1">
        <v>3003.0682771084871</v>
      </c>
      <c r="M7160" s="1">
        <v>29792.626801629121</v>
      </c>
      <c r="N7160" s="1">
        <v>15447.761064242181</v>
      </c>
      <c r="O7160" s="1">
        <v>10122.17651521985</v>
      </c>
      <c r="P7160" s="1">
        <v>11009.375914509001</v>
      </c>
      <c r="Q7160" s="1">
        <v>4674.4624042588157</v>
      </c>
      <c r="R7160" s="1">
        <v>7824.6558675126498</v>
      </c>
      <c r="S7160" s="1">
        <v>13115.24107909397</v>
      </c>
      <c r="T7160" s="1">
        <v>11299.430253</v>
      </c>
      <c r="U7160" s="1">
        <v>1474.283327576773</v>
      </c>
      <c r="V7160" s="1">
        <v>9736</v>
      </c>
      <c r="W7160" s="1">
        <v>6163.4869206318717</v>
      </c>
      <c r="X7160" s="1">
        <v>22053.067800000001</v>
      </c>
      <c r="Y7160" s="1">
        <v>79518.67887301062</v>
      </c>
      <c r="Z7160" s="1">
        <v>18243.141342381801</v>
      </c>
      <c r="AA7160" s="1">
        <v>203542</v>
      </c>
      <c r="AB7160" s="1">
        <v>2090</v>
      </c>
      <c r="AC7160" s="1">
        <v>14361.05359</v>
      </c>
      <c r="AD7160" s="1">
        <v>18073.607094589821</v>
      </c>
      <c r="AE7160" s="1">
        <v>17420.290094689739</v>
      </c>
      <c r="AF7160" s="1">
        <v>45902.172435368717</v>
      </c>
      <c r="AG7160" s="1">
        <v>242070</v>
      </c>
      <c r="AH7160" s="1">
        <v>34987.995516842602</v>
      </c>
      <c r="AI7160" s="1">
        <v>4295.1834670728977</v>
      </c>
      <c r="AJ7160" s="1">
        <v>48796.09824060135</v>
      </c>
      <c r="AK7160" s="1">
        <v>2114</v>
      </c>
      <c r="AL7160" s="1">
        <v>955776</v>
      </c>
      <c r="AM7160" s="1">
        <v>800181.125</v>
      </c>
      <c r="AN7160" s="1">
        <v>155594.828125</v>
      </c>
      <c r="AO7160" t="s">
        <v>19970</v>
      </c>
    </row>
    <row r="7161" spans="1:41" x14ac:dyDescent="0.25">
      <c r="A7161" s="1">
        <v>2025</v>
      </c>
      <c r="B7161" t="s">
        <v>5667</v>
      </c>
      <c r="C7161" t="s">
        <v>7148</v>
      </c>
      <c r="D7161" t="s">
        <v>7250</v>
      </c>
      <c r="E7161" t="s">
        <v>8087</v>
      </c>
      <c r="F7161" t="s">
        <v>10149</v>
      </c>
      <c r="G7161" t="s">
        <v>12296</v>
      </c>
      <c r="H7161" t="s">
        <v>12764</v>
      </c>
      <c r="I7161" s="1">
        <v>12255.5571252837</v>
      </c>
      <c r="J7161" s="1">
        <v>53748.018122270543</v>
      </c>
      <c r="K7161" s="1">
        <v>1284.2231654279219</v>
      </c>
      <c r="L7161" s="1">
        <v>2910.6804999999999</v>
      </c>
      <c r="M7161" s="1">
        <v>19591.40840459229</v>
      </c>
      <c r="N7161" s="1">
        <v>12840.03601643655</v>
      </c>
      <c r="O7161" s="1">
        <v>9467.2556624304634</v>
      </c>
      <c r="P7161" s="1">
        <v>10066.785329535551</v>
      </c>
      <c r="Q7161" s="1">
        <v>3558.2720010128778</v>
      </c>
      <c r="R7161" s="1">
        <v>6755.4043414791558</v>
      </c>
      <c r="S7161" s="1">
        <v>17160</v>
      </c>
      <c r="T7161" s="1">
        <v>10603.5173980705</v>
      </c>
      <c r="U7161" s="1">
        <v>1755.1812395889849</v>
      </c>
      <c r="V7161" s="1">
        <v>10211</v>
      </c>
      <c r="W7161" s="1">
        <v>3307.8532006613918</v>
      </c>
      <c r="X7161" s="1">
        <v>16893.887492816</v>
      </c>
      <c r="Y7161" s="1">
        <v>62814.855668812437</v>
      </c>
      <c r="Z7161" s="1">
        <v>18381</v>
      </c>
      <c r="AA7161" s="1">
        <v>203543</v>
      </c>
      <c r="AB7161" s="1">
        <v>1008.038</v>
      </c>
      <c r="AC7161" s="1">
        <v>10771.46545</v>
      </c>
      <c r="AD7161" s="1">
        <v>17291.748292812819</v>
      </c>
      <c r="AE7161" s="1">
        <v>19961.85953240918</v>
      </c>
      <c r="AF7161" s="1">
        <v>33957.969507712471</v>
      </c>
      <c r="AG7161" s="1">
        <v>173881</v>
      </c>
      <c r="AH7161" s="1">
        <v>35600</v>
      </c>
      <c r="AI7161" s="1">
        <v>4317.9094246936475</v>
      </c>
      <c r="AJ7161" s="1">
        <v>45608.013064894178</v>
      </c>
      <c r="AK7161" s="1">
        <v>2145.6299586020909</v>
      </c>
      <c r="AL7161" s="1">
        <v>821691.625</v>
      </c>
      <c r="AM7161" s="1">
        <v>683020.125</v>
      </c>
      <c r="AN7161" s="1">
        <v>138671.46875</v>
      </c>
      <c r="AO7161" t="s">
        <v>19971</v>
      </c>
    </row>
    <row r="7162" spans="1:41" x14ac:dyDescent="0.25">
      <c r="A7162" s="1">
        <v>2025</v>
      </c>
      <c r="B7162" t="s">
        <v>5668</v>
      </c>
      <c r="C7162" t="s">
        <v>7148</v>
      </c>
      <c r="D7162" t="s">
        <v>7250</v>
      </c>
      <c r="E7162" t="s">
        <v>8087</v>
      </c>
      <c r="F7162" t="s">
        <v>10149</v>
      </c>
      <c r="G7162" t="s">
        <v>12296</v>
      </c>
      <c r="H7162" t="s">
        <v>12764</v>
      </c>
      <c r="I7162" s="1">
        <v>10530.621673380911</v>
      </c>
      <c r="J7162" s="1">
        <v>29709.222102462281</v>
      </c>
      <c r="K7162" s="1">
        <v>1275.6966137112979</v>
      </c>
      <c r="L7162" s="1">
        <v>2277.3836303386288</v>
      </c>
      <c r="M7162" s="1">
        <v>12387.95463533695</v>
      </c>
      <c r="N7162" s="1">
        <v>12247</v>
      </c>
      <c r="O7162" s="1">
        <v>12673.199751477019</v>
      </c>
      <c r="P7162" s="1">
        <v>8785.643</v>
      </c>
      <c r="Q7162" s="1">
        <v>3393.2096842970209</v>
      </c>
      <c r="R7162" s="1">
        <v>6575.4770207882684</v>
      </c>
      <c r="S7162" s="1">
        <v>20920.08832839864</v>
      </c>
      <c r="T7162" s="1">
        <v>10131.67907741124</v>
      </c>
      <c r="U7162" s="1">
        <v>1781.5089581828199</v>
      </c>
      <c r="V7162" s="1">
        <v>5958</v>
      </c>
      <c r="W7162" s="1">
        <v>4159.0609829219366</v>
      </c>
      <c r="X7162" s="1">
        <v>15540.358049594501</v>
      </c>
      <c r="Y7162" s="1">
        <v>56512.833639999997</v>
      </c>
      <c r="Z7162" s="1">
        <v>15827.49997768024</v>
      </c>
      <c r="AA7162" s="1">
        <v>258521.48423415489</v>
      </c>
      <c r="AB7162" s="1">
        <v>1009</v>
      </c>
      <c r="AC7162" s="1">
        <v>10964.537909999999</v>
      </c>
      <c r="AD7162" s="1">
        <v>17514.10245628453</v>
      </c>
      <c r="AE7162" s="1">
        <v>18468.202331164892</v>
      </c>
      <c r="AF7162" s="1">
        <v>31150.326998523</v>
      </c>
      <c r="AG7162" s="1">
        <v>181962</v>
      </c>
      <c r="AH7162" s="1">
        <v>35715.819064888579</v>
      </c>
      <c r="AI7162" s="1">
        <v>4546.0383982887925</v>
      </c>
      <c r="AJ7162" s="1">
        <v>46952.796836033347</v>
      </c>
      <c r="AK7162" s="1">
        <v>2051.4584101968671</v>
      </c>
      <c r="AL7162" s="1">
        <v>839542.1875</v>
      </c>
      <c r="AM7162" s="1">
        <v>701617.6875</v>
      </c>
      <c r="AN7162" s="1">
        <v>137924.4375</v>
      </c>
      <c r="AO7162" t="s">
        <v>19972</v>
      </c>
    </row>
    <row r="7163" spans="1:41" x14ac:dyDescent="0.25">
      <c r="A7163" s="1">
        <v>2025</v>
      </c>
      <c r="B7163" t="s">
        <v>5669</v>
      </c>
      <c r="C7163" t="s">
        <v>7148</v>
      </c>
      <c r="D7163" t="s">
        <v>7250</v>
      </c>
      <c r="E7163" t="s">
        <v>8087</v>
      </c>
      <c r="F7163" t="s">
        <v>10149</v>
      </c>
      <c r="G7163" t="s">
        <v>12296</v>
      </c>
      <c r="H7163" t="s">
        <v>12764</v>
      </c>
      <c r="I7163" s="1">
        <v>15867.62848742976</v>
      </c>
      <c r="J7163" s="1">
        <v>64429.087147553953</v>
      </c>
      <c r="K7163" s="1">
        <v>1522.3447184359329</v>
      </c>
      <c r="L7163" s="1">
        <v>2724.216771548718</v>
      </c>
      <c r="M7163" s="1">
        <v>32890.567127328002</v>
      </c>
      <c r="N7163" s="1">
        <v>13618.584644329499</v>
      </c>
      <c r="O7163" s="1">
        <v>10173.435054818019</v>
      </c>
      <c r="P7163" s="1">
        <v>12629.489304674309</v>
      </c>
      <c r="Q7163" s="1">
        <v>5116.2053402704232</v>
      </c>
      <c r="R7163" s="1">
        <v>8533.3855576070728</v>
      </c>
      <c r="S7163" s="1">
        <v>20370.94995527951</v>
      </c>
      <c r="T7163" s="1">
        <v>11623.2610920439</v>
      </c>
      <c r="U7163" s="1">
        <v>1560.281652594</v>
      </c>
      <c r="V7163" s="1">
        <v>12031</v>
      </c>
      <c r="W7163" s="1">
        <v>5733.4916110176</v>
      </c>
      <c r="X7163" s="1">
        <v>21795</v>
      </c>
      <c r="Y7163" s="1">
        <v>83012.695886073925</v>
      </c>
      <c r="Z7163" s="1">
        <v>17757.339040821211</v>
      </c>
      <c r="AA7163" s="1">
        <v>252728</v>
      </c>
      <c r="AB7163" s="1">
        <v>2144</v>
      </c>
      <c r="AC7163" s="1">
        <v>14515.00956</v>
      </c>
      <c r="AD7163" s="1">
        <v>19617.8389414761</v>
      </c>
      <c r="AE7163" s="1">
        <v>16888.913897139631</v>
      </c>
      <c r="AF7163" s="1">
        <v>49294.670592009817</v>
      </c>
      <c r="AG7163" s="1">
        <v>262215</v>
      </c>
      <c r="AH7163" s="1">
        <v>41800.395842094476</v>
      </c>
      <c r="AI7163" s="1">
        <v>5909.0404587264002</v>
      </c>
      <c r="AJ7163" s="1">
        <v>50067.168259080812</v>
      </c>
      <c r="AK7163" s="1">
        <v>2404</v>
      </c>
      <c r="AL7163" s="1">
        <v>1058973</v>
      </c>
      <c r="AM7163" s="1">
        <v>882988.6875</v>
      </c>
      <c r="AN7163" s="1">
        <v>175984.328125</v>
      </c>
      <c r="AO7163" t="s">
        <v>19973</v>
      </c>
    </row>
    <row r="7164" spans="1:41" x14ac:dyDescent="0.25">
      <c r="A7164" s="1">
        <v>2025</v>
      </c>
      <c r="B7164" t="s">
        <v>5670</v>
      </c>
      <c r="C7164" t="s">
        <v>7148</v>
      </c>
      <c r="D7164" t="s">
        <v>7250</v>
      </c>
      <c r="E7164" t="s">
        <v>8087</v>
      </c>
      <c r="F7164" t="s">
        <v>10149</v>
      </c>
      <c r="G7164" t="s">
        <v>12296</v>
      </c>
      <c r="H7164" t="s">
        <v>12764</v>
      </c>
      <c r="I7164" s="1">
        <v>15575</v>
      </c>
      <c r="J7164" s="1">
        <v>82665.975121375028</v>
      </c>
      <c r="K7164" s="1">
        <v>1497.82955955331</v>
      </c>
      <c r="L7164" s="1">
        <v>3764.8319020603199</v>
      </c>
      <c r="M7164" s="1">
        <v>49690.864920216227</v>
      </c>
      <c r="N7164" s="1">
        <v>11855.555347700831</v>
      </c>
      <c r="O7164" s="1">
        <v>9883.1534588179202</v>
      </c>
      <c r="P7164" s="1">
        <v>15534.38984900337</v>
      </c>
      <c r="Q7164" s="1">
        <v>4787</v>
      </c>
      <c r="R7164" s="1">
        <v>8673.1501332630887</v>
      </c>
      <c r="S7164" s="1">
        <v>23707.712416263741</v>
      </c>
      <c r="T7164" s="1">
        <v>13848.608263170259</v>
      </c>
      <c r="U7164" s="1">
        <v>1689.69364</v>
      </c>
      <c r="V7164" s="1">
        <v>9887</v>
      </c>
      <c r="W7164" s="1">
        <v>10473.26840757275</v>
      </c>
      <c r="X7164" s="1">
        <v>28678.166094362419</v>
      </c>
      <c r="Y7164" s="1">
        <v>75648.029565172692</v>
      </c>
      <c r="Z7164" s="1">
        <v>15347.018701163861</v>
      </c>
      <c r="AA7164" s="1">
        <v>232402</v>
      </c>
      <c r="AB7164" s="1">
        <v>2813.4825247376311</v>
      </c>
      <c r="AC7164" s="1">
        <v>14463.00279564576</v>
      </c>
      <c r="AD7164" s="1">
        <v>22002.832292026091</v>
      </c>
      <c r="AE7164" s="1">
        <v>15980.948405853071</v>
      </c>
      <c r="AF7164" s="1">
        <v>47762.011607675871</v>
      </c>
      <c r="AG7164" s="1">
        <v>238314</v>
      </c>
      <c r="AH7164" s="1">
        <v>42822.8169509906</v>
      </c>
      <c r="AI7164" s="1">
        <v>42144.81451199999</v>
      </c>
      <c r="AJ7164" s="1">
        <v>48572.758648841584</v>
      </c>
      <c r="AK7164" s="1">
        <v>2770</v>
      </c>
      <c r="AL7164" s="1">
        <v>1093255.875</v>
      </c>
      <c r="AM7164" s="1">
        <v>842922.3125</v>
      </c>
      <c r="AN7164" s="1">
        <v>250333.546875</v>
      </c>
      <c r="AO7164" t="s">
        <v>19974</v>
      </c>
    </row>
    <row r="7165" spans="1:41" x14ac:dyDescent="0.25">
      <c r="A7165" s="1">
        <v>2025</v>
      </c>
      <c r="B7165" t="s">
        <v>5671</v>
      </c>
      <c r="C7165" t="s">
        <v>7148</v>
      </c>
      <c r="D7165" t="s">
        <v>7250</v>
      </c>
      <c r="E7165" t="s">
        <v>8088</v>
      </c>
      <c r="F7165" t="s">
        <v>10150</v>
      </c>
      <c r="G7165" t="s">
        <v>12297</v>
      </c>
      <c r="H7165" t="s">
        <v>12764</v>
      </c>
      <c r="I7165" s="1">
        <v>534.45192080684853</v>
      </c>
      <c r="J7165" s="1"/>
      <c r="K7165" s="1"/>
      <c r="L7165" s="1">
        <v>566.49614732203429</v>
      </c>
      <c r="M7165" s="1">
        <v>1182.2030710781039</v>
      </c>
      <c r="N7165" s="1">
        <v>995.65989529327237</v>
      </c>
      <c r="O7165" s="1">
        <v>194.55423241362794</v>
      </c>
      <c r="P7165" s="1"/>
      <c r="Q7165" s="1">
        <v>0</v>
      </c>
      <c r="R7165" s="1">
        <v>343.33099837699046</v>
      </c>
      <c r="S7165" s="1">
        <v>3376.0881507070731</v>
      </c>
      <c r="T7165" s="1">
        <v>1659.4331588221205</v>
      </c>
      <c r="U7165" s="1">
        <v>93.843806223044055</v>
      </c>
      <c r="V7165" s="1">
        <v>516.14093422674239</v>
      </c>
      <c r="W7165" s="1">
        <v>1144.4366612566348</v>
      </c>
      <c r="X7165" s="1">
        <v>154.78091459327092</v>
      </c>
      <c r="Y7165" s="1">
        <v>3536.3092832830016</v>
      </c>
      <c r="Z7165" s="1"/>
      <c r="AA7165" s="1">
        <v>10323.934926951459</v>
      </c>
      <c r="AB7165" s="1">
        <v>0</v>
      </c>
      <c r="AC7165" s="1">
        <v>146.64319269578181</v>
      </c>
      <c r="AD7165" s="1">
        <v>0</v>
      </c>
      <c r="AE7165" s="1">
        <v>291.83134862044187</v>
      </c>
      <c r="AF7165" s="1">
        <v>9385.8832446626911</v>
      </c>
      <c r="AG7165" s="1">
        <v>12805.101802800487</v>
      </c>
      <c r="AH7165" s="1">
        <v>1854.8786785075351</v>
      </c>
      <c r="AI7165" s="1">
        <v>66.752701577777003</v>
      </c>
      <c r="AJ7165" s="1">
        <v>1382.8196252896287</v>
      </c>
      <c r="AK7165" s="1"/>
      <c r="AL7165" s="1">
        <v>50555.578125</v>
      </c>
      <c r="AM7165" s="1">
        <v>40922.44921875</v>
      </c>
      <c r="AN7165" s="1">
        <v>9633.1279296875</v>
      </c>
      <c r="AO7165" t="s">
        <v>19975</v>
      </c>
    </row>
    <row r="7166" spans="1:41" x14ac:dyDescent="0.25">
      <c r="A7166" s="1">
        <v>2025</v>
      </c>
      <c r="B7166" t="s">
        <v>5672</v>
      </c>
      <c r="C7166" t="s">
        <v>7148</v>
      </c>
      <c r="D7166" t="s">
        <v>7250</v>
      </c>
      <c r="E7166" t="s">
        <v>8088</v>
      </c>
      <c r="F7166" t="s">
        <v>10150</v>
      </c>
      <c r="G7166" t="s">
        <v>12297</v>
      </c>
      <c r="H7166" t="s">
        <v>12764</v>
      </c>
      <c r="I7166" s="1">
        <v>448.50317231256719</v>
      </c>
      <c r="J7166" s="1"/>
      <c r="K7166" s="1"/>
      <c r="L7166" s="1">
        <v>316.31276363096845</v>
      </c>
      <c r="M7166" s="1">
        <v>1258.9499024761169</v>
      </c>
      <c r="N7166" s="1">
        <v>684.55747352970786</v>
      </c>
      <c r="O7166" s="1">
        <v>35.408145182571097</v>
      </c>
      <c r="P7166" s="1"/>
      <c r="Q7166" s="1">
        <v>0</v>
      </c>
      <c r="R7166" s="1">
        <v>472.10860243428129</v>
      </c>
      <c r="S7166" s="1"/>
      <c r="T7166" s="1">
        <v>1770.4072591285549</v>
      </c>
      <c r="U7166" s="1">
        <v>23.605430121714065</v>
      </c>
      <c r="V7166" s="1"/>
      <c r="W7166" s="1"/>
      <c r="X7166" s="1">
        <v>133.37068018768446</v>
      </c>
      <c r="Y7166" s="1">
        <v>2903.4679049708297</v>
      </c>
      <c r="Z7166" s="1">
        <v>0</v>
      </c>
      <c r="AA7166" s="1">
        <v>5256.2231740657617</v>
      </c>
      <c r="AB7166" s="1"/>
      <c r="AC7166" s="1">
        <v>232.24202425248382</v>
      </c>
      <c r="AD7166" s="1">
        <v>0</v>
      </c>
      <c r="AE7166" s="1">
        <v>295.06787652142577</v>
      </c>
      <c r="AF7166" s="1">
        <v>8339.4287069260972</v>
      </c>
      <c r="AG7166" s="1">
        <v>13723.312977817248</v>
      </c>
      <c r="AH7166" s="1">
        <v>1904.6041293704993</v>
      </c>
      <c r="AI7166" s="1">
        <v>68.842876406966894</v>
      </c>
      <c r="AJ7166" s="1">
        <v>1958.980655193973</v>
      </c>
      <c r="AK7166" s="1"/>
      <c r="AL7166" s="1">
        <v>39825.3984375</v>
      </c>
      <c r="AM7166" s="1">
        <v>34653.8125</v>
      </c>
      <c r="AN7166" s="1">
        <v>5171.5830078125</v>
      </c>
      <c r="AO7166" t="s">
        <v>19976</v>
      </c>
    </row>
    <row r="7167" spans="1:41" x14ac:dyDescent="0.25">
      <c r="A7167" s="1">
        <v>2025</v>
      </c>
      <c r="B7167" t="s">
        <v>5673</v>
      </c>
      <c r="C7167" t="s">
        <v>7148</v>
      </c>
      <c r="D7167" t="s">
        <v>7250</v>
      </c>
      <c r="E7167" t="s">
        <v>8088</v>
      </c>
      <c r="F7167" t="s">
        <v>10150</v>
      </c>
      <c r="G7167" t="s">
        <v>12297</v>
      </c>
      <c r="H7167" t="s">
        <v>12764</v>
      </c>
      <c r="I7167" s="1">
        <v>220.46898341518721</v>
      </c>
      <c r="J7167" s="1">
        <v>4282.4719860205596</v>
      </c>
      <c r="K7167" s="1"/>
      <c r="L7167" s="1">
        <v>571.35560795239689</v>
      </c>
      <c r="M7167" s="1">
        <v>2533.3692050719487</v>
      </c>
      <c r="N7167" s="1">
        <v>1096.4497381612821</v>
      </c>
      <c r="O7167" s="1">
        <v>269.50736224169668</v>
      </c>
      <c r="P7167" s="1">
        <v>851.31554373127551</v>
      </c>
      <c r="Q7167" s="1">
        <v>0</v>
      </c>
      <c r="R7167" s="1">
        <v>269.50736224169668</v>
      </c>
      <c r="S7167" s="1">
        <v>4851.1325203505394</v>
      </c>
      <c r="T7167" s="1">
        <v>1617.0441734501799</v>
      </c>
      <c r="U7167" s="1">
        <v>45.277236856605036</v>
      </c>
      <c r="V7167" s="1">
        <v>590.76013803379908</v>
      </c>
      <c r="W7167" s="1">
        <v>640.34949268627122</v>
      </c>
      <c r="X7167" s="1">
        <v>275.97553893549735</v>
      </c>
      <c r="Y7167" s="1">
        <v>2631.4698849279262</v>
      </c>
      <c r="Z7167" s="1">
        <v>0</v>
      </c>
      <c r="AA7167" s="1">
        <v>3662.066038140174</v>
      </c>
      <c r="AB7167" s="1"/>
      <c r="AC7167" s="1">
        <v>162.35921243232042</v>
      </c>
      <c r="AD7167" s="1">
        <v>0</v>
      </c>
      <c r="AE7167" s="1">
        <v>431.21177958671467</v>
      </c>
      <c r="AF7167" s="1">
        <v>7309.0396639948131</v>
      </c>
      <c r="AG7167" s="1">
        <v>15743.542072710952</v>
      </c>
      <c r="AH7167" s="1">
        <v>1808.933415366268</v>
      </c>
      <c r="AI7167" s="1">
        <v>113.19309214151259</v>
      </c>
      <c r="AJ7167" s="1">
        <v>1560.9866421039071</v>
      </c>
      <c r="AK7167" s="1"/>
      <c r="AL7167" s="1">
        <v>51537.78515625</v>
      </c>
      <c r="AM7167" s="1">
        <v>39428.28515625</v>
      </c>
      <c r="AN7167" s="1">
        <v>12109.5048828125</v>
      </c>
      <c r="AO7167" t="s">
        <v>19977</v>
      </c>
    </row>
    <row r="7168" spans="1:41" x14ac:dyDescent="0.25">
      <c r="A7168" s="1">
        <v>2025</v>
      </c>
      <c r="B7168" t="s">
        <v>5674</v>
      </c>
      <c r="C7168" t="s">
        <v>7148</v>
      </c>
      <c r="D7168" t="s">
        <v>7250</v>
      </c>
      <c r="E7168" t="s">
        <v>8088</v>
      </c>
      <c r="F7168" t="s">
        <v>10150</v>
      </c>
      <c r="G7168" t="s">
        <v>12297</v>
      </c>
      <c r="H7168" t="s">
        <v>12764</v>
      </c>
      <c r="I7168" s="1">
        <v>350.16301793110756</v>
      </c>
      <c r="J7168" s="1">
        <v>5345.4900828629779</v>
      </c>
      <c r="K7168" s="1">
        <v>471.77652116466589</v>
      </c>
      <c r="L7168" s="1">
        <v>555.64790270505091</v>
      </c>
      <c r="M7168" s="1">
        <v>1433.3413319932549</v>
      </c>
      <c r="N7168" s="1">
        <v>1004.1689865531066</v>
      </c>
      <c r="O7168" s="1">
        <v>115.32314961802945</v>
      </c>
      <c r="P7168" s="1">
        <v>943.23433107947835</v>
      </c>
      <c r="Q7168" s="1">
        <v>0</v>
      </c>
      <c r="R7168" s="1">
        <v>104.83922692548131</v>
      </c>
      <c r="S7168" s="1">
        <v>3459.6944885408834</v>
      </c>
      <c r="T7168" s="1">
        <v>1520.1687904194789</v>
      </c>
      <c r="U7168" s="1"/>
      <c r="V7168" s="1">
        <v>619.59983112959458</v>
      </c>
      <c r="W7168" s="1">
        <v>622.74500793735899</v>
      </c>
      <c r="X7168" s="1">
        <v>251.61414462115513</v>
      </c>
      <c r="Y7168" s="1">
        <v>3991.2293690530732</v>
      </c>
      <c r="Z7168" s="1"/>
      <c r="AA7168" s="1">
        <v>10884.40853940347</v>
      </c>
      <c r="AB7168" s="1">
        <v>55.564790270505092</v>
      </c>
      <c r="AC7168" s="1">
        <v>161.05353814248053</v>
      </c>
      <c r="AD7168" s="1">
        <v>0</v>
      </c>
      <c r="AE7168" s="1">
        <v>524.19613462740654</v>
      </c>
      <c r="AF7168" s="1">
        <v>4897.0402896892319</v>
      </c>
      <c r="AG7168" s="1">
        <v>18190.654263840261</v>
      </c>
      <c r="AH7168" s="1">
        <v>1848.3155706962355</v>
      </c>
      <c r="AI7168" s="1">
        <v>115.32314961802945</v>
      </c>
      <c r="AJ7168" s="1">
        <v>1518.0720058809693</v>
      </c>
      <c r="AK7168" s="1"/>
      <c r="AL7168" s="1">
        <v>58983.65625</v>
      </c>
      <c r="AM7168" s="1">
        <v>49089.79296875</v>
      </c>
      <c r="AN7168" s="1">
        <v>9893.8671875</v>
      </c>
      <c r="AO7168" t="s">
        <v>19978</v>
      </c>
    </row>
    <row r="7169" spans="1:41" x14ac:dyDescent="0.25">
      <c r="A7169" s="1">
        <v>2025</v>
      </c>
      <c r="B7169" t="s">
        <v>5675</v>
      </c>
      <c r="C7169" t="s">
        <v>7148</v>
      </c>
      <c r="D7169" t="s">
        <v>7250</v>
      </c>
      <c r="E7169" t="s">
        <v>8088</v>
      </c>
      <c r="F7169" t="s">
        <v>10150</v>
      </c>
      <c r="G7169" t="s">
        <v>12297</v>
      </c>
      <c r="H7169" t="s">
        <v>12764</v>
      </c>
      <c r="I7169" s="1">
        <v>368.06732535978188</v>
      </c>
      <c r="J7169" s="1"/>
      <c r="K7169" s="1"/>
      <c r="L7169" s="1">
        <v>548.77507847316872</v>
      </c>
      <c r="M7169" s="1">
        <v>2605.2958270948416</v>
      </c>
      <c r="N7169" s="1">
        <v>1186.2410787197789</v>
      </c>
      <c r="O7169" s="1">
        <v>266.07276532032421</v>
      </c>
      <c r="P7169" s="1">
        <v>374.38211899005091</v>
      </c>
      <c r="Q7169" s="1">
        <v>0</v>
      </c>
      <c r="R7169" s="1">
        <v>332.5909566504053</v>
      </c>
      <c r="S7169" s="1">
        <v>5016.5802628102801</v>
      </c>
      <c r="T7169" s="1">
        <v>1607.5229571436255</v>
      </c>
      <c r="U7169" s="1">
        <v>24.390003487696386</v>
      </c>
      <c r="V7169" s="1">
        <v>467.84461235490346</v>
      </c>
      <c r="W7169" s="1">
        <v>665.18191330081061</v>
      </c>
      <c r="X7169" s="1">
        <v>47.67137045322476</v>
      </c>
      <c r="Y7169" s="1">
        <v>2493.3235383558717</v>
      </c>
      <c r="Z7169" s="1">
        <v>0</v>
      </c>
      <c r="AA7169" s="1">
        <v>3711.7150762185229</v>
      </c>
      <c r="AB7169" s="1"/>
      <c r="AC7169" s="1">
        <v>161.64480354653392</v>
      </c>
      <c r="AD7169" s="1">
        <v>0</v>
      </c>
      <c r="AE7169" s="1">
        <v>388.02278275880616</v>
      </c>
      <c r="AF7169" s="1">
        <v>7854.689759560405</v>
      </c>
      <c r="AG7169" s="1">
        <v>15383.440381603412</v>
      </c>
      <c r="AH7169" s="1">
        <v>2056.5207486216727</v>
      </c>
      <c r="AI7169" s="1">
        <v>116.40683482764184</v>
      </c>
      <c r="AJ7169" s="1">
        <v>1564.8578835420535</v>
      </c>
      <c r="AK7169" s="1"/>
      <c r="AL7169" s="1">
        <v>47241.23828125</v>
      </c>
      <c r="AM7169" s="1">
        <v>34859.98828125</v>
      </c>
      <c r="AN7169" s="1">
        <v>12381.251953125</v>
      </c>
      <c r="AO7169" t="s">
        <v>19979</v>
      </c>
    </row>
    <row r="7170" spans="1:41" x14ac:dyDescent="0.25">
      <c r="A7170" s="1">
        <v>2025</v>
      </c>
      <c r="B7170" t="s">
        <v>5676</v>
      </c>
      <c r="C7170" t="s">
        <v>7148</v>
      </c>
      <c r="D7170" t="s">
        <v>7250</v>
      </c>
      <c r="E7170" t="s">
        <v>8088</v>
      </c>
      <c r="F7170" t="s">
        <v>10150</v>
      </c>
      <c r="G7170" t="s">
        <v>12297</v>
      </c>
      <c r="H7170" t="s">
        <v>12764</v>
      </c>
      <c r="I7170" s="1">
        <v>739.22893608958634</v>
      </c>
      <c r="J7170" s="1">
        <v>2308.0667376642482</v>
      </c>
      <c r="K7170" s="1">
        <v>430.18008554890213</v>
      </c>
      <c r="L7170" s="1">
        <v>505.61450813330674</v>
      </c>
      <c r="M7170" s="1">
        <v>2005.1172408562354</v>
      </c>
      <c r="N7170" s="1">
        <v>1055.2713107144411</v>
      </c>
      <c r="O7170" s="1">
        <v>112.13224978762852</v>
      </c>
      <c r="P7170" s="1">
        <v>2718.6973653055024</v>
      </c>
      <c r="Q7170" s="1">
        <v>0</v>
      </c>
      <c r="R7170" s="1">
        <v>101.93840889784411</v>
      </c>
      <c r="S7170" s="1">
        <v>3582.115688670242</v>
      </c>
      <c r="T7170" s="1">
        <v>1378.2072882988523</v>
      </c>
      <c r="U7170" s="1">
        <v>78.492574851339967</v>
      </c>
      <c r="V7170" s="1">
        <v>584.10708298464669</v>
      </c>
      <c r="W7170" s="1">
        <v>1918.8371569451624</v>
      </c>
      <c r="X7170" s="1">
        <v>244.65218135482584</v>
      </c>
      <c r="Y7170" s="1">
        <v>3747.2559110847492</v>
      </c>
      <c r="Z7170" s="1">
        <v>0</v>
      </c>
      <c r="AA7170" s="1">
        <v>9988.9446878997442</v>
      </c>
      <c r="AB7170" s="1">
        <v>91.744568008059701</v>
      </c>
      <c r="AC7170" s="1">
        <v>359.04290622041339</v>
      </c>
      <c r="AD7170" s="1">
        <v>0</v>
      </c>
      <c r="AE7170" s="1">
        <v>509.69204448922051</v>
      </c>
      <c r="AF7170" s="1">
        <v>4720.7677160591602</v>
      </c>
      <c r="AG7170" s="1">
        <v>19030.881557138517</v>
      </c>
      <c r="AH7170" s="1">
        <v>1858.3371942076981</v>
      </c>
      <c r="AI7170" s="1">
        <v>1089.7215911179535</v>
      </c>
      <c r="AJ7170" s="1">
        <v>2191.2244500880593</v>
      </c>
      <c r="AK7170" s="1">
        <v>0</v>
      </c>
      <c r="AL7170" s="1">
        <v>61350.26953125</v>
      </c>
      <c r="AM7170" s="1">
        <v>48639.22265625</v>
      </c>
      <c r="AN7170" s="1">
        <v>12711.044921875</v>
      </c>
      <c r="AO7170" t="s">
        <v>19980</v>
      </c>
    </row>
    <row r="7171" spans="1:41" x14ac:dyDescent="0.25">
      <c r="A7171" s="1">
        <v>2025</v>
      </c>
      <c r="B7171" t="s">
        <v>5677</v>
      </c>
      <c r="C7171" t="s">
        <v>7148</v>
      </c>
      <c r="D7171" t="s">
        <v>7250</v>
      </c>
      <c r="E7171" t="s">
        <v>8088</v>
      </c>
      <c r="F7171" t="s">
        <v>10150</v>
      </c>
      <c r="G7171" t="s">
        <v>12297</v>
      </c>
      <c r="H7171" t="s">
        <v>12764</v>
      </c>
      <c r="I7171" s="1">
        <v>0</v>
      </c>
      <c r="J7171" s="1">
        <v>2305.5156102585152</v>
      </c>
      <c r="K7171" s="1">
        <v>317.79500000000002</v>
      </c>
      <c r="L7171" s="1">
        <v>345</v>
      </c>
      <c r="M7171" s="1">
        <v>2012.78750254427</v>
      </c>
      <c r="N7171" s="1">
        <v>885.5617890625</v>
      </c>
      <c r="O7171" s="1">
        <v>186</v>
      </c>
      <c r="P7171" s="1">
        <v>1245</v>
      </c>
      <c r="Q7171" s="1">
        <v>0</v>
      </c>
      <c r="R7171" s="1">
        <v>100</v>
      </c>
      <c r="S7171" s="1">
        <v>1723</v>
      </c>
      <c r="T7171" s="1">
        <v>3109</v>
      </c>
      <c r="U7171" s="1">
        <v>27</v>
      </c>
      <c r="V7171" s="1">
        <v>696</v>
      </c>
      <c r="W7171" s="1">
        <v>2293</v>
      </c>
      <c r="X7171" s="1">
        <v>200</v>
      </c>
      <c r="Y7171" s="1">
        <v>4772</v>
      </c>
      <c r="Z7171" s="1">
        <v>0</v>
      </c>
      <c r="AA7171" s="1">
        <v>8259</v>
      </c>
      <c r="AB7171" s="1">
        <v>215</v>
      </c>
      <c r="AC7171" s="1">
        <v>342.60965099999999</v>
      </c>
      <c r="AD7171" s="1">
        <v>0</v>
      </c>
      <c r="AE7171" s="1">
        <v>500</v>
      </c>
      <c r="AF7171" s="1">
        <v>6465</v>
      </c>
      <c r="AG7171" s="1">
        <v>19029</v>
      </c>
      <c r="AH7171" s="1">
        <v>4050</v>
      </c>
      <c r="AI7171" s="1">
        <v>535</v>
      </c>
      <c r="AJ7171" s="1">
        <v>2078.680770260944</v>
      </c>
      <c r="AK7171" s="1">
        <v>0</v>
      </c>
      <c r="AL7171" s="1">
        <v>61691.94921875</v>
      </c>
      <c r="AM7171" s="1">
        <v>47050.3671875</v>
      </c>
      <c r="AN7171" s="1">
        <v>14641.58203125</v>
      </c>
      <c r="AO7171" t="s">
        <v>19981</v>
      </c>
    </row>
    <row r="7172" spans="1:41" x14ac:dyDescent="0.25">
      <c r="A7172" s="1">
        <v>2025</v>
      </c>
      <c r="B7172" t="s">
        <v>5678</v>
      </c>
      <c r="C7172" t="s">
        <v>7148</v>
      </c>
      <c r="D7172" t="s">
        <v>7250</v>
      </c>
      <c r="E7172" t="s">
        <v>8088</v>
      </c>
      <c r="F7172" t="s">
        <v>10150</v>
      </c>
      <c r="G7172" t="s">
        <v>12298</v>
      </c>
      <c r="H7172" t="s">
        <v>12764</v>
      </c>
      <c r="I7172" s="1">
        <v>388.99091449275221</v>
      </c>
      <c r="J7172" s="1"/>
      <c r="K7172" s="1"/>
      <c r="L7172" s="1">
        <v>579.79350000000011</v>
      </c>
      <c r="M7172" s="1">
        <v>2699.4113189758082</v>
      </c>
      <c r="N7172" s="1">
        <v>1236.3413707943839</v>
      </c>
      <c r="O7172" s="1">
        <v>275.14426725397328</v>
      </c>
      <c r="P7172" s="1">
        <v>379.99036683072347</v>
      </c>
      <c r="Q7172" s="1">
        <v>0</v>
      </c>
      <c r="R7172" s="1">
        <v>343.165496429884</v>
      </c>
      <c r="S7172" s="1">
        <v>5198</v>
      </c>
      <c r="T7172" s="1">
        <v>1698.906102453285</v>
      </c>
      <c r="U7172" s="1">
        <v>23.82109023501399</v>
      </c>
      <c r="V7172" s="1">
        <v>489</v>
      </c>
      <c r="W7172" s="1">
        <v>693.95521692197042</v>
      </c>
      <c r="X7172" s="1">
        <v>50</v>
      </c>
      <c r="Y7172" s="1">
        <v>2625</v>
      </c>
      <c r="Z7172" s="1">
        <v>0</v>
      </c>
      <c r="AA7172" s="1">
        <v>3949</v>
      </c>
      <c r="AB7172" s="1"/>
      <c r="AC7172" s="1">
        <v>167.48421999999999</v>
      </c>
      <c r="AD7172" s="1">
        <v>0</v>
      </c>
      <c r="AE7172" s="1">
        <v>402.03998367724802</v>
      </c>
      <c r="AF7172" s="1">
        <v>8301.2067144010525</v>
      </c>
      <c r="AG7172" s="1">
        <v>16269</v>
      </c>
      <c r="AH7172" s="1">
        <v>2216</v>
      </c>
      <c r="AI7172" s="1">
        <v>120.61199510317439</v>
      </c>
      <c r="AJ7172" s="1">
        <v>1653.81563977515</v>
      </c>
      <c r="AK7172" s="1"/>
      <c r="AL7172" s="1">
        <v>49760.6796875</v>
      </c>
      <c r="AM7172" s="1">
        <v>36808.65234375</v>
      </c>
      <c r="AN7172" s="1">
        <v>12952.029296875</v>
      </c>
      <c r="AO7172" t="s">
        <v>19982</v>
      </c>
    </row>
    <row r="7173" spans="1:41" x14ac:dyDescent="0.25">
      <c r="A7173" s="1">
        <v>2025</v>
      </c>
      <c r="B7173" t="s">
        <v>5679</v>
      </c>
      <c r="C7173" t="s">
        <v>7148</v>
      </c>
      <c r="D7173" t="s">
        <v>7250</v>
      </c>
      <c r="E7173" t="s">
        <v>8088</v>
      </c>
      <c r="F7173" t="s">
        <v>10150</v>
      </c>
      <c r="G7173" t="s">
        <v>12298</v>
      </c>
      <c r="H7173" t="s">
        <v>12764</v>
      </c>
      <c r="I7173" s="1">
        <v>463.2178795980077</v>
      </c>
      <c r="J7173" s="1"/>
      <c r="K7173" s="1">
        <v>0</v>
      </c>
      <c r="L7173" s="1">
        <v>329.96159999999998</v>
      </c>
      <c r="M7173" s="1">
        <v>1359.7694360762071</v>
      </c>
      <c r="N7173" s="1">
        <v>707.01676359695909</v>
      </c>
      <c r="O7173" s="1">
        <v>36.236956164623912</v>
      </c>
      <c r="P7173" s="1">
        <v>0</v>
      </c>
      <c r="Q7173" s="1">
        <v>0</v>
      </c>
      <c r="R7173" s="1">
        <v>502.78546777486639</v>
      </c>
      <c r="S7173" s="1">
        <v>4133</v>
      </c>
      <c r="T7173" s="1">
        <v>1715.0849630913531</v>
      </c>
      <c r="U7173" s="1">
        <v>24.14086988617068</v>
      </c>
      <c r="V7173" s="1"/>
      <c r="W7173" s="1">
        <v>0</v>
      </c>
      <c r="X7173" s="1">
        <v>134</v>
      </c>
      <c r="Y7173" s="1">
        <v>3173</v>
      </c>
      <c r="Z7173" s="1">
        <v>0</v>
      </c>
      <c r="AA7173" s="1">
        <v>5444.0323641542864</v>
      </c>
      <c r="AB7173" s="1"/>
      <c r="AC7173" s="1">
        <v>236.40085999999999</v>
      </c>
      <c r="AD7173" s="1"/>
      <c r="AE7173" s="1">
        <v>299.7983251696902</v>
      </c>
      <c r="AF7173" s="1">
        <v>8613.0326855055337</v>
      </c>
      <c r="AG7173" s="1">
        <v>15101.63803150728</v>
      </c>
      <c r="AH7173" s="1">
        <v>2015.839569281932</v>
      </c>
      <c r="AI7173" s="1">
        <v>69.70735934260216</v>
      </c>
      <c r="AJ7173" s="1">
        <v>2030.589627223952</v>
      </c>
      <c r="AK7173" s="1"/>
      <c r="AL7173" s="1">
        <v>46389.25390625</v>
      </c>
      <c r="AM7173" s="1">
        <v>36925.61328125</v>
      </c>
      <c r="AN7173" s="1">
        <v>9463.6376953125</v>
      </c>
      <c r="AO7173" t="s">
        <v>19983</v>
      </c>
    </row>
    <row r="7174" spans="1:41" x14ac:dyDescent="0.25">
      <c r="A7174" s="1">
        <v>2025</v>
      </c>
      <c r="B7174" t="s">
        <v>5680</v>
      </c>
      <c r="C7174" t="s">
        <v>7148</v>
      </c>
      <c r="D7174" t="s">
        <v>7250</v>
      </c>
      <c r="E7174" t="s">
        <v>8088</v>
      </c>
      <c r="F7174" t="s">
        <v>10150</v>
      </c>
      <c r="G7174" t="s">
        <v>12298</v>
      </c>
      <c r="H7174" t="s">
        <v>12764</v>
      </c>
      <c r="I7174" s="1">
        <v>533.96311850910786</v>
      </c>
      <c r="J7174" s="1"/>
      <c r="K7174" s="1"/>
      <c r="L7174" s="1">
        <v>588.67096450006352</v>
      </c>
      <c r="M7174" s="1">
        <v>1210.3241405753399</v>
      </c>
      <c r="N7174" s="1">
        <v>1053.05322</v>
      </c>
      <c r="O7174" s="1">
        <v>199.24571883391229</v>
      </c>
      <c r="P7174" s="1">
        <v>0</v>
      </c>
      <c r="Q7174" s="1">
        <v>0</v>
      </c>
      <c r="R7174" s="1">
        <v>348.84374518478842</v>
      </c>
      <c r="S7174" s="1">
        <v>3385.7574837108168</v>
      </c>
      <c r="T7174" s="1">
        <v>1554.596260555164</v>
      </c>
      <c r="U7174" s="1">
        <v>90.1195154663734</v>
      </c>
      <c r="V7174" s="1">
        <v>534</v>
      </c>
      <c r="W7174" s="1"/>
      <c r="X7174" s="1">
        <v>161.63194264667331</v>
      </c>
      <c r="Y7174" s="1">
        <v>3615</v>
      </c>
      <c r="Z7174" s="1"/>
      <c r="AA7174" s="1">
        <v>11270.094867052039</v>
      </c>
      <c r="AB7174" s="1">
        <v>0</v>
      </c>
      <c r="AC7174" s="1">
        <v>151.65282999999999</v>
      </c>
      <c r="AD7174" s="1">
        <v>0</v>
      </c>
      <c r="AE7174" s="1">
        <v>298.77314215557777</v>
      </c>
      <c r="AF7174" s="1">
        <v>9753.282468803236</v>
      </c>
      <c r="AG7174" s="1">
        <v>13561</v>
      </c>
      <c r="AH7174" s="1">
        <v>1980.1295163786519</v>
      </c>
      <c r="AI7174" s="1">
        <v>68.340548375100155</v>
      </c>
      <c r="AJ7174" s="1">
        <v>1444.027016850464</v>
      </c>
      <c r="AK7174" s="1"/>
      <c r="AL7174" s="1">
        <v>51802.50390625</v>
      </c>
      <c r="AM7174" s="1">
        <v>43242.48046875</v>
      </c>
      <c r="AN7174" s="1">
        <v>8560.025390625</v>
      </c>
      <c r="AO7174" t="s">
        <v>19984</v>
      </c>
    </row>
    <row r="7175" spans="1:41" x14ac:dyDescent="0.25">
      <c r="A7175" s="1">
        <v>2025</v>
      </c>
      <c r="B7175" t="s">
        <v>5681</v>
      </c>
      <c r="C7175" t="s">
        <v>7148</v>
      </c>
      <c r="D7175" t="s">
        <v>7250</v>
      </c>
      <c r="E7175" t="s">
        <v>8088</v>
      </c>
      <c r="F7175" t="s">
        <v>10150</v>
      </c>
      <c r="G7175" t="s">
        <v>12298</v>
      </c>
      <c r="H7175" t="s">
        <v>12764</v>
      </c>
      <c r="I7175" s="1">
        <v>793.48048080000001</v>
      </c>
      <c r="J7175" s="1">
        <v>2502.3697250794312</v>
      </c>
      <c r="K7175" s="1">
        <v>455.31003865297839</v>
      </c>
      <c r="L7175" s="1">
        <v>548.5371325815629</v>
      </c>
      <c r="M7175" s="1">
        <v>2129.1321284999999</v>
      </c>
      <c r="N7175" s="1">
        <v>1119.366959532422</v>
      </c>
      <c r="O7175" s="1">
        <v>119.06753759999999</v>
      </c>
      <c r="P7175" s="1">
        <v>2667</v>
      </c>
      <c r="Q7175" s="1">
        <v>0</v>
      </c>
      <c r="R7175" s="1">
        <v>108.1118014909635</v>
      </c>
      <c r="S7175" s="1">
        <v>3795.938173276676</v>
      </c>
      <c r="T7175" s="1">
        <v>1494.3503862230721</v>
      </c>
      <c r="U7175" s="1">
        <v>80.126508769999987</v>
      </c>
      <c r="V7175" s="1">
        <v>620</v>
      </c>
      <c r="W7175" s="1">
        <v>1739</v>
      </c>
      <c r="X7175" s="1">
        <v>260.03840831999997</v>
      </c>
      <c r="Y7175" s="1">
        <v>4029</v>
      </c>
      <c r="Z7175" s="1">
        <v>0</v>
      </c>
      <c r="AA7175" s="1">
        <v>10978</v>
      </c>
      <c r="AB7175" s="1">
        <v>97</v>
      </c>
      <c r="AC7175" s="1">
        <v>381.01612032000003</v>
      </c>
      <c r="AD7175" s="1">
        <v>0</v>
      </c>
      <c r="AE7175" s="1">
        <v>541.21608000000003</v>
      </c>
      <c r="AF7175" s="1">
        <v>5123.051713050947</v>
      </c>
      <c r="AG7175" s="1">
        <v>20612</v>
      </c>
      <c r="AH7175" s="1">
        <v>2041.4635402347651</v>
      </c>
      <c r="AI7175" s="1">
        <v>1157.1199790400001</v>
      </c>
      <c r="AJ7175" s="1">
        <v>2373.2848854538761</v>
      </c>
      <c r="AK7175" s="1"/>
      <c r="AL7175" s="1">
        <v>65764.9765625</v>
      </c>
      <c r="AM7175" s="1">
        <v>52476.55859375</v>
      </c>
      <c r="AN7175" s="1">
        <v>13288.4208984375</v>
      </c>
      <c r="AO7175" t="s">
        <v>19985</v>
      </c>
    </row>
    <row r="7176" spans="1:41" x14ac:dyDescent="0.25">
      <c r="A7176" s="1">
        <v>2025</v>
      </c>
      <c r="B7176" t="s">
        <v>5682</v>
      </c>
      <c r="C7176" t="s">
        <v>7148</v>
      </c>
      <c r="D7176" t="s">
        <v>7250</v>
      </c>
      <c r="E7176" t="s">
        <v>8088</v>
      </c>
      <c r="F7176" t="s">
        <v>10150</v>
      </c>
      <c r="G7176" t="s">
        <v>12298</v>
      </c>
      <c r="H7176" t="s">
        <v>12764</v>
      </c>
      <c r="I7176" s="1">
        <v>234.91896409040939</v>
      </c>
      <c r="J7176" s="1">
        <v>4758.6072483853122</v>
      </c>
      <c r="K7176" s="1"/>
      <c r="L7176" s="1">
        <v>609.81846240134018</v>
      </c>
      <c r="M7176" s="1">
        <v>2646.4816852703998</v>
      </c>
      <c r="N7176" s="1">
        <v>1154.414073609322</v>
      </c>
      <c r="O7176" s="1">
        <v>281.54060481599998</v>
      </c>
      <c r="P7176" s="1">
        <v>894.57012566505455</v>
      </c>
      <c r="Q7176" s="1">
        <v>0</v>
      </c>
      <c r="R7176" s="1">
        <v>281.08898371898152</v>
      </c>
      <c r="S7176" s="1">
        <v>4988.722685278849</v>
      </c>
      <c r="T7176" s="1">
        <v>1720.2014999999999</v>
      </c>
      <c r="U7176" s="1">
        <v>44.804558435762999</v>
      </c>
      <c r="V7176" s="1">
        <v>622</v>
      </c>
      <c r="W7176" s="1">
        <v>668.94047704281604</v>
      </c>
      <c r="X7176" s="1">
        <v>296.44799999999998</v>
      </c>
      <c r="Y7176" s="1">
        <v>3187</v>
      </c>
      <c r="Z7176" s="1">
        <v>0</v>
      </c>
      <c r="AA7176" s="1">
        <v>3949</v>
      </c>
      <c r="AB7176" s="1">
        <v>60</v>
      </c>
      <c r="AC7176" s="1">
        <v>169.60848999999999</v>
      </c>
      <c r="AD7176" s="1">
        <v>0</v>
      </c>
      <c r="AE7176" s="1">
        <v>450.46496770559997</v>
      </c>
      <c r="AF7176" s="1">
        <v>7801.0739152473334</v>
      </c>
      <c r="AG7176" s="1">
        <v>17348</v>
      </c>
      <c r="AH7176" s="1">
        <v>1960.8084654918539</v>
      </c>
      <c r="AI7176" s="1">
        <v>118.24705402271999</v>
      </c>
      <c r="AJ7176" s="1">
        <v>1696.5627836912799</v>
      </c>
      <c r="AK7176" s="1"/>
      <c r="AL7176" s="1">
        <v>55943.32421875</v>
      </c>
      <c r="AM7176" s="1">
        <v>43201.9296875</v>
      </c>
      <c r="AN7176" s="1">
        <v>12741.390625</v>
      </c>
      <c r="AO7176" t="s">
        <v>19986</v>
      </c>
    </row>
    <row r="7177" spans="1:41" x14ac:dyDescent="0.25">
      <c r="A7177" s="1">
        <v>2025</v>
      </c>
      <c r="B7177" t="s">
        <v>5683</v>
      </c>
      <c r="C7177" t="s">
        <v>7148</v>
      </c>
      <c r="D7177" t="s">
        <v>7250</v>
      </c>
      <c r="E7177" t="s">
        <v>8088</v>
      </c>
      <c r="F7177" t="s">
        <v>10150</v>
      </c>
      <c r="G7177" t="s">
        <v>12298</v>
      </c>
      <c r="H7177" t="s">
        <v>12764</v>
      </c>
      <c r="I7177" s="1">
        <v>376.138248034176</v>
      </c>
      <c r="J7177" s="1">
        <v>5982.3086095881044</v>
      </c>
      <c r="K7177" s="1">
        <v>490.89697147187161</v>
      </c>
      <c r="L7177" s="1">
        <v>597.86123764837282</v>
      </c>
      <c r="M7177" s="1">
        <v>1509.477602512</v>
      </c>
      <c r="N7177" s="1">
        <v>1057.5086552580001</v>
      </c>
      <c r="O7177" s="1">
        <v>121.448888352</v>
      </c>
      <c r="P7177" s="1">
        <v>988.47732118278816</v>
      </c>
      <c r="Q7177" s="1">
        <v>0</v>
      </c>
      <c r="R7177" s="1">
        <v>110.40808032</v>
      </c>
      <c r="S7177" s="1">
        <v>3643.4666505599998</v>
      </c>
      <c r="T7177" s="1">
        <v>1628.379573281512</v>
      </c>
      <c r="U7177" s="1">
        <v>0</v>
      </c>
      <c r="V7177" s="1">
        <v>652</v>
      </c>
      <c r="W7177" s="1">
        <v>655.82399710080006</v>
      </c>
      <c r="X7177" s="1">
        <v>274</v>
      </c>
      <c r="Y7177" s="1">
        <v>4309</v>
      </c>
      <c r="Z7177" s="1">
        <v>0</v>
      </c>
      <c r="AA7177" s="1">
        <v>11850</v>
      </c>
      <c r="AB7177" s="1">
        <v>60</v>
      </c>
      <c r="AC7177" s="1">
        <v>171.27780999999999</v>
      </c>
      <c r="AD7177" s="1">
        <v>0</v>
      </c>
      <c r="AE7177" s="1">
        <v>552.0404016</v>
      </c>
      <c r="AF7177" s="1">
        <v>5260.3046603821431</v>
      </c>
      <c r="AG7177" s="1">
        <v>19540</v>
      </c>
      <c r="AH7177" s="1">
        <v>2078.8197672113461</v>
      </c>
      <c r="AI7177" s="1">
        <v>121.448888352</v>
      </c>
      <c r="AJ7177" s="1">
        <v>1630.683183094272</v>
      </c>
      <c r="AK7177" s="1"/>
      <c r="AL7177" s="1">
        <v>63661.76953125</v>
      </c>
      <c r="AM7177" s="1">
        <v>53078.01171875</v>
      </c>
      <c r="AN7177" s="1">
        <v>10583.7626953125</v>
      </c>
      <c r="AO7177" t="s">
        <v>19987</v>
      </c>
    </row>
    <row r="7178" spans="1:41" x14ac:dyDescent="0.25">
      <c r="A7178" s="1">
        <v>2025</v>
      </c>
      <c r="B7178" t="s">
        <v>5684</v>
      </c>
      <c r="C7178" t="s">
        <v>7148</v>
      </c>
      <c r="D7178" t="s">
        <v>7250</v>
      </c>
      <c r="E7178" t="s">
        <v>8088</v>
      </c>
      <c r="F7178" t="s">
        <v>10150</v>
      </c>
      <c r="G7178" t="s">
        <v>12298</v>
      </c>
      <c r="H7178" t="s">
        <v>12764</v>
      </c>
      <c r="I7178" s="1">
        <v>800</v>
      </c>
      <c r="J7178" s="1">
        <v>2505.7874871834788</v>
      </c>
      <c r="K7178" s="1">
        <v>336.18339921913861</v>
      </c>
      <c r="L7178" s="1">
        <v>365.36343353327999</v>
      </c>
      <c r="M7178" s="1">
        <v>2135.9861999999998</v>
      </c>
      <c r="N7178" s="1">
        <v>925.05784485468746</v>
      </c>
      <c r="O7178" s="1">
        <v>197.38468800000001</v>
      </c>
      <c r="P7178" s="1">
        <v>1301.869576874999</v>
      </c>
      <c r="Q7178" s="1">
        <v>0</v>
      </c>
      <c r="R7178" s="1">
        <v>105.8984602058964</v>
      </c>
      <c r="S7178" s="1">
        <v>1803.4439408999999</v>
      </c>
      <c r="T7178" s="1">
        <v>3319.6085651654862</v>
      </c>
      <c r="U7178" s="1">
        <v>27.818127</v>
      </c>
      <c r="V7178" s="1">
        <v>718</v>
      </c>
      <c r="W7178" s="1">
        <v>2462.5859278859989</v>
      </c>
      <c r="X7178" s="1">
        <v>210.24969839999989</v>
      </c>
      <c r="Y7178" s="1">
        <v>5034</v>
      </c>
      <c r="Z7178" s="1">
        <v>0</v>
      </c>
      <c r="AA7178" s="1">
        <v>8754</v>
      </c>
      <c r="AB7178" s="1">
        <v>224.82085062499991</v>
      </c>
      <c r="AC7178" s="1">
        <v>358.259503116997</v>
      </c>
      <c r="AD7178" s="1"/>
      <c r="AE7178" s="1">
        <v>530.60399999999993</v>
      </c>
      <c r="AF7178" s="1">
        <v>6597.7222924995203</v>
      </c>
      <c r="AG7178" s="1">
        <v>20598</v>
      </c>
      <c r="AH7178" s="1">
        <v>4383.8500000000004</v>
      </c>
      <c r="AI7178" s="1">
        <v>567.74628000000007</v>
      </c>
      <c r="AJ7178" s="1">
        <v>2250.0309161040182</v>
      </c>
      <c r="AK7178" s="1"/>
      <c r="AL7178" s="1">
        <v>66514.2734375</v>
      </c>
      <c r="AM7178" s="1">
        <v>50872.4140625</v>
      </c>
      <c r="AN7178" s="1">
        <v>15641.859375</v>
      </c>
      <c r="AO7178" t="s">
        <v>19988</v>
      </c>
    </row>
    <row r="7179" spans="1:41" x14ac:dyDescent="0.25">
      <c r="A7179" s="1">
        <v>2025</v>
      </c>
      <c r="B7179" t="s">
        <v>5685</v>
      </c>
      <c r="C7179" t="s">
        <v>7148</v>
      </c>
      <c r="D7179" t="s">
        <v>7250</v>
      </c>
      <c r="E7179" t="s">
        <v>8089</v>
      </c>
      <c r="F7179" t="s">
        <v>10151</v>
      </c>
      <c r="G7179" t="s">
        <v>12299</v>
      </c>
      <c r="H7179" t="s">
        <v>12764</v>
      </c>
      <c r="I7179" s="1">
        <v>0</v>
      </c>
      <c r="J7179" s="1"/>
      <c r="K7179" s="1"/>
      <c r="L7179" s="1"/>
      <c r="M7179" s="1">
        <v>128.35452628682023</v>
      </c>
      <c r="N7179" s="1">
        <v>0</v>
      </c>
      <c r="O7179" s="1">
        <v>0</v>
      </c>
      <c r="P7179" s="1">
        <v>0</v>
      </c>
      <c r="Q7179" s="1">
        <v>0</v>
      </c>
      <c r="R7179" s="1">
        <v>117.09098285537327</v>
      </c>
      <c r="S7179" s="1">
        <v>0</v>
      </c>
      <c r="T7179" s="1">
        <v>59.013575304285162</v>
      </c>
      <c r="U7179" s="1"/>
      <c r="V7179" s="1">
        <v>0</v>
      </c>
      <c r="W7179" s="1">
        <v>59.013575304285162</v>
      </c>
      <c r="X7179" s="1">
        <v>0</v>
      </c>
      <c r="Y7179" s="1">
        <v>0</v>
      </c>
      <c r="Z7179" s="1">
        <v>0</v>
      </c>
      <c r="AA7179" s="1">
        <v>0</v>
      </c>
      <c r="AB7179" s="1"/>
      <c r="AC7179" s="1">
        <v>0</v>
      </c>
      <c r="AD7179" s="1">
        <v>0</v>
      </c>
      <c r="AE7179" s="1"/>
      <c r="AF7179" s="1">
        <v>0</v>
      </c>
      <c r="AG7179" s="1">
        <v>0</v>
      </c>
      <c r="AH7179" s="1">
        <v>0</v>
      </c>
      <c r="AI7179" s="1">
        <v>0</v>
      </c>
      <c r="AJ7179" s="1">
        <v>0</v>
      </c>
      <c r="AK7179" s="1"/>
      <c r="AL7179" s="1">
        <v>363.47265625</v>
      </c>
      <c r="AM7179" s="1">
        <v>117.09098052978516</v>
      </c>
      <c r="AN7179" s="1">
        <v>246.38168334960938</v>
      </c>
      <c r="AO7179" t="s">
        <v>19989</v>
      </c>
    </row>
    <row r="7180" spans="1:41" x14ac:dyDescent="0.25">
      <c r="A7180" s="1">
        <v>2025</v>
      </c>
      <c r="B7180" t="s">
        <v>5686</v>
      </c>
      <c r="C7180" t="s">
        <v>7148</v>
      </c>
      <c r="D7180" t="s">
        <v>7250</v>
      </c>
      <c r="E7180" t="s">
        <v>8089</v>
      </c>
      <c r="F7180" t="s">
        <v>10151</v>
      </c>
      <c r="G7180" t="s">
        <v>12299</v>
      </c>
      <c r="H7180" t="s">
        <v>12764</v>
      </c>
      <c r="I7180" s="1"/>
      <c r="J7180" s="1">
        <v>0</v>
      </c>
      <c r="K7180" s="1">
        <v>42.564726131745395</v>
      </c>
      <c r="L7180" s="1"/>
      <c r="M7180" s="1">
        <v>0</v>
      </c>
      <c r="N7180" s="1">
        <v>0</v>
      </c>
      <c r="O7180" s="1">
        <v>0</v>
      </c>
      <c r="P7180" s="1">
        <v>0</v>
      </c>
      <c r="Q7180" s="1">
        <v>0</v>
      </c>
      <c r="R7180" s="1">
        <v>22.610361553337778</v>
      </c>
      <c r="S7180" s="1"/>
      <c r="T7180" s="1">
        <v>0</v>
      </c>
      <c r="U7180" s="1">
        <v>0</v>
      </c>
      <c r="V7180" s="1">
        <v>733.87458847836922</v>
      </c>
      <c r="W7180" s="1">
        <v>10.483922692548131</v>
      </c>
      <c r="X7180" s="1">
        <v>0</v>
      </c>
      <c r="Y7180" s="1"/>
      <c r="Z7180" s="1">
        <v>0</v>
      </c>
      <c r="AA7180" s="1">
        <v>0</v>
      </c>
      <c r="AB7180" s="1">
        <v>0</v>
      </c>
      <c r="AC7180" s="1">
        <v>0</v>
      </c>
      <c r="AD7180" s="1">
        <v>0</v>
      </c>
      <c r="AE7180" s="1"/>
      <c r="AF7180" s="1">
        <v>40.57278082016127</v>
      </c>
      <c r="AG7180" s="1">
        <v>0</v>
      </c>
      <c r="AH7180" s="1">
        <v>629.03536155288782</v>
      </c>
      <c r="AI7180" s="1">
        <v>0</v>
      </c>
      <c r="AJ7180" s="1"/>
      <c r="AK7180" s="1"/>
      <c r="AL7180" s="1">
        <v>1479.1417236328125</v>
      </c>
      <c r="AM7180" s="1">
        <v>797.05767822265625</v>
      </c>
      <c r="AN7180" s="1">
        <v>682.083984375</v>
      </c>
      <c r="AO7180" t="s">
        <v>19990</v>
      </c>
    </row>
    <row r="7181" spans="1:41" x14ac:dyDescent="0.25">
      <c r="A7181" s="1">
        <v>2025</v>
      </c>
      <c r="B7181" t="s">
        <v>5687</v>
      </c>
      <c r="C7181" t="s">
        <v>7148</v>
      </c>
      <c r="D7181" t="s">
        <v>7250</v>
      </c>
      <c r="E7181" t="s">
        <v>8089</v>
      </c>
      <c r="F7181" t="s">
        <v>10151</v>
      </c>
      <c r="G7181" t="s">
        <v>12299</v>
      </c>
      <c r="H7181" t="s">
        <v>12764</v>
      </c>
      <c r="I7181" s="1">
        <v>0</v>
      </c>
      <c r="J7181" s="1">
        <v>0</v>
      </c>
      <c r="K7181" s="1">
        <v>45.454097408888721</v>
      </c>
      <c r="L7181" s="1">
        <v>0</v>
      </c>
      <c r="M7181" s="1">
        <v>0</v>
      </c>
      <c r="N7181" s="1">
        <v>0</v>
      </c>
      <c r="O7181" s="1">
        <v>0</v>
      </c>
      <c r="P7181" s="1">
        <v>0</v>
      </c>
      <c r="Q7181" s="1">
        <v>0</v>
      </c>
      <c r="R7181" s="1">
        <v>109.98430390014855</v>
      </c>
      <c r="S7181" s="1">
        <v>0</v>
      </c>
      <c r="T7181" s="1">
        <v>55.431826108400884</v>
      </c>
      <c r="U7181" s="1">
        <v>0</v>
      </c>
      <c r="V7181" s="1">
        <v>465.62733931056738</v>
      </c>
      <c r="W7181" s="1">
        <v>55.431826108400884</v>
      </c>
      <c r="X7181" s="1">
        <v>0</v>
      </c>
      <c r="Y7181" s="1">
        <v>0</v>
      </c>
      <c r="Z7181" s="1">
        <v>0</v>
      </c>
      <c r="AA7181" s="1">
        <v>0</v>
      </c>
      <c r="AB7181" s="1">
        <v>0</v>
      </c>
      <c r="AC7181" s="1">
        <v>0</v>
      </c>
      <c r="AD7181" s="1">
        <v>0</v>
      </c>
      <c r="AE7181" s="1">
        <v>0</v>
      </c>
      <c r="AF7181" s="1">
        <v>68.292009765549892</v>
      </c>
      <c r="AG7181" s="1">
        <v>0</v>
      </c>
      <c r="AH7181" s="1">
        <v>0</v>
      </c>
      <c r="AI7181" s="1">
        <v>0</v>
      </c>
      <c r="AJ7181" s="1">
        <v>0</v>
      </c>
      <c r="AK7181" s="1"/>
      <c r="AL7181" s="1">
        <v>800.22137451171875</v>
      </c>
      <c r="AM7181" s="1">
        <v>643.90362548828125</v>
      </c>
      <c r="AN7181" s="1">
        <v>156.3177490234375</v>
      </c>
      <c r="AO7181" t="s">
        <v>19991</v>
      </c>
    </row>
    <row r="7182" spans="1:41" x14ac:dyDescent="0.25">
      <c r="A7182" s="1">
        <v>2025</v>
      </c>
      <c r="B7182" t="s">
        <v>5688</v>
      </c>
      <c r="C7182" t="s">
        <v>7148</v>
      </c>
      <c r="D7182" t="s">
        <v>7250</v>
      </c>
      <c r="E7182" t="s">
        <v>8089</v>
      </c>
      <c r="F7182" t="s">
        <v>10151</v>
      </c>
      <c r="G7182" t="s">
        <v>12299</v>
      </c>
      <c r="H7182" t="s">
        <v>12764</v>
      </c>
      <c r="I7182" s="1">
        <v>0</v>
      </c>
      <c r="J7182" s="1">
        <v>0</v>
      </c>
      <c r="K7182" s="1">
        <v>40.6</v>
      </c>
      <c r="L7182" s="1">
        <v>0</v>
      </c>
      <c r="M7182" s="1">
        <v>0</v>
      </c>
      <c r="N7182" s="1">
        <v>0</v>
      </c>
      <c r="O7182" s="1">
        <v>10</v>
      </c>
      <c r="P7182" s="1">
        <v>450</v>
      </c>
      <c r="Q7182" s="1">
        <v>0</v>
      </c>
      <c r="R7182" s="1">
        <v>145.901456</v>
      </c>
      <c r="S7182" s="1">
        <v>0</v>
      </c>
      <c r="T7182" s="1">
        <v>0</v>
      </c>
      <c r="U7182" s="1">
        <v>0</v>
      </c>
      <c r="V7182" s="1">
        <v>700</v>
      </c>
      <c r="W7182" s="1">
        <v>350</v>
      </c>
      <c r="X7182" s="1">
        <v>0</v>
      </c>
      <c r="Y7182" s="1">
        <v>0</v>
      </c>
      <c r="Z7182" s="1">
        <v>0</v>
      </c>
      <c r="AA7182" s="1">
        <v>1646</v>
      </c>
      <c r="AB7182" s="1">
        <v>0</v>
      </c>
      <c r="AC7182" s="1">
        <v>0</v>
      </c>
      <c r="AD7182" s="1">
        <v>0</v>
      </c>
      <c r="AE7182" s="1">
        <v>0</v>
      </c>
      <c r="AF7182" s="1">
        <v>47.52</v>
      </c>
      <c r="AG7182" s="1">
        <v>0</v>
      </c>
      <c r="AH7182" s="1">
        <v>747.30700000000002</v>
      </c>
      <c r="AI7182" s="1">
        <v>0</v>
      </c>
      <c r="AJ7182" s="1">
        <v>0</v>
      </c>
      <c r="AK7182" s="1">
        <v>0</v>
      </c>
      <c r="AL7182" s="1">
        <v>4137.32861328125</v>
      </c>
      <c r="AM7182" s="1">
        <v>2989.42138671875</v>
      </c>
      <c r="AN7182" s="1">
        <v>1147.906982421875</v>
      </c>
      <c r="AO7182" t="s">
        <v>19992</v>
      </c>
    </row>
    <row r="7183" spans="1:41" x14ac:dyDescent="0.25">
      <c r="A7183" s="1">
        <v>2025</v>
      </c>
      <c r="B7183" t="s">
        <v>5689</v>
      </c>
      <c r="C7183" t="s">
        <v>7148</v>
      </c>
      <c r="D7183" t="s">
        <v>7250</v>
      </c>
      <c r="E7183" t="s">
        <v>8089</v>
      </c>
      <c r="F7183" t="s">
        <v>10151</v>
      </c>
      <c r="G7183" t="s">
        <v>12299</v>
      </c>
      <c r="H7183" t="s">
        <v>12764</v>
      </c>
      <c r="I7183" s="1">
        <v>0</v>
      </c>
      <c r="J7183" s="1">
        <v>0</v>
      </c>
      <c r="K7183" s="1">
        <v>41.386994012524696</v>
      </c>
      <c r="L7183" s="1">
        <v>0</v>
      </c>
      <c r="M7183" s="1">
        <v>0</v>
      </c>
      <c r="N7183" s="1">
        <v>0</v>
      </c>
      <c r="O7183" s="1">
        <v>0</v>
      </c>
      <c r="P7183" s="1">
        <v>0</v>
      </c>
      <c r="Q7183" s="1">
        <v>0</v>
      </c>
      <c r="R7183" s="1">
        <v>21.984750831771347</v>
      </c>
      <c r="S7183" s="1">
        <v>0</v>
      </c>
      <c r="T7183" s="1">
        <v>0</v>
      </c>
      <c r="U7183" s="1">
        <v>0</v>
      </c>
      <c r="V7183" s="1">
        <v>0</v>
      </c>
      <c r="W7183" s="1">
        <v>48.550221337312912</v>
      </c>
      <c r="X7183" s="1">
        <v>0</v>
      </c>
      <c r="Y7183" s="1">
        <v>0</v>
      </c>
      <c r="Z7183" s="1">
        <v>0</v>
      </c>
      <c r="AA7183" s="1">
        <v>1596.3554833402386</v>
      </c>
      <c r="AB7183" s="1">
        <v>0</v>
      </c>
      <c r="AC7183" s="1">
        <v>0</v>
      </c>
      <c r="AD7183" s="1">
        <v>0</v>
      </c>
      <c r="AE7183" s="1">
        <v>0</v>
      </c>
      <c r="AF7183" s="1">
        <v>48.216867408680258</v>
      </c>
      <c r="AG7183" s="1">
        <v>0</v>
      </c>
      <c r="AH7183" s="1">
        <v>623.86306245480591</v>
      </c>
      <c r="AI7183" s="1">
        <v>0</v>
      </c>
      <c r="AJ7183" s="1">
        <v>0</v>
      </c>
      <c r="AK7183" s="1">
        <v>0</v>
      </c>
      <c r="AL7183" s="1">
        <v>2380.357421875</v>
      </c>
      <c r="AM7183" s="1">
        <v>1666.55712890625</v>
      </c>
      <c r="AN7183" s="1">
        <v>713.80029296875</v>
      </c>
      <c r="AO7183" t="s">
        <v>19993</v>
      </c>
    </row>
    <row r="7184" spans="1:41" x14ac:dyDescent="0.25">
      <c r="A7184" s="1">
        <v>2025</v>
      </c>
      <c r="B7184" t="s">
        <v>5690</v>
      </c>
      <c r="C7184" t="s">
        <v>7148</v>
      </c>
      <c r="D7184" t="s">
        <v>7250</v>
      </c>
      <c r="E7184" t="s">
        <v>8089</v>
      </c>
      <c r="F7184" t="s">
        <v>10151</v>
      </c>
      <c r="G7184" t="s">
        <v>12299</v>
      </c>
      <c r="H7184" t="s">
        <v>12764</v>
      </c>
      <c r="I7184" s="1">
        <v>0</v>
      </c>
      <c r="J7184" s="1">
        <v>0</v>
      </c>
      <c r="K7184" s="1">
        <v>43.767995628051523</v>
      </c>
      <c r="L7184" s="1"/>
      <c r="M7184" s="1">
        <v>0</v>
      </c>
      <c r="N7184" s="1">
        <v>0</v>
      </c>
      <c r="O7184" s="1">
        <v>0</v>
      </c>
      <c r="P7184" s="1">
        <v>0</v>
      </c>
      <c r="Q7184" s="1">
        <v>0</v>
      </c>
      <c r="R7184" s="1">
        <v>23.249537717031998</v>
      </c>
      <c r="S7184" s="1">
        <v>0</v>
      </c>
      <c r="T7184" s="1">
        <v>0</v>
      </c>
      <c r="U7184" s="1">
        <v>0</v>
      </c>
      <c r="V7184" s="1">
        <v>452.77236856605037</v>
      </c>
      <c r="W7184" s="1">
        <v>10.780294489667867</v>
      </c>
      <c r="X7184" s="1">
        <v>0</v>
      </c>
      <c r="Y7184" s="1"/>
      <c r="Z7184" s="1">
        <v>0</v>
      </c>
      <c r="AA7184" s="1">
        <v>0</v>
      </c>
      <c r="AB7184" s="1">
        <v>0</v>
      </c>
      <c r="AC7184" s="1">
        <v>0</v>
      </c>
      <c r="AD7184" s="1">
        <v>0</v>
      </c>
      <c r="AE7184" s="1"/>
      <c r="AF7184" s="1">
        <v>65.651993442077298</v>
      </c>
      <c r="AG7184" s="1">
        <v>0</v>
      </c>
      <c r="AH7184" s="1"/>
      <c r="AI7184" s="1">
        <v>0</v>
      </c>
      <c r="AJ7184" s="1">
        <v>0</v>
      </c>
      <c r="AK7184" s="1"/>
      <c r="AL7184" s="1">
        <v>596.22216796875</v>
      </c>
      <c r="AM7184" s="1">
        <v>541.67388916015625</v>
      </c>
      <c r="AN7184" s="1">
        <v>54.548290252685547</v>
      </c>
      <c r="AO7184" t="s">
        <v>19994</v>
      </c>
    </row>
    <row r="7185" spans="1:41" x14ac:dyDescent="0.25">
      <c r="A7185" s="1">
        <v>2025</v>
      </c>
      <c r="B7185" t="s">
        <v>5691</v>
      </c>
      <c r="C7185" t="s">
        <v>7148</v>
      </c>
      <c r="D7185" t="s">
        <v>7250</v>
      </c>
      <c r="E7185" t="s">
        <v>8089</v>
      </c>
      <c r="F7185" t="s">
        <v>10151</v>
      </c>
      <c r="G7185" t="s">
        <v>12299</v>
      </c>
      <c r="H7185" t="s">
        <v>12764</v>
      </c>
      <c r="I7185" s="1">
        <v>0</v>
      </c>
      <c r="J7185" s="1"/>
      <c r="K7185" s="1">
        <v>45.777466450265393</v>
      </c>
      <c r="L7185" s="1">
        <v>0</v>
      </c>
      <c r="M7185" s="1">
        <v>0</v>
      </c>
      <c r="N7185" s="1">
        <v>0</v>
      </c>
      <c r="O7185" s="1">
        <v>0</v>
      </c>
      <c r="P7185" s="1">
        <v>0</v>
      </c>
      <c r="Q7185" s="1">
        <v>0</v>
      </c>
      <c r="R7185" s="1">
        <v>113.53592185468796</v>
      </c>
      <c r="S7185" s="1">
        <v>0</v>
      </c>
      <c r="T7185" s="1">
        <v>57.221833062831742</v>
      </c>
      <c r="U7185" s="1">
        <v>0</v>
      </c>
      <c r="V7185" s="1">
        <v>0</v>
      </c>
      <c r="W7185" s="1">
        <v>57.221833062831742</v>
      </c>
      <c r="X7185" s="1">
        <v>0</v>
      </c>
      <c r="Y7185" s="1">
        <v>0</v>
      </c>
      <c r="Z7185" s="1">
        <v>0</v>
      </c>
      <c r="AA7185" s="1">
        <v>0</v>
      </c>
      <c r="AB7185" s="1">
        <v>0</v>
      </c>
      <c r="AC7185" s="1"/>
      <c r="AD7185" s="1">
        <v>0</v>
      </c>
      <c r="AE7185" s="1"/>
      <c r="AF7185" s="1">
        <v>69.316402189464242</v>
      </c>
      <c r="AG7185" s="1">
        <v>0</v>
      </c>
      <c r="AH7185" s="1">
        <v>0</v>
      </c>
      <c r="AI7185" s="1">
        <v>0</v>
      </c>
      <c r="AJ7185" s="1">
        <v>0</v>
      </c>
      <c r="AK7185" s="1"/>
      <c r="AL7185" s="1">
        <v>343.07345581054688</v>
      </c>
      <c r="AM7185" s="1">
        <v>182.85232543945313</v>
      </c>
      <c r="AN7185" s="1">
        <v>160.22113037109375</v>
      </c>
      <c r="AO7185" t="s">
        <v>19995</v>
      </c>
    </row>
    <row r="7186" spans="1:41" x14ac:dyDescent="0.25">
      <c r="A7186" s="1">
        <v>2025</v>
      </c>
      <c r="B7186" t="s">
        <v>5692</v>
      </c>
      <c r="C7186" t="s">
        <v>7148</v>
      </c>
      <c r="D7186" t="s">
        <v>7250</v>
      </c>
      <c r="E7186" t="s">
        <v>8089</v>
      </c>
      <c r="F7186" t="s">
        <v>10151</v>
      </c>
      <c r="G7186" t="s">
        <v>12300</v>
      </c>
      <c r="H7186" t="s">
        <v>12764</v>
      </c>
      <c r="I7186" s="1">
        <v>0</v>
      </c>
      <c r="J7186" s="1">
        <v>0</v>
      </c>
      <c r="K7186" s="1">
        <v>43.804709879883703</v>
      </c>
      <c r="L7186" s="1">
        <v>0</v>
      </c>
      <c r="M7186" s="1">
        <v>0</v>
      </c>
      <c r="N7186" s="1">
        <v>0</v>
      </c>
      <c r="O7186" s="1">
        <v>0</v>
      </c>
      <c r="P7186" s="1">
        <v>0</v>
      </c>
      <c r="Q7186" s="1">
        <v>0</v>
      </c>
      <c r="R7186" s="1">
        <v>23.316147892151619</v>
      </c>
      <c r="S7186" s="1">
        <v>0</v>
      </c>
      <c r="T7186" s="1">
        <v>0</v>
      </c>
      <c r="U7186" s="1">
        <v>0</v>
      </c>
      <c r="V7186" s="1">
        <v>0</v>
      </c>
      <c r="W7186" s="1">
        <v>47.627015040000003</v>
      </c>
      <c r="X7186" s="1">
        <v>0</v>
      </c>
      <c r="Y7186" s="1">
        <v>0</v>
      </c>
      <c r="Z7186" s="1">
        <v>0</v>
      </c>
      <c r="AA7186" s="1">
        <v>1782</v>
      </c>
      <c r="AB7186" s="1">
        <v>0</v>
      </c>
      <c r="AC7186" s="1">
        <v>0</v>
      </c>
      <c r="AD7186" s="1">
        <v>0</v>
      </c>
      <c r="AE7186" s="1"/>
      <c r="AF7186" s="1">
        <v>52.325706332824403</v>
      </c>
      <c r="AG7186" s="1">
        <v>0</v>
      </c>
      <c r="AH7186" s="1">
        <v>685.34047538325615</v>
      </c>
      <c r="AI7186" s="1">
        <v>0</v>
      </c>
      <c r="AJ7186" s="1">
        <v>0</v>
      </c>
      <c r="AK7186" s="1"/>
      <c r="AL7186" s="1">
        <v>2634.4140625</v>
      </c>
      <c r="AM7186" s="1">
        <v>1857.641845703125</v>
      </c>
      <c r="AN7186" s="1">
        <v>776.772216796875</v>
      </c>
      <c r="AO7186" t="s">
        <v>19996</v>
      </c>
    </row>
    <row r="7187" spans="1:41" x14ac:dyDescent="0.25">
      <c r="A7187" s="1">
        <v>2025</v>
      </c>
      <c r="B7187" t="s">
        <v>5693</v>
      </c>
      <c r="C7187" t="s">
        <v>7148</v>
      </c>
      <c r="D7187" t="s">
        <v>7250</v>
      </c>
      <c r="E7187" t="s">
        <v>8089</v>
      </c>
      <c r="F7187" t="s">
        <v>10151</v>
      </c>
      <c r="G7187" t="s">
        <v>12300</v>
      </c>
      <c r="H7187" t="s">
        <v>12764</v>
      </c>
      <c r="I7187" s="1">
        <v>0</v>
      </c>
      <c r="J7187" s="1"/>
      <c r="K7187" s="1">
        <v>0</v>
      </c>
      <c r="L7187" s="1">
        <v>0</v>
      </c>
      <c r="M7187" s="1">
        <v>133.21874999999989</v>
      </c>
      <c r="N7187" s="1">
        <v>0</v>
      </c>
      <c r="O7187" s="1">
        <v>0</v>
      </c>
      <c r="P7187" s="1">
        <v>0</v>
      </c>
      <c r="Q7187" s="1">
        <v>0</v>
      </c>
      <c r="R7187" s="1">
        <v>124.6993685003924</v>
      </c>
      <c r="S7187" s="1">
        <v>0</v>
      </c>
      <c r="T7187" s="1">
        <v>57.169498769711758</v>
      </c>
      <c r="U7187" s="1"/>
      <c r="V7187" s="1">
        <v>0</v>
      </c>
      <c r="W7187" s="1">
        <v>60.165859477533417</v>
      </c>
      <c r="X7187" s="1">
        <v>0</v>
      </c>
      <c r="Y7187" s="1">
        <v>0</v>
      </c>
      <c r="Z7187" s="1">
        <v>0</v>
      </c>
      <c r="AA7187" s="1">
        <v>0</v>
      </c>
      <c r="AB7187" s="1">
        <v>99</v>
      </c>
      <c r="AC7187" s="1">
        <v>0</v>
      </c>
      <c r="AD7187" s="1">
        <v>0</v>
      </c>
      <c r="AE7187" s="1">
        <v>0</v>
      </c>
      <c r="AF7187" s="1">
        <v>0</v>
      </c>
      <c r="AG7187" s="1">
        <v>0</v>
      </c>
      <c r="AH7187" s="1">
        <v>0</v>
      </c>
      <c r="AI7187" s="1">
        <v>0</v>
      </c>
      <c r="AJ7187" s="1">
        <v>0</v>
      </c>
      <c r="AK7187" s="1"/>
      <c r="AL7187" s="1">
        <v>474.25347900390625</v>
      </c>
      <c r="AM7187" s="1">
        <v>124.69937133789063</v>
      </c>
      <c r="AN7187" s="1">
        <v>349.55410766601563</v>
      </c>
      <c r="AO7187" t="s">
        <v>19997</v>
      </c>
    </row>
    <row r="7188" spans="1:41" x14ac:dyDescent="0.25">
      <c r="A7188" s="1">
        <v>2025</v>
      </c>
      <c r="B7188" t="s">
        <v>5694</v>
      </c>
      <c r="C7188" t="s">
        <v>7148</v>
      </c>
      <c r="D7188" t="s">
        <v>7250</v>
      </c>
      <c r="E7188" t="s">
        <v>8089</v>
      </c>
      <c r="F7188" t="s">
        <v>10151</v>
      </c>
      <c r="G7188" t="s">
        <v>12300</v>
      </c>
      <c r="H7188" t="s">
        <v>12764</v>
      </c>
      <c r="I7188" s="1">
        <v>0</v>
      </c>
      <c r="J7188" s="1">
        <v>0</v>
      </c>
      <c r="K7188" s="1">
        <v>45</v>
      </c>
      <c r="L7188" s="1">
        <v>0</v>
      </c>
      <c r="M7188" s="1">
        <v>0</v>
      </c>
      <c r="N7188" s="1">
        <v>0</v>
      </c>
      <c r="O7188" s="1">
        <v>0</v>
      </c>
      <c r="P7188" s="1">
        <v>0</v>
      </c>
      <c r="Q7188" s="1">
        <v>0</v>
      </c>
      <c r="R7188" s="1">
        <v>24.248647140688629</v>
      </c>
      <c r="S7188" s="1">
        <v>0</v>
      </c>
      <c r="T7188" s="1">
        <v>0</v>
      </c>
      <c r="U7188" s="1">
        <v>0</v>
      </c>
      <c r="V7188" s="1">
        <v>477</v>
      </c>
      <c r="W7188" s="1">
        <v>11.261624192639999</v>
      </c>
      <c r="X7188" s="1">
        <v>0</v>
      </c>
      <c r="Y7188" s="1"/>
      <c r="Z7188" s="1">
        <v>0</v>
      </c>
      <c r="AA7188" s="1">
        <v>0</v>
      </c>
      <c r="AB7188" s="1">
        <v>0</v>
      </c>
      <c r="AC7188" s="1">
        <v>0</v>
      </c>
      <c r="AD7188" s="1">
        <v>0</v>
      </c>
      <c r="AE7188" s="1">
        <v>0</v>
      </c>
      <c r="AF7188" s="1">
        <v>70.071593132531362</v>
      </c>
      <c r="AG7188" s="1">
        <v>0</v>
      </c>
      <c r="AH7188" s="1">
        <v>0</v>
      </c>
      <c r="AI7188" s="1">
        <v>0</v>
      </c>
      <c r="AJ7188" s="1">
        <v>0</v>
      </c>
      <c r="AK7188" s="1"/>
      <c r="AL7188" s="1">
        <v>627.58184814453125</v>
      </c>
      <c r="AM7188" s="1">
        <v>571.32025146484375</v>
      </c>
      <c r="AN7188" s="1">
        <v>56.261623382568359</v>
      </c>
      <c r="AO7188" t="s">
        <v>19998</v>
      </c>
    </row>
    <row r="7189" spans="1:41" x14ac:dyDescent="0.25">
      <c r="A7189" s="1">
        <v>2025</v>
      </c>
      <c r="B7189" t="s">
        <v>5695</v>
      </c>
      <c r="C7189" t="s">
        <v>7148</v>
      </c>
      <c r="D7189" t="s">
        <v>7250</v>
      </c>
      <c r="E7189" t="s">
        <v>8089</v>
      </c>
      <c r="F7189" t="s">
        <v>10151</v>
      </c>
      <c r="G7189" t="s">
        <v>12300</v>
      </c>
      <c r="H7189" t="s">
        <v>12764</v>
      </c>
      <c r="I7189" s="1">
        <v>0</v>
      </c>
      <c r="J7189" s="1">
        <v>0</v>
      </c>
      <c r="K7189" s="1">
        <v>44.289815648351073</v>
      </c>
      <c r="L7189" s="1">
        <v>0</v>
      </c>
      <c r="M7189" s="1">
        <v>0</v>
      </c>
      <c r="N7189" s="1">
        <v>0</v>
      </c>
      <c r="O7189" s="1">
        <v>0</v>
      </c>
      <c r="P7189" s="1">
        <v>0</v>
      </c>
      <c r="Q7189" s="1">
        <v>0</v>
      </c>
      <c r="R7189" s="1">
        <v>23.811379458373441</v>
      </c>
      <c r="S7189" s="1">
        <v>0</v>
      </c>
      <c r="T7189" s="1">
        <v>0</v>
      </c>
      <c r="U7189" s="1">
        <v>0</v>
      </c>
      <c r="V7189" s="1">
        <v>773</v>
      </c>
      <c r="W7189" s="1">
        <v>11.040808031999999</v>
      </c>
      <c r="X7189" s="1">
        <v>0</v>
      </c>
      <c r="Y7189" s="1"/>
      <c r="Z7189" s="1">
        <v>0</v>
      </c>
      <c r="AA7189" s="1">
        <v>0</v>
      </c>
      <c r="AB7189" s="1">
        <v>0</v>
      </c>
      <c r="AC7189" s="1">
        <v>0</v>
      </c>
      <c r="AD7189" s="1">
        <v>0</v>
      </c>
      <c r="AE7189" s="1">
        <v>0</v>
      </c>
      <c r="AF7189" s="1">
        <v>43.582485625516803</v>
      </c>
      <c r="AG7189" s="1">
        <v>0</v>
      </c>
      <c r="AH7189" s="1">
        <v>707.4826207185522</v>
      </c>
      <c r="AI7189" s="1">
        <v>0</v>
      </c>
      <c r="AJ7189" s="1">
        <v>0</v>
      </c>
      <c r="AK7189" s="1"/>
      <c r="AL7189" s="1">
        <v>1603.2071533203125</v>
      </c>
      <c r="AM7189" s="1">
        <v>840.39385986328125</v>
      </c>
      <c r="AN7189" s="1">
        <v>762.813232421875</v>
      </c>
      <c r="AO7189" t="s">
        <v>19999</v>
      </c>
    </row>
    <row r="7190" spans="1:41" x14ac:dyDescent="0.25">
      <c r="A7190" s="1">
        <v>2025</v>
      </c>
      <c r="B7190" t="s">
        <v>5696</v>
      </c>
      <c r="C7190" t="s">
        <v>7148</v>
      </c>
      <c r="D7190" t="s">
        <v>7250</v>
      </c>
      <c r="E7190" t="s">
        <v>8089</v>
      </c>
      <c r="F7190" t="s">
        <v>10151</v>
      </c>
      <c r="G7190" t="s">
        <v>12300</v>
      </c>
      <c r="H7190" t="s">
        <v>12764</v>
      </c>
      <c r="I7190" s="1">
        <v>0</v>
      </c>
      <c r="J7190" s="1"/>
      <c r="K7190" s="1">
        <v>47.095840592616113</v>
      </c>
      <c r="L7190" s="1">
        <v>0</v>
      </c>
      <c r="M7190" s="1">
        <v>0</v>
      </c>
      <c r="N7190" s="1">
        <v>0</v>
      </c>
      <c r="O7190" s="1">
        <v>0</v>
      </c>
      <c r="P7190" s="1">
        <v>0</v>
      </c>
      <c r="Q7190" s="1">
        <v>0</v>
      </c>
      <c r="R7190" s="1">
        <v>113.4811921151005</v>
      </c>
      <c r="S7190" s="1">
        <v>0</v>
      </c>
      <c r="T7190" s="1">
        <v>58.582969050113277</v>
      </c>
      <c r="U7190" s="1">
        <v>0</v>
      </c>
      <c r="V7190" s="1">
        <v>487</v>
      </c>
      <c r="W7190" s="1">
        <v>57.829601410164202</v>
      </c>
      <c r="X7190" s="1">
        <v>0</v>
      </c>
      <c r="Y7190" s="1">
        <v>0</v>
      </c>
      <c r="Z7190" s="1">
        <v>0</v>
      </c>
      <c r="AA7190" s="1">
        <v>0</v>
      </c>
      <c r="AB7190" s="1">
        <v>0</v>
      </c>
      <c r="AC7190" s="1">
        <v>0</v>
      </c>
      <c r="AD7190" s="1">
        <v>0</v>
      </c>
      <c r="AE7190" s="1">
        <v>0</v>
      </c>
      <c r="AF7190" s="1">
        <v>72.174217869739564</v>
      </c>
      <c r="AG7190" s="1">
        <v>0</v>
      </c>
      <c r="AH7190" s="1">
        <v>0</v>
      </c>
      <c r="AI7190" s="1">
        <v>0</v>
      </c>
      <c r="AJ7190" s="1">
        <v>0</v>
      </c>
      <c r="AK7190" s="1">
        <v>0</v>
      </c>
      <c r="AL7190" s="1">
        <v>836.16375732421875</v>
      </c>
      <c r="AM7190" s="1">
        <v>672.6553955078125</v>
      </c>
      <c r="AN7190" s="1">
        <v>163.50840759277344</v>
      </c>
      <c r="AO7190" t="s">
        <v>20000</v>
      </c>
    </row>
    <row r="7191" spans="1:41" x14ac:dyDescent="0.25">
      <c r="A7191" s="1">
        <v>2025</v>
      </c>
      <c r="B7191" t="s">
        <v>5697</v>
      </c>
      <c r="C7191" t="s">
        <v>7148</v>
      </c>
      <c r="D7191" t="s">
        <v>7250</v>
      </c>
      <c r="E7191" t="s">
        <v>8089</v>
      </c>
      <c r="F7191" t="s">
        <v>10151</v>
      </c>
      <c r="G7191" t="s">
        <v>12300</v>
      </c>
      <c r="H7191" t="s">
        <v>12764</v>
      </c>
      <c r="I7191" s="1">
        <v>0</v>
      </c>
      <c r="J7191" s="1">
        <v>0</v>
      </c>
      <c r="K7191" s="1">
        <v>42.949215715467588</v>
      </c>
      <c r="L7191" s="1">
        <v>0</v>
      </c>
      <c r="M7191" s="1">
        <v>0</v>
      </c>
      <c r="N7191" s="1">
        <v>0</v>
      </c>
      <c r="O7191" s="1">
        <v>10.612080000000001</v>
      </c>
      <c r="P7191" s="1">
        <v>470.55526874999981</v>
      </c>
      <c r="Q7191" s="1">
        <v>0</v>
      </c>
      <c r="R7191" s="1">
        <v>154.50739532198349</v>
      </c>
      <c r="S7191" s="1"/>
      <c r="T7191" s="1">
        <v>0</v>
      </c>
      <c r="U7191" s="1">
        <v>0</v>
      </c>
      <c r="V7191" s="1">
        <v>721</v>
      </c>
      <c r="W7191" s="1">
        <v>375.88533569999993</v>
      </c>
      <c r="X7191" s="1">
        <v>0</v>
      </c>
      <c r="Y7191" s="1">
        <v>0</v>
      </c>
      <c r="Z7191" s="1">
        <v>0</v>
      </c>
      <c r="AA7191" s="1">
        <v>1801</v>
      </c>
      <c r="AB7191" s="1">
        <v>0</v>
      </c>
      <c r="AC7191" s="1">
        <v>0</v>
      </c>
      <c r="AD7191" s="1">
        <v>0</v>
      </c>
      <c r="AE7191" s="1"/>
      <c r="AF7191" s="1">
        <v>50.324841627540494</v>
      </c>
      <c r="AG7191" s="1">
        <v>0</v>
      </c>
      <c r="AH7191" s="1">
        <v>808.90913019311995</v>
      </c>
      <c r="AI7191" s="1">
        <v>0</v>
      </c>
      <c r="AJ7191" s="1">
        <v>0</v>
      </c>
      <c r="AK7191" s="1"/>
      <c r="AL7191" s="1">
        <v>4435.7431640625</v>
      </c>
      <c r="AM7191" s="1">
        <v>3197.3876953125</v>
      </c>
      <c r="AN7191" s="1">
        <v>1238.355712890625</v>
      </c>
      <c r="AO7191" t="s">
        <v>20001</v>
      </c>
    </row>
    <row r="7192" spans="1:41" x14ac:dyDescent="0.25">
      <c r="A7192" s="1">
        <v>2025</v>
      </c>
      <c r="B7192" t="s">
        <v>5698</v>
      </c>
      <c r="C7192" t="s">
        <v>7148</v>
      </c>
      <c r="D7192" t="s">
        <v>7250</v>
      </c>
      <c r="E7192" t="s">
        <v>8089</v>
      </c>
      <c r="F7192" t="s">
        <v>10151</v>
      </c>
      <c r="G7192" t="s">
        <v>12300</v>
      </c>
      <c r="H7192" t="s">
        <v>12764</v>
      </c>
      <c r="I7192" s="1">
        <v>0</v>
      </c>
      <c r="J7192" s="1"/>
      <c r="K7192" s="1">
        <v>45.682958414012482</v>
      </c>
      <c r="L7192" s="1">
        <v>0</v>
      </c>
      <c r="M7192" s="1">
        <v>0</v>
      </c>
      <c r="N7192" s="1">
        <v>0</v>
      </c>
      <c r="O7192" s="1">
        <v>0</v>
      </c>
      <c r="P7192" s="1">
        <v>0</v>
      </c>
      <c r="Q7192" s="1">
        <v>0</v>
      </c>
      <c r="R7192" s="1">
        <v>115.3589287889106</v>
      </c>
      <c r="S7192" s="1">
        <v>0</v>
      </c>
      <c r="T7192" s="1">
        <v>53.606767605350491</v>
      </c>
      <c r="U7192" s="1">
        <v>0</v>
      </c>
      <c r="V7192" s="1">
        <v>0</v>
      </c>
      <c r="W7192" s="1">
        <v>59.044023039777642</v>
      </c>
      <c r="X7192" s="1">
        <v>0</v>
      </c>
      <c r="Y7192" s="1">
        <v>0</v>
      </c>
      <c r="Z7192" s="1"/>
      <c r="AA7192" s="1">
        <v>0</v>
      </c>
      <c r="AB7192" s="1">
        <v>0</v>
      </c>
      <c r="AC7192" s="1"/>
      <c r="AD7192" s="1">
        <v>0</v>
      </c>
      <c r="AE7192" s="1"/>
      <c r="AF7192" s="1">
        <v>72.029710220341883</v>
      </c>
      <c r="AG7192" s="1">
        <v>0</v>
      </c>
      <c r="AH7192" s="1">
        <v>0</v>
      </c>
      <c r="AI7192" s="1">
        <v>0</v>
      </c>
      <c r="AJ7192" s="1">
        <v>0</v>
      </c>
      <c r="AK7192" s="1"/>
      <c r="AL7192" s="1">
        <v>345.722412109375</v>
      </c>
      <c r="AM7192" s="1">
        <v>187.38864135742188</v>
      </c>
      <c r="AN7192" s="1">
        <v>158.33375549316406</v>
      </c>
      <c r="AO7192" t="s">
        <v>20002</v>
      </c>
    </row>
    <row r="7193" spans="1:41" x14ac:dyDescent="0.25">
      <c r="A7193" s="1">
        <v>2025</v>
      </c>
      <c r="B7193" t="s">
        <v>5699</v>
      </c>
      <c r="C7193" t="s">
        <v>7148</v>
      </c>
      <c r="D7193" t="s">
        <v>7250</v>
      </c>
      <c r="E7193" t="s">
        <v>8089</v>
      </c>
      <c r="F7193" t="s">
        <v>10152</v>
      </c>
      <c r="G7193" t="s">
        <v>12301</v>
      </c>
      <c r="H7193" t="s">
        <v>12764</v>
      </c>
      <c r="I7193" s="1">
        <v>388.02278275880616</v>
      </c>
      <c r="J7193" s="1">
        <v>3026.5777055186882</v>
      </c>
      <c r="K7193" s="1">
        <v>146.28458910006992</v>
      </c>
      <c r="L7193" s="1">
        <v>293.78867837452469</v>
      </c>
      <c r="M7193" s="1">
        <v>0</v>
      </c>
      <c r="N7193" s="1">
        <v>96.99239205143553</v>
      </c>
      <c r="O7193" s="1">
        <v>365.85005231544579</v>
      </c>
      <c r="P7193" s="1">
        <v>44.345460886720709</v>
      </c>
      <c r="Q7193" s="1">
        <v>0</v>
      </c>
      <c r="R7193" s="1">
        <v>222.15125826601115</v>
      </c>
      <c r="S7193" s="1">
        <v>110.86365221680177</v>
      </c>
      <c r="T7193" s="1">
        <v>554.31826108400878</v>
      </c>
      <c r="U7193" s="1">
        <v>514.40734628596022</v>
      </c>
      <c r="V7193" s="1">
        <v>0</v>
      </c>
      <c r="W7193" s="1">
        <v>0</v>
      </c>
      <c r="X7193" s="1">
        <v>424.9300417276188</v>
      </c>
      <c r="Y7193" s="1">
        <v>0</v>
      </c>
      <c r="Z7193" s="1">
        <v>1329.2551900794531</v>
      </c>
      <c r="AA7193" s="1">
        <v>1062.0737882369608</v>
      </c>
      <c r="AB7193" s="1">
        <v>142.57841720646223</v>
      </c>
      <c r="AC7193" s="1">
        <v>650.07747238637592</v>
      </c>
      <c r="AD7193" s="1">
        <v>148.48323292670568</v>
      </c>
      <c r="AE7193" s="1">
        <v>0</v>
      </c>
      <c r="AF7193" s="1">
        <v>1843.8842636698469</v>
      </c>
      <c r="AG7193" s="1">
        <v>1852.5316285427575</v>
      </c>
      <c r="AH7193" s="1">
        <v>1129.7006160892099</v>
      </c>
      <c r="AI7193" s="1">
        <v>0</v>
      </c>
      <c r="AJ7193" s="1">
        <v>0</v>
      </c>
      <c r="AK7193" s="1">
        <v>65.40955480791304</v>
      </c>
      <c r="AL7193" s="1">
        <v>14412.525390625</v>
      </c>
      <c r="AM7193" s="1">
        <v>11324.107421875</v>
      </c>
      <c r="AN7193" s="1">
        <v>3088.41845703125</v>
      </c>
      <c r="AO7193" t="s">
        <v>20003</v>
      </c>
    </row>
    <row r="7194" spans="1:41" x14ac:dyDescent="0.25">
      <c r="A7194" s="1">
        <v>2025</v>
      </c>
      <c r="B7194" t="s">
        <v>5700</v>
      </c>
      <c r="C7194" t="s">
        <v>7148</v>
      </c>
      <c r="D7194" t="s">
        <v>7250</v>
      </c>
      <c r="E7194" t="s">
        <v>8089</v>
      </c>
      <c r="F7194" t="s">
        <v>10152</v>
      </c>
      <c r="G7194" t="s">
        <v>12301</v>
      </c>
      <c r="H7194" t="s">
        <v>12764</v>
      </c>
      <c r="I7194" s="1">
        <v>286.1091653141587</v>
      </c>
      <c r="J7194" s="1">
        <v>286.1091653141587</v>
      </c>
      <c r="K7194" s="1">
        <v>62.944016369114919</v>
      </c>
      <c r="L7194" s="1">
        <v>74.388382981681275</v>
      </c>
      <c r="M7194" s="1">
        <v>286.1091653141587</v>
      </c>
      <c r="N7194" s="1">
        <v>1098.6591948063694</v>
      </c>
      <c r="O7194" s="1">
        <v>69.810636336654724</v>
      </c>
      <c r="P7194" s="1">
        <v>0</v>
      </c>
      <c r="Q7194" s="1">
        <v>0</v>
      </c>
      <c r="R7194" s="1">
        <v>226.7315444653386</v>
      </c>
      <c r="S7194" s="1">
        <v>514.9964975654857</v>
      </c>
      <c r="T7194" s="1">
        <v>572.2183306283174</v>
      </c>
      <c r="U7194" s="1">
        <v>531.01861082307857</v>
      </c>
      <c r="V7194" s="1">
        <v>0</v>
      </c>
      <c r="W7194" s="1">
        <v>0</v>
      </c>
      <c r="X7194" s="1">
        <v>1466.4584342851288</v>
      </c>
      <c r="Y7194" s="1">
        <v>2872.5360197541536</v>
      </c>
      <c r="Z7194" s="1">
        <v>1229.4828624223339</v>
      </c>
      <c r="AA7194" s="1">
        <v>921.43287788082819</v>
      </c>
      <c r="AB7194" s="1">
        <v>147.63232930210589</v>
      </c>
      <c r="AC7194" s="1">
        <v>639.11408678875148</v>
      </c>
      <c r="AD7194" s="1">
        <v>153.27805998211275</v>
      </c>
      <c r="AE7194" s="1"/>
      <c r="AF7194" s="1">
        <v>495.11715849617315</v>
      </c>
      <c r="AG7194" s="1">
        <v>1892.8982377184741</v>
      </c>
      <c r="AH7194" s="1">
        <v>1144.4366612566348</v>
      </c>
      <c r="AI7194" s="1">
        <v>0</v>
      </c>
      <c r="AJ7194" s="1">
        <v>0</v>
      </c>
      <c r="AK7194" s="1">
        <v>154.49894926964572</v>
      </c>
      <c r="AL7194" s="1">
        <v>15125.98046875</v>
      </c>
      <c r="AM7194" s="1">
        <v>10553.59765625</v>
      </c>
      <c r="AN7194" s="1">
        <v>4572.38330078125</v>
      </c>
      <c r="AO7194" t="s">
        <v>20004</v>
      </c>
    </row>
    <row r="7195" spans="1:41" x14ac:dyDescent="0.25">
      <c r="A7195" s="1">
        <v>2025</v>
      </c>
      <c r="B7195" t="s">
        <v>5701</v>
      </c>
      <c r="C7195" t="s">
        <v>7148</v>
      </c>
      <c r="D7195" t="s">
        <v>7250</v>
      </c>
      <c r="E7195" t="s">
        <v>8089</v>
      </c>
      <c r="F7195" t="s">
        <v>10152</v>
      </c>
      <c r="G7195" t="s">
        <v>12301</v>
      </c>
      <c r="H7195" t="s">
        <v>12764</v>
      </c>
      <c r="I7195" s="1">
        <v>209.87319478967908</v>
      </c>
      <c r="J7195" s="1">
        <v>0</v>
      </c>
      <c r="K7195" s="1">
        <v>102.17309659972918</v>
      </c>
      <c r="L7195" s="1">
        <v>96.841488452951907</v>
      </c>
      <c r="M7195" s="1">
        <v>0</v>
      </c>
      <c r="N7195" s="1">
        <v>174.80111257830373</v>
      </c>
      <c r="O7195" s="1">
        <v>0</v>
      </c>
      <c r="P7195" s="1">
        <v>254.84602224461025</v>
      </c>
      <c r="Q7195" s="1">
        <v>452.04303394571048</v>
      </c>
      <c r="R7195" s="1">
        <v>312.7805199771401</v>
      </c>
      <c r="S7195" s="1">
        <v>2395.5526090993367</v>
      </c>
      <c r="T7195" s="1">
        <v>435.78669803828353</v>
      </c>
      <c r="U7195" s="1">
        <v>122.32609067741292</v>
      </c>
      <c r="V7195" s="1">
        <v>713.56886228490873</v>
      </c>
      <c r="W7195" s="1">
        <v>0</v>
      </c>
      <c r="X7195" s="1">
        <v>366.97827203223881</v>
      </c>
      <c r="Y7195" s="1">
        <v>7206.7580337281834</v>
      </c>
      <c r="Z7195" s="1">
        <v>271.68056277623606</v>
      </c>
      <c r="AA7195" s="1">
        <v>1213.0670658843449</v>
      </c>
      <c r="AB7195" s="1">
        <v>0</v>
      </c>
      <c r="AC7195" s="1">
        <v>717.84987151576422</v>
      </c>
      <c r="AD7195" s="1">
        <v>709.3299264384334</v>
      </c>
      <c r="AE7195" s="1">
        <v>0</v>
      </c>
      <c r="AF7195" s="1">
        <v>587.36911206937782</v>
      </c>
      <c r="AG7195" s="1">
        <v>28889.345081649019</v>
      </c>
      <c r="AH7195" s="1">
        <v>1788.4074457037771</v>
      </c>
      <c r="AI7195" s="1">
        <v>90.72518391908126</v>
      </c>
      <c r="AJ7195" s="1">
        <v>0</v>
      </c>
      <c r="AK7195" s="1">
        <v>162.08207014757213</v>
      </c>
      <c r="AL7195" s="1">
        <v>47274.1875</v>
      </c>
      <c r="AM7195" s="1">
        <v>41223.1484375</v>
      </c>
      <c r="AN7195" s="1">
        <v>6051.03466796875</v>
      </c>
      <c r="AO7195" t="s">
        <v>20005</v>
      </c>
    </row>
    <row r="7196" spans="1:41" x14ac:dyDescent="0.25">
      <c r="A7196" s="1">
        <v>2025</v>
      </c>
      <c r="B7196" t="s">
        <v>5702</v>
      </c>
      <c r="C7196" t="s">
        <v>7148</v>
      </c>
      <c r="D7196" t="s">
        <v>7250</v>
      </c>
      <c r="E7196" t="s">
        <v>8089</v>
      </c>
      <c r="F7196" t="s">
        <v>10152</v>
      </c>
      <c r="G7196" t="s">
        <v>12301</v>
      </c>
      <c r="H7196" t="s">
        <v>12764</v>
      </c>
      <c r="I7196" s="1">
        <v>721.51807874999975</v>
      </c>
      <c r="J7196" s="1">
        <v>0</v>
      </c>
      <c r="K7196" s="1">
        <v>99.948999999999998</v>
      </c>
      <c r="L7196" s="1">
        <v>105</v>
      </c>
      <c r="M7196" s="1">
        <v>1097.5991184</v>
      </c>
      <c r="N7196" s="1">
        <v>172.586033203125</v>
      </c>
      <c r="O7196" s="1">
        <v>580</v>
      </c>
      <c r="P7196" s="1">
        <v>250</v>
      </c>
      <c r="Q7196" s="1">
        <v>452</v>
      </c>
      <c r="R7196" s="1">
        <v>474.37958451180009</v>
      </c>
      <c r="S7196" s="1">
        <v>255</v>
      </c>
      <c r="T7196" s="1">
        <v>840</v>
      </c>
      <c r="U7196" s="1">
        <v>110</v>
      </c>
      <c r="V7196" s="1">
        <v>0</v>
      </c>
      <c r="W7196" s="1">
        <v>0</v>
      </c>
      <c r="X7196" s="1">
        <v>340</v>
      </c>
      <c r="Y7196" s="1">
        <v>7047</v>
      </c>
      <c r="Z7196" s="1">
        <v>445.36926653183377</v>
      </c>
      <c r="AA7196" s="1">
        <v>5078</v>
      </c>
      <c r="AB7196" s="1">
        <v>0</v>
      </c>
      <c r="AC7196" s="1">
        <v>1179.0470499999999</v>
      </c>
      <c r="AD7196" s="1">
        <v>3014.1163113950001</v>
      </c>
      <c r="AE7196" s="1">
        <v>0</v>
      </c>
      <c r="AF7196" s="1">
        <v>2090.88</v>
      </c>
      <c r="AG7196" s="1">
        <v>28207</v>
      </c>
      <c r="AH7196" s="1">
        <v>1616</v>
      </c>
      <c r="AI7196" s="1">
        <v>180</v>
      </c>
      <c r="AJ7196" s="1">
        <v>0</v>
      </c>
      <c r="AK7196" s="1">
        <v>159</v>
      </c>
      <c r="AL7196" s="1">
        <v>54514.4453125</v>
      </c>
      <c r="AM7196" s="1">
        <v>46332.78125</v>
      </c>
      <c r="AN7196" s="1">
        <v>8181.66455078125</v>
      </c>
      <c r="AO7196" t="s">
        <v>20006</v>
      </c>
    </row>
    <row r="7197" spans="1:41" x14ac:dyDescent="0.25">
      <c r="A7197" s="1">
        <v>2025</v>
      </c>
      <c r="B7197" t="s">
        <v>5703</v>
      </c>
      <c r="C7197" t="s">
        <v>7148</v>
      </c>
      <c r="D7197" t="s">
        <v>7250</v>
      </c>
      <c r="E7197" t="s">
        <v>8089</v>
      </c>
      <c r="F7197" t="s">
        <v>10152</v>
      </c>
      <c r="G7197" t="s">
        <v>12301</v>
      </c>
      <c r="H7197" t="s">
        <v>12764</v>
      </c>
      <c r="I7197" s="1">
        <v>0</v>
      </c>
      <c r="J7197" s="1">
        <v>0</v>
      </c>
      <c r="K7197" s="1">
        <v>104.7859948080099</v>
      </c>
      <c r="L7197" s="1">
        <v>89.113342886659112</v>
      </c>
      <c r="M7197" s="1">
        <v>366.93729423918461</v>
      </c>
      <c r="N7197" s="1">
        <v>178.23402451920302</v>
      </c>
      <c r="O7197" s="1">
        <v>345.96944885408834</v>
      </c>
      <c r="P7197" s="1">
        <v>146.77491769567382</v>
      </c>
      <c r="Q7197" s="1">
        <v>244.45933578838276</v>
      </c>
      <c r="R7197" s="1">
        <v>315.16544177268236</v>
      </c>
      <c r="S7197" s="1">
        <v>1254.1979620631485</v>
      </c>
      <c r="T7197" s="1">
        <v>838.7138154038505</v>
      </c>
      <c r="U7197" s="1">
        <v>262.09806731370327</v>
      </c>
      <c r="V7197" s="1">
        <v>0</v>
      </c>
      <c r="W7197" s="1">
        <v>0</v>
      </c>
      <c r="X7197" s="1">
        <v>52.419613462740656</v>
      </c>
      <c r="Y7197" s="1"/>
      <c r="Z7197" s="1">
        <v>398.16093868544044</v>
      </c>
      <c r="AA7197" s="1">
        <v>1224.5221704896217</v>
      </c>
      <c r="AB7197" s="1">
        <v>0</v>
      </c>
      <c r="AC7197" s="1">
        <v>287.45185127330438</v>
      </c>
      <c r="AD7197" s="1">
        <v>231.77127184636711</v>
      </c>
      <c r="AE7197" s="1"/>
      <c r="AF7197" s="1">
        <v>423.76015523279546</v>
      </c>
      <c r="AG7197" s="1">
        <v>34032.909844549744</v>
      </c>
      <c r="AH7197" s="1">
        <v>1016.9405011771687</v>
      </c>
      <c r="AI7197" s="1">
        <v>0</v>
      </c>
      <c r="AJ7197" s="1">
        <v>0</v>
      </c>
      <c r="AK7197" s="1">
        <v>61.855143886033972</v>
      </c>
      <c r="AL7197" s="1">
        <v>41876.2421875</v>
      </c>
      <c r="AM7197" s="1">
        <v>37602.6484375</v>
      </c>
      <c r="AN7197" s="1">
        <v>4273.5908203125</v>
      </c>
      <c r="AO7197" t="s">
        <v>20007</v>
      </c>
    </row>
    <row r="7198" spans="1:41" x14ac:dyDescent="0.25">
      <c r="A7198" s="1">
        <v>2025</v>
      </c>
      <c r="B7198" t="s">
        <v>5704</v>
      </c>
      <c r="C7198" t="s">
        <v>7148</v>
      </c>
      <c r="D7198" t="s">
        <v>7250</v>
      </c>
      <c r="E7198" t="s">
        <v>8089</v>
      </c>
      <c r="F7198" t="s">
        <v>10152</v>
      </c>
      <c r="G7198" t="s">
        <v>12301</v>
      </c>
      <c r="H7198" t="s">
        <v>12764</v>
      </c>
      <c r="I7198" s="1">
        <v>413.09502712999614</v>
      </c>
      <c r="J7198" s="1">
        <v>118.39573349667397</v>
      </c>
      <c r="K7198" s="1">
        <v>64.914932834713682</v>
      </c>
      <c r="L7198" s="1">
        <v>23.605430121714065</v>
      </c>
      <c r="M7198" s="1">
        <v>1524.4681840479464</v>
      </c>
      <c r="N7198" s="1">
        <v>1568.1984236199278</v>
      </c>
      <c r="O7198" s="1">
        <v>71.996561871227897</v>
      </c>
      <c r="P7198" s="1">
        <v>0</v>
      </c>
      <c r="Q7198" s="1">
        <v>0</v>
      </c>
      <c r="R7198" s="1">
        <v>231.1563728956059</v>
      </c>
      <c r="S7198" s="1">
        <v>531.12217773856639</v>
      </c>
      <c r="T7198" s="1">
        <v>590.13575304285155</v>
      </c>
      <c r="U7198" s="1">
        <v>106.22443554771328</v>
      </c>
      <c r="V7198" s="1">
        <v>0</v>
      </c>
      <c r="W7198" s="1">
        <v>0</v>
      </c>
      <c r="X7198" s="1">
        <v>182.17423673938197</v>
      </c>
      <c r="Y7198" s="1">
        <v>2732.328536588403</v>
      </c>
      <c r="Z7198" s="1">
        <v>1227.5295771893748</v>
      </c>
      <c r="AA7198" s="1">
        <v>8149.8265159465891</v>
      </c>
      <c r="AB7198" s="1"/>
      <c r="AC7198" s="1">
        <v>705.15321131090343</v>
      </c>
      <c r="AD7198" s="1">
        <v>423.81861995283896</v>
      </c>
      <c r="AE7198" s="1"/>
      <c r="AF7198" s="1">
        <v>501.77206519231413</v>
      </c>
      <c r="AG7198" s="1">
        <v>8813.4132646912167</v>
      </c>
      <c r="AH7198" s="1">
        <v>94.421720486856259</v>
      </c>
      <c r="AI7198" s="1">
        <v>0</v>
      </c>
      <c r="AJ7198" s="1">
        <v>944.21720486856259</v>
      </c>
      <c r="AK7198" s="1">
        <v>69.636018859056492</v>
      </c>
      <c r="AL7198" s="1">
        <v>29087.603515625</v>
      </c>
      <c r="AM7198" s="1">
        <v>25534.916015625</v>
      </c>
      <c r="AN7198" s="1">
        <v>3552.68798828125</v>
      </c>
      <c r="AO7198" t="s">
        <v>20008</v>
      </c>
    </row>
    <row r="7199" spans="1:41" x14ac:dyDescent="0.25">
      <c r="A7199" s="1">
        <v>2025</v>
      </c>
      <c r="B7199" t="s">
        <v>5705</v>
      </c>
      <c r="C7199" t="s">
        <v>7148</v>
      </c>
      <c r="D7199" t="s">
        <v>7250</v>
      </c>
      <c r="E7199" t="s">
        <v>8089</v>
      </c>
      <c r="F7199" t="s">
        <v>10152</v>
      </c>
      <c r="G7199" t="s">
        <v>12301</v>
      </c>
      <c r="H7199" t="s">
        <v>12764</v>
      </c>
      <c r="I7199" s="1">
        <v>269.50736224169668</v>
      </c>
      <c r="J7199" s="1">
        <v>0</v>
      </c>
      <c r="K7199" s="1">
        <v>142.24598579116747</v>
      </c>
      <c r="L7199" s="1">
        <v>97.022650407010801</v>
      </c>
      <c r="M7199" s="1">
        <v>215.60588979335733</v>
      </c>
      <c r="N7199" s="1">
        <v>180.73918332542456</v>
      </c>
      <c r="O7199" s="1">
        <v>355.74971815903956</v>
      </c>
      <c r="P7199" s="1">
        <v>97.022650407010801</v>
      </c>
      <c r="Q7199" s="1">
        <v>245.25784009568528</v>
      </c>
      <c r="R7199" s="1">
        <v>174.76886747732405</v>
      </c>
      <c r="S7199" s="1">
        <v>107.80294489667867</v>
      </c>
      <c r="T7199" s="1">
        <v>862.42355917342934</v>
      </c>
      <c r="U7199" s="1">
        <v>307.23839295553421</v>
      </c>
      <c r="V7199" s="1">
        <v>0</v>
      </c>
      <c r="W7199" s="1">
        <v>0</v>
      </c>
      <c r="X7199" s="1">
        <v>161.70441734501799</v>
      </c>
      <c r="Y7199" s="1"/>
      <c r="Z7199" s="1">
        <v>397.39340563343347</v>
      </c>
      <c r="AA7199" s="1">
        <v>1043.5325065998495</v>
      </c>
      <c r="AB7199" s="1">
        <v>0</v>
      </c>
      <c r="AC7199" s="1">
        <v>741.23191973236283</v>
      </c>
      <c r="AD7199" s="1">
        <v>145.53397561051619</v>
      </c>
      <c r="AE7199" s="1"/>
      <c r="AF7199" s="1">
        <v>769.06620889290559</v>
      </c>
      <c r="AG7199" s="1">
        <v>1137.3210686599598</v>
      </c>
      <c r="AH7199" s="1">
        <v>2177.619486912909</v>
      </c>
      <c r="AI7199" s="1">
        <v>0</v>
      </c>
      <c r="AJ7199" s="1">
        <v>0</v>
      </c>
      <c r="AK7199" s="1">
        <v>63.603737489040412</v>
      </c>
      <c r="AL7199" s="1">
        <v>9692.3916015625</v>
      </c>
      <c r="AM7199" s="1">
        <v>5460.1025390625</v>
      </c>
      <c r="AN7199" s="1">
        <v>4232.28955078125</v>
      </c>
      <c r="AO7199" t="s">
        <v>20009</v>
      </c>
    </row>
    <row r="7200" spans="1:41" x14ac:dyDescent="0.25">
      <c r="A7200" s="1">
        <v>2025</v>
      </c>
      <c r="B7200" t="s">
        <v>5705</v>
      </c>
      <c r="C7200" t="s">
        <v>7148</v>
      </c>
      <c r="D7200" t="s">
        <v>7250</v>
      </c>
      <c r="E7200" t="s">
        <v>8089</v>
      </c>
      <c r="F7200" t="s">
        <v>10152</v>
      </c>
      <c r="G7200" t="s">
        <v>12302</v>
      </c>
      <c r="H7200" t="s">
        <v>12764</v>
      </c>
      <c r="I7200" s="1">
        <v>287.17141691232001</v>
      </c>
      <c r="J7200" s="1">
        <v>0</v>
      </c>
      <c r="K7200" s="1">
        <v>147</v>
      </c>
      <c r="L7200" s="1">
        <v>103.5540785209823</v>
      </c>
      <c r="M7200" s="1">
        <v>225.23248385279999</v>
      </c>
      <c r="N7200" s="1">
        <v>190.29404597553409</v>
      </c>
      <c r="O7200" s="1">
        <v>371.63359835711998</v>
      </c>
      <c r="P7200" s="1">
        <v>101.95227</v>
      </c>
      <c r="Q7200" s="1">
        <v>258.9837383746929</v>
      </c>
      <c r="R7200" s="1">
        <v>182.27926293479911</v>
      </c>
      <c r="S7200" s="1">
        <v>110.8605041173077</v>
      </c>
      <c r="T7200" s="1">
        <v>917.44079999999997</v>
      </c>
      <c r="U7200" s="1">
        <v>304.03093224267752</v>
      </c>
      <c r="V7200" s="1">
        <v>0</v>
      </c>
      <c r="W7200" s="1">
        <v>0</v>
      </c>
      <c r="X7200" s="1">
        <v>173.7</v>
      </c>
      <c r="Y7200" s="1"/>
      <c r="Z7200" s="1">
        <v>418.40179650377439</v>
      </c>
      <c r="AA7200" s="1">
        <v>1204</v>
      </c>
      <c r="AB7200" s="1">
        <v>0</v>
      </c>
      <c r="AC7200" s="1">
        <v>774.32760999999982</v>
      </c>
      <c r="AD7200" s="1">
        <v>153.33181480912381</v>
      </c>
      <c r="AE7200" s="1">
        <v>0</v>
      </c>
      <c r="AF7200" s="1">
        <v>820.83866240965301</v>
      </c>
      <c r="AG7200" s="1">
        <v>1253</v>
      </c>
      <c r="AH7200" s="1">
        <v>2360.14381959717</v>
      </c>
      <c r="AI7200" s="1">
        <v>0</v>
      </c>
      <c r="AJ7200" s="1">
        <v>0</v>
      </c>
      <c r="AK7200" s="1">
        <v>66</v>
      </c>
      <c r="AL7200" s="1">
        <v>10424.177734375</v>
      </c>
      <c r="AM7200" s="1">
        <v>5898.833984375</v>
      </c>
      <c r="AN7200" s="1">
        <v>4525.34326171875</v>
      </c>
      <c r="AO7200" t="s">
        <v>20010</v>
      </c>
    </row>
    <row r="7201" spans="1:41" x14ac:dyDescent="0.25">
      <c r="A7201" s="1">
        <v>2025</v>
      </c>
      <c r="B7201" t="s">
        <v>5706</v>
      </c>
      <c r="C7201" t="s">
        <v>7148</v>
      </c>
      <c r="D7201" t="s">
        <v>7250</v>
      </c>
      <c r="E7201" t="s">
        <v>8089</v>
      </c>
      <c r="F7201" t="s">
        <v>10152</v>
      </c>
      <c r="G7201" t="s">
        <v>12302</v>
      </c>
      <c r="H7201" t="s">
        <v>12764</v>
      </c>
      <c r="I7201" s="1">
        <v>210</v>
      </c>
      <c r="J7201" s="1">
        <v>0</v>
      </c>
      <c r="K7201" s="1">
        <v>107.8385912276902</v>
      </c>
      <c r="L7201" s="1">
        <v>105.0625556355816</v>
      </c>
      <c r="M7201" s="1">
        <v>0</v>
      </c>
      <c r="N7201" s="1">
        <v>185.41827861992189</v>
      </c>
      <c r="O7201" s="1">
        <v>0</v>
      </c>
      <c r="P7201" s="1">
        <v>267.43843388024987</v>
      </c>
      <c r="Q7201" s="1">
        <v>483.0400535198491</v>
      </c>
      <c r="R7201" s="1">
        <v>331.7225160920093</v>
      </c>
      <c r="S7201" s="1">
        <v>2538.6213408876301</v>
      </c>
      <c r="T7201" s="1">
        <v>472.86068846066848</v>
      </c>
      <c r="U7201" s="1">
        <v>124.8724812</v>
      </c>
      <c r="V7201" s="1">
        <v>758</v>
      </c>
      <c r="W7201" s="1">
        <v>0</v>
      </c>
      <c r="X7201" s="1">
        <v>390.05761247999999</v>
      </c>
      <c r="Y7201" s="1">
        <v>7833.0583441991967</v>
      </c>
      <c r="Z7201" s="1">
        <v>288.1335444547916</v>
      </c>
      <c r="AA7201" s="1">
        <v>1347</v>
      </c>
      <c r="AB7201" s="1">
        <v>0</v>
      </c>
      <c r="AC7201" s="1">
        <v>762.03224063999994</v>
      </c>
      <c r="AD7201" s="1">
        <v>757.96935225242589</v>
      </c>
      <c r="AE7201" s="1"/>
      <c r="AF7201" s="1">
        <v>637.42224078167908</v>
      </c>
      <c r="AG7201" s="1">
        <v>31290</v>
      </c>
      <c r="AH7201" s="1">
        <v>1964.642696098668</v>
      </c>
      <c r="AI7201" s="1">
        <v>96.336462240000003</v>
      </c>
      <c r="AJ7201" s="1">
        <v>0</v>
      </c>
      <c r="AK7201" s="1">
        <v>172</v>
      </c>
      <c r="AL7201" s="1">
        <v>51123.52734375</v>
      </c>
      <c r="AM7201" s="1">
        <v>44623.19921875</v>
      </c>
      <c r="AN7201" s="1">
        <v>6500.32666015625</v>
      </c>
      <c r="AO7201" t="s">
        <v>20011</v>
      </c>
    </row>
    <row r="7202" spans="1:41" x14ac:dyDescent="0.25">
      <c r="A7202" s="1">
        <v>2025</v>
      </c>
      <c r="B7202" t="s">
        <v>5707</v>
      </c>
      <c r="C7202" t="s">
        <v>7148</v>
      </c>
      <c r="D7202" t="s">
        <v>7250</v>
      </c>
      <c r="E7202" t="s">
        <v>8089</v>
      </c>
      <c r="F7202" t="s">
        <v>10152</v>
      </c>
      <c r="G7202" t="s">
        <v>12302</v>
      </c>
      <c r="H7202" t="s">
        <v>12764</v>
      </c>
      <c r="I7202" s="1">
        <v>690</v>
      </c>
      <c r="J7202" s="1">
        <v>0</v>
      </c>
      <c r="K7202" s="1">
        <v>105.7325326383943</v>
      </c>
      <c r="L7202" s="1">
        <v>111.19756672752</v>
      </c>
      <c r="M7202" s="1">
        <v>1164.780965239027</v>
      </c>
      <c r="N7202" s="1">
        <v>180.2833702839844</v>
      </c>
      <c r="O7202" s="1">
        <v>615.50063999999998</v>
      </c>
      <c r="P7202" s="1">
        <v>261.41959374999988</v>
      </c>
      <c r="Q7202" s="1">
        <v>483</v>
      </c>
      <c r="R7202" s="1">
        <v>502.3606755291255</v>
      </c>
      <c r="S7202" s="1">
        <v>266.90551649999998</v>
      </c>
      <c r="T7202" s="1">
        <v>896.90292529398778</v>
      </c>
      <c r="U7202" s="1">
        <v>113.33311</v>
      </c>
      <c r="V7202" s="1">
        <v>0</v>
      </c>
      <c r="W7202" s="1">
        <v>0</v>
      </c>
      <c r="X7202" s="1">
        <v>357.42448727999988</v>
      </c>
      <c r="Y7202" s="1">
        <v>7408.9407946157226</v>
      </c>
      <c r="Z7202" s="1">
        <v>465.25011590941079</v>
      </c>
      <c r="AA7202" s="1">
        <v>5506</v>
      </c>
      <c r="AB7202" s="1">
        <v>0</v>
      </c>
      <c r="AC7202" s="1">
        <v>1232.9040032925429</v>
      </c>
      <c r="AD7202" s="1">
        <v>3148.6635217581529</v>
      </c>
      <c r="AE7202" s="1">
        <v>0</v>
      </c>
      <c r="AF7202" s="1">
        <v>2214.2930316117809</v>
      </c>
      <c r="AG7202" s="1">
        <v>30532</v>
      </c>
      <c r="AH7202" s="1">
        <v>1749.21037056</v>
      </c>
      <c r="AI7202" s="1">
        <v>191.01743999999999</v>
      </c>
      <c r="AJ7202" s="1">
        <v>0</v>
      </c>
      <c r="AK7202" s="1">
        <v>169</v>
      </c>
      <c r="AL7202" s="1">
        <v>58366.1171875</v>
      </c>
      <c r="AM7202" s="1">
        <v>49700.984375</v>
      </c>
      <c r="AN7202" s="1">
        <v>8665.138671875</v>
      </c>
      <c r="AO7202" t="s">
        <v>20012</v>
      </c>
    </row>
    <row r="7203" spans="1:41" x14ac:dyDescent="0.25">
      <c r="A7203" s="1">
        <v>2025</v>
      </c>
      <c r="B7203" t="s">
        <v>5708</v>
      </c>
      <c r="C7203" t="s">
        <v>7148</v>
      </c>
      <c r="D7203" t="s">
        <v>7250</v>
      </c>
      <c r="E7203" t="s">
        <v>8089</v>
      </c>
      <c r="F7203" t="s">
        <v>10152</v>
      </c>
      <c r="G7203" t="s">
        <v>12302</v>
      </c>
      <c r="H7203" t="s">
        <v>12764</v>
      </c>
      <c r="I7203" s="1">
        <v>285.84749384855883</v>
      </c>
      <c r="J7203" s="1">
        <v>299.06605700082832</v>
      </c>
      <c r="K7203" s="1">
        <v>62.814067819267173</v>
      </c>
      <c r="L7203" s="1">
        <v>77.300227661624504</v>
      </c>
      <c r="M7203" s="1">
        <v>292.91484525056637</v>
      </c>
      <c r="N7203" s="1">
        <v>1162</v>
      </c>
      <c r="O7203" s="1">
        <v>71.494052052168541</v>
      </c>
      <c r="P7203" s="1">
        <v>0</v>
      </c>
      <c r="Q7203" s="1">
        <v>0</v>
      </c>
      <c r="R7203" s="1">
        <v>230.3720942668044</v>
      </c>
      <c r="S7203" s="1">
        <v>516.47148056605681</v>
      </c>
      <c r="T7203" s="1">
        <v>536.0676760535049</v>
      </c>
      <c r="U7203" s="1">
        <v>509.94457532191763</v>
      </c>
      <c r="V7203" s="1">
        <v>0</v>
      </c>
      <c r="W7203" s="1"/>
      <c r="X7203" s="1">
        <v>1459.367909066541</v>
      </c>
      <c r="Y7203" s="1">
        <v>2956.3784000000001</v>
      </c>
      <c r="Z7203" s="1">
        <v>1262.4319256800741</v>
      </c>
      <c r="AA7203" s="1">
        <v>1050.294465598201</v>
      </c>
      <c r="AB7203" s="1">
        <v>129</v>
      </c>
      <c r="AC7203" s="1">
        <v>660.94753999999989</v>
      </c>
      <c r="AD7203" s="1">
        <v>157.3857776646708</v>
      </c>
      <c r="AE7203" s="1"/>
      <c r="AF7203" s="1">
        <v>514.49793014529916</v>
      </c>
      <c r="AG7203" s="1">
        <v>2005</v>
      </c>
      <c r="AH7203" s="1">
        <v>1221.714842505746</v>
      </c>
      <c r="AI7203" s="1">
        <v>0</v>
      </c>
      <c r="AJ7203" s="1">
        <v>0</v>
      </c>
      <c r="AK7203" s="1">
        <v>158.1740164353059</v>
      </c>
      <c r="AL7203" s="1">
        <v>15619.4853515625</v>
      </c>
      <c r="AM7203" s="1">
        <v>11014.0810546875</v>
      </c>
      <c r="AN7203" s="1">
        <v>4605.404296875</v>
      </c>
      <c r="AO7203" t="s">
        <v>20013</v>
      </c>
    </row>
    <row r="7204" spans="1:41" x14ac:dyDescent="0.25">
      <c r="A7204" s="1">
        <v>2025</v>
      </c>
      <c r="B7204" t="s">
        <v>5709</v>
      </c>
      <c r="C7204" t="s">
        <v>7148</v>
      </c>
      <c r="D7204" t="s">
        <v>7250</v>
      </c>
      <c r="E7204" t="s">
        <v>8089</v>
      </c>
      <c r="F7204" t="s">
        <v>10152</v>
      </c>
      <c r="G7204" t="s">
        <v>12302</v>
      </c>
      <c r="H7204" t="s">
        <v>12764</v>
      </c>
      <c r="I7204" s="1">
        <v>426.648046998165</v>
      </c>
      <c r="J7204" s="1">
        <v>120</v>
      </c>
      <c r="K7204" s="1">
        <v>69.408148824583236</v>
      </c>
      <c r="L7204" s="1">
        <v>24.623999999999999</v>
      </c>
      <c r="M7204" s="1">
        <v>1582.240624999999</v>
      </c>
      <c r="N7204" s="1">
        <v>1619.648629980954</v>
      </c>
      <c r="O7204" s="1">
        <v>73.681810868068624</v>
      </c>
      <c r="P7204" s="1">
        <v>0</v>
      </c>
      <c r="Q7204" s="1">
        <v>0</v>
      </c>
      <c r="R7204" s="1">
        <v>246.1765459815723</v>
      </c>
      <c r="S7204" s="1">
        <v>543.60632602021565</v>
      </c>
      <c r="T7204" s="1">
        <v>571.69498769711754</v>
      </c>
      <c r="U7204" s="1">
        <v>108.6339144877681</v>
      </c>
      <c r="V7204" s="1">
        <v>0</v>
      </c>
      <c r="W7204" s="1">
        <v>0</v>
      </c>
      <c r="X7204" s="1">
        <v>184.46185932566939</v>
      </c>
      <c r="Y7204" s="1">
        <v>2876.0634</v>
      </c>
      <c r="Z7204" s="1">
        <v>1218.700825161874</v>
      </c>
      <c r="AA7204" s="1">
        <v>8441.026540495388</v>
      </c>
      <c r="AB7204" s="1">
        <v>73</v>
      </c>
      <c r="AC7204" s="1">
        <v>717.78062</v>
      </c>
      <c r="AD7204" s="1">
        <v>431.44703242039571</v>
      </c>
      <c r="AE7204" s="1">
        <v>0</v>
      </c>
      <c r="AF7204" s="1">
        <v>518.23444387571453</v>
      </c>
      <c r="AG7204" s="1">
        <v>9698.6039129613473</v>
      </c>
      <c r="AH7204" s="1">
        <v>99.936274116970026</v>
      </c>
      <c r="AI7204" s="1">
        <v>0</v>
      </c>
      <c r="AJ7204" s="1">
        <v>978.7323100761547</v>
      </c>
      <c r="AK7204" s="1">
        <v>80.410943842170184</v>
      </c>
      <c r="AL7204" s="1">
        <v>30704.76171875</v>
      </c>
      <c r="AM7204" s="1">
        <v>26994.873046875</v>
      </c>
      <c r="AN7204" s="1">
        <v>3709.88818359375</v>
      </c>
      <c r="AO7204" t="s">
        <v>20014</v>
      </c>
    </row>
    <row r="7205" spans="1:41" x14ac:dyDescent="0.25">
      <c r="A7205" s="1">
        <v>2025</v>
      </c>
      <c r="B7205" t="s">
        <v>5710</v>
      </c>
      <c r="C7205" t="s">
        <v>7148</v>
      </c>
      <c r="D7205" t="s">
        <v>7250</v>
      </c>
      <c r="E7205" t="s">
        <v>8089</v>
      </c>
      <c r="F7205" t="s">
        <v>10152</v>
      </c>
      <c r="G7205" t="s">
        <v>12302</v>
      </c>
      <c r="H7205" t="s">
        <v>12764</v>
      </c>
      <c r="I7205" s="1">
        <v>0</v>
      </c>
      <c r="J7205" s="1">
        <v>0</v>
      </c>
      <c r="K7205" s="1">
        <v>109.03282634102371</v>
      </c>
      <c r="L7205" s="1">
        <v>95.883406037946585</v>
      </c>
      <c r="M7205" s="1">
        <v>386.42828112000001</v>
      </c>
      <c r="N7205" s="1">
        <v>187.70149856699999</v>
      </c>
      <c r="O7205" s="1">
        <v>364.34666505600001</v>
      </c>
      <c r="P7205" s="1">
        <v>153.81509417135379</v>
      </c>
      <c r="Q7205" s="1">
        <v>257.4445345717977</v>
      </c>
      <c r="R7205" s="1">
        <v>331.90640974546511</v>
      </c>
      <c r="S7205" s="1">
        <v>1320.818489352979</v>
      </c>
      <c r="T7205" s="1">
        <v>898.41631629324809</v>
      </c>
      <c r="U7205" s="1">
        <v>265.35402255000002</v>
      </c>
      <c r="V7205" s="1">
        <v>0</v>
      </c>
      <c r="W7205" s="1">
        <v>0</v>
      </c>
      <c r="X7205" s="1">
        <v>57</v>
      </c>
      <c r="Y7205" s="1"/>
      <c r="Z7205" s="1">
        <v>420.13264148689518</v>
      </c>
      <c r="AA7205" s="1">
        <v>1373</v>
      </c>
      <c r="AB7205" s="1">
        <v>0</v>
      </c>
      <c r="AC7205" s="1">
        <v>305.70033999999998</v>
      </c>
      <c r="AD7205" s="1">
        <v>234.6584709002947</v>
      </c>
      <c r="AE7205" s="1">
        <v>0</v>
      </c>
      <c r="AF7205" s="1">
        <v>455.19484986650872</v>
      </c>
      <c r="AG7205" s="1">
        <v>36557</v>
      </c>
      <c r="AH7205" s="1">
        <v>1143.7635701616589</v>
      </c>
      <c r="AI7205" s="1">
        <v>0</v>
      </c>
      <c r="AJ7205" s="1">
        <v>0</v>
      </c>
      <c r="AK7205" s="1">
        <v>65</v>
      </c>
      <c r="AL7205" s="1">
        <v>44982.59765625</v>
      </c>
      <c r="AM7205" s="1">
        <v>40403.1328125</v>
      </c>
      <c r="AN7205" s="1">
        <v>4579.46435546875</v>
      </c>
      <c r="AO7205" t="s">
        <v>20015</v>
      </c>
    </row>
    <row r="7206" spans="1:41" x14ac:dyDescent="0.25">
      <c r="A7206" s="1">
        <v>2025</v>
      </c>
      <c r="B7206" t="s">
        <v>5711</v>
      </c>
      <c r="C7206" t="s">
        <v>7148</v>
      </c>
      <c r="D7206" t="s">
        <v>7250</v>
      </c>
      <c r="E7206" t="s">
        <v>8089</v>
      </c>
      <c r="F7206" t="s">
        <v>10152</v>
      </c>
      <c r="G7206" t="s">
        <v>12302</v>
      </c>
      <c r="H7206" t="s">
        <v>12764</v>
      </c>
      <c r="I7206" s="1">
        <v>410.08078335079301</v>
      </c>
      <c r="J7206" s="1">
        <v>3214.3373543661392</v>
      </c>
      <c r="K7206" s="1">
        <v>152.77431216629131</v>
      </c>
      <c r="L7206" s="1">
        <v>310.39450000000011</v>
      </c>
      <c r="M7206" s="1">
        <v>0</v>
      </c>
      <c r="N7206" s="1">
        <v>101.08881668042901</v>
      </c>
      <c r="O7206" s="1">
        <v>378.32336747421323</v>
      </c>
      <c r="P7206" s="1">
        <v>45.00975632885477</v>
      </c>
      <c r="Q7206" s="1">
        <v>0</v>
      </c>
      <c r="R7206" s="1">
        <v>229.2144308226373</v>
      </c>
      <c r="S7206" s="1">
        <v>115</v>
      </c>
      <c r="T7206" s="1">
        <v>585.82969050113275</v>
      </c>
      <c r="U7206" s="1">
        <v>502.40844859302229</v>
      </c>
      <c r="V7206" s="1">
        <v>0</v>
      </c>
      <c r="W7206" s="1"/>
      <c r="X7206" s="1">
        <v>449.08611587702529</v>
      </c>
      <c r="Y7206" s="1">
        <v>0</v>
      </c>
      <c r="Z7206" s="1">
        <v>1380</v>
      </c>
      <c r="AA7206" s="1">
        <v>1204</v>
      </c>
      <c r="AB7206" s="1">
        <v>128.607</v>
      </c>
      <c r="AC7206" s="1">
        <v>673.56150000000002</v>
      </c>
      <c r="AD7206" s="1">
        <v>154.14895192704969</v>
      </c>
      <c r="AE7206" s="1">
        <v>0</v>
      </c>
      <c r="AF7206" s="1">
        <v>1948.703882482969</v>
      </c>
      <c r="AG7206" s="1">
        <v>1959</v>
      </c>
      <c r="AH7206" s="1">
        <v>1218</v>
      </c>
      <c r="AI7206" s="1">
        <v>0</v>
      </c>
      <c r="AJ7206" s="1">
        <v>0</v>
      </c>
      <c r="AK7206" s="1">
        <v>67.772454391307519</v>
      </c>
      <c r="AL7206" s="1">
        <v>15227.341796875</v>
      </c>
      <c r="AM7206" s="1">
        <v>11977.7998046875</v>
      </c>
      <c r="AN7206" s="1">
        <v>3249.5419921875</v>
      </c>
      <c r="AO7206" t="s">
        <v>20016</v>
      </c>
    </row>
    <row r="7207" spans="1:41" x14ac:dyDescent="0.25">
      <c r="A7207" s="1">
        <v>2025</v>
      </c>
      <c r="B7207" t="s">
        <v>5712</v>
      </c>
      <c r="C7207" t="s">
        <v>7148</v>
      </c>
      <c r="D7207" t="s">
        <v>7250</v>
      </c>
      <c r="E7207" t="s">
        <v>8089</v>
      </c>
      <c r="F7207" t="s">
        <v>10153</v>
      </c>
      <c r="G7207" t="s">
        <v>12303</v>
      </c>
      <c r="H7207" t="s">
        <v>12764</v>
      </c>
      <c r="I7207" s="1">
        <v>700.32603586221512</v>
      </c>
      <c r="J7207" s="1">
        <v>115.50766665741828</v>
      </c>
      <c r="K7207" s="1">
        <v>22.806641553987664</v>
      </c>
      <c r="L7207" s="1">
        <v>744.35851117091727</v>
      </c>
      <c r="M7207" s="1">
        <v>0</v>
      </c>
      <c r="N7207" s="1">
        <v>386.05577566131535</v>
      </c>
      <c r="O7207" s="1">
        <v>117.0875938071853</v>
      </c>
      <c r="P7207" s="1">
        <v>725.99172700584222</v>
      </c>
      <c r="Q7207" s="1">
        <v>45.556485899971285</v>
      </c>
      <c r="R7207" s="1">
        <v>0</v>
      </c>
      <c r="S7207" s="1">
        <v>0</v>
      </c>
      <c r="T7207" s="1">
        <v>3407.2748750781425</v>
      </c>
      <c r="U7207" s="1">
        <v>0</v>
      </c>
      <c r="V7207" s="1">
        <v>0</v>
      </c>
      <c r="W7207" s="1">
        <v>261.04967504444846</v>
      </c>
      <c r="X7207" s="1">
        <v>733.87458847836922</v>
      </c>
      <c r="Y7207" s="1">
        <v>1050.4890537933227</v>
      </c>
      <c r="Z7207" s="1">
        <v>129.54954266501133</v>
      </c>
      <c r="AA7207" s="1">
        <v>3507.9205329266047</v>
      </c>
      <c r="AB7207" s="1">
        <v>153.06527131120271</v>
      </c>
      <c r="AC7207" s="1">
        <v>1920.2036818241204</v>
      </c>
      <c r="AD7207" s="1">
        <v>682.34599520732741</v>
      </c>
      <c r="AE7207" s="1">
        <v>1232.1387403257579</v>
      </c>
      <c r="AF7207" s="1">
        <v>3735.4006875095138</v>
      </c>
      <c r="AG7207" s="1">
        <v>0</v>
      </c>
      <c r="AH7207" s="1">
        <v>807.26204732620613</v>
      </c>
      <c r="AI7207" s="1">
        <v>122.66189550281314</v>
      </c>
      <c r="AJ7207" s="1">
        <v>1481.3154393204729</v>
      </c>
      <c r="AK7207" s="1">
        <v>728.63262713209508</v>
      </c>
      <c r="AL7207" s="1">
        <v>22810.876953125</v>
      </c>
      <c r="AM7207" s="1">
        <v>15774.8134765625</v>
      </c>
      <c r="AN7207" s="1">
        <v>7036.06201171875</v>
      </c>
      <c r="AO7207" t="s">
        <v>20017</v>
      </c>
    </row>
    <row r="7208" spans="1:41" x14ac:dyDescent="0.25">
      <c r="A7208" s="1">
        <v>2025</v>
      </c>
      <c r="B7208" t="s">
        <v>5713</v>
      </c>
      <c r="C7208" t="s">
        <v>7148</v>
      </c>
      <c r="D7208" t="s">
        <v>7250</v>
      </c>
      <c r="E7208" t="s">
        <v>8089</v>
      </c>
      <c r="F7208" t="s">
        <v>10153</v>
      </c>
      <c r="G7208" t="s">
        <v>12303</v>
      </c>
      <c r="H7208" t="s">
        <v>12764</v>
      </c>
      <c r="I7208" s="1">
        <v>576.49099152736915</v>
      </c>
      <c r="J7208" s="1">
        <v>1019.9456003945762</v>
      </c>
      <c r="K7208" s="1">
        <v>24.401089852918069</v>
      </c>
      <c r="L7208" s="1">
        <v>742.78646985257183</v>
      </c>
      <c r="M7208" s="1">
        <v>388.02278275880616</v>
      </c>
      <c r="N7208" s="1">
        <v>2378.5630287636495</v>
      </c>
      <c r="O7208" s="1">
        <v>124.16729048281798</v>
      </c>
      <c r="P7208" s="1">
        <v>1049.2989695920187</v>
      </c>
      <c r="Q7208" s="1">
        <v>53.20529746229959</v>
      </c>
      <c r="R7208" s="1">
        <v>617.86900653408691</v>
      </c>
      <c r="S7208" s="1">
        <v>665.18191330081061</v>
      </c>
      <c r="T7208" s="1">
        <v>1164.0683482764184</v>
      </c>
      <c r="U7208" s="1">
        <v>0</v>
      </c>
      <c r="V7208" s="1">
        <v>0</v>
      </c>
      <c r="W7208" s="1">
        <v>166.29547832520265</v>
      </c>
      <c r="X7208" s="1">
        <v>0</v>
      </c>
      <c r="Y7208" s="1">
        <v>0</v>
      </c>
      <c r="Z7208" s="1">
        <v>319.2873183843891</v>
      </c>
      <c r="AA7208" s="1">
        <v>2967.8199698437834</v>
      </c>
      <c r="AB7208" s="1">
        <v>0</v>
      </c>
      <c r="AC7208" s="1">
        <v>68.233329634431527</v>
      </c>
      <c r="AD7208" s="1">
        <v>270.06886875427341</v>
      </c>
      <c r="AE7208" s="1">
        <v>7614.1156342499453</v>
      </c>
      <c r="AF7208" s="1">
        <v>1334.6209908467463</v>
      </c>
      <c r="AG7208" s="1">
        <v>0</v>
      </c>
      <c r="AH7208" s="1">
        <v>1840.3366267989093</v>
      </c>
      <c r="AI7208" s="1">
        <v>129.71047309365807</v>
      </c>
      <c r="AJ7208" s="1">
        <v>1067.616970847801</v>
      </c>
      <c r="AK7208" s="1">
        <v>493.34325236476786</v>
      </c>
      <c r="AL7208" s="1">
        <v>25075.451171875</v>
      </c>
      <c r="AM7208" s="1">
        <v>19809.853515625</v>
      </c>
      <c r="AN7208" s="1">
        <v>5265.595703125</v>
      </c>
      <c r="AO7208" t="s">
        <v>20018</v>
      </c>
    </row>
    <row r="7209" spans="1:41" x14ac:dyDescent="0.25">
      <c r="A7209" s="1">
        <v>2025</v>
      </c>
      <c r="B7209" t="s">
        <v>5714</v>
      </c>
      <c r="C7209" t="s">
        <v>7148</v>
      </c>
      <c r="D7209" t="s">
        <v>7250</v>
      </c>
      <c r="E7209" t="s">
        <v>8089</v>
      </c>
      <c r="F7209" t="s">
        <v>10153</v>
      </c>
      <c r="G7209" t="s">
        <v>12303</v>
      </c>
      <c r="H7209" t="s">
        <v>12764</v>
      </c>
      <c r="I7209" s="1">
        <v>747.54833191752346</v>
      </c>
      <c r="J7209" s="1">
        <v>921.42127802761286</v>
      </c>
      <c r="K7209" s="1">
        <v>22.175681471637009</v>
      </c>
      <c r="L7209" s="1">
        <v>790.02266895829177</v>
      </c>
      <c r="M7209" s="1">
        <v>356.78443114245437</v>
      </c>
      <c r="N7209" s="1">
        <v>378.62092948185244</v>
      </c>
      <c r="O7209" s="1">
        <v>102.46308588844131</v>
      </c>
      <c r="P7209" s="1">
        <v>2274.6281715442688</v>
      </c>
      <c r="Q7209" s="1">
        <v>46.467425699265824</v>
      </c>
      <c r="R7209" s="1">
        <v>70.428953634594905</v>
      </c>
      <c r="S7209" s="1">
        <v>0</v>
      </c>
      <c r="T7209" s="1">
        <v>579.01016253975456</v>
      </c>
      <c r="U7209" s="1">
        <v>50.969204448922056</v>
      </c>
      <c r="V7209" s="1">
        <v>0</v>
      </c>
      <c r="W7209" s="1">
        <v>627.84263502116005</v>
      </c>
      <c r="X7209" s="1">
        <v>0</v>
      </c>
      <c r="Y7209" s="1">
        <v>8603.2675904861771</v>
      </c>
      <c r="Z7209" s="1">
        <v>7.1845399694898209</v>
      </c>
      <c r="AA7209" s="1">
        <v>3477.1191275054625</v>
      </c>
      <c r="AB7209" s="1">
        <v>169.21775877042123</v>
      </c>
      <c r="AC7209" s="1">
        <v>2093.136677750636</v>
      </c>
      <c r="AD7209" s="1">
        <v>623.72594645417075</v>
      </c>
      <c r="AE7209" s="1">
        <v>2214.8135776723043</v>
      </c>
      <c r="AF7209" s="1">
        <v>3639.9351541970987</v>
      </c>
      <c r="AG7209" s="1">
        <v>0</v>
      </c>
      <c r="AH7209" s="1">
        <v>803.73740659254656</v>
      </c>
      <c r="AI7209" s="1">
        <v>700.31686912818907</v>
      </c>
      <c r="AJ7209" s="1">
        <v>2052.0201711136019</v>
      </c>
      <c r="AK7209" s="1">
        <v>952.10473910586393</v>
      </c>
      <c r="AL7209" s="1">
        <v>32304.962890625</v>
      </c>
      <c r="AM7209" s="1">
        <v>27367.583984375</v>
      </c>
      <c r="AN7209" s="1">
        <v>4937.37890625</v>
      </c>
      <c r="AO7209" t="s">
        <v>20019</v>
      </c>
    </row>
    <row r="7210" spans="1:41" x14ac:dyDescent="0.25">
      <c r="A7210" s="1">
        <v>2025</v>
      </c>
      <c r="B7210" t="s">
        <v>5715</v>
      </c>
      <c r="C7210" t="s">
        <v>7148</v>
      </c>
      <c r="D7210" t="s">
        <v>7250</v>
      </c>
      <c r="E7210" t="s">
        <v>8089</v>
      </c>
      <c r="F7210" t="s">
        <v>10153</v>
      </c>
      <c r="G7210" t="s">
        <v>12303</v>
      </c>
      <c r="H7210" t="s">
        <v>12764</v>
      </c>
      <c r="I7210" s="1">
        <v>0</v>
      </c>
      <c r="J7210" s="1">
        <v>920.40282260938625</v>
      </c>
      <c r="K7210" s="1">
        <v>21.78</v>
      </c>
      <c r="L7210" s="1">
        <v>775</v>
      </c>
      <c r="M7210" s="1">
        <v>350</v>
      </c>
      <c r="N7210" s="1">
        <v>841.79777539062502</v>
      </c>
      <c r="O7210" s="1">
        <v>104.67319999999999</v>
      </c>
      <c r="P7210" s="1">
        <v>3290</v>
      </c>
      <c r="Q7210" s="1">
        <v>47</v>
      </c>
      <c r="R7210" s="1">
        <v>195.86377479999999</v>
      </c>
      <c r="S7210" s="1">
        <v>328</v>
      </c>
      <c r="T7210" s="1">
        <v>0</v>
      </c>
      <c r="U7210" s="1">
        <v>50</v>
      </c>
      <c r="V7210" s="1">
        <v>100</v>
      </c>
      <c r="W7210" s="1">
        <v>793</v>
      </c>
      <c r="X7210" s="1">
        <v>3410</v>
      </c>
      <c r="Y7210" s="1">
        <v>9317.7000000000007</v>
      </c>
      <c r="Z7210" s="1">
        <v>7.2173887383366582</v>
      </c>
      <c r="AA7210" s="1">
        <v>12606</v>
      </c>
      <c r="AB7210" s="1">
        <v>20</v>
      </c>
      <c r="AC7210" s="1">
        <v>1699.5342800000001</v>
      </c>
      <c r="AD7210" s="1">
        <v>581.02205487949391</v>
      </c>
      <c r="AE7210" s="1">
        <v>2813</v>
      </c>
      <c r="AF7210" s="1">
        <v>3282.3359999999998</v>
      </c>
      <c r="AG7210" s="1">
        <v>0</v>
      </c>
      <c r="AH7210" s="1">
        <v>650</v>
      </c>
      <c r="AI7210" s="1">
        <v>687</v>
      </c>
      <c r="AJ7210" s="1">
        <v>2053</v>
      </c>
      <c r="AK7210" s="1">
        <v>1019</v>
      </c>
      <c r="AL7210" s="1">
        <v>45963.328125</v>
      </c>
      <c r="AM7210" s="1">
        <v>37998.85546875</v>
      </c>
      <c r="AN7210" s="1">
        <v>7964.47509765625</v>
      </c>
      <c r="AO7210" t="s">
        <v>20020</v>
      </c>
    </row>
    <row r="7211" spans="1:41" x14ac:dyDescent="0.25">
      <c r="A7211" s="1">
        <v>2025</v>
      </c>
      <c r="B7211" t="s">
        <v>5716</v>
      </c>
      <c r="C7211" t="s">
        <v>7148</v>
      </c>
      <c r="D7211" t="s">
        <v>7250</v>
      </c>
      <c r="E7211" t="s">
        <v>8089</v>
      </c>
      <c r="F7211" t="s">
        <v>10153</v>
      </c>
      <c r="G7211" t="s">
        <v>12303</v>
      </c>
      <c r="H7211" t="s">
        <v>12764</v>
      </c>
      <c r="I7211" s="1">
        <v>483.91131749513829</v>
      </c>
      <c r="J7211" s="1">
        <v>0</v>
      </c>
      <c r="K7211" s="1">
        <v>23.605430121714065</v>
      </c>
      <c r="L7211" s="1">
        <v>586.59493852459445</v>
      </c>
      <c r="M7211" s="1">
        <v>544.40023218203044</v>
      </c>
      <c r="N7211" s="1">
        <v>682.90509342118787</v>
      </c>
      <c r="O7211" s="1">
        <v>129.82986566942736</v>
      </c>
      <c r="P7211" s="1">
        <v>778.93502353572023</v>
      </c>
      <c r="Q7211" s="1">
        <v>85.78721123613704</v>
      </c>
      <c r="R7211" s="1">
        <v>272.85409461869932</v>
      </c>
      <c r="S7211" s="1">
        <v>1180.2715060857031</v>
      </c>
      <c r="T7211" s="1">
        <v>1239.2850813899884</v>
      </c>
      <c r="U7211" s="1"/>
      <c r="V7211" s="1">
        <v>0</v>
      </c>
      <c r="W7211" s="1">
        <v>132.19040868159877</v>
      </c>
      <c r="X7211" s="1">
        <v>244.23655436257391</v>
      </c>
      <c r="Y7211" s="1">
        <v>0</v>
      </c>
      <c r="Z7211" s="1">
        <v>477.37261335142347</v>
      </c>
      <c r="AA7211" s="1">
        <v>25743.994624991155</v>
      </c>
      <c r="AB7211" s="1"/>
      <c r="AC7211" s="1">
        <v>204.48203842934808</v>
      </c>
      <c r="AD7211" s="1">
        <v>428.94011308562142</v>
      </c>
      <c r="AE7211" s="1">
        <v>10379.472862528526</v>
      </c>
      <c r="AF7211" s="1">
        <v>689.3030390520679</v>
      </c>
      <c r="AG7211" s="1">
        <v>0</v>
      </c>
      <c r="AH7211" s="1">
        <v>708.16290365142197</v>
      </c>
      <c r="AI7211" s="1">
        <v>138.09176621202727</v>
      </c>
      <c r="AJ7211" s="1">
        <v>708.16290365142197</v>
      </c>
      <c r="AK7211" s="1">
        <v>513.41810514728093</v>
      </c>
      <c r="AL7211" s="1">
        <v>46376.2109375</v>
      </c>
      <c r="AM7211" s="1">
        <v>41093.78125</v>
      </c>
      <c r="AN7211" s="1">
        <v>5282.43212890625</v>
      </c>
      <c r="AO7211" t="s">
        <v>20021</v>
      </c>
    </row>
    <row r="7212" spans="1:41" x14ac:dyDescent="0.25">
      <c r="A7212" s="1">
        <v>2025</v>
      </c>
      <c r="B7212" t="s">
        <v>5717</v>
      </c>
      <c r="C7212" t="s">
        <v>7148</v>
      </c>
      <c r="D7212" t="s">
        <v>7250</v>
      </c>
      <c r="E7212" t="s">
        <v>8089</v>
      </c>
      <c r="F7212" t="s">
        <v>10153</v>
      </c>
      <c r="G7212" t="s">
        <v>12303</v>
      </c>
      <c r="H7212" t="s">
        <v>12764</v>
      </c>
      <c r="I7212" s="1">
        <v>526.44086417805204</v>
      </c>
      <c r="J7212" s="1">
        <v>74.388382981681275</v>
      </c>
      <c r="K7212" s="1">
        <v>17.166549918849523</v>
      </c>
      <c r="L7212" s="1">
        <v>57.221833062831742</v>
      </c>
      <c r="M7212" s="1">
        <v>400.55283143982223</v>
      </c>
      <c r="N7212" s="1">
        <v>73.243946320424627</v>
      </c>
      <c r="O7212" s="1">
        <v>128.17690606074311</v>
      </c>
      <c r="P7212" s="1">
        <v>1083.182977836196</v>
      </c>
      <c r="Q7212" s="1">
        <v>47.015284716485951</v>
      </c>
      <c r="R7212" s="1">
        <v>562.13027576427885</v>
      </c>
      <c r="S7212" s="1">
        <v>1144.4366612566348</v>
      </c>
      <c r="T7212" s="1">
        <v>1201.6584943194666</v>
      </c>
      <c r="U7212" s="1">
        <v>0</v>
      </c>
      <c r="V7212" s="1">
        <v>0</v>
      </c>
      <c r="W7212" s="1">
        <v>929.28256894038759</v>
      </c>
      <c r="X7212" s="1">
        <v>0</v>
      </c>
      <c r="Y7212" s="1">
        <v>0</v>
      </c>
      <c r="Z7212" s="1">
        <v>478.13222427535214</v>
      </c>
      <c r="AA7212" s="1">
        <v>6082.0903903963481</v>
      </c>
      <c r="AB7212" s="1">
        <v>0</v>
      </c>
      <c r="AC7212" s="1">
        <v>67.082585445384225</v>
      </c>
      <c r="AD7212" s="1">
        <v>278.78994448250313</v>
      </c>
      <c r="AE7212" s="1">
        <v>7804.5775037049234</v>
      </c>
      <c r="AF7212" s="1">
        <v>297.07029509770399</v>
      </c>
      <c r="AG7212" s="1">
        <v>0</v>
      </c>
      <c r="AH7212" s="1">
        <v>1865.4317578483149</v>
      </c>
      <c r="AI7212" s="1">
        <v>133.89908936702628</v>
      </c>
      <c r="AJ7212" s="1">
        <v>1108.9591247576793</v>
      </c>
      <c r="AK7212" s="1">
        <v>422.29712800369828</v>
      </c>
      <c r="AL7212" s="1">
        <v>24783.228515625</v>
      </c>
      <c r="AM7212" s="1">
        <v>18261.537109375</v>
      </c>
      <c r="AN7212" s="1">
        <v>6521.69189453125</v>
      </c>
      <c r="AO7212" t="s">
        <v>20022</v>
      </c>
    </row>
    <row r="7213" spans="1:41" x14ac:dyDescent="0.25">
      <c r="A7213" s="1">
        <v>2025</v>
      </c>
      <c r="B7213" t="s">
        <v>5718</v>
      </c>
      <c r="C7213" t="s">
        <v>7148</v>
      </c>
      <c r="D7213" t="s">
        <v>7250</v>
      </c>
      <c r="E7213" t="s">
        <v>8089</v>
      </c>
      <c r="F7213" t="s">
        <v>10153</v>
      </c>
      <c r="G7213" t="s">
        <v>12303</v>
      </c>
      <c r="H7213" t="s">
        <v>12764</v>
      </c>
      <c r="I7213" s="1">
        <v>560.57531346272901</v>
      </c>
      <c r="J7213" s="1">
        <v>118.77297256936468</v>
      </c>
      <c r="K7213" s="1">
        <v>23.451366390467559</v>
      </c>
      <c r="L7213" s="1">
        <v>754.62061427675064</v>
      </c>
      <c r="M7213" s="1">
        <v>377.31030713837532</v>
      </c>
      <c r="N7213" s="1">
        <v>2264.8083526864448</v>
      </c>
      <c r="O7213" s="1">
        <v>120.39756294895764</v>
      </c>
      <c r="P7213" s="1">
        <v>1132.1680878938987</v>
      </c>
      <c r="Q7213" s="1">
        <v>45.489190407778445</v>
      </c>
      <c r="R7213" s="1">
        <v>0</v>
      </c>
      <c r="S7213" s="1">
        <v>646.81766938007195</v>
      </c>
      <c r="T7213" s="1">
        <v>3708.421304445746</v>
      </c>
      <c r="U7213" s="1">
        <v>0</v>
      </c>
      <c r="V7213" s="1">
        <v>0</v>
      </c>
      <c r="W7213" s="1">
        <v>192.96727136505481</v>
      </c>
      <c r="X7213" s="1">
        <v>646.81766938007195</v>
      </c>
      <c r="Y7213" s="1"/>
      <c r="Z7213" s="1">
        <v>166.7594689071382</v>
      </c>
      <c r="AA7213" s="1">
        <v>2939.786307332427</v>
      </c>
      <c r="AB7213" s="1">
        <v>271.6634211396302</v>
      </c>
      <c r="AC7213" s="1">
        <v>67.676543527531422</v>
      </c>
      <c r="AD7213" s="1">
        <v>265.19524444582953</v>
      </c>
      <c r="AE7213" s="1">
        <v>1641.213893172596</v>
      </c>
      <c r="AF7213" s="1">
        <v>3899.7284104593919</v>
      </c>
      <c r="AG7213" s="1">
        <v>0</v>
      </c>
      <c r="AH7213" s="1">
        <v>1293.6353387601439</v>
      </c>
      <c r="AI7213" s="1">
        <v>126.12944552911404</v>
      </c>
      <c r="AJ7213" s="1">
        <v>1038.1423593550155</v>
      </c>
      <c r="AK7213" s="1">
        <v>479.72310479022002</v>
      </c>
      <c r="AL7213" s="1">
        <v>22782.26953125</v>
      </c>
      <c r="AM7213" s="1">
        <v>14629.7421875</v>
      </c>
      <c r="AN7213" s="1">
        <v>8152.5302734375</v>
      </c>
      <c r="AO7213" t="s">
        <v>20023</v>
      </c>
    </row>
    <row r="7214" spans="1:41" x14ac:dyDescent="0.25">
      <c r="A7214" s="1">
        <v>2025</v>
      </c>
      <c r="B7214" t="s">
        <v>5718</v>
      </c>
      <c r="C7214" t="s">
        <v>7148</v>
      </c>
      <c r="D7214" t="s">
        <v>7250</v>
      </c>
      <c r="E7214" t="s">
        <v>8089</v>
      </c>
      <c r="F7214" t="s">
        <v>10153</v>
      </c>
      <c r="G7214" t="s">
        <v>12304</v>
      </c>
      <c r="H7214" t="s">
        <v>12764</v>
      </c>
      <c r="I7214" s="1">
        <v>597.31654717762547</v>
      </c>
      <c r="J7214" s="1">
        <v>115.7942024253296</v>
      </c>
      <c r="K7214" s="1">
        <v>24</v>
      </c>
      <c r="L7214" s="1">
        <v>805.42061071875128</v>
      </c>
      <c r="M7214" s="1">
        <v>394.15684674239998</v>
      </c>
      <c r="N7214" s="1">
        <v>2384.5385204374888</v>
      </c>
      <c r="O7214" s="1">
        <v>125.7731974706613</v>
      </c>
      <c r="P7214" s="1">
        <v>1189.6923666600001</v>
      </c>
      <c r="Q7214" s="1">
        <v>48.03500097223575</v>
      </c>
      <c r="R7214" s="1">
        <v>0</v>
      </c>
      <c r="S7214" s="1">
        <v>665.16302470384642</v>
      </c>
      <c r="T7214" s="1">
        <v>3944.9954400000001</v>
      </c>
      <c r="U7214" s="1">
        <v>0</v>
      </c>
      <c r="V7214" s="1">
        <v>0</v>
      </c>
      <c r="W7214" s="1">
        <v>201.58307304825601</v>
      </c>
      <c r="X7214" s="1">
        <v>694.8</v>
      </c>
      <c r="Y7214" s="1"/>
      <c r="Z7214" s="1">
        <v>175.57528732402261</v>
      </c>
      <c r="AA7214" s="1">
        <v>3194</v>
      </c>
      <c r="AB7214" s="1">
        <v>267</v>
      </c>
      <c r="AC7214" s="1">
        <v>70.698270000000008</v>
      </c>
      <c r="AD7214" s="1">
        <v>279.88209811434558</v>
      </c>
      <c r="AE7214" s="1">
        <v>1714.4925031838191</v>
      </c>
      <c r="AF7214" s="1">
        <v>4162.2526320723628</v>
      </c>
      <c r="AG7214" s="1">
        <v>0</v>
      </c>
      <c r="AH7214" s="1">
        <v>1402.246816799895</v>
      </c>
      <c r="AI7214" s="1">
        <v>131.761003053888</v>
      </c>
      <c r="AJ7214" s="1">
        <v>1128.307983905182</v>
      </c>
      <c r="AK7214" s="1">
        <v>501</v>
      </c>
      <c r="AL7214" s="1">
        <v>24218.484375</v>
      </c>
      <c r="AM7214" s="1">
        <v>15586.1240234375</v>
      </c>
      <c r="AN7214" s="1">
        <v>8632.361328125</v>
      </c>
      <c r="AO7214" t="s">
        <v>20024</v>
      </c>
    </row>
    <row r="7215" spans="1:41" x14ac:dyDescent="0.25">
      <c r="A7215" s="1">
        <v>2025</v>
      </c>
      <c r="B7215" t="s">
        <v>5719</v>
      </c>
      <c r="C7215" t="s">
        <v>7148</v>
      </c>
      <c r="D7215" t="s">
        <v>7250</v>
      </c>
      <c r="E7215" t="s">
        <v>8089</v>
      </c>
      <c r="F7215" t="s">
        <v>10153</v>
      </c>
      <c r="G7215" t="s">
        <v>12304</v>
      </c>
      <c r="H7215" t="s">
        <v>12764</v>
      </c>
      <c r="I7215" s="1">
        <v>609.26287812117812</v>
      </c>
      <c r="J7215" s="1">
        <v>1083.219914291886</v>
      </c>
      <c r="K7215" s="1">
        <v>17.230185582664429</v>
      </c>
      <c r="L7215" s="1">
        <v>784.77100000000019</v>
      </c>
      <c r="M7215" s="1">
        <v>402.03998367724802</v>
      </c>
      <c r="N7215" s="1">
        <v>2479.0204354381199</v>
      </c>
      <c r="O7215" s="1">
        <v>128.40065805185421</v>
      </c>
      <c r="P7215" s="1">
        <v>1065.017478521637</v>
      </c>
      <c r="Q7215" s="1">
        <v>47.991651364915207</v>
      </c>
      <c r="R7215" s="1">
        <v>637.51379920645468</v>
      </c>
      <c r="S7215" s="1">
        <v>689</v>
      </c>
      <c r="T7215" s="1">
        <v>1230.2423500523789</v>
      </c>
      <c r="U7215" s="1">
        <v>0</v>
      </c>
      <c r="V7215" s="1">
        <v>0</v>
      </c>
      <c r="W7215" s="1">
        <v>173.4888042304926</v>
      </c>
      <c r="X7215" s="1">
        <v>0</v>
      </c>
      <c r="Y7215" s="1">
        <v>0</v>
      </c>
      <c r="Z7215" s="1">
        <v>331</v>
      </c>
      <c r="AA7215" s="1">
        <v>3194</v>
      </c>
      <c r="AB7215" s="1">
        <v>0</v>
      </c>
      <c r="AC7215" s="1">
        <v>70.698260000000005</v>
      </c>
      <c r="AD7215" s="1">
        <v>280.37396712088702</v>
      </c>
      <c r="AE7215" s="1">
        <v>7889.1731654152536</v>
      </c>
      <c r="AF7215" s="1">
        <v>1410.4904292257679</v>
      </c>
      <c r="AG7215" s="1">
        <v>0</v>
      </c>
      <c r="AH7215" s="1">
        <v>1984</v>
      </c>
      <c r="AI7215" s="1">
        <v>134.39622311496581</v>
      </c>
      <c r="AJ7215" s="1">
        <v>1128.307983905182</v>
      </c>
      <c r="AK7215" s="1">
        <v>511.1651221039296</v>
      </c>
      <c r="AL7215" s="1">
        <v>26280.806640625</v>
      </c>
      <c r="AM7215" s="1">
        <v>20730.466796875</v>
      </c>
      <c r="AN7215" s="1">
        <v>5550.33740234375</v>
      </c>
      <c r="AO7215" t="s">
        <v>20025</v>
      </c>
    </row>
    <row r="7216" spans="1:41" x14ac:dyDescent="0.25">
      <c r="A7216" s="1">
        <v>2025</v>
      </c>
      <c r="B7216" t="s">
        <v>5720</v>
      </c>
      <c r="C7216" t="s">
        <v>7148</v>
      </c>
      <c r="D7216" t="s">
        <v>7250</v>
      </c>
      <c r="E7216" t="s">
        <v>8089</v>
      </c>
      <c r="F7216" t="s">
        <v>10153</v>
      </c>
      <c r="G7216" t="s">
        <v>12304</v>
      </c>
      <c r="H7216" t="s">
        <v>12764</v>
      </c>
      <c r="I7216" s="1">
        <v>499.7877121978504</v>
      </c>
      <c r="J7216" s="1">
        <v>0</v>
      </c>
      <c r="K7216" s="1">
        <v>25.23932684530299</v>
      </c>
      <c r="L7216" s="1">
        <v>611.90640000000008</v>
      </c>
      <c r="M7216" s="1">
        <v>565.03124999999955</v>
      </c>
      <c r="N7216" s="1">
        <v>705.31017140896654</v>
      </c>
      <c r="O7216" s="1">
        <v>132.86883927028771</v>
      </c>
      <c r="P7216" s="1">
        <v>659.9625759999999</v>
      </c>
      <c r="Q7216" s="1">
        <v>85.379761981173175</v>
      </c>
      <c r="R7216" s="1">
        <v>290.5837192751581</v>
      </c>
      <c r="S7216" s="1">
        <v>1208.0140578227019</v>
      </c>
      <c r="T7216" s="1">
        <v>1200.559474163947</v>
      </c>
      <c r="U7216" s="1"/>
      <c r="V7216" s="1">
        <v>0</v>
      </c>
      <c r="W7216" s="1">
        <v>134.77152522967489</v>
      </c>
      <c r="X7216" s="1">
        <v>247.30351414874909</v>
      </c>
      <c r="Y7216" s="1">
        <v>0</v>
      </c>
      <c r="Z7216" s="1">
        <v>473.93920978517332</v>
      </c>
      <c r="AA7216" s="1">
        <v>26663.848790243999</v>
      </c>
      <c r="AB7216" s="1">
        <v>21</v>
      </c>
      <c r="AC7216" s="1">
        <v>208.14375999999999</v>
      </c>
      <c r="AD7216" s="1">
        <v>436.66070853011053</v>
      </c>
      <c r="AE7216" s="1">
        <v>10545.87377323112</v>
      </c>
      <c r="AF7216" s="1">
        <v>711.91802391007241</v>
      </c>
      <c r="AG7216" s="1">
        <v>0</v>
      </c>
      <c r="AH7216" s="1">
        <v>749.52205587727519</v>
      </c>
      <c r="AI7216" s="1">
        <v>139.8258305288104</v>
      </c>
      <c r="AJ7216" s="1">
        <v>734.04923255711606</v>
      </c>
      <c r="AK7216" s="1">
        <v>592.86034866684804</v>
      </c>
      <c r="AL7216" s="1">
        <v>47644.36328125</v>
      </c>
      <c r="AM7216" s="1">
        <v>42190.70703125</v>
      </c>
      <c r="AN7216" s="1">
        <v>5453.65673828125</v>
      </c>
      <c r="AO7216" t="s">
        <v>20026</v>
      </c>
    </row>
    <row r="7217" spans="1:41" x14ac:dyDescent="0.25">
      <c r="A7217" s="1">
        <v>2025</v>
      </c>
      <c r="B7217" t="s">
        <v>5721</v>
      </c>
      <c r="C7217" t="s">
        <v>7148</v>
      </c>
      <c r="D7217" t="s">
        <v>7250</v>
      </c>
      <c r="E7217" t="s">
        <v>8089</v>
      </c>
      <c r="F7217" t="s">
        <v>10153</v>
      </c>
      <c r="G7217" t="s">
        <v>12304</v>
      </c>
      <c r="H7217" t="s">
        <v>12764</v>
      </c>
      <c r="I7217" s="1">
        <v>752.276496068352</v>
      </c>
      <c r="J7217" s="1">
        <v>116.944772878709</v>
      </c>
      <c r="K7217" s="1">
        <v>23.730963212536391</v>
      </c>
      <c r="L7217" s="1">
        <v>800.90845043461263</v>
      </c>
      <c r="M7217" s="1">
        <v>0</v>
      </c>
      <c r="N7217" s="1">
        <v>406.56237111600001</v>
      </c>
      <c r="O7217" s="1">
        <v>123.3070563437856</v>
      </c>
      <c r="P7217" s="1">
        <v>760.81450162052329</v>
      </c>
      <c r="Q7217" s="1">
        <v>47.976356768789529</v>
      </c>
      <c r="R7217" s="1">
        <v>0</v>
      </c>
      <c r="S7217" s="1">
        <v>0</v>
      </c>
      <c r="T7217" s="1">
        <v>3649.8162849413202</v>
      </c>
      <c r="U7217" s="1">
        <v>0</v>
      </c>
      <c r="V7217" s="1">
        <v>0</v>
      </c>
      <c r="W7217" s="1">
        <v>274.91611999679998</v>
      </c>
      <c r="X7217" s="1">
        <v>799</v>
      </c>
      <c r="Y7217" s="1">
        <v>1131.368777564393</v>
      </c>
      <c r="Z7217" s="1">
        <v>136.6984710829966</v>
      </c>
      <c r="AA7217" s="1">
        <v>3853</v>
      </c>
      <c r="AB7217" s="1">
        <v>72</v>
      </c>
      <c r="AC7217" s="1">
        <v>2042.1051500000001</v>
      </c>
      <c r="AD7217" s="1">
        <v>690.84605087048055</v>
      </c>
      <c r="AE7217" s="1">
        <v>1297.587525172848</v>
      </c>
      <c r="AF7217" s="1">
        <v>4012.4941765892459</v>
      </c>
      <c r="AG7217" s="1">
        <v>0</v>
      </c>
      <c r="AH7217" s="1">
        <v>907.93602992214198</v>
      </c>
      <c r="AI7217" s="1">
        <v>129.17745397440001</v>
      </c>
      <c r="AJ7217" s="1">
        <v>1591.2</v>
      </c>
      <c r="AK7217" s="1">
        <v>767</v>
      </c>
      <c r="AL7217" s="1">
        <v>24387.666015625</v>
      </c>
      <c r="AM7217" s="1">
        <v>16949.9375</v>
      </c>
      <c r="AN7217" s="1">
        <v>7437.72998046875</v>
      </c>
      <c r="AO7217" t="s">
        <v>20027</v>
      </c>
    </row>
    <row r="7218" spans="1:41" x14ac:dyDescent="0.25">
      <c r="A7218" s="1">
        <v>2025</v>
      </c>
      <c r="B7218" t="s">
        <v>5722</v>
      </c>
      <c r="C7218" t="s">
        <v>7148</v>
      </c>
      <c r="D7218" t="s">
        <v>7250</v>
      </c>
      <c r="E7218" t="s">
        <v>8089</v>
      </c>
      <c r="F7218" t="s">
        <v>10153</v>
      </c>
      <c r="G7218" t="s">
        <v>12304</v>
      </c>
      <c r="H7218" t="s">
        <v>12764</v>
      </c>
      <c r="I7218" s="1">
        <v>528</v>
      </c>
      <c r="J7218" s="1">
        <v>1005.645743218712</v>
      </c>
      <c r="K7218" s="1">
        <v>23.47103828448768</v>
      </c>
      <c r="L7218" s="1">
        <v>857.08926965869205</v>
      </c>
      <c r="M7218" s="1">
        <v>378.85125599999998</v>
      </c>
      <c r="N7218" s="1">
        <v>401.61781557626949</v>
      </c>
      <c r="O7218" s="1">
        <v>108.80034383275201</v>
      </c>
      <c r="P7218" s="1">
        <v>2387.0217415981701</v>
      </c>
      <c r="Q7218" s="1">
        <v>49.653741151110523</v>
      </c>
      <c r="R7218" s="1">
        <v>74.694132828677382</v>
      </c>
      <c r="S7218" s="1">
        <v>0</v>
      </c>
      <c r="T7218" s="1">
        <v>628.26870420037358</v>
      </c>
      <c r="U7218" s="1">
        <v>52.030200499999999</v>
      </c>
      <c r="V7218" s="1">
        <v>0</v>
      </c>
      <c r="W7218" s="1">
        <v>615.90389903999994</v>
      </c>
      <c r="X7218" s="1">
        <v>0</v>
      </c>
      <c r="Y7218" s="1">
        <v>9350.9309833417956</v>
      </c>
      <c r="Z7218" s="1">
        <v>7.6196358897828897</v>
      </c>
      <c r="AA7218" s="1">
        <v>3851</v>
      </c>
      <c r="AB7218" s="1">
        <v>180</v>
      </c>
      <c r="AC7218" s="1">
        <v>2222.23322448</v>
      </c>
      <c r="AD7218" s="1">
        <v>666.49542617025463</v>
      </c>
      <c r="AE7218" s="1">
        <v>2351.7979835055698</v>
      </c>
      <c r="AF7218" s="1">
        <v>3950.1151398888528</v>
      </c>
      <c r="AG7218" s="1">
        <v>0</v>
      </c>
      <c r="AH7218" s="1">
        <v>882.94019868718374</v>
      </c>
      <c r="AI7218" s="1">
        <v>743.63089392000006</v>
      </c>
      <c r="AJ7218" s="1">
        <v>2222.5146568415998</v>
      </c>
      <c r="AK7218" s="1">
        <v>1011</v>
      </c>
      <c r="AL7218" s="1">
        <v>34551.32421875</v>
      </c>
      <c r="AM7218" s="1">
        <v>29311.966796875</v>
      </c>
      <c r="AN7218" s="1">
        <v>5239.36181640625</v>
      </c>
      <c r="AO7218" t="s">
        <v>20028</v>
      </c>
    </row>
    <row r="7219" spans="1:41" x14ac:dyDescent="0.25">
      <c r="A7219" s="1">
        <v>2025</v>
      </c>
      <c r="B7219" t="s">
        <v>5723</v>
      </c>
      <c r="C7219" t="s">
        <v>7148</v>
      </c>
      <c r="D7219" t="s">
        <v>7250</v>
      </c>
      <c r="E7219" t="s">
        <v>8089</v>
      </c>
      <c r="F7219" t="s">
        <v>10153</v>
      </c>
      <c r="G7219" t="s">
        <v>12304</v>
      </c>
      <c r="H7219" t="s">
        <v>12764</v>
      </c>
      <c r="I7219" s="1">
        <v>0</v>
      </c>
      <c r="J7219" s="1">
        <v>1007.449550464939</v>
      </c>
      <c r="K7219" s="1">
        <v>23.012655239828199</v>
      </c>
      <c r="L7219" s="1">
        <v>820.74394489360009</v>
      </c>
      <c r="M7219" s="1">
        <v>371.4228</v>
      </c>
      <c r="N7219" s="1">
        <v>879.34195617304692</v>
      </c>
      <c r="O7219" s="1">
        <v>111.08003722559999</v>
      </c>
      <c r="P7219" s="1">
        <v>3440.2818537499988</v>
      </c>
      <c r="Q7219" s="1">
        <v>50</v>
      </c>
      <c r="R7219" s="1">
        <v>207.4167216143446</v>
      </c>
      <c r="S7219" s="1">
        <v>343.31376239999997</v>
      </c>
      <c r="T7219" s="1">
        <v>0</v>
      </c>
      <c r="U7219" s="1">
        <v>51.515050000000002</v>
      </c>
      <c r="V7219" s="1">
        <v>103</v>
      </c>
      <c r="W7219" s="1">
        <v>851.64877488599984</v>
      </c>
      <c r="X7219" s="1">
        <v>3584.7573577199992</v>
      </c>
      <c r="Y7219" s="1">
        <v>9796.2661617696795</v>
      </c>
      <c r="Z7219" s="1">
        <v>7.539565927444599</v>
      </c>
      <c r="AA7219" s="1">
        <v>13672</v>
      </c>
      <c r="AB7219" s="1">
        <v>20.913567499999989</v>
      </c>
      <c r="AC7219" s="1">
        <v>1777.166244167194</v>
      </c>
      <c r="AD7219" s="1">
        <v>606.95831233178899</v>
      </c>
      <c r="AE7219" s="1">
        <v>2985.1781040000001</v>
      </c>
      <c r="AF7219" s="1">
        <v>3476.0740607822959</v>
      </c>
      <c r="AG7219" s="1">
        <v>0</v>
      </c>
      <c r="AH7219" s="1">
        <v>703.58090400000003</v>
      </c>
      <c r="AI7219" s="1">
        <v>729.0498960000001</v>
      </c>
      <c r="AJ7219" s="1">
        <v>2222.23322448</v>
      </c>
      <c r="AK7219" s="1">
        <v>1081</v>
      </c>
      <c r="AL7219" s="1">
        <v>48922.94921875</v>
      </c>
      <c r="AM7219" s="1">
        <v>40496.20703125</v>
      </c>
      <c r="AN7219" s="1">
        <v>8426.73828125</v>
      </c>
      <c r="AO7219" t="s">
        <v>20029</v>
      </c>
    </row>
    <row r="7220" spans="1:41" x14ac:dyDescent="0.25">
      <c r="A7220" s="1">
        <v>2025</v>
      </c>
      <c r="B7220" t="s">
        <v>5724</v>
      </c>
      <c r="C7220" t="s">
        <v>7148</v>
      </c>
      <c r="D7220" t="s">
        <v>7250</v>
      </c>
      <c r="E7220" t="s">
        <v>8089</v>
      </c>
      <c r="F7220" t="s">
        <v>10153</v>
      </c>
      <c r="G7220" t="s">
        <v>12304</v>
      </c>
      <c r="H7220" t="s">
        <v>12764</v>
      </c>
      <c r="I7220" s="1">
        <v>525.95938868134817</v>
      </c>
      <c r="J7220" s="1">
        <v>77.757174820215354</v>
      </c>
      <c r="K7220" s="1">
        <v>17.13110940525468</v>
      </c>
      <c r="L7220" s="1">
        <v>59.461713585865013</v>
      </c>
      <c r="M7220" s="1">
        <v>410.08078335079301</v>
      </c>
      <c r="N7220" s="1">
        <v>77</v>
      </c>
      <c r="O7220" s="1">
        <v>131.26776770234221</v>
      </c>
      <c r="P7220" s="1">
        <v>946.47699999999998</v>
      </c>
      <c r="Q7220" s="1">
        <v>47.777896301603761</v>
      </c>
      <c r="R7220" s="1">
        <v>571.15620671119393</v>
      </c>
      <c r="S7220" s="1">
        <v>1147.714401257904</v>
      </c>
      <c r="T7220" s="1">
        <v>1125.7421197123599</v>
      </c>
      <c r="U7220" s="1">
        <v>0</v>
      </c>
      <c r="V7220" s="1">
        <v>0</v>
      </c>
      <c r="W7220" s="1">
        <v>958.87493416598886</v>
      </c>
      <c r="X7220" s="1">
        <v>0</v>
      </c>
      <c r="Y7220" s="1">
        <v>0</v>
      </c>
      <c r="Z7220" s="1">
        <v>490.94574887558417</v>
      </c>
      <c r="AA7220" s="1">
        <v>6711.7151783831232</v>
      </c>
      <c r="AB7220" s="1">
        <v>0</v>
      </c>
      <c r="AC7220" s="1">
        <v>69.37427000000001</v>
      </c>
      <c r="AD7220" s="1">
        <v>286.26127067754891</v>
      </c>
      <c r="AE7220" s="1">
        <v>7990.225022094558</v>
      </c>
      <c r="AF7220" s="1">
        <v>308.69875808717961</v>
      </c>
      <c r="AG7220" s="1">
        <v>0</v>
      </c>
      <c r="AH7220" s="1">
        <v>1991.3951932843661</v>
      </c>
      <c r="AI7220" s="1">
        <v>137.0841475772651</v>
      </c>
      <c r="AJ7220" s="1">
        <v>1158.044698995019</v>
      </c>
      <c r="AK7220" s="1">
        <v>432.34231158983602</v>
      </c>
      <c r="AL7220" s="1">
        <v>25672.486328125</v>
      </c>
      <c r="AM7220" s="1">
        <v>19034.59375</v>
      </c>
      <c r="AN7220" s="1">
        <v>6637.89404296875</v>
      </c>
      <c r="AO7220" t="s">
        <v>20030</v>
      </c>
    </row>
    <row r="7221" spans="1:41" x14ac:dyDescent="0.25">
      <c r="A7221" s="1">
        <v>2025</v>
      </c>
      <c r="B7221" t="s">
        <v>5724</v>
      </c>
      <c r="C7221" t="s">
        <v>7148</v>
      </c>
      <c r="D7221" t="s">
        <v>7250</v>
      </c>
      <c r="E7221" t="s">
        <v>8089</v>
      </c>
      <c r="F7221" t="s">
        <v>10154</v>
      </c>
      <c r="G7221" t="s">
        <v>12305</v>
      </c>
      <c r="H7221" t="s">
        <v>12764</v>
      </c>
      <c r="I7221" s="1">
        <v>812.5500294922108</v>
      </c>
      <c r="J7221" s="1">
        <v>360.49754829583998</v>
      </c>
      <c r="K7221" s="1">
        <v>125.88803273822984</v>
      </c>
      <c r="L7221" s="1">
        <v>131.61021604451301</v>
      </c>
      <c r="M7221" s="1">
        <v>686.66199675398093</v>
      </c>
      <c r="N7221" s="1">
        <v>1171.903141126794</v>
      </c>
      <c r="O7221" s="1">
        <v>197.98754239739785</v>
      </c>
      <c r="P7221" s="1">
        <v>1083.182977836196</v>
      </c>
      <c r="Q7221" s="1">
        <v>47.015284716485951</v>
      </c>
      <c r="R7221" s="1">
        <v>902.39774208430549</v>
      </c>
      <c r="S7221" s="1">
        <v>1659.4331588221205</v>
      </c>
      <c r="T7221" s="1">
        <v>1831.0986580106157</v>
      </c>
      <c r="U7221" s="1">
        <v>531.01861082307857</v>
      </c>
      <c r="V7221" s="1">
        <v>0</v>
      </c>
      <c r="W7221" s="1">
        <v>986.5044020032193</v>
      </c>
      <c r="X7221" s="1">
        <v>1466.4584342851288</v>
      </c>
      <c r="Y7221" s="1">
        <v>2872.5360197541536</v>
      </c>
      <c r="Z7221" s="1">
        <v>1707.6150866976864</v>
      </c>
      <c r="AA7221" s="1">
        <v>7003.5232682771757</v>
      </c>
      <c r="AB7221" s="1">
        <v>147.63232930210589</v>
      </c>
      <c r="AC7221" s="1">
        <v>706.1966722341358</v>
      </c>
      <c r="AD7221" s="1">
        <v>432.06800446461591</v>
      </c>
      <c r="AE7221" s="1">
        <v>7804.5775037049234</v>
      </c>
      <c r="AF7221" s="1">
        <v>861.50385578334135</v>
      </c>
      <c r="AG7221" s="1">
        <v>1892.8982377184741</v>
      </c>
      <c r="AH7221" s="1">
        <v>3009.8684191049497</v>
      </c>
      <c r="AI7221" s="1">
        <v>133.89908936702628</v>
      </c>
      <c r="AJ7221" s="1">
        <v>1108.9591247576793</v>
      </c>
      <c r="AK7221" s="1">
        <v>576.79607727334394</v>
      </c>
      <c r="AL7221" s="1">
        <v>40252.28515625</v>
      </c>
      <c r="AM7221" s="1">
        <v>28997.986328125</v>
      </c>
      <c r="AN7221" s="1">
        <v>11254.2958984375</v>
      </c>
      <c r="AO7221" t="s">
        <v>20031</v>
      </c>
    </row>
    <row r="7222" spans="1:41" x14ac:dyDescent="0.25">
      <c r="A7222" s="1">
        <v>2025</v>
      </c>
      <c r="B7222" t="s">
        <v>5725</v>
      </c>
      <c r="C7222" t="s">
        <v>7148</v>
      </c>
      <c r="D7222" t="s">
        <v>7250</v>
      </c>
      <c r="E7222" t="s">
        <v>8089</v>
      </c>
      <c r="F7222" t="s">
        <v>10154</v>
      </c>
      <c r="G7222" t="s">
        <v>12305</v>
      </c>
      <c r="H7222" t="s">
        <v>12764</v>
      </c>
      <c r="I7222" s="1">
        <v>830.0826757044257</v>
      </c>
      <c r="J7222" s="1">
        <v>118.77297256936468</v>
      </c>
      <c r="K7222" s="1">
        <v>209.46534780968659</v>
      </c>
      <c r="L7222" s="1">
        <v>851.64326468376146</v>
      </c>
      <c r="M7222" s="1">
        <v>592.91619693173266</v>
      </c>
      <c r="N7222" s="1">
        <v>2445.5475360118689</v>
      </c>
      <c r="O7222" s="1">
        <v>476.14728110799723</v>
      </c>
      <c r="P7222" s="1">
        <v>1229.1907383009095</v>
      </c>
      <c r="Q7222" s="1">
        <v>290.74703050346369</v>
      </c>
      <c r="R7222" s="1">
        <v>198.01840519435603</v>
      </c>
      <c r="S7222" s="1">
        <v>754.62061427675064</v>
      </c>
      <c r="T7222" s="1">
        <v>4570.8448636191752</v>
      </c>
      <c r="U7222" s="1">
        <v>307.23839295553421</v>
      </c>
      <c r="V7222" s="1">
        <v>452.77236856605037</v>
      </c>
      <c r="W7222" s="1">
        <v>203.74756585472267</v>
      </c>
      <c r="X7222" s="1">
        <v>808.52208672508993</v>
      </c>
      <c r="Y7222" s="1">
        <v>0</v>
      </c>
      <c r="Z7222" s="1">
        <v>564.1528745405717</v>
      </c>
      <c r="AA7222" s="1">
        <v>3983.3188139322765</v>
      </c>
      <c r="AB7222" s="1">
        <v>271.6634211396302</v>
      </c>
      <c r="AC7222" s="1">
        <v>808.90846325989423</v>
      </c>
      <c r="AD7222" s="1">
        <v>410.7292200563457</v>
      </c>
      <c r="AE7222" s="1">
        <v>1641.213893172596</v>
      </c>
      <c r="AF7222" s="1">
        <v>4734.4466127943751</v>
      </c>
      <c r="AG7222" s="1">
        <v>1137.3210686599598</v>
      </c>
      <c r="AH7222" s="1">
        <v>3471.2548256730529</v>
      </c>
      <c r="AI7222" s="1">
        <v>126.12944552911404</v>
      </c>
      <c r="AJ7222" s="1">
        <v>1038.1423593550155</v>
      </c>
      <c r="AK7222" s="1">
        <v>543.3268422792604</v>
      </c>
      <c r="AL7222" s="1">
        <v>33070.88671875</v>
      </c>
      <c r="AM7222" s="1">
        <v>20631.517578125</v>
      </c>
      <c r="AN7222" s="1">
        <v>12439.3681640625</v>
      </c>
      <c r="AO7222" t="s">
        <v>20032</v>
      </c>
    </row>
    <row r="7223" spans="1:41" x14ac:dyDescent="0.25">
      <c r="A7223" s="1">
        <v>2025</v>
      </c>
      <c r="B7223" t="s">
        <v>5726</v>
      </c>
      <c r="C7223" t="s">
        <v>7148</v>
      </c>
      <c r="D7223" t="s">
        <v>7250</v>
      </c>
      <c r="E7223" t="s">
        <v>8089</v>
      </c>
      <c r="F7223" t="s">
        <v>10154</v>
      </c>
      <c r="G7223" t="s">
        <v>12305</v>
      </c>
      <c r="H7223" t="s">
        <v>12764</v>
      </c>
      <c r="I7223" s="1">
        <v>957.42152670720247</v>
      </c>
      <c r="J7223" s="1">
        <v>921.42127802761286</v>
      </c>
      <c r="K7223" s="1">
        <v>165.73577208389088</v>
      </c>
      <c r="L7223" s="1">
        <v>886.8641574112437</v>
      </c>
      <c r="M7223" s="1">
        <v>356.78443114245437</v>
      </c>
      <c r="N7223" s="1">
        <v>553.42204206015617</v>
      </c>
      <c r="O7223" s="1">
        <v>102.46308588844131</v>
      </c>
      <c r="P7223" s="1">
        <v>2529.4741937888793</v>
      </c>
      <c r="Q7223" s="1">
        <v>498.51045964497632</v>
      </c>
      <c r="R7223" s="1">
        <v>405.19422444350636</v>
      </c>
      <c r="S7223" s="1">
        <v>2395.5526090993367</v>
      </c>
      <c r="T7223" s="1">
        <v>1014.796860578038</v>
      </c>
      <c r="U7223" s="1">
        <v>173.29529512633499</v>
      </c>
      <c r="V7223" s="1">
        <v>713.56886228490873</v>
      </c>
      <c r="W7223" s="1">
        <v>676.39285635847307</v>
      </c>
      <c r="X7223" s="1">
        <v>366.97827203223881</v>
      </c>
      <c r="Y7223" s="1">
        <v>15810.025624214361</v>
      </c>
      <c r="Z7223" s="1">
        <v>278.86510274572595</v>
      </c>
      <c r="AA7223" s="1">
        <v>6286.5416767300458</v>
      </c>
      <c r="AB7223" s="1">
        <v>169.21775877042123</v>
      </c>
      <c r="AC7223" s="1">
        <v>2810.9865492664007</v>
      </c>
      <c r="AD7223" s="1">
        <v>1333.0558728926039</v>
      </c>
      <c r="AE7223" s="1">
        <v>2214.8135776723043</v>
      </c>
      <c r="AF7223" s="1">
        <v>4275.5211336751572</v>
      </c>
      <c r="AG7223" s="1">
        <v>28889.345081649019</v>
      </c>
      <c r="AH7223" s="1">
        <v>3216.0079147511296</v>
      </c>
      <c r="AI7223" s="1">
        <v>791.04205304727031</v>
      </c>
      <c r="AJ7223" s="1">
        <v>2052.0201711136019</v>
      </c>
      <c r="AK7223" s="1">
        <v>1114.1868092534362</v>
      </c>
      <c r="AL7223" s="1">
        <v>81959.5078125</v>
      </c>
      <c r="AM7223" s="1">
        <v>70257.2890625</v>
      </c>
      <c r="AN7223" s="1">
        <v>11702.2138671875</v>
      </c>
      <c r="AO7223" t="s">
        <v>20033</v>
      </c>
    </row>
    <row r="7224" spans="1:41" x14ac:dyDescent="0.25">
      <c r="A7224" s="1">
        <v>2025</v>
      </c>
      <c r="B7224" t="s">
        <v>5727</v>
      </c>
      <c r="C7224" t="s">
        <v>7148</v>
      </c>
      <c r="D7224" t="s">
        <v>7250</v>
      </c>
      <c r="E7224" t="s">
        <v>8089</v>
      </c>
      <c r="F7224" t="s">
        <v>10154</v>
      </c>
      <c r="G7224" t="s">
        <v>12305</v>
      </c>
      <c r="H7224" t="s">
        <v>12764</v>
      </c>
      <c r="I7224" s="1">
        <v>897.00634462513437</v>
      </c>
      <c r="J7224" s="1">
        <v>118.39573349667397</v>
      </c>
      <c r="K7224" s="1">
        <v>88.520362956427746</v>
      </c>
      <c r="L7224" s="1">
        <v>610.20036864630856</v>
      </c>
      <c r="M7224" s="1">
        <v>2197.222942516797</v>
      </c>
      <c r="N7224" s="1">
        <v>2251.1035170411155</v>
      </c>
      <c r="O7224" s="1">
        <v>201.82642754065526</v>
      </c>
      <c r="P7224" s="1">
        <v>778.93502353572023</v>
      </c>
      <c r="Q7224" s="1">
        <v>85.78721123613704</v>
      </c>
      <c r="R7224" s="1">
        <v>621.10145036967845</v>
      </c>
      <c r="S7224" s="1">
        <v>1711.3936838242696</v>
      </c>
      <c r="T7224" s="1">
        <v>1888.4344097371252</v>
      </c>
      <c r="U7224" s="1">
        <v>106.22443554771328</v>
      </c>
      <c r="V7224" s="1">
        <v>0</v>
      </c>
      <c r="W7224" s="1">
        <v>191.20398398588392</v>
      </c>
      <c r="X7224" s="1">
        <v>426.41079110195568</v>
      </c>
      <c r="Y7224" s="1">
        <v>2732.328536588403</v>
      </c>
      <c r="Z7224" s="1">
        <v>1704.9021905407983</v>
      </c>
      <c r="AA7224" s="1">
        <v>33893.82114093774</v>
      </c>
      <c r="AB7224" s="1">
        <v>0</v>
      </c>
      <c r="AC7224" s="1">
        <v>909.63524974025154</v>
      </c>
      <c r="AD7224" s="1">
        <v>852.75873303846026</v>
      </c>
      <c r="AE7224" s="1">
        <v>10379.472862528526</v>
      </c>
      <c r="AF7224" s="1">
        <v>1191.0751042443819</v>
      </c>
      <c r="AG7224" s="1">
        <v>8813.4132646912167</v>
      </c>
      <c r="AH7224" s="1">
        <v>802.58462413827817</v>
      </c>
      <c r="AI7224" s="1">
        <v>138.09176621202727</v>
      </c>
      <c r="AJ7224" s="1">
        <v>1652.3801085199846</v>
      </c>
      <c r="AK7224" s="1">
        <v>583.05412400633736</v>
      </c>
      <c r="AL7224" s="1">
        <v>75827.2890625</v>
      </c>
      <c r="AM7224" s="1">
        <v>66745.78125</v>
      </c>
      <c r="AN7224" s="1">
        <v>9081.501953125</v>
      </c>
      <c r="AO7224" t="s">
        <v>20034</v>
      </c>
    </row>
    <row r="7225" spans="1:41" x14ac:dyDescent="0.25">
      <c r="A7225" s="1">
        <v>2025</v>
      </c>
      <c r="B7225" t="s">
        <v>5728</v>
      </c>
      <c r="C7225" t="s">
        <v>7148</v>
      </c>
      <c r="D7225" t="s">
        <v>7250</v>
      </c>
      <c r="E7225" t="s">
        <v>8089</v>
      </c>
      <c r="F7225" t="s">
        <v>10154</v>
      </c>
      <c r="G7225" t="s">
        <v>12305</v>
      </c>
      <c r="H7225" t="s">
        <v>12764</v>
      </c>
      <c r="I7225" s="1">
        <v>721.51807874999975</v>
      </c>
      <c r="J7225" s="1">
        <v>920.40282260938625</v>
      </c>
      <c r="K7225" s="1">
        <v>162.32900000000001</v>
      </c>
      <c r="L7225" s="1">
        <v>880</v>
      </c>
      <c r="M7225" s="1">
        <v>1447.5991184</v>
      </c>
      <c r="N7225" s="1">
        <v>1014.38380859375</v>
      </c>
      <c r="O7225" s="1">
        <v>694.67319999999995</v>
      </c>
      <c r="P7225" s="1">
        <v>3990</v>
      </c>
      <c r="Q7225" s="1">
        <v>499</v>
      </c>
      <c r="R7225" s="1">
        <v>816.14481531180013</v>
      </c>
      <c r="S7225" s="1">
        <v>583</v>
      </c>
      <c r="T7225" s="1">
        <v>840</v>
      </c>
      <c r="U7225" s="1">
        <v>160</v>
      </c>
      <c r="V7225" s="1">
        <v>800</v>
      </c>
      <c r="W7225" s="1">
        <v>1143</v>
      </c>
      <c r="X7225" s="1">
        <v>3750</v>
      </c>
      <c r="Y7225" s="1">
        <v>16364.7</v>
      </c>
      <c r="Z7225" s="1">
        <v>452.58665527017041</v>
      </c>
      <c r="AA7225" s="1">
        <v>19330</v>
      </c>
      <c r="AB7225" s="1">
        <v>20</v>
      </c>
      <c r="AC7225" s="1">
        <v>2878.58133</v>
      </c>
      <c r="AD7225" s="1">
        <v>3595.1383662744938</v>
      </c>
      <c r="AE7225" s="1">
        <v>2813</v>
      </c>
      <c r="AF7225" s="1">
        <v>5420.7359999999999</v>
      </c>
      <c r="AG7225" s="1">
        <v>28207</v>
      </c>
      <c r="AH7225" s="1">
        <v>3013.3069999999998</v>
      </c>
      <c r="AI7225" s="1">
        <v>867</v>
      </c>
      <c r="AJ7225" s="1">
        <v>2053</v>
      </c>
      <c r="AK7225" s="1">
        <v>1178</v>
      </c>
      <c r="AL7225" s="1">
        <v>104615.09375</v>
      </c>
      <c r="AM7225" s="1">
        <v>87321.046875</v>
      </c>
      <c r="AN7225" s="1">
        <v>17294.046875</v>
      </c>
      <c r="AO7225" t="s">
        <v>20035</v>
      </c>
    </row>
    <row r="7226" spans="1:41" x14ac:dyDescent="0.25">
      <c r="A7226" s="1">
        <v>2025</v>
      </c>
      <c r="B7226" t="s">
        <v>5729</v>
      </c>
      <c r="C7226" t="s">
        <v>7148</v>
      </c>
      <c r="D7226" t="s">
        <v>7250</v>
      </c>
      <c r="E7226" t="s">
        <v>8089</v>
      </c>
      <c r="F7226" t="s">
        <v>10154</v>
      </c>
      <c r="G7226" t="s">
        <v>12305</v>
      </c>
      <c r="H7226" t="s">
        <v>12764</v>
      </c>
      <c r="I7226" s="1">
        <v>964.51377428617536</v>
      </c>
      <c r="J7226" s="1">
        <v>4046.5233059132643</v>
      </c>
      <c r="K7226" s="1">
        <v>216.13977636187673</v>
      </c>
      <c r="L7226" s="1">
        <v>1036.5751482270964</v>
      </c>
      <c r="M7226" s="1">
        <v>388.02278275880616</v>
      </c>
      <c r="N7226" s="1">
        <v>2475.5554208150847</v>
      </c>
      <c r="O7226" s="1">
        <v>490.01734279826377</v>
      </c>
      <c r="P7226" s="1">
        <v>1093.6444304787394</v>
      </c>
      <c r="Q7226" s="1">
        <v>53.20529746229959</v>
      </c>
      <c r="R7226" s="1">
        <v>950.00456870024652</v>
      </c>
      <c r="S7226" s="1">
        <v>776.04556551761232</v>
      </c>
      <c r="T7226" s="1">
        <v>1773.8184354688283</v>
      </c>
      <c r="U7226" s="1">
        <v>514.40734628596022</v>
      </c>
      <c r="V7226" s="1">
        <v>465.62733931056738</v>
      </c>
      <c r="W7226" s="1">
        <v>221.72730443360354</v>
      </c>
      <c r="X7226" s="1">
        <v>424.9300417276188</v>
      </c>
      <c r="Y7226" s="1">
        <v>0</v>
      </c>
      <c r="Z7226" s="1">
        <v>1648.5425084638423</v>
      </c>
      <c r="AA7226" s="1">
        <v>4029.8937580807442</v>
      </c>
      <c r="AB7226" s="1">
        <v>142.57841720646223</v>
      </c>
      <c r="AC7226" s="1">
        <v>718.31080202080739</v>
      </c>
      <c r="AD7226" s="1">
        <v>418.55210168097915</v>
      </c>
      <c r="AE7226" s="1">
        <v>7614.1156342499453</v>
      </c>
      <c r="AF7226" s="1">
        <v>3246.7972642821428</v>
      </c>
      <c r="AG7226" s="1">
        <v>1852.5316285427575</v>
      </c>
      <c r="AH7226" s="1">
        <v>2970.0372428881192</v>
      </c>
      <c r="AI7226" s="1">
        <v>129.71047309365807</v>
      </c>
      <c r="AJ7226" s="1">
        <v>1067.616970847801</v>
      </c>
      <c r="AK7226" s="1">
        <v>558.75280717268083</v>
      </c>
      <c r="AL7226" s="1">
        <v>40288.203125</v>
      </c>
      <c r="AM7226" s="1">
        <v>31777.865234375</v>
      </c>
      <c r="AN7226" s="1">
        <v>8510.33203125</v>
      </c>
      <c r="AO7226" t="s">
        <v>20036</v>
      </c>
    </row>
    <row r="7227" spans="1:41" x14ac:dyDescent="0.25">
      <c r="A7227" s="1">
        <v>2025</v>
      </c>
      <c r="B7227" t="s">
        <v>5730</v>
      </c>
      <c r="C7227" t="s">
        <v>7148</v>
      </c>
      <c r="D7227" t="s">
        <v>7250</v>
      </c>
      <c r="E7227" t="s">
        <v>8089</v>
      </c>
      <c r="F7227" t="s">
        <v>10154</v>
      </c>
      <c r="G7227" t="s">
        <v>12305</v>
      </c>
      <c r="H7227" t="s">
        <v>12764</v>
      </c>
      <c r="I7227" s="1">
        <v>700.32603586221512</v>
      </c>
      <c r="J7227" s="1">
        <v>115.50766665741828</v>
      </c>
      <c r="K7227" s="1">
        <v>170.15736249374297</v>
      </c>
      <c r="L7227" s="1">
        <v>833.47185405757637</v>
      </c>
      <c r="M7227" s="1">
        <v>366.93729423918461</v>
      </c>
      <c r="N7227" s="1">
        <v>564.28980018051834</v>
      </c>
      <c r="O7227" s="1">
        <v>463.05704266127361</v>
      </c>
      <c r="P7227" s="1">
        <v>872.76664470151604</v>
      </c>
      <c r="Q7227" s="1">
        <v>290.01582168835392</v>
      </c>
      <c r="R7227" s="1">
        <v>337.77580332602014</v>
      </c>
      <c r="S7227" s="1">
        <v>1254.1979620631485</v>
      </c>
      <c r="T7227" s="1">
        <v>4245.9886904819932</v>
      </c>
      <c r="U7227" s="1">
        <v>262.09806731370327</v>
      </c>
      <c r="V7227" s="1">
        <v>733.87458847836922</v>
      </c>
      <c r="W7227" s="1">
        <v>271.53359773699657</v>
      </c>
      <c r="X7227" s="1">
        <v>786.2942019411098</v>
      </c>
      <c r="Y7227" s="1">
        <v>1050.4890537933227</v>
      </c>
      <c r="Z7227" s="1">
        <v>527.7104813504518</v>
      </c>
      <c r="AA7227" s="1">
        <v>4732.4427034162263</v>
      </c>
      <c r="AB7227" s="1">
        <v>153.06527131120271</v>
      </c>
      <c r="AC7227" s="1">
        <v>2207.6555330974247</v>
      </c>
      <c r="AD7227" s="1">
        <v>914.11726705369449</v>
      </c>
      <c r="AE7227" s="1">
        <v>1232.1387403257579</v>
      </c>
      <c r="AF7227" s="1">
        <v>4199.7336235624707</v>
      </c>
      <c r="AG7227" s="1">
        <v>34032.909844549744</v>
      </c>
      <c r="AH7227" s="1">
        <v>2453.2379100562625</v>
      </c>
      <c r="AI7227" s="1">
        <v>122.66189550281314</v>
      </c>
      <c r="AJ7227" s="1">
        <v>1481.3154393204729</v>
      </c>
      <c r="AK7227" s="1">
        <v>790.48777101812902</v>
      </c>
      <c r="AL7227" s="1">
        <v>66166.2578125</v>
      </c>
      <c r="AM7227" s="1">
        <v>54174.5234375</v>
      </c>
      <c r="AN7227" s="1">
        <v>11991.7373046875</v>
      </c>
      <c r="AO7227" t="s">
        <v>20037</v>
      </c>
    </row>
    <row r="7228" spans="1:41" x14ac:dyDescent="0.25">
      <c r="A7228" s="1">
        <v>2025</v>
      </c>
      <c r="B7228" t="s">
        <v>5731</v>
      </c>
      <c r="C7228" t="s">
        <v>7148</v>
      </c>
      <c r="D7228" t="s">
        <v>7250</v>
      </c>
      <c r="E7228" t="s">
        <v>8089</v>
      </c>
      <c r="F7228" t="s">
        <v>10154</v>
      </c>
      <c r="G7228" t="s">
        <v>12306</v>
      </c>
      <c r="H7228" t="s">
        <v>12764</v>
      </c>
      <c r="I7228" s="1">
        <v>738</v>
      </c>
      <c r="J7228" s="1">
        <v>1005.645743218712</v>
      </c>
      <c r="K7228" s="1">
        <v>175.11433939206151</v>
      </c>
      <c r="L7228" s="1">
        <v>962.15182529427364</v>
      </c>
      <c r="M7228" s="1">
        <v>378.85125599999998</v>
      </c>
      <c r="N7228" s="1">
        <v>587.03609419619147</v>
      </c>
      <c r="O7228" s="1">
        <v>108.80034383275201</v>
      </c>
      <c r="P7228" s="1">
        <v>2654.4601754784198</v>
      </c>
      <c r="Q7228" s="1">
        <v>532.69379467095962</v>
      </c>
      <c r="R7228" s="1">
        <v>429.73279681283827</v>
      </c>
      <c r="S7228" s="1">
        <v>2538.6213408876301</v>
      </c>
      <c r="T7228" s="1">
        <v>1101.1293926610419</v>
      </c>
      <c r="U7228" s="1">
        <v>176.90268169999999</v>
      </c>
      <c r="V7228" s="1">
        <v>758</v>
      </c>
      <c r="W7228" s="1">
        <v>663.53091408</v>
      </c>
      <c r="X7228" s="1">
        <v>390.05761247999999</v>
      </c>
      <c r="Y7228" s="1">
        <v>17183.989327540989</v>
      </c>
      <c r="Z7228" s="1">
        <v>295.7531803445745</v>
      </c>
      <c r="AA7228" s="1">
        <v>6980</v>
      </c>
      <c r="AB7228" s="1">
        <v>180</v>
      </c>
      <c r="AC7228" s="1">
        <v>2984.26546512</v>
      </c>
      <c r="AD7228" s="1">
        <v>1424.46477842268</v>
      </c>
      <c r="AE7228" s="1">
        <v>2351.7979835055698</v>
      </c>
      <c r="AF7228" s="1">
        <v>4639.8630870033558</v>
      </c>
      <c r="AG7228" s="1">
        <v>31290</v>
      </c>
      <c r="AH7228" s="1">
        <v>3532.9233701691069</v>
      </c>
      <c r="AI7228" s="1">
        <v>839.96735616000001</v>
      </c>
      <c r="AJ7228" s="1">
        <v>2222.5146568415998</v>
      </c>
      <c r="AK7228" s="1">
        <v>1183</v>
      </c>
      <c r="AL7228" s="1">
        <v>88309.265625</v>
      </c>
      <c r="AM7228" s="1">
        <v>75792.8125</v>
      </c>
      <c r="AN7228" s="1">
        <v>12516.4609375</v>
      </c>
      <c r="AO7228" t="s">
        <v>20038</v>
      </c>
    </row>
    <row r="7229" spans="1:41" x14ac:dyDescent="0.25">
      <c r="A7229" s="1">
        <v>2025</v>
      </c>
      <c r="B7229" t="s">
        <v>5732</v>
      </c>
      <c r="C7229" t="s">
        <v>7148</v>
      </c>
      <c r="D7229" t="s">
        <v>7250</v>
      </c>
      <c r="E7229" t="s">
        <v>8089</v>
      </c>
      <c r="F7229" t="s">
        <v>10154</v>
      </c>
      <c r="G7229" t="s">
        <v>12306</v>
      </c>
      <c r="H7229" t="s">
        <v>12764</v>
      </c>
      <c r="I7229" s="1">
        <v>811.80688252990694</v>
      </c>
      <c r="J7229" s="1">
        <v>376.82323182104358</v>
      </c>
      <c r="K7229" s="1">
        <v>125.6281356385343</v>
      </c>
      <c r="L7229" s="1">
        <v>136.76194124748949</v>
      </c>
      <c r="M7229" s="1">
        <v>702.99562860135939</v>
      </c>
      <c r="N7229" s="1">
        <v>1239</v>
      </c>
      <c r="O7229" s="1">
        <v>202.76181975451081</v>
      </c>
      <c r="P7229" s="1">
        <v>946.47699999999998</v>
      </c>
      <c r="Q7229" s="1">
        <v>47.777896301603761</v>
      </c>
      <c r="R7229" s="1">
        <v>916.88722976690894</v>
      </c>
      <c r="S7229" s="1">
        <v>1664.1858818239609</v>
      </c>
      <c r="T7229" s="1">
        <v>1715.4165633712159</v>
      </c>
      <c r="U7229" s="1">
        <v>509.94457532191763</v>
      </c>
      <c r="V7229" s="1">
        <v>0</v>
      </c>
      <c r="W7229" s="1">
        <v>1017.918957205766</v>
      </c>
      <c r="X7229" s="1">
        <v>1459.367909066541</v>
      </c>
      <c r="Y7229" s="1">
        <v>2956.3784000000001</v>
      </c>
      <c r="Z7229" s="1">
        <v>1753.3776745556579</v>
      </c>
      <c r="AA7229" s="1">
        <v>7762.0096439813242</v>
      </c>
      <c r="AB7229" s="1">
        <v>129</v>
      </c>
      <c r="AC7229" s="1">
        <v>730.32180999999991</v>
      </c>
      <c r="AD7229" s="1">
        <v>443.64704834221959</v>
      </c>
      <c r="AE7229" s="1">
        <v>7990.225022094558</v>
      </c>
      <c r="AF7229" s="1">
        <v>895.2263984528206</v>
      </c>
      <c r="AG7229" s="1">
        <v>2005</v>
      </c>
      <c r="AH7229" s="1">
        <v>3213.1100357901119</v>
      </c>
      <c r="AI7229" s="1">
        <v>137.0841475772651</v>
      </c>
      <c r="AJ7229" s="1">
        <v>1158.044698995019</v>
      </c>
      <c r="AK7229" s="1">
        <v>590.51632802514189</v>
      </c>
      <c r="AL7229" s="1">
        <v>41637.6953125</v>
      </c>
      <c r="AM7229" s="1">
        <v>30236.0625</v>
      </c>
      <c r="AN7229" s="1">
        <v>11401.6328125</v>
      </c>
      <c r="AO7229" t="s">
        <v>20039</v>
      </c>
    </row>
    <row r="7230" spans="1:41" x14ac:dyDescent="0.25">
      <c r="A7230" s="1">
        <v>2025</v>
      </c>
      <c r="B7230" t="s">
        <v>5733</v>
      </c>
      <c r="C7230" t="s">
        <v>7148</v>
      </c>
      <c r="D7230" t="s">
        <v>7250</v>
      </c>
      <c r="E7230" t="s">
        <v>8089</v>
      </c>
      <c r="F7230" t="s">
        <v>10154</v>
      </c>
      <c r="G7230" t="s">
        <v>12306</v>
      </c>
      <c r="H7230" t="s">
        <v>12764</v>
      </c>
      <c r="I7230" s="1">
        <v>1019.343661471971</v>
      </c>
      <c r="J7230" s="1">
        <v>4297.5572686580244</v>
      </c>
      <c r="K7230" s="1">
        <v>217.10033834157181</v>
      </c>
      <c r="L7230" s="1">
        <v>1095.1655000000001</v>
      </c>
      <c r="M7230" s="1">
        <v>402.03998367724802</v>
      </c>
      <c r="N7230" s="1">
        <v>2580.1092521185492</v>
      </c>
      <c r="O7230" s="1">
        <v>506.72402552606741</v>
      </c>
      <c r="P7230" s="1">
        <v>1110.0272348504921</v>
      </c>
      <c r="Q7230" s="1">
        <v>47.991651364915207</v>
      </c>
      <c r="R7230" s="1">
        <v>980.20942214419256</v>
      </c>
      <c r="S7230" s="1">
        <v>804</v>
      </c>
      <c r="T7230" s="1">
        <v>1874.6550096036251</v>
      </c>
      <c r="U7230" s="1">
        <v>502.40844859302229</v>
      </c>
      <c r="V7230" s="1">
        <v>487</v>
      </c>
      <c r="W7230" s="1">
        <v>231.31840564065681</v>
      </c>
      <c r="X7230" s="1">
        <v>449.08611587702529</v>
      </c>
      <c r="Y7230" s="1">
        <v>0</v>
      </c>
      <c r="Z7230" s="1">
        <v>1711</v>
      </c>
      <c r="AA7230" s="1">
        <v>4398</v>
      </c>
      <c r="AB7230" s="1">
        <v>128.607</v>
      </c>
      <c r="AC7230" s="1">
        <v>744.25976000000003</v>
      </c>
      <c r="AD7230" s="1">
        <v>434.52291904793668</v>
      </c>
      <c r="AE7230" s="1">
        <v>7889.1731654152536</v>
      </c>
      <c r="AF7230" s="1">
        <v>3431.3685295784758</v>
      </c>
      <c r="AG7230" s="1">
        <v>1959</v>
      </c>
      <c r="AH7230" s="1">
        <v>3202</v>
      </c>
      <c r="AI7230" s="1">
        <v>134.39622311496581</v>
      </c>
      <c r="AJ7230" s="1">
        <v>1128.307983905182</v>
      </c>
      <c r="AK7230" s="1">
        <v>578.93757649523718</v>
      </c>
      <c r="AL7230" s="1">
        <v>42344.30859375</v>
      </c>
      <c r="AM7230" s="1">
        <v>33380.921875</v>
      </c>
      <c r="AN7230" s="1">
        <v>8963.3876953125</v>
      </c>
      <c r="AO7230" t="s">
        <v>20040</v>
      </c>
    </row>
    <row r="7231" spans="1:41" x14ac:dyDescent="0.25">
      <c r="A7231" s="1">
        <v>2025</v>
      </c>
      <c r="B7231" t="s">
        <v>5734</v>
      </c>
      <c r="C7231" t="s">
        <v>7148</v>
      </c>
      <c r="D7231" t="s">
        <v>7250</v>
      </c>
      <c r="E7231" t="s">
        <v>8089</v>
      </c>
      <c r="F7231" t="s">
        <v>10154</v>
      </c>
      <c r="G7231" t="s">
        <v>12306</v>
      </c>
      <c r="H7231" t="s">
        <v>12764</v>
      </c>
      <c r="I7231" s="1">
        <v>752.276496068352</v>
      </c>
      <c r="J7231" s="1">
        <v>116.944772878709</v>
      </c>
      <c r="K7231" s="1">
        <v>177.05360520191121</v>
      </c>
      <c r="L7231" s="1">
        <v>896.79185647255918</v>
      </c>
      <c r="M7231" s="1">
        <v>386.42828112000001</v>
      </c>
      <c r="N7231" s="1">
        <v>594.26386968300005</v>
      </c>
      <c r="O7231" s="1">
        <v>487.65372139978558</v>
      </c>
      <c r="P7231" s="1">
        <v>914.62959579187714</v>
      </c>
      <c r="Q7231" s="1">
        <v>305.42089134058722</v>
      </c>
      <c r="R7231" s="1">
        <v>355.71778920383861</v>
      </c>
      <c r="S7231" s="1">
        <v>1320.818489352979</v>
      </c>
      <c r="T7231" s="1">
        <v>4548.2326012345684</v>
      </c>
      <c r="U7231" s="1">
        <v>265.35402255000002</v>
      </c>
      <c r="V7231" s="1">
        <v>773</v>
      </c>
      <c r="W7231" s="1">
        <v>285.95692802880001</v>
      </c>
      <c r="X7231" s="1">
        <v>856</v>
      </c>
      <c r="Y7231" s="1">
        <v>1131.368777564393</v>
      </c>
      <c r="Z7231" s="1">
        <v>556.83111256989173</v>
      </c>
      <c r="AA7231" s="1">
        <v>5226</v>
      </c>
      <c r="AB7231" s="1">
        <v>72</v>
      </c>
      <c r="AC7231" s="1">
        <v>2347.8054900000002</v>
      </c>
      <c r="AD7231" s="1">
        <v>925.50452177077523</v>
      </c>
      <c r="AE7231" s="1">
        <v>1297.587525172848</v>
      </c>
      <c r="AF7231" s="1">
        <v>4511.2715120812718</v>
      </c>
      <c r="AG7231" s="1">
        <v>36557</v>
      </c>
      <c r="AH7231" s="1">
        <v>2759.1822208023532</v>
      </c>
      <c r="AI7231" s="1">
        <v>129.17745397440001</v>
      </c>
      <c r="AJ7231" s="1">
        <v>1591.2</v>
      </c>
      <c r="AK7231" s="1">
        <v>832</v>
      </c>
      <c r="AL7231" s="1">
        <v>70973.4765625</v>
      </c>
      <c r="AM7231" s="1">
        <v>58193.46484375</v>
      </c>
      <c r="AN7231" s="1">
        <v>12780.0087890625</v>
      </c>
      <c r="AO7231" t="s">
        <v>20041</v>
      </c>
    </row>
    <row r="7232" spans="1:41" x14ac:dyDescent="0.25">
      <c r="A7232" s="1">
        <v>2025</v>
      </c>
      <c r="B7232" t="s">
        <v>5735</v>
      </c>
      <c r="C7232" t="s">
        <v>7148</v>
      </c>
      <c r="D7232" t="s">
        <v>7250</v>
      </c>
      <c r="E7232" t="s">
        <v>8089</v>
      </c>
      <c r="F7232" t="s">
        <v>10154</v>
      </c>
      <c r="G7232" t="s">
        <v>12306</v>
      </c>
      <c r="H7232" t="s">
        <v>12764</v>
      </c>
      <c r="I7232" s="1">
        <v>884.48796408994542</v>
      </c>
      <c r="J7232" s="1">
        <v>115.7942024253296</v>
      </c>
      <c r="K7232" s="1">
        <v>216</v>
      </c>
      <c r="L7232" s="1">
        <v>908.97468923973361</v>
      </c>
      <c r="M7232" s="1">
        <v>619.38933059520002</v>
      </c>
      <c r="N7232" s="1">
        <v>2574.832566413023</v>
      </c>
      <c r="O7232" s="1">
        <v>497.40679582778142</v>
      </c>
      <c r="P7232" s="1">
        <v>1291.6446366600001</v>
      </c>
      <c r="Q7232" s="1">
        <v>307.01873934692861</v>
      </c>
      <c r="R7232" s="1">
        <v>206.52791007548771</v>
      </c>
      <c r="S7232" s="1">
        <v>776.02352882115417</v>
      </c>
      <c r="T7232" s="1">
        <v>4862.43624</v>
      </c>
      <c r="U7232" s="1">
        <v>304.03093224267752</v>
      </c>
      <c r="V7232" s="1">
        <v>477</v>
      </c>
      <c r="W7232" s="1">
        <v>212.84469724089601</v>
      </c>
      <c r="X7232" s="1">
        <v>868.5</v>
      </c>
      <c r="Y7232" s="1">
        <v>0</v>
      </c>
      <c r="Z7232" s="1">
        <v>593.97708382779695</v>
      </c>
      <c r="AA7232" s="1">
        <v>4398</v>
      </c>
      <c r="AB7232" s="1">
        <v>267</v>
      </c>
      <c r="AC7232" s="1">
        <v>845.0258799999998</v>
      </c>
      <c r="AD7232" s="1">
        <v>433.21391292346942</v>
      </c>
      <c r="AE7232" s="1">
        <v>1714.4925031838191</v>
      </c>
      <c r="AF7232" s="1">
        <v>5053.1628876145469</v>
      </c>
      <c r="AG7232" s="1">
        <v>1253</v>
      </c>
      <c r="AH7232" s="1">
        <v>3762.3906363970659</v>
      </c>
      <c r="AI7232" s="1">
        <v>131.761003053888</v>
      </c>
      <c r="AJ7232" s="1">
        <v>1128.307983905182</v>
      </c>
      <c r="AK7232" s="1">
        <v>567</v>
      </c>
      <c r="AL7232" s="1">
        <v>35270.24609375</v>
      </c>
      <c r="AM7232" s="1">
        <v>22056.27734375</v>
      </c>
      <c r="AN7232" s="1">
        <v>13213.9658203125</v>
      </c>
      <c r="AO7232" t="s">
        <v>20042</v>
      </c>
    </row>
    <row r="7233" spans="1:41" x14ac:dyDescent="0.25">
      <c r="A7233" s="1">
        <v>2025</v>
      </c>
      <c r="B7233" t="s">
        <v>5736</v>
      </c>
      <c r="C7233" t="s">
        <v>7148</v>
      </c>
      <c r="D7233" t="s">
        <v>7250</v>
      </c>
      <c r="E7233" t="s">
        <v>8089</v>
      </c>
      <c r="F7233" t="s">
        <v>10154</v>
      </c>
      <c r="G7233" t="s">
        <v>12306</v>
      </c>
      <c r="H7233" t="s">
        <v>12764</v>
      </c>
      <c r="I7233" s="1">
        <v>690</v>
      </c>
      <c r="J7233" s="1">
        <v>1007.449550464939</v>
      </c>
      <c r="K7233" s="1">
        <v>171.69440359369011</v>
      </c>
      <c r="L7233" s="1">
        <v>931.94151162112007</v>
      </c>
      <c r="M7233" s="1">
        <v>1536.203765239027</v>
      </c>
      <c r="N7233" s="1">
        <v>1059.625326457031</v>
      </c>
      <c r="O7233" s="1">
        <v>737.19275722559996</v>
      </c>
      <c r="P7233" s="1">
        <v>4172.256716249999</v>
      </c>
      <c r="Q7233" s="1">
        <v>533</v>
      </c>
      <c r="R7233" s="1">
        <v>864.28479246545362</v>
      </c>
      <c r="S7233" s="1">
        <v>610.21927889999995</v>
      </c>
      <c r="T7233" s="1">
        <v>896.90292529398778</v>
      </c>
      <c r="U7233" s="1">
        <v>164.84816000000001</v>
      </c>
      <c r="V7233" s="1">
        <v>824</v>
      </c>
      <c r="W7233" s="1">
        <v>1227.534110586</v>
      </c>
      <c r="X7233" s="1">
        <v>3942.1818449999992</v>
      </c>
      <c r="Y7233" s="1">
        <v>17205.206956385398</v>
      </c>
      <c r="Z7233" s="1">
        <v>472.78968183685538</v>
      </c>
      <c r="AA7233" s="1">
        <v>20979</v>
      </c>
      <c r="AB7233" s="1">
        <v>20.913567499999989</v>
      </c>
      <c r="AC7233" s="1">
        <v>3010.0702474597379</v>
      </c>
      <c r="AD7233" s="1">
        <v>3755.6218340899418</v>
      </c>
      <c r="AE7233" s="1">
        <v>2985.1781040000001</v>
      </c>
      <c r="AF7233" s="1">
        <v>5740.6919340216173</v>
      </c>
      <c r="AG7233" s="1">
        <v>30532</v>
      </c>
      <c r="AH7233" s="1">
        <v>3261.70040475312</v>
      </c>
      <c r="AI7233" s="1">
        <v>920.06733600000007</v>
      </c>
      <c r="AJ7233" s="1">
        <v>2222.23322448</v>
      </c>
      <c r="AK7233" s="1">
        <v>1250</v>
      </c>
      <c r="AL7233" s="1">
        <v>111724.8203125</v>
      </c>
      <c r="AM7233" s="1">
        <v>93394.578125</v>
      </c>
      <c r="AN7233" s="1">
        <v>18330.23046875</v>
      </c>
      <c r="AO7233" t="s">
        <v>20043</v>
      </c>
    </row>
    <row r="7234" spans="1:41" x14ac:dyDescent="0.25">
      <c r="A7234" s="1">
        <v>2025</v>
      </c>
      <c r="B7234" t="s">
        <v>5737</v>
      </c>
      <c r="C7234" t="s">
        <v>7148</v>
      </c>
      <c r="D7234" t="s">
        <v>7250</v>
      </c>
      <c r="E7234" t="s">
        <v>8089</v>
      </c>
      <c r="F7234" t="s">
        <v>10154</v>
      </c>
      <c r="G7234" t="s">
        <v>12306</v>
      </c>
      <c r="H7234" t="s">
        <v>12764</v>
      </c>
      <c r="I7234" s="1">
        <v>926.4357591960154</v>
      </c>
      <c r="J7234" s="1">
        <v>120</v>
      </c>
      <c r="K7234" s="1">
        <v>94.647475669886234</v>
      </c>
      <c r="L7234" s="1">
        <v>636.5304000000001</v>
      </c>
      <c r="M7234" s="1">
        <v>2280.490624999999</v>
      </c>
      <c r="N7234" s="1">
        <v>2324.9588013899202</v>
      </c>
      <c r="O7234" s="1">
        <v>206.5506501383563</v>
      </c>
      <c r="P7234" s="1">
        <v>659.9625759999999</v>
      </c>
      <c r="Q7234" s="1">
        <v>85.379761981173175</v>
      </c>
      <c r="R7234" s="1">
        <v>661.45963375712267</v>
      </c>
      <c r="S7234" s="1">
        <v>1751.6203838429169</v>
      </c>
      <c r="T7234" s="1">
        <v>1829.423960630776</v>
      </c>
      <c r="U7234" s="1">
        <v>108.6339144877681</v>
      </c>
      <c r="V7234" s="1">
        <v>0</v>
      </c>
      <c r="W7234" s="1">
        <v>194.93738470720831</v>
      </c>
      <c r="X7234" s="1">
        <v>431.76537347441842</v>
      </c>
      <c r="Y7234" s="1">
        <v>2876.0634</v>
      </c>
      <c r="Z7234" s="1">
        <v>1692.640034947048</v>
      </c>
      <c r="AA7234" s="1">
        <v>35104.875330739393</v>
      </c>
      <c r="AB7234" s="1">
        <v>193</v>
      </c>
      <c r="AC7234" s="1">
        <v>925.92438000000004</v>
      </c>
      <c r="AD7234" s="1">
        <v>868.10774095050624</v>
      </c>
      <c r="AE7234" s="1">
        <v>10545.87377323112</v>
      </c>
      <c r="AF7234" s="1">
        <v>1230.1524677857869</v>
      </c>
      <c r="AG7234" s="1">
        <v>9698.6039129613473</v>
      </c>
      <c r="AH7234" s="1">
        <v>849.45832999424522</v>
      </c>
      <c r="AI7234" s="1">
        <v>139.8258305288104</v>
      </c>
      <c r="AJ7234" s="1">
        <v>1712.7815426332711</v>
      </c>
      <c r="AK7234" s="1">
        <v>673.27129250901817</v>
      </c>
      <c r="AL7234" s="1">
        <v>78823.3828125</v>
      </c>
      <c r="AM7234" s="1">
        <v>69310.2734375</v>
      </c>
      <c r="AN7234" s="1">
        <v>9513.099609375</v>
      </c>
      <c r="AO7234" t="s">
        <v>20044</v>
      </c>
    </row>
    <row r="7235" spans="1:41" x14ac:dyDescent="0.25">
      <c r="A7235" s="1">
        <v>2025</v>
      </c>
      <c r="B7235" t="s">
        <v>5738</v>
      </c>
      <c r="C7235" t="s">
        <v>7148</v>
      </c>
      <c r="D7235" t="s">
        <v>7250</v>
      </c>
      <c r="E7235" t="s">
        <v>8090</v>
      </c>
      <c r="F7235" t="s">
        <v>10155</v>
      </c>
      <c r="G7235" t="s">
        <v>12307</v>
      </c>
      <c r="H7235" t="s">
        <v>12764</v>
      </c>
      <c r="I7235" s="1">
        <v>2799.2073589103511</v>
      </c>
      <c r="J7235" s="1">
        <v>8968.3332066974945</v>
      </c>
      <c r="K7235" s="1"/>
      <c r="L7235" s="1"/>
      <c r="M7235" s="1">
        <v>293.54983539134764</v>
      </c>
      <c r="N7235" s="1">
        <v>4417.1418736146488</v>
      </c>
      <c r="O7235" s="1">
        <v>1734.3231873212619</v>
      </c>
      <c r="P7235" s="1">
        <v>912.10127425168741</v>
      </c>
      <c r="Q7235" s="1">
        <v>406.60965021792833</v>
      </c>
      <c r="R7235" s="1">
        <v>0</v>
      </c>
      <c r="S7235" s="1">
        <v>2350.495467669291</v>
      </c>
      <c r="T7235" s="1">
        <v>104.83922692548131</v>
      </c>
      <c r="U7235" s="1">
        <v>157.25884038822196</v>
      </c>
      <c r="V7235" s="1">
        <v>6251.5631015664503</v>
      </c>
      <c r="W7235" s="1">
        <v>1866.1382392735673</v>
      </c>
      <c r="X7235" s="1">
        <v>1389.1197567626273</v>
      </c>
      <c r="Y7235" s="1">
        <v>11251.345833642654</v>
      </c>
      <c r="Z7235" s="1">
        <v>1584.8186056578093</v>
      </c>
      <c r="AA7235" s="1">
        <v>93317.395886370912</v>
      </c>
      <c r="AB7235" s="1">
        <v>32.500160346899207</v>
      </c>
      <c r="AC7235" s="1">
        <v>1594.2377042423316</v>
      </c>
      <c r="AD7235" s="1">
        <v>4663.3343232069356</v>
      </c>
      <c r="AE7235" s="1">
        <v>5602.608286897721</v>
      </c>
      <c r="AF7235" s="1">
        <v>1744.6295752669344</v>
      </c>
      <c r="AG7235" s="1">
        <v>30377.16600165821</v>
      </c>
      <c r="AH7235" s="1">
        <v>4859.2981679960585</v>
      </c>
      <c r="AI7235" s="1">
        <v>401.5342391245934</v>
      </c>
      <c r="AJ7235" s="1">
        <v>6342.7732289916194</v>
      </c>
      <c r="AK7235" s="1">
        <v>237.98504512084259</v>
      </c>
      <c r="AL7235" s="1">
        <v>193660.296875</v>
      </c>
      <c r="AM7235" s="1">
        <v>175727.1875</v>
      </c>
      <c r="AN7235" s="1">
        <v>17933.1171875</v>
      </c>
      <c r="AO7235" t="s">
        <v>20045</v>
      </c>
    </row>
    <row r="7236" spans="1:41" x14ac:dyDescent="0.25">
      <c r="A7236" s="1">
        <v>2025</v>
      </c>
      <c r="B7236" t="s">
        <v>5739</v>
      </c>
      <c r="C7236" t="s">
        <v>7148</v>
      </c>
      <c r="D7236" t="s">
        <v>7250</v>
      </c>
      <c r="E7236" t="s">
        <v>8090</v>
      </c>
      <c r="F7236" t="s">
        <v>10155</v>
      </c>
      <c r="G7236" t="s">
        <v>12307</v>
      </c>
      <c r="H7236" t="s">
        <v>12764</v>
      </c>
      <c r="I7236" s="1">
        <v>606.55143046601654</v>
      </c>
      <c r="J7236" s="1">
        <v>4005.5283143982219</v>
      </c>
      <c r="K7236" s="1">
        <v>0</v>
      </c>
      <c r="L7236" s="1">
        <v>286.1091653141587</v>
      </c>
      <c r="M7236" s="1">
        <v>2260.262405981854</v>
      </c>
      <c r="N7236" s="1">
        <v>5464.6850575004319</v>
      </c>
      <c r="O7236" s="1">
        <v>1762.4324583352177</v>
      </c>
      <c r="P7236" s="1">
        <v>701.84523793887274</v>
      </c>
      <c r="Q7236" s="1">
        <v>1001.0673585177101</v>
      </c>
      <c r="R7236" s="1">
        <v>185.112916067426</v>
      </c>
      <c r="S7236" s="1">
        <v>5035.5213095291938</v>
      </c>
      <c r="T7236" s="1">
        <v>171.66549918849523</v>
      </c>
      <c r="U7236" s="1">
        <v>171.66549918849523</v>
      </c>
      <c r="V7236" s="1">
        <v>2792.4254534661891</v>
      </c>
      <c r="W7236" s="1">
        <v>1384.7683601205283</v>
      </c>
      <c r="X7236" s="1">
        <v>1579.5392815293362</v>
      </c>
      <c r="Y7236" s="1">
        <v>13013.389275149195</v>
      </c>
      <c r="Z7236" s="1">
        <v>1516.3621969875453</v>
      </c>
      <c r="AA7236" s="1">
        <v>77914.079839650789</v>
      </c>
      <c r="AB7236" s="1">
        <v>155.64338593090235</v>
      </c>
      <c r="AC7236" s="1">
        <v>121.96833717342587</v>
      </c>
      <c r="AD7236" s="1">
        <v>4103.7138237155214</v>
      </c>
      <c r="AE7236" s="1">
        <v>3772.3592325999361</v>
      </c>
      <c r="AF7236" s="1">
        <v>3993.6150004301326</v>
      </c>
      <c r="AG7236" s="1">
        <v>39147.744871605712</v>
      </c>
      <c r="AH7236" s="1">
        <v>6078.9608316957156</v>
      </c>
      <c r="AI7236" s="1">
        <v>703.8285466728305</v>
      </c>
      <c r="AJ7236" s="1">
        <v>2126.3633166148275</v>
      </c>
      <c r="AK7236" s="1">
        <v>259.78712210525612</v>
      </c>
      <c r="AL7236" s="1">
        <v>180316.984375</v>
      </c>
      <c r="AM7236" s="1">
        <v>156820.875</v>
      </c>
      <c r="AN7236" s="1">
        <v>23496.12109375</v>
      </c>
      <c r="AO7236" t="s">
        <v>20046</v>
      </c>
    </row>
    <row r="7237" spans="1:41" x14ac:dyDescent="0.25">
      <c r="A7237" s="1">
        <v>2025</v>
      </c>
      <c r="B7237" t="s">
        <v>5740</v>
      </c>
      <c r="C7237" t="s">
        <v>7148</v>
      </c>
      <c r="D7237" t="s">
        <v>7250</v>
      </c>
      <c r="E7237" t="s">
        <v>8090</v>
      </c>
      <c r="F7237" t="s">
        <v>10155</v>
      </c>
      <c r="G7237" t="s">
        <v>12307</v>
      </c>
      <c r="H7237" t="s">
        <v>12764</v>
      </c>
      <c r="I7237" s="1">
        <v>531.12217773856639</v>
      </c>
      <c r="J7237" s="1">
        <v>567.31288967156297</v>
      </c>
      <c r="K7237" s="1">
        <v>47.210860243428129</v>
      </c>
      <c r="L7237" s="1">
        <v>338.73792224659684</v>
      </c>
      <c r="M7237" s="1">
        <v>5707.6454694922004</v>
      </c>
      <c r="N7237" s="1">
        <v>3457.983063960015</v>
      </c>
      <c r="O7237" s="1">
        <v>1789.2916032259261</v>
      </c>
      <c r="P7237" s="1">
        <v>654.56724666867251</v>
      </c>
      <c r="Q7237" s="1">
        <v>1013.4696354881412</v>
      </c>
      <c r="R7237" s="1">
        <v>318.18201862873173</v>
      </c>
      <c r="S7237" s="1">
        <v>5193.1946267770936</v>
      </c>
      <c r="T7237" s="1">
        <v>177.04072591285549</v>
      </c>
      <c r="U7237" s="1">
        <v>177.04072591285549</v>
      </c>
      <c r="V7237" s="1">
        <v>1541.4345869479284</v>
      </c>
      <c r="W7237" s="1">
        <v>1428.1285223637008</v>
      </c>
      <c r="X7237" s="1">
        <v>126.86098923507576</v>
      </c>
      <c r="Y7237" s="1">
        <v>14055.505185880344</v>
      </c>
      <c r="Z7237" s="1">
        <v>2960.0217944564324</v>
      </c>
      <c r="AA7237" s="1">
        <v>39201.886298377322</v>
      </c>
      <c r="AB7237" s="1"/>
      <c r="AC7237" s="1">
        <v>1394.1957165637368</v>
      </c>
      <c r="AD7237" s="1">
        <v>4097.1945180286248</v>
      </c>
      <c r="AE7237" s="1">
        <v>2259.9272268206123</v>
      </c>
      <c r="AF7237" s="1">
        <v>5350.208000171785</v>
      </c>
      <c r="AG7237" s="1">
        <v>36879.427007905229</v>
      </c>
      <c r="AH7237" s="1">
        <v>7307.1848307016671</v>
      </c>
      <c r="AI7237" s="1">
        <v>526.40109171422364</v>
      </c>
      <c r="AJ7237" s="1">
        <v>16833.032219794299</v>
      </c>
      <c r="AK7237" s="1">
        <v>254.93864531451189</v>
      </c>
      <c r="AL7237" s="1">
        <v>154189.15625</v>
      </c>
      <c r="AM7237" s="1">
        <v>127534.0625</v>
      </c>
      <c r="AN7237" s="1">
        <v>26655.09375</v>
      </c>
      <c r="AO7237" t="s">
        <v>20047</v>
      </c>
    </row>
    <row r="7238" spans="1:41" x14ac:dyDescent="0.25">
      <c r="A7238" s="1">
        <v>2025</v>
      </c>
      <c r="B7238" t="s">
        <v>5741</v>
      </c>
      <c r="C7238" t="s">
        <v>7148</v>
      </c>
      <c r="D7238" t="s">
        <v>7250</v>
      </c>
      <c r="E7238" t="s">
        <v>8090</v>
      </c>
      <c r="F7238" t="s">
        <v>10155</v>
      </c>
      <c r="G7238" t="s">
        <v>12307</v>
      </c>
      <c r="H7238" t="s">
        <v>12764</v>
      </c>
      <c r="I7238" s="1">
        <v>699.57731596559677</v>
      </c>
      <c r="J7238" s="1">
        <v>4771.0789871816414</v>
      </c>
      <c r="K7238" s="1">
        <v>0</v>
      </c>
      <c r="L7238" s="1">
        <v>152.90761334676617</v>
      </c>
      <c r="M7238" s="1">
        <v>12110.28297706388</v>
      </c>
      <c r="N7238" s="1">
        <v>4332.0625837314183</v>
      </c>
      <c r="O7238" s="1">
        <v>1065.6028004712693</v>
      </c>
      <c r="P7238" s="1">
        <v>1580.0453379165835</v>
      </c>
      <c r="Q7238" s="1">
        <v>418.91499158073765</v>
      </c>
      <c r="R7238" s="1">
        <v>469.8134154982003</v>
      </c>
      <c r="S7238" s="1">
        <v>254.84602224461025</v>
      </c>
      <c r="T7238" s="1">
        <v>3312.9982891799336</v>
      </c>
      <c r="U7238" s="1">
        <v>152.90761334676617</v>
      </c>
      <c r="V7238" s="1">
        <v>9034.8011806159229</v>
      </c>
      <c r="W7238" s="1">
        <v>2126.2790117500449</v>
      </c>
      <c r="X7238" s="1">
        <v>3083.6368691597841</v>
      </c>
      <c r="Y7238" s="1">
        <v>9396.5448081247014</v>
      </c>
      <c r="Z7238" s="1">
        <v>1772.4485272099939</v>
      </c>
      <c r="AA7238" s="1">
        <v>91668.114201386314</v>
      </c>
      <c r="AB7238" s="1">
        <v>32.620290847310116</v>
      </c>
      <c r="AC7238" s="1">
        <v>182.09402314776551</v>
      </c>
      <c r="AD7238" s="1">
        <v>3824.9505115615448</v>
      </c>
      <c r="AE7238" s="1">
        <v>4928.7822546473762</v>
      </c>
      <c r="AF7238" s="1">
        <v>1871.6911257733157</v>
      </c>
      <c r="AG7238" s="1">
        <v>14046.09336203394</v>
      </c>
      <c r="AH7238" s="1">
        <v>3914.7407169039075</v>
      </c>
      <c r="AI7238" s="1">
        <v>12135.76757928834</v>
      </c>
      <c r="AJ7238" s="1">
        <v>8032.746621150116</v>
      </c>
      <c r="AK7238" s="1">
        <v>244.65218135482584</v>
      </c>
      <c r="AL7238" s="1">
        <v>195617</v>
      </c>
      <c r="AM7238" s="1">
        <v>153510.625</v>
      </c>
      <c r="AN7238" s="1">
        <v>42106.37890625</v>
      </c>
      <c r="AO7238" t="s">
        <v>20048</v>
      </c>
    </row>
    <row r="7239" spans="1:41" x14ac:dyDescent="0.25">
      <c r="A7239" s="1">
        <v>2025</v>
      </c>
      <c r="B7239" t="s">
        <v>5742</v>
      </c>
      <c r="C7239" t="s">
        <v>7148</v>
      </c>
      <c r="D7239" t="s">
        <v>7250</v>
      </c>
      <c r="E7239" t="s">
        <v>8090</v>
      </c>
      <c r="F7239" t="s">
        <v>10155</v>
      </c>
      <c r="G7239" t="s">
        <v>12307</v>
      </c>
      <c r="H7239" t="s">
        <v>12764</v>
      </c>
      <c r="I7239" s="1">
        <v>1131.930921415126</v>
      </c>
      <c r="J7239" s="1">
        <v>11111.18224044148</v>
      </c>
      <c r="K7239" s="1"/>
      <c r="L7239" s="1">
        <v>0</v>
      </c>
      <c r="M7239" s="1">
        <v>8187.6336649027444</v>
      </c>
      <c r="N7239" s="1">
        <v>6630.3673024272221</v>
      </c>
      <c r="O7239" s="1">
        <v>2028.6819998472929</v>
      </c>
      <c r="P7239" s="1">
        <v>661.11988607951434</v>
      </c>
      <c r="Q7239" s="1">
        <v>0</v>
      </c>
      <c r="R7239" s="1">
        <v>0</v>
      </c>
      <c r="S7239" s="1">
        <v>1688.1941170819878</v>
      </c>
      <c r="T7239" s="1">
        <v>215.60588979335733</v>
      </c>
      <c r="U7239" s="1">
        <v>161.70441734501799</v>
      </c>
      <c r="V7239" s="1">
        <v>5138.9663832246715</v>
      </c>
      <c r="W7239" s="1">
        <v>2457.9071436442737</v>
      </c>
      <c r="X7239" s="1">
        <v>134.75368112084834</v>
      </c>
      <c r="Y7239" s="1">
        <v>15214.22961326826</v>
      </c>
      <c r="Z7239" s="1">
        <v>2490.0871646800529</v>
      </c>
      <c r="AA7239" s="1">
        <v>58165.078919002975</v>
      </c>
      <c r="AB7239" s="1">
        <v>233.9323904257927</v>
      </c>
      <c r="AC7239" s="1">
        <v>169.7896382122689</v>
      </c>
      <c r="AD7239" s="1">
        <v>4556.8304807826071</v>
      </c>
      <c r="AE7239" s="1">
        <v>7936.4528032934832</v>
      </c>
      <c r="AF7239" s="1">
        <v>407.98024496148037</v>
      </c>
      <c r="AG7239" s="1">
        <v>36838.422330093032</v>
      </c>
      <c r="AH7239" s="1">
        <v>3379.6223225108761</v>
      </c>
      <c r="AI7239" s="1">
        <v>691.0168767877102</v>
      </c>
      <c r="AJ7239" s="1">
        <v>5853.6999078896515</v>
      </c>
      <c r="AK7239" s="1">
        <v>244.71268491546056</v>
      </c>
      <c r="AL7239" s="1">
        <v>175729.90625</v>
      </c>
      <c r="AM7239" s="1">
        <v>151911.015625</v>
      </c>
      <c r="AN7239" s="1">
        <v>23818.892578125</v>
      </c>
      <c r="AO7239" t="s">
        <v>20049</v>
      </c>
    </row>
    <row r="7240" spans="1:41" x14ac:dyDescent="0.25">
      <c r="A7240" s="1">
        <v>2025</v>
      </c>
      <c r="B7240" t="s">
        <v>5743</v>
      </c>
      <c r="C7240" t="s">
        <v>7148</v>
      </c>
      <c r="D7240" t="s">
        <v>7250</v>
      </c>
      <c r="E7240" t="s">
        <v>8090</v>
      </c>
      <c r="F7240" t="s">
        <v>10155</v>
      </c>
      <c r="G7240" t="s">
        <v>12307</v>
      </c>
      <c r="H7240" t="s">
        <v>12764</v>
      </c>
      <c r="I7240" s="1">
        <v>753.87283507425195</v>
      </c>
      <c r="J7240" s="1">
        <v>6721.1089156436065</v>
      </c>
      <c r="K7240" s="1"/>
      <c r="L7240" s="1">
        <v>0</v>
      </c>
      <c r="M7240" s="1">
        <v>4517.6938278346715</v>
      </c>
      <c r="N7240" s="1">
        <v>4695.7608087522549</v>
      </c>
      <c r="O7240" s="1">
        <v>1396.8820179317022</v>
      </c>
      <c r="P7240" s="1">
        <v>679.89019404041369</v>
      </c>
      <c r="Q7240" s="1">
        <v>0</v>
      </c>
      <c r="R7240" s="1">
        <v>179.32223461980738</v>
      </c>
      <c r="S7240" s="1">
        <v>1736.1247937151156</v>
      </c>
      <c r="T7240" s="1">
        <v>166.29547832520265</v>
      </c>
      <c r="U7240" s="1">
        <v>166.29547832520265</v>
      </c>
      <c r="V7240" s="1">
        <v>4508.8247356573274</v>
      </c>
      <c r="W7240" s="1">
        <v>1341.4501918233013</v>
      </c>
      <c r="X7240" s="1">
        <v>1538.9680336422996</v>
      </c>
      <c r="Y7240" s="1">
        <v>14881.587235294484</v>
      </c>
      <c r="Z7240" s="1">
        <v>1491.1161223159836</v>
      </c>
      <c r="AA7240" s="1">
        <v>58929.574335840975</v>
      </c>
      <c r="AB7240" s="1">
        <v>150.58166425999315</v>
      </c>
      <c r="AC7240" s="1">
        <v>124.06058421755931</v>
      </c>
      <c r="AD7240" s="1">
        <v>4031.3326399418852</v>
      </c>
      <c r="AE7240" s="1">
        <v>3136.3327212133217</v>
      </c>
      <c r="AF7240" s="1">
        <v>1204.8661722922016</v>
      </c>
      <c r="AG7240" s="1">
        <v>40127.098919871401</v>
      </c>
      <c r="AH7240" s="1">
        <v>6075.328141480737</v>
      </c>
      <c r="AI7240" s="1">
        <v>710.63601070969935</v>
      </c>
      <c r="AJ7240" s="1">
        <v>1662.9547832520263</v>
      </c>
      <c r="AK7240" s="1">
        <v>251.66049053213999</v>
      </c>
      <c r="AL7240" s="1">
        <v>161179.625</v>
      </c>
      <c r="AM7240" s="1">
        <v>139262.671875</v>
      </c>
      <c r="AN7240" s="1">
        <v>21916.955078125</v>
      </c>
      <c r="AO7240" t="s">
        <v>20050</v>
      </c>
    </row>
    <row r="7241" spans="1:41" x14ac:dyDescent="0.25">
      <c r="A7241" s="1">
        <v>2025</v>
      </c>
      <c r="B7241" t="s">
        <v>5744</v>
      </c>
      <c r="C7241" t="s">
        <v>7148</v>
      </c>
      <c r="D7241" t="s">
        <v>7250</v>
      </c>
      <c r="E7241" t="s">
        <v>8090</v>
      </c>
      <c r="F7241" t="s">
        <v>10155</v>
      </c>
      <c r="G7241" t="s">
        <v>12307</v>
      </c>
      <c r="H7241" t="s">
        <v>12764</v>
      </c>
      <c r="I7241" s="1">
        <v>1118.8758612500001</v>
      </c>
      <c r="J7241" s="1">
        <v>4765.8054696699955</v>
      </c>
      <c r="K7241" s="1">
        <v>0</v>
      </c>
      <c r="L7241" s="1">
        <v>150</v>
      </c>
      <c r="M7241" s="1">
        <v>17070.98689</v>
      </c>
      <c r="N7241" s="1">
        <v>4046.5573110351561</v>
      </c>
      <c r="O7241" s="1">
        <v>1091.1323400000001</v>
      </c>
      <c r="P7241" s="1">
        <v>1500</v>
      </c>
      <c r="Q7241" s="1">
        <v>427</v>
      </c>
      <c r="R7241" s="1">
        <v>375.89436499999999</v>
      </c>
      <c r="S7241" s="1">
        <v>5310</v>
      </c>
      <c r="T7241" s="1">
        <v>2775</v>
      </c>
      <c r="U7241" s="1">
        <v>150</v>
      </c>
      <c r="V7241" s="1">
        <v>2403</v>
      </c>
      <c r="W7241" s="1">
        <v>2165</v>
      </c>
      <c r="X7241" s="1">
        <v>3125</v>
      </c>
      <c r="Y7241" s="1">
        <v>14153.508</v>
      </c>
      <c r="Z7241" s="1">
        <v>1791.2125606217171</v>
      </c>
      <c r="AA7241" s="1">
        <v>67321</v>
      </c>
      <c r="AB7241" s="1">
        <v>550</v>
      </c>
      <c r="AC7241" s="1">
        <v>941.17023999999992</v>
      </c>
      <c r="AD7241" s="1">
        <v>4333.6693174937973</v>
      </c>
      <c r="AE7241" s="1">
        <v>3675.5726826</v>
      </c>
      <c r="AF7241" s="1">
        <v>691.2</v>
      </c>
      <c r="AG7241" s="1">
        <v>11258</v>
      </c>
      <c r="AH7241" s="1">
        <v>3890.5140000000001</v>
      </c>
      <c r="AI7241" s="1">
        <v>32405</v>
      </c>
      <c r="AJ7241" s="1">
        <v>7461</v>
      </c>
      <c r="AK7241" s="1">
        <v>240</v>
      </c>
      <c r="AL7241" s="1">
        <v>195186.109375</v>
      </c>
      <c r="AM7241" s="1">
        <v>122229.796875</v>
      </c>
      <c r="AN7241" s="1">
        <v>72956.3046875</v>
      </c>
      <c r="AO7241" t="s">
        <v>20051</v>
      </c>
    </row>
    <row r="7242" spans="1:41" x14ac:dyDescent="0.25">
      <c r="A7242" s="1">
        <v>2025</v>
      </c>
      <c r="B7242" t="s">
        <v>5745</v>
      </c>
      <c r="C7242" t="s">
        <v>7148</v>
      </c>
      <c r="D7242" t="s">
        <v>7250</v>
      </c>
      <c r="E7242" t="s">
        <v>8090</v>
      </c>
      <c r="F7242" t="s">
        <v>10155</v>
      </c>
      <c r="G7242" t="s">
        <v>12308</v>
      </c>
      <c r="H7242" t="s">
        <v>12764</v>
      </c>
      <c r="I7242" s="1">
        <v>600</v>
      </c>
      <c r="J7242" s="1">
        <v>5180.0486043300252</v>
      </c>
      <c r="K7242" s="1">
        <v>0</v>
      </c>
      <c r="L7242" s="1">
        <v>165.88824574039199</v>
      </c>
      <c r="M7242" s="1">
        <v>12859.294060800001</v>
      </c>
      <c r="N7242" s="1">
        <v>4595.1857817233886</v>
      </c>
      <c r="O7242" s="1">
        <v>1131.509460945254</v>
      </c>
      <c r="P7242" s="1">
        <v>1658.1182900575491</v>
      </c>
      <c r="Q7242" s="1">
        <v>447.64038986989198</v>
      </c>
      <c r="R7242" s="1">
        <v>498.26532769442878</v>
      </c>
      <c r="S7242" s="1">
        <v>270.06610009442869</v>
      </c>
      <c r="T7242" s="1">
        <v>3594.8473391746729</v>
      </c>
      <c r="U7242" s="1">
        <v>156.09060149999999</v>
      </c>
      <c r="V7242" s="1">
        <v>9594</v>
      </c>
      <c r="W7242" s="1">
        <v>2257.787627191366</v>
      </c>
      <c r="X7242" s="1">
        <v>3277.5674382000002</v>
      </c>
      <c r="Y7242" s="1">
        <v>10213.14762774772</v>
      </c>
      <c r="Z7242" s="1">
        <v>1879.788054360441</v>
      </c>
      <c r="AA7242" s="1">
        <v>102440</v>
      </c>
      <c r="AB7242" s="1">
        <v>35</v>
      </c>
      <c r="AC7242" s="1">
        <v>193.75535664</v>
      </c>
      <c r="AD7242" s="1">
        <v>4087.2309958820351</v>
      </c>
      <c r="AE7242" s="1">
        <v>5233.6234003947266</v>
      </c>
      <c r="AF7242" s="1">
        <v>2031.1887821923649</v>
      </c>
      <c r="AG7242" s="1">
        <v>15213</v>
      </c>
      <c r="AH7242" s="1">
        <v>4300.5114830299326</v>
      </c>
      <c r="AI7242" s="1">
        <v>12886.3548648</v>
      </c>
      <c r="AJ7242" s="1">
        <v>8700.1567292159998</v>
      </c>
      <c r="AK7242" s="1">
        <v>260</v>
      </c>
      <c r="AL7242" s="1">
        <v>213760.078125</v>
      </c>
      <c r="AM7242" s="1">
        <v>168799.890625</v>
      </c>
      <c r="AN7242" s="1">
        <v>44960.16796875</v>
      </c>
      <c r="AO7242" t="s">
        <v>20052</v>
      </c>
    </row>
    <row r="7243" spans="1:41" x14ac:dyDescent="0.25">
      <c r="A7243" s="1">
        <v>2025</v>
      </c>
      <c r="B7243" t="s">
        <v>5746</v>
      </c>
      <c r="C7243" t="s">
        <v>7148</v>
      </c>
      <c r="D7243" t="s">
        <v>7250</v>
      </c>
      <c r="E7243" t="s">
        <v>8090</v>
      </c>
      <c r="F7243" t="s">
        <v>10155</v>
      </c>
      <c r="G7243" t="s">
        <v>12308</v>
      </c>
      <c r="H7243" t="s">
        <v>12764</v>
      </c>
      <c r="I7243" s="1">
        <v>3006.8536594348798</v>
      </c>
      <c r="J7243" s="1">
        <v>9014.7740222372267</v>
      </c>
      <c r="K7243" s="1"/>
      <c r="L7243" s="1">
        <v>0</v>
      </c>
      <c r="M7243" s="1">
        <v>309.14262489599997</v>
      </c>
      <c r="N7243" s="1">
        <v>4651.7725854930004</v>
      </c>
      <c r="O7243" s="1">
        <v>1826.447021616334</v>
      </c>
      <c r="P7243" s="1">
        <v>955.85094235055578</v>
      </c>
      <c r="Q7243" s="1">
        <v>428.20795456702132</v>
      </c>
      <c r="R7243" s="1">
        <v>0</v>
      </c>
      <c r="S7243" s="1">
        <v>2475.3491607743999</v>
      </c>
      <c r="T7243" s="1">
        <v>112.302039536656</v>
      </c>
      <c r="U7243" s="1">
        <v>159.21241352999999</v>
      </c>
      <c r="V7243" s="1">
        <v>6584</v>
      </c>
      <c r="W7243" s="1">
        <v>1965.2638296959999</v>
      </c>
      <c r="X7243" s="1">
        <v>1513</v>
      </c>
      <c r="Y7243" s="1">
        <v>12117.61449183739</v>
      </c>
      <c r="Z7243" s="1">
        <v>1672.273601903031</v>
      </c>
      <c r="AA7243" s="1">
        <v>103941</v>
      </c>
      <c r="AB7243" s="1">
        <v>36</v>
      </c>
      <c r="AC7243" s="1">
        <v>1695.44568</v>
      </c>
      <c r="AD7243" s="1">
        <v>4721.4259682104457</v>
      </c>
      <c r="AE7243" s="1">
        <v>5900.2078123008014</v>
      </c>
      <c r="AF7243" s="1">
        <v>1874.046881897222</v>
      </c>
      <c r="AG7243" s="1">
        <v>32631</v>
      </c>
      <c r="AH7243" s="1">
        <v>5465.3032450508163</v>
      </c>
      <c r="AI7243" s="1">
        <v>422.86294762559999</v>
      </c>
      <c r="AJ7243" s="1">
        <v>6813.2826365472001</v>
      </c>
      <c r="AK7243" s="1">
        <v>251</v>
      </c>
      <c r="AL7243" s="1">
        <v>210543.625</v>
      </c>
      <c r="AM7243" s="1">
        <v>191445.546875</v>
      </c>
      <c r="AN7243" s="1">
        <v>19098.09765625</v>
      </c>
      <c r="AO7243" t="s">
        <v>20053</v>
      </c>
    </row>
    <row r="7244" spans="1:41" x14ac:dyDescent="0.25">
      <c r="A7244" s="1">
        <v>2025</v>
      </c>
      <c r="B7244" t="s">
        <v>5747</v>
      </c>
      <c r="C7244" t="s">
        <v>7148</v>
      </c>
      <c r="D7244" t="s">
        <v>7250</v>
      </c>
      <c r="E7244" t="s">
        <v>8090</v>
      </c>
      <c r="F7244" t="s">
        <v>10155</v>
      </c>
      <c r="G7244" t="s">
        <v>12308</v>
      </c>
      <c r="H7244" t="s">
        <v>12764</v>
      </c>
      <c r="I7244" s="1">
        <v>796.72837908154054</v>
      </c>
      <c r="J7244" s="1">
        <v>7138.0660112984306</v>
      </c>
      <c r="K7244" s="1"/>
      <c r="L7244" s="1">
        <v>0</v>
      </c>
      <c r="M7244" s="1">
        <v>4680.8940956708157</v>
      </c>
      <c r="N7244" s="1">
        <v>4894.0838918517438</v>
      </c>
      <c r="O7244" s="1">
        <v>1444.50740308336</v>
      </c>
      <c r="P7244" s="1">
        <v>690.07495586319442</v>
      </c>
      <c r="Q7244" s="1">
        <v>0</v>
      </c>
      <c r="R7244" s="1">
        <v>185.02368279635951</v>
      </c>
      <c r="S7244" s="1">
        <v>1799</v>
      </c>
      <c r="T7244" s="1">
        <v>175.74890715033979</v>
      </c>
      <c r="U7244" s="1">
        <v>162.41652432964091</v>
      </c>
      <c r="V7244" s="1">
        <v>4713</v>
      </c>
      <c r="W7244" s="1">
        <v>1399.476354125974</v>
      </c>
      <c r="X7244" s="1">
        <v>1626.454024943567</v>
      </c>
      <c r="Y7244" s="1">
        <v>15465.097322022541</v>
      </c>
      <c r="Z7244" s="1">
        <v>1548</v>
      </c>
      <c r="AA7244" s="1">
        <v>65424</v>
      </c>
      <c r="AB7244" s="1">
        <v>135.82599999999999</v>
      </c>
      <c r="AC7244" s="1">
        <v>128.54227</v>
      </c>
      <c r="AD7244" s="1">
        <v>4185.157401732331</v>
      </c>
      <c r="AE7244" s="1">
        <v>3249.6317537798132</v>
      </c>
      <c r="AF7244" s="1">
        <v>1273.3594152732619</v>
      </c>
      <c r="AG7244" s="1">
        <v>42437</v>
      </c>
      <c r="AH7244" s="1">
        <v>6548</v>
      </c>
      <c r="AI7244" s="1">
        <v>736.30751296318874</v>
      </c>
      <c r="AJ7244" s="1">
        <v>1757.489071503398</v>
      </c>
      <c r="AK7244" s="1">
        <v>260.75164655638662</v>
      </c>
      <c r="AL7244" s="1">
        <v>172854.625</v>
      </c>
      <c r="AM7244" s="1">
        <v>149862.515625</v>
      </c>
      <c r="AN7244" s="1">
        <v>22992.123046875</v>
      </c>
      <c r="AO7244" t="s">
        <v>20054</v>
      </c>
    </row>
    <row r="7245" spans="1:41" x14ac:dyDescent="0.25">
      <c r="A7245" s="1">
        <v>2025</v>
      </c>
      <c r="B7245" t="s">
        <v>5748</v>
      </c>
      <c r="C7245" t="s">
        <v>7148</v>
      </c>
      <c r="D7245" t="s">
        <v>7250</v>
      </c>
      <c r="E7245" t="s">
        <v>8090</v>
      </c>
      <c r="F7245" t="s">
        <v>10155</v>
      </c>
      <c r="G7245" t="s">
        <v>12308</v>
      </c>
      <c r="H7245" t="s">
        <v>12764</v>
      </c>
      <c r="I7245" s="1">
        <v>1206.119951031744</v>
      </c>
      <c r="J7245" s="1">
        <v>10677.48588225096</v>
      </c>
      <c r="K7245" s="1">
        <v>0</v>
      </c>
      <c r="L7245" s="1">
        <v>0</v>
      </c>
      <c r="M7245" s="1">
        <v>8553.2035743100805</v>
      </c>
      <c r="N7245" s="1">
        <v>6980.8848146171622</v>
      </c>
      <c r="O7245" s="1">
        <v>2119.2606853690372</v>
      </c>
      <c r="P7245" s="1">
        <v>694.71069740099995</v>
      </c>
      <c r="Q7245" s="1">
        <v>0</v>
      </c>
      <c r="R7245" s="1">
        <v>0</v>
      </c>
      <c r="S7245" s="1">
        <v>1736.075494477039</v>
      </c>
      <c r="T7245" s="1">
        <v>229.36019999999999</v>
      </c>
      <c r="U7245" s="1">
        <v>160.016280127725</v>
      </c>
      <c r="V7245" s="1">
        <v>5409</v>
      </c>
      <c r="W7245" s="1">
        <v>2567.6503159219201</v>
      </c>
      <c r="X7245" s="1">
        <v>144.75</v>
      </c>
      <c r="Y7245" s="1">
        <v>16446.31711306901</v>
      </c>
      <c r="Z7245" s="1">
        <v>2621.7268036756541</v>
      </c>
      <c r="AA7245" s="1">
        <v>65424</v>
      </c>
      <c r="AB7245" s="1">
        <v>282</v>
      </c>
      <c r="AC7245" s="1">
        <v>177.37066999999999</v>
      </c>
      <c r="AD7245" s="1">
        <v>4811.6844819553298</v>
      </c>
      <c r="AE7245" s="1">
        <v>8290.8077306215691</v>
      </c>
      <c r="AF7245" s="1">
        <v>435.44490018073049</v>
      </c>
      <c r="AG7245" s="1">
        <v>40592</v>
      </c>
      <c r="AH7245" s="1">
        <v>3663.421224606343</v>
      </c>
      <c r="AI7245" s="1">
        <v>721.87011074822419</v>
      </c>
      <c r="AJ7245" s="1">
        <v>6362.1104388423018</v>
      </c>
      <c r="AK7245" s="1">
        <v>256</v>
      </c>
      <c r="AL7245" s="1">
        <v>190563.265625</v>
      </c>
      <c r="AM7245" s="1">
        <v>165477.984375</v>
      </c>
      <c r="AN7245" s="1">
        <v>25085.275390625</v>
      </c>
      <c r="AO7245" t="s">
        <v>20055</v>
      </c>
    </row>
    <row r="7246" spans="1:41" x14ac:dyDescent="0.25">
      <c r="A7246" s="1">
        <v>2025</v>
      </c>
      <c r="B7246" t="s">
        <v>5749</v>
      </c>
      <c r="C7246" t="s">
        <v>7148</v>
      </c>
      <c r="D7246" t="s">
        <v>7250</v>
      </c>
      <c r="E7246" t="s">
        <v>8090</v>
      </c>
      <c r="F7246" t="s">
        <v>10155</v>
      </c>
      <c r="G7246" t="s">
        <v>12308</v>
      </c>
      <c r="H7246" t="s">
        <v>12764</v>
      </c>
      <c r="I7246" s="1">
        <v>1070</v>
      </c>
      <c r="J7246" s="1">
        <v>5187.9621739016866</v>
      </c>
      <c r="K7246" s="1"/>
      <c r="L7246" s="1">
        <v>158.85366675360001</v>
      </c>
      <c r="M7246" s="1">
        <v>18115.867857685531</v>
      </c>
      <c r="N7246" s="1">
        <v>4227.0337671073239</v>
      </c>
      <c r="O7246" s="1">
        <v>1157.9183682667201</v>
      </c>
      <c r="P7246" s="1">
        <v>1568.517562499999</v>
      </c>
      <c r="Q7246" s="1">
        <v>455</v>
      </c>
      <c r="R7246" s="1">
        <v>398.06634453573213</v>
      </c>
      <c r="S7246" s="1">
        <v>5557.9148729999988</v>
      </c>
      <c r="T7246" s="1">
        <v>2962.9828782033519</v>
      </c>
      <c r="U7246" s="1">
        <v>154.54515000000001</v>
      </c>
      <c r="V7246" s="1">
        <v>2476</v>
      </c>
      <c r="W7246" s="1">
        <v>2325.11929083</v>
      </c>
      <c r="X7246" s="1">
        <v>3285.151537499999</v>
      </c>
      <c r="Y7246" s="1">
        <v>14880.44597816376</v>
      </c>
      <c r="Z7246" s="1">
        <v>1871.170541104412</v>
      </c>
      <c r="AA7246" s="1">
        <v>73446</v>
      </c>
      <c r="AB7246" s="1">
        <v>575.12310624999986</v>
      </c>
      <c r="AC7246" s="1">
        <v>984.16136716155961</v>
      </c>
      <c r="AD7246" s="1">
        <v>4527.1200861654661</v>
      </c>
      <c r="AE7246" s="1">
        <v>3900.5471353565799</v>
      </c>
      <c r="AF7246" s="1">
        <v>731.99769640058889</v>
      </c>
      <c r="AG7246" s="1">
        <v>12186</v>
      </c>
      <c r="AH7246" s="1">
        <v>4211.7435345599997</v>
      </c>
      <c r="AI7246" s="1">
        <v>34388.445239999986</v>
      </c>
      <c r="AJ7246" s="1">
        <v>8076.0263457599985</v>
      </c>
      <c r="AK7246" s="1">
        <v>255</v>
      </c>
      <c r="AL7246" s="1">
        <v>209134.734375</v>
      </c>
      <c r="AM7246" s="1">
        <v>131772.328125</v>
      </c>
      <c r="AN7246" s="1">
        <v>77362.3828125</v>
      </c>
      <c r="AO7246" t="s">
        <v>20056</v>
      </c>
    </row>
    <row r="7247" spans="1:41" x14ac:dyDescent="0.25">
      <c r="A7247" s="1">
        <v>2025</v>
      </c>
      <c r="B7247" t="s">
        <v>5750</v>
      </c>
      <c r="C7247" t="s">
        <v>7148</v>
      </c>
      <c r="D7247" t="s">
        <v>7250</v>
      </c>
      <c r="E7247" t="s">
        <v>8090</v>
      </c>
      <c r="F7247" t="s">
        <v>10155</v>
      </c>
      <c r="G7247" t="s">
        <v>12308</v>
      </c>
      <c r="H7247" t="s">
        <v>12764</v>
      </c>
      <c r="I7247" s="1">
        <v>605.99668695894468</v>
      </c>
      <c r="J7247" s="1">
        <v>4186.9247980115961</v>
      </c>
      <c r="K7247" s="1">
        <v>0</v>
      </c>
      <c r="L7247" s="1">
        <v>297.30856792932502</v>
      </c>
      <c r="M7247" s="1">
        <v>2314.0272774794739</v>
      </c>
      <c r="N7247" s="1">
        <v>5780</v>
      </c>
      <c r="O7247" s="1">
        <v>1804.9318059072059</v>
      </c>
      <c r="P7247" s="1">
        <v>613.26700000000005</v>
      </c>
      <c r="Q7247" s="1">
        <v>1017.305175</v>
      </c>
      <c r="R7247" s="1">
        <v>188.08520998191941</v>
      </c>
      <c r="S7247" s="1">
        <v>5049.9433655347784</v>
      </c>
      <c r="T7247" s="1">
        <v>160.82030281605151</v>
      </c>
      <c r="U7247" s="1">
        <v>164.85277219458541</v>
      </c>
      <c r="V7247" s="1">
        <v>2888</v>
      </c>
      <c r="W7247" s="1">
        <v>1428.865357562619</v>
      </c>
      <c r="X7247" s="1">
        <v>1649.454024943567</v>
      </c>
      <c r="Y7247" s="1">
        <v>13514</v>
      </c>
      <c r="Z7247" s="1">
        <v>1556.999375005425</v>
      </c>
      <c r="AA7247" s="1">
        <v>89335.368301771581</v>
      </c>
      <c r="AB7247" s="1">
        <v>136</v>
      </c>
      <c r="AC7247" s="1">
        <v>126.13503</v>
      </c>
      <c r="AD7247" s="1">
        <v>4213.6897579085899</v>
      </c>
      <c r="AE7247" s="1">
        <v>3862.09235776577</v>
      </c>
      <c r="AF7247" s="1">
        <v>4149.940304551983</v>
      </c>
      <c r="AG7247" s="1">
        <v>41459</v>
      </c>
      <c r="AH7247" s="1">
        <v>6489.4431701784788</v>
      </c>
      <c r="AI7247" s="1">
        <v>720.5705193163933</v>
      </c>
      <c r="AJ7247" s="1">
        <v>2220.4819925002539</v>
      </c>
      <c r="AK7247" s="1">
        <v>265.96667948751428</v>
      </c>
      <c r="AL7247" s="1">
        <v>196199.484375</v>
      </c>
      <c r="AM7247" s="1">
        <v>171965.765625</v>
      </c>
      <c r="AN7247" s="1">
        <v>24233.712890625</v>
      </c>
      <c r="AO7247" t="s">
        <v>20057</v>
      </c>
    </row>
    <row r="7248" spans="1:41" x14ac:dyDescent="0.25">
      <c r="A7248" s="1">
        <v>2025</v>
      </c>
      <c r="B7248" t="s">
        <v>5751</v>
      </c>
      <c r="C7248" t="s">
        <v>7148</v>
      </c>
      <c r="D7248" t="s">
        <v>7250</v>
      </c>
      <c r="E7248" t="s">
        <v>8090</v>
      </c>
      <c r="F7248" t="s">
        <v>10155</v>
      </c>
      <c r="G7248" t="s">
        <v>12308</v>
      </c>
      <c r="H7248" t="s">
        <v>12764</v>
      </c>
      <c r="I7248" s="1">
        <v>548.5474889976407</v>
      </c>
      <c r="J7248" s="1">
        <v>575</v>
      </c>
      <c r="K7248" s="1">
        <v>50.39953029404635</v>
      </c>
      <c r="L7248" s="1">
        <v>353.3544</v>
      </c>
      <c r="M7248" s="1">
        <v>5923.946874999996</v>
      </c>
      <c r="N7248" s="1">
        <v>3571.434231589039</v>
      </c>
      <c r="O7248" s="1">
        <v>1831.1741848523279</v>
      </c>
      <c r="P7248" s="1">
        <v>554.59039999999993</v>
      </c>
      <c r="Q7248" s="1">
        <v>1008.656127251214</v>
      </c>
      <c r="R7248" s="1">
        <v>338.85697962063159</v>
      </c>
      <c r="S7248" s="1">
        <v>5315.2618544198867</v>
      </c>
      <c r="T7248" s="1">
        <v>171.5084963091353</v>
      </c>
      <c r="U7248" s="1">
        <v>181.05652414628011</v>
      </c>
      <c r="V7248" s="1">
        <v>1579</v>
      </c>
      <c r="W7248" s="1">
        <v>1456.0137993563089</v>
      </c>
      <c r="X7248" s="1">
        <v>128.45402494356671</v>
      </c>
      <c r="Y7248" s="1">
        <v>15051.798000000001</v>
      </c>
      <c r="Z7248" s="1">
        <v>2938.7324512871301</v>
      </c>
      <c r="AA7248" s="1">
        <v>40602.602035100062</v>
      </c>
      <c r="AB7248" s="1">
        <v>170</v>
      </c>
      <c r="AC7248" s="1">
        <v>1419.16203</v>
      </c>
      <c r="AD7248" s="1">
        <v>4170.9408997869641</v>
      </c>
      <c r="AE7248" s="1">
        <v>2296.157770861259</v>
      </c>
      <c r="AF7248" s="1">
        <v>5525.7401914667089</v>
      </c>
      <c r="AG7248" s="1">
        <v>40583.477064396298</v>
      </c>
      <c r="AH7248" s="1">
        <v>7733.9495880719523</v>
      </c>
      <c r="AI7248" s="1">
        <v>533.01128560555071</v>
      </c>
      <c r="AJ7248" s="1">
        <v>17448.350257882648</v>
      </c>
      <c r="AK7248" s="1">
        <v>294.3858283035384</v>
      </c>
      <c r="AL7248" s="1">
        <v>162355.578125</v>
      </c>
      <c r="AM7248" s="1">
        <v>134576.515625</v>
      </c>
      <c r="AN7248" s="1">
        <v>27779.046875</v>
      </c>
      <c r="AO7248" t="s">
        <v>20058</v>
      </c>
    </row>
    <row r="7249" spans="1:41" x14ac:dyDescent="0.25">
      <c r="A7249" s="1">
        <v>2025</v>
      </c>
      <c r="B7249" t="s">
        <v>5752</v>
      </c>
      <c r="C7249" t="s">
        <v>7148</v>
      </c>
      <c r="D7249" t="s">
        <v>7250</v>
      </c>
      <c r="E7249" t="s">
        <v>8091</v>
      </c>
      <c r="F7249" t="s">
        <v>10156</v>
      </c>
      <c r="G7249" t="s">
        <v>12308</v>
      </c>
      <c r="H7249" t="s">
        <v>12764</v>
      </c>
      <c r="I7249" s="1">
        <v>2000</v>
      </c>
      <c r="J7249" s="1"/>
      <c r="K7249" s="1">
        <v>131</v>
      </c>
      <c r="L7249" s="1">
        <v>351.39</v>
      </c>
      <c r="M7249" s="1">
        <v>4594.7426705971193</v>
      </c>
      <c r="N7249" s="1">
        <v>866.59441878110988</v>
      </c>
      <c r="O7249" s="1">
        <v>57.321722344577772</v>
      </c>
      <c r="P7249" s="1">
        <v>136.7340067340067</v>
      </c>
      <c r="Q7249" s="1">
        <v>77.429844153426245</v>
      </c>
      <c r="R7249" s="1">
        <v>401.11470992701038</v>
      </c>
      <c r="S7249" s="1">
        <v>3951</v>
      </c>
      <c r="T7249" s="1"/>
      <c r="U7249" s="1"/>
      <c r="V7249" s="1">
        <v>319</v>
      </c>
      <c r="W7249" s="1">
        <v>1503.569636664269</v>
      </c>
      <c r="X7249" s="1">
        <v>2183</v>
      </c>
      <c r="Y7249" s="1">
        <v>2138.3094552194239</v>
      </c>
      <c r="Z7249" s="1">
        <v>838.57422575989017</v>
      </c>
      <c r="AA7249" s="1">
        <v>24669</v>
      </c>
      <c r="AB7249" s="1"/>
      <c r="AC7249" s="1">
        <v>0</v>
      </c>
      <c r="AD7249" s="1">
        <v>1416.5813627624</v>
      </c>
      <c r="AE7249" s="1">
        <v>1194.6330943552509</v>
      </c>
      <c r="AF7249" s="1">
        <v>7611.0993389907189</v>
      </c>
      <c r="AG7249" s="1">
        <v>36134</v>
      </c>
      <c r="AH7249" s="1">
        <v>3861</v>
      </c>
      <c r="AI7249" s="1">
        <v>2235.9166520793242</v>
      </c>
      <c r="AJ7249" s="1">
        <v>6833.884371521739</v>
      </c>
      <c r="AK7249" s="1"/>
      <c r="AL7249" s="1">
        <v>103505.890625</v>
      </c>
      <c r="AM7249" s="1">
        <v>83571.7578125</v>
      </c>
      <c r="AN7249" s="1">
        <v>19934.130859375</v>
      </c>
      <c r="AO7249" t="s">
        <v>20059</v>
      </c>
    </row>
    <row r="7250" spans="1:41" x14ac:dyDescent="0.25">
      <c r="A7250" s="1">
        <v>2025</v>
      </c>
      <c r="B7250" t="s">
        <v>5753</v>
      </c>
      <c r="C7250" t="s">
        <v>7148</v>
      </c>
      <c r="D7250" t="s">
        <v>7250</v>
      </c>
      <c r="E7250" t="s">
        <v>8091</v>
      </c>
      <c r="F7250" t="s">
        <v>10156</v>
      </c>
      <c r="G7250" t="s">
        <v>12308</v>
      </c>
      <c r="H7250" t="s">
        <v>12764</v>
      </c>
      <c r="I7250" s="1">
        <v>2000</v>
      </c>
      <c r="J7250" s="1">
        <v>9675.8968506362871</v>
      </c>
      <c r="K7250" s="1">
        <v>69.61927856427036</v>
      </c>
      <c r="L7250" s="1">
        <v>663.55298296156798</v>
      </c>
      <c r="M7250" s="1">
        <v>9255</v>
      </c>
      <c r="N7250" s="1">
        <v>216.26</v>
      </c>
      <c r="O7250" s="1">
        <v>54.121608000000002</v>
      </c>
      <c r="P7250" s="1">
        <v>1080</v>
      </c>
      <c r="Q7250" s="1">
        <v>222.08969333313669</v>
      </c>
      <c r="R7250" s="1">
        <v>427.47406309526963</v>
      </c>
      <c r="S7250" s="1">
        <v>3780.925401322002</v>
      </c>
      <c r="T7250" s="1">
        <v>50</v>
      </c>
      <c r="U7250" s="1">
        <v>0</v>
      </c>
      <c r="V7250" s="1">
        <v>117</v>
      </c>
      <c r="W7250" s="1">
        <v>799</v>
      </c>
      <c r="X7250" s="1">
        <v>2918.075184153015</v>
      </c>
      <c r="Y7250" s="1">
        <v>1650.8801266883611</v>
      </c>
      <c r="Z7250" s="1">
        <v>628.86086322514541</v>
      </c>
      <c r="AA7250" s="1">
        <v>32175</v>
      </c>
      <c r="AB7250" s="1"/>
      <c r="AC7250" s="1">
        <v>-707.87351432148171</v>
      </c>
      <c r="AD7250" s="1">
        <v>1490.1472487029739</v>
      </c>
      <c r="AE7250" s="1">
        <v>1327.06182816</v>
      </c>
      <c r="AF7250" s="1">
        <v>8078.9563075817468</v>
      </c>
      <c r="AG7250" s="1">
        <v>76102</v>
      </c>
      <c r="AH7250" s="1">
        <v>5178.2952524161774</v>
      </c>
      <c r="AI7250" s="1">
        <v>3167.1965001600001</v>
      </c>
      <c r="AJ7250" s="1">
        <v>9556.326666451665</v>
      </c>
      <c r="AK7250" s="1"/>
      <c r="AL7250" s="1">
        <v>169975.859375</v>
      </c>
      <c r="AM7250" s="1">
        <v>143213.484375</v>
      </c>
      <c r="AN7250" s="1">
        <v>26762.380859375</v>
      </c>
      <c r="AO7250" t="s">
        <v>20060</v>
      </c>
    </row>
    <row r="7251" spans="1:41" x14ac:dyDescent="0.25">
      <c r="A7251" s="1">
        <v>2025</v>
      </c>
      <c r="B7251" t="s">
        <v>5754</v>
      </c>
      <c r="C7251" t="s">
        <v>7148</v>
      </c>
      <c r="D7251" t="s">
        <v>7250</v>
      </c>
      <c r="E7251" t="s">
        <v>8091</v>
      </c>
      <c r="F7251" t="s">
        <v>10156</v>
      </c>
      <c r="G7251" t="s">
        <v>12308</v>
      </c>
      <c r="H7251" t="s">
        <v>12764</v>
      </c>
      <c r="I7251" s="1">
        <v>2000</v>
      </c>
      <c r="J7251" s="1">
        <v>9686.8837121358447</v>
      </c>
      <c r="K7251" s="1">
        <v>67.703197186943996</v>
      </c>
      <c r="L7251" s="1">
        <v>953.12200052160006</v>
      </c>
      <c r="M7251" s="1">
        <v>9471.2813999919981</v>
      </c>
      <c r="N7251" s="1">
        <v>261.14999999999998</v>
      </c>
      <c r="O7251" s="1">
        <v>50</v>
      </c>
      <c r="P7251" s="1">
        <v>1080</v>
      </c>
      <c r="Q7251" s="1">
        <v>53</v>
      </c>
      <c r="R7251" s="1">
        <v>418.7225116541145</v>
      </c>
      <c r="S7251" s="1">
        <v>2616.720749999999</v>
      </c>
      <c r="T7251" s="1">
        <v>0</v>
      </c>
      <c r="U7251" s="1"/>
      <c r="V7251" s="1">
        <v>227</v>
      </c>
      <c r="W7251" s="1">
        <v>1357</v>
      </c>
      <c r="X7251" s="1">
        <v>3679.369721999999</v>
      </c>
      <c r="Y7251" s="1">
        <v>1887.192951090567</v>
      </c>
      <c r="Z7251" s="1">
        <v>622.25406707415391</v>
      </c>
      <c r="AA7251" s="1">
        <v>27295</v>
      </c>
      <c r="AB7251" s="1"/>
      <c r="AC7251" s="1">
        <v>-450</v>
      </c>
      <c r="AD7251" s="1">
        <v>548.20672205642006</v>
      </c>
      <c r="AE7251" s="1">
        <v>1357.285032</v>
      </c>
      <c r="AF7251" s="1">
        <v>8789.9028936991999</v>
      </c>
      <c r="AG7251" s="1">
        <v>80598</v>
      </c>
      <c r="AH7251" s="1">
        <v>7458.6790000000001</v>
      </c>
      <c r="AI7251" s="1">
        <v>3105.0946079999999</v>
      </c>
      <c r="AJ7251" s="1">
        <v>9556.3266664516668</v>
      </c>
      <c r="AK7251" s="1"/>
      <c r="AL7251" s="1">
        <v>172689.890625</v>
      </c>
      <c r="AM7251" s="1">
        <v>144335.84375</v>
      </c>
      <c r="AN7251" s="1">
        <v>28354.0546875</v>
      </c>
      <c r="AO7251" t="s">
        <v>20061</v>
      </c>
    </row>
    <row r="7252" spans="1:41" x14ac:dyDescent="0.25">
      <c r="A7252" s="1">
        <v>2025</v>
      </c>
      <c r="B7252" t="s">
        <v>5755</v>
      </c>
      <c r="C7252" t="s">
        <v>7148</v>
      </c>
      <c r="D7252" t="s">
        <v>7250</v>
      </c>
      <c r="E7252" t="s">
        <v>8091</v>
      </c>
      <c r="F7252" t="s">
        <v>10156</v>
      </c>
      <c r="G7252" t="s">
        <v>12308</v>
      </c>
      <c r="H7252" t="s">
        <v>12764</v>
      </c>
      <c r="I7252" s="1">
        <v>3200</v>
      </c>
      <c r="J7252" s="1">
        <v>3619</v>
      </c>
      <c r="K7252" s="1">
        <v>131.3385054402859</v>
      </c>
      <c r="L7252" s="1">
        <v>335</v>
      </c>
      <c r="M7252" s="1">
        <v>3514.9781430067969</v>
      </c>
      <c r="N7252" s="1">
        <v>643</v>
      </c>
      <c r="O7252" s="1">
        <v>58.601682009974212</v>
      </c>
      <c r="P7252" s="1">
        <v>0</v>
      </c>
      <c r="Q7252" s="1">
        <v>94.136419192265166</v>
      </c>
      <c r="R7252" s="1">
        <v>311.51746445001612</v>
      </c>
      <c r="S7252" s="1">
        <v>4658.677290723338</v>
      </c>
      <c r="T7252" s="1">
        <v>0</v>
      </c>
      <c r="U7252" s="1"/>
      <c r="V7252" s="1">
        <v>119</v>
      </c>
      <c r="W7252" s="1">
        <v>2406.076229598732</v>
      </c>
      <c r="X7252" s="1">
        <v>2276.148472856587</v>
      </c>
      <c r="Y7252" s="1">
        <v>2240.25</v>
      </c>
      <c r="Z7252" s="1">
        <v>908.43610367912015</v>
      </c>
      <c r="AA7252" s="1">
        <v>20381.412906210739</v>
      </c>
      <c r="AB7252" s="1"/>
      <c r="AC7252" s="1">
        <v>0</v>
      </c>
      <c r="AD7252" s="1">
        <v>2435.721684644318</v>
      </c>
      <c r="AE7252" s="1">
        <v>1038.2</v>
      </c>
      <c r="AF7252" s="1">
        <v>3462.3399295851668</v>
      </c>
      <c r="AG7252" s="1">
        <v>37038</v>
      </c>
      <c r="AH7252" s="1">
        <v>3107.4849849854941</v>
      </c>
      <c r="AI7252" s="1">
        <v>1712.9660150253119</v>
      </c>
      <c r="AJ7252" s="1">
        <v>8750.8024133717736</v>
      </c>
      <c r="AK7252" s="1"/>
      <c r="AL7252" s="1">
        <v>102443.09375</v>
      </c>
      <c r="AM7252" s="1">
        <v>82141.1015625</v>
      </c>
      <c r="AN7252" s="1">
        <v>20301.994140625</v>
      </c>
      <c r="AO7252" t="s">
        <v>20062</v>
      </c>
    </row>
    <row r="7253" spans="1:41" x14ac:dyDescent="0.25">
      <c r="A7253" s="1">
        <v>2025</v>
      </c>
      <c r="B7253" t="s">
        <v>5756</v>
      </c>
      <c r="C7253" t="s">
        <v>7148</v>
      </c>
      <c r="D7253" t="s">
        <v>7250</v>
      </c>
      <c r="E7253" t="s">
        <v>8091</v>
      </c>
      <c r="F7253" t="s">
        <v>10156</v>
      </c>
      <c r="G7253" t="s">
        <v>12308</v>
      </c>
      <c r="H7253" t="s">
        <v>12764</v>
      </c>
      <c r="I7253" s="1">
        <v>2000</v>
      </c>
      <c r="J7253" s="1">
        <v>4304.135705895108</v>
      </c>
      <c r="K7253" s="1">
        <v>111</v>
      </c>
      <c r="L7253" s="1">
        <v>0</v>
      </c>
      <c r="M7253" s="1">
        <v>7207.4394832896014</v>
      </c>
      <c r="N7253" s="1">
        <v>181.6031979343866</v>
      </c>
      <c r="O7253" s="1">
        <v>0</v>
      </c>
      <c r="P7253" s="1">
        <v>95</v>
      </c>
      <c r="Q7253" s="1">
        <v>245.98908527771431</v>
      </c>
      <c r="R7253" s="1">
        <v>431.07806543142988</v>
      </c>
      <c r="S7253" s="1">
        <v>3500</v>
      </c>
      <c r="T7253" s="1"/>
      <c r="U7253" s="1"/>
      <c r="V7253" s="1">
        <v>425</v>
      </c>
      <c r="W7253" s="1">
        <v>1406.5768616607361</v>
      </c>
      <c r="X7253" s="1">
        <v>2815.40604816</v>
      </c>
      <c r="Y7253" s="1">
        <v>1937.945536670712</v>
      </c>
      <c r="Z7253" s="1">
        <v>623.4943649875496</v>
      </c>
      <c r="AA7253" s="1">
        <v>24669</v>
      </c>
      <c r="AB7253" s="1"/>
      <c r="AC7253" s="1">
        <v>0</v>
      </c>
      <c r="AD7253" s="1">
        <v>1424.0894008374439</v>
      </c>
      <c r="AE7253" s="1">
        <v>1189.227514742784</v>
      </c>
      <c r="AF7253" s="1">
        <v>6903.6052347321538</v>
      </c>
      <c r="AG7253" s="1">
        <v>65978</v>
      </c>
      <c r="AH7253" s="1">
        <v>5460.5828124215923</v>
      </c>
      <c r="AI7253" s="1">
        <v>1854.2264233181761</v>
      </c>
      <c r="AJ7253" s="1">
        <v>6765</v>
      </c>
      <c r="AK7253" s="1"/>
      <c r="AL7253" s="1">
        <v>139528.40625</v>
      </c>
      <c r="AM7253" s="1">
        <v>115749.078125</v>
      </c>
      <c r="AN7253" s="1">
        <v>23779.3203125</v>
      </c>
      <c r="AO7253" t="s">
        <v>20063</v>
      </c>
    </row>
    <row r="7254" spans="1:41" x14ac:dyDescent="0.25">
      <c r="A7254" s="1">
        <v>2025</v>
      </c>
      <c r="B7254" t="s">
        <v>5757</v>
      </c>
      <c r="C7254" t="s">
        <v>7148</v>
      </c>
      <c r="D7254" t="s">
        <v>7250</v>
      </c>
      <c r="E7254" t="s">
        <v>8091</v>
      </c>
      <c r="F7254" t="s">
        <v>10156</v>
      </c>
      <c r="G7254" t="s">
        <v>12308</v>
      </c>
      <c r="H7254" t="s">
        <v>12764</v>
      </c>
      <c r="I7254" s="1">
        <v>2000</v>
      </c>
      <c r="J7254" s="1">
        <v>4452.4529049089442</v>
      </c>
      <c r="K7254" s="1">
        <v>109.0882158826381</v>
      </c>
      <c r="L7254" s="1">
        <v>0</v>
      </c>
      <c r="M7254" s="1">
        <v>10599.175710719999</v>
      </c>
      <c r="N7254" s="1">
        <v>160</v>
      </c>
      <c r="O7254" s="1">
        <v>55.204040159999998</v>
      </c>
      <c r="P7254" s="1">
        <v>1080</v>
      </c>
      <c r="Q7254" s="1">
        <v>141.0533472905073</v>
      </c>
      <c r="R7254" s="1">
        <v>436.55354958528</v>
      </c>
      <c r="S7254" s="1">
        <v>4637.1393734399999</v>
      </c>
      <c r="T7254" s="1">
        <v>50</v>
      </c>
      <c r="U7254" s="1"/>
      <c r="V7254" s="1">
        <v>253</v>
      </c>
      <c r="W7254" s="1">
        <v>1378.9969231968</v>
      </c>
      <c r="X7254" s="1">
        <v>2855</v>
      </c>
      <c r="Y7254" s="1">
        <v>4284.071273288243</v>
      </c>
      <c r="Z7254" s="1">
        <v>663.10135304216863</v>
      </c>
      <c r="AA7254" s="1">
        <v>31938</v>
      </c>
      <c r="AB7254" s="1"/>
      <c r="AC7254" s="1">
        <v>0</v>
      </c>
      <c r="AD7254" s="1">
        <v>1369.5888136900221</v>
      </c>
      <c r="AE7254" s="1">
        <v>1327.1051254464001</v>
      </c>
      <c r="AF7254" s="1">
        <v>7234.18584074712</v>
      </c>
      <c r="AG7254" s="1">
        <v>55218</v>
      </c>
      <c r="AH7254" s="1">
        <v>5027.143232105298</v>
      </c>
      <c r="AI7254" s="1">
        <v>3230.5404301632002</v>
      </c>
      <c r="AJ7254" s="1">
        <v>7718.3844073724667</v>
      </c>
      <c r="AK7254" s="1"/>
      <c r="AL7254" s="1">
        <v>146217.796875</v>
      </c>
      <c r="AM7254" s="1">
        <v>116905.9140625</v>
      </c>
      <c r="AN7254" s="1">
        <v>29311.875</v>
      </c>
      <c r="AO7254" t="s">
        <v>20064</v>
      </c>
    </row>
    <row r="7255" spans="1:41" x14ac:dyDescent="0.25">
      <c r="A7255" s="1">
        <v>2025</v>
      </c>
      <c r="B7255" t="s">
        <v>5758</v>
      </c>
      <c r="C7255" t="s">
        <v>7148</v>
      </c>
      <c r="D7255" t="s">
        <v>7250</v>
      </c>
      <c r="E7255" t="s">
        <v>8091</v>
      </c>
      <c r="F7255" t="s">
        <v>10156</v>
      </c>
      <c r="G7255" t="s">
        <v>12308</v>
      </c>
      <c r="H7255" t="s">
        <v>12764</v>
      </c>
      <c r="I7255" s="1">
        <v>2400</v>
      </c>
      <c r="J7255" s="1">
        <v>4071.48</v>
      </c>
      <c r="K7255" s="1">
        <v>0</v>
      </c>
      <c r="L7255" s="1">
        <v>335</v>
      </c>
      <c r="M7255" s="1">
        <v>3349.8008258294708</v>
      </c>
      <c r="N7255" s="1">
        <v>670.44693099711651</v>
      </c>
      <c r="O7255" s="1">
        <v>60.394926941039849</v>
      </c>
      <c r="P7255" s="1">
        <v>0</v>
      </c>
      <c r="Q7255" s="1">
        <v>39.388431543693812</v>
      </c>
      <c r="R7255" s="1">
        <v>244.19033206155831</v>
      </c>
      <c r="S7255" s="1">
        <v>5019.6608144706724</v>
      </c>
      <c r="T7255" s="1">
        <v>116.0540825025149</v>
      </c>
      <c r="U7255" s="1"/>
      <c r="V7255" s="1">
        <v>103</v>
      </c>
      <c r="W7255" s="1">
        <v>1881.4204655316639</v>
      </c>
      <c r="X7255" s="1">
        <v>2947.3310832730408</v>
      </c>
      <c r="Y7255" s="1">
        <v>2201.4619200000002</v>
      </c>
      <c r="Z7255" s="1">
        <v>886.70292851289594</v>
      </c>
      <c r="AA7255" s="1">
        <v>17734.505521493669</v>
      </c>
      <c r="AB7255" s="1">
        <v>0</v>
      </c>
      <c r="AC7255" s="1">
        <v>62.8333333333333</v>
      </c>
      <c r="AD7255" s="1">
        <v>2411.0098340971549</v>
      </c>
      <c r="AE7255" s="1">
        <v>1523.958830368583</v>
      </c>
      <c r="AF7255" s="1">
        <v>3921.5193143159072</v>
      </c>
      <c r="AG7255" s="1">
        <v>66330.353116333936</v>
      </c>
      <c r="AH7255" s="1">
        <v>3960.9196153710282</v>
      </c>
      <c r="AI7255" s="1">
        <v>1747.2253353258191</v>
      </c>
      <c r="AJ7255" s="1">
        <v>7322.2144996804873</v>
      </c>
      <c r="AK7255" s="1"/>
      <c r="AL7255" s="1">
        <v>129340.875</v>
      </c>
      <c r="AM7255" s="1">
        <v>107847.0546875</v>
      </c>
      <c r="AN7255" s="1">
        <v>21493.81640625</v>
      </c>
      <c r="AO7255" t="s">
        <v>20065</v>
      </c>
    </row>
    <row r="7256" spans="1:41" x14ac:dyDescent="0.25">
      <c r="A7256" s="1">
        <v>2025</v>
      </c>
      <c r="B7256" t="s">
        <v>5758</v>
      </c>
      <c r="C7256" t="s">
        <v>7148</v>
      </c>
      <c r="D7256" t="s">
        <v>7250</v>
      </c>
      <c r="E7256" t="s">
        <v>8092</v>
      </c>
      <c r="F7256" t="s">
        <v>10157</v>
      </c>
      <c r="G7256" t="s">
        <v>12308</v>
      </c>
      <c r="H7256" t="s">
        <v>12764</v>
      </c>
      <c r="I7256" s="1">
        <v>0</v>
      </c>
      <c r="J7256" s="1"/>
      <c r="K7256" s="1"/>
      <c r="L7256" s="1">
        <v>0</v>
      </c>
      <c r="M7256" s="1">
        <v>0</v>
      </c>
      <c r="N7256" s="1">
        <v>0</v>
      </c>
      <c r="O7256" s="1">
        <v>241.57970776415939</v>
      </c>
      <c r="P7256" s="1">
        <v>0</v>
      </c>
      <c r="Q7256" s="1">
        <v>0</v>
      </c>
      <c r="R7256" s="1">
        <v>219.8052368744772</v>
      </c>
      <c r="S7256" s="1">
        <v>0</v>
      </c>
      <c r="T7256" s="1">
        <v>0</v>
      </c>
      <c r="U7256" s="1"/>
      <c r="V7256" s="1">
        <v>137</v>
      </c>
      <c r="W7256" s="1">
        <v>0</v>
      </c>
      <c r="X7256" s="1">
        <v>270.50994402845669</v>
      </c>
      <c r="Y7256" s="1">
        <v>0</v>
      </c>
      <c r="Z7256" s="1">
        <v>0</v>
      </c>
      <c r="AA7256" s="1">
        <v>0</v>
      </c>
      <c r="AB7256" s="1">
        <v>0</v>
      </c>
      <c r="AC7256" s="1"/>
      <c r="AD7256" s="1"/>
      <c r="AE7256" s="1">
        <v>119.9193300678761</v>
      </c>
      <c r="AF7256" s="1"/>
      <c r="AG7256" s="1"/>
      <c r="AH7256" s="1">
        <v>0</v>
      </c>
      <c r="AI7256" s="1">
        <v>0</v>
      </c>
      <c r="AJ7256" s="1">
        <v>0</v>
      </c>
      <c r="AK7256" s="1"/>
      <c r="AL7256" s="1">
        <v>988.814208984375</v>
      </c>
      <c r="AM7256" s="1">
        <v>476.72457885742188</v>
      </c>
      <c r="AN7256" s="1">
        <v>512.08966064453125</v>
      </c>
      <c r="AO7256" t="s">
        <v>20066</v>
      </c>
    </row>
    <row r="7257" spans="1:41" x14ac:dyDescent="0.25">
      <c r="A7257" s="1">
        <v>2025</v>
      </c>
      <c r="B7257" t="s">
        <v>5759</v>
      </c>
      <c r="C7257" t="s">
        <v>7148</v>
      </c>
      <c r="D7257" t="s">
        <v>7250</v>
      </c>
      <c r="E7257" t="s">
        <v>8092</v>
      </c>
      <c r="F7257" t="s">
        <v>10157</v>
      </c>
      <c r="G7257" t="s">
        <v>12308</v>
      </c>
      <c r="H7257" t="s">
        <v>12764</v>
      </c>
      <c r="I7257" s="1"/>
      <c r="J7257" s="1">
        <v>0</v>
      </c>
      <c r="K7257" s="1">
        <v>36.180964066798531</v>
      </c>
      <c r="L7257" s="1">
        <v>0</v>
      </c>
      <c r="M7257" s="1"/>
      <c r="N7257" s="1">
        <v>0</v>
      </c>
      <c r="O7257" s="1">
        <v>541.21608000000003</v>
      </c>
      <c r="P7257" s="1">
        <v>1200</v>
      </c>
      <c r="Q7257" s="1"/>
      <c r="R7257" s="1">
        <v>0</v>
      </c>
      <c r="S7257" s="1"/>
      <c r="T7257" s="1">
        <v>0</v>
      </c>
      <c r="U7257" s="1">
        <v>124.8724812</v>
      </c>
      <c r="V7257" s="1">
        <v>796</v>
      </c>
      <c r="W7257" s="1">
        <v>621</v>
      </c>
      <c r="X7257" s="1">
        <v>0</v>
      </c>
      <c r="Y7257" s="1">
        <v>0</v>
      </c>
      <c r="Z7257" s="1">
        <v>0</v>
      </c>
      <c r="AA7257" s="1">
        <v>0</v>
      </c>
      <c r="AB7257" s="1"/>
      <c r="AC7257" s="1">
        <v>0</v>
      </c>
      <c r="AD7257" s="1">
        <v>0</v>
      </c>
      <c r="AE7257" s="1">
        <v>12</v>
      </c>
      <c r="AF7257" s="1">
        <v>0</v>
      </c>
      <c r="AG7257" s="1"/>
      <c r="AH7257" s="1">
        <v>0</v>
      </c>
      <c r="AI7257" s="1"/>
      <c r="AJ7257" s="1"/>
      <c r="AK7257" s="1"/>
      <c r="AL7257" s="1">
        <v>3331.26953125</v>
      </c>
      <c r="AM7257" s="1">
        <v>2132.87255859375</v>
      </c>
      <c r="AN7257" s="1">
        <v>1198.39697265625</v>
      </c>
      <c r="AO7257" t="s">
        <v>20067</v>
      </c>
    </row>
    <row r="7258" spans="1:41" x14ac:dyDescent="0.25">
      <c r="A7258" s="1">
        <v>2025</v>
      </c>
      <c r="B7258" t="s">
        <v>5760</v>
      </c>
      <c r="C7258" t="s">
        <v>7148</v>
      </c>
      <c r="D7258" t="s">
        <v>7250</v>
      </c>
      <c r="E7258" t="s">
        <v>8092</v>
      </c>
      <c r="F7258" t="s">
        <v>10157</v>
      </c>
      <c r="G7258" t="s">
        <v>12308</v>
      </c>
      <c r="H7258" t="s">
        <v>12764</v>
      </c>
      <c r="I7258" s="1"/>
      <c r="J7258" s="1"/>
      <c r="K7258" s="1">
        <v>28.90183191594614</v>
      </c>
      <c r="L7258" s="1">
        <v>0</v>
      </c>
      <c r="M7258" s="1"/>
      <c r="N7258" s="1">
        <v>0</v>
      </c>
      <c r="O7258" s="1">
        <v>225.23248385279999</v>
      </c>
      <c r="P7258" s="1">
        <v>1200</v>
      </c>
      <c r="Q7258" s="1">
        <v>0</v>
      </c>
      <c r="R7258" s="1">
        <v>0</v>
      </c>
      <c r="S7258" s="1">
        <v>0</v>
      </c>
      <c r="T7258" s="1"/>
      <c r="U7258" s="1"/>
      <c r="V7258" s="1">
        <v>279</v>
      </c>
      <c r="W7258" s="1"/>
      <c r="X7258" s="1">
        <v>0</v>
      </c>
      <c r="Y7258" s="1">
        <v>0</v>
      </c>
      <c r="Z7258" s="1">
        <v>0</v>
      </c>
      <c r="AA7258" s="1">
        <v>0</v>
      </c>
      <c r="AB7258" s="1"/>
      <c r="AC7258" s="1">
        <v>0</v>
      </c>
      <c r="AD7258" s="1"/>
      <c r="AE7258" s="1">
        <v>28.154060481599998</v>
      </c>
      <c r="AF7258" s="1">
        <v>0</v>
      </c>
      <c r="AG7258" s="1"/>
      <c r="AH7258" s="1"/>
      <c r="AI7258" s="1"/>
      <c r="AJ7258" s="1"/>
      <c r="AK7258" s="1"/>
      <c r="AL7258" s="1">
        <v>1761.288330078125</v>
      </c>
      <c r="AM7258" s="1">
        <v>1507.154052734375</v>
      </c>
      <c r="AN7258" s="1">
        <v>254.13432312011719</v>
      </c>
      <c r="AO7258" t="s">
        <v>20068</v>
      </c>
    </row>
    <row r="7259" spans="1:41" x14ac:dyDescent="0.25">
      <c r="A7259" s="1">
        <v>2025</v>
      </c>
      <c r="B7259" t="s">
        <v>5761</v>
      </c>
      <c r="C7259" t="s">
        <v>7148</v>
      </c>
      <c r="D7259" t="s">
        <v>7250</v>
      </c>
      <c r="E7259" t="s">
        <v>8092</v>
      </c>
      <c r="F7259" t="s">
        <v>10157</v>
      </c>
      <c r="G7259" t="s">
        <v>12308</v>
      </c>
      <c r="H7259" t="s">
        <v>12764</v>
      </c>
      <c r="I7259" s="1"/>
      <c r="J7259" s="1"/>
      <c r="K7259" s="1">
        <v>39.881414592934199</v>
      </c>
      <c r="L7259" s="1">
        <v>0</v>
      </c>
      <c r="M7259" s="1"/>
      <c r="N7259" s="1">
        <v>0</v>
      </c>
      <c r="O7259" s="1">
        <v>500</v>
      </c>
      <c r="P7259" s="1">
        <v>1200</v>
      </c>
      <c r="Q7259" s="1"/>
      <c r="R7259" s="1">
        <v>0</v>
      </c>
      <c r="S7259" s="1"/>
      <c r="T7259" s="1">
        <v>0</v>
      </c>
      <c r="U7259" s="1"/>
      <c r="V7259" s="1">
        <v>724</v>
      </c>
      <c r="W7259" s="1">
        <v>0</v>
      </c>
      <c r="X7259" s="1">
        <v>0</v>
      </c>
      <c r="Y7259" s="1">
        <v>0</v>
      </c>
      <c r="Z7259" s="1">
        <v>0</v>
      </c>
      <c r="AA7259" s="1">
        <v>0</v>
      </c>
      <c r="AB7259" s="1"/>
      <c r="AC7259" s="1">
        <v>0</v>
      </c>
      <c r="AD7259" s="1"/>
      <c r="AE7259" s="1">
        <v>5.4121608000000014</v>
      </c>
      <c r="AF7259" s="1">
        <v>0</v>
      </c>
      <c r="AG7259" s="1"/>
      <c r="AH7259" s="1">
        <v>0</v>
      </c>
      <c r="AI7259" s="1"/>
      <c r="AJ7259" s="1"/>
      <c r="AK7259" s="1"/>
      <c r="AL7259" s="1">
        <v>2469.29345703125</v>
      </c>
      <c r="AM7259" s="1">
        <v>1929.412109375</v>
      </c>
      <c r="AN7259" s="1">
        <v>539.88140869140625</v>
      </c>
      <c r="AO7259" t="s">
        <v>20069</v>
      </c>
    </row>
    <row r="7260" spans="1:41" x14ac:dyDescent="0.25">
      <c r="A7260" s="1">
        <v>2025</v>
      </c>
      <c r="B7260" t="s">
        <v>5762</v>
      </c>
      <c r="C7260" t="s">
        <v>7148</v>
      </c>
      <c r="D7260" t="s">
        <v>7250</v>
      </c>
      <c r="E7260" t="s">
        <v>8092</v>
      </c>
      <c r="F7260" t="s">
        <v>10157</v>
      </c>
      <c r="G7260" t="s">
        <v>12308</v>
      </c>
      <c r="H7260" t="s">
        <v>12764</v>
      </c>
      <c r="I7260" s="1">
        <v>0</v>
      </c>
      <c r="J7260" s="1"/>
      <c r="K7260" s="1">
        <v>20.557331286305619</v>
      </c>
      <c r="L7260" s="1">
        <v>0</v>
      </c>
      <c r="M7260" s="1">
        <v>0</v>
      </c>
      <c r="N7260" s="1">
        <v>0</v>
      </c>
      <c r="O7260" s="1">
        <v>234.4067280398969</v>
      </c>
      <c r="P7260" s="1">
        <v>0</v>
      </c>
      <c r="Q7260" s="1">
        <v>9</v>
      </c>
      <c r="R7260" s="1">
        <v>203.3410190682132</v>
      </c>
      <c r="S7260" s="1">
        <v>0</v>
      </c>
      <c r="T7260" s="1">
        <v>0</v>
      </c>
      <c r="U7260" s="1"/>
      <c r="V7260" s="1">
        <v>437</v>
      </c>
      <c r="W7260" s="1">
        <v>0</v>
      </c>
      <c r="X7260" s="1">
        <v>361.14576982154688</v>
      </c>
      <c r="Y7260" s="1">
        <v>0</v>
      </c>
      <c r="Z7260" s="1"/>
      <c r="AA7260" s="1">
        <v>0</v>
      </c>
      <c r="AB7260" s="1"/>
      <c r="AC7260" s="1">
        <v>0</v>
      </c>
      <c r="AD7260" s="1"/>
      <c r="AE7260" s="1">
        <v>119.9193300678761</v>
      </c>
      <c r="AF7260" s="1">
        <v>0</v>
      </c>
      <c r="AG7260" s="1"/>
      <c r="AH7260" s="1"/>
      <c r="AI7260" s="1"/>
      <c r="AJ7260" s="1">
        <v>0</v>
      </c>
      <c r="AK7260" s="1"/>
      <c r="AL7260" s="1">
        <v>1385.3701171875</v>
      </c>
      <c r="AM7260" s="1">
        <v>769.26031494140625</v>
      </c>
      <c r="AN7260" s="1">
        <v>616.10986328125</v>
      </c>
      <c r="AO7260" t="s">
        <v>20070</v>
      </c>
    </row>
    <row r="7261" spans="1:41" x14ac:dyDescent="0.25">
      <c r="A7261" s="1">
        <v>2025</v>
      </c>
      <c r="B7261" t="s">
        <v>5763</v>
      </c>
      <c r="C7261" t="s">
        <v>7148</v>
      </c>
      <c r="D7261" t="s">
        <v>7250</v>
      </c>
      <c r="E7261" t="s">
        <v>8092</v>
      </c>
      <c r="F7261" t="s">
        <v>10157</v>
      </c>
      <c r="G7261" t="s">
        <v>12308</v>
      </c>
      <c r="H7261" t="s">
        <v>12764</v>
      </c>
      <c r="I7261" s="1"/>
      <c r="J7261" s="1"/>
      <c r="K7261" s="1">
        <v>20.557331286305619</v>
      </c>
      <c r="L7261" s="1"/>
      <c r="M7261" s="1"/>
      <c r="N7261" s="1">
        <v>0</v>
      </c>
      <c r="O7261" s="1">
        <v>229.28688937831109</v>
      </c>
      <c r="P7261" s="1">
        <v>791.7340067340067</v>
      </c>
      <c r="Q7261" s="1">
        <v>0</v>
      </c>
      <c r="R7261" s="1">
        <v>0</v>
      </c>
      <c r="S7261" s="1">
        <v>0</v>
      </c>
      <c r="T7261" s="1"/>
      <c r="U7261" s="1"/>
      <c r="V7261" s="1">
        <v>293</v>
      </c>
      <c r="W7261" s="1"/>
      <c r="X7261" s="1">
        <v>322.20632977562309</v>
      </c>
      <c r="Y7261" s="1"/>
      <c r="Z7261" s="1"/>
      <c r="AA7261" s="1">
        <v>0</v>
      </c>
      <c r="AB7261" s="1"/>
      <c r="AC7261" s="1">
        <v>0</v>
      </c>
      <c r="AD7261" s="1"/>
      <c r="AE7261" s="1">
        <v>120</v>
      </c>
      <c r="AF7261" s="1">
        <v>0</v>
      </c>
      <c r="AG7261" s="1"/>
      <c r="AH7261" s="1"/>
      <c r="AI7261" s="1"/>
      <c r="AJ7261" s="1"/>
      <c r="AK7261" s="1"/>
      <c r="AL7261" s="1">
        <v>1776.7845458984375</v>
      </c>
      <c r="AM7261" s="1">
        <v>1204.7340087890625</v>
      </c>
      <c r="AN7261" s="1">
        <v>572.050537109375</v>
      </c>
      <c r="AO7261" t="s">
        <v>20071</v>
      </c>
    </row>
    <row r="7262" spans="1:41" x14ac:dyDescent="0.25">
      <c r="A7262" s="1">
        <v>2025</v>
      </c>
      <c r="B7262" t="s">
        <v>5764</v>
      </c>
      <c r="C7262" t="s">
        <v>7148</v>
      </c>
      <c r="D7262" t="s">
        <v>7250</v>
      </c>
      <c r="E7262" t="s">
        <v>8092</v>
      </c>
      <c r="F7262" t="s">
        <v>10157</v>
      </c>
      <c r="G7262" t="s">
        <v>12308</v>
      </c>
      <c r="H7262" t="s">
        <v>12764</v>
      </c>
      <c r="I7262" s="1"/>
      <c r="J7262" s="1">
        <v>0</v>
      </c>
      <c r="K7262" s="1"/>
      <c r="L7262" s="1">
        <v>0</v>
      </c>
      <c r="M7262" s="1"/>
      <c r="N7262" s="1">
        <v>0</v>
      </c>
      <c r="O7262" s="1">
        <v>220.81616063999999</v>
      </c>
      <c r="P7262" s="1">
        <v>1200</v>
      </c>
      <c r="Q7262" s="1">
        <v>0</v>
      </c>
      <c r="R7262" s="1">
        <v>0</v>
      </c>
      <c r="S7262" s="1">
        <v>0</v>
      </c>
      <c r="T7262" s="1">
        <v>0</v>
      </c>
      <c r="U7262" s="1"/>
      <c r="V7262" s="1">
        <v>411</v>
      </c>
      <c r="W7262" s="1"/>
      <c r="X7262" s="1">
        <v>0</v>
      </c>
      <c r="Y7262" s="1">
        <v>0</v>
      </c>
      <c r="Z7262" s="1">
        <v>0</v>
      </c>
      <c r="AA7262" s="1">
        <v>0</v>
      </c>
      <c r="AB7262" s="1"/>
      <c r="AC7262" s="1">
        <v>0</v>
      </c>
      <c r="AD7262" s="1">
        <v>0</v>
      </c>
      <c r="AE7262" s="1">
        <v>25</v>
      </c>
      <c r="AF7262" s="1">
        <v>0</v>
      </c>
      <c r="AG7262" s="1"/>
      <c r="AH7262" s="1"/>
      <c r="AI7262" s="1"/>
      <c r="AJ7262" s="1"/>
      <c r="AK7262" s="1"/>
      <c r="AL7262" s="1">
        <v>1856.816162109375</v>
      </c>
      <c r="AM7262" s="1">
        <v>1636</v>
      </c>
      <c r="AN7262" s="1">
        <v>220.816162109375</v>
      </c>
      <c r="AO7262" t="s">
        <v>20072</v>
      </c>
    </row>
    <row r="7263" spans="1:41" x14ac:dyDescent="0.25">
      <c r="A7263" s="1">
        <v>2025</v>
      </c>
      <c r="B7263" t="s">
        <v>5765</v>
      </c>
      <c r="C7263" t="s">
        <v>7149</v>
      </c>
      <c r="D7263" t="s">
        <v>7250</v>
      </c>
      <c r="E7263" t="s">
        <v>8093</v>
      </c>
      <c r="F7263" t="s">
        <v>10158</v>
      </c>
      <c r="G7263" t="s">
        <v>12309</v>
      </c>
      <c r="H7263" t="s">
        <v>12764</v>
      </c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>
        <v>0</v>
      </c>
      <c r="AM7263" s="1">
        <v>0</v>
      </c>
      <c r="AN7263" s="1">
        <v>0</v>
      </c>
      <c r="AO7263" t="s">
        <v>20073</v>
      </c>
    </row>
    <row r="7264" spans="1:41" x14ac:dyDescent="0.25">
      <c r="A7264" s="1">
        <v>2025</v>
      </c>
      <c r="B7264" t="s">
        <v>5766</v>
      </c>
      <c r="C7264" t="s">
        <v>7149</v>
      </c>
      <c r="D7264" t="s">
        <v>7250</v>
      </c>
      <c r="E7264" t="s">
        <v>8093</v>
      </c>
      <c r="F7264" t="s">
        <v>10159</v>
      </c>
      <c r="G7264" t="s">
        <v>12309</v>
      </c>
      <c r="H7264" t="s">
        <v>12764</v>
      </c>
      <c r="I7264" s="1">
        <v>305.81522669353234</v>
      </c>
      <c r="J7264" s="1">
        <v>0</v>
      </c>
      <c r="K7264" s="1"/>
      <c r="L7264" s="1"/>
      <c r="M7264" s="1">
        <v>0</v>
      </c>
      <c r="N7264" s="1">
        <v>0</v>
      </c>
      <c r="O7264" s="1">
        <v>0</v>
      </c>
      <c r="P7264" s="1"/>
      <c r="Q7264" s="1">
        <v>0</v>
      </c>
      <c r="R7264" s="1"/>
      <c r="S7264" s="1"/>
      <c r="T7264" s="1">
        <v>0</v>
      </c>
      <c r="U7264" s="1"/>
      <c r="V7264" s="1">
        <v>65.240581694620232</v>
      </c>
      <c r="W7264" s="1"/>
      <c r="X7264" s="1">
        <v>0</v>
      </c>
      <c r="Y7264" s="1">
        <v>0</v>
      </c>
      <c r="Z7264" s="1"/>
      <c r="AA7264" s="1">
        <v>0</v>
      </c>
      <c r="AB7264" s="1"/>
      <c r="AC7264" s="1">
        <v>0</v>
      </c>
      <c r="AD7264" s="1">
        <v>0</v>
      </c>
      <c r="AE7264" s="1"/>
      <c r="AF7264" s="1">
        <v>0</v>
      </c>
      <c r="AG7264" s="1"/>
      <c r="AH7264" s="1"/>
      <c r="AI7264" s="1">
        <v>0</v>
      </c>
      <c r="AJ7264" s="1"/>
      <c r="AK7264" s="1"/>
      <c r="AL7264" s="1">
        <v>371.0557861328125</v>
      </c>
      <c r="AM7264" s="1">
        <v>371.0557861328125</v>
      </c>
      <c r="AN7264" s="1">
        <v>0</v>
      </c>
      <c r="AO7264" t="s">
        <v>20074</v>
      </c>
    </row>
    <row r="7265" spans="1:41" x14ac:dyDescent="0.25">
      <c r="A7265" s="1">
        <v>2025</v>
      </c>
      <c r="B7265" t="s">
        <v>5767</v>
      </c>
      <c r="C7265" t="s">
        <v>7149</v>
      </c>
      <c r="D7265" t="s">
        <v>7250</v>
      </c>
      <c r="E7265" t="s">
        <v>8093</v>
      </c>
      <c r="F7265" t="s">
        <v>10159</v>
      </c>
      <c r="G7265" t="s">
        <v>12309</v>
      </c>
      <c r="H7265" t="s">
        <v>12764</v>
      </c>
      <c r="I7265" s="1">
        <v>300</v>
      </c>
      <c r="J7265" s="1"/>
      <c r="K7265" s="1"/>
      <c r="L7265" s="1"/>
      <c r="M7265" s="1">
        <v>0</v>
      </c>
      <c r="N7265" s="1">
        <v>0</v>
      </c>
      <c r="O7265" s="1"/>
      <c r="P7265" s="1"/>
      <c r="Q7265" s="1">
        <v>0</v>
      </c>
      <c r="R7265" s="1"/>
      <c r="S7265" s="1"/>
      <c r="T7265" s="1">
        <v>0</v>
      </c>
      <c r="U7265" s="1"/>
      <c r="V7265" s="1">
        <v>16</v>
      </c>
      <c r="W7265" s="1"/>
      <c r="X7265" s="1">
        <v>0</v>
      </c>
      <c r="Y7265" s="1">
        <v>0</v>
      </c>
      <c r="Z7265" s="1"/>
      <c r="AA7265" s="1"/>
      <c r="AB7265" s="1"/>
      <c r="AC7265" s="1">
        <v>0</v>
      </c>
      <c r="AD7265" s="1">
        <v>0</v>
      </c>
      <c r="AE7265" s="1"/>
      <c r="AF7265" s="1">
        <v>0</v>
      </c>
      <c r="AG7265" s="1"/>
      <c r="AH7265" s="1"/>
      <c r="AI7265" s="1">
        <v>0</v>
      </c>
      <c r="AJ7265" s="1"/>
      <c r="AK7265" s="1"/>
      <c r="AL7265" s="1">
        <v>316</v>
      </c>
      <c r="AM7265" s="1">
        <v>316</v>
      </c>
      <c r="AN7265" s="1">
        <v>0</v>
      </c>
      <c r="AO7265" t="s">
        <v>20075</v>
      </c>
    </row>
    <row r="7266" spans="1:41" x14ac:dyDescent="0.25">
      <c r="A7266" s="1">
        <v>2025</v>
      </c>
      <c r="B7266" t="s">
        <v>5767</v>
      </c>
      <c r="C7266" t="s">
        <v>7149</v>
      </c>
      <c r="D7266" t="s">
        <v>7250</v>
      </c>
      <c r="E7266" t="s">
        <v>8093</v>
      </c>
      <c r="F7266" t="s">
        <v>10160</v>
      </c>
      <c r="G7266" t="s">
        <v>12309</v>
      </c>
      <c r="H7266" t="s">
        <v>12764</v>
      </c>
      <c r="I7266" s="1">
        <v>313.70351249999987</v>
      </c>
      <c r="J7266" s="1">
        <v>944.47002075172202</v>
      </c>
      <c r="K7266" s="1"/>
      <c r="L7266" s="1"/>
      <c r="M7266" s="1">
        <v>0</v>
      </c>
      <c r="N7266" s="1">
        <v>1038.1470507812501</v>
      </c>
      <c r="O7266" s="1">
        <v>299.34640000000002</v>
      </c>
      <c r="P7266" s="1">
        <v>1500</v>
      </c>
      <c r="Q7266" s="1">
        <v>0</v>
      </c>
      <c r="R7266" s="1">
        <v>203.12912499999999</v>
      </c>
      <c r="S7266" s="1">
        <v>1200</v>
      </c>
      <c r="T7266" s="1">
        <v>0</v>
      </c>
      <c r="U7266" s="1">
        <v>0</v>
      </c>
      <c r="V7266" s="1">
        <v>0</v>
      </c>
      <c r="W7266" s="1"/>
      <c r="X7266" s="1">
        <v>0</v>
      </c>
      <c r="Y7266" s="1">
        <v>313.2</v>
      </c>
      <c r="Z7266" s="1">
        <v>124.6400623458496</v>
      </c>
      <c r="AA7266" s="1">
        <v>7809</v>
      </c>
      <c r="AB7266" s="1">
        <v>0</v>
      </c>
      <c r="AC7266" s="1">
        <v>0</v>
      </c>
      <c r="AD7266" s="1">
        <v>461.73631900000009</v>
      </c>
      <c r="AE7266" s="1"/>
      <c r="AF7266" s="1">
        <v>0</v>
      </c>
      <c r="AG7266" s="1">
        <v>5581</v>
      </c>
      <c r="AH7266" s="1">
        <v>2143.5140000000001</v>
      </c>
      <c r="AI7266" s="1">
        <v>0</v>
      </c>
      <c r="AJ7266" s="1">
        <v>1836</v>
      </c>
      <c r="AK7266" s="1"/>
      <c r="AL7266" s="1">
        <v>23767.88671875</v>
      </c>
      <c r="AM7266" s="1">
        <v>19663.2890625</v>
      </c>
      <c r="AN7266" s="1">
        <v>4104.5966796875</v>
      </c>
      <c r="AO7266" t="s">
        <v>20076</v>
      </c>
    </row>
    <row r="7267" spans="1:41" x14ac:dyDescent="0.25">
      <c r="A7267" s="1">
        <v>2025</v>
      </c>
      <c r="B7267" t="s">
        <v>5768</v>
      </c>
      <c r="C7267" t="s">
        <v>7149</v>
      </c>
      <c r="D7267" t="s">
        <v>7250</v>
      </c>
      <c r="E7267" t="s">
        <v>8093</v>
      </c>
      <c r="F7267" t="s">
        <v>10160</v>
      </c>
      <c r="G7267" t="s">
        <v>12309</v>
      </c>
      <c r="H7267" t="s">
        <v>12764</v>
      </c>
      <c r="I7267" s="1">
        <v>299.81884969954143</v>
      </c>
      <c r="J7267" s="1">
        <v>945.51510730117457</v>
      </c>
      <c r="K7267" s="1"/>
      <c r="L7267" s="1"/>
      <c r="M7267" s="1">
        <v>4179.4747648116081</v>
      </c>
      <c r="N7267" s="1">
        <v>1285.0403290733873</v>
      </c>
      <c r="O7267" s="1">
        <v>203.21054835513189</v>
      </c>
      <c r="P7267" s="1">
        <v>866.47647563167493</v>
      </c>
      <c r="Q7267" s="1">
        <v>0</v>
      </c>
      <c r="R7267" s="1">
        <v>0</v>
      </c>
      <c r="S7267" s="1"/>
      <c r="T7267" s="1">
        <v>0</v>
      </c>
      <c r="U7267" s="1">
        <v>0</v>
      </c>
      <c r="V7267" s="1">
        <v>0</v>
      </c>
      <c r="W7267" s="1"/>
      <c r="X7267" s="1">
        <v>0</v>
      </c>
      <c r="Y7267" s="1">
        <v>320.30035705458596</v>
      </c>
      <c r="Z7267" s="1">
        <v>124.10217146409816</v>
      </c>
      <c r="AA7267" s="1">
        <v>5085.7072199134427</v>
      </c>
      <c r="AB7267" s="1"/>
      <c r="AC7267" s="1">
        <v>0</v>
      </c>
      <c r="AD7267" s="1">
        <v>425.29137328479982</v>
      </c>
      <c r="AE7267" s="1">
        <v>0</v>
      </c>
      <c r="AF7267" s="1">
        <v>0</v>
      </c>
      <c r="AG7267" s="1">
        <v>6273.2896835733263</v>
      </c>
      <c r="AH7267" s="1">
        <v>1164.5443832489711</v>
      </c>
      <c r="AI7267" s="1">
        <v>0</v>
      </c>
      <c r="AJ7267" s="1">
        <v>509.69204448922051</v>
      </c>
      <c r="AK7267" s="1"/>
      <c r="AL7267" s="1">
        <v>21682.462890625</v>
      </c>
      <c r="AM7267" s="1">
        <v>15709.9423828125</v>
      </c>
      <c r="AN7267" s="1">
        <v>5972.52099609375</v>
      </c>
      <c r="AO7267" t="s">
        <v>20077</v>
      </c>
    </row>
    <row r="7268" spans="1:41" x14ac:dyDescent="0.25">
      <c r="A7268" s="1">
        <v>2025</v>
      </c>
      <c r="B7268" t="s">
        <v>5768</v>
      </c>
      <c r="C7268" t="s">
        <v>7149</v>
      </c>
      <c r="D7268" t="s">
        <v>7250</v>
      </c>
      <c r="E7268" t="s">
        <v>8093</v>
      </c>
      <c r="F7268" t="s">
        <v>10161</v>
      </c>
      <c r="G7268" t="s">
        <v>12309</v>
      </c>
      <c r="H7268" t="s">
        <v>12764</v>
      </c>
      <c r="I7268" s="1">
        <v>0</v>
      </c>
      <c r="J7268" s="1">
        <v>1292.2039799782719</v>
      </c>
      <c r="K7268" s="1"/>
      <c r="L7268" s="1">
        <v>152.90761334676617</v>
      </c>
      <c r="M7268" s="1">
        <v>285.42754491396352</v>
      </c>
      <c r="N7268" s="1">
        <v>165.24787594455259</v>
      </c>
      <c r="O7268" s="1">
        <v>157.67139907138022</v>
      </c>
      <c r="P7268" s="1">
        <v>0</v>
      </c>
      <c r="Q7268" s="1">
        <v>0</v>
      </c>
      <c r="R7268" s="1">
        <v>0</v>
      </c>
      <c r="S7268" s="1"/>
      <c r="T7268" s="1">
        <v>0</v>
      </c>
      <c r="U7268" s="1">
        <v>0</v>
      </c>
      <c r="V7268" s="1">
        <v>866.47647563167493</v>
      </c>
      <c r="W7268" s="1">
        <v>296.81839863039028</v>
      </c>
      <c r="X7268" s="1">
        <v>0</v>
      </c>
      <c r="Y7268" s="1">
        <v>0</v>
      </c>
      <c r="Z7268" s="1">
        <v>50.289709506648713</v>
      </c>
      <c r="AA7268" s="1">
        <v>4975.6137383037712</v>
      </c>
      <c r="AB7268" s="1"/>
      <c r="AC7268" s="1">
        <v>67.719128364384375</v>
      </c>
      <c r="AD7268" s="1">
        <v>562.69727624713028</v>
      </c>
      <c r="AE7268" s="1">
        <v>551.28389392826625</v>
      </c>
      <c r="AF7268" s="1">
        <v>469.01861933898078</v>
      </c>
      <c r="AG7268" s="1">
        <v>3032.667664710862</v>
      </c>
      <c r="AH7268" s="1">
        <v>519.88588537900489</v>
      </c>
      <c r="AI7268" s="1"/>
      <c r="AJ7268" s="1">
        <v>0</v>
      </c>
      <c r="AK7268" s="1"/>
      <c r="AL7268" s="1">
        <v>13445.9296875</v>
      </c>
      <c r="AM7268" s="1">
        <v>11623.4287109375</v>
      </c>
      <c r="AN7268" s="1">
        <v>1822.50048828125</v>
      </c>
      <c r="AO7268" t="s">
        <v>20078</v>
      </c>
    </row>
    <row r="7269" spans="1:41" x14ac:dyDescent="0.25">
      <c r="A7269" s="1">
        <v>2025</v>
      </c>
      <c r="B7269" t="s">
        <v>5769</v>
      </c>
      <c r="C7269" t="s">
        <v>7149</v>
      </c>
      <c r="D7269" t="s">
        <v>7250</v>
      </c>
      <c r="E7269" t="s">
        <v>8093</v>
      </c>
      <c r="F7269" t="s">
        <v>10161</v>
      </c>
      <c r="G7269" t="s">
        <v>12309</v>
      </c>
      <c r="H7269" t="s">
        <v>12764</v>
      </c>
      <c r="I7269" s="1">
        <v>0</v>
      </c>
      <c r="J7269" s="1">
        <v>1290.7756950273531</v>
      </c>
      <c r="K7269" s="1"/>
      <c r="L7269" s="1">
        <v>150</v>
      </c>
      <c r="M7269" s="1">
        <v>570.98689000000002</v>
      </c>
      <c r="N7269" s="1">
        <v>163.15386328125001</v>
      </c>
      <c r="O7269" s="1">
        <v>154.67320000000001</v>
      </c>
      <c r="P7269" s="1">
        <v>0</v>
      </c>
      <c r="Q7269" s="1">
        <v>0</v>
      </c>
      <c r="R7269" s="1">
        <v>172.76524000000001</v>
      </c>
      <c r="S7269" s="1">
        <v>0</v>
      </c>
      <c r="T7269" s="1">
        <v>0</v>
      </c>
      <c r="U7269" s="1">
        <v>0</v>
      </c>
      <c r="V7269" s="1">
        <v>940</v>
      </c>
      <c r="W7269" s="1">
        <v>500</v>
      </c>
      <c r="X7269" s="1">
        <v>1075</v>
      </c>
      <c r="Y7269" s="1">
        <v>0</v>
      </c>
      <c r="Z7269" s="1">
        <v>50.864277547673552</v>
      </c>
      <c r="AA7269" s="1">
        <v>4395</v>
      </c>
      <c r="AB7269" s="1">
        <v>500</v>
      </c>
      <c r="AC7269" s="1">
        <v>321.01512000000002</v>
      </c>
      <c r="AD7269" s="1">
        <v>608.14809875000003</v>
      </c>
      <c r="AE7269" s="1">
        <v>156.73180260000001</v>
      </c>
      <c r="AF7269" s="1">
        <v>259.2</v>
      </c>
      <c r="AG7269" s="1">
        <v>3927</v>
      </c>
      <c r="AH7269" s="1">
        <v>0</v>
      </c>
      <c r="AI7269" s="1"/>
      <c r="AJ7269" s="1">
        <v>714</v>
      </c>
      <c r="AK7269" s="1"/>
      <c r="AL7269" s="1">
        <v>15949.3134765625</v>
      </c>
      <c r="AM7269" s="1">
        <v>12540.505859375</v>
      </c>
      <c r="AN7269" s="1">
        <v>3408.808349609375</v>
      </c>
      <c r="AO7269" t="s">
        <v>20079</v>
      </c>
    </row>
    <row r="7270" spans="1:41" x14ac:dyDescent="0.25">
      <c r="A7270" s="1">
        <v>2025</v>
      </c>
      <c r="B7270" t="s">
        <v>5770</v>
      </c>
      <c r="C7270" t="s">
        <v>7149</v>
      </c>
      <c r="D7270" t="s">
        <v>7250</v>
      </c>
      <c r="E7270" t="s">
        <v>8093</v>
      </c>
      <c r="F7270" t="s">
        <v>10162</v>
      </c>
      <c r="G7270" t="s">
        <v>12309</v>
      </c>
      <c r="H7270" t="s">
        <v>12764</v>
      </c>
      <c r="I7270" s="1">
        <v>149.90942484977077</v>
      </c>
      <c r="J7270" s="1">
        <v>409.72321316384227</v>
      </c>
      <c r="K7270" s="1"/>
      <c r="L7270" s="1"/>
      <c r="M7270" s="1">
        <v>0</v>
      </c>
      <c r="N7270" s="1">
        <v>1877.3005221568424</v>
      </c>
      <c r="O7270" s="1">
        <v>139.77054555223785</v>
      </c>
      <c r="P7270" s="1">
        <v>0</v>
      </c>
      <c r="Q7270" s="1">
        <v>0</v>
      </c>
      <c r="R7270" s="1">
        <v>0</v>
      </c>
      <c r="S7270" s="1"/>
      <c r="T7270" s="1">
        <v>254.84602224461025</v>
      </c>
      <c r="U7270" s="1">
        <v>50.969204448922056</v>
      </c>
      <c r="V7270" s="1">
        <v>244.65218135482584</v>
      </c>
      <c r="W7270" s="1"/>
      <c r="X7270" s="1">
        <v>50.969204448922056</v>
      </c>
      <c r="Y7270" s="1">
        <v>0</v>
      </c>
      <c r="Z7270" s="1">
        <v>0</v>
      </c>
      <c r="AA7270" s="1">
        <v>1814.5036783816251</v>
      </c>
      <c r="AB7270" s="1">
        <v>32.620290847310116</v>
      </c>
      <c r="AC7270" s="1">
        <v>0</v>
      </c>
      <c r="AD7270" s="1">
        <v>701.73076591991946</v>
      </c>
      <c r="AE7270" s="1">
        <v>0</v>
      </c>
      <c r="AF7270" s="1">
        <v>0</v>
      </c>
      <c r="AG7270" s="1">
        <v>0</v>
      </c>
      <c r="AH7270" s="1">
        <v>0</v>
      </c>
      <c r="AI7270" s="1">
        <v>218.1481950413864</v>
      </c>
      <c r="AJ7270" s="1">
        <v>10.193840889784411</v>
      </c>
      <c r="AK7270" s="1">
        <v>244.65218135482584</v>
      </c>
      <c r="AL7270" s="1">
        <v>6199.98974609375</v>
      </c>
      <c r="AM7270" s="1">
        <v>4557.251953125</v>
      </c>
      <c r="AN7270" s="1">
        <v>1642.7371826171875</v>
      </c>
      <c r="AO7270" t="s">
        <v>20080</v>
      </c>
    </row>
    <row r="7271" spans="1:41" x14ac:dyDescent="0.25">
      <c r="A7271" s="1">
        <v>2025</v>
      </c>
      <c r="B7271" t="s">
        <v>5771</v>
      </c>
      <c r="C7271" t="s">
        <v>7149</v>
      </c>
      <c r="D7271" t="s">
        <v>7250</v>
      </c>
      <c r="E7271" t="s">
        <v>8093</v>
      </c>
      <c r="F7271" t="s">
        <v>10162</v>
      </c>
      <c r="G7271" t="s">
        <v>12309</v>
      </c>
      <c r="H7271" t="s">
        <v>12764</v>
      </c>
      <c r="I7271" s="1">
        <v>125.481405</v>
      </c>
      <c r="J7271" s="1">
        <v>409.27034232574618</v>
      </c>
      <c r="K7271" s="1"/>
      <c r="L7271" s="1">
        <v>0</v>
      </c>
      <c r="M7271" s="1">
        <v>0</v>
      </c>
      <c r="N7271" s="1">
        <v>1853.5112724609371</v>
      </c>
      <c r="O7271" s="1">
        <v>137.11274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">
        <v>50</v>
      </c>
      <c r="V7271" s="1">
        <v>240</v>
      </c>
      <c r="W7271" s="1"/>
      <c r="X7271" s="1">
        <v>50</v>
      </c>
      <c r="Y7271" s="1">
        <v>0</v>
      </c>
      <c r="Z7271" s="1">
        <v>0</v>
      </c>
      <c r="AA7271" s="1">
        <v>2390</v>
      </c>
      <c r="AB7271" s="1">
        <v>50</v>
      </c>
      <c r="AC7271" s="1">
        <v>0</v>
      </c>
      <c r="AD7271" s="1">
        <v>761.86492635000013</v>
      </c>
      <c r="AE7271" s="1"/>
      <c r="AF7271" s="1">
        <v>0</v>
      </c>
      <c r="AG7271" s="1">
        <v>0</v>
      </c>
      <c r="AH7271" s="1">
        <v>0</v>
      </c>
      <c r="AI7271" s="1">
        <v>214</v>
      </c>
      <c r="AJ7271" s="1">
        <v>0</v>
      </c>
      <c r="AK7271" s="1">
        <v>240</v>
      </c>
      <c r="AL7271" s="1">
        <v>6521.24072265625</v>
      </c>
      <c r="AM7271" s="1">
        <v>5068.2626953125</v>
      </c>
      <c r="AN7271" s="1">
        <v>1452.9776611328125</v>
      </c>
      <c r="AO7271" t="s">
        <v>20081</v>
      </c>
    </row>
    <row r="7272" spans="1:41" x14ac:dyDescent="0.25">
      <c r="A7272" s="1">
        <v>2025</v>
      </c>
      <c r="B7272" t="s">
        <v>5771</v>
      </c>
      <c r="C7272" t="s">
        <v>7149</v>
      </c>
      <c r="D7272" t="s">
        <v>7250</v>
      </c>
      <c r="E7272" t="s">
        <v>8093</v>
      </c>
      <c r="F7272" t="s">
        <v>10163</v>
      </c>
      <c r="G7272" t="s">
        <v>12309</v>
      </c>
      <c r="H7272" t="s">
        <v>12764</v>
      </c>
      <c r="I7272" s="1">
        <v>156.85175624999991</v>
      </c>
      <c r="J7272" s="1">
        <v>456.4938433633323</v>
      </c>
      <c r="K7272" s="1"/>
      <c r="L7272" s="1"/>
      <c r="M7272" s="1">
        <v>0</v>
      </c>
      <c r="N7272" s="1">
        <v>323.41829638671868</v>
      </c>
      <c r="O7272" s="1">
        <v>0</v>
      </c>
      <c r="P7272" s="1">
        <v>0</v>
      </c>
      <c r="Q7272" s="1">
        <v>0</v>
      </c>
      <c r="R7272" s="1">
        <v>0</v>
      </c>
      <c r="S7272" s="1">
        <v>360</v>
      </c>
      <c r="T7272" s="1">
        <v>0</v>
      </c>
      <c r="U7272" s="1">
        <v>0</v>
      </c>
      <c r="V7272" s="1">
        <v>373</v>
      </c>
      <c r="W7272" s="1"/>
      <c r="X7272" s="1">
        <v>0</v>
      </c>
      <c r="Y7272" s="1">
        <v>0</v>
      </c>
      <c r="Z7272" s="1">
        <v>140.60020002008241</v>
      </c>
      <c r="AA7272" s="1">
        <v>4828</v>
      </c>
      <c r="AB7272" s="1">
        <v>0</v>
      </c>
      <c r="AC7272" s="1">
        <v>311.01512000000002</v>
      </c>
      <c r="AD7272" s="1">
        <v>461.73631900000009</v>
      </c>
      <c r="AE7272" s="1"/>
      <c r="AF7272" s="1">
        <v>0</v>
      </c>
      <c r="AG7272" s="1">
        <v>0</v>
      </c>
      <c r="AH7272" s="1">
        <v>0</v>
      </c>
      <c r="AI7272" s="1"/>
      <c r="AJ7272" s="1">
        <v>0</v>
      </c>
      <c r="AK7272" s="1"/>
      <c r="AL7272" s="1">
        <v>7411.11572265625</v>
      </c>
      <c r="AM7272" s="1">
        <v>6589.37939453125</v>
      </c>
      <c r="AN7272" s="1">
        <v>821.736328125</v>
      </c>
      <c r="AO7272" t="s">
        <v>20082</v>
      </c>
    </row>
    <row r="7273" spans="1:41" x14ac:dyDescent="0.25">
      <c r="A7273" s="1">
        <v>2025</v>
      </c>
      <c r="B7273" t="s">
        <v>5772</v>
      </c>
      <c r="C7273" t="s">
        <v>7149</v>
      </c>
      <c r="D7273" t="s">
        <v>7250</v>
      </c>
      <c r="E7273" t="s">
        <v>8093</v>
      </c>
      <c r="F7273" t="s">
        <v>10163</v>
      </c>
      <c r="G7273" t="s">
        <v>12309</v>
      </c>
      <c r="H7273" t="s">
        <v>12764</v>
      </c>
      <c r="I7273" s="1">
        <v>149.90942484977077</v>
      </c>
      <c r="J7273" s="1">
        <v>456.99896852890106</v>
      </c>
      <c r="K7273" s="1"/>
      <c r="L7273" s="1"/>
      <c r="M7273" s="1">
        <v>0</v>
      </c>
      <c r="N7273" s="1">
        <v>327.56926143939648</v>
      </c>
      <c r="O7273" s="1">
        <v>0</v>
      </c>
      <c r="P7273" s="1">
        <v>0</v>
      </c>
      <c r="Q7273" s="1">
        <v>0</v>
      </c>
      <c r="R7273" s="1">
        <v>0</v>
      </c>
      <c r="S7273" s="1"/>
      <c r="T7273" s="1">
        <v>0</v>
      </c>
      <c r="U7273" s="1">
        <v>0</v>
      </c>
      <c r="V7273" s="1">
        <v>380.23026518895853</v>
      </c>
      <c r="W7273" s="1"/>
      <c r="X7273" s="1">
        <v>0</v>
      </c>
      <c r="Y7273" s="1">
        <v>0</v>
      </c>
      <c r="Z7273" s="1">
        <v>139.52586025703107</v>
      </c>
      <c r="AA7273" s="1">
        <v>8725.9278016554563</v>
      </c>
      <c r="AB7273" s="1"/>
      <c r="AC7273" s="1">
        <v>0</v>
      </c>
      <c r="AD7273" s="1">
        <v>425.29137328479982</v>
      </c>
      <c r="AE7273" s="1">
        <v>0</v>
      </c>
      <c r="AF7273" s="1">
        <v>0</v>
      </c>
      <c r="AG7273" s="1">
        <v>0</v>
      </c>
      <c r="AH7273" s="1">
        <v>0</v>
      </c>
      <c r="AI7273" s="1"/>
      <c r="AJ7273" s="1">
        <v>0</v>
      </c>
      <c r="AK7273" s="1"/>
      <c r="AL7273" s="1">
        <v>10605.4521484375</v>
      </c>
      <c r="AM7273" s="1">
        <v>10180.1611328125</v>
      </c>
      <c r="AN7273" s="1">
        <v>425.2913818359375</v>
      </c>
      <c r="AO7273" t="s">
        <v>20083</v>
      </c>
    </row>
    <row r="7274" spans="1:41" x14ac:dyDescent="0.25">
      <c r="A7274" s="1">
        <v>2025</v>
      </c>
      <c r="B7274" t="s">
        <v>5773</v>
      </c>
      <c r="C7274" t="s">
        <v>7149</v>
      </c>
      <c r="D7274" t="s">
        <v>7250</v>
      </c>
      <c r="E7274" t="s">
        <v>8093</v>
      </c>
      <c r="F7274" t="s">
        <v>10164</v>
      </c>
      <c r="G7274" t="s">
        <v>12309</v>
      </c>
      <c r="H7274" t="s">
        <v>12764</v>
      </c>
      <c r="I7274" s="1">
        <v>104.5678375</v>
      </c>
      <c r="J7274" s="1">
        <v>77.598607439460054</v>
      </c>
      <c r="K7274" s="1"/>
      <c r="L7274" s="1"/>
      <c r="M7274" s="1">
        <v>0</v>
      </c>
      <c r="N7274" s="1">
        <v>303.78492187500001</v>
      </c>
      <c r="O7274" s="1">
        <v>0</v>
      </c>
      <c r="P7274" s="1">
        <v>0</v>
      </c>
      <c r="Q7274" s="1">
        <v>0</v>
      </c>
      <c r="R7274" s="1">
        <v>0</v>
      </c>
      <c r="S7274" s="1"/>
      <c r="T7274" s="1">
        <v>900</v>
      </c>
      <c r="U7274" s="1">
        <v>100</v>
      </c>
      <c r="V7274" s="1">
        <v>0</v>
      </c>
      <c r="W7274" s="1"/>
      <c r="X7274" s="1">
        <v>0</v>
      </c>
      <c r="Y7274" s="1">
        <v>3654</v>
      </c>
      <c r="Z7274" s="1">
        <v>0</v>
      </c>
      <c r="AA7274" s="1">
        <v>6458</v>
      </c>
      <c r="AB7274" s="1">
        <v>0</v>
      </c>
      <c r="AC7274" s="1">
        <v>0</v>
      </c>
      <c r="AD7274" s="1">
        <v>0</v>
      </c>
      <c r="AE7274" s="1"/>
      <c r="AF7274" s="1">
        <v>432</v>
      </c>
      <c r="AG7274" s="1">
        <v>483</v>
      </c>
      <c r="AH7274" s="1">
        <v>0</v>
      </c>
      <c r="AI7274" s="1">
        <v>2200</v>
      </c>
      <c r="AJ7274" s="1">
        <v>1025</v>
      </c>
      <c r="AK7274" s="1"/>
      <c r="AL7274" s="1">
        <v>15737.951171875</v>
      </c>
      <c r="AM7274" s="1">
        <v>12637.951171875</v>
      </c>
      <c r="AN7274" s="1">
        <v>3100</v>
      </c>
      <c r="AO7274" t="s">
        <v>20084</v>
      </c>
    </row>
    <row r="7275" spans="1:41" x14ac:dyDescent="0.25">
      <c r="A7275" s="1">
        <v>2025</v>
      </c>
      <c r="B7275" t="s">
        <v>5774</v>
      </c>
      <c r="C7275" t="s">
        <v>7149</v>
      </c>
      <c r="D7275" t="s">
        <v>7250</v>
      </c>
      <c r="E7275" t="s">
        <v>8093</v>
      </c>
      <c r="F7275" t="s">
        <v>10164</v>
      </c>
      <c r="G7275" t="s">
        <v>12309</v>
      </c>
      <c r="H7275" t="s">
        <v>12764</v>
      </c>
      <c r="I7275" s="1">
        <v>0</v>
      </c>
      <c r="J7275" s="1">
        <v>77.684472802160158</v>
      </c>
      <c r="K7275" s="1"/>
      <c r="L7275" s="1"/>
      <c r="M7275" s="1">
        <v>0</v>
      </c>
      <c r="N7275" s="1">
        <v>307.68390107951734</v>
      </c>
      <c r="O7275" s="1">
        <v>284.61968302344809</v>
      </c>
      <c r="P7275" s="1">
        <v>0</v>
      </c>
      <c r="Q7275" s="1">
        <v>0</v>
      </c>
      <c r="R7275" s="1">
        <v>0</v>
      </c>
      <c r="S7275" s="1">
        <v>152.90761334676617</v>
      </c>
      <c r="T7275" s="1">
        <v>0</v>
      </c>
      <c r="U7275" s="1">
        <v>101.93840889784411</v>
      </c>
      <c r="V7275" s="1">
        <v>458.72284004029848</v>
      </c>
      <c r="W7275" s="1"/>
      <c r="X7275" s="1">
        <v>76.453806673383085</v>
      </c>
      <c r="Y7275" s="1">
        <v>3736.8374989701692</v>
      </c>
      <c r="Z7275" s="1">
        <v>0</v>
      </c>
      <c r="AA7275" s="1">
        <v>25888.27832369649</v>
      </c>
      <c r="AB7275" s="1"/>
      <c r="AC7275" s="1">
        <v>0</v>
      </c>
      <c r="AD7275" s="1">
        <v>0</v>
      </c>
      <c r="AE7275" s="1">
        <v>0</v>
      </c>
      <c r="AF7275" s="1">
        <v>0</v>
      </c>
      <c r="AG7275" s="1">
        <v>1970.4694439953266</v>
      </c>
      <c r="AH7275" s="1">
        <v>228.74978956676219</v>
      </c>
      <c r="AI7275" s="1">
        <v>452.60653550642786</v>
      </c>
      <c r="AJ7275" s="1">
        <v>1345.5869974515422</v>
      </c>
      <c r="AK7275" s="1"/>
      <c r="AL7275" s="1">
        <v>35082.5390625</v>
      </c>
      <c r="AM7275" s="1">
        <v>33887.203125</v>
      </c>
      <c r="AN7275" s="1">
        <v>1195.3375244140625</v>
      </c>
      <c r="AO7275" t="s">
        <v>20085</v>
      </c>
    </row>
    <row r="7276" spans="1:41" x14ac:dyDescent="0.25">
      <c r="A7276" s="1">
        <v>2025</v>
      </c>
      <c r="B7276" t="s">
        <v>5774</v>
      </c>
      <c r="C7276" t="s">
        <v>7149</v>
      </c>
      <c r="D7276" t="s">
        <v>7250</v>
      </c>
      <c r="E7276" t="s">
        <v>8093</v>
      </c>
      <c r="F7276" t="s">
        <v>10165</v>
      </c>
      <c r="G7276" t="s">
        <v>12309</v>
      </c>
      <c r="H7276" t="s">
        <v>12764</v>
      </c>
      <c r="I7276" s="1"/>
      <c r="J7276" s="1">
        <v>0</v>
      </c>
      <c r="K7276" s="1"/>
      <c r="L7276" s="1"/>
      <c r="M7276" s="1">
        <v>0</v>
      </c>
      <c r="N7276" s="1">
        <v>0</v>
      </c>
      <c r="O7276" s="1">
        <v>0</v>
      </c>
      <c r="P7276" s="1">
        <v>713.56886228490873</v>
      </c>
      <c r="Q7276" s="1">
        <v>0</v>
      </c>
      <c r="R7276" s="1">
        <v>469.8134154982003</v>
      </c>
      <c r="S7276" s="1"/>
      <c r="T7276" s="1">
        <v>0</v>
      </c>
      <c r="U7276" s="1">
        <v>0</v>
      </c>
      <c r="V7276" s="1">
        <v>4536.2591959540623</v>
      </c>
      <c r="W7276" s="1">
        <v>1829.4606131196547</v>
      </c>
      <c r="X7276" s="1">
        <v>1529.0761334676615</v>
      </c>
      <c r="Y7276" s="1">
        <v>4890.9864522235266</v>
      </c>
      <c r="Z7276" s="1">
        <v>0</v>
      </c>
      <c r="AA7276" s="1">
        <v>18391.727733349035</v>
      </c>
      <c r="AB7276" s="1"/>
      <c r="AC7276" s="1">
        <v>0</v>
      </c>
      <c r="AD7276" s="1">
        <v>0</v>
      </c>
      <c r="AE7276" s="1">
        <v>0</v>
      </c>
      <c r="AF7276" s="1">
        <v>1402.672506434335</v>
      </c>
      <c r="AG7276" s="1">
        <v>359.8425834093897</v>
      </c>
      <c r="AH7276" s="1">
        <v>727.84023953060694</v>
      </c>
      <c r="AI7276" s="1">
        <v>3297.7075278452567</v>
      </c>
      <c r="AJ7276" s="1">
        <v>611.63045338706468</v>
      </c>
      <c r="AK7276" s="1"/>
      <c r="AL7276" s="1">
        <v>38760.5859375</v>
      </c>
      <c r="AM7276" s="1">
        <v>31376.5</v>
      </c>
      <c r="AN7276" s="1">
        <v>7384.08447265625</v>
      </c>
      <c r="AO7276" t="s">
        <v>20086</v>
      </c>
    </row>
    <row r="7277" spans="1:41" x14ac:dyDescent="0.25">
      <c r="A7277" s="1">
        <v>2025</v>
      </c>
      <c r="B7277" t="s">
        <v>5775</v>
      </c>
      <c r="C7277" t="s">
        <v>7149</v>
      </c>
      <c r="D7277" t="s">
        <v>7250</v>
      </c>
      <c r="E7277" t="s">
        <v>8093</v>
      </c>
      <c r="F7277" t="s">
        <v>10165</v>
      </c>
      <c r="G7277" t="s">
        <v>12309</v>
      </c>
      <c r="H7277" t="s">
        <v>12764</v>
      </c>
      <c r="I7277" s="1"/>
      <c r="J7277" s="1">
        <v>0</v>
      </c>
      <c r="K7277" s="1"/>
      <c r="L7277" s="1"/>
      <c r="M7277" s="1">
        <v>5000</v>
      </c>
      <c r="N7277" s="1">
        <v>0</v>
      </c>
      <c r="O7277" s="1">
        <v>500</v>
      </c>
      <c r="P7277" s="1">
        <v>0</v>
      </c>
      <c r="Q7277" s="1">
        <v>0</v>
      </c>
      <c r="R7277" s="1">
        <v>0</v>
      </c>
      <c r="S7277" s="1">
        <v>0</v>
      </c>
      <c r="T7277" s="1">
        <v>375</v>
      </c>
      <c r="U7277" s="1">
        <v>0</v>
      </c>
      <c r="V7277" s="1">
        <v>850</v>
      </c>
      <c r="W7277" s="1">
        <v>1665</v>
      </c>
      <c r="X7277" s="1">
        <v>0</v>
      </c>
      <c r="Y7277" s="1">
        <v>3651.9119999999998</v>
      </c>
      <c r="Z7277" s="1">
        <v>0</v>
      </c>
      <c r="AA7277" s="1">
        <v>13506</v>
      </c>
      <c r="AB7277" s="1">
        <v>0</v>
      </c>
      <c r="AC7277" s="1">
        <v>0</v>
      </c>
      <c r="AD7277" s="1">
        <v>0</v>
      </c>
      <c r="AE7277" s="1"/>
      <c r="AF7277" s="1">
        <v>0</v>
      </c>
      <c r="AG7277" s="1">
        <v>0</v>
      </c>
      <c r="AH7277" s="1">
        <v>510</v>
      </c>
      <c r="AI7277" s="1">
        <v>12881</v>
      </c>
      <c r="AJ7277" s="1">
        <v>673</v>
      </c>
      <c r="AK7277" s="1"/>
      <c r="AL7277" s="1">
        <v>39611.9140625</v>
      </c>
      <c r="AM7277" s="1">
        <v>18680.912109375</v>
      </c>
      <c r="AN7277" s="1">
        <v>20931</v>
      </c>
      <c r="AO7277" t="s">
        <v>20087</v>
      </c>
    </row>
    <row r="7278" spans="1:41" x14ac:dyDescent="0.25">
      <c r="A7278" s="1">
        <v>2025</v>
      </c>
      <c r="B7278" t="s">
        <v>5776</v>
      </c>
      <c r="C7278" t="s">
        <v>7149</v>
      </c>
      <c r="D7278" t="s">
        <v>7250</v>
      </c>
      <c r="E7278" t="s">
        <v>8093</v>
      </c>
      <c r="F7278" t="s">
        <v>10166</v>
      </c>
      <c r="G7278" t="s">
        <v>12309</v>
      </c>
      <c r="H7278" t="s">
        <v>12764</v>
      </c>
      <c r="I7278" s="1">
        <v>599.63769939908298</v>
      </c>
      <c r="J7278" s="1">
        <v>4771.0789871816414</v>
      </c>
      <c r="K7278" s="1">
        <v>0</v>
      </c>
      <c r="L7278" s="1">
        <v>152.90761334676617</v>
      </c>
      <c r="M7278" s="1">
        <v>12110.28297706388</v>
      </c>
      <c r="N7278" s="1">
        <v>4332.0625837314183</v>
      </c>
      <c r="O7278" s="1">
        <v>1065.6028004712693</v>
      </c>
      <c r="P7278" s="1">
        <v>1580.0453379165835</v>
      </c>
      <c r="Q7278" s="1">
        <v>418.91499158073765</v>
      </c>
      <c r="R7278" s="1">
        <v>469.8134154982003</v>
      </c>
      <c r="S7278" s="1">
        <v>254.84602224461025</v>
      </c>
      <c r="T7278" s="1">
        <v>3312.9982891799336</v>
      </c>
      <c r="U7278" s="1">
        <v>152.90761334676617</v>
      </c>
      <c r="V7278" s="1">
        <v>9034.8011806159229</v>
      </c>
      <c r="W7278" s="1">
        <v>2126.2790117500449</v>
      </c>
      <c r="X7278" s="1">
        <v>3083.6368691597841</v>
      </c>
      <c r="Y7278" s="1">
        <v>9396.5448081247014</v>
      </c>
      <c r="Z7278" s="1">
        <v>1772.4485272099939</v>
      </c>
      <c r="AA7278" s="1">
        <v>91668.114201386314</v>
      </c>
      <c r="AB7278" s="1">
        <v>32.620290847310116</v>
      </c>
      <c r="AC7278" s="1">
        <v>182.09402314776551</v>
      </c>
      <c r="AD7278" s="1">
        <v>3824.9505115615448</v>
      </c>
      <c r="AE7278" s="1">
        <v>4928.7822546473762</v>
      </c>
      <c r="AF7278" s="1">
        <v>1871.6911257733157</v>
      </c>
      <c r="AG7278" s="1">
        <v>14046.09336203394</v>
      </c>
      <c r="AH7278" s="1">
        <v>3914.7407169039075</v>
      </c>
      <c r="AI7278" s="1">
        <v>12135.76757928834</v>
      </c>
      <c r="AJ7278" s="1">
        <v>8032.746621150116</v>
      </c>
      <c r="AK7278" s="1">
        <v>244.65218135482584</v>
      </c>
      <c r="AL7278" s="1">
        <v>195517.0625</v>
      </c>
      <c r="AM7278" s="1">
        <v>153410.6875</v>
      </c>
      <c r="AN7278" s="1">
        <v>42106.37890625</v>
      </c>
      <c r="AO7278" t="s">
        <v>20088</v>
      </c>
    </row>
    <row r="7279" spans="1:41" x14ac:dyDescent="0.25">
      <c r="A7279" s="1">
        <v>2025</v>
      </c>
      <c r="B7279" t="s">
        <v>5777</v>
      </c>
      <c r="C7279" t="s">
        <v>7149</v>
      </c>
      <c r="D7279" t="s">
        <v>7250</v>
      </c>
      <c r="E7279" t="s">
        <v>8093</v>
      </c>
      <c r="F7279" t="s">
        <v>10166</v>
      </c>
      <c r="G7279" t="s">
        <v>12309</v>
      </c>
      <c r="H7279" t="s">
        <v>12764</v>
      </c>
      <c r="I7279" s="1">
        <v>1118.8758612500001</v>
      </c>
      <c r="J7279" s="1">
        <v>4765.8054696699955</v>
      </c>
      <c r="K7279" s="1">
        <v>0</v>
      </c>
      <c r="L7279" s="1">
        <v>150</v>
      </c>
      <c r="M7279" s="1">
        <v>17070.98689</v>
      </c>
      <c r="N7279" s="1">
        <v>4046.5573110351561</v>
      </c>
      <c r="O7279" s="1">
        <v>1091.1323400000001</v>
      </c>
      <c r="P7279" s="1">
        <v>1500</v>
      </c>
      <c r="Q7279" s="1">
        <v>427</v>
      </c>
      <c r="R7279" s="1">
        <v>375.89436499999999</v>
      </c>
      <c r="S7279" s="1">
        <v>5310</v>
      </c>
      <c r="T7279" s="1">
        <v>2775</v>
      </c>
      <c r="U7279" s="1">
        <v>150</v>
      </c>
      <c r="V7279" s="1">
        <v>2403</v>
      </c>
      <c r="W7279" s="1">
        <v>2165</v>
      </c>
      <c r="X7279" s="1">
        <v>3125</v>
      </c>
      <c r="Y7279" s="1">
        <v>14153.508</v>
      </c>
      <c r="Z7279" s="1">
        <v>1791.2125606217171</v>
      </c>
      <c r="AA7279" s="1">
        <v>67321</v>
      </c>
      <c r="AB7279" s="1">
        <v>550</v>
      </c>
      <c r="AC7279" s="1">
        <v>941.17023999999992</v>
      </c>
      <c r="AD7279" s="1">
        <v>4333.6693174937973</v>
      </c>
      <c r="AE7279" s="1">
        <v>3675.5726826</v>
      </c>
      <c r="AF7279" s="1">
        <v>691.2</v>
      </c>
      <c r="AG7279" s="1">
        <v>11258</v>
      </c>
      <c r="AH7279" s="1">
        <v>3890.5140000000001</v>
      </c>
      <c r="AI7279" s="1">
        <v>32405</v>
      </c>
      <c r="AJ7279" s="1">
        <v>7461</v>
      </c>
      <c r="AK7279" s="1">
        <v>240</v>
      </c>
      <c r="AL7279" s="1">
        <v>195186.109375</v>
      </c>
      <c r="AM7279" s="1">
        <v>122229.796875</v>
      </c>
      <c r="AN7279" s="1">
        <v>72956.3046875</v>
      </c>
      <c r="AO7279" t="s">
        <v>20089</v>
      </c>
    </row>
    <row r="7280" spans="1:41" x14ac:dyDescent="0.25">
      <c r="A7280" s="1">
        <v>2025</v>
      </c>
      <c r="B7280" t="s">
        <v>5778</v>
      </c>
      <c r="C7280" t="s">
        <v>7149</v>
      </c>
      <c r="D7280" t="s">
        <v>7250</v>
      </c>
      <c r="E7280" t="s">
        <v>8093</v>
      </c>
      <c r="F7280" t="s">
        <v>10167</v>
      </c>
      <c r="G7280" t="s">
        <v>12309</v>
      </c>
      <c r="H7280" t="s">
        <v>12764</v>
      </c>
      <c r="I7280" s="1">
        <v>293.82247270555069</v>
      </c>
      <c r="J7280" s="1">
        <v>4771.0789871816414</v>
      </c>
      <c r="K7280" s="1">
        <v>0</v>
      </c>
      <c r="L7280" s="1">
        <v>152.90761334676617</v>
      </c>
      <c r="M7280" s="1">
        <v>12110.28297706388</v>
      </c>
      <c r="N7280" s="1">
        <v>4332.0625837314183</v>
      </c>
      <c r="O7280" s="1">
        <v>1065.6028004712693</v>
      </c>
      <c r="P7280" s="1">
        <v>1580.0453379165835</v>
      </c>
      <c r="Q7280" s="1">
        <v>418.91499158073765</v>
      </c>
      <c r="R7280" s="1">
        <v>469.8134154982003</v>
      </c>
      <c r="S7280" s="1">
        <v>254.84602224461025</v>
      </c>
      <c r="T7280" s="1">
        <v>3312.9982891799336</v>
      </c>
      <c r="U7280" s="1">
        <v>152.90761334676617</v>
      </c>
      <c r="V7280" s="1">
        <v>8969.5605989213036</v>
      </c>
      <c r="W7280" s="1">
        <v>2126.2790117500449</v>
      </c>
      <c r="X7280" s="1">
        <v>3083.6368691597841</v>
      </c>
      <c r="Y7280" s="1">
        <v>9396.5448081247014</v>
      </c>
      <c r="Z7280" s="1">
        <v>1772.4485272099939</v>
      </c>
      <c r="AA7280" s="1">
        <v>91668.114201386314</v>
      </c>
      <c r="AB7280" s="1">
        <v>32.620290847310116</v>
      </c>
      <c r="AC7280" s="1">
        <v>182.09402314776551</v>
      </c>
      <c r="AD7280" s="1">
        <v>3824.9505115615448</v>
      </c>
      <c r="AE7280" s="1">
        <v>4928.7822546473762</v>
      </c>
      <c r="AF7280" s="1">
        <v>1871.6911257733157</v>
      </c>
      <c r="AG7280" s="1">
        <v>14046.09336203394</v>
      </c>
      <c r="AH7280" s="1">
        <v>3914.7407169039075</v>
      </c>
      <c r="AI7280" s="1">
        <v>12135.76757928834</v>
      </c>
      <c r="AJ7280" s="1">
        <v>8032.746621150116</v>
      </c>
      <c r="AK7280" s="1">
        <v>244.65218135482584</v>
      </c>
      <c r="AL7280" s="1">
        <v>195146</v>
      </c>
      <c r="AM7280" s="1">
        <v>153039.625</v>
      </c>
      <c r="AN7280" s="1">
        <v>42106.37890625</v>
      </c>
      <c r="AO7280" t="s">
        <v>20090</v>
      </c>
    </row>
    <row r="7281" spans="1:41" x14ac:dyDescent="0.25">
      <c r="A7281" s="1">
        <v>2025</v>
      </c>
      <c r="B7281" t="s">
        <v>5779</v>
      </c>
      <c r="C7281" t="s">
        <v>7149</v>
      </c>
      <c r="D7281" t="s">
        <v>7250</v>
      </c>
      <c r="E7281" t="s">
        <v>8093</v>
      </c>
      <c r="F7281" t="s">
        <v>10167</v>
      </c>
      <c r="G7281" t="s">
        <v>12309</v>
      </c>
      <c r="H7281" t="s">
        <v>12764</v>
      </c>
      <c r="I7281" s="1">
        <v>818.87586124999962</v>
      </c>
      <c r="J7281" s="1">
        <v>4765.8054696699955</v>
      </c>
      <c r="K7281" s="1">
        <v>0</v>
      </c>
      <c r="L7281" s="1">
        <v>150</v>
      </c>
      <c r="M7281" s="1">
        <v>17070.98689</v>
      </c>
      <c r="N7281" s="1">
        <v>4046.5573110351561</v>
      </c>
      <c r="O7281" s="1">
        <v>1091.1323400000001</v>
      </c>
      <c r="P7281" s="1">
        <v>1500</v>
      </c>
      <c r="Q7281" s="1">
        <v>427</v>
      </c>
      <c r="R7281" s="1">
        <v>375.89436499999999</v>
      </c>
      <c r="S7281" s="1">
        <v>5310</v>
      </c>
      <c r="T7281" s="1">
        <v>2775</v>
      </c>
      <c r="U7281" s="1">
        <v>150</v>
      </c>
      <c r="V7281" s="1">
        <v>2387</v>
      </c>
      <c r="W7281" s="1">
        <v>2165</v>
      </c>
      <c r="X7281" s="1">
        <v>3125</v>
      </c>
      <c r="Y7281" s="1">
        <v>14153.508</v>
      </c>
      <c r="Z7281" s="1">
        <v>1791.2125606217171</v>
      </c>
      <c r="AA7281" s="1">
        <v>67321</v>
      </c>
      <c r="AB7281" s="1">
        <v>550</v>
      </c>
      <c r="AC7281" s="1">
        <v>941.17023999999992</v>
      </c>
      <c r="AD7281" s="1">
        <v>4333.6693174937973</v>
      </c>
      <c r="AE7281" s="1">
        <v>3675.5726826</v>
      </c>
      <c r="AF7281" s="1">
        <v>691.2</v>
      </c>
      <c r="AG7281" s="1">
        <v>11258</v>
      </c>
      <c r="AH7281" s="1">
        <v>3890.5140000000001</v>
      </c>
      <c r="AI7281" s="1">
        <v>32405</v>
      </c>
      <c r="AJ7281" s="1">
        <v>7461</v>
      </c>
      <c r="AK7281" s="1">
        <v>240</v>
      </c>
      <c r="AL7281" s="1">
        <v>194870.109375</v>
      </c>
      <c r="AM7281" s="1">
        <v>121913.796875</v>
      </c>
      <c r="AN7281" s="1">
        <v>72956.3046875</v>
      </c>
      <c r="AO7281" t="s">
        <v>20091</v>
      </c>
    </row>
    <row r="7282" spans="1:41" x14ac:dyDescent="0.25">
      <c r="A7282" s="1">
        <v>2025</v>
      </c>
      <c r="B7282" t="s">
        <v>5779</v>
      </c>
      <c r="C7282" t="s">
        <v>7149</v>
      </c>
      <c r="D7282" t="s">
        <v>7250</v>
      </c>
      <c r="E7282" t="s">
        <v>8093</v>
      </c>
      <c r="F7282" t="s">
        <v>10168</v>
      </c>
      <c r="G7282" t="s">
        <v>12309</v>
      </c>
      <c r="H7282" t="s">
        <v>12764</v>
      </c>
      <c r="I7282" s="1">
        <v>418.27134999999993</v>
      </c>
      <c r="J7282" s="1">
        <v>1587.196960762381</v>
      </c>
      <c r="K7282" s="1"/>
      <c r="L7282" s="1"/>
      <c r="M7282" s="1">
        <v>11500</v>
      </c>
      <c r="N7282" s="1">
        <v>364.54190625000001</v>
      </c>
      <c r="O7282" s="1">
        <v>0</v>
      </c>
      <c r="P7282" s="1">
        <v>0</v>
      </c>
      <c r="Q7282" s="1">
        <v>427</v>
      </c>
      <c r="R7282" s="1">
        <v>0</v>
      </c>
      <c r="S7282" s="1">
        <v>3750</v>
      </c>
      <c r="T7282" s="1">
        <v>1500</v>
      </c>
      <c r="U7282" s="1">
        <v>0</v>
      </c>
      <c r="V7282" s="1">
        <v>0</v>
      </c>
      <c r="W7282" s="1">
        <v>0</v>
      </c>
      <c r="X7282" s="1">
        <v>2000</v>
      </c>
      <c r="Y7282" s="1">
        <v>6534.3960000000006</v>
      </c>
      <c r="Z7282" s="1">
        <v>1475.108020708112</v>
      </c>
      <c r="AA7282" s="1">
        <v>27935</v>
      </c>
      <c r="AB7282" s="1">
        <v>0</v>
      </c>
      <c r="AC7282" s="1">
        <v>309.14</v>
      </c>
      <c r="AD7282" s="1">
        <v>2040.183654393797</v>
      </c>
      <c r="AE7282" s="1">
        <v>3518.8408800000002</v>
      </c>
      <c r="AF7282" s="1">
        <v>0</v>
      </c>
      <c r="AG7282" s="1">
        <v>1267</v>
      </c>
      <c r="AH7282" s="1">
        <v>1237</v>
      </c>
      <c r="AI7282" s="1">
        <v>17110</v>
      </c>
      <c r="AJ7282" s="1">
        <v>3213</v>
      </c>
      <c r="AK7282" s="1"/>
      <c r="AL7282" s="1">
        <v>86186.6796875</v>
      </c>
      <c r="AM7282" s="1">
        <v>47049.49609375</v>
      </c>
      <c r="AN7282" s="1">
        <v>39137.18359375</v>
      </c>
      <c r="AO7282" t="s">
        <v>20092</v>
      </c>
    </row>
    <row r="7283" spans="1:41" x14ac:dyDescent="0.25">
      <c r="A7283" s="1">
        <v>2025</v>
      </c>
      <c r="B7283" t="s">
        <v>5780</v>
      </c>
      <c r="C7283" t="s">
        <v>7149</v>
      </c>
      <c r="D7283" t="s">
        <v>7250</v>
      </c>
      <c r="E7283" t="s">
        <v>8093</v>
      </c>
      <c r="F7283" t="s">
        <v>10168</v>
      </c>
      <c r="G7283" t="s">
        <v>12309</v>
      </c>
      <c r="H7283" t="s">
        <v>12764</v>
      </c>
      <c r="I7283" s="1">
        <v>0</v>
      </c>
      <c r="J7283" s="1">
        <v>1588.9532454072921</v>
      </c>
      <c r="K7283" s="1"/>
      <c r="L7283" s="1"/>
      <c r="M7283" s="1">
        <v>7645.3806673383078</v>
      </c>
      <c r="N7283" s="1">
        <v>369.2206940377219</v>
      </c>
      <c r="O7283" s="1">
        <v>280.33062446907127</v>
      </c>
      <c r="P7283" s="1">
        <v>0</v>
      </c>
      <c r="Q7283" s="1">
        <v>418.91499158073765</v>
      </c>
      <c r="R7283" s="1">
        <v>0</v>
      </c>
      <c r="S7283" s="1">
        <v>101.93840889784411</v>
      </c>
      <c r="T7283" s="1">
        <v>3058.152266935323</v>
      </c>
      <c r="U7283" s="1">
        <v>0</v>
      </c>
      <c r="V7283" s="1">
        <v>2548.4602224461028</v>
      </c>
      <c r="W7283" s="1">
        <v>0</v>
      </c>
      <c r="X7283" s="1">
        <v>1427.1377245698175</v>
      </c>
      <c r="Y7283" s="1">
        <v>448.42049987642025</v>
      </c>
      <c r="Z7283" s="1">
        <v>1458.5307859822153</v>
      </c>
      <c r="AA7283" s="1">
        <v>26786.355706086495</v>
      </c>
      <c r="AB7283" s="1"/>
      <c r="AC7283" s="1">
        <v>114.37489478338109</v>
      </c>
      <c r="AD7283" s="1">
        <v>1709.9397228248959</v>
      </c>
      <c r="AE7283" s="1">
        <v>4377.4983607191107</v>
      </c>
      <c r="AF7283" s="1">
        <v>0</v>
      </c>
      <c r="AG7283" s="1">
        <v>2409.8239863450349</v>
      </c>
      <c r="AH7283" s="1">
        <v>1273.7204191785622</v>
      </c>
      <c r="AI7283" s="1">
        <v>8167.3053208952697</v>
      </c>
      <c r="AJ7283" s="1">
        <v>5555.6432849325038</v>
      </c>
      <c r="AK7283" s="1"/>
      <c r="AL7283" s="1">
        <v>69740.1015625</v>
      </c>
      <c r="AM7283" s="1">
        <v>46076.19921875</v>
      </c>
      <c r="AN7283" s="1">
        <v>23663.904296875</v>
      </c>
      <c r="AO7283" t="s">
        <v>20093</v>
      </c>
    </row>
    <row r="7284" spans="1:41" x14ac:dyDescent="0.25">
      <c r="A7284" s="1">
        <v>2025</v>
      </c>
      <c r="B7284" t="s">
        <v>5781</v>
      </c>
      <c r="C7284" t="s">
        <v>7150</v>
      </c>
      <c r="D7284" t="s">
        <v>7250</v>
      </c>
      <c r="E7284" t="s">
        <v>8094</v>
      </c>
      <c r="F7284" t="s">
        <v>10169</v>
      </c>
      <c r="G7284" t="s">
        <v>12309</v>
      </c>
      <c r="H7284" t="s">
        <v>12764</v>
      </c>
      <c r="I7284" s="1">
        <v>10890.740275624999</v>
      </c>
      <c r="J7284" s="1">
        <v>55850.885572597923</v>
      </c>
      <c r="K7284" s="1">
        <v>1189.598847733334</v>
      </c>
      <c r="L7284" s="1">
        <v>1025</v>
      </c>
      <c r="M7284" s="1">
        <v>19506.225826880011</v>
      </c>
      <c r="N7284" s="1">
        <v>3729.5695520019531</v>
      </c>
      <c r="O7284" s="1">
        <v>7365.6272000000008</v>
      </c>
      <c r="P7284" s="1">
        <v>8965.8009999999995</v>
      </c>
      <c r="Q7284" s="1">
        <v>3302</v>
      </c>
      <c r="R7284" s="1">
        <v>6758.425372439242</v>
      </c>
      <c r="S7284" s="1">
        <v>11757.2125</v>
      </c>
      <c r="T7284" s="1">
        <v>8855</v>
      </c>
      <c r="U7284" s="1">
        <v>1280</v>
      </c>
      <c r="V7284" s="1">
        <v>5253</v>
      </c>
      <c r="W7284" s="1">
        <v>5143</v>
      </c>
      <c r="X7284" s="1">
        <v>15524.8</v>
      </c>
      <c r="Y7284" s="1">
        <v>29327.004000000001</v>
      </c>
      <c r="Z7284" s="1">
        <v>6678.7463686526517</v>
      </c>
      <c r="AA7284" s="1">
        <v>88579</v>
      </c>
      <c r="AB7284" s="1">
        <v>2070.58115</v>
      </c>
      <c r="AC7284" s="1">
        <v>8385.6391729999996</v>
      </c>
      <c r="AD7284" s="1">
        <v>10392.288585097331</v>
      </c>
      <c r="AE7284" s="1">
        <v>6681.6319274793314</v>
      </c>
      <c r="AF7284" s="1">
        <v>26480.808627840001</v>
      </c>
      <c r="AG7284" s="1">
        <v>92847</v>
      </c>
      <c r="AH7284" s="1">
        <v>12437</v>
      </c>
      <c r="AI7284" s="1">
        <v>2526</v>
      </c>
      <c r="AJ7284" s="1">
        <v>23206</v>
      </c>
      <c r="AK7284" s="1">
        <v>1049</v>
      </c>
      <c r="AL7284" s="1">
        <v>477057.5625</v>
      </c>
      <c r="AM7284" s="1">
        <v>379241.25</v>
      </c>
      <c r="AN7284" s="1">
        <v>97816.328125</v>
      </c>
      <c r="AO7284" t="s">
        <v>20094</v>
      </c>
    </row>
    <row r="7285" spans="1:41" x14ac:dyDescent="0.25">
      <c r="A7285" s="1">
        <v>2025</v>
      </c>
      <c r="B7285" t="s">
        <v>5782</v>
      </c>
      <c r="C7285" t="s">
        <v>7150</v>
      </c>
      <c r="D7285" t="s">
        <v>7250</v>
      </c>
      <c r="E7285" t="s">
        <v>8094</v>
      </c>
      <c r="F7285" t="s">
        <v>10169</v>
      </c>
      <c r="G7285" t="s">
        <v>12309</v>
      </c>
      <c r="H7285" t="s">
        <v>12764</v>
      </c>
      <c r="I7285" s="1">
        <v>9349.3511297973673</v>
      </c>
      <c r="J7285" s="1">
        <v>55912.686379404338</v>
      </c>
      <c r="K7285" s="1">
        <v>1155.1810608086275</v>
      </c>
      <c r="L7285" s="1">
        <v>1039.7717707580098</v>
      </c>
      <c r="M7285" s="1">
        <v>14068.228148499944</v>
      </c>
      <c r="N7285" s="1">
        <v>3698.6523899969798</v>
      </c>
      <c r="O7285" s="1">
        <v>7128.2118992792712</v>
      </c>
      <c r="P7285" s="1">
        <v>9292.2772138100972</v>
      </c>
      <c r="Q7285" s="1">
        <v>3118.441852163066</v>
      </c>
      <c r="R7285" s="1">
        <v>6599.9813108223361</v>
      </c>
      <c r="S7285" s="1">
        <v>10721.677971057446</v>
      </c>
      <c r="T7285" s="1">
        <v>6793.9401070190652</v>
      </c>
      <c r="U7285" s="1">
        <v>1090.740975206932</v>
      </c>
      <c r="V7285" s="1">
        <v>3091.7919418716119</v>
      </c>
      <c r="W7285" s="1">
        <v>4381.6574756924892</v>
      </c>
      <c r="X7285" s="1">
        <v>17382.843300487071</v>
      </c>
      <c r="Y7285" s="1">
        <v>32747.50850526087</v>
      </c>
      <c r="Z7285" s="1">
        <v>6705.0152714769411</v>
      </c>
      <c r="AA7285" s="1">
        <v>85428.464192749278</v>
      </c>
      <c r="AB7285" s="1">
        <v>1787.9996920681856</v>
      </c>
      <c r="AC7285" s="1">
        <v>9097.8869455425065</v>
      </c>
      <c r="AD7285" s="1">
        <v>9989.5085875995373</v>
      </c>
      <c r="AE7285" s="1">
        <v>7220.3071470480863</v>
      </c>
      <c r="AF7285" s="1">
        <v>26843.718732193669</v>
      </c>
      <c r="AG7285" s="1">
        <v>93238.985082502084</v>
      </c>
      <c r="AH7285" s="1">
        <v>15927.100252386072</v>
      </c>
      <c r="AI7285" s="1">
        <v>12953.31361864905</v>
      </c>
      <c r="AJ7285" s="1">
        <v>24083.968486204649</v>
      </c>
      <c r="AK7285" s="1">
        <v>1110.1092728975223</v>
      </c>
      <c r="AL7285" s="1">
        <v>481959.3125</v>
      </c>
      <c r="AM7285" s="1">
        <v>378559.5625</v>
      </c>
      <c r="AN7285" s="1">
        <v>103399.7734375</v>
      </c>
      <c r="AO7285" t="s">
        <v>20095</v>
      </c>
    </row>
    <row r="7286" spans="1:41" x14ac:dyDescent="0.25">
      <c r="A7286" s="1">
        <v>2025</v>
      </c>
      <c r="B7286" t="s">
        <v>5782</v>
      </c>
      <c r="C7286" t="s">
        <v>7150</v>
      </c>
      <c r="D7286" t="s">
        <v>7250</v>
      </c>
      <c r="E7286" t="s">
        <v>8094</v>
      </c>
      <c r="F7286" t="s">
        <v>10170</v>
      </c>
      <c r="G7286" t="s">
        <v>12309</v>
      </c>
      <c r="H7286" t="s">
        <v>12764</v>
      </c>
      <c r="I7286" s="1">
        <v>9145.4743120016792</v>
      </c>
      <c r="J7286" s="1">
        <v>55912.686379404338</v>
      </c>
      <c r="K7286" s="1">
        <v>1155.1810608086275</v>
      </c>
      <c r="L7286" s="1">
        <v>1039.7717707580098</v>
      </c>
      <c r="M7286" s="1">
        <v>14068.228148499944</v>
      </c>
      <c r="N7286" s="1">
        <v>3698.6523899969798</v>
      </c>
      <c r="O7286" s="1">
        <v>7128.2118992792712</v>
      </c>
      <c r="P7286" s="1">
        <v>9292.2772138100972</v>
      </c>
      <c r="Q7286" s="1">
        <v>3118.441852163066</v>
      </c>
      <c r="R7286" s="1">
        <v>6599.9813108223361</v>
      </c>
      <c r="S7286" s="1">
        <v>10721.677971057446</v>
      </c>
      <c r="T7286" s="1">
        <v>6793.9401070190652</v>
      </c>
      <c r="U7286" s="1">
        <v>1090.740975206932</v>
      </c>
      <c r="V7286" s="1">
        <v>3056.1134987573664</v>
      </c>
      <c r="W7286" s="1">
        <v>4381.6574756924892</v>
      </c>
      <c r="X7286" s="1">
        <v>17382.843300487071</v>
      </c>
      <c r="Y7286" s="1">
        <v>32747.50850526087</v>
      </c>
      <c r="Z7286" s="1">
        <v>6705.0152714769411</v>
      </c>
      <c r="AA7286" s="1">
        <v>85428.464192749278</v>
      </c>
      <c r="AB7286" s="1">
        <v>1787.9996920681856</v>
      </c>
      <c r="AC7286" s="1">
        <v>9097.8869455425065</v>
      </c>
      <c r="AD7286" s="1">
        <v>9989.5085875995373</v>
      </c>
      <c r="AE7286" s="1">
        <v>7220.3071470480863</v>
      </c>
      <c r="AF7286" s="1">
        <v>26843.718732193669</v>
      </c>
      <c r="AG7286" s="1">
        <v>93238.985082502084</v>
      </c>
      <c r="AH7286" s="1">
        <v>15258.893982060705</v>
      </c>
      <c r="AI7286" s="1">
        <v>12953.31361864905</v>
      </c>
      <c r="AJ7286" s="1">
        <v>24083.968486204649</v>
      </c>
      <c r="AK7286" s="1">
        <v>1110.1092728975223</v>
      </c>
      <c r="AL7286" s="1">
        <v>481051.5625</v>
      </c>
      <c r="AM7286" s="1">
        <v>378320.03125</v>
      </c>
      <c r="AN7286" s="1">
        <v>102731.5625</v>
      </c>
      <c r="AO7286" t="s">
        <v>20096</v>
      </c>
    </row>
    <row r="7287" spans="1:41" x14ac:dyDescent="0.25">
      <c r="A7287" s="1">
        <v>2025</v>
      </c>
      <c r="B7287" t="s">
        <v>5783</v>
      </c>
      <c r="C7287" t="s">
        <v>7150</v>
      </c>
      <c r="D7287" t="s">
        <v>7250</v>
      </c>
      <c r="E7287" t="s">
        <v>8094</v>
      </c>
      <c r="F7287" t="s">
        <v>10170</v>
      </c>
      <c r="G7287" t="s">
        <v>12309</v>
      </c>
      <c r="H7287" t="s">
        <v>12764</v>
      </c>
      <c r="I7287" s="1">
        <v>10690.740275624999</v>
      </c>
      <c r="J7287" s="1">
        <v>55850.885572597923</v>
      </c>
      <c r="K7287" s="1">
        <v>1189.598847733334</v>
      </c>
      <c r="L7287" s="1">
        <v>1025</v>
      </c>
      <c r="M7287" s="1">
        <v>19506.225826880011</v>
      </c>
      <c r="N7287" s="1">
        <v>3729.5695520019531</v>
      </c>
      <c r="O7287" s="1">
        <v>7365.6272000000008</v>
      </c>
      <c r="P7287" s="1">
        <v>8965.8009999999995</v>
      </c>
      <c r="Q7287" s="1">
        <v>3302</v>
      </c>
      <c r="R7287" s="1">
        <v>6758.425372439242</v>
      </c>
      <c r="S7287" s="1">
        <v>11757.2125</v>
      </c>
      <c r="T7287" s="1">
        <v>8855</v>
      </c>
      <c r="U7287" s="1">
        <v>1280</v>
      </c>
      <c r="V7287" s="1">
        <v>5234</v>
      </c>
      <c r="W7287" s="1">
        <v>5143</v>
      </c>
      <c r="X7287" s="1">
        <v>15524.8</v>
      </c>
      <c r="Y7287" s="1">
        <v>29327.004000000001</v>
      </c>
      <c r="Z7287" s="1">
        <v>6678.7463686526517</v>
      </c>
      <c r="AA7287" s="1">
        <v>88579</v>
      </c>
      <c r="AB7287" s="1">
        <v>2070.58115</v>
      </c>
      <c r="AC7287" s="1">
        <v>8385.6391729999996</v>
      </c>
      <c r="AD7287" s="1">
        <v>10392.288585097331</v>
      </c>
      <c r="AE7287" s="1">
        <v>6681.6319274793314</v>
      </c>
      <c r="AF7287" s="1">
        <v>26480.808627840001</v>
      </c>
      <c r="AG7287" s="1">
        <v>92847</v>
      </c>
      <c r="AH7287" s="1">
        <v>11827.5</v>
      </c>
      <c r="AI7287" s="1">
        <v>2526</v>
      </c>
      <c r="AJ7287" s="1">
        <v>23206</v>
      </c>
      <c r="AK7287" s="1">
        <v>1049</v>
      </c>
      <c r="AL7287" s="1">
        <v>476229.0625</v>
      </c>
      <c r="AM7287" s="1">
        <v>379022.25</v>
      </c>
      <c r="AN7287" s="1">
        <v>97206.828125</v>
      </c>
      <c r="AO7287" t="s">
        <v>20097</v>
      </c>
    </row>
    <row r="7288" spans="1:41" x14ac:dyDescent="0.25">
      <c r="A7288" s="1">
        <v>2025</v>
      </c>
      <c r="B7288" t="s">
        <v>5783</v>
      </c>
      <c r="C7288" t="s">
        <v>7150</v>
      </c>
      <c r="D7288" t="s">
        <v>7250</v>
      </c>
      <c r="E7288" t="s">
        <v>8094</v>
      </c>
      <c r="F7288" t="s">
        <v>10171</v>
      </c>
      <c r="G7288" t="s">
        <v>12309</v>
      </c>
      <c r="H7288" t="s">
        <v>12764</v>
      </c>
      <c r="I7288" s="1">
        <v>200</v>
      </c>
      <c r="J7288" s="1"/>
      <c r="K7288" s="1"/>
      <c r="L7288" s="1"/>
      <c r="M7288" s="1">
        <v>0</v>
      </c>
      <c r="N7288" s="1">
        <v>0</v>
      </c>
      <c r="O7288" s="1"/>
      <c r="P7288" s="1"/>
      <c r="Q7288" s="1">
        <v>0</v>
      </c>
      <c r="R7288" s="1"/>
      <c r="S7288" s="1"/>
      <c r="T7288" s="1">
        <v>0</v>
      </c>
      <c r="U7288" s="1"/>
      <c r="V7288" s="1">
        <v>19</v>
      </c>
      <c r="W7288" s="1"/>
      <c r="X7288" s="1">
        <v>0</v>
      </c>
      <c r="Y7288" s="1"/>
      <c r="Z7288" s="1"/>
      <c r="AA7288" s="1"/>
      <c r="AB7288" s="1">
        <v>0</v>
      </c>
      <c r="AC7288" s="1">
        <v>0</v>
      </c>
      <c r="AD7288" s="1">
        <v>0</v>
      </c>
      <c r="AE7288" s="1"/>
      <c r="AF7288" s="1">
        <v>0</v>
      </c>
      <c r="AG7288" s="1"/>
      <c r="AH7288" s="1">
        <v>609.5</v>
      </c>
      <c r="AI7288" s="1">
        <v>0</v>
      </c>
      <c r="AJ7288" s="1">
        <v>0</v>
      </c>
      <c r="AK7288" s="1"/>
      <c r="AL7288" s="1">
        <v>828.5</v>
      </c>
      <c r="AM7288" s="1">
        <v>219</v>
      </c>
      <c r="AN7288" s="1">
        <v>609.5</v>
      </c>
      <c r="AO7288" t="s">
        <v>20098</v>
      </c>
    </row>
    <row r="7289" spans="1:41" x14ac:dyDescent="0.25">
      <c r="A7289" s="1">
        <v>2025</v>
      </c>
      <c r="B7289" t="s">
        <v>5784</v>
      </c>
      <c r="C7289" t="s">
        <v>7150</v>
      </c>
      <c r="D7289" t="s">
        <v>7250</v>
      </c>
      <c r="E7289" t="s">
        <v>8094</v>
      </c>
      <c r="F7289" t="s">
        <v>10171</v>
      </c>
      <c r="G7289" t="s">
        <v>12309</v>
      </c>
      <c r="H7289" t="s">
        <v>12764</v>
      </c>
      <c r="I7289" s="1">
        <v>203.87681779568823</v>
      </c>
      <c r="J7289" s="1">
        <v>0</v>
      </c>
      <c r="K7289" s="1"/>
      <c r="L7289" s="1"/>
      <c r="M7289" s="1">
        <v>0</v>
      </c>
      <c r="N7289" s="1">
        <v>0</v>
      </c>
      <c r="O7289" s="1">
        <v>0</v>
      </c>
      <c r="P7289" s="1"/>
      <c r="Q7289" s="1">
        <v>0</v>
      </c>
      <c r="R7289" s="1"/>
      <c r="S7289" s="1"/>
      <c r="T7289" s="1">
        <v>0</v>
      </c>
      <c r="U7289" s="1"/>
      <c r="V7289" s="1">
        <v>35.678443114245439</v>
      </c>
      <c r="W7289" s="1"/>
      <c r="X7289" s="1">
        <v>0</v>
      </c>
      <c r="Y7289" s="1"/>
      <c r="Z7289" s="1"/>
      <c r="AA7289" s="1">
        <v>0</v>
      </c>
      <c r="AB7289" s="1"/>
      <c r="AC7289" s="1">
        <v>0</v>
      </c>
      <c r="AD7289" s="1">
        <v>0</v>
      </c>
      <c r="AE7289" s="1"/>
      <c r="AF7289" s="1">
        <v>0</v>
      </c>
      <c r="AG7289" s="1"/>
      <c r="AH7289" s="1">
        <v>668.20627032536811</v>
      </c>
      <c r="AI7289" s="1">
        <v>0</v>
      </c>
      <c r="AJ7289" s="1"/>
      <c r="AK7289" s="1"/>
      <c r="AL7289" s="1">
        <v>907.76153564453125</v>
      </c>
      <c r="AM7289" s="1">
        <v>239.55525207519531</v>
      </c>
      <c r="AN7289" s="1">
        <v>668.206298828125</v>
      </c>
      <c r="AO7289" t="s">
        <v>20099</v>
      </c>
    </row>
    <row r="7290" spans="1:41" x14ac:dyDescent="0.25">
      <c r="A7290" s="1">
        <v>2025</v>
      </c>
      <c r="B7290" t="s">
        <v>5785</v>
      </c>
      <c r="C7290" t="s">
        <v>7150</v>
      </c>
      <c r="D7290" t="s">
        <v>7250</v>
      </c>
      <c r="E7290" t="s">
        <v>8094</v>
      </c>
      <c r="F7290" t="s">
        <v>10172</v>
      </c>
      <c r="G7290" t="s">
        <v>12309</v>
      </c>
      <c r="H7290" t="s">
        <v>12764</v>
      </c>
      <c r="I7290" s="1">
        <v>522.83918749999975</v>
      </c>
      <c r="J7290" s="1">
        <v>2690.3117960837549</v>
      </c>
      <c r="K7290" s="1">
        <v>0</v>
      </c>
      <c r="L7290" s="1"/>
      <c r="M7290" s="1">
        <v>500</v>
      </c>
      <c r="N7290" s="1">
        <v>1659.4869062499999</v>
      </c>
      <c r="O7290" s="1">
        <v>221.68299999999999</v>
      </c>
      <c r="P7290" s="1">
        <v>484.85399999999998</v>
      </c>
      <c r="Q7290" s="1">
        <v>611</v>
      </c>
      <c r="R7290" s="1">
        <v>198.831047303475</v>
      </c>
      <c r="S7290" s="1">
        <v>793</v>
      </c>
      <c r="T7290" s="1">
        <v>150</v>
      </c>
      <c r="U7290" s="1">
        <v>850</v>
      </c>
      <c r="V7290" s="1">
        <v>2050</v>
      </c>
      <c r="W7290" s="1">
        <v>54</v>
      </c>
      <c r="X7290" s="1">
        <v>350</v>
      </c>
      <c r="Y7290" s="1">
        <v>595.08000000000004</v>
      </c>
      <c r="Z7290" s="1">
        <v>10.001333695616839</v>
      </c>
      <c r="AA7290" s="1">
        <v>5909</v>
      </c>
      <c r="AB7290" s="1">
        <v>0</v>
      </c>
      <c r="AC7290" s="1">
        <v>705.21753000000001</v>
      </c>
      <c r="AD7290" s="1">
        <v>688.0931599999999</v>
      </c>
      <c r="AE7290" s="1">
        <v>121</v>
      </c>
      <c r="AF7290" s="1">
        <v>4180.3897478400013</v>
      </c>
      <c r="AG7290" s="1">
        <v>28139</v>
      </c>
      <c r="AH7290" s="1">
        <v>795.05799999999999</v>
      </c>
      <c r="AI7290" s="1"/>
      <c r="AJ7290" s="1">
        <v>2500</v>
      </c>
      <c r="AK7290" s="1"/>
      <c r="AL7290" s="1">
        <v>54778.84765625</v>
      </c>
      <c r="AM7290" s="1">
        <v>51227.01171875</v>
      </c>
      <c r="AN7290" s="1">
        <v>3551.83447265625</v>
      </c>
      <c r="AO7290" t="s">
        <v>20100</v>
      </c>
    </row>
    <row r="7291" spans="1:41" x14ac:dyDescent="0.25">
      <c r="A7291" s="1">
        <v>2025</v>
      </c>
      <c r="B7291" t="s">
        <v>5786</v>
      </c>
      <c r="C7291" t="s">
        <v>7150</v>
      </c>
      <c r="D7291" t="s">
        <v>7250</v>
      </c>
      <c r="E7291" t="s">
        <v>8094</v>
      </c>
      <c r="F7291" t="s">
        <v>10172</v>
      </c>
      <c r="G7291" t="s">
        <v>12309</v>
      </c>
      <c r="H7291" t="s">
        <v>12764</v>
      </c>
      <c r="I7291" s="1">
        <v>749.54712424885372</v>
      </c>
      <c r="J7291" s="1">
        <v>2693.2887128838061</v>
      </c>
      <c r="K7291" s="1">
        <v>0</v>
      </c>
      <c r="L7291" s="1"/>
      <c r="M7291" s="1">
        <v>530.07972626878939</v>
      </c>
      <c r="N7291" s="1">
        <v>1605.9402103811058</v>
      </c>
      <c r="O7291" s="1">
        <v>225.98012299700775</v>
      </c>
      <c r="P7291" s="1">
        <v>570.70625975093617</v>
      </c>
      <c r="Q7291" s="1">
        <v>293.48139952802694</v>
      </c>
      <c r="R7291" s="1">
        <v>345.78209736340347</v>
      </c>
      <c r="S7291" s="1">
        <v>980.64749359726034</v>
      </c>
      <c r="T7291" s="1">
        <v>0</v>
      </c>
      <c r="U7291" s="1">
        <v>774.73190762361526</v>
      </c>
      <c r="V7291" s="1">
        <v>509.69204448922051</v>
      </c>
      <c r="W7291" s="1">
        <v>60.687776671641139</v>
      </c>
      <c r="X7291" s="1">
        <v>438.33515826072966</v>
      </c>
      <c r="Y7291" s="1">
        <v>510.3452355736402</v>
      </c>
      <c r="Z7291" s="1">
        <v>6.2143856693540585</v>
      </c>
      <c r="AA7291" s="1">
        <v>5735.0548845927096</v>
      </c>
      <c r="AB7291" s="1">
        <v>0</v>
      </c>
      <c r="AC7291" s="1">
        <v>183.59093628418273</v>
      </c>
      <c r="AD7291" s="1">
        <v>0</v>
      </c>
      <c r="AE7291" s="1">
        <v>120.91100411154302</v>
      </c>
      <c r="AF7291" s="1">
        <v>4658.9890035060744</v>
      </c>
      <c r="AG7291" s="1">
        <v>32788.489221991556</v>
      </c>
      <c r="AH7291" s="1">
        <v>1218.3594797486064</v>
      </c>
      <c r="AI7291" s="1">
        <v>0</v>
      </c>
      <c r="AJ7291" s="1">
        <v>906.23245510183415</v>
      </c>
      <c r="AK7291" s="1"/>
      <c r="AL7291" s="1">
        <v>55907.08984375</v>
      </c>
      <c r="AM7291" s="1">
        <v>52453</v>
      </c>
      <c r="AN7291" s="1">
        <v>3454.089599609375</v>
      </c>
      <c r="AO7291" t="s">
        <v>20101</v>
      </c>
    </row>
    <row r="7292" spans="1:41" x14ac:dyDescent="0.25">
      <c r="A7292" s="1">
        <v>2025</v>
      </c>
      <c r="B7292" t="s">
        <v>5786</v>
      </c>
      <c r="C7292" t="s">
        <v>7150</v>
      </c>
      <c r="D7292" t="s">
        <v>7250</v>
      </c>
      <c r="E7292" t="s">
        <v>8094</v>
      </c>
      <c r="F7292" t="s">
        <v>10173</v>
      </c>
      <c r="G7292" t="s">
        <v>12309</v>
      </c>
      <c r="H7292" t="s">
        <v>12764</v>
      </c>
      <c r="I7292" s="1">
        <v>5646.5883360080315</v>
      </c>
      <c r="J7292" s="1">
        <v>25632.82831637916</v>
      </c>
      <c r="K7292" s="1">
        <v>810.12127375260218</v>
      </c>
      <c r="L7292" s="1">
        <v>764.53806673383076</v>
      </c>
      <c r="M7292" s="1">
        <v>8247.5450004330469</v>
      </c>
      <c r="N7292" s="1">
        <v>1083.4652805506123</v>
      </c>
      <c r="O7292" s="1">
        <v>4035.8465028884038</v>
      </c>
      <c r="P7292" s="1">
        <v>3211.7010728740565</v>
      </c>
      <c r="Q7292" s="1">
        <v>187.79415242272518</v>
      </c>
      <c r="R7292" s="1">
        <v>2295.5516789897661</v>
      </c>
      <c r="S7292" s="1">
        <v>4587.2284004029852</v>
      </c>
      <c r="T7292" s="1">
        <v>4742.6844739721973</v>
      </c>
      <c r="U7292" s="1">
        <v>40.775363559137645</v>
      </c>
      <c r="V7292" s="1">
        <v>2018.3804961773133</v>
      </c>
      <c r="W7292" s="1">
        <v>2407.6496126821989</v>
      </c>
      <c r="X7292" s="1">
        <v>6165.7446621861009</v>
      </c>
      <c r="Y7292" s="1">
        <v>9650.6497580546747</v>
      </c>
      <c r="Z7292" s="1">
        <v>4464.9985311103483</v>
      </c>
      <c r="AA7292" s="1">
        <v>49623.617451470513</v>
      </c>
      <c r="AB7292" s="1">
        <v>408.77301968035488</v>
      </c>
      <c r="AC7292" s="1">
        <v>5365.6361304547454</v>
      </c>
      <c r="AD7292" s="1">
        <v>4762.3228397832027</v>
      </c>
      <c r="AE7292" s="1">
        <v>4282.6816067872387</v>
      </c>
      <c r="AF7292" s="1">
        <v>17199.103008619106</v>
      </c>
      <c r="AG7292" s="1">
        <v>11541.466655413909</v>
      </c>
      <c r="AH7292" s="1">
        <v>10048.399715461588</v>
      </c>
      <c r="AI7292" s="1"/>
      <c r="AJ7292" s="1">
        <v>7141.8049273829583</v>
      </c>
      <c r="AK7292" s="1">
        <v>333.33859709595021</v>
      </c>
      <c r="AL7292" s="1">
        <v>196701.265625</v>
      </c>
      <c r="AM7292" s="1">
        <v>150151.578125</v>
      </c>
      <c r="AN7292" s="1">
        <v>46549.65234375</v>
      </c>
      <c r="AO7292" t="s">
        <v>20102</v>
      </c>
    </row>
    <row r="7293" spans="1:41" x14ac:dyDescent="0.25">
      <c r="A7293" s="1">
        <v>2025</v>
      </c>
      <c r="B7293" t="s">
        <v>5787</v>
      </c>
      <c r="C7293" t="s">
        <v>7150</v>
      </c>
      <c r="D7293" t="s">
        <v>7250</v>
      </c>
      <c r="E7293" t="s">
        <v>8094</v>
      </c>
      <c r="F7293" t="s">
        <v>10173</v>
      </c>
      <c r="G7293" t="s">
        <v>12309</v>
      </c>
      <c r="H7293" t="s">
        <v>12764</v>
      </c>
      <c r="I7293" s="1">
        <v>5531.6386037499979</v>
      </c>
      <c r="J7293" s="1">
        <v>25604.496115348189</v>
      </c>
      <c r="K7293" s="1">
        <v>791.96779995555551</v>
      </c>
      <c r="L7293" s="1">
        <v>750</v>
      </c>
      <c r="M7293" s="1">
        <v>8906.2258268800051</v>
      </c>
      <c r="N7293" s="1">
        <v>1069.7356132812499</v>
      </c>
      <c r="O7293" s="1">
        <v>4216.0635000000002</v>
      </c>
      <c r="P7293" s="1">
        <v>2571.4290000000001</v>
      </c>
      <c r="Q7293" s="1">
        <v>244</v>
      </c>
      <c r="R7293" s="1">
        <v>3873.5817671046211</v>
      </c>
      <c r="S7293" s="1">
        <v>7518</v>
      </c>
      <c r="T7293" s="1">
        <v>6025</v>
      </c>
      <c r="U7293" s="1">
        <v>60</v>
      </c>
      <c r="V7293" s="1">
        <v>2130</v>
      </c>
      <c r="W7293" s="1">
        <v>2074</v>
      </c>
      <c r="X7293" s="1">
        <v>5673.5</v>
      </c>
      <c r="Y7293" s="1">
        <v>9574.5240000000013</v>
      </c>
      <c r="Z7293" s="1">
        <v>4260.428971846789</v>
      </c>
      <c r="AA7293" s="1">
        <v>44967</v>
      </c>
      <c r="AB7293" s="1">
        <v>763.7</v>
      </c>
      <c r="AC7293" s="1">
        <v>4184.5961870000001</v>
      </c>
      <c r="AD7293" s="1">
        <v>4262.743274980875</v>
      </c>
      <c r="AE7293" s="1">
        <v>3682.9472071099999</v>
      </c>
      <c r="AF7293" s="1">
        <v>16950.528288000001</v>
      </c>
      <c r="AG7293" s="1">
        <v>12722</v>
      </c>
      <c r="AH7293" s="1">
        <v>6945.0940000000001</v>
      </c>
      <c r="AI7293" s="1"/>
      <c r="AJ7293" s="1">
        <v>6383</v>
      </c>
      <c r="AK7293" s="1">
        <v>327</v>
      </c>
      <c r="AL7293" s="1">
        <v>192063.21875</v>
      </c>
      <c r="AM7293" s="1">
        <v>144559.90625</v>
      </c>
      <c r="AN7293" s="1">
        <v>47503.29296875</v>
      </c>
      <c r="AO7293" t="s">
        <v>20103</v>
      </c>
    </row>
    <row r="7294" spans="1:41" x14ac:dyDescent="0.25">
      <c r="A7294" s="1">
        <v>2025</v>
      </c>
      <c r="B7294" t="s">
        <v>5788</v>
      </c>
      <c r="C7294" t="s">
        <v>7150</v>
      </c>
      <c r="D7294" t="s">
        <v>7250</v>
      </c>
      <c r="E7294" t="s">
        <v>8094</v>
      </c>
      <c r="F7294" t="s">
        <v>10174</v>
      </c>
      <c r="G7294" t="s">
        <v>12309</v>
      </c>
      <c r="H7294" t="s">
        <v>12764</v>
      </c>
      <c r="I7294" s="1">
        <v>1698.9734816307355</v>
      </c>
      <c r="J7294" s="1">
        <v>7471.2285021074722</v>
      </c>
      <c r="K7294" s="1">
        <v>52.018150676480872</v>
      </c>
      <c r="L7294" s="1"/>
      <c r="M7294" s="1">
        <v>407.75363559137645</v>
      </c>
      <c r="N7294" s="1">
        <v>620.73997696441575</v>
      </c>
      <c r="O7294" s="1">
        <v>460.29687101209009</v>
      </c>
      <c r="P7294" s="1">
        <v>1070.9017220672335</v>
      </c>
      <c r="Q7294" s="1">
        <v>542.63077747214334</v>
      </c>
      <c r="R7294" s="1">
        <v>986.26047577128213</v>
      </c>
      <c r="S7294" s="1">
        <v>586.14585116260366</v>
      </c>
      <c r="T7294" s="1">
        <v>532.62818649123551</v>
      </c>
      <c r="U7294" s="1">
        <v>0</v>
      </c>
      <c r="V7294" s="1">
        <v>257.90417451154559</v>
      </c>
      <c r="W7294" s="1">
        <v>240.54427844395943</v>
      </c>
      <c r="X7294" s="1">
        <v>602.45599658625872</v>
      </c>
      <c r="Y7294" s="1">
        <v>1740.29860666325</v>
      </c>
      <c r="Z7294" s="1">
        <v>171.86337536382857</v>
      </c>
      <c r="AA7294" s="1">
        <v>7695.330487698252</v>
      </c>
      <c r="AB7294" s="1">
        <v>1300.7340975364907</v>
      </c>
      <c r="AC7294" s="1">
        <v>249.99059084177173</v>
      </c>
      <c r="AD7294" s="1">
        <v>1507.2408030463835</v>
      </c>
      <c r="AE7294" s="1">
        <v>399.09638981210003</v>
      </c>
      <c r="AF7294" s="1">
        <v>350.66812660858375</v>
      </c>
      <c r="AG7294" s="1">
        <v>5769.7139436179768</v>
      </c>
      <c r="AH7294" s="1">
        <v>1112.968810942245</v>
      </c>
      <c r="AI7294" s="1">
        <v>218.1481950413864</v>
      </c>
      <c r="AJ7294" s="1">
        <v>4420.04940981052</v>
      </c>
      <c r="AK7294" s="1">
        <v>30.58152266935323</v>
      </c>
      <c r="AL7294" s="1">
        <v>40497.16796875</v>
      </c>
      <c r="AM7294" s="1">
        <v>33445.65234375</v>
      </c>
      <c r="AN7294" s="1">
        <v>7051.5166015625</v>
      </c>
      <c r="AO7294" t="s">
        <v>20104</v>
      </c>
    </row>
    <row r="7295" spans="1:41" x14ac:dyDescent="0.25">
      <c r="A7295" s="1">
        <v>2025</v>
      </c>
      <c r="B7295" t="s">
        <v>5789</v>
      </c>
      <c r="C7295" t="s">
        <v>7150</v>
      </c>
      <c r="D7295" t="s">
        <v>7250</v>
      </c>
      <c r="E7295" t="s">
        <v>8094</v>
      </c>
      <c r="F7295" t="s">
        <v>10174</v>
      </c>
      <c r="G7295" t="s">
        <v>12309</v>
      </c>
      <c r="H7295" t="s">
        <v>12764</v>
      </c>
      <c r="I7295" s="1">
        <v>2195.9245874999988</v>
      </c>
      <c r="J7295" s="1">
        <v>7462.9704844881389</v>
      </c>
      <c r="K7295" s="1">
        <v>51.028599999999997</v>
      </c>
      <c r="L7295" s="1">
        <v>0</v>
      </c>
      <c r="M7295" s="1">
        <v>400</v>
      </c>
      <c r="N7295" s="1">
        <v>616.76326269531251</v>
      </c>
      <c r="O7295" s="1">
        <v>580</v>
      </c>
      <c r="P7295" s="1">
        <v>1050.538</v>
      </c>
      <c r="Q7295" s="1">
        <v>514</v>
      </c>
      <c r="R7295" s="1">
        <v>958.49183712726028</v>
      </c>
      <c r="S7295" s="1">
        <v>1528</v>
      </c>
      <c r="T7295" s="1">
        <v>0</v>
      </c>
      <c r="U7295" s="1">
        <v>0</v>
      </c>
      <c r="V7295" s="1">
        <v>253</v>
      </c>
      <c r="W7295" s="1">
        <v>218</v>
      </c>
      <c r="X7295" s="1">
        <v>666</v>
      </c>
      <c r="Y7295" s="1">
        <v>1623.42</v>
      </c>
      <c r="Z7295" s="1">
        <v>188.91821542165059</v>
      </c>
      <c r="AA7295" s="1">
        <v>8179</v>
      </c>
      <c r="AB7295" s="1">
        <v>1107.5</v>
      </c>
      <c r="AC7295" s="1">
        <v>238.548618</v>
      </c>
      <c r="AD7295" s="1">
        <v>1516.240790431068</v>
      </c>
      <c r="AE7295" s="1">
        <v>576.15324610436721</v>
      </c>
      <c r="AF7295" s="1">
        <v>345.6</v>
      </c>
      <c r="AG7295" s="1">
        <v>5518</v>
      </c>
      <c r="AH7295" s="1">
        <v>1448.7729999999999</v>
      </c>
      <c r="AI7295" s="1">
        <v>741</v>
      </c>
      <c r="AJ7295" s="1">
        <v>4551</v>
      </c>
      <c r="AK7295" s="1">
        <v>30</v>
      </c>
      <c r="AL7295" s="1">
        <v>42558.87109375</v>
      </c>
      <c r="AM7295" s="1">
        <v>34272.328125</v>
      </c>
      <c r="AN7295" s="1">
        <v>8286.5419921875</v>
      </c>
      <c r="AO7295" t="s">
        <v>20105</v>
      </c>
    </row>
    <row r="7296" spans="1:41" x14ac:dyDescent="0.25">
      <c r="A7296" s="1">
        <v>2025</v>
      </c>
      <c r="B7296" t="s">
        <v>5789</v>
      </c>
      <c r="C7296" t="s">
        <v>7150</v>
      </c>
      <c r="D7296" t="s">
        <v>7250</v>
      </c>
      <c r="E7296" t="s">
        <v>8094</v>
      </c>
      <c r="F7296" t="s">
        <v>10175</v>
      </c>
      <c r="G7296" t="s">
        <v>12309</v>
      </c>
      <c r="H7296" t="s">
        <v>12764</v>
      </c>
      <c r="I7296" s="1">
        <v>52.283918749999977</v>
      </c>
      <c r="J7296" s="1">
        <v>4196.9513374810349</v>
      </c>
      <c r="K7296" s="1">
        <v>42.804639999999999</v>
      </c>
      <c r="L7296" s="1">
        <v>275</v>
      </c>
      <c r="M7296" s="1">
        <v>960</v>
      </c>
      <c r="N7296" s="1">
        <v>314.20931665039058</v>
      </c>
      <c r="O7296" s="1">
        <v>491.02940000000001</v>
      </c>
      <c r="P7296" s="1">
        <v>213.98</v>
      </c>
      <c r="Q7296" s="1">
        <v>1153</v>
      </c>
      <c r="R7296" s="1">
        <v>564.648722496392</v>
      </c>
      <c r="S7296" s="1">
        <v>311</v>
      </c>
      <c r="T7296" s="1">
        <v>600</v>
      </c>
      <c r="U7296" s="1">
        <v>275</v>
      </c>
      <c r="V7296" s="1">
        <v>0</v>
      </c>
      <c r="W7296" s="1">
        <v>562</v>
      </c>
      <c r="X7296" s="1">
        <v>987.5</v>
      </c>
      <c r="Y7296" s="1">
        <v>9009.7200000000012</v>
      </c>
      <c r="Z7296" s="1">
        <v>7.501000271712627</v>
      </c>
      <c r="AA7296" s="1">
        <v>10863</v>
      </c>
      <c r="AB7296" s="1">
        <v>199.38114999999999</v>
      </c>
      <c r="AC7296" s="1">
        <v>93.548564999999996</v>
      </c>
      <c r="AD7296" s="1">
        <v>2255.6379336004779</v>
      </c>
      <c r="AE7296" s="1">
        <v>697.82207814399999</v>
      </c>
      <c r="AF7296" s="1">
        <v>1365.1225919999999</v>
      </c>
      <c r="AG7296" s="1">
        <v>15164</v>
      </c>
      <c r="AH7296" s="1">
        <v>1943.4760000000001</v>
      </c>
      <c r="AI7296" s="1">
        <v>1092</v>
      </c>
      <c r="AJ7296" s="1">
        <v>5397</v>
      </c>
      <c r="AK7296" s="1">
        <v>46</v>
      </c>
      <c r="AL7296" s="1">
        <v>59133.61328125</v>
      </c>
      <c r="AM7296" s="1">
        <v>49642.7890625</v>
      </c>
      <c r="AN7296" s="1">
        <v>9490.8291015625</v>
      </c>
      <c r="AO7296" t="s">
        <v>20106</v>
      </c>
    </row>
    <row r="7297" spans="1:41" x14ac:dyDescent="0.25">
      <c r="A7297" s="1">
        <v>2025</v>
      </c>
      <c r="B7297" t="s">
        <v>5790</v>
      </c>
      <c r="C7297" t="s">
        <v>7150</v>
      </c>
      <c r="D7297" t="s">
        <v>7250</v>
      </c>
      <c r="E7297" t="s">
        <v>8094</v>
      </c>
      <c r="F7297" t="s">
        <v>10175</v>
      </c>
      <c r="G7297" t="s">
        <v>12309</v>
      </c>
      <c r="H7297" t="s">
        <v>12764</v>
      </c>
      <c r="I7297" s="1">
        <v>0</v>
      </c>
      <c r="J7297" s="1">
        <v>4201.5953995424406</v>
      </c>
      <c r="K7297" s="1">
        <v>43.634735928722172</v>
      </c>
      <c r="L7297" s="1">
        <v>275.23370402417908</v>
      </c>
      <c r="M7297" s="1">
        <v>978.60872541930337</v>
      </c>
      <c r="N7297" s="1">
        <v>318.24207496948787</v>
      </c>
      <c r="O7297" s="1">
        <v>542.63461361626116</v>
      </c>
      <c r="P7297" s="1">
        <v>218.12780735960681</v>
      </c>
      <c r="Q7297" s="1">
        <v>1444.9826080795153</v>
      </c>
      <c r="R7297" s="1">
        <v>496.4967539225155</v>
      </c>
      <c r="S7297" s="1">
        <v>1136.6132592109618</v>
      </c>
      <c r="T7297" s="1">
        <v>585.89100514035897</v>
      </c>
      <c r="U7297" s="1">
        <v>0</v>
      </c>
      <c r="V7297" s="1">
        <v>0</v>
      </c>
      <c r="W7297" s="1">
        <v>318.8866810564416</v>
      </c>
      <c r="X7297" s="1">
        <v>1032.1263900906715</v>
      </c>
      <c r="Y7297" s="1">
        <v>8565.8992154964762</v>
      </c>
      <c r="Z7297" s="1">
        <v>47.010901448338004</v>
      </c>
      <c r="AA7297" s="1">
        <v>8820.7305219304508</v>
      </c>
      <c r="AB7297" s="1">
        <v>78.492574851339967</v>
      </c>
      <c r="AC7297" s="1">
        <v>98.035617363123379</v>
      </c>
      <c r="AD7297" s="1">
        <v>2410.9680365712184</v>
      </c>
      <c r="AE7297" s="1">
        <v>826.04907336834606</v>
      </c>
      <c r="AF7297" s="1">
        <v>1468.425410184394</v>
      </c>
      <c r="AG7297" s="1">
        <v>19407.03428597156</v>
      </c>
      <c r="AH7297" s="1">
        <v>2635.3988835537648</v>
      </c>
      <c r="AI7297" s="1"/>
      <c r="AJ7297" s="1">
        <v>5308.9523353997211</v>
      </c>
      <c r="AK7297" s="1">
        <v>46.891668093008292</v>
      </c>
      <c r="AL7297" s="1">
        <v>61306.9609375</v>
      </c>
      <c r="AM7297" s="1">
        <v>51496.81640625</v>
      </c>
      <c r="AN7297" s="1">
        <v>9810.146484375</v>
      </c>
      <c r="AO7297" t="s">
        <v>20107</v>
      </c>
    </row>
    <row r="7298" spans="1:41" x14ac:dyDescent="0.25">
      <c r="A7298" s="1">
        <v>2025</v>
      </c>
      <c r="B7298" t="s">
        <v>5790</v>
      </c>
      <c r="C7298" t="s">
        <v>7150</v>
      </c>
      <c r="D7298" t="s">
        <v>7250</v>
      </c>
      <c r="E7298" t="s">
        <v>8094</v>
      </c>
      <c r="F7298" t="s">
        <v>10176</v>
      </c>
      <c r="G7298" t="s">
        <v>12309</v>
      </c>
      <c r="H7298" t="s">
        <v>12764</v>
      </c>
      <c r="I7298" s="1">
        <v>544.67091028750031</v>
      </c>
      <c r="J7298" s="1">
        <v>490.2218083897323</v>
      </c>
      <c r="K7298" s="1"/>
      <c r="L7298" s="1"/>
      <c r="M7298" s="1">
        <v>387.36595381180763</v>
      </c>
      <c r="N7298" s="1">
        <v>0</v>
      </c>
      <c r="O7298" s="1">
        <v>128.62394751753064</v>
      </c>
      <c r="P7298" s="1">
        <v>407.75363559137645</v>
      </c>
      <c r="Q7298" s="1">
        <v>156.34154428071108</v>
      </c>
      <c r="R7298" s="1">
        <v>1166.3020484673332</v>
      </c>
      <c r="S7298" s="1">
        <v>857.09814201307324</v>
      </c>
      <c r="T7298" s="1">
        <v>0</v>
      </c>
      <c r="U7298" s="1">
        <v>275.23370402417908</v>
      </c>
      <c r="V7298" s="1">
        <v>0</v>
      </c>
      <c r="W7298" s="1">
        <v>24.275110668656456</v>
      </c>
      <c r="X7298" s="1">
        <v>338.94520958533167</v>
      </c>
      <c r="Y7298" s="1">
        <v>5214.4898128486593</v>
      </c>
      <c r="Z7298" s="1">
        <v>0</v>
      </c>
      <c r="AA7298" s="1">
        <v>1010.2096321776351</v>
      </c>
      <c r="AB7298" s="1">
        <v>0</v>
      </c>
      <c r="AC7298" s="1">
        <v>80.596366586977013</v>
      </c>
      <c r="AD7298" s="1">
        <v>80.926299928665642</v>
      </c>
      <c r="AE7298" s="1">
        <v>133.67480688848553</v>
      </c>
      <c r="AF7298" s="1">
        <v>0</v>
      </c>
      <c r="AG7298" s="1">
        <v>3720.7519247713099</v>
      </c>
      <c r="AH7298" s="1">
        <v>113.89778191823758</v>
      </c>
      <c r="AI7298" s="1">
        <v>1160.059093257466</v>
      </c>
      <c r="AJ7298" s="1">
        <v>3044.9002737786036</v>
      </c>
      <c r="AK7298" s="1">
        <v>82.570111207253731</v>
      </c>
      <c r="AL7298" s="1">
        <v>19418.91015625</v>
      </c>
      <c r="AM7298" s="1">
        <v>16245.1474609375</v>
      </c>
      <c r="AN7298" s="1">
        <v>3173.76171875</v>
      </c>
      <c r="AO7298" t="s">
        <v>20108</v>
      </c>
    </row>
    <row r="7299" spans="1:41" x14ac:dyDescent="0.25">
      <c r="A7299" s="1">
        <v>2025</v>
      </c>
      <c r="B7299" t="s">
        <v>5791</v>
      </c>
      <c r="C7299" t="s">
        <v>7150</v>
      </c>
      <c r="D7299" t="s">
        <v>7250</v>
      </c>
      <c r="E7299" t="s">
        <v>8094</v>
      </c>
      <c r="F7299" t="s">
        <v>10176</v>
      </c>
      <c r="G7299" t="s">
        <v>12309</v>
      </c>
      <c r="H7299" t="s">
        <v>12764</v>
      </c>
      <c r="I7299" s="1">
        <v>496.69722812499981</v>
      </c>
      <c r="J7299" s="1">
        <v>489.67996171352348</v>
      </c>
      <c r="K7299" s="1">
        <v>0</v>
      </c>
      <c r="L7299" s="1"/>
      <c r="M7299" s="1">
        <v>3140</v>
      </c>
      <c r="N7299" s="1">
        <v>0</v>
      </c>
      <c r="O7299" s="1">
        <v>159.1781</v>
      </c>
      <c r="P7299" s="1">
        <v>400</v>
      </c>
      <c r="Q7299" s="1">
        <v>158</v>
      </c>
      <c r="R7299" s="1">
        <v>209.80826428917911</v>
      </c>
      <c r="S7299" s="1">
        <v>607.21249999999998</v>
      </c>
      <c r="T7299" s="1">
        <v>350</v>
      </c>
      <c r="U7299" s="1">
        <v>95</v>
      </c>
      <c r="V7299" s="1">
        <v>0</v>
      </c>
      <c r="W7299" s="1">
        <v>1255</v>
      </c>
      <c r="X7299" s="1">
        <v>1.05</v>
      </c>
      <c r="Y7299" s="1">
        <v>2302.02</v>
      </c>
      <c r="Z7299" s="1">
        <v>197.39937184045121</v>
      </c>
      <c r="AA7299" s="1">
        <v>877</v>
      </c>
      <c r="AB7299" s="1">
        <v>0</v>
      </c>
      <c r="AC7299" s="1">
        <v>76.907502000000008</v>
      </c>
      <c r="AD7299" s="1">
        <v>81.892790693999999</v>
      </c>
      <c r="AE7299" s="1">
        <v>132.4903487144</v>
      </c>
      <c r="AF7299" s="1">
        <v>0</v>
      </c>
      <c r="AG7299" s="1">
        <v>4056</v>
      </c>
      <c r="AH7299" s="1">
        <v>591.69899999999996</v>
      </c>
      <c r="AI7299" s="1">
        <v>693</v>
      </c>
      <c r="AJ7299" s="1">
        <v>3175</v>
      </c>
      <c r="AK7299" s="1">
        <v>81</v>
      </c>
      <c r="AL7299" s="1">
        <v>19626.03515625</v>
      </c>
      <c r="AM7299" s="1">
        <v>12666.0029296875</v>
      </c>
      <c r="AN7299" s="1">
        <v>6960.0322265625</v>
      </c>
      <c r="AO7299" t="s">
        <v>20109</v>
      </c>
    </row>
    <row r="7300" spans="1:41" x14ac:dyDescent="0.25">
      <c r="A7300" s="1">
        <v>2025</v>
      </c>
      <c r="B7300" t="s">
        <v>5792</v>
      </c>
      <c r="C7300" t="s">
        <v>7150</v>
      </c>
      <c r="D7300" t="s">
        <v>7250</v>
      </c>
      <c r="E7300" t="s">
        <v>8094</v>
      </c>
      <c r="F7300" t="s">
        <v>10177</v>
      </c>
      <c r="G7300" t="s">
        <v>12309</v>
      </c>
      <c r="H7300" t="s">
        <v>12764</v>
      </c>
      <c r="I7300" s="1">
        <v>0</v>
      </c>
      <c r="J7300" s="1">
        <v>3562.1072177717729</v>
      </c>
      <c r="K7300" s="1">
        <v>220.54657927295511</v>
      </c>
      <c r="L7300" s="1"/>
      <c r="M7300" s="1">
        <v>3109.1214713842451</v>
      </c>
      <c r="N7300" s="1">
        <v>0</v>
      </c>
      <c r="O7300" s="1">
        <v>1611.3131099546372</v>
      </c>
      <c r="P7300" s="1">
        <v>1386.3623610106799</v>
      </c>
      <c r="Q7300" s="1">
        <v>0</v>
      </c>
      <c r="R7300" s="1">
        <v>546.03087558997834</v>
      </c>
      <c r="S7300" s="1">
        <v>0</v>
      </c>
      <c r="T7300" s="1">
        <v>739.05346450936975</v>
      </c>
      <c r="U7300" s="1">
        <v>0</v>
      </c>
      <c r="V7300" s="1">
        <v>101.93840889784411</v>
      </c>
      <c r="W7300" s="1">
        <v>120.27213922197971</v>
      </c>
      <c r="X7300" s="1">
        <v>0</v>
      </c>
      <c r="Y7300" s="1">
        <v>3421.8754811998269</v>
      </c>
      <c r="Z7300" s="1">
        <v>1898.8478337535655</v>
      </c>
      <c r="AA7300" s="1">
        <v>2120.3189050751575</v>
      </c>
      <c r="AB7300" s="1">
        <v>0</v>
      </c>
      <c r="AC7300" s="1">
        <v>2012.5269076919317</v>
      </c>
      <c r="AD7300" s="1">
        <v>466.70071176269488</v>
      </c>
      <c r="AE7300" s="1">
        <v>1267.1074796585783</v>
      </c>
      <c r="AF7300" s="1">
        <v>0</v>
      </c>
      <c r="AG7300" s="1">
        <v>4102.0015740492472</v>
      </c>
      <c r="AH7300" s="1">
        <v>647.89523234841408</v>
      </c>
      <c r="AI7300" s="1">
        <v>3297.7075278452567</v>
      </c>
      <c r="AJ7300" s="1">
        <v>3058.152266935323</v>
      </c>
      <c r="AK7300" s="1">
        <v>71.356886228490879</v>
      </c>
      <c r="AL7300" s="1">
        <v>33761.234375</v>
      </c>
      <c r="AM7300" s="1">
        <v>23477.26953125</v>
      </c>
      <c r="AN7300" s="1">
        <v>10283.9658203125</v>
      </c>
      <c r="AO7300" t="s">
        <v>20110</v>
      </c>
    </row>
    <row r="7301" spans="1:41" x14ac:dyDescent="0.25">
      <c r="A7301" s="1">
        <v>2025</v>
      </c>
      <c r="B7301" t="s">
        <v>5793</v>
      </c>
      <c r="C7301" t="s">
        <v>7150</v>
      </c>
      <c r="D7301" t="s">
        <v>7250</v>
      </c>
      <c r="E7301" t="s">
        <v>8094</v>
      </c>
      <c r="F7301" t="s">
        <v>10177</v>
      </c>
      <c r="G7301" t="s">
        <v>12309</v>
      </c>
      <c r="H7301" t="s">
        <v>12764</v>
      </c>
      <c r="I7301" s="1">
        <v>0</v>
      </c>
      <c r="J7301" s="1">
        <v>3558.169987882738</v>
      </c>
      <c r="K7301" s="1">
        <v>256.27777777777783</v>
      </c>
      <c r="L7301" s="1"/>
      <c r="M7301" s="1">
        <v>4550</v>
      </c>
      <c r="N7301" s="1">
        <v>0</v>
      </c>
      <c r="O7301" s="1">
        <v>1497.6732</v>
      </c>
      <c r="P7301" s="1">
        <v>1360</v>
      </c>
      <c r="Q7301" s="1">
        <v>0</v>
      </c>
      <c r="R7301" s="1">
        <v>519.99190748469255</v>
      </c>
      <c r="S7301" s="1">
        <v>1000</v>
      </c>
      <c r="T7301" s="1">
        <v>0</v>
      </c>
      <c r="U7301" s="1">
        <v>0</v>
      </c>
      <c r="V7301" s="1">
        <v>100</v>
      </c>
      <c r="W7301" s="1">
        <v>50</v>
      </c>
      <c r="X7301" s="1">
        <v>500</v>
      </c>
      <c r="Y7301" s="1">
        <v>1153.6199999999999</v>
      </c>
      <c r="Z7301" s="1">
        <v>1904.5734551600731</v>
      </c>
      <c r="AA7301" s="1">
        <v>2299</v>
      </c>
      <c r="AB7301" s="1">
        <v>0</v>
      </c>
      <c r="AC7301" s="1">
        <v>2207.7637279999999</v>
      </c>
      <c r="AD7301" s="1">
        <v>405.98241904537213</v>
      </c>
      <c r="AE7301" s="1">
        <v>1280.9951351505631</v>
      </c>
      <c r="AF7301" s="1">
        <v>0</v>
      </c>
      <c r="AG7301" s="1">
        <v>23</v>
      </c>
      <c r="AH7301" s="1">
        <v>312.89999999999998</v>
      </c>
      <c r="AI7301" s="1"/>
      <c r="AJ7301" s="1">
        <v>1000</v>
      </c>
      <c r="AK7301" s="1">
        <v>70</v>
      </c>
      <c r="AL7301" s="1">
        <v>24049.94921875</v>
      </c>
      <c r="AM7301" s="1">
        <v>15407.1142578125</v>
      </c>
      <c r="AN7301" s="1">
        <v>8642.833984375</v>
      </c>
      <c r="AO7301" t="s">
        <v>20111</v>
      </c>
    </row>
    <row r="7302" spans="1:41" x14ac:dyDescent="0.25">
      <c r="A7302" s="1">
        <v>2025</v>
      </c>
      <c r="B7302" t="s">
        <v>5794</v>
      </c>
      <c r="C7302" t="s">
        <v>7150</v>
      </c>
      <c r="D7302" t="s">
        <v>7250</v>
      </c>
      <c r="E7302" t="s">
        <v>8094</v>
      </c>
      <c r="F7302" t="s">
        <v>10178</v>
      </c>
      <c r="G7302" t="s">
        <v>12309</v>
      </c>
      <c r="H7302" t="s">
        <v>12764</v>
      </c>
      <c r="I7302" s="1">
        <v>709.5712776222482</v>
      </c>
      <c r="J7302" s="1">
        <v>11861.416422329956</v>
      </c>
      <c r="K7302" s="1">
        <v>28.860321177867625</v>
      </c>
      <c r="L7302" s="1"/>
      <c r="M7302" s="1">
        <v>407.75363559137645</v>
      </c>
      <c r="N7302" s="1">
        <v>70.264847131358138</v>
      </c>
      <c r="O7302" s="1">
        <v>123.51673129333976</v>
      </c>
      <c r="P7302" s="1">
        <v>2426.7243551562083</v>
      </c>
      <c r="Q7302" s="1">
        <v>493.21137037994424</v>
      </c>
      <c r="R7302" s="1">
        <v>763.55738071805695</v>
      </c>
      <c r="S7302" s="1">
        <v>2573.9448246705638</v>
      </c>
      <c r="T7302" s="1">
        <v>193.68297690590381</v>
      </c>
      <c r="U7302" s="1">
        <v>0</v>
      </c>
      <c r="V7302" s="1">
        <v>203.87681779568823</v>
      </c>
      <c r="W7302" s="1">
        <v>1209.3418769476125</v>
      </c>
      <c r="X7302" s="1">
        <v>8805.2358837779775</v>
      </c>
      <c r="Y7302" s="1">
        <v>3643.9503954243387</v>
      </c>
      <c r="Z7302" s="1">
        <v>116.08024413150717</v>
      </c>
      <c r="AA7302" s="1">
        <v>10423.202309804559</v>
      </c>
      <c r="AB7302" s="1">
        <v>0</v>
      </c>
      <c r="AC7302" s="1">
        <v>1107.5103963197741</v>
      </c>
      <c r="AD7302" s="1">
        <v>761.34989650737236</v>
      </c>
      <c r="AE7302" s="1">
        <v>190.78678642179355</v>
      </c>
      <c r="AF7302" s="1">
        <v>3166.5331832755114</v>
      </c>
      <c r="AG7302" s="1">
        <v>15909.52747668653</v>
      </c>
      <c r="AH7302" s="1">
        <v>150.18034841321941</v>
      </c>
      <c r="AI7302" s="1">
        <v>8277.3988025049421</v>
      </c>
      <c r="AJ7302" s="1">
        <v>203.87681779568823</v>
      </c>
      <c r="AK7302" s="1">
        <v>545.37048760346602</v>
      </c>
      <c r="AL7302" s="1">
        <v>74366.7265625</v>
      </c>
      <c r="AM7302" s="1">
        <v>51290.0859375</v>
      </c>
      <c r="AN7302" s="1">
        <v>23076.63671875</v>
      </c>
      <c r="AO7302" t="s">
        <v>20112</v>
      </c>
    </row>
    <row r="7303" spans="1:41" x14ac:dyDescent="0.25">
      <c r="A7303" s="1">
        <v>2025</v>
      </c>
      <c r="B7303" t="s">
        <v>5795</v>
      </c>
      <c r="C7303" t="s">
        <v>7150</v>
      </c>
      <c r="D7303" t="s">
        <v>7250</v>
      </c>
      <c r="E7303" t="s">
        <v>8094</v>
      </c>
      <c r="F7303" t="s">
        <v>10178</v>
      </c>
      <c r="G7303" t="s">
        <v>12309</v>
      </c>
      <c r="H7303" t="s">
        <v>12764</v>
      </c>
      <c r="I7303" s="1">
        <v>2091.356749999999</v>
      </c>
      <c r="J7303" s="1">
        <v>11848.30588960054</v>
      </c>
      <c r="K7303" s="1">
        <v>47.520029999999998</v>
      </c>
      <c r="L7303" s="1">
        <v>0</v>
      </c>
      <c r="M7303" s="1">
        <v>1050</v>
      </c>
      <c r="N7303" s="1">
        <v>69.374453125000002</v>
      </c>
      <c r="O7303" s="1">
        <v>200</v>
      </c>
      <c r="P7303" s="1">
        <v>2885</v>
      </c>
      <c r="Q7303" s="1">
        <v>622</v>
      </c>
      <c r="R7303" s="1">
        <v>433.07182663362067</v>
      </c>
      <c r="S7303" s="1">
        <v>0</v>
      </c>
      <c r="T7303" s="1">
        <v>1730</v>
      </c>
      <c r="U7303" s="1">
        <v>0</v>
      </c>
      <c r="V7303" s="1">
        <v>720</v>
      </c>
      <c r="W7303" s="1">
        <v>930</v>
      </c>
      <c r="X7303" s="1">
        <v>7346.75</v>
      </c>
      <c r="Y7303" s="1">
        <v>5068.62</v>
      </c>
      <c r="Z7303" s="1">
        <v>109.9240204163586</v>
      </c>
      <c r="AA7303" s="1">
        <v>15485</v>
      </c>
      <c r="AB7303" s="1">
        <v>0</v>
      </c>
      <c r="AC7303" s="1">
        <v>879.05704300000002</v>
      </c>
      <c r="AD7303" s="1">
        <v>1181.6982163455309</v>
      </c>
      <c r="AE7303" s="1">
        <v>190.22391225600001</v>
      </c>
      <c r="AF7303" s="1">
        <v>3639.1680000000001</v>
      </c>
      <c r="AG7303" s="1">
        <v>27225</v>
      </c>
      <c r="AH7303" s="1">
        <v>400</v>
      </c>
      <c r="AI7303" s="1"/>
      <c r="AJ7303" s="1">
        <v>200</v>
      </c>
      <c r="AK7303" s="1">
        <v>495</v>
      </c>
      <c r="AL7303" s="1">
        <v>84847.078125</v>
      </c>
      <c r="AM7303" s="1">
        <v>71466.09375</v>
      </c>
      <c r="AN7303" s="1">
        <v>13380.9677734375</v>
      </c>
      <c r="AO7303" t="s">
        <v>20113</v>
      </c>
    </row>
    <row r="7304" spans="1:41" x14ac:dyDescent="0.25">
      <c r="A7304" s="1">
        <v>2025</v>
      </c>
      <c r="B7304" t="s">
        <v>5795</v>
      </c>
      <c r="C7304" t="s">
        <v>7151</v>
      </c>
      <c r="D7304" t="s">
        <v>7251</v>
      </c>
      <c r="E7304" t="s">
        <v>8095</v>
      </c>
      <c r="F7304" t="s">
        <v>10179</v>
      </c>
      <c r="G7304" t="s">
        <v>12310</v>
      </c>
      <c r="H7304" t="s">
        <v>12765</v>
      </c>
      <c r="I7304" s="1">
        <v>919.77367714738671</v>
      </c>
      <c r="J7304" s="1">
        <v>1437.1368010223409</v>
      </c>
      <c r="K7304" s="1">
        <v>53.76</v>
      </c>
      <c r="L7304" s="1">
        <v>120</v>
      </c>
      <c r="M7304" s="1">
        <v>766</v>
      </c>
      <c r="N7304" s="1">
        <v>664.69738016618135</v>
      </c>
      <c r="O7304" s="1">
        <v>312.46300000000002</v>
      </c>
      <c r="P7304" s="1">
        <v>479.3</v>
      </c>
      <c r="Q7304" s="1">
        <v>266.88240477829521</v>
      </c>
      <c r="R7304" s="1">
        <v>624.24395815936896</v>
      </c>
      <c r="S7304" s="1">
        <v>717.36814274689061</v>
      </c>
      <c r="T7304" s="1">
        <v>439.6</v>
      </c>
      <c r="U7304" s="1">
        <v>145.36977279999999</v>
      </c>
      <c r="V7304" s="1">
        <v>689.56479844311377</v>
      </c>
      <c r="W7304" s="1">
        <v>274</v>
      </c>
      <c r="X7304" s="1">
        <v>1229.786687711716</v>
      </c>
      <c r="Y7304" s="1">
        <v>3597.3896021272308</v>
      </c>
      <c r="Z7304" s="1">
        <v>446.91569016378219</v>
      </c>
      <c r="AA7304" s="1">
        <v>5480.6794800823454</v>
      </c>
      <c r="AB7304" s="1">
        <v>88</v>
      </c>
      <c r="AC7304" s="1">
        <v>436.70635260640148</v>
      </c>
      <c r="AD7304" s="1">
        <v>774.33603032926214</v>
      </c>
      <c r="AE7304" s="1">
        <v>370.32967032967031</v>
      </c>
      <c r="AF7304" s="1">
        <v>1756</v>
      </c>
      <c r="AG7304" s="1">
        <v>8627</v>
      </c>
      <c r="AH7304" s="1">
        <v>1569.8393424984649</v>
      </c>
      <c r="AI7304" s="1">
        <v>447.71624064287312</v>
      </c>
      <c r="AJ7304" s="1">
        <v>2469.845703</v>
      </c>
      <c r="AK7304" s="1">
        <v>263.42776555939872</v>
      </c>
      <c r="AL7304" s="1">
        <v>35468.13671875</v>
      </c>
      <c r="AM7304" s="1">
        <v>28531.8359375</v>
      </c>
      <c r="AN7304" s="1">
        <v>6936.29736328125</v>
      </c>
      <c r="AO7304" t="s">
        <v>20114</v>
      </c>
    </row>
    <row r="7305" spans="1:41" x14ac:dyDescent="0.25">
      <c r="A7305" s="1">
        <v>2025</v>
      </c>
      <c r="B7305" t="s">
        <v>5796</v>
      </c>
      <c r="C7305" t="s">
        <v>7151</v>
      </c>
      <c r="D7305" t="s">
        <v>7251</v>
      </c>
      <c r="E7305" t="s">
        <v>8095</v>
      </c>
      <c r="F7305" t="s">
        <v>10179</v>
      </c>
      <c r="G7305" t="s">
        <v>12310</v>
      </c>
      <c r="H7305" t="s">
        <v>12765</v>
      </c>
      <c r="I7305" s="1">
        <v>910.24037534993215</v>
      </c>
      <c r="J7305" s="1">
        <v>1466.881493821636</v>
      </c>
      <c r="K7305" s="1">
        <v>53.2</v>
      </c>
      <c r="L7305" s="1">
        <v>113</v>
      </c>
      <c r="M7305" s="1">
        <v>693</v>
      </c>
      <c r="N7305" s="1">
        <v>624.04</v>
      </c>
      <c r="O7305" s="1">
        <v>318.8</v>
      </c>
      <c r="P7305" s="1">
        <v>485</v>
      </c>
      <c r="Q7305" s="1">
        <v>267.58299420542488</v>
      </c>
      <c r="R7305" s="1">
        <v>606.18639473173289</v>
      </c>
      <c r="S7305" s="1">
        <v>703.23500274531489</v>
      </c>
      <c r="T7305" s="1">
        <v>424.25</v>
      </c>
      <c r="U7305" s="1">
        <v>145.40372736</v>
      </c>
      <c r="V7305" s="1">
        <v>689.06999999999994</v>
      </c>
      <c r="W7305" s="1">
        <v>305.00453004560637</v>
      </c>
      <c r="X7305" s="1">
        <v>1256.7922562758711</v>
      </c>
      <c r="Y7305" s="1">
        <v>3490.2877716585058</v>
      </c>
      <c r="Z7305" s="1">
        <v>437.33291353228111</v>
      </c>
      <c r="AA7305" s="1">
        <v>5353.347999999999</v>
      </c>
      <c r="AB7305" s="1">
        <v>82</v>
      </c>
      <c r="AC7305" s="1">
        <v>455.20952032662501</v>
      </c>
      <c r="AD7305" s="1">
        <v>813.0400600585491</v>
      </c>
      <c r="AE7305" s="1">
        <v>354</v>
      </c>
      <c r="AF7305" s="1">
        <v>1698</v>
      </c>
      <c r="AG7305" s="1">
        <v>8765.8727085606188</v>
      </c>
      <c r="AH7305" s="1">
        <v>1350</v>
      </c>
      <c r="AI7305" s="1">
        <v>603.6</v>
      </c>
      <c r="AJ7305" s="1">
        <v>2421.1739363553079</v>
      </c>
      <c r="AK7305" s="1">
        <v>276.77984708442602</v>
      </c>
      <c r="AL7305" s="1">
        <v>35162.3359375</v>
      </c>
      <c r="AM7305" s="1">
        <v>28282.62890625</v>
      </c>
      <c r="AN7305" s="1">
        <v>6879.70166015625</v>
      </c>
      <c r="AO7305" t="s">
        <v>20115</v>
      </c>
    </row>
    <row r="7306" spans="1:41" x14ac:dyDescent="0.25">
      <c r="A7306" s="1">
        <v>2025</v>
      </c>
      <c r="B7306" t="s">
        <v>5796</v>
      </c>
      <c r="C7306" t="s">
        <v>7151</v>
      </c>
      <c r="D7306" t="s">
        <v>7251</v>
      </c>
      <c r="E7306" t="s">
        <v>8095</v>
      </c>
      <c r="F7306" t="s">
        <v>10180</v>
      </c>
      <c r="G7306" t="s">
        <v>12310</v>
      </c>
      <c r="H7306" t="s">
        <v>12766</v>
      </c>
      <c r="I7306" s="1">
        <v>0.6667950689049853</v>
      </c>
      <c r="J7306" s="1">
        <v>0.56302438406873689</v>
      </c>
      <c r="K7306" s="1">
        <v>0.54346995514207164</v>
      </c>
      <c r="L7306" s="1">
        <v>0.56084971213023627</v>
      </c>
      <c r="M7306" s="1">
        <v>0.47459310835381002</v>
      </c>
      <c r="N7306" s="1">
        <v>0.3737722783829327</v>
      </c>
      <c r="O7306" s="1">
        <v>0.51989562948467061</v>
      </c>
      <c r="P7306" s="1">
        <v>0.53544774471617951</v>
      </c>
      <c r="Q7306" s="1">
        <v>0.499199279371284</v>
      </c>
      <c r="R7306" s="1">
        <v>0.66703360162689584</v>
      </c>
      <c r="S7306" s="1">
        <v>0.63198635140231896</v>
      </c>
      <c r="T7306" s="1">
        <v>0.62490793931359545</v>
      </c>
      <c r="U7306" s="1">
        <v>0.49845642683779667</v>
      </c>
      <c r="V7306" s="1">
        <v>0.60047908657533822</v>
      </c>
      <c r="W7306" s="1">
        <v>0.50056534029136757</v>
      </c>
      <c r="X7306" s="1">
        <v>0.72460057085446061</v>
      </c>
      <c r="Y7306" s="1">
        <v>0.61092036385002813</v>
      </c>
      <c r="Z7306" s="1">
        <v>0.7341742437756531</v>
      </c>
      <c r="AA7306" s="1">
        <v>0.63327749781153142</v>
      </c>
      <c r="AB7306" s="1">
        <v>0.58504566210045661</v>
      </c>
      <c r="AC7306" s="1">
        <v>0.5850339830759429</v>
      </c>
      <c r="AD7306" s="1">
        <v>0.60807135444421645</v>
      </c>
      <c r="AE7306" s="1">
        <v>0.55357477950835043</v>
      </c>
      <c r="AF7306" s="1">
        <v>0.55540291243081996</v>
      </c>
      <c r="AG7306" s="1">
        <v>0.49464676249165529</v>
      </c>
      <c r="AH7306" s="1">
        <v>0.5453276328418114</v>
      </c>
      <c r="AI7306" s="1">
        <v>0.7041099773854379</v>
      </c>
      <c r="AJ7306" s="1">
        <v>0.48625997986252062</v>
      </c>
      <c r="AK7306" s="1">
        <v>0.62039528785464559</v>
      </c>
      <c r="AL7306" s="1">
        <v>0.57590746879577637</v>
      </c>
      <c r="AM7306" s="1">
        <v>0.56578522920608521</v>
      </c>
      <c r="AN7306" s="1">
        <v>0.59024745225906372</v>
      </c>
      <c r="AO7306" t="s">
        <v>20116</v>
      </c>
    </row>
    <row r="7307" spans="1:41" x14ac:dyDescent="0.25">
      <c r="A7307" s="1">
        <v>2025</v>
      </c>
      <c r="B7307" t="s">
        <v>5797</v>
      </c>
      <c r="C7307" t="s">
        <v>7151</v>
      </c>
      <c r="D7307" t="s">
        <v>7251</v>
      </c>
      <c r="E7307" t="s">
        <v>8095</v>
      </c>
      <c r="F7307" t="s">
        <v>10180</v>
      </c>
      <c r="G7307" t="s">
        <v>12310</v>
      </c>
      <c r="H7307" t="s">
        <v>12766</v>
      </c>
      <c r="I7307" s="1">
        <v>0.68655957485640395</v>
      </c>
      <c r="J7307" s="1">
        <v>0.52761186648152647</v>
      </c>
      <c r="K7307" s="1">
        <v>0.55790784557907835</v>
      </c>
      <c r="L7307" s="1">
        <v>0.63331623379502089</v>
      </c>
      <c r="M7307" s="1">
        <v>0.5064611844857192</v>
      </c>
      <c r="N7307" s="1">
        <v>0.3995213683684129</v>
      </c>
      <c r="O7307" s="1">
        <v>0.57857732745243995</v>
      </c>
      <c r="P7307" s="1">
        <v>0.51471883228735771</v>
      </c>
      <c r="Q7307" s="1">
        <v>0.49950203864600029</v>
      </c>
      <c r="R7307" s="1">
        <v>0.63029414899161529</v>
      </c>
      <c r="S7307" s="1">
        <v>0.664626913307095</v>
      </c>
      <c r="T7307" s="1">
        <v>0.61234817829702559</v>
      </c>
      <c r="U7307" s="1">
        <v>0.49834002769893182</v>
      </c>
      <c r="V7307" s="1">
        <v>0.66354878601784606</v>
      </c>
      <c r="W7307" s="1">
        <v>0.38615480015784431</v>
      </c>
      <c r="X7307" s="1">
        <v>0.74498850179301468</v>
      </c>
      <c r="Y7307" s="1">
        <v>0.6273463389624867</v>
      </c>
      <c r="Z7307" s="1">
        <v>0.73217240025469033</v>
      </c>
      <c r="AA7307" s="1">
        <v>0.65980625854536079</v>
      </c>
      <c r="AB7307" s="1">
        <v>0.59092130002686005</v>
      </c>
      <c r="AC7307" s="1">
        <v>0.50658739148561571</v>
      </c>
      <c r="AD7307" s="1">
        <v>0.53231655255474752</v>
      </c>
      <c r="AE7307" s="1">
        <v>0.58715384057849807</v>
      </c>
      <c r="AF7307" s="1">
        <v>0.59306692604901246</v>
      </c>
      <c r="AG7307" s="1">
        <v>0.51914462393156224</v>
      </c>
      <c r="AH7307" s="1">
        <v>0.61162254059659382</v>
      </c>
      <c r="AI7307" s="1">
        <v>0.56987271564801167</v>
      </c>
      <c r="AJ7307" s="1">
        <v>0.45919520603721392</v>
      </c>
      <c r="AK7307" s="1">
        <v>0.71132273307424632</v>
      </c>
      <c r="AL7307" s="1">
        <v>0.57948297262191772</v>
      </c>
      <c r="AM7307" s="1">
        <v>0.57281684875488281</v>
      </c>
      <c r="AN7307" s="1">
        <v>0.58892673254013062</v>
      </c>
      <c r="AO7307" t="s">
        <v>20117</v>
      </c>
    </row>
    <row r="7308" spans="1:41" x14ac:dyDescent="0.25">
      <c r="A7308" s="1">
        <v>2025</v>
      </c>
      <c r="B7308" t="s">
        <v>5797</v>
      </c>
      <c r="C7308" t="s">
        <v>7151</v>
      </c>
      <c r="D7308" t="s">
        <v>7251</v>
      </c>
      <c r="E7308" t="s">
        <v>8095</v>
      </c>
      <c r="F7308" t="s">
        <v>10181</v>
      </c>
      <c r="G7308" t="s">
        <v>12310</v>
      </c>
      <c r="H7308" t="s">
        <v>12766</v>
      </c>
      <c r="I7308" s="1">
        <v>5.59536090078303E-2</v>
      </c>
      <c r="J7308" s="1">
        <v>6.2E-2</v>
      </c>
      <c r="K7308" s="1">
        <v>6.9940476190476206E-2</v>
      </c>
      <c r="L7308" s="1">
        <v>8.3333333333333301E-2</v>
      </c>
      <c r="M7308" s="1">
        <v>4.6997389033942599E-2</v>
      </c>
      <c r="N7308" s="1">
        <v>6.4830059531819195E-2</v>
      </c>
      <c r="O7308" s="1">
        <v>8.2822606196573695E-2</v>
      </c>
      <c r="P7308" s="1">
        <v>7.4900897141664993E-2</v>
      </c>
      <c r="Q7308" s="1">
        <v>5.5351979232957503E-2</v>
      </c>
      <c r="R7308" s="1">
        <v>4.1299491952460299E-2</v>
      </c>
      <c r="S7308" s="1">
        <v>5.0125142581021298E-2</v>
      </c>
      <c r="T7308" s="1">
        <v>4.3448589626933598E-2</v>
      </c>
      <c r="U7308" s="1">
        <v>3.5363423227417902E-2</v>
      </c>
      <c r="V7308" s="1">
        <v>5.9465694281428803E-2</v>
      </c>
      <c r="W7308" s="1">
        <v>5.1094890510948898E-2</v>
      </c>
      <c r="X7308" s="1">
        <v>3.1939473090804499E-2</v>
      </c>
      <c r="Y7308" s="1">
        <v>4.08629634980529E-2</v>
      </c>
      <c r="Z7308" s="1">
        <v>4.1002012974284303E-2</v>
      </c>
      <c r="AA7308" s="1">
        <v>5.2000008975552403E-2</v>
      </c>
      <c r="AB7308" s="1">
        <v>7.9545454545454503E-2</v>
      </c>
      <c r="AC7308" s="1">
        <v>6.9391423628770793E-2</v>
      </c>
      <c r="AD7308" s="1">
        <v>1</v>
      </c>
      <c r="AE7308" s="1">
        <v>8.99999999999999E-2</v>
      </c>
      <c r="AF7308" s="1">
        <v>4.3849658314350802E-2</v>
      </c>
      <c r="AG7308" s="1">
        <v>3.75565086356787E-2</v>
      </c>
      <c r="AH7308" s="1">
        <v>3.9558524593753697E-2</v>
      </c>
      <c r="AI7308" s="1">
        <v>5.5291661367833797E-2</v>
      </c>
      <c r="AJ7308" s="1">
        <v>6.3909135217747604E-2</v>
      </c>
      <c r="AK7308" s="1">
        <v>5.00000000000001E-2</v>
      </c>
      <c r="AL7308" s="1">
        <v>8.8683933019638062E-2</v>
      </c>
      <c r="AM7308" s="1">
        <v>5.7121776044368744E-2</v>
      </c>
      <c r="AN7308" s="1">
        <v>0.13339701294898987</v>
      </c>
      <c r="AO7308" t="s">
        <v>20118</v>
      </c>
    </row>
    <row r="7309" spans="1:41" x14ac:dyDescent="0.25">
      <c r="A7309" s="1">
        <v>2025</v>
      </c>
      <c r="B7309" t="s">
        <v>5798</v>
      </c>
      <c r="C7309" t="s">
        <v>7151</v>
      </c>
      <c r="D7309" t="s">
        <v>7251</v>
      </c>
      <c r="E7309" t="s">
        <v>8095</v>
      </c>
      <c r="F7309" t="s">
        <v>10181</v>
      </c>
      <c r="G7309" t="s">
        <v>12310</v>
      </c>
      <c r="H7309" t="s">
        <v>12766</v>
      </c>
      <c r="I7309" s="1">
        <v>2.7687144248553602E-2</v>
      </c>
      <c r="J7309" s="1">
        <v>6.2E-2</v>
      </c>
      <c r="K7309" s="1">
        <v>6.9548872180451193E-2</v>
      </c>
      <c r="L7309" s="1">
        <v>6.1946902654867297E-2</v>
      </c>
      <c r="M7309" s="1">
        <v>4.6176046176046197E-2</v>
      </c>
      <c r="N7309" s="1">
        <v>7.0558984730109894E-2</v>
      </c>
      <c r="O7309" s="1">
        <v>0.10288582183186951</v>
      </c>
      <c r="P7309" s="1">
        <v>7.2164948453608199E-2</v>
      </c>
      <c r="Q7309" s="1">
        <v>5.54698326756757E-2</v>
      </c>
      <c r="R7309" s="1">
        <v>4.4966789136421402E-2</v>
      </c>
      <c r="S7309" s="1">
        <v>5.6000000000000098E-2</v>
      </c>
      <c r="T7309" s="1">
        <v>4.5374189746611698E-2</v>
      </c>
      <c r="U7309" s="1">
        <v>3.5588684375250298E-2</v>
      </c>
      <c r="V7309" s="1">
        <v>5.6423875658496103E-2</v>
      </c>
      <c r="W7309" s="1">
        <v>5.0866600060813998E-2</v>
      </c>
      <c r="X7309" s="1">
        <v>3.3795679591288798E-2</v>
      </c>
      <c r="Y7309" s="1">
        <v>4.1999999999999697E-2</v>
      </c>
      <c r="Z7309" s="1">
        <v>3.8461538461538498E-2</v>
      </c>
      <c r="AA7309" s="1">
        <v>5.00000000000001E-2</v>
      </c>
      <c r="AB7309" s="1">
        <v>7.0731707317073095E-2</v>
      </c>
      <c r="AC7309" s="1">
        <v>6.4545674736029304E-2</v>
      </c>
      <c r="AD7309" s="1">
        <v>5.5397098213470101E-2</v>
      </c>
      <c r="AE7309" s="1">
        <v>8.1920903954802296E-2</v>
      </c>
      <c r="AF7309" s="1">
        <v>5.0058892815076597E-2</v>
      </c>
      <c r="AG7309" s="1">
        <v>3.6192877567054998E-2</v>
      </c>
      <c r="AH7309" s="1">
        <v>4.4518518518518499E-2</v>
      </c>
      <c r="AI7309" s="1">
        <v>5.4009277667329401E-2</v>
      </c>
      <c r="AJ7309" s="1">
        <v>4.8517986064529797E-2</v>
      </c>
      <c r="AK7309" s="1">
        <v>5.00000000000001E-2</v>
      </c>
      <c r="AL7309" s="1">
        <v>5.440719798207283E-2</v>
      </c>
      <c r="AM7309" s="1">
        <v>5.2853245288133621E-2</v>
      </c>
      <c r="AN7309" s="1">
        <v>5.6608650833368301E-2</v>
      </c>
      <c r="AO7309" t="s">
        <v>20119</v>
      </c>
    </row>
    <row r="7310" spans="1:41" x14ac:dyDescent="0.25">
      <c r="A7310" s="1">
        <v>2025</v>
      </c>
      <c r="B7310" t="s">
        <v>5799</v>
      </c>
      <c r="C7310" t="s">
        <v>7151</v>
      </c>
      <c r="D7310" t="s">
        <v>7251</v>
      </c>
      <c r="E7310" t="s">
        <v>8095</v>
      </c>
      <c r="F7310" t="s">
        <v>10182</v>
      </c>
      <c r="G7310" t="s">
        <v>12310</v>
      </c>
      <c r="H7310" t="s">
        <v>12767</v>
      </c>
      <c r="I7310" s="1">
        <v>868.30902044058746</v>
      </c>
      <c r="J7310" s="1">
        <v>1348.0343193589561</v>
      </c>
      <c r="K7310" s="1">
        <v>50</v>
      </c>
      <c r="L7310" s="1">
        <v>110</v>
      </c>
      <c r="M7310" s="1">
        <v>730</v>
      </c>
      <c r="N7310" s="1">
        <v>621.60500943936358</v>
      </c>
      <c r="O7310" s="1">
        <v>286.584</v>
      </c>
      <c r="P7310" s="1">
        <v>443.4</v>
      </c>
      <c r="Q7310" s="1">
        <v>252.10993545136529</v>
      </c>
      <c r="R7310" s="1">
        <v>598.46299983299411</v>
      </c>
      <c r="S7310" s="1">
        <v>681.40996230862027</v>
      </c>
      <c r="T7310" s="1">
        <v>420.5</v>
      </c>
      <c r="U7310" s="1">
        <v>140.22900000000001</v>
      </c>
      <c r="V7310" s="1">
        <v>648.55934895166047</v>
      </c>
      <c r="W7310" s="1">
        <v>260</v>
      </c>
      <c r="X7310" s="1">
        <v>1190.5079488921181</v>
      </c>
      <c r="Y7310" s="1">
        <v>3450.3896021272308</v>
      </c>
      <c r="Z7310" s="1">
        <v>428.59124723727558</v>
      </c>
      <c r="AA7310" s="1">
        <v>5195.6840979259377</v>
      </c>
      <c r="AB7310" s="1">
        <v>81</v>
      </c>
      <c r="AC7310" s="1">
        <v>406.40267709131541</v>
      </c>
      <c r="AD7310" s="1"/>
      <c r="AE7310" s="1">
        <v>337</v>
      </c>
      <c r="AF7310" s="1">
        <v>1679</v>
      </c>
      <c r="AG7310" s="1">
        <v>8303</v>
      </c>
      <c r="AH7310" s="1">
        <v>1507.738814259998</v>
      </c>
      <c r="AI7310" s="1">
        <v>422.96126587636769</v>
      </c>
      <c r="AJ7310" s="1">
        <v>2312</v>
      </c>
      <c r="AK7310" s="1">
        <v>250.2563772814288</v>
      </c>
      <c r="AL7310" s="1">
        <v>33023.734375</v>
      </c>
      <c r="AM7310" s="1">
        <v>27142.77734375</v>
      </c>
      <c r="AN7310" s="1">
        <v>5880.95849609375</v>
      </c>
      <c r="AO7310" t="s">
        <v>20120</v>
      </c>
    </row>
    <row r="7311" spans="1:41" x14ac:dyDescent="0.25">
      <c r="A7311" s="1">
        <v>2025</v>
      </c>
      <c r="B7311" t="s">
        <v>5800</v>
      </c>
      <c r="C7311" t="s">
        <v>7151</v>
      </c>
      <c r="D7311" t="s">
        <v>7251</v>
      </c>
      <c r="E7311" t="s">
        <v>8095</v>
      </c>
      <c r="F7311" t="s">
        <v>10182</v>
      </c>
      <c r="G7311" t="s">
        <v>12310</v>
      </c>
      <c r="H7311" t="s">
        <v>12767</v>
      </c>
      <c r="I7311" s="1">
        <v>885.03841877676098</v>
      </c>
      <c r="J7311" s="1">
        <v>1375.934841204695</v>
      </c>
      <c r="K7311" s="1">
        <v>49.5</v>
      </c>
      <c r="L7311" s="1">
        <v>106</v>
      </c>
      <c r="M7311" s="1">
        <v>661</v>
      </c>
      <c r="N7311" s="1">
        <v>580.00837116902221</v>
      </c>
      <c r="O7311" s="1">
        <v>286</v>
      </c>
      <c r="P7311" s="1">
        <v>450</v>
      </c>
      <c r="Q7311" s="1">
        <v>252.74021028999371</v>
      </c>
      <c r="R7311" s="1">
        <v>578.92813894246353</v>
      </c>
      <c r="S7311" s="1">
        <v>663.85384259157718</v>
      </c>
      <c r="T7311" s="1">
        <v>405</v>
      </c>
      <c r="U7311" s="1">
        <v>140.22900000000001</v>
      </c>
      <c r="V7311" s="1">
        <v>650.19000000000005</v>
      </c>
      <c r="W7311" s="1">
        <v>289.48998659903998</v>
      </c>
      <c r="X7311" s="1">
        <v>1214.318107869959</v>
      </c>
      <c r="Y7311" s="1">
        <v>3343.6956852488502</v>
      </c>
      <c r="Z7311" s="1">
        <v>420.51241685796248</v>
      </c>
      <c r="AA7311" s="1">
        <v>5085.6805999999988</v>
      </c>
      <c r="AB7311" s="1">
        <v>76.2</v>
      </c>
      <c r="AC7311" s="1">
        <v>425.82771469087868</v>
      </c>
      <c r="AD7311" s="1">
        <v>768</v>
      </c>
      <c r="AE7311" s="1">
        <v>325</v>
      </c>
      <c r="AF7311" s="1">
        <v>1613</v>
      </c>
      <c r="AG7311" s="1">
        <v>8448.6105508512956</v>
      </c>
      <c r="AH7311" s="1">
        <v>1289.9000000000001</v>
      </c>
      <c r="AI7311" s="1">
        <v>571</v>
      </c>
      <c r="AJ7311" s="1">
        <v>2303.7034530514179</v>
      </c>
      <c r="AK7311" s="1">
        <v>262.94085473020471</v>
      </c>
      <c r="AL7311" s="1">
        <v>33522.3046875</v>
      </c>
      <c r="AM7311" s="1">
        <v>26985.099609375</v>
      </c>
      <c r="AN7311" s="1">
        <v>6537.203125</v>
      </c>
      <c r="AO7311" t="s">
        <v>20121</v>
      </c>
    </row>
    <row r="7312" spans="1:41" x14ac:dyDescent="0.25">
      <c r="A7312" s="1">
        <v>2025</v>
      </c>
      <c r="B7312" t="s">
        <v>5801</v>
      </c>
      <c r="C7312" t="s">
        <v>7151</v>
      </c>
      <c r="D7312" t="s">
        <v>7251</v>
      </c>
      <c r="E7312" t="s">
        <v>8096</v>
      </c>
      <c r="F7312" t="s">
        <v>10183</v>
      </c>
      <c r="G7312" t="s">
        <v>12310</v>
      </c>
      <c r="H7312" t="s">
        <v>12768</v>
      </c>
      <c r="I7312" s="1">
        <v>152.93209643184949</v>
      </c>
      <c r="J7312" s="1">
        <v>249.90474867682391</v>
      </c>
      <c r="K7312" s="1">
        <v>8</v>
      </c>
      <c r="L7312" s="1">
        <v>21.63</v>
      </c>
      <c r="M7312" s="1">
        <v>163.6547365386397</v>
      </c>
      <c r="N7312" s="1">
        <v>188</v>
      </c>
      <c r="O7312" s="1">
        <v>56.65</v>
      </c>
      <c r="P7312" s="1">
        <v>79.3</v>
      </c>
      <c r="Q7312" s="1">
        <v>62.488799999999998</v>
      </c>
      <c r="R7312" s="1">
        <v>75.931475375563949</v>
      </c>
      <c r="S7312" s="1">
        <v>117.714</v>
      </c>
      <c r="T7312" s="1">
        <v>80.451167947273447</v>
      </c>
      <c r="U7312" s="1">
        <v>33.299999999999997</v>
      </c>
      <c r="V7312" s="1">
        <v>129.75707642294</v>
      </c>
      <c r="W7312" s="1">
        <v>81</v>
      </c>
      <c r="X7312" s="1">
        <v>184.84130862206709</v>
      </c>
      <c r="Y7312" s="1">
        <v>653.29999999999995</v>
      </c>
      <c r="Z7312" s="1">
        <v>58.680000000000007</v>
      </c>
      <c r="AA7312" s="1">
        <v>803.93445673124995</v>
      </c>
      <c r="AB7312" s="1">
        <v>17</v>
      </c>
      <c r="AC7312" s="1">
        <v>83.907971415937936</v>
      </c>
      <c r="AD7312" s="1">
        <v>158.3804090241515</v>
      </c>
      <c r="AE7312" s="1">
        <v>15</v>
      </c>
      <c r="AF7312" s="1">
        <v>254</v>
      </c>
      <c r="AG7312" s="1">
        <v>1881</v>
      </c>
      <c r="AH7312" s="1">
        <v>243</v>
      </c>
      <c r="AI7312" s="1">
        <v>89.685220027812463</v>
      </c>
      <c r="AJ7312" s="1">
        <v>550</v>
      </c>
      <c r="AK7312" s="1">
        <v>29.684694754089019</v>
      </c>
      <c r="AL7312" s="1">
        <v>6523.1279296875</v>
      </c>
      <c r="AM7312" s="1">
        <v>5293.06640625</v>
      </c>
      <c r="AN7312" s="1">
        <v>1230.0615234375</v>
      </c>
      <c r="AO7312" t="s">
        <v>20122</v>
      </c>
    </row>
    <row r="7313" spans="1:41" x14ac:dyDescent="0.25">
      <c r="A7313" s="1">
        <v>2025</v>
      </c>
      <c r="B7313" t="s">
        <v>5802</v>
      </c>
      <c r="C7313" t="s">
        <v>7151</v>
      </c>
      <c r="D7313" t="s">
        <v>7251</v>
      </c>
      <c r="E7313" t="s">
        <v>8096</v>
      </c>
      <c r="F7313" t="s">
        <v>10183</v>
      </c>
      <c r="G7313" t="s">
        <v>12310</v>
      </c>
      <c r="H7313" t="s">
        <v>12768</v>
      </c>
      <c r="I7313" s="1">
        <v>153.23814790853311</v>
      </c>
      <c r="J7313" s="1">
        <v>237.96887640703741</v>
      </c>
      <c r="K7313" s="1">
        <v>7</v>
      </c>
      <c r="L7313" s="1">
        <v>23</v>
      </c>
      <c r="M7313" s="1">
        <v>157.6892916239305</v>
      </c>
      <c r="N7313" s="1">
        <v>188.66649330938111</v>
      </c>
      <c r="O7313" s="1">
        <v>64</v>
      </c>
      <c r="P7313" s="1">
        <v>76.400000000000006</v>
      </c>
      <c r="Q7313" s="1">
        <v>62.686000000000007</v>
      </c>
      <c r="R7313" s="1">
        <v>78.741940376640585</v>
      </c>
      <c r="S7313" s="1">
        <v>121.5248450331126</v>
      </c>
      <c r="T7313" s="1">
        <v>76</v>
      </c>
      <c r="U7313" s="1">
        <v>33.299999999999997</v>
      </c>
      <c r="V7313" s="1">
        <v>129.62700000000001</v>
      </c>
      <c r="W7313" s="1">
        <v>69.557090601600024</v>
      </c>
      <c r="X7313" s="1">
        <v>194.3979611094552</v>
      </c>
      <c r="Y7313" s="1">
        <v>651.24758566014384</v>
      </c>
      <c r="Z7313" s="1">
        <v>60</v>
      </c>
      <c r="AA7313" s="1">
        <v>802.94691224268695</v>
      </c>
      <c r="AB7313" s="1">
        <v>16</v>
      </c>
      <c r="AC7313" s="1">
        <v>76.407971415937936</v>
      </c>
      <c r="AD7313" s="1">
        <v>133.322852143402</v>
      </c>
      <c r="AE7313" s="1">
        <v>16</v>
      </c>
      <c r="AF7313" s="1">
        <v>290</v>
      </c>
      <c r="AG7313" s="1">
        <v>2009</v>
      </c>
      <c r="AH7313" s="1">
        <v>232.1</v>
      </c>
      <c r="AI7313" s="1">
        <v>97.859868205392843</v>
      </c>
      <c r="AJ7313" s="1">
        <v>504.39906677116352</v>
      </c>
      <c r="AK7313" s="1">
        <v>27.312615309286251</v>
      </c>
      <c r="AL7313" s="1">
        <v>6590.39453125</v>
      </c>
      <c r="AM7313" s="1">
        <v>5393.6298828125</v>
      </c>
      <c r="AN7313" s="1">
        <v>1196.7645263671875</v>
      </c>
      <c r="AO7313" t="s">
        <v>20123</v>
      </c>
    </row>
    <row r="7314" spans="1:41" x14ac:dyDescent="0.25">
      <c r="A7314" s="1">
        <v>2025</v>
      </c>
      <c r="B7314" t="s">
        <v>5803</v>
      </c>
      <c r="C7314" t="s">
        <v>7151</v>
      </c>
      <c r="D7314" t="s">
        <v>7251</v>
      </c>
      <c r="E7314" t="s">
        <v>8096</v>
      </c>
      <c r="F7314" t="s">
        <v>10184</v>
      </c>
      <c r="G7314" t="s">
        <v>12310</v>
      </c>
      <c r="H7314" t="s">
        <v>12768</v>
      </c>
      <c r="I7314" s="1">
        <v>152.93209643184949</v>
      </c>
      <c r="J7314" s="1">
        <v>310.89709167682389</v>
      </c>
      <c r="K7314" s="1">
        <v>11</v>
      </c>
      <c r="L7314" s="1">
        <v>21.63</v>
      </c>
      <c r="M7314" s="1">
        <v>172.6547365386397</v>
      </c>
      <c r="N7314" s="1">
        <v>189.88399999999999</v>
      </c>
      <c r="O7314" s="1">
        <v>61.65</v>
      </c>
      <c r="P7314" s="1">
        <v>106.3</v>
      </c>
      <c r="Q7314" s="1">
        <v>62.488799999999998</v>
      </c>
      <c r="R7314" s="1">
        <v>113.05947537556391</v>
      </c>
      <c r="S7314" s="1">
        <v>123.214</v>
      </c>
      <c r="T7314" s="1">
        <v>81.951167947273447</v>
      </c>
      <c r="U7314" s="1">
        <v>33.299999999999997</v>
      </c>
      <c r="V7314" s="1">
        <v>134.68958105450039</v>
      </c>
      <c r="W7314" s="1">
        <v>81</v>
      </c>
      <c r="X7314" s="1">
        <v>188.44130862206711</v>
      </c>
      <c r="Y7314" s="1">
        <v>654.59999999999991</v>
      </c>
      <c r="Z7314" s="1">
        <v>69.680000000000007</v>
      </c>
      <c r="AA7314" s="1">
        <v>948.23038486249993</v>
      </c>
      <c r="AB7314" s="1">
        <v>17</v>
      </c>
      <c r="AC7314" s="1">
        <v>98.408140815937941</v>
      </c>
      <c r="AD7314" s="1">
        <v>167.58630902415149</v>
      </c>
      <c r="AE7314" s="1">
        <v>72</v>
      </c>
      <c r="AF7314" s="1">
        <v>338</v>
      </c>
      <c r="AG7314" s="1">
        <v>1897</v>
      </c>
      <c r="AH7314" s="1">
        <v>293</v>
      </c>
      <c r="AI7314" s="1">
        <v>89.685220027812463</v>
      </c>
      <c r="AJ7314" s="1">
        <v>614</v>
      </c>
      <c r="AK7314" s="1">
        <v>42.275694754089017</v>
      </c>
      <c r="AL7314" s="1">
        <v>7146.55859375</v>
      </c>
      <c r="AM7314" s="1">
        <v>5817.099609375</v>
      </c>
      <c r="AN7314" s="1">
        <v>1329.4583740234375</v>
      </c>
      <c r="AO7314" t="s">
        <v>20124</v>
      </c>
    </row>
    <row r="7315" spans="1:41" x14ac:dyDescent="0.25">
      <c r="A7315" s="1">
        <v>2025</v>
      </c>
      <c r="B7315" t="s">
        <v>5804</v>
      </c>
      <c r="C7315" t="s">
        <v>7151</v>
      </c>
      <c r="D7315" t="s">
        <v>7251</v>
      </c>
      <c r="E7315" t="s">
        <v>8096</v>
      </c>
      <c r="F7315" t="s">
        <v>10184</v>
      </c>
      <c r="G7315" t="s">
        <v>12310</v>
      </c>
      <c r="H7315" t="s">
        <v>12768</v>
      </c>
      <c r="I7315" s="1">
        <v>155.8330639995464</v>
      </c>
      <c r="J7315" s="1">
        <v>297.3809284070374</v>
      </c>
      <c r="K7315" s="1">
        <v>11.1746</v>
      </c>
      <c r="L7315" s="1">
        <v>23</v>
      </c>
      <c r="M7315" s="1">
        <v>166.6892916239305</v>
      </c>
      <c r="N7315" s="1">
        <v>190.55049330938101</v>
      </c>
      <c r="O7315" s="1">
        <v>70</v>
      </c>
      <c r="P7315" s="1">
        <v>103.4</v>
      </c>
      <c r="Q7315" s="1">
        <v>62.686000000000007</v>
      </c>
      <c r="R7315" s="1">
        <v>103.7419403766406</v>
      </c>
      <c r="S7315" s="1">
        <v>127.0248450331126</v>
      </c>
      <c r="T7315" s="1">
        <v>77.5</v>
      </c>
      <c r="U7315" s="1">
        <v>33.299999999999997</v>
      </c>
      <c r="V7315" s="1">
        <v>150.827</v>
      </c>
      <c r="W7315" s="1">
        <v>69.557090601600024</v>
      </c>
      <c r="X7315" s="1">
        <v>197.99796110945519</v>
      </c>
      <c r="Y7315" s="1">
        <v>652.1875856601439</v>
      </c>
      <c r="Z7315" s="1">
        <v>68</v>
      </c>
      <c r="AA7315" s="1">
        <v>965</v>
      </c>
      <c r="AB7315" s="1">
        <v>16</v>
      </c>
      <c r="AC7315" s="1">
        <v>88.82314295948521</v>
      </c>
      <c r="AD7315" s="1">
        <v>154.19359214340199</v>
      </c>
      <c r="AE7315" s="1">
        <v>73</v>
      </c>
      <c r="AF7315" s="1">
        <v>349</v>
      </c>
      <c r="AG7315" s="1">
        <v>2023</v>
      </c>
      <c r="AH7315" s="1">
        <v>282.60000000000002</v>
      </c>
      <c r="AI7315" s="1">
        <v>97.859868205392843</v>
      </c>
      <c r="AJ7315" s="1">
        <v>568.39906677116346</v>
      </c>
      <c r="AK7315" s="1">
        <v>50.928615309286251</v>
      </c>
      <c r="AL7315" s="1">
        <v>7229.6552734375</v>
      </c>
      <c r="AM7315" s="1">
        <v>5908.12939453125</v>
      </c>
      <c r="AN7315" s="1">
        <v>1321.52587890625</v>
      </c>
      <c r="AO7315" t="s">
        <v>20125</v>
      </c>
    </row>
    <row r="7316" spans="1:41" x14ac:dyDescent="0.25">
      <c r="A7316" s="1">
        <v>2025</v>
      </c>
      <c r="B7316" t="s">
        <v>5805</v>
      </c>
      <c r="C7316" t="s">
        <v>7152</v>
      </c>
      <c r="D7316" t="s">
        <v>7252</v>
      </c>
      <c r="E7316" t="s">
        <v>8097</v>
      </c>
      <c r="F7316" t="s">
        <v>10185</v>
      </c>
      <c r="G7316" t="s">
        <v>12311</v>
      </c>
      <c r="H7316" t="s">
        <v>12769</v>
      </c>
      <c r="I7316" s="1">
        <v>277.33192818489732</v>
      </c>
      <c r="J7316" s="1">
        <v>0</v>
      </c>
      <c r="K7316" s="1">
        <v>75.767444400000002</v>
      </c>
      <c r="L7316" s="1">
        <v>465</v>
      </c>
      <c r="M7316" s="1">
        <v>1097.781533184112</v>
      </c>
      <c r="N7316" s="1">
        <v>1317.463112792969</v>
      </c>
      <c r="O7316" s="1">
        <v>682</v>
      </c>
      <c r="P7316" s="1">
        <v>358</v>
      </c>
      <c r="Q7316" s="1">
        <v>195</v>
      </c>
      <c r="R7316" s="1">
        <v>539.40685122919967</v>
      </c>
      <c r="S7316" s="1">
        <v>97.515075891891897</v>
      </c>
      <c r="T7316" s="1">
        <v>700</v>
      </c>
      <c r="U7316" s="1">
        <v>357</v>
      </c>
      <c r="V7316" s="1">
        <v>2308</v>
      </c>
      <c r="W7316" s="1">
        <v>435</v>
      </c>
      <c r="X7316" s="1">
        <v>2568.6342786724308</v>
      </c>
      <c r="Y7316" s="1">
        <v>790</v>
      </c>
      <c r="Z7316" s="1">
        <v>270.14975550462492</v>
      </c>
      <c r="AA7316" s="1">
        <v>11975</v>
      </c>
      <c r="AB7316" s="1">
        <v>386.66</v>
      </c>
      <c r="AC7316" s="1">
        <v>242.41632614808549</v>
      </c>
      <c r="AD7316" s="1">
        <v>859.81549986588425</v>
      </c>
      <c r="AE7316" s="1">
        <v>1019</v>
      </c>
      <c r="AF7316" s="1">
        <v>2605.4879759999999</v>
      </c>
      <c r="AG7316" s="1">
        <v>13067.875</v>
      </c>
      <c r="AH7316" s="1">
        <v>2547</v>
      </c>
      <c r="AI7316" s="1">
        <v>519</v>
      </c>
      <c r="AJ7316" s="1">
        <v>928.80779310253752</v>
      </c>
      <c r="AK7316" s="1">
        <v>247</v>
      </c>
      <c r="AL7316" s="1">
        <v>46932.11328125</v>
      </c>
      <c r="AM7316" s="1">
        <v>36715.94140625</v>
      </c>
      <c r="AN7316" s="1">
        <v>10216.173828125</v>
      </c>
      <c r="AO7316" t="s">
        <v>20126</v>
      </c>
    </row>
    <row r="7317" spans="1:41" x14ac:dyDescent="0.25">
      <c r="A7317" s="1">
        <v>2025</v>
      </c>
      <c r="B7317" t="s">
        <v>5806</v>
      </c>
      <c r="C7317" t="s">
        <v>7152</v>
      </c>
      <c r="D7317" t="s">
        <v>7252</v>
      </c>
      <c r="E7317" t="s">
        <v>8097</v>
      </c>
      <c r="F7317" t="s">
        <v>10185</v>
      </c>
      <c r="G7317" t="s">
        <v>12311</v>
      </c>
      <c r="H7317" t="s">
        <v>12769</v>
      </c>
      <c r="I7317" s="1">
        <v>285.74060684136703</v>
      </c>
      <c r="J7317" s="1">
        <v>501.20858668504343</v>
      </c>
      <c r="K7317" s="1">
        <v>446.84604014985854</v>
      </c>
      <c r="L7317" s="1">
        <v>507.76033291622048</v>
      </c>
      <c r="M7317" s="1">
        <v>622.42681153887054</v>
      </c>
      <c r="N7317" s="1">
        <v>940.0844071410379</v>
      </c>
      <c r="O7317" s="1">
        <v>2303.7150183934673</v>
      </c>
      <c r="P7317" s="1">
        <v>499.89269029366562</v>
      </c>
      <c r="Q7317" s="1">
        <v>114.9923020117277</v>
      </c>
      <c r="R7317" s="1">
        <v>721.90684254600058</v>
      </c>
      <c r="S7317" s="1">
        <v>0</v>
      </c>
      <c r="T7317" s="1">
        <v>655.17462311770385</v>
      </c>
      <c r="U7317" s="1">
        <v>382.28037729133916</v>
      </c>
      <c r="V7317" s="1">
        <v>2730.9862206956286</v>
      </c>
      <c r="W7317" s="1">
        <v>706.49663526192398</v>
      </c>
      <c r="X7317" s="1">
        <v>1615.0054459851399</v>
      </c>
      <c r="Y7317" s="1">
        <v>2844.5498220360305</v>
      </c>
      <c r="Z7317" s="1">
        <v>377.81736599787587</v>
      </c>
      <c r="AA7317" s="1">
        <v>9759.9179690433939</v>
      </c>
      <c r="AB7317" s="1">
        <v>195.50410753832281</v>
      </c>
      <c r="AC7317" s="1">
        <v>207.47196398727286</v>
      </c>
      <c r="AD7317" s="1">
        <v>1328.0780620994849</v>
      </c>
      <c r="AE7317" s="1">
        <v>1187.5040044008381</v>
      </c>
      <c r="AF7317" s="1">
        <v>1464.0109696428074</v>
      </c>
      <c r="AG7317" s="1">
        <v>18159.256637412356</v>
      </c>
      <c r="AH7317" s="1">
        <v>1771.1553978281927</v>
      </c>
      <c r="AI7317" s="1">
        <v>432.41525125768453</v>
      </c>
      <c r="AJ7317" s="1">
        <v>899.35624858217182</v>
      </c>
      <c r="AK7317" s="1">
        <v>319.94360762247868</v>
      </c>
      <c r="AL7317" s="1">
        <v>51981.5</v>
      </c>
      <c r="AM7317" s="1">
        <v>41584.73828125</v>
      </c>
      <c r="AN7317" s="1">
        <v>10396.7607421875</v>
      </c>
      <c r="AO7317" t="s">
        <v>20127</v>
      </c>
    </row>
    <row r="7318" spans="1:41" x14ac:dyDescent="0.25">
      <c r="A7318" s="1">
        <v>2025</v>
      </c>
      <c r="B7318" t="s">
        <v>5807</v>
      </c>
      <c r="C7318" t="s">
        <v>7152</v>
      </c>
      <c r="D7318" t="s">
        <v>7252</v>
      </c>
      <c r="E7318" t="s">
        <v>8097</v>
      </c>
      <c r="F7318" t="s">
        <v>10185</v>
      </c>
      <c r="G7318" t="s">
        <v>12311</v>
      </c>
      <c r="H7318" t="s">
        <v>12769</v>
      </c>
      <c r="I7318" s="1">
        <v>303.48814219060375</v>
      </c>
      <c r="J7318" s="1">
        <v>0</v>
      </c>
      <c r="K7318" s="1">
        <v>75.719947523327818</v>
      </c>
      <c r="L7318" s="1">
        <v>470.40662039543577</v>
      </c>
      <c r="M7318" s="1">
        <v>1235.4682413544135</v>
      </c>
      <c r="N7318" s="1">
        <v>1051.3692862878804</v>
      </c>
      <c r="O7318" s="1">
        <v>1569.4504686401576</v>
      </c>
      <c r="P7318" s="1">
        <v>315.59731906400884</v>
      </c>
      <c r="Q7318" s="1">
        <v>191.10669368067155</v>
      </c>
      <c r="R7318" s="1">
        <v>920.6933016784966</v>
      </c>
      <c r="S7318" s="1"/>
      <c r="T7318" s="1">
        <v>708.13899844474201</v>
      </c>
      <c r="U7318" s="1">
        <v>123.41851115751219</v>
      </c>
      <c r="V7318" s="1">
        <v>1843.1846502376</v>
      </c>
      <c r="W7318" s="1">
        <v>288.92071136545479</v>
      </c>
      <c r="X7318" s="1">
        <v>2766.1049377228878</v>
      </c>
      <c r="Y7318" s="1">
        <v>1360.63850415454</v>
      </c>
      <c r="Z7318" s="1">
        <v>219.50662211719492</v>
      </c>
      <c r="AA7318" s="1">
        <v>7360.5990752627758</v>
      </c>
      <c r="AB7318" s="1">
        <v>451.18570472336421</v>
      </c>
      <c r="AC7318" s="1">
        <v>195.66888566550631</v>
      </c>
      <c r="AD7318" s="1">
        <v>807.53678285841806</v>
      </c>
      <c r="AE7318" s="1">
        <v>1298.3905571233956</v>
      </c>
      <c r="AF7318" s="1">
        <v>2307.7405996368902</v>
      </c>
      <c r="AG7318" s="1">
        <v>14633.186589290277</v>
      </c>
      <c r="AH7318" s="1">
        <v>343.64771641954565</v>
      </c>
      <c r="AI7318" s="1">
        <v>628.22045433454969</v>
      </c>
      <c r="AJ7318" s="1">
        <v>969.58779028283482</v>
      </c>
      <c r="AK7318" s="1">
        <v>249.87190373693039</v>
      </c>
      <c r="AL7318" s="1">
        <v>42688.84375</v>
      </c>
      <c r="AM7318" s="1">
        <v>33564.58203125</v>
      </c>
      <c r="AN7318" s="1">
        <v>9124.265625</v>
      </c>
      <c r="AO7318" t="s">
        <v>20128</v>
      </c>
    </row>
    <row r="7319" spans="1:41" x14ac:dyDescent="0.25">
      <c r="A7319" s="1">
        <v>2025</v>
      </c>
      <c r="B7319" t="s">
        <v>5808</v>
      </c>
      <c r="C7319" t="s">
        <v>7152</v>
      </c>
      <c r="D7319" t="s">
        <v>7252</v>
      </c>
      <c r="E7319" t="s">
        <v>8097</v>
      </c>
      <c r="F7319" t="s">
        <v>10185</v>
      </c>
      <c r="G7319" t="s">
        <v>12311</v>
      </c>
      <c r="H7319" t="s">
        <v>12769</v>
      </c>
      <c r="I7319" s="1">
        <v>295.43196508513591</v>
      </c>
      <c r="J7319" s="1">
        <v>22.823207999882058</v>
      </c>
      <c r="K7319" s="1">
        <v>62.631128929908904</v>
      </c>
      <c r="L7319" s="1">
        <v>493.61821953233289</v>
      </c>
      <c r="M7319" s="1">
        <v>297.23247627753381</v>
      </c>
      <c r="N7319" s="1">
        <v>1093.8887592758356</v>
      </c>
      <c r="O7319" s="1">
        <v>2242.5830471534719</v>
      </c>
      <c r="P7319" s="1">
        <v>361.89433994715313</v>
      </c>
      <c r="Q7319" s="1">
        <v>224.33040400333437</v>
      </c>
      <c r="R7319" s="1">
        <v>793.89225818433931</v>
      </c>
      <c r="S7319" s="1">
        <v>530.77227906702467</v>
      </c>
      <c r="T7319" s="1">
        <v>743.08119069383451</v>
      </c>
      <c r="U7319" s="1">
        <v>350.30970418423624</v>
      </c>
      <c r="V7319" s="1">
        <v>2347.075018034383</v>
      </c>
      <c r="W7319" s="1">
        <v>488.31049674166269</v>
      </c>
      <c r="X7319" s="1">
        <v>2447.7625193733975</v>
      </c>
      <c r="Y7319" s="1">
        <v>2898.0166437059543</v>
      </c>
      <c r="Z7319" s="1">
        <v>239.50209205230246</v>
      </c>
      <c r="AA7319" s="1">
        <v>10523.09120478283</v>
      </c>
      <c r="AB7319" s="1">
        <v>594.46495255506761</v>
      </c>
      <c r="AC7319" s="1">
        <v>201.48115713384257</v>
      </c>
      <c r="AD7319" s="1">
        <v>1402.9964017494872</v>
      </c>
      <c r="AE7319" s="1">
        <v>1188.9299051101352</v>
      </c>
      <c r="AF7319" s="1">
        <v>1762.6947387815887</v>
      </c>
      <c r="AG7319" s="1">
        <v>20595.02597235869</v>
      </c>
      <c r="AH7319" s="1">
        <v>952.76262278614377</v>
      </c>
      <c r="AI7319" s="1">
        <v>470.26423925338383</v>
      </c>
      <c r="AJ7319" s="1">
        <v>1796.1333923628113</v>
      </c>
      <c r="AK7319" s="1">
        <v>342.87889227729789</v>
      </c>
      <c r="AL7319" s="1">
        <v>55763.87890625</v>
      </c>
      <c r="AM7319" s="1">
        <v>45188.140625</v>
      </c>
      <c r="AN7319" s="1">
        <v>10575.7412109375</v>
      </c>
      <c r="AO7319" t="s">
        <v>20129</v>
      </c>
    </row>
    <row r="7320" spans="1:41" x14ac:dyDescent="0.25">
      <c r="A7320" s="1">
        <v>2025</v>
      </c>
      <c r="B7320" t="s">
        <v>5809</v>
      </c>
      <c r="C7320" t="s">
        <v>7152</v>
      </c>
      <c r="D7320" t="s">
        <v>7252</v>
      </c>
      <c r="E7320" t="s">
        <v>8097</v>
      </c>
      <c r="F7320" t="s">
        <v>10185</v>
      </c>
      <c r="G7320" t="s">
        <v>12311</v>
      </c>
      <c r="H7320" t="s">
        <v>12769</v>
      </c>
      <c r="I7320" s="1">
        <v>363.83156305457697</v>
      </c>
      <c r="J7320" s="1">
        <v>336.70316711962516</v>
      </c>
      <c r="K7320" s="1">
        <v>454.61336991030288</v>
      </c>
      <c r="L7320" s="1">
        <v>516.40582325204912</v>
      </c>
      <c r="M7320" s="1">
        <v>554.92899401668751</v>
      </c>
      <c r="N7320" s="1">
        <v>1179.2241122854609</v>
      </c>
      <c r="O7320" s="1">
        <v>2250.6799040748933</v>
      </c>
      <c r="P7320" s="1">
        <v>1259.129447991912</v>
      </c>
      <c r="Q7320" s="1">
        <v>115.15010037598299</v>
      </c>
      <c r="R7320" s="1">
        <v>672.88202581432108</v>
      </c>
      <c r="S7320" s="1">
        <v>158.56984019875668</v>
      </c>
      <c r="T7320" s="1">
        <v>665.91479282002501</v>
      </c>
      <c r="U7320" s="1">
        <v>365.14327806298041</v>
      </c>
      <c r="V7320" s="1">
        <v>2832.3575854611731</v>
      </c>
      <c r="W7320" s="1">
        <v>854.59065078569881</v>
      </c>
      <c r="X7320" s="1">
        <v>1483.0749389112655</v>
      </c>
      <c r="Y7320" s="1">
        <v>3196.3910055361202</v>
      </c>
      <c r="Z7320" s="1">
        <v>551.16648664861532</v>
      </c>
      <c r="AA7320" s="1">
        <v>12379.85769613525</v>
      </c>
      <c r="AB7320" s="1">
        <v>198.66457985797413</v>
      </c>
      <c r="AC7320" s="1">
        <v>210.87301772634126</v>
      </c>
      <c r="AD7320" s="1">
        <v>1329.8991796309035</v>
      </c>
      <c r="AE7320" s="1">
        <v>978.8947454454368</v>
      </c>
      <c r="AF7320" s="1">
        <v>2605.6366390218477</v>
      </c>
      <c r="AG7320" s="1">
        <v>17526.284077298955</v>
      </c>
      <c r="AH7320" s="1">
        <v>2826.7675759058689</v>
      </c>
      <c r="AI7320" s="1">
        <v>403.98830764414851</v>
      </c>
      <c r="AJ7320" s="1">
        <v>1422.8379406587869</v>
      </c>
      <c r="AK7320" s="1">
        <v>305.21094670917813</v>
      </c>
      <c r="AL7320" s="1">
        <v>57999.671875</v>
      </c>
      <c r="AM7320" s="1">
        <v>46512.76953125</v>
      </c>
      <c r="AN7320" s="1">
        <v>11486.90234375</v>
      </c>
      <c r="AO7320" t="s">
        <v>20130</v>
      </c>
    </row>
    <row r="7321" spans="1:41" x14ac:dyDescent="0.25">
      <c r="A7321" s="1">
        <v>2025</v>
      </c>
      <c r="B7321" t="s">
        <v>5810</v>
      </c>
      <c r="C7321" t="s">
        <v>7152</v>
      </c>
      <c r="D7321" t="s">
        <v>7252</v>
      </c>
      <c r="E7321" t="s">
        <v>8097</v>
      </c>
      <c r="F7321" t="s">
        <v>10185</v>
      </c>
      <c r="G7321" t="s">
        <v>12311</v>
      </c>
      <c r="H7321" t="s">
        <v>12769</v>
      </c>
      <c r="I7321" s="1">
        <v>723.16672738186458</v>
      </c>
      <c r="J7321" s="1">
        <v>0</v>
      </c>
      <c r="K7321" s="1">
        <v>84.354463403178855</v>
      </c>
      <c r="L7321" s="1">
        <v>480.38932604652433</v>
      </c>
      <c r="M7321" s="1">
        <v>723.16672738186458</v>
      </c>
      <c r="N7321" s="1">
        <v>1074.9336192962505</v>
      </c>
      <c r="O7321" s="1">
        <v>1866.3549919085976</v>
      </c>
      <c r="P7321" s="1">
        <v>299.44164680700868</v>
      </c>
      <c r="Q7321" s="1">
        <v>217.47445326978021</v>
      </c>
      <c r="R7321" s="1">
        <v>764.82961110684869</v>
      </c>
      <c r="S7321" s="1">
        <v>3032.9457582096675</v>
      </c>
      <c r="T7321" s="1">
        <v>723.16672738186458</v>
      </c>
      <c r="U7321" s="1">
        <v>84.713816636161283</v>
      </c>
      <c r="V7321" s="1">
        <v>1862.670870670717</v>
      </c>
      <c r="W7321" s="1">
        <v>506.21670916730523</v>
      </c>
      <c r="X7321" s="1">
        <v>2668.4852240390805</v>
      </c>
      <c r="Y7321" s="1">
        <v>2174.6656587697498</v>
      </c>
      <c r="Z7321" s="1">
        <v>240.63031845384126</v>
      </c>
      <c r="AA7321" s="1">
        <v>6725.4505646513408</v>
      </c>
      <c r="AB7321" s="1">
        <v>578.53338190549164</v>
      </c>
      <c r="AC7321" s="1">
        <v>196.08149265296845</v>
      </c>
      <c r="AD7321" s="1">
        <v>1453.5868547109239</v>
      </c>
      <c r="AE7321" s="1">
        <v>1142.603429263346</v>
      </c>
      <c r="AF7321" s="1">
        <v>2079.0010316903777</v>
      </c>
      <c r="AG7321" s="1">
        <v>14260.84786397037</v>
      </c>
      <c r="AH7321" s="1">
        <v>563.03695203302311</v>
      </c>
      <c r="AI7321" s="1">
        <v>520.68004371494249</v>
      </c>
      <c r="AJ7321" s="1">
        <v>845.07197571195036</v>
      </c>
      <c r="AK7321" s="1">
        <v>302.69693017555193</v>
      </c>
      <c r="AL7321" s="1">
        <v>46195.1953125</v>
      </c>
      <c r="AM7321" s="1">
        <v>33171.97265625</v>
      </c>
      <c r="AN7321" s="1">
        <v>13023.224609375</v>
      </c>
      <c r="AO7321" t="s">
        <v>20131</v>
      </c>
    </row>
    <row r="7322" spans="1:41" x14ac:dyDescent="0.25">
      <c r="A7322" s="1">
        <v>2025</v>
      </c>
      <c r="B7322" t="s">
        <v>5811</v>
      </c>
      <c r="C7322" t="s">
        <v>7152</v>
      </c>
      <c r="D7322" t="s">
        <v>7252</v>
      </c>
      <c r="E7322" t="s">
        <v>8097</v>
      </c>
      <c r="F7322" t="s">
        <v>10185</v>
      </c>
      <c r="G7322" t="s">
        <v>12311</v>
      </c>
      <c r="H7322" t="s">
        <v>12769</v>
      </c>
      <c r="I7322" s="1">
        <v>568.51604078193384</v>
      </c>
      <c r="J7322" s="1">
        <v>297.0387611491762</v>
      </c>
      <c r="K7322" s="1">
        <v>496.37436089857442</v>
      </c>
      <c r="L7322" s="1">
        <v>444.15976015372246</v>
      </c>
      <c r="M7322" s="1">
        <v>1227.3453653435713</v>
      </c>
      <c r="N7322" s="1">
        <v>860.65714698967736</v>
      </c>
      <c r="O7322" s="1">
        <v>2259.1854444526007</v>
      </c>
      <c r="P7322" s="1">
        <v>1777.085524432804</v>
      </c>
      <c r="Q7322" s="1">
        <v>114.03996788150619</v>
      </c>
      <c r="R7322" s="1">
        <v>827.14715815400257</v>
      </c>
      <c r="S7322" s="1">
        <v>146.25729243940125</v>
      </c>
      <c r="T7322" s="1">
        <v>239.62746450779929</v>
      </c>
      <c r="U7322" s="1">
        <v>370.43715052206664</v>
      </c>
      <c r="V7322" s="1">
        <v>2254.7272590664093</v>
      </c>
      <c r="W7322" s="1">
        <v>913.90571324235009</v>
      </c>
      <c r="X7322" s="1">
        <v>1971.6324870432418</v>
      </c>
      <c r="Y7322" s="1">
        <v>2552.3111335946996</v>
      </c>
      <c r="Z7322" s="1">
        <v>536.8546842051943</v>
      </c>
      <c r="AA7322" s="1">
        <v>12116.013748471874</v>
      </c>
      <c r="AB7322" s="1"/>
      <c r="AC7322" s="1">
        <v>336.59299665746693</v>
      </c>
      <c r="AD7322" s="1">
        <v>1270.854327409166</v>
      </c>
      <c r="AE7322" s="1">
        <v>1287.3010302628288</v>
      </c>
      <c r="AF7322" s="1">
        <v>2216.3708052551128</v>
      </c>
      <c r="AG7322" s="1">
        <v>14034.588688289969</v>
      </c>
      <c r="AH7322" s="1">
        <v>2758.6808380625544</v>
      </c>
      <c r="AI7322" s="1">
        <v>306.5002453006735</v>
      </c>
      <c r="AJ7322" s="1">
        <v>1331.4456826994733</v>
      </c>
      <c r="AK7322" s="1">
        <v>339.93663569711066</v>
      </c>
      <c r="AL7322" s="1">
        <v>53855.58984375</v>
      </c>
      <c r="AM7322" s="1">
        <v>41925.2890625</v>
      </c>
      <c r="AN7322" s="1">
        <v>11930.2998046875</v>
      </c>
      <c r="AO7322" t="s">
        <v>20132</v>
      </c>
    </row>
    <row r="7323" spans="1:41" x14ac:dyDescent="0.25">
      <c r="A7323" s="1">
        <v>2025</v>
      </c>
      <c r="B7323" t="s">
        <v>5812</v>
      </c>
      <c r="C7323" t="s">
        <v>7152</v>
      </c>
      <c r="D7323" t="s">
        <v>7252</v>
      </c>
      <c r="E7323" t="s">
        <v>8097</v>
      </c>
      <c r="F7323" t="s">
        <v>10185</v>
      </c>
      <c r="G7323" t="s">
        <v>12312</v>
      </c>
      <c r="H7323" t="s">
        <v>12769</v>
      </c>
      <c r="I7323" s="1">
        <v>374.82395623043362</v>
      </c>
      <c r="J7323" s="1">
        <v>360.71287499999983</v>
      </c>
      <c r="K7323" s="1">
        <v>467.80948319493268</v>
      </c>
      <c r="L7323" s="1">
        <v>553.33881428734264</v>
      </c>
      <c r="M7323" s="1">
        <v>585.79999999999995</v>
      </c>
      <c r="N7323" s="1">
        <v>1286.0563749999999</v>
      </c>
      <c r="O7323" s="1">
        <v>2376.765846926894</v>
      </c>
      <c r="P7323" s="1">
        <v>1548.8</v>
      </c>
      <c r="Q7323" s="1">
        <v>120.66369587929751</v>
      </c>
      <c r="R7323" s="1">
        <v>695.1519966113126</v>
      </c>
      <c r="S7323" s="1">
        <v>162.21737512138111</v>
      </c>
      <c r="T7323" s="1">
        <v>612.46375270324222</v>
      </c>
      <c r="U7323" s="1">
        <v>357.9971092542483</v>
      </c>
      <c r="V7323" s="1">
        <v>63</v>
      </c>
      <c r="W7323" s="1">
        <v>909.27795481257567</v>
      </c>
      <c r="X7323" s="1">
        <v>1596.9717363060879</v>
      </c>
      <c r="Y7323" s="1">
        <v>3381.4656</v>
      </c>
      <c r="Z7323" s="1">
        <v>583.5695751767953</v>
      </c>
      <c r="AA7323" s="1">
        <v>13306.147428527791</v>
      </c>
      <c r="AB7323" s="1">
        <v>179</v>
      </c>
      <c r="AC7323" s="1">
        <v>224.87154000000001</v>
      </c>
      <c r="AD7323" s="1">
        <v>1408.083978407697</v>
      </c>
      <c r="AE7323" s="1">
        <v>1100.1881587611269</v>
      </c>
      <c r="AF7323" s="1">
        <v>2791.9899880685261</v>
      </c>
      <c r="AG7323" s="1">
        <v>19132.80438461728</v>
      </c>
      <c r="AH7323" s="1">
        <v>3057.312067126787</v>
      </c>
      <c r="AI7323" s="1">
        <v>426.48401468482479</v>
      </c>
      <c r="AJ7323" s="1">
        <v>1532.108672973802</v>
      </c>
      <c r="AK7323" s="1">
        <v>322.20632977562298</v>
      </c>
      <c r="AL7323" s="1">
        <v>59518.08203125</v>
      </c>
      <c r="AM7323" s="1">
        <v>47413.6875</v>
      </c>
      <c r="AN7323" s="1">
        <v>12104.392578125</v>
      </c>
      <c r="AO7323" t="s">
        <v>20133</v>
      </c>
    </row>
    <row r="7324" spans="1:41" x14ac:dyDescent="0.25">
      <c r="A7324" s="1">
        <v>2025</v>
      </c>
      <c r="B7324" t="s">
        <v>5813</v>
      </c>
      <c r="C7324" t="s">
        <v>7152</v>
      </c>
      <c r="D7324" t="s">
        <v>7252</v>
      </c>
      <c r="E7324" t="s">
        <v>8097</v>
      </c>
      <c r="F7324" t="s">
        <v>10185</v>
      </c>
      <c r="G7324" t="s">
        <v>12312</v>
      </c>
      <c r="H7324" t="s">
        <v>12769</v>
      </c>
      <c r="I7324" s="1">
        <v>319.68367362296323</v>
      </c>
      <c r="J7324" s="1">
        <v>25.754576674709689</v>
      </c>
      <c r="K7324" s="1">
        <v>66</v>
      </c>
      <c r="L7324" s="1">
        <v>535.02940569174189</v>
      </c>
      <c r="M7324" s="1">
        <v>315.32547739391998</v>
      </c>
      <c r="N7324" s="1">
        <v>1169.6029110765589</v>
      </c>
      <c r="O7324" s="1">
        <v>2379.0925500311141</v>
      </c>
      <c r="P7324" s="1">
        <v>386.18726913900002</v>
      </c>
      <c r="Q7324" s="1">
        <v>240.5637201716944</v>
      </c>
      <c r="R7324" s="1">
        <v>836.44587901541115</v>
      </c>
      <c r="S7324" s="1">
        <v>554.30252058653878</v>
      </c>
      <c r="T7324" s="1">
        <v>802.76095308560411</v>
      </c>
      <c r="U7324" s="1">
        <v>379.06627032426252</v>
      </c>
      <c r="V7324" s="1">
        <v>2558</v>
      </c>
      <c r="W7324" s="1">
        <v>518.03471286144008</v>
      </c>
      <c r="X7324" s="1">
        <v>2670.1743000000001</v>
      </c>
      <c r="Y7324" s="1">
        <v>3113.6045553901331</v>
      </c>
      <c r="Z7324" s="1">
        <v>256.07936976950248</v>
      </c>
      <c r="AA7324" s="1">
        <v>11828</v>
      </c>
      <c r="AB7324" s="1">
        <v>669</v>
      </c>
      <c r="AC7324" s="1">
        <v>213.74562717630721</v>
      </c>
      <c r="AD7324" s="1">
        <v>1504.5220254109699</v>
      </c>
      <c r="AE7324" s="1">
        <v>1261.3019095756799</v>
      </c>
      <c r="AF7324" s="1">
        <v>1910.5727487121239</v>
      </c>
      <c r="AG7324" s="1">
        <v>24011</v>
      </c>
      <c r="AH7324" s="1">
        <v>1034.5167965800181</v>
      </c>
      <c r="AI7324" s="1">
        <v>498.8899517339521</v>
      </c>
      <c r="AJ7324" s="1">
        <v>1982.447672655833</v>
      </c>
      <c r="AK7324" s="1">
        <v>364</v>
      </c>
      <c r="AL7324" s="1">
        <v>62403.70703125</v>
      </c>
      <c r="AM7324" s="1">
        <v>51027.08984375</v>
      </c>
      <c r="AN7324" s="1">
        <v>11376.619140625</v>
      </c>
      <c r="AO7324" t="s">
        <v>20134</v>
      </c>
    </row>
    <row r="7325" spans="1:41" x14ac:dyDescent="0.25">
      <c r="A7325" s="1">
        <v>2025</v>
      </c>
      <c r="B7325" t="s">
        <v>5814</v>
      </c>
      <c r="C7325" t="s">
        <v>7152</v>
      </c>
      <c r="D7325" t="s">
        <v>7252</v>
      </c>
      <c r="E7325" t="s">
        <v>8097</v>
      </c>
      <c r="F7325" t="s">
        <v>10185</v>
      </c>
      <c r="G7325" t="s">
        <v>12312</v>
      </c>
      <c r="H7325" t="s">
        <v>12769</v>
      </c>
      <c r="I7325" s="1">
        <v>621.79368631657235</v>
      </c>
      <c r="J7325" s="1">
        <v>324.875</v>
      </c>
      <c r="K7325" s="1">
        <v>554.67257796388333</v>
      </c>
      <c r="L7325" s="1">
        <v>475.54401253304621</v>
      </c>
      <c r="M7325" s="1">
        <v>1348.9776151549679</v>
      </c>
      <c r="N7325" s="1">
        <v>922.85526186042284</v>
      </c>
      <c r="O7325" s="1">
        <v>2448.4103381897562</v>
      </c>
      <c r="P7325" s="1">
        <v>1594.4474</v>
      </c>
      <c r="Q7325" s="1">
        <v>123.0727016556677</v>
      </c>
      <c r="R7325" s="1">
        <v>948.175731462508</v>
      </c>
      <c r="S7325" s="1">
        <v>154.80729722834491</v>
      </c>
      <c r="T7325" s="1">
        <v>249.5162773804069</v>
      </c>
      <c r="U7325" s="1">
        <v>405.15212386078099</v>
      </c>
      <c r="V7325" s="1">
        <v>2518</v>
      </c>
      <c r="W7325" s="1">
        <v>986.69602908775721</v>
      </c>
      <c r="X7325" s="1">
        <v>2114.118753892868</v>
      </c>
      <c r="Y7325" s="1">
        <v>2817.1122000000009</v>
      </c>
      <c r="Z7325" s="1">
        <v>579.59606629051621</v>
      </c>
      <c r="AA7325" s="1">
        <v>13288.943322819759</v>
      </c>
      <c r="AB7325" s="1"/>
      <c r="AC7325" s="1">
        <v>362.82492999999999</v>
      </c>
      <c r="AD7325" s="1">
        <v>1378.39274580611</v>
      </c>
      <c r="AE7325" s="1">
        <v>1385.068262283969</v>
      </c>
      <c r="AF7325" s="1">
        <v>2424.074739120008</v>
      </c>
      <c r="AG7325" s="1">
        <v>16354.925407276611</v>
      </c>
      <c r="AH7325" s="1">
        <v>3032.02945634765</v>
      </c>
      <c r="AI7325" s="1">
        <v>328.65045637113548</v>
      </c>
      <c r="AJ7325" s="1">
        <v>1461.4830987152</v>
      </c>
      <c r="AK7325" s="1">
        <v>387.64468320747091</v>
      </c>
      <c r="AL7325" s="1">
        <v>59591.8671875</v>
      </c>
      <c r="AM7325" s="1">
        <v>46607.94140625</v>
      </c>
      <c r="AN7325" s="1">
        <v>12983.9150390625</v>
      </c>
      <c r="AO7325" t="s">
        <v>20135</v>
      </c>
    </row>
    <row r="7326" spans="1:41" x14ac:dyDescent="0.25">
      <c r="A7326" s="1">
        <v>2025</v>
      </c>
      <c r="B7326" t="s">
        <v>5815</v>
      </c>
      <c r="C7326" t="s">
        <v>7152</v>
      </c>
      <c r="D7326" t="s">
        <v>7252</v>
      </c>
      <c r="E7326" t="s">
        <v>8097</v>
      </c>
      <c r="F7326" t="s">
        <v>10185</v>
      </c>
      <c r="G7326" t="s">
        <v>12312</v>
      </c>
      <c r="H7326" t="s">
        <v>12769</v>
      </c>
      <c r="I7326" s="1">
        <v>306.59673075782882</v>
      </c>
      <c r="J7326" s="1">
        <v>540.4325441956255</v>
      </c>
      <c r="K7326" s="1">
        <v>470.05729019376849</v>
      </c>
      <c r="L7326" s="1">
        <v>543.63150000000007</v>
      </c>
      <c r="M7326" s="1">
        <v>654.71348599999988</v>
      </c>
      <c r="N7326" s="1">
        <v>994.75391343442084</v>
      </c>
      <c r="O7326" s="1">
        <v>2418.6451914208628</v>
      </c>
      <c r="P7326" s="1">
        <v>515.13094494468908</v>
      </c>
      <c r="Q7326" s="1">
        <v>121.20353706002371</v>
      </c>
      <c r="R7326" s="1">
        <v>748.29725983211176</v>
      </c>
      <c r="S7326" s="1">
        <v>0</v>
      </c>
      <c r="T7326" s="1">
        <v>702.99562860135927</v>
      </c>
      <c r="U7326" s="1">
        <v>379.06627032426252</v>
      </c>
      <c r="V7326" s="1">
        <v>2965</v>
      </c>
      <c r="W7326" s="1">
        <v>748.31504224752473</v>
      </c>
      <c r="X7326" s="1">
        <v>2231.8962522425509</v>
      </c>
      <c r="Y7326" s="1">
        <v>2992.6301187645608</v>
      </c>
      <c r="Z7326" s="1">
        <v>399</v>
      </c>
      <c r="AA7326" s="1">
        <v>10436</v>
      </c>
      <c r="AB7326" s="1">
        <v>179.04</v>
      </c>
      <c r="AC7326" s="1">
        <v>218.25033999999999</v>
      </c>
      <c r="AD7326" s="1">
        <v>1399.8133423041029</v>
      </c>
      <c r="AE7326" s="1">
        <v>1249.195663568592</v>
      </c>
      <c r="AF7326" s="1">
        <v>1570.8687051794341</v>
      </c>
      <c r="AG7326" s="1">
        <v>19499</v>
      </c>
      <c r="AH7326" s="1">
        <v>1827</v>
      </c>
      <c r="AI7326" s="1">
        <v>454.87952438911492</v>
      </c>
      <c r="AJ7326" s="1">
        <v>965</v>
      </c>
      <c r="AK7326" s="1">
        <v>336.56490062123902</v>
      </c>
      <c r="AL7326" s="1">
        <v>55867.9765625</v>
      </c>
      <c r="AM7326" s="1">
        <v>44444.0546875</v>
      </c>
      <c r="AN7326" s="1">
        <v>11423.9208984375</v>
      </c>
      <c r="AO7326" t="s">
        <v>20136</v>
      </c>
    </row>
    <row r="7327" spans="1:41" x14ac:dyDescent="0.25">
      <c r="A7327" s="1">
        <v>2025</v>
      </c>
      <c r="B7327" t="s">
        <v>5816</v>
      </c>
      <c r="C7327" t="s">
        <v>7152</v>
      </c>
      <c r="D7327" t="s">
        <v>7252</v>
      </c>
      <c r="E7327" t="s">
        <v>8097</v>
      </c>
      <c r="F7327" t="s">
        <v>10185</v>
      </c>
      <c r="G7327" t="s">
        <v>12312</v>
      </c>
      <c r="H7327" t="s">
        <v>12769</v>
      </c>
      <c r="I7327" s="1">
        <v>331.22424095999997</v>
      </c>
      <c r="J7327" s="1">
        <v>0</v>
      </c>
      <c r="K7327" s="1">
        <v>80.757823667683169</v>
      </c>
      <c r="L7327" s="1">
        <v>514.25356179521521</v>
      </c>
      <c r="M7327" s="1">
        <v>1321.9401728</v>
      </c>
      <c r="N7327" s="1">
        <v>1123.7792696517581</v>
      </c>
      <c r="O7327" s="1">
        <v>1679.298224162158</v>
      </c>
      <c r="P7327" s="1">
        <v>333.73107287048617</v>
      </c>
      <c r="Q7327" s="1">
        <v>205.77690923202621</v>
      </c>
      <c r="R7327" s="1">
        <v>1001.387346321901</v>
      </c>
      <c r="S7327" s="1">
        <v>0</v>
      </c>
      <c r="T7327" s="1">
        <v>774.27481151454492</v>
      </c>
      <c r="U7327" s="1">
        <v>134.6978579904</v>
      </c>
      <c r="V7327" s="1">
        <v>1972</v>
      </c>
      <c r="W7327" s="1">
        <v>280</v>
      </c>
      <c r="X7327" s="1">
        <v>2962.6096758658741</v>
      </c>
      <c r="Y7327" s="1">
        <v>1488.1383064829679</v>
      </c>
      <c r="Z7327" s="1">
        <v>234.58501065305401</v>
      </c>
      <c r="AA7327" s="1">
        <v>8161</v>
      </c>
      <c r="AB7327" s="1">
        <v>482.76474336000012</v>
      </c>
      <c r="AC7327" s="1">
        <v>209.36399</v>
      </c>
      <c r="AD7327" s="1">
        <v>869.52696458368837</v>
      </c>
      <c r="AE7327" s="1">
        <v>1389.2664983147999</v>
      </c>
      <c r="AF7327" s="1">
        <v>2580.3963298059612</v>
      </c>
      <c r="AG7327" s="1">
        <v>16135</v>
      </c>
      <c r="AH7327" s="1">
        <v>381.73952213768752</v>
      </c>
      <c r="AI7327" s="1">
        <v>672.19037136000009</v>
      </c>
      <c r="AJ7327" s="1">
        <v>1058.1994326447809</v>
      </c>
      <c r="AK7327" s="1">
        <v>267</v>
      </c>
      <c r="AL7327" s="1">
        <v>46644.90234375</v>
      </c>
      <c r="AM7327" s="1">
        <v>36872.80078125</v>
      </c>
      <c r="AN7327" s="1">
        <v>9772.1025390625</v>
      </c>
      <c r="AO7327" t="s">
        <v>20137</v>
      </c>
    </row>
    <row r="7328" spans="1:41" x14ac:dyDescent="0.25">
      <c r="A7328" s="1">
        <v>2025</v>
      </c>
      <c r="B7328" t="s">
        <v>5817</v>
      </c>
      <c r="C7328" t="s">
        <v>7152</v>
      </c>
      <c r="D7328" t="s">
        <v>7252</v>
      </c>
      <c r="E7328" t="s">
        <v>8097</v>
      </c>
      <c r="F7328" t="s">
        <v>10185</v>
      </c>
      <c r="G7328" t="s">
        <v>12312</v>
      </c>
      <c r="H7328" t="s">
        <v>12769</v>
      </c>
      <c r="I7328" s="1">
        <v>290</v>
      </c>
      <c r="J7328" s="1">
        <v>0</v>
      </c>
      <c r="K7328" s="1">
        <v>80.151534821312751</v>
      </c>
      <c r="L7328" s="1">
        <v>499.58192437280991</v>
      </c>
      <c r="M7328" s="1">
        <v>1164.974545267245</v>
      </c>
      <c r="N7328" s="1">
        <v>1376.221967623535</v>
      </c>
      <c r="O7328" s="1">
        <v>723.74385599999994</v>
      </c>
      <c r="P7328" s="1">
        <v>374.35285824999988</v>
      </c>
      <c r="Q7328" s="1">
        <v>208</v>
      </c>
      <c r="R7328" s="1">
        <v>579.48813317771112</v>
      </c>
      <c r="S7328" s="1">
        <v>102.0678890096553</v>
      </c>
      <c r="T7328" s="1">
        <v>747.41910441165646</v>
      </c>
      <c r="U7328" s="1">
        <v>378.85125599999998</v>
      </c>
      <c r="V7328" s="1">
        <v>2377</v>
      </c>
      <c r="W7328" s="1">
        <v>467.17177436999992</v>
      </c>
      <c r="X7328" s="1">
        <v>2700.2729119538999</v>
      </c>
      <c r="Y7328" s="1">
        <v>838.76075360611242</v>
      </c>
      <c r="Z7328" s="1">
        <v>282.20897692418998</v>
      </c>
      <c r="AA7328" s="1">
        <v>12757</v>
      </c>
      <c r="AB7328" s="1">
        <v>404.32200047749978</v>
      </c>
      <c r="AC7328" s="1">
        <v>253.48951</v>
      </c>
      <c r="AD7328" s="1">
        <v>898.19682459996943</v>
      </c>
      <c r="AE7328" s="1">
        <v>1081.370952</v>
      </c>
      <c r="AF7328" s="1">
        <v>2799.2574128608549</v>
      </c>
      <c r="AG7328" s="1">
        <v>13946.08460962788</v>
      </c>
      <c r="AH7328" s="1">
        <v>2547</v>
      </c>
      <c r="AI7328" s="1">
        <v>550.76695200000006</v>
      </c>
      <c r="AJ7328" s="1">
        <v>1001.655100656985</v>
      </c>
      <c r="AK7328" s="1">
        <v>262</v>
      </c>
      <c r="AL7328" s="1">
        <v>49691.4140625</v>
      </c>
      <c r="AM7328" s="1">
        <v>39043.32421875</v>
      </c>
      <c r="AN7328" s="1">
        <v>10648.0869140625</v>
      </c>
      <c r="AO7328" t="s">
        <v>20138</v>
      </c>
    </row>
    <row r="7329" spans="1:41" x14ac:dyDescent="0.25">
      <c r="A7329" s="1">
        <v>2025</v>
      </c>
      <c r="B7329" t="s">
        <v>5818</v>
      </c>
      <c r="C7329" t="s">
        <v>7152</v>
      </c>
      <c r="D7329" t="s">
        <v>7252</v>
      </c>
      <c r="E7329" t="s">
        <v>8097</v>
      </c>
      <c r="F7329" t="s">
        <v>10185</v>
      </c>
      <c r="G7329" t="s">
        <v>12312</v>
      </c>
      <c r="H7329" t="s">
        <v>12769</v>
      </c>
      <c r="I7329" s="1">
        <v>788.31369348480007</v>
      </c>
      <c r="J7329" s="1">
        <v>0</v>
      </c>
      <c r="K7329" s="1">
        <v>74.84966</v>
      </c>
      <c r="L7329" s="1">
        <v>524.5386330311195</v>
      </c>
      <c r="M7329" s="1">
        <v>772.85656224000002</v>
      </c>
      <c r="N7329" s="1">
        <v>1148.794072338</v>
      </c>
      <c r="O7329" s="1">
        <v>1994.594950721892</v>
      </c>
      <c r="P7329" s="1">
        <v>318.45108021766242</v>
      </c>
      <c r="Q7329" s="1">
        <v>232.41743842060629</v>
      </c>
      <c r="R7329" s="1">
        <v>817.38216314156546</v>
      </c>
      <c r="S7329" s="1">
        <v>3241.3438608225119</v>
      </c>
      <c r="T7329" s="1">
        <v>786.11427675659286</v>
      </c>
      <c r="U7329" s="1">
        <v>92.345318379647992</v>
      </c>
      <c r="V7329" s="1">
        <v>1990</v>
      </c>
      <c r="W7329" s="1">
        <v>540.99959356800002</v>
      </c>
      <c r="X7329" s="1">
        <v>2938</v>
      </c>
      <c r="Y7329" s="1">
        <v>2363.6950217347739</v>
      </c>
      <c r="Z7329" s="1">
        <v>257.66862056703752</v>
      </c>
      <c r="AA7329" s="1">
        <v>7533</v>
      </c>
      <c r="AB7329" s="1">
        <v>669</v>
      </c>
      <c r="AC7329" s="1">
        <v>209.55453644735999</v>
      </c>
      <c r="AD7329" s="1">
        <v>1493.4855770841029</v>
      </c>
      <c r="AE7329" s="1">
        <v>1221.1133683392</v>
      </c>
      <c r="AF7329" s="1">
        <v>2266.289252526874</v>
      </c>
      <c r="AG7329" s="1">
        <v>15929</v>
      </c>
      <c r="AH7329" s="1">
        <v>638.82130581188233</v>
      </c>
      <c r="AI7329" s="1">
        <v>556.45672481280019</v>
      </c>
      <c r="AJ7329" s="1">
        <v>921.20085895795205</v>
      </c>
      <c r="AK7329" s="1">
        <v>323</v>
      </c>
      <c r="AL7329" s="1">
        <v>50643.28515625</v>
      </c>
      <c r="AM7329" s="1">
        <v>36613.76171875</v>
      </c>
      <c r="AN7329" s="1">
        <v>14029.5224609375</v>
      </c>
      <c r="AO7329" t="s">
        <v>20139</v>
      </c>
    </row>
    <row r="7330" spans="1:41" x14ac:dyDescent="0.25">
      <c r="A7330" s="1">
        <v>2025</v>
      </c>
      <c r="B7330" t="s">
        <v>5819</v>
      </c>
      <c r="C7330" t="s">
        <v>7152</v>
      </c>
      <c r="D7330" t="s">
        <v>7252</v>
      </c>
      <c r="E7330" t="s">
        <v>8098</v>
      </c>
      <c r="F7330" t="s">
        <v>10186</v>
      </c>
      <c r="G7330" t="s">
        <v>12313</v>
      </c>
      <c r="H7330" t="s">
        <v>12769</v>
      </c>
      <c r="I7330" s="1">
        <v>9127.1278565330904</v>
      </c>
      <c r="J7330" s="1">
        <v>3915.6888658046773</v>
      </c>
      <c r="K7330" s="1">
        <v>1806.4310914945549</v>
      </c>
      <c r="L7330" s="1">
        <v>2093.2829208610638</v>
      </c>
      <c r="M7330" s="1">
        <v>6440.4547744432703</v>
      </c>
      <c r="N7330" s="1">
        <v>5765.2954250234598</v>
      </c>
      <c r="O7330" s="1">
        <v>4004.5430440121563</v>
      </c>
      <c r="P7330" s="1">
        <v>4332.5356465928689</v>
      </c>
      <c r="Q7330" s="1">
        <v>2547.594108023342</v>
      </c>
      <c r="R7330" s="1">
        <v>3821.8519681866055</v>
      </c>
      <c r="S7330" s="1">
        <v>4786.050621874826</v>
      </c>
      <c r="T7330" s="1">
        <v>4149.4392797454575</v>
      </c>
      <c r="U7330" s="1">
        <v>1255.751360975599</v>
      </c>
      <c r="V7330" s="1">
        <v>3507.3681490901076</v>
      </c>
      <c r="W7330" s="1">
        <v>2380.4677973276571</v>
      </c>
      <c r="X7330" s="1">
        <v>6365.0214635884922</v>
      </c>
      <c r="Y7330" s="1">
        <v>17350.115977861991</v>
      </c>
      <c r="Z7330" s="1">
        <v>1779.891059469762</v>
      </c>
      <c r="AA7330" s="1">
        <v>35785.637914688981</v>
      </c>
      <c r="AB7330" s="1">
        <v>661.72636934888089</v>
      </c>
      <c r="AC7330" s="1">
        <v>6390.3367558511382</v>
      </c>
      <c r="AD7330" s="1">
        <v>4277.4931598338126</v>
      </c>
      <c r="AE7330" s="1">
        <v>5073.2354983414198</v>
      </c>
      <c r="AF7330" s="1">
        <v>22024.56852226577</v>
      </c>
      <c r="AG7330" s="1">
        <v>42026.176199885107</v>
      </c>
      <c r="AH7330" s="1">
        <v>12097.799415868401</v>
      </c>
      <c r="AI7330" s="1">
        <v>2400.1230360211885</v>
      </c>
      <c r="AJ7330" s="1">
        <v>12192.102014458</v>
      </c>
      <c r="AK7330" s="1">
        <v>1688.3185709981078</v>
      </c>
      <c r="AL7330" s="1">
        <v>230046.421875</v>
      </c>
      <c r="AM7330" s="1">
        <v>178988.5625</v>
      </c>
      <c r="AN7330" s="1">
        <v>51057.87109375</v>
      </c>
      <c r="AO7330" t="s">
        <v>20140</v>
      </c>
    </row>
    <row r="7331" spans="1:41" x14ac:dyDescent="0.25">
      <c r="A7331" s="1">
        <v>2025</v>
      </c>
      <c r="B7331" t="s">
        <v>5820</v>
      </c>
      <c r="C7331" t="s">
        <v>7152</v>
      </c>
      <c r="D7331" t="s">
        <v>7252</v>
      </c>
      <c r="E7331" t="s">
        <v>8098</v>
      </c>
      <c r="F7331" t="s">
        <v>10186</v>
      </c>
      <c r="G7331" t="s">
        <v>12313</v>
      </c>
      <c r="H7331" t="s">
        <v>12769</v>
      </c>
      <c r="I7331" s="1">
        <v>7235.0785004965292</v>
      </c>
      <c r="J7331" s="1">
        <v>11742.989152689002</v>
      </c>
      <c r="K7331" s="1">
        <v>1806.7488379441518</v>
      </c>
      <c r="L7331" s="1">
        <v>1751.5485209211813</v>
      </c>
      <c r="M7331" s="1">
        <v>6673.122402791334</v>
      </c>
      <c r="N7331" s="1">
        <v>5111.7616652387005</v>
      </c>
      <c r="O7331" s="1">
        <v>3897.7376137932974</v>
      </c>
      <c r="P7331" s="1">
        <v>4909.6435813699782</v>
      </c>
      <c r="Q7331" s="1">
        <v>2450.1726838334735</v>
      </c>
      <c r="R7331" s="1">
        <v>3715.4059534691723</v>
      </c>
      <c r="S7331" s="1">
        <v>6900.0396278713206</v>
      </c>
      <c r="T7331" s="1">
        <v>4246.1782325361974</v>
      </c>
      <c r="U7331" s="1">
        <v>1220.7762418541568</v>
      </c>
      <c r="V7331" s="1">
        <v>2819.4623464040346</v>
      </c>
      <c r="W7331" s="1">
        <v>2264.2231871886033</v>
      </c>
      <c r="X7331" s="1">
        <v>11502.896831940558</v>
      </c>
      <c r="Y7331" s="1">
        <v>16032.507461498546</v>
      </c>
      <c r="Z7331" s="1">
        <v>1995.0286269530393</v>
      </c>
      <c r="AA7331" s="1">
        <v>31448.257534721208</v>
      </c>
      <c r="AB7331" s="1">
        <v>186.83184223159267</v>
      </c>
      <c r="AC7331" s="1">
        <v>5788.7454972738087</v>
      </c>
      <c r="AD7331" s="1">
        <v>4418.0879429140996</v>
      </c>
      <c r="AE7331" s="1">
        <v>4719.6271054639828</v>
      </c>
      <c r="AF7331" s="1">
        <v>21475.046411051815</v>
      </c>
      <c r="AG7331" s="1">
        <v>42285.565928711716</v>
      </c>
      <c r="AH7331" s="1">
        <v>7869.2298094477073</v>
      </c>
      <c r="AI7331" s="1">
        <v>2785.4929205437452</v>
      </c>
      <c r="AJ7331" s="1">
        <v>12656.795766632269</v>
      </c>
      <c r="AK7331" s="1">
        <v>1556.2243222245163</v>
      </c>
      <c r="AL7331" s="1">
        <v>231465.234375</v>
      </c>
      <c r="AM7331" s="1">
        <v>177358.40625</v>
      </c>
      <c r="AN7331" s="1">
        <v>54106.8125</v>
      </c>
      <c r="AO7331" t="s">
        <v>20141</v>
      </c>
    </row>
    <row r="7332" spans="1:41" x14ac:dyDescent="0.25">
      <c r="A7332" s="1">
        <v>2025</v>
      </c>
      <c r="B7332" t="s">
        <v>5821</v>
      </c>
      <c r="C7332" t="s">
        <v>7152</v>
      </c>
      <c r="D7332" t="s">
        <v>7252</v>
      </c>
      <c r="E7332" t="s">
        <v>8098</v>
      </c>
      <c r="F7332" t="s">
        <v>10186</v>
      </c>
      <c r="G7332" t="s">
        <v>12313</v>
      </c>
      <c r="H7332" t="s">
        <v>12769</v>
      </c>
      <c r="I7332" s="1">
        <v>8621.1804857166571</v>
      </c>
      <c r="J7332" s="1">
        <v>10892.076817004254</v>
      </c>
      <c r="K7332" s="1">
        <v>1880.938395978091</v>
      </c>
      <c r="L7332" s="1">
        <v>2272.8097146287173</v>
      </c>
      <c r="M7332" s="1">
        <v>6600.420919119977</v>
      </c>
      <c r="N7332" s="1">
        <v>5693.3883351449367</v>
      </c>
      <c r="O7332" s="1">
        <v>4140.1116210501486</v>
      </c>
      <c r="P7332" s="1">
        <v>5609.707613833607</v>
      </c>
      <c r="Q7332" s="1">
        <v>2204.9394841686044</v>
      </c>
      <c r="R7332" s="1">
        <v>3715.0108294169336</v>
      </c>
      <c r="S7332" s="1">
        <v>9834.3443256659757</v>
      </c>
      <c r="T7332" s="1">
        <v>4235.6908318080641</v>
      </c>
      <c r="U7332" s="1">
        <v>1322.362015783981</v>
      </c>
      <c r="V7332" s="1">
        <v>3011.4728718830506</v>
      </c>
      <c r="W7332" s="1">
        <v>1375.0498773503739</v>
      </c>
      <c r="X7332" s="1">
        <v>12495.287953833789</v>
      </c>
      <c r="Y7332" s="1">
        <v>19533.766401908993</v>
      </c>
      <c r="Z7332" s="1">
        <v>2308.2469504610785</v>
      </c>
      <c r="AA7332" s="1">
        <v>33484.685668429993</v>
      </c>
      <c r="AB7332" s="1">
        <v>1360.5865428027366</v>
      </c>
      <c r="AC7332" s="1">
        <v>6277.1681886607357</v>
      </c>
      <c r="AD7332" s="1">
        <v>3950.7961552576585</v>
      </c>
      <c r="AE7332" s="1">
        <v>5370.0294984727607</v>
      </c>
      <c r="AF7332" s="1">
        <v>20470.680551998445</v>
      </c>
      <c r="AG7332" s="1">
        <v>37465.201955004741</v>
      </c>
      <c r="AH7332" s="1">
        <v>8004.4225767924099</v>
      </c>
      <c r="AI7332" s="1">
        <v>2911.2626253744206</v>
      </c>
      <c r="AJ7332" s="1">
        <v>11797.948609572706</v>
      </c>
      <c r="AK7332" s="1">
        <v>1711.8389532453566</v>
      </c>
      <c r="AL7332" s="1">
        <v>238551.46875</v>
      </c>
      <c r="AM7332" s="1">
        <v>180050.6875</v>
      </c>
      <c r="AN7332" s="1">
        <v>58500.75</v>
      </c>
      <c r="AO7332" t="s">
        <v>20142</v>
      </c>
    </row>
    <row r="7333" spans="1:41" x14ac:dyDescent="0.25">
      <c r="A7333" s="1">
        <v>2025</v>
      </c>
      <c r="B7333" t="s">
        <v>5822</v>
      </c>
      <c r="C7333" t="s">
        <v>7152</v>
      </c>
      <c r="D7333" t="s">
        <v>7252</v>
      </c>
      <c r="E7333" t="s">
        <v>8098</v>
      </c>
      <c r="F7333" t="s">
        <v>10186</v>
      </c>
      <c r="G7333" t="s">
        <v>12313</v>
      </c>
      <c r="H7333" t="s">
        <v>12769</v>
      </c>
      <c r="I7333" s="1">
        <v>9353.2011621571219</v>
      </c>
      <c r="J7333" s="1">
        <v>15027.154038095714</v>
      </c>
      <c r="K7333" s="1">
        <v>1721.2431147054153</v>
      </c>
      <c r="L7333" s="1">
        <v>2225.5797093977608</v>
      </c>
      <c r="M7333" s="1">
        <v>8250.1160387736309</v>
      </c>
      <c r="N7333" s="1">
        <v>5752.4346307104388</v>
      </c>
      <c r="O7333" s="1">
        <v>3821.9608988473651</v>
      </c>
      <c r="P7333" s="1">
        <v>4756.6708152673955</v>
      </c>
      <c r="Q7333" s="1">
        <v>2260.4487153088708</v>
      </c>
      <c r="R7333" s="1">
        <v>3637.8111977247036</v>
      </c>
      <c r="S7333" s="1">
        <v>8209.2718189775751</v>
      </c>
      <c r="T7333" s="1">
        <v>4147.6712766049177</v>
      </c>
      <c r="U7333" s="1">
        <v>1049.0573448388536</v>
      </c>
      <c r="V7333" s="1">
        <v>2408.6842218527581</v>
      </c>
      <c r="W7333" s="1">
        <v>2177.9903066446041</v>
      </c>
      <c r="X7333" s="1">
        <v>13869.408098110591</v>
      </c>
      <c r="Y7333" s="1">
        <v>18282.125685561969</v>
      </c>
      <c r="Z7333" s="1">
        <v>2346.2099584740663</v>
      </c>
      <c r="AA7333" s="1">
        <v>35103.461780046498</v>
      </c>
      <c r="AB7333" s="1">
        <v>1678.2894263140386</v>
      </c>
      <c r="AC7333" s="1">
        <v>2107.7015628716536</v>
      </c>
      <c r="AD7333" s="1">
        <v>3811.0838195008268</v>
      </c>
      <c r="AE7333" s="1">
        <v>5450.6470337432429</v>
      </c>
      <c r="AF7333" s="1">
        <v>16924.568964291469</v>
      </c>
      <c r="AG7333" s="1">
        <v>37159.088129817523</v>
      </c>
      <c r="AH7333" s="1">
        <v>12143.572196186691</v>
      </c>
      <c r="AI7333" s="1">
        <v>3346.7359100255608</v>
      </c>
      <c r="AJ7333" s="1">
        <v>11626.732297441275</v>
      </c>
      <c r="AK7333" s="1">
        <v>1697.5103419861102</v>
      </c>
      <c r="AL7333" s="1">
        <v>240346.4375</v>
      </c>
      <c r="AM7333" s="1">
        <v>175471.59375</v>
      </c>
      <c r="AN7333" s="1">
        <v>64874.84765625</v>
      </c>
      <c r="AO7333" t="s">
        <v>20143</v>
      </c>
    </row>
    <row r="7334" spans="1:41" x14ac:dyDescent="0.25">
      <c r="A7334" s="1">
        <v>2025</v>
      </c>
      <c r="B7334" t="s">
        <v>5823</v>
      </c>
      <c r="C7334" t="s">
        <v>7152</v>
      </c>
      <c r="D7334" t="s">
        <v>7252</v>
      </c>
      <c r="E7334" t="s">
        <v>8098</v>
      </c>
      <c r="F7334" t="s">
        <v>10186</v>
      </c>
      <c r="G7334" t="s">
        <v>12313</v>
      </c>
      <c r="H7334" t="s">
        <v>12769</v>
      </c>
      <c r="I7334" s="1">
        <v>9293.5763299999944</v>
      </c>
      <c r="J7334" s="1">
        <v>15125.642146016109</v>
      </c>
      <c r="K7334" s="1">
        <v>1663.9369999999999</v>
      </c>
      <c r="L7334" s="1">
        <v>2700</v>
      </c>
      <c r="M7334" s="1">
        <v>9042.638077525422</v>
      </c>
      <c r="N7334" s="1">
        <v>6000.7817680624976</v>
      </c>
      <c r="O7334" s="1">
        <v>3812.0869489999959</v>
      </c>
      <c r="P7334" s="1">
        <v>4323</v>
      </c>
      <c r="Q7334" s="1">
        <v>2187</v>
      </c>
      <c r="R7334" s="1">
        <v>3596.000039999999</v>
      </c>
      <c r="S7334" s="1">
        <v>7354.2</v>
      </c>
      <c r="T7334" s="1">
        <v>4500</v>
      </c>
      <c r="U7334" s="1">
        <v>1185</v>
      </c>
      <c r="V7334" s="1">
        <v>2255</v>
      </c>
      <c r="W7334" s="1">
        <v>3079</v>
      </c>
      <c r="X7334" s="1">
        <v>13194</v>
      </c>
      <c r="Y7334" s="1">
        <v>19607</v>
      </c>
      <c r="Z7334" s="1">
        <v>2044.3129359221371</v>
      </c>
      <c r="AA7334" s="1">
        <v>32227</v>
      </c>
      <c r="AB7334" s="1">
        <v>1554.65</v>
      </c>
      <c r="AC7334" s="1">
        <v>2748.024563480144</v>
      </c>
      <c r="AD7334" s="1">
        <v>3260.6079660070218</v>
      </c>
      <c r="AE7334" s="1">
        <v>6419</v>
      </c>
      <c r="AF7334" s="1">
        <v>20996.5</v>
      </c>
      <c r="AG7334" s="1">
        <v>39858.407898494137</v>
      </c>
      <c r="AH7334" s="1">
        <v>12673.959772</v>
      </c>
      <c r="AI7334" s="1">
        <v>5848.0950499999981</v>
      </c>
      <c r="AJ7334" s="1">
        <v>12398.381028247421</v>
      </c>
      <c r="AK7334" s="1">
        <v>1889</v>
      </c>
      <c r="AL7334" s="1">
        <v>250836.796875</v>
      </c>
      <c r="AM7334" s="1">
        <v>182964.625</v>
      </c>
      <c r="AN7334" s="1">
        <v>67872.171875</v>
      </c>
      <c r="AO7334" t="s">
        <v>20144</v>
      </c>
    </row>
    <row r="7335" spans="1:41" x14ac:dyDescent="0.25">
      <c r="A7335" s="1">
        <v>2025</v>
      </c>
      <c r="B7335" t="s">
        <v>5824</v>
      </c>
      <c r="C7335" t="s">
        <v>7152</v>
      </c>
      <c r="D7335" t="s">
        <v>7252</v>
      </c>
      <c r="E7335" t="s">
        <v>8098</v>
      </c>
      <c r="F7335" t="s">
        <v>10186</v>
      </c>
      <c r="G7335" t="s">
        <v>12313</v>
      </c>
      <c r="H7335" t="s">
        <v>12769</v>
      </c>
      <c r="I7335" s="1">
        <v>6020.7793640517757</v>
      </c>
      <c r="J7335" s="1">
        <v>3344.2943430260325</v>
      </c>
      <c r="K7335" s="1">
        <v>1620.0660060384423</v>
      </c>
      <c r="L7335" s="1">
        <v>1975.2559358187661</v>
      </c>
      <c r="M7335" s="1">
        <v>5396.7273771741193</v>
      </c>
      <c r="N7335" s="1">
        <v>4463.6176850846887</v>
      </c>
      <c r="O7335" s="1">
        <v>3523.6839710114064</v>
      </c>
      <c r="P7335" s="1">
        <v>412.90226985111377</v>
      </c>
      <c r="Q7335" s="1">
        <v>3653.6757405019807</v>
      </c>
      <c r="R7335" s="1">
        <v>3432.7767192498955</v>
      </c>
      <c r="S7335" s="1">
        <v>9968.2960147755311</v>
      </c>
      <c r="T7335" s="1">
        <v>3900.9122129176631</v>
      </c>
      <c r="U7335" s="1">
        <v>1159.1282004098198</v>
      </c>
      <c r="V7335" s="1">
        <v>2890.0186765987141</v>
      </c>
      <c r="W7335" s="1">
        <v>1042.10083402229</v>
      </c>
      <c r="X7335" s="1">
        <v>6134.3739276919387</v>
      </c>
      <c r="Y7335" s="1">
        <v>15396.343231212742</v>
      </c>
      <c r="Z7335" s="1">
        <v>1990.5791240394897</v>
      </c>
      <c r="AA7335" s="1">
        <v>31315.837011708561</v>
      </c>
      <c r="AB7335" s="1"/>
      <c r="AC7335" s="1">
        <v>4220.7870143769114</v>
      </c>
      <c r="AD7335" s="1">
        <v>3975.745083717582</v>
      </c>
      <c r="AE7335" s="1">
        <v>4200.9486573558124</v>
      </c>
      <c r="AF7335" s="1">
        <v>23870.239104016455</v>
      </c>
      <c r="AG7335" s="1">
        <v>29904.0864994273</v>
      </c>
      <c r="AH7335" s="1">
        <v>9092.5214788160865</v>
      </c>
      <c r="AI7335" s="1">
        <v>1847.9178425764244</v>
      </c>
      <c r="AJ7335" s="1">
        <v>13505.943300283681</v>
      </c>
      <c r="AK7335" s="1">
        <v>1819.6694339625649</v>
      </c>
      <c r="AL7335" s="1">
        <v>200079.21875</v>
      </c>
      <c r="AM7335" s="1">
        <v>151757.21875</v>
      </c>
      <c r="AN7335" s="1">
        <v>48322.01171875</v>
      </c>
      <c r="AO7335" t="s">
        <v>20145</v>
      </c>
    </row>
    <row r="7336" spans="1:41" x14ac:dyDescent="0.25">
      <c r="A7336" s="1">
        <v>2025</v>
      </c>
      <c r="B7336" t="s">
        <v>5825</v>
      </c>
      <c r="C7336" t="s">
        <v>7152</v>
      </c>
      <c r="D7336" t="s">
        <v>7252</v>
      </c>
      <c r="E7336" t="s">
        <v>8098</v>
      </c>
      <c r="F7336" t="s">
        <v>10186</v>
      </c>
      <c r="G7336" t="s">
        <v>12313</v>
      </c>
      <c r="H7336" t="s">
        <v>12769</v>
      </c>
      <c r="I7336" s="1">
        <v>7794.4936329741531</v>
      </c>
      <c r="J7336" s="1">
        <v>2908.0333962600453</v>
      </c>
      <c r="K7336" s="1">
        <v>1816.4757728654126</v>
      </c>
      <c r="L7336" s="1">
        <v>2950.7120422073008</v>
      </c>
      <c r="M7336" s="1">
        <v>6635.4402950483063</v>
      </c>
      <c r="N7336" s="1">
        <v>4633.3241426429304</v>
      </c>
      <c r="O7336" s="1">
        <v>3878.8871099931039</v>
      </c>
      <c r="P7336" s="1">
        <v>307.4306626852449</v>
      </c>
      <c r="Q7336" s="1">
        <v>2731.9246773021337</v>
      </c>
      <c r="R7336" s="1">
        <v>3884.5029581168128</v>
      </c>
      <c r="S7336" s="1">
        <v>4865.0547270933221</v>
      </c>
      <c r="T7336" s="1">
        <v>4217.4603545268255</v>
      </c>
      <c r="U7336" s="1">
        <v>1276.3366862383814</v>
      </c>
      <c r="V7336" s="1">
        <v>3385.0668635017942</v>
      </c>
      <c r="W7336" s="1">
        <v>1037.7172188112056</v>
      </c>
      <c r="X7336" s="1">
        <v>6342.5119727907295</v>
      </c>
      <c r="Y7336" s="1">
        <v>17600.127974233263</v>
      </c>
      <c r="Z7336" s="1">
        <v>1544.1665060526072</v>
      </c>
      <c r="AA7336" s="1">
        <v>33901.21797376006</v>
      </c>
      <c r="AB7336" s="1">
        <v>672.57394074822525</v>
      </c>
      <c r="AC7336" s="1">
        <v>6185.8023751679202</v>
      </c>
      <c r="AD7336" s="1">
        <v>3394.5406112876472</v>
      </c>
      <c r="AE7336" s="1">
        <v>4392.8179166360987</v>
      </c>
      <c r="AF7336" s="1">
        <v>24526.903661502438</v>
      </c>
      <c r="AG7336" s="1">
        <v>31685.036939500555</v>
      </c>
      <c r="AH7336" s="1">
        <v>16016.727134006904</v>
      </c>
      <c r="AI7336" s="1">
        <v>2181.9808044736155</v>
      </c>
      <c r="AJ7336" s="1">
        <v>12589.614101128012</v>
      </c>
      <c r="AK7336" s="1">
        <v>1879.0386680673316</v>
      </c>
      <c r="AL7336" s="1">
        <v>215235.90625</v>
      </c>
      <c r="AM7336" s="1">
        <v>162297.515625</v>
      </c>
      <c r="AN7336" s="1">
        <v>52938.40625</v>
      </c>
      <c r="AO7336" t="s">
        <v>20146</v>
      </c>
    </row>
    <row r="7337" spans="1:41" x14ac:dyDescent="0.25">
      <c r="A7337" s="1">
        <v>2025</v>
      </c>
      <c r="B7337" t="s">
        <v>5826</v>
      </c>
      <c r="C7337" t="s">
        <v>7152</v>
      </c>
      <c r="D7337" t="s">
        <v>7252</v>
      </c>
      <c r="E7337" t="s">
        <v>8098</v>
      </c>
      <c r="F7337" t="s">
        <v>10186</v>
      </c>
      <c r="G7337" t="s">
        <v>12314</v>
      </c>
      <c r="H7337" t="s">
        <v>12769</v>
      </c>
      <c r="I7337" s="1">
        <v>9398</v>
      </c>
      <c r="J7337" s="1">
        <v>12233.877459419209</v>
      </c>
      <c r="K7337" s="1">
        <v>1669</v>
      </c>
      <c r="L7337" s="1">
        <v>2481.6881562762642</v>
      </c>
      <c r="M7337" s="1">
        <v>7053.9454149891981</v>
      </c>
      <c r="N7337" s="1">
        <v>6084.5903910000006</v>
      </c>
      <c r="O7337" s="1">
        <v>4424.5846961444886</v>
      </c>
      <c r="P7337" s="1">
        <v>5965.8282953603657</v>
      </c>
      <c r="Q7337" s="1">
        <v>2356.4440745929728</v>
      </c>
      <c r="R7337" s="1">
        <v>3970.2746124704322</v>
      </c>
      <c r="S7337" s="1">
        <v>10510.07638990176</v>
      </c>
      <c r="T7337" s="1">
        <v>4604.3836210029012</v>
      </c>
      <c r="U7337" s="1">
        <v>1331.9731328</v>
      </c>
      <c r="V7337" s="1">
        <v>3218</v>
      </c>
      <c r="W7337" s="1">
        <v>1469.5315490592</v>
      </c>
      <c r="X7337" s="1">
        <v>13754</v>
      </c>
      <c r="Y7337" s="1">
        <v>21910</v>
      </c>
      <c r="Z7337" s="1">
        <v>2471.6869074312708</v>
      </c>
      <c r="AA7337" s="1">
        <v>37507</v>
      </c>
      <c r="AB7337" s="1">
        <v>1602.5200180491599</v>
      </c>
      <c r="AC7337" s="1">
        <v>6708.4815205123396</v>
      </c>
      <c r="AD7337" s="1">
        <v>4697.6517819773453</v>
      </c>
      <c r="AE7337" s="1">
        <v>5739.0120150335997</v>
      </c>
      <c r="AF7337" s="1">
        <v>22314.795721474231</v>
      </c>
      <c r="AG7337" s="1">
        <v>41848</v>
      </c>
      <c r="AH7337" s="1">
        <v>9068.3169983571661</v>
      </c>
      <c r="AI7337" s="1">
        <v>3111.2997034176001</v>
      </c>
      <c r="AJ7337" s="1">
        <v>12860.774827994879</v>
      </c>
      <c r="AK7337" s="1">
        <v>1952</v>
      </c>
      <c r="AL7337" s="1">
        <v>262317.75</v>
      </c>
      <c r="AM7337" s="1">
        <v>198400.4375</v>
      </c>
      <c r="AN7337" s="1">
        <v>63917.3125</v>
      </c>
      <c r="AO7337" t="s">
        <v>20147</v>
      </c>
    </row>
    <row r="7338" spans="1:41" x14ac:dyDescent="0.25">
      <c r="A7338" s="1">
        <v>2025</v>
      </c>
      <c r="B7338" t="s">
        <v>5827</v>
      </c>
      <c r="C7338" t="s">
        <v>7152</v>
      </c>
      <c r="D7338" t="s">
        <v>7252</v>
      </c>
      <c r="E7338" t="s">
        <v>8098</v>
      </c>
      <c r="F7338" t="s">
        <v>10186</v>
      </c>
      <c r="G7338" t="s">
        <v>12314</v>
      </c>
      <c r="H7338" t="s">
        <v>12769</v>
      </c>
      <c r="I7338" s="1">
        <v>8510.2362122299492</v>
      </c>
      <c r="J7338" s="1">
        <v>3115.4001191449861</v>
      </c>
      <c r="K7338" s="1">
        <v>2278.0366829387899</v>
      </c>
      <c r="L7338" s="1">
        <v>3161.7449479098068</v>
      </c>
      <c r="M7338" s="1">
        <v>7004.9285157192553</v>
      </c>
      <c r="N7338" s="1">
        <v>5053.0819282000002</v>
      </c>
      <c r="O7338" s="1">
        <v>4096.1872856397949</v>
      </c>
      <c r="P7338" s="1">
        <v>355</v>
      </c>
      <c r="Q7338" s="1">
        <v>2862.7341821743389</v>
      </c>
      <c r="R7338" s="1">
        <v>4013.0660109541909</v>
      </c>
      <c r="S7338" s="1">
        <v>4976.9641355616004</v>
      </c>
      <c r="T7338" s="1">
        <v>4101.3197725663531</v>
      </c>
      <c r="U7338" s="1">
        <v>1251.3576767245761</v>
      </c>
      <c r="V7338" s="1">
        <v>75</v>
      </c>
      <c r="W7338" s="1">
        <v>1104.1232308438421</v>
      </c>
      <c r="X7338" s="1">
        <v>6829.6025318622087</v>
      </c>
      <c r="Y7338" s="1">
        <v>18894</v>
      </c>
      <c r="Z7338" s="1">
        <v>1634.9480851397479</v>
      </c>
      <c r="AA7338" s="1">
        <v>36437.785913026317</v>
      </c>
      <c r="AB7338" s="1">
        <v>606</v>
      </c>
      <c r="AC7338" s="1">
        <v>6596.4386799999993</v>
      </c>
      <c r="AD7338" s="1">
        <v>3594.10572020578</v>
      </c>
      <c r="AE7338" s="1">
        <v>4637.4278300069673</v>
      </c>
      <c r="AF7338" s="1">
        <v>26281.05102442178</v>
      </c>
      <c r="AG7338" s="1">
        <v>34589.397901409808</v>
      </c>
      <c r="AH7338" s="1">
        <v>17246.77551352396</v>
      </c>
      <c r="AI7338" s="1">
        <v>2303.4823430504539</v>
      </c>
      <c r="AJ7338" s="1">
        <v>13556.467959239741</v>
      </c>
      <c r="AK7338" s="1">
        <v>1921.484125045592</v>
      </c>
      <c r="AL7338" s="1">
        <v>227088.140625</v>
      </c>
      <c r="AM7338" s="1">
        <v>171025.140625</v>
      </c>
      <c r="AN7338" s="1">
        <v>56063.01171875</v>
      </c>
      <c r="AO7338" t="s">
        <v>20148</v>
      </c>
    </row>
    <row r="7339" spans="1:41" x14ac:dyDescent="0.25">
      <c r="A7339" s="1">
        <v>2025</v>
      </c>
      <c r="B7339" t="s">
        <v>5828</v>
      </c>
      <c r="C7339" t="s">
        <v>7152</v>
      </c>
      <c r="D7339" t="s">
        <v>7252</v>
      </c>
      <c r="E7339" t="s">
        <v>8098</v>
      </c>
      <c r="F7339" t="s">
        <v>10186</v>
      </c>
      <c r="G7339" t="s">
        <v>12314</v>
      </c>
      <c r="H7339" t="s">
        <v>12769</v>
      </c>
      <c r="I7339" s="1">
        <v>7828.9987115061203</v>
      </c>
      <c r="J7339" s="1">
        <v>13038.472211171391</v>
      </c>
      <c r="K7339" s="1">
        <v>1891.9583815746289</v>
      </c>
      <c r="L7339" s="1">
        <v>1898.491439551342</v>
      </c>
      <c r="M7339" s="1">
        <v>7079.3256972481304</v>
      </c>
      <c r="N7339" s="1">
        <v>5465.5752458327834</v>
      </c>
      <c r="O7339" s="1">
        <v>4134.9989382654412</v>
      </c>
      <c r="P7339" s="1">
        <v>5239.2146233498424</v>
      </c>
      <c r="Q7339" s="1">
        <v>2627.4755689259318</v>
      </c>
      <c r="R7339" s="1">
        <v>3914.5563728712</v>
      </c>
      <c r="S7339" s="1">
        <v>7205.9327676250032</v>
      </c>
      <c r="T7339" s="1">
        <v>4587.2054462034521</v>
      </c>
      <c r="U7339" s="1">
        <v>1214.6450306725001</v>
      </c>
      <c r="V7339" s="1">
        <v>3072</v>
      </c>
      <c r="W7339" s="1">
        <v>2402.0499589014612</v>
      </c>
      <c r="X7339" s="1">
        <v>12548.088</v>
      </c>
      <c r="Y7339" s="1">
        <v>18093</v>
      </c>
      <c r="Z7339" s="1">
        <v>2133.115703017254</v>
      </c>
      <c r="AA7339" s="1">
        <v>35496</v>
      </c>
      <c r="AB7339" s="1">
        <v>210</v>
      </c>
      <c r="AC7339" s="1">
        <v>6141.1153999719781</v>
      </c>
      <c r="AD7339" s="1">
        <v>4737.7959145356272</v>
      </c>
      <c r="AE7339" s="1">
        <v>5006.9181160477447</v>
      </c>
      <c r="AF7339" s="1">
        <v>23276.65564977191</v>
      </c>
      <c r="AG7339" s="1">
        <v>49299</v>
      </c>
      <c r="AH7339" s="1">
        <v>8662.3797107813534</v>
      </c>
      <c r="AI7339" s="1">
        <v>2955.0501881487362</v>
      </c>
      <c r="AJ7339" s="1">
        <v>13969.694799690011</v>
      </c>
      <c r="AK7339" s="1">
        <v>1554</v>
      </c>
      <c r="AL7339" s="1">
        <v>255683.703125</v>
      </c>
      <c r="AM7339" s="1">
        <v>197714.921875</v>
      </c>
      <c r="AN7339" s="1">
        <v>57968.7890625</v>
      </c>
      <c r="AO7339" t="s">
        <v>20149</v>
      </c>
    </row>
    <row r="7340" spans="1:41" x14ac:dyDescent="0.25">
      <c r="A7340" s="1">
        <v>2025</v>
      </c>
      <c r="B7340" t="s">
        <v>5829</v>
      </c>
      <c r="C7340" t="s">
        <v>7152</v>
      </c>
      <c r="D7340" t="s">
        <v>7252</v>
      </c>
      <c r="E7340" t="s">
        <v>8098</v>
      </c>
      <c r="F7340" t="s">
        <v>10186</v>
      </c>
      <c r="G7340" t="s">
        <v>12314</v>
      </c>
      <c r="H7340" t="s">
        <v>12769</v>
      </c>
      <c r="I7340" s="1">
        <v>9293.5763299999944</v>
      </c>
      <c r="J7340" s="1">
        <v>16651.852789875931</v>
      </c>
      <c r="K7340" s="1">
        <v>1760.2164815258129</v>
      </c>
      <c r="L7340" s="1">
        <v>2900.7982705517989</v>
      </c>
      <c r="M7340" s="1">
        <v>9596.1198689745979</v>
      </c>
      <c r="N7340" s="1">
        <v>6268.4166349180859</v>
      </c>
      <c r="O7340" s="1">
        <v>4045.4171669743878</v>
      </c>
      <c r="P7340" s="1">
        <v>4520.4676151249987</v>
      </c>
      <c r="Q7340" s="1">
        <v>2334</v>
      </c>
      <c r="R7340" s="1">
        <v>3863.20519536955</v>
      </c>
      <c r="S7340" s="1">
        <v>7697.5550958599979</v>
      </c>
      <c r="T7340" s="1">
        <v>4804.8370997892198</v>
      </c>
      <c r="U7340" s="1">
        <v>1257.5314800000001</v>
      </c>
      <c r="V7340" s="1">
        <v>2324</v>
      </c>
      <c r="W7340" s="1">
        <v>3306.716996057999</v>
      </c>
      <c r="X7340" s="1">
        <v>13870.172603447991</v>
      </c>
      <c r="Y7340" s="1">
        <v>20494</v>
      </c>
      <c r="Z7340" s="1">
        <v>2135.569070132276</v>
      </c>
      <c r="AA7340" s="1">
        <v>34160</v>
      </c>
      <c r="AB7340" s="1">
        <v>1625.6638856937491</v>
      </c>
      <c r="AC7340" s="1">
        <v>2873.5498600000001</v>
      </c>
      <c r="AD7340" s="1">
        <v>3260.6079660070218</v>
      </c>
      <c r="AE7340" s="1">
        <v>6811.8941519999998</v>
      </c>
      <c r="AF7340" s="1">
        <v>22558.004032459568</v>
      </c>
      <c r="AG7340" s="1">
        <v>42544.878188299568</v>
      </c>
      <c r="AH7340" s="1">
        <v>13718.701651759069</v>
      </c>
      <c r="AI7340" s="1">
        <v>6206.0452518203974</v>
      </c>
      <c r="AJ7340" s="1">
        <v>13394.45610189632</v>
      </c>
      <c r="AK7340" s="1">
        <v>2163</v>
      </c>
      <c r="AL7340" s="1">
        <v>266441.25</v>
      </c>
      <c r="AM7340" s="1">
        <v>194386.1875</v>
      </c>
      <c r="AN7340" s="1">
        <v>72055.0546875</v>
      </c>
      <c r="AO7340" t="s">
        <v>20150</v>
      </c>
    </row>
    <row r="7341" spans="1:41" x14ac:dyDescent="0.25">
      <c r="A7341" s="1">
        <v>2025</v>
      </c>
      <c r="B7341" t="s">
        <v>5830</v>
      </c>
      <c r="C7341" t="s">
        <v>7152</v>
      </c>
      <c r="D7341" t="s">
        <v>7252</v>
      </c>
      <c r="E7341" t="s">
        <v>8098</v>
      </c>
      <c r="F7341" t="s">
        <v>10186</v>
      </c>
      <c r="G7341" t="s">
        <v>12314</v>
      </c>
      <c r="H7341" t="s">
        <v>12769</v>
      </c>
      <c r="I7341" s="1">
        <v>6799</v>
      </c>
      <c r="J7341" s="1">
        <v>3639.9029126969931</v>
      </c>
      <c r="K7341" s="1">
        <v>1810.3396525442411</v>
      </c>
      <c r="L7341" s="1">
        <v>2114.8271810437682</v>
      </c>
      <c r="M7341" s="1">
        <v>5931.5532795155486</v>
      </c>
      <c r="N7341" s="1">
        <v>4786.1951556687081</v>
      </c>
      <c r="O7341" s="1">
        <v>3818.8207543220419</v>
      </c>
      <c r="P7341" s="1">
        <v>370.46666666666698</v>
      </c>
      <c r="Q7341" s="1">
        <v>3943.0714749462281</v>
      </c>
      <c r="R7341" s="1">
        <v>3935.0622735455599</v>
      </c>
      <c r="S7341" s="1">
        <v>10836</v>
      </c>
      <c r="T7341" s="1">
        <v>4061.8928875880201</v>
      </c>
      <c r="U7341" s="1">
        <v>1267.7541967945481</v>
      </c>
      <c r="V7341" s="1">
        <v>3226</v>
      </c>
      <c r="W7341" s="1">
        <v>1125.101572229875</v>
      </c>
      <c r="X7341" s="1">
        <v>6577.69389029171</v>
      </c>
      <c r="Y7341" s="1">
        <v>17099</v>
      </c>
      <c r="Z7341" s="1">
        <v>2149.0579553038519</v>
      </c>
      <c r="AA7341" s="1">
        <v>34347.467062567812</v>
      </c>
      <c r="AB7341" s="1"/>
      <c r="AC7341" s="1">
        <v>4688.0789287737362</v>
      </c>
      <c r="AD7341" s="1">
        <v>4312.1686446492531</v>
      </c>
      <c r="AE7341" s="1">
        <v>4520</v>
      </c>
      <c r="AF7341" s="1">
        <v>26107.203493027711</v>
      </c>
      <c r="AG7341" s="1">
        <v>34848.125223573777</v>
      </c>
      <c r="AH7341" s="1">
        <v>9944.6137710549683</v>
      </c>
      <c r="AI7341" s="1">
        <v>1981.4634787757909</v>
      </c>
      <c r="AJ7341" s="1">
        <v>14825.01924190452</v>
      </c>
      <c r="AK7341" s="1">
        <v>1983.6765670007201</v>
      </c>
      <c r="AL7341" s="1">
        <v>221049.5625</v>
      </c>
      <c r="AM7341" s="1">
        <v>168666.234375</v>
      </c>
      <c r="AN7341" s="1">
        <v>52383.32421875</v>
      </c>
      <c r="AO7341" t="s">
        <v>20151</v>
      </c>
    </row>
    <row r="7342" spans="1:41" x14ac:dyDescent="0.25">
      <c r="A7342" s="1">
        <v>2025</v>
      </c>
      <c r="B7342" t="s">
        <v>5831</v>
      </c>
      <c r="C7342" t="s">
        <v>7152</v>
      </c>
      <c r="D7342" t="s">
        <v>7252</v>
      </c>
      <c r="E7342" t="s">
        <v>8098</v>
      </c>
      <c r="F7342" t="s">
        <v>10186</v>
      </c>
      <c r="G7342" t="s">
        <v>12314</v>
      </c>
      <c r="H7342" t="s">
        <v>12769</v>
      </c>
      <c r="I7342" s="1">
        <v>10208</v>
      </c>
      <c r="J7342" s="1">
        <v>16709.484478183738</v>
      </c>
      <c r="K7342" s="1">
        <v>1835.76260276421</v>
      </c>
      <c r="L7342" s="1">
        <v>2433.0276041924162</v>
      </c>
      <c r="M7342" s="1">
        <v>8827.5517385702369</v>
      </c>
      <c r="N7342" s="1">
        <v>6148.6167347000001</v>
      </c>
      <c r="O7342" s="1">
        <v>4089.464611019303</v>
      </c>
      <c r="P7342" s="1">
        <v>4863.2268779999986</v>
      </c>
      <c r="Q7342" s="1">
        <v>2433.9709988965619</v>
      </c>
      <c r="R7342" s="1">
        <v>3956.646686870014</v>
      </c>
      <c r="S7342" s="1">
        <v>8766.2575892298391</v>
      </c>
      <c r="T7342" s="1">
        <v>4535.0381817280486</v>
      </c>
      <c r="U7342" s="1">
        <v>1122.48214992</v>
      </c>
      <c r="V7342" s="1">
        <v>2577</v>
      </c>
      <c r="W7342" s="1">
        <v>1989</v>
      </c>
      <c r="X7342" s="1">
        <v>14854.69407528</v>
      </c>
      <c r="Y7342" s="1">
        <v>20252</v>
      </c>
      <c r="Z7342" s="1">
        <v>2551.8432250425881</v>
      </c>
      <c r="AA7342" s="1">
        <v>38924</v>
      </c>
      <c r="AB7342" s="1">
        <v>1795.75495344</v>
      </c>
      <c r="AC7342" s="1">
        <v>2255.22217</v>
      </c>
      <c r="AD7342" s="1">
        <v>4103.639878315691</v>
      </c>
      <c r="AE7342" s="1">
        <v>5832.1444780800002</v>
      </c>
      <c r="AF7342" s="1">
        <v>18924.178759899249</v>
      </c>
      <c r="AG7342" s="1">
        <v>40971</v>
      </c>
      <c r="AH7342" s="1">
        <v>13500.11713532843</v>
      </c>
      <c r="AI7342" s="1">
        <v>3580.9780447007129</v>
      </c>
      <c r="AJ7342" s="1">
        <v>12689.311523896289</v>
      </c>
      <c r="AK7342" s="1">
        <v>1801</v>
      </c>
      <c r="AL7342" s="1">
        <v>262531.375</v>
      </c>
      <c r="AM7342" s="1">
        <v>192852.140625</v>
      </c>
      <c r="AN7342" s="1">
        <v>69679.2578125</v>
      </c>
      <c r="AO7342" t="s">
        <v>20152</v>
      </c>
    </row>
    <row r="7343" spans="1:41" x14ac:dyDescent="0.25">
      <c r="A7343" s="1">
        <v>2025</v>
      </c>
      <c r="B7343" t="s">
        <v>5832</v>
      </c>
      <c r="C7343" t="s">
        <v>7152</v>
      </c>
      <c r="D7343" t="s">
        <v>7252</v>
      </c>
      <c r="E7343" t="s">
        <v>8098</v>
      </c>
      <c r="F7343" t="s">
        <v>10186</v>
      </c>
      <c r="G7343" t="s">
        <v>12314</v>
      </c>
      <c r="H7343" t="s">
        <v>12769</v>
      </c>
      <c r="I7343" s="1">
        <v>9765.7792854003765</v>
      </c>
      <c r="J7343" s="1">
        <v>3585.934553299584</v>
      </c>
      <c r="K7343" s="1">
        <v>1900.265477355312</v>
      </c>
      <c r="L7343" s="1">
        <v>2241.1646999999998</v>
      </c>
      <c r="M7343" s="1">
        <v>6775.040880559819</v>
      </c>
      <c r="N7343" s="1">
        <v>6100.5694197066259</v>
      </c>
      <c r="O7343" s="1">
        <v>4204.3259256920819</v>
      </c>
      <c r="P7343" s="1">
        <v>4810.3926564911026</v>
      </c>
      <c r="Q7343" s="1">
        <v>2685.2007611275922</v>
      </c>
      <c r="R7343" s="1">
        <v>3961.5656574078889</v>
      </c>
      <c r="S7343" s="1">
        <v>5035</v>
      </c>
      <c r="T7343" s="1">
        <v>4452.3056478086091</v>
      </c>
      <c r="U7343" s="1">
        <v>1232.8647061325869</v>
      </c>
      <c r="V7343" s="1">
        <v>3807</v>
      </c>
      <c r="W7343" s="1">
        <v>2521.3706214831591</v>
      </c>
      <c r="X7343" s="1">
        <v>6045.532668838161</v>
      </c>
      <c r="Y7343" s="1">
        <v>18458</v>
      </c>
      <c r="Z7343" s="1">
        <v>1876</v>
      </c>
      <c r="AA7343" s="1">
        <v>38285</v>
      </c>
      <c r="AB7343" s="1">
        <v>606</v>
      </c>
      <c r="AC7343" s="1">
        <v>6722.3211400000009</v>
      </c>
      <c r="AD7343" s="1">
        <v>4508.5391948153238</v>
      </c>
      <c r="AE7343" s="1">
        <v>5336.7936118985544</v>
      </c>
      <c r="AF7343" s="1">
        <v>23632.135382939501</v>
      </c>
      <c r="AG7343" s="1">
        <v>45126</v>
      </c>
      <c r="AH7343" s="1">
        <v>12480</v>
      </c>
      <c r="AI7343" s="1">
        <v>2524.8110974931169</v>
      </c>
      <c r="AJ7343" s="1">
        <v>13082</v>
      </c>
      <c r="AK7343" s="1">
        <v>1680.5549212514579</v>
      </c>
      <c r="AL7343" s="1">
        <v>243442.5</v>
      </c>
      <c r="AM7343" s="1">
        <v>190708.71875</v>
      </c>
      <c r="AN7343" s="1">
        <v>52733.75</v>
      </c>
      <c r="AO7343" t="s">
        <v>20153</v>
      </c>
    </row>
    <row r="7344" spans="1:41" x14ac:dyDescent="0.25">
      <c r="A7344" s="1">
        <v>2025</v>
      </c>
      <c r="B7344" t="s">
        <v>5833</v>
      </c>
      <c r="C7344" t="s">
        <v>7152</v>
      </c>
      <c r="D7344" t="s">
        <v>7252</v>
      </c>
      <c r="E7344" t="s">
        <v>8099</v>
      </c>
      <c r="F7344" t="s">
        <v>10187</v>
      </c>
      <c r="G7344" t="s">
        <v>12315</v>
      </c>
      <c r="H7344" t="s">
        <v>12769</v>
      </c>
      <c r="I7344" s="1">
        <v>0</v>
      </c>
      <c r="J7344" s="1"/>
      <c r="K7344" s="1"/>
      <c r="L7344" s="1"/>
      <c r="M7344" s="1"/>
      <c r="N7344" s="1">
        <v>0</v>
      </c>
      <c r="O7344" s="1"/>
      <c r="P7344" s="1"/>
      <c r="Q7344" s="1">
        <v>0</v>
      </c>
      <c r="R7344" s="1"/>
      <c r="S7344" s="1">
        <v>0</v>
      </c>
      <c r="T7344" s="1"/>
      <c r="U7344" s="1"/>
      <c r="V7344" s="1">
        <v>0</v>
      </c>
      <c r="W7344" s="1"/>
      <c r="X7344" s="1"/>
      <c r="Y7344" s="1"/>
      <c r="Z7344" s="1"/>
      <c r="AA7344" s="1"/>
      <c r="AB7344" s="1"/>
      <c r="AC7344" s="1">
        <v>1920.2854653021495</v>
      </c>
      <c r="AD7344" s="1"/>
      <c r="AE7344" s="1"/>
      <c r="AF7344" s="1">
        <v>0</v>
      </c>
      <c r="AG7344" s="1">
        <v>0</v>
      </c>
      <c r="AH7344" s="1">
        <v>0</v>
      </c>
      <c r="AI7344" s="1"/>
      <c r="AJ7344" s="1"/>
      <c r="AK7344" s="1"/>
      <c r="AL7344" s="1">
        <v>1920.2855224609375</v>
      </c>
      <c r="AM7344" s="1">
        <v>1920.2855224609375</v>
      </c>
      <c r="AN7344" s="1">
        <v>0</v>
      </c>
      <c r="AO7344" t="s">
        <v>20154</v>
      </c>
    </row>
    <row r="7345" spans="1:41" x14ac:dyDescent="0.25">
      <c r="A7345" s="1">
        <v>2025</v>
      </c>
      <c r="B7345" t="s">
        <v>5834</v>
      </c>
      <c r="C7345" t="s">
        <v>7152</v>
      </c>
      <c r="D7345" t="s">
        <v>7252</v>
      </c>
      <c r="E7345" t="s">
        <v>8099</v>
      </c>
      <c r="F7345" t="s">
        <v>10187</v>
      </c>
      <c r="G7345" t="s">
        <v>12315</v>
      </c>
      <c r="H7345" t="s">
        <v>12769</v>
      </c>
      <c r="I7345" s="1"/>
      <c r="J7345" s="1"/>
      <c r="K7345" s="1"/>
      <c r="L7345" s="1"/>
      <c r="M7345" s="1"/>
      <c r="N7345" s="1">
        <v>0</v>
      </c>
      <c r="O7345" s="1"/>
      <c r="P7345" s="1"/>
      <c r="Q7345" s="1">
        <v>0</v>
      </c>
      <c r="R7345" s="1"/>
      <c r="S7345" s="1"/>
      <c r="T7345" s="1"/>
      <c r="U7345" s="1"/>
      <c r="V7345" s="1">
        <v>0</v>
      </c>
      <c r="W7345" s="1"/>
      <c r="X7345" s="1">
        <v>0</v>
      </c>
      <c r="Y7345" s="1"/>
      <c r="Z7345" s="1"/>
      <c r="AA7345" s="1"/>
      <c r="AB7345" s="1"/>
      <c r="AC7345" s="1">
        <v>1889.7173829369349</v>
      </c>
      <c r="AD7345" s="1"/>
      <c r="AE7345" s="1"/>
      <c r="AF7345" s="1">
        <v>0</v>
      </c>
      <c r="AG7345" s="1"/>
      <c r="AH7345" s="1">
        <v>0</v>
      </c>
      <c r="AI7345" s="1"/>
      <c r="AJ7345" s="1"/>
      <c r="AK7345" s="1"/>
      <c r="AL7345" s="1">
        <v>1889.7174072265625</v>
      </c>
      <c r="AM7345" s="1">
        <v>1889.7174072265625</v>
      </c>
      <c r="AN7345" s="1">
        <v>0</v>
      </c>
      <c r="AO7345" t="s">
        <v>20155</v>
      </c>
    </row>
    <row r="7346" spans="1:41" x14ac:dyDescent="0.25">
      <c r="A7346" s="1">
        <v>2025</v>
      </c>
      <c r="B7346" t="s">
        <v>5835</v>
      </c>
      <c r="C7346" t="s">
        <v>7152</v>
      </c>
      <c r="D7346" t="s">
        <v>7252</v>
      </c>
      <c r="E7346" t="s">
        <v>8099</v>
      </c>
      <c r="F7346" t="s">
        <v>10187</v>
      </c>
      <c r="G7346" t="s">
        <v>12315</v>
      </c>
      <c r="H7346" t="s">
        <v>12769</v>
      </c>
      <c r="I7346" s="1"/>
      <c r="J7346" s="1"/>
      <c r="K7346" s="1"/>
      <c r="L7346" s="1"/>
      <c r="M7346" s="1"/>
      <c r="N7346" s="1">
        <v>0</v>
      </c>
      <c r="O7346" s="1"/>
      <c r="P7346" s="1"/>
      <c r="Q7346" s="1">
        <v>0</v>
      </c>
      <c r="R7346" s="1"/>
      <c r="S7346" s="1"/>
      <c r="T7346" s="1"/>
      <c r="U7346" s="1"/>
      <c r="V7346" s="1">
        <v>0</v>
      </c>
      <c r="W7346" s="1"/>
      <c r="X7346" s="1">
        <v>0</v>
      </c>
      <c r="Y7346" s="1">
        <v>0</v>
      </c>
      <c r="Z7346" s="1"/>
      <c r="AA7346" s="1"/>
      <c r="AB7346" s="1"/>
      <c r="AC7346" s="1">
        <v>1868.1426444206347</v>
      </c>
      <c r="AD7346" s="1"/>
      <c r="AE7346" s="1"/>
      <c r="AF7346" s="1">
        <v>0</v>
      </c>
      <c r="AG7346" s="1"/>
      <c r="AH7346" s="1">
        <v>0</v>
      </c>
      <c r="AI7346" s="1"/>
      <c r="AJ7346" s="1"/>
      <c r="AK7346" s="1"/>
      <c r="AL7346" s="1">
        <v>1868.1427001953125</v>
      </c>
      <c r="AM7346" s="1">
        <v>1868.1427001953125</v>
      </c>
      <c r="AN7346" s="1">
        <v>0</v>
      </c>
      <c r="AO7346" t="s">
        <v>20156</v>
      </c>
    </row>
    <row r="7347" spans="1:41" x14ac:dyDescent="0.25">
      <c r="A7347" s="1">
        <v>2025</v>
      </c>
      <c r="B7347" t="s">
        <v>5836</v>
      </c>
      <c r="C7347" t="s">
        <v>7152</v>
      </c>
      <c r="D7347" t="s">
        <v>7252</v>
      </c>
      <c r="E7347" t="s">
        <v>8099</v>
      </c>
      <c r="F7347" t="s">
        <v>10187</v>
      </c>
      <c r="G7347" t="s">
        <v>12315</v>
      </c>
      <c r="H7347" t="s">
        <v>12769</v>
      </c>
      <c r="I7347" s="1"/>
      <c r="J7347" s="1"/>
      <c r="K7347" s="1"/>
      <c r="L7347" s="1"/>
      <c r="M7347" s="1"/>
      <c r="N7347" s="1">
        <v>0</v>
      </c>
      <c r="O7347" s="1"/>
      <c r="P7347" s="1"/>
      <c r="Q7347" s="1">
        <v>0</v>
      </c>
      <c r="R7347" s="1"/>
      <c r="S7347" s="1"/>
      <c r="T7347" s="1">
        <v>0</v>
      </c>
      <c r="U7347" s="1"/>
      <c r="V7347" s="1">
        <v>0</v>
      </c>
      <c r="W7347" s="1"/>
      <c r="X7347" s="1"/>
      <c r="Y7347" s="1"/>
      <c r="Z7347" s="1"/>
      <c r="AA7347" s="1"/>
      <c r="AB7347" s="1"/>
      <c r="AC7347" s="1">
        <v>2064.9552589046748</v>
      </c>
      <c r="AD7347" s="1"/>
      <c r="AE7347" s="1"/>
      <c r="AF7347" s="1">
        <v>0</v>
      </c>
      <c r="AG7347" s="1"/>
      <c r="AH7347" s="1"/>
      <c r="AI7347" s="1"/>
      <c r="AJ7347" s="1"/>
      <c r="AK7347" s="1"/>
      <c r="AL7347" s="1">
        <v>2064.955322265625</v>
      </c>
      <c r="AM7347" s="1">
        <v>2064.955322265625</v>
      </c>
      <c r="AN7347" s="1">
        <v>0</v>
      </c>
      <c r="AO7347" t="s">
        <v>20157</v>
      </c>
    </row>
    <row r="7348" spans="1:41" x14ac:dyDescent="0.25">
      <c r="A7348" s="1">
        <v>2025</v>
      </c>
      <c r="B7348" t="s">
        <v>5837</v>
      </c>
      <c r="C7348" t="s">
        <v>7152</v>
      </c>
      <c r="D7348" t="s">
        <v>7252</v>
      </c>
      <c r="E7348" t="s">
        <v>8099</v>
      </c>
      <c r="F7348" t="s">
        <v>10187</v>
      </c>
      <c r="G7348" t="s">
        <v>12315</v>
      </c>
      <c r="H7348" t="s">
        <v>12769</v>
      </c>
      <c r="I7348" s="1"/>
      <c r="J7348" s="1"/>
      <c r="K7348" s="1"/>
      <c r="L7348" s="1"/>
      <c r="M7348" s="1"/>
      <c r="N7348" s="1">
        <v>0</v>
      </c>
      <c r="O7348" s="1"/>
      <c r="P7348" s="1"/>
      <c r="Q7348" s="1">
        <v>0</v>
      </c>
      <c r="R7348" s="1"/>
      <c r="S7348" s="1">
        <v>0</v>
      </c>
      <c r="T7348" s="1"/>
      <c r="U7348" s="1"/>
      <c r="V7348" s="1">
        <v>0</v>
      </c>
      <c r="W7348" s="1"/>
      <c r="X7348" s="1">
        <v>0</v>
      </c>
      <c r="Y7348" s="1"/>
      <c r="Z7348" s="1"/>
      <c r="AA7348" s="1"/>
      <c r="AB7348" s="1"/>
      <c r="AC7348" s="1">
        <v>640.37834769223412</v>
      </c>
      <c r="AD7348" s="1"/>
      <c r="AE7348" s="1"/>
      <c r="AF7348" s="1">
        <v>0</v>
      </c>
      <c r="AG7348" s="1"/>
      <c r="AH7348" s="1"/>
      <c r="AI7348" s="1"/>
      <c r="AJ7348" s="1"/>
      <c r="AK7348" s="1"/>
      <c r="AL7348" s="1">
        <v>640.37835693359375</v>
      </c>
      <c r="AM7348" s="1">
        <v>640.37835693359375</v>
      </c>
      <c r="AN7348" s="1">
        <v>0</v>
      </c>
      <c r="AO7348" t="s">
        <v>20158</v>
      </c>
    </row>
    <row r="7349" spans="1:41" x14ac:dyDescent="0.25">
      <c r="A7349" s="1">
        <v>2025</v>
      </c>
      <c r="B7349" t="s">
        <v>5838</v>
      </c>
      <c r="C7349" t="s">
        <v>7152</v>
      </c>
      <c r="D7349" t="s">
        <v>7252</v>
      </c>
      <c r="E7349" t="s">
        <v>8099</v>
      </c>
      <c r="F7349" t="s">
        <v>10187</v>
      </c>
      <c r="G7349" t="s">
        <v>12315</v>
      </c>
      <c r="H7349" t="s">
        <v>12769</v>
      </c>
      <c r="I7349" s="1">
        <v>0</v>
      </c>
      <c r="J7349" s="1"/>
      <c r="K7349" s="1"/>
      <c r="L7349" s="1">
        <v>0</v>
      </c>
      <c r="M7349" s="1">
        <v>0</v>
      </c>
      <c r="N7349" s="1">
        <v>0</v>
      </c>
      <c r="O7349" s="1"/>
      <c r="P7349" s="1"/>
      <c r="Q7349" s="1">
        <v>0</v>
      </c>
      <c r="R7349" s="1"/>
      <c r="S7349" s="1"/>
      <c r="T7349" s="1"/>
      <c r="U7349" s="1"/>
      <c r="V7349" s="1">
        <v>0</v>
      </c>
      <c r="W7349" s="1"/>
      <c r="X7349" s="1">
        <v>0</v>
      </c>
      <c r="Y7349" s="1"/>
      <c r="Z7349" s="1"/>
      <c r="AA7349" s="1"/>
      <c r="AB7349" s="1"/>
      <c r="AC7349" s="1">
        <v>1808.349332518156</v>
      </c>
      <c r="AD7349" s="1"/>
      <c r="AE7349" s="1"/>
      <c r="AF7349" s="1">
        <v>0</v>
      </c>
      <c r="AG7349" s="1"/>
      <c r="AH7349" s="1">
        <v>0</v>
      </c>
      <c r="AI7349" s="1"/>
      <c r="AJ7349" s="1">
        <v>0</v>
      </c>
      <c r="AK7349" s="1"/>
      <c r="AL7349" s="1">
        <v>1808.349365234375</v>
      </c>
      <c r="AM7349" s="1">
        <v>1808.349365234375</v>
      </c>
      <c r="AN7349" s="1">
        <v>0</v>
      </c>
      <c r="AO7349" t="s">
        <v>20159</v>
      </c>
    </row>
    <row r="7350" spans="1:41" x14ac:dyDescent="0.25">
      <c r="A7350" s="1">
        <v>2025</v>
      </c>
      <c r="B7350" t="s">
        <v>5839</v>
      </c>
      <c r="C7350" t="s">
        <v>7152</v>
      </c>
      <c r="D7350" t="s">
        <v>7252</v>
      </c>
      <c r="E7350" t="s">
        <v>8099</v>
      </c>
      <c r="F7350" t="s">
        <v>10187</v>
      </c>
      <c r="G7350" t="s">
        <v>12315</v>
      </c>
      <c r="H7350" t="s">
        <v>12769</v>
      </c>
      <c r="I7350" s="1"/>
      <c r="J7350" s="1"/>
      <c r="K7350" s="1"/>
      <c r="L7350" s="1"/>
      <c r="M7350" s="1"/>
      <c r="N7350" s="1">
        <v>0</v>
      </c>
      <c r="O7350" s="1"/>
      <c r="P7350" s="1"/>
      <c r="Q7350" s="1">
        <v>0</v>
      </c>
      <c r="R7350" s="1"/>
      <c r="S7350" s="1"/>
      <c r="T7350" s="1"/>
      <c r="U7350" s="1"/>
      <c r="V7350" s="1">
        <v>0</v>
      </c>
      <c r="W7350" s="1"/>
      <c r="X7350" s="1"/>
      <c r="Y7350" s="1">
        <v>0</v>
      </c>
      <c r="Z7350" s="1"/>
      <c r="AA7350" s="1"/>
      <c r="AB7350" s="1"/>
      <c r="AC7350" s="1">
        <v>1406.9599644130399</v>
      </c>
      <c r="AD7350" s="1"/>
      <c r="AE7350" s="1"/>
      <c r="AF7350" s="1"/>
      <c r="AG7350" s="1"/>
      <c r="AH7350" s="1">
        <v>1.1145463465479038E-3</v>
      </c>
      <c r="AI7350" s="1"/>
      <c r="AJ7350" s="1">
        <v>0</v>
      </c>
      <c r="AK7350" s="1"/>
      <c r="AL7350" s="1">
        <v>1406.9610595703125</v>
      </c>
      <c r="AM7350" s="1">
        <v>1406.9599609375</v>
      </c>
      <c r="AN7350" s="1">
        <v>1.1145463213324547E-3</v>
      </c>
      <c r="AO7350" t="s">
        <v>20160</v>
      </c>
    </row>
    <row r="7351" spans="1:41" x14ac:dyDescent="0.25">
      <c r="A7351" s="1">
        <v>2025</v>
      </c>
      <c r="B7351" t="s">
        <v>5840</v>
      </c>
      <c r="C7351" t="s">
        <v>7152</v>
      </c>
      <c r="D7351" t="s">
        <v>7252</v>
      </c>
      <c r="E7351" t="s">
        <v>8099</v>
      </c>
      <c r="F7351" t="s">
        <v>10188</v>
      </c>
      <c r="G7351" t="s">
        <v>12315</v>
      </c>
      <c r="H7351" t="s">
        <v>12769</v>
      </c>
      <c r="I7351" s="1">
        <v>0</v>
      </c>
      <c r="J7351" s="1"/>
      <c r="K7351" s="1"/>
      <c r="L7351" s="1"/>
      <c r="M7351" s="1"/>
      <c r="N7351" s="1">
        <v>0</v>
      </c>
      <c r="O7351" s="1"/>
      <c r="P7351" s="1"/>
      <c r="Q7351" s="1">
        <v>129.13691560390438</v>
      </c>
      <c r="R7351" s="1"/>
      <c r="S7351" s="1">
        <v>0</v>
      </c>
      <c r="T7351" s="1"/>
      <c r="U7351" s="1"/>
      <c r="V7351" s="1">
        <v>63.018814814705344</v>
      </c>
      <c r="W7351" s="1"/>
      <c r="X7351" s="1"/>
      <c r="Y7351" s="1"/>
      <c r="Z7351" s="1"/>
      <c r="AA7351" s="1"/>
      <c r="AB7351" s="1"/>
      <c r="AC7351" s="1">
        <v>0</v>
      </c>
      <c r="AD7351" s="1">
        <v>129.13691560390438</v>
      </c>
      <c r="AE7351" s="1"/>
      <c r="AF7351" s="1">
        <v>0</v>
      </c>
      <c r="AG7351" s="1">
        <v>0</v>
      </c>
      <c r="AH7351" s="1">
        <v>204.55287431658456</v>
      </c>
      <c r="AI7351" s="1"/>
      <c r="AJ7351" s="1"/>
      <c r="AK7351" s="1"/>
      <c r="AL7351" s="1">
        <v>525.84552001953125</v>
      </c>
      <c r="AM7351" s="1">
        <v>192.15573120117188</v>
      </c>
      <c r="AN7351" s="1">
        <v>333.68978881835938</v>
      </c>
      <c r="AO7351" t="s">
        <v>20161</v>
      </c>
    </row>
    <row r="7352" spans="1:41" x14ac:dyDescent="0.25">
      <c r="A7352" s="1">
        <v>2025</v>
      </c>
      <c r="B7352" t="s">
        <v>5841</v>
      </c>
      <c r="C7352" t="s">
        <v>7152</v>
      </c>
      <c r="D7352" t="s">
        <v>7252</v>
      </c>
      <c r="E7352" t="s">
        <v>8099</v>
      </c>
      <c r="F7352" t="s">
        <v>10188</v>
      </c>
      <c r="G7352" t="s">
        <v>12315</v>
      </c>
      <c r="H7352" t="s">
        <v>12769</v>
      </c>
      <c r="I7352" s="1"/>
      <c r="J7352" s="1"/>
      <c r="K7352" s="1"/>
      <c r="L7352" s="1"/>
      <c r="M7352" s="1"/>
      <c r="N7352" s="1">
        <v>0</v>
      </c>
      <c r="O7352" s="1"/>
      <c r="P7352" s="1"/>
      <c r="Q7352" s="1">
        <v>136.49471314952163</v>
      </c>
      <c r="R7352" s="1"/>
      <c r="S7352" s="1"/>
      <c r="T7352" s="1"/>
      <c r="U7352" s="1"/>
      <c r="V7352" s="1">
        <v>65.517462311770387</v>
      </c>
      <c r="W7352" s="1"/>
      <c r="X7352" s="1">
        <v>0</v>
      </c>
      <c r="Y7352" s="1">
        <v>0</v>
      </c>
      <c r="Z7352" s="1"/>
      <c r="AA7352" s="1"/>
      <c r="AB7352" s="1"/>
      <c r="AC7352" s="1">
        <v>701.75356005072354</v>
      </c>
      <c r="AD7352" s="1">
        <v>136.49471314952163</v>
      </c>
      <c r="AE7352" s="1"/>
      <c r="AF7352" s="1">
        <v>0</v>
      </c>
      <c r="AG7352" s="1"/>
      <c r="AH7352" s="1">
        <v>857.18679857899576</v>
      </c>
      <c r="AI7352" s="1"/>
      <c r="AJ7352" s="1"/>
      <c r="AK7352" s="1"/>
      <c r="AL7352" s="1">
        <v>1897.447265625</v>
      </c>
      <c r="AM7352" s="1">
        <v>903.7657470703125</v>
      </c>
      <c r="AN7352" s="1">
        <v>993.6815185546875</v>
      </c>
      <c r="AO7352" t="s">
        <v>20162</v>
      </c>
    </row>
    <row r="7353" spans="1:41" x14ac:dyDescent="0.25">
      <c r="A7353" s="1">
        <v>2025</v>
      </c>
      <c r="B7353" t="s">
        <v>5842</v>
      </c>
      <c r="C7353" t="s">
        <v>7152</v>
      </c>
      <c r="D7353" t="s">
        <v>7252</v>
      </c>
      <c r="E7353" t="s">
        <v>8099</v>
      </c>
      <c r="F7353" t="s">
        <v>10188</v>
      </c>
      <c r="G7353" t="s">
        <v>12315</v>
      </c>
      <c r="H7353" t="s">
        <v>12769</v>
      </c>
      <c r="I7353" s="1"/>
      <c r="J7353" s="1"/>
      <c r="K7353" s="1"/>
      <c r="L7353" s="1"/>
      <c r="M7353" s="1"/>
      <c r="N7353" s="1">
        <v>0</v>
      </c>
      <c r="O7353" s="1"/>
      <c r="P7353" s="1"/>
      <c r="Q7353" s="1">
        <v>126.45339257941822</v>
      </c>
      <c r="R7353" s="1"/>
      <c r="S7353" s="1"/>
      <c r="T7353" s="1">
        <v>0</v>
      </c>
      <c r="U7353" s="1"/>
      <c r="V7353" s="1">
        <v>47.546475609861254</v>
      </c>
      <c r="W7353" s="1"/>
      <c r="X7353" s="1"/>
      <c r="Y7353" s="1"/>
      <c r="Z7353" s="1"/>
      <c r="AA7353" s="1"/>
      <c r="AB7353" s="1"/>
      <c r="AC7353" s="1">
        <v>0</v>
      </c>
      <c r="AD7353" s="1">
        <v>126.45339257941822</v>
      </c>
      <c r="AE7353" s="1"/>
      <c r="AF7353" s="1">
        <v>0</v>
      </c>
      <c r="AG7353" s="1"/>
      <c r="AH7353" s="1">
        <v>237.73237804930625</v>
      </c>
      <c r="AI7353" s="1"/>
      <c r="AJ7353" s="1"/>
      <c r="AK7353" s="1"/>
      <c r="AL7353" s="1">
        <v>538.18560791015625</v>
      </c>
      <c r="AM7353" s="1">
        <v>173.99986267089844</v>
      </c>
      <c r="AN7353" s="1">
        <v>364.18576049804688</v>
      </c>
      <c r="AO7353" t="s">
        <v>20163</v>
      </c>
    </row>
    <row r="7354" spans="1:41" x14ac:dyDescent="0.25">
      <c r="A7354" s="1">
        <v>2025</v>
      </c>
      <c r="B7354" t="s">
        <v>5843</v>
      </c>
      <c r="C7354" t="s">
        <v>7152</v>
      </c>
      <c r="D7354" t="s">
        <v>7252</v>
      </c>
      <c r="E7354" t="s">
        <v>8099</v>
      </c>
      <c r="F7354" t="s">
        <v>10188</v>
      </c>
      <c r="G7354" t="s">
        <v>12315</v>
      </c>
      <c r="H7354" t="s">
        <v>12769</v>
      </c>
      <c r="I7354" s="1"/>
      <c r="J7354" s="1"/>
      <c r="K7354" s="1"/>
      <c r="L7354" s="1"/>
      <c r="M7354" s="1"/>
      <c r="N7354" s="1">
        <v>0</v>
      </c>
      <c r="O7354" s="1">
        <v>0</v>
      </c>
      <c r="P7354" s="1"/>
      <c r="Q7354" s="1">
        <v>139.31829331848797</v>
      </c>
      <c r="R7354" s="1"/>
      <c r="S7354" s="1"/>
      <c r="T7354" s="1"/>
      <c r="U7354" s="1"/>
      <c r="V7354" s="1">
        <v>0</v>
      </c>
      <c r="W7354" s="1"/>
      <c r="X7354" s="1"/>
      <c r="Y7354" s="1">
        <v>0</v>
      </c>
      <c r="Z7354" s="1"/>
      <c r="AA7354" s="1">
        <v>193.48524576071608</v>
      </c>
      <c r="AB7354" s="1"/>
      <c r="AC7354" s="1">
        <v>385.63303590557467</v>
      </c>
      <c r="AD7354" s="1">
        <v>139.31829331848797</v>
      </c>
      <c r="AE7354" s="1"/>
      <c r="AF7354" s="1"/>
      <c r="AG7354" s="1"/>
      <c r="AH7354" s="1">
        <v>860.74185251201504</v>
      </c>
      <c r="AI7354" s="1"/>
      <c r="AJ7354" s="1">
        <v>0</v>
      </c>
      <c r="AK7354" s="1"/>
      <c r="AL7354" s="1">
        <v>1718.4967041015625</v>
      </c>
      <c r="AM7354" s="1">
        <v>718.43658447265625</v>
      </c>
      <c r="AN7354" s="1">
        <v>1000.0601806640625</v>
      </c>
      <c r="AO7354" t="s">
        <v>20164</v>
      </c>
    </row>
    <row r="7355" spans="1:41" x14ac:dyDescent="0.25">
      <c r="A7355" s="1">
        <v>2025</v>
      </c>
      <c r="B7355" t="s">
        <v>5844</v>
      </c>
      <c r="C7355" t="s">
        <v>7152</v>
      </c>
      <c r="D7355" t="s">
        <v>7252</v>
      </c>
      <c r="E7355" t="s">
        <v>8099</v>
      </c>
      <c r="F7355" t="s">
        <v>10188</v>
      </c>
      <c r="G7355" t="s">
        <v>12315</v>
      </c>
      <c r="H7355" t="s">
        <v>12769</v>
      </c>
      <c r="I7355" s="1"/>
      <c r="J7355" s="1"/>
      <c r="K7355" s="1"/>
      <c r="L7355" s="1"/>
      <c r="M7355" s="1"/>
      <c r="N7355" s="1">
        <v>0</v>
      </c>
      <c r="O7355" s="1"/>
      <c r="P7355" s="1"/>
      <c r="Q7355" s="1">
        <v>132.69306976675617</v>
      </c>
      <c r="R7355" s="1"/>
      <c r="S7355" s="1"/>
      <c r="T7355" s="1"/>
      <c r="U7355" s="1"/>
      <c r="V7355" s="1">
        <v>36.092514976557673</v>
      </c>
      <c r="W7355" s="1"/>
      <c r="X7355" s="1">
        <v>0</v>
      </c>
      <c r="Y7355" s="1"/>
      <c r="Z7355" s="1"/>
      <c r="AA7355" s="1"/>
      <c r="AB7355" s="1"/>
      <c r="AC7355" s="1">
        <v>0</v>
      </c>
      <c r="AD7355" s="1">
        <v>132.69306976675617</v>
      </c>
      <c r="AE7355" s="1"/>
      <c r="AF7355" s="1">
        <v>0</v>
      </c>
      <c r="AG7355" s="1"/>
      <c r="AH7355" s="1">
        <v>210.18582251054175</v>
      </c>
      <c r="AI7355" s="1"/>
      <c r="AJ7355" s="1"/>
      <c r="AK7355" s="1"/>
      <c r="AL7355" s="1">
        <v>511.66448974609375</v>
      </c>
      <c r="AM7355" s="1">
        <v>168.78558349609375</v>
      </c>
      <c r="AN7355" s="1">
        <v>342.87890625</v>
      </c>
      <c r="AO7355" t="s">
        <v>20165</v>
      </c>
    </row>
    <row r="7356" spans="1:41" x14ac:dyDescent="0.25">
      <c r="A7356" s="1">
        <v>2025</v>
      </c>
      <c r="B7356" t="s">
        <v>5845</v>
      </c>
      <c r="C7356" t="s">
        <v>7152</v>
      </c>
      <c r="D7356" t="s">
        <v>7252</v>
      </c>
      <c r="E7356" t="s">
        <v>8099</v>
      </c>
      <c r="F7356" t="s">
        <v>10188</v>
      </c>
      <c r="G7356" t="s">
        <v>12315</v>
      </c>
      <c r="H7356" t="s">
        <v>12769</v>
      </c>
      <c r="I7356" s="1">
        <v>0</v>
      </c>
      <c r="J7356" s="1"/>
      <c r="K7356" s="1"/>
      <c r="L7356" s="1"/>
      <c r="M7356" s="1">
        <v>0</v>
      </c>
      <c r="N7356" s="1">
        <v>0</v>
      </c>
      <c r="O7356" s="1">
        <v>0</v>
      </c>
      <c r="P7356" s="1">
        <v>22.197159760667503</v>
      </c>
      <c r="Q7356" s="1">
        <v>138.73224850417188</v>
      </c>
      <c r="R7356" s="1"/>
      <c r="S7356" s="1"/>
      <c r="T7356" s="1"/>
      <c r="U7356" s="1"/>
      <c r="V7356" s="1">
        <v>66.59147928200251</v>
      </c>
      <c r="W7356" s="1"/>
      <c r="X7356" s="1">
        <v>0</v>
      </c>
      <c r="Y7356" s="1"/>
      <c r="Z7356" s="1"/>
      <c r="AA7356" s="1"/>
      <c r="AB7356" s="1"/>
      <c r="AC7356" s="1">
        <v>699.21053246102633</v>
      </c>
      <c r="AD7356" s="1">
        <v>138.73224850417188</v>
      </c>
      <c r="AE7356" s="1"/>
      <c r="AF7356" s="1"/>
      <c r="AG7356" s="1"/>
      <c r="AH7356" s="1">
        <v>860.72103573180823</v>
      </c>
      <c r="AI7356" s="1"/>
      <c r="AJ7356" s="1">
        <v>0</v>
      </c>
      <c r="AK7356" s="1"/>
      <c r="AL7356" s="1">
        <v>1926.184814453125</v>
      </c>
      <c r="AM7356" s="1">
        <v>926.7314453125</v>
      </c>
      <c r="AN7356" s="1">
        <v>999.45330810546875</v>
      </c>
      <c r="AO7356" t="s">
        <v>20166</v>
      </c>
    </row>
    <row r="7357" spans="1:41" x14ac:dyDescent="0.25">
      <c r="A7357" s="1">
        <v>2025</v>
      </c>
      <c r="B7357" t="s">
        <v>5846</v>
      </c>
      <c r="C7357" t="s">
        <v>7152</v>
      </c>
      <c r="D7357" t="s">
        <v>7252</v>
      </c>
      <c r="E7357" t="s">
        <v>8099</v>
      </c>
      <c r="F7357" t="s">
        <v>10188</v>
      </c>
      <c r="G7357" t="s">
        <v>12315</v>
      </c>
      <c r="H7357" t="s">
        <v>12769</v>
      </c>
      <c r="I7357" s="1"/>
      <c r="J7357" s="1"/>
      <c r="K7357" s="1"/>
      <c r="L7357" s="1"/>
      <c r="M7357" s="1"/>
      <c r="N7357" s="1">
        <v>0</v>
      </c>
      <c r="O7357" s="1"/>
      <c r="P7357" s="1"/>
      <c r="Q7357" s="1">
        <v>125</v>
      </c>
      <c r="R7357" s="1"/>
      <c r="S7357" s="1">
        <v>0</v>
      </c>
      <c r="T7357" s="1"/>
      <c r="U7357" s="1"/>
      <c r="V7357" s="1">
        <v>86</v>
      </c>
      <c r="W7357" s="1"/>
      <c r="X7357" s="1">
        <v>0</v>
      </c>
      <c r="Y7357" s="1"/>
      <c r="Z7357" s="1"/>
      <c r="AA7357" s="1"/>
      <c r="AB7357" s="1"/>
      <c r="AC7357" s="1">
        <v>0</v>
      </c>
      <c r="AD7357" s="1"/>
      <c r="AE7357" s="1"/>
      <c r="AF7357" s="1">
        <v>0</v>
      </c>
      <c r="AG7357" s="1"/>
      <c r="AH7357" s="1">
        <v>223</v>
      </c>
      <c r="AI7357" s="1"/>
      <c r="AJ7357" s="1"/>
      <c r="AK7357" s="1"/>
      <c r="AL7357" s="1">
        <v>434</v>
      </c>
      <c r="AM7357" s="1">
        <v>211</v>
      </c>
      <c r="AN7357" s="1">
        <v>223</v>
      </c>
      <c r="AO7357" t="s">
        <v>20167</v>
      </c>
    </row>
    <row r="7358" spans="1:41" x14ac:dyDescent="0.25">
      <c r="A7358" s="1">
        <v>2025</v>
      </c>
      <c r="B7358" t="s">
        <v>5847</v>
      </c>
      <c r="C7358" t="s">
        <v>7152</v>
      </c>
      <c r="D7358" t="s">
        <v>7252</v>
      </c>
      <c r="E7358" t="s">
        <v>8099</v>
      </c>
      <c r="F7358" t="s">
        <v>10189</v>
      </c>
      <c r="G7358" t="s">
        <v>12315</v>
      </c>
      <c r="H7358" t="s">
        <v>12769</v>
      </c>
      <c r="I7358" s="1">
        <v>126.53867533373199</v>
      </c>
      <c r="J7358" s="1"/>
      <c r="K7358" s="1">
        <v>90.984876454091577</v>
      </c>
      <c r="L7358" s="1"/>
      <c r="M7358" s="1">
        <v>285.32386471626336</v>
      </c>
      <c r="N7358" s="1">
        <v>0</v>
      </c>
      <c r="O7358" s="1">
        <v>111.60064022618815</v>
      </c>
      <c r="P7358" s="1"/>
      <c r="Q7358" s="1">
        <v>118.14191273407779</v>
      </c>
      <c r="R7358" s="1"/>
      <c r="S7358" s="1"/>
      <c r="T7358" s="1">
        <v>256.34565970601784</v>
      </c>
      <c r="U7358" s="1"/>
      <c r="V7358" s="1">
        <v>211.76380584410171</v>
      </c>
      <c r="W7358" s="1">
        <v>106.99644926859875</v>
      </c>
      <c r="X7358" s="1">
        <v>133.74556158574845</v>
      </c>
      <c r="Y7358" s="1">
        <v>1441.1084260864395</v>
      </c>
      <c r="Z7358" s="1">
        <v>187.24378622004784</v>
      </c>
      <c r="AA7358" s="1">
        <v>1020.4594289961324</v>
      </c>
      <c r="AB7358" s="1"/>
      <c r="AC7358" s="1">
        <v>235.94946156419121</v>
      </c>
      <c r="AD7358" s="1">
        <v>330.40614988777952</v>
      </c>
      <c r="AE7358" s="1">
        <v>280.86567933007171</v>
      </c>
      <c r="AF7358" s="1"/>
      <c r="AG7358" s="1">
        <v>2821.7790814081227</v>
      </c>
      <c r="AH7358" s="1">
        <v>515.61477447903087</v>
      </c>
      <c r="AI7358" s="1"/>
      <c r="AJ7358" s="1">
        <v>1990.9093029182932</v>
      </c>
      <c r="AK7358" s="1">
        <v>222.90926930958074</v>
      </c>
      <c r="AL7358" s="1">
        <v>10488.6875</v>
      </c>
      <c r="AM7358" s="1">
        <v>8434.759765625</v>
      </c>
      <c r="AN7358" s="1">
        <v>2053.92724609375</v>
      </c>
      <c r="AO7358" t="s">
        <v>20168</v>
      </c>
    </row>
    <row r="7359" spans="1:41" x14ac:dyDescent="0.25">
      <c r="A7359" s="1">
        <v>2025</v>
      </c>
      <c r="B7359" t="s">
        <v>5848</v>
      </c>
      <c r="C7359" t="s">
        <v>7152</v>
      </c>
      <c r="D7359" t="s">
        <v>7252</v>
      </c>
      <c r="E7359" t="s">
        <v>8099</v>
      </c>
      <c r="F7359" t="s">
        <v>10189</v>
      </c>
      <c r="G7359" t="s">
        <v>12315</v>
      </c>
      <c r="H7359" t="s">
        <v>12769</v>
      </c>
      <c r="I7359" s="1">
        <v>251.8951580182011</v>
      </c>
      <c r="J7359" s="1"/>
      <c r="K7359" s="1">
        <v>188.28051115028458</v>
      </c>
      <c r="L7359" s="1"/>
      <c r="M7359" s="1">
        <v>557.75819296004238</v>
      </c>
      <c r="N7359" s="1">
        <v>176.02312247055016</v>
      </c>
      <c r="O7359" s="1">
        <v>315.84617934060515</v>
      </c>
      <c r="P7359" s="1"/>
      <c r="Q7359" s="1">
        <v>143.08251951718202</v>
      </c>
      <c r="R7359" s="1"/>
      <c r="S7359" s="1">
        <v>916.39346685783596</v>
      </c>
      <c r="T7359" s="1">
        <v>333.83695640966408</v>
      </c>
      <c r="U7359" s="1"/>
      <c r="V7359" s="1">
        <v>351.03461780046496</v>
      </c>
      <c r="W7359" s="1">
        <v>128.11707686144732</v>
      </c>
      <c r="X7359" s="1"/>
      <c r="Y7359" s="1">
        <v>2536.1492415728117</v>
      </c>
      <c r="Z7359" s="1">
        <v>188.97599637924515</v>
      </c>
      <c r="AA7359" s="1"/>
      <c r="AB7359" s="1"/>
      <c r="AC7359" s="1">
        <v>0</v>
      </c>
      <c r="AD7359" s="1">
        <v>1285.7780957475245</v>
      </c>
      <c r="AE7359" s="1">
        <v>343.95322781601755</v>
      </c>
      <c r="AF7359" s="1">
        <v>0</v>
      </c>
      <c r="AG7359" s="1">
        <v>3596.3344849586542</v>
      </c>
      <c r="AH7359" s="1">
        <v>802.75057144191567</v>
      </c>
      <c r="AI7359" s="1"/>
      <c r="AJ7359" s="1">
        <v>1788.3811962638413</v>
      </c>
      <c r="AK7359" s="1">
        <v>222.55797093977606</v>
      </c>
      <c r="AL7359" s="1">
        <v>14127.1484375</v>
      </c>
      <c r="AM7359" s="1">
        <v>9375.8291015625</v>
      </c>
      <c r="AN7359" s="1">
        <v>4751.3193359375</v>
      </c>
      <c r="AO7359" t="s">
        <v>20169</v>
      </c>
    </row>
    <row r="7360" spans="1:41" x14ac:dyDescent="0.25">
      <c r="A7360" s="1">
        <v>2025</v>
      </c>
      <c r="B7360" t="s">
        <v>5849</v>
      </c>
      <c r="C7360" t="s">
        <v>7152</v>
      </c>
      <c r="D7360" t="s">
        <v>7252</v>
      </c>
      <c r="E7360" t="s">
        <v>8099</v>
      </c>
      <c r="F7360" t="s">
        <v>10189</v>
      </c>
      <c r="G7360" t="s">
        <v>12315</v>
      </c>
      <c r="H7360" t="s">
        <v>12769</v>
      </c>
      <c r="I7360" s="1">
        <v>257.36227650942828</v>
      </c>
      <c r="J7360" s="1"/>
      <c r="K7360" s="1">
        <v>177.69239587097243</v>
      </c>
      <c r="L7360" s="1"/>
      <c r="M7360" s="1">
        <v>422.59998937191216</v>
      </c>
      <c r="N7360" s="1">
        <v>188.0233491192848</v>
      </c>
      <c r="O7360" s="1">
        <v>283.06811900375845</v>
      </c>
      <c r="P7360" s="1"/>
      <c r="Q7360" s="1">
        <v>302.0357491676599</v>
      </c>
      <c r="R7360" s="1"/>
      <c r="S7360" s="1">
        <v>759.32506375095784</v>
      </c>
      <c r="T7360" s="1">
        <v>340.92145719430761</v>
      </c>
      <c r="U7360" s="1"/>
      <c r="V7360" s="1">
        <v>278.93573770443351</v>
      </c>
      <c r="W7360" s="1">
        <v>131.17138234251104</v>
      </c>
      <c r="X7360" s="1"/>
      <c r="Y7360" s="1">
        <v>19093.667793530887</v>
      </c>
      <c r="Z7360" s="1">
        <v>492.87428304710983</v>
      </c>
      <c r="AA7360" s="1"/>
      <c r="AB7360" s="1"/>
      <c r="AC7360" s="1">
        <v>330.78000764633214</v>
      </c>
      <c r="AD7360" s="1">
        <v>1313.4451634162976</v>
      </c>
      <c r="AE7360" s="1">
        <v>355.38479174194487</v>
      </c>
      <c r="AF7360" s="1">
        <v>1652.9525197299763</v>
      </c>
      <c r="AG7360" s="1">
        <v>3318.3021833579273</v>
      </c>
      <c r="AH7360" s="1">
        <v>661.18100789199048</v>
      </c>
      <c r="AI7360" s="1"/>
      <c r="AJ7360" s="1">
        <v>1040.9846585631647</v>
      </c>
      <c r="AK7360" s="1">
        <v>227.28097146287172</v>
      </c>
      <c r="AL7360" s="1">
        <v>31627.990234375</v>
      </c>
      <c r="AM7360" s="1">
        <v>27311.3046875</v>
      </c>
      <c r="AN7360" s="1">
        <v>4316.68505859375</v>
      </c>
      <c r="AO7360" t="s">
        <v>20170</v>
      </c>
    </row>
    <row r="7361" spans="1:41" x14ac:dyDescent="0.25">
      <c r="A7361" s="1">
        <v>2025</v>
      </c>
      <c r="B7361" t="s">
        <v>5850</v>
      </c>
      <c r="C7361" t="s">
        <v>7152</v>
      </c>
      <c r="D7361" t="s">
        <v>7252</v>
      </c>
      <c r="E7361" t="s">
        <v>8099</v>
      </c>
      <c r="F7361" t="s">
        <v>10189</v>
      </c>
      <c r="G7361" t="s">
        <v>12315</v>
      </c>
      <c r="H7361" t="s">
        <v>12769</v>
      </c>
      <c r="I7361" s="1">
        <v>52.681278956797776</v>
      </c>
      <c r="J7361" s="1"/>
      <c r="K7361" s="1">
        <v>112.47164363520582</v>
      </c>
      <c r="L7361" s="1"/>
      <c r="M7361" s="1">
        <v>259.88593383668916</v>
      </c>
      <c r="N7361" s="1">
        <v>0</v>
      </c>
      <c r="O7361" s="1">
        <v>193.58117001947235</v>
      </c>
      <c r="P7361" s="1"/>
      <c r="Q7361" s="1">
        <v>115.82941357868405</v>
      </c>
      <c r="R7361" s="1"/>
      <c r="S7361" s="1">
        <v>943.45145728949353</v>
      </c>
      <c r="T7361" s="1">
        <v>272.98942629904326</v>
      </c>
      <c r="U7361" s="1"/>
      <c r="V7361" s="1">
        <v>318.85164991728254</v>
      </c>
      <c r="W7361" s="1">
        <v>91.724447236478539</v>
      </c>
      <c r="X7361" s="1">
        <v>109.1957705196173</v>
      </c>
      <c r="Y7361" s="1">
        <v>1649.9480925514174</v>
      </c>
      <c r="Z7361" s="1">
        <v>152.87407872746422</v>
      </c>
      <c r="AA7361" s="1"/>
      <c r="AB7361" s="1"/>
      <c r="AC7361" s="1">
        <v>167.20056381963801</v>
      </c>
      <c r="AD7361" s="1">
        <v>330.86318467444045</v>
      </c>
      <c r="AE7361" s="1">
        <v>265.75490613544679</v>
      </c>
      <c r="AF7361" s="1">
        <v>1637.9365577942594</v>
      </c>
      <c r="AG7361" s="1">
        <v>3167.7693027740979</v>
      </c>
      <c r="AH7361" s="1">
        <v>514.31207914739753</v>
      </c>
      <c r="AI7361" s="1"/>
      <c r="AJ7361" s="1">
        <v>1100.296547266581</v>
      </c>
      <c r="AK7361" s="1">
        <v>174.71323283138767</v>
      </c>
      <c r="AL7361" s="1">
        <v>11632.3310546875</v>
      </c>
      <c r="AM7361" s="1">
        <v>8629.142578125</v>
      </c>
      <c r="AN7361" s="1">
        <v>3003.188232421875</v>
      </c>
      <c r="AO7361" t="s">
        <v>20171</v>
      </c>
    </row>
    <row r="7362" spans="1:41" x14ac:dyDescent="0.25">
      <c r="A7362" s="1">
        <v>2025</v>
      </c>
      <c r="B7362" t="s">
        <v>5851</v>
      </c>
      <c r="C7362" t="s">
        <v>7152</v>
      </c>
      <c r="D7362" t="s">
        <v>7252</v>
      </c>
      <c r="E7362" t="s">
        <v>8099</v>
      </c>
      <c r="F7362" t="s">
        <v>10189</v>
      </c>
      <c r="G7362" t="s">
        <v>12315</v>
      </c>
      <c r="H7362" t="s">
        <v>12769</v>
      </c>
      <c r="I7362" s="1">
        <v>226.95822652905974</v>
      </c>
      <c r="J7362" s="1"/>
      <c r="K7362" s="1">
        <v>176.21639665025216</v>
      </c>
      <c r="L7362" s="1"/>
      <c r="M7362" s="1">
        <v>345.00198139356598</v>
      </c>
      <c r="N7362" s="1">
        <v>185.77029767345863</v>
      </c>
      <c r="O7362" s="1">
        <v>270.73844719562419</v>
      </c>
      <c r="P7362" s="1"/>
      <c r="Q7362" s="1">
        <v>112.60333900406928</v>
      </c>
      <c r="R7362" s="1"/>
      <c r="S7362" s="1">
        <v>743.08119069383451</v>
      </c>
      <c r="T7362" s="1">
        <v>318.46336744021477</v>
      </c>
      <c r="U7362" s="1"/>
      <c r="V7362" s="1">
        <v>309.97101097514241</v>
      </c>
      <c r="W7362" s="1">
        <v>109.98338607251929</v>
      </c>
      <c r="X7362" s="1">
        <v>0</v>
      </c>
      <c r="Y7362" s="1">
        <v>1971.2882444549296</v>
      </c>
      <c r="Z7362" s="1">
        <v>650.12279528259398</v>
      </c>
      <c r="AA7362" s="1"/>
      <c r="AB7362" s="1"/>
      <c r="AC7362" s="1">
        <v>230.72601643474155</v>
      </c>
      <c r="AD7362" s="1">
        <v>1257.9303013888484</v>
      </c>
      <c r="AE7362" s="1">
        <v>266.44768409164635</v>
      </c>
      <c r="AF7362" s="1">
        <v>1592.3168372010739</v>
      </c>
      <c r="AG7362" s="1">
        <v>3504.1585864004965</v>
      </c>
      <c r="AH7362" s="1">
        <v>407.63311032347491</v>
      </c>
      <c r="AI7362" s="1"/>
      <c r="AJ7362" s="1">
        <v>1069.6511472252362</v>
      </c>
      <c r="AK7362" s="1">
        <v>169.84712930144789</v>
      </c>
      <c r="AL7362" s="1">
        <v>13918.908203125</v>
      </c>
      <c r="AM7362" s="1">
        <v>10120.0146484375</v>
      </c>
      <c r="AN7362" s="1">
        <v>3798.8955078125</v>
      </c>
      <c r="AO7362" t="s">
        <v>20172</v>
      </c>
    </row>
    <row r="7363" spans="1:41" x14ac:dyDescent="0.25">
      <c r="A7363" s="1">
        <v>2025</v>
      </c>
      <c r="B7363" t="s">
        <v>5852</v>
      </c>
      <c r="C7363" t="s">
        <v>7152</v>
      </c>
      <c r="D7363" t="s">
        <v>7252</v>
      </c>
      <c r="E7363" t="s">
        <v>8099</v>
      </c>
      <c r="F7363" t="s">
        <v>10189</v>
      </c>
      <c r="G7363" t="s">
        <v>12315</v>
      </c>
      <c r="H7363" t="s">
        <v>12769</v>
      </c>
      <c r="I7363" s="1">
        <v>42.508391053568076</v>
      </c>
      <c r="J7363" s="1"/>
      <c r="K7363" s="1">
        <v>90.602146995116541</v>
      </c>
      <c r="L7363" s="1"/>
      <c r="M7363" s="1">
        <v>264.14620115194327</v>
      </c>
      <c r="N7363" s="1">
        <v>23.307017748700876</v>
      </c>
      <c r="O7363" s="1">
        <v>142.93195113089016</v>
      </c>
      <c r="P7363" s="1">
        <v>432.84461533301629</v>
      </c>
      <c r="Q7363" s="1">
        <v>97.667502946937006</v>
      </c>
      <c r="R7363" s="1"/>
      <c r="S7363" s="1">
        <v>745.91044099502972</v>
      </c>
      <c r="T7363" s="1">
        <v>277.46449700834376</v>
      </c>
      <c r="U7363" s="1"/>
      <c r="V7363" s="1">
        <v>314.08981061344514</v>
      </c>
      <c r="W7363" s="1">
        <v>93.228070994803502</v>
      </c>
      <c r="X7363" s="1">
        <v>110.9857988033375</v>
      </c>
      <c r="Y7363" s="1">
        <v>1731.3784613320652</v>
      </c>
      <c r="Z7363" s="1">
        <v>186.94814998659854</v>
      </c>
      <c r="AA7363" s="1"/>
      <c r="AB7363" s="1"/>
      <c r="AC7363" s="1">
        <v>173.20443761248853</v>
      </c>
      <c r="AD7363" s="1">
        <v>336.28697037411263</v>
      </c>
      <c r="AE7363" s="1">
        <v>318.52924256557867</v>
      </c>
      <c r="AF7363" s="1"/>
      <c r="AG7363" s="1">
        <v>2770.3690686728642</v>
      </c>
      <c r="AH7363" s="1">
        <v>515.60230449235553</v>
      </c>
      <c r="AI7363" s="1"/>
      <c r="AJ7363" s="1">
        <v>1816.3950944298301</v>
      </c>
      <c r="AK7363" s="1">
        <v>221.971597606675</v>
      </c>
      <c r="AL7363" s="1">
        <v>10706.373046875</v>
      </c>
      <c r="AM7363" s="1">
        <v>7907.24169921875</v>
      </c>
      <c r="AN7363" s="1">
        <v>2799.1298828125</v>
      </c>
      <c r="AO7363" t="s">
        <v>20173</v>
      </c>
    </row>
    <row r="7364" spans="1:41" x14ac:dyDescent="0.25">
      <c r="A7364" s="1">
        <v>2025</v>
      </c>
      <c r="B7364" t="s">
        <v>5853</v>
      </c>
      <c r="C7364" t="s">
        <v>7152</v>
      </c>
      <c r="D7364" t="s">
        <v>7252</v>
      </c>
      <c r="E7364" t="s">
        <v>8099</v>
      </c>
      <c r="F7364" t="s">
        <v>10189</v>
      </c>
      <c r="G7364" t="s">
        <v>12315</v>
      </c>
      <c r="H7364" t="s">
        <v>12769</v>
      </c>
      <c r="I7364" s="1">
        <v>250</v>
      </c>
      <c r="J7364" s="1"/>
      <c r="K7364" s="1">
        <v>200</v>
      </c>
      <c r="L7364" s="1"/>
      <c r="M7364" s="1">
        <v>386.0209107024732</v>
      </c>
      <c r="N7364" s="1">
        <v>467</v>
      </c>
      <c r="O7364" s="1"/>
      <c r="P7364" s="1"/>
      <c r="Q7364" s="1">
        <v>149</v>
      </c>
      <c r="R7364" s="1"/>
      <c r="S7364" s="1">
        <v>782.51670000000001</v>
      </c>
      <c r="T7364" s="1">
        <v>420</v>
      </c>
      <c r="U7364" s="1"/>
      <c r="V7364" s="1">
        <v>404</v>
      </c>
      <c r="W7364" s="1">
        <v>278.036496</v>
      </c>
      <c r="X7364" s="1">
        <v>0</v>
      </c>
      <c r="Y7364" s="1">
        <v>2832</v>
      </c>
      <c r="Z7364" s="1">
        <v>198.18082799999999</v>
      </c>
      <c r="AA7364" s="1"/>
      <c r="AB7364" s="1"/>
      <c r="AC7364" s="1">
        <v>546.98261250740723</v>
      </c>
      <c r="AD7364" s="1">
        <v>339.44964800000002</v>
      </c>
      <c r="AE7364" s="1">
        <v>340</v>
      </c>
      <c r="AF7364" s="1">
        <v>1800</v>
      </c>
      <c r="AG7364" s="1">
        <v>3849.3807471169271</v>
      </c>
      <c r="AH7364" s="1">
        <v>760</v>
      </c>
      <c r="AI7364" s="1"/>
      <c r="AJ7364" s="1">
        <v>2119.2016868725</v>
      </c>
      <c r="AK7364" s="1">
        <v>237</v>
      </c>
      <c r="AL7364" s="1">
        <v>16358.7705078125</v>
      </c>
      <c r="AM7364" s="1">
        <v>12955.74609375</v>
      </c>
      <c r="AN7364" s="1">
        <v>3403.023681640625</v>
      </c>
      <c r="AO7364" t="s">
        <v>20174</v>
      </c>
    </row>
    <row r="7365" spans="1:41" x14ac:dyDescent="0.25">
      <c r="A7365" s="1">
        <v>2025</v>
      </c>
      <c r="B7365" t="s">
        <v>5854</v>
      </c>
      <c r="C7365" t="s">
        <v>7152</v>
      </c>
      <c r="D7365" t="s">
        <v>7252</v>
      </c>
      <c r="E7365" t="s">
        <v>8099</v>
      </c>
      <c r="F7365" t="s">
        <v>10190</v>
      </c>
      <c r="G7365" t="s">
        <v>12315</v>
      </c>
      <c r="H7365" t="s">
        <v>12769</v>
      </c>
      <c r="I7365" s="1"/>
      <c r="J7365" s="1"/>
      <c r="K7365" s="1"/>
      <c r="L7365" s="1"/>
      <c r="M7365" s="1"/>
      <c r="N7365" s="1">
        <v>371.54059534691726</v>
      </c>
      <c r="O7365" s="1"/>
      <c r="P7365" s="1"/>
      <c r="Q7365" s="1">
        <v>0</v>
      </c>
      <c r="R7365" s="1"/>
      <c r="S7365" s="1"/>
      <c r="T7365" s="1"/>
      <c r="U7365" s="1"/>
      <c r="V7365" s="1">
        <v>0</v>
      </c>
      <c r="W7365" s="1"/>
      <c r="X7365" s="1">
        <v>0</v>
      </c>
      <c r="Y7365" s="1"/>
      <c r="Z7365" s="1"/>
      <c r="AA7365" s="1"/>
      <c r="AB7365" s="1"/>
      <c r="AC7365" s="1">
        <v>0</v>
      </c>
      <c r="AD7365" s="1"/>
      <c r="AE7365" s="1"/>
      <c r="AF7365" s="1">
        <v>0</v>
      </c>
      <c r="AG7365" s="1">
        <v>0</v>
      </c>
      <c r="AH7365" s="1">
        <v>483.00277395099243</v>
      </c>
      <c r="AI7365" s="1"/>
      <c r="AJ7365" s="1"/>
      <c r="AK7365" s="1"/>
      <c r="AL7365" s="1">
        <v>854.5433349609375</v>
      </c>
      <c r="AM7365" s="1">
        <v>371.54058837890625</v>
      </c>
      <c r="AN7365" s="1">
        <v>483.00277709960938</v>
      </c>
      <c r="AO7365" t="s">
        <v>20175</v>
      </c>
    </row>
    <row r="7366" spans="1:41" x14ac:dyDescent="0.25">
      <c r="A7366" s="1">
        <v>2025</v>
      </c>
      <c r="B7366" t="s">
        <v>5855</v>
      </c>
      <c r="C7366" t="s">
        <v>7152</v>
      </c>
      <c r="D7366" t="s">
        <v>7252</v>
      </c>
      <c r="E7366" t="s">
        <v>8099</v>
      </c>
      <c r="F7366" t="s">
        <v>10190</v>
      </c>
      <c r="G7366" t="s">
        <v>12315</v>
      </c>
      <c r="H7366" t="s">
        <v>12769</v>
      </c>
      <c r="I7366" s="1">
        <v>0</v>
      </c>
      <c r="J7366" s="1"/>
      <c r="K7366" s="1"/>
      <c r="L7366" s="1"/>
      <c r="M7366" s="1">
        <v>0</v>
      </c>
      <c r="N7366" s="1">
        <v>0</v>
      </c>
      <c r="O7366" s="1">
        <v>0</v>
      </c>
      <c r="P7366" s="1">
        <v>22.197159760667503</v>
      </c>
      <c r="Q7366" s="1">
        <v>0</v>
      </c>
      <c r="R7366" s="1"/>
      <c r="S7366" s="1"/>
      <c r="T7366" s="1"/>
      <c r="U7366" s="1"/>
      <c r="V7366" s="1">
        <v>0</v>
      </c>
      <c r="W7366" s="1"/>
      <c r="X7366" s="1">
        <v>49.943609461501879</v>
      </c>
      <c r="Y7366" s="1"/>
      <c r="Z7366" s="1"/>
      <c r="AA7366" s="1"/>
      <c r="AB7366" s="1"/>
      <c r="AC7366" s="1">
        <v>0</v>
      </c>
      <c r="AD7366" s="1"/>
      <c r="AE7366" s="1"/>
      <c r="AF7366" s="1"/>
      <c r="AG7366" s="1"/>
      <c r="AH7366" s="1">
        <v>11.145193915831152</v>
      </c>
      <c r="AI7366" s="1"/>
      <c r="AJ7366" s="1">
        <v>0</v>
      </c>
      <c r="AK7366" s="1"/>
      <c r="AL7366" s="1">
        <v>83.285964965820313</v>
      </c>
      <c r="AM7366" s="1">
        <v>22.197158813476563</v>
      </c>
      <c r="AN7366" s="1">
        <v>61.08880615234375</v>
      </c>
      <c r="AO7366" t="s">
        <v>20176</v>
      </c>
    </row>
    <row r="7367" spans="1:41" x14ac:dyDescent="0.25">
      <c r="A7367" s="1">
        <v>2025</v>
      </c>
      <c r="B7367" t="s">
        <v>5856</v>
      </c>
      <c r="C7367" t="s">
        <v>7152</v>
      </c>
      <c r="D7367" t="s">
        <v>7252</v>
      </c>
      <c r="E7367" t="s">
        <v>8099</v>
      </c>
      <c r="F7367" t="s">
        <v>10190</v>
      </c>
      <c r="G7367" t="s">
        <v>12315</v>
      </c>
      <c r="H7367" t="s">
        <v>12769</v>
      </c>
      <c r="I7367" s="1">
        <v>0</v>
      </c>
      <c r="J7367" s="1"/>
      <c r="K7367" s="1"/>
      <c r="L7367" s="1"/>
      <c r="M7367" s="1"/>
      <c r="N7367" s="1">
        <v>258.27383120780877</v>
      </c>
      <c r="O7367" s="1"/>
      <c r="P7367" s="1"/>
      <c r="Q7367" s="1">
        <v>0</v>
      </c>
      <c r="R7367" s="1"/>
      <c r="S7367" s="1">
        <v>0</v>
      </c>
      <c r="T7367" s="1"/>
      <c r="U7367" s="1"/>
      <c r="V7367" s="1">
        <v>0</v>
      </c>
      <c r="W7367" s="1"/>
      <c r="X7367" s="1"/>
      <c r="Y7367" s="1"/>
      <c r="Z7367" s="1"/>
      <c r="AA7367" s="1"/>
      <c r="AB7367" s="1"/>
      <c r="AC7367" s="1">
        <v>0</v>
      </c>
      <c r="AD7367" s="1"/>
      <c r="AE7367" s="1"/>
      <c r="AF7367" s="1">
        <v>0</v>
      </c>
      <c r="AG7367" s="1">
        <v>0</v>
      </c>
      <c r="AH7367" s="1">
        <v>51.654766241561759</v>
      </c>
      <c r="AI7367" s="1"/>
      <c r="AJ7367" s="1"/>
      <c r="AK7367" s="1"/>
      <c r="AL7367" s="1">
        <v>309.9285888671875</v>
      </c>
      <c r="AM7367" s="1">
        <v>258.27383422851563</v>
      </c>
      <c r="AN7367" s="1">
        <v>51.654766082763672</v>
      </c>
      <c r="AO7367" t="s">
        <v>20177</v>
      </c>
    </row>
    <row r="7368" spans="1:41" x14ac:dyDescent="0.25">
      <c r="A7368" s="1">
        <v>2025</v>
      </c>
      <c r="B7368" t="s">
        <v>5857</v>
      </c>
      <c r="C7368" t="s">
        <v>7152</v>
      </c>
      <c r="D7368" t="s">
        <v>7252</v>
      </c>
      <c r="E7368" t="s">
        <v>8099</v>
      </c>
      <c r="F7368" t="s">
        <v>10190</v>
      </c>
      <c r="G7368" t="s">
        <v>12315</v>
      </c>
      <c r="H7368" t="s">
        <v>12769</v>
      </c>
      <c r="I7368" s="1"/>
      <c r="J7368" s="1"/>
      <c r="K7368" s="1"/>
      <c r="L7368" s="1"/>
      <c r="M7368" s="1"/>
      <c r="N7368" s="1">
        <v>0</v>
      </c>
      <c r="O7368" s="1"/>
      <c r="P7368" s="1"/>
      <c r="Q7368" s="1">
        <v>0</v>
      </c>
      <c r="R7368" s="1"/>
      <c r="S7368" s="1"/>
      <c r="T7368" s="1"/>
      <c r="U7368" s="1"/>
      <c r="V7368" s="1">
        <v>0</v>
      </c>
      <c r="W7368" s="1"/>
      <c r="X7368" s="1">
        <v>54.597885259808649</v>
      </c>
      <c r="Y7368" s="1">
        <v>0</v>
      </c>
      <c r="Z7368" s="1"/>
      <c r="AA7368" s="1"/>
      <c r="AB7368" s="1"/>
      <c r="AC7368" s="1">
        <v>0</v>
      </c>
      <c r="AD7368" s="1"/>
      <c r="AE7368" s="1"/>
      <c r="AF7368" s="1">
        <v>0</v>
      </c>
      <c r="AG7368" s="1">
        <v>0</v>
      </c>
      <c r="AH7368" s="1">
        <v>1201.1534757157904</v>
      </c>
      <c r="AI7368" s="1"/>
      <c r="AJ7368" s="1"/>
      <c r="AK7368" s="1"/>
      <c r="AL7368" s="1">
        <v>1255.7513427734375</v>
      </c>
      <c r="AM7368" s="1">
        <v>0</v>
      </c>
      <c r="AN7368" s="1">
        <v>1255.7513427734375</v>
      </c>
      <c r="AO7368" t="s">
        <v>20178</v>
      </c>
    </row>
    <row r="7369" spans="1:41" x14ac:dyDescent="0.25">
      <c r="A7369" s="1">
        <v>2025</v>
      </c>
      <c r="B7369" t="s">
        <v>5858</v>
      </c>
      <c r="C7369" t="s">
        <v>7152</v>
      </c>
      <c r="D7369" t="s">
        <v>7252</v>
      </c>
      <c r="E7369" t="s">
        <v>8099</v>
      </c>
      <c r="F7369" t="s">
        <v>10190</v>
      </c>
      <c r="G7369" t="s">
        <v>12315</v>
      </c>
      <c r="H7369" t="s">
        <v>12769</v>
      </c>
      <c r="I7369" s="1"/>
      <c r="J7369" s="1"/>
      <c r="K7369" s="1"/>
      <c r="L7369" s="1"/>
      <c r="M7369" s="1"/>
      <c r="N7369" s="1">
        <v>250</v>
      </c>
      <c r="O7369" s="1"/>
      <c r="P7369" s="1"/>
      <c r="Q7369" s="1">
        <v>0</v>
      </c>
      <c r="R7369" s="1"/>
      <c r="S7369" s="1">
        <v>0</v>
      </c>
      <c r="T7369" s="1"/>
      <c r="U7369" s="1"/>
      <c r="V7369" s="1">
        <v>0</v>
      </c>
      <c r="W7369" s="1"/>
      <c r="X7369" s="1">
        <v>0</v>
      </c>
      <c r="Y7369" s="1"/>
      <c r="Z7369" s="1"/>
      <c r="AA7369" s="1"/>
      <c r="AB7369" s="1"/>
      <c r="AC7369" s="1">
        <v>0</v>
      </c>
      <c r="AD7369" s="1"/>
      <c r="AE7369" s="1"/>
      <c r="AF7369" s="1">
        <v>0</v>
      </c>
      <c r="AG7369" s="1"/>
      <c r="AH7369" s="1">
        <v>73</v>
      </c>
      <c r="AI7369" s="1"/>
      <c r="AJ7369" s="1"/>
      <c r="AK7369" s="1"/>
      <c r="AL7369" s="1">
        <v>323</v>
      </c>
      <c r="AM7369" s="1">
        <v>250</v>
      </c>
      <c r="AN7369" s="1">
        <v>73</v>
      </c>
      <c r="AO7369" t="s">
        <v>20179</v>
      </c>
    </row>
    <row r="7370" spans="1:41" x14ac:dyDescent="0.25">
      <c r="A7370" s="1">
        <v>2025</v>
      </c>
      <c r="B7370" t="s">
        <v>5859</v>
      </c>
      <c r="C7370" t="s">
        <v>7152</v>
      </c>
      <c r="D7370" t="s">
        <v>7252</v>
      </c>
      <c r="E7370" t="s">
        <v>8099</v>
      </c>
      <c r="F7370" t="s">
        <v>10190</v>
      </c>
      <c r="G7370" t="s">
        <v>12315</v>
      </c>
      <c r="H7370" t="s">
        <v>12769</v>
      </c>
      <c r="I7370" s="1"/>
      <c r="J7370" s="1"/>
      <c r="K7370" s="1"/>
      <c r="L7370" s="1"/>
      <c r="M7370" s="1"/>
      <c r="N7370" s="1">
        <v>252.90678515883644</v>
      </c>
      <c r="O7370" s="1"/>
      <c r="P7370" s="1"/>
      <c r="Q7370" s="1">
        <v>0</v>
      </c>
      <c r="R7370" s="1"/>
      <c r="S7370" s="1"/>
      <c r="T7370" s="1">
        <v>0</v>
      </c>
      <c r="U7370" s="1"/>
      <c r="V7370" s="1">
        <v>0</v>
      </c>
      <c r="W7370" s="1"/>
      <c r="X7370" s="1"/>
      <c r="Y7370" s="1"/>
      <c r="Z7370" s="1"/>
      <c r="AA7370" s="1"/>
      <c r="AB7370" s="1"/>
      <c r="AC7370" s="1">
        <v>340.33872713417071</v>
      </c>
      <c r="AD7370" s="1"/>
      <c r="AE7370" s="1"/>
      <c r="AF7370" s="1">
        <v>0</v>
      </c>
      <c r="AG7370" s="1">
        <v>0</v>
      </c>
      <c r="AH7370" s="1">
        <v>0</v>
      </c>
      <c r="AI7370" s="1"/>
      <c r="AJ7370" s="1"/>
      <c r="AK7370" s="1"/>
      <c r="AL7370" s="1">
        <v>593.2454833984375</v>
      </c>
      <c r="AM7370" s="1">
        <v>593.2454833984375</v>
      </c>
      <c r="AN7370" s="1">
        <v>0</v>
      </c>
      <c r="AO7370" t="s">
        <v>20180</v>
      </c>
    </row>
    <row r="7371" spans="1:41" x14ac:dyDescent="0.25">
      <c r="A7371" s="1">
        <v>2025</v>
      </c>
      <c r="B7371" t="s">
        <v>5860</v>
      </c>
      <c r="C7371" t="s">
        <v>7152</v>
      </c>
      <c r="D7371" t="s">
        <v>7252</v>
      </c>
      <c r="E7371" t="s">
        <v>8099</v>
      </c>
      <c r="F7371" t="s">
        <v>10190</v>
      </c>
      <c r="G7371" t="s">
        <v>12315</v>
      </c>
      <c r="H7371" t="s">
        <v>12769</v>
      </c>
      <c r="I7371" s="1"/>
      <c r="J7371" s="1"/>
      <c r="K7371" s="1"/>
      <c r="L7371" s="1"/>
      <c r="M7371" s="1">
        <v>13.374556158574844</v>
      </c>
      <c r="N7371" s="1">
        <v>0</v>
      </c>
      <c r="O7371" s="1">
        <v>0</v>
      </c>
      <c r="P7371" s="1"/>
      <c r="Q7371" s="1">
        <v>0</v>
      </c>
      <c r="R7371" s="1"/>
      <c r="S7371" s="1"/>
      <c r="T7371" s="1"/>
      <c r="U7371" s="1"/>
      <c r="V7371" s="1">
        <v>0</v>
      </c>
      <c r="W7371" s="1"/>
      <c r="X7371" s="1">
        <v>55.727317327395184</v>
      </c>
      <c r="Y7371" s="1">
        <v>0</v>
      </c>
      <c r="Z7371" s="1"/>
      <c r="AA7371" s="1">
        <v>548.08421684649886</v>
      </c>
      <c r="AB7371" s="1"/>
      <c r="AC7371" s="1"/>
      <c r="AD7371" s="1"/>
      <c r="AE7371" s="1"/>
      <c r="AF7371" s="1">
        <v>668.72780792874221</v>
      </c>
      <c r="AG7371" s="1"/>
      <c r="AH7371" s="1">
        <v>11.145463465479038</v>
      </c>
      <c r="AI7371" s="1"/>
      <c r="AJ7371" s="1">
        <v>0</v>
      </c>
      <c r="AK7371" s="1"/>
      <c r="AL7371" s="1">
        <v>1297.0594482421875</v>
      </c>
      <c r="AM7371" s="1">
        <v>1216.81201171875</v>
      </c>
      <c r="AN7371" s="1">
        <v>80.247337341308594</v>
      </c>
      <c r="AO7371" t="s">
        <v>20181</v>
      </c>
    </row>
    <row r="7372" spans="1:41" x14ac:dyDescent="0.25">
      <c r="A7372" s="1">
        <v>2025</v>
      </c>
      <c r="B7372" t="s">
        <v>5861</v>
      </c>
      <c r="C7372" t="s">
        <v>7152</v>
      </c>
      <c r="D7372" t="s">
        <v>7252</v>
      </c>
      <c r="E7372" t="s">
        <v>8100</v>
      </c>
      <c r="F7372" t="s">
        <v>10191</v>
      </c>
      <c r="G7372" t="s">
        <v>12315</v>
      </c>
      <c r="H7372" t="s">
        <v>12769</v>
      </c>
      <c r="I7372" s="1">
        <v>6304.4603404394747</v>
      </c>
      <c r="J7372" s="1">
        <v>17189.851433847351</v>
      </c>
      <c r="K7372" s="1">
        <v>863.52976950080244</v>
      </c>
      <c r="L7372" s="1">
        <v>1601.4057636257523</v>
      </c>
      <c r="M7372" s="1">
        <v>6866.1420846953233</v>
      </c>
      <c r="N7372" s="1">
        <v>3989.7505757182344</v>
      </c>
      <c r="O7372" s="1">
        <v>5646.5038683916418</v>
      </c>
      <c r="P7372" s="1">
        <v>4681.8073315138727</v>
      </c>
      <c r="Q7372" s="1">
        <v>1630.4995200394674</v>
      </c>
      <c r="R7372" s="1">
        <v>3775.2456482462976</v>
      </c>
      <c r="S7372" s="1">
        <v>6300.5279636509395</v>
      </c>
      <c r="T7372" s="1">
        <v>6221.5069149073761</v>
      </c>
      <c r="U7372" s="1">
        <v>776.92964400794551</v>
      </c>
      <c r="V7372" s="1">
        <v>6646.3903139742215</v>
      </c>
      <c r="W7372" s="1">
        <v>2255.645268017443</v>
      </c>
      <c r="X7372" s="1">
        <v>11172.887362315114</v>
      </c>
      <c r="Y7372" s="1">
        <v>26106.029758692919</v>
      </c>
      <c r="Z7372" s="1">
        <v>4720.3373171185331</v>
      </c>
      <c r="AA7372" s="1">
        <v>38511.633616846979</v>
      </c>
      <c r="AB7372" s="1">
        <v>1707.6266133924637</v>
      </c>
      <c r="AC7372" s="1">
        <v>3889.187010173719</v>
      </c>
      <c r="AD7372" s="1">
        <v>10320.656926494506</v>
      </c>
      <c r="AE7372" s="1">
        <v>6089.3834007385203</v>
      </c>
      <c r="AF7372" s="1">
        <v>11838.777829759953</v>
      </c>
      <c r="AG7372" s="1">
        <v>63100.24289712969</v>
      </c>
      <c r="AH7372" s="1">
        <v>9412.5200999357785</v>
      </c>
      <c r="AI7372" s="1">
        <v>4336.845551903727</v>
      </c>
      <c r="AJ7372" s="1">
        <v>16644.815641005822</v>
      </c>
      <c r="AK7372" s="1">
        <v>4940.7869548630288</v>
      </c>
      <c r="AL7372" s="1">
        <v>287541.9375</v>
      </c>
      <c r="AM7372" s="1">
        <v>217496.75</v>
      </c>
      <c r="AN7372" s="1">
        <v>70045.171875</v>
      </c>
      <c r="AO7372" t="s">
        <v>20182</v>
      </c>
    </row>
    <row r="7373" spans="1:41" x14ac:dyDescent="0.25">
      <c r="A7373" s="1">
        <v>2025</v>
      </c>
      <c r="B7373" t="s">
        <v>5862</v>
      </c>
      <c r="C7373" t="s">
        <v>7152</v>
      </c>
      <c r="D7373" t="s">
        <v>7252</v>
      </c>
      <c r="E7373" t="s">
        <v>8100</v>
      </c>
      <c r="F7373" t="s">
        <v>10191</v>
      </c>
      <c r="G7373" t="s">
        <v>12315</v>
      </c>
      <c r="H7373" t="s">
        <v>12769</v>
      </c>
      <c r="I7373" s="1">
        <v>5185.503327083662</v>
      </c>
      <c r="J7373" s="1">
        <v>19627.513111802888</v>
      </c>
      <c r="K7373" s="1">
        <v>1190.696217569948</v>
      </c>
      <c r="L7373" s="1">
        <v>1390.0621587147282</v>
      </c>
      <c r="M7373" s="1">
        <v>4662.8526176601854</v>
      </c>
      <c r="N7373" s="1">
        <v>3461.4219009980288</v>
      </c>
      <c r="O7373" s="1">
        <v>6523.6478038511787</v>
      </c>
      <c r="P7373" s="1">
        <v>5339.9640147923183</v>
      </c>
      <c r="Q7373" s="1">
        <v>1683.9926519267924</v>
      </c>
      <c r="R7373" s="1">
        <v>3267.855147998564</v>
      </c>
      <c r="S7373" s="1">
        <v>5867.0887500190374</v>
      </c>
      <c r="T7373" s="1">
        <v>5787.3758375397174</v>
      </c>
      <c r="U7373" s="1">
        <v>838.93166434662987</v>
      </c>
      <c r="V7373" s="1">
        <v>7297.5533438260245</v>
      </c>
      <c r="W7373" s="1">
        <v>2259.260492050882</v>
      </c>
      <c r="X7373" s="1">
        <v>6794.1608417305888</v>
      </c>
      <c r="Y7373" s="1">
        <v>28101.531543223511</v>
      </c>
      <c r="Z7373" s="1">
        <v>4474.8426758939167</v>
      </c>
      <c r="AA7373" s="1">
        <v>39582.374855656075</v>
      </c>
      <c r="AB7373" s="1">
        <v>713.87826934905002</v>
      </c>
      <c r="AC7373" s="1">
        <v>3934.2144160512917</v>
      </c>
      <c r="AD7373" s="1">
        <v>9728.4519751663083</v>
      </c>
      <c r="AE7373" s="1">
        <v>6651.6057633172277</v>
      </c>
      <c r="AF7373" s="1">
        <v>7982.8647516554793</v>
      </c>
      <c r="AG7373" s="1">
        <v>50674.481225038799</v>
      </c>
      <c r="AH7373" s="1">
        <v>6640.1948052979278</v>
      </c>
      <c r="AI7373" s="1">
        <v>2869.6648492555428</v>
      </c>
      <c r="AJ7373" s="1">
        <v>16248.058899255529</v>
      </c>
      <c r="AK7373" s="1">
        <v>5008.3066449110584</v>
      </c>
      <c r="AL7373" s="1">
        <v>263788.34375</v>
      </c>
      <c r="AM7373" s="1">
        <v>205742.78125</v>
      </c>
      <c r="AN7373" s="1">
        <v>58045.58203125</v>
      </c>
      <c r="AO7373" t="s">
        <v>20183</v>
      </c>
    </row>
    <row r="7374" spans="1:41" x14ac:dyDescent="0.25">
      <c r="A7374" s="1">
        <v>2025</v>
      </c>
      <c r="B7374" t="s">
        <v>5863</v>
      </c>
      <c r="C7374" t="s">
        <v>7152</v>
      </c>
      <c r="D7374" t="s">
        <v>7252</v>
      </c>
      <c r="E7374" t="s">
        <v>8100</v>
      </c>
      <c r="F7374" t="s">
        <v>10191</v>
      </c>
      <c r="G7374" t="s">
        <v>12315</v>
      </c>
      <c r="H7374" t="s">
        <v>12769</v>
      </c>
      <c r="I7374" s="1">
        <v>5400.8234211501367</v>
      </c>
      <c r="J7374" s="1">
        <v>14576.608502556619</v>
      </c>
      <c r="K7374" s="1">
        <v>1101.2725972177359</v>
      </c>
      <c r="L7374" s="1">
        <v>1412.7271343878028</v>
      </c>
      <c r="M7374" s="1">
        <v>4350.6433130908299</v>
      </c>
      <c r="N7374" s="1">
        <v>3368.3080078824901</v>
      </c>
      <c r="O7374" s="1">
        <v>6504.7663344572866</v>
      </c>
      <c r="P7374" s="1">
        <v>4953.2695640012398</v>
      </c>
      <c r="Q7374" s="1">
        <v>1775.8826900374931</v>
      </c>
      <c r="R7374" s="1">
        <v>3213.4994537031907</v>
      </c>
      <c r="S7374" s="1">
        <v>5263.0328895970497</v>
      </c>
      <c r="T7374" s="1">
        <v>6659.1479282002501</v>
      </c>
      <c r="U7374" s="1">
        <v>788.17350324525125</v>
      </c>
      <c r="V7374" s="1">
        <v>7201.8684843485707</v>
      </c>
      <c r="W7374" s="1">
        <v>2136.4766269642469</v>
      </c>
      <c r="X7374" s="1">
        <v>6391.4762957922012</v>
      </c>
      <c r="Y7374" s="1">
        <v>29821.88413845679</v>
      </c>
      <c r="Z7374" s="1">
        <v>4493.084647423947</v>
      </c>
      <c r="AA7374" s="1">
        <v>42018.773047127695</v>
      </c>
      <c r="AB7374" s="1">
        <v>724.73726618579394</v>
      </c>
      <c r="AC7374" s="1">
        <v>3908.4033392416559</v>
      </c>
      <c r="AD7374" s="1">
        <v>9801.5781203029201</v>
      </c>
      <c r="AE7374" s="1">
        <v>6389.4524371081407</v>
      </c>
      <c r="AF7374" s="1">
        <v>7494.7824925286259</v>
      </c>
      <c r="AG7374" s="1">
        <v>47168.648799135612</v>
      </c>
      <c r="AH7374" s="1">
        <v>8519.6291616014878</v>
      </c>
      <c r="AI7374" s="1">
        <v>3120.9206623498508</v>
      </c>
      <c r="AJ7374" s="1">
        <v>16261.990832538173</v>
      </c>
      <c r="AK7374" s="1">
        <v>4935.4486186817076</v>
      </c>
      <c r="AL7374" s="1">
        <v>259757.3125</v>
      </c>
      <c r="AM7374" s="1">
        <v>200248.1875</v>
      </c>
      <c r="AN7374" s="1">
        <v>59509.1328125</v>
      </c>
      <c r="AO7374" t="s">
        <v>20184</v>
      </c>
    </row>
    <row r="7375" spans="1:41" x14ac:dyDescent="0.25">
      <c r="A7375" s="1">
        <v>2025</v>
      </c>
      <c r="B7375" t="s">
        <v>5864</v>
      </c>
      <c r="C7375" t="s">
        <v>7152</v>
      </c>
      <c r="D7375" t="s">
        <v>7252</v>
      </c>
      <c r="E7375" t="s">
        <v>8100</v>
      </c>
      <c r="F7375" t="s">
        <v>10191</v>
      </c>
      <c r="G7375" t="s">
        <v>12315</v>
      </c>
      <c r="H7375" t="s">
        <v>12769</v>
      </c>
      <c r="I7375" s="1">
        <v>6278.2210639098294</v>
      </c>
      <c r="J7375" s="1">
        <v>17302.513880699269</v>
      </c>
      <c r="K7375" s="1">
        <v>862.27844460000006</v>
      </c>
      <c r="L7375" s="1">
        <v>1583</v>
      </c>
      <c r="M7375" s="1">
        <v>7226.1735873672587</v>
      </c>
      <c r="N7375" s="1">
        <v>3589.8861948242188</v>
      </c>
      <c r="O7375" s="1">
        <v>4989.6943499999998</v>
      </c>
      <c r="P7375" s="1">
        <v>4931.6660000000002</v>
      </c>
      <c r="Q7375" s="1">
        <v>1844</v>
      </c>
      <c r="R7375" s="1">
        <v>3822.346026453944</v>
      </c>
      <c r="S7375" s="1">
        <v>6322.1088996181943</v>
      </c>
      <c r="T7375" s="1">
        <v>7200</v>
      </c>
      <c r="U7375" s="1">
        <v>783</v>
      </c>
      <c r="V7375" s="1">
        <v>7393</v>
      </c>
      <c r="W7375" s="1">
        <v>2510</v>
      </c>
      <c r="X7375" s="1">
        <v>11360.13469710575</v>
      </c>
      <c r="Y7375" s="1">
        <v>26920</v>
      </c>
      <c r="Z7375" s="1">
        <v>4620.4834030662269</v>
      </c>
      <c r="AA7375" s="1">
        <v>48217</v>
      </c>
      <c r="AB7375" s="1">
        <v>1555.07</v>
      </c>
      <c r="AC7375" s="1">
        <v>4445.4581170811734</v>
      </c>
      <c r="AD7375" s="1">
        <v>9986.0403499095682</v>
      </c>
      <c r="AE7375" s="1">
        <v>6171</v>
      </c>
      <c r="AF7375" s="1">
        <v>12684.235804800001</v>
      </c>
      <c r="AG7375" s="1">
        <v>52933.866888347176</v>
      </c>
      <c r="AH7375" s="1">
        <v>9572</v>
      </c>
      <c r="AI7375" s="1">
        <v>3611</v>
      </c>
      <c r="AJ7375" s="1">
        <v>15685.337709276089</v>
      </c>
      <c r="AK7375" s="1">
        <v>5253</v>
      </c>
      <c r="AL7375" s="1">
        <v>289652.5</v>
      </c>
      <c r="AM7375" s="1">
        <v>219205.015625</v>
      </c>
      <c r="AN7375" s="1">
        <v>70447.5</v>
      </c>
      <c r="AO7375" t="s">
        <v>20185</v>
      </c>
    </row>
    <row r="7376" spans="1:41" x14ac:dyDescent="0.25">
      <c r="A7376" s="1">
        <v>2025</v>
      </c>
      <c r="B7376" t="s">
        <v>5865</v>
      </c>
      <c r="C7376" t="s">
        <v>7152</v>
      </c>
      <c r="D7376" t="s">
        <v>7252</v>
      </c>
      <c r="E7376" t="s">
        <v>8100</v>
      </c>
      <c r="F7376" t="s">
        <v>10191</v>
      </c>
      <c r="G7376" t="s">
        <v>12315</v>
      </c>
      <c r="H7376" t="s">
        <v>12769</v>
      </c>
      <c r="I7376" s="1">
        <v>5283.1368696009322</v>
      </c>
      <c r="J7376" s="1">
        <v>16129.684439461502</v>
      </c>
      <c r="K7376" s="1">
        <v>832.25093357709466</v>
      </c>
      <c r="L7376" s="1">
        <v>1401.238816736945</v>
      </c>
      <c r="M7376" s="1">
        <v>4946.7976409046696</v>
      </c>
      <c r="N7376" s="1">
        <v>3822.776939346199</v>
      </c>
      <c r="O7376" s="1">
        <v>6452.5843740438286</v>
      </c>
      <c r="P7376" s="1">
        <v>4478.6171711571205</v>
      </c>
      <c r="Q7376" s="1">
        <v>1802.9512994262934</v>
      </c>
      <c r="R7376" s="1">
        <v>3297.8406338706204</v>
      </c>
      <c r="S7376" s="1">
        <v>6234.4511899212712</v>
      </c>
      <c r="T7376" s="1">
        <v>6263.1128929908909</v>
      </c>
      <c r="U7376" s="1">
        <v>768.77056900067851</v>
      </c>
      <c r="V7376" s="1">
        <v>6977.5323806151055</v>
      </c>
      <c r="W7376" s="1">
        <v>2320.5364040810318</v>
      </c>
      <c r="X7376" s="1">
        <v>9684.0994632615839</v>
      </c>
      <c r="Y7376" s="1">
        <v>29203.090794267697</v>
      </c>
      <c r="Z7376" s="1">
        <v>5283.156214188095</v>
      </c>
      <c r="AA7376" s="1">
        <v>37765.509200176937</v>
      </c>
      <c r="AB7376" s="1">
        <v>1769.5947784094601</v>
      </c>
      <c r="AC7376" s="1">
        <v>3755.5907227173379</v>
      </c>
      <c r="AD7376" s="1">
        <v>10682.60306014904</v>
      </c>
      <c r="AE7376" s="1">
        <v>6147.4045361542794</v>
      </c>
      <c r="AF7376" s="1">
        <v>10184.936185789229</v>
      </c>
      <c r="AG7376" s="1">
        <v>57669.469665190358</v>
      </c>
      <c r="AH7376" s="1">
        <v>8610.3740602333164</v>
      </c>
      <c r="AI7376" s="1">
        <v>2825.8316137528391</v>
      </c>
      <c r="AJ7376" s="1">
        <v>16260.871526317873</v>
      </c>
      <c r="AK7376" s="1">
        <v>5015.7980371833828</v>
      </c>
      <c r="AL7376" s="1">
        <v>275870.65625</v>
      </c>
      <c r="AM7376" s="1">
        <v>210232.578125</v>
      </c>
      <c r="AN7376" s="1">
        <v>65638.03125</v>
      </c>
      <c r="AO7376" t="s">
        <v>20186</v>
      </c>
    </row>
    <row r="7377" spans="1:41" x14ac:dyDescent="0.25">
      <c r="A7377" s="1">
        <v>2025</v>
      </c>
      <c r="B7377" t="s">
        <v>5866</v>
      </c>
      <c r="C7377" t="s">
        <v>7152</v>
      </c>
      <c r="D7377" t="s">
        <v>7252</v>
      </c>
      <c r="E7377" t="s">
        <v>8100</v>
      </c>
      <c r="F7377" t="s">
        <v>10191</v>
      </c>
      <c r="G7377" t="s">
        <v>12315</v>
      </c>
      <c r="H7377" t="s">
        <v>12769</v>
      </c>
      <c r="I7377" s="1">
        <v>6064.2695567593501</v>
      </c>
      <c r="J7377" s="1">
        <v>17640.241071124197</v>
      </c>
      <c r="K7377" s="1">
        <v>885.23563538181929</v>
      </c>
      <c r="L7377" s="1">
        <v>1557.9077498455026</v>
      </c>
      <c r="M7377" s="1">
        <v>5485.7361748538588</v>
      </c>
      <c r="N7377" s="1">
        <v>3828.5211038136285</v>
      </c>
      <c r="O7377" s="1">
        <v>5982.045605231755</v>
      </c>
      <c r="P7377" s="1">
        <v>4423.2626769465851</v>
      </c>
      <c r="Q7377" s="1">
        <v>1744.0693180087571</v>
      </c>
      <c r="R7377" s="1">
        <v>3716.9825188841833</v>
      </c>
      <c r="S7377" s="1">
        <v>7098.9868412505703</v>
      </c>
      <c r="T7377" s="1">
        <v>6198.5719489874109</v>
      </c>
      <c r="U7377" s="1">
        <v>608.91568231345343</v>
      </c>
      <c r="V7377" s="1">
        <v>6641.769843340011</v>
      </c>
      <c r="W7377" s="1">
        <v>2573.4404541546069</v>
      </c>
      <c r="X7377" s="1">
        <v>9988.9986957932124</v>
      </c>
      <c r="Y7377" s="1">
        <v>29143.619113489145</v>
      </c>
      <c r="Z7377" s="1">
        <v>5286.0645566673747</v>
      </c>
      <c r="AA7377" s="1">
        <v>38398.087033327349</v>
      </c>
      <c r="AB7377" s="1">
        <v>1722.169906493669</v>
      </c>
      <c r="AC7377" s="1">
        <v>3634.4742844397197</v>
      </c>
      <c r="AD7377" s="1">
        <v>13043.165887458135</v>
      </c>
      <c r="AE7377" s="1">
        <v>6088.0307492304692</v>
      </c>
      <c r="AF7377" s="1">
        <v>10180.658540455905</v>
      </c>
      <c r="AG7377" s="1">
        <v>61178.872041180912</v>
      </c>
      <c r="AH7377" s="1">
        <v>8464.1499963423103</v>
      </c>
      <c r="AI7377" s="1">
        <v>3425.7440971403757</v>
      </c>
      <c r="AJ7377" s="1">
        <v>16975.950825274173</v>
      </c>
      <c r="AK7377" s="1">
        <v>4918.5668415215105</v>
      </c>
      <c r="AL7377" s="1">
        <v>286898.5</v>
      </c>
      <c r="AM7377" s="1">
        <v>217111.703125</v>
      </c>
      <c r="AN7377" s="1">
        <v>69786.8046875</v>
      </c>
      <c r="AO7377" t="s">
        <v>20187</v>
      </c>
    </row>
    <row r="7378" spans="1:41" x14ac:dyDescent="0.25">
      <c r="A7378" s="1">
        <v>2025</v>
      </c>
      <c r="B7378" t="s">
        <v>5867</v>
      </c>
      <c r="C7378" t="s">
        <v>7152</v>
      </c>
      <c r="D7378" t="s">
        <v>7252</v>
      </c>
      <c r="E7378" t="s">
        <v>8100</v>
      </c>
      <c r="F7378" t="s">
        <v>10191</v>
      </c>
      <c r="G7378" t="s">
        <v>12315</v>
      </c>
      <c r="H7378" t="s">
        <v>12769</v>
      </c>
      <c r="I7378" s="1">
        <v>5087.3094672270336</v>
      </c>
      <c r="J7378" s="1">
        <v>11024.264305565101</v>
      </c>
      <c r="K7378" s="1">
        <v>1137.8729099440741</v>
      </c>
      <c r="L7378" s="1">
        <v>1583.4786535210114</v>
      </c>
      <c r="M7378" s="1">
        <v>4620.1477423374818</v>
      </c>
      <c r="N7378" s="1">
        <v>2972.30117517896</v>
      </c>
      <c r="O7378" s="1">
        <v>6412.7218468251585</v>
      </c>
      <c r="P7378" s="1">
        <v>6076.3962601518888</v>
      </c>
      <c r="Q7378" s="1">
        <v>1719.8512770189882</v>
      </c>
      <c r="R7378" s="1">
        <v>3377.9743835307268</v>
      </c>
      <c r="S7378" s="1">
        <v>4487.4883313616428</v>
      </c>
      <c r="T7378" s="1">
        <v>6949.1964707261795</v>
      </c>
      <c r="U7378" s="1">
        <v>835.92063788327016</v>
      </c>
      <c r="V7378" s="1">
        <v>6644.9253181186023</v>
      </c>
      <c r="W7378" s="1">
        <v>2135.8051638897477</v>
      </c>
      <c r="X7378" s="1">
        <v>8069.3155490068229</v>
      </c>
      <c r="Y7378" s="1">
        <v>28850.032180392489</v>
      </c>
      <c r="Z7378" s="1">
        <v>4573.7509470274035</v>
      </c>
      <c r="AA7378" s="1">
        <v>48200.13049049757</v>
      </c>
      <c r="AB7378" s="1">
        <v>0</v>
      </c>
      <c r="AC7378" s="1">
        <v>3875.5663144508171</v>
      </c>
      <c r="AD7378" s="1">
        <v>9568.7794740677018</v>
      </c>
      <c r="AE7378" s="1">
        <v>6613.718020415261</v>
      </c>
      <c r="AF7378" s="1">
        <v>7799.8862085659302</v>
      </c>
      <c r="AG7378" s="1">
        <v>43559.306709529679</v>
      </c>
      <c r="AH7378" s="1">
        <v>8368.7502432043275</v>
      </c>
      <c r="AI7378" s="1">
        <v>2475.4074356828942</v>
      </c>
      <c r="AJ7378" s="1">
        <v>22590.97363724254</v>
      </c>
      <c r="AK7378" s="1">
        <v>5186.3397353537994</v>
      </c>
      <c r="AL7378" s="1">
        <v>264797.59375</v>
      </c>
      <c r="AM7378" s="1">
        <v>205385.78125</v>
      </c>
      <c r="AN7378" s="1">
        <v>59411.82421875</v>
      </c>
      <c r="AO7378" t="s">
        <v>20188</v>
      </c>
    </row>
    <row r="7379" spans="1:41" x14ac:dyDescent="0.25">
      <c r="A7379" s="1">
        <v>2025</v>
      </c>
      <c r="B7379" t="s">
        <v>5868</v>
      </c>
      <c r="C7379" t="s">
        <v>7152</v>
      </c>
      <c r="D7379" t="s">
        <v>7252</v>
      </c>
      <c r="E7379" t="s">
        <v>8100</v>
      </c>
      <c r="F7379" t="s">
        <v>10191</v>
      </c>
      <c r="G7379" t="s">
        <v>12316</v>
      </c>
      <c r="H7379" t="s">
        <v>12769</v>
      </c>
      <c r="I7379" s="1">
        <v>6880.6315655423996</v>
      </c>
      <c r="J7379" s="1">
        <v>19123.649274125819</v>
      </c>
      <c r="K7379" s="1">
        <v>920.98300564268584</v>
      </c>
      <c r="L7379" s="1">
        <v>1750.6739533802699</v>
      </c>
      <c r="M7379" s="1">
        <v>7346.7117567999994</v>
      </c>
      <c r="N7379" s="1">
        <v>4264.5329729041014</v>
      </c>
      <c r="O7379" s="1">
        <v>6041.7095718418013</v>
      </c>
      <c r="P7379" s="1">
        <v>4950.8170359398291</v>
      </c>
      <c r="Q7379" s="1">
        <v>1755.664049625897</v>
      </c>
      <c r="R7379" s="1">
        <v>4106.1265619273508</v>
      </c>
      <c r="S7379" s="1">
        <v>6728.008560982058</v>
      </c>
      <c r="T7379" s="1">
        <v>6802.5572725920729</v>
      </c>
      <c r="U7379" s="1">
        <v>845.05478731199992</v>
      </c>
      <c r="V7379" s="1">
        <v>7111</v>
      </c>
      <c r="W7379" s="1">
        <v>2186</v>
      </c>
      <c r="X7379" s="1">
        <v>11966.611879231021</v>
      </c>
      <c r="Y7379" s="1">
        <v>28552.317750433711</v>
      </c>
      <c r="Z7379" s="1">
        <v>5044.5875807384946</v>
      </c>
      <c r="AA7379" s="1">
        <v>42682</v>
      </c>
      <c r="AB7379" s="1">
        <v>1827.14548608</v>
      </c>
      <c r="AC7379" s="1">
        <v>4161.3959599999998</v>
      </c>
      <c r="AD7379" s="1">
        <v>11112.917306427849</v>
      </c>
      <c r="AE7379" s="1">
        <v>6515.5867836739653</v>
      </c>
      <c r="AF7379" s="1">
        <v>13237.509825024281</v>
      </c>
      <c r="AG7379" s="1">
        <v>69576</v>
      </c>
      <c r="AH7379" s="1">
        <v>10455.855672482199</v>
      </c>
      <c r="AI7379" s="1">
        <v>4640.3866699200007</v>
      </c>
      <c r="AJ7379" s="1">
        <v>18166.002753243589</v>
      </c>
      <c r="AK7379" s="1">
        <v>5287</v>
      </c>
      <c r="AL7379" s="1">
        <v>314039.40625</v>
      </c>
      <c r="AM7379" s="1">
        <v>238723.5625</v>
      </c>
      <c r="AN7379" s="1">
        <v>75315.8828125</v>
      </c>
      <c r="AO7379" t="s">
        <v>20189</v>
      </c>
    </row>
    <row r="7380" spans="1:41" x14ac:dyDescent="0.25">
      <c r="A7380" s="1">
        <v>2025</v>
      </c>
      <c r="B7380" t="s">
        <v>5869</v>
      </c>
      <c r="C7380" t="s">
        <v>7152</v>
      </c>
      <c r="D7380" t="s">
        <v>7252</v>
      </c>
      <c r="E7380" t="s">
        <v>8100</v>
      </c>
      <c r="F7380" t="s">
        <v>10191</v>
      </c>
      <c r="G7380" t="s">
        <v>12316</v>
      </c>
      <c r="H7380" t="s">
        <v>12769</v>
      </c>
      <c r="I7380" s="1">
        <v>5564.0592000000006</v>
      </c>
      <c r="J7380" s="1">
        <v>12057.375449636311</v>
      </c>
      <c r="K7380" s="1">
        <v>1271.51390174826</v>
      </c>
      <c r="L7380" s="1">
        <v>1695.3669832566341</v>
      </c>
      <c r="M7380" s="1">
        <v>5078.0131323324531</v>
      </c>
      <c r="N7380" s="1">
        <v>3187.1039344087631</v>
      </c>
      <c r="O7380" s="1">
        <v>6949.838714770206</v>
      </c>
      <c r="P7380" s="1">
        <v>5451.9009272000003</v>
      </c>
      <c r="Q7380" s="1">
        <v>1856.075085259673</v>
      </c>
      <c r="R7380" s="1">
        <v>3872.2412334874111</v>
      </c>
      <c r="S7380" s="1">
        <v>4749.8208693399993</v>
      </c>
      <c r="T7380" s="1">
        <v>7235.9720440318006</v>
      </c>
      <c r="U7380" s="1">
        <v>914.25771238160712</v>
      </c>
      <c r="V7380" s="1">
        <v>7421</v>
      </c>
      <c r="W7380" s="1">
        <v>2305.9167303359459</v>
      </c>
      <c r="X7380" s="1">
        <v>8652.4701968255322</v>
      </c>
      <c r="Y7380" s="1">
        <v>31843.20930000001</v>
      </c>
      <c r="Z7380" s="1">
        <v>4937.8875421647244</v>
      </c>
      <c r="AA7380" s="1">
        <v>52866.298729772003</v>
      </c>
      <c r="AB7380" s="1">
        <v>0</v>
      </c>
      <c r="AC7380" s="1">
        <v>4177.6033600000001</v>
      </c>
      <c r="AD7380" s="1">
        <v>10378.479994762451</v>
      </c>
      <c r="AE7380" s="1">
        <v>7116.0130462277666</v>
      </c>
      <c r="AF7380" s="1">
        <v>8530.8410855100065</v>
      </c>
      <c r="AG7380" s="1">
        <v>50760.961211599577</v>
      </c>
      <c r="AH7380" s="1">
        <v>9197.9822022589105</v>
      </c>
      <c r="AI7380" s="1">
        <v>2654.300594910153</v>
      </c>
      <c r="AJ7380" s="1">
        <v>24797.351167500012</v>
      </c>
      <c r="AK7380" s="1">
        <v>5914.2110987675151</v>
      </c>
      <c r="AL7380" s="1">
        <v>291438.09375</v>
      </c>
      <c r="AM7380" s="1">
        <v>227049.5625</v>
      </c>
      <c r="AN7380" s="1">
        <v>64388.515625</v>
      </c>
      <c r="AO7380" t="s">
        <v>20190</v>
      </c>
    </row>
    <row r="7381" spans="1:41" x14ac:dyDescent="0.25">
      <c r="A7381" s="1">
        <v>2025</v>
      </c>
      <c r="B7381" t="s">
        <v>5870</v>
      </c>
      <c r="C7381" t="s">
        <v>7152</v>
      </c>
      <c r="D7381" t="s">
        <v>7252</v>
      </c>
      <c r="E7381" t="s">
        <v>8100</v>
      </c>
      <c r="F7381" t="s">
        <v>10191</v>
      </c>
      <c r="G7381" t="s">
        <v>12316</v>
      </c>
      <c r="H7381" t="s">
        <v>12769</v>
      </c>
      <c r="I7381" s="1">
        <v>6565</v>
      </c>
      <c r="J7381" s="1">
        <v>19059.21954226771</v>
      </c>
      <c r="K7381" s="1">
        <v>912.17199320008069</v>
      </c>
      <c r="L7381" s="1">
        <v>1700.7272823272219</v>
      </c>
      <c r="M7381" s="1">
        <v>7668.4732203028343</v>
      </c>
      <c r="N7381" s="1">
        <v>3749.9951191133791</v>
      </c>
      <c r="O7381" s="1">
        <v>5295.1035617747993</v>
      </c>
      <c r="P7381" s="1">
        <v>5156.936488922749</v>
      </c>
      <c r="Q7381" s="1">
        <v>1968</v>
      </c>
      <c r="R7381" s="1">
        <v>4106.3700955623553</v>
      </c>
      <c r="S7381" s="1">
        <v>6617.2774165562369</v>
      </c>
      <c r="T7381" s="1">
        <v>7687.7393596627517</v>
      </c>
      <c r="U7381" s="1">
        <v>830.92586400000005</v>
      </c>
      <c r="V7381" s="1">
        <v>7617</v>
      </c>
      <c r="W7381" s="1">
        <v>2695.63483602</v>
      </c>
      <c r="X7381" s="1">
        <v>11942.324469249301</v>
      </c>
      <c r="Y7381" s="1">
        <v>28580.643133889189</v>
      </c>
      <c r="Z7381" s="1">
        <v>4826.7372725873029</v>
      </c>
      <c r="AA7381" s="1">
        <v>51393</v>
      </c>
      <c r="AB7381" s="1">
        <v>1626.103070611249</v>
      </c>
      <c r="AC7381" s="1">
        <v>4648.5194199999996</v>
      </c>
      <c r="AD7381" s="1">
        <v>10431.807444754149</v>
      </c>
      <c r="AE7381" s="1">
        <v>6548.7145680000003</v>
      </c>
      <c r="AF7381" s="1">
        <v>13627.558994753719</v>
      </c>
      <c r="AG7381" s="1">
        <v>56498.879924454697</v>
      </c>
      <c r="AH7381" s="1">
        <v>9975.5878553599996</v>
      </c>
      <c r="AI7381" s="1">
        <v>3832.0220880000002</v>
      </c>
      <c r="AJ7381" s="1">
        <v>16738.033562551631</v>
      </c>
      <c r="AK7381" s="1">
        <v>5575</v>
      </c>
      <c r="AL7381" s="1">
        <v>307875.53125</v>
      </c>
      <c r="AM7381" s="1">
        <v>233616.265625</v>
      </c>
      <c r="AN7381" s="1">
        <v>74259.2421875</v>
      </c>
      <c r="AO7381" t="s">
        <v>20191</v>
      </c>
    </row>
    <row r="7382" spans="1:41" x14ac:dyDescent="0.25">
      <c r="A7382" s="1">
        <v>2025</v>
      </c>
      <c r="B7382" t="s">
        <v>5871</v>
      </c>
      <c r="C7382" t="s">
        <v>7152</v>
      </c>
      <c r="D7382" t="s">
        <v>7252</v>
      </c>
      <c r="E7382" t="s">
        <v>8100</v>
      </c>
      <c r="F7382" t="s">
        <v>10191</v>
      </c>
      <c r="G7382" t="s">
        <v>12316</v>
      </c>
      <c r="H7382" t="s">
        <v>12769</v>
      </c>
      <c r="I7382" s="1">
        <v>5716.8241840054152</v>
      </c>
      <c r="J7382" s="1">
        <v>18201.349899502718</v>
      </c>
      <c r="K7382" s="1">
        <v>871</v>
      </c>
      <c r="L7382" s="1">
        <v>1518.793151641074</v>
      </c>
      <c r="M7382" s="1">
        <v>5247.9168737702403</v>
      </c>
      <c r="N7382" s="1">
        <v>4087.3726864289042</v>
      </c>
      <c r="O7382" s="1">
        <v>6845.3631771721302</v>
      </c>
      <c r="P7382" s="1">
        <v>4779.2538979768797</v>
      </c>
      <c r="Q7382" s="1">
        <v>1933.419028978047</v>
      </c>
      <c r="R7382" s="1">
        <v>3474.609028382974</v>
      </c>
      <c r="S7382" s="1">
        <v>6510.8374068094854</v>
      </c>
      <c r="T7382" s="1">
        <v>6766.1280331500921</v>
      </c>
      <c r="U7382" s="1">
        <v>831.87816051160883</v>
      </c>
      <c r="V7382" s="1">
        <v>7604</v>
      </c>
      <c r="W7382" s="1">
        <v>2461.7910485111038</v>
      </c>
      <c r="X7382" s="1">
        <v>10564.028700000001</v>
      </c>
      <c r="Y7382" s="1">
        <v>31375.553596623649</v>
      </c>
      <c r="Z7382" s="1">
        <v>5648.8329689732736</v>
      </c>
      <c r="AA7382" s="1">
        <v>42298</v>
      </c>
      <c r="AB7382" s="1">
        <v>1992</v>
      </c>
      <c r="AC7382" s="1">
        <v>4003.8560707857341</v>
      </c>
      <c r="AD7382" s="1">
        <v>11455.63279611791</v>
      </c>
      <c r="AE7382" s="1">
        <v>6521.6065699578239</v>
      </c>
      <c r="AF7382" s="1">
        <v>11039.382540729321</v>
      </c>
      <c r="AG7382" s="1">
        <v>67234</v>
      </c>
      <c r="AH7382" s="1">
        <v>9349.2086875742607</v>
      </c>
      <c r="AI7382" s="1">
        <v>2997.8443600807682</v>
      </c>
      <c r="AJ7382" s="1">
        <v>17947.624073898831</v>
      </c>
      <c r="AK7382" s="1">
        <v>5322</v>
      </c>
      <c r="AL7382" s="1">
        <v>304600.09375</v>
      </c>
      <c r="AM7382" s="1">
        <v>234216.359375</v>
      </c>
      <c r="AN7382" s="1">
        <v>70383.75</v>
      </c>
      <c r="AO7382" t="s">
        <v>20192</v>
      </c>
    </row>
    <row r="7383" spans="1:41" x14ac:dyDescent="0.25">
      <c r="A7383" s="1">
        <v>2025</v>
      </c>
      <c r="B7383" t="s">
        <v>5872</v>
      </c>
      <c r="C7383" t="s">
        <v>7152</v>
      </c>
      <c r="D7383" t="s">
        <v>7252</v>
      </c>
      <c r="E7383" t="s">
        <v>8100</v>
      </c>
      <c r="F7383" t="s">
        <v>10191</v>
      </c>
      <c r="G7383" t="s">
        <v>12316</v>
      </c>
      <c r="H7383" t="s">
        <v>12769</v>
      </c>
      <c r="I7383" s="1">
        <v>5563.9977593527601</v>
      </c>
      <c r="J7383" s="1">
        <v>15616.040697468599</v>
      </c>
      <c r="K7383" s="1">
        <v>1133.2393604324011</v>
      </c>
      <c r="L7383" s="1">
        <v>1513.764412126234</v>
      </c>
      <c r="M7383" s="1">
        <v>4592.9253191024918</v>
      </c>
      <c r="N7383" s="1">
        <v>3673.4611694000009</v>
      </c>
      <c r="O7383" s="1">
        <v>6869.1715947642206</v>
      </c>
      <c r="P7383" s="1">
        <v>6009.6</v>
      </c>
      <c r="Q7383" s="1">
        <v>1860.9151718350261</v>
      </c>
      <c r="R7383" s="1">
        <v>3319.854708034009</v>
      </c>
      <c r="S7383" s="1">
        <v>5384.0968714971641</v>
      </c>
      <c r="T7383" s="1">
        <v>6534.7695042890564</v>
      </c>
      <c r="U7383" s="1">
        <v>772.74826815770075</v>
      </c>
      <c r="V7383" s="1">
        <v>161</v>
      </c>
      <c r="W7383" s="1">
        <v>2273.1948870314391</v>
      </c>
      <c r="X7383" s="1">
        <v>6882.3272040073089</v>
      </c>
      <c r="Y7383" s="1">
        <v>31415.81755</v>
      </c>
      <c r="Z7383" s="1">
        <v>4757.233181708657</v>
      </c>
      <c r="AA7383" s="1">
        <v>45162.715327937389</v>
      </c>
      <c r="AB7383" s="1">
        <v>653</v>
      </c>
      <c r="AC7383" s="1">
        <v>4167.8574600000002</v>
      </c>
      <c r="AD7383" s="1">
        <v>10377.81308966623</v>
      </c>
      <c r="AE7383" s="1">
        <v>6721.8098688099981</v>
      </c>
      <c r="AF7383" s="1">
        <v>8030.8042067394872</v>
      </c>
      <c r="AG7383" s="1">
        <v>51492.291610718727</v>
      </c>
      <c r="AH7383" s="1">
        <v>9214.4700063861455</v>
      </c>
      <c r="AI7383" s="1">
        <v>3294.706179378371</v>
      </c>
      <c r="AJ7383" s="1">
        <v>17510.87490878706</v>
      </c>
      <c r="AK7383" s="1">
        <v>5210.2744097735913</v>
      </c>
      <c r="AL7383" s="1">
        <v>270170.78125</v>
      </c>
      <c r="AM7383" s="1">
        <v>207750.796875</v>
      </c>
      <c r="AN7383" s="1">
        <v>62419.98828125</v>
      </c>
      <c r="AO7383" t="s">
        <v>20193</v>
      </c>
    </row>
    <row r="7384" spans="1:41" x14ac:dyDescent="0.25">
      <c r="A7384" s="1">
        <v>2025</v>
      </c>
      <c r="B7384" t="s">
        <v>5873</v>
      </c>
      <c r="C7384" t="s">
        <v>7152</v>
      </c>
      <c r="D7384" t="s">
        <v>7252</v>
      </c>
      <c r="E7384" t="s">
        <v>8100</v>
      </c>
      <c r="F7384" t="s">
        <v>10191</v>
      </c>
      <c r="G7384" t="s">
        <v>12316</v>
      </c>
      <c r="H7384" t="s">
        <v>12769</v>
      </c>
      <c r="I7384" s="1">
        <v>6610.5734010796796</v>
      </c>
      <c r="J7384" s="1">
        <v>20034.07127915099</v>
      </c>
      <c r="K7384" s="1">
        <v>785.48998659999995</v>
      </c>
      <c r="L7384" s="1">
        <v>1701.0844271202759</v>
      </c>
      <c r="M7384" s="1">
        <v>5862.6690649920001</v>
      </c>
      <c r="N7384" s="1">
        <v>4091.5850717940011</v>
      </c>
      <c r="O7384" s="1">
        <v>6393.0806362735548</v>
      </c>
      <c r="P7384" s="1">
        <v>4704.0643563784306</v>
      </c>
      <c r="Q7384" s="1">
        <v>1863.9068507817969</v>
      </c>
      <c r="R7384" s="1">
        <v>3972.3817795810919</v>
      </c>
      <c r="S7384" s="1">
        <v>7586.7685248450234</v>
      </c>
      <c r="T7384" s="1">
        <v>6738.1223721993674</v>
      </c>
      <c r="U7384" s="1">
        <v>663.77026537597499</v>
      </c>
      <c r="V7384" s="1">
        <v>7098</v>
      </c>
      <c r="W7384" s="1">
        <v>2750.2652807712002</v>
      </c>
      <c r="X7384" s="1">
        <v>10997</v>
      </c>
      <c r="Y7384" s="1">
        <v>31676.881977737768</v>
      </c>
      <c r="Z7384" s="1">
        <v>5660.354735415709</v>
      </c>
      <c r="AA7384" s="1">
        <v>42954</v>
      </c>
      <c r="AB7384" s="1">
        <v>1992</v>
      </c>
      <c r="AC7384" s="1">
        <v>3884.2042846621798</v>
      </c>
      <c r="AD7384" s="1">
        <v>13401.180720162791</v>
      </c>
      <c r="AE7384" s="1">
        <v>6506.3481732576001</v>
      </c>
      <c r="AF7384" s="1">
        <v>11097.790083885469</v>
      </c>
      <c r="AG7384" s="1">
        <v>68335</v>
      </c>
      <c r="AH7384" s="1">
        <v>9603.4182725078008</v>
      </c>
      <c r="AI7384" s="1">
        <v>3661.1319434112011</v>
      </c>
      <c r="AJ7384" s="1">
        <v>18505.240892286969</v>
      </c>
      <c r="AK7384" s="1">
        <v>5255</v>
      </c>
      <c r="AL7384" s="1">
        <v>314385.375</v>
      </c>
      <c r="AM7384" s="1">
        <v>239359.25</v>
      </c>
      <c r="AN7384" s="1">
        <v>75026.1328125</v>
      </c>
      <c r="AO7384" t="s">
        <v>20194</v>
      </c>
    </row>
    <row r="7385" spans="1:41" x14ac:dyDescent="0.25">
      <c r="A7385" s="1">
        <v>2025</v>
      </c>
      <c r="B7385" t="s">
        <v>5874</v>
      </c>
      <c r="C7385" t="s">
        <v>7152</v>
      </c>
      <c r="D7385" t="s">
        <v>7252</v>
      </c>
      <c r="E7385" t="s">
        <v>8100</v>
      </c>
      <c r="F7385" t="s">
        <v>10191</v>
      </c>
      <c r="G7385" t="s">
        <v>12316</v>
      </c>
      <c r="H7385" t="s">
        <v>12769</v>
      </c>
      <c r="I7385" s="1">
        <v>5563.9917090969439</v>
      </c>
      <c r="J7385" s="1">
        <v>21163.537754611989</v>
      </c>
      <c r="K7385" s="1">
        <v>1252.5464862286669</v>
      </c>
      <c r="L7385" s="1">
        <v>1488.2643</v>
      </c>
      <c r="M7385" s="1">
        <v>4905.0933409164727</v>
      </c>
      <c r="N7385" s="1">
        <v>3662.7168325629091</v>
      </c>
      <c r="O7385" s="1">
        <v>6849.1064499424228</v>
      </c>
      <c r="P7385" s="1">
        <v>5502.7424131659864</v>
      </c>
      <c r="Q7385" s="1">
        <v>1774.952429213917</v>
      </c>
      <c r="R7385" s="1">
        <v>3387.3166295965211</v>
      </c>
      <c r="S7385" s="1">
        <v>6173</v>
      </c>
      <c r="T7385" s="1">
        <v>6209.7947193120071</v>
      </c>
      <c r="U7385" s="1">
        <v>831.87816051160883</v>
      </c>
      <c r="V7385" s="1">
        <v>7923</v>
      </c>
      <c r="W7385" s="1">
        <v>2392.9889063525939</v>
      </c>
      <c r="X7385" s="1">
        <v>7968.4324764830562</v>
      </c>
      <c r="Y7385" s="1">
        <v>29456.546744837498</v>
      </c>
      <c r="Z7385" s="1">
        <v>4717</v>
      </c>
      <c r="AA7385" s="1">
        <v>42299</v>
      </c>
      <c r="AB7385" s="1">
        <v>653.76</v>
      </c>
      <c r="AC7385" s="1">
        <v>4138.6008000000002</v>
      </c>
      <c r="AD7385" s="1">
        <v>10253.928035882571</v>
      </c>
      <c r="AE7385" s="1">
        <v>6997.1613102022056</v>
      </c>
      <c r="AF7385" s="1">
        <v>8565.5317317158697</v>
      </c>
      <c r="AG7385" s="1">
        <v>54412</v>
      </c>
      <c r="AH7385" s="1">
        <v>6768</v>
      </c>
      <c r="AI7385" s="1">
        <v>3018.7459345823081</v>
      </c>
      <c r="AJ7385" s="1">
        <v>17434</v>
      </c>
      <c r="AK7385" s="1">
        <v>5268.4916593618864</v>
      </c>
      <c r="AL7385" s="1">
        <v>281032.125</v>
      </c>
      <c r="AM7385" s="1">
        <v>219318.234375</v>
      </c>
      <c r="AN7385" s="1">
        <v>61713.890625</v>
      </c>
      <c r="AO7385" t="s">
        <v>20195</v>
      </c>
    </row>
    <row r="7386" spans="1:41" x14ac:dyDescent="0.25">
      <c r="A7386" s="1">
        <v>2025</v>
      </c>
      <c r="B7386" t="s">
        <v>5875</v>
      </c>
      <c r="C7386" t="s">
        <v>7152</v>
      </c>
      <c r="D7386" t="s">
        <v>7252</v>
      </c>
      <c r="E7386" t="s">
        <v>8101</v>
      </c>
      <c r="F7386" t="s">
        <v>10192</v>
      </c>
      <c r="G7386" t="s">
        <v>12317</v>
      </c>
      <c r="H7386" t="s">
        <v>12769</v>
      </c>
      <c r="I7386" s="1">
        <v>14509.288329999999</v>
      </c>
      <c r="J7386" s="1">
        <v>31699.909749330331</v>
      </c>
      <c r="K7386" s="1">
        <v>1774.7809</v>
      </c>
      <c r="L7386" s="1">
        <v>2960</v>
      </c>
      <c r="M7386" s="1">
        <v>12843.590043761529</v>
      </c>
      <c r="N7386" s="1">
        <v>10037.407585359369</v>
      </c>
      <c r="O7386" s="1">
        <v>6594.941282163174</v>
      </c>
      <c r="P7386" s="1">
        <v>9457</v>
      </c>
      <c r="Q7386" s="1">
        <v>3442</v>
      </c>
      <c r="R7386" s="1">
        <v>6904.3980399999991</v>
      </c>
      <c r="S7386" s="1">
        <v>13657.8</v>
      </c>
      <c r="T7386" s="1">
        <v>8900</v>
      </c>
      <c r="U7386" s="1">
        <v>1443</v>
      </c>
      <c r="V7386" s="1">
        <v>5483</v>
      </c>
      <c r="W7386" s="1">
        <v>6420</v>
      </c>
      <c r="X7386" s="1">
        <v>16243.58189216684</v>
      </c>
      <c r="Y7386" s="1">
        <v>37471</v>
      </c>
      <c r="Z7386" s="1">
        <v>3494.140963922137</v>
      </c>
      <c r="AA7386" s="1">
        <v>50682</v>
      </c>
      <c r="AB7386" s="1">
        <v>2335.33</v>
      </c>
      <c r="AC7386" s="1">
        <v>9280.9646903140783</v>
      </c>
      <c r="AD7386" s="1">
        <v>4889.285242320866</v>
      </c>
      <c r="AE7386" s="1">
        <v>12488</v>
      </c>
      <c r="AF7386" s="1">
        <v>29995</v>
      </c>
      <c r="AG7386" s="1">
        <v>83983.359118994529</v>
      </c>
      <c r="AH7386" s="1">
        <v>21044.959771999998</v>
      </c>
      <c r="AI7386" s="1">
        <v>9853.9452574999959</v>
      </c>
      <c r="AJ7386" s="1">
        <v>17886.894068419351</v>
      </c>
      <c r="AK7386" s="1">
        <v>4957</v>
      </c>
      <c r="AL7386" s="1">
        <v>440732.5625</v>
      </c>
      <c r="AM7386" s="1">
        <v>331217.375</v>
      </c>
      <c r="AN7386" s="1">
        <v>109515.21875</v>
      </c>
      <c r="AO7386" t="s">
        <v>20196</v>
      </c>
    </row>
    <row r="7387" spans="1:41" x14ac:dyDescent="0.25">
      <c r="A7387" s="1">
        <v>2025</v>
      </c>
      <c r="B7387" t="s">
        <v>5876</v>
      </c>
      <c r="C7387" t="s">
        <v>7152</v>
      </c>
      <c r="D7387" t="s">
        <v>7252</v>
      </c>
      <c r="E7387" t="s">
        <v>8101</v>
      </c>
      <c r="F7387" t="s">
        <v>10192</v>
      </c>
      <c r="G7387" t="s">
        <v>12317</v>
      </c>
      <c r="H7387" t="s">
        <v>12769</v>
      </c>
      <c r="I7387" s="1">
        <v>9342.1274767645282</v>
      </c>
      <c r="J7387" s="1">
        <v>7855.2029917588216</v>
      </c>
      <c r="K7387" s="1">
        <v>1820.2327342374438</v>
      </c>
      <c r="L7387" s="1">
        <v>2393.2244570445046</v>
      </c>
      <c r="M7387" s="1">
        <v>7553.2629898412124</v>
      </c>
      <c r="N7387" s="1">
        <v>8420.7398138978024</v>
      </c>
      <c r="O7387" s="1">
        <v>5180.7266867645503</v>
      </c>
      <c r="P7387" s="1">
        <v>3363.6265707918078</v>
      </c>
      <c r="Q7387" s="1">
        <v>5075.0767580887605</v>
      </c>
      <c r="R7387" s="1">
        <v>6030.7842530530597</v>
      </c>
      <c r="S7387" s="1">
        <v>16752.735209032599</v>
      </c>
      <c r="T7387" s="1">
        <v>6046.4139300223778</v>
      </c>
      <c r="U7387" s="1">
        <v>1446.123884645905</v>
      </c>
      <c r="V7387" s="1">
        <v>5638.4899671858448</v>
      </c>
      <c r="W7387" s="1">
        <v>3198.7480145924837</v>
      </c>
      <c r="X7387" s="1">
        <v>9071.9614423613184</v>
      </c>
      <c r="Y7387" s="1">
        <v>34075.025453009061</v>
      </c>
      <c r="Z7387" s="1">
        <v>2920.4637940120615</v>
      </c>
      <c r="AA7387" s="1">
        <v>42109.805024538298</v>
      </c>
      <c r="AB7387" s="1">
        <v>0</v>
      </c>
      <c r="AC7387" s="1">
        <v>7691.4843375270839</v>
      </c>
      <c r="AD7387" s="1">
        <v>5833.1622048056342</v>
      </c>
      <c r="AE7387" s="1">
        <v>9537.6405136693247</v>
      </c>
      <c r="AF7387" s="1">
        <v>31329.897801461575</v>
      </c>
      <c r="AG7387" s="1">
        <v>76495.750307745111</v>
      </c>
      <c r="AH7387" s="1">
        <v>13273.941962282446</v>
      </c>
      <c r="AI7387" s="1">
        <v>3140.7916045719926</v>
      </c>
      <c r="AJ7387" s="1">
        <v>18494.468123978801</v>
      </c>
      <c r="AK7387" s="1">
        <v>4335.0032634178451</v>
      </c>
      <c r="AL7387" s="1">
        <v>348426.90625</v>
      </c>
      <c r="AM7387" s="1">
        <v>272219.90625</v>
      </c>
      <c r="AN7387" s="1">
        <v>76206.9765625</v>
      </c>
      <c r="AO7387" t="s">
        <v>20197</v>
      </c>
    </row>
    <row r="7388" spans="1:41" x14ac:dyDescent="0.25">
      <c r="A7388" s="1">
        <v>2025</v>
      </c>
      <c r="B7388" t="s">
        <v>5877</v>
      </c>
      <c r="C7388" t="s">
        <v>7152</v>
      </c>
      <c r="D7388" t="s">
        <v>7252</v>
      </c>
      <c r="E7388" t="s">
        <v>8101</v>
      </c>
      <c r="F7388" t="s">
        <v>10192</v>
      </c>
      <c r="G7388" t="s">
        <v>12317</v>
      </c>
      <c r="H7388" t="s">
        <v>12769</v>
      </c>
      <c r="I7388" s="1">
        <v>14332.884970240189</v>
      </c>
      <c r="J7388" s="1">
        <v>6397.6734717720992</v>
      </c>
      <c r="K7388" s="1">
        <v>1983.9255968099483</v>
      </c>
      <c r="L7388" s="1">
        <v>3305.1570883633908</v>
      </c>
      <c r="M7388" s="1">
        <v>9217.887532346469</v>
      </c>
      <c r="N7388" s="1">
        <v>9651.4360497370308</v>
      </c>
      <c r="O7388" s="1">
        <v>5435.5463289513327</v>
      </c>
      <c r="P7388" s="1">
        <v>2460.5551594699928</v>
      </c>
      <c r="Q7388" s="1">
        <v>3545.1038198487336</v>
      </c>
      <c r="R7388" s="1">
        <v>6070.9231945425618</v>
      </c>
      <c r="S7388" s="1">
        <v>8180.1529161319122</v>
      </c>
      <c r="T7388" s="1">
        <v>6881.1195258069256</v>
      </c>
      <c r="U7388" s="1">
        <v>1553.801183246725</v>
      </c>
      <c r="V7388" s="1">
        <v>5826.7544371752192</v>
      </c>
      <c r="W7388" s="1">
        <v>3185.2924256557867</v>
      </c>
      <c r="X7388" s="1">
        <v>9523.016775753038</v>
      </c>
      <c r="Y7388" s="1">
        <v>36538.744682034776</v>
      </c>
      <c r="Z7388" s="1">
        <v>2588.7226697860751</v>
      </c>
      <c r="AA7388" s="1">
        <v>50883.68752982912</v>
      </c>
      <c r="AB7388" s="1">
        <v>1542.7026033663915</v>
      </c>
      <c r="AC7388" s="1">
        <v>8542.9809222005315</v>
      </c>
      <c r="AD7388" s="1">
        <v>5380.9278129561762</v>
      </c>
      <c r="AE7388" s="1">
        <v>10677.943702869101</v>
      </c>
      <c r="AF7388" s="1">
        <v>32174.935057040424</v>
      </c>
      <c r="AG7388" s="1">
        <v>78630.326748932319</v>
      </c>
      <c r="AH7388" s="1">
        <v>20238.600842837808</v>
      </c>
      <c r="AI7388" s="1">
        <v>3469.4160705923305</v>
      </c>
      <c r="AJ7388" s="1">
        <v>17439.72634457063</v>
      </c>
      <c r="AK7388" s="1">
        <v>4374.5599034503157</v>
      </c>
      <c r="AL7388" s="1">
        <v>370034.46875</v>
      </c>
      <c r="AM7388" s="1">
        <v>290621.34375</v>
      </c>
      <c r="AN7388" s="1">
        <v>79413.1484375</v>
      </c>
      <c r="AO7388" t="s">
        <v>20198</v>
      </c>
    </row>
    <row r="7389" spans="1:41" x14ac:dyDescent="0.25">
      <c r="A7389" s="1">
        <v>2025</v>
      </c>
      <c r="B7389" t="s">
        <v>5878</v>
      </c>
      <c r="C7389" t="s">
        <v>7152</v>
      </c>
      <c r="D7389" t="s">
        <v>7252</v>
      </c>
      <c r="E7389" t="s">
        <v>8101</v>
      </c>
      <c r="F7389" t="s">
        <v>10192</v>
      </c>
      <c r="G7389" t="s">
        <v>12317</v>
      </c>
      <c r="H7389" t="s">
        <v>12769</v>
      </c>
      <c r="I7389" s="1">
        <v>13572.587070438227</v>
      </c>
      <c r="J7389" s="1">
        <v>31493.501049301587</v>
      </c>
      <c r="K7389" s="1">
        <v>1746.5710211000744</v>
      </c>
      <c r="L7389" s="1">
        <v>2466.3469688689729</v>
      </c>
      <c r="M7389" s="1">
        <v>11643.327523188844</v>
      </c>
      <c r="N7389" s="1">
        <v>9688.5281373600374</v>
      </c>
      <c r="O7389" s="1">
        <v>6347.3040184048687</v>
      </c>
      <c r="P7389" s="1">
        <v>8737.4236136674808</v>
      </c>
      <c r="Q7389" s="1">
        <v>3340.1233980425336</v>
      </c>
      <c r="R7389" s="1">
        <v>6549.2741084732288</v>
      </c>
      <c r="S7389" s="1">
        <v>15245.790520958353</v>
      </c>
      <c r="T7389" s="1">
        <v>8447.0866243051369</v>
      </c>
      <c r="U7389" s="1">
        <v>1504.2895581247592</v>
      </c>
      <c r="V7389" s="1">
        <v>6018.1698596396718</v>
      </c>
      <c r="W7389" s="1">
        <v>3276.2931108500029</v>
      </c>
      <c r="X7389" s="1">
        <v>17305.068820455585</v>
      </c>
      <c r="Y7389" s="1">
        <v>37533.390171852596</v>
      </c>
      <c r="Z7389" s="1">
        <v>3584.3457775215111</v>
      </c>
      <c r="AA7389" s="1">
        <v>53052.762136339436</v>
      </c>
      <c r="AB7389" s="1">
        <v>2553.3469029636126</v>
      </c>
      <c r="AC7389" s="1">
        <v>10156.657136030932</v>
      </c>
      <c r="AD7389" s="1">
        <v>8526.4342027382518</v>
      </c>
      <c r="AE7389" s="1">
        <v>11227.038006771067</v>
      </c>
      <c r="AF7389" s="1">
        <v>24177.955663273533</v>
      </c>
      <c r="AG7389" s="1">
        <v>78792.603102665176</v>
      </c>
      <c r="AH7389" s="1">
        <v>21997.832173115592</v>
      </c>
      <c r="AI7389" s="1">
        <v>5567.3608055089153</v>
      </c>
      <c r="AJ7389" s="1">
        <v>18806.08080656339</v>
      </c>
      <c r="AK7389" s="1">
        <v>4373.2641289665999</v>
      </c>
      <c r="AL7389" s="1">
        <v>427730.78125</v>
      </c>
      <c r="AM7389" s="1">
        <v>320701.09375</v>
      </c>
      <c r="AN7389" s="1">
        <v>107029.6875</v>
      </c>
      <c r="AO7389" t="s">
        <v>20199</v>
      </c>
    </row>
    <row r="7390" spans="1:41" x14ac:dyDescent="0.25">
      <c r="A7390" s="1">
        <v>2025</v>
      </c>
      <c r="B7390" t="s">
        <v>5879</v>
      </c>
      <c r="C7390" t="s">
        <v>7152</v>
      </c>
      <c r="D7390" t="s">
        <v>7252</v>
      </c>
      <c r="E7390" t="s">
        <v>8101</v>
      </c>
      <c r="F7390" t="s">
        <v>10192</v>
      </c>
      <c r="G7390" t="s">
        <v>12317</v>
      </c>
      <c r="H7390" t="s">
        <v>12769</v>
      </c>
      <c r="I7390" s="1">
        <v>7666.4779140822748</v>
      </c>
      <c r="J7390" s="1">
        <v>8614.5155047702883</v>
      </c>
      <c r="K7390" s="1">
        <v>2017.338354422375</v>
      </c>
      <c r="L7390" s="1">
        <v>2353.168854697753</v>
      </c>
      <c r="M7390" s="1">
        <v>9692.2136742689981</v>
      </c>
      <c r="N7390" s="1">
        <v>9570.4148521783718</v>
      </c>
      <c r="O7390" s="1">
        <v>5950.4569143849212</v>
      </c>
      <c r="P7390" s="1">
        <v>6994.6801253760686</v>
      </c>
      <c r="Q7390" s="1">
        <v>3760.0831966767737</v>
      </c>
      <c r="R7390" s="1">
        <v>6426.1710950794777</v>
      </c>
      <c r="S7390" s="1">
        <v>8047.7282872957949</v>
      </c>
      <c r="T7390" s="1">
        <v>7425.3123953339764</v>
      </c>
      <c r="U7390" s="1">
        <v>1528.7407872746421</v>
      </c>
      <c r="V7390" s="1">
        <v>5774.2723450773628</v>
      </c>
      <c r="W7390" s="1">
        <v>4018.4043551219165</v>
      </c>
      <c r="X7390" s="1">
        <v>9608.1358480211256</v>
      </c>
      <c r="Y7390" s="1">
        <v>35794.373576330552</v>
      </c>
      <c r="Z7390" s="1">
        <v>2649.0893928059158</v>
      </c>
      <c r="AA7390" s="1">
        <v>52608.33832094122</v>
      </c>
      <c r="AB7390" s="1">
        <v>1517.8212102226805</v>
      </c>
      <c r="AC7390" s="1">
        <v>8973.113031363393</v>
      </c>
      <c r="AD7390" s="1">
        <v>6625.3955025194045</v>
      </c>
      <c r="AE7390" s="1">
        <v>10440.234971524795</v>
      </c>
      <c r="AF7390" s="1">
        <v>31463.66931752253</v>
      </c>
      <c r="AG7390" s="1">
        <v>79517.45205009052</v>
      </c>
      <c r="AH7390" s="1">
        <v>16321.491819567198</v>
      </c>
      <c r="AI7390" s="1">
        <v>3600.1845540317822</v>
      </c>
      <c r="AJ7390" s="1">
        <v>17303.055037488703</v>
      </c>
      <c r="AK7390" s="1">
        <v>4156.0676396598001</v>
      </c>
      <c r="AL7390" s="1">
        <v>370418.40625</v>
      </c>
      <c r="AM7390" s="1">
        <v>291437.84375</v>
      </c>
      <c r="AN7390" s="1">
        <v>78980.5546875</v>
      </c>
      <c r="AO7390" t="s">
        <v>20200</v>
      </c>
    </row>
    <row r="7391" spans="1:41" x14ac:dyDescent="0.25">
      <c r="A7391" s="1">
        <v>2025</v>
      </c>
      <c r="B7391" t="s">
        <v>5880</v>
      </c>
      <c r="C7391" t="s">
        <v>7152</v>
      </c>
      <c r="D7391" t="s">
        <v>7252</v>
      </c>
      <c r="E7391" t="s">
        <v>8101</v>
      </c>
      <c r="F7391" t="s">
        <v>10192</v>
      </c>
      <c r="G7391" t="s">
        <v>12317</v>
      </c>
      <c r="H7391" t="s">
        <v>12769</v>
      </c>
      <c r="I7391" s="1">
        <v>13534.581850614011</v>
      </c>
      <c r="J7391" s="1">
        <v>26683.284374872757</v>
      </c>
      <c r="K7391" s="1">
        <v>2071.253298122811</v>
      </c>
      <c r="L7391" s="1">
        <v>2518.6864019385512</v>
      </c>
      <c r="M7391" s="1">
        <v>10819.711362646347</v>
      </c>
      <c r="N7391" s="1">
        <v>10970.439254382885</v>
      </c>
      <c r="O7391" s="1">
        <v>6278.4586126207932</v>
      </c>
      <c r="P7391" s="1">
        <v>8760.6483545688734</v>
      </c>
      <c r="Q7391" s="1">
        <v>3440.9543596078661</v>
      </c>
      <c r="R7391" s="1">
        <v>6503.7297164835536</v>
      </c>
      <c r="S7391" s="1">
        <v>14049.063322379967</v>
      </c>
      <c r="T7391" s="1">
        <v>8626.3459623408144</v>
      </c>
      <c r="U7391" s="1">
        <v>1585.8013236159459</v>
      </c>
      <c r="V7391" s="1">
        <v>5666.5278566993247</v>
      </c>
      <c r="W7391" s="1">
        <v>2356.4904359400475</v>
      </c>
      <c r="X7391" s="1">
        <v>15741.27346445353</v>
      </c>
      <c r="Y7391" s="1">
        <v>41085.167973213393</v>
      </c>
      <c r="Z7391" s="1">
        <v>3838.9853263588443</v>
      </c>
      <c r="AA7391" s="1">
        <v>52214.703907620285</v>
      </c>
      <c r="AB7391" s="1">
        <v>1943.2523060075532</v>
      </c>
      <c r="AC7391" s="1">
        <v>8655.5838785344185</v>
      </c>
      <c r="AD7391" s="1">
        <v>7053.7393842543615</v>
      </c>
      <c r="AE7391" s="1">
        <v>11378.271996789414</v>
      </c>
      <c r="AF7391" s="1">
        <v>29243.829359997773</v>
      </c>
      <c r="AG7391" s="1">
        <v>81458.533267618055</v>
      </c>
      <c r="AH7391" s="1">
        <v>17022.311667244263</v>
      </c>
      <c r="AI7391" s="1">
        <v>4929.9308900946544</v>
      </c>
      <c r="AJ7391" s="1">
        <v>17784.736016969713</v>
      </c>
      <c r="AK7391" s="1">
        <v>4329.7025063677065</v>
      </c>
      <c r="AL7391" s="1">
        <v>420546.03125</v>
      </c>
      <c r="AM7391" s="1">
        <v>325324.46875</v>
      </c>
      <c r="AN7391" s="1">
        <v>95221.5390625</v>
      </c>
      <c r="AO7391" t="s">
        <v>20201</v>
      </c>
    </row>
    <row r="7392" spans="1:41" x14ac:dyDescent="0.25">
      <c r="A7392" s="1">
        <v>2025</v>
      </c>
      <c r="B7392" t="s">
        <v>5881</v>
      </c>
      <c r="C7392" t="s">
        <v>7152</v>
      </c>
      <c r="D7392" t="s">
        <v>7252</v>
      </c>
      <c r="E7392" t="s">
        <v>8101</v>
      </c>
      <c r="F7392" t="s">
        <v>10192</v>
      </c>
      <c r="G7392" t="s">
        <v>12317</v>
      </c>
      <c r="H7392" t="s">
        <v>12769</v>
      </c>
      <c r="I7392" s="1">
        <v>11673.982235638059</v>
      </c>
      <c r="J7392" s="1">
        <v>26359.220434001807</v>
      </c>
      <c r="K7392" s="1">
        <v>1918.073864991316</v>
      </c>
      <c r="L7392" s="1">
        <v>2004.1961257570849</v>
      </c>
      <c r="M7392" s="1">
        <v>10618.883525375597</v>
      </c>
      <c r="N7392" s="1">
        <v>9464.518971411555</v>
      </c>
      <c r="O7392" s="1">
        <v>6116.7984026217737</v>
      </c>
      <c r="P7392" s="1">
        <v>8212.1087017250047</v>
      </c>
      <c r="Q7392" s="1">
        <v>3823.0509337370081</v>
      </c>
      <c r="R7392" s="1">
        <v>6247.1897246188801</v>
      </c>
      <c r="S7392" s="1">
        <v>11146.217860407518</v>
      </c>
      <c r="T7392" s="1">
        <v>8492.3564650723947</v>
      </c>
      <c r="U7392" s="1">
        <v>1486.162381387669</v>
      </c>
      <c r="V7392" s="1">
        <v>5100.7216018341069</v>
      </c>
      <c r="W7392" s="1">
        <v>3958.2064270229494</v>
      </c>
      <c r="X7392" s="1">
        <v>14841.82600786749</v>
      </c>
      <c r="Y7392" s="1">
        <v>35087.232280004733</v>
      </c>
      <c r="Z7392" s="1">
        <v>3729.7198202910517</v>
      </c>
      <c r="AA7392" s="1">
        <v>50357.550748763031</v>
      </c>
      <c r="AB7392" s="1">
        <v>785.54297301919644</v>
      </c>
      <c r="AC7392" s="1">
        <v>8514.5172648788066</v>
      </c>
      <c r="AD7392" s="1">
        <v>7469.2419430319142</v>
      </c>
      <c r="AE7392" s="1">
        <v>10398.890491481146</v>
      </c>
      <c r="AF7392" s="1">
        <v>30678.637730074024</v>
      </c>
      <c r="AG7392" s="1">
        <v>80317.5228129803</v>
      </c>
      <c r="AH7392" s="1">
        <v>16549.47966130983</v>
      </c>
      <c r="AI7392" s="1">
        <v>4236.6243315129905</v>
      </c>
      <c r="AJ7392" s="1">
        <v>17643.932100746031</v>
      </c>
      <c r="AK7392" s="1">
        <v>4132.5929648158535</v>
      </c>
      <c r="AL7392" s="1">
        <v>401365</v>
      </c>
      <c r="AM7392" s="1">
        <v>311099.15625</v>
      </c>
      <c r="AN7392" s="1">
        <v>90265.84375</v>
      </c>
      <c r="AO7392" t="s">
        <v>20202</v>
      </c>
    </row>
    <row r="7393" spans="1:41" x14ac:dyDescent="0.25">
      <c r="A7393" s="1">
        <v>2025</v>
      </c>
      <c r="B7393" t="s">
        <v>5882</v>
      </c>
      <c r="C7393" t="s">
        <v>7152</v>
      </c>
      <c r="D7393" t="s">
        <v>7252</v>
      </c>
      <c r="E7393" t="s">
        <v>8101</v>
      </c>
      <c r="F7393" t="s">
        <v>10192</v>
      </c>
      <c r="G7393" t="s">
        <v>12318</v>
      </c>
      <c r="H7393" t="s">
        <v>12769</v>
      </c>
      <c r="I7393" s="1">
        <v>16088.55601821484</v>
      </c>
      <c r="J7393" s="1">
        <v>6853.8802621189689</v>
      </c>
      <c r="K7393" s="1">
        <v>2450.3470917066429</v>
      </c>
      <c r="L7393" s="1">
        <v>3541.5396611741189</v>
      </c>
      <c r="M7393" s="1">
        <v>9731.1768863646612</v>
      </c>
      <c r="N7393" s="1">
        <v>10525.8116166</v>
      </c>
      <c r="O7393" s="1">
        <v>5740.0525284160931</v>
      </c>
      <c r="P7393" s="1">
        <v>2866</v>
      </c>
      <c r="Q7393" s="1">
        <v>3714.8498158667971</v>
      </c>
      <c r="R7393" s="1">
        <v>6271.8488799769784</v>
      </c>
      <c r="S7393" s="1">
        <v>8368.3185433192775</v>
      </c>
      <c r="T7393" s="1">
        <v>6671.4801633746019</v>
      </c>
      <c r="U7393" s="1">
        <v>1523.391954273397</v>
      </c>
      <c r="V7393" s="1">
        <v>129</v>
      </c>
      <c r="W7393" s="1">
        <v>3389.1269224832372</v>
      </c>
      <c r="X7393" s="1">
        <v>10254.36290253183</v>
      </c>
      <c r="Y7393" s="1">
        <v>39143</v>
      </c>
      <c r="Z7393" s="1">
        <v>2740.913726165491</v>
      </c>
      <c r="AA7393" s="1">
        <v>54690.923320581802</v>
      </c>
      <c r="AB7393" s="1">
        <v>1390</v>
      </c>
      <c r="AC7393" s="1">
        <v>9110.0953899999986</v>
      </c>
      <c r="AD7393" s="1">
        <v>5697.2726643043743</v>
      </c>
      <c r="AE7393" s="1">
        <v>11272.5349046228</v>
      </c>
      <c r="AF7393" s="1">
        <v>34476.064390825697</v>
      </c>
      <c r="AG7393" s="1">
        <v>85837.85665864397</v>
      </c>
      <c r="AH7393" s="1">
        <v>21792.879564210842</v>
      </c>
      <c r="AI7393" s="1">
        <v>3662.6072250130819</v>
      </c>
      <c r="AJ7393" s="1">
        <v>18779.057841566249</v>
      </c>
      <c r="AK7393" s="1">
        <v>4395.8588739468269</v>
      </c>
      <c r="AL7393" s="1">
        <v>391108.75</v>
      </c>
      <c r="AM7393" s="1">
        <v>307565.3125</v>
      </c>
      <c r="AN7393" s="1">
        <v>83543.484375</v>
      </c>
      <c r="AO7393" t="s">
        <v>20203</v>
      </c>
    </row>
    <row r="7394" spans="1:41" x14ac:dyDescent="0.25">
      <c r="A7394" s="1">
        <v>2025</v>
      </c>
      <c r="B7394" t="s">
        <v>5883</v>
      </c>
      <c r="C7394" t="s">
        <v>7152</v>
      </c>
      <c r="D7394" t="s">
        <v>7252</v>
      </c>
      <c r="E7394" t="s">
        <v>8101</v>
      </c>
      <c r="F7394" t="s">
        <v>10192</v>
      </c>
      <c r="G7394" t="s">
        <v>12318</v>
      </c>
      <c r="H7394" t="s">
        <v>12769</v>
      </c>
      <c r="I7394" s="1">
        <v>12632.28752454909</v>
      </c>
      <c r="J7394" s="1">
        <v>29267.16176504123</v>
      </c>
      <c r="K7394" s="1">
        <v>2008.533698285813</v>
      </c>
      <c r="L7394" s="1">
        <v>2172.334447195718</v>
      </c>
      <c r="M7394" s="1">
        <v>11265.27140965242</v>
      </c>
      <c r="N7394" s="1">
        <v>10119.61120089627</v>
      </c>
      <c r="O7394" s="1">
        <v>6489.1373936814471</v>
      </c>
      <c r="P7394" s="1">
        <v>8763.3652597263535</v>
      </c>
      <c r="Q7394" s="1">
        <v>4099.699989895149</v>
      </c>
      <c r="R7394" s="1">
        <v>6582.0469298134321</v>
      </c>
      <c r="S7394" s="1">
        <v>11640.35293231731</v>
      </c>
      <c r="T7394" s="1">
        <v>9174.4108924069042</v>
      </c>
      <c r="U7394" s="1">
        <v>1478.6982982100001</v>
      </c>
      <c r="V7394" s="1">
        <v>5558</v>
      </c>
      <c r="W7394" s="1">
        <v>4199.1485817965877</v>
      </c>
      <c r="X7394" s="1">
        <v>16190.4033</v>
      </c>
      <c r="Y7394" s="1">
        <v>39681</v>
      </c>
      <c r="Z7394" s="1">
        <v>3987.874564320628</v>
      </c>
      <c r="AA7394" s="1">
        <v>56208</v>
      </c>
      <c r="AB7394" s="1">
        <v>884</v>
      </c>
      <c r="AC7394" s="1">
        <v>9032.8091161201846</v>
      </c>
      <c r="AD7394" s="1">
        <v>8009.7418656256004</v>
      </c>
      <c r="AE7394" s="1">
        <v>11031.88705911014</v>
      </c>
      <c r="AF7394" s="1">
        <v>33252.365213959871</v>
      </c>
      <c r="AG7394" s="1">
        <v>93639</v>
      </c>
      <c r="AH7394" s="1">
        <v>18217.52322825864</v>
      </c>
      <c r="AI7394" s="1">
        <v>4494.5142152826238</v>
      </c>
      <c r="AJ7394" s="1">
        <v>19474.15057163866</v>
      </c>
      <c r="AK7394" s="1">
        <v>4163</v>
      </c>
      <c r="AL7394" s="1">
        <v>443716.34375</v>
      </c>
      <c r="AM7394" s="1">
        <v>346980.28125</v>
      </c>
      <c r="AN7394" s="1">
        <v>96736.0390625</v>
      </c>
      <c r="AO7394" t="s">
        <v>20204</v>
      </c>
    </row>
    <row r="7395" spans="1:41" x14ac:dyDescent="0.25">
      <c r="A7395" s="1">
        <v>2025</v>
      </c>
      <c r="B7395" t="s">
        <v>5884</v>
      </c>
      <c r="C7395" t="s">
        <v>7152</v>
      </c>
      <c r="D7395" t="s">
        <v>7252</v>
      </c>
      <c r="E7395" t="s">
        <v>8101</v>
      </c>
      <c r="F7395" t="s">
        <v>10192</v>
      </c>
      <c r="G7395" t="s">
        <v>12318</v>
      </c>
      <c r="H7395" t="s">
        <v>12769</v>
      </c>
      <c r="I7395" s="1">
        <v>8198.5169278116609</v>
      </c>
      <c r="J7395" s="1">
        <v>7889.0560172590831</v>
      </c>
      <c r="K7395" s="1">
        <v>2122.128238991932</v>
      </c>
      <c r="L7395" s="1">
        <v>2519.4105</v>
      </c>
      <c r="M7395" s="1">
        <v>10195.730917459879</v>
      </c>
      <c r="N7395" s="1">
        <v>10126.971105018079</v>
      </c>
      <c r="O7395" s="1">
        <v>6247.3196067327099</v>
      </c>
      <c r="P7395" s="1">
        <v>7589.2540087158977</v>
      </c>
      <c r="Q7395" s="1">
        <v>3963.1816661145431</v>
      </c>
      <c r="R7395" s="1">
        <v>6661.0896839558354</v>
      </c>
      <c r="S7395" s="1">
        <v>8466</v>
      </c>
      <c r="T7395" s="1">
        <v>7967.2837908154052</v>
      </c>
      <c r="U7395" s="1">
        <v>1500.8787726831499</v>
      </c>
      <c r="V7395" s="1">
        <v>6268</v>
      </c>
      <c r="W7395" s="1">
        <v>4256.258663788085</v>
      </c>
      <c r="X7395" s="1">
        <v>9532.9423558213748</v>
      </c>
      <c r="Y7395" s="1">
        <v>38026</v>
      </c>
      <c r="Z7395" s="1">
        <v>2792</v>
      </c>
      <c r="AA7395" s="1">
        <v>56208</v>
      </c>
      <c r="AB7395" s="1">
        <v>1390</v>
      </c>
      <c r="AC7395" s="1">
        <v>9439.2752200000014</v>
      </c>
      <c r="AD7395" s="1">
        <v>6983.261968657931</v>
      </c>
      <c r="AE7395" s="1">
        <v>10982.612441501869</v>
      </c>
      <c r="AF7395" s="1">
        <v>33760.193404199294</v>
      </c>
      <c r="AG7395" s="1">
        <v>85382</v>
      </c>
      <c r="AH7395" s="1">
        <v>16837</v>
      </c>
      <c r="AI7395" s="1">
        <v>3787.2166462396758</v>
      </c>
      <c r="AJ7395" s="1">
        <v>18566</v>
      </c>
      <c r="AK7395" s="1">
        <v>4137.1928060283817</v>
      </c>
      <c r="AL7395" s="1">
        <v>391794.78125</v>
      </c>
      <c r="AM7395" s="1">
        <v>309872.4375</v>
      </c>
      <c r="AN7395" s="1">
        <v>81922.3359375</v>
      </c>
      <c r="AO7395" t="s">
        <v>20205</v>
      </c>
    </row>
    <row r="7396" spans="1:41" x14ac:dyDescent="0.25">
      <c r="A7396" s="1">
        <v>2025</v>
      </c>
      <c r="B7396" t="s">
        <v>5885</v>
      </c>
      <c r="C7396" t="s">
        <v>7152</v>
      </c>
      <c r="D7396" t="s">
        <v>7252</v>
      </c>
      <c r="E7396" t="s">
        <v>8101</v>
      </c>
      <c r="F7396" t="s">
        <v>10192</v>
      </c>
      <c r="G7396" t="s">
        <v>12318</v>
      </c>
      <c r="H7396" t="s">
        <v>12769</v>
      </c>
      <c r="I7396" s="1">
        <v>14509.288329999999</v>
      </c>
      <c r="J7396" s="1">
        <v>34846.876243012222</v>
      </c>
      <c r="K7396" s="1">
        <v>1877.4740818175301</v>
      </c>
      <c r="L7396" s="1">
        <v>3180.1344003086392</v>
      </c>
      <c r="M7396" s="1">
        <v>13629.720503160081</v>
      </c>
      <c r="N7396" s="1">
        <v>10485.075963666401</v>
      </c>
      <c r="O7396" s="1">
        <v>6998.6044481618164</v>
      </c>
      <c r="P7396" s="1">
        <v>9888.9803923749969</v>
      </c>
      <c r="Q7396" s="1">
        <v>3673</v>
      </c>
      <c r="R7396" s="1">
        <v>7417.4377314599078</v>
      </c>
      <c r="S7396" s="1">
        <v>14295.459463740001</v>
      </c>
      <c r="T7396" s="1">
        <v>9502.9000418053474</v>
      </c>
      <c r="U7396" s="1">
        <v>1531.323144</v>
      </c>
      <c r="V7396" s="1">
        <v>5650</v>
      </c>
      <c r="W7396" s="1">
        <v>6894.8110148399983</v>
      </c>
      <c r="X7396" s="1">
        <v>17076.040968818881</v>
      </c>
      <c r="Y7396" s="1">
        <v>39543</v>
      </c>
      <c r="Z7396" s="1">
        <v>3650.116006270041</v>
      </c>
      <c r="AA7396" s="1">
        <v>53722</v>
      </c>
      <c r="AB7396" s="1">
        <v>2442.0040794887491</v>
      </c>
      <c r="AC7396" s="1">
        <v>9704.904075800001</v>
      </c>
      <c r="AD7396" s="1">
        <v>4889.285242320866</v>
      </c>
      <c r="AE7396" s="1">
        <v>13252.365503999999</v>
      </c>
      <c r="AF7396" s="1">
        <v>32225.720046370821</v>
      </c>
      <c r="AG7396" s="1">
        <v>89644.715433253295</v>
      </c>
      <c r="AH7396" s="1">
        <v>22779.741263119071</v>
      </c>
      <c r="AI7396" s="1">
        <v>10457.085538821049</v>
      </c>
      <c r="AJ7396" s="1">
        <v>19467.30133051462</v>
      </c>
      <c r="AK7396" s="1">
        <v>5411</v>
      </c>
      <c r="AL7396" s="1">
        <v>468646.375</v>
      </c>
      <c r="AM7396" s="1">
        <v>352392.21875</v>
      </c>
      <c r="AN7396" s="1">
        <v>116254.1328125</v>
      </c>
      <c r="AO7396" t="s">
        <v>20206</v>
      </c>
    </row>
    <row r="7397" spans="1:41" x14ac:dyDescent="0.25">
      <c r="A7397" s="1">
        <v>2025</v>
      </c>
      <c r="B7397" t="s">
        <v>5886</v>
      </c>
      <c r="C7397" t="s">
        <v>7152</v>
      </c>
      <c r="D7397" t="s">
        <v>7252</v>
      </c>
      <c r="E7397" t="s">
        <v>8101</v>
      </c>
      <c r="F7397" t="s">
        <v>10192</v>
      </c>
      <c r="G7397" t="s">
        <v>12318</v>
      </c>
      <c r="H7397" t="s">
        <v>12769</v>
      </c>
      <c r="I7397" s="1">
        <v>10626</v>
      </c>
      <c r="J7397" s="1">
        <v>8549.5393995906124</v>
      </c>
      <c r="K7397" s="1">
        <v>2034.01557922133</v>
      </c>
      <c r="L7397" s="1">
        <v>2562.3292862038579</v>
      </c>
      <c r="M7397" s="1">
        <v>8301.8056550219844</v>
      </c>
      <c r="N7397" s="1">
        <v>9029.2912493601252</v>
      </c>
      <c r="O7397" s="1">
        <v>5614.6540826724122</v>
      </c>
      <c r="P7397" s="1">
        <v>3017.933333333337</v>
      </c>
      <c r="Q7397" s="1">
        <v>5477.0570294869649</v>
      </c>
      <c r="R7397" s="1">
        <v>6913.2115296060874</v>
      </c>
      <c r="S7397" s="1">
        <v>18211</v>
      </c>
      <c r="T7397" s="1">
        <v>6295.9339757614307</v>
      </c>
      <c r="U7397" s="1">
        <v>1581.645259943198</v>
      </c>
      <c r="V7397" s="1">
        <v>6295</v>
      </c>
      <c r="W7397" s="1">
        <v>3453.5203340104181</v>
      </c>
      <c r="X7397" s="1">
        <v>9727.5754715581625</v>
      </c>
      <c r="Y7397" s="1">
        <v>37354</v>
      </c>
      <c r="Z7397" s="1">
        <v>3152.9748674155089</v>
      </c>
      <c r="AA7397" s="1">
        <v>46186.379771701613</v>
      </c>
      <c r="AB7397" s="1">
        <v>0</v>
      </c>
      <c r="AC7397" s="1">
        <v>8543.0242111084117</v>
      </c>
      <c r="AD7397" s="1">
        <v>6326.7585393567824</v>
      </c>
      <c r="AE7397" s="1">
        <v>10262</v>
      </c>
      <c r="AF7397" s="1">
        <v>34265.933146052623</v>
      </c>
      <c r="AG7397" s="1">
        <v>89142.782737957445</v>
      </c>
      <c r="AH7397" s="1">
        <v>14517.889932055061</v>
      </c>
      <c r="AI7397" s="1">
        <v>3367.770858377673</v>
      </c>
      <c r="AJ7397" s="1">
        <v>20300.754986955752</v>
      </c>
      <c r="AK7397" s="1">
        <v>4812.084578293071</v>
      </c>
      <c r="AL7397" s="1">
        <v>385922.90625</v>
      </c>
      <c r="AM7397" s="1">
        <v>303259.875</v>
      </c>
      <c r="AN7397" s="1">
        <v>82663.0078125</v>
      </c>
      <c r="AO7397" t="s">
        <v>20207</v>
      </c>
    </row>
    <row r="7398" spans="1:41" x14ac:dyDescent="0.25">
      <c r="A7398" s="1">
        <v>2025</v>
      </c>
      <c r="B7398" t="s">
        <v>5887</v>
      </c>
      <c r="C7398" t="s">
        <v>7152</v>
      </c>
      <c r="D7398" t="s">
        <v>7252</v>
      </c>
      <c r="E7398" t="s">
        <v>8101</v>
      </c>
      <c r="F7398" t="s">
        <v>10192</v>
      </c>
      <c r="G7398" t="s">
        <v>12318</v>
      </c>
      <c r="H7398" t="s">
        <v>12769</v>
      </c>
      <c r="I7398" s="1">
        <v>14813</v>
      </c>
      <c r="J7398" s="1">
        <v>34954.39163384826</v>
      </c>
      <c r="K7398" s="1">
        <v>1862.775651047971</v>
      </c>
      <c r="L7398" s="1">
        <v>2696.236954100505</v>
      </c>
      <c r="M7398" s="1">
        <v>12458.25823988613</v>
      </c>
      <c r="N7398" s="1">
        <v>10355.797164899999</v>
      </c>
      <c r="O7398" s="1">
        <v>6791.5595804435161</v>
      </c>
      <c r="P7398" s="1">
        <v>8933.1540929999974</v>
      </c>
      <c r="Q7398" s="1">
        <v>3596.5264013788978</v>
      </c>
      <c r="R7398" s="1">
        <v>7123.284385649742</v>
      </c>
      <c r="S7398" s="1">
        <v>16280.19266571256</v>
      </c>
      <c r="T7398" s="1">
        <v>9235.9923944949296</v>
      </c>
      <c r="U7398" s="1">
        <v>1609.57662192</v>
      </c>
      <c r="V7398" s="1">
        <v>6440</v>
      </c>
      <c r="W7398" s="1">
        <v>2992</v>
      </c>
      <c r="X7398" s="1">
        <v>18534.424934439219</v>
      </c>
      <c r="Y7398" s="1">
        <v>41860</v>
      </c>
      <c r="Z7398" s="1">
        <v>3898.4952968689649</v>
      </c>
      <c r="AA7398" s="1">
        <v>58756</v>
      </c>
      <c r="AB7398" s="1">
        <v>2732.0587718400002</v>
      </c>
      <c r="AC7398" s="1">
        <v>10867.53397623232</v>
      </c>
      <c r="AD7398" s="1">
        <v>9180.9619182751103</v>
      </c>
      <c r="AE7398" s="1">
        <v>12012.83211168</v>
      </c>
      <c r="AF7398" s="1">
        <v>27034.541085570349</v>
      </c>
      <c r="AG7398" s="1">
        <v>86877</v>
      </c>
      <c r="AH7398" s="1">
        <v>24455.185530466239</v>
      </c>
      <c r="AI7398" s="1">
        <v>5957.027189307697</v>
      </c>
      <c r="AJ7398" s="1">
        <v>20524.788203007549</v>
      </c>
      <c r="AK7398" s="1">
        <v>4660</v>
      </c>
      <c r="AL7398" s="1">
        <v>467493.625</v>
      </c>
      <c r="AM7398" s="1">
        <v>352353.15625</v>
      </c>
      <c r="AN7398" s="1">
        <v>115140.4375</v>
      </c>
      <c r="AO7398" t="s">
        <v>20208</v>
      </c>
    </row>
    <row r="7399" spans="1:41" x14ac:dyDescent="0.25">
      <c r="A7399" s="1">
        <v>2025</v>
      </c>
      <c r="B7399" t="s">
        <v>5888</v>
      </c>
      <c r="C7399" t="s">
        <v>7152</v>
      </c>
      <c r="D7399" t="s">
        <v>7252</v>
      </c>
      <c r="E7399" t="s">
        <v>8101</v>
      </c>
      <c r="F7399" t="s">
        <v>10192</v>
      </c>
      <c r="G7399" t="s">
        <v>12318</v>
      </c>
      <c r="H7399" t="s">
        <v>12769</v>
      </c>
      <c r="I7399" s="1">
        <v>14754</v>
      </c>
      <c r="J7399" s="1">
        <v>29970.412139161959</v>
      </c>
      <c r="K7399" s="1">
        <v>1837.8707999999999</v>
      </c>
      <c r="L7399" s="1">
        <v>2750.1616931825151</v>
      </c>
      <c r="M7399" s="1">
        <v>11563.149425358401</v>
      </c>
      <c r="N7399" s="1">
        <v>11724.236139000001</v>
      </c>
      <c r="O7399" s="1">
        <v>6709.8606113745718</v>
      </c>
      <c r="P7399" s="1">
        <v>9316.799989807716</v>
      </c>
      <c r="Q7399" s="1">
        <v>3677.3873250767142</v>
      </c>
      <c r="R7399" s="1">
        <v>6950.6104195601602</v>
      </c>
      <c r="S7399" s="1">
        <v>15014.3948427168</v>
      </c>
      <c r="T7399" s="1">
        <v>9377.2203013107865</v>
      </c>
      <c r="U7399" s="1">
        <v>1597.3271553500001</v>
      </c>
      <c r="V7399" s="1">
        <v>6056</v>
      </c>
      <c r="W7399" s="1">
        <v>2518.4083120992</v>
      </c>
      <c r="X7399" s="1">
        <v>17327</v>
      </c>
      <c r="Y7399" s="1">
        <v>46429</v>
      </c>
      <c r="Z7399" s="1">
        <v>4110.812219241323</v>
      </c>
      <c r="AA7399" s="1">
        <v>58290</v>
      </c>
      <c r="AB7399" s="1">
        <v>2276.5200180491602</v>
      </c>
      <c r="AC7399" s="1">
        <v>9250.3216025475485</v>
      </c>
      <c r="AD7399" s="1">
        <v>8387.1731382418693</v>
      </c>
      <c r="AE7399" s="1">
        <v>12160.089570916911</v>
      </c>
      <c r="AF7399" s="1">
        <v>31878.279602106039</v>
      </c>
      <c r="AG7399" s="1">
        <v>90988</v>
      </c>
      <c r="AH7399" s="1">
        <v>19284.803714756199</v>
      </c>
      <c r="AI7399" s="1">
        <v>5268.6735928704002</v>
      </c>
      <c r="AJ7399" s="1">
        <v>19386.88604762976</v>
      </c>
      <c r="AK7399" s="1">
        <v>4646</v>
      </c>
      <c r="AL7399" s="1">
        <v>463501.4375</v>
      </c>
      <c r="AM7399" s="1">
        <v>359290.3125</v>
      </c>
      <c r="AN7399" s="1">
        <v>104211.078125</v>
      </c>
      <c r="AO7399" t="s">
        <v>20209</v>
      </c>
    </row>
    <row r="7400" spans="1:41" x14ac:dyDescent="0.25">
      <c r="A7400" s="1">
        <v>2025</v>
      </c>
      <c r="B7400" t="s">
        <v>5888</v>
      </c>
      <c r="C7400" t="s">
        <v>7152</v>
      </c>
      <c r="D7400" t="s">
        <v>7252</v>
      </c>
      <c r="E7400" t="s">
        <v>8102</v>
      </c>
      <c r="F7400" t="s">
        <v>10193</v>
      </c>
      <c r="G7400" t="s">
        <v>12319</v>
      </c>
      <c r="H7400" t="s">
        <v>12769</v>
      </c>
      <c r="I7400" s="1"/>
      <c r="J7400" s="1"/>
      <c r="K7400" s="1"/>
      <c r="L7400" s="1"/>
      <c r="M7400" s="1"/>
      <c r="N7400" s="1"/>
      <c r="O7400" s="1">
        <v>1657.5275944632067</v>
      </c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>
        <v>1657.527587890625</v>
      </c>
      <c r="AM7400" s="1">
        <v>0</v>
      </c>
      <c r="AN7400" s="1">
        <v>1657.527587890625</v>
      </c>
      <c r="AO7400" t="s">
        <v>20210</v>
      </c>
    </row>
    <row r="7401" spans="1:41" x14ac:dyDescent="0.25">
      <c r="A7401" s="1">
        <v>2025</v>
      </c>
      <c r="B7401" t="s">
        <v>5889</v>
      </c>
      <c r="C7401" t="s">
        <v>7152</v>
      </c>
      <c r="D7401" t="s">
        <v>7252</v>
      </c>
      <c r="E7401" t="s">
        <v>8102</v>
      </c>
      <c r="F7401" t="s">
        <v>10193</v>
      </c>
      <c r="G7401" t="s">
        <v>12319</v>
      </c>
      <c r="H7401" t="s">
        <v>12769</v>
      </c>
      <c r="I7401" s="1"/>
      <c r="J7401" s="1"/>
      <c r="K7401" s="1"/>
      <c r="L7401" s="1"/>
      <c r="M7401" s="1"/>
      <c r="N7401" s="1"/>
      <c r="O7401" s="1">
        <v>1572.7552387015764</v>
      </c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>
        <v>1572.7552490234375</v>
      </c>
      <c r="AM7401" s="1">
        <v>0</v>
      </c>
      <c r="AN7401" s="1">
        <v>1572.7552490234375</v>
      </c>
      <c r="AO7401" t="s">
        <v>20211</v>
      </c>
    </row>
    <row r="7402" spans="1:41" x14ac:dyDescent="0.25">
      <c r="A7402" s="1">
        <v>2025</v>
      </c>
      <c r="B7402" t="s">
        <v>5890</v>
      </c>
      <c r="C7402" t="s">
        <v>7152</v>
      </c>
      <c r="D7402" t="s">
        <v>7252</v>
      </c>
      <c r="E7402" t="s">
        <v>8102</v>
      </c>
      <c r="F7402" t="s">
        <v>10193</v>
      </c>
      <c r="G7402" t="s">
        <v>12319</v>
      </c>
      <c r="H7402" t="s">
        <v>12769</v>
      </c>
      <c r="I7402" s="1"/>
      <c r="J7402" s="1"/>
      <c r="K7402" s="1"/>
      <c r="L7402" s="1"/>
      <c r="M7402" s="1"/>
      <c r="N7402" s="1"/>
      <c r="O7402" s="1">
        <v>1692.6381180876035</v>
      </c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>
        <v>1692.6380615234375</v>
      </c>
      <c r="AM7402" s="1">
        <v>0</v>
      </c>
      <c r="AN7402" s="1">
        <v>1692.6380615234375</v>
      </c>
      <c r="AO7402" t="s">
        <v>20212</v>
      </c>
    </row>
    <row r="7403" spans="1:41" x14ac:dyDescent="0.25">
      <c r="A7403" s="1">
        <v>2025</v>
      </c>
      <c r="B7403" t="s">
        <v>5891</v>
      </c>
      <c r="C7403" t="s">
        <v>7152</v>
      </c>
      <c r="D7403" t="s">
        <v>7252</v>
      </c>
      <c r="E7403" t="s">
        <v>8102</v>
      </c>
      <c r="F7403" t="s">
        <v>10193</v>
      </c>
      <c r="G7403" t="s">
        <v>12319</v>
      </c>
      <c r="H7403" t="s">
        <v>12769</v>
      </c>
      <c r="I7403" s="1"/>
      <c r="J7403" s="1"/>
      <c r="K7403" s="1"/>
      <c r="L7403" s="1"/>
      <c r="M7403" s="1"/>
      <c r="N7403" s="1"/>
      <c r="O7403" s="1">
        <v>1724.3587341336261</v>
      </c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>
        <v>1724.3587646484375</v>
      </c>
      <c r="AM7403" s="1">
        <v>0</v>
      </c>
      <c r="AN7403" s="1">
        <v>1724.3587646484375</v>
      </c>
      <c r="AO7403" t="s">
        <v>20213</v>
      </c>
    </row>
    <row r="7404" spans="1:41" x14ac:dyDescent="0.25">
      <c r="A7404" s="1">
        <v>2025</v>
      </c>
      <c r="B7404" t="s">
        <v>5892</v>
      </c>
      <c r="C7404" t="s">
        <v>7152</v>
      </c>
      <c r="D7404" t="s">
        <v>7252</v>
      </c>
      <c r="E7404" t="s">
        <v>8102</v>
      </c>
      <c r="F7404" t="s">
        <v>10193</v>
      </c>
      <c r="G7404" t="s">
        <v>12320</v>
      </c>
      <c r="H7404" t="s">
        <v>12769</v>
      </c>
      <c r="I7404" s="1"/>
      <c r="J7404" s="1"/>
      <c r="K7404" s="1"/>
      <c r="L7404" s="1"/>
      <c r="M7404" s="1"/>
      <c r="N7404" s="1"/>
      <c r="O7404" s="1">
        <v>1682.8342991172431</v>
      </c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>
        <v>1682.8343505859375</v>
      </c>
      <c r="AM7404" s="1">
        <v>0</v>
      </c>
      <c r="AN7404" s="1">
        <v>1682.8343505859375</v>
      </c>
      <c r="AO7404" t="s">
        <v>20214</v>
      </c>
    </row>
    <row r="7405" spans="1:41" x14ac:dyDescent="0.25">
      <c r="A7405" s="1">
        <v>2025</v>
      </c>
      <c r="B7405" t="s">
        <v>5893</v>
      </c>
      <c r="C7405" t="s">
        <v>7152</v>
      </c>
      <c r="D7405" t="s">
        <v>7252</v>
      </c>
      <c r="E7405" t="s">
        <v>8102</v>
      </c>
      <c r="F7405" t="s">
        <v>10193</v>
      </c>
      <c r="G7405" t="s">
        <v>12320</v>
      </c>
      <c r="H7405" t="s">
        <v>12769</v>
      </c>
      <c r="I7405" s="1"/>
      <c r="J7405" s="1"/>
      <c r="K7405" s="1"/>
      <c r="L7405" s="1"/>
      <c r="M7405" s="1"/>
      <c r="N7405" s="1"/>
      <c r="O7405" s="1">
        <v>1795.6716215046449</v>
      </c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>
        <v>1795.671630859375</v>
      </c>
      <c r="AM7405" s="1">
        <v>0</v>
      </c>
      <c r="AN7405" s="1">
        <v>1795.671630859375</v>
      </c>
      <c r="AO7405" t="s">
        <v>20215</v>
      </c>
    </row>
    <row r="7406" spans="1:41" x14ac:dyDescent="0.25">
      <c r="A7406" s="1">
        <v>2025</v>
      </c>
      <c r="B7406" t="s">
        <v>5894</v>
      </c>
      <c r="C7406" t="s">
        <v>7152</v>
      </c>
      <c r="D7406" t="s">
        <v>7252</v>
      </c>
      <c r="E7406" t="s">
        <v>8102</v>
      </c>
      <c r="F7406" t="s">
        <v>10193</v>
      </c>
      <c r="G7406" t="s">
        <v>12320</v>
      </c>
      <c r="H7406" t="s">
        <v>12769</v>
      </c>
      <c r="I7406" s="1"/>
      <c r="J7406" s="1"/>
      <c r="K7406" s="1"/>
      <c r="L7406" s="1"/>
      <c r="M7406" s="1"/>
      <c r="N7406" s="1"/>
      <c r="O7406" s="1">
        <v>1771.418719874717</v>
      </c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>
        <v>1771.418701171875</v>
      </c>
      <c r="AM7406" s="1">
        <v>0</v>
      </c>
      <c r="AN7406" s="1">
        <v>1771.418701171875</v>
      </c>
      <c r="AO7406" t="s">
        <v>20216</v>
      </c>
    </row>
    <row r="7407" spans="1:41" x14ac:dyDescent="0.25">
      <c r="A7407" s="1">
        <v>2025</v>
      </c>
      <c r="B7407" t="s">
        <v>5895</v>
      </c>
      <c r="C7407" t="s">
        <v>7152</v>
      </c>
      <c r="D7407" t="s">
        <v>7252</v>
      </c>
      <c r="E7407" t="s">
        <v>8102</v>
      </c>
      <c r="F7407" t="s">
        <v>10193</v>
      </c>
      <c r="G7407" t="s">
        <v>12320</v>
      </c>
      <c r="H7407" t="s">
        <v>12769</v>
      </c>
      <c r="I7407" s="1"/>
      <c r="J7407" s="1"/>
      <c r="K7407" s="1"/>
      <c r="L7407" s="1"/>
      <c r="M7407" s="1"/>
      <c r="N7407" s="1"/>
      <c r="O7407" s="1">
        <v>1810.385367676816</v>
      </c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>
        <v>1810.3853759765625</v>
      </c>
      <c r="AM7407" s="1">
        <v>0</v>
      </c>
      <c r="AN7407" s="1">
        <v>1810.3853759765625</v>
      </c>
      <c r="AO7407" t="s">
        <v>20217</v>
      </c>
    </row>
    <row r="7408" spans="1:41" x14ac:dyDescent="0.25">
      <c r="A7408" s="1">
        <v>2025</v>
      </c>
      <c r="B7408" t="s">
        <v>5896</v>
      </c>
      <c r="C7408" t="s">
        <v>7152</v>
      </c>
      <c r="D7408" t="s">
        <v>7252</v>
      </c>
      <c r="E7408" t="s">
        <v>8103</v>
      </c>
      <c r="F7408" t="s">
        <v>10194</v>
      </c>
      <c r="G7408" t="s">
        <v>12321</v>
      </c>
      <c r="H7408" t="s">
        <v>12769</v>
      </c>
      <c r="I7408" s="1">
        <v>3111.8368621353138</v>
      </c>
      <c r="J7408" s="1">
        <v>6053.4577475268816</v>
      </c>
      <c r="K7408" s="1">
        <v>222.34040785553046</v>
      </c>
      <c r="L7408" s="1">
        <v>208.20935855506116</v>
      </c>
      <c r="M7408" s="1">
        <v>1132.0551477940426</v>
      </c>
      <c r="N7408" s="1">
        <v>734.06007328527426</v>
      </c>
      <c r="O7408" s="1">
        <v>1793.6426877800461</v>
      </c>
      <c r="P7408" s="1">
        <v>848.09132240777535</v>
      </c>
      <c r="Q7408" s="1">
        <v>882.76696785558522</v>
      </c>
      <c r="R7408" s="1">
        <v>938.71144512057128</v>
      </c>
      <c r="S7408" s="1">
        <v>2423.8202043577749</v>
      </c>
      <c r="T7408" s="1">
        <v>2663.6591712801001</v>
      </c>
      <c r="U7408" s="1">
        <v>255.26733724767627</v>
      </c>
      <c r="V7408" s="1">
        <v>2009.9528163284424</v>
      </c>
      <c r="W7408" s="1">
        <v>645.93734903542429</v>
      </c>
      <c r="X7408" s="1">
        <v>1623.4393315154862</v>
      </c>
      <c r="Y7408" s="1">
        <v>13562.464613767843</v>
      </c>
      <c r="Z7408" s="1">
        <v>1607.7233520566676</v>
      </c>
      <c r="AA7408" s="1">
        <v>13173.519842102929</v>
      </c>
      <c r="AB7408" s="1">
        <v>269.69549109211016</v>
      </c>
      <c r="AC7408" s="1">
        <v>1130.5150755541079</v>
      </c>
      <c r="AD7408" s="1">
        <v>3823.3383510837425</v>
      </c>
      <c r="AE7408" s="1">
        <v>2028.8204021250097</v>
      </c>
      <c r="AF7408" s="1">
        <v>1400.777342690146</v>
      </c>
      <c r="AG7408" s="1">
        <v>14893.993991568945</v>
      </c>
      <c r="AH7408" s="1">
        <v>2716.943869482328</v>
      </c>
      <c r="AI7408" s="1">
        <v>898.98497030703379</v>
      </c>
      <c r="AJ7408" s="1">
        <v>8694.9790701266174</v>
      </c>
      <c r="AK7408" s="1">
        <v>3413.5669067765029</v>
      </c>
      <c r="AL7408" s="1">
        <v>93162.5703125</v>
      </c>
      <c r="AM7408" s="1">
        <v>71535.1484375</v>
      </c>
      <c r="AN7408" s="1">
        <v>21627.421875</v>
      </c>
      <c r="AO7408" t="s">
        <v>20218</v>
      </c>
    </row>
    <row r="7409" spans="1:41" x14ac:dyDescent="0.25">
      <c r="A7409" s="1">
        <v>2025</v>
      </c>
      <c r="B7409" t="s">
        <v>5897</v>
      </c>
      <c r="C7409" t="s">
        <v>7152</v>
      </c>
      <c r="D7409" t="s">
        <v>7252</v>
      </c>
      <c r="E7409" t="s">
        <v>8103</v>
      </c>
      <c r="F7409" t="s">
        <v>10194</v>
      </c>
      <c r="G7409" t="s">
        <v>12321</v>
      </c>
      <c r="H7409" t="s">
        <v>12769</v>
      </c>
      <c r="I7409" s="1">
        <v>2789.357377044335</v>
      </c>
      <c r="J7409" s="1">
        <v>9071.6100473430761</v>
      </c>
      <c r="K7409" s="1">
        <v>296.06476323996691</v>
      </c>
      <c r="L7409" s="1">
        <v>194.2219210682722</v>
      </c>
      <c r="M7409" s="1">
        <v>1405.0096417704799</v>
      </c>
      <c r="N7409" s="1">
        <v>1260.0157460257408</v>
      </c>
      <c r="O7409" s="1"/>
      <c r="P7409" s="1">
        <v>791.35820916418686</v>
      </c>
      <c r="Q7409" s="1">
        <v>1020.338283266051</v>
      </c>
      <c r="R7409" s="1">
        <v>1331.6399880800473</v>
      </c>
      <c r="S7409" s="1">
        <v>1516.4728791048337</v>
      </c>
      <c r="T7409" s="1">
        <v>2686.0478445612116</v>
      </c>
      <c r="U7409" s="1">
        <v>358.48407771643861</v>
      </c>
      <c r="V7409" s="1">
        <v>2336.8616247682539</v>
      </c>
      <c r="W7409" s="1">
        <v>938.05055494676151</v>
      </c>
      <c r="X7409" s="1">
        <v>2872.0050030308339</v>
      </c>
      <c r="Y7409" s="1">
        <v>13600.69995140321</v>
      </c>
      <c r="Z7409" s="1">
        <v>1905.3452692770807</v>
      </c>
      <c r="AA7409" s="1">
        <v>15775.365610172961</v>
      </c>
      <c r="AB7409" s="1">
        <v>320.25955069768287</v>
      </c>
      <c r="AC7409" s="1">
        <v>1267.7011602682746</v>
      </c>
      <c r="AD7409" s="1">
        <v>5204.2048232762791</v>
      </c>
      <c r="AE7409" s="1">
        <v>1846.1413454734172</v>
      </c>
      <c r="AF7409" s="1">
        <v>3223.2574134734537</v>
      </c>
      <c r="AG7409" s="1">
        <v>23625.856983565518</v>
      </c>
      <c r="AH7409" s="1">
        <v>4199.5324954389707</v>
      </c>
      <c r="AI7409" s="1">
        <v>1045.49246872921</v>
      </c>
      <c r="AJ7409" s="1">
        <v>10292.857168940913</v>
      </c>
      <c r="AK7409" s="1">
        <v>3389.5857607712824</v>
      </c>
      <c r="AL7409" s="1">
        <v>114563.8359375</v>
      </c>
      <c r="AM7409" s="1">
        <v>90691.109375</v>
      </c>
      <c r="AN7409" s="1">
        <v>23872.7265625</v>
      </c>
      <c r="AO7409" t="s">
        <v>20219</v>
      </c>
    </row>
    <row r="7410" spans="1:41" x14ac:dyDescent="0.25">
      <c r="A7410" s="1">
        <v>2025</v>
      </c>
      <c r="B7410" t="s">
        <v>5898</v>
      </c>
      <c r="C7410" t="s">
        <v>7152</v>
      </c>
      <c r="D7410" t="s">
        <v>7252</v>
      </c>
      <c r="E7410" t="s">
        <v>8103</v>
      </c>
      <c r="F7410" t="s">
        <v>10194</v>
      </c>
      <c r="G7410" t="s">
        <v>12321</v>
      </c>
      <c r="H7410" t="s">
        <v>12769</v>
      </c>
      <c r="I7410" s="1">
        <v>3184.5355891576141</v>
      </c>
      <c r="J7410" s="1">
        <v>9048.0159019187995</v>
      </c>
      <c r="K7410" s="1">
        <v>295.66772020000002</v>
      </c>
      <c r="L7410" s="1">
        <v>188</v>
      </c>
      <c r="M7410" s="1">
        <v>1758.58206772212</v>
      </c>
      <c r="N7410" s="1">
        <v>728.09939697265622</v>
      </c>
      <c r="O7410" s="1">
        <v>1607.1043500000001</v>
      </c>
      <c r="P7410" s="1">
        <v>1034.923</v>
      </c>
      <c r="Q7410" s="1">
        <v>1117</v>
      </c>
      <c r="R7410" s="1">
        <v>1408.3274939069299</v>
      </c>
      <c r="S7410" s="1">
        <v>4224.5938237263026</v>
      </c>
      <c r="T7410" s="1">
        <v>3400</v>
      </c>
      <c r="U7410" s="1">
        <v>253</v>
      </c>
      <c r="V7410" s="1">
        <v>2590</v>
      </c>
      <c r="W7410" s="1">
        <v>1038</v>
      </c>
      <c r="X7410" s="1">
        <v>3160.7152709256929</v>
      </c>
      <c r="Y7410" s="1">
        <v>13430</v>
      </c>
      <c r="Z7410" s="1">
        <v>1938.655749681627</v>
      </c>
      <c r="AA7410" s="1">
        <v>17692</v>
      </c>
      <c r="AB7410" s="1">
        <v>214.08</v>
      </c>
      <c r="AC7410" s="1">
        <v>1297.1491927429411</v>
      </c>
      <c r="AD7410" s="1">
        <v>4536.8164842287042</v>
      </c>
      <c r="AE7410" s="1">
        <v>1989</v>
      </c>
      <c r="AF7410" s="1">
        <v>4019.2348000000002</v>
      </c>
      <c r="AG7410" s="1">
        <v>19466.043986575762</v>
      </c>
      <c r="AH7410" s="1">
        <v>2129</v>
      </c>
      <c r="AI7410" s="1">
        <v>1058</v>
      </c>
      <c r="AJ7410" s="1">
        <v>8267.141186742565</v>
      </c>
      <c r="AK7410" s="1">
        <v>3737</v>
      </c>
      <c r="AL7410" s="1">
        <v>114810.6875</v>
      </c>
      <c r="AM7410" s="1">
        <v>87651.125</v>
      </c>
      <c r="AN7410" s="1">
        <v>27159.55859375</v>
      </c>
      <c r="AO7410" t="s">
        <v>20220</v>
      </c>
    </row>
    <row r="7411" spans="1:41" x14ac:dyDescent="0.25">
      <c r="A7411" s="1">
        <v>2025</v>
      </c>
      <c r="B7411" t="s">
        <v>5899</v>
      </c>
      <c r="C7411" t="s">
        <v>7152</v>
      </c>
      <c r="D7411" t="s">
        <v>7252</v>
      </c>
      <c r="E7411" t="s">
        <v>8103</v>
      </c>
      <c r="F7411" t="s">
        <v>10194</v>
      </c>
      <c r="G7411" t="s">
        <v>12321</v>
      </c>
      <c r="H7411" t="s">
        <v>12769</v>
      </c>
      <c r="I7411" s="1">
        <v>3034.8814219060373</v>
      </c>
      <c r="J7411" s="1">
        <v>8989.1012483780614</v>
      </c>
      <c r="K7411" s="1">
        <v>296.12864538427328</v>
      </c>
      <c r="L7411" s="1">
        <v>190.18590243944502</v>
      </c>
      <c r="M7411" s="1">
        <v>1694.6688266365845</v>
      </c>
      <c r="N7411" s="1">
        <v>1209.2880982770121</v>
      </c>
      <c r="O7411" s="1"/>
      <c r="P7411" s="1">
        <v>859.1556691608414</v>
      </c>
      <c r="Q7411" s="1">
        <v>959.72036194284408</v>
      </c>
      <c r="R7411" s="1">
        <v>1126.966138986651</v>
      </c>
      <c r="S7411" s="1">
        <v>4580.7618245708518</v>
      </c>
      <c r="T7411" s="1">
        <v>2731.3932797154334</v>
      </c>
      <c r="U7411" s="1">
        <v>481.5345189424246</v>
      </c>
      <c r="V7411" s="1">
        <v>2340.9052034301899</v>
      </c>
      <c r="W7411" s="1">
        <v>853.34795821153955</v>
      </c>
      <c r="X7411" s="1">
        <v>3379.0665496648517</v>
      </c>
      <c r="Y7411" s="1">
        <v>12684.772483883788</v>
      </c>
      <c r="Z7411" s="1">
        <v>1731.5608075753983</v>
      </c>
      <c r="AA7411" s="1">
        <v>15391.906944766786</v>
      </c>
      <c r="AB7411" s="1">
        <v>249.87190373693039</v>
      </c>
      <c r="AC7411" s="1">
        <v>1257.2702119961707</v>
      </c>
      <c r="AD7411" s="1">
        <v>4536.0229021900122</v>
      </c>
      <c r="AE7411" s="1">
        <v>1605.8772041211841</v>
      </c>
      <c r="AF7411" s="1">
        <v>3718.8796933907984</v>
      </c>
      <c r="AG7411" s="1">
        <v>24017.039945823744</v>
      </c>
      <c r="AH7411" s="1">
        <v>4617.1664209466408</v>
      </c>
      <c r="AI7411" s="1">
        <v>1650.9754935168842</v>
      </c>
      <c r="AJ7411" s="1">
        <v>9322.865171576419</v>
      </c>
      <c r="AK7411" s="1">
        <v>3407.1602096598444</v>
      </c>
      <c r="AL7411" s="1">
        <v>116918.4765625</v>
      </c>
      <c r="AM7411" s="1">
        <v>88921.9140625</v>
      </c>
      <c r="AN7411" s="1">
        <v>27996.5625</v>
      </c>
      <c r="AO7411" t="s">
        <v>20221</v>
      </c>
    </row>
    <row r="7412" spans="1:41" x14ac:dyDescent="0.25">
      <c r="A7412" s="1">
        <v>2025</v>
      </c>
      <c r="B7412" t="s">
        <v>5900</v>
      </c>
      <c r="C7412" t="s">
        <v>7152</v>
      </c>
      <c r="D7412" t="s">
        <v>7252</v>
      </c>
      <c r="E7412" t="s">
        <v>8103</v>
      </c>
      <c r="F7412" t="s">
        <v>10194</v>
      </c>
      <c r="G7412" t="s">
        <v>12321</v>
      </c>
      <c r="H7412" t="s">
        <v>12769</v>
      </c>
      <c r="I7412" s="1">
        <v>3043.1062509800945</v>
      </c>
      <c r="J7412" s="1">
        <v>7720.2273455545192</v>
      </c>
      <c r="K7412" s="1">
        <v>335.44808037035955</v>
      </c>
      <c r="L7412" s="1">
        <v>199.57037692920127</v>
      </c>
      <c r="M7412" s="1">
        <v>1464.931490224988</v>
      </c>
      <c r="N7412" s="1">
        <v>1266.9820918360574</v>
      </c>
      <c r="O7412" s="1"/>
      <c r="P7412" s="1">
        <v>883.56913968918661</v>
      </c>
      <c r="Q7412" s="1">
        <v>1054.5681935904272</v>
      </c>
      <c r="R7412" s="1">
        <v>940.49390095251181</v>
      </c>
      <c r="S7412" s="1">
        <v>2801.4160889157561</v>
      </c>
      <c r="T7412" s="1">
        <v>2760.0158511485279</v>
      </c>
      <c r="U7412" s="1">
        <v>248.40142660336753</v>
      </c>
      <c r="V7412" s="1">
        <v>2026.4885614779</v>
      </c>
      <c r="W7412" s="1">
        <v>815.26622064694982</v>
      </c>
      <c r="X7412" s="1">
        <v>2908.6851665152017</v>
      </c>
      <c r="Y7412" s="1">
        <v>13317.076481791648</v>
      </c>
      <c r="Z7412" s="1">
        <v>1861.2608358453547</v>
      </c>
      <c r="AA7412" s="1">
        <v>11529.435445893909</v>
      </c>
      <c r="AB7412" s="1">
        <v>329.07881302155528</v>
      </c>
      <c r="AC7412" s="1">
        <v>1272.8901180743524</v>
      </c>
      <c r="AD7412" s="1">
        <v>4330.109667436679</v>
      </c>
      <c r="AE7412" s="1">
        <v>1981.9036900362701</v>
      </c>
      <c r="AF7412" s="1">
        <v>3393.832260473625</v>
      </c>
      <c r="AG7412" s="1">
        <v>17083.436574051255</v>
      </c>
      <c r="AH7412" s="1">
        <v>4175.4555528186111</v>
      </c>
      <c r="AI7412" s="1">
        <v>863.035725762982</v>
      </c>
      <c r="AJ7412" s="1">
        <v>8574.2273808692225</v>
      </c>
      <c r="AK7412" s="1">
        <v>3412.8657544009684</v>
      </c>
      <c r="AL7412" s="1">
        <v>100593.78125</v>
      </c>
      <c r="AM7412" s="1">
        <v>76397.46875</v>
      </c>
      <c r="AN7412" s="1">
        <v>24196.306640625</v>
      </c>
      <c r="AO7412" t="s">
        <v>20222</v>
      </c>
    </row>
    <row r="7413" spans="1:41" x14ac:dyDescent="0.25">
      <c r="A7413" s="1">
        <v>2025</v>
      </c>
      <c r="B7413" t="s">
        <v>5901</v>
      </c>
      <c r="C7413" t="s">
        <v>7152</v>
      </c>
      <c r="D7413" t="s">
        <v>7252</v>
      </c>
      <c r="E7413" t="s">
        <v>8103</v>
      </c>
      <c r="F7413" t="s">
        <v>10194</v>
      </c>
      <c r="G7413" t="s">
        <v>12321</v>
      </c>
      <c r="H7413" t="s">
        <v>12769</v>
      </c>
      <c r="I7413" s="1">
        <v>2966.8287355266616</v>
      </c>
      <c r="J7413" s="1">
        <v>11082.816309591328</v>
      </c>
      <c r="K7413" s="1">
        <v>268.41397649308584</v>
      </c>
      <c r="L7413" s="1">
        <v>205.28804857688053</v>
      </c>
      <c r="M7413" s="1">
        <v>1092.1400020916465</v>
      </c>
      <c r="N7413" s="1">
        <v>901.1920262309477</v>
      </c>
      <c r="O7413" s="1"/>
      <c r="P7413" s="1">
        <v>856.7239744895636</v>
      </c>
      <c r="Q7413" s="1">
        <v>1097.3305068468758</v>
      </c>
      <c r="R7413" s="1">
        <v>939.79342781831065</v>
      </c>
      <c r="S7413" s="1">
        <v>2881.6763840127005</v>
      </c>
      <c r="T7413" s="1">
        <v>2620.6984924708154</v>
      </c>
      <c r="U7413" s="1">
        <v>271.07154026113153</v>
      </c>
      <c r="V7413" s="1">
        <v>2165.3521294040111</v>
      </c>
      <c r="W7413" s="1">
        <v>741.4392818282015</v>
      </c>
      <c r="X7413" s="1">
        <v>1604.0858689331781</v>
      </c>
      <c r="Y7413" s="1">
        <v>14097.173974082594</v>
      </c>
      <c r="Z7413" s="1">
        <v>1570.2351800720967</v>
      </c>
      <c r="AA7413" s="1">
        <v>13423.436069976555</v>
      </c>
      <c r="AB7413" s="1">
        <v>265.78250544474849</v>
      </c>
      <c r="AC7413" s="1">
        <v>1237.5375064529267</v>
      </c>
      <c r="AD7413" s="1">
        <v>5165.6214651304581</v>
      </c>
      <c r="AE7413" s="1">
        <v>2249.3782748188564</v>
      </c>
      <c r="AF7413" s="1">
        <v>2723.259797381671</v>
      </c>
      <c r="AG7413" s="1">
        <v>15658.67349251312</v>
      </c>
      <c r="AH7413" s="1">
        <v>1599.7180381123935</v>
      </c>
      <c r="AI7413" s="1">
        <v>901.95706449203885</v>
      </c>
      <c r="AJ7413" s="1">
        <v>9506.1489487441995</v>
      </c>
      <c r="AK7413" s="1">
        <v>3491.3152788660186</v>
      </c>
      <c r="AL7413" s="1">
        <v>101585.0859375</v>
      </c>
      <c r="AM7413" s="1">
        <v>80952.2421875</v>
      </c>
      <c r="AN7413" s="1">
        <v>20632.84765625</v>
      </c>
      <c r="AO7413" t="s">
        <v>20223</v>
      </c>
    </row>
    <row r="7414" spans="1:41" x14ac:dyDescent="0.25">
      <c r="A7414" s="1">
        <v>2025</v>
      </c>
      <c r="B7414" t="s">
        <v>5902</v>
      </c>
      <c r="C7414" t="s">
        <v>7152</v>
      </c>
      <c r="D7414" t="s">
        <v>7252</v>
      </c>
      <c r="E7414" t="s">
        <v>8103</v>
      </c>
      <c r="F7414" t="s">
        <v>10194</v>
      </c>
      <c r="G7414" t="s">
        <v>12321</v>
      </c>
      <c r="H7414" t="s">
        <v>12769</v>
      </c>
      <c r="I7414" s="1">
        <v>2664.0968829626099</v>
      </c>
      <c r="J7414" s="1">
        <v>4073.8300367288134</v>
      </c>
      <c r="K7414" s="1">
        <v>231.33657714509877</v>
      </c>
      <c r="L7414" s="1">
        <v>217.16902277786434</v>
      </c>
      <c r="M7414" s="1">
        <v>664.69973084589458</v>
      </c>
      <c r="N7414" s="1">
        <v>668.45251498114499</v>
      </c>
      <c r="O7414" s="1">
        <v>1867.8693367259784</v>
      </c>
      <c r="P7414" s="1">
        <v>831.67602543455223</v>
      </c>
      <c r="Q7414" s="1">
        <v>835.34585375375366</v>
      </c>
      <c r="R7414" s="1">
        <v>984.30805212512018</v>
      </c>
      <c r="S7414" s="1">
        <v>2050.7373698266188</v>
      </c>
      <c r="T7414" s="1">
        <v>3009.2751356793401</v>
      </c>
      <c r="U7414" s="1">
        <v>248.81567759229094</v>
      </c>
      <c r="V7414" s="1">
        <v>2464.261972217415</v>
      </c>
      <c r="W7414" s="1">
        <v>640.32916701870158</v>
      </c>
      <c r="X7414" s="1">
        <v>2517.7601968517147</v>
      </c>
      <c r="Y7414" s="1">
        <v>15085.384800525877</v>
      </c>
      <c r="Z7414" s="1">
        <v>1027.0750774513044</v>
      </c>
      <c r="AA7414" s="1">
        <v>16277.620363487913</v>
      </c>
      <c r="AB7414" s="1"/>
      <c r="AC7414" s="1">
        <v>1183.6014090873189</v>
      </c>
      <c r="AD7414" s="1">
        <v>3694.398560115405</v>
      </c>
      <c r="AE7414" s="1">
        <v>1788.1034837962382</v>
      </c>
      <c r="AF7414" s="1">
        <v>2214.5962889979032</v>
      </c>
      <c r="AG7414" s="1">
        <v>16476.701472037654</v>
      </c>
      <c r="AH7414" s="1">
        <v>2637.1044288282578</v>
      </c>
      <c r="AI7414" s="1">
        <v>902.78254070380206</v>
      </c>
      <c r="AJ7414" s="1">
        <v>13441.279283001371</v>
      </c>
      <c r="AK7414" s="1">
        <v>3680.3200854625557</v>
      </c>
      <c r="AL7414" s="1">
        <v>102378.9296875</v>
      </c>
      <c r="AM7414" s="1">
        <v>80482.3203125</v>
      </c>
      <c r="AN7414" s="1">
        <v>21896.61328125</v>
      </c>
      <c r="AO7414" t="s">
        <v>20224</v>
      </c>
    </row>
    <row r="7415" spans="1:41" x14ac:dyDescent="0.25">
      <c r="A7415" s="1">
        <v>2025</v>
      </c>
      <c r="B7415" t="s">
        <v>5903</v>
      </c>
      <c r="C7415" t="s">
        <v>7152</v>
      </c>
      <c r="D7415" t="s">
        <v>7252</v>
      </c>
      <c r="E7415" t="s">
        <v>8103</v>
      </c>
      <c r="F7415" t="s">
        <v>10194</v>
      </c>
      <c r="G7415" t="s">
        <v>12322</v>
      </c>
      <c r="H7415" t="s">
        <v>12769</v>
      </c>
      <c r="I7415" s="1">
        <v>3312.2424096</v>
      </c>
      <c r="J7415" s="1">
        <v>10007.53633183869</v>
      </c>
      <c r="K7415" s="1">
        <v>315.83097597268369</v>
      </c>
      <c r="L7415" s="1">
        <v>207.91326799462459</v>
      </c>
      <c r="M7415" s="1">
        <v>1813.2807680000001</v>
      </c>
      <c r="N7415" s="1">
        <v>1292.5742777578121</v>
      </c>
      <c r="O7415" s="1"/>
      <c r="P7415" s="1">
        <v>908.52147946686046</v>
      </c>
      <c r="Q7415" s="1">
        <v>1033.3928446150171</v>
      </c>
      <c r="R7415" s="1">
        <v>1225.73893961983</v>
      </c>
      <c r="S7415" s="1">
        <v>4891.5590803399427</v>
      </c>
      <c r="T7415" s="1">
        <v>2986.488558698959</v>
      </c>
      <c r="U7415" s="1">
        <v>525.54246232319997</v>
      </c>
      <c r="V7415" s="1">
        <v>2505</v>
      </c>
      <c r="W7415" s="1">
        <v>827</v>
      </c>
      <c r="X7415" s="1">
        <v>3619.1162232886709</v>
      </c>
      <c r="Y7415" s="1">
        <v>13873.410009088329</v>
      </c>
      <c r="Z7415" s="1">
        <v>1850.5054953404349</v>
      </c>
      <c r="AA7415" s="1">
        <v>17067</v>
      </c>
      <c r="AB7415" s="1">
        <v>267.36074352000003</v>
      </c>
      <c r="AC7415" s="1">
        <v>1345.26809</v>
      </c>
      <c r="AD7415" s="1">
        <v>4884.22856908413</v>
      </c>
      <c r="AE7415" s="1">
        <v>1718.2745113579649</v>
      </c>
      <c r="AF7415" s="1">
        <v>4158.2591706041139</v>
      </c>
      <c r="AG7415" s="1">
        <v>26482</v>
      </c>
      <c r="AH7415" s="1">
        <v>5128.9585786466141</v>
      </c>
      <c r="AI7415" s="1">
        <v>1766.5292851199999</v>
      </c>
      <c r="AJ7415" s="1">
        <v>10174.89157150808</v>
      </c>
      <c r="AK7415" s="1">
        <v>3646</v>
      </c>
      <c r="AL7415" s="1">
        <v>127834.421875</v>
      </c>
      <c r="AM7415" s="1">
        <v>97688.0625</v>
      </c>
      <c r="AN7415" s="1">
        <v>30146.353515625</v>
      </c>
      <c r="AO7415" t="s">
        <v>20225</v>
      </c>
    </row>
    <row r="7416" spans="1:41" x14ac:dyDescent="0.25">
      <c r="A7416" s="1">
        <v>2025</v>
      </c>
      <c r="B7416" t="s">
        <v>5904</v>
      </c>
      <c r="C7416" t="s">
        <v>7152</v>
      </c>
      <c r="D7416" t="s">
        <v>7252</v>
      </c>
      <c r="E7416" t="s">
        <v>8103</v>
      </c>
      <c r="F7416" t="s">
        <v>10194</v>
      </c>
      <c r="G7416" t="s">
        <v>12322</v>
      </c>
      <c r="H7416" t="s">
        <v>12769</v>
      </c>
      <c r="I7416" s="1">
        <v>2913.758808429478</v>
      </c>
      <c r="J7416" s="1">
        <v>4455.5987510249661</v>
      </c>
      <c r="K7416" s="1">
        <v>258.5066146247467</v>
      </c>
      <c r="L7416" s="1">
        <v>232.5141486340938</v>
      </c>
      <c r="M7416" s="1">
        <v>730.57273285065969</v>
      </c>
      <c r="N7416" s="1">
        <v>716.76035330893683</v>
      </c>
      <c r="O7416" s="1">
        <v>2024.3183691083129</v>
      </c>
      <c r="P7416" s="1">
        <v>746.2013831999999</v>
      </c>
      <c r="Q7416" s="1">
        <v>901.51087332081818</v>
      </c>
      <c r="R7416" s="1">
        <v>1128.332483655111</v>
      </c>
      <c r="S7416" s="1">
        <v>2170.620720874897</v>
      </c>
      <c r="T7416" s="1">
        <v>3133.4602275679008</v>
      </c>
      <c r="U7416" s="1">
        <v>272.1330732738453</v>
      </c>
      <c r="V7416" s="1">
        <v>2752</v>
      </c>
      <c r="W7416" s="1">
        <v>691.32979174065008</v>
      </c>
      <c r="X7416" s="1">
        <v>2699.7141125178009</v>
      </c>
      <c r="Y7416" s="1">
        <v>16650.4863</v>
      </c>
      <c r="Z7416" s="1">
        <v>1108.845078919484</v>
      </c>
      <c r="AA7416" s="1">
        <v>17853.427615006622</v>
      </c>
      <c r="AB7416" s="1"/>
      <c r="AC7416" s="1">
        <v>1275.8437899999999</v>
      </c>
      <c r="AD7416" s="1">
        <v>4007.0148604373271</v>
      </c>
      <c r="AE7416" s="1">
        <v>1923.905385657858</v>
      </c>
      <c r="AF7416" s="1">
        <v>2422.13392667876</v>
      </c>
      <c r="AG7416" s="1">
        <v>19200.792379329388</v>
      </c>
      <c r="AH7416" s="1">
        <v>2898.4064402635381</v>
      </c>
      <c r="AI7416" s="1">
        <v>968.02498058407184</v>
      </c>
      <c r="AJ7416" s="1">
        <v>14754.039727245299</v>
      </c>
      <c r="AK7416" s="1">
        <v>4196.8307143640723</v>
      </c>
      <c r="AL7416" s="1">
        <v>113087.0703125</v>
      </c>
      <c r="AM7416" s="1">
        <v>89308.28125</v>
      </c>
      <c r="AN7416" s="1">
        <v>23778.798828125</v>
      </c>
      <c r="AO7416" t="s">
        <v>20226</v>
      </c>
    </row>
    <row r="7417" spans="1:41" x14ac:dyDescent="0.25">
      <c r="A7417" s="1">
        <v>2025</v>
      </c>
      <c r="B7417" t="s">
        <v>5905</v>
      </c>
      <c r="C7417" t="s">
        <v>7152</v>
      </c>
      <c r="D7417" t="s">
        <v>7252</v>
      </c>
      <c r="E7417" t="s">
        <v>8103</v>
      </c>
      <c r="F7417" t="s">
        <v>10194</v>
      </c>
      <c r="G7417" t="s">
        <v>12322</v>
      </c>
      <c r="H7417" t="s">
        <v>12769</v>
      </c>
      <c r="I7417" s="1">
        <v>3205.8543629824949</v>
      </c>
      <c r="J7417" s="1">
        <v>6485.1191228197167</v>
      </c>
      <c r="K7417" s="1">
        <v>228.79430781538261</v>
      </c>
      <c r="L7417" s="1">
        <v>223.10034937416549</v>
      </c>
      <c r="M7417" s="1">
        <v>1195.0999999999999</v>
      </c>
      <c r="N7417" s="1">
        <v>800.56252840000002</v>
      </c>
      <c r="O7417" s="1">
        <v>1894.124826096956</v>
      </c>
      <c r="P7417" s="1">
        <v>1030.4000000000001</v>
      </c>
      <c r="Q7417" s="1">
        <v>925.03545019777084</v>
      </c>
      <c r="R7417" s="1">
        <v>969.77941196711856</v>
      </c>
      <c r="S7417" s="1">
        <v>2479.574620396008</v>
      </c>
      <c r="T7417" s="1">
        <v>2657.6552126229981</v>
      </c>
      <c r="U7417" s="1">
        <v>250.27153534491521</v>
      </c>
      <c r="V7417" s="1">
        <v>45</v>
      </c>
      <c r="W7417" s="1">
        <v>687.2724281830117</v>
      </c>
      <c r="X7417" s="1">
        <v>1748.11579645538</v>
      </c>
      <c r="Y7417" s="1">
        <v>14261.101350000001</v>
      </c>
      <c r="Z7417" s="1">
        <v>1702.2414393632471</v>
      </c>
      <c r="AA7417" s="1">
        <v>14159.193221290379</v>
      </c>
      <c r="AB7417" s="1">
        <v>243</v>
      </c>
      <c r="AC7417" s="1">
        <v>1205.5627899999999</v>
      </c>
      <c r="AD7417" s="1">
        <v>4048.1124875096648</v>
      </c>
      <c r="AE7417" s="1">
        <v>2067.9788074689991</v>
      </c>
      <c r="AF7417" s="1">
        <v>1500.9599795051579</v>
      </c>
      <c r="AG7417" s="1">
        <v>16259.229411638669</v>
      </c>
      <c r="AH7417" s="1">
        <v>2938.5313984339668</v>
      </c>
      <c r="AI7417" s="1">
        <v>949.04409861183535</v>
      </c>
      <c r="AJ7417" s="1">
        <v>9362.73377592014</v>
      </c>
      <c r="AK7417" s="1">
        <v>3603.6481533016699</v>
      </c>
      <c r="AL7417" s="1">
        <v>97127.1015625</v>
      </c>
      <c r="AM7417" s="1">
        <v>74454.125</v>
      </c>
      <c r="AN7417" s="1">
        <v>22672.974609375</v>
      </c>
      <c r="AO7417" t="s">
        <v>20227</v>
      </c>
    </row>
    <row r="7418" spans="1:41" x14ac:dyDescent="0.25">
      <c r="A7418" s="1">
        <v>2025</v>
      </c>
      <c r="B7418" t="s">
        <v>5906</v>
      </c>
      <c r="C7418" t="s">
        <v>7152</v>
      </c>
      <c r="D7418" t="s">
        <v>7252</v>
      </c>
      <c r="E7418" t="s">
        <v>8103</v>
      </c>
      <c r="F7418" t="s">
        <v>10194</v>
      </c>
      <c r="G7418" t="s">
        <v>12322</v>
      </c>
      <c r="H7418" t="s">
        <v>12769</v>
      </c>
      <c r="I7418" s="1">
        <v>3183.3767033883519</v>
      </c>
      <c r="J7418" s="1">
        <v>11950.14366106419</v>
      </c>
      <c r="K7418" s="1">
        <v>282.35663988017052</v>
      </c>
      <c r="L7418" s="1">
        <v>219.7908000000001</v>
      </c>
      <c r="M7418" s="1">
        <v>1148.9172641902701</v>
      </c>
      <c r="N7418" s="1">
        <v>953.59979172023088</v>
      </c>
      <c r="O7418" s="1"/>
      <c r="P7418" s="1">
        <v>882.83953557376276</v>
      </c>
      <c r="Q7418" s="1">
        <v>1156.602106636195</v>
      </c>
      <c r="R7418" s="1">
        <v>974.14902505215969</v>
      </c>
      <c r="S7418" s="1">
        <v>3032</v>
      </c>
      <c r="T7418" s="1">
        <v>2811.9825144054371</v>
      </c>
      <c r="U7418" s="1">
        <v>268.79244622993161</v>
      </c>
      <c r="V7418" s="1">
        <v>2351</v>
      </c>
      <c r="W7418" s="1">
        <v>785.32598715002985</v>
      </c>
      <c r="X7418" s="1">
        <v>1924.048493312544</v>
      </c>
      <c r="Y7418" s="1">
        <v>14752.917090556281</v>
      </c>
      <c r="Z7418" s="1">
        <v>1654</v>
      </c>
      <c r="AA7418" s="1">
        <v>14352</v>
      </c>
      <c r="AB7418" s="1">
        <v>243.4</v>
      </c>
      <c r="AC7418" s="1">
        <v>1301.8288299999999</v>
      </c>
      <c r="AD7418" s="1">
        <v>5444.6391778741872</v>
      </c>
      <c r="AE7418" s="1">
        <v>2366.2350410741342</v>
      </c>
      <c r="AF7418" s="1">
        <v>2922.0297391787171</v>
      </c>
      <c r="AG7418" s="1">
        <v>16814</v>
      </c>
      <c r="AH7418" s="1">
        <v>1650</v>
      </c>
      <c r="AI7418" s="1">
        <v>948.81436147830539</v>
      </c>
      <c r="AJ7418" s="1">
        <v>10200</v>
      </c>
      <c r="AK7418" s="1">
        <v>3672.691536489373</v>
      </c>
      <c r="AL7418" s="1">
        <v>108247.484375</v>
      </c>
      <c r="AM7418" s="1">
        <v>86303.3046875</v>
      </c>
      <c r="AN7418" s="1">
        <v>21944.177734375</v>
      </c>
      <c r="AO7418" t="s">
        <v>20228</v>
      </c>
    </row>
    <row r="7419" spans="1:41" x14ac:dyDescent="0.25">
      <c r="A7419" s="1">
        <v>2025</v>
      </c>
      <c r="B7419" t="s">
        <v>5907</v>
      </c>
      <c r="C7419" t="s">
        <v>7152</v>
      </c>
      <c r="D7419" t="s">
        <v>7252</v>
      </c>
      <c r="E7419" t="s">
        <v>8103</v>
      </c>
      <c r="F7419" t="s">
        <v>10194</v>
      </c>
      <c r="G7419" t="s">
        <v>12322</v>
      </c>
      <c r="H7419" t="s">
        <v>12769</v>
      </c>
      <c r="I7419" s="1">
        <v>3040.6385320128002</v>
      </c>
      <c r="J7419" s="1">
        <v>10302.65298372996</v>
      </c>
      <c r="K7419" s="1">
        <v>262.70508960000001</v>
      </c>
      <c r="L7419" s="1">
        <v>212.0715333545171</v>
      </c>
      <c r="M7419" s="1">
        <v>1501.5498923519999</v>
      </c>
      <c r="N7419" s="1">
        <v>1346.5934957310001</v>
      </c>
      <c r="O7419" s="1"/>
      <c r="P7419" s="1">
        <v>841.59594777366033</v>
      </c>
      <c r="Q7419" s="1">
        <v>1090.4472068036121</v>
      </c>
      <c r="R7419" s="1">
        <v>1423.1389033270791</v>
      </c>
      <c r="S7419" s="1">
        <v>1620.671930411256</v>
      </c>
      <c r="T7419" s="1">
        <v>2919.8530279530592</v>
      </c>
      <c r="U7419" s="1">
        <v>390.77835948460802</v>
      </c>
      <c r="V7419" s="1">
        <v>2498</v>
      </c>
      <c r="W7419" s="1">
        <v>1002.5053693056</v>
      </c>
      <c r="X7419" s="1">
        <v>3162</v>
      </c>
      <c r="Y7419" s="1">
        <v>14782.919221443381</v>
      </c>
      <c r="Z7419" s="1">
        <v>2040.2569817183339</v>
      </c>
      <c r="AA7419" s="1">
        <v>17670</v>
      </c>
      <c r="AB7419" s="1">
        <v>370</v>
      </c>
      <c r="AC7419" s="1">
        <v>1354.8067459072199</v>
      </c>
      <c r="AD7419" s="1">
        <v>5347.0522374119546</v>
      </c>
      <c r="AE7419" s="1">
        <v>1972.9923953184</v>
      </c>
      <c r="AF7419" s="1">
        <v>3513.6267481036789</v>
      </c>
      <c r="AG7419" s="1">
        <v>26390</v>
      </c>
      <c r="AH7419" s="1">
        <v>4764.7864369271592</v>
      </c>
      <c r="AI7419" s="1">
        <v>1117.3297728384</v>
      </c>
      <c r="AJ7419" s="1">
        <v>11220.096202068151</v>
      </c>
      <c r="AK7419" s="1">
        <v>3621</v>
      </c>
      <c r="AL7419" s="1">
        <v>125780.0625</v>
      </c>
      <c r="AM7419" s="1">
        <v>100090.609375</v>
      </c>
      <c r="AN7419" s="1">
        <v>25689.453125</v>
      </c>
      <c r="AO7419" t="s">
        <v>20229</v>
      </c>
    </row>
    <row r="7420" spans="1:41" x14ac:dyDescent="0.25">
      <c r="A7420" s="1">
        <v>2025</v>
      </c>
      <c r="B7420" t="s">
        <v>5908</v>
      </c>
      <c r="C7420" t="s">
        <v>7152</v>
      </c>
      <c r="D7420" t="s">
        <v>7252</v>
      </c>
      <c r="E7420" t="s">
        <v>8103</v>
      </c>
      <c r="F7420" t="s">
        <v>10194</v>
      </c>
      <c r="G7420" t="s">
        <v>12322</v>
      </c>
      <c r="H7420" t="s">
        <v>12769</v>
      </c>
      <c r="I7420" s="1">
        <v>3330</v>
      </c>
      <c r="J7420" s="1">
        <v>9972.5732456768219</v>
      </c>
      <c r="K7420" s="1">
        <v>312.77578066429351</v>
      </c>
      <c r="L7420" s="1">
        <v>201.981509208792</v>
      </c>
      <c r="M7420" s="1">
        <v>1866.221358923256</v>
      </c>
      <c r="N7420" s="1">
        <v>760.57263007763663</v>
      </c>
      <c r="O7420" s="1">
        <v>1705.4719930547999</v>
      </c>
      <c r="P7420" s="1">
        <v>1082.196600890125</v>
      </c>
      <c r="Q7420" s="1">
        <v>1192</v>
      </c>
      <c r="R7420" s="1">
        <v>1512.97498073527</v>
      </c>
      <c r="S7420" s="1">
        <v>4421.8329275465821</v>
      </c>
      <c r="T7420" s="1">
        <v>3630.3213642851879</v>
      </c>
      <c r="U7420" s="1">
        <v>268.48562399999997</v>
      </c>
      <c r="V7420" s="1">
        <v>2669</v>
      </c>
      <c r="W7420" s="1">
        <v>1114.7685098760001</v>
      </c>
      <c r="X7420" s="1">
        <v>3322.6971622020051</v>
      </c>
      <c r="Y7420" s="1">
        <v>14258.00697421013</v>
      </c>
      <c r="Z7420" s="1">
        <v>2025.1954502194039</v>
      </c>
      <c r="AA7420" s="1">
        <v>18848</v>
      </c>
      <c r="AB7420" s="1">
        <v>223.85882651999989</v>
      </c>
      <c r="AC7420" s="1">
        <v>1356.40086</v>
      </c>
      <c r="AD7420" s="1">
        <v>4739.3355441517851</v>
      </c>
      <c r="AE7420" s="1">
        <v>2110.7427120000002</v>
      </c>
      <c r="AF7420" s="1">
        <v>4318.1442062154092</v>
      </c>
      <c r="AG7420" s="1">
        <v>20777.975202069731</v>
      </c>
      <c r="AH7420" s="1">
        <v>2129</v>
      </c>
      <c r="AI7420" s="1">
        <v>1122.7580640000001</v>
      </c>
      <c r="AJ7420" s="1">
        <v>8864.8714613540033</v>
      </c>
      <c r="AK7420" s="1">
        <v>3966</v>
      </c>
      <c r="AL7420" s="1">
        <v>122104.1640625</v>
      </c>
      <c r="AM7420" s="1">
        <v>93549.125</v>
      </c>
      <c r="AN7420" s="1">
        <v>28555.041015625</v>
      </c>
      <c r="AO7420" t="s">
        <v>20230</v>
      </c>
    </row>
    <row r="7421" spans="1:41" x14ac:dyDescent="0.25">
      <c r="A7421" s="1">
        <v>2025</v>
      </c>
      <c r="B7421" t="s">
        <v>5909</v>
      </c>
      <c r="C7421" t="s">
        <v>7152</v>
      </c>
      <c r="D7421" t="s">
        <v>7252</v>
      </c>
      <c r="E7421" t="s">
        <v>8103</v>
      </c>
      <c r="F7421" t="s">
        <v>10194</v>
      </c>
      <c r="G7421" t="s">
        <v>12322</v>
      </c>
      <c r="H7421" t="s">
        <v>12769</v>
      </c>
      <c r="I7421" s="1">
        <v>3292.91173775991</v>
      </c>
      <c r="J7421" s="1">
        <v>8711.7984079320377</v>
      </c>
      <c r="K7421" s="1">
        <v>351</v>
      </c>
      <c r="L7421" s="1">
        <v>216.31296402160751</v>
      </c>
      <c r="M7421" s="1">
        <v>1554.10413858432</v>
      </c>
      <c r="N7421" s="1">
        <v>1354.6770001314669</v>
      </c>
      <c r="O7421" s="1"/>
      <c r="P7421" s="1">
        <v>942.88060211688003</v>
      </c>
      <c r="Q7421" s="1">
        <v>1130.880359048816</v>
      </c>
      <c r="R7421" s="1">
        <v>990.9055537208601</v>
      </c>
      <c r="S7421" s="1">
        <v>2925.6087036557519</v>
      </c>
      <c r="T7421" s="1">
        <v>2981.6835400322439</v>
      </c>
      <c r="U7421" s="1">
        <v>268.79244622993161</v>
      </c>
      <c r="V7421" s="1">
        <v>2208</v>
      </c>
      <c r="W7421" s="1">
        <v>864.892737994752</v>
      </c>
      <c r="X7421" s="1">
        <v>3172.9778999999999</v>
      </c>
      <c r="Y7421" s="1">
        <v>14307.75426643561</v>
      </c>
      <c r="Z7421" s="1">
        <v>1990.089095822384</v>
      </c>
      <c r="AA7421" s="1">
        <v>12959</v>
      </c>
      <c r="AB7421" s="1">
        <v>370</v>
      </c>
      <c r="AC7421" s="1">
        <v>1363.645051275131</v>
      </c>
      <c r="AD7421" s="1">
        <v>4643.4512297963092</v>
      </c>
      <c r="AE7421" s="1">
        <v>2102.5452367658881</v>
      </c>
      <c r="AF7421" s="1">
        <v>3678.5515313008541</v>
      </c>
      <c r="AG7421" s="1">
        <v>19917</v>
      </c>
      <c r="AH7421" s="1">
        <v>4533.7409334263184</v>
      </c>
      <c r="AI7421" s="1">
        <v>915.57004686163202</v>
      </c>
      <c r="AJ7421" s="1">
        <v>9463.6384960614305</v>
      </c>
      <c r="AK7421" s="1">
        <v>3621</v>
      </c>
      <c r="AL7421" s="1">
        <v>110833.421875</v>
      </c>
      <c r="AM7421" s="1">
        <v>84899.390625</v>
      </c>
      <c r="AN7421" s="1">
        <v>25934.029296875</v>
      </c>
      <c r="AO7421" t="s">
        <v>20231</v>
      </c>
    </row>
    <row r="7422" spans="1:41" x14ac:dyDescent="0.25">
      <c r="A7422" s="1">
        <v>2025</v>
      </c>
      <c r="B7422" t="s">
        <v>5910</v>
      </c>
      <c r="C7422" t="s">
        <v>7152</v>
      </c>
      <c r="D7422" t="s">
        <v>7252</v>
      </c>
      <c r="E7422" t="s">
        <v>8104</v>
      </c>
      <c r="F7422" t="s">
        <v>10195</v>
      </c>
      <c r="G7422" t="s">
        <v>12323</v>
      </c>
      <c r="H7422" t="s">
        <v>12769</v>
      </c>
      <c r="I7422" s="1">
        <v>1955.668252200396</v>
      </c>
      <c r="J7422" s="1">
        <v>4588.974025963953</v>
      </c>
      <c r="K7422" s="1">
        <v>240.84327999999999</v>
      </c>
      <c r="L7422" s="1">
        <v>380</v>
      </c>
      <c r="M7422" s="1">
        <v>2238.195358919063</v>
      </c>
      <c r="N7422" s="1">
        <v>815.88931005859376</v>
      </c>
      <c r="O7422" s="1">
        <v>1605.59</v>
      </c>
      <c r="P7422" s="1">
        <v>1893.7429999999999</v>
      </c>
      <c r="Q7422" s="1">
        <v>530</v>
      </c>
      <c r="R7422" s="1">
        <v>1068.0608314178139</v>
      </c>
      <c r="S7422" s="1">
        <v>1000</v>
      </c>
      <c r="T7422" s="1">
        <v>1050</v>
      </c>
      <c r="U7422" s="1">
        <v>135</v>
      </c>
      <c r="V7422" s="1">
        <v>1193</v>
      </c>
      <c r="W7422" s="1">
        <v>450</v>
      </c>
      <c r="X7422" s="1">
        <v>2741.6826042726352</v>
      </c>
      <c r="Y7422" s="1">
        <v>8200</v>
      </c>
      <c r="Z7422" s="1">
        <v>1602.0645159271471</v>
      </c>
      <c r="AA7422" s="1">
        <v>8601</v>
      </c>
      <c r="AB7422" s="1">
        <v>342.33</v>
      </c>
      <c r="AC7422" s="1">
        <v>1480.906162949005</v>
      </c>
      <c r="AD7422" s="1">
        <v>3374.31316581498</v>
      </c>
      <c r="AE7422" s="1">
        <v>1313</v>
      </c>
      <c r="AF7422" s="1">
        <v>3668.3130288000002</v>
      </c>
      <c r="AG7422" s="1">
        <v>15246.905823169131</v>
      </c>
      <c r="AH7422" s="1">
        <v>3280</v>
      </c>
      <c r="AI7422" s="1">
        <v>1003</v>
      </c>
      <c r="AJ7422" s="1">
        <v>4730.2052208595542</v>
      </c>
      <c r="AK7422" s="1">
        <v>509</v>
      </c>
      <c r="AL7422" s="1">
        <v>75237.6796875</v>
      </c>
      <c r="AM7422" s="1">
        <v>57402.73046875</v>
      </c>
      <c r="AN7422" s="1">
        <v>17834.955078125</v>
      </c>
      <c r="AO7422" t="s">
        <v>20232</v>
      </c>
    </row>
    <row r="7423" spans="1:41" x14ac:dyDescent="0.25">
      <c r="A7423" s="1">
        <v>2025</v>
      </c>
      <c r="B7423" t="s">
        <v>5911</v>
      </c>
      <c r="C7423" t="s">
        <v>7152</v>
      </c>
      <c r="D7423" t="s">
        <v>7252</v>
      </c>
      <c r="E7423" t="s">
        <v>8104</v>
      </c>
      <c r="F7423" t="s">
        <v>10195</v>
      </c>
      <c r="G7423" t="s">
        <v>12323</v>
      </c>
      <c r="H7423" t="s">
        <v>12769</v>
      </c>
      <c r="I7423" s="1">
        <v>1396.2699770410661</v>
      </c>
      <c r="J7423" s="1">
        <v>3522.7114511776931</v>
      </c>
      <c r="K7423" s="1">
        <v>294.24346325439086</v>
      </c>
      <c r="L7423" s="1">
        <v>286.34336091261076</v>
      </c>
      <c r="M7423" s="1">
        <v>1442.8153844433875</v>
      </c>
      <c r="N7423" s="1">
        <v>1184.2184732316111</v>
      </c>
      <c r="O7423" s="1">
        <v>1262.9287647990295</v>
      </c>
      <c r="P7423" s="1">
        <v>1597.3253741054418</v>
      </c>
      <c r="Q7423" s="1">
        <v>776.38762039176538</v>
      </c>
      <c r="R7423" s="1">
        <v>922.66410401660755</v>
      </c>
      <c r="S7423" s="1">
        <v>1297.2994622703816</v>
      </c>
      <c r="T7423" s="1">
        <v>887.88639042670002</v>
      </c>
      <c r="U7423" s="1">
        <v>133.18295856400502</v>
      </c>
      <c r="V7423" s="1">
        <v>1203.0860590281786</v>
      </c>
      <c r="W7423" s="1">
        <v>302.99123073311142</v>
      </c>
      <c r="X7423" s="1">
        <v>1217.5794986366147</v>
      </c>
      <c r="Y7423" s="1">
        <v>9300.6099397196831</v>
      </c>
      <c r="Z7423" s="1">
        <v>1135.5481816426202</v>
      </c>
      <c r="AA7423" s="1">
        <v>8208.8697951162212</v>
      </c>
      <c r="AB7423" s="1">
        <v>96.557644958903637</v>
      </c>
      <c r="AC7423" s="1">
        <v>1389.159300011914</v>
      </c>
      <c r="AD7423" s="1">
        <v>3181.7946122259818</v>
      </c>
      <c r="AE7423" s="1">
        <v>1331.82958564005</v>
      </c>
      <c r="AF7423" s="1">
        <v>2472.0895062981149</v>
      </c>
      <c r="AG7423" s="1">
        <v>9769.0831274659358</v>
      </c>
      <c r="AH7423" s="1">
        <v>2183.0906624616487</v>
      </c>
      <c r="AI7423" s="1">
        <v>704.75982240119322</v>
      </c>
      <c r="AJ7423" s="1">
        <v>4500.4741414753362</v>
      </c>
      <c r="AK7423" s="1">
        <v>550.75597237600164</v>
      </c>
      <c r="AL7423" s="1">
        <v>62552.55859375</v>
      </c>
      <c r="AM7423" s="1">
        <v>49129.8515625</v>
      </c>
      <c r="AN7423" s="1">
        <v>13422.703125</v>
      </c>
      <c r="AO7423" t="s">
        <v>20233</v>
      </c>
    </row>
    <row r="7424" spans="1:41" x14ac:dyDescent="0.25">
      <c r="A7424" s="1">
        <v>2025</v>
      </c>
      <c r="B7424" t="s">
        <v>5912</v>
      </c>
      <c r="C7424" t="s">
        <v>7152</v>
      </c>
      <c r="D7424" t="s">
        <v>7252</v>
      </c>
      <c r="E7424" t="s">
        <v>8104</v>
      </c>
      <c r="F7424" t="s">
        <v>10195</v>
      </c>
      <c r="G7424" t="s">
        <v>12323</v>
      </c>
      <c r="H7424" t="s">
        <v>12769</v>
      </c>
      <c r="I7424" s="1">
        <v>1328.8722079631016</v>
      </c>
      <c r="J7424" s="1">
        <v>3482.8613423123898</v>
      </c>
      <c r="K7424" s="1">
        <v>345.53909623227696</v>
      </c>
      <c r="L7424" s="1">
        <v>281.72508794061264</v>
      </c>
      <c r="M7424" s="1">
        <v>1856.3280988334941</v>
      </c>
      <c r="N7424" s="1">
        <v>941.1956180241832</v>
      </c>
      <c r="O7424" s="1">
        <v>1387.2369805499698</v>
      </c>
      <c r="P7424" s="1">
        <v>2245.9537382134522</v>
      </c>
      <c r="Q7424" s="1">
        <v>470.09400410148788</v>
      </c>
      <c r="R7424" s="1">
        <v>934.07517409112234</v>
      </c>
      <c r="S7424" s="1">
        <v>1814.8337060360395</v>
      </c>
      <c r="T7424" s="1">
        <v>873.56616415693838</v>
      </c>
      <c r="U7424" s="1">
        <v>144.80317321641633</v>
      </c>
      <c r="V7424" s="1">
        <v>1242.6478685132449</v>
      </c>
      <c r="W7424" s="1">
        <v>352.70233877836387</v>
      </c>
      <c r="X7424" s="1">
        <v>1415.1771859342402</v>
      </c>
      <c r="Y7424" s="1">
        <v>7332.4959903923018</v>
      </c>
      <c r="Z7424" s="1">
        <v>1317.9929501717809</v>
      </c>
      <c r="AA7424" s="1">
        <v>8131.8090305959004</v>
      </c>
      <c r="AB7424" s="1">
        <v>95.022159506170965</v>
      </c>
      <c r="AC7424" s="1">
        <v>1272.1307265535415</v>
      </c>
      <c r="AD7424" s="1">
        <v>1770.2156153487924</v>
      </c>
      <c r="AE7424" s="1">
        <v>1310.3492462354077</v>
      </c>
      <c r="AF7424" s="1">
        <v>2583.6841051475212</v>
      </c>
      <c r="AG7424" s="1">
        <v>11275.555263855682</v>
      </c>
      <c r="AH7424" s="1">
        <v>2479.8359485005089</v>
      </c>
      <c r="AI7424" s="1">
        <v>753.45081658535935</v>
      </c>
      <c r="AJ7424" s="1">
        <v>4256.3315930308581</v>
      </c>
      <c r="AK7424" s="1">
        <v>541.8731353048571</v>
      </c>
      <c r="AL7424" s="1">
        <v>62238.35546875</v>
      </c>
      <c r="AM7424" s="1">
        <v>48552.57421875</v>
      </c>
      <c r="AN7424" s="1">
        <v>13685.78125</v>
      </c>
      <c r="AO7424" t="s">
        <v>20234</v>
      </c>
    </row>
    <row r="7425" spans="1:41" x14ac:dyDescent="0.25">
      <c r="A7425" s="1">
        <v>2025</v>
      </c>
      <c r="B7425" t="s">
        <v>5913</v>
      </c>
      <c r="C7425" t="s">
        <v>7152</v>
      </c>
      <c r="D7425" t="s">
        <v>7252</v>
      </c>
      <c r="E7425" t="s">
        <v>8104</v>
      </c>
      <c r="F7425" t="s">
        <v>10195</v>
      </c>
      <c r="G7425" t="s">
        <v>12323</v>
      </c>
      <c r="H7425" t="s">
        <v>12769</v>
      </c>
      <c r="I7425" s="1">
        <v>1807.9168184546616</v>
      </c>
      <c r="J7425" s="1">
        <v>4126.3211270068068</v>
      </c>
      <c r="K7425" s="1">
        <v>266.00237219738148</v>
      </c>
      <c r="L7425" s="1">
        <v>315.09407407352671</v>
      </c>
      <c r="M7425" s="1">
        <v>1962.8811171793468</v>
      </c>
      <c r="N7425" s="1">
        <v>1149.8350965371646</v>
      </c>
      <c r="O7425" s="1">
        <v>1409.5712641562475</v>
      </c>
      <c r="P7425" s="1">
        <v>1743.998177612028</v>
      </c>
      <c r="Q7425" s="1">
        <v>504.46503046765071</v>
      </c>
      <c r="R7425" s="1">
        <v>886.74093805330733</v>
      </c>
      <c r="S7425" s="1">
        <v>1516.4728791048337</v>
      </c>
      <c r="T7425" s="1">
        <v>1033.0953248312351</v>
      </c>
      <c r="U7425" s="1">
        <v>131.55952414063364</v>
      </c>
      <c r="V7425" s="1">
        <v>1194.2581955049079</v>
      </c>
      <c r="W7425" s="1">
        <v>510.34909046663017</v>
      </c>
      <c r="X7425" s="1">
        <v>2072.3892216114577</v>
      </c>
      <c r="Y7425" s="1">
        <v>9287.5269702328042</v>
      </c>
      <c r="Z7425" s="1">
        <v>1880.321714585154</v>
      </c>
      <c r="AA7425" s="1">
        <v>7797.8035118261632</v>
      </c>
      <c r="AB7425" s="1">
        <v>511.38218579146138</v>
      </c>
      <c r="AC7425" s="1">
        <v>1203.452743895906</v>
      </c>
      <c r="AD7425" s="1">
        <v>4622.957898146763</v>
      </c>
      <c r="AE7425" s="1">
        <v>1109.5443788687467</v>
      </c>
      <c r="AF7425" s="1">
        <v>3301.4214057501849</v>
      </c>
      <c r="AG7425" s="1">
        <v>14469.53311958628</v>
      </c>
      <c r="AH7425" s="1">
        <v>2634.3930783196497</v>
      </c>
      <c r="AI7425" s="1">
        <v>823.37697389049447</v>
      </c>
      <c r="AJ7425" s="1">
        <v>3962.9536660526182</v>
      </c>
      <c r="AK7425" s="1">
        <v>523.77932968943617</v>
      </c>
      <c r="AL7425" s="1">
        <v>72759.390625</v>
      </c>
      <c r="AM7425" s="1">
        <v>54872.7421875</v>
      </c>
      <c r="AN7425" s="1">
        <v>17886.650390625</v>
      </c>
      <c r="AO7425" t="s">
        <v>20235</v>
      </c>
    </row>
    <row r="7426" spans="1:41" x14ac:dyDescent="0.25">
      <c r="A7426" s="1">
        <v>2025</v>
      </c>
      <c r="B7426" t="s">
        <v>5914</v>
      </c>
      <c r="C7426" t="s">
        <v>7152</v>
      </c>
      <c r="D7426" t="s">
        <v>7252</v>
      </c>
      <c r="E7426" t="s">
        <v>8104</v>
      </c>
      <c r="F7426" t="s">
        <v>10195</v>
      </c>
      <c r="G7426" t="s">
        <v>12323</v>
      </c>
      <c r="H7426" t="s">
        <v>12769</v>
      </c>
      <c r="I7426" s="1">
        <v>1379.0692559706119</v>
      </c>
      <c r="J7426" s="1">
        <v>2914.2028269665857</v>
      </c>
      <c r="K7426" s="1">
        <v>319.37771378868797</v>
      </c>
      <c r="L7426" s="1">
        <v>303.38185091581045</v>
      </c>
      <c r="M7426" s="1">
        <v>1500.7572808044465</v>
      </c>
      <c r="N7426" s="1">
        <v>943.59722791438628</v>
      </c>
      <c r="O7426" s="1">
        <v>1183.4520598768813</v>
      </c>
      <c r="P7426" s="1">
        <v>1984.1546203232351</v>
      </c>
      <c r="Q7426" s="1">
        <v>768.90266707524916</v>
      </c>
      <c r="R7426" s="1">
        <v>909.75758071793871</v>
      </c>
      <c r="S7426" s="1">
        <v>1219.6813494500061</v>
      </c>
      <c r="T7426" s="1">
        <v>1003.0917118931134</v>
      </c>
      <c r="U7426" s="1">
        <v>160.94049244151731</v>
      </c>
      <c r="V7426" s="1">
        <v>921.72982859511637</v>
      </c>
      <c r="W7426" s="1">
        <v>253.89365774361249</v>
      </c>
      <c r="X7426" s="1">
        <v>1628.3522123064872</v>
      </c>
      <c r="Y7426" s="1">
        <v>7629.0697421204013</v>
      </c>
      <c r="Z7426" s="1">
        <v>1926.4821365263417</v>
      </c>
      <c r="AA7426" s="1">
        <v>9621.8942583072912</v>
      </c>
      <c r="AB7426" s="1"/>
      <c r="AC7426" s="1">
        <v>1406.5574893434546</v>
      </c>
      <c r="AD7426" s="1">
        <v>3151.118850586266</v>
      </c>
      <c r="AE7426" s="1">
        <v>1671.8195198218555</v>
      </c>
      <c r="AF7426" s="1">
        <v>2469.2393719075176</v>
      </c>
      <c r="AG7426" s="1">
        <v>9190.8869155248103</v>
      </c>
      <c r="AH7426" s="1">
        <v>2192.782533729981</v>
      </c>
      <c r="AI7426" s="1">
        <v>707.73693005791881</v>
      </c>
      <c r="AJ7426" s="1">
        <v>5389.0035825577288</v>
      </c>
      <c r="AK7426" s="1">
        <v>553.08252359278561</v>
      </c>
      <c r="AL7426" s="1">
        <v>63304.015625</v>
      </c>
      <c r="AM7426" s="1">
        <v>49590.69140625</v>
      </c>
      <c r="AN7426" s="1">
        <v>13713.3271484375</v>
      </c>
      <c r="AO7426" t="s">
        <v>20236</v>
      </c>
    </row>
    <row r="7427" spans="1:41" x14ac:dyDescent="0.25">
      <c r="A7427" s="1">
        <v>2025</v>
      </c>
      <c r="B7427" t="s">
        <v>5915</v>
      </c>
      <c r="C7427" t="s">
        <v>7152</v>
      </c>
      <c r="D7427" t="s">
        <v>7252</v>
      </c>
      <c r="E7427" t="s">
        <v>8104</v>
      </c>
      <c r="F7427" t="s">
        <v>10195</v>
      </c>
      <c r="G7427" t="s">
        <v>12323</v>
      </c>
      <c r="H7427" t="s">
        <v>12769</v>
      </c>
      <c r="I7427" s="1">
        <v>2124.4169953342262</v>
      </c>
      <c r="J7427" s="1">
        <v>4559.0936833808037</v>
      </c>
      <c r="K7427" s="1">
        <v>238.77439143436484</v>
      </c>
      <c r="L7427" s="1">
        <v>384.41831344143139</v>
      </c>
      <c r="M7427" s="1">
        <v>2296.0029264108566</v>
      </c>
      <c r="N7427" s="1">
        <v>1132.2331781784881</v>
      </c>
      <c r="O7427" s="1">
        <v>1426.9152562732647</v>
      </c>
      <c r="P7427" s="1">
        <v>1880.7848078007344</v>
      </c>
      <c r="Q7427" s="1">
        <v>478.09321079444817</v>
      </c>
      <c r="R7427" s="1">
        <v>911.65747751980575</v>
      </c>
      <c r="S7427" s="1">
        <v>708.13899844474201</v>
      </c>
      <c r="T7427" s="1">
        <v>1011.6271406353457</v>
      </c>
      <c r="U7427" s="1">
        <v>134.54640970450097</v>
      </c>
      <c r="V7427" s="1">
        <v>1174.4991102776364</v>
      </c>
      <c r="W7427" s="1">
        <v>464.33685755162372</v>
      </c>
      <c r="X7427" s="1">
        <v>2174.9273383356999</v>
      </c>
      <c r="Y7427" s="1">
        <v>8014.1102081132094</v>
      </c>
      <c r="Z7427" s="1">
        <v>1638.3019524882609</v>
      </c>
      <c r="AA7427" s="1">
        <v>7719.7267101883235</v>
      </c>
      <c r="AB7427" s="1">
        <v>399.59272055096159</v>
      </c>
      <c r="AC7427" s="1">
        <v>1199.759282225484</v>
      </c>
      <c r="AD7427" s="1">
        <v>3424.4297028064625</v>
      </c>
      <c r="AE7427" s="1">
        <v>1350.2212736738486</v>
      </c>
      <c r="AF7427" s="1">
        <v>3555.8243622591845</v>
      </c>
      <c r="AG7427" s="1">
        <v>15668.081154160234</v>
      </c>
      <c r="AH7427" s="1">
        <v>3136.0441359695719</v>
      </c>
      <c r="AI7427" s="1">
        <v>1014.6620220572518</v>
      </c>
      <c r="AJ7427" s="1">
        <v>4530.0519230962946</v>
      </c>
      <c r="AK7427" s="1">
        <v>514.91821458339098</v>
      </c>
      <c r="AL7427" s="1">
        <v>73266.203125</v>
      </c>
      <c r="AM7427" s="1">
        <v>56455.8203125</v>
      </c>
      <c r="AN7427" s="1">
        <v>16810.369140625</v>
      </c>
      <c r="AO7427" t="s">
        <v>20237</v>
      </c>
    </row>
    <row r="7428" spans="1:41" x14ac:dyDescent="0.25">
      <c r="A7428" s="1">
        <v>2025</v>
      </c>
      <c r="B7428" t="s">
        <v>5916</v>
      </c>
      <c r="C7428" t="s">
        <v>7152</v>
      </c>
      <c r="D7428" t="s">
        <v>7252</v>
      </c>
      <c r="E7428" t="s">
        <v>8104</v>
      </c>
      <c r="F7428" t="s">
        <v>10195</v>
      </c>
      <c r="G7428" t="s">
        <v>12323</v>
      </c>
      <c r="H7428" t="s">
        <v>12769</v>
      </c>
      <c r="I7428" s="1">
        <v>1380.8742172528614</v>
      </c>
      <c r="J7428" s="1">
        <v>3767.0090486959066</v>
      </c>
      <c r="K7428" s="1">
        <v>250.52451571963562</v>
      </c>
      <c r="L7428" s="1">
        <v>323.77109023088502</v>
      </c>
      <c r="M7428" s="1">
        <v>2016.9346604546936</v>
      </c>
      <c r="N7428" s="1">
        <v>1168.504726267078</v>
      </c>
      <c r="O7428" s="1">
        <v>1439.8954822966934</v>
      </c>
      <c r="P7428" s="1">
        <v>1792.0241533782744</v>
      </c>
      <c r="Q7428" s="1">
        <v>522.25574943806964</v>
      </c>
      <c r="R7428" s="1">
        <v>895.76905370199813</v>
      </c>
      <c r="S7428" s="1">
        <v>1764.28705561879</v>
      </c>
      <c r="T7428" s="1">
        <v>955.39010232064436</v>
      </c>
      <c r="U7428" s="1">
        <v>132.69306976675617</v>
      </c>
      <c r="V7428" s="1">
        <v>1470.2392130156582</v>
      </c>
      <c r="W7428" s="1">
        <v>411.87928855601109</v>
      </c>
      <c r="X7428" s="1">
        <v>1886.0992936646721</v>
      </c>
      <c r="Y7428" s="1">
        <v>9208.8990418128778</v>
      </c>
      <c r="Z7428" s="1">
        <v>1916.7405817614806</v>
      </c>
      <c r="AA7428" s="1">
        <v>7791.7370567039216</v>
      </c>
      <c r="AB7428" s="1">
        <v>525.46455627635441</v>
      </c>
      <c r="AC7428" s="1">
        <v>1236.5932557703541</v>
      </c>
      <c r="AD7428" s="1">
        <v>3372.7734123541004</v>
      </c>
      <c r="AE7428" s="1">
        <v>1118.867964273288</v>
      </c>
      <c r="AF7428" s="1">
        <v>3562.3630745229866</v>
      </c>
      <c r="AG7428" s="1">
        <v>14152.512049043145</v>
      </c>
      <c r="AH7428" s="1">
        <v>2708.2655539394932</v>
      </c>
      <c r="AI7428" s="1">
        <v>732.46574511249401</v>
      </c>
      <c r="AJ7428" s="1">
        <v>4136.8391430483898</v>
      </c>
      <c r="AK7428" s="1">
        <v>538.20309097396296</v>
      </c>
      <c r="AL7428" s="1">
        <v>71179.875</v>
      </c>
      <c r="AM7428" s="1">
        <v>54577.69140625</v>
      </c>
      <c r="AN7428" s="1">
        <v>16602.18359375</v>
      </c>
      <c r="AO7428" t="s">
        <v>20238</v>
      </c>
    </row>
    <row r="7429" spans="1:41" x14ac:dyDescent="0.25">
      <c r="A7429" s="1">
        <v>2025</v>
      </c>
      <c r="B7429" t="s">
        <v>5917</v>
      </c>
      <c r="C7429" t="s">
        <v>7152</v>
      </c>
      <c r="D7429" t="s">
        <v>7252</v>
      </c>
      <c r="E7429" t="s">
        <v>8104</v>
      </c>
      <c r="F7429" t="s">
        <v>10195</v>
      </c>
      <c r="G7429" t="s">
        <v>12324</v>
      </c>
      <c r="H7429" t="s">
        <v>12769</v>
      </c>
      <c r="I7429" s="1">
        <v>2318.5696867199999</v>
      </c>
      <c r="J7429" s="1">
        <v>5067.9769523779078</v>
      </c>
      <c r="K7429" s="1">
        <v>254.6607707813601</v>
      </c>
      <c r="L7429" s="1">
        <v>420.25022254232641</v>
      </c>
      <c r="M7429" s="1">
        <v>2456.702976</v>
      </c>
      <c r="N7429" s="1">
        <v>1210.2124254945311</v>
      </c>
      <c r="O7429" s="1">
        <v>1526.7867981623999</v>
      </c>
      <c r="P7429" s="1">
        <v>1988.851912961105</v>
      </c>
      <c r="Q7429" s="1">
        <v>514.79381149508777</v>
      </c>
      <c r="R7429" s="1">
        <v>991.55957853038274</v>
      </c>
      <c r="S7429" s="1">
        <v>756.18508026440043</v>
      </c>
      <c r="T7429" s="1">
        <v>1106.106873592207</v>
      </c>
      <c r="U7429" s="1">
        <v>143.96347728000001</v>
      </c>
      <c r="V7429" s="1">
        <v>1256</v>
      </c>
      <c r="W7429" s="1">
        <v>450</v>
      </c>
      <c r="X7429" s="1">
        <v>2329.4346823164778</v>
      </c>
      <c r="Y7429" s="1">
        <v>8765.0793040580465</v>
      </c>
      <c r="Z7429" s="1">
        <v>1750.840486134347</v>
      </c>
      <c r="AA7429" s="1">
        <v>8550</v>
      </c>
      <c r="AB7429" s="1">
        <v>427.56070319999998</v>
      </c>
      <c r="AC7429" s="1">
        <v>1283.7319</v>
      </c>
      <c r="AD7429" s="1">
        <v>3687.3044400177891</v>
      </c>
      <c r="AE7429" s="1">
        <v>1444.7249100324011</v>
      </c>
      <c r="AF7429" s="1">
        <v>3975.939122123139</v>
      </c>
      <c r="AG7429" s="1">
        <v>17276</v>
      </c>
      <c r="AH7429" s="1">
        <v>3483.6605415010731</v>
      </c>
      <c r="AI7429" s="1">
        <v>1085.67945648</v>
      </c>
      <c r="AJ7429" s="1">
        <v>4944.0581068719403</v>
      </c>
      <c r="AK7429" s="1">
        <v>551</v>
      </c>
      <c r="AL7429" s="1">
        <v>80017.6328125</v>
      </c>
      <c r="AM7429" s="1">
        <v>61902.55078125</v>
      </c>
      <c r="AN7429" s="1">
        <v>18115.08203125</v>
      </c>
      <c r="AO7429" t="s">
        <v>20239</v>
      </c>
    </row>
    <row r="7430" spans="1:41" x14ac:dyDescent="0.25">
      <c r="A7430" s="1">
        <v>2025</v>
      </c>
      <c r="B7430" t="s">
        <v>5918</v>
      </c>
      <c r="C7430" t="s">
        <v>7152</v>
      </c>
      <c r="D7430" t="s">
        <v>7252</v>
      </c>
      <c r="E7430" t="s">
        <v>8104</v>
      </c>
      <c r="F7430" t="s">
        <v>10195</v>
      </c>
      <c r="G7430" t="s">
        <v>12324</v>
      </c>
      <c r="H7430" t="s">
        <v>12769</v>
      </c>
      <c r="I7430" s="1">
        <v>1970.7842337120001</v>
      </c>
      <c r="J7430" s="1">
        <v>4686.274481500197</v>
      </c>
      <c r="K7430" s="1">
        <v>236.03003699999999</v>
      </c>
      <c r="L7430" s="1">
        <v>344.05222166557297</v>
      </c>
      <c r="M7430" s="1">
        <v>2097.75352608</v>
      </c>
      <c r="N7430" s="1">
        <v>1228.8421530000001</v>
      </c>
      <c r="O7430" s="1">
        <v>1506.424950428946</v>
      </c>
      <c r="P7430" s="1">
        <v>1854.712293631381</v>
      </c>
      <c r="Q7430" s="1">
        <v>539.12755448392147</v>
      </c>
      <c r="R7430" s="1">
        <v>947.67019420608688</v>
      </c>
      <c r="S7430" s="1">
        <v>1620.671930411256</v>
      </c>
      <c r="T7430" s="1">
        <v>1123.0203953665609</v>
      </c>
      <c r="U7430" s="1">
        <v>143.41115328117411</v>
      </c>
      <c r="V7430" s="1">
        <v>1276</v>
      </c>
      <c r="W7430" s="1">
        <v>545.41591678079999</v>
      </c>
      <c r="X7430" s="1">
        <v>2281</v>
      </c>
      <c r="Y7430" s="1">
        <v>10094.830520377969</v>
      </c>
      <c r="Z7430" s="1">
        <v>2013.4615851092019</v>
      </c>
      <c r="AA7430" s="1">
        <v>8707</v>
      </c>
      <c r="AB7430" s="1">
        <v>592</v>
      </c>
      <c r="AC7430" s="1">
        <v>1286.14372764768</v>
      </c>
      <c r="AD7430" s="1">
        <v>4749.8509786140703</v>
      </c>
      <c r="AE7430" s="1">
        <v>1185.7827826368</v>
      </c>
      <c r="AF7430" s="1">
        <v>3598.832196745193</v>
      </c>
      <c r="AG7430" s="1">
        <v>16162</v>
      </c>
      <c r="AH7430" s="1">
        <v>2988.9804216886241</v>
      </c>
      <c r="AI7430" s="1">
        <v>879.95240015040008</v>
      </c>
      <c r="AJ7430" s="1">
        <v>4319.9590402967042</v>
      </c>
      <c r="AK7430" s="1">
        <v>560</v>
      </c>
      <c r="AL7430" s="1">
        <v>79539.984375</v>
      </c>
      <c r="AM7430" s="1">
        <v>60358.8828125</v>
      </c>
      <c r="AN7430" s="1">
        <v>19181.1015625</v>
      </c>
      <c r="AO7430" t="s">
        <v>20240</v>
      </c>
    </row>
    <row r="7431" spans="1:41" x14ac:dyDescent="0.25">
      <c r="A7431" s="1">
        <v>2025</v>
      </c>
      <c r="B7431" t="s">
        <v>5919</v>
      </c>
      <c r="C7431" t="s">
        <v>7152</v>
      </c>
      <c r="D7431" t="s">
        <v>7252</v>
      </c>
      <c r="E7431" t="s">
        <v>8104</v>
      </c>
      <c r="F7431" t="s">
        <v>10195</v>
      </c>
      <c r="G7431" t="s">
        <v>12324</v>
      </c>
      <c r="H7431" t="s">
        <v>12769</v>
      </c>
      <c r="I7431" s="1">
        <v>2045</v>
      </c>
      <c r="J7431" s="1">
        <v>5051.595378104108</v>
      </c>
      <c r="K7431" s="1">
        <v>254.77906370297441</v>
      </c>
      <c r="L7431" s="1">
        <v>408.26049733691991</v>
      </c>
      <c r="M7431" s="1">
        <v>2375.1908204477809</v>
      </c>
      <c r="N7431" s="1">
        <v>852.27797328720703</v>
      </c>
      <c r="O7431" s="1">
        <v>1703.86495272</v>
      </c>
      <c r="P7431" s="1">
        <v>1980.2461029076239</v>
      </c>
      <c r="Q7431" s="1">
        <v>566</v>
      </c>
      <c r="R7431" s="1">
        <v>1147.4243901576881</v>
      </c>
      <c r="S7431" s="1">
        <v>1046.6883</v>
      </c>
      <c r="T7431" s="1">
        <v>1121.1286566174849</v>
      </c>
      <c r="U7431" s="1">
        <v>143.26308</v>
      </c>
      <c r="V7431" s="1">
        <v>1229</v>
      </c>
      <c r="W7431" s="1">
        <v>483.2811458999999</v>
      </c>
      <c r="X7431" s="1">
        <v>2882.1897032842389</v>
      </c>
      <c r="Y7431" s="1">
        <v>8706.124277936864</v>
      </c>
      <c r="Z7431" s="1">
        <v>1673.579112303167</v>
      </c>
      <c r="AA7431" s="1">
        <v>9175</v>
      </c>
      <c r="AB7431" s="1">
        <v>357.96707811374978</v>
      </c>
      <c r="AC7431" s="1">
        <v>1548.5515499999999</v>
      </c>
      <c r="AD7431" s="1">
        <v>3524.93921220731</v>
      </c>
      <c r="AE7431" s="1">
        <v>1393.366104</v>
      </c>
      <c r="AF7431" s="1">
        <v>3941.1244776983958</v>
      </c>
      <c r="AG7431" s="1">
        <v>16274.820112757099</v>
      </c>
      <c r="AH7431" s="1">
        <v>3550.3774847999998</v>
      </c>
      <c r="AI7431" s="1">
        <v>1064.3916240000001</v>
      </c>
      <c r="AJ7431" s="1">
        <v>5005.2203117335503</v>
      </c>
      <c r="AK7431" s="1">
        <v>540</v>
      </c>
      <c r="AL7431" s="1">
        <v>80045.6484375</v>
      </c>
      <c r="AM7431" s="1">
        <v>61140.85546875</v>
      </c>
      <c r="AN7431" s="1">
        <v>18904.798828125</v>
      </c>
      <c r="AO7431" t="s">
        <v>20241</v>
      </c>
    </row>
    <row r="7432" spans="1:41" x14ac:dyDescent="0.25">
      <c r="A7432" s="1">
        <v>2025</v>
      </c>
      <c r="B7432" t="s">
        <v>5920</v>
      </c>
      <c r="C7432" t="s">
        <v>7152</v>
      </c>
      <c r="D7432" t="s">
        <v>7252</v>
      </c>
      <c r="E7432" t="s">
        <v>8104</v>
      </c>
      <c r="F7432" t="s">
        <v>10195</v>
      </c>
      <c r="G7432" t="s">
        <v>12324</v>
      </c>
      <c r="H7432" t="s">
        <v>12769</v>
      </c>
      <c r="I7432" s="1">
        <v>1425.86620452799</v>
      </c>
      <c r="J7432" s="1">
        <v>3755.4257175750909</v>
      </c>
      <c r="K7432" s="1">
        <v>363.48799505188879</v>
      </c>
      <c r="L7432" s="1">
        <v>301.62780000000009</v>
      </c>
      <c r="M7432" s="1">
        <v>1952.7769230769229</v>
      </c>
      <c r="N7432" s="1">
        <v>995.9297454833976</v>
      </c>
      <c r="O7432" s="1">
        <v>1456.4449272498159</v>
      </c>
      <c r="P7432" s="1">
        <v>2314.4172618093039</v>
      </c>
      <c r="Q7432" s="1">
        <v>495.48582862528241</v>
      </c>
      <c r="R7432" s="1">
        <v>968.22173174657337</v>
      </c>
      <c r="S7432" s="1">
        <v>1909</v>
      </c>
      <c r="T7432" s="1">
        <v>937.32750480181244</v>
      </c>
      <c r="U7432" s="1">
        <v>143.58570845616001</v>
      </c>
      <c r="V7432" s="1">
        <v>1349</v>
      </c>
      <c r="W7432" s="1">
        <v>373.57922510966068</v>
      </c>
      <c r="X7432" s="1">
        <v>1342.813545482009</v>
      </c>
      <c r="Y7432" s="1">
        <v>7684.4473027835384</v>
      </c>
      <c r="Z7432" s="1">
        <v>1390</v>
      </c>
      <c r="AA7432" s="1">
        <v>8683</v>
      </c>
      <c r="AB7432" s="1">
        <v>87.02</v>
      </c>
      <c r="AC7432" s="1">
        <v>1338.21919</v>
      </c>
      <c r="AD7432" s="1">
        <v>1865.8326704102169</v>
      </c>
      <c r="AE7432" s="1">
        <v>1378.4228011791361</v>
      </c>
      <c r="AF7432" s="1">
        <v>2772.2664577001119</v>
      </c>
      <c r="AG7432" s="1">
        <v>12107</v>
      </c>
      <c r="AH7432" s="1">
        <v>2558</v>
      </c>
      <c r="AI7432" s="1">
        <v>792.59311067800331</v>
      </c>
      <c r="AJ7432" s="1">
        <v>4567</v>
      </c>
      <c r="AK7432" s="1">
        <v>570.02382166170537</v>
      </c>
      <c r="AL7432" s="1">
        <v>65878.8125</v>
      </c>
      <c r="AM7432" s="1">
        <v>51669.9140625</v>
      </c>
      <c r="AN7432" s="1">
        <v>14208.8994140625</v>
      </c>
      <c r="AO7432" t="s">
        <v>20242</v>
      </c>
    </row>
    <row r="7433" spans="1:41" x14ac:dyDescent="0.25">
      <c r="A7433" s="1">
        <v>2025</v>
      </c>
      <c r="B7433" t="s">
        <v>5921</v>
      </c>
      <c r="C7433" t="s">
        <v>7152</v>
      </c>
      <c r="D7433" t="s">
        <v>7252</v>
      </c>
      <c r="E7433" t="s">
        <v>8104</v>
      </c>
      <c r="F7433" t="s">
        <v>10195</v>
      </c>
      <c r="G7433" t="s">
        <v>12324</v>
      </c>
      <c r="H7433" t="s">
        <v>12769</v>
      </c>
      <c r="I7433" s="1">
        <v>1508.3067052539509</v>
      </c>
      <c r="J7433" s="1">
        <v>3187.3</v>
      </c>
      <c r="K7433" s="1">
        <v>356.88801397939341</v>
      </c>
      <c r="L7433" s="1">
        <v>324.81876040340751</v>
      </c>
      <c r="M7433" s="1">
        <v>1649.4851691718579</v>
      </c>
      <c r="N7433" s="1">
        <v>1011.789270447021</v>
      </c>
      <c r="O7433" s="1">
        <v>1282.575658084854</v>
      </c>
      <c r="P7433" s="1">
        <v>1780.2351839999999</v>
      </c>
      <c r="Q7433" s="1">
        <v>829.80493861175091</v>
      </c>
      <c r="R7433" s="1">
        <v>1042.873751118163</v>
      </c>
      <c r="S7433" s="1">
        <v>1290.982282243519</v>
      </c>
      <c r="T7433" s="1">
        <v>1044.4867425226339</v>
      </c>
      <c r="U7433" s="1">
        <v>176.02279424724301</v>
      </c>
      <c r="V7433" s="1">
        <v>1029</v>
      </c>
      <c r="W7433" s="1">
        <v>274.11565577964228</v>
      </c>
      <c r="X7433" s="1">
        <v>1746.030242757196</v>
      </c>
      <c r="Y7433" s="1">
        <v>8420.5821000000051</v>
      </c>
      <c r="Z7433" s="1">
        <v>2079.8579223774491</v>
      </c>
      <c r="AA7433" s="1">
        <v>10553.37259525125</v>
      </c>
      <c r="AB7433" s="1"/>
      <c r="AC7433" s="1">
        <v>1516.1756600000001</v>
      </c>
      <c r="AD7433" s="1">
        <v>3417.763366849334</v>
      </c>
      <c r="AE7433" s="1">
        <v>1798.789951018141</v>
      </c>
      <c r="AF7433" s="1">
        <v>2700.6405119979918</v>
      </c>
      <c r="AG7433" s="1">
        <v>10710.415051603341</v>
      </c>
      <c r="AH7433" s="1">
        <v>2410.0581487720378</v>
      </c>
      <c r="AI7433" s="1">
        <v>758.88378107516758</v>
      </c>
      <c r="AJ7433" s="1">
        <v>5915.3277953145753</v>
      </c>
      <c r="AK7433" s="1">
        <v>630.70430524807421</v>
      </c>
      <c r="AL7433" s="1">
        <v>69447.28125</v>
      </c>
      <c r="AM7433" s="1">
        <v>54585.3125</v>
      </c>
      <c r="AN7433" s="1">
        <v>14861.9736328125</v>
      </c>
      <c r="AO7433" t="s">
        <v>20243</v>
      </c>
    </row>
    <row r="7434" spans="1:41" x14ac:dyDescent="0.25">
      <c r="A7434" s="1">
        <v>2025</v>
      </c>
      <c r="B7434" t="s">
        <v>5922</v>
      </c>
      <c r="C7434" t="s">
        <v>7152</v>
      </c>
      <c r="D7434" t="s">
        <v>7252</v>
      </c>
      <c r="E7434" t="s">
        <v>8104</v>
      </c>
      <c r="F7434" t="s">
        <v>10195</v>
      </c>
      <c r="G7434" t="s">
        <v>12324</v>
      </c>
      <c r="H7434" t="s">
        <v>12769</v>
      </c>
      <c r="I7434" s="1">
        <v>1494.228772622542</v>
      </c>
      <c r="J7434" s="1">
        <v>4250.8364021160069</v>
      </c>
      <c r="K7434" s="1">
        <v>262</v>
      </c>
      <c r="L7434" s="1">
        <v>350.93326609888447</v>
      </c>
      <c r="M7434" s="1">
        <v>2139.7085966016002</v>
      </c>
      <c r="N7434" s="1">
        <v>1249.383465969109</v>
      </c>
      <c r="O7434" s="1">
        <v>1527.5441500834129</v>
      </c>
      <c r="P7434" s="1">
        <v>1912.3175955869999</v>
      </c>
      <c r="Q7434" s="1">
        <v>560.04796373482611</v>
      </c>
      <c r="R7434" s="1">
        <v>943.7833985585919</v>
      </c>
      <c r="S7434" s="1">
        <v>1842.501578429655</v>
      </c>
      <c r="T7434" s="1">
        <v>1032.1212253957769</v>
      </c>
      <c r="U7434" s="1">
        <v>143.58570845616001</v>
      </c>
      <c r="V7434" s="1">
        <v>1603</v>
      </c>
      <c r="W7434" s="1">
        <v>436.95101867443202</v>
      </c>
      <c r="X7434" s="1">
        <v>2057.4765000000002</v>
      </c>
      <c r="Y7434" s="1">
        <v>9893.9631934100398</v>
      </c>
      <c r="Z7434" s="1">
        <v>2049.4089048788769</v>
      </c>
      <c r="AA7434" s="1">
        <v>8683</v>
      </c>
      <c r="AB7434" s="1">
        <v>592</v>
      </c>
      <c r="AC7434" s="1">
        <v>1311.8666022006339</v>
      </c>
      <c r="AD7434" s="1">
        <v>3616.8388452597919</v>
      </c>
      <c r="AE7434" s="1">
        <v>1186.975189904256</v>
      </c>
      <c r="AF7434" s="1">
        <v>3861.2209258118669</v>
      </c>
      <c r="AG7434" s="1">
        <v>16499</v>
      </c>
      <c r="AH7434" s="1">
        <v>2940.6550363577499</v>
      </c>
      <c r="AI7434" s="1">
        <v>777.05206929216013</v>
      </c>
      <c r="AJ7434" s="1">
        <v>4565.9566077658292</v>
      </c>
      <c r="AK7434" s="1">
        <v>571</v>
      </c>
      <c r="AL7434" s="1">
        <v>78355.3671875</v>
      </c>
      <c r="AM7434" s="1">
        <v>60559.51171875</v>
      </c>
      <c r="AN7434" s="1">
        <v>17795.849609375</v>
      </c>
      <c r="AO7434" t="s">
        <v>20244</v>
      </c>
    </row>
    <row r="7435" spans="1:41" x14ac:dyDescent="0.25">
      <c r="A7435" s="1">
        <v>2025</v>
      </c>
      <c r="B7435" t="s">
        <v>5923</v>
      </c>
      <c r="C7435" t="s">
        <v>7152</v>
      </c>
      <c r="D7435" t="s">
        <v>7252</v>
      </c>
      <c r="E7435" t="s">
        <v>8104</v>
      </c>
      <c r="F7435" t="s">
        <v>10195</v>
      </c>
      <c r="G7435" t="s">
        <v>12324</v>
      </c>
      <c r="H7435" t="s">
        <v>12769</v>
      </c>
      <c r="I7435" s="1">
        <v>1438.4552905922631</v>
      </c>
      <c r="J7435" s="1">
        <v>3773.9097799999972</v>
      </c>
      <c r="K7435" s="1">
        <v>302.78450126902931</v>
      </c>
      <c r="L7435" s="1">
        <v>306.82244210306351</v>
      </c>
      <c r="M7435" s="1">
        <v>1523.2</v>
      </c>
      <c r="N7435" s="1">
        <v>1291.5032020000001</v>
      </c>
      <c r="O7435" s="1">
        <v>1333.679636025229</v>
      </c>
      <c r="P7435" s="1">
        <v>1894.4</v>
      </c>
      <c r="Q7435" s="1">
        <v>813.56246677612796</v>
      </c>
      <c r="R7435" s="1">
        <v>953.20096168792884</v>
      </c>
      <c r="S7435" s="1">
        <v>1327.140856370306</v>
      </c>
      <c r="T7435" s="1">
        <v>847.60608633037987</v>
      </c>
      <c r="U7435" s="1">
        <v>130.57645322343399</v>
      </c>
      <c r="V7435" s="1">
        <v>27</v>
      </c>
      <c r="W7435" s="1">
        <v>322.3803657971859</v>
      </c>
      <c r="X7435" s="1">
        <v>1311.086847341536</v>
      </c>
      <c r="Y7435" s="1">
        <v>9792.9837999999982</v>
      </c>
      <c r="Z7435" s="1">
        <v>1202.3070814471321</v>
      </c>
      <c r="AA7435" s="1">
        <v>8823.0765164210352</v>
      </c>
      <c r="AB7435" s="1">
        <v>87</v>
      </c>
      <c r="AC7435" s="1">
        <v>1481.37679</v>
      </c>
      <c r="AD7435" s="1">
        <v>3368.852379699013</v>
      </c>
      <c r="AE7435" s="1">
        <v>1405.991257202719</v>
      </c>
      <c r="AF7435" s="1">
        <v>2648.8916558160699</v>
      </c>
      <c r="AG7435" s="1">
        <v>10664.55134873498</v>
      </c>
      <c r="AH7435" s="1">
        <v>2361.1383839497062</v>
      </c>
      <c r="AI7435" s="1">
        <v>744.00370693643879</v>
      </c>
      <c r="AJ7435" s="1">
        <v>4846.1003657634701</v>
      </c>
      <c r="AK7435" s="1">
        <v>581.42429809493956</v>
      </c>
      <c r="AL7435" s="1">
        <v>65605</v>
      </c>
      <c r="AM7435" s="1">
        <v>51494.70703125</v>
      </c>
      <c r="AN7435" s="1">
        <v>14110.296875</v>
      </c>
      <c r="AO7435" t="s">
        <v>20245</v>
      </c>
    </row>
    <row r="7436" spans="1:41" x14ac:dyDescent="0.25">
      <c r="A7436" s="1">
        <v>2025</v>
      </c>
      <c r="B7436" t="s">
        <v>5924</v>
      </c>
      <c r="C7436" t="s">
        <v>7152</v>
      </c>
      <c r="D7436" t="s">
        <v>7252</v>
      </c>
      <c r="E7436" t="s">
        <v>8105</v>
      </c>
      <c r="F7436" t="s">
        <v>10196</v>
      </c>
      <c r="G7436" t="s">
        <v>12325</v>
      </c>
      <c r="H7436" t="s">
        <v>12769</v>
      </c>
      <c r="I7436" s="1">
        <v>3321.3481127127529</v>
      </c>
      <c r="J7436" s="1">
        <v>4510.9086487327895</v>
      </c>
      <c r="K7436" s="1">
        <v>200.16672819900145</v>
      </c>
      <c r="L7436" s="1">
        <v>417.96852122573887</v>
      </c>
      <c r="M7436" s="1">
        <v>2156.5356126670936</v>
      </c>
      <c r="N7436" s="1">
        <v>3957.1221288131132</v>
      </c>
      <c r="O7436" s="1">
        <v>1657.0427157531433</v>
      </c>
      <c r="P7436" s="1">
        <v>2950.7243009406939</v>
      </c>
      <c r="Q7436" s="1">
        <v>1421.4010175867795</v>
      </c>
      <c r="R7436" s="1">
        <v>2598.0075338031634</v>
      </c>
      <c r="S7436" s="1">
        <v>6784.4391942570619</v>
      </c>
      <c r="T7436" s="1">
        <v>2145.5017171047148</v>
      </c>
      <c r="U7436" s="1">
        <v>286.9956842360852</v>
      </c>
      <c r="V7436" s="1">
        <v>2748.4712905871306</v>
      </c>
      <c r="W7436" s="1">
        <v>2156.6471805701935</v>
      </c>
      <c r="X7436" s="1">
        <v>2937.5875146693788</v>
      </c>
      <c r="Y7436" s="1">
        <v>18678.68222179632</v>
      </c>
      <c r="Z7436" s="1">
        <v>929.88466997257206</v>
      </c>
      <c r="AA7436" s="1">
        <v>10793.968012829728</v>
      </c>
      <c r="AB7436" s="1"/>
      <c r="AC7436" s="1">
        <v>3470.697323150172</v>
      </c>
      <c r="AD7436" s="1">
        <v>1857.417121088052</v>
      </c>
      <c r="AE7436" s="1">
        <v>5336.6918563135123</v>
      </c>
      <c r="AF7436" s="1">
        <v>7459.6586974451193</v>
      </c>
      <c r="AG7436" s="1">
        <v>46591.663808317826</v>
      </c>
      <c r="AH7436" s="1">
        <v>4181.4204834663597</v>
      </c>
      <c r="AI7436" s="1">
        <v>1292.8737619955682</v>
      </c>
      <c r="AJ7436" s="1">
        <v>4988.5248236951229</v>
      </c>
      <c r="AK7436" s="1">
        <v>2515.3338294552796</v>
      </c>
      <c r="AL7436" s="1">
        <v>148347.671875</v>
      </c>
      <c r="AM7436" s="1">
        <v>120462.71875</v>
      </c>
      <c r="AN7436" s="1">
        <v>27884.966796875</v>
      </c>
      <c r="AO7436" t="s">
        <v>20246</v>
      </c>
    </row>
    <row r="7437" spans="1:41" x14ac:dyDescent="0.25">
      <c r="A7437" s="1">
        <v>2025</v>
      </c>
      <c r="B7437" t="s">
        <v>5925</v>
      </c>
      <c r="C7437" t="s">
        <v>7152</v>
      </c>
      <c r="D7437" t="s">
        <v>7252</v>
      </c>
      <c r="E7437" t="s">
        <v>8105</v>
      </c>
      <c r="F7437" t="s">
        <v>10196</v>
      </c>
      <c r="G7437" t="s">
        <v>12325</v>
      </c>
      <c r="H7437" t="s">
        <v>12769</v>
      </c>
      <c r="I7437" s="1">
        <v>5215.7120000000004</v>
      </c>
      <c r="J7437" s="1">
        <v>16574.267603314209</v>
      </c>
      <c r="K7437" s="1">
        <v>110.8439</v>
      </c>
      <c r="L7437" s="1">
        <v>260</v>
      </c>
      <c r="M7437" s="1">
        <v>3800.9519662361049</v>
      </c>
      <c r="N7437" s="1">
        <v>4036.6258172968751</v>
      </c>
      <c r="O7437" s="1">
        <v>2782.8543331631772</v>
      </c>
      <c r="P7437" s="1">
        <v>5134</v>
      </c>
      <c r="Q7437" s="1">
        <v>1255</v>
      </c>
      <c r="R7437" s="1">
        <v>3308.3980000000001</v>
      </c>
      <c r="S7437" s="1">
        <v>6303.6</v>
      </c>
      <c r="T7437" s="1">
        <v>4400</v>
      </c>
      <c r="U7437" s="1">
        <v>258</v>
      </c>
      <c r="V7437" s="1">
        <v>3228</v>
      </c>
      <c r="W7437" s="1">
        <v>3341</v>
      </c>
      <c r="X7437" s="1">
        <v>3049.581892166836</v>
      </c>
      <c r="Y7437" s="1">
        <v>17864</v>
      </c>
      <c r="Z7437" s="1">
        <v>1449.8280279999999</v>
      </c>
      <c r="AA7437" s="1">
        <v>18455</v>
      </c>
      <c r="AB7437" s="1">
        <v>780.68</v>
      </c>
      <c r="AC7437" s="1">
        <v>6532.9401268339343</v>
      </c>
      <c r="AD7437" s="1">
        <v>1628.6772763138449</v>
      </c>
      <c r="AE7437" s="1">
        <v>6069</v>
      </c>
      <c r="AF7437" s="1">
        <v>8998.5</v>
      </c>
      <c r="AG7437" s="1">
        <v>44124.951220500399</v>
      </c>
      <c r="AH7437" s="1">
        <v>8371</v>
      </c>
      <c r="AI7437" s="1">
        <v>4005.8502074999992</v>
      </c>
      <c r="AJ7437" s="1">
        <v>5488.5130401719289</v>
      </c>
      <c r="AK7437" s="1">
        <v>3068</v>
      </c>
      <c r="AL7437" s="1">
        <v>189895.765625</v>
      </c>
      <c r="AM7437" s="1">
        <v>148252.734375</v>
      </c>
      <c r="AN7437" s="1">
        <v>41643.0390625</v>
      </c>
      <c r="AO7437" t="s">
        <v>20247</v>
      </c>
    </row>
    <row r="7438" spans="1:41" x14ac:dyDescent="0.25">
      <c r="A7438" s="1">
        <v>2025</v>
      </c>
      <c r="B7438" t="s">
        <v>5926</v>
      </c>
      <c r="C7438" t="s">
        <v>7152</v>
      </c>
      <c r="D7438" t="s">
        <v>7252</v>
      </c>
      <c r="E7438" t="s">
        <v>8105</v>
      </c>
      <c r="F7438" t="s">
        <v>10196</v>
      </c>
      <c r="G7438" t="s">
        <v>12325</v>
      </c>
      <c r="H7438" t="s">
        <v>12769</v>
      </c>
      <c r="I7438" s="1">
        <v>6538.3913372660372</v>
      </c>
      <c r="J7438" s="1">
        <v>3489.640075512054</v>
      </c>
      <c r="K7438" s="1">
        <v>167.44982394453547</v>
      </c>
      <c r="L7438" s="1">
        <v>354.44504615609009</v>
      </c>
      <c r="M7438" s="1">
        <v>2582.4472372981636</v>
      </c>
      <c r="N7438" s="1">
        <v>5018.1119070941013</v>
      </c>
      <c r="O7438" s="1">
        <v>1556.6592189582286</v>
      </c>
      <c r="P7438" s="1">
        <v>2153.1244967847479</v>
      </c>
      <c r="Q7438" s="1">
        <v>813.17914254660047</v>
      </c>
      <c r="R7438" s="1">
        <v>2186.420236425749</v>
      </c>
      <c r="S7438" s="1">
        <v>3315.0981890385901</v>
      </c>
      <c r="T7438" s="1">
        <v>2663.6591712801001</v>
      </c>
      <c r="U7438" s="1">
        <v>277.46449700834376</v>
      </c>
      <c r="V7438" s="1">
        <v>2441.687573673425</v>
      </c>
      <c r="W7438" s="1">
        <v>2147.5752068445809</v>
      </c>
      <c r="X7438" s="1">
        <v>3180.5048029623094</v>
      </c>
      <c r="Y7438" s="1">
        <v>18938.616707801513</v>
      </c>
      <c r="Z7438" s="1">
        <v>1044.5561637334674</v>
      </c>
      <c r="AA7438" s="1">
        <v>16982.46955606906</v>
      </c>
      <c r="AB7438" s="1">
        <v>870.12866261816612</v>
      </c>
      <c r="AC7438" s="1">
        <v>2357.1785470326122</v>
      </c>
      <c r="AD7438" s="1">
        <v>1986.3872016685298</v>
      </c>
      <c r="AE7438" s="1">
        <v>6285.1257862330031</v>
      </c>
      <c r="AF7438" s="1">
        <v>7648.0313955379879</v>
      </c>
      <c r="AG7438" s="1">
        <v>46945.289809431779</v>
      </c>
      <c r="AH7438" s="1">
        <v>4221.8737088308972</v>
      </c>
      <c r="AI7438" s="1">
        <v>1287.4352661187152</v>
      </c>
      <c r="AJ7438" s="1">
        <v>4850.1122434426179</v>
      </c>
      <c r="AK7438" s="1">
        <v>2495.5212353829843</v>
      </c>
      <c r="AL7438" s="1">
        <v>154798.578125</v>
      </c>
      <c r="AM7438" s="1">
        <v>128323.84375</v>
      </c>
      <c r="AN7438" s="1">
        <v>26474.73828125</v>
      </c>
      <c r="AO7438" t="s">
        <v>20248</v>
      </c>
    </row>
    <row r="7439" spans="1:41" x14ac:dyDescent="0.25">
      <c r="A7439" s="1">
        <v>2025</v>
      </c>
      <c r="B7439" t="s">
        <v>5927</v>
      </c>
      <c r="C7439" t="s">
        <v>7152</v>
      </c>
      <c r="D7439" t="s">
        <v>7252</v>
      </c>
      <c r="E7439" t="s">
        <v>8105</v>
      </c>
      <c r="F7439" t="s">
        <v>10196</v>
      </c>
      <c r="G7439" t="s">
        <v>12325</v>
      </c>
      <c r="H7439" t="s">
        <v>12769</v>
      </c>
      <c r="I7439" s="1">
        <v>-1460.6499424508168</v>
      </c>
      <c r="J7439" s="1">
        <v>4698.8266389656119</v>
      </c>
      <c r="K7439" s="1">
        <v>210.90726292782003</v>
      </c>
      <c r="L7439" s="1">
        <v>259.88593383668916</v>
      </c>
      <c r="M7439" s="1">
        <v>3251.7588998257274</v>
      </c>
      <c r="N7439" s="1">
        <v>3805.1194271549116</v>
      </c>
      <c r="O7439" s="1">
        <v>1945.9138703727649</v>
      </c>
      <c r="P7439" s="1">
        <v>2662.1444787831983</v>
      </c>
      <c r="Q7439" s="1">
        <v>1212.489088653432</v>
      </c>
      <c r="R7439" s="1">
        <v>2604.3191268928726</v>
      </c>
      <c r="S7439" s="1">
        <v>3261.6776654209689</v>
      </c>
      <c r="T7439" s="1">
        <v>3275.8731155885189</v>
      </c>
      <c r="U7439" s="1">
        <v>272.98942629904326</v>
      </c>
      <c r="V7439" s="1">
        <v>2266.9041959872552</v>
      </c>
      <c r="W7439" s="1">
        <v>1637.9365577942594</v>
      </c>
      <c r="X7439" s="1">
        <v>3243.1143844326339</v>
      </c>
      <c r="Y7439" s="1">
        <v>18444.257598468557</v>
      </c>
      <c r="Z7439" s="1">
        <v>869.19833333615372</v>
      </c>
      <c r="AA7439" s="1">
        <v>16822.700406252243</v>
      </c>
      <c r="AB7439" s="1">
        <v>856.09484087379963</v>
      </c>
      <c r="AC7439" s="1">
        <v>2582.776275512254</v>
      </c>
      <c r="AD7439" s="1">
        <v>2347.902342685592</v>
      </c>
      <c r="AE7439" s="1">
        <v>5366.9994731833749</v>
      </c>
      <c r="AF7439" s="1">
        <v>9439.1007952567597</v>
      </c>
      <c r="AG7439" s="1">
        <v>37491.275850205406</v>
      </c>
      <c r="AH7439" s="1">
        <v>4223.6924036987975</v>
      </c>
      <c r="AI7439" s="1">
        <v>1200.0615180105942</v>
      </c>
      <c r="AJ7439" s="1">
        <v>5110.9530230307037</v>
      </c>
      <c r="AK7439" s="1">
        <v>2467.7490686616925</v>
      </c>
      <c r="AL7439" s="1">
        <v>140371.96875</v>
      </c>
      <c r="AM7439" s="1">
        <v>112449.2890625</v>
      </c>
      <c r="AN7439" s="1">
        <v>27922.68359375</v>
      </c>
      <c r="AO7439" t="s">
        <v>20249</v>
      </c>
    </row>
    <row r="7440" spans="1:41" x14ac:dyDescent="0.25">
      <c r="A7440" s="1">
        <v>2025</v>
      </c>
      <c r="B7440" t="s">
        <v>5928</v>
      </c>
      <c r="C7440" t="s">
        <v>7152</v>
      </c>
      <c r="D7440" t="s">
        <v>7252</v>
      </c>
      <c r="E7440" t="s">
        <v>8105</v>
      </c>
      <c r="F7440" t="s">
        <v>10196</v>
      </c>
      <c r="G7440" t="s">
        <v>12325</v>
      </c>
      <c r="H7440" t="s">
        <v>12769</v>
      </c>
      <c r="I7440" s="1">
        <v>4913.4013648973541</v>
      </c>
      <c r="J7440" s="1">
        <v>15791.207557868511</v>
      </c>
      <c r="K7440" s="1">
        <v>190.31490214471958</v>
      </c>
      <c r="L7440" s="1">
        <v>245.87668730983395</v>
      </c>
      <c r="M7440" s="1">
        <v>4219.2904435263681</v>
      </c>
      <c r="N7440" s="1">
        <v>5277.0509192379495</v>
      </c>
      <c r="O7440" s="1">
        <v>2138.3469915706441</v>
      </c>
      <c r="P7440" s="1">
        <v>3150.9407407352674</v>
      </c>
      <c r="Q7440" s="1">
        <v>1236.0148754392617</v>
      </c>
      <c r="R7440" s="1">
        <v>2788.7188870666205</v>
      </c>
      <c r="S7440" s="1">
        <v>4214.7189967139902</v>
      </c>
      <c r="T7440" s="1">
        <v>4390.6551305327494</v>
      </c>
      <c r="U7440" s="1">
        <v>263.43930783196498</v>
      </c>
      <c r="V7440" s="1">
        <v>2655.0549848162746</v>
      </c>
      <c r="W7440" s="1">
        <v>981.4405585896734</v>
      </c>
      <c r="X7440" s="1">
        <v>3245.985510619741</v>
      </c>
      <c r="Y7440" s="1">
        <v>21551.401571304395</v>
      </c>
      <c r="Z7440" s="1">
        <v>1530.738375897766</v>
      </c>
      <c r="AA7440" s="1">
        <v>18730.018239190293</v>
      </c>
      <c r="AB7440" s="1">
        <v>582.66576320481659</v>
      </c>
      <c r="AC7440" s="1">
        <v>2378.4156898736842</v>
      </c>
      <c r="AD7440" s="1">
        <v>3102.9432289967026</v>
      </c>
      <c r="AE7440" s="1">
        <v>6008.2424983166493</v>
      </c>
      <c r="AF7440" s="1">
        <v>8773.1488079993323</v>
      </c>
      <c r="AG7440" s="1">
        <v>43993.331312613314</v>
      </c>
      <c r="AH7440" s="1">
        <v>9017.8890904518521</v>
      </c>
      <c r="AI7440" s="1">
        <v>2018.6682647202335</v>
      </c>
      <c r="AJ7440" s="1">
        <v>5986.7874073970079</v>
      </c>
      <c r="AK7440" s="1">
        <v>2617.8635531223499</v>
      </c>
      <c r="AL7440" s="1">
        <v>181994.5625</v>
      </c>
      <c r="AM7440" s="1">
        <v>145273.78125</v>
      </c>
      <c r="AN7440" s="1">
        <v>36720.78515625</v>
      </c>
      <c r="AO7440" t="s">
        <v>20250</v>
      </c>
    </row>
    <row r="7441" spans="1:41" x14ac:dyDescent="0.25">
      <c r="A7441" s="1">
        <v>2025</v>
      </c>
      <c r="B7441" t="s">
        <v>5929</v>
      </c>
      <c r="C7441" t="s">
        <v>7152</v>
      </c>
      <c r="D7441" t="s">
        <v>7252</v>
      </c>
      <c r="E7441" t="s">
        <v>8105</v>
      </c>
      <c r="F7441" t="s">
        <v>10196</v>
      </c>
      <c r="G7441" t="s">
        <v>12325</v>
      </c>
      <c r="H7441" t="s">
        <v>12769</v>
      </c>
      <c r="I7441" s="1">
        <v>4438.9037351415254</v>
      </c>
      <c r="J7441" s="1">
        <v>14616.231281312805</v>
      </c>
      <c r="K7441" s="1">
        <v>111.32502704716426</v>
      </c>
      <c r="L7441" s="1">
        <v>252.64760483590373</v>
      </c>
      <c r="M7441" s="1">
        <v>3945.7611225842611</v>
      </c>
      <c r="N7441" s="1">
        <v>4352.7573061728554</v>
      </c>
      <c r="O7441" s="1">
        <v>2219.0607888284762</v>
      </c>
      <c r="P7441" s="1">
        <v>3302.4651203550275</v>
      </c>
      <c r="Q7441" s="1">
        <v>1372.8782499035349</v>
      </c>
      <c r="R7441" s="1">
        <v>2531.7837711497077</v>
      </c>
      <c r="S7441" s="1">
        <v>4246.1782325361974</v>
      </c>
      <c r="T7441" s="1">
        <v>4246.1782325361974</v>
      </c>
      <c r="U7441" s="1">
        <v>265.38613953351233</v>
      </c>
      <c r="V7441" s="1">
        <v>2281.2592554300718</v>
      </c>
      <c r="W7441" s="1">
        <v>1693.9832398343458</v>
      </c>
      <c r="X7441" s="1">
        <v>3338.9291759269317</v>
      </c>
      <c r="Y7441" s="1">
        <v>19054.724818506184</v>
      </c>
      <c r="Z7441" s="1">
        <v>1734.6911933380125</v>
      </c>
      <c r="AA7441" s="1">
        <v>18909.29321404182</v>
      </c>
      <c r="AB7441" s="1">
        <v>598.71113078760379</v>
      </c>
      <c r="AC7441" s="1">
        <v>2725.7717676049974</v>
      </c>
      <c r="AD7441" s="1">
        <v>3051.1540001178141</v>
      </c>
      <c r="AE7441" s="1">
        <v>5679.2633860171636</v>
      </c>
      <c r="AF7441" s="1">
        <v>9203.5913190222072</v>
      </c>
      <c r="AG7441" s="1">
        <v>38031.956884268584</v>
      </c>
      <c r="AH7441" s="1">
        <v>8680.2498518621214</v>
      </c>
      <c r="AI7441" s="1">
        <v>1451.1314109692453</v>
      </c>
      <c r="AJ7441" s="1">
        <v>4987.136334113763</v>
      </c>
      <c r="AK7441" s="1">
        <v>2576.3686425913374</v>
      </c>
      <c r="AL7441" s="1">
        <v>169899.796875</v>
      </c>
      <c r="AM7441" s="1">
        <v>133740.75</v>
      </c>
      <c r="AN7441" s="1">
        <v>36159.03125</v>
      </c>
      <c r="AO7441" t="s">
        <v>20251</v>
      </c>
    </row>
    <row r="7442" spans="1:41" x14ac:dyDescent="0.25">
      <c r="A7442" s="1">
        <v>2025</v>
      </c>
      <c r="B7442" t="s">
        <v>5930</v>
      </c>
      <c r="C7442" t="s">
        <v>7152</v>
      </c>
      <c r="D7442" t="s">
        <v>7252</v>
      </c>
      <c r="E7442" t="s">
        <v>8105</v>
      </c>
      <c r="F7442" t="s">
        <v>10196</v>
      </c>
      <c r="G7442" t="s">
        <v>12325</v>
      </c>
      <c r="H7442" t="s">
        <v>12769</v>
      </c>
      <c r="I7442" s="1">
        <v>4219.3859082811068</v>
      </c>
      <c r="J7442" s="1">
        <v>16466.347011205875</v>
      </c>
      <c r="K7442" s="1">
        <v>25.327906394659024</v>
      </c>
      <c r="L7442" s="1">
        <v>240.7672594712123</v>
      </c>
      <c r="M7442" s="1">
        <v>3393.2114844152084</v>
      </c>
      <c r="N7442" s="1">
        <v>3936.0935066495972</v>
      </c>
      <c r="O7442" s="1">
        <v>2525.3431195575045</v>
      </c>
      <c r="P7442" s="1">
        <v>3980.7527984000858</v>
      </c>
      <c r="Q7442" s="1">
        <v>1079.6746827336631</v>
      </c>
      <c r="R7442" s="1">
        <v>2911.4629107485252</v>
      </c>
      <c r="S7442" s="1">
        <v>7036.51870198078</v>
      </c>
      <c r="T7442" s="1">
        <v>4299.4153477002192</v>
      </c>
      <c r="U7442" s="1">
        <v>455.23221328590557</v>
      </c>
      <c r="V7442" s="1">
        <v>3609.4856377869137</v>
      </c>
      <c r="W7442" s="1">
        <v>1098.3028042053986</v>
      </c>
      <c r="X7442" s="1">
        <v>3435.6607223449942</v>
      </c>
      <c r="Y7442" s="1">
        <v>19251.264486290631</v>
      </c>
      <c r="Z7442" s="1">
        <v>1238.135819047445</v>
      </c>
      <c r="AA7442" s="1">
        <v>17949.300356292941</v>
      </c>
      <c r="AB7442" s="1">
        <v>875.05747664957403</v>
      </c>
      <c r="AC7442" s="1">
        <v>8048.9555731592782</v>
      </c>
      <c r="AD7442" s="1">
        <v>4715.3503832374245</v>
      </c>
      <c r="AE7442" s="1">
        <v>5776.3909730278247</v>
      </c>
      <c r="AF7442" s="1">
        <v>7253.386698982059</v>
      </c>
      <c r="AG7442" s="1">
        <v>41633.514972847654</v>
      </c>
      <c r="AH7442" s="1">
        <v>9854.2599769289027</v>
      </c>
      <c r="AI7442" s="1">
        <v>2220.6248954833554</v>
      </c>
      <c r="AJ7442" s="1">
        <v>7179.348509122111</v>
      </c>
      <c r="AK7442" s="1">
        <v>2675.7537869804896</v>
      </c>
      <c r="AL7442" s="1">
        <v>187384.3125</v>
      </c>
      <c r="AM7442" s="1">
        <v>145229.484375</v>
      </c>
      <c r="AN7442" s="1">
        <v>42154.82421875</v>
      </c>
      <c r="AO7442" t="s">
        <v>20252</v>
      </c>
    </row>
    <row r="7443" spans="1:41" x14ac:dyDescent="0.25">
      <c r="A7443" s="1">
        <v>2025</v>
      </c>
      <c r="B7443" t="s">
        <v>5930</v>
      </c>
      <c r="C7443" t="s">
        <v>7152</v>
      </c>
      <c r="D7443" t="s">
        <v>7252</v>
      </c>
      <c r="E7443" t="s">
        <v>8105</v>
      </c>
      <c r="F7443" t="s">
        <v>10196</v>
      </c>
      <c r="G7443" t="s">
        <v>12326</v>
      </c>
      <c r="H7443" t="s">
        <v>12769</v>
      </c>
      <c r="I7443" s="1">
        <v>4605</v>
      </c>
      <c r="J7443" s="1">
        <v>18244.907155664521</v>
      </c>
      <c r="K7443" s="1">
        <v>27.013048283760401</v>
      </c>
      <c r="L7443" s="1">
        <v>263.20934990808871</v>
      </c>
      <c r="M7443" s="1">
        <v>3630.7065013158958</v>
      </c>
      <c r="N7443" s="1">
        <v>4207.1804301999991</v>
      </c>
      <c r="O7443" s="1">
        <v>2702.0949694242122</v>
      </c>
      <c r="P7443" s="1">
        <v>4069.9272149999988</v>
      </c>
      <c r="Q7443" s="1">
        <v>1162.555402482335</v>
      </c>
      <c r="R7443" s="1">
        <v>3166.637698779728</v>
      </c>
      <c r="S7443" s="1">
        <v>7513.9350764827213</v>
      </c>
      <c r="T7443" s="1">
        <v>4700.9542127668801</v>
      </c>
      <c r="U7443" s="1">
        <v>487.09447200000011</v>
      </c>
      <c r="V7443" s="1">
        <v>3863</v>
      </c>
      <c r="W7443" s="1">
        <v>1003</v>
      </c>
      <c r="X7443" s="1">
        <v>3679.730859159225</v>
      </c>
      <c r="Y7443" s="1">
        <v>21608</v>
      </c>
      <c r="Z7443" s="1">
        <v>1346.6520718263771</v>
      </c>
      <c r="AA7443" s="1">
        <v>19832</v>
      </c>
      <c r="AB7443" s="1">
        <v>936.30381840000018</v>
      </c>
      <c r="AC7443" s="1">
        <v>8612.3118062323229</v>
      </c>
      <c r="AD7443" s="1">
        <v>5077.3220399594193</v>
      </c>
      <c r="AE7443" s="1">
        <v>6180.6876335999996</v>
      </c>
      <c r="AF7443" s="1">
        <v>8110.3623256711053</v>
      </c>
      <c r="AG7443" s="1">
        <v>45906</v>
      </c>
      <c r="AH7443" s="1">
        <v>10955.068395137811</v>
      </c>
      <c r="AI7443" s="1">
        <v>2376.049144606985</v>
      </c>
      <c r="AJ7443" s="1">
        <v>7835.4766791112643</v>
      </c>
      <c r="AK7443" s="1">
        <v>2859</v>
      </c>
      <c r="AL7443" s="1">
        <v>204962.171875</v>
      </c>
      <c r="AM7443" s="1">
        <v>159501</v>
      </c>
      <c r="AN7443" s="1">
        <v>45461.18359375</v>
      </c>
      <c r="AO7443" t="s">
        <v>20253</v>
      </c>
    </row>
    <row r="7444" spans="1:41" x14ac:dyDescent="0.25">
      <c r="A7444" s="1">
        <v>2025</v>
      </c>
      <c r="B7444" t="s">
        <v>5931</v>
      </c>
      <c r="C7444" t="s">
        <v>7152</v>
      </c>
      <c r="D7444" t="s">
        <v>7252</v>
      </c>
      <c r="E7444" t="s">
        <v>8105</v>
      </c>
      <c r="F7444" t="s">
        <v>10196</v>
      </c>
      <c r="G7444" t="s">
        <v>12326</v>
      </c>
      <c r="H7444" t="s">
        <v>12769</v>
      </c>
      <c r="I7444" s="1">
        <v>-1567.262357588716</v>
      </c>
      <c r="J7444" s="1">
        <v>4303.1214639595</v>
      </c>
      <c r="K7444" s="1">
        <v>221.86276163662029</v>
      </c>
      <c r="L7444" s="1">
        <v>278.24579999999997</v>
      </c>
      <c r="M7444" s="1">
        <v>3420.6900369000609</v>
      </c>
      <c r="N7444" s="1">
        <v>4026.4016853114499</v>
      </c>
      <c r="O7444" s="1">
        <v>2042.993681040628</v>
      </c>
      <c r="P7444" s="1">
        <v>2778.8613522247952</v>
      </c>
      <c r="Q7444" s="1">
        <v>1277.9809049869509</v>
      </c>
      <c r="R7444" s="1">
        <v>2699.524026547947</v>
      </c>
      <c r="S7444" s="1">
        <v>3431</v>
      </c>
      <c r="T7444" s="1">
        <v>3514.9781430067969</v>
      </c>
      <c r="U7444" s="1">
        <v>268.01406655056252</v>
      </c>
      <c r="V7444" s="1">
        <v>2461</v>
      </c>
      <c r="W7444" s="1">
        <v>1734.8880423049261</v>
      </c>
      <c r="X7444" s="1">
        <v>3487.4096869832151</v>
      </c>
      <c r="Y7444" s="1">
        <v>19568</v>
      </c>
      <c r="Z7444" s="1">
        <v>916</v>
      </c>
      <c r="AA7444" s="1">
        <v>17923</v>
      </c>
      <c r="AB7444" s="1">
        <v>784</v>
      </c>
      <c r="AC7444" s="1">
        <v>2716.95408</v>
      </c>
      <c r="AD7444" s="1">
        <v>2474.7227738426068</v>
      </c>
      <c r="AE7444" s="1">
        <v>5645.818829603314</v>
      </c>
      <c r="AF7444" s="1">
        <v>10128.058021259791</v>
      </c>
      <c r="AG7444" s="1">
        <v>40256</v>
      </c>
      <c r="AH7444" s="1">
        <v>4357</v>
      </c>
      <c r="AI7444" s="1">
        <v>1262.4055487465589</v>
      </c>
      <c r="AJ7444" s="1">
        <v>5484</v>
      </c>
      <c r="AK7444" s="1">
        <v>2456.6378847769229</v>
      </c>
      <c r="AL7444" s="1">
        <v>148352.3125</v>
      </c>
      <c r="AM7444" s="1">
        <v>119163.71875</v>
      </c>
      <c r="AN7444" s="1">
        <v>29188.58984375</v>
      </c>
      <c r="AO7444" t="s">
        <v>20254</v>
      </c>
    </row>
    <row r="7445" spans="1:41" x14ac:dyDescent="0.25">
      <c r="A7445" s="1">
        <v>2025</v>
      </c>
      <c r="B7445" t="s">
        <v>5932</v>
      </c>
      <c r="C7445" t="s">
        <v>7152</v>
      </c>
      <c r="D7445" t="s">
        <v>7252</v>
      </c>
      <c r="E7445" t="s">
        <v>8105</v>
      </c>
      <c r="F7445" t="s">
        <v>10196</v>
      </c>
      <c r="G7445" t="s">
        <v>12326</v>
      </c>
      <c r="H7445" t="s">
        <v>12769</v>
      </c>
      <c r="I7445" s="1">
        <v>5215.7120000000004</v>
      </c>
      <c r="J7445" s="1">
        <v>18195.02345313628</v>
      </c>
      <c r="K7445" s="1">
        <v>117.2576002917172</v>
      </c>
      <c r="L7445" s="1">
        <v>279.33612975684002</v>
      </c>
      <c r="M7445" s="1">
        <v>4033.600634185485</v>
      </c>
      <c r="N7445" s="1">
        <v>4216.6593287483147</v>
      </c>
      <c r="O7445" s="1">
        <v>2953.1872811874291</v>
      </c>
      <c r="P7445" s="1">
        <v>5368.5127772499982</v>
      </c>
      <c r="Q7445" s="1">
        <v>1339</v>
      </c>
      <c r="R7445" s="1">
        <v>3554.2325360903578</v>
      </c>
      <c r="S7445" s="1">
        <v>6597.904367879999</v>
      </c>
      <c r="T7445" s="1">
        <v>4698.0629420161267</v>
      </c>
      <c r="U7445" s="1">
        <v>273.79166400000003</v>
      </c>
      <c r="V7445" s="1">
        <v>3326</v>
      </c>
      <c r="W7445" s="1">
        <v>3588.0940187819988</v>
      </c>
      <c r="X7445" s="1">
        <v>3205.8683653708922</v>
      </c>
      <c r="Y7445" s="1">
        <v>19049</v>
      </c>
      <c r="Z7445" s="1">
        <v>1514.546936137765</v>
      </c>
      <c r="AA7445" s="1">
        <v>19562</v>
      </c>
      <c r="AB7445" s="1">
        <v>816.34019379499978</v>
      </c>
      <c r="AC7445" s="1">
        <v>6831.3542158</v>
      </c>
      <c r="AD7445" s="1">
        <v>1628.6772763138449</v>
      </c>
      <c r="AE7445" s="1">
        <v>6440.4713519999996</v>
      </c>
      <c r="AF7445" s="1">
        <v>9667.7160139112457</v>
      </c>
      <c r="AG7445" s="1">
        <v>47099.837244953727</v>
      </c>
      <c r="AH7445" s="1">
        <v>9061.03961136</v>
      </c>
      <c r="AI7445" s="1">
        <v>4251.0402870006583</v>
      </c>
      <c r="AJ7445" s="1">
        <v>6072.845228618301</v>
      </c>
      <c r="AK7445" s="1">
        <v>3248</v>
      </c>
      <c r="AL7445" s="1">
        <v>202205.140625</v>
      </c>
      <c r="AM7445" s="1">
        <v>158006.046875</v>
      </c>
      <c r="AN7445" s="1">
        <v>44199.07421875</v>
      </c>
      <c r="AO7445" t="s">
        <v>20255</v>
      </c>
    </row>
    <row r="7446" spans="1:41" x14ac:dyDescent="0.25">
      <c r="A7446" s="1">
        <v>2025</v>
      </c>
      <c r="B7446" t="s">
        <v>5933</v>
      </c>
      <c r="C7446" t="s">
        <v>7152</v>
      </c>
      <c r="D7446" t="s">
        <v>7252</v>
      </c>
      <c r="E7446" t="s">
        <v>8105</v>
      </c>
      <c r="F7446" t="s">
        <v>10196</v>
      </c>
      <c r="G7446" t="s">
        <v>12326</v>
      </c>
      <c r="H7446" t="s">
        <v>12769</v>
      </c>
      <c r="I7446" s="1">
        <v>5356</v>
      </c>
      <c r="J7446" s="1">
        <v>17736.534679742748</v>
      </c>
      <c r="K7446" s="1">
        <v>168.8708</v>
      </c>
      <c r="L7446" s="1">
        <v>268.47353690625039</v>
      </c>
      <c r="M7446" s="1">
        <v>4509.2040103691998</v>
      </c>
      <c r="N7446" s="1">
        <v>5639.6457480000008</v>
      </c>
      <c r="O7446" s="1">
        <v>2285.2759152300828</v>
      </c>
      <c r="P7446" s="1">
        <v>3350.9716944473512</v>
      </c>
      <c r="Q7446" s="1">
        <v>1320.9432504837409</v>
      </c>
      <c r="R7446" s="1">
        <v>2980.335807089728</v>
      </c>
      <c r="S7446" s="1">
        <v>4504.3184528150396</v>
      </c>
      <c r="T7446" s="1">
        <v>4772.8366803078852</v>
      </c>
      <c r="U7446" s="1">
        <v>265.35402255000002</v>
      </c>
      <c r="V7446" s="1">
        <v>2838</v>
      </c>
      <c r="W7446" s="1">
        <v>1048.87676304</v>
      </c>
      <c r="X7446" s="1">
        <v>3573</v>
      </c>
      <c r="Y7446" s="1">
        <v>24519</v>
      </c>
      <c r="Z7446" s="1">
        <v>1639.1253118100519</v>
      </c>
      <c r="AA7446" s="1">
        <v>20783</v>
      </c>
      <c r="AB7446" s="1">
        <v>674</v>
      </c>
      <c r="AC7446" s="1">
        <v>2541.8400820352099</v>
      </c>
      <c r="AD7446" s="1">
        <v>3689.5213562645231</v>
      </c>
      <c r="AE7446" s="1">
        <v>6421.0775558833093</v>
      </c>
      <c r="AF7446" s="1">
        <v>9563.483880631813</v>
      </c>
      <c r="AG7446" s="1">
        <v>49140</v>
      </c>
      <c r="AH7446" s="1">
        <v>10216.486716399029</v>
      </c>
      <c r="AI7446" s="1">
        <v>2157.3738894528001</v>
      </c>
      <c r="AJ7446" s="1">
        <v>6526.1112196348804</v>
      </c>
      <c r="AK7446" s="1">
        <v>2694</v>
      </c>
      <c r="AL7446" s="1">
        <v>201183.65625</v>
      </c>
      <c r="AM7446" s="1">
        <v>160889.90625</v>
      </c>
      <c r="AN7446" s="1">
        <v>40293.765625</v>
      </c>
      <c r="AO7446" t="s">
        <v>20256</v>
      </c>
    </row>
    <row r="7447" spans="1:41" x14ac:dyDescent="0.25">
      <c r="A7447" s="1">
        <v>2025</v>
      </c>
      <c r="B7447" t="s">
        <v>5934</v>
      </c>
      <c r="C7447" t="s">
        <v>7152</v>
      </c>
      <c r="D7447" t="s">
        <v>7252</v>
      </c>
      <c r="E7447" t="s">
        <v>8105</v>
      </c>
      <c r="F7447" t="s">
        <v>10196</v>
      </c>
      <c r="G7447" t="s">
        <v>12326</v>
      </c>
      <c r="H7447" t="s">
        <v>12769</v>
      </c>
      <c r="I7447" s="1">
        <v>3827</v>
      </c>
      <c r="J7447" s="1">
        <v>4909.6364868936189</v>
      </c>
      <c r="K7447" s="1">
        <v>223.67592667708831</v>
      </c>
      <c r="L7447" s="1">
        <v>447.50210516009008</v>
      </c>
      <c r="M7447" s="1">
        <v>2370.2523755064349</v>
      </c>
      <c r="N7447" s="1">
        <v>4243.0960936914171</v>
      </c>
      <c r="O7447" s="1">
        <v>1795.8333283503709</v>
      </c>
      <c r="P7447" s="1">
        <v>2647.4666666666699</v>
      </c>
      <c r="Q7447" s="1">
        <v>1533.985554540737</v>
      </c>
      <c r="R7447" s="1">
        <v>2978.1492560605261</v>
      </c>
      <c r="S7447" s="1">
        <v>7375</v>
      </c>
      <c r="T7447" s="1">
        <v>2234.041088173411</v>
      </c>
      <c r="U7447" s="1">
        <v>313.89106314865001</v>
      </c>
      <c r="V7447" s="1">
        <v>3069</v>
      </c>
      <c r="W7447" s="1">
        <v>2328.4187617805428</v>
      </c>
      <c r="X7447" s="1">
        <v>3149.8815812664529</v>
      </c>
      <c r="Y7447" s="1">
        <v>20255</v>
      </c>
      <c r="Z7447" s="1">
        <v>1003.916912111657</v>
      </c>
      <c r="AA7447" s="1">
        <v>11838.91270913381</v>
      </c>
      <c r="AB7447" s="1"/>
      <c r="AC7447" s="1">
        <v>3854.9452823346751</v>
      </c>
      <c r="AD7447" s="1">
        <v>2014.58989470753</v>
      </c>
      <c r="AE7447" s="1">
        <v>5742</v>
      </c>
      <c r="AF7447" s="1">
        <v>8158.7296530249096</v>
      </c>
      <c r="AG7447" s="1">
        <v>54294.657514383667</v>
      </c>
      <c r="AH7447" s="1">
        <v>4573.2761610000889</v>
      </c>
      <c r="AI7447" s="1">
        <v>1386.3073796018809</v>
      </c>
      <c r="AJ7447" s="1">
        <v>5475.7357450512318</v>
      </c>
      <c r="AK7447" s="1">
        <v>2828.4080112923511</v>
      </c>
      <c r="AL7447" s="1">
        <v>164873.328125</v>
      </c>
      <c r="AM7447" s="1">
        <v>134593.625</v>
      </c>
      <c r="AN7447" s="1">
        <v>30279.68359375</v>
      </c>
      <c r="AO7447" t="s">
        <v>20257</v>
      </c>
    </row>
    <row r="7448" spans="1:41" x14ac:dyDescent="0.25">
      <c r="A7448" s="1">
        <v>2025</v>
      </c>
      <c r="B7448" t="s">
        <v>5935</v>
      </c>
      <c r="C7448" t="s">
        <v>7152</v>
      </c>
      <c r="D7448" t="s">
        <v>7252</v>
      </c>
      <c r="E7448" t="s">
        <v>8105</v>
      </c>
      <c r="F7448" t="s">
        <v>10196</v>
      </c>
      <c r="G7448" t="s">
        <v>12326</v>
      </c>
      <c r="H7448" t="s">
        <v>12769</v>
      </c>
      <c r="I7448" s="1">
        <v>4803.2888130429728</v>
      </c>
      <c r="J7448" s="1">
        <v>16228.68955386985</v>
      </c>
      <c r="K7448" s="1">
        <v>116.5753167111848</v>
      </c>
      <c r="L7448" s="1">
        <v>273.8430076443754</v>
      </c>
      <c r="M7448" s="1">
        <v>4185.9457124042883</v>
      </c>
      <c r="N7448" s="1">
        <v>4654.0359550634921</v>
      </c>
      <c r="O7448" s="1">
        <v>2354.1384554160059</v>
      </c>
      <c r="P7448" s="1">
        <v>3524.1506363765102</v>
      </c>
      <c r="Q7448" s="1">
        <v>1472.2244209692169</v>
      </c>
      <c r="R7448" s="1">
        <v>2667.4905569422322</v>
      </c>
      <c r="S7448" s="1">
        <v>4434.4201646923102</v>
      </c>
      <c r="T7448" s="1">
        <v>4587.2054462034521</v>
      </c>
      <c r="U7448" s="1">
        <v>264.05326753750001</v>
      </c>
      <c r="V7448" s="1">
        <v>2486</v>
      </c>
      <c r="W7448" s="1">
        <v>1797.0986228951269</v>
      </c>
      <c r="X7448" s="1">
        <v>3642.3153000000002</v>
      </c>
      <c r="Y7448" s="1">
        <v>21588</v>
      </c>
      <c r="Z7448" s="1">
        <v>1854.758861303374</v>
      </c>
      <c r="AA7448" s="1">
        <v>20712</v>
      </c>
      <c r="AB7448" s="1">
        <v>674</v>
      </c>
      <c r="AC7448" s="1">
        <v>2891.693716148206</v>
      </c>
      <c r="AD7448" s="1">
        <v>3271.9459510899728</v>
      </c>
      <c r="AE7448" s="1">
        <v>6024.9689430624003</v>
      </c>
      <c r="AF7448" s="1">
        <v>9975.7095641879623</v>
      </c>
      <c r="AG7448" s="1">
        <v>44340</v>
      </c>
      <c r="AH7448" s="1">
        <v>9555.1435174772869</v>
      </c>
      <c r="AI7448" s="1">
        <v>1539.4640271338881</v>
      </c>
      <c r="AJ7448" s="1">
        <v>5504.4557719486438</v>
      </c>
      <c r="AK7448" s="1">
        <v>2609</v>
      </c>
      <c r="AL7448" s="1">
        <v>188032.625</v>
      </c>
      <c r="AM7448" s="1">
        <v>149265.359375</v>
      </c>
      <c r="AN7448" s="1">
        <v>38767.25</v>
      </c>
      <c r="AO7448" t="s">
        <v>20258</v>
      </c>
    </row>
    <row r="7449" spans="1:41" x14ac:dyDescent="0.25">
      <c r="A7449" s="1">
        <v>2025</v>
      </c>
      <c r="B7449" t="s">
        <v>5936</v>
      </c>
      <c r="C7449" t="s">
        <v>7152</v>
      </c>
      <c r="D7449" t="s">
        <v>7252</v>
      </c>
      <c r="E7449" t="s">
        <v>8105</v>
      </c>
      <c r="F7449" t="s">
        <v>10196</v>
      </c>
      <c r="G7449" t="s">
        <v>12326</v>
      </c>
      <c r="H7449" t="s">
        <v>12769</v>
      </c>
      <c r="I7449" s="1">
        <v>7578.3198059848964</v>
      </c>
      <c r="J7449" s="1">
        <v>3738.4801429739832</v>
      </c>
      <c r="K7449" s="1">
        <v>172.3104087678534</v>
      </c>
      <c r="L7449" s="1">
        <v>379.79471326431258</v>
      </c>
      <c r="M7449" s="1">
        <v>2726.248370645405</v>
      </c>
      <c r="N7449" s="1">
        <v>5472.7296883999998</v>
      </c>
      <c r="O7449" s="1">
        <v>1643.8652427762979</v>
      </c>
      <c r="P7449" s="1">
        <v>2511</v>
      </c>
      <c r="Q7449" s="1">
        <v>852.11563369245835</v>
      </c>
      <c r="R7449" s="1">
        <v>2258.782869022788</v>
      </c>
      <c r="S7449" s="1">
        <v>3391.3544077576789</v>
      </c>
      <c r="T7449" s="1">
        <v>2570.1603908082488</v>
      </c>
      <c r="U7449" s="1">
        <v>272.03427754882091</v>
      </c>
      <c r="V7449" s="1">
        <v>54</v>
      </c>
      <c r="W7449" s="1">
        <v>2285.0036916393951</v>
      </c>
      <c r="X7449" s="1">
        <v>3424.7603706696218</v>
      </c>
      <c r="Y7449" s="1">
        <v>20249</v>
      </c>
      <c r="Z7449" s="1">
        <v>1105.965641025743</v>
      </c>
      <c r="AA7449" s="1">
        <v>18253.13740755547</v>
      </c>
      <c r="AB7449" s="1">
        <v>784</v>
      </c>
      <c r="AC7449" s="1">
        <v>2513.6567100000002</v>
      </c>
      <c r="AD7449" s="1">
        <v>2103.1669440985938</v>
      </c>
      <c r="AE7449" s="1">
        <v>6635.1070746158293</v>
      </c>
      <c r="AF7449" s="1">
        <v>8195.0133664039149</v>
      </c>
      <c r="AG7449" s="1">
        <v>51248.458757234162</v>
      </c>
      <c r="AH7449" s="1">
        <v>4546.1040506868812</v>
      </c>
      <c r="AI7449" s="1">
        <v>1359.124881962628</v>
      </c>
      <c r="AJ7449" s="1">
        <v>5222.5898823265052</v>
      </c>
      <c r="AK7449" s="1">
        <v>2474.3747489012349</v>
      </c>
      <c r="AL7449" s="1">
        <v>164020.671875</v>
      </c>
      <c r="AM7449" s="1">
        <v>136540.1875</v>
      </c>
      <c r="AN7449" s="1">
        <v>27480.47265625</v>
      </c>
      <c r="AO7449" t="s">
        <v>20259</v>
      </c>
    </row>
    <row r="7450" spans="1:41" x14ac:dyDescent="0.25">
      <c r="A7450" s="1">
        <v>2025</v>
      </c>
      <c r="B7450" t="s">
        <v>5937</v>
      </c>
      <c r="C7450" t="s">
        <v>7152</v>
      </c>
      <c r="D7450" t="s">
        <v>7252</v>
      </c>
      <c r="E7450" t="s">
        <v>8106</v>
      </c>
      <c r="F7450" t="s">
        <v>10197</v>
      </c>
      <c r="G7450" t="s">
        <v>12327</v>
      </c>
      <c r="H7450" t="s">
        <v>12769</v>
      </c>
      <c r="I7450" s="1">
        <v>19877.047410877702</v>
      </c>
      <c r="J7450" s="1">
        <v>48683.352483148934</v>
      </c>
      <c r="K7450" s="1">
        <v>2610.1007906008767</v>
      </c>
      <c r="L7450" s="1">
        <v>4067.7527324947255</v>
      </c>
      <c r="M7450" s="1">
        <v>18509.469607884159</v>
      </c>
      <c r="N7450" s="1">
        <v>13678.278713078276</v>
      </c>
      <c r="O7450" s="1">
        <v>11993.807886796509</v>
      </c>
      <c r="P7450" s="1">
        <v>13419.230945181354</v>
      </c>
      <c r="Q7450" s="1">
        <v>4970.622918082001</v>
      </c>
      <c r="R7450" s="1">
        <v>10324.519756719523</v>
      </c>
      <c r="S7450" s="1">
        <v>21546.318484609292</v>
      </c>
      <c r="T7450" s="1">
        <v>14668.593539212514</v>
      </c>
      <c r="U7450" s="1">
        <v>2281.2192021327046</v>
      </c>
      <c r="V7450" s="1">
        <v>12664.560173613894</v>
      </c>
      <c r="W7450" s="1">
        <v>5531.9383788674459</v>
      </c>
      <c r="X7450" s="1">
        <v>28477.9561827707</v>
      </c>
      <c r="Y7450" s="1">
        <v>63639.419930545519</v>
      </c>
      <c r="Z7450" s="1">
        <v>8304.683094640046</v>
      </c>
      <c r="AA7450" s="1">
        <v>91564.395753186414</v>
      </c>
      <c r="AB7450" s="1">
        <v>4260.9735163560763</v>
      </c>
      <c r="AC7450" s="1">
        <v>14045.844146204647</v>
      </c>
      <c r="AD7450" s="1">
        <v>18847.091129232758</v>
      </c>
      <c r="AE7450" s="1">
        <v>17316.421407509588</v>
      </c>
      <c r="AF7450" s="1">
        <v>36016.733493033476</v>
      </c>
      <c r="AG7450" s="1">
        <v>141892.84599979487</v>
      </c>
      <c r="AH7450" s="1">
        <v>31410.352273051369</v>
      </c>
      <c r="AI7450" s="1">
        <v>9904.2063574126423</v>
      </c>
      <c r="AJ7450" s="1">
        <v>35450.896447569212</v>
      </c>
      <c r="AK7450" s="1">
        <v>9314.0510838296286</v>
      </c>
      <c r="AL7450" s="1">
        <v>715272.625</v>
      </c>
      <c r="AM7450" s="1">
        <v>538197.8125</v>
      </c>
      <c r="AN7450" s="1">
        <v>177074.859375</v>
      </c>
      <c r="AO7450" t="s">
        <v>20260</v>
      </c>
    </row>
    <row r="7451" spans="1:41" x14ac:dyDescent="0.25">
      <c r="A7451" s="1">
        <v>2025</v>
      </c>
      <c r="B7451" t="s">
        <v>5938</v>
      </c>
      <c r="C7451" t="s">
        <v>7152</v>
      </c>
      <c r="D7451" t="s">
        <v>7252</v>
      </c>
      <c r="E7451" t="s">
        <v>8106</v>
      </c>
      <c r="F7451" t="s">
        <v>10197</v>
      </c>
      <c r="G7451" t="s">
        <v>12327</v>
      </c>
      <c r="H7451" t="s">
        <v>12769</v>
      </c>
      <c r="I7451" s="1">
        <v>12851.981241165937</v>
      </c>
      <c r="J7451" s="1">
        <v>28242.028616573174</v>
      </c>
      <c r="K7451" s="1">
        <v>3208.034571992323</v>
      </c>
      <c r="L7451" s="1">
        <v>3743.2310134124809</v>
      </c>
      <c r="M7451" s="1">
        <v>14355.066291929184</v>
      </c>
      <c r="N7451" s="1">
        <v>13031.836753176396</v>
      </c>
      <c r="O7451" s="1">
        <v>12474.1047182361</v>
      </c>
      <c r="P7451" s="1">
        <v>12334.644140168386</v>
      </c>
      <c r="Q7451" s="1">
        <v>5444.0758486035666</v>
      </c>
      <c r="R7451" s="1">
        <v>9694.0262430780422</v>
      </c>
      <c r="S7451" s="1">
        <v>13914.817037314833</v>
      </c>
      <c r="T7451" s="1">
        <v>13212.688232873694</v>
      </c>
      <c r="U7451" s="1">
        <v>2367.6724516212726</v>
      </c>
      <c r="V7451" s="1">
        <v>13071.825688903387</v>
      </c>
      <c r="W7451" s="1">
        <v>6277.6648471727985</v>
      </c>
      <c r="X7451" s="1">
        <v>16402.296689751714</v>
      </c>
      <c r="Y7451" s="1">
        <v>63895.905119554067</v>
      </c>
      <c r="Z7451" s="1">
        <v>7123.9320686998326</v>
      </c>
      <c r="AA7451" s="1">
        <v>92190.713176597303</v>
      </c>
      <c r="AB7451" s="1">
        <v>2231.6994795717305</v>
      </c>
      <c r="AC7451" s="1">
        <v>12907.327447414684</v>
      </c>
      <c r="AD7451" s="1">
        <v>16353.847477685713</v>
      </c>
      <c r="AE7451" s="1">
        <v>17091.840734842022</v>
      </c>
      <c r="AF7451" s="1">
        <v>39446.534069178015</v>
      </c>
      <c r="AG7451" s="1">
        <v>130191.93327512931</v>
      </c>
      <c r="AH7451" s="1">
        <v>22961.686624865128</v>
      </c>
      <c r="AI7451" s="1">
        <v>6469.849403287325</v>
      </c>
      <c r="AJ7451" s="1">
        <v>33551.11393674423</v>
      </c>
      <c r="AK7451" s="1">
        <v>9164.3742845708584</v>
      </c>
      <c r="AL7451" s="1">
        <v>634206.75</v>
      </c>
      <c r="AM7451" s="1">
        <v>497180.625</v>
      </c>
      <c r="AN7451" s="1">
        <v>137026.125</v>
      </c>
      <c r="AO7451" t="s">
        <v>20261</v>
      </c>
    </row>
    <row r="7452" spans="1:41" x14ac:dyDescent="0.25">
      <c r="A7452" s="1">
        <v>2025</v>
      </c>
      <c r="B7452" t="s">
        <v>5939</v>
      </c>
      <c r="C7452" t="s">
        <v>7152</v>
      </c>
      <c r="D7452" t="s">
        <v>7252</v>
      </c>
      <c r="E7452" t="s">
        <v>8106</v>
      </c>
      <c r="F7452" t="s">
        <v>10197</v>
      </c>
      <c r="G7452" t="s">
        <v>12327</v>
      </c>
      <c r="H7452" t="s">
        <v>12769</v>
      </c>
      <c r="I7452" s="1">
        <v>16957.119105238984</v>
      </c>
      <c r="J7452" s="1">
        <v>42488.904873463311</v>
      </c>
      <c r="K7452" s="1">
        <v>2750.3247985684111</v>
      </c>
      <c r="L7452" s="1">
        <v>3405.4349424940301</v>
      </c>
      <c r="M7452" s="1">
        <v>15565.681166280267</v>
      </c>
      <c r="N7452" s="1">
        <v>13287.295910757755</v>
      </c>
      <c r="O7452" s="1">
        <v>12569.382776665605</v>
      </c>
      <c r="P7452" s="1">
        <v>12690.725872882127</v>
      </c>
      <c r="Q7452" s="1">
        <v>5626.0022331633018</v>
      </c>
      <c r="R7452" s="1">
        <v>9545.0303584895009</v>
      </c>
      <c r="S7452" s="1">
        <v>17380.66905032879</v>
      </c>
      <c r="T7452" s="1">
        <v>14755.469358063285</v>
      </c>
      <c r="U7452" s="1">
        <v>2254.9329503883473</v>
      </c>
      <c r="V7452" s="1">
        <v>12078.253982449212</v>
      </c>
      <c r="W7452" s="1">
        <v>6278.7428311039803</v>
      </c>
      <c r="X7452" s="1">
        <v>24525.925471129074</v>
      </c>
      <c r="Y7452" s="1">
        <v>64290.323074272426</v>
      </c>
      <c r="Z7452" s="1">
        <v>9012.8760344791463</v>
      </c>
      <c r="AA7452" s="1">
        <v>88123.059948939961</v>
      </c>
      <c r="AB7452" s="1">
        <v>2555.1377514286564</v>
      </c>
      <c r="AC7452" s="1">
        <v>12270.107987596148</v>
      </c>
      <c r="AD7452" s="1">
        <v>18151.845003180952</v>
      </c>
      <c r="AE7452" s="1">
        <v>16546.295027635424</v>
      </c>
      <c r="AF7452" s="1">
        <v>40863.57391586325</v>
      </c>
      <c r="AG7452" s="1">
        <v>137986.99247817066</v>
      </c>
      <c r="AH7452" s="1">
        <v>25159.853721543142</v>
      </c>
      <c r="AI7452" s="1">
        <v>7062.4559452658295</v>
      </c>
      <c r="AJ7452" s="1">
        <v>33904.803627063906</v>
      </c>
      <c r="AK7452" s="1">
        <v>9148.3910019992363</v>
      </c>
      <c r="AL7452" s="1">
        <v>677235.5625</v>
      </c>
      <c r="AM7452" s="1">
        <v>521331.6875</v>
      </c>
      <c r="AN7452" s="1">
        <v>155903.875</v>
      </c>
      <c r="AO7452" t="s">
        <v>20262</v>
      </c>
    </row>
    <row r="7453" spans="1:41" x14ac:dyDescent="0.25">
      <c r="A7453" s="1">
        <v>2025</v>
      </c>
      <c r="B7453" t="s">
        <v>5940</v>
      </c>
      <c r="C7453" t="s">
        <v>7152</v>
      </c>
      <c r="D7453" t="s">
        <v>7252</v>
      </c>
      <c r="E7453" t="s">
        <v>8106</v>
      </c>
      <c r="F7453" t="s">
        <v>10197</v>
      </c>
      <c r="G7453" t="s">
        <v>12327</v>
      </c>
      <c r="H7453" t="s">
        <v>12769</v>
      </c>
      <c r="I7453" s="1">
        <v>20787.50939390983</v>
      </c>
      <c r="J7453" s="1">
        <v>49002.423630029603</v>
      </c>
      <c r="K7453" s="1">
        <v>2637.0593445999998</v>
      </c>
      <c r="L7453" s="1">
        <v>4543</v>
      </c>
      <c r="M7453" s="1">
        <v>20069.76363112879</v>
      </c>
      <c r="N7453" s="1">
        <v>13627.293780183591</v>
      </c>
      <c r="O7453" s="1">
        <v>11584.63563216317</v>
      </c>
      <c r="P7453" s="1">
        <v>14388.665999999999</v>
      </c>
      <c r="Q7453" s="1">
        <v>5286</v>
      </c>
      <c r="R7453" s="1">
        <v>10726.744066453941</v>
      </c>
      <c r="S7453" s="1">
        <v>19979.908899618189</v>
      </c>
      <c r="T7453" s="1">
        <v>16100</v>
      </c>
      <c r="U7453" s="1">
        <v>2226</v>
      </c>
      <c r="V7453" s="1">
        <v>12876</v>
      </c>
      <c r="W7453" s="1">
        <v>8930</v>
      </c>
      <c r="X7453" s="1">
        <v>27603.71658927259</v>
      </c>
      <c r="Y7453" s="1">
        <v>64391</v>
      </c>
      <c r="Z7453" s="1">
        <v>8114.6243669883634</v>
      </c>
      <c r="AA7453" s="1">
        <v>98899</v>
      </c>
      <c r="AB7453" s="1">
        <v>3890.4</v>
      </c>
      <c r="AC7453" s="1">
        <v>13726.422807395251</v>
      </c>
      <c r="AD7453" s="1">
        <v>14875.325592230431</v>
      </c>
      <c r="AE7453" s="1">
        <v>18659</v>
      </c>
      <c r="AF7453" s="1">
        <v>42679.235804800002</v>
      </c>
      <c r="AG7453" s="1">
        <v>136917.2260073417</v>
      </c>
      <c r="AH7453" s="1">
        <v>30616.959771999998</v>
      </c>
      <c r="AI7453" s="1">
        <v>13464.9452575</v>
      </c>
      <c r="AJ7453" s="1">
        <v>33572.231777695437</v>
      </c>
      <c r="AK7453" s="1">
        <v>10210</v>
      </c>
      <c r="AL7453" s="1">
        <v>730385.125</v>
      </c>
      <c r="AM7453" s="1">
        <v>550422.375</v>
      </c>
      <c r="AN7453" s="1">
        <v>179962.703125</v>
      </c>
      <c r="AO7453" t="s">
        <v>20263</v>
      </c>
    </row>
    <row r="7454" spans="1:41" x14ac:dyDescent="0.25">
      <c r="A7454" s="1">
        <v>2025</v>
      </c>
      <c r="B7454" t="s">
        <v>5941</v>
      </c>
      <c r="C7454" t="s">
        <v>7152</v>
      </c>
      <c r="D7454" t="s">
        <v>7252</v>
      </c>
      <c r="E7454" t="s">
        <v>8106</v>
      </c>
      <c r="F7454" t="s">
        <v>10197</v>
      </c>
      <c r="G7454" t="s">
        <v>12327</v>
      </c>
      <c r="H7454" t="s">
        <v>12769</v>
      </c>
      <c r="I7454" s="1">
        <v>19733.708391390323</v>
      </c>
      <c r="J7454" s="1">
        <v>20974.281974328718</v>
      </c>
      <c r="K7454" s="1">
        <v>3085.1981940276851</v>
      </c>
      <c r="L7454" s="1">
        <v>4717.8842227511941</v>
      </c>
      <c r="M7454" s="1">
        <v>13568.530845437303</v>
      </c>
      <c r="N7454" s="1">
        <v>13019.744057619524</v>
      </c>
      <c r="O7454" s="1">
        <v>11940.312663408622</v>
      </c>
      <c r="P7454" s="1">
        <v>7413.8247234712326</v>
      </c>
      <c r="Q7454" s="1">
        <v>5320.9865098862274</v>
      </c>
      <c r="R7454" s="1">
        <v>9284.4226482457525</v>
      </c>
      <c r="S7454" s="1">
        <v>13443.185805728966</v>
      </c>
      <c r="T7454" s="1">
        <v>13540.267454007177</v>
      </c>
      <c r="U7454" s="1">
        <v>2341.9746864919762</v>
      </c>
      <c r="V7454" s="1">
        <v>13028.622921523791</v>
      </c>
      <c r="W7454" s="1">
        <v>5321.7690526200331</v>
      </c>
      <c r="X7454" s="1">
        <v>15914.493071545239</v>
      </c>
      <c r="Y7454" s="1">
        <v>66360.628820491562</v>
      </c>
      <c r="Z7454" s="1">
        <v>7081.807317210023</v>
      </c>
      <c r="AA7454" s="1">
        <v>92902.460576956815</v>
      </c>
      <c r="AB7454" s="1">
        <v>2267.4398695521854</v>
      </c>
      <c r="AC7454" s="1">
        <v>12451.384261442188</v>
      </c>
      <c r="AD7454" s="1">
        <v>15182.505933259097</v>
      </c>
      <c r="AE7454" s="1">
        <v>17067.396139977242</v>
      </c>
      <c r="AF7454" s="1">
        <v>39669.717549569046</v>
      </c>
      <c r="AG7454" s="1">
        <v>125798.97554806796</v>
      </c>
      <c r="AH7454" s="1">
        <v>28758.230004439298</v>
      </c>
      <c r="AI7454" s="1">
        <v>6590.3367329421817</v>
      </c>
      <c r="AJ7454" s="1">
        <v>33701.717177108789</v>
      </c>
      <c r="AK7454" s="1">
        <v>9310.0085221320223</v>
      </c>
      <c r="AL7454" s="1">
        <v>629791.8125</v>
      </c>
      <c r="AM7454" s="1">
        <v>490869.53125</v>
      </c>
      <c r="AN7454" s="1">
        <v>138922.28125</v>
      </c>
      <c r="AO7454" t="s">
        <v>20264</v>
      </c>
    </row>
    <row r="7455" spans="1:41" x14ac:dyDescent="0.25">
      <c r="A7455" s="1">
        <v>2025</v>
      </c>
      <c r="B7455" t="s">
        <v>5942</v>
      </c>
      <c r="C7455" t="s">
        <v>7152</v>
      </c>
      <c r="D7455" t="s">
        <v>7252</v>
      </c>
      <c r="E7455" t="s">
        <v>8106</v>
      </c>
      <c r="F7455" t="s">
        <v>10197</v>
      </c>
      <c r="G7455" t="s">
        <v>12327</v>
      </c>
      <c r="H7455" t="s">
        <v>12769</v>
      </c>
      <c r="I7455" s="1">
        <v>19598.85140737336</v>
      </c>
      <c r="J7455" s="1">
        <v>44323.525445996958</v>
      </c>
      <c r="K7455" s="1">
        <v>2956.4889335046309</v>
      </c>
      <c r="L7455" s="1">
        <v>4076.5941517840538</v>
      </c>
      <c r="M7455" s="1">
        <v>16305.447537500206</v>
      </c>
      <c r="N7455" s="1">
        <v>14798.960358196515</v>
      </c>
      <c r="O7455" s="1">
        <v>12260.504217852553</v>
      </c>
      <c r="P7455" s="1">
        <v>13183.911031515458</v>
      </c>
      <c r="Q7455" s="1">
        <v>5185.0236776166239</v>
      </c>
      <c r="R7455" s="1">
        <v>10220.712235367737</v>
      </c>
      <c r="S7455" s="1">
        <v>21148.050163630538</v>
      </c>
      <c r="T7455" s="1">
        <v>14824.917911328224</v>
      </c>
      <c r="U7455" s="1">
        <v>2194.7170059293994</v>
      </c>
      <c r="V7455" s="1">
        <v>12308.297700039335</v>
      </c>
      <c r="W7455" s="1">
        <v>4929.9308900946544</v>
      </c>
      <c r="X7455" s="1">
        <v>25730.272160246743</v>
      </c>
      <c r="Y7455" s="1">
        <v>70228.787086702534</v>
      </c>
      <c r="Z7455" s="1">
        <v>9125.0498830262168</v>
      </c>
      <c r="AA7455" s="1">
        <v>90612.790940947642</v>
      </c>
      <c r="AB7455" s="1">
        <v>3665.4222125012225</v>
      </c>
      <c r="AC7455" s="1">
        <v>12290.058162974134</v>
      </c>
      <c r="AD7455" s="1">
        <v>20096.905271712498</v>
      </c>
      <c r="AE7455" s="1">
        <v>17466.302746019883</v>
      </c>
      <c r="AF7455" s="1">
        <v>39424.487900453671</v>
      </c>
      <c r="AG7455" s="1">
        <v>142637.40530879897</v>
      </c>
      <c r="AH7455" s="1">
        <v>25486.461663586571</v>
      </c>
      <c r="AI7455" s="1">
        <v>8355.6749872350301</v>
      </c>
      <c r="AJ7455" s="1">
        <v>34760.686842243886</v>
      </c>
      <c r="AK7455" s="1">
        <v>9248.2693478892179</v>
      </c>
      <c r="AL7455" s="1">
        <v>707444.5</v>
      </c>
      <c r="AM7455" s="1">
        <v>542436.1875</v>
      </c>
      <c r="AN7455" s="1">
        <v>165008.34375</v>
      </c>
      <c r="AO7455" t="s">
        <v>20265</v>
      </c>
    </row>
    <row r="7456" spans="1:41" x14ac:dyDescent="0.25">
      <c r="A7456" s="1">
        <v>2025</v>
      </c>
      <c r="B7456" t="s">
        <v>5943</v>
      </c>
      <c r="C7456" t="s">
        <v>7152</v>
      </c>
      <c r="D7456" t="s">
        <v>7252</v>
      </c>
      <c r="E7456" t="s">
        <v>8106</v>
      </c>
      <c r="F7456" t="s">
        <v>10197</v>
      </c>
      <c r="G7456" t="s">
        <v>12327</v>
      </c>
      <c r="H7456" t="s">
        <v>12769</v>
      </c>
      <c r="I7456" s="1">
        <v>14429.436943991563</v>
      </c>
      <c r="J7456" s="1">
        <v>18879.467297323918</v>
      </c>
      <c r="K7456" s="1">
        <v>2958.1056441815176</v>
      </c>
      <c r="L7456" s="1">
        <v>3976.703110565516</v>
      </c>
      <c r="M7456" s="1">
        <v>12173.410732178696</v>
      </c>
      <c r="N7456" s="1">
        <v>11393.040989076762</v>
      </c>
      <c r="O7456" s="1">
        <v>11593.448533589712</v>
      </c>
      <c r="P7456" s="1">
        <v>9440.022830943697</v>
      </c>
      <c r="Q7456" s="1">
        <v>6794.9280351077487</v>
      </c>
      <c r="R7456" s="1">
        <v>9408.7586365837869</v>
      </c>
      <c r="S7456" s="1">
        <v>21240.22354039424</v>
      </c>
      <c r="T7456" s="1">
        <v>12995.610400748557</v>
      </c>
      <c r="U7456" s="1">
        <v>2282.0445225291751</v>
      </c>
      <c r="V7456" s="1">
        <v>12283.415285304447</v>
      </c>
      <c r="W7456" s="1">
        <v>5334.5531784822315</v>
      </c>
      <c r="X7456" s="1">
        <v>17141.27699136814</v>
      </c>
      <c r="Y7456" s="1">
        <v>62925.05763340155</v>
      </c>
      <c r="Z7456" s="1">
        <v>7494.2147410394664</v>
      </c>
      <c r="AA7456" s="1">
        <v>90309.935515035875</v>
      </c>
      <c r="AB7456" s="1">
        <v>0</v>
      </c>
      <c r="AC7456" s="1">
        <v>11567.050651977901</v>
      </c>
      <c r="AD7456" s="1">
        <v>15401.941678873336</v>
      </c>
      <c r="AE7456" s="1">
        <v>16151.358534084589</v>
      </c>
      <c r="AF7456" s="1">
        <v>39129.784010027506</v>
      </c>
      <c r="AG7456" s="1">
        <v>120055.05701727483</v>
      </c>
      <c r="AH7456" s="1">
        <v>21642.692205486772</v>
      </c>
      <c r="AI7456" s="1">
        <v>5616.1990402548872</v>
      </c>
      <c r="AJ7456" s="1">
        <v>41085.441761221336</v>
      </c>
      <c r="AK7456" s="1">
        <v>9521.3429987716427</v>
      </c>
      <c r="AL7456" s="1">
        <v>613224.4375</v>
      </c>
      <c r="AM7456" s="1">
        <v>477605.71875</v>
      </c>
      <c r="AN7456" s="1">
        <v>135618.796875</v>
      </c>
      <c r="AO7456" t="s">
        <v>20266</v>
      </c>
    </row>
    <row r="7457" spans="1:41" x14ac:dyDescent="0.25">
      <c r="A7457" s="1">
        <v>2025</v>
      </c>
      <c r="B7457" t="s">
        <v>5944</v>
      </c>
      <c r="C7457" t="s">
        <v>7152</v>
      </c>
      <c r="D7457" t="s">
        <v>7252</v>
      </c>
      <c r="E7457" t="s">
        <v>8106</v>
      </c>
      <c r="F7457" t="s">
        <v>10197</v>
      </c>
      <c r="G7457" t="s">
        <v>12328</v>
      </c>
      <c r="H7457" t="s">
        <v>12769</v>
      </c>
      <c r="I7457" s="1">
        <v>21693.6315655424</v>
      </c>
      <c r="J7457" s="1">
        <v>54078.040907974078</v>
      </c>
      <c r="K7457" s="1">
        <v>2783.7586566906571</v>
      </c>
      <c r="L7457" s="1">
        <v>4446.9109074807748</v>
      </c>
      <c r="M7457" s="1">
        <v>19804.96999668613</v>
      </c>
      <c r="N7457" s="1">
        <v>14620.3301378041</v>
      </c>
      <c r="O7457" s="1">
        <v>12833.26915228532</v>
      </c>
      <c r="P7457" s="1">
        <v>13883.971128939829</v>
      </c>
      <c r="Q7457" s="1">
        <v>5352.1904510047952</v>
      </c>
      <c r="R7457" s="1">
        <v>11229.410947577089</v>
      </c>
      <c r="S7457" s="1">
        <v>23008.201226694619</v>
      </c>
      <c r="T7457" s="1">
        <v>16038.549667087</v>
      </c>
      <c r="U7457" s="1">
        <v>2454.6314092319999</v>
      </c>
      <c r="V7457" s="1">
        <v>13551</v>
      </c>
      <c r="W7457" s="1">
        <v>5178</v>
      </c>
      <c r="X7457" s="1">
        <v>30501.036813670249</v>
      </c>
      <c r="Y7457" s="1">
        <v>70412.317750433707</v>
      </c>
      <c r="Z7457" s="1">
        <v>8943.0828776074595</v>
      </c>
      <c r="AA7457" s="1">
        <v>101438</v>
      </c>
      <c r="AB7457" s="1">
        <v>4559.2042579200006</v>
      </c>
      <c r="AC7457" s="1">
        <v>15028.92993623232</v>
      </c>
      <c r="AD7457" s="1">
        <v>20293.87922470296</v>
      </c>
      <c r="AE7457" s="1">
        <v>18528.41889535396</v>
      </c>
      <c r="AF7457" s="1">
        <v>40272.050910594633</v>
      </c>
      <c r="AG7457" s="1">
        <v>156453</v>
      </c>
      <c r="AH7457" s="1">
        <v>34911.041202948443</v>
      </c>
      <c r="AI7457" s="1">
        <v>10597.4138592277</v>
      </c>
      <c r="AJ7457" s="1">
        <v>38690.790956251141</v>
      </c>
      <c r="AK7457" s="1">
        <v>9947</v>
      </c>
      <c r="AL7457" s="1">
        <v>781533.0625</v>
      </c>
      <c r="AM7457" s="1">
        <v>591076.6875</v>
      </c>
      <c r="AN7457" s="1">
        <v>190456.328125</v>
      </c>
      <c r="AO7457" t="s">
        <v>20267</v>
      </c>
    </row>
    <row r="7458" spans="1:41" x14ac:dyDescent="0.25">
      <c r="A7458" s="1">
        <v>2025</v>
      </c>
      <c r="B7458" t="s">
        <v>5945</v>
      </c>
      <c r="C7458" t="s">
        <v>7152</v>
      </c>
      <c r="D7458" t="s">
        <v>7252</v>
      </c>
      <c r="E7458" t="s">
        <v>8106</v>
      </c>
      <c r="F7458" t="s">
        <v>10197</v>
      </c>
      <c r="G7458" t="s">
        <v>12328</v>
      </c>
      <c r="H7458" t="s">
        <v>12769</v>
      </c>
      <c r="I7458" s="1">
        <v>13762.508636908609</v>
      </c>
      <c r="J7458" s="1">
        <v>29052.593771871081</v>
      </c>
      <c r="K7458" s="1">
        <v>3374.6747252206001</v>
      </c>
      <c r="L7458" s="1">
        <v>4007.6748000000011</v>
      </c>
      <c r="M7458" s="1">
        <v>15100.824258376349</v>
      </c>
      <c r="N7458" s="1">
        <v>13789.68793758098</v>
      </c>
      <c r="O7458" s="1">
        <v>13096.426056675131</v>
      </c>
      <c r="P7458" s="1">
        <v>13091.99642188188</v>
      </c>
      <c r="Q7458" s="1">
        <v>5738.1340953284598</v>
      </c>
      <c r="R7458" s="1">
        <v>10048.406313552359</v>
      </c>
      <c r="S7458" s="1">
        <v>14639</v>
      </c>
      <c r="T7458" s="1">
        <v>14177.07851012741</v>
      </c>
      <c r="U7458" s="1">
        <v>2332.7569331947579</v>
      </c>
      <c r="V7458" s="1">
        <v>14191</v>
      </c>
      <c r="W7458" s="1">
        <v>6649.2475701406793</v>
      </c>
      <c r="X7458" s="1">
        <v>17501.374832304431</v>
      </c>
      <c r="Y7458" s="1">
        <v>67482.546744837498</v>
      </c>
      <c r="Z7458" s="1">
        <v>7509</v>
      </c>
      <c r="AA7458" s="1">
        <v>98507</v>
      </c>
      <c r="AB7458" s="1">
        <v>2043.76</v>
      </c>
      <c r="AC7458" s="1">
        <v>13577.87602</v>
      </c>
      <c r="AD7458" s="1">
        <v>17237.190004540498</v>
      </c>
      <c r="AE7458" s="1">
        <v>17979.77375170407</v>
      </c>
      <c r="AF7458" s="1">
        <v>42325.725135915163</v>
      </c>
      <c r="AG7458" s="1">
        <v>139795</v>
      </c>
      <c r="AH7458" s="1">
        <v>23605</v>
      </c>
      <c r="AI7458" s="1">
        <v>6805.9625808219844</v>
      </c>
      <c r="AJ7458" s="1">
        <v>36000</v>
      </c>
      <c r="AK7458" s="1">
        <v>9405.6844653902663</v>
      </c>
      <c r="AL7458" s="1">
        <v>672827.875</v>
      </c>
      <c r="AM7458" s="1">
        <v>529191.6875</v>
      </c>
      <c r="AN7458" s="1">
        <v>143636.21875</v>
      </c>
      <c r="AO7458" t="s">
        <v>20268</v>
      </c>
    </row>
    <row r="7459" spans="1:41" x14ac:dyDescent="0.25">
      <c r="A7459" s="1">
        <v>2025</v>
      </c>
      <c r="B7459" t="s">
        <v>5946</v>
      </c>
      <c r="C7459" t="s">
        <v>7152</v>
      </c>
      <c r="D7459" t="s">
        <v>7252</v>
      </c>
      <c r="E7459" t="s">
        <v>8106</v>
      </c>
      <c r="F7459" t="s">
        <v>10197</v>
      </c>
      <c r="G7459" t="s">
        <v>12328</v>
      </c>
      <c r="H7459" t="s">
        <v>12769</v>
      </c>
      <c r="I7459" s="1">
        <v>18349.111708554508</v>
      </c>
      <c r="J7459" s="1">
        <v>47468.511664543948</v>
      </c>
      <c r="K7459" s="1">
        <v>2879.533698285813</v>
      </c>
      <c r="L7459" s="1">
        <v>3691.127598836792</v>
      </c>
      <c r="M7459" s="1">
        <v>16513.18828342266</v>
      </c>
      <c r="N7459" s="1">
        <v>14206.983887325179</v>
      </c>
      <c r="O7459" s="1">
        <v>13334.500570853579</v>
      </c>
      <c r="P7459" s="1">
        <v>13542.61915770323</v>
      </c>
      <c r="Q7459" s="1">
        <v>6033.1190188731962</v>
      </c>
      <c r="R7459" s="1">
        <v>10056.65595819641</v>
      </c>
      <c r="S7459" s="1">
        <v>18151.190339126799</v>
      </c>
      <c r="T7459" s="1">
        <v>15940.538925557001</v>
      </c>
      <c r="U7459" s="1">
        <v>2310.576458721609</v>
      </c>
      <c r="V7459" s="1">
        <v>13162</v>
      </c>
      <c r="W7459" s="1">
        <v>6660.9396303076919</v>
      </c>
      <c r="X7459" s="1">
        <v>26754.432000000001</v>
      </c>
      <c r="Y7459" s="1">
        <v>71056.553596623649</v>
      </c>
      <c r="Z7459" s="1">
        <v>9636.7075332939021</v>
      </c>
      <c r="AA7459" s="1">
        <v>98506</v>
      </c>
      <c r="AB7459" s="1">
        <v>2876</v>
      </c>
      <c r="AC7459" s="1">
        <v>13036.665186905921</v>
      </c>
      <c r="AD7459" s="1">
        <v>19465.37466174351</v>
      </c>
      <c r="AE7459" s="1">
        <v>17553.493629067969</v>
      </c>
      <c r="AF7459" s="1">
        <v>44291.74775468919</v>
      </c>
      <c r="AG7459" s="1">
        <v>160873</v>
      </c>
      <c r="AH7459" s="1">
        <v>27566.731915832901</v>
      </c>
      <c r="AI7459" s="1">
        <v>7492.3585753633924</v>
      </c>
      <c r="AJ7459" s="1">
        <v>37421.774645537487</v>
      </c>
      <c r="AK7459" s="1">
        <v>9485</v>
      </c>
      <c r="AL7459" s="1">
        <v>748316.4375</v>
      </c>
      <c r="AM7459" s="1">
        <v>581196.625</v>
      </c>
      <c r="AN7459" s="1">
        <v>167119.78125</v>
      </c>
      <c r="AO7459" t="s">
        <v>20269</v>
      </c>
    </row>
    <row r="7460" spans="1:41" x14ac:dyDescent="0.25">
      <c r="A7460" s="1">
        <v>2025</v>
      </c>
      <c r="B7460" t="s">
        <v>5947</v>
      </c>
      <c r="C7460" t="s">
        <v>7152</v>
      </c>
      <c r="D7460" t="s">
        <v>7252</v>
      </c>
      <c r="E7460" t="s">
        <v>8106</v>
      </c>
      <c r="F7460" t="s">
        <v>10197</v>
      </c>
      <c r="G7460" t="s">
        <v>12328</v>
      </c>
      <c r="H7460" t="s">
        <v>12769</v>
      </c>
      <c r="I7460" s="1">
        <v>16190.0592</v>
      </c>
      <c r="J7460" s="1">
        <v>20606.914849226931</v>
      </c>
      <c r="K7460" s="1">
        <v>3305.5294809695888</v>
      </c>
      <c r="L7460" s="1">
        <v>4257.6962694604917</v>
      </c>
      <c r="M7460" s="1">
        <v>13379.818787354439</v>
      </c>
      <c r="N7460" s="1">
        <v>12216.395183768889</v>
      </c>
      <c r="O7460" s="1">
        <v>12564.492797442619</v>
      </c>
      <c r="P7460" s="1">
        <v>8469.8342605333382</v>
      </c>
      <c r="Q7460" s="1">
        <v>7333.1321147466369</v>
      </c>
      <c r="R7460" s="1">
        <v>10785.452763093501</v>
      </c>
      <c r="S7460" s="1">
        <v>22960.820869340001</v>
      </c>
      <c r="T7460" s="1">
        <v>13531.90601979323</v>
      </c>
      <c r="U7460" s="1">
        <v>2495.902972324805</v>
      </c>
      <c r="V7460" s="1">
        <v>13716</v>
      </c>
      <c r="W7460" s="1">
        <v>5759.4370643463644</v>
      </c>
      <c r="X7460" s="1">
        <v>18380.0456683837</v>
      </c>
      <c r="Y7460" s="1">
        <v>69197.209300000017</v>
      </c>
      <c r="Z7460" s="1">
        <v>8090.8624095802334</v>
      </c>
      <c r="AA7460" s="1">
        <v>99052.678501473609</v>
      </c>
      <c r="AB7460" s="1">
        <v>0</v>
      </c>
      <c r="AC7460" s="1">
        <v>12720.627571108411</v>
      </c>
      <c r="AD7460" s="1">
        <v>16705.238534119238</v>
      </c>
      <c r="AE7460" s="1">
        <v>17378.01304622777</v>
      </c>
      <c r="AF7460" s="1">
        <v>42796.774231562631</v>
      </c>
      <c r="AG7460" s="1">
        <v>139903.74394955701</v>
      </c>
      <c r="AH7460" s="1">
        <v>23715.87213431397</v>
      </c>
      <c r="AI7460" s="1">
        <v>6022.0714532878246</v>
      </c>
      <c r="AJ7460" s="1">
        <v>45098.10615445576</v>
      </c>
      <c r="AK7460" s="1">
        <v>10726.295677060591</v>
      </c>
      <c r="AL7460" s="1">
        <v>677361</v>
      </c>
      <c r="AM7460" s="1">
        <v>530309.375</v>
      </c>
      <c r="AN7460" s="1">
        <v>147051.53125</v>
      </c>
      <c r="AO7460" t="s">
        <v>20270</v>
      </c>
    </row>
    <row r="7461" spans="1:41" x14ac:dyDescent="0.25">
      <c r="A7461" s="1">
        <v>2025</v>
      </c>
      <c r="B7461" t="s">
        <v>5948</v>
      </c>
      <c r="C7461" t="s">
        <v>7152</v>
      </c>
      <c r="D7461" t="s">
        <v>7252</v>
      </c>
      <c r="E7461" t="s">
        <v>8106</v>
      </c>
      <c r="F7461" t="s">
        <v>10197</v>
      </c>
      <c r="G7461" t="s">
        <v>12328</v>
      </c>
      <c r="H7461" t="s">
        <v>12769</v>
      </c>
      <c r="I7461" s="1">
        <v>21652.553777567609</v>
      </c>
      <c r="J7461" s="1">
        <v>22469.920959587569</v>
      </c>
      <c r="K7461" s="1">
        <v>3583.586452139044</v>
      </c>
      <c r="L7461" s="1">
        <v>5055.3040733003536</v>
      </c>
      <c r="M7461" s="1">
        <v>14324.10220546715</v>
      </c>
      <c r="N7461" s="1">
        <v>14199.272786</v>
      </c>
      <c r="O7461" s="1">
        <v>12609.224123180309</v>
      </c>
      <c r="P7461" s="1">
        <v>8875.6</v>
      </c>
      <c r="Q7461" s="1">
        <v>5575.764987701823</v>
      </c>
      <c r="R7461" s="1">
        <v>9591.703588010987</v>
      </c>
      <c r="S7461" s="1">
        <v>13752.41541481644</v>
      </c>
      <c r="T7461" s="1">
        <v>13206.24966766366</v>
      </c>
      <c r="U7461" s="1">
        <v>2296.1402224310982</v>
      </c>
      <c r="V7461" s="1">
        <v>290</v>
      </c>
      <c r="W7461" s="1">
        <v>5662.3218095146758</v>
      </c>
      <c r="X7461" s="1">
        <v>17136.690106539139</v>
      </c>
      <c r="Y7461" s="1">
        <v>70558.817550000007</v>
      </c>
      <c r="Z7461" s="1">
        <v>7498.1469078741484</v>
      </c>
      <c r="AA7461" s="1">
        <v>99853.638648519191</v>
      </c>
      <c r="AB7461" s="1">
        <v>2043</v>
      </c>
      <c r="AC7461" s="1">
        <v>13277.95285</v>
      </c>
      <c r="AD7461" s="1">
        <v>16075.08575397061</v>
      </c>
      <c r="AE7461" s="1">
        <v>17994.344773432789</v>
      </c>
      <c r="AF7461" s="1">
        <v>42506.868597565182</v>
      </c>
      <c r="AG7461" s="1">
        <v>137330.14826936269</v>
      </c>
      <c r="AH7461" s="1">
        <v>31007.34957059698</v>
      </c>
      <c r="AI7461" s="1">
        <v>6957.3134043914542</v>
      </c>
      <c r="AJ7461" s="1">
        <v>36289.932750353299</v>
      </c>
      <c r="AK7461" s="1">
        <v>9606.1332837204172</v>
      </c>
      <c r="AL7461" s="1">
        <v>661279.5625</v>
      </c>
      <c r="AM7461" s="1">
        <v>515316.09375</v>
      </c>
      <c r="AN7461" s="1">
        <v>145963.484375</v>
      </c>
      <c r="AO7461" t="s">
        <v>20271</v>
      </c>
    </row>
    <row r="7462" spans="1:41" x14ac:dyDescent="0.25">
      <c r="A7462" s="1">
        <v>2025</v>
      </c>
      <c r="B7462" t="s">
        <v>5949</v>
      </c>
      <c r="C7462" t="s">
        <v>7152</v>
      </c>
      <c r="D7462" t="s">
        <v>7252</v>
      </c>
      <c r="E7462" t="s">
        <v>8106</v>
      </c>
      <c r="F7462" t="s">
        <v>10197</v>
      </c>
      <c r="G7462" t="s">
        <v>12328</v>
      </c>
      <c r="H7462" t="s">
        <v>12769</v>
      </c>
      <c r="I7462" s="1">
        <v>21074.288329999999</v>
      </c>
      <c r="J7462" s="1">
        <v>53906.095785279933</v>
      </c>
      <c r="K7462" s="1">
        <v>2789.6460750176111</v>
      </c>
      <c r="L7462" s="1">
        <v>4880.8616826358611</v>
      </c>
      <c r="M7462" s="1">
        <v>21298.193723462911</v>
      </c>
      <c r="N7462" s="1">
        <v>14235.071082779779</v>
      </c>
      <c r="O7462" s="1">
        <v>12293.708009936619</v>
      </c>
      <c r="P7462" s="1">
        <v>15045.91688129775</v>
      </c>
      <c r="Q7462" s="1">
        <v>5641</v>
      </c>
      <c r="R7462" s="1">
        <v>11523.80782702226</v>
      </c>
      <c r="S7462" s="1">
        <v>20912.73688029623</v>
      </c>
      <c r="T7462" s="1">
        <v>17190.639401468099</v>
      </c>
      <c r="U7462" s="1">
        <v>2362.2490079999998</v>
      </c>
      <c r="V7462" s="1">
        <v>13267</v>
      </c>
      <c r="W7462" s="1">
        <v>9590.4458508599982</v>
      </c>
      <c r="X7462" s="1">
        <v>29018.36543806818</v>
      </c>
      <c r="Y7462" s="1">
        <v>68123.643133889185</v>
      </c>
      <c r="Z7462" s="1">
        <v>8476.853278857343</v>
      </c>
      <c r="AA7462" s="1">
        <v>105115</v>
      </c>
      <c r="AB7462" s="1">
        <v>4068.1071500999992</v>
      </c>
      <c r="AC7462" s="1">
        <v>14353.4234958</v>
      </c>
      <c r="AD7462" s="1">
        <v>15321.092687075021</v>
      </c>
      <c r="AE7462" s="1">
        <v>19801.080072000001</v>
      </c>
      <c r="AF7462" s="1">
        <v>45853.279041124537</v>
      </c>
      <c r="AG7462" s="1">
        <v>146143.59535770799</v>
      </c>
      <c r="AH7462" s="1">
        <v>32755.329118479069</v>
      </c>
      <c r="AI7462" s="1">
        <v>14289.107626821051</v>
      </c>
      <c r="AJ7462" s="1">
        <v>36205.334893066247</v>
      </c>
      <c r="AK7462" s="1">
        <v>10986</v>
      </c>
      <c r="AL7462" s="1">
        <v>776521.875</v>
      </c>
      <c r="AM7462" s="1">
        <v>586008.5</v>
      </c>
      <c r="AN7462" s="1">
        <v>190513.375</v>
      </c>
      <c r="AO7462" t="s">
        <v>20272</v>
      </c>
    </row>
    <row r="7463" spans="1:41" x14ac:dyDescent="0.25">
      <c r="A7463" s="1">
        <v>2025</v>
      </c>
      <c r="B7463" t="s">
        <v>5950</v>
      </c>
      <c r="C7463" t="s">
        <v>7152</v>
      </c>
      <c r="D7463" t="s">
        <v>7252</v>
      </c>
      <c r="E7463" t="s">
        <v>8106</v>
      </c>
      <c r="F7463" t="s">
        <v>10197</v>
      </c>
      <c r="G7463" t="s">
        <v>12328</v>
      </c>
      <c r="H7463" t="s">
        <v>12769</v>
      </c>
      <c r="I7463" s="1">
        <v>21364.57340107968</v>
      </c>
      <c r="J7463" s="1">
        <v>50004.48341831295</v>
      </c>
      <c r="K7463" s="1">
        <v>2623.3607866000002</v>
      </c>
      <c r="L7463" s="1">
        <v>4451.2461203027906</v>
      </c>
      <c r="M7463" s="1">
        <v>17425.818490350401</v>
      </c>
      <c r="N7463" s="1">
        <v>15815.821210794</v>
      </c>
      <c r="O7463" s="1">
        <v>13102.94124764813</v>
      </c>
      <c r="P7463" s="1">
        <v>14020.86434618615</v>
      </c>
      <c r="Q7463" s="1">
        <v>5541.2941758585112</v>
      </c>
      <c r="R7463" s="1">
        <v>10922.99219914125</v>
      </c>
      <c r="S7463" s="1">
        <v>22601.163367561821</v>
      </c>
      <c r="T7463" s="1">
        <v>16115.342673510149</v>
      </c>
      <c r="U7463" s="1">
        <v>2261.0974207259751</v>
      </c>
      <c r="V7463" s="1">
        <v>13154</v>
      </c>
      <c r="W7463" s="1">
        <v>5268.6735928704002</v>
      </c>
      <c r="X7463" s="1">
        <v>28324</v>
      </c>
      <c r="Y7463" s="1">
        <v>78105.881977737765</v>
      </c>
      <c r="Z7463" s="1">
        <v>9771.166954657032</v>
      </c>
      <c r="AA7463" s="1">
        <v>101244</v>
      </c>
      <c r="AB7463" s="1">
        <v>4268.5200180491602</v>
      </c>
      <c r="AC7463" s="1">
        <v>13134.525887209729</v>
      </c>
      <c r="AD7463" s="1">
        <v>21788.353858404658</v>
      </c>
      <c r="AE7463" s="1">
        <v>18666.437744174509</v>
      </c>
      <c r="AF7463" s="1">
        <v>42976.069685991512</v>
      </c>
      <c r="AG7463" s="1">
        <v>159323</v>
      </c>
      <c r="AH7463" s="1">
        <v>28888.221987264002</v>
      </c>
      <c r="AI7463" s="1">
        <v>8929.8055362816012</v>
      </c>
      <c r="AJ7463" s="1">
        <v>37892.126939916743</v>
      </c>
      <c r="AK7463" s="1">
        <v>9901</v>
      </c>
      <c r="AL7463" s="1">
        <v>777886.8125</v>
      </c>
      <c r="AM7463" s="1">
        <v>598649.625</v>
      </c>
      <c r="AN7463" s="1">
        <v>179237.203125</v>
      </c>
      <c r="AO7463" t="s">
        <v>20273</v>
      </c>
    </row>
    <row r="7464" spans="1:41" x14ac:dyDescent="0.25">
      <c r="A7464" s="1">
        <v>2025</v>
      </c>
      <c r="B7464" t="s">
        <v>5950</v>
      </c>
      <c r="C7464" t="s">
        <v>7152</v>
      </c>
      <c r="D7464" t="s">
        <v>7252</v>
      </c>
      <c r="E7464" t="s">
        <v>8107</v>
      </c>
      <c r="F7464" t="s">
        <v>10198</v>
      </c>
      <c r="G7464" t="s">
        <v>12329</v>
      </c>
      <c r="H7464" t="s">
        <v>12769</v>
      </c>
      <c r="I7464" s="1">
        <v>743.82863387848931</v>
      </c>
      <c r="J7464" s="1">
        <v>4442.3098967743108</v>
      </c>
      <c r="K7464" s="1">
        <v>238.81403654129221</v>
      </c>
      <c r="L7464" s="1">
        <v>568.20242865717933</v>
      </c>
      <c r="M7464" s="1">
        <v>1394.6786885221675</v>
      </c>
      <c r="N7464" s="1">
        <v>343.73664195447276</v>
      </c>
      <c r="O7464" s="1">
        <v>1048.5917547037036</v>
      </c>
      <c r="P7464" s="1">
        <v>1588.4646433633609</v>
      </c>
      <c r="Q7464" s="1">
        <v>1.7915510052753119</v>
      </c>
      <c r="R7464" s="1">
        <v>733.77198164398044</v>
      </c>
      <c r="S7464" s="1">
        <v>1033.0953248312351</v>
      </c>
      <c r="T7464" s="1">
        <v>1756.2620522130997</v>
      </c>
      <c r="U7464" s="1">
        <v>34.158263820219958</v>
      </c>
      <c r="V7464" s="1">
        <v>1247.9791523961321</v>
      </c>
      <c r="W7464" s="1">
        <v>618.82409957390985</v>
      </c>
      <c r="X7464" s="1">
        <v>2376.1192471118407</v>
      </c>
      <c r="Y7464" s="1">
        <v>4080.7265330833789</v>
      </c>
      <c r="Z7464" s="1">
        <v>1259.7672543512995</v>
      </c>
      <c r="AA7464" s="1">
        <v>8099.4673466768836</v>
      </c>
      <c r="AB7464" s="1">
        <v>311.99478809903303</v>
      </c>
      <c r="AC7464" s="1">
        <v>967.23888762257059</v>
      </c>
      <c r="AD7464" s="1">
        <v>1762.4163113241686</v>
      </c>
      <c r="AE7464" s="1">
        <v>1989.7415956249588</v>
      </c>
      <c r="AF7464" s="1">
        <v>1576.9786895418872</v>
      </c>
      <c r="AG7464" s="1">
        <v>8822.6340740587475</v>
      </c>
      <c r="AH7464" s="1">
        <v>1067.1874705506659</v>
      </c>
      <c r="AI7464" s="1">
        <v>1036.1946108057289</v>
      </c>
      <c r="AJ7464" s="1">
        <v>1875.0680145686918</v>
      </c>
      <c r="AK7464" s="1">
        <v>702.50482088523995</v>
      </c>
      <c r="AL7464" s="1">
        <v>51722.55078125</v>
      </c>
      <c r="AM7464" s="1">
        <v>38375.86328125</v>
      </c>
      <c r="AN7464" s="1">
        <v>13346.68359375</v>
      </c>
      <c r="AO7464" t="s">
        <v>20274</v>
      </c>
    </row>
    <row r="7465" spans="1:41" x14ac:dyDescent="0.25">
      <c r="A7465" s="1">
        <v>2025</v>
      </c>
      <c r="B7465" t="s">
        <v>5951</v>
      </c>
      <c r="C7465" t="s">
        <v>7152</v>
      </c>
      <c r="D7465" t="s">
        <v>7252</v>
      </c>
      <c r="E7465" t="s">
        <v>8107</v>
      </c>
      <c r="F7465" t="s">
        <v>10198</v>
      </c>
      <c r="G7465" t="s">
        <v>12329</v>
      </c>
      <c r="H7465" t="s">
        <v>12769</v>
      </c>
      <c r="I7465" s="1">
        <v>860.68529436692268</v>
      </c>
      <c r="J7465" s="1">
        <v>3665.5239528165171</v>
      </c>
      <c r="K7465" s="1">
        <v>250</v>
      </c>
      <c r="L7465" s="1">
        <v>550</v>
      </c>
      <c r="M7465" s="1">
        <v>2131.6146275419642</v>
      </c>
      <c r="N7465" s="1">
        <v>728.43437500000005</v>
      </c>
      <c r="O7465" s="1">
        <v>1095</v>
      </c>
      <c r="P7465" s="1">
        <v>1645</v>
      </c>
      <c r="Q7465" s="1">
        <v>2</v>
      </c>
      <c r="R7465" s="1">
        <v>806.5508499</v>
      </c>
      <c r="S7465" s="1">
        <v>1000</v>
      </c>
      <c r="T7465" s="1">
        <v>2050</v>
      </c>
      <c r="U7465" s="1">
        <v>38</v>
      </c>
      <c r="V7465" s="1">
        <v>1302</v>
      </c>
      <c r="W7465" s="1">
        <v>587</v>
      </c>
      <c r="X7465" s="1">
        <v>2889.1025432349938</v>
      </c>
      <c r="Y7465" s="1">
        <v>4500</v>
      </c>
      <c r="Z7465" s="1">
        <v>809.61338195282781</v>
      </c>
      <c r="AA7465" s="1">
        <v>9949</v>
      </c>
      <c r="AB7465" s="1">
        <v>612</v>
      </c>
      <c r="AC7465" s="1">
        <v>1424.9864352411421</v>
      </c>
      <c r="AD7465" s="1">
        <v>1215.0952</v>
      </c>
      <c r="AE7465" s="1">
        <v>1850</v>
      </c>
      <c r="AF7465" s="1">
        <v>2391.1999999999998</v>
      </c>
      <c r="AG7465" s="1">
        <v>5153.0420786022878</v>
      </c>
      <c r="AH7465" s="1">
        <v>1616</v>
      </c>
      <c r="AI7465" s="1">
        <v>1031</v>
      </c>
      <c r="AJ7465" s="1">
        <v>1759.183508571429</v>
      </c>
      <c r="AK7465" s="1">
        <v>760</v>
      </c>
      <c r="AL7465" s="1">
        <v>52672.03125</v>
      </c>
      <c r="AM7465" s="1">
        <v>37435.21875</v>
      </c>
      <c r="AN7465" s="1">
        <v>15236.8125</v>
      </c>
      <c r="AO7465" t="s">
        <v>20275</v>
      </c>
    </row>
    <row r="7466" spans="1:41" x14ac:dyDescent="0.25">
      <c r="A7466" s="1">
        <v>2025</v>
      </c>
      <c r="B7466" t="s">
        <v>5952</v>
      </c>
      <c r="C7466" t="s">
        <v>7152</v>
      </c>
      <c r="D7466" t="s">
        <v>7252</v>
      </c>
      <c r="E7466" t="s">
        <v>8107</v>
      </c>
      <c r="F7466" t="s">
        <v>10198</v>
      </c>
      <c r="G7466" t="s">
        <v>12329</v>
      </c>
      <c r="H7466" t="s">
        <v>12769</v>
      </c>
      <c r="I7466" s="1">
        <v>841.67378100860765</v>
      </c>
      <c r="J7466" s="1">
        <v>3641.6565020884877</v>
      </c>
      <c r="K7466" s="1">
        <v>252.90678515883644</v>
      </c>
      <c r="L7466" s="1">
        <v>556.3949273494402</v>
      </c>
      <c r="M7466" s="1">
        <v>1640.0020902934693</v>
      </c>
      <c r="N7466" s="1">
        <v>596.86001297485404</v>
      </c>
      <c r="O7466" s="1">
        <v>1077.3829047766433</v>
      </c>
      <c r="P7466" s="1">
        <v>1626.2695354882878</v>
      </c>
      <c r="Q7466" s="1">
        <v>1.5792536215038893</v>
      </c>
      <c r="R7466" s="1">
        <v>815.92873006134494</v>
      </c>
      <c r="S7466" s="1">
        <v>1011.6271406353458</v>
      </c>
      <c r="T7466" s="1">
        <v>1770.347496111855</v>
      </c>
      <c r="U7466" s="1">
        <v>37.430204203507792</v>
      </c>
      <c r="V7466" s="1">
        <v>1287.8013500287952</v>
      </c>
      <c r="W7466" s="1">
        <v>649.03974088882512</v>
      </c>
      <c r="X7466" s="1">
        <v>2852.788536591675</v>
      </c>
      <c r="Y7466" s="1">
        <v>4046.5085625413831</v>
      </c>
      <c r="Z7466" s="1">
        <v>1130.9679349376788</v>
      </c>
      <c r="AA7466" s="1">
        <v>8039.4008866290924</v>
      </c>
      <c r="AB7466" s="1">
        <v>606.97628438120751</v>
      </c>
      <c r="AC7466" s="1">
        <v>1236.488630286558</v>
      </c>
      <c r="AD7466" s="1">
        <v>1552.6675386396114</v>
      </c>
      <c r="AE7466" s="1">
        <v>1834.8943658200933</v>
      </c>
      <c r="AF7466" s="1">
        <v>2256.3331744730754</v>
      </c>
      <c r="AG7466" s="1">
        <v>8781.9352078554366</v>
      </c>
      <c r="AH7466" s="1">
        <v>1315.6618266000187</v>
      </c>
      <c r="AI7466" s="1">
        <v>1042.9875819950414</v>
      </c>
      <c r="AJ7466" s="1">
        <v>1822.3107560502731</v>
      </c>
      <c r="AK7466" s="1">
        <v>768.83662688286279</v>
      </c>
      <c r="AL7466" s="1">
        <v>53095.65625</v>
      </c>
      <c r="AM7466" s="1">
        <v>38554.43359375</v>
      </c>
      <c r="AN7466" s="1">
        <v>14541.2255859375</v>
      </c>
      <c r="AO7466" t="s">
        <v>20276</v>
      </c>
    </row>
    <row r="7467" spans="1:41" x14ac:dyDescent="0.25">
      <c r="A7467" s="1">
        <v>2025</v>
      </c>
      <c r="B7467" t="s">
        <v>5953</v>
      </c>
      <c r="C7467" t="s">
        <v>7152</v>
      </c>
      <c r="D7467" t="s">
        <v>7252</v>
      </c>
      <c r="E7467" t="s">
        <v>8107</v>
      </c>
      <c r="F7467" t="s">
        <v>10198</v>
      </c>
      <c r="G7467" t="s">
        <v>12329</v>
      </c>
      <c r="H7467" t="s">
        <v>12769</v>
      </c>
      <c r="I7467" s="1">
        <v>604.06177675253173</v>
      </c>
      <c r="J7467" s="1">
        <v>4560.6268732141289</v>
      </c>
      <c r="K7467" s="1">
        <v>129.89710469472635</v>
      </c>
      <c r="L7467" s="1">
        <v>395.28868928101463</v>
      </c>
      <c r="M7467" s="1">
        <v>1091.957705196173</v>
      </c>
      <c r="N7467" s="1">
        <v>678.94984960186059</v>
      </c>
      <c r="O7467" s="1">
        <v>1108.3370707741155</v>
      </c>
      <c r="P7467" s="1">
        <v>1737.3936117956375</v>
      </c>
      <c r="Q7467" s="1">
        <v>1.5758389667008641</v>
      </c>
      <c r="R7467" s="1">
        <v>672.07970354313022</v>
      </c>
      <c r="S7467" s="1">
        <v>1170.5786599702974</v>
      </c>
      <c r="T7467" s="1">
        <v>1637.9365577942594</v>
      </c>
      <c r="U7467" s="1">
        <v>40.776573577742852</v>
      </c>
      <c r="V7467" s="1">
        <v>1158.5671252131397</v>
      </c>
      <c r="W7467" s="1">
        <v>458.62223618239267</v>
      </c>
      <c r="X7467" s="1">
        <v>2159.8923408780302</v>
      </c>
      <c r="Y7467" s="1">
        <v>3827.3117567125864</v>
      </c>
      <c r="Z7467" s="1">
        <v>1208.7971796521635</v>
      </c>
      <c r="AA7467" s="1">
        <v>8267.211786040225</v>
      </c>
      <c r="AB7467" s="1">
        <v>157.56949685980777</v>
      </c>
      <c r="AC7467" s="1">
        <v>1217.0742190575504</v>
      </c>
      <c r="AD7467" s="1">
        <v>1464.5368325875738</v>
      </c>
      <c r="AE7467" s="1">
        <v>1904.3742378621257</v>
      </c>
      <c r="AF7467" s="1">
        <v>1211.9098794834795</v>
      </c>
      <c r="AG7467" s="1">
        <v>5579.9038735524437</v>
      </c>
      <c r="AH7467" s="1">
        <v>789.48542085683312</v>
      </c>
      <c r="AI7467" s="1">
        <v>781.84171692045993</v>
      </c>
      <c r="AJ7467" s="1">
        <v>1586.2221088982967</v>
      </c>
      <c r="AK7467" s="1">
        <v>655.17462311770385</v>
      </c>
      <c r="AL7467" s="1">
        <v>46257.953125</v>
      </c>
      <c r="AM7467" s="1">
        <v>34652.125</v>
      </c>
      <c r="AN7467" s="1">
        <v>11605.830078125</v>
      </c>
      <c r="AO7467" t="s">
        <v>20277</v>
      </c>
    </row>
    <row r="7468" spans="1:41" x14ac:dyDescent="0.25">
      <c r="A7468" s="1">
        <v>2025</v>
      </c>
      <c r="B7468" t="s">
        <v>5954</v>
      </c>
      <c r="C7468" t="s">
        <v>7152</v>
      </c>
      <c r="D7468" t="s">
        <v>7252</v>
      </c>
      <c r="E7468" t="s">
        <v>8107</v>
      </c>
      <c r="F7468" t="s">
        <v>10198</v>
      </c>
      <c r="G7468" t="s">
        <v>12329</v>
      </c>
      <c r="H7468" t="s">
        <v>12769</v>
      </c>
      <c r="I7468" s="1">
        <v>475.62728751187643</v>
      </c>
      <c r="J7468" s="1">
        <v>3739.1926807205264</v>
      </c>
      <c r="K7468" s="1">
        <v>90.784258111712944</v>
      </c>
      <c r="L7468" s="1">
        <v>618.76801967361348</v>
      </c>
      <c r="M7468" s="1">
        <v>1227.3453653435713</v>
      </c>
      <c r="N7468" s="1">
        <v>499.59428529375134</v>
      </c>
      <c r="O7468" s="1">
        <v>1102.2150057696977</v>
      </c>
      <c r="P7468" s="1">
        <v>1483.4800899612972</v>
      </c>
      <c r="Q7468" s="1">
        <v>1.5627883084788108</v>
      </c>
      <c r="R7468" s="1">
        <v>656.76159253366529</v>
      </c>
      <c r="S7468" s="1">
        <v>1070.8123196456161</v>
      </c>
      <c r="T7468" s="1">
        <v>2697.2021586459268</v>
      </c>
      <c r="U7468" s="1">
        <v>55.727317327395184</v>
      </c>
      <c r="V7468" s="1">
        <v>1004.2062582396612</v>
      </c>
      <c r="W7468" s="1">
        <v>327.67662588508369</v>
      </c>
      <c r="X7468" s="1">
        <v>1951.5706528053795</v>
      </c>
      <c r="Y7468" s="1">
        <v>3583.2665041515106</v>
      </c>
      <c r="Z7468" s="1">
        <v>1083.3390488445625</v>
      </c>
      <c r="AA7468" s="1">
        <v>10184.602120230489</v>
      </c>
      <c r="AB7468" s="1"/>
      <c r="AC7468" s="1">
        <v>948.81441936257704</v>
      </c>
      <c r="AD7468" s="1">
        <v>1452.4077359568641</v>
      </c>
      <c r="AE7468" s="1">
        <v>1866.4939865343381</v>
      </c>
      <c r="AF7468" s="1">
        <v>899.67974240539786</v>
      </c>
      <c r="AG7468" s="1">
        <v>3857.1296336772466</v>
      </c>
      <c r="AH7468" s="1">
        <v>780.18244258353263</v>
      </c>
      <c r="AI7468" s="1">
        <v>558.38771962049975</v>
      </c>
      <c r="AJ7468" s="1">
        <v>2429.2450889839743</v>
      </c>
      <c r="AK7468" s="1">
        <v>613.000490601347</v>
      </c>
      <c r="AL7468" s="1">
        <v>45259.0703125</v>
      </c>
      <c r="AM7468" s="1">
        <v>33387.4921875</v>
      </c>
      <c r="AN7468" s="1">
        <v>11871.5859375</v>
      </c>
      <c r="AO7468" t="s">
        <v>20278</v>
      </c>
    </row>
    <row r="7469" spans="1:41" x14ac:dyDescent="0.25">
      <c r="A7469" s="1">
        <v>2025</v>
      </c>
      <c r="B7469" t="s">
        <v>5955</v>
      </c>
      <c r="C7469" t="s">
        <v>7152</v>
      </c>
      <c r="D7469" t="s">
        <v>7252</v>
      </c>
      <c r="E7469" t="s">
        <v>8107</v>
      </c>
      <c r="F7469" t="s">
        <v>10198</v>
      </c>
      <c r="G7469" t="s">
        <v>12329</v>
      </c>
      <c r="H7469" t="s">
        <v>12769</v>
      </c>
      <c r="I7469" s="1">
        <v>528.88501891917986</v>
      </c>
      <c r="J7469" s="1">
        <v>4663.7361367324174</v>
      </c>
      <c r="K7469" s="1">
        <v>130.07535619751155</v>
      </c>
      <c r="L7469" s="1">
        <v>401.7685916680818</v>
      </c>
      <c r="M7469" s="1">
        <v>1220.8437868367125</v>
      </c>
      <c r="N7469" s="1">
        <v>270.80534908014351</v>
      </c>
      <c r="O7469" s="1">
        <v>1197.5149778033174</v>
      </c>
      <c r="P7469" s="1">
        <v>1248.7234194961109</v>
      </c>
      <c r="Q7469" s="1">
        <v>1.5780014141597367</v>
      </c>
      <c r="R7469" s="1">
        <v>679.24187875169071</v>
      </c>
      <c r="S7469" s="1">
        <v>1383.3433827701376</v>
      </c>
      <c r="T7469" s="1">
        <v>2441.687573673425</v>
      </c>
      <c r="U7469" s="1">
        <v>34.579929370589646</v>
      </c>
      <c r="V7469" s="1">
        <v>1156.4720235307768</v>
      </c>
      <c r="W7469" s="1">
        <v>332.95739641001251</v>
      </c>
      <c r="X7469" s="1">
        <v>2067.3825267288362</v>
      </c>
      <c r="Y7469" s="1">
        <v>3762.4185794331415</v>
      </c>
      <c r="Z7469" s="1">
        <v>1198.6466270760452</v>
      </c>
      <c r="AA7469" s="1">
        <v>8256.5257137733024</v>
      </c>
      <c r="AB7469" s="1">
        <v>159.81955027680601</v>
      </c>
      <c r="AC7469" s="1">
        <v>1177.8559459492928</v>
      </c>
      <c r="AD7469" s="1">
        <v>1466.5459773622943</v>
      </c>
      <c r="AE7469" s="1">
        <v>2049.9077038976438</v>
      </c>
      <c r="AF7469" s="1">
        <v>1016.2790045185185</v>
      </c>
      <c r="AG7469" s="1">
        <v>4979.2876028017736</v>
      </c>
      <c r="AH7469" s="1">
        <v>792.82705375164153</v>
      </c>
      <c r="AI7469" s="1">
        <v>1113.1875619974753</v>
      </c>
      <c r="AJ7469" s="1">
        <v>1643.6996802774286</v>
      </c>
      <c r="AK7469" s="1">
        <v>665.91479282002501</v>
      </c>
      <c r="AL7469" s="1">
        <v>46042.5078125</v>
      </c>
      <c r="AM7469" s="1">
        <v>33070.41015625</v>
      </c>
      <c r="AN7469" s="1">
        <v>12972.099609375</v>
      </c>
      <c r="AO7469" t="s">
        <v>20279</v>
      </c>
    </row>
    <row r="7470" spans="1:41" x14ac:dyDescent="0.25">
      <c r="A7470" s="1">
        <v>2025</v>
      </c>
      <c r="B7470" t="s">
        <v>5956</v>
      </c>
      <c r="C7470" t="s">
        <v>7152</v>
      </c>
      <c r="D7470" t="s">
        <v>7252</v>
      </c>
      <c r="E7470" t="s">
        <v>8107</v>
      </c>
      <c r="F7470" t="s">
        <v>10198</v>
      </c>
      <c r="G7470" t="s">
        <v>12329</v>
      </c>
      <c r="H7470" t="s">
        <v>12769</v>
      </c>
      <c r="I7470" s="1">
        <v>563.72443628284179</v>
      </c>
      <c r="J7470" s="1">
        <v>4619.624837211195</v>
      </c>
      <c r="K7470" s="1">
        <v>183.64720855719051</v>
      </c>
      <c r="L7470" s="1">
        <v>384.27913004452586</v>
      </c>
      <c r="M7470" s="1">
        <v>1167.6990139474542</v>
      </c>
      <c r="N7470" s="1">
        <v>293.40136196722801</v>
      </c>
      <c r="O7470" s="1">
        <v>1077.46772650606</v>
      </c>
      <c r="P7470" s="1">
        <v>1441.1295381425064</v>
      </c>
      <c r="Q7470" s="1">
        <v>1.7969523944627244</v>
      </c>
      <c r="R7470" s="1">
        <v>667.68542103177117</v>
      </c>
      <c r="S7470" s="1">
        <v>1137.9757663197008</v>
      </c>
      <c r="T7470" s="1">
        <v>1804.6257488278839</v>
      </c>
      <c r="U7470" s="1">
        <v>37.366368446318539</v>
      </c>
      <c r="V7470" s="1">
        <v>1133.7295880871645</v>
      </c>
      <c r="W7470" s="1">
        <v>605.08039813640812</v>
      </c>
      <c r="X7470" s="1">
        <v>2441.5524837083135</v>
      </c>
      <c r="Y7470" s="1">
        <v>3779.0986269572154</v>
      </c>
      <c r="Z7470" s="1">
        <v>1265.6527045289583</v>
      </c>
      <c r="AA7470" s="1">
        <v>7921.2454927962754</v>
      </c>
      <c r="AB7470" s="1">
        <v>320.58645655648286</v>
      </c>
      <c r="AC7470" s="1">
        <v>1044.6261917387878</v>
      </c>
      <c r="AD7470" s="1">
        <v>1576.723578608767</v>
      </c>
      <c r="AE7470" s="1">
        <v>1857.7029767345862</v>
      </c>
      <c r="AF7470" s="1">
        <v>1466.0461120110288</v>
      </c>
      <c r="AG7470" s="1">
        <v>5838.4950697372706</v>
      </c>
      <c r="AH7470" s="1">
        <v>773.89033068906861</v>
      </c>
      <c r="AI7470" s="1">
        <v>760.06590362397924</v>
      </c>
      <c r="AJ7470" s="1">
        <v>1753.6716100374495</v>
      </c>
      <c r="AK7470" s="1">
        <v>721.8502995311535</v>
      </c>
      <c r="AL7470" s="1">
        <v>46640.4453125</v>
      </c>
      <c r="AM7470" s="1">
        <v>34069.27734375</v>
      </c>
      <c r="AN7470" s="1">
        <v>12571.166015625</v>
      </c>
      <c r="AO7470" t="s">
        <v>20280</v>
      </c>
    </row>
    <row r="7471" spans="1:41" x14ac:dyDescent="0.25">
      <c r="A7471" s="1">
        <v>2025</v>
      </c>
      <c r="B7471" t="s">
        <v>5956</v>
      </c>
      <c r="C7471" t="s">
        <v>7152</v>
      </c>
      <c r="D7471" t="s">
        <v>7252</v>
      </c>
      <c r="E7471" t="s">
        <v>8107</v>
      </c>
      <c r="F7471" t="s">
        <v>10198</v>
      </c>
      <c r="G7471" t="s">
        <v>12330</v>
      </c>
      <c r="H7471" t="s">
        <v>12769</v>
      </c>
      <c r="I7471" s="1">
        <v>610</v>
      </c>
      <c r="J7471" s="1">
        <v>5212.9605127799641</v>
      </c>
      <c r="K7471" s="1">
        <v>192</v>
      </c>
      <c r="L7471" s="1">
        <v>416.51751582883992</v>
      </c>
      <c r="M7471" s="1">
        <v>1238.7786611904</v>
      </c>
      <c r="N7471" s="1">
        <v>313.70930925176913</v>
      </c>
      <c r="O7471" s="1">
        <v>1143.0548555529599</v>
      </c>
      <c r="P7471" s="1">
        <v>1537.868431134</v>
      </c>
      <c r="Q7471" s="1">
        <v>1.926986022710331</v>
      </c>
      <c r="R7471" s="1">
        <v>703.47419708811003</v>
      </c>
      <c r="S7471" s="1">
        <v>1188.4246041375391</v>
      </c>
      <c r="T7471" s="1">
        <v>1949.5623146364669</v>
      </c>
      <c r="U7471" s="1">
        <v>40.433735501254667</v>
      </c>
      <c r="V7471" s="1">
        <v>1235</v>
      </c>
      <c r="W7471" s="1">
        <v>641.91257898048002</v>
      </c>
      <c r="X7471" s="1">
        <v>2663.4</v>
      </c>
      <c r="Y7471" s="1">
        <v>4060.2315813878658</v>
      </c>
      <c r="Z7471" s="1">
        <v>1353.2555985025101</v>
      </c>
      <c r="AA7471" s="1">
        <v>8828</v>
      </c>
      <c r="AB7471" s="1">
        <v>361</v>
      </c>
      <c r="AC7471" s="1">
        <v>1114.5987901336621</v>
      </c>
      <c r="AD7471" s="1">
        <v>1690.8206956508409</v>
      </c>
      <c r="AE7471" s="1">
        <v>1970.7842337120001</v>
      </c>
      <c r="AF7471" s="1">
        <v>1589.0373349044739</v>
      </c>
      <c r="AG7471" s="1">
        <v>6807</v>
      </c>
      <c r="AH7471" s="1">
        <v>840.29592121017606</v>
      </c>
      <c r="AI7471" s="1">
        <v>806.33229219302416</v>
      </c>
      <c r="AJ7471" s="1">
        <v>1935.5812974157429</v>
      </c>
      <c r="AK7471" s="1">
        <v>766</v>
      </c>
      <c r="AL7471" s="1">
        <v>51211.96875</v>
      </c>
      <c r="AM7471" s="1">
        <v>37730.3828125</v>
      </c>
      <c r="AN7471" s="1">
        <v>13481.5810546875</v>
      </c>
      <c r="AO7471" t="s">
        <v>20281</v>
      </c>
    </row>
    <row r="7472" spans="1:41" x14ac:dyDescent="0.25">
      <c r="A7472" s="1">
        <v>2025</v>
      </c>
      <c r="B7472" t="s">
        <v>5957</v>
      </c>
      <c r="C7472" t="s">
        <v>7152</v>
      </c>
      <c r="D7472" t="s">
        <v>7252</v>
      </c>
      <c r="E7472" t="s">
        <v>8107</v>
      </c>
      <c r="F7472" t="s">
        <v>10198</v>
      </c>
      <c r="G7472" t="s">
        <v>12330</v>
      </c>
      <c r="H7472" t="s">
        <v>12769</v>
      </c>
      <c r="I7472" s="1">
        <v>900</v>
      </c>
      <c r="J7472" s="1">
        <v>4035.0509184867778</v>
      </c>
      <c r="K7472" s="1">
        <v>264.46561401150001</v>
      </c>
      <c r="L7472" s="1">
        <v>590.9033514086999</v>
      </c>
      <c r="M7472" s="1">
        <v>2262.0864956645528</v>
      </c>
      <c r="N7472" s="1">
        <v>760.92254812500005</v>
      </c>
      <c r="O7472" s="1">
        <v>1162.0227600000001</v>
      </c>
      <c r="P7472" s="1">
        <v>1720.140926874999</v>
      </c>
      <c r="Q7472" s="1">
        <v>2</v>
      </c>
      <c r="R7472" s="1">
        <v>866.48259149168598</v>
      </c>
      <c r="S7472" s="1">
        <v>1046.6883</v>
      </c>
      <c r="T7472" s="1">
        <v>2188.8702343484219</v>
      </c>
      <c r="U7472" s="1">
        <v>40.325903999999987</v>
      </c>
      <c r="V7472" s="1">
        <v>1342</v>
      </c>
      <c r="W7472" s="1">
        <v>630.41340587399986</v>
      </c>
      <c r="X7472" s="1">
        <v>3037.164691809151</v>
      </c>
      <c r="Y7472" s="1">
        <v>4777.7511281360839</v>
      </c>
      <c r="Z7472" s="1">
        <v>845.75373314054127</v>
      </c>
      <c r="AA7472" s="1">
        <v>10613</v>
      </c>
      <c r="AB7472" s="1">
        <v>639.95516549999979</v>
      </c>
      <c r="AC7472" s="1">
        <v>1490.0775000000001</v>
      </c>
      <c r="AD7472" s="1">
        <v>1269.3358637950851</v>
      </c>
      <c r="AE7472" s="1">
        <v>1963.2348</v>
      </c>
      <c r="AF7472" s="1">
        <v>2569.0328979790602</v>
      </c>
      <c r="AG7472" s="1">
        <v>5500</v>
      </c>
      <c r="AH7472" s="1">
        <v>1749.21037056</v>
      </c>
      <c r="AI7472" s="1">
        <v>1094.105448</v>
      </c>
      <c r="AJ7472" s="1">
        <v>1866.286688807088</v>
      </c>
      <c r="AK7472" s="1">
        <v>807</v>
      </c>
      <c r="AL7472" s="1">
        <v>56034.28125</v>
      </c>
      <c r="AM7472" s="1">
        <v>39882.96484375</v>
      </c>
      <c r="AN7472" s="1">
        <v>16151.318359375</v>
      </c>
      <c r="AO7472" t="s">
        <v>20282</v>
      </c>
    </row>
    <row r="7473" spans="1:41" x14ac:dyDescent="0.25">
      <c r="A7473" s="1">
        <v>2025</v>
      </c>
      <c r="B7473" t="s">
        <v>5958</v>
      </c>
      <c r="C7473" t="s">
        <v>7152</v>
      </c>
      <c r="D7473" t="s">
        <v>7252</v>
      </c>
      <c r="E7473" t="s">
        <v>8107</v>
      </c>
      <c r="F7473" t="s">
        <v>10198</v>
      </c>
      <c r="G7473" t="s">
        <v>12330</v>
      </c>
      <c r="H7473" t="s">
        <v>12769</v>
      </c>
      <c r="I7473" s="1">
        <v>918.59522826240004</v>
      </c>
      <c r="J7473" s="1">
        <v>4048.1359899092181</v>
      </c>
      <c r="K7473" s="1">
        <v>269.73343522095882</v>
      </c>
      <c r="L7473" s="1">
        <v>608.25690104810406</v>
      </c>
      <c r="M7473" s="1">
        <v>1754.78784</v>
      </c>
      <c r="N7473" s="1">
        <v>637.96699999999998</v>
      </c>
      <c r="O7473" s="1">
        <v>1152.7902504000001</v>
      </c>
      <c r="P7473" s="1">
        <v>1719.7125706413769</v>
      </c>
      <c r="Q7473" s="1">
        <v>1.700484283766466</v>
      </c>
      <c r="R7473" s="1">
        <v>887.44069745523609</v>
      </c>
      <c r="S7473" s="1">
        <v>1080.264400377715</v>
      </c>
      <c r="T7473" s="1">
        <v>1935.6870287863619</v>
      </c>
      <c r="U7473" s="1">
        <v>40.850989718400008</v>
      </c>
      <c r="V7473" s="1">
        <v>1378</v>
      </c>
      <c r="W7473" s="1">
        <v>629</v>
      </c>
      <c r="X7473" s="1">
        <v>3055.4512977600002</v>
      </c>
      <c r="Y7473" s="1">
        <v>4425.6901308043653</v>
      </c>
      <c r="Z7473" s="1">
        <v>1208.6565886106589</v>
      </c>
      <c r="AA7473" s="1">
        <v>8904</v>
      </c>
      <c r="AB7473" s="1">
        <v>649.45929600000011</v>
      </c>
      <c r="AC7473" s="1">
        <v>1323.03198</v>
      </c>
      <c r="AD7473" s="1">
        <v>1671.857332742245</v>
      </c>
      <c r="AE7473" s="1">
        <v>1963.3208639688</v>
      </c>
      <c r="AF7473" s="1">
        <v>2522.915202491065</v>
      </c>
      <c r="AG7473" s="1">
        <v>9683</v>
      </c>
      <c r="AH7473" s="1">
        <v>1461.497030196829</v>
      </c>
      <c r="AI7473" s="1">
        <v>1115.9875569599999</v>
      </c>
      <c r="AJ7473" s="1">
        <v>1988.8536422187869</v>
      </c>
      <c r="AK7473" s="1">
        <v>823</v>
      </c>
      <c r="AL7473" s="1">
        <v>57859.640625</v>
      </c>
      <c r="AM7473" s="1">
        <v>42260.12890625</v>
      </c>
      <c r="AN7473" s="1">
        <v>15599.5146484375</v>
      </c>
      <c r="AO7473" t="s">
        <v>20283</v>
      </c>
    </row>
    <row r="7474" spans="1:41" x14ac:dyDescent="0.25">
      <c r="A7474" s="1">
        <v>2025</v>
      </c>
      <c r="B7474" t="s">
        <v>5959</v>
      </c>
      <c r="C7474" t="s">
        <v>7152</v>
      </c>
      <c r="D7474" t="s">
        <v>7252</v>
      </c>
      <c r="E7474" t="s">
        <v>8107</v>
      </c>
      <c r="F7474" t="s">
        <v>10198</v>
      </c>
      <c r="G7474" t="s">
        <v>12330</v>
      </c>
      <c r="H7474" t="s">
        <v>12769</v>
      </c>
      <c r="I7474" s="1">
        <v>810.83694187008007</v>
      </c>
      <c r="J7474" s="1">
        <v>5045.1438139208321</v>
      </c>
      <c r="K7474" s="1">
        <v>211.90520000000001</v>
      </c>
      <c r="L7474" s="1">
        <v>620.42203906906605</v>
      </c>
      <c r="M7474" s="1">
        <v>1490.5090843200001</v>
      </c>
      <c r="N7474" s="1">
        <v>367.35535072500011</v>
      </c>
      <c r="O7474" s="1">
        <v>1120.642015248</v>
      </c>
      <c r="P7474" s="1">
        <v>1689.305034755728</v>
      </c>
      <c r="Q7474" s="1">
        <v>1.9146510736569839</v>
      </c>
      <c r="R7474" s="1">
        <v>784.19051890636069</v>
      </c>
      <c r="S7474" s="1">
        <v>1104.0808032</v>
      </c>
      <c r="T7474" s="1">
        <v>1909.1346721231539</v>
      </c>
      <c r="U7474" s="1">
        <v>37.235434230544897</v>
      </c>
      <c r="V7474" s="1">
        <v>1334</v>
      </c>
      <c r="W7474" s="1">
        <v>661.34440111679999</v>
      </c>
      <c r="X7474" s="1">
        <v>2616</v>
      </c>
      <c r="Y7474" s="1">
        <v>4435.4372141816439</v>
      </c>
      <c r="Z7474" s="1">
        <v>1348.9675480211361</v>
      </c>
      <c r="AA7474" s="1">
        <v>9044</v>
      </c>
      <c r="AB7474" s="1">
        <v>361</v>
      </c>
      <c r="AC7474" s="1">
        <v>1033.6992746599201</v>
      </c>
      <c r="AD7474" s="1">
        <v>1810.7919270526629</v>
      </c>
      <c r="AE7474" s="1">
        <v>2126.4596269632002</v>
      </c>
      <c r="AF7474" s="1">
        <v>1719.0418865097249</v>
      </c>
      <c r="AG7474" s="1">
        <v>9854</v>
      </c>
      <c r="AH7474" s="1">
        <v>1210.8301080801371</v>
      </c>
      <c r="AI7474" s="1">
        <v>1107.3930456096</v>
      </c>
      <c r="AJ7474" s="1">
        <v>2043.9847909641601</v>
      </c>
      <c r="AK7474" s="1">
        <v>751</v>
      </c>
      <c r="AL7474" s="1">
        <v>56650.62890625</v>
      </c>
      <c r="AM7474" s="1">
        <v>42295.9921875</v>
      </c>
      <c r="AN7474" s="1">
        <v>14354.630859375</v>
      </c>
      <c r="AO7474" t="s">
        <v>20284</v>
      </c>
    </row>
    <row r="7475" spans="1:41" x14ac:dyDescent="0.25">
      <c r="A7475" s="1">
        <v>2025</v>
      </c>
      <c r="B7475" t="s">
        <v>5960</v>
      </c>
      <c r="C7475" t="s">
        <v>7152</v>
      </c>
      <c r="D7475" t="s">
        <v>7252</v>
      </c>
      <c r="E7475" t="s">
        <v>8107</v>
      </c>
      <c r="F7475" t="s">
        <v>10198</v>
      </c>
      <c r="G7475" t="s">
        <v>12330</v>
      </c>
      <c r="H7475" t="s">
        <v>12769</v>
      </c>
      <c r="I7475" s="1">
        <v>520.19999999999993</v>
      </c>
      <c r="J7475" s="1">
        <v>4089.6016986113468</v>
      </c>
      <c r="K7475" s="1">
        <v>101.4466951802366</v>
      </c>
      <c r="L7475" s="1">
        <v>662.49006168608651</v>
      </c>
      <c r="M7475" s="1">
        <v>1348.9776151549679</v>
      </c>
      <c r="N7475" s="1">
        <v>535.6990487923822</v>
      </c>
      <c r="O7475" s="1">
        <v>1194.534349387284</v>
      </c>
      <c r="P7475" s="1">
        <v>1331.0169599999999</v>
      </c>
      <c r="Q7475" s="1">
        <v>1.6865716714356369</v>
      </c>
      <c r="R7475" s="1">
        <v>752.85926725162915</v>
      </c>
      <c r="S7475" s="1">
        <v>1133.4105689932389</v>
      </c>
      <c r="T7475" s="1">
        <v>2808.50879656086</v>
      </c>
      <c r="U7475" s="1">
        <v>60.949720999737863</v>
      </c>
      <c r="V7475" s="1">
        <v>1122</v>
      </c>
      <c r="W7475" s="1">
        <v>353.77525372789648</v>
      </c>
      <c r="X7475" s="1">
        <v>2092.6070876576659</v>
      </c>
      <c r="Y7475" s="1">
        <v>3955.0287000000012</v>
      </c>
      <c r="Z7475" s="1">
        <v>1169.5884745772751</v>
      </c>
      <c r="AA7475" s="1">
        <v>11170.555196694369</v>
      </c>
      <c r="AB7475" s="1"/>
      <c r="AC7475" s="1">
        <v>1022.75898</v>
      </c>
      <c r="AD7475" s="1">
        <v>1575.3090216696839</v>
      </c>
      <c r="AE7475" s="1">
        <v>2008.2494472677979</v>
      </c>
      <c r="AF7475" s="1">
        <v>983.99190771324606</v>
      </c>
      <c r="AG7475" s="1">
        <v>4494.8283733902445</v>
      </c>
      <c r="AH7475" s="1">
        <v>857.48815687568481</v>
      </c>
      <c r="AI7475" s="1">
        <v>598.7413768797777</v>
      </c>
      <c r="AJ7475" s="1">
        <v>2666.5005462249369</v>
      </c>
      <c r="AK7475" s="1">
        <v>699.03139594789832</v>
      </c>
      <c r="AL7475" s="1">
        <v>49311.8359375</v>
      </c>
      <c r="AM7475" s="1">
        <v>36548.0078125</v>
      </c>
      <c r="AN7475" s="1">
        <v>12763.830078125</v>
      </c>
      <c r="AO7475" t="s">
        <v>20285</v>
      </c>
    </row>
    <row r="7476" spans="1:41" x14ac:dyDescent="0.25">
      <c r="A7476" s="1">
        <v>2025</v>
      </c>
      <c r="B7476" t="s">
        <v>5961</v>
      </c>
      <c r="C7476" t="s">
        <v>7152</v>
      </c>
      <c r="D7476" t="s">
        <v>7252</v>
      </c>
      <c r="E7476" t="s">
        <v>8107</v>
      </c>
      <c r="F7476" t="s">
        <v>10198</v>
      </c>
      <c r="G7476" t="s">
        <v>12330</v>
      </c>
      <c r="H7476" t="s">
        <v>12769</v>
      </c>
      <c r="I7476" s="1">
        <v>648.15207042277348</v>
      </c>
      <c r="J7476" s="1">
        <v>4917.5358317770842</v>
      </c>
      <c r="K7476" s="1">
        <v>136.6445611028397</v>
      </c>
      <c r="L7476" s="1">
        <v>423.21420000000012</v>
      </c>
      <c r="M7476" s="1">
        <v>1148.68566764928</v>
      </c>
      <c r="N7476" s="1">
        <v>718.43338192485942</v>
      </c>
      <c r="O7476" s="1">
        <v>1163.630963594929</v>
      </c>
      <c r="P7476" s="1">
        <v>1790.35467083823</v>
      </c>
      <c r="Q7476" s="1">
        <v>1.6609568924159679</v>
      </c>
      <c r="R7476" s="1">
        <v>696.64861296567653</v>
      </c>
      <c r="S7476" s="1">
        <v>1232</v>
      </c>
      <c r="T7476" s="1">
        <v>1757.489071503398</v>
      </c>
      <c r="U7476" s="1">
        <v>40.433735501254667</v>
      </c>
      <c r="V7476" s="1">
        <v>1258</v>
      </c>
      <c r="W7476" s="1">
        <v>485.76865184537928</v>
      </c>
      <c r="X7476" s="1">
        <v>2469.6741854459519</v>
      </c>
      <c r="Y7476" s="1">
        <v>4026.5522327331241</v>
      </c>
      <c r="Z7476" s="1">
        <v>1274</v>
      </c>
      <c r="AA7476" s="1">
        <v>8828</v>
      </c>
      <c r="AB7476" s="1">
        <v>144.30000000000001</v>
      </c>
      <c r="AC7476" s="1">
        <v>1280.3024399999999</v>
      </c>
      <c r="AD7476" s="1">
        <v>1543.642845294064</v>
      </c>
      <c r="AE7476" s="1">
        <v>2003.3078043803439</v>
      </c>
      <c r="AF7476" s="1">
        <v>1300.3668296576079</v>
      </c>
      <c r="AG7476" s="1">
        <v>5992</v>
      </c>
      <c r="AH7476" s="1">
        <v>733</v>
      </c>
      <c r="AI7476" s="1">
        <v>822.45893803688466</v>
      </c>
      <c r="AJ7476" s="1">
        <v>1702</v>
      </c>
      <c r="AK7476" s="1">
        <v>689.21140058956803</v>
      </c>
      <c r="AL7476" s="1">
        <v>49227.46875</v>
      </c>
      <c r="AM7476" s="1">
        <v>36900.9609375</v>
      </c>
      <c r="AN7476" s="1">
        <v>12326.5048828125</v>
      </c>
      <c r="AO7476" t="s">
        <v>20286</v>
      </c>
    </row>
    <row r="7477" spans="1:41" x14ac:dyDescent="0.25">
      <c r="A7477" s="1">
        <v>2025</v>
      </c>
      <c r="B7477" t="s">
        <v>5962</v>
      </c>
      <c r="C7477" t="s">
        <v>7152</v>
      </c>
      <c r="D7477" t="s">
        <v>7252</v>
      </c>
      <c r="E7477" t="s">
        <v>8107</v>
      </c>
      <c r="F7477" t="s">
        <v>10198</v>
      </c>
      <c r="G7477" t="s">
        <v>12330</v>
      </c>
      <c r="H7477" t="s">
        <v>12769</v>
      </c>
      <c r="I7477" s="1">
        <v>544.86414954756867</v>
      </c>
      <c r="J7477" s="1">
        <v>4996.2989196488888</v>
      </c>
      <c r="K7477" s="1">
        <v>133.85106815305659</v>
      </c>
      <c r="L7477" s="1">
        <v>430.50280636166258</v>
      </c>
      <c r="M7477" s="1">
        <v>1288.8253191024919</v>
      </c>
      <c r="N7477" s="1">
        <v>295.33906400000001</v>
      </c>
      <c r="O7477" s="1">
        <v>1264.601285715142</v>
      </c>
      <c r="P7477" s="1">
        <v>1536</v>
      </c>
      <c r="Q7477" s="1">
        <v>1.653558981829472</v>
      </c>
      <c r="R7477" s="1">
        <v>701.72233776764904</v>
      </c>
      <c r="S7477" s="1">
        <v>1415.1640196094691</v>
      </c>
      <c r="T7477" s="1">
        <v>2417.0444526324368</v>
      </c>
      <c r="U7477" s="1">
        <v>33.903170335103177</v>
      </c>
      <c r="V7477" s="1">
        <v>26</v>
      </c>
      <c r="W7477" s="1">
        <v>354.26413823866591</v>
      </c>
      <c r="X7477" s="1">
        <v>2226.152823904305</v>
      </c>
      <c r="Y7477" s="1">
        <v>3980.2667999999999</v>
      </c>
      <c r="Z7477" s="1">
        <v>1269.115085721483</v>
      </c>
      <c r="AA7477" s="1">
        <v>8874.2981616981888</v>
      </c>
      <c r="AB7477" s="1">
        <v>144</v>
      </c>
      <c r="AC7477" s="1">
        <v>1256.0463400000001</v>
      </c>
      <c r="AD7477" s="1">
        <v>1552.764244049856</v>
      </c>
      <c r="AE7477" s="1">
        <v>2147.6516453771528</v>
      </c>
      <c r="AF7477" s="1">
        <v>1088.962583349735</v>
      </c>
      <c r="AG7477" s="1">
        <v>5435.706465727807</v>
      </c>
      <c r="AH7477" s="1">
        <v>857.48815687568492</v>
      </c>
      <c r="AI7477" s="1">
        <v>1175.174359145273</v>
      </c>
      <c r="AJ7477" s="1">
        <v>1769.9320941296421</v>
      </c>
      <c r="AK7477" s="1">
        <v>702.99562860135939</v>
      </c>
      <c r="AL7477" s="1">
        <v>47920.59375</v>
      </c>
      <c r="AM7477" s="1">
        <v>34388.265625</v>
      </c>
      <c r="AN7477" s="1">
        <v>13532.326171875</v>
      </c>
      <c r="AO7477" t="s">
        <v>20287</v>
      </c>
    </row>
    <row r="7478" spans="1:41" x14ac:dyDescent="0.25">
      <c r="A7478" s="1">
        <v>2025</v>
      </c>
      <c r="B7478" t="s">
        <v>5963</v>
      </c>
      <c r="C7478" t="s">
        <v>7153</v>
      </c>
      <c r="D7478" t="s">
        <v>7253</v>
      </c>
      <c r="E7478" t="s">
        <v>8108</v>
      </c>
      <c r="F7478" t="s">
        <v>10199</v>
      </c>
      <c r="G7478" t="s">
        <v>12331</v>
      </c>
      <c r="H7478" t="s">
        <v>12770</v>
      </c>
      <c r="I7478" s="1">
        <v>54.99</v>
      </c>
      <c r="J7478" s="1">
        <v>195.96</v>
      </c>
      <c r="K7478" s="1">
        <v>180</v>
      </c>
      <c r="L7478" s="1">
        <v>71</v>
      </c>
      <c r="M7478" s="1">
        <v>90</v>
      </c>
      <c r="N7478" s="1">
        <v>85</v>
      </c>
      <c r="O7478" s="1">
        <v>258.14</v>
      </c>
      <c r="P7478" s="1">
        <v>15</v>
      </c>
      <c r="Q7478" s="1">
        <v>11.5</v>
      </c>
      <c r="R7478" s="1">
        <v>57.2</v>
      </c>
      <c r="S7478" s="1">
        <v>196.12</v>
      </c>
      <c r="T7478" s="1">
        <v>65</v>
      </c>
      <c r="U7478" s="1">
        <v>15</v>
      </c>
      <c r="V7478" s="1">
        <v>100</v>
      </c>
      <c r="W7478" s="1">
        <v>105</v>
      </c>
      <c r="X7478" s="1">
        <v>100</v>
      </c>
      <c r="Y7478" s="1">
        <v>10.85</v>
      </c>
      <c r="Z7478" s="1">
        <v>104.7</v>
      </c>
      <c r="AA7478" s="1">
        <v>90.245537692489251</v>
      </c>
      <c r="AB7478" s="1">
        <v>69</v>
      </c>
      <c r="AC7478" s="1">
        <v>88</v>
      </c>
      <c r="AD7478" s="1">
        <v>52.516121284613632</v>
      </c>
      <c r="AE7478" s="1">
        <v>125</v>
      </c>
      <c r="AF7478" s="1">
        <v>41.7</v>
      </c>
      <c r="AG7478" s="1">
        <v>585</v>
      </c>
      <c r="AH7478" s="1">
        <v>68</v>
      </c>
      <c r="AI7478" s="1">
        <v>80</v>
      </c>
      <c r="AJ7478" s="1">
        <v>8.5</v>
      </c>
      <c r="AK7478" s="1">
        <v>49</v>
      </c>
      <c r="AL7478" s="1">
        <v>102.49729919433594</v>
      </c>
      <c r="AM7478" s="1">
        <v>97.626205444335938</v>
      </c>
      <c r="AN7478" s="1">
        <v>109.39801025390625</v>
      </c>
      <c r="AO7478" t="s">
        <v>20288</v>
      </c>
    </row>
    <row r="7479" spans="1:41" x14ac:dyDescent="0.25">
      <c r="A7479" s="1">
        <v>2025</v>
      </c>
      <c r="B7479" t="s">
        <v>5964</v>
      </c>
      <c r="C7479" t="s">
        <v>7153</v>
      </c>
      <c r="D7479" t="s">
        <v>7253</v>
      </c>
      <c r="E7479" t="s">
        <v>8108</v>
      </c>
      <c r="F7479" t="s">
        <v>10199</v>
      </c>
      <c r="G7479" t="s">
        <v>12331</v>
      </c>
      <c r="H7479" t="s">
        <v>12770</v>
      </c>
      <c r="I7479" s="1">
        <v>52.24</v>
      </c>
      <c r="J7479" s="1">
        <v>195.96</v>
      </c>
      <c r="K7479" s="1">
        <v>190</v>
      </c>
      <c r="L7479" s="1">
        <v>70.959999999999994</v>
      </c>
      <c r="M7479" s="1">
        <v>180</v>
      </c>
      <c r="N7479" s="1">
        <v>120</v>
      </c>
      <c r="O7479" s="1">
        <v>258.14</v>
      </c>
      <c r="P7479" s="1">
        <v>15</v>
      </c>
      <c r="Q7479" s="1">
        <v>22.9</v>
      </c>
      <c r="R7479" s="1">
        <v>57.2</v>
      </c>
      <c r="S7479" s="1">
        <v>172.90728179999999</v>
      </c>
      <c r="T7479" s="1">
        <v>65</v>
      </c>
      <c r="U7479" s="1">
        <v>15</v>
      </c>
      <c r="V7479" s="1">
        <v>100</v>
      </c>
      <c r="W7479" s="1">
        <v>105</v>
      </c>
      <c r="X7479" s="1">
        <v>120</v>
      </c>
      <c r="Y7479" s="1">
        <v>10.9</v>
      </c>
      <c r="Z7479" s="1">
        <v>162</v>
      </c>
      <c r="AA7479" s="1">
        <v>90.245537692489251</v>
      </c>
      <c r="AB7479" s="1">
        <v>58.8</v>
      </c>
      <c r="AC7479" s="1">
        <v>88</v>
      </c>
      <c r="AD7479" s="1">
        <v>131.53630534431139</v>
      </c>
      <c r="AE7479" s="1">
        <v>125</v>
      </c>
      <c r="AF7479" s="1">
        <v>41.72</v>
      </c>
      <c r="AG7479" s="1">
        <v>117.08</v>
      </c>
      <c r="AH7479" s="1">
        <v>68</v>
      </c>
      <c r="AI7479" s="1">
        <v>80</v>
      </c>
      <c r="AJ7479" s="1">
        <v>8.48</v>
      </c>
      <c r="AK7479" s="1">
        <v>49</v>
      </c>
      <c r="AL7479" s="1">
        <v>95.554107666015625</v>
      </c>
      <c r="AM7479" s="1">
        <v>76.040321350097656</v>
      </c>
      <c r="AN7479" s="1">
        <v>123.19863891601563</v>
      </c>
      <c r="AO7479" t="s">
        <v>20289</v>
      </c>
    </row>
    <row r="7480" spans="1:41" x14ac:dyDescent="0.25">
      <c r="A7480" s="1">
        <v>2025</v>
      </c>
      <c r="B7480" t="s">
        <v>5964</v>
      </c>
      <c r="C7480" t="s">
        <v>7153</v>
      </c>
      <c r="D7480" t="s">
        <v>7253</v>
      </c>
      <c r="E7480" t="s">
        <v>8108</v>
      </c>
      <c r="F7480" t="s">
        <v>10200</v>
      </c>
      <c r="G7480" t="s">
        <v>12331</v>
      </c>
      <c r="H7480" t="s">
        <v>12770</v>
      </c>
      <c r="I7480" s="1">
        <v>91.88</v>
      </c>
      <c r="J7480" s="1">
        <v>142.01</v>
      </c>
      <c r="K7480" s="1">
        <v>160</v>
      </c>
      <c r="L7480" s="1">
        <v>62.83</v>
      </c>
      <c r="M7480" s="1">
        <v>120</v>
      </c>
      <c r="N7480" s="1">
        <v>110</v>
      </c>
      <c r="O7480" s="1">
        <v>219.49</v>
      </c>
      <c r="P7480" s="1">
        <v>68</v>
      </c>
      <c r="Q7480" s="1">
        <v>20.307904386227548</v>
      </c>
      <c r="R7480" s="1">
        <v>144.30000000000001</v>
      </c>
      <c r="S7480" s="1">
        <v>122.83191459</v>
      </c>
      <c r="T7480" s="1">
        <v>80</v>
      </c>
      <c r="U7480" s="1">
        <v>30</v>
      </c>
      <c r="V7480" s="1">
        <v>75</v>
      </c>
      <c r="W7480" s="1">
        <v>45</v>
      </c>
      <c r="X7480" s="1">
        <v>100</v>
      </c>
      <c r="Y7480" s="1">
        <v>69</v>
      </c>
      <c r="Z7480" s="1">
        <v>131.59984195627251</v>
      </c>
      <c r="AA7480" s="1">
        <v>195.40511068264729</v>
      </c>
      <c r="AB7480" s="1">
        <v>88.2</v>
      </c>
      <c r="AC7480" s="1">
        <v>128.36745744999999</v>
      </c>
      <c r="AD7480" s="1">
        <v>148.70349999999999</v>
      </c>
      <c r="AE7480" s="1">
        <v>249</v>
      </c>
      <c r="AF7480" s="1">
        <v>67.81</v>
      </c>
      <c r="AG7480" s="1">
        <v>104.83</v>
      </c>
      <c r="AH7480" s="1">
        <v>56.599999999999987</v>
      </c>
      <c r="AI7480" s="1">
        <v>159</v>
      </c>
      <c r="AJ7480" s="1">
        <v>31.2</v>
      </c>
      <c r="AK7480" s="1">
        <v>128</v>
      </c>
      <c r="AL7480" s="1">
        <v>108.59882354736328</v>
      </c>
      <c r="AM7480" s="1">
        <v>101.26707458496094</v>
      </c>
      <c r="AN7480" s="1">
        <v>118.98545074462891</v>
      </c>
      <c r="AO7480" t="s">
        <v>20290</v>
      </c>
    </row>
    <row r="7481" spans="1:41" x14ac:dyDescent="0.25">
      <c r="A7481" s="1">
        <v>2025</v>
      </c>
      <c r="B7481" t="s">
        <v>5965</v>
      </c>
      <c r="C7481" t="s">
        <v>7153</v>
      </c>
      <c r="D7481" t="s">
        <v>7253</v>
      </c>
      <c r="E7481" t="s">
        <v>8108</v>
      </c>
      <c r="F7481" t="s">
        <v>10200</v>
      </c>
      <c r="G7481" t="s">
        <v>12331</v>
      </c>
      <c r="H7481" t="s">
        <v>12770</v>
      </c>
      <c r="I7481" s="1">
        <v>91.88</v>
      </c>
      <c r="J7481" s="1">
        <v>146.29351167101439</v>
      </c>
      <c r="K7481" s="1">
        <v>160</v>
      </c>
      <c r="L7481" s="1">
        <v>62.8</v>
      </c>
      <c r="M7481" s="1">
        <v>125</v>
      </c>
      <c r="N7481" s="1">
        <v>88</v>
      </c>
      <c r="O7481" s="1">
        <v>219.49</v>
      </c>
      <c r="P7481" s="1">
        <v>68</v>
      </c>
      <c r="Q7481" s="1">
        <v>23.5</v>
      </c>
      <c r="R7481" s="1">
        <v>144.30000000000001</v>
      </c>
      <c r="S7481" s="1">
        <v>86.75</v>
      </c>
      <c r="T7481" s="1">
        <v>80</v>
      </c>
      <c r="U7481" s="1">
        <v>30</v>
      </c>
      <c r="V7481" s="1">
        <v>75</v>
      </c>
      <c r="W7481" s="1">
        <v>45</v>
      </c>
      <c r="X7481" s="1">
        <v>100</v>
      </c>
      <c r="Y7481" s="1">
        <v>65.597951257365722</v>
      </c>
      <c r="Z7481" s="1">
        <v>121.9</v>
      </c>
      <c r="AA7481" s="1">
        <v>195.40511068264729</v>
      </c>
      <c r="AB7481" s="1">
        <v>103</v>
      </c>
      <c r="AC7481" s="1">
        <v>143</v>
      </c>
      <c r="AD7481" s="1">
        <v>141.97817294281879</v>
      </c>
      <c r="AE7481" s="1">
        <v>241</v>
      </c>
      <c r="AF7481" s="1">
        <v>67.8</v>
      </c>
      <c r="AG7481" s="1">
        <v>104.83</v>
      </c>
      <c r="AH7481" s="1">
        <v>56.343719177032902</v>
      </c>
      <c r="AI7481" s="1">
        <v>159</v>
      </c>
      <c r="AJ7481" s="1">
        <v>31.2</v>
      </c>
      <c r="AK7481" s="1">
        <v>128</v>
      </c>
      <c r="AL7481" s="1">
        <v>107.07133483886719</v>
      </c>
      <c r="AM7481" s="1">
        <v>100.02980041503906</v>
      </c>
      <c r="AN7481" s="1">
        <v>117.04682159423828</v>
      </c>
      <c r="AO7481" t="s">
        <v>20291</v>
      </c>
    </row>
    <row r="7482" spans="1:41" x14ac:dyDescent="0.25">
      <c r="A7482" s="1">
        <v>2025</v>
      </c>
      <c r="B7482" t="s">
        <v>5966</v>
      </c>
      <c r="C7482" t="s">
        <v>7153</v>
      </c>
      <c r="D7482" t="s">
        <v>7253</v>
      </c>
      <c r="E7482" t="s">
        <v>8109</v>
      </c>
      <c r="F7482" t="s">
        <v>10201</v>
      </c>
      <c r="G7482" t="s">
        <v>12331</v>
      </c>
      <c r="H7482" t="s">
        <v>12770</v>
      </c>
      <c r="I7482" s="1">
        <v>0.69899999999999995</v>
      </c>
      <c r="J7482" s="1">
        <v>1.1080000000000001</v>
      </c>
      <c r="K7482" s="1">
        <v>0.7</v>
      </c>
      <c r="L7482" s="1">
        <v>1.1714599999999999</v>
      </c>
      <c r="M7482" s="1">
        <v>0.54</v>
      </c>
      <c r="N7482" s="1">
        <v>0.4</v>
      </c>
      <c r="O7482" s="1">
        <v>1.5</v>
      </c>
      <c r="P7482" s="1">
        <v>0.06</v>
      </c>
      <c r="Q7482" s="1">
        <v>0.10366</v>
      </c>
      <c r="R7482" s="1">
        <v>0.36</v>
      </c>
      <c r="S7482" s="1">
        <v>0.65</v>
      </c>
      <c r="T7482" s="1">
        <v>0.5</v>
      </c>
      <c r="U7482" s="1">
        <v>0.3</v>
      </c>
      <c r="V7482" s="1">
        <v>0.7</v>
      </c>
      <c r="W7482" s="1">
        <v>0.4</v>
      </c>
      <c r="X7482" s="1">
        <v>0.5</v>
      </c>
      <c r="Y7482" s="1">
        <v>3.6999999999999998E-2</v>
      </c>
      <c r="Z7482" s="1">
        <v>0.79840584144522719</v>
      </c>
      <c r="AA7482" s="1">
        <v>0.4053201149733659</v>
      </c>
      <c r="AB7482" s="1">
        <v>0.39</v>
      </c>
      <c r="AC7482" s="1">
        <v>1.75</v>
      </c>
      <c r="AD7482" s="1">
        <v>0.60734936040905174</v>
      </c>
      <c r="AE7482" s="1">
        <v>0.5</v>
      </c>
      <c r="AF7482" s="1">
        <v>0.89298</v>
      </c>
      <c r="AG7482" s="1">
        <v>2.8782999999999999</v>
      </c>
      <c r="AH7482" s="1">
        <v>0.43462066802387012</v>
      </c>
      <c r="AI7482" s="1">
        <v>0.32</v>
      </c>
      <c r="AJ7482" s="1">
        <v>6.7000000000000004E-2</v>
      </c>
      <c r="AK7482" s="1">
        <v>0.22</v>
      </c>
      <c r="AL7482" s="1">
        <v>0.65493428707122803</v>
      </c>
      <c r="AM7482" s="1">
        <v>0.71947801113128662</v>
      </c>
      <c r="AN7482" s="1">
        <v>0.56349748373031616</v>
      </c>
      <c r="AO7482" t="s">
        <v>20292</v>
      </c>
    </row>
    <row r="7483" spans="1:41" x14ac:dyDescent="0.25">
      <c r="A7483" s="1">
        <v>2025</v>
      </c>
      <c r="B7483" t="s">
        <v>5967</v>
      </c>
      <c r="C7483" t="s">
        <v>7153</v>
      </c>
      <c r="D7483" t="s">
        <v>7253</v>
      </c>
      <c r="E7483" t="s">
        <v>8109</v>
      </c>
      <c r="F7483" t="s">
        <v>10201</v>
      </c>
      <c r="G7483" t="s">
        <v>12331</v>
      </c>
      <c r="H7483" t="s">
        <v>12770</v>
      </c>
      <c r="I7483" s="1">
        <v>0.6986</v>
      </c>
      <c r="J7483" s="1">
        <v>1.1076999999999999</v>
      </c>
      <c r="K7483" s="1">
        <v>0.7</v>
      </c>
      <c r="L7483" s="1">
        <v>1.17</v>
      </c>
      <c r="M7483" s="1">
        <v>0.28999999999999998</v>
      </c>
      <c r="N7483" s="1">
        <v>0.3</v>
      </c>
      <c r="O7483" s="1">
        <v>1.5</v>
      </c>
      <c r="P7483" s="1">
        <v>0.06</v>
      </c>
      <c r="Q7483" s="1">
        <v>0.1</v>
      </c>
      <c r="R7483" s="1">
        <v>0.36</v>
      </c>
      <c r="S7483" s="1">
        <v>0.71</v>
      </c>
      <c r="T7483" s="1">
        <v>0.35</v>
      </c>
      <c r="U7483" s="1">
        <v>0.3</v>
      </c>
      <c r="V7483" s="1">
        <v>0.7</v>
      </c>
      <c r="W7483" s="1">
        <v>0.4</v>
      </c>
      <c r="X7483" s="1">
        <v>0.5</v>
      </c>
      <c r="Y7483" s="1">
        <v>3.6727004938535097E-2</v>
      </c>
      <c r="Z7483" s="1">
        <v>0.65</v>
      </c>
      <c r="AA7483" s="1">
        <v>0.4053201149733659</v>
      </c>
      <c r="AB7483" s="1">
        <v>0.46</v>
      </c>
      <c r="AC7483" s="1">
        <v>1.75</v>
      </c>
      <c r="AD7483" s="1">
        <v>0.22731814268917391</v>
      </c>
      <c r="AE7483" s="1">
        <v>0.5</v>
      </c>
      <c r="AF7483" s="1">
        <v>0.89298</v>
      </c>
      <c r="AG7483" s="1">
        <v>3</v>
      </c>
      <c r="AH7483" s="1">
        <v>0.33838591981448968</v>
      </c>
      <c r="AI7483" s="1">
        <v>0.28000000000000003</v>
      </c>
      <c r="AJ7483" s="1">
        <v>7.0000000000000007E-2</v>
      </c>
      <c r="AK7483" s="1">
        <v>0.22</v>
      </c>
      <c r="AL7483" s="1">
        <v>0.62334585189819336</v>
      </c>
      <c r="AM7483" s="1">
        <v>0.71184271574020386</v>
      </c>
      <c r="AN7483" s="1">
        <v>0.49797534942626953</v>
      </c>
      <c r="AO7483" t="s">
        <v>20293</v>
      </c>
    </row>
    <row r="7484" spans="1:41" x14ac:dyDescent="0.25">
      <c r="A7484" s="1">
        <v>2025</v>
      </c>
      <c r="B7484" t="s">
        <v>5967</v>
      </c>
      <c r="C7484" t="s">
        <v>7153</v>
      </c>
      <c r="D7484" t="s">
        <v>7253</v>
      </c>
      <c r="E7484" t="s">
        <v>8109</v>
      </c>
      <c r="F7484" t="s">
        <v>10202</v>
      </c>
      <c r="G7484" t="s">
        <v>12331</v>
      </c>
      <c r="H7484" t="s">
        <v>12770</v>
      </c>
      <c r="I7484" s="1">
        <v>1.1970000000000001</v>
      </c>
      <c r="J7484" s="1">
        <v>2.50671492006063</v>
      </c>
      <c r="K7484" s="1">
        <v>1.5</v>
      </c>
      <c r="L7484" s="1">
        <v>3.16</v>
      </c>
      <c r="M7484" s="1">
        <v>2.5099999999999998</v>
      </c>
      <c r="N7484" s="1">
        <v>1.25</v>
      </c>
      <c r="O7484" s="1">
        <v>3.15</v>
      </c>
      <c r="P7484" s="1">
        <v>1.6</v>
      </c>
      <c r="Q7484" s="1">
        <v>0.62</v>
      </c>
      <c r="R7484" s="1">
        <v>1.77</v>
      </c>
      <c r="S7484" s="1">
        <v>1.07</v>
      </c>
      <c r="T7484" s="1">
        <v>0.67</v>
      </c>
      <c r="U7484" s="1">
        <v>0.6</v>
      </c>
      <c r="V7484" s="1">
        <v>1.07</v>
      </c>
      <c r="W7484" s="1">
        <v>0.8</v>
      </c>
      <c r="X7484" s="1">
        <v>2.75</v>
      </c>
      <c r="Y7484" s="1">
        <v>0.8215927086037943</v>
      </c>
      <c r="Z7484" s="1">
        <v>1.65</v>
      </c>
      <c r="AA7484" s="1">
        <v>2.2599137661870818</v>
      </c>
      <c r="AB7484" s="1">
        <v>1.07</v>
      </c>
      <c r="AC7484" s="1">
        <v>2.6</v>
      </c>
      <c r="AD7484" s="1">
        <v>2.6478287291894298</v>
      </c>
      <c r="AE7484" s="1">
        <v>2.81</v>
      </c>
      <c r="AF7484" s="1">
        <v>1.8151999999999999</v>
      </c>
      <c r="AG7484" s="1">
        <v>1.33</v>
      </c>
      <c r="AH7484" s="1">
        <v>0.93806198553729725</v>
      </c>
      <c r="AI7484" s="1">
        <v>2.2999999999999998</v>
      </c>
      <c r="AJ7484" s="1">
        <v>0.48</v>
      </c>
      <c r="AK7484" s="1">
        <v>1.88</v>
      </c>
      <c r="AL7484" s="1">
        <v>1.6836659908294678</v>
      </c>
      <c r="AM7484" s="1">
        <v>1.6200248003005981</v>
      </c>
      <c r="AN7484" s="1">
        <v>1.7738242149353027</v>
      </c>
      <c r="AO7484" t="s">
        <v>20294</v>
      </c>
    </row>
    <row r="7485" spans="1:41" x14ac:dyDescent="0.25">
      <c r="A7485" s="1">
        <v>2025</v>
      </c>
      <c r="B7485" t="s">
        <v>5968</v>
      </c>
      <c r="C7485" t="s">
        <v>7153</v>
      </c>
      <c r="D7485" t="s">
        <v>7253</v>
      </c>
      <c r="E7485" t="s">
        <v>8109</v>
      </c>
      <c r="F7485" t="s">
        <v>10202</v>
      </c>
      <c r="G7485" t="s">
        <v>12331</v>
      </c>
      <c r="H7485" t="s">
        <v>12770</v>
      </c>
      <c r="I7485" s="1">
        <v>1.1970000000000001</v>
      </c>
      <c r="J7485" s="1">
        <v>2.2599999999999998</v>
      </c>
      <c r="K7485" s="1">
        <v>1.5</v>
      </c>
      <c r="L7485" s="1">
        <v>3.1616</v>
      </c>
      <c r="M7485" s="1">
        <v>2.4300000000000002</v>
      </c>
      <c r="N7485" s="1">
        <v>1.25</v>
      </c>
      <c r="O7485" s="1">
        <v>3.15</v>
      </c>
      <c r="P7485" s="1">
        <v>1.6</v>
      </c>
      <c r="Q7485" s="1">
        <v>0.59537443629487397</v>
      </c>
      <c r="R7485" s="1">
        <v>1.77</v>
      </c>
      <c r="S7485" s="1">
        <v>1.2702096</v>
      </c>
      <c r="T7485" s="1">
        <v>1.1000000000000001</v>
      </c>
      <c r="U7485" s="1">
        <v>0.6</v>
      </c>
      <c r="V7485" s="1">
        <v>1.07</v>
      </c>
      <c r="W7485" s="1">
        <v>0.8</v>
      </c>
      <c r="X7485" s="1">
        <v>2.75</v>
      </c>
      <c r="Y7485" s="1">
        <v>0.82</v>
      </c>
      <c r="Z7485" s="1">
        <v>1.901775358642372</v>
      </c>
      <c r="AA7485" s="1">
        <v>2.2599137661870818</v>
      </c>
      <c r="AB7485" s="1">
        <v>0.92</v>
      </c>
      <c r="AC7485" s="1">
        <v>2.390290587</v>
      </c>
      <c r="AD7485" s="1">
        <v>3.3145199999999999</v>
      </c>
      <c r="AE7485" s="1">
        <v>2.86</v>
      </c>
      <c r="AF7485" s="1">
        <v>1.8151999999999999</v>
      </c>
      <c r="AG7485" s="1">
        <v>1.3366</v>
      </c>
      <c r="AH7485" s="1">
        <v>0.94313769838311223</v>
      </c>
      <c r="AI7485" s="1">
        <v>2.1800000000000002</v>
      </c>
      <c r="AJ7485" s="1">
        <v>0.48</v>
      </c>
      <c r="AK7485" s="1">
        <v>1.88</v>
      </c>
      <c r="AL7485" s="1">
        <v>1.7105387449264526</v>
      </c>
      <c r="AM7485" s="1">
        <v>1.609868049621582</v>
      </c>
      <c r="AN7485" s="1">
        <v>1.8531556129455566</v>
      </c>
      <c r="AO7485" t="s">
        <v>20295</v>
      </c>
    </row>
    <row r="7486" spans="1:41" x14ac:dyDescent="0.25">
      <c r="A7486" s="1">
        <v>2026</v>
      </c>
      <c r="B7486" t="s">
        <v>5969</v>
      </c>
      <c r="C7486" t="s">
        <v>7154</v>
      </c>
      <c r="D7486" t="s">
        <v>7254</v>
      </c>
      <c r="E7486" t="s">
        <v>8110</v>
      </c>
      <c r="F7486" t="s">
        <v>10203</v>
      </c>
      <c r="G7486" t="s">
        <v>12332</v>
      </c>
      <c r="H7486" t="s">
        <v>12771</v>
      </c>
      <c r="I7486" s="1">
        <v>16740.800149226856</v>
      </c>
      <c r="J7486" s="1">
        <v>71677.052344389056</v>
      </c>
      <c r="K7486" s="1">
        <v>2062.6700206313512</v>
      </c>
      <c r="L7486" s="1">
        <v>4475.0961506153562</v>
      </c>
      <c r="M7486" s="1">
        <v>41273.471955231835</v>
      </c>
      <c r="N7486" s="1">
        <v>13344.904807392359</v>
      </c>
      <c r="O7486" s="1">
        <v>9089.9335394903919</v>
      </c>
      <c r="P7486" s="1">
        <v>14878.201303105707</v>
      </c>
      <c r="Q7486" s="1">
        <v>5832.9243079880061</v>
      </c>
      <c r="R7486" s="1">
        <v>9640.9516597560232</v>
      </c>
      <c r="S7486" s="1">
        <v>20069.280949892429</v>
      </c>
      <c r="T7486" s="1">
        <v>11937.538291526207</v>
      </c>
      <c r="U7486" s="1">
        <v>1689.1194354372769</v>
      </c>
      <c r="V7486" s="1">
        <v>16114.423678571196</v>
      </c>
      <c r="W7486" s="1">
        <v>9878.3590575260769</v>
      </c>
      <c r="X7486" s="1">
        <v>21044.980640142119</v>
      </c>
      <c r="Y7486" s="1">
        <v>81872.85249039247</v>
      </c>
      <c r="Z7486" s="1">
        <v>20003.979351304471</v>
      </c>
      <c r="AA7486" s="1">
        <v>241953.87167129992</v>
      </c>
      <c r="AB7486" s="1">
        <v>2113.1832164523084</v>
      </c>
      <c r="AC7486" s="1">
        <v>14840.193567348146</v>
      </c>
      <c r="AD7486" s="1">
        <v>0</v>
      </c>
      <c r="AE7486" s="1">
        <v>17581.204329953092</v>
      </c>
      <c r="AF7486" s="1">
        <v>54191.895290850756</v>
      </c>
      <c r="AG7486" s="1">
        <v>290153.40955046756</v>
      </c>
      <c r="AH7486" s="1">
        <v>47154.61815658788</v>
      </c>
      <c r="AI7486" s="1">
        <v>7434.3681609197711</v>
      </c>
      <c r="AJ7486" s="1">
        <v>53929.916496379323</v>
      </c>
      <c r="AK7486" s="1">
        <v>2424.0953635907326</v>
      </c>
      <c r="AL7486" s="1">
        <v>1103403.25</v>
      </c>
      <c r="AM7486" s="1">
        <v>928920.8125</v>
      </c>
      <c r="AN7486" s="1">
        <v>174482.5</v>
      </c>
      <c r="AO7486" t="s">
        <v>20296</v>
      </c>
    </row>
    <row r="7487" spans="1:41" x14ac:dyDescent="0.25">
      <c r="A7487" s="1">
        <v>2026</v>
      </c>
      <c r="B7487" t="s">
        <v>5970</v>
      </c>
      <c r="C7487" t="s">
        <v>7154</v>
      </c>
      <c r="D7487" t="s">
        <v>7254</v>
      </c>
      <c r="E7487" t="s">
        <v>8110</v>
      </c>
      <c r="F7487" t="s">
        <v>10203</v>
      </c>
      <c r="G7487" t="s">
        <v>12332</v>
      </c>
      <c r="H7487" t="s">
        <v>12771</v>
      </c>
      <c r="I7487" s="1">
        <v>12878.450635526124</v>
      </c>
      <c r="J7487" s="1">
        <v>69453.749812302281</v>
      </c>
      <c r="K7487" s="1">
        <v>2294.3512702014395</v>
      </c>
      <c r="L7487" s="1">
        <v>3433.4846818095129</v>
      </c>
      <c r="M7487" s="1">
        <v>37781.101307057623</v>
      </c>
      <c r="N7487" s="1">
        <v>12561.420744774479</v>
      </c>
      <c r="O7487" s="1">
        <v>9251.5154589622161</v>
      </c>
      <c r="P7487" s="1">
        <v>13111.058476697957</v>
      </c>
      <c r="Q7487" s="1">
        <v>4391.4240050781827</v>
      </c>
      <c r="R7487" s="1">
        <v>8531.6364918008603</v>
      </c>
      <c r="S7487" s="1">
        <v>26730.199298844876</v>
      </c>
      <c r="T7487" s="1">
        <v>12423.448390669535</v>
      </c>
      <c r="U7487" s="1">
        <v>1604.040171959864</v>
      </c>
      <c r="V7487" s="1">
        <v>14945.880190496615</v>
      </c>
      <c r="W7487" s="1">
        <v>6360.5958975689509</v>
      </c>
      <c r="X7487" s="1">
        <v>20409.052305583446</v>
      </c>
      <c r="Y7487" s="1">
        <v>79961.717089879996</v>
      </c>
      <c r="Z7487" s="1">
        <v>17720.014985242429</v>
      </c>
      <c r="AA7487" s="1">
        <v>230483.79843432439</v>
      </c>
      <c r="AB7487" s="1">
        <v>2070.5747317782557</v>
      </c>
      <c r="AC7487" s="1">
        <v>12893.43833608424</v>
      </c>
      <c r="AD7487" s="1">
        <v>20037.828779460579</v>
      </c>
      <c r="AE7487" s="1">
        <v>17783.876274401217</v>
      </c>
      <c r="AF7487" s="1">
        <v>52932.178859340012</v>
      </c>
      <c r="AG7487" s="1">
        <v>275525.87549831893</v>
      </c>
      <c r="AH7487" s="1">
        <v>39241.194419861342</v>
      </c>
      <c r="AI7487" s="1">
        <v>6460.1931631481584</v>
      </c>
      <c r="AJ7487" s="1">
        <v>48151.573155371414</v>
      </c>
      <c r="AK7487" s="1">
        <v>2302.2694232835697</v>
      </c>
      <c r="AL7487" s="1">
        <v>1061725.875</v>
      </c>
      <c r="AM7487" s="1">
        <v>876363.625</v>
      </c>
      <c r="AN7487" s="1">
        <v>185362.3125</v>
      </c>
      <c r="AO7487" t="s">
        <v>20297</v>
      </c>
    </row>
    <row r="7488" spans="1:41" x14ac:dyDescent="0.25">
      <c r="A7488" s="1">
        <v>2026</v>
      </c>
      <c r="B7488" t="s">
        <v>5971</v>
      </c>
      <c r="C7488" t="s">
        <v>7154</v>
      </c>
      <c r="D7488" t="s">
        <v>7254</v>
      </c>
      <c r="E7488" t="s">
        <v>8110</v>
      </c>
      <c r="F7488" t="s">
        <v>10203</v>
      </c>
      <c r="G7488" t="s">
        <v>12332</v>
      </c>
      <c r="H7488" t="s">
        <v>12771</v>
      </c>
      <c r="I7488" s="1">
        <v>18483.646234134361</v>
      </c>
      <c r="J7488" s="1">
        <v>71597.822492850129</v>
      </c>
      <c r="K7488" s="1">
        <v>1870.7280744</v>
      </c>
      <c r="L7488" s="1">
        <v>5471</v>
      </c>
      <c r="M7488" s="1">
        <v>46341.821311917563</v>
      </c>
      <c r="N7488" s="1">
        <v>12408.56901025391</v>
      </c>
      <c r="O7488" s="1">
        <v>12877.284240000001</v>
      </c>
      <c r="P7488" s="1">
        <v>15504.001</v>
      </c>
      <c r="Q7488" s="1">
        <v>5685</v>
      </c>
      <c r="R7488" s="1">
        <v>9554.6528620134341</v>
      </c>
      <c r="S7488" s="1">
        <v>25052.351875</v>
      </c>
      <c r="T7488" s="1">
        <v>16127</v>
      </c>
      <c r="U7488" s="1">
        <v>1577</v>
      </c>
      <c r="V7488" s="1">
        <v>16522</v>
      </c>
      <c r="W7488" s="1">
        <v>12054.027</v>
      </c>
      <c r="X7488" s="1">
        <v>25077.805025049998</v>
      </c>
      <c r="Y7488" s="1">
        <v>82588.820000000007</v>
      </c>
      <c r="Z7488" s="1">
        <v>19972.51482925289</v>
      </c>
      <c r="AA7488" s="1">
        <v>234662</v>
      </c>
      <c r="AB7488" s="1">
        <v>2803.8811500000002</v>
      </c>
      <c r="AC7488" s="1">
        <v>16853.002523999981</v>
      </c>
      <c r="AD7488" s="1">
        <v>23811.423571245741</v>
      </c>
      <c r="AE7488" s="1">
        <v>16347.463776663461</v>
      </c>
      <c r="AF7488" s="1">
        <v>55840.845545279997</v>
      </c>
      <c r="AG7488" s="1">
        <v>278126</v>
      </c>
      <c r="AH7488" s="1">
        <v>43348.924039999998</v>
      </c>
      <c r="AI7488" s="1">
        <v>8624</v>
      </c>
      <c r="AJ7488" s="1">
        <v>60363.480907222103</v>
      </c>
      <c r="AK7488" s="1">
        <v>2028</v>
      </c>
      <c r="AL7488" s="1">
        <v>1141575</v>
      </c>
      <c r="AM7488" s="1">
        <v>921557.8125</v>
      </c>
      <c r="AN7488" s="1">
        <v>220017.234375</v>
      </c>
      <c r="AO7488" t="s">
        <v>20298</v>
      </c>
    </row>
    <row r="7489" spans="1:41" x14ac:dyDescent="0.25">
      <c r="A7489" s="1">
        <v>2026</v>
      </c>
      <c r="B7489" t="s">
        <v>5972</v>
      </c>
      <c r="C7489" t="s">
        <v>7154</v>
      </c>
      <c r="D7489" t="s">
        <v>7254</v>
      </c>
      <c r="E7489" t="s">
        <v>8110</v>
      </c>
      <c r="F7489" t="s">
        <v>10203</v>
      </c>
      <c r="G7489" t="s">
        <v>12332</v>
      </c>
      <c r="H7489" t="s">
        <v>12771</v>
      </c>
      <c r="I7489" s="1">
        <v>12219.391747335891</v>
      </c>
      <c r="J7489" s="1">
        <v>49075.735767681093</v>
      </c>
      <c r="K7489" s="1">
        <v>1430.6011977534424</v>
      </c>
      <c r="L7489" s="1">
        <v>2095.3230268975535</v>
      </c>
      <c r="M7489" s="1">
        <v>28785.192979831492</v>
      </c>
      <c r="N7489" s="1">
        <v>13998.09926986748</v>
      </c>
      <c r="O7489" s="1">
        <v>9221.6385913935701</v>
      </c>
      <c r="P7489" s="1">
        <v>11070.972912206396</v>
      </c>
      <c r="Q7489" s="1">
        <v>4023.7269020533654</v>
      </c>
      <c r="R7489" s="1">
        <v>8959.4986435711598</v>
      </c>
      <c r="S7489" s="1">
        <v>20172.429143903799</v>
      </c>
      <c r="T7489" s="1">
        <v>11640.683482764185</v>
      </c>
      <c r="U7489" s="1">
        <v>1809.2948041782047</v>
      </c>
      <c r="V7489" s="1">
        <v>12895.66002585838</v>
      </c>
      <c r="W7489" s="1">
        <v>3835.8823667013412</v>
      </c>
      <c r="X7489" s="1">
        <v>16661.389789284352</v>
      </c>
      <c r="Y7489" s="1">
        <v>63709.460701168384</v>
      </c>
      <c r="Z7489" s="1">
        <v>17722.663443377929</v>
      </c>
      <c r="AA7489" s="1">
        <v>190646.67953462314</v>
      </c>
      <c r="AB7489" s="1">
        <v>1117.5477425332042</v>
      </c>
      <c r="AC7489" s="1">
        <v>11633.602222187948</v>
      </c>
      <c r="AD7489" s="1">
        <v>19157.886675281934</v>
      </c>
      <c r="AE7489" s="1">
        <v>19467.657329270391</v>
      </c>
      <c r="AF7489" s="1">
        <v>37158.516208100358</v>
      </c>
      <c r="AG7489" s="1">
        <v>174647.94588321648</v>
      </c>
      <c r="AH7489" s="1">
        <v>33361.090225079985</v>
      </c>
      <c r="AI7489" s="1">
        <v>5059.8170871748325</v>
      </c>
      <c r="AJ7489" s="1">
        <v>44252.907169621569</v>
      </c>
      <c r="AK7489" s="1">
        <v>2567.4913216889122</v>
      </c>
      <c r="AL7489" s="1">
        <v>828398.8125</v>
      </c>
      <c r="AM7489" s="1">
        <v>675387.1875</v>
      </c>
      <c r="AN7489" s="1">
        <v>153011.640625</v>
      </c>
      <c r="AO7489" t="s">
        <v>20299</v>
      </c>
    </row>
    <row r="7490" spans="1:41" x14ac:dyDescent="0.25">
      <c r="A7490" s="1">
        <v>2026</v>
      </c>
      <c r="B7490" t="s">
        <v>5973</v>
      </c>
      <c r="C7490" t="s">
        <v>7154</v>
      </c>
      <c r="D7490" t="s">
        <v>7254</v>
      </c>
      <c r="E7490" t="s">
        <v>8110</v>
      </c>
      <c r="F7490" t="s">
        <v>10203</v>
      </c>
      <c r="G7490" t="s">
        <v>12332</v>
      </c>
      <c r="H7490" t="s">
        <v>12771</v>
      </c>
      <c r="I7490" s="1">
        <v>12401.220989163347</v>
      </c>
      <c r="J7490" s="1">
        <v>59813.68378249104</v>
      </c>
      <c r="K7490" s="1">
        <v>1812.4951384232984</v>
      </c>
      <c r="L7490" s="1">
        <v>2549.5396468064505</v>
      </c>
      <c r="M7490" s="1">
        <v>33095.50408328035</v>
      </c>
      <c r="N7490" s="1">
        <v>13934.846632345543</v>
      </c>
      <c r="O7490" s="1">
        <v>9463.2539457382591</v>
      </c>
      <c r="P7490" s="1">
        <v>11812.513077200809</v>
      </c>
      <c r="Q7490" s="1">
        <v>4374.6079744619537</v>
      </c>
      <c r="R7490" s="1">
        <v>7227.4537656277307</v>
      </c>
      <c r="S7490" s="1">
        <v>17797.619384772268</v>
      </c>
      <c r="T7490" s="1">
        <v>11958.580677388563</v>
      </c>
      <c r="U7490" s="1">
        <v>1694.6622937757886</v>
      </c>
      <c r="V7490" s="1">
        <v>12214.073656793693</v>
      </c>
      <c r="W7490" s="1">
        <v>4696.9743091482896</v>
      </c>
      <c r="X7490" s="1">
        <v>19032.180865787926</v>
      </c>
      <c r="Y7490" s="1">
        <v>75961.189062546691</v>
      </c>
      <c r="Z7490" s="1">
        <v>17842.258297844885</v>
      </c>
      <c r="AA7490" s="1">
        <v>188450.32797388398</v>
      </c>
      <c r="AB7490" s="1">
        <v>1985.7302449968211</v>
      </c>
      <c r="AC7490" s="1">
        <v>13365.259574825355</v>
      </c>
      <c r="AD7490" s="1">
        <v>19515.567114645739</v>
      </c>
      <c r="AE7490" s="1">
        <v>17341.570023352986</v>
      </c>
      <c r="AF7490" s="1">
        <v>50003.095023091744</v>
      </c>
      <c r="AG7490" s="1">
        <v>236018.37740954343</v>
      </c>
      <c r="AH7490" s="1">
        <v>32476.715179573413</v>
      </c>
      <c r="AI7490" s="1">
        <v>4979.4180247775876</v>
      </c>
      <c r="AJ7490" s="1">
        <v>46004.906734657619</v>
      </c>
      <c r="AK7490" s="1">
        <v>2345.7920809517277</v>
      </c>
      <c r="AL7490" s="1">
        <v>930169.4375</v>
      </c>
      <c r="AM7490" s="1">
        <v>771009.625</v>
      </c>
      <c r="AN7490" s="1">
        <v>159159.84375</v>
      </c>
      <c r="AO7490" t="s">
        <v>20300</v>
      </c>
    </row>
    <row r="7491" spans="1:41" x14ac:dyDescent="0.25">
      <c r="A7491" s="1">
        <v>2026</v>
      </c>
      <c r="B7491" t="s">
        <v>5974</v>
      </c>
      <c r="C7491" t="s">
        <v>7154</v>
      </c>
      <c r="D7491" t="s">
        <v>7254</v>
      </c>
      <c r="E7491" t="s">
        <v>8110</v>
      </c>
      <c r="F7491" t="s">
        <v>10203</v>
      </c>
      <c r="G7491" t="s">
        <v>12332</v>
      </c>
      <c r="H7491" t="s">
        <v>12771</v>
      </c>
      <c r="I7491" s="1">
        <v>11080.435754286738</v>
      </c>
      <c r="J7491" s="1">
        <v>16508.498838626958</v>
      </c>
      <c r="K7491" s="1">
        <v>1472.8899830372891</v>
      </c>
      <c r="L7491" s="1">
        <v>1087.2148281938032</v>
      </c>
      <c r="M7491" s="1">
        <v>15090.541815329987</v>
      </c>
      <c r="N7491" s="1">
        <v>13503.208166167035</v>
      </c>
      <c r="O7491" s="1">
        <v>11819.741837458525</v>
      </c>
      <c r="P7491" s="1">
        <v>10801.406074159113</v>
      </c>
      <c r="Q7491" s="1">
        <v>3339.0486346006564</v>
      </c>
      <c r="R7491" s="1">
        <v>8512.0133310594611</v>
      </c>
      <c r="S7491" s="1">
        <v>24350.87478500159</v>
      </c>
      <c r="T7491" s="1">
        <v>12474.359607697321</v>
      </c>
      <c r="U7491" s="1">
        <v>1821.9431647205627</v>
      </c>
      <c r="V7491" s="1">
        <v>7971.0013456524621</v>
      </c>
      <c r="W7491" s="1">
        <v>5175.142582202503</v>
      </c>
      <c r="X7491" s="1">
        <v>15842.382284061565</v>
      </c>
      <c r="Y7491" s="1">
        <v>63925.38919723963</v>
      </c>
      <c r="Z7491" s="1">
        <v>15814.960200031044</v>
      </c>
      <c r="AA7491" s="1">
        <v>240392.45176033795</v>
      </c>
      <c r="AB7491" s="1">
        <v>1154.7365912079447</v>
      </c>
      <c r="AC7491" s="1">
        <v>12293.122967267771</v>
      </c>
      <c r="AD7491" s="1">
        <v>19558.872526143747</v>
      </c>
      <c r="AE7491" s="1">
        <v>17226.857159651503</v>
      </c>
      <c r="AF7491" s="1">
        <v>37912.530547802875</v>
      </c>
      <c r="AG7491" s="1">
        <v>173041.11205532571</v>
      </c>
      <c r="AH7491" s="1">
        <v>33069.582857095644</v>
      </c>
      <c r="AI7491" s="1">
        <v>5085.1074611881213</v>
      </c>
      <c r="AJ7491" s="1">
        <v>43125.192320599759</v>
      </c>
      <c r="AK7491" s="1">
        <v>2375.7360651026484</v>
      </c>
      <c r="AL7491" s="1">
        <v>825826.3125</v>
      </c>
      <c r="AM7491" s="1">
        <v>678356.375</v>
      </c>
      <c r="AN7491" s="1">
        <v>147469.96875</v>
      </c>
      <c r="AO7491" t="s">
        <v>20301</v>
      </c>
    </row>
    <row r="7492" spans="1:41" x14ac:dyDescent="0.25">
      <c r="A7492" s="1">
        <v>2026</v>
      </c>
      <c r="B7492" t="s">
        <v>5975</v>
      </c>
      <c r="C7492" t="s">
        <v>7154</v>
      </c>
      <c r="D7492" t="s">
        <v>7254</v>
      </c>
      <c r="E7492" t="s">
        <v>8110</v>
      </c>
      <c r="F7492" t="s">
        <v>10203</v>
      </c>
      <c r="G7492" t="s">
        <v>12333</v>
      </c>
      <c r="H7492" t="s">
        <v>12771</v>
      </c>
      <c r="I7492" s="1">
        <v>18415</v>
      </c>
      <c r="J7492" s="1">
        <v>78825.810659288953</v>
      </c>
      <c r="K7492" s="1">
        <v>2023.2740267785191</v>
      </c>
      <c r="L7492" s="1">
        <v>5909.8011935008308</v>
      </c>
      <c r="M7492" s="1">
        <v>50162.255501474159</v>
      </c>
      <c r="N7492" s="1">
        <v>13234.979706336821</v>
      </c>
      <c r="O7492" s="1">
        <v>13938.78659483716</v>
      </c>
      <c r="P7492" s="1">
        <v>16455.38155025354</v>
      </c>
      <c r="Q7492" s="1">
        <v>6189</v>
      </c>
      <c r="R7492" s="1">
        <v>10320.59486406866</v>
      </c>
      <c r="S7492" s="1">
        <v>26798.88767413656</v>
      </c>
      <c r="T7492" s="1">
        <v>17563.85779254817</v>
      </c>
      <c r="U7492" s="1">
        <v>1641.0325237699999</v>
      </c>
      <c r="V7492" s="1">
        <v>17193</v>
      </c>
      <c r="W7492" s="1">
        <v>13204.430357544279</v>
      </c>
      <c r="X7492" s="1">
        <v>26869.1744057867</v>
      </c>
      <c r="Y7492" s="1">
        <v>88558.143495185082</v>
      </c>
      <c r="Z7492" s="1">
        <v>21302.21383441543</v>
      </c>
      <c r="AA7492" s="1">
        <v>261006</v>
      </c>
      <c r="AB7492" s="1">
        <v>2975.9372528945059</v>
      </c>
      <c r="AC7492" s="1">
        <v>17887.1625975647</v>
      </c>
      <c r="AD7492" s="1">
        <v>25396.7034673866</v>
      </c>
      <c r="AE7492" s="1">
        <v>17695.020526295579</v>
      </c>
      <c r="AF7492" s="1">
        <v>60341.160971204758</v>
      </c>
      <c r="AG7492" s="1">
        <v>307073</v>
      </c>
      <c r="AH7492" s="1">
        <v>47860.874914885993</v>
      </c>
      <c r="AI7492" s="1">
        <v>9334.8949478400009</v>
      </c>
      <c r="AJ7492" s="1">
        <v>66646.160483993648</v>
      </c>
      <c r="AK7492" s="1">
        <v>2195</v>
      </c>
      <c r="AL7492" s="1">
        <v>1247017.5</v>
      </c>
      <c r="AM7492" s="1">
        <v>1008693.5</v>
      </c>
      <c r="AN7492" s="1">
        <v>238324.078125</v>
      </c>
      <c r="AO7492" t="s">
        <v>20302</v>
      </c>
    </row>
    <row r="7493" spans="1:41" x14ac:dyDescent="0.25">
      <c r="A7493" s="1">
        <v>2026</v>
      </c>
      <c r="B7493" t="s">
        <v>5976</v>
      </c>
      <c r="C7493" t="s">
        <v>7154</v>
      </c>
      <c r="D7493" t="s">
        <v>7254</v>
      </c>
      <c r="E7493" t="s">
        <v>8110</v>
      </c>
      <c r="F7493" t="s">
        <v>10203</v>
      </c>
      <c r="G7493" t="s">
        <v>12333</v>
      </c>
      <c r="H7493" t="s">
        <v>12771</v>
      </c>
      <c r="I7493" s="1">
        <v>14110.454741403761</v>
      </c>
      <c r="J7493" s="1">
        <v>71568.592979354638</v>
      </c>
      <c r="K7493" s="1">
        <v>2432.6975808628722</v>
      </c>
      <c r="L7493" s="1">
        <v>3768.2178572912999</v>
      </c>
      <c r="M7493" s="1">
        <v>40583.71823044512</v>
      </c>
      <c r="N7493" s="1">
        <v>13493.2268423075</v>
      </c>
      <c r="O7493" s="1">
        <v>9937.7965067681216</v>
      </c>
      <c r="P7493" s="1">
        <v>14000.99977389599</v>
      </c>
      <c r="Q7493" s="1">
        <v>4717.1815613329873</v>
      </c>
      <c r="R7493" s="1">
        <v>9164.5166352826709</v>
      </c>
      <c r="S7493" s="1">
        <v>28713.055973974911</v>
      </c>
      <c r="T7493" s="1">
        <v>13573.951215735369</v>
      </c>
      <c r="U7493" s="1">
        <v>1656.445950366121</v>
      </c>
      <c r="V7493" s="1">
        <v>16054</v>
      </c>
      <c r="W7493" s="1">
        <v>6832.4273976746881</v>
      </c>
      <c r="X7493" s="1">
        <v>22674</v>
      </c>
      <c r="Y7493" s="1">
        <v>88050.386499842803</v>
      </c>
      <c r="Z7493" s="1">
        <v>19109.21090231022</v>
      </c>
      <c r="AA7493" s="1">
        <v>262661</v>
      </c>
      <c r="AB7493" s="1">
        <v>2268</v>
      </c>
      <c r="AC7493" s="1">
        <v>14013.62535</v>
      </c>
      <c r="AD7493" s="1">
        <v>20591.753746930979</v>
      </c>
      <c r="AE7493" s="1">
        <v>19103.091196300691</v>
      </c>
      <c r="AF7493" s="1">
        <v>57995.882835334007</v>
      </c>
      <c r="AG7493" s="1">
        <v>301884</v>
      </c>
      <c r="AH7493" s="1">
        <v>45363.896877655519</v>
      </c>
      <c r="AI7493" s="1">
        <v>6939.4128275047688</v>
      </c>
      <c r="AJ7493" s="1">
        <v>52757.945265711933</v>
      </c>
      <c r="AK7493" s="1">
        <v>2473</v>
      </c>
      <c r="AL7493" s="1">
        <v>1166492.5</v>
      </c>
      <c r="AM7493" s="1">
        <v>964108.75</v>
      </c>
      <c r="AN7493" s="1">
        <v>202383.703125</v>
      </c>
      <c r="AO7493" t="s">
        <v>20303</v>
      </c>
    </row>
    <row r="7494" spans="1:41" x14ac:dyDescent="0.25">
      <c r="A7494" s="1">
        <v>2026</v>
      </c>
      <c r="B7494" t="s">
        <v>5977</v>
      </c>
      <c r="C7494" t="s">
        <v>7154</v>
      </c>
      <c r="D7494" t="s">
        <v>7254</v>
      </c>
      <c r="E7494" t="s">
        <v>8110</v>
      </c>
      <c r="F7494" t="s">
        <v>10203</v>
      </c>
      <c r="G7494" t="s">
        <v>12333</v>
      </c>
      <c r="H7494" t="s">
        <v>12771</v>
      </c>
      <c r="I7494" s="1">
        <v>13172.31029135511</v>
      </c>
      <c r="J7494" s="1">
        <v>53214.769857544467</v>
      </c>
      <c r="K7494" s="1">
        <v>1511.740873972773</v>
      </c>
      <c r="L7494" s="1">
        <v>2251.5570000000012</v>
      </c>
      <c r="M7494" s="1">
        <v>30421.54999803333</v>
      </c>
      <c r="N7494" s="1">
        <v>14895.677253842759</v>
      </c>
      <c r="O7494" s="1">
        <v>9726.7625638288355</v>
      </c>
      <c r="P7494" s="1">
        <v>11427.842071120411</v>
      </c>
      <c r="Q7494" s="1">
        <v>3629.4374410331361</v>
      </c>
      <c r="R7494" s="1">
        <v>9429.248008917044</v>
      </c>
      <c r="S7494" s="1">
        <v>21340</v>
      </c>
      <c r="T7494" s="1">
        <v>12548.47197053427</v>
      </c>
      <c r="U7494" s="1">
        <v>1793.5981614770899</v>
      </c>
      <c r="V7494" s="1">
        <v>13768</v>
      </c>
      <c r="W7494" s="1">
        <v>4085.8463943526131</v>
      </c>
      <c r="X7494" s="1">
        <v>17960.32467270784</v>
      </c>
      <c r="Y7494" s="1">
        <v>67525.415185357895</v>
      </c>
      <c r="Z7494" s="1">
        <v>18767</v>
      </c>
      <c r="AA7494" s="1">
        <v>216876</v>
      </c>
      <c r="AB7494" s="1">
        <v>1008.038</v>
      </c>
      <c r="AC7494" s="1">
        <v>12294.94616</v>
      </c>
      <c r="AD7494" s="1">
        <v>20286.677867941082</v>
      </c>
      <c r="AE7494" s="1">
        <v>20574.338730399781</v>
      </c>
      <c r="AF7494" s="1">
        <v>40056.290491395412</v>
      </c>
      <c r="AG7494" s="1">
        <v>188394</v>
      </c>
      <c r="AH7494" s="1">
        <v>36765</v>
      </c>
      <c r="AI7494" s="1">
        <v>5347.4534148943421</v>
      </c>
      <c r="AJ7494" s="1">
        <v>47703.931307372732</v>
      </c>
      <c r="AK7494" s="1">
        <v>2713.4459604631479</v>
      </c>
      <c r="AL7494" s="1">
        <v>899489.625</v>
      </c>
      <c r="AM7494" s="1">
        <v>735774.375</v>
      </c>
      <c r="AN7494" s="1">
        <v>163715.3125</v>
      </c>
      <c r="AO7494" t="s">
        <v>20304</v>
      </c>
    </row>
    <row r="7495" spans="1:41" x14ac:dyDescent="0.25">
      <c r="A7495" s="1">
        <v>2026</v>
      </c>
      <c r="B7495" t="s">
        <v>5978</v>
      </c>
      <c r="C7495" t="s">
        <v>7154</v>
      </c>
      <c r="D7495" t="s">
        <v>7254</v>
      </c>
      <c r="E7495" t="s">
        <v>8110</v>
      </c>
      <c r="F7495" t="s">
        <v>10203</v>
      </c>
      <c r="G7495" t="s">
        <v>12333</v>
      </c>
      <c r="H7495" t="s">
        <v>12771</v>
      </c>
      <c r="I7495" s="1">
        <v>13478.302398660249</v>
      </c>
      <c r="J7495" s="1">
        <v>61494.480806846797</v>
      </c>
      <c r="K7495" s="1">
        <v>1904</v>
      </c>
      <c r="L7495" s="1">
        <v>2775.5944846240618</v>
      </c>
      <c r="M7495" s="1">
        <v>34230.832895948537</v>
      </c>
      <c r="N7495" s="1">
        <v>14994.29232477971</v>
      </c>
      <c r="O7495" s="1">
        <v>10083.49464591477</v>
      </c>
      <c r="P7495" s="1">
        <v>12673.362640945121</v>
      </c>
      <c r="Q7495" s="1">
        <v>4721.0612223261114</v>
      </c>
      <c r="R7495" s="1">
        <v>7688.8021510707049</v>
      </c>
      <c r="S7495" s="1">
        <v>18650.14974401092</v>
      </c>
      <c r="T7495" s="1">
        <v>12975.903634</v>
      </c>
      <c r="U7495" s="1">
        <v>1702.1251749746359</v>
      </c>
      <c r="V7495" s="1">
        <v>13130</v>
      </c>
      <c r="W7495" s="1">
        <v>5004.8234539479126</v>
      </c>
      <c r="X7495" s="1">
        <v>20850.084962000001</v>
      </c>
      <c r="Y7495" s="1">
        <v>84361.019121725287</v>
      </c>
      <c r="Z7495" s="1">
        <v>19198.778695641879</v>
      </c>
      <c r="AA7495" s="1">
        <v>216876</v>
      </c>
      <c r="AB7495" s="1">
        <v>2213</v>
      </c>
      <c r="AC7495" s="1">
        <v>14241.24973000001</v>
      </c>
      <c r="AD7495" s="1">
        <v>21060.455178800719</v>
      </c>
      <c r="AE7495" s="1">
        <v>18478.1714075194</v>
      </c>
      <c r="AF7495" s="1">
        <v>54436.617580774793</v>
      </c>
      <c r="AG7495" s="1">
        <v>266542</v>
      </c>
      <c r="AH7495" s="1">
        <v>35994.928576666192</v>
      </c>
      <c r="AI7495" s="1">
        <v>5305.7790988720262</v>
      </c>
      <c r="AJ7495" s="1">
        <v>51000.575365957113</v>
      </c>
      <c r="AK7495" s="1">
        <v>2500</v>
      </c>
      <c r="AL7495" s="1">
        <v>1028565.875</v>
      </c>
      <c r="AM7495" s="1">
        <v>857792.375</v>
      </c>
      <c r="AN7495" s="1">
        <v>170773.453125</v>
      </c>
      <c r="AO7495" t="s">
        <v>20305</v>
      </c>
    </row>
    <row r="7496" spans="1:41" x14ac:dyDescent="0.25">
      <c r="A7496" s="1">
        <v>2026</v>
      </c>
      <c r="B7496" t="s">
        <v>5979</v>
      </c>
      <c r="C7496" t="s">
        <v>7154</v>
      </c>
      <c r="D7496" t="s">
        <v>7254</v>
      </c>
      <c r="E7496" t="s">
        <v>8110</v>
      </c>
      <c r="F7496" t="s">
        <v>10203</v>
      </c>
      <c r="G7496" t="s">
        <v>12333</v>
      </c>
      <c r="H7496" t="s">
        <v>12771</v>
      </c>
      <c r="I7496" s="1">
        <v>16750.9149268</v>
      </c>
      <c r="J7496" s="1">
        <v>78695.385750546237</v>
      </c>
      <c r="K7496" s="1">
        <v>2190.1487205529388</v>
      </c>
      <c r="L7496" s="1">
        <v>4952.0959118421824</v>
      </c>
      <c r="M7496" s="1">
        <v>44702.726838320938</v>
      </c>
      <c r="N7496" s="1">
        <v>14439.532813686161</v>
      </c>
      <c r="O7496" s="1">
        <v>9845.1812538810627</v>
      </c>
      <c r="P7496" s="1">
        <v>15733.95134354531</v>
      </c>
      <c r="Q7496" s="1">
        <v>6357.5513291751313</v>
      </c>
      <c r="R7496" s="1">
        <v>10429.304092134729</v>
      </c>
      <c r="S7496" s="1">
        <v>21732.152216103339</v>
      </c>
      <c r="T7496" s="1">
        <v>13181.38518353626</v>
      </c>
      <c r="U7496" s="1">
        <v>1741.6641345570499</v>
      </c>
      <c r="V7496" s="1">
        <v>17453</v>
      </c>
      <c r="W7496" s="1">
        <v>10257.7599976458</v>
      </c>
      <c r="X7496" s="1">
        <v>22816.280921317721</v>
      </c>
      <c r="Y7496" s="1">
        <v>91127.00281555923</v>
      </c>
      <c r="Z7496" s="1">
        <v>21615.433483326389</v>
      </c>
      <c r="AA7496" s="1">
        <v>276248</v>
      </c>
      <c r="AB7496" s="1">
        <v>2287</v>
      </c>
      <c r="AC7496" s="1">
        <v>16073.2083329856</v>
      </c>
      <c r="AD7496" s="1">
        <v>24368.66393846722</v>
      </c>
      <c r="AE7496" s="1">
        <v>18668.379837090091</v>
      </c>
      <c r="AF7496" s="1">
        <v>59986.099015210923</v>
      </c>
      <c r="AG7496" s="1">
        <v>320546</v>
      </c>
      <c r="AH7496" s="1">
        <v>53288.081020388323</v>
      </c>
      <c r="AI7496" s="1">
        <v>8052.0612977375986</v>
      </c>
      <c r="AJ7496" s="1">
        <v>59578.961344326512</v>
      </c>
      <c r="AK7496" s="1">
        <v>2626</v>
      </c>
      <c r="AL7496" s="1">
        <v>1245744</v>
      </c>
      <c r="AM7496" s="1">
        <v>1030396.4375</v>
      </c>
      <c r="AN7496" s="1">
        <v>215347.421875</v>
      </c>
      <c r="AO7496" t="s">
        <v>20306</v>
      </c>
    </row>
    <row r="7497" spans="1:41" x14ac:dyDescent="0.25">
      <c r="A7497" s="1">
        <v>2026</v>
      </c>
      <c r="B7497" t="s">
        <v>5980</v>
      </c>
      <c r="C7497" t="s">
        <v>7154</v>
      </c>
      <c r="D7497" t="s">
        <v>7254</v>
      </c>
      <c r="E7497" t="s">
        <v>8110</v>
      </c>
      <c r="F7497" t="s">
        <v>10203</v>
      </c>
      <c r="G7497" t="s">
        <v>12333</v>
      </c>
      <c r="H7497" t="s">
        <v>12771</v>
      </c>
      <c r="I7497" s="1">
        <v>11236.35626789349</v>
      </c>
      <c r="J7497" s="1">
        <v>17601.233718726751</v>
      </c>
      <c r="K7497" s="1">
        <v>1496.306472336327</v>
      </c>
      <c r="L7497" s="1">
        <v>2098.5227958723481</v>
      </c>
      <c r="M7497" s="1">
        <v>15758.49060985379</v>
      </c>
      <c r="N7497" s="1">
        <v>14596.109399999999</v>
      </c>
      <c r="O7497" s="1">
        <v>12346.85870469988</v>
      </c>
      <c r="P7497" s="1">
        <v>9438.1859999999997</v>
      </c>
      <c r="Q7497" s="1">
        <v>3451.5623873803738</v>
      </c>
      <c r="R7497" s="1">
        <v>8821.6615335540992</v>
      </c>
      <c r="S7497" s="1">
        <v>24884.608980027719</v>
      </c>
      <c r="T7497" s="1">
        <v>11803.138091346071</v>
      </c>
      <c r="U7497" s="1">
        <v>1775.881983558578</v>
      </c>
      <c r="V7497" s="1">
        <v>8419</v>
      </c>
      <c r="W7497" s="1">
        <v>4246.4012635632971</v>
      </c>
      <c r="X7497" s="1">
        <v>16807.4817930682</v>
      </c>
      <c r="Y7497" s="1">
        <v>67257.857739999978</v>
      </c>
      <c r="Z7497" s="1">
        <v>16563.563019458448</v>
      </c>
      <c r="AA7497" s="1">
        <v>280387.49702849379</v>
      </c>
      <c r="AB7497" s="1">
        <v>1009</v>
      </c>
      <c r="AC7497" s="1">
        <v>12992.77224</v>
      </c>
      <c r="AD7497" s="1">
        <v>20484.69383284952</v>
      </c>
      <c r="AE7497" s="1">
        <v>17989.365134118911</v>
      </c>
      <c r="AF7497" s="1">
        <v>40184.502843152994</v>
      </c>
      <c r="AG7497" s="1">
        <v>187340</v>
      </c>
      <c r="AH7497" s="1">
        <v>36096.917911906443</v>
      </c>
      <c r="AI7497" s="1">
        <v>5310.1882727514358</v>
      </c>
      <c r="AJ7497" s="1">
        <v>45934.712317140118</v>
      </c>
      <c r="AK7497" s="1">
        <v>2480.8926632030548</v>
      </c>
      <c r="AL7497" s="1">
        <v>898813.6875</v>
      </c>
      <c r="AM7497" s="1">
        <v>746088.8125</v>
      </c>
      <c r="AN7497" s="1">
        <v>152724.984375</v>
      </c>
      <c r="AO7497" t="s">
        <v>20307</v>
      </c>
    </row>
    <row r="7498" spans="1:41" x14ac:dyDescent="0.25">
      <c r="A7498" s="1">
        <v>2026</v>
      </c>
      <c r="B7498" t="s">
        <v>5981</v>
      </c>
      <c r="C7498" t="s">
        <v>7154</v>
      </c>
      <c r="D7498" t="s">
        <v>7254</v>
      </c>
      <c r="E7498" t="s">
        <v>8111</v>
      </c>
      <c r="F7498" t="s">
        <v>10204</v>
      </c>
      <c r="G7498" t="s">
        <v>12334</v>
      </c>
      <c r="H7498" t="s">
        <v>12771</v>
      </c>
      <c r="I7498" s="1">
        <v>999.39616566513837</v>
      </c>
      <c r="J7498" s="1">
        <v>1954.3096577247959</v>
      </c>
      <c r="K7498" s="1"/>
      <c r="L7498" s="1"/>
      <c r="M7498" s="1">
        <v>305.81522669353234</v>
      </c>
      <c r="N7498" s="1">
        <v>0</v>
      </c>
      <c r="O7498" s="1">
        <v>50.969204448922056</v>
      </c>
      <c r="P7498" s="1">
        <v>0</v>
      </c>
      <c r="Q7498" s="1">
        <v>5.7938098019266642</v>
      </c>
      <c r="R7498" s="1">
        <v>27.138043216784059</v>
      </c>
      <c r="S7498" s="1">
        <v>0</v>
      </c>
      <c r="T7498" s="1">
        <v>129.75754286667535</v>
      </c>
      <c r="U7498" s="1">
        <v>0</v>
      </c>
      <c r="V7498" s="1">
        <v>509.69204448922051</v>
      </c>
      <c r="W7498" s="1">
        <v>0</v>
      </c>
      <c r="X7498" s="1">
        <v>963.31796408462685</v>
      </c>
      <c r="Y7498" s="1">
        <v>1591.6907654644554</v>
      </c>
      <c r="Z7498" s="1">
        <v>20.252491088167513</v>
      </c>
      <c r="AA7498" s="1">
        <v>3054.0747305794093</v>
      </c>
      <c r="AB7498" s="1">
        <v>0</v>
      </c>
      <c r="AC7498" s="1">
        <v>13.251993156719735</v>
      </c>
      <c r="AD7498" s="1">
        <v>117.36751760790085</v>
      </c>
      <c r="AE7498" s="1"/>
      <c r="AF7498" s="1">
        <v>1075.6744783718307</v>
      </c>
      <c r="AG7498" s="1">
        <v>44200.494098105206</v>
      </c>
      <c r="AH7498" s="1">
        <v>4165.645011079584</v>
      </c>
      <c r="AI7498" s="1">
        <v>181.45036783816252</v>
      </c>
      <c r="AJ7498" s="1">
        <v>1949.0623781267793</v>
      </c>
      <c r="AK7498" s="1"/>
      <c r="AL7498" s="1">
        <v>61315.15234375</v>
      </c>
      <c r="AM7498" s="1">
        <v>55400.83203125</v>
      </c>
      <c r="AN7498" s="1">
        <v>5914.32275390625</v>
      </c>
      <c r="AO7498" t="s">
        <v>20308</v>
      </c>
    </row>
    <row r="7499" spans="1:41" x14ac:dyDescent="0.25">
      <c r="A7499" s="1">
        <v>2026</v>
      </c>
      <c r="B7499" t="s">
        <v>5982</v>
      </c>
      <c r="C7499" t="s">
        <v>7154</v>
      </c>
      <c r="D7499" t="s">
        <v>7254</v>
      </c>
      <c r="E7499" t="s">
        <v>8111</v>
      </c>
      <c r="F7499" t="s">
        <v>10204</v>
      </c>
      <c r="G7499" t="s">
        <v>12334</v>
      </c>
      <c r="H7499" t="s">
        <v>12771</v>
      </c>
      <c r="I7499" s="1">
        <v>1078.0294489667867</v>
      </c>
      <c r="J7499" s="1">
        <v>1393.4796769865986</v>
      </c>
      <c r="K7499" s="1"/>
      <c r="L7499" s="1">
        <v>118.58323938634653</v>
      </c>
      <c r="M7499" s="1">
        <v>323.40883469003597</v>
      </c>
      <c r="N7499" s="1">
        <v>0</v>
      </c>
      <c r="O7499" s="1">
        <v>53.901472448339334</v>
      </c>
      <c r="P7499" s="1">
        <v>0</v>
      </c>
      <c r="Q7499" s="1">
        <v>6.1564239142232626</v>
      </c>
      <c r="R7499" s="1">
        <v>54.379039494231613</v>
      </c>
      <c r="S7499" s="1">
        <v>0</v>
      </c>
      <c r="T7499" s="1">
        <v>0</v>
      </c>
      <c r="U7499" s="1">
        <v>0</v>
      </c>
      <c r="V7499" s="1">
        <v>539.01472448339337</v>
      </c>
      <c r="W7499" s="1">
        <v>0</v>
      </c>
      <c r="X7499" s="1">
        <v>544.40487172822725</v>
      </c>
      <c r="Y7499" s="1">
        <v>1496.3048751658998</v>
      </c>
      <c r="Z7499" s="1">
        <v>57.711118525652985</v>
      </c>
      <c r="AA7499" s="1">
        <v>2436.3465546649377</v>
      </c>
      <c r="AB7499" s="1">
        <v>0</v>
      </c>
      <c r="AC7499" s="1">
        <v>12.550925518712344</v>
      </c>
      <c r="AD7499" s="1">
        <v>58.213590244206479</v>
      </c>
      <c r="AE7499" s="1"/>
      <c r="AF7499" s="1">
        <v>937.88562060110439</v>
      </c>
      <c r="AG7499" s="1">
        <v>18078.553859173011</v>
      </c>
      <c r="AH7499" s="1">
        <v>1617.0441734501799</v>
      </c>
      <c r="AI7499" s="1">
        <v>104.5688565497783</v>
      </c>
      <c r="AJ7499" s="1">
        <v>1941.5310375891827</v>
      </c>
      <c r="AK7499" s="1"/>
      <c r="AL7499" s="1">
        <v>30852.068359375</v>
      </c>
      <c r="AM7499" s="1">
        <v>28150.52734375</v>
      </c>
      <c r="AN7499" s="1">
        <v>2701.541748046875</v>
      </c>
      <c r="AO7499" t="s">
        <v>20309</v>
      </c>
    </row>
    <row r="7500" spans="1:41" x14ac:dyDescent="0.25">
      <c r="A7500" s="1">
        <v>2026</v>
      </c>
      <c r="B7500" t="s">
        <v>5983</v>
      </c>
      <c r="C7500" t="s">
        <v>7154</v>
      </c>
      <c r="D7500" t="s">
        <v>7254</v>
      </c>
      <c r="E7500" t="s">
        <v>8111</v>
      </c>
      <c r="F7500" t="s">
        <v>10204</v>
      </c>
      <c r="G7500" t="s">
        <v>12334</v>
      </c>
      <c r="H7500" t="s">
        <v>12771</v>
      </c>
      <c r="I7500" s="1">
        <v>1144.4366612566348</v>
      </c>
      <c r="J7500" s="1">
        <v>0</v>
      </c>
      <c r="K7500" s="1">
        <v>91.554932900530787</v>
      </c>
      <c r="L7500" s="1">
        <v>125.88803273822984</v>
      </c>
      <c r="M7500" s="1">
        <v>205.99859902619428</v>
      </c>
      <c r="N7500" s="1">
        <v>0</v>
      </c>
      <c r="O7500" s="1">
        <v>64.088453030371554</v>
      </c>
      <c r="P7500" s="1">
        <v>0</v>
      </c>
      <c r="Q7500" s="1">
        <v>6.4026615986557909</v>
      </c>
      <c r="R7500" s="1">
        <v>30.138739474193482</v>
      </c>
      <c r="S7500" s="1">
        <v>0</v>
      </c>
      <c r="T7500" s="1">
        <v>228.88733225132697</v>
      </c>
      <c r="U7500" s="1">
        <v>0</v>
      </c>
      <c r="V7500" s="1">
        <v>617.99579707858288</v>
      </c>
      <c r="W7500" s="1">
        <v>0</v>
      </c>
      <c r="X7500" s="1">
        <v>113.59923699457822</v>
      </c>
      <c r="Y7500" s="1">
        <v>1659.4331588221205</v>
      </c>
      <c r="Z7500" s="1">
        <v>409.8276208074447</v>
      </c>
      <c r="AA7500" s="1">
        <v>3466.8593200700907</v>
      </c>
      <c r="AB7500" s="1">
        <v>0</v>
      </c>
      <c r="AC7500" s="1">
        <v>12.440770391689437</v>
      </c>
      <c r="AD7500" s="1">
        <v>61.570224929994893</v>
      </c>
      <c r="AE7500" s="1"/>
      <c r="AF7500" s="1">
        <v>522.04497330439438</v>
      </c>
      <c r="AG7500" s="1">
        <v>11189.157237106119</v>
      </c>
      <c r="AH7500" s="1">
        <v>1144.4366612566348</v>
      </c>
      <c r="AI7500" s="1">
        <v>111.01035614189358</v>
      </c>
      <c r="AJ7500" s="1">
        <v>1559.8671692927933</v>
      </c>
      <c r="AK7500" s="1"/>
      <c r="AL7500" s="1">
        <v>22765.638671875</v>
      </c>
      <c r="AM7500" s="1">
        <v>20744.4921875</v>
      </c>
      <c r="AN7500" s="1">
        <v>2021.1458740234375</v>
      </c>
      <c r="AO7500" t="s">
        <v>20310</v>
      </c>
    </row>
    <row r="7501" spans="1:41" x14ac:dyDescent="0.25">
      <c r="A7501" s="1">
        <v>2026</v>
      </c>
      <c r="B7501" t="s">
        <v>5984</v>
      </c>
      <c r="C7501" t="s">
        <v>7154</v>
      </c>
      <c r="D7501" t="s">
        <v>7254</v>
      </c>
      <c r="E7501" t="s">
        <v>8111</v>
      </c>
      <c r="F7501" t="s">
        <v>10204</v>
      </c>
      <c r="G7501" t="s">
        <v>12334</v>
      </c>
      <c r="H7501" t="s">
        <v>12771</v>
      </c>
      <c r="I7501" s="1">
        <v>1108.6365221680176</v>
      </c>
      <c r="J7501" s="1">
        <v>88.690921773441417</v>
      </c>
      <c r="K7501" s="1"/>
      <c r="L7501" s="1">
        <v>121.95001743848194</v>
      </c>
      <c r="M7501" s="1">
        <v>332.5909566504053</v>
      </c>
      <c r="N7501" s="1">
        <v>0</v>
      </c>
      <c r="O7501" s="1">
        <v>55.431826108400884</v>
      </c>
      <c r="P7501" s="1">
        <v>0</v>
      </c>
      <c r="Q7501" s="1">
        <v>7.3905460171173303</v>
      </c>
      <c r="R7501" s="1">
        <v>63.877419134276842</v>
      </c>
      <c r="S7501" s="1">
        <v>0</v>
      </c>
      <c r="T7501" s="1">
        <v>221.72730443360354</v>
      </c>
      <c r="U7501" s="1">
        <v>0</v>
      </c>
      <c r="V7501" s="1">
        <v>997.77286995121585</v>
      </c>
      <c r="W7501" s="1">
        <v>0</v>
      </c>
      <c r="X7501" s="1">
        <v>112.24655119140354</v>
      </c>
      <c r="Y7501" s="1">
        <v>1607.5229571436255</v>
      </c>
      <c r="Z7501" s="1">
        <v>402.43505754699038</v>
      </c>
      <c r="AA7501" s="1">
        <v>2473.3680809568473</v>
      </c>
      <c r="AB7501" s="1"/>
      <c r="AC7501" s="1">
        <v>12.654176818599744</v>
      </c>
      <c r="AD7501" s="1">
        <v>59.644192069608415</v>
      </c>
      <c r="AE7501" s="1">
        <v>0</v>
      </c>
      <c r="AF7501" s="1">
        <v>975.60013950785549</v>
      </c>
      <c r="AG7501" s="1">
        <v>13610.730582656752</v>
      </c>
      <c r="AH7501" s="1">
        <v>1108.6365221680176</v>
      </c>
      <c r="AI7501" s="1">
        <v>107.53774265029772</v>
      </c>
      <c r="AJ7501" s="1">
        <v>1511.0715797150081</v>
      </c>
      <c r="AK7501" s="1"/>
      <c r="AL7501" s="1">
        <v>24979.517578125</v>
      </c>
      <c r="AM7501" s="1">
        <v>22981.701171875</v>
      </c>
      <c r="AN7501" s="1">
        <v>1997.81494140625</v>
      </c>
      <c r="AO7501" t="s">
        <v>20311</v>
      </c>
    </row>
    <row r="7502" spans="1:41" x14ac:dyDescent="0.25">
      <c r="A7502" s="1">
        <v>2026</v>
      </c>
      <c r="B7502" t="s">
        <v>5985</v>
      </c>
      <c r="C7502" t="s">
        <v>7154</v>
      </c>
      <c r="D7502" t="s">
        <v>7254</v>
      </c>
      <c r="E7502" t="s">
        <v>8111</v>
      </c>
      <c r="F7502" t="s">
        <v>10204</v>
      </c>
      <c r="G7502" t="s">
        <v>12334</v>
      </c>
      <c r="H7502" t="s">
        <v>12771</v>
      </c>
      <c r="I7502" s="1">
        <v>1048.3922692548131</v>
      </c>
      <c r="J7502" s="1">
        <v>14984.269641644632</v>
      </c>
      <c r="K7502" s="1"/>
      <c r="L7502" s="1"/>
      <c r="M7502" s="1">
        <v>314.51768077644391</v>
      </c>
      <c r="N7502" s="1">
        <v>0</v>
      </c>
      <c r="O7502" s="1">
        <v>52.419613462740656</v>
      </c>
      <c r="P7502" s="1">
        <v>0</v>
      </c>
      <c r="Q7502" s="1">
        <v>6.1416559277204454</v>
      </c>
      <c r="R7502" s="1">
        <v>53.786716981848933</v>
      </c>
      <c r="S7502" s="1">
        <v>0</v>
      </c>
      <c r="T7502" s="1">
        <v>104.83922692548131</v>
      </c>
      <c r="U7502" s="1">
        <v>0</v>
      </c>
      <c r="V7502" s="1">
        <v>524.19613462740654</v>
      </c>
      <c r="W7502" s="1">
        <v>0</v>
      </c>
      <c r="X7502" s="1">
        <v>529.43809597368056</v>
      </c>
      <c r="Y7502" s="1">
        <v>1455.1684697256806</v>
      </c>
      <c r="Z7502" s="1">
        <v>19.716028112198138</v>
      </c>
      <c r="AA7502" s="1">
        <v>2753.0780990631392</v>
      </c>
      <c r="AB7502" s="1">
        <v>0</v>
      </c>
      <c r="AC7502" s="1">
        <v>12.580707231057756</v>
      </c>
      <c r="AD7502" s="1">
        <v>58.653045234083059</v>
      </c>
      <c r="AE7502" s="1"/>
      <c r="AF7502" s="1">
        <v>1181.1187305424723</v>
      </c>
      <c r="AG7502" s="1">
        <v>24990.526522226981</v>
      </c>
      <c r="AH7502" s="1">
        <v>1572.5884038822196</v>
      </c>
      <c r="AI7502" s="1">
        <v>186.61382392735672</v>
      </c>
      <c r="AJ7502" s="1">
        <v>2004.0806560759702</v>
      </c>
      <c r="AK7502" s="1"/>
      <c r="AL7502" s="1">
        <v>51852.12890625</v>
      </c>
      <c r="AM7502" s="1">
        <v>49033.05859375</v>
      </c>
      <c r="AN7502" s="1">
        <v>2819.06982421875</v>
      </c>
      <c r="AO7502" t="s">
        <v>20312</v>
      </c>
    </row>
    <row r="7503" spans="1:41" x14ac:dyDescent="0.25">
      <c r="A7503" s="1">
        <v>2026</v>
      </c>
      <c r="B7503" t="s">
        <v>5986</v>
      </c>
      <c r="C7503" t="s">
        <v>7154</v>
      </c>
      <c r="D7503" t="s">
        <v>7254</v>
      </c>
      <c r="E7503" t="s">
        <v>8111</v>
      </c>
      <c r="F7503" t="s">
        <v>10204</v>
      </c>
      <c r="G7503" t="s">
        <v>12334</v>
      </c>
      <c r="H7503" t="s">
        <v>12771</v>
      </c>
      <c r="I7503" s="1">
        <v>1061.3635506249991</v>
      </c>
      <c r="J7503" s="1">
        <v>1952.145930177202</v>
      </c>
      <c r="K7503" s="1">
        <v>0</v>
      </c>
      <c r="L7503" s="1">
        <v>0</v>
      </c>
      <c r="M7503" s="1">
        <v>300</v>
      </c>
      <c r="N7503" s="1">
        <v>0</v>
      </c>
      <c r="O7503" s="1">
        <v>50</v>
      </c>
      <c r="P7503" s="1">
        <v>0</v>
      </c>
      <c r="Q7503" s="1">
        <v>6</v>
      </c>
      <c r="R7503" s="1">
        <v>26.622</v>
      </c>
      <c r="S7503" s="1">
        <v>0</v>
      </c>
      <c r="T7503" s="1">
        <v>400</v>
      </c>
      <c r="U7503" s="1">
        <v>0</v>
      </c>
      <c r="V7503" s="1">
        <v>500</v>
      </c>
      <c r="W7503" s="1">
        <v>0</v>
      </c>
      <c r="X7503" s="1">
        <v>105</v>
      </c>
      <c r="Y7503" s="1">
        <v>1305</v>
      </c>
      <c r="Z7503" s="1">
        <v>707.2812166021705</v>
      </c>
      <c r="AA7503" s="1">
        <v>1106</v>
      </c>
      <c r="AB7503" s="1">
        <v>0</v>
      </c>
      <c r="AC7503" s="1">
        <v>12.84</v>
      </c>
      <c r="AD7503" s="1">
        <v>117.6162808428362</v>
      </c>
      <c r="AE7503" s="1">
        <v>0</v>
      </c>
      <c r="AF7503" s="1">
        <v>1296</v>
      </c>
      <c r="AG7503" s="1">
        <v>30055</v>
      </c>
      <c r="AH7503" s="1">
        <v>4401</v>
      </c>
      <c r="AI7503" s="1">
        <v>178</v>
      </c>
      <c r="AJ7503" s="1">
        <v>700</v>
      </c>
      <c r="AK7503" s="1">
        <v>0</v>
      </c>
      <c r="AL7503" s="1">
        <v>44279.8671875</v>
      </c>
      <c r="AM7503" s="1">
        <v>38728.25390625</v>
      </c>
      <c r="AN7503" s="1">
        <v>5551.6162109375</v>
      </c>
      <c r="AO7503" t="s">
        <v>20313</v>
      </c>
    </row>
    <row r="7504" spans="1:41" x14ac:dyDescent="0.25">
      <c r="A7504" s="1">
        <v>2026</v>
      </c>
      <c r="B7504" t="s">
        <v>5986</v>
      </c>
      <c r="C7504" t="s">
        <v>7154</v>
      </c>
      <c r="D7504" t="s">
        <v>7254</v>
      </c>
      <c r="E7504" t="s">
        <v>8111</v>
      </c>
      <c r="F7504" t="s">
        <v>10204</v>
      </c>
      <c r="G7504" t="s">
        <v>12335</v>
      </c>
      <c r="H7504" t="s">
        <v>12771</v>
      </c>
      <c r="I7504" s="1">
        <v>999.99999999999989</v>
      </c>
      <c r="J7504" s="1">
        <v>2186.363557423811</v>
      </c>
      <c r="K7504" s="1"/>
      <c r="L7504" s="1">
        <v>0</v>
      </c>
      <c r="M7504" s="1">
        <v>324.729648</v>
      </c>
      <c r="N7504" s="1">
        <v>0</v>
      </c>
      <c r="O7504" s="1">
        <v>54.121608000000002</v>
      </c>
      <c r="P7504" s="1">
        <v>0</v>
      </c>
      <c r="Q7504" s="1">
        <v>6</v>
      </c>
      <c r="R7504" s="1">
        <v>28.75613383753403</v>
      </c>
      <c r="S7504" s="1"/>
      <c r="T7504" s="1">
        <v>435.63856371422258</v>
      </c>
      <c r="U7504" s="1">
        <v>0</v>
      </c>
      <c r="V7504" s="1">
        <v>520</v>
      </c>
      <c r="W7504" s="1">
        <v>0</v>
      </c>
      <c r="X7504" s="1">
        <v>112.500408619872</v>
      </c>
      <c r="Y7504" s="1">
        <v>1399.051533754201</v>
      </c>
      <c r="Z7504" s="1">
        <v>754.36948456072503</v>
      </c>
      <c r="AA7504" s="1">
        <v>1224</v>
      </c>
      <c r="AB7504" s="1">
        <v>0</v>
      </c>
      <c r="AC7504" s="1">
        <v>13.62790799002499</v>
      </c>
      <c r="AD7504" s="1">
        <v>125.4467545195198</v>
      </c>
      <c r="AE7504" s="1"/>
      <c r="AF7504" s="1">
        <v>1399.945594366126</v>
      </c>
      <c r="AG7504" s="1">
        <v>33183</v>
      </c>
      <c r="AH7504" s="1">
        <v>4859.333261310273</v>
      </c>
      <c r="AI7504" s="1">
        <v>192.67292448000001</v>
      </c>
      <c r="AJ7504" s="1">
        <v>772.85656224000002</v>
      </c>
      <c r="AK7504" s="1"/>
      <c r="AL7504" s="1">
        <v>48592.41015625</v>
      </c>
      <c r="AM7504" s="1">
        <v>42487.96875</v>
      </c>
      <c r="AN7504" s="1">
        <v>6104.443359375</v>
      </c>
      <c r="AO7504" t="s">
        <v>20314</v>
      </c>
    </row>
    <row r="7505" spans="1:41" x14ac:dyDescent="0.25">
      <c r="A7505" s="1">
        <v>2026</v>
      </c>
      <c r="B7505" t="s">
        <v>5987</v>
      </c>
      <c r="C7505" t="s">
        <v>7154</v>
      </c>
      <c r="D7505" t="s">
        <v>7254</v>
      </c>
      <c r="E7505" t="s">
        <v>8111</v>
      </c>
      <c r="F7505" t="s">
        <v>10204</v>
      </c>
      <c r="G7505" t="s">
        <v>12335</v>
      </c>
      <c r="H7505" t="s">
        <v>12771</v>
      </c>
      <c r="I7505" s="1">
        <v>1148.68566764928</v>
      </c>
      <c r="J7505" s="1">
        <v>15118.66739466774</v>
      </c>
      <c r="K7505" s="1"/>
      <c r="L7505" s="1">
        <v>0</v>
      </c>
      <c r="M7505" s="1">
        <v>337.84872577919998</v>
      </c>
      <c r="N7505" s="1">
        <v>0</v>
      </c>
      <c r="O7505" s="1">
        <v>56.308120963199997</v>
      </c>
      <c r="P7505" s="1">
        <v>0</v>
      </c>
      <c r="Q7505" s="1">
        <v>6.5972463749326629</v>
      </c>
      <c r="R7505" s="1">
        <v>57.776636757920272</v>
      </c>
      <c r="S7505" s="1">
        <v>0</v>
      </c>
      <c r="T7505" s="1">
        <v>114.54811152519299</v>
      </c>
      <c r="U7505" s="1">
        <v>0</v>
      </c>
      <c r="V7505" s="1">
        <v>563</v>
      </c>
      <c r="W7505" s="1">
        <v>0</v>
      </c>
      <c r="X7505" s="1">
        <v>588</v>
      </c>
      <c r="Y7505" s="1">
        <v>1602.2536314024369</v>
      </c>
      <c r="Z7505" s="1">
        <v>21.26170545937137</v>
      </c>
      <c r="AA7505" s="1">
        <v>3067</v>
      </c>
      <c r="AB7505" s="1">
        <v>0</v>
      </c>
      <c r="AC7505" s="1">
        <v>13.673719999999999</v>
      </c>
      <c r="AD7505" s="1">
        <v>60.2744477588233</v>
      </c>
      <c r="AE7505" s="1">
        <v>0</v>
      </c>
      <c r="AF7505" s="1">
        <v>1294.109273173679</v>
      </c>
      <c r="AG7505" s="1">
        <v>27381</v>
      </c>
      <c r="AH7505" s="1">
        <v>1817.9553206617711</v>
      </c>
      <c r="AI7505" s="1">
        <v>200.45691062899201</v>
      </c>
      <c r="AJ7505" s="1">
        <v>2195.799028624956</v>
      </c>
      <c r="AK7505" s="1"/>
      <c r="AL7505" s="1">
        <v>55645.22265625</v>
      </c>
      <c r="AM7505" s="1">
        <v>52469.82421875</v>
      </c>
      <c r="AN7505" s="1">
        <v>3175.3916015625</v>
      </c>
      <c r="AO7505" t="s">
        <v>20315</v>
      </c>
    </row>
    <row r="7506" spans="1:41" x14ac:dyDescent="0.25">
      <c r="A7506" s="1">
        <v>2026</v>
      </c>
      <c r="B7506" t="s">
        <v>5988</v>
      </c>
      <c r="C7506" t="s">
        <v>7154</v>
      </c>
      <c r="D7506" t="s">
        <v>7254</v>
      </c>
      <c r="E7506" t="s">
        <v>8111</v>
      </c>
      <c r="F7506" t="s">
        <v>10204</v>
      </c>
      <c r="G7506" t="s">
        <v>12335</v>
      </c>
      <c r="H7506" t="s">
        <v>12771</v>
      </c>
      <c r="I7506" s="1">
        <v>1160.5408250251489</v>
      </c>
      <c r="J7506" s="1">
        <v>0</v>
      </c>
      <c r="K7506" s="1">
        <v>93.010503330929424</v>
      </c>
      <c r="L7506" s="1">
        <v>133.43208528668109</v>
      </c>
      <c r="M7506" s="1">
        <v>215.11666235201599</v>
      </c>
      <c r="N7506" s="1">
        <v>0</v>
      </c>
      <c r="O7506" s="1">
        <v>66.946561528194536</v>
      </c>
      <c r="P7506" s="1">
        <v>0</v>
      </c>
      <c r="Q7506" s="1">
        <v>6.6184079273490557</v>
      </c>
      <c r="R7506" s="1">
        <v>31.235120100100769</v>
      </c>
      <c r="S7506" s="1">
        <v>0</v>
      </c>
      <c r="T7506" s="1">
        <v>216.57134112561599</v>
      </c>
      <c r="U7506" s="1">
        <v>0</v>
      </c>
      <c r="V7506" s="1">
        <v>653</v>
      </c>
      <c r="W7506" s="1">
        <v>0</v>
      </c>
      <c r="X7506" s="1">
        <v>121</v>
      </c>
      <c r="Y7506" s="1">
        <v>1739.2170000000001</v>
      </c>
      <c r="Z7506" s="1">
        <v>429.2268547312251</v>
      </c>
      <c r="AA7506" s="1">
        <v>3845.9650156328398</v>
      </c>
      <c r="AB7506" s="1">
        <v>0</v>
      </c>
      <c r="AC7506" s="1">
        <v>13.148820000000001</v>
      </c>
      <c r="AD7506" s="1">
        <v>64.484658061181861</v>
      </c>
      <c r="AE7506" s="1"/>
      <c r="AF7506" s="1">
        <v>553.32939824614004</v>
      </c>
      <c r="AG7506" s="1">
        <v>12114</v>
      </c>
      <c r="AH7506" s="1">
        <v>1249.203426462125</v>
      </c>
      <c r="AI7506" s="1">
        <v>115.9239791563642</v>
      </c>
      <c r="AJ7506" s="1">
        <v>1661.489394452854</v>
      </c>
      <c r="AK7506" s="1"/>
      <c r="AL7506" s="1">
        <v>24483.4609375</v>
      </c>
      <c r="AM7506" s="1">
        <v>22341.205078125</v>
      </c>
      <c r="AN7506" s="1">
        <v>2142.257080078125</v>
      </c>
      <c r="AO7506" t="s">
        <v>20316</v>
      </c>
    </row>
    <row r="7507" spans="1:41" x14ac:dyDescent="0.25">
      <c r="A7507" s="1">
        <v>2026</v>
      </c>
      <c r="B7507" t="s">
        <v>5989</v>
      </c>
      <c r="C7507" t="s">
        <v>7154</v>
      </c>
      <c r="D7507" t="s">
        <v>7254</v>
      </c>
      <c r="E7507" t="s">
        <v>8111</v>
      </c>
      <c r="F7507" t="s">
        <v>10204</v>
      </c>
      <c r="G7507" t="s">
        <v>12335</v>
      </c>
      <c r="H7507" t="s">
        <v>12771</v>
      </c>
      <c r="I7507" s="1">
        <v>1195.0925686223111</v>
      </c>
      <c r="J7507" s="1">
        <v>96.171089781914361</v>
      </c>
      <c r="K7507" s="1"/>
      <c r="L7507" s="1">
        <v>131.04300000000001</v>
      </c>
      <c r="M7507" s="1">
        <v>351.49781430067958</v>
      </c>
      <c r="N7507" s="1">
        <v>0</v>
      </c>
      <c r="O7507" s="1">
        <v>58.468156791469319</v>
      </c>
      <c r="P7507" s="1">
        <v>0</v>
      </c>
      <c r="Q7507" s="1">
        <v>6.6663382175652952</v>
      </c>
      <c r="R7507" s="1">
        <v>67.226532549210006</v>
      </c>
      <c r="S7507" s="1">
        <v>0</v>
      </c>
      <c r="T7507" s="1">
        <v>239.0185137244622</v>
      </c>
      <c r="U7507" s="1">
        <v>0</v>
      </c>
      <c r="V7507" s="1">
        <v>1065</v>
      </c>
      <c r="W7507" s="1">
        <v>0</v>
      </c>
      <c r="X7507" s="1">
        <v>121</v>
      </c>
      <c r="Y7507" s="1">
        <v>1702.498281692184</v>
      </c>
      <c r="Z7507" s="1">
        <v>427</v>
      </c>
      <c r="AA7507" s="1">
        <v>2717</v>
      </c>
      <c r="AB7507" s="1"/>
      <c r="AC7507" s="1">
        <v>13.37354</v>
      </c>
      <c r="AD7507" s="1">
        <v>63.158454359734058</v>
      </c>
      <c r="AE7507" s="1">
        <v>0</v>
      </c>
      <c r="AF7507" s="1">
        <v>1051.6814603876339</v>
      </c>
      <c r="AG7507" s="1">
        <v>14682</v>
      </c>
      <c r="AH7507" s="1">
        <v>1222</v>
      </c>
      <c r="AI7507" s="1">
        <v>113.6509599572198</v>
      </c>
      <c r="AJ7507" s="1">
        <v>1628.9111710322099</v>
      </c>
      <c r="AK7507" s="1"/>
      <c r="AL7507" s="1">
        <v>26952.45703125</v>
      </c>
      <c r="AM7507" s="1">
        <v>24783.666015625</v>
      </c>
      <c r="AN7507" s="1">
        <v>2168.7939453125</v>
      </c>
      <c r="AO7507" t="s">
        <v>20317</v>
      </c>
    </row>
    <row r="7508" spans="1:41" x14ac:dyDescent="0.25">
      <c r="A7508" s="1">
        <v>2026</v>
      </c>
      <c r="B7508" t="s">
        <v>5990</v>
      </c>
      <c r="C7508" t="s">
        <v>7154</v>
      </c>
      <c r="D7508" t="s">
        <v>7254</v>
      </c>
      <c r="E7508" t="s">
        <v>8111</v>
      </c>
      <c r="F7508" t="s">
        <v>10204</v>
      </c>
      <c r="G7508" t="s">
        <v>12335</v>
      </c>
      <c r="H7508" t="s">
        <v>12771</v>
      </c>
      <c r="I7508" s="1">
        <v>1171.6593810022659</v>
      </c>
      <c r="J7508" s="1">
        <v>1451.664560498401</v>
      </c>
      <c r="K7508" s="1">
        <v>0</v>
      </c>
      <c r="L7508" s="1">
        <v>129.09741788949131</v>
      </c>
      <c r="M7508" s="1">
        <v>344.60570029478401</v>
      </c>
      <c r="N7508" s="1">
        <v>0</v>
      </c>
      <c r="O7508" s="1">
        <v>57.434283382464002</v>
      </c>
      <c r="P7508" s="1">
        <v>0</v>
      </c>
      <c r="Q7508" s="1">
        <v>6.6439905882573047</v>
      </c>
      <c r="R7508" s="1">
        <v>57.850204151405251</v>
      </c>
      <c r="S7508" s="1">
        <v>0</v>
      </c>
      <c r="T7508" s="1">
        <v>0</v>
      </c>
      <c r="U7508" s="1">
        <v>0</v>
      </c>
      <c r="V7508" s="1">
        <v>579</v>
      </c>
      <c r="W7508" s="1">
        <v>0</v>
      </c>
      <c r="X7508" s="1">
        <v>596.40499999999997</v>
      </c>
      <c r="Y7508" s="1">
        <v>1645.9590265262791</v>
      </c>
      <c r="Z7508" s="1">
        <v>62.098809150509837</v>
      </c>
      <c r="AA7508" s="1">
        <v>2717</v>
      </c>
      <c r="AB7508" s="1">
        <v>0</v>
      </c>
      <c r="AC7508" s="1">
        <v>13.37354</v>
      </c>
      <c r="AD7508" s="1">
        <v>63.278283065456222</v>
      </c>
      <c r="AE7508" s="1">
        <v>0</v>
      </c>
      <c r="AF7508" s="1">
        <v>1021.043214216885</v>
      </c>
      <c r="AG7508" s="1">
        <v>20417</v>
      </c>
      <c r="AH7508" s="1">
        <v>1792.2467127223661</v>
      </c>
      <c r="AI7508" s="1">
        <v>111.42250976198019</v>
      </c>
      <c r="AJ7508" s="1">
        <v>2152.361716088782</v>
      </c>
      <c r="AK7508" s="1"/>
      <c r="AL7508" s="1">
        <v>34390.14453125</v>
      </c>
      <c r="AM7508" s="1">
        <v>31424.751953125</v>
      </c>
      <c r="AN7508" s="1">
        <v>2965.392578125</v>
      </c>
      <c r="AO7508" t="s">
        <v>20318</v>
      </c>
    </row>
    <row r="7509" spans="1:41" x14ac:dyDescent="0.25">
      <c r="A7509" s="1">
        <v>2026</v>
      </c>
      <c r="B7509" t="s">
        <v>5991</v>
      </c>
      <c r="C7509" t="s">
        <v>7154</v>
      </c>
      <c r="D7509" t="s">
        <v>7254</v>
      </c>
      <c r="E7509" t="s">
        <v>8111</v>
      </c>
      <c r="F7509" t="s">
        <v>10204</v>
      </c>
      <c r="G7509" t="s">
        <v>12335</v>
      </c>
      <c r="H7509" t="s">
        <v>12771</v>
      </c>
      <c r="I7509" s="1">
        <v>1000</v>
      </c>
      <c r="J7509" s="1">
        <v>2181.9271126449762</v>
      </c>
      <c r="K7509" s="1">
        <v>0</v>
      </c>
      <c r="L7509" s="1">
        <v>0</v>
      </c>
      <c r="M7509" s="1">
        <v>331.22424095999997</v>
      </c>
      <c r="N7509" s="1">
        <v>0</v>
      </c>
      <c r="O7509" s="1">
        <v>55.204040159999998</v>
      </c>
      <c r="P7509" s="1">
        <v>0</v>
      </c>
      <c r="Q7509" s="1">
        <v>6.3149187718385367</v>
      </c>
      <c r="R7509" s="1">
        <v>29.357154268782789</v>
      </c>
      <c r="S7509" s="1">
        <v>0</v>
      </c>
      <c r="T7509" s="1">
        <v>112.82293183434631</v>
      </c>
      <c r="U7509" s="1">
        <v>0</v>
      </c>
      <c r="V7509" s="1">
        <v>552</v>
      </c>
      <c r="W7509" s="1">
        <v>0</v>
      </c>
      <c r="X7509" s="1">
        <v>1044.3792574152001</v>
      </c>
      <c r="Y7509" s="1">
        <v>1772.734689180998</v>
      </c>
      <c r="Z7509" s="1">
        <v>21.883964500263222</v>
      </c>
      <c r="AA7509" s="1">
        <v>3452</v>
      </c>
      <c r="AB7509" s="1">
        <v>0</v>
      </c>
      <c r="AC7509" s="1">
        <v>14.353050441600001</v>
      </c>
      <c r="AD7509" s="1">
        <v>127.9238299986576</v>
      </c>
      <c r="AE7509" s="1"/>
      <c r="AF7509" s="1">
        <v>1190.685718250601</v>
      </c>
      <c r="AG7509" s="1">
        <v>48830</v>
      </c>
      <c r="AH7509" s="1">
        <v>4707.4759065050966</v>
      </c>
      <c r="AI7509" s="1">
        <v>196.52638296960001</v>
      </c>
      <c r="AJ7509" s="1">
        <v>2153.2225456327678</v>
      </c>
      <c r="AK7509" s="1"/>
      <c r="AL7509" s="1">
        <v>67780.03125</v>
      </c>
      <c r="AM7509" s="1">
        <v>61204.48046875</v>
      </c>
      <c r="AN7509" s="1">
        <v>6575.556640625</v>
      </c>
      <c r="AO7509" t="s">
        <v>20319</v>
      </c>
    </row>
    <row r="7510" spans="1:41" x14ac:dyDescent="0.25">
      <c r="A7510" s="1">
        <v>2026</v>
      </c>
      <c r="B7510" t="s">
        <v>5992</v>
      </c>
      <c r="C7510" t="s">
        <v>7154</v>
      </c>
      <c r="D7510" t="s">
        <v>7254</v>
      </c>
      <c r="E7510" t="s">
        <v>8112</v>
      </c>
      <c r="F7510" t="s">
        <v>10205</v>
      </c>
      <c r="G7510" t="s">
        <v>12336</v>
      </c>
      <c r="H7510" t="s">
        <v>12771</v>
      </c>
      <c r="I7510" s="1">
        <v>7655.3603500986455</v>
      </c>
      <c r="J7510" s="1">
        <v>38173.514444646273</v>
      </c>
      <c r="K7510" s="1">
        <v>1547.5781596175495</v>
      </c>
      <c r="L7510" s="1">
        <v>2054.8488477394335</v>
      </c>
      <c r="M7510" s="1">
        <v>14279.102707250555</v>
      </c>
      <c r="N7510" s="1">
        <v>2003.2805287993278</v>
      </c>
      <c r="O7510" s="1">
        <v>7120.5669615743836</v>
      </c>
      <c r="P7510" s="1">
        <v>8740.1643312569468</v>
      </c>
      <c r="Q7510" s="1">
        <v>3318.3951787286346</v>
      </c>
      <c r="R7510" s="1">
        <v>7170.7141155092568</v>
      </c>
      <c r="S7510" s="1">
        <v>6185.6223730071306</v>
      </c>
      <c r="T7510" s="1">
        <v>6500.0320693798412</v>
      </c>
      <c r="U7510" s="1">
        <v>1121.7797281026501</v>
      </c>
      <c r="V7510" s="1">
        <v>3578.1628149666772</v>
      </c>
      <c r="W7510" s="1">
        <v>1839.928432542197</v>
      </c>
      <c r="X7510" s="1">
        <v>13376.43696342216</v>
      </c>
      <c r="Y7510" s="1">
        <v>45854.056876532384</v>
      </c>
      <c r="Z7510" s="1">
        <v>9633.1492021725498</v>
      </c>
      <c r="AA7510" s="1">
        <v>86407.442439712438</v>
      </c>
      <c r="AB7510" s="1">
        <v>1796.9443495027497</v>
      </c>
      <c r="AC7510" s="1">
        <v>8333.9009938002764</v>
      </c>
      <c r="AD7510" s="1">
        <v>12522.672202965296</v>
      </c>
      <c r="AE7510" s="1">
        <v>7438.3413613947178</v>
      </c>
      <c r="AF7510" s="1">
        <v>26783.573075079712</v>
      </c>
      <c r="AG7510" s="1">
        <v>92200.858119614539</v>
      </c>
      <c r="AH7510" s="1">
        <v>12999.723411272174</v>
      </c>
      <c r="AI7510" s="1">
        <v>981.29516402250511</v>
      </c>
      <c r="AJ7510" s="1">
        <v>26908.035982694033</v>
      </c>
      <c r="AK7510" s="1">
        <v>1438.3941934176037</v>
      </c>
      <c r="AL7510" s="1">
        <v>457963.875</v>
      </c>
      <c r="AM7510" s="1">
        <v>377375.5625</v>
      </c>
      <c r="AN7510" s="1">
        <v>80588.296875</v>
      </c>
      <c r="AO7510" t="s">
        <v>20320</v>
      </c>
    </row>
    <row r="7511" spans="1:41" x14ac:dyDescent="0.25">
      <c r="A7511" s="1">
        <v>2026</v>
      </c>
      <c r="B7511" t="s">
        <v>5993</v>
      </c>
      <c r="C7511" t="s">
        <v>7154</v>
      </c>
      <c r="D7511" t="s">
        <v>7254</v>
      </c>
      <c r="E7511" t="s">
        <v>8112</v>
      </c>
      <c r="F7511" t="s">
        <v>10205</v>
      </c>
      <c r="G7511" t="s">
        <v>12336</v>
      </c>
      <c r="H7511" t="s">
        <v>12771</v>
      </c>
      <c r="I7511" s="1">
        <v>6274.8827154709797</v>
      </c>
      <c r="J7511" s="1">
        <v>32925.673230998495</v>
      </c>
      <c r="K7511" s="1">
        <v>1114.8504298747694</v>
      </c>
      <c r="L7511" s="1">
        <v>864.73648729105378</v>
      </c>
      <c r="M7511" s="1">
        <v>7316.446728047832</v>
      </c>
      <c r="N7511" s="1">
        <v>1909.0820689020259</v>
      </c>
      <c r="O7511" s="1">
        <v>6905.6968965845817</v>
      </c>
      <c r="P7511" s="1">
        <v>8039.7544542059122</v>
      </c>
      <c r="Q7511" s="1">
        <v>3670.2056719681982</v>
      </c>
      <c r="R7511" s="1">
        <v>4781.6083140916298</v>
      </c>
      <c r="S7511" s="1">
        <v>8518.4398056005539</v>
      </c>
      <c r="T7511" s="1">
        <v>7317.0010463089166</v>
      </c>
      <c r="U7511" s="1">
        <v>1441.2274788184229</v>
      </c>
      <c r="V7511" s="1">
        <v>2774.9172149865481</v>
      </c>
      <c r="W7511" s="1">
        <v>1346.9933744341415</v>
      </c>
      <c r="X7511" s="1">
        <v>10085.792958220325</v>
      </c>
      <c r="Y7511" s="1">
        <v>30648.256655334848</v>
      </c>
      <c r="Z7511" s="1">
        <v>9680.6141115711307</v>
      </c>
      <c r="AA7511" s="1">
        <v>84366.130700463968</v>
      </c>
      <c r="AB7511" s="1">
        <v>696.8057700956532</v>
      </c>
      <c r="AC7511" s="1">
        <v>8752.5457430056285</v>
      </c>
      <c r="AD7511" s="1">
        <v>12374.165822916091</v>
      </c>
      <c r="AE7511" s="1">
        <v>9607.4441011080417</v>
      </c>
      <c r="AF7511" s="1">
        <v>16458.374353497522</v>
      </c>
      <c r="AG7511" s="1">
        <v>69660.067233905225</v>
      </c>
      <c r="AH7511" s="1">
        <v>13056.412321572743</v>
      </c>
      <c r="AI7511" s="1">
        <v>600.88099501506554</v>
      </c>
      <c r="AJ7511" s="1">
        <v>25968.701895263646</v>
      </c>
      <c r="AK7511" s="1">
        <v>1665.0611926441459</v>
      </c>
      <c r="AL7511" s="1">
        <v>388822.71875</v>
      </c>
      <c r="AM7511" s="1">
        <v>317824.21875</v>
      </c>
      <c r="AN7511" s="1">
        <v>70998.546875</v>
      </c>
      <c r="AO7511" t="s">
        <v>20321</v>
      </c>
    </row>
    <row r="7512" spans="1:41" x14ac:dyDescent="0.25">
      <c r="A7512" s="1">
        <v>2026</v>
      </c>
      <c r="B7512" t="s">
        <v>5994</v>
      </c>
      <c r="C7512" t="s">
        <v>7154</v>
      </c>
      <c r="D7512" t="s">
        <v>7254</v>
      </c>
      <c r="E7512" t="s">
        <v>8112</v>
      </c>
      <c r="F7512" t="s">
        <v>10205</v>
      </c>
      <c r="G7512" t="s">
        <v>12336</v>
      </c>
      <c r="H7512" t="s">
        <v>12771</v>
      </c>
      <c r="I7512" s="1">
        <v>11245.14681887187</v>
      </c>
      <c r="J7512" s="1">
        <v>48301.560113160333</v>
      </c>
      <c r="K7512" s="1">
        <v>1366.6040743999999</v>
      </c>
      <c r="L7512" s="1">
        <v>1965</v>
      </c>
      <c r="M7512" s="1">
        <v>13930</v>
      </c>
      <c r="N7512" s="1">
        <v>3171.7519638671879</v>
      </c>
      <c r="O7512" s="1">
        <v>7108.7951999999996</v>
      </c>
      <c r="P7512" s="1">
        <v>9219.0010000000002</v>
      </c>
      <c r="Q7512" s="1">
        <v>3790</v>
      </c>
      <c r="R7512" s="1">
        <v>6856.3813403016329</v>
      </c>
      <c r="S7512" s="1">
        <v>10999.351875</v>
      </c>
      <c r="T7512" s="1">
        <v>7345</v>
      </c>
      <c r="U7512" s="1">
        <v>940</v>
      </c>
      <c r="V7512" s="1">
        <v>3683</v>
      </c>
      <c r="W7512" s="1">
        <v>4744</v>
      </c>
      <c r="X7512" s="1">
        <v>13586.3</v>
      </c>
      <c r="Y7512" s="1">
        <v>32065.416000000001</v>
      </c>
      <c r="Z7512" s="1">
        <v>12066.465247322951</v>
      </c>
      <c r="AA7512" s="1">
        <v>92881</v>
      </c>
      <c r="AB7512" s="1">
        <v>2088.8811500000002</v>
      </c>
      <c r="AC7512" s="1">
        <v>10991.348999999989</v>
      </c>
      <c r="AD7512" s="1">
        <v>16122.273497802949</v>
      </c>
      <c r="AE7512" s="1">
        <v>6413.9143032274569</v>
      </c>
      <c r="AF7512" s="1">
        <v>29475.885545280002</v>
      </c>
      <c r="AG7512" s="1">
        <v>100731</v>
      </c>
      <c r="AH7512" s="1">
        <v>12512.001</v>
      </c>
      <c r="AI7512" s="1">
        <v>2526</v>
      </c>
      <c r="AJ7512" s="1">
        <v>25496</v>
      </c>
      <c r="AK7512" s="1">
        <v>572</v>
      </c>
      <c r="AL7512" s="1">
        <v>492194.0625</v>
      </c>
      <c r="AM7512" s="1">
        <v>399292.875</v>
      </c>
      <c r="AN7512" s="1">
        <v>92901.2109375</v>
      </c>
      <c r="AO7512" t="s">
        <v>20322</v>
      </c>
    </row>
    <row r="7513" spans="1:41" x14ac:dyDescent="0.25">
      <c r="A7513" s="1">
        <v>2026</v>
      </c>
      <c r="B7513" t="s">
        <v>5995</v>
      </c>
      <c r="C7513" t="s">
        <v>7154</v>
      </c>
      <c r="D7513" t="s">
        <v>7254</v>
      </c>
      <c r="E7513" t="s">
        <v>8112</v>
      </c>
      <c r="F7513" t="s">
        <v>10205</v>
      </c>
      <c r="G7513" t="s">
        <v>12336</v>
      </c>
      <c r="H7513" t="s">
        <v>12771</v>
      </c>
      <c r="I7513" s="1">
        <v>10588.602375222146</v>
      </c>
      <c r="J7513" s="1">
        <v>48355.006185345912</v>
      </c>
      <c r="K7513" s="1">
        <v>1365.1022825804444</v>
      </c>
      <c r="L7513" s="1">
        <v>1997.9928143977445</v>
      </c>
      <c r="M7513" s="1">
        <v>13476.254211150752</v>
      </c>
      <c r="N7513" s="1">
        <v>3608.0649070490081</v>
      </c>
      <c r="O7513" s="1">
        <v>7023.9018932984181</v>
      </c>
      <c r="P7513" s="1">
        <v>9265.7732274966584</v>
      </c>
      <c r="Q7513" s="1">
        <v>4802.1714589977964</v>
      </c>
      <c r="R7513" s="1">
        <v>7517.3559019045606</v>
      </c>
      <c r="S7513" s="1">
        <v>8173.2177486113451</v>
      </c>
      <c r="T7513" s="1">
        <v>7476.9274466346205</v>
      </c>
      <c r="U7513" s="1">
        <v>1121.3224978762851</v>
      </c>
      <c r="V7513" s="1">
        <v>3550.5147819119102</v>
      </c>
      <c r="W7513" s="1">
        <v>4137.2733161063979</v>
      </c>
      <c r="X7513" s="1">
        <v>14625.919031844876</v>
      </c>
      <c r="Y7513" s="1">
        <v>31690.563140397309</v>
      </c>
      <c r="Z7513" s="1">
        <v>10816.863517938518</v>
      </c>
      <c r="AA7513" s="1">
        <v>85466.181404041476</v>
      </c>
      <c r="AB7513" s="1">
        <v>1786.9803079792073</v>
      </c>
      <c r="AC7513" s="1">
        <v>9826.862617752171</v>
      </c>
      <c r="AD7513" s="1">
        <v>13818.947215962484</v>
      </c>
      <c r="AE7513" s="1">
        <v>6570.252419904893</v>
      </c>
      <c r="AF7513" s="1">
        <v>27570.002936143686</v>
      </c>
      <c r="AG7513" s="1">
        <v>97292.05622028037</v>
      </c>
      <c r="AH7513" s="1">
        <v>16240.376178760638</v>
      </c>
      <c r="AI7513" s="1">
        <v>1428.157108658796</v>
      </c>
      <c r="AJ7513" s="1">
        <v>22447.857023394252</v>
      </c>
      <c r="AK7513" s="1">
        <v>1449.5641745273431</v>
      </c>
      <c r="AL7513" s="1">
        <v>473490.03125</v>
      </c>
      <c r="AM7513" s="1">
        <v>382487.4375</v>
      </c>
      <c r="AN7513" s="1">
        <v>91002.6171875</v>
      </c>
      <c r="AO7513" t="s">
        <v>20323</v>
      </c>
    </row>
    <row r="7514" spans="1:41" x14ac:dyDescent="0.25">
      <c r="A7514" s="1">
        <v>2026</v>
      </c>
      <c r="B7514" t="s">
        <v>5996</v>
      </c>
      <c r="C7514" t="s">
        <v>7154</v>
      </c>
      <c r="D7514" t="s">
        <v>7254</v>
      </c>
      <c r="E7514" t="s">
        <v>8112</v>
      </c>
      <c r="F7514" t="s">
        <v>10205</v>
      </c>
      <c r="G7514" t="s">
        <v>12336</v>
      </c>
      <c r="H7514" t="s">
        <v>12771</v>
      </c>
      <c r="I7514" s="1">
        <v>5401.7410411313167</v>
      </c>
      <c r="J7514" s="1">
        <v>9624.7123211682992</v>
      </c>
      <c r="K7514" s="1">
        <v>1135.2811679665817</v>
      </c>
      <c r="L7514" s="1">
        <v>892.66059578017519</v>
      </c>
      <c r="M7514" s="1">
        <v>3888.7957749500456</v>
      </c>
      <c r="N7514" s="1">
        <v>1761.2880216739611</v>
      </c>
      <c r="O7514" s="1">
        <v>9994.3653627541917</v>
      </c>
      <c r="P7514" s="1">
        <v>8849.1687955544839</v>
      </c>
      <c r="Q7514" s="1">
        <v>1975.7838248006194</v>
      </c>
      <c r="R7514" s="1">
        <v>5017.9139791126954</v>
      </c>
      <c r="S7514" s="1">
        <v>6423.1007572919143</v>
      </c>
      <c r="T7514" s="1">
        <v>8125.500294922108</v>
      </c>
      <c r="U7514" s="1">
        <v>1487.7676596336253</v>
      </c>
      <c r="V7514" s="1">
        <v>1718.9438652074657</v>
      </c>
      <c r="W7514" s="1">
        <v>1390.4905434268114</v>
      </c>
      <c r="X7514" s="1">
        <v>10180.798555039222</v>
      </c>
      <c r="Y7514" s="1">
        <v>23426.618455923315</v>
      </c>
      <c r="Z7514" s="1">
        <v>9338.7399331591569</v>
      </c>
      <c r="AA7514" s="1">
        <v>112790.925737253</v>
      </c>
      <c r="AB7514" s="1">
        <v>719.85065993042338</v>
      </c>
      <c r="AC7514" s="1">
        <v>8877.1286878467763</v>
      </c>
      <c r="AD7514" s="1">
        <v>11007.936906818213</v>
      </c>
      <c r="AE7514" s="1">
        <v>7679.5353077146938</v>
      </c>
      <c r="AF7514" s="1">
        <v>16406.437489179349</v>
      </c>
      <c r="AG7514" s="1">
        <v>72603.061790120919</v>
      </c>
      <c r="AH7514" s="1">
        <v>13206.799070901567</v>
      </c>
      <c r="AI7514" s="1">
        <v>843.44981934613986</v>
      </c>
      <c r="AJ7514" s="1">
        <v>27263.914581116813</v>
      </c>
      <c r="AK7514" s="1">
        <v>1707.3850549287738</v>
      </c>
      <c r="AL7514" s="1">
        <v>383740.0625</v>
      </c>
      <c r="AM7514" s="1">
        <v>315116.3125</v>
      </c>
      <c r="AN7514" s="1">
        <v>68623.7578125</v>
      </c>
      <c r="AO7514" t="s">
        <v>20324</v>
      </c>
    </row>
    <row r="7515" spans="1:41" x14ac:dyDescent="0.25">
      <c r="A7515" s="1">
        <v>2026</v>
      </c>
      <c r="B7515" t="s">
        <v>5997</v>
      </c>
      <c r="C7515" t="s">
        <v>7154</v>
      </c>
      <c r="D7515" t="s">
        <v>7254</v>
      </c>
      <c r="E7515" t="s">
        <v>8112</v>
      </c>
      <c r="F7515" t="s">
        <v>10205</v>
      </c>
      <c r="G7515" t="s">
        <v>12336</v>
      </c>
      <c r="H7515" t="s">
        <v>12771</v>
      </c>
      <c r="I7515" s="1">
        <v>6926.339209611604</v>
      </c>
      <c r="J7515" s="1">
        <v>41586.866916519211</v>
      </c>
      <c r="K7515" s="1">
        <v>1495.226845716933</v>
      </c>
      <c r="L7515" s="1">
        <v>1024.1279765184472</v>
      </c>
      <c r="M7515" s="1">
        <v>11432.502306292772</v>
      </c>
      <c r="N7515" s="1">
        <v>2017.4588077388114</v>
      </c>
      <c r="O7515" s="1">
        <v>6832.6885275180166</v>
      </c>
      <c r="P7515" s="1">
        <v>8484.7127083312153</v>
      </c>
      <c r="Q7515" s="1">
        <v>3294.3235157227246</v>
      </c>
      <c r="R7515" s="1">
        <v>5383.1390831936342</v>
      </c>
      <c r="S7515" s="1">
        <v>5713.5560795239689</v>
      </c>
      <c r="T7515" s="1">
        <v>5350.2601552221622</v>
      </c>
      <c r="U7515" s="1">
        <v>1401.4382836568227</v>
      </c>
      <c r="V7515" s="1">
        <v>2665.9668272948634</v>
      </c>
      <c r="W7515" s="1">
        <v>1891.9416829367105</v>
      </c>
      <c r="X7515" s="1">
        <v>11751.169967466252</v>
      </c>
      <c r="Y7515" s="1">
        <v>41898.153548818642</v>
      </c>
      <c r="Z7515" s="1">
        <v>10850.507302627462</v>
      </c>
      <c r="AA7515" s="1">
        <v>83547.282294925957</v>
      </c>
      <c r="AB7515" s="1">
        <v>1323.820163331214</v>
      </c>
      <c r="AC7515" s="1">
        <v>10805.312092703854</v>
      </c>
      <c r="AD7515" s="1">
        <v>12344.515220118674</v>
      </c>
      <c r="AE7515" s="1">
        <v>6536.2125803218833</v>
      </c>
      <c r="AF7515" s="1">
        <v>27359.509035088391</v>
      </c>
      <c r="AG7515" s="1">
        <v>102008.53660848219</v>
      </c>
      <c r="AH7515" s="1">
        <v>13205.860749843136</v>
      </c>
      <c r="AI7515" s="1">
        <v>643.58358103317164</v>
      </c>
      <c r="AJ7515" s="1">
        <v>26699.555362560404</v>
      </c>
      <c r="AK7515" s="1">
        <v>1468.2761094927635</v>
      </c>
      <c r="AL7515" s="1">
        <v>455942.84375</v>
      </c>
      <c r="AM7515" s="1">
        <v>382489.46875</v>
      </c>
      <c r="AN7515" s="1">
        <v>73453.40625</v>
      </c>
      <c r="AO7515" t="s">
        <v>20325</v>
      </c>
    </row>
    <row r="7516" spans="1:41" x14ac:dyDescent="0.25">
      <c r="A7516" s="1">
        <v>2026</v>
      </c>
      <c r="B7516" t="s">
        <v>5998</v>
      </c>
      <c r="C7516" t="s">
        <v>7154</v>
      </c>
      <c r="D7516" t="s">
        <v>7254</v>
      </c>
      <c r="E7516" t="s">
        <v>8112</v>
      </c>
      <c r="F7516" t="s">
        <v>10205</v>
      </c>
      <c r="G7516" t="s">
        <v>12337</v>
      </c>
      <c r="H7516" t="s">
        <v>12771</v>
      </c>
      <c r="I7516" s="1">
        <v>8387.7027451750419</v>
      </c>
      <c r="J7516" s="1">
        <v>39266.216992117377</v>
      </c>
      <c r="K7516" s="1">
        <v>1640.89505124788</v>
      </c>
      <c r="L7516" s="1">
        <v>2255.1777100125041</v>
      </c>
      <c r="M7516" s="1">
        <v>15338.33215037568</v>
      </c>
      <c r="N7516" s="1">
        <v>2151.8838635440002</v>
      </c>
      <c r="O7516" s="1">
        <v>7648.7734134835664</v>
      </c>
      <c r="P7516" s="1">
        <v>9333.4217861380221</v>
      </c>
      <c r="Q7516" s="1">
        <v>3564.5550354995389</v>
      </c>
      <c r="R7516" s="1">
        <v>7702.6405029792204</v>
      </c>
      <c r="S7516" s="1">
        <v>6644.4742683867844</v>
      </c>
      <c r="T7516" s="1">
        <v>7101.982914561966</v>
      </c>
      <c r="U7516" s="1">
        <v>1158.42952084428</v>
      </c>
      <c r="V7516" s="1">
        <v>3844</v>
      </c>
      <c r="W7516" s="1">
        <v>1976.41504580832</v>
      </c>
      <c r="X7516" s="1">
        <v>14861</v>
      </c>
      <c r="Y7516" s="1">
        <v>50488.881990968373</v>
      </c>
      <c r="Z7516" s="1">
        <v>10388.359147046071</v>
      </c>
      <c r="AA7516" s="1">
        <v>99317</v>
      </c>
      <c r="AB7516" s="1">
        <v>2060</v>
      </c>
      <c r="AC7516" s="1">
        <v>9057.9536000000007</v>
      </c>
      <c r="AD7516" s="1">
        <v>12868.848471313309</v>
      </c>
      <c r="AE7516" s="1">
        <v>7990.1204430035368</v>
      </c>
      <c r="AF7516" s="1">
        <v>29345.796818636711</v>
      </c>
      <c r="AG7516" s="1">
        <v>101021</v>
      </c>
      <c r="AH7516" s="1">
        <v>15028.036760484491</v>
      </c>
      <c r="AI7516" s="1">
        <v>1054.088024431104</v>
      </c>
      <c r="AJ7516" s="1">
        <v>29482.16634588642</v>
      </c>
      <c r="AK7516" s="1">
        <v>1544</v>
      </c>
      <c r="AL7516" s="1">
        <v>502522.125</v>
      </c>
      <c r="AM7516" s="1">
        <v>414755.28125</v>
      </c>
      <c r="AN7516" s="1">
        <v>87766.84375</v>
      </c>
      <c r="AO7516" t="s">
        <v>20326</v>
      </c>
    </row>
    <row r="7517" spans="1:41" x14ac:dyDescent="0.25">
      <c r="A7517" s="1">
        <v>2026</v>
      </c>
      <c r="B7517" t="s">
        <v>5999</v>
      </c>
      <c r="C7517" t="s">
        <v>7154</v>
      </c>
      <c r="D7517" t="s">
        <v>7254</v>
      </c>
      <c r="E7517" t="s">
        <v>8112</v>
      </c>
      <c r="F7517" t="s">
        <v>10205</v>
      </c>
      <c r="G7517" t="s">
        <v>12337</v>
      </c>
      <c r="H7517" t="s">
        <v>12771</v>
      </c>
      <c r="I7517" s="1">
        <v>7527.9115229395557</v>
      </c>
      <c r="J7517" s="1">
        <v>42420.981894669727</v>
      </c>
      <c r="K7517" s="1">
        <v>1571</v>
      </c>
      <c r="L7517" s="1">
        <v>1114.932245409243</v>
      </c>
      <c r="M7517" s="1">
        <v>11147.994404536261</v>
      </c>
      <c r="N7517" s="1">
        <v>2170.8432044182091</v>
      </c>
      <c r="O7517" s="1">
        <v>7280.5166784580297</v>
      </c>
      <c r="P7517" s="1">
        <v>9103.0452369920004</v>
      </c>
      <c r="Q7517" s="1">
        <v>3555.222112397043</v>
      </c>
      <c r="R7517" s="1">
        <v>5726.7597558650223</v>
      </c>
      <c r="S7517" s="1">
        <v>5987.2432458634394</v>
      </c>
      <c r="T7517" s="1">
        <v>5805.4096939999999</v>
      </c>
      <c r="U7517" s="1">
        <v>1407.6098775235539</v>
      </c>
      <c r="V7517" s="1">
        <v>2866</v>
      </c>
      <c r="W7517" s="1">
        <v>2015.943346724486</v>
      </c>
      <c r="X7517" s="1">
        <v>12873.610962000001</v>
      </c>
      <c r="Y7517" s="1">
        <v>46307.478638842847</v>
      </c>
      <c r="Z7517" s="1">
        <v>11675.455256902809</v>
      </c>
      <c r="AA7517" s="1">
        <v>96657</v>
      </c>
      <c r="AB7517" s="1">
        <v>1342</v>
      </c>
      <c r="AC7517" s="1">
        <v>11513.517330000001</v>
      </c>
      <c r="AD7517" s="1">
        <v>13321.761849886851</v>
      </c>
      <c r="AE7517" s="1">
        <v>6964.6091012825227</v>
      </c>
      <c r="AF7517" s="1">
        <v>29785.338884584318</v>
      </c>
      <c r="AG7517" s="1">
        <v>115201</v>
      </c>
      <c r="AH7517" s="1">
        <v>14636.293167111569</v>
      </c>
      <c r="AI7517" s="1">
        <v>685.76534358662025</v>
      </c>
      <c r="AJ7517" s="1">
        <v>29598.857647068769</v>
      </c>
      <c r="AK7517" s="1">
        <v>1564</v>
      </c>
      <c r="AL7517" s="1">
        <v>501828.03125</v>
      </c>
      <c r="AM7517" s="1">
        <v>423596.53125</v>
      </c>
      <c r="AN7517" s="1">
        <v>78231.5390625</v>
      </c>
      <c r="AO7517" t="s">
        <v>20327</v>
      </c>
    </row>
    <row r="7518" spans="1:41" x14ac:dyDescent="0.25">
      <c r="A7518" s="1">
        <v>2026</v>
      </c>
      <c r="B7518" t="s">
        <v>6000</v>
      </c>
      <c r="C7518" t="s">
        <v>7154</v>
      </c>
      <c r="D7518" t="s">
        <v>7254</v>
      </c>
      <c r="E7518" t="s">
        <v>8112</v>
      </c>
      <c r="F7518" t="s">
        <v>10205</v>
      </c>
      <c r="G7518" t="s">
        <v>12337</v>
      </c>
      <c r="H7518" t="s">
        <v>12771</v>
      </c>
      <c r="I7518" s="1">
        <v>10595</v>
      </c>
      <c r="J7518" s="1">
        <v>53402.924804629271</v>
      </c>
      <c r="K7518" s="1">
        <v>1478.062355381209</v>
      </c>
      <c r="L7518" s="1">
        <v>2122.6026951616041</v>
      </c>
      <c r="M7518" s="1">
        <v>15078.65696560031</v>
      </c>
      <c r="N7518" s="1">
        <v>3382.990644660742</v>
      </c>
      <c r="O7518" s="1">
        <v>7694.7885433336323</v>
      </c>
      <c r="P7518" s="1">
        <v>9784.7116345754202</v>
      </c>
      <c r="Q7518" s="1">
        <v>4125</v>
      </c>
      <c r="R7518" s="1">
        <v>7406.0183105283104</v>
      </c>
      <c r="S7518" s="1">
        <v>11766.17655927876</v>
      </c>
      <c r="T7518" s="1">
        <v>7999.413126202413</v>
      </c>
      <c r="U7518" s="1">
        <v>978.1677694</v>
      </c>
      <c r="V7518" s="1">
        <v>3833</v>
      </c>
      <c r="W7518" s="1">
        <v>5196.7543806057583</v>
      </c>
      <c r="X7518" s="1">
        <v>14556.8028726873</v>
      </c>
      <c r="Y7518" s="1">
        <v>34376.375046181231</v>
      </c>
      <c r="Z7518" s="1">
        <v>12869.807589154319</v>
      </c>
      <c r="AA7518" s="1">
        <v>103835</v>
      </c>
      <c r="AB7518" s="1">
        <v>2217.0623141976321</v>
      </c>
      <c r="AC7518" s="1">
        <v>11665.817200798519</v>
      </c>
      <c r="AD7518" s="1">
        <v>17195.637128485461</v>
      </c>
      <c r="AE7518" s="1">
        <v>6942.6271132973907</v>
      </c>
      <c r="AF7518" s="1">
        <v>31839.996997804708</v>
      </c>
      <c r="AG7518" s="1">
        <v>111215</v>
      </c>
      <c r="AH7518" s="1">
        <v>13814.259009638399</v>
      </c>
      <c r="AI7518" s="1">
        <v>2734.2236361599998</v>
      </c>
      <c r="AJ7518" s="1">
        <v>28149.6441583872</v>
      </c>
      <c r="AK7518" s="1">
        <v>619</v>
      </c>
      <c r="AL7518" s="1">
        <v>536875.5</v>
      </c>
      <c r="AM7518" s="1">
        <v>436524.6875</v>
      </c>
      <c r="AN7518" s="1">
        <v>100350.84375</v>
      </c>
      <c r="AO7518" t="s">
        <v>20328</v>
      </c>
    </row>
    <row r="7519" spans="1:41" x14ac:dyDescent="0.25">
      <c r="A7519" s="1">
        <v>2026</v>
      </c>
      <c r="B7519" t="s">
        <v>6001</v>
      </c>
      <c r="C7519" t="s">
        <v>7154</v>
      </c>
      <c r="D7519" t="s">
        <v>7254</v>
      </c>
      <c r="E7519" t="s">
        <v>8112</v>
      </c>
      <c r="F7519" t="s">
        <v>10205</v>
      </c>
      <c r="G7519" t="s">
        <v>12337</v>
      </c>
      <c r="H7519" t="s">
        <v>12771</v>
      </c>
      <c r="I7519" s="1">
        <v>5477.7526941187016</v>
      </c>
      <c r="J7519" s="1">
        <v>10261.793800658021</v>
      </c>
      <c r="K7519" s="1">
        <v>1153.3302413035251</v>
      </c>
      <c r="L7519" s="1">
        <v>946.15478657828396</v>
      </c>
      <c r="M7519" s="1">
        <v>4060.924548178612</v>
      </c>
      <c r="N7519" s="1">
        <v>1904</v>
      </c>
      <c r="O7519" s="1">
        <v>10440.077175459341</v>
      </c>
      <c r="P7519" s="1">
        <v>7732.3360000000002</v>
      </c>
      <c r="Q7519" s="1">
        <v>2042.360528867215</v>
      </c>
      <c r="R7519" s="1">
        <v>5200.4545818435854</v>
      </c>
      <c r="S7519" s="1">
        <v>6563.8853715011956</v>
      </c>
      <c r="T7519" s="1">
        <v>7688.2826099593694</v>
      </c>
      <c r="U7519" s="1">
        <v>1450.1548860717039</v>
      </c>
      <c r="V7519" s="1">
        <v>1815</v>
      </c>
      <c r="W7519" s="1">
        <v>1464.8999248237949</v>
      </c>
      <c r="X7519" s="1">
        <v>10844.057211568601</v>
      </c>
      <c r="Y7519" s="1">
        <v>24520.0353</v>
      </c>
      <c r="Z7519" s="1">
        <v>9780.7901789668304</v>
      </c>
      <c r="AA7519" s="1">
        <v>132060.51413422779</v>
      </c>
      <c r="AB7519" s="1">
        <v>629</v>
      </c>
      <c r="AC7519" s="1">
        <v>9382.3604700000014</v>
      </c>
      <c r="AD7519" s="1">
        <v>11528.99876851718</v>
      </c>
      <c r="AE7519" s="1">
        <v>8019.4526157917371</v>
      </c>
      <c r="AF7519" s="1">
        <v>17389.620909072939</v>
      </c>
      <c r="AG7519" s="1">
        <v>78602</v>
      </c>
      <c r="AH7519" s="1">
        <v>14415.807541372929</v>
      </c>
      <c r="AI7519" s="1">
        <v>880.78322307464339</v>
      </c>
      <c r="AJ7519" s="1">
        <v>29040.1040675351</v>
      </c>
      <c r="AK7519" s="1">
        <v>1782.958603127626</v>
      </c>
      <c r="AL7519" s="1">
        <v>417077.875</v>
      </c>
      <c r="AM7519" s="1">
        <v>345624.875</v>
      </c>
      <c r="AN7519" s="1">
        <v>71453.0078125</v>
      </c>
      <c r="AO7519" t="s">
        <v>20329</v>
      </c>
    </row>
    <row r="7520" spans="1:41" x14ac:dyDescent="0.25">
      <c r="A7520" s="1">
        <v>2026</v>
      </c>
      <c r="B7520" t="s">
        <v>6002</v>
      </c>
      <c r="C7520" t="s">
        <v>7154</v>
      </c>
      <c r="D7520" t="s">
        <v>7254</v>
      </c>
      <c r="E7520" t="s">
        <v>8112</v>
      </c>
      <c r="F7520" t="s">
        <v>10205</v>
      </c>
      <c r="G7520" t="s">
        <v>12337</v>
      </c>
      <c r="H7520" t="s">
        <v>12771</v>
      </c>
      <c r="I7520" s="1">
        <v>6764.2239384022796</v>
      </c>
      <c r="J7520" s="1">
        <v>35702.615477568987</v>
      </c>
      <c r="K7520" s="1">
        <v>1166.9372921667259</v>
      </c>
      <c r="L7520" s="1">
        <v>929.21400000000017</v>
      </c>
      <c r="M7520" s="1">
        <v>7732.3660849244516</v>
      </c>
      <c r="N7520" s="1">
        <v>2031.495119532196</v>
      </c>
      <c r="O7520" s="1">
        <v>7283.9629730812476</v>
      </c>
      <c r="P7520" s="1">
        <v>8298.9132862887054</v>
      </c>
      <c r="Q7520" s="1">
        <v>3310.5581483017081</v>
      </c>
      <c r="R7520" s="1">
        <v>5032.3095598012724</v>
      </c>
      <c r="S7520" s="1">
        <v>9011</v>
      </c>
      <c r="T7520" s="1">
        <v>7887.6109529072519</v>
      </c>
      <c r="U7520" s="1">
        <v>1428.7240256864079</v>
      </c>
      <c r="V7520" s="1">
        <v>2963</v>
      </c>
      <c r="W7520" s="1">
        <v>1434.769759866597</v>
      </c>
      <c r="X7520" s="1">
        <v>10872.32467270784</v>
      </c>
      <c r="Y7520" s="1">
        <v>32459</v>
      </c>
      <c r="Z7520" s="1">
        <v>10251</v>
      </c>
      <c r="AA7520" s="1">
        <v>96657</v>
      </c>
      <c r="AB7520" s="1">
        <v>628.52499999999998</v>
      </c>
      <c r="AC7520" s="1">
        <v>9250.1081299999987</v>
      </c>
      <c r="AD7520" s="1">
        <v>13103.25716968939</v>
      </c>
      <c r="AE7520" s="1">
        <v>10153.60019576563</v>
      </c>
      <c r="AF7520" s="1">
        <v>17741.866236739381</v>
      </c>
      <c r="AG7520" s="1">
        <v>75143</v>
      </c>
      <c r="AH7520" s="1">
        <v>14388</v>
      </c>
      <c r="AI7520" s="1">
        <v>635.03938450322835</v>
      </c>
      <c r="AJ7520" s="1">
        <v>27993.84832740901</v>
      </c>
      <c r="AK7520" s="1">
        <v>1759.7152243273031</v>
      </c>
      <c r="AL7520" s="1">
        <v>422014</v>
      </c>
      <c r="AM7520" s="1">
        <v>346110.46875</v>
      </c>
      <c r="AN7520" s="1">
        <v>75903.5078125</v>
      </c>
      <c r="AO7520" t="s">
        <v>20330</v>
      </c>
    </row>
    <row r="7521" spans="1:41" x14ac:dyDescent="0.25">
      <c r="A7521" s="1">
        <v>2026</v>
      </c>
      <c r="B7521" t="s">
        <v>6003</v>
      </c>
      <c r="C7521" t="s">
        <v>7154</v>
      </c>
      <c r="D7521" t="s">
        <v>7254</v>
      </c>
      <c r="E7521" t="s">
        <v>8112</v>
      </c>
      <c r="F7521" t="s">
        <v>10205</v>
      </c>
      <c r="G7521" t="s">
        <v>12337</v>
      </c>
      <c r="H7521" t="s">
        <v>12771</v>
      </c>
      <c r="I7521" s="1">
        <v>10595</v>
      </c>
      <c r="J7521" s="1">
        <v>53312.251998105887</v>
      </c>
      <c r="K7521" s="1">
        <v>1475.3341427891719</v>
      </c>
      <c r="L7521" s="1">
        <v>2210.958539227945</v>
      </c>
      <c r="M7521" s="1">
        <v>14595.94448691594</v>
      </c>
      <c r="N7521" s="1">
        <v>3904.01972671875</v>
      </c>
      <c r="O7521" s="1">
        <v>7607.4909622362447</v>
      </c>
      <c r="P7521" s="1">
        <v>9888.9135660253523</v>
      </c>
      <c r="Q7521" s="1">
        <v>5234.0901287315482</v>
      </c>
      <c r="R7521" s="1">
        <v>8132.059306658778</v>
      </c>
      <c r="S7521" s="1">
        <v>8850.6215297450417</v>
      </c>
      <c r="T7521" s="1">
        <v>8275.2799927197157</v>
      </c>
      <c r="U7521" s="1">
        <v>1156.1110551100001</v>
      </c>
      <c r="V7521" s="1">
        <v>3846</v>
      </c>
      <c r="W7521" s="1">
        <v>4481.0234879007276</v>
      </c>
      <c r="X7521" s="1">
        <v>15856.66106829821</v>
      </c>
      <c r="Y7521" s="1">
        <v>35295.14766159367</v>
      </c>
      <c r="Z7521" s="1">
        <v>11688.23411402756</v>
      </c>
      <c r="AA7521" s="1">
        <v>98132</v>
      </c>
      <c r="AB7521" s="1">
        <v>1935</v>
      </c>
      <c r="AC7521" s="1">
        <v>10643.338942848</v>
      </c>
      <c r="AD7521" s="1">
        <v>15061.856043687911</v>
      </c>
      <c r="AE7521" s="1">
        <v>6742.5701640889174</v>
      </c>
      <c r="AF7521" s="1">
        <v>30517.790844941821</v>
      </c>
      <c r="AG7521" s="1">
        <v>107483</v>
      </c>
      <c r="AH7521" s="1">
        <v>18352.783151409651</v>
      </c>
      <c r="AI7521" s="1">
        <v>1546.8172052832001</v>
      </c>
      <c r="AJ7521" s="1">
        <v>24799.22263461255</v>
      </c>
      <c r="AK7521" s="1">
        <v>1570</v>
      </c>
      <c r="AL7521" s="1">
        <v>523189.5</v>
      </c>
      <c r="AM7521" s="1">
        <v>423580.71875</v>
      </c>
      <c r="AN7521" s="1">
        <v>99608.8125</v>
      </c>
      <c r="AO7521" t="s">
        <v>20331</v>
      </c>
    </row>
    <row r="7522" spans="1:41" x14ac:dyDescent="0.25">
      <c r="A7522" s="1">
        <v>2026</v>
      </c>
      <c r="B7522" t="s">
        <v>6004</v>
      </c>
      <c r="C7522" t="s">
        <v>7154</v>
      </c>
      <c r="D7522" t="s">
        <v>7254</v>
      </c>
      <c r="E7522" t="s">
        <v>8113</v>
      </c>
      <c r="F7522" t="s">
        <v>10206</v>
      </c>
      <c r="G7522" t="s">
        <v>12337</v>
      </c>
      <c r="H7522" t="s">
        <v>12771</v>
      </c>
      <c r="I7522" s="1">
        <v>20639</v>
      </c>
      <c r="J7522" s="1">
        <v>72481.245865180696</v>
      </c>
      <c r="K7522" s="1">
        <v>2064.0487850583349</v>
      </c>
      <c r="L7522" s="1">
        <v>4937.6167529687991</v>
      </c>
      <c r="M7522" s="1">
        <v>40120.171026800002</v>
      </c>
      <c r="N7522" s="1">
        <v>12968.329706336821</v>
      </c>
      <c r="O7522" s="1">
        <v>13231.31206043139</v>
      </c>
      <c r="P7522" s="1"/>
      <c r="Q7522" s="1">
        <v>5321.9690000000001</v>
      </c>
      <c r="R7522" s="1">
        <v>9026.4979021814615</v>
      </c>
      <c r="S7522" s="1">
        <v>17913.843977629062</v>
      </c>
      <c r="T7522" s="1">
        <v>17506.268082811679</v>
      </c>
      <c r="U7522" s="1">
        <v>1641.0325237699999</v>
      </c>
      <c r="V7522" s="1">
        <v>17718</v>
      </c>
      <c r="W7522" s="1">
        <v>14050.87282488406</v>
      </c>
      <c r="X7522" s="1">
        <v>21393.226124580979</v>
      </c>
      <c r="Y7522" s="1">
        <v>86397</v>
      </c>
      <c r="Z7522" s="1">
        <v>17805.198012771689</v>
      </c>
      <c r="AA7522" s="1">
        <v>228690</v>
      </c>
      <c r="AB7522" s="1"/>
      <c r="AC7522" s="1">
        <v>13012.904924</v>
      </c>
      <c r="AD7522" s="1">
        <v>24126.868294017269</v>
      </c>
      <c r="AE7522" s="1">
        <v>11317.80444629558</v>
      </c>
      <c r="AF7522" s="1">
        <v>51653.234027941297</v>
      </c>
      <c r="AG7522" s="1">
        <v>232881</v>
      </c>
      <c r="AH7522" s="1">
        <v>40236.425082630449</v>
      </c>
      <c r="AI7522" s="1">
        <v>6167.6984476800008</v>
      </c>
      <c r="AJ7522" s="1">
        <v>57102.100633560869</v>
      </c>
      <c r="AK7522" s="1">
        <v>2195</v>
      </c>
      <c r="AL7522" s="1">
        <v>1042598.6875</v>
      </c>
      <c r="AM7522" s="1">
        <v>843592.9375</v>
      </c>
      <c r="AN7522" s="1">
        <v>199005.734375</v>
      </c>
      <c r="AO7522" t="s">
        <v>20332</v>
      </c>
    </row>
    <row r="7523" spans="1:41" x14ac:dyDescent="0.25">
      <c r="A7523" s="1">
        <v>2026</v>
      </c>
      <c r="B7523" t="s">
        <v>6005</v>
      </c>
      <c r="C7523" t="s">
        <v>7154</v>
      </c>
      <c r="D7523" t="s">
        <v>7254</v>
      </c>
      <c r="E7523" t="s">
        <v>8113</v>
      </c>
      <c r="F7523" t="s">
        <v>10206</v>
      </c>
      <c r="G7523" t="s">
        <v>12337</v>
      </c>
      <c r="H7523" t="s">
        <v>12771</v>
      </c>
      <c r="I7523" s="1">
        <v>9631.2662423476504</v>
      </c>
      <c r="J7523" s="1">
        <v>58804.446384100862</v>
      </c>
      <c r="K7523" s="1">
        <v>1933.402075037128</v>
      </c>
      <c r="L7523" s="1">
        <v>2775.5944846240618</v>
      </c>
      <c r="M7523" s="1">
        <v>34230.832895948537</v>
      </c>
      <c r="N7523" s="1">
        <v>14808.69385649077</v>
      </c>
      <c r="O7523" s="1">
        <v>10407.94712677783</v>
      </c>
      <c r="P7523" s="1"/>
      <c r="Q7523" s="1">
        <v>4470.1523553428424</v>
      </c>
      <c r="R7523" s="1">
        <v>6338.9647334231204</v>
      </c>
      <c r="S7523" s="1">
        <v>15220.478704004679</v>
      </c>
      <c r="T7523" s="1">
        <v>12975.903634</v>
      </c>
      <c r="U7523" s="1">
        <v>1702.1251749746359</v>
      </c>
      <c r="V7523" s="1">
        <v>11330</v>
      </c>
      <c r="W7523" s="1">
        <v>3856.3909566197831</v>
      </c>
      <c r="X7523" s="1">
        <v>16648.292670238468</v>
      </c>
      <c r="Y7523" s="1">
        <v>82378</v>
      </c>
      <c r="Z7523" s="1">
        <v>19198.778695641879</v>
      </c>
      <c r="AA7523" s="1">
        <v>188615</v>
      </c>
      <c r="AB7523" s="1"/>
      <c r="AC7523" s="1">
        <v>14068.24912</v>
      </c>
      <c r="AD7523" s="1">
        <v>21496</v>
      </c>
      <c r="AE7523" s="1">
        <v>17613.87648417299</v>
      </c>
      <c r="AF7523" s="1">
        <v>47763.183893377012</v>
      </c>
      <c r="AG7523" s="1">
        <v>195541</v>
      </c>
      <c r="AH7523" s="1">
        <v>29914</v>
      </c>
      <c r="AI7523" s="1">
        <v>3414.4681470874871</v>
      </c>
      <c r="AJ7523" s="1">
        <v>44416.964501232091</v>
      </c>
      <c r="AK7523" s="1">
        <v>2500</v>
      </c>
      <c r="AL7523" s="1">
        <v>872053.9375</v>
      </c>
      <c r="AM7523" s="1">
        <v>719456.3125</v>
      </c>
      <c r="AN7523" s="1">
        <v>152597.71875</v>
      </c>
      <c r="AO7523" t="s">
        <v>20333</v>
      </c>
    </row>
    <row r="7524" spans="1:41" x14ac:dyDescent="0.25">
      <c r="A7524" s="1">
        <v>2026</v>
      </c>
      <c r="B7524" t="s">
        <v>6006</v>
      </c>
      <c r="C7524" t="s">
        <v>7154</v>
      </c>
      <c r="D7524" t="s">
        <v>7254</v>
      </c>
      <c r="E7524" t="s">
        <v>8113</v>
      </c>
      <c r="F7524" t="s">
        <v>10206</v>
      </c>
      <c r="G7524" t="s">
        <v>12337</v>
      </c>
      <c r="H7524" t="s">
        <v>12771</v>
      </c>
      <c r="I7524" s="1">
        <v>16968.509249173319</v>
      </c>
      <c r="J7524" s="1">
        <v>54484.281278193201</v>
      </c>
      <c r="K7524" s="1">
        <v>1399.6682372222319</v>
      </c>
      <c r="L7524" s="1"/>
      <c r="M7524" s="1">
        <v>30421.54999803333</v>
      </c>
      <c r="N7524" s="1">
        <v>14010.88435226724</v>
      </c>
      <c r="O7524" s="1">
        <v>9905.8264529577227</v>
      </c>
      <c r="P7524" s="1"/>
      <c r="Q7524" s="1">
        <v>3550.4589999966411</v>
      </c>
      <c r="R7524" s="1">
        <v>8129.3901342657937</v>
      </c>
      <c r="S7524" s="1">
        <v>13358</v>
      </c>
      <c r="T7524" s="1">
        <v>12548.47197053427</v>
      </c>
      <c r="U7524" s="1">
        <v>1793.5981614770899</v>
      </c>
      <c r="V7524" s="1">
        <v>11199</v>
      </c>
      <c r="W7524" s="1">
        <v>2784.412209075364</v>
      </c>
      <c r="X7524" s="1"/>
      <c r="Y7524" s="1">
        <v>65346.217384791897</v>
      </c>
      <c r="Z7524" s="1">
        <v>18767</v>
      </c>
      <c r="AA7524" s="1">
        <v>188615</v>
      </c>
      <c r="AB7524" s="1"/>
      <c r="AC7524" s="1">
        <v>12124.112209999999</v>
      </c>
      <c r="AD7524" s="1">
        <v>15587</v>
      </c>
      <c r="AE7524" s="1">
        <v>30594.606730325511</v>
      </c>
      <c r="AF7524" s="1">
        <v>32560.448091815539</v>
      </c>
      <c r="AG7524" s="1">
        <v>153812</v>
      </c>
      <c r="AH7524" s="1">
        <v>34991</v>
      </c>
      <c r="AI7524" s="1">
        <v>3066.8184297734319</v>
      </c>
      <c r="AJ7524" s="1">
        <v>40958.258383695538</v>
      </c>
      <c r="AK7524" s="1">
        <v>2713.4459604631479</v>
      </c>
      <c r="AL7524" s="1">
        <v>779689.9375</v>
      </c>
      <c r="AM7524" s="1">
        <v>652913.75</v>
      </c>
      <c r="AN7524" s="1">
        <v>126776.1953125</v>
      </c>
      <c r="AO7524" t="s">
        <v>20334</v>
      </c>
    </row>
    <row r="7525" spans="1:41" x14ac:dyDescent="0.25">
      <c r="A7525" s="1">
        <v>2026</v>
      </c>
      <c r="B7525" t="s">
        <v>6007</v>
      </c>
      <c r="C7525" t="s">
        <v>7154</v>
      </c>
      <c r="D7525" t="s">
        <v>7254</v>
      </c>
      <c r="E7525" t="s">
        <v>8113</v>
      </c>
      <c r="F7525" t="s">
        <v>10206</v>
      </c>
      <c r="G7525" t="s">
        <v>12337</v>
      </c>
      <c r="H7525" t="s">
        <v>12771</v>
      </c>
      <c r="I7525" s="1">
        <v>11544.9149268</v>
      </c>
      <c r="J7525" s="1">
        <v>72481.245865180696</v>
      </c>
      <c r="K7525" s="1">
        <v>2227.0931029615472</v>
      </c>
      <c r="L7525" s="1">
        <v>4952.0959118421824</v>
      </c>
      <c r="M7525" s="1">
        <v>35363.841829449411</v>
      </c>
      <c r="N7525" s="1">
        <v>14229.962813686159</v>
      </c>
      <c r="O7525" s="1">
        <v>10116.582928875991</v>
      </c>
      <c r="P7525" s="1"/>
      <c r="Q7525" s="1">
        <v>6185.4117458429228</v>
      </c>
      <c r="R7525" s="1">
        <v>9127.4279384875317</v>
      </c>
      <c r="S7525" s="1">
        <v>14706.458828558811</v>
      </c>
      <c r="T7525" s="1">
        <v>12197.538303985961</v>
      </c>
      <c r="U7525" s="1">
        <v>1741.6641345570499</v>
      </c>
      <c r="V7525" s="1">
        <v>18311</v>
      </c>
      <c r="W7525" s="1">
        <v>9456</v>
      </c>
      <c r="X7525" s="1">
        <v>18316.536760749041</v>
      </c>
      <c r="Y7525" s="1">
        <v>88117</v>
      </c>
      <c r="Z7525" s="1">
        <v>19479.97763374506</v>
      </c>
      <c r="AA7525" s="1">
        <v>235742</v>
      </c>
      <c r="AB7525" s="1"/>
      <c r="AC7525" s="1">
        <v>17013.885177312</v>
      </c>
      <c r="AD7525" s="1">
        <v>18989.27349109008</v>
      </c>
      <c r="AE7525" s="1">
        <v>13046.9228514144</v>
      </c>
      <c r="AF7525" s="1">
        <v>51557.314817374012</v>
      </c>
      <c r="AG7525" s="1">
        <v>241299</v>
      </c>
      <c r="AH7525" s="1">
        <v>47942.82563643036</v>
      </c>
      <c r="AI7525" s="1">
        <v>4821.5208675743997</v>
      </c>
      <c r="AJ7525" s="1">
        <v>50030.409928158297</v>
      </c>
      <c r="AK7525" s="1">
        <v>2626</v>
      </c>
      <c r="AL7525" s="1">
        <v>1031623.875</v>
      </c>
      <c r="AM7525" s="1">
        <v>854860.25</v>
      </c>
      <c r="AN7525" s="1">
        <v>176763.65625</v>
      </c>
      <c r="AO7525" t="s">
        <v>20335</v>
      </c>
    </row>
    <row r="7526" spans="1:41" x14ac:dyDescent="0.25">
      <c r="A7526" s="1">
        <v>2026</v>
      </c>
      <c r="B7526" t="s">
        <v>6008</v>
      </c>
      <c r="C7526" t="s">
        <v>7154</v>
      </c>
      <c r="D7526" t="s">
        <v>7254</v>
      </c>
      <c r="E7526" t="s">
        <v>8113</v>
      </c>
      <c r="F7526" t="s">
        <v>10206</v>
      </c>
      <c r="G7526" t="s">
        <v>12337</v>
      </c>
      <c r="H7526" t="s">
        <v>12771</v>
      </c>
      <c r="I7526" s="1">
        <v>8036.3562678934886</v>
      </c>
      <c r="J7526" s="1">
        <v>13910.233718726749</v>
      </c>
      <c r="K7526" s="1">
        <v>2186</v>
      </c>
      <c r="L7526" s="1"/>
      <c r="M7526" s="1">
        <v>15121.5062707781</v>
      </c>
      <c r="N7526" s="1">
        <v>13951.70118142</v>
      </c>
      <c r="O7526" s="1">
        <v>12682.80105105754</v>
      </c>
      <c r="P7526" s="1"/>
      <c r="Q7526" s="1">
        <v>3375.8071131719048</v>
      </c>
      <c r="R7526" s="1">
        <v>8820.1677010314124</v>
      </c>
      <c r="S7526" s="1">
        <v>15712.50710809858</v>
      </c>
      <c r="T7526" s="1">
        <v>11803.138091346071</v>
      </c>
      <c r="U7526" s="1">
        <v>1775.881983558578</v>
      </c>
      <c r="V7526" s="1">
        <v>6507</v>
      </c>
      <c r="W7526" s="1">
        <v>1327.114323624698</v>
      </c>
      <c r="X7526" s="1">
        <v>13445.98543445456</v>
      </c>
      <c r="Y7526" s="1">
        <v>64976</v>
      </c>
      <c r="Z7526" s="1">
        <v>16563.563019458448</v>
      </c>
      <c r="AA7526" s="1">
        <v>261013.76168014211</v>
      </c>
      <c r="AB7526" s="1"/>
      <c r="AC7526" s="1">
        <v>12837.783009999999</v>
      </c>
      <c r="AD7526" s="1">
        <v>15650.290745558141</v>
      </c>
      <c r="AE7526" s="1">
        <v>10310.21021082685</v>
      </c>
      <c r="AF7526" s="1">
        <v>36938.018599789051</v>
      </c>
      <c r="AG7526" s="1">
        <v>168226</v>
      </c>
      <c r="AH7526" s="1">
        <v>34675.261995877612</v>
      </c>
      <c r="AI7526" s="1">
        <v>5240.4809134088337</v>
      </c>
      <c r="AJ7526" s="1">
        <v>37317.79548014405</v>
      </c>
      <c r="AK7526" s="1">
        <v>2480.8926632030548</v>
      </c>
      <c r="AL7526" s="1">
        <v>794886.25</v>
      </c>
      <c r="AM7526" s="1">
        <v>664560.3125</v>
      </c>
      <c r="AN7526" s="1">
        <v>130325.9765625</v>
      </c>
      <c r="AO7526" t="s">
        <v>20336</v>
      </c>
    </row>
    <row r="7527" spans="1:41" x14ac:dyDescent="0.25">
      <c r="A7527" s="1">
        <v>2026</v>
      </c>
      <c r="B7527" t="s">
        <v>6009</v>
      </c>
      <c r="C7527" t="s">
        <v>7154</v>
      </c>
      <c r="D7527" t="s">
        <v>7254</v>
      </c>
      <c r="E7527" t="s">
        <v>8113</v>
      </c>
      <c r="F7527" t="s">
        <v>10206</v>
      </c>
      <c r="G7527" t="s">
        <v>12337</v>
      </c>
      <c r="H7527" t="s">
        <v>12771</v>
      </c>
      <c r="I7527" s="1">
        <v>15351</v>
      </c>
      <c r="J7527" s="1">
        <v>80796.492213959253</v>
      </c>
      <c r="K7527" s="1">
        <v>1932.473566933035</v>
      </c>
      <c r="L7527" s="1">
        <v>3768.2178572912999</v>
      </c>
      <c r="M7527" s="1">
        <v>29863.567755510721</v>
      </c>
      <c r="N7527" s="1">
        <v>13333.2268423075</v>
      </c>
      <c r="O7527" s="1">
        <v>10212.853427855411</v>
      </c>
      <c r="P7527" s="1"/>
      <c r="Q7527" s="1">
        <v>4573.3071470966688</v>
      </c>
      <c r="R7527" s="1">
        <v>7836.906719819317</v>
      </c>
      <c r="S7527" s="1">
        <v>18906.93</v>
      </c>
      <c r="T7527" s="1">
        <v>13423.951215735369</v>
      </c>
      <c r="U7527" s="1">
        <v>1656.445950366121</v>
      </c>
      <c r="V7527" s="1">
        <v>13638</v>
      </c>
      <c r="W7527" s="1">
        <v>5816.6653831609437</v>
      </c>
      <c r="X7527" s="1">
        <v>18182</v>
      </c>
      <c r="Y7527" s="1">
        <v>85459.821616837304</v>
      </c>
      <c r="Z7527" s="1">
        <v>19109.21090231022</v>
      </c>
      <c r="AA7527" s="1">
        <v>231077</v>
      </c>
      <c r="AB7527" s="1"/>
      <c r="AC7527" s="1">
        <v>13838.579400000001</v>
      </c>
      <c r="AD7527" s="1">
        <v>19404.994379935481</v>
      </c>
      <c r="AE7527" s="1">
        <v>15897.17193587222</v>
      </c>
      <c r="AF7527" s="1">
        <v>50969.647642105927</v>
      </c>
      <c r="AG7527" s="1">
        <v>254803</v>
      </c>
      <c r="AH7527" s="1">
        <v>36909.468758340503</v>
      </c>
      <c r="AI7527" s="1">
        <v>3644.2615887383049</v>
      </c>
      <c r="AJ7527" s="1">
        <v>45262.365803290922</v>
      </c>
      <c r="AK7527" s="1"/>
      <c r="AL7527" s="1">
        <v>1015667.625</v>
      </c>
      <c r="AM7527" s="1">
        <v>857370.4375</v>
      </c>
      <c r="AN7527" s="1">
        <v>158297.171875</v>
      </c>
      <c r="AO7527" t="s">
        <v>20337</v>
      </c>
    </row>
    <row r="7528" spans="1:41" x14ac:dyDescent="0.25">
      <c r="A7528" s="1">
        <v>2026</v>
      </c>
      <c r="B7528" t="s">
        <v>6010</v>
      </c>
      <c r="C7528" t="s">
        <v>7154</v>
      </c>
      <c r="D7528" t="s">
        <v>7254</v>
      </c>
      <c r="E7528" t="s">
        <v>8114</v>
      </c>
      <c r="F7528" t="s">
        <v>10207</v>
      </c>
      <c r="G7528" t="s">
        <v>12337</v>
      </c>
      <c r="H7528" t="s">
        <v>12771</v>
      </c>
      <c r="I7528" s="1">
        <v>11478.302398660249</v>
      </c>
      <c r="J7528" s="1">
        <v>57095.563092728124</v>
      </c>
      <c r="K7528" s="1">
        <v>1820.450966722349</v>
      </c>
      <c r="L7528" s="1">
        <v>2775.5944846240618</v>
      </c>
      <c r="M7528" s="1">
        <v>29106.744622993148</v>
      </c>
      <c r="N7528" s="1">
        <v>14808.69385649077</v>
      </c>
      <c r="O7528" s="1">
        <v>10313.231779444621</v>
      </c>
      <c r="P7528" s="1">
        <v>13887.362640945121</v>
      </c>
      <c r="Q7528" s="1">
        <v>4470.1523553428424</v>
      </c>
      <c r="R7528" s="1">
        <v>7338.9647334231204</v>
      </c>
      <c r="S7528" s="1">
        <v>15150.14974401092</v>
      </c>
      <c r="T7528" s="1">
        <v>12975.903634</v>
      </c>
      <c r="U7528" s="1">
        <v>1702.1251749746359</v>
      </c>
      <c r="V7528" s="1">
        <v>13008</v>
      </c>
      <c r="W7528" s="1">
        <v>3856.3909566197831</v>
      </c>
      <c r="X7528" s="1">
        <v>18095.97029373746</v>
      </c>
      <c r="Y7528" s="1">
        <v>82377.845812996486</v>
      </c>
      <c r="Z7528" s="1">
        <v>18561.567454624608</v>
      </c>
      <c r="AA7528" s="1">
        <v>193272</v>
      </c>
      <c r="AB7528" s="1">
        <v>2213</v>
      </c>
      <c r="AC7528" s="1">
        <v>14383.836278588889</v>
      </c>
      <c r="AD7528" s="1">
        <v>19605.035811144859</v>
      </c>
      <c r="AE7528" s="1">
        <v>17613.87648417299</v>
      </c>
      <c r="AF7528" s="1">
        <v>47763.183893377012</v>
      </c>
      <c r="AG7528" s="1">
        <v>206488</v>
      </c>
      <c r="AH7528" s="1">
        <v>30411.48265096511</v>
      </c>
      <c r="AI7528" s="1">
        <v>3414.4681470874871</v>
      </c>
      <c r="AJ7528" s="1">
        <v>44416.964501232091</v>
      </c>
      <c r="AK7528" s="1">
        <v>2500</v>
      </c>
      <c r="AL7528" s="1">
        <v>900904.875</v>
      </c>
      <c r="AM7528" s="1">
        <v>751442.0625</v>
      </c>
      <c r="AN7528" s="1">
        <v>149462.828125</v>
      </c>
      <c r="AO7528" t="s">
        <v>20338</v>
      </c>
    </row>
    <row r="7529" spans="1:41" x14ac:dyDescent="0.25">
      <c r="A7529" s="1">
        <v>2026</v>
      </c>
      <c r="B7529" t="s">
        <v>6011</v>
      </c>
      <c r="C7529" t="s">
        <v>7154</v>
      </c>
      <c r="D7529" t="s">
        <v>7254</v>
      </c>
      <c r="E7529" t="s">
        <v>8114</v>
      </c>
      <c r="F7529" t="s">
        <v>10207</v>
      </c>
      <c r="G7529" t="s">
        <v>12337</v>
      </c>
      <c r="H7529" t="s">
        <v>12771</v>
      </c>
      <c r="I7529" s="1">
        <v>12110.454741403761</v>
      </c>
      <c r="J7529" s="1">
        <v>59850.871231580939</v>
      </c>
      <c r="K7529" s="1">
        <v>2321.5366888784638</v>
      </c>
      <c r="L7529" s="1">
        <v>3768.2178572912999</v>
      </c>
      <c r="M7529" s="1">
        <v>29863.567755510721</v>
      </c>
      <c r="N7529" s="1">
        <v>13333.2268423075</v>
      </c>
      <c r="O7529" s="1">
        <v>10106.72086965772</v>
      </c>
      <c r="P7529" s="1">
        <v>14220.99977389599</v>
      </c>
      <c r="Q7529" s="1">
        <v>4573.3071470966697</v>
      </c>
      <c r="R7529" s="1">
        <v>8836.906719819317</v>
      </c>
      <c r="S7529" s="1">
        <v>23983.173813066111</v>
      </c>
      <c r="T7529" s="1">
        <v>13523.951215735369</v>
      </c>
      <c r="U7529" s="1">
        <v>1656.445950366121</v>
      </c>
      <c r="V7529" s="1">
        <v>16203</v>
      </c>
      <c r="W7529" s="1">
        <v>5816.6653831609437</v>
      </c>
      <c r="X7529" s="1">
        <v>19868</v>
      </c>
      <c r="Y7529" s="1">
        <v>86267.821616837304</v>
      </c>
      <c r="Z7529" s="1">
        <v>18431.52131950112</v>
      </c>
      <c r="AA7529" s="1">
        <v>229971</v>
      </c>
      <c r="AB7529" s="1">
        <v>2268</v>
      </c>
      <c r="AC7529" s="1">
        <v>14259.5912678</v>
      </c>
      <c r="AD7529" s="1">
        <v>19201.621101035609</v>
      </c>
      <c r="AE7529" s="1">
        <v>17874.44396834536</v>
      </c>
      <c r="AF7529" s="1">
        <v>50969.647642105927</v>
      </c>
      <c r="AG7529" s="1">
        <v>247918</v>
      </c>
      <c r="AH7529" s="1">
        <v>40304.953138221848</v>
      </c>
      <c r="AI7529" s="1">
        <v>3644.2615887383049</v>
      </c>
      <c r="AJ7529" s="1">
        <v>45262.365803290922</v>
      </c>
      <c r="AK7529" s="1">
        <v>2473</v>
      </c>
      <c r="AL7529" s="1">
        <v>1018883.25</v>
      </c>
      <c r="AM7529" s="1">
        <v>845507.8125</v>
      </c>
      <c r="AN7529" s="1">
        <v>173375.46875</v>
      </c>
      <c r="AO7529" t="s">
        <v>20339</v>
      </c>
    </row>
    <row r="7530" spans="1:41" x14ac:dyDescent="0.25">
      <c r="A7530" s="1">
        <v>2026</v>
      </c>
      <c r="B7530" t="s">
        <v>6012</v>
      </c>
      <c r="C7530" t="s">
        <v>7154</v>
      </c>
      <c r="D7530" t="s">
        <v>7254</v>
      </c>
      <c r="E7530" t="s">
        <v>8114</v>
      </c>
      <c r="F7530" t="s">
        <v>10207</v>
      </c>
      <c r="G7530" t="s">
        <v>12337</v>
      </c>
      <c r="H7530" t="s">
        <v>12771</v>
      </c>
      <c r="I7530" s="1">
        <v>8036.3562678934904</v>
      </c>
      <c r="J7530" s="1">
        <v>13910.233718726749</v>
      </c>
      <c r="K7530" s="1">
        <v>1383.5312370475749</v>
      </c>
      <c r="L7530" s="1">
        <v>1763.5227958723481</v>
      </c>
      <c r="M7530" s="1">
        <v>12324.42796669464</v>
      </c>
      <c r="N7530" s="1">
        <v>13953.109399999999</v>
      </c>
      <c r="O7530" s="1">
        <v>12526.1798516504</v>
      </c>
      <c r="P7530" s="1">
        <v>10056.319</v>
      </c>
      <c r="Q7530" s="1">
        <v>3375.8071131719048</v>
      </c>
      <c r="R7530" s="1">
        <v>8820.1677010314124</v>
      </c>
      <c r="S7530" s="1">
        <v>20137.41682078064</v>
      </c>
      <c r="T7530" s="1">
        <v>11803.138091346071</v>
      </c>
      <c r="U7530" s="1">
        <v>1775.881983558578</v>
      </c>
      <c r="V7530" s="1">
        <v>8823</v>
      </c>
      <c r="W7530" s="1">
        <v>1596.068537479086</v>
      </c>
      <c r="X7530" s="1">
        <v>15025.24243199505</v>
      </c>
      <c r="Y7530" s="1">
        <v>64976.487739999982</v>
      </c>
      <c r="Z7530" s="1">
        <v>15636.95819370575</v>
      </c>
      <c r="AA7530" s="1">
        <v>264886.03704086982</v>
      </c>
      <c r="AB7530" s="1">
        <v>1009</v>
      </c>
      <c r="AC7530" s="1">
        <v>13185.33898515</v>
      </c>
      <c r="AD7530" s="1">
        <v>18000.257714512321</v>
      </c>
      <c r="AE7530" s="1">
        <v>19455.51190654184</v>
      </c>
      <c r="AF7530" s="1">
        <v>36938.018599789051</v>
      </c>
      <c r="AG7530" s="1">
        <v>156062</v>
      </c>
      <c r="AH7530" s="1">
        <v>33241.132926920953</v>
      </c>
      <c r="AI7530" s="1">
        <v>3562.9629374256169</v>
      </c>
      <c r="AJ7530" s="1">
        <v>37317.79548014405</v>
      </c>
      <c r="AK7530" s="1">
        <v>2480.8926632030548</v>
      </c>
      <c r="AL7530" s="1">
        <v>812062.75</v>
      </c>
      <c r="AM7530" s="1">
        <v>678972.5625</v>
      </c>
      <c r="AN7530" s="1">
        <v>133090.25</v>
      </c>
      <c r="AO7530" t="s">
        <v>20340</v>
      </c>
    </row>
    <row r="7531" spans="1:41" x14ac:dyDescent="0.25">
      <c r="A7531" s="1">
        <v>2026</v>
      </c>
      <c r="B7531" t="s">
        <v>6013</v>
      </c>
      <c r="C7531" t="s">
        <v>7154</v>
      </c>
      <c r="D7531" t="s">
        <v>7254</v>
      </c>
      <c r="E7531" t="s">
        <v>8114</v>
      </c>
      <c r="F7531" t="s">
        <v>10207</v>
      </c>
      <c r="G7531" t="s">
        <v>12337</v>
      </c>
      <c r="H7531" t="s">
        <v>12771</v>
      </c>
      <c r="I7531" s="1">
        <v>16415</v>
      </c>
      <c r="J7531" s="1">
        <v>68149.493390812888</v>
      </c>
      <c r="K7531" s="1">
        <v>1994.829036254403</v>
      </c>
      <c r="L7531" s="1">
        <v>4937.6167529687991</v>
      </c>
      <c r="M7531" s="1">
        <v>40617.90909282909</v>
      </c>
      <c r="N7531" s="1">
        <v>12968.329706336821</v>
      </c>
      <c r="O7531" s="1">
        <v>14388.78659483716</v>
      </c>
      <c r="P7531" s="1">
        <v>16665.38155025354</v>
      </c>
      <c r="Q7531" s="1">
        <v>6001</v>
      </c>
      <c r="R7531" s="1">
        <v>10026.49790218146</v>
      </c>
      <c r="S7531" s="1">
        <v>24124.599067636562</v>
      </c>
      <c r="T7531" s="1">
        <v>17563.85779254817</v>
      </c>
      <c r="U7531" s="1">
        <v>1641.0325237699999</v>
      </c>
      <c r="V7531" s="1">
        <v>17697</v>
      </c>
      <c r="W7531" s="1">
        <v>12450.87282488406</v>
      </c>
      <c r="X7531" s="1">
        <v>23253.50665715323</v>
      </c>
      <c r="Y7531" s="1">
        <v>86767.786360036029</v>
      </c>
      <c r="Z7531" s="1">
        <v>20666.89243193272</v>
      </c>
      <c r="AA7531" s="1">
        <v>233358.4</v>
      </c>
      <c r="AB7531" s="1">
        <v>2975.9372528945059</v>
      </c>
      <c r="AC7531" s="1">
        <v>18244.905849515999</v>
      </c>
      <c r="AD7531" s="1">
        <v>24836.984404166989</v>
      </c>
      <c r="AE7531" s="1">
        <v>16375.64396647158</v>
      </c>
      <c r="AF7531" s="1">
        <v>51653.234027941297</v>
      </c>
      <c r="AG7531" s="1">
        <v>236482</v>
      </c>
      <c r="AH7531" s="1">
        <v>40262.131914885977</v>
      </c>
      <c r="AI7531" s="1">
        <v>6167.6984476800008</v>
      </c>
      <c r="AJ7531" s="1">
        <v>57102.100633560869</v>
      </c>
      <c r="AK7531" s="1">
        <v>2195</v>
      </c>
      <c r="AL7531" s="1">
        <v>1085984.375</v>
      </c>
      <c r="AM7531" s="1">
        <v>875152.3125</v>
      </c>
      <c r="AN7531" s="1">
        <v>210832.109375</v>
      </c>
      <c r="AO7531" t="s">
        <v>20341</v>
      </c>
    </row>
    <row r="7532" spans="1:41" x14ac:dyDescent="0.25">
      <c r="A7532" s="1">
        <v>2026</v>
      </c>
      <c r="B7532" t="s">
        <v>6014</v>
      </c>
      <c r="C7532" t="s">
        <v>7154</v>
      </c>
      <c r="D7532" t="s">
        <v>7254</v>
      </c>
      <c r="E7532" t="s">
        <v>8114</v>
      </c>
      <c r="F7532" t="s">
        <v>10207</v>
      </c>
      <c r="G7532" t="s">
        <v>12337</v>
      </c>
      <c r="H7532" t="s">
        <v>12771</v>
      </c>
      <c r="I7532" s="1">
        <v>14750.9149268</v>
      </c>
      <c r="J7532" s="1">
        <v>68034.631285594456</v>
      </c>
      <c r="K7532" s="1">
        <v>2156.00485761957</v>
      </c>
      <c r="L7532" s="1">
        <v>4681.3662947938619</v>
      </c>
      <c r="M7532" s="1">
        <v>35363.841829449411</v>
      </c>
      <c r="N7532" s="1">
        <v>14229.962813686159</v>
      </c>
      <c r="O7532" s="1">
        <v>10342.01761532106</v>
      </c>
      <c r="P7532" s="1">
        <v>15953.95134354531</v>
      </c>
      <c r="Q7532" s="1">
        <v>6185.4117458429209</v>
      </c>
      <c r="R7532" s="1">
        <v>10127.42793848753</v>
      </c>
      <c r="S7532" s="1">
        <v>17868.601696745449</v>
      </c>
      <c r="T7532" s="1">
        <v>13131.38518353626</v>
      </c>
      <c r="U7532" s="1">
        <v>1741.6641345570499</v>
      </c>
      <c r="V7532" s="1">
        <v>18230</v>
      </c>
      <c r="W7532" s="1">
        <v>10545.539629538211</v>
      </c>
      <c r="X7532" s="1">
        <v>19909.27908777069</v>
      </c>
      <c r="Y7532" s="1">
        <v>88890.398681501974</v>
      </c>
      <c r="Z7532" s="1">
        <v>20974.718592829449</v>
      </c>
      <c r="AA7532" s="1">
        <v>242365</v>
      </c>
      <c r="AB7532" s="1">
        <v>2287</v>
      </c>
      <c r="AC7532" s="1">
        <v>16073.2083329856</v>
      </c>
      <c r="AD7532" s="1">
        <v>24368.66393846722</v>
      </c>
      <c r="AE7532" s="1">
        <v>17438.1848526869</v>
      </c>
      <c r="AF7532" s="1">
        <v>51557.314817374012</v>
      </c>
      <c r="AG7532" s="1">
        <v>247581</v>
      </c>
      <c r="AH7532" s="1">
        <v>48053.937788283023</v>
      </c>
      <c r="AI7532" s="1">
        <v>4821.5208675743997</v>
      </c>
      <c r="AJ7532" s="1">
        <v>50030.409928158297</v>
      </c>
      <c r="AK7532" s="1">
        <v>2626</v>
      </c>
      <c r="AL7532" s="1">
        <v>1080319.375</v>
      </c>
      <c r="AM7532" s="1">
        <v>888845.625</v>
      </c>
      <c r="AN7532" s="1">
        <v>191473.78125</v>
      </c>
      <c r="AO7532" t="s">
        <v>20342</v>
      </c>
    </row>
    <row r="7533" spans="1:41" x14ac:dyDescent="0.25">
      <c r="A7533" s="1">
        <v>2026</v>
      </c>
      <c r="B7533" t="s">
        <v>6015</v>
      </c>
      <c r="C7533" t="s">
        <v>7154</v>
      </c>
      <c r="D7533" t="s">
        <v>7254</v>
      </c>
      <c r="E7533" t="s">
        <v>8114</v>
      </c>
      <c r="F7533" t="s">
        <v>10207</v>
      </c>
      <c r="G7533" t="s">
        <v>12337</v>
      </c>
      <c r="H7533" t="s">
        <v>12771</v>
      </c>
      <c r="I7533" s="1">
        <v>11172.31029135511</v>
      </c>
      <c r="J7533" s="1">
        <v>53214.769857544467</v>
      </c>
      <c r="K7533" s="1">
        <v>1399.6682372222319</v>
      </c>
      <c r="L7533" s="1">
        <v>1894.1670000000011</v>
      </c>
      <c r="M7533" s="1">
        <v>26009.62202420229</v>
      </c>
      <c r="N7533" s="1">
        <v>14010.88435226724</v>
      </c>
      <c r="O7533" s="1">
        <v>9902.1670342032448</v>
      </c>
      <c r="P7533" s="1">
        <v>12148.842071120411</v>
      </c>
      <c r="Q7533" s="1">
        <v>3550.4589999966411</v>
      </c>
      <c r="R7533" s="1">
        <v>9129.3901342657937</v>
      </c>
      <c r="S7533" s="1">
        <v>17616</v>
      </c>
      <c r="T7533" s="1">
        <v>12548.47197053427</v>
      </c>
      <c r="U7533" s="1">
        <v>1793.5981614770899</v>
      </c>
      <c r="V7533" s="1">
        <v>13627</v>
      </c>
      <c r="W7533" s="1">
        <v>2784.412209075364</v>
      </c>
      <c r="X7533" s="1">
        <v>16422.181622533131</v>
      </c>
      <c r="Y7533" s="1">
        <v>65346.217384791897</v>
      </c>
      <c r="Z7533" s="1">
        <v>17911.654289724909</v>
      </c>
      <c r="AA7533" s="1">
        <v>193272</v>
      </c>
      <c r="AB7533" s="1">
        <v>1008.038</v>
      </c>
      <c r="AC7533" s="1">
        <v>12492.94616</v>
      </c>
      <c r="AD7533" s="1">
        <v>18841.76487792343</v>
      </c>
      <c r="AE7533" s="1">
        <v>20567.55281412974</v>
      </c>
      <c r="AF7533" s="1">
        <v>32560.448091815539</v>
      </c>
      <c r="AG7533" s="1">
        <v>154828</v>
      </c>
      <c r="AH7533" s="1">
        <v>32915</v>
      </c>
      <c r="AI7533" s="1">
        <v>3066.8184297734319</v>
      </c>
      <c r="AJ7533" s="1">
        <v>40958.258383695538</v>
      </c>
      <c r="AK7533" s="1">
        <v>2713.4459604631479</v>
      </c>
      <c r="AL7533" s="1">
        <v>803706</v>
      </c>
      <c r="AM7533" s="1">
        <v>658478.5</v>
      </c>
      <c r="AN7533" s="1">
        <v>145227.59375</v>
      </c>
      <c r="AO7533" t="s">
        <v>20343</v>
      </c>
    </row>
    <row r="7534" spans="1:41" x14ac:dyDescent="0.25">
      <c r="A7534" s="1">
        <v>2026</v>
      </c>
      <c r="B7534" t="s">
        <v>6015</v>
      </c>
      <c r="C7534" t="s">
        <v>7154</v>
      </c>
      <c r="D7534" t="s">
        <v>7254</v>
      </c>
      <c r="E7534" t="s">
        <v>8115</v>
      </c>
      <c r="F7534" t="s">
        <v>10208</v>
      </c>
      <c r="G7534" t="s">
        <v>12338</v>
      </c>
      <c r="H7534" t="s">
        <v>12771</v>
      </c>
      <c r="I7534" s="1">
        <v>2549.8640009864407</v>
      </c>
      <c r="J7534" s="1">
        <v>6097.5008719240968</v>
      </c>
      <c r="K7534" s="1">
        <v>110.86365221680177</v>
      </c>
      <c r="L7534" s="1">
        <v>332.5909566504053</v>
      </c>
      <c r="M7534" s="1">
        <v>5543.1826108400883</v>
      </c>
      <c r="N7534" s="1">
        <v>3216.0026676058819</v>
      </c>
      <c r="O7534" s="1">
        <v>124.16729048281798</v>
      </c>
      <c r="P7534" s="1">
        <v>104.92136045798119</v>
      </c>
      <c r="Q7534" s="1">
        <v>291.86128065650479</v>
      </c>
      <c r="R7534" s="1">
        <v>638.77419134276829</v>
      </c>
      <c r="S7534" s="1">
        <v>5672.8953012067914</v>
      </c>
      <c r="T7534" s="1">
        <v>554.31826108400878</v>
      </c>
      <c r="U7534" s="1">
        <v>0</v>
      </c>
      <c r="V7534" s="1">
        <v>576.49099152736915</v>
      </c>
      <c r="W7534" s="1">
        <v>260.52958270948415</v>
      </c>
      <c r="X7534" s="1">
        <v>3011.1760757627749</v>
      </c>
      <c r="Y7534" s="1">
        <v>14000.41632019881</v>
      </c>
      <c r="Z7534" s="1">
        <v>4499.9556434799833</v>
      </c>
      <c r="AA7534" s="1">
        <v>31194.814460763679</v>
      </c>
      <c r="AB7534" s="1">
        <v>127.58189097109546</v>
      </c>
      <c r="AC7534" s="1">
        <v>977.59740363436731</v>
      </c>
      <c r="AD7534" s="1">
        <v>2274.1919186733685</v>
      </c>
      <c r="AE7534" s="1">
        <v>1624.1525049761458</v>
      </c>
      <c r="AF7534" s="1">
        <v>10341.361478783268</v>
      </c>
      <c r="AG7534" s="1">
        <v>38823.342369801809</v>
      </c>
      <c r="AH7534" s="1">
        <v>9713.8732072361709</v>
      </c>
      <c r="AI7534" s="1">
        <v>2618.5994653608577</v>
      </c>
      <c r="AJ7534" s="1">
        <v>10253.779193531995</v>
      </c>
      <c r="AK7534" s="1">
        <v>108.64637917246573</v>
      </c>
      <c r="AL7534" s="1">
        <v>155643.4375</v>
      </c>
      <c r="AM7534" s="1">
        <v>125523.4296875</v>
      </c>
      <c r="AN7534" s="1">
        <v>30120.025390625</v>
      </c>
      <c r="AO7534" t="s">
        <v>20344</v>
      </c>
    </row>
    <row r="7535" spans="1:41" x14ac:dyDescent="0.25">
      <c r="A7535" s="1">
        <v>2026</v>
      </c>
      <c r="B7535" t="s">
        <v>6016</v>
      </c>
      <c r="C7535" t="s">
        <v>7154</v>
      </c>
      <c r="D7535" t="s">
        <v>7254</v>
      </c>
      <c r="E7535" t="s">
        <v>8115</v>
      </c>
      <c r="F7535" t="s">
        <v>10208</v>
      </c>
      <c r="G7535" t="s">
        <v>12338</v>
      </c>
      <c r="H7535" t="s">
        <v>12771</v>
      </c>
      <c r="I7535" s="1">
        <v>2547.2725214999991</v>
      </c>
      <c r="J7535" s="1">
        <v>15302.789945370751</v>
      </c>
      <c r="K7535" s="1">
        <v>64</v>
      </c>
      <c r="L7535" s="1">
        <v>1500</v>
      </c>
      <c r="M7535" s="1">
        <v>8500</v>
      </c>
      <c r="N7535" s="1">
        <v>2551.5024570312498</v>
      </c>
      <c r="O7535" s="1">
        <v>111.6835</v>
      </c>
      <c r="P7535" s="1">
        <v>400</v>
      </c>
      <c r="Q7535" s="1">
        <v>865</v>
      </c>
      <c r="R7535" s="1">
        <v>212.976</v>
      </c>
      <c r="S7535" s="1">
        <v>5000</v>
      </c>
      <c r="T7535" s="1">
        <v>100</v>
      </c>
      <c r="U7535" s="1">
        <v>50</v>
      </c>
      <c r="V7535" s="1">
        <v>640</v>
      </c>
      <c r="W7535" s="1">
        <v>1301.027</v>
      </c>
      <c r="X7535" s="1">
        <v>4780.5050250499999</v>
      </c>
      <c r="Y7535" s="1">
        <v>9664.3080000000009</v>
      </c>
      <c r="Z7535" s="1">
        <v>5661.7442618893738</v>
      </c>
      <c r="AA7535" s="1">
        <v>39811</v>
      </c>
      <c r="AB7535" s="1">
        <v>50</v>
      </c>
      <c r="AC7535" s="1">
        <v>1946.8947900000001</v>
      </c>
      <c r="AD7535" s="1">
        <v>2623.9050497907692</v>
      </c>
      <c r="AE7535" s="1">
        <v>1889</v>
      </c>
      <c r="AF7535" s="1">
        <v>11211.263999999999</v>
      </c>
      <c r="AG7535" s="1">
        <v>52478</v>
      </c>
      <c r="AH7535" s="1">
        <v>15546.069</v>
      </c>
      <c r="AI7535" s="1">
        <v>3738</v>
      </c>
      <c r="AJ7535" s="1">
        <v>11492.480907222111</v>
      </c>
      <c r="AK7535" s="1">
        <v>143</v>
      </c>
      <c r="AL7535" s="1">
        <v>200182.421875</v>
      </c>
      <c r="AM7535" s="1">
        <v>158224.234375</v>
      </c>
      <c r="AN7535" s="1">
        <v>41958.19140625</v>
      </c>
      <c r="AO7535" t="s">
        <v>20345</v>
      </c>
    </row>
    <row r="7536" spans="1:41" x14ac:dyDescent="0.25">
      <c r="A7536" s="1">
        <v>2026</v>
      </c>
      <c r="B7536" t="s">
        <v>6017</v>
      </c>
      <c r="C7536" t="s">
        <v>7154</v>
      </c>
      <c r="D7536" t="s">
        <v>7254</v>
      </c>
      <c r="E7536" t="s">
        <v>8115</v>
      </c>
      <c r="F7536" t="s">
        <v>10208</v>
      </c>
      <c r="G7536" t="s">
        <v>12338</v>
      </c>
      <c r="H7536" t="s">
        <v>12771</v>
      </c>
      <c r="I7536" s="1">
        <v>2096.7845385096261</v>
      </c>
      <c r="J7536" s="1">
        <v>7600.8439520973952</v>
      </c>
      <c r="K7536" s="1">
        <v>104.83922692548131</v>
      </c>
      <c r="L7536" s="1">
        <v>419.35690770192525</v>
      </c>
      <c r="M7536" s="1">
        <v>12580.707231057757</v>
      </c>
      <c r="N7536" s="1">
        <v>3255.6959619066761</v>
      </c>
      <c r="O7536" s="1">
        <v>117.0875938071853</v>
      </c>
      <c r="P7536" s="1">
        <v>99.219844362275509</v>
      </c>
      <c r="Q7536" s="1">
        <v>776.87134873347463</v>
      </c>
      <c r="R7536" s="1">
        <v>430.29373585479146</v>
      </c>
      <c r="S7536" s="1">
        <v>7129.0674309327287</v>
      </c>
      <c r="T7536" s="1">
        <v>104.83922692548131</v>
      </c>
      <c r="U7536" s="1">
        <v>0</v>
      </c>
      <c r="V7536" s="1">
        <v>670.97105232308036</v>
      </c>
      <c r="W7536" s="1">
        <v>1309.4419442992616</v>
      </c>
      <c r="X7536" s="1">
        <v>3978.6486618220156</v>
      </c>
      <c r="Y7536" s="1">
        <v>12105.051658496848</v>
      </c>
      <c r="Z7536" s="1">
        <v>4859.5057197374599</v>
      </c>
      <c r="AA7536" s="1">
        <v>43483.117759612629</v>
      </c>
      <c r="AB7536" s="1">
        <v>32.500160346899207</v>
      </c>
      <c r="AC7536" s="1">
        <v>1156.7842249988091</v>
      </c>
      <c r="AD7536" s="1">
        <v>2254.5626987001642</v>
      </c>
      <c r="AE7536" s="1">
        <v>1715.1697525008742</v>
      </c>
      <c r="AF7536" s="1">
        <v>11689.46896296424</v>
      </c>
      <c r="AG7536" s="1">
        <v>54580.349929674827</v>
      </c>
      <c r="AH7536" s="1">
        <v>15370.165275766851</v>
      </c>
      <c r="AI7536" s="1">
        <v>3918.8903024744914</v>
      </c>
      <c r="AJ7536" s="1">
        <v>10920.119709330134</v>
      </c>
      <c r="AK7536" s="1">
        <v>113.22636507951981</v>
      </c>
      <c r="AL7536" s="1">
        <v>202873.578125</v>
      </c>
      <c r="AM7536" s="1">
        <v>155859.609375</v>
      </c>
      <c r="AN7536" s="1">
        <v>47013.9765625</v>
      </c>
      <c r="AO7536" t="s">
        <v>20346</v>
      </c>
    </row>
    <row r="7537" spans="1:41" x14ac:dyDescent="0.25">
      <c r="A7537" s="1">
        <v>2026</v>
      </c>
      <c r="B7537" t="s">
        <v>6018</v>
      </c>
      <c r="C7537" t="s">
        <v>7154</v>
      </c>
      <c r="D7537" t="s">
        <v>7254</v>
      </c>
      <c r="E7537" t="s">
        <v>8115</v>
      </c>
      <c r="F7537" t="s">
        <v>10208</v>
      </c>
      <c r="G7537" t="s">
        <v>12338</v>
      </c>
      <c r="H7537" t="s">
        <v>12771</v>
      </c>
      <c r="I7537" s="1">
        <v>2156.0588979335735</v>
      </c>
      <c r="J7537" s="1">
        <v>7815.713505009202</v>
      </c>
      <c r="K7537" s="1">
        <v>107.80294489667867</v>
      </c>
      <c r="L7537" s="1">
        <v>431.21177958671467</v>
      </c>
      <c r="M7537" s="1">
        <v>8624.2355917342938</v>
      </c>
      <c r="N7537" s="1">
        <v>3278.7346670219572</v>
      </c>
      <c r="O7537" s="1">
        <v>120.39756294895764</v>
      </c>
      <c r="P7537" s="1">
        <v>102.02470705021669</v>
      </c>
      <c r="Q7537" s="1">
        <v>783.38100432154147</v>
      </c>
      <c r="R7537" s="1">
        <v>489.41135544808458</v>
      </c>
      <c r="S7537" s="1">
        <v>4597.1487821739647</v>
      </c>
      <c r="T7537" s="1">
        <v>215.60588979335733</v>
      </c>
      <c r="U7537" s="1">
        <v>0</v>
      </c>
      <c r="V7537" s="1">
        <v>560.57531346272901</v>
      </c>
      <c r="W7537" s="1">
        <v>1346.4587817595166</v>
      </c>
      <c r="X7537" s="1">
        <v>4091.1217588289551</v>
      </c>
      <c r="Y7537" s="1">
        <v>15133.916419320234</v>
      </c>
      <c r="Z7537" s="1">
        <v>3983.010080129397</v>
      </c>
      <c r="AA7537" s="1">
        <v>30642.987086880908</v>
      </c>
      <c r="AB7537" s="1">
        <v>156.31427010018405</v>
      </c>
      <c r="AC7537" s="1">
        <v>1166.1623235681936</v>
      </c>
      <c r="AD7537" s="1">
        <v>2247.6914010957503</v>
      </c>
      <c r="AE7537" s="1">
        <v>1604.1078200625784</v>
      </c>
      <c r="AF7537" s="1">
        <v>10316.741826612148</v>
      </c>
      <c r="AG7537" s="1">
        <v>56490.899184757553</v>
      </c>
      <c r="AH7537" s="1">
        <v>10672.491544771188</v>
      </c>
      <c r="AI7537" s="1">
        <v>2546.30555845955</v>
      </c>
      <c r="AJ7537" s="1">
        <v>9786.351337720489</v>
      </c>
      <c r="AK7537" s="1">
        <v>105.64688599874509</v>
      </c>
      <c r="AL7537" s="1">
        <v>179572.5</v>
      </c>
      <c r="AM7537" s="1">
        <v>144741.28125</v>
      </c>
      <c r="AN7537" s="1">
        <v>34831.22265625</v>
      </c>
      <c r="AO7537" t="s">
        <v>20347</v>
      </c>
    </row>
    <row r="7538" spans="1:41" x14ac:dyDescent="0.25">
      <c r="A7538" s="1">
        <v>2026</v>
      </c>
      <c r="B7538" t="s">
        <v>6019</v>
      </c>
      <c r="C7538" t="s">
        <v>7154</v>
      </c>
      <c r="D7538" t="s">
        <v>7254</v>
      </c>
      <c r="E7538" t="s">
        <v>8115</v>
      </c>
      <c r="F7538" t="s">
        <v>10208</v>
      </c>
      <c r="G7538" t="s">
        <v>12338</v>
      </c>
      <c r="H7538" t="s">
        <v>12771</v>
      </c>
      <c r="I7538" s="1">
        <v>2632.2043208902601</v>
      </c>
      <c r="J7538" s="1">
        <v>6294.4016369114916</v>
      </c>
      <c r="K7538" s="1">
        <v>114.44366612566348</v>
      </c>
      <c r="L7538" s="1">
        <v>343.33099837699046</v>
      </c>
      <c r="M7538" s="1">
        <v>4577.7466450265392</v>
      </c>
      <c r="N7538" s="1">
        <v>3181.5339182934449</v>
      </c>
      <c r="O7538" s="1">
        <v>128.17690606074311</v>
      </c>
      <c r="P7538" s="1">
        <v>108.72148281938031</v>
      </c>
      <c r="Q7538" s="1">
        <v>308.77950496718535</v>
      </c>
      <c r="R7538" s="1">
        <v>301.38739474193483</v>
      </c>
      <c r="S7538" s="1">
        <v>7742.287742525622</v>
      </c>
      <c r="T7538" s="1">
        <v>457.77466450265393</v>
      </c>
      <c r="U7538" s="1">
        <v>0</v>
      </c>
      <c r="V7538" s="1">
        <v>357.06423831207007</v>
      </c>
      <c r="W7538" s="1">
        <v>268.94261539530919</v>
      </c>
      <c r="X7538" s="1">
        <v>892.83367257722216</v>
      </c>
      <c r="Y7538" s="1">
        <v>13594.190880736938</v>
      </c>
      <c r="Z7538" s="1">
        <v>2842.4153623792081</v>
      </c>
      <c r="AA7538" s="1">
        <v>26760.228028686859</v>
      </c>
      <c r="AB7538" s="1">
        <v>131.61021604451301</v>
      </c>
      <c r="AC7538" s="1">
        <v>1076.248630107043</v>
      </c>
      <c r="AD7538" s="1">
        <v>3953.5835662154054</v>
      </c>
      <c r="AE7538" s="1">
        <v>1680.5319931090478</v>
      </c>
      <c r="AF7538" s="1">
        <v>8601.7391901207138</v>
      </c>
      <c r="AG7538" s="1">
        <v>38264.239769115586</v>
      </c>
      <c r="AH7538" s="1">
        <v>9860.9472291000784</v>
      </c>
      <c r="AI7538" s="1">
        <v>2648.2264341478531</v>
      </c>
      <c r="AJ7538" s="1">
        <v>10584.894679962616</v>
      </c>
      <c r="AK7538" s="1">
        <v>112.15479280315022</v>
      </c>
      <c r="AL7538" s="1">
        <v>147820.640625</v>
      </c>
      <c r="AM7538" s="1">
        <v>116931.921875</v>
      </c>
      <c r="AN7538" s="1">
        <v>30888.728515625</v>
      </c>
      <c r="AO7538" t="s">
        <v>20348</v>
      </c>
    </row>
    <row r="7539" spans="1:41" x14ac:dyDescent="0.25">
      <c r="A7539" s="1">
        <v>2026</v>
      </c>
      <c r="B7539" t="s">
        <v>6020</v>
      </c>
      <c r="C7539" t="s">
        <v>7154</v>
      </c>
      <c r="D7539" t="s">
        <v>7254</v>
      </c>
      <c r="E7539" t="s">
        <v>8115</v>
      </c>
      <c r="F7539" t="s">
        <v>10208</v>
      </c>
      <c r="G7539" t="s">
        <v>12338</v>
      </c>
      <c r="H7539" t="s">
        <v>12771</v>
      </c>
      <c r="I7539" s="1">
        <v>1998.7923313302763</v>
      </c>
      <c r="J7539" s="1">
        <v>15319.724585104716</v>
      </c>
      <c r="K7539" s="1">
        <v>101.93840889784411</v>
      </c>
      <c r="L7539" s="1">
        <v>407.75363559137645</v>
      </c>
      <c r="M7539" s="1">
        <v>9684.1488452951908</v>
      </c>
      <c r="N7539" s="1">
        <v>2688.4035860694021</v>
      </c>
      <c r="O7539" s="1">
        <v>113.84787320937924</v>
      </c>
      <c r="P7539" s="1">
        <v>96.474510180919665</v>
      </c>
      <c r="Q7539" s="1">
        <v>526.44857954330701</v>
      </c>
      <c r="R7539" s="1">
        <v>217.10434573427247</v>
      </c>
      <c r="S7539" s="1">
        <v>4587.2284004029852</v>
      </c>
      <c r="T7539" s="1">
        <v>101.93840889784411</v>
      </c>
      <c r="U7539" s="1">
        <v>50.969204448922056</v>
      </c>
      <c r="V7539" s="1">
        <v>652.40581694620232</v>
      </c>
      <c r="W7539" s="1">
        <v>1084.9650371943872</v>
      </c>
      <c r="X7539" s="1">
        <v>4096.9046536043543</v>
      </c>
      <c r="Y7539" s="1">
        <v>9438.7262392042194</v>
      </c>
      <c r="Z7539" s="1">
        <v>5930.0849101598697</v>
      </c>
      <c r="AA7539" s="1">
        <v>44312.62634789283</v>
      </c>
      <c r="AB7539" s="1">
        <v>32.620290847310116</v>
      </c>
      <c r="AC7539" s="1">
        <v>1201.853840905582</v>
      </c>
      <c r="AD7539" s="1">
        <v>2531.7206592713537</v>
      </c>
      <c r="AE7539" s="1">
        <v>1700.0400276654011</v>
      </c>
      <c r="AF7539" s="1">
        <v>12510.085416761225</v>
      </c>
      <c r="AG7539" s="1">
        <v>61215.033927244367</v>
      </c>
      <c r="AH7539" s="1">
        <v>17331.109448486026</v>
      </c>
      <c r="AI7539" s="1">
        <v>3810.4577246014128</v>
      </c>
      <c r="AJ7539" s="1">
        <v>10236.056290496401</v>
      </c>
      <c r="AK7539" s="1">
        <v>145.77192472391707</v>
      </c>
      <c r="AL7539" s="1">
        <v>212125.21875</v>
      </c>
      <c r="AM7539" s="1">
        <v>168502.59375</v>
      </c>
      <c r="AN7539" s="1">
        <v>43622.65234375</v>
      </c>
      <c r="AO7539" t="s">
        <v>20349</v>
      </c>
    </row>
    <row r="7540" spans="1:41" x14ac:dyDescent="0.25">
      <c r="A7540" s="1">
        <v>2026</v>
      </c>
      <c r="B7540" t="s">
        <v>6021</v>
      </c>
      <c r="C7540" t="s">
        <v>7154</v>
      </c>
      <c r="D7540" t="s">
        <v>7254</v>
      </c>
      <c r="E7540" t="s">
        <v>8115</v>
      </c>
      <c r="F7540" t="s">
        <v>10208</v>
      </c>
      <c r="G7540" t="s">
        <v>12339</v>
      </c>
      <c r="H7540" t="s">
        <v>12771</v>
      </c>
      <c r="I7540" s="1">
        <v>2297.3713352985601</v>
      </c>
      <c r="J7540" s="1">
        <v>7790.370386520739</v>
      </c>
      <c r="K7540" s="1">
        <v>111.1608919844082</v>
      </c>
      <c r="L7540" s="1">
        <v>460.24034898214359</v>
      </c>
      <c r="M7540" s="1">
        <v>13513.949031168</v>
      </c>
      <c r="N7540" s="1">
        <v>3497.2034641754999</v>
      </c>
      <c r="O7540" s="1">
        <v>125.7731974706613</v>
      </c>
      <c r="P7540" s="1">
        <v>105.95460472937199</v>
      </c>
      <c r="Q7540" s="1">
        <v>834.49997029111535</v>
      </c>
      <c r="R7540" s="1">
        <v>462.21309406336212</v>
      </c>
      <c r="S7540" s="1">
        <v>7657.9044509952</v>
      </c>
      <c r="T7540" s="1">
        <v>114.54811152519299</v>
      </c>
      <c r="U7540" s="1">
        <v>0</v>
      </c>
      <c r="V7540" s="1">
        <v>721</v>
      </c>
      <c r="W7540" s="1">
        <v>1406.5768616607361</v>
      </c>
      <c r="X7540" s="1">
        <v>4420</v>
      </c>
      <c r="Y7540" s="1">
        <v>13328.60310105329</v>
      </c>
      <c r="Z7540" s="1">
        <v>5240.4763628463434</v>
      </c>
      <c r="AA7540" s="1">
        <v>48588</v>
      </c>
      <c r="AB7540" s="1">
        <v>37</v>
      </c>
      <c r="AC7540" s="1">
        <v>1257.2861</v>
      </c>
      <c r="AD7540" s="1">
        <v>2316.887743158954</v>
      </c>
      <c r="AE7540" s="1">
        <v>1842.4017179159041</v>
      </c>
      <c r="AF7540" s="1">
        <v>12807.73032572271</v>
      </c>
      <c r="AG7540" s="1">
        <v>59802</v>
      </c>
      <c r="AH7540" s="1">
        <v>17768.332561495779</v>
      </c>
      <c r="AI7540" s="1">
        <v>4209.5951232088328</v>
      </c>
      <c r="AJ7540" s="1">
        <v>11964.78204483322</v>
      </c>
      <c r="AK7540" s="1">
        <v>122</v>
      </c>
      <c r="AL7540" s="1">
        <v>222803.859375</v>
      </c>
      <c r="AM7540" s="1">
        <v>171000.125</v>
      </c>
      <c r="AN7540" s="1">
        <v>51803.73046875</v>
      </c>
      <c r="AO7540" t="s">
        <v>20350</v>
      </c>
    </row>
    <row r="7541" spans="1:41" x14ac:dyDescent="0.25">
      <c r="A7541" s="1">
        <v>2026</v>
      </c>
      <c r="B7541" t="s">
        <v>6022</v>
      </c>
      <c r="C7541" t="s">
        <v>7154</v>
      </c>
      <c r="D7541" t="s">
        <v>7254</v>
      </c>
      <c r="E7541" t="s">
        <v>8115</v>
      </c>
      <c r="F7541" t="s">
        <v>10208</v>
      </c>
      <c r="G7541" t="s">
        <v>12339</v>
      </c>
      <c r="H7541" t="s">
        <v>12771</v>
      </c>
      <c r="I7541" s="1">
        <v>2400</v>
      </c>
      <c r="J7541" s="1">
        <v>16516.209038775469</v>
      </c>
      <c r="K7541" s="1">
        <v>69.219748803931537</v>
      </c>
      <c r="L7541" s="1">
        <v>1620.30740088672</v>
      </c>
      <c r="M7541" s="1">
        <v>9200.6733599999989</v>
      </c>
      <c r="N7541" s="1">
        <v>2721.4325206695321</v>
      </c>
      <c r="O7541" s="1">
        <v>120.88981214136</v>
      </c>
      <c r="P7541" s="1">
        <v>424.54542024999978</v>
      </c>
      <c r="Q7541" s="1">
        <v>942</v>
      </c>
      <c r="R7541" s="1">
        <v>230.04907070027221</v>
      </c>
      <c r="S7541" s="1">
        <v>5348.5772129999987</v>
      </c>
      <c r="T7541" s="1">
        <v>108.9096409285557</v>
      </c>
      <c r="U7541" s="1">
        <v>52.030200499999999</v>
      </c>
      <c r="V7541" s="1">
        <v>666</v>
      </c>
      <c r="W7541" s="1">
        <v>1425.193457322169</v>
      </c>
      <c r="X7541" s="1">
        <v>5121.9882735950114</v>
      </c>
      <c r="Y7541" s="1">
        <v>10360.816038370111</v>
      </c>
      <c r="Z7541" s="1">
        <v>6038.6830588751473</v>
      </c>
      <c r="AA7541" s="1">
        <v>43528</v>
      </c>
      <c r="AB7541" s="1">
        <v>53.068177531249972</v>
      </c>
      <c r="AC7541" s="1">
        <v>2066.363167007712</v>
      </c>
      <c r="AD7541" s="1">
        <v>2798.5953160980239</v>
      </c>
      <c r="AE7541" s="1">
        <v>2044.7143502399999</v>
      </c>
      <c r="AF7541" s="1">
        <v>12110.462688329901</v>
      </c>
      <c r="AG7541" s="1">
        <v>57940</v>
      </c>
      <c r="AH7541" s="1">
        <v>17164.116414309279</v>
      </c>
      <c r="AI7541" s="1">
        <v>4046.13141408</v>
      </c>
      <c r="AJ7541" s="1">
        <v>12688.62755080645</v>
      </c>
      <c r="AK7541" s="1">
        <v>155</v>
      </c>
      <c r="AL7541" s="1">
        <v>217962.578125</v>
      </c>
      <c r="AM7541" s="1">
        <v>172350.21875</v>
      </c>
      <c r="AN7541" s="1">
        <v>45612.36328125</v>
      </c>
      <c r="AO7541" t="s">
        <v>20351</v>
      </c>
    </row>
    <row r="7542" spans="1:41" x14ac:dyDescent="0.25">
      <c r="A7542" s="1">
        <v>2026</v>
      </c>
      <c r="B7542" t="s">
        <v>6023</v>
      </c>
      <c r="C7542" t="s">
        <v>7154</v>
      </c>
      <c r="D7542" t="s">
        <v>7254</v>
      </c>
      <c r="E7542" t="s">
        <v>8115</v>
      </c>
      <c r="F7542" t="s">
        <v>10208</v>
      </c>
      <c r="G7542" t="s">
        <v>12339</v>
      </c>
      <c r="H7542" t="s">
        <v>12771</v>
      </c>
      <c r="I7542" s="1">
        <v>2669.243897557842</v>
      </c>
      <c r="J7542" s="1">
        <v>6711.0423190985885</v>
      </c>
      <c r="K7542" s="1">
        <v>116.2631291636618</v>
      </c>
      <c r="L7542" s="1">
        <v>363.9056871454938</v>
      </c>
      <c r="M7542" s="1">
        <v>4780.3702744892444</v>
      </c>
      <c r="N7542" s="1">
        <v>3439</v>
      </c>
      <c r="O7542" s="1">
        <v>133.8931230563891</v>
      </c>
      <c r="P7542" s="1">
        <v>95</v>
      </c>
      <c r="Q7542" s="1">
        <v>319.18424736156402</v>
      </c>
      <c r="R7542" s="1">
        <v>312.35120100100772</v>
      </c>
      <c r="S7542" s="1">
        <v>7911.9869320784692</v>
      </c>
      <c r="T7542" s="1">
        <v>433.14268225123209</v>
      </c>
      <c r="U7542" s="1">
        <v>0</v>
      </c>
      <c r="V7542" s="1">
        <v>377</v>
      </c>
      <c r="W7542" s="1">
        <v>283.33455336098092</v>
      </c>
      <c r="X7542" s="1">
        <v>951</v>
      </c>
      <c r="Y7542" s="1">
        <v>14267.55640999999</v>
      </c>
      <c r="Z7542" s="1">
        <v>2976.9613952080899</v>
      </c>
      <c r="AA7542" s="1">
        <v>29884.81140463983</v>
      </c>
      <c r="AB7542" s="1">
        <v>115</v>
      </c>
      <c r="AC7542" s="1">
        <v>1137.5020999999999</v>
      </c>
      <c r="AD7542" s="1">
        <v>4140.7268638953392</v>
      </c>
      <c r="AE7542" s="1">
        <v>1754.9169510974721</v>
      </c>
      <c r="AF7542" s="1">
        <v>9117.2129094795564</v>
      </c>
      <c r="AG7542" s="1">
        <v>41426</v>
      </c>
      <c r="AH7542" s="1">
        <v>10763.661706911789</v>
      </c>
      <c r="AI7542" s="1">
        <v>2765.444203792028</v>
      </c>
      <c r="AJ7542" s="1">
        <v>11274.479390531509</v>
      </c>
      <c r="AK7542" s="1">
        <v>117.1190717249865</v>
      </c>
      <c r="AL7542" s="1">
        <v>158638.09375</v>
      </c>
      <c r="AM7542" s="1">
        <v>126126.1640625</v>
      </c>
      <c r="AN7542" s="1">
        <v>32511.943359375</v>
      </c>
      <c r="AO7542" t="s">
        <v>20352</v>
      </c>
    </row>
    <row r="7543" spans="1:41" x14ac:dyDescent="0.25">
      <c r="A7543" s="1">
        <v>2026</v>
      </c>
      <c r="B7543" t="s">
        <v>6024</v>
      </c>
      <c r="C7543" t="s">
        <v>7154</v>
      </c>
      <c r="D7543" t="s">
        <v>7254</v>
      </c>
      <c r="E7543" t="s">
        <v>8115</v>
      </c>
      <c r="F7543" t="s">
        <v>10208</v>
      </c>
      <c r="G7543" t="s">
        <v>12339</v>
      </c>
      <c r="H7543" t="s">
        <v>12771</v>
      </c>
      <c r="I7543" s="1">
        <v>2748.7129078313151</v>
      </c>
      <c r="J7543" s="1">
        <v>6611.762422506612</v>
      </c>
      <c r="K7543" s="1">
        <v>117.2801298660026</v>
      </c>
      <c r="L7543" s="1">
        <v>357.3900000000001</v>
      </c>
      <c r="M7543" s="1">
        <v>5858.2969050113279</v>
      </c>
      <c r="N7543" s="1">
        <v>3422.2173211240611</v>
      </c>
      <c r="O7543" s="1">
        <v>130.96867121289131</v>
      </c>
      <c r="P7543" s="1">
        <v>108.3034658931296</v>
      </c>
      <c r="Q7543" s="1">
        <v>263.26147012164932</v>
      </c>
      <c r="R7543" s="1">
        <v>672.26532549209992</v>
      </c>
      <c r="S7543" s="1">
        <v>6001</v>
      </c>
      <c r="T7543" s="1">
        <v>597.54628431115543</v>
      </c>
      <c r="U7543" s="1">
        <v>0</v>
      </c>
      <c r="V7543" s="1">
        <v>616</v>
      </c>
      <c r="W7543" s="1">
        <v>277.50690828695491</v>
      </c>
      <c r="X7543" s="1">
        <v>3246</v>
      </c>
      <c r="Y7543" s="1">
        <v>14845.94734894945</v>
      </c>
      <c r="Z7543" s="1">
        <v>4765</v>
      </c>
      <c r="AA7543" s="1">
        <v>34681</v>
      </c>
      <c r="AB7543" s="1">
        <v>115.08</v>
      </c>
      <c r="AC7543" s="1">
        <v>1033.1715899999999</v>
      </c>
      <c r="AD7543" s="1">
        <v>2408.1883166960802</v>
      </c>
      <c r="AE7543" s="1">
        <v>1716.4809931683189</v>
      </c>
      <c r="AF7543" s="1">
        <v>11147.82348010892</v>
      </c>
      <c r="AG7543" s="1">
        <v>41879</v>
      </c>
      <c r="AH7543" s="1">
        <v>10705</v>
      </c>
      <c r="AI7543" s="1">
        <v>2767.459457927353</v>
      </c>
      <c r="AJ7543" s="1">
        <v>11053.411167187751</v>
      </c>
      <c r="AK7543" s="1">
        <v>114.8226193382221</v>
      </c>
      <c r="AL7543" s="1">
        <v>168260.890625</v>
      </c>
      <c r="AM7543" s="1">
        <v>135921.75</v>
      </c>
      <c r="AN7543" s="1">
        <v>32339.1484375</v>
      </c>
      <c r="AO7543" t="s">
        <v>20353</v>
      </c>
    </row>
    <row r="7544" spans="1:41" x14ac:dyDescent="0.25">
      <c r="A7544" s="1">
        <v>2026</v>
      </c>
      <c r="B7544" t="s">
        <v>6025</v>
      </c>
      <c r="C7544" t="s">
        <v>7154</v>
      </c>
      <c r="D7544" t="s">
        <v>7254</v>
      </c>
      <c r="E7544" t="s">
        <v>8115</v>
      </c>
      <c r="F7544" t="s">
        <v>10208</v>
      </c>
      <c r="G7544" t="s">
        <v>12339</v>
      </c>
      <c r="H7544" t="s">
        <v>12771</v>
      </c>
      <c r="I7544" s="1">
        <v>2000</v>
      </c>
      <c r="J7544" s="1">
        <v>16493.60711992118</v>
      </c>
      <c r="K7544" s="1">
        <v>71.08824534197646</v>
      </c>
      <c r="L7544" s="1">
        <v>451.21602841386618</v>
      </c>
      <c r="M7544" s="1">
        <v>10488.7676304</v>
      </c>
      <c r="N7544" s="1">
        <v>2908.922345851196</v>
      </c>
      <c r="O7544" s="1">
        <v>123.3070563437856</v>
      </c>
      <c r="P7544" s="1">
        <v>102.96259891971241</v>
      </c>
      <c r="Q7544" s="1">
        <v>573.7986111073659</v>
      </c>
      <c r="R7544" s="1">
        <v>234.85723415026229</v>
      </c>
      <c r="S7544" s="1">
        <v>4967</v>
      </c>
      <c r="T7544" s="1">
        <v>112.82293183434631</v>
      </c>
      <c r="U7544" s="1">
        <v>52.550502504999997</v>
      </c>
      <c r="V7544" s="1">
        <v>707</v>
      </c>
      <c r="W7544" s="1">
        <v>1175.1106208749461</v>
      </c>
      <c r="X7544" s="1">
        <v>4442.058002869433</v>
      </c>
      <c r="Y7544" s="1">
        <v>10512.316706843319</v>
      </c>
      <c r="Z7544" s="1">
        <v>6407.7928533594204</v>
      </c>
      <c r="AA7544" s="1">
        <v>49497</v>
      </c>
      <c r="AB7544" s="1">
        <v>35</v>
      </c>
      <c r="AC7544" s="1">
        <v>1301.7112669728001</v>
      </c>
      <c r="AD7544" s="1">
        <v>2759.429608988477</v>
      </c>
      <c r="AE7544" s="1">
        <v>1841.2898332540699</v>
      </c>
      <c r="AF7544" s="1">
        <v>13847.665199214411</v>
      </c>
      <c r="AG7544" s="1">
        <v>67627</v>
      </c>
      <c r="AH7544" s="1">
        <v>19585.38952425203</v>
      </c>
      <c r="AI7544" s="1">
        <v>4127.0540423616003</v>
      </c>
      <c r="AJ7544" s="1">
        <v>11308.26156741368</v>
      </c>
      <c r="AK7544" s="1">
        <v>158</v>
      </c>
      <c r="AL7544" s="1">
        <v>233912.96875</v>
      </c>
      <c r="AM7544" s="1">
        <v>185867.953125</v>
      </c>
      <c r="AN7544" s="1">
        <v>48045.02734375</v>
      </c>
      <c r="AO7544" t="s">
        <v>20354</v>
      </c>
    </row>
    <row r="7545" spans="1:41" x14ac:dyDescent="0.25">
      <c r="A7545" s="1">
        <v>2026</v>
      </c>
      <c r="B7545" t="s">
        <v>6026</v>
      </c>
      <c r="C7545" t="s">
        <v>7154</v>
      </c>
      <c r="D7545" t="s">
        <v>7254</v>
      </c>
      <c r="E7545" t="s">
        <v>8115</v>
      </c>
      <c r="F7545" t="s">
        <v>10208</v>
      </c>
      <c r="G7545" t="s">
        <v>12339</v>
      </c>
      <c r="H7545" t="s">
        <v>12771</v>
      </c>
      <c r="I7545" s="1">
        <v>2343.318762004531</v>
      </c>
      <c r="J7545" s="1">
        <v>8077.4258971984418</v>
      </c>
      <c r="K7545" s="1">
        <v>113</v>
      </c>
      <c r="L7545" s="1">
        <v>469.4451559617865</v>
      </c>
      <c r="M7545" s="1">
        <v>9189.4853411942386</v>
      </c>
      <c r="N7545" s="1">
        <v>3528.0119939462429</v>
      </c>
      <c r="O7545" s="1">
        <v>128.2886614200745</v>
      </c>
      <c r="P7545" s="1">
        <v>109.45986688000001</v>
      </c>
      <c r="Q7545" s="1">
        <v>845.42196772824855</v>
      </c>
      <c r="R7545" s="1">
        <v>520.65183736264737</v>
      </c>
      <c r="S7545" s="1">
        <v>4817.3585089924618</v>
      </c>
      <c r="T7545" s="1">
        <v>233.94759999999999</v>
      </c>
      <c r="U7545" s="1">
        <v>0</v>
      </c>
      <c r="V7545" s="1">
        <v>603</v>
      </c>
      <c r="W7545" s="1">
        <v>1434.708398893951</v>
      </c>
      <c r="X7545" s="1">
        <v>4481.8950000000004</v>
      </c>
      <c r="Y7545" s="1">
        <v>16702.27360428411</v>
      </c>
      <c r="Z7545" s="1">
        <v>4285.832420672421</v>
      </c>
      <c r="AA7545" s="1">
        <v>34681</v>
      </c>
      <c r="AB7545" s="1">
        <v>245</v>
      </c>
      <c r="AC7545" s="1">
        <v>1242.5953099999999</v>
      </c>
      <c r="AD7545" s="1">
        <v>2425.6989460931131</v>
      </c>
      <c r="AE7545" s="1">
        <v>1709.2442734621279</v>
      </c>
      <c r="AF7545" s="1">
        <v>11231.475356385739</v>
      </c>
      <c r="AG7545" s="1">
        <v>63797</v>
      </c>
      <c r="AH7545" s="1">
        <v>11828.828303967621</v>
      </c>
      <c r="AI7545" s="1">
        <v>2713.1955469876011</v>
      </c>
      <c r="AJ7545" s="1">
        <v>10849.05033795334</v>
      </c>
      <c r="AK7545" s="1">
        <v>113</v>
      </c>
      <c r="AL7545" s="1">
        <v>198719.609375</v>
      </c>
      <c r="AM7545" s="1">
        <v>160995.203125</v>
      </c>
      <c r="AN7545" s="1">
        <v>37724.40625</v>
      </c>
      <c r="AO7545" t="s">
        <v>20355</v>
      </c>
    </row>
    <row r="7546" spans="1:41" x14ac:dyDescent="0.25">
      <c r="A7546" s="1">
        <v>2026</v>
      </c>
      <c r="B7546" t="s">
        <v>6027</v>
      </c>
      <c r="C7546" t="s">
        <v>7154</v>
      </c>
      <c r="D7546" t="s">
        <v>7254</v>
      </c>
      <c r="E7546" t="s">
        <v>8116</v>
      </c>
      <c r="F7546" t="s">
        <v>10209</v>
      </c>
      <c r="G7546" t="s">
        <v>12339</v>
      </c>
      <c r="H7546" t="s">
        <v>12771</v>
      </c>
      <c r="I7546" s="1">
        <v>0</v>
      </c>
      <c r="J7546" s="1"/>
      <c r="K7546" s="1"/>
      <c r="L7546" s="1"/>
      <c r="M7546" s="1">
        <v>274.709550178028</v>
      </c>
      <c r="N7546" s="1">
        <v>0</v>
      </c>
      <c r="O7546" s="1"/>
      <c r="P7546" s="1">
        <v>66</v>
      </c>
      <c r="Q7546" s="1">
        <v>0</v>
      </c>
      <c r="R7546" s="1">
        <v>118.02984963326131</v>
      </c>
      <c r="S7546" s="1">
        <v>0</v>
      </c>
      <c r="T7546" s="1"/>
      <c r="U7546" s="1"/>
      <c r="V7546" s="1">
        <v>0</v>
      </c>
      <c r="W7546" s="1">
        <v>233.7104137569695</v>
      </c>
      <c r="X7546" s="1">
        <v>359.20649345415671</v>
      </c>
      <c r="Y7546" s="1"/>
      <c r="Z7546" s="1"/>
      <c r="AA7546" s="1">
        <v>0</v>
      </c>
      <c r="AB7546" s="1"/>
      <c r="AC7546" s="1">
        <v>198</v>
      </c>
      <c r="AD7546" s="1"/>
      <c r="AE7546" s="1">
        <v>1091.7398399723099</v>
      </c>
      <c r="AF7546" s="1">
        <v>267.47892619066141</v>
      </c>
      <c r="AG7546" s="1">
        <v>3609</v>
      </c>
      <c r="AH7546" s="1">
        <v>98</v>
      </c>
      <c r="AI7546" s="1"/>
      <c r="AJ7546" s="1">
        <v>224.88913527497979</v>
      </c>
      <c r="AK7546" s="1"/>
      <c r="AL7546" s="1">
        <v>6540.76416015625</v>
      </c>
      <c r="AM7546" s="1">
        <v>5575.1376953125</v>
      </c>
      <c r="AN7546" s="1">
        <v>965.62646484375</v>
      </c>
      <c r="AO7546" t="s">
        <v>20356</v>
      </c>
    </row>
    <row r="7547" spans="1:41" x14ac:dyDescent="0.25">
      <c r="A7547" s="1">
        <v>2026</v>
      </c>
      <c r="B7547" t="s">
        <v>6028</v>
      </c>
      <c r="C7547" t="s">
        <v>7154</v>
      </c>
      <c r="D7547" t="s">
        <v>7254</v>
      </c>
      <c r="E7547" t="s">
        <v>8116</v>
      </c>
      <c r="F7547" t="s">
        <v>10209</v>
      </c>
      <c r="G7547" t="s">
        <v>12339</v>
      </c>
      <c r="H7547" t="s">
        <v>12771</v>
      </c>
      <c r="I7547" s="1">
        <v>0</v>
      </c>
      <c r="J7547" s="1"/>
      <c r="K7547" s="1"/>
      <c r="L7547" s="1">
        <v>0</v>
      </c>
      <c r="M7547" s="1">
        <v>151.21506270778099</v>
      </c>
      <c r="N7547" s="1">
        <v>0</v>
      </c>
      <c r="O7547" s="1">
        <v>0</v>
      </c>
      <c r="P7547" s="1">
        <v>618.13300000000004</v>
      </c>
      <c r="Q7547" s="1">
        <v>10</v>
      </c>
      <c r="R7547" s="1">
        <v>110.05593187505301</v>
      </c>
      <c r="S7547" s="1">
        <v>0</v>
      </c>
      <c r="T7547" s="1">
        <v>0</v>
      </c>
      <c r="U7547" s="1"/>
      <c r="V7547" s="1">
        <v>0</v>
      </c>
      <c r="W7547" s="1">
        <v>305.74089097655741</v>
      </c>
      <c r="X7547" s="1"/>
      <c r="Y7547" s="1">
        <v>0</v>
      </c>
      <c r="Z7547" s="1"/>
      <c r="AA7547" s="1">
        <v>5418.6776079813199</v>
      </c>
      <c r="AB7547" s="1"/>
      <c r="AC7547" s="1">
        <v>192.56674515</v>
      </c>
      <c r="AD7547" s="1"/>
      <c r="AE7547" s="1">
        <v>2384.4274423550528</v>
      </c>
      <c r="AF7547" s="1">
        <v>285.10248481293269</v>
      </c>
      <c r="AG7547" s="1">
        <v>3755</v>
      </c>
      <c r="AH7547" s="1">
        <v>251.7</v>
      </c>
      <c r="AI7547" s="1"/>
      <c r="AJ7547" s="1">
        <v>308.90162464314437</v>
      </c>
      <c r="AK7547" s="1"/>
      <c r="AL7547" s="1">
        <v>13791.5205078125</v>
      </c>
      <c r="AM7547" s="1">
        <v>13082.865234375</v>
      </c>
      <c r="AN7547" s="1">
        <v>708.65594482421875</v>
      </c>
      <c r="AO7547" t="s">
        <v>20357</v>
      </c>
    </row>
    <row r="7548" spans="1:41" x14ac:dyDescent="0.25">
      <c r="A7548" s="1">
        <v>2026</v>
      </c>
      <c r="B7548" t="s">
        <v>6029</v>
      </c>
      <c r="C7548" t="s">
        <v>7154</v>
      </c>
      <c r="D7548" t="s">
        <v>7254</v>
      </c>
      <c r="E7548" t="s">
        <v>8116</v>
      </c>
      <c r="F7548" t="s">
        <v>10209</v>
      </c>
      <c r="G7548" t="s">
        <v>12339</v>
      </c>
      <c r="H7548" t="s">
        <v>12771</v>
      </c>
      <c r="I7548" s="1"/>
      <c r="J7548" s="1">
        <v>544.56607458790995</v>
      </c>
      <c r="K7548" s="1"/>
      <c r="L7548" s="1">
        <v>0</v>
      </c>
      <c r="M7548" s="1">
        <v>116.3606193547683</v>
      </c>
      <c r="N7548" s="1">
        <v>0</v>
      </c>
      <c r="O7548" s="1"/>
      <c r="P7548" s="1">
        <v>90</v>
      </c>
      <c r="Q7548" s="1"/>
      <c r="R7548" s="1">
        <v>133</v>
      </c>
      <c r="S7548" s="1"/>
      <c r="T7548" s="1">
        <v>0</v>
      </c>
      <c r="U7548" s="1"/>
      <c r="V7548" s="1">
        <v>0</v>
      </c>
      <c r="W7548" s="1">
        <v>603.44246733977377</v>
      </c>
      <c r="X7548" s="1">
        <v>134.34587202893351</v>
      </c>
      <c r="Y7548" s="1">
        <v>0</v>
      </c>
      <c r="Z7548" s="1">
        <v>0</v>
      </c>
      <c r="AA7548" s="1">
        <v>2078.4</v>
      </c>
      <c r="AB7548" s="1"/>
      <c r="AC7548" s="1">
        <v>357.7432519512941</v>
      </c>
      <c r="AD7548" s="1"/>
      <c r="AE7548" s="1">
        <v>59.533768799999997</v>
      </c>
      <c r="AF7548" s="1">
        <v>277.77400830972567</v>
      </c>
      <c r="AG7548" s="1">
        <v>5514</v>
      </c>
      <c r="AH7548" s="1">
        <v>0</v>
      </c>
      <c r="AI7548" s="1"/>
      <c r="AJ7548" s="1">
        <v>229.06985250713811</v>
      </c>
      <c r="AK7548" s="1"/>
      <c r="AL7548" s="1">
        <v>10138.236328125</v>
      </c>
      <c r="AM7548" s="1">
        <v>9284.0869140625</v>
      </c>
      <c r="AN7548" s="1">
        <v>854.14898681640625</v>
      </c>
      <c r="AO7548" t="s">
        <v>20358</v>
      </c>
    </row>
    <row r="7549" spans="1:41" x14ac:dyDescent="0.25">
      <c r="A7549" s="1">
        <v>2026</v>
      </c>
      <c r="B7549" t="s">
        <v>6030</v>
      </c>
      <c r="C7549" t="s">
        <v>7154</v>
      </c>
      <c r="D7549" t="s">
        <v>7254</v>
      </c>
      <c r="E7549" t="s">
        <v>8116</v>
      </c>
      <c r="F7549" t="s">
        <v>10209</v>
      </c>
      <c r="G7549" t="s">
        <v>12339</v>
      </c>
      <c r="H7549" t="s">
        <v>12771</v>
      </c>
      <c r="I7549" s="1">
        <v>0</v>
      </c>
      <c r="J7549" s="1">
        <v>0</v>
      </c>
      <c r="K7549" s="1"/>
      <c r="L7549" s="1">
        <v>0</v>
      </c>
      <c r="M7549" s="1">
        <v>91.00875000000002</v>
      </c>
      <c r="N7549" s="1">
        <v>0</v>
      </c>
      <c r="O7549" s="1"/>
      <c r="P7549" s="1">
        <v>100</v>
      </c>
      <c r="Q7549" s="1">
        <v>0</v>
      </c>
      <c r="R7549" s="1">
        <v>117.6747051136315</v>
      </c>
      <c r="S7549" s="1">
        <v>0</v>
      </c>
      <c r="T7549" s="1">
        <v>0</v>
      </c>
      <c r="U7549" s="1"/>
      <c r="V7549" s="1">
        <v>0</v>
      </c>
      <c r="W7549" s="1">
        <v>390.81484714699218</v>
      </c>
      <c r="X7549" s="1">
        <v>106</v>
      </c>
      <c r="Y7549" s="1">
        <v>0</v>
      </c>
      <c r="Z7549" s="1">
        <v>0</v>
      </c>
      <c r="AA7549" s="1">
        <v>2175</v>
      </c>
      <c r="AB7549" s="1"/>
      <c r="AC7549" s="1">
        <v>245.9659178</v>
      </c>
      <c r="AD7549" s="1">
        <v>0</v>
      </c>
      <c r="AE7549" s="1">
        <v>100</v>
      </c>
      <c r="AF7549" s="1">
        <v>352.63436433398738</v>
      </c>
      <c r="AG7549" s="1">
        <v>3890</v>
      </c>
      <c r="AH7549" s="1">
        <v>0</v>
      </c>
      <c r="AI7549" s="1"/>
      <c r="AJ7549" s="1">
        <v>222.8049449514578</v>
      </c>
      <c r="AK7549" s="1"/>
      <c r="AL7549" s="1">
        <v>7791.90380859375</v>
      </c>
      <c r="AM7549" s="1">
        <v>7204.080078125</v>
      </c>
      <c r="AN7549" s="1">
        <v>587.8236083984375</v>
      </c>
      <c r="AO7549" t="s">
        <v>20359</v>
      </c>
    </row>
    <row r="7550" spans="1:41" x14ac:dyDescent="0.25">
      <c r="A7550" s="1">
        <v>2026</v>
      </c>
      <c r="B7550" t="s">
        <v>6031</v>
      </c>
      <c r="C7550" t="s">
        <v>7154</v>
      </c>
      <c r="D7550" t="s">
        <v>7254</v>
      </c>
      <c r="E7550" t="s">
        <v>8116</v>
      </c>
      <c r="F7550" t="s">
        <v>10209</v>
      </c>
      <c r="G7550" t="s">
        <v>12339</v>
      </c>
      <c r="H7550" t="s">
        <v>12771</v>
      </c>
      <c r="I7550" s="1">
        <v>0</v>
      </c>
      <c r="J7550" s="1"/>
      <c r="K7550" s="1"/>
      <c r="L7550" s="1">
        <v>0</v>
      </c>
      <c r="M7550" s="1">
        <v>2227.5</v>
      </c>
      <c r="N7550" s="1">
        <v>0</v>
      </c>
      <c r="O7550" s="1"/>
      <c r="P7550" s="1">
        <v>109</v>
      </c>
      <c r="Q7550" s="1">
        <v>0</v>
      </c>
      <c r="R7550" s="1">
        <v>98.46353199427368</v>
      </c>
      <c r="S7550" s="1">
        <v>0</v>
      </c>
      <c r="T7550" s="1"/>
      <c r="U7550" s="1"/>
      <c r="V7550" s="1">
        <v>0</v>
      </c>
      <c r="W7550" s="1">
        <v>286.27590156582062</v>
      </c>
      <c r="X7550" s="1">
        <v>117.59950086066659</v>
      </c>
      <c r="Y7550" s="1">
        <v>0</v>
      </c>
      <c r="Z7550" s="1">
        <v>0</v>
      </c>
      <c r="AA7550" s="1">
        <v>0</v>
      </c>
      <c r="AB7550" s="1"/>
      <c r="AC7550" s="1">
        <v>142.58654858887991</v>
      </c>
      <c r="AD7550" s="1"/>
      <c r="AE7550" s="1">
        <v>320</v>
      </c>
      <c r="AF7550" s="1">
        <v>368.24365202901419</v>
      </c>
      <c r="AG7550" s="1">
        <v>5027</v>
      </c>
      <c r="AH7550" s="1">
        <v>0</v>
      </c>
      <c r="AI7550" s="1"/>
      <c r="AJ7550" s="1">
        <v>224.88913527497979</v>
      </c>
      <c r="AK7550" s="1"/>
      <c r="AL7550" s="1">
        <v>8921.55859375</v>
      </c>
      <c r="AM7550" s="1">
        <v>6290.18310546875</v>
      </c>
      <c r="AN7550" s="1">
        <v>2631.37548828125</v>
      </c>
      <c r="AO7550" t="s">
        <v>20360</v>
      </c>
    </row>
    <row r="7551" spans="1:41" x14ac:dyDescent="0.25">
      <c r="A7551" s="1">
        <v>2026</v>
      </c>
      <c r="B7551" t="s">
        <v>6032</v>
      </c>
      <c r="C7551" t="s">
        <v>7154</v>
      </c>
      <c r="D7551" t="s">
        <v>7254</v>
      </c>
      <c r="E7551" t="s">
        <v>8116</v>
      </c>
      <c r="F7551" t="s">
        <v>10209</v>
      </c>
      <c r="G7551" t="s">
        <v>12339</v>
      </c>
      <c r="H7551" t="s">
        <v>12771</v>
      </c>
      <c r="I7551" s="1"/>
      <c r="J7551" s="1">
        <v>544.56607458790995</v>
      </c>
      <c r="K7551" s="1"/>
      <c r="L7551" s="1">
        <v>0</v>
      </c>
      <c r="M7551" s="1">
        <v>101.114991128463</v>
      </c>
      <c r="N7551" s="1">
        <v>0</v>
      </c>
      <c r="O7551" s="1"/>
      <c r="P7551" s="1">
        <v>100</v>
      </c>
      <c r="Q7551" s="1"/>
      <c r="R7551" s="1">
        <v>134.14739070998121</v>
      </c>
      <c r="S7551" s="1"/>
      <c r="T7551" s="1">
        <v>0</v>
      </c>
      <c r="U7551" s="1">
        <v>0</v>
      </c>
      <c r="V7551" s="1">
        <v>0</v>
      </c>
      <c r="W7551" s="1">
        <v>468.77963189241279</v>
      </c>
      <c r="X7551" s="1">
        <v>114.08140460658861</v>
      </c>
      <c r="Y7551" s="1">
        <v>0</v>
      </c>
      <c r="Z7551" s="1">
        <v>0</v>
      </c>
      <c r="AA7551" s="1">
        <v>1273</v>
      </c>
      <c r="AB7551" s="1"/>
      <c r="AC7551" s="1">
        <v>0</v>
      </c>
      <c r="AD7551" s="1"/>
      <c r="AE7551" s="1">
        <v>110.40808032</v>
      </c>
      <c r="AF7551" s="1">
        <v>314.44307975902512</v>
      </c>
      <c r="AG7551" s="1">
        <v>5879</v>
      </c>
      <c r="AH7551" s="1">
        <v>0</v>
      </c>
      <c r="AI7551" s="1"/>
      <c r="AJ7551" s="1">
        <v>224.578286771704</v>
      </c>
      <c r="AK7551" s="1"/>
      <c r="AL7551" s="1">
        <v>9264.119140625</v>
      </c>
      <c r="AM7551" s="1">
        <v>8580.142578125</v>
      </c>
      <c r="AN7551" s="1">
        <v>683.97601318359375</v>
      </c>
      <c r="AO7551" t="s">
        <v>20361</v>
      </c>
    </row>
    <row r="7552" spans="1:41" x14ac:dyDescent="0.25">
      <c r="A7552" s="1">
        <v>2026</v>
      </c>
      <c r="B7552" t="s">
        <v>6033</v>
      </c>
      <c r="C7552" t="s">
        <v>7154</v>
      </c>
      <c r="D7552" t="s">
        <v>7254</v>
      </c>
      <c r="E7552" t="s">
        <v>8117</v>
      </c>
      <c r="F7552" t="s">
        <v>10210</v>
      </c>
      <c r="G7552" t="s">
        <v>12340</v>
      </c>
      <c r="H7552" t="s">
        <v>12771</v>
      </c>
      <c r="I7552" s="1"/>
      <c r="J7552" s="1"/>
      <c r="K7552" s="1"/>
      <c r="L7552" s="1"/>
      <c r="M7552" s="1"/>
      <c r="N7552" s="1">
        <v>415.78398684830483</v>
      </c>
      <c r="O7552" s="1"/>
      <c r="P7552" s="1"/>
      <c r="Q7552" s="1">
        <v>0</v>
      </c>
      <c r="R7552" s="1"/>
      <c r="S7552" s="1">
        <v>0</v>
      </c>
      <c r="T7552" s="1">
        <v>0</v>
      </c>
      <c r="U7552" s="1"/>
      <c r="V7552" s="1">
        <v>0</v>
      </c>
      <c r="W7552" s="1"/>
      <c r="X7552" s="1"/>
      <c r="Y7552" s="1"/>
      <c r="Z7552" s="1"/>
      <c r="AA7552" s="1"/>
      <c r="AB7552" s="1"/>
      <c r="AC7552" s="1"/>
      <c r="AD7552" s="1"/>
      <c r="AE7552" s="1"/>
      <c r="AF7552" s="1">
        <v>0</v>
      </c>
      <c r="AG7552" s="1"/>
      <c r="AH7552" s="1">
        <v>387.90513962428082</v>
      </c>
      <c r="AI7552" s="1"/>
      <c r="AJ7552" s="1"/>
      <c r="AK7552" s="1"/>
      <c r="AL7552" s="1">
        <v>803.68914794921875</v>
      </c>
      <c r="AM7552" s="1">
        <v>415.78399658203125</v>
      </c>
      <c r="AN7552" s="1">
        <v>387.9051513671875</v>
      </c>
      <c r="AO7552" t="s">
        <v>20362</v>
      </c>
    </row>
    <row r="7553" spans="1:41" x14ac:dyDescent="0.25">
      <c r="A7553" s="1">
        <v>2026</v>
      </c>
      <c r="B7553" t="s">
        <v>6034</v>
      </c>
      <c r="C7553" t="s">
        <v>7154</v>
      </c>
      <c r="D7553" t="s">
        <v>7254</v>
      </c>
      <c r="E7553" t="s">
        <v>8117</v>
      </c>
      <c r="F7553" t="s">
        <v>10210</v>
      </c>
      <c r="G7553" t="s">
        <v>12340</v>
      </c>
      <c r="H7553" t="s">
        <v>12771</v>
      </c>
      <c r="I7553" s="1"/>
      <c r="J7553" s="1"/>
      <c r="K7553" s="1"/>
      <c r="L7553" s="1"/>
      <c r="M7553" s="1"/>
      <c r="N7553" s="1">
        <v>0</v>
      </c>
      <c r="O7553" s="1"/>
      <c r="P7553" s="1"/>
      <c r="Q7553" s="1">
        <v>0</v>
      </c>
      <c r="R7553" s="1"/>
      <c r="S7553" s="1"/>
      <c r="T7553" s="1"/>
      <c r="U7553" s="1"/>
      <c r="V7553" s="1">
        <v>0</v>
      </c>
      <c r="W7553" s="1"/>
      <c r="X7553" s="1">
        <v>0</v>
      </c>
      <c r="Y7553" s="1">
        <v>0</v>
      </c>
      <c r="Z7553" s="1"/>
      <c r="AA7553" s="1"/>
      <c r="AB7553" s="1"/>
      <c r="AC7553" s="1"/>
      <c r="AD7553" s="1"/>
      <c r="AE7553" s="1"/>
      <c r="AF7553" s="1">
        <v>0</v>
      </c>
      <c r="AG7553" s="1"/>
      <c r="AH7553" s="1">
        <v>0</v>
      </c>
      <c r="AI7553" s="1"/>
      <c r="AJ7553" s="1"/>
      <c r="AK7553" s="1"/>
      <c r="AL7553" s="1">
        <v>0</v>
      </c>
      <c r="AM7553" s="1">
        <v>0</v>
      </c>
      <c r="AN7553" s="1">
        <v>0</v>
      </c>
      <c r="AO7553" t="s">
        <v>20363</v>
      </c>
    </row>
    <row r="7554" spans="1:41" x14ac:dyDescent="0.25">
      <c r="A7554" s="1">
        <v>2026</v>
      </c>
      <c r="B7554" t="s">
        <v>6035</v>
      </c>
      <c r="C7554" t="s">
        <v>7154</v>
      </c>
      <c r="D7554" t="s">
        <v>7254</v>
      </c>
      <c r="E7554" t="s">
        <v>8117</v>
      </c>
      <c r="F7554" t="s">
        <v>10210</v>
      </c>
      <c r="G7554" t="s">
        <v>12340</v>
      </c>
      <c r="H7554" t="s">
        <v>12771</v>
      </c>
      <c r="I7554" s="1"/>
      <c r="J7554" s="1"/>
      <c r="K7554" s="1"/>
      <c r="L7554" s="1"/>
      <c r="M7554" s="1"/>
      <c r="N7554" s="1">
        <v>1416.0739005231353</v>
      </c>
      <c r="O7554" s="1"/>
      <c r="P7554" s="1"/>
      <c r="Q7554" s="1">
        <v>0</v>
      </c>
      <c r="R7554" s="1"/>
      <c r="S7554" s="1"/>
      <c r="T7554" s="1">
        <v>0</v>
      </c>
      <c r="U7554" s="1"/>
      <c r="V7554" s="1">
        <v>0</v>
      </c>
      <c r="W7554" s="1"/>
      <c r="X7554" s="1">
        <v>86.647647563167496</v>
      </c>
      <c r="Y7554" s="1">
        <v>0</v>
      </c>
      <c r="Z7554" s="1"/>
      <c r="AA7554" s="1"/>
      <c r="AB7554" s="1"/>
      <c r="AC7554" s="1"/>
      <c r="AD7554" s="1"/>
      <c r="AE7554" s="1"/>
      <c r="AF7554" s="1">
        <v>0</v>
      </c>
      <c r="AG7554" s="1"/>
      <c r="AH7554" s="1">
        <v>384.30780154487229</v>
      </c>
      <c r="AI7554" s="1"/>
      <c r="AJ7554" s="1"/>
      <c r="AK7554" s="1"/>
      <c r="AL7554" s="1">
        <v>1887.0294189453125</v>
      </c>
      <c r="AM7554" s="1">
        <v>1416.0738525390625</v>
      </c>
      <c r="AN7554" s="1">
        <v>470.9554443359375</v>
      </c>
      <c r="AO7554" t="s">
        <v>20364</v>
      </c>
    </row>
    <row r="7555" spans="1:41" x14ac:dyDescent="0.25">
      <c r="A7555" s="1">
        <v>2026</v>
      </c>
      <c r="B7555" t="s">
        <v>6036</v>
      </c>
      <c r="C7555" t="s">
        <v>7154</v>
      </c>
      <c r="D7555" t="s">
        <v>7254</v>
      </c>
      <c r="E7555" t="s">
        <v>8117</v>
      </c>
      <c r="F7555" t="s">
        <v>10210</v>
      </c>
      <c r="G7555" t="s">
        <v>12340</v>
      </c>
      <c r="H7555" t="s">
        <v>12771</v>
      </c>
      <c r="I7555" s="1">
        <v>0</v>
      </c>
      <c r="J7555" s="1"/>
      <c r="K7555" s="1"/>
      <c r="L7555" s="1"/>
      <c r="M7555" s="1"/>
      <c r="N7555" s="1">
        <v>0</v>
      </c>
      <c r="O7555" s="1">
        <v>0</v>
      </c>
      <c r="P7555" s="1"/>
      <c r="Q7555" s="1">
        <v>0</v>
      </c>
      <c r="R7555" s="1"/>
      <c r="S7555" s="1">
        <v>0</v>
      </c>
      <c r="T7555" s="1"/>
      <c r="U7555" s="1"/>
      <c r="V7555" s="1">
        <v>0</v>
      </c>
      <c r="W7555" s="1"/>
      <c r="X7555" s="1">
        <v>0</v>
      </c>
      <c r="Y7555" s="1">
        <v>0</v>
      </c>
      <c r="Z7555" s="1"/>
      <c r="AA7555" s="1"/>
      <c r="AB7555" s="1">
        <v>0</v>
      </c>
      <c r="AC7555" s="1">
        <v>0</v>
      </c>
      <c r="AD7555" s="1"/>
      <c r="AE7555" s="1"/>
      <c r="AF7555" s="1">
        <v>0</v>
      </c>
      <c r="AG7555" s="1"/>
      <c r="AH7555" s="1">
        <v>391.11062525023959</v>
      </c>
      <c r="AI7555" s="1"/>
      <c r="AJ7555" s="1"/>
      <c r="AK7555" s="1"/>
      <c r="AL7555" s="1">
        <v>391.11062622070313</v>
      </c>
      <c r="AM7555" s="1">
        <v>0</v>
      </c>
      <c r="AN7555" s="1">
        <v>391.11062622070313</v>
      </c>
      <c r="AO7555" t="s">
        <v>20365</v>
      </c>
    </row>
    <row r="7556" spans="1:41" x14ac:dyDescent="0.25">
      <c r="A7556" s="1">
        <v>2026</v>
      </c>
      <c r="B7556" t="s">
        <v>6037</v>
      </c>
      <c r="C7556" t="s">
        <v>7154</v>
      </c>
      <c r="D7556" t="s">
        <v>7254</v>
      </c>
      <c r="E7556" t="s">
        <v>8117</v>
      </c>
      <c r="F7556" t="s">
        <v>10210</v>
      </c>
      <c r="G7556" t="s">
        <v>12340</v>
      </c>
      <c r="H7556" t="s">
        <v>12771</v>
      </c>
      <c r="I7556" s="1">
        <v>0</v>
      </c>
      <c r="J7556" s="1">
        <v>0</v>
      </c>
      <c r="K7556" s="1"/>
      <c r="L7556" s="1"/>
      <c r="M7556" s="1"/>
      <c r="N7556" s="1">
        <v>0</v>
      </c>
      <c r="O7556" s="1"/>
      <c r="P7556" s="1"/>
      <c r="Q7556" s="1">
        <v>0</v>
      </c>
      <c r="R7556" s="1"/>
      <c r="S7556" s="1">
        <v>0</v>
      </c>
      <c r="T7556" s="1"/>
      <c r="U7556" s="1"/>
      <c r="V7556" s="1">
        <v>0</v>
      </c>
      <c r="W7556" s="1"/>
      <c r="X7556" s="1">
        <v>0</v>
      </c>
      <c r="Y7556" s="1"/>
      <c r="Z7556" s="1"/>
      <c r="AA7556" s="1"/>
      <c r="AB7556" s="1"/>
      <c r="AC7556" s="1">
        <v>0</v>
      </c>
      <c r="AD7556" s="1"/>
      <c r="AE7556" s="1"/>
      <c r="AF7556" s="1">
        <v>0</v>
      </c>
      <c r="AG7556" s="1"/>
      <c r="AH7556" s="1">
        <v>368.68607154664102</v>
      </c>
      <c r="AI7556" s="1"/>
      <c r="AJ7556" s="1"/>
      <c r="AK7556" s="1"/>
      <c r="AL7556" s="1">
        <v>368.68606567382813</v>
      </c>
      <c r="AM7556" s="1">
        <v>0</v>
      </c>
      <c r="AN7556" s="1">
        <v>368.68606567382813</v>
      </c>
      <c r="AO7556" t="s">
        <v>20366</v>
      </c>
    </row>
    <row r="7557" spans="1:41" x14ac:dyDescent="0.25">
      <c r="A7557" s="1">
        <v>2026</v>
      </c>
      <c r="B7557" t="s">
        <v>6038</v>
      </c>
      <c r="C7557" t="s">
        <v>7154</v>
      </c>
      <c r="D7557" t="s">
        <v>7254</v>
      </c>
      <c r="E7557" t="s">
        <v>8117</v>
      </c>
      <c r="F7557" t="s">
        <v>10210</v>
      </c>
      <c r="G7557" t="s">
        <v>12340</v>
      </c>
      <c r="H7557" t="s">
        <v>12771</v>
      </c>
      <c r="I7557" s="1">
        <v>0</v>
      </c>
      <c r="J7557" s="1"/>
      <c r="K7557" s="1"/>
      <c r="L7557" s="1"/>
      <c r="M7557" s="1">
        <v>0</v>
      </c>
      <c r="N7557" s="1">
        <v>0</v>
      </c>
      <c r="O7557" s="1"/>
      <c r="P7557" s="1"/>
      <c r="Q7557" s="1">
        <v>0</v>
      </c>
      <c r="R7557" s="1"/>
      <c r="S7557" s="1">
        <v>0</v>
      </c>
      <c r="T7557" s="1"/>
      <c r="U7557" s="1"/>
      <c r="V7557" s="1">
        <v>0</v>
      </c>
      <c r="W7557" s="1"/>
      <c r="X7557" s="1">
        <v>0</v>
      </c>
      <c r="Y7557" s="1">
        <v>0</v>
      </c>
      <c r="Z7557" s="1"/>
      <c r="AA7557" s="1"/>
      <c r="AB7557" s="1"/>
      <c r="AC7557" s="1">
        <v>0</v>
      </c>
      <c r="AD7557" s="1"/>
      <c r="AE7557" s="1"/>
      <c r="AF7557" s="1">
        <v>0</v>
      </c>
      <c r="AG7557" s="1"/>
      <c r="AH7557" s="1">
        <v>379.153690581462</v>
      </c>
      <c r="AI7557" s="1"/>
      <c r="AJ7557" s="1"/>
      <c r="AK7557" s="1"/>
      <c r="AL7557" s="1">
        <v>379.1536865234375</v>
      </c>
      <c r="AM7557" s="1">
        <v>0</v>
      </c>
      <c r="AN7557" s="1">
        <v>379.1536865234375</v>
      </c>
      <c r="AO7557" t="s">
        <v>20367</v>
      </c>
    </row>
    <row r="7558" spans="1:41" x14ac:dyDescent="0.25">
      <c r="A7558" s="1">
        <v>2026</v>
      </c>
      <c r="B7558" t="s">
        <v>6039</v>
      </c>
      <c r="C7558" t="s">
        <v>7154</v>
      </c>
      <c r="D7558" t="s">
        <v>7254</v>
      </c>
      <c r="E7558" t="s">
        <v>8117</v>
      </c>
      <c r="F7558" t="s">
        <v>10211</v>
      </c>
      <c r="G7558" t="s">
        <v>12340</v>
      </c>
      <c r="H7558" t="s">
        <v>12771</v>
      </c>
      <c r="I7558" s="1">
        <v>1144.4366612566348</v>
      </c>
      <c r="J7558" s="1"/>
      <c r="K7558" s="1">
        <v>91.554932900530787</v>
      </c>
      <c r="L7558" s="1">
        <v>57.221833062831742</v>
      </c>
      <c r="M7558" s="1">
        <v>171.66549918849523</v>
      </c>
      <c r="N7558" s="1">
        <v>0</v>
      </c>
      <c r="O7558" s="1">
        <v>188.83204910734474</v>
      </c>
      <c r="P7558" s="1"/>
      <c r="Q7558" s="1">
        <v>0</v>
      </c>
      <c r="R7558" s="1">
        <v>720.62800960079153</v>
      </c>
      <c r="S7558" s="1">
        <v>514.9964975654857</v>
      </c>
      <c r="T7558" s="1"/>
      <c r="U7558" s="1">
        <v>0</v>
      </c>
      <c r="V7558" s="1">
        <v>617.99579707858288</v>
      </c>
      <c r="W7558" s="1"/>
      <c r="X7558" s="1">
        <v>0</v>
      </c>
      <c r="Y7558" s="1">
        <v>1659.4331588221205</v>
      </c>
      <c r="Z7558" s="1">
        <v>68.304603467907455</v>
      </c>
      <c r="AA7558" s="1"/>
      <c r="AB7558" s="1">
        <v>0</v>
      </c>
      <c r="AC7558" s="1">
        <v>0</v>
      </c>
      <c r="AD7558" s="1"/>
      <c r="AE7558" s="1"/>
      <c r="AF7558" s="1">
        <v>1776.8704861927092</v>
      </c>
      <c r="AG7558" s="1">
        <v>5397.1632944862904</v>
      </c>
      <c r="AH7558" s="1">
        <v>572.2183306283174</v>
      </c>
      <c r="AI7558" s="1">
        <v>223.1651489450438</v>
      </c>
      <c r="AJ7558" s="1"/>
      <c r="AK7558" s="1"/>
      <c r="AL7558" s="1">
        <v>13204.4873046875</v>
      </c>
      <c r="AM7558" s="1">
        <v>11442.0537109375</v>
      </c>
      <c r="AN7558" s="1">
        <v>1762.4324951171875</v>
      </c>
      <c r="AO7558" t="s">
        <v>20368</v>
      </c>
    </row>
    <row r="7559" spans="1:41" x14ac:dyDescent="0.25">
      <c r="A7559" s="1">
        <v>2026</v>
      </c>
      <c r="B7559" t="s">
        <v>6040</v>
      </c>
      <c r="C7559" t="s">
        <v>7154</v>
      </c>
      <c r="D7559" t="s">
        <v>7254</v>
      </c>
      <c r="E7559" t="s">
        <v>8117</v>
      </c>
      <c r="F7559" t="s">
        <v>10211</v>
      </c>
      <c r="G7559" t="s">
        <v>12340</v>
      </c>
      <c r="H7559" t="s">
        <v>12771</v>
      </c>
      <c r="I7559" s="1">
        <v>1108.6365221680176</v>
      </c>
      <c r="J7559" s="1"/>
      <c r="K7559" s="1">
        <v>89.79955829560943</v>
      </c>
      <c r="L7559" s="1">
        <v>55.431826108400884</v>
      </c>
      <c r="M7559" s="1">
        <v>332.5909566504053</v>
      </c>
      <c r="N7559" s="1">
        <v>0</v>
      </c>
      <c r="O7559" s="1">
        <v>186.25093572422696</v>
      </c>
      <c r="P7559" s="1"/>
      <c r="Q7559" s="1">
        <v>0</v>
      </c>
      <c r="R7559" s="1">
        <v>554.78992230655751</v>
      </c>
      <c r="S7559" s="1">
        <v>0</v>
      </c>
      <c r="T7559" s="1"/>
      <c r="U7559" s="1">
        <v>0</v>
      </c>
      <c r="V7559" s="1">
        <v>997.77286995121585</v>
      </c>
      <c r="W7559" s="1"/>
      <c r="X7559" s="1">
        <v>0</v>
      </c>
      <c r="Y7559" s="1">
        <v>1607.5229571436255</v>
      </c>
      <c r="Z7559" s="1">
        <v>201.21752877349519</v>
      </c>
      <c r="AA7559" s="1"/>
      <c r="AB7559" s="1"/>
      <c r="AC7559" s="1">
        <v>0</v>
      </c>
      <c r="AD7559" s="1"/>
      <c r="AE7559" s="1"/>
      <c r="AF7559" s="1">
        <v>2235.0112286907233</v>
      </c>
      <c r="AG7559" s="1">
        <v>7621.8760899051213</v>
      </c>
      <c r="AH7559" s="1">
        <v>554.31826108400878</v>
      </c>
      <c r="AI7559" s="1">
        <v>0</v>
      </c>
      <c r="AJ7559" s="1"/>
      <c r="AK7559" s="1"/>
      <c r="AL7559" s="1">
        <v>15545.21875</v>
      </c>
      <c r="AM7559" s="1">
        <v>14382.2587890625</v>
      </c>
      <c r="AN7559" s="1">
        <v>1162.959716796875</v>
      </c>
      <c r="AO7559" t="s">
        <v>20369</v>
      </c>
    </row>
    <row r="7560" spans="1:41" x14ac:dyDescent="0.25">
      <c r="A7560" s="1">
        <v>2026</v>
      </c>
      <c r="B7560" t="s">
        <v>6041</v>
      </c>
      <c r="C7560" t="s">
        <v>7154</v>
      </c>
      <c r="D7560" t="s">
        <v>7254</v>
      </c>
      <c r="E7560" t="s">
        <v>8117</v>
      </c>
      <c r="F7560" t="s">
        <v>10211</v>
      </c>
      <c r="G7560" t="s">
        <v>12340</v>
      </c>
      <c r="H7560" t="s">
        <v>12771</v>
      </c>
      <c r="I7560" s="1">
        <v>1061.3635506249991</v>
      </c>
      <c r="J7560" s="1"/>
      <c r="K7560" s="1"/>
      <c r="L7560" s="1"/>
      <c r="M7560" s="1">
        <v>300</v>
      </c>
      <c r="N7560" s="1">
        <v>1194.5408124999999</v>
      </c>
      <c r="O7560" s="1"/>
      <c r="P7560" s="1"/>
      <c r="Q7560" s="1">
        <v>0</v>
      </c>
      <c r="R7560" s="1">
        <v>316.05974980000002</v>
      </c>
      <c r="S7560" s="1"/>
      <c r="T7560" s="1"/>
      <c r="U7560" s="1">
        <v>0</v>
      </c>
      <c r="V7560" s="1">
        <v>500</v>
      </c>
      <c r="W7560" s="1"/>
      <c r="X7560" s="1">
        <v>550</v>
      </c>
      <c r="Y7560" s="1">
        <v>1305</v>
      </c>
      <c r="Z7560" s="1"/>
      <c r="AA7560" s="1"/>
      <c r="AB7560" s="1"/>
      <c r="AC7560" s="1"/>
      <c r="AD7560" s="1"/>
      <c r="AE7560" s="1"/>
      <c r="AF7560" s="1">
        <v>0</v>
      </c>
      <c r="AG7560" s="1">
        <v>10737</v>
      </c>
      <c r="AH7560" s="1">
        <v>4401.2479999999996</v>
      </c>
      <c r="AI7560" s="1">
        <v>0</v>
      </c>
      <c r="AJ7560" s="1"/>
      <c r="AK7560" s="1"/>
      <c r="AL7560" s="1">
        <v>20365.2109375</v>
      </c>
      <c r="AM7560" s="1">
        <v>15113.9638671875</v>
      </c>
      <c r="AN7560" s="1">
        <v>5251.248046875</v>
      </c>
      <c r="AO7560" t="s">
        <v>20370</v>
      </c>
    </row>
    <row r="7561" spans="1:41" x14ac:dyDescent="0.25">
      <c r="A7561" s="1">
        <v>2026</v>
      </c>
      <c r="B7561" t="s">
        <v>6042</v>
      </c>
      <c r="C7561" t="s">
        <v>7154</v>
      </c>
      <c r="D7561" t="s">
        <v>7254</v>
      </c>
      <c r="E7561" t="s">
        <v>8117</v>
      </c>
      <c r="F7561" t="s">
        <v>10211</v>
      </c>
      <c r="G7561" t="s">
        <v>12340</v>
      </c>
      <c r="H7561" t="s">
        <v>12771</v>
      </c>
      <c r="I7561" s="1">
        <v>1078.0294489667867</v>
      </c>
      <c r="J7561" s="1">
        <v>0</v>
      </c>
      <c r="K7561" s="1"/>
      <c r="L7561" s="1"/>
      <c r="M7561" s="1">
        <v>323.40883469003597</v>
      </c>
      <c r="N7561" s="1">
        <v>0</v>
      </c>
      <c r="O7561" s="1"/>
      <c r="P7561" s="1"/>
      <c r="Q7561" s="1">
        <v>0</v>
      </c>
      <c r="R7561" s="1">
        <v>401.65601777285457</v>
      </c>
      <c r="S7561" s="1">
        <v>485.11325203505396</v>
      </c>
      <c r="T7561" s="1"/>
      <c r="U7561" s="1">
        <v>0</v>
      </c>
      <c r="V7561" s="1">
        <v>539.01472448339337</v>
      </c>
      <c r="W7561" s="1"/>
      <c r="X7561" s="1">
        <v>269.50736224169668</v>
      </c>
      <c r="Y7561" s="1">
        <v>1774.3923023880332</v>
      </c>
      <c r="Z7561" s="1">
        <v>28.855559262826496</v>
      </c>
      <c r="AA7561" s="1"/>
      <c r="AB7561" s="1"/>
      <c r="AC7561" s="1">
        <v>0</v>
      </c>
      <c r="AD7561" s="1"/>
      <c r="AE7561" s="1"/>
      <c r="AF7561" s="1">
        <v>1688.1941170819878</v>
      </c>
      <c r="AG7561" s="1">
        <v>5165.9171194488417</v>
      </c>
      <c r="AH7561" s="1">
        <v>539.01472448339337</v>
      </c>
      <c r="AI7561" s="1">
        <v>0</v>
      </c>
      <c r="AJ7561" s="1"/>
      <c r="AK7561" s="1"/>
      <c r="AL7561" s="1">
        <v>12293.103515625</v>
      </c>
      <c r="AM7561" s="1">
        <v>10676.0595703125</v>
      </c>
      <c r="AN7561" s="1">
        <v>1617.044189453125</v>
      </c>
      <c r="AO7561" t="s">
        <v>20371</v>
      </c>
    </row>
    <row r="7562" spans="1:41" x14ac:dyDescent="0.25">
      <c r="A7562" s="1">
        <v>2026</v>
      </c>
      <c r="B7562" t="s">
        <v>6043</v>
      </c>
      <c r="C7562" t="s">
        <v>7154</v>
      </c>
      <c r="D7562" t="s">
        <v>7254</v>
      </c>
      <c r="E7562" t="s">
        <v>8117</v>
      </c>
      <c r="F7562" t="s">
        <v>10211</v>
      </c>
      <c r="G7562" t="s">
        <v>12340</v>
      </c>
      <c r="H7562" t="s">
        <v>12771</v>
      </c>
      <c r="I7562" s="1"/>
      <c r="J7562" s="1"/>
      <c r="K7562" s="1"/>
      <c r="L7562" s="1"/>
      <c r="M7562" s="1">
        <v>265.03986313439469</v>
      </c>
      <c r="N7562" s="1">
        <v>1617.9962111554314</v>
      </c>
      <c r="O7562" s="1"/>
      <c r="P7562" s="1"/>
      <c r="Q7562" s="1">
        <v>0</v>
      </c>
      <c r="R7562" s="1">
        <v>381.32671613200756</v>
      </c>
      <c r="S7562" s="1"/>
      <c r="T7562" s="1">
        <v>0</v>
      </c>
      <c r="U7562" s="1">
        <v>0</v>
      </c>
      <c r="V7562" s="1">
        <v>509.69204448922051</v>
      </c>
      <c r="W7562" s="1"/>
      <c r="X7562" s="1">
        <v>560.66124893814253</v>
      </c>
      <c r="Y7562" s="1">
        <v>1807.0975361312514</v>
      </c>
      <c r="Z7562" s="1"/>
      <c r="AA7562" s="1"/>
      <c r="AB7562" s="1"/>
      <c r="AC7562" s="1"/>
      <c r="AD7562" s="1"/>
      <c r="AE7562" s="1"/>
      <c r="AF7562" s="1">
        <v>0</v>
      </c>
      <c r="AG7562" s="1">
        <v>10731.056304676049</v>
      </c>
      <c r="AH7562" s="1">
        <v>4168.2615398328453</v>
      </c>
      <c r="AI7562" s="1">
        <v>0</v>
      </c>
      <c r="AJ7562" s="1"/>
      <c r="AK7562" s="1"/>
      <c r="AL7562" s="1">
        <v>20041.130859375</v>
      </c>
      <c r="AM7562" s="1">
        <v>15047.1689453125</v>
      </c>
      <c r="AN7562" s="1">
        <v>4993.962890625</v>
      </c>
      <c r="AO7562" t="s">
        <v>20372</v>
      </c>
    </row>
    <row r="7563" spans="1:41" x14ac:dyDescent="0.25">
      <c r="A7563" s="1">
        <v>2026</v>
      </c>
      <c r="B7563" t="s">
        <v>6044</v>
      </c>
      <c r="C7563" t="s">
        <v>7154</v>
      </c>
      <c r="D7563" t="s">
        <v>7254</v>
      </c>
      <c r="E7563" t="s">
        <v>8117</v>
      </c>
      <c r="F7563" t="s">
        <v>10211</v>
      </c>
      <c r="G7563" t="s">
        <v>12340</v>
      </c>
      <c r="H7563" t="s">
        <v>12771</v>
      </c>
      <c r="I7563" s="1"/>
      <c r="J7563" s="1"/>
      <c r="K7563" s="1"/>
      <c r="L7563" s="1"/>
      <c r="M7563" s="1">
        <v>314.51768077644391</v>
      </c>
      <c r="N7563" s="1">
        <v>0</v>
      </c>
      <c r="O7563" s="1"/>
      <c r="P7563" s="1"/>
      <c r="Q7563" s="1">
        <v>0</v>
      </c>
      <c r="R7563" s="1">
        <v>40.994439342041296</v>
      </c>
      <c r="S7563" s="1">
        <v>471.77652116466589</v>
      </c>
      <c r="T7563" s="1">
        <v>0</v>
      </c>
      <c r="U7563" s="1">
        <v>0</v>
      </c>
      <c r="V7563" s="1">
        <v>524.19613462740654</v>
      </c>
      <c r="W7563" s="1"/>
      <c r="X7563" s="1"/>
      <c r="Y7563" s="1">
        <v>1455.1684697256806</v>
      </c>
      <c r="Z7563" s="1"/>
      <c r="AA7563" s="1"/>
      <c r="AB7563" s="1"/>
      <c r="AC7563" s="1"/>
      <c r="AD7563" s="1"/>
      <c r="AE7563" s="1"/>
      <c r="AF7563" s="1">
        <v>1622.9112328064507</v>
      </c>
      <c r="AG7563" s="1">
        <v>10820.456610978927</v>
      </c>
      <c r="AH7563" s="1">
        <v>1572.5884038822196</v>
      </c>
      <c r="AI7563" s="1">
        <v>0</v>
      </c>
      <c r="AJ7563" s="1"/>
      <c r="AK7563" s="1"/>
      <c r="AL7563" s="1">
        <v>16822.609375</v>
      </c>
      <c r="AM7563" s="1">
        <v>14463.7265625</v>
      </c>
      <c r="AN7563" s="1">
        <v>2358.882568359375</v>
      </c>
      <c r="AO7563" t="s">
        <v>20373</v>
      </c>
    </row>
    <row r="7564" spans="1:41" x14ac:dyDescent="0.25">
      <c r="A7564" s="1">
        <v>2026</v>
      </c>
      <c r="B7564" t="s">
        <v>6044</v>
      </c>
      <c r="C7564" t="s">
        <v>7154</v>
      </c>
      <c r="D7564" t="s">
        <v>7254</v>
      </c>
      <c r="E7564" t="s">
        <v>8117</v>
      </c>
      <c r="F7564" t="s">
        <v>10212</v>
      </c>
      <c r="G7564" t="s">
        <v>12340</v>
      </c>
      <c r="H7564" t="s">
        <v>12771</v>
      </c>
      <c r="I7564" s="1"/>
      <c r="J7564" s="1"/>
      <c r="K7564" s="1"/>
      <c r="L7564" s="1"/>
      <c r="M7564" s="1"/>
      <c r="N7564" s="1">
        <v>0</v>
      </c>
      <c r="O7564" s="1"/>
      <c r="P7564" s="1"/>
      <c r="Q7564" s="1">
        <v>0</v>
      </c>
      <c r="R7564" s="1"/>
      <c r="S7564" s="1">
        <v>0</v>
      </c>
      <c r="T7564" s="1">
        <v>0</v>
      </c>
      <c r="U7564" s="1"/>
      <c r="V7564" s="1">
        <v>0</v>
      </c>
      <c r="W7564" s="1">
        <v>0</v>
      </c>
      <c r="X7564" s="1"/>
      <c r="Y7564" s="1"/>
      <c r="Z7564" s="1"/>
      <c r="AA7564" s="1"/>
      <c r="AB7564" s="1"/>
      <c r="AC7564" s="1"/>
      <c r="AD7564" s="1"/>
      <c r="AE7564" s="1"/>
      <c r="AF7564" s="1">
        <v>0</v>
      </c>
      <c r="AG7564" s="1">
        <v>0</v>
      </c>
      <c r="AH7564" s="1"/>
      <c r="AI7564" s="1">
        <v>0</v>
      </c>
      <c r="AJ7564" s="1"/>
      <c r="AK7564" s="1"/>
      <c r="AL7564" s="1">
        <v>0</v>
      </c>
      <c r="AM7564" s="1">
        <v>0</v>
      </c>
      <c r="AN7564" s="1">
        <v>0</v>
      </c>
      <c r="AO7564" t="s">
        <v>20374</v>
      </c>
    </row>
    <row r="7565" spans="1:41" x14ac:dyDescent="0.25">
      <c r="A7565" s="1">
        <v>2026</v>
      </c>
      <c r="B7565" t="s">
        <v>6045</v>
      </c>
      <c r="C7565" t="s">
        <v>7154</v>
      </c>
      <c r="D7565" t="s">
        <v>7254</v>
      </c>
      <c r="E7565" t="s">
        <v>8117</v>
      </c>
      <c r="F7565" t="s">
        <v>10212</v>
      </c>
      <c r="G7565" t="s">
        <v>12340</v>
      </c>
      <c r="H7565" t="s">
        <v>12771</v>
      </c>
      <c r="I7565" s="1">
        <v>0</v>
      </c>
      <c r="J7565" s="1"/>
      <c r="K7565" s="1"/>
      <c r="L7565" s="1"/>
      <c r="M7565" s="1"/>
      <c r="N7565" s="1">
        <v>0</v>
      </c>
      <c r="O7565" s="1">
        <v>0</v>
      </c>
      <c r="P7565" s="1"/>
      <c r="Q7565" s="1">
        <v>0</v>
      </c>
      <c r="R7565" s="1"/>
      <c r="S7565" s="1">
        <v>0</v>
      </c>
      <c r="T7565" s="1"/>
      <c r="U7565" s="1"/>
      <c r="V7565" s="1">
        <v>0</v>
      </c>
      <c r="W7565" s="1"/>
      <c r="X7565" s="1">
        <v>114.44366612566348</v>
      </c>
      <c r="Y7565" s="1">
        <v>0</v>
      </c>
      <c r="Z7565" s="1"/>
      <c r="AA7565" s="1"/>
      <c r="AB7565" s="1">
        <v>0</v>
      </c>
      <c r="AC7565" s="1">
        <v>0</v>
      </c>
      <c r="AD7565" s="1"/>
      <c r="AE7565" s="1"/>
      <c r="AF7565" s="1">
        <v>0</v>
      </c>
      <c r="AG7565" s="1">
        <v>0</v>
      </c>
      <c r="AH7565" s="1"/>
      <c r="AI7565" s="1">
        <v>0</v>
      </c>
      <c r="AJ7565" s="1"/>
      <c r="AK7565" s="1"/>
      <c r="AL7565" s="1">
        <v>114.44366455078125</v>
      </c>
      <c r="AM7565" s="1">
        <v>0</v>
      </c>
      <c r="AN7565" s="1">
        <v>114.44366455078125</v>
      </c>
      <c r="AO7565" t="s">
        <v>20375</v>
      </c>
    </row>
    <row r="7566" spans="1:41" x14ac:dyDescent="0.25">
      <c r="A7566" s="1">
        <v>2026</v>
      </c>
      <c r="B7566" t="s">
        <v>6046</v>
      </c>
      <c r="C7566" t="s">
        <v>7154</v>
      </c>
      <c r="D7566" t="s">
        <v>7254</v>
      </c>
      <c r="E7566" t="s">
        <v>8117</v>
      </c>
      <c r="F7566" t="s">
        <v>10212</v>
      </c>
      <c r="G7566" t="s">
        <v>12340</v>
      </c>
      <c r="H7566" t="s">
        <v>12771</v>
      </c>
      <c r="I7566" s="1"/>
      <c r="J7566" s="1"/>
      <c r="K7566" s="1"/>
      <c r="L7566" s="1"/>
      <c r="M7566" s="1"/>
      <c r="N7566" s="1">
        <v>0</v>
      </c>
      <c r="O7566" s="1"/>
      <c r="P7566" s="1"/>
      <c r="Q7566" s="1">
        <v>0</v>
      </c>
      <c r="R7566" s="1"/>
      <c r="S7566" s="1"/>
      <c r="T7566" s="1">
        <v>0</v>
      </c>
      <c r="U7566" s="1"/>
      <c r="V7566" s="1">
        <v>0</v>
      </c>
      <c r="W7566" s="1"/>
      <c r="X7566" s="1">
        <v>81.55072711827529</v>
      </c>
      <c r="Y7566" s="1">
        <v>1338.0813701671191</v>
      </c>
      <c r="Z7566" s="1"/>
      <c r="AA7566" s="1"/>
      <c r="AB7566" s="1"/>
      <c r="AC7566" s="1"/>
      <c r="AD7566" s="1"/>
      <c r="AE7566" s="1"/>
      <c r="AF7566" s="1">
        <v>0</v>
      </c>
      <c r="AG7566" s="1"/>
      <c r="AH7566" s="1">
        <v>0</v>
      </c>
      <c r="AI7566" s="1">
        <v>0</v>
      </c>
      <c r="AJ7566" s="1"/>
      <c r="AK7566" s="1"/>
      <c r="AL7566" s="1">
        <v>1419.632080078125</v>
      </c>
      <c r="AM7566" s="1">
        <v>1338.0814208984375</v>
      </c>
      <c r="AN7566" s="1">
        <v>81.550727844238281</v>
      </c>
      <c r="AO7566" t="s">
        <v>20376</v>
      </c>
    </row>
    <row r="7567" spans="1:41" x14ac:dyDescent="0.25">
      <c r="A7567" s="1">
        <v>2026</v>
      </c>
      <c r="B7567" t="s">
        <v>6047</v>
      </c>
      <c r="C7567" t="s">
        <v>7154</v>
      </c>
      <c r="D7567" t="s">
        <v>7254</v>
      </c>
      <c r="E7567" t="s">
        <v>8117</v>
      </c>
      <c r="F7567" t="s">
        <v>10212</v>
      </c>
      <c r="G7567" t="s">
        <v>12340</v>
      </c>
      <c r="H7567" t="s">
        <v>12771</v>
      </c>
      <c r="I7567" s="1">
        <v>0</v>
      </c>
      <c r="J7567" s="1"/>
      <c r="K7567" s="1"/>
      <c r="L7567" s="1"/>
      <c r="M7567" s="1">
        <v>0</v>
      </c>
      <c r="N7567" s="1">
        <v>0</v>
      </c>
      <c r="O7567" s="1"/>
      <c r="P7567" s="1"/>
      <c r="Q7567" s="1">
        <v>0</v>
      </c>
      <c r="R7567" s="1"/>
      <c r="S7567" s="1">
        <v>0</v>
      </c>
      <c r="T7567" s="1"/>
      <c r="U7567" s="1"/>
      <c r="V7567" s="1">
        <v>0</v>
      </c>
      <c r="W7567" s="1"/>
      <c r="X7567" s="1">
        <v>83.147739162601326</v>
      </c>
      <c r="Y7567" s="1">
        <v>0</v>
      </c>
      <c r="Z7567" s="1"/>
      <c r="AA7567" s="1"/>
      <c r="AB7567" s="1"/>
      <c r="AC7567" s="1">
        <v>0</v>
      </c>
      <c r="AD7567" s="1"/>
      <c r="AE7567" s="1"/>
      <c r="AF7567" s="1">
        <v>0</v>
      </c>
      <c r="AG7567" s="1">
        <v>5896.837661411686</v>
      </c>
      <c r="AH7567" s="1"/>
      <c r="AI7567" s="1">
        <v>0</v>
      </c>
      <c r="AJ7567" s="1"/>
      <c r="AK7567" s="1"/>
      <c r="AL7567" s="1">
        <v>5979.9853515625</v>
      </c>
      <c r="AM7567" s="1">
        <v>5896.837890625</v>
      </c>
      <c r="AN7567" s="1">
        <v>83.147735595703125</v>
      </c>
      <c r="AO7567" t="s">
        <v>20377</v>
      </c>
    </row>
    <row r="7568" spans="1:41" x14ac:dyDescent="0.25">
      <c r="A7568" s="1">
        <v>2026</v>
      </c>
      <c r="B7568" t="s">
        <v>6048</v>
      </c>
      <c r="C7568" t="s">
        <v>7154</v>
      </c>
      <c r="D7568" t="s">
        <v>7254</v>
      </c>
      <c r="E7568" t="s">
        <v>8117</v>
      </c>
      <c r="F7568" t="s">
        <v>10212</v>
      </c>
      <c r="G7568" t="s">
        <v>12340</v>
      </c>
      <c r="H7568" t="s">
        <v>12771</v>
      </c>
      <c r="I7568" s="1"/>
      <c r="J7568" s="1"/>
      <c r="K7568" s="1"/>
      <c r="L7568" s="1"/>
      <c r="M7568" s="1"/>
      <c r="N7568" s="1">
        <v>1406.9248124999999</v>
      </c>
      <c r="O7568" s="1"/>
      <c r="P7568" s="1"/>
      <c r="Q7568" s="1">
        <v>0</v>
      </c>
      <c r="R7568" s="1"/>
      <c r="S7568" s="1"/>
      <c r="T7568" s="1"/>
      <c r="U7568" s="1"/>
      <c r="V7568" s="1">
        <v>0</v>
      </c>
      <c r="W7568" s="1"/>
      <c r="X7568" s="1">
        <v>130</v>
      </c>
      <c r="Y7568" s="1">
        <v>1316.4839999999999</v>
      </c>
      <c r="Z7568" s="1"/>
      <c r="AA7568" s="1"/>
      <c r="AB7568" s="1"/>
      <c r="AC7568" s="1"/>
      <c r="AD7568" s="1"/>
      <c r="AE7568" s="1"/>
      <c r="AF7568" s="1">
        <v>0</v>
      </c>
      <c r="AG7568" s="1">
        <v>0</v>
      </c>
      <c r="AH7568" s="1">
        <v>0</v>
      </c>
      <c r="AI7568" s="1">
        <v>0</v>
      </c>
      <c r="AJ7568" s="1"/>
      <c r="AK7568" s="1"/>
      <c r="AL7568" s="1">
        <v>2853.40869140625</v>
      </c>
      <c r="AM7568" s="1">
        <v>2723.40869140625</v>
      </c>
      <c r="AN7568" s="1">
        <v>130</v>
      </c>
      <c r="AO7568" t="s">
        <v>20378</v>
      </c>
    </row>
    <row r="7569" spans="1:41" x14ac:dyDescent="0.25">
      <c r="A7569" s="1">
        <v>2026</v>
      </c>
      <c r="B7569" t="s">
        <v>6049</v>
      </c>
      <c r="C7569" t="s">
        <v>7154</v>
      </c>
      <c r="D7569" t="s">
        <v>7254</v>
      </c>
      <c r="E7569" t="s">
        <v>8117</v>
      </c>
      <c r="F7569" t="s">
        <v>10212</v>
      </c>
      <c r="G7569" t="s">
        <v>12340</v>
      </c>
      <c r="H7569" t="s">
        <v>12771</v>
      </c>
      <c r="I7569" s="1">
        <v>0</v>
      </c>
      <c r="J7569" s="1">
        <v>0</v>
      </c>
      <c r="K7569" s="1"/>
      <c r="L7569" s="1"/>
      <c r="M7569" s="1"/>
      <c r="N7569" s="1">
        <v>0</v>
      </c>
      <c r="O7569" s="1"/>
      <c r="P7569" s="1"/>
      <c r="Q7569" s="1">
        <v>0</v>
      </c>
      <c r="R7569" s="1"/>
      <c r="S7569" s="1">
        <v>0</v>
      </c>
      <c r="T7569" s="1"/>
      <c r="U7569" s="1"/>
      <c r="V7569" s="1">
        <v>0</v>
      </c>
      <c r="W7569" s="1"/>
      <c r="X7569" s="1">
        <v>140.14382836568225</v>
      </c>
      <c r="Y7569" s="1"/>
      <c r="Z7569" s="1"/>
      <c r="AA7569" s="1"/>
      <c r="AB7569" s="1"/>
      <c r="AC7569" s="1">
        <v>0</v>
      </c>
      <c r="AD7569" s="1"/>
      <c r="AE7569" s="1"/>
      <c r="AF7569" s="1">
        <v>0</v>
      </c>
      <c r="AG7569" s="1">
        <v>0</v>
      </c>
      <c r="AH7569" s="1"/>
      <c r="AI7569" s="1">
        <v>0</v>
      </c>
      <c r="AJ7569" s="1"/>
      <c r="AK7569" s="1"/>
      <c r="AL7569" s="1">
        <v>140.14382934570313</v>
      </c>
      <c r="AM7569" s="1">
        <v>0</v>
      </c>
      <c r="AN7569" s="1">
        <v>140.14382934570313</v>
      </c>
      <c r="AO7569" t="s">
        <v>20379</v>
      </c>
    </row>
    <row r="7570" spans="1:41" x14ac:dyDescent="0.25">
      <c r="A7570" s="1">
        <v>2026</v>
      </c>
      <c r="B7570" t="s">
        <v>6050</v>
      </c>
      <c r="C7570" t="s">
        <v>7154</v>
      </c>
      <c r="D7570" t="s">
        <v>7254</v>
      </c>
      <c r="E7570" t="s">
        <v>8118</v>
      </c>
      <c r="F7570" t="s">
        <v>10213</v>
      </c>
      <c r="G7570" t="s">
        <v>12340</v>
      </c>
      <c r="H7570" t="s">
        <v>12771</v>
      </c>
      <c r="I7570" s="1">
        <v>18483.646234134361</v>
      </c>
      <c r="J7570" s="1">
        <v>69470.371292833835</v>
      </c>
      <c r="K7570" s="1">
        <v>1592.9330743999999</v>
      </c>
      <c r="L7570" s="1">
        <v>4975</v>
      </c>
      <c r="M7570" s="1">
        <v>44327.506000000001</v>
      </c>
      <c r="N7570" s="1">
        <v>11653.167037597659</v>
      </c>
      <c r="O7570" s="1">
        <v>12631.284240000001</v>
      </c>
      <c r="P7570" s="1">
        <v>14204.001</v>
      </c>
      <c r="Q7570" s="1">
        <v>5685</v>
      </c>
      <c r="R7570" s="1">
        <v>9454.6528620134341</v>
      </c>
      <c r="S7570" s="1">
        <v>23424.351875</v>
      </c>
      <c r="T7570" s="1">
        <v>12035</v>
      </c>
      <c r="U7570" s="1">
        <v>1500</v>
      </c>
      <c r="V7570" s="1">
        <v>15826</v>
      </c>
      <c r="W7570" s="1">
        <v>10065.027</v>
      </c>
      <c r="X7570" s="1">
        <v>24672.805025049998</v>
      </c>
      <c r="Y7570" s="1">
        <v>77678.820000000007</v>
      </c>
      <c r="Z7570" s="1">
        <v>19972.51482925289</v>
      </c>
      <c r="AA7570" s="1">
        <v>220516</v>
      </c>
      <c r="AB7570" s="1">
        <v>2588.8811500000002</v>
      </c>
      <c r="AC7570" s="1">
        <v>16506.689809999989</v>
      </c>
      <c r="AD7570" s="1">
        <v>23811.423571245741</v>
      </c>
      <c r="AE7570" s="1">
        <v>15847.463776663461</v>
      </c>
      <c r="AF7570" s="1">
        <v>49360.845545279997</v>
      </c>
      <c r="AG7570" s="1">
        <v>248473</v>
      </c>
      <c r="AH7570" s="1">
        <v>39178.924039999998</v>
      </c>
      <c r="AI7570" s="1">
        <v>8089</v>
      </c>
      <c r="AJ7570" s="1">
        <v>58038.480907222103</v>
      </c>
      <c r="AK7570" s="1">
        <v>2028</v>
      </c>
      <c r="AL7570" s="1">
        <v>1062090.75</v>
      </c>
      <c r="AM7570" s="1">
        <v>857645.6875</v>
      </c>
      <c r="AN7570" s="1">
        <v>204445.125</v>
      </c>
      <c r="AO7570" t="s">
        <v>20380</v>
      </c>
    </row>
    <row r="7571" spans="1:41" x14ac:dyDescent="0.25">
      <c r="A7571" s="1">
        <v>2026</v>
      </c>
      <c r="B7571" t="s">
        <v>6051</v>
      </c>
      <c r="C7571" t="s">
        <v>7154</v>
      </c>
      <c r="D7571" t="s">
        <v>7254</v>
      </c>
      <c r="E7571" t="s">
        <v>8118</v>
      </c>
      <c r="F7571" t="s">
        <v>10213</v>
      </c>
      <c r="G7571" t="s">
        <v>12340</v>
      </c>
      <c r="H7571" t="s">
        <v>12771</v>
      </c>
      <c r="I7571" s="1">
        <v>12176.342626079855</v>
      </c>
      <c r="J7571" s="1">
        <v>55756.250443942299</v>
      </c>
      <c r="K7571" s="1">
        <v>1812.4951384232984</v>
      </c>
      <c r="L7571" s="1">
        <v>2344.7140515027609</v>
      </c>
      <c r="M7571" s="1">
        <v>30562.134878208402</v>
      </c>
      <c r="N7571" s="1">
        <v>12805.869511620587</v>
      </c>
      <c r="O7571" s="1">
        <v>9150.6254055378904</v>
      </c>
      <c r="P7571" s="1">
        <v>11125.058009712484</v>
      </c>
      <c r="Q7571" s="1">
        <v>4374.6079744619537</v>
      </c>
      <c r="R7571" s="1">
        <v>7119.6508207310517</v>
      </c>
      <c r="S7571" s="1">
        <v>12946.486864421728</v>
      </c>
      <c r="T7571" s="1">
        <v>10341.536503938383</v>
      </c>
      <c r="U7571" s="1">
        <v>1670.9456458985192</v>
      </c>
      <c r="V7571" s="1">
        <v>11621.157459861959</v>
      </c>
      <c r="W7571" s="1">
        <v>4056.6248164620179</v>
      </c>
      <c r="X7571" s="1">
        <v>18793.936357566268</v>
      </c>
      <c r="Y7571" s="1">
        <v>73805.130164613118</v>
      </c>
      <c r="Z7571" s="1">
        <v>17842.258297844885</v>
      </c>
      <c r="AA7571" s="1">
        <v>182592.31594819846</v>
      </c>
      <c r="AB7571" s="1">
        <v>1985.7302449968211</v>
      </c>
      <c r="AC7571" s="1">
        <v>13202.900362393033</v>
      </c>
      <c r="AD7571" s="1">
        <v>19515.567114645739</v>
      </c>
      <c r="AE7571" s="1">
        <v>16910.358243766274</v>
      </c>
      <c r="AF7571" s="1">
        <v>42645.544033893428</v>
      </c>
      <c r="AG7571" s="1">
        <v>222195.88381489128</v>
      </c>
      <c r="AH7571" s="1">
        <v>30636.518910187107</v>
      </c>
      <c r="AI7571" s="1">
        <v>4866.2249326360752</v>
      </c>
      <c r="AJ7571" s="1">
        <v>44463.324622635111</v>
      </c>
      <c r="AK7571" s="1">
        <v>2345.7920809517277</v>
      </c>
      <c r="AL7571" s="1">
        <v>879666</v>
      </c>
      <c r="AM7571" s="1">
        <v>732652.3125</v>
      </c>
      <c r="AN7571" s="1">
        <v>147013.671875</v>
      </c>
      <c r="AO7571" t="s">
        <v>20381</v>
      </c>
    </row>
    <row r="7572" spans="1:41" x14ac:dyDescent="0.25">
      <c r="A7572" s="1">
        <v>2026</v>
      </c>
      <c r="B7572" t="s">
        <v>6052</v>
      </c>
      <c r="C7572" t="s">
        <v>7154</v>
      </c>
      <c r="D7572" t="s">
        <v>7254</v>
      </c>
      <c r="E7572" t="s">
        <v>8118</v>
      </c>
      <c r="F7572" t="s">
        <v>10213</v>
      </c>
      <c r="G7572" t="s">
        <v>12340</v>
      </c>
      <c r="H7572" t="s">
        <v>12771</v>
      </c>
      <c r="I7572" s="1">
        <v>10597.483483236439</v>
      </c>
      <c r="J7572" s="1">
        <v>16508.498838626958</v>
      </c>
      <c r="K7572" s="1">
        <v>1472.8899830372891</v>
      </c>
      <c r="L7572" s="1">
        <v>932.71587892415744</v>
      </c>
      <c r="M7572" s="1">
        <v>13908.338744251883</v>
      </c>
      <c r="N7572" s="1">
        <v>12541.881370711462</v>
      </c>
      <c r="O7572" s="1">
        <v>11648.07633827003</v>
      </c>
      <c r="P7572" s="1">
        <v>10801.406074159113</v>
      </c>
      <c r="Q7572" s="1">
        <v>3339.0486346006564</v>
      </c>
      <c r="R7572" s="1">
        <v>8168.6823326824715</v>
      </c>
      <c r="S7572" s="1">
        <v>20860.342968168854</v>
      </c>
      <c r="T7572" s="1">
        <v>10814.9264488752</v>
      </c>
      <c r="U7572" s="1">
        <v>1773.8768249477841</v>
      </c>
      <c r="V7572" s="1">
        <v>7409.0829449754547</v>
      </c>
      <c r="W7572" s="1">
        <v>4030.705920945868</v>
      </c>
      <c r="X7572" s="1">
        <v>15693.647477619088</v>
      </c>
      <c r="Y7572" s="1">
        <v>61942.080463281876</v>
      </c>
      <c r="Z7572" s="1">
        <v>15814.960200031044</v>
      </c>
      <c r="AA7572" s="1">
        <v>230067.35511816471</v>
      </c>
      <c r="AB7572" s="1">
        <v>1154.7365912079447</v>
      </c>
      <c r="AC7572" s="1">
        <v>12146.479774571988</v>
      </c>
      <c r="AD7572" s="1">
        <v>19558.872526143747</v>
      </c>
      <c r="AE7572" s="1">
        <v>16935.025811031061</v>
      </c>
      <c r="AF7572" s="1">
        <v>29826.299628110388</v>
      </c>
      <c r="AG7572" s="1">
        <v>159917.85686069587</v>
      </c>
      <c r="AH7572" s="1">
        <v>31214.704178588108</v>
      </c>
      <c r="AI7572" s="1">
        <v>5018.3547596103444</v>
      </c>
      <c r="AJ7572" s="1">
        <v>41714.716302804343</v>
      </c>
      <c r="AK7572" s="1">
        <v>2375.7360651026484</v>
      </c>
      <c r="AL7572" s="1">
        <v>778188.8125</v>
      </c>
      <c r="AM7572" s="1">
        <v>640437.4375</v>
      </c>
      <c r="AN7572" s="1">
        <v>137751.328125</v>
      </c>
      <c r="AO7572" t="s">
        <v>20382</v>
      </c>
    </row>
    <row r="7573" spans="1:41" x14ac:dyDescent="0.25">
      <c r="A7573" s="1">
        <v>2026</v>
      </c>
      <c r="B7573" t="s">
        <v>6053</v>
      </c>
      <c r="C7573" t="s">
        <v>7154</v>
      </c>
      <c r="D7573" t="s">
        <v>7254</v>
      </c>
      <c r="E7573" t="s">
        <v>8118</v>
      </c>
      <c r="F7573" t="s">
        <v>10213</v>
      </c>
      <c r="G7573" t="s">
        <v>12340</v>
      </c>
      <c r="H7573" t="s">
        <v>12771</v>
      </c>
      <c r="I7573" s="1">
        <v>11651.769847985865</v>
      </c>
      <c r="J7573" s="1">
        <v>49075.735767681093</v>
      </c>
      <c r="K7573" s="1">
        <v>1430.6011977534424</v>
      </c>
      <c r="L7573" s="1">
        <v>1945.657096404871</v>
      </c>
      <c r="M7573" s="1">
        <v>26179.897152736652</v>
      </c>
      <c r="N7573" s="1">
        <v>12845.117286812741</v>
      </c>
      <c r="O7573" s="1">
        <v>8911.2203651865257</v>
      </c>
      <c r="P7573" s="1">
        <v>9974.8684172849644</v>
      </c>
      <c r="Q7573" s="1">
        <v>4023.7269020533654</v>
      </c>
      <c r="R7573" s="1">
        <v>8626.9076869207547</v>
      </c>
      <c r="S7573" s="1">
        <v>16901.951403508148</v>
      </c>
      <c r="T7573" s="1">
        <v>10033.16052562056</v>
      </c>
      <c r="U7573" s="1">
        <v>1718.3866093604274</v>
      </c>
      <c r="V7573" s="1">
        <v>12427.815413503478</v>
      </c>
      <c r="W7573" s="1">
        <v>3170.7004534005305</v>
      </c>
      <c r="X7573" s="1">
        <v>16613.718418831129</v>
      </c>
      <c r="Y7573" s="1">
        <v>61834.756342182271</v>
      </c>
      <c r="Z7573" s="1">
        <v>17722.663443377929</v>
      </c>
      <c r="AA7573" s="1">
        <v>184707.71368536909</v>
      </c>
      <c r="AB7573" s="1">
        <v>1117.5477425332042</v>
      </c>
      <c r="AC7573" s="1">
        <v>11471.957418641416</v>
      </c>
      <c r="AD7573" s="1">
        <v>19157.886675281934</v>
      </c>
      <c r="AE7573" s="1">
        <v>19079.634546511585</v>
      </c>
      <c r="AF7573" s="1">
        <v>30772.769840412584</v>
      </c>
      <c r="AG7573" s="1">
        <v>160685.77752303248</v>
      </c>
      <c r="AH7573" s="1">
        <v>31265.767198182431</v>
      </c>
      <c r="AI7573" s="1">
        <v>4943.4102523471902</v>
      </c>
      <c r="AJ7573" s="1">
        <v>42688.04928607952</v>
      </c>
      <c r="AK7573" s="1">
        <v>2567.4913216889122</v>
      </c>
      <c r="AL7573" s="1">
        <v>783546.6875</v>
      </c>
      <c r="AM7573" s="1">
        <v>641253.3125</v>
      </c>
      <c r="AN7573" s="1">
        <v>142293.34375</v>
      </c>
      <c r="AO7573" t="s">
        <v>20383</v>
      </c>
    </row>
    <row r="7574" spans="1:41" x14ac:dyDescent="0.25">
      <c r="A7574" s="1">
        <v>2026</v>
      </c>
      <c r="B7574" t="s">
        <v>6054</v>
      </c>
      <c r="C7574" t="s">
        <v>7154</v>
      </c>
      <c r="D7574" t="s">
        <v>7254</v>
      </c>
      <c r="E7574" t="s">
        <v>8118</v>
      </c>
      <c r="F7574" t="s">
        <v>10213</v>
      </c>
      <c r="G7574" t="s">
        <v>12340</v>
      </c>
      <c r="H7574" t="s">
        <v>12771</v>
      </c>
      <c r="I7574" s="1">
        <v>12517.803694902468</v>
      </c>
      <c r="J7574" s="1">
        <v>65122.579249943345</v>
      </c>
      <c r="K7574" s="1">
        <v>1822.5747490367737</v>
      </c>
      <c r="L7574" s="1">
        <v>3234.2901506510984</v>
      </c>
      <c r="M7574" s="1">
        <v>36347.759975064371</v>
      </c>
      <c r="N7574" s="1">
        <v>11630.029052768503</v>
      </c>
      <c r="O7574" s="1">
        <v>9136.1923093441874</v>
      </c>
      <c r="P7574" s="1">
        <v>12232.824466312279</v>
      </c>
      <c r="Q7574" s="1">
        <v>4391.4240050781827</v>
      </c>
      <c r="R7574" s="1">
        <v>8426.7972648753803</v>
      </c>
      <c r="S7574" s="1">
        <v>23270.504810303995</v>
      </c>
      <c r="T7574" s="1">
        <v>10903.279600250056</v>
      </c>
      <c r="U7574" s="1">
        <v>1604.040171959864</v>
      </c>
      <c r="V7574" s="1">
        <v>14327.328751636276</v>
      </c>
      <c r="W7574" s="1">
        <v>5737.8508896315925</v>
      </c>
      <c r="X7574" s="1">
        <v>20194.131890386208</v>
      </c>
      <c r="Y7574" s="1">
        <v>76697.023563420516</v>
      </c>
      <c r="Z7574" s="1">
        <v>17720.014985242429</v>
      </c>
      <c r="AA7574" s="1">
        <v>221160.44598384135</v>
      </c>
      <c r="AB7574" s="1">
        <v>2015.0099415077507</v>
      </c>
      <c r="AC7574" s="1">
        <v>12732.384797941761</v>
      </c>
      <c r="AD7574" s="1">
        <v>20037.828779460579</v>
      </c>
      <c r="AE7574" s="1">
        <v>17259.680139773809</v>
      </c>
      <c r="AF7574" s="1">
        <v>47339.006102865584</v>
      </c>
      <c r="AG7574" s="1">
        <v>245793.47074225242</v>
      </c>
      <c r="AH7574" s="1">
        <v>37325.781743932799</v>
      </c>
      <c r="AI7574" s="1">
        <v>6344.8700135301287</v>
      </c>
      <c r="AJ7574" s="1">
        <v>46652.372210337031</v>
      </c>
      <c r="AK7574" s="1">
        <v>2302.2694232835697</v>
      </c>
      <c r="AL7574" s="1">
        <v>994279.5625</v>
      </c>
      <c r="AM7574" s="1">
        <v>818841.5625</v>
      </c>
      <c r="AN7574" s="1">
        <v>175438.0625</v>
      </c>
      <c r="AO7574" t="s">
        <v>20384</v>
      </c>
    </row>
    <row r="7575" spans="1:41" x14ac:dyDescent="0.25">
      <c r="A7575" s="1">
        <v>2026</v>
      </c>
      <c r="B7575" t="s">
        <v>6055</v>
      </c>
      <c r="C7575" t="s">
        <v>7154</v>
      </c>
      <c r="D7575" t="s">
        <v>7254</v>
      </c>
      <c r="E7575" t="s">
        <v>8118</v>
      </c>
      <c r="F7575" t="s">
        <v>10213</v>
      </c>
      <c r="G7575" t="s">
        <v>12340</v>
      </c>
      <c r="H7575" t="s">
        <v>12771</v>
      </c>
      <c r="I7575" s="1">
        <v>16071.289740061095</v>
      </c>
      <c r="J7575" s="1">
        <v>69547.247050981867</v>
      </c>
      <c r="K7575" s="1">
        <v>1632.4899350824492</v>
      </c>
      <c r="L7575" s="1">
        <v>3934.8225834567825</v>
      </c>
      <c r="M7575" s="1">
        <v>39266.671662305307</v>
      </c>
      <c r="N7575" s="1">
        <v>12422.666086856581</v>
      </c>
      <c r="O7575" s="1">
        <v>8977.8012897027638</v>
      </c>
      <c r="P7575" s="1">
        <v>13199.275708558214</v>
      </c>
      <c r="Q7575" s="1">
        <v>5832.9243079880061</v>
      </c>
      <c r="R7575" s="1">
        <v>9539.0132508581792</v>
      </c>
      <c r="S7575" s="1">
        <v>16573.962025882676</v>
      </c>
      <c r="T7575" s="1">
        <v>10428.849839838114</v>
      </c>
      <c r="U7575" s="1">
        <v>1661.5960650348588</v>
      </c>
      <c r="V7575" s="1">
        <v>15531.335979675529</v>
      </c>
      <c r="W7575" s="1">
        <v>7905.3884037898097</v>
      </c>
      <c r="X7575" s="1">
        <v>20836.006901901539</v>
      </c>
      <c r="Y7575" s="1">
        <v>78646.501848775704</v>
      </c>
      <c r="Z7575" s="1">
        <v>20003.979351304471</v>
      </c>
      <c r="AA7575" s="1">
        <v>231912.93839486229</v>
      </c>
      <c r="AB7575" s="1">
        <v>2021.4386484442487</v>
      </c>
      <c r="AC7575" s="1">
        <v>14673.014576755681</v>
      </c>
      <c r="AD7575" s="1"/>
      <c r="AE7575" s="1">
        <v>17071.512285463868</v>
      </c>
      <c r="AF7575" s="1">
        <v>47744.290928062117</v>
      </c>
      <c r="AG7575" s="1">
        <v>272675.04996084323</v>
      </c>
      <c r="AH7575" s="1">
        <v>45062.842006004124</v>
      </c>
      <c r="AI7575" s="1">
        <v>6344.6465698018173</v>
      </c>
      <c r="AJ7575" s="1">
        <v>51972.699045540714</v>
      </c>
      <c r="AK7575" s="1">
        <v>2424.0953635907326</v>
      </c>
      <c r="AL7575" s="1">
        <v>1043914.3125</v>
      </c>
      <c r="AM7575" s="1">
        <v>882440.125</v>
      </c>
      <c r="AN7575" s="1">
        <v>161474.1875</v>
      </c>
      <c r="AO7575" t="s">
        <v>20385</v>
      </c>
    </row>
    <row r="7576" spans="1:41" x14ac:dyDescent="0.25">
      <c r="A7576" s="1">
        <v>2026</v>
      </c>
      <c r="B7576" t="s">
        <v>6056</v>
      </c>
      <c r="C7576" t="s">
        <v>7154</v>
      </c>
      <c r="D7576" t="s">
        <v>7254</v>
      </c>
      <c r="E7576" t="s">
        <v>8118</v>
      </c>
      <c r="F7576" t="s">
        <v>10213</v>
      </c>
      <c r="G7576" t="s">
        <v>12341</v>
      </c>
      <c r="H7576" t="s">
        <v>12771</v>
      </c>
      <c r="I7576" s="1">
        <v>13233.89270842059</v>
      </c>
      <c r="J7576" s="1">
        <v>56875.38986782221</v>
      </c>
      <c r="K7576" s="1">
        <v>1904</v>
      </c>
      <c r="L7576" s="1">
        <v>2552.6080355422141</v>
      </c>
      <c r="M7576" s="1">
        <v>31531.421576972731</v>
      </c>
      <c r="N7576" s="1">
        <v>13779.48075040297</v>
      </c>
      <c r="O7576" s="1">
        <v>9750.3758022964739</v>
      </c>
      <c r="P7576" s="1">
        <v>11935.808530928</v>
      </c>
      <c r="Q7576" s="1">
        <v>4721.0612223261114</v>
      </c>
      <c r="R7576" s="1">
        <v>7574.1178457133601</v>
      </c>
      <c r="S7576" s="1">
        <v>13566.64132771177</v>
      </c>
      <c r="T7576" s="1">
        <v>11221.296634</v>
      </c>
      <c r="U7576" s="1">
        <v>1678.3040847396221</v>
      </c>
      <c r="V7576" s="1">
        <v>12493</v>
      </c>
      <c r="W7576" s="1">
        <v>4322.5041673642399</v>
      </c>
      <c r="X7576" s="1">
        <v>20589.083962000001</v>
      </c>
      <c r="Y7576" s="1">
        <v>81555.019121725287</v>
      </c>
      <c r="Z7576" s="1">
        <v>19198.778695641879</v>
      </c>
      <c r="AA7576" s="1">
        <v>210408</v>
      </c>
      <c r="AB7576" s="1">
        <v>2152</v>
      </c>
      <c r="AC7576" s="1">
        <v>14068.249120000009</v>
      </c>
      <c r="AD7576" s="1">
        <v>21060.455178800719</v>
      </c>
      <c r="AE7576" s="1">
        <v>18018.697140459681</v>
      </c>
      <c r="AF7576" s="1">
        <v>46426.709607176803</v>
      </c>
      <c r="AG7576" s="1">
        <v>250932</v>
      </c>
      <c r="AH7576" s="1">
        <v>33955.35181758814</v>
      </c>
      <c r="AI7576" s="1">
        <v>5185.167103768852</v>
      </c>
      <c r="AJ7576" s="1">
        <v>49291.592992827209</v>
      </c>
      <c r="AK7576" s="1">
        <v>2500</v>
      </c>
      <c r="AL7576" s="1">
        <v>972480.9375</v>
      </c>
      <c r="AM7576" s="1">
        <v>814742.6875</v>
      </c>
      <c r="AN7576" s="1">
        <v>157738.3125</v>
      </c>
      <c r="AO7576" t="s">
        <v>20386</v>
      </c>
    </row>
    <row r="7577" spans="1:41" x14ac:dyDescent="0.25">
      <c r="A7577" s="1">
        <v>2026</v>
      </c>
      <c r="B7577" t="s">
        <v>6057</v>
      </c>
      <c r="C7577" t="s">
        <v>7154</v>
      </c>
      <c r="D7577" t="s">
        <v>7254</v>
      </c>
      <c r="E7577" t="s">
        <v>8118</v>
      </c>
      <c r="F7577" t="s">
        <v>10213</v>
      </c>
      <c r="G7577" t="s">
        <v>12341</v>
      </c>
      <c r="H7577" t="s">
        <v>12771</v>
      </c>
      <c r="I7577" s="1">
        <v>10746.608039732881</v>
      </c>
      <c r="J7577" s="1">
        <v>17601.233718726751</v>
      </c>
      <c r="K7577" s="1">
        <v>1496.306472336327</v>
      </c>
      <c r="L7577" s="1">
        <v>1934.765236656875</v>
      </c>
      <c r="M7577" s="1">
        <v>14523.95998646694</v>
      </c>
      <c r="N7577" s="1">
        <v>13557</v>
      </c>
      <c r="O7577" s="1">
        <v>12167.53755774936</v>
      </c>
      <c r="P7577" s="1">
        <v>9438.1859999999997</v>
      </c>
      <c r="Q7577" s="1">
        <v>3451.5623873803738</v>
      </c>
      <c r="R7577" s="1">
        <v>8465.8409134656158</v>
      </c>
      <c r="S7577" s="1">
        <v>21317.57000663822</v>
      </c>
      <c r="T7577" s="1">
        <v>10232.99586818536</v>
      </c>
      <c r="U7577" s="1">
        <v>1729.0308257008769</v>
      </c>
      <c r="V7577" s="1">
        <v>7825</v>
      </c>
      <c r="W7577" s="1">
        <v>4246.4012635632971</v>
      </c>
      <c r="X7577" s="1">
        <v>16649.05721156859</v>
      </c>
      <c r="Y7577" s="1">
        <v>65190.857739999992</v>
      </c>
      <c r="Z7577" s="1">
        <v>16563.563019458448</v>
      </c>
      <c r="AA7577" s="1">
        <v>268845.34484928532</v>
      </c>
      <c r="AB7577" s="1">
        <v>1009</v>
      </c>
      <c r="AC7577" s="1">
        <v>12837.783009999999</v>
      </c>
      <c r="AD7577" s="1">
        <v>20484.69383284952</v>
      </c>
      <c r="AE7577" s="1">
        <v>17684.61652912022</v>
      </c>
      <c r="AF7577" s="1">
        <v>31613.690906105821</v>
      </c>
      <c r="AG7577" s="1">
        <v>173132</v>
      </c>
      <c r="AH7577" s="1">
        <v>34072.235481409269</v>
      </c>
      <c r="AI7577" s="1">
        <v>5240.4809134088337</v>
      </c>
      <c r="AJ7577" s="1">
        <v>44432.346608808897</v>
      </c>
      <c r="AK7577" s="1">
        <v>2480.8926632030548</v>
      </c>
      <c r="AL7577" s="1">
        <v>848970.625</v>
      </c>
      <c r="AM7577" s="1">
        <v>705049.5</v>
      </c>
      <c r="AN7577" s="1">
        <v>143921.140625</v>
      </c>
      <c r="AO7577" t="s">
        <v>20387</v>
      </c>
    </row>
    <row r="7578" spans="1:41" x14ac:dyDescent="0.25">
      <c r="A7578" s="1">
        <v>2026</v>
      </c>
      <c r="B7578" t="s">
        <v>6058</v>
      </c>
      <c r="C7578" t="s">
        <v>7154</v>
      </c>
      <c r="D7578" t="s">
        <v>7254</v>
      </c>
      <c r="E7578" t="s">
        <v>8118</v>
      </c>
      <c r="F7578" t="s">
        <v>10213</v>
      </c>
      <c r="G7578" t="s">
        <v>12341</v>
      </c>
      <c r="H7578" t="s">
        <v>12771</v>
      </c>
      <c r="I7578" s="1">
        <v>16081</v>
      </c>
      <c r="J7578" s="1">
        <v>76340.023168698419</v>
      </c>
      <c r="K7578" s="1">
        <v>1725.2316400843829</v>
      </c>
      <c r="L7578" s="1">
        <v>4354.234674193809</v>
      </c>
      <c r="M7578" s="1">
        <v>42529.188807875937</v>
      </c>
      <c r="N7578" s="1">
        <v>13441.646619709591</v>
      </c>
      <c r="O7578" s="1">
        <v>9723.732365529062</v>
      </c>
      <c r="P7578" s="1">
        <v>14086.95134354531</v>
      </c>
      <c r="Q7578" s="1">
        <v>6357.5513291751313</v>
      </c>
      <c r="R7578" s="1">
        <v>10319.030054613941</v>
      </c>
      <c r="S7578" s="1">
        <v>17947.138054768649</v>
      </c>
      <c r="T7578" s="1">
        <v>11511.60579238794</v>
      </c>
      <c r="U7578" s="1">
        <v>1713.1463816630001</v>
      </c>
      <c r="V7578" s="1">
        <v>16822</v>
      </c>
      <c r="W7578" s="1">
        <v>8504.759997645795</v>
      </c>
      <c r="X7578" s="1">
        <v>22589.722458068922</v>
      </c>
      <c r="Y7578" s="1">
        <v>87592.00281555923</v>
      </c>
      <c r="Z7578" s="1">
        <v>21615.433483326389</v>
      </c>
      <c r="AA7578" s="1">
        <v>264948</v>
      </c>
      <c r="AB7578" s="1">
        <v>2188</v>
      </c>
      <c r="AC7578" s="1">
        <v>15892.139081260801</v>
      </c>
      <c r="AD7578" s="1">
        <v>24368.66393846722</v>
      </c>
      <c r="AE7578" s="1">
        <v>18116.339435490099</v>
      </c>
      <c r="AF7578" s="1">
        <v>52849.116046791969</v>
      </c>
      <c r="AG7578" s="1">
        <v>301237</v>
      </c>
      <c r="AH7578" s="1">
        <v>50924.224809769192</v>
      </c>
      <c r="AI7578" s="1">
        <v>6871.798919116799</v>
      </c>
      <c r="AJ7578" s="1">
        <v>57416.729499339628</v>
      </c>
      <c r="AK7578" s="1">
        <v>2626</v>
      </c>
      <c r="AL7578" s="1">
        <v>1180692.375</v>
      </c>
      <c r="AM7578" s="1">
        <v>979182.3125</v>
      </c>
      <c r="AN7578" s="1">
        <v>201510.046875</v>
      </c>
      <c r="AO7578" t="s">
        <v>20388</v>
      </c>
    </row>
    <row r="7579" spans="1:41" x14ac:dyDescent="0.25">
      <c r="A7579" s="1">
        <v>2026</v>
      </c>
      <c r="B7579" t="s">
        <v>6059</v>
      </c>
      <c r="C7579" t="s">
        <v>7154</v>
      </c>
      <c r="D7579" t="s">
        <v>7254</v>
      </c>
      <c r="E7579" t="s">
        <v>8118</v>
      </c>
      <c r="F7579" t="s">
        <v>10213</v>
      </c>
      <c r="G7579" t="s">
        <v>12341</v>
      </c>
      <c r="H7579" t="s">
        <v>12771</v>
      </c>
      <c r="I7579" s="1">
        <v>13715.3068717324</v>
      </c>
      <c r="J7579" s="1">
        <v>66598.679571811852</v>
      </c>
      <c r="K7579" s="1">
        <v>1932.473566933035</v>
      </c>
      <c r="L7579" s="1">
        <v>3549.6036915247819</v>
      </c>
      <c r="M7579" s="1">
        <v>39044.051075882882</v>
      </c>
      <c r="N7579" s="1">
        <v>12492.7445215075</v>
      </c>
      <c r="O7579" s="1">
        <v>9813.9186406490808</v>
      </c>
      <c r="P7579" s="1">
        <v>13063.153740893291</v>
      </c>
      <c r="Q7579" s="1">
        <v>4717.1815613329873</v>
      </c>
      <c r="R7579" s="1">
        <v>9051.9003933562708</v>
      </c>
      <c r="S7579" s="1">
        <v>24996.719990403712</v>
      </c>
      <c r="T7579" s="1">
        <v>11913.003598620069</v>
      </c>
      <c r="U7579" s="1">
        <v>1656.445950366121</v>
      </c>
      <c r="V7579" s="1">
        <v>15390</v>
      </c>
      <c r="W7579" s="1">
        <v>6163.4869206318717</v>
      </c>
      <c r="X7579" s="1">
        <v>22435</v>
      </c>
      <c r="Y7579" s="1">
        <v>84449.386499842803</v>
      </c>
      <c r="Z7579" s="1">
        <v>19109.21090231022</v>
      </c>
      <c r="AA7579" s="1">
        <v>252266</v>
      </c>
      <c r="AB7579" s="1">
        <v>2207</v>
      </c>
      <c r="AC7579" s="1">
        <v>13838.579400000001</v>
      </c>
      <c r="AD7579" s="1">
        <v>20591.753746930979</v>
      </c>
      <c r="AE7579" s="1">
        <v>18540.009986668691</v>
      </c>
      <c r="AF7579" s="1">
        <v>51867.644798425114</v>
      </c>
      <c r="AG7579" s="1">
        <v>269307</v>
      </c>
      <c r="AH7579" s="1">
        <v>43149.627297089493</v>
      </c>
      <c r="AI7579" s="1">
        <v>6815.5349613857288</v>
      </c>
      <c r="AJ7579" s="1">
        <v>51115.324760973454</v>
      </c>
      <c r="AK7579" s="1">
        <v>2473</v>
      </c>
      <c r="AL7579" s="1">
        <v>1092263.75</v>
      </c>
      <c r="AM7579" s="1">
        <v>900728.125</v>
      </c>
      <c r="AN7579" s="1">
        <v>191535.5625</v>
      </c>
      <c r="AO7579" t="s">
        <v>20389</v>
      </c>
    </row>
    <row r="7580" spans="1:41" x14ac:dyDescent="0.25">
      <c r="A7580" s="1">
        <v>2026</v>
      </c>
      <c r="B7580" t="s">
        <v>6060</v>
      </c>
      <c r="C7580" t="s">
        <v>7154</v>
      </c>
      <c r="D7580" t="s">
        <v>7254</v>
      </c>
      <c r="E7580" t="s">
        <v>8118</v>
      </c>
      <c r="F7580" t="s">
        <v>10213</v>
      </c>
      <c r="G7580" t="s">
        <v>12341</v>
      </c>
      <c r="H7580" t="s">
        <v>12771</v>
      </c>
      <c r="I7580" s="1">
        <v>17415</v>
      </c>
      <c r="J7580" s="1">
        <v>76466.304755993391</v>
      </c>
      <c r="K7580" s="1">
        <v>1722.822462419329</v>
      </c>
      <c r="L7580" s="1">
        <v>5374.0195462742886</v>
      </c>
      <c r="M7580" s="1">
        <v>47981.89582747416</v>
      </c>
      <c r="N7580" s="1">
        <v>12429.267962301659</v>
      </c>
      <c r="O7580" s="1">
        <v>13672.50828347716</v>
      </c>
      <c r="P7580" s="1">
        <v>15075.608934441039</v>
      </c>
      <c r="Q7580" s="1">
        <v>6189</v>
      </c>
      <c r="R7580" s="1">
        <v>10212.578434658641</v>
      </c>
      <c r="S7580" s="1">
        <v>25057.39093358376</v>
      </c>
      <c r="T7580" s="1">
        <v>13107.27528575167</v>
      </c>
      <c r="U7580" s="1">
        <v>1560.906015</v>
      </c>
      <c r="V7580" s="1">
        <v>16468</v>
      </c>
      <c r="W7580" s="1">
        <v>11025.605639368719</v>
      </c>
      <c r="X7580" s="1">
        <v>26435.2442582529</v>
      </c>
      <c r="Y7580" s="1">
        <v>83277.143495185082</v>
      </c>
      <c r="Z7580" s="1">
        <v>21302.21383441543</v>
      </c>
      <c r="AA7580" s="1">
        <v>245714</v>
      </c>
      <c r="AB7580" s="1">
        <v>2747.7440895101308</v>
      </c>
      <c r="AC7580" s="1">
        <v>17519.598905807081</v>
      </c>
      <c r="AD7580" s="1">
        <v>25396.7034673866</v>
      </c>
      <c r="AE7580" s="1">
        <v>17153.80444629558</v>
      </c>
      <c r="AF7580" s="1">
        <v>53319.82890069564</v>
      </c>
      <c r="AG7580" s="1">
        <v>274334</v>
      </c>
      <c r="AH7580" s="1">
        <v>43256.857914885994</v>
      </c>
      <c r="AI7580" s="1">
        <v>8755.7937422400009</v>
      </c>
      <c r="AJ7580" s="1">
        <v>64079.172616553653</v>
      </c>
      <c r="AK7580" s="1">
        <v>2195</v>
      </c>
      <c r="AL7580" s="1">
        <v>1159245.25</v>
      </c>
      <c r="AM7580" s="1">
        <v>937890.4375</v>
      </c>
      <c r="AN7580" s="1">
        <v>221354.859375</v>
      </c>
      <c r="AO7580" t="s">
        <v>20390</v>
      </c>
    </row>
    <row r="7581" spans="1:41" x14ac:dyDescent="0.25">
      <c r="A7581" s="1">
        <v>2026</v>
      </c>
      <c r="B7581" t="s">
        <v>6061</v>
      </c>
      <c r="C7581" t="s">
        <v>7154</v>
      </c>
      <c r="D7581" t="s">
        <v>7254</v>
      </c>
      <c r="E7581" t="s">
        <v>8118</v>
      </c>
      <c r="F7581" t="s">
        <v>10213</v>
      </c>
      <c r="G7581" t="s">
        <v>12341</v>
      </c>
      <c r="H7581" t="s">
        <v>12771</v>
      </c>
      <c r="I7581" s="1">
        <v>12560.422896220491</v>
      </c>
      <c r="J7581" s="1">
        <v>53214.769857544467</v>
      </c>
      <c r="K7581" s="1">
        <v>1511.740873972773</v>
      </c>
      <c r="L7581" s="1">
        <v>2090.7315000000008</v>
      </c>
      <c r="M7581" s="1">
        <v>27668.150452678001</v>
      </c>
      <c r="N7581" s="1">
        <v>13668.764430324711</v>
      </c>
      <c r="O7581" s="1">
        <v>9399.3408857966078</v>
      </c>
      <c r="P7581" s="1">
        <v>10296.40500946917</v>
      </c>
      <c r="Q7581" s="1">
        <v>3629.4374410331361</v>
      </c>
      <c r="R7581" s="1">
        <v>9079.2192025585628</v>
      </c>
      <c r="S7581" s="1">
        <v>17880</v>
      </c>
      <c r="T7581" s="1">
        <v>10815.58774603191</v>
      </c>
      <c r="U7581" s="1">
        <v>1703.4786460107171</v>
      </c>
      <c r="V7581" s="1">
        <v>13269</v>
      </c>
      <c r="W7581" s="1">
        <v>3377.3181178752811</v>
      </c>
      <c r="X7581" s="1">
        <v>17909.32467270784</v>
      </c>
      <c r="Y7581" s="1">
        <v>65506.415185357902</v>
      </c>
      <c r="Z7581" s="1">
        <v>18767</v>
      </c>
      <c r="AA7581" s="1">
        <v>210408</v>
      </c>
      <c r="AB7581" s="1">
        <v>1008.038</v>
      </c>
      <c r="AC7581" s="1">
        <v>12124.112209999999</v>
      </c>
      <c r="AD7581" s="1">
        <v>20286.677867941082</v>
      </c>
      <c r="AE7581" s="1">
        <v>20164.257947048991</v>
      </c>
      <c r="AF7581" s="1">
        <v>33172.557296130901</v>
      </c>
      <c r="AG7581" s="1">
        <v>173333</v>
      </c>
      <c r="AH7581" s="1">
        <v>34456</v>
      </c>
      <c r="AI7581" s="1">
        <v>5224.4291798891054</v>
      </c>
      <c r="AJ7581" s="1">
        <v>46017.03935480208</v>
      </c>
      <c r="AK7581" s="1">
        <v>2713.4459604631479</v>
      </c>
      <c r="AL7581" s="1">
        <v>851254.6875</v>
      </c>
      <c r="AM7581" s="1">
        <v>699004.6875</v>
      </c>
      <c r="AN7581" s="1">
        <v>152250.0625</v>
      </c>
      <c r="AO7581" t="s">
        <v>20391</v>
      </c>
    </row>
    <row r="7582" spans="1:41" x14ac:dyDescent="0.25">
      <c r="A7582" s="1">
        <v>2026</v>
      </c>
      <c r="B7582" t="s">
        <v>6062</v>
      </c>
      <c r="C7582" t="s">
        <v>7154</v>
      </c>
      <c r="D7582" t="s">
        <v>7254</v>
      </c>
      <c r="E7582" t="s">
        <v>8119</v>
      </c>
      <c r="F7582" t="s">
        <v>10214</v>
      </c>
      <c r="G7582" t="s">
        <v>12342</v>
      </c>
      <c r="H7582" t="s">
        <v>12771</v>
      </c>
      <c r="I7582" s="1">
        <v>0</v>
      </c>
      <c r="J7582" s="1">
        <v>2127.4512000162922</v>
      </c>
      <c r="K7582" s="1">
        <v>277.79500000000002</v>
      </c>
      <c r="L7582" s="1">
        <v>496</v>
      </c>
      <c r="M7582" s="1">
        <v>2014.315311917562</v>
      </c>
      <c r="N7582" s="1">
        <v>755.40197265625</v>
      </c>
      <c r="O7582" s="1">
        <v>246</v>
      </c>
      <c r="P7582" s="1">
        <v>1300</v>
      </c>
      <c r="Q7582" s="1">
        <v>0</v>
      </c>
      <c r="R7582" s="1">
        <v>100</v>
      </c>
      <c r="S7582" s="1">
        <v>1628</v>
      </c>
      <c r="T7582" s="1">
        <v>4092</v>
      </c>
      <c r="U7582" s="1">
        <v>77</v>
      </c>
      <c r="V7582" s="1">
        <v>696</v>
      </c>
      <c r="W7582" s="1">
        <v>1989</v>
      </c>
      <c r="X7582" s="1">
        <v>405</v>
      </c>
      <c r="Y7582" s="1">
        <v>4910</v>
      </c>
      <c r="Z7582" s="1">
        <v>0</v>
      </c>
      <c r="AA7582" s="1">
        <v>14146</v>
      </c>
      <c r="AB7582" s="1">
        <v>215</v>
      </c>
      <c r="AC7582" s="1">
        <v>346.31271400000003</v>
      </c>
      <c r="AD7582" s="1">
        <v>0</v>
      </c>
      <c r="AE7582" s="1">
        <v>500</v>
      </c>
      <c r="AF7582" s="1">
        <v>6480</v>
      </c>
      <c r="AG7582" s="1">
        <v>29653</v>
      </c>
      <c r="AH7582" s="1">
        <v>4170</v>
      </c>
      <c r="AI7582" s="1">
        <v>535</v>
      </c>
      <c r="AJ7582" s="1">
        <v>2325</v>
      </c>
      <c r="AK7582" s="1">
        <v>0</v>
      </c>
      <c r="AL7582" s="1">
        <v>79484.2734375</v>
      </c>
      <c r="AM7582" s="1">
        <v>63912.1640625</v>
      </c>
      <c r="AN7582" s="1">
        <v>15572.1103515625</v>
      </c>
      <c r="AO7582" t="s">
        <v>20392</v>
      </c>
    </row>
    <row r="7583" spans="1:41" x14ac:dyDescent="0.25">
      <c r="A7583" s="1">
        <v>2026</v>
      </c>
      <c r="B7583" t="s">
        <v>6063</v>
      </c>
      <c r="C7583" t="s">
        <v>7154</v>
      </c>
      <c r="D7583" t="s">
        <v>7254</v>
      </c>
      <c r="E7583" t="s">
        <v>8119</v>
      </c>
      <c r="F7583" t="s">
        <v>10214</v>
      </c>
      <c r="G7583" t="s">
        <v>12342</v>
      </c>
      <c r="H7583" t="s">
        <v>12771</v>
      </c>
      <c r="I7583" s="1">
        <v>360.64694062365572</v>
      </c>
      <c r="J7583" s="1">
        <v>4331.1705623589469</v>
      </c>
      <c r="K7583" s="1">
        <v>471.77652116466589</v>
      </c>
      <c r="L7583" s="1">
        <v>199.19453115841449</v>
      </c>
      <c r="M7583" s="1">
        <v>1433.3413319932549</v>
      </c>
      <c r="N7583" s="1">
        <v>931.39169200597598</v>
      </c>
      <c r="O7583" s="1">
        <v>115.32314961802945</v>
      </c>
      <c r="P7583" s="1">
        <v>878.23401038567988</v>
      </c>
      <c r="Q7583" s="1">
        <v>0</v>
      </c>
      <c r="R7583" s="1">
        <v>104.83922692548131</v>
      </c>
      <c r="S7583" s="1">
        <v>3459.6944885408834</v>
      </c>
      <c r="T7583" s="1">
        <v>1520.1687904194789</v>
      </c>
      <c r="U7583" s="1"/>
      <c r="V7583" s="1">
        <v>618.55143886033977</v>
      </c>
      <c r="W7583" s="1">
        <v>622.74500793735899</v>
      </c>
      <c r="X7583" s="1">
        <v>214.92041519723668</v>
      </c>
      <c r="Y7583" s="1">
        <v>3264.6935264594881</v>
      </c>
      <c r="Z7583" s="1"/>
      <c r="AA7583" s="1">
        <v>9323.352450483053</v>
      </c>
      <c r="AB7583" s="1">
        <v>55.564790270505092</v>
      </c>
      <c r="AC7583" s="1">
        <v>161.05353814248053</v>
      </c>
      <c r="AD7583" s="1">
        <v>0</v>
      </c>
      <c r="AE7583" s="1">
        <v>524.19613462740654</v>
      </c>
      <c r="AF7583" s="1">
        <v>5593.1727564744278</v>
      </c>
      <c r="AG7583" s="1">
        <v>29732.404756066499</v>
      </c>
      <c r="AH7583" s="1">
        <v>1915.4126759285434</v>
      </c>
      <c r="AI7583" s="1">
        <v>115.32314961802945</v>
      </c>
      <c r="AJ7583" s="1">
        <v>1499.2009450343828</v>
      </c>
      <c r="AK7583" s="1"/>
      <c r="AL7583" s="1">
        <v>67446.3671875</v>
      </c>
      <c r="AM7583" s="1">
        <v>57522.09765625</v>
      </c>
      <c r="AN7583" s="1">
        <v>9924.2705078125</v>
      </c>
      <c r="AO7583" t="s">
        <v>20393</v>
      </c>
    </row>
    <row r="7584" spans="1:41" x14ac:dyDescent="0.25">
      <c r="A7584" s="1">
        <v>2026</v>
      </c>
      <c r="B7584" t="s">
        <v>6064</v>
      </c>
      <c r="C7584" t="s">
        <v>7154</v>
      </c>
      <c r="D7584" t="s">
        <v>7254</v>
      </c>
      <c r="E7584" t="s">
        <v>8119</v>
      </c>
      <c r="F7584" t="s">
        <v>10214</v>
      </c>
      <c r="G7584" t="s">
        <v>12342</v>
      </c>
      <c r="H7584" t="s">
        <v>12771</v>
      </c>
      <c r="I7584" s="1">
        <v>669.51040916576176</v>
      </c>
      <c r="J7584" s="1">
        <v>2129.8052934071907</v>
      </c>
      <c r="K7584" s="1">
        <v>430.18008554890213</v>
      </c>
      <c r="L7584" s="1">
        <v>540.27356715857377</v>
      </c>
      <c r="M7584" s="1">
        <v>2006.8002929265183</v>
      </c>
      <c r="N7584" s="1">
        <v>922.23872053577702</v>
      </c>
      <c r="O7584" s="1">
        <v>112.13224978762852</v>
      </c>
      <c r="P7584" s="1">
        <v>1678.9255945474924</v>
      </c>
      <c r="Q7584" s="1">
        <v>0</v>
      </c>
      <c r="R7584" s="1">
        <v>101.93840889784411</v>
      </c>
      <c r="S7584" s="1">
        <v>3495.3189240097508</v>
      </c>
      <c r="T7584" s="1">
        <v>1508.6884516880928</v>
      </c>
      <c r="U7584" s="1">
        <v>27.52337040241791</v>
      </c>
      <c r="V7584" s="1">
        <v>583.08769889566827</v>
      </c>
      <c r="W7584" s="1">
        <v>1972.9706537362665</v>
      </c>
      <c r="X7584" s="1">
        <v>208.97373824058042</v>
      </c>
      <c r="Y7584" s="1">
        <v>3226.3506416167661</v>
      </c>
      <c r="Z7584" s="1">
        <v>0</v>
      </c>
      <c r="AA7584" s="1">
        <v>10040.933276437645</v>
      </c>
      <c r="AB7584" s="1">
        <v>91.744568008059701</v>
      </c>
      <c r="AC7584" s="1">
        <v>167.17899059246434</v>
      </c>
      <c r="AD7584" s="1">
        <v>0</v>
      </c>
      <c r="AE7584" s="1">
        <v>509.69204448922051</v>
      </c>
      <c r="AF7584" s="1">
        <v>6447.6043627886402</v>
      </c>
      <c r="AG7584" s="1">
        <v>17478.35958962435</v>
      </c>
      <c r="AH7584" s="1">
        <v>2091.7761505837611</v>
      </c>
      <c r="AI7584" s="1">
        <v>1089.7215911179535</v>
      </c>
      <c r="AJ7584" s="1">
        <v>1957.2174508386067</v>
      </c>
      <c r="AK7584" s="1"/>
      <c r="AL7584" s="1">
        <v>59488.953125</v>
      </c>
      <c r="AM7584" s="1">
        <v>46480.640625</v>
      </c>
      <c r="AN7584" s="1">
        <v>13008.306640625</v>
      </c>
      <c r="AO7584" t="s">
        <v>20394</v>
      </c>
    </row>
    <row r="7585" spans="1:41" x14ac:dyDescent="0.25">
      <c r="A7585" s="1">
        <v>2026</v>
      </c>
      <c r="B7585" t="s">
        <v>6065</v>
      </c>
      <c r="C7585" t="s">
        <v>7154</v>
      </c>
      <c r="D7585" t="s">
        <v>7254</v>
      </c>
      <c r="E7585" t="s">
        <v>8119</v>
      </c>
      <c r="F7585" t="s">
        <v>10214</v>
      </c>
      <c r="G7585" t="s">
        <v>12342</v>
      </c>
      <c r="H7585" t="s">
        <v>12771</v>
      </c>
      <c r="I7585" s="1">
        <v>567.62189935002505</v>
      </c>
      <c r="J7585" s="1"/>
      <c r="K7585" s="1"/>
      <c r="L7585" s="1">
        <v>149.66593049268238</v>
      </c>
      <c r="M7585" s="1">
        <v>2605.2958270948416</v>
      </c>
      <c r="N7585" s="1">
        <v>1152.9819830547383</v>
      </c>
      <c r="O7585" s="1">
        <v>310.41822620704494</v>
      </c>
      <c r="P7585" s="1">
        <v>1096.1044949214304</v>
      </c>
      <c r="Q7585" s="1">
        <v>0</v>
      </c>
      <c r="R7585" s="1">
        <v>332.5909566504053</v>
      </c>
      <c r="S7585" s="1">
        <v>3270.4777403956518</v>
      </c>
      <c r="T7585" s="1">
        <v>1607.5229571436255</v>
      </c>
      <c r="U7585" s="1">
        <v>90.908194817777442</v>
      </c>
      <c r="V7585" s="1">
        <v>467.84461235490346</v>
      </c>
      <c r="W7585" s="1">
        <v>665.18191330081061</v>
      </c>
      <c r="X7585" s="1">
        <v>47.67137045322476</v>
      </c>
      <c r="Y7585" s="1">
        <v>1874.7043589861178</v>
      </c>
      <c r="Z7585" s="1">
        <v>0</v>
      </c>
      <c r="AA7585" s="1">
        <v>5938.9658492540702</v>
      </c>
      <c r="AB7585" s="1"/>
      <c r="AC7585" s="1">
        <v>161.64480354653392</v>
      </c>
      <c r="AD7585" s="1">
        <v>0</v>
      </c>
      <c r="AE7585" s="1">
        <v>388.02278275880616</v>
      </c>
      <c r="AF7585" s="1">
        <v>6385.7463676877815</v>
      </c>
      <c r="AG7585" s="1">
        <v>13962.168360184014</v>
      </c>
      <c r="AH7585" s="1">
        <v>2095.3230268975535</v>
      </c>
      <c r="AI7585" s="1">
        <v>116.40683482764184</v>
      </c>
      <c r="AJ7585" s="1">
        <v>1564.8578835420535</v>
      </c>
      <c r="AK7585" s="1"/>
      <c r="AL7585" s="1">
        <v>44852.12890625</v>
      </c>
      <c r="AM7585" s="1">
        <v>34133.828125</v>
      </c>
      <c r="AN7585" s="1">
        <v>10718.2978515625</v>
      </c>
      <c r="AO7585" t="s">
        <v>20395</v>
      </c>
    </row>
    <row r="7586" spans="1:41" x14ac:dyDescent="0.25">
      <c r="A7586" s="1">
        <v>2026</v>
      </c>
      <c r="B7586" t="s">
        <v>6066</v>
      </c>
      <c r="C7586" t="s">
        <v>7154</v>
      </c>
      <c r="D7586" t="s">
        <v>7254</v>
      </c>
      <c r="E7586" t="s">
        <v>8119</v>
      </c>
      <c r="F7586" t="s">
        <v>10214</v>
      </c>
      <c r="G7586" t="s">
        <v>12342</v>
      </c>
      <c r="H7586" t="s">
        <v>12771</v>
      </c>
      <c r="I7586" s="1">
        <v>224.87836308349102</v>
      </c>
      <c r="J7586" s="1">
        <v>4057.433338548743</v>
      </c>
      <c r="K7586" s="1"/>
      <c r="L7586" s="1">
        <v>204.82559530368945</v>
      </c>
      <c r="M7586" s="1">
        <v>2533.3692050719487</v>
      </c>
      <c r="N7586" s="1">
        <v>1128.9771207249569</v>
      </c>
      <c r="O7586" s="1">
        <v>312.62854020036809</v>
      </c>
      <c r="P7586" s="1">
        <v>687.45506748832395</v>
      </c>
      <c r="Q7586" s="1">
        <v>0</v>
      </c>
      <c r="R7586" s="1">
        <v>107.80294489667867</v>
      </c>
      <c r="S7586" s="1">
        <v>4851.1325203505394</v>
      </c>
      <c r="T7586" s="1">
        <v>1617.0441734501799</v>
      </c>
      <c r="U7586" s="1">
        <v>23.716647877269306</v>
      </c>
      <c r="V7586" s="1">
        <v>592.91619693173266</v>
      </c>
      <c r="W7586" s="1">
        <v>640.34949268627122</v>
      </c>
      <c r="X7586" s="1">
        <v>238.24450822165986</v>
      </c>
      <c r="Y7586" s="1">
        <v>2156.0588979335735</v>
      </c>
      <c r="Z7586" s="1">
        <v>0</v>
      </c>
      <c r="AA7586" s="1">
        <v>5858.0120256855189</v>
      </c>
      <c r="AB7586" s="1"/>
      <c r="AC7586" s="1">
        <v>162.35921243232042</v>
      </c>
      <c r="AD7586" s="1">
        <v>0</v>
      </c>
      <c r="AE7586" s="1">
        <v>431.21177958671467</v>
      </c>
      <c r="AF7586" s="1">
        <v>7357.5509891983183</v>
      </c>
      <c r="AG7586" s="1">
        <v>13822.493594652138</v>
      </c>
      <c r="AH7586" s="1">
        <v>1840.1962693863047</v>
      </c>
      <c r="AI7586" s="1">
        <v>113.19309214151259</v>
      </c>
      <c r="AJ7586" s="1">
        <v>1541.5821120225048</v>
      </c>
      <c r="AK7586" s="1"/>
      <c r="AL7586" s="1">
        <v>50503.42578125</v>
      </c>
      <c r="AM7586" s="1">
        <v>38357.2734375</v>
      </c>
      <c r="AN7586" s="1">
        <v>12146.158203125</v>
      </c>
      <c r="AO7586" t="s">
        <v>20396</v>
      </c>
    </row>
    <row r="7587" spans="1:41" x14ac:dyDescent="0.25">
      <c r="A7587" s="1">
        <v>2026</v>
      </c>
      <c r="B7587" t="s">
        <v>6067</v>
      </c>
      <c r="C7587" t="s">
        <v>7154</v>
      </c>
      <c r="D7587" t="s">
        <v>7254</v>
      </c>
      <c r="E7587" t="s">
        <v>8119</v>
      </c>
      <c r="F7587" t="s">
        <v>10214</v>
      </c>
      <c r="G7587" t="s">
        <v>12342</v>
      </c>
      <c r="H7587" t="s">
        <v>12771</v>
      </c>
      <c r="I7587" s="1">
        <v>482.95227105029994</v>
      </c>
      <c r="J7587" s="1"/>
      <c r="K7587" s="1"/>
      <c r="L7587" s="1">
        <v>154.49894926964572</v>
      </c>
      <c r="M7587" s="1">
        <v>1182.2030710781039</v>
      </c>
      <c r="N7587" s="1">
        <v>961.32679545557335</v>
      </c>
      <c r="O7587" s="1">
        <v>171.66549918849523</v>
      </c>
      <c r="P7587" s="1"/>
      <c r="Q7587" s="1">
        <v>0</v>
      </c>
      <c r="R7587" s="1">
        <v>343.33099837699046</v>
      </c>
      <c r="S7587" s="1">
        <v>3490.5318168327362</v>
      </c>
      <c r="T7587" s="1">
        <v>1659.4331588221205</v>
      </c>
      <c r="U7587" s="1">
        <v>48.066339772778669</v>
      </c>
      <c r="V7587" s="1">
        <v>561.91840067700775</v>
      </c>
      <c r="W7587" s="1">
        <v>1144.4366612566348</v>
      </c>
      <c r="X7587" s="1">
        <v>148.73480644248514</v>
      </c>
      <c r="Y7587" s="1">
        <v>1983.3087339577482</v>
      </c>
      <c r="Z7587" s="1"/>
      <c r="AA7587" s="1">
        <v>10325.096642173232</v>
      </c>
      <c r="AB7587" s="1">
        <v>0</v>
      </c>
      <c r="AC7587" s="1">
        <v>146.64319269578181</v>
      </c>
      <c r="AD7587" s="1">
        <v>0</v>
      </c>
      <c r="AE7587" s="1">
        <v>291.83134862044187</v>
      </c>
      <c r="AF7587" s="1">
        <v>8086.2309196924916</v>
      </c>
      <c r="AG7587" s="1">
        <v>13123.255194629832</v>
      </c>
      <c r="AH7587" s="1">
        <v>1854.8786785075351</v>
      </c>
      <c r="AI7587" s="1">
        <v>66.752701577777003</v>
      </c>
      <c r="AJ7587" s="1">
        <v>1410.4760177954211</v>
      </c>
      <c r="AK7587" s="1"/>
      <c r="AL7587" s="1">
        <v>47637.57421875</v>
      </c>
      <c r="AM7587" s="1">
        <v>37918.9375</v>
      </c>
      <c r="AN7587" s="1">
        <v>9718.63671875</v>
      </c>
      <c r="AO7587" t="s">
        <v>20397</v>
      </c>
    </row>
    <row r="7588" spans="1:41" x14ac:dyDescent="0.25">
      <c r="A7588" s="1">
        <v>2026</v>
      </c>
      <c r="B7588" t="s">
        <v>6068</v>
      </c>
      <c r="C7588" t="s">
        <v>7154</v>
      </c>
      <c r="D7588" t="s">
        <v>7254</v>
      </c>
      <c r="E7588" t="s">
        <v>8119</v>
      </c>
      <c r="F7588" t="s">
        <v>10214</v>
      </c>
      <c r="G7588" t="s">
        <v>12343</v>
      </c>
      <c r="H7588" t="s">
        <v>12771</v>
      </c>
      <c r="I7588" s="1">
        <v>611.88739513462315</v>
      </c>
      <c r="J7588" s="1"/>
      <c r="K7588" s="1"/>
      <c r="L7588" s="1">
        <v>160.82550000000001</v>
      </c>
      <c r="M7588" s="1">
        <v>2753.3995453553239</v>
      </c>
      <c r="N7588" s="1">
        <v>1226.912823518044</v>
      </c>
      <c r="O7588" s="1">
        <v>327.42167803222821</v>
      </c>
      <c r="P7588" s="1">
        <v>1131.4370616512431</v>
      </c>
      <c r="Q7588" s="1">
        <v>0</v>
      </c>
      <c r="R7588" s="1">
        <v>350.0288063584818</v>
      </c>
      <c r="S7588" s="1">
        <v>3460</v>
      </c>
      <c r="T7588" s="1">
        <v>1732.8842245023509</v>
      </c>
      <c r="U7588" s="1">
        <v>90.1195154663734</v>
      </c>
      <c r="V7588" s="1">
        <v>499</v>
      </c>
      <c r="W7588" s="1">
        <v>708.5282764773317</v>
      </c>
      <c r="X7588" s="1">
        <v>51</v>
      </c>
      <c r="Y7588" s="1">
        <v>2019</v>
      </c>
      <c r="Z7588" s="1">
        <v>0</v>
      </c>
      <c r="AA7588" s="1">
        <v>6468</v>
      </c>
      <c r="AB7588" s="1"/>
      <c r="AC7588" s="1">
        <v>170.83394999999999</v>
      </c>
      <c r="AD7588" s="1">
        <v>0</v>
      </c>
      <c r="AE7588" s="1">
        <v>410.08078335079301</v>
      </c>
      <c r="AF7588" s="1">
        <v>6883.7331952645118</v>
      </c>
      <c r="AG7588" s="1">
        <v>15061</v>
      </c>
      <c r="AH7588" s="1">
        <v>2309</v>
      </c>
      <c r="AI7588" s="1">
        <v>123.0242350052379</v>
      </c>
      <c r="AJ7588" s="1">
        <v>1686.8919525706531</v>
      </c>
      <c r="AK7588" s="1"/>
      <c r="AL7588" s="1">
        <v>48235.0078125</v>
      </c>
      <c r="AM7588" s="1">
        <v>36769.75</v>
      </c>
      <c r="AN7588" s="1">
        <v>11465.2578125</v>
      </c>
      <c r="AO7588" t="s">
        <v>20398</v>
      </c>
    </row>
    <row r="7589" spans="1:41" x14ac:dyDescent="0.25">
      <c r="A7589" s="1">
        <v>2026</v>
      </c>
      <c r="B7589" t="s">
        <v>6069</v>
      </c>
      <c r="C7589" t="s">
        <v>7154</v>
      </c>
      <c r="D7589" t="s">
        <v>7254</v>
      </c>
      <c r="E7589" t="s">
        <v>8119</v>
      </c>
      <c r="F7589" t="s">
        <v>10214</v>
      </c>
      <c r="G7589" t="s">
        <v>12343</v>
      </c>
      <c r="H7589" t="s">
        <v>12771</v>
      </c>
      <c r="I7589" s="1">
        <v>395.14786967135228</v>
      </c>
      <c r="J7589" s="1">
        <v>4969.9134075427874</v>
      </c>
      <c r="K7589" s="1">
        <v>500.22401392983721</v>
      </c>
      <c r="L7589" s="1">
        <v>218.6141657665182</v>
      </c>
      <c r="M7589" s="1">
        <v>1539.6671545622401</v>
      </c>
      <c r="N7589" s="1">
        <v>1000.4823208</v>
      </c>
      <c r="O7589" s="1">
        <v>123.87786611903999</v>
      </c>
      <c r="P7589" s="1">
        <v>937.84603300270544</v>
      </c>
      <c r="Q7589" s="1">
        <v>0</v>
      </c>
      <c r="R7589" s="1">
        <v>112.61624192639999</v>
      </c>
      <c r="S7589" s="1">
        <v>3716.3359835711999</v>
      </c>
      <c r="T7589" s="1">
        <v>1660.947617115299</v>
      </c>
      <c r="U7589" s="1">
        <v>0</v>
      </c>
      <c r="V7589" s="1">
        <v>664</v>
      </c>
      <c r="W7589" s="1">
        <v>668.94047704281604</v>
      </c>
      <c r="X7589" s="1">
        <v>239</v>
      </c>
      <c r="Y7589" s="1">
        <v>3601</v>
      </c>
      <c r="Z7589" s="1">
        <v>0</v>
      </c>
      <c r="AA7589" s="1">
        <v>10395</v>
      </c>
      <c r="AB7589" s="1">
        <v>61</v>
      </c>
      <c r="AC7589" s="1">
        <v>175.04595</v>
      </c>
      <c r="AD7589" s="1">
        <v>0</v>
      </c>
      <c r="AE7589" s="1">
        <v>563.08120963200008</v>
      </c>
      <c r="AF7589" s="1">
        <v>6128.2380369089087</v>
      </c>
      <c r="AG7589" s="1">
        <v>32577</v>
      </c>
      <c r="AH7589" s="1">
        <v>2214.269580566036</v>
      </c>
      <c r="AI7589" s="1">
        <v>123.87786611903999</v>
      </c>
      <c r="AJ7589" s="1">
        <v>1642.6205047384699</v>
      </c>
      <c r="AK7589" s="1"/>
      <c r="AL7589" s="1">
        <v>74228.75</v>
      </c>
      <c r="AM7589" s="1">
        <v>63380.609375</v>
      </c>
      <c r="AN7589" s="1">
        <v>10848.140625</v>
      </c>
      <c r="AO7589" t="s">
        <v>20399</v>
      </c>
    </row>
    <row r="7590" spans="1:41" x14ac:dyDescent="0.25">
      <c r="A7590" s="1">
        <v>2026</v>
      </c>
      <c r="B7590" t="s">
        <v>6070</v>
      </c>
      <c r="C7590" t="s">
        <v>7154</v>
      </c>
      <c r="D7590" t="s">
        <v>7254</v>
      </c>
      <c r="E7590" t="s">
        <v>8119</v>
      </c>
      <c r="F7590" t="s">
        <v>10214</v>
      </c>
      <c r="G7590" t="s">
        <v>12343</v>
      </c>
      <c r="H7590" t="s">
        <v>12771</v>
      </c>
      <c r="I7590" s="1">
        <v>1000</v>
      </c>
      <c r="J7590" s="1">
        <v>2359.505903295556</v>
      </c>
      <c r="K7590" s="1">
        <v>300.45156435919012</v>
      </c>
      <c r="L7590" s="1">
        <v>535.78164722654219</v>
      </c>
      <c r="M7590" s="1">
        <v>2180.3596739999998</v>
      </c>
      <c r="N7590" s="1">
        <v>805.71174403515624</v>
      </c>
      <c r="O7590" s="1">
        <v>266.27831135999998</v>
      </c>
      <c r="P7590" s="1">
        <v>1379.772615812499</v>
      </c>
      <c r="Q7590" s="1">
        <v>0</v>
      </c>
      <c r="R7590" s="1">
        <v>108.0164294100144</v>
      </c>
      <c r="S7590" s="1">
        <v>1741.4967405528</v>
      </c>
      <c r="T7590" s="1">
        <v>4456.5825067964979</v>
      </c>
      <c r="U7590" s="1">
        <v>80.126508769999987</v>
      </c>
      <c r="V7590" s="1">
        <v>725</v>
      </c>
      <c r="W7590" s="1">
        <v>2178.8247181755592</v>
      </c>
      <c r="X7590" s="1">
        <v>433.93014753379191</v>
      </c>
      <c r="Y7590" s="1">
        <v>5281</v>
      </c>
      <c r="Z7590" s="1">
        <v>0</v>
      </c>
      <c r="AA7590" s="1">
        <v>15292</v>
      </c>
      <c r="AB7590" s="1">
        <v>228.19316338437491</v>
      </c>
      <c r="AC7590" s="1">
        <v>367.56369175762001</v>
      </c>
      <c r="AD7590" s="1"/>
      <c r="AE7590" s="1">
        <v>541.21608000000003</v>
      </c>
      <c r="AF7590" s="1">
        <v>7021.3320705091191</v>
      </c>
      <c r="AG7590" s="1">
        <v>32739</v>
      </c>
      <c r="AH7590" s="1">
        <v>4604.0169999999998</v>
      </c>
      <c r="AI7590" s="1">
        <v>579.10120560000007</v>
      </c>
      <c r="AJ7590" s="1">
        <v>2566.9878674400002</v>
      </c>
      <c r="AK7590" s="1"/>
      <c r="AL7590" s="1">
        <v>87772.2421875</v>
      </c>
      <c r="AM7590" s="1">
        <v>70803.015625</v>
      </c>
      <c r="AN7590" s="1">
        <v>16969.236328125</v>
      </c>
      <c r="AO7590" t="s">
        <v>20400</v>
      </c>
    </row>
    <row r="7591" spans="1:41" x14ac:dyDescent="0.25">
      <c r="A7591" s="1">
        <v>2026</v>
      </c>
      <c r="B7591" t="s">
        <v>6071</v>
      </c>
      <c r="C7591" t="s">
        <v>7154</v>
      </c>
      <c r="D7591" t="s">
        <v>7254</v>
      </c>
      <c r="E7591" t="s">
        <v>8119</v>
      </c>
      <c r="F7591" t="s">
        <v>10214</v>
      </c>
      <c r="G7591" t="s">
        <v>12343</v>
      </c>
      <c r="H7591" t="s">
        <v>12771</v>
      </c>
      <c r="I7591" s="1">
        <v>669.91492679999999</v>
      </c>
      <c r="J7591" s="1">
        <v>2355.362581847814</v>
      </c>
      <c r="K7591" s="1">
        <v>464.91708046855632</v>
      </c>
      <c r="L7591" s="1">
        <v>597.86123764837282</v>
      </c>
      <c r="M7591" s="1">
        <v>2173.538030445</v>
      </c>
      <c r="N7591" s="1">
        <v>997.88619397656248</v>
      </c>
      <c r="O7591" s="1">
        <v>121.448888352</v>
      </c>
      <c r="P7591" s="1">
        <v>1647</v>
      </c>
      <c r="Q7591" s="1">
        <v>0</v>
      </c>
      <c r="R7591" s="1">
        <v>110.2740375207828</v>
      </c>
      <c r="S7591" s="1">
        <v>3785.01416133469</v>
      </c>
      <c r="T7591" s="1">
        <v>1669.779391148325</v>
      </c>
      <c r="U7591" s="1">
        <v>28.517752894049998</v>
      </c>
      <c r="V7591" s="1">
        <v>631</v>
      </c>
      <c r="W7591" s="1">
        <v>1753</v>
      </c>
      <c r="X7591" s="1">
        <v>226.5584632488</v>
      </c>
      <c r="Y7591" s="1">
        <v>3535</v>
      </c>
      <c r="Z7591" s="1">
        <v>0</v>
      </c>
      <c r="AA7591" s="1">
        <v>11300</v>
      </c>
      <c r="AB7591" s="1">
        <v>99</v>
      </c>
      <c r="AC7591" s="1">
        <v>181.06925172480001</v>
      </c>
      <c r="AD7591" s="1">
        <v>0</v>
      </c>
      <c r="AE7591" s="1">
        <v>552.0404016</v>
      </c>
      <c r="AF7591" s="1">
        <v>7136.9829684189563</v>
      </c>
      <c r="AG7591" s="1">
        <v>19309</v>
      </c>
      <c r="AH7591" s="1">
        <v>2363.8562106191212</v>
      </c>
      <c r="AI7591" s="1">
        <v>1180.2623786208001</v>
      </c>
      <c r="AJ7591" s="1">
        <v>2162.2318449868799</v>
      </c>
      <c r="AK7591" s="1"/>
      <c r="AL7591" s="1">
        <v>65051.515625</v>
      </c>
      <c r="AM7591" s="1">
        <v>51214.13671875</v>
      </c>
      <c r="AN7591" s="1">
        <v>13837.3759765625</v>
      </c>
      <c r="AO7591" t="s">
        <v>20401</v>
      </c>
    </row>
    <row r="7592" spans="1:41" x14ac:dyDescent="0.25">
      <c r="A7592" s="1">
        <v>2026</v>
      </c>
      <c r="B7592" t="s">
        <v>6072</v>
      </c>
      <c r="C7592" t="s">
        <v>7154</v>
      </c>
      <c r="D7592" t="s">
        <v>7254</v>
      </c>
      <c r="E7592" t="s">
        <v>8119</v>
      </c>
      <c r="F7592" t="s">
        <v>10214</v>
      </c>
      <c r="G7592" t="s">
        <v>12343</v>
      </c>
      <c r="H7592" t="s">
        <v>12771</v>
      </c>
      <c r="I7592" s="1">
        <v>489.74822816061271</v>
      </c>
      <c r="J7592" s="1"/>
      <c r="K7592" s="1"/>
      <c r="L7592" s="1">
        <v>163.75755921547221</v>
      </c>
      <c r="M7592" s="1">
        <v>1234.5306233868471</v>
      </c>
      <c r="N7592" s="1">
        <v>1039.1094000000001</v>
      </c>
      <c r="O7592" s="1">
        <v>179.3211469505211</v>
      </c>
      <c r="P7592" s="1">
        <v>0</v>
      </c>
      <c r="Q7592" s="1">
        <v>0</v>
      </c>
      <c r="R7592" s="1">
        <v>355.82062008848419</v>
      </c>
      <c r="S7592" s="1">
        <v>3567.0389733895031</v>
      </c>
      <c r="T7592" s="1">
        <v>1570.142223160716</v>
      </c>
      <c r="U7592" s="1">
        <v>46.851157857701182</v>
      </c>
      <c r="V7592" s="1">
        <v>594</v>
      </c>
      <c r="W7592" s="1"/>
      <c r="X7592" s="1">
        <v>158.4245814996068</v>
      </c>
      <c r="Y7592" s="1">
        <v>2067</v>
      </c>
      <c r="Z7592" s="1"/>
      <c r="AA7592" s="1">
        <v>11542.15217920849</v>
      </c>
      <c r="AB7592" s="1">
        <v>0</v>
      </c>
      <c r="AC7592" s="1">
        <v>154.98922999999999</v>
      </c>
      <c r="AD7592" s="1">
        <v>0</v>
      </c>
      <c r="AE7592" s="1">
        <v>304.7486049986893</v>
      </c>
      <c r="AF7592" s="1">
        <v>8570.8119370471759</v>
      </c>
      <c r="AG7592" s="1">
        <v>14208</v>
      </c>
      <c r="AH7592" s="1">
        <v>2024.6824304971719</v>
      </c>
      <c r="AI7592" s="1">
        <v>69.70735934260216</v>
      </c>
      <c r="AJ7592" s="1">
        <v>1502.3657083312221</v>
      </c>
      <c r="AK7592" s="1"/>
      <c r="AL7592" s="1">
        <v>49843.203125</v>
      </c>
      <c r="AM7592" s="1">
        <v>41039.35546875</v>
      </c>
      <c r="AN7592" s="1">
        <v>8803.8466796875</v>
      </c>
      <c r="AO7592" t="s">
        <v>20402</v>
      </c>
    </row>
    <row r="7593" spans="1:41" x14ac:dyDescent="0.25">
      <c r="A7593" s="1">
        <v>2026</v>
      </c>
      <c r="B7593" t="s">
        <v>6073</v>
      </c>
      <c r="C7593" t="s">
        <v>7154</v>
      </c>
      <c r="D7593" t="s">
        <v>7254</v>
      </c>
      <c r="E7593" t="s">
        <v>8119</v>
      </c>
      <c r="F7593" t="s">
        <v>10214</v>
      </c>
      <c r="G7593" t="s">
        <v>12343</v>
      </c>
      <c r="H7593" t="s">
        <v>12771</v>
      </c>
      <c r="I7593" s="1">
        <v>244.40969023966201</v>
      </c>
      <c r="J7593" s="1">
        <v>4619.0909390245879</v>
      </c>
      <c r="K7593" s="1"/>
      <c r="L7593" s="1">
        <v>222.9864490818486</v>
      </c>
      <c r="M7593" s="1">
        <v>2699.4113189758082</v>
      </c>
      <c r="N7593" s="1">
        <v>1214.811574376741</v>
      </c>
      <c r="O7593" s="1">
        <v>333.11884361829118</v>
      </c>
      <c r="P7593" s="1">
        <v>737.55411001712139</v>
      </c>
      <c r="Q7593" s="1">
        <v>0</v>
      </c>
      <c r="R7593" s="1">
        <v>114.6843053573444</v>
      </c>
      <c r="S7593" s="1">
        <v>5083.5084162991461</v>
      </c>
      <c r="T7593" s="1">
        <v>1754.607</v>
      </c>
      <c r="U7593" s="1">
        <v>23.82109023501399</v>
      </c>
      <c r="V7593" s="1">
        <v>637</v>
      </c>
      <c r="W7593" s="1">
        <v>682.31928658367224</v>
      </c>
      <c r="X7593" s="1">
        <v>261.00099999999998</v>
      </c>
      <c r="Y7593" s="1">
        <v>2806</v>
      </c>
      <c r="Z7593" s="1">
        <v>0</v>
      </c>
      <c r="AA7593" s="1">
        <v>6468</v>
      </c>
      <c r="AB7593" s="1">
        <v>61</v>
      </c>
      <c r="AC7593" s="1">
        <v>173.00060999999999</v>
      </c>
      <c r="AD7593" s="1">
        <v>0</v>
      </c>
      <c r="AE7593" s="1">
        <v>459.47426705971191</v>
      </c>
      <c r="AF7593" s="1">
        <v>8009.9079735979803</v>
      </c>
      <c r="AG7593" s="1">
        <v>15610</v>
      </c>
      <c r="AH7593" s="1">
        <v>2039.576759078052</v>
      </c>
      <c r="AI7593" s="1">
        <v>120.61199510317439</v>
      </c>
      <c r="AJ7593" s="1">
        <v>1708.982373129905</v>
      </c>
      <c r="AK7593" s="1"/>
      <c r="AL7593" s="1">
        <v>56084.87890625</v>
      </c>
      <c r="AM7593" s="1">
        <v>43049.72265625</v>
      </c>
      <c r="AN7593" s="1">
        <v>13035.1552734375</v>
      </c>
      <c r="AO7593" t="s">
        <v>20403</v>
      </c>
    </row>
    <row r="7594" spans="1:41" x14ac:dyDescent="0.25">
      <c r="A7594" s="1">
        <v>2026</v>
      </c>
      <c r="B7594" t="s">
        <v>6074</v>
      </c>
      <c r="C7594" t="s">
        <v>7154</v>
      </c>
      <c r="D7594" t="s">
        <v>7254</v>
      </c>
      <c r="E7594" t="s">
        <v>8120</v>
      </c>
      <c r="F7594" t="s">
        <v>10215</v>
      </c>
      <c r="G7594" t="s">
        <v>12344</v>
      </c>
      <c r="H7594" t="s">
        <v>12771</v>
      </c>
      <c r="I7594" s="1">
        <v>0</v>
      </c>
      <c r="J7594" s="1">
        <v>0</v>
      </c>
      <c r="K7594" s="1">
        <v>45.454097408888721</v>
      </c>
      <c r="L7594" s="1">
        <v>0</v>
      </c>
      <c r="M7594" s="1">
        <v>0</v>
      </c>
      <c r="N7594" s="1">
        <v>0</v>
      </c>
      <c r="O7594" s="1">
        <v>0</v>
      </c>
      <c r="P7594" s="1">
        <v>0</v>
      </c>
      <c r="Q7594" s="1">
        <v>0</v>
      </c>
      <c r="R7594" s="1">
        <v>109.98430390014855</v>
      </c>
      <c r="S7594" s="1">
        <v>0</v>
      </c>
      <c r="T7594" s="1">
        <v>55.431826108400884</v>
      </c>
      <c r="U7594" s="1">
        <v>0</v>
      </c>
      <c r="V7594" s="1">
        <v>465.62733931056738</v>
      </c>
      <c r="W7594" s="1">
        <v>55.431826108400884</v>
      </c>
      <c r="X7594" s="1">
        <v>0</v>
      </c>
      <c r="Y7594" s="1">
        <v>0</v>
      </c>
      <c r="Z7594" s="1">
        <v>0</v>
      </c>
      <c r="AA7594" s="1">
        <v>0</v>
      </c>
      <c r="AB7594" s="1">
        <v>0</v>
      </c>
      <c r="AC7594" s="1">
        <v>0</v>
      </c>
      <c r="AD7594" s="1">
        <v>0</v>
      </c>
      <c r="AE7594" s="1">
        <v>0</v>
      </c>
      <c r="AF7594" s="1">
        <v>68.292009765549892</v>
      </c>
      <c r="AG7594" s="1">
        <v>0</v>
      </c>
      <c r="AH7594" s="1">
        <v>0</v>
      </c>
      <c r="AI7594" s="1">
        <v>0</v>
      </c>
      <c r="AJ7594" s="1">
        <v>0</v>
      </c>
      <c r="AK7594" s="1"/>
      <c r="AL7594" s="1">
        <v>800.22137451171875</v>
      </c>
      <c r="AM7594" s="1">
        <v>643.90362548828125</v>
      </c>
      <c r="AN7594" s="1">
        <v>156.3177490234375</v>
      </c>
      <c r="AO7594" t="s">
        <v>20404</v>
      </c>
    </row>
    <row r="7595" spans="1:41" x14ac:dyDescent="0.25">
      <c r="A7595" s="1">
        <v>2026</v>
      </c>
      <c r="B7595" t="s">
        <v>6075</v>
      </c>
      <c r="C7595" t="s">
        <v>7154</v>
      </c>
      <c r="D7595" t="s">
        <v>7254</v>
      </c>
      <c r="E7595" t="s">
        <v>8120</v>
      </c>
      <c r="F7595" t="s">
        <v>10215</v>
      </c>
      <c r="G7595" t="s">
        <v>12344</v>
      </c>
      <c r="H7595" t="s">
        <v>12771</v>
      </c>
      <c r="I7595" s="1">
        <v>0</v>
      </c>
      <c r="J7595" s="1">
        <v>0</v>
      </c>
      <c r="K7595" s="1">
        <v>40.6</v>
      </c>
      <c r="L7595" s="1">
        <v>0</v>
      </c>
      <c r="M7595" s="1">
        <v>0</v>
      </c>
      <c r="N7595" s="1">
        <v>0</v>
      </c>
      <c r="O7595" s="1">
        <v>410</v>
      </c>
      <c r="P7595" s="1">
        <v>0</v>
      </c>
      <c r="Q7595" s="1">
        <v>0</v>
      </c>
      <c r="R7595" s="1">
        <v>0</v>
      </c>
      <c r="S7595" s="1">
        <v>0</v>
      </c>
      <c r="T7595" s="1">
        <v>0</v>
      </c>
      <c r="U7595" s="1">
        <v>0</v>
      </c>
      <c r="V7595" s="1">
        <v>0</v>
      </c>
      <c r="W7595" s="1">
        <v>343</v>
      </c>
      <c r="X7595" s="1">
        <v>0</v>
      </c>
      <c r="Y7595" s="1">
        <v>0</v>
      </c>
      <c r="Z7595" s="1">
        <v>0</v>
      </c>
      <c r="AA7595" s="1">
        <v>0</v>
      </c>
      <c r="AB7595" s="1">
        <v>0</v>
      </c>
      <c r="AC7595" s="1">
        <v>0</v>
      </c>
      <c r="AD7595" s="1">
        <v>0</v>
      </c>
      <c r="AE7595" s="1">
        <v>0</v>
      </c>
      <c r="AF7595" s="1">
        <v>47.52</v>
      </c>
      <c r="AG7595" s="1">
        <v>0</v>
      </c>
      <c r="AH7595" s="1">
        <v>850</v>
      </c>
      <c r="AI7595" s="1">
        <v>0</v>
      </c>
      <c r="AJ7595" s="1">
        <v>0</v>
      </c>
      <c r="AK7595" s="1">
        <v>0</v>
      </c>
      <c r="AL7595" s="1">
        <v>1691.1199951171875</v>
      </c>
      <c r="AM7595" s="1">
        <v>47.520000457763672</v>
      </c>
      <c r="AN7595" s="1">
        <v>1643.5999755859375</v>
      </c>
      <c r="AO7595" t="s">
        <v>20405</v>
      </c>
    </row>
    <row r="7596" spans="1:41" x14ac:dyDescent="0.25">
      <c r="A7596" s="1">
        <v>2026</v>
      </c>
      <c r="B7596" t="s">
        <v>6076</v>
      </c>
      <c r="C7596" t="s">
        <v>7154</v>
      </c>
      <c r="D7596" t="s">
        <v>7254</v>
      </c>
      <c r="E7596" t="s">
        <v>8120</v>
      </c>
      <c r="F7596" t="s">
        <v>10215</v>
      </c>
      <c r="G7596" t="s">
        <v>12344</v>
      </c>
      <c r="H7596" t="s">
        <v>12771</v>
      </c>
      <c r="I7596" s="1"/>
      <c r="J7596" s="1">
        <v>0</v>
      </c>
      <c r="K7596" s="1">
        <v>41.386994012524696</v>
      </c>
      <c r="L7596" s="1"/>
      <c r="M7596" s="1">
        <v>0</v>
      </c>
      <c r="N7596" s="1">
        <v>0</v>
      </c>
      <c r="O7596" s="1">
        <v>0</v>
      </c>
      <c r="P7596" s="1">
        <v>0</v>
      </c>
      <c r="Q7596" s="1">
        <v>0</v>
      </c>
      <c r="R7596" s="1">
        <v>21.984750831771347</v>
      </c>
      <c r="S7596" s="1">
        <v>0</v>
      </c>
      <c r="T7596" s="1">
        <v>0</v>
      </c>
      <c r="U7596" s="1">
        <v>0</v>
      </c>
      <c r="V7596" s="1">
        <v>0</v>
      </c>
      <c r="W7596" s="1">
        <v>41.642848937958846</v>
      </c>
      <c r="X7596" s="1">
        <v>0</v>
      </c>
      <c r="Y7596" s="1"/>
      <c r="Z7596" s="1">
        <v>0</v>
      </c>
      <c r="AA7596" s="1">
        <v>0</v>
      </c>
      <c r="AB7596" s="1">
        <v>0</v>
      </c>
      <c r="AC7596" s="1">
        <v>0</v>
      </c>
      <c r="AD7596" s="1">
        <v>0</v>
      </c>
      <c r="AE7596" s="1"/>
      <c r="AF7596" s="1">
        <v>48.216867408680258</v>
      </c>
      <c r="AG7596" s="1">
        <v>0</v>
      </c>
      <c r="AH7596" s="1">
        <v>831.81741660640796</v>
      </c>
      <c r="AI7596" s="1">
        <v>0</v>
      </c>
      <c r="AJ7596" s="1">
        <v>0</v>
      </c>
      <c r="AK7596" s="1"/>
      <c r="AL7596" s="1">
        <v>985.04888916015625</v>
      </c>
      <c r="AM7596" s="1">
        <v>70.201614379882813</v>
      </c>
      <c r="AN7596" s="1">
        <v>914.84722900390625</v>
      </c>
      <c r="AO7596" t="s">
        <v>20406</v>
      </c>
    </row>
    <row r="7597" spans="1:41" x14ac:dyDescent="0.25">
      <c r="A7597" s="1">
        <v>2026</v>
      </c>
      <c r="B7597" t="s">
        <v>6077</v>
      </c>
      <c r="C7597" t="s">
        <v>7154</v>
      </c>
      <c r="D7597" t="s">
        <v>7254</v>
      </c>
      <c r="E7597" t="s">
        <v>8120</v>
      </c>
      <c r="F7597" t="s">
        <v>10215</v>
      </c>
      <c r="G7597" t="s">
        <v>12344</v>
      </c>
      <c r="H7597" t="s">
        <v>12771</v>
      </c>
      <c r="I7597" s="1"/>
      <c r="J7597" s="1">
        <v>0</v>
      </c>
      <c r="K7597" s="1">
        <v>42.564726131745395</v>
      </c>
      <c r="L7597" s="1"/>
      <c r="M7597" s="1">
        <v>0</v>
      </c>
      <c r="N7597" s="1">
        <v>0</v>
      </c>
      <c r="O7597" s="1">
        <v>0</v>
      </c>
      <c r="P7597" s="1">
        <v>0</v>
      </c>
      <c r="Q7597" s="1">
        <v>0</v>
      </c>
      <c r="R7597" s="1">
        <v>22.610361553337778</v>
      </c>
      <c r="S7597" s="1"/>
      <c r="T7597" s="1">
        <v>0</v>
      </c>
      <c r="U7597" s="1">
        <v>0</v>
      </c>
      <c r="V7597" s="1">
        <v>733.87458847836922</v>
      </c>
      <c r="W7597" s="1">
        <v>10.483922692548131</v>
      </c>
      <c r="X7597" s="1">
        <v>0</v>
      </c>
      <c r="Y7597" s="1"/>
      <c r="Z7597" s="1">
        <v>0</v>
      </c>
      <c r="AA7597" s="1">
        <v>0</v>
      </c>
      <c r="AB7597" s="1">
        <v>0</v>
      </c>
      <c r="AC7597" s="1">
        <v>0</v>
      </c>
      <c r="AD7597" s="1">
        <v>0</v>
      </c>
      <c r="AE7597" s="1"/>
      <c r="AF7597" s="1">
        <v>40.57278082016127</v>
      </c>
      <c r="AG7597" s="1">
        <v>0</v>
      </c>
      <c r="AH7597" s="1">
        <v>838.7138154038505</v>
      </c>
      <c r="AI7597" s="1">
        <v>0</v>
      </c>
      <c r="AJ7597" s="1"/>
      <c r="AK7597" s="1"/>
      <c r="AL7597" s="1">
        <v>1688.8201904296875</v>
      </c>
      <c r="AM7597" s="1">
        <v>797.05767822265625</v>
      </c>
      <c r="AN7597" s="1">
        <v>891.762451171875</v>
      </c>
      <c r="AO7597" t="s">
        <v>20407</v>
      </c>
    </row>
    <row r="7598" spans="1:41" x14ac:dyDescent="0.25">
      <c r="A7598" s="1">
        <v>2026</v>
      </c>
      <c r="B7598" t="s">
        <v>6078</v>
      </c>
      <c r="C7598" t="s">
        <v>7154</v>
      </c>
      <c r="D7598" t="s">
        <v>7254</v>
      </c>
      <c r="E7598" t="s">
        <v>8120</v>
      </c>
      <c r="F7598" t="s">
        <v>10215</v>
      </c>
      <c r="G7598" t="s">
        <v>12344</v>
      </c>
      <c r="H7598" t="s">
        <v>12771</v>
      </c>
      <c r="I7598" s="1">
        <v>0</v>
      </c>
      <c r="J7598" s="1">
        <v>0</v>
      </c>
      <c r="K7598" s="1">
        <v>43.767995628051523</v>
      </c>
      <c r="L7598" s="1"/>
      <c r="M7598" s="1">
        <v>0</v>
      </c>
      <c r="N7598" s="1">
        <v>0</v>
      </c>
      <c r="O7598" s="1">
        <v>0</v>
      </c>
      <c r="P7598" s="1">
        <v>0</v>
      </c>
      <c r="Q7598" s="1">
        <v>0</v>
      </c>
      <c r="R7598" s="1">
        <v>23.249537717031998</v>
      </c>
      <c r="S7598" s="1">
        <v>0</v>
      </c>
      <c r="T7598" s="1">
        <v>0</v>
      </c>
      <c r="U7598" s="1">
        <v>0</v>
      </c>
      <c r="V7598" s="1">
        <v>452.77236856605037</v>
      </c>
      <c r="W7598" s="1">
        <v>10.780294489667867</v>
      </c>
      <c r="X7598" s="1">
        <v>0</v>
      </c>
      <c r="Y7598" s="1"/>
      <c r="Z7598" s="1">
        <v>0</v>
      </c>
      <c r="AA7598" s="1">
        <v>0</v>
      </c>
      <c r="AB7598" s="1">
        <v>0</v>
      </c>
      <c r="AC7598" s="1">
        <v>0</v>
      </c>
      <c r="AD7598" s="1">
        <v>0</v>
      </c>
      <c r="AE7598" s="1"/>
      <c r="AF7598" s="1">
        <v>65.651993442077298</v>
      </c>
      <c r="AG7598" s="1">
        <v>0</v>
      </c>
      <c r="AH7598" s="1"/>
      <c r="AI7598" s="1">
        <v>0</v>
      </c>
      <c r="AJ7598" s="1">
        <v>0</v>
      </c>
      <c r="AK7598" s="1"/>
      <c r="AL7598" s="1">
        <v>596.22216796875</v>
      </c>
      <c r="AM7598" s="1">
        <v>541.67388916015625</v>
      </c>
      <c r="AN7598" s="1">
        <v>54.548290252685547</v>
      </c>
      <c r="AO7598" t="s">
        <v>20408</v>
      </c>
    </row>
    <row r="7599" spans="1:41" x14ac:dyDescent="0.25">
      <c r="A7599" s="1">
        <v>2026</v>
      </c>
      <c r="B7599" t="s">
        <v>6079</v>
      </c>
      <c r="C7599" t="s">
        <v>7154</v>
      </c>
      <c r="D7599" t="s">
        <v>7254</v>
      </c>
      <c r="E7599" t="s">
        <v>8120</v>
      </c>
      <c r="F7599" t="s">
        <v>10215</v>
      </c>
      <c r="G7599" t="s">
        <v>12344</v>
      </c>
      <c r="H7599" t="s">
        <v>12771</v>
      </c>
      <c r="I7599" s="1">
        <v>0</v>
      </c>
      <c r="J7599" s="1"/>
      <c r="K7599" s="1">
        <v>45.777466450265393</v>
      </c>
      <c r="L7599" s="1">
        <v>0</v>
      </c>
      <c r="M7599" s="1">
        <v>0</v>
      </c>
      <c r="N7599" s="1">
        <v>0</v>
      </c>
      <c r="O7599" s="1">
        <v>0</v>
      </c>
      <c r="P7599" s="1">
        <v>0</v>
      </c>
      <c r="Q7599" s="1">
        <v>0</v>
      </c>
      <c r="R7599" s="1">
        <v>113.53592185468796</v>
      </c>
      <c r="S7599" s="1">
        <v>0</v>
      </c>
      <c r="T7599" s="1">
        <v>57.221833062831742</v>
      </c>
      <c r="U7599" s="1">
        <v>0</v>
      </c>
      <c r="V7599" s="1">
        <v>0</v>
      </c>
      <c r="W7599" s="1">
        <v>57.221833062831742</v>
      </c>
      <c r="X7599" s="1">
        <v>0</v>
      </c>
      <c r="Y7599" s="1">
        <v>0</v>
      </c>
      <c r="Z7599" s="1">
        <v>0</v>
      </c>
      <c r="AA7599" s="1">
        <v>0</v>
      </c>
      <c r="AB7599" s="1">
        <v>0</v>
      </c>
      <c r="AC7599" s="1"/>
      <c r="AD7599" s="1">
        <v>0</v>
      </c>
      <c r="AE7599" s="1"/>
      <c r="AF7599" s="1">
        <v>69.100518907494234</v>
      </c>
      <c r="AG7599" s="1">
        <v>0</v>
      </c>
      <c r="AH7599" s="1">
        <v>0</v>
      </c>
      <c r="AI7599" s="1">
        <v>0</v>
      </c>
      <c r="AJ7599" s="1">
        <v>0</v>
      </c>
      <c r="AK7599" s="1"/>
      <c r="AL7599" s="1">
        <v>342.85757446289063</v>
      </c>
      <c r="AM7599" s="1">
        <v>182.63644409179688</v>
      </c>
      <c r="AN7599" s="1">
        <v>160.22113037109375</v>
      </c>
      <c r="AO7599" t="s">
        <v>20409</v>
      </c>
    </row>
    <row r="7600" spans="1:41" x14ac:dyDescent="0.25">
      <c r="A7600" s="1">
        <v>2026</v>
      </c>
      <c r="B7600" t="s">
        <v>6080</v>
      </c>
      <c r="C7600" t="s">
        <v>7154</v>
      </c>
      <c r="D7600" t="s">
        <v>7254</v>
      </c>
      <c r="E7600" t="s">
        <v>8120</v>
      </c>
      <c r="F7600" t="s">
        <v>10215</v>
      </c>
      <c r="G7600" t="s">
        <v>12345</v>
      </c>
      <c r="H7600" t="s">
        <v>12771</v>
      </c>
      <c r="I7600" s="1">
        <v>0</v>
      </c>
      <c r="J7600" s="1">
        <v>0</v>
      </c>
      <c r="K7600" s="1">
        <v>46</v>
      </c>
      <c r="L7600" s="1">
        <v>0</v>
      </c>
      <c r="M7600" s="1">
        <v>0</v>
      </c>
      <c r="N7600" s="1">
        <v>0</v>
      </c>
      <c r="O7600" s="1">
        <v>0</v>
      </c>
      <c r="P7600" s="1">
        <v>0</v>
      </c>
      <c r="Q7600" s="1">
        <v>0</v>
      </c>
      <c r="R7600" s="1">
        <v>24.733620083502409</v>
      </c>
      <c r="S7600" s="1">
        <v>0</v>
      </c>
      <c r="T7600" s="1">
        <v>0</v>
      </c>
      <c r="U7600" s="1">
        <v>0</v>
      </c>
      <c r="V7600" s="1">
        <v>487</v>
      </c>
      <c r="W7600" s="1">
        <v>11.486856676492801</v>
      </c>
      <c r="X7600" s="1">
        <v>0</v>
      </c>
      <c r="Y7600" s="1"/>
      <c r="Z7600" s="1">
        <v>0</v>
      </c>
      <c r="AA7600" s="1">
        <v>0</v>
      </c>
      <c r="AB7600" s="1">
        <v>0</v>
      </c>
      <c r="AC7600" s="1">
        <v>0</v>
      </c>
      <c r="AD7600" s="1">
        <v>0</v>
      </c>
      <c r="AE7600" s="1">
        <v>0</v>
      </c>
      <c r="AF7600" s="1">
        <v>71.473024995181973</v>
      </c>
      <c r="AG7600" s="1">
        <v>0</v>
      </c>
      <c r="AH7600" s="1">
        <v>0</v>
      </c>
      <c r="AI7600" s="1">
        <v>0</v>
      </c>
      <c r="AJ7600" s="1">
        <v>0</v>
      </c>
      <c r="AK7600" s="1"/>
      <c r="AL7600" s="1">
        <v>640.69354248046875</v>
      </c>
      <c r="AM7600" s="1">
        <v>583.2066650390625</v>
      </c>
      <c r="AN7600" s="1">
        <v>57.486858367919922</v>
      </c>
      <c r="AO7600" t="s">
        <v>20410</v>
      </c>
    </row>
    <row r="7601" spans="1:41" x14ac:dyDescent="0.25">
      <c r="A7601" s="1">
        <v>2026</v>
      </c>
      <c r="B7601" t="s">
        <v>6081</v>
      </c>
      <c r="C7601" t="s">
        <v>7154</v>
      </c>
      <c r="D7601" t="s">
        <v>7254</v>
      </c>
      <c r="E7601" t="s">
        <v>8120</v>
      </c>
      <c r="F7601" t="s">
        <v>10215</v>
      </c>
      <c r="G7601" t="s">
        <v>12345</v>
      </c>
      <c r="H7601" t="s">
        <v>12771</v>
      </c>
      <c r="I7601" s="1">
        <v>0</v>
      </c>
      <c r="J7601" s="1"/>
      <c r="K7601" s="1">
        <v>48.084853245061048</v>
      </c>
      <c r="L7601" s="1">
        <v>0</v>
      </c>
      <c r="M7601" s="1">
        <v>0</v>
      </c>
      <c r="N7601" s="1">
        <v>0</v>
      </c>
      <c r="O7601" s="1">
        <v>0</v>
      </c>
      <c r="P7601" s="1">
        <v>0</v>
      </c>
      <c r="Q7601" s="1">
        <v>0</v>
      </c>
      <c r="R7601" s="1">
        <v>115.75081595740249</v>
      </c>
      <c r="S7601" s="1">
        <v>0</v>
      </c>
      <c r="T7601" s="1">
        <v>59.754628431115542</v>
      </c>
      <c r="U7601" s="1">
        <v>0</v>
      </c>
      <c r="V7601" s="1">
        <v>497</v>
      </c>
      <c r="W7601" s="1">
        <v>59.044023039777642</v>
      </c>
      <c r="X7601" s="1">
        <v>0</v>
      </c>
      <c r="Y7601" s="1">
        <v>0</v>
      </c>
      <c r="Z7601" s="1">
        <v>0</v>
      </c>
      <c r="AA7601" s="1">
        <v>0</v>
      </c>
      <c r="AB7601" s="1">
        <v>0</v>
      </c>
      <c r="AC7601" s="1">
        <v>0</v>
      </c>
      <c r="AD7601" s="1">
        <v>0</v>
      </c>
      <c r="AE7601" s="1">
        <v>0</v>
      </c>
      <c r="AF7601" s="1">
        <v>73.617702227134359</v>
      </c>
      <c r="AG7601" s="1">
        <v>0</v>
      </c>
      <c r="AH7601" s="1">
        <v>0</v>
      </c>
      <c r="AI7601" s="1">
        <v>0</v>
      </c>
      <c r="AJ7601" s="1">
        <v>0</v>
      </c>
      <c r="AK7601" s="1">
        <v>0</v>
      </c>
      <c r="AL7601" s="1">
        <v>853.251953125</v>
      </c>
      <c r="AM7601" s="1">
        <v>686.36846923828125</v>
      </c>
      <c r="AN7601" s="1">
        <v>166.88351440429688</v>
      </c>
      <c r="AO7601" t="s">
        <v>20411</v>
      </c>
    </row>
    <row r="7602" spans="1:41" x14ac:dyDescent="0.25">
      <c r="A7602" s="1">
        <v>2026</v>
      </c>
      <c r="B7602" t="s">
        <v>6082</v>
      </c>
      <c r="C7602" t="s">
        <v>7154</v>
      </c>
      <c r="D7602" t="s">
        <v>7254</v>
      </c>
      <c r="E7602" t="s">
        <v>8120</v>
      </c>
      <c r="F7602" t="s">
        <v>10215</v>
      </c>
      <c r="G7602" t="s">
        <v>12345</v>
      </c>
      <c r="H7602" t="s">
        <v>12771</v>
      </c>
      <c r="I7602" s="1">
        <v>0</v>
      </c>
      <c r="J7602" s="1">
        <v>0</v>
      </c>
      <c r="K7602" s="1">
        <v>45.131322145669749</v>
      </c>
      <c r="L7602" s="1">
        <v>0</v>
      </c>
      <c r="M7602" s="1">
        <v>0</v>
      </c>
      <c r="N7602" s="1">
        <v>0</v>
      </c>
      <c r="O7602" s="1">
        <v>0</v>
      </c>
      <c r="P7602" s="1">
        <v>0</v>
      </c>
      <c r="Q7602" s="1">
        <v>0</v>
      </c>
      <c r="R7602" s="1">
        <v>24.287607047540909</v>
      </c>
      <c r="S7602" s="1">
        <v>0</v>
      </c>
      <c r="T7602" s="1">
        <v>0</v>
      </c>
      <c r="U7602" s="1">
        <v>0</v>
      </c>
      <c r="V7602" s="1">
        <v>788</v>
      </c>
      <c r="W7602" s="1">
        <v>11.261624192639999</v>
      </c>
      <c r="X7602" s="1">
        <v>0</v>
      </c>
      <c r="Y7602" s="1"/>
      <c r="Z7602" s="1">
        <v>0</v>
      </c>
      <c r="AA7602" s="1">
        <v>0</v>
      </c>
      <c r="AB7602" s="1">
        <v>0</v>
      </c>
      <c r="AC7602" s="1">
        <v>0</v>
      </c>
      <c r="AD7602" s="1">
        <v>0</v>
      </c>
      <c r="AE7602" s="1">
        <v>0</v>
      </c>
      <c r="AF7602" s="1">
        <v>44.454135338027143</v>
      </c>
      <c r="AG7602" s="1">
        <v>0</v>
      </c>
      <c r="AH7602" s="1">
        <v>969.57617101961091</v>
      </c>
      <c r="AI7602" s="1">
        <v>0</v>
      </c>
      <c r="AJ7602" s="1">
        <v>0</v>
      </c>
      <c r="AK7602" s="1"/>
      <c r="AL7602" s="1">
        <v>1882.7108154296875</v>
      </c>
      <c r="AM7602" s="1">
        <v>856.74176025390625</v>
      </c>
      <c r="AN7602" s="1">
        <v>1025.9691162109375</v>
      </c>
      <c r="AO7602" t="s">
        <v>20412</v>
      </c>
    </row>
    <row r="7603" spans="1:41" x14ac:dyDescent="0.25">
      <c r="A7603" s="1">
        <v>2026</v>
      </c>
      <c r="B7603" t="s">
        <v>6083</v>
      </c>
      <c r="C7603" t="s">
        <v>7154</v>
      </c>
      <c r="D7603" t="s">
        <v>7254</v>
      </c>
      <c r="E7603" t="s">
        <v>8120</v>
      </c>
      <c r="F7603" t="s">
        <v>10215</v>
      </c>
      <c r="G7603" t="s">
        <v>12345</v>
      </c>
      <c r="H7603" t="s">
        <v>12771</v>
      </c>
      <c r="I7603" s="1">
        <v>0</v>
      </c>
      <c r="J7603" s="1">
        <v>0</v>
      </c>
      <c r="K7603" s="1">
        <v>44.728989258349259</v>
      </c>
      <c r="L7603" s="1">
        <v>0</v>
      </c>
      <c r="M7603" s="1">
        <v>0</v>
      </c>
      <c r="N7603" s="1">
        <v>0</v>
      </c>
      <c r="O7603" s="1">
        <v>0</v>
      </c>
      <c r="P7603" s="1">
        <v>0</v>
      </c>
      <c r="Q7603" s="1">
        <v>0</v>
      </c>
      <c r="R7603" s="1">
        <v>23.78247084999466</v>
      </c>
      <c r="S7603" s="1">
        <v>0</v>
      </c>
      <c r="T7603" s="1">
        <v>0</v>
      </c>
      <c r="U7603" s="1">
        <v>0</v>
      </c>
      <c r="V7603" s="1">
        <v>0</v>
      </c>
      <c r="W7603" s="1">
        <v>40.850989718400001</v>
      </c>
      <c r="X7603" s="1">
        <v>0</v>
      </c>
      <c r="Y7603" s="1">
        <v>0</v>
      </c>
      <c r="Z7603" s="1">
        <v>0</v>
      </c>
      <c r="AA7603" s="1">
        <v>0</v>
      </c>
      <c r="AB7603" s="1">
        <v>0</v>
      </c>
      <c r="AC7603" s="1">
        <v>0</v>
      </c>
      <c r="AD7603" s="1">
        <v>0</v>
      </c>
      <c r="AE7603" s="1"/>
      <c r="AF7603" s="1">
        <v>53.372220459480893</v>
      </c>
      <c r="AG7603" s="1">
        <v>0</v>
      </c>
      <c r="AH7603" s="1">
        <v>940.01299603567406</v>
      </c>
      <c r="AI7603" s="1">
        <v>0</v>
      </c>
      <c r="AJ7603" s="1">
        <v>0</v>
      </c>
      <c r="AK7603" s="1"/>
      <c r="AL7603" s="1">
        <v>1102.7476806640625</v>
      </c>
      <c r="AM7603" s="1">
        <v>77.154693603515625</v>
      </c>
      <c r="AN7603" s="1">
        <v>1025.593017578125</v>
      </c>
      <c r="AO7603" t="s">
        <v>20413</v>
      </c>
    </row>
    <row r="7604" spans="1:41" x14ac:dyDescent="0.25">
      <c r="A7604" s="1">
        <v>2026</v>
      </c>
      <c r="B7604" t="s">
        <v>6084</v>
      </c>
      <c r="C7604" t="s">
        <v>7154</v>
      </c>
      <c r="D7604" t="s">
        <v>7254</v>
      </c>
      <c r="E7604" t="s">
        <v>8120</v>
      </c>
      <c r="F7604" t="s">
        <v>10215</v>
      </c>
      <c r="G7604" t="s">
        <v>12345</v>
      </c>
      <c r="H7604" t="s">
        <v>12771</v>
      </c>
      <c r="I7604" s="1">
        <v>0</v>
      </c>
      <c r="J7604" s="1"/>
      <c r="K7604" s="1">
        <v>46.505251665464712</v>
      </c>
      <c r="L7604" s="1">
        <v>0</v>
      </c>
      <c r="M7604" s="1">
        <v>0</v>
      </c>
      <c r="N7604" s="1">
        <v>0</v>
      </c>
      <c r="O7604" s="1">
        <v>0</v>
      </c>
      <c r="P7604" s="1">
        <v>0</v>
      </c>
      <c r="Q7604" s="1">
        <v>0</v>
      </c>
      <c r="R7604" s="1">
        <v>117.6661073646888</v>
      </c>
      <c r="S7604" s="1">
        <v>0</v>
      </c>
      <c r="T7604" s="1">
        <v>54.142835281404011</v>
      </c>
      <c r="U7604" s="1">
        <v>0</v>
      </c>
      <c r="V7604" s="1">
        <v>0</v>
      </c>
      <c r="W7604" s="1">
        <v>60.283947523612959</v>
      </c>
      <c r="X7604" s="1">
        <v>0</v>
      </c>
      <c r="Y7604" s="1">
        <v>0</v>
      </c>
      <c r="Z7604" s="1"/>
      <c r="AA7604" s="1">
        <v>0</v>
      </c>
      <c r="AB7604" s="1">
        <v>0</v>
      </c>
      <c r="AC7604" s="1"/>
      <c r="AD7604" s="1">
        <v>0</v>
      </c>
      <c r="AE7604" s="1"/>
      <c r="AF7604" s="1">
        <v>73.241483973231396</v>
      </c>
      <c r="AG7604" s="1">
        <v>0</v>
      </c>
      <c r="AH7604" s="1">
        <v>0</v>
      </c>
      <c r="AI7604" s="1">
        <v>0</v>
      </c>
      <c r="AJ7604" s="1">
        <v>0</v>
      </c>
      <c r="AK7604" s="1"/>
      <c r="AL7604" s="1">
        <v>351.83963012695313</v>
      </c>
      <c r="AM7604" s="1">
        <v>190.9075927734375</v>
      </c>
      <c r="AN7604" s="1">
        <v>160.93203735351563</v>
      </c>
      <c r="AO7604" t="s">
        <v>20414</v>
      </c>
    </row>
    <row r="7605" spans="1:41" x14ac:dyDescent="0.25">
      <c r="A7605" s="1">
        <v>2026</v>
      </c>
      <c r="B7605" t="s">
        <v>6085</v>
      </c>
      <c r="C7605" t="s">
        <v>7154</v>
      </c>
      <c r="D7605" t="s">
        <v>7254</v>
      </c>
      <c r="E7605" t="s">
        <v>8120</v>
      </c>
      <c r="F7605" t="s">
        <v>10215</v>
      </c>
      <c r="G7605" t="s">
        <v>12345</v>
      </c>
      <c r="H7605" t="s">
        <v>12771</v>
      </c>
      <c r="I7605" s="1">
        <v>0</v>
      </c>
      <c r="J7605" s="1">
        <v>0</v>
      </c>
      <c r="K7605" s="1">
        <v>43.911278147494073</v>
      </c>
      <c r="L7605" s="1">
        <v>0</v>
      </c>
      <c r="M7605" s="1">
        <v>0</v>
      </c>
      <c r="N7605" s="1">
        <v>0</v>
      </c>
      <c r="O7605" s="1">
        <v>443.79718559999998</v>
      </c>
      <c r="P7605" s="1">
        <v>0</v>
      </c>
      <c r="Q7605" s="1">
        <v>0</v>
      </c>
      <c r="R7605" s="1">
        <v>0</v>
      </c>
      <c r="S7605" s="1"/>
      <c r="T7605" s="1">
        <v>0</v>
      </c>
      <c r="U7605" s="1">
        <v>0</v>
      </c>
      <c r="V7605" s="1">
        <v>0</v>
      </c>
      <c r="W7605" s="1">
        <v>375.73498156571992</v>
      </c>
      <c r="X7605" s="1">
        <v>0</v>
      </c>
      <c r="Y7605" s="1">
        <v>0</v>
      </c>
      <c r="Z7605" s="1">
        <v>0</v>
      </c>
      <c r="AA7605" s="1">
        <v>0</v>
      </c>
      <c r="AB7605" s="1">
        <v>0</v>
      </c>
      <c r="AC7605" s="1">
        <v>0</v>
      </c>
      <c r="AD7605" s="1">
        <v>0</v>
      </c>
      <c r="AE7605" s="1"/>
      <c r="AF7605" s="1">
        <v>51.331338460091281</v>
      </c>
      <c r="AG7605" s="1">
        <v>0</v>
      </c>
      <c r="AH7605" s="1">
        <v>938.46868272000006</v>
      </c>
      <c r="AI7605" s="1">
        <v>0</v>
      </c>
      <c r="AJ7605" s="1">
        <v>0</v>
      </c>
      <c r="AK7605" s="1"/>
      <c r="AL7605" s="1">
        <v>1853.243408203125</v>
      </c>
      <c r="AM7605" s="1">
        <v>51.331336975097656</v>
      </c>
      <c r="AN7605" s="1">
        <v>1801.912109375</v>
      </c>
      <c r="AO7605" t="s">
        <v>20415</v>
      </c>
    </row>
    <row r="7606" spans="1:41" x14ac:dyDescent="0.25">
      <c r="A7606" s="1">
        <v>2026</v>
      </c>
      <c r="B7606" t="s">
        <v>6086</v>
      </c>
      <c r="C7606" t="s">
        <v>7154</v>
      </c>
      <c r="D7606" t="s">
        <v>7254</v>
      </c>
      <c r="E7606" t="s">
        <v>8120</v>
      </c>
      <c r="F7606" t="s">
        <v>10216</v>
      </c>
      <c r="G7606" t="s">
        <v>12346</v>
      </c>
      <c r="H7606" t="s">
        <v>12771</v>
      </c>
      <c r="I7606" s="1">
        <v>269.50736224169668</v>
      </c>
      <c r="J7606" s="1">
        <v>0</v>
      </c>
      <c r="K7606" s="1">
        <v>142.24598579116747</v>
      </c>
      <c r="L7606" s="1">
        <v>70.071914182841127</v>
      </c>
      <c r="M7606" s="1">
        <v>215.60588979335733</v>
      </c>
      <c r="N7606" s="1">
        <v>148.22042499734141</v>
      </c>
      <c r="O7606" s="1">
        <v>355.74971815903956</v>
      </c>
      <c r="P7606" s="1">
        <v>97.022650407010801</v>
      </c>
      <c r="Q7606" s="1">
        <v>245.25784009568528</v>
      </c>
      <c r="R7606" s="1">
        <v>174.76886747732405</v>
      </c>
      <c r="S7606" s="1">
        <v>107.80294489667867</v>
      </c>
      <c r="T7606" s="1">
        <v>485.11325203505396</v>
      </c>
      <c r="U7606" s="1">
        <v>107.80294489667867</v>
      </c>
      <c r="V7606" s="1">
        <v>0</v>
      </c>
      <c r="W7606" s="1">
        <v>0</v>
      </c>
      <c r="X7606" s="1">
        <v>339.5792764245378</v>
      </c>
      <c r="Y7606" s="1"/>
      <c r="Z7606" s="1">
        <v>1311.976621168523</v>
      </c>
      <c r="AA7606" s="1">
        <v>1145.9453042516941</v>
      </c>
      <c r="AB7606" s="1">
        <v>0</v>
      </c>
      <c r="AC7606" s="1">
        <v>365.40239384508834</v>
      </c>
      <c r="AD7606" s="1">
        <v>145.53397561051619</v>
      </c>
      <c r="AE7606" s="1"/>
      <c r="AF7606" s="1">
        <v>393.91196065246379</v>
      </c>
      <c r="AG7606" s="1">
        <v>1076.9514195178199</v>
      </c>
      <c r="AH7606" s="1">
        <v>883.98414815276499</v>
      </c>
      <c r="AI7606" s="1">
        <v>0</v>
      </c>
      <c r="AJ7606" s="1">
        <v>0</v>
      </c>
      <c r="AK7606" s="1">
        <v>63.603737489040412</v>
      </c>
      <c r="AL7606" s="1">
        <v>8146.05908203125</v>
      </c>
      <c r="AM7606" s="1">
        <v>5406.83984375</v>
      </c>
      <c r="AN7606" s="1">
        <v>2739.21875</v>
      </c>
      <c r="AO7606" t="s">
        <v>20416</v>
      </c>
    </row>
    <row r="7607" spans="1:41" x14ac:dyDescent="0.25">
      <c r="A7607" s="1">
        <v>2026</v>
      </c>
      <c r="B7607" t="s">
        <v>6087</v>
      </c>
      <c r="C7607" t="s">
        <v>7154</v>
      </c>
      <c r="D7607" t="s">
        <v>7254</v>
      </c>
      <c r="E7607" t="s">
        <v>8120</v>
      </c>
      <c r="F7607" t="s">
        <v>10216</v>
      </c>
      <c r="G7607" t="s">
        <v>12346</v>
      </c>
      <c r="H7607" t="s">
        <v>12771</v>
      </c>
      <c r="I7607" s="1">
        <v>388.02278275880616</v>
      </c>
      <c r="J7607" s="1">
        <v>3026.5777055186882</v>
      </c>
      <c r="K7607" s="1">
        <v>146.28458910006992</v>
      </c>
      <c r="L7607" s="1">
        <v>338.13413926124537</v>
      </c>
      <c r="M7607" s="1">
        <v>0</v>
      </c>
      <c r="N7607" s="1">
        <v>62.215572987546977</v>
      </c>
      <c r="O7607" s="1">
        <v>365.85005231544579</v>
      </c>
      <c r="P7607" s="1">
        <v>44.345460886720709</v>
      </c>
      <c r="Q7607" s="1">
        <v>0</v>
      </c>
      <c r="R7607" s="1">
        <v>222.15125826601115</v>
      </c>
      <c r="S7607" s="1">
        <v>110.86365221680177</v>
      </c>
      <c r="T7607" s="1">
        <v>554.31826108400878</v>
      </c>
      <c r="U7607" s="1">
        <v>110.86365221680177</v>
      </c>
      <c r="V7607" s="1">
        <v>0</v>
      </c>
      <c r="W7607" s="1">
        <v>0</v>
      </c>
      <c r="X7607" s="1">
        <v>1839.5447191120102</v>
      </c>
      <c r="Y7607" s="1">
        <v>0</v>
      </c>
      <c r="Z7607" s="1">
        <v>1329.2551900794531</v>
      </c>
      <c r="AA7607" s="1">
        <v>1164.0683482764184</v>
      </c>
      <c r="AB7607" s="1">
        <v>142.57841720646223</v>
      </c>
      <c r="AC7607" s="1">
        <v>66.992709934299413</v>
      </c>
      <c r="AD7607" s="1">
        <v>148.48323292670568</v>
      </c>
      <c r="AE7607" s="1">
        <v>0</v>
      </c>
      <c r="AF7607" s="1">
        <v>195.12002790157109</v>
      </c>
      <c r="AG7607" s="1">
        <v>1790.4479833013484</v>
      </c>
      <c r="AH7607" s="1">
        <v>1129.7006160892099</v>
      </c>
      <c r="AI7607" s="1">
        <v>0</v>
      </c>
      <c r="AJ7607" s="1">
        <v>0</v>
      </c>
      <c r="AK7607" s="1">
        <v>65.40955480791304</v>
      </c>
      <c r="AL7607" s="1">
        <v>13241.228515625</v>
      </c>
      <c r="AM7607" s="1">
        <v>8738.1953125</v>
      </c>
      <c r="AN7607" s="1">
        <v>4503.033203125</v>
      </c>
      <c r="AO7607" t="s">
        <v>20417</v>
      </c>
    </row>
    <row r="7608" spans="1:41" x14ac:dyDescent="0.25">
      <c r="A7608" s="1">
        <v>2026</v>
      </c>
      <c r="B7608" t="s">
        <v>6088</v>
      </c>
      <c r="C7608" t="s">
        <v>7154</v>
      </c>
      <c r="D7608" t="s">
        <v>7254</v>
      </c>
      <c r="E7608" t="s">
        <v>8120</v>
      </c>
      <c r="F7608" t="s">
        <v>10216</v>
      </c>
      <c r="G7608" t="s">
        <v>12346</v>
      </c>
      <c r="H7608" t="s">
        <v>12771</v>
      </c>
      <c r="I7608" s="1">
        <v>262.09806731370327</v>
      </c>
      <c r="J7608" s="1">
        <v>0</v>
      </c>
      <c r="K7608" s="1">
        <v>104.7859948080099</v>
      </c>
      <c r="L7608" s="1">
        <v>83.871381540385045</v>
      </c>
      <c r="M7608" s="1">
        <v>366.93729423918461</v>
      </c>
      <c r="N7608" s="1">
        <v>147.17854871933693</v>
      </c>
      <c r="O7608" s="1">
        <v>345.96944885408834</v>
      </c>
      <c r="P7608" s="1">
        <v>146.77491769567382</v>
      </c>
      <c r="Q7608" s="1">
        <v>244.45933578838276</v>
      </c>
      <c r="R7608" s="1">
        <v>275.55605219756541</v>
      </c>
      <c r="S7608" s="1">
        <v>1124.1585301615892</v>
      </c>
      <c r="T7608" s="1">
        <v>419.35690770192525</v>
      </c>
      <c r="U7608" s="1">
        <v>31.451768077644392</v>
      </c>
      <c r="V7608" s="1">
        <v>0</v>
      </c>
      <c r="W7608" s="1">
        <v>0</v>
      </c>
      <c r="X7608" s="1">
        <v>162.50080173449604</v>
      </c>
      <c r="Y7608" s="1"/>
      <c r="Z7608" s="1">
        <v>1315.1121309596035</v>
      </c>
      <c r="AA7608" s="1">
        <v>1097.6667059097892</v>
      </c>
      <c r="AB7608" s="1">
        <v>0</v>
      </c>
      <c r="AC7608" s="1">
        <v>193.46092625747337</v>
      </c>
      <c r="AD7608" s="1">
        <v>231.77127184636711</v>
      </c>
      <c r="AE7608" s="1">
        <v>1800.089526310514</v>
      </c>
      <c r="AF7608" s="1">
        <v>378.6792876548385</v>
      </c>
      <c r="AG7608" s="1">
        <v>36966.311413924712</v>
      </c>
      <c r="AH7608" s="1">
        <v>1016.9405011771687</v>
      </c>
      <c r="AI7608" s="1">
        <v>0</v>
      </c>
      <c r="AJ7608" s="1">
        <v>0</v>
      </c>
      <c r="AK7608" s="1">
        <v>61.855143886033972</v>
      </c>
      <c r="AL7608" s="1">
        <v>46776.98828125</v>
      </c>
      <c r="AM7608" s="1">
        <v>42942.7109375</v>
      </c>
      <c r="AN7608" s="1">
        <v>3834.27587890625</v>
      </c>
      <c r="AO7608" t="s">
        <v>20418</v>
      </c>
    </row>
    <row r="7609" spans="1:41" x14ac:dyDescent="0.25">
      <c r="A7609" s="1">
        <v>2026</v>
      </c>
      <c r="B7609" t="s">
        <v>6089</v>
      </c>
      <c r="C7609" t="s">
        <v>7154</v>
      </c>
      <c r="D7609" t="s">
        <v>7254</v>
      </c>
      <c r="E7609" t="s">
        <v>8120</v>
      </c>
      <c r="F7609" t="s">
        <v>10216</v>
      </c>
      <c r="G7609" t="s">
        <v>12346</v>
      </c>
      <c r="H7609" t="s">
        <v>12771</v>
      </c>
      <c r="I7609" s="1">
        <v>286.1091653141587</v>
      </c>
      <c r="J7609" s="1">
        <v>286.1091653141587</v>
      </c>
      <c r="K7609" s="1">
        <v>62.944016369114919</v>
      </c>
      <c r="L7609" s="1">
        <v>120.16584943194667</v>
      </c>
      <c r="M7609" s="1">
        <v>286.1091653141587</v>
      </c>
      <c r="N7609" s="1">
        <v>61.799579707858285</v>
      </c>
      <c r="O7609" s="1">
        <v>69.810636336654724</v>
      </c>
      <c r="P7609" s="1">
        <v>0</v>
      </c>
      <c r="Q7609" s="1">
        <v>0</v>
      </c>
      <c r="R7609" s="1">
        <v>226.7315444653386</v>
      </c>
      <c r="S7609" s="1">
        <v>514.9964975654857</v>
      </c>
      <c r="T7609" s="1">
        <v>572.2183306283174</v>
      </c>
      <c r="U7609" s="1">
        <v>114.44366612566348</v>
      </c>
      <c r="V7609" s="1">
        <v>0</v>
      </c>
      <c r="W7609" s="1">
        <v>0</v>
      </c>
      <c r="X7609" s="1">
        <v>2415.6267503061968</v>
      </c>
      <c r="Y7609" s="1">
        <v>3313.1625254351047</v>
      </c>
      <c r="Z7609" s="1">
        <v>1229.4828624223339</v>
      </c>
      <c r="AA7609" s="1">
        <v>1362.3351126865755</v>
      </c>
      <c r="AB7609" s="1">
        <v>147.63232930210589</v>
      </c>
      <c r="AC7609" s="1">
        <v>65.862902073649963</v>
      </c>
      <c r="AD7609" s="1">
        <v>153.27805998211275</v>
      </c>
      <c r="AE7609" s="1"/>
      <c r="AF7609" s="1">
        <v>493.57513505353023</v>
      </c>
      <c r="AG7609" s="1">
        <v>1824.232038043076</v>
      </c>
      <c r="AH7609" s="1">
        <v>1144.4366612566348</v>
      </c>
      <c r="AI7609" s="1">
        <v>0</v>
      </c>
      <c r="AJ7609" s="1">
        <v>0</v>
      </c>
      <c r="AK7609" s="1">
        <v>85.832749594247616</v>
      </c>
      <c r="AL7609" s="1">
        <v>14836.8955078125</v>
      </c>
      <c r="AM7609" s="1">
        <v>9384.009765625</v>
      </c>
      <c r="AN7609" s="1">
        <v>5452.884765625</v>
      </c>
      <c r="AO7609" t="s">
        <v>20419</v>
      </c>
    </row>
    <row r="7610" spans="1:41" x14ac:dyDescent="0.25">
      <c r="A7610" s="1">
        <v>2026</v>
      </c>
      <c r="B7610" t="s">
        <v>6090</v>
      </c>
      <c r="C7610" t="s">
        <v>7154</v>
      </c>
      <c r="D7610" t="s">
        <v>7254</v>
      </c>
      <c r="E7610" t="s">
        <v>8120</v>
      </c>
      <c r="F7610" t="s">
        <v>10216</v>
      </c>
      <c r="G7610" t="s">
        <v>12346</v>
      </c>
      <c r="H7610" t="s">
        <v>12771</v>
      </c>
      <c r="I7610" s="1">
        <v>1061.3635506249991</v>
      </c>
      <c r="J7610" s="1">
        <v>0</v>
      </c>
      <c r="K7610" s="1">
        <v>99.948999999999998</v>
      </c>
      <c r="L7610" s="1">
        <v>90</v>
      </c>
      <c r="M7610" s="1">
        <v>0</v>
      </c>
      <c r="N7610" s="1">
        <v>140.60799609374999</v>
      </c>
      <c r="O7610" s="1">
        <v>500</v>
      </c>
      <c r="P7610" s="1">
        <v>250</v>
      </c>
      <c r="Q7610" s="1">
        <v>452</v>
      </c>
      <c r="R7610" s="1">
        <v>182.9131330118</v>
      </c>
      <c r="S7610" s="1">
        <v>655</v>
      </c>
      <c r="T7610" s="1">
        <v>840</v>
      </c>
      <c r="U7610" s="1">
        <v>30</v>
      </c>
      <c r="V7610" s="1">
        <v>700</v>
      </c>
      <c r="W7610" s="1">
        <v>0</v>
      </c>
      <c r="X7610" s="1">
        <v>340</v>
      </c>
      <c r="Y7610" s="1">
        <v>7047</v>
      </c>
      <c r="Z7610" s="1">
        <v>1157.2276726315361</v>
      </c>
      <c r="AA7610" s="1">
        <v>3234</v>
      </c>
      <c r="AB7610" s="1">
        <v>0</v>
      </c>
      <c r="AC7610" s="1">
        <v>1259.8740499999999</v>
      </c>
      <c r="AD7610" s="1">
        <v>1384.847617569</v>
      </c>
      <c r="AE7610" s="1">
        <v>0</v>
      </c>
      <c r="AF7610" s="1">
        <v>2090.88</v>
      </c>
      <c r="AG7610" s="1">
        <v>35433</v>
      </c>
      <c r="AH7610" s="1">
        <v>1865</v>
      </c>
      <c r="AI7610" s="1">
        <v>97</v>
      </c>
      <c r="AJ7610" s="1">
        <v>0</v>
      </c>
      <c r="AK7610" s="1">
        <v>159</v>
      </c>
      <c r="AL7610" s="1">
        <v>59069.6640625</v>
      </c>
      <c r="AM7610" s="1">
        <v>53128.8671875</v>
      </c>
      <c r="AN7610" s="1">
        <v>5940.796875</v>
      </c>
      <c r="AO7610" t="s">
        <v>20420</v>
      </c>
    </row>
    <row r="7611" spans="1:41" x14ac:dyDescent="0.25">
      <c r="A7611" s="1">
        <v>2026</v>
      </c>
      <c r="B7611" t="s">
        <v>6091</v>
      </c>
      <c r="C7611" t="s">
        <v>7154</v>
      </c>
      <c r="D7611" t="s">
        <v>7254</v>
      </c>
      <c r="E7611" t="s">
        <v>8120</v>
      </c>
      <c r="F7611" t="s">
        <v>10216</v>
      </c>
      <c r="G7611" t="s">
        <v>12346</v>
      </c>
      <c r="H7611" t="s">
        <v>12771</v>
      </c>
      <c r="I7611" s="1">
        <v>469.71619786261505</v>
      </c>
      <c r="J7611" s="1">
        <v>0</v>
      </c>
      <c r="K7611" s="1">
        <v>101.88664967072624</v>
      </c>
      <c r="L7611" s="1">
        <v>81.55072711827529</v>
      </c>
      <c r="M7611" s="1">
        <v>0</v>
      </c>
      <c r="N7611" s="1">
        <v>141.5223473931427</v>
      </c>
      <c r="O7611" s="1">
        <v>336.39674936288554</v>
      </c>
      <c r="P7611" s="1">
        <v>254.84602224461025</v>
      </c>
      <c r="Q7611" s="1">
        <v>452.04303394571065</v>
      </c>
      <c r="R7611" s="1">
        <v>306.95659722643848</v>
      </c>
      <c r="S7611" s="1">
        <v>662.5996578359867</v>
      </c>
      <c r="T7611" s="1">
        <v>435.78669803828353</v>
      </c>
      <c r="U7611" s="1">
        <v>0</v>
      </c>
      <c r="V7611" s="1">
        <v>4791.1052181986734</v>
      </c>
      <c r="W7611" s="1">
        <v>0</v>
      </c>
      <c r="X7611" s="1">
        <v>393.48225834567825</v>
      </c>
      <c r="Y7611" s="1">
        <v>7162.6084445900487</v>
      </c>
      <c r="Z7611" s="1">
        <v>1355.9194517860628</v>
      </c>
      <c r="AA7611" s="1">
        <v>1085.6440547620398</v>
      </c>
      <c r="AB7611" s="1">
        <v>0</v>
      </c>
      <c r="AC7611" s="1">
        <v>410.81178785831173</v>
      </c>
      <c r="AD7611" s="1">
        <v>791.92668179731288</v>
      </c>
      <c r="AE7611" s="1"/>
      <c r="AF7611" s="1">
        <v>368.20153293901291</v>
      </c>
      <c r="AG7611" s="1">
        <v>33594.822036373502</v>
      </c>
      <c r="AH7611" s="1">
        <v>1268.5215603247721</v>
      </c>
      <c r="AI7611" s="1">
        <v>6.1163045338706468</v>
      </c>
      <c r="AJ7611" s="1">
        <v>0</v>
      </c>
      <c r="AK7611" s="1">
        <v>162.08207014757213</v>
      </c>
      <c r="AL7611" s="1">
        <v>54634.546875</v>
      </c>
      <c r="AM7611" s="1">
        <v>50475.74609375</v>
      </c>
      <c r="AN7611" s="1">
        <v>4158.798828125</v>
      </c>
      <c r="AO7611" t="s">
        <v>20421</v>
      </c>
    </row>
    <row r="7612" spans="1:41" x14ac:dyDescent="0.25">
      <c r="A7612" s="1">
        <v>2026</v>
      </c>
      <c r="B7612" t="s">
        <v>6092</v>
      </c>
      <c r="C7612" t="s">
        <v>7154</v>
      </c>
      <c r="D7612" t="s">
        <v>7254</v>
      </c>
      <c r="E7612" t="s">
        <v>8120</v>
      </c>
      <c r="F7612" t="s">
        <v>10216</v>
      </c>
      <c r="G7612" t="s">
        <v>12347</v>
      </c>
      <c r="H7612" t="s">
        <v>12771</v>
      </c>
      <c r="I7612" s="1">
        <v>418.28239901780881</v>
      </c>
      <c r="J7612" s="1">
        <v>3281.838438807828</v>
      </c>
      <c r="K7612" s="1">
        <v>155.98257272178341</v>
      </c>
      <c r="L7612" s="1">
        <v>363.34650000000011</v>
      </c>
      <c r="M7612" s="1">
        <v>0</v>
      </c>
      <c r="N7612" s="1">
        <v>66.204923791354915</v>
      </c>
      <c r="O7612" s="1">
        <v>385.88983482369753</v>
      </c>
      <c r="P7612" s="1">
        <v>45.774922186445302</v>
      </c>
      <c r="Q7612" s="1">
        <v>0</v>
      </c>
      <c r="R7612" s="1">
        <v>233.79871943909009</v>
      </c>
      <c r="S7612" s="1">
        <v>117</v>
      </c>
      <c r="T7612" s="1">
        <v>597.54628431115543</v>
      </c>
      <c r="U7612" s="1">
        <v>109.9018481297236</v>
      </c>
      <c r="V7612" s="1">
        <v>0</v>
      </c>
      <c r="W7612" s="1"/>
      <c r="X7612" s="1">
        <v>1983</v>
      </c>
      <c r="Y7612" s="1">
        <v>0</v>
      </c>
      <c r="Z7612" s="1">
        <v>1407</v>
      </c>
      <c r="AA7612" s="1">
        <v>1363</v>
      </c>
      <c r="AB7612" s="1">
        <v>128.607</v>
      </c>
      <c r="AC7612" s="1">
        <v>70.801100000000005</v>
      </c>
      <c r="AD7612" s="1">
        <v>157.23193096559069</v>
      </c>
      <c r="AE7612" s="1">
        <v>0</v>
      </c>
      <c r="AF7612" s="1">
        <v>210.33629207752671</v>
      </c>
      <c r="AG7612" s="1">
        <v>1931</v>
      </c>
      <c r="AH7612" s="1">
        <v>1245</v>
      </c>
      <c r="AI7612" s="1">
        <v>0</v>
      </c>
      <c r="AJ7612" s="1">
        <v>0</v>
      </c>
      <c r="AK7612" s="1">
        <v>69.127903479133678</v>
      </c>
      <c r="AL7612" s="1">
        <v>14340.669921875</v>
      </c>
      <c r="AM7612" s="1">
        <v>9501.28515625</v>
      </c>
      <c r="AN7612" s="1">
        <v>4839.3857421875</v>
      </c>
      <c r="AO7612" t="s">
        <v>20422</v>
      </c>
    </row>
    <row r="7613" spans="1:41" x14ac:dyDescent="0.25">
      <c r="A7613" s="1">
        <v>2026</v>
      </c>
      <c r="B7613" t="s">
        <v>6093</v>
      </c>
      <c r="C7613" t="s">
        <v>7154</v>
      </c>
      <c r="D7613" t="s">
        <v>7254</v>
      </c>
      <c r="E7613" t="s">
        <v>8120</v>
      </c>
      <c r="F7613" t="s">
        <v>10216</v>
      </c>
      <c r="G7613" t="s">
        <v>12347</v>
      </c>
      <c r="H7613" t="s">
        <v>12771</v>
      </c>
      <c r="I7613" s="1">
        <v>287.17141691232001</v>
      </c>
      <c r="J7613" s="1">
        <v>0</v>
      </c>
      <c r="K7613" s="1">
        <v>111.1044500415032</v>
      </c>
      <c r="L7613" s="1">
        <v>92.048069796428706</v>
      </c>
      <c r="M7613" s="1">
        <v>394.15684674239998</v>
      </c>
      <c r="N7613" s="1">
        <v>158.09625237</v>
      </c>
      <c r="O7613" s="1">
        <v>371.63359835711998</v>
      </c>
      <c r="P7613" s="1">
        <v>156.73758096060951</v>
      </c>
      <c r="Q7613" s="1">
        <v>262.5934252632336</v>
      </c>
      <c r="R7613" s="1">
        <v>295.99690830057381</v>
      </c>
      <c r="S7613" s="1">
        <v>1207.54905114179</v>
      </c>
      <c r="T7613" s="1">
        <v>458.19244610077197</v>
      </c>
      <c r="U7613" s="1">
        <v>32.479332360119997</v>
      </c>
      <c r="V7613" s="1">
        <v>0</v>
      </c>
      <c r="W7613" s="1">
        <v>0</v>
      </c>
      <c r="X7613" s="1">
        <v>181</v>
      </c>
      <c r="Y7613" s="1"/>
      <c r="Z7613" s="1">
        <v>1418.212969437275</v>
      </c>
      <c r="AA7613" s="1">
        <v>1268</v>
      </c>
      <c r="AB7613" s="1">
        <v>0</v>
      </c>
      <c r="AC7613" s="1">
        <v>210.26889</v>
      </c>
      <c r="AD7613" s="1">
        <v>238.1783479637991</v>
      </c>
      <c r="AE7613" s="1">
        <v>1933.620873876288</v>
      </c>
      <c r="AF7613" s="1">
        <v>414.90526315492002</v>
      </c>
      <c r="AG7613" s="1">
        <v>40503</v>
      </c>
      <c r="AH7613" s="1">
        <v>1175.6111073612781</v>
      </c>
      <c r="AI7613" s="1">
        <v>0</v>
      </c>
      <c r="AJ7613" s="1">
        <v>0</v>
      </c>
      <c r="AK7613" s="1">
        <v>66</v>
      </c>
      <c r="AL7613" s="1">
        <v>51236.5546875</v>
      </c>
      <c r="AM7613" s="1">
        <v>47033.1328125</v>
      </c>
      <c r="AN7613" s="1">
        <v>4203.42578125</v>
      </c>
      <c r="AO7613" t="s">
        <v>20423</v>
      </c>
    </row>
    <row r="7614" spans="1:41" x14ac:dyDescent="0.25">
      <c r="A7614" s="1">
        <v>2026</v>
      </c>
      <c r="B7614" t="s">
        <v>6094</v>
      </c>
      <c r="C7614" t="s">
        <v>7154</v>
      </c>
      <c r="D7614" t="s">
        <v>7254</v>
      </c>
      <c r="E7614" t="s">
        <v>8120</v>
      </c>
      <c r="F7614" t="s">
        <v>10216</v>
      </c>
      <c r="G7614" t="s">
        <v>12347</v>
      </c>
      <c r="H7614" t="s">
        <v>12771</v>
      </c>
      <c r="I7614" s="1">
        <v>470</v>
      </c>
      <c r="J7614" s="1">
        <v>0</v>
      </c>
      <c r="K7614" s="1">
        <v>110.1139855025944</v>
      </c>
      <c r="L7614" s="1">
        <v>90.243205682773251</v>
      </c>
      <c r="M7614" s="1">
        <v>0</v>
      </c>
      <c r="N7614" s="1">
        <v>153.13084720703131</v>
      </c>
      <c r="O7614" s="1">
        <v>364.34666505600001</v>
      </c>
      <c r="P7614" s="1">
        <v>271.98488725621411</v>
      </c>
      <c r="Q7614" s="1">
        <v>492.70085459024608</v>
      </c>
      <c r="R7614" s="1">
        <v>332.05681436250029</v>
      </c>
      <c r="S7614" s="1">
        <v>717.51652502360719</v>
      </c>
      <c r="T7614" s="1">
        <v>482.31803359183039</v>
      </c>
      <c r="U7614" s="1">
        <v>0</v>
      </c>
      <c r="V7614" s="1">
        <v>5189</v>
      </c>
      <c r="W7614" s="1">
        <v>0</v>
      </c>
      <c r="X7614" s="1">
        <v>426.59300884895998</v>
      </c>
      <c r="Y7614" s="1">
        <v>7977.3061013144898</v>
      </c>
      <c r="Z7614" s="1">
        <v>1465.1478190472531</v>
      </c>
      <c r="AA7614" s="1">
        <v>1238</v>
      </c>
      <c r="AB7614" s="1">
        <v>0</v>
      </c>
      <c r="AC7614" s="1">
        <v>444.94456368959999</v>
      </c>
      <c r="AD7614" s="1">
        <v>863.15444237376335</v>
      </c>
      <c r="AE7614" s="1"/>
      <c r="AF7614" s="1">
        <v>407.56968350876309</v>
      </c>
      <c r="AG7614" s="1">
        <v>37114</v>
      </c>
      <c r="AH7614" s="1">
        <v>1433.519818954403</v>
      </c>
      <c r="AI7614" s="1">
        <v>6.6244848192000001</v>
      </c>
      <c r="AJ7614" s="1">
        <v>0</v>
      </c>
      <c r="AK7614" s="1">
        <v>176</v>
      </c>
      <c r="AL7614" s="1">
        <v>60226.2734375</v>
      </c>
      <c r="AM7614" s="1">
        <v>55646.0859375</v>
      </c>
      <c r="AN7614" s="1">
        <v>4580.18701171875</v>
      </c>
      <c r="AO7614" t="s">
        <v>20424</v>
      </c>
    </row>
    <row r="7615" spans="1:41" x14ac:dyDescent="0.25">
      <c r="A7615" s="1">
        <v>2026</v>
      </c>
      <c r="B7615" t="s">
        <v>6095</v>
      </c>
      <c r="C7615" t="s">
        <v>7154</v>
      </c>
      <c r="D7615" t="s">
        <v>7254</v>
      </c>
      <c r="E7615" t="s">
        <v>8120</v>
      </c>
      <c r="F7615" t="s">
        <v>10216</v>
      </c>
      <c r="G7615" t="s">
        <v>12347</v>
      </c>
      <c r="H7615" t="s">
        <v>12771</v>
      </c>
      <c r="I7615" s="1">
        <v>290.13520625628712</v>
      </c>
      <c r="J7615" s="1">
        <v>305.0473781408449</v>
      </c>
      <c r="K7615" s="1">
        <v>63.944721040013967</v>
      </c>
      <c r="L7615" s="1">
        <v>127.3669905009228</v>
      </c>
      <c r="M7615" s="1">
        <v>298.77314215557772</v>
      </c>
      <c r="N7615" s="1">
        <v>67</v>
      </c>
      <c r="O7615" s="1">
        <v>72.923933093211915</v>
      </c>
      <c r="P7615" s="1">
        <v>0</v>
      </c>
      <c r="Q7615" s="1">
        <v>0</v>
      </c>
      <c r="R7615" s="1">
        <v>234.9795361521405</v>
      </c>
      <c r="S7615" s="1">
        <v>526.28443869681189</v>
      </c>
      <c r="T7615" s="1">
        <v>541.42835281404007</v>
      </c>
      <c r="U7615" s="1">
        <v>111.5503758516695</v>
      </c>
      <c r="V7615" s="1">
        <v>0</v>
      </c>
      <c r="W7615" s="1"/>
      <c r="X7615" s="1">
        <v>2506</v>
      </c>
      <c r="Y7615" s="1">
        <v>3479.0490300000001</v>
      </c>
      <c r="Z7615" s="1">
        <v>1287.6805641936751</v>
      </c>
      <c r="AA7615" s="1">
        <v>1634.8183687247431</v>
      </c>
      <c r="AB7615" s="1">
        <v>129</v>
      </c>
      <c r="AC7615" s="1">
        <v>69.611419999999995</v>
      </c>
      <c r="AD7615" s="1">
        <v>160.53349321796421</v>
      </c>
      <c r="AE7615" s="1"/>
      <c r="AF7615" s="1">
        <v>523.15345695165274</v>
      </c>
      <c r="AG7615" s="1">
        <v>1975</v>
      </c>
      <c r="AH7615" s="1">
        <v>1249.203426462125</v>
      </c>
      <c r="AI7615" s="1">
        <v>0</v>
      </c>
      <c r="AJ7615" s="1">
        <v>0</v>
      </c>
      <c r="AK7615" s="1">
        <v>89.631942646673323</v>
      </c>
      <c r="AL7615" s="1">
        <v>15743.115234375</v>
      </c>
      <c r="AM7615" s="1">
        <v>10105.392578125</v>
      </c>
      <c r="AN7615" s="1">
        <v>5637.7236328125</v>
      </c>
      <c r="AO7615" t="s">
        <v>20425</v>
      </c>
    </row>
    <row r="7616" spans="1:41" x14ac:dyDescent="0.25">
      <c r="A7616" s="1">
        <v>2026</v>
      </c>
      <c r="B7616" t="s">
        <v>6096</v>
      </c>
      <c r="C7616" t="s">
        <v>7154</v>
      </c>
      <c r="D7616" t="s">
        <v>7254</v>
      </c>
      <c r="E7616" t="s">
        <v>8120</v>
      </c>
      <c r="F7616" t="s">
        <v>10216</v>
      </c>
      <c r="G7616" t="s">
        <v>12347</v>
      </c>
      <c r="H7616" t="s">
        <v>12771</v>
      </c>
      <c r="I7616" s="1">
        <v>999.99999999999989</v>
      </c>
      <c r="J7616" s="1">
        <v>0</v>
      </c>
      <c r="K7616" s="1">
        <v>108.10094136949429</v>
      </c>
      <c r="L7616" s="1">
        <v>97.218444053203214</v>
      </c>
      <c r="M7616" s="1">
        <v>0</v>
      </c>
      <c r="N7616" s="1">
        <v>149.97248863359371</v>
      </c>
      <c r="O7616" s="1">
        <v>541.21608000000003</v>
      </c>
      <c r="P7616" s="1">
        <v>265.34088765624989</v>
      </c>
      <c r="Q7616" s="1">
        <v>493</v>
      </c>
      <c r="R7616" s="1">
        <v>197.57623520133669</v>
      </c>
      <c r="S7616" s="1">
        <v>700.66361490299983</v>
      </c>
      <c r="T7616" s="1">
        <v>914.84098379986756</v>
      </c>
      <c r="U7616" s="1">
        <v>31.218120299999999</v>
      </c>
      <c r="V7616" s="1">
        <v>728</v>
      </c>
      <c r="W7616" s="1">
        <v>0</v>
      </c>
      <c r="X7616" s="1">
        <v>364.28703743577591</v>
      </c>
      <c r="Y7616" s="1">
        <v>7554.8782822726871</v>
      </c>
      <c r="Z7616" s="1">
        <v>1234.271775399754</v>
      </c>
      <c r="AA7616" s="1">
        <v>3613</v>
      </c>
      <c r="AB7616" s="1">
        <v>0</v>
      </c>
      <c r="AC7616" s="1">
        <v>1337.184395048298</v>
      </c>
      <c r="AD7616" s="1">
        <v>1477.045846741732</v>
      </c>
      <c r="AE7616" s="1">
        <v>0</v>
      </c>
      <c r="AF7616" s="1">
        <v>2258.578892244017</v>
      </c>
      <c r="AG7616" s="1">
        <v>39121</v>
      </c>
      <c r="AH7616" s="1">
        <v>2059.1106979679998</v>
      </c>
      <c r="AI7616" s="1">
        <v>104.99591952</v>
      </c>
      <c r="AJ7616" s="1">
        <v>0</v>
      </c>
      <c r="AK7616" s="1">
        <v>172</v>
      </c>
      <c r="AL7616" s="1">
        <v>64523.49609375</v>
      </c>
      <c r="AM7616" s="1">
        <v>58081.23828125</v>
      </c>
      <c r="AN7616" s="1">
        <v>6442.26123046875</v>
      </c>
      <c r="AO7616" t="s">
        <v>20426</v>
      </c>
    </row>
    <row r="7617" spans="1:41" x14ac:dyDescent="0.25">
      <c r="A7617" s="1">
        <v>2026</v>
      </c>
      <c r="B7617" t="s">
        <v>6097</v>
      </c>
      <c r="C7617" t="s">
        <v>7154</v>
      </c>
      <c r="D7617" t="s">
        <v>7254</v>
      </c>
      <c r="E7617" t="s">
        <v>8120</v>
      </c>
      <c r="F7617" t="s">
        <v>10216</v>
      </c>
      <c r="G7617" t="s">
        <v>12347</v>
      </c>
      <c r="H7617" t="s">
        <v>12771</v>
      </c>
      <c r="I7617" s="1">
        <v>292.91484525056637</v>
      </c>
      <c r="J7617" s="1">
        <v>0</v>
      </c>
      <c r="K7617" s="1">
        <v>149</v>
      </c>
      <c r="L7617" s="1">
        <v>76.284837843790299</v>
      </c>
      <c r="M7617" s="1">
        <v>229.73713352985601</v>
      </c>
      <c r="N7617" s="1">
        <v>159.48940376239611</v>
      </c>
      <c r="O7617" s="1">
        <v>379.0662703242624</v>
      </c>
      <c r="P7617" s="1">
        <v>104.09327999999999</v>
      </c>
      <c r="Q7617" s="1">
        <v>264.6813806189362</v>
      </c>
      <c r="R7617" s="1">
        <v>185.92484819349511</v>
      </c>
      <c r="S7617" s="1">
        <v>112.9668536955366</v>
      </c>
      <c r="T7617" s="1">
        <v>526.38209999999992</v>
      </c>
      <c r="U7617" s="1">
        <v>108.2776828864272</v>
      </c>
      <c r="V7617" s="1">
        <v>0</v>
      </c>
      <c r="W7617" s="1">
        <v>0</v>
      </c>
      <c r="X7617" s="1">
        <v>372.01499999999999</v>
      </c>
      <c r="Y7617" s="1"/>
      <c r="Z7617" s="1">
        <v>1411.7242550351871</v>
      </c>
      <c r="AA7617" s="1">
        <v>1363</v>
      </c>
      <c r="AB7617" s="1">
        <v>0</v>
      </c>
      <c r="AC7617" s="1">
        <v>389.35174000000012</v>
      </c>
      <c r="AD7617" s="1">
        <v>156.70511473492451</v>
      </c>
      <c r="AE7617" s="1">
        <v>0</v>
      </c>
      <c r="AF7617" s="1">
        <v>428.83814997109192</v>
      </c>
      <c r="AG7617" s="1">
        <v>1216</v>
      </c>
      <c r="AH7617" s="1">
        <v>979.76153628822681</v>
      </c>
      <c r="AI7617" s="1">
        <v>0</v>
      </c>
      <c r="AJ7617" s="1">
        <v>0</v>
      </c>
      <c r="AK7617" s="1">
        <v>68</v>
      </c>
      <c r="AL7617" s="1">
        <v>8974.2138671875</v>
      </c>
      <c r="AM7617" s="1">
        <v>6000.58056640625</v>
      </c>
      <c r="AN7617" s="1">
        <v>2973.634033203125</v>
      </c>
      <c r="AO7617" t="s">
        <v>20427</v>
      </c>
    </row>
    <row r="7618" spans="1:41" x14ac:dyDescent="0.25">
      <c r="A7618" s="1">
        <v>2026</v>
      </c>
      <c r="B7618" t="s">
        <v>6098</v>
      </c>
      <c r="C7618" t="s">
        <v>7154</v>
      </c>
      <c r="D7618" t="s">
        <v>7254</v>
      </c>
      <c r="E7618" t="s">
        <v>8120</v>
      </c>
      <c r="F7618" t="s">
        <v>10217</v>
      </c>
      <c r="G7618" t="s">
        <v>12348</v>
      </c>
      <c r="H7618" t="s">
        <v>12771</v>
      </c>
      <c r="I7618" s="1">
        <v>576.49099152736915</v>
      </c>
      <c r="J7618" s="1">
        <v>3431.2300361100147</v>
      </c>
      <c r="K7618" s="1">
        <v>13.148429152912689</v>
      </c>
      <c r="L7618" s="1">
        <v>288.24549576368457</v>
      </c>
      <c r="M7618" s="1">
        <v>388.02278275880616</v>
      </c>
      <c r="N7618" s="1">
        <v>2983.3231429697807</v>
      </c>
      <c r="O7618" s="1">
        <v>236.13957922178776</v>
      </c>
      <c r="P7618" s="1">
        <v>1219.2717952612529</v>
      </c>
      <c r="Q7618" s="1">
        <v>54.269403411545582</v>
      </c>
      <c r="R7618" s="1">
        <v>684.69976076489161</v>
      </c>
      <c r="S7618" s="1">
        <v>665.18191330081061</v>
      </c>
      <c r="T7618" s="1">
        <v>1164.0683482764184</v>
      </c>
      <c r="U7618" s="1">
        <v>0</v>
      </c>
      <c r="V7618" s="1">
        <v>0</v>
      </c>
      <c r="W7618" s="1">
        <v>166.29547832520265</v>
      </c>
      <c r="X7618" s="1">
        <v>83.489170307655499</v>
      </c>
      <c r="Y7618" s="1">
        <v>0</v>
      </c>
      <c r="Z7618" s="1">
        <v>319.2873183843891</v>
      </c>
      <c r="AA7618" s="1">
        <v>2433.4571661587988</v>
      </c>
      <c r="AB7618" s="1">
        <v>0</v>
      </c>
      <c r="AC7618" s="1">
        <v>659.47673672135124</v>
      </c>
      <c r="AD7618" s="1">
        <v>270.06886875427341</v>
      </c>
      <c r="AE7618" s="1">
        <v>7848.0379404273972</v>
      </c>
      <c r="AF7618" s="1">
        <v>1368.1816356458166</v>
      </c>
      <c r="AG7618" s="1">
        <v>0</v>
      </c>
      <c r="AH7618" s="1">
        <v>1787.1220737348444</v>
      </c>
      <c r="AI7618" s="1">
        <v>129.71047309365807</v>
      </c>
      <c r="AJ7618" s="1">
        <v>1074.2687899808091</v>
      </c>
      <c r="AK7618" s="1">
        <v>476.71370453224756</v>
      </c>
      <c r="AL7618" s="1">
        <v>28320.203125</v>
      </c>
      <c r="AM7618" s="1">
        <v>22940.240234375</v>
      </c>
      <c r="AN7618" s="1">
        <v>5379.9609375</v>
      </c>
      <c r="AO7618" t="s">
        <v>20428</v>
      </c>
    </row>
    <row r="7619" spans="1:41" x14ac:dyDescent="0.25">
      <c r="A7619" s="1">
        <v>2026</v>
      </c>
      <c r="B7619" t="s">
        <v>6099</v>
      </c>
      <c r="C7619" t="s">
        <v>7154</v>
      </c>
      <c r="D7619" t="s">
        <v>7254</v>
      </c>
      <c r="E7619" t="s">
        <v>8120</v>
      </c>
      <c r="F7619" t="s">
        <v>10217</v>
      </c>
      <c r="G7619" t="s">
        <v>12348</v>
      </c>
      <c r="H7619" t="s">
        <v>12771</v>
      </c>
      <c r="I7619" s="1">
        <v>560.57531346272901</v>
      </c>
      <c r="J7619" s="1">
        <v>118.77297256936468</v>
      </c>
      <c r="K7619" s="1">
        <v>23.451366390467559</v>
      </c>
      <c r="L7619" s="1">
        <v>700.71914182841135</v>
      </c>
      <c r="M7619" s="1">
        <v>377.31030713837532</v>
      </c>
      <c r="N7619" s="1">
        <v>2865.698733452185</v>
      </c>
      <c r="O7619" s="1">
        <v>228.75569301185419</v>
      </c>
      <c r="P7619" s="1">
        <v>1297.4483289211396</v>
      </c>
      <c r="Q7619" s="1">
        <v>45.489190407778445</v>
      </c>
      <c r="R7619" s="1">
        <v>387.772357632443</v>
      </c>
      <c r="S7619" s="1">
        <v>646.81766938007195</v>
      </c>
      <c r="T7619" s="1">
        <v>4074.9513170944533</v>
      </c>
      <c r="U7619" s="1">
        <v>0</v>
      </c>
      <c r="V7619" s="1">
        <v>0</v>
      </c>
      <c r="W7619" s="1">
        <v>182.18697687538693</v>
      </c>
      <c r="X7619" s="1">
        <v>157.39229954915083</v>
      </c>
      <c r="Y7619" s="1"/>
      <c r="Z7619" s="1">
        <v>166.7594689071382</v>
      </c>
      <c r="AA7619" s="1">
        <v>2416.9420245835354</v>
      </c>
      <c r="AB7619" s="1">
        <v>271.6634211396302</v>
      </c>
      <c r="AC7619" s="1">
        <v>707.99686473691361</v>
      </c>
      <c r="AD7619" s="1">
        <v>265.19524444582953</v>
      </c>
      <c r="AE7619" s="1">
        <v>6022.1407779654746</v>
      </c>
      <c r="AF7619" s="1">
        <v>3571.8435974972458</v>
      </c>
      <c r="AG7619" s="1">
        <v>0</v>
      </c>
      <c r="AH7619" s="1">
        <v>1293.6353387601439</v>
      </c>
      <c r="AI7619" s="1">
        <v>126.12944552911404</v>
      </c>
      <c r="AJ7619" s="1">
        <v>1044.6105360488161</v>
      </c>
      <c r="AK7619" s="1">
        <v>463.55266305571826</v>
      </c>
      <c r="AL7619" s="1">
        <v>28017.8125</v>
      </c>
      <c r="AM7619" s="1">
        <v>19906.76953125</v>
      </c>
      <c r="AN7619" s="1">
        <v>8111.0419921875</v>
      </c>
      <c r="AO7619" t="s">
        <v>20429</v>
      </c>
    </row>
    <row r="7620" spans="1:41" x14ac:dyDescent="0.25">
      <c r="A7620" s="1">
        <v>2026</v>
      </c>
      <c r="B7620" t="s">
        <v>6100</v>
      </c>
      <c r="C7620" t="s">
        <v>7154</v>
      </c>
      <c r="D7620" t="s">
        <v>7254</v>
      </c>
      <c r="E7620" t="s">
        <v>8120</v>
      </c>
      <c r="F7620" t="s">
        <v>10217</v>
      </c>
      <c r="G7620" t="s">
        <v>12348</v>
      </c>
      <c r="H7620" t="s">
        <v>12771</v>
      </c>
      <c r="I7620" s="1">
        <v>715.56765461623911</v>
      </c>
      <c r="J7620" s="1">
        <v>691.44822755407654</v>
      </c>
      <c r="K7620" s="1">
        <v>22.175599920909889</v>
      </c>
      <c r="L7620" s="1">
        <v>1080.5471343171475</v>
      </c>
      <c r="M7620" s="1">
        <v>356.78443114245437</v>
      </c>
      <c r="N7620" s="1">
        <v>468.47313436976572</v>
      </c>
      <c r="O7620" s="1">
        <v>45.539149283751698</v>
      </c>
      <c r="P7620" s="1">
        <v>2583.1855414371535</v>
      </c>
      <c r="Q7620" s="1">
        <v>46.467425699265824</v>
      </c>
      <c r="R7620" s="1">
        <v>1346.3373151102348</v>
      </c>
      <c r="S7620" s="1">
        <v>0</v>
      </c>
      <c r="T7620" s="1">
        <v>2029.5937211560761</v>
      </c>
      <c r="U7620" s="1">
        <v>336.39674936288554</v>
      </c>
      <c r="V7620" s="1">
        <v>0</v>
      </c>
      <c r="W7620" s="1">
        <v>521.09835292634989</v>
      </c>
      <c r="X7620" s="1">
        <v>0</v>
      </c>
      <c r="Y7620" s="1">
        <v>12229.4907146519</v>
      </c>
      <c r="Z7620" s="1">
        <v>248.64283980496887</v>
      </c>
      <c r="AA7620" s="1">
        <v>3469.9834388826134</v>
      </c>
      <c r="AB7620" s="1">
        <v>169.21775877042123</v>
      </c>
      <c r="AC7620" s="1">
        <v>2459.7738067049781</v>
      </c>
      <c r="AD7620" s="1">
        <v>470.55453422651374</v>
      </c>
      <c r="AE7620" s="1">
        <v>7680.0523475618584</v>
      </c>
      <c r="AF7620" s="1">
        <v>6084.4426647855362</v>
      </c>
      <c r="AG7620" s="1">
        <v>0</v>
      </c>
      <c r="AH7620" s="1">
        <v>803.74085605470907</v>
      </c>
      <c r="AI7620" s="1">
        <v>700.31686912818907</v>
      </c>
      <c r="AJ7620" s="1">
        <v>2196.7727117485406</v>
      </c>
      <c r="AK7620" s="1">
        <v>422.0250128370746</v>
      </c>
      <c r="AL7620" s="1">
        <v>47178.625</v>
      </c>
      <c r="AM7620" s="1">
        <v>41637.58203125</v>
      </c>
      <c r="AN7620" s="1">
        <v>5541.04638671875</v>
      </c>
      <c r="AO7620" t="s">
        <v>20430</v>
      </c>
    </row>
    <row r="7621" spans="1:41" x14ac:dyDescent="0.25">
      <c r="A7621" s="1">
        <v>2026</v>
      </c>
      <c r="B7621" t="s">
        <v>6101</v>
      </c>
      <c r="C7621" t="s">
        <v>7154</v>
      </c>
      <c r="D7621" t="s">
        <v>7254</v>
      </c>
      <c r="E7621" t="s">
        <v>8120</v>
      </c>
      <c r="F7621" t="s">
        <v>10217</v>
      </c>
      <c r="G7621" t="s">
        <v>12348</v>
      </c>
      <c r="H7621" t="s">
        <v>12771</v>
      </c>
      <c r="I7621" s="1">
        <v>526.44086417805204</v>
      </c>
      <c r="J7621" s="1">
        <v>74.388382981681275</v>
      </c>
      <c r="K7621" s="1">
        <v>22.888733225132697</v>
      </c>
      <c r="L7621" s="1">
        <v>57.221833062831742</v>
      </c>
      <c r="M7621" s="1">
        <v>400.55283143982223</v>
      </c>
      <c r="N7621" s="1">
        <v>497.82994764663619</v>
      </c>
      <c r="O7621" s="1">
        <v>128.17690606074311</v>
      </c>
      <c r="P7621" s="1">
        <v>1258.6445734300796</v>
      </c>
      <c r="Q7621" s="1">
        <v>47.015284716485951</v>
      </c>
      <c r="R7621" s="1">
        <v>295.00735834154091</v>
      </c>
      <c r="S7621" s="1">
        <v>1144.4366612566348</v>
      </c>
      <c r="T7621" s="1">
        <v>1201.6584943194666</v>
      </c>
      <c r="U7621" s="1">
        <v>0</v>
      </c>
      <c r="V7621" s="1">
        <v>0</v>
      </c>
      <c r="W7621" s="1">
        <v>929.28256894038759</v>
      </c>
      <c r="X7621" s="1">
        <v>84.495300243901156</v>
      </c>
      <c r="Y7621" s="1">
        <v>0</v>
      </c>
      <c r="Z7621" s="1">
        <v>478.13222427535214</v>
      </c>
      <c r="AA7621" s="1">
        <v>6082.0903903963481</v>
      </c>
      <c r="AB7621" s="1">
        <v>0</v>
      </c>
      <c r="AC7621" s="1">
        <v>648.35484061006821</v>
      </c>
      <c r="AD7621" s="1">
        <v>278.78994448250313</v>
      </c>
      <c r="AE7621" s="1">
        <v>6612.8763865553174</v>
      </c>
      <c r="AF7621" s="1">
        <v>296.14508103211824</v>
      </c>
      <c r="AG7621" s="1">
        <v>0</v>
      </c>
      <c r="AH7621" s="1">
        <v>1810.4987981079964</v>
      </c>
      <c r="AI7621" s="1">
        <v>133.89908936702628</v>
      </c>
      <c r="AJ7621" s="1">
        <v>1258.8803273822984</v>
      </c>
      <c r="AK7621" s="1">
        <v>210.57634567122082</v>
      </c>
      <c r="AL7621" s="1">
        <v>24478.28125</v>
      </c>
      <c r="AM7621" s="1">
        <v>18133.02734375</v>
      </c>
      <c r="AN7621" s="1">
        <v>6345.25537109375</v>
      </c>
      <c r="AO7621" t="s">
        <v>20431</v>
      </c>
    </row>
    <row r="7622" spans="1:41" x14ac:dyDescent="0.25">
      <c r="A7622" s="1">
        <v>2026</v>
      </c>
      <c r="B7622" t="s">
        <v>6102</v>
      </c>
      <c r="C7622" t="s">
        <v>7154</v>
      </c>
      <c r="D7622" t="s">
        <v>7254</v>
      </c>
      <c r="E7622" t="s">
        <v>8120</v>
      </c>
      <c r="F7622" t="s">
        <v>10217</v>
      </c>
      <c r="G7622" t="s">
        <v>12348</v>
      </c>
      <c r="H7622" t="s">
        <v>12771</v>
      </c>
      <c r="I7622" s="1">
        <v>700.32603586221512</v>
      </c>
      <c r="J7622" s="1">
        <v>115.50766665741828</v>
      </c>
      <c r="K7622" s="1">
        <v>22.806641553987664</v>
      </c>
      <c r="L7622" s="1">
        <v>676.2130136693545</v>
      </c>
      <c r="M7622" s="1">
        <v>0</v>
      </c>
      <c r="N7622" s="1">
        <v>487.19732305313494</v>
      </c>
      <c r="O7622" s="1">
        <v>222.46674275133284</v>
      </c>
      <c r="P7622" s="1">
        <v>1639.2001034938628</v>
      </c>
      <c r="Q7622" s="1">
        <v>45.556485899971285</v>
      </c>
      <c r="R7622" s="1">
        <v>370.41533401984901</v>
      </c>
      <c r="S7622" s="1">
        <v>0</v>
      </c>
      <c r="T7622" s="1">
        <v>3669.3729423918458</v>
      </c>
      <c r="U7622" s="1">
        <v>293.54983539134764</v>
      </c>
      <c r="V7622" s="1">
        <v>0</v>
      </c>
      <c r="W7622" s="1">
        <v>187.66221619661155</v>
      </c>
      <c r="X7622" s="1">
        <v>320.8080343919728</v>
      </c>
      <c r="Y7622" s="1">
        <v>1286.3773143756557</v>
      </c>
      <c r="Z7622" s="1">
        <v>297.8510099216299</v>
      </c>
      <c r="AA7622" s="1">
        <v>3506.87214065735</v>
      </c>
      <c r="AB7622" s="1">
        <v>153.06527131120271</v>
      </c>
      <c r="AC7622" s="1">
        <v>2367.1559409965403</v>
      </c>
      <c r="AD7622" s="1">
        <v>411.27322374392162</v>
      </c>
      <c r="AE7622" s="1">
        <v>468.63134435690148</v>
      </c>
      <c r="AF7622" s="1">
        <v>4560.7412111267495</v>
      </c>
      <c r="AG7622" s="1">
        <v>0</v>
      </c>
      <c r="AH7622" s="1">
        <v>807.26204732620613</v>
      </c>
      <c r="AI7622" s="1">
        <v>122.66189550281314</v>
      </c>
      <c r="AJ7622" s="1">
        <v>1525.7549025000872</v>
      </c>
      <c r="AK7622" s="1">
        <v>450.80867577956963</v>
      </c>
      <c r="AL7622" s="1">
        <v>24709.537109375</v>
      </c>
      <c r="AM7622" s="1">
        <v>18341.3515625</v>
      </c>
      <c r="AN7622" s="1">
        <v>6368.1884765625</v>
      </c>
      <c r="AO7622" t="s">
        <v>20432</v>
      </c>
    </row>
    <row r="7623" spans="1:41" x14ac:dyDescent="0.25">
      <c r="A7623" s="1">
        <v>2026</v>
      </c>
      <c r="B7623" t="s">
        <v>6103</v>
      </c>
      <c r="C7623" t="s">
        <v>7154</v>
      </c>
      <c r="D7623" t="s">
        <v>7254</v>
      </c>
      <c r="E7623" t="s">
        <v>8120</v>
      </c>
      <c r="F7623" t="s">
        <v>10217</v>
      </c>
      <c r="G7623" t="s">
        <v>12348</v>
      </c>
      <c r="H7623" t="s">
        <v>12771</v>
      </c>
      <c r="I7623" s="1">
        <v>0</v>
      </c>
      <c r="J7623" s="1">
        <v>690.68396346492614</v>
      </c>
      <c r="K7623" s="1">
        <v>21.78</v>
      </c>
      <c r="L7623" s="1">
        <v>1060</v>
      </c>
      <c r="M7623" s="1">
        <v>350</v>
      </c>
      <c r="N7623" s="1">
        <v>645.0595820312501</v>
      </c>
      <c r="O7623" s="1">
        <v>84.673200000000008</v>
      </c>
      <c r="P7623" s="1">
        <v>2925</v>
      </c>
      <c r="Q7623" s="1">
        <v>47</v>
      </c>
      <c r="R7623" s="1">
        <v>1421.0364337000001</v>
      </c>
      <c r="S7623" s="1">
        <v>150</v>
      </c>
      <c r="T7623" s="1">
        <v>350</v>
      </c>
      <c r="U7623" s="1">
        <v>330</v>
      </c>
      <c r="V7623" s="1">
        <v>4100</v>
      </c>
      <c r="W7623" s="1">
        <v>1557</v>
      </c>
      <c r="X7623" s="1">
        <v>3236</v>
      </c>
      <c r="Y7623" s="1">
        <v>11498.616</v>
      </c>
      <c r="Z7623" s="1">
        <v>249.91398846100029</v>
      </c>
      <c r="AA7623" s="1">
        <v>19549</v>
      </c>
      <c r="AB7623" s="1">
        <v>250</v>
      </c>
      <c r="AC7623" s="1">
        <v>279.96053999999998</v>
      </c>
      <c r="AD7623" s="1">
        <v>470.72526774019309</v>
      </c>
      <c r="AE7623" s="1">
        <v>5795</v>
      </c>
      <c r="AF7623" s="1">
        <v>4720.8960000000006</v>
      </c>
      <c r="AG7623" s="1">
        <v>0</v>
      </c>
      <c r="AH7623" s="1">
        <v>750</v>
      </c>
      <c r="AI7623" s="1">
        <v>687</v>
      </c>
      <c r="AJ7623" s="1">
        <v>2198</v>
      </c>
      <c r="AK7623" s="1">
        <v>914</v>
      </c>
      <c r="AL7623" s="1">
        <v>64331.34375</v>
      </c>
      <c r="AM7623" s="1">
        <v>55510.16796875</v>
      </c>
      <c r="AN7623" s="1">
        <v>8821.177734375</v>
      </c>
      <c r="AO7623" t="s">
        <v>20433</v>
      </c>
    </row>
    <row r="7624" spans="1:41" x14ac:dyDescent="0.25">
      <c r="A7624" s="1">
        <v>2026</v>
      </c>
      <c r="B7624" t="s">
        <v>6104</v>
      </c>
      <c r="C7624" t="s">
        <v>7154</v>
      </c>
      <c r="D7624" t="s">
        <v>7254</v>
      </c>
      <c r="E7624" t="s">
        <v>8120</v>
      </c>
      <c r="F7624" t="s">
        <v>10217</v>
      </c>
      <c r="G7624" t="s">
        <v>12349</v>
      </c>
      <c r="H7624" t="s">
        <v>12771</v>
      </c>
      <c r="I7624" s="1">
        <v>609.26287812117812</v>
      </c>
      <c r="J7624" s="1">
        <v>118.8016394694416</v>
      </c>
      <c r="K7624" s="1">
        <v>25</v>
      </c>
      <c r="L7624" s="1">
        <v>762.84837843790308</v>
      </c>
      <c r="M7624" s="1">
        <v>402.03998367724802</v>
      </c>
      <c r="N7624" s="1">
        <v>3083.5735518174388</v>
      </c>
      <c r="O7624" s="1">
        <v>243.7488013038419</v>
      </c>
      <c r="P7624" s="1">
        <v>1392.0012659040001</v>
      </c>
      <c r="Q7624" s="1">
        <v>49.091770993624948</v>
      </c>
      <c r="R7624" s="1">
        <v>412.52494089543762</v>
      </c>
      <c r="S7624" s="1">
        <v>677.80112217321948</v>
      </c>
      <c r="T7624" s="1">
        <v>4421.6096399999997</v>
      </c>
      <c r="U7624" s="1">
        <v>0</v>
      </c>
      <c r="V7624" s="1">
        <v>0</v>
      </c>
      <c r="W7624" s="1">
        <v>194.1278778327283</v>
      </c>
      <c r="X7624" s="1">
        <v>172.42599999999999</v>
      </c>
      <c r="Y7624" s="1"/>
      <c r="Z7624" s="1">
        <v>179.43794364515111</v>
      </c>
      <c r="AA7624" s="1">
        <v>2687</v>
      </c>
      <c r="AB7624" s="1">
        <v>275</v>
      </c>
      <c r="AC7624" s="1">
        <v>754.40062000000012</v>
      </c>
      <c r="AD7624" s="1">
        <v>286.03950427286122</v>
      </c>
      <c r="AE7624" s="1">
        <v>6416.8439988770187</v>
      </c>
      <c r="AF7624" s="1">
        <v>3888.5409770235869</v>
      </c>
      <c r="AG7624" s="1">
        <v>0</v>
      </c>
      <c r="AH7624" s="1">
        <v>1433.7973701778931</v>
      </c>
      <c r="AI7624" s="1">
        <v>134.39622311496581</v>
      </c>
      <c r="AJ7624" s="1">
        <v>1158.044698995019</v>
      </c>
      <c r="AK7624" s="1">
        <v>494</v>
      </c>
      <c r="AL7624" s="1">
        <v>30272.359375</v>
      </c>
      <c r="AM7624" s="1">
        <v>21512.373046875</v>
      </c>
      <c r="AN7624" s="1">
        <v>8759.986328125</v>
      </c>
      <c r="AO7624" t="s">
        <v>20434</v>
      </c>
    </row>
    <row r="7625" spans="1:41" x14ac:dyDescent="0.25">
      <c r="A7625" s="1">
        <v>2026</v>
      </c>
      <c r="B7625" t="s">
        <v>6105</v>
      </c>
      <c r="C7625" t="s">
        <v>7154</v>
      </c>
      <c r="D7625" t="s">
        <v>7254</v>
      </c>
      <c r="E7625" t="s">
        <v>8120</v>
      </c>
      <c r="F7625" t="s">
        <v>10217</v>
      </c>
      <c r="G7625" t="s">
        <v>12349</v>
      </c>
      <c r="H7625" t="s">
        <v>12771</v>
      </c>
      <c r="I7625" s="1">
        <v>767.3220259897189</v>
      </c>
      <c r="J7625" s="1">
        <v>118.3761935932893</v>
      </c>
      <c r="K7625" s="1">
        <v>24.181851513574578</v>
      </c>
      <c r="L7625" s="1">
        <v>742.13756273370655</v>
      </c>
      <c r="M7625" s="1">
        <v>0</v>
      </c>
      <c r="N7625" s="1">
        <v>523.33761685800005</v>
      </c>
      <c r="O7625" s="1">
        <v>238.9694130429823</v>
      </c>
      <c r="P7625" s="1">
        <v>1750.464336588632</v>
      </c>
      <c r="Q7625" s="1">
        <v>48.935883904165323</v>
      </c>
      <c r="R7625" s="1">
        <v>397.89288887906469</v>
      </c>
      <c r="S7625" s="1">
        <v>0</v>
      </c>
      <c r="T7625" s="1">
        <v>4009.183903381755</v>
      </c>
      <c r="U7625" s="1">
        <v>303.14043536112001</v>
      </c>
      <c r="V7625" s="1">
        <v>0</v>
      </c>
      <c r="W7625" s="1">
        <v>201.58307304825601</v>
      </c>
      <c r="X7625" s="1">
        <v>356</v>
      </c>
      <c r="Y7625" s="1">
        <v>1416.4014450510019</v>
      </c>
      <c r="Z7625" s="1">
        <v>321.20163390373392</v>
      </c>
      <c r="AA7625" s="1">
        <v>3953</v>
      </c>
      <c r="AB7625" s="1">
        <v>73</v>
      </c>
      <c r="AC7625" s="1">
        <v>2572.8153699999998</v>
      </c>
      <c r="AD7625" s="1">
        <v>422.64244491010498</v>
      </c>
      <c r="AE7625" s="1">
        <v>503.39460141100801</v>
      </c>
      <c r="AF7625" s="1">
        <v>4997.0399598639206</v>
      </c>
      <c r="AG7625" s="1">
        <v>0</v>
      </c>
      <c r="AH7625" s="1">
        <v>933.21706460637552</v>
      </c>
      <c r="AI7625" s="1">
        <v>131.761003053888</v>
      </c>
      <c r="AJ7625" s="1">
        <v>1671.7147199999999</v>
      </c>
      <c r="AK7625" s="1">
        <v>485</v>
      </c>
      <c r="AL7625" s="1">
        <v>26962.712890625</v>
      </c>
      <c r="AM7625" s="1">
        <v>20087.173828125</v>
      </c>
      <c r="AN7625" s="1">
        <v>6875.5390625</v>
      </c>
      <c r="AO7625" t="s">
        <v>20435</v>
      </c>
    </row>
    <row r="7626" spans="1:41" x14ac:dyDescent="0.25">
      <c r="A7626" s="1">
        <v>2026</v>
      </c>
      <c r="B7626" t="s">
        <v>6106</v>
      </c>
      <c r="C7626" t="s">
        <v>7154</v>
      </c>
      <c r="D7626" t="s">
        <v>7254</v>
      </c>
      <c r="E7626" t="s">
        <v>8120</v>
      </c>
      <c r="F7626" t="s">
        <v>10217</v>
      </c>
      <c r="G7626" t="s">
        <v>12349</v>
      </c>
      <c r="H7626" t="s">
        <v>12771</v>
      </c>
      <c r="I7626" s="1">
        <v>621.44813568360166</v>
      </c>
      <c r="J7626" s="1">
        <v>3720.619035937812</v>
      </c>
      <c r="K7626" s="1">
        <v>23.456025973200511</v>
      </c>
      <c r="L7626" s="1">
        <v>309.73800000000011</v>
      </c>
      <c r="M7626" s="1">
        <v>410.08078335079301</v>
      </c>
      <c r="N7626" s="1">
        <v>3174.618055271038</v>
      </c>
      <c r="O7626" s="1">
        <v>249.0743479316593</v>
      </c>
      <c r="P7626" s="1">
        <v>1258.574619277985</v>
      </c>
      <c r="Q7626" s="1">
        <v>48.951484392213509</v>
      </c>
      <c r="R7626" s="1">
        <v>720.59878713536568</v>
      </c>
      <c r="S7626" s="1">
        <v>704</v>
      </c>
      <c r="T7626" s="1">
        <v>1254.847197053426</v>
      </c>
      <c r="U7626" s="1">
        <v>0</v>
      </c>
      <c r="V7626" s="1">
        <v>0</v>
      </c>
      <c r="W7626" s="1">
        <v>177.1320691193329</v>
      </c>
      <c r="X7626" s="1">
        <v>90</v>
      </c>
      <c r="Y7626" s="1">
        <v>0</v>
      </c>
      <c r="Z7626" s="1">
        <v>338</v>
      </c>
      <c r="AA7626" s="1">
        <v>2687</v>
      </c>
      <c r="AB7626" s="1">
        <v>0</v>
      </c>
      <c r="AC7626" s="1">
        <v>696.9665</v>
      </c>
      <c r="AD7626" s="1">
        <v>285.98144646330468</v>
      </c>
      <c r="AE7626" s="1">
        <v>8294.176758115038</v>
      </c>
      <c r="AF7626" s="1">
        <v>1474.8780800476179</v>
      </c>
      <c r="AG7626" s="1">
        <v>0</v>
      </c>
      <c r="AH7626" s="1">
        <v>1970</v>
      </c>
      <c r="AI7626" s="1">
        <v>137.0841475772651</v>
      </c>
      <c r="AJ7626" s="1">
        <v>1158.044698995019</v>
      </c>
      <c r="AK7626" s="1">
        <v>503.81353383097422</v>
      </c>
      <c r="AL7626" s="1">
        <v>30309.0859375</v>
      </c>
      <c r="AM7626" s="1">
        <v>24503.615234375</v>
      </c>
      <c r="AN7626" s="1">
        <v>5805.46923828125</v>
      </c>
      <c r="AO7626" t="s">
        <v>20436</v>
      </c>
    </row>
    <row r="7627" spans="1:41" x14ac:dyDescent="0.25">
      <c r="A7627" s="1">
        <v>2026</v>
      </c>
      <c r="B7627" t="s">
        <v>6107</v>
      </c>
      <c r="C7627" t="s">
        <v>7154</v>
      </c>
      <c r="D7627" t="s">
        <v>7254</v>
      </c>
      <c r="E7627" t="s">
        <v>8120</v>
      </c>
      <c r="F7627" t="s">
        <v>10217</v>
      </c>
      <c r="G7627" t="s">
        <v>12349</v>
      </c>
      <c r="H7627" t="s">
        <v>12771</v>
      </c>
      <c r="I7627" s="1">
        <v>716</v>
      </c>
      <c r="J7627" s="1">
        <v>771.84215136920011</v>
      </c>
      <c r="K7627" s="1">
        <v>23.96627719229037</v>
      </c>
      <c r="L7627" s="1">
        <v>1195.7224752967461</v>
      </c>
      <c r="M7627" s="1">
        <v>386.42828112000001</v>
      </c>
      <c r="N7627" s="1">
        <v>506.90007112792972</v>
      </c>
      <c r="O7627" s="1">
        <v>49.322822537514242</v>
      </c>
      <c r="P7627" s="1">
        <v>2756.9095332996731</v>
      </c>
      <c r="Q7627" s="1">
        <v>50.646815974132743</v>
      </c>
      <c r="R7627" s="1">
        <v>1456.4289673275041</v>
      </c>
      <c r="S7627" s="1">
        <v>0</v>
      </c>
      <c r="T7627" s="1">
        <v>2246.3045728218349</v>
      </c>
      <c r="U7627" s="1">
        <v>346.83331653300007</v>
      </c>
      <c r="V7627" s="1">
        <v>0</v>
      </c>
      <c r="W7627" s="1">
        <v>511.18941188159999</v>
      </c>
      <c r="X7627" s="1">
        <v>0</v>
      </c>
      <c r="Y7627" s="1">
        <v>13620.511528540659</v>
      </c>
      <c r="Z7627" s="1">
        <v>268.67268109628441</v>
      </c>
      <c r="AA7627" s="1">
        <v>3944</v>
      </c>
      <c r="AB7627" s="1">
        <v>183</v>
      </c>
      <c r="AC7627" s="1">
        <v>2664.1469781216001</v>
      </c>
      <c r="AD7627" s="1">
        <v>512.87732303062614</v>
      </c>
      <c r="AE7627" s="1">
        <v>8318.1584411540425</v>
      </c>
      <c r="AF7627" s="1">
        <v>6734.9919795814758</v>
      </c>
      <c r="AG7627" s="1">
        <v>0</v>
      </c>
      <c r="AH7627" s="1">
        <v>908.28448052772376</v>
      </c>
      <c r="AI7627" s="1">
        <v>758.50351179840004</v>
      </c>
      <c r="AJ7627" s="1">
        <v>2426.8800135139199</v>
      </c>
      <c r="AK7627" s="1">
        <v>457</v>
      </c>
      <c r="AL7627" s="1">
        <v>51815.51953125</v>
      </c>
      <c r="AM7627" s="1">
        <v>45778.64453125</v>
      </c>
      <c r="AN7627" s="1">
        <v>6036.876953125</v>
      </c>
      <c r="AO7627" t="s">
        <v>20437</v>
      </c>
    </row>
    <row r="7628" spans="1:41" x14ac:dyDescent="0.25">
      <c r="A7628" s="1">
        <v>2026</v>
      </c>
      <c r="B7628" t="s">
        <v>6108</v>
      </c>
      <c r="C7628" t="s">
        <v>7154</v>
      </c>
      <c r="D7628" t="s">
        <v>7254</v>
      </c>
      <c r="E7628" t="s">
        <v>8120</v>
      </c>
      <c r="F7628" t="s">
        <v>10217</v>
      </c>
      <c r="G7628" t="s">
        <v>12349</v>
      </c>
      <c r="H7628" t="s">
        <v>12771</v>
      </c>
      <c r="I7628" s="1">
        <v>533.8487795115683</v>
      </c>
      <c r="J7628" s="1">
        <v>79.312318316619667</v>
      </c>
      <c r="K7628" s="1">
        <v>23.25262583273236</v>
      </c>
      <c r="L7628" s="1">
        <v>60.650947857582302</v>
      </c>
      <c r="M7628" s="1">
        <v>418.28239901780881</v>
      </c>
      <c r="N7628" s="1">
        <v>538</v>
      </c>
      <c r="O7628" s="1">
        <v>133.8931230563891</v>
      </c>
      <c r="P7628" s="1">
        <v>1099.7940000000001</v>
      </c>
      <c r="Q7628" s="1">
        <v>48.599528224245283</v>
      </c>
      <c r="R7628" s="1">
        <v>305.73907299943841</v>
      </c>
      <c r="S7628" s="1">
        <v>1169.520974881804</v>
      </c>
      <c r="T7628" s="1">
        <v>1136.999540909484</v>
      </c>
      <c r="U7628" s="1">
        <v>0</v>
      </c>
      <c r="V7628" s="1">
        <v>0</v>
      </c>
      <c r="W7628" s="1">
        <v>979.01130778347442</v>
      </c>
      <c r="X7628" s="1">
        <v>90</v>
      </c>
      <c r="Y7628" s="1">
        <v>0</v>
      </c>
      <c r="Z7628" s="1">
        <v>500.76466385309601</v>
      </c>
      <c r="AA7628" s="1">
        <v>6899.964095011027</v>
      </c>
      <c r="AB7628" s="1">
        <v>0</v>
      </c>
      <c r="AC7628" s="1">
        <v>685.25522999999998</v>
      </c>
      <c r="AD7628" s="1">
        <v>291.98649609109981</v>
      </c>
      <c r="AE7628" s="1">
        <v>6905.5804434929823</v>
      </c>
      <c r="AF7628" s="1">
        <v>313.89207417099158</v>
      </c>
      <c r="AG7628" s="1">
        <v>0</v>
      </c>
      <c r="AH7628" s="1">
        <v>1976.2398206630819</v>
      </c>
      <c r="AI7628" s="1">
        <v>139.8258305288104</v>
      </c>
      <c r="AJ7628" s="1">
        <v>1340.893861994233</v>
      </c>
      <c r="AK7628" s="1">
        <v>219.89703262650519</v>
      </c>
      <c r="AL7628" s="1">
        <v>25891.205078125</v>
      </c>
      <c r="AM7628" s="1">
        <v>19312.294921875</v>
      </c>
      <c r="AN7628" s="1">
        <v>6578.90869140625</v>
      </c>
      <c r="AO7628" t="s">
        <v>20438</v>
      </c>
    </row>
    <row r="7629" spans="1:41" x14ac:dyDescent="0.25">
      <c r="A7629" s="1">
        <v>2026</v>
      </c>
      <c r="B7629" t="s">
        <v>6109</v>
      </c>
      <c r="C7629" t="s">
        <v>7154</v>
      </c>
      <c r="D7629" t="s">
        <v>7254</v>
      </c>
      <c r="E7629" t="s">
        <v>8120</v>
      </c>
      <c r="F7629" t="s">
        <v>10217</v>
      </c>
      <c r="G7629" t="s">
        <v>12349</v>
      </c>
      <c r="H7629" t="s">
        <v>12771</v>
      </c>
      <c r="I7629" s="1">
        <v>0</v>
      </c>
      <c r="J7629" s="1">
        <v>773.83251077446539</v>
      </c>
      <c r="K7629" s="1">
        <v>23.528138717200349</v>
      </c>
      <c r="L7629" s="1">
        <v>1145.017229959949</v>
      </c>
      <c r="M7629" s="1">
        <v>378.85125599999998</v>
      </c>
      <c r="N7629" s="1">
        <v>688.02055019453132</v>
      </c>
      <c r="O7629" s="1">
        <v>91.652994770112002</v>
      </c>
      <c r="P7629" s="1">
        <v>3104.4883855781241</v>
      </c>
      <c r="Q7629" s="1">
        <v>51</v>
      </c>
      <c r="R7629" s="1">
        <v>1534.952816298146</v>
      </c>
      <c r="S7629" s="1">
        <v>160.45731638999999</v>
      </c>
      <c r="T7629" s="1">
        <v>381.18374324994483</v>
      </c>
      <c r="U7629" s="1">
        <v>343.39932329999999</v>
      </c>
      <c r="V7629" s="1">
        <v>4266</v>
      </c>
      <c r="W7629" s="1">
        <v>1705.595820110279</v>
      </c>
      <c r="X7629" s="1">
        <v>3467.155450418149</v>
      </c>
      <c r="Y7629" s="1">
        <v>12327.32287421502</v>
      </c>
      <c r="Z7629" s="1">
        <v>266.5523729946334</v>
      </c>
      <c r="AA7629" s="1">
        <v>21849</v>
      </c>
      <c r="AB7629" s="1">
        <v>265.34088765624989</v>
      </c>
      <c r="AC7629" s="1">
        <v>297.13991276929221</v>
      </c>
      <c r="AD7629" s="1">
        <v>502.06448193380328</v>
      </c>
      <c r="AE7629" s="1">
        <v>6272.6943671999998</v>
      </c>
      <c r="AF7629" s="1">
        <v>5099.5351517443423</v>
      </c>
      <c r="AG7629" s="1">
        <v>0</v>
      </c>
      <c r="AH7629" s="1">
        <v>828.06060239999999</v>
      </c>
      <c r="AI7629" s="1">
        <v>743.63089392000006</v>
      </c>
      <c r="AJ7629" s="1">
        <v>2426.7696054336002</v>
      </c>
      <c r="AK7629" s="1">
        <v>989</v>
      </c>
      <c r="AL7629" s="1">
        <v>69982.2578125</v>
      </c>
      <c r="AM7629" s="1">
        <v>60445.7265625</v>
      </c>
      <c r="AN7629" s="1">
        <v>9536.521484375</v>
      </c>
      <c r="AO7629" t="s">
        <v>20439</v>
      </c>
    </row>
    <row r="7630" spans="1:41" x14ac:dyDescent="0.25">
      <c r="A7630" s="1">
        <v>2026</v>
      </c>
      <c r="B7630" t="s">
        <v>6110</v>
      </c>
      <c r="C7630" t="s">
        <v>7154</v>
      </c>
      <c r="D7630" t="s">
        <v>7254</v>
      </c>
      <c r="E7630" t="s">
        <v>8120</v>
      </c>
      <c r="F7630" t="s">
        <v>10218</v>
      </c>
      <c r="G7630" t="s">
        <v>12350</v>
      </c>
      <c r="H7630" t="s">
        <v>12771</v>
      </c>
      <c r="I7630" s="1">
        <v>962.42410317591839</v>
      </c>
      <c r="J7630" s="1">
        <v>115.50766665741828</v>
      </c>
      <c r="K7630" s="1">
        <v>170.15736249374297</v>
      </c>
      <c r="L7630" s="1">
        <v>760.08439520973945</v>
      </c>
      <c r="M7630" s="1">
        <v>366.93729423918461</v>
      </c>
      <c r="N7630" s="1">
        <v>634.3758717724719</v>
      </c>
      <c r="O7630" s="1">
        <v>568.43619160542107</v>
      </c>
      <c r="P7630" s="1">
        <v>1785.9750211895366</v>
      </c>
      <c r="Q7630" s="1">
        <v>290.01582168835392</v>
      </c>
      <c r="R7630" s="1">
        <v>668.58174777075214</v>
      </c>
      <c r="S7630" s="1">
        <v>1124.1585301615892</v>
      </c>
      <c r="T7630" s="1">
        <v>4088.7298500937709</v>
      </c>
      <c r="U7630" s="1">
        <v>325.00160346899207</v>
      </c>
      <c r="V7630" s="1">
        <v>733.87458847836922</v>
      </c>
      <c r="W7630" s="1">
        <v>198.14613888915969</v>
      </c>
      <c r="X7630" s="1">
        <v>483.30883612646886</v>
      </c>
      <c r="Y7630" s="1">
        <v>1286.3773143756557</v>
      </c>
      <c r="Z7630" s="1">
        <v>1612.9631408812336</v>
      </c>
      <c r="AA7630" s="1">
        <v>4604.5388465671394</v>
      </c>
      <c r="AB7630" s="1">
        <v>153.06527131120271</v>
      </c>
      <c r="AC7630" s="1">
        <v>2560.6168672540139</v>
      </c>
      <c r="AD7630" s="1">
        <v>643.04449559028876</v>
      </c>
      <c r="AE7630" s="1">
        <v>2268.7208706674155</v>
      </c>
      <c r="AF7630" s="1">
        <v>4979.9932796017483</v>
      </c>
      <c r="AG7630" s="1">
        <v>36966.311413924712</v>
      </c>
      <c r="AH7630" s="1">
        <v>2662.9163639072253</v>
      </c>
      <c r="AI7630" s="1">
        <v>122.66189550281314</v>
      </c>
      <c r="AJ7630" s="1">
        <v>1525.7549025000872</v>
      </c>
      <c r="AK7630" s="1">
        <v>512.66381966560357</v>
      </c>
      <c r="AL7630" s="1">
        <v>73175.34375</v>
      </c>
      <c r="AM7630" s="1">
        <v>62081.1171875</v>
      </c>
      <c r="AN7630" s="1">
        <v>11094.2265625</v>
      </c>
      <c r="AO7630" t="s">
        <v>20440</v>
      </c>
    </row>
    <row r="7631" spans="1:41" x14ac:dyDescent="0.25">
      <c r="A7631" s="1">
        <v>2026</v>
      </c>
      <c r="B7631" t="s">
        <v>6111</v>
      </c>
      <c r="C7631" t="s">
        <v>7154</v>
      </c>
      <c r="D7631" t="s">
        <v>7254</v>
      </c>
      <c r="E7631" t="s">
        <v>8120</v>
      </c>
      <c r="F7631" t="s">
        <v>10218</v>
      </c>
      <c r="G7631" t="s">
        <v>12350</v>
      </c>
      <c r="H7631" t="s">
        <v>12771</v>
      </c>
      <c r="I7631" s="1">
        <v>812.5500294922108</v>
      </c>
      <c r="J7631" s="1">
        <v>360.49754829583998</v>
      </c>
      <c r="K7631" s="1">
        <v>131.61021604451301</v>
      </c>
      <c r="L7631" s="1">
        <v>177.3876824947784</v>
      </c>
      <c r="M7631" s="1">
        <v>686.66199675398093</v>
      </c>
      <c r="N7631" s="1">
        <v>559.62952735449448</v>
      </c>
      <c r="O7631" s="1">
        <v>197.98754239739785</v>
      </c>
      <c r="P7631" s="1">
        <v>1258.6445734300796</v>
      </c>
      <c r="Q7631" s="1">
        <v>47.015284716485951</v>
      </c>
      <c r="R7631" s="1">
        <v>635.27482466156744</v>
      </c>
      <c r="S7631" s="1">
        <v>1659.4331588221205</v>
      </c>
      <c r="T7631" s="1">
        <v>1831.0986580106157</v>
      </c>
      <c r="U7631" s="1">
        <v>114.44366612566348</v>
      </c>
      <c r="V7631" s="1">
        <v>0</v>
      </c>
      <c r="W7631" s="1">
        <v>986.5044020032193</v>
      </c>
      <c r="X7631" s="1">
        <v>2500.1220505500978</v>
      </c>
      <c r="Y7631" s="1">
        <v>3313.1625254351047</v>
      </c>
      <c r="Z7631" s="1">
        <v>1707.6150866976864</v>
      </c>
      <c r="AA7631" s="1">
        <v>7444.4255030829236</v>
      </c>
      <c r="AB7631" s="1">
        <v>147.63232930210589</v>
      </c>
      <c r="AC7631" s="1">
        <v>714.21774268371814</v>
      </c>
      <c r="AD7631" s="1">
        <v>432.06800446461591</v>
      </c>
      <c r="AE7631" s="1">
        <v>6612.8763865553174</v>
      </c>
      <c r="AF7631" s="1">
        <v>858.82073499314265</v>
      </c>
      <c r="AG7631" s="1">
        <v>1824.232038043076</v>
      </c>
      <c r="AH7631" s="1">
        <v>2954.9354593646312</v>
      </c>
      <c r="AI7631" s="1">
        <v>133.89908936702628</v>
      </c>
      <c r="AJ7631" s="1">
        <v>1258.8803273822984</v>
      </c>
      <c r="AK7631" s="1">
        <v>296.40909526546847</v>
      </c>
      <c r="AL7631" s="1">
        <v>39658.03125</v>
      </c>
      <c r="AM7631" s="1">
        <v>27699.673828125</v>
      </c>
      <c r="AN7631" s="1">
        <v>11958.3623046875</v>
      </c>
      <c r="AO7631" t="s">
        <v>20441</v>
      </c>
    </row>
    <row r="7632" spans="1:41" x14ac:dyDescent="0.25">
      <c r="A7632" s="1">
        <v>2026</v>
      </c>
      <c r="B7632" t="s">
        <v>6112</v>
      </c>
      <c r="C7632" t="s">
        <v>7154</v>
      </c>
      <c r="D7632" t="s">
        <v>7254</v>
      </c>
      <c r="E7632" t="s">
        <v>8120</v>
      </c>
      <c r="F7632" t="s">
        <v>10218</v>
      </c>
      <c r="G7632" t="s">
        <v>12350</v>
      </c>
      <c r="H7632" t="s">
        <v>12771</v>
      </c>
      <c r="I7632" s="1">
        <v>964.51377428617536</v>
      </c>
      <c r="J7632" s="1">
        <v>6457.8077416287024</v>
      </c>
      <c r="K7632" s="1">
        <v>204.88711566187135</v>
      </c>
      <c r="L7632" s="1">
        <v>626.37963502492994</v>
      </c>
      <c r="M7632" s="1">
        <v>388.02278275880616</v>
      </c>
      <c r="N7632" s="1">
        <v>3045.5387159573279</v>
      </c>
      <c r="O7632" s="1">
        <v>601.98963153723355</v>
      </c>
      <c r="P7632" s="1">
        <v>1263.6172561479736</v>
      </c>
      <c r="Q7632" s="1">
        <v>54.269403411545582</v>
      </c>
      <c r="R7632" s="1">
        <v>1016.8353229310513</v>
      </c>
      <c r="S7632" s="1">
        <v>776.04556551761232</v>
      </c>
      <c r="T7632" s="1">
        <v>1773.8184354688283</v>
      </c>
      <c r="U7632" s="1">
        <v>110.86365221680177</v>
      </c>
      <c r="V7632" s="1">
        <v>465.62733931056738</v>
      </c>
      <c r="W7632" s="1">
        <v>221.72730443360354</v>
      </c>
      <c r="X7632" s="1">
        <v>1923.0338894196655</v>
      </c>
      <c r="Y7632" s="1">
        <v>0</v>
      </c>
      <c r="Z7632" s="1">
        <v>1648.5425084638423</v>
      </c>
      <c r="AA7632" s="1">
        <v>3597.5255144352172</v>
      </c>
      <c r="AB7632" s="1">
        <v>142.57841720646223</v>
      </c>
      <c r="AC7632" s="1">
        <v>726.4694466556507</v>
      </c>
      <c r="AD7632" s="1">
        <v>418.55210168097915</v>
      </c>
      <c r="AE7632" s="1">
        <v>7848.0379404273972</v>
      </c>
      <c r="AF7632" s="1">
        <v>1631.5936733129377</v>
      </c>
      <c r="AG7632" s="1">
        <v>1790.4479833013484</v>
      </c>
      <c r="AH7632" s="1">
        <v>2916.8226898240546</v>
      </c>
      <c r="AI7632" s="1">
        <v>129.71047309365807</v>
      </c>
      <c r="AJ7632" s="1">
        <v>1074.2687899808091</v>
      </c>
      <c r="AK7632" s="1">
        <v>542.12325934016064</v>
      </c>
      <c r="AL7632" s="1">
        <v>42361.65625</v>
      </c>
      <c r="AM7632" s="1">
        <v>32322.337890625</v>
      </c>
      <c r="AN7632" s="1">
        <v>10039.3115234375</v>
      </c>
      <c r="AO7632" t="s">
        <v>20442</v>
      </c>
    </row>
    <row r="7633" spans="1:41" x14ac:dyDescent="0.25">
      <c r="A7633" s="1">
        <v>2026</v>
      </c>
      <c r="B7633" t="s">
        <v>6113</v>
      </c>
      <c r="C7633" t="s">
        <v>7154</v>
      </c>
      <c r="D7633" t="s">
        <v>7254</v>
      </c>
      <c r="E7633" t="s">
        <v>8120</v>
      </c>
      <c r="F7633" t="s">
        <v>10218</v>
      </c>
      <c r="G7633" t="s">
        <v>12350</v>
      </c>
      <c r="H7633" t="s">
        <v>12771</v>
      </c>
      <c r="I7633" s="1">
        <v>830.0826757044257</v>
      </c>
      <c r="J7633" s="1">
        <v>118.77297256936468</v>
      </c>
      <c r="K7633" s="1">
        <v>209.46534780968659</v>
      </c>
      <c r="L7633" s="1">
        <v>770.79105601125241</v>
      </c>
      <c r="M7633" s="1">
        <v>592.91619693173266</v>
      </c>
      <c r="N7633" s="1">
        <v>3013.9191584495261</v>
      </c>
      <c r="O7633" s="1">
        <v>584.50541117089369</v>
      </c>
      <c r="P7633" s="1">
        <v>1394.4709793281504</v>
      </c>
      <c r="Q7633" s="1">
        <v>290.74703050346369</v>
      </c>
      <c r="R7633" s="1">
        <v>585.79076282679921</v>
      </c>
      <c r="S7633" s="1">
        <v>754.62061427675064</v>
      </c>
      <c r="T7633" s="1">
        <v>4560.0645691295076</v>
      </c>
      <c r="U7633" s="1">
        <v>107.80294489667867</v>
      </c>
      <c r="V7633" s="1">
        <v>452.77236856605037</v>
      </c>
      <c r="W7633" s="1">
        <v>192.96727136505481</v>
      </c>
      <c r="X7633" s="1">
        <v>496.97157597368863</v>
      </c>
      <c r="Y7633" s="1">
        <v>0</v>
      </c>
      <c r="Z7633" s="1">
        <v>1478.7360900756607</v>
      </c>
      <c r="AA7633" s="1">
        <v>3562.8873288352297</v>
      </c>
      <c r="AB7633" s="1">
        <v>271.6634211396302</v>
      </c>
      <c r="AC7633" s="1">
        <v>1073.3992585820019</v>
      </c>
      <c r="AD7633" s="1">
        <v>410.7292200563457</v>
      </c>
      <c r="AE7633" s="1">
        <v>6022.1407779654746</v>
      </c>
      <c r="AF7633" s="1">
        <v>4031.4075515917871</v>
      </c>
      <c r="AG7633" s="1">
        <v>1076.9514195178199</v>
      </c>
      <c r="AH7633" s="1">
        <v>2177.619486912909</v>
      </c>
      <c r="AI7633" s="1">
        <v>126.12944552911404</v>
      </c>
      <c r="AJ7633" s="1">
        <v>1044.6105360488161</v>
      </c>
      <c r="AK7633" s="1">
        <v>527.15640054475864</v>
      </c>
      <c r="AL7633" s="1">
        <v>36760.08984375</v>
      </c>
      <c r="AM7633" s="1">
        <v>25855.28515625</v>
      </c>
      <c r="AN7633" s="1">
        <v>10904.8095703125</v>
      </c>
      <c r="AO7633" t="s">
        <v>20443</v>
      </c>
    </row>
    <row r="7634" spans="1:41" x14ac:dyDescent="0.25">
      <c r="A7634" s="1">
        <v>2026</v>
      </c>
      <c r="B7634" t="s">
        <v>6114</v>
      </c>
      <c r="C7634" t="s">
        <v>7154</v>
      </c>
      <c r="D7634" t="s">
        <v>7254</v>
      </c>
      <c r="E7634" t="s">
        <v>8120</v>
      </c>
      <c r="F7634" t="s">
        <v>10218</v>
      </c>
      <c r="G7634" t="s">
        <v>12350</v>
      </c>
      <c r="H7634" t="s">
        <v>12771</v>
      </c>
      <c r="I7634" s="1">
        <v>1061.3635506249991</v>
      </c>
      <c r="J7634" s="1">
        <v>690.68396346492614</v>
      </c>
      <c r="K7634" s="1">
        <v>162.32900000000001</v>
      </c>
      <c r="L7634" s="1">
        <v>1150</v>
      </c>
      <c r="M7634" s="1">
        <v>350</v>
      </c>
      <c r="N7634" s="1">
        <v>785.66757812500009</v>
      </c>
      <c r="O7634" s="1">
        <v>994.67319999999995</v>
      </c>
      <c r="P7634" s="1">
        <v>3175</v>
      </c>
      <c r="Q7634" s="1">
        <v>499</v>
      </c>
      <c r="R7634" s="1">
        <v>1603.9495667117999</v>
      </c>
      <c r="S7634" s="1">
        <v>805</v>
      </c>
      <c r="T7634" s="1">
        <v>1190</v>
      </c>
      <c r="U7634" s="1">
        <v>360</v>
      </c>
      <c r="V7634" s="1">
        <v>4800</v>
      </c>
      <c r="W7634" s="1">
        <v>1900</v>
      </c>
      <c r="X7634" s="1">
        <v>3576</v>
      </c>
      <c r="Y7634" s="1">
        <v>18545.616000000002</v>
      </c>
      <c r="Z7634" s="1">
        <v>1407.141661092536</v>
      </c>
      <c r="AA7634" s="1">
        <v>22783</v>
      </c>
      <c r="AB7634" s="1">
        <v>250</v>
      </c>
      <c r="AC7634" s="1">
        <v>1539.8345899999999</v>
      </c>
      <c r="AD7634" s="1">
        <v>1855.572885309193</v>
      </c>
      <c r="AE7634" s="1">
        <v>5795</v>
      </c>
      <c r="AF7634" s="1">
        <v>6859.2960000000012</v>
      </c>
      <c r="AG7634" s="1">
        <v>35433</v>
      </c>
      <c r="AH7634" s="1">
        <v>3465</v>
      </c>
      <c r="AI7634" s="1">
        <v>784</v>
      </c>
      <c r="AJ7634" s="1">
        <v>2198</v>
      </c>
      <c r="AK7634" s="1">
        <v>1073</v>
      </c>
      <c r="AL7634" s="1">
        <v>125092.125</v>
      </c>
      <c r="AM7634" s="1">
        <v>108686.5546875</v>
      </c>
      <c r="AN7634" s="1">
        <v>16405.57421875</v>
      </c>
      <c r="AO7634" t="s">
        <v>20444</v>
      </c>
    </row>
    <row r="7635" spans="1:41" x14ac:dyDescent="0.25">
      <c r="A7635" s="1">
        <v>2026</v>
      </c>
      <c r="B7635" t="s">
        <v>6115</v>
      </c>
      <c r="C7635" t="s">
        <v>7154</v>
      </c>
      <c r="D7635" t="s">
        <v>7254</v>
      </c>
      <c r="E7635" t="s">
        <v>8120</v>
      </c>
      <c r="F7635" t="s">
        <v>10218</v>
      </c>
      <c r="G7635" t="s">
        <v>12350</v>
      </c>
      <c r="H7635" t="s">
        <v>12771</v>
      </c>
      <c r="I7635" s="1">
        <v>1185.2838524788542</v>
      </c>
      <c r="J7635" s="1">
        <v>691.44822755407654</v>
      </c>
      <c r="K7635" s="1">
        <v>165.44924360416081</v>
      </c>
      <c r="L7635" s="1">
        <v>1162.0978614354228</v>
      </c>
      <c r="M7635" s="1">
        <v>356.78443114245437</v>
      </c>
      <c r="N7635" s="1">
        <v>609.99548176290841</v>
      </c>
      <c r="O7635" s="1">
        <v>381.93589864663727</v>
      </c>
      <c r="P7635" s="1">
        <v>2838.0315636817636</v>
      </c>
      <c r="Q7635" s="1">
        <v>498.51045964497632</v>
      </c>
      <c r="R7635" s="1">
        <v>1675.2786631684446</v>
      </c>
      <c r="S7635" s="1">
        <v>662.5996578359867</v>
      </c>
      <c r="T7635" s="1">
        <v>2465.3804191943595</v>
      </c>
      <c r="U7635" s="1">
        <v>336.39674936288554</v>
      </c>
      <c r="V7635" s="1">
        <v>4791.1052181986734</v>
      </c>
      <c r="W7635" s="1">
        <v>562.74120186430878</v>
      </c>
      <c r="X7635" s="1">
        <v>393.48225834567825</v>
      </c>
      <c r="Y7635" s="1">
        <v>19392.099159241949</v>
      </c>
      <c r="Z7635" s="1">
        <v>1604.5622915910324</v>
      </c>
      <c r="AA7635" s="1">
        <v>4555.6274936446534</v>
      </c>
      <c r="AB7635" s="1">
        <v>169.21775877042123</v>
      </c>
      <c r="AC7635" s="1">
        <v>2870.5855945632902</v>
      </c>
      <c r="AD7635" s="1"/>
      <c r="AE7635" s="1">
        <v>7680.0523475618584</v>
      </c>
      <c r="AF7635" s="1">
        <v>6500.8610651332292</v>
      </c>
      <c r="AG7635" s="1">
        <v>33594.822036373502</v>
      </c>
      <c r="AH7635" s="1">
        <v>2904.0798329858894</v>
      </c>
      <c r="AI7635" s="1">
        <v>706.43317366205963</v>
      </c>
      <c r="AJ7635" s="1">
        <v>2196.7727117485406</v>
      </c>
      <c r="AK7635" s="1">
        <v>584.10708298464669</v>
      </c>
      <c r="AL7635" s="1">
        <v>101535.734375</v>
      </c>
      <c r="AM7635" s="1">
        <v>92183.53125</v>
      </c>
      <c r="AN7635" s="1">
        <v>9352.2109375</v>
      </c>
      <c r="AO7635" t="s">
        <v>20445</v>
      </c>
    </row>
    <row r="7636" spans="1:41" x14ac:dyDescent="0.25">
      <c r="A7636" s="1">
        <v>2026</v>
      </c>
      <c r="B7636" t="s">
        <v>6116</v>
      </c>
      <c r="C7636" t="s">
        <v>7154</v>
      </c>
      <c r="D7636" t="s">
        <v>7254</v>
      </c>
      <c r="E7636" t="s">
        <v>8120</v>
      </c>
      <c r="F7636" t="s">
        <v>10218</v>
      </c>
      <c r="G7636" t="s">
        <v>12351</v>
      </c>
      <c r="H7636" t="s">
        <v>12771</v>
      </c>
      <c r="I7636" s="1">
        <v>1039.730534701411</v>
      </c>
      <c r="J7636" s="1">
        <v>7002.457474745639</v>
      </c>
      <c r="K7636" s="1">
        <v>227.52345194004499</v>
      </c>
      <c r="L7636" s="1">
        <v>673.08450000000016</v>
      </c>
      <c r="M7636" s="1">
        <v>410.08078335079301</v>
      </c>
      <c r="N7636" s="1">
        <v>3240.8229790623932</v>
      </c>
      <c r="O7636" s="1">
        <v>634.96418275535677</v>
      </c>
      <c r="P7636" s="1">
        <v>1304.349541464431</v>
      </c>
      <c r="Q7636" s="1">
        <v>48.951484392213509</v>
      </c>
      <c r="R7636" s="1">
        <v>1070.148322531858</v>
      </c>
      <c r="S7636" s="1">
        <v>821</v>
      </c>
      <c r="T7636" s="1">
        <v>1912.1481097956971</v>
      </c>
      <c r="U7636" s="1">
        <v>109.9018481297236</v>
      </c>
      <c r="V7636" s="1">
        <v>497</v>
      </c>
      <c r="W7636" s="1">
        <v>236.1760921591106</v>
      </c>
      <c r="X7636" s="1">
        <v>2073</v>
      </c>
      <c r="Y7636" s="1">
        <v>0</v>
      </c>
      <c r="Z7636" s="1">
        <v>1745</v>
      </c>
      <c r="AA7636" s="1">
        <v>4050</v>
      </c>
      <c r="AB7636" s="1">
        <v>128.607</v>
      </c>
      <c r="AC7636" s="1">
        <v>767.76760000000002</v>
      </c>
      <c r="AD7636" s="1">
        <v>443.21337742889551</v>
      </c>
      <c r="AE7636" s="1">
        <v>8294.176758115038</v>
      </c>
      <c r="AF7636" s="1">
        <v>1758.8320743522791</v>
      </c>
      <c r="AG7636" s="1">
        <v>1931</v>
      </c>
      <c r="AH7636" s="1">
        <v>3215</v>
      </c>
      <c r="AI7636" s="1">
        <v>137.0841475772651</v>
      </c>
      <c r="AJ7636" s="1">
        <v>1158.044698995019</v>
      </c>
      <c r="AK7636" s="1">
        <v>572.94143731010786</v>
      </c>
      <c r="AL7636" s="1">
        <v>45503.0078125</v>
      </c>
      <c r="AM7636" s="1">
        <v>34691.265625</v>
      </c>
      <c r="AN7636" s="1">
        <v>10811.73828125</v>
      </c>
      <c r="AO7636" t="s">
        <v>20446</v>
      </c>
    </row>
    <row r="7637" spans="1:41" x14ac:dyDescent="0.25">
      <c r="A7637" s="1">
        <v>2026</v>
      </c>
      <c r="B7637" t="s">
        <v>6117</v>
      </c>
      <c r="C7637" t="s">
        <v>7154</v>
      </c>
      <c r="D7637" t="s">
        <v>7254</v>
      </c>
      <c r="E7637" t="s">
        <v>8120</v>
      </c>
      <c r="F7637" t="s">
        <v>10218</v>
      </c>
      <c r="G7637" t="s">
        <v>12351</v>
      </c>
      <c r="H7637" t="s">
        <v>12771</v>
      </c>
      <c r="I7637" s="1">
        <v>823.98398576785542</v>
      </c>
      <c r="J7637" s="1">
        <v>384.35969645746462</v>
      </c>
      <c r="K7637" s="1">
        <v>133.70259853821111</v>
      </c>
      <c r="L7637" s="1">
        <v>188.01793835850521</v>
      </c>
      <c r="M7637" s="1">
        <v>717.05554117338647</v>
      </c>
      <c r="N7637" s="1">
        <v>605</v>
      </c>
      <c r="O7637" s="1">
        <v>206.817056149601</v>
      </c>
      <c r="P7637" s="1">
        <v>1099.7940000000001</v>
      </c>
      <c r="Q7637" s="1">
        <v>48.599528224245283</v>
      </c>
      <c r="R7637" s="1">
        <v>658.38471651626764</v>
      </c>
      <c r="S7637" s="1">
        <v>1695.805413578616</v>
      </c>
      <c r="T7637" s="1">
        <v>1732.5707290049279</v>
      </c>
      <c r="U7637" s="1">
        <v>111.5503758516695</v>
      </c>
      <c r="V7637" s="1">
        <v>0</v>
      </c>
      <c r="W7637" s="1">
        <v>1039.2952553070879</v>
      </c>
      <c r="X7637" s="1">
        <v>2596</v>
      </c>
      <c r="Y7637" s="1">
        <v>3479.0490300000001</v>
      </c>
      <c r="Z7637" s="1">
        <v>1788.445228046771</v>
      </c>
      <c r="AA7637" s="1">
        <v>8534.7824637357699</v>
      </c>
      <c r="AB7637" s="1">
        <v>129</v>
      </c>
      <c r="AC7637" s="1">
        <v>754.86664999999994</v>
      </c>
      <c r="AD7637" s="1">
        <v>452.51998930906399</v>
      </c>
      <c r="AE7637" s="1">
        <v>6905.5804434929823</v>
      </c>
      <c r="AF7637" s="1">
        <v>910.28701509587574</v>
      </c>
      <c r="AG7637" s="1">
        <v>1975</v>
      </c>
      <c r="AH7637" s="1">
        <v>3225.443247125208</v>
      </c>
      <c r="AI7637" s="1">
        <v>139.8258305288104</v>
      </c>
      <c r="AJ7637" s="1">
        <v>1340.893861994233</v>
      </c>
      <c r="AK7637" s="1">
        <v>309.5289752731785</v>
      </c>
      <c r="AL7637" s="1">
        <v>41986.15234375</v>
      </c>
      <c r="AM7637" s="1">
        <v>29608.595703125</v>
      </c>
      <c r="AN7637" s="1">
        <v>12377.564453125</v>
      </c>
      <c r="AO7637" t="s">
        <v>20447</v>
      </c>
    </row>
    <row r="7638" spans="1:41" x14ac:dyDescent="0.25">
      <c r="A7638" s="1">
        <v>2026</v>
      </c>
      <c r="B7638" t="s">
        <v>6118</v>
      </c>
      <c r="C7638" t="s">
        <v>7154</v>
      </c>
      <c r="D7638" t="s">
        <v>7254</v>
      </c>
      <c r="E7638" t="s">
        <v>8120</v>
      </c>
      <c r="F7638" t="s">
        <v>10218</v>
      </c>
      <c r="G7638" t="s">
        <v>12351</v>
      </c>
      <c r="H7638" t="s">
        <v>12771</v>
      </c>
      <c r="I7638" s="1">
        <v>1186</v>
      </c>
      <c r="J7638" s="1">
        <v>771.84215136920011</v>
      </c>
      <c r="K7638" s="1">
        <v>178.809251953234</v>
      </c>
      <c r="L7638" s="1">
        <v>1285.965680979519</v>
      </c>
      <c r="M7638" s="1">
        <v>386.42828112000001</v>
      </c>
      <c r="N7638" s="1">
        <v>660.03091833496092</v>
      </c>
      <c r="O7638" s="1">
        <v>413.66948759351419</v>
      </c>
      <c r="P7638" s="1">
        <v>3028.894420555886</v>
      </c>
      <c r="Q7638" s="1">
        <v>543.34767056437886</v>
      </c>
      <c r="R7638" s="1">
        <v>1812.2682525399989</v>
      </c>
      <c r="S7638" s="1">
        <v>717.51652502360719</v>
      </c>
      <c r="T7638" s="1">
        <v>2728.6226064136649</v>
      </c>
      <c r="U7638" s="1">
        <v>346.83331653300007</v>
      </c>
      <c r="V7638" s="1">
        <v>5189</v>
      </c>
      <c r="W7638" s="1">
        <v>552.0404016</v>
      </c>
      <c r="X7638" s="1">
        <v>426.59300884895998</v>
      </c>
      <c r="Y7638" s="1">
        <v>21597.817629855159</v>
      </c>
      <c r="Z7638" s="1">
        <v>1733.8205001435369</v>
      </c>
      <c r="AA7638" s="1">
        <v>5182</v>
      </c>
      <c r="AB7638" s="1">
        <v>183</v>
      </c>
      <c r="AC7638" s="1">
        <v>3109.0915418111999</v>
      </c>
      <c r="AD7638" s="1">
        <v>1376.031765404389</v>
      </c>
      <c r="AE7638" s="1">
        <v>8318.1584411540425</v>
      </c>
      <c r="AF7638" s="1">
        <v>7195.9338835497192</v>
      </c>
      <c r="AG7638" s="1">
        <v>37114</v>
      </c>
      <c r="AH7638" s="1">
        <v>3281.8172955178011</v>
      </c>
      <c r="AI7638" s="1">
        <v>765.12799661760005</v>
      </c>
      <c r="AJ7638" s="1">
        <v>2426.8800135139199</v>
      </c>
      <c r="AK7638" s="1">
        <v>633</v>
      </c>
      <c r="AL7638" s="1">
        <v>113144.546875</v>
      </c>
      <c r="AM7638" s="1">
        <v>101501.8828125</v>
      </c>
      <c r="AN7638" s="1">
        <v>11642.65625</v>
      </c>
      <c r="AO7638" t="s">
        <v>20448</v>
      </c>
    </row>
    <row r="7639" spans="1:41" x14ac:dyDescent="0.25">
      <c r="A7639" s="1">
        <v>2026</v>
      </c>
      <c r="B7639" t="s">
        <v>6119</v>
      </c>
      <c r="C7639" t="s">
        <v>7154</v>
      </c>
      <c r="D7639" t="s">
        <v>7254</v>
      </c>
      <c r="E7639" t="s">
        <v>8120</v>
      </c>
      <c r="F7639" t="s">
        <v>10218</v>
      </c>
      <c r="G7639" t="s">
        <v>12351</v>
      </c>
      <c r="H7639" t="s">
        <v>12771</v>
      </c>
      <c r="I7639" s="1">
        <v>1054.4934429020391</v>
      </c>
      <c r="J7639" s="1">
        <v>118.3761935932893</v>
      </c>
      <c r="K7639" s="1">
        <v>180.4176237007475</v>
      </c>
      <c r="L7639" s="1">
        <v>834.18563253013531</v>
      </c>
      <c r="M7639" s="1">
        <v>394.15684674239998</v>
      </c>
      <c r="N7639" s="1">
        <v>681.43386922800005</v>
      </c>
      <c r="O7639" s="1">
        <v>610.60301140010233</v>
      </c>
      <c r="P7639" s="1">
        <v>1907.2019175492419</v>
      </c>
      <c r="Q7639" s="1">
        <v>311.52930916739888</v>
      </c>
      <c r="R7639" s="1">
        <v>718.17740422717941</v>
      </c>
      <c r="S7639" s="1">
        <v>1207.54905114179</v>
      </c>
      <c r="T7639" s="1">
        <v>4467.3763494825271</v>
      </c>
      <c r="U7639" s="1">
        <v>335.61976772124001</v>
      </c>
      <c r="V7639" s="1">
        <v>788</v>
      </c>
      <c r="W7639" s="1">
        <v>212.84469724089601</v>
      </c>
      <c r="X7639" s="1">
        <v>537</v>
      </c>
      <c r="Y7639" s="1">
        <v>1416.4014450510019</v>
      </c>
      <c r="Z7639" s="1">
        <v>1739.4146033410091</v>
      </c>
      <c r="AA7639" s="1">
        <v>5221</v>
      </c>
      <c r="AB7639" s="1">
        <v>73</v>
      </c>
      <c r="AC7639" s="1">
        <v>2783.0842600000001</v>
      </c>
      <c r="AD7639" s="1">
        <v>660.82079287390411</v>
      </c>
      <c r="AE7639" s="1">
        <v>2437.0154752872959</v>
      </c>
      <c r="AF7639" s="1">
        <v>5456.3993583568681</v>
      </c>
      <c r="AG7639" s="1">
        <v>40503</v>
      </c>
      <c r="AH7639" s="1">
        <v>3078.404342987265</v>
      </c>
      <c r="AI7639" s="1">
        <v>131.761003053888</v>
      </c>
      <c r="AJ7639" s="1">
        <v>1671.7147199999999</v>
      </c>
      <c r="AK7639" s="1">
        <v>551</v>
      </c>
      <c r="AL7639" s="1">
        <v>80081.9765625</v>
      </c>
      <c r="AM7639" s="1">
        <v>67977.0390625</v>
      </c>
      <c r="AN7639" s="1">
        <v>12104.93359375</v>
      </c>
      <c r="AO7639" t="s">
        <v>20449</v>
      </c>
    </row>
    <row r="7640" spans="1:41" x14ac:dyDescent="0.25">
      <c r="A7640" s="1">
        <v>2026</v>
      </c>
      <c r="B7640" t="s">
        <v>6120</v>
      </c>
      <c r="C7640" t="s">
        <v>7154</v>
      </c>
      <c r="D7640" t="s">
        <v>7254</v>
      </c>
      <c r="E7640" t="s">
        <v>8120</v>
      </c>
      <c r="F7640" t="s">
        <v>10218</v>
      </c>
      <c r="G7640" t="s">
        <v>12351</v>
      </c>
      <c r="H7640" t="s">
        <v>12771</v>
      </c>
      <c r="I7640" s="1">
        <v>902.17772337174449</v>
      </c>
      <c r="J7640" s="1">
        <v>118.8016394694416</v>
      </c>
      <c r="K7640" s="1">
        <v>220</v>
      </c>
      <c r="L7640" s="1">
        <v>839.13321628169342</v>
      </c>
      <c r="M7640" s="1">
        <v>631.77711720710386</v>
      </c>
      <c r="N7640" s="1">
        <v>3243.0629555798359</v>
      </c>
      <c r="O7640" s="1">
        <v>622.81507162810431</v>
      </c>
      <c r="P7640" s="1">
        <v>1496.0945459039999</v>
      </c>
      <c r="Q7640" s="1">
        <v>313.77315161256109</v>
      </c>
      <c r="R7640" s="1">
        <v>623.18340917243506</v>
      </c>
      <c r="S7640" s="1">
        <v>790.76797586875603</v>
      </c>
      <c r="T7640" s="1">
        <v>4947.9917400000004</v>
      </c>
      <c r="U7640" s="1">
        <v>108.2776828864272</v>
      </c>
      <c r="V7640" s="1">
        <v>487</v>
      </c>
      <c r="W7640" s="1">
        <v>205.61473450922111</v>
      </c>
      <c r="X7640" s="1">
        <v>544.44100000000003</v>
      </c>
      <c r="Y7640" s="1">
        <v>0</v>
      </c>
      <c r="Z7640" s="1">
        <v>1591.162198680338</v>
      </c>
      <c r="AA7640" s="1">
        <v>4050</v>
      </c>
      <c r="AB7640" s="1">
        <v>275</v>
      </c>
      <c r="AC7640" s="1">
        <v>1143.75236</v>
      </c>
      <c r="AD7640" s="1">
        <v>442.74461900778567</v>
      </c>
      <c r="AE7640" s="1">
        <v>6416.8439988770187</v>
      </c>
      <c r="AF7640" s="1">
        <v>4388.8521519898604</v>
      </c>
      <c r="AG7640" s="1">
        <v>1216</v>
      </c>
      <c r="AH7640" s="1">
        <v>2413.5589064661199</v>
      </c>
      <c r="AI7640" s="1">
        <v>134.39622311496581</v>
      </c>
      <c r="AJ7640" s="1">
        <v>1158.044698995019</v>
      </c>
      <c r="AK7640" s="1">
        <v>562</v>
      </c>
      <c r="AL7640" s="1">
        <v>39887.26171875</v>
      </c>
      <c r="AM7640" s="1">
        <v>28096.16015625</v>
      </c>
      <c r="AN7640" s="1">
        <v>11791.107421875</v>
      </c>
      <c r="AO7640" t="s">
        <v>20450</v>
      </c>
    </row>
    <row r="7641" spans="1:41" x14ac:dyDescent="0.25">
      <c r="A7641" s="1">
        <v>2026</v>
      </c>
      <c r="B7641" t="s">
        <v>6121</v>
      </c>
      <c r="C7641" t="s">
        <v>7154</v>
      </c>
      <c r="D7641" t="s">
        <v>7254</v>
      </c>
      <c r="E7641" t="s">
        <v>8120</v>
      </c>
      <c r="F7641" t="s">
        <v>10218</v>
      </c>
      <c r="G7641" t="s">
        <v>12351</v>
      </c>
      <c r="H7641" t="s">
        <v>12771</v>
      </c>
      <c r="I7641" s="1">
        <v>999.99999999999989</v>
      </c>
      <c r="J7641" s="1">
        <v>773.83251077446539</v>
      </c>
      <c r="K7641" s="1">
        <v>175.54035823418869</v>
      </c>
      <c r="L7641" s="1">
        <v>1242.235674013152</v>
      </c>
      <c r="M7641" s="1">
        <v>378.85125599999998</v>
      </c>
      <c r="N7641" s="1">
        <v>837.99303882812501</v>
      </c>
      <c r="O7641" s="1">
        <v>1076.666260370112</v>
      </c>
      <c r="P7641" s="1">
        <v>3369.829273234373</v>
      </c>
      <c r="Q7641" s="1">
        <v>544</v>
      </c>
      <c r="R7641" s="1">
        <v>1732.5290514994831</v>
      </c>
      <c r="S7641" s="1">
        <v>861.12093129299979</v>
      </c>
      <c r="T7641" s="1">
        <v>1296.0247270498121</v>
      </c>
      <c r="U7641" s="1">
        <v>374.61744360000012</v>
      </c>
      <c r="V7641" s="1">
        <v>4994</v>
      </c>
      <c r="W7641" s="1">
        <v>2081.3308016759988</v>
      </c>
      <c r="X7641" s="1">
        <v>3831.4424878539248</v>
      </c>
      <c r="Y7641" s="1">
        <v>19882.20115648771</v>
      </c>
      <c r="Z7641" s="1">
        <v>1500.824148394388</v>
      </c>
      <c r="AA7641" s="1">
        <v>25462</v>
      </c>
      <c r="AB7641" s="1">
        <v>265.34088765624989</v>
      </c>
      <c r="AC7641" s="1">
        <v>1634.324307817591</v>
      </c>
      <c r="AD7641" s="1">
        <v>1979.1103286755349</v>
      </c>
      <c r="AE7641" s="1">
        <v>6272.6943671999998</v>
      </c>
      <c r="AF7641" s="1">
        <v>7409.4453824484499</v>
      </c>
      <c r="AG7641" s="1">
        <v>39121</v>
      </c>
      <c r="AH7641" s="1">
        <v>3825.639983088</v>
      </c>
      <c r="AI7641" s="1">
        <v>848.62681344000009</v>
      </c>
      <c r="AJ7641" s="1">
        <v>2426.7696054336002</v>
      </c>
      <c r="AK7641" s="1">
        <v>1161</v>
      </c>
      <c r="AL7641" s="1">
        <v>136358.984375</v>
      </c>
      <c r="AM7641" s="1">
        <v>118578.296875</v>
      </c>
      <c r="AN7641" s="1">
        <v>17780.693359375</v>
      </c>
      <c r="AO7641" t="s">
        <v>20451</v>
      </c>
    </row>
    <row r="7642" spans="1:41" x14ac:dyDescent="0.25">
      <c r="A7642" s="1">
        <v>2026</v>
      </c>
      <c r="B7642" t="s">
        <v>6121</v>
      </c>
      <c r="C7642" t="s">
        <v>7154</v>
      </c>
      <c r="D7642" t="s">
        <v>7254</v>
      </c>
      <c r="E7642" t="s">
        <v>8121</v>
      </c>
      <c r="F7642" t="s">
        <v>10219</v>
      </c>
      <c r="G7642" t="s">
        <v>12352</v>
      </c>
      <c r="H7642" t="s">
        <v>12771</v>
      </c>
      <c r="I7642" s="1">
        <v>2568.499792512499</v>
      </c>
      <c r="J7642" s="1">
        <v>3223.1913406606382</v>
      </c>
      <c r="K7642" s="1">
        <v>0</v>
      </c>
      <c r="L7642" s="1">
        <v>360</v>
      </c>
      <c r="M7642" s="1">
        <v>21247.506000000001</v>
      </c>
      <c r="N7642" s="1">
        <v>5144.2450385742204</v>
      </c>
      <c r="O7642" s="1">
        <v>4366.1323400000001</v>
      </c>
      <c r="P7642" s="1">
        <v>1410</v>
      </c>
      <c r="Q7642" s="1">
        <v>525</v>
      </c>
      <c r="R7642" s="1">
        <v>754.72395499999993</v>
      </c>
      <c r="S7642" s="1">
        <v>6620</v>
      </c>
      <c r="T7642" s="1">
        <v>3000</v>
      </c>
      <c r="U7642" s="1">
        <v>150</v>
      </c>
      <c r="V7642" s="1">
        <v>6203</v>
      </c>
      <c r="W7642" s="1">
        <v>2120</v>
      </c>
      <c r="X7642" s="1">
        <v>2625</v>
      </c>
      <c r="Y7642" s="1">
        <v>16098.48</v>
      </c>
      <c r="Z7642" s="1">
        <v>129.88244234584971</v>
      </c>
      <c r="AA7642" s="1">
        <v>63935</v>
      </c>
      <c r="AB7642" s="1">
        <v>200</v>
      </c>
      <c r="AC7642" s="1">
        <v>2015.77143</v>
      </c>
      <c r="AD7642" s="1">
        <v>3092.0558575</v>
      </c>
      <c r="AE7642" s="1">
        <v>1749.549473436</v>
      </c>
      <c r="AF7642" s="1">
        <v>518.4</v>
      </c>
      <c r="AG7642" s="1">
        <v>29776</v>
      </c>
      <c r="AH7642" s="1">
        <v>3254.8540400000002</v>
      </c>
      <c r="AI7642" s="1">
        <v>863</v>
      </c>
      <c r="AJ7642" s="1">
        <v>18152</v>
      </c>
      <c r="AK7642" s="1">
        <v>240</v>
      </c>
      <c r="AL7642" s="1">
        <v>200342.296875</v>
      </c>
      <c r="AM7642" s="1">
        <v>152713.75</v>
      </c>
      <c r="AN7642" s="1">
        <v>47628.55078125</v>
      </c>
      <c r="AO7642" t="s">
        <v>20452</v>
      </c>
    </row>
    <row r="7643" spans="1:41" x14ac:dyDescent="0.25">
      <c r="A7643" s="1">
        <v>2026</v>
      </c>
      <c r="B7643" t="s">
        <v>6122</v>
      </c>
      <c r="C7643" t="s">
        <v>7154</v>
      </c>
      <c r="D7643" t="s">
        <v>7254</v>
      </c>
      <c r="E7643" t="s">
        <v>8121</v>
      </c>
      <c r="F7643" t="s">
        <v>10219</v>
      </c>
      <c r="G7643" t="s">
        <v>12352</v>
      </c>
      <c r="H7643" t="s">
        <v>12771</v>
      </c>
      <c r="I7643" s="1">
        <v>753.87283507425195</v>
      </c>
      <c r="J7643" s="1">
        <v>3506.0630013563559</v>
      </c>
      <c r="K7643" s="1"/>
      <c r="L7643" s="1">
        <v>0</v>
      </c>
      <c r="M7643" s="1">
        <v>12599.654074439521</v>
      </c>
      <c r="N7643" s="1">
        <v>4674.493834347506</v>
      </c>
      <c r="O7643" s="1">
        <v>1223.9347204734916</v>
      </c>
      <c r="P7643" s="1">
        <v>566.57534647309842</v>
      </c>
      <c r="Q7643" s="1">
        <v>0</v>
      </c>
      <c r="R7643" s="1">
        <v>2125.812439421029</v>
      </c>
      <c r="S7643" s="1">
        <v>1934.5707311831907</v>
      </c>
      <c r="T7643" s="1">
        <v>166.29547832520265</v>
      </c>
      <c r="U7643" s="1">
        <v>166.29547832520265</v>
      </c>
      <c r="V7643" s="1">
        <v>7613.0069977277772</v>
      </c>
      <c r="W7643" s="1">
        <v>1341.4501918233013</v>
      </c>
      <c r="X7643" s="1">
        <v>1481.4689442369543</v>
      </c>
      <c r="Y7643" s="1">
        <v>15578.560409504984</v>
      </c>
      <c r="Z7643" s="1">
        <v>1491.1161223159836</v>
      </c>
      <c r="AA7643" s="1">
        <v>63075.874928749363</v>
      </c>
      <c r="AB7643" s="1">
        <v>150.58166425999315</v>
      </c>
      <c r="AC7643" s="1">
        <v>1002.6906485271705</v>
      </c>
      <c r="AD7643" s="1">
        <v>4031.3326399418852</v>
      </c>
      <c r="AE7643" s="1"/>
      <c r="AF7643" s="1">
        <v>1365.8401953109976</v>
      </c>
      <c r="AG7643" s="1">
        <v>36801.189353367343</v>
      </c>
      <c r="AH7643" s="1">
        <v>4470.0224573814467</v>
      </c>
      <c r="AI7643" s="1">
        <v>1486.6815762273116</v>
      </c>
      <c r="AJ7643" s="1">
        <v>3880.2278275880617</v>
      </c>
      <c r="AK7643" s="1">
        <v>251.66049053213999</v>
      </c>
      <c r="AL7643" s="1">
        <v>171739.265625</v>
      </c>
      <c r="AM7643" s="1">
        <v>142601.625</v>
      </c>
      <c r="AN7643" s="1">
        <v>29137.650390625</v>
      </c>
      <c r="AO7643" t="s">
        <v>20453</v>
      </c>
    </row>
    <row r="7644" spans="1:41" x14ac:dyDescent="0.25">
      <c r="A7644" s="1">
        <v>2026</v>
      </c>
      <c r="B7644" t="s">
        <v>6123</v>
      </c>
      <c r="C7644" t="s">
        <v>7154</v>
      </c>
      <c r="D7644" t="s">
        <v>7254</v>
      </c>
      <c r="E7644" t="s">
        <v>8121</v>
      </c>
      <c r="F7644" t="s">
        <v>10219</v>
      </c>
      <c r="G7644" t="s">
        <v>12352</v>
      </c>
      <c r="H7644" t="s">
        <v>12771</v>
      </c>
      <c r="I7644" s="1">
        <v>1185.8323938634653</v>
      </c>
      <c r="J7644" s="1">
        <v>4841.4173728579244</v>
      </c>
      <c r="K7644" s="1"/>
      <c r="L7644" s="1">
        <v>0</v>
      </c>
      <c r="M7644" s="1">
        <v>9589.0719485595673</v>
      </c>
      <c r="N7644" s="1">
        <v>4495.7568784102914</v>
      </c>
      <c r="O7644" s="1">
        <v>1559.1324314516842</v>
      </c>
      <c r="P7644" s="1">
        <v>1143.8496150029027</v>
      </c>
      <c r="Q7644" s="1">
        <v>0</v>
      </c>
      <c r="R7644" s="1">
        <v>606.93057976830084</v>
      </c>
      <c r="S7644" s="1">
        <v>1881.1613884470426</v>
      </c>
      <c r="T7644" s="1">
        <v>215.60588979335733</v>
      </c>
      <c r="U7644" s="1">
        <v>161.70441734501799</v>
      </c>
      <c r="V7644" s="1">
        <v>7402.828226054924</v>
      </c>
      <c r="W7644" s="1">
        <v>625.25708040073619</v>
      </c>
      <c r="X7644" s="1">
        <v>1910.268183569146</v>
      </c>
      <c r="Y7644" s="1">
        <v>15276.755321308334</v>
      </c>
      <c r="Z7644" s="1">
        <v>1472.2937064867026</v>
      </c>
      <c r="AA7644" s="1">
        <v>62402.81268289141</v>
      </c>
      <c r="AB7644" s="1">
        <v>233.9323904257927</v>
      </c>
      <c r="AC7644" s="1">
        <v>145.47576202027199</v>
      </c>
      <c r="AD7644" s="1">
        <v>4454.4176831307623</v>
      </c>
      <c r="AE7644" s="1">
        <v>2747.897065416339</v>
      </c>
      <c r="AF7644" s="1">
        <v>0</v>
      </c>
      <c r="AG7644" s="1">
        <v>44540.942742960724</v>
      </c>
      <c r="AH7644" s="1">
        <v>2963.5029552096962</v>
      </c>
      <c r="AI7644" s="1">
        <v>1445.6374910644608</v>
      </c>
      <c r="AJ7644" s="1">
        <v>4991.2763487162219</v>
      </c>
      <c r="AK7644" s="1">
        <v>244.71268491546056</v>
      </c>
      <c r="AL7644" s="1">
        <v>176538.484375</v>
      </c>
      <c r="AM7644" s="1">
        <v>151415.78125</v>
      </c>
      <c r="AN7644" s="1">
        <v>25122.701171875</v>
      </c>
      <c r="AO7644" t="s">
        <v>20454</v>
      </c>
    </row>
    <row r="7645" spans="1:41" x14ac:dyDescent="0.25">
      <c r="A7645" s="1">
        <v>2026</v>
      </c>
      <c r="B7645" t="s">
        <v>6124</v>
      </c>
      <c r="C7645" t="s">
        <v>7154</v>
      </c>
      <c r="D7645" t="s">
        <v>7254</v>
      </c>
      <c r="E7645" t="s">
        <v>8121</v>
      </c>
      <c r="F7645" t="s">
        <v>10219</v>
      </c>
      <c r="G7645" t="s">
        <v>12352</v>
      </c>
      <c r="H7645" t="s">
        <v>12771</v>
      </c>
      <c r="I7645" s="1">
        <v>1299.2150153646803</v>
      </c>
      <c r="J7645" s="1">
        <v>3226.7583952523573</v>
      </c>
      <c r="K7645" s="1"/>
      <c r="L7645" s="1">
        <v>366.97827203223881</v>
      </c>
      <c r="M7645" s="1">
        <v>15443.668948023382</v>
      </c>
      <c r="N7645" s="1">
        <v>5516.2021119752599</v>
      </c>
      <c r="O7645" s="1">
        <v>1407.1464200994071</v>
      </c>
      <c r="P7645" s="1">
        <v>998.99640719887225</v>
      </c>
      <c r="Q7645" s="1">
        <v>0</v>
      </c>
      <c r="R7645" s="1">
        <v>102.13629683411705</v>
      </c>
      <c r="S7645" s="1">
        <v>3150.9162190323614</v>
      </c>
      <c r="T7645" s="1">
        <v>254.84602224461025</v>
      </c>
      <c r="U7645" s="1">
        <v>152.90761334676617</v>
      </c>
      <c r="V7645" s="1">
        <v>6027.6181181295224</v>
      </c>
      <c r="W7645" s="1">
        <v>2120.4088486247156</v>
      </c>
      <c r="X7645" s="1">
        <v>756.38299402200323</v>
      </c>
      <c r="Y7645" s="1">
        <v>16533.422544467783</v>
      </c>
      <c r="Z7645" s="1">
        <v>1632.2161405268876</v>
      </c>
      <c r="AA7645" s="1">
        <v>94524.428418703901</v>
      </c>
      <c r="AB7645" s="1">
        <v>32.620290847310116</v>
      </c>
      <c r="AC7645" s="1">
        <v>760.46053037791705</v>
      </c>
      <c r="AD7645" s="1">
        <v>4627.2379542137378</v>
      </c>
      <c r="AE7645" s="1">
        <v>1121.1674903317153</v>
      </c>
      <c r="AF7645" s="1">
        <v>87.667031652145937</v>
      </c>
      <c r="AG7645" s="1">
        <v>36372.643678839755</v>
      </c>
      <c r="AH7645" s="1">
        <v>4421.6315346919782</v>
      </c>
      <c r="AI7645" s="1">
        <v>218.1481950413864</v>
      </c>
      <c r="AJ7645" s="1">
        <v>15142.950641774742</v>
      </c>
      <c r="AK7645" s="1">
        <v>244.65218135482584</v>
      </c>
      <c r="AL7645" s="1">
        <v>216543.421875</v>
      </c>
      <c r="AM7645" s="1">
        <v>183865.765625</v>
      </c>
      <c r="AN7645" s="1">
        <v>32677.658203125</v>
      </c>
      <c r="AO7645" t="s">
        <v>20455</v>
      </c>
    </row>
    <row r="7646" spans="1:41" x14ac:dyDescent="0.25">
      <c r="A7646" s="1">
        <v>2026</v>
      </c>
      <c r="B7646" t="s">
        <v>6125</v>
      </c>
      <c r="C7646" t="s">
        <v>7154</v>
      </c>
      <c r="D7646" t="s">
        <v>7254</v>
      </c>
      <c r="E7646" t="s">
        <v>8121</v>
      </c>
      <c r="F7646" t="s">
        <v>10219</v>
      </c>
      <c r="G7646" t="s">
        <v>12352</v>
      </c>
      <c r="H7646" t="s">
        <v>12771</v>
      </c>
      <c r="I7646" s="1">
        <v>754.84243386346543</v>
      </c>
      <c r="J7646" s="1">
        <v>4248.4435448976283</v>
      </c>
      <c r="K7646" s="1"/>
      <c r="L7646" s="1"/>
      <c r="M7646" s="1">
        <v>8806.4950617404302</v>
      </c>
      <c r="N7646" s="1">
        <v>5736.6766902900272</v>
      </c>
      <c r="O7646" s="1">
        <v>1277.6819488944561</v>
      </c>
      <c r="P7646" s="1">
        <v>1607.4652695035195</v>
      </c>
      <c r="Q7646" s="1">
        <v>0</v>
      </c>
      <c r="R7646" s="1">
        <v>103.42094875873003</v>
      </c>
      <c r="S7646" s="1">
        <v>8831.6564762025464</v>
      </c>
      <c r="T7646" s="1">
        <v>104.83922692548131</v>
      </c>
      <c r="U7646" s="1">
        <v>157.25884038822196</v>
      </c>
      <c r="V7646" s="1">
        <v>8820.124161240743</v>
      </c>
      <c r="W7646" s="1">
        <v>2390.3343739009738</v>
      </c>
      <c r="X7646" s="1">
        <v>1826.2993330418844</v>
      </c>
      <c r="Y7646" s="1">
        <v>15996.369244289937</v>
      </c>
      <c r="Z7646" s="1">
        <v>1594.6808943389849</v>
      </c>
      <c r="AA7646" s="1">
        <v>83912.268838885982</v>
      </c>
      <c r="AB7646" s="1">
        <v>32.500160346899207</v>
      </c>
      <c r="AC7646" s="1">
        <v>668.50200465760383</v>
      </c>
      <c r="AD7646" s="1">
        <v>4558.8963369707426</v>
      </c>
      <c r="AE7646" s="1">
        <v>5837.4481552107991</v>
      </c>
      <c r="AF7646" s="1">
        <v>2704.852054677418</v>
      </c>
      <c r="AG7646" s="1">
        <v>37055.424756811371</v>
      </c>
      <c r="AH7646" s="1">
        <v>4720.3882891043349</v>
      </c>
      <c r="AI7646" s="1">
        <v>1135.4088276029627</v>
      </c>
      <c r="AJ7646" s="1">
        <v>5294.3809597368063</v>
      </c>
      <c r="AK7646" s="1">
        <v>237.98504512084259</v>
      </c>
      <c r="AL7646" s="1">
        <v>208414.640625</v>
      </c>
      <c r="AM7646" s="1">
        <v>174492.140625</v>
      </c>
      <c r="AN7646" s="1">
        <v>33922.484375</v>
      </c>
      <c r="AO7646" t="s">
        <v>20456</v>
      </c>
    </row>
    <row r="7647" spans="1:41" x14ac:dyDescent="0.25">
      <c r="A7647" s="1">
        <v>2026</v>
      </c>
      <c r="B7647" t="s">
        <v>6126</v>
      </c>
      <c r="C7647" t="s">
        <v>7154</v>
      </c>
      <c r="D7647" t="s">
        <v>7254</v>
      </c>
      <c r="E7647" t="s">
        <v>8121</v>
      </c>
      <c r="F7647" t="s">
        <v>10219</v>
      </c>
      <c r="G7647" t="s">
        <v>12352</v>
      </c>
      <c r="H7647" t="s">
        <v>12771</v>
      </c>
      <c r="I7647" s="1">
        <v>606.55143046601654</v>
      </c>
      <c r="J7647" s="1">
        <v>228.88733225132697</v>
      </c>
      <c r="K7647" s="1">
        <v>0</v>
      </c>
      <c r="L7647" s="1">
        <v>286.1091653141587</v>
      </c>
      <c r="M7647" s="1">
        <v>4549.1357284951237</v>
      </c>
      <c r="N7647" s="1">
        <v>7039.4299033895613</v>
      </c>
      <c r="O7647" s="1">
        <v>1263.458074027325</v>
      </c>
      <c r="P7647" s="1">
        <v>584.87122235517074</v>
      </c>
      <c r="Q7647" s="1">
        <v>1001.0673585177101</v>
      </c>
      <c r="R7647" s="1">
        <v>2183.9673946920798</v>
      </c>
      <c r="S7647" s="1">
        <v>5035.5213095291938</v>
      </c>
      <c r="T7647" s="1">
        <v>171.66549918849523</v>
      </c>
      <c r="U7647" s="1">
        <v>171.66549918849523</v>
      </c>
      <c r="V7647" s="1">
        <v>4715.0790443773358</v>
      </c>
      <c r="W7647" s="1">
        <v>1384.7683601205283</v>
      </c>
      <c r="X7647" s="1">
        <v>2006.293962457964</v>
      </c>
      <c r="Y7647" s="1">
        <v>19948.675442364402</v>
      </c>
      <c r="Z7647" s="1">
        <v>1516.3621969875453</v>
      </c>
      <c r="AA7647" s="1">
        <v>79604.916529071881</v>
      </c>
      <c r="AB7647" s="1">
        <v>155.64338593090235</v>
      </c>
      <c r="AC7647" s="1">
        <v>1466.4439435427612</v>
      </c>
      <c r="AD7647" s="1">
        <v>4103.7138237155214</v>
      </c>
      <c r="AE7647" s="1">
        <v>962.08212365200268</v>
      </c>
      <c r="AF7647" s="1">
        <v>3437.2572405127848</v>
      </c>
      <c r="AG7647" s="1">
        <v>36037.166026310173</v>
      </c>
      <c r="AH7647" s="1">
        <v>4047.5857579651879</v>
      </c>
      <c r="AI7647" s="1">
        <v>1281.7690606074311</v>
      </c>
      <c r="AJ7647" s="1">
        <v>1047.159545049821</v>
      </c>
      <c r="AK7647" s="1">
        <v>259.78712210525612</v>
      </c>
      <c r="AL7647" s="1">
        <v>185097</v>
      </c>
      <c r="AM7647" s="1">
        <v>160837.703125</v>
      </c>
      <c r="AN7647" s="1">
        <v>24259.341796875</v>
      </c>
      <c r="AO7647" t="s">
        <v>20457</v>
      </c>
    </row>
    <row r="7648" spans="1:41" x14ac:dyDescent="0.25">
      <c r="A7648" s="1">
        <v>2026</v>
      </c>
      <c r="B7648" t="s">
        <v>6127</v>
      </c>
      <c r="C7648" t="s">
        <v>7154</v>
      </c>
      <c r="D7648" t="s">
        <v>7254</v>
      </c>
      <c r="E7648" t="s">
        <v>8121</v>
      </c>
      <c r="F7648" t="s">
        <v>10219</v>
      </c>
      <c r="G7648" t="s">
        <v>12353</v>
      </c>
      <c r="H7648" t="s">
        <v>12771</v>
      </c>
      <c r="I7648" s="1">
        <v>827.05368070748148</v>
      </c>
      <c r="J7648" s="1">
        <v>4305.0486049127139</v>
      </c>
      <c r="K7648" s="1"/>
      <c r="L7648" s="1">
        <v>0</v>
      </c>
      <c r="M7648" s="1">
        <v>9459.7643218175999</v>
      </c>
      <c r="N7648" s="1">
        <v>6162.2233245600009</v>
      </c>
      <c r="O7648" s="1">
        <v>1372.4608973315519</v>
      </c>
      <c r="P7648" s="1">
        <v>1716.575432476649</v>
      </c>
      <c r="Q7648" s="1">
        <v>0</v>
      </c>
      <c r="R7648" s="1">
        <v>111.0927553285894</v>
      </c>
      <c r="S7648" s="1">
        <v>9486.792219879937</v>
      </c>
      <c r="T7648" s="1">
        <v>114.54811152519299</v>
      </c>
      <c r="U7648" s="1">
        <v>162.39666180059999</v>
      </c>
      <c r="V7648" s="1">
        <v>9474</v>
      </c>
      <c r="W7648" s="1">
        <v>2567.6503159219201</v>
      </c>
      <c r="X7648" s="1">
        <v>2029</v>
      </c>
      <c r="Y7648" s="1">
        <v>17613.246331367711</v>
      </c>
      <c r="Z7648" s="1">
        <v>1719.69908361742</v>
      </c>
      <c r="AA7648" s="1">
        <v>96073</v>
      </c>
      <c r="AB7648" s="1">
        <v>37</v>
      </c>
      <c r="AC7648" s="1">
        <v>726.58172000000002</v>
      </c>
      <c r="AD7648" s="1">
        <v>4684.9222918259911</v>
      </c>
      <c r="AE7648" s="1">
        <v>6270.4723504619524</v>
      </c>
      <c r="AF7648" s="1">
        <v>2963.6090225351431</v>
      </c>
      <c r="AG7648" s="1">
        <v>40600</v>
      </c>
      <c r="AH7648" s="1">
        <v>5456.8983114601751</v>
      </c>
      <c r="AI7648" s="1">
        <v>1219.6339000629121</v>
      </c>
      <c r="AJ7648" s="1">
        <v>5800.8626216288631</v>
      </c>
      <c r="AK7648" s="1">
        <v>256</v>
      </c>
      <c r="AL7648" s="1">
        <v>231210.515625</v>
      </c>
      <c r="AM7648" s="1">
        <v>194525.859375</v>
      </c>
      <c r="AN7648" s="1">
        <v>36684.66796875</v>
      </c>
      <c r="AO7648" t="s">
        <v>20458</v>
      </c>
    </row>
    <row r="7649" spans="1:41" x14ac:dyDescent="0.25">
      <c r="A7649" s="1">
        <v>2026</v>
      </c>
      <c r="B7649" t="s">
        <v>6128</v>
      </c>
      <c r="C7649" t="s">
        <v>7154</v>
      </c>
      <c r="D7649" t="s">
        <v>7254</v>
      </c>
      <c r="E7649" t="s">
        <v>8121</v>
      </c>
      <c r="F7649" t="s">
        <v>10219</v>
      </c>
      <c r="G7649" t="s">
        <v>12353</v>
      </c>
      <c r="H7649" t="s">
        <v>12771</v>
      </c>
      <c r="I7649" s="1">
        <v>812.6629466631714</v>
      </c>
      <c r="J7649" s="1">
        <v>3801.7633929413018</v>
      </c>
      <c r="K7649" s="1"/>
      <c r="L7649" s="1">
        <v>0</v>
      </c>
      <c r="M7649" s="1">
        <v>13315.908865090751</v>
      </c>
      <c r="N7649" s="1">
        <v>4974.2290106060618</v>
      </c>
      <c r="O7649" s="1">
        <v>1290.9769019556429</v>
      </c>
      <c r="P7649" s="1">
        <v>584.83871582289976</v>
      </c>
      <c r="Q7649" s="1">
        <v>0</v>
      </c>
      <c r="R7649" s="1">
        <v>2237.2694621841219</v>
      </c>
      <c r="S7649" s="1">
        <v>2047</v>
      </c>
      <c r="T7649" s="1">
        <v>179.26388529334659</v>
      </c>
      <c r="U7649" s="1">
        <v>164.85277219458541</v>
      </c>
      <c r="V7649" s="1">
        <v>8128</v>
      </c>
      <c r="W7649" s="1">
        <v>1428.865357562619</v>
      </c>
      <c r="X7649" s="1">
        <v>1597</v>
      </c>
      <c r="Y7649" s="1">
        <v>16498.969554716259</v>
      </c>
      <c r="Z7649" s="1">
        <v>1579</v>
      </c>
      <c r="AA7649" s="1">
        <v>72303</v>
      </c>
      <c r="AB7649" s="1">
        <v>135.82599999999999</v>
      </c>
      <c r="AC7649" s="1">
        <v>1059.6913500000001</v>
      </c>
      <c r="AD7649" s="1">
        <v>4268.8605497669787</v>
      </c>
      <c r="AE7649" s="1">
        <v>0</v>
      </c>
      <c r="AF7649" s="1">
        <v>1472.354044542687</v>
      </c>
      <c r="AG7649" s="1">
        <v>39698</v>
      </c>
      <c r="AH7649" s="1">
        <v>4926</v>
      </c>
      <c r="AI7649" s="1">
        <v>1571.195229924039</v>
      </c>
      <c r="AJ7649" s="1">
        <v>4182.823990178088</v>
      </c>
      <c r="AK7649" s="1">
        <v>265.96667948751428</v>
      </c>
      <c r="AL7649" s="1">
        <v>188524.3125</v>
      </c>
      <c r="AM7649" s="1">
        <v>157497.453125</v>
      </c>
      <c r="AN7649" s="1">
        <v>31026.865234375</v>
      </c>
      <c r="AO7649" t="s">
        <v>20459</v>
      </c>
    </row>
    <row r="7650" spans="1:41" x14ac:dyDescent="0.25">
      <c r="A7650" s="1">
        <v>2026</v>
      </c>
      <c r="B7650" t="s">
        <v>6129</v>
      </c>
      <c r="C7650" t="s">
        <v>7154</v>
      </c>
      <c r="D7650" t="s">
        <v>7254</v>
      </c>
      <c r="E7650" t="s">
        <v>8121</v>
      </c>
      <c r="F7650" t="s">
        <v>10219</v>
      </c>
      <c r="G7650" t="s">
        <v>12353</v>
      </c>
      <c r="H7650" t="s">
        <v>12771</v>
      </c>
      <c r="I7650" s="1">
        <v>2420</v>
      </c>
      <c r="J7650" s="1">
        <v>3586.9748443903782</v>
      </c>
      <c r="K7650" s="1"/>
      <c r="L7650" s="1">
        <v>388.87377621281291</v>
      </c>
      <c r="M7650" s="1">
        <v>22998.984597873841</v>
      </c>
      <c r="N7650" s="1">
        <v>5486.8517581432616</v>
      </c>
      <c r="O7650" s="1">
        <v>4726.0420596320546</v>
      </c>
      <c r="P7650" s="1">
        <v>1496.522606381249</v>
      </c>
      <c r="Q7650" s="1">
        <v>572</v>
      </c>
      <c r="R7650" s="1">
        <v>815.22586809304357</v>
      </c>
      <c r="S7650" s="1">
        <v>7081.5162300119982</v>
      </c>
      <c r="T7650" s="1">
        <v>3267.2892278566701</v>
      </c>
      <c r="U7650" s="1">
        <v>156.09060149999999</v>
      </c>
      <c r="V7650" s="1">
        <v>6455</v>
      </c>
      <c r="W7650" s="1">
        <v>2322.326999764799</v>
      </c>
      <c r="X7650" s="1">
        <v>2812.510215496799</v>
      </c>
      <c r="Y7650" s="1">
        <v>17258.699720391829</v>
      </c>
      <c r="Z7650" s="1">
        <v>138.5295534308496</v>
      </c>
      <c r="AA7650" s="1">
        <v>71665</v>
      </c>
      <c r="AB7650" s="1">
        <v>212.27271012499989</v>
      </c>
      <c r="AC7650" s="1">
        <v>2139.4663221932319</v>
      </c>
      <c r="AD7650" s="1">
        <v>3297.9139396080618</v>
      </c>
      <c r="AE7650" s="1">
        <v>1893.7686155581921</v>
      </c>
      <c r="AF7650" s="1">
        <v>559.97823774645042</v>
      </c>
      <c r="AG7650" s="1">
        <v>32875</v>
      </c>
      <c r="AH7650" s="1">
        <v>3593.5092465400389</v>
      </c>
      <c r="AI7650" s="1">
        <v>934.13895407999996</v>
      </c>
      <c r="AJ7650" s="1">
        <v>20041.2747396864</v>
      </c>
      <c r="AK7650" s="1">
        <v>260</v>
      </c>
      <c r="AL7650" s="1">
        <v>219455.765625</v>
      </c>
      <c r="AM7650" s="1">
        <v>167949.25</v>
      </c>
      <c r="AN7650" s="1">
        <v>51506.5078125</v>
      </c>
      <c r="AO7650" t="s">
        <v>20460</v>
      </c>
    </row>
    <row r="7651" spans="1:41" x14ac:dyDescent="0.25">
      <c r="A7651" s="1">
        <v>2026</v>
      </c>
      <c r="B7651" t="s">
        <v>6130</v>
      </c>
      <c r="C7651" t="s">
        <v>7154</v>
      </c>
      <c r="D7651" t="s">
        <v>7254</v>
      </c>
      <c r="E7651" t="s">
        <v>8121</v>
      </c>
      <c r="F7651" t="s">
        <v>10219</v>
      </c>
      <c r="G7651" t="s">
        <v>12353</v>
      </c>
      <c r="H7651" t="s">
        <v>12771</v>
      </c>
      <c r="I7651" s="1">
        <v>1288.8253191024919</v>
      </c>
      <c r="J7651" s="1">
        <v>4806.5158759861961</v>
      </c>
      <c r="K7651" s="1">
        <v>0</v>
      </c>
      <c r="L7651" s="1">
        <v>0</v>
      </c>
      <c r="M7651" s="1">
        <v>10217.55901374034</v>
      </c>
      <c r="N7651" s="1">
        <v>4837.5625964586816</v>
      </c>
      <c r="O7651" s="1">
        <v>1661.321107407801</v>
      </c>
      <c r="P7651" s="1">
        <v>1227.208881152</v>
      </c>
      <c r="Q7651" s="1">
        <v>0</v>
      </c>
      <c r="R7651" s="1">
        <v>645.67263916184925</v>
      </c>
      <c r="S7651" s="1">
        <v>1971.2715969871131</v>
      </c>
      <c r="T7651" s="1">
        <v>233.94759999999999</v>
      </c>
      <c r="U7651" s="1">
        <v>162.41652432964091</v>
      </c>
      <c r="V7651" s="1">
        <v>7958</v>
      </c>
      <c r="W7651" s="1">
        <v>666.23768723658225</v>
      </c>
      <c r="X7651" s="1">
        <v>2092.732</v>
      </c>
      <c r="Y7651" s="1">
        <v>16899.307852072048</v>
      </c>
      <c r="Z7651" s="1">
        <v>1584.230010235797</v>
      </c>
      <c r="AA7651" s="1">
        <v>72303</v>
      </c>
      <c r="AB7651" s="1">
        <v>290</v>
      </c>
      <c r="AC7651" s="1">
        <v>155.01058</v>
      </c>
      <c r="AD7651" s="1">
        <v>4806.9714807475211</v>
      </c>
      <c r="AE7651" s="1">
        <v>2927.9997668380138</v>
      </c>
      <c r="AF7651" s="1">
        <v>0</v>
      </c>
      <c r="AG7651" s="1">
        <v>50301</v>
      </c>
      <c r="AH7651" s="1">
        <v>3284.4247273204769</v>
      </c>
      <c r="AI7651" s="1">
        <v>1540.387480317685</v>
      </c>
      <c r="AJ7651" s="1">
        <v>5533.278592721299</v>
      </c>
      <c r="AK7651" s="1">
        <v>261</v>
      </c>
      <c r="AL7651" s="1">
        <v>197655.875</v>
      </c>
      <c r="AM7651" s="1">
        <v>170630.03125</v>
      </c>
      <c r="AN7651" s="1">
        <v>27025.849609375</v>
      </c>
      <c r="AO7651" t="s">
        <v>20461</v>
      </c>
    </row>
    <row r="7652" spans="1:41" x14ac:dyDescent="0.25">
      <c r="A7652" s="1">
        <v>2026</v>
      </c>
      <c r="B7652" t="s">
        <v>6131</v>
      </c>
      <c r="C7652" t="s">
        <v>7154</v>
      </c>
      <c r="D7652" t="s">
        <v>7254</v>
      </c>
      <c r="E7652" t="s">
        <v>8121</v>
      </c>
      <c r="F7652" t="s">
        <v>10219</v>
      </c>
      <c r="G7652" t="s">
        <v>12353</v>
      </c>
      <c r="H7652" t="s">
        <v>12771</v>
      </c>
      <c r="I7652" s="1">
        <v>615.08663726332873</v>
      </c>
      <c r="J7652" s="1">
        <v>244.03790251267591</v>
      </c>
      <c r="K7652" s="1">
        <v>0</v>
      </c>
      <c r="L7652" s="1">
        <v>303.2547392879116</v>
      </c>
      <c r="M7652" s="1">
        <v>4750.4929602736856</v>
      </c>
      <c r="N7652" s="1">
        <v>7609</v>
      </c>
      <c r="O7652" s="1">
        <v>1319.8036415558349</v>
      </c>
      <c r="P7652" s="1">
        <v>511.05599999999998</v>
      </c>
      <c r="Q7652" s="1">
        <v>1034.799675</v>
      </c>
      <c r="R7652" s="1">
        <v>2263.4152940046538</v>
      </c>
      <c r="S7652" s="1">
        <v>5145.8922894799389</v>
      </c>
      <c r="T7652" s="1">
        <v>162.428505844212</v>
      </c>
      <c r="U7652" s="1">
        <v>167.32556377750419</v>
      </c>
      <c r="V7652" s="1">
        <v>4980</v>
      </c>
      <c r="W7652" s="1">
        <v>1458.8715300714341</v>
      </c>
      <c r="X7652" s="1">
        <v>2137</v>
      </c>
      <c r="Y7652" s="1">
        <v>21185</v>
      </c>
      <c r="Z7652" s="1">
        <v>1588.139362505533</v>
      </c>
      <c r="AA7652" s="1">
        <v>94519.271831049133</v>
      </c>
      <c r="AB7652" s="1">
        <v>136</v>
      </c>
      <c r="AC7652" s="1">
        <v>1549.90497</v>
      </c>
      <c r="AD7652" s="1">
        <v>4297.9635530667611</v>
      </c>
      <c r="AE7652" s="1">
        <v>1004.666518738032</v>
      </c>
      <c r="AF7652" s="1">
        <v>3643.2406742113099</v>
      </c>
      <c r="AG7652" s="1">
        <v>39015</v>
      </c>
      <c r="AH7652" s="1">
        <v>4418.119559537221</v>
      </c>
      <c r="AI7652" s="1">
        <v>1338.5036768569889</v>
      </c>
      <c r="AJ7652" s="1">
        <v>1115.379894295203</v>
      </c>
      <c r="AK7652" s="1">
        <v>271.28601307726461</v>
      </c>
      <c r="AL7652" s="1">
        <v>206784.9375</v>
      </c>
      <c r="AM7652" s="1">
        <v>181348.578125</v>
      </c>
      <c r="AN7652" s="1">
        <v>25436.361328125</v>
      </c>
      <c r="AO7652" t="s">
        <v>20462</v>
      </c>
    </row>
    <row r="7653" spans="1:41" x14ac:dyDescent="0.25">
      <c r="A7653" s="1">
        <v>2026</v>
      </c>
      <c r="B7653" t="s">
        <v>6132</v>
      </c>
      <c r="C7653" t="s">
        <v>7154</v>
      </c>
      <c r="D7653" t="s">
        <v>7254</v>
      </c>
      <c r="E7653" t="s">
        <v>8121</v>
      </c>
      <c r="F7653" t="s">
        <v>10219</v>
      </c>
      <c r="G7653" t="s">
        <v>12353</v>
      </c>
      <c r="H7653" t="s">
        <v>12771</v>
      </c>
      <c r="I7653" s="1">
        <v>1300</v>
      </c>
      <c r="J7653" s="1">
        <v>3580.3947866571771</v>
      </c>
      <c r="K7653" s="1">
        <v>0</v>
      </c>
      <c r="L7653" s="1">
        <v>406.09442557247962</v>
      </c>
      <c r="M7653" s="1">
        <v>16726.824168480001</v>
      </c>
      <c r="N7653" s="1">
        <v>5968.6736288046868</v>
      </c>
      <c r="O7653" s="1">
        <v>1524.0608191955159</v>
      </c>
      <c r="P7653" s="1">
        <v>1066.180758044359</v>
      </c>
      <c r="Q7653" s="1">
        <v>0</v>
      </c>
      <c r="R7653" s="1">
        <v>110.48810699612</v>
      </c>
      <c r="S7653" s="1">
        <v>3412</v>
      </c>
      <c r="T7653" s="1">
        <v>282.05732958586577</v>
      </c>
      <c r="U7653" s="1">
        <v>157.65150751499999</v>
      </c>
      <c r="V7653" s="1">
        <v>6528</v>
      </c>
      <c r="W7653" s="1">
        <v>2296.585487270122</v>
      </c>
      <c r="X7653" s="1">
        <v>820.03112063712001</v>
      </c>
      <c r="Y7653" s="1">
        <v>18413.98612808609</v>
      </c>
      <c r="Z7653" s="1">
        <v>1763.7020512956069</v>
      </c>
      <c r="AA7653" s="1">
        <v>108685</v>
      </c>
      <c r="AB7653" s="1">
        <v>35</v>
      </c>
      <c r="AC7653" s="1">
        <v>823.64427918720003</v>
      </c>
      <c r="AD7653" s="1">
        <v>5043.4226903877816</v>
      </c>
      <c r="AE7653" s="1">
        <v>1214.320996993066</v>
      </c>
      <c r="AF7653" s="1">
        <v>97.040400835419803</v>
      </c>
      <c r="AG7653" s="1">
        <v>40183</v>
      </c>
      <c r="AH7653" s="1">
        <v>4996.75893208462</v>
      </c>
      <c r="AI7653" s="1">
        <v>236.27329188479999</v>
      </c>
      <c r="AJ7653" s="1">
        <v>16729.14273816672</v>
      </c>
      <c r="AK7653" s="1">
        <v>265</v>
      </c>
      <c r="AL7653" s="1">
        <v>242665.34375</v>
      </c>
      <c r="AM7653" s="1">
        <v>207027.328125</v>
      </c>
      <c r="AN7653" s="1">
        <v>35638.01171875</v>
      </c>
      <c r="AO7653" t="s">
        <v>20463</v>
      </c>
    </row>
    <row r="7654" spans="1:41" x14ac:dyDescent="0.25">
      <c r="A7654" s="1">
        <v>2026</v>
      </c>
      <c r="B7654" t="s">
        <v>6133</v>
      </c>
      <c r="C7654" t="s">
        <v>7154</v>
      </c>
      <c r="D7654" t="s">
        <v>7254</v>
      </c>
      <c r="E7654" t="s">
        <v>8122</v>
      </c>
      <c r="F7654" t="s">
        <v>10220</v>
      </c>
      <c r="G7654" t="s">
        <v>12353</v>
      </c>
      <c r="H7654" t="s">
        <v>12771</v>
      </c>
      <c r="I7654" s="1">
        <v>2000</v>
      </c>
      <c r="J7654" s="1"/>
      <c r="K7654" s="1">
        <v>133</v>
      </c>
      <c r="L7654" s="1">
        <v>357.3900000000001</v>
      </c>
      <c r="M7654" s="1">
        <v>4686.637524009062</v>
      </c>
      <c r="N7654" s="1">
        <v>884.79290157551247</v>
      </c>
      <c r="O7654" s="1">
        <v>58.468156791469319</v>
      </c>
      <c r="P7654" s="1">
        <v>136.7340067340067</v>
      </c>
      <c r="Q7654" s="1">
        <v>78.978441036494772</v>
      </c>
      <c r="R7654" s="1">
        <v>417.88772428451267</v>
      </c>
      <c r="S7654" s="1">
        <v>3724</v>
      </c>
      <c r="T7654" s="1"/>
      <c r="U7654" s="1"/>
      <c r="V7654" s="1">
        <v>488</v>
      </c>
      <c r="W7654" s="1">
        <v>1535.144599034219</v>
      </c>
      <c r="X7654" s="1">
        <v>2226</v>
      </c>
      <c r="Y7654" s="1">
        <v>2179.1978005659962</v>
      </c>
      <c r="Z7654" s="1">
        <v>855.34571027508798</v>
      </c>
      <c r="AA7654" s="1">
        <v>23604</v>
      </c>
      <c r="AB7654" s="1"/>
      <c r="AC7654" s="1">
        <v>0</v>
      </c>
      <c r="AD7654" s="1">
        <v>1444.9129900176481</v>
      </c>
      <c r="AE7654" s="1">
        <v>1218.525756242356</v>
      </c>
      <c r="AF7654" s="1">
        <v>7763.3213257705338</v>
      </c>
      <c r="AG7654" s="1">
        <v>37175</v>
      </c>
      <c r="AH7654" s="1">
        <v>3948</v>
      </c>
      <c r="AI7654" s="1">
        <v>2280.6349851209102</v>
      </c>
      <c r="AJ7654" s="1">
        <v>6970.5620589521732</v>
      </c>
      <c r="AK7654" s="1"/>
      <c r="AL7654" s="1">
        <v>104166.5390625</v>
      </c>
      <c r="AM7654" s="1">
        <v>84129.734375</v>
      </c>
      <c r="AN7654" s="1">
        <v>20036.798828125</v>
      </c>
      <c r="AO7654" t="s">
        <v>20464</v>
      </c>
    </row>
    <row r="7655" spans="1:41" x14ac:dyDescent="0.25">
      <c r="A7655" s="1">
        <v>2026</v>
      </c>
      <c r="B7655" t="s">
        <v>6134</v>
      </c>
      <c r="C7655" t="s">
        <v>7154</v>
      </c>
      <c r="D7655" t="s">
        <v>7254</v>
      </c>
      <c r="E7655" t="s">
        <v>8122</v>
      </c>
      <c r="F7655" t="s">
        <v>10220</v>
      </c>
      <c r="G7655" t="s">
        <v>12353</v>
      </c>
      <c r="H7655" t="s">
        <v>12771</v>
      </c>
      <c r="I7655" s="1">
        <v>2000</v>
      </c>
      <c r="J7655" s="1">
        <v>11717.721747773699</v>
      </c>
      <c r="K7655" s="1">
        <v>111.1608919844082</v>
      </c>
      <c r="L7655" s="1">
        <v>0</v>
      </c>
      <c r="M7655" s="1">
        <v>10811.159224934399</v>
      </c>
      <c r="N7655" s="1">
        <v>160</v>
      </c>
      <c r="O7655" s="1">
        <v>56.308120963199997</v>
      </c>
      <c r="P7655" s="1">
        <v>1080</v>
      </c>
      <c r="Q7655" s="1">
        <v>143.87441423631751</v>
      </c>
      <c r="R7655" s="1">
        <v>445.28462057698562</v>
      </c>
      <c r="S7655" s="1">
        <v>4729.8821609088009</v>
      </c>
      <c r="T7655" s="1">
        <v>50</v>
      </c>
      <c r="U7655" s="1"/>
      <c r="V7655" s="1">
        <v>313</v>
      </c>
      <c r="W7655" s="1">
        <v>1406.5768616607361</v>
      </c>
      <c r="X7655" s="1">
        <v>2912</v>
      </c>
      <c r="Y7655" s="1">
        <v>1782.564883005507</v>
      </c>
      <c r="Z7655" s="1">
        <v>677.68958280909635</v>
      </c>
      <c r="AA7655" s="1">
        <v>34865</v>
      </c>
      <c r="AB7655" s="1"/>
      <c r="AC7655" s="1">
        <v>0</v>
      </c>
      <c r="AD7655" s="1">
        <v>1390.132645895372</v>
      </c>
      <c r="AE7655" s="1">
        <v>1353.6472279553279</v>
      </c>
      <c r="AF7655" s="1">
        <v>7378.8695575620632</v>
      </c>
      <c r="AG7655" s="1">
        <v>57856</v>
      </c>
      <c r="AH7655" s="1">
        <v>5058.9437394336737</v>
      </c>
      <c r="AI7655" s="1">
        <v>3295.1512387664638</v>
      </c>
      <c r="AJ7655" s="1">
        <v>7718.3844073724667</v>
      </c>
      <c r="AK7655" s="1"/>
      <c r="AL7655" s="1">
        <v>157313.359375</v>
      </c>
      <c r="AM7655" s="1">
        <v>127492.0390625</v>
      </c>
      <c r="AN7655" s="1">
        <v>29821.314453125</v>
      </c>
      <c r="AO7655" t="s">
        <v>20465</v>
      </c>
    </row>
    <row r="7656" spans="1:41" x14ac:dyDescent="0.25">
      <c r="A7656" s="1">
        <v>2026</v>
      </c>
      <c r="B7656" t="s">
        <v>6135</v>
      </c>
      <c r="C7656" t="s">
        <v>7154</v>
      </c>
      <c r="D7656" t="s">
        <v>7254</v>
      </c>
      <c r="E7656" t="s">
        <v>8122</v>
      </c>
      <c r="F7656" t="s">
        <v>10220</v>
      </c>
      <c r="G7656" t="s">
        <v>12353</v>
      </c>
      <c r="H7656" t="s">
        <v>12771</v>
      </c>
      <c r="I7656" s="1">
        <v>2000</v>
      </c>
      <c r="J7656" s="1">
        <v>4398.9177141186847</v>
      </c>
      <c r="K7656" s="1">
        <v>113</v>
      </c>
      <c r="L7656" s="1">
        <v>0</v>
      </c>
      <c r="M7656" s="1">
        <v>7351.5882729553914</v>
      </c>
      <c r="N7656" s="1">
        <v>185.59846828894311</v>
      </c>
      <c r="O7656" s="1">
        <v>0</v>
      </c>
      <c r="P7656" s="1">
        <v>95</v>
      </c>
      <c r="Q7656" s="1">
        <v>250.90886698326861</v>
      </c>
      <c r="R7656" s="1">
        <v>448.3009496418594</v>
      </c>
      <c r="S7656" s="1">
        <v>3500</v>
      </c>
      <c r="T7656" s="1"/>
      <c r="U7656" s="1"/>
      <c r="V7656" s="1">
        <v>445</v>
      </c>
      <c r="W7656" s="1">
        <v>1434.708398893951</v>
      </c>
      <c r="X7656" s="1">
        <v>2871.7141691232</v>
      </c>
      <c r="Y7656" s="1">
        <v>1983.1733087287989</v>
      </c>
      <c r="Z7656" s="1">
        <v>637.21124101727571</v>
      </c>
      <c r="AA7656" s="1">
        <v>23604</v>
      </c>
      <c r="AB7656" s="1"/>
      <c r="AC7656" s="1">
        <v>0</v>
      </c>
      <c r="AD7656" s="1">
        <v>1455.419367655868</v>
      </c>
      <c r="AE7656" s="1">
        <v>1213.01206503764</v>
      </c>
      <c r="AF7656" s="1">
        <v>7041.6773394267966</v>
      </c>
      <c r="AG7656" s="1">
        <v>65081</v>
      </c>
      <c r="AH7656" s="1">
        <v>5583.4459257010776</v>
      </c>
      <c r="AI7656" s="1">
        <v>1891.3109517845401</v>
      </c>
      <c r="AJ7656" s="1">
        <v>6808.5</v>
      </c>
      <c r="AK7656" s="1"/>
      <c r="AL7656" s="1">
        <v>138393.484375</v>
      </c>
      <c r="AM7656" s="1">
        <v>114192.296875</v>
      </c>
      <c r="AN7656" s="1">
        <v>24201.185546875</v>
      </c>
      <c r="AO7656" t="s">
        <v>20466</v>
      </c>
    </row>
    <row r="7657" spans="1:41" x14ac:dyDescent="0.25">
      <c r="A7657" s="1">
        <v>2026</v>
      </c>
      <c r="B7657" t="s">
        <v>6136</v>
      </c>
      <c r="C7657" t="s">
        <v>7154</v>
      </c>
      <c r="D7657" t="s">
        <v>7254</v>
      </c>
      <c r="E7657" t="s">
        <v>8122</v>
      </c>
      <c r="F7657" t="s">
        <v>10220</v>
      </c>
      <c r="G7657" t="s">
        <v>12353</v>
      </c>
      <c r="H7657" t="s">
        <v>12771</v>
      </c>
      <c r="I7657" s="1">
        <v>3200</v>
      </c>
      <c r="J7657" s="1">
        <v>3691</v>
      </c>
      <c r="K7657" s="1">
        <v>133.70259853821111</v>
      </c>
      <c r="L7657" s="1">
        <v>335</v>
      </c>
      <c r="M7657" s="1">
        <v>3585.277705866933</v>
      </c>
      <c r="N7657" s="1">
        <v>643</v>
      </c>
      <c r="O7657" s="1">
        <v>59.773715650173699</v>
      </c>
      <c r="P7657" s="1">
        <v>0</v>
      </c>
      <c r="Q7657" s="1">
        <v>95.755274208469189</v>
      </c>
      <c r="R7657" s="1">
        <v>314.18960753813161</v>
      </c>
      <c r="S7657" s="1">
        <v>4747.1921592470817</v>
      </c>
      <c r="T7657" s="1">
        <v>0</v>
      </c>
      <c r="U7657" s="1"/>
      <c r="V7657" s="1">
        <v>125</v>
      </c>
      <c r="W7657" s="1">
        <v>2956.0736170607688</v>
      </c>
      <c r="X7657" s="1">
        <v>2168.811442313719</v>
      </c>
      <c r="Y7657" s="1">
        <v>2281.37</v>
      </c>
      <c r="Z7657" s="1">
        <v>926.6048257527026</v>
      </c>
      <c r="AA7657" s="1">
        <v>20920.137595605342</v>
      </c>
      <c r="AB7657" s="1"/>
      <c r="AC7657" s="1">
        <v>0</v>
      </c>
      <c r="AD7657" s="1">
        <v>2484.436118337203</v>
      </c>
      <c r="AE7657" s="1">
        <v>1038.2</v>
      </c>
      <c r="AF7657" s="1">
        <v>3531.5867281768701</v>
      </c>
      <c r="AG7657" s="1">
        <v>35033</v>
      </c>
      <c r="AH7657" s="1">
        <v>3107.4849849854941</v>
      </c>
      <c r="AI7657" s="1">
        <v>1747.2253353258191</v>
      </c>
      <c r="AJ7657" s="1">
        <v>8925.81846163921</v>
      </c>
      <c r="AK7657" s="1"/>
      <c r="AL7657" s="1">
        <v>102050.640625</v>
      </c>
      <c r="AM7657" s="1">
        <v>81060.6640625</v>
      </c>
      <c r="AN7657" s="1">
        <v>20989.9765625</v>
      </c>
      <c r="AO7657" t="s">
        <v>20467</v>
      </c>
    </row>
    <row r="7658" spans="1:41" x14ac:dyDescent="0.25">
      <c r="A7658" s="1">
        <v>2026</v>
      </c>
      <c r="B7658" t="s">
        <v>6137</v>
      </c>
      <c r="C7658" t="s">
        <v>7154</v>
      </c>
      <c r="D7658" t="s">
        <v>7254</v>
      </c>
      <c r="E7658" t="s">
        <v>8122</v>
      </c>
      <c r="F7658" t="s">
        <v>10220</v>
      </c>
      <c r="G7658" t="s">
        <v>12353</v>
      </c>
      <c r="H7658" t="s">
        <v>12771</v>
      </c>
      <c r="I7658" s="1">
        <v>2000</v>
      </c>
      <c r="J7658" s="1">
        <v>11220.883343063981</v>
      </c>
      <c r="K7658" s="1">
        <v>69.219748803931537</v>
      </c>
      <c r="L7658" s="1">
        <v>972.18444053203211</v>
      </c>
      <c r="M7658" s="1">
        <v>9660.7070279998388</v>
      </c>
      <c r="N7658" s="1">
        <v>266.64999999999998</v>
      </c>
      <c r="O7658" s="1">
        <v>50</v>
      </c>
      <c r="P7658" s="1">
        <v>1080</v>
      </c>
      <c r="Q7658" s="1">
        <v>188</v>
      </c>
      <c r="R7658" s="1">
        <v>427.09696188719681</v>
      </c>
      <c r="S7658" s="1">
        <v>2674.2886064999989</v>
      </c>
      <c r="T7658" s="1">
        <v>0</v>
      </c>
      <c r="U7658" s="1"/>
      <c r="V7658" s="1">
        <v>249</v>
      </c>
      <c r="W7658" s="1">
        <v>1357</v>
      </c>
      <c r="X7658" s="1">
        <v>3750.0136206623988</v>
      </c>
      <c r="Y7658" s="1">
        <v>1790.357135149055</v>
      </c>
      <c r="Z7658" s="1">
        <v>635.32140248271094</v>
      </c>
      <c r="AA7658" s="1">
        <v>29726</v>
      </c>
      <c r="AB7658" s="1"/>
      <c r="AC7658" s="1">
        <v>0</v>
      </c>
      <c r="AD7658" s="1">
        <v>559.71906321960489</v>
      </c>
      <c r="AE7658" s="1">
        <v>1384.4307326400001</v>
      </c>
      <c r="AF7658" s="1">
        <v>8965.7009515731825</v>
      </c>
      <c r="AG7658" s="1">
        <v>76105</v>
      </c>
      <c r="AH7658" s="1">
        <v>7598.7430000000004</v>
      </c>
      <c r="AI7658" s="1">
        <v>3167.1965001600001</v>
      </c>
      <c r="AJ7658" s="1">
        <v>9773.1297029399175</v>
      </c>
      <c r="AK7658" s="1"/>
      <c r="AL7658" s="1">
        <v>173670.640625</v>
      </c>
      <c r="AM7658" s="1">
        <v>144783.75</v>
      </c>
      <c r="AN7658" s="1">
        <v>28886.88671875</v>
      </c>
      <c r="AO7658" t="s">
        <v>20468</v>
      </c>
    </row>
    <row r="7659" spans="1:41" x14ac:dyDescent="0.25">
      <c r="A7659" s="1">
        <v>2026</v>
      </c>
      <c r="B7659" t="s">
        <v>6138</v>
      </c>
      <c r="C7659" t="s">
        <v>7154</v>
      </c>
      <c r="D7659" t="s">
        <v>7254</v>
      </c>
      <c r="E7659" t="s">
        <v>8122</v>
      </c>
      <c r="F7659" t="s">
        <v>10220</v>
      </c>
      <c r="G7659" t="s">
        <v>12353</v>
      </c>
      <c r="H7659" t="s">
        <v>12771</v>
      </c>
      <c r="I7659" s="1">
        <v>2000</v>
      </c>
      <c r="J7659" s="1">
        <v>11205.320539539691</v>
      </c>
      <c r="K7659" s="1">
        <v>71.08824534197646</v>
      </c>
      <c r="L7659" s="1">
        <v>270.72961704831982</v>
      </c>
      <c r="M7659" s="1">
        <v>9440</v>
      </c>
      <c r="N7659" s="1">
        <v>209.57</v>
      </c>
      <c r="O7659" s="1">
        <v>55.204040159999998</v>
      </c>
      <c r="P7659" s="1">
        <v>1080</v>
      </c>
      <c r="Q7659" s="1">
        <v>172.1395833322099</v>
      </c>
      <c r="R7659" s="1">
        <v>436.02354435717501</v>
      </c>
      <c r="S7659" s="1">
        <v>3863.5505193578852</v>
      </c>
      <c r="T7659" s="1">
        <v>50</v>
      </c>
      <c r="U7659" s="1">
        <v>0</v>
      </c>
      <c r="V7659" s="1">
        <v>102</v>
      </c>
      <c r="W7659" s="1">
        <v>815</v>
      </c>
      <c r="X7659" s="1">
        <v>3021.0832381536161</v>
      </c>
      <c r="Y7659" s="1">
        <v>2236.6041340572601</v>
      </c>
      <c r="Z7659" s="1">
        <v>640.71489049693946</v>
      </c>
      <c r="AA7659" s="1">
        <v>35156</v>
      </c>
      <c r="AB7659" s="1"/>
      <c r="AC7659" s="1">
        <v>0</v>
      </c>
      <c r="AD7659" s="1">
        <v>0</v>
      </c>
      <c r="AE7659" s="1">
        <v>1353.6030647232001</v>
      </c>
      <c r="AF7659" s="1">
        <v>8743.2272775959354</v>
      </c>
      <c r="AG7659" s="1">
        <v>78844</v>
      </c>
      <c r="AH7659" s="1">
        <v>5234.143232105298</v>
      </c>
      <c r="AI7659" s="1">
        <v>3230.5404301632002</v>
      </c>
      <c r="AJ7659" s="1">
        <v>9773.1297029399175</v>
      </c>
      <c r="AK7659" s="1"/>
      <c r="AL7659" s="1">
        <v>178003.671875</v>
      </c>
      <c r="AM7659" s="1">
        <v>152223.0625</v>
      </c>
      <c r="AN7659" s="1">
        <v>25780.609375</v>
      </c>
      <c r="AO7659" t="s">
        <v>20469</v>
      </c>
    </row>
    <row r="7660" spans="1:41" x14ac:dyDescent="0.25">
      <c r="A7660" s="1">
        <v>2026</v>
      </c>
      <c r="B7660" t="s">
        <v>6139</v>
      </c>
      <c r="C7660" t="s">
        <v>7154</v>
      </c>
      <c r="D7660" t="s">
        <v>7254</v>
      </c>
      <c r="E7660" t="s">
        <v>8123</v>
      </c>
      <c r="F7660" t="s">
        <v>10221</v>
      </c>
      <c r="G7660" t="s">
        <v>12353</v>
      </c>
      <c r="H7660" t="s">
        <v>12771</v>
      </c>
      <c r="I7660" s="1"/>
      <c r="J7660" s="1"/>
      <c r="K7660" s="1">
        <v>29.450966722349118</v>
      </c>
      <c r="L7660" s="1">
        <v>0</v>
      </c>
      <c r="M7660" s="1"/>
      <c r="N7660" s="1">
        <v>0</v>
      </c>
      <c r="O7660" s="1">
        <v>229.73713352985601</v>
      </c>
      <c r="P7660" s="1">
        <v>1200</v>
      </c>
      <c r="Q7660" s="1">
        <v>0</v>
      </c>
      <c r="R7660" s="1">
        <v>0</v>
      </c>
      <c r="S7660" s="1">
        <v>0</v>
      </c>
      <c r="T7660" s="1"/>
      <c r="U7660" s="1"/>
      <c r="V7660" s="1">
        <v>323</v>
      </c>
      <c r="W7660" s="1"/>
      <c r="X7660" s="1">
        <v>0</v>
      </c>
      <c r="Y7660" s="1">
        <v>0</v>
      </c>
      <c r="Z7660" s="1">
        <v>0</v>
      </c>
      <c r="AA7660" s="1">
        <v>0</v>
      </c>
      <c r="AB7660" s="1"/>
      <c r="AC7660" s="1">
        <v>0</v>
      </c>
      <c r="AD7660" s="1"/>
      <c r="AE7660" s="1">
        <v>28.717141691231991</v>
      </c>
      <c r="AF7660" s="1">
        <v>0</v>
      </c>
      <c r="AG7660" s="1"/>
      <c r="AH7660" s="1"/>
      <c r="AI7660" s="1"/>
      <c r="AJ7660" s="1"/>
      <c r="AK7660" s="1"/>
      <c r="AL7660" s="1">
        <v>1810.9052734375</v>
      </c>
      <c r="AM7660" s="1">
        <v>1551.7171630859375</v>
      </c>
      <c r="AN7660" s="1">
        <v>259.1881103515625</v>
      </c>
      <c r="AO7660" t="s">
        <v>20470</v>
      </c>
    </row>
    <row r="7661" spans="1:41" x14ac:dyDescent="0.25">
      <c r="A7661" s="1">
        <v>2026</v>
      </c>
      <c r="B7661" t="s">
        <v>6140</v>
      </c>
      <c r="C7661" t="s">
        <v>7154</v>
      </c>
      <c r="D7661" t="s">
        <v>7254</v>
      </c>
      <c r="E7661" t="s">
        <v>8123</v>
      </c>
      <c r="F7661" t="s">
        <v>10221</v>
      </c>
      <c r="G7661" t="s">
        <v>12353</v>
      </c>
      <c r="H7661" t="s">
        <v>12771</v>
      </c>
      <c r="I7661" s="1"/>
      <c r="J7661" s="1">
        <v>0</v>
      </c>
      <c r="K7661" s="1">
        <v>36.944382408607979</v>
      </c>
      <c r="L7661" s="1">
        <v>0</v>
      </c>
      <c r="M7661" s="1"/>
      <c r="N7661" s="1">
        <v>0</v>
      </c>
      <c r="O7661" s="1">
        <v>552.0404016</v>
      </c>
      <c r="P7661" s="1">
        <v>1200</v>
      </c>
      <c r="Q7661" s="1"/>
      <c r="R7661" s="1">
        <v>0</v>
      </c>
      <c r="S7661" s="1"/>
      <c r="T7661" s="1">
        <v>0</v>
      </c>
      <c r="U7661" s="1">
        <v>0</v>
      </c>
      <c r="V7661" s="1">
        <v>879</v>
      </c>
      <c r="W7661" s="1">
        <v>634</v>
      </c>
      <c r="X7661" s="1">
        <v>0</v>
      </c>
      <c r="Y7661" s="1">
        <v>0</v>
      </c>
      <c r="Z7661" s="1">
        <v>0</v>
      </c>
      <c r="AA7661" s="1">
        <v>0</v>
      </c>
      <c r="AB7661" s="1"/>
      <c r="AC7661" s="1">
        <v>0</v>
      </c>
      <c r="AD7661" s="1">
        <v>0</v>
      </c>
      <c r="AE7661" s="1">
        <v>13</v>
      </c>
      <c r="AF7661" s="1">
        <v>0</v>
      </c>
      <c r="AG7661" s="1"/>
      <c r="AH7661" s="1">
        <v>0</v>
      </c>
      <c r="AI7661" s="1"/>
      <c r="AJ7661" s="1"/>
      <c r="AK7661" s="1"/>
      <c r="AL7661" s="1">
        <v>3314.98486328125</v>
      </c>
      <c r="AM7661" s="1">
        <v>2092</v>
      </c>
      <c r="AN7661" s="1">
        <v>1222.98486328125</v>
      </c>
      <c r="AO7661" t="s">
        <v>20471</v>
      </c>
    </row>
    <row r="7662" spans="1:41" x14ac:dyDescent="0.25">
      <c r="A7662" s="1">
        <v>2026</v>
      </c>
      <c r="B7662" t="s">
        <v>6141</v>
      </c>
      <c r="C7662" t="s">
        <v>7154</v>
      </c>
      <c r="D7662" t="s">
        <v>7254</v>
      </c>
      <c r="E7662" t="s">
        <v>8123</v>
      </c>
      <c r="F7662" t="s">
        <v>10221</v>
      </c>
      <c r="G7662" t="s">
        <v>12353</v>
      </c>
      <c r="H7662" t="s">
        <v>12771</v>
      </c>
      <c r="I7662" s="1"/>
      <c r="J7662" s="1"/>
      <c r="K7662" s="1">
        <v>40.774758279815927</v>
      </c>
      <c r="L7662" s="1">
        <v>0</v>
      </c>
      <c r="M7662" s="1"/>
      <c r="N7662" s="1">
        <v>0</v>
      </c>
      <c r="O7662" s="1">
        <v>500</v>
      </c>
      <c r="P7662" s="1">
        <v>1200</v>
      </c>
      <c r="Q7662" s="1"/>
      <c r="R7662" s="1">
        <v>0</v>
      </c>
      <c r="S7662" s="1"/>
      <c r="T7662" s="1">
        <v>0</v>
      </c>
      <c r="U7662" s="1"/>
      <c r="V7662" s="1">
        <v>753</v>
      </c>
      <c r="W7662" s="1">
        <v>0</v>
      </c>
      <c r="X7662" s="1">
        <v>0</v>
      </c>
      <c r="Y7662" s="1">
        <v>0</v>
      </c>
      <c r="Z7662" s="1">
        <v>0</v>
      </c>
      <c r="AA7662" s="1">
        <v>0</v>
      </c>
      <c r="AB7662" s="1"/>
      <c r="AC7662" s="1">
        <v>0</v>
      </c>
      <c r="AD7662" s="1"/>
      <c r="AE7662" s="1">
        <v>5.5204040160000014</v>
      </c>
      <c r="AF7662" s="1">
        <v>0</v>
      </c>
      <c r="AG7662" s="1"/>
      <c r="AH7662" s="1">
        <v>0</v>
      </c>
      <c r="AI7662" s="1"/>
      <c r="AJ7662" s="1"/>
      <c r="AK7662" s="1"/>
      <c r="AL7662" s="1">
        <v>2499.29541015625</v>
      </c>
      <c r="AM7662" s="1">
        <v>1958.5203857421875</v>
      </c>
      <c r="AN7662" s="1">
        <v>540.7747802734375</v>
      </c>
      <c r="AO7662" t="s">
        <v>20472</v>
      </c>
    </row>
    <row r="7663" spans="1:41" x14ac:dyDescent="0.25">
      <c r="A7663" s="1">
        <v>2026</v>
      </c>
      <c r="B7663" t="s">
        <v>6142</v>
      </c>
      <c r="C7663" t="s">
        <v>7154</v>
      </c>
      <c r="D7663" t="s">
        <v>7254</v>
      </c>
      <c r="E7663" t="s">
        <v>8123</v>
      </c>
      <c r="F7663" t="s">
        <v>10221</v>
      </c>
      <c r="G7663" t="s">
        <v>12353</v>
      </c>
      <c r="H7663" t="s">
        <v>12771</v>
      </c>
      <c r="I7663" s="1"/>
      <c r="J7663" s="1"/>
      <c r="K7663" s="1">
        <v>20.92736324945912</v>
      </c>
      <c r="L7663" s="1"/>
      <c r="M7663" s="1"/>
      <c r="N7663" s="1">
        <v>0</v>
      </c>
      <c r="O7663" s="1">
        <v>233.8726271658773</v>
      </c>
      <c r="P7663" s="1">
        <v>791.7340067340067</v>
      </c>
      <c r="Q7663" s="1">
        <v>0</v>
      </c>
      <c r="R7663" s="1">
        <v>0</v>
      </c>
      <c r="S7663" s="1">
        <v>0</v>
      </c>
      <c r="T7663" s="1"/>
      <c r="U7663" s="1"/>
      <c r="V7663" s="1">
        <v>347</v>
      </c>
      <c r="W7663" s="1"/>
      <c r="X7663" s="1">
        <v>328.65045637113548</v>
      </c>
      <c r="Y7663" s="1"/>
      <c r="Z7663" s="1"/>
      <c r="AA7663" s="1">
        <v>0</v>
      </c>
      <c r="AB7663" s="1"/>
      <c r="AC7663" s="1">
        <v>0</v>
      </c>
      <c r="AD7663" s="1"/>
      <c r="AE7663" s="1">
        <v>120</v>
      </c>
      <c r="AF7663" s="1">
        <v>0</v>
      </c>
      <c r="AG7663" s="1"/>
      <c r="AH7663" s="1"/>
      <c r="AI7663" s="1"/>
      <c r="AJ7663" s="1"/>
      <c r="AK7663" s="1"/>
      <c r="AL7663" s="1">
        <v>1842.1844482421875</v>
      </c>
      <c r="AM7663" s="1">
        <v>1258.7340087890625</v>
      </c>
      <c r="AN7663" s="1">
        <v>583.450439453125</v>
      </c>
      <c r="AO7663" t="s">
        <v>20473</v>
      </c>
    </row>
    <row r="7664" spans="1:41" x14ac:dyDescent="0.25">
      <c r="A7664" s="1">
        <v>2026</v>
      </c>
      <c r="B7664" t="s">
        <v>6143</v>
      </c>
      <c r="C7664" t="s">
        <v>7154</v>
      </c>
      <c r="D7664" t="s">
        <v>7254</v>
      </c>
      <c r="E7664" t="s">
        <v>8123</v>
      </c>
      <c r="F7664" t="s">
        <v>10221</v>
      </c>
      <c r="G7664" t="s">
        <v>12353</v>
      </c>
      <c r="H7664" t="s">
        <v>12771</v>
      </c>
      <c r="I7664" s="1">
        <v>0</v>
      </c>
      <c r="J7664" s="1"/>
      <c r="K7664" s="1">
        <v>20.92736324945912</v>
      </c>
      <c r="L7664" s="1">
        <v>0</v>
      </c>
      <c r="M7664" s="1">
        <v>0</v>
      </c>
      <c r="N7664" s="1">
        <v>0</v>
      </c>
      <c r="O7664" s="1">
        <v>239.0948626006948</v>
      </c>
      <c r="P7664" s="1">
        <v>0</v>
      </c>
      <c r="Q7664" s="1">
        <v>10</v>
      </c>
      <c r="R7664" s="1">
        <v>202.6398431403918</v>
      </c>
      <c r="S7664" s="1">
        <v>0</v>
      </c>
      <c r="T7664" s="1">
        <v>0</v>
      </c>
      <c r="U7664" s="1"/>
      <c r="V7664" s="1">
        <v>529</v>
      </c>
      <c r="W7664" s="1">
        <v>0</v>
      </c>
      <c r="X7664" s="1">
        <v>386.57208124056859</v>
      </c>
      <c r="Y7664" s="1">
        <v>0</v>
      </c>
      <c r="Z7664" s="1"/>
      <c r="AA7664" s="1">
        <v>0</v>
      </c>
      <c r="AB7664" s="1"/>
      <c r="AC7664" s="1">
        <v>0</v>
      </c>
      <c r="AD7664" s="1"/>
      <c r="AE7664" s="1">
        <v>119.9193300678761</v>
      </c>
      <c r="AF7664" s="1">
        <v>0</v>
      </c>
      <c r="AG7664" s="1"/>
      <c r="AH7664" s="1"/>
      <c r="AI7664" s="1"/>
      <c r="AJ7664" s="1">
        <v>0</v>
      </c>
      <c r="AK7664" s="1"/>
      <c r="AL7664" s="1">
        <v>1508.1534423828125</v>
      </c>
      <c r="AM7664" s="1">
        <v>861.55914306640625</v>
      </c>
      <c r="AN7664" s="1">
        <v>646.59429931640625</v>
      </c>
      <c r="AO7664" t="s">
        <v>20474</v>
      </c>
    </row>
    <row r="7665" spans="1:41" x14ac:dyDescent="0.25">
      <c r="A7665" s="1">
        <v>2026</v>
      </c>
      <c r="B7665" t="s">
        <v>6144</v>
      </c>
      <c r="C7665" t="s">
        <v>7154</v>
      </c>
      <c r="D7665" t="s">
        <v>7254</v>
      </c>
      <c r="E7665" t="s">
        <v>8123</v>
      </c>
      <c r="F7665" t="s">
        <v>10221</v>
      </c>
      <c r="G7665" t="s">
        <v>12353</v>
      </c>
      <c r="H7665" t="s">
        <v>12771</v>
      </c>
      <c r="I7665" s="1"/>
      <c r="J7665" s="1">
        <v>0</v>
      </c>
      <c r="K7665" s="1"/>
      <c r="L7665" s="1">
        <v>0</v>
      </c>
      <c r="M7665" s="1"/>
      <c r="N7665" s="1">
        <v>0</v>
      </c>
      <c r="O7665" s="1">
        <v>225.23248385279999</v>
      </c>
      <c r="P7665" s="1">
        <v>1200</v>
      </c>
      <c r="Q7665" s="1">
        <v>0</v>
      </c>
      <c r="R7665" s="1">
        <v>0</v>
      </c>
      <c r="S7665" s="1">
        <v>0</v>
      </c>
      <c r="T7665" s="1">
        <v>0</v>
      </c>
      <c r="U7665" s="1"/>
      <c r="V7665" s="1">
        <v>462</v>
      </c>
      <c r="W7665" s="1"/>
      <c r="X7665" s="1">
        <v>0</v>
      </c>
      <c r="Y7665" s="1">
        <v>0</v>
      </c>
      <c r="Z7665" s="1">
        <v>0</v>
      </c>
      <c r="AA7665" s="1">
        <v>0</v>
      </c>
      <c r="AB7665" s="1"/>
      <c r="AC7665" s="1">
        <v>0</v>
      </c>
      <c r="AD7665" s="1">
        <v>0</v>
      </c>
      <c r="AE7665" s="1">
        <v>25</v>
      </c>
      <c r="AF7665" s="1">
        <v>0</v>
      </c>
      <c r="AG7665" s="1"/>
      <c r="AH7665" s="1"/>
      <c r="AI7665" s="1"/>
      <c r="AJ7665" s="1"/>
      <c r="AK7665" s="1"/>
      <c r="AL7665" s="1">
        <v>1912.232421875</v>
      </c>
      <c r="AM7665" s="1">
        <v>1687</v>
      </c>
      <c r="AN7665" s="1">
        <v>225.23248291015625</v>
      </c>
      <c r="AO7665" t="s">
        <v>20475</v>
      </c>
    </row>
    <row r="7666" spans="1:41" x14ac:dyDescent="0.25">
      <c r="A7666" s="1">
        <v>2026</v>
      </c>
      <c r="B7666" t="s">
        <v>6145</v>
      </c>
      <c r="C7666" t="s">
        <v>7155</v>
      </c>
      <c r="D7666" t="s">
        <v>7254</v>
      </c>
      <c r="E7666" t="s">
        <v>8124</v>
      </c>
      <c r="F7666" t="s">
        <v>10222</v>
      </c>
      <c r="G7666" t="s">
        <v>12354</v>
      </c>
      <c r="H7666" t="s">
        <v>12771</v>
      </c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>
        <v>0</v>
      </c>
      <c r="AM7666" s="1">
        <v>0</v>
      </c>
      <c r="AN7666" s="1">
        <v>0</v>
      </c>
      <c r="AO7666" t="s">
        <v>20476</v>
      </c>
    </row>
    <row r="7667" spans="1:41" x14ac:dyDescent="0.25">
      <c r="A7667" s="1">
        <v>2026</v>
      </c>
      <c r="B7667" t="s">
        <v>6145</v>
      </c>
      <c r="C7667" t="s">
        <v>7155</v>
      </c>
      <c r="D7667" t="s">
        <v>7254</v>
      </c>
      <c r="E7667" t="s">
        <v>8124</v>
      </c>
      <c r="F7667" t="s">
        <v>10223</v>
      </c>
      <c r="G7667" t="s">
        <v>12354</v>
      </c>
      <c r="H7667" t="s">
        <v>12771</v>
      </c>
      <c r="I7667" s="1">
        <v>300</v>
      </c>
      <c r="J7667" s="1"/>
      <c r="K7667" s="1"/>
      <c r="L7667" s="1"/>
      <c r="M7667" s="1">
        <v>0</v>
      </c>
      <c r="N7667" s="1">
        <v>0</v>
      </c>
      <c r="O7667" s="1"/>
      <c r="P7667" s="1"/>
      <c r="Q7667" s="1">
        <v>0</v>
      </c>
      <c r="R7667" s="1"/>
      <c r="S7667" s="1"/>
      <c r="T7667" s="1">
        <v>0</v>
      </c>
      <c r="U7667" s="1"/>
      <c r="V7667" s="1">
        <v>41</v>
      </c>
      <c r="W7667" s="1"/>
      <c r="X7667" s="1">
        <v>0</v>
      </c>
      <c r="Y7667" s="1">
        <v>0</v>
      </c>
      <c r="Z7667" s="1"/>
      <c r="AA7667" s="1"/>
      <c r="AB7667" s="1"/>
      <c r="AC7667" s="1">
        <v>0</v>
      </c>
      <c r="AD7667" s="1">
        <v>0</v>
      </c>
      <c r="AE7667" s="1"/>
      <c r="AF7667" s="1">
        <v>0</v>
      </c>
      <c r="AG7667" s="1"/>
      <c r="AH7667" s="1"/>
      <c r="AI7667" s="1">
        <v>0</v>
      </c>
      <c r="AJ7667" s="1"/>
      <c r="AK7667" s="1"/>
      <c r="AL7667" s="1">
        <v>341</v>
      </c>
      <c r="AM7667" s="1">
        <v>341</v>
      </c>
      <c r="AN7667" s="1">
        <v>0</v>
      </c>
      <c r="AO7667" t="s">
        <v>20477</v>
      </c>
    </row>
    <row r="7668" spans="1:41" x14ac:dyDescent="0.25">
      <c r="A7668" s="1">
        <v>2026</v>
      </c>
      <c r="B7668" t="s">
        <v>6145</v>
      </c>
      <c r="C7668" t="s">
        <v>7155</v>
      </c>
      <c r="D7668" t="s">
        <v>7254</v>
      </c>
      <c r="E7668" t="s">
        <v>8124</v>
      </c>
      <c r="F7668" t="s">
        <v>10224</v>
      </c>
      <c r="G7668" t="s">
        <v>12354</v>
      </c>
      <c r="H7668" t="s">
        <v>12771</v>
      </c>
      <c r="I7668" s="1">
        <v>318.40906518749978</v>
      </c>
      <c r="J7668" s="1">
        <v>966.95740219819118</v>
      </c>
      <c r="K7668" s="1"/>
      <c r="L7668" s="1"/>
      <c r="M7668" s="1">
        <v>3000</v>
      </c>
      <c r="N7668" s="1">
        <v>965.26015234374995</v>
      </c>
      <c r="O7668" s="1">
        <v>199.34639999999999</v>
      </c>
      <c r="P7668" s="1">
        <v>1410</v>
      </c>
      <c r="Q7668" s="1">
        <v>315</v>
      </c>
      <c r="R7668" s="1">
        <v>0</v>
      </c>
      <c r="S7668" s="1">
        <v>1250</v>
      </c>
      <c r="T7668" s="1">
        <v>0</v>
      </c>
      <c r="U7668" s="1">
        <v>0</v>
      </c>
      <c r="V7668" s="1">
        <v>0</v>
      </c>
      <c r="W7668" s="1"/>
      <c r="X7668" s="1">
        <v>0</v>
      </c>
      <c r="Y7668" s="1">
        <v>313.2</v>
      </c>
      <c r="Z7668" s="1">
        <v>124.6400623458496</v>
      </c>
      <c r="AA7668" s="1">
        <v>7798</v>
      </c>
      <c r="AB7668" s="1">
        <v>50</v>
      </c>
      <c r="AC7668" s="1">
        <v>0</v>
      </c>
      <c r="AD7668" s="1">
        <v>0</v>
      </c>
      <c r="AE7668" s="1"/>
      <c r="AF7668" s="1">
        <v>0</v>
      </c>
      <c r="AG7668" s="1">
        <v>10482</v>
      </c>
      <c r="AH7668" s="1">
        <v>1867.1020000000001</v>
      </c>
      <c r="AI7668" s="1">
        <v>0</v>
      </c>
      <c r="AJ7668" s="1">
        <v>6222</v>
      </c>
      <c r="AK7668" s="1"/>
      <c r="AL7668" s="1">
        <v>35281.9140625</v>
      </c>
      <c r="AM7668" s="1">
        <v>28915.466796875</v>
      </c>
      <c r="AN7668" s="1">
        <v>6366.44873046875</v>
      </c>
      <c r="AO7668" t="s">
        <v>20478</v>
      </c>
    </row>
    <row r="7669" spans="1:41" x14ac:dyDescent="0.25">
      <c r="A7669" s="1">
        <v>2026</v>
      </c>
      <c r="B7669" t="s">
        <v>6145</v>
      </c>
      <c r="C7669" t="s">
        <v>7155</v>
      </c>
      <c r="D7669" t="s">
        <v>7254</v>
      </c>
      <c r="E7669" t="s">
        <v>8124</v>
      </c>
      <c r="F7669" t="s">
        <v>10225</v>
      </c>
      <c r="G7669" t="s">
        <v>12354</v>
      </c>
      <c r="H7669" t="s">
        <v>12771</v>
      </c>
      <c r="I7669" s="1">
        <v>1592.045325937499</v>
      </c>
      <c r="J7669" s="1">
        <v>1321.5084496708621</v>
      </c>
      <c r="K7669" s="1"/>
      <c r="L7669" s="1">
        <v>360</v>
      </c>
      <c r="M7669" s="1">
        <v>1076.7560000000001</v>
      </c>
      <c r="N7669" s="1">
        <v>162.68457714843751</v>
      </c>
      <c r="O7669" s="1">
        <v>154.67320000000001</v>
      </c>
      <c r="P7669" s="1">
        <v>0</v>
      </c>
      <c r="Q7669" s="1">
        <v>0</v>
      </c>
      <c r="R7669" s="1">
        <v>0</v>
      </c>
      <c r="S7669" s="1">
        <v>0</v>
      </c>
      <c r="T7669" s="1">
        <v>0</v>
      </c>
      <c r="U7669" s="1">
        <v>0</v>
      </c>
      <c r="V7669" s="1">
        <v>4790</v>
      </c>
      <c r="W7669" s="1">
        <v>500</v>
      </c>
      <c r="X7669" s="1">
        <v>75</v>
      </c>
      <c r="Y7669" s="1">
        <v>0</v>
      </c>
      <c r="Z7669" s="1">
        <v>5.2423800000000007</v>
      </c>
      <c r="AA7669" s="1">
        <v>4411</v>
      </c>
      <c r="AB7669" s="1">
        <v>0</v>
      </c>
      <c r="AC7669" s="1">
        <v>300</v>
      </c>
      <c r="AD7669" s="1">
        <v>483.9596580000001</v>
      </c>
      <c r="AE7669" s="1">
        <v>1192.436497596</v>
      </c>
      <c r="AF7669" s="1">
        <v>0</v>
      </c>
      <c r="AG7669" s="1">
        <v>4745</v>
      </c>
      <c r="AH7669" s="1">
        <v>0</v>
      </c>
      <c r="AI7669" s="1"/>
      <c r="AJ7669" s="1">
        <v>2040</v>
      </c>
      <c r="AK7669" s="1"/>
      <c r="AL7669" s="1">
        <v>23210.306640625</v>
      </c>
      <c r="AM7669" s="1">
        <v>20919.91796875</v>
      </c>
      <c r="AN7669" s="1">
        <v>2290.388916015625</v>
      </c>
      <c r="AO7669" t="s">
        <v>20479</v>
      </c>
    </row>
    <row r="7670" spans="1:41" x14ac:dyDescent="0.25">
      <c r="A7670" s="1">
        <v>2026</v>
      </c>
      <c r="B7670" t="s">
        <v>6145</v>
      </c>
      <c r="C7670" t="s">
        <v>7155</v>
      </c>
      <c r="D7670" t="s">
        <v>7254</v>
      </c>
      <c r="E7670" t="s">
        <v>8124</v>
      </c>
      <c r="F7670" t="s">
        <v>10226</v>
      </c>
      <c r="G7670" t="s">
        <v>12354</v>
      </c>
      <c r="H7670" t="s">
        <v>12771</v>
      </c>
      <c r="I7670" s="1">
        <v>127.3636260749999</v>
      </c>
      <c r="J7670" s="1">
        <v>419.01487428588291</v>
      </c>
      <c r="K7670" s="1"/>
      <c r="L7670" s="1">
        <v>0</v>
      </c>
      <c r="M7670" s="1">
        <v>360</v>
      </c>
      <c r="N7670" s="1">
        <v>1848.1800600585941</v>
      </c>
      <c r="O7670" s="1">
        <v>137.11274</v>
      </c>
      <c r="P7670" s="1">
        <v>0</v>
      </c>
      <c r="Q7670" s="1">
        <v>0</v>
      </c>
      <c r="R7670" s="1">
        <v>0</v>
      </c>
      <c r="S7670" s="1">
        <v>0</v>
      </c>
      <c r="T7670" s="1">
        <v>0</v>
      </c>
      <c r="U7670" s="1">
        <v>50</v>
      </c>
      <c r="V7670" s="1">
        <v>240</v>
      </c>
      <c r="W7670" s="1"/>
      <c r="X7670" s="1">
        <v>50</v>
      </c>
      <c r="Y7670" s="1">
        <v>0</v>
      </c>
      <c r="Z7670" s="1">
        <v>0</v>
      </c>
      <c r="AA7670" s="1">
        <v>1015</v>
      </c>
      <c r="AB7670" s="1">
        <v>150</v>
      </c>
      <c r="AC7670" s="1">
        <v>0</v>
      </c>
      <c r="AD7670" s="1">
        <v>301.98797200000013</v>
      </c>
      <c r="AE7670" s="1">
        <v>412.53399791999999</v>
      </c>
      <c r="AF7670" s="1">
        <v>0</v>
      </c>
      <c r="AG7670" s="1">
        <v>0</v>
      </c>
      <c r="AH7670" s="1">
        <v>0</v>
      </c>
      <c r="AI7670" s="1">
        <v>214</v>
      </c>
      <c r="AJ7670" s="1">
        <v>0</v>
      </c>
      <c r="AK7670" s="1">
        <v>240</v>
      </c>
      <c r="AL7670" s="1">
        <v>5565.193359375</v>
      </c>
      <c r="AM7670" s="1">
        <v>4112.0927734375</v>
      </c>
      <c r="AN7670" s="1">
        <v>1453.1007080078125</v>
      </c>
      <c r="AO7670" t="s">
        <v>20480</v>
      </c>
    </row>
    <row r="7671" spans="1:41" x14ac:dyDescent="0.25">
      <c r="A7671" s="1">
        <v>2026</v>
      </c>
      <c r="B7671" t="s">
        <v>6145</v>
      </c>
      <c r="C7671" t="s">
        <v>7155</v>
      </c>
      <c r="D7671" t="s">
        <v>7254</v>
      </c>
      <c r="E7671" t="s">
        <v>8124</v>
      </c>
      <c r="F7671" t="s">
        <v>10227</v>
      </c>
      <c r="G7671" t="s">
        <v>12354</v>
      </c>
      <c r="H7671" t="s">
        <v>12771</v>
      </c>
      <c r="I7671" s="1">
        <v>159.20453259374989</v>
      </c>
      <c r="J7671" s="1">
        <v>467.36274439579262</v>
      </c>
      <c r="K7671" s="1"/>
      <c r="L7671" s="1"/>
      <c r="M7671" s="1">
        <v>0</v>
      </c>
      <c r="N7671" s="1">
        <v>322.48801171874999</v>
      </c>
      <c r="O7671" s="1">
        <v>0</v>
      </c>
      <c r="P7671" s="1">
        <v>0</v>
      </c>
      <c r="Q7671" s="1">
        <v>105</v>
      </c>
      <c r="R7671" s="1">
        <v>0</v>
      </c>
      <c r="S7671" s="1">
        <v>0</v>
      </c>
      <c r="T7671" s="1">
        <v>0</v>
      </c>
      <c r="U7671" s="1">
        <v>0</v>
      </c>
      <c r="V7671" s="1">
        <v>373</v>
      </c>
      <c r="W7671" s="1"/>
      <c r="X7671" s="1">
        <v>0</v>
      </c>
      <c r="Y7671" s="1">
        <v>0</v>
      </c>
      <c r="Z7671" s="1">
        <v>0</v>
      </c>
      <c r="AA7671" s="1">
        <v>4985</v>
      </c>
      <c r="AB7671" s="1">
        <v>0</v>
      </c>
      <c r="AC7671" s="1">
        <v>0</v>
      </c>
      <c r="AD7671" s="1">
        <v>150.99398600000001</v>
      </c>
      <c r="AE7671" s="1"/>
      <c r="AF7671" s="1">
        <v>0</v>
      </c>
      <c r="AG7671" s="1">
        <v>0</v>
      </c>
      <c r="AH7671" s="1">
        <v>0</v>
      </c>
      <c r="AI7671" s="1"/>
      <c r="AJ7671" s="1">
        <v>0</v>
      </c>
      <c r="AK7671" s="1"/>
      <c r="AL7671" s="1">
        <v>6563.04931640625</v>
      </c>
      <c r="AM7671" s="1">
        <v>6412.05517578125</v>
      </c>
      <c r="AN7671" s="1">
        <v>150.99398803710938</v>
      </c>
      <c r="AO7671" t="s">
        <v>20481</v>
      </c>
    </row>
    <row r="7672" spans="1:41" x14ac:dyDescent="0.25">
      <c r="A7672" s="1">
        <v>2026</v>
      </c>
      <c r="B7672" t="s">
        <v>6145</v>
      </c>
      <c r="C7672" t="s">
        <v>7155</v>
      </c>
      <c r="D7672" t="s">
        <v>7254</v>
      </c>
      <c r="E7672" t="s">
        <v>8124</v>
      </c>
      <c r="F7672" t="s">
        <v>10228</v>
      </c>
      <c r="G7672" t="s">
        <v>12354</v>
      </c>
      <c r="H7672" t="s">
        <v>12771</v>
      </c>
      <c r="I7672" s="1">
        <v>371.47724271874978</v>
      </c>
      <c r="J7672" s="1">
        <v>16.115956703303191</v>
      </c>
      <c r="K7672" s="1"/>
      <c r="L7672" s="1"/>
      <c r="M7672" s="1">
        <v>0</v>
      </c>
      <c r="N7672" s="1">
        <v>315.06811230468747</v>
      </c>
      <c r="O7672" s="1">
        <v>0</v>
      </c>
      <c r="P7672" s="1">
        <v>0</v>
      </c>
      <c r="Q7672" s="1">
        <v>0</v>
      </c>
      <c r="R7672" s="1">
        <v>0</v>
      </c>
      <c r="S7672" s="1"/>
      <c r="T7672" s="1">
        <v>0</v>
      </c>
      <c r="U7672" s="1">
        <v>100</v>
      </c>
      <c r="V7672" s="1">
        <v>0</v>
      </c>
      <c r="W7672" s="1"/>
      <c r="X7672" s="1">
        <v>0</v>
      </c>
      <c r="Y7672" s="1">
        <v>3654</v>
      </c>
      <c r="Z7672" s="1">
        <v>0</v>
      </c>
      <c r="AA7672" s="1">
        <v>7680</v>
      </c>
      <c r="AB7672" s="1">
        <v>0</v>
      </c>
      <c r="AC7672" s="1">
        <v>0</v>
      </c>
      <c r="AD7672" s="1">
        <v>0</v>
      </c>
      <c r="AE7672" s="1"/>
      <c r="AF7672" s="1">
        <v>432</v>
      </c>
      <c r="AG7672" s="1">
        <v>846</v>
      </c>
      <c r="AH7672" s="1">
        <v>0</v>
      </c>
      <c r="AI7672" s="1">
        <v>649</v>
      </c>
      <c r="AJ7672" s="1">
        <v>2791</v>
      </c>
      <c r="AK7672" s="1"/>
      <c r="AL7672" s="1">
        <v>16854.66015625</v>
      </c>
      <c r="AM7672" s="1">
        <v>16205.6611328125</v>
      </c>
      <c r="AN7672" s="1">
        <v>649</v>
      </c>
      <c r="AO7672" t="s">
        <v>20482</v>
      </c>
    </row>
    <row r="7673" spans="1:41" x14ac:dyDescent="0.25">
      <c r="A7673" s="1">
        <v>2026</v>
      </c>
      <c r="B7673" t="s">
        <v>6145</v>
      </c>
      <c r="C7673" t="s">
        <v>7155</v>
      </c>
      <c r="D7673" t="s">
        <v>7254</v>
      </c>
      <c r="E7673" t="s">
        <v>8124</v>
      </c>
      <c r="F7673" t="s">
        <v>10229</v>
      </c>
      <c r="G7673" t="s">
        <v>12354</v>
      </c>
      <c r="H7673" t="s">
        <v>12771</v>
      </c>
      <c r="I7673" s="1"/>
      <c r="J7673" s="1">
        <v>0</v>
      </c>
      <c r="K7673" s="1"/>
      <c r="L7673" s="1"/>
      <c r="M7673" s="1">
        <v>3810.75</v>
      </c>
      <c r="N7673" s="1">
        <v>0</v>
      </c>
      <c r="O7673" s="1">
        <v>3500</v>
      </c>
      <c r="P7673" s="1">
        <v>0</v>
      </c>
      <c r="Q7673" s="1">
        <v>0</v>
      </c>
      <c r="R7673" s="1">
        <v>300.66671500000001</v>
      </c>
      <c r="S7673" s="1">
        <v>1870</v>
      </c>
      <c r="T7673" s="1">
        <v>0</v>
      </c>
      <c r="U7673" s="1">
        <v>0</v>
      </c>
      <c r="V7673" s="1">
        <v>800</v>
      </c>
      <c r="W7673" s="1">
        <v>1620</v>
      </c>
      <c r="X7673" s="1">
        <v>700</v>
      </c>
      <c r="Y7673" s="1">
        <v>4545.576</v>
      </c>
      <c r="Z7673" s="1">
        <v>0</v>
      </c>
      <c r="AA7673" s="1">
        <v>12925</v>
      </c>
      <c r="AB7673" s="1">
        <v>0</v>
      </c>
      <c r="AC7673" s="1">
        <v>0</v>
      </c>
      <c r="AD7673" s="1">
        <v>603.97594400000014</v>
      </c>
      <c r="AE7673" s="1"/>
      <c r="AF7673" s="1">
        <v>0</v>
      </c>
      <c r="AG7673" s="1">
        <v>5219</v>
      </c>
      <c r="AH7673" s="1">
        <v>1287.7520400000001</v>
      </c>
      <c r="AI7673" s="1">
        <v>0</v>
      </c>
      <c r="AJ7673" s="1">
        <v>0</v>
      </c>
      <c r="AK7673" s="1"/>
      <c r="AL7673" s="1">
        <v>37182.72265625</v>
      </c>
      <c r="AM7673" s="1">
        <v>23790.2421875</v>
      </c>
      <c r="AN7673" s="1">
        <v>13392.4775390625</v>
      </c>
      <c r="AO7673" t="s">
        <v>20483</v>
      </c>
    </row>
    <row r="7674" spans="1:41" x14ac:dyDescent="0.25">
      <c r="A7674" s="1">
        <v>2026</v>
      </c>
      <c r="B7674" t="s">
        <v>6145</v>
      </c>
      <c r="C7674" t="s">
        <v>7155</v>
      </c>
      <c r="D7674" t="s">
        <v>7254</v>
      </c>
      <c r="E7674" t="s">
        <v>8124</v>
      </c>
      <c r="F7674" t="s">
        <v>10230</v>
      </c>
      <c r="G7674" t="s">
        <v>12354</v>
      </c>
      <c r="H7674" t="s">
        <v>12771</v>
      </c>
      <c r="I7674" s="1">
        <v>2568.499792512499</v>
      </c>
      <c r="J7674" s="1">
        <v>3223.1913406606382</v>
      </c>
      <c r="K7674" s="1">
        <v>0</v>
      </c>
      <c r="L7674" s="1">
        <v>360</v>
      </c>
      <c r="M7674" s="1">
        <v>21247.506000000001</v>
      </c>
      <c r="N7674" s="1">
        <v>5144.2450385742204</v>
      </c>
      <c r="O7674" s="1">
        <v>4366.1323400000001</v>
      </c>
      <c r="P7674" s="1">
        <v>1410</v>
      </c>
      <c r="Q7674" s="1">
        <v>525</v>
      </c>
      <c r="R7674" s="1">
        <v>754.72395499999993</v>
      </c>
      <c r="S7674" s="1">
        <v>6620</v>
      </c>
      <c r="T7674" s="1">
        <v>3000</v>
      </c>
      <c r="U7674" s="1">
        <v>150</v>
      </c>
      <c r="V7674" s="1">
        <v>6203</v>
      </c>
      <c r="W7674" s="1">
        <v>2120</v>
      </c>
      <c r="X7674" s="1">
        <v>2625</v>
      </c>
      <c r="Y7674" s="1">
        <v>16098.48</v>
      </c>
      <c r="Z7674" s="1">
        <v>129.88244234584971</v>
      </c>
      <c r="AA7674" s="1">
        <v>63935</v>
      </c>
      <c r="AB7674" s="1">
        <v>200</v>
      </c>
      <c r="AC7674" s="1">
        <v>2015.77143</v>
      </c>
      <c r="AD7674" s="1">
        <v>3092.0558575</v>
      </c>
      <c r="AE7674" s="1">
        <v>1749.549473436</v>
      </c>
      <c r="AF7674" s="1">
        <v>518.4</v>
      </c>
      <c r="AG7674" s="1">
        <v>29776</v>
      </c>
      <c r="AH7674" s="1">
        <v>3254.8540400000002</v>
      </c>
      <c r="AI7674" s="1">
        <v>863</v>
      </c>
      <c r="AJ7674" s="1">
        <v>18152</v>
      </c>
      <c r="AK7674" s="1">
        <v>240</v>
      </c>
      <c r="AL7674" s="1">
        <v>200342.296875</v>
      </c>
      <c r="AM7674" s="1">
        <v>152713.75</v>
      </c>
      <c r="AN7674" s="1">
        <v>47628.55078125</v>
      </c>
      <c r="AO7674" t="s">
        <v>20484</v>
      </c>
    </row>
    <row r="7675" spans="1:41" x14ac:dyDescent="0.25">
      <c r="A7675" s="1">
        <v>2026</v>
      </c>
      <c r="B7675" t="s">
        <v>6145</v>
      </c>
      <c r="C7675" t="s">
        <v>7155</v>
      </c>
      <c r="D7675" t="s">
        <v>7254</v>
      </c>
      <c r="E7675" t="s">
        <v>8124</v>
      </c>
      <c r="F7675" t="s">
        <v>10231</v>
      </c>
      <c r="G7675" t="s">
        <v>12354</v>
      </c>
      <c r="H7675" t="s">
        <v>12771</v>
      </c>
      <c r="I7675" s="1">
        <v>2268.499792512499</v>
      </c>
      <c r="J7675" s="1">
        <v>3223.1913406606382</v>
      </c>
      <c r="K7675" s="1">
        <v>0</v>
      </c>
      <c r="L7675" s="1">
        <v>360</v>
      </c>
      <c r="M7675" s="1">
        <v>21247.506000000001</v>
      </c>
      <c r="N7675" s="1">
        <v>5144.2450385742204</v>
      </c>
      <c r="O7675" s="1">
        <v>4366.1323400000001</v>
      </c>
      <c r="P7675" s="1">
        <v>1410</v>
      </c>
      <c r="Q7675" s="1">
        <v>525</v>
      </c>
      <c r="R7675" s="1">
        <v>754.72395499999993</v>
      </c>
      <c r="S7675" s="1">
        <v>6620</v>
      </c>
      <c r="T7675" s="1">
        <v>3000</v>
      </c>
      <c r="U7675" s="1">
        <v>150</v>
      </c>
      <c r="V7675" s="1">
        <v>6162</v>
      </c>
      <c r="W7675" s="1">
        <v>2120</v>
      </c>
      <c r="X7675" s="1">
        <v>2625</v>
      </c>
      <c r="Y7675" s="1">
        <v>16098.48</v>
      </c>
      <c r="Z7675" s="1">
        <v>129.88244234584971</v>
      </c>
      <c r="AA7675" s="1">
        <v>63935</v>
      </c>
      <c r="AB7675" s="1">
        <v>200</v>
      </c>
      <c r="AC7675" s="1">
        <v>2015.77143</v>
      </c>
      <c r="AD7675" s="1">
        <v>3092.0558575</v>
      </c>
      <c r="AE7675" s="1">
        <v>1749.549473436</v>
      </c>
      <c r="AF7675" s="1">
        <v>518.4</v>
      </c>
      <c r="AG7675" s="1">
        <v>29776</v>
      </c>
      <c r="AH7675" s="1">
        <v>3254.8540400000002</v>
      </c>
      <c r="AI7675" s="1">
        <v>863</v>
      </c>
      <c r="AJ7675" s="1">
        <v>18152</v>
      </c>
      <c r="AK7675" s="1">
        <v>240</v>
      </c>
      <c r="AL7675" s="1">
        <v>200001.296875</v>
      </c>
      <c r="AM7675" s="1">
        <v>152372.75</v>
      </c>
      <c r="AN7675" s="1">
        <v>47628.55078125</v>
      </c>
      <c r="AO7675" t="s">
        <v>20485</v>
      </c>
    </row>
    <row r="7676" spans="1:41" x14ac:dyDescent="0.25">
      <c r="A7676" s="1">
        <v>2026</v>
      </c>
      <c r="B7676" t="s">
        <v>6145</v>
      </c>
      <c r="C7676" t="s">
        <v>7155</v>
      </c>
      <c r="D7676" t="s">
        <v>7254</v>
      </c>
      <c r="E7676" t="s">
        <v>8124</v>
      </c>
      <c r="F7676" t="s">
        <v>10232</v>
      </c>
      <c r="G7676" t="s">
        <v>12354</v>
      </c>
      <c r="H7676" t="s">
        <v>12771</v>
      </c>
      <c r="I7676" s="1">
        <v>0</v>
      </c>
      <c r="J7676" s="1">
        <v>32.231913406606381</v>
      </c>
      <c r="K7676" s="1"/>
      <c r="L7676" s="1"/>
      <c r="M7676" s="1">
        <v>13000</v>
      </c>
      <c r="N7676" s="1">
        <v>1530.5641250000001</v>
      </c>
      <c r="O7676" s="1">
        <v>375</v>
      </c>
      <c r="P7676" s="1">
        <v>0</v>
      </c>
      <c r="Q7676" s="1">
        <v>105</v>
      </c>
      <c r="R7676" s="1">
        <v>454.05723999999998</v>
      </c>
      <c r="S7676" s="1">
        <v>3500</v>
      </c>
      <c r="T7676" s="1">
        <v>3000</v>
      </c>
      <c r="U7676" s="1">
        <v>0</v>
      </c>
      <c r="V7676" s="1">
        <v>0</v>
      </c>
      <c r="W7676" s="1">
        <v>0</v>
      </c>
      <c r="X7676" s="1">
        <v>1800</v>
      </c>
      <c r="Y7676" s="1">
        <v>7585.7040000000006</v>
      </c>
      <c r="Z7676" s="1">
        <v>0</v>
      </c>
      <c r="AA7676" s="1">
        <v>25121</v>
      </c>
      <c r="AB7676" s="1">
        <v>0</v>
      </c>
      <c r="AC7676" s="1">
        <v>1715.77143</v>
      </c>
      <c r="AD7676" s="1">
        <v>1551.1382974999999</v>
      </c>
      <c r="AE7676" s="1">
        <v>144.57897792</v>
      </c>
      <c r="AF7676" s="1">
        <v>86.4</v>
      </c>
      <c r="AG7676" s="1">
        <v>8484</v>
      </c>
      <c r="AH7676" s="1">
        <v>100</v>
      </c>
      <c r="AI7676" s="1">
        <v>0</v>
      </c>
      <c r="AJ7676" s="1">
        <v>7099</v>
      </c>
      <c r="AK7676" s="1"/>
      <c r="AL7676" s="1">
        <v>75684.4375</v>
      </c>
      <c r="AM7676" s="1">
        <v>52358.3046875</v>
      </c>
      <c r="AN7676" s="1">
        <v>23326.138671875</v>
      </c>
      <c r="AO7676" t="s">
        <v>20486</v>
      </c>
    </row>
    <row r="7677" spans="1:41" x14ac:dyDescent="0.25">
      <c r="A7677" s="1">
        <v>2026</v>
      </c>
      <c r="B7677" t="s">
        <v>6145</v>
      </c>
      <c r="C7677" t="s">
        <v>7156</v>
      </c>
      <c r="D7677" t="s">
        <v>7254</v>
      </c>
      <c r="E7677" t="s">
        <v>8125</v>
      </c>
      <c r="F7677" t="s">
        <v>10233</v>
      </c>
      <c r="G7677" t="s">
        <v>12354</v>
      </c>
      <c r="H7677" t="s">
        <v>12771</v>
      </c>
      <c r="I7677" s="1">
        <v>11245.14681887187</v>
      </c>
      <c r="J7677" s="1">
        <v>48301.560113160333</v>
      </c>
      <c r="K7677" s="1">
        <v>1366.6040743999999</v>
      </c>
      <c r="L7677" s="1">
        <v>1965</v>
      </c>
      <c r="M7677" s="1">
        <v>13930</v>
      </c>
      <c r="N7677" s="1">
        <v>3171.7519638671879</v>
      </c>
      <c r="O7677" s="1">
        <v>7108.7951999999996</v>
      </c>
      <c r="P7677" s="1">
        <v>9219.0010000000002</v>
      </c>
      <c r="Q7677" s="1">
        <v>3790</v>
      </c>
      <c r="R7677" s="1">
        <v>6856.3813403016329</v>
      </c>
      <c r="S7677" s="1">
        <v>10999.351875</v>
      </c>
      <c r="T7677" s="1">
        <v>7345</v>
      </c>
      <c r="U7677" s="1">
        <v>940</v>
      </c>
      <c r="V7677" s="1">
        <v>3683</v>
      </c>
      <c r="W7677" s="1">
        <v>4744</v>
      </c>
      <c r="X7677" s="1">
        <v>13586.3</v>
      </c>
      <c r="Y7677" s="1">
        <v>32065.416000000001</v>
      </c>
      <c r="Z7677" s="1">
        <v>12066.465247322951</v>
      </c>
      <c r="AA7677" s="1">
        <v>92881</v>
      </c>
      <c r="AB7677" s="1">
        <v>2088.8811500000002</v>
      </c>
      <c r="AC7677" s="1">
        <v>10991.348999999989</v>
      </c>
      <c r="AD7677" s="1">
        <v>16122.273497802949</v>
      </c>
      <c r="AE7677" s="1">
        <v>6413.9143032274569</v>
      </c>
      <c r="AF7677" s="1">
        <v>29475.885545280002</v>
      </c>
      <c r="AG7677" s="1">
        <v>100731</v>
      </c>
      <c r="AH7677" s="1">
        <v>12512.001</v>
      </c>
      <c r="AI7677" s="1">
        <v>2526</v>
      </c>
      <c r="AJ7677" s="1">
        <v>25496</v>
      </c>
      <c r="AK7677" s="1">
        <v>572</v>
      </c>
      <c r="AL7677" s="1">
        <v>492194.0625</v>
      </c>
      <c r="AM7677" s="1">
        <v>399292.875</v>
      </c>
      <c r="AN7677" s="1">
        <v>92901.2109375</v>
      </c>
      <c r="AO7677" t="s">
        <v>20487</v>
      </c>
    </row>
    <row r="7678" spans="1:41" x14ac:dyDescent="0.25">
      <c r="A7678" s="1">
        <v>2026</v>
      </c>
      <c r="B7678" t="s">
        <v>6145</v>
      </c>
      <c r="C7678" t="s">
        <v>7156</v>
      </c>
      <c r="D7678" t="s">
        <v>7254</v>
      </c>
      <c r="E7678" t="s">
        <v>8125</v>
      </c>
      <c r="F7678" t="s">
        <v>10234</v>
      </c>
      <c r="G7678" t="s">
        <v>12354</v>
      </c>
      <c r="H7678" t="s">
        <v>12771</v>
      </c>
      <c r="I7678" s="1">
        <v>11045.14681887187</v>
      </c>
      <c r="J7678" s="1">
        <v>48301.560113160333</v>
      </c>
      <c r="K7678" s="1">
        <v>1366.6040743999999</v>
      </c>
      <c r="L7678" s="1">
        <v>1965</v>
      </c>
      <c r="M7678" s="1">
        <v>13930</v>
      </c>
      <c r="N7678" s="1">
        <v>3171.7519638671879</v>
      </c>
      <c r="O7678" s="1">
        <v>7108.7951999999996</v>
      </c>
      <c r="P7678" s="1">
        <v>9219.0010000000002</v>
      </c>
      <c r="Q7678" s="1">
        <v>3790</v>
      </c>
      <c r="R7678" s="1">
        <v>6856.3813403016329</v>
      </c>
      <c r="S7678" s="1">
        <v>10999.351875</v>
      </c>
      <c r="T7678" s="1">
        <v>7345</v>
      </c>
      <c r="U7678" s="1">
        <v>940</v>
      </c>
      <c r="V7678" s="1">
        <v>3669</v>
      </c>
      <c r="W7678" s="1">
        <v>4744</v>
      </c>
      <c r="X7678" s="1">
        <v>13586.3</v>
      </c>
      <c r="Y7678" s="1">
        <v>32065.416000000001</v>
      </c>
      <c r="Z7678" s="1">
        <v>12066.465247322951</v>
      </c>
      <c r="AA7678" s="1">
        <v>92881</v>
      </c>
      <c r="AB7678" s="1">
        <v>2088.8811500000002</v>
      </c>
      <c r="AC7678" s="1">
        <v>10991.348999999989</v>
      </c>
      <c r="AD7678" s="1">
        <v>16122.273497802949</v>
      </c>
      <c r="AE7678" s="1">
        <v>6413.9143032274569</v>
      </c>
      <c r="AF7678" s="1">
        <v>29475.885545280002</v>
      </c>
      <c r="AG7678" s="1">
        <v>100731</v>
      </c>
      <c r="AH7678" s="1">
        <v>11891.001</v>
      </c>
      <c r="AI7678" s="1">
        <v>2526</v>
      </c>
      <c r="AJ7678" s="1">
        <v>25496</v>
      </c>
      <c r="AK7678" s="1">
        <v>572</v>
      </c>
      <c r="AL7678" s="1">
        <v>491359.0625</v>
      </c>
      <c r="AM7678" s="1">
        <v>399078.875</v>
      </c>
      <c r="AN7678" s="1">
        <v>92280.2109375</v>
      </c>
      <c r="AO7678" t="s">
        <v>20488</v>
      </c>
    </row>
    <row r="7679" spans="1:41" x14ac:dyDescent="0.25">
      <c r="A7679" s="1">
        <v>2026</v>
      </c>
      <c r="B7679" t="s">
        <v>6145</v>
      </c>
      <c r="C7679" t="s">
        <v>7156</v>
      </c>
      <c r="D7679" t="s">
        <v>7254</v>
      </c>
      <c r="E7679" t="s">
        <v>8125</v>
      </c>
      <c r="F7679" t="s">
        <v>10235</v>
      </c>
      <c r="G7679" t="s">
        <v>12354</v>
      </c>
      <c r="H7679" t="s">
        <v>12771</v>
      </c>
      <c r="I7679" s="1">
        <v>200</v>
      </c>
      <c r="J7679" s="1"/>
      <c r="K7679" s="1"/>
      <c r="L7679" s="1"/>
      <c r="M7679" s="1">
        <v>0</v>
      </c>
      <c r="N7679" s="1">
        <v>0</v>
      </c>
      <c r="O7679" s="1"/>
      <c r="P7679" s="1"/>
      <c r="Q7679" s="1">
        <v>0</v>
      </c>
      <c r="R7679" s="1"/>
      <c r="S7679" s="1"/>
      <c r="T7679" s="1">
        <v>0</v>
      </c>
      <c r="U7679" s="1"/>
      <c r="V7679" s="1">
        <v>14</v>
      </c>
      <c r="W7679" s="1"/>
      <c r="X7679" s="1">
        <v>0</v>
      </c>
      <c r="Y7679" s="1"/>
      <c r="Z7679" s="1"/>
      <c r="AA7679" s="1"/>
      <c r="AB7679" s="1">
        <v>0</v>
      </c>
      <c r="AC7679" s="1">
        <v>0</v>
      </c>
      <c r="AD7679" s="1">
        <v>0</v>
      </c>
      <c r="AE7679" s="1"/>
      <c r="AF7679" s="1">
        <v>0</v>
      </c>
      <c r="AG7679" s="1"/>
      <c r="AH7679" s="1">
        <v>621</v>
      </c>
      <c r="AI7679" s="1">
        <v>0</v>
      </c>
      <c r="AJ7679" s="1">
        <v>0</v>
      </c>
      <c r="AK7679" s="1"/>
      <c r="AL7679" s="1">
        <v>835</v>
      </c>
      <c r="AM7679" s="1">
        <v>214</v>
      </c>
      <c r="AN7679" s="1">
        <v>621</v>
      </c>
      <c r="AO7679" t="s">
        <v>20489</v>
      </c>
    </row>
    <row r="7680" spans="1:41" x14ac:dyDescent="0.25">
      <c r="A7680" s="1">
        <v>2026</v>
      </c>
      <c r="B7680" t="s">
        <v>6145</v>
      </c>
      <c r="C7680" t="s">
        <v>7156</v>
      </c>
      <c r="D7680" t="s">
        <v>7254</v>
      </c>
      <c r="E7680" t="s">
        <v>8125</v>
      </c>
      <c r="F7680" t="s">
        <v>10236</v>
      </c>
      <c r="G7680" t="s">
        <v>12354</v>
      </c>
      <c r="H7680" t="s">
        <v>12771</v>
      </c>
      <c r="I7680" s="1">
        <v>424.54542024999978</v>
      </c>
      <c r="J7680" s="1">
        <v>3500.5290907465392</v>
      </c>
      <c r="K7680" s="1">
        <v>0</v>
      </c>
      <c r="L7680" s="1"/>
      <c r="M7680" s="1">
        <v>500</v>
      </c>
      <c r="N7680" s="1">
        <v>1114.305765625</v>
      </c>
      <c r="O7680" s="1">
        <v>221.68299999999999</v>
      </c>
      <c r="P7680" s="1">
        <v>484.85399999999998</v>
      </c>
      <c r="Q7680" s="1">
        <v>821</v>
      </c>
      <c r="R7680" s="1">
        <v>562.57373620347505</v>
      </c>
      <c r="S7680" s="1">
        <v>793</v>
      </c>
      <c r="T7680" s="1">
        <v>250</v>
      </c>
      <c r="U7680" s="1">
        <v>670</v>
      </c>
      <c r="V7680" s="1">
        <v>750</v>
      </c>
      <c r="W7680" s="1">
        <v>54</v>
      </c>
      <c r="X7680" s="1">
        <v>350</v>
      </c>
      <c r="Y7680" s="1">
        <v>595.08000000000004</v>
      </c>
      <c r="Z7680" s="1">
        <v>10.001333695616839</v>
      </c>
      <c r="AA7680" s="1">
        <v>5399</v>
      </c>
      <c r="AB7680" s="1">
        <v>0</v>
      </c>
      <c r="AC7680" s="1">
        <v>692.1001481991093</v>
      </c>
      <c r="AD7680" s="1">
        <v>1354.595601</v>
      </c>
      <c r="AE7680" s="1">
        <v>122</v>
      </c>
      <c r="AF7680" s="1">
        <v>6255.0163612800006</v>
      </c>
      <c r="AG7680" s="1">
        <v>30312</v>
      </c>
      <c r="AH7680" s="1">
        <v>800.53599999999994</v>
      </c>
      <c r="AI7680" s="1"/>
      <c r="AJ7680" s="1">
        <v>3000</v>
      </c>
      <c r="AK7680" s="1"/>
      <c r="AL7680" s="1">
        <v>59036.81640625</v>
      </c>
      <c r="AM7680" s="1">
        <v>54713.0078125</v>
      </c>
      <c r="AN7680" s="1">
        <v>4323.81494140625</v>
      </c>
      <c r="AO7680" t="s">
        <v>20490</v>
      </c>
    </row>
    <row r="7681" spans="1:41" x14ac:dyDescent="0.25">
      <c r="A7681" s="1">
        <v>2026</v>
      </c>
      <c r="B7681" t="s">
        <v>6145</v>
      </c>
      <c r="C7681" t="s">
        <v>7156</v>
      </c>
      <c r="D7681" t="s">
        <v>7254</v>
      </c>
      <c r="E7681" t="s">
        <v>8125</v>
      </c>
      <c r="F7681" t="s">
        <v>10237</v>
      </c>
      <c r="G7681" t="s">
        <v>12354</v>
      </c>
      <c r="H7681" t="s">
        <v>12771</v>
      </c>
      <c r="I7681" s="1">
        <v>6845.7949015312461</v>
      </c>
      <c r="J7681" s="1">
        <v>24252.408178643069</v>
      </c>
      <c r="K7681" s="1">
        <v>826.62857773333326</v>
      </c>
      <c r="L7681" s="1">
        <v>750</v>
      </c>
      <c r="M7681" s="1">
        <v>4815</v>
      </c>
      <c r="N7681" s="1">
        <v>1066.65865234375</v>
      </c>
      <c r="O7681" s="1">
        <v>4216.0635000000002</v>
      </c>
      <c r="P7681" s="1">
        <v>3384.6289999999999</v>
      </c>
      <c r="Q7681" s="1">
        <v>306</v>
      </c>
      <c r="R7681" s="1">
        <v>3314.4850108046212</v>
      </c>
      <c r="S7681" s="1">
        <v>7550</v>
      </c>
      <c r="T7681" s="1">
        <v>4975</v>
      </c>
      <c r="U7681" s="1">
        <v>0</v>
      </c>
      <c r="V7681" s="1">
        <v>2130</v>
      </c>
      <c r="W7681" s="1">
        <v>2836</v>
      </c>
      <c r="X7681" s="1">
        <v>5398.5</v>
      </c>
      <c r="Y7681" s="1">
        <v>11589.444</v>
      </c>
      <c r="Z7681" s="1">
        <v>4890.5778213659696</v>
      </c>
      <c r="AA7681" s="1">
        <v>47128</v>
      </c>
      <c r="AB7681" s="1">
        <v>384.49999999999989</v>
      </c>
      <c r="AC7681" s="1">
        <v>6066.782132634924</v>
      </c>
      <c r="AD7681" s="1">
        <v>4764.5981799787514</v>
      </c>
      <c r="AE7681" s="1">
        <v>4050.5455637499999</v>
      </c>
      <c r="AF7681" s="1">
        <v>20514.815999999999</v>
      </c>
      <c r="AG7681" s="1">
        <v>12699</v>
      </c>
      <c r="AH7681" s="1">
        <v>6986.049</v>
      </c>
      <c r="AI7681" s="1"/>
      <c r="AJ7681" s="1">
        <v>6234</v>
      </c>
      <c r="AK7681" s="1">
        <v>327</v>
      </c>
      <c r="AL7681" s="1">
        <v>198302.46875</v>
      </c>
      <c r="AM7681" s="1">
        <v>155223.140625</v>
      </c>
      <c r="AN7681" s="1">
        <v>43079.33984375</v>
      </c>
      <c r="AO7681" t="s">
        <v>20491</v>
      </c>
    </row>
    <row r="7682" spans="1:41" x14ac:dyDescent="0.25">
      <c r="A7682" s="1">
        <v>2026</v>
      </c>
      <c r="B7682" t="s">
        <v>6145</v>
      </c>
      <c r="C7682" t="s">
        <v>7156</v>
      </c>
      <c r="D7682" t="s">
        <v>7254</v>
      </c>
      <c r="E7682" t="s">
        <v>8125</v>
      </c>
      <c r="F7682" t="s">
        <v>10238</v>
      </c>
      <c r="G7682" t="s">
        <v>12354</v>
      </c>
      <c r="H7682" t="s">
        <v>12771</v>
      </c>
      <c r="I7682" s="1">
        <v>2228.8634563124988</v>
      </c>
      <c r="J7682" s="1">
        <v>5458.789860619936</v>
      </c>
      <c r="K7682" s="1">
        <v>51.028599999999997</v>
      </c>
      <c r="L7682" s="1">
        <v>0</v>
      </c>
      <c r="M7682" s="1">
        <v>450</v>
      </c>
      <c r="N7682" s="1">
        <v>653.85783642578122</v>
      </c>
      <c r="O7682" s="1">
        <v>580</v>
      </c>
      <c r="P7682" s="1">
        <v>1050.538</v>
      </c>
      <c r="Q7682" s="1">
        <v>1059</v>
      </c>
      <c r="R7682" s="1">
        <v>758.60498902726033</v>
      </c>
      <c r="S7682" s="1">
        <v>1528</v>
      </c>
      <c r="T7682" s="1">
        <v>570</v>
      </c>
      <c r="U7682" s="1">
        <v>0</v>
      </c>
      <c r="V7682" s="1">
        <v>253</v>
      </c>
      <c r="W7682" s="1">
        <v>218</v>
      </c>
      <c r="X7682" s="1">
        <v>718.5</v>
      </c>
      <c r="Y7682" s="1">
        <v>1623.42</v>
      </c>
      <c r="Z7682" s="1">
        <v>351.14833133390772</v>
      </c>
      <c r="AA7682" s="1">
        <v>8740</v>
      </c>
      <c r="AB7682" s="1">
        <v>1505</v>
      </c>
      <c r="AC7682" s="1">
        <v>448.30037822250119</v>
      </c>
      <c r="AD7682" s="1">
        <v>1684.711989367855</v>
      </c>
      <c r="AE7682" s="1">
        <v>402.27068997280003</v>
      </c>
      <c r="AF7682" s="1">
        <v>345.6</v>
      </c>
      <c r="AG7682" s="1">
        <v>5373</v>
      </c>
      <c r="AH7682" s="1">
        <v>1458.7539999999999</v>
      </c>
      <c r="AI7682" s="1">
        <v>741</v>
      </c>
      <c r="AJ7682" s="1">
        <v>4640</v>
      </c>
      <c r="AK7682" s="1">
        <v>30</v>
      </c>
      <c r="AL7682" s="1">
        <v>42921.390625</v>
      </c>
      <c r="AM7682" s="1">
        <v>33386.39453125</v>
      </c>
      <c r="AN7682" s="1">
        <v>9534.994140625</v>
      </c>
      <c r="AO7682" t="s">
        <v>20492</v>
      </c>
    </row>
    <row r="7683" spans="1:41" x14ac:dyDescent="0.25">
      <c r="A7683" s="1">
        <v>2026</v>
      </c>
      <c r="B7683" t="s">
        <v>6145</v>
      </c>
      <c r="C7683" t="s">
        <v>7156</v>
      </c>
      <c r="D7683" t="s">
        <v>7254</v>
      </c>
      <c r="E7683" t="s">
        <v>8125</v>
      </c>
      <c r="F7683" t="s">
        <v>10239</v>
      </c>
      <c r="G7683" t="s">
        <v>12354</v>
      </c>
      <c r="H7683" t="s">
        <v>12771</v>
      </c>
      <c r="I7683" s="1">
        <v>0</v>
      </c>
      <c r="J7683" s="1">
        <v>2741.3805398768341</v>
      </c>
      <c r="K7683" s="1">
        <v>42.804639999999999</v>
      </c>
      <c r="L7683" s="1">
        <v>15</v>
      </c>
      <c r="M7683" s="1">
        <v>960</v>
      </c>
      <c r="N7683" s="1">
        <v>267.75480322265622</v>
      </c>
      <c r="O7683" s="1">
        <v>491.02940000000001</v>
      </c>
      <c r="P7683" s="1">
        <v>213.98</v>
      </c>
      <c r="Q7683" s="1">
        <v>1437</v>
      </c>
      <c r="R7683" s="1">
        <v>415.87961069639209</v>
      </c>
      <c r="S7683" s="1">
        <v>311</v>
      </c>
      <c r="T7683" s="1">
        <v>1200</v>
      </c>
      <c r="U7683" s="1">
        <v>0</v>
      </c>
      <c r="V7683" s="1">
        <v>0</v>
      </c>
      <c r="W7683" s="1">
        <v>562</v>
      </c>
      <c r="X7683" s="1">
        <v>615.5</v>
      </c>
      <c r="Y7683" s="1">
        <v>9489.9600000000009</v>
      </c>
      <c r="Z7683" s="1">
        <v>204.09025027171259</v>
      </c>
      <c r="AA7683" s="1">
        <v>11799</v>
      </c>
      <c r="AB7683" s="1">
        <v>199.38114999999999</v>
      </c>
      <c r="AC7683" s="1">
        <v>497.07279010233373</v>
      </c>
      <c r="AD7683" s="1">
        <v>3743.3616695505202</v>
      </c>
      <c r="AE7683" s="1">
        <v>700.82207814399999</v>
      </c>
      <c r="AF7683" s="1">
        <v>1477.4451839999999</v>
      </c>
      <c r="AG7683" s="1">
        <v>17564</v>
      </c>
      <c r="AH7683" s="1">
        <v>1956.865</v>
      </c>
      <c r="AI7683" s="1">
        <v>1092</v>
      </c>
      <c r="AJ7683" s="1">
        <v>5397</v>
      </c>
      <c r="AK7683" s="1">
        <v>49</v>
      </c>
      <c r="AL7683" s="1">
        <v>63443.32421875</v>
      </c>
      <c r="AM7683" s="1">
        <v>52220.3828125</v>
      </c>
      <c r="AN7683" s="1">
        <v>11222.9423828125</v>
      </c>
      <c r="AO7683" t="s">
        <v>20493</v>
      </c>
    </row>
    <row r="7684" spans="1:41" x14ac:dyDescent="0.25">
      <c r="A7684" s="1">
        <v>2026</v>
      </c>
      <c r="B7684" t="s">
        <v>6145</v>
      </c>
      <c r="C7684" t="s">
        <v>7156</v>
      </c>
      <c r="D7684" t="s">
        <v>7254</v>
      </c>
      <c r="E7684" t="s">
        <v>8125</v>
      </c>
      <c r="F7684" t="s">
        <v>10240</v>
      </c>
      <c r="G7684" t="s">
        <v>12354</v>
      </c>
      <c r="H7684" t="s">
        <v>12771</v>
      </c>
      <c r="I7684" s="1">
        <v>525.37495755937471</v>
      </c>
      <c r="J7684" s="1">
        <v>414.51591017971322</v>
      </c>
      <c r="K7684" s="1">
        <v>0</v>
      </c>
      <c r="L7684" s="1"/>
      <c r="M7684" s="1">
        <v>2605</v>
      </c>
      <c r="N7684" s="1">
        <v>0</v>
      </c>
      <c r="O7684" s="1">
        <v>126.1781</v>
      </c>
      <c r="P7684" s="1">
        <v>290</v>
      </c>
      <c r="Q7684" s="1">
        <v>158</v>
      </c>
      <c r="R7684" s="1">
        <v>189.38787235157119</v>
      </c>
      <c r="S7684" s="1">
        <v>817.35187499999995</v>
      </c>
      <c r="T7684" s="1">
        <v>350</v>
      </c>
      <c r="U7684" s="1">
        <v>270</v>
      </c>
      <c r="V7684" s="1">
        <v>0</v>
      </c>
      <c r="W7684" s="1"/>
      <c r="X7684" s="1">
        <v>1.05</v>
      </c>
      <c r="Y7684" s="1">
        <v>2698.74</v>
      </c>
      <c r="Z7684" s="1">
        <v>292.75981292545117</v>
      </c>
      <c r="AA7684" s="1">
        <v>874</v>
      </c>
      <c r="AB7684" s="1">
        <v>0</v>
      </c>
      <c r="AC7684" s="1">
        <v>138.09834448792401</v>
      </c>
      <c r="AD7684" s="1">
        <v>81.892790693999999</v>
      </c>
      <c r="AE7684" s="1">
        <v>132.4903487144</v>
      </c>
      <c r="AF7684" s="1">
        <v>69.12</v>
      </c>
      <c r="AG7684" s="1">
        <v>3876</v>
      </c>
      <c r="AH7684" s="1">
        <v>594.74199999999996</v>
      </c>
      <c r="AI7684" s="1">
        <v>693</v>
      </c>
      <c r="AJ7684" s="1">
        <v>2825</v>
      </c>
      <c r="AK7684" s="1">
        <v>81</v>
      </c>
      <c r="AL7684" s="1">
        <v>18103.703125</v>
      </c>
      <c r="AM7684" s="1">
        <v>12753.486328125</v>
      </c>
      <c r="AN7684" s="1">
        <v>5350.21484375</v>
      </c>
      <c r="AO7684" t="s">
        <v>20494</v>
      </c>
    </row>
    <row r="7685" spans="1:41" x14ac:dyDescent="0.25">
      <c r="A7685" s="1">
        <v>2026</v>
      </c>
      <c r="B7685" t="s">
        <v>6145</v>
      </c>
      <c r="C7685" t="s">
        <v>7156</v>
      </c>
      <c r="D7685" t="s">
        <v>7254</v>
      </c>
      <c r="E7685" t="s">
        <v>8125</v>
      </c>
      <c r="F7685" t="s">
        <v>10241</v>
      </c>
      <c r="G7685" t="s">
        <v>12354</v>
      </c>
      <c r="H7685" t="s">
        <v>12771</v>
      </c>
      <c r="I7685" s="1">
        <v>0</v>
      </c>
      <c r="J7685" s="1">
        <v>5003.413152834959</v>
      </c>
      <c r="K7685" s="1">
        <v>213.24166666666659</v>
      </c>
      <c r="L7685" s="1"/>
      <c r="M7685" s="1">
        <v>4550</v>
      </c>
      <c r="N7685" s="1">
        <v>0</v>
      </c>
      <c r="O7685" s="1">
        <v>1247.6732</v>
      </c>
      <c r="P7685" s="1">
        <v>1360</v>
      </c>
      <c r="Q7685" s="1">
        <v>0</v>
      </c>
      <c r="R7685" s="1">
        <v>519.99190748469255</v>
      </c>
      <c r="S7685" s="1">
        <v>0</v>
      </c>
      <c r="T7685" s="1">
        <v>0</v>
      </c>
      <c r="U7685" s="1">
        <v>0</v>
      </c>
      <c r="V7685" s="1">
        <v>300</v>
      </c>
      <c r="W7685" s="1">
        <v>109</v>
      </c>
      <c r="X7685" s="1">
        <v>1316</v>
      </c>
      <c r="Y7685" s="1">
        <v>1179.72</v>
      </c>
      <c r="Z7685" s="1">
        <v>3624.7319764320791</v>
      </c>
      <c r="AA7685" s="1">
        <v>2276</v>
      </c>
      <c r="AB7685" s="1">
        <v>0</v>
      </c>
      <c r="AC7685" s="1">
        <v>2065.3455232018409</v>
      </c>
      <c r="AD7685" s="1">
        <v>405.98241904537213</v>
      </c>
      <c r="AE7685" s="1">
        <v>935.78562264625612</v>
      </c>
      <c r="AF7685" s="1">
        <v>0</v>
      </c>
      <c r="AG7685" s="1">
        <v>1210</v>
      </c>
      <c r="AH7685" s="1">
        <v>315.05500000000001</v>
      </c>
      <c r="AI7685" s="1"/>
      <c r="AJ7685" s="1">
        <v>3200</v>
      </c>
      <c r="AK7685" s="1">
        <v>50</v>
      </c>
      <c r="AL7685" s="1">
        <v>29881.939453125</v>
      </c>
      <c r="AM7685" s="1">
        <v>21674.98828125</v>
      </c>
      <c r="AN7685" s="1">
        <v>8206.953125</v>
      </c>
      <c r="AO7685" t="s">
        <v>20495</v>
      </c>
    </row>
    <row r="7686" spans="1:41" x14ac:dyDescent="0.25">
      <c r="A7686" s="1">
        <v>2026</v>
      </c>
      <c r="B7686" t="s">
        <v>6145</v>
      </c>
      <c r="C7686" t="s">
        <v>7156</v>
      </c>
      <c r="D7686" t="s">
        <v>7254</v>
      </c>
      <c r="E7686" t="s">
        <v>8125</v>
      </c>
      <c r="F7686" t="s">
        <v>10242</v>
      </c>
      <c r="G7686" t="s">
        <v>12354</v>
      </c>
      <c r="H7686" t="s">
        <v>12771</v>
      </c>
      <c r="I7686" s="1">
        <v>1220.5680832187491</v>
      </c>
      <c r="J7686" s="1">
        <v>6930.5233802592811</v>
      </c>
      <c r="K7686" s="1">
        <v>232.90058999999999</v>
      </c>
      <c r="L7686" s="1">
        <v>1200</v>
      </c>
      <c r="M7686" s="1">
        <v>50</v>
      </c>
      <c r="N7686" s="1">
        <v>69.174906250000006</v>
      </c>
      <c r="O7686" s="1">
        <v>226.16800000000001</v>
      </c>
      <c r="P7686" s="1">
        <v>2435</v>
      </c>
      <c r="Q7686" s="1">
        <v>9</v>
      </c>
      <c r="R7686" s="1">
        <v>1095.4582137336211</v>
      </c>
      <c r="S7686" s="1">
        <v>0</v>
      </c>
      <c r="T7686" s="1">
        <v>0</v>
      </c>
      <c r="U7686" s="1">
        <v>0</v>
      </c>
      <c r="V7686" s="1">
        <v>250</v>
      </c>
      <c r="W7686" s="1">
        <v>965</v>
      </c>
      <c r="X7686" s="1">
        <v>5186.75</v>
      </c>
      <c r="Y7686" s="1">
        <v>4889.0520000000006</v>
      </c>
      <c r="Z7686" s="1">
        <v>2693.155721298217</v>
      </c>
      <c r="AA7686" s="1">
        <v>16665</v>
      </c>
      <c r="AB7686" s="1">
        <v>0</v>
      </c>
      <c r="AC7686" s="1">
        <v>1083.649683151353</v>
      </c>
      <c r="AD7686" s="1">
        <v>4087.130848166446</v>
      </c>
      <c r="AE7686" s="1">
        <v>70</v>
      </c>
      <c r="AF7686" s="1">
        <v>813.88799999999992</v>
      </c>
      <c r="AG7686" s="1">
        <v>29697</v>
      </c>
      <c r="AH7686" s="1">
        <v>400</v>
      </c>
      <c r="AI7686" s="1"/>
      <c r="AJ7686" s="1">
        <v>200</v>
      </c>
      <c r="AK7686" s="1">
        <v>35</v>
      </c>
      <c r="AL7686" s="1">
        <v>80504.4140625</v>
      </c>
      <c r="AM7686" s="1">
        <v>69321.46875</v>
      </c>
      <c r="AN7686" s="1">
        <v>11182.94921875</v>
      </c>
      <c r="AO7686" t="s">
        <v>20496</v>
      </c>
    </row>
    <row r="7687" spans="1:41" x14ac:dyDescent="0.25">
      <c r="A7687" s="1">
        <v>2026</v>
      </c>
      <c r="B7687" t="s">
        <v>6145</v>
      </c>
      <c r="C7687" t="s">
        <v>7157</v>
      </c>
      <c r="D7687" t="s">
        <v>7255</v>
      </c>
      <c r="E7687" t="s">
        <v>8126</v>
      </c>
      <c r="F7687" t="s">
        <v>10243</v>
      </c>
      <c r="G7687" t="s">
        <v>12355</v>
      </c>
      <c r="H7687" t="s">
        <v>12772</v>
      </c>
      <c r="I7687" s="1">
        <v>936.4304834405342</v>
      </c>
      <c r="J7687" s="1">
        <v>1448.633895430519</v>
      </c>
      <c r="K7687" s="1">
        <v>53.76</v>
      </c>
      <c r="L7687" s="1">
        <v>120</v>
      </c>
      <c r="M7687" s="1">
        <v>789</v>
      </c>
      <c r="N7687" s="1">
        <v>669.93630180232594</v>
      </c>
      <c r="O7687" s="1">
        <v>313.52199999999999</v>
      </c>
      <c r="P7687" s="1">
        <v>484.9</v>
      </c>
      <c r="Q7687" s="1">
        <v>267.58299420542488</v>
      </c>
      <c r="R7687" s="1">
        <v>654.49740216318116</v>
      </c>
      <c r="S7687" s="1">
        <v>727.09504539656859</v>
      </c>
      <c r="T7687" s="1">
        <v>442.5</v>
      </c>
      <c r="U7687" s="1">
        <v>145.40372736</v>
      </c>
      <c r="V7687" s="1">
        <v>696.29027888735015</v>
      </c>
      <c r="W7687" s="1">
        <v>276</v>
      </c>
      <c r="X7687" s="1">
        <v>1255.591816428022</v>
      </c>
      <c r="Y7687" s="1">
        <v>3634.100810148504</v>
      </c>
      <c r="Z7687" s="1">
        <v>452.67644779971522</v>
      </c>
      <c r="AA7687" s="1">
        <v>5523.0360793718592</v>
      </c>
      <c r="AB7687" s="1">
        <v>90</v>
      </c>
      <c r="AC7687" s="1">
        <v>440.14207384148568</v>
      </c>
      <c r="AD7687" s="1">
        <v>777.50371632841745</v>
      </c>
      <c r="AE7687" s="1">
        <v>372.52747252747253</v>
      </c>
      <c r="AF7687" s="1">
        <v>1762</v>
      </c>
      <c r="AG7687" s="1">
        <v>8653</v>
      </c>
      <c r="AH7687" s="1">
        <v>1615.818187576835</v>
      </c>
      <c r="AI7687" s="1">
        <v>461.92328425251623</v>
      </c>
      <c r="AJ7687" s="1">
        <v>2490.7966150000002</v>
      </c>
      <c r="AK7687" s="1">
        <v>265.97081252440807</v>
      </c>
      <c r="AL7687" s="1">
        <v>35820.640625</v>
      </c>
      <c r="AM7687" s="1">
        <v>28751.953125</v>
      </c>
      <c r="AN7687" s="1">
        <v>7068.68505859375</v>
      </c>
      <c r="AO7687" t="s">
        <v>20497</v>
      </c>
    </row>
    <row r="7688" spans="1:41" x14ac:dyDescent="0.25">
      <c r="A7688" s="1">
        <v>2026</v>
      </c>
      <c r="B7688" t="s">
        <v>6145</v>
      </c>
      <c r="C7688" t="s">
        <v>7157</v>
      </c>
      <c r="D7688" t="s">
        <v>7255</v>
      </c>
      <c r="E7688" t="s">
        <v>8126</v>
      </c>
      <c r="F7688" t="s">
        <v>10244</v>
      </c>
      <c r="G7688" t="s">
        <v>12355</v>
      </c>
      <c r="H7688" t="s">
        <v>12773</v>
      </c>
      <c r="I7688" s="1">
        <v>0.68655957485640395</v>
      </c>
      <c r="J7688" s="1">
        <v>0.52656709050829564</v>
      </c>
      <c r="K7688" s="1">
        <v>0.55790784557907835</v>
      </c>
      <c r="L7688" s="1">
        <v>0.62266500622665011</v>
      </c>
      <c r="M7688" s="1">
        <v>0.50583294698848802</v>
      </c>
      <c r="N7688" s="1">
        <v>0.3984741188235314</v>
      </c>
      <c r="O7688" s="1">
        <v>0.57540486572993288</v>
      </c>
      <c r="P7688" s="1">
        <v>0.51684296245134276</v>
      </c>
      <c r="Q7688" s="1">
        <v>0.499199279371284</v>
      </c>
      <c r="R7688" s="1">
        <v>0.64257297638217703</v>
      </c>
      <c r="S7688" s="1">
        <v>0.66821547902027001</v>
      </c>
      <c r="T7688" s="1">
        <v>0.61188265923232499</v>
      </c>
      <c r="U7688" s="1">
        <v>0.49845642683779667</v>
      </c>
      <c r="V7688" s="1">
        <v>0.66338665984787482</v>
      </c>
      <c r="W7688" s="1">
        <v>0.37960059415745168</v>
      </c>
      <c r="X7688" s="1">
        <v>0.75288216783878226</v>
      </c>
      <c r="Y7688" s="1">
        <v>0.62751730548513374</v>
      </c>
      <c r="Z7688" s="1">
        <v>0.73454717248674295</v>
      </c>
      <c r="AA7688" s="1">
        <v>0.65980625854536079</v>
      </c>
      <c r="AB7688" s="1">
        <v>0.57077625570776247</v>
      </c>
      <c r="AC7688" s="1">
        <v>0.50133788744282415</v>
      </c>
      <c r="AD7688" s="1">
        <v>0.53048556496311428</v>
      </c>
      <c r="AE7688" s="1">
        <v>0.59063843310418651</v>
      </c>
      <c r="AF7688" s="1">
        <v>0.59333791301302519</v>
      </c>
      <c r="AG7688" s="1">
        <v>0.51127608081151854</v>
      </c>
      <c r="AH7688" s="1">
        <v>0.61280442193329521</v>
      </c>
      <c r="AI7688" s="1">
        <v>0.56987662959434549</v>
      </c>
      <c r="AJ7688" s="1">
        <v>0.45713426547886482</v>
      </c>
      <c r="AK7688" s="1">
        <v>0.71091374091881221</v>
      </c>
      <c r="AL7688" s="1">
        <v>0.5785139799118042</v>
      </c>
      <c r="AM7688" s="1">
        <v>0.57237178087234497</v>
      </c>
      <c r="AN7688" s="1">
        <v>0.58721524477005005</v>
      </c>
      <c r="AO7688" t="s">
        <v>20498</v>
      </c>
    </row>
    <row r="7689" spans="1:41" x14ac:dyDescent="0.25">
      <c r="A7689" s="1">
        <v>2026</v>
      </c>
      <c r="B7689" t="s">
        <v>6145</v>
      </c>
      <c r="C7689" t="s">
        <v>7157</v>
      </c>
      <c r="D7689" t="s">
        <v>7255</v>
      </c>
      <c r="E7689" t="s">
        <v>8126</v>
      </c>
      <c r="F7689" t="s">
        <v>10245</v>
      </c>
      <c r="G7689" t="s">
        <v>12355</v>
      </c>
      <c r="H7689" t="s">
        <v>12773</v>
      </c>
      <c r="I7689" s="1">
        <v>5.59536090078303E-2</v>
      </c>
      <c r="J7689" s="1">
        <v>6.1999999999999798E-2</v>
      </c>
      <c r="K7689" s="1">
        <v>6.9940476190476206E-2</v>
      </c>
      <c r="L7689" s="1">
        <v>8.3333333333333301E-2</v>
      </c>
      <c r="M7689" s="1">
        <v>4.6894803548795903E-2</v>
      </c>
      <c r="N7689" s="1">
        <v>6.4830059531819195E-2</v>
      </c>
      <c r="O7689" s="1">
        <v>8.2823533914685402E-2</v>
      </c>
      <c r="P7689" s="1">
        <v>7.6098164570014407E-2</v>
      </c>
      <c r="Q7689" s="1">
        <v>5.54698326756757E-2</v>
      </c>
      <c r="R7689" s="1">
        <v>4.1239424323639799E-2</v>
      </c>
      <c r="S7689" s="1">
        <v>4.9465136784042997E-2</v>
      </c>
      <c r="T7689" s="1">
        <v>4.2937853107344597E-2</v>
      </c>
      <c r="U7689" s="1">
        <v>3.5588684375250298E-2</v>
      </c>
      <c r="V7689" s="1">
        <v>5.9608415404099897E-2</v>
      </c>
      <c r="W7689" s="1">
        <v>5.0724637681159403E-2</v>
      </c>
      <c r="X7689" s="1">
        <v>3.2871915871098903E-2</v>
      </c>
      <c r="Y7689" s="1">
        <v>4.0725342452443497E-2</v>
      </c>
      <c r="Z7689" s="1">
        <v>4.1002012974284199E-2</v>
      </c>
      <c r="AA7689" s="1">
        <v>5.2000008975552403E-2</v>
      </c>
      <c r="AB7689" s="1">
        <v>7.7777777777777807E-2</v>
      </c>
      <c r="AC7689" s="1">
        <v>6.9391423628770904E-2</v>
      </c>
      <c r="AD7689" s="1">
        <v>1</v>
      </c>
      <c r="AE7689" s="1">
        <v>0.09</v>
      </c>
      <c r="AF7689" s="1">
        <v>4.3700340522133903E-2</v>
      </c>
      <c r="AG7689" s="1">
        <v>3.7559228013405797E-2</v>
      </c>
      <c r="AH7689" s="1">
        <v>3.95585245937536E-2</v>
      </c>
      <c r="AI7689" s="1">
        <v>5.5298149680472801E-2</v>
      </c>
      <c r="AJ7689" s="1">
        <v>6.2950388665113904E-2</v>
      </c>
      <c r="AK7689" s="1">
        <v>0.05</v>
      </c>
      <c r="AL7689" s="1">
        <v>8.8611818850040436E-2</v>
      </c>
      <c r="AM7689" s="1">
        <v>5.7144131511449814E-2</v>
      </c>
      <c r="AN7689" s="1">
        <v>0.1331910640001297</v>
      </c>
      <c r="AO7689" t="s">
        <v>20499</v>
      </c>
    </row>
    <row r="7690" spans="1:41" x14ac:dyDescent="0.25">
      <c r="A7690" s="1">
        <v>2026</v>
      </c>
      <c r="B7690" t="s">
        <v>6145</v>
      </c>
      <c r="C7690" t="s">
        <v>7157</v>
      </c>
      <c r="D7690" t="s">
        <v>7255</v>
      </c>
      <c r="E7690" t="s">
        <v>8126</v>
      </c>
      <c r="F7690" t="s">
        <v>10246</v>
      </c>
      <c r="G7690" t="s">
        <v>12355</v>
      </c>
      <c r="H7690" t="s">
        <v>12774</v>
      </c>
      <c r="I7690" s="1">
        <v>884.03381830708906</v>
      </c>
      <c r="J7690" s="1">
        <v>1358.818593913827</v>
      </c>
      <c r="K7690" s="1">
        <v>50</v>
      </c>
      <c r="L7690" s="1">
        <v>110</v>
      </c>
      <c r="M7690" s="1">
        <v>752</v>
      </c>
      <c r="N7690" s="1">
        <v>626.50429147395437</v>
      </c>
      <c r="O7690" s="1">
        <v>287.55500000000001</v>
      </c>
      <c r="P7690" s="1">
        <v>448</v>
      </c>
      <c r="Q7690" s="1">
        <v>252.74021028999371</v>
      </c>
      <c r="R7690" s="1">
        <v>627.5063060766538</v>
      </c>
      <c r="S7690" s="1">
        <v>691.12918952102734</v>
      </c>
      <c r="T7690" s="1">
        <v>423.5</v>
      </c>
      <c r="U7690" s="1">
        <v>140.22900000000001</v>
      </c>
      <c r="V7690" s="1">
        <v>654.7855187015964</v>
      </c>
      <c r="W7690" s="1">
        <v>262</v>
      </c>
      <c r="X7690" s="1">
        <v>1214.3181078699599</v>
      </c>
      <c r="Y7690" s="1">
        <v>3486.100810148504</v>
      </c>
      <c r="Z7690" s="1">
        <v>434.1158022138784</v>
      </c>
      <c r="AA7690" s="1">
        <v>5235.8381536722227</v>
      </c>
      <c r="AB7690" s="1">
        <v>83</v>
      </c>
      <c r="AC7690" s="1">
        <v>409.59998873870541</v>
      </c>
      <c r="AD7690" s="1"/>
      <c r="AE7690" s="1">
        <v>339</v>
      </c>
      <c r="AF7690" s="1">
        <v>1685</v>
      </c>
      <c r="AG7690" s="1">
        <v>8328</v>
      </c>
      <c r="AH7690" s="1">
        <v>1551.8988040645429</v>
      </c>
      <c r="AI7690" s="1">
        <v>436.37978133902487</v>
      </c>
      <c r="AJ7690" s="1">
        <v>2334</v>
      </c>
      <c r="AK7690" s="1">
        <v>252.67227189818769</v>
      </c>
      <c r="AL7690" s="1">
        <v>33358.7265625</v>
      </c>
      <c r="AM7690" s="1">
        <v>27354.2734375</v>
      </c>
      <c r="AN7690" s="1">
        <v>6004.453125</v>
      </c>
      <c r="AO7690" t="s">
        <v>20500</v>
      </c>
    </row>
    <row r="7691" spans="1:41" x14ac:dyDescent="0.25">
      <c r="A7691" s="1">
        <v>2026</v>
      </c>
      <c r="B7691" t="s">
        <v>6145</v>
      </c>
      <c r="C7691" t="s">
        <v>7157</v>
      </c>
      <c r="D7691" t="s">
        <v>7255</v>
      </c>
      <c r="E7691" t="s">
        <v>8127</v>
      </c>
      <c r="F7691" t="s">
        <v>10247</v>
      </c>
      <c r="G7691" t="s">
        <v>12355</v>
      </c>
      <c r="H7691" t="s">
        <v>12775</v>
      </c>
      <c r="I7691" s="1">
        <v>155.70164764815601</v>
      </c>
      <c r="J7691" s="1">
        <v>252.3244675057538</v>
      </c>
      <c r="K7691" s="1">
        <v>8</v>
      </c>
      <c r="L7691" s="1">
        <v>22</v>
      </c>
      <c r="M7691" s="1">
        <v>169.0597600194175</v>
      </c>
      <c r="N7691" s="1">
        <v>190</v>
      </c>
      <c r="O7691" s="1">
        <v>57.2</v>
      </c>
      <c r="P7691" s="1">
        <v>80.099999999999994</v>
      </c>
      <c r="Q7691" s="1">
        <v>62.686000000000007</v>
      </c>
      <c r="R7691" s="1">
        <v>79.145665500359485</v>
      </c>
      <c r="S7691" s="1">
        <v>118.714</v>
      </c>
      <c r="T7691" s="1">
        <v>81.054551706878001</v>
      </c>
      <c r="U7691" s="1">
        <v>33.299999999999997</v>
      </c>
      <c r="V7691" s="1">
        <v>131.05464718716939</v>
      </c>
      <c r="W7691" s="1">
        <v>83</v>
      </c>
      <c r="X7691" s="1">
        <v>186.77826270619201</v>
      </c>
      <c r="Y7691" s="1">
        <v>659.8</v>
      </c>
      <c r="Z7691" s="1">
        <v>59.350000000000009</v>
      </c>
      <c r="AA7691" s="1">
        <v>810.14754212742184</v>
      </c>
      <c r="AB7691" s="1">
        <v>18</v>
      </c>
      <c r="AC7691" s="1">
        <v>84.986683015761074</v>
      </c>
      <c r="AD7691" s="1">
        <v>159.64745229634471</v>
      </c>
      <c r="AE7691" s="1">
        <v>15</v>
      </c>
      <c r="AF7691" s="1">
        <v>255</v>
      </c>
      <c r="AG7691" s="1">
        <v>1916</v>
      </c>
      <c r="AH7691" s="1">
        <v>251</v>
      </c>
      <c r="AI7691" s="1">
        <v>92.53049832822964</v>
      </c>
      <c r="AJ7691" s="1">
        <v>558</v>
      </c>
      <c r="AK7691" s="1">
        <v>30.117366926211929</v>
      </c>
      <c r="AL7691" s="1">
        <v>6619.6982421875</v>
      </c>
      <c r="AM7691" s="1">
        <v>5364.5966796875</v>
      </c>
      <c r="AN7691" s="1">
        <v>1255.1019287109375</v>
      </c>
      <c r="AO7691" t="s">
        <v>20501</v>
      </c>
    </row>
    <row r="7692" spans="1:41" x14ac:dyDescent="0.25">
      <c r="A7692" s="1">
        <v>2026</v>
      </c>
      <c r="B7692" t="s">
        <v>6145</v>
      </c>
      <c r="C7692" t="s">
        <v>7157</v>
      </c>
      <c r="D7692" t="s">
        <v>7255</v>
      </c>
      <c r="E7692" t="s">
        <v>8127</v>
      </c>
      <c r="F7692" t="s">
        <v>10248</v>
      </c>
      <c r="G7692" t="s">
        <v>12355</v>
      </c>
      <c r="H7692" t="s">
        <v>12775</v>
      </c>
      <c r="I7692" s="1">
        <v>155.70164764815601</v>
      </c>
      <c r="J7692" s="1">
        <v>314.01681050575382</v>
      </c>
      <c r="K7692" s="1">
        <v>11</v>
      </c>
      <c r="L7692" s="1">
        <v>22</v>
      </c>
      <c r="M7692" s="1">
        <v>178.0597600194175</v>
      </c>
      <c r="N7692" s="1">
        <v>191.88399999999999</v>
      </c>
      <c r="O7692" s="1">
        <v>62.2</v>
      </c>
      <c r="P7692" s="1">
        <v>107.1</v>
      </c>
      <c r="Q7692" s="1">
        <v>62.686000000000007</v>
      </c>
      <c r="R7692" s="1">
        <v>116.2736655003595</v>
      </c>
      <c r="S7692" s="1">
        <v>124.214</v>
      </c>
      <c r="T7692" s="1">
        <v>82.554551706878001</v>
      </c>
      <c r="U7692" s="1">
        <v>33.299999999999997</v>
      </c>
      <c r="V7692" s="1">
        <v>136.03647686504539</v>
      </c>
      <c r="W7692" s="1">
        <v>83</v>
      </c>
      <c r="X7692" s="1">
        <v>190.37826270619189</v>
      </c>
      <c r="Y7692" s="1">
        <v>661.09999999999991</v>
      </c>
      <c r="Z7692" s="1">
        <v>70.350000000000009</v>
      </c>
      <c r="AA7692" s="1">
        <v>955.55863943234374</v>
      </c>
      <c r="AB7692" s="1">
        <v>18</v>
      </c>
      <c r="AC7692" s="1">
        <v>100.22088941576111</v>
      </c>
      <c r="AD7692" s="1">
        <v>168.8533522963447</v>
      </c>
      <c r="AE7692" s="1">
        <v>72</v>
      </c>
      <c r="AF7692" s="1">
        <v>339</v>
      </c>
      <c r="AG7692" s="1">
        <v>1932</v>
      </c>
      <c r="AH7692" s="1">
        <v>301</v>
      </c>
      <c r="AI7692" s="1">
        <v>92.53049832822964</v>
      </c>
      <c r="AJ7692" s="1">
        <v>622</v>
      </c>
      <c r="AK7692" s="1">
        <v>42.708366926211923</v>
      </c>
      <c r="AL7692" s="1">
        <v>7245.72705078125</v>
      </c>
      <c r="AM7692" s="1">
        <v>5891.22802734375</v>
      </c>
      <c r="AN7692" s="1">
        <v>1354.498779296875</v>
      </c>
      <c r="AO7692" t="s">
        <v>20502</v>
      </c>
    </row>
    <row r="7693" spans="1:41" x14ac:dyDescent="0.25">
      <c r="A7693" s="1">
        <v>2026</v>
      </c>
      <c r="B7693" t="s">
        <v>6146</v>
      </c>
      <c r="C7693" t="s">
        <v>7158</v>
      </c>
      <c r="D7693" t="s">
        <v>7256</v>
      </c>
      <c r="E7693" t="s">
        <v>8128</v>
      </c>
      <c r="F7693" t="s">
        <v>10249</v>
      </c>
      <c r="G7693" t="s">
        <v>12356</v>
      </c>
      <c r="H7693" t="s">
        <v>12776</v>
      </c>
      <c r="I7693" s="1">
        <v>723.16672738186458</v>
      </c>
      <c r="J7693" s="1">
        <v>0</v>
      </c>
      <c r="K7693" s="1">
        <v>85.957198207839255</v>
      </c>
      <c r="L7693" s="1">
        <v>480.38932604652433</v>
      </c>
      <c r="M7693" s="1">
        <v>723.16672738186458</v>
      </c>
      <c r="N7693" s="1">
        <v>1092.8960477090911</v>
      </c>
      <c r="O7693" s="1">
        <v>1866.35592169439</v>
      </c>
      <c r="P7693" s="1">
        <v>299.44164680700868</v>
      </c>
      <c r="Q7693" s="1">
        <v>217.47445326978021</v>
      </c>
      <c r="R7693" s="1">
        <v>797.51302097532312</v>
      </c>
      <c r="S7693" s="1">
        <v>3032.9457582096675</v>
      </c>
      <c r="T7693" s="1">
        <v>723.16672738186458</v>
      </c>
      <c r="U7693" s="1">
        <v>84.713816636161283</v>
      </c>
      <c r="V7693" s="1">
        <v>1881.2665865176791</v>
      </c>
      <c r="W7693" s="1">
        <v>506.21670916730523</v>
      </c>
      <c r="X7693" s="1">
        <v>2668.4852240390805</v>
      </c>
      <c r="Y7693" s="1">
        <v>2174.6656587697498</v>
      </c>
      <c r="Z7693" s="1">
        <v>240.63031845384126</v>
      </c>
      <c r="AA7693" s="1">
        <v>6760.5758056956029</v>
      </c>
      <c r="AB7693" s="1">
        <v>578.53338190549164</v>
      </c>
      <c r="AC7693" s="1">
        <v>196.08149265296825</v>
      </c>
      <c r="AD7693" s="1">
        <v>1453.5868547109239</v>
      </c>
      <c r="AE7693" s="1">
        <v>1142.603429263346</v>
      </c>
      <c r="AF7693" s="1">
        <v>2079.0010316903777</v>
      </c>
      <c r="AG7693" s="1">
        <v>14128.611662391972</v>
      </c>
      <c r="AH7693" s="1">
        <v>797.54959076971352</v>
      </c>
      <c r="AI7693" s="1">
        <v>520.68004371494249</v>
      </c>
      <c r="AJ7693" s="1">
        <v>845.07197571195036</v>
      </c>
      <c r="AK7693" s="1">
        <v>289.26669095274582</v>
      </c>
      <c r="AL7693" s="1">
        <v>46390.015625</v>
      </c>
      <c r="AM7693" s="1">
        <v>33144.1015625</v>
      </c>
      <c r="AN7693" s="1">
        <v>13245.91015625</v>
      </c>
      <c r="AO7693" t="s">
        <v>20503</v>
      </c>
    </row>
    <row r="7694" spans="1:41" x14ac:dyDescent="0.25">
      <c r="A7694" s="1">
        <v>2026</v>
      </c>
      <c r="B7694" t="s">
        <v>6147</v>
      </c>
      <c r="C7694" t="s">
        <v>7158</v>
      </c>
      <c r="D7694" t="s">
        <v>7256</v>
      </c>
      <c r="E7694" t="s">
        <v>8128</v>
      </c>
      <c r="F7694" t="s">
        <v>10249</v>
      </c>
      <c r="G7694" t="s">
        <v>12356</v>
      </c>
      <c r="H7694" t="s">
        <v>12776</v>
      </c>
      <c r="I7694" s="1">
        <v>273.23342678315009</v>
      </c>
      <c r="J7694" s="1">
        <v>0</v>
      </c>
      <c r="K7694" s="1">
        <v>75.767444400000002</v>
      </c>
      <c r="L7694" s="1">
        <v>465</v>
      </c>
      <c r="M7694" s="1">
        <v>1124.6879433111731</v>
      </c>
      <c r="N7694" s="1">
        <v>1336.9660346679691</v>
      </c>
      <c r="O7694" s="1">
        <v>681</v>
      </c>
      <c r="P7694" s="1">
        <v>423</v>
      </c>
      <c r="Q7694" s="1">
        <v>148</v>
      </c>
      <c r="R7694" s="1">
        <v>587.10059393419976</v>
      </c>
      <c r="S7694" s="1">
        <v>95.793987224054064</v>
      </c>
      <c r="T7694" s="1">
        <v>700</v>
      </c>
      <c r="U7694" s="1">
        <v>357</v>
      </c>
      <c r="V7694" s="1">
        <v>2342</v>
      </c>
      <c r="W7694" s="1">
        <v>435</v>
      </c>
      <c r="X7694" s="1">
        <v>2568.6342786724308</v>
      </c>
      <c r="Y7694" s="1">
        <v>960</v>
      </c>
      <c r="Z7694" s="1">
        <v>211.84475550462491</v>
      </c>
      <c r="AA7694" s="1">
        <v>11299</v>
      </c>
      <c r="AB7694" s="1">
        <v>386.66</v>
      </c>
      <c r="AC7694" s="1">
        <v>242.41631422945511</v>
      </c>
      <c r="AD7694" s="1">
        <v>819.58504986588423</v>
      </c>
      <c r="AE7694" s="1">
        <v>1019</v>
      </c>
      <c r="AF7694" s="1">
        <v>2600.3942064799999</v>
      </c>
      <c r="AG7694" s="1">
        <v>12895</v>
      </c>
      <c r="AH7694" s="1">
        <v>2547</v>
      </c>
      <c r="AI7694" s="1">
        <v>519</v>
      </c>
      <c r="AJ7694" s="1">
        <v>955.55247005871036</v>
      </c>
      <c r="AK7694" s="1">
        <v>242</v>
      </c>
      <c r="AL7694" s="1">
        <v>46310.63671875</v>
      </c>
      <c r="AM7694" s="1">
        <v>36115.50390625</v>
      </c>
      <c r="AN7694" s="1">
        <v>10195.12890625</v>
      </c>
      <c r="AO7694" t="s">
        <v>20504</v>
      </c>
    </row>
    <row r="7695" spans="1:41" x14ac:dyDescent="0.25">
      <c r="A7695" s="1">
        <v>2026</v>
      </c>
      <c r="B7695" t="s">
        <v>6148</v>
      </c>
      <c r="C7695" t="s">
        <v>7158</v>
      </c>
      <c r="D7695" t="s">
        <v>7256</v>
      </c>
      <c r="E7695" t="s">
        <v>8128</v>
      </c>
      <c r="F7695" t="s">
        <v>10249</v>
      </c>
      <c r="G7695" t="s">
        <v>12356</v>
      </c>
      <c r="H7695" t="s">
        <v>12776</v>
      </c>
      <c r="I7695" s="1">
        <v>295.43196508513591</v>
      </c>
      <c r="J7695" s="1">
        <v>22.823207999882058</v>
      </c>
      <c r="K7695" s="1">
        <v>62.631128929908904</v>
      </c>
      <c r="L7695" s="1">
        <v>493.61821953233289</v>
      </c>
      <c r="M7695" s="1">
        <v>297.23247627753381</v>
      </c>
      <c r="N7695" s="1">
        <v>1112.3458345081124</v>
      </c>
      <c r="O7695" s="1">
        <v>2242.5840025435741</v>
      </c>
      <c r="P7695" s="1">
        <v>361.89433994715313</v>
      </c>
      <c r="Q7695" s="1">
        <v>224.33040400333437</v>
      </c>
      <c r="R7695" s="1">
        <v>828.57007073268471</v>
      </c>
      <c r="S7695" s="1">
        <v>530.77227906702467</v>
      </c>
      <c r="T7695" s="1">
        <v>743.08119069383451</v>
      </c>
      <c r="U7695" s="1">
        <v>350.30970418423624</v>
      </c>
      <c r="V7695" s="1">
        <v>2370.4289983133322</v>
      </c>
      <c r="W7695" s="1">
        <v>488.31049674166269</v>
      </c>
      <c r="X7695" s="1">
        <v>2447.7625193733975</v>
      </c>
      <c r="Y7695" s="1">
        <v>2898.0166437059543</v>
      </c>
      <c r="Z7695" s="1">
        <v>239.50209205230246</v>
      </c>
      <c r="AA7695" s="1">
        <v>10515.660392875892</v>
      </c>
      <c r="AB7695" s="1">
        <v>594.46495255506761</v>
      </c>
      <c r="AC7695" s="1">
        <v>201.48115713384257</v>
      </c>
      <c r="AD7695" s="1">
        <v>1402.9964017494872</v>
      </c>
      <c r="AE7695" s="1">
        <v>1188.9299051101352</v>
      </c>
      <c r="AF7695" s="1">
        <v>1762.6947387815887</v>
      </c>
      <c r="AG7695" s="1">
        <v>19090.817333482741</v>
      </c>
      <c r="AH7695" s="1">
        <v>952.76262278614377</v>
      </c>
      <c r="AI7695" s="1">
        <v>470.26423925338383</v>
      </c>
      <c r="AJ7695" s="1">
        <v>1807.8103825022858</v>
      </c>
      <c r="AK7695" s="1">
        <v>345.00198139356598</v>
      </c>
      <c r="AL7695" s="1">
        <v>54342.53125</v>
      </c>
      <c r="AM7695" s="1">
        <v>43764.6640625</v>
      </c>
      <c r="AN7695" s="1">
        <v>10577.8642578125</v>
      </c>
      <c r="AO7695" t="s">
        <v>20505</v>
      </c>
    </row>
    <row r="7696" spans="1:41" x14ac:dyDescent="0.25">
      <c r="A7696" s="1">
        <v>2026</v>
      </c>
      <c r="B7696" t="s">
        <v>6149</v>
      </c>
      <c r="C7696" t="s">
        <v>7158</v>
      </c>
      <c r="D7696" t="s">
        <v>7256</v>
      </c>
      <c r="E7696" t="s">
        <v>8128</v>
      </c>
      <c r="F7696" t="s">
        <v>10249</v>
      </c>
      <c r="G7696" t="s">
        <v>12356</v>
      </c>
      <c r="H7696" t="s">
        <v>12776</v>
      </c>
      <c r="I7696" s="1">
        <v>303.48814219060375</v>
      </c>
      <c r="J7696" s="1">
        <v>0</v>
      </c>
      <c r="K7696" s="1">
        <v>75.719947523327818</v>
      </c>
      <c r="L7696" s="1">
        <v>470.40662039543577</v>
      </c>
      <c r="M7696" s="1">
        <v>1259.6931088319511</v>
      </c>
      <c r="N7696" s="1">
        <v>1068.9584473821071</v>
      </c>
      <c r="O7696" s="1">
        <v>1561.9560386564783</v>
      </c>
      <c r="P7696" s="1">
        <v>401.58562601801322</v>
      </c>
      <c r="Q7696" s="1">
        <v>191.10669368067155</v>
      </c>
      <c r="R7696" s="1">
        <v>880.88710111085504</v>
      </c>
      <c r="S7696" s="1"/>
      <c r="T7696" s="1">
        <v>708.13899844474201</v>
      </c>
      <c r="U7696" s="1">
        <v>123.41851115751219</v>
      </c>
      <c r="V7696" s="1">
        <v>1866.4520744722129</v>
      </c>
      <c r="W7696" s="1">
        <v>288.92071136545479</v>
      </c>
      <c r="X7696" s="1">
        <v>2766.1049377228878</v>
      </c>
      <c r="Y7696" s="1">
        <v>1360.63850415454</v>
      </c>
      <c r="Z7696" s="1">
        <v>219.50662211719492</v>
      </c>
      <c r="AA7696" s="1">
        <v>7399.0409066069187</v>
      </c>
      <c r="AB7696" s="1">
        <v>451.18570472336421</v>
      </c>
      <c r="AC7696" s="1">
        <v>195.66887668614004</v>
      </c>
      <c r="AD7696" s="1">
        <v>807.53678285841806</v>
      </c>
      <c r="AE7696" s="1">
        <v>1298.3905571233956</v>
      </c>
      <c r="AF7696" s="1">
        <v>2307.7405996368902</v>
      </c>
      <c r="AG7696" s="1">
        <v>14638.244724993454</v>
      </c>
      <c r="AH7696" s="1">
        <v>543.64842537743482</v>
      </c>
      <c r="AI7696" s="1">
        <v>628.22045433454969</v>
      </c>
      <c r="AJ7696" s="1">
        <v>969.58779028283504</v>
      </c>
      <c r="AK7696" s="1">
        <v>244.81376803375366</v>
      </c>
      <c r="AL7696" s="1">
        <v>43031.0546875</v>
      </c>
      <c r="AM7696" s="1">
        <v>33695.12109375</v>
      </c>
      <c r="AN7696" s="1">
        <v>9335.9384765625</v>
      </c>
      <c r="AO7696" t="s">
        <v>20506</v>
      </c>
    </row>
    <row r="7697" spans="1:41" x14ac:dyDescent="0.25">
      <c r="A7697" s="1">
        <v>2026</v>
      </c>
      <c r="B7697" t="s">
        <v>6150</v>
      </c>
      <c r="C7697" t="s">
        <v>7158</v>
      </c>
      <c r="D7697" t="s">
        <v>7256</v>
      </c>
      <c r="E7697" t="s">
        <v>8128</v>
      </c>
      <c r="F7697" t="s">
        <v>10249</v>
      </c>
      <c r="G7697" t="s">
        <v>12356</v>
      </c>
      <c r="H7697" t="s">
        <v>12776</v>
      </c>
      <c r="I7697" s="1">
        <v>285.74060684136685</v>
      </c>
      <c r="J7697" s="1">
        <v>473.9096440551391</v>
      </c>
      <c r="K7697" s="1">
        <v>446.84604014985854</v>
      </c>
      <c r="L7697" s="1">
        <v>507.76033291622048</v>
      </c>
      <c r="M7697" s="1">
        <v>622.42681153887054</v>
      </c>
      <c r="N7697" s="1">
        <v>942.43461815889043</v>
      </c>
      <c r="O7697" s="1">
        <v>2303.7162741448287</v>
      </c>
      <c r="P7697" s="1">
        <v>499.89269029366562</v>
      </c>
      <c r="Q7697" s="1">
        <v>114.9923020117277</v>
      </c>
      <c r="R7697" s="1">
        <v>763.22924126210921</v>
      </c>
      <c r="S7697" s="1">
        <v>0</v>
      </c>
      <c r="T7697" s="1">
        <v>655.17462311770385</v>
      </c>
      <c r="U7697" s="1">
        <v>384.16353185927687</v>
      </c>
      <c r="V7697" s="1">
        <v>2758.2851633255332</v>
      </c>
      <c r="W7697" s="1">
        <v>713.04838149310092</v>
      </c>
      <c r="X7697" s="1">
        <v>1615.0054459851399</v>
      </c>
      <c r="Y7697" s="1">
        <v>2844.5498220360305</v>
      </c>
      <c r="Z7697" s="1">
        <v>377.81736599787587</v>
      </c>
      <c r="AA7697" s="1">
        <v>9797.0445310200648</v>
      </c>
      <c r="AB7697" s="1">
        <v>195.50410753832281</v>
      </c>
      <c r="AC7697" s="1">
        <v>207.47196398727286</v>
      </c>
      <c r="AD7697" s="1">
        <v>1328.0780620994849</v>
      </c>
      <c r="AE7697" s="1">
        <v>1187.5040044008381</v>
      </c>
      <c r="AF7697" s="1">
        <v>1464.0403582080437</v>
      </c>
      <c r="AG7697" s="1">
        <v>18253.165000059227</v>
      </c>
      <c r="AH7697" s="1">
        <v>1771.1553978281927</v>
      </c>
      <c r="AI7697" s="1">
        <v>432.41525125768453</v>
      </c>
      <c r="AJ7697" s="1">
        <v>899.99583953412491</v>
      </c>
      <c r="AK7697" s="1">
        <v>322.12752303287101</v>
      </c>
      <c r="AL7697" s="1">
        <v>52167.5</v>
      </c>
      <c r="AM7697" s="1">
        <v>41762</v>
      </c>
      <c r="AN7697" s="1">
        <v>10405.498046875</v>
      </c>
      <c r="AO7697" t="s">
        <v>20507</v>
      </c>
    </row>
    <row r="7698" spans="1:41" x14ac:dyDescent="0.25">
      <c r="A7698" s="1">
        <v>2026</v>
      </c>
      <c r="B7698" t="s">
        <v>6151</v>
      </c>
      <c r="C7698" t="s">
        <v>7158</v>
      </c>
      <c r="D7698" t="s">
        <v>7256</v>
      </c>
      <c r="E7698" t="s">
        <v>8128</v>
      </c>
      <c r="F7698" t="s">
        <v>10249</v>
      </c>
      <c r="G7698" t="s">
        <v>12356</v>
      </c>
      <c r="H7698" t="s">
        <v>12776</v>
      </c>
      <c r="I7698" s="1">
        <v>365.62383676420546</v>
      </c>
      <c r="J7698" s="1">
        <v>317.11417363083615</v>
      </c>
      <c r="K7698" s="1">
        <v>454.61336991030288</v>
      </c>
      <c r="L7698" s="1">
        <v>516.40582325204912</v>
      </c>
      <c r="M7698" s="1">
        <v>554.92899401668751</v>
      </c>
      <c r="N7698" s="1">
        <v>1201.4212720461285</v>
      </c>
      <c r="O7698" s="1">
        <v>2311.9518340202521</v>
      </c>
      <c r="P7698" s="1">
        <v>1259.129447991912</v>
      </c>
      <c r="Q7698" s="1">
        <v>115.15010037598299</v>
      </c>
      <c r="R7698" s="1">
        <v>675.4750157584449</v>
      </c>
      <c r="S7698" s="1">
        <v>161.74123700273174</v>
      </c>
      <c r="T7698" s="1">
        <v>665.91479282002501</v>
      </c>
      <c r="U7698" s="1">
        <v>365.14327806298041</v>
      </c>
      <c r="V7698" s="1">
        <v>2860.1040351620077</v>
      </c>
      <c r="W7698" s="1">
        <v>854.59065078569881</v>
      </c>
      <c r="X7698" s="1">
        <v>1483.0749389112655</v>
      </c>
      <c r="Y7698" s="1">
        <v>3196.3910055361202</v>
      </c>
      <c r="Z7698" s="1">
        <v>551.16648664861532</v>
      </c>
      <c r="AA7698" s="1">
        <v>11798.447490524084</v>
      </c>
      <c r="AB7698" s="1">
        <v>198.66457985797413</v>
      </c>
      <c r="AC7698" s="1">
        <v>210.87301772634126</v>
      </c>
      <c r="AD7698" s="1">
        <v>1329.8991796309035</v>
      </c>
      <c r="AE7698" s="1">
        <v>984.44403538560368</v>
      </c>
      <c r="AF7698" s="1">
        <v>2588.6037907383397</v>
      </c>
      <c r="AG7698" s="1">
        <v>17526.284077298955</v>
      </c>
      <c r="AH7698" s="1">
        <v>2818.162045559</v>
      </c>
      <c r="AI7698" s="1">
        <v>403.98830764414851</v>
      </c>
      <c r="AJ7698" s="1">
        <v>1435.046378527154</v>
      </c>
      <c r="AK7698" s="1">
        <v>347.3855502544464</v>
      </c>
      <c r="AL7698" s="1">
        <v>57551.73828125</v>
      </c>
      <c r="AM7698" s="1">
        <v>45966.82421875</v>
      </c>
      <c r="AN7698" s="1">
        <v>11584.9150390625</v>
      </c>
      <c r="AO7698" t="s">
        <v>20508</v>
      </c>
    </row>
    <row r="7699" spans="1:41" x14ac:dyDescent="0.25">
      <c r="A7699" s="1">
        <v>2026</v>
      </c>
      <c r="B7699" t="s">
        <v>6152</v>
      </c>
      <c r="C7699" t="s">
        <v>7158</v>
      </c>
      <c r="D7699" t="s">
        <v>7256</v>
      </c>
      <c r="E7699" t="s">
        <v>8128</v>
      </c>
      <c r="F7699" t="s">
        <v>10249</v>
      </c>
      <c r="G7699" t="s">
        <v>12357</v>
      </c>
      <c r="H7699" t="s">
        <v>12776</v>
      </c>
      <c r="I7699" s="1">
        <v>804.07996735449592</v>
      </c>
      <c r="J7699" s="1">
        <v>0</v>
      </c>
      <c r="K7699" s="1">
        <v>74.84966</v>
      </c>
      <c r="L7699" s="1">
        <v>535.02940569174189</v>
      </c>
      <c r="M7699" s="1">
        <v>788.31369348480007</v>
      </c>
      <c r="N7699" s="1">
        <v>1191.34988737</v>
      </c>
      <c r="O7699" s="1">
        <v>2034.4878632825071</v>
      </c>
      <c r="P7699" s="1">
        <v>324.5016507417979</v>
      </c>
      <c r="Q7699" s="1">
        <v>237.06578718901841</v>
      </c>
      <c r="R7699" s="1">
        <v>869.357523462637</v>
      </c>
      <c r="S7699" s="1">
        <v>3306.170738038963</v>
      </c>
      <c r="T7699" s="1">
        <v>801.83678067634776</v>
      </c>
      <c r="U7699" s="1">
        <v>94.192224747240957</v>
      </c>
      <c r="V7699" s="1">
        <v>2050</v>
      </c>
      <c r="W7699" s="1">
        <v>551.81958543936003</v>
      </c>
      <c r="X7699" s="1">
        <v>2997</v>
      </c>
      <c r="Y7699" s="1">
        <v>2414.3768271366771</v>
      </c>
      <c r="Z7699" s="1">
        <v>263.33733021951241</v>
      </c>
      <c r="AA7699" s="1">
        <v>7724</v>
      </c>
      <c r="AB7699" s="1">
        <v>689</v>
      </c>
      <c r="AC7699" s="1">
        <v>213.74562717630701</v>
      </c>
      <c r="AD7699" s="1">
        <v>1515.8878607403651</v>
      </c>
      <c r="AE7699" s="1">
        <v>1245.5356357059841</v>
      </c>
      <c r="AF7699" s="1">
        <v>2311.6150375774109</v>
      </c>
      <c r="AG7699" s="1">
        <v>16128</v>
      </c>
      <c r="AH7699" s="1">
        <v>929.17461966598034</v>
      </c>
      <c r="AI7699" s="1">
        <v>567.58585930905622</v>
      </c>
      <c r="AJ7699" s="1">
        <v>939.62487613711085</v>
      </c>
      <c r="AK7699" s="1">
        <v>315</v>
      </c>
      <c r="AL7699" s="1">
        <v>51916.94140625</v>
      </c>
      <c r="AM7699" s="1">
        <v>37345.8125</v>
      </c>
      <c r="AN7699" s="1">
        <v>14571.126953125</v>
      </c>
      <c r="AO7699" t="s">
        <v>20509</v>
      </c>
    </row>
    <row r="7700" spans="1:41" x14ac:dyDescent="0.25">
      <c r="A7700" s="1">
        <v>2026</v>
      </c>
      <c r="B7700" t="s">
        <v>6153</v>
      </c>
      <c r="C7700" t="s">
        <v>7158</v>
      </c>
      <c r="D7700" t="s">
        <v>7256</v>
      </c>
      <c r="E7700" t="s">
        <v>8128</v>
      </c>
      <c r="F7700" t="s">
        <v>10249</v>
      </c>
      <c r="G7700" t="s">
        <v>12357</v>
      </c>
      <c r="H7700" t="s">
        <v>12776</v>
      </c>
      <c r="I7700" s="1">
        <v>326.07734709542251</v>
      </c>
      <c r="J7700" s="1">
        <v>26.386039239861471</v>
      </c>
      <c r="K7700" s="1">
        <v>67</v>
      </c>
      <c r="L7700" s="1">
        <v>545.72999380557678</v>
      </c>
      <c r="M7700" s="1">
        <v>321.6319869417984</v>
      </c>
      <c r="N7700" s="1">
        <v>1215.5029286711169</v>
      </c>
      <c r="O7700" s="1">
        <v>2426.6754348488371</v>
      </c>
      <c r="P7700" s="1">
        <v>394.29724849600001</v>
      </c>
      <c r="Q7700" s="1">
        <v>245.8561220154717</v>
      </c>
      <c r="R7700" s="1">
        <v>890.44211512957679</v>
      </c>
      <c r="S7700" s="1">
        <v>564.83426847768294</v>
      </c>
      <c r="T7700" s="1">
        <v>818.81639515642985</v>
      </c>
      <c r="U7700" s="1">
        <v>386.64759573074781</v>
      </c>
      <c r="V7700" s="1">
        <v>2648</v>
      </c>
      <c r="W7700" s="1">
        <v>528.39540711866869</v>
      </c>
      <c r="X7700" s="1">
        <v>2723.20885</v>
      </c>
      <c r="Y7700" s="1">
        <v>3177.266200940353</v>
      </c>
      <c r="Z7700" s="1">
        <v>261.7131159044315</v>
      </c>
      <c r="AA7700" s="1">
        <v>12105</v>
      </c>
      <c r="AB7700" s="1">
        <v>689</v>
      </c>
      <c r="AC7700" s="1">
        <v>218.02053971983341</v>
      </c>
      <c r="AD7700" s="1">
        <v>1537.6215099700109</v>
      </c>
      <c r="AE7700" s="1">
        <v>1286.5279477671929</v>
      </c>
      <c r="AF7700" s="1">
        <v>1948.784203686366</v>
      </c>
      <c r="AG7700" s="1">
        <v>22880</v>
      </c>
      <c r="AH7700" s="1">
        <v>1055.7243909099079</v>
      </c>
      <c r="AI7700" s="1">
        <v>508.86775076863108</v>
      </c>
      <c r="AJ7700" s="1">
        <v>2035.2426443637951</v>
      </c>
      <c r="AK7700" s="1">
        <v>373</v>
      </c>
      <c r="AL7700" s="1">
        <v>62206.26953125</v>
      </c>
      <c r="AM7700" s="1">
        <v>50591.4921875</v>
      </c>
      <c r="AN7700" s="1">
        <v>11614.7763671875</v>
      </c>
      <c r="AO7700" t="s">
        <v>20510</v>
      </c>
    </row>
    <row r="7701" spans="1:41" x14ac:dyDescent="0.25">
      <c r="A7701" s="1">
        <v>2026</v>
      </c>
      <c r="B7701" t="s">
        <v>6154</v>
      </c>
      <c r="C7701" t="s">
        <v>7158</v>
      </c>
      <c r="D7701" t="s">
        <v>7256</v>
      </c>
      <c r="E7701" t="s">
        <v>8128</v>
      </c>
      <c r="F7701" t="s">
        <v>10249</v>
      </c>
      <c r="G7701" t="s">
        <v>12357</v>
      </c>
      <c r="H7701" t="s">
        <v>12776</v>
      </c>
      <c r="I7701" s="1">
        <v>337.84872577919998</v>
      </c>
      <c r="J7701" s="1">
        <v>0</v>
      </c>
      <c r="K7701" s="1">
        <v>82.46181374707129</v>
      </c>
      <c r="L7701" s="1">
        <v>524.5386330311195</v>
      </c>
      <c r="M7701" s="1">
        <v>1374.8177797119999</v>
      </c>
      <c r="N7701" s="1">
        <v>1165.5096231621089</v>
      </c>
      <c r="O7701" s="1">
        <v>1704.704834866192</v>
      </c>
      <c r="P7701" s="1">
        <v>431.87936277639722</v>
      </c>
      <c r="Q7701" s="1">
        <v>209.8924474166667</v>
      </c>
      <c r="R7701" s="1">
        <v>977.25418321398161</v>
      </c>
      <c r="S7701" s="1">
        <v>0</v>
      </c>
      <c r="T7701" s="1">
        <v>789.76052284042419</v>
      </c>
      <c r="U7701" s="1">
        <v>137.391815150208</v>
      </c>
      <c r="V7701" s="1">
        <v>2037</v>
      </c>
      <c r="W7701" s="1">
        <v>280</v>
      </c>
      <c r="X7701" s="1">
        <v>3021.8618693831909</v>
      </c>
      <c r="Y7701" s="1">
        <v>1525.326077158524</v>
      </c>
      <c r="Z7701" s="1">
        <v>239.00806549601171</v>
      </c>
      <c r="AA7701" s="1">
        <v>8368</v>
      </c>
      <c r="AB7701" s="1">
        <v>492.42003822720011</v>
      </c>
      <c r="AC7701" s="1">
        <v>213.55126000000001</v>
      </c>
      <c r="AD7701" s="1">
        <v>886.91750387536229</v>
      </c>
      <c r="AE7701" s="1">
        <v>1417.051828281096</v>
      </c>
      <c r="AF7701" s="1">
        <v>2639.474925981408</v>
      </c>
      <c r="AG7701" s="1">
        <v>16478</v>
      </c>
      <c r="AH7701" s="1">
        <v>621.785129865405</v>
      </c>
      <c r="AI7701" s="1">
        <v>685.63417878720009</v>
      </c>
      <c r="AJ7701" s="1">
        <v>1079.363421297677</v>
      </c>
      <c r="AK7701" s="1">
        <v>267</v>
      </c>
      <c r="AL7701" s="1">
        <v>47988.453125</v>
      </c>
      <c r="AM7701" s="1">
        <v>37781.08984375</v>
      </c>
      <c r="AN7701" s="1">
        <v>10207.36328125</v>
      </c>
      <c r="AO7701" t="s">
        <v>20511</v>
      </c>
    </row>
    <row r="7702" spans="1:41" x14ac:dyDescent="0.25">
      <c r="A7702" s="1">
        <v>2026</v>
      </c>
      <c r="B7702" t="s">
        <v>6155</v>
      </c>
      <c r="C7702" t="s">
        <v>7158</v>
      </c>
      <c r="D7702" t="s">
        <v>7256</v>
      </c>
      <c r="E7702" t="s">
        <v>8128</v>
      </c>
      <c r="F7702" t="s">
        <v>10249</v>
      </c>
      <c r="G7702" t="s">
        <v>12357</v>
      </c>
      <c r="H7702" t="s">
        <v>12776</v>
      </c>
      <c r="I7702" s="1">
        <v>382.32043535504221</v>
      </c>
      <c r="J7702" s="1">
        <v>340.58420000000001</v>
      </c>
      <c r="K7702" s="1">
        <v>476.2300538924415</v>
      </c>
      <c r="L7702" s="1">
        <v>564.4055905730894</v>
      </c>
      <c r="M7702" s="1">
        <v>597.5</v>
      </c>
      <c r="N7702" s="1">
        <v>1339.0903874999999</v>
      </c>
      <c r="O7702" s="1">
        <v>2490.2997142634149</v>
      </c>
      <c r="P7702" s="1">
        <v>1591</v>
      </c>
      <c r="Q7702" s="1">
        <v>122.7387379408503</v>
      </c>
      <c r="R7702" s="1">
        <v>711.78742128418151</v>
      </c>
      <c r="S7702" s="1">
        <v>168.27457190841341</v>
      </c>
      <c r="T7702" s="1">
        <v>618.58839023027463</v>
      </c>
      <c r="U7702" s="1">
        <v>363.36706589306198</v>
      </c>
      <c r="V7702" s="1">
        <v>63</v>
      </c>
      <c r="W7702" s="1">
        <v>928.37279186363958</v>
      </c>
      <c r="X7702" s="1">
        <v>1628.9111710322099</v>
      </c>
      <c r="Y7702" s="1">
        <v>3440.5344000000009</v>
      </c>
      <c r="Z7702" s="1">
        <v>595.24096668033121</v>
      </c>
      <c r="AA7702" s="1">
        <v>12934.859454917671</v>
      </c>
      <c r="AB7702" s="1">
        <v>179</v>
      </c>
      <c r="AC7702" s="1">
        <v>229.81872000000001</v>
      </c>
      <c r="AD7702" s="1">
        <v>1436.2456579758509</v>
      </c>
      <c r="AE7702" s="1">
        <v>1122.1919219363499</v>
      </c>
      <c r="AF7702" s="1">
        <v>2829.2137413762471</v>
      </c>
      <c r="AG7702" s="1">
        <v>19553.726081078861</v>
      </c>
      <c r="AH7702" s="1">
        <v>3110.4887861829861</v>
      </c>
      <c r="AI7702" s="1">
        <v>435.01369497852141</v>
      </c>
      <c r="AJ7702" s="1">
        <v>1576.159785053221</v>
      </c>
      <c r="AK7702" s="1">
        <v>374.06397397878328</v>
      </c>
      <c r="AL7702" s="1">
        <v>60203.02734375</v>
      </c>
      <c r="AM7702" s="1">
        <v>47760.0390625</v>
      </c>
      <c r="AN7702" s="1">
        <v>12442.990234375</v>
      </c>
      <c r="AO7702" t="s">
        <v>20512</v>
      </c>
    </row>
    <row r="7703" spans="1:41" x14ac:dyDescent="0.25">
      <c r="A7703" s="1">
        <v>2026</v>
      </c>
      <c r="B7703" t="s">
        <v>6156</v>
      </c>
      <c r="C7703" t="s">
        <v>7158</v>
      </c>
      <c r="D7703" t="s">
        <v>7256</v>
      </c>
      <c r="E7703" t="s">
        <v>8128</v>
      </c>
      <c r="F7703" t="s">
        <v>10249</v>
      </c>
      <c r="G7703" t="s">
        <v>12357</v>
      </c>
      <c r="H7703" t="s">
        <v>12776</v>
      </c>
      <c r="I7703" s="1">
        <v>290</v>
      </c>
      <c r="J7703" s="1">
        <v>0</v>
      </c>
      <c r="K7703" s="1">
        <v>81.946929201310155</v>
      </c>
      <c r="L7703" s="1">
        <v>509.57356286026612</v>
      </c>
      <c r="M7703" s="1">
        <v>1217.3983998042711</v>
      </c>
      <c r="N7703" s="1">
        <v>1426.0079725768551</v>
      </c>
      <c r="O7703" s="1">
        <v>737.13630095999997</v>
      </c>
      <c r="P7703" s="1">
        <v>448.95678191437469</v>
      </c>
      <c r="Q7703" s="1">
        <v>161</v>
      </c>
      <c r="R7703" s="1">
        <v>643.34033377401533</v>
      </c>
      <c r="S7703" s="1">
        <v>102.4723074417977</v>
      </c>
      <c r="T7703" s="1">
        <v>762.36748649988965</v>
      </c>
      <c r="U7703" s="1">
        <v>386.42828112000001</v>
      </c>
      <c r="V7703" s="1">
        <v>2437</v>
      </c>
      <c r="W7703" s="1">
        <v>476.51520985739978</v>
      </c>
      <c r="X7703" s="1">
        <v>2752.1181518634148</v>
      </c>
      <c r="Y7703" s="1">
        <v>1042.199058058641</v>
      </c>
      <c r="Z7703" s="1">
        <v>225.94862590109719</v>
      </c>
      <c r="AA7703" s="1">
        <v>12295</v>
      </c>
      <c r="AB7703" s="1">
        <v>410.38683048466231</v>
      </c>
      <c r="AC7703" s="1">
        <v>257.29183999999998</v>
      </c>
      <c r="AD7703" s="1">
        <v>874.150107635003</v>
      </c>
      <c r="AE7703" s="1">
        <v>1102.9983710399999</v>
      </c>
      <c r="AF7703" s="1">
        <v>2849.6605174993711</v>
      </c>
      <c r="AG7703" s="1">
        <v>14035.438330227489</v>
      </c>
      <c r="AH7703" s="1">
        <v>2547</v>
      </c>
      <c r="AI7703" s="1">
        <v>561.78229104000002</v>
      </c>
      <c r="AJ7703" s="1">
        <v>1048.5440967581519</v>
      </c>
      <c r="AK7703" s="1">
        <v>262</v>
      </c>
      <c r="AL7703" s="1">
        <v>49944.66015625</v>
      </c>
      <c r="AM7703" s="1">
        <v>39159.38671875</v>
      </c>
      <c r="AN7703" s="1">
        <v>10785.2734375</v>
      </c>
      <c r="AO7703" t="s">
        <v>20513</v>
      </c>
    </row>
    <row r="7704" spans="1:41" x14ac:dyDescent="0.25">
      <c r="A7704" s="1">
        <v>2026</v>
      </c>
      <c r="B7704" t="s">
        <v>6157</v>
      </c>
      <c r="C7704" t="s">
        <v>7158</v>
      </c>
      <c r="D7704" t="s">
        <v>7256</v>
      </c>
      <c r="E7704" t="s">
        <v>8128</v>
      </c>
      <c r="F7704" t="s">
        <v>10249</v>
      </c>
      <c r="G7704" t="s">
        <v>12357</v>
      </c>
      <c r="H7704" t="s">
        <v>12776</v>
      </c>
      <c r="I7704" s="1">
        <v>312.7286653729854</v>
      </c>
      <c r="J7704" s="1">
        <v>521.72816206688526</v>
      </c>
      <c r="K7704" s="1">
        <v>479.92849328783763</v>
      </c>
      <c r="L7704" s="1">
        <v>552.93150000000014</v>
      </c>
      <c r="M7704" s="1">
        <v>667.82371599999999</v>
      </c>
      <c r="N7704" s="1">
        <v>1018.182854980584</v>
      </c>
      <c r="O7704" s="1">
        <v>2467.0194400168862</v>
      </c>
      <c r="P7704" s="1">
        <v>523.88817100874871</v>
      </c>
      <c r="Q7704" s="1">
        <v>123.6276078012242</v>
      </c>
      <c r="R7704" s="1">
        <v>806.95286777290983</v>
      </c>
      <c r="S7704" s="1">
        <v>0</v>
      </c>
      <c r="T7704" s="1">
        <v>717.05554117338647</v>
      </c>
      <c r="U7704" s="1">
        <v>386.64759573074781</v>
      </c>
      <c r="V7704" s="1">
        <v>3069</v>
      </c>
      <c r="W7704" s="1">
        <v>771.11494089949599</v>
      </c>
      <c r="X7704" s="1">
        <v>2276.5341772874031</v>
      </c>
      <c r="Y7704" s="1">
        <v>3049.2352057372118</v>
      </c>
      <c r="Z7704" s="1">
        <v>407</v>
      </c>
      <c r="AA7704" s="1">
        <v>10685</v>
      </c>
      <c r="AB7704" s="1">
        <v>179.04</v>
      </c>
      <c r="AC7704" s="1">
        <v>222.61539999999999</v>
      </c>
      <c r="AD7704" s="1">
        <v>1427.809609150185</v>
      </c>
      <c r="AE7704" s="1">
        <v>1274.1795768399641</v>
      </c>
      <c r="AF7704" s="1">
        <v>1602.3182435836629</v>
      </c>
      <c r="AG7704" s="1">
        <v>19991</v>
      </c>
      <c r="AH7704" s="1">
        <v>1855</v>
      </c>
      <c r="AI7704" s="1">
        <v>463.9771148768973</v>
      </c>
      <c r="AJ7704" s="1">
        <v>985</v>
      </c>
      <c r="AK7704" s="1">
        <v>345.63951739566841</v>
      </c>
      <c r="AL7704" s="1">
        <v>57182.9765625</v>
      </c>
      <c r="AM7704" s="1">
        <v>45532.03515625</v>
      </c>
      <c r="AN7704" s="1">
        <v>11650.943359375</v>
      </c>
      <c r="AO7704" t="s">
        <v>20514</v>
      </c>
    </row>
    <row r="7705" spans="1:41" x14ac:dyDescent="0.25">
      <c r="A7705" s="1">
        <v>2026</v>
      </c>
      <c r="B7705" t="s">
        <v>6157</v>
      </c>
      <c r="C7705" t="s">
        <v>7158</v>
      </c>
      <c r="D7705" t="s">
        <v>7256</v>
      </c>
      <c r="E7705" t="s">
        <v>8129</v>
      </c>
      <c r="F7705" t="s">
        <v>10250</v>
      </c>
      <c r="G7705" t="s">
        <v>12358</v>
      </c>
      <c r="H7705" t="s">
        <v>12776</v>
      </c>
      <c r="I7705" s="1">
        <v>9118.8313471776073</v>
      </c>
      <c r="J7705" s="1">
        <v>3959.6027989024083</v>
      </c>
      <c r="K7705" s="1">
        <v>1806.4310914945549</v>
      </c>
      <c r="L7705" s="1">
        <v>2093.2829208610638</v>
      </c>
      <c r="M7705" s="1">
        <v>6485.5379578643724</v>
      </c>
      <c r="N7705" s="1">
        <v>5779.7086635860187</v>
      </c>
      <c r="O7705" s="1">
        <v>4004.5430440121563</v>
      </c>
      <c r="P7705" s="1">
        <v>4332.5356465928689</v>
      </c>
      <c r="Q7705" s="1">
        <v>2547.594108023342</v>
      </c>
      <c r="R7705" s="1">
        <v>3821.8519681866055</v>
      </c>
      <c r="S7705" s="1">
        <v>4786.050621874826</v>
      </c>
      <c r="T7705" s="1">
        <v>4149.4392797454575</v>
      </c>
      <c r="U7705" s="1">
        <v>1255.751360975599</v>
      </c>
      <c r="V7705" s="1">
        <v>3543.4027533615813</v>
      </c>
      <c r="W7705" s="1">
        <v>2380.4677973276571</v>
      </c>
      <c r="X7705" s="1">
        <v>6365.0214635884922</v>
      </c>
      <c r="Y7705" s="1">
        <v>17410.173651647783</v>
      </c>
      <c r="Z7705" s="1">
        <v>1779.891059469762</v>
      </c>
      <c r="AA7705" s="1">
        <v>35818.39664584487</v>
      </c>
      <c r="AB7705" s="1">
        <v>661.72636934888089</v>
      </c>
      <c r="AC7705" s="1">
        <v>6390.3367558511382</v>
      </c>
      <c r="AD7705" s="1">
        <v>4277.4931598338126</v>
      </c>
      <c r="AE7705" s="1">
        <v>5073.2354983414198</v>
      </c>
      <c r="AF7705" s="1">
        <v>22024.56852226577</v>
      </c>
      <c r="AG7705" s="1">
        <v>42026.176199885107</v>
      </c>
      <c r="AH7705" s="1">
        <v>12097.799415868401</v>
      </c>
      <c r="AI7705" s="1">
        <v>2400.1230360211885</v>
      </c>
      <c r="AJ7705" s="1">
        <v>12160.451399349917</v>
      </c>
      <c r="AK7705" s="1">
        <v>1689.0138475495571</v>
      </c>
      <c r="AL7705" s="1">
        <v>230239.421875</v>
      </c>
      <c r="AM7705" s="1">
        <v>179135.78125</v>
      </c>
      <c r="AN7705" s="1">
        <v>51103.6484375</v>
      </c>
      <c r="AO7705" t="s">
        <v>20515</v>
      </c>
    </row>
    <row r="7706" spans="1:41" x14ac:dyDescent="0.25">
      <c r="A7706" s="1">
        <v>2026</v>
      </c>
      <c r="B7706" t="s">
        <v>6158</v>
      </c>
      <c r="C7706" t="s">
        <v>7158</v>
      </c>
      <c r="D7706" t="s">
        <v>7256</v>
      </c>
      <c r="E7706" t="s">
        <v>8129</v>
      </c>
      <c r="F7706" t="s">
        <v>10250</v>
      </c>
      <c r="G7706" t="s">
        <v>12358</v>
      </c>
      <c r="H7706" t="s">
        <v>12776</v>
      </c>
      <c r="I7706" s="1">
        <v>8442.4549945208528</v>
      </c>
      <c r="J7706" s="1">
        <v>10858.522618778963</v>
      </c>
      <c r="K7706" s="1">
        <v>1916.6762255016756</v>
      </c>
      <c r="L7706" s="1">
        <v>2272.8097146287173</v>
      </c>
      <c r="M7706" s="1">
        <v>6645.39250893603</v>
      </c>
      <c r="N7706" s="1">
        <v>5693.3883351449367</v>
      </c>
      <c r="O7706" s="1">
        <v>4140.1116210501486</v>
      </c>
      <c r="P7706" s="1">
        <v>5609.707613833607</v>
      </c>
      <c r="Q7706" s="1">
        <v>2204.9394841686044</v>
      </c>
      <c r="R7706" s="1">
        <v>3715.0108294169336</v>
      </c>
      <c r="S7706" s="1">
        <v>9834.3443256659757</v>
      </c>
      <c r="T7706" s="1">
        <v>4235.6908318080641</v>
      </c>
      <c r="U7706" s="1">
        <v>1322.362015783981</v>
      </c>
      <c r="V7706" s="1">
        <v>3041.4326363031564</v>
      </c>
      <c r="W7706" s="1">
        <v>1375.0498773503739</v>
      </c>
      <c r="X7706" s="1">
        <v>12495.287953833789</v>
      </c>
      <c r="Y7706" s="1">
        <v>19559.593785029774</v>
      </c>
      <c r="Z7706" s="1">
        <v>2308.2469504610785</v>
      </c>
      <c r="AA7706" s="1">
        <v>33538.406625321215</v>
      </c>
      <c r="AB7706" s="1">
        <v>1360.5865428027366</v>
      </c>
      <c r="AC7706" s="1">
        <v>6289.713124618178</v>
      </c>
      <c r="AD7706" s="1">
        <v>3950.7961552576585</v>
      </c>
      <c r="AE7706" s="1">
        <v>5370.0294984727607</v>
      </c>
      <c r="AF7706" s="1">
        <v>20470.680551998445</v>
      </c>
      <c r="AG7706" s="1">
        <v>37465.201955004741</v>
      </c>
      <c r="AH7706" s="1">
        <v>8004.4225767924099</v>
      </c>
      <c r="AI7706" s="1">
        <v>2911.2626253744206</v>
      </c>
      <c r="AJ7706" s="1">
        <v>11797.948609572706</v>
      </c>
      <c r="AK7706" s="1">
        <v>1711.8389532453566</v>
      </c>
      <c r="AL7706" s="1">
        <v>238541.953125</v>
      </c>
      <c r="AM7706" s="1">
        <v>179960.453125</v>
      </c>
      <c r="AN7706" s="1">
        <v>58581.4609375</v>
      </c>
      <c r="AO7706" t="s">
        <v>20516</v>
      </c>
    </row>
    <row r="7707" spans="1:41" x14ac:dyDescent="0.25">
      <c r="A7707" s="1">
        <v>2026</v>
      </c>
      <c r="B7707" t="s">
        <v>6159</v>
      </c>
      <c r="C7707" t="s">
        <v>7158</v>
      </c>
      <c r="D7707" t="s">
        <v>7256</v>
      </c>
      <c r="E7707" t="s">
        <v>8129</v>
      </c>
      <c r="F7707" t="s">
        <v>10250</v>
      </c>
      <c r="G7707" t="s">
        <v>12358</v>
      </c>
      <c r="H7707" t="s">
        <v>12776</v>
      </c>
      <c r="I7707" s="1">
        <v>9294.6681980338126</v>
      </c>
      <c r="J7707" s="1">
        <v>15040.391473173475</v>
      </c>
      <c r="K7707" s="1">
        <v>1731.3593861117688</v>
      </c>
      <c r="L7707" s="1">
        <v>2225.5797093977608</v>
      </c>
      <c r="M7707" s="1">
        <v>8322.6230901793133</v>
      </c>
      <c r="N7707" s="1">
        <v>5781.1962019458424</v>
      </c>
      <c r="O7707" s="1">
        <v>3821.9608988473651</v>
      </c>
      <c r="P7707" s="1">
        <v>4756.6708152673955</v>
      </c>
      <c r="Q7707" s="1">
        <v>2260.4487153088708</v>
      </c>
      <c r="R7707" s="1">
        <v>3637.8111977247036</v>
      </c>
      <c r="S7707" s="1">
        <v>8455.5499735469039</v>
      </c>
      <c r="T7707" s="1">
        <v>4147.6712766049177</v>
      </c>
      <c r="U7707" s="1">
        <v>1049.0573448388536</v>
      </c>
      <c r="V7707" s="1">
        <v>2408.6842218527581</v>
      </c>
      <c r="W7707" s="1">
        <v>2221.550112777496</v>
      </c>
      <c r="X7707" s="1">
        <v>13869.408098110591</v>
      </c>
      <c r="Y7707" s="1">
        <v>18406.555823860115</v>
      </c>
      <c r="Z7707" s="1">
        <v>2346.2099584740663</v>
      </c>
      <c r="AA7707" s="1">
        <v>35290.612801064039</v>
      </c>
      <c r="AB7707" s="1">
        <v>1678.2894263140386</v>
      </c>
      <c r="AC7707" s="1">
        <v>2120.9783133570495</v>
      </c>
      <c r="AD7707" s="1">
        <v>3811.0838195008268</v>
      </c>
      <c r="AE7707" s="1">
        <v>5450.6470337432429</v>
      </c>
      <c r="AF7707" s="1">
        <v>16924.568964291469</v>
      </c>
      <c r="AG7707" s="1">
        <v>37159.088129817523</v>
      </c>
      <c r="AH7707" s="1">
        <v>12143.572196186691</v>
      </c>
      <c r="AI7707" s="1">
        <v>3396.9369486759447</v>
      </c>
      <c r="AJ7707" s="1">
        <v>11626.732297441275</v>
      </c>
      <c r="AK7707" s="1">
        <v>1697.5103419861102</v>
      </c>
      <c r="AL7707" s="1">
        <v>241077.421875</v>
      </c>
      <c r="AM7707" s="1">
        <v>175779.90625</v>
      </c>
      <c r="AN7707" s="1">
        <v>65297.515625</v>
      </c>
      <c r="AO7707" t="s">
        <v>20517</v>
      </c>
    </row>
    <row r="7708" spans="1:41" x14ac:dyDescent="0.25">
      <c r="A7708" s="1">
        <v>2026</v>
      </c>
      <c r="B7708" t="s">
        <v>6160</v>
      </c>
      <c r="C7708" t="s">
        <v>7158</v>
      </c>
      <c r="D7708" t="s">
        <v>7256</v>
      </c>
      <c r="E7708" t="s">
        <v>8129</v>
      </c>
      <c r="F7708" t="s">
        <v>10250</v>
      </c>
      <c r="G7708" t="s">
        <v>12358</v>
      </c>
      <c r="H7708" t="s">
        <v>12776</v>
      </c>
      <c r="I7708" s="1">
        <v>7108.2291811822197</v>
      </c>
      <c r="J7708" s="1">
        <v>11742.989152689002</v>
      </c>
      <c r="K7708" s="1">
        <v>1806.7488379441518</v>
      </c>
      <c r="L7708" s="1">
        <v>1751.5485209211813</v>
      </c>
      <c r="M7708" s="1">
        <v>6806.5848508471599</v>
      </c>
      <c r="N7708" s="1">
        <v>5111.7616652387005</v>
      </c>
      <c r="O7708" s="1">
        <v>3897.7376137932974</v>
      </c>
      <c r="P7708" s="1">
        <v>4909.6435813699782</v>
      </c>
      <c r="Q7708" s="1">
        <v>2450.1726838334735</v>
      </c>
      <c r="R7708" s="1">
        <v>3715.4059534691723</v>
      </c>
      <c r="S7708" s="1">
        <v>6900.0396278713206</v>
      </c>
      <c r="T7708" s="1">
        <v>4246.1782325361974</v>
      </c>
      <c r="U7708" s="1">
        <v>1220.7762418541568</v>
      </c>
      <c r="V7708" s="1">
        <v>2847.0625049155201</v>
      </c>
      <c r="W7708" s="1">
        <v>2309.5076509323753</v>
      </c>
      <c r="X7708" s="1">
        <v>11502.896831940558</v>
      </c>
      <c r="Y7708" s="1">
        <v>16139.723461870086</v>
      </c>
      <c r="Z7708" s="1">
        <v>1995.0286269530393</v>
      </c>
      <c r="AA7708" s="1">
        <v>31343.164623465938</v>
      </c>
      <c r="AB7708" s="1">
        <v>186.83184223159267</v>
      </c>
      <c r="AC7708" s="1">
        <v>5809.1957574197877</v>
      </c>
      <c r="AD7708" s="1">
        <v>4418.0879429140996</v>
      </c>
      <c r="AE7708" s="1">
        <v>4719.6271054639828</v>
      </c>
      <c r="AF7708" s="1">
        <v>21475.046411051815</v>
      </c>
      <c r="AG7708" s="1">
        <v>42285.565928711716</v>
      </c>
      <c r="AH7708" s="1">
        <v>7869.2298094477073</v>
      </c>
      <c r="AI7708" s="1">
        <v>2785.4929205437452</v>
      </c>
      <c r="AJ7708" s="1">
        <v>12656.795766632269</v>
      </c>
      <c r="AK7708" s="1">
        <v>1556.2243222245163</v>
      </c>
      <c r="AL7708" s="1">
        <v>231567.3125</v>
      </c>
      <c r="AM7708" s="1">
        <v>177281.734375</v>
      </c>
      <c r="AN7708" s="1">
        <v>54285.5625</v>
      </c>
      <c r="AO7708" t="s">
        <v>20518</v>
      </c>
    </row>
    <row r="7709" spans="1:41" x14ac:dyDescent="0.25">
      <c r="A7709" s="1">
        <v>2026</v>
      </c>
      <c r="B7709" t="s">
        <v>6161</v>
      </c>
      <c r="C7709" t="s">
        <v>7158</v>
      </c>
      <c r="D7709" t="s">
        <v>7256</v>
      </c>
      <c r="E7709" t="s">
        <v>8129</v>
      </c>
      <c r="F7709" t="s">
        <v>10250</v>
      </c>
      <c r="G7709" t="s">
        <v>12358</v>
      </c>
      <c r="H7709" t="s">
        <v>12776</v>
      </c>
      <c r="I7709" s="1">
        <v>7720.7494691345582</v>
      </c>
      <c r="J7709" s="1">
        <v>2878.1678497048538</v>
      </c>
      <c r="K7709" s="1">
        <v>1816.4757728654126</v>
      </c>
      <c r="L7709" s="1">
        <v>3037.9056821382082</v>
      </c>
      <c r="M7709" s="1">
        <v>6681.8883771136443</v>
      </c>
      <c r="N7709" s="1">
        <v>4633.3241426429304</v>
      </c>
      <c r="O7709" s="1">
        <v>3878.8871099931039</v>
      </c>
      <c r="P7709" s="1">
        <v>307.4306626852449</v>
      </c>
      <c r="Q7709" s="1">
        <v>2731.9246773021337</v>
      </c>
      <c r="R7709" s="1">
        <v>3884.5029581168128</v>
      </c>
      <c r="S7709" s="1">
        <v>4865.0547270933221</v>
      </c>
      <c r="T7709" s="1">
        <v>4217.4603545268255</v>
      </c>
      <c r="U7709" s="1">
        <v>1276.3366862383814</v>
      </c>
      <c r="V7709" s="1">
        <v>3420.582319118862</v>
      </c>
      <c r="W7709" s="1">
        <v>1037.7172188112056</v>
      </c>
      <c r="X7709" s="1">
        <v>6342.5119727907295</v>
      </c>
      <c r="Y7709" s="1">
        <v>17775.485536342534</v>
      </c>
      <c r="Z7709" s="1">
        <v>1544.1665060526072</v>
      </c>
      <c r="AA7709" s="1">
        <v>33901.21797376006</v>
      </c>
      <c r="AB7709" s="1">
        <v>672.57394074822525</v>
      </c>
      <c r="AC7709" s="1">
        <v>6185.8023751679202</v>
      </c>
      <c r="AD7709" s="1">
        <v>3394.5406112876472</v>
      </c>
      <c r="AE7709" s="1">
        <v>4481.6065556787689</v>
      </c>
      <c r="AF7709" s="1">
        <v>24526.903661502438</v>
      </c>
      <c r="AG7709" s="1">
        <v>31685.036939500555</v>
      </c>
      <c r="AH7709" s="1">
        <v>16192.911132480987</v>
      </c>
      <c r="AI7709" s="1">
        <v>2181.9808044736155</v>
      </c>
      <c r="AJ7709" s="1">
        <v>12591.522207975133</v>
      </c>
      <c r="AK7709" s="1">
        <v>1879.0386680673316</v>
      </c>
      <c r="AL7709" s="1">
        <v>215743.6875</v>
      </c>
      <c r="AM7709" s="1">
        <v>162582.65625</v>
      </c>
      <c r="AN7709" s="1">
        <v>53161.0390625</v>
      </c>
      <c r="AO7709" t="s">
        <v>20519</v>
      </c>
    </row>
    <row r="7710" spans="1:41" x14ac:dyDescent="0.25">
      <c r="A7710" s="1">
        <v>2026</v>
      </c>
      <c r="B7710" t="s">
        <v>6162</v>
      </c>
      <c r="C7710" t="s">
        <v>7158</v>
      </c>
      <c r="D7710" t="s">
        <v>7256</v>
      </c>
      <c r="E7710" t="s">
        <v>8129</v>
      </c>
      <c r="F7710" t="s">
        <v>10250</v>
      </c>
      <c r="G7710" t="s">
        <v>12358</v>
      </c>
      <c r="H7710" t="s">
        <v>12776</v>
      </c>
      <c r="I7710" s="1">
        <v>9388.8425399999942</v>
      </c>
      <c r="J7710" s="1">
        <v>15138.96633936702</v>
      </c>
      <c r="K7710" s="1">
        <v>1673.9369999999999</v>
      </c>
      <c r="L7710" s="1">
        <v>2700</v>
      </c>
      <c r="M7710" s="1">
        <v>9121.5384818327948</v>
      </c>
      <c r="N7710" s="1">
        <v>6015.7837224826544</v>
      </c>
      <c r="O7710" s="1">
        <v>3812.0869489999959</v>
      </c>
      <c r="P7710" s="1">
        <v>4323</v>
      </c>
      <c r="Q7710" s="1">
        <v>2187</v>
      </c>
      <c r="R7710" s="1">
        <v>3596.000039999999</v>
      </c>
      <c r="S7710" s="1">
        <v>7354.2</v>
      </c>
      <c r="T7710" s="1">
        <v>4500</v>
      </c>
      <c r="U7710" s="1">
        <v>1185</v>
      </c>
      <c r="V7710" s="1">
        <v>2255</v>
      </c>
      <c r="W7710" s="1">
        <v>3174</v>
      </c>
      <c r="X7710" s="1">
        <v>13194</v>
      </c>
      <c r="Y7710" s="1">
        <v>19709</v>
      </c>
      <c r="Z7710" s="1">
        <v>2044.3129359221371</v>
      </c>
      <c r="AA7710" s="1">
        <v>32852</v>
      </c>
      <c r="AB7710" s="1">
        <v>1554.65</v>
      </c>
      <c r="AC7710" s="1">
        <v>2574.795072235856</v>
      </c>
      <c r="AD7710" s="1">
        <v>3260.6079660070218</v>
      </c>
      <c r="AE7710" s="1">
        <v>6426</v>
      </c>
      <c r="AF7710" s="1">
        <v>20996.5</v>
      </c>
      <c r="AG7710" s="1">
        <v>39858.407898494137</v>
      </c>
      <c r="AH7710" s="1">
        <v>12673.959772</v>
      </c>
      <c r="AI7710" s="1">
        <v>5935.8164757499972</v>
      </c>
      <c r="AJ7710" s="1">
        <v>12587.217358405031</v>
      </c>
      <c r="AK7710" s="1">
        <v>1889</v>
      </c>
      <c r="AL7710" s="1">
        <v>251981.625</v>
      </c>
      <c r="AM7710" s="1">
        <v>183837.828125</v>
      </c>
      <c r="AN7710" s="1">
        <v>68143.796875</v>
      </c>
      <c r="AO7710" t="s">
        <v>20520</v>
      </c>
    </row>
    <row r="7711" spans="1:41" x14ac:dyDescent="0.25">
      <c r="A7711" s="1">
        <v>2026</v>
      </c>
      <c r="B7711" t="s">
        <v>6163</v>
      </c>
      <c r="C7711" t="s">
        <v>7158</v>
      </c>
      <c r="D7711" t="s">
        <v>7256</v>
      </c>
      <c r="E7711" t="s">
        <v>8129</v>
      </c>
      <c r="F7711" t="s">
        <v>10250</v>
      </c>
      <c r="G7711" t="s">
        <v>12359</v>
      </c>
      <c r="H7711" t="s">
        <v>12776</v>
      </c>
      <c r="I7711" s="1">
        <v>10347</v>
      </c>
      <c r="J7711" s="1">
        <v>17070.548087471729</v>
      </c>
      <c r="K7711" s="1">
        <v>1885.5141861106999</v>
      </c>
      <c r="L7711" s="1">
        <v>2481.6881562762642</v>
      </c>
      <c r="M7711" s="1">
        <v>9083.2363200190994</v>
      </c>
      <c r="N7711" s="1">
        <v>6303.3692499999997</v>
      </c>
      <c r="O7711" s="1">
        <v>4171.2539032396899</v>
      </c>
      <c r="P7711" s="1">
        <v>4945.9017349259984</v>
      </c>
      <c r="Q7711" s="1">
        <v>2482.6504188744939</v>
      </c>
      <c r="R7711" s="1">
        <v>4035.779620607414</v>
      </c>
      <c r="S7711" s="1">
        <v>9226.5627407901866</v>
      </c>
      <c r="T7711" s="1">
        <v>4625.7402052081989</v>
      </c>
      <c r="U7711" s="1">
        <v>1144.9317929184001</v>
      </c>
      <c r="V7711" s="1">
        <v>2629</v>
      </c>
      <c r="W7711" s="1">
        <v>1989</v>
      </c>
      <c r="X7711" s="1">
        <v>15151.7879567856</v>
      </c>
      <c r="Y7711" s="1">
        <v>20896</v>
      </c>
      <c r="Z7711" s="1">
        <v>2610.2680932126168</v>
      </c>
      <c r="AA7711" s="1">
        <v>39914</v>
      </c>
      <c r="AB7711" s="1">
        <v>1831.6700525087999</v>
      </c>
      <c r="AC7711" s="1">
        <v>2314.8167400000002</v>
      </c>
      <c r="AD7711" s="1">
        <v>4185.712675882005</v>
      </c>
      <c r="AE7711" s="1">
        <v>5948.7873676416002</v>
      </c>
      <c r="AF7711" s="1">
        <v>19357.45092898194</v>
      </c>
      <c r="AG7711" s="1">
        <v>41830</v>
      </c>
      <c r="AH7711" s="1">
        <v>13902.42062596122</v>
      </c>
      <c r="AI7711" s="1">
        <v>3707.386569678647</v>
      </c>
      <c r="AJ7711" s="1">
        <v>12943.097754374219</v>
      </c>
      <c r="AK7711" s="1">
        <v>1833</v>
      </c>
      <c r="AL7711" s="1">
        <v>268848.59375</v>
      </c>
      <c r="AM7711" s="1">
        <v>197255.296875</v>
      </c>
      <c r="AN7711" s="1">
        <v>71593.28125</v>
      </c>
      <c r="AO7711" t="s">
        <v>20521</v>
      </c>
    </row>
    <row r="7712" spans="1:41" x14ac:dyDescent="0.25">
      <c r="A7712" s="1">
        <v>2026</v>
      </c>
      <c r="B7712" t="s">
        <v>6164</v>
      </c>
      <c r="C7712" t="s">
        <v>7158</v>
      </c>
      <c r="D7712" t="s">
        <v>7256</v>
      </c>
      <c r="E7712" t="s">
        <v>8129</v>
      </c>
      <c r="F7712" t="s">
        <v>10250</v>
      </c>
      <c r="G7712" t="s">
        <v>12359</v>
      </c>
      <c r="H7712" t="s">
        <v>12776</v>
      </c>
      <c r="I7712" s="1">
        <v>9947.0007412613668</v>
      </c>
      <c r="J7712" s="1">
        <v>3626.1503353658331</v>
      </c>
      <c r="K7712" s="1">
        <v>1940.171052379774</v>
      </c>
      <c r="L7712" s="1">
        <v>2279.5047</v>
      </c>
      <c r="M7712" s="1">
        <v>6958.9154900582134</v>
      </c>
      <c r="N7712" s="1">
        <v>6244.2530809642612</v>
      </c>
      <c r="O7712" s="1">
        <v>4288.4124442059237</v>
      </c>
      <c r="P7712" s="1">
        <v>4914.7534719371006</v>
      </c>
      <c r="Q7712" s="1">
        <v>2738.9047763501439</v>
      </c>
      <c r="R7712" s="1">
        <v>4040.7969705560472</v>
      </c>
      <c r="S7712" s="1">
        <v>5141</v>
      </c>
      <c r="T7712" s="1">
        <v>4541.3517607647809</v>
      </c>
      <c r="U7712" s="1">
        <v>1251.3576767245761</v>
      </c>
      <c r="V7712" s="1">
        <v>3942</v>
      </c>
      <c r="W7712" s="1">
        <v>2574.3194045343048</v>
      </c>
      <c r="X7712" s="1">
        <v>6166.4433222149246</v>
      </c>
      <c r="Y7712" s="1">
        <v>18936</v>
      </c>
      <c r="Z7712" s="1">
        <v>1914</v>
      </c>
      <c r="AA7712" s="1">
        <v>39087</v>
      </c>
      <c r="AB7712" s="1">
        <v>606</v>
      </c>
      <c r="AC7712" s="1">
        <v>6856.7691999999988</v>
      </c>
      <c r="AD7712" s="1">
        <v>4598.7099787116304</v>
      </c>
      <c r="AE7712" s="1">
        <v>5443.5294841365258</v>
      </c>
      <c r="AF7712" s="1">
        <v>24104.778090598291</v>
      </c>
      <c r="AG7712" s="1">
        <v>46027</v>
      </c>
      <c r="AH7712" s="1">
        <v>12668</v>
      </c>
      <c r="AI7712" s="1">
        <v>2575.3073194429799</v>
      </c>
      <c r="AJ7712" s="1">
        <v>13309</v>
      </c>
      <c r="AK7712" s="1">
        <v>1706.3248556926119</v>
      </c>
      <c r="AL7712" s="1">
        <v>248427.765625</v>
      </c>
      <c r="AM7712" s="1">
        <v>194662.796875</v>
      </c>
      <c r="AN7712" s="1">
        <v>53764.95703125</v>
      </c>
      <c r="AO7712" t="s">
        <v>20522</v>
      </c>
    </row>
    <row r="7713" spans="1:41" x14ac:dyDescent="0.25">
      <c r="A7713" s="1">
        <v>2026</v>
      </c>
      <c r="B7713" t="s">
        <v>6165</v>
      </c>
      <c r="C7713" t="s">
        <v>7158</v>
      </c>
      <c r="D7713" t="s">
        <v>7256</v>
      </c>
      <c r="E7713" t="s">
        <v>8129</v>
      </c>
      <c r="F7713" t="s">
        <v>10250</v>
      </c>
      <c r="G7713" t="s">
        <v>12359</v>
      </c>
      <c r="H7713" t="s">
        <v>12776</v>
      </c>
      <c r="I7713" s="1">
        <v>9388.8425399999942</v>
      </c>
      <c r="J7713" s="1">
        <v>17029.54359652066</v>
      </c>
      <c r="K7713" s="1">
        <v>1810.4609164626061</v>
      </c>
      <c r="L7713" s="1">
        <v>2958.814235962835</v>
      </c>
      <c r="M7713" s="1">
        <v>9873.4466014133941</v>
      </c>
      <c r="N7713" s="1">
        <v>6416.4349183999993</v>
      </c>
      <c r="O7713" s="1">
        <v>4126.3255103138754</v>
      </c>
      <c r="P7713" s="1">
        <v>4588.2746293518721</v>
      </c>
      <c r="Q7713" s="1">
        <v>2381</v>
      </c>
      <c r="R7713" s="1">
        <v>3940.469299276941</v>
      </c>
      <c r="S7713" s="1">
        <v>7866.9013079689184</v>
      </c>
      <c r="T7713" s="1">
        <v>4900.9338417850049</v>
      </c>
      <c r="U7713" s="1">
        <v>1282.6821096000001</v>
      </c>
      <c r="V7713" s="1">
        <v>2347</v>
      </c>
      <c r="W7713" s="1">
        <v>3476.9178760629588</v>
      </c>
      <c r="X7713" s="1">
        <v>14136.479917434201</v>
      </c>
      <c r="Y7713" s="1">
        <v>20953</v>
      </c>
      <c r="Z7713" s="1">
        <v>2180.4160206050528</v>
      </c>
      <c r="AA7713" s="1">
        <v>35512</v>
      </c>
      <c r="AB7713" s="1">
        <v>1650.048843979155</v>
      </c>
      <c r="AC7713" s="1">
        <v>2732.7936399999999</v>
      </c>
      <c r="AD7713" s="1">
        <v>3260.6079660070218</v>
      </c>
      <c r="AE7713" s="1">
        <v>6955.7090601600003</v>
      </c>
      <c r="AF7713" s="1">
        <v>23009.16411310876</v>
      </c>
      <c r="AG7713" s="1">
        <v>43383.499495957098</v>
      </c>
      <c r="AH7713" s="1">
        <v>13993.07568479425</v>
      </c>
      <c r="AI7713" s="1">
        <v>6425.1186492096576</v>
      </c>
      <c r="AJ7713" s="1">
        <v>13855.201554091849</v>
      </c>
      <c r="AK7713" s="1">
        <v>2206</v>
      </c>
      <c r="AL7713" s="1">
        <v>272641.15625</v>
      </c>
      <c r="AM7713" s="1">
        <v>198914.859375</v>
      </c>
      <c r="AN7713" s="1">
        <v>73726.3203125</v>
      </c>
      <c r="AO7713" t="s">
        <v>20523</v>
      </c>
    </row>
    <row r="7714" spans="1:41" x14ac:dyDescent="0.25">
      <c r="A7714" s="1">
        <v>2026</v>
      </c>
      <c r="B7714" t="s">
        <v>6166</v>
      </c>
      <c r="C7714" t="s">
        <v>7158</v>
      </c>
      <c r="D7714" t="s">
        <v>7256</v>
      </c>
      <c r="E7714" t="s">
        <v>8129</v>
      </c>
      <c r="F7714" t="s">
        <v>10250</v>
      </c>
      <c r="G7714" t="s">
        <v>12359</v>
      </c>
      <c r="H7714" t="s">
        <v>12776</v>
      </c>
      <c r="I7714" s="1">
        <v>8610.2896701057616</v>
      </c>
      <c r="J7714" s="1">
        <v>3091.1847406057659</v>
      </c>
      <c r="K7714" s="1">
        <v>2319.0413432316882</v>
      </c>
      <c r="L7714" s="1">
        <v>3320.2781096364329</v>
      </c>
      <c r="M7714" s="1">
        <v>7195.0422756358748</v>
      </c>
      <c r="N7714" s="1">
        <v>5164.2500145000004</v>
      </c>
      <c r="O7714" s="1">
        <v>4178.1110313525915</v>
      </c>
      <c r="P7714" s="1">
        <v>365</v>
      </c>
      <c r="Q7714" s="1">
        <v>2911.9643486777659</v>
      </c>
      <c r="R7714" s="1">
        <v>4093.3273311732751</v>
      </c>
      <c r="S7714" s="1">
        <v>5061.572525866146</v>
      </c>
      <c r="T7714" s="1">
        <v>4142.3329702920164</v>
      </c>
      <c r="U7714" s="1">
        <v>1270.1280418754441</v>
      </c>
      <c r="V7714" s="1">
        <v>76</v>
      </c>
      <c r="W7714" s="1">
        <v>1127.309818691562</v>
      </c>
      <c r="X7714" s="1">
        <v>6966.1945824994527</v>
      </c>
      <c r="Y7714" s="1">
        <v>19490</v>
      </c>
      <c r="Z7714" s="1">
        <v>1667.647046842543</v>
      </c>
      <c r="AA7714" s="1">
        <v>37166.541631286847</v>
      </c>
      <c r="AB7714" s="1">
        <v>606</v>
      </c>
      <c r="AC7714" s="1">
        <v>6741.5603300000002</v>
      </c>
      <c r="AD7714" s="1">
        <v>3665.9878346098949</v>
      </c>
      <c r="AE7714" s="1">
        <v>4825.7837920968914</v>
      </c>
      <c r="AF7714" s="1">
        <v>26806.672044910221</v>
      </c>
      <c r="AG7714" s="1">
        <v>35350.364655240832</v>
      </c>
      <c r="AH7714" s="1">
        <v>17785.21984505617</v>
      </c>
      <c r="AI7714" s="1">
        <v>2349.5519899114629</v>
      </c>
      <c r="AJ7714" s="1">
        <v>13829.69305645993</v>
      </c>
      <c r="AK7714" s="1">
        <v>1963.6483321865089</v>
      </c>
      <c r="AL7714" s="1">
        <v>232140.671875</v>
      </c>
      <c r="AM7714" s="1">
        <v>174780.6875</v>
      </c>
      <c r="AN7714" s="1">
        <v>57360.01171875</v>
      </c>
      <c r="AO7714" t="s">
        <v>20524</v>
      </c>
    </row>
    <row r="7715" spans="1:41" x14ac:dyDescent="0.25">
      <c r="A7715" s="1">
        <v>2026</v>
      </c>
      <c r="B7715" t="s">
        <v>6167</v>
      </c>
      <c r="C7715" t="s">
        <v>7158</v>
      </c>
      <c r="D7715" t="s">
        <v>7256</v>
      </c>
      <c r="E7715" t="s">
        <v>8129</v>
      </c>
      <c r="F7715" t="s">
        <v>10250</v>
      </c>
      <c r="G7715" t="s">
        <v>12359</v>
      </c>
      <c r="H7715" t="s">
        <v>12776</v>
      </c>
      <c r="I7715" s="1">
        <v>9387</v>
      </c>
      <c r="J7715" s="1">
        <v>12496.22078503284</v>
      </c>
      <c r="K7715" s="1">
        <v>1669</v>
      </c>
      <c r="L7715" s="1">
        <v>2531.3219194017902</v>
      </c>
      <c r="M7715" s="1">
        <v>7244.0472093364688</v>
      </c>
      <c r="N7715" s="1">
        <v>6206.2787820000003</v>
      </c>
      <c r="O7715" s="1">
        <v>4513.0763900673783</v>
      </c>
      <c r="P7715" s="1">
        <v>6079.1790329722116</v>
      </c>
      <c r="Q7715" s="1">
        <v>2403.5729560848331</v>
      </c>
      <c r="R7715" s="1">
        <v>4049.680104719841</v>
      </c>
      <c r="S7715" s="1">
        <v>10720.277917699799</v>
      </c>
      <c r="T7715" s="1">
        <v>4696.4725725328944</v>
      </c>
      <c r="U7715" s="1">
        <v>1351.9527297919999</v>
      </c>
      <c r="V7715" s="1">
        <v>3315</v>
      </c>
      <c r="W7715" s="1">
        <v>1498.9221800403841</v>
      </c>
      <c r="X7715" s="1">
        <v>14030</v>
      </c>
      <c r="Y7715" s="1">
        <v>22589</v>
      </c>
      <c r="Z7715" s="1">
        <v>2526.0640193947588</v>
      </c>
      <c r="AA7715" s="1">
        <v>38318</v>
      </c>
      <c r="AB7715" s="1">
        <v>1651.2956185906351</v>
      </c>
      <c r="AC7715" s="1">
        <v>6856.3262059613398</v>
      </c>
      <c r="AD7715" s="1">
        <v>4909.0461121663266</v>
      </c>
      <c r="AE7715" s="1">
        <v>5853.7922553342723</v>
      </c>
      <c r="AF7715" s="1">
        <v>22761.091635903718</v>
      </c>
      <c r="AG7715" s="1">
        <v>42769</v>
      </c>
      <c r="AH7715" s="1">
        <v>9309.2824382299877</v>
      </c>
      <c r="AI7715" s="1">
        <v>3173.5256974859522</v>
      </c>
      <c r="AJ7715" s="1">
        <v>13117.990324554779</v>
      </c>
      <c r="AK7715" s="1">
        <v>1971</v>
      </c>
      <c r="AL7715" s="1">
        <v>267997.4375</v>
      </c>
      <c r="AM7715" s="1">
        <v>202611.453125</v>
      </c>
      <c r="AN7715" s="1">
        <v>65385.94921875</v>
      </c>
      <c r="AO7715" t="s">
        <v>20525</v>
      </c>
    </row>
    <row r="7716" spans="1:41" x14ac:dyDescent="0.25">
      <c r="A7716" s="1">
        <v>2026</v>
      </c>
      <c r="B7716" t="s">
        <v>6168</v>
      </c>
      <c r="C7716" t="s">
        <v>7158</v>
      </c>
      <c r="D7716" t="s">
        <v>7256</v>
      </c>
      <c r="E7716" t="s">
        <v>8129</v>
      </c>
      <c r="F7716" t="s">
        <v>10250</v>
      </c>
      <c r="G7716" t="s">
        <v>12359</v>
      </c>
      <c r="H7716" t="s">
        <v>12776</v>
      </c>
      <c r="I7716" s="1">
        <v>7845.5711902340208</v>
      </c>
      <c r="J7716" s="1">
        <v>13342.442932036191</v>
      </c>
      <c r="K7716" s="1">
        <v>1927.9055908245471</v>
      </c>
      <c r="L7716" s="1">
        <v>1936.4612683423691</v>
      </c>
      <c r="M7716" s="1">
        <v>7365.3304554169517</v>
      </c>
      <c r="N7716" s="1">
        <v>5585.8179012411038</v>
      </c>
      <c r="O7716" s="1">
        <v>4217.6989170307497</v>
      </c>
      <c r="P7716" s="1">
        <v>5349.2381304401888</v>
      </c>
      <c r="Q7716" s="1">
        <v>2685.280031442303</v>
      </c>
      <c r="R7716" s="1">
        <v>3992.8475003286239</v>
      </c>
      <c r="S7716" s="1">
        <v>7342.8454902098783</v>
      </c>
      <c r="T7716" s="1">
        <v>4678.9508294653133</v>
      </c>
      <c r="U7716" s="1">
        <v>1232.8647061325869</v>
      </c>
      <c r="V7716" s="1">
        <v>3179</v>
      </c>
      <c r="W7716" s="1">
        <v>2499.0927772410791</v>
      </c>
      <c r="X7716" s="1">
        <v>12797.316000000001</v>
      </c>
      <c r="Y7716" s="1">
        <v>18768</v>
      </c>
      <c r="Z7716" s="1">
        <v>2180.0442484836331</v>
      </c>
      <c r="AA7716" s="1">
        <v>36242</v>
      </c>
      <c r="AB7716" s="1">
        <v>217</v>
      </c>
      <c r="AC7716" s="1">
        <v>6286.0667091041414</v>
      </c>
      <c r="AD7716" s="1">
        <v>4842.0274246554118</v>
      </c>
      <c r="AE7716" s="1">
        <v>5107.0564783686978</v>
      </c>
      <c r="AF7716" s="1">
        <v>23742.18876276735</v>
      </c>
      <c r="AG7716" s="1">
        <v>50680</v>
      </c>
      <c r="AH7716" s="1">
        <v>8857.2832542739325</v>
      </c>
      <c r="AI7716" s="1">
        <v>3014.1511919117111</v>
      </c>
      <c r="AJ7716" s="1">
        <v>14249.088695683809</v>
      </c>
      <c r="AK7716" s="1">
        <v>1569</v>
      </c>
      <c r="AL7716" s="1">
        <v>261732.59375</v>
      </c>
      <c r="AM7716" s="1">
        <v>202403.984375</v>
      </c>
      <c r="AN7716" s="1">
        <v>59328.60546875</v>
      </c>
      <c r="AO7716" t="s">
        <v>20526</v>
      </c>
    </row>
    <row r="7717" spans="1:41" x14ac:dyDescent="0.25">
      <c r="A7717" s="1">
        <v>2026</v>
      </c>
      <c r="B7717" t="s">
        <v>6169</v>
      </c>
      <c r="C7717" t="s">
        <v>7158</v>
      </c>
      <c r="D7717" t="s">
        <v>7256</v>
      </c>
      <c r="E7717" t="s">
        <v>8130</v>
      </c>
      <c r="F7717" t="s">
        <v>10251</v>
      </c>
      <c r="G7717" t="s">
        <v>12360</v>
      </c>
      <c r="H7717" t="s">
        <v>12776</v>
      </c>
      <c r="I7717" s="1"/>
      <c r="J7717" s="1"/>
      <c r="K7717" s="1"/>
      <c r="L7717" s="1"/>
      <c r="M7717" s="1"/>
      <c r="N7717" s="1">
        <v>0</v>
      </c>
      <c r="O7717" s="1"/>
      <c r="P7717" s="1"/>
      <c r="Q7717" s="1">
        <v>0</v>
      </c>
      <c r="R7717" s="1"/>
      <c r="S7717" s="1"/>
      <c r="T7717" s="1"/>
      <c r="U7717" s="1"/>
      <c r="V7717" s="1">
        <v>0</v>
      </c>
      <c r="W7717" s="1"/>
      <c r="X7717" s="1">
        <v>0</v>
      </c>
      <c r="Y7717" s="1">
        <v>0</v>
      </c>
      <c r="Z7717" s="1"/>
      <c r="AA7717" s="1"/>
      <c r="AB7717" s="1"/>
      <c r="AC7717" s="1">
        <v>1868.1426444206347</v>
      </c>
      <c r="AD7717" s="1"/>
      <c r="AE7717" s="1"/>
      <c r="AF7717" s="1">
        <v>0</v>
      </c>
      <c r="AG7717" s="1"/>
      <c r="AH7717" s="1">
        <v>0</v>
      </c>
      <c r="AI7717" s="1"/>
      <c r="AJ7717" s="1"/>
      <c r="AK7717" s="1"/>
      <c r="AL7717" s="1">
        <v>1868.1427001953125</v>
      </c>
      <c r="AM7717" s="1">
        <v>1868.1427001953125</v>
      </c>
      <c r="AN7717" s="1">
        <v>0</v>
      </c>
      <c r="AO7717" t="s">
        <v>20527</v>
      </c>
    </row>
    <row r="7718" spans="1:41" x14ac:dyDescent="0.25">
      <c r="A7718" s="1">
        <v>2026</v>
      </c>
      <c r="B7718" t="s">
        <v>6170</v>
      </c>
      <c r="C7718" t="s">
        <v>7158</v>
      </c>
      <c r="D7718" t="s">
        <v>7256</v>
      </c>
      <c r="E7718" t="s">
        <v>8130</v>
      </c>
      <c r="F7718" t="s">
        <v>10251</v>
      </c>
      <c r="G7718" t="s">
        <v>12360</v>
      </c>
      <c r="H7718" t="s">
        <v>12776</v>
      </c>
      <c r="I7718" s="1"/>
      <c r="J7718" s="1"/>
      <c r="K7718" s="1"/>
      <c r="L7718" s="1"/>
      <c r="M7718" s="1"/>
      <c r="N7718" s="1">
        <v>0</v>
      </c>
      <c r="O7718" s="1"/>
      <c r="P7718" s="1"/>
      <c r="Q7718" s="1">
        <v>0</v>
      </c>
      <c r="R7718" s="1"/>
      <c r="S7718" s="1"/>
      <c r="T7718" s="1"/>
      <c r="U7718" s="1"/>
      <c r="V7718" s="1">
        <v>0</v>
      </c>
      <c r="W7718" s="1"/>
      <c r="X7718" s="1">
        <v>0</v>
      </c>
      <c r="Y7718" s="1"/>
      <c r="Z7718" s="1"/>
      <c r="AA7718" s="1"/>
      <c r="AB7718" s="1"/>
      <c r="AC7718" s="1">
        <v>1931.2487337261334</v>
      </c>
      <c r="AD7718" s="1"/>
      <c r="AE7718" s="1"/>
      <c r="AF7718" s="1">
        <v>0</v>
      </c>
      <c r="AG7718" s="1"/>
      <c r="AH7718" s="1">
        <v>0</v>
      </c>
      <c r="AI7718" s="1"/>
      <c r="AJ7718" s="1"/>
      <c r="AK7718" s="1"/>
      <c r="AL7718" s="1">
        <v>1931.248779296875</v>
      </c>
      <c r="AM7718" s="1">
        <v>1931.248779296875</v>
      </c>
      <c r="AN7718" s="1">
        <v>0</v>
      </c>
      <c r="AO7718" t="s">
        <v>20528</v>
      </c>
    </row>
    <row r="7719" spans="1:41" x14ac:dyDescent="0.25">
      <c r="A7719" s="1">
        <v>2026</v>
      </c>
      <c r="B7719" t="s">
        <v>6171</v>
      </c>
      <c r="C7719" t="s">
        <v>7158</v>
      </c>
      <c r="D7719" t="s">
        <v>7256</v>
      </c>
      <c r="E7719" t="s">
        <v>8130</v>
      </c>
      <c r="F7719" t="s">
        <v>10251</v>
      </c>
      <c r="G7719" t="s">
        <v>12360</v>
      </c>
      <c r="H7719" t="s">
        <v>12776</v>
      </c>
      <c r="I7719" s="1"/>
      <c r="J7719" s="1"/>
      <c r="K7719" s="1"/>
      <c r="L7719" s="1"/>
      <c r="M7719" s="1"/>
      <c r="N7719" s="1">
        <v>0</v>
      </c>
      <c r="O7719" s="1"/>
      <c r="P7719" s="1"/>
      <c r="Q7719" s="1">
        <v>0</v>
      </c>
      <c r="R7719" s="1"/>
      <c r="S7719" s="1"/>
      <c r="T7719" s="1">
        <v>0</v>
      </c>
      <c r="U7719" s="1"/>
      <c r="V7719" s="1">
        <v>0</v>
      </c>
      <c r="W7719" s="1"/>
      <c r="X7719" s="1"/>
      <c r="Y7719" s="1"/>
      <c r="Z7719" s="1"/>
      <c r="AA7719" s="1"/>
      <c r="AB7719" s="1"/>
      <c r="AC7719" s="1">
        <v>2070.4912123303825</v>
      </c>
      <c r="AD7719" s="1"/>
      <c r="AE7719" s="1"/>
      <c r="AF7719" s="1">
        <v>0</v>
      </c>
      <c r="AG7719" s="1"/>
      <c r="AH7719" s="1"/>
      <c r="AI7719" s="1"/>
      <c r="AJ7719" s="1"/>
      <c r="AK7719" s="1"/>
      <c r="AL7719" s="1">
        <v>2070.4912109375</v>
      </c>
      <c r="AM7719" s="1">
        <v>2070.4912109375</v>
      </c>
      <c r="AN7719" s="1">
        <v>0</v>
      </c>
      <c r="AO7719" t="s">
        <v>20529</v>
      </c>
    </row>
    <row r="7720" spans="1:41" x14ac:dyDescent="0.25">
      <c r="A7720" s="1">
        <v>2026</v>
      </c>
      <c r="B7720" t="s">
        <v>6172</v>
      </c>
      <c r="C7720" t="s">
        <v>7158</v>
      </c>
      <c r="D7720" t="s">
        <v>7256</v>
      </c>
      <c r="E7720" t="s">
        <v>8130</v>
      </c>
      <c r="F7720" t="s">
        <v>10251</v>
      </c>
      <c r="G7720" t="s">
        <v>12360</v>
      </c>
      <c r="H7720" t="s">
        <v>12776</v>
      </c>
      <c r="I7720" s="1"/>
      <c r="J7720" s="1"/>
      <c r="K7720" s="1"/>
      <c r="L7720" s="1"/>
      <c r="M7720" s="1"/>
      <c r="N7720" s="1">
        <v>0</v>
      </c>
      <c r="O7720" s="1"/>
      <c r="P7720" s="1"/>
      <c r="Q7720" s="1">
        <v>0</v>
      </c>
      <c r="R7720" s="1"/>
      <c r="S7720" s="1">
        <v>0</v>
      </c>
      <c r="T7720" s="1"/>
      <c r="U7720" s="1"/>
      <c r="V7720" s="1">
        <v>0</v>
      </c>
      <c r="W7720" s="1"/>
      <c r="X7720" s="1">
        <v>0</v>
      </c>
      <c r="Y7720" s="1"/>
      <c r="Z7720" s="1"/>
      <c r="AA7720" s="1"/>
      <c r="AB7720" s="1"/>
      <c r="AC7720" s="1">
        <v>643.411571461888</v>
      </c>
      <c r="AD7720" s="1"/>
      <c r="AE7720" s="1"/>
      <c r="AF7720" s="1">
        <v>0</v>
      </c>
      <c r="AG7720" s="1"/>
      <c r="AH7720" s="1"/>
      <c r="AI7720" s="1"/>
      <c r="AJ7720" s="1"/>
      <c r="AK7720" s="1"/>
      <c r="AL7720" s="1">
        <v>643.41156005859375</v>
      </c>
      <c r="AM7720" s="1">
        <v>643.41156005859375</v>
      </c>
      <c r="AN7720" s="1">
        <v>0</v>
      </c>
      <c r="AO7720" t="s">
        <v>20530</v>
      </c>
    </row>
    <row r="7721" spans="1:41" x14ac:dyDescent="0.25">
      <c r="A7721" s="1">
        <v>2026</v>
      </c>
      <c r="B7721" t="s">
        <v>6173</v>
      </c>
      <c r="C7721" t="s">
        <v>7158</v>
      </c>
      <c r="D7721" t="s">
        <v>7256</v>
      </c>
      <c r="E7721" t="s">
        <v>8130</v>
      </c>
      <c r="F7721" t="s">
        <v>10251</v>
      </c>
      <c r="G7721" t="s">
        <v>12360</v>
      </c>
      <c r="H7721" t="s">
        <v>12776</v>
      </c>
      <c r="I7721" s="1">
        <v>0</v>
      </c>
      <c r="J7721" s="1"/>
      <c r="K7721" s="1"/>
      <c r="L7721" s="1">
        <v>0</v>
      </c>
      <c r="M7721" s="1">
        <v>0</v>
      </c>
      <c r="N7721" s="1">
        <v>0</v>
      </c>
      <c r="O7721" s="1"/>
      <c r="P7721" s="1"/>
      <c r="Q7721" s="1">
        <v>0</v>
      </c>
      <c r="R7721" s="1"/>
      <c r="S7721" s="1"/>
      <c r="T7721" s="1"/>
      <c r="U7721" s="1"/>
      <c r="V7721" s="1">
        <v>0</v>
      </c>
      <c r="W7721" s="1"/>
      <c r="X7721" s="1">
        <v>0</v>
      </c>
      <c r="Y7721" s="1"/>
      <c r="Z7721" s="1"/>
      <c r="AA7721" s="1"/>
      <c r="AB7721" s="1"/>
      <c r="AC7721" s="1">
        <v>1808.349332518156</v>
      </c>
      <c r="AD7721" s="1"/>
      <c r="AE7721" s="1"/>
      <c r="AF7721" s="1">
        <v>0</v>
      </c>
      <c r="AG7721" s="1"/>
      <c r="AH7721" s="1">
        <v>1.1145193915831153E-3</v>
      </c>
      <c r="AI7721" s="1"/>
      <c r="AJ7721" s="1">
        <v>0</v>
      </c>
      <c r="AK7721" s="1"/>
      <c r="AL7721" s="1">
        <v>1808.3504638671875</v>
      </c>
      <c r="AM7721" s="1">
        <v>1808.349365234375</v>
      </c>
      <c r="AN7721" s="1">
        <v>1.1145194293931127E-3</v>
      </c>
      <c r="AO7721" t="s">
        <v>20531</v>
      </c>
    </row>
    <row r="7722" spans="1:41" x14ac:dyDescent="0.25">
      <c r="A7722" s="1">
        <v>2026</v>
      </c>
      <c r="B7722" t="s">
        <v>6174</v>
      </c>
      <c r="C7722" t="s">
        <v>7158</v>
      </c>
      <c r="D7722" t="s">
        <v>7256</v>
      </c>
      <c r="E7722" t="s">
        <v>8130</v>
      </c>
      <c r="F7722" t="s">
        <v>10251</v>
      </c>
      <c r="G7722" t="s">
        <v>12360</v>
      </c>
      <c r="H7722" t="s">
        <v>12776</v>
      </c>
      <c r="I7722" s="1">
        <v>0</v>
      </c>
      <c r="J7722" s="1"/>
      <c r="K7722" s="1"/>
      <c r="L7722" s="1"/>
      <c r="M7722" s="1"/>
      <c r="N7722" s="1">
        <v>0</v>
      </c>
      <c r="O7722" s="1"/>
      <c r="P7722" s="1"/>
      <c r="Q7722" s="1">
        <v>0</v>
      </c>
      <c r="R7722" s="1"/>
      <c r="S7722" s="1">
        <v>0</v>
      </c>
      <c r="T7722" s="1"/>
      <c r="U7722" s="1"/>
      <c r="V7722" s="1">
        <v>0</v>
      </c>
      <c r="W7722" s="1"/>
      <c r="X7722" s="1"/>
      <c r="Y7722" s="1"/>
      <c r="Z7722" s="1"/>
      <c r="AA7722" s="1"/>
      <c r="AB7722" s="1"/>
      <c r="AC7722" s="1">
        <v>1963.760504311884</v>
      </c>
      <c r="AD7722" s="1"/>
      <c r="AE7722" s="1"/>
      <c r="AF7722" s="1">
        <v>0</v>
      </c>
      <c r="AG7722" s="1">
        <v>0</v>
      </c>
      <c r="AH7722" s="1">
        <v>0</v>
      </c>
      <c r="AI7722" s="1"/>
      <c r="AJ7722" s="1"/>
      <c r="AK7722" s="1"/>
      <c r="AL7722" s="1">
        <v>1963.760498046875</v>
      </c>
      <c r="AM7722" s="1">
        <v>1963.760498046875</v>
      </c>
      <c r="AN7722" s="1">
        <v>0</v>
      </c>
      <c r="AO7722" t="s">
        <v>20532</v>
      </c>
    </row>
    <row r="7723" spans="1:41" x14ac:dyDescent="0.25">
      <c r="A7723" s="1">
        <v>2026</v>
      </c>
      <c r="B7723" t="s">
        <v>6175</v>
      </c>
      <c r="C7723" t="s">
        <v>7158</v>
      </c>
      <c r="D7723" t="s">
        <v>7256</v>
      </c>
      <c r="E7723" t="s">
        <v>8130</v>
      </c>
      <c r="F7723" t="s">
        <v>10252</v>
      </c>
      <c r="G7723" t="s">
        <v>12360</v>
      </c>
      <c r="H7723" t="s">
        <v>12776</v>
      </c>
      <c r="I7723" s="1"/>
      <c r="J7723" s="1"/>
      <c r="K7723" s="1"/>
      <c r="L7723" s="1"/>
      <c r="M7723" s="1"/>
      <c r="N7723" s="1">
        <v>0</v>
      </c>
      <c r="O7723" s="1"/>
      <c r="P7723" s="1"/>
      <c r="Q7723" s="1">
        <v>136.49471314952163</v>
      </c>
      <c r="R7723" s="1"/>
      <c r="S7723" s="1"/>
      <c r="T7723" s="1"/>
      <c r="U7723" s="1"/>
      <c r="V7723" s="1">
        <v>65.517462311770387</v>
      </c>
      <c r="W7723" s="1"/>
      <c r="X7723" s="1">
        <v>0</v>
      </c>
      <c r="Y7723" s="1">
        <v>0</v>
      </c>
      <c r="Z7723" s="1"/>
      <c r="AA7723" s="1"/>
      <c r="AB7723" s="1"/>
      <c r="AC7723" s="1">
        <v>717.26175837476649</v>
      </c>
      <c r="AD7723" s="1">
        <v>136.49471314952163</v>
      </c>
      <c r="AE7723" s="1"/>
      <c r="AF7723" s="1">
        <v>0</v>
      </c>
      <c r="AG7723" s="1"/>
      <c r="AH7723" s="1">
        <v>857.18679857899576</v>
      </c>
      <c r="AI7723" s="1"/>
      <c r="AJ7723" s="1"/>
      <c r="AK7723" s="1"/>
      <c r="AL7723" s="1">
        <v>1912.9554443359375</v>
      </c>
      <c r="AM7723" s="1">
        <v>919.27392578125</v>
      </c>
      <c r="AN7723" s="1">
        <v>993.6815185546875</v>
      </c>
      <c r="AO7723" t="s">
        <v>20533</v>
      </c>
    </row>
    <row r="7724" spans="1:41" x14ac:dyDescent="0.25">
      <c r="A7724" s="1">
        <v>2026</v>
      </c>
      <c r="B7724" t="s">
        <v>6176</v>
      </c>
      <c r="C7724" t="s">
        <v>7158</v>
      </c>
      <c r="D7724" t="s">
        <v>7256</v>
      </c>
      <c r="E7724" t="s">
        <v>8130</v>
      </c>
      <c r="F7724" t="s">
        <v>10252</v>
      </c>
      <c r="G7724" t="s">
        <v>12360</v>
      </c>
      <c r="H7724" t="s">
        <v>12776</v>
      </c>
      <c r="I7724" s="1"/>
      <c r="J7724" s="1"/>
      <c r="K7724" s="1"/>
      <c r="L7724" s="1"/>
      <c r="M7724" s="1"/>
      <c r="N7724" s="1">
        <v>0</v>
      </c>
      <c r="O7724" s="1"/>
      <c r="P7724" s="1"/>
      <c r="Q7724" s="1">
        <v>126.45339257941822</v>
      </c>
      <c r="R7724" s="1"/>
      <c r="S7724" s="1"/>
      <c r="T7724" s="1">
        <v>0</v>
      </c>
      <c r="U7724" s="1"/>
      <c r="V7724" s="1">
        <v>48.558102750496595</v>
      </c>
      <c r="W7724" s="1"/>
      <c r="X7724" s="1"/>
      <c r="Y7724" s="1"/>
      <c r="Z7724" s="1"/>
      <c r="AA7724" s="1"/>
      <c r="AB7724" s="1"/>
      <c r="AC7724" s="1">
        <v>0</v>
      </c>
      <c r="AD7724" s="1">
        <v>126.45339257941822</v>
      </c>
      <c r="AE7724" s="1"/>
      <c r="AF7724" s="1">
        <v>0</v>
      </c>
      <c r="AG7724" s="1"/>
      <c r="AH7724" s="1">
        <v>237.73237804930625</v>
      </c>
      <c r="AI7724" s="1"/>
      <c r="AJ7724" s="1"/>
      <c r="AK7724" s="1"/>
      <c r="AL7724" s="1">
        <v>539.197265625</v>
      </c>
      <c r="AM7724" s="1">
        <v>175.01148986816406</v>
      </c>
      <c r="AN7724" s="1">
        <v>364.18576049804688</v>
      </c>
      <c r="AO7724" t="s">
        <v>20534</v>
      </c>
    </row>
    <row r="7725" spans="1:41" x14ac:dyDescent="0.25">
      <c r="A7725" s="1">
        <v>2026</v>
      </c>
      <c r="B7725" t="s">
        <v>6177</v>
      </c>
      <c r="C7725" t="s">
        <v>7158</v>
      </c>
      <c r="D7725" t="s">
        <v>7256</v>
      </c>
      <c r="E7725" t="s">
        <v>8130</v>
      </c>
      <c r="F7725" t="s">
        <v>10252</v>
      </c>
      <c r="G7725" t="s">
        <v>12360</v>
      </c>
      <c r="H7725" t="s">
        <v>12776</v>
      </c>
      <c r="I7725" s="1"/>
      <c r="J7725" s="1"/>
      <c r="K7725" s="1"/>
      <c r="L7725" s="1"/>
      <c r="M7725" s="1"/>
      <c r="N7725" s="1">
        <v>0</v>
      </c>
      <c r="O7725" s="1"/>
      <c r="P7725" s="1"/>
      <c r="Q7725" s="1">
        <v>132.69306976675617</v>
      </c>
      <c r="R7725" s="1"/>
      <c r="S7725" s="1"/>
      <c r="T7725" s="1"/>
      <c r="U7725" s="1"/>
      <c r="V7725" s="1">
        <v>36.092514976557673</v>
      </c>
      <c r="W7725" s="1"/>
      <c r="X7725" s="1">
        <v>0</v>
      </c>
      <c r="Y7725" s="1"/>
      <c r="Z7725" s="1"/>
      <c r="AA7725" s="1"/>
      <c r="AB7725" s="1"/>
      <c r="AC7725" s="1">
        <v>0</v>
      </c>
      <c r="AD7725" s="1">
        <v>132.69306976675617</v>
      </c>
      <c r="AE7725" s="1"/>
      <c r="AF7725" s="1">
        <v>0</v>
      </c>
      <c r="AG7725" s="1"/>
      <c r="AH7725" s="1">
        <v>210.18582251054175</v>
      </c>
      <c r="AI7725" s="1"/>
      <c r="AJ7725" s="1"/>
      <c r="AK7725" s="1"/>
      <c r="AL7725" s="1">
        <v>511.66448974609375</v>
      </c>
      <c r="AM7725" s="1">
        <v>168.78558349609375</v>
      </c>
      <c r="AN7725" s="1">
        <v>342.87890625</v>
      </c>
      <c r="AO7725" t="s">
        <v>20535</v>
      </c>
    </row>
    <row r="7726" spans="1:41" x14ac:dyDescent="0.25">
      <c r="A7726" s="1">
        <v>2026</v>
      </c>
      <c r="B7726" t="s">
        <v>6178</v>
      </c>
      <c r="C7726" t="s">
        <v>7158</v>
      </c>
      <c r="D7726" t="s">
        <v>7256</v>
      </c>
      <c r="E7726" t="s">
        <v>8130</v>
      </c>
      <c r="F7726" t="s">
        <v>10252</v>
      </c>
      <c r="G7726" t="s">
        <v>12360</v>
      </c>
      <c r="H7726" t="s">
        <v>12776</v>
      </c>
      <c r="I7726" s="1">
        <v>0</v>
      </c>
      <c r="J7726" s="1"/>
      <c r="K7726" s="1"/>
      <c r="L7726" s="1"/>
      <c r="M7726" s="1"/>
      <c r="N7726" s="1">
        <v>0</v>
      </c>
      <c r="O7726" s="1"/>
      <c r="P7726" s="1"/>
      <c r="Q7726" s="1">
        <v>129.13691560390438</v>
      </c>
      <c r="R7726" s="1"/>
      <c r="S7726" s="1">
        <v>0</v>
      </c>
      <c r="T7726" s="1"/>
      <c r="U7726" s="1"/>
      <c r="V7726" s="1">
        <v>64.051910139536574</v>
      </c>
      <c r="W7726" s="1"/>
      <c r="X7726" s="1"/>
      <c r="Y7726" s="1"/>
      <c r="Z7726" s="1"/>
      <c r="AA7726" s="1"/>
      <c r="AB7726" s="1"/>
      <c r="AC7726" s="1">
        <v>0</v>
      </c>
      <c r="AD7726" s="1">
        <v>129.13691560390438</v>
      </c>
      <c r="AE7726" s="1"/>
      <c r="AF7726" s="1">
        <v>0</v>
      </c>
      <c r="AG7726" s="1">
        <v>0</v>
      </c>
      <c r="AH7726" s="1">
        <v>204.55287431658456</v>
      </c>
      <c r="AI7726" s="1"/>
      <c r="AJ7726" s="1"/>
      <c r="AK7726" s="1"/>
      <c r="AL7726" s="1">
        <v>526.87860107421875</v>
      </c>
      <c r="AM7726" s="1">
        <v>193.18882751464844</v>
      </c>
      <c r="AN7726" s="1">
        <v>333.68978881835938</v>
      </c>
      <c r="AO7726" t="s">
        <v>20536</v>
      </c>
    </row>
    <row r="7727" spans="1:41" x14ac:dyDescent="0.25">
      <c r="A7727" s="1">
        <v>2026</v>
      </c>
      <c r="B7727" t="s">
        <v>6179</v>
      </c>
      <c r="C7727" t="s">
        <v>7158</v>
      </c>
      <c r="D7727" t="s">
        <v>7256</v>
      </c>
      <c r="E7727" t="s">
        <v>8130</v>
      </c>
      <c r="F7727" t="s">
        <v>10252</v>
      </c>
      <c r="G7727" t="s">
        <v>12360</v>
      </c>
      <c r="H7727" t="s">
        <v>12776</v>
      </c>
      <c r="I7727" s="1">
        <v>0</v>
      </c>
      <c r="J7727" s="1"/>
      <c r="K7727" s="1"/>
      <c r="L7727" s="1"/>
      <c r="M7727" s="1">
        <v>0</v>
      </c>
      <c r="N7727" s="1">
        <v>0</v>
      </c>
      <c r="O7727" s="1">
        <v>0</v>
      </c>
      <c r="P7727" s="1">
        <v>22.197159760667503</v>
      </c>
      <c r="Q7727" s="1">
        <v>138.73224850417188</v>
      </c>
      <c r="R7727" s="1"/>
      <c r="S7727" s="1"/>
      <c r="T7727" s="1"/>
      <c r="U7727" s="1"/>
      <c r="V7727" s="1">
        <v>67.701337270035879</v>
      </c>
      <c r="W7727" s="1"/>
      <c r="X7727" s="1">
        <v>0</v>
      </c>
      <c r="Y7727" s="1"/>
      <c r="Z7727" s="1"/>
      <c r="AA7727" s="1"/>
      <c r="AB7727" s="1"/>
      <c r="AC7727" s="1">
        <v>699.21053246102633</v>
      </c>
      <c r="AD7727" s="1">
        <v>138.73224850417188</v>
      </c>
      <c r="AE7727" s="1"/>
      <c r="AF7727" s="1"/>
      <c r="AG7727" s="1"/>
      <c r="AH7727" s="1">
        <v>860.72103573180823</v>
      </c>
      <c r="AI7727" s="1"/>
      <c r="AJ7727" s="1">
        <v>0</v>
      </c>
      <c r="AK7727" s="1"/>
      <c r="AL7727" s="1">
        <v>1927.294677734375</v>
      </c>
      <c r="AM7727" s="1">
        <v>927.84130859375</v>
      </c>
      <c r="AN7727" s="1">
        <v>999.45330810546875</v>
      </c>
      <c r="AO7727" t="s">
        <v>20537</v>
      </c>
    </row>
    <row r="7728" spans="1:41" x14ac:dyDescent="0.25">
      <c r="A7728" s="1">
        <v>2026</v>
      </c>
      <c r="B7728" t="s">
        <v>6180</v>
      </c>
      <c r="C7728" t="s">
        <v>7158</v>
      </c>
      <c r="D7728" t="s">
        <v>7256</v>
      </c>
      <c r="E7728" t="s">
        <v>8130</v>
      </c>
      <c r="F7728" t="s">
        <v>10252</v>
      </c>
      <c r="G7728" t="s">
        <v>12360</v>
      </c>
      <c r="H7728" t="s">
        <v>12776</v>
      </c>
      <c r="I7728" s="1"/>
      <c r="J7728" s="1"/>
      <c r="K7728" s="1"/>
      <c r="L7728" s="1"/>
      <c r="M7728" s="1"/>
      <c r="N7728" s="1">
        <v>0</v>
      </c>
      <c r="O7728" s="1"/>
      <c r="P7728" s="1"/>
      <c r="Q7728" s="1">
        <v>125</v>
      </c>
      <c r="R7728" s="1"/>
      <c r="S7728" s="1">
        <v>0</v>
      </c>
      <c r="T7728" s="1"/>
      <c r="U7728" s="1"/>
      <c r="V7728" s="1">
        <v>88</v>
      </c>
      <c r="W7728" s="1"/>
      <c r="X7728" s="1">
        <v>0</v>
      </c>
      <c r="Y7728" s="1"/>
      <c r="Z7728" s="1"/>
      <c r="AA7728" s="1"/>
      <c r="AB7728" s="1"/>
      <c r="AC7728" s="1">
        <v>0</v>
      </c>
      <c r="AD7728" s="1"/>
      <c r="AE7728" s="1"/>
      <c r="AF7728" s="1">
        <v>0</v>
      </c>
      <c r="AG7728" s="1"/>
      <c r="AH7728" s="1">
        <v>223</v>
      </c>
      <c r="AI7728" s="1"/>
      <c r="AJ7728" s="1"/>
      <c r="AK7728" s="1"/>
      <c r="AL7728" s="1">
        <v>436</v>
      </c>
      <c r="AM7728" s="1">
        <v>213</v>
      </c>
      <c r="AN7728" s="1">
        <v>223</v>
      </c>
      <c r="AO7728" t="s">
        <v>20538</v>
      </c>
    </row>
    <row r="7729" spans="1:41" x14ac:dyDescent="0.25">
      <c r="A7729" s="1">
        <v>2026</v>
      </c>
      <c r="B7729" t="s">
        <v>6181</v>
      </c>
      <c r="C7729" t="s">
        <v>7158</v>
      </c>
      <c r="D7729" t="s">
        <v>7256</v>
      </c>
      <c r="E7729" t="s">
        <v>8130</v>
      </c>
      <c r="F7729" t="s">
        <v>10253</v>
      </c>
      <c r="G7729" t="s">
        <v>12360</v>
      </c>
      <c r="H7729" t="s">
        <v>12776</v>
      </c>
      <c r="I7729" s="1">
        <v>257.36227650942834</v>
      </c>
      <c r="J7729" s="1"/>
      <c r="K7729" s="1">
        <v>177.69239587097243</v>
      </c>
      <c r="L7729" s="1"/>
      <c r="M7729" s="1">
        <v>435.02940082402728</v>
      </c>
      <c r="N7729" s="1">
        <v>188.0233491192848</v>
      </c>
      <c r="O7729" s="1">
        <v>283.06811900375845</v>
      </c>
      <c r="P7729" s="1"/>
      <c r="Q7729" s="1">
        <v>302.0357491676599</v>
      </c>
      <c r="R7729" s="1"/>
      <c r="S7729" s="1">
        <v>759.32506375095784</v>
      </c>
      <c r="T7729" s="1">
        <v>340.92145719430761</v>
      </c>
      <c r="U7729" s="1"/>
      <c r="V7729" s="1">
        <v>281.00192835409598</v>
      </c>
      <c r="W7729" s="1">
        <v>133.79480998936123</v>
      </c>
      <c r="X7729" s="1"/>
      <c r="Y7729" s="1">
        <v>19119.495176651668</v>
      </c>
      <c r="Z7729" s="1">
        <v>492.87428304710983</v>
      </c>
      <c r="AA7729" s="1"/>
      <c r="AB7729" s="1"/>
      <c r="AC7729" s="1">
        <v>337.39560779925876</v>
      </c>
      <c r="AD7729" s="1">
        <v>1313.4451634162976</v>
      </c>
      <c r="AE7729" s="1">
        <v>355.38479174194487</v>
      </c>
      <c r="AF7729" s="1">
        <v>1652.9525197299763</v>
      </c>
      <c r="AG7729" s="1">
        <v>3390.6188560961136</v>
      </c>
      <c r="AH7729" s="1">
        <v>671.5119611403029</v>
      </c>
      <c r="AI7729" s="1"/>
      <c r="AJ7729" s="1">
        <v>1040.9846585631647</v>
      </c>
      <c r="AK7729" s="1">
        <v>227.28097146287172</v>
      </c>
      <c r="AL7729" s="1">
        <v>31760.201171875</v>
      </c>
      <c r="AM7729" s="1">
        <v>27418.130859375</v>
      </c>
      <c r="AN7729" s="1">
        <v>4342.06884765625</v>
      </c>
      <c r="AO7729" t="s">
        <v>20539</v>
      </c>
    </row>
    <row r="7730" spans="1:41" x14ac:dyDescent="0.25">
      <c r="A7730" s="1">
        <v>2026</v>
      </c>
      <c r="B7730" t="s">
        <v>6182</v>
      </c>
      <c r="C7730" t="s">
        <v>7158</v>
      </c>
      <c r="D7730" t="s">
        <v>7256</v>
      </c>
      <c r="E7730" t="s">
        <v>8130</v>
      </c>
      <c r="F7730" t="s">
        <v>10253</v>
      </c>
      <c r="G7730" t="s">
        <v>12360</v>
      </c>
      <c r="H7730" t="s">
        <v>12776</v>
      </c>
      <c r="I7730" s="1">
        <v>53.734904535933723</v>
      </c>
      <c r="J7730" s="1"/>
      <c r="K7730" s="1">
        <v>112.47164363520582</v>
      </c>
      <c r="L7730" s="1"/>
      <c r="M7730" s="1">
        <v>259.88593383668916</v>
      </c>
      <c r="N7730" s="1">
        <v>0</v>
      </c>
      <c r="O7730" s="1">
        <v>193.58117001947235</v>
      </c>
      <c r="P7730" s="1"/>
      <c r="Q7730" s="1">
        <v>115.82941357868405</v>
      </c>
      <c r="R7730" s="1"/>
      <c r="S7730" s="1">
        <v>1171.6706176754935</v>
      </c>
      <c r="T7730" s="1">
        <v>272.98942629904326</v>
      </c>
      <c r="U7730" s="1"/>
      <c r="V7730" s="1">
        <v>322.12752303287101</v>
      </c>
      <c r="W7730" s="1">
        <v>91.724447236478539</v>
      </c>
      <c r="X7730" s="1">
        <v>109.1957705196173</v>
      </c>
      <c r="Y7730" s="1">
        <v>1681.6148660021065</v>
      </c>
      <c r="Z7730" s="1">
        <v>152.87407872746422</v>
      </c>
      <c r="AA7730" s="1"/>
      <c r="AB7730" s="1"/>
      <c r="AC7730" s="1">
        <v>167.20056381963801</v>
      </c>
      <c r="AD7730" s="1">
        <v>330.86318467444045</v>
      </c>
      <c r="AE7730" s="1">
        <v>268.41245519680126</v>
      </c>
      <c r="AF7730" s="1">
        <v>1637.9365577942594</v>
      </c>
      <c r="AG7730" s="1">
        <v>3231.1028496754761</v>
      </c>
      <c r="AH7730" s="1">
        <v>514.31207914739753</v>
      </c>
      <c r="AI7730" s="1"/>
      <c r="AJ7730" s="1">
        <v>1100.296547266581</v>
      </c>
      <c r="AK7730" s="1">
        <v>174.71323283138767</v>
      </c>
      <c r="AL7730" s="1">
        <v>11962.5380859375</v>
      </c>
      <c r="AM7730" s="1">
        <v>8731.1298828125</v>
      </c>
      <c r="AN7730" s="1">
        <v>3231.407470703125</v>
      </c>
      <c r="AO7730" t="s">
        <v>20540</v>
      </c>
    </row>
    <row r="7731" spans="1:41" x14ac:dyDescent="0.25">
      <c r="A7731" s="1">
        <v>2026</v>
      </c>
      <c r="B7731" t="s">
        <v>6183</v>
      </c>
      <c r="C7731" t="s">
        <v>7158</v>
      </c>
      <c r="D7731" t="s">
        <v>7256</v>
      </c>
      <c r="E7731" t="s">
        <v>8130</v>
      </c>
      <c r="F7731" t="s">
        <v>10253</v>
      </c>
      <c r="G7731" t="s">
        <v>12360</v>
      </c>
      <c r="H7731" t="s">
        <v>12776</v>
      </c>
      <c r="I7731" s="1">
        <v>251.8951580182011</v>
      </c>
      <c r="J7731" s="1"/>
      <c r="K7731" s="1">
        <v>188.28051115028458</v>
      </c>
      <c r="L7731" s="1"/>
      <c r="M7731" s="1">
        <v>574.16284569416132</v>
      </c>
      <c r="N7731" s="1">
        <v>176.02312247055016</v>
      </c>
      <c r="O7731" s="1">
        <v>315.84617934060515</v>
      </c>
      <c r="P7731" s="1"/>
      <c r="Q7731" s="1">
        <v>143.08251951718202</v>
      </c>
      <c r="R7731" s="1"/>
      <c r="S7731" s="1">
        <v>962.21314020072782</v>
      </c>
      <c r="T7731" s="1">
        <v>333.83695640966408</v>
      </c>
      <c r="U7731" s="1"/>
      <c r="V7731" s="1">
        <v>351.03461780046496</v>
      </c>
      <c r="W7731" s="1">
        <v>130.67941839867626</v>
      </c>
      <c r="X7731" s="1"/>
      <c r="Y7731" s="1">
        <v>2607.9747685579214</v>
      </c>
      <c r="Z7731" s="1">
        <v>188.97599637924515</v>
      </c>
      <c r="AA7731" s="1"/>
      <c r="AB7731" s="1"/>
      <c r="AC7731" s="1">
        <v>0</v>
      </c>
      <c r="AD7731" s="1">
        <v>1285.7780957475245</v>
      </c>
      <c r="AE7731" s="1">
        <v>343.95322781601755</v>
      </c>
      <c r="AF7731" s="1">
        <v>0</v>
      </c>
      <c r="AG7731" s="1">
        <v>3671.1948933656699</v>
      </c>
      <c r="AH7731" s="1">
        <v>842.88810001401146</v>
      </c>
      <c r="AI7731" s="1"/>
      <c r="AJ7731" s="1">
        <v>1788.3811962638413</v>
      </c>
      <c r="AK7731" s="1">
        <v>222.55797093977606</v>
      </c>
      <c r="AL7731" s="1">
        <v>14378.7578125</v>
      </c>
      <c r="AM7731" s="1">
        <v>9522.515625</v>
      </c>
      <c r="AN7731" s="1">
        <v>4856.2431640625</v>
      </c>
      <c r="AO7731" t="s">
        <v>20541</v>
      </c>
    </row>
    <row r="7732" spans="1:41" x14ac:dyDescent="0.25">
      <c r="A7732" s="1">
        <v>2026</v>
      </c>
      <c r="B7732" t="s">
        <v>6184</v>
      </c>
      <c r="C7732" t="s">
        <v>7158</v>
      </c>
      <c r="D7732" t="s">
        <v>7256</v>
      </c>
      <c r="E7732" t="s">
        <v>8130</v>
      </c>
      <c r="F7732" t="s">
        <v>10253</v>
      </c>
      <c r="G7732" t="s">
        <v>12360</v>
      </c>
      <c r="H7732" t="s">
        <v>12776</v>
      </c>
      <c r="I7732" s="1">
        <v>43.146016919371597</v>
      </c>
      <c r="J7732" s="1"/>
      <c r="K7732" s="1">
        <v>90.602146995116541</v>
      </c>
      <c r="L7732" s="1"/>
      <c r="M7732" s="1">
        <v>264.14620115194327</v>
      </c>
      <c r="N7732" s="1">
        <v>23.307017748700876</v>
      </c>
      <c r="O7732" s="1">
        <v>142.93195113089016</v>
      </c>
      <c r="P7732" s="1">
        <v>455.04177509368378</v>
      </c>
      <c r="Q7732" s="1">
        <v>97.667502946937006</v>
      </c>
      <c r="R7732" s="1"/>
      <c r="S7732" s="1">
        <v>872.35790612702374</v>
      </c>
      <c r="T7732" s="1">
        <v>277.46449700834376</v>
      </c>
      <c r="U7732" s="1"/>
      <c r="V7732" s="1">
        <v>317.41938457754526</v>
      </c>
      <c r="W7732" s="1">
        <v>93.228070994803502</v>
      </c>
      <c r="X7732" s="1">
        <v>110.9857988033375</v>
      </c>
      <c r="Y7732" s="1">
        <v>1786.8713607337338</v>
      </c>
      <c r="Z7732" s="1">
        <v>186.94814998659854</v>
      </c>
      <c r="AA7732" s="1"/>
      <c r="AB7732" s="1"/>
      <c r="AC7732" s="1">
        <v>173.20443761248853</v>
      </c>
      <c r="AD7732" s="1">
        <v>336.28697037411263</v>
      </c>
      <c r="AE7732" s="1">
        <v>324.0785325057455</v>
      </c>
      <c r="AF7732" s="1"/>
      <c r="AG7732" s="1">
        <v>2770.3690686728642</v>
      </c>
      <c r="AH7732" s="1">
        <v>515.60230449235553</v>
      </c>
      <c r="AI7732" s="1"/>
      <c r="AJ7732" s="1">
        <v>1907.2148491513212</v>
      </c>
      <c r="AK7732" s="1">
        <v>221.971597606675</v>
      </c>
      <c r="AL7732" s="1">
        <v>11010.8466796875</v>
      </c>
      <c r="AM7732" s="1">
        <v>8085.26806640625</v>
      </c>
      <c r="AN7732" s="1">
        <v>2925.577392578125</v>
      </c>
      <c r="AO7732" t="s">
        <v>20542</v>
      </c>
    </row>
    <row r="7733" spans="1:41" x14ac:dyDescent="0.25">
      <c r="A7733" s="1">
        <v>2026</v>
      </c>
      <c r="B7733" t="s">
        <v>6185</v>
      </c>
      <c r="C7733" t="s">
        <v>7158</v>
      </c>
      <c r="D7733" t="s">
        <v>7256</v>
      </c>
      <c r="E7733" t="s">
        <v>8130</v>
      </c>
      <c r="F7733" t="s">
        <v>10253</v>
      </c>
      <c r="G7733" t="s">
        <v>12360</v>
      </c>
      <c r="H7733" t="s">
        <v>12776</v>
      </c>
      <c r="I7733" s="1">
        <v>250</v>
      </c>
      <c r="J7733" s="1"/>
      <c r="K7733" s="1">
        <v>200</v>
      </c>
      <c r="L7733" s="1"/>
      <c r="M7733" s="1">
        <v>397.37446689960478</v>
      </c>
      <c r="N7733" s="1">
        <v>467</v>
      </c>
      <c r="O7733" s="1"/>
      <c r="P7733" s="1"/>
      <c r="Q7733" s="1">
        <v>149</v>
      </c>
      <c r="R7733" s="1"/>
      <c r="S7733" s="1">
        <v>782.51670000000001</v>
      </c>
      <c r="T7733" s="1">
        <v>420</v>
      </c>
      <c r="U7733" s="1"/>
      <c r="V7733" s="1">
        <v>408</v>
      </c>
      <c r="W7733" s="1">
        <v>283.59722592000003</v>
      </c>
      <c r="X7733" s="1">
        <v>0</v>
      </c>
      <c r="Y7733" s="1">
        <v>2932</v>
      </c>
      <c r="Z7733" s="1">
        <v>198.18082799999999</v>
      </c>
      <c r="AA7733" s="1"/>
      <c r="AB7733" s="1"/>
      <c r="AC7733" s="1">
        <v>592.78903409628799</v>
      </c>
      <c r="AD7733" s="1">
        <v>344.44964800000002</v>
      </c>
      <c r="AE7733" s="1">
        <v>340</v>
      </c>
      <c r="AF7733" s="1">
        <v>1800</v>
      </c>
      <c r="AG7733" s="1">
        <v>3925.2576294417831</v>
      </c>
      <c r="AH7733" s="1">
        <v>770</v>
      </c>
      <c r="AI7733" s="1"/>
      <c r="AJ7733" s="1">
        <v>2094.2016868725</v>
      </c>
      <c r="AK7733" s="1">
        <v>237</v>
      </c>
      <c r="AL7733" s="1">
        <v>16591.3671875</v>
      </c>
      <c r="AM7733" s="1">
        <v>13156.4296875</v>
      </c>
      <c r="AN7733" s="1">
        <v>3434.93798828125</v>
      </c>
      <c r="AO7733" t="s">
        <v>20543</v>
      </c>
    </row>
    <row r="7734" spans="1:41" x14ac:dyDescent="0.25">
      <c r="A7734" s="1">
        <v>2026</v>
      </c>
      <c r="B7734" t="s">
        <v>6186</v>
      </c>
      <c r="C7734" t="s">
        <v>7158</v>
      </c>
      <c r="D7734" t="s">
        <v>7256</v>
      </c>
      <c r="E7734" t="s">
        <v>8130</v>
      </c>
      <c r="F7734" t="s">
        <v>10253</v>
      </c>
      <c r="G7734" t="s">
        <v>12360</v>
      </c>
      <c r="H7734" t="s">
        <v>12776</v>
      </c>
      <c r="I7734" s="1">
        <v>226.95822652905974</v>
      </c>
      <c r="J7734" s="1"/>
      <c r="K7734" s="1">
        <v>176.21639665025216</v>
      </c>
      <c r="L7734" s="1"/>
      <c r="M7734" s="1">
        <v>355.61742697490649</v>
      </c>
      <c r="N7734" s="1">
        <v>185.77029767345863</v>
      </c>
      <c r="O7734" s="1">
        <v>270.73844719562419</v>
      </c>
      <c r="P7734" s="1"/>
      <c r="Q7734" s="1">
        <v>112.60333900406928</v>
      </c>
      <c r="R7734" s="1"/>
      <c r="S7734" s="1">
        <v>743.08119069383451</v>
      </c>
      <c r="T7734" s="1">
        <v>318.46336744021477</v>
      </c>
      <c r="U7734" s="1"/>
      <c r="V7734" s="1">
        <v>313.15564464954451</v>
      </c>
      <c r="W7734" s="1">
        <v>112.18305379396972</v>
      </c>
      <c r="X7734" s="1">
        <v>0</v>
      </c>
      <c r="Y7734" s="1">
        <v>2009.5038485477553</v>
      </c>
      <c r="Z7734" s="1">
        <v>650.12279528259398</v>
      </c>
      <c r="AA7734" s="1"/>
      <c r="AB7734" s="1"/>
      <c r="AC7734" s="1">
        <v>235.34053676343643</v>
      </c>
      <c r="AD7734" s="1">
        <v>1257.9303013888484</v>
      </c>
      <c r="AE7734" s="1">
        <v>266.44768409164635</v>
      </c>
      <c r="AF7734" s="1">
        <v>1592.3168372010739</v>
      </c>
      <c r="AG7734" s="1">
        <v>3602.8822303069633</v>
      </c>
      <c r="AH7734" s="1">
        <v>407.63311032347491</v>
      </c>
      <c r="AI7734" s="1"/>
      <c r="AJ7734" s="1">
        <v>1069.6511472252362</v>
      </c>
      <c r="AK7734" s="1">
        <v>169.84712930144789</v>
      </c>
      <c r="AL7734" s="1">
        <v>14076.4619140625</v>
      </c>
      <c r="AM7734" s="1">
        <v>10264.7529296875</v>
      </c>
      <c r="AN7734" s="1">
        <v>3811.71044921875</v>
      </c>
      <c r="AO7734" t="s">
        <v>20544</v>
      </c>
    </row>
    <row r="7735" spans="1:41" x14ac:dyDescent="0.25">
      <c r="A7735" s="1">
        <v>2026</v>
      </c>
      <c r="B7735" t="s">
        <v>6187</v>
      </c>
      <c r="C7735" t="s">
        <v>7158</v>
      </c>
      <c r="D7735" t="s">
        <v>7256</v>
      </c>
      <c r="E7735" t="s">
        <v>8130</v>
      </c>
      <c r="F7735" t="s">
        <v>10254</v>
      </c>
      <c r="G7735" t="s">
        <v>12360</v>
      </c>
      <c r="H7735" t="s">
        <v>12776</v>
      </c>
      <c r="I7735" s="1"/>
      <c r="J7735" s="1"/>
      <c r="K7735" s="1"/>
      <c r="L7735" s="1"/>
      <c r="M7735" s="1"/>
      <c r="N7735" s="1">
        <v>250</v>
      </c>
      <c r="O7735" s="1"/>
      <c r="P7735" s="1"/>
      <c r="Q7735" s="1">
        <v>0</v>
      </c>
      <c r="R7735" s="1"/>
      <c r="S7735" s="1">
        <v>0</v>
      </c>
      <c r="T7735" s="1"/>
      <c r="U7735" s="1"/>
      <c r="V7735" s="1">
        <v>0</v>
      </c>
      <c r="W7735" s="1"/>
      <c r="X7735" s="1">
        <v>0</v>
      </c>
      <c r="Y7735" s="1"/>
      <c r="Z7735" s="1"/>
      <c r="AA7735" s="1"/>
      <c r="AB7735" s="1"/>
      <c r="AC7735" s="1">
        <v>0</v>
      </c>
      <c r="AD7735" s="1"/>
      <c r="AE7735" s="1"/>
      <c r="AF7735" s="1">
        <v>0</v>
      </c>
      <c r="AG7735" s="1"/>
      <c r="AH7735" s="1">
        <v>73</v>
      </c>
      <c r="AI7735" s="1"/>
      <c r="AJ7735" s="1"/>
      <c r="AK7735" s="1"/>
      <c r="AL7735" s="1">
        <v>323</v>
      </c>
      <c r="AM7735" s="1">
        <v>250</v>
      </c>
      <c r="AN7735" s="1">
        <v>73</v>
      </c>
      <c r="AO7735" t="s">
        <v>20545</v>
      </c>
    </row>
    <row r="7736" spans="1:41" x14ac:dyDescent="0.25">
      <c r="A7736" s="1">
        <v>2026</v>
      </c>
      <c r="B7736" t="s">
        <v>6188</v>
      </c>
      <c r="C7736" t="s">
        <v>7158</v>
      </c>
      <c r="D7736" t="s">
        <v>7256</v>
      </c>
      <c r="E7736" t="s">
        <v>8130</v>
      </c>
      <c r="F7736" t="s">
        <v>10254</v>
      </c>
      <c r="G7736" t="s">
        <v>12360</v>
      </c>
      <c r="H7736" t="s">
        <v>12776</v>
      </c>
      <c r="I7736" s="1"/>
      <c r="J7736" s="1"/>
      <c r="K7736" s="1"/>
      <c r="L7736" s="1"/>
      <c r="M7736" s="1"/>
      <c r="N7736" s="1">
        <v>371.54059534691726</v>
      </c>
      <c r="O7736" s="1"/>
      <c r="P7736" s="1"/>
      <c r="Q7736" s="1">
        <v>0</v>
      </c>
      <c r="R7736" s="1"/>
      <c r="S7736" s="1"/>
      <c r="T7736" s="1"/>
      <c r="U7736" s="1"/>
      <c r="V7736" s="1">
        <v>0</v>
      </c>
      <c r="W7736" s="1"/>
      <c r="X7736" s="1">
        <v>0</v>
      </c>
      <c r="Y7736" s="1"/>
      <c r="Z7736" s="1"/>
      <c r="AA7736" s="1"/>
      <c r="AB7736" s="1"/>
      <c r="AC7736" s="1">
        <v>0</v>
      </c>
      <c r="AD7736" s="1"/>
      <c r="AE7736" s="1"/>
      <c r="AF7736" s="1">
        <v>0</v>
      </c>
      <c r="AG7736" s="1">
        <v>0</v>
      </c>
      <c r="AH7736" s="1">
        <v>483.00277395099243</v>
      </c>
      <c r="AI7736" s="1"/>
      <c r="AJ7736" s="1"/>
      <c r="AK7736" s="1"/>
      <c r="AL7736" s="1">
        <v>854.5433349609375</v>
      </c>
      <c r="AM7736" s="1">
        <v>371.54058837890625</v>
      </c>
      <c r="AN7736" s="1">
        <v>483.00277709960938</v>
      </c>
      <c r="AO7736" t="s">
        <v>20546</v>
      </c>
    </row>
    <row r="7737" spans="1:41" x14ac:dyDescent="0.25">
      <c r="A7737" s="1">
        <v>2026</v>
      </c>
      <c r="B7737" t="s">
        <v>6189</v>
      </c>
      <c r="C7737" t="s">
        <v>7158</v>
      </c>
      <c r="D7737" t="s">
        <v>7256</v>
      </c>
      <c r="E7737" t="s">
        <v>8130</v>
      </c>
      <c r="F7737" t="s">
        <v>10254</v>
      </c>
      <c r="G7737" t="s">
        <v>12360</v>
      </c>
      <c r="H7737" t="s">
        <v>12776</v>
      </c>
      <c r="I7737" s="1">
        <v>0</v>
      </c>
      <c r="J7737" s="1"/>
      <c r="K7737" s="1"/>
      <c r="L7737" s="1"/>
      <c r="M7737" s="1">
        <v>0</v>
      </c>
      <c r="N7737" s="1">
        <v>0</v>
      </c>
      <c r="O7737" s="1">
        <v>0</v>
      </c>
      <c r="P7737" s="1">
        <v>22.197159760667503</v>
      </c>
      <c r="Q7737" s="1">
        <v>0</v>
      </c>
      <c r="R7737" s="1"/>
      <c r="S7737" s="1"/>
      <c r="T7737" s="1"/>
      <c r="U7737" s="1"/>
      <c r="V7737" s="1">
        <v>0</v>
      </c>
      <c r="W7737" s="1"/>
      <c r="X7737" s="1">
        <v>49.943609461501879</v>
      </c>
      <c r="Y7737" s="1"/>
      <c r="Z7737" s="1"/>
      <c r="AA7737" s="1"/>
      <c r="AB7737" s="1"/>
      <c r="AC7737" s="1">
        <v>0</v>
      </c>
      <c r="AD7737" s="1"/>
      <c r="AE7737" s="1"/>
      <c r="AF7737" s="1"/>
      <c r="AG7737" s="1"/>
      <c r="AH7737" s="1">
        <v>11.145193915831152</v>
      </c>
      <c r="AI7737" s="1"/>
      <c r="AJ7737" s="1">
        <v>0</v>
      </c>
      <c r="AK7737" s="1"/>
      <c r="AL7737" s="1">
        <v>83.285964965820313</v>
      </c>
      <c r="AM7737" s="1">
        <v>22.197158813476563</v>
      </c>
      <c r="AN7737" s="1">
        <v>61.08880615234375</v>
      </c>
      <c r="AO7737" t="s">
        <v>20547</v>
      </c>
    </row>
    <row r="7738" spans="1:41" x14ac:dyDescent="0.25">
      <c r="A7738" s="1">
        <v>2026</v>
      </c>
      <c r="B7738" t="s">
        <v>6190</v>
      </c>
      <c r="C7738" t="s">
        <v>7158</v>
      </c>
      <c r="D7738" t="s">
        <v>7256</v>
      </c>
      <c r="E7738" t="s">
        <v>8130</v>
      </c>
      <c r="F7738" t="s">
        <v>10254</v>
      </c>
      <c r="G7738" t="s">
        <v>12360</v>
      </c>
      <c r="H7738" t="s">
        <v>12776</v>
      </c>
      <c r="I7738" s="1">
        <v>0</v>
      </c>
      <c r="J7738" s="1"/>
      <c r="K7738" s="1"/>
      <c r="L7738" s="1"/>
      <c r="M7738" s="1"/>
      <c r="N7738" s="1">
        <v>258.27383120780877</v>
      </c>
      <c r="O7738" s="1"/>
      <c r="P7738" s="1"/>
      <c r="Q7738" s="1">
        <v>0</v>
      </c>
      <c r="R7738" s="1"/>
      <c r="S7738" s="1">
        <v>0</v>
      </c>
      <c r="T7738" s="1"/>
      <c r="U7738" s="1"/>
      <c r="V7738" s="1">
        <v>0</v>
      </c>
      <c r="W7738" s="1"/>
      <c r="X7738" s="1"/>
      <c r="Y7738" s="1"/>
      <c r="Z7738" s="1"/>
      <c r="AA7738" s="1"/>
      <c r="AB7738" s="1"/>
      <c r="AC7738" s="1">
        <v>0</v>
      </c>
      <c r="AD7738" s="1"/>
      <c r="AE7738" s="1"/>
      <c r="AF7738" s="1">
        <v>0</v>
      </c>
      <c r="AG7738" s="1">
        <v>0</v>
      </c>
      <c r="AH7738" s="1">
        <v>51.654766241561759</v>
      </c>
      <c r="AI7738" s="1"/>
      <c r="AJ7738" s="1"/>
      <c r="AK7738" s="1"/>
      <c r="AL7738" s="1">
        <v>309.9285888671875</v>
      </c>
      <c r="AM7738" s="1">
        <v>258.27383422851563</v>
      </c>
      <c r="AN7738" s="1">
        <v>51.654766082763672</v>
      </c>
      <c r="AO7738" t="s">
        <v>20548</v>
      </c>
    </row>
    <row r="7739" spans="1:41" x14ac:dyDescent="0.25">
      <c r="A7739" s="1">
        <v>2026</v>
      </c>
      <c r="B7739" t="s">
        <v>6191</v>
      </c>
      <c r="C7739" t="s">
        <v>7158</v>
      </c>
      <c r="D7739" t="s">
        <v>7256</v>
      </c>
      <c r="E7739" t="s">
        <v>8130</v>
      </c>
      <c r="F7739" t="s">
        <v>10254</v>
      </c>
      <c r="G7739" t="s">
        <v>12360</v>
      </c>
      <c r="H7739" t="s">
        <v>12776</v>
      </c>
      <c r="I7739" s="1"/>
      <c r="J7739" s="1"/>
      <c r="K7739" s="1"/>
      <c r="L7739" s="1"/>
      <c r="M7739" s="1"/>
      <c r="N7739" s="1">
        <v>0</v>
      </c>
      <c r="O7739" s="1"/>
      <c r="P7739" s="1"/>
      <c r="Q7739" s="1">
        <v>0</v>
      </c>
      <c r="R7739" s="1"/>
      <c r="S7739" s="1"/>
      <c r="T7739" s="1"/>
      <c r="U7739" s="1"/>
      <c r="V7739" s="1">
        <v>0</v>
      </c>
      <c r="W7739" s="1"/>
      <c r="X7739" s="1">
        <v>54.597885259808649</v>
      </c>
      <c r="Y7739" s="1">
        <v>0</v>
      </c>
      <c r="Z7739" s="1"/>
      <c r="AA7739" s="1"/>
      <c r="AB7739" s="1"/>
      <c r="AC7739" s="1">
        <v>0</v>
      </c>
      <c r="AD7739" s="1"/>
      <c r="AE7739" s="1"/>
      <c r="AF7739" s="1">
        <v>0</v>
      </c>
      <c r="AG7739" s="1">
        <v>0</v>
      </c>
      <c r="AH7739" s="1">
        <v>1201.1534757157904</v>
      </c>
      <c r="AI7739" s="1"/>
      <c r="AJ7739" s="1"/>
      <c r="AK7739" s="1"/>
      <c r="AL7739" s="1">
        <v>1255.7513427734375</v>
      </c>
      <c r="AM7739" s="1">
        <v>0</v>
      </c>
      <c r="AN7739" s="1">
        <v>1255.7513427734375</v>
      </c>
      <c r="AO7739" t="s">
        <v>20549</v>
      </c>
    </row>
    <row r="7740" spans="1:41" x14ac:dyDescent="0.25">
      <c r="A7740" s="1">
        <v>2026</v>
      </c>
      <c r="B7740" t="s">
        <v>6192</v>
      </c>
      <c r="C7740" t="s">
        <v>7158</v>
      </c>
      <c r="D7740" t="s">
        <v>7256</v>
      </c>
      <c r="E7740" t="s">
        <v>8130</v>
      </c>
      <c r="F7740" t="s">
        <v>10254</v>
      </c>
      <c r="G7740" t="s">
        <v>12360</v>
      </c>
      <c r="H7740" t="s">
        <v>12776</v>
      </c>
      <c r="I7740" s="1"/>
      <c r="J7740" s="1"/>
      <c r="K7740" s="1"/>
      <c r="L7740" s="1"/>
      <c r="M7740" s="1"/>
      <c r="N7740" s="1">
        <v>252.90678515883644</v>
      </c>
      <c r="O7740" s="1"/>
      <c r="P7740" s="1"/>
      <c r="Q7740" s="1">
        <v>0</v>
      </c>
      <c r="R7740" s="1"/>
      <c r="S7740" s="1"/>
      <c r="T7740" s="1">
        <v>0</v>
      </c>
      <c r="U7740" s="1"/>
      <c r="V7740" s="1">
        <v>0</v>
      </c>
      <c r="W7740" s="1"/>
      <c r="X7740" s="1"/>
      <c r="Y7740" s="1"/>
      <c r="Z7740" s="1"/>
      <c r="AA7740" s="1"/>
      <c r="AB7740" s="1"/>
      <c r="AC7740" s="1">
        <v>340.33872181252173</v>
      </c>
      <c r="AD7740" s="1"/>
      <c r="AE7740" s="1"/>
      <c r="AF7740" s="1">
        <v>0</v>
      </c>
      <c r="AG7740" s="1">
        <v>0</v>
      </c>
      <c r="AH7740" s="1">
        <v>0</v>
      </c>
      <c r="AI7740" s="1"/>
      <c r="AJ7740" s="1"/>
      <c r="AK7740" s="1"/>
      <c r="AL7740" s="1">
        <v>593.2454833984375</v>
      </c>
      <c r="AM7740" s="1">
        <v>593.2454833984375</v>
      </c>
      <c r="AN7740" s="1">
        <v>0</v>
      </c>
      <c r="AO7740" t="s">
        <v>20550</v>
      </c>
    </row>
    <row r="7741" spans="1:41" x14ac:dyDescent="0.25">
      <c r="A7741" s="1">
        <v>2026</v>
      </c>
      <c r="B7741" t="s">
        <v>6193</v>
      </c>
      <c r="C7741" t="s">
        <v>7158</v>
      </c>
      <c r="D7741" t="s">
        <v>7256</v>
      </c>
      <c r="E7741" t="s">
        <v>8131</v>
      </c>
      <c r="F7741" t="s">
        <v>10255</v>
      </c>
      <c r="G7741" t="s">
        <v>12360</v>
      </c>
      <c r="H7741" t="s">
        <v>12776</v>
      </c>
      <c r="I7741" s="1">
        <v>5427.4284626336339</v>
      </c>
      <c r="J7741" s="1">
        <v>14426.9065148113</v>
      </c>
      <c r="K7741" s="1">
        <v>1107.5162143152165</v>
      </c>
      <c r="L7741" s="1">
        <v>1412.7271343878028</v>
      </c>
      <c r="M7741" s="1">
        <v>4350.6433130908299</v>
      </c>
      <c r="N7741" s="1">
        <v>3406.043179475625</v>
      </c>
      <c r="O7741" s="1">
        <v>6677.03217981942</v>
      </c>
      <c r="P7741" s="1">
        <v>4953.2695640012398</v>
      </c>
      <c r="Q7741" s="1">
        <v>1775.8826900374931</v>
      </c>
      <c r="R7741" s="1">
        <v>3111.058913121019</v>
      </c>
      <c r="S7741" s="1">
        <v>5352.6644729366326</v>
      </c>
      <c r="T7741" s="1">
        <v>6659.1479282002501</v>
      </c>
      <c r="U7741" s="1">
        <v>788.17350324525125</v>
      </c>
      <c r="V7741" s="1">
        <v>7272.8993955827073</v>
      </c>
      <c r="W7741" s="1">
        <v>2136.4766269642469</v>
      </c>
      <c r="X7741" s="1">
        <v>6391.4762957922012</v>
      </c>
      <c r="Y7741" s="1">
        <v>29794.137688755953</v>
      </c>
      <c r="Z7741" s="1">
        <v>4495.8592923940305</v>
      </c>
      <c r="AA7741" s="1">
        <v>40966.497839844058</v>
      </c>
      <c r="AB7741" s="1">
        <v>724.73726618579394</v>
      </c>
      <c r="AC7741" s="1">
        <v>3908.4033392416559</v>
      </c>
      <c r="AD7741" s="1">
        <v>9801.5781203029201</v>
      </c>
      <c r="AE7741" s="1">
        <v>6407.2101649166743</v>
      </c>
      <c r="AF7741" s="1">
        <v>7445.7896701214859</v>
      </c>
      <c r="AG7741" s="1">
        <v>47540.838400506618</v>
      </c>
      <c r="AH7741" s="1">
        <v>8511.0236312546185</v>
      </c>
      <c r="AI7741" s="1">
        <v>3028.8024493430808</v>
      </c>
      <c r="AJ7741" s="1">
        <v>16534.401433909788</v>
      </c>
      <c r="AK7741" s="1">
        <v>5021.8910179376753</v>
      </c>
      <c r="AL7741" s="1">
        <v>259430.53125</v>
      </c>
      <c r="AM7741" s="1">
        <v>199667.546875</v>
      </c>
      <c r="AN7741" s="1">
        <v>59762.98828125</v>
      </c>
      <c r="AO7741" t="s">
        <v>20551</v>
      </c>
    </row>
    <row r="7742" spans="1:41" x14ac:dyDescent="0.25">
      <c r="A7742" s="1">
        <v>2026</v>
      </c>
      <c r="B7742" t="s">
        <v>6194</v>
      </c>
      <c r="C7742" t="s">
        <v>7158</v>
      </c>
      <c r="D7742" t="s">
        <v>7256</v>
      </c>
      <c r="E7742" t="s">
        <v>8131</v>
      </c>
      <c r="F7742" t="s">
        <v>10255</v>
      </c>
      <c r="G7742" t="s">
        <v>12360</v>
      </c>
      <c r="H7742" t="s">
        <v>12776</v>
      </c>
      <c r="I7742" s="1">
        <v>6204.2831564380813</v>
      </c>
      <c r="J7742" s="1">
        <v>17129.957555327059</v>
      </c>
      <c r="K7742" s="1">
        <v>790.83970820000002</v>
      </c>
      <c r="L7742" s="1">
        <v>1583</v>
      </c>
      <c r="M7742" s="1">
        <v>7403.2856850968492</v>
      </c>
      <c r="N7742" s="1">
        <v>3594.7260092773431</v>
      </c>
      <c r="O7742" s="1">
        <v>4838.6943499999998</v>
      </c>
      <c r="P7742" s="1">
        <v>4799.8360000000002</v>
      </c>
      <c r="Q7742" s="1">
        <v>1859</v>
      </c>
      <c r="R7742" s="1">
        <v>3797.2048737589448</v>
      </c>
      <c r="S7742" s="1">
        <v>6250.9511984858309</v>
      </c>
      <c r="T7742" s="1">
        <v>7050</v>
      </c>
      <c r="U7742" s="1">
        <v>783</v>
      </c>
      <c r="V7742" s="1">
        <v>7503</v>
      </c>
      <c r="W7742" s="1">
        <v>2420</v>
      </c>
      <c r="X7742" s="1">
        <v>11525.605344117859</v>
      </c>
      <c r="Y7742" s="1">
        <v>26685</v>
      </c>
      <c r="Z7742" s="1">
        <v>4661.9353204766458</v>
      </c>
      <c r="AA7742" s="1">
        <v>47387</v>
      </c>
      <c r="AB7742" s="1">
        <v>1555.07</v>
      </c>
      <c r="AC7742" s="1">
        <v>4450.7404811652796</v>
      </c>
      <c r="AD7742" s="1">
        <v>10323.94061567252</v>
      </c>
      <c r="AE7742" s="1">
        <v>6183</v>
      </c>
      <c r="AF7742" s="1">
        <v>12695.26668088</v>
      </c>
      <c r="AG7742" s="1">
        <v>54041.605771918003</v>
      </c>
      <c r="AH7742" s="1">
        <v>9605</v>
      </c>
      <c r="AI7742" s="1">
        <v>3602</v>
      </c>
      <c r="AJ7742" s="1">
        <v>16409.247958001321</v>
      </c>
      <c r="AK7742" s="1">
        <v>5198</v>
      </c>
      <c r="AL7742" s="1">
        <v>290331.1875</v>
      </c>
      <c r="AM7742" s="1">
        <v>219767.8125</v>
      </c>
      <c r="AN7742" s="1">
        <v>70563.390625</v>
      </c>
      <c r="AO7742" t="s">
        <v>20552</v>
      </c>
    </row>
    <row r="7743" spans="1:41" x14ac:dyDescent="0.25">
      <c r="A7743" s="1">
        <v>2026</v>
      </c>
      <c r="B7743" t="s">
        <v>6195</v>
      </c>
      <c r="C7743" t="s">
        <v>7158</v>
      </c>
      <c r="D7743" t="s">
        <v>7256</v>
      </c>
      <c r="E7743" t="s">
        <v>8131</v>
      </c>
      <c r="F7743" t="s">
        <v>10255</v>
      </c>
      <c r="G7743" t="s">
        <v>12360</v>
      </c>
      <c r="H7743" t="s">
        <v>12776</v>
      </c>
      <c r="I7743" s="1">
        <v>6043.6076502627257</v>
      </c>
      <c r="J7743" s="1">
        <v>17103.578350735956</v>
      </c>
      <c r="K7743" s="1">
        <v>870.34174352844082</v>
      </c>
      <c r="L7743" s="1">
        <v>1557.9077498455026</v>
      </c>
      <c r="M7743" s="1">
        <v>5485.7361748538588</v>
      </c>
      <c r="N7743" s="1">
        <v>3743.7576986018757</v>
      </c>
      <c r="O7743" s="1">
        <v>6050.4739117201516</v>
      </c>
      <c r="P7743" s="1">
        <v>4346.8766417238876</v>
      </c>
      <c r="Q7743" s="1">
        <v>1744.0693180087571</v>
      </c>
      <c r="R7743" s="1">
        <v>3764.6812603374137</v>
      </c>
      <c r="S7743" s="1">
        <v>7098.9868412505703</v>
      </c>
      <c r="T7743" s="1">
        <v>6095.2624165042871</v>
      </c>
      <c r="U7743" s="1">
        <v>608.91568231345343</v>
      </c>
      <c r="V7743" s="1">
        <v>6708.9210394540414</v>
      </c>
      <c r="W7743" s="1">
        <v>2573.4404541546069</v>
      </c>
      <c r="X7743" s="1">
        <v>9988.9986957932124</v>
      </c>
      <c r="Y7743" s="1">
        <v>29112.626253744205</v>
      </c>
      <c r="Z7743" s="1">
        <v>5280.1562276137729</v>
      </c>
      <c r="AA7743" s="1">
        <v>39162.57757370246</v>
      </c>
      <c r="AB7743" s="1">
        <v>1722.169906493669</v>
      </c>
      <c r="AC7743" s="1">
        <v>3637.1361969829863</v>
      </c>
      <c r="AD7743" s="1">
        <v>13043.165887458135</v>
      </c>
      <c r="AE7743" s="1">
        <v>6217.1676648343728</v>
      </c>
      <c r="AF7743" s="1">
        <v>10145.202708907695</v>
      </c>
      <c r="AG7743" s="1">
        <v>56363.614732142531</v>
      </c>
      <c r="AH7743" s="1">
        <v>8500.3083327114036</v>
      </c>
      <c r="AI7743" s="1">
        <v>3425.7440971403757</v>
      </c>
      <c r="AJ7743" s="1">
        <v>16976.060557189026</v>
      </c>
      <c r="AK7743" s="1">
        <v>4889.6401724262359</v>
      </c>
      <c r="AL7743" s="1">
        <v>282261.125</v>
      </c>
      <c r="AM7743" s="1">
        <v>212516.84375</v>
      </c>
      <c r="AN7743" s="1">
        <v>69744.265625</v>
      </c>
      <c r="AO7743" t="s">
        <v>20553</v>
      </c>
    </row>
    <row r="7744" spans="1:41" x14ac:dyDescent="0.25">
      <c r="A7744" s="1">
        <v>2026</v>
      </c>
      <c r="B7744" t="s">
        <v>6196</v>
      </c>
      <c r="C7744" t="s">
        <v>7158</v>
      </c>
      <c r="D7744" t="s">
        <v>7256</v>
      </c>
      <c r="E7744" t="s">
        <v>8131</v>
      </c>
      <c r="F7744" t="s">
        <v>10255</v>
      </c>
      <c r="G7744" t="s">
        <v>12360</v>
      </c>
      <c r="H7744" t="s">
        <v>12776</v>
      </c>
      <c r="I7744" s="1">
        <v>5185.503327083662</v>
      </c>
      <c r="J7744" s="1">
        <v>19847.633077205053</v>
      </c>
      <c r="K7744" s="1">
        <v>1157.9045573375049</v>
      </c>
      <c r="L7744" s="1">
        <v>1390.0621587147282</v>
      </c>
      <c r="M7744" s="1">
        <v>4662.8526176601854</v>
      </c>
      <c r="N7744" s="1">
        <v>3470.0754557505243</v>
      </c>
      <c r="O7744" s="1">
        <v>6595.9765786027465</v>
      </c>
      <c r="P7744" s="1">
        <v>5238.224507117232</v>
      </c>
      <c r="Q7744" s="1">
        <v>1683.9926519267924</v>
      </c>
      <c r="R7744" s="1">
        <v>3215.2950689252029</v>
      </c>
      <c r="S7744" s="1">
        <v>5928.2383815100229</v>
      </c>
      <c r="T7744" s="1">
        <v>5787.3758375397174</v>
      </c>
      <c r="U7744" s="1">
        <v>843.06433264390398</v>
      </c>
      <c r="V7744" s="1">
        <v>7370.7145100741682</v>
      </c>
      <c r="W7744" s="1">
        <v>2281.0996461548052</v>
      </c>
      <c r="X7744" s="1">
        <v>6794.1608417305888</v>
      </c>
      <c r="Y7744" s="1">
        <v>28101.531543223511</v>
      </c>
      <c r="Z7744" s="1">
        <v>4477.0265913043095</v>
      </c>
      <c r="AA7744" s="1">
        <v>40371.860276512911</v>
      </c>
      <c r="AB7744" s="1">
        <v>713.87826934905002</v>
      </c>
      <c r="AC7744" s="1">
        <v>3934.2144160512917</v>
      </c>
      <c r="AD7744" s="1">
        <v>9728.4519751663083</v>
      </c>
      <c r="AE7744" s="1">
        <v>6658.0483137778856</v>
      </c>
      <c r="AF7744" s="1">
        <v>7908.144893780146</v>
      </c>
      <c r="AG7744" s="1">
        <v>51042.470971689909</v>
      </c>
      <c r="AH7744" s="1">
        <v>6640.1948052979278</v>
      </c>
      <c r="AI7744" s="1">
        <v>2779.0323597242605</v>
      </c>
      <c r="AJ7744" s="1">
        <v>16243.782776891037</v>
      </c>
      <c r="AK7744" s="1">
        <v>4993.7967109244119</v>
      </c>
      <c r="AL7744" s="1">
        <v>265044.59375</v>
      </c>
      <c r="AM7744" s="1">
        <v>206981.640625</v>
      </c>
      <c r="AN7744" s="1">
        <v>58062.96484375</v>
      </c>
      <c r="AO7744" t="s">
        <v>20554</v>
      </c>
    </row>
    <row r="7745" spans="1:41" x14ac:dyDescent="0.25">
      <c r="A7745" s="1">
        <v>2026</v>
      </c>
      <c r="B7745" t="s">
        <v>6197</v>
      </c>
      <c r="C7745" t="s">
        <v>7158</v>
      </c>
      <c r="D7745" t="s">
        <v>7256</v>
      </c>
      <c r="E7745" t="s">
        <v>8131</v>
      </c>
      <c r="F7745" t="s">
        <v>10255</v>
      </c>
      <c r="G7745" t="s">
        <v>12360</v>
      </c>
      <c r="H7745" t="s">
        <v>12776</v>
      </c>
      <c r="I7745" s="1">
        <v>6304.4603404394747</v>
      </c>
      <c r="J7745" s="1">
        <v>17018.418680342806</v>
      </c>
      <c r="K7745" s="1">
        <v>805.22432321796555</v>
      </c>
      <c r="L7745" s="1">
        <v>1601.4057636257523</v>
      </c>
      <c r="M7745" s="1">
        <v>7000.7723216501336</v>
      </c>
      <c r="N7745" s="1">
        <v>4015.0554170140867</v>
      </c>
      <c r="O7745" s="1">
        <v>5487.2666116140445</v>
      </c>
      <c r="P7745" s="1">
        <v>4514.2818770246595</v>
      </c>
      <c r="Q7745" s="1">
        <v>1778.2421282923776</v>
      </c>
      <c r="R7745" s="1">
        <v>3714.5694434000111</v>
      </c>
      <c r="S7745" s="1">
        <v>6300.5279636509395</v>
      </c>
      <c r="T7745" s="1">
        <v>6170.9255578756092</v>
      </c>
      <c r="U7745" s="1">
        <v>776.92964400794551</v>
      </c>
      <c r="V7745" s="1">
        <v>6732.3786209282262</v>
      </c>
      <c r="W7745" s="1">
        <v>2224.6894775140013</v>
      </c>
      <c r="X7745" s="1">
        <v>11152.654819502406</v>
      </c>
      <c r="Y7745" s="1">
        <v>26118.169284380543</v>
      </c>
      <c r="Z7745" s="1">
        <v>4928.8230572118473</v>
      </c>
      <c r="AA7745" s="1">
        <v>39265.295836620309</v>
      </c>
      <c r="AB7745" s="1">
        <v>1707.6266133924637</v>
      </c>
      <c r="AC7745" s="1">
        <v>3891.7142535573416</v>
      </c>
      <c r="AD7745" s="1">
        <v>10750.925171852081</v>
      </c>
      <c r="AE7745" s="1">
        <v>6030.1175945077348</v>
      </c>
      <c r="AF7745" s="1">
        <v>11859.160040830749</v>
      </c>
      <c r="AG7745" s="1">
        <v>58398.199947456604</v>
      </c>
      <c r="AH7745" s="1">
        <v>9412.52103202748</v>
      </c>
      <c r="AI7745" s="1">
        <v>4336.845551903727</v>
      </c>
      <c r="AJ7745" s="1">
        <v>16644.815641005815</v>
      </c>
      <c r="AK7745" s="1">
        <v>4885.147462128085</v>
      </c>
      <c r="AL7745" s="1">
        <v>283827.15625</v>
      </c>
      <c r="AM7745" s="1">
        <v>213592.03125</v>
      </c>
      <c r="AN7745" s="1">
        <v>70235.125</v>
      </c>
      <c r="AO7745" t="s">
        <v>20555</v>
      </c>
    </row>
    <row r="7746" spans="1:41" x14ac:dyDescent="0.25">
      <c r="A7746" s="1">
        <v>2026</v>
      </c>
      <c r="B7746" t="s">
        <v>6198</v>
      </c>
      <c r="C7746" t="s">
        <v>7158</v>
      </c>
      <c r="D7746" t="s">
        <v>7256</v>
      </c>
      <c r="E7746" t="s">
        <v>8131</v>
      </c>
      <c r="F7746" t="s">
        <v>10255</v>
      </c>
      <c r="G7746" t="s">
        <v>12360</v>
      </c>
      <c r="H7746" t="s">
        <v>12776</v>
      </c>
      <c r="I7746" s="1">
        <v>5272.0834492816612</v>
      </c>
      <c r="J7746" s="1">
        <v>16071.382896884181</v>
      </c>
      <c r="K7746" s="1">
        <v>807.83540874001153</v>
      </c>
      <c r="L7746" s="1">
        <v>1401.238816736945</v>
      </c>
      <c r="M7746" s="1">
        <v>4946.7976409046696</v>
      </c>
      <c r="N7746" s="1">
        <v>3735.6793314404163</v>
      </c>
      <c r="O7746" s="1">
        <v>6522.8975803544963</v>
      </c>
      <c r="P7746" s="1">
        <v>4394.2265018745793</v>
      </c>
      <c r="Q7746" s="1">
        <v>1802.9512994262934</v>
      </c>
      <c r="R7746" s="1">
        <v>3179.4462821122806</v>
      </c>
      <c r="S7746" s="1">
        <v>6293.8976851767784</v>
      </c>
      <c r="T7746" s="1">
        <v>6263.1128929908909</v>
      </c>
      <c r="U7746" s="1">
        <v>768.77056900067851</v>
      </c>
      <c r="V7746" s="1">
        <v>7046.5327768938187</v>
      </c>
      <c r="W7746" s="1">
        <v>2320.5364040810318</v>
      </c>
      <c r="X7746" s="1">
        <v>9684.0994632615839</v>
      </c>
      <c r="Y7746" s="1">
        <v>29150.013566360994</v>
      </c>
      <c r="Z7746" s="1">
        <v>5286.1258841977788</v>
      </c>
      <c r="AA7746" s="1">
        <v>38375.897321104014</v>
      </c>
      <c r="AB7746" s="1">
        <v>1769.5947784094601</v>
      </c>
      <c r="AC7746" s="1">
        <v>3755.5907227173379</v>
      </c>
      <c r="AD7746" s="1">
        <v>10682.60306014904</v>
      </c>
      <c r="AE7746" s="1">
        <v>6100.6965755963811</v>
      </c>
      <c r="AF7746" s="1">
        <v>10100.670778764548</v>
      </c>
      <c r="AG7746" s="1">
        <v>56413.662452917779</v>
      </c>
      <c r="AH7746" s="1">
        <v>8610.3740602333164</v>
      </c>
      <c r="AI7746" s="1">
        <v>2825.8316137528391</v>
      </c>
      <c r="AJ7746" s="1">
        <v>16391.554260665205</v>
      </c>
      <c r="AK7746" s="1">
        <v>5001.9979579276405</v>
      </c>
      <c r="AL7746" s="1">
        <v>274976.125</v>
      </c>
      <c r="AM7746" s="1">
        <v>209246.5</v>
      </c>
      <c r="AN7746" s="1">
        <v>65729.578125</v>
      </c>
      <c r="AO7746" t="s">
        <v>20556</v>
      </c>
    </row>
    <row r="7747" spans="1:41" x14ac:dyDescent="0.25">
      <c r="A7747" s="1">
        <v>2026</v>
      </c>
      <c r="B7747" t="s">
        <v>6199</v>
      </c>
      <c r="C7747" t="s">
        <v>7158</v>
      </c>
      <c r="D7747" t="s">
        <v>7256</v>
      </c>
      <c r="E7747" t="s">
        <v>8131</v>
      </c>
      <c r="F7747" t="s">
        <v>10255</v>
      </c>
      <c r="G7747" t="s">
        <v>12361</v>
      </c>
      <c r="H7747" t="s">
        <v>12776</v>
      </c>
      <c r="I7747" s="1">
        <v>6719.8111557482871</v>
      </c>
      <c r="J7747" s="1">
        <v>19916.54172134725</v>
      </c>
      <c r="K7747" s="1">
        <v>757.87467419999996</v>
      </c>
      <c r="L7747" s="1">
        <v>1735.1061156626811</v>
      </c>
      <c r="M7747" s="1">
        <v>5979.9224462918401</v>
      </c>
      <c r="N7747" s="1">
        <v>4081.0151358120002</v>
      </c>
      <c r="O7747" s="1">
        <v>6595.5349659815547</v>
      </c>
      <c r="P7747" s="1">
        <v>4710.6628648735741</v>
      </c>
      <c r="Q7747" s="1">
        <v>1901.184987797433</v>
      </c>
      <c r="R7747" s="1">
        <v>4103.8251301659984</v>
      </c>
      <c r="S7747" s="1">
        <v>7738.5038953419253</v>
      </c>
      <c r="T7747" s="1">
        <v>6758.3385799863599</v>
      </c>
      <c r="U7747" s="1">
        <v>677.04567068349445</v>
      </c>
      <c r="V7747" s="1">
        <v>7312</v>
      </c>
      <c r="W7747" s="1">
        <v>2805.270586386624</v>
      </c>
      <c r="X7747" s="1">
        <v>11217</v>
      </c>
      <c r="Y7747" s="1">
        <v>32321.681229791709</v>
      </c>
      <c r="Z7747" s="1">
        <v>5778.4166727455304</v>
      </c>
      <c r="AA7747" s="1">
        <v>44687</v>
      </c>
      <c r="AB7747" s="1">
        <v>2051</v>
      </c>
      <c r="AC7747" s="1">
        <v>3964.7900830991971</v>
      </c>
      <c r="AD7747" s="1">
        <v>13602.198430965231</v>
      </c>
      <c r="AE7747" s="1">
        <v>6777.2454391307529</v>
      </c>
      <c r="AF7747" s="1">
        <v>11280.322993449459</v>
      </c>
      <c r="AG7747" s="1">
        <v>64341</v>
      </c>
      <c r="AH7747" s="1">
        <v>9903.1719826576264</v>
      </c>
      <c r="AI7747" s="1">
        <v>3734.3545822794249</v>
      </c>
      <c r="AJ7747" s="1">
        <v>18875.467719665459</v>
      </c>
      <c r="AK7747" s="1">
        <v>5329</v>
      </c>
      <c r="AL7747" s="1">
        <v>315655.3125</v>
      </c>
      <c r="AM7747" s="1">
        <v>239183.125</v>
      </c>
      <c r="AN7747" s="1">
        <v>76472.171875</v>
      </c>
      <c r="AO7747" t="s">
        <v>20557</v>
      </c>
    </row>
    <row r="7748" spans="1:41" x14ac:dyDescent="0.25">
      <c r="A7748" s="1">
        <v>2026</v>
      </c>
      <c r="B7748" t="s">
        <v>6200</v>
      </c>
      <c r="C7748" t="s">
        <v>7158</v>
      </c>
      <c r="D7748" t="s">
        <v>7256</v>
      </c>
      <c r="E7748" t="s">
        <v>8131</v>
      </c>
      <c r="F7748" t="s">
        <v>10255</v>
      </c>
      <c r="G7748" t="s">
        <v>12361</v>
      </c>
      <c r="H7748" t="s">
        <v>12776</v>
      </c>
      <c r="I7748" s="1">
        <v>5818.9606676855228</v>
      </c>
      <c r="J7748" s="1">
        <v>18580.21623245145</v>
      </c>
      <c r="K7748" s="1">
        <v>862</v>
      </c>
      <c r="L7748" s="1">
        <v>1549.1690146738961</v>
      </c>
      <c r="M7748" s="1">
        <v>5352.8752112456441</v>
      </c>
      <c r="N7748" s="1">
        <v>4082.11999099177</v>
      </c>
      <c r="O7748" s="1">
        <v>7058.3555863805877</v>
      </c>
      <c r="P7748" s="1">
        <v>4787.6720570163207</v>
      </c>
      <c r="Q7748" s="1">
        <v>1975.9542476155641</v>
      </c>
      <c r="R7748" s="1">
        <v>3416.8659626836902</v>
      </c>
      <c r="S7748" s="1">
        <v>6697.8047556083638</v>
      </c>
      <c r="T7748" s="1">
        <v>6901.4524734613378</v>
      </c>
      <c r="U7748" s="1">
        <v>848.51572372184091</v>
      </c>
      <c r="V7748" s="1">
        <v>7870</v>
      </c>
      <c r="W7748" s="1">
        <v>2511.0268694813249</v>
      </c>
      <c r="X7748" s="1">
        <v>10773.84965</v>
      </c>
      <c r="Y7748" s="1">
        <v>31958.875413121648</v>
      </c>
      <c r="Z7748" s="1">
        <v>5776.3523665352832</v>
      </c>
      <c r="AA7748" s="1">
        <v>44007</v>
      </c>
      <c r="AB7748" s="1">
        <v>2051</v>
      </c>
      <c r="AC7748" s="1">
        <v>4085.856204897068</v>
      </c>
      <c r="AD7748" s="1">
        <v>11707.65671763251</v>
      </c>
      <c r="AE7748" s="1">
        <v>6601.4965319804114</v>
      </c>
      <c r="AF7748" s="1">
        <v>11167.00880034329</v>
      </c>
      <c r="AG7748" s="1">
        <v>67610</v>
      </c>
      <c r="AH7748" s="1">
        <v>9540.867465669533</v>
      </c>
      <c r="AI7748" s="1">
        <v>3057.801247282383</v>
      </c>
      <c r="AJ7748" s="1">
        <v>18453.69988003523</v>
      </c>
      <c r="AK7748" s="1">
        <v>5413</v>
      </c>
      <c r="AL7748" s="1">
        <v>310517.46875</v>
      </c>
      <c r="AM7748" s="1">
        <v>238589.78125</v>
      </c>
      <c r="AN7748" s="1">
        <v>71927.6953125</v>
      </c>
      <c r="AO7748" t="s">
        <v>20558</v>
      </c>
    </row>
    <row r="7749" spans="1:41" x14ac:dyDescent="0.25">
      <c r="A7749" s="1">
        <v>2026</v>
      </c>
      <c r="B7749" t="s">
        <v>6201</v>
      </c>
      <c r="C7749" t="s">
        <v>7158</v>
      </c>
      <c r="D7749" t="s">
        <v>7256</v>
      </c>
      <c r="E7749" t="s">
        <v>8131</v>
      </c>
      <c r="F7749" t="s">
        <v>10255</v>
      </c>
      <c r="G7749" t="s">
        <v>12361</v>
      </c>
      <c r="H7749" t="s">
        <v>12776</v>
      </c>
      <c r="I7749" s="1">
        <v>6585</v>
      </c>
      <c r="J7749" s="1">
        <v>19278.755962810719</v>
      </c>
      <c r="K7749" s="1">
        <v>855.33946790278935</v>
      </c>
      <c r="L7749" s="1">
        <v>1734.741827973766</v>
      </c>
      <c r="M7749" s="1">
        <v>8013.5545152164595</v>
      </c>
      <c r="N7749" s="1">
        <v>3834.1347614952151</v>
      </c>
      <c r="O7749" s="1">
        <v>5237.5583768502956</v>
      </c>
      <c r="P7749" s="1">
        <v>5094.3709793776952</v>
      </c>
      <c r="Q7749" s="1">
        <v>2022</v>
      </c>
      <c r="R7749" s="1">
        <v>4160.9480149260226</v>
      </c>
      <c r="S7749" s="1">
        <v>6686.7390279592701</v>
      </c>
      <c r="T7749" s="1">
        <v>7678.1296854631737</v>
      </c>
      <c r="U7749" s="1">
        <v>847.54438128000004</v>
      </c>
      <c r="V7749" s="1">
        <v>7808</v>
      </c>
      <c r="W7749" s="1">
        <v>2650.958178976799</v>
      </c>
      <c r="X7749" s="1">
        <v>12348.907721948941</v>
      </c>
      <c r="Y7749" s="1">
        <v>28968.592581691591</v>
      </c>
      <c r="Z7749" s="1">
        <v>4972.3103939596604</v>
      </c>
      <c r="AA7749" s="1">
        <v>51599</v>
      </c>
      <c r="AB7749" s="1">
        <v>1650.4946166704181</v>
      </c>
      <c r="AC7749" s="1">
        <v>4723.8537199999992</v>
      </c>
      <c r="AD7749" s="1">
        <v>11011.271864810489</v>
      </c>
      <c r="AE7749" s="1">
        <v>6692.6780452800003</v>
      </c>
      <c r="AF7749" s="1">
        <v>13912.19843878977</v>
      </c>
      <c r="AG7749" s="1">
        <v>58827.994953769768</v>
      </c>
      <c r="AH7749" s="1">
        <v>10118.0142789728</v>
      </c>
      <c r="AI7749" s="1">
        <v>3898.920640320001</v>
      </c>
      <c r="AJ7749" s="1">
        <v>17796.70448252789</v>
      </c>
      <c r="AK7749" s="1">
        <v>5627</v>
      </c>
      <c r="AL7749" s="1">
        <v>314635.71875</v>
      </c>
      <c r="AM7749" s="1">
        <v>238858.84375</v>
      </c>
      <c r="AN7749" s="1">
        <v>75776.890625</v>
      </c>
      <c r="AO7749" t="s">
        <v>20559</v>
      </c>
    </row>
    <row r="7750" spans="1:41" x14ac:dyDescent="0.25">
      <c r="A7750" s="1">
        <v>2026</v>
      </c>
      <c r="B7750" t="s">
        <v>6202</v>
      </c>
      <c r="C7750" t="s">
        <v>7158</v>
      </c>
      <c r="D7750" t="s">
        <v>7256</v>
      </c>
      <c r="E7750" t="s">
        <v>8131</v>
      </c>
      <c r="F7750" t="s">
        <v>10255</v>
      </c>
      <c r="G7750" t="s">
        <v>12361</v>
      </c>
      <c r="H7750" t="s">
        <v>12776</v>
      </c>
      <c r="I7750" s="1">
        <v>5675.2715432788837</v>
      </c>
      <c r="J7750" s="1">
        <v>21850.30259806932</v>
      </c>
      <c r="K7750" s="1">
        <v>1243.630556483706</v>
      </c>
      <c r="L7750" s="1">
        <v>1513.7243000000001</v>
      </c>
      <c r="M7750" s="1">
        <v>5003.2222906550969</v>
      </c>
      <c r="N7750" s="1">
        <v>3748.9829707618428</v>
      </c>
      <c r="O7750" s="1">
        <v>7063.5445119428114</v>
      </c>
      <c r="P7750" s="1">
        <v>5489.6659016052517</v>
      </c>
      <c r="Q7750" s="1">
        <v>1810.4514777981949</v>
      </c>
      <c r="R7750" s="1">
        <v>3399.4918385395699</v>
      </c>
      <c r="S7750" s="1">
        <v>6368</v>
      </c>
      <c r="T7750" s="1">
        <v>6333.9906136982472</v>
      </c>
      <c r="U7750" s="1">
        <v>848.51572372184091</v>
      </c>
      <c r="V7750" s="1">
        <v>8200</v>
      </c>
      <c r="W7750" s="1">
        <v>2466.8592826019099</v>
      </c>
      <c r="X7750" s="1">
        <v>8127.8011260127178</v>
      </c>
      <c r="Y7750" s="1">
        <v>29999.99903857493</v>
      </c>
      <c r="Z7750" s="1">
        <v>4814</v>
      </c>
      <c r="AA7750" s="1">
        <v>44007</v>
      </c>
      <c r="AB7750" s="1">
        <v>653.76</v>
      </c>
      <c r="AC7750" s="1">
        <v>4221.3738300000005</v>
      </c>
      <c r="AD7750" s="1">
        <v>10459.00659660022</v>
      </c>
      <c r="AE7750" s="1">
        <v>7144.017326754165</v>
      </c>
      <c r="AF7750" s="1">
        <v>8655.0652549745391</v>
      </c>
      <c r="AG7750" s="1">
        <v>55902</v>
      </c>
      <c r="AH7750" s="1">
        <v>6859</v>
      </c>
      <c r="AI7750" s="1">
        <v>2981.8731246507659</v>
      </c>
      <c r="AJ7750" s="1">
        <v>17778</v>
      </c>
      <c r="AK7750" s="1">
        <v>5358.2924826943699</v>
      </c>
      <c r="AL7750" s="1">
        <v>287976.84375</v>
      </c>
      <c r="AM7750" s="1">
        <v>225057.859375</v>
      </c>
      <c r="AN7750" s="1">
        <v>62918.98828125</v>
      </c>
      <c r="AO7750" t="s">
        <v>20560</v>
      </c>
    </row>
    <row r="7751" spans="1:41" x14ac:dyDescent="0.25">
      <c r="A7751" s="1">
        <v>2026</v>
      </c>
      <c r="B7751" t="s">
        <v>6203</v>
      </c>
      <c r="C7751" t="s">
        <v>7158</v>
      </c>
      <c r="D7751" t="s">
        <v>7256</v>
      </c>
      <c r="E7751" t="s">
        <v>8131</v>
      </c>
      <c r="F7751" t="s">
        <v>10255</v>
      </c>
      <c r="G7751" t="s">
        <v>12361</v>
      </c>
      <c r="H7751" t="s">
        <v>12776</v>
      </c>
      <c r="I7751" s="1">
        <v>5675.2777145398159</v>
      </c>
      <c r="J7751" s="1">
        <v>15494.66035391361</v>
      </c>
      <c r="K7751" s="1">
        <v>1160.1781675144159</v>
      </c>
      <c r="L7751" s="1">
        <v>1544.039700368759</v>
      </c>
      <c r="M7751" s="1">
        <v>4684.7018254845416</v>
      </c>
      <c r="N7751" s="1">
        <v>3796.3367115000001</v>
      </c>
      <c r="O7751" s="1">
        <v>7192.1097511005819</v>
      </c>
      <c r="P7751" s="1">
        <v>6192</v>
      </c>
      <c r="Q7751" s="1">
        <v>1892.9171524340809</v>
      </c>
      <c r="R7751" s="1">
        <v>3278.304229723678</v>
      </c>
      <c r="S7751" s="1">
        <v>5568.8786573183716</v>
      </c>
      <c r="T7751" s="1">
        <v>6600.1171993319495</v>
      </c>
      <c r="U7751" s="1">
        <v>784.33949218006615</v>
      </c>
      <c r="V7751" s="1">
        <v>161</v>
      </c>
      <c r="W7751" s="1">
        <v>2320.9319796590989</v>
      </c>
      <c r="X7751" s="1">
        <v>7019.9737480874564</v>
      </c>
      <c r="Y7751" s="1">
        <v>31921.14605000001</v>
      </c>
      <c r="Z7751" s="1">
        <v>4855.3743670730064</v>
      </c>
      <c r="AA7751" s="1">
        <v>44912.340572279267</v>
      </c>
      <c r="AB7751" s="1">
        <v>653</v>
      </c>
      <c r="AC7751" s="1">
        <v>4259.5503799999997</v>
      </c>
      <c r="AD7751" s="1">
        <v>10585.369351459551</v>
      </c>
      <c r="AE7751" s="1">
        <v>6856.2460661861987</v>
      </c>
      <c r="AF7751" s="1">
        <v>8137.8736002300702</v>
      </c>
      <c r="AG7751" s="1">
        <v>53040.366551653322</v>
      </c>
      <c r="AH7751" s="1">
        <v>9393.868463197161</v>
      </c>
      <c r="AI7751" s="1">
        <v>3261.4076197702871</v>
      </c>
      <c r="AJ7751" s="1">
        <v>18160.290148115091</v>
      </c>
      <c r="AK7751" s="1">
        <v>5407.5608777687794</v>
      </c>
      <c r="AL7751" s="1">
        <v>274810.15625</v>
      </c>
      <c r="AM7751" s="1">
        <v>210962.0625</v>
      </c>
      <c r="AN7751" s="1">
        <v>63848.09765625</v>
      </c>
      <c r="AO7751" t="s">
        <v>20561</v>
      </c>
    </row>
    <row r="7752" spans="1:41" x14ac:dyDescent="0.25">
      <c r="A7752" s="1">
        <v>2026</v>
      </c>
      <c r="B7752" t="s">
        <v>6204</v>
      </c>
      <c r="C7752" t="s">
        <v>7158</v>
      </c>
      <c r="D7752" t="s">
        <v>7256</v>
      </c>
      <c r="E7752" t="s">
        <v>8131</v>
      </c>
      <c r="F7752" t="s">
        <v>10255</v>
      </c>
      <c r="G7752" t="s">
        <v>12361</v>
      </c>
      <c r="H7752" t="s">
        <v>12776</v>
      </c>
      <c r="I7752" s="1">
        <v>7018.2441968532476</v>
      </c>
      <c r="J7752" s="1">
        <v>19326.888503393158</v>
      </c>
      <c r="K7752" s="1">
        <v>876.91896703117504</v>
      </c>
      <c r="L7752" s="1">
        <v>1785.6874324478761</v>
      </c>
      <c r="M7752" s="1">
        <v>7640.5802270719996</v>
      </c>
      <c r="N7752" s="1">
        <v>4377.705922544922</v>
      </c>
      <c r="O7752" s="1">
        <v>5988.7536470388159</v>
      </c>
      <c r="P7752" s="1">
        <v>4854.8181362322894</v>
      </c>
      <c r="Q7752" s="1">
        <v>1953.0430107820889</v>
      </c>
      <c r="R7752" s="1">
        <v>4120.9350469813107</v>
      </c>
      <c r="S7752" s="1">
        <v>6875.0367200944274</v>
      </c>
      <c r="T7752" s="1">
        <v>6882.198841895125</v>
      </c>
      <c r="U7752" s="1">
        <v>861.95588305823992</v>
      </c>
      <c r="V7752" s="1">
        <v>7347</v>
      </c>
      <c r="W7752" s="1">
        <v>2156</v>
      </c>
      <c r="X7752" s="1">
        <v>12183.84085210844</v>
      </c>
      <c r="Y7752" s="1">
        <v>29279.433571418031</v>
      </c>
      <c r="Z7752" s="1">
        <v>5366.7103648808852</v>
      </c>
      <c r="AA7752" s="1">
        <v>44388</v>
      </c>
      <c r="AB7752" s="1">
        <v>1863.688395801601</v>
      </c>
      <c r="AC7752" s="1">
        <v>4247.3820900000001</v>
      </c>
      <c r="AD7752" s="1">
        <v>11807.739189313939</v>
      </c>
      <c r="AE7752" s="1">
        <v>6581.2163490920238</v>
      </c>
      <c r="AF7752" s="1">
        <v>13563.896902406879</v>
      </c>
      <c r="AG7752" s="1">
        <v>65712</v>
      </c>
      <c r="AH7752" s="1">
        <v>10765.35006644569</v>
      </c>
      <c r="AI7752" s="1">
        <v>4733.1944033184</v>
      </c>
      <c r="AJ7752" s="1">
        <v>18529.32280830845</v>
      </c>
      <c r="AK7752" s="1">
        <v>5331</v>
      </c>
      <c r="AL7752" s="1">
        <v>316418.5</v>
      </c>
      <c r="AM7752" s="1">
        <v>239314.234375</v>
      </c>
      <c r="AN7752" s="1">
        <v>77104.296875</v>
      </c>
      <c r="AO7752" t="s">
        <v>20562</v>
      </c>
    </row>
    <row r="7753" spans="1:41" x14ac:dyDescent="0.25">
      <c r="A7753" s="1">
        <v>2026</v>
      </c>
      <c r="B7753" t="s">
        <v>6205</v>
      </c>
      <c r="C7753" t="s">
        <v>7158</v>
      </c>
      <c r="D7753" t="s">
        <v>7256</v>
      </c>
      <c r="E7753" t="s">
        <v>8132</v>
      </c>
      <c r="F7753" t="s">
        <v>10256</v>
      </c>
      <c r="G7753" t="s">
        <v>12362</v>
      </c>
      <c r="H7753" t="s">
        <v>12776</v>
      </c>
      <c r="I7753" s="1">
        <v>13335.194452921583</v>
      </c>
      <c r="J7753" s="1">
        <v>26649.730176647474</v>
      </c>
      <c r="K7753" s="1">
        <v>2110.6071107871448</v>
      </c>
      <c r="L7753" s="1">
        <v>2518.6864019385512</v>
      </c>
      <c r="M7753" s="1">
        <v>10864.682952462395</v>
      </c>
      <c r="N7753" s="1">
        <v>10867.129721899762</v>
      </c>
      <c r="O7753" s="1">
        <v>6325.4094771094706</v>
      </c>
      <c r="P7753" s="1">
        <v>8760.6483545688734</v>
      </c>
      <c r="Q7753" s="1">
        <v>3440.9543596078661</v>
      </c>
      <c r="R7753" s="1">
        <v>6503.7297164835536</v>
      </c>
      <c r="S7753" s="1">
        <v>14049.063322379967</v>
      </c>
      <c r="T7753" s="1">
        <v>8626.3459623408144</v>
      </c>
      <c r="U7753" s="1">
        <v>1585.8013236159459</v>
      </c>
      <c r="V7753" s="1">
        <v>5723.3480995650425</v>
      </c>
      <c r="W7753" s="1">
        <v>2357.5235312648788</v>
      </c>
      <c r="X7753" s="1">
        <v>15741.27346445353</v>
      </c>
      <c r="Y7753" s="1">
        <v>41140.955120754275</v>
      </c>
      <c r="Z7753" s="1">
        <v>3838.9853263588443</v>
      </c>
      <c r="AA7753" s="1">
        <v>52071.103657468746</v>
      </c>
      <c r="AB7753" s="1">
        <v>1943.2523060075532</v>
      </c>
      <c r="AC7753" s="1">
        <v>8679.6771129623485</v>
      </c>
      <c r="AD7753" s="1">
        <v>7053.7393842543615</v>
      </c>
      <c r="AE7753" s="1">
        <v>11272.896273656628</v>
      </c>
      <c r="AF7753" s="1">
        <v>29243.829359997773</v>
      </c>
      <c r="AG7753" s="1">
        <v>81590.769469196457</v>
      </c>
      <c r="AH7753" s="1">
        <v>17022.311667244263</v>
      </c>
      <c r="AI7753" s="1">
        <v>4935.0963667188107</v>
      </c>
      <c r="AJ7753" s="1">
        <v>17784.736016969713</v>
      </c>
      <c r="AK7753" s="1">
        <v>4334.8679829918628</v>
      </c>
      <c r="AL7753" s="1">
        <v>420372.375</v>
      </c>
      <c r="AM7753" s="1">
        <v>325008.1875</v>
      </c>
      <c r="AN7753" s="1">
        <v>95364.171875</v>
      </c>
      <c r="AO7753" t="s">
        <v>20563</v>
      </c>
    </row>
    <row r="7754" spans="1:41" x14ac:dyDescent="0.25">
      <c r="A7754" s="1">
        <v>2026</v>
      </c>
      <c r="B7754" t="s">
        <v>6206</v>
      </c>
      <c r="C7754" t="s">
        <v>7158</v>
      </c>
      <c r="D7754" t="s">
        <v>7256</v>
      </c>
      <c r="E7754" t="s">
        <v>8132</v>
      </c>
      <c r="F7754" t="s">
        <v>10256</v>
      </c>
      <c r="G7754" t="s">
        <v>12362</v>
      </c>
      <c r="H7754" t="s">
        <v>12776</v>
      </c>
      <c r="I7754" s="1">
        <v>14206.834965820035</v>
      </c>
      <c r="J7754" s="1">
        <v>6331.9692693506786</v>
      </c>
      <c r="K7754" s="1">
        <v>1983.9255968099483</v>
      </c>
      <c r="L7754" s="1">
        <v>3402.8245913103278</v>
      </c>
      <c r="M7754" s="1">
        <v>9282.4127450728956</v>
      </c>
      <c r="N7754" s="1">
        <v>9598.6068095066439</v>
      </c>
      <c r="O7754" s="1">
        <v>5499.5077259176733</v>
      </c>
      <c r="P7754" s="1">
        <v>2482.7523192306603</v>
      </c>
      <c r="Q7754" s="1">
        <v>3545.1038198487336</v>
      </c>
      <c r="R7754" s="1">
        <v>6070.9231945425618</v>
      </c>
      <c r="S7754" s="1">
        <v>8180.1529161319122</v>
      </c>
      <c r="T7754" s="1">
        <v>6881.1195258069256</v>
      </c>
      <c r="U7754" s="1">
        <v>1553.801183246725</v>
      </c>
      <c r="V7754" s="1">
        <v>5886.6867685290217</v>
      </c>
      <c r="W7754" s="1">
        <v>3185.2924256557867</v>
      </c>
      <c r="X7754" s="1">
        <v>9523.016775753038</v>
      </c>
      <c r="Y7754" s="1">
        <v>36718.541676096182</v>
      </c>
      <c r="Z7754" s="1">
        <v>2588.7226697860751</v>
      </c>
      <c r="AA7754" s="1">
        <v>50883.68752982912</v>
      </c>
      <c r="AB7754" s="1">
        <v>1542.7026033663915</v>
      </c>
      <c r="AC7754" s="1">
        <v>8542.9809222005315</v>
      </c>
      <c r="AD7754" s="1">
        <v>5380.9278129561762</v>
      </c>
      <c r="AE7754" s="1">
        <v>10924.332176212511</v>
      </c>
      <c r="AF7754" s="1">
        <v>32174.935057040424</v>
      </c>
      <c r="AG7754" s="1">
        <v>78666.676581864071</v>
      </c>
      <c r="AH7754" s="1">
        <v>20473.83952368706</v>
      </c>
      <c r="AI7754" s="1">
        <v>3469.4160705923305</v>
      </c>
      <c r="AJ7754" s="1">
        <v>17442.369544035104</v>
      </c>
      <c r="AK7754" s="1">
        <v>4374.5599034503157</v>
      </c>
      <c r="AL7754" s="1">
        <v>370798.625</v>
      </c>
      <c r="AM7754" s="1">
        <v>291021.78125</v>
      </c>
      <c r="AN7754" s="1">
        <v>79776.875</v>
      </c>
      <c r="AO7754" t="s">
        <v>20564</v>
      </c>
    </row>
    <row r="7755" spans="1:41" x14ac:dyDescent="0.25">
      <c r="A7755" s="1">
        <v>2026</v>
      </c>
      <c r="B7755" t="s">
        <v>6207</v>
      </c>
      <c r="C7755" t="s">
        <v>7158</v>
      </c>
      <c r="D7755" t="s">
        <v>7256</v>
      </c>
      <c r="E7755" t="s">
        <v>8132</v>
      </c>
      <c r="F7755" t="s">
        <v>10256</v>
      </c>
      <c r="G7755" t="s">
        <v>12362</v>
      </c>
      <c r="H7755" t="s">
        <v>12776</v>
      </c>
      <c r="I7755" s="1">
        <v>13513.964276719886</v>
      </c>
      <c r="J7755" s="1">
        <v>31191.75695893406</v>
      </c>
      <c r="K7755" s="1">
        <v>1756.6872925064279</v>
      </c>
      <c r="L7755" s="1">
        <v>2466.3469688689729</v>
      </c>
      <c r="M7755" s="1">
        <v>11782.368133112461</v>
      </c>
      <c r="N7755" s="1">
        <v>9736.96990298936</v>
      </c>
      <c r="O7755" s="1">
        <v>6300.6881477982888</v>
      </c>
      <c r="P7755" s="1">
        <v>8737.4236136674808</v>
      </c>
      <c r="Q7755" s="1">
        <v>3340.1233980425336</v>
      </c>
      <c r="R7755" s="1">
        <v>6549.2741084732288</v>
      </c>
      <c r="S7755" s="1">
        <v>15703.164236587103</v>
      </c>
      <c r="T7755" s="1">
        <v>8447.0866243051369</v>
      </c>
      <c r="U7755" s="1">
        <v>1504.2895581247592</v>
      </c>
      <c r="V7755" s="1">
        <v>6032.3326396085668</v>
      </c>
      <c r="W7755" s="1">
        <v>3341.8189730670028</v>
      </c>
      <c r="X7755" s="1">
        <v>17305.068820455585</v>
      </c>
      <c r="Y7755" s="1">
        <v>37672.994717260277</v>
      </c>
      <c r="Z7755" s="1">
        <v>3584.3457775215111</v>
      </c>
      <c r="AA7755" s="1">
        <v>53065.9132891677</v>
      </c>
      <c r="AB7755" s="1">
        <v>2553.3469029636126</v>
      </c>
      <c r="AC7755" s="1">
        <v>10184.836634579717</v>
      </c>
      <c r="AD7755" s="1">
        <v>8526.4342027382518</v>
      </c>
      <c r="AE7755" s="1">
        <v>11312.014686584436</v>
      </c>
      <c r="AF7755" s="1">
        <v>24177.955663273533</v>
      </c>
      <c r="AG7755" s="1">
        <v>79116.323787668487</v>
      </c>
      <c r="AH7755" s="1">
        <v>21997.832173115592</v>
      </c>
      <c r="AI7755" s="1">
        <v>5643.5723277718653</v>
      </c>
      <c r="AJ7755" s="1">
        <v>18806.08080656339</v>
      </c>
      <c r="AK7755" s="1">
        <v>4378.3222646697768</v>
      </c>
      <c r="AL7755" s="1">
        <v>428729.3125</v>
      </c>
      <c r="AM7755" s="1">
        <v>320992.96875</v>
      </c>
      <c r="AN7755" s="1">
        <v>107736.3984375</v>
      </c>
      <c r="AO7755" t="s">
        <v>20565</v>
      </c>
    </row>
    <row r="7756" spans="1:41" x14ac:dyDescent="0.25">
      <c r="A7756" s="1">
        <v>2026</v>
      </c>
      <c r="B7756" t="s">
        <v>6208</v>
      </c>
      <c r="C7756" t="s">
        <v>7158</v>
      </c>
      <c r="D7756" t="s">
        <v>7256</v>
      </c>
      <c r="E7756" t="s">
        <v>8132</v>
      </c>
      <c r="F7756" t="s">
        <v>10256</v>
      </c>
      <c r="G7756" t="s">
        <v>12362</v>
      </c>
      <c r="H7756" t="s">
        <v>12776</v>
      </c>
      <c r="I7756" s="1">
        <v>11528.673629483012</v>
      </c>
      <c r="J7756" s="1">
        <v>26359.220434001807</v>
      </c>
      <c r="K7756" s="1">
        <v>1918.073864991316</v>
      </c>
      <c r="L7756" s="1">
        <v>2004.1961257570849</v>
      </c>
      <c r="M7756" s="1">
        <v>10752.34597343142</v>
      </c>
      <c r="N7756" s="1">
        <v>9464.518971411555</v>
      </c>
      <c r="O7756" s="1">
        <v>6165.0421451407374</v>
      </c>
      <c r="P7756" s="1">
        <v>8212.1087017250047</v>
      </c>
      <c r="Q7756" s="1">
        <v>3823.0509337370081</v>
      </c>
      <c r="R7756" s="1">
        <v>6247.1897246188801</v>
      </c>
      <c r="S7756" s="1">
        <v>11146.217860407518</v>
      </c>
      <c r="T7756" s="1">
        <v>8492.3564650723947</v>
      </c>
      <c r="U7756" s="1">
        <v>1486.162381387669</v>
      </c>
      <c r="V7756" s="1">
        <v>5150.6141960664072</v>
      </c>
      <c r="W7756" s="1">
        <v>4037.3705555634083</v>
      </c>
      <c r="X7756" s="1">
        <v>14841.82600786749</v>
      </c>
      <c r="Y7756" s="1">
        <v>35201.879092283205</v>
      </c>
      <c r="Z7756" s="1">
        <v>3729.7198202910517</v>
      </c>
      <c r="AA7756" s="1">
        <v>50052.88746057856</v>
      </c>
      <c r="AB7756" s="1">
        <v>785.54297301919644</v>
      </c>
      <c r="AC7756" s="1">
        <v>8549.7929840191791</v>
      </c>
      <c r="AD7756" s="1">
        <v>7469.2419430319142</v>
      </c>
      <c r="AE7756" s="1">
        <v>10398.890491481146</v>
      </c>
      <c r="AF7756" s="1">
        <v>30678.637730074024</v>
      </c>
      <c r="AG7756" s="1">
        <v>80396.077110282218</v>
      </c>
      <c r="AH7756" s="1">
        <v>16549.47966130983</v>
      </c>
      <c r="AI7756" s="1">
        <v>4236.6243315129905</v>
      </c>
      <c r="AJ7756" s="1">
        <v>17643.932100746031</v>
      </c>
      <c r="AK7756" s="1">
        <v>4137.9006876065241</v>
      </c>
      <c r="AL7756" s="1">
        <v>401459.5625</v>
      </c>
      <c r="AM7756" s="1">
        <v>310927.5625</v>
      </c>
      <c r="AN7756" s="1">
        <v>90532.015625</v>
      </c>
      <c r="AO7756" t="s">
        <v>20566</v>
      </c>
    </row>
    <row r="7757" spans="1:41" x14ac:dyDescent="0.25">
      <c r="A7757" s="1">
        <v>2026</v>
      </c>
      <c r="B7757" t="s">
        <v>6209</v>
      </c>
      <c r="C7757" t="s">
        <v>7158</v>
      </c>
      <c r="D7757" t="s">
        <v>7256</v>
      </c>
      <c r="E7757" t="s">
        <v>8132</v>
      </c>
      <c r="F7757" t="s">
        <v>10256</v>
      </c>
      <c r="G7757" t="s">
        <v>12362</v>
      </c>
      <c r="H7757" t="s">
        <v>12776</v>
      </c>
      <c r="I7757" s="1">
        <v>14719.059539999989</v>
      </c>
      <c r="J7757" s="1">
        <v>31396.188025376221</v>
      </c>
      <c r="K7757" s="1">
        <v>1784.7809</v>
      </c>
      <c r="L7757" s="1">
        <v>2960</v>
      </c>
      <c r="M7757" s="1">
        <v>13015.651035476651</v>
      </c>
      <c r="N7757" s="1">
        <v>10062.50110432277</v>
      </c>
      <c r="O7757" s="1">
        <v>6594.941282163174</v>
      </c>
      <c r="P7757" s="1">
        <v>9457</v>
      </c>
      <c r="Q7757" s="1">
        <v>3442</v>
      </c>
      <c r="R7757" s="1">
        <v>6904.3980399999991</v>
      </c>
      <c r="S7757" s="1">
        <v>13657.8</v>
      </c>
      <c r="T7757" s="1">
        <v>8900</v>
      </c>
      <c r="U7757" s="1">
        <v>1443</v>
      </c>
      <c r="V7757" s="1">
        <v>5486</v>
      </c>
      <c r="W7757" s="1">
        <v>6606</v>
      </c>
      <c r="X7757" s="1">
        <v>16243.58189216684</v>
      </c>
      <c r="Y7757" s="1">
        <v>37213</v>
      </c>
      <c r="Z7757" s="1">
        <v>3494.140963922137</v>
      </c>
      <c r="AA7757" s="1">
        <v>51453</v>
      </c>
      <c r="AB7757" s="1">
        <v>2335.33</v>
      </c>
      <c r="AC7757" s="1">
        <v>9136.490784038795</v>
      </c>
      <c r="AD7757" s="1">
        <v>4889.285242320866</v>
      </c>
      <c r="AE7757" s="1">
        <v>12592</v>
      </c>
      <c r="AF7757" s="1">
        <v>29995</v>
      </c>
      <c r="AG7757" s="1">
        <v>84186.435926278937</v>
      </c>
      <c r="AH7757" s="1">
        <v>21044.959771999998</v>
      </c>
      <c r="AI7757" s="1">
        <v>9849.1344363624958</v>
      </c>
      <c r="AJ7757" s="1">
        <v>18129.68381969411</v>
      </c>
      <c r="AK7757" s="1">
        <v>4962</v>
      </c>
      <c r="AL7757" s="1">
        <v>441953.34375</v>
      </c>
      <c r="AM7757" s="1">
        <v>332069.875</v>
      </c>
      <c r="AN7757" s="1">
        <v>109883.4609375</v>
      </c>
      <c r="AO7757" t="s">
        <v>20567</v>
      </c>
    </row>
    <row r="7758" spans="1:41" x14ac:dyDescent="0.25">
      <c r="A7758" s="1">
        <v>2026</v>
      </c>
      <c r="B7758" t="s">
        <v>6210</v>
      </c>
      <c r="C7758" t="s">
        <v>7158</v>
      </c>
      <c r="D7758" t="s">
        <v>7256</v>
      </c>
      <c r="E7758" t="s">
        <v>8132</v>
      </c>
      <c r="F7758" t="s">
        <v>10256</v>
      </c>
      <c r="G7758" t="s">
        <v>12362</v>
      </c>
      <c r="H7758" t="s">
        <v>12776</v>
      </c>
      <c r="I7758" s="1">
        <v>7658.0313586466546</v>
      </c>
      <c r="J7758" s="1">
        <v>8711.1261575852986</v>
      </c>
      <c r="K7758" s="1">
        <v>2017.338354422375</v>
      </c>
      <c r="L7758" s="1">
        <v>2353.168854697753</v>
      </c>
      <c r="M7758" s="1">
        <v>9760.059169988881</v>
      </c>
      <c r="N7758" s="1">
        <v>9594.3408893088163</v>
      </c>
      <c r="O7758" s="1">
        <v>5972.3661891437705</v>
      </c>
      <c r="P7758" s="1">
        <v>6994.6801253760686</v>
      </c>
      <c r="Q7758" s="1">
        <v>3760.0831966767737</v>
      </c>
      <c r="R7758" s="1">
        <v>6426.1710950794777</v>
      </c>
      <c r="S7758" s="1">
        <v>8047.7282872957949</v>
      </c>
      <c r="T7758" s="1">
        <v>7425.3123953339764</v>
      </c>
      <c r="U7758" s="1">
        <v>1528.7407872746421</v>
      </c>
      <c r="V7758" s="1">
        <v>5833.2380611579565</v>
      </c>
      <c r="W7758" s="1">
        <v>4018.4043551219165</v>
      </c>
      <c r="X7758" s="1">
        <v>9608.1358480211256</v>
      </c>
      <c r="Y7758" s="1">
        <v>35909.029135376149</v>
      </c>
      <c r="Z7758" s="1">
        <v>2649.0893928059158</v>
      </c>
      <c r="AA7758" s="1">
        <v>52460.924030739741</v>
      </c>
      <c r="AB7758" s="1">
        <v>1517.8212102226805</v>
      </c>
      <c r="AC7758" s="1">
        <v>8973.113031363393</v>
      </c>
      <c r="AD7758" s="1">
        <v>6625.3955025194045</v>
      </c>
      <c r="AE7758" s="1">
        <v>10440.234971524795</v>
      </c>
      <c r="AF7758" s="1">
        <v>31463.66931752253</v>
      </c>
      <c r="AG7758" s="1">
        <v>79548.026865836015</v>
      </c>
      <c r="AH7758" s="1">
        <v>16321.491819567198</v>
      </c>
      <c r="AI7758" s="1">
        <v>3600.1845540317822</v>
      </c>
      <c r="AJ7758" s="1">
        <v>17263.473494576403</v>
      </c>
      <c r="AK7758" s="1">
        <v>4156.7629162112498</v>
      </c>
      <c r="AL7758" s="1">
        <v>370638.125</v>
      </c>
      <c r="AM7758" s="1">
        <v>291567.125</v>
      </c>
      <c r="AN7758" s="1">
        <v>79071.0078125</v>
      </c>
      <c r="AO7758" t="s">
        <v>20568</v>
      </c>
    </row>
    <row r="7759" spans="1:41" x14ac:dyDescent="0.25">
      <c r="A7759" s="1">
        <v>2026</v>
      </c>
      <c r="B7759" t="s">
        <v>6211</v>
      </c>
      <c r="C7759" t="s">
        <v>7158</v>
      </c>
      <c r="D7759" t="s">
        <v>7256</v>
      </c>
      <c r="E7759" t="s">
        <v>8132</v>
      </c>
      <c r="F7759" t="s">
        <v>10256</v>
      </c>
      <c r="G7759" t="s">
        <v>12363</v>
      </c>
      <c r="H7759" t="s">
        <v>12776</v>
      </c>
      <c r="I7759" s="1">
        <v>15044</v>
      </c>
      <c r="J7759" s="1">
        <v>35318.441877329948</v>
      </c>
      <c r="K7759" s="1">
        <v>1913.097209713248</v>
      </c>
      <c r="L7759" s="1">
        <v>2750.1616931825151</v>
      </c>
      <c r="M7759" s="1">
        <v>12859.171081387631</v>
      </c>
      <c r="N7759" s="1">
        <v>10616.438974000001</v>
      </c>
      <c r="O7759" s="1">
        <v>6876.5146282699479</v>
      </c>
      <c r="P7759" s="1">
        <v>9085.0177125809969</v>
      </c>
      <c r="Q7759" s="1">
        <v>3668.4569294064759</v>
      </c>
      <c r="R7759" s="1">
        <v>7265.7500733627357</v>
      </c>
      <c r="S7759" s="1">
        <v>17135.045090038919</v>
      </c>
      <c r="T7759" s="1">
        <v>9420.714808167917</v>
      </c>
      <c r="U7759" s="1">
        <v>1641.7681543583999</v>
      </c>
      <c r="V7759" s="1">
        <v>6583</v>
      </c>
      <c r="W7759" s="1">
        <v>2992</v>
      </c>
      <c r="X7759" s="1">
        <v>18905.113433128008</v>
      </c>
      <c r="Y7759" s="1">
        <v>43121</v>
      </c>
      <c r="Z7759" s="1">
        <v>3987.751984562718</v>
      </c>
      <c r="AA7759" s="1">
        <v>59947</v>
      </c>
      <c r="AB7759" s="1">
        <v>2786.6999472767998</v>
      </c>
      <c r="AC7759" s="1">
        <v>11115.63950815444</v>
      </c>
      <c r="AD7759" s="1">
        <v>9364.5811566406119</v>
      </c>
      <c r="AE7759" s="1">
        <v>12345.8315413824</v>
      </c>
      <c r="AF7759" s="1">
        <v>27653.50132711705</v>
      </c>
      <c r="AG7759" s="1">
        <v>89062</v>
      </c>
      <c r="AH7759" s="1">
        <v>25183.950059274139</v>
      </c>
      <c r="AI7759" s="1">
        <v>6159.3443060951686</v>
      </c>
      <c r="AJ7759" s="1">
        <v>20935.283967067709</v>
      </c>
      <c r="AK7759" s="1">
        <v>4754</v>
      </c>
      <c r="AL7759" s="1">
        <v>478491.25</v>
      </c>
      <c r="AM7759" s="1">
        <v>360141.03125</v>
      </c>
      <c r="AN7759" s="1">
        <v>118350.234375</v>
      </c>
      <c r="AO7759" t="s">
        <v>20569</v>
      </c>
    </row>
    <row r="7760" spans="1:41" x14ac:dyDescent="0.25">
      <c r="A7760" s="1">
        <v>2026</v>
      </c>
      <c r="B7760" t="s">
        <v>6212</v>
      </c>
      <c r="C7760" t="s">
        <v>7158</v>
      </c>
      <c r="D7760" t="s">
        <v>7256</v>
      </c>
      <c r="E7760" t="s">
        <v>8132</v>
      </c>
      <c r="F7760" t="s">
        <v>10256</v>
      </c>
      <c r="G7760" t="s">
        <v>12363</v>
      </c>
      <c r="H7760" t="s">
        <v>12776</v>
      </c>
      <c r="I7760" s="1">
        <v>14719.059539999989</v>
      </c>
      <c r="J7760" s="1">
        <v>35252.179357433321</v>
      </c>
      <c r="K7760" s="1">
        <v>1930.3450870008569</v>
      </c>
      <c r="L7760" s="1">
        <v>3243.7370883148119</v>
      </c>
      <c r="M7760" s="1">
        <v>14088.55926413722</v>
      </c>
      <c r="N7760" s="1">
        <v>10732.663677870671</v>
      </c>
      <c r="O7760" s="1">
        <v>7138.5765371250527</v>
      </c>
      <c r="P7760" s="1">
        <v>10037.31509826062</v>
      </c>
      <c r="Q7760" s="1">
        <v>3747</v>
      </c>
      <c r="R7760" s="1">
        <v>7565.7864860891077</v>
      </c>
      <c r="S7760" s="1">
        <v>14609.95957194228</v>
      </c>
      <c r="T7760" s="1">
        <v>9692.9580426414541</v>
      </c>
      <c r="U7760" s="1">
        <v>1561.9496068799999</v>
      </c>
      <c r="V7760" s="1">
        <v>5710</v>
      </c>
      <c r="W7760" s="1">
        <v>7236.4585662482377</v>
      </c>
      <c r="X7760" s="1">
        <v>17403.900955420209</v>
      </c>
      <c r="Y7760" s="1">
        <v>40073</v>
      </c>
      <c r="Z7760" s="1">
        <v>3726.7684424017111</v>
      </c>
      <c r="AA7760" s="1">
        <v>55619</v>
      </c>
      <c r="AB7760" s="1">
        <v>2478.6341406810802</v>
      </c>
      <c r="AC7760" s="1">
        <v>9697.1382988000005</v>
      </c>
      <c r="AD7760" s="1">
        <v>4889.285242320866</v>
      </c>
      <c r="AE7760" s="1">
        <v>13629.98575872</v>
      </c>
      <c r="AF7760" s="1">
        <v>32870.234447298229</v>
      </c>
      <c r="AG7760" s="1">
        <v>91632.696402304573</v>
      </c>
      <c r="AH7760" s="1">
        <v>23235.336088381449</v>
      </c>
      <c r="AI7760" s="1">
        <v>10661.019862082239</v>
      </c>
      <c r="AJ7760" s="1">
        <v>20103.457108399671</v>
      </c>
      <c r="AK7760" s="1">
        <v>5522</v>
      </c>
      <c r="AL7760" s="1">
        <v>478809.03125</v>
      </c>
      <c r="AM7760" s="1">
        <v>359921.96875</v>
      </c>
      <c r="AN7760" s="1">
        <v>118887.0390625</v>
      </c>
      <c r="AO7760" t="s">
        <v>20570</v>
      </c>
    </row>
    <row r="7761" spans="1:41" x14ac:dyDescent="0.25">
      <c r="A7761" s="1">
        <v>2026</v>
      </c>
      <c r="B7761" t="s">
        <v>6213</v>
      </c>
      <c r="C7761" t="s">
        <v>7158</v>
      </c>
      <c r="D7761" t="s">
        <v>7256</v>
      </c>
      <c r="E7761" t="s">
        <v>8132</v>
      </c>
      <c r="F7761" t="s">
        <v>10256</v>
      </c>
      <c r="G7761" t="s">
        <v>12363</v>
      </c>
      <c r="H7761" t="s">
        <v>12776</v>
      </c>
      <c r="I7761" s="1">
        <v>12724.55169686009</v>
      </c>
      <c r="J7761" s="1">
        <v>29949.47792258644</v>
      </c>
      <c r="K7761" s="1">
        <v>2046.6958385532439</v>
      </c>
      <c r="L7761" s="1">
        <v>2215.781136139633</v>
      </c>
      <c r="M7761" s="1">
        <v>11634.99508206933</v>
      </c>
      <c r="N7761" s="1">
        <v>10342.24264731599</v>
      </c>
      <c r="O7761" s="1">
        <v>6671.1241636666919</v>
      </c>
      <c r="P7761" s="1">
        <v>8947.3959301806062</v>
      </c>
      <c r="Q7761" s="1">
        <v>4189.8933896728422</v>
      </c>
      <c r="R7761" s="1">
        <v>6713.687868409701</v>
      </c>
      <c r="S7761" s="1">
        <v>11861.519638031339</v>
      </c>
      <c r="T7761" s="1">
        <v>9357.9016589306266</v>
      </c>
      <c r="U7761" s="1">
        <v>1500.8787726831499</v>
      </c>
      <c r="V7761" s="1">
        <v>5752</v>
      </c>
      <c r="W7761" s="1">
        <v>4368.7941845011683</v>
      </c>
      <c r="X7761" s="1">
        <v>16511.97435</v>
      </c>
      <c r="Y7761" s="1">
        <v>41024</v>
      </c>
      <c r="Z7761" s="1">
        <v>4075.6078047356809</v>
      </c>
      <c r="AA7761" s="1">
        <v>57172</v>
      </c>
      <c r="AB7761" s="1">
        <v>911</v>
      </c>
      <c r="AC7761" s="1">
        <v>9251.6367653697889</v>
      </c>
      <c r="AD7761" s="1">
        <v>8185.9561866693648</v>
      </c>
      <c r="AE7761" s="1">
        <v>11252.52480029234</v>
      </c>
      <c r="AF7761" s="1">
        <v>33917.412518239064</v>
      </c>
      <c r="AG7761" s="1">
        <v>96356</v>
      </c>
      <c r="AH7761" s="1">
        <v>18627.417500894458</v>
      </c>
      <c r="AI7761" s="1">
        <v>4584.4044995882759</v>
      </c>
      <c r="AJ7761" s="1">
        <v>19863.633583071431</v>
      </c>
      <c r="AK7761" s="1">
        <v>4215</v>
      </c>
      <c r="AL7761" s="1">
        <v>454225.5</v>
      </c>
      <c r="AM7761" s="1">
        <v>355248.71875</v>
      </c>
      <c r="AN7761" s="1">
        <v>98976.7734375</v>
      </c>
      <c r="AO7761" t="s">
        <v>20571</v>
      </c>
    </row>
    <row r="7762" spans="1:41" x14ac:dyDescent="0.25">
      <c r="A7762" s="1">
        <v>2026</v>
      </c>
      <c r="B7762" t="s">
        <v>6214</v>
      </c>
      <c r="C7762" t="s">
        <v>7158</v>
      </c>
      <c r="D7762" t="s">
        <v>7256</v>
      </c>
      <c r="E7762" t="s">
        <v>8132</v>
      </c>
      <c r="F7762" t="s">
        <v>10256</v>
      </c>
      <c r="G7762" t="s">
        <v>12363</v>
      </c>
      <c r="H7762" t="s">
        <v>12776</v>
      </c>
      <c r="I7762" s="1">
        <v>8348.2289186629241</v>
      </c>
      <c r="J7762" s="1">
        <v>7977.5307378048328</v>
      </c>
      <c r="K7762" s="1">
        <v>2166.6929320107629</v>
      </c>
      <c r="L7762" s="1">
        <v>2562.5104999999999</v>
      </c>
      <c r="M7762" s="1">
        <v>10472.443054559741</v>
      </c>
      <c r="N7762" s="1">
        <v>10365.486591969009</v>
      </c>
      <c r="O7762" s="1">
        <v>6395.728352870492</v>
      </c>
      <c r="P7762" s="1">
        <v>7753.9018438375588</v>
      </c>
      <c r="Q7762" s="1">
        <v>4042.4452994368339</v>
      </c>
      <c r="R7762" s="1">
        <v>6794.311477634953</v>
      </c>
      <c r="S7762" s="1">
        <v>8644</v>
      </c>
      <c r="T7762" s="1">
        <v>8126.6294666317144</v>
      </c>
      <c r="U7762" s="1">
        <v>1523.391954273397</v>
      </c>
      <c r="V7762" s="1">
        <v>6489</v>
      </c>
      <c r="W7762" s="1">
        <v>4345.6400957276337</v>
      </c>
      <c r="X7762" s="1">
        <v>9723.6012029378035</v>
      </c>
      <c r="Y7762" s="1">
        <v>38985</v>
      </c>
      <c r="Z7762" s="1">
        <v>2848</v>
      </c>
      <c r="AA7762" s="1">
        <v>57172</v>
      </c>
      <c r="AB7762" s="1">
        <v>1390</v>
      </c>
      <c r="AC7762" s="1">
        <v>9628.0630299999975</v>
      </c>
      <c r="AD7762" s="1">
        <v>7122.9272080310893</v>
      </c>
      <c r="AE7762" s="1">
        <v>11202.264690331909</v>
      </c>
      <c r="AF7762" s="1">
        <v>34435.39727228327</v>
      </c>
      <c r="AG7762" s="1">
        <v>87120</v>
      </c>
      <c r="AH7762" s="1">
        <v>17090</v>
      </c>
      <c r="AI7762" s="1">
        <v>3862.9609791644698</v>
      </c>
      <c r="AJ7762" s="1">
        <v>18894</v>
      </c>
      <c r="AK7762" s="1">
        <v>4192.5839105977957</v>
      </c>
      <c r="AL7762" s="1">
        <v>399674.75</v>
      </c>
      <c r="AM7762" s="1">
        <v>316141.53125</v>
      </c>
      <c r="AN7762" s="1">
        <v>83533.203125</v>
      </c>
      <c r="AO7762" t="s">
        <v>20572</v>
      </c>
    </row>
    <row r="7763" spans="1:41" x14ac:dyDescent="0.25">
      <c r="A7763" s="1">
        <v>2026</v>
      </c>
      <c r="B7763" t="s">
        <v>6215</v>
      </c>
      <c r="C7763" t="s">
        <v>7158</v>
      </c>
      <c r="D7763" t="s">
        <v>7256</v>
      </c>
      <c r="E7763" t="s">
        <v>8132</v>
      </c>
      <c r="F7763" t="s">
        <v>10256</v>
      </c>
      <c r="G7763" t="s">
        <v>12363</v>
      </c>
      <c r="H7763" t="s">
        <v>12776</v>
      </c>
      <c r="I7763" s="1">
        <v>16340.702563455259</v>
      </c>
      <c r="J7763" s="1">
        <v>6800.6064293326854</v>
      </c>
      <c r="K7763" s="1">
        <v>2494.453339357362</v>
      </c>
      <c r="L7763" s="1">
        <v>3719.1161226269469</v>
      </c>
      <c r="M7763" s="1">
        <v>9995.2810270605969</v>
      </c>
      <c r="N7763" s="1">
        <v>10698.497197500001</v>
      </c>
      <c r="O7763" s="1">
        <v>5923.749066444545</v>
      </c>
      <c r="P7763" s="1">
        <v>2940</v>
      </c>
      <c r="Q7763" s="1">
        <v>3778.7337335945149</v>
      </c>
      <c r="R7763" s="1">
        <v>6397.2858575765194</v>
      </c>
      <c r="S7763" s="1">
        <v>8510.5799585557052</v>
      </c>
      <c r="T7763" s="1">
        <v>6738.1949650083479</v>
      </c>
      <c r="U7763" s="1">
        <v>1546.242833587497</v>
      </c>
      <c r="V7763" s="1">
        <v>131</v>
      </c>
      <c r="W7763" s="1">
        <v>3460.2985878553841</v>
      </c>
      <c r="X7763" s="1">
        <v>10459.45016058247</v>
      </c>
      <c r="Y7763" s="1">
        <v>40146</v>
      </c>
      <c r="Z7763" s="1">
        <v>2795.7320006888008</v>
      </c>
      <c r="AA7763" s="1">
        <v>55784.741786993429</v>
      </c>
      <c r="AB7763" s="1">
        <v>1390</v>
      </c>
      <c r="AC7763" s="1">
        <v>9310.5175100000015</v>
      </c>
      <c r="AD7763" s="1">
        <v>5811.2181175904607</v>
      </c>
      <c r="AE7763" s="1">
        <v>11763.29615294941</v>
      </c>
      <c r="AF7763" s="1">
        <v>35165.585678642223</v>
      </c>
      <c r="AG7763" s="1">
        <v>87766.844289771048</v>
      </c>
      <c r="AH7763" s="1">
        <v>22487.10772399481</v>
      </c>
      <c r="AI7763" s="1">
        <v>3735.8593695133441</v>
      </c>
      <c r="AJ7763" s="1">
        <v>19157.542113420281</v>
      </c>
      <c r="AK7763" s="1">
        <v>4467.9871569488114</v>
      </c>
      <c r="AL7763" s="1">
        <v>399716.59375</v>
      </c>
      <c r="AM7763" s="1">
        <v>314242.4375</v>
      </c>
      <c r="AN7763" s="1">
        <v>85474.171875</v>
      </c>
      <c r="AO7763" t="s">
        <v>20573</v>
      </c>
    </row>
    <row r="7764" spans="1:41" x14ac:dyDescent="0.25">
      <c r="A7764" s="1">
        <v>2026</v>
      </c>
      <c r="B7764" t="s">
        <v>6216</v>
      </c>
      <c r="C7764" t="s">
        <v>7158</v>
      </c>
      <c r="D7764" t="s">
        <v>7256</v>
      </c>
      <c r="E7764" t="s">
        <v>8132</v>
      </c>
      <c r="F7764" t="s">
        <v>10256</v>
      </c>
      <c r="G7764" t="s">
        <v>12363</v>
      </c>
      <c r="H7764" t="s">
        <v>12776</v>
      </c>
      <c r="I7764" s="1">
        <v>14827</v>
      </c>
      <c r="J7764" s="1">
        <v>30669.081222247081</v>
      </c>
      <c r="K7764" s="1">
        <v>1837.8707999999999</v>
      </c>
      <c r="L7764" s="1">
        <v>2805.1649270461648</v>
      </c>
      <c r="M7764" s="1">
        <v>11843.43529991305</v>
      </c>
      <c r="N7764" s="1">
        <v>11846.098078000001</v>
      </c>
      <c r="O7764" s="1">
        <v>6895.2382886261812</v>
      </c>
      <c r="P7764" s="1">
        <v>9493.8191896140615</v>
      </c>
      <c r="Q7764" s="1">
        <v>3750.935071578248</v>
      </c>
      <c r="R7764" s="1">
        <v>7089.622627951363</v>
      </c>
      <c r="S7764" s="1">
        <v>15314.682739571141</v>
      </c>
      <c r="T7764" s="1">
        <v>9564.7673123535751</v>
      </c>
      <c r="U7764" s="1">
        <v>1621.2870626802501</v>
      </c>
      <c r="V7764" s="1">
        <v>6239</v>
      </c>
      <c r="W7764" s="1">
        <v>2569.9026407604479</v>
      </c>
      <c r="X7764" s="1">
        <v>17674</v>
      </c>
      <c r="Y7764" s="1">
        <v>47948</v>
      </c>
      <c r="Z7764" s="1">
        <v>4201.2500880646321</v>
      </c>
      <c r="AA7764" s="1">
        <v>59293</v>
      </c>
      <c r="AB7764" s="1">
        <v>2345.2956185906351</v>
      </c>
      <c r="AC7764" s="1">
        <v>9461.5917244237207</v>
      </c>
      <c r="AD7764" s="1">
        <v>8764.5959294627537</v>
      </c>
      <c r="AE7764" s="1">
        <v>12288.422795570321</v>
      </c>
      <c r="AF7764" s="1">
        <v>32515.845194148169</v>
      </c>
      <c r="AG7764" s="1">
        <v>93140</v>
      </c>
      <c r="AH7764" s="1">
        <v>19797.24402874491</v>
      </c>
      <c r="AI7764" s="1">
        <v>5379.6778768241284</v>
      </c>
      <c r="AJ7764" s="1">
        <v>19774.623768582351</v>
      </c>
      <c r="AK7764" s="1">
        <v>4704</v>
      </c>
      <c r="AL7764" s="1">
        <v>473655.46875</v>
      </c>
      <c r="AM7764" s="1">
        <v>366964.75</v>
      </c>
      <c r="AN7764" s="1">
        <v>106690.703125</v>
      </c>
      <c r="AO7764" t="s">
        <v>20574</v>
      </c>
    </row>
    <row r="7765" spans="1:41" x14ac:dyDescent="0.25">
      <c r="A7765" s="1">
        <v>2026</v>
      </c>
      <c r="B7765" t="s">
        <v>6216</v>
      </c>
      <c r="C7765" t="s">
        <v>7158</v>
      </c>
      <c r="D7765" t="s">
        <v>7256</v>
      </c>
      <c r="E7765" t="s">
        <v>8133</v>
      </c>
      <c r="F7765" t="s">
        <v>10257</v>
      </c>
      <c r="G7765" t="s">
        <v>12364</v>
      </c>
      <c r="H7765" t="s">
        <v>12776</v>
      </c>
      <c r="I7765" s="1"/>
      <c r="J7765" s="1"/>
      <c r="K7765" s="1"/>
      <c r="L7765" s="1"/>
      <c r="M7765" s="1"/>
      <c r="N7765" s="1"/>
      <c r="O7765" s="1">
        <v>1725.9541346685257</v>
      </c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>
        <v>1725.9541015625</v>
      </c>
      <c r="AM7765" s="1">
        <v>0</v>
      </c>
      <c r="AN7765" s="1">
        <v>1725.9541015625</v>
      </c>
      <c r="AO7765" t="s">
        <v>20575</v>
      </c>
    </row>
    <row r="7766" spans="1:41" x14ac:dyDescent="0.25">
      <c r="A7766" s="1">
        <v>2026</v>
      </c>
      <c r="B7766" t="s">
        <v>6217</v>
      </c>
      <c r="C7766" t="s">
        <v>7158</v>
      </c>
      <c r="D7766" t="s">
        <v>7256</v>
      </c>
      <c r="E7766" t="s">
        <v>8133</v>
      </c>
      <c r="F7766" t="s">
        <v>10257</v>
      </c>
      <c r="G7766" t="s">
        <v>12364</v>
      </c>
      <c r="H7766" t="s">
        <v>12776</v>
      </c>
      <c r="I7766" s="1"/>
      <c r="J7766" s="1"/>
      <c r="K7766" s="1"/>
      <c r="L7766" s="1"/>
      <c r="M7766" s="1"/>
      <c r="N7766" s="1"/>
      <c r="O7766" s="1">
        <v>1421.0114002805169</v>
      </c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>
        <v>1421.0113525390625</v>
      </c>
      <c r="AM7766" s="1">
        <v>0</v>
      </c>
      <c r="AN7766" s="1">
        <v>1421.0113525390625</v>
      </c>
      <c r="AO7766" t="s">
        <v>20576</v>
      </c>
    </row>
    <row r="7767" spans="1:41" x14ac:dyDescent="0.25">
      <c r="A7767" s="1">
        <v>2026</v>
      </c>
      <c r="B7767" t="s">
        <v>6218</v>
      </c>
      <c r="C7767" t="s">
        <v>7158</v>
      </c>
      <c r="D7767" t="s">
        <v>7256</v>
      </c>
      <c r="E7767" t="s">
        <v>8133</v>
      </c>
      <c r="F7767" t="s">
        <v>10257</v>
      </c>
      <c r="G7767" t="s">
        <v>12364</v>
      </c>
      <c r="H7767" t="s">
        <v>12776</v>
      </c>
      <c r="I7767" s="1"/>
      <c r="J7767" s="1"/>
      <c r="K7767" s="1"/>
      <c r="L7767" s="1"/>
      <c r="M7767" s="1"/>
      <c r="N7767" s="1"/>
      <c r="O7767" s="1">
        <v>1796.6853689756792</v>
      </c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>
        <v>1796.6854248046875</v>
      </c>
      <c r="AM7767" s="1">
        <v>0</v>
      </c>
      <c r="AN7767" s="1">
        <v>1796.6854248046875</v>
      </c>
      <c r="AO7767" t="s">
        <v>20577</v>
      </c>
    </row>
    <row r="7768" spans="1:41" x14ac:dyDescent="0.25">
      <c r="A7768" s="1">
        <v>2026</v>
      </c>
      <c r="B7768" t="s">
        <v>6219</v>
      </c>
      <c r="C7768" t="s">
        <v>7158</v>
      </c>
      <c r="D7768" t="s">
        <v>7256</v>
      </c>
      <c r="E7768" t="s">
        <v>8133</v>
      </c>
      <c r="F7768" t="s">
        <v>10257</v>
      </c>
      <c r="G7768" t="s">
        <v>12364</v>
      </c>
      <c r="H7768" t="s">
        <v>12776</v>
      </c>
      <c r="I7768" s="1"/>
      <c r="J7768" s="1"/>
      <c r="K7768" s="1"/>
      <c r="L7768" s="1"/>
      <c r="M7768" s="1"/>
      <c r="N7768" s="1"/>
      <c r="O7768" s="1">
        <v>1762.9495094755409</v>
      </c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>
        <v>1762.949462890625</v>
      </c>
      <c r="AM7768" s="1">
        <v>0</v>
      </c>
      <c r="AN7768" s="1">
        <v>1762.949462890625</v>
      </c>
      <c r="AO7768" t="s">
        <v>20578</v>
      </c>
    </row>
    <row r="7769" spans="1:41" x14ac:dyDescent="0.25">
      <c r="A7769" s="1">
        <v>2026</v>
      </c>
      <c r="B7769" t="s">
        <v>6220</v>
      </c>
      <c r="C7769" t="s">
        <v>7158</v>
      </c>
      <c r="D7769" t="s">
        <v>7256</v>
      </c>
      <c r="E7769" t="s">
        <v>8133</v>
      </c>
      <c r="F7769" t="s">
        <v>10257</v>
      </c>
      <c r="G7769" t="s">
        <v>12365</v>
      </c>
      <c r="H7769" t="s">
        <v>12776</v>
      </c>
      <c r="I7769" s="1"/>
      <c r="J7769" s="1"/>
      <c r="K7769" s="1"/>
      <c r="L7769" s="1"/>
      <c r="M7769" s="1"/>
      <c r="N7769" s="1"/>
      <c r="O7769" s="1">
        <v>1550.8791185581731</v>
      </c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>
        <v>1550.879150390625</v>
      </c>
      <c r="AM7769" s="1">
        <v>0</v>
      </c>
      <c r="AN7769" s="1">
        <v>1550.879150390625</v>
      </c>
      <c r="AO7769" t="s">
        <v>20579</v>
      </c>
    </row>
    <row r="7770" spans="1:41" x14ac:dyDescent="0.25">
      <c r="A7770" s="1">
        <v>2026</v>
      </c>
      <c r="B7770" t="s">
        <v>6221</v>
      </c>
      <c r="C7770" t="s">
        <v>7158</v>
      </c>
      <c r="D7770" t="s">
        <v>7256</v>
      </c>
      <c r="E7770" t="s">
        <v>8133</v>
      </c>
      <c r="F7770" t="s">
        <v>10257</v>
      </c>
      <c r="G7770" t="s">
        <v>12365</v>
      </c>
      <c r="H7770" t="s">
        <v>12776</v>
      </c>
      <c r="I7770" s="1"/>
      <c r="J7770" s="1"/>
      <c r="K7770" s="1"/>
      <c r="L7770" s="1"/>
      <c r="M7770" s="1"/>
      <c r="N7770" s="1"/>
      <c r="O7770" s="1">
        <v>1881.4378858548521</v>
      </c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>
        <v>1881.4378662109375</v>
      </c>
      <c r="AM7770" s="1">
        <v>0</v>
      </c>
      <c r="AN7770" s="1">
        <v>1881.4378662109375</v>
      </c>
      <c r="AO7770" t="s">
        <v>20580</v>
      </c>
    </row>
    <row r="7771" spans="1:41" x14ac:dyDescent="0.25">
      <c r="A7771" s="1">
        <v>2026</v>
      </c>
      <c r="B7771" t="s">
        <v>6222</v>
      </c>
      <c r="C7771" t="s">
        <v>7158</v>
      </c>
      <c r="D7771" t="s">
        <v>7256</v>
      </c>
      <c r="E7771" t="s">
        <v>8133</v>
      </c>
      <c r="F7771" t="s">
        <v>10257</v>
      </c>
      <c r="G7771" t="s">
        <v>12365</v>
      </c>
      <c r="H7771" t="s">
        <v>12776</v>
      </c>
      <c r="I7771" s="1"/>
      <c r="J7771" s="1"/>
      <c r="K7771" s="1"/>
      <c r="L7771" s="1"/>
      <c r="M7771" s="1"/>
      <c r="N7771" s="1"/>
      <c r="O7771" s="1">
        <v>1907.668235691865</v>
      </c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>
        <v>1907.668212890625</v>
      </c>
      <c r="AM7771" s="1">
        <v>0</v>
      </c>
      <c r="AN7771" s="1">
        <v>1907.668212890625</v>
      </c>
      <c r="AO7771" t="s">
        <v>20581</v>
      </c>
    </row>
    <row r="7772" spans="1:41" x14ac:dyDescent="0.25">
      <c r="A7772" s="1">
        <v>2026</v>
      </c>
      <c r="B7772" t="s">
        <v>6223</v>
      </c>
      <c r="C7772" t="s">
        <v>7158</v>
      </c>
      <c r="D7772" t="s">
        <v>7256</v>
      </c>
      <c r="E7772" t="s">
        <v>8133</v>
      </c>
      <c r="F7772" t="s">
        <v>10257</v>
      </c>
      <c r="G7772" t="s">
        <v>12365</v>
      </c>
      <c r="H7772" t="s">
        <v>12776</v>
      </c>
      <c r="I7772" s="1"/>
      <c r="J7772" s="1"/>
      <c r="K7772" s="1"/>
      <c r="L7772" s="1"/>
      <c r="M7772" s="1"/>
      <c r="N7772" s="1"/>
      <c r="O7772" s="1">
        <v>1924.0467164309559</v>
      </c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>
        <v>1924.0467529296875</v>
      </c>
      <c r="AM7772" s="1">
        <v>0</v>
      </c>
      <c r="AN7772" s="1">
        <v>1924.0467529296875</v>
      </c>
      <c r="AO7772" t="s">
        <v>20582</v>
      </c>
    </row>
    <row r="7773" spans="1:41" x14ac:dyDescent="0.25">
      <c r="A7773" s="1">
        <v>2026</v>
      </c>
      <c r="B7773" t="s">
        <v>6224</v>
      </c>
      <c r="C7773" t="s">
        <v>7158</v>
      </c>
      <c r="D7773" t="s">
        <v>7256</v>
      </c>
      <c r="E7773" t="s">
        <v>8134</v>
      </c>
      <c r="F7773" t="s">
        <v>10258</v>
      </c>
      <c r="G7773" t="s">
        <v>12366</v>
      </c>
      <c r="H7773" t="s">
        <v>12776</v>
      </c>
      <c r="I7773" s="1">
        <v>3034.8814219060373</v>
      </c>
      <c r="J7773" s="1">
        <v>8993.0169450422127</v>
      </c>
      <c r="K7773" s="1">
        <v>237.8231991014365</v>
      </c>
      <c r="L7773" s="1">
        <v>190.18590243944502</v>
      </c>
      <c r="M7773" s="1">
        <v>1727.8976271588706</v>
      </c>
      <c r="N7773" s="1">
        <v>1212.3229796989181</v>
      </c>
      <c r="O7773" s="1"/>
      <c r="P7773" s="1">
        <v>859.97306389047469</v>
      </c>
      <c r="Q7773" s="1">
        <v>1021.5353391953364</v>
      </c>
      <c r="R7773" s="1">
        <v>1106.0961347080049</v>
      </c>
      <c r="S7773" s="1">
        <v>4580.7618245708518</v>
      </c>
      <c r="T7773" s="1">
        <v>2731.3932797154334</v>
      </c>
      <c r="U7773" s="1">
        <v>481.5345189424246</v>
      </c>
      <c r="V7773" s="1">
        <v>2371.2540176492503</v>
      </c>
      <c r="W7773" s="1">
        <v>822.39216770809799</v>
      </c>
      <c r="X7773" s="1">
        <v>3358.8340068521447</v>
      </c>
      <c r="Y7773" s="1">
        <v>12696.912009571412</v>
      </c>
      <c r="Z7773" s="1">
        <v>1940.0465476687116</v>
      </c>
      <c r="AA7773" s="1">
        <v>16061.604111867384</v>
      </c>
      <c r="AB7773" s="1">
        <v>249.87190373693039</v>
      </c>
      <c r="AC7773" s="1">
        <v>1258.9025217044989</v>
      </c>
      <c r="AD7773" s="1">
        <v>4762.824047299513</v>
      </c>
      <c r="AE7773" s="1">
        <v>1571.9020764062825</v>
      </c>
      <c r="AF7773" s="1">
        <v>3718.8796933907984</v>
      </c>
      <c r="AG7773" s="1">
        <v>20339.775289614263</v>
      </c>
      <c r="AH7773" s="1">
        <v>4726.888512247092</v>
      </c>
      <c r="AI7773" s="1">
        <v>1650.9754935168842</v>
      </c>
      <c r="AJ7773" s="1">
        <v>9322.8651715764172</v>
      </c>
      <c r="AK7773" s="1">
        <v>3356.5788526280771</v>
      </c>
      <c r="AL7773" s="1">
        <v>114387.9296875</v>
      </c>
      <c r="AM7773" s="1">
        <v>86181.6875</v>
      </c>
      <c r="AN7773" s="1">
        <v>28206.240234375</v>
      </c>
      <c r="AO7773" t="s">
        <v>20583</v>
      </c>
    </row>
    <row r="7774" spans="1:41" x14ac:dyDescent="0.25">
      <c r="A7774" s="1">
        <v>2026</v>
      </c>
      <c r="B7774" t="s">
        <v>6225</v>
      </c>
      <c r="C7774" t="s">
        <v>7158</v>
      </c>
      <c r="D7774" t="s">
        <v>7256</v>
      </c>
      <c r="E7774" t="s">
        <v>8134</v>
      </c>
      <c r="F7774" t="s">
        <v>10258</v>
      </c>
      <c r="G7774" t="s">
        <v>12366</v>
      </c>
      <c r="H7774" t="s">
        <v>12776</v>
      </c>
      <c r="I7774" s="1">
        <v>2789.357377044335</v>
      </c>
      <c r="J7774" s="1">
        <v>8968.3005148599532</v>
      </c>
      <c r="K7774" s="1">
        <v>269.97662481589322</v>
      </c>
      <c r="L7774" s="1">
        <v>194.2219210682722</v>
      </c>
      <c r="M7774" s="1">
        <v>1405.0096417704799</v>
      </c>
      <c r="N7774" s="1">
        <v>1157.2899124011467</v>
      </c>
      <c r="O7774" s="1"/>
      <c r="P7774" s="1">
        <v>838.94361292123847</v>
      </c>
      <c r="Q7774" s="1">
        <v>1020.338283266051</v>
      </c>
      <c r="R7774" s="1">
        <v>1346.6553196648033</v>
      </c>
      <c r="S7774" s="1">
        <v>1516.4728791048337</v>
      </c>
      <c r="T7774" s="1">
        <v>2582.7383120780878</v>
      </c>
      <c r="U7774" s="1">
        <v>358.48407771643861</v>
      </c>
      <c r="V7774" s="1">
        <v>2360.6228172393721</v>
      </c>
      <c r="W7774" s="1">
        <v>938.05055494676151</v>
      </c>
      <c r="X7774" s="1">
        <v>2872.0050030308339</v>
      </c>
      <c r="Y7774" s="1">
        <v>13569.707091658274</v>
      </c>
      <c r="Z7774" s="1">
        <v>1899.4369402234795</v>
      </c>
      <c r="AA7774" s="1">
        <v>16459.274715211239</v>
      </c>
      <c r="AB7774" s="1">
        <v>320.25955069768287</v>
      </c>
      <c r="AC7774" s="1">
        <v>1269.4452186851381</v>
      </c>
      <c r="AD7774" s="1">
        <v>5204.2048232762791</v>
      </c>
      <c r="AE7774" s="1">
        <v>1846.1413454734172</v>
      </c>
      <c r="AF7774" s="1">
        <v>3191.0248393387192</v>
      </c>
      <c r="AG7774" s="1">
        <v>19918.077862746213</v>
      </c>
      <c r="AH7774" s="1">
        <v>4321.4377437690564</v>
      </c>
      <c r="AI7774" s="1">
        <v>1045.49246872921</v>
      </c>
      <c r="AJ7774" s="1">
        <v>10292.966900855761</v>
      </c>
      <c r="AK7774" s="1">
        <v>3374.0893308988138</v>
      </c>
      <c r="AL7774" s="1">
        <v>111330.0234375</v>
      </c>
      <c r="AM7774" s="1">
        <v>87480.28125</v>
      </c>
      <c r="AN7774" s="1">
        <v>23849.73828125</v>
      </c>
      <c r="AO7774" t="s">
        <v>20584</v>
      </c>
    </row>
    <row r="7775" spans="1:41" x14ac:dyDescent="0.25">
      <c r="A7775" s="1">
        <v>2026</v>
      </c>
      <c r="B7775" t="s">
        <v>6226</v>
      </c>
      <c r="C7775" t="s">
        <v>7158</v>
      </c>
      <c r="D7775" t="s">
        <v>7256</v>
      </c>
      <c r="E7775" t="s">
        <v>8134</v>
      </c>
      <c r="F7775" t="s">
        <v>10258</v>
      </c>
      <c r="G7775" t="s">
        <v>12366</v>
      </c>
      <c r="H7775" t="s">
        <v>12776</v>
      </c>
      <c r="I7775" s="1">
        <v>3127.1661077615963</v>
      </c>
      <c r="J7775" s="1">
        <v>6007.6245942366368</v>
      </c>
      <c r="K7775" s="1">
        <v>228.58402495301104</v>
      </c>
      <c r="L7775" s="1">
        <v>208.20935855506116</v>
      </c>
      <c r="M7775" s="1">
        <v>1132.0551477940426</v>
      </c>
      <c r="N7775" s="1">
        <v>749.59808511774156</v>
      </c>
      <c r="O7775" s="1">
        <v>1904.6339524120033</v>
      </c>
      <c r="P7775" s="1">
        <v>848.09132240777535</v>
      </c>
      <c r="Q7775" s="1">
        <v>882.76696785558522</v>
      </c>
      <c r="R7775" s="1">
        <v>833.67791459427531</v>
      </c>
      <c r="S7775" s="1">
        <v>2456.6675339925728</v>
      </c>
      <c r="T7775" s="1">
        <v>2663.6591712801001</v>
      </c>
      <c r="U7775" s="1">
        <v>255.26733724767627</v>
      </c>
      <c r="V7775" s="1">
        <v>2029.930260113043</v>
      </c>
      <c r="W7775" s="1">
        <v>645.93734903542429</v>
      </c>
      <c r="X7775" s="1">
        <v>1623.4393315154862</v>
      </c>
      <c r="Y7775" s="1">
        <v>13534.71816406701</v>
      </c>
      <c r="Z7775" s="1">
        <v>1610.4979970267509</v>
      </c>
      <c r="AA7775" s="1">
        <v>12702.654840430454</v>
      </c>
      <c r="AB7775" s="1">
        <v>269.69549109211016</v>
      </c>
      <c r="AC7775" s="1">
        <v>1130.5150755541079</v>
      </c>
      <c r="AD7775" s="1">
        <v>3823.3383510837425</v>
      </c>
      <c r="AE7775" s="1">
        <v>2038.8091240173101</v>
      </c>
      <c r="AF7775" s="1">
        <v>1391.6205678736942</v>
      </c>
      <c r="AG7775" s="1">
        <v>15150.259153774618</v>
      </c>
      <c r="AH7775" s="1">
        <v>2716.943869482328</v>
      </c>
      <c r="AI7775" s="1">
        <v>806.86675730026366</v>
      </c>
      <c r="AJ7775" s="1">
        <v>8960.7305235700333</v>
      </c>
      <c r="AK7775" s="1">
        <v>3457.8347024872023</v>
      </c>
      <c r="AL7775" s="1">
        <v>93191.796875</v>
      </c>
      <c r="AM7775" s="1">
        <v>71462.140625</v>
      </c>
      <c r="AN7775" s="1">
        <v>21729.654296875</v>
      </c>
      <c r="AO7775" t="s">
        <v>20585</v>
      </c>
    </row>
    <row r="7776" spans="1:41" x14ac:dyDescent="0.25">
      <c r="A7776" s="1">
        <v>2026</v>
      </c>
      <c r="B7776" t="s">
        <v>6227</v>
      </c>
      <c r="C7776" t="s">
        <v>7158</v>
      </c>
      <c r="D7776" t="s">
        <v>7256</v>
      </c>
      <c r="E7776" t="s">
        <v>8134</v>
      </c>
      <c r="F7776" t="s">
        <v>10258</v>
      </c>
      <c r="G7776" t="s">
        <v>12366</v>
      </c>
      <c r="H7776" t="s">
        <v>12776</v>
      </c>
      <c r="I7776" s="1">
        <v>2966.8287355266616</v>
      </c>
      <c r="J7776" s="1">
        <v>11331.258927972016</v>
      </c>
      <c r="K7776" s="1">
        <v>235.62231626064278</v>
      </c>
      <c r="L7776" s="1">
        <v>205.28804857688053</v>
      </c>
      <c r="M7776" s="1">
        <v>1092.1400020916465</v>
      </c>
      <c r="N7776" s="1">
        <v>903.44500629652498</v>
      </c>
      <c r="O7776" s="1"/>
      <c r="P7776" s="1">
        <v>856.7239744895636</v>
      </c>
      <c r="Q7776" s="1">
        <v>1097.3305068468758</v>
      </c>
      <c r="R7776" s="1">
        <v>845.91095002884117</v>
      </c>
      <c r="S7776" s="1">
        <v>2913.3431574633896</v>
      </c>
      <c r="T7776" s="1">
        <v>2620.6984924708154</v>
      </c>
      <c r="U7776" s="1">
        <v>272.40686804566923</v>
      </c>
      <c r="V7776" s="1">
        <v>2187.1912835079347</v>
      </c>
      <c r="W7776" s="1">
        <v>749.08298576457469</v>
      </c>
      <c r="X7776" s="1">
        <v>1604.0858689331781</v>
      </c>
      <c r="Y7776" s="1">
        <v>14097.173974082594</v>
      </c>
      <c r="Z7776" s="1">
        <v>1572.4190954824892</v>
      </c>
      <c r="AA7776" s="1">
        <v>14125.564874417694</v>
      </c>
      <c r="AB7776" s="1">
        <v>265.78250544474849</v>
      </c>
      <c r="AC7776" s="1">
        <v>1237.5375064529267</v>
      </c>
      <c r="AD7776" s="1">
        <v>5165.6214651304581</v>
      </c>
      <c r="AE7776" s="1">
        <v>2253.6369098691216</v>
      </c>
      <c r="AF7776" s="1">
        <v>2723.3144641156437</v>
      </c>
      <c r="AG7776" s="1">
        <v>15806.087782714605</v>
      </c>
      <c r="AH7776" s="1">
        <v>1599.7180381123935</v>
      </c>
      <c r="AI7776" s="1">
        <v>811.32457496075654</v>
      </c>
      <c r="AJ7776" s="1">
        <v>9501.5804419445321</v>
      </c>
      <c r="AK7776" s="1">
        <v>3474.6214294689798</v>
      </c>
      <c r="AL7776" s="1">
        <v>102515.75</v>
      </c>
      <c r="AM7776" s="1">
        <v>81983.703125</v>
      </c>
      <c r="AN7776" s="1">
        <v>20532.0390625</v>
      </c>
      <c r="AO7776" t="s">
        <v>20586</v>
      </c>
    </row>
    <row r="7777" spans="1:41" x14ac:dyDescent="0.25">
      <c r="A7777" s="1">
        <v>2026</v>
      </c>
      <c r="B7777" t="s">
        <v>6228</v>
      </c>
      <c r="C7777" t="s">
        <v>7158</v>
      </c>
      <c r="D7777" t="s">
        <v>7256</v>
      </c>
      <c r="E7777" t="s">
        <v>8134</v>
      </c>
      <c r="F7777" t="s">
        <v>10258</v>
      </c>
      <c r="G7777" t="s">
        <v>12366</v>
      </c>
      <c r="H7777" t="s">
        <v>12776</v>
      </c>
      <c r="I7777" s="1">
        <v>3043.1062509800945</v>
      </c>
      <c r="J7777" s="1">
        <v>7770.8441971545453</v>
      </c>
      <c r="K7777" s="1">
        <v>311.03255553327642</v>
      </c>
      <c r="L7777" s="1">
        <v>199.57037692920127</v>
      </c>
      <c r="M7777" s="1">
        <v>1464.931490224988</v>
      </c>
      <c r="N7777" s="1">
        <v>1161.4274086979983</v>
      </c>
      <c r="O7777" s="1"/>
      <c r="P7777" s="1">
        <v>883.56913968918661</v>
      </c>
      <c r="Q7777" s="1">
        <v>1054.5681935904272</v>
      </c>
      <c r="R7777" s="1">
        <v>787.42173664582663</v>
      </c>
      <c r="S7777" s="1">
        <v>2832.2008811016435</v>
      </c>
      <c r="T7777" s="1">
        <v>2760.0158511485279</v>
      </c>
      <c r="U7777" s="1">
        <v>248.40142660336753</v>
      </c>
      <c r="V7777" s="1">
        <v>2046.657908082447</v>
      </c>
      <c r="W7777" s="1">
        <v>815.26622064694982</v>
      </c>
      <c r="X7777" s="1">
        <v>2908.6851665152017</v>
      </c>
      <c r="Y7777" s="1">
        <v>13263.999253884946</v>
      </c>
      <c r="Z7777" s="1">
        <v>1864.2305058550382</v>
      </c>
      <c r="AA7777" s="1">
        <v>12148.31592328606</v>
      </c>
      <c r="AB7777" s="1">
        <v>329.07881302155528</v>
      </c>
      <c r="AC7777" s="1">
        <v>1272.8901180743524</v>
      </c>
      <c r="AD7777" s="1">
        <v>4330.109667436679</v>
      </c>
      <c r="AE7777" s="1">
        <v>2007.3807594314871</v>
      </c>
      <c r="AF7777" s="1">
        <v>3267.4341499366037</v>
      </c>
      <c r="AG7777" s="1">
        <v>17235.237445864423</v>
      </c>
      <c r="AH7777" s="1">
        <v>4175.4555528186111</v>
      </c>
      <c r="AI7777" s="1">
        <v>863.035725762982</v>
      </c>
      <c r="AJ7777" s="1">
        <v>8691.1100359608063</v>
      </c>
      <c r="AK7777" s="1">
        <v>3396.9425860289575</v>
      </c>
      <c r="AL7777" s="1">
        <v>101132.921875</v>
      </c>
      <c r="AM7777" s="1">
        <v>76946.1640625</v>
      </c>
      <c r="AN7777" s="1">
        <v>24186.75390625</v>
      </c>
      <c r="AO7777" t="s">
        <v>20587</v>
      </c>
    </row>
    <row r="7778" spans="1:41" x14ac:dyDescent="0.25">
      <c r="A7778" s="1">
        <v>2026</v>
      </c>
      <c r="B7778" t="s">
        <v>6229</v>
      </c>
      <c r="C7778" t="s">
        <v>7158</v>
      </c>
      <c r="D7778" t="s">
        <v>7256</v>
      </c>
      <c r="E7778" t="s">
        <v>8134</v>
      </c>
      <c r="F7778" t="s">
        <v>10258</v>
      </c>
      <c r="G7778" t="s">
        <v>12366</v>
      </c>
      <c r="H7778" t="s">
        <v>12776</v>
      </c>
      <c r="I7778" s="1">
        <v>3137.473486854793</v>
      </c>
      <c r="J7778" s="1">
        <v>9051.9572620954586</v>
      </c>
      <c r="K7778" s="1">
        <v>224.22898380000001</v>
      </c>
      <c r="L7778" s="1">
        <v>188</v>
      </c>
      <c r="M7778" s="1">
        <v>1801.684569381976</v>
      </c>
      <c r="N7778" s="1">
        <v>709.57550048828125</v>
      </c>
      <c r="O7778" s="1">
        <v>1457.1043500000001</v>
      </c>
      <c r="P7778" s="1">
        <v>1056.923</v>
      </c>
      <c r="Q7778" s="1">
        <v>1162</v>
      </c>
      <c r="R7778" s="1">
        <v>1335.492598506931</v>
      </c>
      <c r="S7778" s="1">
        <v>4180.1572112617769</v>
      </c>
      <c r="T7778" s="1">
        <v>3300</v>
      </c>
      <c r="U7778" s="1">
        <v>253</v>
      </c>
      <c r="V7778" s="1">
        <v>2629</v>
      </c>
      <c r="W7778" s="1">
        <v>978</v>
      </c>
      <c r="X7778" s="1">
        <v>3326.185917937798</v>
      </c>
      <c r="Y7778" s="1">
        <v>13525</v>
      </c>
      <c r="Z7778" s="1">
        <v>2038.4126670920459</v>
      </c>
      <c r="AA7778" s="1">
        <v>17432</v>
      </c>
      <c r="AB7778" s="1">
        <v>214.08</v>
      </c>
      <c r="AC7778" s="1">
        <v>1300.511261374277</v>
      </c>
      <c r="AD7778" s="1">
        <v>4756.9315417009138</v>
      </c>
      <c r="AE7778" s="1">
        <v>2001</v>
      </c>
      <c r="AF7778" s="1">
        <v>4004.47894</v>
      </c>
      <c r="AG7778" s="1">
        <v>20774.386740255432</v>
      </c>
      <c r="AH7778" s="1">
        <v>2129</v>
      </c>
      <c r="AI7778" s="1">
        <v>1049</v>
      </c>
      <c r="AJ7778" s="1">
        <v>8984.6637413023236</v>
      </c>
      <c r="AK7778" s="1">
        <v>3687</v>
      </c>
      <c r="AL7778" s="1">
        <v>116687.2421875</v>
      </c>
      <c r="AM7778" s="1">
        <v>89583.8828125</v>
      </c>
      <c r="AN7778" s="1">
        <v>27103.37109375</v>
      </c>
      <c r="AO7778" t="s">
        <v>20588</v>
      </c>
    </row>
    <row r="7779" spans="1:41" x14ac:dyDescent="0.25">
      <c r="A7779" s="1">
        <v>2026</v>
      </c>
      <c r="B7779" t="s">
        <v>6229</v>
      </c>
      <c r="C7779" t="s">
        <v>7158</v>
      </c>
      <c r="D7779" t="s">
        <v>7256</v>
      </c>
      <c r="E7779" t="s">
        <v>8134</v>
      </c>
      <c r="F7779" t="s">
        <v>10258</v>
      </c>
      <c r="G7779" t="s">
        <v>12367</v>
      </c>
      <c r="H7779" t="s">
        <v>12776</v>
      </c>
      <c r="I7779" s="1">
        <v>3330</v>
      </c>
      <c r="J7779" s="1">
        <v>10194.686390815739</v>
      </c>
      <c r="K7779" s="1">
        <v>242.51678020620051</v>
      </c>
      <c r="L7779" s="1">
        <v>206.0211393929678</v>
      </c>
      <c r="M7779" s="1">
        <v>1950.201320074802</v>
      </c>
      <c r="N7779" s="1">
        <v>756.83322882080074</v>
      </c>
      <c r="O7779" s="1">
        <v>1577.2166089158959</v>
      </c>
      <c r="P7779" s="1">
        <v>1121.779548017226</v>
      </c>
      <c r="Q7779" s="1">
        <v>1264</v>
      </c>
      <c r="R7779" s="1">
        <v>1463.422559869646</v>
      </c>
      <c r="S7779" s="1">
        <v>4471.5787213824724</v>
      </c>
      <c r="T7779" s="1">
        <v>3594.0181506423369</v>
      </c>
      <c r="U7779" s="1">
        <v>273.85533648000012</v>
      </c>
      <c r="V7779" s="1">
        <v>2736</v>
      </c>
      <c r="W7779" s="1">
        <v>1071.3376442311201</v>
      </c>
      <c r="X7779" s="1">
        <v>3563.7835706063438</v>
      </c>
      <c r="Y7779" s="1">
        <v>14681.780494137731</v>
      </c>
      <c r="Z7779" s="1">
        <v>2174.1229328605368</v>
      </c>
      <c r="AA7779" s="1">
        <v>18969</v>
      </c>
      <c r="AB7779" s="1">
        <v>227.21670891779991</v>
      </c>
      <c r="AC7779" s="1">
        <v>1380.3152500000001</v>
      </c>
      <c r="AD7779" s="1">
        <v>5073.6311257393609</v>
      </c>
      <c r="AE7779" s="1">
        <v>2165.94675216</v>
      </c>
      <c r="AF7779" s="1">
        <v>4388.336776031615</v>
      </c>
      <c r="AG7779" s="1">
        <v>22618.727148526799</v>
      </c>
      <c r="AH7779" s="1">
        <v>2129</v>
      </c>
      <c r="AI7779" s="1">
        <v>1135.4713358399999</v>
      </c>
      <c r="AJ7779" s="1">
        <v>9759.6648820596965</v>
      </c>
      <c r="AK7779" s="1">
        <v>3991</v>
      </c>
      <c r="AL7779" s="1">
        <v>126511.4609375</v>
      </c>
      <c r="AM7779" s="1">
        <v>97484.4921875</v>
      </c>
      <c r="AN7779" s="1">
        <v>29026.97265625</v>
      </c>
      <c r="AO7779" t="s">
        <v>20589</v>
      </c>
    </row>
    <row r="7780" spans="1:41" x14ac:dyDescent="0.25">
      <c r="A7780" s="1">
        <v>2026</v>
      </c>
      <c r="B7780" t="s">
        <v>6230</v>
      </c>
      <c r="C7780" t="s">
        <v>7158</v>
      </c>
      <c r="D7780" t="s">
        <v>7256</v>
      </c>
      <c r="E7780" t="s">
        <v>8134</v>
      </c>
      <c r="F7780" t="s">
        <v>10258</v>
      </c>
      <c r="G7780" t="s">
        <v>12367</v>
      </c>
      <c r="H7780" t="s">
        <v>12776</v>
      </c>
      <c r="I7780" s="1">
        <v>3247.0442374561189</v>
      </c>
      <c r="J7780" s="1">
        <v>12474.60769907225</v>
      </c>
      <c r="K7780" s="1">
        <v>253.06672336189089</v>
      </c>
      <c r="L7780" s="1">
        <v>223.55080000000001</v>
      </c>
      <c r="M7780" s="1">
        <v>1171.862270575909</v>
      </c>
      <c r="N7780" s="1">
        <v>976.05945081472066</v>
      </c>
      <c r="O7780" s="1"/>
      <c r="P7780" s="1">
        <v>897.84780767851657</v>
      </c>
      <c r="Q7780" s="1">
        <v>1179.7341487689191</v>
      </c>
      <c r="R7780" s="1">
        <v>894.37121916016451</v>
      </c>
      <c r="S7780" s="1">
        <v>3130</v>
      </c>
      <c r="T7780" s="1">
        <v>2868.2221646935459</v>
      </c>
      <c r="U7780" s="1">
        <v>274.16829515453031</v>
      </c>
      <c r="V7780" s="1">
        <v>2433</v>
      </c>
      <c r="W7780" s="1">
        <v>810.08399610574918</v>
      </c>
      <c r="X7780" s="1">
        <v>1962.5294631787949</v>
      </c>
      <c r="Y7780" s="1">
        <v>15022.035709426251</v>
      </c>
      <c r="Z7780" s="1">
        <v>1691</v>
      </c>
      <c r="AA7780" s="1">
        <v>15405</v>
      </c>
      <c r="AB7780" s="1">
        <v>243.4</v>
      </c>
      <c r="AC7780" s="1">
        <v>1327.86572</v>
      </c>
      <c r="AD7780" s="1">
        <v>5553.5319614316722</v>
      </c>
      <c r="AE7780" s="1">
        <v>2418.1292134815262</v>
      </c>
      <c r="AF7780" s="1">
        <v>2980.5301639421632</v>
      </c>
      <c r="AG7780" s="1">
        <v>17311</v>
      </c>
      <c r="AH7780" s="1">
        <v>1675</v>
      </c>
      <c r="AI7780" s="1">
        <v>870.54292008468349</v>
      </c>
      <c r="AJ7780" s="1">
        <v>10399</v>
      </c>
      <c r="AK7780" s="1">
        <v>3728.2330386024032</v>
      </c>
      <c r="AL7780" s="1">
        <v>111421.4140625</v>
      </c>
      <c r="AM7780" s="1">
        <v>89154.9453125</v>
      </c>
      <c r="AN7780" s="1">
        <v>22266.47265625</v>
      </c>
      <c r="AO7780" t="s">
        <v>20590</v>
      </c>
    </row>
    <row r="7781" spans="1:41" x14ac:dyDescent="0.25">
      <c r="A7781" s="1">
        <v>2026</v>
      </c>
      <c r="B7781" t="s">
        <v>6231</v>
      </c>
      <c r="C7781" t="s">
        <v>7158</v>
      </c>
      <c r="D7781" t="s">
        <v>7256</v>
      </c>
      <c r="E7781" t="s">
        <v>8134</v>
      </c>
      <c r="F7781" t="s">
        <v>10258</v>
      </c>
      <c r="G7781" t="s">
        <v>12367</v>
      </c>
      <c r="H7781" t="s">
        <v>12776</v>
      </c>
      <c r="I7781" s="1">
        <v>3101.4513026530549</v>
      </c>
      <c r="J7781" s="1">
        <v>10443.28430641548</v>
      </c>
      <c r="K7781" s="1">
        <v>235.08977719999999</v>
      </c>
      <c r="L7781" s="1">
        <v>216.31296402160751</v>
      </c>
      <c r="M7781" s="1">
        <v>1531.5808901990399</v>
      </c>
      <c r="N7781" s="1">
        <v>1261.5446909919999</v>
      </c>
      <c r="O7781" s="1"/>
      <c r="P7781" s="1">
        <v>909.15405447155001</v>
      </c>
      <c r="Q7781" s="1">
        <v>1112.2561509396839</v>
      </c>
      <c r="R7781" s="1">
        <v>1467.9696793286639</v>
      </c>
      <c r="S7781" s="1">
        <v>1653.085369019481</v>
      </c>
      <c r="T7781" s="1">
        <v>2863.7027881298131</v>
      </c>
      <c r="U7781" s="1">
        <v>398.59392667430018</v>
      </c>
      <c r="V7781" s="1">
        <v>2573</v>
      </c>
      <c r="W7781" s="1">
        <v>1022.555476691712</v>
      </c>
      <c r="X7781" s="1">
        <v>3225</v>
      </c>
      <c r="Y7781" s="1">
        <v>15065.48200685998</v>
      </c>
      <c r="Z7781" s="1">
        <v>2078.6767684668121</v>
      </c>
      <c r="AA7781" s="1">
        <v>18805</v>
      </c>
      <c r="AB7781" s="1">
        <v>381</v>
      </c>
      <c r="AC7781" s="1">
        <v>1383.80405392998</v>
      </c>
      <c r="AD7781" s="1">
        <v>5427.2580209731332</v>
      </c>
      <c r="AE7781" s="1">
        <v>2012.4522432247679</v>
      </c>
      <c r="AF7781" s="1">
        <v>3548.0602902350961</v>
      </c>
      <c r="AG7781" s="1">
        <v>22738</v>
      </c>
      <c r="AH7781" s="1">
        <v>5034.6339819466266</v>
      </c>
      <c r="AI7781" s="1">
        <v>1139.676368295168</v>
      </c>
      <c r="AJ7781" s="1">
        <v>11444.620135642261</v>
      </c>
      <c r="AK7781" s="1">
        <v>3677</v>
      </c>
      <c r="AL7781" s="1">
        <v>124750.2421875</v>
      </c>
      <c r="AM7781" s="1">
        <v>98559.65625</v>
      </c>
      <c r="AN7781" s="1">
        <v>26190.58203125</v>
      </c>
      <c r="AO7781" t="s">
        <v>20591</v>
      </c>
    </row>
    <row r="7782" spans="1:41" x14ac:dyDescent="0.25">
      <c r="A7782" s="1">
        <v>2026</v>
      </c>
      <c r="B7782" t="s">
        <v>6232</v>
      </c>
      <c r="C7782" t="s">
        <v>7158</v>
      </c>
      <c r="D7782" t="s">
        <v>7256</v>
      </c>
      <c r="E7782" t="s">
        <v>8134</v>
      </c>
      <c r="F7782" t="s">
        <v>10258</v>
      </c>
      <c r="G7782" t="s">
        <v>12367</v>
      </c>
      <c r="H7782" t="s">
        <v>12776</v>
      </c>
      <c r="I7782" s="1">
        <v>3358.7699725151069</v>
      </c>
      <c r="J7782" s="1">
        <v>8983.9167181944467</v>
      </c>
      <c r="K7782" s="1">
        <v>332</v>
      </c>
      <c r="L7782" s="1">
        <v>220.63922330203971</v>
      </c>
      <c r="M7782" s="1">
        <v>1585.1862213560059</v>
      </c>
      <c r="N7782" s="1">
        <v>1269.136246044915</v>
      </c>
      <c r="O7782" s="1"/>
      <c r="P7782" s="1">
        <v>962.68120879232004</v>
      </c>
      <c r="Q7782" s="1">
        <v>1155.7597269478899</v>
      </c>
      <c r="R7782" s="1">
        <v>846.22109999447741</v>
      </c>
      <c r="S7782" s="1">
        <v>3013.955656596916</v>
      </c>
      <c r="T7782" s="1">
        <v>3041.3180391524538</v>
      </c>
      <c r="U7782" s="1">
        <v>274.16829515453031</v>
      </c>
      <c r="V7782" s="1">
        <v>2285</v>
      </c>
      <c r="W7782" s="1">
        <v>882.1905927546469</v>
      </c>
      <c r="X7782" s="1">
        <v>3235.9990499999999</v>
      </c>
      <c r="Y7782" s="1">
        <v>14542.10299661162</v>
      </c>
      <c r="Z7782" s="1">
        <v>2037.116128175074</v>
      </c>
      <c r="AA7782" s="1">
        <v>13985</v>
      </c>
      <c r="AB7782" s="1">
        <v>381</v>
      </c>
      <c r="AC7782" s="1">
        <v>1392.2847832767691</v>
      </c>
      <c r="AD7782" s="1">
        <v>4745.6071568518282</v>
      </c>
      <c r="AE7782" s="1">
        <v>2172.164597524788</v>
      </c>
      <c r="AF7782" s="1">
        <v>3612.3804751259458</v>
      </c>
      <c r="AG7782" s="1">
        <v>20656</v>
      </c>
      <c r="AH7782" s="1">
        <v>4626.6826225615569</v>
      </c>
      <c r="AI7782" s="1">
        <v>933.88144779886466</v>
      </c>
      <c r="AJ7782" s="1">
        <v>9784.4983872489884</v>
      </c>
      <c r="AK7782" s="1">
        <v>3676</v>
      </c>
      <c r="AL7782" s="1">
        <v>113991.6640625</v>
      </c>
      <c r="AM7782" s="1">
        <v>87537.84375</v>
      </c>
      <c r="AN7782" s="1">
        <v>26453.8203125</v>
      </c>
      <c r="AO7782" t="s">
        <v>20592</v>
      </c>
    </row>
    <row r="7783" spans="1:41" x14ac:dyDescent="0.25">
      <c r="A7783" s="1">
        <v>2026</v>
      </c>
      <c r="B7783" t="s">
        <v>6233</v>
      </c>
      <c r="C7783" t="s">
        <v>7158</v>
      </c>
      <c r="D7783" t="s">
        <v>7256</v>
      </c>
      <c r="E7783" t="s">
        <v>8134</v>
      </c>
      <c r="F7783" t="s">
        <v>10258</v>
      </c>
      <c r="G7783" t="s">
        <v>12367</v>
      </c>
      <c r="H7783" t="s">
        <v>12776</v>
      </c>
      <c r="I7783" s="1">
        <v>3269.9714502421448</v>
      </c>
      <c r="J7783" s="1">
        <v>6452.2565891688882</v>
      </c>
      <c r="K7783" s="1">
        <v>239.45310395029051</v>
      </c>
      <c r="L7783" s="1">
        <v>227.5623563616488</v>
      </c>
      <c r="M7783" s="1">
        <v>1219</v>
      </c>
      <c r="N7783" s="1">
        <v>835.49343900000008</v>
      </c>
      <c r="O7783" s="1">
        <v>2051.5606413911401</v>
      </c>
      <c r="P7783" s="1">
        <v>1062</v>
      </c>
      <c r="Q7783" s="1">
        <v>940.94319654682988</v>
      </c>
      <c r="R7783" s="1">
        <v>878.49504299480759</v>
      </c>
      <c r="S7783" s="1">
        <v>2555.9015453610991</v>
      </c>
      <c r="T7783" s="1">
        <v>2684.2317647492282</v>
      </c>
      <c r="U7783" s="1">
        <v>254.02560837508889</v>
      </c>
      <c r="V7783" s="1">
        <v>45</v>
      </c>
      <c r="W7783" s="1">
        <v>701.7051491748548</v>
      </c>
      <c r="X7783" s="1">
        <v>1783.0781123844879</v>
      </c>
      <c r="Y7783" s="1">
        <v>14471.3935</v>
      </c>
      <c r="Z7783" s="1">
        <v>1739.282789880687</v>
      </c>
      <c r="AA7783" s="1">
        <v>13926.15894567999</v>
      </c>
      <c r="AB7783" s="1">
        <v>243</v>
      </c>
      <c r="AC7783" s="1">
        <v>1232.08521</v>
      </c>
      <c r="AD7783" s="1">
        <v>4129.074737259858</v>
      </c>
      <c r="AE7783" s="1">
        <v>2109.3383836183789</v>
      </c>
      <c r="AF7783" s="1">
        <v>1520.971284789427</v>
      </c>
      <c r="AG7783" s="1">
        <v>16902.842396237251</v>
      </c>
      <c r="AH7783" s="1">
        <v>2998.7712921018629</v>
      </c>
      <c r="AI7783" s="1">
        <v>868.83229738842022</v>
      </c>
      <c r="AJ7783" s="1">
        <v>9841.8722260708673</v>
      </c>
      <c r="AK7783" s="1">
        <v>3723.3885785597699</v>
      </c>
      <c r="AL7783" s="1">
        <v>98907.703125</v>
      </c>
      <c r="AM7783" s="1">
        <v>75709.6953125</v>
      </c>
      <c r="AN7783" s="1">
        <v>23197.99609375</v>
      </c>
      <c r="AO7783" t="s">
        <v>20593</v>
      </c>
    </row>
    <row r="7784" spans="1:41" x14ac:dyDescent="0.25">
      <c r="A7784" s="1">
        <v>2026</v>
      </c>
      <c r="B7784" t="s">
        <v>6234</v>
      </c>
      <c r="C7784" t="s">
        <v>7158</v>
      </c>
      <c r="D7784" t="s">
        <v>7256</v>
      </c>
      <c r="E7784" t="s">
        <v>8134</v>
      </c>
      <c r="F7784" t="s">
        <v>10258</v>
      </c>
      <c r="G7784" t="s">
        <v>12367</v>
      </c>
      <c r="H7784" t="s">
        <v>12776</v>
      </c>
      <c r="I7784" s="1">
        <v>3378.487257792</v>
      </c>
      <c r="J7784" s="1">
        <v>10222.12983881845</v>
      </c>
      <c r="K7784" s="1">
        <v>258.99822953513592</v>
      </c>
      <c r="L7784" s="1">
        <v>212.0715333545171</v>
      </c>
      <c r="M7784" s="1">
        <v>1885.81199872</v>
      </c>
      <c r="N7784" s="1">
        <v>1321.8232221093749</v>
      </c>
      <c r="O7784" s="1"/>
      <c r="P7784" s="1">
        <v>924.84539977340899</v>
      </c>
      <c r="Q7784" s="1">
        <v>1121.9520799443851</v>
      </c>
      <c r="R7784" s="1">
        <v>1227.1005822619979</v>
      </c>
      <c r="S7784" s="1">
        <v>4998.4550392634555</v>
      </c>
      <c r="T7784" s="1">
        <v>3046.2191595273498</v>
      </c>
      <c r="U7784" s="1">
        <v>536.05331156966395</v>
      </c>
      <c r="V7784" s="1">
        <v>2588</v>
      </c>
      <c r="W7784" s="1">
        <v>797</v>
      </c>
      <c r="X7784" s="1">
        <v>3669.395283047244</v>
      </c>
      <c r="Y7784" s="1">
        <v>14233.70787204097</v>
      </c>
      <c r="Z7784" s="1">
        <v>2112.4044817333652</v>
      </c>
      <c r="AA7784" s="1">
        <v>18166</v>
      </c>
      <c r="AB7784" s="1">
        <v>272.70795839039999</v>
      </c>
      <c r="AC7784" s="1">
        <v>1373.9549400000001</v>
      </c>
      <c r="AD7784" s="1">
        <v>5231.0087974891076</v>
      </c>
      <c r="AE7784" s="1">
        <v>1715.5598514097021</v>
      </c>
      <c r="AF7784" s="1">
        <v>4253.4631946896079</v>
      </c>
      <c r="AG7784" s="1">
        <v>22876</v>
      </c>
      <c r="AH7784" s="1">
        <v>5406.2678198807171</v>
      </c>
      <c r="AI7784" s="1">
        <v>1801.8598708223999</v>
      </c>
      <c r="AJ7784" s="1">
        <v>10378.389402938241</v>
      </c>
      <c r="AK7784" s="1">
        <v>3663</v>
      </c>
      <c r="AL7784" s="1">
        <v>127672.6640625</v>
      </c>
      <c r="AM7784" s="1">
        <v>96641.9375</v>
      </c>
      <c r="AN7784" s="1">
        <v>31030.724609375</v>
      </c>
      <c r="AO7784" t="s">
        <v>20594</v>
      </c>
    </row>
    <row r="7785" spans="1:41" x14ac:dyDescent="0.25">
      <c r="A7785" s="1">
        <v>2026</v>
      </c>
      <c r="B7785" t="s">
        <v>6234</v>
      </c>
      <c r="C7785" t="s">
        <v>7158</v>
      </c>
      <c r="D7785" t="s">
        <v>7256</v>
      </c>
      <c r="E7785" t="s">
        <v>8135</v>
      </c>
      <c r="F7785" t="s">
        <v>10259</v>
      </c>
      <c r="G7785" t="s">
        <v>12368</v>
      </c>
      <c r="H7785" t="s">
        <v>12776</v>
      </c>
      <c r="I7785" s="1">
        <v>2124.4169953342262</v>
      </c>
      <c r="J7785" s="1">
        <v>4477.5229682712534</v>
      </c>
      <c r="K7785" s="1">
        <v>238.77439143436484</v>
      </c>
      <c r="L7785" s="1">
        <v>384.41831344143139</v>
      </c>
      <c r="M7785" s="1">
        <v>2341.0225916345989</v>
      </c>
      <c r="N7785" s="1">
        <v>1136.9139769582077</v>
      </c>
      <c r="O7785" s="1">
        <v>1426.9162679004055</v>
      </c>
      <c r="P7785" s="1">
        <v>1747.8489085041249</v>
      </c>
      <c r="Q7785" s="1">
        <v>564.02084179486553</v>
      </c>
      <c r="R7785" s="1">
        <v>911.65747751980575</v>
      </c>
      <c r="S7785" s="1">
        <v>708.13899844474201</v>
      </c>
      <c r="T7785" s="1">
        <v>1011.6271406353458</v>
      </c>
      <c r="U7785" s="1">
        <v>134.54640970450097</v>
      </c>
      <c r="V7785" s="1">
        <v>1189.6735173871666</v>
      </c>
      <c r="W7785" s="1">
        <v>464.33685755162372</v>
      </c>
      <c r="X7785" s="1">
        <v>2174.9273383356999</v>
      </c>
      <c r="Y7785" s="1">
        <v>8014.1102081132094</v>
      </c>
      <c r="Z7785" s="1">
        <v>1638.3019524882609</v>
      </c>
      <c r="AA7785" s="1">
        <v>7765.2499315169143</v>
      </c>
      <c r="AB7785" s="1">
        <v>399.59272055096159</v>
      </c>
      <c r="AC7785" s="1">
        <v>1199.7592932206258</v>
      </c>
      <c r="AD7785" s="1">
        <v>3627.8968030545379</v>
      </c>
      <c r="AE7785" s="1">
        <v>1324.930595157964</v>
      </c>
      <c r="AF7785" s="1">
        <v>3576.2065733299842</v>
      </c>
      <c r="AG7785" s="1">
        <v>15740.91830828598</v>
      </c>
      <c r="AH7785" s="1">
        <v>3136.0441359695719</v>
      </c>
      <c r="AI7785" s="1">
        <v>1014.6620220572518</v>
      </c>
      <c r="AJ7785" s="1">
        <v>4530.0519230962927</v>
      </c>
      <c r="AK7785" s="1">
        <v>514.91821458339098</v>
      </c>
      <c r="AL7785" s="1">
        <v>73519.4140625</v>
      </c>
      <c r="AM7785" s="1">
        <v>56460.546875</v>
      </c>
      <c r="AN7785" s="1">
        <v>17058.85546875</v>
      </c>
      <c r="AO7785" t="s">
        <v>20595</v>
      </c>
    </row>
    <row r="7786" spans="1:41" x14ac:dyDescent="0.25">
      <c r="A7786" s="1">
        <v>2026</v>
      </c>
      <c r="B7786" t="s">
        <v>6235</v>
      </c>
      <c r="C7786" t="s">
        <v>7158</v>
      </c>
      <c r="D7786" t="s">
        <v>7256</v>
      </c>
      <c r="E7786" t="s">
        <v>8135</v>
      </c>
      <c r="F7786" t="s">
        <v>10259</v>
      </c>
      <c r="G7786" t="s">
        <v>12368</v>
      </c>
      <c r="H7786" t="s">
        <v>12776</v>
      </c>
      <c r="I7786" s="1">
        <v>1926.7667509363521</v>
      </c>
      <c r="J7786" s="1">
        <v>4506.8686956256979</v>
      </c>
      <c r="K7786" s="1">
        <v>240.84327999999999</v>
      </c>
      <c r="L7786" s="1">
        <v>380</v>
      </c>
      <c r="M7786" s="1">
        <v>2293.0530883043339</v>
      </c>
      <c r="N7786" s="1">
        <v>817.93022412109372</v>
      </c>
      <c r="O7786" s="1">
        <v>1605.59</v>
      </c>
      <c r="P7786" s="1">
        <v>1832.335</v>
      </c>
      <c r="Q7786" s="1">
        <v>547</v>
      </c>
      <c r="R7786" s="1">
        <v>1068.0608314178139</v>
      </c>
      <c r="S7786" s="1">
        <v>975</v>
      </c>
      <c r="T7786" s="1">
        <v>1050</v>
      </c>
      <c r="U7786" s="1">
        <v>135</v>
      </c>
      <c r="V7786" s="1">
        <v>1210</v>
      </c>
      <c r="W7786" s="1">
        <v>450</v>
      </c>
      <c r="X7786" s="1">
        <v>2741.6826042726352</v>
      </c>
      <c r="Y7786" s="1">
        <v>8200</v>
      </c>
      <c r="Z7786" s="1">
        <v>1602.0645159271471</v>
      </c>
      <c r="AA7786" s="1">
        <v>8645</v>
      </c>
      <c r="AB7786" s="1">
        <v>342.33</v>
      </c>
      <c r="AC7786" s="1">
        <v>1480.9061598869071</v>
      </c>
      <c r="AD7786" s="1">
        <v>3532.3288241057221</v>
      </c>
      <c r="AE7786" s="1">
        <v>1313</v>
      </c>
      <c r="AF7786" s="1">
        <v>3699.1935343999999</v>
      </c>
      <c r="AG7786" s="1">
        <v>15318.74558673623</v>
      </c>
      <c r="AH7786" s="1">
        <v>3313</v>
      </c>
      <c r="AI7786" s="1">
        <v>1003</v>
      </c>
      <c r="AJ7786" s="1">
        <v>4709.8482380688556</v>
      </c>
      <c r="AK7786" s="1">
        <v>509</v>
      </c>
      <c r="AL7786" s="1">
        <v>75448.546875</v>
      </c>
      <c r="AM7786" s="1">
        <v>57392.71875</v>
      </c>
      <c r="AN7786" s="1">
        <v>18055.828125</v>
      </c>
      <c r="AO7786" t="s">
        <v>20596</v>
      </c>
    </row>
    <row r="7787" spans="1:41" x14ac:dyDescent="0.25">
      <c r="A7787" s="1">
        <v>2026</v>
      </c>
      <c r="B7787" t="s">
        <v>6236</v>
      </c>
      <c r="C7787" t="s">
        <v>7158</v>
      </c>
      <c r="D7787" t="s">
        <v>7256</v>
      </c>
      <c r="E7787" t="s">
        <v>8135</v>
      </c>
      <c r="F7787" t="s">
        <v>10259</v>
      </c>
      <c r="G7787" t="s">
        <v>12368</v>
      </c>
      <c r="H7787" t="s">
        <v>12776</v>
      </c>
      <c r="I7787" s="1">
        <v>1807.9168184546616</v>
      </c>
      <c r="J7787" s="1">
        <v>4106.2060690341887</v>
      </c>
      <c r="K7787" s="1">
        <v>271.05641726913177</v>
      </c>
      <c r="L7787" s="1">
        <v>315.09407407352671</v>
      </c>
      <c r="M7787" s="1">
        <v>1962.8811171793468</v>
      </c>
      <c r="N7787" s="1">
        <v>1149.8350965371646</v>
      </c>
      <c r="O7787" s="1">
        <v>1409.5721006535321</v>
      </c>
      <c r="P7787" s="1">
        <v>1743.998177612028</v>
      </c>
      <c r="Q7787" s="1">
        <v>504.46503046765071</v>
      </c>
      <c r="R7787" s="1">
        <v>886.74093805330733</v>
      </c>
      <c r="S7787" s="1">
        <v>1516.4728791048337</v>
      </c>
      <c r="T7787" s="1">
        <v>1033.0953248312351</v>
      </c>
      <c r="U7787" s="1">
        <v>131.55952414063364</v>
      </c>
      <c r="V7787" s="1">
        <v>1206.6553394028826</v>
      </c>
      <c r="W7787" s="1">
        <v>510.34909046663017</v>
      </c>
      <c r="X7787" s="1">
        <v>2072.3892216114577</v>
      </c>
      <c r="Y7787" s="1">
        <v>9287.5269702328042</v>
      </c>
      <c r="Z7787" s="1">
        <v>1880.321714585154</v>
      </c>
      <c r="AA7787" s="1">
        <v>7843.2597061187371</v>
      </c>
      <c r="AB7787" s="1">
        <v>511.38218579146138</v>
      </c>
      <c r="AC7787" s="1">
        <v>1203.4527438959026</v>
      </c>
      <c r="AD7787" s="1">
        <v>4622.957898146763</v>
      </c>
      <c r="AE7787" s="1">
        <v>1083.7169957479657</v>
      </c>
      <c r="AF7787" s="1">
        <v>3298.1981483367113</v>
      </c>
      <c r="AG7787" s="1">
        <v>14602.802416489509</v>
      </c>
      <c r="AH7787" s="1">
        <v>2634.3930783196497</v>
      </c>
      <c r="AI7787" s="1">
        <v>823.37697389049447</v>
      </c>
      <c r="AJ7787" s="1">
        <v>3962.9536660526182</v>
      </c>
      <c r="AK7787" s="1">
        <v>523.77932968943617</v>
      </c>
      <c r="AL7787" s="1">
        <v>72906.40625</v>
      </c>
      <c r="AM7787" s="1">
        <v>55014.703125</v>
      </c>
      <c r="AN7787" s="1">
        <v>17891.705078125</v>
      </c>
      <c r="AO7787" t="s">
        <v>20597</v>
      </c>
    </row>
    <row r="7788" spans="1:41" x14ac:dyDescent="0.25">
      <c r="A7788" s="1">
        <v>2026</v>
      </c>
      <c r="B7788" t="s">
        <v>6237</v>
      </c>
      <c r="C7788" t="s">
        <v>7158</v>
      </c>
      <c r="D7788" t="s">
        <v>7256</v>
      </c>
      <c r="E7788" t="s">
        <v>8135</v>
      </c>
      <c r="F7788" t="s">
        <v>10259</v>
      </c>
      <c r="G7788" t="s">
        <v>12368</v>
      </c>
      <c r="H7788" t="s">
        <v>12776</v>
      </c>
      <c r="I7788" s="1">
        <v>1380.8742172528603</v>
      </c>
      <c r="J7788" s="1">
        <v>3729.7792165366241</v>
      </c>
      <c r="K7788" s="1">
        <v>250.52451571963562</v>
      </c>
      <c r="L7788" s="1">
        <v>323.77109023088502</v>
      </c>
      <c r="M7788" s="1">
        <v>2016.9346604546936</v>
      </c>
      <c r="N7788" s="1">
        <v>1168.504726267078</v>
      </c>
      <c r="O7788" s="1">
        <v>1439.8963418293222</v>
      </c>
      <c r="P7788" s="1">
        <v>1707.6334840957338</v>
      </c>
      <c r="Q7788" s="1">
        <v>522.25574943806964</v>
      </c>
      <c r="R7788" s="1">
        <v>895.76905370199813</v>
      </c>
      <c r="S7788" s="1">
        <v>1781.2717685489347</v>
      </c>
      <c r="T7788" s="1">
        <v>955.39010232064436</v>
      </c>
      <c r="U7788" s="1">
        <v>132.69306976675617</v>
      </c>
      <c r="V7788" s="1">
        <v>1485.100836829535</v>
      </c>
      <c r="W7788" s="1">
        <v>411.87928855601109</v>
      </c>
      <c r="X7788" s="1">
        <v>1886.0992936646721</v>
      </c>
      <c r="Y7788" s="1">
        <v>9208.8990418128778</v>
      </c>
      <c r="Z7788" s="1">
        <v>1916.7405817614806</v>
      </c>
      <c r="AA7788" s="1">
        <v>7815.0910369828707</v>
      </c>
      <c r="AB7788" s="1">
        <v>525.46455627635441</v>
      </c>
      <c r="AC7788" s="1">
        <v>1236.5932557703541</v>
      </c>
      <c r="AD7788" s="1">
        <v>3372.7734123541004</v>
      </c>
      <c r="AE7788" s="1">
        <v>1046.6829343201725</v>
      </c>
      <c r="AF7788" s="1">
        <v>3633.7307151663385</v>
      </c>
      <c r="AG7788" s="1">
        <v>14249.112603833344</v>
      </c>
      <c r="AH7788" s="1">
        <v>2708.2655539394932</v>
      </c>
      <c r="AI7788" s="1">
        <v>732.46574511249401</v>
      </c>
      <c r="AJ7788" s="1">
        <v>4137.9006876065241</v>
      </c>
      <c r="AK7788" s="1">
        <v>538.20309097396296</v>
      </c>
      <c r="AL7788" s="1">
        <v>71210.296875</v>
      </c>
      <c r="AM7788" s="1">
        <v>54591.13671875</v>
      </c>
      <c r="AN7788" s="1">
        <v>16619.16796875</v>
      </c>
      <c r="AO7788" t="s">
        <v>20598</v>
      </c>
    </row>
    <row r="7789" spans="1:41" x14ac:dyDescent="0.25">
      <c r="A7789" s="1">
        <v>2026</v>
      </c>
      <c r="B7789" t="s">
        <v>6238</v>
      </c>
      <c r="C7789" t="s">
        <v>7158</v>
      </c>
      <c r="D7789" t="s">
        <v>7256</v>
      </c>
      <c r="E7789" t="s">
        <v>8135</v>
      </c>
      <c r="F7789" t="s">
        <v>10259</v>
      </c>
      <c r="G7789" t="s">
        <v>12368</v>
      </c>
      <c r="H7789" t="s">
        <v>12776</v>
      </c>
      <c r="I7789" s="1">
        <v>1403.1481542678684</v>
      </c>
      <c r="J7789" s="1">
        <v>3521.6709593139117</v>
      </c>
      <c r="K7789" s="1">
        <v>294.24346325439086</v>
      </c>
      <c r="L7789" s="1">
        <v>286.34336091261076</v>
      </c>
      <c r="M7789" s="1">
        <v>1442.8153844433875</v>
      </c>
      <c r="N7789" s="1">
        <v>1184.2184732316111</v>
      </c>
      <c r="O7789" s="1">
        <v>1262.9318214589143</v>
      </c>
      <c r="P7789" s="1">
        <v>1597.3253741054418</v>
      </c>
      <c r="Q7789" s="1">
        <v>776.38762039176538</v>
      </c>
      <c r="R7789" s="1">
        <v>922.66410401660755</v>
      </c>
      <c r="S7789" s="1">
        <v>1323.2454515157895</v>
      </c>
      <c r="T7789" s="1">
        <v>887.88639042670002</v>
      </c>
      <c r="U7789" s="1">
        <v>133.18295856400502</v>
      </c>
      <c r="V7789" s="1">
        <v>1215.2944968965458</v>
      </c>
      <c r="W7789" s="1">
        <v>302.99123073311142</v>
      </c>
      <c r="X7789" s="1">
        <v>1217.5794986366147</v>
      </c>
      <c r="Y7789" s="1">
        <v>9300.6099397196831</v>
      </c>
      <c r="Z7789" s="1">
        <v>1135.5481816426202</v>
      </c>
      <c r="AA7789" s="1">
        <v>8208.8697951162212</v>
      </c>
      <c r="AB7789" s="1">
        <v>96.557644958903637</v>
      </c>
      <c r="AC7789" s="1">
        <v>1389.159300011914</v>
      </c>
      <c r="AD7789" s="1">
        <v>3181.7946122259818</v>
      </c>
      <c r="AE7789" s="1">
        <v>1331.82958564005</v>
      </c>
      <c r="AF7789" s="1">
        <v>2455.9296454512714</v>
      </c>
      <c r="AG7789" s="1">
        <v>9847.117964823432</v>
      </c>
      <c r="AH7789" s="1">
        <v>2183.0906624616487</v>
      </c>
      <c r="AI7789" s="1">
        <v>704.75982240119322</v>
      </c>
      <c r="AJ7789" s="1">
        <v>4487.1558456189359</v>
      </c>
      <c r="AK7789" s="1">
        <v>550.75597237600164</v>
      </c>
      <c r="AL7789" s="1">
        <v>62645.109375</v>
      </c>
      <c r="AM7789" s="1">
        <v>49196.45703125</v>
      </c>
      <c r="AN7789" s="1">
        <v>13448.65234375</v>
      </c>
      <c r="AO7789" t="s">
        <v>20599</v>
      </c>
    </row>
    <row r="7790" spans="1:41" x14ac:dyDescent="0.25">
      <c r="A7790" s="1">
        <v>2026</v>
      </c>
      <c r="B7790" t="s">
        <v>6239</v>
      </c>
      <c r="C7790" t="s">
        <v>7158</v>
      </c>
      <c r="D7790" t="s">
        <v>7256</v>
      </c>
      <c r="E7790" t="s">
        <v>8135</v>
      </c>
      <c r="F7790" t="s">
        <v>10259</v>
      </c>
      <c r="G7790" t="s">
        <v>12368</v>
      </c>
      <c r="H7790" t="s">
        <v>12776</v>
      </c>
      <c r="I7790" s="1">
        <v>1328.8722079631016</v>
      </c>
      <c r="J7790" s="1">
        <v>3481.8376319637682</v>
      </c>
      <c r="K7790" s="1">
        <v>345.53909623227696</v>
      </c>
      <c r="L7790" s="1">
        <v>281.72508794061264</v>
      </c>
      <c r="M7790" s="1">
        <v>1856.3280988334941</v>
      </c>
      <c r="N7790" s="1">
        <v>943.54860706924364</v>
      </c>
      <c r="O7790" s="1">
        <v>1387.2378647081237</v>
      </c>
      <c r="P7790" s="1">
        <v>2144.2142305383645</v>
      </c>
      <c r="Q7790" s="1">
        <v>470.09400410148788</v>
      </c>
      <c r="R7790" s="1">
        <v>934.07517409112234</v>
      </c>
      <c r="S7790" s="1">
        <v>1832.3050293191784</v>
      </c>
      <c r="T7790" s="1">
        <v>873.56616415693838</v>
      </c>
      <c r="U7790" s="1">
        <v>145.5164893406351</v>
      </c>
      <c r="V7790" s="1">
        <v>1254.6594032704029</v>
      </c>
      <c r="W7790" s="1">
        <v>355.97821189395239</v>
      </c>
      <c r="X7790" s="1">
        <v>1415.1771859342402</v>
      </c>
      <c r="Y7790" s="1">
        <v>7332.4959903923018</v>
      </c>
      <c r="Z7790" s="1">
        <v>1317.9929501717809</v>
      </c>
      <c r="AA7790" s="1">
        <v>8182.039085034924</v>
      </c>
      <c r="AB7790" s="1">
        <v>95.022159506170965</v>
      </c>
      <c r="AC7790" s="1">
        <v>1272.1307265535415</v>
      </c>
      <c r="AD7790" s="1">
        <v>1770.2156153487924</v>
      </c>
      <c r="AE7790" s="1">
        <v>1310.3492462354077</v>
      </c>
      <c r="AF7790" s="1">
        <v>2583.735970038188</v>
      </c>
      <c r="AG7790" s="1">
        <v>11359.636007155788</v>
      </c>
      <c r="AH7790" s="1">
        <v>2479.8359485005089</v>
      </c>
      <c r="AI7790" s="1">
        <v>753.45081658535935</v>
      </c>
      <c r="AJ7790" s="1">
        <v>4256.0209345684816</v>
      </c>
      <c r="AK7790" s="1">
        <v>541.8731353048571</v>
      </c>
      <c r="AL7790" s="1">
        <v>62305.46875</v>
      </c>
      <c r="AM7790" s="1">
        <v>48598.94140625</v>
      </c>
      <c r="AN7790" s="1">
        <v>13706.529296875</v>
      </c>
      <c r="AO7790" t="s">
        <v>20600</v>
      </c>
    </row>
    <row r="7791" spans="1:41" x14ac:dyDescent="0.25">
      <c r="A7791" s="1">
        <v>2026</v>
      </c>
      <c r="B7791" t="s">
        <v>6240</v>
      </c>
      <c r="C7791" t="s">
        <v>7158</v>
      </c>
      <c r="D7791" t="s">
        <v>7256</v>
      </c>
      <c r="E7791" t="s">
        <v>8135</v>
      </c>
      <c r="F7791" t="s">
        <v>10259</v>
      </c>
      <c r="G7791" t="s">
        <v>12369</v>
      </c>
      <c r="H7791" t="s">
        <v>12776</v>
      </c>
      <c r="I7791" s="1">
        <v>2364.9410804544</v>
      </c>
      <c r="J7791" s="1">
        <v>5079.71655323907</v>
      </c>
      <c r="K7791" s="1">
        <v>260.03411304484678</v>
      </c>
      <c r="L7791" s="1">
        <v>428.65522699317302</v>
      </c>
      <c r="M7791" s="1">
        <v>2554.9710950399999</v>
      </c>
      <c r="N7791" s="1">
        <v>1239.603077273438</v>
      </c>
      <c r="O7791" s="1">
        <v>1557.3236382064511</v>
      </c>
      <c r="P7791" s="1">
        <v>1879.6984352231859</v>
      </c>
      <c r="Q7791" s="1">
        <v>619.46398945159581</v>
      </c>
      <c r="R7791" s="1">
        <v>1011.39077010099</v>
      </c>
      <c r="S7791" s="1">
        <v>772.71010387157696</v>
      </c>
      <c r="T7791" s="1">
        <v>1128.2293183434631</v>
      </c>
      <c r="U7791" s="1">
        <v>146.84274682559999</v>
      </c>
      <c r="V7791" s="1">
        <v>1298</v>
      </c>
      <c r="W7791" s="1">
        <v>450</v>
      </c>
      <c r="X7791" s="1">
        <v>2376.0233759628072</v>
      </c>
      <c r="Y7791" s="1">
        <v>8984.1138908920675</v>
      </c>
      <c r="Z7791" s="1">
        <v>1783.852243662607</v>
      </c>
      <c r="AA7791" s="1">
        <v>8772</v>
      </c>
      <c r="AB7791" s="1">
        <v>436.11191726400011</v>
      </c>
      <c r="AC7791" s="1">
        <v>1309.4065499999999</v>
      </c>
      <c r="AD7791" s="1">
        <v>3984.5184085523861</v>
      </c>
      <c r="AE7791" s="1">
        <v>1446.0173881530479</v>
      </c>
      <c r="AF7791" s="1">
        <v>4090.28102288429</v>
      </c>
      <c r="AG7791" s="1">
        <v>17720</v>
      </c>
      <c r="AH7791" s="1">
        <v>3586.7768935295039</v>
      </c>
      <c r="AI7791" s="1">
        <v>1107.3930456096</v>
      </c>
      <c r="AJ7791" s="1">
        <v>5042.9392690093773</v>
      </c>
      <c r="AK7791" s="1">
        <v>562</v>
      </c>
      <c r="AL7791" s="1">
        <v>81993.0078125</v>
      </c>
      <c r="AM7791" s="1">
        <v>63216.91796875</v>
      </c>
      <c r="AN7791" s="1">
        <v>18776.091796875</v>
      </c>
      <c r="AO7791" t="s">
        <v>20601</v>
      </c>
    </row>
    <row r="7792" spans="1:41" x14ac:dyDescent="0.25">
      <c r="A7792" s="1">
        <v>2026</v>
      </c>
      <c r="B7792" t="s">
        <v>6241</v>
      </c>
      <c r="C7792" t="s">
        <v>7158</v>
      </c>
      <c r="D7792" t="s">
        <v>7256</v>
      </c>
      <c r="E7792" t="s">
        <v>8135</v>
      </c>
      <c r="F7792" t="s">
        <v>10259</v>
      </c>
      <c r="G7792" t="s">
        <v>12369</v>
      </c>
      <c r="H7792" t="s">
        <v>12776</v>
      </c>
      <c r="I7792" s="1">
        <v>2010.1999183862399</v>
      </c>
      <c r="J7792" s="1">
        <v>4781.5388577355634</v>
      </c>
      <c r="K7792" s="1">
        <v>236.03003699999999</v>
      </c>
      <c r="L7792" s="1">
        <v>350.93326609888447</v>
      </c>
      <c r="M7792" s="1">
        <v>2139.7085966016002</v>
      </c>
      <c r="N7792" s="1">
        <v>1253.418306</v>
      </c>
      <c r="O7792" s="1">
        <v>1536.5543612912361</v>
      </c>
      <c r="P7792" s="1">
        <v>1889.9518272103769</v>
      </c>
      <c r="Q7792" s="1">
        <v>549.91010557359994</v>
      </c>
      <c r="R7792" s="1">
        <v>966.6235980902087</v>
      </c>
      <c r="S7792" s="1">
        <v>1653.085369019481</v>
      </c>
      <c r="T7792" s="1">
        <v>1145.4811152519251</v>
      </c>
      <c r="U7792" s="1">
        <v>146.27937634679751</v>
      </c>
      <c r="V7792" s="1">
        <v>1315</v>
      </c>
      <c r="W7792" s="1">
        <v>556.32423511641605</v>
      </c>
      <c r="X7792" s="1">
        <v>2327</v>
      </c>
      <c r="Y7792" s="1">
        <v>10311.281556274929</v>
      </c>
      <c r="Z7792" s="1">
        <v>2057.757739981605</v>
      </c>
      <c r="AA7792" s="1">
        <v>8933</v>
      </c>
      <c r="AB7792" s="1">
        <v>609</v>
      </c>
      <c r="AC7792" s="1">
        <v>1311.86660220063</v>
      </c>
      <c r="AD7792" s="1">
        <v>4821.0987432932816</v>
      </c>
      <c r="AE7792" s="1">
        <v>1181.3443778079361</v>
      </c>
      <c r="AF7792" s="1">
        <v>3667.224941397033</v>
      </c>
      <c r="AG7792" s="1">
        <v>16669</v>
      </c>
      <c r="AH7792" s="1">
        <v>3069.1648706583551</v>
      </c>
      <c r="AI7792" s="1">
        <v>897.55144815340805</v>
      </c>
      <c r="AJ7792" s="1">
        <v>4406.3582211026378</v>
      </c>
      <c r="AK7792" s="1">
        <v>571</v>
      </c>
      <c r="AL7792" s="1">
        <v>81363.6875</v>
      </c>
      <c r="AM7792" s="1">
        <v>61801.69140625</v>
      </c>
      <c r="AN7792" s="1">
        <v>19561.998046875</v>
      </c>
      <c r="AO7792" t="s">
        <v>20602</v>
      </c>
    </row>
    <row r="7793" spans="1:41" x14ac:dyDescent="0.25">
      <c r="A7793" s="1">
        <v>2026</v>
      </c>
      <c r="B7793" t="s">
        <v>6242</v>
      </c>
      <c r="C7793" t="s">
        <v>7158</v>
      </c>
      <c r="D7793" t="s">
        <v>7256</v>
      </c>
      <c r="E7793" t="s">
        <v>8135</v>
      </c>
      <c r="F7793" t="s">
        <v>10259</v>
      </c>
      <c r="G7793" t="s">
        <v>12369</v>
      </c>
      <c r="H7793" t="s">
        <v>12776</v>
      </c>
      <c r="I7793" s="1">
        <v>1467.224396404109</v>
      </c>
      <c r="J7793" s="1">
        <v>3782.314339999999</v>
      </c>
      <c r="K7793" s="1">
        <v>308.2346222918718</v>
      </c>
      <c r="L7793" s="1">
        <v>312.95889094512472</v>
      </c>
      <c r="M7793" s="1">
        <v>1553.6</v>
      </c>
      <c r="N7793" s="1">
        <v>1319.9163450000001</v>
      </c>
      <c r="O7793" s="1">
        <v>1360.356521201539</v>
      </c>
      <c r="P7793" s="1">
        <v>1954</v>
      </c>
      <c r="Q7793" s="1">
        <v>827.55322286858063</v>
      </c>
      <c r="R7793" s="1">
        <v>972.26498092168742</v>
      </c>
      <c r="S7793" s="1">
        <v>1376.696295947173</v>
      </c>
      <c r="T7793" s="1">
        <v>856.08214719368368</v>
      </c>
      <c r="U7793" s="1">
        <v>132.53510002178561</v>
      </c>
      <c r="V7793" s="1">
        <v>27</v>
      </c>
      <c r="W7793" s="1">
        <v>329.15035347892677</v>
      </c>
      <c r="X7793" s="1">
        <v>1337.3085842883661</v>
      </c>
      <c r="Y7793" s="1">
        <v>9959.4224500000018</v>
      </c>
      <c r="Z7793" s="1">
        <v>1226.3532230760741</v>
      </c>
      <c r="AA7793" s="1">
        <v>8999.538046749456</v>
      </c>
      <c r="AB7793" s="1">
        <v>87</v>
      </c>
      <c r="AC7793" s="1">
        <v>1513.9670900000001</v>
      </c>
      <c r="AD7793" s="1">
        <v>3436.2294272929939</v>
      </c>
      <c r="AE7793" s="1">
        <v>1434.1110823467741</v>
      </c>
      <c r="AF7793" s="1">
        <v>2684.207573837391</v>
      </c>
      <c r="AG7793" s="1">
        <v>10986.23339225838</v>
      </c>
      <c r="AH7793" s="1">
        <v>2409.541720820675</v>
      </c>
      <c r="AI7793" s="1">
        <v>758.88378107516758</v>
      </c>
      <c r="AJ7793" s="1">
        <v>4928.3944400388027</v>
      </c>
      <c r="AK7793" s="1">
        <v>593.05278405683862</v>
      </c>
      <c r="AL7793" s="1">
        <v>66934.1328125</v>
      </c>
      <c r="AM7793" s="1">
        <v>52527.9921875</v>
      </c>
      <c r="AN7793" s="1">
        <v>14406.13671875</v>
      </c>
      <c r="AO7793" t="s">
        <v>20603</v>
      </c>
    </row>
    <row r="7794" spans="1:41" x14ac:dyDescent="0.25">
      <c r="A7794" s="1">
        <v>2026</v>
      </c>
      <c r="B7794" t="s">
        <v>6243</v>
      </c>
      <c r="C7794" t="s">
        <v>7158</v>
      </c>
      <c r="D7794" t="s">
        <v>7256</v>
      </c>
      <c r="E7794" t="s">
        <v>8135</v>
      </c>
      <c r="F7794" t="s">
        <v>10259</v>
      </c>
      <c r="G7794" t="s">
        <v>12369</v>
      </c>
      <c r="H7794" t="s">
        <v>12776</v>
      </c>
      <c r="I7794" s="1">
        <v>1454.3835286185499</v>
      </c>
      <c r="J7794" s="1">
        <v>3833.1626526857849</v>
      </c>
      <c r="K7794" s="1">
        <v>371.12124294797849</v>
      </c>
      <c r="L7794" s="1">
        <v>306.78780000000012</v>
      </c>
      <c r="M7794" s="1">
        <v>1991.876923076923</v>
      </c>
      <c r="N7794" s="1">
        <v>1019.386380813894</v>
      </c>
      <c r="O7794" s="1">
        <v>1485.5747726281429</v>
      </c>
      <c r="P7794" s="1">
        <v>2247.1392226755061</v>
      </c>
      <c r="Q7794" s="1">
        <v>505.39554519778812</v>
      </c>
      <c r="R7794" s="1">
        <v>987.58616638150488</v>
      </c>
      <c r="S7794" s="1">
        <v>1968</v>
      </c>
      <c r="T7794" s="1">
        <v>956.07405489784867</v>
      </c>
      <c r="U7794" s="1">
        <v>146.45742262528319</v>
      </c>
      <c r="V7794" s="1">
        <v>1396</v>
      </c>
      <c r="W7794" s="1">
        <v>384.96703021935019</v>
      </c>
      <c r="X7794" s="1">
        <v>1369.669816391649</v>
      </c>
      <c r="Y7794" s="1">
        <v>7826.0143437151382</v>
      </c>
      <c r="Z7794" s="1">
        <v>1417</v>
      </c>
      <c r="AA7794" s="1">
        <v>8912</v>
      </c>
      <c r="AB7794" s="1">
        <v>87.02</v>
      </c>
      <c r="AC7794" s="1">
        <v>1364.9838999999999</v>
      </c>
      <c r="AD7794" s="1">
        <v>1903.149323818421</v>
      </c>
      <c r="AE7794" s="1">
        <v>1405.991257202719</v>
      </c>
      <c r="AF7794" s="1">
        <v>2827.7685503579692</v>
      </c>
      <c r="AG7794" s="1">
        <v>12440</v>
      </c>
      <c r="AH7794" s="1">
        <v>2596</v>
      </c>
      <c r="AI7794" s="1">
        <v>808.44497289156334</v>
      </c>
      <c r="AJ7794" s="1">
        <v>4658</v>
      </c>
      <c r="AK7794" s="1">
        <v>581.42429809493956</v>
      </c>
      <c r="AL7794" s="1">
        <v>67251.375</v>
      </c>
      <c r="AM7794" s="1">
        <v>52748.05859375</v>
      </c>
      <c r="AN7794" s="1">
        <v>14503.322265625</v>
      </c>
      <c r="AO7794" t="s">
        <v>20604</v>
      </c>
    </row>
    <row r="7795" spans="1:41" x14ac:dyDescent="0.25">
      <c r="A7795" s="1">
        <v>2026</v>
      </c>
      <c r="B7795" t="s">
        <v>6244</v>
      </c>
      <c r="C7795" t="s">
        <v>7158</v>
      </c>
      <c r="D7795" t="s">
        <v>7256</v>
      </c>
      <c r="E7795" t="s">
        <v>8135</v>
      </c>
      <c r="F7795" t="s">
        <v>10259</v>
      </c>
      <c r="G7795" t="s">
        <v>12369</v>
      </c>
      <c r="H7795" t="s">
        <v>12776</v>
      </c>
      <c r="I7795" s="1">
        <v>2045</v>
      </c>
      <c r="J7795" s="1">
        <v>5068.1737183413488</v>
      </c>
      <c r="K7795" s="1">
        <v>260.48611472992098</v>
      </c>
      <c r="L7795" s="1">
        <v>416.42570728365831</v>
      </c>
      <c r="M7795" s="1">
        <v>2482.0744073679311</v>
      </c>
      <c r="N7795" s="1">
        <v>872.40437704755857</v>
      </c>
      <c r="O7795" s="1">
        <v>1737.9422517743999</v>
      </c>
      <c r="P7795" s="1">
        <v>1944.7735815344579</v>
      </c>
      <c r="Q7795" s="1">
        <v>595</v>
      </c>
      <c r="R7795" s="1">
        <v>1170.3728779608421</v>
      </c>
      <c r="S7795" s="1">
        <v>1042.972556535</v>
      </c>
      <c r="T7795" s="1">
        <v>1143.551229749834</v>
      </c>
      <c r="U7795" s="1">
        <v>146.1283416</v>
      </c>
      <c r="V7795" s="1">
        <v>1260</v>
      </c>
      <c r="W7795" s="1">
        <v>492.94676881799978</v>
      </c>
      <c r="X7795" s="1">
        <v>2937.527745587297</v>
      </c>
      <c r="Y7795" s="1">
        <v>8902.1169542508869</v>
      </c>
      <c r="Z7795" s="1">
        <v>1708.724273661534</v>
      </c>
      <c r="AA7795" s="1">
        <v>9423</v>
      </c>
      <c r="AB7795" s="1">
        <v>363.33658428545613</v>
      </c>
      <c r="AC7795" s="1">
        <v>1571.77982</v>
      </c>
      <c r="AD7795" s="1">
        <v>3767.498714501347</v>
      </c>
      <c r="AE7795" s="1">
        <v>1421.2334260800001</v>
      </c>
      <c r="AF7795" s="1">
        <v>4053.7875893201458</v>
      </c>
      <c r="AG7795" s="1">
        <v>16673.829475015471</v>
      </c>
      <c r="AH7795" s="1">
        <v>3657.8197010016002</v>
      </c>
      <c r="AI7795" s="1">
        <v>1085.67945648</v>
      </c>
      <c r="AJ7795" s="1">
        <v>5084.8830811268153</v>
      </c>
      <c r="AK7795" s="1">
        <v>551</v>
      </c>
      <c r="AL7795" s="1">
        <v>81880.4765625</v>
      </c>
      <c r="AM7795" s="1">
        <v>62357.6328125</v>
      </c>
      <c r="AN7795" s="1">
        <v>19522.8359375</v>
      </c>
      <c r="AO7795" t="s">
        <v>20605</v>
      </c>
    </row>
    <row r="7796" spans="1:41" x14ac:dyDescent="0.25">
      <c r="A7796" s="1">
        <v>2026</v>
      </c>
      <c r="B7796" t="s">
        <v>6245</v>
      </c>
      <c r="C7796" t="s">
        <v>7158</v>
      </c>
      <c r="D7796" t="s">
        <v>7256</v>
      </c>
      <c r="E7796" t="s">
        <v>8135</v>
      </c>
      <c r="F7796" t="s">
        <v>10259</v>
      </c>
      <c r="G7796" t="s">
        <v>12369</v>
      </c>
      <c r="H7796" t="s">
        <v>12776</v>
      </c>
      <c r="I7796" s="1">
        <v>1524.1133480749929</v>
      </c>
      <c r="J7796" s="1">
        <v>4312.0187470606124</v>
      </c>
      <c r="K7796" s="1">
        <v>267</v>
      </c>
      <c r="L7796" s="1">
        <v>357.95193142086219</v>
      </c>
      <c r="M7796" s="1">
        <v>2182.5027685336322</v>
      </c>
      <c r="N7796" s="1">
        <v>1276.86990222043</v>
      </c>
      <c r="O7796" s="1">
        <v>1558.095963175866</v>
      </c>
      <c r="P7796" s="1">
        <v>1860.5297455519999</v>
      </c>
      <c r="Q7796" s="1">
        <v>572.36901893699223</v>
      </c>
      <c r="R7796" s="1">
        <v>962.65906652976378</v>
      </c>
      <c r="S7796" s="1">
        <v>1895.583805011104</v>
      </c>
      <c r="T7796" s="1">
        <v>1052.763936629696</v>
      </c>
      <c r="U7796" s="1">
        <v>146.45742262528319</v>
      </c>
      <c r="V7796" s="1">
        <v>1659</v>
      </c>
      <c r="W7796" s="1">
        <v>445.69003904792061</v>
      </c>
      <c r="X7796" s="1">
        <v>2098.34175</v>
      </c>
      <c r="Y7796" s="1">
        <v>10096.2579828416</v>
      </c>
      <c r="Z7796" s="1">
        <v>2094.495900786213</v>
      </c>
      <c r="AA7796" s="1">
        <v>8912</v>
      </c>
      <c r="AB7796" s="1">
        <v>609</v>
      </c>
      <c r="AC7796" s="1">
        <v>1338.103934244647</v>
      </c>
      <c r="AD7796" s="1">
        <v>3696.4092998555079</v>
      </c>
      <c r="AE7796" s="1">
        <v>1132.6040683021899</v>
      </c>
      <c r="AF7796" s="1">
        <v>4017.347338916381</v>
      </c>
      <c r="AG7796" s="1">
        <v>17077</v>
      </c>
      <c r="AH7796" s="1">
        <v>3000.938464603083</v>
      </c>
      <c r="AI7796" s="1">
        <v>792.59311067800331</v>
      </c>
      <c r="AJ7796" s="1">
        <v>4658.4708324897674</v>
      </c>
      <c r="AK7796" s="1">
        <v>583</v>
      </c>
      <c r="AL7796" s="1">
        <v>80180.171875</v>
      </c>
      <c r="AM7796" s="1">
        <v>61998.2578125</v>
      </c>
      <c r="AN7796" s="1">
        <v>18181.919921875</v>
      </c>
      <c r="AO7796" t="s">
        <v>20606</v>
      </c>
    </row>
    <row r="7797" spans="1:41" x14ac:dyDescent="0.25">
      <c r="A7797" s="1">
        <v>2026</v>
      </c>
      <c r="B7797" t="s">
        <v>6245</v>
      </c>
      <c r="C7797" t="s">
        <v>7158</v>
      </c>
      <c r="D7797" t="s">
        <v>7256</v>
      </c>
      <c r="E7797" t="s">
        <v>8136</v>
      </c>
      <c r="F7797" t="s">
        <v>10260</v>
      </c>
      <c r="G7797" t="s">
        <v>12370</v>
      </c>
      <c r="H7797" t="s">
        <v>12776</v>
      </c>
      <c r="I7797" s="1">
        <v>4420.4444483007974</v>
      </c>
      <c r="J7797" s="1">
        <v>14616.231281312805</v>
      </c>
      <c r="K7797" s="1">
        <v>111.32502704716426</v>
      </c>
      <c r="L7797" s="1">
        <v>252.64760483590373</v>
      </c>
      <c r="M7797" s="1">
        <v>3945.7611225842611</v>
      </c>
      <c r="N7797" s="1">
        <v>4352.7573061728554</v>
      </c>
      <c r="O7797" s="1">
        <v>2267.3045313474399</v>
      </c>
      <c r="P7797" s="1">
        <v>3302.4651203550275</v>
      </c>
      <c r="Q7797" s="1">
        <v>1372.8782499035349</v>
      </c>
      <c r="R7797" s="1">
        <v>2531.7837711497077</v>
      </c>
      <c r="S7797" s="1">
        <v>4246.1782325361974</v>
      </c>
      <c r="T7797" s="1">
        <v>4246.1782325361974</v>
      </c>
      <c r="U7797" s="1">
        <v>265.38613953351233</v>
      </c>
      <c r="V7797" s="1">
        <v>2303.5516911508871</v>
      </c>
      <c r="W7797" s="1">
        <v>1727.862904631033</v>
      </c>
      <c r="X7797" s="1">
        <v>3338.9291759269317</v>
      </c>
      <c r="Y7797" s="1">
        <v>19062.155630413123</v>
      </c>
      <c r="Z7797" s="1">
        <v>1734.6911933380125</v>
      </c>
      <c r="AA7797" s="1">
        <v>18709.722837112618</v>
      </c>
      <c r="AB7797" s="1">
        <v>598.71113078760379</v>
      </c>
      <c r="AC7797" s="1">
        <v>2740.5972265993919</v>
      </c>
      <c r="AD7797" s="1">
        <v>3051.1540001178141</v>
      </c>
      <c r="AE7797" s="1">
        <v>5679.2633860171636</v>
      </c>
      <c r="AF7797" s="1">
        <v>9203.5913190222072</v>
      </c>
      <c r="AG7797" s="1">
        <v>38110.511181570502</v>
      </c>
      <c r="AH7797" s="1">
        <v>8680.2498518621214</v>
      </c>
      <c r="AI7797" s="1">
        <v>1451.1314109692453</v>
      </c>
      <c r="AJ7797" s="1">
        <v>4987.136334113763</v>
      </c>
      <c r="AK7797" s="1">
        <v>2581.6763653820076</v>
      </c>
      <c r="AL7797" s="1">
        <v>169892.28125</v>
      </c>
      <c r="AM7797" s="1">
        <v>133645.8125</v>
      </c>
      <c r="AN7797" s="1">
        <v>36246.46484375</v>
      </c>
      <c r="AO7797" t="s">
        <v>20607</v>
      </c>
    </row>
    <row r="7798" spans="1:41" x14ac:dyDescent="0.25">
      <c r="A7798" s="1">
        <v>2026</v>
      </c>
      <c r="B7798" t="s">
        <v>6246</v>
      </c>
      <c r="C7798" t="s">
        <v>7158</v>
      </c>
      <c r="D7798" t="s">
        <v>7256</v>
      </c>
      <c r="E7798" t="s">
        <v>8136</v>
      </c>
      <c r="F7798" t="s">
        <v>10260</v>
      </c>
      <c r="G7798" t="s">
        <v>12370</v>
      </c>
      <c r="H7798" t="s">
        <v>12776</v>
      </c>
      <c r="I7798" s="1">
        <v>5330.2169999999996</v>
      </c>
      <c r="J7798" s="1">
        <v>16257.22168600921</v>
      </c>
      <c r="K7798" s="1">
        <v>110.8439</v>
      </c>
      <c r="L7798" s="1">
        <v>260</v>
      </c>
      <c r="M7798" s="1">
        <v>3894.1125536438531</v>
      </c>
      <c r="N7798" s="1">
        <v>4046.717381840117</v>
      </c>
      <c r="O7798" s="1">
        <v>2782.8543331631772</v>
      </c>
      <c r="P7798" s="1">
        <v>5134</v>
      </c>
      <c r="Q7798" s="1">
        <v>1255</v>
      </c>
      <c r="R7798" s="1">
        <v>3308.3980000000001</v>
      </c>
      <c r="S7798" s="1">
        <v>6303.6</v>
      </c>
      <c r="T7798" s="1">
        <v>4400</v>
      </c>
      <c r="U7798" s="1">
        <v>258</v>
      </c>
      <c r="V7798" s="1">
        <v>3231</v>
      </c>
      <c r="W7798" s="1">
        <v>3432</v>
      </c>
      <c r="X7798" s="1">
        <v>3049.581892166836</v>
      </c>
      <c r="Y7798" s="1">
        <v>17504</v>
      </c>
      <c r="Z7798" s="1">
        <v>1449.8280279999999</v>
      </c>
      <c r="AA7798" s="1">
        <v>18601</v>
      </c>
      <c r="AB7798" s="1">
        <v>780.68</v>
      </c>
      <c r="AC7798" s="1">
        <v>6561.6957118029386</v>
      </c>
      <c r="AD7798" s="1">
        <v>1628.6772763138449</v>
      </c>
      <c r="AE7798" s="1">
        <v>6166</v>
      </c>
      <c r="AF7798" s="1">
        <v>8998.5</v>
      </c>
      <c r="AG7798" s="1">
        <v>44328.028027784807</v>
      </c>
      <c r="AH7798" s="1">
        <v>8371</v>
      </c>
      <c r="AI7798" s="1">
        <v>3913.3179606124982</v>
      </c>
      <c r="AJ7798" s="1">
        <v>5542.4664612890856</v>
      </c>
      <c r="AK7798" s="1">
        <v>3073</v>
      </c>
      <c r="AL7798" s="1">
        <v>189971.734375</v>
      </c>
      <c r="AM7798" s="1">
        <v>148232.078125</v>
      </c>
      <c r="AN7798" s="1">
        <v>41739.66796875</v>
      </c>
      <c r="AO7798" t="s">
        <v>20608</v>
      </c>
    </row>
    <row r="7799" spans="1:41" x14ac:dyDescent="0.25">
      <c r="A7799" s="1">
        <v>2026</v>
      </c>
      <c r="B7799" t="s">
        <v>6247</v>
      </c>
      <c r="C7799" t="s">
        <v>7158</v>
      </c>
      <c r="D7799" t="s">
        <v>7256</v>
      </c>
      <c r="E7799" t="s">
        <v>8136</v>
      </c>
      <c r="F7799" t="s">
        <v>10260</v>
      </c>
      <c r="G7799" t="s">
        <v>12370</v>
      </c>
      <c r="H7799" t="s">
        <v>12776</v>
      </c>
      <c r="I7799" s="1">
        <v>4219.296078686074</v>
      </c>
      <c r="J7799" s="1">
        <v>16151.365485760585</v>
      </c>
      <c r="K7799" s="1">
        <v>25.327906394659024</v>
      </c>
      <c r="L7799" s="1">
        <v>240.7672594712123</v>
      </c>
      <c r="M7799" s="1">
        <v>3459.7450429331539</v>
      </c>
      <c r="N7799" s="1">
        <v>3955.7737010435176</v>
      </c>
      <c r="O7799" s="1">
        <v>2478.7272489509237</v>
      </c>
      <c r="P7799" s="1">
        <v>3980.7527984000858</v>
      </c>
      <c r="Q7799" s="1">
        <v>1079.6746827336631</v>
      </c>
      <c r="R7799" s="1">
        <v>2911.4629107485252</v>
      </c>
      <c r="S7799" s="1">
        <v>7247.6142630402037</v>
      </c>
      <c r="T7799" s="1">
        <v>4299.4153477002192</v>
      </c>
      <c r="U7799" s="1">
        <v>455.23221328590557</v>
      </c>
      <c r="V7799" s="1">
        <v>3623.6484177558086</v>
      </c>
      <c r="W7799" s="1">
        <v>1120.2688602895066</v>
      </c>
      <c r="X7799" s="1">
        <v>3435.6607223449942</v>
      </c>
      <c r="Y7799" s="1">
        <v>19266.438893400162</v>
      </c>
      <c r="Z7799" s="1">
        <v>1238.135819047445</v>
      </c>
      <c r="AA7799" s="1">
        <v>17775.300488103661</v>
      </c>
      <c r="AB7799" s="1">
        <v>875.05747664957403</v>
      </c>
      <c r="AC7799" s="1">
        <v>8063.8583212226631</v>
      </c>
      <c r="AD7799" s="1">
        <v>4715.3503832374245</v>
      </c>
      <c r="AE7799" s="1">
        <v>5861.3676528411934</v>
      </c>
      <c r="AF7799" s="1">
        <v>7253.386698982059</v>
      </c>
      <c r="AG7799" s="1">
        <v>41957.235657850964</v>
      </c>
      <c r="AH7799" s="1">
        <v>9854.2599769289027</v>
      </c>
      <c r="AI7799" s="1">
        <v>2246.6353790959211</v>
      </c>
      <c r="AJ7799" s="1">
        <v>7179.3485091221119</v>
      </c>
      <c r="AK7799" s="1">
        <v>2680.8119226836661</v>
      </c>
      <c r="AL7799" s="1">
        <v>187651.921875</v>
      </c>
      <c r="AM7799" s="1">
        <v>145213.03125</v>
      </c>
      <c r="AN7799" s="1">
        <v>42438.875</v>
      </c>
      <c r="AO7799" t="s">
        <v>20609</v>
      </c>
    </row>
    <row r="7800" spans="1:41" x14ac:dyDescent="0.25">
      <c r="A7800" s="1">
        <v>2026</v>
      </c>
      <c r="B7800" t="s">
        <v>6248</v>
      </c>
      <c r="C7800" t="s">
        <v>7158</v>
      </c>
      <c r="D7800" t="s">
        <v>7256</v>
      </c>
      <c r="E7800" t="s">
        <v>8136</v>
      </c>
      <c r="F7800" t="s">
        <v>10260</v>
      </c>
      <c r="G7800" t="s">
        <v>12370</v>
      </c>
      <c r="H7800" t="s">
        <v>12776</v>
      </c>
      <c r="I7800" s="1">
        <v>6486.0854966854731</v>
      </c>
      <c r="J7800" s="1">
        <v>3453.8014196458244</v>
      </c>
      <c r="K7800" s="1">
        <v>167.44982394453547</v>
      </c>
      <c r="L7800" s="1">
        <v>364.91890917211958</v>
      </c>
      <c r="M7800" s="1">
        <v>2600.5243679592504</v>
      </c>
      <c r="N7800" s="1">
        <v>4965.2826668637135</v>
      </c>
      <c r="O7800" s="1">
        <v>1620.6206159245696</v>
      </c>
      <c r="P7800" s="1">
        <v>2175.321656545415</v>
      </c>
      <c r="Q7800" s="1">
        <v>813.17914254660047</v>
      </c>
      <c r="R7800" s="1">
        <v>2186.420236425749</v>
      </c>
      <c r="S7800" s="1">
        <v>3315.0981890385901</v>
      </c>
      <c r="T7800" s="1">
        <v>2663.6591712801001</v>
      </c>
      <c r="U7800" s="1">
        <v>277.46449700834376</v>
      </c>
      <c r="V7800" s="1">
        <v>2466.1044494101593</v>
      </c>
      <c r="W7800" s="1">
        <v>2147.5752068445809</v>
      </c>
      <c r="X7800" s="1">
        <v>3180.5048029623094</v>
      </c>
      <c r="Y7800" s="1">
        <v>18943.056139753648</v>
      </c>
      <c r="Z7800" s="1">
        <v>1044.5561637334674</v>
      </c>
      <c r="AA7800" s="1">
        <v>16982.46955606906</v>
      </c>
      <c r="AB7800" s="1">
        <v>870.12866261816612</v>
      </c>
      <c r="AC7800" s="1">
        <v>2357.1785470326122</v>
      </c>
      <c r="AD7800" s="1">
        <v>1986.3872016685298</v>
      </c>
      <c r="AE7800" s="1">
        <v>6442.7256205337426</v>
      </c>
      <c r="AF7800" s="1">
        <v>7648.0313955379879</v>
      </c>
      <c r="AG7800" s="1">
        <v>46981.639642363516</v>
      </c>
      <c r="AH7800" s="1">
        <v>4280.9283912060801</v>
      </c>
      <c r="AI7800" s="1">
        <v>1287.4352661187152</v>
      </c>
      <c r="AJ7800" s="1">
        <v>4850.847336059971</v>
      </c>
      <c r="AK7800" s="1">
        <v>2495.5212353829843</v>
      </c>
      <c r="AL7800" s="1">
        <v>155054.890625</v>
      </c>
      <c r="AM7800" s="1">
        <v>128439.078125</v>
      </c>
      <c r="AN7800" s="1">
        <v>26615.83203125</v>
      </c>
      <c r="AO7800" t="s">
        <v>20610</v>
      </c>
    </row>
    <row r="7801" spans="1:41" x14ac:dyDescent="0.25">
      <c r="A7801" s="1">
        <v>2026</v>
      </c>
      <c r="B7801" t="s">
        <v>6249</v>
      </c>
      <c r="C7801" t="s">
        <v>7158</v>
      </c>
      <c r="D7801" t="s">
        <v>7256</v>
      </c>
      <c r="E7801" t="s">
        <v>8136</v>
      </c>
      <c r="F7801" t="s">
        <v>10260</v>
      </c>
      <c r="G7801" t="s">
        <v>12370</v>
      </c>
      <c r="H7801" t="s">
        <v>12776</v>
      </c>
      <c r="I7801" s="1">
        <v>4892.7394584007297</v>
      </c>
      <c r="J7801" s="1">
        <v>15791.207557868511</v>
      </c>
      <c r="K7801" s="1">
        <v>193.93088528546934</v>
      </c>
      <c r="L7801" s="1">
        <v>245.87668730983395</v>
      </c>
      <c r="M7801" s="1">
        <v>4219.2904435263681</v>
      </c>
      <c r="N7801" s="1">
        <v>5173.7413867548257</v>
      </c>
      <c r="O7801" s="1">
        <v>2185.2978560593224</v>
      </c>
      <c r="P7801" s="1">
        <v>3150.9407407352674</v>
      </c>
      <c r="Q7801" s="1">
        <v>1236.0148754392617</v>
      </c>
      <c r="R7801" s="1">
        <v>2788.7188870666205</v>
      </c>
      <c r="S7801" s="1">
        <v>4214.7189967139902</v>
      </c>
      <c r="T7801" s="1">
        <v>4390.6551305327494</v>
      </c>
      <c r="U7801" s="1">
        <v>263.43930783196498</v>
      </c>
      <c r="V7801" s="1">
        <v>2681.9154632618865</v>
      </c>
      <c r="W7801" s="1">
        <v>982.47365391450467</v>
      </c>
      <c r="X7801" s="1">
        <v>3245.985510619741</v>
      </c>
      <c r="Y7801" s="1">
        <v>21581.361335724501</v>
      </c>
      <c r="Z7801" s="1">
        <v>1530.738375897766</v>
      </c>
      <c r="AA7801" s="1">
        <v>18532.697032147527</v>
      </c>
      <c r="AB7801" s="1">
        <v>582.66576320481659</v>
      </c>
      <c r="AC7801" s="1">
        <v>2389.9639883441705</v>
      </c>
      <c r="AD7801" s="1">
        <v>3102.9432289967026</v>
      </c>
      <c r="AE7801" s="1">
        <v>5902.8667751838639</v>
      </c>
      <c r="AF7801" s="1">
        <v>8773.1488079993323</v>
      </c>
      <c r="AG7801" s="1">
        <v>44125.567514191716</v>
      </c>
      <c r="AH7801" s="1">
        <v>9017.8890904518521</v>
      </c>
      <c r="AI7801" s="1">
        <v>2023.8337413443896</v>
      </c>
      <c r="AJ7801" s="1">
        <v>5986.7874073970079</v>
      </c>
      <c r="AK7801" s="1">
        <v>2623.0290297465062</v>
      </c>
      <c r="AL7801" s="1">
        <v>181830.421875</v>
      </c>
      <c r="AM7801" s="1">
        <v>145047.71875</v>
      </c>
      <c r="AN7801" s="1">
        <v>36782.7109375</v>
      </c>
      <c r="AO7801" t="s">
        <v>20611</v>
      </c>
    </row>
    <row r="7802" spans="1:41" x14ac:dyDescent="0.25">
      <c r="A7802" s="1">
        <v>2026</v>
      </c>
      <c r="B7802" t="s">
        <v>6250</v>
      </c>
      <c r="C7802" t="s">
        <v>7158</v>
      </c>
      <c r="D7802" t="s">
        <v>7256</v>
      </c>
      <c r="E7802" t="s">
        <v>8136</v>
      </c>
      <c r="F7802" t="s">
        <v>10260</v>
      </c>
      <c r="G7802" t="s">
        <v>12370</v>
      </c>
      <c r="H7802" t="s">
        <v>12776</v>
      </c>
      <c r="I7802" s="1">
        <v>-1460.799988530953</v>
      </c>
      <c r="J7802" s="1">
        <v>4751.5233586828908</v>
      </c>
      <c r="K7802" s="1">
        <v>210.90726292782003</v>
      </c>
      <c r="L7802" s="1">
        <v>259.88593383668916</v>
      </c>
      <c r="M7802" s="1">
        <v>3274.5212121245072</v>
      </c>
      <c r="N7802" s="1">
        <v>3814.6322257227989</v>
      </c>
      <c r="O7802" s="1">
        <v>1967.8231451316142</v>
      </c>
      <c r="P7802" s="1">
        <v>2662.1444787831983</v>
      </c>
      <c r="Q7802" s="1">
        <v>1212.489088653432</v>
      </c>
      <c r="R7802" s="1">
        <v>2604.3191268928726</v>
      </c>
      <c r="S7802" s="1">
        <v>3261.6776654209689</v>
      </c>
      <c r="T7802" s="1">
        <v>3275.8731155885189</v>
      </c>
      <c r="U7802" s="1">
        <v>272.98942629904326</v>
      </c>
      <c r="V7802" s="1">
        <v>2289.8353077963748</v>
      </c>
      <c r="W7802" s="1">
        <v>1637.9365577942594</v>
      </c>
      <c r="X7802" s="1">
        <v>3243.1143844326339</v>
      </c>
      <c r="Y7802" s="1">
        <v>18498.855483728366</v>
      </c>
      <c r="Z7802" s="1">
        <v>869.19833333615372</v>
      </c>
      <c r="AA7802" s="1">
        <v>16642.527384894875</v>
      </c>
      <c r="AB7802" s="1">
        <v>856.09484087379963</v>
      </c>
      <c r="AC7802" s="1">
        <v>2582.776275512254</v>
      </c>
      <c r="AD7802" s="1">
        <v>2347.902342685592</v>
      </c>
      <c r="AE7802" s="1">
        <v>5366.9994731833749</v>
      </c>
      <c r="AF7802" s="1">
        <v>9439.1007952567597</v>
      </c>
      <c r="AG7802" s="1">
        <v>37521.8506659509</v>
      </c>
      <c r="AH7802" s="1">
        <v>4223.6924036987975</v>
      </c>
      <c r="AI7802" s="1">
        <v>1200.0615180105942</v>
      </c>
      <c r="AJ7802" s="1">
        <v>5103.0220952264854</v>
      </c>
      <c r="AK7802" s="1">
        <v>2467.7490686616925</v>
      </c>
      <c r="AL7802" s="1">
        <v>140398.703125</v>
      </c>
      <c r="AM7802" s="1">
        <v>112431.3515625</v>
      </c>
      <c r="AN7802" s="1">
        <v>27967.35546875</v>
      </c>
      <c r="AO7802" t="s">
        <v>20612</v>
      </c>
    </row>
    <row r="7803" spans="1:41" x14ac:dyDescent="0.25">
      <c r="A7803" s="1">
        <v>2026</v>
      </c>
      <c r="B7803" t="s">
        <v>6250</v>
      </c>
      <c r="C7803" t="s">
        <v>7158</v>
      </c>
      <c r="D7803" t="s">
        <v>7256</v>
      </c>
      <c r="E7803" t="s">
        <v>8136</v>
      </c>
      <c r="F7803" t="s">
        <v>10260</v>
      </c>
      <c r="G7803" t="s">
        <v>12371</v>
      </c>
      <c r="H7803" t="s">
        <v>12776</v>
      </c>
      <c r="I7803" s="1">
        <v>-1598.771822598444</v>
      </c>
      <c r="J7803" s="1">
        <v>4351.3804024390001</v>
      </c>
      <c r="K7803" s="1">
        <v>226.5218796309893</v>
      </c>
      <c r="L7803" s="1">
        <v>283.00580000000008</v>
      </c>
      <c r="M7803" s="1">
        <v>3513.527564501529</v>
      </c>
      <c r="N7803" s="1">
        <v>4121.2335110047434</v>
      </c>
      <c r="O7803" s="1">
        <v>2107.3159086645678</v>
      </c>
      <c r="P7803" s="1">
        <v>2839.1483719004582</v>
      </c>
      <c r="Q7803" s="1">
        <v>1303.54052308669</v>
      </c>
      <c r="R7803" s="1">
        <v>2753.5145070789058</v>
      </c>
      <c r="S7803" s="1">
        <v>3503</v>
      </c>
      <c r="T7803" s="1">
        <v>3585.277705866933</v>
      </c>
      <c r="U7803" s="1">
        <v>272.03427754882091</v>
      </c>
      <c r="V7803" s="1">
        <v>2547</v>
      </c>
      <c r="W7803" s="1">
        <v>1771.3206911933289</v>
      </c>
      <c r="X7803" s="1">
        <v>3557.1578807228789</v>
      </c>
      <c r="Y7803" s="1">
        <v>20049</v>
      </c>
      <c r="Z7803" s="1">
        <v>934</v>
      </c>
      <c r="AA7803" s="1">
        <v>18085</v>
      </c>
      <c r="AB7803" s="1">
        <v>784</v>
      </c>
      <c r="AC7803" s="1">
        <v>2771.2938300000001</v>
      </c>
      <c r="AD7803" s="1">
        <v>2524.217229319459</v>
      </c>
      <c r="AE7803" s="1">
        <v>5758.7352061953807</v>
      </c>
      <c r="AF7803" s="1">
        <v>10330.619181684981</v>
      </c>
      <c r="AG7803" s="1">
        <v>41093</v>
      </c>
      <c r="AH7803" s="1">
        <v>4422</v>
      </c>
      <c r="AI7803" s="1">
        <v>1287.6536597214899</v>
      </c>
      <c r="AJ7803" s="1">
        <v>5585</v>
      </c>
      <c r="AK7803" s="1">
        <v>2486.2590549051829</v>
      </c>
      <c r="AL7803" s="1">
        <v>151246.984375</v>
      </c>
      <c r="AM7803" s="1">
        <v>121478.734375</v>
      </c>
      <c r="AN7803" s="1">
        <v>29768.251953125</v>
      </c>
      <c r="AO7803" t="s">
        <v>20613</v>
      </c>
    </row>
    <row r="7804" spans="1:41" x14ac:dyDescent="0.25">
      <c r="A7804" s="1">
        <v>2026</v>
      </c>
      <c r="B7804" t="s">
        <v>6251</v>
      </c>
      <c r="C7804" t="s">
        <v>7158</v>
      </c>
      <c r="D7804" t="s">
        <v>7256</v>
      </c>
      <c r="E7804" t="s">
        <v>8136</v>
      </c>
      <c r="F7804" t="s">
        <v>10260</v>
      </c>
      <c r="G7804" t="s">
        <v>12371</v>
      </c>
      <c r="H7804" t="s">
        <v>12776</v>
      </c>
      <c r="I7804" s="1">
        <v>5330.2169999999996</v>
      </c>
      <c r="J7804" s="1">
        <v>18222.635760912661</v>
      </c>
      <c r="K7804" s="1">
        <v>119.88417053825169</v>
      </c>
      <c r="L7804" s="1">
        <v>284.92285235197681</v>
      </c>
      <c r="M7804" s="1">
        <v>4215.1126627238309</v>
      </c>
      <c r="N7804" s="1">
        <v>4316.2287594706686</v>
      </c>
      <c r="O7804" s="1">
        <v>3012.2510268111769</v>
      </c>
      <c r="P7804" s="1">
        <v>5449.0404689087472</v>
      </c>
      <c r="Q7804" s="1">
        <v>1366</v>
      </c>
      <c r="R7804" s="1">
        <v>3625.3171868121658</v>
      </c>
      <c r="S7804" s="1">
        <v>6743.0582639733584</v>
      </c>
      <c r="T7804" s="1">
        <v>4792.0242008564492</v>
      </c>
      <c r="U7804" s="1">
        <v>279.26749727999999</v>
      </c>
      <c r="V7804" s="1">
        <v>3363</v>
      </c>
      <c r="W7804" s="1">
        <v>3759.5406901852789</v>
      </c>
      <c r="X7804" s="1">
        <v>3267.4210379860128</v>
      </c>
      <c r="Y7804" s="1">
        <v>19120</v>
      </c>
      <c r="Z7804" s="1">
        <v>1546.3524217966581</v>
      </c>
      <c r="AA7804" s="1">
        <v>20107</v>
      </c>
      <c r="AB7804" s="1">
        <v>828.58529670192456</v>
      </c>
      <c r="AC7804" s="1">
        <v>6964.3446587999997</v>
      </c>
      <c r="AD7804" s="1">
        <v>1628.6772763138449</v>
      </c>
      <c r="AE7804" s="1">
        <v>6674.2766985600001</v>
      </c>
      <c r="AF7804" s="1">
        <v>9861.0703341894678</v>
      </c>
      <c r="AG7804" s="1">
        <v>48249.196906347483</v>
      </c>
      <c r="AH7804" s="1">
        <v>9242.2604035872009</v>
      </c>
      <c r="AI7804" s="1">
        <v>4235.9012128725817</v>
      </c>
      <c r="AJ7804" s="1">
        <v>6248.2555543078252</v>
      </c>
      <c r="AK7804" s="1">
        <v>3316</v>
      </c>
      <c r="AL7804" s="1">
        <v>206167.84375</v>
      </c>
      <c r="AM7804" s="1">
        <v>161007.125</v>
      </c>
      <c r="AN7804" s="1">
        <v>45160.71875</v>
      </c>
      <c r="AO7804" t="s">
        <v>20614</v>
      </c>
    </row>
    <row r="7805" spans="1:41" x14ac:dyDescent="0.25">
      <c r="A7805" s="1">
        <v>2026</v>
      </c>
      <c r="B7805" t="s">
        <v>6252</v>
      </c>
      <c r="C7805" t="s">
        <v>7158</v>
      </c>
      <c r="D7805" t="s">
        <v>7256</v>
      </c>
      <c r="E7805" t="s">
        <v>8136</v>
      </c>
      <c r="F7805" t="s">
        <v>10260</v>
      </c>
      <c r="G7805" t="s">
        <v>12371</v>
      </c>
      <c r="H7805" t="s">
        <v>12776</v>
      </c>
      <c r="I7805" s="1">
        <v>7730.412893349494</v>
      </c>
      <c r="J7805" s="1">
        <v>3709.421688726919</v>
      </c>
      <c r="K7805" s="1">
        <v>175.4119961256747</v>
      </c>
      <c r="L7805" s="1">
        <v>398.83801299051379</v>
      </c>
      <c r="M7805" s="1">
        <v>2800.2387514247221</v>
      </c>
      <c r="N7805" s="1">
        <v>5534.2471830000004</v>
      </c>
      <c r="O7805" s="1">
        <v>1745.6380350919551</v>
      </c>
      <c r="P7805" s="1">
        <v>2575</v>
      </c>
      <c r="Q7805" s="1">
        <v>866.76938491674832</v>
      </c>
      <c r="R7805" s="1">
        <v>2303.9585264032439</v>
      </c>
      <c r="S7805" s="1">
        <v>3449.0074326895601</v>
      </c>
      <c r="T7805" s="1">
        <v>2595.861994716332</v>
      </c>
      <c r="U7805" s="1">
        <v>276.1147917120532</v>
      </c>
      <c r="V7805" s="1">
        <v>55</v>
      </c>
      <c r="W7805" s="1">
        <v>2332.988769163821</v>
      </c>
      <c r="X7805" s="1">
        <v>3493.2555780830148</v>
      </c>
      <c r="Y7805" s="1">
        <v>20656</v>
      </c>
      <c r="Z7805" s="1">
        <v>1128.084953846258</v>
      </c>
      <c r="AA7805" s="1">
        <v>18618.200155706581</v>
      </c>
      <c r="AB7805" s="1">
        <v>784</v>
      </c>
      <c r="AC7805" s="1">
        <v>2568.9571799999999</v>
      </c>
      <c r="AD7805" s="1">
        <v>2145.2302829805658</v>
      </c>
      <c r="AE7805" s="1">
        <v>6937.5123608525146</v>
      </c>
      <c r="AF7805" s="1">
        <v>8358.9136337319924</v>
      </c>
      <c r="AG7805" s="1">
        <v>52416.479634530231</v>
      </c>
      <c r="AH7805" s="1">
        <v>4701.8878789386326</v>
      </c>
      <c r="AI7805" s="1">
        <v>1386.3073796018809</v>
      </c>
      <c r="AJ7805" s="1">
        <v>5327.8490569603582</v>
      </c>
      <c r="AK7805" s="1">
        <v>2504.3388247623029</v>
      </c>
      <c r="AL7805" s="1">
        <v>167575.9375</v>
      </c>
      <c r="AM7805" s="1">
        <v>139461.765625</v>
      </c>
      <c r="AN7805" s="1">
        <v>28114.166015625</v>
      </c>
      <c r="AO7805" t="s">
        <v>20615</v>
      </c>
    </row>
    <row r="7806" spans="1:41" x14ac:dyDescent="0.25">
      <c r="A7806" s="1">
        <v>2026</v>
      </c>
      <c r="B7806" t="s">
        <v>6253</v>
      </c>
      <c r="C7806" t="s">
        <v>7158</v>
      </c>
      <c r="D7806" t="s">
        <v>7256</v>
      </c>
      <c r="E7806" t="s">
        <v>8136</v>
      </c>
      <c r="F7806" t="s">
        <v>10260</v>
      </c>
      <c r="G7806" t="s">
        <v>12371</v>
      </c>
      <c r="H7806" t="s">
        <v>12776</v>
      </c>
      <c r="I7806" s="1">
        <v>4697</v>
      </c>
      <c r="J7806" s="1">
        <v>18247.893789858219</v>
      </c>
      <c r="K7806" s="1">
        <v>27.583023602547751</v>
      </c>
      <c r="L7806" s="1">
        <v>268.47353690625039</v>
      </c>
      <c r="M7806" s="1">
        <v>3775.9347613685318</v>
      </c>
      <c r="N7806" s="1">
        <v>4313.069724</v>
      </c>
      <c r="O7806" s="1">
        <v>2705.260725030259</v>
      </c>
      <c r="P7806" s="1">
        <v>4139.1159776549976</v>
      </c>
      <c r="Q7806" s="1">
        <v>1185.806510531982</v>
      </c>
      <c r="R7806" s="1">
        <v>3229.9704527553222</v>
      </c>
      <c r="S7806" s="1">
        <v>7908.482349248733</v>
      </c>
      <c r="T7806" s="1">
        <v>4794.9746029597181</v>
      </c>
      <c r="U7806" s="1">
        <v>496.83636144000008</v>
      </c>
      <c r="V7806" s="1">
        <v>3954</v>
      </c>
      <c r="W7806" s="1">
        <v>1003</v>
      </c>
      <c r="X7806" s="1">
        <v>3753.3254763424088</v>
      </c>
      <c r="Y7806" s="1">
        <v>22225</v>
      </c>
      <c r="Z7806" s="1">
        <v>1377.483891350101</v>
      </c>
      <c r="AA7806" s="1">
        <v>20033</v>
      </c>
      <c r="AB7806" s="1">
        <v>955.02989476800019</v>
      </c>
      <c r="AC7806" s="1">
        <v>8800.8227681544377</v>
      </c>
      <c r="AD7806" s="1">
        <v>5178.8684807586078</v>
      </c>
      <c r="AE7806" s="1">
        <v>6397.0441737408</v>
      </c>
      <c r="AF7806" s="1">
        <v>8296.0503981351158</v>
      </c>
      <c r="AG7806" s="1">
        <v>47232</v>
      </c>
      <c r="AH7806" s="1">
        <v>11281.52943331292</v>
      </c>
      <c r="AI7806" s="1">
        <v>2451.957736416522</v>
      </c>
      <c r="AJ7806" s="1">
        <v>7992.1862126934902</v>
      </c>
      <c r="AK7806" s="1">
        <v>2921</v>
      </c>
      <c r="AL7806" s="1">
        <v>209642.6875</v>
      </c>
      <c r="AM7806" s="1">
        <v>162885.75</v>
      </c>
      <c r="AN7806" s="1">
        <v>46756.9453125</v>
      </c>
      <c r="AO7806" t="s">
        <v>20616</v>
      </c>
    </row>
    <row r="7807" spans="1:41" x14ac:dyDescent="0.25">
      <c r="A7807" s="1">
        <v>2026</v>
      </c>
      <c r="B7807" t="s">
        <v>6254</v>
      </c>
      <c r="C7807" t="s">
        <v>7158</v>
      </c>
      <c r="D7807" t="s">
        <v>7256</v>
      </c>
      <c r="E7807" t="s">
        <v>8136</v>
      </c>
      <c r="F7807" t="s">
        <v>10260</v>
      </c>
      <c r="G7807" t="s">
        <v>12371</v>
      </c>
      <c r="H7807" t="s">
        <v>12776</v>
      </c>
      <c r="I7807" s="1">
        <v>5440</v>
      </c>
      <c r="J7807" s="1">
        <v>18172.86043721424</v>
      </c>
      <c r="K7807" s="1">
        <v>168.8708</v>
      </c>
      <c r="L7807" s="1">
        <v>273.8430076443754</v>
      </c>
      <c r="M7807" s="1">
        <v>4599.3880905765845</v>
      </c>
      <c r="N7807" s="1">
        <v>5639.8192960000006</v>
      </c>
      <c r="O7807" s="1">
        <v>2382.1618985588029</v>
      </c>
      <c r="P7807" s="1">
        <v>3414.6401566418499</v>
      </c>
      <c r="Q7807" s="1">
        <v>1347.362115493416</v>
      </c>
      <c r="R7807" s="1">
        <v>3039.942523231523</v>
      </c>
      <c r="S7807" s="1">
        <v>4594.4048218713406</v>
      </c>
      <c r="T7807" s="1">
        <v>4868.2947398206834</v>
      </c>
      <c r="U7807" s="1">
        <v>269.33433288825</v>
      </c>
      <c r="V7807" s="1">
        <v>2924</v>
      </c>
      <c r="W7807" s="1">
        <v>1070.980460720064</v>
      </c>
      <c r="X7807" s="1">
        <v>3644</v>
      </c>
      <c r="Y7807" s="1">
        <v>25359</v>
      </c>
      <c r="Z7807" s="1">
        <v>1675.1860686698731</v>
      </c>
      <c r="AA7807" s="1">
        <v>20975</v>
      </c>
      <c r="AB7807" s="1">
        <v>694</v>
      </c>
      <c r="AC7807" s="1">
        <v>2605.26551846238</v>
      </c>
      <c r="AD7807" s="1">
        <v>3855.5498172964271</v>
      </c>
      <c r="AE7807" s="1">
        <v>6434.6305402360476</v>
      </c>
      <c r="AF7807" s="1">
        <v>9754.7535582444507</v>
      </c>
      <c r="AG7807" s="1">
        <v>50371</v>
      </c>
      <c r="AH7807" s="1">
        <v>10487.96159051492</v>
      </c>
      <c r="AI7807" s="1">
        <v>2206.1521793381762</v>
      </c>
      <c r="AJ7807" s="1">
        <v>6656.6334440275768</v>
      </c>
      <c r="AK7807" s="1">
        <v>2733</v>
      </c>
      <c r="AL7807" s="1">
        <v>205658.0625</v>
      </c>
      <c r="AM7807" s="1">
        <v>164353.28125</v>
      </c>
      <c r="AN7807" s="1">
        <v>41304.765625</v>
      </c>
      <c r="AO7807" t="s">
        <v>20617</v>
      </c>
    </row>
    <row r="7808" spans="1:41" x14ac:dyDescent="0.25">
      <c r="A7808" s="1">
        <v>2026</v>
      </c>
      <c r="B7808" t="s">
        <v>6255</v>
      </c>
      <c r="C7808" t="s">
        <v>7158</v>
      </c>
      <c r="D7808" t="s">
        <v>7256</v>
      </c>
      <c r="E7808" t="s">
        <v>8136</v>
      </c>
      <c r="F7808" t="s">
        <v>10260</v>
      </c>
      <c r="G7808" t="s">
        <v>12371</v>
      </c>
      <c r="H7808" t="s">
        <v>12776</v>
      </c>
      <c r="I7808" s="1">
        <v>4878.9805066260724</v>
      </c>
      <c r="J7808" s="1">
        <v>16607.034990550252</v>
      </c>
      <c r="K7808" s="1">
        <v>118.7902477286973</v>
      </c>
      <c r="L7808" s="1">
        <v>279.31986779726299</v>
      </c>
      <c r="M7808" s="1">
        <v>4269.664626652373</v>
      </c>
      <c r="N7808" s="1">
        <v>4756.4247460748893</v>
      </c>
      <c r="O7808" s="1">
        <v>2453.4252466359421</v>
      </c>
      <c r="P7808" s="1">
        <v>3598.157799740417</v>
      </c>
      <c r="Q7808" s="1">
        <v>1504.6133582305399</v>
      </c>
      <c r="R7808" s="1">
        <v>2720.840368081077</v>
      </c>
      <c r="S7808" s="1">
        <v>4518.6741478214644</v>
      </c>
      <c r="T7808" s="1">
        <v>4678.9508294653133</v>
      </c>
      <c r="U7808" s="1">
        <v>268.01406655056252</v>
      </c>
      <c r="V7808" s="1">
        <v>2573</v>
      </c>
      <c r="W7808" s="1">
        <v>1869.7014072600889</v>
      </c>
      <c r="X7808" s="1">
        <v>3714.6583500000002</v>
      </c>
      <c r="Y7808" s="1">
        <v>22256</v>
      </c>
      <c r="Z7808" s="1">
        <v>1895.5635562520481</v>
      </c>
      <c r="AA7808" s="1">
        <v>20930</v>
      </c>
      <c r="AB7808" s="1">
        <v>694</v>
      </c>
      <c r="AC7808" s="1">
        <v>2965.5700562656489</v>
      </c>
      <c r="AD7808" s="1">
        <v>3343.928762013953</v>
      </c>
      <c r="AE7808" s="1">
        <v>6145.4683219236467</v>
      </c>
      <c r="AF7808" s="1">
        <v>10175.223755471719</v>
      </c>
      <c r="AG7808" s="1">
        <v>45676</v>
      </c>
      <c r="AH7808" s="1">
        <v>9770.1342466205242</v>
      </c>
      <c r="AI7808" s="1">
        <v>1570.253307676566</v>
      </c>
      <c r="AJ7808" s="1">
        <v>5614.5448873876167</v>
      </c>
      <c r="AK7808" s="1">
        <v>2646</v>
      </c>
      <c r="AL7808" s="1">
        <v>192492.9375</v>
      </c>
      <c r="AM7808" s="1">
        <v>152844.765625</v>
      </c>
      <c r="AN7808" s="1">
        <v>39648.18359375</v>
      </c>
      <c r="AO7808" t="s">
        <v>20618</v>
      </c>
    </row>
    <row r="7809" spans="1:41" x14ac:dyDescent="0.25">
      <c r="A7809" s="1">
        <v>2026</v>
      </c>
      <c r="B7809" t="s">
        <v>6256</v>
      </c>
      <c r="C7809" t="s">
        <v>7158</v>
      </c>
      <c r="D7809" t="s">
        <v>7256</v>
      </c>
      <c r="E7809" t="s">
        <v>8137</v>
      </c>
      <c r="F7809" t="s">
        <v>10261</v>
      </c>
      <c r="G7809" t="s">
        <v>12372</v>
      </c>
      <c r="H7809" t="s">
        <v>12776</v>
      </c>
      <c r="I7809" s="1">
        <v>19378.802103184309</v>
      </c>
      <c r="J7809" s="1">
        <v>43753.308527383429</v>
      </c>
      <c r="K7809" s="1">
        <v>2980.9488543155858</v>
      </c>
      <c r="L7809" s="1">
        <v>4076.5941517840538</v>
      </c>
      <c r="M7809" s="1">
        <v>16350.419127316254</v>
      </c>
      <c r="N7809" s="1">
        <v>14610.887420501636</v>
      </c>
      <c r="O7809" s="1">
        <v>12375.883388829629</v>
      </c>
      <c r="P7809" s="1">
        <v>13107.524996292763</v>
      </c>
      <c r="Q7809" s="1">
        <v>5185.0236776166239</v>
      </c>
      <c r="R7809" s="1">
        <v>10268.410976820969</v>
      </c>
      <c r="S7809" s="1">
        <v>21148.050163630538</v>
      </c>
      <c r="T7809" s="1">
        <v>14721.608378845101</v>
      </c>
      <c r="U7809" s="1">
        <v>2194.7170059293994</v>
      </c>
      <c r="V7809" s="1">
        <v>12432.269139019083</v>
      </c>
      <c r="W7809" s="1">
        <v>4930.9639854194857</v>
      </c>
      <c r="X7809" s="1">
        <v>25730.272160246743</v>
      </c>
      <c r="Y7809" s="1">
        <v>70253.581374498477</v>
      </c>
      <c r="Z7809" s="1">
        <v>9119.1415539726167</v>
      </c>
      <c r="AA7809" s="1">
        <v>91233.681231171213</v>
      </c>
      <c r="AB7809" s="1">
        <v>3665.4222125012225</v>
      </c>
      <c r="AC7809" s="1">
        <v>12316.813309945337</v>
      </c>
      <c r="AD7809" s="1">
        <v>20096.905271712498</v>
      </c>
      <c r="AE7809" s="1">
        <v>17490.063938490999</v>
      </c>
      <c r="AF7809" s="1">
        <v>39389.032068905464</v>
      </c>
      <c r="AG7809" s="1">
        <v>137954.38420133898</v>
      </c>
      <c r="AH7809" s="1">
        <v>25522.619999955663</v>
      </c>
      <c r="AI7809" s="1">
        <v>8360.8404638591855</v>
      </c>
      <c r="AJ7809" s="1">
        <v>34760.79657415874</v>
      </c>
      <c r="AK7809" s="1">
        <v>9224.5081554180979</v>
      </c>
      <c r="AL7809" s="1">
        <v>702633.5</v>
      </c>
      <c r="AM7809" s="1">
        <v>537525</v>
      </c>
      <c r="AN7809" s="1">
        <v>165108.453125</v>
      </c>
      <c r="AO7809" t="s">
        <v>20619</v>
      </c>
    </row>
    <row r="7810" spans="1:41" x14ac:dyDescent="0.25">
      <c r="A7810" s="1">
        <v>2026</v>
      </c>
      <c r="B7810" t="s">
        <v>6257</v>
      </c>
      <c r="C7810" t="s">
        <v>7158</v>
      </c>
      <c r="D7810" t="s">
        <v>7256</v>
      </c>
      <c r="E7810" t="s">
        <v>8137</v>
      </c>
      <c r="F7810" t="s">
        <v>10261</v>
      </c>
      <c r="G7810" t="s">
        <v>12372</v>
      </c>
      <c r="H7810" t="s">
        <v>12776</v>
      </c>
      <c r="I7810" s="1">
        <v>20923.342696438081</v>
      </c>
      <c r="J7810" s="1">
        <v>48526.145580703283</v>
      </c>
      <c r="K7810" s="1">
        <v>2575.6206081999999</v>
      </c>
      <c r="L7810" s="1">
        <v>4543</v>
      </c>
      <c r="M7810" s="1">
        <v>20418.9367205735</v>
      </c>
      <c r="N7810" s="1">
        <v>13657.227113600111</v>
      </c>
      <c r="O7810" s="1">
        <v>11433.63563216317</v>
      </c>
      <c r="P7810" s="1">
        <v>14256.835999999999</v>
      </c>
      <c r="Q7810" s="1">
        <v>5301</v>
      </c>
      <c r="R7810" s="1">
        <v>10701.602913758939</v>
      </c>
      <c r="S7810" s="1">
        <v>19908.751198485828</v>
      </c>
      <c r="T7810" s="1">
        <v>15950</v>
      </c>
      <c r="U7810" s="1">
        <v>2226</v>
      </c>
      <c r="V7810" s="1">
        <v>12989</v>
      </c>
      <c r="W7810" s="1">
        <v>9026</v>
      </c>
      <c r="X7810" s="1">
        <v>27769.187236284699</v>
      </c>
      <c r="Y7810" s="1">
        <v>63898</v>
      </c>
      <c r="Z7810" s="1">
        <v>8156.0762843987823</v>
      </c>
      <c r="AA7810" s="1">
        <v>98840</v>
      </c>
      <c r="AB7810" s="1">
        <v>3890.4</v>
      </c>
      <c r="AC7810" s="1">
        <v>13587.231265204069</v>
      </c>
      <c r="AD7810" s="1">
        <v>15213.22585799339</v>
      </c>
      <c r="AE7810" s="1">
        <v>18775</v>
      </c>
      <c r="AF7810" s="1">
        <v>42690.266680879999</v>
      </c>
      <c r="AG7810" s="1">
        <v>138228.0416981969</v>
      </c>
      <c r="AH7810" s="1">
        <v>30649.959771999998</v>
      </c>
      <c r="AI7810" s="1">
        <v>13451.134436362499</v>
      </c>
      <c r="AJ7810" s="1">
        <v>34538.931777695427</v>
      </c>
      <c r="AK7810" s="1">
        <v>10160</v>
      </c>
      <c r="AL7810" s="1">
        <v>732284.5</v>
      </c>
      <c r="AM7810" s="1">
        <v>551837.6875</v>
      </c>
      <c r="AN7810" s="1">
        <v>180446.84375</v>
      </c>
      <c r="AO7810" t="s">
        <v>20620</v>
      </c>
    </row>
    <row r="7811" spans="1:41" x14ac:dyDescent="0.25">
      <c r="A7811" s="1">
        <v>2026</v>
      </c>
      <c r="B7811" t="s">
        <v>6258</v>
      </c>
      <c r="C7811" t="s">
        <v>7158</v>
      </c>
      <c r="D7811" t="s">
        <v>7256</v>
      </c>
      <c r="E7811" t="s">
        <v>8137</v>
      </c>
      <c r="F7811" t="s">
        <v>10261</v>
      </c>
      <c r="G7811" t="s">
        <v>12372</v>
      </c>
      <c r="H7811" t="s">
        <v>12776</v>
      </c>
      <c r="I7811" s="1">
        <v>12843.534685730314</v>
      </c>
      <c r="J7811" s="1">
        <v>28558.759234790348</v>
      </c>
      <c r="K7811" s="1">
        <v>3175.2429117598799</v>
      </c>
      <c r="L7811" s="1">
        <v>3743.2310134124809</v>
      </c>
      <c r="M7811" s="1">
        <v>14422.911787649064</v>
      </c>
      <c r="N7811" s="1">
        <v>13064.416345059346</v>
      </c>
      <c r="O7811" s="1">
        <v>12568.342767746522</v>
      </c>
      <c r="P7811" s="1">
        <v>12232.904632493299</v>
      </c>
      <c r="Q7811" s="1">
        <v>5444.0758486035666</v>
      </c>
      <c r="R7811" s="1">
        <v>9641.4661640046816</v>
      </c>
      <c r="S7811" s="1">
        <v>13975.966668805819</v>
      </c>
      <c r="T7811" s="1">
        <v>13212.688232873694</v>
      </c>
      <c r="U7811" s="1">
        <v>2371.8051199185456</v>
      </c>
      <c r="V7811" s="1">
        <v>13203.952571232125</v>
      </c>
      <c r="W7811" s="1">
        <v>6299.5040012767222</v>
      </c>
      <c r="X7811" s="1">
        <v>16402.296689751714</v>
      </c>
      <c r="Y7811" s="1">
        <v>64010.560678599664</v>
      </c>
      <c r="Z7811" s="1">
        <v>7126.1159841102253</v>
      </c>
      <c r="AA7811" s="1">
        <v>92832.784307252645</v>
      </c>
      <c r="AB7811" s="1">
        <v>2231.6994795717305</v>
      </c>
      <c r="AC7811" s="1">
        <v>12907.327447414684</v>
      </c>
      <c r="AD7811" s="1">
        <v>16353.847477685713</v>
      </c>
      <c r="AE7811" s="1">
        <v>17098.283285302681</v>
      </c>
      <c r="AF7811" s="1">
        <v>39371.814211302684</v>
      </c>
      <c r="AG7811" s="1">
        <v>130590.49783752592</v>
      </c>
      <c r="AH7811" s="1">
        <v>22961.686624865128</v>
      </c>
      <c r="AI7811" s="1">
        <v>6379.2169137560431</v>
      </c>
      <c r="AJ7811" s="1">
        <v>33507.256271467442</v>
      </c>
      <c r="AK7811" s="1">
        <v>9150.5596271356626</v>
      </c>
      <c r="AL7811" s="1">
        <v>635682.6875</v>
      </c>
      <c r="AM7811" s="1">
        <v>498548.75</v>
      </c>
      <c r="AN7811" s="1">
        <v>137133.953125</v>
      </c>
      <c r="AO7811" t="s">
        <v>20621</v>
      </c>
    </row>
    <row r="7812" spans="1:41" x14ac:dyDescent="0.25">
      <c r="A7812" s="1">
        <v>2026</v>
      </c>
      <c r="B7812" t="s">
        <v>6259</v>
      </c>
      <c r="C7812" t="s">
        <v>7158</v>
      </c>
      <c r="D7812" t="s">
        <v>7256</v>
      </c>
      <c r="E7812" t="s">
        <v>8137</v>
      </c>
      <c r="F7812" t="s">
        <v>10261</v>
      </c>
      <c r="G7812" t="s">
        <v>12372</v>
      </c>
      <c r="H7812" t="s">
        <v>12776</v>
      </c>
      <c r="I7812" s="1">
        <v>16800.757078764676</v>
      </c>
      <c r="J7812" s="1">
        <v>42430.603330885984</v>
      </c>
      <c r="K7812" s="1">
        <v>2725.9092737313276</v>
      </c>
      <c r="L7812" s="1">
        <v>3405.4349424940301</v>
      </c>
      <c r="M7812" s="1">
        <v>15699.14361433609</v>
      </c>
      <c r="N7812" s="1">
        <v>13200.198302851972</v>
      </c>
      <c r="O7812" s="1">
        <v>12687.939725495233</v>
      </c>
      <c r="P7812" s="1">
        <v>12606.335203599585</v>
      </c>
      <c r="Q7812" s="1">
        <v>5626.0022331633018</v>
      </c>
      <c r="R7812" s="1">
        <v>9426.6360067311598</v>
      </c>
      <c r="S7812" s="1">
        <v>17440.115545584296</v>
      </c>
      <c r="T7812" s="1">
        <v>14755.469358063285</v>
      </c>
      <c r="U7812" s="1">
        <v>2254.9329503883473</v>
      </c>
      <c r="V7812" s="1">
        <v>12197.146972960227</v>
      </c>
      <c r="W7812" s="1">
        <v>6357.9069596444397</v>
      </c>
      <c r="X7812" s="1">
        <v>24525.925471129074</v>
      </c>
      <c r="Y7812" s="1">
        <v>64351.892658644203</v>
      </c>
      <c r="Z7812" s="1">
        <v>9015.8457044888291</v>
      </c>
      <c r="AA7812" s="1">
        <v>88428.784781682567</v>
      </c>
      <c r="AB7812" s="1">
        <v>2555.1377514286564</v>
      </c>
      <c r="AC7812" s="1">
        <v>12305.383706736518</v>
      </c>
      <c r="AD7812" s="1">
        <v>18151.845003180952</v>
      </c>
      <c r="AE7812" s="1">
        <v>16499.587067077529</v>
      </c>
      <c r="AF7812" s="1">
        <v>40779.308508838571</v>
      </c>
      <c r="AG7812" s="1">
        <v>136809.73956320001</v>
      </c>
      <c r="AH7812" s="1">
        <v>25159.853721543142</v>
      </c>
      <c r="AI7812" s="1">
        <v>7062.4559452658295</v>
      </c>
      <c r="AJ7812" s="1">
        <v>34035.48636141124</v>
      </c>
      <c r="AK7812" s="1">
        <v>9139.8986455341637</v>
      </c>
      <c r="AL7812" s="1">
        <v>676435.625</v>
      </c>
      <c r="AM7812" s="1">
        <v>520174.09375</v>
      </c>
      <c r="AN7812" s="1">
        <v>156261.609375</v>
      </c>
      <c r="AO7812" t="s">
        <v>20622</v>
      </c>
    </row>
    <row r="7813" spans="1:41" x14ac:dyDescent="0.25">
      <c r="A7813" s="1">
        <v>2026</v>
      </c>
      <c r="B7813" t="s">
        <v>6260</v>
      </c>
      <c r="C7813" t="s">
        <v>7158</v>
      </c>
      <c r="D7813" t="s">
        <v>7256</v>
      </c>
      <c r="E7813" t="s">
        <v>8137</v>
      </c>
      <c r="F7813" t="s">
        <v>10261</v>
      </c>
      <c r="G7813" t="s">
        <v>12372</v>
      </c>
      <c r="H7813" t="s">
        <v>12776</v>
      </c>
      <c r="I7813" s="1">
        <v>19634.263428453669</v>
      </c>
      <c r="J7813" s="1">
        <v>20758.875784161974</v>
      </c>
      <c r="K7813" s="1">
        <v>3091.4418111251648</v>
      </c>
      <c r="L7813" s="1">
        <v>4815.5517256981311</v>
      </c>
      <c r="M7813" s="1">
        <v>13633.056058163727</v>
      </c>
      <c r="N7813" s="1">
        <v>13004.649988982268</v>
      </c>
      <c r="O7813" s="1">
        <v>12176.539905737092</v>
      </c>
      <c r="P7813" s="1">
        <v>7436.0218832318997</v>
      </c>
      <c r="Q7813" s="1">
        <v>5320.9865098862274</v>
      </c>
      <c r="R7813" s="1">
        <v>9181.9821076635799</v>
      </c>
      <c r="S7813" s="1">
        <v>13532.817389068547</v>
      </c>
      <c r="T7813" s="1">
        <v>13540.267454007177</v>
      </c>
      <c r="U7813" s="1">
        <v>2341.9746864919762</v>
      </c>
      <c r="V7813" s="1">
        <v>13159.586164111728</v>
      </c>
      <c r="W7813" s="1">
        <v>5321.7690526200331</v>
      </c>
      <c r="X7813" s="1">
        <v>15914.493071545239</v>
      </c>
      <c r="Y7813" s="1">
        <v>66512.679364852142</v>
      </c>
      <c r="Z7813" s="1">
        <v>7084.5819621801056</v>
      </c>
      <c r="AA7813" s="1">
        <v>91850.185369673156</v>
      </c>
      <c r="AB7813" s="1">
        <v>2267.4398695521854</v>
      </c>
      <c r="AC7813" s="1">
        <v>12451.384261442188</v>
      </c>
      <c r="AD7813" s="1">
        <v>15182.505933259097</v>
      </c>
      <c r="AE7813" s="1">
        <v>17331.542341129185</v>
      </c>
      <c r="AF7813" s="1">
        <v>39620.724727161898</v>
      </c>
      <c r="AG7813" s="1">
        <v>126207.51498237073</v>
      </c>
      <c r="AH7813" s="1">
        <v>28984.863154941675</v>
      </c>
      <c r="AI7813" s="1">
        <v>6498.2185199354108</v>
      </c>
      <c r="AJ7813" s="1">
        <v>33976.770977944892</v>
      </c>
      <c r="AK7813" s="1">
        <v>9396.4509213879901</v>
      </c>
      <c r="AL7813" s="1">
        <v>630229.0625</v>
      </c>
      <c r="AM7813" s="1">
        <v>490689.25</v>
      </c>
      <c r="AN7813" s="1">
        <v>139539.859375</v>
      </c>
      <c r="AO7813" t="s">
        <v>20623</v>
      </c>
    </row>
    <row r="7814" spans="1:41" x14ac:dyDescent="0.25">
      <c r="A7814" s="1">
        <v>2026</v>
      </c>
      <c r="B7814" t="s">
        <v>6261</v>
      </c>
      <c r="C7814" t="s">
        <v>7158</v>
      </c>
      <c r="D7814" t="s">
        <v>7256</v>
      </c>
      <c r="E7814" t="s">
        <v>8137</v>
      </c>
      <c r="F7814" t="s">
        <v>10261</v>
      </c>
      <c r="G7814" t="s">
        <v>12372</v>
      </c>
      <c r="H7814" t="s">
        <v>12776</v>
      </c>
      <c r="I7814" s="1">
        <v>19818.424617159359</v>
      </c>
      <c r="J7814" s="1">
        <v>48210.175639276858</v>
      </c>
      <c r="K7814" s="1">
        <v>2561.9116157243934</v>
      </c>
      <c r="L7814" s="1">
        <v>4067.7527324947255</v>
      </c>
      <c r="M7814" s="1">
        <v>18783.140454762601</v>
      </c>
      <c r="N7814" s="1">
        <v>13752.025320003451</v>
      </c>
      <c r="O7814" s="1">
        <v>11787.954759412332</v>
      </c>
      <c r="P7814" s="1">
        <v>13251.70549069214</v>
      </c>
      <c r="Q7814" s="1">
        <v>5118.3655263349119</v>
      </c>
      <c r="R7814" s="1">
        <v>10263.843551873242</v>
      </c>
      <c r="S7814" s="1">
        <v>22003.692200238045</v>
      </c>
      <c r="T7814" s="1">
        <v>14618.012182180746</v>
      </c>
      <c r="U7814" s="1">
        <v>2281.2192021327046</v>
      </c>
      <c r="V7814" s="1">
        <v>12764.711260536793</v>
      </c>
      <c r="W7814" s="1">
        <v>5566.5084505810046</v>
      </c>
      <c r="X7814" s="1">
        <v>28457.723639957992</v>
      </c>
      <c r="Y7814" s="1">
        <v>63791.16400164082</v>
      </c>
      <c r="Z7814" s="1">
        <v>8513.1688347333584</v>
      </c>
      <c r="AA7814" s="1">
        <v>92331.209125788009</v>
      </c>
      <c r="AB7814" s="1">
        <v>4260.9735163560763</v>
      </c>
      <c r="AC7814" s="1">
        <v>14076.550888137059</v>
      </c>
      <c r="AD7814" s="1">
        <v>19277.359374590331</v>
      </c>
      <c r="AE7814" s="1">
        <v>17342.132281092174</v>
      </c>
      <c r="AF7814" s="1">
        <v>36037.115704104282</v>
      </c>
      <c r="AG7814" s="1">
        <v>137514.52373512508</v>
      </c>
      <c r="AH7814" s="1">
        <v>31410.35320514307</v>
      </c>
      <c r="AI7814" s="1">
        <v>9980.4178796755932</v>
      </c>
      <c r="AJ7814" s="1">
        <v>35450.896447569212</v>
      </c>
      <c r="AK7814" s="1">
        <v>9263.4697267978609</v>
      </c>
      <c r="AL7814" s="1">
        <v>712556.5625</v>
      </c>
      <c r="AM7814" s="1">
        <v>534585</v>
      </c>
      <c r="AN7814" s="1">
        <v>177971.53125</v>
      </c>
      <c r="AO7814" t="s">
        <v>20624</v>
      </c>
    </row>
    <row r="7815" spans="1:41" x14ac:dyDescent="0.25">
      <c r="A7815" s="1">
        <v>2026</v>
      </c>
      <c r="B7815" t="s">
        <v>6261</v>
      </c>
      <c r="C7815" t="s">
        <v>7158</v>
      </c>
      <c r="D7815" t="s">
        <v>7256</v>
      </c>
      <c r="E7815" t="s">
        <v>8137</v>
      </c>
      <c r="F7815" t="s">
        <v>10261</v>
      </c>
      <c r="G7815" t="s">
        <v>12373</v>
      </c>
      <c r="H7815" t="s">
        <v>12776</v>
      </c>
      <c r="I7815" s="1">
        <v>22062.244196853251</v>
      </c>
      <c r="J7815" s="1">
        <v>54645.330380723113</v>
      </c>
      <c r="K7815" s="1">
        <v>2790.016176744422</v>
      </c>
      <c r="L7815" s="1">
        <v>4535.8491256303914</v>
      </c>
      <c r="M7815" s="1">
        <v>20499.751308459628</v>
      </c>
      <c r="N7815" s="1">
        <v>14994.14489654492</v>
      </c>
      <c r="O7815" s="1">
        <v>12865.268275308759</v>
      </c>
      <c r="P7815" s="1">
        <v>13939.835848813291</v>
      </c>
      <c r="Q7815" s="1">
        <v>5621.4999401885652</v>
      </c>
      <c r="R7815" s="1">
        <v>11386.685120344049</v>
      </c>
      <c r="S7815" s="1">
        <v>24010.08181013335</v>
      </c>
      <c r="T7815" s="1">
        <v>16302.913650063039</v>
      </c>
      <c r="U7815" s="1">
        <v>2503.7240374166399</v>
      </c>
      <c r="V7815" s="1">
        <v>13930</v>
      </c>
      <c r="W7815" s="1">
        <v>5148</v>
      </c>
      <c r="X7815" s="1">
        <v>31088.95428523645</v>
      </c>
      <c r="Y7815" s="1">
        <v>72400.433571418034</v>
      </c>
      <c r="Z7815" s="1">
        <v>9354.4623494436037</v>
      </c>
      <c r="AA7815" s="1">
        <v>104335</v>
      </c>
      <c r="AB7815" s="1">
        <v>4650.3883430784008</v>
      </c>
      <c r="AC7815" s="1">
        <v>15363.021598154441</v>
      </c>
      <c r="AD7815" s="1">
        <v>21172.320345954551</v>
      </c>
      <c r="AE7815" s="1">
        <v>18927.04789047442</v>
      </c>
      <c r="AF7815" s="1">
        <v>41217.398229523933</v>
      </c>
      <c r="AG7815" s="1">
        <v>154774</v>
      </c>
      <c r="AH7815" s="1">
        <v>35949.300125719827</v>
      </c>
      <c r="AI7815" s="1">
        <v>10892.538709413569</v>
      </c>
      <c r="AJ7815" s="1">
        <v>39464.60677537616</v>
      </c>
      <c r="AK7815" s="1">
        <v>10085</v>
      </c>
      <c r="AL7815" s="1">
        <v>794909.875</v>
      </c>
      <c r="AM7815" s="1">
        <v>599455.375</v>
      </c>
      <c r="AN7815" s="1">
        <v>195454.53125</v>
      </c>
      <c r="AO7815" t="s">
        <v>20625</v>
      </c>
    </row>
    <row r="7816" spans="1:41" x14ac:dyDescent="0.25">
      <c r="A7816" s="1">
        <v>2026</v>
      </c>
      <c r="B7816" t="s">
        <v>6262</v>
      </c>
      <c r="C7816" t="s">
        <v>7158</v>
      </c>
      <c r="D7816" t="s">
        <v>7256</v>
      </c>
      <c r="E7816" t="s">
        <v>8137</v>
      </c>
      <c r="F7816" t="s">
        <v>10261</v>
      </c>
      <c r="G7816" t="s">
        <v>12373</v>
      </c>
      <c r="H7816" t="s">
        <v>12776</v>
      </c>
      <c r="I7816" s="1">
        <v>18543.512364545619</v>
      </c>
      <c r="J7816" s="1">
        <v>48529.694155037898</v>
      </c>
      <c r="K7816" s="1">
        <v>2908.6958385532439</v>
      </c>
      <c r="L7816" s="1">
        <v>3764.9501508135281</v>
      </c>
      <c r="M7816" s="1">
        <v>16987.870293314969</v>
      </c>
      <c r="N7816" s="1">
        <v>14424.362638307761</v>
      </c>
      <c r="O7816" s="1">
        <v>13729.47975004728</v>
      </c>
      <c r="P7816" s="1">
        <v>13735.06798719693</v>
      </c>
      <c r="Q7816" s="1">
        <v>6165.8476372884061</v>
      </c>
      <c r="R7816" s="1">
        <v>10130.55383109339</v>
      </c>
      <c r="S7816" s="1">
        <v>18559.324393639708</v>
      </c>
      <c r="T7816" s="1">
        <v>16259.35413239196</v>
      </c>
      <c r="U7816" s="1">
        <v>2349.3944964049911</v>
      </c>
      <c r="V7816" s="1">
        <v>13622</v>
      </c>
      <c r="W7816" s="1">
        <v>6879.821053982494</v>
      </c>
      <c r="X7816" s="1">
        <v>27285.824000000001</v>
      </c>
      <c r="Y7816" s="1">
        <v>72982.875413121656</v>
      </c>
      <c r="Z7816" s="1">
        <v>9851.9601712709646</v>
      </c>
      <c r="AA7816" s="1">
        <v>101179</v>
      </c>
      <c r="AB7816" s="1">
        <v>2962</v>
      </c>
      <c r="AC7816" s="1">
        <v>13337.49297026686</v>
      </c>
      <c r="AD7816" s="1">
        <v>19893.61290430187</v>
      </c>
      <c r="AE7816" s="1">
        <v>17854.02133227275</v>
      </c>
      <c r="AF7816" s="1">
        <v>45084.421318582346</v>
      </c>
      <c r="AG7816" s="1">
        <v>163966</v>
      </c>
      <c r="AH7816" s="1">
        <v>28168.284966563991</v>
      </c>
      <c r="AI7816" s="1">
        <v>7642.2057468706589</v>
      </c>
      <c r="AJ7816" s="1">
        <v>38317.333463106646</v>
      </c>
      <c r="AK7816" s="1">
        <v>9628</v>
      </c>
      <c r="AL7816" s="1">
        <v>764742.9375</v>
      </c>
      <c r="AM7816" s="1">
        <v>593838.4375</v>
      </c>
      <c r="AN7816" s="1">
        <v>170904.46875</v>
      </c>
      <c r="AO7816" t="s">
        <v>20626</v>
      </c>
    </row>
    <row r="7817" spans="1:41" x14ac:dyDescent="0.25">
      <c r="A7817" s="1">
        <v>2026</v>
      </c>
      <c r="B7817" t="s">
        <v>6263</v>
      </c>
      <c r="C7817" t="s">
        <v>7158</v>
      </c>
      <c r="D7817" t="s">
        <v>7256</v>
      </c>
      <c r="E7817" t="s">
        <v>8137</v>
      </c>
      <c r="F7817" t="s">
        <v>10261</v>
      </c>
      <c r="G7817" t="s">
        <v>12373</v>
      </c>
      <c r="H7817" t="s">
        <v>12776</v>
      </c>
      <c r="I7817" s="1">
        <v>21546.811155748292</v>
      </c>
      <c r="J7817" s="1">
        <v>50585.622943594331</v>
      </c>
      <c r="K7817" s="1">
        <v>2595.7454742</v>
      </c>
      <c r="L7817" s="1">
        <v>4540.2710427088468</v>
      </c>
      <c r="M7817" s="1">
        <v>17823.357746204889</v>
      </c>
      <c r="N7817" s="1">
        <v>15927.113213811999</v>
      </c>
      <c r="O7817" s="1">
        <v>13490.77325460774</v>
      </c>
      <c r="P7817" s="1">
        <v>14204.48205448764</v>
      </c>
      <c r="Q7817" s="1">
        <v>5652.1200593756812</v>
      </c>
      <c r="R7817" s="1">
        <v>11193.44775811736</v>
      </c>
      <c r="S7817" s="1">
        <v>23053.186634913061</v>
      </c>
      <c r="T7817" s="1">
        <v>16323.10589233994</v>
      </c>
      <c r="U7817" s="1">
        <v>2298.332733363744</v>
      </c>
      <c r="V7817" s="1">
        <v>13551</v>
      </c>
      <c r="W7817" s="1">
        <v>5375.1732271470719</v>
      </c>
      <c r="X7817" s="1">
        <v>28891</v>
      </c>
      <c r="Y7817" s="1">
        <v>80269.68122979172</v>
      </c>
      <c r="Z7817" s="1">
        <v>9979.6667608101634</v>
      </c>
      <c r="AA7817" s="1">
        <v>103980</v>
      </c>
      <c r="AB7817" s="1">
        <v>4396.2956185906351</v>
      </c>
      <c r="AC7817" s="1">
        <v>13426.381807522919</v>
      </c>
      <c r="AD7817" s="1">
        <v>22366.79436042799</v>
      </c>
      <c r="AE7817" s="1">
        <v>19065.668234701068</v>
      </c>
      <c r="AF7817" s="1">
        <v>43796.168187597628</v>
      </c>
      <c r="AG7817" s="1">
        <v>157481</v>
      </c>
      <c r="AH7817" s="1">
        <v>29700.416011402529</v>
      </c>
      <c r="AI7817" s="1">
        <v>9114.0324591035533</v>
      </c>
      <c r="AJ7817" s="1">
        <v>38650.09148824781</v>
      </c>
      <c r="AK7817" s="1">
        <v>10033</v>
      </c>
      <c r="AL7817" s="1">
        <v>789310.6875</v>
      </c>
      <c r="AM7817" s="1">
        <v>606147.8125</v>
      </c>
      <c r="AN7817" s="1">
        <v>183162.890625</v>
      </c>
      <c r="AO7817" t="s">
        <v>20627</v>
      </c>
    </row>
    <row r="7818" spans="1:41" x14ac:dyDescent="0.25">
      <c r="A7818" s="1">
        <v>2026</v>
      </c>
      <c r="B7818" t="s">
        <v>6264</v>
      </c>
      <c r="C7818" t="s">
        <v>7158</v>
      </c>
      <c r="D7818" t="s">
        <v>7256</v>
      </c>
      <c r="E7818" t="s">
        <v>8137</v>
      </c>
      <c r="F7818" t="s">
        <v>10261</v>
      </c>
      <c r="G7818" t="s">
        <v>12373</v>
      </c>
      <c r="H7818" t="s">
        <v>12776</v>
      </c>
      <c r="I7818" s="1">
        <v>22015.98027799507</v>
      </c>
      <c r="J7818" s="1">
        <v>22295.266783246301</v>
      </c>
      <c r="K7818" s="1">
        <v>3654.6315068717781</v>
      </c>
      <c r="L7818" s="1">
        <v>5263.1558229957054</v>
      </c>
      <c r="M7818" s="1">
        <v>14679.982852545139</v>
      </c>
      <c r="N7818" s="1">
        <v>14494.833909000001</v>
      </c>
      <c r="O7818" s="1">
        <v>13115.85881754513</v>
      </c>
      <c r="P7818" s="1">
        <v>9132</v>
      </c>
      <c r="Q7818" s="1">
        <v>5671.6508860285958</v>
      </c>
      <c r="R7818" s="1">
        <v>9675.5900873001974</v>
      </c>
      <c r="S7818" s="1">
        <v>14079.45861587408</v>
      </c>
      <c r="T7818" s="1">
        <v>13338.312164340299</v>
      </c>
      <c r="U7818" s="1">
        <v>2330.5823257675638</v>
      </c>
      <c r="V7818" s="1">
        <v>292</v>
      </c>
      <c r="W7818" s="1">
        <v>5781.2305675144826</v>
      </c>
      <c r="X7818" s="1">
        <v>17479.42390866992</v>
      </c>
      <c r="Y7818" s="1">
        <v>72067.14605000001</v>
      </c>
      <c r="Z7818" s="1">
        <v>7651.1063677618067</v>
      </c>
      <c r="AA7818" s="1">
        <v>100697.0823592727</v>
      </c>
      <c r="AB7818" s="1">
        <v>2043</v>
      </c>
      <c r="AC7818" s="1">
        <v>13570.06789</v>
      </c>
      <c r="AD7818" s="1">
        <v>16396.58746905001</v>
      </c>
      <c r="AE7818" s="1">
        <v>18619.542219135608</v>
      </c>
      <c r="AF7818" s="1">
        <v>43303.459278872288</v>
      </c>
      <c r="AG7818" s="1">
        <v>140807.21084142441</v>
      </c>
      <c r="AH7818" s="1">
        <v>31880.976187191969</v>
      </c>
      <c r="AI7818" s="1">
        <v>6997.2669892836311</v>
      </c>
      <c r="AJ7818" s="1">
        <v>37317.832261535368</v>
      </c>
      <c r="AK7818" s="1">
        <v>9875.5480347175908</v>
      </c>
      <c r="AL7818" s="1">
        <v>674526.75</v>
      </c>
      <c r="AM7818" s="1">
        <v>525204.5</v>
      </c>
      <c r="AN7818" s="1">
        <v>149322.265625</v>
      </c>
      <c r="AO7818" t="s">
        <v>20628</v>
      </c>
    </row>
    <row r="7819" spans="1:41" x14ac:dyDescent="0.25">
      <c r="A7819" s="1">
        <v>2026</v>
      </c>
      <c r="B7819" t="s">
        <v>6265</v>
      </c>
      <c r="C7819" t="s">
        <v>7158</v>
      </c>
      <c r="D7819" t="s">
        <v>7256</v>
      </c>
      <c r="E7819" t="s">
        <v>8137</v>
      </c>
      <c r="F7819" t="s">
        <v>10261</v>
      </c>
      <c r="G7819" t="s">
        <v>12373</v>
      </c>
      <c r="H7819" t="s">
        <v>12776</v>
      </c>
      <c r="I7819" s="1">
        <v>14023.50046194181</v>
      </c>
      <c r="J7819" s="1">
        <v>29827.833335874158</v>
      </c>
      <c r="K7819" s="1">
        <v>3410.32348849447</v>
      </c>
      <c r="L7819" s="1">
        <v>4076.2348000000011</v>
      </c>
      <c r="M7819" s="1">
        <v>15475.66534521484</v>
      </c>
      <c r="N7819" s="1">
        <v>14114.46956273085</v>
      </c>
      <c r="O7819" s="1">
        <v>13459.2728648133</v>
      </c>
      <c r="P7819" s="1">
        <v>13243.56774544281</v>
      </c>
      <c r="Q7819" s="1">
        <v>5852.8967772350297</v>
      </c>
      <c r="R7819" s="1">
        <v>10193.803316174521</v>
      </c>
      <c r="S7819" s="1">
        <v>15012</v>
      </c>
      <c r="T7819" s="1">
        <v>14460.62008032996</v>
      </c>
      <c r="U7819" s="1">
        <v>2371.9076779952379</v>
      </c>
      <c r="V7819" s="1">
        <v>14689</v>
      </c>
      <c r="W7819" s="1">
        <v>6812.4993783295431</v>
      </c>
      <c r="X7819" s="1">
        <v>17851.40232895052</v>
      </c>
      <c r="Y7819" s="1">
        <v>68984.999038574926</v>
      </c>
      <c r="Z7819" s="1">
        <v>7662</v>
      </c>
      <c r="AA7819" s="1">
        <v>101179</v>
      </c>
      <c r="AB7819" s="1">
        <v>2043.76</v>
      </c>
      <c r="AC7819" s="1">
        <v>13849.43686</v>
      </c>
      <c r="AD7819" s="1">
        <v>17581.93380463131</v>
      </c>
      <c r="AE7819" s="1">
        <v>18346.282017086069</v>
      </c>
      <c r="AF7819" s="1">
        <v>43090.462527257812</v>
      </c>
      <c r="AG7819" s="1">
        <v>143022</v>
      </c>
      <c r="AH7819" s="1">
        <v>23949</v>
      </c>
      <c r="AI7819" s="1">
        <v>6844.8341038152357</v>
      </c>
      <c r="AJ7819" s="1">
        <v>36672</v>
      </c>
      <c r="AK7819" s="1">
        <v>9550.8763932921647</v>
      </c>
      <c r="AL7819" s="1">
        <v>687651.5625</v>
      </c>
      <c r="AM7819" s="1">
        <v>541199.375</v>
      </c>
      <c r="AN7819" s="1">
        <v>146452.1875</v>
      </c>
      <c r="AO7819" t="s">
        <v>20629</v>
      </c>
    </row>
    <row r="7820" spans="1:41" x14ac:dyDescent="0.25">
      <c r="A7820" s="1">
        <v>2026</v>
      </c>
      <c r="B7820" t="s">
        <v>6266</v>
      </c>
      <c r="C7820" t="s">
        <v>7158</v>
      </c>
      <c r="D7820" t="s">
        <v>7256</v>
      </c>
      <c r="E7820" t="s">
        <v>8137</v>
      </c>
      <c r="F7820" t="s">
        <v>10261</v>
      </c>
      <c r="G7820" t="s">
        <v>12373</v>
      </c>
      <c r="H7820" t="s">
        <v>12776</v>
      </c>
      <c r="I7820" s="1">
        <v>21304.059539999991</v>
      </c>
      <c r="J7820" s="1">
        <v>54530.93532024404</v>
      </c>
      <c r="K7820" s="1">
        <v>2785.684554903647</v>
      </c>
      <c r="L7820" s="1">
        <v>4978.4789162885781</v>
      </c>
      <c r="M7820" s="1">
        <v>22102.11377935368</v>
      </c>
      <c r="N7820" s="1">
        <v>14566.798439365881</v>
      </c>
      <c r="O7820" s="1">
        <v>12376.134913975349</v>
      </c>
      <c r="P7820" s="1">
        <v>15131.686077638309</v>
      </c>
      <c r="Q7820" s="1">
        <v>5769</v>
      </c>
      <c r="R7820" s="1">
        <v>11726.734501015129</v>
      </c>
      <c r="S7820" s="1">
        <v>21296.698599901549</v>
      </c>
      <c r="T7820" s="1">
        <v>17371.087728104631</v>
      </c>
      <c r="U7820" s="1">
        <v>2409.4939881599998</v>
      </c>
      <c r="V7820" s="1">
        <v>13518</v>
      </c>
      <c r="W7820" s="1">
        <v>9887.4167452250367</v>
      </c>
      <c r="X7820" s="1">
        <v>29752.80867736915</v>
      </c>
      <c r="Y7820" s="1">
        <v>69041.592581691599</v>
      </c>
      <c r="Z7820" s="1">
        <v>8699.0788363613719</v>
      </c>
      <c r="AA7820" s="1">
        <v>107218</v>
      </c>
      <c r="AB7820" s="1">
        <v>4129.1287573514974</v>
      </c>
      <c r="AC7820" s="1">
        <v>14420.9920188</v>
      </c>
      <c r="AD7820" s="1">
        <v>15900.557107131361</v>
      </c>
      <c r="AE7820" s="1">
        <v>20322.663804</v>
      </c>
      <c r="AF7820" s="1">
        <v>46782.432886088012</v>
      </c>
      <c r="AG7820" s="1">
        <v>150460.69135607441</v>
      </c>
      <c r="AH7820" s="1">
        <v>33353.350367354236</v>
      </c>
      <c r="AI7820" s="1">
        <v>14559.94050240224</v>
      </c>
      <c r="AJ7820" s="1">
        <v>37900.161590927572</v>
      </c>
      <c r="AK7820" s="1">
        <v>11149</v>
      </c>
      <c r="AL7820" s="1">
        <v>793444.8125</v>
      </c>
      <c r="AM7820" s="1">
        <v>598780.875</v>
      </c>
      <c r="AN7820" s="1">
        <v>194663.90625</v>
      </c>
      <c r="AO7820" t="s">
        <v>20630</v>
      </c>
    </row>
    <row r="7821" spans="1:41" x14ac:dyDescent="0.25">
      <c r="A7821" s="1">
        <v>2026</v>
      </c>
      <c r="B7821" t="s">
        <v>6267</v>
      </c>
      <c r="C7821" t="s">
        <v>7158</v>
      </c>
      <c r="D7821" t="s">
        <v>7256</v>
      </c>
      <c r="E7821" t="s">
        <v>8138</v>
      </c>
      <c r="F7821" t="s">
        <v>10262</v>
      </c>
      <c r="G7821" t="s">
        <v>12374</v>
      </c>
      <c r="H7821" t="s">
        <v>12776</v>
      </c>
      <c r="I7821" s="1">
        <v>604.06177675253184</v>
      </c>
      <c r="J7821" s="1">
        <v>4560.6268732141289</v>
      </c>
      <c r="K7821" s="1">
        <v>129.89710469472635</v>
      </c>
      <c r="L7821" s="1">
        <v>395.28868928101463</v>
      </c>
      <c r="M7821" s="1">
        <v>1091.957705196173</v>
      </c>
      <c r="N7821" s="1">
        <v>680.64722422586522</v>
      </c>
      <c r="O7821" s="1">
        <v>1108.3370707741155</v>
      </c>
      <c r="P7821" s="1">
        <v>1737.3936117956375</v>
      </c>
      <c r="Q7821" s="1">
        <v>1.5758389667008641</v>
      </c>
      <c r="R7821" s="1">
        <v>672.07970354313022</v>
      </c>
      <c r="S7821" s="1">
        <v>1182.5901947274554</v>
      </c>
      <c r="T7821" s="1">
        <v>1637.9365577942594</v>
      </c>
      <c r="U7821" s="1">
        <v>40.977443398322876</v>
      </c>
      <c r="V7821" s="1">
        <v>1170.5786599702974</v>
      </c>
      <c r="W7821" s="1">
        <v>462.99006700317733</v>
      </c>
      <c r="X7821" s="1">
        <v>2159.8923408780302</v>
      </c>
      <c r="Y7821" s="1">
        <v>3827.3117567125864</v>
      </c>
      <c r="Z7821" s="1">
        <v>1208.7971796521635</v>
      </c>
      <c r="AA7821" s="1">
        <v>8267.211786040225</v>
      </c>
      <c r="AB7821" s="1">
        <v>157.56949685980777</v>
      </c>
      <c r="AC7821" s="1">
        <v>1217.0742190575504</v>
      </c>
      <c r="AD7821" s="1">
        <v>1464.5368325875738</v>
      </c>
      <c r="AE7821" s="1">
        <v>1906.558153272518</v>
      </c>
      <c r="AF7821" s="1">
        <v>1137.0541014182697</v>
      </c>
      <c r="AG7821" s="1">
        <v>5623.582181760291</v>
      </c>
      <c r="AH7821" s="1">
        <v>789.48542085683312</v>
      </c>
      <c r="AI7821" s="1">
        <v>781.84171692045993</v>
      </c>
      <c r="AJ7821" s="1">
        <v>1586.1855608438993</v>
      </c>
      <c r="AK7821" s="1">
        <v>655.17462311770385</v>
      </c>
      <c r="AL7821" s="1">
        <v>46259.21484375</v>
      </c>
      <c r="AM7821" s="1">
        <v>34637.0078125</v>
      </c>
      <c r="AN7821" s="1">
        <v>11622.2099609375</v>
      </c>
      <c r="AO7821" t="s">
        <v>20631</v>
      </c>
    </row>
    <row r="7822" spans="1:41" x14ac:dyDescent="0.25">
      <c r="A7822" s="1">
        <v>2026</v>
      </c>
      <c r="B7822" t="s">
        <v>6268</v>
      </c>
      <c r="C7822" t="s">
        <v>7158</v>
      </c>
      <c r="D7822" t="s">
        <v>7256</v>
      </c>
      <c r="E7822" t="s">
        <v>8138</v>
      </c>
      <c r="F7822" t="s">
        <v>10262</v>
      </c>
      <c r="G7822" t="s">
        <v>12374</v>
      </c>
      <c r="H7822" t="s">
        <v>12776</v>
      </c>
      <c r="I7822" s="1">
        <v>866.80949186378655</v>
      </c>
      <c r="J7822" s="1">
        <v>3571.1315976058959</v>
      </c>
      <c r="K7822" s="1">
        <v>250</v>
      </c>
      <c r="L7822" s="1">
        <v>550</v>
      </c>
      <c r="M7822" s="1">
        <v>2183.8600840993649</v>
      </c>
      <c r="N7822" s="1">
        <v>730.25424999999996</v>
      </c>
      <c r="O7822" s="1">
        <v>1095</v>
      </c>
      <c r="P7822" s="1">
        <v>1487.578</v>
      </c>
      <c r="Q7822" s="1">
        <v>2</v>
      </c>
      <c r="R7822" s="1">
        <v>806.5508499</v>
      </c>
      <c r="S7822" s="1">
        <v>1000</v>
      </c>
      <c r="T7822" s="1">
        <v>2000</v>
      </c>
      <c r="U7822" s="1">
        <v>38</v>
      </c>
      <c r="V7822" s="1">
        <v>1322</v>
      </c>
      <c r="W7822" s="1">
        <v>557</v>
      </c>
      <c r="X7822" s="1">
        <v>2889.1025432349938</v>
      </c>
      <c r="Y7822" s="1">
        <v>4000</v>
      </c>
      <c r="Z7822" s="1">
        <v>809.61338195282781</v>
      </c>
      <c r="AA7822" s="1">
        <v>10011</v>
      </c>
      <c r="AB7822" s="1">
        <v>612</v>
      </c>
      <c r="AC7822" s="1">
        <v>1426.9067456746409</v>
      </c>
      <c r="AD7822" s="1">
        <v>1215.0952</v>
      </c>
      <c r="AE7822" s="1">
        <v>1850</v>
      </c>
      <c r="AF7822" s="1">
        <v>2391.1999999999998</v>
      </c>
      <c r="AG7822" s="1">
        <v>5053.4734449263369</v>
      </c>
      <c r="AH7822" s="1">
        <v>1616</v>
      </c>
      <c r="AI7822" s="1">
        <v>1031</v>
      </c>
      <c r="AJ7822" s="1">
        <v>1759.183508571429</v>
      </c>
      <c r="AK7822" s="1">
        <v>760</v>
      </c>
      <c r="AL7822" s="1">
        <v>51884.75390625</v>
      </c>
      <c r="AM7822" s="1">
        <v>36675.69921875</v>
      </c>
      <c r="AN7822" s="1">
        <v>15209.0576171875</v>
      </c>
      <c r="AO7822" t="s">
        <v>20632</v>
      </c>
    </row>
    <row r="7823" spans="1:41" x14ac:dyDescent="0.25">
      <c r="A7823" s="1">
        <v>2026</v>
      </c>
      <c r="B7823" t="s">
        <v>6269</v>
      </c>
      <c r="C7823" t="s">
        <v>7158</v>
      </c>
      <c r="D7823" t="s">
        <v>7256</v>
      </c>
      <c r="E7823" t="s">
        <v>8138</v>
      </c>
      <c r="F7823" t="s">
        <v>10262</v>
      </c>
      <c r="G7823" t="s">
        <v>12374</v>
      </c>
      <c r="H7823" t="s">
        <v>12776</v>
      </c>
      <c r="I7823" s="1">
        <v>552.67101596357031</v>
      </c>
      <c r="J7823" s="1">
        <v>4547.9362751931285</v>
      </c>
      <c r="K7823" s="1">
        <v>183.64720855719051</v>
      </c>
      <c r="L7823" s="1">
        <v>384.27913004452586</v>
      </c>
      <c r="M7823" s="1">
        <v>1167.6990139474542</v>
      </c>
      <c r="N7823" s="1">
        <v>293.40136196722801</v>
      </c>
      <c r="O7823" s="1">
        <v>1077.46772650606</v>
      </c>
      <c r="P7823" s="1">
        <v>1441.1295381425064</v>
      </c>
      <c r="Q7823" s="1">
        <v>1.7969523944627244</v>
      </c>
      <c r="R7823" s="1">
        <v>667.68542103177117</v>
      </c>
      <c r="S7823" s="1">
        <v>1149.6527564591754</v>
      </c>
      <c r="T7823" s="1">
        <v>1804.6257488278839</v>
      </c>
      <c r="U7823" s="1">
        <v>37.366368446318539</v>
      </c>
      <c r="V7823" s="1">
        <v>1144.345033668505</v>
      </c>
      <c r="W7823" s="1">
        <v>605.08039813640812</v>
      </c>
      <c r="X7823" s="1">
        <v>2441.5524837083135</v>
      </c>
      <c r="Y7823" s="1">
        <v>3779.0986269572154</v>
      </c>
      <c r="Z7823" s="1">
        <v>1265.6527045289583</v>
      </c>
      <c r="AA7823" s="1">
        <v>7896.8299679591928</v>
      </c>
      <c r="AB7823" s="1">
        <v>320.58645655648286</v>
      </c>
      <c r="AC7823" s="1">
        <v>1044.6261917387878</v>
      </c>
      <c r="AD7823" s="1">
        <v>1576.723578608767</v>
      </c>
      <c r="AE7823" s="1">
        <v>1857.7029767345862</v>
      </c>
      <c r="AF7823" s="1">
        <v>1436.811174880017</v>
      </c>
      <c r="AG7823" s="1">
        <v>5838.4950697372706</v>
      </c>
      <c r="AH7823" s="1">
        <v>773.89033068906861</v>
      </c>
      <c r="AI7823" s="1">
        <v>760.06590362397924</v>
      </c>
      <c r="AJ7823" s="1">
        <v>1754.7331545955835</v>
      </c>
      <c r="AK7823" s="1">
        <v>721.8502995311535</v>
      </c>
      <c r="AL7823" s="1">
        <v>46527.40625</v>
      </c>
      <c r="AM7823" s="1">
        <v>33944.55859375</v>
      </c>
      <c r="AN7823" s="1">
        <v>12582.8427734375</v>
      </c>
      <c r="AO7823" t="s">
        <v>20633</v>
      </c>
    </row>
    <row r="7824" spans="1:41" x14ac:dyDescent="0.25">
      <c r="A7824" s="1">
        <v>2026</v>
      </c>
      <c r="B7824" t="s">
        <v>6270</v>
      </c>
      <c r="C7824" t="s">
        <v>7158</v>
      </c>
      <c r="D7824" t="s">
        <v>7256</v>
      </c>
      <c r="E7824" t="s">
        <v>8138</v>
      </c>
      <c r="F7824" t="s">
        <v>10262</v>
      </c>
      <c r="G7824" t="s">
        <v>12374</v>
      </c>
      <c r="H7824" t="s">
        <v>12776</v>
      </c>
      <c r="I7824" s="1">
        <v>531.49036383996406</v>
      </c>
      <c r="J7824" s="1">
        <v>4580.4967876299143</v>
      </c>
      <c r="K7824" s="1">
        <v>130.07535619751155</v>
      </c>
      <c r="L7824" s="1">
        <v>401.7685916680818</v>
      </c>
      <c r="M7824" s="1">
        <v>1220.8437868367125</v>
      </c>
      <c r="N7824" s="1">
        <v>270.80534908014351</v>
      </c>
      <c r="O7824" s="1">
        <v>1197.5145719282511</v>
      </c>
      <c r="P7824" s="1">
        <v>1248.7234194961109</v>
      </c>
      <c r="Q7824" s="1">
        <v>1.5780014141597367</v>
      </c>
      <c r="R7824" s="1">
        <v>679.24187875169071</v>
      </c>
      <c r="S7824" s="1">
        <v>1411.0102504255403</v>
      </c>
      <c r="T7824" s="1">
        <v>2441.687573673425</v>
      </c>
      <c r="U7824" s="1">
        <v>34.579929370589646</v>
      </c>
      <c r="V7824" s="1">
        <v>1167.5706034111106</v>
      </c>
      <c r="W7824" s="1">
        <v>332.95739641001251</v>
      </c>
      <c r="X7824" s="1">
        <v>2067.3825267288362</v>
      </c>
      <c r="Y7824" s="1">
        <v>3762.4185794331415</v>
      </c>
      <c r="Z7824" s="1">
        <v>1198.6466270760452</v>
      </c>
      <c r="AA7824" s="1">
        <v>8256.5257137733024</v>
      </c>
      <c r="AB7824" s="1">
        <v>159.81955027680601</v>
      </c>
      <c r="AC7824" s="1">
        <v>1177.8559459492928</v>
      </c>
      <c r="AD7824" s="1">
        <v>1466.5459773622943</v>
      </c>
      <c r="AE7824" s="1">
        <v>2052.1274198737106</v>
      </c>
      <c r="AF7824" s="1">
        <v>1009.6356660581808</v>
      </c>
      <c r="AG7824" s="1">
        <v>5017.1772046096121</v>
      </c>
      <c r="AH7824" s="1">
        <v>792.82705375164153</v>
      </c>
      <c r="AI7824" s="1">
        <v>1113.1875619974753</v>
      </c>
      <c r="AJ7824" s="1">
        <v>1651.4686861936621</v>
      </c>
      <c r="AK7824" s="1">
        <v>665.91479282002501</v>
      </c>
      <c r="AL7824" s="1">
        <v>46041.875</v>
      </c>
      <c r="AM7824" s="1">
        <v>33042.109375</v>
      </c>
      <c r="AN7824" s="1">
        <v>12999.7666015625</v>
      </c>
      <c r="AO7824" t="s">
        <v>20634</v>
      </c>
    </row>
    <row r="7825" spans="1:41" x14ac:dyDescent="0.25">
      <c r="A7825" s="1">
        <v>2026</v>
      </c>
      <c r="B7825" t="s">
        <v>6271</v>
      </c>
      <c r="C7825" t="s">
        <v>7158</v>
      </c>
      <c r="D7825" t="s">
        <v>7256</v>
      </c>
      <c r="E7825" t="s">
        <v>8138</v>
      </c>
      <c r="F7825" t="s">
        <v>10262</v>
      </c>
      <c r="G7825" t="s">
        <v>12374</v>
      </c>
      <c r="H7825" t="s">
        <v>12776</v>
      </c>
      <c r="I7825" s="1">
        <v>723.16672738186458</v>
      </c>
      <c r="J7825" s="1">
        <v>4029.071766841817</v>
      </c>
      <c r="K7825" s="1">
        <v>243.35150323557679</v>
      </c>
      <c r="L7825" s="1">
        <v>568.20242865717933</v>
      </c>
      <c r="M7825" s="1">
        <v>1394.6786885221675</v>
      </c>
      <c r="N7825" s="1">
        <v>343.73664195447276</v>
      </c>
      <c r="O7825" s="1">
        <v>1048.5917547037036</v>
      </c>
      <c r="P7825" s="1">
        <v>1464.4932043836127</v>
      </c>
      <c r="Q7825" s="1">
        <v>1.7915510052753119</v>
      </c>
      <c r="R7825" s="1">
        <v>733.77198164398044</v>
      </c>
      <c r="S7825" s="1">
        <v>1033.0953248312351</v>
      </c>
      <c r="T7825" s="1">
        <v>1756.2620522130997</v>
      </c>
      <c r="U7825" s="1">
        <v>34.158263820219958</v>
      </c>
      <c r="V7825" s="1">
        <v>1260.3762962941069</v>
      </c>
      <c r="W7825" s="1">
        <v>618.82409957390985</v>
      </c>
      <c r="X7825" s="1">
        <v>2376.1192471118407</v>
      </c>
      <c r="Y7825" s="1">
        <v>4080.7265330833789</v>
      </c>
      <c r="Z7825" s="1">
        <v>1259.7672543512995</v>
      </c>
      <c r="AA7825" s="1">
        <v>8099.4673466768836</v>
      </c>
      <c r="AB7825" s="1">
        <v>311.99478809903303</v>
      </c>
      <c r="AC7825" s="1">
        <v>968.15674174897765</v>
      </c>
      <c r="AD7825" s="1">
        <v>1762.4163113241686</v>
      </c>
      <c r="AE7825" s="1">
        <v>2144.705894349644</v>
      </c>
      <c r="AF7825" s="1">
        <v>1576.9786895418872</v>
      </c>
      <c r="AG7825" s="1">
        <v>7714.1227905148326</v>
      </c>
      <c r="AH7825" s="1">
        <v>746.927919852983</v>
      </c>
      <c r="AI7825" s="1">
        <v>1036.1946108057289</v>
      </c>
      <c r="AJ7825" s="1">
        <v>1875.0680145686918</v>
      </c>
      <c r="AK7825" s="1">
        <v>702.50482088523995</v>
      </c>
      <c r="AL7825" s="1">
        <v>49908.7265625</v>
      </c>
      <c r="AM7825" s="1">
        <v>36877.7578125</v>
      </c>
      <c r="AN7825" s="1">
        <v>13030.9609375</v>
      </c>
      <c r="AO7825" t="s">
        <v>20635</v>
      </c>
    </row>
    <row r="7826" spans="1:41" x14ac:dyDescent="0.25">
      <c r="A7826" s="1">
        <v>2026</v>
      </c>
      <c r="B7826" t="s">
        <v>6272</v>
      </c>
      <c r="C7826" t="s">
        <v>7158</v>
      </c>
      <c r="D7826" t="s">
        <v>7256</v>
      </c>
      <c r="E7826" t="s">
        <v>8138</v>
      </c>
      <c r="F7826" t="s">
        <v>10262</v>
      </c>
      <c r="G7826" t="s">
        <v>12374</v>
      </c>
      <c r="H7826" t="s">
        <v>12776</v>
      </c>
      <c r="I7826" s="1">
        <v>841.67378100860765</v>
      </c>
      <c r="J7826" s="1">
        <v>3547.8787670293373</v>
      </c>
      <c r="K7826" s="1">
        <v>252.90678515883644</v>
      </c>
      <c r="L7826" s="1">
        <v>556.3949273494402</v>
      </c>
      <c r="M7826" s="1">
        <v>1672.158994024714</v>
      </c>
      <c r="N7826" s="1">
        <v>596.86001297485404</v>
      </c>
      <c r="O7826" s="1">
        <v>1077.3829047766433</v>
      </c>
      <c r="P7826" s="1">
        <v>1504.8742786120463</v>
      </c>
      <c r="Q7826" s="1">
        <v>1.5792536215038893</v>
      </c>
      <c r="R7826" s="1">
        <v>815.92873006134494</v>
      </c>
      <c r="S7826" s="1">
        <v>1011.6271406353458</v>
      </c>
      <c r="T7826" s="1">
        <v>1719.7661390800879</v>
      </c>
      <c r="U7826" s="1">
        <v>37.430204203507792</v>
      </c>
      <c r="V7826" s="1">
        <v>1304.9990114195959</v>
      </c>
      <c r="W7826" s="1">
        <v>649.03974088882512</v>
      </c>
      <c r="X7826" s="1">
        <v>2852.788536591675</v>
      </c>
      <c r="Y7826" s="1">
        <v>4046.5085625413831</v>
      </c>
      <c r="Z7826" s="1">
        <v>1130.9679349376788</v>
      </c>
      <c r="AA7826" s="1">
        <v>8039.4008866290924</v>
      </c>
      <c r="AB7826" s="1">
        <v>606.97628438120751</v>
      </c>
      <c r="AC7826" s="1">
        <v>1237.3835619460779</v>
      </c>
      <c r="AD7826" s="1">
        <v>1552.6675386396114</v>
      </c>
      <c r="AE7826" s="1">
        <v>1834.8943658200933</v>
      </c>
      <c r="AF7826" s="1">
        <v>2256.3331744730754</v>
      </c>
      <c r="AG7826" s="1">
        <v>7679.2616245629097</v>
      </c>
      <c r="AH7826" s="1">
        <v>1005.9399584333822</v>
      </c>
      <c r="AI7826" s="1">
        <v>1042.9875819950414</v>
      </c>
      <c r="AJ7826" s="1">
        <v>1822.3107560502731</v>
      </c>
      <c r="AK7826" s="1">
        <v>768.83662688286279</v>
      </c>
      <c r="AL7826" s="1">
        <v>51467.76171875</v>
      </c>
      <c r="AM7826" s="1">
        <v>37254.6796875</v>
      </c>
      <c r="AN7826" s="1">
        <v>14213.0791015625</v>
      </c>
      <c r="AO7826" t="s">
        <v>20636</v>
      </c>
    </row>
    <row r="7827" spans="1:41" x14ac:dyDescent="0.25">
      <c r="A7827" s="1">
        <v>2026</v>
      </c>
      <c r="B7827" t="s">
        <v>6272</v>
      </c>
      <c r="C7827" t="s">
        <v>7158</v>
      </c>
      <c r="D7827" t="s">
        <v>7256</v>
      </c>
      <c r="E7827" t="s">
        <v>8138</v>
      </c>
      <c r="F7827" t="s">
        <v>10262</v>
      </c>
      <c r="G7827" t="s">
        <v>12375</v>
      </c>
      <c r="H7827" t="s">
        <v>12776</v>
      </c>
      <c r="I7827" s="1">
        <v>936.96713282764802</v>
      </c>
      <c r="J7827" s="1">
        <v>4025.0421113356392</v>
      </c>
      <c r="K7827" s="1">
        <v>275.42481070412111</v>
      </c>
      <c r="L7827" s="1">
        <v>620.42203906906605</v>
      </c>
      <c r="M7827" s="1">
        <v>1824.9793536</v>
      </c>
      <c r="N7827" s="1">
        <v>650.77</v>
      </c>
      <c r="O7827" s="1">
        <v>1175.846055408</v>
      </c>
      <c r="P7827" s="1">
        <v>1618.3949384592979</v>
      </c>
      <c r="Q7827" s="1">
        <v>1.734493969441796</v>
      </c>
      <c r="R7827" s="1">
        <v>905.18951140434069</v>
      </c>
      <c r="S7827" s="1">
        <v>1103.871576959395</v>
      </c>
      <c r="T7827" s="1">
        <v>1917.9898411838869</v>
      </c>
      <c r="U7827" s="1">
        <v>41.668009512768009</v>
      </c>
      <c r="V7827" s="1">
        <v>1424</v>
      </c>
      <c r="W7827" s="1">
        <v>629</v>
      </c>
      <c r="X7827" s="1">
        <v>3116.5603237152</v>
      </c>
      <c r="Y7827" s="1">
        <v>4536.2857313264667</v>
      </c>
      <c r="Z7827" s="1">
        <v>1231.4455739889011</v>
      </c>
      <c r="AA7827" s="1">
        <v>9082</v>
      </c>
      <c r="AB7827" s="1">
        <v>662.44848192000018</v>
      </c>
      <c r="AC7827" s="1">
        <v>1350.4693400000001</v>
      </c>
      <c r="AD7827" s="1">
        <v>1705.2944793970901</v>
      </c>
      <c r="AE7827" s="1">
        <v>2002.5872812481759</v>
      </c>
      <c r="AF7827" s="1">
        <v>2580.677758851572</v>
      </c>
      <c r="AG7827" s="1">
        <v>8638</v>
      </c>
      <c r="AH7827" s="1">
        <v>1150.520223170065</v>
      </c>
      <c r="AI7827" s="1">
        <v>1138.3073080992001</v>
      </c>
      <c r="AJ7827" s="1">
        <v>2028.6307150631631</v>
      </c>
      <c r="AK7827" s="1">
        <v>839</v>
      </c>
      <c r="AL7827" s="1">
        <v>57213.5234375</v>
      </c>
      <c r="AM7827" s="1">
        <v>41674.28515625</v>
      </c>
      <c r="AN7827" s="1">
        <v>15539.2431640625</v>
      </c>
      <c r="AO7827" t="s">
        <v>20637</v>
      </c>
    </row>
    <row r="7828" spans="1:41" x14ac:dyDescent="0.25">
      <c r="A7828" s="1">
        <v>2026</v>
      </c>
      <c r="B7828" t="s">
        <v>6273</v>
      </c>
      <c r="C7828" t="s">
        <v>7158</v>
      </c>
      <c r="D7828" t="s">
        <v>7256</v>
      </c>
      <c r="E7828" t="s">
        <v>8138</v>
      </c>
      <c r="F7828" t="s">
        <v>10262</v>
      </c>
      <c r="G7828" t="s">
        <v>12375</v>
      </c>
      <c r="H7828" t="s">
        <v>12776</v>
      </c>
      <c r="I7828" s="1">
        <v>920</v>
      </c>
      <c r="J7828" s="1">
        <v>4015.8958536536238</v>
      </c>
      <c r="K7828" s="1">
        <v>270.38964376535762</v>
      </c>
      <c r="L7828" s="1">
        <v>602.72141843687393</v>
      </c>
      <c r="M7828" s="1">
        <v>2363.8803879694569</v>
      </c>
      <c r="N7828" s="1">
        <v>778.88918304999993</v>
      </c>
      <c r="O7828" s="1">
        <v>1185.2632152000001</v>
      </c>
      <c r="P7828" s="1">
        <v>1578.861067911635</v>
      </c>
      <c r="Q7828" s="1">
        <v>2</v>
      </c>
      <c r="R7828" s="1">
        <v>883.81224332151987</v>
      </c>
      <c r="S7828" s="1">
        <v>1069.7154426</v>
      </c>
      <c r="T7828" s="1">
        <v>2178.1928185711131</v>
      </c>
      <c r="U7828" s="1">
        <v>41.132422079999998</v>
      </c>
      <c r="V7828" s="1">
        <v>1375</v>
      </c>
      <c r="W7828" s="1">
        <v>610.15855607027981</v>
      </c>
      <c r="X7828" s="1">
        <v>3095.4782538918871</v>
      </c>
      <c r="Y7828" s="1">
        <v>4342.4960752443349</v>
      </c>
      <c r="Z7828" s="1">
        <v>863.51456153649258</v>
      </c>
      <c r="AA7828" s="1">
        <v>10912</v>
      </c>
      <c r="AB7828" s="1">
        <v>649.5544929824996</v>
      </c>
      <c r="AC7828" s="1">
        <v>1514.4668099999999</v>
      </c>
      <c r="AD7828" s="1">
        <v>1295.991916934782</v>
      </c>
      <c r="AE7828" s="1">
        <v>2002.4994959999999</v>
      </c>
      <c r="AF7828" s="1">
        <v>2620.41355593864</v>
      </c>
      <c r="AG7828" s="1">
        <v>5500</v>
      </c>
      <c r="AH7828" s="1">
        <v>1784.1945779712</v>
      </c>
      <c r="AI7828" s="1">
        <v>1115.9875569599999</v>
      </c>
      <c r="AJ7828" s="1">
        <v>1903.61242258323</v>
      </c>
      <c r="AK7828" s="1">
        <v>823</v>
      </c>
      <c r="AL7828" s="1">
        <v>56299.125</v>
      </c>
      <c r="AM7828" s="1">
        <v>39857.31640625</v>
      </c>
      <c r="AN7828" s="1">
        <v>16441.806640625</v>
      </c>
      <c r="AO7828" t="s">
        <v>20638</v>
      </c>
    </row>
    <row r="7829" spans="1:41" x14ac:dyDescent="0.25">
      <c r="A7829" s="1">
        <v>2026</v>
      </c>
      <c r="B7829" t="s">
        <v>6274</v>
      </c>
      <c r="C7829" t="s">
        <v>7158</v>
      </c>
      <c r="D7829" t="s">
        <v>7256</v>
      </c>
      <c r="E7829" t="s">
        <v>8138</v>
      </c>
      <c r="F7829" t="s">
        <v>10262</v>
      </c>
      <c r="G7829" t="s">
        <v>12375</v>
      </c>
      <c r="H7829" t="s">
        <v>12776</v>
      </c>
      <c r="I7829" s="1">
        <v>804.07996735449592</v>
      </c>
      <c r="J7829" s="1">
        <v>4691.7185571962164</v>
      </c>
      <c r="K7829" s="1">
        <v>211.90520000000001</v>
      </c>
      <c r="L7829" s="1">
        <v>632.83047985044743</v>
      </c>
      <c r="M7829" s="1">
        <v>1520.3192660064001</v>
      </c>
      <c r="N7829" s="1">
        <v>374.70225145000012</v>
      </c>
      <c r="O7829" s="1">
        <v>1143.0548555529599</v>
      </c>
      <c r="P7829" s="1">
        <v>1587.0553324498489</v>
      </c>
      <c r="Q7829" s="1">
        <v>1.9529440951301229</v>
      </c>
      <c r="R7829" s="1">
        <v>799.874329284488</v>
      </c>
      <c r="S7829" s="1">
        <v>1126.1624192639999</v>
      </c>
      <c r="T7829" s="1">
        <v>1947.3178959282729</v>
      </c>
      <c r="U7829" s="1">
        <v>37.980142915155803</v>
      </c>
      <c r="V7829" s="1">
        <v>1374</v>
      </c>
      <c r="W7829" s="1">
        <v>674.57128913913607</v>
      </c>
      <c r="X7829" s="1">
        <v>2668</v>
      </c>
      <c r="Y7829" s="1">
        <v>4530.5408395201302</v>
      </c>
      <c r="Z7829" s="1">
        <v>1378.644834077601</v>
      </c>
      <c r="AA7829" s="1">
        <v>9225</v>
      </c>
      <c r="AB7829" s="1">
        <v>372</v>
      </c>
      <c r="AC7829" s="1">
        <v>1055.3737997922799</v>
      </c>
      <c r="AD7829" s="1">
        <v>1837.953805958452</v>
      </c>
      <c r="AE7829" s="1">
        <v>2337.9131823920638</v>
      </c>
      <c r="AF7829" s="1">
        <v>1753.4227242399199</v>
      </c>
      <c r="AG7829" s="1">
        <v>8806</v>
      </c>
      <c r="AH7829" s="1">
        <v>870.19851038666297</v>
      </c>
      <c r="AI7829" s="1">
        <v>1129.5409065217921</v>
      </c>
      <c r="AJ7829" s="1">
        <v>2084.8644867834432</v>
      </c>
      <c r="AK7829" s="1">
        <v>766</v>
      </c>
      <c r="AL7829" s="1">
        <v>55742.9765625</v>
      </c>
      <c r="AM7829" s="1">
        <v>41475.94921875</v>
      </c>
      <c r="AN7829" s="1">
        <v>14267.0244140625</v>
      </c>
      <c r="AO7829" t="s">
        <v>20639</v>
      </c>
    </row>
    <row r="7830" spans="1:41" x14ac:dyDescent="0.25">
      <c r="A7830" s="1">
        <v>2026</v>
      </c>
      <c r="B7830" t="s">
        <v>6275</v>
      </c>
      <c r="C7830" t="s">
        <v>7158</v>
      </c>
      <c r="D7830" t="s">
        <v>7256</v>
      </c>
      <c r="E7830" t="s">
        <v>8138</v>
      </c>
      <c r="F7830" t="s">
        <v>10262</v>
      </c>
      <c r="G7830" t="s">
        <v>12375</v>
      </c>
      <c r="H7830" t="s">
        <v>12776</v>
      </c>
      <c r="I7830" s="1">
        <v>610</v>
      </c>
      <c r="J7830" s="1">
        <v>5257.8947279565364</v>
      </c>
      <c r="K7830" s="1">
        <v>196</v>
      </c>
      <c r="L7830" s="1">
        <v>424.84786614541679</v>
      </c>
      <c r="M7830" s="1">
        <v>1263.5542344142079</v>
      </c>
      <c r="N7830" s="1">
        <v>320.610914055308</v>
      </c>
      <c r="O7830" s="1">
        <v>1165.915952664019</v>
      </c>
      <c r="P7830" s="1">
        <v>1570.1638541760001</v>
      </c>
      <c r="Q7830" s="1">
        <v>1.969379715209959</v>
      </c>
      <c r="R7830" s="1">
        <v>717.54368102987235</v>
      </c>
      <c r="S7830" s="1">
        <v>1223.431025522661</v>
      </c>
      <c r="T7830" s="1">
        <v>1988.5541025227581</v>
      </c>
      <c r="U7830" s="1">
        <v>41.242410211279761</v>
      </c>
      <c r="V7830" s="1">
        <v>1278</v>
      </c>
      <c r="W7830" s="1">
        <v>654.75083056008953</v>
      </c>
      <c r="X7830" s="1">
        <v>2716.3</v>
      </c>
      <c r="Y7830" s="1">
        <v>4143.2482327280804</v>
      </c>
      <c r="Z7830" s="1">
        <v>1383.0272216695651</v>
      </c>
      <c r="AA7830" s="1">
        <v>9005</v>
      </c>
      <c r="AB7830" s="1">
        <v>372</v>
      </c>
      <c r="AC7830" s="1">
        <v>1137.446947655819</v>
      </c>
      <c r="AD7830" s="1">
        <v>1728.0187509551599</v>
      </c>
      <c r="AE7830" s="1">
        <v>2010.1999183862399</v>
      </c>
      <c r="AF7830" s="1">
        <v>1588.4967826145939</v>
      </c>
      <c r="AG7830" s="1">
        <v>6997</v>
      </c>
      <c r="AH7830" s="1">
        <v>857.52198759498458</v>
      </c>
      <c r="AI7830" s="1">
        <v>822.45893803688466</v>
      </c>
      <c r="AJ7830" s="1">
        <v>1975.4880159326799</v>
      </c>
      <c r="AK7830" s="1">
        <v>781</v>
      </c>
      <c r="AL7830" s="1">
        <v>52231.68359375</v>
      </c>
      <c r="AM7830" s="1">
        <v>38462.17578125</v>
      </c>
      <c r="AN7830" s="1">
        <v>13769.505859375</v>
      </c>
      <c r="AO7830" t="s">
        <v>20640</v>
      </c>
    </row>
    <row r="7831" spans="1:41" x14ac:dyDescent="0.25">
      <c r="A7831" s="1">
        <v>2026</v>
      </c>
      <c r="B7831" t="s">
        <v>6276</v>
      </c>
      <c r="C7831" t="s">
        <v>7158</v>
      </c>
      <c r="D7831" t="s">
        <v>7256</v>
      </c>
      <c r="E7831" t="s">
        <v>8138</v>
      </c>
      <c r="F7831" t="s">
        <v>10262</v>
      </c>
      <c r="G7831" t="s">
        <v>12375</v>
      </c>
      <c r="H7831" t="s">
        <v>12776</v>
      </c>
      <c r="I7831" s="1">
        <v>661.115111831229</v>
      </c>
      <c r="J7831" s="1">
        <v>5020.8040842444034</v>
      </c>
      <c r="K7831" s="1">
        <v>139.51409688599929</v>
      </c>
      <c r="L7831" s="1">
        <v>430.45420000000013</v>
      </c>
      <c r="M7831" s="1">
        <v>1171.6593810022659</v>
      </c>
      <c r="N7831" s="1">
        <v>735.35428415264403</v>
      </c>
      <c r="O7831" s="1">
        <v>1186.903582866827</v>
      </c>
      <c r="P7831" s="1">
        <v>1820.7907002424799</v>
      </c>
      <c r="Q7831" s="1">
        <v>1.694176030264287</v>
      </c>
      <c r="R7831" s="1">
        <v>710.58158522499014</v>
      </c>
      <c r="S7831" s="1">
        <v>1270</v>
      </c>
      <c r="T7831" s="1">
        <v>1792.6388529334661</v>
      </c>
      <c r="U7831" s="1">
        <v>41.242410211279761</v>
      </c>
      <c r="V7831" s="1">
        <v>1302</v>
      </c>
      <c r="W7831" s="1">
        <v>500.69331537731438</v>
      </c>
      <c r="X7831" s="1">
        <v>2519.067669154872</v>
      </c>
      <c r="Y7831" s="1">
        <v>4102.7137796963252</v>
      </c>
      <c r="Z7831" s="1">
        <v>1299</v>
      </c>
      <c r="AA7831" s="1">
        <v>9005</v>
      </c>
      <c r="AB7831" s="1">
        <v>144.30000000000001</v>
      </c>
      <c r="AC7831" s="1">
        <v>1305.9088099999999</v>
      </c>
      <c r="AD7831" s="1">
        <v>1574.515702199946</v>
      </c>
      <c r="AE7831" s="1">
        <v>2045.7172792299559</v>
      </c>
      <c r="AF7831" s="1">
        <v>1244.4482970907441</v>
      </c>
      <c r="AG7831" s="1">
        <v>6159</v>
      </c>
      <c r="AH7831" s="1">
        <v>733</v>
      </c>
      <c r="AI7831" s="1">
        <v>838.90811679762237</v>
      </c>
      <c r="AJ7831" s="1">
        <v>1736</v>
      </c>
      <c r="AK7831" s="1">
        <v>702.99562860135939</v>
      </c>
      <c r="AL7831" s="1">
        <v>50196.0234375</v>
      </c>
      <c r="AM7831" s="1">
        <v>37621.82421875</v>
      </c>
      <c r="AN7831" s="1">
        <v>12574.1962890625</v>
      </c>
      <c r="AO7831" t="s">
        <v>20641</v>
      </c>
    </row>
    <row r="7832" spans="1:41" x14ac:dyDescent="0.25">
      <c r="A7832" s="1">
        <v>2026</v>
      </c>
      <c r="B7832" t="s">
        <v>6277</v>
      </c>
      <c r="C7832" t="s">
        <v>7158</v>
      </c>
      <c r="D7832" t="s">
        <v>7256</v>
      </c>
      <c r="E7832" t="s">
        <v>8138</v>
      </c>
      <c r="F7832" t="s">
        <v>10262</v>
      </c>
      <c r="G7832" t="s">
        <v>12375</v>
      </c>
      <c r="H7832" t="s">
        <v>12776</v>
      </c>
      <c r="I7832" s="1">
        <v>555.76143253852013</v>
      </c>
      <c r="J7832" s="1">
        <v>4919.5052247447256</v>
      </c>
      <c r="K7832" s="1">
        <v>136.26038737981159</v>
      </c>
      <c r="L7832" s="1">
        <v>439.11286248889593</v>
      </c>
      <c r="M7832" s="1">
        <v>1314.6018254845419</v>
      </c>
      <c r="N7832" s="1">
        <v>301.83654000000001</v>
      </c>
      <c r="O7832" s="1">
        <v>1289.892874244488</v>
      </c>
      <c r="P7832" s="1">
        <v>1585</v>
      </c>
      <c r="Q7832" s="1">
        <v>1.68199507781966</v>
      </c>
      <c r="R7832" s="1">
        <v>715.7567845230019</v>
      </c>
      <c r="S7832" s="1">
        <v>1468.006244101686</v>
      </c>
      <c r="T7832" s="1">
        <v>2441.2148971587621</v>
      </c>
      <c r="U7832" s="1">
        <v>34.411717890129722</v>
      </c>
      <c r="V7832" s="1">
        <v>26</v>
      </c>
      <c r="W7832" s="1">
        <v>361.70368514167768</v>
      </c>
      <c r="X7832" s="1">
        <v>2270.6758803823909</v>
      </c>
      <c r="Y7832" s="1">
        <v>4049.795700000001</v>
      </c>
      <c r="Z7832" s="1">
        <v>1294.497387435913</v>
      </c>
      <c r="AA7832" s="1">
        <v>9051.7841249321518</v>
      </c>
      <c r="AB7832" s="1">
        <v>144</v>
      </c>
      <c r="AC7832" s="1">
        <v>1283.6793600000001</v>
      </c>
      <c r="AD7832" s="1">
        <v>1583.819528930853</v>
      </c>
      <c r="AE7832" s="1">
        <v>2190.6046782846961</v>
      </c>
      <c r="AF7832" s="1">
        <v>1103.4810002270069</v>
      </c>
      <c r="AG7832" s="1">
        <v>5597.564682078837</v>
      </c>
      <c r="AH7832" s="1">
        <v>875.06666409163643</v>
      </c>
      <c r="AI7832" s="1">
        <v>1198.677846328178</v>
      </c>
      <c r="AJ7832" s="1">
        <v>1813.863696952199</v>
      </c>
      <c r="AK7832" s="1">
        <v>717.05554117338659</v>
      </c>
      <c r="AL7832" s="1">
        <v>48765.3125</v>
      </c>
      <c r="AM7832" s="1">
        <v>34964.3359375</v>
      </c>
      <c r="AN7832" s="1">
        <v>13800.974609375</v>
      </c>
      <c r="AO7832" t="s">
        <v>20642</v>
      </c>
    </row>
    <row r="7833" spans="1:41" x14ac:dyDescent="0.25">
      <c r="A7833" s="1">
        <v>2026</v>
      </c>
      <c r="B7833" t="s">
        <v>6278</v>
      </c>
      <c r="C7833" t="s">
        <v>7159</v>
      </c>
      <c r="D7833" t="s">
        <v>7257</v>
      </c>
      <c r="E7833" t="s">
        <v>8139</v>
      </c>
      <c r="F7833" t="s">
        <v>10263</v>
      </c>
      <c r="G7833" t="s">
        <v>12376</v>
      </c>
      <c r="H7833" t="s">
        <v>12777</v>
      </c>
      <c r="I7833" s="1">
        <v>54.99</v>
      </c>
      <c r="J7833" s="1">
        <v>195.96</v>
      </c>
      <c r="K7833" s="1">
        <v>190</v>
      </c>
      <c r="L7833" s="1">
        <v>70.959999999999994</v>
      </c>
      <c r="M7833" s="1">
        <v>180</v>
      </c>
      <c r="N7833" s="1">
        <v>120</v>
      </c>
      <c r="O7833" s="1">
        <v>258.14</v>
      </c>
      <c r="P7833" s="1">
        <v>15</v>
      </c>
      <c r="Q7833" s="1">
        <v>22.9</v>
      </c>
      <c r="R7833" s="1">
        <v>57.2</v>
      </c>
      <c r="S7833" s="1">
        <v>171.178208982</v>
      </c>
      <c r="T7833" s="1">
        <v>65</v>
      </c>
      <c r="U7833" s="1">
        <v>15</v>
      </c>
      <c r="V7833" s="1">
        <v>100</v>
      </c>
      <c r="W7833" s="1">
        <v>105</v>
      </c>
      <c r="X7833" s="1">
        <v>120</v>
      </c>
      <c r="Y7833" s="1">
        <v>10.9</v>
      </c>
      <c r="Z7833" s="1">
        <v>162</v>
      </c>
      <c r="AA7833" s="1">
        <v>91.304518022320806</v>
      </c>
      <c r="AB7833" s="1">
        <v>58.8</v>
      </c>
      <c r="AC7833" s="1">
        <v>88</v>
      </c>
      <c r="AD7833" s="1">
        <v>145.71770534431141</v>
      </c>
      <c r="AE7833" s="1">
        <v>125</v>
      </c>
      <c r="AF7833" s="1">
        <v>41.72</v>
      </c>
      <c r="AG7833" s="1">
        <v>117.08</v>
      </c>
      <c r="AH7833" s="1">
        <v>68</v>
      </c>
      <c r="AI7833" s="1">
        <v>65</v>
      </c>
      <c r="AJ7833" s="1">
        <v>8.48</v>
      </c>
      <c r="AK7833" s="1">
        <v>49</v>
      </c>
      <c r="AL7833" s="1">
        <v>95.597602844238281</v>
      </c>
      <c r="AM7833" s="1">
        <v>76.264381408691406</v>
      </c>
      <c r="AN7833" s="1">
        <v>122.986328125</v>
      </c>
      <c r="AO7833" t="s">
        <v>20643</v>
      </c>
    </row>
    <row r="7834" spans="1:41" x14ac:dyDescent="0.25">
      <c r="A7834" s="1">
        <v>2026</v>
      </c>
      <c r="B7834" t="s">
        <v>6278</v>
      </c>
      <c r="C7834" t="s">
        <v>7159</v>
      </c>
      <c r="D7834" t="s">
        <v>7257</v>
      </c>
      <c r="E7834" t="s">
        <v>8139</v>
      </c>
      <c r="F7834" t="s">
        <v>10264</v>
      </c>
      <c r="G7834" t="s">
        <v>12376</v>
      </c>
      <c r="H7834" t="s">
        <v>12777</v>
      </c>
      <c r="I7834" s="1">
        <v>91.88</v>
      </c>
      <c r="J7834" s="1">
        <v>142.01</v>
      </c>
      <c r="K7834" s="1">
        <v>160</v>
      </c>
      <c r="L7834" s="1">
        <v>62.83</v>
      </c>
      <c r="M7834" s="1">
        <v>120</v>
      </c>
      <c r="N7834" s="1">
        <v>110</v>
      </c>
      <c r="O7834" s="1">
        <v>219.49</v>
      </c>
      <c r="P7834" s="1">
        <v>68</v>
      </c>
      <c r="Q7834" s="1">
        <v>20.3</v>
      </c>
      <c r="R7834" s="1">
        <v>144.30000000000001</v>
      </c>
      <c r="S7834" s="1">
        <v>121.60359544409999</v>
      </c>
      <c r="T7834" s="1">
        <v>80</v>
      </c>
      <c r="U7834" s="1">
        <v>30</v>
      </c>
      <c r="V7834" s="1">
        <v>75</v>
      </c>
      <c r="W7834" s="1">
        <v>45</v>
      </c>
      <c r="X7834" s="1">
        <v>100</v>
      </c>
      <c r="Y7834" s="1">
        <v>69</v>
      </c>
      <c r="Z7834" s="1">
        <v>130.28384353670981</v>
      </c>
      <c r="AA7834" s="1">
        <v>197.27077280609319</v>
      </c>
      <c r="AB7834" s="1">
        <v>88.2</v>
      </c>
      <c r="AC7834" s="1">
        <v>124.5164337265</v>
      </c>
      <c r="AD7834" s="1">
        <v>146.35554999999999</v>
      </c>
      <c r="AE7834" s="1">
        <v>241</v>
      </c>
      <c r="AF7834" s="1">
        <v>67.81</v>
      </c>
      <c r="AG7834" s="1">
        <v>104.83</v>
      </c>
      <c r="AH7834" s="1">
        <v>56.5</v>
      </c>
      <c r="AI7834" s="1">
        <v>158</v>
      </c>
      <c r="AJ7834" s="1">
        <v>31.2</v>
      </c>
      <c r="AK7834" s="1">
        <v>128</v>
      </c>
      <c r="AL7834" s="1">
        <v>108.04759216308594</v>
      </c>
      <c r="AM7834" s="1">
        <v>100.60182952880859</v>
      </c>
      <c r="AN7834" s="1">
        <v>118.59576416015625</v>
      </c>
      <c r="AO7834" t="s">
        <v>20644</v>
      </c>
    </row>
    <row r="7835" spans="1:41" x14ac:dyDescent="0.25">
      <c r="A7835" s="1">
        <v>2026</v>
      </c>
      <c r="B7835" t="s">
        <v>6278</v>
      </c>
      <c r="C7835" t="s">
        <v>7159</v>
      </c>
      <c r="D7835" t="s">
        <v>7257</v>
      </c>
      <c r="E7835" t="s">
        <v>8140</v>
      </c>
      <c r="F7835" t="s">
        <v>10265</v>
      </c>
      <c r="G7835" t="s">
        <v>12376</v>
      </c>
      <c r="H7835" t="s">
        <v>12777</v>
      </c>
      <c r="I7835" s="1">
        <v>0.69899999999999995</v>
      </c>
      <c r="J7835" s="1">
        <v>1.1080000000000001</v>
      </c>
      <c r="K7835" s="1">
        <v>0.7</v>
      </c>
      <c r="L7835" s="1">
        <v>1.1714599999999999</v>
      </c>
      <c r="M7835" s="1">
        <v>0.54</v>
      </c>
      <c r="N7835" s="1">
        <v>0.4</v>
      </c>
      <c r="O7835" s="1">
        <v>1.5</v>
      </c>
      <c r="P7835" s="1">
        <v>0.06</v>
      </c>
      <c r="Q7835" s="1">
        <v>0.1</v>
      </c>
      <c r="R7835" s="1">
        <v>0.36</v>
      </c>
      <c r="S7835" s="1">
        <v>0.65</v>
      </c>
      <c r="T7835" s="1">
        <v>0.5</v>
      </c>
      <c r="U7835" s="1">
        <v>0.3</v>
      </c>
      <c r="V7835" s="1">
        <v>0.7</v>
      </c>
      <c r="W7835" s="1">
        <v>0.4</v>
      </c>
      <c r="X7835" s="1">
        <v>0.5</v>
      </c>
      <c r="Y7835" s="1">
        <v>3.6999999999999998E-2</v>
      </c>
      <c r="Z7835" s="1">
        <v>0.79840584144522719</v>
      </c>
      <c r="AA7835" s="1">
        <v>0.40863792187711051</v>
      </c>
      <c r="AB7835" s="1">
        <v>0.39</v>
      </c>
      <c r="AC7835" s="1">
        <v>1.75</v>
      </c>
      <c r="AD7835" s="1">
        <v>0.67374936040905176</v>
      </c>
      <c r="AE7835" s="1">
        <v>0.5</v>
      </c>
      <c r="AF7835" s="1">
        <v>0.89298</v>
      </c>
      <c r="AG7835" s="1">
        <v>2.8782999999999999</v>
      </c>
      <c r="AH7835" s="1">
        <v>0.43462066802387012</v>
      </c>
      <c r="AI7835" s="1">
        <v>0.32</v>
      </c>
      <c r="AJ7835" s="1">
        <v>6.7000000000000004E-2</v>
      </c>
      <c r="AK7835" s="1">
        <v>0.22</v>
      </c>
      <c r="AL7835" s="1">
        <v>0.65721207857131958</v>
      </c>
      <c r="AM7835" s="1">
        <v>0.71945786476135254</v>
      </c>
      <c r="AN7835" s="1">
        <v>0.56903082132339478</v>
      </c>
      <c r="AO7835" t="s">
        <v>20645</v>
      </c>
    </row>
    <row r="7836" spans="1:41" x14ac:dyDescent="0.25">
      <c r="A7836" s="1">
        <v>2026</v>
      </c>
      <c r="B7836" t="s">
        <v>6278</v>
      </c>
      <c r="C7836" t="s">
        <v>7159</v>
      </c>
      <c r="D7836" t="s">
        <v>7257</v>
      </c>
      <c r="E7836" t="s">
        <v>8140</v>
      </c>
      <c r="F7836" t="s">
        <v>10266</v>
      </c>
      <c r="G7836" t="s">
        <v>12376</v>
      </c>
      <c r="H7836" t="s">
        <v>12777</v>
      </c>
      <c r="I7836" s="1">
        <v>1.1970000000000001</v>
      </c>
      <c r="J7836" s="1">
        <v>2.2599999999999998</v>
      </c>
      <c r="K7836" s="1">
        <v>1.5</v>
      </c>
      <c r="L7836" s="1">
        <v>3.1616</v>
      </c>
      <c r="M7836" s="1">
        <v>2.4300000000000002</v>
      </c>
      <c r="N7836" s="1">
        <v>1.25</v>
      </c>
      <c r="O7836" s="1">
        <v>3.15</v>
      </c>
      <c r="P7836" s="1">
        <v>1.6</v>
      </c>
      <c r="Q7836" s="1">
        <v>0.6</v>
      </c>
      <c r="R7836" s="1">
        <v>1.77</v>
      </c>
      <c r="S7836" s="1">
        <v>1.2575075040000001</v>
      </c>
      <c r="T7836" s="1">
        <v>1.1000000000000001</v>
      </c>
      <c r="U7836" s="1">
        <v>0.6</v>
      </c>
      <c r="V7836" s="1">
        <v>1.07</v>
      </c>
      <c r="W7836" s="1">
        <v>0.8</v>
      </c>
      <c r="X7836" s="1">
        <v>2.75</v>
      </c>
      <c r="Y7836" s="1">
        <v>0.82</v>
      </c>
      <c r="Z7836" s="1">
        <v>1.882757605055948</v>
      </c>
      <c r="AA7836" s="1">
        <v>2.2833807442250449</v>
      </c>
      <c r="AB7836" s="1">
        <v>0.92</v>
      </c>
      <c r="AC7836" s="1">
        <v>2.31858186939</v>
      </c>
      <c r="AD7836" s="1">
        <v>3.27888</v>
      </c>
      <c r="AE7836" s="1">
        <v>2.81</v>
      </c>
      <c r="AF7836" s="1">
        <v>1.8151999999999999</v>
      </c>
      <c r="AG7836" s="1">
        <v>1.3366</v>
      </c>
      <c r="AH7836" s="1">
        <v>0.94111449700227856</v>
      </c>
      <c r="AI7836" s="1">
        <v>2.1800000000000002</v>
      </c>
      <c r="AJ7836" s="1">
        <v>0.48</v>
      </c>
      <c r="AK7836" s="1">
        <v>1.88</v>
      </c>
      <c r="AL7836" s="1">
        <v>1.7049181461334229</v>
      </c>
      <c r="AM7836" s="1">
        <v>1.6032423973083496</v>
      </c>
      <c r="AN7836" s="1">
        <v>1.8489584922790527</v>
      </c>
      <c r="AO7836" t="s">
        <v>20646</v>
      </c>
    </row>
    <row r="7837" spans="1:41" x14ac:dyDescent="0.25">
      <c r="A7837" s="1">
        <v>2027</v>
      </c>
      <c r="B7837" t="s">
        <v>6279</v>
      </c>
      <c r="C7837" t="s">
        <v>7160</v>
      </c>
      <c r="D7837" t="s">
        <v>7258</v>
      </c>
      <c r="E7837" t="s">
        <v>8141</v>
      </c>
      <c r="F7837" t="s">
        <v>10267</v>
      </c>
      <c r="G7837" t="s">
        <v>12377</v>
      </c>
      <c r="H7837" t="s">
        <v>12778</v>
      </c>
      <c r="I7837" s="1">
        <v>12014.293990734806</v>
      </c>
      <c r="J7837" s="1">
        <v>52072.657446231788</v>
      </c>
      <c r="K7837" s="1">
        <v>1498.1171619534748</v>
      </c>
      <c r="L7837" s="1">
        <v>2050.9775660108326</v>
      </c>
      <c r="M7837" s="1">
        <v>18486.514007151694</v>
      </c>
      <c r="N7837" s="1">
        <v>11858.830999867709</v>
      </c>
      <c r="O7837" s="1">
        <v>9412.3240732064696</v>
      </c>
      <c r="P7837" s="1">
        <v>10078.447218914602</v>
      </c>
      <c r="Q7837" s="1">
        <v>4104.2014400944317</v>
      </c>
      <c r="R7837" s="1">
        <v>9136.0459836268838</v>
      </c>
      <c r="S7837" s="1">
        <v>20631.15429958692</v>
      </c>
      <c r="T7837" s="1">
        <v>11640.683482764185</v>
      </c>
      <c r="U7837" s="1">
        <v>1764.949343291484</v>
      </c>
      <c r="V7837" s="1">
        <v>9791.4777637879324</v>
      </c>
      <c r="W7837" s="1">
        <v>3835.8823667013412</v>
      </c>
      <c r="X7837" s="1">
        <v>16649.239295653515</v>
      </c>
      <c r="Y7837" s="1">
        <v>56338.136465273237</v>
      </c>
      <c r="Z7837" s="1">
        <v>17722.663443377929</v>
      </c>
      <c r="AA7837" s="1">
        <v>181540.33914153505</v>
      </c>
      <c r="AB7837" s="1">
        <v>1117.5477425332042</v>
      </c>
      <c r="AC7837" s="1">
        <v>11435.661135619341</v>
      </c>
      <c r="AD7837" s="1">
        <v>16140.744978430042</v>
      </c>
      <c r="AE7837" s="1">
        <v>18386.736720156572</v>
      </c>
      <c r="AF7837" s="1">
        <v>35365.213157598024</v>
      </c>
      <c r="AG7837" s="1">
        <v>174785.41681196532</v>
      </c>
      <c r="AH7837" s="1">
        <v>33144.906103257221</v>
      </c>
      <c r="AI7837" s="1">
        <v>4096.4119494108254</v>
      </c>
      <c r="AJ7837" s="1">
        <v>43850.472112074582</v>
      </c>
      <c r="AK7837" s="1">
        <v>2290.3321911469079</v>
      </c>
      <c r="AL7837" s="1">
        <v>791240.4375</v>
      </c>
      <c r="AM7837" s="1">
        <v>652296.5625</v>
      </c>
      <c r="AN7837" s="1">
        <v>138943.84375</v>
      </c>
      <c r="AO7837" t="s">
        <v>20647</v>
      </c>
    </row>
    <row r="7838" spans="1:41" x14ac:dyDescent="0.25">
      <c r="A7838" s="1">
        <v>2027</v>
      </c>
      <c r="B7838" t="s">
        <v>6280</v>
      </c>
      <c r="C7838" t="s">
        <v>7160</v>
      </c>
      <c r="D7838" t="s">
        <v>7258</v>
      </c>
      <c r="E7838" t="s">
        <v>8141</v>
      </c>
      <c r="F7838" t="s">
        <v>10267</v>
      </c>
      <c r="G7838" t="s">
        <v>12377</v>
      </c>
      <c r="H7838" t="s">
        <v>12778</v>
      </c>
      <c r="I7838" s="1">
        <v>18717.423147471582</v>
      </c>
      <c r="J7838" s="1">
        <v>62028.964143594647</v>
      </c>
      <c r="K7838" s="1">
        <v>1778.0069394</v>
      </c>
      <c r="L7838" s="1">
        <v>3940</v>
      </c>
      <c r="M7838" s="1">
        <v>43251.428753849963</v>
      </c>
      <c r="N7838" s="1">
        <v>10915.927917114261</v>
      </c>
      <c r="O7838" s="1">
        <v>11802.611339999999</v>
      </c>
      <c r="P7838" s="1">
        <v>15607.269</v>
      </c>
      <c r="Q7838" s="1">
        <v>5318</v>
      </c>
      <c r="R7838" s="1">
        <v>10769.66289443435</v>
      </c>
      <c r="S7838" s="1">
        <v>21758.95428125</v>
      </c>
      <c r="T7838" s="1">
        <v>13670</v>
      </c>
      <c r="U7838" s="1">
        <v>1477</v>
      </c>
      <c r="V7838" s="1">
        <v>14222</v>
      </c>
      <c r="W7838" s="1">
        <v>11163</v>
      </c>
      <c r="X7838" s="1">
        <v>19778.560075300498</v>
      </c>
      <c r="Y7838" s="1">
        <v>77063.843999999997</v>
      </c>
      <c r="Z7838" s="1">
        <v>20388.73995626107</v>
      </c>
      <c r="AA7838" s="1">
        <v>240651</v>
      </c>
      <c r="AB7838" s="1">
        <v>2803.8811500000002</v>
      </c>
      <c r="AC7838" s="1">
        <v>14908.28599999998</v>
      </c>
      <c r="AD7838" s="1">
        <v>25402.195434084861</v>
      </c>
      <c r="AE7838" s="1">
        <v>16544.048320416881</v>
      </c>
      <c r="AF7838" s="1">
        <v>54891.173763519997</v>
      </c>
      <c r="AG7838" s="1">
        <v>302195</v>
      </c>
      <c r="AH7838" s="1">
        <v>43429.567131033553</v>
      </c>
      <c r="AI7838" s="1">
        <v>9693</v>
      </c>
      <c r="AJ7838" s="1">
        <v>54719.140907222107</v>
      </c>
      <c r="AK7838" s="1">
        <v>2320</v>
      </c>
      <c r="AL7838" s="1">
        <v>1131208.75</v>
      </c>
      <c r="AM7838" s="1">
        <v>924357.4375</v>
      </c>
      <c r="AN7838" s="1">
        <v>206851.21875</v>
      </c>
      <c r="AO7838" t="s">
        <v>20648</v>
      </c>
    </row>
    <row r="7839" spans="1:41" x14ac:dyDescent="0.25">
      <c r="A7839" s="1">
        <v>2027</v>
      </c>
      <c r="B7839" t="s">
        <v>6281</v>
      </c>
      <c r="C7839" t="s">
        <v>7160</v>
      </c>
      <c r="D7839" t="s">
        <v>7258</v>
      </c>
      <c r="E7839" t="s">
        <v>8141</v>
      </c>
      <c r="F7839" t="s">
        <v>10267</v>
      </c>
      <c r="G7839" t="s">
        <v>12377</v>
      </c>
      <c r="H7839" t="s">
        <v>12778</v>
      </c>
      <c r="I7839" s="1">
        <v>12508.131354076859</v>
      </c>
      <c r="J7839" s="1">
        <v>53072.012023595023</v>
      </c>
      <c r="K7839" s="1">
        <v>1420.092418999388</v>
      </c>
      <c r="L7839" s="1">
        <v>2549.5396468064505</v>
      </c>
      <c r="M7839" s="1">
        <v>27333.436678552876</v>
      </c>
      <c r="N7839" s="1">
        <v>12225.742517056671</v>
      </c>
      <c r="O7839" s="1">
        <v>9655.1841527734086</v>
      </c>
      <c r="P7839" s="1">
        <v>11559.905982630566</v>
      </c>
      <c r="Q7839" s="1">
        <v>4374.6079744619537</v>
      </c>
      <c r="R7839" s="1">
        <v>8381.1581795969087</v>
      </c>
      <c r="S7839" s="1">
        <v>17803.009532017102</v>
      </c>
      <c r="T7839" s="1">
        <v>11516.588603312181</v>
      </c>
      <c r="U7839" s="1">
        <v>1759.3440607137957</v>
      </c>
      <c r="V7839" s="1">
        <v>10056.936729411153</v>
      </c>
      <c r="W7839" s="1">
        <v>4664.6334256792861</v>
      </c>
      <c r="X7839" s="1">
        <v>21212.50840579782</v>
      </c>
      <c r="Y7839" s="1">
        <v>78284.342525070111</v>
      </c>
      <c r="Z7839" s="1">
        <v>17842.258297497261</v>
      </c>
      <c r="AA7839" s="1">
        <v>179839.02873553729</v>
      </c>
      <c r="AB7839" s="1">
        <v>1985.7302449968211</v>
      </c>
      <c r="AC7839" s="1">
        <v>11419.941581486368</v>
      </c>
      <c r="AD7839" s="1">
        <v>16492.772539742869</v>
      </c>
      <c r="AE7839" s="1">
        <v>17311.756282759765</v>
      </c>
      <c r="AF7839" s="1">
        <v>49898.521717837844</v>
      </c>
      <c r="AG7839" s="1">
        <v>244153.18763144681</v>
      </c>
      <c r="AH7839" s="1">
        <v>33524.559803969132</v>
      </c>
      <c r="AI7839" s="1">
        <v>4042.6104336254498</v>
      </c>
      <c r="AJ7839" s="1">
        <v>48166.355779836027</v>
      </c>
      <c r="AK7839" s="1">
        <v>2070.8945714651973</v>
      </c>
      <c r="AL7839" s="1">
        <v>915124.8125</v>
      </c>
      <c r="AM7839" s="1">
        <v>763402.8125</v>
      </c>
      <c r="AN7839" s="1">
        <v>151722.015625</v>
      </c>
      <c r="AO7839" t="s">
        <v>20649</v>
      </c>
    </row>
    <row r="7840" spans="1:41" x14ac:dyDescent="0.25">
      <c r="A7840" s="1">
        <v>2027</v>
      </c>
      <c r="B7840" t="s">
        <v>6282</v>
      </c>
      <c r="C7840" t="s">
        <v>7160</v>
      </c>
      <c r="D7840" t="s">
        <v>7258</v>
      </c>
      <c r="E7840" t="s">
        <v>8141</v>
      </c>
      <c r="F7840" t="s">
        <v>10267</v>
      </c>
      <c r="G7840" t="s">
        <v>12377</v>
      </c>
      <c r="H7840" t="s">
        <v>12778</v>
      </c>
      <c r="I7840" s="1">
        <v>15977.662674656396</v>
      </c>
      <c r="J7840" s="1">
        <v>62097.601193663584</v>
      </c>
      <c r="K7840" s="1">
        <v>1826.274564969706</v>
      </c>
      <c r="L7840" s="1">
        <v>2533.1694611114262</v>
      </c>
      <c r="M7840" s="1">
        <v>33863.881968526824</v>
      </c>
      <c r="N7840" s="1">
        <v>11583.178255814171</v>
      </c>
      <c r="O7840" s="1">
        <v>9006.9899361467778</v>
      </c>
      <c r="P7840" s="1">
        <v>14789.141792788016</v>
      </c>
      <c r="Q7840" s="1">
        <v>5581.1212738616823</v>
      </c>
      <c r="R7840" s="1">
        <v>11007.202593803657</v>
      </c>
      <c r="S7840" s="1">
        <v>23703.61956326307</v>
      </c>
      <c r="T7840" s="1">
        <v>12199.66536021645</v>
      </c>
      <c r="U7840" s="1">
        <v>1653.4409923230314</v>
      </c>
      <c r="V7840" s="1">
        <v>14228.56311396108</v>
      </c>
      <c r="W7840" s="1">
        <v>8573.2046428662215</v>
      </c>
      <c r="X7840" s="1">
        <v>18661.150948066035</v>
      </c>
      <c r="Y7840" s="1">
        <v>69882.856835828046</v>
      </c>
      <c r="Z7840" s="1">
        <v>20293.721297953209</v>
      </c>
      <c r="AA7840" s="1">
        <v>243031.36065335013</v>
      </c>
      <c r="AB7840" s="1">
        <v>2098.9118392066102</v>
      </c>
      <c r="AC7840" s="1">
        <v>9955.3050129634557</v>
      </c>
      <c r="AD7840" s="1">
        <v>0</v>
      </c>
      <c r="AE7840" s="1">
        <v>17541.666486824572</v>
      </c>
      <c r="AF7840" s="1">
        <v>54654.866129265953</v>
      </c>
      <c r="AG7840" s="1">
        <v>289627.40736055467</v>
      </c>
      <c r="AH7840" s="1">
        <v>46539.752562118359</v>
      </c>
      <c r="AI7840" s="1">
        <v>7854.3544055788889</v>
      </c>
      <c r="AJ7840" s="1">
        <v>54615.961988261814</v>
      </c>
      <c r="AK7840" s="1">
        <v>2210.02470490526</v>
      </c>
      <c r="AL7840" s="1">
        <v>1065592.125</v>
      </c>
      <c r="AM7840" s="1">
        <v>899054.25</v>
      </c>
      <c r="AN7840" s="1">
        <v>166537.84375</v>
      </c>
      <c r="AO7840" t="s">
        <v>20650</v>
      </c>
    </row>
    <row r="7841" spans="1:41" x14ac:dyDescent="0.25">
      <c r="A7841" s="1">
        <v>2027</v>
      </c>
      <c r="B7841" t="s">
        <v>6283</v>
      </c>
      <c r="C7841" t="s">
        <v>7160</v>
      </c>
      <c r="D7841" t="s">
        <v>7258</v>
      </c>
      <c r="E7841" t="s">
        <v>8141</v>
      </c>
      <c r="F7841" t="s">
        <v>10267</v>
      </c>
      <c r="G7841" t="s">
        <v>12377</v>
      </c>
      <c r="H7841" t="s">
        <v>12778</v>
      </c>
      <c r="I7841" s="1">
        <v>12542.965109364584</v>
      </c>
      <c r="J7841" s="1">
        <v>57663.603296038709</v>
      </c>
      <c r="K7841" s="1">
        <v>1907.5990685235038</v>
      </c>
      <c r="L7841" s="1">
        <v>2746.7877454476102</v>
      </c>
      <c r="M7841" s="1">
        <v>36342.089824017028</v>
      </c>
      <c r="N7841" s="1">
        <v>14013.045124433942</v>
      </c>
      <c r="O7841" s="1">
        <v>9543.0597199424792</v>
      </c>
      <c r="P7841" s="1">
        <v>12767.615653212775</v>
      </c>
      <c r="Q7841" s="1">
        <v>4391.4240050781827</v>
      </c>
      <c r="R7841" s="1">
        <v>10095.692381799297</v>
      </c>
      <c r="S7841" s="1">
        <v>27445.399924223282</v>
      </c>
      <c r="T7841" s="1">
        <v>12475.868004132275</v>
      </c>
      <c r="U7841" s="1">
        <v>1588.3142879210418</v>
      </c>
      <c r="V7841" s="1">
        <v>11360.378629645154</v>
      </c>
      <c r="W7841" s="1">
        <v>4567.8451171432207</v>
      </c>
      <c r="X7841" s="1">
        <v>18613.156348349952</v>
      </c>
      <c r="Y7841" s="1">
        <v>83702.380706581171</v>
      </c>
      <c r="Z7841" s="1">
        <v>17418.930704102346</v>
      </c>
      <c r="AA7841" s="1">
        <v>235742.53405690653</v>
      </c>
      <c r="AB7841" s="1">
        <v>2070.5747317782557</v>
      </c>
      <c r="AC7841" s="1">
        <v>12002.705340644892</v>
      </c>
      <c r="AD7841" s="1">
        <v>16808.776701628358</v>
      </c>
      <c r="AE7841" s="1">
        <v>17844.551420501914</v>
      </c>
      <c r="AF7841" s="1">
        <v>50595.869229401695</v>
      </c>
      <c r="AG7841" s="1">
        <v>267912.45083899045</v>
      </c>
      <c r="AH7841" s="1">
        <v>38866.622998926636</v>
      </c>
      <c r="AI7841" s="1">
        <v>5549.1402811657254</v>
      </c>
      <c r="AJ7841" s="1">
        <v>49874.839230113619</v>
      </c>
      <c r="AK7841" s="1">
        <v>2034.9293946235923</v>
      </c>
      <c r="AL7841" s="1">
        <v>1038489.0625</v>
      </c>
      <c r="AM7841" s="1">
        <v>862264.0625</v>
      </c>
      <c r="AN7841" s="1">
        <v>176225.046875</v>
      </c>
      <c r="AO7841" t="s">
        <v>20651</v>
      </c>
    </row>
    <row r="7842" spans="1:41" x14ac:dyDescent="0.25">
      <c r="A7842" s="1">
        <v>2027</v>
      </c>
      <c r="B7842" t="s">
        <v>6284</v>
      </c>
      <c r="C7842" t="s">
        <v>7160</v>
      </c>
      <c r="D7842" t="s">
        <v>7258</v>
      </c>
      <c r="E7842" t="s">
        <v>8141</v>
      </c>
      <c r="F7842" t="s">
        <v>10267</v>
      </c>
      <c r="G7842" t="s">
        <v>12378</v>
      </c>
      <c r="H7842" t="s">
        <v>12778</v>
      </c>
      <c r="I7842" s="1">
        <v>18074.641301627031</v>
      </c>
      <c r="J7842" s="1">
        <v>69740.320545511844</v>
      </c>
      <c r="K7842" s="1">
        <v>1970.9018162572861</v>
      </c>
      <c r="L7842" s="1">
        <v>4341.1275884556999</v>
      </c>
      <c r="M7842" s="1">
        <v>47753.072198098213</v>
      </c>
      <c r="N7842" s="1">
        <v>11887.445501737429</v>
      </c>
      <c r="O7842" s="1">
        <v>13031.03660812463</v>
      </c>
      <c r="P7842" s="1">
        <v>16813.461238020471</v>
      </c>
      <c r="Q7842" s="1">
        <v>5905</v>
      </c>
      <c r="R7842" s="1">
        <v>11865.665424424449</v>
      </c>
      <c r="S7842" s="1">
        <v>23811.23486589855</v>
      </c>
      <c r="T7842" s="1">
        <v>15185.70687323223</v>
      </c>
      <c r="U7842" s="1">
        <v>1560.02670461155</v>
      </c>
      <c r="V7842" s="1">
        <v>14949</v>
      </c>
      <c r="W7842" s="1">
        <v>12472.93350204809</v>
      </c>
      <c r="X7842" s="1">
        <v>21608.861746329108</v>
      </c>
      <c r="Y7842" s="1">
        <v>84240.515243828035</v>
      </c>
      <c r="Z7842" s="1">
        <v>22202.818894828441</v>
      </c>
      <c r="AA7842" s="1">
        <v>274046</v>
      </c>
      <c r="AB7842" s="1">
        <v>3020.5763116879239</v>
      </c>
      <c r="AC7842" s="1">
        <v>16060.458033133351</v>
      </c>
      <c r="AD7842" s="1">
        <v>27662.344311808651</v>
      </c>
      <c r="AE7842" s="1">
        <v>18265.966157785489</v>
      </c>
      <c r="AF7842" s="1">
        <v>60479.591062825479</v>
      </c>
      <c r="AG7842" s="1">
        <v>340320</v>
      </c>
      <c r="AH7842" s="1">
        <v>48908.746573882177</v>
      </c>
      <c r="AI7842" s="1">
        <v>10701.855225417599</v>
      </c>
      <c r="AJ7842" s="1">
        <v>61622.640104124963</v>
      </c>
      <c r="AK7842" s="1">
        <v>2562</v>
      </c>
      <c r="AL7842" s="1">
        <v>1261063.875</v>
      </c>
      <c r="AM7842" s="1">
        <v>1032374.5625</v>
      </c>
      <c r="AN7842" s="1">
        <v>228689.265625</v>
      </c>
      <c r="AO7842" t="s">
        <v>20652</v>
      </c>
    </row>
    <row r="7843" spans="1:41" x14ac:dyDescent="0.25">
      <c r="A7843" s="1">
        <v>2027</v>
      </c>
      <c r="B7843" t="s">
        <v>6285</v>
      </c>
      <c r="C7843" t="s">
        <v>7160</v>
      </c>
      <c r="D7843" t="s">
        <v>7258</v>
      </c>
      <c r="E7843" t="s">
        <v>8141</v>
      </c>
      <c r="F7843" t="s">
        <v>10267</v>
      </c>
      <c r="G7843" t="s">
        <v>12378</v>
      </c>
      <c r="H7843" t="s">
        <v>12778</v>
      </c>
      <c r="I7843" s="1">
        <v>13210.242529483179</v>
      </c>
      <c r="J7843" s="1">
        <v>57650.204561058788</v>
      </c>
      <c r="K7843" s="1">
        <v>1588.8101625927229</v>
      </c>
      <c r="L7843" s="1">
        <v>2240.9050000000002</v>
      </c>
      <c r="M7843" s="1">
        <v>19928.16858177703</v>
      </c>
      <c r="N7843" s="1">
        <v>12884.24002485456</v>
      </c>
      <c r="O7843" s="1">
        <v>10126.45088365532</v>
      </c>
      <c r="P7843" s="1">
        <v>10580.17912446618</v>
      </c>
      <c r="Q7843" s="1">
        <v>3702.0261898537979</v>
      </c>
      <c r="R7843" s="1">
        <v>9807.3528178441138</v>
      </c>
      <c r="S7843" s="1">
        <v>22283</v>
      </c>
      <c r="T7843" s="1">
        <v>12799.44140994495</v>
      </c>
      <c r="U7843" s="1">
        <v>1775.881983558578</v>
      </c>
      <c r="V7843" s="1">
        <v>10677</v>
      </c>
      <c r="W7843" s="1">
        <v>4171.6491686340169</v>
      </c>
      <c r="X7843" s="1">
        <v>18306.151166161992</v>
      </c>
      <c r="Y7843" s="1">
        <v>60845.764111816439</v>
      </c>
      <c r="Z7843" s="1">
        <v>19142</v>
      </c>
      <c r="AA7843" s="1">
        <v>211385</v>
      </c>
      <c r="AB7843" s="1">
        <v>1008.038</v>
      </c>
      <c r="AC7843" s="1">
        <v>12327.465630000001</v>
      </c>
      <c r="AD7843" s="1">
        <v>17433.600138967449</v>
      </c>
      <c r="AE7843" s="1">
        <v>19820.610250601028</v>
      </c>
      <c r="AF7843" s="1">
        <v>38885.601041477952</v>
      </c>
      <c r="AG7843" s="1">
        <v>192314</v>
      </c>
      <c r="AH7843" s="1">
        <v>37347</v>
      </c>
      <c r="AI7843" s="1">
        <v>4415.8670410594405</v>
      </c>
      <c r="AJ7843" s="1">
        <v>48215.514959062093</v>
      </c>
      <c r="AK7843" s="1">
        <v>2468.9417375168332</v>
      </c>
      <c r="AL7843" s="1">
        <v>877341.125</v>
      </c>
      <c r="AM7843" s="1">
        <v>725464</v>
      </c>
      <c r="AN7843" s="1">
        <v>151877.109375</v>
      </c>
      <c r="AO7843" t="s">
        <v>20653</v>
      </c>
    </row>
    <row r="7844" spans="1:41" x14ac:dyDescent="0.25">
      <c r="A7844" s="1">
        <v>2027</v>
      </c>
      <c r="B7844" t="s">
        <v>6286</v>
      </c>
      <c r="C7844" t="s">
        <v>7160</v>
      </c>
      <c r="D7844" t="s">
        <v>7258</v>
      </c>
      <c r="E7844" t="s">
        <v>8141</v>
      </c>
      <c r="F7844" t="s">
        <v>10267</v>
      </c>
      <c r="G7844" t="s">
        <v>12378</v>
      </c>
      <c r="H7844" t="s">
        <v>12778</v>
      </c>
      <c r="I7844" s="1">
        <v>14017.732834311109</v>
      </c>
      <c r="J7844" s="1">
        <v>60433.299405059828</v>
      </c>
      <c r="K7844" s="1">
        <v>2061.0546091244491</v>
      </c>
      <c r="L7844" s="1">
        <v>3074.865771549702</v>
      </c>
      <c r="M7844" s="1">
        <v>39818.71951702152</v>
      </c>
      <c r="N7844" s="1">
        <v>15353.593520149499</v>
      </c>
      <c r="O7844" s="1">
        <v>10455.986988163069</v>
      </c>
      <c r="P7844" s="1">
        <v>13893.29568555946</v>
      </c>
      <c r="Q7844" s="1">
        <v>4811.5251925596449</v>
      </c>
      <c r="R7844" s="1">
        <v>11061.486701167451</v>
      </c>
      <c r="S7844" s="1">
        <v>30070.936671696731</v>
      </c>
      <c r="T7844" s="1">
        <v>13903.853563718219</v>
      </c>
      <c r="U7844" s="1">
        <v>1673.0104098697821</v>
      </c>
      <c r="V7844" s="1">
        <v>12447</v>
      </c>
      <c r="W7844" s="1">
        <v>5004.8234539479126</v>
      </c>
      <c r="X7844" s="1">
        <v>21093</v>
      </c>
      <c r="Y7844" s="1">
        <v>94200.300612656065</v>
      </c>
      <c r="Z7844" s="1">
        <v>19197.782013847878</v>
      </c>
      <c r="AA7844" s="1">
        <v>275892</v>
      </c>
      <c r="AB7844" s="1">
        <v>2337</v>
      </c>
      <c r="AC7844" s="1">
        <v>13332.500599999999</v>
      </c>
      <c r="AD7844" s="1">
        <v>17549.812883797989</v>
      </c>
      <c r="AE7844" s="1">
        <v>19551.63259352414</v>
      </c>
      <c r="AF7844" s="1">
        <v>56544.79392978434</v>
      </c>
      <c r="AG7844" s="1">
        <v>299413</v>
      </c>
      <c r="AH7844" s="1">
        <v>46181.960477940833</v>
      </c>
      <c r="AI7844" s="1">
        <v>6079.9932388676407</v>
      </c>
      <c r="AJ7844" s="1">
        <v>55738.987184137091</v>
      </c>
      <c r="AK7844" s="1">
        <v>2229</v>
      </c>
      <c r="AL7844" s="1">
        <v>1167423</v>
      </c>
      <c r="AM7844" s="1">
        <v>970636.8125</v>
      </c>
      <c r="AN7844" s="1">
        <v>196786.140625</v>
      </c>
      <c r="AO7844" t="s">
        <v>20654</v>
      </c>
    </row>
    <row r="7845" spans="1:41" x14ac:dyDescent="0.25">
      <c r="A7845" s="1">
        <v>2027</v>
      </c>
      <c r="B7845" t="s">
        <v>6287</v>
      </c>
      <c r="C7845" t="s">
        <v>7160</v>
      </c>
      <c r="D7845" t="s">
        <v>7258</v>
      </c>
      <c r="E7845" t="s">
        <v>8141</v>
      </c>
      <c r="F7845" t="s">
        <v>10267</v>
      </c>
      <c r="G7845" t="s">
        <v>12378</v>
      </c>
      <c r="H7845" t="s">
        <v>12778</v>
      </c>
      <c r="I7845" s="1">
        <v>15987.3163652</v>
      </c>
      <c r="J7845" s="1">
        <v>69600.383036421073</v>
      </c>
      <c r="K7845" s="1">
        <v>1977.0335071009381</v>
      </c>
      <c r="L7845" s="1">
        <v>2859.243168051567</v>
      </c>
      <c r="M7845" s="1">
        <v>37411.052433255951</v>
      </c>
      <c r="N7845" s="1">
        <v>12784.419529911011</v>
      </c>
      <c r="O7845" s="1">
        <v>9950.453108349504</v>
      </c>
      <c r="P7845" s="1">
        <v>15830.359306680381</v>
      </c>
      <c r="Q7845" s="1">
        <v>6204.7625447190849</v>
      </c>
      <c r="R7845" s="1">
        <v>12145.42054021313</v>
      </c>
      <c r="S7845" s="1">
        <v>26261.049843158678</v>
      </c>
      <c r="T7845" s="1">
        <v>13736.167486218879</v>
      </c>
      <c r="U7845" s="1">
        <v>1730.451964545603</v>
      </c>
      <c r="V7845" s="1">
        <v>15719</v>
      </c>
      <c r="W7845" s="1">
        <v>8970.3468912305543</v>
      </c>
      <c r="X7845" s="1">
        <v>20635.717957902121</v>
      </c>
      <c r="Y7845" s="1">
        <v>79680.705659754196</v>
      </c>
      <c r="Z7845" s="1">
        <v>22341.973993145439</v>
      </c>
      <c r="AA7845" s="1">
        <v>285812</v>
      </c>
      <c r="AB7845" s="1">
        <v>2319</v>
      </c>
      <c r="AC7845" s="1">
        <v>10998.102186532229</v>
      </c>
      <c r="AD7845" s="1">
        <v>23568.236730591521</v>
      </c>
      <c r="AE7845" s="1">
        <v>18110.67883798551</v>
      </c>
      <c r="AF7845" s="1">
        <v>61708.542164305843</v>
      </c>
      <c r="AG7845" s="1">
        <v>326364</v>
      </c>
      <c r="AH7845" s="1">
        <v>54102.665014620143</v>
      </c>
      <c r="AI7845" s="1">
        <v>8677.0814404291195</v>
      </c>
      <c r="AJ7845" s="1">
        <v>61543.606025540998</v>
      </c>
      <c r="AK7845" s="1">
        <v>2441</v>
      </c>
      <c r="AL7845" s="1">
        <v>1229470.875</v>
      </c>
      <c r="AM7845" s="1">
        <v>1019421</v>
      </c>
      <c r="AN7845" s="1">
        <v>210049.796875</v>
      </c>
      <c r="AO7845" t="s">
        <v>20655</v>
      </c>
    </row>
    <row r="7846" spans="1:41" x14ac:dyDescent="0.25">
      <c r="A7846" s="1">
        <v>2027</v>
      </c>
      <c r="B7846" t="s">
        <v>6288</v>
      </c>
      <c r="C7846" t="s">
        <v>7160</v>
      </c>
      <c r="D7846" t="s">
        <v>7258</v>
      </c>
      <c r="E7846" t="s">
        <v>8141</v>
      </c>
      <c r="F7846" t="s">
        <v>10267</v>
      </c>
      <c r="G7846" t="s">
        <v>12378</v>
      </c>
      <c r="H7846" t="s">
        <v>12778</v>
      </c>
      <c r="I7846" s="1">
        <v>13866.38819833347</v>
      </c>
      <c r="J7846" s="1">
        <v>56207.798643056063</v>
      </c>
      <c r="K7846" s="1">
        <v>1519</v>
      </c>
      <c r="L7846" s="1">
        <v>2831.1063743165441</v>
      </c>
      <c r="M7846" s="1">
        <v>28652.930162410408</v>
      </c>
      <c r="N7846" s="1">
        <v>13444.663008454079</v>
      </c>
      <c r="O7846" s="1">
        <v>10493.764431707939</v>
      </c>
      <c r="P7846" s="1">
        <v>12662.79156459841</v>
      </c>
      <c r="Q7846" s="1">
        <v>4824.9245692172844</v>
      </c>
      <c r="R7846" s="1">
        <v>9094.473726437549</v>
      </c>
      <c r="S7846" s="1">
        <v>19010.258250342911</v>
      </c>
      <c r="T7846" s="1">
        <v>12746.239839</v>
      </c>
      <c r="U7846" s="1">
        <v>1793.598161477089</v>
      </c>
      <c r="V7846" s="1">
        <v>11043</v>
      </c>
      <c r="W7846" s="1">
        <v>5069.7701415968022</v>
      </c>
      <c r="X7846" s="1">
        <v>23710.9224182</v>
      </c>
      <c r="Y7846" s="1">
        <v>88994.213669930701</v>
      </c>
      <c r="Z7846" s="1">
        <v>19621.151826563731</v>
      </c>
      <c r="AA7846" s="1">
        <v>211385</v>
      </c>
      <c r="AB7846" s="1">
        <v>2280</v>
      </c>
      <c r="AC7846" s="1">
        <v>12411.80264</v>
      </c>
      <c r="AD7846" s="1">
        <v>18189.67247262274</v>
      </c>
      <c r="AE7846" s="1">
        <v>18815.331686681318</v>
      </c>
      <c r="AF7846" s="1">
        <v>55409.227733051848</v>
      </c>
      <c r="AG7846" s="1">
        <v>282595</v>
      </c>
      <c r="AH7846" s="1">
        <v>37993.083646618492</v>
      </c>
      <c r="AI7846" s="1">
        <v>4393.7226787584968</v>
      </c>
      <c r="AJ7846" s="1">
        <v>54464.670685365752</v>
      </c>
      <c r="AK7846" s="1">
        <v>2251</v>
      </c>
      <c r="AL7846" s="1">
        <v>1035775.5625</v>
      </c>
      <c r="AM7846" s="1">
        <v>869465.1875</v>
      </c>
      <c r="AN7846" s="1">
        <v>166310.359375</v>
      </c>
      <c r="AO7846" t="s">
        <v>20656</v>
      </c>
    </row>
    <row r="7847" spans="1:41" x14ac:dyDescent="0.25">
      <c r="A7847" s="1">
        <v>2027</v>
      </c>
      <c r="B7847" t="s">
        <v>6289</v>
      </c>
      <c r="C7847" t="s">
        <v>7160</v>
      </c>
      <c r="D7847" t="s">
        <v>7258</v>
      </c>
      <c r="E7847" t="s">
        <v>8142</v>
      </c>
      <c r="F7847" t="s">
        <v>10268</v>
      </c>
      <c r="G7847" t="s">
        <v>12379</v>
      </c>
      <c r="H7847" t="s">
        <v>12778</v>
      </c>
      <c r="I7847" s="1">
        <v>1108.6365221680176</v>
      </c>
      <c r="J7847" s="1">
        <v>88.690921773441417</v>
      </c>
      <c r="K7847" s="1"/>
      <c r="L7847" s="1">
        <v>121.95001743848194</v>
      </c>
      <c r="M7847" s="1">
        <v>332.5909566504053</v>
      </c>
      <c r="N7847" s="1">
        <v>0</v>
      </c>
      <c r="O7847" s="1">
        <v>55.431826108400884</v>
      </c>
      <c r="P7847" s="1">
        <v>0</v>
      </c>
      <c r="Q7847" s="1">
        <v>7.5383569374596773</v>
      </c>
      <c r="R7847" s="1">
        <v>65.468312543587942</v>
      </c>
      <c r="S7847" s="1">
        <v>0</v>
      </c>
      <c r="T7847" s="1">
        <v>221.72730443360354</v>
      </c>
      <c r="U7847" s="1">
        <v>0</v>
      </c>
      <c r="V7847" s="1">
        <v>0</v>
      </c>
      <c r="W7847" s="1"/>
      <c r="X7847" s="1">
        <v>111.8645745952247</v>
      </c>
      <c r="Y7847" s="1">
        <v>1607.5229571436255</v>
      </c>
      <c r="Z7847" s="1">
        <v>402.43505754699038</v>
      </c>
      <c r="AA7847" s="1">
        <v>2483.3458096563595</v>
      </c>
      <c r="AB7847" s="1"/>
      <c r="AC7847" s="1">
        <v>12.654176818599744</v>
      </c>
      <c r="AD7847" s="1">
        <v>59.644192069608415</v>
      </c>
      <c r="AE7847" s="1">
        <v>0</v>
      </c>
      <c r="AF7847" s="1">
        <v>975.60013950785549</v>
      </c>
      <c r="AG7847" s="1">
        <v>13610.730582656752</v>
      </c>
      <c r="AH7847" s="1">
        <v>1108.6365221680176</v>
      </c>
      <c r="AI7847" s="1">
        <v>107.53774265029772</v>
      </c>
      <c r="AJ7847" s="1">
        <v>1034.3578751827604</v>
      </c>
      <c r="AK7847" s="1"/>
      <c r="AL7847" s="1">
        <v>23516.36328125</v>
      </c>
      <c r="AM7847" s="1">
        <v>21518.9296875</v>
      </c>
      <c r="AN7847" s="1">
        <v>1997.4329833984375</v>
      </c>
      <c r="AO7847" t="s">
        <v>20657</v>
      </c>
    </row>
    <row r="7848" spans="1:41" x14ac:dyDescent="0.25">
      <c r="A7848" s="1">
        <v>2027</v>
      </c>
      <c r="B7848" t="s">
        <v>6290</v>
      </c>
      <c r="C7848" t="s">
        <v>7160</v>
      </c>
      <c r="D7848" t="s">
        <v>7258</v>
      </c>
      <c r="E7848" t="s">
        <v>8142</v>
      </c>
      <c r="F7848" t="s">
        <v>10268</v>
      </c>
      <c r="G7848" t="s">
        <v>12379</v>
      </c>
      <c r="H7848" t="s">
        <v>12778</v>
      </c>
      <c r="I7848" s="1">
        <v>1048.3922692548131</v>
      </c>
      <c r="J7848" s="1">
        <v>1355.1701413320609</v>
      </c>
      <c r="K7848" s="1"/>
      <c r="L7848" s="1"/>
      <c r="M7848" s="1">
        <v>314.51768077644391</v>
      </c>
      <c r="N7848" s="1">
        <v>0</v>
      </c>
      <c r="O7848" s="1">
        <v>52.419613462740656</v>
      </c>
      <c r="P7848" s="1">
        <v>0</v>
      </c>
      <c r="Q7848" s="1">
        <v>6.1416559277204454</v>
      </c>
      <c r="R7848" s="1">
        <v>53.786716981848933</v>
      </c>
      <c r="S7848" s="1">
        <v>0</v>
      </c>
      <c r="T7848" s="1">
        <v>104.83922692548131</v>
      </c>
      <c r="U7848" s="1">
        <v>0</v>
      </c>
      <c r="V7848" s="1">
        <v>524.19613462740654</v>
      </c>
      <c r="W7848" s="1">
        <v>0</v>
      </c>
      <c r="X7848" s="1">
        <v>529.43809597368056</v>
      </c>
      <c r="Y7848" s="1">
        <v>1455.1684697256806</v>
      </c>
      <c r="Z7848" s="1">
        <v>19.716028112198138</v>
      </c>
      <c r="AA7848" s="1">
        <v>2763.5620217556875</v>
      </c>
      <c r="AB7848" s="1">
        <v>0</v>
      </c>
      <c r="AC7848" s="1">
        <v>12.580707231057756</v>
      </c>
      <c r="AD7848" s="1">
        <v>58.653045234083059</v>
      </c>
      <c r="AE7848" s="1"/>
      <c r="AF7848" s="1">
        <v>1181.1187305424723</v>
      </c>
      <c r="AG7848" s="1">
        <v>23702.052423312816</v>
      </c>
      <c r="AH7848" s="1">
        <v>1572.5884038822196</v>
      </c>
      <c r="AI7848" s="1">
        <v>186.61382392735672</v>
      </c>
      <c r="AJ7848" s="1">
        <v>2044.1622691974885</v>
      </c>
      <c r="AK7848" s="1"/>
      <c r="AL7848" s="1">
        <v>36985.12109375</v>
      </c>
      <c r="AM7848" s="1">
        <v>34166.046875</v>
      </c>
      <c r="AN7848" s="1">
        <v>2819.06982421875</v>
      </c>
      <c r="AO7848" t="s">
        <v>20658</v>
      </c>
    </row>
    <row r="7849" spans="1:41" x14ac:dyDescent="0.25">
      <c r="A7849" s="1">
        <v>2027</v>
      </c>
      <c r="B7849" t="s">
        <v>6291</v>
      </c>
      <c r="C7849" t="s">
        <v>7160</v>
      </c>
      <c r="D7849" t="s">
        <v>7258</v>
      </c>
      <c r="E7849" t="s">
        <v>8142</v>
      </c>
      <c r="F7849" t="s">
        <v>10268</v>
      </c>
      <c r="G7849" t="s">
        <v>12379</v>
      </c>
      <c r="H7849" t="s">
        <v>12778</v>
      </c>
      <c r="I7849" s="1">
        <v>1077.284003884374</v>
      </c>
      <c r="J7849" s="1">
        <v>1952.149541275061</v>
      </c>
      <c r="K7849" s="1"/>
      <c r="L7849" s="1"/>
      <c r="M7849" s="1">
        <v>300</v>
      </c>
      <c r="N7849" s="1">
        <v>0</v>
      </c>
      <c r="O7849" s="1">
        <v>50</v>
      </c>
      <c r="P7849" s="1">
        <v>0</v>
      </c>
      <c r="Q7849" s="1">
        <v>6</v>
      </c>
      <c r="R7849" s="1">
        <v>26.622</v>
      </c>
      <c r="S7849" s="1"/>
      <c r="T7849" s="1">
        <v>400</v>
      </c>
      <c r="U7849" s="1">
        <v>0</v>
      </c>
      <c r="V7849" s="1">
        <v>500</v>
      </c>
      <c r="W7849" s="1">
        <v>0</v>
      </c>
      <c r="X7849" s="1">
        <v>105</v>
      </c>
      <c r="Y7849" s="1">
        <v>1305</v>
      </c>
      <c r="Z7849" s="1">
        <v>707.28121660217062</v>
      </c>
      <c r="AA7849" s="1">
        <v>1104</v>
      </c>
      <c r="AB7849" s="1">
        <v>0</v>
      </c>
      <c r="AC7849" s="1">
        <v>100</v>
      </c>
      <c r="AD7849" s="1">
        <v>117.6162808428362</v>
      </c>
      <c r="AE7849" s="1"/>
      <c r="AF7849" s="1">
        <v>1296</v>
      </c>
      <c r="AG7849" s="1">
        <v>30042</v>
      </c>
      <c r="AH7849" s="1">
        <v>4401.2478499999997</v>
      </c>
      <c r="AI7849" s="1">
        <v>178</v>
      </c>
      <c r="AJ7849" s="1">
        <v>700</v>
      </c>
      <c r="AK7849" s="1"/>
      <c r="AL7849" s="1">
        <v>44368.19921875</v>
      </c>
      <c r="AM7849" s="1">
        <v>38816.3359375</v>
      </c>
      <c r="AN7849" s="1">
        <v>5551.8642578125</v>
      </c>
      <c r="AO7849" t="s">
        <v>20659</v>
      </c>
    </row>
    <row r="7850" spans="1:41" x14ac:dyDescent="0.25">
      <c r="A7850" s="1">
        <v>2027</v>
      </c>
      <c r="B7850" t="s">
        <v>6292</v>
      </c>
      <c r="C7850" t="s">
        <v>7160</v>
      </c>
      <c r="D7850" t="s">
        <v>7258</v>
      </c>
      <c r="E7850" t="s">
        <v>8142</v>
      </c>
      <c r="F7850" t="s">
        <v>10268</v>
      </c>
      <c r="G7850" t="s">
        <v>12379</v>
      </c>
      <c r="H7850" t="s">
        <v>12778</v>
      </c>
      <c r="I7850" s="1">
        <v>1078.0294489667867</v>
      </c>
      <c r="J7850" s="1">
        <v>1393.4796769865986</v>
      </c>
      <c r="K7850" s="1"/>
      <c r="L7850" s="1">
        <v>118.58323938634653</v>
      </c>
      <c r="M7850" s="1">
        <v>323.40883469003597</v>
      </c>
      <c r="N7850" s="1">
        <v>0</v>
      </c>
      <c r="O7850" s="1">
        <v>53.901472448339334</v>
      </c>
      <c r="P7850" s="1">
        <v>0</v>
      </c>
      <c r="Q7850" s="1">
        <v>6.1564239142232626</v>
      </c>
      <c r="R7850" s="1">
        <v>55.926011753498955</v>
      </c>
      <c r="S7850" s="1">
        <v>0</v>
      </c>
      <c r="T7850" s="1">
        <v>0</v>
      </c>
      <c r="U7850" s="1">
        <v>0</v>
      </c>
      <c r="V7850" s="1">
        <v>539.01472448339337</v>
      </c>
      <c r="W7850" s="1">
        <v>0</v>
      </c>
      <c r="X7850" s="1">
        <v>544.40487172822725</v>
      </c>
      <c r="Y7850" s="1">
        <v>1496.3048751658998</v>
      </c>
      <c r="Z7850" s="1">
        <v>57.711118525652985</v>
      </c>
      <c r="AA7850" s="1">
        <v>2448.2048786035725</v>
      </c>
      <c r="AB7850" s="1">
        <v>0</v>
      </c>
      <c r="AC7850" s="1">
        <v>12.550925518712344</v>
      </c>
      <c r="AD7850" s="1">
        <v>58.213590244206479</v>
      </c>
      <c r="AE7850" s="1"/>
      <c r="AF7850" s="1">
        <v>937.88562060110439</v>
      </c>
      <c r="AG7850" s="1">
        <v>18078.553859173011</v>
      </c>
      <c r="AH7850" s="1">
        <v>1617.0441734501799</v>
      </c>
      <c r="AI7850" s="1">
        <v>104.5688565497783</v>
      </c>
      <c r="AJ7850" s="1">
        <v>1960.9355676705848</v>
      </c>
      <c r="AK7850" s="1"/>
      <c r="AL7850" s="1">
        <v>30884.87890625</v>
      </c>
      <c r="AM7850" s="1">
        <v>28183.3359375</v>
      </c>
      <c r="AN7850" s="1">
        <v>2701.541748046875</v>
      </c>
      <c r="AO7850" t="s">
        <v>20660</v>
      </c>
    </row>
    <row r="7851" spans="1:41" x14ac:dyDescent="0.25">
      <c r="A7851" s="1">
        <v>2027</v>
      </c>
      <c r="B7851" t="s">
        <v>6293</v>
      </c>
      <c r="C7851" t="s">
        <v>7160</v>
      </c>
      <c r="D7851" t="s">
        <v>7258</v>
      </c>
      <c r="E7851" t="s">
        <v>8142</v>
      </c>
      <c r="F7851" t="s">
        <v>10268</v>
      </c>
      <c r="G7851" t="s">
        <v>12379</v>
      </c>
      <c r="H7851" t="s">
        <v>12778</v>
      </c>
      <c r="I7851" s="1">
        <v>999.39616566513837</v>
      </c>
      <c r="J7851" s="1">
        <v>1954.3096577247959</v>
      </c>
      <c r="K7851" s="1"/>
      <c r="L7851" s="1"/>
      <c r="M7851" s="1">
        <v>305.81522669353234</v>
      </c>
      <c r="N7851" s="1">
        <v>0</v>
      </c>
      <c r="O7851" s="1">
        <v>50.969204448922056</v>
      </c>
      <c r="P7851" s="1">
        <v>0</v>
      </c>
      <c r="Q7851" s="1">
        <v>5.7938098019266642</v>
      </c>
      <c r="R7851" s="1">
        <v>27.138043216784059</v>
      </c>
      <c r="S7851" s="1">
        <v>0</v>
      </c>
      <c r="T7851" s="1">
        <v>134.99982113435505</v>
      </c>
      <c r="U7851" s="1">
        <v>0</v>
      </c>
      <c r="V7851" s="1">
        <v>509.69204448922051</v>
      </c>
      <c r="W7851" s="1">
        <v>0</v>
      </c>
      <c r="X7851" s="1">
        <v>963.31796408462685</v>
      </c>
      <c r="Y7851" s="1">
        <v>1602.8406346848078</v>
      </c>
      <c r="Z7851" s="1">
        <v>20.252491088167513</v>
      </c>
      <c r="AA7851" s="1">
        <v>3049.9971942234956</v>
      </c>
      <c r="AB7851" s="1">
        <v>0</v>
      </c>
      <c r="AC7851" s="1">
        <v>13.251993156719735</v>
      </c>
      <c r="AD7851" s="1">
        <v>117.36751760790085</v>
      </c>
      <c r="AE7851" s="1"/>
      <c r="AF7851" s="1">
        <v>1075.6744783718307</v>
      </c>
      <c r="AG7851" s="1">
        <v>35002.591463252727</v>
      </c>
      <c r="AH7851" s="1">
        <v>4167.8039690817677</v>
      </c>
      <c r="AI7851" s="1">
        <v>181.45036783816252</v>
      </c>
      <c r="AJ7851" s="1">
        <v>1987.79897350796</v>
      </c>
      <c r="AK7851" s="1"/>
      <c r="AL7851" s="1">
        <v>52170.4609375</v>
      </c>
      <c r="AM7851" s="1">
        <v>46248.73828125</v>
      </c>
      <c r="AN7851" s="1">
        <v>5921.72412109375</v>
      </c>
      <c r="AO7851" t="s">
        <v>20661</v>
      </c>
    </row>
    <row r="7852" spans="1:41" x14ac:dyDescent="0.25">
      <c r="A7852" s="1">
        <v>2027</v>
      </c>
      <c r="B7852" t="s">
        <v>6293</v>
      </c>
      <c r="C7852" t="s">
        <v>7160</v>
      </c>
      <c r="D7852" t="s">
        <v>7258</v>
      </c>
      <c r="E7852" t="s">
        <v>8142</v>
      </c>
      <c r="F7852" t="s">
        <v>10268</v>
      </c>
      <c r="G7852" t="s">
        <v>12380</v>
      </c>
      <c r="H7852" t="s">
        <v>12778</v>
      </c>
      <c r="I7852" s="1">
        <v>1000</v>
      </c>
      <c r="J7852" s="1">
        <v>2237.1939872677272</v>
      </c>
      <c r="K7852" s="1">
        <v>0</v>
      </c>
      <c r="L7852" s="1">
        <v>0</v>
      </c>
      <c r="M7852" s="1">
        <v>337.84872577919998</v>
      </c>
      <c r="N7852" s="1">
        <v>0</v>
      </c>
      <c r="O7852" s="1">
        <v>56.308120963199997</v>
      </c>
      <c r="P7852" s="1">
        <v>0</v>
      </c>
      <c r="Q7852" s="1">
        <v>6.4412171472753066</v>
      </c>
      <c r="R7852" s="1">
        <v>29.94429735415844</v>
      </c>
      <c r="S7852" s="1">
        <v>0</v>
      </c>
      <c r="T7852" s="1">
        <v>115.0794218135418</v>
      </c>
      <c r="U7852" s="1">
        <v>0</v>
      </c>
      <c r="V7852" s="1">
        <v>563</v>
      </c>
      <c r="W7852" s="1">
        <v>0</v>
      </c>
      <c r="X7852" s="1">
        <v>1065.266842563504</v>
      </c>
      <c r="Y7852" s="1">
        <v>1829.233361779462</v>
      </c>
      <c r="Z7852" s="1">
        <v>22.296582403242361</v>
      </c>
      <c r="AA7852" s="1">
        <v>3534</v>
      </c>
      <c r="AB7852" s="1">
        <v>0</v>
      </c>
      <c r="AC7852" s="1">
        <v>14.640111450432</v>
      </c>
      <c r="AD7852" s="1">
        <v>130.4823065986308</v>
      </c>
      <c r="AE7852" s="1"/>
      <c r="AF7852" s="1">
        <v>1214.4994326156129</v>
      </c>
      <c r="AG7852" s="1">
        <v>39442</v>
      </c>
      <c r="AH7852" s="1">
        <v>4845.0902631006911</v>
      </c>
      <c r="AI7852" s="1">
        <v>200.45691062899201</v>
      </c>
      <c r="AJ7852" s="1">
        <v>2239.9370519160962</v>
      </c>
      <c r="AK7852" s="1"/>
      <c r="AL7852" s="1">
        <v>58883.71875</v>
      </c>
      <c r="AM7852" s="1">
        <v>52133.1875</v>
      </c>
      <c r="AN7852" s="1">
        <v>6750.53271484375</v>
      </c>
      <c r="AO7852" t="s">
        <v>20662</v>
      </c>
    </row>
    <row r="7853" spans="1:41" x14ac:dyDescent="0.25">
      <c r="A7853" s="1">
        <v>2027</v>
      </c>
      <c r="B7853" t="s">
        <v>6294</v>
      </c>
      <c r="C7853" t="s">
        <v>7160</v>
      </c>
      <c r="D7853" t="s">
        <v>7258</v>
      </c>
      <c r="E7853" t="s">
        <v>8142</v>
      </c>
      <c r="F7853" t="s">
        <v>10268</v>
      </c>
      <c r="G7853" t="s">
        <v>12380</v>
      </c>
      <c r="H7853" t="s">
        <v>12778</v>
      </c>
      <c r="I7853" s="1">
        <v>1171.6593810022659</v>
      </c>
      <c r="J7853" s="1">
        <v>1406.0298004610811</v>
      </c>
      <c r="K7853" s="1"/>
      <c r="L7853" s="1">
        <v>0</v>
      </c>
      <c r="M7853" s="1">
        <v>344.60570029478401</v>
      </c>
      <c r="N7853" s="1">
        <v>0</v>
      </c>
      <c r="O7853" s="1">
        <v>57.434283382464002</v>
      </c>
      <c r="P7853" s="1">
        <v>0</v>
      </c>
      <c r="Q7853" s="1">
        <v>6.7291913024313166</v>
      </c>
      <c r="R7853" s="1">
        <v>58.932169493078668</v>
      </c>
      <c r="S7853" s="1">
        <v>0</v>
      </c>
      <c r="T7853" s="1">
        <v>116.839105577464</v>
      </c>
      <c r="U7853" s="1">
        <v>0</v>
      </c>
      <c r="V7853" s="1">
        <v>574</v>
      </c>
      <c r="W7853" s="1">
        <v>0</v>
      </c>
      <c r="X7853" s="1">
        <v>600</v>
      </c>
      <c r="Y7853" s="1">
        <v>1637.3018104502059</v>
      </c>
      <c r="Z7853" s="1">
        <v>21.729462979477539</v>
      </c>
      <c r="AA7853" s="1">
        <v>3148</v>
      </c>
      <c r="AB7853" s="1">
        <v>0</v>
      </c>
      <c r="AC7853" s="1">
        <v>13.974539999999999</v>
      </c>
      <c r="AD7853" s="1">
        <v>61.238838922964469</v>
      </c>
      <c r="AE7853" s="1">
        <v>0</v>
      </c>
      <c r="AF7853" s="1">
        <v>1319.9914586371519</v>
      </c>
      <c r="AG7853" s="1">
        <v>26489</v>
      </c>
      <c r="AH7853" s="1">
        <v>1868.5753974087841</v>
      </c>
      <c r="AI7853" s="1">
        <v>204.4660488415719</v>
      </c>
      <c r="AJ7853" s="1">
        <v>2284.5093093814039</v>
      </c>
      <c r="AK7853" s="1"/>
      <c r="AL7853" s="1">
        <v>41385.01171875</v>
      </c>
      <c r="AM7853" s="1">
        <v>38131.85546875</v>
      </c>
      <c r="AN7853" s="1">
        <v>3253.159423828125</v>
      </c>
      <c r="AO7853" t="s">
        <v>20663</v>
      </c>
    </row>
    <row r="7854" spans="1:41" x14ac:dyDescent="0.25">
      <c r="A7854" s="1">
        <v>2027</v>
      </c>
      <c r="B7854" t="s">
        <v>6295</v>
      </c>
      <c r="C7854" t="s">
        <v>7160</v>
      </c>
      <c r="D7854" t="s">
        <v>7258</v>
      </c>
      <c r="E7854" t="s">
        <v>8142</v>
      </c>
      <c r="F7854" t="s">
        <v>10268</v>
      </c>
      <c r="G7854" t="s">
        <v>12380</v>
      </c>
      <c r="H7854" t="s">
        <v>12778</v>
      </c>
      <c r="I7854" s="1">
        <v>1195.0925686223111</v>
      </c>
      <c r="J7854" s="1">
        <v>1483.703542818203</v>
      </c>
      <c r="K7854" s="1">
        <v>0</v>
      </c>
      <c r="L7854" s="1">
        <v>131.67936624728111</v>
      </c>
      <c r="M7854" s="1">
        <v>351.49781430067958</v>
      </c>
      <c r="N7854" s="1">
        <v>0</v>
      </c>
      <c r="O7854" s="1">
        <v>58.582969050113277</v>
      </c>
      <c r="P7854" s="1">
        <v>0</v>
      </c>
      <c r="Q7854" s="1">
        <v>6.7901583811989674</v>
      </c>
      <c r="R7854" s="1">
        <v>60.685842411948812</v>
      </c>
      <c r="S7854" s="1">
        <v>0</v>
      </c>
      <c r="T7854" s="1">
        <v>0</v>
      </c>
      <c r="U7854" s="1">
        <v>0</v>
      </c>
      <c r="V7854" s="1">
        <v>592</v>
      </c>
      <c r="W7854" s="1">
        <v>0</v>
      </c>
      <c r="X7854" s="1">
        <v>608.52500000000009</v>
      </c>
      <c r="Y7854" s="1">
        <v>1682.7734275075979</v>
      </c>
      <c r="Z7854" s="1">
        <v>63.464982951821057</v>
      </c>
      <c r="AA7854" s="1">
        <v>2788</v>
      </c>
      <c r="AB7854" s="1">
        <v>0</v>
      </c>
      <c r="AC7854" s="1">
        <v>13.641019999999999</v>
      </c>
      <c r="AD7854" s="1">
        <v>64.670405292896262</v>
      </c>
      <c r="AE7854" s="1">
        <v>0</v>
      </c>
      <c r="AF7854" s="1">
        <v>1041.464078501223</v>
      </c>
      <c r="AG7854" s="1">
        <v>20925</v>
      </c>
      <c r="AH7854" s="1">
        <v>1832.5722637586191</v>
      </c>
      <c r="AI7854" s="1">
        <v>113.6509599572198</v>
      </c>
      <c r="AJ7854" s="1">
        <v>2217.3508499704631</v>
      </c>
      <c r="AK7854" s="1"/>
      <c r="AL7854" s="1">
        <v>35231.14453125</v>
      </c>
      <c r="AM7854" s="1">
        <v>32201.646484375</v>
      </c>
      <c r="AN7854" s="1">
        <v>3029.499267578125</v>
      </c>
      <c r="AO7854" t="s">
        <v>20664</v>
      </c>
    </row>
    <row r="7855" spans="1:41" x14ac:dyDescent="0.25">
      <c r="A7855" s="1">
        <v>2027</v>
      </c>
      <c r="B7855" t="s">
        <v>6296</v>
      </c>
      <c r="C7855" t="s">
        <v>7160</v>
      </c>
      <c r="D7855" t="s">
        <v>7258</v>
      </c>
      <c r="E7855" t="s">
        <v>8142</v>
      </c>
      <c r="F7855" t="s">
        <v>10268</v>
      </c>
      <c r="G7855" t="s">
        <v>12380</v>
      </c>
      <c r="H7855" t="s">
        <v>12778</v>
      </c>
      <c r="I7855" s="1">
        <v>1218.994419994757</v>
      </c>
      <c r="J7855" s="1">
        <v>98.190682667334542</v>
      </c>
      <c r="K7855" s="1"/>
      <c r="L7855" s="1">
        <v>133.24299999999999</v>
      </c>
      <c r="M7855" s="1">
        <v>358.52777058669318</v>
      </c>
      <c r="N7855" s="1">
        <v>0</v>
      </c>
      <c r="O7855" s="1">
        <v>59.637519927298698</v>
      </c>
      <c r="P7855" s="1">
        <v>0</v>
      </c>
      <c r="Q7855" s="1">
        <v>6.7996649819166013</v>
      </c>
      <c r="R7855" s="1">
        <v>70.278853746417241</v>
      </c>
      <c r="S7855" s="1">
        <v>0</v>
      </c>
      <c r="T7855" s="1">
        <v>243.7988839989514</v>
      </c>
      <c r="U7855" s="1">
        <v>0</v>
      </c>
      <c r="V7855" s="1">
        <v>0</v>
      </c>
      <c r="W7855" s="1">
        <v>0</v>
      </c>
      <c r="X7855" s="1">
        <v>123</v>
      </c>
      <c r="Y7855" s="1">
        <v>1734.4423014941931</v>
      </c>
      <c r="Z7855" s="1">
        <v>435</v>
      </c>
      <c r="AA7855" s="1">
        <v>2788</v>
      </c>
      <c r="AB7855" s="1"/>
      <c r="AC7855" s="1">
        <v>13.64101</v>
      </c>
      <c r="AD7855" s="1">
        <v>64.421623446928749</v>
      </c>
      <c r="AE7855" s="1">
        <v>0</v>
      </c>
      <c r="AF7855" s="1">
        <v>1072.715089595386</v>
      </c>
      <c r="AG7855" s="1">
        <v>14976</v>
      </c>
      <c r="AH7855" s="1">
        <v>1249</v>
      </c>
      <c r="AI7855" s="1">
        <v>115.9239791563642</v>
      </c>
      <c r="AJ7855" s="1">
        <v>1137.3217938551079</v>
      </c>
      <c r="AK7855" s="1"/>
      <c r="AL7855" s="1">
        <v>25898.9375</v>
      </c>
      <c r="AM7855" s="1">
        <v>23684.626953125</v>
      </c>
      <c r="AN7855" s="1">
        <v>2214.309814453125</v>
      </c>
      <c r="AO7855" t="s">
        <v>20665</v>
      </c>
    </row>
    <row r="7856" spans="1:41" x14ac:dyDescent="0.25">
      <c r="A7856" s="1">
        <v>2027</v>
      </c>
      <c r="B7856" t="s">
        <v>6297</v>
      </c>
      <c r="C7856" t="s">
        <v>7160</v>
      </c>
      <c r="D7856" t="s">
        <v>7258</v>
      </c>
      <c r="E7856" t="s">
        <v>8142</v>
      </c>
      <c r="F7856" t="s">
        <v>10268</v>
      </c>
      <c r="G7856" t="s">
        <v>12380</v>
      </c>
      <c r="H7856" t="s">
        <v>12778</v>
      </c>
      <c r="I7856" s="1">
        <v>999.99999999999989</v>
      </c>
      <c r="J7856" s="1">
        <v>2242.376065405158</v>
      </c>
      <c r="K7856" s="1"/>
      <c r="L7856" s="1">
        <v>0</v>
      </c>
      <c r="M7856" s="1">
        <v>331.22424095999997</v>
      </c>
      <c r="N7856" s="1">
        <v>0</v>
      </c>
      <c r="O7856" s="1">
        <v>55.204040159999998</v>
      </c>
      <c r="P7856" s="1">
        <v>0</v>
      </c>
      <c r="Q7856" s="1">
        <v>7</v>
      </c>
      <c r="R7856" s="1">
        <v>29.331256514284711</v>
      </c>
      <c r="S7856" s="1"/>
      <c r="T7856" s="1">
        <v>444.35133498850712</v>
      </c>
      <c r="U7856" s="1">
        <v>0</v>
      </c>
      <c r="V7856" s="1">
        <v>526</v>
      </c>
      <c r="W7856" s="1">
        <v>0</v>
      </c>
      <c r="X7856" s="1">
        <v>114.71666666968341</v>
      </c>
      <c r="Y7856" s="1">
        <v>1426.638700374242</v>
      </c>
      <c r="Z7856" s="1">
        <v>770.21124373650059</v>
      </c>
      <c r="AA7856" s="1">
        <v>1251</v>
      </c>
      <c r="AB7856" s="1">
        <v>0</v>
      </c>
      <c r="AC7856" s="1">
        <v>107.72840038843739</v>
      </c>
      <c r="AD7856" s="1">
        <v>128.0811363644298</v>
      </c>
      <c r="AE7856" s="1"/>
      <c r="AF7856" s="1">
        <v>1427.9445062534489</v>
      </c>
      <c r="AG7856" s="1">
        <v>33832</v>
      </c>
      <c r="AH7856" s="1">
        <v>4956.519926536479</v>
      </c>
      <c r="AI7856" s="1">
        <v>196.52638296960001</v>
      </c>
      <c r="AJ7856" s="1">
        <v>788.31369348480007</v>
      </c>
      <c r="AK7856" s="1"/>
      <c r="AL7856" s="1">
        <v>49635.16796875</v>
      </c>
      <c r="AM7856" s="1">
        <v>43408.54296875</v>
      </c>
      <c r="AN7856" s="1">
        <v>6226.62353515625</v>
      </c>
      <c r="AO7856" t="s">
        <v>20666</v>
      </c>
    </row>
    <row r="7857" spans="1:41" x14ac:dyDescent="0.25">
      <c r="A7857" s="1">
        <v>2027</v>
      </c>
      <c r="B7857" t="s">
        <v>6298</v>
      </c>
      <c r="C7857" t="s">
        <v>7160</v>
      </c>
      <c r="D7857" t="s">
        <v>7258</v>
      </c>
      <c r="E7857" t="s">
        <v>8143</v>
      </c>
      <c r="F7857" t="s">
        <v>10269</v>
      </c>
      <c r="G7857" t="s">
        <v>12381</v>
      </c>
      <c r="H7857" t="s">
        <v>12778</v>
      </c>
      <c r="I7857" s="1">
        <v>10088.904292389572</v>
      </c>
      <c r="J7857" s="1">
        <v>41730.836665908551</v>
      </c>
      <c r="K7857" s="1">
        <v>1128.7068269187987</v>
      </c>
      <c r="L7857" s="1">
        <v>774.73190762361526</v>
      </c>
      <c r="M7857" s="1">
        <v>15494.234094545072</v>
      </c>
      <c r="N7857" s="1">
        <v>3331.7899220877825</v>
      </c>
      <c r="O7857" s="1">
        <v>7111.72963085219</v>
      </c>
      <c r="P7857" s="1">
        <v>8477.9544669387378</v>
      </c>
      <c r="Q7857" s="1">
        <v>4550.3684248714717</v>
      </c>
      <c r="R7857" s="1">
        <v>7602.6701992134967</v>
      </c>
      <c r="S7857" s="1">
        <v>8173.2177486113451</v>
      </c>
      <c r="T7857" s="1">
        <v>7933.1018264524728</v>
      </c>
      <c r="U7857" s="1">
        <v>1162.0978614354228</v>
      </c>
      <c r="V7857" s="1">
        <v>3091.7919418716119</v>
      </c>
      <c r="W7857" s="1">
        <v>4883.5581883707691</v>
      </c>
      <c r="X7857" s="1">
        <v>12156.461076294603</v>
      </c>
      <c r="Y7857" s="1">
        <v>35624.735946504559</v>
      </c>
      <c r="Z7857" s="1">
        <v>11909.631018787068</v>
      </c>
      <c r="AA7857" s="1">
        <v>85248.033209000088</v>
      </c>
      <c r="AB7857" s="1">
        <v>1772.7089307335091</v>
      </c>
      <c r="AC7857" s="1">
        <v>7218.2587340563414</v>
      </c>
      <c r="AD7857" s="1">
        <v>14270.126832710614</v>
      </c>
      <c r="AE7857" s="1">
        <v>6870.7277640824559</v>
      </c>
      <c r="AF7857" s="1">
        <v>25834.778002622133</v>
      </c>
      <c r="AG7857" s="1">
        <v>100186.08764889017</v>
      </c>
      <c r="AH7857" s="1">
        <v>16058.804468705277</v>
      </c>
      <c r="AI7857" s="1">
        <v>1428.157108658796</v>
      </c>
      <c r="AJ7857" s="1">
        <v>22533.485286868439</v>
      </c>
      <c r="AK7857" s="1">
        <v>1240.5904362867627</v>
      </c>
      <c r="AL7857" s="1">
        <v>467888.3125</v>
      </c>
      <c r="AM7857" s="1">
        <v>376236.90625</v>
      </c>
      <c r="AN7857" s="1">
        <v>91651.3984375</v>
      </c>
      <c r="AO7857" t="s">
        <v>20667</v>
      </c>
    </row>
    <row r="7858" spans="1:41" x14ac:dyDescent="0.25">
      <c r="A7858" s="1">
        <v>2027</v>
      </c>
      <c r="B7858" t="s">
        <v>6299</v>
      </c>
      <c r="C7858" t="s">
        <v>7160</v>
      </c>
      <c r="D7858" t="s">
        <v>7258</v>
      </c>
      <c r="E7858" t="s">
        <v>8143</v>
      </c>
      <c r="F7858" t="s">
        <v>10269</v>
      </c>
      <c r="G7858" t="s">
        <v>12381</v>
      </c>
      <c r="H7858" t="s">
        <v>12778</v>
      </c>
      <c r="I7858" s="1">
        <v>6274.8827154709797</v>
      </c>
      <c r="J7858" s="1">
        <v>37081.120075214771</v>
      </c>
      <c r="K7858" s="1">
        <v>1103.5977691747639</v>
      </c>
      <c r="L7858" s="1">
        <v>864.73648729105378</v>
      </c>
      <c r="M7858" s="1">
        <v>7261.5692202005157</v>
      </c>
      <c r="N7858" s="1">
        <v>1950.4719048206466</v>
      </c>
      <c r="O7858" s="1">
        <v>6869.1118913530372</v>
      </c>
      <c r="P7858" s="1">
        <v>7359.8642601654983</v>
      </c>
      <c r="Q7858" s="1">
        <v>3743.609785407562</v>
      </c>
      <c r="R7858" s="1">
        <v>4594.7905346936668</v>
      </c>
      <c r="S7858" s="1">
        <v>8662.8665072490421</v>
      </c>
      <c r="T7858" s="1">
        <v>7317.0010463089166</v>
      </c>
      <c r="U7858" s="1">
        <v>1441.2274788184229</v>
      </c>
      <c r="V7858" s="1">
        <v>2774.9172149865481</v>
      </c>
      <c r="W7858" s="1">
        <v>1346.9933744341415</v>
      </c>
      <c r="X7858" s="1">
        <v>9112.0982358370784</v>
      </c>
      <c r="Y7858" s="1">
        <v>29550.70649838851</v>
      </c>
      <c r="Z7858" s="1">
        <v>9680.6141115711307</v>
      </c>
      <c r="AA7858" s="1">
        <v>85059.028526818991</v>
      </c>
      <c r="AB7858" s="1">
        <v>696.8057700956532</v>
      </c>
      <c r="AC7858" s="1">
        <v>8064.3404424579958</v>
      </c>
      <c r="AD7858" s="1">
        <v>9357.0241260642015</v>
      </c>
      <c r="AE7858" s="1">
        <v>7559.7924446637126</v>
      </c>
      <c r="AF7858" s="1">
        <v>14312.054046580241</v>
      </c>
      <c r="AG7858" s="1">
        <v>69698.869512181103</v>
      </c>
      <c r="AH7858" s="1">
        <v>13027.587771996376</v>
      </c>
      <c r="AI7858" s="1">
        <v>600.88099501506554</v>
      </c>
      <c r="AJ7858" s="1">
        <v>30956.457608497556</v>
      </c>
      <c r="AK7858" s="1">
        <v>1465.5066186539027</v>
      </c>
      <c r="AL7858" s="1">
        <v>387788.5625</v>
      </c>
      <c r="AM7858" s="1">
        <v>320967.5</v>
      </c>
      <c r="AN7858" s="1">
        <v>66821.046875</v>
      </c>
      <c r="AO7858" t="s">
        <v>20668</v>
      </c>
    </row>
    <row r="7859" spans="1:41" x14ac:dyDescent="0.25">
      <c r="A7859" s="1">
        <v>2027</v>
      </c>
      <c r="B7859" t="s">
        <v>6300</v>
      </c>
      <c r="C7859" t="s">
        <v>7160</v>
      </c>
      <c r="D7859" t="s">
        <v>7258</v>
      </c>
      <c r="E7859" t="s">
        <v>8143</v>
      </c>
      <c r="F7859" t="s">
        <v>10269</v>
      </c>
      <c r="G7859" t="s">
        <v>12381</v>
      </c>
      <c r="H7859" t="s">
        <v>12778</v>
      </c>
      <c r="I7859" s="1">
        <v>6974.8505348151093</v>
      </c>
      <c r="J7859" s="1">
        <v>38215.910854728158</v>
      </c>
      <c r="K7859" s="1">
        <v>1102.8241262930228</v>
      </c>
      <c r="L7859" s="1">
        <v>927.10532611143651</v>
      </c>
      <c r="M7859" s="1">
        <v>10974.339790481888</v>
      </c>
      <c r="N7859" s="1">
        <v>1945.973596948375</v>
      </c>
      <c r="O7859" s="1">
        <v>6802.8664598565247</v>
      </c>
      <c r="P7859" s="1">
        <v>8296.7873806989774</v>
      </c>
      <c r="Q7859" s="1">
        <v>3294.3235157227246</v>
      </c>
      <c r="R7859" s="1">
        <v>7171.3228941913067</v>
      </c>
      <c r="S7859" s="1">
        <v>5713.5560795239689</v>
      </c>
      <c r="T7859" s="1">
        <v>6837.9407947963273</v>
      </c>
      <c r="U7859" s="1">
        <v>1185.8323938634653</v>
      </c>
      <c r="V7859" s="1">
        <v>2558.1638823981848</v>
      </c>
      <c r="W7859" s="1">
        <v>1891.9416829367105</v>
      </c>
      <c r="X7859" s="1">
        <v>14683.962062854962</v>
      </c>
      <c r="Y7859" s="1">
        <v>44862.734533477305</v>
      </c>
      <c r="Z7859" s="1">
        <v>10850.507302627462</v>
      </c>
      <c r="AA7859" s="1">
        <v>84466.841414894632</v>
      </c>
      <c r="AB7859" s="1">
        <v>1323.820163331214</v>
      </c>
      <c r="AC7859" s="1">
        <v>9424.8913622520395</v>
      </c>
      <c r="AD7859" s="1">
        <v>9321.7206452158043</v>
      </c>
      <c r="AE7859" s="1">
        <v>7781.6238453188553</v>
      </c>
      <c r="AF7859" s="1">
        <v>26616.44907203603</v>
      </c>
      <c r="AG7859" s="1">
        <v>103802.37761156292</v>
      </c>
      <c r="AH7859" s="1">
        <v>12801.599706480591</v>
      </c>
      <c r="AI7859" s="1">
        <v>643.58358103317164</v>
      </c>
      <c r="AJ7859" s="1">
        <v>26574.503946480258</v>
      </c>
      <c r="AK7859" s="1">
        <v>1268.8406614339078</v>
      </c>
      <c r="AL7859" s="1">
        <v>458317.1875</v>
      </c>
      <c r="AM7859" s="1">
        <v>384950.21875</v>
      </c>
      <c r="AN7859" s="1">
        <v>73367</v>
      </c>
      <c r="AO7859" t="s">
        <v>20669</v>
      </c>
    </row>
    <row r="7860" spans="1:41" x14ac:dyDescent="0.25">
      <c r="A7860" s="1">
        <v>2027</v>
      </c>
      <c r="B7860" t="s">
        <v>6301</v>
      </c>
      <c r="C7860" t="s">
        <v>7160</v>
      </c>
      <c r="D7860" t="s">
        <v>7258</v>
      </c>
      <c r="E7860" t="s">
        <v>8143</v>
      </c>
      <c r="F7860" t="s">
        <v>10269</v>
      </c>
      <c r="G7860" t="s">
        <v>12381</v>
      </c>
      <c r="H7860" t="s">
        <v>12778</v>
      </c>
      <c r="I7860" s="1">
        <v>11580.416621737601</v>
      </c>
      <c r="J7860" s="1">
        <v>41684.711188102687</v>
      </c>
      <c r="K7860" s="1">
        <v>1129.7037944000001</v>
      </c>
      <c r="L7860" s="1">
        <v>765</v>
      </c>
      <c r="M7860" s="1">
        <v>13315.598933389299</v>
      </c>
      <c r="N7860" s="1">
        <v>3382.3163437500002</v>
      </c>
      <c r="O7860" s="1">
        <v>6752.6272000000008</v>
      </c>
      <c r="P7860" s="1">
        <v>8446.1630000000005</v>
      </c>
      <c r="Q7860" s="1">
        <v>4090</v>
      </c>
      <c r="R7860" s="1">
        <v>7668.657158562547</v>
      </c>
      <c r="S7860" s="1">
        <v>10534.95428125</v>
      </c>
      <c r="T7860" s="1">
        <v>6548</v>
      </c>
      <c r="U7860" s="1">
        <v>870</v>
      </c>
      <c r="V7860" s="1">
        <v>3433</v>
      </c>
      <c r="W7860" s="1">
        <v>6893</v>
      </c>
      <c r="X7860" s="1">
        <v>10527.8</v>
      </c>
      <c r="Y7860" s="1">
        <v>35958.491999999998</v>
      </c>
      <c r="Z7860" s="1">
        <v>11981.60833059132</v>
      </c>
      <c r="AA7860" s="1">
        <v>86496</v>
      </c>
      <c r="AB7860" s="1">
        <v>2088.8811500000002</v>
      </c>
      <c r="AC7860" s="1">
        <v>10943.28599999998</v>
      </c>
      <c r="AD7860" s="1">
        <v>17466.868055642059</v>
      </c>
      <c r="AE7860" s="1">
        <v>7425.4529194010447</v>
      </c>
      <c r="AF7860" s="1">
        <v>28622.769837119999</v>
      </c>
      <c r="AG7860" s="1">
        <v>109126</v>
      </c>
      <c r="AH7860" s="1">
        <v>12587</v>
      </c>
      <c r="AI7860" s="1">
        <v>2172</v>
      </c>
      <c r="AJ7860" s="1">
        <v>22127</v>
      </c>
      <c r="AK7860" s="1">
        <v>1324</v>
      </c>
      <c r="AL7860" s="1">
        <v>485941.28125</v>
      </c>
      <c r="AM7860" s="1">
        <v>394600.875</v>
      </c>
      <c r="AN7860" s="1">
        <v>91340.4375</v>
      </c>
      <c r="AO7860" t="s">
        <v>20670</v>
      </c>
    </row>
    <row r="7861" spans="1:41" x14ac:dyDescent="0.25">
      <c r="A7861" s="1">
        <v>2027</v>
      </c>
      <c r="B7861" t="s">
        <v>6302</v>
      </c>
      <c r="C7861" t="s">
        <v>7160</v>
      </c>
      <c r="D7861" t="s">
        <v>7258</v>
      </c>
      <c r="E7861" t="s">
        <v>8143</v>
      </c>
      <c r="F7861" t="s">
        <v>10269</v>
      </c>
      <c r="G7861" t="s">
        <v>12381</v>
      </c>
      <c r="H7861" t="s">
        <v>12778</v>
      </c>
      <c r="I7861" s="1">
        <v>7694.1508640610737</v>
      </c>
      <c r="J7861" s="1">
        <v>42550.733734502697</v>
      </c>
      <c r="K7861" s="1">
        <v>1160.8259579396135</v>
      </c>
      <c r="L7861" s="1">
        <v>1320.9742592610644</v>
      </c>
      <c r="M7861" s="1">
        <v>13660.551268390214</v>
      </c>
      <c r="N7861" s="1">
        <v>2082.0598690879424</v>
      </c>
      <c r="O7861" s="1">
        <v>7091.5647620338532</v>
      </c>
      <c r="P7861" s="1">
        <v>9385.6353384149425</v>
      </c>
      <c r="Q7861" s="1">
        <v>3318.3951787286346</v>
      </c>
      <c r="R7861" s="1">
        <v>6753.4420439276164</v>
      </c>
      <c r="S7861" s="1">
        <v>9647.3538877271767</v>
      </c>
      <c r="T7861" s="1">
        <v>7233.9066578582106</v>
      </c>
      <c r="U7861" s="1">
        <v>1163.7154188728425</v>
      </c>
      <c r="V7861" s="1">
        <v>3242.6772888051369</v>
      </c>
      <c r="W7861" s="1">
        <v>1839.928432542197</v>
      </c>
      <c r="X7861" s="1">
        <v>12280.867042050881</v>
      </c>
      <c r="Y7861" s="1">
        <v>49751.979333621784</v>
      </c>
      <c r="Z7861" s="1">
        <v>9633.1492021725498</v>
      </c>
      <c r="AA7861" s="1">
        <v>86658.008192064342</v>
      </c>
      <c r="AB7861" s="1">
        <v>1796.9443495027497</v>
      </c>
      <c r="AC7861" s="1">
        <v>8633.8453615469516</v>
      </c>
      <c r="AD7861" s="1">
        <v>9439.9937785184666</v>
      </c>
      <c r="AE7861" s="1">
        <v>7019.2407533163378</v>
      </c>
      <c r="AF7861" s="1">
        <v>26138.974372225428</v>
      </c>
      <c r="AG7861" s="1">
        <v>97463.7873112737</v>
      </c>
      <c r="AH7861" s="1">
        <v>12559.398658185153</v>
      </c>
      <c r="AI7861" s="1">
        <v>981.29516402250511</v>
      </c>
      <c r="AJ7861" s="1">
        <v>27002.737256375822</v>
      </c>
      <c r="AK7861" s="1">
        <v>1244.4416236054631</v>
      </c>
      <c r="AL7861" s="1">
        <v>468750.59375</v>
      </c>
      <c r="AM7861" s="1">
        <v>389813.53125</v>
      </c>
      <c r="AN7861" s="1">
        <v>78937.078125</v>
      </c>
      <c r="AO7861" t="s">
        <v>20671</v>
      </c>
    </row>
    <row r="7862" spans="1:41" x14ac:dyDescent="0.25">
      <c r="A7862" s="1">
        <v>2027</v>
      </c>
      <c r="B7862" t="s">
        <v>6303</v>
      </c>
      <c r="C7862" t="s">
        <v>7160</v>
      </c>
      <c r="D7862" t="s">
        <v>7258</v>
      </c>
      <c r="E7862" t="s">
        <v>8143</v>
      </c>
      <c r="F7862" t="s">
        <v>10269</v>
      </c>
      <c r="G7862" t="s">
        <v>12382</v>
      </c>
      <c r="H7862" t="s">
        <v>12778</v>
      </c>
      <c r="I7862" s="1">
        <v>10749.641301627031</v>
      </c>
      <c r="J7862" s="1">
        <v>47004.740727423748</v>
      </c>
      <c r="K7862" s="1">
        <v>1252.264662682963</v>
      </c>
      <c r="L7862" s="1">
        <v>842.88390994127178</v>
      </c>
      <c r="M7862" s="1">
        <v>14701.497165465489</v>
      </c>
      <c r="N7862" s="1">
        <v>3683.3424983437499</v>
      </c>
      <c r="O7862" s="1">
        <v>7455.4460626861683</v>
      </c>
      <c r="P7862" s="1">
        <v>9098.9162941000595</v>
      </c>
      <c r="Q7862" s="1">
        <v>4541</v>
      </c>
      <c r="R7862" s="1">
        <v>8449.0778393022229</v>
      </c>
      <c r="S7862" s="1">
        <v>11528.59955721808</v>
      </c>
      <c r="T7862" s="1">
        <v>7274.0313537618622</v>
      </c>
      <c r="U7862" s="1">
        <v>918.90537103049996</v>
      </c>
      <c r="V7862" s="1">
        <v>3608</v>
      </c>
      <c r="W7862" s="1">
        <v>7701.8660422482717</v>
      </c>
      <c r="X7862" s="1">
        <v>11502.039270143739</v>
      </c>
      <c r="Y7862" s="1">
        <v>39310.17340559201</v>
      </c>
      <c r="Z7862" s="1">
        <v>13047.66652591469</v>
      </c>
      <c r="AA7862" s="1">
        <v>99258</v>
      </c>
      <c r="AB7862" s="1">
        <v>2250.3182489105961</v>
      </c>
      <c r="AC7862" s="1">
        <v>11789.026957731799</v>
      </c>
      <c r="AD7862" s="1">
        <v>19020.974760149089</v>
      </c>
      <c r="AE7862" s="1">
        <v>8198.3000233760904</v>
      </c>
      <c r="AF7862" s="1">
        <v>31536.826344654641</v>
      </c>
      <c r="AG7862" s="1">
        <v>122894</v>
      </c>
      <c r="AH7862" s="1">
        <v>14175.006371275969</v>
      </c>
      <c r="AI7862" s="1">
        <v>2398.0635045504</v>
      </c>
      <c r="AJ7862" s="1">
        <v>24918.595851054532</v>
      </c>
      <c r="AK7862" s="1">
        <v>1462</v>
      </c>
      <c r="AL7862" s="1">
        <v>540571.1875</v>
      </c>
      <c r="AM7862" s="1">
        <v>439849.09375</v>
      </c>
      <c r="AN7862" s="1">
        <v>100722.1015625</v>
      </c>
      <c r="AO7862" t="s">
        <v>20672</v>
      </c>
    </row>
    <row r="7863" spans="1:41" x14ac:dyDescent="0.25">
      <c r="A7863" s="1">
        <v>2027</v>
      </c>
      <c r="B7863" t="s">
        <v>6304</v>
      </c>
      <c r="C7863" t="s">
        <v>7160</v>
      </c>
      <c r="D7863" t="s">
        <v>7258</v>
      </c>
      <c r="E7863" t="s">
        <v>8143</v>
      </c>
      <c r="F7863" t="s">
        <v>10269</v>
      </c>
      <c r="G7863" t="s">
        <v>12382</v>
      </c>
      <c r="H7863" t="s">
        <v>12778</v>
      </c>
      <c r="I7863" s="1">
        <v>7732.2489189863509</v>
      </c>
      <c r="J7863" s="1">
        <v>40063.44144208949</v>
      </c>
      <c r="K7863" s="1">
        <v>1180</v>
      </c>
      <c r="L7863" s="1">
        <v>1029.4932270241979</v>
      </c>
      <c r="M7863" s="1">
        <v>10872.999055701021</v>
      </c>
      <c r="N7863" s="1">
        <v>2139.989386969261</v>
      </c>
      <c r="O7863" s="1">
        <v>7393.7148127408354</v>
      </c>
      <c r="P7863" s="1">
        <v>9088.3512426399993</v>
      </c>
      <c r="Q7863" s="1">
        <v>3633.4369988697781</v>
      </c>
      <c r="R7863" s="1">
        <v>7781.670056507588</v>
      </c>
      <c r="S7863" s="1">
        <v>6101.0008675348436</v>
      </c>
      <c r="T7863" s="1">
        <v>7568.0426189999998</v>
      </c>
      <c r="U7863" s="1">
        <v>1208.9203294269601</v>
      </c>
      <c r="V7863" s="1">
        <v>2809</v>
      </c>
      <c r="W7863" s="1">
        <v>2056.2622136589762</v>
      </c>
      <c r="X7863" s="1">
        <v>16413.4424182</v>
      </c>
      <c r="Y7863" s="1">
        <v>50714.6225250383</v>
      </c>
      <c r="Z7863" s="1">
        <v>11932.31527255467</v>
      </c>
      <c r="AA7863" s="1">
        <v>99784</v>
      </c>
      <c r="AB7863" s="1">
        <v>1382</v>
      </c>
      <c r="AC7863" s="1">
        <v>10243.47546</v>
      </c>
      <c r="AD7863" s="1">
        <v>10280.72789047275</v>
      </c>
      <c r="AE7863" s="1">
        <v>8457.4800684129186</v>
      </c>
      <c r="AF7863" s="1">
        <v>29555.923448337489</v>
      </c>
      <c r="AG7863" s="1">
        <v>120146</v>
      </c>
      <c r="AH7863" s="1">
        <v>14507.466697431921</v>
      </c>
      <c r="AI7863" s="1">
        <v>699.48065045835267</v>
      </c>
      <c r="AJ7863" s="1">
        <v>30049.431447290761</v>
      </c>
      <c r="AK7863" s="1">
        <v>1379</v>
      </c>
      <c r="AL7863" s="1">
        <v>516203.90625</v>
      </c>
      <c r="AM7863" s="1">
        <v>436369.8125</v>
      </c>
      <c r="AN7863" s="1">
        <v>79834.1328125</v>
      </c>
      <c r="AO7863" t="s">
        <v>20673</v>
      </c>
    </row>
    <row r="7864" spans="1:41" x14ac:dyDescent="0.25">
      <c r="A7864" s="1">
        <v>2027</v>
      </c>
      <c r="B7864" t="s">
        <v>6305</v>
      </c>
      <c r="C7864" t="s">
        <v>7160</v>
      </c>
      <c r="D7864" t="s">
        <v>7258</v>
      </c>
      <c r="E7864" t="s">
        <v>8143</v>
      </c>
      <c r="F7864" t="s">
        <v>10269</v>
      </c>
      <c r="G7864" t="s">
        <v>12382</v>
      </c>
      <c r="H7864" t="s">
        <v>12778</v>
      </c>
      <c r="I7864" s="1">
        <v>10095</v>
      </c>
      <c r="J7864" s="1">
        <v>46908.671639705717</v>
      </c>
      <c r="K7864" s="1">
        <v>1246.5644900841439</v>
      </c>
      <c r="L7864" s="1">
        <v>874.45666306607279</v>
      </c>
      <c r="M7864" s="1">
        <v>17117.222390671101</v>
      </c>
      <c r="N7864" s="1">
        <v>3677.3154318089842</v>
      </c>
      <c r="O7864" s="1">
        <v>7856.6682890430702</v>
      </c>
      <c r="P7864" s="1">
        <v>9201.9304540302946</v>
      </c>
      <c r="Q7864" s="1">
        <v>5058.8321202666302</v>
      </c>
      <c r="R7864" s="1">
        <v>8388.8368557851372</v>
      </c>
      <c r="S7864" s="1">
        <v>9055.0413597733714</v>
      </c>
      <c r="T7864" s="1">
        <v>8955.7683040843531</v>
      </c>
      <c r="U7864" s="1">
        <v>1216.1237289707101</v>
      </c>
      <c r="V7864" s="1">
        <v>3416</v>
      </c>
      <c r="W7864" s="1">
        <v>5395.1005940690684</v>
      </c>
      <c r="X7864" s="1">
        <v>13442.991193251381</v>
      </c>
      <c r="Y7864" s="1">
        <v>40656.540698910307</v>
      </c>
      <c r="Z7864" s="1">
        <v>13111.67442299188</v>
      </c>
      <c r="AA7864" s="1">
        <v>100880</v>
      </c>
      <c r="AB7864" s="1">
        <v>1959</v>
      </c>
      <c r="AC7864" s="1">
        <v>7974.3560908083846</v>
      </c>
      <c r="AD7864" s="1">
        <v>15864.688139759641</v>
      </c>
      <c r="AE7864" s="1">
        <v>6321.9818220609168</v>
      </c>
      <c r="AF7864" s="1">
        <v>29168.976169655842</v>
      </c>
      <c r="AG7864" s="1">
        <v>112894</v>
      </c>
      <c r="AH7864" s="1">
        <v>18668.430124246879</v>
      </c>
      <c r="AI7864" s="1">
        <v>1577.753549388864</v>
      </c>
      <c r="AJ7864" s="1">
        <v>25391.69668338733</v>
      </c>
      <c r="AK7864" s="1">
        <v>1370</v>
      </c>
      <c r="AL7864" s="1">
        <v>527745.625</v>
      </c>
      <c r="AM7864" s="1">
        <v>425236.40625</v>
      </c>
      <c r="AN7864" s="1">
        <v>102509.2265625</v>
      </c>
      <c r="AO7864" t="s">
        <v>20674</v>
      </c>
    </row>
    <row r="7865" spans="1:41" x14ac:dyDescent="0.25">
      <c r="A7865" s="1">
        <v>2027</v>
      </c>
      <c r="B7865" t="s">
        <v>6306</v>
      </c>
      <c r="C7865" t="s">
        <v>7160</v>
      </c>
      <c r="D7865" t="s">
        <v>7258</v>
      </c>
      <c r="E7865" t="s">
        <v>8143</v>
      </c>
      <c r="F7865" t="s">
        <v>10269</v>
      </c>
      <c r="G7865" t="s">
        <v>12382</v>
      </c>
      <c r="H7865" t="s">
        <v>12778</v>
      </c>
      <c r="I7865" s="1">
        <v>8598.8081971756274</v>
      </c>
      <c r="J7865" s="1">
        <v>44229.582325058269</v>
      </c>
      <c r="K7865" s="1">
        <v>1254.207831446771</v>
      </c>
      <c r="L7865" s="1">
        <v>1478.7522412796279</v>
      </c>
      <c r="M7865" s="1">
        <v>14967.37424947012</v>
      </c>
      <c r="N7865" s="1">
        <v>2281.2387051300002</v>
      </c>
      <c r="O7865" s="1">
        <v>7769.9722157862216</v>
      </c>
      <c r="P7865" s="1">
        <v>10213.13693137546</v>
      </c>
      <c r="Q7865" s="1">
        <v>3635.84613620953</v>
      </c>
      <c r="R7865" s="1">
        <v>7399.5033258626809</v>
      </c>
      <c r="S7865" s="1">
        <v>10570.25835324939</v>
      </c>
      <c r="T7865" s="1">
        <v>8061.898284845016</v>
      </c>
      <c r="U7865" s="1">
        <v>1225.770003270929</v>
      </c>
      <c r="V7865" s="1">
        <v>3553</v>
      </c>
      <c r="W7865" s="1">
        <v>2015.943346724486</v>
      </c>
      <c r="X7865" s="1">
        <v>13917</v>
      </c>
      <c r="Y7865" s="1">
        <v>55979.089384596373</v>
      </c>
      <c r="Z7865" s="1">
        <v>10616.90304828109</v>
      </c>
      <c r="AA7865" s="1">
        <v>102438</v>
      </c>
      <c r="AB7865" s="1">
        <v>2122</v>
      </c>
      <c r="AC7865" s="1">
        <v>9590.4002600000022</v>
      </c>
      <c r="AD7865" s="1">
        <v>9856.1678448121002</v>
      </c>
      <c r="AE7865" s="1">
        <v>7690.7294030747107</v>
      </c>
      <c r="AF7865" s="1">
        <v>29212.323889763491</v>
      </c>
      <c r="AG7865" s="1">
        <v>108923</v>
      </c>
      <c r="AH7865" s="1">
        <v>14923.283982635379</v>
      </c>
      <c r="AI7865" s="1">
        <v>1075.1697849197269</v>
      </c>
      <c r="AJ7865" s="1">
        <v>30177.645664690081</v>
      </c>
      <c r="AK7865" s="1">
        <v>1363</v>
      </c>
      <c r="AL7865" s="1">
        <v>525140</v>
      </c>
      <c r="AM7865" s="1">
        <v>437243.75</v>
      </c>
      <c r="AN7865" s="1">
        <v>87896.2734375</v>
      </c>
      <c r="AO7865" t="s">
        <v>20675</v>
      </c>
    </row>
    <row r="7866" spans="1:41" x14ac:dyDescent="0.25">
      <c r="A7866" s="1">
        <v>2027</v>
      </c>
      <c r="B7866" t="s">
        <v>6307</v>
      </c>
      <c r="C7866" t="s">
        <v>7160</v>
      </c>
      <c r="D7866" t="s">
        <v>7258</v>
      </c>
      <c r="E7866" t="s">
        <v>8143</v>
      </c>
      <c r="F7866" t="s">
        <v>10269</v>
      </c>
      <c r="G7866" t="s">
        <v>12382</v>
      </c>
      <c r="H7866" t="s">
        <v>12778</v>
      </c>
      <c r="I7866" s="1">
        <v>6899.5084171703256</v>
      </c>
      <c r="J7866" s="1">
        <v>41052.910731445903</v>
      </c>
      <c r="K7866" s="1">
        <v>1165.0995125317249</v>
      </c>
      <c r="L7866" s="1">
        <v>944.81400000000019</v>
      </c>
      <c r="M7866" s="1">
        <v>7827.8563244761363</v>
      </c>
      <c r="N7866" s="1">
        <v>2119.1252479881719</v>
      </c>
      <c r="O7866" s="1">
        <v>7390.2814693908549</v>
      </c>
      <c r="P7866" s="1">
        <v>7726.2578761308259</v>
      </c>
      <c r="Q7866" s="1">
        <v>3376.7693112677421</v>
      </c>
      <c r="R7866" s="1">
        <v>4932.4108020680214</v>
      </c>
      <c r="S7866" s="1">
        <v>9357</v>
      </c>
      <c r="T7866" s="1">
        <v>8045.3631719653968</v>
      </c>
      <c r="U7866" s="1">
        <v>1450.1548860717039</v>
      </c>
      <c r="V7866" s="1">
        <v>3026</v>
      </c>
      <c r="W7866" s="1">
        <v>1464.8999248237949</v>
      </c>
      <c r="X7866" s="1">
        <v>10019.15116616199</v>
      </c>
      <c r="Y7866" s="1">
        <v>31884</v>
      </c>
      <c r="Z7866" s="1">
        <v>10456</v>
      </c>
      <c r="AA7866" s="1">
        <v>99784</v>
      </c>
      <c r="AB7866" s="1">
        <v>628.52499999999998</v>
      </c>
      <c r="AC7866" s="1">
        <v>8693.2341200000028</v>
      </c>
      <c r="AD7866" s="1">
        <v>10106.511026750721</v>
      </c>
      <c r="AE7866" s="1">
        <v>8149.3362254355379</v>
      </c>
      <c r="AF7866" s="1">
        <v>15736.730364364321</v>
      </c>
      <c r="AG7866" s="1">
        <v>76689</v>
      </c>
      <c r="AH7866" s="1">
        <v>14679</v>
      </c>
      <c r="AI7866" s="1">
        <v>647.74017219329289</v>
      </c>
      <c r="AJ7866" s="1">
        <v>34037.981189513601</v>
      </c>
      <c r="AK7866" s="1">
        <v>1579.792866461833</v>
      </c>
      <c r="AL7866" s="1">
        <v>429869.40625</v>
      </c>
      <c r="AM7866" s="1">
        <v>356958.21875</v>
      </c>
      <c r="AN7866" s="1">
        <v>72911.21875</v>
      </c>
      <c r="AO7866" t="s">
        <v>20676</v>
      </c>
    </row>
    <row r="7867" spans="1:41" x14ac:dyDescent="0.25">
      <c r="A7867" s="1">
        <v>2027</v>
      </c>
      <c r="B7867" t="s">
        <v>6307</v>
      </c>
      <c r="C7867" t="s">
        <v>7160</v>
      </c>
      <c r="D7867" t="s">
        <v>7258</v>
      </c>
      <c r="E7867" t="s">
        <v>8144</v>
      </c>
      <c r="F7867" t="s">
        <v>10270</v>
      </c>
      <c r="G7867" t="s">
        <v>12382</v>
      </c>
      <c r="H7867" t="s">
        <v>12778</v>
      </c>
      <c r="I7867" s="1">
        <v>17061.41574545802</v>
      </c>
      <c r="J7867" s="1">
        <v>67139.082590979568</v>
      </c>
      <c r="K7867" s="1">
        <v>1473.8101625927229</v>
      </c>
      <c r="L7867" s="1"/>
      <c r="M7867" s="1">
        <v>19928.16858177703</v>
      </c>
      <c r="N7867" s="1">
        <v>11980.866472345961</v>
      </c>
      <c r="O7867" s="1">
        <v>10184.404520667031</v>
      </c>
      <c r="P7867" s="1"/>
      <c r="Q7867" s="1">
        <v>3621.4681799965738</v>
      </c>
      <c r="R7867" s="1">
        <v>8492.6556132881906</v>
      </c>
      <c r="S7867" s="1">
        <v>14295</v>
      </c>
      <c r="T7867" s="1">
        <v>12799.44140994495</v>
      </c>
      <c r="U7867" s="1">
        <v>1775.881983558578</v>
      </c>
      <c r="V7867" s="1">
        <v>9351</v>
      </c>
      <c r="W7867" s="1">
        <v>1500</v>
      </c>
      <c r="X7867" s="1"/>
      <c r="Y7867" s="1">
        <v>58625.677965903873</v>
      </c>
      <c r="Z7867" s="1">
        <v>19142</v>
      </c>
      <c r="AA7867" s="1">
        <v>190418</v>
      </c>
      <c r="AB7867" s="1"/>
      <c r="AC7867" s="1">
        <v>12153.215029999999</v>
      </c>
      <c r="AD7867" s="1">
        <v>12076</v>
      </c>
      <c r="AE7867" s="1">
        <v>18512.879004740509</v>
      </c>
      <c r="AF7867" s="1">
        <v>31226.272929069801</v>
      </c>
      <c r="AG7867" s="1">
        <v>159427</v>
      </c>
      <c r="AH7867" s="1">
        <v>35084</v>
      </c>
      <c r="AI7867" s="1">
        <v>2089.6193562361109</v>
      </c>
      <c r="AJ7867" s="1">
        <v>41368.215538335273</v>
      </c>
      <c r="AK7867" s="1">
        <v>2468.9417375168332</v>
      </c>
      <c r="AL7867" s="1">
        <v>762195</v>
      </c>
      <c r="AM7867" s="1">
        <v>650295.625</v>
      </c>
      <c r="AN7867" s="1">
        <v>111899.390625</v>
      </c>
      <c r="AO7867" t="s">
        <v>20677</v>
      </c>
    </row>
    <row r="7868" spans="1:41" x14ac:dyDescent="0.25">
      <c r="A7868" s="1">
        <v>2027</v>
      </c>
      <c r="B7868" t="s">
        <v>6308</v>
      </c>
      <c r="C7868" t="s">
        <v>7160</v>
      </c>
      <c r="D7868" t="s">
        <v>7258</v>
      </c>
      <c r="E7868" t="s">
        <v>8144</v>
      </c>
      <c r="F7868" t="s">
        <v>10270</v>
      </c>
      <c r="G7868" t="s">
        <v>12382</v>
      </c>
      <c r="H7868" t="s">
        <v>12778</v>
      </c>
      <c r="I7868" s="1">
        <v>15850.641301627031</v>
      </c>
      <c r="J7868" s="1">
        <v>61091.440970974967</v>
      </c>
      <c r="K7868" s="1">
        <v>2012.69186601827</v>
      </c>
      <c r="L7868" s="1">
        <v>3349.4994591130271</v>
      </c>
      <c r="M7868" s="1">
        <v>23879.06776912</v>
      </c>
      <c r="N7868" s="1">
        <v>11615.195501737429</v>
      </c>
      <c r="O7868" s="1">
        <v>13753.36160413839</v>
      </c>
      <c r="P7868" s="1"/>
      <c r="Q7868" s="1">
        <v>5110.8149999999996</v>
      </c>
      <c r="R7868" s="1">
        <v>10582.365462751521</v>
      </c>
      <c r="S7868" s="1">
        <v>15803.04409781755</v>
      </c>
      <c r="T7868" s="1">
        <v>16626.965369301</v>
      </c>
      <c r="U7868" s="1">
        <v>1560.02670461155</v>
      </c>
      <c r="V7868" s="1">
        <v>15503</v>
      </c>
      <c r="W7868" s="1">
        <v>11785.94656309168</v>
      </c>
      <c r="X7868" s="1">
        <v>16461.575792785599</v>
      </c>
      <c r="Y7868" s="1">
        <v>82021</v>
      </c>
      <c r="Z7868" s="1">
        <v>25603.891611268009</v>
      </c>
      <c r="AA7868" s="1">
        <v>238233</v>
      </c>
      <c r="AB7868" s="1"/>
      <c r="AC7868" s="1">
        <v>14543.038954</v>
      </c>
      <c r="AD7868" s="1">
        <v>26279.227096218219</v>
      </c>
      <c r="AE7868" s="1">
        <v>7220.9257561854874</v>
      </c>
      <c r="AF7868" s="1">
        <v>51381.749552413217</v>
      </c>
      <c r="AG7868" s="1">
        <v>254042</v>
      </c>
      <c r="AH7868" s="1">
        <v>41297.959474509393</v>
      </c>
      <c r="AI7868" s="1">
        <v>7471.3147952544005</v>
      </c>
      <c r="AJ7868" s="1">
        <v>51859.070420728713</v>
      </c>
      <c r="AK7868" s="1">
        <v>2562</v>
      </c>
      <c r="AL7868" s="1">
        <v>1027500.875</v>
      </c>
      <c r="AM7868" s="1">
        <v>849567.625</v>
      </c>
      <c r="AN7868" s="1">
        <v>177933.15625</v>
      </c>
      <c r="AO7868" t="s">
        <v>20678</v>
      </c>
    </row>
    <row r="7869" spans="1:41" x14ac:dyDescent="0.25">
      <c r="A7869" s="1">
        <v>2027</v>
      </c>
      <c r="B7869" t="s">
        <v>6309</v>
      </c>
      <c r="C7869" t="s">
        <v>7160</v>
      </c>
      <c r="D7869" t="s">
        <v>7258</v>
      </c>
      <c r="E7869" t="s">
        <v>8144</v>
      </c>
      <c r="F7869" t="s">
        <v>10270</v>
      </c>
      <c r="G7869" t="s">
        <v>12382</v>
      </c>
      <c r="H7869" t="s">
        <v>12778</v>
      </c>
      <c r="I7869" s="1">
        <v>9930.1818410172837</v>
      </c>
      <c r="J7869" s="1">
        <v>45279.042088138973</v>
      </c>
      <c r="K7869" s="1">
        <v>1550.104325146385</v>
      </c>
      <c r="L7869" s="1">
        <v>2831.1063743165441</v>
      </c>
      <c r="M7869" s="1">
        <v>28652.930162410408</v>
      </c>
      <c r="N7869" s="1">
        <v>13254.98137386278</v>
      </c>
      <c r="O7869" s="1">
        <v>10603.63694936926</v>
      </c>
      <c r="P7869" s="1"/>
      <c r="Q7869" s="1">
        <v>4568.9975248943501</v>
      </c>
      <c r="R7869" s="1">
        <v>7745.1408529976652</v>
      </c>
      <c r="S7869" s="1">
        <v>15419.53592551381</v>
      </c>
      <c r="T7869" s="1">
        <v>12746.239839</v>
      </c>
      <c r="U7869" s="1">
        <v>1793.598161477089</v>
      </c>
      <c r="V7869" s="1">
        <v>9329</v>
      </c>
      <c r="W7869" s="1">
        <v>3896.3584268243089</v>
      </c>
      <c r="X7869" s="1">
        <v>19233.98258939619</v>
      </c>
      <c r="Y7869" s="1">
        <v>86966</v>
      </c>
      <c r="Z7869" s="1">
        <v>19621.151826563731</v>
      </c>
      <c r="AA7869" s="1">
        <v>190418</v>
      </c>
      <c r="AB7869" s="1"/>
      <c r="AC7869" s="1">
        <v>12235.341969999999</v>
      </c>
      <c r="AD7869" s="1">
        <v>18191</v>
      </c>
      <c r="AE7869" s="1">
        <v>17927.350864867989</v>
      </c>
      <c r="AF7869" s="1">
        <v>48601.846503777982</v>
      </c>
      <c r="AG7869" s="1">
        <v>228218</v>
      </c>
      <c r="AH7869" s="1">
        <v>28891</v>
      </c>
      <c r="AI7869" s="1">
        <v>2464.5855079382659</v>
      </c>
      <c r="AJ7869" s="1">
        <v>47830.221563276937</v>
      </c>
      <c r="AK7869" s="1">
        <v>2251</v>
      </c>
      <c r="AL7869" s="1">
        <v>890450.375</v>
      </c>
      <c r="AM7869" s="1">
        <v>746550</v>
      </c>
      <c r="AN7869" s="1">
        <v>143900.359375</v>
      </c>
      <c r="AO7869" t="s">
        <v>20679</v>
      </c>
    </row>
    <row r="7870" spans="1:41" x14ac:dyDescent="0.25">
      <c r="A7870" s="1">
        <v>2027</v>
      </c>
      <c r="B7870" t="s">
        <v>6310</v>
      </c>
      <c r="C7870" t="s">
        <v>7160</v>
      </c>
      <c r="D7870" t="s">
        <v>7258</v>
      </c>
      <c r="E7870" t="s">
        <v>8144</v>
      </c>
      <c r="F7870" t="s">
        <v>10270</v>
      </c>
      <c r="G7870" t="s">
        <v>12382</v>
      </c>
      <c r="H7870" t="s">
        <v>12778</v>
      </c>
      <c r="I7870" s="1">
        <v>15193.3163652</v>
      </c>
      <c r="J7870" s="1">
        <v>61091.440970974967</v>
      </c>
      <c r="K7870" s="1">
        <v>2014.786971484295</v>
      </c>
      <c r="L7870" s="1">
        <v>2859.243168051567</v>
      </c>
      <c r="M7870" s="1">
        <v>27864.082642772712</v>
      </c>
      <c r="N7870" s="1">
        <v>12581.901529911011</v>
      </c>
      <c r="O7870" s="1">
        <v>10422.66362250913</v>
      </c>
      <c r="P7870" s="1"/>
      <c r="Q7870" s="1">
        <v>6009.6782516158073</v>
      </c>
      <c r="R7870" s="1">
        <v>10853.44917391024</v>
      </c>
      <c r="S7870" s="1">
        <v>15138.51924229846</v>
      </c>
      <c r="T7870" s="1">
        <v>13550.492865456679</v>
      </c>
      <c r="U7870" s="1">
        <v>1730.451964545603</v>
      </c>
      <c r="V7870" s="1">
        <v>16700</v>
      </c>
      <c r="W7870" s="1">
        <v>8164</v>
      </c>
      <c r="X7870" s="1">
        <v>16202.275545532701</v>
      </c>
      <c r="Y7870" s="1">
        <v>76601</v>
      </c>
      <c r="Z7870" s="1">
        <v>24443.398398306519</v>
      </c>
      <c r="AA7870" s="1">
        <v>246693</v>
      </c>
      <c r="AB7870" s="1"/>
      <c r="AC7870" s="1">
        <v>11855.11178759213</v>
      </c>
      <c r="AD7870" s="1">
        <v>18005.432204197259</v>
      </c>
      <c r="AE7870" s="1">
        <v>11105.087616362311</v>
      </c>
      <c r="AF7870" s="1">
        <v>53112.067667362877</v>
      </c>
      <c r="AG7870" s="1">
        <v>242722</v>
      </c>
      <c r="AH7870" s="1">
        <v>48797.58210084129</v>
      </c>
      <c r="AI7870" s="1">
        <v>5381.9302016626552</v>
      </c>
      <c r="AJ7870" s="1">
        <v>51775.502760834468</v>
      </c>
      <c r="AK7870" s="1">
        <v>2441</v>
      </c>
      <c r="AL7870" s="1">
        <v>1013309.4375</v>
      </c>
      <c r="AM7870" s="1">
        <v>845326.6875</v>
      </c>
      <c r="AN7870" s="1">
        <v>167982.765625</v>
      </c>
      <c r="AO7870" t="s">
        <v>20680</v>
      </c>
    </row>
    <row r="7871" spans="1:41" x14ac:dyDescent="0.25">
      <c r="A7871" s="1">
        <v>2027</v>
      </c>
      <c r="B7871" t="s">
        <v>6311</v>
      </c>
      <c r="C7871" t="s">
        <v>7160</v>
      </c>
      <c r="D7871" t="s">
        <v>7258</v>
      </c>
      <c r="E7871" t="s">
        <v>8144</v>
      </c>
      <c r="F7871" t="s">
        <v>10270</v>
      </c>
      <c r="G7871" t="s">
        <v>12382</v>
      </c>
      <c r="H7871" t="s">
        <v>12778</v>
      </c>
      <c r="I7871" s="1">
        <v>13682</v>
      </c>
      <c r="J7871" s="1">
        <v>55270.017015045523</v>
      </c>
      <c r="K7871" s="1">
        <v>1551.326338929945</v>
      </c>
      <c r="L7871" s="1">
        <v>3074.865771549702</v>
      </c>
      <c r="M7871" s="1">
        <v>28878.697107588439</v>
      </c>
      <c r="N7871" s="1">
        <v>15193.593520149499</v>
      </c>
      <c r="O7871" s="1">
        <v>10471.819147714639</v>
      </c>
      <c r="P7871" s="1"/>
      <c r="Q7871" s="1">
        <v>4664.7732900386027</v>
      </c>
      <c r="R7871" s="1">
        <v>9745.869195506295</v>
      </c>
      <c r="S7871" s="1">
        <v>21099.11</v>
      </c>
      <c r="T7871" s="1">
        <v>17953.85356371821</v>
      </c>
      <c r="U7871" s="1">
        <v>1673.0104098697821</v>
      </c>
      <c r="V7871" s="1">
        <v>11228</v>
      </c>
      <c r="W7871" s="1">
        <v>3856.3909566197831</v>
      </c>
      <c r="X7871" s="1">
        <v>16673</v>
      </c>
      <c r="Y7871" s="1">
        <v>90850.743367917443</v>
      </c>
      <c r="Z7871" s="1">
        <v>19197.782013847878</v>
      </c>
      <c r="AA7871" s="1">
        <v>236566</v>
      </c>
      <c r="AB7871" s="1"/>
      <c r="AC7871" s="1">
        <v>13153.603719999999</v>
      </c>
      <c r="AD7871" s="1">
        <v>16023.94947936284</v>
      </c>
      <c r="AE7871" s="1">
        <v>16258.7110110963</v>
      </c>
      <c r="AF7871" s="1">
        <v>49366.372411265183</v>
      </c>
      <c r="AG7871" s="1">
        <v>237887</v>
      </c>
      <c r="AH7871" s="1">
        <v>38289.705481310753</v>
      </c>
      <c r="AI7871" s="1">
        <v>2718.938975325847</v>
      </c>
      <c r="AJ7871" s="1">
        <v>48151.829223892157</v>
      </c>
      <c r="AK7871" s="1"/>
      <c r="AL7871" s="1">
        <v>983480.9375</v>
      </c>
      <c r="AM7871" s="1">
        <v>825964.125</v>
      </c>
      <c r="AN7871" s="1">
        <v>157516.796875</v>
      </c>
      <c r="AO7871" t="s">
        <v>20681</v>
      </c>
    </row>
    <row r="7872" spans="1:41" x14ac:dyDescent="0.25">
      <c r="A7872" s="1">
        <v>2027</v>
      </c>
      <c r="B7872" t="s">
        <v>6312</v>
      </c>
      <c r="C7872" t="s">
        <v>7160</v>
      </c>
      <c r="D7872" t="s">
        <v>7258</v>
      </c>
      <c r="E7872" t="s">
        <v>8145</v>
      </c>
      <c r="F7872" t="s">
        <v>10271</v>
      </c>
      <c r="G7872" t="s">
        <v>12382</v>
      </c>
      <c r="H7872" t="s">
        <v>12778</v>
      </c>
      <c r="I7872" s="1">
        <v>13987.3163652</v>
      </c>
      <c r="J7872" s="1">
        <v>61240.9291563191</v>
      </c>
      <c r="K7872" s="1">
        <v>1942.141893569328</v>
      </c>
      <c r="L7872" s="1">
        <v>2583.0989586622809</v>
      </c>
      <c r="M7872" s="1">
        <v>27864.082642772712</v>
      </c>
      <c r="N7872" s="1">
        <v>12581.901529911011</v>
      </c>
      <c r="O7872" s="1">
        <v>10457.226197018301</v>
      </c>
      <c r="P7872" s="1">
        <v>16050.359306680381</v>
      </c>
      <c r="Q7872" s="1">
        <v>6009.6782516158073</v>
      </c>
      <c r="R7872" s="1">
        <v>11853.44917391024</v>
      </c>
      <c r="S7872" s="1">
        <v>22308.264196322041</v>
      </c>
      <c r="T7872" s="1">
        <v>13686.167486218879</v>
      </c>
      <c r="U7872" s="1">
        <v>1730.451964545603</v>
      </c>
      <c r="V7872" s="1">
        <v>16590</v>
      </c>
      <c r="W7872" s="1">
        <v>9195.2917441597911</v>
      </c>
      <c r="X7872" s="1">
        <v>17611.16907123119</v>
      </c>
      <c r="Y7872" s="1">
        <v>77388.873304721201</v>
      </c>
      <c r="Z7872" s="1">
        <v>21689.181626962629</v>
      </c>
      <c r="AA7872" s="1">
        <v>249196</v>
      </c>
      <c r="AB7872" s="1">
        <v>2319</v>
      </c>
      <c r="AC7872" s="1">
        <v>10998.102186532229</v>
      </c>
      <c r="AD7872" s="1">
        <v>23568.236730591521</v>
      </c>
      <c r="AE7872" s="1">
        <v>16855.619953894249</v>
      </c>
      <c r="AF7872" s="1">
        <v>53112.067667362877</v>
      </c>
      <c r="AG7872" s="1">
        <v>254420</v>
      </c>
      <c r="AH7872" s="1">
        <v>48836.721275186457</v>
      </c>
      <c r="AI7872" s="1">
        <v>5381.9302016626552</v>
      </c>
      <c r="AJ7872" s="1">
        <v>51775.502760834468</v>
      </c>
      <c r="AK7872" s="1">
        <v>2441</v>
      </c>
      <c r="AL7872" s="1">
        <v>1063673.875</v>
      </c>
      <c r="AM7872" s="1">
        <v>878062.5625</v>
      </c>
      <c r="AN7872" s="1">
        <v>185611.234375</v>
      </c>
      <c r="AO7872" t="s">
        <v>20682</v>
      </c>
    </row>
    <row r="7873" spans="1:41" x14ac:dyDescent="0.25">
      <c r="A7873" s="1">
        <v>2027</v>
      </c>
      <c r="B7873" t="s">
        <v>6313</v>
      </c>
      <c r="C7873" t="s">
        <v>7160</v>
      </c>
      <c r="D7873" t="s">
        <v>7258</v>
      </c>
      <c r="E7873" t="s">
        <v>8145</v>
      </c>
      <c r="F7873" t="s">
        <v>10271</v>
      </c>
      <c r="G7873" t="s">
        <v>12382</v>
      </c>
      <c r="H7873" t="s">
        <v>12778</v>
      </c>
      <c r="I7873" s="1">
        <v>11866.38819833347</v>
      </c>
      <c r="J7873" s="1">
        <v>51712.009186343843</v>
      </c>
      <c r="K7873" s="1">
        <v>1434.010535090074</v>
      </c>
      <c r="L7873" s="1">
        <v>2831.1063743165441</v>
      </c>
      <c r="M7873" s="1">
        <v>23336.810123995911</v>
      </c>
      <c r="N7873" s="1">
        <v>13254.98137386278</v>
      </c>
      <c r="O7873" s="1">
        <v>10728.096307908399</v>
      </c>
      <c r="P7873" s="1">
        <v>13876.79156459841</v>
      </c>
      <c r="Q7873" s="1">
        <v>4568.9975248943501</v>
      </c>
      <c r="R7873" s="1">
        <v>8745.1408529976652</v>
      </c>
      <c r="S7873" s="1">
        <v>15510.258250342909</v>
      </c>
      <c r="T7873" s="1">
        <v>12746.239839</v>
      </c>
      <c r="U7873" s="1">
        <v>1793.598161477089</v>
      </c>
      <c r="V7873" s="1">
        <v>10982</v>
      </c>
      <c r="W7873" s="1">
        <v>3896.3584268243089</v>
      </c>
      <c r="X7873" s="1">
        <v>20906.50281456107</v>
      </c>
      <c r="Y7873" s="1">
        <v>86965.81258914381</v>
      </c>
      <c r="Z7873" s="1">
        <v>18969.921938244071</v>
      </c>
      <c r="AA7873" s="1">
        <v>189308</v>
      </c>
      <c r="AB7873" s="1">
        <v>2280</v>
      </c>
      <c r="AC7873" s="1">
        <v>12553.650806230609</v>
      </c>
      <c r="AD7873" s="1">
        <v>16702.23387887844</v>
      </c>
      <c r="AE7873" s="1">
        <v>17927.350864867989</v>
      </c>
      <c r="AF7873" s="1">
        <v>48601.846503777982</v>
      </c>
      <c r="AG7873" s="1">
        <v>222286</v>
      </c>
      <c r="AH7873" s="1">
        <v>32284.010187589141</v>
      </c>
      <c r="AI7873" s="1">
        <v>2464.5855079382659</v>
      </c>
      <c r="AJ7873" s="1">
        <v>47830.221563276937</v>
      </c>
      <c r="AK7873" s="1">
        <v>2251</v>
      </c>
      <c r="AL7873" s="1">
        <v>908614</v>
      </c>
      <c r="AM7873" s="1">
        <v>764073.875</v>
      </c>
      <c r="AN7873" s="1">
        <v>144540.09375</v>
      </c>
      <c r="AO7873" t="s">
        <v>20683</v>
      </c>
    </row>
    <row r="7874" spans="1:41" x14ac:dyDescent="0.25">
      <c r="A7874" s="1">
        <v>2027</v>
      </c>
      <c r="B7874" t="s">
        <v>6314</v>
      </c>
      <c r="C7874" t="s">
        <v>7160</v>
      </c>
      <c r="D7874" t="s">
        <v>7258</v>
      </c>
      <c r="E7874" t="s">
        <v>8145</v>
      </c>
      <c r="F7874" t="s">
        <v>10271</v>
      </c>
      <c r="G7874" t="s">
        <v>12382</v>
      </c>
      <c r="H7874" t="s">
        <v>12778</v>
      </c>
      <c r="I7874" s="1">
        <v>16074.641301627031</v>
      </c>
      <c r="J7874" s="1">
        <v>61364.944829040563</v>
      </c>
      <c r="K7874" s="1">
        <v>1941.74854546912</v>
      </c>
      <c r="L7874" s="1">
        <v>3349.4994591130271</v>
      </c>
      <c r="M7874" s="1">
        <v>38007.394323867797</v>
      </c>
      <c r="N7874" s="1">
        <v>11615.195501737429</v>
      </c>
      <c r="O7874" s="1">
        <v>13481.03660812463</v>
      </c>
      <c r="P7874" s="1">
        <v>17023.461238020471</v>
      </c>
      <c r="Q7874" s="1">
        <v>5765</v>
      </c>
      <c r="R7874" s="1">
        <v>11582.365462751521</v>
      </c>
      <c r="S7874" s="1">
        <v>21075.437621449051</v>
      </c>
      <c r="T7874" s="1">
        <v>15185.70687323223</v>
      </c>
      <c r="U7874" s="1">
        <v>1560.02670461155</v>
      </c>
      <c r="V7874" s="1">
        <v>15477</v>
      </c>
      <c r="W7874" s="1">
        <v>11685.94656309168</v>
      </c>
      <c r="X7874" s="1">
        <v>17893.017166071309</v>
      </c>
      <c r="Y7874" s="1">
        <v>82414.854991241838</v>
      </c>
      <c r="Z7874" s="1">
        <v>21554.155742893588</v>
      </c>
      <c r="AA7874" s="1">
        <v>243362.4</v>
      </c>
      <c r="AB7874" s="1">
        <v>3020.5763116879239</v>
      </c>
      <c r="AC7874" s="1">
        <v>16381.667193796011</v>
      </c>
      <c r="AD7874" s="1">
        <v>27090.871148261431</v>
      </c>
      <c r="AE7874" s="1">
        <v>16934.477622589009</v>
      </c>
      <c r="AF7874" s="1">
        <v>51381.749552413217</v>
      </c>
      <c r="AG7874" s="1">
        <v>266715</v>
      </c>
      <c r="AH7874" s="1">
        <v>41352.476573882188</v>
      </c>
      <c r="AI7874" s="1">
        <v>7471.3147952544005</v>
      </c>
      <c r="AJ7874" s="1">
        <v>51859.070420728713</v>
      </c>
      <c r="AK7874" s="1">
        <v>2562</v>
      </c>
      <c r="AL7874" s="1">
        <v>1095183.125</v>
      </c>
      <c r="AM7874" s="1">
        <v>894415.5</v>
      </c>
      <c r="AN7874" s="1">
        <v>200767.53125</v>
      </c>
      <c r="AO7874" t="s">
        <v>20684</v>
      </c>
    </row>
    <row r="7875" spans="1:41" x14ac:dyDescent="0.25">
      <c r="A7875" s="1">
        <v>2027</v>
      </c>
      <c r="B7875" t="s">
        <v>6315</v>
      </c>
      <c r="C7875" t="s">
        <v>7160</v>
      </c>
      <c r="D7875" t="s">
        <v>7258</v>
      </c>
      <c r="E7875" t="s">
        <v>8145</v>
      </c>
      <c r="F7875" t="s">
        <v>10271</v>
      </c>
      <c r="G7875" t="s">
        <v>12382</v>
      </c>
      <c r="H7875" t="s">
        <v>12778</v>
      </c>
      <c r="I7875" s="1">
        <v>11210.242529483179</v>
      </c>
      <c r="J7875" s="1">
        <v>57650.204561058788</v>
      </c>
      <c r="K7875" s="1">
        <v>1473.8101625927229</v>
      </c>
      <c r="L7875" s="1">
        <v>1877.5150000000001</v>
      </c>
      <c r="M7875" s="1">
        <v>15317.77516864103</v>
      </c>
      <c r="N7875" s="1">
        <v>11980.866472345961</v>
      </c>
      <c r="O7875" s="1">
        <v>10305.36344343722</v>
      </c>
      <c r="P7875" s="1">
        <v>11289.17912446618</v>
      </c>
      <c r="Q7875" s="1">
        <v>3621.4681799965738</v>
      </c>
      <c r="R7875" s="1">
        <v>9492.6556132881906</v>
      </c>
      <c r="S7875" s="1">
        <v>18798</v>
      </c>
      <c r="T7875" s="1">
        <v>12799.44140994495</v>
      </c>
      <c r="U7875" s="1">
        <v>1775.881983558578</v>
      </c>
      <c r="V7875" s="1">
        <v>10710</v>
      </c>
      <c r="W7875" s="1">
        <v>2842.8848654659459</v>
      </c>
      <c r="X7875" s="1">
        <v>16736.497654983788</v>
      </c>
      <c r="Y7875" s="1">
        <v>58625.677965903873</v>
      </c>
      <c r="Z7875" s="1">
        <v>18269.547375519411</v>
      </c>
      <c r="AA7875" s="1">
        <v>189308</v>
      </c>
      <c r="AB7875" s="1">
        <v>1008.038</v>
      </c>
      <c r="AC7875" s="1">
        <v>12525.465630000001</v>
      </c>
      <c r="AD7875" s="1">
        <v>15959.78888914944</v>
      </c>
      <c r="AE7875" s="1">
        <v>19002.992402230771</v>
      </c>
      <c r="AF7875" s="1">
        <v>31226.272929069801</v>
      </c>
      <c r="AG7875" s="1">
        <v>157719</v>
      </c>
      <c r="AH7875" s="1">
        <v>33408</v>
      </c>
      <c r="AI7875" s="1">
        <v>2089.6193562361109</v>
      </c>
      <c r="AJ7875" s="1">
        <v>41368.215538335273</v>
      </c>
      <c r="AK7875" s="1">
        <v>2468.9417375168332</v>
      </c>
      <c r="AL7875" s="1">
        <v>780861.3125</v>
      </c>
      <c r="AM7875" s="1">
        <v>647653.1875</v>
      </c>
      <c r="AN7875" s="1">
        <v>133208.15625</v>
      </c>
      <c r="AO7875" t="s">
        <v>20685</v>
      </c>
    </row>
    <row r="7876" spans="1:41" x14ac:dyDescent="0.25">
      <c r="A7876" s="1">
        <v>2027</v>
      </c>
      <c r="B7876" t="s">
        <v>6316</v>
      </c>
      <c r="C7876" t="s">
        <v>7160</v>
      </c>
      <c r="D7876" t="s">
        <v>7258</v>
      </c>
      <c r="E7876" t="s">
        <v>8145</v>
      </c>
      <c r="F7876" t="s">
        <v>10271</v>
      </c>
      <c r="G7876" t="s">
        <v>12382</v>
      </c>
      <c r="H7876" t="s">
        <v>12778</v>
      </c>
      <c r="I7876" s="1">
        <v>12017.732834311109</v>
      </c>
      <c r="J7876" s="1">
        <v>56142.737487108483</v>
      </c>
      <c r="K7876" s="1">
        <v>1947.7816601923371</v>
      </c>
      <c r="L7876" s="1">
        <v>3074.865771549702</v>
      </c>
      <c r="M7876" s="1">
        <v>28878.697107588439</v>
      </c>
      <c r="N7876" s="1">
        <v>15193.593520149499</v>
      </c>
      <c r="O7876" s="1">
        <v>10628.28983831046</v>
      </c>
      <c r="P7876" s="1">
        <v>14113.29568555946</v>
      </c>
      <c r="Q7876" s="1">
        <v>4664.7732900386009</v>
      </c>
      <c r="R7876" s="1">
        <v>10745.8691955063</v>
      </c>
      <c r="S7876" s="1">
        <v>25246.456867569759</v>
      </c>
      <c r="T7876" s="1">
        <v>13853.853563718219</v>
      </c>
      <c r="U7876" s="1">
        <v>1673.0104098697821</v>
      </c>
      <c r="V7876" s="1">
        <v>12724</v>
      </c>
      <c r="W7876" s="1">
        <v>3856.3909566197831</v>
      </c>
      <c r="X7876" s="1">
        <v>18222</v>
      </c>
      <c r="Y7876" s="1">
        <v>92378.743367917443</v>
      </c>
      <c r="Z7876" s="1">
        <v>18505.183260216982</v>
      </c>
      <c r="AA7876" s="1">
        <v>240161</v>
      </c>
      <c r="AB7876" s="1">
        <v>2337</v>
      </c>
      <c r="AC7876" s="1">
        <v>13561.474156800001</v>
      </c>
      <c r="AD7876" s="1">
        <v>16137.43811556829</v>
      </c>
      <c r="AE7876" s="1">
        <v>18295.912421009711</v>
      </c>
      <c r="AF7876" s="1">
        <v>49366.372411265183</v>
      </c>
      <c r="AG7876" s="1">
        <v>244813</v>
      </c>
      <c r="AH7876" s="1">
        <v>41115.234130424433</v>
      </c>
      <c r="AI7876" s="1">
        <v>2718.938975325847</v>
      </c>
      <c r="AJ7876" s="1">
        <v>48151.829223892157</v>
      </c>
      <c r="AK7876" s="1">
        <v>2229</v>
      </c>
      <c r="AL7876" s="1">
        <v>1022754.5</v>
      </c>
      <c r="AM7876" s="1">
        <v>855583.375</v>
      </c>
      <c r="AN7876" s="1">
        <v>167171.078125</v>
      </c>
      <c r="AO7876" t="s">
        <v>20686</v>
      </c>
    </row>
    <row r="7877" spans="1:41" x14ac:dyDescent="0.25">
      <c r="A7877" s="1">
        <v>2027</v>
      </c>
      <c r="B7877" t="s">
        <v>6317</v>
      </c>
      <c r="C7877" t="s">
        <v>7160</v>
      </c>
      <c r="D7877" t="s">
        <v>7258</v>
      </c>
      <c r="E7877" t="s">
        <v>8146</v>
      </c>
      <c r="F7877" t="s">
        <v>10272</v>
      </c>
      <c r="G7877" t="s">
        <v>12383</v>
      </c>
      <c r="H7877" t="s">
        <v>12778</v>
      </c>
      <c r="I7877" s="1">
        <v>2494.4321748780399</v>
      </c>
      <c r="J7877" s="1">
        <v>6097.5008719240968</v>
      </c>
      <c r="K7877" s="1">
        <v>110.86365221680177</v>
      </c>
      <c r="L7877" s="1">
        <v>332.5909566504053</v>
      </c>
      <c r="M7877" s="1">
        <v>5543.1826108400883</v>
      </c>
      <c r="N7877" s="1">
        <v>3285.7270357580733</v>
      </c>
      <c r="O7877" s="1">
        <v>124.16729048281798</v>
      </c>
      <c r="P7877" s="1">
        <v>104.92136045798119</v>
      </c>
      <c r="Q7877" s="1">
        <v>297.69850626963489</v>
      </c>
      <c r="R7877" s="1">
        <v>654.68312543587945</v>
      </c>
      <c r="S7877" s="1">
        <v>5672.8953012067914</v>
      </c>
      <c r="T7877" s="1">
        <v>554.31826108400878</v>
      </c>
      <c r="U7877" s="1">
        <v>0</v>
      </c>
      <c r="V7877" s="1">
        <v>576.49099152736915</v>
      </c>
      <c r="W7877" s="1">
        <v>260.52958270948415</v>
      </c>
      <c r="X7877" s="1">
        <v>3011.2488332096659</v>
      </c>
      <c r="Y7877" s="1">
        <v>14000.41632019881</v>
      </c>
      <c r="Z7877" s="1">
        <v>4499.9556434799833</v>
      </c>
      <c r="AA7877" s="1">
        <v>28506.370894506239</v>
      </c>
      <c r="AB7877" s="1">
        <v>127.58189097109546</v>
      </c>
      <c r="AC7877" s="1">
        <v>636.4307998076705</v>
      </c>
      <c r="AD7877" s="1">
        <v>2274.1919186733685</v>
      </c>
      <c r="AE7877" s="1">
        <v>1624.1525049761458</v>
      </c>
      <c r="AF7877" s="1">
        <v>10341.361478783268</v>
      </c>
      <c r="AG7877" s="1">
        <v>39183.649239506412</v>
      </c>
      <c r="AH7877" s="1">
        <v>9713.8732072361709</v>
      </c>
      <c r="AI7877" s="1">
        <v>2618.5994653608577</v>
      </c>
      <c r="AJ7877" s="1">
        <v>7966.6620482993749</v>
      </c>
      <c r="AK7877" s="1">
        <v>108.64637917246573</v>
      </c>
      <c r="AL7877" s="1">
        <v>150723.125</v>
      </c>
      <c r="AM7877" s="1">
        <v>120603.0390625</v>
      </c>
      <c r="AN7877" s="1">
        <v>30120.099609375</v>
      </c>
      <c r="AO7877" t="s">
        <v>20687</v>
      </c>
    </row>
    <row r="7878" spans="1:41" x14ac:dyDescent="0.25">
      <c r="A7878" s="1">
        <v>2027</v>
      </c>
      <c r="B7878" t="s">
        <v>6318</v>
      </c>
      <c r="C7878" t="s">
        <v>7160</v>
      </c>
      <c r="D7878" t="s">
        <v>7258</v>
      </c>
      <c r="E7878" t="s">
        <v>8146</v>
      </c>
      <c r="F7878" t="s">
        <v>10272</v>
      </c>
      <c r="G7878" t="s">
        <v>12383</v>
      </c>
      <c r="H7878" t="s">
        <v>12778</v>
      </c>
      <c r="I7878" s="1">
        <v>2096.7845385096261</v>
      </c>
      <c r="J7878" s="1">
        <v>7600.8439520973952</v>
      </c>
      <c r="K7878" s="1">
        <v>104.83922692548131</v>
      </c>
      <c r="L7878" s="1">
        <v>419.35690770192525</v>
      </c>
      <c r="M7878" s="1">
        <v>12580.707231057757</v>
      </c>
      <c r="N7878" s="1">
        <v>3121.7968738658551</v>
      </c>
      <c r="O7878" s="1">
        <v>117.0875938071853</v>
      </c>
      <c r="P7878" s="1">
        <v>99.219844362275509</v>
      </c>
      <c r="Q7878" s="1">
        <v>776.87134873347463</v>
      </c>
      <c r="R7878" s="1">
        <v>430.29373585479146</v>
      </c>
      <c r="S7878" s="1">
        <v>7129.0674309327287</v>
      </c>
      <c r="T7878" s="1">
        <v>104.83922692548131</v>
      </c>
      <c r="U7878" s="1">
        <v>0</v>
      </c>
      <c r="V7878" s="1">
        <v>670.97105232308036</v>
      </c>
      <c r="W7878" s="1">
        <v>1309.4419442992616</v>
      </c>
      <c r="X7878" s="1">
        <v>3978.6486618220156</v>
      </c>
      <c r="Y7878" s="1">
        <v>12105.051658496848</v>
      </c>
      <c r="Z7878" s="1">
        <v>4558.4214385973792</v>
      </c>
      <c r="AA7878" s="1">
        <v>46581.116915260602</v>
      </c>
      <c r="AB7878" s="1">
        <v>32.500160346899207</v>
      </c>
      <c r="AC7878" s="1">
        <v>1156.7842249988091</v>
      </c>
      <c r="AD7878" s="1">
        <v>2254.5626987001642</v>
      </c>
      <c r="AE7878" s="1">
        <v>1715.1697525008742</v>
      </c>
      <c r="AF7878" s="1">
        <v>11689.46896296424</v>
      </c>
      <c r="AG7878" s="1">
        <v>53176.552681142632</v>
      </c>
      <c r="AH7878" s="1">
        <v>15422.815801338013</v>
      </c>
      <c r="AI7878" s="1">
        <v>3918.8903024744914</v>
      </c>
      <c r="AJ7878" s="1">
        <v>11066.37174754662</v>
      </c>
      <c r="AK7878" s="1">
        <v>113.22636507951981</v>
      </c>
      <c r="AL7878" s="1">
        <v>204331.6875</v>
      </c>
      <c r="AM7878" s="1">
        <v>157265.078125</v>
      </c>
      <c r="AN7878" s="1">
        <v>47066.62890625</v>
      </c>
      <c r="AO7878" t="s">
        <v>20688</v>
      </c>
    </row>
    <row r="7879" spans="1:41" x14ac:dyDescent="0.25">
      <c r="A7879" s="1">
        <v>2027</v>
      </c>
      <c r="B7879" t="s">
        <v>6319</v>
      </c>
      <c r="C7879" t="s">
        <v>7160</v>
      </c>
      <c r="D7879" t="s">
        <v>7258</v>
      </c>
      <c r="E7879" t="s">
        <v>8146</v>
      </c>
      <c r="F7879" t="s">
        <v>10272</v>
      </c>
      <c r="G7879" t="s">
        <v>12383</v>
      </c>
      <c r="H7879" t="s">
        <v>12778</v>
      </c>
      <c r="I7879" s="1">
        <v>1998.7923313302763</v>
      </c>
      <c r="J7879" s="1">
        <v>11585.784378682249</v>
      </c>
      <c r="K7879" s="1">
        <v>101.93840889784411</v>
      </c>
      <c r="L7879" s="1">
        <v>407.75363559137645</v>
      </c>
      <c r="M7879" s="1">
        <v>9684.1488452951908</v>
      </c>
      <c r="N7879" s="1">
        <v>2647.8945056188136</v>
      </c>
      <c r="O7879" s="1">
        <v>113.84787320937924</v>
      </c>
      <c r="P7879" s="1">
        <v>96.474510180919665</v>
      </c>
      <c r="Q7879" s="1">
        <v>526.44857954330701</v>
      </c>
      <c r="R7879" s="1">
        <v>217.10434573427247</v>
      </c>
      <c r="S7879" s="1">
        <v>4587.2284004029852</v>
      </c>
      <c r="T7879" s="1">
        <v>101.93840889784411</v>
      </c>
      <c r="U7879" s="1">
        <v>50.969204448922056</v>
      </c>
      <c r="V7879" s="1">
        <v>652.40581694620232</v>
      </c>
      <c r="W7879" s="1">
        <v>1079.1125286949984</v>
      </c>
      <c r="X7879" s="1">
        <v>4144.8157057863418</v>
      </c>
      <c r="Y7879" s="1">
        <v>9504.8449636809146</v>
      </c>
      <c r="Z7879" s="1">
        <v>5930.6170156833987</v>
      </c>
      <c r="AA7879" s="1">
        <v>47231.122994638106</v>
      </c>
      <c r="AB7879" s="1">
        <v>32.620290847310116</v>
      </c>
      <c r="AC7879" s="1">
        <v>1201.853840905582</v>
      </c>
      <c r="AD7879" s="1">
        <v>2531.7206592713537</v>
      </c>
      <c r="AE7879" s="1">
        <v>1700.0400276654011</v>
      </c>
      <c r="AF7879" s="1">
        <v>12510.085416761225</v>
      </c>
      <c r="AG7879" s="1">
        <v>58715.504141069228</v>
      </c>
      <c r="AH7879" s="1">
        <v>16974.857160920881</v>
      </c>
      <c r="AI7879" s="1">
        <v>3810.4577246014128</v>
      </c>
      <c r="AJ7879" s="1">
        <v>10236.056290496401</v>
      </c>
      <c r="AK7879" s="1">
        <v>145.77192472391707</v>
      </c>
      <c r="AL7879" s="1">
        <v>208522.203125</v>
      </c>
      <c r="AM7879" s="1">
        <v>165213.75</v>
      </c>
      <c r="AN7879" s="1">
        <v>43308.45703125</v>
      </c>
      <c r="AO7879" t="s">
        <v>20689</v>
      </c>
    </row>
    <row r="7880" spans="1:41" x14ac:dyDescent="0.25">
      <c r="A7880" s="1">
        <v>2027</v>
      </c>
      <c r="B7880" t="s">
        <v>6320</v>
      </c>
      <c r="C7880" t="s">
        <v>7160</v>
      </c>
      <c r="D7880" t="s">
        <v>7258</v>
      </c>
      <c r="E7880" t="s">
        <v>8146</v>
      </c>
      <c r="F7880" t="s">
        <v>10272</v>
      </c>
      <c r="G7880" t="s">
        <v>12383</v>
      </c>
      <c r="H7880" t="s">
        <v>12778</v>
      </c>
      <c r="I7880" s="1">
        <v>2585.481609322499</v>
      </c>
      <c r="J7880" s="1">
        <v>11572.97850458725</v>
      </c>
      <c r="K7880" s="1">
        <v>64</v>
      </c>
      <c r="L7880" s="1">
        <v>1500</v>
      </c>
      <c r="M7880" s="1">
        <v>8500</v>
      </c>
      <c r="N7880" s="1">
        <v>2585.5086231689461</v>
      </c>
      <c r="O7880" s="1">
        <v>111.6835</v>
      </c>
      <c r="P7880" s="1">
        <v>400</v>
      </c>
      <c r="Q7880" s="1">
        <v>631</v>
      </c>
      <c r="R7880" s="1">
        <v>212.976</v>
      </c>
      <c r="S7880" s="1">
        <v>5000</v>
      </c>
      <c r="T7880" s="1">
        <v>100</v>
      </c>
      <c r="U7880" s="1">
        <v>50</v>
      </c>
      <c r="V7880" s="1">
        <v>640</v>
      </c>
      <c r="W7880" s="1">
        <v>1301</v>
      </c>
      <c r="X7880" s="1">
        <v>4785.7600753004999</v>
      </c>
      <c r="Y7880" s="1">
        <v>9664.3080000000009</v>
      </c>
      <c r="Z7880" s="1">
        <v>5286.6053353862771</v>
      </c>
      <c r="AA7880" s="1">
        <v>43052</v>
      </c>
      <c r="AB7880" s="1">
        <v>50</v>
      </c>
      <c r="AC7880" s="1">
        <v>350</v>
      </c>
      <c r="AD7880" s="1">
        <v>2623.9050497907692</v>
      </c>
      <c r="AE7880" s="1">
        <v>1748</v>
      </c>
      <c r="AF7880" s="1">
        <v>12075.263999999999</v>
      </c>
      <c r="AG7880" s="1">
        <v>54322</v>
      </c>
      <c r="AH7880" s="1">
        <v>15187.31928103354</v>
      </c>
      <c r="AI7880" s="1">
        <v>3738</v>
      </c>
      <c r="AJ7880" s="1">
        <v>11531.2409072221</v>
      </c>
      <c r="AK7880" s="1">
        <v>143</v>
      </c>
      <c r="AL7880" s="1">
        <v>199812.015625</v>
      </c>
      <c r="AM7880" s="1">
        <v>158207.359375</v>
      </c>
      <c r="AN7880" s="1">
        <v>41604.66796875</v>
      </c>
      <c r="AO7880" t="s">
        <v>20690</v>
      </c>
    </row>
    <row r="7881" spans="1:41" x14ac:dyDescent="0.25">
      <c r="A7881" s="1">
        <v>2027</v>
      </c>
      <c r="B7881" t="s">
        <v>6321</v>
      </c>
      <c r="C7881" t="s">
        <v>7160</v>
      </c>
      <c r="D7881" t="s">
        <v>7258</v>
      </c>
      <c r="E7881" t="s">
        <v>8146</v>
      </c>
      <c r="F7881" t="s">
        <v>10272</v>
      </c>
      <c r="G7881" t="s">
        <v>12383</v>
      </c>
      <c r="H7881" t="s">
        <v>12778</v>
      </c>
      <c r="I7881" s="1">
        <v>2156.0588979335735</v>
      </c>
      <c r="J7881" s="1">
        <v>7815.713505009202</v>
      </c>
      <c r="K7881" s="1">
        <v>107.80294489667867</v>
      </c>
      <c r="L7881" s="1">
        <v>431.21177958671467</v>
      </c>
      <c r="M7881" s="1">
        <v>8624.2355917342938</v>
      </c>
      <c r="N7881" s="1">
        <v>3181.4764671803468</v>
      </c>
      <c r="O7881" s="1">
        <v>120.39756294895764</v>
      </c>
      <c r="P7881" s="1">
        <v>102.02470705021669</v>
      </c>
      <c r="Q7881" s="1">
        <v>783.38100432154147</v>
      </c>
      <c r="R7881" s="1">
        <v>503.33410578149062</v>
      </c>
      <c r="S7881" s="1">
        <v>4597.1487821739647</v>
      </c>
      <c r="T7881" s="1">
        <v>215.60588979335733</v>
      </c>
      <c r="U7881" s="1">
        <v>0</v>
      </c>
      <c r="V7881" s="1">
        <v>560.57531346272901</v>
      </c>
      <c r="W7881" s="1">
        <v>1346.4587817595166</v>
      </c>
      <c r="X7881" s="1">
        <v>4091.1217588289551</v>
      </c>
      <c r="Y7881" s="1">
        <v>15133.916419320234</v>
      </c>
      <c r="Z7881" s="1">
        <v>3983.0100797817831</v>
      </c>
      <c r="AA7881" s="1">
        <v>28005.049025259184</v>
      </c>
      <c r="AB7881" s="1">
        <v>156.31427010018405</v>
      </c>
      <c r="AC7881" s="1">
        <v>1166.1623235681936</v>
      </c>
      <c r="AD7881" s="1">
        <v>2247.6914010957503</v>
      </c>
      <c r="AE7881" s="1">
        <v>1604.1078200625784</v>
      </c>
      <c r="AF7881" s="1">
        <v>10316.741826612148</v>
      </c>
      <c r="AG7881" s="1">
        <v>55527.140857381244</v>
      </c>
      <c r="AH7881" s="1">
        <v>10672.491544771188</v>
      </c>
      <c r="AI7881" s="1">
        <v>2546.30555845955</v>
      </c>
      <c r="AJ7881" s="1">
        <v>9862.8914285971314</v>
      </c>
      <c r="AK7881" s="1">
        <v>105.64688599874509</v>
      </c>
      <c r="AL7881" s="1">
        <v>175964.015625</v>
      </c>
      <c r="AM7881" s="1">
        <v>141132.796875</v>
      </c>
      <c r="AN7881" s="1">
        <v>34831.22265625</v>
      </c>
      <c r="AO7881" t="s">
        <v>20691</v>
      </c>
    </row>
    <row r="7882" spans="1:41" x14ac:dyDescent="0.25">
      <c r="A7882" s="1">
        <v>2027</v>
      </c>
      <c r="B7882" t="s">
        <v>6321</v>
      </c>
      <c r="C7882" t="s">
        <v>7160</v>
      </c>
      <c r="D7882" t="s">
        <v>7258</v>
      </c>
      <c r="E7882" t="s">
        <v>8146</v>
      </c>
      <c r="F7882" t="s">
        <v>10272</v>
      </c>
      <c r="G7882" t="s">
        <v>12384</v>
      </c>
      <c r="H7882" t="s">
        <v>12778</v>
      </c>
      <c r="I7882" s="1">
        <v>2390.1851372446222</v>
      </c>
      <c r="J7882" s="1">
        <v>8255.3047240335927</v>
      </c>
      <c r="K7882" s="1">
        <v>115</v>
      </c>
      <c r="L7882" s="1">
        <v>478.83405908102219</v>
      </c>
      <c r="M7882" s="1">
        <v>9373.2750480181239</v>
      </c>
      <c r="N7882" s="1">
        <v>3498.6733043732161</v>
      </c>
      <c r="O7882" s="1">
        <v>130.854434648476</v>
      </c>
      <c r="P7882" s="1">
        <v>111.7584832</v>
      </c>
      <c r="Q7882" s="1">
        <v>864.02125101827016</v>
      </c>
      <c r="R7882" s="1">
        <v>546.17258170753928</v>
      </c>
      <c r="S7882" s="1">
        <v>4908.8883206633172</v>
      </c>
      <c r="T7882" s="1">
        <v>238.6266</v>
      </c>
      <c r="U7882" s="1">
        <v>0</v>
      </c>
      <c r="V7882" s="1">
        <v>616</v>
      </c>
      <c r="W7882" s="1">
        <v>1463.40256687183</v>
      </c>
      <c r="X7882" s="1">
        <v>4572.9750000000004</v>
      </c>
      <c r="Y7882" s="1">
        <v>17080.137957775489</v>
      </c>
      <c r="Z7882" s="1">
        <v>4380.1207335449444</v>
      </c>
      <c r="AA7882" s="1">
        <v>32334</v>
      </c>
      <c r="AB7882" s="1">
        <v>253</v>
      </c>
      <c r="AC7882" s="1">
        <v>1267.4475199999999</v>
      </c>
      <c r="AD7882" s="1">
        <v>2479.064322907162</v>
      </c>
      <c r="AE7882" s="1">
        <v>1743.4291589313709</v>
      </c>
      <c r="AF7882" s="1">
        <v>11456.10486351345</v>
      </c>
      <c r="AG7882" s="1">
        <v>64270</v>
      </c>
      <c r="AH7882" s="1">
        <v>12094.97694080689</v>
      </c>
      <c r="AI7882" s="1">
        <v>2767.459457927353</v>
      </c>
      <c r="AJ7882" s="1">
        <v>11152.579948532029</v>
      </c>
      <c r="AK7882" s="1">
        <v>115</v>
      </c>
      <c r="AL7882" s="1">
        <v>198957.296875</v>
      </c>
      <c r="AM7882" s="1">
        <v>160444.765625</v>
      </c>
      <c r="AN7882" s="1">
        <v>38512.52734375</v>
      </c>
      <c r="AO7882" t="s">
        <v>20692</v>
      </c>
    </row>
    <row r="7883" spans="1:41" x14ac:dyDescent="0.25">
      <c r="A7883" s="1">
        <v>2027</v>
      </c>
      <c r="B7883" t="s">
        <v>6322</v>
      </c>
      <c r="C7883" t="s">
        <v>7160</v>
      </c>
      <c r="D7883" t="s">
        <v>7258</v>
      </c>
      <c r="E7883" t="s">
        <v>8146</v>
      </c>
      <c r="F7883" t="s">
        <v>10272</v>
      </c>
      <c r="G7883" t="s">
        <v>12384</v>
      </c>
      <c r="H7883" t="s">
        <v>12778</v>
      </c>
      <c r="I7883" s="1">
        <v>2742.7374449882041</v>
      </c>
      <c r="J7883" s="1">
        <v>6750.6094333792498</v>
      </c>
      <c r="K7883" s="1">
        <v>119.7430125931886</v>
      </c>
      <c r="L7883" s="1">
        <v>363.3900000000001</v>
      </c>
      <c r="M7883" s="1">
        <v>5975.4628431115543</v>
      </c>
      <c r="N7883" s="1">
        <v>3569.8371774868142</v>
      </c>
      <c r="O7883" s="1">
        <v>133.5880446371491</v>
      </c>
      <c r="P7883" s="1">
        <v>110.1446248133128</v>
      </c>
      <c r="Q7883" s="1">
        <v>268.52669952408229</v>
      </c>
      <c r="R7883" s="1">
        <v>702.78853746417235</v>
      </c>
      <c r="S7883" s="1">
        <v>6127</v>
      </c>
      <c r="T7883" s="1">
        <v>609.4972099973786</v>
      </c>
      <c r="U7883" s="1">
        <v>0</v>
      </c>
      <c r="V7883" s="1">
        <v>629</v>
      </c>
      <c r="W7883" s="1">
        <v>283.33455336098092</v>
      </c>
      <c r="X7883" s="1">
        <v>3311</v>
      </c>
      <c r="Y7883" s="1">
        <v>15125.69061299918</v>
      </c>
      <c r="Z7883" s="1">
        <v>4860</v>
      </c>
      <c r="AA7883" s="1">
        <v>32334</v>
      </c>
      <c r="AB7883" s="1">
        <v>115.08</v>
      </c>
      <c r="AC7883" s="1">
        <v>686.06254000000001</v>
      </c>
      <c r="AD7883" s="1">
        <v>2456.3520830300022</v>
      </c>
      <c r="AE7883" s="1">
        <v>1750.8106130316851</v>
      </c>
      <c r="AF7883" s="1">
        <v>11370.779949711099</v>
      </c>
      <c r="AG7883" s="1">
        <v>43113</v>
      </c>
      <c r="AH7883" s="1">
        <v>10945</v>
      </c>
      <c r="AI7883" s="1">
        <v>2822.8086470858998</v>
      </c>
      <c r="AJ7883" s="1">
        <v>8759.6939020823247</v>
      </c>
      <c r="AK7883" s="1">
        <v>117.1190717249865</v>
      </c>
      <c r="AL7883" s="1">
        <v>166153.0625</v>
      </c>
      <c r="AM7883" s="1">
        <v>133137.0625</v>
      </c>
      <c r="AN7883" s="1">
        <v>33015.984375</v>
      </c>
      <c r="AO7883" t="s">
        <v>20693</v>
      </c>
    </row>
    <row r="7884" spans="1:41" x14ac:dyDescent="0.25">
      <c r="A7884" s="1">
        <v>2027</v>
      </c>
      <c r="B7884" t="s">
        <v>6323</v>
      </c>
      <c r="C7884" t="s">
        <v>7160</v>
      </c>
      <c r="D7884" t="s">
        <v>7258</v>
      </c>
      <c r="E7884" t="s">
        <v>8146</v>
      </c>
      <c r="F7884" t="s">
        <v>10272</v>
      </c>
      <c r="G7884" t="s">
        <v>12384</v>
      </c>
      <c r="H7884" t="s">
        <v>12778</v>
      </c>
      <c r="I7884" s="1">
        <v>2000</v>
      </c>
      <c r="J7884" s="1">
        <v>12741.316682362691</v>
      </c>
      <c r="K7884" s="1">
        <v>72.645077914965739</v>
      </c>
      <c r="L7884" s="1">
        <v>460.24034898214359</v>
      </c>
      <c r="M7884" s="1">
        <v>10698.542983007999</v>
      </c>
      <c r="N7884" s="1">
        <v>2922.4961822361079</v>
      </c>
      <c r="O7884" s="1">
        <v>125.7731974706613</v>
      </c>
      <c r="P7884" s="1">
        <v>104.7129631013475</v>
      </c>
      <c r="Q7884" s="1">
        <v>585.27458332951323</v>
      </c>
      <c r="R7884" s="1">
        <v>239.55437883326749</v>
      </c>
      <c r="S7884" s="1">
        <v>5082</v>
      </c>
      <c r="T7884" s="1">
        <v>115.0794218135418</v>
      </c>
      <c r="U7884" s="1">
        <v>53.338760042574989</v>
      </c>
      <c r="V7884" s="1">
        <v>721</v>
      </c>
      <c r="W7884" s="1">
        <v>1192.1472868887929</v>
      </c>
      <c r="X7884" s="1">
        <v>4583.1048169951646</v>
      </c>
      <c r="Y7884" s="1">
        <v>10847.353835352211</v>
      </c>
      <c r="Z7884" s="1">
        <v>6529.1963549863176</v>
      </c>
      <c r="AA7884" s="1">
        <v>54067</v>
      </c>
      <c r="AB7884" s="1">
        <v>36</v>
      </c>
      <c r="AC7884" s="1">
        <v>1327.7454923122559</v>
      </c>
      <c r="AD7884" s="1">
        <v>2814.6182011682472</v>
      </c>
      <c r="AE7884" s="1">
        <v>1878.1156299191521</v>
      </c>
      <c r="AF7884" s="1">
        <v>14124.61850319869</v>
      </c>
      <c r="AG7884" s="1">
        <v>66163</v>
      </c>
      <c r="AH7884" s="1">
        <v>19733.34536797387</v>
      </c>
      <c r="AI7884" s="1">
        <v>4209.5951232088328</v>
      </c>
      <c r="AJ7884" s="1">
        <v>11534.42679876195</v>
      </c>
      <c r="AK7884" s="1">
        <v>161</v>
      </c>
      <c r="AL7884" s="1">
        <v>235123.234375</v>
      </c>
      <c r="AM7884" s="1">
        <v>186299.390625</v>
      </c>
      <c r="AN7884" s="1">
        <v>48823.8515625</v>
      </c>
      <c r="AO7884" t="s">
        <v>20694</v>
      </c>
    </row>
    <row r="7885" spans="1:41" x14ac:dyDescent="0.25">
      <c r="A7885" s="1">
        <v>2027</v>
      </c>
      <c r="B7885" t="s">
        <v>6324</v>
      </c>
      <c r="C7885" t="s">
        <v>7160</v>
      </c>
      <c r="D7885" t="s">
        <v>7258</v>
      </c>
      <c r="E7885" t="s">
        <v>8146</v>
      </c>
      <c r="F7885" t="s">
        <v>10272</v>
      </c>
      <c r="G7885" t="s">
        <v>12384</v>
      </c>
      <c r="H7885" t="s">
        <v>12778</v>
      </c>
      <c r="I7885" s="1">
        <v>2343.318762004531</v>
      </c>
      <c r="J7885" s="1">
        <v>7886.1043195642897</v>
      </c>
      <c r="K7885" s="1">
        <v>113.272948932112</v>
      </c>
      <c r="L7885" s="1">
        <v>469.4451559617865</v>
      </c>
      <c r="M7885" s="1">
        <v>13784.22801179136</v>
      </c>
      <c r="N7885" s="1">
        <v>3420.4414406854999</v>
      </c>
      <c r="O7885" s="1">
        <v>128.28866142007459</v>
      </c>
      <c r="P7885" s="1">
        <v>107.9677422192301</v>
      </c>
      <c r="Q7885" s="1">
        <v>851.18996969693762</v>
      </c>
      <c r="R7885" s="1">
        <v>471.45735594462928</v>
      </c>
      <c r="S7885" s="1">
        <v>7811.0625400151039</v>
      </c>
      <c r="T7885" s="1">
        <v>116.839105577464</v>
      </c>
      <c r="U7885" s="1">
        <v>0</v>
      </c>
      <c r="V7885" s="1">
        <v>735</v>
      </c>
      <c r="W7885" s="1">
        <v>1434.708398893951</v>
      </c>
      <c r="X7885" s="1">
        <v>4509</v>
      </c>
      <c r="Y7885" s="1">
        <v>13620.15698415073</v>
      </c>
      <c r="Z7885" s="1">
        <v>5023.9353145157993</v>
      </c>
      <c r="AA7885" s="1">
        <v>53332</v>
      </c>
      <c r="AB7885" s="1">
        <v>38</v>
      </c>
      <c r="AC7885" s="1">
        <v>1284.9458500000001</v>
      </c>
      <c r="AD7885" s="1">
        <v>2353.9579470494969</v>
      </c>
      <c r="AE7885" s="1">
        <v>1879.2497522742219</v>
      </c>
      <c r="AF7885" s="1">
        <v>13063.884932237161</v>
      </c>
      <c r="AG7885" s="1">
        <v>59429</v>
      </c>
      <c r="AH7885" s="1">
        <v>18325.643311373449</v>
      </c>
      <c r="AI7885" s="1">
        <v>4293.7870256730093</v>
      </c>
      <c r="AJ7885" s="1">
        <v>12367.5256408439</v>
      </c>
      <c r="AK7885" s="1">
        <v>124</v>
      </c>
      <c r="AL7885" s="1">
        <v>229318.40625</v>
      </c>
      <c r="AM7885" s="1">
        <v>176285.625</v>
      </c>
      <c r="AN7885" s="1">
        <v>53032.7890625</v>
      </c>
      <c r="AO7885" t="s">
        <v>20695</v>
      </c>
    </row>
    <row r="7886" spans="1:41" x14ac:dyDescent="0.25">
      <c r="A7886" s="1">
        <v>2027</v>
      </c>
      <c r="B7886" t="s">
        <v>6325</v>
      </c>
      <c r="C7886" t="s">
        <v>7160</v>
      </c>
      <c r="D7886" t="s">
        <v>7258</v>
      </c>
      <c r="E7886" t="s">
        <v>8146</v>
      </c>
      <c r="F7886" t="s">
        <v>10272</v>
      </c>
      <c r="G7886" t="s">
        <v>12384</v>
      </c>
      <c r="H7886" t="s">
        <v>12778</v>
      </c>
      <c r="I7886" s="1">
        <v>2400.0000000000009</v>
      </c>
      <c r="J7886" s="1">
        <v>12762.868313257561</v>
      </c>
      <c r="K7886" s="1">
        <v>70.943320549149433</v>
      </c>
      <c r="L7886" s="1">
        <v>1652.713548904454</v>
      </c>
      <c r="M7886" s="1">
        <v>9384.6868271999992</v>
      </c>
      <c r="N7886" s="1">
        <v>2815.6188906309822</v>
      </c>
      <c r="O7886" s="1">
        <v>123.3076083841872</v>
      </c>
      <c r="P7886" s="1">
        <v>430.91360155374969</v>
      </c>
      <c r="Q7886" s="1">
        <v>701</v>
      </c>
      <c r="R7886" s="1">
        <v>234.65005211427771</v>
      </c>
      <c r="S7886" s="1">
        <v>5471.5944888989989</v>
      </c>
      <c r="T7886" s="1">
        <v>111.08783374712679</v>
      </c>
      <c r="U7886" s="1">
        <v>52.810653507499993</v>
      </c>
      <c r="V7886" s="1">
        <v>673</v>
      </c>
      <c r="W7886" s="1">
        <v>1453.6671581263599</v>
      </c>
      <c r="X7886" s="1">
        <v>5228.6327935173958</v>
      </c>
      <c r="Y7886" s="1">
        <v>10565.115559491491</v>
      </c>
      <c r="Z7886" s="1">
        <v>5756.9786598789033</v>
      </c>
      <c r="AA7886" s="1">
        <v>48054</v>
      </c>
      <c r="AB7886" s="1">
        <v>53.864200194218711</v>
      </c>
      <c r="AC7886" s="1">
        <v>377.04940135953098</v>
      </c>
      <c r="AD7886" s="1">
        <v>2857.365817736083</v>
      </c>
      <c r="AE7886" s="1">
        <v>1929.9332439935999</v>
      </c>
      <c r="AF7886" s="1">
        <v>13304.634946265471</v>
      </c>
      <c r="AG7886" s="1">
        <v>61175</v>
      </c>
      <c r="AH7886" s="1">
        <v>17103.388223663529</v>
      </c>
      <c r="AI7886" s="1">
        <v>4127.0540423616003</v>
      </c>
      <c r="AJ7886" s="1">
        <v>12986.050157193249</v>
      </c>
      <c r="AK7886" s="1">
        <v>158</v>
      </c>
      <c r="AL7886" s="1">
        <v>222015.921875</v>
      </c>
      <c r="AM7886" s="1">
        <v>175872.328125</v>
      </c>
      <c r="AN7886" s="1">
        <v>46143.58984375</v>
      </c>
      <c r="AO7886" t="s">
        <v>20696</v>
      </c>
    </row>
    <row r="7887" spans="1:41" x14ac:dyDescent="0.25">
      <c r="A7887" s="1">
        <v>2027</v>
      </c>
      <c r="B7887" t="s">
        <v>6325</v>
      </c>
      <c r="C7887" t="s">
        <v>7160</v>
      </c>
      <c r="D7887" t="s">
        <v>7258</v>
      </c>
      <c r="E7887" t="s">
        <v>8147</v>
      </c>
      <c r="F7887" t="s">
        <v>10273</v>
      </c>
      <c r="G7887" t="s">
        <v>12384</v>
      </c>
      <c r="H7887" t="s">
        <v>12778</v>
      </c>
      <c r="I7887" s="1"/>
      <c r="J7887" s="1">
        <v>627.6525216762858</v>
      </c>
      <c r="K7887" s="1"/>
      <c r="L7887" s="1">
        <v>0</v>
      </c>
      <c r="M7887" s="1">
        <v>108.24329432959691</v>
      </c>
      <c r="N7887" s="1">
        <v>0</v>
      </c>
      <c r="O7887" s="1"/>
      <c r="P7887" s="1">
        <v>90</v>
      </c>
      <c r="Q7887" s="1"/>
      <c r="R7887" s="1">
        <v>153</v>
      </c>
      <c r="S7887" s="1"/>
      <c r="T7887" s="1">
        <v>0</v>
      </c>
      <c r="U7887" s="1"/>
      <c r="V7887" s="1">
        <v>0</v>
      </c>
      <c r="W7887" s="1">
        <v>570.01306104359753</v>
      </c>
      <c r="X7887" s="1">
        <v>108.0443087316455</v>
      </c>
      <c r="Y7887" s="1">
        <v>0</v>
      </c>
      <c r="Z7887" s="1">
        <v>0</v>
      </c>
      <c r="AA7887" s="1">
        <v>2078.4</v>
      </c>
      <c r="AB7887" s="1"/>
      <c r="AC7887" s="1">
        <v>321.20916066266687</v>
      </c>
      <c r="AD7887" s="1"/>
      <c r="AE7887" s="1">
        <v>75</v>
      </c>
      <c r="AF7887" s="1">
        <v>280.53661329770671</v>
      </c>
      <c r="AG7887" s="1">
        <v>6122</v>
      </c>
      <c r="AH7887" s="1">
        <v>0</v>
      </c>
      <c r="AI7887" s="1"/>
      <c r="AJ7887" s="1">
        <v>231.2126468248764</v>
      </c>
      <c r="AK7887" s="1"/>
      <c r="AL7887" s="1">
        <v>10765.3125</v>
      </c>
      <c r="AM7887" s="1">
        <v>9979.01171875</v>
      </c>
      <c r="AN7887" s="1">
        <v>786.3006591796875</v>
      </c>
      <c r="AO7887" t="s">
        <v>20697</v>
      </c>
    </row>
    <row r="7888" spans="1:41" x14ac:dyDescent="0.25">
      <c r="A7888" s="1">
        <v>2027</v>
      </c>
      <c r="B7888" t="s">
        <v>6326</v>
      </c>
      <c r="C7888" t="s">
        <v>7160</v>
      </c>
      <c r="D7888" t="s">
        <v>7258</v>
      </c>
      <c r="E7888" t="s">
        <v>8147</v>
      </c>
      <c r="F7888" t="s">
        <v>10273</v>
      </c>
      <c r="G7888" t="s">
        <v>12384</v>
      </c>
      <c r="H7888" t="s">
        <v>12778</v>
      </c>
      <c r="I7888" s="1">
        <v>0</v>
      </c>
      <c r="J7888" s="1"/>
      <c r="K7888" s="1"/>
      <c r="L7888" s="1">
        <v>0</v>
      </c>
      <c r="M7888" s="1">
        <v>2182.5</v>
      </c>
      <c r="N7888" s="1">
        <v>0</v>
      </c>
      <c r="O7888" s="1"/>
      <c r="P7888" s="1">
        <v>109</v>
      </c>
      <c r="Q7888" s="1">
        <v>0</v>
      </c>
      <c r="R7888" s="1">
        <v>116.7074445546497</v>
      </c>
      <c r="S7888" s="1">
        <v>0</v>
      </c>
      <c r="T7888" s="1"/>
      <c r="U7888" s="1"/>
      <c r="V7888" s="1">
        <v>0</v>
      </c>
      <c r="W7888" s="1">
        <v>289.99085209933708</v>
      </c>
      <c r="X7888" s="1">
        <v>124.7288488667333</v>
      </c>
      <c r="Y7888" s="1">
        <v>0</v>
      </c>
      <c r="Z7888" s="1">
        <v>0</v>
      </c>
      <c r="AA7888" s="1">
        <v>0</v>
      </c>
      <c r="AB7888" s="1"/>
      <c r="AC7888" s="1">
        <v>141.8481662306078</v>
      </c>
      <c r="AD7888" s="1"/>
      <c r="AE7888" s="1">
        <v>320</v>
      </c>
      <c r="AF7888" s="1">
        <v>375.1296569414701</v>
      </c>
      <c r="AG7888" s="1">
        <v>5501</v>
      </c>
      <c r="AH7888" s="1">
        <v>0</v>
      </c>
      <c r="AI7888" s="1"/>
      <c r="AJ7888" s="1">
        <v>227.3008779111984</v>
      </c>
      <c r="AK7888" s="1"/>
      <c r="AL7888" s="1">
        <v>9388.2060546875</v>
      </c>
      <c r="AM7888" s="1">
        <v>6790.986328125</v>
      </c>
      <c r="AN7888" s="1">
        <v>2597.2197265625</v>
      </c>
      <c r="AO7888" t="s">
        <v>20698</v>
      </c>
    </row>
    <row r="7889" spans="1:41" x14ac:dyDescent="0.25">
      <c r="A7889" s="1">
        <v>2027</v>
      </c>
      <c r="B7889" t="s">
        <v>6327</v>
      </c>
      <c r="C7889" t="s">
        <v>7160</v>
      </c>
      <c r="D7889" t="s">
        <v>7258</v>
      </c>
      <c r="E7889" t="s">
        <v>8147</v>
      </c>
      <c r="F7889" t="s">
        <v>10273</v>
      </c>
      <c r="G7889" t="s">
        <v>12384</v>
      </c>
      <c r="H7889" t="s">
        <v>12778</v>
      </c>
      <c r="I7889" s="1"/>
      <c r="J7889" s="1">
        <v>627.6525216762858</v>
      </c>
      <c r="K7889" s="1"/>
      <c r="L7889" s="1">
        <v>0</v>
      </c>
      <c r="M7889" s="1">
        <v>82.030209516760706</v>
      </c>
      <c r="N7889" s="1">
        <v>0</v>
      </c>
      <c r="O7889" s="1"/>
      <c r="P7889" s="1">
        <v>100</v>
      </c>
      <c r="Q7889" s="1"/>
      <c r="R7889" s="1">
        <v>152.77264894143121</v>
      </c>
      <c r="S7889" s="1"/>
      <c r="T7889" s="1">
        <v>0</v>
      </c>
      <c r="U7889" s="1">
        <v>0</v>
      </c>
      <c r="V7889" s="1">
        <v>0</v>
      </c>
      <c r="W7889" s="1">
        <v>409.94485292923628</v>
      </c>
      <c r="X7889" s="1">
        <v>103.1785897895106</v>
      </c>
      <c r="Y7889" s="1">
        <v>0</v>
      </c>
      <c r="Z7889" s="1">
        <v>0</v>
      </c>
      <c r="AA7889" s="1">
        <v>1540</v>
      </c>
      <c r="AB7889" s="1"/>
      <c r="AC7889" s="1">
        <v>0</v>
      </c>
      <c r="AD7889" s="1"/>
      <c r="AE7889" s="1">
        <v>112.61624192639999</v>
      </c>
      <c r="AF7889" s="1">
        <v>321.61732620489568</v>
      </c>
      <c r="AG7889" s="1">
        <v>6188</v>
      </c>
      <c r="AH7889" s="1">
        <v>0</v>
      </c>
      <c r="AI7889" s="1"/>
      <c r="AJ7889" s="1">
        <v>226.67906551458469</v>
      </c>
      <c r="AK7889" s="1"/>
      <c r="AL7889" s="1">
        <v>9864.4912109375</v>
      </c>
      <c r="AM7889" s="1">
        <v>9269.337890625</v>
      </c>
      <c r="AN7889" s="1">
        <v>595.1536865234375</v>
      </c>
      <c r="AO7889" t="s">
        <v>20699</v>
      </c>
    </row>
    <row r="7890" spans="1:41" x14ac:dyDescent="0.25">
      <c r="A7890" s="1">
        <v>2027</v>
      </c>
      <c r="B7890" t="s">
        <v>6328</v>
      </c>
      <c r="C7890" t="s">
        <v>7160</v>
      </c>
      <c r="D7890" t="s">
        <v>7258</v>
      </c>
      <c r="E7890" t="s">
        <v>8147</v>
      </c>
      <c r="F7890" t="s">
        <v>10273</v>
      </c>
      <c r="G7890" t="s">
        <v>12384</v>
      </c>
      <c r="H7890" t="s">
        <v>12778</v>
      </c>
      <c r="I7890" s="1">
        <v>0</v>
      </c>
      <c r="J7890" s="1"/>
      <c r="K7890" s="1"/>
      <c r="L7890" s="1"/>
      <c r="M7890" s="1">
        <v>169.97686135324719</v>
      </c>
      <c r="N7890" s="1">
        <v>0</v>
      </c>
      <c r="O7890" s="1"/>
      <c r="P7890" s="1">
        <v>54</v>
      </c>
      <c r="Q7890" s="1">
        <v>0</v>
      </c>
      <c r="R7890" s="1">
        <v>122.85420465966</v>
      </c>
      <c r="S7890" s="1">
        <v>0</v>
      </c>
      <c r="T7890" s="1"/>
      <c r="U7890" s="1"/>
      <c r="V7890" s="1">
        <v>0</v>
      </c>
      <c r="W7890" s="1">
        <v>238.6183324458658</v>
      </c>
      <c r="X7890" s="1">
        <v>366.12302332323992</v>
      </c>
      <c r="Y7890" s="1"/>
      <c r="Z7890" s="1"/>
      <c r="AA7890" s="1">
        <v>0</v>
      </c>
      <c r="AB7890" s="1"/>
      <c r="AC7890" s="1">
        <v>198</v>
      </c>
      <c r="AD7890" s="1"/>
      <c r="AE7890" s="1">
        <v>305.27842299695152</v>
      </c>
      <c r="AF7890" s="1">
        <v>259.25963987780221</v>
      </c>
      <c r="AG7890" s="1">
        <v>3648</v>
      </c>
      <c r="AH7890" s="1">
        <v>98</v>
      </c>
      <c r="AI7890" s="1"/>
      <c r="AJ7890" s="1">
        <v>227.3008779111984</v>
      </c>
      <c r="AK7890" s="1"/>
      <c r="AL7890" s="1">
        <v>5687.4111328125</v>
      </c>
      <c r="AM7890" s="1">
        <v>4814.69287109375</v>
      </c>
      <c r="AN7890" s="1">
        <v>872.71826171875</v>
      </c>
      <c r="AO7890" t="s">
        <v>20700</v>
      </c>
    </row>
    <row r="7891" spans="1:41" x14ac:dyDescent="0.25">
      <c r="A7891" s="1">
        <v>2027</v>
      </c>
      <c r="B7891" t="s">
        <v>6329</v>
      </c>
      <c r="C7891" t="s">
        <v>7160</v>
      </c>
      <c r="D7891" t="s">
        <v>7258</v>
      </c>
      <c r="E7891" t="s">
        <v>8147</v>
      </c>
      <c r="F7891" t="s">
        <v>10273</v>
      </c>
      <c r="G7891" t="s">
        <v>12384</v>
      </c>
      <c r="H7891" t="s">
        <v>12778</v>
      </c>
      <c r="I7891" s="1">
        <v>0</v>
      </c>
      <c r="J7891" s="1">
        <v>0</v>
      </c>
      <c r="K7891" s="1"/>
      <c r="L7891" s="1">
        <v>0</v>
      </c>
      <c r="M7891" s="1">
        <v>87.360000000000014</v>
      </c>
      <c r="N7891" s="1">
        <v>0</v>
      </c>
      <c r="O7891" s="1"/>
      <c r="P7891" s="1">
        <v>100</v>
      </c>
      <c r="Q7891" s="1">
        <v>0</v>
      </c>
      <c r="R7891" s="1">
        <v>138.5728073273726</v>
      </c>
      <c r="S7891" s="1">
        <v>0</v>
      </c>
      <c r="T7891" s="1">
        <v>0</v>
      </c>
      <c r="U7891" s="1"/>
      <c r="V7891" s="1">
        <v>0</v>
      </c>
      <c r="W7891" s="1">
        <v>286.27590156582062</v>
      </c>
      <c r="X7891" s="1">
        <v>99</v>
      </c>
      <c r="Y7891" s="1">
        <v>0</v>
      </c>
      <c r="Z7891" s="1">
        <v>0</v>
      </c>
      <c r="AA7891" s="1">
        <v>2079</v>
      </c>
      <c r="AB7891" s="1"/>
      <c r="AC7891" s="1">
        <v>228.97355680000001</v>
      </c>
      <c r="AD7891" s="1">
        <v>0</v>
      </c>
      <c r="AE7891" s="1">
        <v>100</v>
      </c>
      <c r="AF7891" s="1">
        <v>348.02543019414622</v>
      </c>
      <c r="AG7891" s="1">
        <v>3795</v>
      </c>
      <c r="AH7891" s="1">
        <v>0</v>
      </c>
      <c r="AI7891" s="1"/>
      <c r="AJ7891" s="1">
        <v>224.88913527497979</v>
      </c>
      <c r="AK7891" s="1"/>
      <c r="AL7891" s="1">
        <v>7487.09716796875</v>
      </c>
      <c r="AM7891" s="1">
        <v>7014.4609375</v>
      </c>
      <c r="AN7891" s="1">
        <v>472.63589477539063</v>
      </c>
      <c r="AO7891" t="s">
        <v>20701</v>
      </c>
    </row>
    <row r="7892" spans="1:41" x14ac:dyDescent="0.25">
      <c r="A7892" s="1">
        <v>2027</v>
      </c>
      <c r="B7892" t="s">
        <v>6329</v>
      </c>
      <c r="C7892" t="s">
        <v>7160</v>
      </c>
      <c r="D7892" t="s">
        <v>7258</v>
      </c>
      <c r="E7892" t="s">
        <v>8148</v>
      </c>
      <c r="F7892" t="s">
        <v>10274</v>
      </c>
      <c r="G7892" t="s">
        <v>12385</v>
      </c>
      <c r="H7892" t="s">
        <v>12778</v>
      </c>
      <c r="I7892" s="1"/>
      <c r="J7892" s="1"/>
      <c r="K7892" s="1"/>
      <c r="L7892" s="1"/>
      <c r="M7892" s="1"/>
      <c r="N7892" s="1">
        <v>0</v>
      </c>
      <c r="O7892" s="1"/>
      <c r="P7892" s="1"/>
      <c r="Q7892" s="1">
        <v>0</v>
      </c>
      <c r="R7892" s="1"/>
      <c r="S7892" s="1">
        <v>0</v>
      </c>
      <c r="T7892" s="1">
        <v>0</v>
      </c>
      <c r="U7892" s="1"/>
      <c r="V7892" s="1">
        <v>0</v>
      </c>
      <c r="W7892" s="1"/>
      <c r="X7892" s="1"/>
      <c r="Y7892" s="1"/>
      <c r="Z7892" s="1"/>
      <c r="AA7892" s="1"/>
      <c r="AB7892" s="1"/>
      <c r="AC7892" s="1"/>
      <c r="AD7892" s="1"/>
      <c r="AE7892" s="1"/>
      <c r="AF7892" s="1">
        <v>0</v>
      </c>
      <c r="AG7892" s="1"/>
      <c r="AH7892" s="1">
        <v>387.90513962428082</v>
      </c>
      <c r="AI7892" s="1"/>
      <c r="AJ7892" s="1"/>
      <c r="AK7892" s="1"/>
      <c r="AL7892" s="1">
        <v>387.9051513671875</v>
      </c>
      <c r="AM7892" s="1">
        <v>0</v>
      </c>
      <c r="AN7892" s="1">
        <v>387.9051513671875</v>
      </c>
      <c r="AO7892" t="s">
        <v>20702</v>
      </c>
    </row>
    <row r="7893" spans="1:41" x14ac:dyDescent="0.25">
      <c r="A7893" s="1">
        <v>2027</v>
      </c>
      <c r="B7893" t="s">
        <v>6330</v>
      </c>
      <c r="C7893" t="s">
        <v>7160</v>
      </c>
      <c r="D7893" t="s">
        <v>7258</v>
      </c>
      <c r="E7893" t="s">
        <v>8148</v>
      </c>
      <c r="F7893" t="s">
        <v>10274</v>
      </c>
      <c r="G7893" t="s">
        <v>12385</v>
      </c>
      <c r="H7893" t="s">
        <v>12778</v>
      </c>
      <c r="I7893" s="1"/>
      <c r="J7893" s="1"/>
      <c r="K7893" s="1"/>
      <c r="L7893" s="1"/>
      <c r="M7893" s="1"/>
      <c r="N7893" s="1">
        <v>0</v>
      </c>
      <c r="O7893" s="1"/>
      <c r="P7893" s="1"/>
      <c r="Q7893" s="1">
        <v>0</v>
      </c>
      <c r="R7893" s="1"/>
      <c r="S7893" s="1"/>
      <c r="T7893" s="1"/>
      <c r="U7893" s="1"/>
      <c r="V7893" s="1">
        <v>0</v>
      </c>
      <c r="W7893" s="1"/>
      <c r="X7893" s="1">
        <v>0</v>
      </c>
      <c r="Y7893" s="1">
        <v>0</v>
      </c>
      <c r="Z7893" s="1"/>
      <c r="AA7893" s="1"/>
      <c r="AB7893" s="1"/>
      <c r="AC7893" s="1"/>
      <c r="AD7893" s="1"/>
      <c r="AE7893" s="1"/>
      <c r="AF7893" s="1">
        <v>0</v>
      </c>
      <c r="AG7893" s="1"/>
      <c r="AH7893" s="1">
        <v>0</v>
      </c>
      <c r="AI7893" s="1"/>
      <c r="AJ7893" s="1"/>
      <c r="AK7893" s="1"/>
      <c r="AL7893" s="1">
        <v>0</v>
      </c>
      <c r="AM7893" s="1">
        <v>0</v>
      </c>
      <c r="AN7893" s="1">
        <v>0</v>
      </c>
      <c r="AO7893" t="s">
        <v>20703</v>
      </c>
    </row>
    <row r="7894" spans="1:41" x14ac:dyDescent="0.25">
      <c r="A7894" s="1">
        <v>2027</v>
      </c>
      <c r="B7894" t="s">
        <v>6331</v>
      </c>
      <c r="C7894" t="s">
        <v>7160</v>
      </c>
      <c r="D7894" t="s">
        <v>7258</v>
      </c>
      <c r="E7894" t="s">
        <v>8148</v>
      </c>
      <c r="F7894" t="s">
        <v>10274</v>
      </c>
      <c r="G7894" t="s">
        <v>12385</v>
      </c>
      <c r="H7894" t="s">
        <v>12778</v>
      </c>
      <c r="I7894" s="1">
        <v>0</v>
      </c>
      <c r="J7894" s="1"/>
      <c r="K7894" s="1"/>
      <c r="L7894" s="1"/>
      <c r="M7894" s="1">
        <v>0</v>
      </c>
      <c r="N7894" s="1">
        <v>0</v>
      </c>
      <c r="O7894" s="1"/>
      <c r="P7894" s="1"/>
      <c r="Q7894" s="1">
        <v>0</v>
      </c>
      <c r="R7894" s="1"/>
      <c r="S7894" s="1">
        <v>0</v>
      </c>
      <c r="T7894" s="1"/>
      <c r="U7894" s="1"/>
      <c r="V7894" s="1">
        <v>0</v>
      </c>
      <c r="W7894" s="1"/>
      <c r="X7894" s="1">
        <v>0</v>
      </c>
      <c r="Y7894" s="1">
        <v>0</v>
      </c>
      <c r="Z7894" s="1"/>
      <c r="AA7894" s="1"/>
      <c r="AB7894" s="1"/>
      <c r="AC7894" s="1">
        <v>0</v>
      </c>
      <c r="AD7894" s="1"/>
      <c r="AE7894" s="1"/>
      <c r="AF7894" s="1">
        <v>0</v>
      </c>
      <c r="AG7894" s="1"/>
      <c r="AH7894" s="1">
        <v>379.153690581462</v>
      </c>
      <c r="AI7894" s="1"/>
      <c r="AJ7894" s="1"/>
      <c r="AK7894" s="1"/>
      <c r="AL7894" s="1">
        <v>379.1536865234375</v>
      </c>
      <c r="AM7894" s="1">
        <v>0</v>
      </c>
      <c r="AN7894" s="1">
        <v>379.1536865234375</v>
      </c>
      <c r="AO7894" t="s">
        <v>20704</v>
      </c>
    </row>
    <row r="7895" spans="1:41" x14ac:dyDescent="0.25">
      <c r="A7895" s="1">
        <v>2027</v>
      </c>
      <c r="B7895" t="s">
        <v>6332</v>
      </c>
      <c r="C7895" t="s">
        <v>7160</v>
      </c>
      <c r="D7895" t="s">
        <v>7258</v>
      </c>
      <c r="E7895" t="s">
        <v>8148</v>
      </c>
      <c r="F7895" t="s">
        <v>10274</v>
      </c>
      <c r="G7895" t="s">
        <v>12385</v>
      </c>
      <c r="H7895" t="s">
        <v>12778</v>
      </c>
      <c r="I7895" s="1"/>
      <c r="J7895" s="1"/>
      <c r="K7895" s="1"/>
      <c r="L7895" s="1"/>
      <c r="M7895" s="1"/>
      <c r="N7895" s="1">
        <v>1033.3305375457774</v>
      </c>
      <c r="O7895" s="1"/>
      <c r="P7895" s="1"/>
      <c r="Q7895" s="1">
        <v>0</v>
      </c>
      <c r="R7895" s="1"/>
      <c r="S7895" s="1"/>
      <c r="T7895" s="1">
        <v>0</v>
      </c>
      <c r="U7895" s="1"/>
      <c r="V7895" s="1">
        <v>0</v>
      </c>
      <c r="W7895" s="1"/>
      <c r="X7895" s="1">
        <v>86.647647563167496</v>
      </c>
      <c r="Y7895" s="1">
        <v>0</v>
      </c>
      <c r="Z7895" s="1"/>
      <c r="AA7895" s="1"/>
      <c r="AB7895" s="1"/>
      <c r="AC7895" s="1"/>
      <c r="AD7895" s="1"/>
      <c r="AE7895" s="1"/>
      <c r="AF7895" s="1">
        <v>0</v>
      </c>
      <c r="AG7895" s="1"/>
      <c r="AH7895" s="1">
        <v>384.30780154487229</v>
      </c>
      <c r="AI7895" s="1"/>
      <c r="AJ7895" s="1"/>
      <c r="AK7895" s="1"/>
      <c r="AL7895" s="1">
        <v>1504.2861328125</v>
      </c>
      <c r="AM7895" s="1">
        <v>1033.33056640625</v>
      </c>
      <c r="AN7895" s="1">
        <v>470.9554443359375</v>
      </c>
      <c r="AO7895" t="s">
        <v>20705</v>
      </c>
    </row>
    <row r="7896" spans="1:41" x14ac:dyDescent="0.25">
      <c r="A7896" s="1">
        <v>2027</v>
      </c>
      <c r="B7896" t="s">
        <v>6333</v>
      </c>
      <c r="C7896" t="s">
        <v>7160</v>
      </c>
      <c r="D7896" t="s">
        <v>7258</v>
      </c>
      <c r="E7896" t="s">
        <v>8148</v>
      </c>
      <c r="F7896" t="s">
        <v>10274</v>
      </c>
      <c r="G7896" t="s">
        <v>12385</v>
      </c>
      <c r="H7896" t="s">
        <v>12778</v>
      </c>
      <c r="I7896" s="1">
        <v>0</v>
      </c>
      <c r="J7896" s="1">
        <v>0</v>
      </c>
      <c r="K7896" s="1"/>
      <c r="L7896" s="1"/>
      <c r="M7896" s="1"/>
      <c r="N7896" s="1">
        <v>0</v>
      </c>
      <c r="O7896" s="1"/>
      <c r="P7896" s="1"/>
      <c r="Q7896" s="1">
        <v>0</v>
      </c>
      <c r="R7896" s="1"/>
      <c r="S7896" s="1">
        <v>0</v>
      </c>
      <c r="T7896" s="1"/>
      <c r="U7896" s="1"/>
      <c r="V7896" s="1">
        <v>0</v>
      </c>
      <c r="W7896" s="1"/>
      <c r="X7896" s="1">
        <v>0</v>
      </c>
      <c r="Y7896" s="1"/>
      <c r="Z7896" s="1"/>
      <c r="AA7896" s="1"/>
      <c r="AB7896" s="1"/>
      <c r="AC7896" s="1">
        <v>0</v>
      </c>
      <c r="AD7896" s="1"/>
      <c r="AE7896" s="1"/>
      <c r="AF7896" s="1">
        <v>0</v>
      </c>
      <c r="AG7896" s="1"/>
      <c r="AH7896" s="1">
        <v>368.68607154664102</v>
      </c>
      <c r="AI7896" s="1"/>
      <c r="AJ7896" s="1"/>
      <c r="AK7896" s="1"/>
      <c r="AL7896" s="1">
        <v>368.68606567382813</v>
      </c>
      <c r="AM7896" s="1">
        <v>0</v>
      </c>
      <c r="AN7896" s="1">
        <v>368.68606567382813</v>
      </c>
      <c r="AO7896" t="s">
        <v>20706</v>
      </c>
    </row>
    <row r="7897" spans="1:41" x14ac:dyDescent="0.25">
      <c r="A7897" s="1">
        <v>2027</v>
      </c>
      <c r="B7897" t="s">
        <v>6334</v>
      </c>
      <c r="C7897" t="s">
        <v>7160</v>
      </c>
      <c r="D7897" t="s">
        <v>7258</v>
      </c>
      <c r="E7897" t="s">
        <v>8148</v>
      </c>
      <c r="F7897" t="s">
        <v>10275</v>
      </c>
      <c r="G7897" t="s">
        <v>12385</v>
      </c>
      <c r="H7897" t="s">
        <v>12778</v>
      </c>
      <c r="I7897" s="1"/>
      <c r="J7897" s="1"/>
      <c r="K7897" s="1"/>
      <c r="L7897" s="1"/>
      <c r="M7897" s="1">
        <v>314.51768077644391</v>
      </c>
      <c r="N7897" s="1">
        <v>0</v>
      </c>
      <c r="O7897" s="1"/>
      <c r="P7897" s="1"/>
      <c r="Q7897" s="1">
        <v>0</v>
      </c>
      <c r="R7897" s="1">
        <v>165.63429329307638</v>
      </c>
      <c r="S7897" s="1">
        <v>471.77652116466589</v>
      </c>
      <c r="T7897" s="1">
        <v>0</v>
      </c>
      <c r="U7897" s="1">
        <v>0</v>
      </c>
      <c r="V7897" s="1">
        <v>524.19613462740654</v>
      </c>
      <c r="W7897" s="1"/>
      <c r="X7897" s="1"/>
      <c r="Y7897" s="1">
        <v>1455.1684697256806</v>
      </c>
      <c r="Z7897" s="1"/>
      <c r="AA7897" s="1"/>
      <c r="AB7897" s="1"/>
      <c r="AC7897" s="1"/>
      <c r="AD7897" s="1"/>
      <c r="AE7897" s="1"/>
      <c r="AF7897" s="1">
        <v>1622.9112328064507</v>
      </c>
      <c r="AG7897" s="1">
        <v>10820.456610978927</v>
      </c>
      <c r="AH7897" s="1">
        <v>1572.5884038822196</v>
      </c>
      <c r="AI7897" s="1">
        <v>0</v>
      </c>
      <c r="AJ7897" s="1"/>
      <c r="AK7897" s="1"/>
      <c r="AL7897" s="1">
        <v>16947.25</v>
      </c>
      <c r="AM7897" s="1">
        <v>14588.3671875</v>
      </c>
      <c r="AN7897" s="1">
        <v>2358.882568359375</v>
      </c>
      <c r="AO7897" t="s">
        <v>20707</v>
      </c>
    </row>
    <row r="7898" spans="1:41" x14ac:dyDescent="0.25">
      <c r="A7898" s="1">
        <v>2027</v>
      </c>
      <c r="B7898" t="s">
        <v>6335</v>
      </c>
      <c r="C7898" t="s">
        <v>7160</v>
      </c>
      <c r="D7898" t="s">
        <v>7258</v>
      </c>
      <c r="E7898" t="s">
        <v>8148</v>
      </c>
      <c r="F7898" t="s">
        <v>10275</v>
      </c>
      <c r="G7898" t="s">
        <v>12385</v>
      </c>
      <c r="H7898" t="s">
        <v>12778</v>
      </c>
      <c r="I7898" s="1"/>
      <c r="J7898" s="1"/>
      <c r="K7898" s="1"/>
      <c r="L7898" s="1"/>
      <c r="M7898" s="1">
        <v>305.81522669353234</v>
      </c>
      <c r="N7898" s="1">
        <v>1208.4689906001202</v>
      </c>
      <c r="O7898" s="1"/>
      <c r="P7898" s="1"/>
      <c r="Q7898" s="1">
        <v>0</v>
      </c>
      <c r="R7898" s="1">
        <v>475.01219368812724</v>
      </c>
      <c r="S7898" s="1"/>
      <c r="T7898" s="1">
        <v>0</v>
      </c>
      <c r="U7898" s="1">
        <v>0</v>
      </c>
      <c r="V7898" s="1">
        <v>509.69204448922051</v>
      </c>
      <c r="W7898" s="1"/>
      <c r="X7898" s="1">
        <v>560.66124893814253</v>
      </c>
      <c r="Y7898" s="1">
        <v>1864.6913840265281</v>
      </c>
      <c r="Z7898" s="1"/>
      <c r="AA7898" s="1"/>
      <c r="AB7898" s="1"/>
      <c r="AC7898" s="1"/>
      <c r="AD7898" s="1"/>
      <c r="AE7898" s="1"/>
      <c r="AF7898" s="1">
        <v>0</v>
      </c>
      <c r="AG7898" s="1">
        <v>10731.056304676049</v>
      </c>
      <c r="AH7898" s="1">
        <v>4168.2615398328453</v>
      </c>
      <c r="AI7898" s="1">
        <v>0</v>
      </c>
      <c r="AJ7898" s="1"/>
      <c r="AK7898" s="1"/>
      <c r="AL7898" s="1">
        <v>19823.658203125</v>
      </c>
      <c r="AM7898" s="1">
        <v>14788.9208984375</v>
      </c>
      <c r="AN7898" s="1">
        <v>5034.73779296875</v>
      </c>
      <c r="AO7898" t="s">
        <v>20708</v>
      </c>
    </row>
    <row r="7899" spans="1:41" x14ac:dyDescent="0.25">
      <c r="A7899" s="1">
        <v>2027</v>
      </c>
      <c r="B7899" t="s">
        <v>6336</v>
      </c>
      <c r="C7899" t="s">
        <v>7160</v>
      </c>
      <c r="D7899" t="s">
        <v>7258</v>
      </c>
      <c r="E7899" t="s">
        <v>8148</v>
      </c>
      <c r="F7899" t="s">
        <v>10275</v>
      </c>
      <c r="G7899" t="s">
        <v>12385</v>
      </c>
      <c r="H7899" t="s">
        <v>12778</v>
      </c>
      <c r="I7899" s="1">
        <v>1078.0294489667867</v>
      </c>
      <c r="J7899" s="1">
        <v>0</v>
      </c>
      <c r="K7899" s="1"/>
      <c r="L7899" s="1"/>
      <c r="M7899" s="1">
        <v>323.40883469003597</v>
      </c>
      <c r="N7899" s="1">
        <v>0</v>
      </c>
      <c r="O7899" s="1"/>
      <c r="P7899" s="1"/>
      <c r="Q7899" s="1">
        <v>0</v>
      </c>
      <c r="R7899" s="1">
        <v>401.65601777285457</v>
      </c>
      <c r="S7899" s="1">
        <v>485.11325203505396</v>
      </c>
      <c r="T7899" s="1"/>
      <c r="U7899" s="1">
        <v>0</v>
      </c>
      <c r="V7899" s="1">
        <v>539.01472448339337</v>
      </c>
      <c r="W7899" s="1"/>
      <c r="X7899" s="1">
        <v>269.50736224169668</v>
      </c>
      <c r="Y7899" s="1">
        <v>1814.0793107919667</v>
      </c>
      <c r="Z7899" s="1">
        <v>28.855559262826496</v>
      </c>
      <c r="AA7899" s="1"/>
      <c r="AB7899" s="1"/>
      <c r="AC7899" s="1">
        <v>0</v>
      </c>
      <c r="AD7899" s="1"/>
      <c r="AE7899" s="1"/>
      <c r="AF7899" s="1">
        <v>1688.1941170819878</v>
      </c>
      <c r="AG7899" s="1">
        <v>5165.9171194488417</v>
      </c>
      <c r="AH7899" s="1">
        <v>539.01472448339337</v>
      </c>
      <c r="AI7899" s="1">
        <v>0</v>
      </c>
      <c r="AJ7899" s="1"/>
      <c r="AK7899" s="1"/>
      <c r="AL7899" s="1">
        <v>12332.7900390625</v>
      </c>
      <c r="AM7899" s="1">
        <v>10715.74609375</v>
      </c>
      <c r="AN7899" s="1">
        <v>1617.044189453125</v>
      </c>
      <c r="AO7899" t="s">
        <v>20709</v>
      </c>
    </row>
    <row r="7900" spans="1:41" x14ac:dyDescent="0.25">
      <c r="A7900" s="1">
        <v>2027</v>
      </c>
      <c r="B7900" t="s">
        <v>6337</v>
      </c>
      <c r="C7900" t="s">
        <v>7160</v>
      </c>
      <c r="D7900" t="s">
        <v>7258</v>
      </c>
      <c r="E7900" t="s">
        <v>8148</v>
      </c>
      <c r="F7900" t="s">
        <v>10275</v>
      </c>
      <c r="G7900" t="s">
        <v>12385</v>
      </c>
      <c r="H7900" t="s">
        <v>12778</v>
      </c>
      <c r="I7900" s="1">
        <v>1108.6365221680176</v>
      </c>
      <c r="J7900" s="1"/>
      <c r="K7900" s="1">
        <v>89.79955829560943</v>
      </c>
      <c r="L7900" s="1">
        <v>55.431826108400884</v>
      </c>
      <c r="M7900" s="1">
        <v>332.5909566504053</v>
      </c>
      <c r="N7900" s="1">
        <v>0</v>
      </c>
      <c r="O7900" s="1">
        <v>186.25093572422696</v>
      </c>
      <c r="P7900" s="1"/>
      <c r="Q7900" s="1">
        <v>0</v>
      </c>
      <c r="R7900" s="1">
        <v>554.78992230655751</v>
      </c>
      <c r="S7900" s="1">
        <v>0</v>
      </c>
      <c r="T7900" s="1"/>
      <c r="U7900" s="1">
        <v>0</v>
      </c>
      <c r="V7900" s="1">
        <v>0</v>
      </c>
      <c r="W7900" s="1"/>
      <c r="X7900" s="1">
        <v>0</v>
      </c>
      <c r="Y7900" s="1">
        <v>1607.5229571436255</v>
      </c>
      <c r="Z7900" s="1">
        <v>201.21752877349519</v>
      </c>
      <c r="AA7900" s="1"/>
      <c r="AB7900" s="1"/>
      <c r="AC7900" s="1">
        <v>0</v>
      </c>
      <c r="AD7900" s="1"/>
      <c r="AE7900" s="1"/>
      <c r="AF7900" s="1">
        <v>2235.0112286907233</v>
      </c>
      <c r="AG7900" s="1">
        <v>7621.8760899051213</v>
      </c>
      <c r="AH7900" s="1">
        <v>554.31826108400878</v>
      </c>
      <c r="AI7900" s="1">
        <v>0</v>
      </c>
      <c r="AJ7900" s="1"/>
      <c r="AK7900" s="1"/>
      <c r="AL7900" s="1">
        <v>14547.4462890625</v>
      </c>
      <c r="AM7900" s="1">
        <v>13384.486328125</v>
      </c>
      <c r="AN7900" s="1">
        <v>1162.959716796875</v>
      </c>
      <c r="AO7900" t="s">
        <v>20710</v>
      </c>
    </row>
    <row r="7901" spans="1:41" x14ac:dyDescent="0.25">
      <c r="A7901" s="1">
        <v>2027</v>
      </c>
      <c r="B7901" t="s">
        <v>6338</v>
      </c>
      <c r="C7901" t="s">
        <v>7160</v>
      </c>
      <c r="D7901" t="s">
        <v>7258</v>
      </c>
      <c r="E7901" t="s">
        <v>8148</v>
      </c>
      <c r="F7901" t="s">
        <v>10275</v>
      </c>
      <c r="G7901" t="s">
        <v>12385</v>
      </c>
      <c r="H7901" t="s">
        <v>12778</v>
      </c>
      <c r="I7901" s="1"/>
      <c r="J7901" s="1"/>
      <c r="K7901" s="1"/>
      <c r="L7901" s="1"/>
      <c r="M7901" s="1">
        <v>300</v>
      </c>
      <c r="N7901" s="1">
        <v>1201.270828125</v>
      </c>
      <c r="O7901" s="1"/>
      <c r="P7901" s="1"/>
      <c r="Q7901" s="1">
        <v>0</v>
      </c>
      <c r="R7901" s="1">
        <v>657.22861760000001</v>
      </c>
      <c r="S7901" s="1"/>
      <c r="T7901" s="1"/>
      <c r="U7901" s="1">
        <v>0</v>
      </c>
      <c r="V7901" s="1">
        <v>500</v>
      </c>
      <c r="W7901" s="1"/>
      <c r="X7901" s="1">
        <v>550</v>
      </c>
      <c r="Y7901" s="1">
        <v>1426.638700374242</v>
      </c>
      <c r="Z7901" s="1"/>
      <c r="AA7901" s="1"/>
      <c r="AB7901" s="1"/>
      <c r="AC7901" s="1"/>
      <c r="AD7901" s="1"/>
      <c r="AE7901" s="1"/>
      <c r="AF7901" s="1">
        <v>0</v>
      </c>
      <c r="AG7901" s="1">
        <v>10737</v>
      </c>
      <c r="AH7901" s="1">
        <v>4401.2479999999996</v>
      </c>
      <c r="AI7901" s="1">
        <v>0</v>
      </c>
      <c r="AJ7901" s="1"/>
      <c r="AK7901" s="1"/>
      <c r="AL7901" s="1">
        <v>19773.38671875</v>
      </c>
      <c r="AM7901" s="1">
        <v>14522.138671875</v>
      </c>
      <c r="AN7901" s="1">
        <v>5251.248046875</v>
      </c>
      <c r="AO7901" t="s">
        <v>20711</v>
      </c>
    </row>
    <row r="7902" spans="1:41" x14ac:dyDescent="0.25">
      <c r="A7902" s="1">
        <v>2027</v>
      </c>
      <c r="B7902" t="s">
        <v>6339</v>
      </c>
      <c r="C7902" t="s">
        <v>7160</v>
      </c>
      <c r="D7902" t="s">
        <v>7258</v>
      </c>
      <c r="E7902" t="s">
        <v>8148</v>
      </c>
      <c r="F7902" t="s">
        <v>10276</v>
      </c>
      <c r="G7902" t="s">
        <v>12385</v>
      </c>
      <c r="H7902" t="s">
        <v>12778</v>
      </c>
      <c r="I7902" s="1"/>
      <c r="J7902" s="1"/>
      <c r="K7902" s="1"/>
      <c r="L7902" s="1"/>
      <c r="M7902" s="1"/>
      <c r="N7902" s="1">
        <v>0</v>
      </c>
      <c r="O7902" s="1"/>
      <c r="P7902" s="1"/>
      <c r="Q7902" s="1">
        <v>0</v>
      </c>
      <c r="R7902" s="1"/>
      <c r="S7902" s="1">
        <v>0</v>
      </c>
      <c r="T7902" s="1">
        <v>0</v>
      </c>
      <c r="U7902" s="1"/>
      <c r="V7902" s="1">
        <v>0</v>
      </c>
      <c r="W7902" s="1">
        <v>0</v>
      </c>
      <c r="X7902" s="1"/>
      <c r="Y7902" s="1"/>
      <c r="Z7902" s="1"/>
      <c r="AA7902" s="1"/>
      <c r="AB7902" s="1"/>
      <c r="AC7902" s="1"/>
      <c r="AD7902" s="1"/>
      <c r="AE7902" s="1"/>
      <c r="AF7902" s="1">
        <v>0</v>
      </c>
      <c r="AG7902" s="1">
        <v>0</v>
      </c>
      <c r="AH7902" s="1"/>
      <c r="AI7902" s="1">
        <v>0</v>
      </c>
      <c r="AJ7902" s="1"/>
      <c r="AK7902" s="1"/>
      <c r="AL7902" s="1">
        <v>0</v>
      </c>
      <c r="AM7902" s="1">
        <v>0</v>
      </c>
      <c r="AN7902" s="1">
        <v>0</v>
      </c>
      <c r="AO7902" t="s">
        <v>20712</v>
      </c>
    </row>
    <row r="7903" spans="1:41" x14ac:dyDescent="0.25">
      <c r="A7903" s="1">
        <v>2027</v>
      </c>
      <c r="B7903" t="s">
        <v>6340</v>
      </c>
      <c r="C7903" t="s">
        <v>7160</v>
      </c>
      <c r="D7903" t="s">
        <v>7258</v>
      </c>
      <c r="E7903" t="s">
        <v>8148</v>
      </c>
      <c r="F7903" t="s">
        <v>10276</v>
      </c>
      <c r="G7903" t="s">
        <v>12385</v>
      </c>
      <c r="H7903" t="s">
        <v>12778</v>
      </c>
      <c r="I7903" s="1">
        <v>0</v>
      </c>
      <c r="J7903" s="1">
        <v>0</v>
      </c>
      <c r="K7903" s="1"/>
      <c r="L7903" s="1"/>
      <c r="M7903" s="1"/>
      <c r="N7903" s="1">
        <v>0</v>
      </c>
      <c r="O7903" s="1"/>
      <c r="P7903" s="1"/>
      <c r="Q7903" s="1">
        <v>0</v>
      </c>
      <c r="R7903" s="1"/>
      <c r="S7903" s="1">
        <v>0</v>
      </c>
      <c r="T7903" s="1"/>
      <c r="U7903" s="1"/>
      <c r="V7903" s="1">
        <v>0</v>
      </c>
      <c r="W7903" s="1"/>
      <c r="X7903" s="1">
        <v>145.53397561051619</v>
      </c>
      <c r="Y7903" s="1"/>
      <c r="Z7903" s="1"/>
      <c r="AA7903" s="1"/>
      <c r="AB7903" s="1"/>
      <c r="AC7903" s="1">
        <v>0</v>
      </c>
      <c r="AD7903" s="1"/>
      <c r="AE7903" s="1"/>
      <c r="AF7903" s="1">
        <v>0</v>
      </c>
      <c r="AG7903" s="1">
        <v>0</v>
      </c>
      <c r="AH7903" s="1"/>
      <c r="AI7903" s="1">
        <v>0</v>
      </c>
      <c r="AJ7903" s="1"/>
      <c r="AK7903" s="1"/>
      <c r="AL7903" s="1">
        <v>145.53398132324219</v>
      </c>
      <c r="AM7903" s="1">
        <v>0</v>
      </c>
      <c r="AN7903" s="1">
        <v>145.53398132324219</v>
      </c>
      <c r="AO7903" t="s">
        <v>20713</v>
      </c>
    </row>
    <row r="7904" spans="1:41" x14ac:dyDescent="0.25">
      <c r="A7904" s="1">
        <v>2027</v>
      </c>
      <c r="B7904" t="s">
        <v>6341</v>
      </c>
      <c r="C7904" t="s">
        <v>7160</v>
      </c>
      <c r="D7904" t="s">
        <v>7258</v>
      </c>
      <c r="E7904" t="s">
        <v>8148</v>
      </c>
      <c r="F7904" t="s">
        <v>10276</v>
      </c>
      <c r="G7904" t="s">
        <v>12385</v>
      </c>
      <c r="H7904" t="s">
        <v>12778</v>
      </c>
      <c r="I7904" s="1"/>
      <c r="J7904" s="1"/>
      <c r="K7904" s="1"/>
      <c r="L7904" s="1"/>
      <c r="M7904" s="1"/>
      <c r="N7904" s="1">
        <v>1027.1756250000001</v>
      </c>
      <c r="O7904" s="1"/>
      <c r="P7904" s="1"/>
      <c r="Q7904" s="1">
        <v>0</v>
      </c>
      <c r="R7904" s="1"/>
      <c r="S7904" s="1"/>
      <c r="T7904" s="1"/>
      <c r="U7904" s="1"/>
      <c r="V7904" s="1">
        <v>0</v>
      </c>
      <c r="W7904" s="1"/>
      <c r="X7904" s="1">
        <v>135</v>
      </c>
      <c r="Y7904" s="1">
        <v>1290.384</v>
      </c>
      <c r="Z7904" s="1"/>
      <c r="AA7904" s="1"/>
      <c r="AB7904" s="1"/>
      <c r="AC7904" s="1"/>
      <c r="AD7904" s="1"/>
      <c r="AE7904" s="1"/>
      <c r="AF7904" s="1">
        <v>0</v>
      </c>
      <c r="AG7904" s="1">
        <v>0</v>
      </c>
      <c r="AH7904" s="1">
        <v>0</v>
      </c>
      <c r="AI7904" s="1">
        <v>0</v>
      </c>
      <c r="AJ7904" s="1"/>
      <c r="AK7904" s="1"/>
      <c r="AL7904" s="1">
        <v>2452.5595703125</v>
      </c>
      <c r="AM7904" s="1">
        <v>2317.5595703125</v>
      </c>
      <c r="AN7904" s="1">
        <v>135</v>
      </c>
      <c r="AO7904" t="s">
        <v>20714</v>
      </c>
    </row>
    <row r="7905" spans="1:41" x14ac:dyDescent="0.25">
      <c r="A7905" s="1">
        <v>2027</v>
      </c>
      <c r="B7905" t="s">
        <v>6342</v>
      </c>
      <c r="C7905" t="s">
        <v>7160</v>
      </c>
      <c r="D7905" t="s">
        <v>7258</v>
      </c>
      <c r="E7905" t="s">
        <v>8148</v>
      </c>
      <c r="F7905" t="s">
        <v>10276</v>
      </c>
      <c r="G7905" t="s">
        <v>12385</v>
      </c>
      <c r="H7905" t="s">
        <v>12778</v>
      </c>
      <c r="I7905" s="1">
        <v>0</v>
      </c>
      <c r="J7905" s="1"/>
      <c r="K7905" s="1"/>
      <c r="L7905" s="1"/>
      <c r="M7905" s="1">
        <v>0</v>
      </c>
      <c r="N7905" s="1">
        <v>0</v>
      </c>
      <c r="O7905" s="1"/>
      <c r="P7905" s="1"/>
      <c r="Q7905" s="1">
        <v>0</v>
      </c>
      <c r="R7905" s="1"/>
      <c r="S7905" s="1">
        <v>0</v>
      </c>
      <c r="T7905" s="1"/>
      <c r="U7905" s="1"/>
      <c r="V7905" s="1">
        <v>0</v>
      </c>
      <c r="W7905" s="1"/>
      <c r="X7905" s="1">
        <v>83.147739162601326</v>
      </c>
      <c r="Y7905" s="1">
        <v>0</v>
      </c>
      <c r="Z7905" s="1"/>
      <c r="AA7905" s="1"/>
      <c r="AB7905" s="1"/>
      <c r="AC7905" s="1">
        <v>0</v>
      </c>
      <c r="AD7905" s="1"/>
      <c r="AE7905" s="1"/>
      <c r="AF7905" s="1">
        <v>0</v>
      </c>
      <c r="AG7905" s="1">
        <v>5896.837661411686</v>
      </c>
      <c r="AH7905" s="1"/>
      <c r="AI7905" s="1">
        <v>0</v>
      </c>
      <c r="AJ7905" s="1"/>
      <c r="AK7905" s="1"/>
      <c r="AL7905" s="1">
        <v>5979.9853515625</v>
      </c>
      <c r="AM7905" s="1">
        <v>5896.837890625</v>
      </c>
      <c r="AN7905" s="1">
        <v>83.147735595703125</v>
      </c>
      <c r="AO7905" t="s">
        <v>20715</v>
      </c>
    </row>
    <row r="7906" spans="1:41" x14ac:dyDescent="0.25">
      <c r="A7906" s="1">
        <v>2027</v>
      </c>
      <c r="B7906" t="s">
        <v>6343</v>
      </c>
      <c r="C7906" t="s">
        <v>7160</v>
      </c>
      <c r="D7906" t="s">
        <v>7258</v>
      </c>
      <c r="E7906" t="s">
        <v>8148</v>
      </c>
      <c r="F7906" t="s">
        <v>10276</v>
      </c>
      <c r="G7906" t="s">
        <v>12385</v>
      </c>
      <c r="H7906" t="s">
        <v>12778</v>
      </c>
      <c r="I7906" s="1"/>
      <c r="J7906" s="1"/>
      <c r="K7906" s="1"/>
      <c r="L7906" s="1"/>
      <c r="M7906" s="1"/>
      <c r="N7906" s="1">
        <v>0</v>
      </c>
      <c r="O7906" s="1"/>
      <c r="P7906" s="1"/>
      <c r="Q7906" s="1">
        <v>0</v>
      </c>
      <c r="R7906" s="1"/>
      <c r="S7906" s="1"/>
      <c r="T7906" s="1">
        <v>0</v>
      </c>
      <c r="U7906" s="1"/>
      <c r="V7906" s="1">
        <v>0</v>
      </c>
      <c r="W7906" s="1"/>
      <c r="X7906" s="1">
        <v>86.647647563167496</v>
      </c>
      <c r="Y7906" s="1">
        <v>1320.7406829802824</v>
      </c>
      <c r="Z7906" s="1"/>
      <c r="AA7906" s="1"/>
      <c r="AB7906" s="1"/>
      <c r="AC7906" s="1"/>
      <c r="AD7906" s="1"/>
      <c r="AE7906" s="1"/>
      <c r="AF7906" s="1">
        <v>0</v>
      </c>
      <c r="AG7906" s="1"/>
      <c r="AH7906" s="1">
        <v>0</v>
      </c>
      <c r="AI7906" s="1">
        <v>0</v>
      </c>
      <c r="AJ7906" s="1"/>
      <c r="AK7906" s="1"/>
      <c r="AL7906" s="1">
        <v>1407.3883056640625</v>
      </c>
      <c r="AM7906" s="1">
        <v>1320.74072265625</v>
      </c>
      <c r="AN7906" s="1">
        <v>86.64764404296875</v>
      </c>
      <c r="AO7906" t="s">
        <v>20716</v>
      </c>
    </row>
    <row r="7907" spans="1:41" x14ac:dyDescent="0.25">
      <c r="A7907" s="1">
        <v>2027</v>
      </c>
      <c r="B7907" t="s">
        <v>6344</v>
      </c>
      <c r="C7907" t="s">
        <v>7160</v>
      </c>
      <c r="D7907" t="s">
        <v>7258</v>
      </c>
      <c r="E7907" t="s">
        <v>8149</v>
      </c>
      <c r="F7907" t="s">
        <v>10277</v>
      </c>
      <c r="G7907" t="s">
        <v>12385</v>
      </c>
      <c r="H7907" t="s">
        <v>12778</v>
      </c>
      <c r="I7907" s="1">
        <v>12278.7554237317</v>
      </c>
      <c r="J7907" s="1">
        <v>48729.709403156805</v>
      </c>
      <c r="K7907" s="1">
        <v>1420.092418999388</v>
      </c>
      <c r="L7907" s="1">
        <v>2344.7140515027609</v>
      </c>
      <c r="M7907" s="1">
        <v>24800.067473480925</v>
      </c>
      <c r="N7907" s="1">
        <v>11129.292778895389</v>
      </c>
      <c r="O7907" s="1">
        <v>9385.676790531712</v>
      </c>
      <c r="P7907" s="1">
        <v>10613.723847390213</v>
      </c>
      <c r="Q7907" s="1">
        <v>4374.6079744619537</v>
      </c>
      <c r="R7907" s="1">
        <v>8273.3552347002296</v>
      </c>
      <c r="S7907" s="1">
        <v>12951.87701166656</v>
      </c>
      <c r="T7907" s="1">
        <v>9899.5444298620023</v>
      </c>
      <c r="U7907" s="1">
        <v>1670.9456458985192</v>
      </c>
      <c r="V7907" s="1">
        <v>9465.0985619283874</v>
      </c>
      <c r="W7907" s="1">
        <v>4024.2839329930143</v>
      </c>
      <c r="X7907" s="1">
        <v>21022.775222779666</v>
      </c>
      <c r="Y7907" s="1">
        <v>76494.81363978525</v>
      </c>
      <c r="Z7907" s="1">
        <v>17842.258297497261</v>
      </c>
      <c r="AA7907" s="1">
        <v>174431.63301951988</v>
      </c>
      <c r="AB7907" s="1">
        <v>1985.7302449968211</v>
      </c>
      <c r="AC7907" s="1">
        <v>11257.582369054049</v>
      </c>
      <c r="AD7907" s="1">
        <v>16492.772539742869</v>
      </c>
      <c r="AE7907" s="1">
        <v>16880.544503173049</v>
      </c>
      <c r="AF7907" s="1">
        <v>42864.379563329559</v>
      </c>
      <c r="AG7907" s="1">
        <v>231708.41567257422</v>
      </c>
      <c r="AH7907" s="1">
        <v>31652.022651113821</v>
      </c>
      <c r="AI7907" s="1">
        <v>3929.4173414839374</v>
      </c>
      <c r="AJ7907" s="1">
        <v>46644.178197894922</v>
      </c>
      <c r="AK7907" s="1">
        <v>2070.8945714651973</v>
      </c>
      <c r="AL7907" s="1">
        <v>866639.1875</v>
      </c>
      <c r="AM7907" s="1">
        <v>727004</v>
      </c>
      <c r="AN7907" s="1">
        <v>139635.15625</v>
      </c>
      <c r="AO7907" t="s">
        <v>20717</v>
      </c>
    </row>
    <row r="7908" spans="1:41" x14ac:dyDescent="0.25">
      <c r="A7908" s="1">
        <v>2027</v>
      </c>
      <c r="B7908" t="s">
        <v>6345</v>
      </c>
      <c r="C7908" t="s">
        <v>7160</v>
      </c>
      <c r="D7908" t="s">
        <v>7258</v>
      </c>
      <c r="E7908" t="s">
        <v>8149</v>
      </c>
      <c r="F7908" t="s">
        <v>10277</v>
      </c>
      <c r="G7908" t="s">
        <v>12385</v>
      </c>
      <c r="H7908" t="s">
        <v>12778</v>
      </c>
      <c r="I7908" s="1">
        <v>18717.423147471582</v>
      </c>
      <c r="J7908" s="1">
        <v>59901.51294357836</v>
      </c>
      <c r="K7908" s="1">
        <v>1356.0069394</v>
      </c>
      <c r="L7908" s="1">
        <v>3410</v>
      </c>
      <c r="M7908" s="1">
        <v>41235.540696989301</v>
      </c>
      <c r="N7908" s="1">
        <v>10059.567268676759</v>
      </c>
      <c r="O7908" s="1">
        <v>11616.611339999999</v>
      </c>
      <c r="P7908" s="1">
        <v>14332.269</v>
      </c>
      <c r="Q7908" s="1">
        <v>5318</v>
      </c>
      <c r="R7908" s="1">
        <v>10669.66289443435</v>
      </c>
      <c r="S7908" s="1">
        <v>20380.95428125</v>
      </c>
      <c r="T7908" s="1">
        <v>12088</v>
      </c>
      <c r="U7908" s="1">
        <v>1450</v>
      </c>
      <c r="V7908" s="1">
        <v>13526</v>
      </c>
      <c r="W7908" s="1">
        <v>9923</v>
      </c>
      <c r="X7908" s="1">
        <v>16618.560075300498</v>
      </c>
      <c r="Y7908" s="1">
        <v>72767.843999999997</v>
      </c>
      <c r="Z7908" s="1">
        <v>20388.73995626107</v>
      </c>
      <c r="AA7908" s="1">
        <v>221372</v>
      </c>
      <c r="AB7908" s="1">
        <v>2588.8811500000002</v>
      </c>
      <c r="AC7908" s="1">
        <v>14515.28599999998</v>
      </c>
      <c r="AD7908" s="1">
        <v>25402.195434084861</v>
      </c>
      <c r="AE7908" s="1">
        <v>16044.04832041688</v>
      </c>
      <c r="AF7908" s="1">
        <v>50870.173763519997</v>
      </c>
      <c r="AG7908" s="1">
        <v>265313</v>
      </c>
      <c r="AH7908" s="1">
        <v>39422.567131033553</v>
      </c>
      <c r="AI7908" s="1">
        <v>9158</v>
      </c>
      <c r="AJ7908" s="1">
        <v>51947.140907222107</v>
      </c>
      <c r="AK7908" s="1">
        <v>2320</v>
      </c>
      <c r="AL7908" s="1">
        <v>1042713</v>
      </c>
      <c r="AM7908" s="1">
        <v>850602.625</v>
      </c>
      <c r="AN7908" s="1">
        <v>192110.328125</v>
      </c>
      <c r="AO7908" t="s">
        <v>20718</v>
      </c>
    </row>
    <row r="7909" spans="1:41" x14ac:dyDescent="0.25">
      <c r="A7909" s="1">
        <v>2027</v>
      </c>
      <c r="B7909" t="s">
        <v>6346</v>
      </c>
      <c r="C7909" t="s">
        <v>7160</v>
      </c>
      <c r="D7909" t="s">
        <v>7258</v>
      </c>
      <c r="E7909" t="s">
        <v>8149</v>
      </c>
      <c r="F7909" t="s">
        <v>10277</v>
      </c>
      <c r="G7909" t="s">
        <v>12385</v>
      </c>
      <c r="H7909" t="s">
        <v>12778</v>
      </c>
      <c r="I7909" s="1">
        <v>11596.338021877464</v>
      </c>
      <c r="J7909" s="1">
        <v>52072.657446231788</v>
      </c>
      <c r="K7909" s="1">
        <v>1498.1171619534748</v>
      </c>
      <c r="L7909" s="1">
        <v>1901.3116355181503</v>
      </c>
      <c r="M7909" s="1">
        <v>15881.218180056852</v>
      </c>
      <c r="N7909" s="1">
        <v>10705.84901681297</v>
      </c>
      <c r="O7909" s="1">
        <v>9146.2513078861448</v>
      </c>
      <c r="P7909" s="1">
        <v>9572.1373537865566</v>
      </c>
      <c r="Q7909" s="1">
        <v>4104.2014400944317</v>
      </c>
      <c r="R7909" s="1">
        <v>8803.4550269764786</v>
      </c>
      <c r="S7909" s="1">
        <v>17249.812906974468</v>
      </c>
      <c r="T7909" s="1">
        <v>10033.16052562056</v>
      </c>
      <c r="U7909" s="1">
        <v>1718.3866093604274</v>
      </c>
      <c r="V7909" s="1">
        <v>9323.6331514330286</v>
      </c>
      <c r="W7909" s="1">
        <v>3170.7004534005305</v>
      </c>
      <c r="X7909" s="1">
        <v>16601.567925200288</v>
      </c>
      <c r="Y7909" s="1">
        <v>54521.081205439856</v>
      </c>
      <c r="Z7909" s="1">
        <v>17722.663443377929</v>
      </c>
      <c r="AA7909" s="1">
        <v>176058.1315394142</v>
      </c>
      <c r="AB7909" s="1">
        <v>1117.5477425332042</v>
      </c>
      <c r="AC7909" s="1">
        <v>11274.016332072806</v>
      </c>
      <c r="AD7909" s="1">
        <v>16140.744978430042</v>
      </c>
      <c r="AE7909" s="1">
        <v>17998.713937397766</v>
      </c>
      <c r="AF7909" s="1">
        <v>28840.887224639238</v>
      </c>
      <c r="AG7909" s="1">
        <v>159796.65103225372</v>
      </c>
      <c r="AH7909" s="1">
        <v>31010.78079808379</v>
      </c>
      <c r="AI7909" s="1">
        <v>3980.0051145831831</v>
      </c>
      <c r="AJ7909" s="1">
        <v>42285.614228532526</v>
      </c>
      <c r="AK7909" s="1">
        <v>2290.3321911469079</v>
      </c>
      <c r="AL7909" s="1">
        <v>746415.9375</v>
      </c>
      <c r="AM7909" s="1">
        <v>618295.75</v>
      </c>
      <c r="AN7909" s="1">
        <v>128120.2421875</v>
      </c>
      <c r="AO7909" t="s">
        <v>20719</v>
      </c>
    </row>
    <row r="7910" spans="1:41" x14ac:dyDescent="0.25">
      <c r="A7910" s="1">
        <v>2027</v>
      </c>
      <c r="B7910" t="s">
        <v>6347</v>
      </c>
      <c r="C7910" t="s">
        <v>7160</v>
      </c>
      <c r="D7910" t="s">
        <v>7258</v>
      </c>
      <c r="E7910" t="s">
        <v>8149</v>
      </c>
      <c r="F7910" t="s">
        <v>10277</v>
      </c>
      <c r="G7910" t="s">
        <v>12385</v>
      </c>
      <c r="H7910" t="s">
        <v>12778</v>
      </c>
      <c r="I7910" s="1">
        <v>12308.125241051506</v>
      </c>
      <c r="J7910" s="1">
        <v>53657.434337148756</v>
      </c>
      <c r="K7910" s="1">
        <v>1435.8225473588379</v>
      </c>
      <c r="L7910" s="1">
        <v>2547.5932142891957</v>
      </c>
      <c r="M7910" s="1">
        <v>34890.494720800183</v>
      </c>
      <c r="N7910" s="1">
        <v>13008.908638041185</v>
      </c>
      <c r="O7910" s="1">
        <v>9427.7365703244504</v>
      </c>
      <c r="P7910" s="1">
        <v>11574.863962050649</v>
      </c>
      <c r="Q7910" s="1">
        <v>4391.4240050781827</v>
      </c>
      <c r="R7910" s="1">
        <v>9728.7550875601137</v>
      </c>
      <c r="S7910" s="1">
        <v>23985.705435682397</v>
      </c>
      <c r="T7910" s="1">
        <v>10955.699213712796</v>
      </c>
      <c r="U7910" s="1">
        <v>1588.3142879210418</v>
      </c>
      <c r="V7910" s="1">
        <v>10741.827190784816</v>
      </c>
      <c r="W7910" s="1">
        <v>3945.1001092058618</v>
      </c>
      <c r="X7910" s="1">
        <v>18445.413585269183</v>
      </c>
      <c r="Y7910" s="1">
        <v>80150.427698345869</v>
      </c>
      <c r="Z7910" s="1">
        <v>17418.930704102346</v>
      </c>
      <c r="AA7910" s="1">
        <v>225762.88804586997</v>
      </c>
      <c r="AB7910" s="1">
        <v>2015.0099415077507</v>
      </c>
      <c r="AC7910" s="1">
        <v>11841.651802502412</v>
      </c>
      <c r="AD7910" s="1">
        <v>16808.776701628358</v>
      </c>
      <c r="AE7910" s="1">
        <v>17320.355285874506</v>
      </c>
      <c r="AF7910" s="1">
        <v>46380.28391472809</v>
      </c>
      <c r="AG7910" s="1">
        <v>247757.10946256667</v>
      </c>
      <c r="AH7910" s="1">
        <v>36925.000516266722</v>
      </c>
      <c r="AI7910" s="1">
        <v>5433.8171315476966</v>
      </c>
      <c r="AJ7910" s="1">
        <v>48394.509345925828</v>
      </c>
      <c r="AK7910" s="1">
        <v>2034.9293946235923</v>
      </c>
      <c r="AL7910" s="1">
        <v>980876.875</v>
      </c>
      <c r="AM7910" s="1">
        <v>814573.375</v>
      </c>
      <c r="AN7910" s="1">
        <v>166303.484375</v>
      </c>
      <c r="AO7910" t="s">
        <v>20720</v>
      </c>
    </row>
    <row r="7911" spans="1:41" x14ac:dyDescent="0.25">
      <c r="A7911" s="1">
        <v>2027</v>
      </c>
      <c r="B7911" t="s">
        <v>6348</v>
      </c>
      <c r="C7911" t="s">
        <v>7160</v>
      </c>
      <c r="D7911" t="s">
        <v>7258</v>
      </c>
      <c r="E7911" t="s">
        <v>8149</v>
      </c>
      <c r="F7911" t="s">
        <v>10277</v>
      </c>
      <c r="G7911" t="s">
        <v>12385</v>
      </c>
      <c r="H7911" t="s">
        <v>12778</v>
      </c>
      <c r="I7911" s="1">
        <v>15301.754692498931</v>
      </c>
      <c r="J7911" s="1">
        <v>59967.795900256395</v>
      </c>
      <c r="K7911" s="1">
        <v>1396.0944794208037</v>
      </c>
      <c r="L7911" s="1">
        <v>2339.4864842055222</v>
      </c>
      <c r="M7911" s="1">
        <v>31855.348722649051</v>
      </c>
      <c r="N7911" s="1">
        <v>10558.065005265404</v>
      </c>
      <c r="O7911" s="1">
        <v>8894.8576863591497</v>
      </c>
      <c r="P7911" s="1">
        <v>12665.764735445922</v>
      </c>
      <c r="Q7911" s="1">
        <v>5581.1212738616823</v>
      </c>
      <c r="R7911" s="1">
        <v>10650.418162661203</v>
      </c>
      <c r="S7911" s="1">
        <v>20139.767569129264</v>
      </c>
      <c r="T7911" s="1">
        <v>10690.976908528357</v>
      </c>
      <c r="U7911" s="1">
        <v>1625.9176219206136</v>
      </c>
      <c r="V7911" s="1">
        <v>13645.475415065412</v>
      </c>
      <c r="W7911" s="1">
        <v>6537.8147350191666</v>
      </c>
      <c r="X7911" s="1">
        <v>17886.419040442419</v>
      </c>
      <c r="Y7911" s="1">
        <v>67226.341899950232</v>
      </c>
      <c r="Z7911" s="1">
        <v>20293.721297953209</v>
      </c>
      <c r="AA7911" s="1">
        <v>233186.14912199636</v>
      </c>
      <c r="AB7911" s="1">
        <v>2007.1672711985505</v>
      </c>
      <c r="AC7911" s="1">
        <v>9788.1260223709905</v>
      </c>
      <c r="AD7911" s="1"/>
      <c r="AE7911" s="1">
        <v>17031.974442335351</v>
      </c>
      <c r="AF7911" s="1">
        <v>49128.784982913821</v>
      </c>
      <c r="AG7911" s="1">
        <v>274593.53081630066</v>
      </c>
      <c r="AH7911" s="1">
        <v>44514.236377318201</v>
      </c>
      <c r="AI7911" s="1">
        <v>6764.6328144609352</v>
      </c>
      <c r="AJ7911" s="1">
        <v>52335.599781217039</v>
      </c>
      <c r="AK7911" s="1">
        <v>2210.02470490526</v>
      </c>
      <c r="AL7911" s="1">
        <v>1008817.4375</v>
      </c>
      <c r="AM7911" s="1">
        <v>855920</v>
      </c>
      <c r="AN7911" s="1">
        <v>152897.359375</v>
      </c>
      <c r="AO7911" t="s">
        <v>20721</v>
      </c>
    </row>
    <row r="7912" spans="1:41" x14ac:dyDescent="0.25">
      <c r="A7912" s="1">
        <v>2027</v>
      </c>
      <c r="B7912" t="s">
        <v>6349</v>
      </c>
      <c r="C7912" t="s">
        <v>7160</v>
      </c>
      <c r="D7912" t="s">
        <v>7258</v>
      </c>
      <c r="E7912" t="s">
        <v>8149</v>
      </c>
      <c r="F7912" t="s">
        <v>10277</v>
      </c>
      <c r="G7912" t="s">
        <v>12386</v>
      </c>
      <c r="H7912" t="s">
        <v>12778</v>
      </c>
      <c r="I7912" s="1">
        <v>13612.104356608121</v>
      </c>
      <c r="J7912" s="1">
        <v>51143.182557877262</v>
      </c>
      <c r="K7912" s="1">
        <v>1519</v>
      </c>
      <c r="L7912" s="1">
        <v>2603.660196253059</v>
      </c>
      <c r="M7912" s="1">
        <v>25899.530617055079</v>
      </c>
      <c r="N7912" s="1">
        <v>12238.89597919432</v>
      </c>
      <c r="O7912" s="1">
        <v>10200.84958645738</v>
      </c>
      <c r="P7912" s="1">
        <v>11626.33750768</v>
      </c>
      <c r="Q7912" s="1">
        <v>4824.9245692172844</v>
      </c>
      <c r="R7912" s="1">
        <v>8977.4957349730576</v>
      </c>
      <c r="S7912" s="1">
        <v>13830.163174134081</v>
      </c>
      <c r="T7912" s="1">
        <v>10956.540338999999</v>
      </c>
      <c r="U7912" s="1">
        <v>1703.4786460107159</v>
      </c>
      <c r="V7912" s="1">
        <v>10393</v>
      </c>
      <c r="W7912" s="1">
        <v>4373.8044692814574</v>
      </c>
      <c r="X7912" s="1">
        <v>23498.842418200002</v>
      </c>
      <c r="Y7912" s="1">
        <v>86451.213669930701</v>
      </c>
      <c r="Z7912" s="1">
        <v>19621.151826563731</v>
      </c>
      <c r="AA7912" s="1">
        <v>205270</v>
      </c>
      <c r="AB7912" s="1">
        <v>2217</v>
      </c>
      <c r="AC7912" s="1">
        <v>12235.341969999999</v>
      </c>
      <c r="AD7912" s="1">
        <v>18189.67247262274</v>
      </c>
      <c r="AE7912" s="1">
        <v>18346.66793428042</v>
      </c>
      <c r="AF7912" s="1">
        <v>47598.247144292684</v>
      </c>
      <c r="AG7912" s="1">
        <v>268191</v>
      </c>
      <c r="AH7912" s="1">
        <v>35870.964965186009</v>
      </c>
      <c r="AI7912" s="1">
        <v>4270.6984437532592</v>
      </c>
      <c r="AJ7912" s="1">
        <v>52743.45056433315</v>
      </c>
      <c r="AK7912" s="1">
        <v>2251</v>
      </c>
      <c r="AL7912" s="1">
        <v>980658.1875</v>
      </c>
      <c r="AM7912" s="1">
        <v>827580.125</v>
      </c>
      <c r="AN7912" s="1">
        <v>153078.0625</v>
      </c>
      <c r="AO7912" t="s">
        <v>20722</v>
      </c>
    </row>
    <row r="7913" spans="1:41" x14ac:dyDescent="0.25">
      <c r="A7913" s="1">
        <v>2027</v>
      </c>
      <c r="B7913" t="s">
        <v>6350</v>
      </c>
      <c r="C7913" t="s">
        <v>7160</v>
      </c>
      <c r="D7913" t="s">
        <v>7258</v>
      </c>
      <c r="E7913" t="s">
        <v>8149</v>
      </c>
      <c r="F7913" t="s">
        <v>10277</v>
      </c>
      <c r="G7913" t="s">
        <v>12386</v>
      </c>
      <c r="H7913" t="s">
        <v>12778</v>
      </c>
      <c r="I7913" s="1">
        <v>12750.681633145159</v>
      </c>
      <c r="J7913" s="1">
        <v>57650.204561058788</v>
      </c>
      <c r="K7913" s="1">
        <v>1588.8101625927229</v>
      </c>
      <c r="L7913" s="1">
        <v>2077.3795</v>
      </c>
      <c r="M7913" s="1">
        <v>17119.701045514601</v>
      </c>
      <c r="N7913" s="1">
        <v>11631.562032042641</v>
      </c>
      <c r="O7913" s="1">
        <v>9840.1907880042854</v>
      </c>
      <c r="P7913" s="1">
        <v>10048.66380775295</v>
      </c>
      <c r="Q7913" s="1">
        <v>3702.0261898537979</v>
      </c>
      <c r="R7913" s="1">
        <v>9450.323435358463</v>
      </c>
      <c r="S7913" s="1">
        <v>18631</v>
      </c>
      <c r="T7913" s="1">
        <v>11031.89950095255</v>
      </c>
      <c r="U7913" s="1">
        <v>1729.0308257008769</v>
      </c>
      <c r="V7913" s="1">
        <v>10167</v>
      </c>
      <c r="W7913" s="1">
        <v>3448.2417983506612</v>
      </c>
      <c r="X7913" s="1">
        <v>18254.151166161992</v>
      </c>
      <c r="Y7913" s="1">
        <v>58845.764111816439</v>
      </c>
      <c r="Z7913" s="1">
        <v>19142</v>
      </c>
      <c r="AA7913" s="1">
        <v>205270</v>
      </c>
      <c r="AB7913" s="1">
        <v>1008.038</v>
      </c>
      <c r="AC7913" s="1">
        <v>12153.215029999999</v>
      </c>
      <c r="AD7913" s="1">
        <v>17433.600138967449</v>
      </c>
      <c r="AE7913" s="1">
        <v>19402.327851583221</v>
      </c>
      <c r="AF7913" s="1">
        <v>31711.818879808801</v>
      </c>
      <c r="AG7913" s="1">
        <v>175822</v>
      </c>
      <c r="AH7913" s="1">
        <v>34942</v>
      </c>
      <c r="AI7913" s="1">
        <v>4290.3823213540973</v>
      </c>
      <c r="AJ7913" s="1">
        <v>46494.885167440028</v>
      </c>
      <c r="AK7913" s="1">
        <v>2468.9417375168332</v>
      </c>
      <c r="AL7913" s="1">
        <v>828105.8125</v>
      </c>
      <c r="AM7913" s="1">
        <v>688048.875</v>
      </c>
      <c r="AN7913" s="1">
        <v>140056.9375</v>
      </c>
      <c r="AO7913" t="s">
        <v>20723</v>
      </c>
    </row>
    <row r="7914" spans="1:41" x14ac:dyDescent="0.25">
      <c r="A7914" s="1">
        <v>2027</v>
      </c>
      <c r="B7914" t="s">
        <v>6351</v>
      </c>
      <c r="C7914" t="s">
        <v>7160</v>
      </c>
      <c r="D7914" t="s">
        <v>7258</v>
      </c>
      <c r="E7914" t="s">
        <v>8149</v>
      </c>
      <c r="F7914" t="s">
        <v>10277</v>
      </c>
      <c r="G7914" t="s">
        <v>12386</v>
      </c>
      <c r="H7914" t="s">
        <v>12778</v>
      </c>
      <c r="I7914" s="1">
        <v>15311</v>
      </c>
      <c r="J7914" s="1">
        <v>67188.491752608912</v>
      </c>
      <c r="K7914" s="1">
        <v>1501.9347425701201</v>
      </c>
      <c r="L7914" s="1">
        <v>2640.629002285049</v>
      </c>
      <c r="M7914" s="1">
        <v>35192.129219858303</v>
      </c>
      <c r="N7914" s="1">
        <v>11652.996221795391</v>
      </c>
      <c r="O7914" s="1">
        <v>9826.5752422304631</v>
      </c>
      <c r="P7914" s="1">
        <v>13747.359306680381</v>
      </c>
      <c r="Q7914" s="1">
        <v>6204.7625447190849</v>
      </c>
      <c r="R7914" s="1">
        <v>11751.742226263939</v>
      </c>
      <c r="S7914" s="1">
        <v>22312.687252124651</v>
      </c>
      <c r="T7914" s="1">
        <v>12031.841249160319</v>
      </c>
      <c r="U7914" s="1">
        <v>1701.5064453581431</v>
      </c>
      <c r="V7914" s="1">
        <v>15075</v>
      </c>
      <c r="W7914" s="1">
        <v>7197.3468912305552</v>
      </c>
      <c r="X7914" s="1">
        <v>19778.995417851049</v>
      </c>
      <c r="Y7914" s="1">
        <v>76721.705659754196</v>
      </c>
      <c r="Z7914" s="1">
        <v>22341.973993145439</v>
      </c>
      <c r="AA7914" s="1">
        <v>274479</v>
      </c>
      <c r="AB7914" s="1">
        <v>2218</v>
      </c>
      <c r="AC7914" s="1">
        <v>10813.411549772931</v>
      </c>
      <c r="AD7914" s="1">
        <v>23568.236730591521</v>
      </c>
      <c r="AE7914" s="1">
        <v>17547.597628353509</v>
      </c>
      <c r="AF7914" s="1">
        <v>55469.273173754817</v>
      </c>
      <c r="AG7914" s="1">
        <v>309423</v>
      </c>
      <c r="AH7914" s="1">
        <v>51747.993629514123</v>
      </c>
      <c r="AI7914" s="1">
        <v>7473.2138142359036</v>
      </c>
      <c r="AJ7914" s="1">
        <v>58973.996187009558</v>
      </c>
      <c r="AK7914" s="1">
        <v>2441</v>
      </c>
      <c r="AL7914" s="1">
        <v>1166333.5</v>
      </c>
      <c r="AM7914" s="1">
        <v>971043.5</v>
      </c>
      <c r="AN7914" s="1">
        <v>195289.953125</v>
      </c>
      <c r="AO7914" t="s">
        <v>20724</v>
      </c>
    </row>
    <row r="7915" spans="1:41" x14ac:dyDescent="0.25">
      <c r="A7915" s="1">
        <v>2027</v>
      </c>
      <c r="B7915" t="s">
        <v>6352</v>
      </c>
      <c r="C7915" t="s">
        <v>7160</v>
      </c>
      <c r="D7915" t="s">
        <v>7258</v>
      </c>
      <c r="E7915" t="s">
        <v>8149</v>
      </c>
      <c r="F7915" t="s">
        <v>10277</v>
      </c>
      <c r="G7915" t="s">
        <v>12386</v>
      </c>
      <c r="H7915" t="s">
        <v>12778</v>
      </c>
      <c r="I7915" s="1">
        <v>13755.2811329666</v>
      </c>
      <c r="J7915" s="1">
        <v>55719.885144949993</v>
      </c>
      <c r="K7915" s="1">
        <v>1551.326338929945</v>
      </c>
      <c r="L7915" s="1">
        <v>2851.8793224678529</v>
      </c>
      <c r="M7915" s="1">
        <v>38228.259019368037</v>
      </c>
      <c r="N7915" s="1">
        <v>14253.3970022675</v>
      </c>
      <c r="O7915" s="1">
        <v>10329.631564721651</v>
      </c>
      <c r="P7915" s="1">
        <v>12595.382874360719</v>
      </c>
      <c r="Q7915" s="1">
        <v>4811.5251925596449</v>
      </c>
      <c r="R7915" s="1">
        <v>10659.4467174902</v>
      </c>
      <c r="S7915" s="1">
        <v>26280.273968454108</v>
      </c>
      <c r="T7915" s="1">
        <v>12209.686532844989</v>
      </c>
      <c r="U7915" s="1">
        <v>1673.0104098697821</v>
      </c>
      <c r="V7915" s="1">
        <v>11769</v>
      </c>
      <c r="W7915" s="1">
        <v>4322.5041673642399</v>
      </c>
      <c r="X7915" s="1">
        <v>20903</v>
      </c>
      <c r="Y7915" s="1">
        <v>90182.300612656065</v>
      </c>
      <c r="Z7915" s="1">
        <v>19197.782013847878</v>
      </c>
      <c r="AA7915" s="1">
        <v>264513</v>
      </c>
      <c r="AB7915" s="1">
        <v>2274</v>
      </c>
      <c r="AC7915" s="1">
        <v>13153.603719999999</v>
      </c>
      <c r="AD7915" s="1">
        <v>17549.812883797989</v>
      </c>
      <c r="AE7915" s="1">
        <v>18977.289759699499</v>
      </c>
      <c r="AF7915" s="1">
        <v>51833.551558774227</v>
      </c>
      <c r="AG7915" s="1">
        <v>276888</v>
      </c>
      <c r="AH7915" s="1">
        <v>43874.892720606782</v>
      </c>
      <c r="AI7915" s="1">
        <v>5953.6378154262202</v>
      </c>
      <c r="AJ7915" s="1">
        <v>54084.604138161892</v>
      </c>
      <c r="AK7915" s="1">
        <v>2229</v>
      </c>
      <c r="AL7915" s="1">
        <v>1102625</v>
      </c>
      <c r="AM7915" s="1">
        <v>916918.9375</v>
      </c>
      <c r="AN7915" s="1">
        <v>185706.03125</v>
      </c>
      <c r="AO7915" t="s">
        <v>20725</v>
      </c>
    </row>
    <row r="7916" spans="1:41" x14ac:dyDescent="0.25">
      <c r="A7916" s="1">
        <v>2027</v>
      </c>
      <c r="B7916" t="s">
        <v>6353</v>
      </c>
      <c r="C7916" t="s">
        <v>7160</v>
      </c>
      <c r="D7916" t="s">
        <v>7258</v>
      </c>
      <c r="E7916" t="s">
        <v>8149</v>
      </c>
      <c r="F7916" t="s">
        <v>10277</v>
      </c>
      <c r="G7916" t="s">
        <v>12386</v>
      </c>
      <c r="H7916" t="s">
        <v>12778</v>
      </c>
      <c r="I7916" s="1">
        <v>17374.641301627031</v>
      </c>
      <c r="J7916" s="1">
        <v>67322.765471129198</v>
      </c>
      <c r="K7916" s="1">
        <v>1503.1192963863321</v>
      </c>
      <c r="L7916" s="1">
        <v>3757.1688011761262</v>
      </c>
      <c r="M7916" s="1">
        <v>45527.368893118197</v>
      </c>
      <c r="N7916" s="1">
        <v>10954.86875558899</v>
      </c>
      <c r="O7916" s="1">
        <v>12825.67757872943</v>
      </c>
      <c r="P7916" s="1">
        <v>15439.9241330679</v>
      </c>
      <c r="Q7916" s="1">
        <v>5905</v>
      </c>
      <c r="R7916" s="1">
        <v>11755.488666426239</v>
      </c>
      <c r="S7916" s="1">
        <v>22303.263424757992</v>
      </c>
      <c r="T7916" s="1">
        <v>13428.29734335268</v>
      </c>
      <c r="U7916" s="1">
        <v>1531.5089517174999</v>
      </c>
      <c r="V7916" s="1">
        <v>14217</v>
      </c>
      <c r="W7916" s="1">
        <v>11087.424450490291</v>
      </c>
      <c r="X7916" s="1">
        <v>18156.436349412921</v>
      </c>
      <c r="Y7916" s="1">
        <v>79550.515243828035</v>
      </c>
      <c r="Z7916" s="1">
        <v>22202.818894828441</v>
      </c>
      <c r="AA7916" s="1">
        <v>252815</v>
      </c>
      <c r="AB7916" s="1">
        <v>2788.9602508527828</v>
      </c>
      <c r="AC7916" s="1">
        <v>15637.08541960679</v>
      </c>
      <c r="AD7916" s="1">
        <v>27662.344311808651</v>
      </c>
      <c r="AE7916" s="1">
        <v>17713.92575618549</v>
      </c>
      <c r="AF7916" s="1">
        <v>56049.216942728941</v>
      </c>
      <c r="AG7916" s="1">
        <v>298785</v>
      </c>
      <c r="AH7916" s="1">
        <v>44396.213573882182</v>
      </c>
      <c r="AI7916" s="1">
        <v>10111.171995705599</v>
      </c>
      <c r="AJ7916" s="1">
        <v>58500.917877925152</v>
      </c>
      <c r="AK7916" s="1">
        <v>2562</v>
      </c>
      <c r="AL7916" s="1">
        <v>1161865</v>
      </c>
      <c r="AM7916" s="1">
        <v>949512.8125</v>
      </c>
      <c r="AN7916" s="1">
        <v>212352.28125</v>
      </c>
      <c r="AO7916" t="s">
        <v>20726</v>
      </c>
    </row>
    <row r="7917" spans="1:41" x14ac:dyDescent="0.25">
      <c r="A7917" s="1">
        <v>2027</v>
      </c>
      <c r="B7917" t="s">
        <v>6353</v>
      </c>
      <c r="C7917" t="s">
        <v>7160</v>
      </c>
      <c r="D7917" t="s">
        <v>7258</v>
      </c>
      <c r="E7917" t="s">
        <v>8150</v>
      </c>
      <c r="F7917" t="s">
        <v>10278</v>
      </c>
      <c r="G7917" t="s">
        <v>12387</v>
      </c>
      <c r="H7917" t="s">
        <v>12778</v>
      </c>
      <c r="I7917" s="1"/>
      <c r="J7917" s="1">
        <v>2127.4512000162922</v>
      </c>
      <c r="K7917" s="1">
        <v>422</v>
      </c>
      <c r="L7917" s="1">
        <v>530</v>
      </c>
      <c r="M7917" s="1">
        <v>2015.8880568606601</v>
      </c>
      <c r="N7917" s="1">
        <v>856.3606484375</v>
      </c>
      <c r="O7917" s="1">
        <v>186</v>
      </c>
      <c r="P7917" s="1">
        <v>1275</v>
      </c>
      <c r="Q7917" s="1">
        <v>0</v>
      </c>
      <c r="R7917" s="1">
        <v>100</v>
      </c>
      <c r="S7917" s="1">
        <v>1378</v>
      </c>
      <c r="T7917" s="1">
        <v>1582</v>
      </c>
      <c r="U7917" s="1">
        <v>27</v>
      </c>
      <c r="V7917" s="1">
        <v>696</v>
      </c>
      <c r="W7917" s="1">
        <v>1240</v>
      </c>
      <c r="X7917" s="1">
        <v>3160</v>
      </c>
      <c r="Y7917" s="1">
        <v>4296</v>
      </c>
      <c r="Z7917" s="1">
        <v>0</v>
      </c>
      <c r="AA7917" s="1">
        <v>19279</v>
      </c>
      <c r="AB7917" s="1">
        <v>215</v>
      </c>
      <c r="AC7917" s="1">
        <v>393</v>
      </c>
      <c r="AD7917" s="1">
        <v>0</v>
      </c>
      <c r="AE7917" s="1">
        <v>500</v>
      </c>
      <c r="AF7917" s="1">
        <v>4021</v>
      </c>
      <c r="AG7917" s="1">
        <v>36882</v>
      </c>
      <c r="AH7917" s="1">
        <v>4007</v>
      </c>
      <c r="AI7917" s="1">
        <v>535</v>
      </c>
      <c r="AJ7917" s="1">
        <v>2772</v>
      </c>
      <c r="AK7917" s="1"/>
      <c r="AL7917" s="1">
        <v>88495.703125</v>
      </c>
      <c r="AM7917" s="1">
        <v>73754.8125</v>
      </c>
      <c r="AN7917" s="1">
        <v>14740.8876953125</v>
      </c>
      <c r="AO7917" t="s">
        <v>20727</v>
      </c>
    </row>
    <row r="7918" spans="1:41" x14ac:dyDescent="0.25">
      <c r="A7918" s="1">
        <v>2027</v>
      </c>
      <c r="B7918" t="s">
        <v>6354</v>
      </c>
      <c r="C7918" t="s">
        <v>7160</v>
      </c>
      <c r="D7918" t="s">
        <v>7258</v>
      </c>
      <c r="E7918" t="s">
        <v>8150</v>
      </c>
      <c r="F7918" t="s">
        <v>10278</v>
      </c>
      <c r="G7918" t="s">
        <v>12387</v>
      </c>
      <c r="H7918" t="s">
        <v>12778</v>
      </c>
      <c r="I7918" s="1">
        <v>417.95596885734267</v>
      </c>
      <c r="J7918" s="1"/>
      <c r="K7918" s="1"/>
      <c r="L7918" s="1">
        <v>149.66593049268238</v>
      </c>
      <c r="M7918" s="1">
        <v>2605.2958270948416</v>
      </c>
      <c r="N7918" s="1">
        <v>1152.9819830547383</v>
      </c>
      <c r="O7918" s="1">
        <v>266.07276532032421</v>
      </c>
      <c r="P7918" s="1">
        <v>506.30986512804503</v>
      </c>
      <c r="Q7918" s="1">
        <v>0</v>
      </c>
      <c r="R7918" s="1">
        <v>332.5909566504053</v>
      </c>
      <c r="S7918" s="1">
        <v>3381.3413926124535</v>
      </c>
      <c r="T7918" s="1">
        <v>1607.5229571436255</v>
      </c>
      <c r="U7918" s="1">
        <v>46.562733931056741</v>
      </c>
      <c r="V7918" s="1">
        <v>467.84461235490346</v>
      </c>
      <c r="W7918" s="1">
        <v>665.18191330081061</v>
      </c>
      <c r="X7918" s="1">
        <v>47.67137045322476</v>
      </c>
      <c r="Y7918" s="1">
        <v>1817.0552598333809</v>
      </c>
      <c r="Z7918" s="1">
        <v>0</v>
      </c>
      <c r="AA7918" s="1">
        <v>5482.2076021208468</v>
      </c>
      <c r="AB7918" s="1"/>
      <c r="AC7918" s="1">
        <v>161.64480354653392</v>
      </c>
      <c r="AD7918" s="1">
        <v>0</v>
      </c>
      <c r="AE7918" s="1">
        <v>388.02278275880616</v>
      </c>
      <c r="AF7918" s="1">
        <v>6524.3259329587836</v>
      </c>
      <c r="AG7918" s="1">
        <v>14988.765779711599</v>
      </c>
      <c r="AH7918" s="1">
        <v>2134.1253051734338</v>
      </c>
      <c r="AI7918" s="1">
        <v>116.40683482764184</v>
      </c>
      <c r="AJ7918" s="1">
        <v>1564.8578835420535</v>
      </c>
      <c r="AK7918" s="1"/>
      <c r="AL7918" s="1">
        <v>44824.4140625</v>
      </c>
      <c r="AM7918" s="1">
        <v>34000.79296875</v>
      </c>
      <c r="AN7918" s="1">
        <v>10823.6181640625</v>
      </c>
      <c r="AO7918" t="s">
        <v>20728</v>
      </c>
    </row>
    <row r="7919" spans="1:41" x14ac:dyDescent="0.25">
      <c r="A7919" s="1">
        <v>2027</v>
      </c>
      <c r="B7919" t="s">
        <v>6355</v>
      </c>
      <c r="C7919" t="s">
        <v>7160</v>
      </c>
      <c r="D7919" t="s">
        <v>7258</v>
      </c>
      <c r="E7919" t="s">
        <v>8150</v>
      </c>
      <c r="F7919" t="s">
        <v>10278</v>
      </c>
      <c r="G7919" t="s">
        <v>12387</v>
      </c>
      <c r="H7919" t="s">
        <v>12778</v>
      </c>
      <c r="I7919" s="1">
        <v>234.83986831307814</v>
      </c>
      <c r="J7919" s="1">
        <v>4006.1689588899544</v>
      </c>
      <c r="K7919" s="1">
        <v>471.77652116466589</v>
      </c>
      <c r="L7919" s="1">
        <v>199.19453115841449</v>
      </c>
      <c r="M7919" s="1">
        <v>1451.595103216853</v>
      </c>
      <c r="N7919" s="1">
        <v>1004.1364863927597</v>
      </c>
      <c r="O7919" s="1">
        <v>115.32314961802945</v>
      </c>
      <c r="P7919" s="1">
        <v>1192.7516911621237</v>
      </c>
      <c r="Q7919" s="1">
        <v>0</v>
      </c>
      <c r="R7919" s="1">
        <v>366.93729423918461</v>
      </c>
      <c r="S7919" s="1">
        <v>3459.6944885408834</v>
      </c>
      <c r="T7919" s="1">
        <v>1520.1687904194789</v>
      </c>
      <c r="U7919" s="1"/>
      <c r="V7919" s="1">
        <v>618.55143886033977</v>
      </c>
      <c r="W7919" s="1">
        <v>622.74500793735899</v>
      </c>
      <c r="X7919" s="1">
        <v>167.74276308077009</v>
      </c>
      <c r="Y7919" s="1">
        <v>3551.9530082353067</v>
      </c>
      <c r="Z7919" s="1"/>
      <c r="AA7919" s="1">
        <v>9979.6460110365661</v>
      </c>
      <c r="AB7919" s="1">
        <v>55.564790270505092</v>
      </c>
      <c r="AC7919" s="1">
        <v>161.05353814248053</v>
      </c>
      <c r="AD7919" s="1">
        <v>0</v>
      </c>
      <c r="AE7919" s="1">
        <v>524.19613462740654</v>
      </c>
      <c r="AF7919" s="1">
        <v>4215.5853146736035</v>
      </c>
      <c r="AG7919" s="1">
        <v>20155.341376423781</v>
      </c>
      <c r="AH7919" s="1">
        <v>1941.6224826599139</v>
      </c>
      <c r="AI7919" s="1">
        <v>115.32314961802945</v>
      </c>
      <c r="AJ7919" s="1">
        <v>1480.3298841877961</v>
      </c>
      <c r="AK7919" s="1"/>
      <c r="AL7919" s="1">
        <v>57612.23828125</v>
      </c>
      <c r="AM7919" s="1">
        <v>47690.68359375</v>
      </c>
      <c r="AN7919" s="1">
        <v>9921.556640625</v>
      </c>
      <c r="AO7919" t="s">
        <v>20729</v>
      </c>
    </row>
    <row r="7920" spans="1:41" x14ac:dyDescent="0.25">
      <c r="A7920" s="1">
        <v>2027</v>
      </c>
      <c r="B7920" t="s">
        <v>6356</v>
      </c>
      <c r="C7920" t="s">
        <v>7160</v>
      </c>
      <c r="D7920" t="s">
        <v>7258</v>
      </c>
      <c r="E7920" t="s">
        <v>8150</v>
      </c>
      <c r="F7920" t="s">
        <v>10278</v>
      </c>
      <c r="G7920" t="s">
        <v>12387</v>
      </c>
      <c r="H7920" t="s">
        <v>12778</v>
      </c>
      <c r="I7920" s="1">
        <v>675.90798215746338</v>
      </c>
      <c r="J7920" s="1">
        <v>2129.8052934071907</v>
      </c>
      <c r="K7920" s="1">
        <v>430.18008554890213</v>
      </c>
      <c r="L7920" s="1">
        <v>193.68297690590381</v>
      </c>
      <c r="M7920" s="1">
        <v>2008.5332458777814</v>
      </c>
      <c r="N7920" s="1">
        <v>1025.1132505487694</v>
      </c>
      <c r="O7920" s="1">
        <v>112.13224978762852</v>
      </c>
      <c r="P7920" s="1">
        <v>2123.3770573420929</v>
      </c>
      <c r="Q7920" s="1">
        <v>0</v>
      </c>
      <c r="R7920" s="1">
        <v>356.78443114245437</v>
      </c>
      <c r="S7920" s="1">
        <v>3563.85199413381</v>
      </c>
      <c r="T7920" s="1">
        <v>1508.6884516880928</v>
      </c>
      <c r="U7920" s="1">
        <v>27.52337040241791</v>
      </c>
      <c r="V7920" s="1">
        <v>583.08769889566827</v>
      </c>
      <c r="W7920" s="1">
        <v>2035.3899078470556</v>
      </c>
      <c r="X7920" s="1">
        <v>774.73190762361526</v>
      </c>
      <c r="Y7920" s="1">
        <v>2656.5149358778176</v>
      </c>
      <c r="Z7920" s="1">
        <v>0</v>
      </c>
      <c r="AA7920" s="1">
        <v>9845.2115313537834</v>
      </c>
      <c r="AB7920" s="1">
        <v>91.744568008059701</v>
      </c>
      <c r="AC7920" s="1">
        <v>167.17899059246434</v>
      </c>
      <c r="AD7920" s="1">
        <v>0</v>
      </c>
      <c r="AE7920" s="1">
        <v>509.69204448922051</v>
      </c>
      <c r="AF7920" s="1">
        <v>5526.0811463521286</v>
      </c>
      <c r="AG7920" s="1">
        <v>15033.876544254048</v>
      </c>
      <c r="AH7920" s="1">
        <v>2025.5161848001624</v>
      </c>
      <c r="AI7920" s="1">
        <v>1089.7215911179535</v>
      </c>
      <c r="AJ7920" s="1">
        <v>2280.3622070447727</v>
      </c>
      <c r="AK7920" s="1"/>
      <c r="AL7920" s="1">
        <v>56774.69140625</v>
      </c>
      <c r="AM7920" s="1">
        <v>43134.19921875</v>
      </c>
      <c r="AN7920" s="1">
        <v>13640.490234375</v>
      </c>
      <c r="AO7920" t="s">
        <v>20730</v>
      </c>
    </row>
    <row r="7921" spans="1:41" x14ac:dyDescent="0.25">
      <c r="A7921" s="1">
        <v>2027</v>
      </c>
      <c r="B7921" t="s">
        <v>6357</v>
      </c>
      <c r="C7921" t="s">
        <v>7160</v>
      </c>
      <c r="D7921" t="s">
        <v>7258</v>
      </c>
      <c r="E7921" t="s">
        <v>8150</v>
      </c>
      <c r="F7921" t="s">
        <v>10278</v>
      </c>
      <c r="G7921" t="s">
        <v>12387</v>
      </c>
      <c r="H7921" t="s">
        <v>12778</v>
      </c>
      <c r="I7921" s="1">
        <v>229.37593034516087</v>
      </c>
      <c r="J7921" s="1">
        <v>4342.3026204382168</v>
      </c>
      <c r="K7921" s="1"/>
      <c r="L7921" s="1">
        <v>204.82559530368945</v>
      </c>
      <c r="M7921" s="1">
        <v>2533.3692050719487</v>
      </c>
      <c r="N7921" s="1">
        <v>1096.4497381612821</v>
      </c>
      <c r="O7921" s="1">
        <v>269.50736224169668</v>
      </c>
      <c r="P7921" s="1">
        <v>946.18213524035275</v>
      </c>
      <c r="Q7921" s="1">
        <v>0</v>
      </c>
      <c r="R7921" s="1">
        <v>107.80294489667867</v>
      </c>
      <c r="S7921" s="1">
        <v>4851.1325203505394</v>
      </c>
      <c r="T7921" s="1">
        <v>1617.0441734501799</v>
      </c>
      <c r="U7921" s="1">
        <v>88.398414815276496</v>
      </c>
      <c r="V7921" s="1">
        <v>591.83816748276581</v>
      </c>
      <c r="W7921" s="1">
        <v>640.34949268627122</v>
      </c>
      <c r="X7921" s="1">
        <v>189.73318301815445</v>
      </c>
      <c r="Y7921" s="1">
        <v>1789.5288852848657</v>
      </c>
      <c r="Z7921" s="1">
        <v>0</v>
      </c>
      <c r="AA7921" s="1">
        <v>5407.3957160174014</v>
      </c>
      <c r="AB7921" s="1"/>
      <c r="AC7921" s="1">
        <v>162.35921243232042</v>
      </c>
      <c r="AD7921" s="1">
        <v>0</v>
      </c>
      <c r="AE7921" s="1">
        <v>431.21177958671467</v>
      </c>
      <c r="AF7921" s="1">
        <v>7034.1421545082831</v>
      </c>
      <c r="AG7921" s="1">
        <v>12444.771958872585</v>
      </c>
      <c r="AH7921" s="1">
        <v>1872.5371528553082</v>
      </c>
      <c r="AI7921" s="1">
        <v>113.19309214151259</v>
      </c>
      <c r="AJ7921" s="1">
        <v>1522.1775819411027</v>
      </c>
      <c r="AK7921" s="1"/>
      <c r="AL7921" s="1">
        <v>48485.62890625</v>
      </c>
      <c r="AM7921" s="1">
        <v>36398.76171875</v>
      </c>
      <c r="AN7921" s="1">
        <v>12086.8662109375</v>
      </c>
      <c r="AO7921" t="s">
        <v>20731</v>
      </c>
    </row>
    <row r="7922" spans="1:41" x14ac:dyDescent="0.25">
      <c r="A7922" s="1">
        <v>2027</v>
      </c>
      <c r="B7922" t="s">
        <v>6358</v>
      </c>
      <c r="C7922" t="s">
        <v>7160</v>
      </c>
      <c r="D7922" t="s">
        <v>7258</v>
      </c>
      <c r="E7922" t="s">
        <v>8150</v>
      </c>
      <c r="F7922" t="s">
        <v>10278</v>
      </c>
      <c r="G7922" t="s">
        <v>12388</v>
      </c>
      <c r="H7922" t="s">
        <v>12778</v>
      </c>
      <c r="I7922" s="1">
        <v>459.56089633802338</v>
      </c>
      <c r="J7922" s="1"/>
      <c r="K7922" s="1"/>
      <c r="L7922" s="1">
        <v>163.52549999999999</v>
      </c>
      <c r="M7922" s="1">
        <v>2808.4675362624298</v>
      </c>
      <c r="N7922" s="1">
        <v>1252.6779928119181</v>
      </c>
      <c r="O7922" s="1">
        <v>286.26009565103368</v>
      </c>
      <c r="P7922" s="1">
        <v>531.51531671323642</v>
      </c>
      <c r="Q7922" s="1">
        <v>0</v>
      </c>
      <c r="R7922" s="1">
        <v>357.02938248565141</v>
      </c>
      <c r="S7922" s="1">
        <v>3652</v>
      </c>
      <c r="T7922" s="1">
        <v>1767.541908992398</v>
      </c>
      <c r="U7922" s="1">
        <v>46.851157857701182</v>
      </c>
      <c r="V7922" s="1">
        <v>510</v>
      </c>
      <c r="W7922" s="1">
        <v>723.40737028335548</v>
      </c>
      <c r="X7922" s="1">
        <v>52</v>
      </c>
      <c r="Y7922" s="1">
        <v>2000</v>
      </c>
      <c r="Z7922" s="1">
        <v>0</v>
      </c>
      <c r="AA7922" s="1">
        <v>6115</v>
      </c>
      <c r="AB7922" s="1"/>
      <c r="AC7922" s="1">
        <v>174.25059999999999</v>
      </c>
      <c r="AD7922" s="1">
        <v>0</v>
      </c>
      <c r="AE7922" s="1">
        <v>418.28239901780881</v>
      </c>
      <c r="AF7922" s="1">
        <v>7173.7821616691472</v>
      </c>
      <c r="AG7922" s="1">
        <v>16492</v>
      </c>
      <c r="AH7922" s="1">
        <v>2405</v>
      </c>
      <c r="AI7922" s="1">
        <v>125.4847197053427</v>
      </c>
      <c r="AJ7922" s="1">
        <v>1720.629791622066</v>
      </c>
      <c r="AK7922" s="1"/>
      <c r="AL7922" s="1">
        <v>49235.265625</v>
      </c>
      <c r="AM7922" s="1">
        <v>37415.10546875</v>
      </c>
      <c r="AN7922" s="1">
        <v>11820.1611328125</v>
      </c>
      <c r="AO7922" t="s">
        <v>20732</v>
      </c>
    </row>
    <row r="7923" spans="1:41" x14ac:dyDescent="0.25">
      <c r="A7923" s="1">
        <v>2027</v>
      </c>
      <c r="B7923" t="s">
        <v>6359</v>
      </c>
      <c r="C7923" t="s">
        <v>7160</v>
      </c>
      <c r="D7923" t="s">
        <v>7258</v>
      </c>
      <c r="E7923" t="s">
        <v>8150</v>
      </c>
      <c r="F7923" t="s">
        <v>10278</v>
      </c>
      <c r="G7923" t="s">
        <v>12388</v>
      </c>
      <c r="H7923" t="s">
        <v>12778</v>
      </c>
      <c r="I7923" s="1">
        <v>262.45170134450751</v>
      </c>
      <c r="J7923" s="1">
        <v>4713.414260109842</v>
      </c>
      <c r="K7923" s="1">
        <v>509.72827019450409</v>
      </c>
      <c r="L7923" s="1">
        <v>222.9864490818486</v>
      </c>
      <c r="M7923" s="1">
        <v>1590.4604976534849</v>
      </c>
      <c r="N7923" s="1">
        <v>1100.1965178820001</v>
      </c>
      <c r="O7923" s="1">
        <v>126.3554234414208</v>
      </c>
      <c r="P7923" s="1">
        <v>1297.912811198745</v>
      </c>
      <c r="Q7923" s="1">
        <v>0</v>
      </c>
      <c r="R7923" s="1">
        <v>402.03998367724802</v>
      </c>
      <c r="S7923" s="1">
        <v>3790.662703242624</v>
      </c>
      <c r="T7923" s="1">
        <v>1694.167030873228</v>
      </c>
      <c r="U7923" s="1">
        <v>0</v>
      </c>
      <c r="V7923" s="1">
        <v>678</v>
      </c>
      <c r="W7923" s="1">
        <v>682.31928658367224</v>
      </c>
      <c r="X7923" s="1">
        <v>190</v>
      </c>
      <c r="Y7923" s="1">
        <v>4018</v>
      </c>
      <c r="Z7923" s="1">
        <v>0</v>
      </c>
      <c r="AA7923" s="1">
        <v>11379</v>
      </c>
      <c r="AB7923" s="1">
        <v>63</v>
      </c>
      <c r="AC7923" s="1">
        <v>178.89688000000001</v>
      </c>
      <c r="AD7923" s="1">
        <v>0</v>
      </c>
      <c r="AE7923" s="1">
        <v>574.34283382463991</v>
      </c>
      <c r="AF7923" s="1">
        <v>4711.2423710101102</v>
      </c>
      <c r="AG7923" s="1">
        <v>22525</v>
      </c>
      <c r="AH7923" s="1">
        <v>2307.0677573340449</v>
      </c>
      <c r="AI7923" s="1">
        <v>126.3554234414208</v>
      </c>
      <c r="AJ7923" s="1">
        <v>1654.3830459751989</v>
      </c>
      <c r="AK7923" s="1"/>
      <c r="AL7923" s="1">
        <v>64797.98046875</v>
      </c>
      <c r="AM7923" s="1">
        <v>53717.8671875</v>
      </c>
      <c r="AN7923" s="1">
        <v>11080.1162109375</v>
      </c>
      <c r="AO7923" t="s">
        <v>20733</v>
      </c>
    </row>
    <row r="7924" spans="1:41" x14ac:dyDescent="0.25">
      <c r="A7924" s="1">
        <v>2027</v>
      </c>
      <c r="B7924" t="s">
        <v>6360</v>
      </c>
      <c r="C7924" t="s">
        <v>7160</v>
      </c>
      <c r="D7924" t="s">
        <v>7258</v>
      </c>
      <c r="E7924" t="s">
        <v>8150</v>
      </c>
      <c r="F7924" t="s">
        <v>10278</v>
      </c>
      <c r="G7924" t="s">
        <v>12388</v>
      </c>
      <c r="H7924" t="s">
        <v>12778</v>
      </c>
      <c r="I7924" s="1">
        <v>676.31636519999995</v>
      </c>
      <c r="J7924" s="1">
        <v>2411.891283812161</v>
      </c>
      <c r="K7924" s="1">
        <v>475.09876453081768</v>
      </c>
      <c r="L7924" s="1">
        <v>218.6141657665182</v>
      </c>
      <c r="M7924" s="1">
        <v>2218.9232133976502</v>
      </c>
      <c r="N7924" s="1">
        <v>1131.4233081156251</v>
      </c>
      <c r="O7924" s="1">
        <v>123.87786611903999</v>
      </c>
      <c r="P7924" s="1">
        <v>2083</v>
      </c>
      <c r="Q7924" s="1">
        <v>0</v>
      </c>
      <c r="R7924" s="1">
        <v>393.67831394919449</v>
      </c>
      <c r="S7924" s="1">
        <v>3948.3625910340352</v>
      </c>
      <c r="T7924" s="1">
        <v>1704.326237058553</v>
      </c>
      <c r="U7924" s="1">
        <v>28.94551918746075</v>
      </c>
      <c r="V7924" s="1">
        <v>644</v>
      </c>
      <c r="W7924" s="1">
        <v>1773</v>
      </c>
      <c r="X7924" s="1">
        <v>856.72254005107197</v>
      </c>
      <c r="Y7924" s="1">
        <v>2959</v>
      </c>
      <c r="Z7924" s="1">
        <v>0</v>
      </c>
      <c r="AA7924" s="1">
        <v>11333</v>
      </c>
      <c r="AB7924" s="1">
        <v>101</v>
      </c>
      <c r="AC7924" s="1">
        <v>184.69063675929601</v>
      </c>
      <c r="AD7924" s="1">
        <v>0</v>
      </c>
      <c r="AE7924" s="1">
        <v>563.08120963200008</v>
      </c>
      <c r="AF7924" s="1">
        <v>6239.2689905510106</v>
      </c>
      <c r="AG7924" s="1">
        <v>16941</v>
      </c>
      <c r="AH7924" s="1">
        <v>2354.671385106019</v>
      </c>
      <c r="AI7924" s="1">
        <v>1203.867626193216</v>
      </c>
      <c r="AJ7924" s="1">
        <v>2569.609838531439</v>
      </c>
      <c r="AK7924" s="1"/>
      <c r="AL7924" s="1">
        <v>63137.37109375</v>
      </c>
      <c r="AM7924" s="1">
        <v>48377.5234375</v>
      </c>
      <c r="AN7924" s="1">
        <v>14759.849609375</v>
      </c>
      <c r="AO7924" t="s">
        <v>20734</v>
      </c>
    </row>
    <row r="7925" spans="1:41" x14ac:dyDescent="0.25">
      <c r="A7925" s="1">
        <v>2027</v>
      </c>
      <c r="B7925" t="s">
        <v>6361</v>
      </c>
      <c r="C7925" t="s">
        <v>7160</v>
      </c>
      <c r="D7925" t="s">
        <v>7258</v>
      </c>
      <c r="E7925" t="s">
        <v>8150</v>
      </c>
      <c r="F7925" t="s">
        <v>10278</v>
      </c>
      <c r="G7925" t="s">
        <v>12388</v>
      </c>
      <c r="H7925" t="s">
        <v>12778</v>
      </c>
      <c r="I7925" s="1">
        <v>254.2838417253443</v>
      </c>
      <c r="J7925" s="1">
        <v>5064.6160851788036</v>
      </c>
      <c r="K7925" s="1"/>
      <c r="L7925" s="1">
        <v>227.4461780634856</v>
      </c>
      <c r="M7925" s="1">
        <v>2753.3995453553239</v>
      </c>
      <c r="N7925" s="1">
        <v>1205.7670292597591</v>
      </c>
      <c r="O7925" s="1">
        <v>292.91484525056637</v>
      </c>
      <c r="P7925" s="1">
        <v>1036.4540569184139</v>
      </c>
      <c r="Q7925" s="1">
        <v>0</v>
      </c>
      <c r="R7925" s="1">
        <v>116.9779914644913</v>
      </c>
      <c r="S7925" s="1">
        <v>5180.0950762088296</v>
      </c>
      <c r="T7925" s="1">
        <v>1789.6994999999999</v>
      </c>
      <c r="U7925" s="1">
        <v>90.1195154663734</v>
      </c>
      <c r="V7925" s="1">
        <v>650</v>
      </c>
      <c r="W7925" s="1">
        <v>695.96567231534573</v>
      </c>
      <c r="X7925" s="1">
        <v>212.08</v>
      </c>
      <c r="Y7925" s="1">
        <v>2543</v>
      </c>
      <c r="Z7925" s="1">
        <v>0</v>
      </c>
      <c r="AA7925" s="1">
        <v>6115</v>
      </c>
      <c r="AB7925" s="1">
        <v>63</v>
      </c>
      <c r="AC7925" s="1">
        <v>176.46066999999999</v>
      </c>
      <c r="AD7925" s="1">
        <v>0</v>
      </c>
      <c r="AE7925" s="1">
        <v>468.66375240090622</v>
      </c>
      <c r="AF7925" s="1">
        <v>7810.9805887591729</v>
      </c>
      <c r="AG7925" s="1">
        <v>14404</v>
      </c>
      <c r="AH7925" s="1">
        <v>2122.118681432481</v>
      </c>
      <c r="AI7925" s="1">
        <v>123.0242350052379</v>
      </c>
      <c r="AJ7925" s="1">
        <v>1721.220121032597</v>
      </c>
      <c r="AK7925" s="1"/>
      <c r="AL7925" s="1">
        <v>55117.28515625</v>
      </c>
      <c r="AM7925" s="1">
        <v>41884.98828125</v>
      </c>
      <c r="AN7925" s="1">
        <v>13232.2978515625</v>
      </c>
      <c r="AO7925" t="s">
        <v>20735</v>
      </c>
    </row>
    <row r="7926" spans="1:41" x14ac:dyDescent="0.25">
      <c r="A7926" s="1">
        <v>2027</v>
      </c>
      <c r="B7926" t="s">
        <v>6362</v>
      </c>
      <c r="C7926" t="s">
        <v>7160</v>
      </c>
      <c r="D7926" t="s">
        <v>7258</v>
      </c>
      <c r="E7926" t="s">
        <v>8150</v>
      </c>
      <c r="F7926" t="s">
        <v>10278</v>
      </c>
      <c r="G7926" t="s">
        <v>12388</v>
      </c>
      <c r="H7926" t="s">
        <v>12778</v>
      </c>
      <c r="I7926" s="1">
        <v>700</v>
      </c>
      <c r="J7926" s="1">
        <v>2417.5550743826452</v>
      </c>
      <c r="K7926" s="1">
        <v>467.7825198709541</v>
      </c>
      <c r="L7926" s="1">
        <v>583.95878727957393</v>
      </c>
      <c r="M7926" s="1">
        <v>2225.7033049800002</v>
      </c>
      <c r="N7926" s="1">
        <v>932.57674614843745</v>
      </c>
      <c r="O7926" s="1">
        <v>205.3590293952</v>
      </c>
      <c r="P7926" s="1">
        <v>1373.537104952577</v>
      </c>
      <c r="Q7926" s="1">
        <v>0</v>
      </c>
      <c r="R7926" s="1">
        <v>110.1767579982147</v>
      </c>
      <c r="S7926" s="1">
        <v>1507.9714411405639</v>
      </c>
      <c r="T7926" s="1">
        <v>1757.409529879546</v>
      </c>
      <c r="U7926" s="1">
        <v>28.517752894049998</v>
      </c>
      <c r="V7926" s="1">
        <v>732</v>
      </c>
      <c r="W7926" s="1">
        <v>1385.509051557792</v>
      </c>
      <c r="X7926" s="1">
        <v>3452.4253969161869</v>
      </c>
      <c r="Y7926" s="1">
        <v>4690</v>
      </c>
      <c r="Z7926" s="1">
        <v>0</v>
      </c>
      <c r="AA7926" s="1">
        <v>21231</v>
      </c>
      <c r="AB7926" s="1">
        <v>231.6160608351405</v>
      </c>
      <c r="AC7926" s="1">
        <v>423.37261352655912</v>
      </c>
      <c r="AD7926" s="1"/>
      <c r="AE7926" s="1">
        <v>552.0404016</v>
      </c>
      <c r="AF7926" s="1">
        <v>4430.3741200965414</v>
      </c>
      <c r="AG7926" s="1">
        <v>41535</v>
      </c>
      <c r="AH7926" s="1">
        <v>4512.5330000000004</v>
      </c>
      <c r="AI7926" s="1">
        <v>590.68322971200007</v>
      </c>
      <c r="AJ7926" s="1">
        <v>3121.7222261998081</v>
      </c>
      <c r="AK7926" s="1"/>
      <c r="AL7926" s="1">
        <v>99198.8125</v>
      </c>
      <c r="AM7926" s="1">
        <v>82861.828125</v>
      </c>
      <c r="AN7926" s="1">
        <v>16336.994140625</v>
      </c>
      <c r="AO7926" t="s">
        <v>20736</v>
      </c>
    </row>
    <row r="7927" spans="1:41" x14ac:dyDescent="0.25">
      <c r="A7927" s="1">
        <v>2027</v>
      </c>
      <c r="B7927" t="s">
        <v>6363</v>
      </c>
      <c r="C7927" t="s">
        <v>7160</v>
      </c>
      <c r="D7927" t="s">
        <v>7258</v>
      </c>
      <c r="E7927" t="s">
        <v>8151</v>
      </c>
      <c r="F7927" t="s">
        <v>10279</v>
      </c>
      <c r="G7927" t="s">
        <v>12389</v>
      </c>
      <c r="H7927" t="s">
        <v>12778</v>
      </c>
      <c r="I7927" s="1"/>
      <c r="J7927" s="1">
        <v>0</v>
      </c>
      <c r="K7927" s="1">
        <v>41.386994012524696</v>
      </c>
      <c r="L7927" s="1"/>
      <c r="M7927" s="1">
        <v>0</v>
      </c>
      <c r="N7927" s="1">
        <v>0</v>
      </c>
      <c r="O7927" s="1">
        <v>0</v>
      </c>
      <c r="P7927" s="1">
        <v>0</v>
      </c>
      <c r="Q7927" s="1">
        <v>0</v>
      </c>
      <c r="R7927" s="1">
        <v>21.984750831771347</v>
      </c>
      <c r="S7927" s="1">
        <v>0</v>
      </c>
      <c r="T7927" s="1">
        <v>0</v>
      </c>
      <c r="U7927" s="1">
        <v>0</v>
      </c>
      <c r="V7927" s="1">
        <v>0</v>
      </c>
      <c r="W7927" s="1">
        <v>42.475705916718027</v>
      </c>
      <c r="X7927" s="1">
        <v>0</v>
      </c>
      <c r="Y7927" s="1"/>
      <c r="Z7927" s="1">
        <v>0</v>
      </c>
      <c r="AA7927" s="1">
        <v>0</v>
      </c>
      <c r="AB7927" s="1">
        <v>0</v>
      </c>
      <c r="AC7927" s="1">
        <v>0</v>
      </c>
      <c r="AD7927" s="1">
        <v>0</v>
      </c>
      <c r="AE7927" s="1"/>
      <c r="AF7927" s="1">
        <v>48.216867408680258</v>
      </c>
      <c r="AG7927" s="1">
        <v>0</v>
      </c>
      <c r="AH7927" s="1">
        <v>0</v>
      </c>
      <c r="AI7927" s="1">
        <v>0</v>
      </c>
      <c r="AJ7927" s="1">
        <v>0</v>
      </c>
      <c r="AK7927" s="1"/>
      <c r="AL7927" s="1">
        <v>154.06431579589844</v>
      </c>
      <c r="AM7927" s="1">
        <v>70.201614379882813</v>
      </c>
      <c r="AN7927" s="1">
        <v>83.862701416015625</v>
      </c>
      <c r="AO7927" t="s">
        <v>20737</v>
      </c>
    </row>
    <row r="7928" spans="1:41" x14ac:dyDescent="0.25">
      <c r="A7928" s="1">
        <v>2027</v>
      </c>
      <c r="B7928" t="s">
        <v>6364</v>
      </c>
      <c r="C7928" t="s">
        <v>7160</v>
      </c>
      <c r="D7928" t="s">
        <v>7258</v>
      </c>
      <c r="E7928" t="s">
        <v>8151</v>
      </c>
      <c r="F7928" t="s">
        <v>10279</v>
      </c>
      <c r="G7928" t="s">
        <v>12389</v>
      </c>
      <c r="H7928" t="s">
        <v>12778</v>
      </c>
      <c r="I7928" s="1"/>
      <c r="J7928" s="1">
        <v>0</v>
      </c>
      <c r="K7928" s="1">
        <v>42.564726131745395</v>
      </c>
      <c r="L7928" s="1"/>
      <c r="M7928" s="1">
        <v>0</v>
      </c>
      <c r="N7928" s="1">
        <v>0</v>
      </c>
      <c r="O7928" s="1">
        <v>0</v>
      </c>
      <c r="P7928" s="1">
        <v>0</v>
      </c>
      <c r="Q7928" s="1">
        <v>0</v>
      </c>
      <c r="R7928" s="1">
        <v>22.610361553337778</v>
      </c>
      <c r="S7928" s="1"/>
      <c r="T7928" s="1">
        <v>0</v>
      </c>
      <c r="U7928" s="1">
        <v>0</v>
      </c>
      <c r="V7928" s="1">
        <v>733.87458847836922</v>
      </c>
      <c r="W7928" s="1">
        <v>10.483922692548131</v>
      </c>
      <c r="X7928" s="1">
        <v>0</v>
      </c>
      <c r="Y7928" s="1"/>
      <c r="Z7928" s="1">
        <v>0</v>
      </c>
      <c r="AA7928" s="1">
        <v>0</v>
      </c>
      <c r="AB7928" s="1">
        <v>0</v>
      </c>
      <c r="AC7928" s="1">
        <v>0</v>
      </c>
      <c r="AD7928" s="1">
        <v>0</v>
      </c>
      <c r="AE7928" s="1"/>
      <c r="AF7928" s="1">
        <v>40.57278082016127</v>
      </c>
      <c r="AG7928" s="1">
        <v>0</v>
      </c>
      <c r="AH7928" s="1">
        <v>0</v>
      </c>
      <c r="AI7928" s="1">
        <v>0</v>
      </c>
      <c r="AJ7928" s="1"/>
      <c r="AK7928" s="1"/>
      <c r="AL7928" s="1">
        <v>850.10638427734375</v>
      </c>
      <c r="AM7928" s="1">
        <v>797.05767822265625</v>
      </c>
      <c r="AN7928" s="1">
        <v>53.048648834228516</v>
      </c>
      <c r="AO7928" t="s">
        <v>20738</v>
      </c>
    </row>
    <row r="7929" spans="1:41" x14ac:dyDescent="0.25">
      <c r="A7929" s="1">
        <v>2027</v>
      </c>
      <c r="B7929" t="s">
        <v>6365</v>
      </c>
      <c r="C7929" t="s">
        <v>7160</v>
      </c>
      <c r="D7929" t="s">
        <v>7258</v>
      </c>
      <c r="E7929" t="s">
        <v>8151</v>
      </c>
      <c r="F7929" t="s">
        <v>10279</v>
      </c>
      <c r="G7929" t="s">
        <v>12389</v>
      </c>
      <c r="H7929" t="s">
        <v>12778</v>
      </c>
      <c r="I7929" s="1"/>
      <c r="J7929" s="1">
        <v>0</v>
      </c>
      <c r="K7929" s="1">
        <v>40.599999999999987</v>
      </c>
      <c r="L7929" s="1"/>
      <c r="M7929" s="1">
        <v>0</v>
      </c>
      <c r="N7929" s="1">
        <v>0</v>
      </c>
      <c r="O7929" s="1">
        <v>10</v>
      </c>
      <c r="P7929" s="1">
        <v>0</v>
      </c>
      <c r="Q7929" s="1">
        <v>0</v>
      </c>
      <c r="R7929" s="1">
        <v>0</v>
      </c>
      <c r="S7929" s="1"/>
      <c r="T7929" s="1">
        <v>0</v>
      </c>
      <c r="U7929" s="1">
        <v>0</v>
      </c>
      <c r="V7929" s="1">
        <v>0</v>
      </c>
      <c r="W7929" s="1">
        <v>179</v>
      </c>
      <c r="X7929" s="1">
        <v>0</v>
      </c>
      <c r="Y7929" s="1"/>
      <c r="Z7929" s="1">
        <v>0</v>
      </c>
      <c r="AA7929" s="1">
        <v>0</v>
      </c>
      <c r="AB7929" s="1">
        <v>0</v>
      </c>
      <c r="AC7929" s="1">
        <v>0</v>
      </c>
      <c r="AD7929" s="1"/>
      <c r="AE7929" s="1"/>
      <c r="AF7929" s="1">
        <v>47.52</v>
      </c>
      <c r="AG7929" s="1">
        <v>0</v>
      </c>
      <c r="AH7929" s="1">
        <v>600</v>
      </c>
      <c r="AI7929" s="1">
        <v>0</v>
      </c>
      <c r="AJ7929" s="1">
        <v>0</v>
      </c>
      <c r="AK7929" s="1"/>
      <c r="AL7929" s="1">
        <v>877.1199951171875</v>
      </c>
      <c r="AM7929" s="1">
        <v>47.520000457763672</v>
      </c>
      <c r="AN7929" s="1">
        <v>829.5999755859375</v>
      </c>
      <c r="AO7929" t="s">
        <v>20739</v>
      </c>
    </row>
    <row r="7930" spans="1:41" x14ac:dyDescent="0.25">
      <c r="A7930" s="1">
        <v>2027</v>
      </c>
      <c r="B7930" t="s">
        <v>6366</v>
      </c>
      <c r="C7930" t="s">
        <v>7160</v>
      </c>
      <c r="D7930" t="s">
        <v>7258</v>
      </c>
      <c r="E7930" t="s">
        <v>8151</v>
      </c>
      <c r="F7930" t="s">
        <v>10279</v>
      </c>
      <c r="G7930" t="s">
        <v>12389</v>
      </c>
      <c r="H7930" t="s">
        <v>12778</v>
      </c>
      <c r="I7930" s="1">
        <v>0</v>
      </c>
      <c r="J7930" s="1">
        <v>0</v>
      </c>
      <c r="K7930" s="1">
        <v>45.454097408888721</v>
      </c>
      <c r="L7930" s="1">
        <v>0</v>
      </c>
      <c r="M7930" s="1">
        <v>0</v>
      </c>
      <c r="N7930" s="1">
        <v>0</v>
      </c>
      <c r="O7930" s="1">
        <v>0</v>
      </c>
      <c r="P7930" s="1">
        <v>0</v>
      </c>
      <c r="Q7930" s="1">
        <v>0</v>
      </c>
      <c r="R7930" s="1">
        <v>109.98430390014855</v>
      </c>
      <c r="S7930" s="1">
        <v>0</v>
      </c>
      <c r="T7930" s="1">
        <v>55.431826108400884</v>
      </c>
      <c r="U7930" s="1">
        <v>0</v>
      </c>
      <c r="V7930" s="1">
        <v>465.62733931056738</v>
      </c>
      <c r="W7930" s="1">
        <v>55.431826108400884</v>
      </c>
      <c r="X7930" s="1">
        <v>0</v>
      </c>
      <c r="Y7930" s="1">
        <v>0</v>
      </c>
      <c r="Z7930" s="1">
        <v>0</v>
      </c>
      <c r="AA7930" s="1">
        <v>0</v>
      </c>
      <c r="AB7930" s="1">
        <v>0</v>
      </c>
      <c r="AC7930" s="1">
        <v>0</v>
      </c>
      <c r="AD7930" s="1">
        <v>0</v>
      </c>
      <c r="AE7930" s="1">
        <v>0</v>
      </c>
      <c r="AF7930" s="1">
        <v>68.292009765549892</v>
      </c>
      <c r="AG7930" s="1">
        <v>0</v>
      </c>
      <c r="AH7930" s="1">
        <v>0</v>
      </c>
      <c r="AI7930" s="1">
        <v>0</v>
      </c>
      <c r="AJ7930" s="1">
        <v>0</v>
      </c>
      <c r="AK7930" s="1"/>
      <c r="AL7930" s="1">
        <v>800.22137451171875</v>
      </c>
      <c r="AM7930" s="1">
        <v>643.90362548828125</v>
      </c>
      <c r="AN7930" s="1">
        <v>156.3177490234375</v>
      </c>
      <c r="AO7930" t="s">
        <v>20740</v>
      </c>
    </row>
    <row r="7931" spans="1:41" x14ac:dyDescent="0.25">
      <c r="A7931" s="1">
        <v>2027</v>
      </c>
      <c r="B7931" t="s">
        <v>6367</v>
      </c>
      <c r="C7931" t="s">
        <v>7160</v>
      </c>
      <c r="D7931" t="s">
        <v>7258</v>
      </c>
      <c r="E7931" t="s">
        <v>8151</v>
      </c>
      <c r="F7931" t="s">
        <v>10279</v>
      </c>
      <c r="G7931" t="s">
        <v>12389</v>
      </c>
      <c r="H7931" t="s">
        <v>12778</v>
      </c>
      <c r="I7931" s="1">
        <v>0</v>
      </c>
      <c r="J7931" s="1">
        <v>0</v>
      </c>
      <c r="K7931" s="1">
        <v>43.767995628051523</v>
      </c>
      <c r="L7931" s="1"/>
      <c r="M7931" s="1">
        <v>0</v>
      </c>
      <c r="N7931" s="1">
        <v>0</v>
      </c>
      <c r="O7931" s="1">
        <v>0</v>
      </c>
      <c r="P7931" s="1">
        <v>0</v>
      </c>
      <c r="Q7931" s="1">
        <v>0</v>
      </c>
      <c r="R7931" s="1">
        <v>23.249537717031998</v>
      </c>
      <c r="S7931" s="1">
        <v>0</v>
      </c>
      <c r="T7931" s="1">
        <v>0</v>
      </c>
      <c r="U7931" s="1">
        <v>0</v>
      </c>
      <c r="V7931" s="1">
        <v>452.77236856605037</v>
      </c>
      <c r="W7931" s="1">
        <v>10.780294489667867</v>
      </c>
      <c r="X7931" s="1">
        <v>0</v>
      </c>
      <c r="Y7931" s="1"/>
      <c r="Z7931" s="1">
        <v>0</v>
      </c>
      <c r="AA7931" s="1">
        <v>0</v>
      </c>
      <c r="AB7931" s="1">
        <v>0</v>
      </c>
      <c r="AC7931" s="1">
        <v>0</v>
      </c>
      <c r="AD7931" s="1">
        <v>0</v>
      </c>
      <c r="AE7931" s="1"/>
      <c r="AF7931" s="1">
        <v>65.651993442077298</v>
      </c>
      <c r="AG7931" s="1">
        <v>0</v>
      </c>
      <c r="AH7931" s="1"/>
      <c r="AI7931" s="1">
        <v>0</v>
      </c>
      <c r="AJ7931" s="1">
        <v>0</v>
      </c>
      <c r="AK7931" s="1"/>
      <c r="AL7931" s="1">
        <v>596.22216796875</v>
      </c>
      <c r="AM7931" s="1">
        <v>541.67388916015625</v>
      </c>
      <c r="AN7931" s="1">
        <v>54.548290252685547</v>
      </c>
      <c r="AO7931" t="s">
        <v>20741</v>
      </c>
    </row>
    <row r="7932" spans="1:41" x14ac:dyDescent="0.25">
      <c r="A7932" s="1">
        <v>2027</v>
      </c>
      <c r="B7932" t="s">
        <v>6368</v>
      </c>
      <c r="C7932" t="s">
        <v>7160</v>
      </c>
      <c r="D7932" t="s">
        <v>7258</v>
      </c>
      <c r="E7932" t="s">
        <v>8151</v>
      </c>
      <c r="F7932" t="s">
        <v>10279</v>
      </c>
      <c r="G7932" t="s">
        <v>12390</v>
      </c>
      <c r="H7932" t="s">
        <v>12778</v>
      </c>
      <c r="I7932" s="1">
        <v>0</v>
      </c>
      <c r="J7932" s="1">
        <v>0</v>
      </c>
      <c r="K7932" s="1">
        <v>45.00466897336667</v>
      </c>
      <c r="L7932" s="1">
        <v>0</v>
      </c>
      <c r="M7932" s="1">
        <v>0</v>
      </c>
      <c r="N7932" s="1">
        <v>0</v>
      </c>
      <c r="O7932" s="1">
        <v>11.040808031999999</v>
      </c>
      <c r="P7932" s="1">
        <v>0</v>
      </c>
      <c r="Q7932" s="1">
        <v>0</v>
      </c>
      <c r="R7932" s="1">
        <v>0</v>
      </c>
      <c r="S7932" s="1"/>
      <c r="T7932" s="1">
        <v>0</v>
      </c>
      <c r="U7932" s="1">
        <v>0</v>
      </c>
      <c r="V7932" s="1">
        <v>0</v>
      </c>
      <c r="W7932" s="1">
        <v>200.00493566842309</v>
      </c>
      <c r="X7932" s="1">
        <v>0</v>
      </c>
      <c r="Y7932" s="1">
        <v>0</v>
      </c>
      <c r="Z7932" s="1">
        <v>0</v>
      </c>
      <c r="AA7932" s="1">
        <v>0</v>
      </c>
      <c r="AB7932" s="1">
        <v>0</v>
      </c>
      <c r="AC7932" s="1">
        <v>0</v>
      </c>
      <c r="AD7932" s="1">
        <v>0</v>
      </c>
      <c r="AE7932" s="1"/>
      <c r="AF7932" s="1">
        <v>52.357965229293107</v>
      </c>
      <c r="AG7932" s="1">
        <v>0</v>
      </c>
      <c r="AH7932" s="1">
        <v>675.69745155840008</v>
      </c>
      <c r="AI7932" s="1">
        <v>0</v>
      </c>
      <c r="AJ7932" s="1">
        <v>0</v>
      </c>
      <c r="AK7932" s="1"/>
      <c r="AL7932" s="1">
        <v>984.1058349609375</v>
      </c>
      <c r="AM7932" s="1">
        <v>52.357963562011719</v>
      </c>
      <c r="AN7932" s="1">
        <v>931.74786376953125</v>
      </c>
      <c r="AO7932" t="s">
        <v>20742</v>
      </c>
    </row>
    <row r="7933" spans="1:41" x14ac:dyDescent="0.25">
      <c r="A7933" s="1">
        <v>2027</v>
      </c>
      <c r="B7933" t="s">
        <v>6369</v>
      </c>
      <c r="C7933" t="s">
        <v>7160</v>
      </c>
      <c r="D7933" t="s">
        <v>7258</v>
      </c>
      <c r="E7933" t="s">
        <v>8151</v>
      </c>
      <c r="F7933" t="s">
        <v>10279</v>
      </c>
      <c r="G7933" t="s">
        <v>12390</v>
      </c>
      <c r="H7933" t="s">
        <v>12778</v>
      </c>
      <c r="I7933" s="1">
        <v>0</v>
      </c>
      <c r="J7933" s="1">
        <v>0</v>
      </c>
      <c r="K7933" s="1">
        <v>47</v>
      </c>
      <c r="L7933" s="1">
        <v>0</v>
      </c>
      <c r="M7933" s="1">
        <v>0</v>
      </c>
      <c r="N7933" s="1">
        <v>0</v>
      </c>
      <c r="O7933" s="1">
        <v>0</v>
      </c>
      <c r="P7933" s="1">
        <v>0</v>
      </c>
      <c r="Q7933" s="1">
        <v>0</v>
      </c>
      <c r="R7933" s="1">
        <v>25.228292485172449</v>
      </c>
      <c r="S7933" s="1">
        <v>0</v>
      </c>
      <c r="T7933" s="1">
        <v>0</v>
      </c>
      <c r="U7933" s="1">
        <v>0</v>
      </c>
      <c r="V7933" s="1">
        <v>497</v>
      </c>
      <c r="W7933" s="1">
        <v>11.71659381002266</v>
      </c>
      <c r="X7933" s="1">
        <v>0</v>
      </c>
      <c r="Y7933" s="1"/>
      <c r="Z7933" s="1">
        <v>0</v>
      </c>
      <c r="AA7933" s="1">
        <v>0</v>
      </c>
      <c r="AB7933" s="1">
        <v>0</v>
      </c>
      <c r="AC7933" s="1">
        <v>0</v>
      </c>
      <c r="AD7933" s="1">
        <v>0</v>
      </c>
      <c r="AE7933" s="1">
        <v>0</v>
      </c>
      <c r="AF7933" s="1">
        <v>72.902485495085614</v>
      </c>
      <c r="AG7933" s="1">
        <v>0</v>
      </c>
      <c r="AH7933" s="1">
        <v>0</v>
      </c>
      <c r="AI7933" s="1">
        <v>0</v>
      </c>
      <c r="AJ7933" s="1">
        <v>0</v>
      </c>
      <c r="AK7933" s="1"/>
      <c r="AL7933" s="1">
        <v>653.84735107421875</v>
      </c>
      <c r="AM7933" s="1">
        <v>595.1307373046875</v>
      </c>
      <c r="AN7933" s="1">
        <v>58.716594696044922</v>
      </c>
      <c r="AO7933" t="s">
        <v>20743</v>
      </c>
    </row>
    <row r="7934" spans="1:41" x14ac:dyDescent="0.25">
      <c r="A7934" s="1">
        <v>2027</v>
      </c>
      <c r="B7934" t="s">
        <v>6370</v>
      </c>
      <c r="C7934" t="s">
        <v>7160</v>
      </c>
      <c r="D7934" t="s">
        <v>7258</v>
      </c>
      <c r="E7934" t="s">
        <v>8151</v>
      </c>
      <c r="F7934" t="s">
        <v>10279</v>
      </c>
      <c r="G7934" t="s">
        <v>12390</v>
      </c>
      <c r="H7934" t="s">
        <v>12778</v>
      </c>
      <c r="I7934" s="1">
        <v>0</v>
      </c>
      <c r="J7934" s="1"/>
      <c r="K7934" s="1">
        <v>49.094635163207343</v>
      </c>
      <c r="L7934" s="1">
        <v>0</v>
      </c>
      <c r="M7934" s="1">
        <v>0</v>
      </c>
      <c r="N7934" s="1">
        <v>0</v>
      </c>
      <c r="O7934" s="1">
        <v>0</v>
      </c>
      <c r="P7934" s="1">
        <v>0</v>
      </c>
      <c r="Q7934" s="1">
        <v>0</v>
      </c>
      <c r="R7934" s="1">
        <v>118.06583227655059</v>
      </c>
      <c r="S7934" s="1">
        <v>0</v>
      </c>
      <c r="T7934" s="1">
        <v>60.949720999737863</v>
      </c>
      <c r="U7934" s="1">
        <v>0</v>
      </c>
      <c r="V7934" s="1">
        <v>508</v>
      </c>
      <c r="W7934" s="1">
        <v>60.283947523612959</v>
      </c>
      <c r="X7934" s="1">
        <v>0</v>
      </c>
      <c r="Y7934" s="1">
        <v>0</v>
      </c>
      <c r="Z7934" s="1">
        <v>0</v>
      </c>
      <c r="AA7934" s="1">
        <v>0</v>
      </c>
      <c r="AB7934" s="1">
        <v>0</v>
      </c>
      <c r="AC7934" s="1">
        <v>0</v>
      </c>
      <c r="AD7934" s="1">
        <v>0</v>
      </c>
      <c r="AE7934" s="1">
        <v>0</v>
      </c>
      <c r="AF7934" s="1">
        <v>75.090056271677057</v>
      </c>
      <c r="AG7934" s="1">
        <v>0</v>
      </c>
      <c r="AH7934" s="1">
        <v>0</v>
      </c>
      <c r="AI7934" s="1">
        <v>0</v>
      </c>
      <c r="AJ7934" s="1">
        <v>0</v>
      </c>
      <c r="AK7934" s="1">
        <v>0</v>
      </c>
      <c r="AL7934" s="1">
        <v>871.484130859375</v>
      </c>
      <c r="AM7934" s="1">
        <v>701.1558837890625</v>
      </c>
      <c r="AN7934" s="1">
        <v>170.32830810546875</v>
      </c>
      <c r="AO7934" t="s">
        <v>20744</v>
      </c>
    </row>
    <row r="7935" spans="1:41" x14ac:dyDescent="0.25">
      <c r="A7935" s="1">
        <v>2027</v>
      </c>
      <c r="B7935" t="s">
        <v>6371</v>
      </c>
      <c r="C7935" t="s">
        <v>7160</v>
      </c>
      <c r="D7935" t="s">
        <v>7258</v>
      </c>
      <c r="E7935" t="s">
        <v>8151</v>
      </c>
      <c r="F7935" t="s">
        <v>10279</v>
      </c>
      <c r="G7935" t="s">
        <v>12390</v>
      </c>
      <c r="H7935" t="s">
        <v>12778</v>
      </c>
      <c r="I7935" s="1">
        <v>0</v>
      </c>
      <c r="J7935" s="1">
        <v>0</v>
      </c>
      <c r="K7935" s="1">
        <v>45.988817266437472</v>
      </c>
      <c r="L7935" s="1">
        <v>0</v>
      </c>
      <c r="M7935" s="1">
        <v>0</v>
      </c>
      <c r="N7935" s="1">
        <v>0</v>
      </c>
      <c r="O7935" s="1">
        <v>0</v>
      </c>
      <c r="P7935" s="1">
        <v>0</v>
      </c>
      <c r="Q7935" s="1">
        <v>0</v>
      </c>
      <c r="R7935" s="1">
        <v>24.773359188491732</v>
      </c>
      <c r="S7935" s="1">
        <v>0</v>
      </c>
      <c r="T7935" s="1">
        <v>0</v>
      </c>
      <c r="U7935" s="1">
        <v>0</v>
      </c>
      <c r="V7935" s="1">
        <v>804</v>
      </c>
      <c r="W7935" s="1">
        <v>11.486856676492801</v>
      </c>
      <c r="X7935" s="1">
        <v>0</v>
      </c>
      <c r="Y7935" s="1"/>
      <c r="Z7935" s="1">
        <v>0</v>
      </c>
      <c r="AA7935" s="1">
        <v>0</v>
      </c>
      <c r="AB7935" s="1">
        <v>0</v>
      </c>
      <c r="AC7935" s="1">
        <v>0</v>
      </c>
      <c r="AD7935" s="1">
        <v>0</v>
      </c>
      <c r="AE7935" s="1">
        <v>0</v>
      </c>
      <c r="AF7935" s="1">
        <v>45.34321804478769</v>
      </c>
      <c r="AG7935" s="1">
        <v>0</v>
      </c>
      <c r="AH7935" s="1">
        <v>0</v>
      </c>
      <c r="AI7935" s="1">
        <v>0</v>
      </c>
      <c r="AJ7935" s="1">
        <v>0</v>
      </c>
      <c r="AK7935" s="1"/>
      <c r="AL7935" s="1">
        <v>931.59228515625</v>
      </c>
      <c r="AM7935" s="1">
        <v>874.1165771484375</v>
      </c>
      <c r="AN7935" s="1">
        <v>57.475677490234375</v>
      </c>
      <c r="AO7935" t="s">
        <v>20745</v>
      </c>
    </row>
    <row r="7936" spans="1:41" x14ac:dyDescent="0.25">
      <c r="A7936" s="1">
        <v>2027</v>
      </c>
      <c r="B7936" t="s">
        <v>6372</v>
      </c>
      <c r="C7936" t="s">
        <v>7160</v>
      </c>
      <c r="D7936" t="s">
        <v>7258</v>
      </c>
      <c r="E7936" t="s">
        <v>8151</v>
      </c>
      <c r="F7936" t="s">
        <v>10279</v>
      </c>
      <c r="G7936" t="s">
        <v>12390</v>
      </c>
      <c r="H7936" t="s">
        <v>12778</v>
      </c>
      <c r="I7936" s="1">
        <v>0</v>
      </c>
      <c r="J7936" s="1">
        <v>0</v>
      </c>
      <c r="K7936" s="1">
        <v>45.708554123107113</v>
      </c>
      <c r="L7936" s="1">
        <v>0</v>
      </c>
      <c r="M7936" s="1">
        <v>0</v>
      </c>
      <c r="N7936" s="1">
        <v>0</v>
      </c>
      <c r="O7936" s="1">
        <v>0</v>
      </c>
      <c r="P7936" s="1">
        <v>0</v>
      </c>
      <c r="Q7936" s="1">
        <v>0</v>
      </c>
      <c r="R7936" s="1">
        <v>24.258120266994549</v>
      </c>
      <c r="S7936" s="1">
        <v>0</v>
      </c>
      <c r="T7936" s="1">
        <v>0</v>
      </c>
      <c r="U7936" s="1">
        <v>0</v>
      </c>
      <c r="V7936" s="1">
        <v>0</v>
      </c>
      <c r="W7936" s="1">
        <v>41.668009512768002</v>
      </c>
      <c r="X7936" s="1">
        <v>0</v>
      </c>
      <c r="Y7936" s="1">
        <v>0</v>
      </c>
      <c r="Z7936" s="1">
        <v>0</v>
      </c>
      <c r="AA7936" s="1">
        <v>0</v>
      </c>
      <c r="AB7936" s="1">
        <v>0</v>
      </c>
      <c r="AC7936" s="1">
        <v>0</v>
      </c>
      <c r="AD7936" s="1">
        <v>0</v>
      </c>
      <c r="AE7936" s="1"/>
      <c r="AF7936" s="1">
        <v>54.439664868670498</v>
      </c>
      <c r="AG7936" s="1">
        <v>0</v>
      </c>
      <c r="AH7936" s="1">
        <v>0</v>
      </c>
      <c r="AI7936" s="1">
        <v>0</v>
      </c>
      <c r="AJ7936" s="1">
        <v>0</v>
      </c>
      <c r="AK7936" s="1"/>
      <c r="AL7936" s="1">
        <v>166.0743408203125</v>
      </c>
      <c r="AM7936" s="1">
        <v>78.697784423828125</v>
      </c>
      <c r="AN7936" s="1">
        <v>87.376564025878906</v>
      </c>
      <c r="AO7936" t="s">
        <v>20746</v>
      </c>
    </row>
    <row r="7937" spans="1:41" x14ac:dyDescent="0.25">
      <c r="A7937" s="1">
        <v>2027</v>
      </c>
      <c r="B7937" t="s">
        <v>6372</v>
      </c>
      <c r="C7937" t="s">
        <v>7160</v>
      </c>
      <c r="D7937" t="s">
        <v>7258</v>
      </c>
      <c r="E7937" t="s">
        <v>8151</v>
      </c>
      <c r="F7937" t="s">
        <v>10280</v>
      </c>
      <c r="G7937" t="s">
        <v>12391</v>
      </c>
      <c r="H7937" t="s">
        <v>12778</v>
      </c>
      <c r="I7937" s="1">
        <v>174.89432899139919</v>
      </c>
      <c r="J7937" s="1">
        <v>0</v>
      </c>
      <c r="K7937" s="1">
        <v>101.88664967072624</v>
      </c>
      <c r="L7937" s="1">
        <v>81.55072711827529</v>
      </c>
      <c r="M7937" s="1">
        <v>0</v>
      </c>
      <c r="N7937" s="1">
        <v>143.89818527323999</v>
      </c>
      <c r="O7937" s="1">
        <v>336.39674936288554</v>
      </c>
      <c r="P7937" s="1">
        <v>254.84602224461025</v>
      </c>
      <c r="Q7937" s="1">
        <v>452.04303394571065</v>
      </c>
      <c r="R7937" s="1">
        <v>290.21519218948424</v>
      </c>
      <c r="S7937" s="1">
        <v>1376.1685201208954</v>
      </c>
      <c r="T7937" s="1">
        <v>435.78669803828353</v>
      </c>
      <c r="U7937" s="1">
        <v>30.58152266935323</v>
      </c>
      <c r="V7937" s="1">
        <v>713.56886228490873</v>
      </c>
      <c r="W7937" s="1">
        <v>0</v>
      </c>
      <c r="X7937" s="1">
        <v>239.55526090993365</v>
      </c>
      <c r="Y7937" s="1">
        <v>9349.9037023280489</v>
      </c>
      <c r="Z7937" s="1">
        <v>408.31096226904225</v>
      </c>
      <c r="AA7937" s="1">
        <v>602.45599658625872</v>
      </c>
      <c r="AB7937" s="1">
        <v>0</v>
      </c>
      <c r="AC7937" s="1">
        <v>266.05924722337312</v>
      </c>
      <c r="AD7937" s="1">
        <v>770.84848197817121</v>
      </c>
      <c r="AE7937" s="1"/>
      <c r="AF7937" s="1">
        <v>368.20153293901291</v>
      </c>
      <c r="AG7937" s="1">
        <v>34767.11373869871</v>
      </c>
      <c r="AH7937" s="1">
        <v>956.5900290973691</v>
      </c>
      <c r="AI7937" s="1">
        <v>6.1163045338706468</v>
      </c>
      <c r="AJ7937" s="1">
        <v>0</v>
      </c>
      <c r="AK7937" s="1">
        <v>162.08207014757213</v>
      </c>
      <c r="AL7937" s="1">
        <v>52289.07421875</v>
      </c>
      <c r="AM7937" s="1">
        <v>47903.64453125</v>
      </c>
      <c r="AN7937" s="1">
        <v>4385.43017578125</v>
      </c>
      <c r="AO7937" t="s">
        <v>20747</v>
      </c>
    </row>
    <row r="7938" spans="1:41" x14ac:dyDescent="0.25">
      <c r="A7938" s="1">
        <v>2027</v>
      </c>
      <c r="B7938" t="s">
        <v>6373</v>
      </c>
      <c r="C7938" t="s">
        <v>7160</v>
      </c>
      <c r="D7938" t="s">
        <v>7258</v>
      </c>
      <c r="E7938" t="s">
        <v>8151</v>
      </c>
      <c r="F7938" t="s">
        <v>10280</v>
      </c>
      <c r="G7938" t="s">
        <v>12391</v>
      </c>
      <c r="H7938" t="s">
        <v>12778</v>
      </c>
      <c r="I7938" s="1">
        <v>269.50736224169668</v>
      </c>
      <c r="J7938" s="1">
        <v>0</v>
      </c>
      <c r="K7938" s="1">
        <v>142.24598579116747</v>
      </c>
      <c r="L7938" s="1">
        <v>113.19309214151259</v>
      </c>
      <c r="M7938" s="1">
        <v>215.60588979335733</v>
      </c>
      <c r="N7938" s="1">
        <v>148.32930597168706</v>
      </c>
      <c r="O7938" s="1">
        <v>355.74971815903956</v>
      </c>
      <c r="P7938" s="1">
        <v>97.022650407010801</v>
      </c>
      <c r="Q7938" s="1">
        <v>245.25784009568528</v>
      </c>
      <c r="R7938" s="1">
        <v>174.76886747732405</v>
      </c>
      <c r="S7938" s="1">
        <v>107.80294489667867</v>
      </c>
      <c r="T7938" s="1">
        <v>862.42355917342934</v>
      </c>
      <c r="U7938" s="1">
        <v>323.40883469003597</v>
      </c>
      <c r="V7938" s="1">
        <v>0</v>
      </c>
      <c r="W7938" s="1">
        <v>0</v>
      </c>
      <c r="X7938" s="1">
        <v>161.70441734501799</v>
      </c>
      <c r="Y7938" s="1"/>
      <c r="Z7938" s="1">
        <v>1311.976621168523</v>
      </c>
      <c r="AA7938" s="1">
        <v>613.39875646210157</v>
      </c>
      <c r="AB7938" s="1">
        <v>0</v>
      </c>
      <c r="AC7938" s="1">
        <v>99.717724029427757</v>
      </c>
      <c r="AD7938" s="1">
        <v>145.53397561051619</v>
      </c>
      <c r="AE7938" s="1"/>
      <c r="AF7938" s="1">
        <v>769.06620889290559</v>
      </c>
      <c r="AG7938" s="1">
        <v>1076.9514195178199</v>
      </c>
      <c r="AH7938" s="1">
        <v>883.98414815276499</v>
      </c>
      <c r="AI7938" s="1">
        <v>0</v>
      </c>
      <c r="AJ7938" s="1">
        <v>0</v>
      </c>
      <c r="AK7938" s="1">
        <v>63.603737489040412</v>
      </c>
      <c r="AL7938" s="1">
        <v>8181.25390625</v>
      </c>
      <c r="AM7938" s="1">
        <v>5242.59912109375</v>
      </c>
      <c r="AN7938" s="1">
        <v>2938.654296875</v>
      </c>
      <c r="AO7938" t="s">
        <v>20748</v>
      </c>
    </row>
    <row r="7939" spans="1:41" x14ac:dyDescent="0.25">
      <c r="A7939" s="1">
        <v>2027</v>
      </c>
      <c r="B7939" t="s">
        <v>6374</v>
      </c>
      <c r="C7939" t="s">
        <v>7160</v>
      </c>
      <c r="D7939" t="s">
        <v>7258</v>
      </c>
      <c r="E7939" t="s">
        <v>8151</v>
      </c>
      <c r="F7939" t="s">
        <v>10280</v>
      </c>
      <c r="G7939" t="s">
        <v>12391</v>
      </c>
      <c r="H7939" t="s">
        <v>12778</v>
      </c>
      <c r="I7939" s="1">
        <v>388.02278275880616</v>
      </c>
      <c r="J7939" s="1">
        <v>3350.8538882528333</v>
      </c>
      <c r="K7939" s="1">
        <v>213.80055330010219</v>
      </c>
      <c r="L7939" s="1">
        <v>293.78867837452469</v>
      </c>
      <c r="M7939" s="1">
        <v>0</v>
      </c>
      <c r="N7939" s="1">
        <v>63.564783635025456</v>
      </c>
      <c r="O7939" s="1">
        <v>365.85005231544579</v>
      </c>
      <c r="P7939" s="1">
        <v>44.345460886720709</v>
      </c>
      <c r="Q7939" s="1">
        <v>0</v>
      </c>
      <c r="R7939" s="1">
        <v>634.08775523630891</v>
      </c>
      <c r="S7939" s="1">
        <v>110.86365221680177</v>
      </c>
      <c r="T7939" s="1">
        <v>554.31826108400878</v>
      </c>
      <c r="U7939" s="1">
        <v>110.86365221680177</v>
      </c>
      <c r="V7939" s="1">
        <v>0</v>
      </c>
      <c r="W7939" s="1">
        <v>0</v>
      </c>
      <c r="X7939" s="1">
        <v>2290.0406409006159</v>
      </c>
      <c r="Y7939" s="1">
        <v>0</v>
      </c>
      <c r="Z7939" s="1">
        <v>1329.2551900794531</v>
      </c>
      <c r="AA7939" s="1">
        <v>625.27099850276193</v>
      </c>
      <c r="AB7939" s="1">
        <v>142.57841720646223</v>
      </c>
      <c r="AC7939" s="1">
        <v>166.22163204646102</v>
      </c>
      <c r="AD7939" s="1">
        <v>148.48323292670568</v>
      </c>
      <c r="AE7939" s="1">
        <v>0</v>
      </c>
      <c r="AF7939" s="1">
        <v>195.12002790157109</v>
      </c>
      <c r="AG7939" s="1">
        <v>1790.4479833013484</v>
      </c>
      <c r="AH7939" s="1">
        <v>575.38235500520113</v>
      </c>
      <c r="AI7939" s="1">
        <v>0</v>
      </c>
      <c r="AJ7939" s="1">
        <v>0</v>
      </c>
      <c r="AK7939" s="1">
        <v>65.40955480791304</v>
      </c>
      <c r="AL7939" s="1">
        <v>13458.5712890625</v>
      </c>
      <c r="AM7939" s="1">
        <v>8991.84375</v>
      </c>
      <c r="AN7939" s="1">
        <v>4466.7265625</v>
      </c>
      <c r="AO7939" t="s">
        <v>20749</v>
      </c>
    </row>
    <row r="7940" spans="1:41" x14ac:dyDescent="0.25">
      <c r="A7940" s="1">
        <v>2027</v>
      </c>
      <c r="B7940" t="s">
        <v>6375</v>
      </c>
      <c r="C7940" t="s">
        <v>7160</v>
      </c>
      <c r="D7940" t="s">
        <v>7258</v>
      </c>
      <c r="E7940" t="s">
        <v>8151</v>
      </c>
      <c r="F7940" t="s">
        <v>10280</v>
      </c>
      <c r="G7940" t="s">
        <v>12391</v>
      </c>
      <c r="H7940" t="s">
        <v>12778</v>
      </c>
      <c r="I7940" s="1">
        <v>0</v>
      </c>
      <c r="J7940" s="1">
        <v>0</v>
      </c>
      <c r="K7940" s="1">
        <v>104.7859948080099</v>
      </c>
      <c r="L7940" s="1">
        <v>68.145497501562858</v>
      </c>
      <c r="M7940" s="1">
        <v>366.93729423918461</v>
      </c>
      <c r="N7940" s="1">
        <v>145.54620195610718</v>
      </c>
      <c r="O7940" s="1">
        <v>345.96944885408834</v>
      </c>
      <c r="P7940" s="1">
        <v>146.77491769567382</v>
      </c>
      <c r="Q7940" s="1">
        <v>244.45933578838276</v>
      </c>
      <c r="R7940" s="1">
        <v>292.33423900880678</v>
      </c>
      <c r="S7940" s="1">
        <v>1153.7703698066912</v>
      </c>
      <c r="T7940" s="1">
        <v>786.2942019411098</v>
      </c>
      <c r="U7940" s="1">
        <v>136.29099500312572</v>
      </c>
      <c r="V7940" s="1">
        <v>0</v>
      </c>
      <c r="W7940" s="1">
        <v>0</v>
      </c>
      <c r="X7940" s="1">
        <v>52.419613462740656</v>
      </c>
      <c r="Y7940" s="1"/>
      <c r="Z7940" s="1">
        <v>1315.1121309596035</v>
      </c>
      <c r="AA7940" s="1">
        <v>612.26108524481083</v>
      </c>
      <c r="AB7940" s="1">
        <v>0</v>
      </c>
      <c r="AC7940" s="1">
        <v>256.17465099241355</v>
      </c>
      <c r="AD7940" s="1">
        <v>231.77127184636711</v>
      </c>
      <c r="AE7940" s="1"/>
      <c r="AF7940" s="1">
        <v>378.6792876548385</v>
      </c>
      <c r="AG7940" s="1">
        <v>37487.362371744355</v>
      </c>
      <c r="AH7940" s="1">
        <v>702.42282040072473</v>
      </c>
      <c r="AI7940" s="1">
        <v>0</v>
      </c>
      <c r="AJ7940" s="1">
        <v>0</v>
      </c>
      <c r="AK7940" s="1">
        <v>61.855143886033972</v>
      </c>
      <c r="AL7940" s="1">
        <v>44889.3671875</v>
      </c>
      <c r="AM7940" s="1">
        <v>41083.140625</v>
      </c>
      <c r="AN7940" s="1">
        <v>3806.226318359375</v>
      </c>
      <c r="AO7940" t="s">
        <v>20750</v>
      </c>
    </row>
    <row r="7941" spans="1:41" x14ac:dyDescent="0.25">
      <c r="A7941" s="1">
        <v>2027</v>
      </c>
      <c r="B7941" t="s">
        <v>6376</v>
      </c>
      <c r="C7941" t="s">
        <v>7160</v>
      </c>
      <c r="D7941" t="s">
        <v>7258</v>
      </c>
      <c r="E7941" t="s">
        <v>8151</v>
      </c>
      <c r="F7941" t="s">
        <v>10280</v>
      </c>
      <c r="G7941" t="s">
        <v>12391</v>
      </c>
      <c r="H7941" t="s">
        <v>12778</v>
      </c>
      <c r="I7941" s="1">
        <v>759.48522273848391</v>
      </c>
      <c r="J7941" s="1">
        <v>0</v>
      </c>
      <c r="K7941" s="1">
        <v>99.949225000000013</v>
      </c>
      <c r="L7941" s="1">
        <v>90</v>
      </c>
      <c r="M7941" s="1"/>
      <c r="N7941" s="1">
        <v>143.04107031250001</v>
      </c>
      <c r="O7941" s="1">
        <v>440</v>
      </c>
      <c r="P7941" s="1">
        <v>250</v>
      </c>
      <c r="Q7941" s="1">
        <v>453</v>
      </c>
      <c r="R7941" s="1">
        <v>151.96660281179999</v>
      </c>
      <c r="S7941" s="1">
        <v>1006</v>
      </c>
      <c r="T7941" s="1">
        <v>1740</v>
      </c>
      <c r="U7941" s="1">
        <v>60</v>
      </c>
      <c r="V7941" s="1">
        <v>700</v>
      </c>
      <c r="W7941" s="1">
        <v>0</v>
      </c>
      <c r="X7941" s="1">
        <v>340</v>
      </c>
      <c r="Y7941" s="1">
        <v>9135</v>
      </c>
      <c r="Z7941" s="1">
        <v>1106.862390721682</v>
      </c>
      <c r="AA7941" s="1">
        <v>2892</v>
      </c>
      <c r="AB7941" s="1">
        <v>0</v>
      </c>
      <c r="AC7941" s="1">
        <v>900</v>
      </c>
      <c r="AD7941" s="1">
        <v>1515.9071175690001</v>
      </c>
      <c r="AE7941" s="1"/>
      <c r="AF7941" s="1">
        <v>362.88</v>
      </c>
      <c r="AG7941" s="1">
        <v>37174</v>
      </c>
      <c r="AH7941" s="1">
        <v>1555</v>
      </c>
      <c r="AI7941" s="1">
        <v>1757</v>
      </c>
      <c r="AJ7941" s="1">
        <v>0</v>
      </c>
      <c r="AK7941" s="1">
        <v>159</v>
      </c>
      <c r="AL7941" s="1">
        <v>62791.09375</v>
      </c>
      <c r="AM7941" s="1">
        <v>54178.234375</v>
      </c>
      <c r="AN7941" s="1">
        <v>8612.8564453125</v>
      </c>
      <c r="AO7941" t="s">
        <v>20751</v>
      </c>
    </row>
    <row r="7942" spans="1:41" x14ac:dyDescent="0.25">
      <c r="A7942" s="1">
        <v>2027</v>
      </c>
      <c r="B7942" t="s">
        <v>6376</v>
      </c>
      <c r="C7942" t="s">
        <v>7160</v>
      </c>
      <c r="D7942" t="s">
        <v>7258</v>
      </c>
      <c r="E7942" t="s">
        <v>8151</v>
      </c>
      <c r="F7942" t="s">
        <v>10280</v>
      </c>
      <c r="G7942" t="s">
        <v>12392</v>
      </c>
      <c r="H7942" t="s">
        <v>12778</v>
      </c>
      <c r="I7942" s="1">
        <v>705</v>
      </c>
      <c r="J7942" s="1">
        <v>0</v>
      </c>
      <c r="K7942" s="1">
        <v>110.79265480959469</v>
      </c>
      <c r="L7942" s="1">
        <v>99.162812934267279</v>
      </c>
      <c r="M7942" s="1">
        <v>0</v>
      </c>
      <c r="N7942" s="1">
        <v>155.7717255703125</v>
      </c>
      <c r="O7942" s="1">
        <v>485.79555340799999</v>
      </c>
      <c r="P7942" s="1">
        <v>269.32100097109361</v>
      </c>
      <c r="Q7942" s="1">
        <v>503</v>
      </c>
      <c r="R7942" s="1">
        <v>167.43187621806501</v>
      </c>
      <c r="S7942" s="1">
        <v>1100.884811166479</v>
      </c>
      <c r="T7942" s="1">
        <v>1932.928307200006</v>
      </c>
      <c r="U7942" s="1">
        <v>63.372784209000002</v>
      </c>
      <c r="V7942" s="1">
        <v>736</v>
      </c>
      <c r="W7942" s="1">
        <v>0</v>
      </c>
      <c r="X7942" s="1">
        <v>371.46349207326068</v>
      </c>
      <c r="Y7942" s="1">
        <v>9986.4709026196942</v>
      </c>
      <c r="Z7942" s="1">
        <v>1205.3449725392959</v>
      </c>
      <c r="AA7942" s="1">
        <v>3315</v>
      </c>
      <c r="AB7942" s="1">
        <v>0</v>
      </c>
      <c r="AC7942" s="1">
        <v>969.55560349593691</v>
      </c>
      <c r="AD7942" s="1">
        <v>1650.784269404066</v>
      </c>
      <c r="AE7942" s="1">
        <v>0</v>
      </c>
      <c r="AF7942" s="1">
        <v>399.82446175096561</v>
      </c>
      <c r="AG7942" s="1">
        <v>41864</v>
      </c>
      <c r="AH7942" s="1">
        <v>1751.18256195552</v>
      </c>
      <c r="AI7942" s="1">
        <v>1939.8699712224</v>
      </c>
      <c r="AJ7942" s="1">
        <v>0</v>
      </c>
      <c r="AK7942" s="1">
        <v>176</v>
      </c>
      <c r="AL7942" s="1">
        <v>69958.953125</v>
      </c>
      <c r="AM7942" s="1">
        <v>60439.25390625</v>
      </c>
      <c r="AN7942" s="1">
        <v>9519.701171875</v>
      </c>
      <c r="AO7942" t="s">
        <v>20752</v>
      </c>
    </row>
    <row r="7943" spans="1:41" x14ac:dyDescent="0.25">
      <c r="A7943" s="1">
        <v>2027</v>
      </c>
      <c r="B7943" t="s">
        <v>6377</v>
      </c>
      <c r="C7943" t="s">
        <v>7160</v>
      </c>
      <c r="D7943" t="s">
        <v>7258</v>
      </c>
      <c r="E7943" t="s">
        <v>8151</v>
      </c>
      <c r="F7943" t="s">
        <v>10280</v>
      </c>
      <c r="G7943" t="s">
        <v>12392</v>
      </c>
      <c r="H7943" t="s">
        <v>12778</v>
      </c>
      <c r="I7943" s="1">
        <v>175</v>
      </c>
      <c r="J7943" s="1">
        <v>0</v>
      </c>
      <c r="K7943" s="1">
        <v>112.52548178510121</v>
      </c>
      <c r="L7943" s="1">
        <v>92.048069796428706</v>
      </c>
      <c r="M7943" s="1">
        <v>0</v>
      </c>
      <c r="N7943" s="1">
        <v>158.82124314218751</v>
      </c>
      <c r="O7943" s="1">
        <v>371.63359835711998</v>
      </c>
      <c r="P7943" s="1">
        <v>276.60863033956957</v>
      </c>
      <c r="Q7943" s="1">
        <v>502.55487168205121</v>
      </c>
      <c r="R7943" s="1">
        <v>320.22537300115567</v>
      </c>
      <c r="S7943" s="1">
        <v>1524.6458923512751</v>
      </c>
      <c r="T7943" s="1">
        <v>491.964528252891</v>
      </c>
      <c r="U7943" s="1">
        <v>32.003256025544999</v>
      </c>
      <c r="V7943" s="1">
        <v>788</v>
      </c>
      <c r="W7943" s="1">
        <v>0</v>
      </c>
      <c r="X7943" s="1">
        <v>264.907627515792</v>
      </c>
      <c r="Y7943" s="1">
        <v>10670.52794371353</v>
      </c>
      <c r="Z7943" s="1">
        <v>449.52193667167421</v>
      </c>
      <c r="AA7943" s="1">
        <v>713</v>
      </c>
      <c r="AB7943" s="1">
        <v>0</v>
      </c>
      <c r="AC7943" s="1">
        <v>293.92839142790399</v>
      </c>
      <c r="AD7943" s="1">
        <v>856.98402774937779</v>
      </c>
      <c r="AE7943" s="1"/>
      <c r="AF7943" s="1">
        <v>415.7210771789384</v>
      </c>
      <c r="AG7943" s="1">
        <v>39177</v>
      </c>
      <c r="AH7943" s="1">
        <v>1112.0400743751829</v>
      </c>
      <c r="AI7943" s="1">
        <v>6.756974515584</v>
      </c>
      <c r="AJ7943" s="1">
        <v>0</v>
      </c>
      <c r="AK7943" s="1">
        <v>179</v>
      </c>
      <c r="AL7943" s="1">
        <v>58985.41796875</v>
      </c>
      <c r="AM7943" s="1">
        <v>54064.9609375</v>
      </c>
      <c r="AN7943" s="1">
        <v>4920.45849609375</v>
      </c>
      <c r="AO7943" t="s">
        <v>20753</v>
      </c>
    </row>
    <row r="7944" spans="1:41" x14ac:dyDescent="0.25">
      <c r="A7944" s="1">
        <v>2027</v>
      </c>
      <c r="B7944" t="s">
        <v>6378</v>
      </c>
      <c r="C7944" t="s">
        <v>7160</v>
      </c>
      <c r="D7944" t="s">
        <v>7258</v>
      </c>
      <c r="E7944" t="s">
        <v>8151</v>
      </c>
      <c r="F7944" t="s">
        <v>10280</v>
      </c>
      <c r="G7944" t="s">
        <v>12392</v>
      </c>
      <c r="H7944" t="s">
        <v>12778</v>
      </c>
      <c r="I7944" s="1">
        <v>298.77314215557772</v>
      </c>
      <c r="J7944" s="1">
        <v>0</v>
      </c>
      <c r="K7944" s="1">
        <v>152</v>
      </c>
      <c r="L7944" s="1">
        <v>125.69394050876831</v>
      </c>
      <c r="M7944" s="1">
        <v>234.33187620045311</v>
      </c>
      <c r="N7944" s="1">
        <v>163.1179071770045</v>
      </c>
      <c r="O7944" s="1">
        <v>386.6475957307477</v>
      </c>
      <c r="P7944" s="1">
        <v>106.2792</v>
      </c>
      <c r="Q7944" s="1">
        <v>270.50437099255271</v>
      </c>
      <c r="R7944" s="1">
        <v>189.64334515736499</v>
      </c>
      <c r="S7944" s="1">
        <v>115.1132239157518</v>
      </c>
      <c r="T7944" s="1">
        <v>954.50639999999999</v>
      </c>
      <c r="U7944" s="1">
        <v>329.70554438917088</v>
      </c>
      <c r="V7944" s="1">
        <v>0</v>
      </c>
      <c r="W7944" s="1">
        <v>0</v>
      </c>
      <c r="X7944" s="1">
        <v>180.75</v>
      </c>
      <c r="Y7944" s="1"/>
      <c r="Z7944" s="1">
        <v>1442.782188645961</v>
      </c>
      <c r="AA7944" s="1">
        <v>760</v>
      </c>
      <c r="AB7944" s="1">
        <v>0</v>
      </c>
      <c r="AC7944" s="1">
        <v>108.37855</v>
      </c>
      <c r="AD7944" s="1">
        <v>160.15262725909281</v>
      </c>
      <c r="AE7944" s="1">
        <v>0</v>
      </c>
      <c r="AF7944" s="1">
        <v>854.00054437100289</v>
      </c>
      <c r="AG7944" s="1">
        <v>1247</v>
      </c>
      <c r="AH7944" s="1">
        <v>1001.806170854712</v>
      </c>
      <c r="AI7944" s="1">
        <v>0</v>
      </c>
      <c r="AJ7944" s="1">
        <v>0</v>
      </c>
      <c r="AK7944" s="1">
        <v>69</v>
      </c>
      <c r="AL7944" s="1">
        <v>9150.1865234375</v>
      </c>
      <c r="AM7944" s="1">
        <v>5895.87890625</v>
      </c>
      <c r="AN7944" s="1">
        <v>3254.307861328125</v>
      </c>
      <c r="AO7944" t="s">
        <v>20754</v>
      </c>
    </row>
    <row r="7945" spans="1:41" x14ac:dyDescent="0.25">
      <c r="A7945" s="1">
        <v>2027</v>
      </c>
      <c r="B7945" t="s">
        <v>6379</v>
      </c>
      <c r="C7945" t="s">
        <v>7160</v>
      </c>
      <c r="D7945" t="s">
        <v>7258</v>
      </c>
      <c r="E7945" t="s">
        <v>8151</v>
      </c>
      <c r="F7945" t="s">
        <v>10280</v>
      </c>
      <c r="G7945" t="s">
        <v>12392</v>
      </c>
      <c r="H7945" t="s">
        <v>12778</v>
      </c>
      <c r="I7945" s="1">
        <v>426.648046998165</v>
      </c>
      <c r="J7945" s="1">
        <v>3709.7667295252331</v>
      </c>
      <c r="K7945" s="1">
        <v>230.9243997859642</v>
      </c>
      <c r="L7945" s="1">
        <v>320.99450000000007</v>
      </c>
      <c r="M7945" s="1">
        <v>0</v>
      </c>
      <c r="N7945" s="1">
        <v>69.061101342177068</v>
      </c>
      <c r="O7945" s="1">
        <v>393.60763152017142</v>
      </c>
      <c r="P7945" s="1">
        <v>46.553095863614857</v>
      </c>
      <c r="Q7945" s="1">
        <v>0</v>
      </c>
      <c r="R7945" s="1">
        <v>680.67984161004813</v>
      </c>
      <c r="S7945" s="1">
        <v>120</v>
      </c>
      <c r="T7945" s="1">
        <v>609.4972099973786</v>
      </c>
      <c r="U7945" s="1">
        <v>111.5503758516695</v>
      </c>
      <c r="V7945" s="1">
        <v>0</v>
      </c>
      <c r="W7945" s="1"/>
      <c r="X7945" s="1">
        <v>2518</v>
      </c>
      <c r="Y7945" s="1">
        <v>0</v>
      </c>
      <c r="Z7945" s="1">
        <v>1436</v>
      </c>
      <c r="AA7945" s="1">
        <v>760</v>
      </c>
      <c r="AB7945" s="1">
        <v>128.607</v>
      </c>
      <c r="AC7945" s="1">
        <v>179.18434999999999</v>
      </c>
      <c r="AD7945" s="1">
        <v>160.37656958490251</v>
      </c>
      <c r="AE7945" s="1">
        <v>0</v>
      </c>
      <c r="AF7945" s="1">
        <v>214.5430179190773</v>
      </c>
      <c r="AG7945" s="1">
        <v>1970</v>
      </c>
      <c r="AH7945" s="1">
        <v>649</v>
      </c>
      <c r="AI7945" s="1">
        <v>0</v>
      </c>
      <c r="AJ7945" s="1">
        <v>0</v>
      </c>
      <c r="AK7945" s="1">
        <v>70.51046154871635</v>
      </c>
      <c r="AL7945" s="1">
        <v>14805.5048828125</v>
      </c>
      <c r="AM7945" s="1">
        <v>9924.98046875</v>
      </c>
      <c r="AN7945" s="1">
        <v>4880.52294921875</v>
      </c>
      <c r="AO7945" t="s">
        <v>20755</v>
      </c>
    </row>
    <row r="7946" spans="1:41" x14ac:dyDescent="0.25">
      <c r="A7946" s="1">
        <v>2027</v>
      </c>
      <c r="B7946" t="s">
        <v>6380</v>
      </c>
      <c r="C7946" t="s">
        <v>7160</v>
      </c>
      <c r="D7946" t="s">
        <v>7258</v>
      </c>
      <c r="E7946" t="s">
        <v>8151</v>
      </c>
      <c r="F7946" t="s">
        <v>10280</v>
      </c>
      <c r="G7946" t="s">
        <v>12392</v>
      </c>
      <c r="H7946" t="s">
        <v>12778</v>
      </c>
      <c r="I7946" s="1">
        <v>0</v>
      </c>
      <c r="J7946" s="1">
        <v>0</v>
      </c>
      <c r="K7946" s="1">
        <v>113.2154345922917</v>
      </c>
      <c r="L7946" s="1">
        <v>76.284837843790299</v>
      </c>
      <c r="M7946" s="1">
        <v>402.03998367724802</v>
      </c>
      <c r="N7946" s="1">
        <v>159.46978000799999</v>
      </c>
      <c r="O7946" s="1">
        <v>379.0662703242624</v>
      </c>
      <c r="P7946" s="1">
        <v>159.71559499886109</v>
      </c>
      <c r="Q7946" s="1">
        <v>267.84529376849832</v>
      </c>
      <c r="R7946" s="1">
        <v>320.30010174651397</v>
      </c>
      <c r="S7946" s="1">
        <v>1264.14465884738</v>
      </c>
      <c r="T7946" s="1">
        <v>876.29329183098002</v>
      </c>
      <c r="U7946" s="1">
        <v>143.5586490317304</v>
      </c>
      <c r="V7946" s="1">
        <v>0</v>
      </c>
      <c r="W7946" s="1">
        <v>0</v>
      </c>
      <c r="X7946" s="1">
        <v>59</v>
      </c>
      <c r="Y7946" s="1"/>
      <c r="Z7946" s="1">
        <v>1449.413654764895</v>
      </c>
      <c r="AA7946" s="1">
        <v>738</v>
      </c>
      <c r="AB7946" s="1">
        <v>0</v>
      </c>
      <c r="AC7946" s="1">
        <v>284.55657000000002</v>
      </c>
      <c r="AD7946" s="1">
        <v>241.98920153121989</v>
      </c>
      <c r="AE7946" s="1">
        <v>0</v>
      </c>
      <c r="AF7946" s="1">
        <v>423.20336841801839</v>
      </c>
      <c r="AG7946" s="1">
        <v>41895</v>
      </c>
      <c r="AH7946" s="1">
        <v>834.63034417592337</v>
      </c>
      <c r="AI7946" s="1">
        <v>0</v>
      </c>
      <c r="AJ7946" s="1">
        <v>0</v>
      </c>
      <c r="AK7946" s="1">
        <v>68</v>
      </c>
      <c r="AL7946" s="1">
        <v>50155.7265625</v>
      </c>
      <c r="AM7946" s="1">
        <v>45917.34765625</v>
      </c>
      <c r="AN7946" s="1">
        <v>4238.37890625</v>
      </c>
      <c r="AO7946" t="s">
        <v>20756</v>
      </c>
    </row>
    <row r="7947" spans="1:41" x14ac:dyDescent="0.25">
      <c r="A7947" s="1">
        <v>2027</v>
      </c>
      <c r="B7947" t="s">
        <v>6381</v>
      </c>
      <c r="C7947" t="s">
        <v>7160</v>
      </c>
      <c r="D7947" t="s">
        <v>7258</v>
      </c>
      <c r="E7947" t="s">
        <v>8151</v>
      </c>
      <c r="F7947" t="s">
        <v>10281</v>
      </c>
      <c r="G7947" t="s">
        <v>12393</v>
      </c>
      <c r="H7947" t="s">
        <v>12778</v>
      </c>
      <c r="I7947" s="1">
        <v>560.57531346272901</v>
      </c>
      <c r="J7947" s="1">
        <v>118.77297256936468</v>
      </c>
      <c r="K7947" s="1">
        <v>23.451366390467559</v>
      </c>
      <c r="L7947" s="1">
        <v>754.62061427675064</v>
      </c>
      <c r="M7947" s="1">
        <v>377.31030713837532</v>
      </c>
      <c r="N7947" s="1">
        <v>71.972480101369584</v>
      </c>
      <c r="O7947" s="1">
        <v>24.078865772122143</v>
      </c>
      <c r="P7947" s="1">
        <v>1297.4483289211396</v>
      </c>
      <c r="Q7947" s="1">
        <v>45.489190407778445</v>
      </c>
      <c r="R7947" s="1">
        <v>0</v>
      </c>
      <c r="S7947" s="1">
        <v>646.81766938007195</v>
      </c>
      <c r="T7947" s="1">
        <v>1767.96829630553</v>
      </c>
      <c r="U7947" s="1">
        <v>0</v>
      </c>
      <c r="V7947" s="1">
        <v>0</v>
      </c>
      <c r="W7947" s="1">
        <v>149.84609340638335</v>
      </c>
      <c r="X7947" s="1">
        <v>59.291619693173267</v>
      </c>
      <c r="Y7947" s="1"/>
      <c r="Z7947" s="1">
        <v>166.7594689071382</v>
      </c>
      <c r="AA7947" s="1">
        <v>1858.5227700187402</v>
      </c>
      <c r="AB7947" s="1">
        <v>271.6634211396302</v>
      </c>
      <c r="AC7947" s="1">
        <v>431.21177958671467</v>
      </c>
      <c r="AD7947" s="1">
        <v>265.19524444582953</v>
      </c>
      <c r="AE7947" s="1">
        <v>6671.1983387809905</v>
      </c>
      <c r="AF7947" s="1">
        <v>3548.9591883545786</v>
      </c>
      <c r="AG7947" s="1">
        <v>0</v>
      </c>
      <c r="AH7947" s="1">
        <v>1293.6353387601439</v>
      </c>
      <c r="AI7947" s="1">
        <v>126.12944552911404</v>
      </c>
      <c r="AJ7947" s="1">
        <v>1044.6105360488161</v>
      </c>
      <c r="AK7947" s="1">
        <v>388.0906016280432</v>
      </c>
      <c r="AL7947" s="1">
        <v>21963.619140625</v>
      </c>
      <c r="AM7947" s="1">
        <v>16570.140625</v>
      </c>
      <c r="AN7947" s="1">
        <v>5393.478515625</v>
      </c>
      <c r="AO7947" t="s">
        <v>20757</v>
      </c>
    </row>
    <row r="7948" spans="1:41" x14ac:dyDescent="0.25">
      <c r="A7948" s="1">
        <v>2027</v>
      </c>
      <c r="B7948" t="s">
        <v>6382</v>
      </c>
      <c r="C7948" t="s">
        <v>7160</v>
      </c>
      <c r="D7948" t="s">
        <v>7258</v>
      </c>
      <c r="E7948" t="s">
        <v>8151</v>
      </c>
      <c r="F7948" t="s">
        <v>10281</v>
      </c>
      <c r="G7948" t="s">
        <v>12393</v>
      </c>
      <c r="H7948" t="s">
        <v>12778</v>
      </c>
      <c r="I7948" s="1">
        <v>740.55255875786747</v>
      </c>
      <c r="J7948" s="1">
        <v>622.30340479866891</v>
      </c>
      <c r="K7948" s="1">
        <v>22.175599920909889</v>
      </c>
      <c r="L7948" s="1">
        <v>1075.4502138722553</v>
      </c>
      <c r="M7948" s="1">
        <v>356.78443114245437</v>
      </c>
      <c r="N7948" s="1">
        <v>69.82177044339447</v>
      </c>
      <c r="O7948" s="1">
        <v>159.3878380004021</v>
      </c>
      <c r="P7948" s="1">
        <v>2307.4136026139931</v>
      </c>
      <c r="Q7948" s="1">
        <v>46.467425699265824</v>
      </c>
      <c r="R7948" s="1">
        <v>1175.6585308629956</v>
      </c>
      <c r="S7948" s="1">
        <v>0</v>
      </c>
      <c r="T7948" s="1">
        <v>1830.3041317607908</v>
      </c>
      <c r="U7948" s="1">
        <v>224.26449957525705</v>
      </c>
      <c r="V7948" s="1">
        <v>0</v>
      </c>
      <c r="W7948" s="1">
        <v>161.86687930424975</v>
      </c>
      <c r="X7948" s="1">
        <v>0</v>
      </c>
      <c r="Y7948" s="1">
        <v>6581.2636460158228</v>
      </c>
      <c r="Z7948" s="1">
        <v>392.69366959865494</v>
      </c>
      <c r="AA7948" s="1">
        <v>3464.8865184377214</v>
      </c>
      <c r="AB7948" s="1">
        <v>169.21775877042123</v>
      </c>
      <c r="AC7948" s="1">
        <v>544.35110351448748</v>
      </c>
      <c r="AD7948" s="1">
        <v>295.59171667884794</v>
      </c>
      <c r="AE7948" s="1">
        <v>8407.7256837433306</v>
      </c>
      <c r="AF7948" s="1">
        <v>5083.8111655079429</v>
      </c>
      <c r="AG7948" s="1">
        <v>0</v>
      </c>
      <c r="AH7948" s="1">
        <v>803.79949366512926</v>
      </c>
      <c r="AI7948" s="1">
        <v>700.31686912818907</v>
      </c>
      <c r="AJ7948" s="1">
        <v>2241.6256116635918</v>
      </c>
      <c r="AK7948" s="1">
        <v>416.92809239218241</v>
      </c>
      <c r="AL7948" s="1">
        <v>37894.6640625</v>
      </c>
      <c r="AM7948" s="1">
        <v>32978.2890625</v>
      </c>
      <c r="AN7948" s="1">
        <v>4916.373046875</v>
      </c>
      <c r="AO7948" t="s">
        <v>20758</v>
      </c>
    </row>
    <row r="7949" spans="1:41" x14ac:dyDescent="0.25">
      <c r="A7949" s="1">
        <v>2027</v>
      </c>
      <c r="B7949" t="s">
        <v>6383</v>
      </c>
      <c r="C7949" t="s">
        <v>7160</v>
      </c>
      <c r="D7949" t="s">
        <v>7258</v>
      </c>
      <c r="E7949" t="s">
        <v>8151</v>
      </c>
      <c r="F7949" t="s">
        <v>10281</v>
      </c>
      <c r="G7949" t="s">
        <v>12393</v>
      </c>
      <c r="H7949" t="s">
        <v>12778</v>
      </c>
      <c r="I7949" s="1">
        <v>713.9551353625277</v>
      </c>
      <c r="J7949" s="1">
        <v>115.50766665741828</v>
      </c>
      <c r="K7949" s="1">
        <v>22.806641553987664</v>
      </c>
      <c r="L7949" s="1">
        <v>739.11654982464324</v>
      </c>
      <c r="M7949" s="1">
        <v>0</v>
      </c>
      <c r="N7949" s="1">
        <v>70.621800041542713</v>
      </c>
      <c r="O7949" s="1">
        <v>23.416889726075503</v>
      </c>
      <c r="P7949" s="1">
        <v>1576.2965673385741</v>
      </c>
      <c r="Q7949" s="1">
        <v>45.556485899971285</v>
      </c>
      <c r="R7949" s="1">
        <v>826.12131375976355</v>
      </c>
      <c r="S7949" s="1">
        <v>0</v>
      </c>
      <c r="T7949" s="1">
        <v>2620.9806731370327</v>
      </c>
      <c r="U7949" s="1">
        <v>125.80707231057757</v>
      </c>
      <c r="V7949" s="1">
        <v>0</v>
      </c>
      <c r="W7949" s="1">
        <v>177.17829350406342</v>
      </c>
      <c r="X7949" s="1">
        <v>162.50080173449604</v>
      </c>
      <c r="Y7949" s="1">
        <v>1261.2158999135402</v>
      </c>
      <c r="Z7949" s="1">
        <v>297.8510099216299</v>
      </c>
      <c r="AA7949" s="1">
        <v>3519.4528478884076</v>
      </c>
      <c r="AB7949" s="1">
        <v>153.06527131120271</v>
      </c>
      <c r="AC7949" s="1">
        <v>524.19613462740654</v>
      </c>
      <c r="AD7949" s="1">
        <v>264.89957035853604</v>
      </c>
      <c r="AE7949" s="1">
        <v>35.25743201503937</v>
      </c>
      <c r="AF7949" s="1">
        <v>5824.4480910720404</v>
      </c>
      <c r="AG7949" s="1">
        <v>0</v>
      </c>
      <c r="AH7949" s="1">
        <v>807.26204732620613</v>
      </c>
      <c r="AI7949" s="1">
        <v>122.66189550281314</v>
      </c>
      <c r="AJ7949" s="1">
        <v>1571.5275495750893</v>
      </c>
      <c r="AK7949" s="1">
        <v>377.42121693173272</v>
      </c>
      <c r="AL7949" s="1">
        <v>21979.125</v>
      </c>
      <c r="AM7949" s="1">
        <v>17246.931640625</v>
      </c>
      <c r="AN7949" s="1">
        <v>4732.193359375</v>
      </c>
      <c r="AO7949" t="s">
        <v>20759</v>
      </c>
    </row>
    <row r="7950" spans="1:41" x14ac:dyDescent="0.25">
      <c r="A7950" s="1">
        <v>2027</v>
      </c>
      <c r="B7950" t="s">
        <v>6384</v>
      </c>
      <c r="C7950" t="s">
        <v>7160</v>
      </c>
      <c r="D7950" t="s">
        <v>7258</v>
      </c>
      <c r="E7950" t="s">
        <v>8151</v>
      </c>
      <c r="F7950" t="s">
        <v>10281</v>
      </c>
      <c r="G7950" t="s">
        <v>12393</v>
      </c>
      <c r="H7950" t="s">
        <v>12778</v>
      </c>
      <c r="I7950" s="1">
        <v>576.49099152736915</v>
      </c>
      <c r="J7950" s="1">
        <v>1685.1275136953868</v>
      </c>
      <c r="K7950" s="1">
        <v>24.401089852918069</v>
      </c>
      <c r="L7950" s="1">
        <v>288.24549576368457</v>
      </c>
      <c r="M7950" s="1">
        <v>388.02278275880616</v>
      </c>
      <c r="N7950" s="1">
        <v>75.550253076183907</v>
      </c>
      <c r="O7950" s="1">
        <v>24.390003487696386</v>
      </c>
      <c r="P7950" s="1">
        <v>1219.2717952612529</v>
      </c>
      <c r="Q7950" s="1">
        <v>55.354791479776495</v>
      </c>
      <c r="R7950" s="1">
        <v>289.40785558251611</v>
      </c>
      <c r="S7950" s="1">
        <v>665.18191330081061</v>
      </c>
      <c r="T7950" s="1">
        <v>1164.0683482764184</v>
      </c>
      <c r="U7950" s="1">
        <v>0</v>
      </c>
      <c r="V7950" s="1">
        <v>0</v>
      </c>
      <c r="W7950" s="1">
        <v>166.29547832520265</v>
      </c>
      <c r="X7950" s="1">
        <v>50.020744737702096</v>
      </c>
      <c r="Y7950" s="1">
        <v>0</v>
      </c>
      <c r="Z7950" s="1">
        <v>319.2873183843891</v>
      </c>
      <c r="AA7950" s="1">
        <v>1865.8352668087737</v>
      </c>
      <c r="AB7950" s="1">
        <v>0</v>
      </c>
      <c r="AC7950" s="1">
        <v>0</v>
      </c>
      <c r="AD7950" s="1">
        <v>270.06886875427341</v>
      </c>
      <c r="AE7950" s="1">
        <v>7605.2465420726012</v>
      </c>
      <c r="AF7950" s="1">
        <v>2363.0994383960392</v>
      </c>
      <c r="AG7950" s="1">
        <v>0</v>
      </c>
      <c r="AH7950" s="1">
        <v>1787.1220737348444</v>
      </c>
      <c r="AI7950" s="1">
        <v>129.71047309365807</v>
      </c>
      <c r="AJ7950" s="1">
        <v>1219.5001743848195</v>
      </c>
      <c r="AK7950" s="1">
        <v>399.10914798048634</v>
      </c>
      <c r="AL7950" s="1">
        <v>22630.810546875</v>
      </c>
      <c r="AM7950" s="1">
        <v>17562.41796875</v>
      </c>
      <c r="AN7950" s="1">
        <v>5068.39111328125</v>
      </c>
      <c r="AO7950" t="s">
        <v>20760</v>
      </c>
    </row>
    <row r="7951" spans="1:41" x14ac:dyDescent="0.25">
      <c r="A7951" s="1">
        <v>2027</v>
      </c>
      <c r="B7951" t="s">
        <v>6385</v>
      </c>
      <c r="C7951" t="s">
        <v>7160</v>
      </c>
      <c r="D7951" t="s">
        <v>7258</v>
      </c>
      <c r="E7951" t="s">
        <v>8151</v>
      </c>
      <c r="F7951" t="s">
        <v>10281</v>
      </c>
      <c r="G7951" t="s">
        <v>12393</v>
      </c>
      <c r="H7951" t="s">
        <v>12778</v>
      </c>
      <c r="I7951" s="1"/>
      <c r="J7951" s="1">
        <v>621.61556711843355</v>
      </c>
      <c r="K7951" s="1">
        <v>21.753920000000001</v>
      </c>
      <c r="L7951" s="1">
        <v>1055</v>
      </c>
      <c r="M7951" s="1">
        <v>350</v>
      </c>
      <c r="N7951" s="1">
        <v>270.27499999999998</v>
      </c>
      <c r="O7951" s="1">
        <v>11.1683</v>
      </c>
      <c r="P7951" s="1">
        <v>3426.1060000000002</v>
      </c>
      <c r="Q7951" s="1">
        <v>47</v>
      </c>
      <c r="R7951" s="1">
        <v>616.82933305999995</v>
      </c>
      <c r="S7951" s="1">
        <v>340</v>
      </c>
      <c r="T7951" s="1">
        <v>0</v>
      </c>
      <c r="U7951" s="1">
        <v>320</v>
      </c>
      <c r="V7951" s="1">
        <v>100</v>
      </c>
      <c r="W7951" s="1">
        <v>396</v>
      </c>
      <c r="X7951" s="1">
        <v>735</v>
      </c>
      <c r="Y7951" s="1">
        <v>9863.7120000000014</v>
      </c>
      <c r="Z7951" s="1">
        <v>396.50789623282151</v>
      </c>
      <c r="AA7951" s="1">
        <v>21634</v>
      </c>
      <c r="AB7951" s="1">
        <v>250</v>
      </c>
      <c r="AC7951" s="1">
        <v>300</v>
      </c>
      <c r="AD7951" s="1">
        <v>470.72526774019309</v>
      </c>
      <c r="AE7951" s="1">
        <v>6713.86359841584</v>
      </c>
      <c r="AF7951" s="1">
        <v>4831.4880000000003</v>
      </c>
      <c r="AG7951" s="1">
        <v>0</v>
      </c>
      <c r="AH7951" s="1">
        <v>800</v>
      </c>
      <c r="AI7951" s="1">
        <v>687</v>
      </c>
      <c r="AJ7951" s="1">
        <v>2243</v>
      </c>
      <c r="AK7951" s="1">
        <v>454</v>
      </c>
      <c r="AL7951" s="1">
        <v>56955.046875</v>
      </c>
      <c r="AM7951" s="1">
        <v>52439.3984375</v>
      </c>
      <c r="AN7951" s="1">
        <v>4515.6474609375</v>
      </c>
      <c r="AO7951" t="s">
        <v>20761</v>
      </c>
    </row>
    <row r="7952" spans="1:41" x14ac:dyDescent="0.25">
      <c r="A7952" s="1">
        <v>2027</v>
      </c>
      <c r="B7952" t="s">
        <v>6386</v>
      </c>
      <c r="C7952" t="s">
        <v>7160</v>
      </c>
      <c r="D7952" t="s">
        <v>7258</v>
      </c>
      <c r="E7952" t="s">
        <v>8151</v>
      </c>
      <c r="F7952" t="s">
        <v>10281</v>
      </c>
      <c r="G7952" t="s">
        <v>12394</v>
      </c>
      <c r="H7952" t="s">
        <v>12778</v>
      </c>
      <c r="I7952" s="1">
        <v>797.90003846254285</v>
      </c>
      <c r="J7952" s="1">
        <v>119.8407780653307</v>
      </c>
      <c r="K7952" s="1">
        <v>24.641306692332499</v>
      </c>
      <c r="L7952" s="1">
        <v>827.39708738264869</v>
      </c>
      <c r="M7952" s="1">
        <v>0</v>
      </c>
      <c r="N7952" s="1">
        <v>77.377786331999999</v>
      </c>
      <c r="O7952" s="1">
        <v>25.657043072614321</v>
      </c>
      <c r="P7952" s="1">
        <v>1715.2736182700189</v>
      </c>
      <c r="Q7952" s="1">
        <v>49.914601582248629</v>
      </c>
      <c r="R7952" s="1">
        <v>905.15138339387158</v>
      </c>
      <c r="S7952" s="1">
        <v>0</v>
      </c>
      <c r="T7952" s="1">
        <v>2920.9776394365999</v>
      </c>
      <c r="U7952" s="1">
        <v>132.51567602928961</v>
      </c>
      <c r="V7952" s="1">
        <v>0</v>
      </c>
      <c r="W7952" s="1">
        <v>194.1278778327283</v>
      </c>
      <c r="X7952" s="1">
        <v>184</v>
      </c>
      <c r="Y7952" s="1">
        <v>1419.0735432072031</v>
      </c>
      <c r="Z7952" s="1">
        <v>328.2680698496161</v>
      </c>
      <c r="AA7952" s="1">
        <v>4063</v>
      </c>
      <c r="AB7952" s="1">
        <v>76</v>
      </c>
      <c r="AC7952" s="1">
        <v>582.27250000000004</v>
      </c>
      <c r="AD7952" s="1">
        <v>276.57800298700022</v>
      </c>
      <c r="AE7952" s="1">
        <v>38.63029900304528</v>
      </c>
      <c r="AF7952" s="1">
        <v>6509.2708570961877</v>
      </c>
      <c r="AG7952" s="1">
        <v>0</v>
      </c>
      <c r="AH7952" s="1">
        <v>959.20203733650908</v>
      </c>
      <c r="AI7952" s="1">
        <v>134.39622311496581</v>
      </c>
      <c r="AJ7952" s="1">
        <v>1756.3034848320001</v>
      </c>
      <c r="AK7952" s="1">
        <v>413</v>
      </c>
      <c r="AL7952" s="1">
        <v>24530.76953125</v>
      </c>
      <c r="AM7952" s="1">
        <v>19322.189453125</v>
      </c>
      <c r="AN7952" s="1">
        <v>5208.580078125</v>
      </c>
      <c r="AO7952" t="s">
        <v>20762</v>
      </c>
    </row>
    <row r="7953" spans="1:41" x14ac:dyDescent="0.25">
      <c r="A7953" s="1">
        <v>2027</v>
      </c>
      <c r="B7953" t="s">
        <v>6387</v>
      </c>
      <c r="C7953" t="s">
        <v>7160</v>
      </c>
      <c r="D7953" t="s">
        <v>7258</v>
      </c>
      <c r="E7953" t="s">
        <v>8151</v>
      </c>
      <c r="F7953" t="s">
        <v>10281</v>
      </c>
      <c r="G7953" t="s">
        <v>12394</v>
      </c>
      <c r="H7953" t="s">
        <v>12778</v>
      </c>
      <c r="I7953" s="1">
        <v>633.8770983972737</v>
      </c>
      <c r="J7953" s="1">
        <v>1865.622970679357</v>
      </c>
      <c r="K7953" s="1">
        <v>23.948602518637731</v>
      </c>
      <c r="L7953" s="1">
        <v>314.9380000000001</v>
      </c>
      <c r="M7953" s="1">
        <v>418.28239901780881</v>
      </c>
      <c r="N7953" s="1">
        <v>82.082929977070975</v>
      </c>
      <c r="O7953" s="1">
        <v>26.240508768011431</v>
      </c>
      <c r="P7953" s="1">
        <v>1279.970387805711</v>
      </c>
      <c r="Q7953" s="1">
        <v>49.930514080057783</v>
      </c>
      <c r="R7953" s="1">
        <v>310.67323358924648</v>
      </c>
      <c r="S7953" s="1">
        <v>718</v>
      </c>
      <c r="T7953" s="1">
        <v>1279.944140994495</v>
      </c>
      <c r="U7953" s="1">
        <v>0</v>
      </c>
      <c r="V7953" s="1">
        <v>0</v>
      </c>
      <c r="W7953" s="1">
        <v>180.8518425708389</v>
      </c>
      <c r="X7953" s="1">
        <v>55</v>
      </c>
      <c r="Y7953" s="1">
        <v>0</v>
      </c>
      <c r="Z7953" s="1">
        <v>345</v>
      </c>
      <c r="AA7953" s="1">
        <v>2115</v>
      </c>
      <c r="AB7953" s="1">
        <v>0</v>
      </c>
      <c r="AC7953" s="1">
        <v>0</v>
      </c>
      <c r="AD7953" s="1">
        <v>291.70107539257089</v>
      </c>
      <c r="AE7953" s="1">
        <v>8198.335020749053</v>
      </c>
      <c r="AF7953" s="1">
        <v>2598.3313481900168</v>
      </c>
      <c r="AG7953" s="1">
        <v>0</v>
      </c>
      <c r="AH7953" s="1">
        <v>2014</v>
      </c>
      <c r="AI7953" s="1">
        <v>139.8258305288104</v>
      </c>
      <c r="AJ7953" s="1">
        <v>1340.893861994233</v>
      </c>
      <c r="AK7953" s="1">
        <v>430.23332470403199</v>
      </c>
      <c r="AL7953" s="1">
        <v>24712.685546875</v>
      </c>
      <c r="AM7953" s="1">
        <v>19134.65625</v>
      </c>
      <c r="AN7953" s="1">
        <v>5578.02783203125</v>
      </c>
      <c r="AO7953" t="s">
        <v>20763</v>
      </c>
    </row>
    <row r="7954" spans="1:41" x14ac:dyDescent="0.25">
      <c r="A7954" s="1">
        <v>2027</v>
      </c>
      <c r="B7954" t="s">
        <v>6388</v>
      </c>
      <c r="C7954" t="s">
        <v>7160</v>
      </c>
      <c r="D7954" t="s">
        <v>7258</v>
      </c>
      <c r="E7954" t="s">
        <v>8151</v>
      </c>
      <c r="F7954" t="s">
        <v>10281</v>
      </c>
      <c r="G7954" t="s">
        <v>12394</v>
      </c>
      <c r="H7954" t="s">
        <v>12778</v>
      </c>
      <c r="I7954" s="1">
        <v>621.44813568360166</v>
      </c>
      <c r="J7954" s="1">
        <v>121.9492277558608</v>
      </c>
      <c r="K7954" s="1">
        <v>25</v>
      </c>
      <c r="L7954" s="1">
        <v>837.95960339178885</v>
      </c>
      <c r="M7954" s="1">
        <v>410.08078335079301</v>
      </c>
      <c r="N7954" s="1">
        <v>79.148218563868454</v>
      </c>
      <c r="O7954" s="1">
        <v>26.17018393406661</v>
      </c>
      <c r="P7954" s="1">
        <v>1421.2327725600001</v>
      </c>
      <c r="Q7954" s="1">
        <v>50.171789955484698</v>
      </c>
      <c r="R7954" s="1">
        <v>0</v>
      </c>
      <c r="S7954" s="1">
        <v>690.67934349451059</v>
      </c>
      <c r="T7954" s="1">
        <v>1956.73812</v>
      </c>
      <c r="U7954" s="1">
        <v>0</v>
      </c>
      <c r="V7954" s="1">
        <v>0</v>
      </c>
      <c r="W7954" s="1">
        <v>162.8606539593149</v>
      </c>
      <c r="X7954" s="1">
        <v>66.275000000000006</v>
      </c>
      <c r="Y7954" s="1"/>
      <c r="Z7954" s="1">
        <v>183.3855784053444</v>
      </c>
      <c r="AA7954" s="1">
        <v>2115</v>
      </c>
      <c r="AB7954" s="1">
        <v>283</v>
      </c>
      <c r="AC7954" s="1">
        <v>468.66399999999999</v>
      </c>
      <c r="AD7954" s="1">
        <v>292.3323733668642</v>
      </c>
      <c r="AE7954" s="1">
        <v>7250.6109398503968</v>
      </c>
      <c r="AF7954" s="1">
        <v>3940.9000730486282</v>
      </c>
      <c r="AG7954" s="1">
        <v>0</v>
      </c>
      <c r="AH7954" s="1">
        <v>1466.057811006895</v>
      </c>
      <c r="AI7954" s="1">
        <v>137.0841475772651</v>
      </c>
      <c r="AJ7954" s="1">
        <v>1181.2055929749199</v>
      </c>
      <c r="AK7954" s="1">
        <v>422</v>
      </c>
      <c r="AL7954" s="1">
        <v>24209.955078125</v>
      </c>
      <c r="AM7954" s="1">
        <v>18271.67578125</v>
      </c>
      <c r="AN7954" s="1">
        <v>5938.27783203125</v>
      </c>
      <c r="AO7954" t="s">
        <v>20764</v>
      </c>
    </row>
    <row r="7955" spans="1:41" x14ac:dyDescent="0.25">
      <c r="A7955" s="1">
        <v>2027</v>
      </c>
      <c r="B7955" t="s">
        <v>6389</v>
      </c>
      <c r="C7955" t="s">
        <v>7160</v>
      </c>
      <c r="D7955" t="s">
        <v>7258</v>
      </c>
      <c r="E7955" t="s">
        <v>8151</v>
      </c>
      <c r="F7955" t="s">
        <v>10281</v>
      </c>
      <c r="G7955" t="s">
        <v>12394</v>
      </c>
      <c r="H7955" t="s">
        <v>12778</v>
      </c>
      <c r="I7955" s="1">
        <v>741</v>
      </c>
      <c r="J7955" s="1">
        <v>712.96957236572223</v>
      </c>
      <c r="K7955" s="1">
        <v>24.491138662801529</v>
      </c>
      <c r="L7955" s="1">
        <v>1213.8839204404039</v>
      </c>
      <c r="M7955" s="1">
        <v>394.15684674239998</v>
      </c>
      <c r="N7955" s="1">
        <v>77.062684002246101</v>
      </c>
      <c r="O7955" s="1">
        <v>176.08337738886121</v>
      </c>
      <c r="P7955" s="1">
        <v>2504.455477171754</v>
      </c>
      <c r="Q7955" s="1">
        <v>51.659752293615391</v>
      </c>
      <c r="R7955" s="1">
        <v>1297.229441116883</v>
      </c>
      <c r="S7955" s="1">
        <v>0</v>
      </c>
      <c r="T7955" s="1">
        <v>2066.2510186621421</v>
      </c>
      <c r="U7955" s="1">
        <v>234.69054418733</v>
      </c>
      <c r="V7955" s="1">
        <v>0</v>
      </c>
      <c r="W7955" s="1">
        <v>158.788901116224</v>
      </c>
      <c r="X7955" s="1">
        <v>0</v>
      </c>
      <c r="Y7955" s="1">
        <v>7510.8321834664694</v>
      </c>
      <c r="Z7955" s="1">
        <v>432.32838495376791</v>
      </c>
      <c r="AA7955" s="1">
        <v>4040</v>
      </c>
      <c r="AB7955" s="1">
        <v>187</v>
      </c>
      <c r="AC7955" s="1">
        <v>601.37073188697605</v>
      </c>
      <c r="AD7955" s="1">
        <v>328.6214941731771</v>
      </c>
      <c r="AE7955" s="1">
        <v>9288.4171912091788</v>
      </c>
      <c r="AF7955" s="1">
        <v>5739.9203013349143</v>
      </c>
      <c r="AG7955" s="1">
        <v>0</v>
      </c>
      <c r="AH7955" s="1">
        <v>934.42041159632538</v>
      </c>
      <c r="AI7955" s="1">
        <v>773.67358203436811</v>
      </c>
      <c r="AJ7955" s="1">
        <v>2525.9597831607671</v>
      </c>
      <c r="AK7955" s="1">
        <v>461</v>
      </c>
      <c r="AL7955" s="1">
        <v>42476.26953125</v>
      </c>
      <c r="AM7955" s="1">
        <v>36971.78125</v>
      </c>
      <c r="AN7955" s="1">
        <v>5504.48681640625</v>
      </c>
      <c r="AO7955" t="s">
        <v>20765</v>
      </c>
    </row>
    <row r="7956" spans="1:41" x14ac:dyDescent="0.25">
      <c r="A7956" s="1">
        <v>2027</v>
      </c>
      <c r="B7956" t="s">
        <v>6390</v>
      </c>
      <c r="C7956" t="s">
        <v>7160</v>
      </c>
      <c r="D7956" t="s">
        <v>7258</v>
      </c>
      <c r="E7956" t="s">
        <v>8151</v>
      </c>
      <c r="F7956" t="s">
        <v>10281</v>
      </c>
      <c r="G7956" t="s">
        <v>12394</v>
      </c>
      <c r="H7956" t="s">
        <v>12778</v>
      </c>
      <c r="I7956" s="1">
        <v>0</v>
      </c>
      <c r="J7956" s="1">
        <v>715.22788752132783</v>
      </c>
      <c r="K7956" s="1">
        <v>24.11398937125864</v>
      </c>
      <c r="L7956" s="1">
        <v>1162.408529396133</v>
      </c>
      <c r="M7956" s="1">
        <v>386.42828112000001</v>
      </c>
      <c r="N7956" s="1">
        <v>294.32947499999989</v>
      </c>
      <c r="O7956" s="1">
        <v>12.33070563437856</v>
      </c>
      <c r="P7956" s="1">
        <v>3690.889189412278</v>
      </c>
      <c r="Q7956" s="1">
        <v>52</v>
      </c>
      <c r="R7956" s="1">
        <v>679.60256154751767</v>
      </c>
      <c r="S7956" s="1">
        <v>372.06842524513189</v>
      </c>
      <c r="T7956" s="1">
        <v>0</v>
      </c>
      <c r="U7956" s="1">
        <v>337.98818244799998</v>
      </c>
      <c r="V7956" s="1">
        <v>105</v>
      </c>
      <c r="W7956" s="1">
        <v>442.46901969103658</v>
      </c>
      <c r="X7956" s="1">
        <v>803.0166666877841</v>
      </c>
      <c r="Y7956" s="1">
        <v>10783.105952908671</v>
      </c>
      <c r="Z7956" s="1">
        <v>431.7870074027461</v>
      </c>
      <c r="AA7956" s="1">
        <v>24817</v>
      </c>
      <c r="AB7956" s="1">
        <v>269.32100097109361</v>
      </c>
      <c r="AC7956" s="1">
        <v>323.18520116531232</v>
      </c>
      <c r="AD7956" s="1">
        <v>512.60783605441327</v>
      </c>
      <c r="AE7956" s="1">
        <v>7412.6479143142033</v>
      </c>
      <c r="AF7956" s="1">
        <v>5323.3771193128568</v>
      </c>
      <c r="AG7956" s="1">
        <v>0</v>
      </c>
      <c r="AH7956" s="1">
        <v>900.92993541120006</v>
      </c>
      <c r="AI7956" s="1">
        <v>758.50351179840004</v>
      </c>
      <c r="AJ7956" s="1">
        <v>2525.982306409152</v>
      </c>
      <c r="AK7956" s="1">
        <v>501</v>
      </c>
      <c r="AL7956" s="1">
        <v>63637.3203125</v>
      </c>
      <c r="AM7956" s="1">
        <v>58654.53125</v>
      </c>
      <c r="AN7956" s="1">
        <v>4982.78955078125</v>
      </c>
      <c r="AO7956" t="s">
        <v>20766</v>
      </c>
    </row>
    <row r="7957" spans="1:41" x14ac:dyDescent="0.25">
      <c r="A7957" s="1">
        <v>2027</v>
      </c>
      <c r="B7957" t="s">
        <v>6390</v>
      </c>
      <c r="C7957" t="s">
        <v>7160</v>
      </c>
      <c r="D7957" t="s">
        <v>7258</v>
      </c>
      <c r="E7957" t="s">
        <v>8151</v>
      </c>
      <c r="F7957" t="s">
        <v>10282</v>
      </c>
      <c r="G7957" t="s">
        <v>12395</v>
      </c>
      <c r="H7957" t="s">
        <v>12778</v>
      </c>
      <c r="I7957" s="1">
        <v>759.48522273848391</v>
      </c>
      <c r="J7957" s="1">
        <v>621.61556711843355</v>
      </c>
      <c r="K7957" s="1">
        <v>162.303145</v>
      </c>
      <c r="L7957" s="1">
        <v>1145</v>
      </c>
      <c r="M7957" s="1">
        <v>350</v>
      </c>
      <c r="N7957" s="1">
        <v>413.31607031250002</v>
      </c>
      <c r="O7957" s="1">
        <v>461.16829999999999</v>
      </c>
      <c r="P7957" s="1">
        <v>3676.1060000000002</v>
      </c>
      <c r="Q7957" s="1">
        <v>500</v>
      </c>
      <c r="R7957" s="1">
        <v>768.7959358718</v>
      </c>
      <c r="S7957" s="1">
        <v>1346</v>
      </c>
      <c r="T7957" s="1">
        <v>1740</v>
      </c>
      <c r="U7957" s="1">
        <v>380</v>
      </c>
      <c r="V7957" s="1">
        <v>800</v>
      </c>
      <c r="W7957" s="1">
        <v>575</v>
      </c>
      <c r="X7957" s="1">
        <v>1075</v>
      </c>
      <c r="Y7957" s="1">
        <v>18998.712</v>
      </c>
      <c r="Z7957" s="1">
        <v>1503.3702869545029</v>
      </c>
      <c r="AA7957" s="1">
        <v>24526</v>
      </c>
      <c r="AB7957" s="1">
        <v>250</v>
      </c>
      <c r="AC7957" s="1">
        <v>1200</v>
      </c>
      <c r="AD7957" s="1">
        <v>1986.632385309194</v>
      </c>
      <c r="AE7957" s="1">
        <v>6713.86359841584</v>
      </c>
      <c r="AF7957" s="1">
        <v>5241.8880000000008</v>
      </c>
      <c r="AG7957" s="1">
        <v>37174</v>
      </c>
      <c r="AH7957" s="1">
        <v>2955</v>
      </c>
      <c r="AI7957" s="1">
        <v>2444</v>
      </c>
      <c r="AJ7957" s="1">
        <v>2243</v>
      </c>
      <c r="AK7957" s="1">
        <v>613</v>
      </c>
      <c r="AL7957" s="1">
        <v>120623.265625</v>
      </c>
      <c r="AM7957" s="1">
        <v>106665.15625</v>
      </c>
      <c r="AN7957" s="1">
        <v>13958.103515625</v>
      </c>
      <c r="AO7957" t="s">
        <v>20767</v>
      </c>
    </row>
    <row r="7958" spans="1:41" x14ac:dyDescent="0.25">
      <c r="A7958" s="1">
        <v>2027</v>
      </c>
      <c r="B7958" t="s">
        <v>6391</v>
      </c>
      <c r="C7958" t="s">
        <v>7160</v>
      </c>
      <c r="D7958" t="s">
        <v>7258</v>
      </c>
      <c r="E7958" t="s">
        <v>8151</v>
      </c>
      <c r="F7958" t="s">
        <v>10282</v>
      </c>
      <c r="G7958" t="s">
        <v>12395</v>
      </c>
      <c r="H7958" t="s">
        <v>12778</v>
      </c>
      <c r="I7958" s="1">
        <v>713.9551353625277</v>
      </c>
      <c r="J7958" s="1">
        <v>115.50766665741828</v>
      </c>
      <c r="K7958" s="1">
        <v>170.15736249374297</v>
      </c>
      <c r="L7958" s="1">
        <v>807.26204732620613</v>
      </c>
      <c r="M7958" s="1">
        <v>366.93729423918461</v>
      </c>
      <c r="N7958" s="1">
        <v>216.1680019976499</v>
      </c>
      <c r="O7958" s="1">
        <v>369.38633858016385</v>
      </c>
      <c r="P7958" s="1">
        <v>1723.0714850342479</v>
      </c>
      <c r="Q7958" s="1">
        <v>290.01582168835392</v>
      </c>
      <c r="R7958" s="1">
        <v>1141.0659143219082</v>
      </c>
      <c r="S7958" s="1">
        <v>1153.7703698066912</v>
      </c>
      <c r="T7958" s="1">
        <v>3407.2748750781425</v>
      </c>
      <c r="U7958" s="1">
        <v>262.09806731370327</v>
      </c>
      <c r="V7958" s="1">
        <v>733.87458847836922</v>
      </c>
      <c r="W7958" s="1">
        <v>187.66221619661155</v>
      </c>
      <c r="X7958" s="1">
        <v>214.92041519723668</v>
      </c>
      <c r="Y7958" s="1">
        <v>1261.2158999135402</v>
      </c>
      <c r="Z7958" s="1">
        <v>1612.9631408812336</v>
      </c>
      <c r="AA7958" s="1">
        <v>4131.7139331332182</v>
      </c>
      <c r="AB7958" s="1">
        <v>153.06527131120271</v>
      </c>
      <c r="AC7958" s="1">
        <v>780.37078561982014</v>
      </c>
      <c r="AD7958" s="1">
        <v>496.67084220490318</v>
      </c>
      <c r="AE7958" s="1">
        <v>35.25743201503937</v>
      </c>
      <c r="AF7958" s="1">
        <v>6243.7001595470392</v>
      </c>
      <c r="AG7958" s="1">
        <v>37487.362371744355</v>
      </c>
      <c r="AH7958" s="1">
        <v>1509.6848677269309</v>
      </c>
      <c r="AI7958" s="1">
        <v>122.66189550281314</v>
      </c>
      <c r="AJ7958" s="1">
        <v>1571.5275495750893</v>
      </c>
      <c r="AK7958" s="1">
        <v>439.27636081776666</v>
      </c>
      <c r="AL7958" s="1">
        <v>67718.6015625</v>
      </c>
      <c r="AM7958" s="1">
        <v>59127.12890625</v>
      </c>
      <c r="AN7958" s="1">
        <v>8591.46875</v>
      </c>
      <c r="AO7958" t="s">
        <v>20768</v>
      </c>
    </row>
    <row r="7959" spans="1:41" x14ac:dyDescent="0.25">
      <c r="A7959" s="1">
        <v>2027</v>
      </c>
      <c r="B7959" t="s">
        <v>6392</v>
      </c>
      <c r="C7959" t="s">
        <v>7160</v>
      </c>
      <c r="D7959" t="s">
        <v>7258</v>
      </c>
      <c r="E7959" t="s">
        <v>8151</v>
      </c>
      <c r="F7959" t="s">
        <v>10282</v>
      </c>
      <c r="G7959" t="s">
        <v>12395</v>
      </c>
      <c r="H7959" t="s">
        <v>12778</v>
      </c>
      <c r="I7959" s="1">
        <v>830.0826757044257</v>
      </c>
      <c r="J7959" s="1">
        <v>118.77297256936468</v>
      </c>
      <c r="K7959" s="1">
        <v>209.46534780968659</v>
      </c>
      <c r="L7959" s="1">
        <v>867.81370641826322</v>
      </c>
      <c r="M7959" s="1">
        <v>592.91619693173266</v>
      </c>
      <c r="N7959" s="1">
        <v>220.30178607305663</v>
      </c>
      <c r="O7959" s="1">
        <v>379.82858393116175</v>
      </c>
      <c r="P7959" s="1">
        <v>1394.4709793281504</v>
      </c>
      <c r="Q7959" s="1">
        <v>290.74703050346369</v>
      </c>
      <c r="R7959" s="1">
        <v>198.01840519435603</v>
      </c>
      <c r="S7959" s="1">
        <v>754.62061427675064</v>
      </c>
      <c r="T7959" s="1">
        <v>2630.3918554789593</v>
      </c>
      <c r="U7959" s="1">
        <v>323.40883469003597</v>
      </c>
      <c r="V7959" s="1">
        <v>452.77236856605037</v>
      </c>
      <c r="W7959" s="1">
        <v>160.6263878960512</v>
      </c>
      <c r="X7959" s="1">
        <v>220.99603703819125</v>
      </c>
      <c r="Y7959" s="1">
        <v>0</v>
      </c>
      <c r="Z7959" s="1">
        <v>1478.7360900756607</v>
      </c>
      <c r="AA7959" s="1">
        <v>2471.9215264808417</v>
      </c>
      <c r="AB7959" s="1">
        <v>271.6634211396302</v>
      </c>
      <c r="AC7959" s="1">
        <v>530.92950361614237</v>
      </c>
      <c r="AD7959" s="1">
        <v>410.7292200563457</v>
      </c>
      <c r="AE7959" s="1">
        <v>6671.1983387809905</v>
      </c>
      <c r="AF7959" s="1">
        <v>4383.6773906895623</v>
      </c>
      <c r="AG7959" s="1">
        <v>1076.9514195178199</v>
      </c>
      <c r="AH7959" s="1">
        <v>2177.619486912909</v>
      </c>
      <c r="AI7959" s="1">
        <v>126.12944552911404</v>
      </c>
      <c r="AJ7959" s="1">
        <v>1044.6105360488161</v>
      </c>
      <c r="AK7959" s="1">
        <v>451.69433911708359</v>
      </c>
      <c r="AL7959" s="1">
        <v>30741.09765625</v>
      </c>
      <c r="AM7959" s="1">
        <v>22354.4140625</v>
      </c>
      <c r="AN7959" s="1">
        <v>8386.681640625</v>
      </c>
      <c r="AO7959" t="s">
        <v>20769</v>
      </c>
    </row>
    <row r="7960" spans="1:41" x14ac:dyDescent="0.25">
      <c r="A7960" s="1">
        <v>2027</v>
      </c>
      <c r="B7960" t="s">
        <v>6393</v>
      </c>
      <c r="C7960" t="s">
        <v>7160</v>
      </c>
      <c r="D7960" t="s">
        <v>7258</v>
      </c>
      <c r="E7960" t="s">
        <v>8151</v>
      </c>
      <c r="F7960" t="s">
        <v>10282</v>
      </c>
      <c r="G7960" t="s">
        <v>12395</v>
      </c>
      <c r="H7960" t="s">
        <v>12778</v>
      </c>
      <c r="I7960" s="1">
        <v>964.51377428617536</v>
      </c>
      <c r="J7960" s="1">
        <v>5035.9814019482201</v>
      </c>
      <c r="K7960" s="1">
        <v>283.655740561909</v>
      </c>
      <c r="L7960" s="1">
        <v>582.03417413820921</v>
      </c>
      <c r="M7960" s="1">
        <v>388.02278275880616</v>
      </c>
      <c r="N7960" s="1">
        <v>139.11503671120937</v>
      </c>
      <c r="O7960" s="1">
        <v>390.24005580314218</v>
      </c>
      <c r="P7960" s="1">
        <v>1263.6172561479736</v>
      </c>
      <c r="Q7960" s="1">
        <v>55.354791479776495</v>
      </c>
      <c r="R7960" s="1">
        <v>1033.4799147189735</v>
      </c>
      <c r="S7960" s="1">
        <v>776.04556551761232</v>
      </c>
      <c r="T7960" s="1">
        <v>1773.8184354688283</v>
      </c>
      <c r="U7960" s="1">
        <v>110.86365221680177</v>
      </c>
      <c r="V7960" s="1">
        <v>465.62733931056738</v>
      </c>
      <c r="W7960" s="1">
        <v>221.72730443360354</v>
      </c>
      <c r="X7960" s="1">
        <v>2340.0613856383188</v>
      </c>
      <c r="Y7960" s="1">
        <v>0</v>
      </c>
      <c r="Z7960" s="1">
        <v>1648.5425084638423</v>
      </c>
      <c r="AA7960" s="1">
        <v>2491.1062653115355</v>
      </c>
      <c r="AB7960" s="1">
        <v>142.57841720646223</v>
      </c>
      <c r="AC7960" s="1">
        <v>166.22163204646102</v>
      </c>
      <c r="AD7960" s="1">
        <v>418.55210168097915</v>
      </c>
      <c r="AE7960" s="1">
        <v>7605.2465420726012</v>
      </c>
      <c r="AF7960" s="1">
        <v>2626.5114760631604</v>
      </c>
      <c r="AG7960" s="1">
        <v>1790.4479833013484</v>
      </c>
      <c r="AH7960" s="1">
        <v>2362.5044287400456</v>
      </c>
      <c r="AI7960" s="1">
        <v>129.71047309365807</v>
      </c>
      <c r="AJ7960" s="1">
        <v>1219.5001743848195</v>
      </c>
      <c r="AK7960" s="1">
        <v>464.51870278839937</v>
      </c>
      <c r="AL7960" s="1">
        <v>36889.59765625</v>
      </c>
      <c r="AM7960" s="1">
        <v>27198.1640625</v>
      </c>
      <c r="AN7960" s="1">
        <v>9691.4365234375</v>
      </c>
      <c r="AO7960" t="s">
        <v>20770</v>
      </c>
    </row>
    <row r="7961" spans="1:41" x14ac:dyDescent="0.25">
      <c r="A7961" s="1">
        <v>2027</v>
      </c>
      <c r="B7961" t="s">
        <v>6394</v>
      </c>
      <c r="C7961" t="s">
        <v>7160</v>
      </c>
      <c r="D7961" t="s">
        <v>7258</v>
      </c>
      <c r="E7961" t="s">
        <v>8151</v>
      </c>
      <c r="F7961" t="s">
        <v>10282</v>
      </c>
      <c r="G7961" t="s">
        <v>12395</v>
      </c>
      <c r="H7961" t="s">
        <v>12778</v>
      </c>
      <c r="I7961" s="1">
        <v>915.44688774926669</v>
      </c>
      <c r="J7961" s="1">
        <v>622.30340479866891</v>
      </c>
      <c r="K7961" s="1">
        <v>165.44924360416081</v>
      </c>
      <c r="L7961" s="1">
        <v>1157.0009409905306</v>
      </c>
      <c r="M7961" s="1">
        <v>356.78443114245437</v>
      </c>
      <c r="N7961" s="1">
        <v>213.71995571663444</v>
      </c>
      <c r="O7961" s="1">
        <v>495.7845873632877</v>
      </c>
      <c r="P7961" s="1">
        <v>2562.2596248586037</v>
      </c>
      <c r="Q7961" s="1">
        <v>498.51045964497632</v>
      </c>
      <c r="R7961" s="1">
        <v>1487.8584738842512</v>
      </c>
      <c r="S7961" s="1">
        <v>1376.1685201208954</v>
      </c>
      <c r="T7961" s="1">
        <v>2266.0908297990745</v>
      </c>
      <c r="U7961" s="1">
        <v>254.84602224461025</v>
      </c>
      <c r="V7961" s="1">
        <v>713.56886228490873</v>
      </c>
      <c r="W7961" s="1">
        <v>204.34258522096781</v>
      </c>
      <c r="X7961" s="1">
        <v>239.55526090993365</v>
      </c>
      <c r="Y7961" s="1">
        <v>15931.167348343872</v>
      </c>
      <c r="Z7961" s="1">
        <v>801.00463186769719</v>
      </c>
      <c r="AA7961" s="1">
        <v>4067.34251502398</v>
      </c>
      <c r="AB7961" s="1">
        <v>169.21775877042123</v>
      </c>
      <c r="AC7961" s="1">
        <v>810.41035073786065</v>
      </c>
      <c r="AD7961" s="1"/>
      <c r="AE7961" s="1">
        <v>8407.7256837433306</v>
      </c>
      <c r="AF7961" s="1">
        <v>5500.2295658556359</v>
      </c>
      <c r="AG7961" s="1">
        <v>34767.11373869871</v>
      </c>
      <c r="AH7961" s="1">
        <v>1760.389522762498</v>
      </c>
      <c r="AI7961" s="1">
        <v>706.43317366205963</v>
      </c>
      <c r="AJ7961" s="1">
        <v>2241.6256116635918</v>
      </c>
      <c r="AK7961" s="1">
        <v>579.01016253975456</v>
      </c>
      <c r="AL7961" s="1">
        <v>89271.359375</v>
      </c>
      <c r="AM7961" s="1">
        <v>80952.1328125</v>
      </c>
      <c r="AN7961" s="1">
        <v>8319.2265625</v>
      </c>
      <c r="AO7961" t="s">
        <v>20771</v>
      </c>
    </row>
    <row r="7962" spans="1:41" x14ac:dyDescent="0.25">
      <c r="A7962" s="1">
        <v>2027</v>
      </c>
      <c r="B7962" t="s">
        <v>6394</v>
      </c>
      <c r="C7962" t="s">
        <v>7160</v>
      </c>
      <c r="D7962" t="s">
        <v>7258</v>
      </c>
      <c r="E7962" t="s">
        <v>8151</v>
      </c>
      <c r="F7962" t="s">
        <v>10282</v>
      </c>
      <c r="G7962" t="s">
        <v>12396</v>
      </c>
      <c r="H7962" t="s">
        <v>12778</v>
      </c>
      <c r="I7962" s="1">
        <v>916</v>
      </c>
      <c r="J7962" s="1">
        <v>712.96957236572223</v>
      </c>
      <c r="K7962" s="1">
        <v>182.72517457100989</v>
      </c>
      <c r="L7962" s="1">
        <v>1305.931990236832</v>
      </c>
      <c r="M7962" s="1">
        <v>394.15684674239998</v>
      </c>
      <c r="N7962" s="1">
        <v>235.88392714443361</v>
      </c>
      <c r="O7962" s="1">
        <v>547.71697574598124</v>
      </c>
      <c r="P7962" s="1">
        <v>2781.064107511324</v>
      </c>
      <c r="Q7962" s="1">
        <v>554.21462397566654</v>
      </c>
      <c r="R7962" s="1">
        <v>1641.7129343850329</v>
      </c>
      <c r="S7962" s="1">
        <v>1524.6458923512751</v>
      </c>
      <c r="T7962" s="1">
        <v>2558.215546915033</v>
      </c>
      <c r="U7962" s="1">
        <v>266.69380021287498</v>
      </c>
      <c r="V7962" s="1">
        <v>788</v>
      </c>
      <c r="W7962" s="1">
        <v>200.45691062899201</v>
      </c>
      <c r="X7962" s="1">
        <v>264.907627515792</v>
      </c>
      <c r="Y7962" s="1">
        <v>18181.36012718</v>
      </c>
      <c r="Z7962" s="1">
        <v>881.85032162544201</v>
      </c>
      <c r="AA7962" s="1">
        <v>4753</v>
      </c>
      <c r="AB7962" s="1">
        <v>187</v>
      </c>
      <c r="AC7962" s="1">
        <v>895.29912331488003</v>
      </c>
      <c r="AD7962" s="1">
        <v>1185.605521922555</v>
      </c>
      <c r="AE7962" s="1">
        <v>9288.4171912091788</v>
      </c>
      <c r="AF7962" s="1">
        <v>6210.0810433825236</v>
      </c>
      <c r="AG7962" s="1">
        <v>39177</v>
      </c>
      <c r="AH7962" s="1">
        <v>2046.460485971508</v>
      </c>
      <c r="AI7962" s="1">
        <v>780.43055654995214</v>
      </c>
      <c r="AJ7962" s="1">
        <v>2525.9597831607671</v>
      </c>
      <c r="AK7962" s="1">
        <v>640</v>
      </c>
      <c r="AL7962" s="1">
        <v>101627.765625</v>
      </c>
      <c r="AM7962" s="1">
        <v>91115.4453125</v>
      </c>
      <c r="AN7962" s="1">
        <v>10512.322265625</v>
      </c>
      <c r="AO7962" t="s">
        <v>20772</v>
      </c>
    </row>
    <row r="7963" spans="1:41" x14ac:dyDescent="0.25">
      <c r="A7963" s="1">
        <v>2027</v>
      </c>
      <c r="B7963" t="s">
        <v>6395</v>
      </c>
      <c r="C7963" t="s">
        <v>7160</v>
      </c>
      <c r="D7963" t="s">
        <v>7258</v>
      </c>
      <c r="E7963" t="s">
        <v>8151</v>
      </c>
      <c r="F7963" t="s">
        <v>10282</v>
      </c>
      <c r="G7963" t="s">
        <v>12396</v>
      </c>
      <c r="H7963" t="s">
        <v>12778</v>
      </c>
      <c r="I7963" s="1">
        <v>797.90003846254285</v>
      </c>
      <c r="J7963" s="1">
        <v>119.8407780653307</v>
      </c>
      <c r="K7963" s="1">
        <v>183.84555855106171</v>
      </c>
      <c r="L7963" s="1">
        <v>903.68192522643903</v>
      </c>
      <c r="M7963" s="1">
        <v>402.03998367724802</v>
      </c>
      <c r="N7963" s="1">
        <v>236.84756633999999</v>
      </c>
      <c r="O7963" s="1">
        <v>404.72331339687668</v>
      </c>
      <c r="P7963" s="1">
        <v>1874.9892132688799</v>
      </c>
      <c r="Q7963" s="1">
        <v>317.75989535074689</v>
      </c>
      <c r="R7963" s="1">
        <v>1250.224844328877</v>
      </c>
      <c r="S7963" s="1">
        <v>1264.14465884738</v>
      </c>
      <c r="T7963" s="1">
        <v>3797.2709312675802</v>
      </c>
      <c r="U7963" s="1">
        <v>276.07432506101998</v>
      </c>
      <c r="V7963" s="1">
        <v>804</v>
      </c>
      <c r="W7963" s="1">
        <v>205.61473450922111</v>
      </c>
      <c r="X7963" s="1">
        <v>243</v>
      </c>
      <c r="Y7963" s="1">
        <v>1419.0735432072031</v>
      </c>
      <c r="Z7963" s="1">
        <v>1777.681724614511</v>
      </c>
      <c r="AA7963" s="1">
        <v>4801</v>
      </c>
      <c r="AB7963" s="1">
        <v>76</v>
      </c>
      <c r="AC7963" s="1">
        <v>866.82907</v>
      </c>
      <c r="AD7963" s="1">
        <v>518.56720451822002</v>
      </c>
      <c r="AE7963" s="1">
        <v>38.63029900304528</v>
      </c>
      <c r="AF7963" s="1">
        <v>6977.8174435589954</v>
      </c>
      <c r="AG7963" s="1">
        <v>41895</v>
      </c>
      <c r="AH7963" s="1">
        <v>1793.832381512432</v>
      </c>
      <c r="AI7963" s="1">
        <v>134.39622311496581</v>
      </c>
      <c r="AJ7963" s="1">
        <v>1756.3034848320001</v>
      </c>
      <c r="AK7963" s="1">
        <v>481</v>
      </c>
      <c r="AL7963" s="1">
        <v>75618.09375</v>
      </c>
      <c r="AM7963" s="1">
        <v>66113.65625</v>
      </c>
      <c r="AN7963" s="1">
        <v>9504.435546875</v>
      </c>
      <c r="AO7963" t="s">
        <v>20773</v>
      </c>
    </row>
    <row r="7964" spans="1:41" x14ac:dyDescent="0.25">
      <c r="A7964" s="1">
        <v>2027</v>
      </c>
      <c r="B7964" t="s">
        <v>6396</v>
      </c>
      <c r="C7964" t="s">
        <v>7160</v>
      </c>
      <c r="D7964" t="s">
        <v>7258</v>
      </c>
      <c r="E7964" t="s">
        <v>8151</v>
      </c>
      <c r="F7964" t="s">
        <v>10282</v>
      </c>
      <c r="G7964" t="s">
        <v>12396</v>
      </c>
      <c r="H7964" t="s">
        <v>12778</v>
      </c>
      <c r="I7964" s="1">
        <v>705</v>
      </c>
      <c r="J7964" s="1">
        <v>715.22788752132783</v>
      </c>
      <c r="K7964" s="1">
        <v>179.91131315422001</v>
      </c>
      <c r="L7964" s="1">
        <v>1261.5713423304001</v>
      </c>
      <c r="M7964" s="1">
        <v>386.42828112000001</v>
      </c>
      <c r="N7964" s="1">
        <v>450.10120057031253</v>
      </c>
      <c r="O7964" s="1">
        <v>509.16706707437862</v>
      </c>
      <c r="P7964" s="1">
        <v>3960.2101903833718</v>
      </c>
      <c r="Q7964" s="1">
        <v>555</v>
      </c>
      <c r="R7964" s="1">
        <v>847.03443776558265</v>
      </c>
      <c r="S7964" s="1">
        <v>1472.953236411611</v>
      </c>
      <c r="T7964" s="1">
        <v>1932.928307200006</v>
      </c>
      <c r="U7964" s="1">
        <v>401.36096665699989</v>
      </c>
      <c r="V7964" s="1">
        <v>841</v>
      </c>
      <c r="W7964" s="1">
        <v>642.47395535945975</v>
      </c>
      <c r="X7964" s="1">
        <v>1174.480158761045</v>
      </c>
      <c r="Y7964" s="1">
        <v>20769.576855528361</v>
      </c>
      <c r="Z7964" s="1">
        <v>1637.1319799420421</v>
      </c>
      <c r="AA7964" s="1">
        <v>28132</v>
      </c>
      <c r="AB7964" s="1">
        <v>269.32100097109361</v>
      </c>
      <c r="AC7964" s="1">
        <v>1292.7408046612491</v>
      </c>
      <c r="AD7964" s="1">
        <v>2163.3921054584789</v>
      </c>
      <c r="AE7964" s="1">
        <v>7412.6479143142033</v>
      </c>
      <c r="AF7964" s="1">
        <v>5775.5595462931151</v>
      </c>
      <c r="AG7964" s="1">
        <v>41864</v>
      </c>
      <c r="AH7964" s="1">
        <v>3327.8099489251199</v>
      </c>
      <c r="AI7964" s="1">
        <v>2698.3734830208</v>
      </c>
      <c r="AJ7964" s="1">
        <v>2525.982306409152</v>
      </c>
      <c r="AK7964" s="1">
        <v>677</v>
      </c>
      <c r="AL7964" s="1">
        <v>134580.390625</v>
      </c>
      <c r="AM7964" s="1">
        <v>119146.15625</v>
      </c>
      <c r="AN7964" s="1">
        <v>15434.23828125</v>
      </c>
      <c r="AO7964" t="s">
        <v>20774</v>
      </c>
    </row>
    <row r="7965" spans="1:41" x14ac:dyDescent="0.25">
      <c r="A7965" s="1">
        <v>2027</v>
      </c>
      <c r="B7965" t="s">
        <v>6397</v>
      </c>
      <c r="C7965" t="s">
        <v>7160</v>
      </c>
      <c r="D7965" t="s">
        <v>7258</v>
      </c>
      <c r="E7965" t="s">
        <v>8151</v>
      </c>
      <c r="F7965" t="s">
        <v>10282</v>
      </c>
      <c r="G7965" t="s">
        <v>12396</v>
      </c>
      <c r="H7965" t="s">
        <v>12778</v>
      </c>
      <c r="I7965" s="1">
        <v>920.22127783917938</v>
      </c>
      <c r="J7965" s="1">
        <v>121.9492277558608</v>
      </c>
      <c r="K7965" s="1">
        <v>224</v>
      </c>
      <c r="L7965" s="1">
        <v>963.65354390055722</v>
      </c>
      <c r="M7965" s="1">
        <v>644.41265955124607</v>
      </c>
      <c r="N7965" s="1">
        <v>242.26612574087301</v>
      </c>
      <c r="O7965" s="1">
        <v>412.81777966481428</v>
      </c>
      <c r="P7965" s="1">
        <v>1527.51197256</v>
      </c>
      <c r="Q7965" s="1">
        <v>320.67616094803742</v>
      </c>
      <c r="R7965" s="1">
        <v>214.87163764253739</v>
      </c>
      <c r="S7965" s="1">
        <v>805.79256741026234</v>
      </c>
      <c r="T7965" s="1">
        <v>2911.2445200000002</v>
      </c>
      <c r="U7965" s="1">
        <v>329.70554438917088</v>
      </c>
      <c r="V7965" s="1">
        <v>497</v>
      </c>
      <c r="W7965" s="1">
        <v>174.57724776933759</v>
      </c>
      <c r="X7965" s="1">
        <v>247.02500000000001</v>
      </c>
      <c r="Y7965" s="1">
        <v>0</v>
      </c>
      <c r="Z7965" s="1">
        <v>1626.1677670513061</v>
      </c>
      <c r="AA7965" s="1">
        <v>2875</v>
      </c>
      <c r="AB7965" s="1">
        <v>283</v>
      </c>
      <c r="AC7965" s="1">
        <v>577.04255000000001</v>
      </c>
      <c r="AD7965" s="1">
        <v>452.48500062595701</v>
      </c>
      <c r="AE7965" s="1">
        <v>7250.6109398503968</v>
      </c>
      <c r="AF7965" s="1">
        <v>4867.8031029147169</v>
      </c>
      <c r="AG7965" s="1">
        <v>1247</v>
      </c>
      <c r="AH7965" s="1">
        <v>2467.863981861607</v>
      </c>
      <c r="AI7965" s="1">
        <v>137.0841475772651</v>
      </c>
      <c r="AJ7965" s="1">
        <v>1181.2055929749199</v>
      </c>
      <c r="AK7965" s="1">
        <v>491</v>
      </c>
      <c r="AL7965" s="1">
        <v>34013.98828125</v>
      </c>
      <c r="AM7965" s="1">
        <v>24762.685546875</v>
      </c>
      <c r="AN7965" s="1">
        <v>9251.302734375</v>
      </c>
      <c r="AO7965" t="s">
        <v>20775</v>
      </c>
    </row>
    <row r="7966" spans="1:41" x14ac:dyDescent="0.25">
      <c r="A7966" s="1">
        <v>2027</v>
      </c>
      <c r="B7966" t="s">
        <v>6398</v>
      </c>
      <c r="C7966" t="s">
        <v>7160</v>
      </c>
      <c r="D7966" t="s">
        <v>7258</v>
      </c>
      <c r="E7966" t="s">
        <v>8151</v>
      </c>
      <c r="F7966" t="s">
        <v>10282</v>
      </c>
      <c r="G7966" t="s">
        <v>12396</v>
      </c>
      <c r="H7966" t="s">
        <v>12778</v>
      </c>
      <c r="I7966" s="1">
        <v>1060.525145395439</v>
      </c>
      <c r="J7966" s="1">
        <v>5575.3897002045896</v>
      </c>
      <c r="K7966" s="1">
        <v>303.96763746780931</v>
      </c>
      <c r="L7966" s="1">
        <v>635.93250000000012</v>
      </c>
      <c r="M7966" s="1">
        <v>418.28239901780881</v>
      </c>
      <c r="N7966" s="1">
        <v>151.144031319248</v>
      </c>
      <c r="O7966" s="1">
        <v>419.84814028818278</v>
      </c>
      <c r="P7966" s="1">
        <v>1326.523483669326</v>
      </c>
      <c r="Q7966" s="1">
        <v>49.930514080057783</v>
      </c>
      <c r="R7966" s="1">
        <v>1109.4189074758449</v>
      </c>
      <c r="S7966" s="1">
        <v>838</v>
      </c>
      <c r="T7966" s="1">
        <v>1950.3910719916109</v>
      </c>
      <c r="U7966" s="1">
        <v>111.5503758516695</v>
      </c>
      <c r="V7966" s="1">
        <v>508</v>
      </c>
      <c r="W7966" s="1">
        <v>241.13579009445181</v>
      </c>
      <c r="X7966" s="1">
        <v>2573</v>
      </c>
      <c r="Y7966" s="1">
        <v>0</v>
      </c>
      <c r="Z7966" s="1">
        <v>1781</v>
      </c>
      <c r="AA7966" s="1">
        <v>2875</v>
      </c>
      <c r="AB7966" s="1">
        <v>128.607</v>
      </c>
      <c r="AC7966" s="1">
        <v>179.18434999999999</v>
      </c>
      <c r="AD7966" s="1">
        <v>452.07764497747343</v>
      </c>
      <c r="AE7966" s="1">
        <v>8198.335020749053</v>
      </c>
      <c r="AF7966" s="1">
        <v>2887.9644223807709</v>
      </c>
      <c r="AG7966" s="1">
        <v>1970</v>
      </c>
      <c r="AH7966" s="1">
        <v>2663</v>
      </c>
      <c r="AI7966" s="1">
        <v>139.8258305288104</v>
      </c>
      <c r="AJ7966" s="1">
        <v>1340.893861994233</v>
      </c>
      <c r="AK7966" s="1">
        <v>500.74378625274841</v>
      </c>
      <c r="AL7966" s="1">
        <v>40389.66796875</v>
      </c>
      <c r="AM7966" s="1">
        <v>29760.794921875</v>
      </c>
      <c r="AN7966" s="1">
        <v>10628.8798828125</v>
      </c>
      <c r="AO7966" t="s">
        <v>20776</v>
      </c>
    </row>
    <row r="7967" spans="1:41" x14ac:dyDescent="0.25">
      <c r="A7967" s="1">
        <v>2027</v>
      </c>
      <c r="B7967" t="s">
        <v>6399</v>
      </c>
      <c r="C7967" t="s">
        <v>7160</v>
      </c>
      <c r="D7967" t="s">
        <v>7258</v>
      </c>
      <c r="E7967" t="s">
        <v>8152</v>
      </c>
      <c r="F7967" t="s">
        <v>10283</v>
      </c>
      <c r="G7967" t="s">
        <v>12397</v>
      </c>
      <c r="H7967" t="s">
        <v>12778</v>
      </c>
      <c r="I7967" s="1">
        <v>1239.7338663118046</v>
      </c>
      <c r="J7967" s="1">
        <v>1185.8323938634653</v>
      </c>
      <c r="K7967" s="1"/>
      <c r="L7967" s="1">
        <v>0</v>
      </c>
      <c r="M7967" s="1">
        <v>4285.1670596429767</v>
      </c>
      <c r="N7967" s="1">
        <v>5781.540928693611</v>
      </c>
      <c r="O7967" s="1">
        <v>2028.6827113467291</v>
      </c>
      <c r="P7967" s="1">
        <v>820.44078031286676</v>
      </c>
      <c r="Q7967" s="1">
        <v>0</v>
      </c>
      <c r="R7967" s="1">
        <v>344.75381777957836</v>
      </c>
      <c r="S7967" s="1">
        <v>1886.5515356918766</v>
      </c>
      <c r="T7967" s="1">
        <v>215.60588979335733</v>
      </c>
      <c r="U7967" s="1">
        <v>161.70441734501799</v>
      </c>
      <c r="V7967" s="1">
        <v>5354.5722730180296</v>
      </c>
      <c r="W7967" s="1">
        <v>625.25708040073619</v>
      </c>
      <c r="X7967" s="1">
        <v>1482.2904923293315</v>
      </c>
      <c r="Y7967" s="1">
        <v>15001.857811821803</v>
      </c>
      <c r="Z7967" s="1">
        <v>1472.2937064867026</v>
      </c>
      <c r="AA7967" s="1">
        <v>57039.616174281648</v>
      </c>
      <c r="AB7967" s="1">
        <v>233.9323904257927</v>
      </c>
      <c r="AC7967" s="1">
        <v>123.04825409896063</v>
      </c>
      <c r="AD7967" s="1">
        <v>4454.4176831307623</v>
      </c>
      <c r="AE7967" s="1">
        <v>823.61449901062497</v>
      </c>
      <c r="AF7967" s="1">
        <v>609.62565339071784</v>
      </c>
      <c r="AG7967" s="1">
        <v>53223.39192493922</v>
      </c>
      <c r="AH7967" s="1">
        <v>4383.2677394989541</v>
      </c>
      <c r="AI7967" s="1">
        <v>508.8298999123233</v>
      </c>
      <c r="AJ7967" s="1">
        <v>7201.2367190981349</v>
      </c>
      <c r="AK7967" s="1">
        <v>244.71268491546056</v>
      </c>
      <c r="AL7967" s="1">
        <v>170731.96875</v>
      </c>
      <c r="AM7967" s="1">
        <v>150383.265625</v>
      </c>
      <c r="AN7967" s="1">
        <v>20348.71484375</v>
      </c>
      <c r="AO7967" t="s">
        <v>20777</v>
      </c>
    </row>
    <row r="7968" spans="1:41" x14ac:dyDescent="0.25">
      <c r="A7968" s="1">
        <v>2027</v>
      </c>
      <c r="B7968" t="s">
        <v>6400</v>
      </c>
      <c r="C7968" t="s">
        <v>7160</v>
      </c>
      <c r="D7968" t="s">
        <v>7258</v>
      </c>
      <c r="E7968" t="s">
        <v>8152</v>
      </c>
      <c r="F7968" t="s">
        <v>10283</v>
      </c>
      <c r="G7968" t="s">
        <v>12397</v>
      </c>
      <c r="H7968" t="s">
        <v>12778</v>
      </c>
      <c r="I7968" s="1">
        <v>2714.755689788622</v>
      </c>
      <c r="J7968" s="1">
        <v>4070.0581424949341</v>
      </c>
      <c r="K7968" s="1"/>
      <c r="L7968" s="1">
        <v>0</v>
      </c>
      <c r="M7968" s="1">
        <v>18769.9417636</v>
      </c>
      <c r="N7968" s="1">
        <v>3678.4262314453131</v>
      </c>
      <c r="O7968" s="1">
        <v>4241.1323400000001</v>
      </c>
      <c r="P7968" s="1">
        <v>1810</v>
      </c>
      <c r="Q7968" s="1">
        <v>91</v>
      </c>
      <c r="R7968" s="1">
        <v>1992.6117999999999</v>
      </c>
      <c r="S7968" s="1">
        <v>3500</v>
      </c>
      <c r="T7968" s="1">
        <v>3300</v>
      </c>
      <c r="U7968" s="1">
        <v>150</v>
      </c>
      <c r="V7968" s="1">
        <v>8153</v>
      </c>
      <c r="W7968" s="1">
        <v>1154</v>
      </c>
      <c r="X7968" s="1">
        <v>125</v>
      </c>
      <c r="Y7968" s="1">
        <v>6841.3320000000003</v>
      </c>
      <c r="Z7968" s="1">
        <v>909.87478672679049</v>
      </c>
      <c r="AA7968" s="1">
        <v>66194</v>
      </c>
      <c r="AB7968" s="1">
        <v>200</v>
      </c>
      <c r="AC7968" s="1">
        <v>1922</v>
      </c>
      <c r="AD7968" s="1">
        <v>3207.1736624999999</v>
      </c>
      <c r="AE7968" s="1">
        <v>156.73180260000001</v>
      </c>
      <c r="AF7968" s="1">
        <v>3634.2519263999998</v>
      </c>
      <c r="AG7968" s="1">
        <v>34649</v>
      </c>
      <c r="AH7968" s="1">
        <v>4292</v>
      </c>
      <c r="AI7968" s="1">
        <v>626</v>
      </c>
      <c r="AJ7968" s="1">
        <v>15345.9</v>
      </c>
      <c r="AK7968" s="1">
        <v>240</v>
      </c>
      <c r="AL7968" s="1">
        <v>191968.203125</v>
      </c>
      <c r="AM7968" s="1">
        <v>152312.953125</v>
      </c>
      <c r="AN7968" s="1">
        <v>39655.24609375</v>
      </c>
      <c r="AO7968" t="s">
        <v>20778</v>
      </c>
    </row>
    <row r="7969" spans="1:41" x14ac:dyDescent="0.25">
      <c r="A7969" s="1">
        <v>2027</v>
      </c>
      <c r="B7969" t="s">
        <v>6401</v>
      </c>
      <c r="C7969" t="s">
        <v>7160</v>
      </c>
      <c r="D7969" t="s">
        <v>7258</v>
      </c>
      <c r="E7969" t="s">
        <v>8152</v>
      </c>
      <c r="F7969" t="s">
        <v>10283</v>
      </c>
      <c r="G7969" t="s">
        <v>12397</v>
      </c>
      <c r="H7969" t="s">
        <v>12778</v>
      </c>
      <c r="I7969" s="1">
        <v>753.87283507425195</v>
      </c>
      <c r="J7969" s="1">
        <v>3769.36417537126</v>
      </c>
      <c r="K7969" s="1"/>
      <c r="L7969" s="1">
        <v>0</v>
      </c>
      <c r="M7969" s="1">
        <v>2355.8526096070373</v>
      </c>
      <c r="N7969" s="1">
        <v>5330.5350395230398</v>
      </c>
      <c r="O7969" s="1">
        <v>1707.3002441387471</v>
      </c>
      <c r="P7969" s="1">
        <v>843.73447701510281</v>
      </c>
      <c r="Q7969" s="1">
        <v>0</v>
      </c>
      <c r="R7969" s="1">
        <v>2455.0331395843705</v>
      </c>
      <c r="S7969" s="1">
        <v>2138.0055330010218</v>
      </c>
      <c r="T7969" s="1">
        <v>166.29547832520265</v>
      </c>
      <c r="U7969" s="1">
        <v>166.29547832520265</v>
      </c>
      <c r="V7969" s="1">
        <v>5506.5976056085437</v>
      </c>
      <c r="W7969" s="1">
        <v>1341.4501918233013</v>
      </c>
      <c r="X7969" s="1">
        <v>2026.294895920005</v>
      </c>
      <c r="Y7969" s="1">
        <v>9362.4354297089085</v>
      </c>
      <c r="Z7969" s="1">
        <v>1491.1161223159836</v>
      </c>
      <c r="AA7969" s="1">
        <v>57518.280043121093</v>
      </c>
      <c r="AB7969" s="1">
        <v>150.58166425999315</v>
      </c>
      <c r="AC7969" s="1">
        <v>2394.3692809420772</v>
      </c>
      <c r="AD7969" s="1">
        <v>4031.3326399418852</v>
      </c>
      <c r="AE7969" s="1">
        <v>1209.5224456853073</v>
      </c>
      <c r="AF7969" s="1">
        <v>585.36008370471336</v>
      </c>
      <c r="AG7969" s="1">
        <v>35512.953714608106</v>
      </c>
      <c r="AH7969" s="1">
        <v>4798.1788679431802</v>
      </c>
      <c r="AI7969" s="1">
        <v>523.27643846330432</v>
      </c>
      <c r="AJ7969" s="1">
        <v>1108.6365221680176</v>
      </c>
      <c r="AK7969" s="1">
        <v>251.66049053213999</v>
      </c>
      <c r="AL7969" s="1">
        <v>147498.328125</v>
      </c>
      <c r="AM7969" s="1">
        <v>128008.1015625</v>
      </c>
      <c r="AN7969" s="1">
        <v>19490.23046875</v>
      </c>
      <c r="AO7969" t="s">
        <v>20779</v>
      </c>
    </row>
    <row r="7970" spans="1:41" x14ac:dyDescent="0.25">
      <c r="A7970" s="1">
        <v>2027</v>
      </c>
      <c r="B7970" t="s">
        <v>6402</v>
      </c>
      <c r="C7970" t="s">
        <v>7160</v>
      </c>
      <c r="D7970" t="s">
        <v>7258</v>
      </c>
      <c r="E7970" t="s">
        <v>8152</v>
      </c>
      <c r="F7970" t="s">
        <v>10283</v>
      </c>
      <c r="G7970" t="s">
        <v>12397</v>
      </c>
      <c r="H7970" t="s">
        <v>12778</v>
      </c>
      <c r="I7970" s="1">
        <v>1299.2150153646803</v>
      </c>
      <c r="J7970" s="1">
        <v>4074.5617931421252</v>
      </c>
      <c r="K7970" s="1"/>
      <c r="L7970" s="1"/>
      <c r="M7970" s="1">
        <v>6014.366124972802</v>
      </c>
      <c r="N7970" s="1">
        <v>4364.6606218421721</v>
      </c>
      <c r="O7970" s="1">
        <v>1122.5263904853687</v>
      </c>
      <c r="P7970" s="1">
        <v>1529.0761334676615</v>
      </c>
      <c r="Q7970" s="1">
        <v>0</v>
      </c>
      <c r="R7970" s="1">
        <v>1315.6471006123943</v>
      </c>
      <c r="S7970" s="1">
        <v>6003.1528999940392</v>
      </c>
      <c r="T7970" s="1">
        <v>254.84602224461025</v>
      </c>
      <c r="U7970" s="1">
        <v>158.00453379165836</v>
      </c>
      <c r="V7970" s="1">
        <v>8678.0167494734687</v>
      </c>
      <c r="W7970" s="1">
        <v>370.80143273243033</v>
      </c>
      <c r="X7970" s="1">
        <v>382.26903336691538</v>
      </c>
      <c r="Y7970" s="1">
        <v>4562.7530067360885</v>
      </c>
      <c r="Z7970" s="1">
        <v>1632.2161405268876</v>
      </c>
      <c r="AA7970" s="1">
        <v>93589.653209110678</v>
      </c>
      <c r="AB7970" s="1">
        <v>32.620290847310116</v>
      </c>
      <c r="AC7970" s="1">
        <v>544.35110351448748</v>
      </c>
      <c r="AD7970" s="1">
        <v>3213.7358170333223</v>
      </c>
      <c r="AE7970" s="1">
        <v>53.480966844164932</v>
      </c>
      <c r="AF7970" s="1">
        <v>4208.0175193030045</v>
      </c>
      <c r="AG7970" s="1">
        <v>45922.23382438979</v>
      </c>
      <c r="AH7970" s="1">
        <v>5552.3812558477721</v>
      </c>
      <c r="AI7970" s="1">
        <v>638.13443970050412</v>
      </c>
      <c r="AJ7970" s="1">
        <v>15336.633618680646</v>
      </c>
      <c r="AK7970" s="1">
        <v>244.65218135482584</v>
      </c>
      <c r="AL7970" s="1">
        <v>211098.015625</v>
      </c>
      <c r="AM7970" s="1">
        <v>187268.53125</v>
      </c>
      <c r="AN7970" s="1">
        <v>23829.486328125</v>
      </c>
      <c r="AO7970" t="s">
        <v>20780</v>
      </c>
    </row>
    <row r="7971" spans="1:41" x14ac:dyDescent="0.25">
      <c r="A7971" s="1">
        <v>2027</v>
      </c>
      <c r="B7971" t="s">
        <v>6403</v>
      </c>
      <c r="C7971" t="s">
        <v>7160</v>
      </c>
      <c r="D7971" t="s">
        <v>7258</v>
      </c>
      <c r="E7971" t="s">
        <v>8152</v>
      </c>
      <c r="F7971" t="s">
        <v>10283</v>
      </c>
      <c r="G7971" t="s">
        <v>12397</v>
      </c>
      <c r="H7971" t="s">
        <v>12778</v>
      </c>
      <c r="I7971" s="1">
        <v>754.84243386346543</v>
      </c>
      <c r="J7971" s="1">
        <v>2035.1788425591849</v>
      </c>
      <c r="K7971" s="1"/>
      <c r="L7971" s="1"/>
      <c r="M7971" s="1">
        <v>7967.7812463365799</v>
      </c>
      <c r="N7971" s="1">
        <v>7588.8838930897355</v>
      </c>
      <c r="O7971" s="1">
        <v>1797.2782624405074</v>
      </c>
      <c r="P7971" s="1">
        <v>366.93729423918461</v>
      </c>
      <c r="Q7971" s="1">
        <v>0</v>
      </c>
      <c r="R7971" s="1">
        <v>1350.166676473948</v>
      </c>
      <c r="S7971" s="1">
        <v>6055.5137472158003</v>
      </c>
      <c r="T7971" s="1">
        <v>104.83922692548131</v>
      </c>
      <c r="U7971" s="1">
        <v>162.50080173449604</v>
      </c>
      <c r="V7971" s="1">
        <v>5570.1081265508219</v>
      </c>
      <c r="W7971" s="1">
        <v>608.06751616779161</v>
      </c>
      <c r="X7971" s="1">
        <v>1441.539370225368</v>
      </c>
      <c r="Y7971" s="1">
        <v>15577.012336588014</v>
      </c>
      <c r="Z7971" s="1">
        <v>1594.6808943389849</v>
      </c>
      <c r="AA7971" s="1">
        <v>85628.486983656112</v>
      </c>
      <c r="AB7971" s="1">
        <v>32.500160346899207</v>
      </c>
      <c r="AC7971" s="1">
        <v>1258.0707231057756</v>
      </c>
      <c r="AD7971" s="1">
        <v>4558.8963369707426</v>
      </c>
      <c r="AE7971" s="1">
        <v>8550.6873480422564</v>
      </c>
      <c r="AF7971" s="1">
        <v>1127.021689448924</v>
      </c>
      <c r="AG7971" s="1">
        <v>35927.354675093193</v>
      </c>
      <c r="AH7971" s="1">
        <v>5860.512785134405</v>
      </c>
      <c r="AI7971" s="1">
        <v>224.35594562053001</v>
      </c>
      <c r="AJ7971" s="1">
        <v>6709.710523230804</v>
      </c>
      <c r="AK7971" s="1">
        <v>237.98504512084259</v>
      </c>
      <c r="AL7971" s="1">
        <v>203090.90625</v>
      </c>
      <c r="AM7971" s="1">
        <v>174201.640625</v>
      </c>
      <c r="AN7971" s="1">
        <v>28889.26953125</v>
      </c>
      <c r="AO7971" t="s">
        <v>20781</v>
      </c>
    </row>
    <row r="7972" spans="1:41" x14ac:dyDescent="0.25">
      <c r="A7972" s="1">
        <v>2027</v>
      </c>
      <c r="B7972" t="s">
        <v>6404</v>
      </c>
      <c r="C7972" t="s">
        <v>7160</v>
      </c>
      <c r="D7972" t="s">
        <v>7258</v>
      </c>
      <c r="E7972" t="s">
        <v>8152</v>
      </c>
      <c r="F7972" t="s">
        <v>10283</v>
      </c>
      <c r="G7972" t="s">
        <v>12398</v>
      </c>
      <c r="H7972" t="s">
        <v>12778</v>
      </c>
      <c r="I7972" s="1">
        <v>828.91620559643479</v>
      </c>
      <c r="J7972" s="1">
        <v>4173.104013361718</v>
      </c>
      <c r="K7972" s="1"/>
      <c r="L7972" s="1">
        <v>0</v>
      </c>
      <c r="M7972" s="1">
        <v>2539.5717083224099</v>
      </c>
      <c r="N7972" s="1">
        <v>5791.4555752484011</v>
      </c>
      <c r="O7972" s="1">
        <v>1836.8356137608</v>
      </c>
      <c r="P7972" s="1">
        <v>885.73782313948186</v>
      </c>
      <c r="Q7972" s="1">
        <v>0</v>
      </c>
      <c r="R7972" s="1">
        <v>2635.4263346040079</v>
      </c>
      <c r="S7972" s="1">
        <v>2309</v>
      </c>
      <c r="T7972" s="1">
        <v>182.8491629992136</v>
      </c>
      <c r="U7972" s="1">
        <v>167.32556377750419</v>
      </c>
      <c r="V7972" s="1">
        <v>6004</v>
      </c>
      <c r="W7972" s="1">
        <v>1458.8715300714341</v>
      </c>
      <c r="X7972" s="1">
        <v>2228</v>
      </c>
      <c r="Y7972" s="1">
        <v>10101.63119732308</v>
      </c>
      <c r="Z7972" s="1">
        <v>1610</v>
      </c>
      <c r="AA7972" s="1">
        <v>67489</v>
      </c>
      <c r="AB7972" s="1">
        <v>135.82599999999999</v>
      </c>
      <c r="AC7972" s="1">
        <v>2581.09301</v>
      </c>
      <c r="AD7972" s="1">
        <v>4354.2377607623184</v>
      </c>
      <c r="AE7972" s="1">
        <v>1303.8459923669409</v>
      </c>
      <c r="AF7972" s="1">
        <v>643.62905375723187</v>
      </c>
      <c r="AG7972" s="1">
        <v>39074</v>
      </c>
      <c r="AH7972" s="1">
        <v>5406</v>
      </c>
      <c r="AI7972" s="1">
        <v>564.08369238973069</v>
      </c>
      <c r="AJ7972" s="1">
        <v>1218.994419994757</v>
      </c>
      <c r="AK7972" s="1">
        <v>271.28601307726461</v>
      </c>
      <c r="AL7972" s="1">
        <v>165794.71875</v>
      </c>
      <c r="AM7972" s="1">
        <v>144508.15625</v>
      </c>
      <c r="AN7972" s="1">
        <v>21286.560546875</v>
      </c>
      <c r="AO7972" t="s">
        <v>20782</v>
      </c>
    </row>
    <row r="7973" spans="1:41" x14ac:dyDescent="0.25">
      <c r="A7973" s="1">
        <v>2027</v>
      </c>
      <c r="B7973" t="s">
        <v>6405</v>
      </c>
      <c r="C7973" t="s">
        <v>7160</v>
      </c>
      <c r="D7973" t="s">
        <v>7258</v>
      </c>
      <c r="E7973" t="s">
        <v>8152</v>
      </c>
      <c r="F7973" t="s">
        <v>10283</v>
      </c>
      <c r="G7973" t="s">
        <v>12398</v>
      </c>
      <c r="H7973" t="s">
        <v>12778</v>
      </c>
      <c r="I7973" s="1">
        <v>1300</v>
      </c>
      <c r="J7973" s="1">
        <v>4588.3398709070534</v>
      </c>
      <c r="K7973" s="1">
        <v>0</v>
      </c>
      <c r="L7973" s="1">
        <v>0</v>
      </c>
      <c r="M7973" s="1">
        <v>6644.3582736576</v>
      </c>
      <c r="N7973" s="1">
        <v>4817.3006806058593</v>
      </c>
      <c r="O7973" s="1">
        <v>1240.1086590075511</v>
      </c>
      <c r="P7973" s="1">
        <v>1659.6517820374179</v>
      </c>
      <c r="Q7973" s="1">
        <v>0</v>
      </c>
      <c r="R7973" s="1">
        <v>1451.6937599063381</v>
      </c>
      <c r="S7973" s="1">
        <v>6651</v>
      </c>
      <c r="T7973" s="1">
        <v>287.69855453385441</v>
      </c>
      <c r="U7973" s="1">
        <v>165.35015613198249</v>
      </c>
      <c r="V7973" s="1">
        <v>9587</v>
      </c>
      <c r="W7973" s="1">
        <v>409.64209964370218</v>
      </c>
      <c r="X7973" s="1">
        <v>422.7249375252</v>
      </c>
      <c r="Y7973" s="1">
        <v>5207.2176365322021</v>
      </c>
      <c r="Z7973" s="1">
        <v>1796.956311138556</v>
      </c>
      <c r="AA7973" s="1">
        <v>111245</v>
      </c>
      <c r="AB7973" s="1">
        <v>36</v>
      </c>
      <c r="AC7973" s="1">
        <v>601.37073188697605</v>
      </c>
      <c r="AD7973" s="1">
        <v>3572.8425611424441</v>
      </c>
      <c r="AE7973" s="1">
        <v>59.082985164266503</v>
      </c>
      <c r="AF7973" s="1">
        <v>4751.0980249021532</v>
      </c>
      <c r="AG7973" s="1">
        <v>51747</v>
      </c>
      <c r="AH7973" s="1">
        <v>6454.6673882211689</v>
      </c>
      <c r="AI7973" s="1">
        <v>704.97767445926399</v>
      </c>
      <c r="AJ7973" s="1">
        <v>17281.975869783419</v>
      </c>
      <c r="AK7973" s="1">
        <v>270</v>
      </c>
      <c r="AL7973" s="1">
        <v>242953.0625</v>
      </c>
      <c r="AM7973" s="1">
        <v>216259.03125</v>
      </c>
      <c r="AN7973" s="1">
        <v>26694.021484375</v>
      </c>
      <c r="AO7973" t="s">
        <v>20783</v>
      </c>
    </row>
    <row r="7974" spans="1:41" x14ac:dyDescent="0.25">
      <c r="A7974" s="1">
        <v>2027</v>
      </c>
      <c r="B7974" t="s">
        <v>6406</v>
      </c>
      <c r="C7974" t="s">
        <v>7160</v>
      </c>
      <c r="D7974" t="s">
        <v>7258</v>
      </c>
      <c r="E7974" t="s">
        <v>8152</v>
      </c>
      <c r="F7974" t="s">
        <v>10283</v>
      </c>
      <c r="G7974" t="s">
        <v>12398</v>
      </c>
      <c r="H7974" t="s">
        <v>12778</v>
      </c>
      <c r="I7974" s="1">
        <v>843.59475432163117</v>
      </c>
      <c r="J7974" s="1">
        <v>2078.3279218010171</v>
      </c>
      <c r="K7974" s="1"/>
      <c r="L7974" s="1">
        <v>0</v>
      </c>
      <c r="M7974" s="1">
        <v>8730.011074134527</v>
      </c>
      <c r="N7974" s="1">
        <v>8314.8692901120012</v>
      </c>
      <c r="O7974" s="1">
        <v>1969.213090736012</v>
      </c>
      <c r="P7974" s="1">
        <v>399.28898749715279</v>
      </c>
      <c r="Q7974" s="1">
        <v>0</v>
      </c>
      <c r="R7974" s="1">
        <v>1479.3290218609329</v>
      </c>
      <c r="S7974" s="1">
        <v>6634.8084163422418</v>
      </c>
      <c r="T7974" s="1">
        <v>116.839105577464</v>
      </c>
      <c r="U7974" s="1">
        <v>171.16608153783241</v>
      </c>
      <c r="V7974" s="1">
        <v>6103</v>
      </c>
      <c r="W7974" s="1">
        <v>666.23768723658225</v>
      </c>
      <c r="X7974" s="1">
        <v>1634</v>
      </c>
      <c r="Y7974" s="1">
        <v>17526.678890251558</v>
      </c>
      <c r="Z7974" s="1">
        <v>1757.5324634570029</v>
      </c>
      <c r="AA7974" s="1">
        <v>100794</v>
      </c>
      <c r="AB7974" s="1">
        <v>38</v>
      </c>
      <c r="AC7974" s="1">
        <v>1397.454</v>
      </c>
      <c r="AD7974" s="1">
        <v>4759.8810484952064</v>
      </c>
      <c r="AE7974" s="1">
        <v>9368.6803053475269</v>
      </c>
      <c r="AF7974" s="1">
        <v>1259.533834577436</v>
      </c>
      <c r="AG7974" s="1">
        <v>40152</v>
      </c>
      <c r="AH7974" s="1">
        <v>6963.5576476767337</v>
      </c>
      <c r="AI7974" s="1">
        <v>245.81873287694589</v>
      </c>
      <c r="AJ7974" s="1">
        <v>7498.6200384145004</v>
      </c>
      <c r="AK7974" s="1">
        <v>261</v>
      </c>
      <c r="AL7974" s="1">
        <v>231163.4375</v>
      </c>
      <c r="AM7974" s="1">
        <v>199144.078125</v>
      </c>
      <c r="AN7974" s="1">
        <v>32019.3671875</v>
      </c>
      <c r="AO7974" t="s">
        <v>20784</v>
      </c>
    </row>
    <row r="7975" spans="1:41" x14ac:dyDescent="0.25">
      <c r="A7975" s="1">
        <v>2027</v>
      </c>
      <c r="B7975" t="s">
        <v>6407</v>
      </c>
      <c r="C7975" t="s">
        <v>7160</v>
      </c>
      <c r="D7975" t="s">
        <v>7258</v>
      </c>
      <c r="E7975" t="s">
        <v>8152</v>
      </c>
      <c r="F7975" t="s">
        <v>10283</v>
      </c>
      <c r="G7975" t="s">
        <v>12398</v>
      </c>
      <c r="H7975" t="s">
        <v>12778</v>
      </c>
      <c r="I7975" s="1">
        <v>1374.356453915658</v>
      </c>
      <c r="J7975" s="1">
        <v>1218.7836211801109</v>
      </c>
      <c r="K7975" s="1">
        <v>0</v>
      </c>
      <c r="L7975" s="1">
        <v>0</v>
      </c>
      <c r="M7975" s="1">
        <v>4657.3460394840058</v>
      </c>
      <c r="N7975" s="1">
        <v>6357.9671621109692</v>
      </c>
      <c r="O7975" s="1">
        <v>2204.8795903531368</v>
      </c>
      <c r="P7975" s="1">
        <v>898.71580927999992</v>
      </c>
      <c r="Q7975" s="1">
        <v>0</v>
      </c>
      <c r="R7975" s="1">
        <v>374.09561670344328</v>
      </c>
      <c r="S7975" s="1">
        <v>2014.481418525656</v>
      </c>
      <c r="T7975" s="1">
        <v>238.6266</v>
      </c>
      <c r="U7975" s="1">
        <v>164.85277219458541</v>
      </c>
      <c r="V7975" s="1">
        <v>5879</v>
      </c>
      <c r="W7975" s="1">
        <v>679.56244098131401</v>
      </c>
      <c r="X7975" s="1">
        <v>1656.875</v>
      </c>
      <c r="Y7975" s="1">
        <v>16973.67975960932</v>
      </c>
      <c r="Z7975" s="1">
        <v>1619.0830704609839</v>
      </c>
      <c r="AA7975" s="1">
        <v>67489</v>
      </c>
      <c r="AB7975" s="1">
        <v>299</v>
      </c>
      <c r="AC7975" s="1">
        <v>133.73542</v>
      </c>
      <c r="AD7975" s="1">
        <v>4912.7248533239672</v>
      </c>
      <c r="AE7975" s="1">
        <v>895.14776708573083</v>
      </c>
      <c r="AF7975" s="1">
        <v>676.95165102579494</v>
      </c>
      <c r="AG7975" s="1">
        <v>61603</v>
      </c>
      <c r="AH7975" s="1">
        <v>4968.085081326979</v>
      </c>
      <c r="AI7975" s="1">
        <v>553.02322783306931</v>
      </c>
      <c r="AJ7975" s="1">
        <v>8142.8827255649776</v>
      </c>
      <c r="AK7975" s="1">
        <v>266</v>
      </c>
      <c r="AL7975" s="1">
        <v>196251.84375</v>
      </c>
      <c r="AM7975" s="1">
        <v>173801.25</v>
      </c>
      <c r="AN7975" s="1">
        <v>22450.60546875</v>
      </c>
      <c r="AO7975" t="s">
        <v>20785</v>
      </c>
    </row>
    <row r="7976" spans="1:41" x14ac:dyDescent="0.25">
      <c r="A7976" s="1">
        <v>2027</v>
      </c>
      <c r="B7976" t="s">
        <v>6408</v>
      </c>
      <c r="C7976" t="s">
        <v>7160</v>
      </c>
      <c r="D7976" t="s">
        <v>7258</v>
      </c>
      <c r="E7976" t="s">
        <v>8152</v>
      </c>
      <c r="F7976" t="s">
        <v>10283</v>
      </c>
      <c r="G7976" t="s">
        <v>12398</v>
      </c>
      <c r="H7976" t="s">
        <v>12778</v>
      </c>
      <c r="I7976" s="1">
        <v>2520</v>
      </c>
      <c r="J7976" s="1">
        <v>4597.5524775214026</v>
      </c>
      <c r="K7976" s="1"/>
      <c r="L7976" s="1">
        <v>0</v>
      </c>
      <c r="M7976" s="1">
        <v>20723.532378372711</v>
      </c>
      <c r="N7976" s="1">
        <v>4005.8061660439448</v>
      </c>
      <c r="O7976" s="1">
        <v>4682.5528004246953</v>
      </c>
      <c r="P7976" s="1">
        <v>1949.8840470307171</v>
      </c>
      <c r="Q7976" s="1">
        <v>101</v>
      </c>
      <c r="R7976" s="1">
        <v>2195.3950807298688</v>
      </c>
      <c r="S7976" s="1">
        <v>3830.1161422292989</v>
      </c>
      <c r="T7976" s="1">
        <v>3665.8985136551842</v>
      </c>
      <c r="U7976" s="1">
        <v>158.43196052249999</v>
      </c>
      <c r="V7976" s="1">
        <v>8569</v>
      </c>
      <c r="W7976" s="1">
        <v>1289.4172947562031</v>
      </c>
      <c r="X7976" s="1">
        <v>136.5674603210517</v>
      </c>
      <c r="Y7976" s="1">
        <v>7479.0107228419274</v>
      </c>
      <c r="Z7976" s="1">
        <v>990.83048535630201</v>
      </c>
      <c r="AA7976" s="1">
        <v>76120</v>
      </c>
      <c r="AB7976" s="1">
        <v>215.45680077687479</v>
      </c>
      <c r="AC7976" s="1">
        <v>2070.5398554657668</v>
      </c>
      <c r="AD7976" s="1">
        <v>3492.530492100575</v>
      </c>
      <c r="AE7976" s="1">
        <v>173.04457450159191</v>
      </c>
      <c r="AF7976" s="1">
        <v>4004.251599262263</v>
      </c>
      <c r="AG7976" s="1">
        <v>39020</v>
      </c>
      <c r="AH7976" s="1">
        <v>4833.489103481088</v>
      </c>
      <c r="AI7976" s="1">
        <v>691.15458280320001</v>
      </c>
      <c r="AJ7976" s="1">
        <v>17281.975869783419</v>
      </c>
      <c r="AK7976" s="1">
        <v>265</v>
      </c>
      <c r="AL7976" s="1">
        <v>215062.4375</v>
      </c>
      <c r="AM7976" s="1">
        <v>171236.71875</v>
      </c>
      <c r="AN7976" s="1">
        <v>43825.71875</v>
      </c>
      <c r="AO7976" t="s">
        <v>20786</v>
      </c>
    </row>
    <row r="7977" spans="1:41" x14ac:dyDescent="0.25">
      <c r="A7977" s="1">
        <v>2027</v>
      </c>
      <c r="B7977" t="s">
        <v>6409</v>
      </c>
      <c r="C7977" t="s">
        <v>7160</v>
      </c>
      <c r="D7977" t="s">
        <v>7258</v>
      </c>
      <c r="E7977" t="s">
        <v>8153</v>
      </c>
      <c r="F7977" t="s">
        <v>10284</v>
      </c>
      <c r="G7977" t="s">
        <v>12398</v>
      </c>
      <c r="H7977" t="s">
        <v>12778</v>
      </c>
      <c r="I7977" s="1">
        <v>2000</v>
      </c>
      <c r="J7977" s="1">
        <v>4290.5619179513433</v>
      </c>
      <c r="K7977" s="1">
        <v>113.272948932112</v>
      </c>
      <c r="L7977" s="1">
        <v>0</v>
      </c>
      <c r="M7977" s="1">
        <v>11027.38240943309</v>
      </c>
      <c r="N7977" s="1">
        <v>160</v>
      </c>
      <c r="O7977" s="1">
        <v>57.434283382464002</v>
      </c>
      <c r="P7977" s="1">
        <v>1080</v>
      </c>
      <c r="Q7977" s="1">
        <v>146.7519025210438</v>
      </c>
      <c r="R7977" s="1">
        <v>454.19031298852531</v>
      </c>
      <c r="S7977" s="1">
        <v>4824.4798041269769</v>
      </c>
      <c r="T7977" s="1">
        <v>50</v>
      </c>
      <c r="U7977" s="1"/>
      <c r="V7977" s="1">
        <v>254</v>
      </c>
      <c r="W7977" s="1">
        <v>1434.708398893951</v>
      </c>
      <c r="X7977" s="1">
        <v>2970</v>
      </c>
      <c r="Y7977" s="1">
        <v>1821.557244738623</v>
      </c>
      <c r="Z7977" s="1">
        <v>692.59875363089645</v>
      </c>
      <c r="AA7977" s="1">
        <v>37810</v>
      </c>
      <c r="AB7977" s="1"/>
      <c r="AC7977" s="1">
        <v>0</v>
      </c>
      <c r="AD7977" s="1">
        <v>1412.374768229698</v>
      </c>
      <c r="AE7977" s="1">
        <v>1380.720172514435</v>
      </c>
      <c r="AF7977" s="1">
        <v>7526.4469487133056</v>
      </c>
      <c r="AG7977" s="1">
        <v>58395</v>
      </c>
      <c r="AH7977" s="1">
        <v>5066.7263475163963</v>
      </c>
      <c r="AI7977" s="1">
        <v>3361.0542635417942</v>
      </c>
      <c r="AJ7977" s="1">
        <v>7812.0470955199162</v>
      </c>
      <c r="AK7977" s="1"/>
      <c r="AL7977" s="1">
        <v>154141.28125</v>
      </c>
      <c r="AM7977" s="1">
        <v>123823.875</v>
      </c>
      <c r="AN7977" s="1">
        <v>30317.43359375</v>
      </c>
      <c r="AO7977" t="s">
        <v>20787</v>
      </c>
    </row>
    <row r="7978" spans="1:41" x14ac:dyDescent="0.25">
      <c r="A7978" s="1">
        <v>2027</v>
      </c>
      <c r="B7978" t="s">
        <v>6410</v>
      </c>
      <c r="C7978" t="s">
        <v>7160</v>
      </c>
      <c r="D7978" t="s">
        <v>7258</v>
      </c>
      <c r="E7978" t="s">
        <v>8153</v>
      </c>
      <c r="F7978" t="s">
        <v>10284</v>
      </c>
      <c r="G7978" t="s">
        <v>12398</v>
      </c>
      <c r="H7978" t="s">
        <v>12778</v>
      </c>
      <c r="I7978" s="1">
        <v>2000</v>
      </c>
      <c r="J7978" s="1">
        <v>4495.7894567122239</v>
      </c>
      <c r="K7978" s="1">
        <v>115</v>
      </c>
      <c r="L7978" s="1">
        <v>0</v>
      </c>
      <c r="M7978" s="1">
        <v>7498.6200384145004</v>
      </c>
      <c r="N7978" s="1">
        <v>189.68163459129991</v>
      </c>
      <c r="O7978" s="1">
        <v>0</v>
      </c>
      <c r="P7978" s="1">
        <v>95</v>
      </c>
      <c r="Q7978" s="1">
        <v>255.92704432293399</v>
      </c>
      <c r="R7978" s="1">
        <v>466.04031799453338</v>
      </c>
      <c r="S7978" s="1">
        <v>3500</v>
      </c>
      <c r="T7978" s="1"/>
      <c r="U7978" s="1"/>
      <c r="V7978" s="1">
        <v>444</v>
      </c>
      <c r="W7978" s="1">
        <v>1463.40256687183</v>
      </c>
      <c r="X7978" s="1">
        <v>2929.148452505664</v>
      </c>
      <c r="Y7978" s="1">
        <v>2028.401080786887</v>
      </c>
      <c r="Z7978" s="1">
        <v>651.22988831965574</v>
      </c>
      <c r="AA7978" s="1">
        <v>22077</v>
      </c>
      <c r="AB7978" s="1"/>
      <c r="AC7978" s="1">
        <v>0</v>
      </c>
      <c r="AD7978" s="1">
        <v>1487.4385937442969</v>
      </c>
      <c r="AE7978" s="1">
        <v>1237.2723063383919</v>
      </c>
      <c r="AF7978" s="1">
        <v>7182.510886215332</v>
      </c>
      <c r="AG7978" s="1">
        <v>65810</v>
      </c>
      <c r="AH7978" s="1">
        <v>5709.0734590293514</v>
      </c>
      <c r="AI7978" s="1">
        <v>1929.1371708202309</v>
      </c>
      <c r="AJ7978" s="1">
        <v>6861.75</v>
      </c>
      <c r="AK7978" s="1"/>
      <c r="AL7978" s="1">
        <v>138426.421875</v>
      </c>
      <c r="AM7978" s="1">
        <v>113794.609375</v>
      </c>
      <c r="AN7978" s="1">
        <v>24631.8203125</v>
      </c>
      <c r="AO7978" t="s">
        <v>20788</v>
      </c>
    </row>
    <row r="7979" spans="1:41" x14ac:dyDescent="0.25">
      <c r="A7979" s="1">
        <v>2027</v>
      </c>
      <c r="B7979" t="s">
        <v>6411</v>
      </c>
      <c r="C7979" t="s">
        <v>7160</v>
      </c>
      <c r="D7979" t="s">
        <v>7258</v>
      </c>
      <c r="E7979" t="s">
        <v>8153</v>
      </c>
      <c r="F7979" t="s">
        <v>10284</v>
      </c>
      <c r="G7979" t="s">
        <v>12398</v>
      </c>
      <c r="H7979" t="s">
        <v>12778</v>
      </c>
      <c r="I7979" s="1">
        <v>2000</v>
      </c>
      <c r="J7979" s="1">
        <v>9003.0282381475627</v>
      </c>
      <c r="K7979" s="1">
        <v>70.943320549149433</v>
      </c>
      <c r="L7979" s="1">
        <v>991.62812934267276</v>
      </c>
      <c r="M7979" s="1">
        <v>9853.9211685599967</v>
      </c>
      <c r="N7979" s="1">
        <v>272.25</v>
      </c>
      <c r="O7979" s="1">
        <v>50</v>
      </c>
      <c r="P7979" s="1">
        <v>1080</v>
      </c>
      <c r="Q7979" s="1">
        <v>140</v>
      </c>
      <c r="R7979" s="1">
        <v>436.29996167293041</v>
      </c>
      <c r="S7979" s="1">
        <v>2735.797244449499</v>
      </c>
      <c r="T7979" s="1">
        <v>0</v>
      </c>
      <c r="U7979" s="1"/>
      <c r="V7979" s="1">
        <v>264</v>
      </c>
      <c r="W7979" s="1">
        <v>1357</v>
      </c>
      <c r="X7979" s="1">
        <v>3823.8888889894479</v>
      </c>
      <c r="Y7979" s="1">
        <v>1825.6602525861949</v>
      </c>
      <c r="Z7979" s="1">
        <v>648.66315193484786</v>
      </c>
      <c r="AA7979" s="1">
        <v>32762</v>
      </c>
      <c r="AB7979" s="1"/>
      <c r="AC7979" s="1">
        <v>0</v>
      </c>
      <c r="AD7979" s="1">
        <v>571.47316354721659</v>
      </c>
      <c r="AE7979" s="1">
        <v>1412.1193472928001</v>
      </c>
      <c r="AF7979" s="1">
        <v>9378.3781237099593</v>
      </c>
      <c r="AG7979" s="1">
        <v>79727</v>
      </c>
      <c r="AH7979" s="1">
        <v>7556.27</v>
      </c>
      <c r="AI7979" s="1">
        <v>3230.5404301632002</v>
      </c>
      <c r="AJ7979" s="1">
        <v>9994.78233022112</v>
      </c>
      <c r="AK7979" s="1"/>
      <c r="AL7979" s="1">
        <v>179185.640625</v>
      </c>
      <c r="AM7979" s="1">
        <v>149935.8125</v>
      </c>
      <c r="AN7979" s="1">
        <v>29249.833984375</v>
      </c>
      <c r="AO7979" t="s">
        <v>20789</v>
      </c>
    </row>
    <row r="7980" spans="1:41" x14ac:dyDescent="0.25">
      <c r="A7980" s="1">
        <v>2027</v>
      </c>
      <c r="B7980" t="s">
        <v>6412</v>
      </c>
      <c r="C7980" t="s">
        <v>7160</v>
      </c>
      <c r="D7980" t="s">
        <v>7258</v>
      </c>
      <c r="E7980" t="s">
        <v>8153</v>
      </c>
      <c r="F7980" t="s">
        <v>10284</v>
      </c>
      <c r="G7980" t="s">
        <v>12398</v>
      </c>
      <c r="H7980" t="s">
        <v>12778</v>
      </c>
      <c r="I7980" s="1">
        <v>2000</v>
      </c>
      <c r="J7980" s="1"/>
      <c r="K7980" s="1">
        <v>136</v>
      </c>
      <c r="L7980" s="1">
        <v>363.3900000000001</v>
      </c>
      <c r="M7980" s="1">
        <v>4780.3702744892444</v>
      </c>
      <c r="N7980" s="1">
        <v>903.37355250859503</v>
      </c>
      <c r="O7980" s="1">
        <v>59.637519927298698</v>
      </c>
      <c r="P7980" s="1">
        <v>136.7340067340067</v>
      </c>
      <c r="Q7980" s="1">
        <v>80.558009857224675</v>
      </c>
      <c r="R7980" s="1">
        <v>437.551409215582</v>
      </c>
      <c r="S7980" s="1">
        <v>3485</v>
      </c>
      <c r="T7980" s="1"/>
      <c r="U7980" s="1"/>
      <c r="V7980" s="1">
        <v>386</v>
      </c>
      <c r="W7980" s="1">
        <v>1567.3826356139371</v>
      </c>
      <c r="X7980" s="1">
        <v>2271</v>
      </c>
      <c r="Y7980" s="1">
        <v>2220.0861459125672</v>
      </c>
      <c r="Z7980" s="1">
        <v>872.45262448058975</v>
      </c>
      <c r="AA7980" s="1">
        <v>22077</v>
      </c>
      <c r="AB7980" s="1"/>
      <c r="AC7980" s="1">
        <v>0</v>
      </c>
      <c r="AD7980" s="1">
        <v>1473.811249818001</v>
      </c>
      <c r="AE7980" s="1">
        <v>1242.8962713672031</v>
      </c>
      <c r="AF7980" s="1">
        <v>7918.5877522859437</v>
      </c>
      <c r="AG7980" s="1">
        <v>38243</v>
      </c>
      <c r="AH7980" s="1">
        <v>4037</v>
      </c>
      <c r="AI7980" s="1">
        <v>2326.2476848233291</v>
      </c>
      <c r="AJ7980" s="1">
        <v>7074.6002986380254</v>
      </c>
      <c r="AK7980" s="1"/>
      <c r="AL7980" s="1">
        <v>104092.6796875</v>
      </c>
      <c r="AM7980" s="1">
        <v>83956.2265625</v>
      </c>
      <c r="AN7980" s="1">
        <v>20136.451171875</v>
      </c>
      <c r="AO7980" t="s">
        <v>20790</v>
      </c>
    </row>
    <row r="7981" spans="1:41" x14ac:dyDescent="0.25">
      <c r="A7981" s="1">
        <v>2027</v>
      </c>
      <c r="B7981" t="s">
        <v>6413</v>
      </c>
      <c r="C7981" t="s">
        <v>7160</v>
      </c>
      <c r="D7981" t="s">
        <v>7258</v>
      </c>
      <c r="E7981" t="s">
        <v>8153</v>
      </c>
      <c r="F7981" t="s">
        <v>10284</v>
      </c>
      <c r="G7981" t="s">
        <v>12398</v>
      </c>
      <c r="H7981" t="s">
        <v>12778</v>
      </c>
      <c r="I7981" s="1">
        <v>2000</v>
      </c>
      <c r="J7981" s="1">
        <v>8987.1064017782555</v>
      </c>
      <c r="K7981" s="1">
        <v>72.645077914965739</v>
      </c>
      <c r="L7981" s="1">
        <v>276.14420938928612</v>
      </c>
      <c r="M7981" s="1">
        <v>9629</v>
      </c>
      <c r="N7981" s="1">
        <v>202.518</v>
      </c>
      <c r="O7981" s="1">
        <v>56.308120963199997</v>
      </c>
      <c r="P7981" s="1">
        <v>1080</v>
      </c>
      <c r="Q7981" s="1">
        <v>195.08429310327759</v>
      </c>
      <c r="R7981" s="1">
        <v>444.74401524431852</v>
      </c>
      <c r="S7981" s="1">
        <v>3952.785646836639</v>
      </c>
      <c r="T7981" s="1">
        <v>50</v>
      </c>
      <c r="U7981" s="1">
        <v>0</v>
      </c>
      <c r="V7981" s="1">
        <v>119</v>
      </c>
      <c r="W7981" s="1">
        <v>831</v>
      </c>
      <c r="X7981" s="1">
        <v>3127.7274764604381</v>
      </c>
      <c r="Y7981" s="1">
        <v>2291.8323550329919</v>
      </c>
      <c r="Z7981" s="1">
        <v>652.79236618280675</v>
      </c>
      <c r="AA7981" s="1">
        <v>38156</v>
      </c>
      <c r="AB7981" s="1"/>
      <c r="AC7981" s="1">
        <v>0</v>
      </c>
      <c r="AD7981" s="1">
        <v>0</v>
      </c>
      <c r="AE7981" s="1">
        <v>1380.6751260176641</v>
      </c>
      <c r="AF7981" s="1">
        <v>8918.0918231478518</v>
      </c>
      <c r="AG7981" s="1">
        <v>78132</v>
      </c>
      <c r="AH7981" s="1">
        <v>5265.9437394336737</v>
      </c>
      <c r="AI7981" s="1">
        <v>3295.1512387664638</v>
      </c>
      <c r="AJ7981" s="1">
        <v>9994.7823302211182</v>
      </c>
      <c r="AK7981" s="1"/>
      <c r="AL7981" s="1">
        <v>179111.328125</v>
      </c>
      <c r="AM7981" s="1">
        <v>152830.765625</v>
      </c>
      <c r="AN7981" s="1">
        <v>26280.560546875</v>
      </c>
      <c r="AO7981" t="s">
        <v>20791</v>
      </c>
    </row>
    <row r="7982" spans="1:41" x14ac:dyDescent="0.25">
      <c r="A7982" s="1">
        <v>2027</v>
      </c>
      <c r="B7982" t="s">
        <v>6414</v>
      </c>
      <c r="C7982" t="s">
        <v>7160</v>
      </c>
      <c r="D7982" t="s">
        <v>7258</v>
      </c>
      <c r="E7982" t="s">
        <v>8154</v>
      </c>
      <c r="F7982" t="s">
        <v>10285</v>
      </c>
      <c r="G7982" t="s">
        <v>12398</v>
      </c>
      <c r="H7982" t="s">
        <v>12778</v>
      </c>
      <c r="I7982" s="1"/>
      <c r="J7982" s="1"/>
      <c r="K7982" s="1">
        <v>30.010535090073748</v>
      </c>
      <c r="L7982" s="1">
        <v>0</v>
      </c>
      <c r="M7982" s="1"/>
      <c r="N7982" s="1">
        <v>0</v>
      </c>
      <c r="O7982" s="1">
        <v>234.33187620045311</v>
      </c>
      <c r="P7982" s="1">
        <v>1200</v>
      </c>
      <c r="Q7982" s="1">
        <v>0</v>
      </c>
      <c r="R7982" s="1">
        <v>0</v>
      </c>
      <c r="S7982" s="1">
        <v>0</v>
      </c>
      <c r="T7982" s="1"/>
      <c r="U7982" s="1"/>
      <c r="V7982" s="1">
        <v>383</v>
      </c>
      <c r="W7982" s="1"/>
      <c r="X7982" s="1">
        <v>0</v>
      </c>
      <c r="Y7982" s="1">
        <v>0</v>
      </c>
      <c r="Z7982" s="1">
        <v>0</v>
      </c>
      <c r="AA7982" s="1">
        <v>0</v>
      </c>
      <c r="AB7982" s="1"/>
      <c r="AC7982" s="1">
        <v>0</v>
      </c>
      <c r="AD7982" s="1"/>
      <c r="AE7982" s="1">
        <v>29.291484525056639</v>
      </c>
      <c r="AF7982" s="1">
        <v>0</v>
      </c>
      <c r="AG7982" s="1"/>
      <c r="AH7982" s="1"/>
      <c r="AI7982" s="1"/>
      <c r="AJ7982" s="1"/>
      <c r="AK7982" s="1"/>
      <c r="AL7982" s="1">
        <v>1876.6339111328125</v>
      </c>
      <c r="AM7982" s="1">
        <v>1612.29150390625</v>
      </c>
      <c r="AN7982" s="1">
        <v>264.3424072265625</v>
      </c>
      <c r="AO7982" t="s">
        <v>20792</v>
      </c>
    </row>
    <row r="7983" spans="1:41" x14ac:dyDescent="0.25">
      <c r="A7983" s="1">
        <v>2027</v>
      </c>
      <c r="B7983" t="s">
        <v>6415</v>
      </c>
      <c r="C7983" t="s">
        <v>7160</v>
      </c>
      <c r="D7983" t="s">
        <v>7258</v>
      </c>
      <c r="E7983" t="s">
        <v>8154</v>
      </c>
      <c r="F7983" t="s">
        <v>10285</v>
      </c>
      <c r="G7983" t="s">
        <v>12398</v>
      </c>
      <c r="H7983" t="s">
        <v>12778</v>
      </c>
      <c r="I7983" s="1"/>
      <c r="J7983" s="1">
        <v>0</v>
      </c>
      <c r="K7983" s="1"/>
      <c r="L7983" s="1">
        <v>0</v>
      </c>
      <c r="M7983" s="1"/>
      <c r="N7983" s="1">
        <v>0</v>
      </c>
      <c r="O7983" s="1">
        <v>229.73713352985601</v>
      </c>
      <c r="P7983" s="1">
        <v>1200</v>
      </c>
      <c r="Q7983" s="1">
        <v>0</v>
      </c>
      <c r="R7983" s="1">
        <v>0</v>
      </c>
      <c r="S7983" s="1">
        <v>0</v>
      </c>
      <c r="T7983" s="1">
        <v>0</v>
      </c>
      <c r="U7983" s="1"/>
      <c r="V7983" s="1">
        <v>531</v>
      </c>
      <c r="W7983" s="1"/>
      <c r="X7983" s="1">
        <v>0</v>
      </c>
      <c r="Y7983" s="1">
        <v>0</v>
      </c>
      <c r="Z7983" s="1">
        <v>0</v>
      </c>
      <c r="AA7983" s="1">
        <v>0</v>
      </c>
      <c r="AB7983" s="1"/>
      <c r="AC7983" s="1">
        <v>0</v>
      </c>
      <c r="AD7983" s="1">
        <v>0</v>
      </c>
      <c r="AE7983" s="1">
        <v>25</v>
      </c>
      <c r="AF7983" s="1">
        <v>0</v>
      </c>
      <c r="AG7983" s="1"/>
      <c r="AH7983" s="1"/>
      <c r="AI7983" s="1"/>
      <c r="AJ7983" s="1"/>
      <c r="AK7983" s="1"/>
      <c r="AL7983" s="1">
        <v>1985.7371826171875</v>
      </c>
      <c r="AM7983" s="1">
        <v>1756</v>
      </c>
      <c r="AN7983" s="1">
        <v>229.73713684082031</v>
      </c>
      <c r="AO7983" t="s">
        <v>20793</v>
      </c>
    </row>
    <row r="7984" spans="1:41" x14ac:dyDescent="0.25">
      <c r="A7984" s="1">
        <v>2027</v>
      </c>
      <c r="B7984" t="s">
        <v>6416</v>
      </c>
      <c r="C7984" t="s">
        <v>7160</v>
      </c>
      <c r="D7984" t="s">
        <v>7258</v>
      </c>
      <c r="E7984" t="s">
        <v>8154</v>
      </c>
      <c r="F7984" t="s">
        <v>10285</v>
      </c>
      <c r="G7984" t="s">
        <v>12398</v>
      </c>
      <c r="H7984" t="s">
        <v>12778</v>
      </c>
      <c r="I7984" s="1"/>
      <c r="J7984" s="1">
        <v>0</v>
      </c>
      <c r="K7984" s="1">
        <v>37.753464383356487</v>
      </c>
      <c r="L7984" s="1">
        <v>0</v>
      </c>
      <c r="M7984" s="1"/>
      <c r="N7984" s="1">
        <v>0</v>
      </c>
      <c r="O7984" s="1">
        <v>563.08120963200008</v>
      </c>
      <c r="P7984" s="1">
        <v>1200</v>
      </c>
      <c r="Q7984" s="1"/>
      <c r="R7984" s="1">
        <v>0</v>
      </c>
      <c r="S7984" s="1"/>
      <c r="T7984" s="1">
        <v>0</v>
      </c>
      <c r="U7984" s="1">
        <v>0</v>
      </c>
      <c r="V7984" s="1">
        <v>990</v>
      </c>
      <c r="W7984" s="1">
        <v>646</v>
      </c>
      <c r="X7984" s="1">
        <v>0</v>
      </c>
      <c r="Y7984" s="1">
        <v>0</v>
      </c>
      <c r="Z7984" s="1">
        <v>0</v>
      </c>
      <c r="AA7984" s="1">
        <v>0</v>
      </c>
      <c r="AB7984" s="1"/>
      <c r="AC7984" s="1">
        <v>0</v>
      </c>
      <c r="AD7984" s="1">
        <v>0</v>
      </c>
      <c r="AE7984" s="1">
        <v>13</v>
      </c>
      <c r="AF7984" s="1">
        <v>0</v>
      </c>
      <c r="AG7984" s="1"/>
      <c r="AH7984" s="1">
        <v>0</v>
      </c>
      <c r="AI7984" s="1"/>
      <c r="AJ7984" s="1"/>
      <c r="AK7984" s="1"/>
      <c r="AL7984" s="1">
        <v>3449.834716796875</v>
      </c>
      <c r="AM7984" s="1">
        <v>2203</v>
      </c>
      <c r="AN7984" s="1">
        <v>1246.834716796875</v>
      </c>
      <c r="AO7984" t="s">
        <v>20794</v>
      </c>
    </row>
    <row r="7985" spans="1:41" x14ac:dyDescent="0.25">
      <c r="A7985" s="1">
        <v>2027</v>
      </c>
      <c r="B7985" t="s">
        <v>6417</v>
      </c>
      <c r="C7985" t="s">
        <v>7160</v>
      </c>
      <c r="D7985" t="s">
        <v>7258</v>
      </c>
      <c r="E7985" t="s">
        <v>8154</v>
      </c>
      <c r="F7985" t="s">
        <v>10285</v>
      </c>
      <c r="G7985" t="s">
        <v>12398</v>
      </c>
      <c r="H7985" t="s">
        <v>12778</v>
      </c>
      <c r="I7985" s="1"/>
      <c r="J7985" s="1"/>
      <c r="K7985" s="1">
        <v>21</v>
      </c>
      <c r="L7985" s="1"/>
      <c r="M7985" s="1"/>
      <c r="N7985" s="1">
        <v>0</v>
      </c>
      <c r="O7985" s="1">
        <v>238.55007970919479</v>
      </c>
      <c r="P7985" s="1">
        <v>791.7340067340067</v>
      </c>
      <c r="Q7985" s="1">
        <v>0</v>
      </c>
      <c r="R7985" s="1">
        <v>0</v>
      </c>
      <c r="S7985" s="1">
        <v>0</v>
      </c>
      <c r="T7985" s="1"/>
      <c r="U7985" s="1"/>
      <c r="V7985" s="1">
        <v>419</v>
      </c>
      <c r="W7985" s="1"/>
      <c r="X7985" s="1">
        <v>335.22346549855831</v>
      </c>
      <c r="Y7985" s="1"/>
      <c r="Z7985" s="1"/>
      <c r="AA7985" s="1">
        <v>0</v>
      </c>
      <c r="AB7985" s="1"/>
      <c r="AC7985" s="1">
        <v>0</v>
      </c>
      <c r="AD7985" s="1"/>
      <c r="AE7985" s="1">
        <v>120</v>
      </c>
      <c r="AF7985" s="1">
        <v>0</v>
      </c>
      <c r="AG7985" s="1"/>
      <c r="AH7985" s="1"/>
      <c r="AI7985" s="1"/>
      <c r="AJ7985" s="1"/>
      <c r="AK7985" s="1"/>
      <c r="AL7985" s="1">
        <v>1925.507568359375</v>
      </c>
      <c r="AM7985" s="1">
        <v>1330.7340087890625</v>
      </c>
      <c r="AN7985" s="1">
        <v>594.7735595703125</v>
      </c>
      <c r="AO7985" t="s">
        <v>20795</v>
      </c>
    </row>
    <row r="7986" spans="1:41" x14ac:dyDescent="0.25">
      <c r="A7986" s="1">
        <v>2027</v>
      </c>
      <c r="B7986" t="s">
        <v>6418</v>
      </c>
      <c r="C7986" t="s">
        <v>7160</v>
      </c>
      <c r="D7986" t="s">
        <v>7258</v>
      </c>
      <c r="E7986" t="s">
        <v>8154</v>
      </c>
      <c r="F7986" t="s">
        <v>10285</v>
      </c>
      <c r="G7986" t="s">
        <v>12398</v>
      </c>
      <c r="H7986" t="s">
        <v>12778</v>
      </c>
      <c r="I7986" s="1"/>
      <c r="J7986" s="1"/>
      <c r="K7986" s="1">
        <v>41.790049760983351</v>
      </c>
      <c r="L7986" s="1">
        <v>0</v>
      </c>
      <c r="M7986" s="1"/>
      <c r="N7986" s="1">
        <v>0</v>
      </c>
      <c r="O7986" s="1">
        <v>500</v>
      </c>
      <c r="P7986" s="1">
        <v>1200</v>
      </c>
      <c r="Q7986" s="1"/>
      <c r="R7986" s="1">
        <v>0</v>
      </c>
      <c r="S7986" s="1"/>
      <c r="T7986" s="1">
        <v>0</v>
      </c>
      <c r="U7986" s="1"/>
      <c r="V7986" s="1">
        <v>792</v>
      </c>
      <c r="W7986" s="1">
        <v>0</v>
      </c>
      <c r="X7986" s="1">
        <v>0</v>
      </c>
      <c r="Y7986" s="1">
        <v>0</v>
      </c>
      <c r="Z7986" s="1">
        <v>0</v>
      </c>
      <c r="AA7986" s="1">
        <v>0</v>
      </c>
      <c r="AB7986" s="1"/>
      <c r="AC7986" s="1">
        <v>0</v>
      </c>
      <c r="AD7986" s="1"/>
      <c r="AE7986" s="1">
        <v>5.6308120963200006</v>
      </c>
      <c r="AF7986" s="1">
        <v>0</v>
      </c>
      <c r="AG7986" s="1"/>
      <c r="AH7986" s="1">
        <v>0</v>
      </c>
      <c r="AI7986" s="1"/>
      <c r="AJ7986" s="1"/>
      <c r="AK7986" s="1"/>
      <c r="AL7986" s="1">
        <v>2539.4208984375</v>
      </c>
      <c r="AM7986" s="1">
        <v>1997.630859375</v>
      </c>
      <c r="AN7986" s="1">
        <v>541.7900390625</v>
      </c>
      <c r="AO7986" t="s">
        <v>20796</v>
      </c>
    </row>
    <row r="7987" spans="1:41" x14ac:dyDescent="0.25">
      <c r="A7987" s="1">
        <v>2027</v>
      </c>
      <c r="B7987" t="s">
        <v>6419</v>
      </c>
      <c r="C7987" t="s">
        <v>7161</v>
      </c>
      <c r="D7987" t="s">
        <v>7259</v>
      </c>
      <c r="E7987" t="s">
        <v>8155</v>
      </c>
      <c r="F7987" t="s">
        <v>10286</v>
      </c>
      <c r="G7987" t="s">
        <v>12399</v>
      </c>
      <c r="H7987" t="s">
        <v>12778</v>
      </c>
      <c r="I7987" s="1">
        <v>285.74060684136685</v>
      </c>
      <c r="J7987" s="1">
        <v>501.20858668504343</v>
      </c>
      <c r="K7987" s="1">
        <v>504.4358895219047</v>
      </c>
      <c r="L7987" s="1">
        <v>507.76033291622048</v>
      </c>
      <c r="M7987" s="1">
        <v>622.42681153887054</v>
      </c>
      <c r="N7987" s="1">
        <v>944.79070470428769</v>
      </c>
      <c r="O7987" s="1">
        <v>2303.7162741448287</v>
      </c>
      <c r="P7987" s="1">
        <v>499.89269029366562</v>
      </c>
      <c r="Q7987" s="1">
        <v>114.9923020117277</v>
      </c>
      <c r="R7987" s="1">
        <v>679.16107321992649</v>
      </c>
      <c r="S7987" s="1">
        <v>0</v>
      </c>
      <c r="T7987" s="1">
        <v>655.17462311770385</v>
      </c>
      <c r="U7987" s="1">
        <v>386.05596305070196</v>
      </c>
      <c r="V7987" s="1">
        <v>2786.6760636606336</v>
      </c>
      <c r="W7987" s="1">
        <v>720.69208542947422</v>
      </c>
      <c r="X7987" s="1">
        <v>1615.0054459851399</v>
      </c>
      <c r="Y7987" s="1">
        <v>2910.067284347801</v>
      </c>
      <c r="Z7987" s="1">
        <v>377.81736599787587</v>
      </c>
      <c r="AA7987" s="1">
        <v>9835.2630507019312</v>
      </c>
      <c r="AB7987" s="1">
        <v>195.50410753832281</v>
      </c>
      <c r="AC7987" s="1">
        <v>207.47196398727286</v>
      </c>
      <c r="AD7987" s="1">
        <v>1328.0780620994849</v>
      </c>
      <c r="AE7987" s="1">
        <v>1187.5040044008381</v>
      </c>
      <c r="AF7987" s="1">
        <v>1464.9139243721975</v>
      </c>
      <c r="AG7987" s="1">
        <v>18348.165320411295</v>
      </c>
      <c r="AH7987" s="1">
        <v>1771.1553978281927</v>
      </c>
      <c r="AI7987" s="1">
        <v>432.41525125768453</v>
      </c>
      <c r="AJ7987" s="1">
        <v>899.36878958122963</v>
      </c>
      <c r="AK7987" s="1">
        <v>322.12752303287101</v>
      </c>
      <c r="AL7987" s="1">
        <v>52407.58203125</v>
      </c>
      <c r="AM7987" s="1">
        <v>41936.84765625</v>
      </c>
      <c r="AN7987" s="1">
        <v>10470.7314453125</v>
      </c>
      <c r="AO7987" t="s">
        <v>20797</v>
      </c>
    </row>
    <row r="7988" spans="1:41" x14ac:dyDescent="0.25">
      <c r="A7988" s="1">
        <v>2027</v>
      </c>
      <c r="B7988" t="s">
        <v>6420</v>
      </c>
      <c r="C7988" t="s">
        <v>7161</v>
      </c>
      <c r="D7988" t="s">
        <v>7259</v>
      </c>
      <c r="E7988" t="s">
        <v>8155</v>
      </c>
      <c r="F7988" t="s">
        <v>10286</v>
      </c>
      <c r="G7988" t="s">
        <v>12399</v>
      </c>
      <c r="H7988" t="s">
        <v>12778</v>
      </c>
      <c r="I7988" s="1">
        <v>295.43196508513591</v>
      </c>
      <c r="J7988" s="1">
        <v>43.268556189543844</v>
      </c>
      <c r="K7988" s="1">
        <v>62.631128929908904</v>
      </c>
      <c r="L7988" s="1">
        <v>493.61821953233289</v>
      </c>
      <c r="M7988" s="1">
        <v>307.84792185887426</v>
      </c>
      <c r="N7988" s="1">
        <v>1129.5439178944421</v>
      </c>
      <c r="O7988" s="1">
        <v>2242.5840025435741</v>
      </c>
      <c r="P7988" s="1">
        <v>361.89433994715313</v>
      </c>
      <c r="Q7988" s="1">
        <v>224.33040400333437</v>
      </c>
      <c r="R7988" s="1">
        <v>773.56183911033304</v>
      </c>
      <c r="S7988" s="1">
        <v>530.77227906702467</v>
      </c>
      <c r="T7988" s="1">
        <v>743.08119069383451</v>
      </c>
      <c r="U7988" s="1">
        <v>350.30970418423624</v>
      </c>
      <c r="V7988" s="1">
        <v>2394.8445231504152</v>
      </c>
      <c r="W7988" s="1">
        <v>488.31049674166269</v>
      </c>
      <c r="X7988" s="1">
        <v>2447.7625193733975</v>
      </c>
      <c r="Y7988" s="1">
        <v>2898.0166437059543</v>
      </c>
      <c r="Z7988" s="1">
        <v>239.50209205230246</v>
      </c>
      <c r="AA7988" s="1">
        <v>10507.16803641082</v>
      </c>
      <c r="AB7988" s="1">
        <v>594.46495255506761</v>
      </c>
      <c r="AC7988" s="1">
        <v>201.48115713384257</v>
      </c>
      <c r="AD7988" s="1">
        <v>1402.9964017494872</v>
      </c>
      <c r="AE7988" s="1">
        <v>1188.9299051101352</v>
      </c>
      <c r="AF7988" s="1">
        <v>1762.6947387815887</v>
      </c>
      <c r="AG7988" s="1">
        <v>17843.502477675233</v>
      </c>
      <c r="AH7988" s="1">
        <v>952.76262278614377</v>
      </c>
      <c r="AI7988" s="1">
        <v>470.26423925338383</v>
      </c>
      <c r="AJ7988" s="1">
        <v>1663.4403225960552</v>
      </c>
      <c r="AK7988" s="1">
        <v>345.00198139356598</v>
      </c>
      <c r="AL7988" s="1">
        <v>52960.0234375</v>
      </c>
      <c r="AM7988" s="1">
        <v>42371.5390625</v>
      </c>
      <c r="AN7988" s="1">
        <v>10588.48046875</v>
      </c>
      <c r="AO7988" t="s">
        <v>20798</v>
      </c>
    </row>
    <row r="7989" spans="1:41" x14ac:dyDescent="0.25">
      <c r="A7989" s="1">
        <v>2027</v>
      </c>
      <c r="B7989" t="s">
        <v>6421</v>
      </c>
      <c r="C7989" t="s">
        <v>7161</v>
      </c>
      <c r="D7989" t="s">
        <v>7259</v>
      </c>
      <c r="E7989" t="s">
        <v>8155</v>
      </c>
      <c r="F7989" t="s">
        <v>10286</v>
      </c>
      <c r="G7989" t="s">
        <v>12399</v>
      </c>
      <c r="H7989" t="s">
        <v>12778</v>
      </c>
      <c r="I7989" s="1">
        <v>303.48814219060375</v>
      </c>
      <c r="J7989" s="1">
        <v>0</v>
      </c>
      <c r="K7989" s="1">
        <v>75.719947523327818</v>
      </c>
      <c r="L7989" s="1">
        <v>470.40662039543577</v>
      </c>
      <c r="M7989" s="1">
        <v>1284.3929737110086</v>
      </c>
      <c r="N7989" s="1">
        <v>1085.3478186875404</v>
      </c>
      <c r="O7989" s="1">
        <v>1554.8137489629582</v>
      </c>
      <c r="P7989" s="1">
        <v>315.59731906400884</v>
      </c>
      <c r="Q7989" s="1">
        <v>191.10669368067155</v>
      </c>
      <c r="R7989" s="1">
        <v>939.34950850413225</v>
      </c>
      <c r="S7989" s="1"/>
      <c r="T7989" s="1">
        <v>708.13899844474201</v>
      </c>
      <c r="U7989" s="1">
        <v>123.41851115751219</v>
      </c>
      <c r="V7989" s="1">
        <v>1890.7311258474613</v>
      </c>
      <c r="W7989" s="1">
        <v>288.92071136545479</v>
      </c>
      <c r="X7989" s="1">
        <v>2361.4540814687498</v>
      </c>
      <c r="Y7989" s="1">
        <v>1360.63850415454</v>
      </c>
      <c r="Z7989" s="1">
        <v>219.50662211719492</v>
      </c>
      <c r="AA7989" s="1">
        <v>7438.4943650916975</v>
      </c>
      <c r="AB7989" s="1">
        <v>451.18570472336421</v>
      </c>
      <c r="AC7989" s="1">
        <v>195.6688809979606</v>
      </c>
      <c r="AD7989" s="1">
        <v>807.53678285841806</v>
      </c>
      <c r="AE7989" s="1">
        <v>1298.3905571233956</v>
      </c>
      <c r="AF7989" s="1">
        <v>2307.7405996368902</v>
      </c>
      <c r="AG7989" s="1">
        <v>14492.570416741963</v>
      </c>
      <c r="AH7989" s="1">
        <v>538.52858041867944</v>
      </c>
      <c r="AI7989" s="1">
        <v>628.22045433454969</v>
      </c>
      <c r="AJ7989" s="1">
        <v>969.58779028283482</v>
      </c>
      <c r="AK7989" s="1">
        <v>244.81376803375366</v>
      </c>
      <c r="AL7989" s="1">
        <v>42545.765625</v>
      </c>
      <c r="AM7989" s="1">
        <v>33602.04296875</v>
      </c>
      <c r="AN7989" s="1">
        <v>8943.7255859375</v>
      </c>
      <c r="AO7989" t="s">
        <v>20799</v>
      </c>
    </row>
    <row r="7990" spans="1:41" x14ac:dyDescent="0.25">
      <c r="A7990" s="1">
        <v>2027</v>
      </c>
      <c r="B7990" t="s">
        <v>6422</v>
      </c>
      <c r="C7990" t="s">
        <v>7161</v>
      </c>
      <c r="D7990" t="s">
        <v>7259</v>
      </c>
      <c r="E7990" t="s">
        <v>8155</v>
      </c>
      <c r="F7990" t="s">
        <v>10286</v>
      </c>
      <c r="G7990" t="s">
        <v>12399</v>
      </c>
      <c r="H7990" t="s">
        <v>12778</v>
      </c>
      <c r="I7990" s="1">
        <v>2691.9549436763559</v>
      </c>
      <c r="J7990" s="1">
        <v>0</v>
      </c>
      <c r="K7990" s="1">
        <v>75.767444400000002</v>
      </c>
      <c r="L7990" s="1">
        <v>465</v>
      </c>
      <c r="M7990" s="1">
        <v>1152.2538242746821</v>
      </c>
      <c r="N7990" s="1">
        <v>1340.4615122070311</v>
      </c>
      <c r="O7990" s="1">
        <v>717</v>
      </c>
      <c r="P7990" s="1">
        <v>358</v>
      </c>
      <c r="Q7990" s="1">
        <v>148</v>
      </c>
      <c r="R7990" s="1">
        <v>585.89649851397621</v>
      </c>
      <c r="S7990" s="1">
        <v>80.914049667072959</v>
      </c>
      <c r="T7990" s="1">
        <v>700</v>
      </c>
      <c r="U7990" s="1">
        <v>357</v>
      </c>
      <c r="V7990" s="1">
        <v>2377</v>
      </c>
      <c r="W7990" s="1">
        <v>435</v>
      </c>
      <c r="X7990" s="1">
        <v>2466.5342786724309</v>
      </c>
      <c r="Y7990" s="1">
        <v>960</v>
      </c>
      <c r="Z7990" s="1">
        <v>211.84475550462491</v>
      </c>
      <c r="AA7990" s="1">
        <v>11335</v>
      </c>
      <c r="AB7990" s="1">
        <v>386.66</v>
      </c>
      <c r="AC7990" s="1">
        <v>242.4163071746766</v>
      </c>
      <c r="AD7990" s="1">
        <v>801.51049986588419</v>
      </c>
      <c r="AE7990" s="1">
        <v>1019</v>
      </c>
      <c r="AF7990" s="1">
        <v>2556.2779438503999</v>
      </c>
      <c r="AG7990" s="1">
        <v>12768.25</v>
      </c>
      <c r="AH7990" s="1">
        <v>2605</v>
      </c>
      <c r="AI7990" s="1">
        <v>519</v>
      </c>
      <c r="AJ7990" s="1">
        <v>938.79520220689085</v>
      </c>
      <c r="AK7990" s="1">
        <v>242</v>
      </c>
      <c r="AL7990" s="1">
        <v>48536.5390625</v>
      </c>
      <c r="AM7990" s="1">
        <v>38354.8984375</v>
      </c>
      <c r="AN7990" s="1">
        <v>10181.640625</v>
      </c>
      <c r="AO7990" t="s">
        <v>20800</v>
      </c>
    </row>
    <row r="7991" spans="1:41" x14ac:dyDescent="0.25">
      <c r="A7991" s="1">
        <v>2027</v>
      </c>
      <c r="B7991" t="s">
        <v>6423</v>
      </c>
      <c r="C7991" t="s">
        <v>7161</v>
      </c>
      <c r="D7991" t="s">
        <v>7259</v>
      </c>
      <c r="E7991" t="s">
        <v>8155</v>
      </c>
      <c r="F7991" t="s">
        <v>10286</v>
      </c>
      <c r="G7991" t="s">
        <v>12399</v>
      </c>
      <c r="H7991" t="s">
        <v>12778</v>
      </c>
      <c r="I7991" s="1">
        <v>723.16672738186458</v>
      </c>
      <c r="J7991" s="1">
        <v>0</v>
      </c>
      <c r="K7991" s="1">
        <v>87.590384973788218</v>
      </c>
      <c r="L7991" s="1">
        <v>480.38932604652433</v>
      </c>
      <c r="M7991" s="1">
        <v>733.497680630177</v>
      </c>
      <c r="N7991" s="1">
        <v>1109.6332250666821</v>
      </c>
      <c r="O7991" s="1">
        <v>1866.35592169439</v>
      </c>
      <c r="P7991" s="1">
        <v>299.44164680700868</v>
      </c>
      <c r="Q7991" s="1">
        <v>217.47445326978021</v>
      </c>
      <c r="R7991" s="1">
        <v>758.69637503865135</v>
      </c>
      <c r="S7991" s="1">
        <v>3032.9457582096675</v>
      </c>
      <c r="T7991" s="1">
        <v>723.16672738186458</v>
      </c>
      <c r="U7991" s="1">
        <v>84.713816636161283</v>
      </c>
      <c r="V7991" s="1">
        <v>1899.8623023646414</v>
      </c>
      <c r="W7991" s="1">
        <v>506.21670916730523</v>
      </c>
      <c r="X7991" s="1">
        <v>2668.4852240390805</v>
      </c>
      <c r="Y7991" s="1">
        <v>2174.6656587697498</v>
      </c>
      <c r="Z7991" s="1">
        <v>240.63031845384126</v>
      </c>
      <c r="AA7991" s="1">
        <v>6796.7341420646962</v>
      </c>
      <c r="AB7991" s="1">
        <v>578.53338190549164</v>
      </c>
      <c r="AC7991" s="1">
        <v>196.08149265296811</v>
      </c>
      <c r="AD7991" s="1">
        <v>1453.5868547109239</v>
      </c>
      <c r="AE7991" s="1">
        <v>1142.603429263346</v>
      </c>
      <c r="AF7991" s="1">
        <v>2079.0010316903777</v>
      </c>
      <c r="AG7991" s="1">
        <v>14194.729763181171</v>
      </c>
      <c r="AH7991" s="1">
        <v>744.86172920332058</v>
      </c>
      <c r="AI7991" s="1">
        <v>520.68004371494249</v>
      </c>
      <c r="AJ7991" s="1">
        <v>845.07197571195036</v>
      </c>
      <c r="AK7991" s="1">
        <v>289.26669095274582</v>
      </c>
      <c r="AL7991" s="1">
        <v>46448.08203125</v>
      </c>
      <c r="AM7991" s="1">
        <v>33242.89453125</v>
      </c>
      <c r="AN7991" s="1">
        <v>13205.185546875</v>
      </c>
      <c r="AO7991" t="s">
        <v>20801</v>
      </c>
    </row>
    <row r="7992" spans="1:41" x14ac:dyDescent="0.25">
      <c r="A7992" s="1">
        <v>2027</v>
      </c>
      <c r="B7992" t="s">
        <v>6423</v>
      </c>
      <c r="C7992" t="s">
        <v>7161</v>
      </c>
      <c r="D7992" t="s">
        <v>7259</v>
      </c>
      <c r="E7992" t="s">
        <v>8155</v>
      </c>
      <c r="F7992" t="s">
        <v>10286</v>
      </c>
      <c r="G7992" t="s">
        <v>12400</v>
      </c>
      <c r="H7992" t="s">
        <v>12778</v>
      </c>
      <c r="I7992" s="1">
        <v>820.16156670158591</v>
      </c>
      <c r="J7992" s="1">
        <v>0</v>
      </c>
      <c r="K7992" s="1">
        <v>74.84966</v>
      </c>
      <c r="L7992" s="1">
        <v>545.72999380557678</v>
      </c>
      <c r="M7992" s="1">
        <v>815.56682403098864</v>
      </c>
      <c r="N7992" s="1">
        <v>1233.7875509959999</v>
      </c>
      <c r="O7992" s="1">
        <v>2075.1776205481569</v>
      </c>
      <c r="P7992" s="1">
        <v>330.66718210589198</v>
      </c>
      <c r="Q7992" s="1">
        <v>241.80710293279881</v>
      </c>
      <c r="R7992" s="1">
        <v>843.5849346687628</v>
      </c>
      <c r="S7992" s="1">
        <v>3372.2941527997418</v>
      </c>
      <c r="T7992" s="1">
        <v>817.8737390422508</v>
      </c>
      <c r="U7992" s="1">
        <v>96.076069242185781</v>
      </c>
      <c r="V7992" s="1">
        <v>2112</v>
      </c>
      <c r="W7992" s="1">
        <v>562.85597714814708</v>
      </c>
      <c r="X7992" s="1">
        <v>3057</v>
      </c>
      <c r="Y7992" s="1">
        <v>2465.0586325385798</v>
      </c>
      <c r="Z7992" s="1">
        <v>269.1307514843416</v>
      </c>
      <c r="AA7992" s="1">
        <v>7924</v>
      </c>
      <c r="AB7992" s="1">
        <v>710</v>
      </c>
      <c r="AC7992" s="1">
        <v>218.02053971983301</v>
      </c>
      <c r="AD7992" s="1">
        <v>1540.1420665122109</v>
      </c>
      <c r="AE7992" s="1">
        <v>1270.446348420104</v>
      </c>
      <c r="AF7992" s="1">
        <v>2357.8473383289602</v>
      </c>
      <c r="AG7992" s="1">
        <v>16561</v>
      </c>
      <c r="AH7992" s="1">
        <v>891.07129039534288</v>
      </c>
      <c r="AI7992" s="1">
        <v>578.93757649523741</v>
      </c>
      <c r="AJ7992" s="1">
        <v>958.41737365985318</v>
      </c>
      <c r="AK7992" s="1">
        <v>322</v>
      </c>
      <c r="AL7992" s="1">
        <v>53065.5078125</v>
      </c>
      <c r="AM7992" s="1">
        <v>38247.73828125</v>
      </c>
      <c r="AN7992" s="1">
        <v>14817.767578125</v>
      </c>
      <c r="AO7992" t="s">
        <v>20802</v>
      </c>
    </row>
    <row r="7993" spans="1:41" x14ac:dyDescent="0.25">
      <c r="A7993" s="1">
        <v>2027</v>
      </c>
      <c r="B7993" t="s">
        <v>6424</v>
      </c>
      <c r="C7993" t="s">
        <v>7161</v>
      </c>
      <c r="D7993" t="s">
        <v>7259</v>
      </c>
      <c r="E7993" t="s">
        <v>8155</v>
      </c>
      <c r="F7993" t="s">
        <v>10286</v>
      </c>
      <c r="G7993" t="s">
        <v>12400</v>
      </c>
      <c r="H7993" t="s">
        <v>12778</v>
      </c>
      <c r="I7993" s="1">
        <v>332.59889403733092</v>
      </c>
      <c r="J7993" s="1">
        <v>51.249690077430003</v>
      </c>
      <c r="K7993" s="1">
        <v>69</v>
      </c>
      <c r="L7993" s="1">
        <v>556.64459368168832</v>
      </c>
      <c r="M7993" s="1">
        <v>339.78122049065701</v>
      </c>
      <c r="N7993" s="1">
        <v>1261.450444114467</v>
      </c>
      <c r="O7993" s="1">
        <v>2475.2089435458129</v>
      </c>
      <c r="P7993" s="1">
        <v>402.57734343999999</v>
      </c>
      <c r="Q7993" s="1">
        <v>251.2649566998121</v>
      </c>
      <c r="R7993" s="1">
        <v>847.9527632269735</v>
      </c>
      <c r="S7993" s="1">
        <v>575.56611957875884</v>
      </c>
      <c r="T7993" s="1">
        <v>835.19295052891664</v>
      </c>
      <c r="U7993" s="1">
        <v>394.3805476453627</v>
      </c>
      <c r="V7993" s="1">
        <v>2740</v>
      </c>
      <c r="W7993" s="1">
        <v>538.96331526104211</v>
      </c>
      <c r="X7993" s="1">
        <v>2778.54925</v>
      </c>
      <c r="Y7993" s="1">
        <v>3240.9278464905742</v>
      </c>
      <c r="Z7993" s="1">
        <v>267.47080445432903</v>
      </c>
      <c r="AA7993" s="1">
        <v>12388</v>
      </c>
      <c r="AB7993" s="1">
        <v>710</v>
      </c>
      <c r="AC7993" s="1">
        <v>222.38095051423011</v>
      </c>
      <c r="AD7993" s="1">
        <v>1571.449183189352</v>
      </c>
      <c r="AE7993" s="1">
        <v>1312.258506722537</v>
      </c>
      <c r="AF7993" s="1">
        <v>1987.7598877600931</v>
      </c>
      <c r="AG7993" s="1">
        <v>21984</v>
      </c>
      <c r="AH7993" s="1">
        <v>1077.3667409235611</v>
      </c>
      <c r="AI7993" s="1">
        <v>519.04510578400368</v>
      </c>
      <c r="AJ7993" s="1">
        <v>1910.164256131784</v>
      </c>
      <c r="AK7993" s="1">
        <v>381</v>
      </c>
      <c r="AL7993" s="1">
        <v>62022.20703125</v>
      </c>
      <c r="AM7993" s="1">
        <v>50151.078125</v>
      </c>
      <c r="AN7993" s="1">
        <v>11871.123046875</v>
      </c>
      <c r="AO7993" t="s">
        <v>20803</v>
      </c>
    </row>
    <row r="7994" spans="1:41" x14ac:dyDescent="0.25">
      <c r="A7994" s="1">
        <v>2027</v>
      </c>
      <c r="B7994" t="s">
        <v>6425</v>
      </c>
      <c r="C7994" t="s">
        <v>7161</v>
      </c>
      <c r="D7994" t="s">
        <v>7259</v>
      </c>
      <c r="E7994" t="s">
        <v>8155</v>
      </c>
      <c r="F7994" t="s">
        <v>10286</v>
      </c>
      <c r="G7994" t="s">
        <v>12400</v>
      </c>
      <c r="H7994" t="s">
        <v>12778</v>
      </c>
      <c r="I7994" s="1">
        <v>344.60570029478401</v>
      </c>
      <c r="J7994" s="1">
        <v>0</v>
      </c>
      <c r="K7994" s="1">
        <v>84.267727468132136</v>
      </c>
      <c r="L7994" s="1">
        <v>535.02940569174189</v>
      </c>
      <c r="M7994" s="1">
        <v>1429.8104909004801</v>
      </c>
      <c r="N7994" s="1">
        <v>1207.0898276201169</v>
      </c>
      <c r="O7994" s="1">
        <v>1730.8479999235369</v>
      </c>
      <c r="P7994" s="1">
        <v>345.17437762814222</v>
      </c>
      <c r="Q7994" s="1">
        <v>214.090296365</v>
      </c>
      <c r="R7994" s="1">
        <v>1062.9544923958881</v>
      </c>
      <c r="S7994" s="1">
        <v>0</v>
      </c>
      <c r="T7994" s="1">
        <v>805.55595269479227</v>
      </c>
      <c r="U7994" s="1">
        <v>140.1396514532122</v>
      </c>
      <c r="V7994" s="1">
        <v>2105</v>
      </c>
      <c r="W7994" s="1">
        <v>280</v>
      </c>
      <c r="X7994" s="1">
        <v>2631.392506743975</v>
      </c>
      <c r="Y7994" s="1">
        <v>1563.443456250418</v>
      </c>
      <c r="Z7994" s="1">
        <v>243.51451617951929</v>
      </c>
      <c r="AA7994" s="1">
        <v>8581</v>
      </c>
      <c r="AB7994" s="1">
        <v>502.26843899174412</v>
      </c>
      <c r="AC7994" s="1">
        <v>217.82229000000001</v>
      </c>
      <c r="AD7994" s="1">
        <v>904.65585395286951</v>
      </c>
      <c r="AE7994" s="1">
        <v>1445.3928648467181</v>
      </c>
      <c r="AF7994" s="1">
        <v>2699.9061362827329</v>
      </c>
      <c r="AG7994" s="1">
        <v>16653</v>
      </c>
      <c r="AH7994" s="1">
        <v>634.16093837950052</v>
      </c>
      <c r="AI7994" s="1">
        <v>699.34686236294408</v>
      </c>
      <c r="AJ7994" s="1">
        <v>1100.9506897236299</v>
      </c>
      <c r="AK7994" s="1">
        <v>273</v>
      </c>
      <c r="AL7994" s="1">
        <v>48434.41796875</v>
      </c>
      <c r="AM7994" s="1">
        <v>38459.11328125</v>
      </c>
      <c r="AN7994" s="1">
        <v>9975.3076171875</v>
      </c>
      <c r="AO7994" t="s">
        <v>20804</v>
      </c>
    </row>
    <row r="7995" spans="1:41" x14ac:dyDescent="0.25">
      <c r="A7995" s="1">
        <v>2027</v>
      </c>
      <c r="B7995" t="s">
        <v>6426</v>
      </c>
      <c r="C7995" t="s">
        <v>7161</v>
      </c>
      <c r="D7995" t="s">
        <v>7259</v>
      </c>
      <c r="E7995" t="s">
        <v>8155</v>
      </c>
      <c r="F7995" t="s">
        <v>10286</v>
      </c>
      <c r="G7995" t="s">
        <v>12400</v>
      </c>
      <c r="H7995" t="s">
        <v>12778</v>
      </c>
      <c r="I7995" s="1">
        <v>318.98323868044508</v>
      </c>
      <c r="J7995" s="1">
        <v>563.36904180383203</v>
      </c>
      <c r="K7995" s="1">
        <v>553.15945648852994</v>
      </c>
      <c r="L7995" s="1">
        <v>562.2315000000001</v>
      </c>
      <c r="M7995" s="1">
        <v>681.16195000000005</v>
      </c>
      <c r="N7995" s="1">
        <v>1042.1636066725109</v>
      </c>
      <c r="O7995" s="1">
        <v>2516.3598288172238</v>
      </c>
      <c r="P7995" s="1">
        <v>532.79426991589742</v>
      </c>
      <c r="Q7995" s="1">
        <v>126.10015995724871</v>
      </c>
      <c r="R7995" s="1">
        <v>732.43000268756896</v>
      </c>
      <c r="S7995" s="1">
        <v>0</v>
      </c>
      <c r="T7995" s="1">
        <v>731.3966519968543</v>
      </c>
      <c r="U7995" s="1">
        <v>394.3805476453627</v>
      </c>
      <c r="V7995" s="1">
        <v>3175</v>
      </c>
      <c r="W7995" s="1">
        <v>795.748107311691</v>
      </c>
      <c r="X7995" s="1">
        <v>2322.0648608331512</v>
      </c>
      <c r="Y7995" s="1">
        <v>3177.3759616398388</v>
      </c>
      <c r="Z7995" s="1">
        <v>415</v>
      </c>
      <c r="AA7995" s="1">
        <v>10940</v>
      </c>
      <c r="AB7995" s="1">
        <v>179.04</v>
      </c>
      <c r="AC7995" s="1">
        <v>227.06766999999999</v>
      </c>
      <c r="AD7995" s="1">
        <v>1456.365801333189</v>
      </c>
      <c r="AE7995" s="1">
        <v>1299.663168376763</v>
      </c>
      <c r="AF7995" s="1">
        <v>1635.3398039913291</v>
      </c>
      <c r="AG7995" s="1">
        <v>20496</v>
      </c>
      <c r="AH7995" s="1">
        <v>1883</v>
      </c>
      <c r="AI7995" s="1">
        <v>473.25665717443519</v>
      </c>
      <c r="AJ7995" s="1">
        <v>1004</v>
      </c>
      <c r="AK7995" s="1">
        <v>352.55230774358182</v>
      </c>
      <c r="AL7995" s="1">
        <v>58586.00390625</v>
      </c>
      <c r="AM7995" s="1">
        <v>46641.8984375</v>
      </c>
      <c r="AN7995" s="1">
        <v>11944.1064453125</v>
      </c>
      <c r="AO7995" t="s">
        <v>20805</v>
      </c>
    </row>
    <row r="7996" spans="1:41" x14ac:dyDescent="0.25">
      <c r="A7996" s="1">
        <v>2027</v>
      </c>
      <c r="B7996" t="s">
        <v>6427</v>
      </c>
      <c r="C7996" t="s">
        <v>7161</v>
      </c>
      <c r="D7996" t="s">
        <v>7259</v>
      </c>
      <c r="E7996" t="s">
        <v>8155</v>
      </c>
      <c r="F7996" t="s">
        <v>10286</v>
      </c>
      <c r="G7996" t="s">
        <v>12400</v>
      </c>
      <c r="H7996" t="s">
        <v>12778</v>
      </c>
      <c r="I7996" s="1">
        <v>2900</v>
      </c>
      <c r="J7996" s="1">
        <v>0</v>
      </c>
      <c r="K7996" s="1">
        <v>83.987407738422775</v>
      </c>
      <c r="L7996" s="1">
        <v>519.76503411747137</v>
      </c>
      <c r="M7996" s="1">
        <v>1272.1813277954629</v>
      </c>
      <c r="N7996" s="1">
        <v>1459.7625867934571</v>
      </c>
      <c r="O7996" s="1">
        <v>791.62593589439996</v>
      </c>
      <c r="P7996" s="1">
        <v>385.66767339060601</v>
      </c>
      <c r="Q7996" s="1">
        <v>164</v>
      </c>
      <c r="R7996" s="1">
        <v>654.86131314034844</v>
      </c>
      <c r="S7996" s="1">
        <v>88.545773646571249</v>
      </c>
      <c r="T7996" s="1">
        <v>777.61483622988749</v>
      </c>
      <c r="U7996" s="1">
        <v>394.15684674239998</v>
      </c>
      <c r="V7996" s="1">
        <v>2499</v>
      </c>
      <c r="W7996" s="1">
        <v>486.04551405454782</v>
      </c>
      <c r="X7996" s="1">
        <v>2694.7865778648888</v>
      </c>
      <c r="Y7996" s="1">
        <v>1065.6798137746459</v>
      </c>
      <c r="Z7996" s="1">
        <v>230.6935470450203</v>
      </c>
      <c r="AA7996" s="1">
        <v>12588</v>
      </c>
      <c r="AB7996" s="1">
        <v>416.5426329419322</v>
      </c>
      <c r="AC7996" s="1">
        <v>261.15120999999999</v>
      </c>
      <c r="AD7996" s="1">
        <v>872.8245349640074</v>
      </c>
      <c r="AE7996" s="1">
        <v>1125.0583384608001</v>
      </c>
      <c r="AF7996" s="1">
        <v>2857.3417047293392</v>
      </c>
      <c r="AG7996" s="1">
        <v>14174.73488891444</v>
      </c>
      <c r="AH7996" s="1">
        <v>2605</v>
      </c>
      <c r="AI7996" s="1">
        <v>573.01793686079998</v>
      </c>
      <c r="AJ7996" s="1">
        <v>1052.757710841496</v>
      </c>
      <c r="AK7996" s="1">
        <v>267</v>
      </c>
      <c r="AL7996" s="1">
        <v>53261.8046875</v>
      </c>
      <c r="AM7996" s="1">
        <v>42332.62890625</v>
      </c>
      <c r="AN7996" s="1">
        <v>10929.171875</v>
      </c>
      <c r="AO7996" t="s">
        <v>20806</v>
      </c>
    </row>
    <row r="7997" spans="1:41" x14ac:dyDescent="0.25">
      <c r="A7997" s="1">
        <v>2027</v>
      </c>
      <c r="B7997" t="s">
        <v>6428</v>
      </c>
      <c r="C7997" t="s">
        <v>7161</v>
      </c>
      <c r="D7997" t="s">
        <v>7259</v>
      </c>
      <c r="E7997" t="s">
        <v>8156</v>
      </c>
      <c r="F7997" t="s">
        <v>10287</v>
      </c>
      <c r="G7997" t="s">
        <v>12401</v>
      </c>
      <c r="H7997" t="s">
        <v>12778</v>
      </c>
      <c r="I7997" s="1">
        <v>8248.2330734525822</v>
      </c>
      <c r="J7997" s="1">
        <v>10826.435711085029</v>
      </c>
      <c r="K7997" s="1">
        <v>1953.0930737862075</v>
      </c>
      <c r="L7997" s="1">
        <v>2272.8097146287173</v>
      </c>
      <c r="M7997" s="1">
        <v>6690.9113346929853</v>
      </c>
      <c r="N7997" s="1">
        <v>5693.3883351449367</v>
      </c>
      <c r="O7997" s="1">
        <v>4140.1116210501486</v>
      </c>
      <c r="P7997" s="1">
        <v>5609.707613833607</v>
      </c>
      <c r="Q7997" s="1">
        <v>2204.9394841686044</v>
      </c>
      <c r="R7997" s="1">
        <v>3715.0108294169336</v>
      </c>
      <c r="S7997" s="1">
        <v>9834.3443256659757</v>
      </c>
      <c r="T7997" s="1">
        <v>4235.6908318080641</v>
      </c>
      <c r="U7997" s="1">
        <v>1322.362015783981</v>
      </c>
      <c r="V7997" s="1">
        <v>3071.3924007232622</v>
      </c>
      <c r="W7997" s="1">
        <v>1375.0498773503739</v>
      </c>
      <c r="X7997" s="1">
        <v>12495.287953833789</v>
      </c>
      <c r="Y7997" s="1">
        <v>19679.432842710197</v>
      </c>
      <c r="Z7997" s="1">
        <v>2308.2469504610785</v>
      </c>
      <c r="AA7997" s="1">
        <v>33624.153537282211</v>
      </c>
      <c r="AB7997" s="1">
        <v>1360.5865428027366</v>
      </c>
      <c r="AC7997" s="1">
        <v>6302.3105616432167</v>
      </c>
      <c r="AD7997" s="1">
        <v>3950.7961552576585</v>
      </c>
      <c r="AE7997" s="1">
        <v>5370.0294984727607</v>
      </c>
      <c r="AF7997" s="1">
        <v>20470.680551998445</v>
      </c>
      <c r="AG7997" s="1">
        <v>37465.201955004741</v>
      </c>
      <c r="AH7997" s="1">
        <v>8004.4225767924099</v>
      </c>
      <c r="AI7997" s="1">
        <v>2911.2626253744206</v>
      </c>
      <c r="AJ7997" s="1">
        <v>11797.948609572706</v>
      </c>
      <c r="AK7997" s="1">
        <v>1711.8389532453566</v>
      </c>
      <c r="AL7997" s="1">
        <v>238645.71875</v>
      </c>
      <c r="AM7997" s="1">
        <v>179982.296875</v>
      </c>
      <c r="AN7997" s="1">
        <v>58663.39453125</v>
      </c>
      <c r="AO7997" t="s">
        <v>20807</v>
      </c>
    </row>
    <row r="7998" spans="1:41" x14ac:dyDescent="0.25">
      <c r="A7998" s="1">
        <v>2027</v>
      </c>
      <c r="B7998" t="s">
        <v>6429</v>
      </c>
      <c r="C7998" t="s">
        <v>7161</v>
      </c>
      <c r="D7998" t="s">
        <v>7259</v>
      </c>
      <c r="E7998" t="s">
        <v>8156</v>
      </c>
      <c r="F7998" t="s">
        <v>10287</v>
      </c>
      <c r="G7998" t="s">
        <v>12401</v>
      </c>
      <c r="H7998" t="s">
        <v>12778</v>
      </c>
      <c r="I7998" s="1">
        <v>9237.4766891963263</v>
      </c>
      <c r="J7998" s="1">
        <v>15148.14340429784</v>
      </c>
      <c r="K7998" s="1">
        <v>1721.2431147054153</v>
      </c>
      <c r="L7998" s="1">
        <v>2225.5797093977608</v>
      </c>
      <c r="M7998" s="1">
        <v>8395.9960548533199</v>
      </c>
      <c r="N7998" s="1">
        <v>5810.1024358623563</v>
      </c>
      <c r="O7998" s="1">
        <v>3821.9608988473651</v>
      </c>
      <c r="P7998" s="1">
        <v>4756.6708152673955</v>
      </c>
      <c r="Q7998" s="1">
        <v>2260.4487153088708</v>
      </c>
      <c r="R7998" s="1">
        <v>3637.8111977247036</v>
      </c>
      <c r="S7998" s="1">
        <v>8709.2164727533109</v>
      </c>
      <c r="T7998" s="1">
        <v>4147.6712766049177</v>
      </c>
      <c r="U7998" s="1">
        <v>1049.0573448388536</v>
      </c>
      <c r="V7998" s="1">
        <v>2408.6842218527581</v>
      </c>
      <c r="W7998" s="1">
        <v>2265.9811150330465</v>
      </c>
      <c r="X7998" s="1">
        <v>13869.408098110591</v>
      </c>
      <c r="Y7998" s="1">
        <v>18394.416298172491</v>
      </c>
      <c r="Z7998" s="1">
        <v>2346.2099584740663</v>
      </c>
      <c r="AA7998" s="1">
        <v>35510.135890581907</v>
      </c>
      <c r="AB7998" s="1">
        <v>1678.2894263140386</v>
      </c>
      <c r="AC7998" s="1">
        <v>2134.3201688008248</v>
      </c>
      <c r="AD7998" s="1">
        <v>3811.0838195008268</v>
      </c>
      <c r="AE7998" s="1">
        <v>5450.6470337432429</v>
      </c>
      <c r="AF7998" s="1">
        <v>16924.568964291469</v>
      </c>
      <c r="AG7998" s="1">
        <v>37159.088129817523</v>
      </c>
      <c r="AH7998" s="1">
        <v>12143.572196186691</v>
      </c>
      <c r="AI7998" s="1">
        <v>3447.891002906083</v>
      </c>
      <c r="AJ7998" s="1">
        <v>11626.732297441275</v>
      </c>
      <c r="AK7998" s="1">
        <v>1697.5103419861102</v>
      </c>
      <c r="AL7998" s="1">
        <v>241789.921875</v>
      </c>
      <c r="AM7998" s="1">
        <v>176080.09375</v>
      </c>
      <c r="AN7998" s="1">
        <v>65709.8203125</v>
      </c>
      <c r="AO7998" t="s">
        <v>20808</v>
      </c>
    </row>
    <row r="7999" spans="1:41" x14ac:dyDescent="0.25">
      <c r="A7999" s="1">
        <v>2027</v>
      </c>
      <c r="B7999" t="s">
        <v>6430</v>
      </c>
      <c r="C7999" t="s">
        <v>7161</v>
      </c>
      <c r="D7999" t="s">
        <v>7259</v>
      </c>
      <c r="E7999" t="s">
        <v>8156</v>
      </c>
      <c r="F7999" t="s">
        <v>10287</v>
      </c>
      <c r="G7999" t="s">
        <v>12401</v>
      </c>
      <c r="H7999" t="s">
        <v>12778</v>
      </c>
      <c r="I7999" s="1">
        <v>9536.7994400000043</v>
      </c>
      <c r="J7999" s="1">
        <v>15247.424477654389</v>
      </c>
      <c r="K7999" s="1">
        <v>1663.9369999999999</v>
      </c>
      <c r="L7999" s="1">
        <v>2700</v>
      </c>
      <c r="M7999" s="1">
        <v>9201.3692628403314</v>
      </c>
      <c r="N7999" s="1">
        <v>6030.8231817888609</v>
      </c>
      <c r="O7999" s="1">
        <v>3812.0869489999959</v>
      </c>
      <c r="P7999" s="1">
        <v>4323</v>
      </c>
      <c r="Q7999" s="1">
        <v>2187</v>
      </c>
      <c r="R7999" s="1">
        <v>3596.000039999999</v>
      </c>
      <c r="S7999" s="1">
        <v>7354.2</v>
      </c>
      <c r="T7999" s="1">
        <v>4500</v>
      </c>
      <c r="U7999" s="1">
        <v>1185</v>
      </c>
      <c r="V7999" s="1">
        <v>2255</v>
      </c>
      <c r="W7999" s="1">
        <v>3174</v>
      </c>
      <c r="X7999" s="1">
        <v>13194</v>
      </c>
      <c r="Y7999" s="1">
        <v>19842</v>
      </c>
      <c r="Z7999" s="1">
        <v>2044.3129359221371</v>
      </c>
      <c r="AA7999" s="1">
        <v>32846</v>
      </c>
      <c r="AB7999" s="1">
        <v>1554.65</v>
      </c>
      <c r="AC7999" s="1">
        <v>2831.262201055913</v>
      </c>
      <c r="AD7999" s="1">
        <v>3260.6079660070218</v>
      </c>
      <c r="AE7999" s="1">
        <v>6436</v>
      </c>
      <c r="AF7999" s="1">
        <v>20996.5</v>
      </c>
      <c r="AG7999" s="1">
        <v>39858.407898494137</v>
      </c>
      <c r="AH7999" s="1">
        <v>12673.959772</v>
      </c>
      <c r="AI7999" s="1">
        <v>6024.8537228862469</v>
      </c>
      <c r="AJ7999" s="1">
        <v>12374.300003572969</v>
      </c>
      <c r="AK7999" s="1">
        <v>1889</v>
      </c>
      <c r="AL7999" s="1">
        <v>252592.5</v>
      </c>
      <c r="AM7999" s="1">
        <v>184289.828125</v>
      </c>
      <c r="AN7999" s="1">
        <v>68302.6640625</v>
      </c>
      <c r="AO7999" t="s">
        <v>20809</v>
      </c>
    </row>
    <row r="8000" spans="1:41" x14ac:dyDescent="0.25">
      <c r="A8000" s="1">
        <v>2027</v>
      </c>
      <c r="B8000" t="s">
        <v>6431</v>
      </c>
      <c r="C8000" t="s">
        <v>7161</v>
      </c>
      <c r="D8000" t="s">
        <v>7259</v>
      </c>
      <c r="E8000" t="s">
        <v>8156</v>
      </c>
      <c r="F8000" t="s">
        <v>10287</v>
      </c>
      <c r="G8000" t="s">
        <v>12401</v>
      </c>
      <c r="H8000" t="s">
        <v>12778</v>
      </c>
      <c r="I8000" s="1">
        <v>6980.582406431613</v>
      </c>
      <c r="J8000" s="1">
        <v>11742.989152689002</v>
      </c>
      <c r="K8000" s="1">
        <v>1806.7488379441518</v>
      </c>
      <c r="L8000" s="1">
        <v>1751.5485209211813</v>
      </c>
      <c r="M8000" s="1">
        <v>6942.7165478641036</v>
      </c>
      <c r="N8000" s="1">
        <v>5111.7616652387005</v>
      </c>
      <c r="O8000" s="1">
        <v>3897.7376137932974</v>
      </c>
      <c r="P8000" s="1">
        <v>4909.6435813699782</v>
      </c>
      <c r="Q8000" s="1">
        <v>2450.1726838334735</v>
      </c>
      <c r="R8000" s="1">
        <v>3715.4059534691723</v>
      </c>
      <c r="S8000" s="1">
        <v>6900.0396278713206</v>
      </c>
      <c r="T8000" s="1">
        <v>4246.1782325361974</v>
      </c>
      <c r="U8000" s="1">
        <v>1220.7762418541568</v>
      </c>
      <c r="V8000" s="1">
        <v>2875.7242079851394</v>
      </c>
      <c r="W8000" s="1">
        <v>2355.6978039510227</v>
      </c>
      <c r="X8000" s="1">
        <v>11502.896831940558</v>
      </c>
      <c r="Y8000" s="1">
        <v>16115.307937033002</v>
      </c>
      <c r="Z8000" s="1">
        <v>1995.0286269530393</v>
      </c>
      <c r="AA8000" s="1">
        <v>31245.502524117604</v>
      </c>
      <c r="AB8000" s="1">
        <v>186.83184223159267</v>
      </c>
      <c r="AC8000" s="1">
        <v>5829.5667591111005</v>
      </c>
      <c r="AD8000" s="1">
        <v>4418.0879429140996</v>
      </c>
      <c r="AE8000" s="1">
        <v>4719.6271054639828</v>
      </c>
      <c r="AF8000" s="1">
        <v>21475.046411051815</v>
      </c>
      <c r="AG8000" s="1">
        <v>42285.565928711716</v>
      </c>
      <c r="AH8000" s="1">
        <v>7869.2298094477073</v>
      </c>
      <c r="AI8000" s="1">
        <v>2785.4929205437452</v>
      </c>
      <c r="AJ8000" s="1">
        <v>12656.795766632269</v>
      </c>
      <c r="AK8000" s="1">
        <v>1556.2243222245163</v>
      </c>
      <c r="AL8000" s="1">
        <v>231548.9375</v>
      </c>
      <c r="AM8000" s="1">
        <v>177081.046875</v>
      </c>
      <c r="AN8000" s="1">
        <v>54467.8828125</v>
      </c>
      <c r="AO8000" t="s">
        <v>20810</v>
      </c>
    </row>
    <row r="8001" spans="1:41" x14ac:dyDescent="0.25">
      <c r="A8001" s="1">
        <v>2027</v>
      </c>
      <c r="B8001" t="s">
        <v>6432</v>
      </c>
      <c r="C8001" t="s">
        <v>7161</v>
      </c>
      <c r="D8001" t="s">
        <v>7259</v>
      </c>
      <c r="E8001" t="s">
        <v>8156</v>
      </c>
      <c r="F8001" t="s">
        <v>10287</v>
      </c>
      <c r="G8001" t="s">
        <v>12401</v>
      </c>
      <c r="H8001" t="s">
        <v>12778</v>
      </c>
      <c r="I8001" s="1">
        <v>9086.9873318613372</v>
      </c>
      <c r="J8001" s="1">
        <v>3932.4032168768836</v>
      </c>
      <c r="K8001" s="1">
        <v>1806.4310914945549</v>
      </c>
      <c r="L8001" s="1">
        <v>2093.2829208610638</v>
      </c>
      <c r="M8001" s="1">
        <v>6530.9367235694226</v>
      </c>
      <c r="N8001" s="1">
        <v>5794.1579352449826</v>
      </c>
      <c r="O8001" s="1">
        <v>4004.5430440121563</v>
      </c>
      <c r="P8001" s="1">
        <v>4332.5356465928689</v>
      </c>
      <c r="Q8001" s="1">
        <v>2547.594108023342</v>
      </c>
      <c r="R8001" s="1">
        <v>3821.8519681866055</v>
      </c>
      <c r="S8001" s="1">
        <v>4786.050621874826</v>
      </c>
      <c r="T8001" s="1">
        <v>4149.4392797454575</v>
      </c>
      <c r="U8001" s="1">
        <v>1255.751360975599</v>
      </c>
      <c r="V8001" s="1">
        <v>3580.5293153382513</v>
      </c>
      <c r="W8001" s="1">
        <v>2380.4677973276571</v>
      </c>
      <c r="X8001" s="1">
        <v>6365.0214635884922</v>
      </c>
      <c r="Y8001" s="1">
        <v>17401.437990006212</v>
      </c>
      <c r="Z8001" s="1">
        <v>1779.891059469762</v>
      </c>
      <c r="AA8001" s="1">
        <v>35858.799080937126</v>
      </c>
      <c r="AB8001" s="1">
        <v>661.72636934888089</v>
      </c>
      <c r="AC8001" s="1">
        <v>6390.3367558511382</v>
      </c>
      <c r="AD8001" s="1">
        <v>4277.4931598338126</v>
      </c>
      <c r="AE8001" s="1">
        <v>5073.2354983414198</v>
      </c>
      <c r="AF8001" s="1">
        <v>22024.56852226577</v>
      </c>
      <c r="AG8001" s="1">
        <v>42026.176199885107</v>
      </c>
      <c r="AH8001" s="1">
        <v>12097.799415868401</v>
      </c>
      <c r="AI8001" s="1">
        <v>2400.1230360211885</v>
      </c>
      <c r="AJ8001" s="1">
        <v>12076.982092763081</v>
      </c>
      <c r="AK8001" s="1">
        <v>1689.7230296320356</v>
      </c>
      <c r="AL8001" s="1">
        <v>230226.265625</v>
      </c>
      <c r="AM8001" s="1">
        <v>179076.515625</v>
      </c>
      <c r="AN8001" s="1">
        <v>51149.75390625</v>
      </c>
      <c r="AO8001" t="s">
        <v>20811</v>
      </c>
    </row>
    <row r="8002" spans="1:41" x14ac:dyDescent="0.25">
      <c r="A8002" s="1">
        <v>2027</v>
      </c>
      <c r="B8002" t="s">
        <v>6433</v>
      </c>
      <c r="C8002" t="s">
        <v>7161</v>
      </c>
      <c r="D8002" t="s">
        <v>7259</v>
      </c>
      <c r="E8002" t="s">
        <v>8156</v>
      </c>
      <c r="F8002" t="s">
        <v>10287</v>
      </c>
      <c r="G8002" t="s">
        <v>12402</v>
      </c>
      <c r="H8002" t="s">
        <v>12778</v>
      </c>
      <c r="I8002" s="1">
        <v>9536.7994400000043</v>
      </c>
      <c r="J8002" s="1">
        <v>17506.740259882499</v>
      </c>
      <c r="K8002" s="1">
        <v>1844.45649944672</v>
      </c>
      <c r="L8002" s="1">
        <v>3017.9905206820922</v>
      </c>
      <c r="M8002" s="1">
        <v>10159.055166256539</v>
      </c>
      <c r="N8002" s="1">
        <v>6567.5664449680689</v>
      </c>
      <c r="O8002" s="1">
        <v>4208.8520205201539</v>
      </c>
      <c r="P8002" s="1">
        <v>4657.0987487921502</v>
      </c>
      <c r="Q8002" s="1">
        <v>2429</v>
      </c>
      <c r="R8002" s="1">
        <v>4019.2786852624799</v>
      </c>
      <c r="S8002" s="1">
        <v>8047.8400380522035</v>
      </c>
      <c r="T8002" s="1">
        <v>4998.9525186207056</v>
      </c>
      <c r="U8002" s="1">
        <v>1308.3357517920001</v>
      </c>
      <c r="V8002" s="1">
        <v>2371</v>
      </c>
      <c r="W8002" s="1">
        <v>3546.4562335842179</v>
      </c>
      <c r="X8002" s="1">
        <v>14414.968571807651</v>
      </c>
      <c r="Y8002" s="1">
        <v>21452</v>
      </c>
      <c r="Z8002" s="1">
        <v>2226.204757037759</v>
      </c>
      <c r="AA8002" s="1">
        <v>36172</v>
      </c>
      <c r="AB8002" s="1">
        <v>1674.7995766388419</v>
      </c>
      <c r="AC8002" s="1">
        <v>3050.07348</v>
      </c>
      <c r="AD8002" s="1">
        <v>3260.6079660070218</v>
      </c>
      <c r="AE8002" s="1">
        <v>7105.8640493951998</v>
      </c>
      <c r="AF8002" s="1">
        <v>23469.347395370929</v>
      </c>
      <c r="AG8002" s="1">
        <v>44251.169485876242</v>
      </c>
      <c r="AH8002" s="1">
        <v>14272.93719849013</v>
      </c>
      <c r="AI8002" s="1">
        <v>6651.9253375267581</v>
      </c>
      <c r="AJ8002" s="1">
        <v>13919.38823034163</v>
      </c>
      <c r="AK8002" s="1">
        <v>2249</v>
      </c>
      <c r="AL8002" s="1">
        <v>278389.6875</v>
      </c>
      <c r="AM8002" s="1">
        <v>203059.859375</v>
      </c>
      <c r="AN8002" s="1">
        <v>75329.8515625</v>
      </c>
      <c r="AO8002" t="s">
        <v>20812</v>
      </c>
    </row>
    <row r="8003" spans="1:41" x14ac:dyDescent="0.25">
      <c r="A8003" s="1">
        <v>2027</v>
      </c>
      <c r="B8003" t="s">
        <v>6434</v>
      </c>
      <c r="C8003" t="s">
        <v>7161</v>
      </c>
      <c r="D8003" t="s">
        <v>7259</v>
      </c>
      <c r="E8003" t="s">
        <v>8156</v>
      </c>
      <c r="F8003" t="s">
        <v>10287</v>
      </c>
      <c r="G8003" t="s">
        <v>12402</v>
      </c>
      <c r="H8003" t="s">
        <v>12778</v>
      </c>
      <c r="I8003" s="1">
        <v>7858.7771890104732</v>
      </c>
      <c r="J8003" s="1">
        <v>13653.518981899821</v>
      </c>
      <c r="K8003" s="1">
        <v>1964.535797050213</v>
      </c>
      <c r="L8003" s="1">
        <v>1975.190493709217</v>
      </c>
      <c r="M8003" s="1">
        <v>7662.8898058157974</v>
      </c>
      <c r="N8003" s="1">
        <v>5708.7058950684077</v>
      </c>
      <c r="O8003" s="1">
        <v>4302.0528953713647</v>
      </c>
      <c r="P8003" s="1">
        <v>5461.5721311794314</v>
      </c>
      <c r="Q8003" s="1">
        <v>2744.3561921340338</v>
      </c>
      <c r="R8003" s="1">
        <v>4072.7044503351972</v>
      </c>
      <c r="S8003" s="1">
        <v>7482.3595545238641</v>
      </c>
      <c r="T8003" s="1">
        <v>4772.5311458795231</v>
      </c>
      <c r="U8003" s="1">
        <v>1251.3576767245761</v>
      </c>
      <c r="V8003" s="1">
        <v>3290</v>
      </c>
      <c r="W8003" s="1">
        <v>2600.0561254416189</v>
      </c>
      <c r="X8003" s="1">
        <v>13057.38</v>
      </c>
      <c r="Y8003" s="1">
        <v>19281</v>
      </c>
      <c r="Z8003" s="1">
        <v>2228.0052219502732</v>
      </c>
      <c r="AA8003" s="1">
        <v>37011</v>
      </c>
      <c r="AB8003" s="1">
        <v>223</v>
      </c>
      <c r="AC8003" s="1">
        <v>6434.2721444472663</v>
      </c>
      <c r="AD8003" s="1">
        <v>4948.5520279978309</v>
      </c>
      <c r="AE8003" s="1">
        <v>5209.1976079360729</v>
      </c>
      <c r="AF8003" s="1">
        <v>24217.03253802269</v>
      </c>
      <c r="AG8003" s="1">
        <v>52099</v>
      </c>
      <c r="AH8003" s="1">
        <v>9056.5721274950956</v>
      </c>
      <c r="AI8003" s="1">
        <v>3074.434215749945</v>
      </c>
      <c r="AJ8003" s="1">
        <v>14534.070469597489</v>
      </c>
      <c r="AK8003" s="1">
        <v>1585</v>
      </c>
      <c r="AL8003" s="1">
        <v>267759.125</v>
      </c>
      <c r="AM8003" s="1">
        <v>207029.765625</v>
      </c>
      <c r="AN8003" s="1">
        <v>60729.359375</v>
      </c>
      <c r="AO8003" t="s">
        <v>20813</v>
      </c>
    </row>
    <row r="8004" spans="1:41" x14ac:dyDescent="0.25">
      <c r="A8004" s="1">
        <v>2027</v>
      </c>
      <c r="B8004" t="s">
        <v>6435</v>
      </c>
      <c r="C8004" t="s">
        <v>7161</v>
      </c>
      <c r="D8004" t="s">
        <v>7259</v>
      </c>
      <c r="E8004" t="s">
        <v>8156</v>
      </c>
      <c r="F8004" t="s">
        <v>10287</v>
      </c>
      <c r="G8004" t="s">
        <v>12402</v>
      </c>
      <c r="H8004" t="s">
        <v>12778</v>
      </c>
      <c r="I8004" s="1">
        <v>10105.175470310131</v>
      </c>
      <c r="J8004" s="1">
        <v>3601.2413284545828</v>
      </c>
      <c r="K8004" s="1">
        <v>1980.9146444797491</v>
      </c>
      <c r="L8004" s="1">
        <v>2317.844700000001</v>
      </c>
      <c r="M8004" s="1">
        <v>7147.7804564583921</v>
      </c>
      <c r="N8004" s="1">
        <v>6391.3208516536488</v>
      </c>
      <c r="O8004" s="1">
        <v>4374.180693090042</v>
      </c>
      <c r="P8004" s="1">
        <v>5025.4336561909458</v>
      </c>
      <c r="Q8004" s="1">
        <v>2793.6828718771471</v>
      </c>
      <c r="R8004" s="1">
        <v>4121.612909967168</v>
      </c>
      <c r="S8004" s="1">
        <v>5249</v>
      </c>
      <c r="T8004" s="1">
        <v>4632.1787959800768</v>
      </c>
      <c r="U8004" s="1">
        <v>1270.1280418754441</v>
      </c>
      <c r="V8004" s="1">
        <v>4081</v>
      </c>
      <c r="W8004" s="1">
        <v>2628.3801120295252</v>
      </c>
      <c r="X8004" s="1">
        <v>6289.7721886592244</v>
      </c>
      <c r="Y8004" s="1">
        <v>19320</v>
      </c>
      <c r="Z8004" s="1">
        <v>1952</v>
      </c>
      <c r="AA8004" s="1">
        <v>39914</v>
      </c>
      <c r="AB8004" s="1">
        <v>606</v>
      </c>
      <c r="AC8004" s="1">
        <v>6993.9034199999996</v>
      </c>
      <c r="AD8004" s="1">
        <v>4690.6841782858628</v>
      </c>
      <c r="AE8004" s="1">
        <v>5552.4000738192562</v>
      </c>
      <c r="AF8004" s="1">
        <v>24586.873652410261</v>
      </c>
      <c r="AG8004" s="1">
        <v>46947</v>
      </c>
      <c r="AH8004" s="1">
        <v>12858</v>
      </c>
      <c r="AI8004" s="1">
        <v>2626.8134658318399</v>
      </c>
      <c r="AJ8004" s="1">
        <v>13482</v>
      </c>
      <c r="AK8004" s="1">
        <v>1732.5317771827499</v>
      </c>
      <c r="AL8004" s="1">
        <v>253271.875</v>
      </c>
      <c r="AM8004" s="1">
        <v>198455.609375</v>
      </c>
      <c r="AN8004" s="1">
        <v>54816.234375</v>
      </c>
      <c r="AO8004" t="s">
        <v>20814</v>
      </c>
    </row>
    <row r="8005" spans="1:41" x14ac:dyDescent="0.25">
      <c r="A8005" s="1">
        <v>2027</v>
      </c>
      <c r="B8005" t="s">
        <v>6436</v>
      </c>
      <c r="C8005" t="s">
        <v>7161</v>
      </c>
      <c r="D8005" t="s">
        <v>7259</v>
      </c>
      <c r="E8005" t="s">
        <v>8156</v>
      </c>
      <c r="F8005" t="s">
        <v>10287</v>
      </c>
      <c r="G8005" t="s">
        <v>12402</v>
      </c>
      <c r="H8005" t="s">
        <v>12778</v>
      </c>
      <c r="I8005" s="1">
        <v>9354</v>
      </c>
      <c r="J8005" s="1">
        <v>12765.804417176099</v>
      </c>
      <c r="K8005" s="1">
        <v>1669</v>
      </c>
      <c r="L8005" s="1">
        <v>2581.9483577898259</v>
      </c>
      <c r="M8005" s="1">
        <v>7439.5399620354283</v>
      </c>
      <c r="N8005" s="1">
        <v>6330.4085460000006</v>
      </c>
      <c r="O8005" s="1">
        <v>4603.3379178687264</v>
      </c>
      <c r="P8005" s="1">
        <v>6194.6834345986836</v>
      </c>
      <c r="Q8005" s="1">
        <v>2451.6444152065292</v>
      </c>
      <c r="R8005" s="1">
        <v>4130.6737068142374</v>
      </c>
      <c r="S8005" s="1">
        <v>10934.683476053789</v>
      </c>
      <c r="T8005" s="1">
        <v>4790.4033286760414</v>
      </c>
      <c r="U8005" s="1">
        <v>1372.23202073888</v>
      </c>
      <c r="V8005" s="1">
        <v>3415</v>
      </c>
      <c r="W8005" s="1">
        <v>1528.9006236411919</v>
      </c>
      <c r="X8005" s="1">
        <v>14310</v>
      </c>
      <c r="Y8005" s="1">
        <v>23362</v>
      </c>
      <c r="Z8005" s="1">
        <v>2581.6374278214439</v>
      </c>
      <c r="AA8005" s="1">
        <v>39206</v>
      </c>
      <c r="AB8005" s="1">
        <v>1700.3244871483539</v>
      </c>
      <c r="AC8005" s="1">
        <v>7007.4596614952834</v>
      </c>
      <c r="AD8005" s="1">
        <v>5134.8622333259782</v>
      </c>
      <c r="AE8005" s="1">
        <v>5970.8681004409564</v>
      </c>
      <c r="AF8005" s="1">
        <v>23216.313468621789</v>
      </c>
      <c r="AG8005" s="1">
        <v>43710</v>
      </c>
      <c r="AH8005" s="1">
        <v>9556.6508681199921</v>
      </c>
      <c r="AI8005" s="1">
        <v>3236.9962114356708</v>
      </c>
      <c r="AJ8005" s="1">
        <v>13380.350131045871</v>
      </c>
      <c r="AK8005" s="1">
        <v>1991</v>
      </c>
      <c r="AL8005" s="1">
        <v>273926.75</v>
      </c>
      <c r="AM8005" s="1">
        <v>207031.015625</v>
      </c>
      <c r="AN8005" s="1">
        <v>66895.703125</v>
      </c>
      <c r="AO8005" t="s">
        <v>20815</v>
      </c>
    </row>
    <row r="8006" spans="1:41" x14ac:dyDescent="0.25">
      <c r="A8006" s="1">
        <v>2027</v>
      </c>
      <c r="B8006" t="s">
        <v>6437</v>
      </c>
      <c r="C8006" t="s">
        <v>7161</v>
      </c>
      <c r="D8006" t="s">
        <v>7259</v>
      </c>
      <c r="E8006" t="s">
        <v>8156</v>
      </c>
      <c r="F8006" t="s">
        <v>10287</v>
      </c>
      <c r="G8006" t="s">
        <v>12402</v>
      </c>
      <c r="H8006" t="s">
        <v>12778</v>
      </c>
      <c r="I8006" s="1">
        <v>10489</v>
      </c>
      <c r="J8006" s="1">
        <v>17537.105095767602</v>
      </c>
      <c r="K8006" s="1">
        <v>1915.548682224183</v>
      </c>
      <c r="L8006" s="1">
        <v>2531.3219194017902</v>
      </c>
      <c r="M8006" s="1">
        <v>9346.5812150179208</v>
      </c>
      <c r="N8006" s="1">
        <v>6461.8138323999992</v>
      </c>
      <c r="O8006" s="1">
        <v>4254.6789813044843</v>
      </c>
      <c r="P8006" s="1">
        <v>5029.9820644197389</v>
      </c>
      <c r="Q8006" s="1">
        <v>2532.303427251984</v>
      </c>
      <c r="R8006" s="1">
        <v>4116.4952130195616</v>
      </c>
      <c r="S8006" s="1">
        <v>9722.8555253418454</v>
      </c>
      <c r="T8006" s="1">
        <v>4718.256294355212</v>
      </c>
      <c r="U8006" s="1">
        <v>1167.830428776768</v>
      </c>
      <c r="V8006" s="1">
        <v>2682</v>
      </c>
      <c r="W8006" s="1">
        <v>1989</v>
      </c>
      <c r="X8006" s="1">
        <v>15454.823715921309</v>
      </c>
      <c r="Y8006" s="1">
        <v>21416</v>
      </c>
      <c r="Z8006" s="1">
        <v>2670.0306082988768</v>
      </c>
      <c r="AA8006" s="1">
        <v>40966</v>
      </c>
      <c r="AB8006" s="1">
        <v>1868.3034535589759</v>
      </c>
      <c r="AC8006" s="1">
        <v>2375.9654799999989</v>
      </c>
      <c r="AD8006" s="1">
        <v>4269.4269293996449</v>
      </c>
      <c r="AE8006" s="1">
        <v>6067.7631149944327</v>
      </c>
      <c r="AF8006" s="1">
        <v>19800.642935267781</v>
      </c>
      <c r="AG8006" s="1">
        <v>42700</v>
      </c>
      <c r="AH8006" s="1">
        <v>14316.712760614861</v>
      </c>
      <c r="AI8006" s="1">
        <v>3838.2573155883051</v>
      </c>
      <c r="AJ8006" s="1">
        <v>13201.9597094617</v>
      </c>
      <c r="AK8006" s="1">
        <v>1866</v>
      </c>
      <c r="AL8006" s="1">
        <v>275306.65625</v>
      </c>
      <c r="AM8006" s="1">
        <v>201746.21875</v>
      </c>
      <c r="AN8006" s="1">
        <v>73560.4453125</v>
      </c>
      <c r="AO8006" t="s">
        <v>20816</v>
      </c>
    </row>
    <row r="8007" spans="1:41" x14ac:dyDescent="0.25">
      <c r="A8007" s="1">
        <v>2027</v>
      </c>
      <c r="B8007" t="s">
        <v>6438</v>
      </c>
      <c r="C8007" t="s">
        <v>7161</v>
      </c>
      <c r="D8007" t="s">
        <v>7259</v>
      </c>
      <c r="E8007" t="s">
        <v>8157</v>
      </c>
      <c r="F8007" t="s">
        <v>10288</v>
      </c>
      <c r="G8007" t="s">
        <v>12403</v>
      </c>
      <c r="H8007" t="s">
        <v>12778</v>
      </c>
      <c r="I8007" s="1"/>
      <c r="J8007" s="1"/>
      <c r="K8007" s="1"/>
      <c r="L8007" s="1"/>
      <c r="M8007" s="1"/>
      <c r="N8007" s="1">
        <v>0</v>
      </c>
      <c r="O8007" s="1"/>
      <c r="P8007" s="1"/>
      <c r="Q8007" s="1">
        <v>0</v>
      </c>
      <c r="R8007" s="1"/>
      <c r="S8007" s="1">
        <v>0</v>
      </c>
      <c r="T8007" s="1"/>
      <c r="U8007" s="1"/>
      <c r="V8007" s="1">
        <v>0</v>
      </c>
      <c r="W8007" s="1"/>
      <c r="X8007" s="1">
        <v>0</v>
      </c>
      <c r="Y8007" s="1"/>
      <c r="Z8007" s="1"/>
      <c r="AA8007" s="1"/>
      <c r="AB8007" s="1"/>
      <c r="AC8007" s="1">
        <v>646.492306103852</v>
      </c>
      <c r="AD8007" s="1"/>
      <c r="AE8007" s="1"/>
      <c r="AF8007" s="1">
        <v>0</v>
      </c>
      <c r="AG8007" s="1"/>
      <c r="AH8007" s="1"/>
      <c r="AI8007" s="1"/>
      <c r="AJ8007" s="1"/>
      <c r="AK8007" s="1"/>
      <c r="AL8007" s="1">
        <v>646.4923095703125</v>
      </c>
      <c r="AM8007" s="1">
        <v>646.4923095703125</v>
      </c>
      <c r="AN8007" s="1">
        <v>0</v>
      </c>
      <c r="AO8007" t="s">
        <v>20817</v>
      </c>
    </row>
    <row r="8008" spans="1:41" x14ac:dyDescent="0.25">
      <c r="A8008" s="1">
        <v>2027</v>
      </c>
      <c r="B8008" t="s">
        <v>6439</v>
      </c>
      <c r="C8008" t="s">
        <v>7161</v>
      </c>
      <c r="D8008" t="s">
        <v>7259</v>
      </c>
      <c r="E8008" t="s">
        <v>8157</v>
      </c>
      <c r="F8008" t="s">
        <v>10288</v>
      </c>
      <c r="G8008" t="s">
        <v>12403</v>
      </c>
      <c r="H8008" t="s">
        <v>12778</v>
      </c>
      <c r="I8008" s="1"/>
      <c r="J8008" s="1"/>
      <c r="K8008" s="1"/>
      <c r="L8008" s="1"/>
      <c r="M8008" s="1"/>
      <c r="N8008" s="1">
        <v>0</v>
      </c>
      <c r="O8008" s="1"/>
      <c r="P8008" s="1"/>
      <c r="Q8008" s="1">
        <v>0</v>
      </c>
      <c r="R8008" s="1"/>
      <c r="S8008" s="1"/>
      <c r="T8008" s="1"/>
      <c r="U8008" s="1"/>
      <c r="V8008" s="1">
        <v>0</v>
      </c>
      <c r="W8008" s="1"/>
      <c r="X8008" s="1">
        <v>0</v>
      </c>
      <c r="Y8008" s="1"/>
      <c r="Z8008" s="1"/>
      <c r="AA8008" s="1"/>
      <c r="AB8008" s="1"/>
      <c r="AC8008" s="1">
        <v>1973.714752054959</v>
      </c>
      <c r="AD8008" s="1"/>
      <c r="AE8008" s="1"/>
      <c r="AF8008" s="1">
        <v>0</v>
      </c>
      <c r="AG8008" s="1"/>
      <c r="AH8008" s="1">
        <v>0</v>
      </c>
      <c r="AI8008" s="1"/>
      <c r="AJ8008" s="1"/>
      <c r="AK8008" s="1"/>
      <c r="AL8008" s="1">
        <v>1973.7147216796875</v>
      </c>
      <c r="AM8008" s="1">
        <v>1973.7147216796875</v>
      </c>
      <c r="AN8008" s="1">
        <v>0</v>
      </c>
      <c r="AO8008" t="s">
        <v>20818</v>
      </c>
    </row>
    <row r="8009" spans="1:41" x14ac:dyDescent="0.25">
      <c r="A8009" s="1">
        <v>2027</v>
      </c>
      <c r="B8009" t="s">
        <v>6440</v>
      </c>
      <c r="C8009" t="s">
        <v>7161</v>
      </c>
      <c r="D8009" t="s">
        <v>7259</v>
      </c>
      <c r="E8009" t="s">
        <v>8157</v>
      </c>
      <c r="F8009" t="s">
        <v>10288</v>
      </c>
      <c r="G8009" t="s">
        <v>12403</v>
      </c>
      <c r="H8009" t="s">
        <v>12778</v>
      </c>
      <c r="I8009" s="1"/>
      <c r="J8009" s="1"/>
      <c r="K8009" s="1"/>
      <c r="L8009" s="1"/>
      <c r="M8009" s="1"/>
      <c r="N8009" s="1">
        <v>0</v>
      </c>
      <c r="O8009" s="1"/>
      <c r="P8009" s="1"/>
      <c r="Q8009" s="1">
        <v>0</v>
      </c>
      <c r="R8009" s="1"/>
      <c r="S8009" s="1"/>
      <c r="T8009" s="1"/>
      <c r="U8009" s="1"/>
      <c r="V8009" s="1">
        <v>0</v>
      </c>
      <c r="W8009" s="1"/>
      <c r="X8009" s="1">
        <v>0</v>
      </c>
      <c r="Y8009" s="1">
        <v>0</v>
      </c>
      <c r="Z8009" s="1"/>
      <c r="AA8009" s="1"/>
      <c r="AB8009" s="1"/>
      <c r="AC8009" s="1">
        <v>1868.1426444206347</v>
      </c>
      <c r="AD8009" s="1"/>
      <c r="AE8009" s="1"/>
      <c r="AF8009" s="1">
        <v>0</v>
      </c>
      <c r="AG8009" s="1"/>
      <c r="AH8009" s="1">
        <v>0</v>
      </c>
      <c r="AI8009" s="1"/>
      <c r="AJ8009" s="1"/>
      <c r="AK8009" s="1"/>
      <c r="AL8009" s="1">
        <v>1868.1427001953125</v>
      </c>
      <c r="AM8009" s="1">
        <v>1868.1427001953125</v>
      </c>
      <c r="AN8009" s="1">
        <v>0</v>
      </c>
      <c r="AO8009" t="s">
        <v>20819</v>
      </c>
    </row>
    <row r="8010" spans="1:41" x14ac:dyDescent="0.25">
      <c r="A8010" s="1">
        <v>2027</v>
      </c>
      <c r="B8010" t="s">
        <v>6441</v>
      </c>
      <c r="C8010" t="s">
        <v>7161</v>
      </c>
      <c r="D8010" t="s">
        <v>7259</v>
      </c>
      <c r="E8010" t="s">
        <v>8157</v>
      </c>
      <c r="F8010" t="s">
        <v>10288</v>
      </c>
      <c r="G8010" t="s">
        <v>12403</v>
      </c>
      <c r="H8010" t="s">
        <v>12778</v>
      </c>
      <c r="I8010" s="1"/>
      <c r="J8010" s="1"/>
      <c r="K8010" s="1"/>
      <c r="L8010" s="1"/>
      <c r="M8010" s="1"/>
      <c r="N8010" s="1">
        <v>0</v>
      </c>
      <c r="O8010" s="1"/>
      <c r="P8010" s="1"/>
      <c r="Q8010" s="1">
        <v>0</v>
      </c>
      <c r="R8010" s="1"/>
      <c r="S8010" s="1"/>
      <c r="T8010" s="1">
        <v>0</v>
      </c>
      <c r="U8010" s="1"/>
      <c r="V8010" s="1">
        <v>0</v>
      </c>
      <c r="W8010" s="1"/>
      <c r="X8010" s="1"/>
      <c r="Y8010" s="1"/>
      <c r="Z8010" s="1"/>
      <c r="AA8010" s="1"/>
      <c r="AB8010" s="1"/>
      <c r="AC8010" s="1">
        <v>2076.0543129783459</v>
      </c>
      <c r="AD8010" s="1"/>
      <c r="AE8010" s="1"/>
      <c r="AF8010" s="1">
        <v>0</v>
      </c>
      <c r="AG8010" s="1"/>
      <c r="AH8010" s="1"/>
      <c r="AI8010" s="1"/>
      <c r="AJ8010" s="1"/>
      <c r="AK8010" s="1"/>
      <c r="AL8010" s="1">
        <v>2076.05419921875</v>
      </c>
      <c r="AM8010" s="1">
        <v>2076.05419921875</v>
      </c>
      <c r="AN8010" s="1">
        <v>0</v>
      </c>
      <c r="AO8010" t="s">
        <v>20820</v>
      </c>
    </row>
    <row r="8011" spans="1:41" x14ac:dyDescent="0.25">
      <c r="A8011" s="1">
        <v>2027</v>
      </c>
      <c r="B8011" t="s">
        <v>6442</v>
      </c>
      <c r="C8011" t="s">
        <v>7161</v>
      </c>
      <c r="D8011" t="s">
        <v>7259</v>
      </c>
      <c r="E8011" t="s">
        <v>8157</v>
      </c>
      <c r="F8011" t="s">
        <v>10288</v>
      </c>
      <c r="G8011" t="s">
        <v>12403</v>
      </c>
      <c r="H8011" t="s">
        <v>12778</v>
      </c>
      <c r="I8011" s="1">
        <v>0</v>
      </c>
      <c r="J8011" s="1"/>
      <c r="K8011" s="1"/>
      <c r="L8011" s="1"/>
      <c r="M8011" s="1"/>
      <c r="N8011" s="1">
        <v>0</v>
      </c>
      <c r="O8011" s="1"/>
      <c r="P8011" s="1"/>
      <c r="Q8011" s="1">
        <v>0</v>
      </c>
      <c r="R8011" s="1"/>
      <c r="S8011" s="1">
        <v>0</v>
      </c>
      <c r="T8011" s="1"/>
      <c r="U8011" s="1"/>
      <c r="V8011" s="1">
        <v>0</v>
      </c>
      <c r="W8011" s="1"/>
      <c r="X8011" s="1"/>
      <c r="Y8011" s="1"/>
      <c r="Z8011" s="1"/>
      <c r="AA8011" s="1"/>
      <c r="AB8011" s="1"/>
      <c r="AC8011" s="1">
        <v>2008.2317773444165</v>
      </c>
      <c r="AD8011" s="1"/>
      <c r="AE8011" s="1"/>
      <c r="AF8011" s="1">
        <v>0</v>
      </c>
      <c r="AG8011" s="1">
        <v>0</v>
      </c>
      <c r="AH8011" s="1">
        <v>0</v>
      </c>
      <c r="AI8011" s="1"/>
      <c r="AJ8011" s="1"/>
      <c r="AK8011" s="1"/>
      <c r="AL8011" s="1">
        <v>2008.2318115234375</v>
      </c>
      <c r="AM8011" s="1">
        <v>2008.2318115234375</v>
      </c>
      <c r="AN8011" s="1">
        <v>0</v>
      </c>
      <c r="AO8011" t="s">
        <v>20821</v>
      </c>
    </row>
    <row r="8012" spans="1:41" x14ac:dyDescent="0.25">
      <c r="A8012" s="1">
        <v>2027</v>
      </c>
      <c r="B8012" t="s">
        <v>6443</v>
      </c>
      <c r="C8012" t="s">
        <v>7161</v>
      </c>
      <c r="D8012" t="s">
        <v>7259</v>
      </c>
      <c r="E8012" t="s">
        <v>8157</v>
      </c>
      <c r="F8012" t="s">
        <v>10289</v>
      </c>
      <c r="G8012" t="s">
        <v>12403</v>
      </c>
      <c r="H8012" t="s">
        <v>12778</v>
      </c>
      <c r="I8012" s="1"/>
      <c r="J8012" s="1"/>
      <c r="K8012" s="1"/>
      <c r="L8012" s="1"/>
      <c r="M8012" s="1"/>
      <c r="N8012" s="1">
        <v>0</v>
      </c>
      <c r="O8012" s="1"/>
      <c r="P8012" s="1"/>
      <c r="Q8012" s="1">
        <v>125</v>
      </c>
      <c r="R8012" s="1"/>
      <c r="S8012" s="1">
        <v>0</v>
      </c>
      <c r="T8012" s="1"/>
      <c r="U8012" s="1"/>
      <c r="V8012" s="1">
        <v>90</v>
      </c>
      <c r="W8012" s="1"/>
      <c r="X8012" s="1">
        <v>0</v>
      </c>
      <c r="Y8012" s="1"/>
      <c r="Z8012" s="1"/>
      <c r="AA8012" s="1"/>
      <c r="AB8012" s="1"/>
      <c r="AC8012" s="1">
        <v>0</v>
      </c>
      <c r="AD8012" s="1"/>
      <c r="AE8012" s="1"/>
      <c r="AF8012" s="1">
        <v>0</v>
      </c>
      <c r="AG8012" s="1"/>
      <c r="AH8012" s="1">
        <v>223</v>
      </c>
      <c r="AI8012" s="1"/>
      <c r="AJ8012" s="1"/>
      <c r="AK8012" s="1"/>
      <c r="AL8012" s="1">
        <v>438</v>
      </c>
      <c r="AM8012" s="1">
        <v>215</v>
      </c>
      <c r="AN8012" s="1">
        <v>223</v>
      </c>
      <c r="AO8012" t="s">
        <v>20822</v>
      </c>
    </row>
    <row r="8013" spans="1:41" x14ac:dyDescent="0.25">
      <c r="A8013" s="1">
        <v>2027</v>
      </c>
      <c r="B8013" t="s">
        <v>6444</v>
      </c>
      <c r="C8013" t="s">
        <v>7161</v>
      </c>
      <c r="D8013" t="s">
        <v>7259</v>
      </c>
      <c r="E8013" t="s">
        <v>8157</v>
      </c>
      <c r="F8013" t="s">
        <v>10289</v>
      </c>
      <c r="G8013" t="s">
        <v>12403</v>
      </c>
      <c r="H8013" t="s">
        <v>12778</v>
      </c>
      <c r="I8013" s="1">
        <v>0</v>
      </c>
      <c r="J8013" s="1"/>
      <c r="K8013" s="1"/>
      <c r="L8013" s="1"/>
      <c r="M8013" s="1"/>
      <c r="N8013" s="1">
        <v>0</v>
      </c>
      <c r="O8013" s="1"/>
      <c r="P8013" s="1"/>
      <c r="Q8013" s="1">
        <v>129.13691560390438</v>
      </c>
      <c r="R8013" s="1"/>
      <c r="S8013" s="1">
        <v>0</v>
      </c>
      <c r="T8013" s="1"/>
      <c r="U8013" s="1"/>
      <c r="V8013" s="1">
        <v>64.051910139536574</v>
      </c>
      <c r="W8013" s="1"/>
      <c r="X8013" s="1"/>
      <c r="Y8013" s="1"/>
      <c r="Z8013" s="1"/>
      <c r="AA8013" s="1"/>
      <c r="AB8013" s="1"/>
      <c r="AC8013" s="1">
        <v>0</v>
      </c>
      <c r="AD8013" s="1">
        <v>129.13691560390438</v>
      </c>
      <c r="AE8013" s="1"/>
      <c r="AF8013" s="1">
        <v>0</v>
      </c>
      <c r="AG8013" s="1">
        <v>0</v>
      </c>
      <c r="AH8013" s="1">
        <v>204.55287431658456</v>
      </c>
      <c r="AI8013" s="1"/>
      <c r="AJ8013" s="1"/>
      <c r="AK8013" s="1"/>
      <c r="AL8013" s="1">
        <v>526.87860107421875</v>
      </c>
      <c r="AM8013" s="1">
        <v>193.18882751464844</v>
      </c>
      <c r="AN8013" s="1">
        <v>333.68978881835938</v>
      </c>
      <c r="AO8013" t="s">
        <v>20823</v>
      </c>
    </row>
    <row r="8014" spans="1:41" x14ac:dyDescent="0.25">
      <c r="A8014" s="1">
        <v>2027</v>
      </c>
      <c r="B8014" t="s">
        <v>6445</v>
      </c>
      <c r="C8014" t="s">
        <v>7161</v>
      </c>
      <c r="D8014" t="s">
        <v>7259</v>
      </c>
      <c r="E8014" t="s">
        <v>8157</v>
      </c>
      <c r="F8014" t="s">
        <v>10289</v>
      </c>
      <c r="G8014" t="s">
        <v>12403</v>
      </c>
      <c r="H8014" t="s">
        <v>12778</v>
      </c>
      <c r="I8014" s="1"/>
      <c r="J8014" s="1"/>
      <c r="K8014" s="1"/>
      <c r="L8014" s="1"/>
      <c r="M8014" s="1"/>
      <c r="N8014" s="1">
        <v>0</v>
      </c>
      <c r="O8014" s="1"/>
      <c r="P8014" s="1"/>
      <c r="Q8014" s="1">
        <v>132.69306976675617</v>
      </c>
      <c r="R8014" s="1"/>
      <c r="S8014" s="1"/>
      <c r="T8014" s="1"/>
      <c r="U8014" s="1"/>
      <c r="V8014" s="1">
        <v>37.154059534691726</v>
      </c>
      <c r="W8014" s="1"/>
      <c r="X8014" s="1">
        <v>0</v>
      </c>
      <c r="Y8014" s="1"/>
      <c r="Z8014" s="1"/>
      <c r="AA8014" s="1"/>
      <c r="AB8014" s="1"/>
      <c r="AC8014" s="1">
        <v>0</v>
      </c>
      <c r="AD8014" s="1">
        <v>132.69306976675617</v>
      </c>
      <c r="AE8014" s="1"/>
      <c r="AF8014" s="1">
        <v>0</v>
      </c>
      <c r="AG8014" s="1"/>
      <c r="AH8014" s="1">
        <v>210.18582251054175</v>
      </c>
      <c r="AI8014" s="1"/>
      <c r="AJ8014" s="1"/>
      <c r="AK8014" s="1"/>
      <c r="AL8014" s="1">
        <v>512.72601318359375</v>
      </c>
      <c r="AM8014" s="1">
        <v>169.84712219238281</v>
      </c>
      <c r="AN8014" s="1">
        <v>342.87890625</v>
      </c>
      <c r="AO8014" t="s">
        <v>20824</v>
      </c>
    </row>
    <row r="8015" spans="1:41" x14ac:dyDescent="0.25">
      <c r="A8015" s="1">
        <v>2027</v>
      </c>
      <c r="B8015" t="s">
        <v>6446</v>
      </c>
      <c r="C8015" t="s">
        <v>7161</v>
      </c>
      <c r="D8015" t="s">
        <v>7259</v>
      </c>
      <c r="E8015" t="s">
        <v>8157</v>
      </c>
      <c r="F8015" t="s">
        <v>10289</v>
      </c>
      <c r="G8015" t="s">
        <v>12403</v>
      </c>
      <c r="H8015" t="s">
        <v>12778</v>
      </c>
      <c r="I8015" s="1"/>
      <c r="J8015" s="1"/>
      <c r="K8015" s="1"/>
      <c r="L8015" s="1"/>
      <c r="M8015" s="1"/>
      <c r="N8015" s="1">
        <v>0</v>
      </c>
      <c r="O8015" s="1"/>
      <c r="P8015" s="1"/>
      <c r="Q8015" s="1">
        <v>126.45339257941822</v>
      </c>
      <c r="R8015" s="1"/>
      <c r="S8015" s="1"/>
      <c r="T8015" s="1">
        <v>0</v>
      </c>
      <c r="U8015" s="1"/>
      <c r="V8015" s="1">
        <v>48.558102750496595</v>
      </c>
      <c r="W8015" s="1"/>
      <c r="X8015" s="1"/>
      <c r="Y8015" s="1"/>
      <c r="Z8015" s="1"/>
      <c r="AA8015" s="1"/>
      <c r="AB8015" s="1"/>
      <c r="AC8015" s="1">
        <v>0</v>
      </c>
      <c r="AD8015" s="1">
        <v>126.45339257941822</v>
      </c>
      <c r="AE8015" s="1"/>
      <c r="AF8015" s="1">
        <v>0</v>
      </c>
      <c r="AG8015" s="1"/>
      <c r="AH8015" s="1">
        <v>237.73237804930625</v>
      </c>
      <c r="AI8015" s="1"/>
      <c r="AJ8015" s="1"/>
      <c r="AK8015" s="1"/>
      <c r="AL8015" s="1">
        <v>539.197265625</v>
      </c>
      <c r="AM8015" s="1">
        <v>175.01148986816406</v>
      </c>
      <c r="AN8015" s="1">
        <v>364.18576049804688</v>
      </c>
      <c r="AO8015" t="s">
        <v>20825</v>
      </c>
    </row>
    <row r="8016" spans="1:41" x14ac:dyDescent="0.25">
      <c r="A8016" s="1">
        <v>2027</v>
      </c>
      <c r="B8016" t="s">
        <v>6447</v>
      </c>
      <c r="C8016" t="s">
        <v>7161</v>
      </c>
      <c r="D8016" t="s">
        <v>7259</v>
      </c>
      <c r="E8016" t="s">
        <v>8157</v>
      </c>
      <c r="F8016" t="s">
        <v>10289</v>
      </c>
      <c r="G8016" t="s">
        <v>12403</v>
      </c>
      <c r="H8016" t="s">
        <v>12778</v>
      </c>
      <c r="I8016" s="1"/>
      <c r="J8016" s="1"/>
      <c r="K8016" s="1"/>
      <c r="L8016" s="1"/>
      <c r="M8016" s="1"/>
      <c r="N8016" s="1">
        <v>0</v>
      </c>
      <c r="O8016" s="1"/>
      <c r="P8016" s="1"/>
      <c r="Q8016" s="1">
        <v>136.49471314952163</v>
      </c>
      <c r="R8016" s="1"/>
      <c r="S8016" s="1"/>
      <c r="T8016" s="1"/>
      <c r="U8016" s="1"/>
      <c r="V8016" s="1">
        <v>66.609420016966553</v>
      </c>
      <c r="W8016" s="1"/>
      <c r="X8016" s="1">
        <v>0</v>
      </c>
      <c r="Y8016" s="1">
        <v>0</v>
      </c>
      <c r="Z8016" s="1"/>
      <c r="AA8016" s="1"/>
      <c r="AB8016" s="1"/>
      <c r="AC8016" s="1">
        <v>733.0960570066419</v>
      </c>
      <c r="AD8016" s="1">
        <v>136.49471314952163</v>
      </c>
      <c r="AE8016" s="1"/>
      <c r="AF8016" s="1">
        <v>0</v>
      </c>
      <c r="AG8016" s="1"/>
      <c r="AH8016" s="1">
        <v>857.18679857899576</v>
      </c>
      <c r="AI8016" s="1"/>
      <c r="AJ8016" s="1"/>
      <c r="AK8016" s="1"/>
      <c r="AL8016" s="1">
        <v>1929.8817138671875</v>
      </c>
      <c r="AM8016" s="1">
        <v>936.2001953125</v>
      </c>
      <c r="AN8016" s="1">
        <v>993.6815185546875</v>
      </c>
      <c r="AO8016" t="s">
        <v>20826</v>
      </c>
    </row>
    <row r="8017" spans="1:41" x14ac:dyDescent="0.25">
      <c r="A8017" s="1">
        <v>2027</v>
      </c>
      <c r="B8017" t="s">
        <v>6448</v>
      </c>
      <c r="C8017" t="s">
        <v>7161</v>
      </c>
      <c r="D8017" t="s">
        <v>7259</v>
      </c>
      <c r="E8017" t="s">
        <v>8157</v>
      </c>
      <c r="F8017" t="s">
        <v>10290</v>
      </c>
      <c r="G8017" t="s">
        <v>12403</v>
      </c>
      <c r="H8017" t="s">
        <v>12778</v>
      </c>
      <c r="I8017" s="1">
        <v>251.8951580182011</v>
      </c>
      <c r="J8017" s="1"/>
      <c r="K8017" s="1">
        <v>188.28051115028458</v>
      </c>
      <c r="L8017" s="1"/>
      <c r="M8017" s="1">
        <v>591.04998821457775</v>
      </c>
      <c r="N8017" s="1">
        <v>176.02312247055016</v>
      </c>
      <c r="O8017" s="1">
        <v>315.84617934060515</v>
      </c>
      <c r="P8017" s="1"/>
      <c r="Q8017" s="1">
        <v>143.08251951718202</v>
      </c>
      <c r="R8017" s="1"/>
      <c r="S8017" s="1">
        <v>1010.3237972107643</v>
      </c>
      <c r="T8017" s="1">
        <v>333.83695640966408</v>
      </c>
      <c r="U8017" s="1"/>
      <c r="V8017" s="1">
        <v>351.03461780046496</v>
      </c>
      <c r="W8017" s="1">
        <v>133.2930067666498</v>
      </c>
      <c r="X8017" s="1"/>
      <c r="Y8017" s="1">
        <v>2681.8235498243016</v>
      </c>
      <c r="Z8017" s="1">
        <v>188.97599637924515</v>
      </c>
      <c r="AA8017" s="1"/>
      <c r="AB8017" s="1"/>
      <c r="AC8017" s="1">
        <v>0</v>
      </c>
      <c r="AD8017" s="1">
        <v>1285.7780957475245</v>
      </c>
      <c r="AE8017" s="1">
        <v>343.95322781601755</v>
      </c>
      <c r="AF8017" s="1">
        <v>0</v>
      </c>
      <c r="AG8017" s="1">
        <v>3747.0669289133207</v>
      </c>
      <c r="AH8017" s="1">
        <v>885.03250501471211</v>
      </c>
      <c r="AI8017" s="1"/>
      <c r="AJ8017" s="1">
        <v>1788.3811962638413</v>
      </c>
      <c r="AK8017" s="1">
        <v>222.55797093977606</v>
      </c>
      <c r="AL8017" s="1">
        <v>14638.234375</v>
      </c>
      <c r="AM8017" s="1">
        <v>9672.236328125</v>
      </c>
      <c r="AN8017" s="1">
        <v>4965.9990234375</v>
      </c>
      <c r="AO8017" t="s">
        <v>20827</v>
      </c>
    </row>
    <row r="8018" spans="1:41" x14ac:dyDescent="0.25">
      <c r="A8018" s="1">
        <v>2027</v>
      </c>
      <c r="B8018" t="s">
        <v>6449</v>
      </c>
      <c r="C8018" t="s">
        <v>7161</v>
      </c>
      <c r="D8018" t="s">
        <v>7259</v>
      </c>
      <c r="E8018" t="s">
        <v>8157</v>
      </c>
      <c r="F8018" t="s">
        <v>10290</v>
      </c>
      <c r="G8018" t="s">
        <v>12403</v>
      </c>
      <c r="H8018" t="s">
        <v>12778</v>
      </c>
      <c r="I8018" s="1">
        <v>250</v>
      </c>
      <c r="J8018" s="1"/>
      <c r="K8018" s="1">
        <v>200</v>
      </c>
      <c r="L8018" s="1"/>
      <c r="M8018" s="1">
        <v>409.06195122018141</v>
      </c>
      <c r="N8018" s="1">
        <v>467</v>
      </c>
      <c r="O8018" s="1"/>
      <c r="P8018" s="1"/>
      <c r="Q8018" s="1">
        <v>149</v>
      </c>
      <c r="R8018" s="1"/>
      <c r="S8018" s="1">
        <v>782.51670000000001</v>
      </c>
      <c r="T8018" s="1">
        <v>420</v>
      </c>
      <c r="U8018" s="1"/>
      <c r="V8018" s="1">
        <v>413</v>
      </c>
      <c r="W8018" s="1">
        <v>289.26917043840001</v>
      </c>
      <c r="X8018" s="1">
        <v>0</v>
      </c>
      <c r="Y8018" s="1">
        <v>3035</v>
      </c>
      <c r="Z8018" s="1">
        <v>198.18082799999999</v>
      </c>
      <c r="AA8018" s="1"/>
      <c r="AB8018" s="1"/>
      <c r="AC8018" s="1">
        <v>642.43146413068018</v>
      </c>
      <c r="AD8018" s="1">
        <v>349.44964800000002</v>
      </c>
      <c r="AE8018" s="1">
        <v>340</v>
      </c>
      <c r="AF8018" s="1">
        <v>1800</v>
      </c>
      <c r="AG8018" s="1">
        <v>4003.7627820306188</v>
      </c>
      <c r="AH8018" s="1">
        <v>770</v>
      </c>
      <c r="AI8018" s="1"/>
      <c r="AJ8018" s="1">
        <v>2019.2016868725011</v>
      </c>
      <c r="AK8018" s="1">
        <v>237</v>
      </c>
      <c r="AL8018" s="1">
        <v>16774.875</v>
      </c>
      <c r="AM8018" s="1">
        <v>13317.5771484375</v>
      </c>
      <c r="AN8018" s="1">
        <v>3457.297607421875</v>
      </c>
      <c r="AO8018" t="s">
        <v>20828</v>
      </c>
    </row>
    <row r="8019" spans="1:41" x14ac:dyDescent="0.25">
      <c r="A8019" s="1">
        <v>2027</v>
      </c>
      <c r="B8019" t="s">
        <v>6450</v>
      </c>
      <c r="C8019" t="s">
        <v>7161</v>
      </c>
      <c r="D8019" t="s">
        <v>7259</v>
      </c>
      <c r="E8019" t="s">
        <v>8157</v>
      </c>
      <c r="F8019" t="s">
        <v>10290</v>
      </c>
      <c r="G8019" t="s">
        <v>12403</v>
      </c>
      <c r="H8019" t="s">
        <v>12778</v>
      </c>
      <c r="I8019" s="1">
        <v>257.36227650942828</v>
      </c>
      <c r="J8019" s="1"/>
      <c r="K8019" s="1">
        <v>177.69239587097243</v>
      </c>
      <c r="L8019" s="1"/>
      <c r="M8019" s="1">
        <v>447.82438320120457</v>
      </c>
      <c r="N8019" s="1">
        <v>188.0233491192848</v>
      </c>
      <c r="O8019" s="1">
        <v>283.06811900375845</v>
      </c>
      <c r="P8019" s="1"/>
      <c r="Q8019" s="1">
        <v>302.0357491676599</v>
      </c>
      <c r="R8019" s="1"/>
      <c r="S8019" s="1">
        <v>759.32506375095784</v>
      </c>
      <c r="T8019" s="1">
        <v>340.92145719430761</v>
      </c>
      <c r="U8019" s="1"/>
      <c r="V8019" s="1">
        <v>284.10121432858966</v>
      </c>
      <c r="W8019" s="1">
        <v>136.47070618914847</v>
      </c>
      <c r="X8019" s="1"/>
      <c r="Y8019" s="1">
        <v>19239.334234332091</v>
      </c>
      <c r="Z8019" s="1">
        <v>492.87428304710983</v>
      </c>
      <c r="AA8019" s="1"/>
      <c r="AB8019" s="1"/>
      <c r="AC8019" s="1">
        <v>344.14351995524379</v>
      </c>
      <c r="AD8019" s="1">
        <v>1313.4451634162976</v>
      </c>
      <c r="AE8019" s="1">
        <v>355.38479174194487</v>
      </c>
      <c r="AF8019" s="1">
        <v>1652.9525197299763</v>
      </c>
      <c r="AG8019" s="1">
        <v>3465.0017194839629</v>
      </c>
      <c r="AH8019" s="1">
        <v>681.84291438861521</v>
      </c>
      <c r="AI8019" s="1"/>
      <c r="AJ8019" s="1">
        <v>1040.9846585631647</v>
      </c>
      <c r="AK8019" s="1">
        <v>227.28097146287172</v>
      </c>
      <c r="AL8019" s="1">
        <v>31990.0703125</v>
      </c>
      <c r="AM8019" s="1">
        <v>27622.19921875</v>
      </c>
      <c r="AN8019" s="1">
        <v>4367.87109375</v>
      </c>
      <c r="AO8019" t="s">
        <v>20829</v>
      </c>
    </row>
    <row r="8020" spans="1:41" x14ac:dyDescent="0.25">
      <c r="A8020" s="1">
        <v>2027</v>
      </c>
      <c r="B8020" t="s">
        <v>6451</v>
      </c>
      <c r="C8020" t="s">
        <v>7161</v>
      </c>
      <c r="D8020" t="s">
        <v>7259</v>
      </c>
      <c r="E8020" t="s">
        <v>8157</v>
      </c>
      <c r="F8020" t="s">
        <v>10290</v>
      </c>
      <c r="G8020" t="s">
        <v>12403</v>
      </c>
      <c r="H8020" t="s">
        <v>12778</v>
      </c>
      <c r="I8020" s="1">
        <v>54.809602626652392</v>
      </c>
      <c r="J8020" s="1"/>
      <c r="K8020" s="1">
        <v>112.47164363520582</v>
      </c>
      <c r="L8020" s="1"/>
      <c r="M8020" s="1">
        <v>259.88593383668916</v>
      </c>
      <c r="N8020" s="1">
        <v>0</v>
      </c>
      <c r="O8020" s="1">
        <v>193.58117001947235</v>
      </c>
      <c r="P8020" s="1"/>
      <c r="Q8020" s="1">
        <v>115.82941357868405</v>
      </c>
      <c r="R8020" s="1"/>
      <c r="S8020" s="1">
        <v>1486.1544367719914</v>
      </c>
      <c r="T8020" s="1">
        <v>272.98942629904326</v>
      </c>
      <c r="U8020" s="1"/>
      <c r="V8020" s="1">
        <v>325.40339614845954</v>
      </c>
      <c r="W8020" s="1">
        <v>91.724447236478539</v>
      </c>
      <c r="X8020" s="1">
        <v>109.1957705196173</v>
      </c>
      <c r="Y8020" s="1">
        <v>1715.4655548631879</v>
      </c>
      <c r="Z8020" s="1">
        <v>152.87407872746422</v>
      </c>
      <c r="AA8020" s="1"/>
      <c r="AB8020" s="1"/>
      <c r="AC8020" s="1">
        <v>167.20056381963801</v>
      </c>
      <c r="AD8020" s="1">
        <v>330.86318467444045</v>
      </c>
      <c r="AE8020" s="1">
        <v>271.09657974876922</v>
      </c>
      <c r="AF8020" s="1">
        <v>1637.9365577942594</v>
      </c>
      <c r="AG8020" s="1">
        <v>3295.5283542820503</v>
      </c>
      <c r="AH8020" s="1">
        <v>514.31207914739753</v>
      </c>
      <c r="AI8020" s="1"/>
      <c r="AJ8020" s="1">
        <v>1095.0450550256003</v>
      </c>
      <c r="AK8020" s="1">
        <v>174.71323283138767</v>
      </c>
      <c r="AL8020" s="1">
        <v>12377.0810546875</v>
      </c>
      <c r="AM8020" s="1">
        <v>8831.189453125</v>
      </c>
      <c r="AN8020" s="1">
        <v>3545.891357421875</v>
      </c>
      <c r="AO8020" t="s">
        <v>20830</v>
      </c>
    </row>
    <row r="8021" spans="1:41" x14ac:dyDescent="0.25">
      <c r="A8021" s="1">
        <v>2027</v>
      </c>
      <c r="B8021" t="s">
        <v>6452</v>
      </c>
      <c r="C8021" t="s">
        <v>7161</v>
      </c>
      <c r="D8021" t="s">
        <v>7259</v>
      </c>
      <c r="E8021" t="s">
        <v>8157</v>
      </c>
      <c r="F8021" t="s">
        <v>10290</v>
      </c>
      <c r="G8021" t="s">
        <v>12403</v>
      </c>
      <c r="H8021" t="s">
        <v>12778</v>
      </c>
      <c r="I8021" s="1">
        <v>226.95822652905974</v>
      </c>
      <c r="J8021" s="1"/>
      <c r="K8021" s="1">
        <v>176.21639665025216</v>
      </c>
      <c r="L8021" s="1"/>
      <c r="M8021" s="1">
        <v>366.232872556247</v>
      </c>
      <c r="N8021" s="1">
        <v>185.77029767345863</v>
      </c>
      <c r="O8021" s="1">
        <v>270.73844719562419</v>
      </c>
      <c r="P8021" s="1"/>
      <c r="Q8021" s="1">
        <v>112.60333900406928</v>
      </c>
      <c r="R8021" s="1"/>
      <c r="S8021" s="1">
        <v>743.08119069383451</v>
      </c>
      <c r="T8021" s="1">
        <v>318.46336744021477</v>
      </c>
      <c r="U8021" s="1"/>
      <c r="V8021" s="1">
        <v>316.34027832394668</v>
      </c>
      <c r="W8021" s="1">
        <v>114.42671486984902</v>
      </c>
      <c r="X8021" s="1">
        <v>0</v>
      </c>
      <c r="Y8021" s="1">
        <v>2048.7809971987149</v>
      </c>
      <c r="Z8021" s="1">
        <v>650.12279528259398</v>
      </c>
      <c r="AA8021" s="1"/>
      <c r="AB8021" s="1"/>
      <c r="AC8021" s="1">
        <v>240.04734749870514</v>
      </c>
      <c r="AD8021" s="1">
        <v>1257.9303013888484</v>
      </c>
      <c r="AE8021" s="1">
        <v>266.44768409164635</v>
      </c>
      <c r="AF8021" s="1">
        <v>1592.3168372010739</v>
      </c>
      <c r="AG8021" s="1">
        <v>3703.7289633296978</v>
      </c>
      <c r="AH8021" s="1">
        <v>407.63311032347491</v>
      </c>
      <c r="AI8021" s="1"/>
      <c r="AJ8021" s="1">
        <v>1069.6511472252362</v>
      </c>
      <c r="AK8021" s="1">
        <v>169.84712930144789</v>
      </c>
      <c r="AL8021" s="1">
        <v>14237.3359375</v>
      </c>
      <c r="AM8021" s="1">
        <v>10412.767578125</v>
      </c>
      <c r="AN8021" s="1">
        <v>3824.569580078125</v>
      </c>
      <c r="AO8021" t="s">
        <v>20831</v>
      </c>
    </row>
    <row r="8022" spans="1:41" x14ac:dyDescent="0.25">
      <c r="A8022" s="1">
        <v>2027</v>
      </c>
      <c r="B8022" t="s">
        <v>6453</v>
      </c>
      <c r="C8022" t="s">
        <v>7161</v>
      </c>
      <c r="D8022" t="s">
        <v>7259</v>
      </c>
      <c r="E8022" t="s">
        <v>8157</v>
      </c>
      <c r="F8022" t="s">
        <v>10291</v>
      </c>
      <c r="G8022" t="s">
        <v>12403</v>
      </c>
      <c r="H8022" t="s">
        <v>12778</v>
      </c>
      <c r="I8022" s="1"/>
      <c r="J8022" s="1"/>
      <c r="K8022" s="1"/>
      <c r="L8022" s="1"/>
      <c r="M8022" s="1"/>
      <c r="N8022" s="1">
        <v>252.90678515883644</v>
      </c>
      <c r="O8022" s="1"/>
      <c r="P8022" s="1"/>
      <c r="Q8022" s="1">
        <v>0</v>
      </c>
      <c r="R8022" s="1"/>
      <c r="S8022" s="1"/>
      <c r="T8022" s="1">
        <v>0</v>
      </c>
      <c r="U8022" s="1"/>
      <c r="V8022" s="1">
        <v>0</v>
      </c>
      <c r="W8022" s="1"/>
      <c r="X8022" s="1"/>
      <c r="Y8022" s="1"/>
      <c r="Z8022" s="1"/>
      <c r="AA8022" s="1"/>
      <c r="AB8022" s="1"/>
      <c r="AC8022" s="1">
        <v>340.33872210716282</v>
      </c>
      <c r="AD8022" s="1"/>
      <c r="AE8022" s="1"/>
      <c r="AF8022" s="1">
        <v>0</v>
      </c>
      <c r="AG8022" s="1">
        <v>0</v>
      </c>
      <c r="AH8022" s="1">
        <v>0</v>
      </c>
      <c r="AI8022" s="1"/>
      <c r="AJ8022" s="1"/>
      <c r="AK8022" s="1"/>
      <c r="AL8022" s="1">
        <v>593.2454833984375</v>
      </c>
      <c r="AM8022" s="1">
        <v>593.2454833984375</v>
      </c>
      <c r="AN8022" s="1">
        <v>0</v>
      </c>
      <c r="AO8022" t="s">
        <v>20832</v>
      </c>
    </row>
    <row r="8023" spans="1:41" x14ac:dyDescent="0.25">
      <c r="A8023" s="1">
        <v>2027</v>
      </c>
      <c r="B8023" t="s">
        <v>6454</v>
      </c>
      <c r="C8023" t="s">
        <v>7161</v>
      </c>
      <c r="D8023" t="s">
        <v>7259</v>
      </c>
      <c r="E8023" t="s">
        <v>8157</v>
      </c>
      <c r="F8023" t="s">
        <v>10291</v>
      </c>
      <c r="G8023" t="s">
        <v>12403</v>
      </c>
      <c r="H8023" t="s">
        <v>12778</v>
      </c>
      <c r="I8023" s="1">
        <v>0</v>
      </c>
      <c r="J8023" s="1"/>
      <c r="K8023" s="1"/>
      <c r="L8023" s="1"/>
      <c r="M8023" s="1"/>
      <c r="N8023" s="1">
        <v>258.27383120780877</v>
      </c>
      <c r="O8023" s="1"/>
      <c r="P8023" s="1"/>
      <c r="Q8023" s="1">
        <v>0</v>
      </c>
      <c r="R8023" s="1"/>
      <c r="S8023" s="1">
        <v>0</v>
      </c>
      <c r="T8023" s="1"/>
      <c r="U8023" s="1"/>
      <c r="V8023" s="1">
        <v>0</v>
      </c>
      <c r="W8023" s="1"/>
      <c r="X8023" s="1"/>
      <c r="Y8023" s="1"/>
      <c r="Z8023" s="1"/>
      <c r="AA8023" s="1"/>
      <c r="AB8023" s="1"/>
      <c r="AC8023" s="1">
        <v>0</v>
      </c>
      <c r="AD8023" s="1"/>
      <c r="AE8023" s="1"/>
      <c r="AF8023" s="1">
        <v>0</v>
      </c>
      <c r="AG8023" s="1">
        <v>0</v>
      </c>
      <c r="AH8023" s="1">
        <v>51.654766241561759</v>
      </c>
      <c r="AI8023" s="1"/>
      <c r="AJ8023" s="1"/>
      <c r="AK8023" s="1"/>
      <c r="AL8023" s="1">
        <v>309.9285888671875</v>
      </c>
      <c r="AM8023" s="1">
        <v>258.27383422851563</v>
      </c>
      <c r="AN8023" s="1">
        <v>51.654766082763672</v>
      </c>
      <c r="AO8023" t="s">
        <v>20833</v>
      </c>
    </row>
    <row r="8024" spans="1:41" x14ac:dyDescent="0.25">
      <c r="A8024" s="1">
        <v>2027</v>
      </c>
      <c r="B8024" t="s">
        <v>6455</v>
      </c>
      <c r="C8024" t="s">
        <v>7161</v>
      </c>
      <c r="D8024" t="s">
        <v>7259</v>
      </c>
      <c r="E8024" t="s">
        <v>8157</v>
      </c>
      <c r="F8024" t="s">
        <v>10291</v>
      </c>
      <c r="G8024" t="s">
        <v>12403</v>
      </c>
      <c r="H8024" t="s">
        <v>12778</v>
      </c>
      <c r="I8024" s="1"/>
      <c r="J8024" s="1"/>
      <c r="K8024" s="1"/>
      <c r="L8024" s="1"/>
      <c r="M8024" s="1"/>
      <c r="N8024" s="1">
        <v>371.54059534691726</v>
      </c>
      <c r="O8024" s="1"/>
      <c r="P8024" s="1"/>
      <c r="Q8024" s="1">
        <v>0</v>
      </c>
      <c r="R8024" s="1"/>
      <c r="S8024" s="1"/>
      <c r="T8024" s="1"/>
      <c r="U8024" s="1"/>
      <c r="V8024" s="1">
        <v>0</v>
      </c>
      <c r="W8024" s="1"/>
      <c r="X8024" s="1">
        <v>0</v>
      </c>
      <c r="Y8024" s="1"/>
      <c r="Z8024" s="1"/>
      <c r="AA8024" s="1"/>
      <c r="AB8024" s="1"/>
      <c r="AC8024" s="1">
        <v>0</v>
      </c>
      <c r="AD8024" s="1"/>
      <c r="AE8024" s="1"/>
      <c r="AF8024" s="1">
        <v>0</v>
      </c>
      <c r="AG8024" s="1">
        <v>0</v>
      </c>
      <c r="AH8024" s="1">
        <v>483.00277395099243</v>
      </c>
      <c r="AI8024" s="1"/>
      <c r="AJ8024" s="1"/>
      <c r="AK8024" s="1"/>
      <c r="AL8024" s="1">
        <v>854.5433349609375</v>
      </c>
      <c r="AM8024" s="1">
        <v>371.54058837890625</v>
      </c>
      <c r="AN8024" s="1">
        <v>483.00277709960938</v>
      </c>
      <c r="AO8024" t="s">
        <v>20834</v>
      </c>
    </row>
    <row r="8025" spans="1:41" x14ac:dyDescent="0.25">
      <c r="A8025" s="1">
        <v>2027</v>
      </c>
      <c r="B8025" t="s">
        <v>6456</v>
      </c>
      <c r="C8025" t="s">
        <v>7161</v>
      </c>
      <c r="D8025" t="s">
        <v>7259</v>
      </c>
      <c r="E8025" t="s">
        <v>8157</v>
      </c>
      <c r="F8025" t="s">
        <v>10291</v>
      </c>
      <c r="G8025" t="s">
        <v>12403</v>
      </c>
      <c r="H8025" t="s">
        <v>12778</v>
      </c>
      <c r="I8025" s="1"/>
      <c r="J8025" s="1"/>
      <c r="K8025" s="1"/>
      <c r="L8025" s="1"/>
      <c r="M8025" s="1"/>
      <c r="N8025" s="1">
        <v>250</v>
      </c>
      <c r="O8025" s="1"/>
      <c r="P8025" s="1"/>
      <c r="Q8025" s="1">
        <v>0</v>
      </c>
      <c r="R8025" s="1"/>
      <c r="S8025" s="1">
        <v>0</v>
      </c>
      <c r="T8025" s="1"/>
      <c r="U8025" s="1"/>
      <c r="V8025" s="1">
        <v>0</v>
      </c>
      <c r="W8025" s="1"/>
      <c r="X8025" s="1">
        <v>0</v>
      </c>
      <c r="Y8025" s="1"/>
      <c r="Z8025" s="1"/>
      <c r="AA8025" s="1"/>
      <c r="AB8025" s="1"/>
      <c r="AC8025" s="1">
        <v>0</v>
      </c>
      <c r="AD8025" s="1"/>
      <c r="AE8025" s="1"/>
      <c r="AF8025" s="1">
        <v>0</v>
      </c>
      <c r="AG8025" s="1"/>
      <c r="AH8025" s="1">
        <v>73</v>
      </c>
      <c r="AI8025" s="1"/>
      <c r="AJ8025" s="1"/>
      <c r="AK8025" s="1"/>
      <c r="AL8025" s="1">
        <v>323</v>
      </c>
      <c r="AM8025" s="1">
        <v>250</v>
      </c>
      <c r="AN8025" s="1">
        <v>73</v>
      </c>
      <c r="AO8025" t="s">
        <v>20835</v>
      </c>
    </row>
    <row r="8026" spans="1:41" x14ac:dyDescent="0.25">
      <c r="A8026" s="1">
        <v>2027</v>
      </c>
      <c r="B8026" t="s">
        <v>6457</v>
      </c>
      <c r="C8026" t="s">
        <v>7161</v>
      </c>
      <c r="D8026" t="s">
        <v>7259</v>
      </c>
      <c r="E8026" t="s">
        <v>8157</v>
      </c>
      <c r="F8026" t="s">
        <v>10291</v>
      </c>
      <c r="G8026" t="s">
        <v>12403</v>
      </c>
      <c r="H8026" t="s">
        <v>12778</v>
      </c>
      <c r="I8026" s="1"/>
      <c r="J8026" s="1"/>
      <c r="K8026" s="1"/>
      <c r="L8026" s="1"/>
      <c r="M8026" s="1"/>
      <c r="N8026" s="1">
        <v>0</v>
      </c>
      <c r="O8026" s="1"/>
      <c r="P8026" s="1"/>
      <c r="Q8026" s="1">
        <v>0</v>
      </c>
      <c r="R8026" s="1"/>
      <c r="S8026" s="1"/>
      <c r="T8026" s="1"/>
      <c r="U8026" s="1"/>
      <c r="V8026" s="1">
        <v>0</v>
      </c>
      <c r="W8026" s="1"/>
      <c r="X8026" s="1">
        <v>54.597885259808649</v>
      </c>
      <c r="Y8026" s="1">
        <v>0</v>
      </c>
      <c r="Z8026" s="1"/>
      <c r="AA8026" s="1"/>
      <c r="AB8026" s="1"/>
      <c r="AC8026" s="1">
        <v>0</v>
      </c>
      <c r="AD8026" s="1"/>
      <c r="AE8026" s="1"/>
      <c r="AF8026" s="1">
        <v>0</v>
      </c>
      <c r="AG8026" s="1">
        <v>0</v>
      </c>
      <c r="AH8026" s="1">
        <v>1201.1534757157904</v>
      </c>
      <c r="AI8026" s="1"/>
      <c r="AJ8026" s="1"/>
      <c r="AK8026" s="1"/>
      <c r="AL8026" s="1">
        <v>1255.7513427734375</v>
      </c>
      <c r="AM8026" s="1">
        <v>0</v>
      </c>
      <c r="AN8026" s="1">
        <v>1255.7513427734375</v>
      </c>
      <c r="AO8026" t="s">
        <v>20836</v>
      </c>
    </row>
    <row r="8027" spans="1:41" x14ac:dyDescent="0.25">
      <c r="A8027" s="1">
        <v>2027</v>
      </c>
      <c r="B8027" t="s">
        <v>6458</v>
      </c>
      <c r="C8027" t="s">
        <v>7161</v>
      </c>
      <c r="D8027" t="s">
        <v>7259</v>
      </c>
      <c r="E8027" t="s">
        <v>8158</v>
      </c>
      <c r="F8027" t="s">
        <v>10292</v>
      </c>
      <c r="G8027" t="s">
        <v>12403</v>
      </c>
      <c r="H8027" t="s">
        <v>12778</v>
      </c>
      <c r="I8027" s="1">
        <v>8553.918898612972</v>
      </c>
      <c r="J8027" s="1">
        <v>16327.814530824389</v>
      </c>
      <c r="K8027" s="1">
        <v>793.19694760000004</v>
      </c>
      <c r="L8027" s="1">
        <v>1583</v>
      </c>
      <c r="M8027" s="1">
        <v>7584.7387656139263</v>
      </c>
      <c r="N8027" s="1">
        <v>3637.9550864257808</v>
      </c>
      <c r="O8027" s="1">
        <v>5024.6959999999999</v>
      </c>
      <c r="P8027" s="1">
        <v>4709.8360000000002</v>
      </c>
      <c r="Q8027" s="1">
        <v>1837</v>
      </c>
      <c r="R8027" s="1">
        <v>3825.8276241387211</v>
      </c>
      <c r="S8027" s="1">
        <v>6073.7839447511142</v>
      </c>
      <c r="T8027" s="1">
        <v>6900</v>
      </c>
      <c r="U8027" s="1">
        <v>783</v>
      </c>
      <c r="V8027" s="1">
        <v>7615</v>
      </c>
      <c r="W8027" s="1">
        <v>2422</v>
      </c>
      <c r="X8027" s="1">
        <v>11184.62341387133</v>
      </c>
      <c r="Y8027" s="1">
        <v>27080</v>
      </c>
      <c r="Z8027" s="1">
        <v>4676.076171435524</v>
      </c>
      <c r="AA8027" s="1">
        <v>47593</v>
      </c>
      <c r="AB8027" s="1">
        <v>1555.07</v>
      </c>
      <c r="AC8027" s="1">
        <v>4456.0908940361824</v>
      </c>
      <c r="AD8027" s="1">
        <v>10308.466065672519</v>
      </c>
      <c r="AE8027" s="1">
        <v>6223</v>
      </c>
      <c r="AF8027" s="1">
        <v>12211.023555522401</v>
      </c>
      <c r="AG8027" s="1">
        <v>52978.198429782249</v>
      </c>
      <c r="AH8027" s="1">
        <v>9744</v>
      </c>
      <c r="AI8027" s="1">
        <v>3636</v>
      </c>
      <c r="AJ8027" s="1">
        <v>16043.709119536101</v>
      </c>
      <c r="AK8027" s="1">
        <v>5306</v>
      </c>
      <c r="AL8027" s="1">
        <v>290667.03125</v>
      </c>
      <c r="AM8027" s="1">
        <v>220134.46875</v>
      </c>
      <c r="AN8027" s="1">
        <v>70532.578125</v>
      </c>
      <c r="AO8027" t="s">
        <v>20837</v>
      </c>
    </row>
    <row r="8028" spans="1:41" x14ac:dyDescent="0.25">
      <c r="A8028" s="1">
        <v>2027</v>
      </c>
      <c r="B8028" t="s">
        <v>6459</v>
      </c>
      <c r="C8028" t="s">
        <v>7161</v>
      </c>
      <c r="D8028" t="s">
        <v>7259</v>
      </c>
      <c r="E8028" t="s">
        <v>8158</v>
      </c>
      <c r="F8028" t="s">
        <v>10292</v>
      </c>
      <c r="G8028" t="s">
        <v>12403</v>
      </c>
      <c r="H8028" t="s">
        <v>12778</v>
      </c>
      <c r="I8028" s="1">
        <v>6022.9457437661013</v>
      </c>
      <c r="J8028" s="1">
        <v>16839.608738047551</v>
      </c>
      <c r="K8028" s="1">
        <v>874.51651026989055</v>
      </c>
      <c r="L8028" s="1">
        <v>1557.9077498455026</v>
      </c>
      <c r="M8028" s="1">
        <v>5506.3980813504832</v>
      </c>
      <c r="N8028" s="1">
        <v>3719.7144711070782</v>
      </c>
      <c r="O8028" s="1">
        <v>5910.2095263724896</v>
      </c>
      <c r="P8028" s="1">
        <v>4299.2912379668369</v>
      </c>
      <c r="Q8028" s="1">
        <v>1761.234153776159</v>
      </c>
      <c r="R8028" s="1">
        <v>3600.1623727116898</v>
      </c>
      <c r="S8028" s="1">
        <v>7098.9868412505703</v>
      </c>
      <c r="T8028" s="1">
        <v>6043.6076502627257</v>
      </c>
      <c r="U8028" s="1">
        <v>608.91568231345343</v>
      </c>
      <c r="V8028" s="1">
        <v>6775.0391402432397</v>
      </c>
      <c r="W8028" s="1">
        <v>2573.4404541546069</v>
      </c>
      <c r="X8028" s="1">
        <v>9988.9986957932124</v>
      </c>
      <c r="Y8028" s="1">
        <v>29128.122683616675</v>
      </c>
      <c r="Z8028" s="1">
        <v>5292.5337747631283</v>
      </c>
      <c r="AA8028" s="1">
        <v>38604.706098293595</v>
      </c>
      <c r="AB8028" s="1">
        <v>1722.169906493669</v>
      </c>
      <c r="AC8028" s="1">
        <v>3639.8111581171584</v>
      </c>
      <c r="AD8028" s="1">
        <v>13043.165887458135</v>
      </c>
      <c r="AE8028" s="1">
        <v>6187.207900414267</v>
      </c>
      <c r="AF8028" s="1">
        <v>10110.552691712855</v>
      </c>
      <c r="AG8028" s="1">
        <v>54960.671281021707</v>
      </c>
      <c r="AH8028" s="1">
        <v>8500.3083327114036</v>
      </c>
      <c r="AI8028" s="1">
        <v>3425.7440971403757</v>
      </c>
      <c r="AJ8028" s="1">
        <v>16975.504263738472</v>
      </c>
      <c r="AK8028" s="1">
        <v>4834.8861202101807</v>
      </c>
      <c r="AL8028" s="1">
        <v>279606.375</v>
      </c>
      <c r="AM8028" s="1">
        <v>210083.921875</v>
      </c>
      <c r="AN8028" s="1">
        <v>69522.4296875</v>
      </c>
      <c r="AO8028" t="s">
        <v>20838</v>
      </c>
    </row>
    <row r="8029" spans="1:41" x14ac:dyDescent="0.25">
      <c r="A8029" s="1">
        <v>2027</v>
      </c>
      <c r="B8029" t="s">
        <v>6460</v>
      </c>
      <c r="C8029" t="s">
        <v>7161</v>
      </c>
      <c r="D8029" t="s">
        <v>7259</v>
      </c>
      <c r="E8029" t="s">
        <v>8158</v>
      </c>
      <c r="F8029" t="s">
        <v>10292</v>
      </c>
      <c r="G8029" t="s">
        <v>12403</v>
      </c>
      <c r="H8029" t="s">
        <v>12778</v>
      </c>
      <c r="I8029" s="1">
        <v>5261.2467626941416</v>
      </c>
      <c r="J8029" s="1">
        <v>16009.936127917714</v>
      </c>
      <c r="K8029" s="1">
        <v>806.77386418187746</v>
      </c>
      <c r="L8029" s="1">
        <v>1401.238816736945</v>
      </c>
      <c r="M8029" s="1">
        <v>4957.4130864860099</v>
      </c>
      <c r="N8029" s="1">
        <v>3710.9740049389625</v>
      </c>
      <c r="O8029" s="1">
        <v>6362.6043520762551</v>
      </c>
      <c r="P8029" s="1">
        <v>4394.2265018745793</v>
      </c>
      <c r="Q8029" s="1">
        <v>1820.7393321470308</v>
      </c>
      <c r="R8029" s="1">
        <v>3216.4517057446292</v>
      </c>
      <c r="S8029" s="1">
        <v>6352.2826358741504</v>
      </c>
      <c r="T8029" s="1">
        <v>6210.0356650841886</v>
      </c>
      <c r="U8029" s="1">
        <v>768.77056900067851</v>
      </c>
      <c r="V8029" s="1">
        <v>7117.6562622888005</v>
      </c>
      <c r="W8029" s="1">
        <v>2320.5364040810318</v>
      </c>
      <c r="X8029" s="1">
        <v>9684.0994632615839</v>
      </c>
      <c r="Y8029" s="1">
        <v>29150.013566360994</v>
      </c>
      <c r="Z8029" s="1">
        <v>5289.0955542074607</v>
      </c>
      <c r="AA8029" s="1">
        <v>37696.508803898221</v>
      </c>
      <c r="AB8029" s="1">
        <v>1769.5947784094601</v>
      </c>
      <c r="AC8029" s="1">
        <v>3755.5907227173379</v>
      </c>
      <c r="AD8029" s="1">
        <v>10682.60306014904</v>
      </c>
      <c r="AE8029" s="1">
        <v>6149.5276252705471</v>
      </c>
      <c r="AF8029" s="1">
        <v>10145.383035553154</v>
      </c>
      <c r="AG8029" s="1">
        <v>55413.687479155509</v>
      </c>
      <c r="AH8029" s="1">
        <v>8718.2949939069458</v>
      </c>
      <c r="AI8029" s="1">
        <v>2825.8316137528391</v>
      </c>
      <c r="AJ8029" s="1">
        <v>16387.798014409691</v>
      </c>
      <c r="AK8029" s="1">
        <v>4973.3362548580208</v>
      </c>
      <c r="AL8029" s="1">
        <v>273352.28125</v>
      </c>
      <c r="AM8029" s="1">
        <v>207688.859375</v>
      </c>
      <c r="AN8029" s="1">
        <v>65663.40625</v>
      </c>
      <c r="AO8029" t="s">
        <v>20839</v>
      </c>
    </row>
    <row r="8030" spans="1:41" x14ac:dyDescent="0.25">
      <c r="A8030" s="1">
        <v>2027</v>
      </c>
      <c r="B8030" t="s">
        <v>6461</v>
      </c>
      <c r="C8030" t="s">
        <v>7161</v>
      </c>
      <c r="D8030" t="s">
        <v>7259</v>
      </c>
      <c r="E8030" t="s">
        <v>8158</v>
      </c>
      <c r="F8030" t="s">
        <v>10292</v>
      </c>
      <c r="G8030" t="s">
        <v>12403</v>
      </c>
      <c r="H8030" t="s">
        <v>12778</v>
      </c>
      <c r="I8030" s="1">
        <v>5185.503327083662</v>
      </c>
      <c r="J8030" s="1">
        <v>19711.294320184883</v>
      </c>
      <c r="K8030" s="1">
        <v>1252.053082978141</v>
      </c>
      <c r="L8030" s="1">
        <v>1390.0621587147282</v>
      </c>
      <c r="M8030" s="1">
        <v>4662.8526176601854</v>
      </c>
      <c r="N8030" s="1">
        <v>3478.7506443899015</v>
      </c>
      <c r="O8030" s="1">
        <v>6431.0909651181246</v>
      </c>
      <c r="P8030" s="1">
        <v>5238.224507117232</v>
      </c>
      <c r="Q8030" s="1">
        <v>1683.9926519267924</v>
      </c>
      <c r="R8030" s="1">
        <v>3225.726369172593</v>
      </c>
      <c r="S8030" s="1">
        <v>5988.2960552958129</v>
      </c>
      <c r="T8030" s="1">
        <v>5732.7779522799083</v>
      </c>
      <c r="U8030" s="1">
        <v>847.21735891308572</v>
      </c>
      <c r="V8030" s="1">
        <v>7446.0595917327037</v>
      </c>
      <c r="W8030" s="1">
        <v>2304.0307579639252</v>
      </c>
      <c r="X8030" s="1">
        <v>6794.1608417305888</v>
      </c>
      <c r="Y8030" s="1">
        <v>28177.968582587244</v>
      </c>
      <c r="Z8030" s="1">
        <v>4480.3024644198977</v>
      </c>
      <c r="AA8030" s="1">
        <v>39804.042269810896</v>
      </c>
      <c r="AB8030" s="1">
        <v>713.87826934905002</v>
      </c>
      <c r="AC8030" s="1">
        <v>3934.2144160512917</v>
      </c>
      <c r="AD8030" s="1">
        <v>9728.4519751663083</v>
      </c>
      <c r="AE8030" s="1">
        <v>6762.7670577061981</v>
      </c>
      <c r="AF8030" s="1">
        <v>7834.1413601594195</v>
      </c>
      <c r="AG8030" s="1">
        <v>51413.736591456611</v>
      </c>
      <c r="AH8030" s="1">
        <v>6640.1948052979278</v>
      </c>
      <c r="AI8030" s="1">
        <v>2779.0323597242605</v>
      </c>
      <c r="AJ8030" s="1">
        <v>16158.181500464359</v>
      </c>
      <c r="AK8030" s="1">
        <v>4964.1085648355383</v>
      </c>
      <c r="AL8030" s="1">
        <v>264763.09375</v>
      </c>
      <c r="AM8030" s="1">
        <v>206772.1875</v>
      </c>
      <c r="AN8030" s="1">
        <v>57990.9296875</v>
      </c>
      <c r="AO8030" t="s">
        <v>20840</v>
      </c>
    </row>
    <row r="8031" spans="1:41" x14ac:dyDescent="0.25">
      <c r="A8031" s="1">
        <v>2027</v>
      </c>
      <c r="B8031" t="s">
        <v>6462</v>
      </c>
      <c r="C8031" t="s">
        <v>7161</v>
      </c>
      <c r="D8031" t="s">
        <v>7259</v>
      </c>
      <c r="E8031" t="s">
        <v>8158</v>
      </c>
      <c r="F8031" t="s">
        <v>10292</v>
      </c>
      <c r="G8031" t="s">
        <v>12403</v>
      </c>
      <c r="H8031" t="s">
        <v>12778</v>
      </c>
      <c r="I8031" s="1">
        <v>6304.4603404394747</v>
      </c>
      <c r="J8031" s="1">
        <v>16221.498676985446</v>
      </c>
      <c r="K8031" s="1">
        <v>794.55811713518267</v>
      </c>
      <c r="L8031" s="1">
        <v>1601.4057636257523</v>
      </c>
      <c r="M8031" s="1">
        <v>7138.0423671726849</v>
      </c>
      <c r="N8031" s="1">
        <v>3996.2158847740347</v>
      </c>
      <c r="O8031" s="1">
        <v>5631.8683930158259</v>
      </c>
      <c r="P8031" s="1">
        <v>4427.4761753410221</v>
      </c>
      <c r="Q8031" s="1">
        <v>1778.2421282923776</v>
      </c>
      <c r="R8031" s="1">
        <v>3764.2476337592543</v>
      </c>
      <c r="S8031" s="1">
        <v>6300.5279636509395</v>
      </c>
      <c r="T8031" s="1">
        <v>6069.7628438120746</v>
      </c>
      <c r="U8031" s="1">
        <v>776.92964400794551</v>
      </c>
      <c r="V8031" s="1">
        <v>6820.3901821635009</v>
      </c>
      <c r="W8031" s="1">
        <v>2224.6894775140013</v>
      </c>
      <c r="X8031" s="1">
        <v>10748.003963248268</v>
      </c>
      <c r="Y8031" s="1">
        <v>26138.401827193251</v>
      </c>
      <c r="Z8031" s="1">
        <v>4825.4589293078989</v>
      </c>
      <c r="AA8031" s="1">
        <v>38822.203149022032</v>
      </c>
      <c r="AB8031" s="1">
        <v>1707.6266133924637</v>
      </c>
      <c r="AC8031" s="1">
        <v>3894.253887302295</v>
      </c>
      <c r="AD8031" s="1">
        <v>10750.925171852081</v>
      </c>
      <c r="AE8031" s="1">
        <v>6120.8490821051628</v>
      </c>
      <c r="AF8031" s="1">
        <v>11859.160040830749</v>
      </c>
      <c r="AG8031" s="1">
        <v>56812.980218081015</v>
      </c>
      <c r="AH8031" s="1">
        <v>9517.432836274209</v>
      </c>
      <c r="AI8031" s="1">
        <v>4371.2408746853289</v>
      </c>
      <c r="AJ8031" s="1">
        <v>16644.815641005815</v>
      </c>
      <c r="AK8031" s="1">
        <v>4883.124207846814</v>
      </c>
      <c r="AL8031" s="1">
        <v>280946.78125</v>
      </c>
      <c r="AM8031" s="1">
        <v>210808.984375</v>
      </c>
      <c r="AN8031" s="1">
        <v>70137.8046875</v>
      </c>
      <c r="AO8031" t="s">
        <v>20841</v>
      </c>
    </row>
    <row r="8032" spans="1:41" x14ac:dyDescent="0.25">
      <c r="A8032" s="1">
        <v>2027</v>
      </c>
      <c r="B8032" t="s">
        <v>6463</v>
      </c>
      <c r="C8032" t="s">
        <v>7161</v>
      </c>
      <c r="D8032" t="s">
        <v>7259</v>
      </c>
      <c r="E8032" t="s">
        <v>8158</v>
      </c>
      <c r="F8032" t="s">
        <v>10292</v>
      </c>
      <c r="G8032" t="s">
        <v>12404</v>
      </c>
      <c r="H8032" t="s">
        <v>12778</v>
      </c>
      <c r="I8032" s="1">
        <v>9215</v>
      </c>
      <c r="J8032" s="1">
        <v>18757.899910191671</v>
      </c>
      <c r="K8032" s="1">
        <v>879.25039550302643</v>
      </c>
      <c r="L8032" s="1">
        <v>1769.4366645332409</v>
      </c>
      <c r="M8032" s="1">
        <v>8374.1644684012008</v>
      </c>
      <c r="N8032" s="1">
        <v>3961.7330891176762</v>
      </c>
      <c r="O8032" s="1">
        <v>5547.6703955158273</v>
      </c>
      <c r="P8032" s="1">
        <v>5073.8309837187662</v>
      </c>
      <c r="Q8032" s="1">
        <v>2039</v>
      </c>
      <c r="R8032" s="1">
        <v>4276.1588576592903</v>
      </c>
      <c r="S8032" s="1">
        <v>6646.656551772684</v>
      </c>
      <c r="T8032" s="1">
        <v>7665.0605285517477</v>
      </c>
      <c r="U8032" s="1">
        <v>864.49526890560003</v>
      </c>
      <c r="V8032" s="1">
        <v>8005</v>
      </c>
      <c r="W8032" s="1">
        <v>2706.2120345749772</v>
      </c>
      <c r="X8032" s="1">
        <v>12219.64491423823</v>
      </c>
      <c r="Y8032" s="1">
        <v>30059.400166469572</v>
      </c>
      <c r="Z8032" s="1">
        <v>5092.1279390256541</v>
      </c>
      <c r="AA8032" s="1">
        <v>52892</v>
      </c>
      <c r="AB8032" s="1">
        <v>1675.2520359204741</v>
      </c>
      <c r="AC8032" s="1">
        <v>4800.4754400000002</v>
      </c>
      <c r="AD8032" s="1">
        <v>11225.657182867109</v>
      </c>
      <c r="AE8032" s="1">
        <v>6870.6948383135996</v>
      </c>
      <c r="AF8032" s="1">
        <v>13649.167903108269</v>
      </c>
      <c r="AG8032" s="1">
        <v>58808.708905424653</v>
      </c>
      <c r="AH8032" s="1">
        <v>10370.01792438797</v>
      </c>
      <c r="AI8032" s="1">
        <v>4014.4378004352011</v>
      </c>
      <c r="AJ8032" s="1">
        <v>17787.099733713239</v>
      </c>
      <c r="AK8032" s="1">
        <v>5858</v>
      </c>
      <c r="AL8032" s="1">
        <v>321104.25</v>
      </c>
      <c r="AM8032" s="1">
        <v>243922.21875</v>
      </c>
      <c r="AN8032" s="1">
        <v>77182.0234375</v>
      </c>
      <c r="AO8032" t="s">
        <v>20842</v>
      </c>
    </row>
    <row r="8033" spans="1:41" x14ac:dyDescent="0.25">
      <c r="A8033" s="1">
        <v>2027</v>
      </c>
      <c r="B8033" t="s">
        <v>6464</v>
      </c>
      <c r="C8033" t="s">
        <v>7161</v>
      </c>
      <c r="D8033" t="s">
        <v>7259</v>
      </c>
      <c r="E8033" t="s">
        <v>8158</v>
      </c>
      <c r="F8033" t="s">
        <v>10292</v>
      </c>
      <c r="G8033" t="s">
        <v>12404</v>
      </c>
      <c r="H8033" t="s">
        <v>12778</v>
      </c>
      <c r="I8033" s="1">
        <v>5923.1398810392338</v>
      </c>
      <c r="J8033" s="1">
        <v>18963.060868518489</v>
      </c>
      <c r="K8033" s="1">
        <v>877</v>
      </c>
      <c r="L8033" s="1">
        <v>1580.1523949673731</v>
      </c>
      <c r="M8033" s="1">
        <v>5471.6493092805804</v>
      </c>
      <c r="N8033" s="1">
        <v>4144.3362515320678</v>
      </c>
      <c r="O8033" s="1">
        <v>7022.6021315768576</v>
      </c>
      <c r="P8033" s="1">
        <v>4888.2113819647993</v>
      </c>
      <c r="Q8033" s="1">
        <v>2039.3490195237571</v>
      </c>
      <c r="R8033" s="1">
        <v>3525.7673967074561</v>
      </c>
      <c r="S8033" s="1">
        <v>6888.3753191185851</v>
      </c>
      <c r="T8033" s="1">
        <v>6979.8268008488021</v>
      </c>
      <c r="U8033" s="1">
        <v>865.48603819627783</v>
      </c>
      <c r="V8033" s="1">
        <v>8144</v>
      </c>
      <c r="W8033" s="1">
        <v>2561.247406870953</v>
      </c>
      <c r="X8033" s="1">
        <v>10992.793250000001</v>
      </c>
      <c r="Y8033" s="1">
        <v>32599.222954077341</v>
      </c>
      <c r="Z8033" s="1">
        <v>5906.7485824330397</v>
      </c>
      <c r="AA8033" s="1">
        <v>44254</v>
      </c>
      <c r="AB8033" s="1">
        <v>2113</v>
      </c>
      <c r="AC8033" s="1">
        <v>4169.56691700802</v>
      </c>
      <c r="AD8033" s="1">
        <v>11965.22516542043</v>
      </c>
      <c r="AE8033" s="1">
        <v>6787.422794146124</v>
      </c>
      <c r="AF8033" s="1">
        <v>11440.77020277138</v>
      </c>
      <c r="AG8033" s="1">
        <v>68273</v>
      </c>
      <c r="AH8033" s="1">
        <v>9858.4902885133706</v>
      </c>
      <c r="AI8033" s="1">
        <v>3118.9572722280309</v>
      </c>
      <c r="AJ8033" s="1">
        <v>18818.460499369801</v>
      </c>
      <c r="AK8033" s="1">
        <v>5489</v>
      </c>
      <c r="AL8033" s="1">
        <v>315660.875</v>
      </c>
      <c r="AM8033" s="1">
        <v>242322.671875</v>
      </c>
      <c r="AN8033" s="1">
        <v>73338.171875</v>
      </c>
      <c r="AO8033" t="s">
        <v>20843</v>
      </c>
    </row>
    <row r="8034" spans="1:41" x14ac:dyDescent="0.25">
      <c r="A8034" s="1">
        <v>2027</v>
      </c>
      <c r="B8034" t="s">
        <v>6465</v>
      </c>
      <c r="C8034" t="s">
        <v>7161</v>
      </c>
      <c r="D8034" t="s">
        <v>7259</v>
      </c>
      <c r="E8034" t="s">
        <v>8158</v>
      </c>
      <c r="F8034" t="s">
        <v>10292</v>
      </c>
      <c r="G8034" t="s">
        <v>12404</v>
      </c>
      <c r="H8034" t="s">
        <v>12778</v>
      </c>
      <c r="I8034" s="1">
        <v>5788.7769741444608</v>
      </c>
      <c r="J8034" s="1">
        <v>22155.911308945761</v>
      </c>
      <c r="K8034" s="1">
        <v>1372.9891493870441</v>
      </c>
      <c r="L8034" s="1">
        <v>1539.1842999999999</v>
      </c>
      <c r="M8034" s="1">
        <v>5103.1828427288492</v>
      </c>
      <c r="N8034" s="1">
        <v>3837.2808921806982</v>
      </c>
      <c r="O8034" s="1">
        <v>7024.7100920012253</v>
      </c>
      <c r="P8034" s="1">
        <v>5582.9902219325413</v>
      </c>
      <c r="Q8034" s="1">
        <v>1846.66050735416</v>
      </c>
      <c r="R8034" s="1">
        <v>3478.7311381690151</v>
      </c>
      <c r="S8034" s="1">
        <v>6567</v>
      </c>
      <c r="T8034" s="1">
        <v>6399.7207049724748</v>
      </c>
      <c r="U8034" s="1">
        <v>865.48603819627783</v>
      </c>
      <c r="V8034" s="1">
        <v>8485</v>
      </c>
      <c r="W8034" s="1">
        <v>2543.982585496467</v>
      </c>
      <c r="X8034" s="1">
        <v>8290.3571485329721</v>
      </c>
      <c r="Y8034" s="1">
        <v>30625.94830698648</v>
      </c>
      <c r="Z8034" s="1">
        <v>4914</v>
      </c>
      <c r="AA8034" s="1">
        <v>44254</v>
      </c>
      <c r="AB8034" s="1">
        <v>653.76</v>
      </c>
      <c r="AC8034" s="1">
        <v>4305.8006000000014</v>
      </c>
      <c r="AD8034" s="1">
        <v>10668.18672853223</v>
      </c>
      <c r="AE8034" s="1">
        <v>7401.5070506201264</v>
      </c>
      <c r="AF8034" s="1">
        <v>8745.5535668103821</v>
      </c>
      <c r="AG8034" s="1">
        <v>57433</v>
      </c>
      <c r="AH8034" s="1">
        <v>6951</v>
      </c>
      <c r="AI8034" s="1">
        <v>3041.5105871437809</v>
      </c>
      <c r="AJ8034" s="1">
        <v>18038</v>
      </c>
      <c r="AK8034" s="1">
        <v>5432.9661555925522</v>
      </c>
      <c r="AL8034" s="1">
        <v>293347.15625</v>
      </c>
      <c r="AM8034" s="1">
        <v>229297.8125</v>
      </c>
      <c r="AN8034" s="1">
        <v>64049.3671875</v>
      </c>
      <c r="AO8034" t="s">
        <v>20844</v>
      </c>
    </row>
    <row r="8035" spans="1:41" x14ac:dyDescent="0.25">
      <c r="A8035" s="1">
        <v>2027</v>
      </c>
      <c r="B8035" t="s">
        <v>6466</v>
      </c>
      <c r="C8035" t="s">
        <v>7161</v>
      </c>
      <c r="D8035" t="s">
        <v>7259</v>
      </c>
      <c r="E8035" t="s">
        <v>8158</v>
      </c>
      <c r="F8035" t="s">
        <v>10292</v>
      </c>
      <c r="G8035" t="s">
        <v>12404</v>
      </c>
      <c r="H8035" t="s">
        <v>12778</v>
      </c>
      <c r="I8035" s="1">
        <v>7158.6090807903111</v>
      </c>
      <c r="J8035" s="1">
        <v>18790.00218009797</v>
      </c>
      <c r="K8035" s="1">
        <v>884.25321282363689</v>
      </c>
      <c r="L8035" s="1">
        <v>1821.4011810968329</v>
      </c>
      <c r="M8035" s="1">
        <v>7946.2034361548813</v>
      </c>
      <c r="N8035" s="1">
        <v>4444.4660600302732</v>
      </c>
      <c r="O8035" s="1">
        <v>6269.5021512292142</v>
      </c>
      <c r="P8035" s="1">
        <v>4842.4091111395264</v>
      </c>
      <c r="Q8035" s="1">
        <v>1992.103870997732</v>
      </c>
      <c r="R8035" s="1">
        <v>4259.5688788582447</v>
      </c>
      <c r="S8035" s="1">
        <v>7033.8271319357882</v>
      </c>
      <c r="T8035" s="1">
        <v>6904.7653088125062</v>
      </c>
      <c r="U8035" s="1">
        <v>879.19500071940467</v>
      </c>
      <c r="V8035" s="1">
        <v>7592</v>
      </c>
      <c r="W8035" s="1">
        <v>2156</v>
      </c>
      <c r="X8035" s="1">
        <v>11976.61106912373</v>
      </c>
      <c r="Y8035" s="1">
        <v>30034.364872661081</v>
      </c>
      <c r="Z8035" s="1">
        <v>5353.2293703976857</v>
      </c>
      <c r="AA8035" s="1">
        <v>44765</v>
      </c>
      <c r="AB8035" s="1">
        <v>1900.9621637176319</v>
      </c>
      <c r="AC8035" s="1">
        <v>4335.1569</v>
      </c>
      <c r="AD8035" s="1">
        <v>12043.893973100219</v>
      </c>
      <c r="AE8035" s="1">
        <v>6813.8446798928671</v>
      </c>
      <c r="AF8035" s="1">
        <v>13874.444541312771</v>
      </c>
      <c r="AG8035" s="1">
        <v>65284</v>
      </c>
      <c r="AH8035" s="1">
        <v>11207.54655903899</v>
      </c>
      <c r="AI8035" s="1">
        <v>4866.1478136397454</v>
      </c>
      <c r="AJ8035" s="1">
        <v>18899.90926447462</v>
      </c>
      <c r="AK8035" s="1">
        <v>5436</v>
      </c>
      <c r="AL8035" s="1">
        <v>319765.40625</v>
      </c>
      <c r="AM8035" s="1">
        <v>241139.6875</v>
      </c>
      <c r="AN8035" s="1">
        <v>78625.7109375</v>
      </c>
      <c r="AO8035" t="s">
        <v>20845</v>
      </c>
    </row>
    <row r="8036" spans="1:41" x14ac:dyDescent="0.25">
      <c r="A8036" s="1">
        <v>2027</v>
      </c>
      <c r="B8036" t="s">
        <v>6467</v>
      </c>
      <c r="C8036" t="s">
        <v>7161</v>
      </c>
      <c r="D8036" t="s">
        <v>7259</v>
      </c>
      <c r="E8036" t="s">
        <v>8158</v>
      </c>
      <c r="F8036" t="s">
        <v>10292</v>
      </c>
      <c r="G8036" t="s">
        <v>12404</v>
      </c>
      <c r="H8036" t="s">
        <v>12778</v>
      </c>
      <c r="I8036" s="1">
        <v>6830.7741912432084</v>
      </c>
      <c r="J8036" s="1">
        <v>20105.818608077789</v>
      </c>
      <c r="K8036" s="1">
        <v>747.31106019999993</v>
      </c>
      <c r="L8036" s="1">
        <v>1769.8082379759351</v>
      </c>
      <c r="M8036" s="1">
        <v>6122.4946085706624</v>
      </c>
      <c r="N8036" s="1">
        <v>4135.9048233580006</v>
      </c>
      <c r="O8036" s="1">
        <v>6571.4874635187753</v>
      </c>
      <c r="P8036" s="1">
        <v>4747.6178877258681</v>
      </c>
      <c r="Q8036" s="1">
        <v>1958.2940520494301</v>
      </c>
      <c r="R8036" s="1">
        <v>4002.9751556756928</v>
      </c>
      <c r="S8036" s="1">
        <v>7893.2739732487644</v>
      </c>
      <c r="T8036" s="1">
        <v>6835.0876762816679</v>
      </c>
      <c r="U8036" s="1">
        <v>690.58658409716429</v>
      </c>
      <c r="V8036" s="1">
        <v>7533</v>
      </c>
      <c r="W8036" s="1">
        <v>2861.3759981143562</v>
      </c>
      <c r="X8036" s="1">
        <v>11441</v>
      </c>
      <c r="Y8036" s="1">
        <v>33017.73308523764</v>
      </c>
      <c r="Z8036" s="1">
        <v>5919.385392541426</v>
      </c>
      <c r="AA8036" s="1">
        <v>44947</v>
      </c>
      <c r="AB8036" s="1">
        <v>2113</v>
      </c>
      <c r="AC8036" s="1">
        <v>4047.0601403235528</v>
      </c>
      <c r="AD8036" s="1">
        <v>13819.83360586068</v>
      </c>
      <c r="AE8036" s="1">
        <v>6879.4784635515371</v>
      </c>
      <c r="AF8036" s="1">
        <v>11466.63199767964</v>
      </c>
      <c r="AG8036" s="1">
        <v>64121</v>
      </c>
      <c r="AH8036" s="1">
        <v>10168.841300101079</v>
      </c>
      <c r="AI8036" s="1">
        <v>3809.0416739250131</v>
      </c>
      <c r="AJ8036" s="1">
        <v>19252.34616767069</v>
      </c>
      <c r="AK8036" s="1">
        <v>5376</v>
      </c>
      <c r="AL8036" s="1">
        <v>319184.15625</v>
      </c>
      <c r="AM8036" s="1">
        <v>241425.421875</v>
      </c>
      <c r="AN8036" s="1">
        <v>77758.7421875</v>
      </c>
      <c r="AO8036" t="s">
        <v>20846</v>
      </c>
    </row>
    <row r="8037" spans="1:41" x14ac:dyDescent="0.25">
      <c r="A8037" s="1">
        <v>2027</v>
      </c>
      <c r="B8037" t="s">
        <v>6468</v>
      </c>
      <c r="C8037" t="s">
        <v>7161</v>
      </c>
      <c r="D8037" t="s">
        <v>7259</v>
      </c>
      <c r="E8037" t="s">
        <v>8159</v>
      </c>
      <c r="F8037" t="s">
        <v>10293</v>
      </c>
      <c r="G8037" t="s">
        <v>12405</v>
      </c>
      <c r="H8037" t="s">
        <v>12778</v>
      </c>
      <c r="I8037" s="1">
        <v>14984.559440000001</v>
      </c>
      <c r="J8037" s="1">
        <v>31759.110195471982</v>
      </c>
      <c r="K8037" s="1">
        <v>1774.7809</v>
      </c>
      <c r="L8037" s="1">
        <v>2960</v>
      </c>
      <c r="M8037" s="1">
        <v>13190.92575162251</v>
      </c>
      <c r="N8037" s="1">
        <v>10187.657357083581</v>
      </c>
      <c r="O8037" s="1">
        <v>6594.941282163174</v>
      </c>
      <c r="P8037" s="1">
        <v>9457</v>
      </c>
      <c r="Q8037" s="1">
        <v>3442</v>
      </c>
      <c r="R8037" s="1">
        <v>6904.3980399999991</v>
      </c>
      <c r="S8037" s="1">
        <v>13657.8</v>
      </c>
      <c r="T8037" s="1">
        <v>8900</v>
      </c>
      <c r="U8037" s="1">
        <v>1443</v>
      </c>
      <c r="V8037" s="1">
        <v>5489</v>
      </c>
      <c r="W8037" s="1">
        <v>6606</v>
      </c>
      <c r="X8037" s="1">
        <v>16243.58189216684</v>
      </c>
      <c r="Y8037" s="1">
        <v>37638</v>
      </c>
      <c r="Z8037" s="1">
        <v>3494.140963922137</v>
      </c>
      <c r="AA8037" s="1">
        <v>51279</v>
      </c>
      <c r="AB8037" s="1">
        <v>2335.33</v>
      </c>
      <c r="AC8037" s="1">
        <v>9422.4154800403703</v>
      </c>
      <c r="AD8037" s="1">
        <v>4889.285242320866</v>
      </c>
      <c r="AE8037" s="1">
        <v>12605</v>
      </c>
      <c r="AF8037" s="1">
        <v>29995</v>
      </c>
      <c r="AG8037" s="1">
        <v>84107.60444542428</v>
      </c>
      <c r="AH8037" s="1">
        <v>21044.959771999998</v>
      </c>
      <c r="AI8037" s="1">
        <v>9992.2464529079334</v>
      </c>
      <c r="AJ8037" s="1">
        <v>17889.522658159331</v>
      </c>
      <c r="AK8037" s="1">
        <v>4967</v>
      </c>
      <c r="AL8037" s="1">
        <v>443254.25</v>
      </c>
      <c r="AM8037" s="1">
        <v>333057.4375</v>
      </c>
      <c r="AN8037" s="1">
        <v>110196.859375</v>
      </c>
      <c r="AO8037" t="s">
        <v>20847</v>
      </c>
    </row>
    <row r="8038" spans="1:41" x14ac:dyDescent="0.25">
      <c r="A8038" s="1">
        <v>2027</v>
      </c>
      <c r="B8038" t="s">
        <v>6469</v>
      </c>
      <c r="C8038" t="s">
        <v>7161</v>
      </c>
      <c r="D8038" t="s">
        <v>7259</v>
      </c>
      <c r="E8038" t="s">
        <v>8159</v>
      </c>
      <c r="F8038" t="s">
        <v>10293</v>
      </c>
      <c r="G8038" t="s">
        <v>12405</v>
      </c>
      <c r="H8038" t="s">
        <v>12778</v>
      </c>
      <c r="I8038" s="1">
        <v>7631.261430524818</v>
      </c>
      <c r="J8038" s="1">
        <v>8651.2870771291455</v>
      </c>
      <c r="K8038" s="1">
        <v>2017.338354422375</v>
      </c>
      <c r="L8038" s="1">
        <v>2353.168854697753</v>
      </c>
      <c r="M8038" s="1">
        <v>9828.3795841788015</v>
      </c>
      <c r="N8038" s="1">
        <v>9618.3267415320879</v>
      </c>
      <c r="O8038" s="1">
        <v>5951.2181449983527</v>
      </c>
      <c r="P8038" s="1">
        <v>6994.6801253760686</v>
      </c>
      <c r="Q8038" s="1">
        <v>3728.5605616431703</v>
      </c>
      <c r="R8038" s="1">
        <v>6426.1710950794777</v>
      </c>
      <c r="S8038" s="1">
        <v>8047.7282872957949</v>
      </c>
      <c r="T8038" s="1">
        <v>7425.3123953339764</v>
      </c>
      <c r="U8038" s="1">
        <v>1528.7407872746421</v>
      </c>
      <c r="V8038" s="1">
        <v>5893.2957349437456</v>
      </c>
      <c r="W8038" s="1">
        <v>4018.4043551219165</v>
      </c>
      <c r="X8038" s="1">
        <v>9608.1358480211256</v>
      </c>
      <c r="Y8038" s="1">
        <v>35854.431250116344</v>
      </c>
      <c r="Z8038" s="1">
        <v>2619.606534765619</v>
      </c>
      <c r="AA8038" s="1">
        <v>52370.291541208455</v>
      </c>
      <c r="AB8038" s="1">
        <v>1517.8212102226805</v>
      </c>
      <c r="AC8038" s="1">
        <v>8973.113031363393</v>
      </c>
      <c r="AD8038" s="1">
        <v>6559.8267181954898</v>
      </c>
      <c r="AE8038" s="1">
        <v>10440.234971524795</v>
      </c>
      <c r="AF8038" s="1">
        <v>31463.66931752253</v>
      </c>
      <c r="AG8038" s="1">
        <v>79578.601681581495</v>
      </c>
      <c r="AH8038" s="1">
        <v>16321.491819567198</v>
      </c>
      <c r="AI8038" s="1">
        <v>3600.1845540317822</v>
      </c>
      <c r="AJ8038" s="1">
        <v>17148.024640391912</v>
      </c>
      <c r="AK8038" s="1">
        <v>4157.4720982937288</v>
      </c>
      <c r="AL8038" s="1">
        <v>370326.8125</v>
      </c>
      <c r="AM8038" s="1">
        <v>291273.46875</v>
      </c>
      <c r="AN8038" s="1">
        <v>79053.3125</v>
      </c>
      <c r="AO8038" t="s">
        <v>20848</v>
      </c>
    </row>
    <row r="8039" spans="1:41" x14ac:dyDescent="0.25">
      <c r="A8039" s="1">
        <v>2027</v>
      </c>
      <c r="B8039" t="s">
        <v>6470</v>
      </c>
      <c r="C8039" t="s">
        <v>7161</v>
      </c>
      <c r="D8039" t="s">
        <v>7259</v>
      </c>
      <c r="E8039" t="s">
        <v>8159</v>
      </c>
      <c r="F8039" t="s">
        <v>10293</v>
      </c>
      <c r="G8039" t="s">
        <v>12405</v>
      </c>
      <c r="H8039" t="s">
        <v>12778</v>
      </c>
      <c r="I8039" s="1">
        <v>11424.148829741815</v>
      </c>
      <c r="J8039" s="1">
        <v>26359.220434001807</v>
      </c>
      <c r="K8039" s="1">
        <v>1918.073864991316</v>
      </c>
      <c r="L8039" s="1">
        <v>2004.1961257570849</v>
      </c>
      <c r="M8039" s="1">
        <v>10888.477670448368</v>
      </c>
      <c r="N8039" s="1">
        <v>9464.518971411555</v>
      </c>
      <c r="O8039" s="1">
        <v>6144.0005949256074</v>
      </c>
      <c r="P8039" s="1">
        <v>8212.1087017250047</v>
      </c>
      <c r="Q8039" s="1">
        <v>3823.0509337370081</v>
      </c>
      <c r="R8039" s="1">
        <v>6247.1897246188801</v>
      </c>
      <c r="S8039" s="1">
        <v>11146.217860407518</v>
      </c>
      <c r="T8039" s="1">
        <v>8492.3564650723947</v>
      </c>
      <c r="U8039" s="1">
        <v>1486.162381387669</v>
      </c>
      <c r="V8039" s="1">
        <v>5202.6298794149752</v>
      </c>
      <c r="W8039" s="1">
        <v>4118.1179666746766</v>
      </c>
      <c r="X8039" s="1">
        <v>14841.82600786749</v>
      </c>
      <c r="Y8039" s="1">
        <v>35088.293824562861</v>
      </c>
      <c r="Z8039" s="1">
        <v>3729.7198202910517</v>
      </c>
      <c r="AA8039" s="1">
        <v>49804.48603397519</v>
      </c>
      <c r="AB8039" s="1">
        <v>785.54297301919644</v>
      </c>
      <c r="AC8039" s="1">
        <v>8580.383441267033</v>
      </c>
      <c r="AD8039" s="1">
        <v>7469.2419430319142</v>
      </c>
      <c r="AE8039" s="1">
        <v>10398.890491481146</v>
      </c>
      <c r="AF8039" s="1">
        <v>30678.637730074024</v>
      </c>
      <c r="AG8039" s="1">
        <v>80475.692952142272</v>
      </c>
      <c r="AH8039" s="1">
        <v>16549.47966130983</v>
      </c>
      <c r="AI8039" s="1">
        <v>4236.6243315129905</v>
      </c>
      <c r="AJ8039" s="1">
        <v>17643.932100746031</v>
      </c>
      <c r="AK8039" s="1">
        <v>4143.2084103971947</v>
      </c>
      <c r="AL8039" s="1">
        <v>401356.4375</v>
      </c>
      <c r="AM8039" s="1">
        <v>310623.28125</v>
      </c>
      <c r="AN8039" s="1">
        <v>90733.1640625</v>
      </c>
      <c r="AO8039" t="s">
        <v>20849</v>
      </c>
    </row>
    <row r="8040" spans="1:41" x14ac:dyDescent="0.25">
      <c r="A8040" s="1">
        <v>2027</v>
      </c>
      <c r="B8040" t="s">
        <v>6471</v>
      </c>
      <c r="C8040" t="s">
        <v>7161</v>
      </c>
      <c r="D8040" t="s">
        <v>7259</v>
      </c>
      <c r="E8040" t="s">
        <v>8159</v>
      </c>
      <c r="F8040" t="s">
        <v>10293</v>
      </c>
      <c r="G8040" t="s">
        <v>12405</v>
      </c>
      <c r="H8040" t="s">
        <v>12778</v>
      </c>
      <c r="I8040" s="1">
        <v>13122.376816006348</v>
      </c>
      <c r="J8040" s="1">
        <v>26617.643268953543</v>
      </c>
      <c r="K8040" s="1">
        <v>2150.7086458921008</v>
      </c>
      <c r="L8040" s="1">
        <v>2518.6864019385512</v>
      </c>
      <c r="M8040" s="1">
        <v>10910.201778219351</v>
      </c>
      <c r="N8040" s="1">
        <v>10867.129721899762</v>
      </c>
      <c r="O8040" s="1">
        <v>6299.292169873439</v>
      </c>
      <c r="P8040" s="1">
        <v>8760.6483545688734</v>
      </c>
      <c r="Q8040" s="1">
        <v>3440.9543596078661</v>
      </c>
      <c r="R8040" s="1">
        <v>6503.7297164835536</v>
      </c>
      <c r="S8040" s="1">
        <v>14049.063322379967</v>
      </c>
      <c r="T8040" s="1">
        <v>8626.3459623408144</v>
      </c>
      <c r="U8040" s="1">
        <v>1585.8013236159459</v>
      </c>
      <c r="V8040" s="1">
        <v>5780.1683424307603</v>
      </c>
      <c r="W8040" s="1">
        <v>2358.55662658971</v>
      </c>
      <c r="X8040" s="1">
        <v>15741.27346445353</v>
      </c>
      <c r="Y8040" s="1">
        <v>41293.853228829299</v>
      </c>
      <c r="Z8040" s="1">
        <v>3838.9853263588443</v>
      </c>
      <c r="AA8040" s="1">
        <v>52008.08484265404</v>
      </c>
      <c r="AB8040" s="1">
        <v>1943.2523060075532</v>
      </c>
      <c r="AC8040" s="1">
        <v>8703.8794577641056</v>
      </c>
      <c r="AD8040" s="1">
        <v>7053.7393842543615</v>
      </c>
      <c r="AE8040" s="1">
        <v>11272.896273656628</v>
      </c>
      <c r="AF8040" s="1">
        <v>29243.829359997773</v>
      </c>
      <c r="AG8040" s="1">
        <v>81606.265899068923</v>
      </c>
      <c r="AH8040" s="1">
        <v>17022.311667244263</v>
      </c>
      <c r="AI8040" s="1">
        <v>4941.2949386677974</v>
      </c>
      <c r="AJ8040" s="1">
        <v>17784.736016969713</v>
      </c>
      <c r="AK8040" s="1">
        <v>4340.0334596160192</v>
      </c>
      <c r="AL8040" s="1">
        <v>420385.75</v>
      </c>
      <c r="AM8040" s="1">
        <v>324949.6875</v>
      </c>
      <c r="AN8040" s="1">
        <v>95436.078125</v>
      </c>
      <c r="AO8040" t="s">
        <v>20850</v>
      </c>
    </row>
    <row r="8041" spans="1:41" x14ac:dyDescent="0.25">
      <c r="A8041" s="1">
        <v>2027</v>
      </c>
      <c r="B8041" t="s">
        <v>6472</v>
      </c>
      <c r="C8041" t="s">
        <v>7161</v>
      </c>
      <c r="D8041" t="s">
        <v>7259</v>
      </c>
      <c r="E8041" t="s">
        <v>8159</v>
      </c>
      <c r="F8041" t="s">
        <v>10293</v>
      </c>
      <c r="G8041" t="s">
        <v>12405</v>
      </c>
      <c r="H8041" t="s">
        <v>12778</v>
      </c>
      <c r="I8041" s="1">
        <v>13456.825608820653</v>
      </c>
      <c r="J8041" s="1">
        <v>31552.316021565683</v>
      </c>
      <c r="K8041" s="1">
        <v>1746.5710211000744</v>
      </c>
      <c r="L8041" s="1">
        <v>2466.3469688689729</v>
      </c>
      <c r="M8041" s="1">
        <v>11923.579235883206</v>
      </c>
      <c r="N8041" s="1">
        <v>9785.6544591324346</v>
      </c>
      <c r="O8041" s="1">
        <v>6308.1710976582453</v>
      </c>
      <c r="P8041" s="1">
        <v>8737.4236136674808</v>
      </c>
      <c r="Q8041" s="1">
        <v>3340.1233980425336</v>
      </c>
      <c r="R8041" s="1">
        <v>6549.2741084732288</v>
      </c>
      <c r="S8041" s="1">
        <v>16174.259163684717</v>
      </c>
      <c r="T8041" s="1">
        <v>8447.0866243051369</v>
      </c>
      <c r="U8041" s="1">
        <v>1504.2895581247592</v>
      </c>
      <c r="V8041" s="1">
        <v>6045.4837924368267</v>
      </c>
      <c r="W8041" s="1">
        <v>3408.655352528343</v>
      </c>
      <c r="X8041" s="1">
        <v>17305.068820455585</v>
      </c>
      <c r="Y8041" s="1">
        <v>37681.087734385357</v>
      </c>
      <c r="Z8041" s="1">
        <v>3584.3457775215111</v>
      </c>
      <c r="AA8041" s="1">
        <v>53158.982986106152</v>
      </c>
      <c r="AB8041" s="1">
        <v>2553.3469029636126</v>
      </c>
      <c r="AC8041" s="1">
        <v>10213.154222387851</v>
      </c>
      <c r="AD8041" s="1">
        <v>8526.4342027382518</v>
      </c>
      <c r="AE8041" s="1">
        <v>11288.747262349823</v>
      </c>
      <c r="AF8041" s="1">
        <v>24177.955663273533</v>
      </c>
      <c r="AG8041" s="1">
        <v>79125.428431934211</v>
      </c>
      <c r="AH8041" s="1">
        <v>21997.832173115592</v>
      </c>
      <c r="AI8041" s="1">
        <v>5720.9270228687583</v>
      </c>
      <c r="AJ8041" s="1">
        <v>18806.08080656339</v>
      </c>
      <c r="AK8041" s="1">
        <v>4383.3804003729529</v>
      </c>
      <c r="AL8041" s="1">
        <v>429968.875</v>
      </c>
      <c r="AM8041" s="1">
        <v>321473.53125</v>
      </c>
      <c r="AN8041" s="1">
        <v>108495.328125</v>
      </c>
      <c r="AO8041" t="s">
        <v>20851</v>
      </c>
    </row>
    <row r="8042" spans="1:41" x14ac:dyDescent="0.25">
      <c r="A8042" s="1">
        <v>2027</v>
      </c>
      <c r="B8042" t="s">
        <v>6473</v>
      </c>
      <c r="C8042" t="s">
        <v>7161</v>
      </c>
      <c r="D8042" t="s">
        <v>7259</v>
      </c>
      <c r="E8042" t="s">
        <v>8159</v>
      </c>
      <c r="F8042" t="s">
        <v>10293</v>
      </c>
      <c r="G8042" t="s">
        <v>12406</v>
      </c>
      <c r="H8042" t="s">
        <v>12778</v>
      </c>
      <c r="I8042" s="1">
        <v>8480.092610116144</v>
      </c>
      <c r="J8042" s="1">
        <v>7922.7309226000834</v>
      </c>
      <c r="K8042" s="1">
        <v>2212.1934835829888</v>
      </c>
      <c r="L8042" s="1">
        <v>2605.6105000000011</v>
      </c>
      <c r="M8042" s="1">
        <v>10756.665159060491</v>
      </c>
      <c r="N8042" s="1">
        <v>10609.619714926321</v>
      </c>
      <c r="O8042" s="1">
        <v>6500.5428145274063</v>
      </c>
      <c r="P8042" s="1">
        <v>7928.5196124931899</v>
      </c>
      <c r="Q8042" s="1">
        <v>4088.7265930683029</v>
      </c>
      <c r="R8042" s="1">
        <v>6930.1977071876527</v>
      </c>
      <c r="S8042" s="1">
        <v>8826</v>
      </c>
      <c r="T8042" s="1">
        <v>8289.1620559643488</v>
      </c>
      <c r="U8042" s="1">
        <v>1546.242833587497</v>
      </c>
      <c r="V8042" s="1">
        <v>6717</v>
      </c>
      <c r="W8042" s="1">
        <v>4436.898537737914</v>
      </c>
      <c r="X8042" s="1">
        <v>9918.0732269965592</v>
      </c>
      <c r="Y8042" s="1">
        <v>39719</v>
      </c>
      <c r="Z8042" s="1">
        <v>2873</v>
      </c>
      <c r="AA8042" s="1">
        <v>58216</v>
      </c>
      <c r="AB8042" s="1">
        <v>1390</v>
      </c>
      <c r="AC8042" s="1">
        <v>9820.6226399999996</v>
      </c>
      <c r="AD8042" s="1">
        <v>7193.4832504868173</v>
      </c>
      <c r="AE8042" s="1">
        <v>11426.30998413855</v>
      </c>
      <c r="AF8042" s="1">
        <v>35124.105217728938</v>
      </c>
      <c r="AG8042" s="1">
        <v>88896</v>
      </c>
      <c r="AH8042" s="1">
        <v>17347</v>
      </c>
      <c r="AI8042" s="1">
        <v>3940.2201987477588</v>
      </c>
      <c r="AJ8042" s="1">
        <v>19143</v>
      </c>
      <c r="AK8042" s="1">
        <v>4248.8093097430856</v>
      </c>
      <c r="AL8042" s="1">
        <v>407105.84375</v>
      </c>
      <c r="AM8042" s="1">
        <v>322046.8125</v>
      </c>
      <c r="AN8042" s="1">
        <v>85059.046875</v>
      </c>
      <c r="AO8042" t="s">
        <v>20852</v>
      </c>
    </row>
    <row r="8043" spans="1:41" x14ac:dyDescent="0.25">
      <c r="A8043" s="1">
        <v>2027</v>
      </c>
      <c r="B8043" t="s">
        <v>6474</v>
      </c>
      <c r="C8043" t="s">
        <v>7161</v>
      </c>
      <c r="D8043" t="s">
        <v>7259</v>
      </c>
      <c r="E8043" t="s">
        <v>8159</v>
      </c>
      <c r="F8043" t="s">
        <v>10293</v>
      </c>
      <c r="G8043" t="s">
        <v>12406</v>
      </c>
      <c r="H8043" t="s">
        <v>12778</v>
      </c>
      <c r="I8043" s="1">
        <v>15280</v>
      </c>
      <c r="J8043" s="1">
        <v>36441.50089820179</v>
      </c>
      <c r="K8043" s="1">
        <v>1943.735774043626</v>
      </c>
      <c r="L8043" s="1">
        <v>2805.1649270461648</v>
      </c>
      <c r="M8043" s="1">
        <v>13273.55336684119</v>
      </c>
      <c r="N8043" s="1">
        <v>10883.298193299999</v>
      </c>
      <c r="O8043" s="1">
        <v>7022.3750817998189</v>
      </c>
      <c r="P8043" s="1">
        <v>9239.4630136948726</v>
      </c>
      <c r="Q8043" s="1">
        <v>3741.8260679946052</v>
      </c>
      <c r="R8043" s="1">
        <v>7411.0650748299904</v>
      </c>
      <c r="S8043" s="1">
        <v>18056.731689920569</v>
      </c>
      <c r="T8043" s="1">
        <v>9609.1317214307364</v>
      </c>
      <c r="U8043" s="1">
        <v>1674.6035174455681</v>
      </c>
      <c r="V8043" s="1">
        <v>6730</v>
      </c>
      <c r="W8043" s="1">
        <v>2992</v>
      </c>
      <c r="X8043" s="1">
        <v>19283.21570179057</v>
      </c>
      <c r="Y8043" s="1">
        <v>44286</v>
      </c>
      <c r="Z8043" s="1">
        <v>4079.0522187254019</v>
      </c>
      <c r="AA8043" s="1">
        <v>61255</v>
      </c>
      <c r="AB8043" s="1">
        <v>2842.4339462223361</v>
      </c>
      <c r="AC8043" s="1">
        <v>11369.475971331791</v>
      </c>
      <c r="AD8043" s="1">
        <v>9551.8727797734246</v>
      </c>
      <c r="AE8043" s="1">
        <v>12566.846436566981</v>
      </c>
      <c r="AF8043" s="1">
        <v>28286.632764668258</v>
      </c>
      <c r="AG8043" s="1">
        <v>90924</v>
      </c>
      <c r="AH8043" s="1">
        <v>25934.431771040501</v>
      </c>
      <c r="AI8043" s="1">
        <v>6368.643898245341</v>
      </c>
      <c r="AJ8043" s="1">
        <v>21353.98964640906</v>
      </c>
      <c r="AK8043" s="1">
        <v>4850</v>
      </c>
      <c r="AL8043" s="1">
        <v>490056.0625</v>
      </c>
      <c r="AM8043" s="1">
        <v>368327.875</v>
      </c>
      <c r="AN8043" s="1">
        <v>121728.125</v>
      </c>
      <c r="AO8043" t="s">
        <v>20853</v>
      </c>
    </row>
    <row r="8044" spans="1:41" x14ac:dyDescent="0.25">
      <c r="A8044" s="1">
        <v>2027</v>
      </c>
      <c r="B8044" t="s">
        <v>6475</v>
      </c>
      <c r="C8044" t="s">
        <v>7161</v>
      </c>
      <c r="D8044" t="s">
        <v>7259</v>
      </c>
      <c r="E8044" t="s">
        <v>8159</v>
      </c>
      <c r="F8044" t="s">
        <v>10293</v>
      </c>
      <c r="G8044" t="s">
        <v>12406</v>
      </c>
      <c r="H8044" t="s">
        <v>12778</v>
      </c>
      <c r="I8044" s="1">
        <v>12861.36814949944</v>
      </c>
      <c r="J8044" s="1">
        <v>30647.74325038982</v>
      </c>
      <c r="K8044" s="1">
        <v>2085.5830594857548</v>
      </c>
      <c r="L8044" s="1">
        <v>2260.0967588624248</v>
      </c>
      <c r="M8044" s="1">
        <v>12017.947725001221</v>
      </c>
      <c r="N8044" s="1">
        <v>10569.77198555695</v>
      </c>
      <c r="O8044" s="1">
        <v>6781.3224407477564</v>
      </c>
      <c r="P8044" s="1">
        <v>9135.2912447143954</v>
      </c>
      <c r="Q8044" s="1">
        <v>4282.0710442456448</v>
      </c>
      <c r="R8044" s="1">
        <v>6847.9616257778962</v>
      </c>
      <c r="S8044" s="1">
        <v>12086.88851115394</v>
      </c>
      <c r="T8044" s="1">
        <v>9545.0622917590463</v>
      </c>
      <c r="U8044" s="1">
        <v>1523.391954273397</v>
      </c>
      <c r="V8044" s="1">
        <v>5953</v>
      </c>
      <c r="W8044" s="1">
        <v>4545.2934695550166</v>
      </c>
      <c r="X8044" s="1">
        <v>16847.526750000001</v>
      </c>
      <c r="Y8044" s="1">
        <v>42055</v>
      </c>
      <c r="Z8044" s="1">
        <v>4165.2711764398664</v>
      </c>
      <c r="AA8044" s="1">
        <v>58215</v>
      </c>
      <c r="AB8044" s="1">
        <v>938</v>
      </c>
      <c r="AC8044" s="1">
        <v>9470.4331292775714</v>
      </c>
      <c r="AD8044" s="1">
        <v>8366.0472227760911</v>
      </c>
      <c r="AE8044" s="1">
        <v>11477.57529629819</v>
      </c>
      <c r="AF8044" s="1">
        <v>34595.760768603846</v>
      </c>
      <c r="AG8044" s="1">
        <v>99151</v>
      </c>
      <c r="AH8044" s="1">
        <v>19046.534394664581</v>
      </c>
      <c r="AI8044" s="1">
        <v>4676.0925895800419</v>
      </c>
      <c r="AJ8044" s="1">
        <v>20260.906254732861</v>
      </c>
      <c r="AK8044" s="1">
        <v>4269</v>
      </c>
      <c r="AL8044" s="1">
        <v>464676.9375</v>
      </c>
      <c r="AM8044" s="1">
        <v>363471.65625</v>
      </c>
      <c r="AN8044" s="1">
        <v>101205.296875</v>
      </c>
      <c r="AO8044" t="s">
        <v>20854</v>
      </c>
    </row>
    <row r="8045" spans="1:41" x14ac:dyDescent="0.25">
      <c r="A8045" s="1">
        <v>2027</v>
      </c>
      <c r="B8045" t="s">
        <v>6476</v>
      </c>
      <c r="C8045" t="s">
        <v>7161</v>
      </c>
      <c r="D8045" t="s">
        <v>7259</v>
      </c>
      <c r="E8045" t="s">
        <v>8159</v>
      </c>
      <c r="F8045" t="s">
        <v>10293</v>
      </c>
      <c r="G8045" t="s">
        <v>12406</v>
      </c>
      <c r="H8045" t="s">
        <v>12778</v>
      </c>
      <c r="I8045" s="1">
        <v>14984.559440000001</v>
      </c>
      <c r="J8045" s="1">
        <v>36378.629795128931</v>
      </c>
      <c r="K8045" s="1">
        <v>1967.3257858313741</v>
      </c>
      <c r="L8045" s="1">
        <v>3308.611830081109</v>
      </c>
      <c r="M8045" s="1">
        <v>14563.847898802949</v>
      </c>
      <c r="N8045" s="1">
        <v>11094.358861864021</v>
      </c>
      <c r="O8045" s="1">
        <v>7281.3480678675551</v>
      </c>
      <c r="P8045" s="1">
        <v>10187.87482473453</v>
      </c>
      <c r="Q8045" s="1">
        <v>3822</v>
      </c>
      <c r="R8045" s="1">
        <v>7717.1022158108899</v>
      </c>
      <c r="S8045" s="1">
        <v>14945.988642096951</v>
      </c>
      <c r="T8045" s="1">
        <v>9886.8172034942836</v>
      </c>
      <c r="U8045" s="1">
        <v>1593.1885990175999</v>
      </c>
      <c r="V8045" s="1">
        <v>5770</v>
      </c>
      <c r="W8045" s="1">
        <v>7381.187737573202</v>
      </c>
      <c r="X8045" s="1">
        <v>17746.757804241988</v>
      </c>
      <c r="Y8045" s="1">
        <v>41347</v>
      </c>
      <c r="Z8045" s="1">
        <v>3805.0305796921471</v>
      </c>
      <c r="AA8045" s="1">
        <v>56471</v>
      </c>
      <c r="AB8045" s="1">
        <v>2515.8136527912961</v>
      </c>
      <c r="AC8045" s="1">
        <v>10150.6174746</v>
      </c>
      <c r="AD8045" s="1">
        <v>4889.285242320866</v>
      </c>
      <c r="AE8045" s="1">
        <v>13916.938524335999</v>
      </c>
      <c r="AF8045" s="1">
        <v>33527.639136244186</v>
      </c>
      <c r="AG8045" s="1">
        <v>93376.335559138752</v>
      </c>
      <c r="AH8045" s="1">
        <v>23700.04281014908</v>
      </c>
      <c r="AI8045" s="1">
        <v>11032.247489498939</v>
      </c>
      <c r="AJ8045" s="1">
        <v>20265.36508903289</v>
      </c>
      <c r="AK8045" s="1">
        <v>5634</v>
      </c>
      <c r="AL8045" s="1">
        <v>489260.90625</v>
      </c>
      <c r="AM8045" s="1">
        <v>367716.25</v>
      </c>
      <c r="AN8045" s="1">
        <v>121544.6640625</v>
      </c>
      <c r="AO8045" t="s">
        <v>20855</v>
      </c>
    </row>
    <row r="8046" spans="1:41" x14ac:dyDescent="0.25">
      <c r="A8046" s="1">
        <v>2027</v>
      </c>
      <c r="B8046" t="s">
        <v>6477</v>
      </c>
      <c r="C8046" t="s">
        <v>7161</v>
      </c>
      <c r="D8046" t="s">
        <v>7259</v>
      </c>
      <c r="E8046" t="s">
        <v>8159</v>
      </c>
      <c r="F8046" t="s">
        <v>10293</v>
      </c>
      <c r="G8046" t="s">
        <v>12406</v>
      </c>
      <c r="H8046" t="s">
        <v>12778</v>
      </c>
      <c r="I8046" s="1">
        <v>14882</v>
      </c>
      <c r="J8046" s="1">
        <v>31385.733687931381</v>
      </c>
      <c r="K8046" s="1">
        <v>1837.8707999999999</v>
      </c>
      <c r="L8046" s="1">
        <v>2861.2682255870891</v>
      </c>
      <c r="M8046" s="1">
        <v>12130.915814423541</v>
      </c>
      <c r="N8046" s="1">
        <v>12083.028034000001</v>
      </c>
      <c r="O8046" s="1">
        <v>7004.1035497387429</v>
      </c>
      <c r="P8046" s="1">
        <v>9674.2017542167287</v>
      </c>
      <c r="Q8046" s="1">
        <v>3825.9537730098132</v>
      </c>
      <c r="R8046" s="1">
        <v>7231.4150805103909</v>
      </c>
      <c r="S8046" s="1">
        <v>15620.97639436256</v>
      </c>
      <c r="T8046" s="1">
        <v>9756.0653157182769</v>
      </c>
      <c r="U8046" s="1">
        <v>1645.6063686204529</v>
      </c>
      <c r="V8046" s="1">
        <v>6427</v>
      </c>
      <c r="W8046" s="1">
        <v>2622.4493792433059</v>
      </c>
      <c r="X8046" s="1">
        <v>18027</v>
      </c>
      <c r="Y8046" s="1">
        <v>49539</v>
      </c>
      <c r="Z8046" s="1">
        <v>4293.6775900020548</v>
      </c>
      <c r="AA8046" s="1">
        <v>60416</v>
      </c>
      <c r="AB8046" s="1">
        <v>2415.3244871483539</v>
      </c>
      <c r="AC8046" s="1">
        <v>9677.7338409830427</v>
      </c>
      <c r="AD8046" s="1">
        <v>9167.7673422180414</v>
      </c>
      <c r="AE8046" s="1">
        <v>12534.19125148172</v>
      </c>
      <c r="AF8046" s="1">
        <v>33166.162098031142</v>
      </c>
      <c r="AG8046" s="1">
        <v>95208</v>
      </c>
      <c r="AH8046" s="1">
        <v>20323.301026589201</v>
      </c>
      <c r="AI8046" s="1">
        <v>5494.1635483665068</v>
      </c>
      <c r="AJ8046" s="1">
        <v>20170.116243953998</v>
      </c>
      <c r="AK8046" s="1">
        <v>4763</v>
      </c>
      <c r="AL8046" s="1">
        <v>484184</v>
      </c>
      <c r="AM8046" s="1">
        <v>375021.09375</v>
      </c>
      <c r="AN8046" s="1">
        <v>109162.9453125</v>
      </c>
      <c r="AO8046" t="s">
        <v>20856</v>
      </c>
    </row>
    <row r="8047" spans="1:41" x14ac:dyDescent="0.25">
      <c r="A8047" s="1">
        <v>2027</v>
      </c>
      <c r="B8047" t="s">
        <v>6478</v>
      </c>
      <c r="C8047" t="s">
        <v>7161</v>
      </c>
      <c r="D8047" t="s">
        <v>7259</v>
      </c>
      <c r="E8047" t="s">
        <v>8160</v>
      </c>
      <c r="F8047" t="s">
        <v>10294</v>
      </c>
      <c r="G8047" t="s">
        <v>12407</v>
      </c>
      <c r="H8047" t="s">
        <v>12778</v>
      </c>
      <c r="I8047" s="1"/>
      <c r="J8047" s="1"/>
      <c r="K8047" s="1"/>
      <c r="L8047" s="1"/>
      <c r="M8047" s="1"/>
      <c r="N8047" s="1"/>
      <c r="O8047" s="1">
        <v>1631.7997554910571</v>
      </c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>
        <v>1631.7998046875</v>
      </c>
      <c r="AM8047" s="1">
        <v>0</v>
      </c>
      <c r="AN8047" s="1">
        <v>1631.7998046875</v>
      </c>
      <c r="AO8047" t="s">
        <v>20857</v>
      </c>
    </row>
    <row r="8048" spans="1:41" x14ac:dyDescent="0.25">
      <c r="A8048" s="1">
        <v>2027</v>
      </c>
      <c r="B8048" t="s">
        <v>6479</v>
      </c>
      <c r="C8048" t="s">
        <v>7161</v>
      </c>
      <c r="D8048" t="s">
        <v>7259</v>
      </c>
      <c r="E8048" t="s">
        <v>8160</v>
      </c>
      <c r="F8048" t="s">
        <v>10294</v>
      </c>
      <c r="G8048" t="s">
        <v>12407</v>
      </c>
      <c r="H8048" t="s">
        <v>12778</v>
      </c>
      <c r="I8048" s="1"/>
      <c r="J8048" s="1"/>
      <c r="K8048" s="1"/>
      <c r="L8048" s="1"/>
      <c r="M8048" s="1"/>
      <c r="N8048" s="1"/>
      <c r="O8048" s="1">
        <v>1572.7554713758188</v>
      </c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>
        <v>1572.7554931640625</v>
      </c>
      <c r="AM8048" s="1">
        <v>0</v>
      </c>
      <c r="AN8048" s="1">
        <v>1572.7554931640625</v>
      </c>
      <c r="AO8048" t="s">
        <v>20858</v>
      </c>
    </row>
    <row r="8049" spans="1:41" x14ac:dyDescent="0.25">
      <c r="A8049" s="1">
        <v>2027</v>
      </c>
      <c r="B8049" t="s">
        <v>6480</v>
      </c>
      <c r="C8049" t="s">
        <v>7161</v>
      </c>
      <c r="D8049" t="s">
        <v>7259</v>
      </c>
      <c r="E8049" t="s">
        <v>8160</v>
      </c>
      <c r="F8049" t="s">
        <v>10294</v>
      </c>
      <c r="G8049" t="s">
        <v>12407</v>
      </c>
      <c r="H8049" t="s">
        <v>12778</v>
      </c>
      <c r="I8049" s="1"/>
      <c r="J8049" s="1"/>
      <c r="K8049" s="1"/>
      <c r="L8049" s="1"/>
      <c r="M8049" s="1"/>
      <c r="N8049" s="1"/>
      <c r="O8049" s="1">
        <v>1602.6562811972994</v>
      </c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>
        <v>1602.65625</v>
      </c>
      <c r="AM8049" s="1">
        <v>0</v>
      </c>
      <c r="AN8049" s="1">
        <v>1602.65625</v>
      </c>
      <c r="AO8049" t="s">
        <v>20859</v>
      </c>
    </row>
    <row r="8050" spans="1:41" x14ac:dyDescent="0.25">
      <c r="A8050" s="1">
        <v>2027</v>
      </c>
      <c r="B8050" t="s">
        <v>6481</v>
      </c>
      <c r="C8050" t="s">
        <v>7161</v>
      </c>
      <c r="D8050" t="s">
        <v>7259</v>
      </c>
      <c r="E8050" t="s">
        <v>8160</v>
      </c>
      <c r="F8050" t="s">
        <v>10294</v>
      </c>
      <c r="G8050" t="s">
        <v>12407</v>
      </c>
      <c r="H8050" t="s">
        <v>12778</v>
      </c>
      <c r="I8050" s="1"/>
      <c r="J8050" s="1"/>
      <c r="K8050" s="1"/>
      <c r="L8050" s="1"/>
      <c r="M8050" s="1"/>
      <c r="N8050" s="1"/>
      <c r="O8050" s="1">
        <v>1585.6897493208642</v>
      </c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>
        <v>1585.689697265625</v>
      </c>
      <c r="AM8050" s="1">
        <v>0</v>
      </c>
      <c r="AN8050" s="1">
        <v>1585.689697265625</v>
      </c>
      <c r="AO8050" t="s">
        <v>20860</v>
      </c>
    </row>
    <row r="8051" spans="1:41" x14ac:dyDescent="0.25">
      <c r="A8051" s="1">
        <v>2027</v>
      </c>
      <c r="B8051" t="s">
        <v>6482</v>
      </c>
      <c r="C8051" t="s">
        <v>7161</v>
      </c>
      <c r="D8051" t="s">
        <v>7259</v>
      </c>
      <c r="E8051" t="s">
        <v>8160</v>
      </c>
      <c r="F8051" t="s">
        <v>10294</v>
      </c>
      <c r="G8051" t="s">
        <v>12408</v>
      </c>
      <c r="H8051" t="s">
        <v>12778</v>
      </c>
      <c r="I8051" s="1"/>
      <c r="J8051" s="1"/>
      <c r="K8051" s="1"/>
      <c r="L8051" s="1"/>
      <c r="M8051" s="1"/>
      <c r="N8051" s="1"/>
      <c r="O8051" s="1">
        <v>1750.821063818936</v>
      </c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>
        <v>1750.821044921875</v>
      </c>
      <c r="AM8051" s="1">
        <v>0</v>
      </c>
      <c r="AN8051" s="1">
        <v>1750.821044921875</v>
      </c>
      <c r="AO8051" t="s">
        <v>20861</v>
      </c>
    </row>
    <row r="8052" spans="1:41" x14ac:dyDescent="0.25">
      <c r="A8052" s="1">
        <v>2027</v>
      </c>
      <c r="B8052" t="s">
        <v>6483</v>
      </c>
      <c r="C8052" t="s">
        <v>7161</v>
      </c>
      <c r="D8052" t="s">
        <v>7259</v>
      </c>
      <c r="E8052" t="s">
        <v>8160</v>
      </c>
      <c r="F8052" t="s">
        <v>10294</v>
      </c>
      <c r="G8052" t="s">
        <v>12408</v>
      </c>
      <c r="H8052" t="s">
        <v>12778</v>
      </c>
      <c r="I8052" s="1"/>
      <c r="J8052" s="1"/>
      <c r="K8052" s="1"/>
      <c r="L8052" s="1"/>
      <c r="M8052" s="1"/>
      <c r="N8052" s="1"/>
      <c r="O8052" s="1">
        <v>1782.4223405791331</v>
      </c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>
        <v>1782.42236328125</v>
      </c>
      <c r="AM8052" s="1">
        <v>0</v>
      </c>
      <c r="AN8052" s="1">
        <v>1782.42236328125</v>
      </c>
      <c r="AO8052" t="s">
        <v>20862</v>
      </c>
    </row>
    <row r="8053" spans="1:41" x14ac:dyDescent="0.25">
      <c r="A8053" s="1">
        <v>2027</v>
      </c>
      <c r="B8053" t="s">
        <v>6484</v>
      </c>
      <c r="C8053" t="s">
        <v>7161</v>
      </c>
      <c r="D8053" t="s">
        <v>7259</v>
      </c>
      <c r="E8053" t="s">
        <v>8160</v>
      </c>
      <c r="F8053" t="s">
        <v>10294</v>
      </c>
      <c r="G8053" t="s">
        <v>12408</v>
      </c>
      <c r="H8053" t="s">
        <v>12778</v>
      </c>
      <c r="I8053" s="1"/>
      <c r="J8053" s="1"/>
      <c r="K8053" s="1"/>
      <c r="L8053" s="1"/>
      <c r="M8053" s="1"/>
      <c r="N8053" s="1"/>
      <c r="O8053" s="1">
        <v>1768.901033874361</v>
      </c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>
        <v>1768.9010009765625</v>
      </c>
      <c r="AM8053" s="1">
        <v>0</v>
      </c>
      <c r="AN8053" s="1">
        <v>1768.9010009765625</v>
      </c>
      <c r="AO8053" t="s">
        <v>20863</v>
      </c>
    </row>
    <row r="8054" spans="1:41" x14ac:dyDescent="0.25">
      <c r="A8054" s="1">
        <v>2027</v>
      </c>
      <c r="B8054" t="s">
        <v>6485</v>
      </c>
      <c r="C8054" t="s">
        <v>7161</v>
      </c>
      <c r="D8054" t="s">
        <v>7259</v>
      </c>
      <c r="E8054" t="s">
        <v>8160</v>
      </c>
      <c r="F8054" t="s">
        <v>10294</v>
      </c>
      <c r="G8054" t="s">
        <v>12408</v>
      </c>
      <c r="H8054" t="s">
        <v>12778</v>
      </c>
      <c r="I8054" s="1"/>
      <c r="J8054" s="1"/>
      <c r="K8054" s="1"/>
      <c r="L8054" s="1"/>
      <c r="M8054" s="1"/>
      <c r="N8054" s="1"/>
      <c r="O8054" s="1">
        <v>1763.108441789539</v>
      </c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>
        <v>1763.1083984375</v>
      </c>
      <c r="AM8054" s="1">
        <v>0</v>
      </c>
      <c r="AN8054" s="1">
        <v>1763.1083984375</v>
      </c>
      <c r="AO8054" t="s">
        <v>20864</v>
      </c>
    </row>
    <row r="8055" spans="1:41" x14ac:dyDescent="0.25">
      <c r="A8055" s="1">
        <v>2027</v>
      </c>
      <c r="B8055" t="s">
        <v>6486</v>
      </c>
      <c r="C8055" t="s">
        <v>7161</v>
      </c>
      <c r="D8055" t="s">
        <v>7259</v>
      </c>
      <c r="E8055" t="s">
        <v>8161</v>
      </c>
      <c r="F8055" t="s">
        <v>10295</v>
      </c>
      <c r="G8055" t="s">
        <v>12409</v>
      </c>
      <c r="H8055" t="s">
        <v>12778</v>
      </c>
      <c r="I8055" s="1">
        <v>3034.8814219060373</v>
      </c>
      <c r="J8055" s="1">
        <v>8434.7433709001325</v>
      </c>
      <c r="K8055" s="1">
        <v>227.15699301865362</v>
      </c>
      <c r="L8055" s="1">
        <v>190.18590243944502</v>
      </c>
      <c r="M8055" s="1">
        <v>1761.7779727894367</v>
      </c>
      <c r="N8055" s="1">
        <v>1172.3900099494783</v>
      </c>
      <c r="O8055" s="1"/>
      <c r="P8055" s="1">
        <v>859.1556691608414</v>
      </c>
      <c r="Q8055" s="1">
        <v>1021.5353391953364</v>
      </c>
      <c r="R8055" s="1">
        <v>1097.3119176739713</v>
      </c>
      <c r="S8055" s="1">
        <v>4580.7618245708518</v>
      </c>
      <c r="T8055" s="1">
        <v>2630.2305656518988</v>
      </c>
      <c r="U8055" s="1">
        <v>481.5345189424246</v>
      </c>
      <c r="V8055" s="1">
        <v>2402.6144590089461</v>
      </c>
      <c r="W8055" s="1">
        <v>822.39216770809799</v>
      </c>
      <c r="X8055" s="1">
        <v>3358.8340068521447</v>
      </c>
      <c r="Y8055" s="1">
        <v>12717.144552384118</v>
      </c>
      <c r="Z8055" s="1">
        <v>1836.6824197647634</v>
      </c>
      <c r="AA8055" s="1">
        <v>15534.546371596369</v>
      </c>
      <c r="AB8055" s="1">
        <v>249.87190373693039</v>
      </c>
      <c r="AC8055" s="1">
        <v>1260.5428471195885</v>
      </c>
      <c r="AD8055" s="1">
        <v>4762.824047299513</v>
      </c>
      <c r="AE8055" s="1">
        <v>1687.924242519593</v>
      </c>
      <c r="AF8055" s="1">
        <v>3718.8796933907984</v>
      </c>
      <c r="AG8055" s="1">
        <v>19110.648313742317</v>
      </c>
      <c r="AH8055" s="1">
        <v>4836.9201614525764</v>
      </c>
      <c r="AI8055" s="1">
        <v>1685.370816298486</v>
      </c>
      <c r="AJ8055" s="1">
        <v>9322.8651715764172</v>
      </c>
      <c r="AK8055" s="1">
        <v>3354.5555983468066</v>
      </c>
      <c r="AL8055" s="1">
        <v>112154.28125</v>
      </c>
      <c r="AM8055" s="1">
        <v>83883.5859375</v>
      </c>
      <c r="AN8055" s="1">
        <v>28270.6953125</v>
      </c>
      <c r="AO8055" t="s">
        <v>20865</v>
      </c>
    </row>
    <row r="8056" spans="1:41" x14ac:dyDescent="0.25">
      <c r="A8056" s="1">
        <v>2027</v>
      </c>
      <c r="B8056" t="s">
        <v>6487</v>
      </c>
      <c r="C8056" t="s">
        <v>7161</v>
      </c>
      <c r="D8056" t="s">
        <v>7259</v>
      </c>
      <c r="E8056" t="s">
        <v>8161</v>
      </c>
      <c r="F8056" t="s">
        <v>10295</v>
      </c>
      <c r="G8056" t="s">
        <v>12409</v>
      </c>
      <c r="H8056" t="s">
        <v>12778</v>
      </c>
      <c r="I8056" s="1">
        <v>2966.8287355266616</v>
      </c>
      <c r="J8056" s="1">
        <v>11167.962465104814</v>
      </c>
      <c r="K8056" s="1">
        <v>272.18099252923292</v>
      </c>
      <c r="L8056" s="1">
        <v>205.28804857688053</v>
      </c>
      <c r="M8056" s="1">
        <v>1092.1400020916465</v>
      </c>
      <c r="N8056" s="1">
        <v>905.70361881226631</v>
      </c>
      <c r="O8056" s="1"/>
      <c r="P8056" s="1">
        <v>856.7239744895636</v>
      </c>
      <c r="Q8056" s="1">
        <v>1097.3305068468758</v>
      </c>
      <c r="R8056" s="1">
        <v>940.41041831841403</v>
      </c>
      <c r="S8056" s="1">
        <v>2942.8260155036864</v>
      </c>
      <c r="T8056" s="1">
        <v>2620.6984924708154</v>
      </c>
      <c r="U8056" s="1">
        <v>273.74877379958866</v>
      </c>
      <c r="V8056" s="1">
        <v>2209.0304376118579</v>
      </c>
      <c r="W8056" s="1">
        <v>756.72668970094787</v>
      </c>
      <c r="X8056" s="1">
        <v>1604.0858689331781</v>
      </c>
      <c r="Y8056" s="1">
        <v>14108.093551134556</v>
      </c>
      <c r="Z8056" s="1">
        <v>1575.6949685980776</v>
      </c>
      <c r="AA8056" s="1">
        <v>13469.298293594795</v>
      </c>
      <c r="AB8056" s="1">
        <v>265.78250544474849</v>
      </c>
      <c r="AC8056" s="1">
        <v>1237.5375064529267</v>
      </c>
      <c r="AD8056" s="1">
        <v>5165.6214651304581</v>
      </c>
      <c r="AE8056" s="1">
        <v>2356.1717383870423</v>
      </c>
      <c r="AF8056" s="1">
        <v>2723.3144641156437</v>
      </c>
      <c r="AG8056" s="1">
        <v>15953.502072916088</v>
      </c>
      <c r="AH8056" s="1">
        <v>1599.7180381123935</v>
      </c>
      <c r="AI8056" s="1">
        <v>811.32457496075654</v>
      </c>
      <c r="AJ8056" s="1">
        <v>9447.8512188378772</v>
      </c>
      <c r="AK8056" s="1">
        <v>3444.9332833801059</v>
      </c>
      <c r="AL8056" s="1">
        <v>102070.5234375</v>
      </c>
      <c r="AM8056" s="1">
        <v>81494.4921875</v>
      </c>
      <c r="AN8056" s="1">
        <v>20576.037109375</v>
      </c>
      <c r="AO8056" t="s">
        <v>20866</v>
      </c>
    </row>
    <row r="8057" spans="1:41" x14ac:dyDescent="0.25">
      <c r="A8057" s="1">
        <v>2027</v>
      </c>
      <c r="B8057" t="s">
        <v>6488</v>
      </c>
      <c r="C8057" t="s">
        <v>7161</v>
      </c>
      <c r="D8057" t="s">
        <v>7259</v>
      </c>
      <c r="E8057" t="s">
        <v>8161</v>
      </c>
      <c r="F8057" t="s">
        <v>10295</v>
      </c>
      <c r="G8057" t="s">
        <v>12409</v>
      </c>
      <c r="H8057" t="s">
        <v>12778</v>
      </c>
      <c r="I8057" s="1">
        <v>2789.357377044335</v>
      </c>
      <c r="J8057" s="1">
        <v>8724.3453848543049</v>
      </c>
      <c r="K8057" s="1">
        <v>262.74445430180447</v>
      </c>
      <c r="L8057" s="1">
        <v>194.2219210682722</v>
      </c>
      <c r="M8057" s="1">
        <v>1415.3405950187921</v>
      </c>
      <c r="N8057" s="1">
        <v>1116.5095075487586</v>
      </c>
      <c r="O8057" s="1"/>
      <c r="P8057" s="1">
        <v>791.35820916418686</v>
      </c>
      <c r="Q8057" s="1">
        <v>1037.5031190334523</v>
      </c>
      <c r="R8057" s="1">
        <v>1220.9530779757515</v>
      </c>
      <c r="S8057" s="1">
        <v>1516.4728791048337</v>
      </c>
      <c r="T8057" s="1">
        <v>2582.7383120780878</v>
      </c>
      <c r="U8057" s="1">
        <v>358.48407771643861</v>
      </c>
      <c r="V8057" s="1">
        <v>2384.3840097104908</v>
      </c>
      <c r="W8057" s="1">
        <v>938.05055494676151</v>
      </c>
      <c r="X8057" s="1">
        <v>2872.0050030308339</v>
      </c>
      <c r="Y8057" s="1">
        <v>13585.203521530742</v>
      </c>
      <c r="Z8057" s="1">
        <v>1911.8144873728331</v>
      </c>
      <c r="AA8057" s="1">
        <v>15819.788709140705</v>
      </c>
      <c r="AB8057" s="1">
        <v>320.25955069768287</v>
      </c>
      <c r="AC8057" s="1">
        <v>1271.1978264079582</v>
      </c>
      <c r="AD8057" s="1">
        <v>5204.2048232762791</v>
      </c>
      <c r="AE8057" s="1">
        <v>1858.538489371392</v>
      </c>
      <c r="AF8057" s="1">
        <v>3159.5980795573532</v>
      </c>
      <c r="AG8057" s="1">
        <v>18630.841088006495</v>
      </c>
      <c r="AH8057" s="1">
        <v>4374.12560533545</v>
      </c>
      <c r="AI8057" s="1">
        <v>1045.49246872921</v>
      </c>
      <c r="AJ8057" s="1">
        <v>10292.410607405212</v>
      </c>
      <c r="AK8057" s="1">
        <v>3319.3352786827586</v>
      </c>
      <c r="AL8057" s="1">
        <v>108997.296875</v>
      </c>
      <c r="AM8057" s="1">
        <v>85146.515625</v>
      </c>
      <c r="AN8057" s="1">
        <v>23850.771484375</v>
      </c>
      <c r="AO8057" t="s">
        <v>20867</v>
      </c>
    </row>
    <row r="8058" spans="1:41" x14ac:dyDescent="0.25">
      <c r="A8058" s="1">
        <v>2027</v>
      </c>
      <c r="B8058" t="s">
        <v>6489</v>
      </c>
      <c r="C8058" t="s">
        <v>7161</v>
      </c>
      <c r="D8058" t="s">
        <v>7259</v>
      </c>
      <c r="E8058" t="s">
        <v>8161</v>
      </c>
      <c r="F8058" t="s">
        <v>10295</v>
      </c>
      <c r="G8058" t="s">
        <v>12409</v>
      </c>
      <c r="H8058" t="s">
        <v>12778</v>
      </c>
      <c r="I8058" s="1">
        <v>3043.1062509800945</v>
      </c>
      <c r="J8058" s="1">
        <v>7815.4914244442634</v>
      </c>
      <c r="K8058" s="1">
        <v>309.97101097514241</v>
      </c>
      <c r="L8058" s="1">
        <v>199.57037692920127</v>
      </c>
      <c r="M8058" s="1">
        <v>1464.931490224988</v>
      </c>
      <c r="N8058" s="1">
        <v>1119.5239988102146</v>
      </c>
      <c r="O8058" s="1"/>
      <c r="P8058" s="1">
        <v>883.56913968918661</v>
      </c>
      <c r="Q8058" s="1">
        <v>1072.3562263111639</v>
      </c>
      <c r="R8058" s="1">
        <v>879.43539190052695</v>
      </c>
      <c r="S8058" s="1">
        <v>2860.8625841712628</v>
      </c>
      <c r="T8058" s="1">
        <v>2760.0158511485279</v>
      </c>
      <c r="U8058" s="1">
        <v>248.40142660336753</v>
      </c>
      <c r="V8058" s="1">
        <v>2066.8272546869939</v>
      </c>
      <c r="W8058" s="1">
        <v>815.26622064694982</v>
      </c>
      <c r="X8058" s="1">
        <v>2908.6851665152017</v>
      </c>
      <c r="Y8058" s="1">
        <v>13263.999253884946</v>
      </c>
      <c r="Z8058" s="1">
        <v>1867.2001758647211</v>
      </c>
      <c r="AA8058" s="1">
        <v>11478.481307103475</v>
      </c>
      <c r="AB8058" s="1">
        <v>329.07881302155528</v>
      </c>
      <c r="AC8058" s="1">
        <v>1272.8901180743524</v>
      </c>
      <c r="AD8058" s="1">
        <v>4330.109667436679</v>
      </c>
      <c r="AE8058" s="1">
        <v>2058.3348982219213</v>
      </c>
      <c r="AF8058" s="1">
        <v>3267.4341499366037</v>
      </c>
      <c r="AG8058" s="1">
        <v>17385.976773119459</v>
      </c>
      <c r="AH8058" s="1">
        <v>4283.7861749761905</v>
      </c>
      <c r="AI8058" s="1">
        <v>863.035725762982</v>
      </c>
      <c r="AJ8058" s="1">
        <v>8831.7238496115297</v>
      </c>
      <c r="AK8058" s="1">
        <v>3368.2808829593382</v>
      </c>
      <c r="AL8058" s="1">
        <v>101048.359375</v>
      </c>
      <c r="AM8058" s="1">
        <v>76754.328125</v>
      </c>
      <c r="AN8058" s="1">
        <v>24294.0234375</v>
      </c>
      <c r="AO8058" t="s">
        <v>20868</v>
      </c>
    </row>
    <row r="8059" spans="1:41" x14ac:dyDescent="0.25">
      <c r="A8059" s="1">
        <v>2027</v>
      </c>
      <c r="B8059" t="s">
        <v>6490</v>
      </c>
      <c r="C8059" t="s">
        <v>7161</v>
      </c>
      <c r="D8059" t="s">
        <v>7259</v>
      </c>
      <c r="E8059" t="s">
        <v>8161</v>
      </c>
      <c r="F8059" t="s">
        <v>10295</v>
      </c>
      <c r="G8059" t="s">
        <v>12409</v>
      </c>
      <c r="H8059" t="s">
        <v>12778</v>
      </c>
      <c r="I8059" s="1">
        <v>3091.1068836007812</v>
      </c>
      <c r="J8059" s="1">
        <v>8490.0247577341343</v>
      </c>
      <c r="K8059" s="1">
        <v>226.58622320000001</v>
      </c>
      <c r="L8059" s="1">
        <v>188</v>
      </c>
      <c r="M8059" s="1">
        <v>1845.843504906044</v>
      </c>
      <c r="N8059" s="1">
        <v>745.51490087890625</v>
      </c>
      <c r="O8059" s="1">
        <v>1607.105</v>
      </c>
      <c r="P8059" s="1">
        <v>1031.923</v>
      </c>
      <c r="Q8059" s="1">
        <v>1140</v>
      </c>
      <c r="R8059" s="1">
        <v>1365.319444306931</v>
      </c>
      <c r="S8059" s="1">
        <v>4017.8698950840412</v>
      </c>
      <c r="T8059" s="1">
        <v>3200</v>
      </c>
      <c r="U8059" s="1">
        <v>253</v>
      </c>
      <c r="V8059" s="1">
        <v>2668</v>
      </c>
      <c r="W8059" s="1">
        <v>1008</v>
      </c>
      <c r="X8059" s="1">
        <v>3087.303987691274</v>
      </c>
      <c r="Y8059" s="1">
        <v>13920</v>
      </c>
      <c r="Z8059" s="1">
        <v>2052.5535180509241</v>
      </c>
      <c r="AA8059" s="1">
        <v>17496</v>
      </c>
      <c r="AB8059" s="1">
        <v>214.08</v>
      </c>
      <c r="AC8059" s="1">
        <v>1303.9222664915451</v>
      </c>
      <c r="AD8059" s="1">
        <v>4759.5315417009133</v>
      </c>
      <c r="AE8059" s="1">
        <v>2041</v>
      </c>
      <c r="AF8059" s="1">
        <v>3532.0177158000001</v>
      </c>
      <c r="AG8059" s="1">
        <v>19863.99513372159</v>
      </c>
      <c r="AH8059" s="1">
        <v>2177</v>
      </c>
      <c r="AI8059" s="1">
        <v>1083</v>
      </c>
      <c r="AJ8059" s="1">
        <v>8623.1272058846189</v>
      </c>
      <c r="AK8059" s="1">
        <v>3795</v>
      </c>
      <c r="AL8059" s="1">
        <v>114826.8203125</v>
      </c>
      <c r="AM8059" s="1">
        <v>87805.5078125</v>
      </c>
      <c r="AN8059" s="1">
        <v>27021.3203125</v>
      </c>
      <c r="AO8059" t="s">
        <v>20869</v>
      </c>
    </row>
    <row r="8060" spans="1:41" x14ac:dyDescent="0.25">
      <c r="A8060" s="1">
        <v>2027</v>
      </c>
      <c r="B8060" t="s">
        <v>6490</v>
      </c>
      <c r="C8060" t="s">
        <v>7161</v>
      </c>
      <c r="D8060" t="s">
        <v>7259</v>
      </c>
      <c r="E8060" t="s">
        <v>8161</v>
      </c>
      <c r="F8060" t="s">
        <v>10295</v>
      </c>
      <c r="G8060" t="s">
        <v>12410</v>
      </c>
      <c r="H8060" t="s">
        <v>12778</v>
      </c>
      <c r="I8060" s="1">
        <v>3330</v>
      </c>
      <c r="J8060" s="1">
        <v>9762.5980854326426</v>
      </c>
      <c r="K8060" s="1">
        <v>251.1684228827925</v>
      </c>
      <c r="L8060" s="1">
        <v>210.14156218082721</v>
      </c>
      <c r="M8060" s="1">
        <v>2037.9603794781681</v>
      </c>
      <c r="N8060" s="1">
        <v>811.86572705712888</v>
      </c>
      <c r="O8060" s="1">
        <v>1774.3737792267359</v>
      </c>
      <c r="P8060" s="1">
        <v>1111.674141140375</v>
      </c>
      <c r="Q8060" s="1">
        <v>1266</v>
      </c>
      <c r="R8060" s="1">
        <v>1526.028720810933</v>
      </c>
      <c r="S8060" s="1">
        <v>4396.830955011008</v>
      </c>
      <c r="T8060" s="1">
        <v>3554.810679908057</v>
      </c>
      <c r="U8060" s="1">
        <v>279.33244320960011</v>
      </c>
      <c r="V8060" s="1">
        <v>2805</v>
      </c>
      <c r="W8060" s="1">
        <v>1126.2847773953661</v>
      </c>
      <c r="X8060" s="1">
        <v>3373.0021187044222</v>
      </c>
      <c r="Y8060" s="1">
        <v>15450.706052642139</v>
      </c>
      <c r="Z8060" s="1">
        <v>2235.1785412434501</v>
      </c>
      <c r="AA8060" s="1">
        <v>19431</v>
      </c>
      <c r="AB8060" s="1">
        <v>230.6249595515668</v>
      </c>
      <c r="AC8060" s="1">
        <v>1404.6946</v>
      </c>
      <c r="AD8060" s="1">
        <v>5183.0087132068138</v>
      </c>
      <c r="AE8060" s="1">
        <v>2253.4289193312002</v>
      </c>
      <c r="AF8060" s="1">
        <v>3947.9985130243008</v>
      </c>
      <c r="AG8060" s="1">
        <v>22045.814619525459</v>
      </c>
      <c r="AH8060" s="1">
        <v>2177</v>
      </c>
      <c r="AI8060" s="1">
        <v>1195.7195098656</v>
      </c>
      <c r="AJ8060" s="1">
        <v>9593.3216442831836</v>
      </c>
      <c r="AK8060" s="1">
        <v>4190</v>
      </c>
      <c r="AL8060" s="1">
        <v>126955.5625</v>
      </c>
      <c r="AM8060" s="1">
        <v>97464.78125</v>
      </c>
      <c r="AN8060" s="1">
        <v>29490.783203125</v>
      </c>
      <c r="AO8060" t="s">
        <v>20870</v>
      </c>
    </row>
    <row r="8061" spans="1:41" x14ac:dyDescent="0.25">
      <c r="A8061" s="1">
        <v>2027</v>
      </c>
      <c r="B8061" t="s">
        <v>6491</v>
      </c>
      <c r="C8061" t="s">
        <v>7161</v>
      </c>
      <c r="D8061" t="s">
        <v>7259</v>
      </c>
      <c r="E8061" t="s">
        <v>8161</v>
      </c>
      <c r="F8061" t="s">
        <v>10295</v>
      </c>
      <c r="G8061" t="s">
        <v>12410</v>
      </c>
      <c r="H8061" t="s">
        <v>12778</v>
      </c>
      <c r="I8061" s="1">
        <v>3446.057002947839</v>
      </c>
      <c r="J8061" s="1">
        <v>9779.3057957960518</v>
      </c>
      <c r="K8061" s="1">
        <v>252.80001117643451</v>
      </c>
      <c r="L8061" s="1">
        <v>216.31296402160751</v>
      </c>
      <c r="M8061" s="1">
        <v>1961.2444786688</v>
      </c>
      <c r="N8061" s="1">
        <v>1303.895424717188</v>
      </c>
      <c r="O8061" s="1"/>
      <c r="P8061" s="1">
        <v>939.6737724762994</v>
      </c>
      <c r="Q8061" s="1">
        <v>1144.3911215432729</v>
      </c>
      <c r="R8061" s="1">
        <v>1241.7024993269199</v>
      </c>
      <c r="S8061" s="1">
        <v>5113.902674900849</v>
      </c>
      <c r="T8061" s="1">
        <v>2992.064967152086</v>
      </c>
      <c r="U8061" s="1">
        <v>546.7743778010572</v>
      </c>
      <c r="V8061" s="1">
        <v>2674</v>
      </c>
      <c r="W8061" s="1">
        <v>797</v>
      </c>
      <c r="X8061" s="1">
        <v>3742.7831887081888</v>
      </c>
      <c r="Y8061" s="1">
        <v>14612.651613126291</v>
      </c>
      <c r="Z8061" s="1">
        <v>2037.5641814835681</v>
      </c>
      <c r="AA8061" s="1">
        <v>17921</v>
      </c>
      <c r="AB8061" s="1">
        <v>278.16211755820802</v>
      </c>
      <c r="AC8061" s="1">
        <v>1403.26008</v>
      </c>
      <c r="AD8061" s="1">
        <v>5335.6289734388874</v>
      </c>
      <c r="AE8061" s="1">
        <v>1879.0291127385001</v>
      </c>
      <c r="AF8061" s="1">
        <v>4350.8469304838254</v>
      </c>
      <c r="AG8061" s="1">
        <v>21960</v>
      </c>
      <c r="AH8061" s="1">
        <v>5695.8645093056148</v>
      </c>
      <c r="AI8061" s="1">
        <v>1876.186590493824</v>
      </c>
      <c r="AJ8061" s="1">
        <v>10585.957190997</v>
      </c>
      <c r="AK8061" s="1">
        <v>3734</v>
      </c>
      <c r="AL8061" s="1">
        <v>127822.0625</v>
      </c>
      <c r="AM8061" s="1">
        <v>96042.421875</v>
      </c>
      <c r="AN8061" s="1">
        <v>31779.640625</v>
      </c>
      <c r="AO8061" t="s">
        <v>20871</v>
      </c>
    </row>
    <row r="8062" spans="1:41" x14ac:dyDescent="0.25">
      <c r="A8062" s="1">
        <v>2027</v>
      </c>
      <c r="B8062" t="s">
        <v>6492</v>
      </c>
      <c r="C8062" t="s">
        <v>7161</v>
      </c>
      <c r="D8062" t="s">
        <v>7259</v>
      </c>
      <c r="E8062" t="s">
        <v>8161</v>
      </c>
      <c r="F8062" t="s">
        <v>10295</v>
      </c>
      <c r="G8062" t="s">
        <v>12410</v>
      </c>
      <c r="H8062" t="s">
        <v>12778</v>
      </c>
      <c r="I8062" s="1">
        <v>3425.9453719654098</v>
      </c>
      <c r="J8062" s="1">
        <v>9257.1037395135954</v>
      </c>
      <c r="K8062" s="1">
        <v>337</v>
      </c>
      <c r="L8062" s="1">
        <v>225.05200776808039</v>
      </c>
      <c r="M8062" s="1">
        <v>1616.889945783126</v>
      </c>
      <c r="N8062" s="1">
        <v>1250.260413183797</v>
      </c>
      <c r="O8062" s="1"/>
      <c r="P8062" s="1">
        <v>982.89715460479988</v>
      </c>
      <c r="Q8062" s="1">
        <v>1201.110219401394</v>
      </c>
      <c r="R8062" s="1">
        <v>964.00783096965358</v>
      </c>
      <c r="S8062" s="1">
        <v>3102.30138452951</v>
      </c>
      <c r="T8062" s="1">
        <v>3102.1452448216901</v>
      </c>
      <c r="U8062" s="1">
        <v>279.65166105762091</v>
      </c>
      <c r="V8062" s="1">
        <v>2365</v>
      </c>
      <c r="W8062" s="1">
        <v>899.83440460973998</v>
      </c>
      <c r="X8062" s="1">
        <v>3301.7602499999998</v>
      </c>
      <c r="Y8062" s="1">
        <v>14833.47745124531</v>
      </c>
      <c r="Z8062" s="1">
        <v>2085.249146828904</v>
      </c>
      <c r="AA8062" s="1">
        <v>13534</v>
      </c>
      <c r="AB8062" s="1">
        <v>392</v>
      </c>
      <c r="AC8062" s="1">
        <v>1421.5439806928439</v>
      </c>
      <c r="AD8062" s="1">
        <v>4850.0105143025694</v>
      </c>
      <c r="AE8062" s="1">
        <v>2271.8475397633929</v>
      </c>
      <c r="AF8062" s="1">
        <v>3684.6280846284649</v>
      </c>
      <c r="AG8062" s="1">
        <v>21421</v>
      </c>
      <c r="AH8062" s="1">
        <v>4844.0279244491658</v>
      </c>
      <c r="AI8062" s="1">
        <v>952.55907675484195</v>
      </c>
      <c r="AJ8062" s="1">
        <v>10141.65821784712</v>
      </c>
      <c r="AK8062" s="1">
        <v>3717</v>
      </c>
      <c r="AL8062" s="1">
        <v>116459.953125</v>
      </c>
      <c r="AM8062" s="1">
        <v>89344.4375</v>
      </c>
      <c r="AN8062" s="1">
        <v>27115.52734375</v>
      </c>
      <c r="AO8062" t="s">
        <v>20872</v>
      </c>
    </row>
    <row r="8063" spans="1:41" x14ac:dyDescent="0.25">
      <c r="A8063" s="1">
        <v>2027</v>
      </c>
      <c r="B8063" t="s">
        <v>6493</v>
      </c>
      <c r="C8063" t="s">
        <v>7161</v>
      </c>
      <c r="D8063" t="s">
        <v>7259</v>
      </c>
      <c r="E8063" t="s">
        <v>8161</v>
      </c>
      <c r="F8063" t="s">
        <v>10295</v>
      </c>
      <c r="G8063" t="s">
        <v>12410</v>
      </c>
      <c r="H8063" t="s">
        <v>12778</v>
      </c>
      <c r="I8063" s="1">
        <v>3163.4803287061168</v>
      </c>
      <c r="J8063" s="1">
        <v>10416.51908371114</v>
      </c>
      <c r="K8063" s="1">
        <v>224.52616320000001</v>
      </c>
      <c r="L8063" s="1">
        <v>220.63922330203971</v>
      </c>
      <c r="M8063" s="1">
        <v>1573.6993646795131</v>
      </c>
      <c r="N8063" s="1">
        <v>1241.4332050119999</v>
      </c>
      <c r="O8063" s="1"/>
      <c r="P8063" s="1">
        <v>873.88040992620563</v>
      </c>
      <c r="Q8063" s="1">
        <v>1153.586638454527</v>
      </c>
      <c r="R8063" s="1">
        <v>1357.56233508474</v>
      </c>
      <c r="S8063" s="1">
        <v>1686.1470763998709</v>
      </c>
      <c r="T8063" s="1">
        <v>2920.9776394366099</v>
      </c>
      <c r="U8063" s="1">
        <v>406.56580520778618</v>
      </c>
      <c r="V8063" s="1">
        <v>2651</v>
      </c>
      <c r="W8063" s="1">
        <v>1043.006586225546</v>
      </c>
      <c r="X8063" s="1">
        <v>3290</v>
      </c>
      <c r="Y8063" s="1">
        <v>15399.297395668549</v>
      </c>
      <c r="Z8063" s="1">
        <v>2138.2512103685758</v>
      </c>
      <c r="AA8063" s="1">
        <v>18446</v>
      </c>
      <c r="AB8063" s="1">
        <v>392</v>
      </c>
      <c r="AC8063" s="1">
        <v>1413.4288374408</v>
      </c>
      <c r="AD8063" s="1">
        <v>5514.094149308703</v>
      </c>
      <c r="AE8063" s="1">
        <v>2066.4855161010551</v>
      </c>
      <c r="AF8063" s="1">
        <v>3583.3796176697101</v>
      </c>
      <c r="AG8063" s="1">
        <v>21736</v>
      </c>
      <c r="AH8063" s="1">
        <v>5232.7265513646071</v>
      </c>
      <c r="AI8063" s="1">
        <v>1162.4698956610721</v>
      </c>
      <c r="AJ8063" s="1">
        <v>11672.88163196704</v>
      </c>
      <c r="AK8063" s="1">
        <v>3690</v>
      </c>
      <c r="AL8063" s="1">
        <v>124670.0390625</v>
      </c>
      <c r="AM8063" s="1">
        <v>97940.390625</v>
      </c>
      <c r="AN8063" s="1">
        <v>26729.6484375</v>
      </c>
      <c r="AO8063" t="s">
        <v>20873</v>
      </c>
    </row>
    <row r="8064" spans="1:41" x14ac:dyDescent="0.25">
      <c r="A8064" s="1">
        <v>2027</v>
      </c>
      <c r="B8064" t="s">
        <v>6494</v>
      </c>
      <c r="C8064" t="s">
        <v>7161</v>
      </c>
      <c r="D8064" t="s">
        <v>7259</v>
      </c>
      <c r="E8064" t="s">
        <v>8161</v>
      </c>
      <c r="F8064" t="s">
        <v>10295</v>
      </c>
      <c r="G8064" t="s">
        <v>12410</v>
      </c>
      <c r="H8064" t="s">
        <v>12778</v>
      </c>
      <c r="I8064" s="1">
        <v>3311.9851222052421</v>
      </c>
      <c r="J8064" s="1">
        <v>12553.025786090369</v>
      </c>
      <c r="K8064" s="1">
        <v>298.47101092802228</v>
      </c>
      <c r="L8064" s="1">
        <v>227.31080000000011</v>
      </c>
      <c r="M8064" s="1">
        <v>1195.2975548757699</v>
      </c>
      <c r="N8064" s="1">
        <v>999.04809103003083</v>
      </c>
      <c r="O8064" s="1"/>
      <c r="P8064" s="1">
        <v>913.11122040905138</v>
      </c>
      <c r="Q8064" s="1">
        <v>1203.328831744298</v>
      </c>
      <c r="R8064" s="1">
        <v>1014.170028842821</v>
      </c>
      <c r="S8064" s="1">
        <v>3227</v>
      </c>
      <c r="T8064" s="1">
        <v>2925.5866079874172</v>
      </c>
      <c r="U8064" s="1">
        <v>279.65166105762091</v>
      </c>
      <c r="V8064" s="1">
        <v>2518</v>
      </c>
      <c r="W8064" s="1">
        <v>835.53551267727562</v>
      </c>
      <c r="X8064" s="1">
        <v>2001.780052442371</v>
      </c>
      <c r="Y8064" s="1">
        <v>15302.11563404038</v>
      </c>
      <c r="Z8064" s="1">
        <v>1728</v>
      </c>
      <c r="AA8064" s="1">
        <v>14982</v>
      </c>
      <c r="AB8064" s="1">
        <v>243.4</v>
      </c>
      <c r="AC8064" s="1">
        <v>1354.42282</v>
      </c>
      <c r="AD8064" s="1">
        <v>5664.6026006603051</v>
      </c>
      <c r="AE8064" s="1">
        <v>2578.710989944791</v>
      </c>
      <c r="AF8064" s="1">
        <v>3040.1407672210071</v>
      </c>
      <c r="AG8064" s="1">
        <v>17822</v>
      </c>
      <c r="AH8064" s="1">
        <v>1700</v>
      </c>
      <c r="AI8064" s="1">
        <v>887.95377848637713</v>
      </c>
      <c r="AJ8064" s="1">
        <v>10547</v>
      </c>
      <c r="AK8064" s="1">
        <v>3770.3055226187448</v>
      </c>
      <c r="AL8064" s="1">
        <v>113123.953125</v>
      </c>
      <c r="AM8064" s="1">
        <v>90374.015625</v>
      </c>
      <c r="AN8064" s="1">
        <v>22749.931640625</v>
      </c>
      <c r="AO8064" t="s">
        <v>20874</v>
      </c>
    </row>
    <row r="8065" spans="1:41" x14ac:dyDescent="0.25">
      <c r="A8065" s="1">
        <v>2027</v>
      </c>
      <c r="B8065" t="s">
        <v>6495</v>
      </c>
      <c r="C8065" t="s">
        <v>7161</v>
      </c>
      <c r="D8065" t="s">
        <v>7259</v>
      </c>
      <c r="E8065" t="s">
        <v>8162</v>
      </c>
      <c r="F8065" t="s">
        <v>10296</v>
      </c>
      <c r="G8065" t="s">
        <v>12411</v>
      </c>
      <c r="H8065" t="s">
        <v>12778</v>
      </c>
      <c r="I8065" s="1">
        <v>1807.9168184546616</v>
      </c>
      <c r="J8065" s="1">
        <v>4086.1915863514332</v>
      </c>
      <c r="K8065" s="1">
        <v>276.20648919724516</v>
      </c>
      <c r="L8065" s="1">
        <v>315.09407407352671</v>
      </c>
      <c r="M8065" s="1">
        <v>1962.8811171793468</v>
      </c>
      <c r="N8065" s="1">
        <v>1149.8350965371646</v>
      </c>
      <c r="O8065" s="1">
        <v>1409.5721006535321</v>
      </c>
      <c r="P8065" s="1">
        <v>1743.998177612028</v>
      </c>
      <c r="Q8065" s="1">
        <v>504.46503046765071</v>
      </c>
      <c r="R8065" s="1">
        <v>886.74093805330733</v>
      </c>
      <c r="S8065" s="1">
        <v>1516.4728791048337</v>
      </c>
      <c r="T8065" s="1">
        <v>1033.0953248312351</v>
      </c>
      <c r="U8065" s="1">
        <v>131.55952414063364</v>
      </c>
      <c r="V8065" s="1">
        <v>1218.0193879760263</v>
      </c>
      <c r="W8065" s="1">
        <v>510.34909046663017</v>
      </c>
      <c r="X8065" s="1">
        <v>2072.3892216114577</v>
      </c>
      <c r="Y8065" s="1">
        <v>9287.5269702328042</v>
      </c>
      <c r="Z8065" s="1">
        <v>1880.321714585154</v>
      </c>
      <c r="AA8065" s="1">
        <v>7888.7159004113118</v>
      </c>
      <c r="AB8065" s="1">
        <v>511.38218579146138</v>
      </c>
      <c r="AC8065" s="1">
        <v>1203.4527438959099</v>
      </c>
      <c r="AD8065" s="1">
        <v>4622.957898146763</v>
      </c>
      <c r="AE8065" s="1">
        <v>1057.8896126271848</v>
      </c>
      <c r="AF8065" s="1">
        <v>3294.974890923238</v>
      </c>
      <c r="AG8065" s="1">
        <v>14731.939332093414</v>
      </c>
      <c r="AH8065" s="1">
        <v>2634.3930783196497</v>
      </c>
      <c r="AI8065" s="1">
        <v>823.37697389049447</v>
      </c>
      <c r="AJ8065" s="1">
        <v>3962.9536660526182</v>
      </c>
      <c r="AK8065" s="1">
        <v>523.77932968943617</v>
      </c>
      <c r="AL8065" s="1">
        <v>73048.453125</v>
      </c>
      <c r="AM8065" s="1">
        <v>55151.59765625</v>
      </c>
      <c r="AN8065" s="1">
        <v>17896.85546875</v>
      </c>
      <c r="AO8065" t="s">
        <v>20875</v>
      </c>
    </row>
    <row r="8066" spans="1:41" x14ac:dyDescent="0.25">
      <c r="A8066" s="1">
        <v>2027</v>
      </c>
      <c r="B8066" t="s">
        <v>6496</v>
      </c>
      <c r="C8066" t="s">
        <v>7161</v>
      </c>
      <c r="D8066" t="s">
        <v>7259</v>
      </c>
      <c r="E8066" t="s">
        <v>8162</v>
      </c>
      <c r="F8066" t="s">
        <v>10296</v>
      </c>
      <c r="G8066" t="s">
        <v>12411</v>
      </c>
      <c r="H8066" t="s">
        <v>12778</v>
      </c>
      <c r="I8066" s="1">
        <v>1380.8742172528614</v>
      </c>
      <c r="J8066" s="1">
        <v>3697.2208698296558</v>
      </c>
      <c r="K8066" s="1">
        <v>250.52451571963562</v>
      </c>
      <c r="L8066" s="1">
        <v>323.77109023088502</v>
      </c>
      <c r="M8066" s="1">
        <v>2016.9346604546936</v>
      </c>
      <c r="N8066" s="1">
        <v>1168.504726267078</v>
      </c>
      <c r="O8066" s="1">
        <v>1439.8963418293222</v>
      </c>
      <c r="P8066" s="1">
        <v>1707.6334840957338</v>
      </c>
      <c r="Q8066" s="1">
        <v>522.25574943806964</v>
      </c>
      <c r="R8066" s="1">
        <v>895.76905370199813</v>
      </c>
      <c r="S8066" s="1">
        <v>1799.3180260372135</v>
      </c>
      <c r="T8066" s="1">
        <v>955.39010232064436</v>
      </c>
      <c r="U8066" s="1">
        <v>132.69306976675617</v>
      </c>
      <c r="V8066" s="1">
        <v>1499.9624606434115</v>
      </c>
      <c r="W8066" s="1">
        <v>411.87928855601109</v>
      </c>
      <c r="X8066" s="1">
        <v>1886.0992936646721</v>
      </c>
      <c r="Y8066" s="1">
        <v>9208.8990418128778</v>
      </c>
      <c r="Z8066" s="1">
        <v>1916.7405817614806</v>
      </c>
      <c r="AA8066" s="1">
        <v>7839.5065618199542</v>
      </c>
      <c r="AB8066" s="1">
        <v>525.46455627635441</v>
      </c>
      <c r="AC8066" s="1">
        <v>1236.5932557703541</v>
      </c>
      <c r="AD8066" s="1">
        <v>3372.7734123541004</v>
      </c>
      <c r="AE8066" s="1">
        <v>1039.2521224132342</v>
      </c>
      <c r="AF8066" s="1">
        <v>3706.818057993868</v>
      </c>
      <c r="AG8066" s="1">
        <v>14345.713158623541</v>
      </c>
      <c r="AH8066" s="1">
        <v>2708.2655539394932</v>
      </c>
      <c r="AI8066" s="1">
        <v>732.46574511249401</v>
      </c>
      <c r="AJ8066" s="1">
        <v>4137.9006876065241</v>
      </c>
      <c r="AK8066" s="1">
        <v>538.20309097396296</v>
      </c>
      <c r="AL8066" s="1">
        <v>71397.328125</v>
      </c>
      <c r="AM8066" s="1">
        <v>54760.11328125</v>
      </c>
      <c r="AN8066" s="1">
        <v>16637.21484375</v>
      </c>
      <c r="AO8066" t="s">
        <v>20876</v>
      </c>
    </row>
    <row r="8067" spans="1:41" x14ac:dyDescent="0.25">
      <c r="A8067" s="1">
        <v>2027</v>
      </c>
      <c r="B8067" t="s">
        <v>6497</v>
      </c>
      <c r="C8067" t="s">
        <v>7161</v>
      </c>
      <c r="D8067" t="s">
        <v>7259</v>
      </c>
      <c r="E8067" t="s">
        <v>8162</v>
      </c>
      <c r="F8067" t="s">
        <v>10296</v>
      </c>
      <c r="G8067" t="s">
        <v>12411</v>
      </c>
      <c r="H8067" t="s">
        <v>12778</v>
      </c>
      <c r="I8067" s="1">
        <v>1898.2923654545341</v>
      </c>
      <c r="J8067" s="1">
        <v>4225.3384080750502</v>
      </c>
      <c r="K8067" s="1">
        <v>240.84327999999999</v>
      </c>
      <c r="L8067" s="1">
        <v>380</v>
      </c>
      <c r="M8067" s="1">
        <v>2349.2553698804199</v>
      </c>
      <c r="N8067" s="1">
        <v>819.89404833984372</v>
      </c>
      <c r="O8067" s="1">
        <v>1605.5909999999999</v>
      </c>
      <c r="P8067" s="1">
        <v>1832.335</v>
      </c>
      <c r="Q8067" s="1">
        <v>547</v>
      </c>
      <c r="R8067" s="1">
        <v>1068.0608314178139</v>
      </c>
      <c r="S8067" s="1">
        <v>975</v>
      </c>
      <c r="T8067" s="1">
        <v>1050</v>
      </c>
      <c r="U8067" s="1">
        <v>135</v>
      </c>
      <c r="V8067" s="1">
        <v>1229</v>
      </c>
      <c r="W8067" s="1">
        <v>450</v>
      </c>
      <c r="X8067" s="1">
        <v>2741.6826042726352</v>
      </c>
      <c r="Y8067" s="1">
        <v>8200</v>
      </c>
      <c r="Z8067" s="1">
        <v>1602.0645159271471</v>
      </c>
      <c r="AA8067" s="1">
        <v>8689</v>
      </c>
      <c r="AB8067" s="1">
        <v>342.33</v>
      </c>
      <c r="AC8067" s="1">
        <v>1480.9061623932089</v>
      </c>
      <c r="AD8067" s="1">
        <v>3532.3288241057221</v>
      </c>
      <c r="AE8067" s="1">
        <v>1313</v>
      </c>
      <c r="AF8067" s="1">
        <v>3731.527895872</v>
      </c>
      <c r="AG8067" s="1">
        <v>15391.567565740719</v>
      </c>
      <c r="AH8067" s="1">
        <v>3346</v>
      </c>
      <c r="AI8067" s="1">
        <v>1003</v>
      </c>
      <c r="AJ8067" s="1">
        <v>4722.6032028731661</v>
      </c>
      <c r="AK8067" s="1">
        <v>509</v>
      </c>
      <c r="AL8067" s="1">
        <v>75410.6171875</v>
      </c>
      <c r="AM8067" s="1">
        <v>57265.5859375</v>
      </c>
      <c r="AN8067" s="1">
        <v>18145.03125</v>
      </c>
      <c r="AO8067" t="s">
        <v>20877</v>
      </c>
    </row>
    <row r="8068" spans="1:41" x14ac:dyDescent="0.25">
      <c r="A8068" s="1">
        <v>2027</v>
      </c>
      <c r="B8068" t="s">
        <v>6498</v>
      </c>
      <c r="C8068" t="s">
        <v>7161</v>
      </c>
      <c r="D8068" t="s">
        <v>7259</v>
      </c>
      <c r="E8068" t="s">
        <v>8162</v>
      </c>
      <c r="F8068" t="s">
        <v>10296</v>
      </c>
      <c r="G8068" t="s">
        <v>12411</v>
      </c>
      <c r="H8068" t="s">
        <v>12778</v>
      </c>
      <c r="I8068" s="1">
        <v>1328.8722079631016</v>
      </c>
      <c r="J8068" s="1">
        <v>3481.4963951808945</v>
      </c>
      <c r="K8068" s="1">
        <v>345.53909623227696</v>
      </c>
      <c r="L8068" s="1">
        <v>281.72508794061264</v>
      </c>
      <c r="M8068" s="1">
        <v>1856.3280988334941</v>
      </c>
      <c r="N8068" s="1">
        <v>945.90747858691668</v>
      </c>
      <c r="O8068" s="1">
        <v>1387.2378647081237</v>
      </c>
      <c r="P8068" s="1">
        <v>2144.2142305383645</v>
      </c>
      <c r="Q8068" s="1">
        <v>470.09400410148788</v>
      </c>
      <c r="R8068" s="1">
        <v>934.07517409112234</v>
      </c>
      <c r="S8068" s="1">
        <v>1850.8683103075132</v>
      </c>
      <c r="T8068" s="1">
        <v>873.56616415693838</v>
      </c>
      <c r="U8068" s="1">
        <v>146.23331933738709</v>
      </c>
      <c r="V8068" s="1">
        <v>1267.7628957327568</v>
      </c>
      <c r="W8068" s="1">
        <v>359.25408500954092</v>
      </c>
      <c r="X8068" s="1">
        <v>1415.1771859342402</v>
      </c>
      <c r="Y8068" s="1">
        <v>7332.4959903923018</v>
      </c>
      <c r="Z8068" s="1">
        <v>1317.9929501717809</v>
      </c>
      <c r="AA8068" s="1">
        <v>8232.2691394739486</v>
      </c>
      <c r="AB8068" s="1">
        <v>95.022159506170965</v>
      </c>
      <c r="AC8068" s="1">
        <v>1272.1307265535415</v>
      </c>
      <c r="AD8068" s="1">
        <v>1770.2156153487924</v>
      </c>
      <c r="AE8068" s="1">
        <v>1310.3492462354077</v>
      </c>
      <c r="AF8068" s="1">
        <v>2583.735970038188</v>
      </c>
      <c r="AG8068" s="1">
        <v>11443.716750455893</v>
      </c>
      <c r="AH8068" s="1">
        <v>2479.8359485005089</v>
      </c>
      <c r="AI8068" s="1">
        <v>753.45081658535935</v>
      </c>
      <c r="AJ8068" s="1">
        <v>4232.5871820431375</v>
      </c>
      <c r="AK8068" s="1">
        <v>541.8731353048571</v>
      </c>
      <c r="AL8068" s="1">
        <v>62454.01953125</v>
      </c>
      <c r="AM8068" s="1">
        <v>48725.65625</v>
      </c>
      <c r="AN8068" s="1">
        <v>13728.3681640625</v>
      </c>
      <c r="AO8068" t="s">
        <v>20878</v>
      </c>
    </row>
    <row r="8069" spans="1:41" x14ac:dyDescent="0.25">
      <c r="A8069" s="1">
        <v>2027</v>
      </c>
      <c r="B8069" t="s">
        <v>6499</v>
      </c>
      <c r="C8069" t="s">
        <v>7161</v>
      </c>
      <c r="D8069" t="s">
        <v>7259</v>
      </c>
      <c r="E8069" t="s">
        <v>8162</v>
      </c>
      <c r="F8069" t="s">
        <v>10296</v>
      </c>
      <c r="G8069" t="s">
        <v>12411</v>
      </c>
      <c r="H8069" t="s">
        <v>12778</v>
      </c>
      <c r="I8069" s="1">
        <v>2124.4169953342262</v>
      </c>
      <c r="J8069" s="1">
        <v>4197.8258184529077</v>
      </c>
      <c r="K8069" s="1">
        <v>238.77439143436484</v>
      </c>
      <c r="L8069" s="1">
        <v>384.41831344143139</v>
      </c>
      <c r="M8069" s="1">
        <v>2386.924995392139</v>
      </c>
      <c r="N8069" s="1">
        <v>1141.6180431621622</v>
      </c>
      <c r="O8069" s="1">
        <v>1426.9162679004055</v>
      </c>
      <c r="P8069" s="1">
        <v>1747.8489085041249</v>
      </c>
      <c r="Q8069" s="1">
        <v>564.02084179486553</v>
      </c>
      <c r="R8069" s="1">
        <v>911.65747751980575</v>
      </c>
      <c r="S8069" s="1">
        <v>708.13899844474201</v>
      </c>
      <c r="T8069" s="1">
        <v>1011.6271406353458</v>
      </c>
      <c r="U8069" s="1">
        <v>134.54640970450097</v>
      </c>
      <c r="V8069" s="1">
        <v>1204.8479244966968</v>
      </c>
      <c r="W8069" s="1">
        <v>464.33685755162372</v>
      </c>
      <c r="X8069" s="1">
        <v>2174.9273383356999</v>
      </c>
      <c r="Y8069" s="1">
        <v>8014.1102081132094</v>
      </c>
      <c r="Z8069" s="1">
        <v>1638.3019524882609</v>
      </c>
      <c r="AA8069" s="1">
        <v>7809.7615257048692</v>
      </c>
      <c r="AB8069" s="1">
        <v>399.59272055096159</v>
      </c>
      <c r="AC8069" s="1">
        <v>1199.7592923223301</v>
      </c>
      <c r="AD8069" s="1">
        <v>3627.8968030545379</v>
      </c>
      <c r="AE8069" s="1">
        <v>1299.6399166420804</v>
      </c>
      <c r="AF8069" s="1">
        <v>3576.2065733299842</v>
      </c>
      <c r="AG8069" s="1">
        <v>15840.057768068244</v>
      </c>
      <c r="AH8069" s="1">
        <v>3136.0441359695719</v>
      </c>
      <c r="AI8069" s="1">
        <v>1014.6620220572518</v>
      </c>
      <c r="AJ8069" s="1">
        <v>4530.0519230962946</v>
      </c>
      <c r="AK8069" s="1">
        <v>514.91821458339098</v>
      </c>
      <c r="AL8069" s="1">
        <v>73423.859375</v>
      </c>
      <c r="AM8069" s="1">
        <v>56319.08984375</v>
      </c>
      <c r="AN8069" s="1">
        <v>17104.759765625</v>
      </c>
      <c r="AO8069" t="s">
        <v>20879</v>
      </c>
    </row>
    <row r="8070" spans="1:41" x14ac:dyDescent="0.25">
      <c r="A8070" s="1">
        <v>2027</v>
      </c>
      <c r="B8070" t="s">
        <v>6500</v>
      </c>
      <c r="C8070" t="s">
        <v>7161</v>
      </c>
      <c r="D8070" t="s">
        <v>7259</v>
      </c>
      <c r="E8070" t="s">
        <v>8162</v>
      </c>
      <c r="F8070" t="s">
        <v>10296</v>
      </c>
      <c r="G8070" t="s">
        <v>12412</v>
      </c>
      <c r="H8070" t="s">
        <v>12778</v>
      </c>
      <c r="I8070" s="1">
        <v>1483.471199190921</v>
      </c>
      <c r="J8070" s="1">
        <v>3913.2755110380181</v>
      </c>
      <c r="K8070" s="1">
        <v>378.91478904988611</v>
      </c>
      <c r="L8070" s="1">
        <v>311.94780000000009</v>
      </c>
      <c r="M8070" s="1">
        <v>2031.6307692307689</v>
      </c>
      <c r="N8070" s="1">
        <v>1043.39547854801</v>
      </c>
      <c r="O8070" s="1">
        <v>1515.2862680807059</v>
      </c>
      <c r="P8070" s="1">
        <v>2285.34058946099</v>
      </c>
      <c r="Q8070" s="1">
        <v>515.50345610174384</v>
      </c>
      <c r="R8070" s="1">
        <v>1007.337889709135</v>
      </c>
      <c r="S8070" s="1">
        <v>2030</v>
      </c>
      <c r="T8070" s="1">
        <v>975.1955359958057</v>
      </c>
      <c r="U8070" s="1">
        <v>149.38657107778889</v>
      </c>
      <c r="V8070" s="1">
        <v>1445</v>
      </c>
      <c r="W8070" s="1">
        <v>396.66837470537331</v>
      </c>
      <c r="X8070" s="1">
        <v>1397.063212719482</v>
      </c>
      <c r="Y8070" s="1">
        <v>7967.5813846467399</v>
      </c>
      <c r="Z8070" s="1">
        <v>1446</v>
      </c>
      <c r="AA8070" s="1">
        <v>9147</v>
      </c>
      <c r="AB8070" s="1">
        <v>87.02</v>
      </c>
      <c r="AC8070" s="1">
        <v>1392.2833599999999</v>
      </c>
      <c r="AD8070" s="1">
        <v>1941.2123102947889</v>
      </c>
      <c r="AE8070" s="1">
        <v>1434.1110823467729</v>
      </c>
      <c r="AF8070" s="1">
        <v>2884.3239213651291</v>
      </c>
      <c r="AG8070" s="1">
        <v>12783</v>
      </c>
      <c r="AH8070" s="1">
        <v>2635</v>
      </c>
      <c r="AI8070" s="1">
        <v>824.61387234939457</v>
      </c>
      <c r="AJ8070" s="1">
        <v>4725</v>
      </c>
      <c r="AK8070" s="1">
        <v>593.05278405683862</v>
      </c>
      <c r="AL8070" s="1">
        <v>68739.6171875</v>
      </c>
      <c r="AM8070" s="1">
        <v>53933.95703125</v>
      </c>
      <c r="AN8070" s="1">
        <v>14805.6572265625</v>
      </c>
      <c r="AO8070" t="s">
        <v>20880</v>
      </c>
    </row>
    <row r="8071" spans="1:41" x14ac:dyDescent="0.25">
      <c r="A8071" s="1">
        <v>2027</v>
      </c>
      <c r="B8071" t="s">
        <v>6501</v>
      </c>
      <c r="C8071" t="s">
        <v>7161</v>
      </c>
      <c r="D8071" t="s">
        <v>7259</v>
      </c>
      <c r="E8071" t="s">
        <v>8162</v>
      </c>
      <c r="F8071" t="s">
        <v>10296</v>
      </c>
      <c r="G8071" t="s">
        <v>12412</v>
      </c>
      <c r="H8071" t="s">
        <v>12778</v>
      </c>
      <c r="I8071" s="1">
        <v>2045</v>
      </c>
      <c r="J8071" s="1">
        <v>4849.3510789070506</v>
      </c>
      <c r="K8071" s="1">
        <v>266.97221898669608</v>
      </c>
      <c r="L8071" s="1">
        <v>424.75422142933149</v>
      </c>
      <c r="M8071" s="1">
        <v>2593.7677556994872</v>
      </c>
      <c r="N8071" s="1">
        <v>892.86461864208979</v>
      </c>
      <c r="O8071" s="1">
        <v>1772.7022008906911</v>
      </c>
      <c r="P8071" s="1">
        <v>1973.945185257475</v>
      </c>
      <c r="Q8071" s="1">
        <v>607</v>
      </c>
      <c r="R8071" s="1">
        <v>1193.780335520059</v>
      </c>
      <c r="S8071" s="1">
        <v>1066.9609253353051</v>
      </c>
      <c r="T8071" s="1">
        <v>1166.4222543448309</v>
      </c>
      <c r="U8071" s="1">
        <v>149.050908432</v>
      </c>
      <c r="V8071" s="1">
        <v>1291</v>
      </c>
      <c r="W8071" s="1">
        <v>502.80570419435992</v>
      </c>
      <c r="X8071" s="1">
        <v>2995.3970421753661</v>
      </c>
      <c r="Y8071" s="1">
        <v>9102.681742658433</v>
      </c>
      <c r="Z8071" s="1">
        <v>1744.6074834084261</v>
      </c>
      <c r="AA8071" s="1">
        <v>9667</v>
      </c>
      <c r="AB8071" s="1">
        <v>368.78663304973782</v>
      </c>
      <c r="AC8071" s="1">
        <v>1595.35652</v>
      </c>
      <c r="AD8071" s="1">
        <v>3846.6161875058751</v>
      </c>
      <c r="AE8071" s="1">
        <v>1449.6580946015999</v>
      </c>
      <c r="AF8071" s="1">
        <v>4171.0058582972169</v>
      </c>
      <c r="AG8071" s="1">
        <v>17088.15939698476</v>
      </c>
      <c r="AH8071" s="1">
        <v>3768.1394548573439</v>
      </c>
      <c r="AI8071" s="1">
        <v>1107.3930456096</v>
      </c>
      <c r="AJ8071" s="1">
        <v>5199.3357075536624</v>
      </c>
      <c r="AK8071" s="1">
        <v>562</v>
      </c>
      <c r="AL8071" s="1">
        <v>83462.5078125</v>
      </c>
      <c r="AM8071" s="1">
        <v>63444.546875</v>
      </c>
      <c r="AN8071" s="1">
        <v>20017.962890625</v>
      </c>
      <c r="AO8071" t="s">
        <v>20881</v>
      </c>
    </row>
    <row r="8072" spans="1:41" x14ac:dyDescent="0.25">
      <c r="A8072" s="1">
        <v>2027</v>
      </c>
      <c r="B8072" t="s">
        <v>6502</v>
      </c>
      <c r="C8072" t="s">
        <v>7161</v>
      </c>
      <c r="D8072" t="s">
        <v>7259</v>
      </c>
      <c r="E8072" t="s">
        <v>8162</v>
      </c>
      <c r="F8072" t="s">
        <v>10296</v>
      </c>
      <c r="G8072" t="s">
        <v>12412</v>
      </c>
      <c r="H8072" t="s">
        <v>12778</v>
      </c>
      <c r="I8072" s="1">
        <v>2050.4039167539649</v>
      </c>
      <c r="J8072" s="1">
        <v>4878.7491509473766</v>
      </c>
      <c r="K8072" s="1">
        <v>236.03003699999999</v>
      </c>
      <c r="L8072" s="1">
        <v>357.95193142086219</v>
      </c>
      <c r="M8072" s="1">
        <v>2182.5027685336322</v>
      </c>
      <c r="N8072" s="1">
        <v>1278.4875179999999</v>
      </c>
      <c r="O8072" s="1">
        <v>1567.285448517061</v>
      </c>
      <c r="P8072" s="1">
        <v>1925.860911927374</v>
      </c>
      <c r="Q8072" s="1">
        <v>560.90830768507192</v>
      </c>
      <c r="R8072" s="1">
        <v>985.95607005201282</v>
      </c>
      <c r="S8072" s="1">
        <v>1686.1470763998709</v>
      </c>
      <c r="T8072" s="1">
        <v>1168.391055774644</v>
      </c>
      <c r="U8072" s="1">
        <v>149.2049638737335</v>
      </c>
      <c r="V8072" s="1">
        <v>1355</v>
      </c>
      <c r="W8072" s="1">
        <v>567.45071981874423</v>
      </c>
      <c r="X8072" s="1">
        <v>2373</v>
      </c>
      <c r="Y8072" s="1">
        <v>10527.732592171889</v>
      </c>
      <c r="Z8072" s="1">
        <v>2103.0284102612</v>
      </c>
      <c r="AA8072" s="1">
        <v>9166</v>
      </c>
      <c r="AB8072" s="1">
        <v>628</v>
      </c>
      <c r="AC8072" s="1">
        <v>1338.10393424465</v>
      </c>
      <c r="AD8072" s="1">
        <v>4898.2363231859736</v>
      </c>
      <c r="AE8072" s="1">
        <v>1176.254123672863</v>
      </c>
      <c r="AF8072" s="1">
        <v>3736.9138629562472</v>
      </c>
      <c r="AG8072" s="1">
        <v>17187</v>
      </c>
      <c r="AH8072" s="1">
        <v>3151.5004029238889</v>
      </c>
      <c r="AI8072" s="1">
        <v>915.50247711647626</v>
      </c>
      <c r="AJ8072" s="1">
        <v>4494.4853855246902</v>
      </c>
      <c r="AK8072" s="1">
        <v>583</v>
      </c>
      <c r="AL8072" s="1">
        <v>83229.078125</v>
      </c>
      <c r="AM8072" s="1">
        <v>63272.04296875</v>
      </c>
      <c r="AN8072" s="1">
        <v>19957.044921875</v>
      </c>
      <c r="AO8072" t="s">
        <v>20882</v>
      </c>
    </row>
    <row r="8073" spans="1:41" x14ac:dyDescent="0.25">
      <c r="A8073" s="1">
        <v>2027</v>
      </c>
      <c r="B8073" t="s">
        <v>6503</v>
      </c>
      <c r="C8073" t="s">
        <v>7161</v>
      </c>
      <c r="D8073" t="s">
        <v>7259</v>
      </c>
      <c r="E8073" t="s">
        <v>8162</v>
      </c>
      <c r="F8073" t="s">
        <v>10296</v>
      </c>
      <c r="G8073" t="s">
        <v>12412</v>
      </c>
      <c r="H8073" t="s">
        <v>12778</v>
      </c>
      <c r="I8073" s="1">
        <v>2412.239902063488</v>
      </c>
      <c r="J8073" s="1">
        <v>4857.6502583434931</v>
      </c>
      <c r="K8073" s="1">
        <v>265.72886012052891</v>
      </c>
      <c r="L8073" s="1">
        <v>437.2283315330364</v>
      </c>
      <c r="M8073" s="1">
        <v>2657.1699388416</v>
      </c>
      <c r="N8073" s="1">
        <v>1269.671807692969</v>
      </c>
      <c r="O8073" s="1">
        <v>1588.47011097058</v>
      </c>
      <c r="P8073" s="1">
        <v>1911.653308621979</v>
      </c>
      <c r="Q8073" s="1">
        <v>631.85326924062781</v>
      </c>
      <c r="R8073" s="1">
        <v>1031.6185855030101</v>
      </c>
      <c r="S8073" s="1">
        <v>790.55712936732778</v>
      </c>
      <c r="T8073" s="1">
        <v>1150.7942181354181</v>
      </c>
      <c r="U8073" s="1">
        <v>149.77960176211201</v>
      </c>
      <c r="V8073" s="1">
        <v>1341</v>
      </c>
      <c r="W8073" s="1">
        <v>450</v>
      </c>
      <c r="X8073" s="1">
        <v>2423.543843482063</v>
      </c>
      <c r="Y8073" s="1">
        <v>9208.6238367403821</v>
      </c>
      <c r="Z8073" s="1">
        <v>1817.4864314714871</v>
      </c>
      <c r="AA8073" s="1">
        <v>8999</v>
      </c>
      <c r="AB8073" s="1">
        <v>444.83415560928012</v>
      </c>
      <c r="AC8073" s="1">
        <v>1335.5946799999999</v>
      </c>
      <c r="AD8073" s="1">
        <v>4064.2087767234339</v>
      </c>
      <c r="AE8073" s="1">
        <v>1446.783675434509</v>
      </c>
      <c r="AF8073" s="1">
        <v>4183.9286761551512</v>
      </c>
      <c r="AG8073" s="1">
        <v>18202</v>
      </c>
      <c r="AH8073" s="1">
        <v>3692.9454895779782</v>
      </c>
      <c r="AI8073" s="1">
        <v>1129.5409065217921</v>
      </c>
      <c r="AJ8073" s="1">
        <v>5143.7980543895646</v>
      </c>
      <c r="AK8073" s="1">
        <v>573</v>
      </c>
      <c r="AL8073" s="1">
        <v>83610.703125</v>
      </c>
      <c r="AM8073" s="1">
        <v>64379.91015625</v>
      </c>
      <c r="AN8073" s="1">
        <v>19230.79296875</v>
      </c>
      <c r="AO8073" t="s">
        <v>20883</v>
      </c>
    </row>
    <row r="8074" spans="1:41" x14ac:dyDescent="0.25">
      <c r="A8074" s="1">
        <v>2027</v>
      </c>
      <c r="B8074" t="s">
        <v>6504</v>
      </c>
      <c r="C8074" t="s">
        <v>7161</v>
      </c>
      <c r="D8074" t="s">
        <v>7259</v>
      </c>
      <c r="E8074" t="s">
        <v>8162</v>
      </c>
      <c r="F8074" t="s">
        <v>10296</v>
      </c>
      <c r="G8074" t="s">
        <v>12412</v>
      </c>
      <c r="H8074" t="s">
        <v>12778</v>
      </c>
      <c r="I8074" s="1">
        <v>1554.595615036493</v>
      </c>
      <c r="J8074" s="1">
        <v>4379.1945101317151</v>
      </c>
      <c r="K8074" s="1">
        <v>272</v>
      </c>
      <c r="L8074" s="1">
        <v>365.11097004927939</v>
      </c>
      <c r="M8074" s="1">
        <v>2226.152823904305</v>
      </c>
      <c r="N8074" s="1">
        <v>1304.9610400692791</v>
      </c>
      <c r="O8074" s="1">
        <v>1589.257882439384</v>
      </c>
      <c r="P8074" s="1">
        <v>1899.60017528</v>
      </c>
      <c r="Q8074" s="1">
        <v>584.9611373536062</v>
      </c>
      <c r="R8074" s="1">
        <v>981.91224786035912</v>
      </c>
      <c r="S8074" s="1">
        <v>1951.169145371992</v>
      </c>
      <c r="T8074" s="1">
        <v>1073.819507822893</v>
      </c>
      <c r="U8074" s="1">
        <v>149.38657107778889</v>
      </c>
      <c r="V8074" s="1">
        <v>1716</v>
      </c>
      <c r="W8074" s="1">
        <v>454.60383982887902</v>
      </c>
      <c r="X8074" s="1">
        <v>2140.9837499999999</v>
      </c>
      <c r="Y8074" s="1">
        <v>10298.55277227316</v>
      </c>
      <c r="Z8074" s="1">
        <v>2140.5748106035098</v>
      </c>
      <c r="AA8074" s="1">
        <v>9147</v>
      </c>
      <c r="AB8074" s="1">
        <v>628</v>
      </c>
      <c r="AC8074" s="1">
        <v>1364.8660129295399</v>
      </c>
      <c r="AD8074" s="1">
        <v>3777.7303044523292</v>
      </c>
      <c r="AE8074" s="1">
        <v>1147.0545340012179</v>
      </c>
      <c r="AF8074" s="1">
        <v>4180.1135981140296</v>
      </c>
      <c r="AG8074" s="1">
        <v>17675</v>
      </c>
      <c r="AH8074" s="1">
        <v>3062.4577031274462</v>
      </c>
      <c r="AI8074" s="1">
        <v>808.44497289156334</v>
      </c>
      <c r="AJ8074" s="1">
        <v>4751.6402491395629</v>
      </c>
      <c r="AK8074" s="1">
        <v>594</v>
      </c>
      <c r="AL8074" s="1">
        <v>82219.15625</v>
      </c>
      <c r="AM8074" s="1">
        <v>63640.52734375</v>
      </c>
      <c r="AN8074" s="1">
        <v>18578.619140625</v>
      </c>
      <c r="AO8074" t="s">
        <v>20884</v>
      </c>
    </row>
    <row r="8075" spans="1:41" x14ac:dyDescent="0.25">
      <c r="A8075" s="1">
        <v>2027</v>
      </c>
      <c r="B8075" t="s">
        <v>6504</v>
      </c>
      <c r="C8075" t="s">
        <v>7161</v>
      </c>
      <c r="D8075" t="s">
        <v>7259</v>
      </c>
      <c r="E8075" t="s">
        <v>8163</v>
      </c>
      <c r="F8075" t="s">
        <v>10297</v>
      </c>
      <c r="G8075" t="s">
        <v>12413</v>
      </c>
      <c r="H8075" t="s">
        <v>12778</v>
      </c>
      <c r="I8075" s="1">
        <v>4443.5664233102025</v>
      </c>
      <c r="J8075" s="1">
        <v>14616.231281312805</v>
      </c>
      <c r="K8075" s="1">
        <v>111.32502704716426</v>
      </c>
      <c r="L8075" s="1">
        <v>252.64760483590373</v>
      </c>
      <c r="M8075" s="1">
        <v>3945.7611225842611</v>
      </c>
      <c r="N8075" s="1">
        <v>4352.7573061728554</v>
      </c>
      <c r="O8075" s="1">
        <v>2246.26298113231</v>
      </c>
      <c r="P8075" s="1">
        <v>3302.4651203550275</v>
      </c>
      <c r="Q8075" s="1">
        <v>1372.8782499035349</v>
      </c>
      <c r="R8075" s="1">
        <v>2531.7837711497077</v>
      </c>
      <c r="S8075" s="1">
        <v>4246.1782325361974</v>
      </c>
      <c r="T8075" s="1">
        <v>4246.1782325361974</v>
      </c>
      <c r="U8075" s="1">
        <v>265.38613953351233</v>
      </c>
      <c r="V8075" s="1">
        <v>2326.9056714298358</v>
      </c>
      <c r="W8075" s="1">
        <v>1762.420162723653</v>
      </c>
      <c r="X8075" s="1">
        <v>3338.9291759269317</v>
      </c>
      <c r="Y8075" s="1">
        <v>18972.985887529863</v>
      </c>
      <c r="Z8075" s="1">
        <v>1734.6911933380125</v>
      </c>
      <c r="AA8075" s="1">
        <v>18558.983509857582</v>
      </c>
      <c r="AB8075" s="1">
        <v>598.71113078760379</v>
      </c>
      <c r="AC8075" s="1">
        <v>2750.816682155933</v>
      </c>
      <c r="AD8075" s="1">
        <v>3051.1540001178141</v>
      </c>
      <c r="AE8075" s="1">
        <v>5679.2633860171636</v>
      </c>
      <c r="AF8075" s="1">
        <v>9203.5913190222072</v>
      </c>
      <c r="AG8075" s="1">
        <v>38190.127023430556</v>
      </c>
      <c r="AH8075" s="1">
        <v>8680.2498518621214</v>
      </c>
      <c r="AI8075" s="1">
        <v>1451.1314109692453</v>
      </c>
      <c r="AJ8075" s="1">
        <v>4987.136334113763</v>
      </c>
      <c r="AK8075" s="1">
        <v>2586.9840881726782</v>
      </c>
      <c r="AL8075" s="1">
        <v>169807.515625</v>
      </c>
      <c r="AM8075" s="1">
        <v>133542.21875</v>
      </c>
      <c r="AN8075" s="1">
        <v>36265.2890625</v>
      </c>
      <c r="AO8075" t="s">
        <v>20885</v>
      </c>
    </row>
    <row r="8076" spans="1:41" x14ac:dyDescent="0.25">
      <c r="A8076" s="1">
        <v>2027</v>
      </c>
      <c r="B8076" t="s">
        <v>6505</v>
      </c>
      <c r="C8076" t="s">
        <v>7161</v>
      </c>
      <c r="D8076" t="s">
        <v>7259</v>
      </c>
      <c r="E8076" t="s">
        <v>8163</v>
      </c>
      <c r="F8076" t="s">
        <v>10297</v>
      </c>
      <c r="G8076" t="s">
        <v>12413</v>
      </c>
      <c r="H8076" t="s">
        <v>12778</v>
      </c>
      <c r="I8076" s="1">
        <v>-1455.7259013365194</v>
      </c>
      <c r="J8076" s="1">
        <v>4718.883860252261</v>
      </c>
      <c r="K8076" s="1">
        <v>210.90726292782003</v>
      </c>
      <c r="L8076" s="1">
        <v>259.88593383668916</v>
      </c>
      <c r="M8076" s="1">
        <v>3297.4428606093779</v>
      </c>
      <c r="N8076" s="1">
        <v>3824.1688062871049</v>
      </c>
      <c r="O8076" s="1">
        <v>1946.6751009861964</v>
      </c>
      <c r="P8076" s="1">
        <v>2662.1444787831983</v>
      </c>
      <c r="Q8076" s="1">
        <v>1180.9664536198286</v>
      </c>
      <c r="R8076" s="1">
        <v>2604.3191268928726</v>
      </c>
      <c r="S8076" s="1">
        <v>3261.6776654209689</v>
      </c>
      <c r="T8076" s="1">
        <v>3275.8731155885189</v>
      </c>
      <c r="U8076" s="1">
        <v>272.98942629904326</v>
      </c>
      <c r="V8076" s="1">
        <v>2312.7664196054943</v>
      </c>
      <c r="W8076" s="1">
        <v>1637.9365577942594</v>
      </c>
      <c r="X8076" s="1">
        <v>3243.1143844326339</v>
      </c>
      <c r="Y8076" s="1">
        <v>18452.993260110128</v>
      </c>
      <c r="Z8076" s="1">
        <v>839.715475295857</v>
      </c>
      <c r="AA8076" s="1">
        <v>16511.492460271333</v>
      </c>
      <c r="AB8076" s="1">
        <v>856.09484087379963</v>
      </c>
      <c r="AC8076" s="1">
        <v>2582.776275512254</v>
      </c>
      <c r="AD8076" s="1">
        <v>2282.3335583616772</v>
      </c>
      <c r="AE8076" s="1">
        <v>5366.9994731833749</v>
      </c>
      <c r="AF8076" s="1">
        <v>9439.1007952567597</v>
      </c>
      <c r="AG8076" s="1">
        <v>37552.425481696388</v>
      </c>
      <c r="AH8076" s="1">
        <v>4223.6924036987975</v>
      </c>
      <c r="AI8076" s="1">
        <v>1200.0615180105942</v>
      </c>
      <c r="AJ8076" s="1">
        <v>5071.0425476288256</v>
      </c>
      <c r="AK8076" s="1">
        <v>2467.7490686616925</v>
      </c>
      <c r="AL8076" s="1">
        <v>140100.5</v>
      </c>
      <c r="AM8076" s="1">
        <v>112196.9375</v>
      </c>
      <c r="AN8076" s="1">
        <v>27903.560546875</v>
      </c>
      <c r="AO8076" t="s">
        <v>20886</v>
      </c>
    </row>
    <row r="8077" spans="1:41" x14ac:dyDescent="0.25">
      <c r="A8077" s="1">
        <v>2027</v>
      </c>
      <c r="B8077" t="s">
        <v>6506</v>
      </c>
      <c r="C8077" t="s">
        <v>7161</v>
      </c>
      <c r="D8077" t="s">
        <v>7259</v>
      </c>
      <c r="E8077" t="s">
        <v>8163</v>
      </c>
      <c r="F8077" t="s">
        <v>10297</v>
      </c>
      <c r="G8077" t="s">
        <v>12413</v>
      </c>
      <c r="H8077" t="s">
        <v>12778</v>
      </c>
      <c r="I8077" s="1">
        <v>5447.76</v>
      </c>
      <c r="J8077" s="1">
        <v>16511.6857178176</v>
      </c>
      <c r="K8077" s="1">
        <v>110.8439</v>
      </c>
      <c r="L8077" s="1">
        <v>260</v>
      </c>
      <c r="M8077" s="1">
        <v>3989.556488782182</v>
      </c>
      <c r="N8077" s="1">
        <v>4156.8341752947163</v>
      </c>
      <c r="O8077" s="1">
        <v>2782.8543331631772</v>
      </c>
      <c r="P8077" s="1">
        <v>5134</v>
      </c>
      <c r="Q8077" s="1">
        <v>1255</v>
      </c>
      <c r="R8077" s="1">
        <v>3308.3980000000001</v>
      </c>
      <c r="S8077" s="1">
        <v>6303.6</v>
      </c>
      <c r="T8077" s="1">
        <v>4400</v>
      </c>
      <c r="U8077" s="1">
        <v>258</v>
      </c>
      <c r="V8077" s="1">
        <v>3234</v>
      </c>
      <c r="W8077" s="1">
        <v>3432</v>
      </c>
      <c r="X8077" s="1">
        <v>3049.581892166836</v>
      </c>
      <c r="Y8077" s="1">
        <v>17796</v>
      </c>
      <c r="Z8077" s="1">
        <v>1449.8280279999999</v>
      </c>
      <c r="AA8077" s="1">
        <v>18433</v>
      </c>
      <c r="AB8077" s="1">
        <v>780.68</v>
      </c>
      <c r="AC8077" s="1">
        <v>6591.1532789844587</v>
      </c>
      <c r="AD8077" s="1">
        <v>1628.6772763138449</v>
      </c>
      <c r="AE8077" s="1">
        <v>6169</v>
      </c>
      <c r="AF8077" s="1">
        <v>8998.5</v>
      </c>
      <c r="AG8077" s="1">
        <v>44249.196546930143</v>
      </c>
      <c r="AH8077" s="1">
        <v>8371</v>
      </c>
      <c r="AI8077" s="1">
        <v>3967.392730021686</v>
      </c>
      <c r="AJ8077" s="1">
        <v>5515.2226545863614</v>
      </c>
      <c r="AK8077" s="1">
        <v>3078</v>
      </c>
      <c r="AL8077" s="1">
        <v>190661.765625</v>
      </c>
      <c r="AM8077" s="1">
        <v>148767.578125</v>
      </c>
      <c r="AN8077" s="1">
        <v>41894.19140625</v>
      </c>
      <c r="AO8077" t="s">
        <v>20887</v>
      </c>
    </row>
    <row r="8078" spans="1:41" x14ac:dyDescent="0.25">
      <c r="A8078" s="1">
        <v>2027</v>
      </c>
      <c r="B8078" t="s">
        <v>6507</v>
      </c>
      <c r="C8078" t="s">
        <v>7161</v>
      </c>
      <c r="D8078" t="s">
        <v>7259</v>
      </c>
      <c r="E8078" t="s">
        <v>8163</v>
      </c>
      <c r="F8078" t="s">
        <v>10297</v>
      </c>
      <c r="G8078" t="s">
        <v>12413</v>
      </c>
      <c r="H8078" t="s">
        <v>12778</v>
      </c>
      <c r="I8078" s="1">
        <v>4219.3489196243299</v>
      </c>
      <c r="J8078" s="1">
        <v>16404.172617267843</v>
      </c>
      <c r="K8078" s="1">
        <v>25.327906394659024</v>
      </c>
      <c r="L8078" s="1">
        <v>240.7672594712123</v>
      </c>
      <c r="M8078" s="1">
        <v>3527.5831810298823</v>
      </c>
      <c r="N8078" s="1">
        <v>3975.5520232700792</v>
      </c>
      <c r="O8078" s="1">
        <v>2486.2101988108798</v>
      </c>
      <c r="P8078" s="1">
        <v>3980.7527984000858</v>
      </c>
      <c r="Q8078" s="1">
        <v>1079.6746827336631</v>
      </c>
      <c r="R8078" s="1">
        <v>2911.4629107485252</v>
      </c>
      <c r="S8078" s="1">
        <v>7465.0426909314092</v>
      </c>
      <c r="T8078" s="1">
        <v>4299.4153477002192</v>
      </c>
      <c r="U8078" s="1">
        <v>455.23221328590557</v>
      </c>
      <c r="V8078" s="1">
        <v>3636.7995705840681</v>
      </c>
      <c r="W8078" s="1">
        <v>1142.6742374952969</v>
      </c>
      <c r="X8078" s="1">
        <v>3435.6607223449942</v>
      </c>
      <c r="Y8078" s="1">
        <v>19286.671436212866</v>
      </c>
      <c r="Z8078" s="1">
        <v>1238.135819047445</v>
      </c>
      <c r="AA8078" s="1">
        <v>17648.847095524241</v>
      </c>
      <c r="AB8078" s="1">
        <v>875.05747664957403</v>
      </c>
      <c r="AC8078" s="1">
        <v>8078.834053587032</v>
      </c>
      <c r="AD8078" s="1">
        <v>4715.3503832374245</v>
      </c>
      <c r="AE8078" s="1">
        <v>5838.1002286065805</v>
      </c>
      <c r="AF8078" s="1">
        <v>7253.386698982059</v>
      </c>
      <c r="AG8078" s="1">
        <v>41966.340302116681</v>
      </c>
      <c r="AH8078" s="1">
        <v>9854.2599769289027</v>
      </c>
      <c r="AI8078" s="1">
        <v>2273.0360199626757</v>
      </c>
      <c r="AJ8078" s="1">
        <v>7179.348509122111</v>
      </c>
      <c r="AK8078" s="1">
        <v>2685.8700583868431</v>
      </c>
      <c r="AL8078" s="1">
        <v>188178.90625</v>
      </c>
      <c r="AM8078" s="1">
        <v>145393.421875</v>
      </c>
      <c r="AN8078" s="1">
        <v>42785.48828125</v>
      </c>
      <c r="AO8078" t="s">
        <v>20888</v>
      </c>
    </row>
    <row r="8079" spans="1:41" x14ac:dyDescent="0.25">
      <c r="A8079" s="1">
        <v>2027</v>
      </c>
      <c r="B8079" t="s">
        <v>6508</v>
      </c>
      <c r="C8079" t="s">
        <v>7161</v>
      </c>
      <c r="D8079" t="s">
        <v>7259</v>
      </c>
      <c r="E8079" t="s">
        <v>8163</v>
      </c>
      <c r="F8079" t="s">
        <v>10297</v>
      </c>
      <c r="G8079" t="s">
        <v>12413</v>
      </c>
      <c r="H8079" t="s">
        <v>12778</v>
      </c>
      <c r="I8079" s="1">
        <v>4874.1437425537679</v>
      </c>
      <c r="J8079" s="1">
        <v>15791.207557868511</v>
      </c>
      <c r="K8079" s="1">
        <v>197.61557210589322</v>
      </c>
      <c r="L8079" s="1">
        <v>245.87668730983395</v>
      </c>
      <c r="M8079" s="1">
        <v>4219.2904435263681</v>
      </c>
      <c r="N8079" s="1">
        <v>5173.7413867548257</v>
      </c>
      <c r="O8079" s="1">
        <v>2159.1805488232917</v>
      </c>
      <c r="P8079" s="1">
        <v>3150.9407407352674</v>
      </c>
      <c r="Q8079" s="1">
        <v>1236.0148754392617</v>
      </c>
      <c r="R8079" s="1">
        <v>2788.7188870666205</v>
      </c>
      <c r="S8079" s="1">
        <v>4214.7189967139902</v>
      </c>
      <c r="T8079" s="1">
        <v>4390.6551305327494</v>
      </c>
      <c r="U8079" s="1">
        <v>263.43930783196498</v>
      </c>
      <c r="V8079" s="1">
        <v>2708.7759417074985</v>
      </c>
      <c r="W8079" s="1">
        <v>983.50674923933582</v>
      </c>
      <c r="X8079" s="1">
        <v>3245.985510619741</v>
      </c>
      <c r="Y8079" s="1">
        <v>21614.420386119102</v>
      </c>
      <c r="Z8079" s="1">
        <v>1530.738375897766</v>
      </c>
      <c r="AA8079" s="1">
        <v>18383.931305371829</v>
      </c>
      <c r="AB8079" s="1">
        <v>582.66576320481659</v>
      </c>
      <c r="AC8079" s="1">
        <v>2401.5688961208893</v>
      </c>
      <c r="AD8079" s="1">
        <v>3102.9432289967026</v>
      </c>
      <c r="AE8079" s="1">
        <v>5902.8667751838639</v>
      </c>
      <c r="AF8079" s="1">
        <v>8773.1488079993323</v>
      </c>
      <c r="AG8079" s="1">
        <v>44141.063944064183</v>
      </c>
      <c r="AH8079" s="1">
        <v>9017.8890904518521</v>
      </c>
      <c r="AI8079" s="1">
        <v>2030.032313293377</v>
      </c>
      <c r="AJ8079" s="1">
        <v>5986.7874073970079</v>
      </c>
      <c r="AK8079" s="1">
        <v>2628.1945063706621</v>
      </c>
      <c r="AL8079" s="1">
        <v>181740.0625</v>
      </c>
      <c r="AM8079" s="1">
        <v>144967.390625</v>
      </c>
      <c r="AN8079" s="1">
        <v>36772.6796875</v>
      </c>
      <c r="AO8079" t="s">
        <v>20889</v>
      </c>
    </row>
    <row r="8080" spans="1:41" x14ac:dyDescent="0.25">
      <c r="A8080" s="1">
        <v>2027</v>
      </c>
      <c r="B8080" t="s">
        <v>6509</v>
      </c>
      <c r="C8080" t="s">
        <v>7161</v>
      </c>
      <c r="D8080" t="s">
        <v>7259</v>
      </c>
      <c r="E8080" t="s">
        <v>8163</v>
      </c>
      <c r="F8080" t="s">
        <v>10297</v>
      </c>
      <c r="G8080" t="s">
        <v>12414</v>
      </c>
      <c r="H8080" t="s">
        <v>12778</v>
      </c>
      <c r="I8080" s="1">
        <v>5447.76</v>
      </c>
      <c r="J8080" s="1">
        <v>18871.889535246439</v>
      </c>
      <c r="K8080" s="1">
        <v>122.8692863846541</v>
      </c>
      <c r="L8080" s="1">
        <v>290.6213093990163</v>
      </c>
      <c r="M8080" s="1">
        <v>4404.7927325464034</v>
      </c>
      <c r="N8080" s="1">
        <v>4526.7924168959462</v>
      </c>
      <c r="O8080" s="1">
        <v>3072.4960473474011</v>
      </c>
      <c r="P8080" s="1">
        <v>5530.7760759423772</v>
      </c>
      <c r="Q8080" s="1">
        <v>1393</v>
      </c>
      <c r="R8080" s="1">
        <v>3697.8235305484091</v>
      </c>
      <c r="S8080" s="1">
        <v>6898.1486040447462</v>
      </c>
      <c r="T8080" s="1">
        <v>4887.8646848735789</v>
      </c>
      <c r="U8080" s="1">
        <v>284.85284722559999</v>
      </c>
      <c r="V8080" s="1">
        <v>3399</v>
      </c>
      <c r="W8080" s="1">
        <v>3834.731503988985</v>
      </c>
      <c r="X8080" s="1">
        <v>3331.789232434337</v>
      </c>
      <c r="Y8080" s="1">
        <v>19895</v>
      </c>
      <c r="Z8080" s="1">
        <v>1578.825822654388</v>
      </c>
      <c r="AA8080" s="1">
        <v>20299</v>
      </c>
      <c r="AB8080" s="1">
        <v>841.0140761524533</v>
      </c>
      <c r="AC8080" s="1">
        <v>7100.5439945999997</v>
      </c>
      <c r="AD8080" s="1">
        <v>1628.6772763138449</v>
      </c>
      <c r="AE8080" s="1">
        <v>6811.0744749408004</v>
      </c>
      <c r="AF8080" s="1">
        <v>10058.291740873259</v>
      </c>
      <c r="AG8080" s="1">
        <v>49125.16607326251</v>
      </c>
      <c r="AH8080" s="1">
        <v>9427.1056116589443</v>
      </c>
      <c r="AI8080" s="1">
        <v>4380.3221519721837</v>
      </c>
      <c r="AJ8080" s="1">
        <v>6345.9768586912587</v>
      </c>
      <c r="AK8080" s="1">
        <v>3385</v>
      </c>
      <c r="AL8080" s="1">
        <v>210871.234375</v>
      </c>
      <c r="AM8080" s="1">
        <v>164656.40625</v>
      </c>
      <c r="AN8080" s="1">
        <v>46214.8125</v>
      </c>
      <c r="AO8080" t="s">
        <v>20890</v>
      </c>
    </row>
    <row r="8081" spans="1:41" x14ac:dyDescent="0.25">
      <c r="A8081" s="1">
        <v>2027</v>
      </c>
      <c r="B8081" t="s">
        <v>6510</v>
      </c>
      <c r="C8081" t="s">
        <v>7161</v>
      </c>
      <c r="D8081" t="s">
        <v>7259</v>
      </c>
      <c r="E8081" t="s">
        <v>8163</v>
      </c>
      <c r="F8081" t="s">
        <v>10297</v>
      </c>
      <c r="G8081" t="s">
        <v>12414</v>
      </c>
      <c r="H8081" t="s">
        <v>12778</v>
      </c>
      <c r="I8081" s="1">
        <v>-1625.0828601939829</v>
      </c>
      <c r="J8081" s="1">
        <v>4321.4895941454997</v>
      </c>
      <c r="K8081" s="1">
        <v>231.2788391032401</v>
      </c>
      <c r="L8081" s="1">
        <v>287.76580000000013</v>
      </c>
      <c r="M8081" s="1">
        <v>3608.8847026020999</v>
      </c>
      <c r="N8081" s="1">
        <v>4218.2988632726674</v>
      </c>
      <c r="O8081" s="1">
        <v>2126.3621214373638</v>
      </c>
      <c r="P8081" s="1">
        <v>2903.0859563022441</v>
      </c>
      <c r="Q8081" s="1">
        <v>1295.043721191156</v>
      </c>
      <c r="R8081" s="1">
        <v>2808.5847972204851</v>
      </c>
      <c r="S8081" s="1">
        <v>3577</v>
      </c>
      <c r="T8081" s="1">
        <v>3656.9832599842712</v>
      </c>
      <c r="U8081" s="1">
        <v>276.1147917120532</v>
      </c>
      <c r="V8081" s="1">
        <v>2636</v>
      </c>
      <c r="W8081" s="1">
        <v>1808.518425708389</v>
      </c>
      <c r="X8081" s="1">
        <v>3628.3010383373371</v>
      </c>
      <c r="Y8081" s="1">
        <v>20399</v>
      </c>
      <c r="Z8081" s="1">
        <v>921</v>
      </c>
      <c r="AA8081" s="1">
        <v>18302</v>
      </c>
      <c r="AB8081" s="1">
        <v>784</v>
      </c>
      <c r="AC8081" s="1">
        <v>2826.71922</v>
      </c>
      <c r="AD8081" s="1">
        <v>2502.7990722009549</v>
      </c>
      <c r="AE8081" s="1">
        <v>5873.9099103192884</v>
      </c>
      <c r="AF8081" s="1">
        <v>10537.23156531868</v>
      </c>
      <c r="AG8081" s="1">
        <v>41949</v>
      </c>
      <c r="AH8081" s="1">
        <v>4489</v>
      </c>
      <c r="AI8081" s="1">
        <v>1313.40673291592</v>
      </c>
      <c r="AJ8081" s="1">
        <v>5661</v>
      </c>
      <c r="AK8081" s="1">
        <v>2516.2775325603361</v>
      </c>
      <c r="AL8081" s="1">
        <v>153833.96875</v>
      </c>
      <c r="AM8081" s="1">
        <v>123591.1640625</v>
      </c>
      <c r="AN8081" s="1">
        <v>30242.810546875</v>
      </c>
      <c r="AO8081" t="s">
        <v>20891</v>
      </c>
    </row>
    <row r="8082" spans="1:41" x14ac:dyDescent="0.25">
      <c r="A8082" s="1">
        <v>2027</v>
      </c>
      <c r="B8082" t="s">
        <v>6511</v>
      </c>
      <c r="C8082" t="s">
        <v>7161</v>
      </c>
      <c r="D8082" t="s">
        <v>7259</v>
      </c>
      <c r="E8082" t="s">
        <v>8163</v>
      </c>
      <c r="F8082" t="s">
        <v>10297</v>
      </c>
      <c r="G8082" t="s">
        <v>12414</v>
      </c>
      <c r="H8082" t="s">
        <v>12778</v>
      </c>
      <c r="I8082" s="1">
        <v>5528</v>
      </c>
      <c r="J8082" s="1">
        <v>18619.929270755281</v>
      </c>
      <c r="K8082" s="1">
        <v>168.8708</v>
      </c>
      <c r="L8082" s="1">
        <v>279.31986779726299</v>
      </c>
      <c r="M8082" s="1">
        <v>4691.3758523881152</v>
      </c>
      <c r="N8082" s="1">
        <v>5752.6194880000003</v>
      </c>
      <c r="O8082" s="1">
        <v>2400.7656318700169</v>
      </c>
      <c r="P8082" s="1">
        <v>3479.5183196180451</v>
      </c>
      <c r="Q8082" s="1">
        <v>1374.309357803284</v>
      </c>
      <c r="R8082" s="1">
        <v>3100.7413736961539</v>
      </c>
      <c r="S8082" s="1">
        <v>4686.2929183087672</v>
      </c>
      <c r="T8082" s="1">
        <v>4965.6619870422364</v>
      </c>
      <c r="U8082" s="1">
        <v>273.37434788157373</v>
      </c>
      <c r="V8082" s="1">
        <v>3012</v>
      </c>
      <c r="W8082" s="1">
        <v>1093.5487556021139</v>
      </c>
      <c r="X8082" s="1">
        <v>3717</v>
      </c>
      <c r="Y8082" s="1">
        <v>26177</v>
      </c>
      <c r="Z8082" s="1">
        <v>1712.04016218061</v>
      </c>
      <c r="AA8082" s="1">
        <v>21210</v>
      </c>
      <c r="AB8082" s="1">
        <v>715</v>
      </c>
      <c r="AC8082" s="1">
        <v>2670.2741794877602</v>
      </c>
      <c r="AD8082" s="1">
        <v>4032.9051088920628</v>
      </c>
      <c r="AE8082" s="1">
        <v>6563.3231510407677</v>
      </c>
      <c r="AF8082" s="1">
        <v>9949.8486294093418</v>
      </c>
      <c r="AG8082" s="1">
        <v>51498</v>
      </c>
      <c r="AH8082" s="1">
        <v>10766.650158469211</v>
      </c>
      <c r="AI8082" s="1">
        <v>2257.167336930836</v>
      </c>
      <c r="AJ8082" s="1">
        <v>6789.7661129081289</v>
      </c>
      <c r="AK8082" s="1">
        <v>2772</v>
      </c>
      <c r="AL8082" s="1">
        <v>210257.3125</v>
      </c>
      <c r="AM8082" s="1">
        <v>167990.0625</v>
      </c>
      <c r="AN8082" s="1">
        <v>42267.23828125</v>
      </c>
      <c r="AO8082" t="s">
        <v>20892</v>
      </c>
    </row>
    <row r="8083" spans="1:41" x14ac:dyDescent="0.25">
      <c r="A8083" s="1">
        <v>2027</v>
      </c>
      <c r="B8083" t="s">
        <v>6512</v>
      </c>
      <c r="C8083" t="s">
        <v>7161</v>
      </c>
      <c r="D8083" t="s">
        <v>7259</v>
      </c>
      <c r="E8083" t="s">
        <v>8163</v>
      </c>
      <c r="F8083" t="s">
        <v>10297</v>
      </c>
      <c r="G8083" t="s">
        <v>12414</v>
      </c>
      <c r="H8083" t="s">
        <v>12778</v>
      </c>
      <c r="I8083" s="1">
        <v>4791</v>
      </c>
      <c r="J8083" s="1">
        <v>18904.395802434199</v>
      </c>
      <c r="K8083" s="1">
        <v>28.187091819443548</v>
      </c>
      <c r="L8083" s="1">
        <v>273.8430076443754</v>
      </c>
      <c r="M8083" s="1">
        <v>3926.9721518232732</v>
      </c>
      <c r="N8083" s="1">
        <v>4421.4843609</v>
      </c>
      <c r="O8083" s="1">
        <v>2767.6961004953341</v>
      </c>
      <c r="P8083" s="1">
        <v>4209.4809492751328</v>
      </c>
      <c r="Q8083" s="1">
        <v>1209.5226407426219</v>
      </c>
      <c r="R8083" s="1">
        <v>3294.5698618104279</v>
      </c>
      <c r="S8083" s="1">
        <v>8333.8761645787254</v>
      </c>
      <c r="T8083" s="1">
        <v>4890.8754270755244</v>
      </c>
      <c r="U8083" s="1">
        <v>506.77308866880009</v>
      </c>
      <c r="V8083" s="1">
        <v>4048</v>
      </c>
      <c r="W8083" s="1">
        <v>1003</v>
      </c>
      <c r="X8083" s="1">
        <v>3828.391985869257</v>
      </c>
      <c r="Y8083" s="1">
        <v>22870</v>
      </c>
      <c r="Z8083" s="1">
        <v>1409.0216104265251</v>
      </c>
      <c r="AA8083" s="1">
        <v>20289</v>
      </c>
      <c r="AB8083" s="1">
        <v>974.1304926633602</v>
      </c>
      <c r="AC8083" s="1">
        <v>8993.5104913317882</v>
      </c>
      <c r="AD8083" s="1">
        <v>5282.4458503737806</v>
      </c>
      <c r="AE8083" s="1">
        <v>6499.0833215725443</v>
      </c>
      <c r="AF8083" s="1">
        <v>8485.9898294004797</v>
      </c>
      <c r="AG8083" s="1">
        <v>48224</v>
      </c>
      <c r="AH8083" s="1">
        <v>11617.719010425641</v>
      </c>
      <c r="AI8083" s="1">
        <v>2530.3865826570359</v>
      </c>
      <c r="AJ8083" s="1">
        <v>8152.0299369473578</v>
      </c>
      <c r="AK8083" s="1">
        <v>2984</v>
      </c>
      <c r="AL8083" s="1">
        <v>214749.390625</v>
      </c>
      <c r="AM8083" s="1">
        <v>166581.71875</v>
      </c>
      <c r="AN8083" s="1">
        <v>48167.68359375</v>
      </c>
      <c r="AO8083" t="s">
        <v>20893</v>
      </c>
    </row>
    <row r="8084" spans="1:41" x14ac:dyDescent="0.25">
      <c r="A8084" s="1">
        <v>2027</v>
      </c>
      <c r="B8084" t="s">
        <v>6513</v>
      </c>
      <c r="C8084" t="s">
        <v>7161</v>
      </c>
      <c r="D8084" t="s">
        <v>7259</v>
      </c>
      <c r="E8084" t="s">
        <v>8163</v>
      </c>
      <c r="F8084" t="s">
        <v>10297</v>
      </c>
      <c r="G8084" t="s">
        <v>12414</v>
      </c>
      <c r="H8084" t="s">
        <v>12778</v>
      </c>
      <c r="I8084" s="1">
        <v>5002.590960488963</v>
      </c>
      <c r="J8084" s="1">
        <v>16994.224268490008</v>
      </c>
      <c r="K8084" s="1">
        <v>121.04726243554261</v>
      </c>
      <c r="L8084" s="1">
        <v>284.90626515320821</v>
      </c>
      <c r="M8084" s="1">
        <v>4355.0579191854213</v>
      </c>
      <c r="N8084" s="1">
        <v>4861.0660904885372</v>
      </c>
      <c r="O8084" s="1">
        <v>2479.2695453763909</v>
      </c>
      <c r="P8084" s="1">
        <v>3673.719113534964</v>
      </c>
      <c r="Q8084" s="1">
        <v>1537.714852111611</v>
      </c>
      <c r="R8084" s="1">
        <v>2775.257175442699</v>
      </c>
      <c r="S8084" s="1">
        <v>4604.5289566300708</v>
      </c>
      <c r="T8084" s="1">
        <v>4772.5311458795231</v>
      </c>
      <c r="U8084" s="1">
        <v>272.03427754882091</v>
      </c>
      <c r="V8084" s="1">
        <v>2663</v>
      </c>
      <c r="W8084" s="1">
        <v>1945.2373441133971</v>
      </c>
      <c r="X8084" s="1">
        <v>3790.1467499999999</v>
      </c>
      <c r="Y8084" s="1">
        <v>22774</v>
      </c>
      <c r="Z8084" s="1">
        <v>1937.2659544895939</v>
      </c>
      <c r="AA8084" s="1">
        <v>21204</v>
      </c>
      <c r="AB8084" s="1">
        <v>715</v>
      </c>
      <c r="AC8084" s="1">
        <v>3036.1609848303051</v>
      </c>
      <c r="AD8084" s="1">
        <v>3417.4951947782602</v>
      </c>
      <c r="AE8084" s="1">
        <v>6268.3776883621204</v>
      </c>
      <c r="AF8084" s="1">
        <v>10378.72823058115</v>
      </c>
      <c r="AG8084" s="1">
        <v>47052</v>
      </c>
      <c r="AH8084" s="1">
        <v>9989.9622671694851</v>
      </c>
      <c r="AI8084" s="1">
        <v>1601.6583738300969</v>
      </c>
      <c r="AJ8084" s="1">
        <v>5726.8357851353694</v>
      </c>
      <c r="AK8084" s="1">
        <v>2684</v>
      </c>
      <c r="AL8084" s="1">
        <v>196917.8125</v>
      </c>
      <c r="AM8084" s="1">
        <v>156441.875</v>
      </c>
      <c r="AN8084" s="1">
        <v>40475.9375</v>
      </c>
      <c r="AO8084" t="s">
        <v>20894</v>
      </c>
    </row>
    <row r="8085" spans="1:41" x14ac:dyDescent="0.25">
      <c r="A8085" s="1">
        <v>2027</v>
      </c>
      <c r="B8085" t="s">
        <v>6514</v>
      </c>
      <c r="C8085" t="s">
        <v>7161</v>
      </c>
      <c r="D8085" t="s">
        <v>7259</v>
      </c>
      <c r="E8085" t="s">
        <v>8164</v>
      </c>
      <c r="F8085" t="s">
        <v>10298</v>
      </c>
      <c r="G8085" t="s">
        <v>12415</v>
      </c>
      <c r="H8085" t="s">
        <v>12778</v>
      </c>
      <c r="I8085" s="1">
        <v>12816.76475760848</v>
      </c>
      <c r="J8085" s="1">
        <v>28362.581397314032</v>
      </c>
      <c r="K8085" s="1">
        <v>3269.3914374005158</v>
      </c>
      <c r="L8085" s="1">
        <v>3743.2310134124809</v>
      </c>
      <c r="M8085" s="1">
        <v>14491.232201838991</v>
      </c>
      <c r="N8085" s="1">
        <v>13097.077385921988</v>
      </c>
      <c r="O8085" s="1">
        <v>12382.309110116485</v>
      </c>
      <c r="P8085" s="1">
        <v>12232.904632493299</v>
      </c>
      <c r="Q8085" s="1">
        <v>5412.5532135699632</v>
      </c>
      <c r="R8085" s="1">
        <v>9651.8974642520698</v>
      </c>
      <c r="S8085" s="1">
        <v>14036.024342591609</v>
      </c>
      <c r="T8085" s="1">
        <v>13158.090347613885</v>
      </c>
      <c r="U8085" s="1">
        <v>2375.9581461877278</v>
      </c>
      <c r="V8085" s="1">
        <v>13339.35532667645</v>
      </c>
      <c r="W8085" s="1">
        <v>6322.4351130858413</v>
      </c>
      <c r="X8085" s="1">
        <v>16402.296689751714</v>
      </c>
      <c r="Y8085" s="1">
        <v>64032.399832703588</v>
      </c>
      <c r="Z8085" s="1">
        <v>7099.9089991855171</v>
      </c>
      <c r="AA8085" s="1">
        <v>92174.333811019358</v>
      </c>
      <c r="AB8085" s="1">
        <v>2231.6994795717305</v>
      </c>
      <c r="AC8085" s="1">
        <v>12907.327447414684</v>
      </c>
      <c r="AD8085" s="1">
        <v>16288.278693361799</v>
      </c>
      <c r="AE8085" s="1">
        <v>17203.002029230993</v>
      </c>
      <c r="AF8085" s="1">
        <v>39297.81067768194</v>
      </c>
      <c r="AG8085" s="1">
        <v>130992.33827303811</v>
      </c>
      <c r="AH8085" s="1">
        <v>22961.686624865128</v>
      </c>
      <c r="AI8085" s="1">
        <v>6379.2169137560431</v>
      </c>
      <c r="AJ8085" s="1">
        <v>33306.206140856273</v>
      </c>
      <c r="AK8085" s="1">
        <v>9121.5806631292653</v>
      </c>
      <c r="AL8085" s="1">
        <v>635089.8125</v>
      </c>
      <c r="AM8085" s="1">
        <v>498045.65625</v>
      </c>
      <c r="AN8085" s="1">
        <v>137044.25</v>
      </c>
      <c r="AO8085" t="s">
        <v>20895</v>
      </c>
    </row>
    <row r="8086" spans="1:41" x14ac:dyDescent="0.25">
      <c r="A8086" s="1">
        <v>2027</v>
      </c>
      <c r="B8086" t="s">
        <v>6515</v>
      </c>
      <c r="C8086" t="s">
        <v>7161</v>
      </c>
      <c r="D8086" t="s">
        <v>7259</v>
      </c>
      <c r="E8086" t="s">
        <v>8164</v>
      </c>
      <c r="F8086" t="s">
        <v>10298</v>
      </c>
      <c r="G8086" t="s">
        <v>12415</v>
      </c>
      <c r="H8086" t="s">
        <v>12778</v>
      </c>
      <c r="I8086" s="1">
        <v>19761.285949260127</v>
      </c>
      <c r="J8086" s="1">
        <v>47773.814698551134</v>
      </c>
      <c r="K8086" s="1">
        <v>2541.129138235257</v>
      </c>
      <c r="L8086" s="1">
        <v>4067.7527324947255</v>
      </c>
      <c r="M8086" s="1">
        <v>19061.621603055879</v>
      </c>
      <c r="N8086" s="1">
        <v>13781.870343906465</v>
      </c>
      <c r="O8086" s="1">
        <v>11940.039490674075</v>
      </c>
      <c r="P8086" s="1">
        <v>13164.899789008503</v>
      </c>
      <c r="Q8086" s="1">
        <v>5118.3655263349119</v>
      </c>
      <c r="R8086" s="1">
        <v>10313.521742232484</v>
      </c>
      <c r="S8086" s="1">
        <v>22474.787127335654</v>
      </c>
      <c r="T8086" s="1">
        <v>14516.849468117212</v>
      </c>
      <c r="U8086" s="1">
        <v>2281.2192021327046</v>
      </c>
      <c r="V8086" s="1">
        <v>12865.873974600327</v>
      </c>
      <c r="W8086" s="1">
        <v>5633.3448300423443</v>
      </c>
      <c r="X8086" s="1">
        <v>28053.072783703854</v>
      </c>
      <c r="Y8086" s="1">
        <v>63819.489561578615</v>
      </c>
      <c r="Z8086" s="1">
        <v>8409.804706829409</v>
      </c>
      <c r="AA8086" s="1">
        <v>91981.186135128184</v>
      </c>
      <c r="AB8086" s="1">
        <v>4260.9735163560763</v>
      </c>
      <c r="AC8086" s="1">
        <v>14107.40810969015</v>
      </c>
      <c r="AD8086" s="1">
        <v>19277.359374590331</v>
      </c>
      <c r="AE8086" s="1">
        <v>17409.596344454985</v>
      </c>
      <c r="AF8086" s="1">
        <v>36037.115704104282</v>
      </c>
      <c r="AG8086" s="1">
        <v>135938.40865001522</v>
      </c>
      <c r="AH8086" s="1">
        <v>31515.265009389797</v>
      </c>
      <c r="AI8086" s="1">
        <v>10092.167897554089</v>
      </c>
      <c r="AJ8086" s="1">
        <v>35450.896447569212</v>
      </c>
      <c r="AK8086" s="1">
        <v>9266.5046082197678</v>
      </c>
      <c r="AL8086" s="1">
        <v>710915.625</v>
      </c>
      <c r="AM8086" s="1">
        <v>532282.5</v>
      </c>
      <c r="AN8086" s="1">
        <v>178633.109375</v>
      </c>
      <c r="AO8086" t="s">
        <v>20896</v>
      </c>
    </row>
    <row r="8087" spans="1:41" x14ac:dyDescent="0.25">
      <c r="A8087" s="1">
        <v>2027</v>
      </c>
      <c r="B8087" t="s">
        <v>6516</v>
      </c>
      <c r="C8087" t="s">
        <v>7161</v>
      </c>
      <c r="D8087" t="s">
        <v>7259</v>
      </c>
      <c r="E8087" t="s">
        <v>8164</v>
      </c>
      <c r="F8087" t="s">
        <v>10298</v>
      </c>
      <c r="G8087" t="s">
        <v>12415</v>
      </c>
      <c r="H8087" t="s">
        <v>12778</v>
      </c>
      <c r="I8087" s="1">
        <v>23538.478338612978</v>
      </c>
      <c r="J8087" s="1">
        <v>48086.924726296384</v>
      </c>
      <c r="K8087" s="1">
        <v>2567.9778476000001</v>
      </c>
      <c r="L8087" s="1">
        <v>4543</v>
      </c>
      <c r="M8087" s="1">
        <v>20775.664517236441</v>
      </c>
      <c r="N8087" s="1">
        <v>13825.612443509361</v>
      </c>
      <c r="O8087" s="1">
        <v>11619.63728216317</v>
      </c>
      <c r="P8087" s="1">
        <v>14166.835999999999</v>
      </c>
      <c r="Q8087" s="1">
        <v>5279</v>
      </c>
      <c r="R8087" s="1">
        <v>10730.225664138719</v>
      </c>
      <c r="S8087" s="1">
        <v>19731.58394475111</v>
      </c>
      <c r="T8087" s="1">
        <v>15800</v>
      </c>
      <c r="U8087" s="1">
        <v>2226</v>
      </c>
      <c r="V8087" s="1">
        <v>13104</v>
      </c>
      <c r="W8087" s="1">
        <v>9028</v>
      </c>
      <c r="X8087" s="1">
        <v>27428.20530603817</v>
      </c>
      <c r="Y8087" s="1">
        <v>64718</v>
      </c>
      <c r="Z8087" s="1">
        <v>8170.2171353576596</v>
      </c>
      <c r="AA8087" s="1">
        <v>98872</v>
      </c>
      <c r="AB8087" s="1">
        <v>3890.4</v>
      </c>
      <c r="AC8087" s="1">
        <v>13878.506374076551</v>
      </c>
      <c r="AD8087" s="1">
        <v>15197.751307993391</v>
      </c>
      <c r="AE8087" s="1">
        <v>18828</v>
      </c>
      <c r="AF8087" s="1">
        <v>42206.023555522399</v>
      </c>
      <c r="AG8087" s="1">
        <v>137085.80287520649</v>
      </c>
      <c r="AH8087" s="1">
        <v>30788.959771999998</v>
      </c>
      <c r="AI8087" s="1">
        <v>13628.24645290793</v>
      </c>
      <c r="AJ8087" s="1">
        <v>33933.231777695437</v>
      </c>
      <c r="AK8087" s="1">
        <v>10273</v>
      </c>
      <c r="AL8087" s="1">
        <v>733921.25</v>
      </c>
      <c r="AM8087" s="1">
        <v>553191.875</v>
      </c>
      <c r="AN8087" s="1">
        <v>180729.421875</v>
      </c>
      <c r="AO8087" t="s">
        <v>20897</v>
      </c>
    </row>
    <row r="8088" spans="1:41" x14ac:dyDescent="0.25">
      <c r="A8088" s="1">
        <v>2027</v>
      </c>
      <c r="B8088" t="s">
        <v>6517</v>
      </c>
      <c r="C8088" t="s">
        <v>7161</v>
      </c>
      <c r="D8088" t="s">
        <v>7259</v>
      </c>
      <c r="E8088" t="s">
        <v>8164</v>
      </c>
      <c r="F8088" t="s">
        <v>10298</v>
      </c>
      <c r="G8088" t="s">
        <v>12415</v>
      </c>
      <c r="H8088" t="s">
        <v>12778</v>
      </c>
      <c r="I8088" s="1">
        <v>16685.395592435954</v>
      </c>
      <c r="J8088" s="1">
        <v>42369.156561919517</v>
      </c>
      <c r="K8088" s="1">
        <v>2724.8477291731938</v>
      </c>
      <c r="L8088" s="1">
        <v>3405.4349424940301</v>
      </c>
      <c r="M8088" s="1">
        <v>15845.890756934377</v>
      </c>
      <c r="N8088" s="1">
        <v>13175.492976350519</v>
      </c>
      <c r="O8088" s="1">
        <v>12506.604947001868</v>
      </c>
      <c r="P8088" s="1">
        <v>12606.335203599585</v>
      </c>
      <c r="Q8088" s="1">
        <v>5643.7902658840385</v>
      </c>
      <c r="R8088" s="1">
        <v>9463.6414303635102</v>
      </c>
      <c r="S8088" s="1">
        <v>17498.500496281667</v>
      </c>
      <c r="T8088" s="1">
        <v>14702.392130156582</v>
      </c>
      <c r="U8088" s="1">
        <v>2254.9329503883473</v>
      </c>
      <c r="V8088" s="1">
        <v>12320.286141703777</v>
      </c>
      <c r="W8088" s="1">
        <v>6438.6543707557075</v>
      </c>
      <c r="X8088" s="1">
        <v>24525.925471129074</v>
      </c>
      <c r="Y8088" s="1">
        <v>64238.307390923859</v>
      </c>
      <c r="Z8088" s="1">
        <v>9018.815374498512</v>
      </c>
      <c r="AA8088" s="1">
        <v>87500.994837873412</v>
      </c>
      <c r="AB8088" s="1">
        <v>2555.1377514286564</v>
      </c>
      <c r="AC8088" s="1">
        <v>12335.974163984365</v>
      </c>
      <c r="AD8088" s="1">
        <v>18151.845003180952</v>
      </c>
      <c r="AE8088" s="1">
        <v>16548.418116751694</v>
      </c>
      <c r="AF8088" s="1">
        <v>40824.020765627181</v>
      </c>
      <c r="AG8088" s="1">
        <v>135889.38043129779</v>
      </c>
      <c r="AH8088" s="1">
        <v>25267.774655216774</v>
      </c>
      <c r="AI8088" s="1">
        <v>7062.4559452658295</v>
      </c>
      <c r="AJ8088" s="1">
        <v>34031.730115155726</v>
      </c>
      <c r="AK8088" s="1">
        <v>9116.5446652552146</v>
      </c>
      <c r="AL8088" s="1">
        <v>674708.6875</v>
      </c>
      <c r="AM8088" s="1">
        <v>518312.09375</v>
      </c>
      <c r="AN8088" s="1">
        <v>156396.578125</v>
      </c>
      <c r="AO8088" t="s">
        <v>20898</v>
      </c>
    </row>
    <row r="8089" spans="1:41" x14ac:dyDescent="0.25">
      <c r="A8089" s="1">
        <v>2027</v>
      </c>
      <c r="B8089" t="s">
        <v>6518</v>
      </c>
      <c r="C8089" t="s">
        <v>7161</v>
      </c>
      <c r="D8089" t="s">
        <v>7259</v>
      </c>
      <c r="E8089" t="s">
        <v>8164</v>
      </c>
      <c r="F8089" t="s">
        <v>10298</v>
      </c>
      <c r="G8089" t="s">
        <v>12415</v>
      </c>
      <c r="H8089" t="s">
        <v>12778</v>
      </c>
      <c r="I8089" s="1">
        <v>19145.322559772449</v>
      </c>
      <c r="J8089" s="1">
        <v>43457.252007001101</v>
      </c>
      <c r="K8089" s="1">
        <v>3025.2251561619905</v>
      </c>
      <c r="L8089" s="1">
        <v>4076.5941517840538</v>
      </c>
      <c r="M8089" s="1">
        <v>16416.599859569833</v>
      </c>
      <c r="N8089" s="1">
        <v>14586.84419300684</v>
      </c>
      <c r="O8089" s="1">
        <v>12209.501696245932</v>
      </c>
      <c r="P8089" s="1">
        <v>13059.939592535709</v>
      </c>
      <c r="Q8089" s="1">
        <v>5202.1885133840251</v>
      </c>
      <c r="R8089" s="1">
        <v>10103.892089195244</v>
      </c>
      <c r="S8089" s="1">
        <v>21148.050163630538</v>
      </c>
      <c r="T8089" s="1">
        <v>14669.95361260354</v>
      </c>
      <c r="U8089" s="1">
        <v>2194.7170059293994</v>
      </c>
      <c r="V8089" s="1">
        <v>12555.207482674001</v>
      </c>
      <c r="W8089" s="1">
        <v>4931.9970807443169</v>
      </c>
      <c r="X8089" s="1">
        <v>25730.272160246743</v>
      </c>
      <c r="Y8089" s="1">
        <v>70421.975912445982</v>
      </c>
      <c r="Z8089" s="1">
        <v>9131.5191011219722</v>
      </c>
      <c r="AA8089" s="1">
        <v>90612.790940947642</v>
      </c>
      <c r="AB8089" s="1">
        <v>3665.4222125012225</v>
      </c>
      <c r="AC8089" s="1">
        <v>12343.690615881262</v>
      </c>
      <c r="AD8089" s="1">
        <v>20096.905271712498</v>
      </c>
      <c r="AE8089" s="1">
        <v>17460.104174070893</v>
      </c>
      <c r="AF8089" s="1">
        <v>39354.382051710636</v>
      </c>
      <c r="AG8089" s="1">
        <v>136566.93718009064</v>
      </c>
      <c r="AH8089" s="1">
        <v>25522.619999955663</v>
      </c>
      <c r="AI8089" s="1">
        <v>8367.0390358081731</v>
      </c>
      <c r="AJ8089" s="1">
        <v>34760.240280708196</v>
      </c>
      <c r="AK8089" s="1">
        <v>9174.919579826199</v>
      </c>
      <c r="AL8089" s="1">
        <v>699992.125</v>
      </c>
      <c r="AM8089" s="1">
        <v>535033.5625</v>
      </c>
      <c r="AN8089" s="1">
        <v>164958.5</v>
      </c>
      <c r="AO8089" t="s">
        <v>20899</v>
      </c>
    </row>
    <row r="8090" spans="1:41" x14ac:dyDescent="0.25">
      <c r="A8090" s="1">
        <v>2027</v>
      </c>
      <c r="B8090" t="s">
        <v>6518</v>
      </c>
      <c r="C8090" t="s">
        <v>7161</v>
      </c>
      <c r="D8090" t="s">
        <v>7259</v>
      </c>
      <c r="E8090" t="s">
        <v>8164</v>
      </c>
      <c r="F8090" t="s">
        <v>10298</v>
      </c>
      <c r="G8090" t="s">
        <v>12416</v>
      </c>
      <c r="H8090" t="s">
        <v>12778</v>
      </c>
      <c r="I8090" s="1">
        <v>21712.77419124321</v>
      </c>
      <c r="J8090" s="1">
        <v>51491.552296009169</v>
      </c>
      <c r="K8090" s="1">
        <v>2585.1818601999998</v>
      </c>
      <c r="L8090" s="1">
        <v>4631.0764635630239</v>
      </c>
      <c r="M8090" s="1">
        <v>18253.41042299421</v>
      </c>
      <c r="N8090" s="1">
        <v>16218.932857358001</v>
      </c>
      <c r="O8090" s="1">
        <v>13575.591013257521</v>
      </c>
      <c r="P8090" s="1">
        <v>14421.8196419426</v>
      </c>
      <c r="Q8090" s="1">
        <v>5784.247825059243</v>
      </c>
      <c r="R8090" s="1">
        <v>11234.39023618608</v>
      </c>
      <c r="S8090" s="1">
        <v>23514.250367611319</v>
      </c>
      <c r="T8090" s="1">
        <v>16591.152991999948</v>
      </c>
      <c r="U8090" s="1">
        <v>2336.192952717618</v>
      </c>
      <c r="V8090" s="1">
        <v>13960</v>
      </c>
      <c r="W8090" s="1">
        <v>5483.8253773576616</v>
      </c>
      <c r="X8090" s="1">
        <v>29468</v>
      </c>
      <c r="Y8090" s="1">
        <v>82556.733085237647</v>
      </c>
      <c r="Z8090" s="1">
        <v>10213.062982543481</v>
      </c>
      <c r="AA8090" s="1">
        <v>105363</v>
      </c>
      <c r="AB8090" s="1">
        <v>4528.3244871483539</v>
      </c>
      <c r="AC8090" s="1">
        <v>13724.7939813066</v>
      </c>
      <c r="AD8090" s="1">
        <v>22987.600948078722</v>
      </c>
      <c r="AE8090" s="1">
        <v>19413.669715033258</v>
      </c>
      <c r="AF8090" s="1">
        <v>44632.794095710771</v>
      </c>
      <c r="AG8090" s="1">
        <v>159329</v>
      </c>
      <c r="AH8090" s="1">
        <v>30492.142326690278</v>
      </c>
      <c r="AI8090" s="1">
        <v>9303.205222291519</v>
      </c>
      <c r="AJ8090" s="1">
        <v>39422.4624116247</v>
      </c>
      <c r="AK8090" s="1">
        <v>10139</v>
      </c>
      <c r="AL8090" s="1">
        <v>803368.0625</v>
      </c>
      <c r="AM8090" s="1">
        <v>616446.4375</v>
      </c>
      <c r="AN8090" s="1">
        <v>186921.6875</v>
      </c>
      <c r="AO8090" t="s">
        <v>20900</v>
      </c>
    </row>
    <row r="8091" spans="1:41" x14ac:dyDescent="0.25">
      <c r="A8091" s="1">
        <v>2027</v>
      </c>
      <c r="B8091" t="s">
        <v>6519</v>
      </c>
      <c r="C8091" t="s">
        <v>7161</v>
      </c>
      <c r="D8091" t="s">
        <v>7259</v>
      </c>
      <c r="E8091" t="s">
        <v>8164</v>
      </c>
      <c r="F8091" t="s">
        <v>10298</v>
      </c>
      <c r="G8091" t="s">
        <v>12416</v>
      </c>
      <c r="H8091" t="s">
        <v>12778</v>
      </c>
      <c r="I8091" s="1">
        <v>18784.508030538669</v>
      </c>
      <c r="J8091" s="1">
        <v>49610.804118908323</v>
      </c>
      <c r="K8091" s="1">
        <v>2962.5830594857548</v>
      </c>
      <c r="L8091" s="1">
        <v>3840.2491538297982</v>
      </c>
      <c r="M8091" s="1">
        <v>17489.5970342818</v>
      </c>
      <c r="N8091" s="1">
        <v>14714.108237089011</v>
      </c>
      <c r="O8091" s="1">
        <v>13803.924572324609</v>
      </c>
      <c r="P8091" s="1">
        <v>14023.50262667919</v>
      </c>
      <c r="Q8091" s="1">
        <v>6321.4200637694021</v>
      </c>
      <c r="R8091" s="1">
        <v>10373.72902248535</v>
      </c>
      <c r="S8091" s="1">
        <v>18975.263830272521</v>
      </c>
      <c r="T8091" s="1">
        <v>16524.889092607849</v>
      </c>
      <c r="U8091" s="1">
        <v>2388.8779924696751</v>
      </c>
      <c r="V8091" s="1">
        <v>14097</v>
      </c>
      <c r="W8091" s="1">
        <v>7106.5408764259691</v>
      </c>
      <c r="X8091" s="1">
        <v>27840.32</v>
      </c>
      <c r="Y8091" s="1">
        <v>74654.222954077341</v>
      </c>
      <c r="Z8091" s="1">
        <v>10072.01975887291</v>
      </c>
      <c r="AA8091" s="1">
        <v>102469</v>
      </c>
      <c r="AB8091" s="1">
        <v>3051</v>
      </c>
      <c r="AC8091" s="1">
        <v>13640.00004628559</v>
      </c>
      <c r="AD8091" s="1">
        <v>20331.27238819651</v>
      </c>
      <c r="AE8091" s="1">
        <v>18264.998090444318</v>
      </c>
      <c r="AF8091" s="1">
        <v>46036.530971375229</v>
      </c>
      <c r="AG8091" s="1">
        <v>167424</v>
      </c>
      <c r="AH8091" s="1">
        <v>28905.024683177951</v>
      </c>
      <c r="AI8091" s="1">
        <v>7795.0498618080728</v>
      </c>
      <c r="AJ8091" s="1">
        <v>39079.366754102659</v>
      </c>
      <c r="AK8091" s="1">
        <v>9758</v>
      </c>
      <c r="AL8091" s="1">
        <v>780337.8125</v>
      </c>
      <c r="AM8091" s="1">
        <v>605794.375</v>
      </c>
      <c r="AN8091" s="1">
        <v>174543.46875</v>
      </c>
      <c r="AO8091" t="s">
        <v>20901</v>
      </c>
    </row>
    <row r="8092" spans="1:41" x14ac:dyDescent="0.25">
      <c r="A8092" s="1">
        <v>2027</v>
      </c>
      <c r="B8092" t="s">
        <v>6520</v>
      </c>
      <c r="C8092" t="s">
        <v>7161</v>
      </c>
      <c r="D8092" t="s">
        <v>7259</v>
      </c>
      <c r="E8092" t="s">
        <v>8164</v>
      </c>
      <c r="F8092" t="s">
        <v>10298</v>
      </c>
      <c r="G8092" t="s">
        <v>12416</v>
      </c>
      <c r="H8092" t="s">
        <v>12778</v>
      </c>
      <c r="I8092" s="1">
        <v>24199.559440000001</v>
      </c>
      <c r="J8092" s="1">
        <v>55136.529705320601</v>
      </c>
      <c r="K8092" s="1">
        <v>2846.5761813344002</v>
      </c>
      <c r="L8092" s="1">
        <v>5078.0484946143497</v>
      </c>
      <c r="M8092" s="1">
        <v>22938.012367204152</v>
      </c>
      <c r="N8092" s="1">
        <v>15056.09195098169</v>
      </c>
      <c r="O8092" s="1">
        <v>12829.01846338338</v>
      </c>
      <c r="P8092" s="1">
        <v>15261.705808453289</v>
      </c>
      <c r="Q8092" s="1">
        <v>5861</v>
      </c>
      <c r="R8092" s="1">
        <v>11993.261073470179</v>
      </c>
      <c r="S8092" s="1">
        <v>21592.64519386963</v>
      </c>
      <c r="T8092" s="1">
        <v>17551.877732046029</v>
      </c>
      <c r="U8092" s="1">
        <v>2457.6838679232001</v>
      </c>
      <c r="V8092" s="1">
        <v>13775</v>
      </c>
      <c r="W8092" s="1">
        <v>10087.399772148179</v>
      </c>
      <c r="X8092" s="1">
        <v>29966.402718480222</v>
      </c>
      <c r="Y8092" s="1">
        <v>71406.400166469568</v>
      </c>
      <c r="Z8092" s="1">
        <v>8897.1585187178007</v>
      </c>
      <c r="AA8092" s="1">
        <v>109363</v>
      </c>
      <c r="AB8092" s="1">
        <v>4191.0656887117693</v>
      </c>
      <c r="AC8092" s="1">
        <v>14951.0929146</v>
      </c>
      <c r="AD8092" s="1">
        <v>16114.942425187979</v>
      </c>
      <c r="AE8092" s="1">
        <v>20787.633362649602</v>
      </c>
      <c r="AF8092" s="1">
        <v>47176.807039352461</v>
      </c>
      <c r="AG8092" s="1">
        <v>152185.0444645634</v>
      </c>
      <c r="AH8092" s="1">
        <v>34070.060734537037</v>
      </c>
      <c r="AI8092" s="1">
        <v>15046.685289934139</v>
      </c>
      <c r="AJ8092" s="1">
        <v>38052.464822746129</v>
      </c>
      <c r="AK8092" s="1">
        <v>11492</v>
      </c>
      <c r="AL8092" s="1">
        <v>810365.125</v>
      </c>
      <c r="AM8092" s="1">
        <v>611638.4375</v>
      </c>
      <c r="AN8092" s="1">
        <v>198726.6875</v>
      </c>
      <c r="AO8092" t="s">
        <v>20902</v>
      </c>
    </row>
    <row r="8093" spans="1:41" x14ac:dyDescent="0.25">
      <c r="A8093" s="1">
        <v>2027</v>
      </c>
      <c r="B8093" t="s">
        <v>6521</v>
      </c>
      <c r="C8093" t="s">
        <v>7161</v>
      </c>
      <c r="D8093" t="s">
        <v>7259</v>
      </c>
      <c r="E8093" t="s">
        <v>8164</v>
      </c>
      <c r="F8093" t="s">
        <v>10298</v>
      </c>
      <c r="G8093" t="s">
        <v>12416</v>
      </c>
      <c r="H8093" t="s">
        <v>12778</v>
      </c>
      <c r="I8093" s="1">
        <v>14268.86958426061</v>
      </c>
      <c r="J8093" s="1">
        <v>30078.64223154584</v>
      </c>
      <c r="K8093" s="1">
        <v>3585.182632970033</v>
      </c>
      <c r="L8093" s="1">
        <v>4144.7948000000024</v>
      </c>
      <c r="M8093" s="1">
        <v>15859.84800178934</v>
      </c>
      <c r="N8093" s="1">
        <v>14446.900607107011</v>
      </c>
      <c r="O8093" s="1">
        <v>13525.252906528631</v>
      </c>
      <c r="P8093" s="1">
        <v>13511.509834425729</v>
      </c>
      <c r="Q8093" s="1">
        <v>5935.387100422462</v>
      </c>
      <c r="R8093" s="1">
        <v>10408.92884535667</v>
      </c>
      <c r="S8093" s="1">
        <v>15393</v>
      </c>
      <c r="T8093" s="1">
        <v>14688.88276093682</v>
      </c>
      <c r="U8093" s="1">
        <v>2411.728871783776</v>
      </c>
      <c r="V8093" s="1">
        <v>15202</v>
      </c>
      <c r="W8093" s="1">
        <v>6980.8811232343814</v>
      </c>
      <c r="X8093" s="1">
        <v>18208.43037552953</v>
      </c>
      <c r="Y8093" s="1">
        <v>70344.94830698648</v>
      </c>
      <c r="Z8093" s="1">
        <v>7787</v>
      </c>
      <c r="AA8093" s="1">
        <v>102470</v>
      </c>
      <c r="AB8093" s="1">
        <v>2043.76</v>
      </c>
      <c r="AC8093" s="1">
        <v>14126.42324</v>
      </c>
      <c r="AD8093" s="1">
        <v>17861.66997901904</v>
      </c>
      <c r="AE8093" s="1">
        <v>18827.817034758671</v>
      </c>
      <c r="AF8093" s="1">
        <v>43869.658784539322</v>
      </c>
      <c r="AG8093" s="1">
        <v>146329</v>
      </c>
      <c r="AH8093" s="1">
        <v>24298</v>
      </c>
      <c r="AI8093" s="1">
        <v>6981.730785891541</v>
      </c>
      <c r="AJ8093" s="1">
        <v>37181</v>
      </c>
      <c r="AK8093" s="1">
        <v>9681.7754653356387</v>
      </c>
      <c r="AL8093" s="1">
        <v>700453</v>
      </c>
      <c r="AM8093" s="1">
        <v>551344.625</v>
      </c>
      <c r="AN8093" s="1">
        <v>149108.421875</v>
      </c>
      <c r="AO8093" t="s">
        <v>20903</v>
      </c>
    </row>
    <row r="8094" spans="1:41" x14ac:dyDescent="0.25">
      <c r="A8094" s="1">
        <v>2027</v>
      </c>
      <c r="B8094" t="s">
        <v>6522</v>
      </c>
      <c r="C8094" t="s">
        <v>7161</v>
      </c>
      <c r="D8094" t="s">
        <v>7259</v>
      </c>
      <c r="E8094" t="s">
        <v>8164</v>
      </c>
      <c r="F8094" t="s">
        <v>10298</v>
      </c>
      <c r="G8094" t="s">
        <v>12416</v>
      </c>
      <c r="H8094" t="s">
        <v>12778</v>
      </c>
      <c r="I8094" s="1">
        <v>22438.609080790309</v>
      </c>
      <c r="J8094" s="1">
        <v>55231.503078299756</v>
      </c>
      <c r="K8094" s="1">
        <v>2827.988986867264</v>
      </c>
      <c r="L8094" s="1">
        <v>4626.5661081429989</v>
      </c>
      <c r="M8094" s="1">
        <v>21219.756802996071</v>
      </c>
      <c r="N8094" s="1">
        <v>15327.76425333027</v>
      </c>
      <c r="O8094" s="1">
        <v>13291.87723302903</v>
      </c>
      <c r="P8094" s="1">
        <v>14081.872124834401</v>
      </c>
      <c r="Q8094" s="1">
        <v>5733.9299389923362</v>
      </c>
      <c r="R8094" s="1">
        <v>11670.633953688241</v>
      </c>
      <c r="S8094" s="1">
        <v>25090.558821856361</v>
      </c>
      <c r="T8094" s="1">
        <v>16513.897030243239</v>
      </c>
      <c r="U8094" s="1">
        <v>2553.7985181649728</v>
      </c>
      <c r="V8094" s="1">
        <v>14322</v>
      </c>
      <c r="W8094" s="1">
        <v>5148</v>
      </c>
      <c r="X8094" s="1">
        <v>31259.8267709143</v>
      </c>
      <c r="Y8094" s="1">
        <v>74320.364872661085</v>
      </c>
      <c r="Z8094" s="1">
        <v>9432.2815891230875</v>
      </c>
      <c r="AA8094" s="1">
        <v>106020</v>
      </c>
      <c r="AB8094" s="1">
        <v>4743.3961099399676</v>
      </c>
      <c r="AC8094" s="1">
        <v>15704.632871331791</v>
      </c>
      <c r="AD8094" s="1">
        <v>21595.766752873649</v>
      </c>
      <c r="AE8094" s="1">
        <v>19380.691116459839</v>
      </c>
      <c r="AF8094" s="1">
        <v>42161.077305981038</v>
      </c>
      <c r="AG8094" s="1">
        <v>156208</v>
      </c>
      <c r="AH8094" s="1">
        <v>37141.978330079502</v>
      </c>
      <c r="AI8094" s="1">
        <v>11234.791711885089</v>
      </c>
      <c r="AJ8094" s="1">
        <v>40253.898910883683</v>
      </c>
      <c r="AK8094" s="1">
        <v>10286</v>
      </c>
      <c r="AL8094" s="1">
        <v>809821.5</v>
      </c>
      <c r="AM8094" s="1">
        <v>609467.5625</v>
      </c>
      <c r="AN8094" s="1">
        <v>200353.859375</v>
      </c>
      <c r="AO8094" t="s">
        <v>20904</v>
      </c>
    </row>
    <row r="8095" spans="1:41" x14ac:dyDescent="0.25">
      <c r="A8095" s="1">
        <v>2027</v>
      </c>
      <c r="B8095" t="s">
        <v>6522</v>
      </c>
      <c r="C8095" t="s">
        <v>7161</v>
      </c>
      <c r="D8095" t="s">
        <v>7259</v>
      </c>
      <c r="E8095" t="s">
        <v>8165</v>
      </c>
      <c r="F8095" t="s">
        <v>10299</v>
      </c>
      <c r="G8095" t="s">
        <v>12417</v>
      </c>
      <c r="H8095" t="s">
        <v>12778</v>
      </c>
      <c r="I8095" s="1">
        <v>841.67378100860765</v>
      </c>
      <c r="J8095" s="1">
        <v>3588.929487632402</v>
      </c>
      <c r="K8095" s="1">
        <v>252.90678515883644</v>
      </c>
      <c r="L8095" s="1">
        <v>556.3949273494402</v>
      </c>
      <c r="M8095" s="1">
        <v>1704.9464252801006</v>
      </c>
      <c r="N8095" s="1">
        <v>596.86001297485404</v>
      </c>
      <c r="O8095" s="1">
        <v>1077.3829047766433</v>
      </c>
      <c r="P8095" s="1">
        <v>1504.8742786120463</v>
      </c>
      <c r="Q8095" s="1">
        <v>1.5792536215038893</v>
      </c>
      <c r="R8095" s="1">
        <v>815.92873006134494</v>
      </c>
      <c r="S8095" s="1">
        <v>1011.6271406353458</v>
      </c>
      <c r="T8095" s="1">
        <v>1719.7661390800879</v>
      </c>
      <c r="U8095" s="1">
        <v>37.430204203507792</v>
      </c>
      <c r="V8095" s="1">
        <v>1322.1966728103969</v>
      </c>
      <c r="W8095" s="1">
        <v>649.03974088882512</v>
      </c>
      <c r="X8095" s="1">
        <v>2852.788536591675</v>
      </c>
      <c r="Y8095" s="1">
        <v>4046.5085625413831</v>
      </c>
      <c r="Z8095" s="1">
        <v>1130.9679349376788</v>
      </c>
      <c r="AA8095" s="1">
        <v>8039.4008866290924</v>
      </c>
      <c r="AB8095" s="1">
        <v>606.97628438120751</v>
      </c>
      <c r="AC8095" s="1">
        <v>1238.2828668624165</v>
      </c>
      <c r="AD8095" s="1">
        <v>1552.6675386396114</v>
      </c>
      <c r="AE8095" s="1">
        <v>1834.8943658200933</v>
      </c>
      <c r="AF8095" s="1">
        <v>2256.3331744730754</v>
      </c>
      <c r="AG8095" s="1">
        <v>7369.7037195284938</v>
      </c>
      <c r="AH8095" s="1">
        <v>1005.9399584333822</v>
      </c>
      <c r="AI8095" s="1">
        <v>1042.9875819950414</v>
      </c>
      <c r="AJ8095" s="1">
        <v>1822.3107560502731</v>
      </c>
      <c r="AK8095" s="1">
        <v>768.83662688286279</v>
      </c>
      <c r="AL8095" s="1">
        <v>51250.13671875</v>
      </c>
      <c r="AM8095" s="1">
        <v>37004.2734375</v>
      </c>
      <c r="AN8095" s="1">
        <v>14245.8662109375</v>
      </c>
      <c r="AO8095" t="s">
        <v>20905</v>
      </c>
    </row>
    <row r="8096" spans="1:41" x14ac:dyDescent="0.25">
      <c r="A8096" s="1">
        <v>2027</v>
      </c>
      <c r="B8096" t="s">
        <v>6523</v>
      </c>
      <c r="C8096" t="s">
        <v>7161</v>
      </c>
      <c r="D8096" t="s">
        <v>7259</v>
      </c>
      <c r="E8096" t="s">
        <v>8165</v>
      </c>
      <c r="F8096" t="s">
        <v>10299</v>
      </c>
      <c r="G8096" t="s">
        <v>12417</v>
      </c>
      <c r="H8096" t="s">
        <v>12778</v>
      </c>
      <c r="I8096" s="1">
        <v>702.50482088523995</v>
      </c>
      <c r="J8096" s="1">
        <v>4029.071766841817</v>
      </c>
      <c r="K8096" s="1">
        <v>247.9751817970527</v>
      </c>
      <c r="L8096" s="1">
        <v>568.20242865717933</v>
      </c>
      <c r="M8096" s="1">
        <v>1394.6786885221675</v>
      </c>
      <c r="N8096" s="1">
        <v>343.73664195447276</v>
      </c>
      <c r="O8096" s="1">
        <v>1048.5917547037036</v>
      </c>
      <c r="P8096" s="1">
        <v>1464.4932043836127</v>
      </c>
      <c r="Q8096" s="1">
        <v>1.7915510052753119</v>
      </c>
      <c r="R8096" s="1">
        <v>733.77198164398044</v>
      </c>
      <c r="S8096" s="1">
        <v>1033.0953248312351</v>
      </c>
      <c r="T8096" s="1">
        <v>1704.607285971538</v>
      </c>
      <c r="U8096" s="1">
        <v>34.158263820219958</v>
      </c>
      <c r="V8096" s="1">
        <v>1272.7734401920818</v>
      </c>
      <c r="W8096" s="1">
        <v>618.82409957390985</v>
      </c>
      <c r="X8096" s="1">
        <v>2376.1192471118407</v>
      </c>
      <c r="Y8096" s="1">
        <v>4080.7265330833789</v>
      </c>
      <c r="Z8096" s="1">
        <v>1259.7672543512995</v>
      </c>
      <c r="AA8096" s="1">
        <v>8099.4673466768836</v>
      </c>
      <c r="AB8096" s="1">
        <v>311.99478809903303</v>
      </c>
      <c r="AC8096" s="1">
        <v>969.07909516032191</v>
      </c>
      <c r="AD8096" s="1">
        <v>1762.4163113241686</v>
      </c>
      <c r="AE8096" s="1">
        <v>2128.1763691523443</v>
      </c>
      <c r="AF8096" s="1">
        <v>1576.9786895418872</v>
      </c>
      <c r="AG8096" s="1">
        <v>7403.1610977406308</v>
      </c>
      <c r="AH8096" s="1">
        <v>746.927919852983</v>
      </c>
      <c r="AI8096" s="1">
        <v>1036.1946108057289</v>
      </c>
      <c r="AJ8096" s="1">
        <v>1875.0680145686918</v>
      </c>
      <c r="AK8096" s="1">
        <v>702.50482088523995</v>
      </c>
      <c r="AL8096" s="1">
        <v>49526.859375</v>
      </c>
      <c r="AM8096" s="1">
        <v>36542.92578125</v>
      </c>
      <c r="AN8096" s="1">
        <v>12983.9296875</v>
      </c>
      <c r="AO8096" t="s">
        <v>20906</v>
      </c>
    </row>
    <row r="8097" spans="1:41" x14ac:dyDescent="0.25">
      <c r="A8097" s="1">
        <v>2027</v>
      </c>
      <c r="B8097" t="s">
        <v>6524</v>
      </c>
      <c r="C8097" t="s">
        <v>7161</v>
      </c>
      <c r="D8097" t="s">
        <v>7259</v>
      </c>
      <c r="E8097" t="s">
        <v>8165</v>
      </c>
      <c r="F8097" t="s">
        <v>10299</v>
      </c>
      <c r="G8097" t="s">
        <v>12417</v>
      </c>
      <c r="H8097" t="s">
        <v>12778</v>
      </c>
      <c r="I8097" s="1">
        <v>872.56470588130162</v>
      </c>
      <c r="J8097" s="1">
        <v>3612.4513650152112</v>
      </c>
      <c r="K8097" s="1">
        <v>250</v>
      </c>
      <c r="L8097" s="1">
        <v>550</v>
      </c>
      <c r="M8097" s="1">
        <v>2237.38606655278</v>
      </c>
      <c r="N8097" s="1">
        <v>732.08462499999996</v>
      </c>
      <c r="O8097" s="1">
        <v>1095</v>
      </c>
      <c r="P8097" s="1">
        <v>1487.578</v>
      </c>
      <c r="Q8097" s="1">
        <v>2</v>
      </c>
      <c r="R8097" s="1">
        <v>806.5508499</v>
      </c>
      <c r="S8097" s="1">
        <v>1000</v>
      </c>
      <c r="T8097" s="1">
        <v>1950</v>
      </c>
      <c r="U8097" s="1">
        <v>38</v>
      </c>
      <c r="V8097" s="1">
        <v>1341</v>
      </c>
      <c r="W8097" s="1">
        <v>529</v>
      </c>
      <c r="X8097" s="1">
        <v>2889.1025432349938</v>
      </c>
      <c r="Y8097" s="1">
        <v>4000</v>
      </c>
      <c r="Z8097" s="1">
        <v>809.61338195282781</v>
      </c>
      <c r="AA8097" s="1">
        <v>10073</v>
      </c>
      <c r="AB8097" s="1">
        <v>612</v>
      </c>
      <c r="AC8097" s="1">
        <v>1428.846157976752</v>
      </c>
      <c r="AD8097" s="1">
        <v>1215.0952</v>
      </c>
      <c r="AE8097" s="1">
        <v>1850</v>
      </c>
      <c r="AF8097" s="1">
        <v>2391.1999999999998</v>
      </c>
      <c r="AG8097" s="1">
        <v>4954.3857303199384</v>
      </c>
      <c r="AH8097" s="1">
        <v>1616</v>
      </c>
      <c r="AI8097" s="1">
        <v>1031</v>
      </c>
      <c r="AJ8097" s="1">
        <v>1759.183508571429</v>
      </c>
      <c r="AK8097" s="1">
        <v>760</v>
      </c>
      <c r="AL8097" s="1">
        <v>51893.046875</v>
      </c>
      <c r="AM8097" s="1">
        <v>36708.45703125</v>
      </c>
      <c r="AN8097" s="1">
        <v>15184.5830078125</v>
      </c>
      <c r="AO8097" t="s">
        <v>20907</v>
      </c>
    </row>
    <row r="8098" spans="1:41" x14ac:dyDescent="0.25">
      <c r="A8098" s="1">
        <v>2027</v>
      </c>
      <c r="B8098" t="s">
        <v>6525</v>
      </c>
      <c r="C8098" t="s">
        <v>7161</v>
      </c>
      <c r="D8098" t="s">
        <v>7259</v>
      </c>
      <c r="E8098" t="s">
        <v>8165</v>
      </c>
      <c r="F8098" t="s">
        <v>10299</v>
      </c>
      <c r="G8098" t="s">
        <v>12417</v>
      </c>
      <c r="H8098" t="s">
        <v>12778</v>
      </c>
      <c r="I8098" s="1">
        <v>604.06177675253184</v>
      </c>
      <c r="J8098" s="1">
        <v>4560.6268732141289</v>
      </c>
      <c r="K8098" s="1">
        <v>129.89710469472635</v>
      </c>
      <c r="L8098" s="1">
        <v>395.28868928101463</v>
      </c>
      <c r="M8098" s="1">
        <v>1091.957705196173</v>
      </c>
      <c r="N8098" s="1">
        <v>682.34884228642989</v>
      </c>
      <c r="O8098" s="1">
        <v>1108.3370707741155</v>
      </c>
      <c r="P8098" s="1">
        <v>1737.3936117956375</v>
      </c>
      <c r="Q8098" s="1">
        <v>1.5758389667008641</v>
      </c>
      <c r="R8098" s="1">
        <v>672.07970354313022</v>
      </c>
      <c r="S8098" s="1">
        <v>1194.6017294846133</v>
      </c>
      <c r="T8098" s="1">
        <v>1583.3386725344508</v>
      </c>
      <c r="U8098" s="1">
        <v>41.179302725408213</v>
      </c>
      <c r="V8098" s="1">
        <v>1182.5901947274554</v>
      </c>
      <c r="W8098" s="1">
        <v>467.35789782396205</v>
      </c>
      <c r="X8098" s="1">
        <v>2159.8923408780302</v>
      </c>
      <c r="Y8098" s="1">
        <v>3827.3117567125864</v>
      </c>
      <c r="Z8098" s="1">
        <v>1208.7971796521635</v>
      </c>
      <c r="AA8098" s="1">
        <v>8267.211786040225</v>
      </c>
      <c r="AB8098" s="1">
        <v>157.56949685980777</v>
      </c>
      <c r="AC8098" s="1">
        <v>1217.0742190575504</v>
      </c>
      <c r="AD8098" s="1">
        <v>1464.5368325875738</v>
      </c>
      <c r="AE8098" s="1">
        <v>1908.7420686829105</v>
      </c>
      <c r="AF8098" s="1">
        <v>1062.1770016333899</v>
      </c>
      <c r="AG8098" s="1">
        <v>5668.3524476733337</v>
      </c>
      <c r="AH8098" s="1">
        <v>789.48542085683312</v>
      </c>
      <c r="AI8098" s="1">
        <v>781.84171692045993</v>
      </c>
      <c r="AJ8098" s="1">
        <v>1578.3743100021184</v>
      </c>
      <c r="AK8098" s="1">
        <v>655.17462311770385</v>
      </c>
      <c r="AL8098" s="1">
        <v>46199.171875</v>
      </c>
      <c r="AM8098" s="1">
        <v>34615.1875</v>
      </c>
      <c r="AN8098" s="1">
        <v>11583.9912109375</v>
      </c>
      <c r="AO8098" t="s">
        <v>20908</v>
      </c>
    </row>
    <row r="8099" spans="1:41" x14ac:dyDescent="0.25">
      <c r="A8099" s="1">
        <v>2027</v>
      </c>
      <c r="B8099" t="s">
        <v>6526</v>
      </c>
      <c r="C8099" t="s">
        <v>7161</v>
      </c>
      <c r="D8099" t="s">
        <v>7259</v>
      </c>
      <c r="E8099" t="s">
        <v>8165</v>
      </c>
      <c r="F8099" t="s">
        <v>10299</v>
      </c>
      <c r="G8099" t="s">
        <v>12417</v>
      </c>
      <c r="H8099" t="s">
        <v>12778</v>
      </c>
      <c r="I8099" s="1">
        <v>541.83432937604948</v>
      </c>
      <c r="J8099" s="1">
        <v>4453.9552774542481</v>
      </c>
      <c r="K8099" s="1">
        <v>183.64720855719051</v>
      </c>
      <c r="L8099" s="1">
        <v>384.27913004452586</v>
      </c>
      <c r="M8099" s="1">
        <v>1167.6990139474542</v>
      </c>
      <c r="N8099" s="1">
        <v>293.40136196722801</v>
      </c>
      <c r="O8099" s="1">
        <v>1077.46772650606</v>
      </c>
      <c r="P8099" s="1">
        <v>1441.1295381425064</v>
      </c>
      <c r="Q8099" s="1">
        <v>1.7969523944627244</v>
      </c>
      <c r="R8099" s="1">
        <v>667.68542103177117</v>
      </c>
      <c r="S8099" s="1">
        <v>1161.32974659865</v>
      </c>
      <c r="T8099" s="1">
        <v>1751.5485209211813</v>
      </c>
      <c r="U8099" s="1">
        <v>37.366368446318539</v>
      </c>
      <c r="V8099" s="1">
        <v>1156.0220238079796</v>
      </c>
      <c r="W8099" s="1">
        <v>605.08039813640812</v>
      </c>
      <c r="X8099" s="1">
        <v>2441.5524837083135</v>
      </c>
      <c r="Y8099" s="1">
        <v>3779.0986269572154</v>
      </c>
      <c r="Z8099" s="1">
        <v>1265.6527045289583</v>
      </c>
      <c r="AA8099" s="1">
        <v>7871.352898563975</v>
      </c>
      <c r="AB8099" s="1">
        <v>320.58645655648286</v>
      </c>
      <c r="AC8099" s="1">
        <v>1044.6261917387878</v>
      </c>
      <c r="AD8099" s="1">
        <v>1576.723578608767</v>
      </c>
      <c r="AE8099" s="1">
        <v>1863.0106995252565</v>
      </c>
      <c r="AF8099" s="1">
        <v>1408.4360888410938</v>
      </c>
      <c r="AG8099" s="1">
        <v>5838.4950697372706</v>
      </c>
      <c r="AH8099" s="1">
        <v>773.48064220511924</v>
      </c>
      <c r="AI8099" s="1">
        <v>760.06590362397924</v>
      </c>
      <c r="AJ8099" s="1">
        <v>1754.7331545955835</v>
      </c>
      <c r="AK8099" s="1">
        <v>721.8502995311535</v>
      </c>
      <c r="AL8099" s="1">
        <v>46343.9140625</v>
      </c>
      <c r="AM8099" s="1">
        <v>33802.875</v>
      </c>
      <c r="AN8099" s="1">
        <v>12541.0322265625</v>
      </c>
      <c r="AO8099" t="s">
        <v>20909</v>
      </c>
    </row>
    <row r="8100" spans="1:41" x14ac:dyDescent="0.25">
      <c r="A8100" s="1">
        <v>2027</v>
      </c>
      <c r="B8100" t="s">
        <v>6527</v>
      </c>
      <c r="C8100" t="s">
        <v>7161</v>
      </c>
      <c r="D8100" t="s">
        <v>7259</v>
      </c>
      <c r="E8100" t="s">
        <v>8165</v>
      </c>
      <c r="F8100" t="s">
        <v>10299</v>
      </c>
      <c r="G8100" t="s">
        <v>12418</v>
      </c>
      <c r="H8100" t="s">
        <v>12778</v>
      </c>
      <c r="I8100" s="1">
        <v>940</v>
      </c>
      <c r="J8100" s="1">
        <v>4145.9507458519774</v>
      </c>
      <c r="K8100" s="1">
        <v>277.12234589511502</v>
      </c>
      <c r="L8100" s="1">
        <v>614.77584680561131</v>
      </c>
      <c r="M8100" s="1">
        <v>2470.2550054280832</v>
      </c>
      <c r="N8100" s="1">
        <v>797.24015662499994</v>
      </c>
      <c r="O8100" s="1">
        <v>1208.968479504</v>
      </c>
      <c r="P8100" s="1">
        <v>1602.5439839303101</v>
      </c>
      <c r="Q8100" s="1">
        <v>2</v>
      </c>
      <c r="R8100" s="1">
        <v>901.48848818795034</v>
      </c>
      <c r="S8100" s="1">
        <v>1094.3188977798</v>
      </c>
      <c r="T8100" s="1">
        <v>2166.2127580689721</v>
      </c>
      <c r="U8100" s="1">
        <v>41.9550705216</v>
      </c>
      <c r="V8100" s="1">
        <v>1410</v>
      </c>
      <c r="W8100" s="1">
        <v>591.07603893070302</v>
      </c>
      <c r="X8100" s="1">
        <v>3156.4591754935568</v>
      </c>
      <c r="Y8100" s="1">
        <v>4440.3325573943584</v>
      </c>
      <c r="Z8100" s="1">
        <v>881.64836732875881</v>
      </c>
      <c r="AA8100" s="1">
        <v>11206</v>
      </c>
      <c r="AB8100" s="1">
        <v>659.29781037723706</v>
      </c>
      <c r="AC8100" s="1">
        <v>1539.2731100000001</v>
      </c>
      <c r="AD8100" s="1">
        <v>1323.207747190412</v>
      </c>
      <c r="AE8100" s="1">
        <v>2042.5494859200001</v>
      </c>
      <c r="AF8100" s="1">
        <v>2672.821827057413</v>
      </c>
      <c r="AG8100" s="1">
        <v>5500</v>
      </c>
      <c r="AH8100" s="1">
        <v>1819.878469530624</v>
      </c>
      <c r="AI8100" s="1">
        <v>1138.3073080992001</v>
      </c>
      <c r="AJ8100" s="1">
        <v>1941.684671034895</v>
      </c>
      <c r="AK8100" s="1">
        <v>839</v>
      </c>
      <c r="AL8100" s="1">
        <v>57424.3671875</v>
      </c>
      <c r="AM8100" s="1">
        <v>40680.26171875</v>
      </c>
      <c r="AN8100" s="1">
        <v>16744.10546875</v>
      </c>
      <c r="AO8100" t="s">
        <v>20910</v>
      </c>
    </row>
    <row r="8101" spans="1:41" x14ac:dyDescent="0.25">
      <c r="A8101" s="1">
        <v>2027</v>
      </c>
      <c r="B8101" t="s">
        <v>6528</v>
      </c>
      <c r="C8101" t="s">
        <v>7161</v>
      </c>
      <c r="D8101" t="s">
        <v>7259</v>
      </c>
      <c r="E8101" t="s">
        <v>8165</v>
      </c>
      <c r="F8101" t="s">
        <v>10299</v>
      </c>
      <c r="G8101" t="s">
        <v>12418</v>
      </c>
      <c r="H8101" t="s">
        <v>12778</v>
      </c>
      <c r="I8101" s="1">
        <v>610</v>
      </c>
      <c r="J8101" s="1">
        <v>5275.5129287957507</v>
      </c>
      <c r="K8101" s="1">
        <v>199</v>
      </c>
      <c r="L8101" s="1">
        <v>433.3448234683251</v>
      </c>
      <c r="M8101" s="1">
        <v>1288.8253191024919</v>
      </c>
      <c r="N8101" s="1">
        <v>327.66435416452481</v>
      </c>
      <c r="O8101" s="1">
        <v>1189.2342717173001</v>
      </c>
      <c r="P8101" s="1">
        <v>1603.1367086400001</v>
      </c>
      <c r="Q8101" s="1">
        <v>2.0127060689445782</v>
      </c>
      <c r="R8101" s="1">
        <v>731.8945546504699</v>
      </c>
      <c r="S8101" s="1">
        <v>1259.3386696383241</v>
      </c>
      <c r="T8101" s="1">
        <v>1968.669097675303</v>
      </c>
      <c r="U8101" s="1">
        <v>42.067258415505357</v>
      </c>
      <c r="V8101" s="1">
        <v>1323</v>
      </c>
      <c r="W8101" s="1">
        <v>667.84584717129133</v>
      </c>
      <c r="X8101" s="1">
        <v>2771.5</v>
      </c>
      <c r="Y8101" s="1">
        <v>4226.2648840682932</v>
      </c>
      <c r="Z8101" s="1">
        <v>1413.4538205462959</v>
      </c>
      <c r="AA8101" s="1">
        <v>9185</v>
      </c>
      <c r="AB8101" s="1">
        <v>383</v>
      </c>
      <c r="AC8101" s="1">
        <v>1160.775972871407</v>
      </c>
      <c r="AD8101" s="1">
        <v>1766.0351634761739</v>
      </c>
      <c r="AE8101" s="1">
        <v>2056.2622136589762</v>
      </c>
      <c r="AF8101" s="1">
        <v>1588.268632268796</v>
      </c>
      <c r="AG8101" s="1">
        <v>7193</v>
      </c>
      <c r="AH8101" s="1">
        <v>874.63792001319848</v>
      </c>
      <c r="AI8101" s="1">
        <v>838.90811679762237</v>
      </c>
      <c r="AJ8101" s="1">
        <v>2014.997776251334</v>
      </c>
      <c r="AK8101" s="1">
        <v>797</v>
      </c>
      <c r="AL8101" s="1">
        <v>53190.6484375</v>
      </c>
      <c r="AM8101" s="1">
        <v>39186.65234375</v>
      </c>
      <c r="AN8101" s="1">
        <v>14003.994140625</v>
      </c>
      <c r="AO8101" t="s">
        <v>20911</v>
      </c>
    </row>
    <row r="8102" spans="1:41" x14ac:dyDescent="0.25">
      <c r="A8102" s="1">
        <v>2027</v>
      </c>
      <c r="B8102" t="s">
        <v>6529</v>
      </c>
      <c r="C8102" t="s">
        <v>7161</v>
      </c>
      <c r="D8102" t="s">
        <v>7259</v>
      </c>
      <c r="E8102" t="s">
        <v>8165</v>
      </c>
      <c r="F8102" t="s">
        <v>10299</v>
      </c>
      <c r="G8102" t="s">
        <v>12418</v>
      </c>
      <c r="H8102" t="s">
        <v>12778</v>
      </c>
      <c r="I8102" s="1">
        <v>796.72837908154054</v>
      </c>
      <c r="J8102" s="1">
        <v>4810.5503734192689</v>
      </c>
      <c r="K8102" s="1">
        <v>211.90520000000001</v>
      </c>
      <c r="L8102" s="1">
        <v>645.48708944745647</v>
      </c>
      <c r="M8102" s="1">
        <v>1550.7256513265279</v>
      </c>
      <c r="N8102" s="1">
        <v>382.19654935000011</v>
      </c>
      <c r="O8102" s="1">
        <v>1165.915952664019</v>
      </c>
      <c r="P8102" s="1">
        <v>1617.209383766397</v>
      </c>
      <c r="Q8102" s="1">
        <v>1.992002977032725</v>
      </c>
      <c r="R8102" s="1">
        <v>815.87181587017778</v>
      </c>
      <c r="S8102" s="1">
        <v>1148.68566764928</v>
      </c>
      <c r="T8102" s="1">
        <v>1927.8452420281631</v>
      </c>
      <c r="U8102" s="1">
        <v>38.739745773458921</v>
      </c>
      <c r="V8102" s="1">
        <v>1415</v>
      </c>
      <c r="W8102" s="1">
        <v>688.06271492191865</v>
      </c>
      <c r="X8102" s="1">
        <v>2721</v>
      </c>
      <c r="Y8102" s="1">
        <v>4625.6444648586184</v>
      </c>
      <c r="Z8102" s="1">
        <v>1408.975020427308</v>
      </c>
      <c r="AA8102" s="1">
        <v>9411</v>
      </c>
      <c r="AB8102" s="1">
        <v>383</v>
      </c>
      <c r="AC8102" s="1">
        <v>1077.50682891827</v>
      </c>
      <c r="AD8102" s="1">
        <v>1867.361066853787</v>
      </c>
      <c r="AE8102" s="1">
        <v>2366.2924753575171</v>
      </c>
      <c r="AF8102" s="1">
        <v>1788.491178724719</v>
      </c>
      <c r="AG8102" s="1">
        <v>8637</v>
      </c>
      <c r="AH8102" s="1">
        <v>893.54305541724398</v>
      </c>
      <c r="AI8102" s="1">
        <v>1152.1317246522281</v>
      </c>
      <c r="AJ8102" s="1">
        <v>2126.5617765191118</v>
      </c>
      <c r="AK8102" s="1">
        <v>781</v>
      </c>
      <c r="AL8102" s="1">
        <v>56456.42578125</v>
      </c>
      <c r="AM8102" s="1">
        <v>41965.24609375</v>
      </c>
      <c r="AN8102" s="1">
        <v>14491.1767578125</v>
      </c>
      <c r="AO8102" t="s">
        <v>20912</v>
      </c>
    </row>
    <row r="8103" spans="1:41" x14ac:dyDescent="0.25">
      <c r="A8103" s="1">
        <v>2027</v>
      </c>
      <c r="B8103" t="s">
        <v>6530</v>
      </c>
      <c r="C8103" t="s">
        <v>7161</v>
      </c>
      <c r="D8103" t="s">
        <v>7259</v>
      </c>
      <c r="E8103" t="s">
        <v>8165</v>
      </c>
      <c r="F8103" t="s">
        <v>10299</v>
      </c>
      <c r="G8103" t="s">
        <v>12418</v>
      </c>
      <c r="H8103" t="s">
        <v>12778</v>
      </c>
      <c r="I8103" s="1">
        <v>674.33741406785362</v>
      </c>
      <c r="J8103" s="1">
        <v>5126.240970013534</v>
      </c>
      <c r="K8103" s="1">
        <v>142.44389292060529</v>
      </c>
      <c r="L8103" s="1">
        <v>437.69420000000008</v>
      </c>
      <c r="M8103" s="1">
        <v>1195.0925686223111</v>
      </c>
      <c r="N8103" s="1">
        <v>752.6737159301465</v>
      </c>
      <c r="O8103" s="1">
        <v>1210.6416545241641</v>
      </c>
      <c r="P8103" s="1">
        <v>1851.7441421466019</v>
      </c>
      <c r="Q8103" s="1">
        <v>1.7280595508695731</v>
      </c>
      <c r="R8103" s="1">
        <v>724.79321692948997</v>
      </c>
      <c r="S8103" s="1">
        <v>1310</v>
      </c>
      <c r="T8103" s="1">
        <v>1767.541908992398</v>
      </c>
      <c r="U8103" s="1">
        <v>42.067258415505357</v>
      </c>
      <c r="V8103" s="1">
        <v>1347</v>
      </c>
      <c r="W8103" s="1">
        <v>516.03059080212688</v>
      </c>
      <c r="X8103" s="1">
        <v>2569.4490225379691</v>
      </c>
      <c r="Y8103" s="1">
        <v>4178.8753266595268</v>
      </c>
      <c r="Z8103" s="1">
        <v>1325</v>
      </c>
      <c r="AA8103" s="1">
        <v>9185</v>
      </c>
      <c r="AB8103" s="1">
        <v>144.30000000000001</v>
      </c>
      <c r="AC8103" s="1">
        <v>1332.02675</v>
      </c>
      <c r="AD8103" s="1">
        <v>1606.0060162439449</v>
      </c>
      <c r="AE8103" s="1">
        <v>2089.0218099518002</v>
      </c>
      <c r="AF8103" s="1">
        <v>1185.7490742329189</v>
      </c>
      <c r="AG8103" s="1">
        <v>6332</v>
      </c>
      <c r="AH8103" s="1">
        <v>733</v>
      </c>
      <c r="AI8103" s="1">
        <v>855.68627913357489</v>
      </c>
      <c r="AJ8103" s="1">
        <v>1762</v>
      </c>
      <c r="AK8103" s="1">
        <v>717.05554117338659</v>
      </c>
      <c r="AL8103" s="1">
        <v>51115.20703125</v>
      </c>
      <c r="AM8103" s="1">
        <v>38347.953125</v>
      </c>
      <c r="AN8103" s="1">
        <v>12767.248046875</v>
      </c>
      <c r="AO8103" t="s">
        <v>20913</v>
      </c>
    </row>
    <row r="8104" spans="1:41" x14ac:dyDescent="0.25">
      <c r="A8104" s="1">
        <v>2027</v>
      </c>
      <c r="B8104" t="s">
        <v>6531</v>
      </c>
      <c r="C8104" t="s">
        <v>7161</v>
      </c>
      <c r="D8104" t="s">
        <v>7259</v>
      </c>
      <c r="E8104" t="s">
        <v>8165</v>
      </c>
      <c r="F8104" t="s">
        <v>10299</v>
      </c>
      <c r="G8104" t="s">
        <v>12418</v>
      </c>
      <c r="H8104" t="s">
        <v>12778</v>
      </c>
      <c r="I8104" s="1">
        <v>955.70647548420084</v>
      </c>
      <c r="J8104" s="1">
        <v>4153.046125958429</v>
      </c>
      <c r="K8104" s="1">
        <v>281.45661405854128</v>
      </c>
      <c r="L8104" s="1">
        <v>632.83047985044743</v>
      </c>
      <c r="M8104" s="1">
        <v>1897.9785277440001</v>
      </c>
      <c r="N8104" s="1">
        <v>663.80899999999997</v>
      </c>
      <c r="O8104" s="1">
        <v>1199.36297651616</v>
      </c>
      <c r="P8104" s="1">
        <v>1645.907652413106</v>
      </c>
      <c r="Q8104" s="1">
        <v>1.769183848830632</v>
      </c>
      <c r="R8104" s="1">
        <v>923.29330163242753</v>
      </c>
      <c r="S8104" s="1">
        <v>1129.3673276676111</v>
      </c>
      <c r="T8104" s="1">
        <v>1956.3501708302099</v>
      </c>
      <c r="U8104" s="1">
        <v>42.501369703023371</v>
      </c>
      <c r="V8104" s="1">
        <v>1472</v>
      </c>
      <c r="W8104" s="1">
        <v>629</v>
      </c>
      <c r="X8104" s="1">
        <v>3178.891530189504</v>
      </c>
      <c r="Y8104" s="1">
        <v>4649.6459665439934</v>
      </c>
      <c r="Z8104" s="1">
        <v>1254.664241263112</v>
      </c>
      <c r="AA8104" s="1">
        <v>9264</v>
      </c>
      <c r="AB8104" s="1">
        <v>675.69745155840019</v>
      </c>
      <c r="AC8104" s="1">
        <v>1378.4798499999999</v>
      </c>
      <c r="AD8104" s="1">
        <v>1739.400368985031</v>
      </c>
      <c r="AE8104" s="1">
        <v>2042.63902687314</v>
      </c>
      <c r="AF8104" s="1">
        <v>2639.7627983910661</v>
      </c>
      <c r="AG8104" s="1">
        <v>8469</v>
      </c>
      <c r="AH8104" s="1">
        <v>1184.575621775899</v>
      </c>
      <c r="AI8104" s="1">
        <v>1161.073454261184</v>
      </c>
      <c r="AJ8104" s="1">
        <v>2069.2033293644258</v>
      </c>
      <c r="AK8104" s="1">
        <v>856</v>
      </c>
      <c r="AL8104" s="1">
        <v>58147.41015625</v>
      </c>
      <c r="AM8104" s="1">
        <v>42258.2578125</v>
      </c>
      <c r="AN8104" s="1">
        <v>15889.1533203125</v>
      </c>
      <c r="AO8104" t="s">
        <v>20914</v>
      </c>
    </row>
    <row r="8105" spans="1:41" x14ac:dyDescent="0.25">
      <c r="A8105" s="1">
        <v>2028</v>
      </c>
      <c r="B8105" t="s">
        <v>6532</v>
      </c>
      <c r="C8105" t="s">
        <v>7162</v>
      </c>
      <c r="D8105" t="s">
        <v>7260</v>
      </c>
      <c r="E8105" t="s">
        <v>8166</v>
      </c>
      <c r="F8105" t="s">
        <v>10300</v>
      </c>
      <c r="G8105" t="s">
        <v>12419</v>
      </c>
      <c r="H8105" t="s">
        <v>12778</v>
      </c>
      <c r="I8105" s="1">
        <v>12448.037105745754</v>
      </c>
      <c r="J8105" s="1">
        <v>50149.292143421007</v>
      </c>
      <c r="K8105" s="1">
        <v>1477.2279797946278</v>
      </c>
      <c r="L8105" s="1">
        <v>2943.0203956793275</v>
      </c>
      <c r="M8105" s="1">
        <v>22719.470636975027</v>
      </c>
      <c r="N8105" s="1">
        <v>10163.133848378333</v>
      </c>
      <c r="O8105" s="1">
        <v>9590.5023858354016</v>
      </c>
      <c r="P8105" s="1">
        <v>11554.869429044993</v>
      </c>
      <c r="Q8105" s="1">
        <v>4389.7912290516151</v>
      </c>
      <c r="R8105" s="1">
        <v>8434.134243108876</v>
      </c>
      <c r="S8105" s="1">
        <v>18180.319839155476</v>
      </c>
      <c r="T8105" s="1">
        <v>11462.687130863842</v>
      </c>
      <c r="U8105" s="1">
        <v>1748.5637662241279</v>
      </c>
      <c r="V8105" s="1">
        <v>4753.0318404945619</v>
      </c>
      <c r="W8105" s="1">
        <v>4664.6334256792861</v>
      </c>
      <c r="X8105" s="1">
        <v>19757.835002118074</v>
      </c>
      <c r="Y8105" s="1">
        <v>61557.637594901447</v>
      </c>
      <c r="Z8105" s="1">
        <v>17119.176411252363</v>
      </c>
      <c r="AA8105" s="1">
        <v>183386.82365208698</v>
      </c>
      <c r="AB8105" s="1">
        <v>1985.7302449968211</v>
      </c>
      <c r="AC8105" s="1">
        <v>11739.173310788725</v>
      </c>
      <c r="AD8105" s="1">
        <v>16492.772539742869</v>
      </c>
      <c r="AE8105" s="1">
        <v>17330.129615804235</v>
      </c>
      <c r="AF8105" s="1">
        <v>49176.364779327661</v>
      </c>
      <c r="AG8105" s="1">
        <v>249546.56896462763</v>
      </c>
      <c r="AH8105" s="1">
        <v>32588.830242265958</v>
      </c>
      <c r="AI8105" s="1">
        <v>3982.2407844833097</v>
      </c>
      <c r="AJ8105" s="1">
        <v>47868.819651921192</v>
      </c>
      <c r="AK8105" s="1">
        <v>1944.765125936083</v>
      </c>
      <c r="AL8105" s="1">
        <v>889155.5</v>
      </c>
      <c r="AM8105" s="1">
        <v>744308.5625</v>
      </c>
      <c r="AN8105" s="1">
        <v>144847.015625</v>
      </c>
      <c r="AO8105" t="s">
        <v>20915</v>
      </c>
    </row>
    <row r="8106" spans="1:41" x14ac:dyDescent="0.25">
      <c r="A8106" s="1">
        <v>2028</v>
      </c>
      <c r="B8106" t="s">
        <v>6533</v>
      </c>
      <c r="C8106" t="s">
        <v>7162</v>
      </c>
      <c r="D8106" t="s">
        <v>7260</v>
      </c>
      <c r="E8106" t="s">
        <v>8166</v>
      </c>
      <c r="F8106" t="s">
        <v>10300</v>
      </c>
      <c r="G8106" t="s">
        <v>12419</v>
      </c>
      <c r="H8106" t="s">
        <v>12778</v>
      </c>
      <c r="I8106" s="1">
        <v>13422.566223269372</v>
      </c>
      <c r="J8106" s="1">
        <v>56800.451460061151</v>
      </c>
      <c r="K8106" s="1">
        <v>1963.5958336851118</v>
      </c>
      <c r="L8106" s="1">
        <v>2736.6707600493014</v>
      </c>
      <c r="M8106" s="1">
        <v>42740.354657715703</v>
      </c>
      <c r="N8106" s="1">
        <v>14373.71005153747</v>
      </c>
      <c r="O8106" s="1">
        <v>9655.7880986941036</v>
      </c>
      <c r="P8106" s="1">
        <v>12069.788984520465</v>
      </c>
      <c r="Q8106" s="1">
        <v>4392.8046905937581</v>
      </c>
      <c r="R8106" s="1">
        <v>7317.5361584363873</v>
      </c>
      <c r="S8106" s="1">
        <v>24855.197951327031</v>
      </c>
      <c r="T8106" s="1">
        <v>12502.077810863646</v>
      </c>
      <c r="U8106" s="1">
        <v>1410.0876021477236</v>
      </c>
      <c r="V8106" s="1">
        <v>7586.1664603278277</v>
      </c>
      <c r="W8106" s="1">
        <v>4536.3933490655763</v>
      </c>
      <c r="X8106" s="1">
        <v>19699.29073929794</v>
      </c>
      <c r="Y8106" s="1">
        <v>69240.85774448028</v>
      </c>
      <c r="Z8106" s="1">
        <v>17546.547040202429</v>
      </c>
      <c r="AA8106" s="1">
        <v>226595.31150765828</v>
      </c>
      <c r="AB8106" s="1">
        <v>2070.5747317782557</v>
      </c>
      <c r="AC8106" s="1">
        <v>11898.610252068203</v>
      </c>
      <c r="AD8106" s="1">
        <v>16808.776701628358</v>
      </c>
      <c r="AE8106" s="1">
        <v>17830.061328850472</v>
      </c>
      <c r="AF8106" s="1">
        <v>50449.983914482182</v>
      </c>
      <c r="AG8106" s="1">
        <v>258602.72748800772</v>
      </c>
      <c r="AH8106" s="1">
        <v>38212.748266773655</v>
      </c>
      <c r="AI8106" s="1">
        <v>5753.5767736704147</v>
      </c>
      <c r="AJ8106" s="1">
        <v>50099.521370879753</v>
      </c>
      <c r="AK8106" s="1">
        <v>2198.478588627343</v>
      </c>
      <c r="AL8106" s="1">
        <v>1003370.25</v>
      </c>
      <c r="AM8106" s="1">
        <v>822373.375</v>
      </c>
      <c r="AN8106" s="1">
        <v>180996.859375</v>
      </c>
      <c r="AO8106" t="s">
        <v>20916</v>
      </c>
    </row>
    <row r="8107" spans="1:41" x14ac:dyDescent="0.25">
      <c r="A8107" s="1">
        <v>2028</v>
      </c>
      <c r="B8107" t="s">
        <v>6534</v>
      </c>
      <c r="C8107" t="s">
        <v>7162</v>
      </c>
      <c r="D8107" t="s">
        <v>7260</v>
      </c>
      <c r="E8107" t="s">
        <v>8166</v>
      </c>
      <c r="F8107" t="s">
        <v>10300</v>
      </c>
      <c r="G8107" t="s">
        <v>12419</v>
      </c>
      <c r="H8107" t="s">
        <v>12778</v>
      </c>
      <c r="I8107" s="1">
        <v>20125.35605654457</v>
      </c>
      <c r="J8107" s="1">
        <v>65163.301365307627</v>
      </c>
      <c r="K8107" s="1">
        <v>1831.418974955556</v>
      </c>
      <c r="L8107" s="1">
        <v>3275.35</v>
      </c>
      <c r="M8107" s="1">
        <v>28774.811227971859</v>
      </c>
      <c r="N8107" s="1">
        <v>11641.94460373867</v>
      </c>
      <c r="O8107" s="1">
        <v>11826.6391</v>
      </c>
      <c r="P8107" s="1">
        <v>15039.870999999999</v>
      </c>
      <c r="Q8107" s="1">
        <v>5694</v>
      </c>
      <c r="R8107" s="1">
        <v>10158.857920188009</v>
      </c>
      <c r="S8107" s="1">
        <v>18200.347567187498</v>
      </c>
      <c r="T8107" s="1">
        <v>12625</v>
      </c>
      <c r="U8107" s="1">
        <v>1572</v>
      </c>
      <c r="V8107" s="1">
        <v>13142</v>
      </c>
      <c r="W8107" s="1">
        <v>10469</v>
      </c>
      <c r="X8107" s="1">
        <v>19242.367676053502</v>
      </c>
      <c r="Y8107" s="1">
        <v>77228.983999999997</v>
      </c>
      <c r="Z8107" s="1">
        <v>19945.623704384521</v>
      </c>
      <c r="AA8107" s="1">
        <v>243654</v>
      </c>
      <c r="AB8107" s="1">
        <v>2911.84915</v>
      </c>
      <c r="AC8107" s="1">
        <v>15246.82313000001</v>
      </c>
      <c r="AD8107" s="1">
        <v>25432.333844964622</v>
      </c>
      <c r="AE8107" s="1">
        <v>16543.53295683032</v>
      </c>
      <c r="AF8107" s="1">
        <v>53918.940844479992</v>
      </c>
      <c r="AG8107" s="1">
        <v>286928</v>
      </c>
      <c r="AH8107" s="1">
        <v>43528.447876005768</v>
      </c>
      <c r="AI8107" s="1">
        <v>7621</v>
      </c>
      <c r="AJ8107" s="1">
        <v>57210.920907222113</v>
      </c>
      <c r="AK8107" s="1">
        <v>1809</v>
      </c>
      <c r="AL8107" s="1">
        <v>1100761.75</v>
      </c>
      <c r="AM8107" s="1">
        <v>916489.5</v>
      </c>
      <c r="AN8107" s="1">
        <v>184272.21875</v>
      </c>
      <c r="AO8107" t="s">
        <v>20917</v>
      </c>
    </row>
    <row r="8108" spans="1:41" x14ac:dyDescent="0.25">
      <c r="A8108" s="1">
        <v>2028</v>
      </c>
      <c r="B8108" t="s">
        <v>6535</v>
      </c>
      <c r="C8108" t="s">
        <v>7162</v>
      </c>
      <c r="D8108" t="s">
        <v>7260</v>
      </c>
      <c r="E8108" t="s">
        <v>8166</v>
      </c>
      <c r="F8108" t="s">
        <v>10300</v>
      </c>
      <c r="G8108" t="s">
        <v>12419</v>
      </c>
      <c r="H8108" t="s">
        <v>12778</v>
      </c>
      <c r="I8108" s="1">
        <v>17257.525338295949</v>
      </c>
      <c r="J8108" s="1">
        <v>65235.406660635694</v>
      </c>
      <c r="K8108" s="1">
        <v>1880.7219441749894</v>
      </c>
      <c r="L8108" s="1">
        <v>2202.226416624575</v>
      </c>
      <c r="M8108" s="1">
        <v>28230.492109006605</v>
      </c>
      <c r="N8108" s="1">
        <v>14738.111694879184</v>
      </c>
      <c r="O8108" s="1">
        <v>9191.7685930354546</v>
      </c>
      <c r="P8108" s="1">
        <v>12244.081216278657</v>
      </c>
      <c r="Q8108" s="1">
        <v>5597.3783552719433</v>
      </c>
      <c r="R8108" s="1">
        <v>9920.5253802575371</v>
      </c>
      <c r="S8108" s="1">
        <v>23804.11342942185</v>
      </c>
      <c r="T8108" s="1">
        <v>11991.048770811562</v>
      </c>
      <c r="U8108" s="1">
        <v>1551.5025834251874</v>
      </c>
      <c r="V8108" s="1">
        <v>12515.997844477299</v>
      </c>
      <c r="W8108" s="1">
        <v>7197.8412852828915</v>
      </c>
      <c r="X8108" s="1">
        <v>20827.851829189713</v>
      </c>
      <c r="Y8108" s="1">
        <v>69006.696211351082</v>
      </c>
      <c r="Z8108" s="1">
        <v>19887.320761090024</v>
      </c>
      <c r="AA8108" s="1">
        <v>219443.832218478</v>
      </c>
      <c r="AB8108" s="1">
        <v>2112.1638323633297</v>
      </c>
      <c r="AC8108" s="1">
        <v>12161.252181512802</v>
      </c>
      <c r="AD8108" s="1">
        <v>0</v>
      </c>
      <c r="AE8108" s="1">
        <v>17509.782865102381</v>
      </c>
      <c r="AF8108" s="1">
        <v>56380.439714664048</v>
      </c>
      <c r="AG8108" s="1">
        <v>269395.69134659955</v>
      </c>
      <c r="AH8108" s="1">
        <v>45977.734455508224</v>
      </c>
      <c r="AI8108" s="1">
        <v>6890.0170574052836</v>
      </c>
      <c r="AJ8108" s="1">
        <v>55496.709841139185</v>
      </c>
      <c r="AK8108" s="1">
        <v>2302.7886570022984</v>
      </c>
      <c r="AL8108" s="1">
        <v>1020951.0625</v>
      </c>
      <c r="AM8108" s="1">
        <v>860544.4375</v>
      </c>
      <c r="AN8108" s="1">
        <v>160406.546875</v>
      </c>
      <c r="AO8108" t="s">
        <v>20918</v>
      </c>
    </row>
    <row r="8109" spans="1:41" x14ac:dyDescent="0.25">
      <c r="A8109" s="1">
        <v>2028</v>
      </c>
      <c r="B8109" t="s">
        <v>6536</v>
      </c>
      <c r="C8109" t="s">
        <v>7162</v>
      </c>
      <c r="D8109" t="s">
        <v>7260</v>
      </c>
      <c r="E8109" t="s">
        <v>8166</v>
      </c>
      <c r="F8109" t="s">
        <v>10300</v>
      </c>
      <c r="G8109" t="s">
        <v>12420</v>
      </c>
      <c r="H8109" t="s">
        <v>12778</v>
      </c>
      <c r="I8109" s="1">
        <v>15300.77015607145</v>
      </c>
      <c r="J8109" s="1">
        <v>60262.49582091417</v>
      </c>
      <c r="K8109" s="1">
        <v>2161.86556082367</v>
      </c>
      <c r="L8109" s="1">
        <v>3124.8112153053662</v>
      </c>
      <c r="M8109" s="1">
        <v>47765.649319095814</v>
      </c>
      <c r="N8109" s="1">
        <v>16063.726564146469</v>
      </c>
      <c r="O8109" s="1">
        <v>10791.0894028686</v>
      </c>
      <c r="P8109" s="1">
        <v>13383.488794050119</v>
      </c>
      <c r="Q8109" s="1">
        <v>4909.2987191743387</v>
      </c>
      <c r="R8109" s="1">
        <v>8177.9121587279033</v>
      </c>
      <c r="S8109" s="1">
        <v>27777.60452873247</v>
      </c>
      <c r="T8109" s="1">
        <v>14211.7284775567</v>
      </c>
      <c r="U8109" s="1">
        <v>1514.985466204854</v>
      </c>
      <c r="V8109" s="1">
        <v>8478</v>
      </c>
      <c r="W8109" s="1">
        <v>5069.7701415968022</v>
      </c>
      <c r="X8109" s="1">
        <v>22770</v>
      </c>
      <c r="Y8109" s="1">
        <v>79620.577863659753</v>
      </c>
      <c r="Z8109" s="1">
        <v>19763.876227274592</v>
      </c>
      <c r="AA8109" s="1">
        <v>272815</v>
      </c>
      <c r="AB8109" s="1">
        <v>2405</v>
      </c>
      <c r="AC8109" s="1">
        <v>13507.64394</v>
      </c>
      <c r="AD8109" s="1">
        <v>17848.159702822551</v>
      </c>
      <c r="AE8109" s="1">
        <v>19926.471448174962</v>
      </c>
      <c r="AF8109" s="1">
        <v>57509.390932621092</v>
      </c>
      <c r="AG8109" s="1">
        <v>294789</v>
      </c>
      <c r="AH8109" s="1">
        <v>46669.296227093197</v>
      </c>
      <c r="AI8109" s="1">
        <v>6430.0666829404354</v>
      </c>
      <c r="AJ8109" s="1">
        <v>57108.748243223206</v>
      </c>
      <c r="AK8109" s="1">
        <v>2457</v>
      </c>
      <c r="AL8109" s="1">
        <v>1152613.5</v>
      </c>
      <c r="AM8109" s="1">
        <v>946256.1875</v>
      </c>
      <c r="AN8109" s="1">
        <v>206357.234375</v>
      </c>
      <c r="AO8109" t="s">
        <v>20919</v>
      </c>
    </row>
    <row r="8110" spans="1:41" x14ac:dyDescent="0.25">
      <c r="A8110" s="1">
        <v>2028</v>
      </c>
      <c r="B8110" t="s">
        <v>6537</v>
      </c>
      <c r="C8110" t="s">
        <v>7162</v>
      </c>
      <c r="D8110" t="s">
        <v>7260</v>
      </c>
      <c r="E8110" t="s">
        <v>8166</v>
      </c>
      <c r="F8110" t="s">
        <v>10300</v>
      </c>
      <c r="G8110" t="s">
        <v>12420</v>
      </c>
      <c r="H8110" t="s">
        <v>12778</v>
      </c>
      <c r="I8110" s="1">
        <v>19130.487253155108</v>
      </c>
      <c r="J8110" s="1">
        <v>74786.804978277622</v>
      </c>
      <c r="K8110" s="1">
        <v>2081.0642137407549</v>
      </c>
      <c r="L8110" s="1">
        <v>3680.98641923486</v>
      </c>
      <c r="M8110" s="1">
        <v>32405.11102635771</v>
      </c>
      <c r="N8110" s="1">
        <v>12943.514010436649</v>
      </c>
      <c r="O8110" s="1">
        <v>13318.71650061822</v>
      </c>
      <c r="P8110" s="1">
        <v>16445.24563551625</v>
      </c>
      <c r="Q8110" s="1">
        <v>6448</v>
      </c>
      <c r="R8110" s="1">
        <v>11416.55431223017</v>
      </c>
      <c r="S8110" s="1">
        <v>20394.991911868299</v>
      </c>
      <c r="T8110" s="1">
        <v>14305.33579078625</v>
      </c>
      <c r="U8110" s="1">
        <v>1685.272450469937</v>
      </c>
      <c r="V8110" s="1">
        <v>13951</v>
      </c>
      <c r="W8110" s="1">
        <v>11931.445279011041</v>
      </c>
      <c r="X8110" s="1">
        <v>21441.408973086141</v>
      </c>
      <c r="Y8110" s="1">
        <v>86118.273709250338</v>
      </c>
      <c r="Z8110" s="1">
        <v>22176.40238242914</v>
      </c>
      <c r="AA8110" s="1">
        <v>284566</v>
      </c>
      <c r="AB8110" s="1">
        <v>3183.941838684601</v>
      </c>
      <c r="AC8110" s="1">
        <v>16671.536048023339</v>
      </c>
      <c r="AD8110" s="1">
        <v>28276.76272395669</v>
      </c>
      <c r="AE8110" s="1">
        <v>18630.705097837759</v>
      </c>
      <c r="AF8110" s="1">
        <v>60596.543571849907</v>
      </c>
      <c r="AG8110" s="1">
        <v>329591</v>
      </c>
      <c r="AH8110" s="1">
        <v>50000.503739915897</v>
      </c>
      <c r="AI8110" s="1">
        <v>8582.4837972109435</v>
      </c>
      <c r="AJ8110" s="1">
        <v>65717.364879142566</v>
      </c>
      <c r="AK8110" s="1">
        <v>2037</v>
      </c>
      <c r="AL8110" s="1">
        <v>1252514.5</v>
      </c>
      <c r="AM8110" s="1">
        <v>1044555.6875</v>
      </c>
      <c r="AN8110" s="1">
        <v>207958.765625</v>
      </c>
      <c r="AO8110" t="s">
        <v>20920</v>
      </c>
    </row>
    <row r="8111" spans="1:41" x14ac:dyDescent="0.25">
      <c r="A8111" s="1">
        <v>2028</v>
      </c>
      <c r="B8111" t="s">
        <v>6538</v>
      </c>
      <c r="C8111" t="s">
        <v>7162</v>
      </c>
      <c r="D8111" t="s">
        <v>7260</v>
      </c>
      <c r="E8111" t="s">
        <v>8166</v>
      </c>
      <c r="F8111" t="s">
        <v>10300</v>
      </c>
      <c r="G8111" t="s">
        <v>12420</v>
      </c>
      <c r="H8111" t="s">
        <v>12778</v>
      </c>
      <c r="I8111" s="1">
        <v>14075.76368747165</v>
      </c>
      <c r="J8111" s="1">
        <v>54393.930325468209</v>
      </c>
      <c r="K8111" s="1">
        <v>1613</v>
      </c>
      <c r="L8111" s="1">
        <v>3333.403302292536</v>
      </c>
      <c r="M8111" s="1">
        <v>24110.992571955121</v>
      </c>
      <c r="N8111" s="1">
        <v>11422.29091769773</v>
      </c>
      <c r="O8111" s="1">
        <v>10631.934166224761</v>
      </c>
      <c r="P8111" s="1">
        <v>12923.08237802395</v>
      </c>
      <c r="Q8111" s="1">
        <v>4948.1875256841322</v>
      </c>
      <c r="R8111" s="1">
        <v>9334.9977232559286</v>
      </c>
      <c r="S8111" s="1">
        <v>19782.004470194948</v>
      </c>
      <c r="T8111" s="1">
        <v>12940.318467999999</v>
      </c>
      <c r="U8111" s="1">
        <v>1809.347096314079</v>
      </c>
      <c r="V8111" s="1">
        <v>5330</v>
      </c>
      <c r="W8111" s="1">
        <v>5171.1655444287389</v>
      </c>
      <c r="X8111" s="1">
        <v>22524.782825623199</v>
      </c>
      <c r="Y8111" s="1">
        <v>71643.147035391579</v>
      </c>
      <c r="Z8111" s="1">
        <v>19240.149363172492</v>
      </c>
      <c r="AA8111" s="1">
        <v>220765</v>
      </c>
      <c r="AB8111" s="1">
        <v>2348</v>
      </c>
      <c r="AC8111" s="1">
        <v>13013.93375</v>
      </c>
      <c r="AD8111" s="1">
        <v>18589.845267020431</v>
      </c>
      <c r="AE8111" s="1">
        <v>19212.006812020922</v>
      </c>
      <c r="AF8111" s="1">
        <v>55699.463378103777</v>
      </c>
      <c r="AG8111" s="1">
        <v>296030</v>
      </c>
      <c r="AH8111" s="1">
        <v>37762.983609954208</v>
      </c>
      <c r="AI8111" s="1">
        <v>4414.6719484908172</v>
      </c>
      <c r="AJ8111" s="1">
        <v>55210.792789956133</v>
      </c>
      <c r="AK8111" s="1">
        <v>2156</v>
      </c>
      <c r="AL8111" s="1">
        <v>1030431.25</v>
      </c>
      <c r="AM8111" s="1">
        <v>868385.5625</v>
      </c>
      <c r="AN8111" s="1">
        <v>162045.6875</v>
      </c>
      <c r="AO8111" t="s">
        <v>20921</v>
      </c>
    </row>
    <row r="8112" spans="1:41" x14ac:dyDescent="0.25">
      <c r="A8112" s="1">
        <v>2028</v>
      </c>
      <c r="B8112" t="s">
        <v>6539</v>
      </c>
      <c r="C8112" t="s">
        <v>7162</v>
      </c>
      <c r="D8112" t="s">
        <v>7260</v>
      </c>
      <c r="E8112" t="s">
        <v>8166</v>
      </c>
      <c r="F8112" t="s">
        <v>10300</v>
      </c>
      <c r="G8112" t="s">
        <v>12420</v>
      </c>
      <c r="H8112" t="s">
        <v>12778</v>
      </c>
      <c r="I8112" s="1">
        <v>17267.952320799999</v>
      </c>
      <c r="J8112" s="1">
        <v>74612.245651417557</v>
      </c>
      <c r="K8112" s="1">
        <v>2085.243311890235</v>
      </c>
      <c r="L8112" s="1">
        <v>2535.4146067051129</v>
      </c>
      <c r="M8112" s="1">
        <v>31811.328365425961</v>
      </c>
      <c r="N8112" s="1">
        <v>16591.839291893299</v>
      </c>
      <c r="O8112" s="1">
        <v>10357.678678062941</v>
      </c>
      <c r="P8112" s="1">
        <v>13329.35270207438</v>
      </c>
      <c r="Q8112" s="1">
        <v>6347.2929363976536</v>
      </c>
      <c r="R8112" s="1">
        <v>11165.30114987902</v>
      </c>
      <c r="S8112" s="1">
        <v>27011.783279087049</v>
      </c>
      <c r="T8112" s="1">
        <v>13765.568273648791</v>
      </c>
      <c r="U8112" s="1">
        <v>1648.39907519391</v>
      </c>
      <c r="V8112" s="1">
        <v>14103</v>
      </c>
      <c r="W8112" s="1">
        <v>7508.2704283460153</v>
      </c>
      <c r="X8112" s="1">
        <v>23492.334205803909</v>
      </c>
      <c r="Y8112" s="1">
        <v>80612.344255561809</v>
      </c>
      <c r="Z8112" s="1">
        <v>22307.372892299591</v>
      </c>
      <c r="AA8112" s="1">
        <v>266292</v>
      </c>
      <c r="AB8112" s="1">
        <v>2380</v>
      </c>
      <c r="AC8112" s="1">
        <v>13703.82001505591</v>
      </c>
      <c r="AD8112" s="1">
        <v>24072.175942957871</v>
      </c>
      <c r="AE8112" s="1">
        <v>15047.377638249411</v>
      </c>
      <c r="AF8112" s="1">
        <v>64929.952034073351</v>
      </c>
      <c r="AG8112" s="1">
        <v>309637</v>
      </c>
      <c r="AH8112" s="1">
        <v>54983.311902408197</v>
      </c>
      <c r="AI8112" s="1">
        <v>7763.9664276414851</v>
      </c>
      <c r="AJ8112" s="1">
        <v>63786.791851237787</v>
      </c>
      <c r="AK8112" s="1">
        <v>2595</v>
      </c>
      <c r="AL8112" s="1">
        <v>1201744</v>
      </c>
      <c r="AM8112" s="1">
        <v>993917.4375</v>
      </c>
      <c r="AN8112" s="1">
        <v>207826.671875</v>
      </c>
      <c r="AO8112" t="s">
        <v>20922</v>
      </c>
    </row>
    <row r="8113" spans="1:41" x14ac:dyDescent="0.25">
      <c r="A8113" s="1">
        <v>2028</v>
      </c>
      <c r="B8113" t="s">
        <v>6540</v>
      </c>
      <c r="C8113" t="s">
        <v>7162</v>
      </c>
      <c r="D8113" t="s">
        <v>7260</v>
      </c>
      <c r="E8113" t="s">
        <v>8167</v>
      </c>
      <c r="F8113" t="s">
        <v>10301</v>
      </c>
      <c r="G8113" t="s">
        <v>12421</v>
      </c>
      <c r="H8113" t="s">
        <v>12778</v>
      </c>
      <c r="I8113" s="1">
        <v>1703.6374375390712</v>
      </c>
      <c r="J8113" s="1">
        <v>1355.1701413320609</v>
      </c>
      <c r="K8113" s="1"/>
      <c r="L8113" s="1"/>
      <c r="M8113" s="1">
        <v>314.51768077644391</v>
      </c>
      <c r="N8113" s="1">
        <v>0</v>
      </c>
      <c r="O8113" s="1">
        <v>52.419613462740656</v>
      </c>
      <c r="P8113" s="1">
        <v>0</v>
      </c>
      <c r="Q8113" s="1">
        <v>6.1416559277204454</v>
      </c>
      <c r="R8113" s="1">
        <v>53.786716981848933</v>
      </c>
      <c r="S8113" s="1">
        <v>0</v>
      </c>
      <c r="T8113" s="1">
        <v>104.83922692548131</v>
      </c>
      <c r="U8113" s="1">
        <v>0</v>
      </c>
      <c r="V8113" s="1">
        <v>524.19613462740654</v>
      </c>
      <c r="W8113" s="1">
        <v>0</v>
      </c>
      <c r="X8113" s="1">
        <v>529.43809597368056</v>
      </c>
      <c r="Y8113" s="1">
        <v>1455.1684697256806</v>
      </c>
      <c r="Z8113" s="1">
        <v>19.716028112198138</v>
      </c>
      <c r="AA8113" s="1">
        <v>2763.5620217556875</v>
      </c>
      <c r="AB8113" s="1">
        <v>0</v>
      </c>
      <c r="AC8113" s="1">
        <v>12.580707231057756</v>
      </c>
      <c r="AD8113" s="1">
        <v>58.653045234083059</v>
      </c>
      <c r="AE8113" s="1"/>
      <c r="AF8113" s="1">
        <v>1181.1187305424723</v>
      </c>
      <c r="AG8113" s="1">
        <v>23702.052423312816</v>
      </c>
      <c r="AH8113" s="1">
        <v>1572.5884038822196</v>
      </c>
      <c r="AI8113" s="1">
        <v>186.61382392735672</v>
      </c>
      <c r="AJ8113" s="1">
        <v>2085.2522235478232</v>
      </c>
      <c r="AK8113" s="1"/>
      <c r="AL8113" s="1">
        <v>37681.45703125</v>
      </c>
      <c r="AM8113" s="1">
        <v>34862.3828125</v>
      </c>
      <c r="AN8113" s="1">
        <v>2819.06982421875</v>
      </c>
      <c r="AO8113" t="s">
        <v>20923</v>
      </c>
    </row>
    <row r="8114" spans="1:41" x14ac:dyDescent="0.25">
      <c r="A8114" s="1">
        <v>2028</v>
      </c>
      <c r="B8114" t="s">
        <v>6541</v>
      </c>
      <c r="C8114" t="s">
        <v>7162</v>
      </c>
      <c r="D8114" t="s">
        <v>7260</v>
      </c>
      <c r="E8114" t="s">
        <v>8167</v>
      </c>
      <c r="F8114" t="s">
        <v>10301</v>
      </c>
      <c r="G8114" t="s">
        <v>12421</v>
      </c>
      <c r="H8114" t="s">
        <v>12778</v>
      </c>
      <c r="I8114" s="1">
        <v>1078.0294489667867</v>
      </c>
      <c r="J8114" s="1">
        <v>1393.4796769865986</v>
      </c>
      <c r="K8114" s="1"/>
      <c r="L8114" s="1">
        <v>118.58323938634653</v>
      </c>
      <c r="M8114" s="1">
        <v>323.40883469003597</v>
      </c>
      <c r="N8114" s="1">
        <v>0</v>
      </c>
      <c r="O8114" s="1">
        <v>53.901472448339334</v>
      </c>
      <c r="P8114" s="1">
        <v>0</v>
      </c>
      <c r="Q8114" s="1">
        <v>6.1564239142232626</v>
      </c>
      <c r="R8114" s="1">
        <v>59.019956272033632</v>
      </c>
      <c r="S8114" s="1">
        <v>0</v>
      </c>
      <c r="T8114" s="1">
        <v>0</v>
      </c>
      <c r="U8114" s="1">
        <v>0</v>
      </c>
      <c r="V8114" s="1">
        <v>539.01472448339337</v>
      </c>
      <c r="W8114" s="1">
        <v>0</v>
      </c>
      <c r="X8114" s="1">
        <v>544.40487172822725</v>
      </c>
      <c r="Y8114" s="1">
        <v>1496.3048751658998</v>
      </c>
      <c r="Z8114" s="1">
        <v>57.711118525652985</v>
      </c>
      <c r="AA8114" s="1">
        <v>2310.2171091358236</v>
      </c>
      <c r="AB8114" s="1">
        <v>0</v>
      </c>
      <c r="AC8114" s="1">
        <v>12.550925518712344</v>
      </c>
      <c r="AD8114" s="1">
        <v>58.213590244206479</v>
      </c>
      <c r="AE8114" s="1"/>
      <c r="AF8114" s="1">
        <v>937.88562060110439</v>
      </c>
      <c r="AG8114" s="1">
        <v>18078.553859173011</v>
      </c>
      <c r="AH8114" s="1">
        <v>1617.0441734501799</v>
      </c>
      <c r="AI8114" s="1">
        <v>104.5688565497783</v>
      </c>
      <c r="AJ8114" s="1">
        <v>1981.4181272009539</v>
      </c>
      <c r="AK8114" s="1"/>
      <c r="AL8114" s="1">
        <v>30770.466796875</v>
      </c>
      <c r="AM8114" s="1">
        <v>28068.92578125</v>
      </c>
      <c r="AN8114" s="1">
        <v>2701.541748046875</v>
      </c>
      <c r="AO8114" t="s">
        <v>20924</v>
      </c>
    </row>
    <row r="8115" spans="1:41" x14ac:dyDescent="0.25">
      <c r="A8115" s="1">
        <v>2028</v>
      </c>
      <c r="B8115" t="s">
        <v>6542</v>
      </c>
      <c r="C8115" t="s">
        <v>7162</v>
      </c>
      <c r="D8115" t="s">
        <v>7260</v>
      </c>
      <c r="E8115" t="s">
        <v>8167</v>
      </c>
      <c r="F8115" t="s">
        <v>10301</v>
      </c>
      <c r="G8115" t="s">
        <v>12421</v>
      </c>
      <c r="H8115" t="s">
        <v>12778</v>
      </c>
      <c r="I8115" s="1">
        <v>999.39616566513837</v>
      </c>
      <c r="J8115" s="1">
        <v>1954.3096577247959</v>
      </c>
      <c r="K8115" s="1"/>
      <c r="L8115" s="1"/>
      <c r="M8115" s="1">
        <v>305.81522669353234</v>
      </c>
      <c r="N8115" s="1">
        <v>0</v>
      </c>
      <c r="O8115" s="1">
        <v>50.969204448922056</v>
      </c>
      <c r="P8115" s="1">
        <v>0</v>
      </c>
      <c r="Q8115" s="1">
        <v>5.7938098019266642</v>
      </c>
      <c r="R8115" s="1">
        <v>27.138043216784059</v>
      </c>
      <c r="S8115" s="1">
        <v>0</v>
      </c>
      <c r="T8115" s="1">
        <v>140.45389041493965</v>
      </c>
      <c r="U8115" s="1">
        <v>0</v>
      </c>
      <c r="V8115" s="1">
        <v>509.69204448922051</v>
      </c>
      <c r="W8115" s="1">
        <v>0</v>
      </c>
      <c r="X8115" s="1">
        <v>963.31796408462685</v>
      </c>
      <c r="Y8115" s="1">
        <v>1927.4156011389425</v>
      </c>
      <c r="Z8115" s="1">
        <v>20.252491088167513</v>
      </c>
      <c r="AA8115" s="1">
        <v>3072.4236441810212</v>
      </c>
      <c r="AB8115" s="1">
        <v>0</v>
      </c>
      <c r="AC8115" s="1">
        <v>13.251993156719735</v>
      </c>
      <c r="AD8115" s="1">
        <v>117.36751760790085</v>
      </c>
      <c r="AE8115" s="1"/>
      <c r="AF8115" s="1">
        <v>1075.6744783718307</v>
      </c>
      <c r="AG8115" s="1">
        <v>25549.842806155648</v>
      </c>
      <c r="AH8115" s="1">
        <v>4167.1109513400888</v>
      </c>
      <c r="AI8115" s="1">
        <v>181.45036783816252</v>
      </c>
      <c r="AJ8115" s="1">
        <v>2027.5549529781192</v>
      </c>
      <c r="AK8115" s="1"/>
      <c r="AL8115" s="1">
        <v>43109.2265625</v>
      </c>
      <c r="AM8115" s="1">
        <v>37182.74609375</v>
      </c>
      <c r="AN8115" s="1">
        <v>5926.48486328125</v>
      </c>
      <c r="AO8115" t="s">
        <v>20925</v>
      </c>
    </row>
    <row r="8116" spans="1:41" x14ac:dyDescent="0.25">
      <c r="A8116" s="1">
        <v>2028</v>
      </c>
      <c r="B8116" t="s">
        <v>6543</v>
      </c>
      <c r="C8116" t="s">
        <v>7162</v>
      </c>
      <c r="D8116" t="s">
        <v>7260</v>
      </c>
      <c r="E8116" t="s">
        <v>8167</v>
      </c>
      <c r="F8116" t="s">
        <v>10301</v>
      </c>
      <c r="G8116" t="s">
        <v>12421</v>
      </c>
      <c r="H8116" t="s">
        <v>12778</v>
      </c>
      <c r="I8116" s="1">
        <v>1776.845303906789</v>
      </c>
      <c r="J8116" s="1">
        <v>1952.149541275061</v>
      </c>
      <c r="K8116" s="1"/>
      <c r="L8116" s="1"/>
      <c r="M8116" s="1">
        <v>300</v>
      </c>
      <c r="N8116" s="1">
        <v>0</v>
      </c>
      <c r="O8116" s="1">
        <v>50</v>
      </c>
      <c r="P8116" s="1">
        <v>0</v>
      </c>
      <c r="Q8116" s="1">
        <v>6</v>
      </c>
      <c r="R8116" s="1">
        <v>26.622</v>
      </c>
      <c r="S8116" s="1"/>
      <c r="T8116" s="1">
        <v>400</v>
      </c>
      <c r="U8116" s="1">
        <v>0</v>
      </c>
      <c r="V8116" s="1">
        <v>500</v>
      </c>
      <c r="W8116" s="1">
        <v>0</v>
      </c>
      <c r="X8116" s="1">
        <v>105</v>
      </c>
      <c r="Y8116" s="1">
        <v>1774.8</v>
      </c>
      <c r="Z8116" s="1">
        <v>20.34509540941043</v>
      </c>
      <c r="AA8116" s="1">
        <v>2198</v>
      </c>
      <c r="AB8116" s="1">
        <v>0</v>
      </c>
      <c r="AC8116" s="1">
        <v>100</v>
      </c>
      <c r="AD8116" s="1">
        <v>117.6162808428362</v>
      </c>
      <c r="AE8116" s="1"/>
      <c r="AF8116" s="1">
        <v>1296</v>
      </c>
      <c r="AG8116" s="1">
        <v>30042</v>
      </c>
      <c r="AH8116" s="1">
        <v>4401.2478499999997</v>
      </c>
      <c r="AI8116" s="1">
        <v>178</v>
      </c>
      <c r="AJ8116" s="1">
        <v>700</v>
      </c>
      <c r="AK8116" s="1"/>
      <c r="AL8116" s="1">
        <v>45944.625</v>
      </c>
      <c r="AM8116" s="1">
        <v>40392.76171875</v>
      </c>
      <c r="AN8116" s="1">
        <v>5551.8642578125</v>
      </c>
      <c r="AO8116" t="s">
        <v>20926</v>
      </c>
    </row>
    <row r="8117" spans="1:41" x14ac:dyDescent="0.25">
      <c r="A8117" s="1">
        <v>2028</v>
      </c>
      <c r="B8117" t="s">
        <v>6544</v>
      </c>
      <c r="C8117" t="s">
        <v>7162</v>
      </c>
      <c r="D8117" t="s">
        <v>7260</v>
      </c>
      <c r="E8117" t="s">
        <v>8167</v>
      </c>
      <c r="F8117" t="s">
        <v>10301</v>
      </c>
      <c r="G8117" t="s">
        <v>12422</v>
      </c>
      <c r="H8117" t="s">
        <v>12778</v>
      </c>
      <c r="I8117" s="1">
        <v>1000</v>
      </c>
      <c r="J8117" s="1">
        <v>2293.9406373837728</v>
      </c>
      <c r="K8117" s="1">
        <v>0</v>
      </c>
      <c r="L8117" s="1">
        <v>0</v>
      </c>
      <c r="M8117" s="1">
        <v>344.60570029478401</v>
      </c>
      <c r="N8117" s="1">
        <v>0</v>
      </c>
      <c r="O8117" s="1">
        <v>57.434283382464002</v>
      </c>
      <c r="P8117" s="1">
        <v>0</v>
      </c>
      <c r="Q8117" s="1">
        <v>6.570041490220814</v>
      </c>
      <c r="R8117" s="1">
        <v>30.543183301241619</v>
      </c>
      <c r="S8117" s="1">
        <v>0</v>
      </c>
      <c r="T8117" s="1">
        <v>117.38104221918</v>
      </c>
      <c r="U8117" s="1">
        <v>0</v>
      </c>
      <c r="V8117" s="1">
        <v>574</v>
      </c>
      <c r="W8117" s="1">
        <v>0</v>
      </c>
      <c r="X8117" s="1">
        <v>1086.5721794147739</v>
      </c>
      <c r="Y8117" s="1">
        <v>2253.9691080523889</v>
      </c>
      <c r="Z8117" s="1">
        <v>22.71698013669312</v>
      </c>
      <c r="AA8117" s="1">
        <v>3651</v>
      </c>
      <c r="AB8117" s="1">
        <v>0</v>
      </c>
      <c r="AC8117" s="1">
        <v>14.93291367944064</v>
      </c>
      <c r="AD8117" s="1">
        <v>133.0919527306034</v>
      </c>
      <c r="AE8117" s="1"/>
      <c r="AF8117" s="1">
        <v>1238.789421267925</v>
      </c>
      <c r="AG8117" s="1">
        <v>29366</v>
      </c>
      <c r="AH8117" s="1">
        <v>4983.3155957518866</v>
      </c>
      <c r="AI8117" s="1">
        <v>204.46604884157179</v>
      </c>
      <c r="AJ8117" s="1">
        <v>2330.430508813507</v>
      </c>
      <c r="AK8117" s="1"/>
      <c r="AL8117" s="1">
        <v>49709.7578125</v>
      </c>
      <c r="AM8117" s="1">
        <v>42782.890625</v>
      </c>
      <c r="AN8117" s="1">
        <v>6926.86669921875</v>
      </c>
      <c r="AO8117" t="s">
        <v>20927</v>
      </c>
    </row>
    <row r="8118" spans="1:41" x14ac:dyDescent="0.25">
      <c r="A8118" s="1">
        <v>2028</v>
      </c>
      <c r="B8118" t="s">
        <v>6545</v>
      </c>
      <c r="C8118" t="s">
        <v>7162</v>
      </c>
      <c r="D8118" t="s">
        <v>7260</v>
      </c>
      <c r="E8118" t="s">
        <v>8167</v>
      </c>
      <c r="F8118" t="s">
        <v>10301</v>
      </c>
      <c r="G8118" t="s">
        <v>12422</v>
      </c>
      <c r="H8118" t="s">
        <v>12778</v>
      </c>
      <c r="I8118" s="1">
        <v>1942.0254240112549</v>
      </c>
      <c r="J8118" s="1">
        <v>1423.4675697853861</v>
      </c>
      <c r="K8118" s="1"/>
      <c r="L8118" s="1">
        <v>0</v>
      </c>
      <c r="M8118" s="1">
        <v>351.49781430067958</v>
      </c>
      <c r="N8118" s="1">
        <v>0</v>
      </c>
      <c r="O8118" s="1">
        <v>58.582969050113277</v>
      </c>
      <c r="P8118" s="1">
        <v>0</v>
      </c>
      <c r="Q8118" s="1">
        <v>6.8637751284799426</v>
      </c>
      <c r="R8118" s="1">
        <v>60.110812882940252</v>
      </c>
      <c r="S8118" s="1">
        <v>0</v>
      </c>
      <c r="T8118" s="1">
        <v>119.17592014722599</v>
      </c>
      <c r="U8118" s="1">
        <v>0</v>
      </c>
      <c r="V8118" s="1">
        <v>586</v>
      </c>
      <c r="W8118" s="1">
        <v>0</v>
      </c>
      <c r="X8118" s="1">
        <v>612</v>
      </c>
      <c r="Y8118" s="1">
        <v>1672.349989497975</v>
      </c>
      <c r="Z8118" s="1">
        <v>22.207511165026052</v>
      </c>
      <c r="AA8118" s="1">
        <v>3219</v>
      </c>
      <c r="AB8118" s="1">
        <v>0</v>
      </c>
      <c r="AC8118" s="1">
        <v>14.281980000000001</v>
      </c>
      <c r="AD8118" s="1">
        <v>62.279899184654859</v>
      </c>
      <c r="AE8118" s="1">
        <v>0</v>
      </c>
      <c r="AF8118" s="1">
        <v>1346.3912878098961</v>
      </c>
      <c r="AG8118" s="1">
        <v>27019</v>
      </c>
      <c r="AH8118" s="1">
        <v>1920.6049654346809</v>
      </c>
      <c r="AI8118" s="1">
        <v>208.55536981840331</v>
      </c>
      <c r="AJ8118" s="1">
        <v>2376.8034854804132</v>
      </c>
      <c r="AK8118" s="1"/>
      <c r="AL8118" s="1">
        <v>43021.19921875</v>
      </c>
      <c r="AM8118" s="1">
        <v>39688.50390625</v>
      </c>
      <c r="AN8118" s="1">
        <v>3332.697021484375</v>
      </c>
      <c r="AO8118" t="s">
        <v>20928</v>
      </c>
    </row>
    <row r="8119" spans="1:41" x14ac:dyDescent="0.25">
      <c r="A8119" s="1">
        <v>2028</v>
      </c>
      <c r="B8119" t="s">
        <v>6546</v>
      </c>
      <c r="C8119" t="s">
        <v>7162</v>
      </c>
      <c r="D8119" t="s">
        <v>7260</v>
      </c>
      <c r="E8119" t="s">
        <v>8167</v>
      </c>
      <c r="F8119" t="s">
        <v>10301</v>
      </c>
      <c r="G8119" t="s">
        <v>12422</v>
      </c>
      <c r="H8119" t="s">
        <v>12778</v>
      </c>
      <c r="I8119" s="1">
        <v>1218.994419994757</v>
      </c>
      <c r="J8119" s="1">
        <v>1516.4557631641489</v>
      </c>
      <c r="K8119" s="1">
        <v>0</v>
      </c>
      <c r="L8119" s="1">
        <v>134.31295357222669</v>
      </c>
      <c r="M8119" s="1">
        <v>358.52777058669318</v>
      </c>
      <c r="N8119" s="1">
        <v>0</v>
      </c>
      <c r="O8119" s="1">
        <v>59.754628431115563</v>
      </c>
      <c r="P8119" s="1">
        <v>0</v>
      </c>
      <c r="Q8119" s="1">
        <v>6.939541865585344</v>
      </c>
      <c r="R8119" s="1">
        <v>65.323972982319304</v>
      </c>
      <c r="S8119" s="1">
        <v>0</v>
      </c>
      <c r="T8119" s="1">
        <v>0</v>
      </c>
      <c r="U8119" s="1">
        <v>0</v>
      </c>
      <c r="V8119" s="1">
        <v>604</v>
      </c>
      <c r="W8119" s="1">
        <v>0</v>
      </c>
      <c r="X8119" s="1">
        <v>620.6450000000001</v>
      </c>
      <c r="Y8119" s="1">
        <v>1719.6690692571469</v>
      </c>
      <c r="Z8119" s="1">
        <v>64.861212576761119</v>
      </c>
      <c r="AA8119" s="1">
        <v>2688</v>
      </c>
      <c r="AB8119" s="1">
        <v>0</v>
      </c>
      <c r="AC8119" s="1">
        <v>13.913830000000001</v>
      </c>
      <c r="AD8119" s="1">
        <v>66.093154209339971</v>
      </c>
      <c r="AE8119" s="1">
        <v>0</v>
      </c>
      <c r="AF8119" s="1">
        <v>1062.2933600712479</v>
      </c>
      <c r="AG8119" s="1">
        <v>21446</v>
      </c>
      <c r="AH8119" s="1">
        <v>1873.805139693188</v>
      </c>
      <c r="AI8119" s="1">
        <v>115.9239791563642</v>
      </c>
      <c r="AJ8119" s="1">
        <v>2285.32197882937</v>
      </c>
      <c r="AK8119" s="1"/>
      <c r="AL8119" s="1">
        <v>35920.8359375</v>
      </c>
      <c r="AM8119" s="1">
        <v>32826.0859375</v>
      </c>
      <c r="AN8119" s="1">
        <v>3094.749755859375</v>
      </c>
      <c r="AO8119" t="s">
        <v>20929</v>
      </c>
    </row>
    <row r="8120" spans="1:41" x14ac:dyDescent="0.25">
      <c r="A8120" s="1">
        <v>2028</v>
      </c>
      <c r="B8120" t="s">
        <v>6547</v>
      </c>
      <c r="C8120" t="s">
        <v>7162</v>
      </c>
      <c r="D8120" t="s">
        <v>7260</v>
      </c>
      <c r="E8120" t="s">
        <v>8167</v>
      </c>
      <c r="F8120" t="s">
        <v>10301</v>
      </c>
      <c r="G8120" t="s">
        <v>12422</v>
      </c>
      <c r="H8120" t="s">
        <v>12778</v>
      </c>
      <c r="I8120" s="1">
        <v>1625</v>
      </c>
      <c r="J8120" s="1">
        <v>2300.4212004352462</v>
      </c>
      <c r="K8120" s="1"/>
      <c r="L8120" s="1">
        <v>0</v>
      </c>
      <c r="M8120" s="1">
        <v>337.84872577919998</v>
      </c>
      <c r="N8120" s="1">
        <v>0</v>
      </c>
      <c r="O8120" s="1">
        <v>56.308120963199997</v>
      </c>
      <c r="P8120" s="1">
        <v>0</v>
      </c>
      <c r="Q8120" s="1">
        <v>7</v>
      </c>
      <c r="R8120" s="1">
        <v>29.9178816445704</v>
      </c>
      <c r="S8120" s="1"/>
      <c r="T8120" s="1">
        <v>453.23836168827728</v>
      </c>
      <c r="U8120" s="1">
        <v>0</v>
      </c>
      <c r="V8120" s="1">
        <v>531</v>
      </c>
      <c r="W8120" s="1">
        <v>0</v>
      </c>
      <c r="X8120" s="1">
        <v>116.99952833641019</v>
      </c>
      <c r="Y8120" s="1">
        <v>1978.5277894742851</v>
      </c>
      <c r="Z8120" s="1">
        <v>22.620552207089801</v>
      </c>
      <c r="AA8120" s="1">
        <v>2550</v>
      </c>
      <c r="AB8120" s="1">
        <v>0</v>
      </c>
      <c r="AC8120" s="1">
        <v>109.344326394264</v>
      </c>
      <c r="AD8120" s="1">
        <v>130.77084022808279</v>
      </c>
      <c r="AE8120" s="1"/>
      <c r="AF8120" s="1">
        <v>1456.503396378517</v>
      </c>
      <c r="AG8120" s="1">
        <v>34509</v>
      </c>
      <c r="AH8120" s="1">
        <v>5055.6503250672067</v>
      </c>
      <c r="AI8120" s="1">
        <v>200.45691062899201</v>
      </c>
      <c r="AJ8120" s="1">
        <v>804.07996735449592</v>
      </c>
      <c r="AK8120" s="1"/>
      <c r="AL8120" s="1">
        <v>52274.68359375</v>
      </c>
      <c r="AM8120" s="1">
        <v>45923.4140625</v>
      </c>
      <c r="AN8120" s="1">
        <v>6351.27294921875</v>
      </c>
      <c r="AO8120" t="s">
        <v>20930</v>
      </c>
    </row>
    <row r="8121" spans="1:41" x14ac:dyDescent="0.25">
      <c r="A8121" s="1">
        <v>2028</v>
      </c>
      <c r="B8121" t="s">
        <v>6548</v>
      </c>
      <c r="C8121" t="s">
        <v>7162</v>
      </c>
      <c r="D8121" t="s">
        <v>7260</v>
      </c>
      <c r="E8121" t="s">
        <v>8168</v>
      </c>
      <c r="F8121" t="s">
        <v>10302</v>
      </c>
      <c r="G8121" t="s">
        <v>12423</v>
      </c>
      <c r="H8121" t="s">
        <v>12778</v>
      </c>
      <c r="I8121" s="1">
        <v>11468.071001007462</v>
      </c>
      <c r="J8121" s="1">
        <v>42045.997628356294</v>
      </c>
      <c r="K8121" s="1">
        <v>1183.1542061240823</v>
      </c>
      <c r="L8121" s="1">
        <v>774.73190762361526</v>
      </c>
      <c r="M8121" s="1">
        <v>13681.750646538287</v>
      </c>
      <c r="N8121" s="1">
        <v>4462.8278949602536</v>
      </c>
      <c r="O8121" s="1">
        <v>6939.2921474367322</v>
      </c>
      <c r="P8121" s="1">
        <v>7603.936587816801</v>
      </c>
      <c r="Q8121" s="1">
        <v>4621.0208606537117</v>
      </c>
      <c r="R8121" s="1">
        <v>8345.5732324396813</v>
      </c>
      <c r="S8121" s="1">
        <v>8173.2177486113451</v>
      </c>
      <c r="T8121" s="1">
        <v>9365.3364714671825</v>
      </c>
      <c r="U8121" s="1">
        <v>1090.740975206932</v>
      </c>
      <c r="V8121" s="1">
        <v>3091.7919418716119</v>
      </c>
      <c r="W8121" s="1">
        <v>3505.8299671607251</v>
      </c>
      <c r="X8121" s="1">
        <v>14758.438963412073</v>
      </c>
      <c r="Y8121" s="1">
        <v>33201.875302508437</v>
      </c>
      <c r="Z8121" s="1">
        <v>11768.622975415808</v>
      </c>
      <c r="AA8121" s="1">
        <v>85237.839368110304</v>
      </c>
      <c r="AB8121" s="1">
        <v>1785.9609238902287</v>
      </c>
      <c r="AC8121" s="1">
        <v>8178.5185458740325</v>
      </c>
      <c r="AD8121" s="1">
        <v>14142.251093719988</v>
      </c>
      <c r="AE8121" s="1">
        <v>9943.435291441494</v>
      </c>
      <c r="AF8121" s="1">
        <v>25692.505579030534</v>
      </c>
      <c r="AG8121" s="1">
        <v>94448.993996119505</v>
      </c>
      <c r="AH8121" s="1">
        <v>16351.990037242924</v>
      </c>
      <c r="AI8121" s="1">
        <v>1428.157108658796</v>
      </c>
      <c r="AJ8121" s="1">
        <v>25877.065098717725</v>
      </c>
      <c r="AK8121" s="1">
        <v>1420.0020359469684</v>
      </c>
      <c r="AL8121" s="1">
        <v>470588.9375</v>
      </c>
      <c r="AM8121" s="1">
        <v>377853.53125</v>
      </c>
      <c r="AN8121" s="1">
        <v>92735.375</v>
      </c>
      <c r="AO8121" t="s">
        <v>20931</v>
      </c>
    </row>
    <row r="8122" spans="1:41" x14ac:dyDescent="0.25">
      <c r="A8122" s="1">
        <v>2028</v>
      </c>
      <c r="B8122" t="s">
        <v>6549</v>
      </c>
      <c r="C8122" t="s">
        <v>7162</v>
      </c>
      <c r="D8122" t="s">
        <v>7260</v>
      </c>
      <c r="E8122" t="s">
        <v>8168</v>
      </c>
      <c r="F8122" t="s">
        <v>10302</v>
      </c>
      <c r="G8122" t="s">
        <v>12423</v>
      </c>
      <c r="H8122" t="s">
        <v>12778</v>
      </c>
      <c r="I8122" s="1">
        <v>6910.1687678771023</v>
      </c>
      <c r="J8122" s="1">
        <v>35792.588116788022</v>
      </c>
      <c r="K8122" s="1">
        <v>1159.9596870882624</v>
      </c>
      <c r="L8122" s="1">
        <v>1412.2185781464905</v>
      </c>
      <c r="M8122" s="1">
        <v>9863.9694580460982</v>
      </c>
      <c r="N8122" s="1">
        <v>1944.6713373740229</v>
      </c>
      <c r="O8122" s="1">
        <v>6738.1846929185176</v>
      </c>
      <c r="P8122" s="1">
        <v>7128.5775342377738</v>
      </c>
      <c r="Q8122" s="1">
        <v>3294.3235157227246</v>
      </c>
      <c r="R8122" s="1">
        <v>5123.4807762877117</v>
      </c>
      <c r="S8122" s="1">
        <v>5713.5560795239689</v>
      </c>
      <c r="T8122" s="1">
        <v>8724.492330488205</v>
      </c>
      <c r="U8122" s="1">
        <v>1347.5368112084832</v>
      </c>
      <c r="V8122" s="1">
        <v>2558.1638823981848</v>
      </c>
      <c r="W8122" s="1">
        <v>1891.9416829367105</v>
      </c>
      <c r="X8122" s="1">
        <v>12554.097254698341</v>
      </c>
      <c r="Y8122" s="1">
        <v>36815.244696940244</v>
      </c>
      <c r="Z8122" s="1">
        <v>10850.507302627462</v>
      </c>
      <c r="AA8122" s="1">
        <v>86716.688874888321</v>
      </c>
      <c r="AB8122" s="1">
        <v>1323.820163331214</v>
      </c>
      <c r="AC8122" s="1">
        <v>9199.8094103372587</v>
      </c>
      <c r="AD8122" s="1">
        <v>9321.7206452158043</v>
      </c>
      <c r="AE8122" s="1">
        <v>6228.2033537834632</v>
      </c>
      <c r="AF8122" s="1">
        <v>26138.821553434984</v>
      </c>
      <c r="AG8122" s="1">
        <v>103553.35280885159</v>
      </c>
      <c r="AH8122" s="1">
        <v>12693.796761583912</v>
      </c>
      <c r="AI8122" s="1">
        <v>643.58358103317164</v>
      </c>
      <c r="AJ8122" s="1">
        <v>28995.75808885966</v>
      </c>
      <c r="AK8122" s="1">
        <v>1164.2718048841296</v>
      </c>
      <c r="AL8122" s="1">
        <v>445803.5</v>
      </c>
      <c r="AM8122" s="1">
        <v>374010.125</v>
      </c>
      <c r="AN8122" s="1">
        <v>71793.3984375</v>
      </c>
      <c r="AO8122" t="s">
        <v>20932</v>
      </c>
    </row>
    <row r="8123" spans="1:41" x14ac:dyDescent="0.25">
      <c r="A8123" s="1">
        <v>2028</v>
      </c>
      <c r="B8123" t="s">
        <v>6550</v>
      </c>
      <c r="C8123" t="s">
        <v>7162</v>
      </c>
      <c r="D8123" t="s">
        <v>7260</v>
      </c>
      <c r="E8123" t="s">
        <v>8168</v>
      </c>
      <c r="F8123" t="s">
        <v>10302</v>
      </c>
      <c r="G8123" t="s">
        <v>12423</v>
      </c>
      <c r="H8123" t="s">
        <v>12778</v>
      </c>
      <c r="I8123" s="1">
        <v>12115.884148164731</v>
      </c>
      <c r="J8123" s="1">
        <v>41999.523800238283</v>
      </c>
      <c r="K8123" s="1">
        <v>1183.115829955555</v>
      </c>
      <c r="L8123" s="1">
        <v>765</v>
      </c>
      <c r="M8123" s="1">
        <v>11027.099230563899</v>
      </c>
      <c r="N8123" s="1">
        <v>3890.4637343750001</v>
      </c>
      <c r="O8123" s="1">
        <v>6415.6266000000014</v>
      </c>
      <c r="P8123" s="1">
        <v>7888.7650000000003</v>
      </c>
      <c r="Q8123" s="1">
        <v>4162</v>
      </c>
      <c r="R8123" s="1">
        <v>8520.8230493262108</v>
      </c>
      <c r="S8123" s="1">
        <v>10587.3475671875</v>
      </c>
      <c r="T8123" s="1">
        <v>8805</v>
      </c>
      <c r="U8123" s="1">
        <v>1040</v>
      </c>
      <c r="V8123" s="1">
        <v>3433</v>
      </c>
      <c r="W8123" s="1">
        <v>6179</v>
      </c>
      <c r="X8123" s="1">
        <v>12806.3</v>
      </c>
      <c r="Y8123" s="1">
        <v>34319.411999999997</v>
      </c>
      <c r="Z8123" s="1">
        <v>11840.57666812905</v>
      </c>
      <c r="AA8123" s="1">
        <v>90682</v>
      </c>
      <c r="AB8123" s="1">
        <v>2076.84915</v>
      </c>
      <c r="AC8123" s="1">
        <v>11281.82313000001</v>
      </c>
      <c r="AD8123" s="1">
        <v>17338.53456150183</v>
      </c>
      <c r="AE8123" s="1">
        <v>7245.9347220710442</v>
      </c>
      <c r="AF8123" s="1">
        <v>26374.393644479998</v>
      </c>
      <c r="AG8123" s="1">
        <v>100457</v>
      </c>
      <c r="AH8123" s="1">
        <v>12762</v>
      </c>
      <c r="AI8123" s="1">
        <v>2172</v>
      </c>
      <c r="AJ8123" s="1">
        <v>27652</v>
      </c>
      <c r="AK8123" s="1">
        <v>943</v>
      </c>
      <c r="AL8123" s="1">
        <v>485964.46875</v>
      </c>
      <c r="AM8123" s="1">
        <v>393668.59375</v>
      </c>
      <c r="AN8123" s="1">
        <v>92295.8671875</v>
      </c>
      <c r="AO8123" t="s">
        <v>20933</v>
      </c>
    </row>
    <row r="8124" spans="1:41" x14ac:dyDescent="0.25">
      <c r="A8124" s="1">
        <v>2028</v>
      </c>
      <c r="B8124" t="s">
        <v>6551</v>
      </c>
      <c r="C8124" t="s">
        <v>7162</v>
      </c>
      <c r="D8124" t="s">
        <v>7260</v>
      </c>
      <c r="E8124" t="s">
        <v>8168</v>
      </c>
      <c r="F8124" t="s">
        <v>10302</v>
      </c>
      <c r="G8124" t="s">
        <v>12423</v>
      </c>
      <c r="H8124" t="s">
        <v>12778</v>
      </c>
      <c r="I8124" s="1">
        <v>7758.1027924856171</v>
      </c>
      <c r="J8124" s="1">
        <v>34990.27976225107</v>
      </c>
      <c r="K8124" s="1">
        <v>1216.8227231012215</v>
      </c>
      <c r="L8124" s="1">
        <v>1058.8761919473611</v>
      </c>
      <c r="M8124" s="1">
        <v>12685.546457983239</v>
      </c>
      <c r="N8124" s="1">
        <v>2264.6436731322833</v>
      </c>
      <c r="O8124" s="1">
        <v>7028.6612258785644</v>
      </c>
      <c r="P8124" s="1">
        <v>7852.2012406125832</v>
      </c>
      <c r="Q8124" s="1">
        <v>3318.3951787286346</v>
      </c>
      <c r="R8124" s="1">
        <v>5968.9022956358494</v>
      </c>
      <c r="S8124" s="1">
        <v>10071.132914020816</v>
      </c>
      <c r="T8124" s="1">
        <v>10274.244238697169</v>
      </c>
      <c r="U8124" s="1">
        <v>1090.3279600250057</v>
      </c>
      <c r="V8124" s="1">
        <v>3242.6772888051369</v>
      </c>
      <c r="W8124" s="1">
        <v>1839.928432542197</v>
      </c>
      <c r="X8124" s="1">
        <v>12710.707872445353</v>
      </c>
      <c r="Y8124" s="1">
        <v>41317.663527466808</v>
      </c>
      <c r="Z8124" s="1">
        <v>9633.1492021725498</v>
      </c>
      <c r="AA8124" s="1">
        <v>86048.892283627298</v>
      </c>
      <c r="AB8124" s="1">
        <v>1796.9443495027497</v>
      </c>
      <c r="AC8124" s="1">
        <v>8065.9013062405611</v>
      </c>
      <c r="AD8124" s="1">
        <v>9439.9937785184666</v>
      </c>
      <c r="AE8124" s="1">
        <v>7261.6067676323291</v>
      </c>
      <c r="AF8124" s="1">
        <v>26401.785912414049</v>
      </c>
      <c r="AG8124" s="1">
        <v>95351.276888725246</v>
      </c>
      <c r="AH8124" s="1">
        <v>12501.737083376138</v>
      </c>
      <c r="AI8124" s="1">
        <v>981.29516402250511</v>
      </c>
      <c r="AJ8124" s="1">
        <v>26741.341611882519</v>
      </c>
      <c r="AK8124" s="1">
        <v>1428.9586629943103</v>
      </c>
      <c r="AL8124" s="1">
        <v>450342.03125</v>
      </c>
      <c r="AM8124" s="1">
        <v>368366.03125</v>
      </c>
      <c r="AN8124" s="1">
        <v>81975.9765625</v>
      </c>
      <c r="AO8124" t="s">
        <v>20934</v>
      </c>
    </row>
    <row r="8125" spans="1:41" x14ac:dyDescent="0.25">
      <c r="A8125" s="1">
        <v>2028</v>
      </c>
      <c r="B8125" t="s">
        <v>6552</v>
      </c>
      <c r="C8125" t="s">
        <v>7162</v>
      </c>
      <c r="D8125" t="s">
        <v>7260</v>
      </c>
      <c r="E8125" t="s">
        <v>8168</v>
      </c>
      <c r="F8125" t="s">
        <v>10302</v>
      </c>
      <c r="G8125" t="s">
        <v>12424</v>
      </c>
      <c r="H8125" t="s">
        <v>12778</v>
      </c>
      <c r="I8125" s="1">
        <v>11080.48725315511</v>
      </c>
      <c r="J8125" s="1">
        <v>48374.866471226123</v>
      </c>
      <c r="K8125" s="1">
        <v>1344.3892676117159</v>
      </c>
      <c r="L8125" s="1">
        <v>859.74158814009729</v>
      </c>
      <c r="M8125" s="1">
        <v>12418.304746956041</v>
      </c>
      <c r="N8125" s="1">
        <v>4325.4175798781243</v>
      </c>
      <c r="O8125" s="1">
        <v>7225.0375729504722</v>
      </c>
      <c r="P8125" s="1">
        <v>8625.9169500764565</v>
      </c>
      <c r="Q8125" s="1">
        <v>4713</v>
      </c>
      <c r="R8125" s="1">
        <v>9575.725922322481</v>
      </c>
      <c r="S8125" s="1">
        <v>11863.99694861954</v>
      </c>
      <c r="T8125" s="1">
        <v>9976.9094366632035</v>
      </c>
      <c r="U8125" s="1">
        <v>1114.93851685034</v>
      </c>
      <c r="V8125" s="1">
        <v>3644</v>
      </c>
      <c r="W8125" s="1">
        <v>7042.1626114250867</v>
      </c>
      <c r="X8125" s="1">
        <v>14269.81961651971</v>
      </c>
      <c r="Y8125" s="1">
        <v>38258.908249051863</v>
      </c>
      <c r="Z8125" s="1">
        <v>13164.862454249071</v>
      </c>
      <c r="AA8125" s="1">
        <v>106808</v>
      </c>
      <c r="AB8125" s="1">
        <v>2270.9167132924972</v>
      </c>
      <c r="AC8125" s="1">
        <v>12336.033506490779</v>
      </c>
      <c r="AD8125" s="1">
        <v>19277.7285311462</v>
      </c>
      <c r="AE8125" s="1">
        <v>8160.0993764365476</v>
      </c>
      <c r="AF8125" s="1">
        <v>29640.736049852709</v>
      </c>
      <c r="AG8125" s="1">
        <v>115394</v>
      </c>
      <c r="AH8125" s="1">
        <v>14659.526490540111</v>
      </c>
      <c r="AI8125" s="1">
        <v>2446.0247746414079</v>
      </c>
      <c r="AJ8125" s="1">
        <v>31763.456081837881</v>
      </c>
      <c r="AK8125" s="1">
        <v>1062</v>
      </c>
      <c r="AL8125" s="1">
        <v>551697</v>
      </c>
      <c r="AM8125" s="1">
        <v>447840.21875</v>
      </c>
      <c r="AN8125" s="1">
        <v>103856.8125</v>
      </c>
      <c r="AO8125" t="s">
        <v>20935</v>
      </c>
    </row>
    <row r="8126" spans="1:41" x14ac:dyDescent="0.25">
      <c r="A8126" s="1">
        <v>2028</v>
      </c>
      <c r="B8126" t="s">
        <v>6553</v>
      </c>
      <c r="C8126" t="s">
        <v>7162</v>
      </c>
      <c r="D8126" t="s">
        <v>7260</v>
      </c>
      <c r="E8126" t="s">
        <v>8168</v>
      </c>
      <c r="F8126" t="s">
        <v>10302</v>
      </c>
      <c r="G8126" t="s">
        <v>12424</v>
      </c>
      <c r="H8126" t="s">
        <v>12778</v>
      </c>
      <c r="I8126" s="1">
        <v>8843.6850078050993</v>
      </c>
      <c r="J8126" s="1">
        <v>36922.903045373911</v>
      </c>
      <c r="K8126" s="1">
        <v>1339.6886943701161</v>
      </c>
      <c r="L8126" s="1">
        <v>1209.055999179581</v>
      </c>
      <c r="M8126" s="1">
        <v>14177.07851012741</v>
      </c>
      <c r="N8126" s="1">
        <v>2530.9134941490001</v>
      </c>
      <c r="O8126" s="1">
        <v>7855.0720972418103</v>
      </c>
      <c r="P8126" s="1">
        <v>8706.8504219206297</v>
      </c>
      <c r="Q8126" s="1">
        <v>3708.5630589337211</v>
      </c>
      <c r="R8126" s="1">
        <v>6670.7095941661491</v>
      </c>
      <c r="S8126" s="1">
        <v>11255.269331984349</v>
      </c>
      <c r="T8126" s="1">
        <v>11679.240174428151</v>
      </c>
      <c r="U8126" s="1">
        <v>1171.4385760989201</v>
      </c>
      <c r="V8126" s="1">
        <v>3624</v>
      </c>
      <c r="W8126" s="1">
        <v>2056.2622136589762</v>
      </c>
      <c r="X8126" s="1">
        <v>14692</v>
      </c>
      <c r="Y8126" s="1">
        <v>47484.257392730513</v>
      </c>
      <c r="Z8126" s="1">
        <v>10850.474915343269</v>
      </c>
      <c r="AA8126" s="1">
        <v>104716</v>
      </c>
      <c r="AB8126" s="1">
        <v>2185</v>
      </c>
      <c r="AC8126" s="1">
        <v>9156.6426999999985</v>
      </c>
      <c r="AD8126" s="1">
        <v>10023.7226981739</v>
      </c>
      <c r="AE8126" s="1">
        <v>8115.4067422620847</v>
      </c>
      <c r="AF8126" s="1">
        <v>30096.15681801099</v>
      </c>
      <c r="AG8126" s="1">
        <v>108694</v>
      </c>
      <c r="AH8126" s="1">
        <v>15268.39334412987</v>
      </c>
      <c r="AI8126" s="1">
        <v>1096.673180618121</v>
      </c>
      <c r="AJ8126" s="1">
        <v>30482.71213853552</v>
      </c>
      <c r="AK8126" s="1">
        <v>1597</v>
      </c>
      <c r="AL8126" s="1">
        <v>516209.1875</v>
      </c>
      <c r="AM8126" s="1">
        <v>422983.78125</v>
      </c>
      <c r="AN8126" s="1">
        <v>93225.3984375</v>
      </c>
      <c r="AO8126" t="s">
        <v>20936</v>
      </c>
    </row>
    <row r="8127" spans="1:41" x14ac:dyDescent="0.25">
      <c r="A8127" s="1">
        <v>2028</v>
      </c>
      <c r="B8127" t="s">
        <v>6554</v>
      </c>
      <c r="C8127" t="s">
        <v>7162</v>
      </c>
      <c r="D8127" t="s">
        <v>7260</v>
      </c>
      <c r="E8127" t="s">
        <v>8168</v>
      </c>
      <c r="F8127" t="s">
        <v>10302</v>
      </c>
      <c r="G8127" t="s">
        <v>12424</v>
      </c>
      <c r="H8127" t="s">
        <v>12778</v>
      </c>
      <c r="I8127" s="1">
        <v>7813.7542321663932</v>
      </c>
      <c r="J8127" s="1">
        <v>38462.1464440536</v>
      </c>
      <c r="K8127" s="1">
        <v>1266</v>
      </c>
      <c r="L8127" s="1">
        <v>1599.545174360155</v>
      </c>
      <c r="M8127" s="1">
        <v>9859.5136911340651</v>
      </c>
      <c r="N8127" s="1">
        <v>2185.6055510219148</v>
      </c>
      <c r="O8127" s="1">
        <v>7469.8835548783136</v>
      </c>
      <c r="P8127" s="1">
        <v>7972.6729553999994</v>
      </c>
      <c r="Q8127" s="1">
        <v>3713.3726128449139</v>
      </c>
      <c r="R8127" s="1">
        <v>5670.7280205871739</v>
      </c>
      <c r="S8127" s="1">
        <v>6216.9198840180052</v>
      </c>
      <c r="T8127" s="1">
        <v>9849.148627999999</v>
      </c>
      <c r="U8127" s="1">
        <v>1394.3796981458679</v>
      </c>
      <c r="V8127" s="1">
        <v>2869</v>
      </c>
      <c r="W8127" s="1">
        <v>2097.3874579321559</v>
      </c>
      <c r="X8127" s="1">
        <v>14312.2115456232</v>
      </c>
      <c r="Y8127" s="1">
        <v>42534.41057706521</v>
      </c>
      <c r="Z8127" s="1">
        <v>12194.82620855088</v>
      </c>
      <c r="AA8127" s="1">
        <v>104976</v>
      </c>
      <c r="AB8127" s="1">
        <v>1423</v>
      </c>
      <c r="AC8127" s="1">
        <v>10198.81954</v>
      </c>
      <c r="AD8127" s="1">
        <v>10506.903904063151</v>
      </c>
      <c r="AE8127" s="1">
        <v>6904.5233885855496</v>
      </c>
      <c r="AF8127" s="1">
        <v>29606.058528229561</v>
      </c>
      <c r="AG8127" s="1">
        <v>122842</v>
      </c>
      <c r="AH8127" s="1">
        <v>14708.96435547792</v>
      </c>
      <c r="AI8127" s="1">
        <v>713.47026346751977</v>
      </c>
      <c r="AJ8127" s="1">
        <v>33443.038772890963</v>
      </c>
      <c r="AK8127" s="1">
        <v>1291</v>
      </c>
      <c r="AL8127" s="1">
        <v>514095.28125</v>
      </c>
      <c r="AM8127" s="1">
        <v>434380.875</v>
      </c>
      <c r="AN8127" s="1">
        <v>79714.3984375</v>
      </c>
      <c r="AO8127" t="s">
        <v>20937</v>
      </c>
    </row>
    <row r="8128" spans="1:41" x14ac:dyDescent="0.25">
      <c r="A8128" s="1">
        <v>2028</v>
      </c>
      <c r="B8128" t="s">
        <v>6555</v>
      </c>
      <c r="C8128" t="s">
        <v>7162</v>
      </c>
      <c r="D8128" t="s">
        <v>7260</v>
      </c>
      <c r="E8128" t="s">
        <v>8168</v>
      </c>
      <c r="F8128" t="s">
        <v>10302</v>
      </c>
      <c r="G8128" t="s">
        <v>12424</v>
      </c>
      <c r="H8128" t="s">
        <v>12778</v>
      </c>
      <c r="I8128" s="1">
        <v>11475</v>
      </c>
      <c r="J8128" s="1">
        <v>48260.336644814408</v>
      </c>
      <c r="K8128" s="1">
        <v>1337.535226071845</v>
      </c>
      <c r="L8128" s="1">
        <v>891.94579632739431</v>
      </c>
      <c r="M8128" s="1">
        <v>15417.182832213281</v>
      </c>
      <c r="N8128" s="1">
        <v>5024.1526698624994</v>
      </c>
      <c r="O8128" s="1">
        <v>7819.491710312881</v>
      </c>
      <c r="P8128" s="1">
        <v>8393.5813953276211</v>
      </c>
      <c r="Q8128" s="1">
        <v>5240.1269319498224</v>
      </c>
      <c r="R8128" s="1">
        <v>9392.7322230326663</v>
      </c>
      <c r="S8128" s="1">
        <v>9274.6033994334284</v>
      </c>
      <c r="T8128" s="1">
        <v>10784.08980128162</v>
      </c>
      <c r="U8128" s="1">
        <v>1158.571206884772</v>
      </c>
      <c r="V8128" s="1">
        <v>3484</v>
      </c>
      <c r="W8128" s="1">
        <v>3950.5194166102378</v>
      </c>
      <c r="X8128" s="1">
        <v>16646.74571336637</v>
      </c>
      <c r="Y8128" s="1">
        <v>38827.122296322457</v>
      </c>
      <c r="Z8128" s="1">
        <v>13200.72544186668</v>
      </c>
      <c r="AA8128" s="1">
        <v>104035</v>
      </c>
      <c r="AB8128" s="1">
        <v>2012</v>
      </c>
      <c r="AC8128" s="1">
        <v>9215.9051115501716</v>
      </c>
      <c r="AD8128" s="1">
        <v>16036.97387856314</v>
      </c>
      <c r="AE8128" s="1">
        <v>6521.2930070609173</v>
      </c>
      <c r="AF8128" s="1">
        <v>29588.50912345275</v>
      </c>
      <c r="AG8128" s="1">
        <v>108558</v>
      </c>
      <c r="AH8128" s="1">
        <v>19554.82537559191</v>
      </c>
      <c r="AI8128" s="1">
        <v>1609.3086203766411</v>
      </c>
      <c r="AJ8128" s="1">
        <v>29742.573386742519</v>
      </c>
      <c r="AK8128" s="1">
        <v>1600</v>
      </c>
      <c r="AL8128" s="1">
        <v>539052.8125</v>
      </c>
      <c r="AM8128" s="1">
        <v>433009.53125</v>
      </c>
      <c r="AN8128" s="1">
        <v>106043.2890625</v>
      </c>
      <c r="AO8128" t="s">
        <v>20938</v>
      </c>
    </row>
    <row r="8129" spans="1:41" x14ac:dyDescent="0.25">
      <c r="A8129" s="1">
        <v>2028</v>
      </c>
      <c r="B8129" t="s">
        <v>6555</v>
      </c>
      <c r="C8129" t="s">
        <v>7162</v>
      </c>
      <c r="D8129" t="s">
        <v>7260</v>
      </c>
      <c r="E8129" t="s">
        <v>8169</v>
      </c>
      <c r="F8129" t="s">
        <v>10303</v>
      </c>
      <c r="G8129" t="s">
        <v>12424</v>
      </c>
      <c r="H8129" t="s">
        <v>12778</v>
      </c>
      <c r="I8129" s="1">
        <v>12061.952320799999</v>
      </c>
      <c r="J8129" s="1">
        <v>66233.316578606959</v>
      </c>
      <c r="K8129" s="1">
        <v>2123.8877580330391</v>
      </c>
      <c r="L8129" s="1">
        <v>2535.4146067051129</v>
      </c>
      <c r="M8129" s="1">
        <v>22057.847527206319</v>
      </c>
      <c r="N8129" s="1">
        <v>16385.271291893299</v>
      </c>
      <c r="O8129" s="1">
        <v>10749.378919059071</v>
      </c>
      <c r="P8129" s="1"/>
      <c r="Q8129" s="1">
        <v>6121.7838565423745</v>
      </c>
      <c r="R8129" s="1">
        <v>9854.5739516598296</v>
      </c>
      <c r="S8129" s="1">
        <v>17828.773025227722</v>
      </c>
      <c r="T8129" s="1">
        <v>17778.006340138651</v>
      </c>
      <c r="U8129" s="1">
        <v>1648.39907519391</v>
      </c>
      <c r="V8129" s="1">
        <v>15286</v>
      </c>
      <c r="W8129" s="1">
        <v>6768</v>
      </c>
      <c r="X8129" s="1">
        <v>18741.926850817159</v>
      </c>
      <c r="Y8129" s="1">
        <v>75093</v>
      </c>
      <c r="Z8129" s="1">
        <v>21187.389282280979</v>
      </c>
      <c r="AA8129" s="1">
        <v>244640</v>
      </c>
      <c r="AB8129" s="1"/>
      <c r="AC8129" s="1">
        <v>13329.34848740224</v>
      </c>
      <c r="AD8129" s="1">
        <v>18029.830177335269</v>
      </c>
      <c r="AE8129" s="1">
        <v>34266.442151645657</v>
      </c>
      <c r="AF8129" s="1">
        <v>56162.238409328493</v>
      </c>
      <c r="AG8129" s="1">
        <v>253821</v>
      </c>
      <c r="AH8129" s="1">
        <v>49665.942340906528</v>
      </c>
      <c r="AI8129" s="1">
        <v>4402.9121640996909</v>
      </c>
      <c r="AJ8129" s="1">
        <v>53793.807048510593</v>
      </c>
      <c r="AK8129" s="1">
        <v>2595</v>
      </c>
      <c r="AL8129" s="1">
        <v>1053161.375</v>
      </c>
      <c r="AM8129" s="1">
        <v>882419.9375</v>
      </c>
      <c r="AN8129" s="1">
        <v>170741.5</v>
      </c>
      <c r="AO8129" t="s">
        <v>20939</v>
      </c>
    </row>
    <row r="8130" spans="1:41" x14ac:dyDescent="0.25">
      <c r="A8130" s="1">
        <v>2028</v>
      </c>
      <c r="B8130" t="s">
        <v>6556</v>
      </c>
      <c r="C8130" t="s">
        <v>7162</v>
      </c>
      <c r="D8130" t="s">
        <v>7260</v>
      </c>
      <c r="E8130" t="s">
        <v>8169</v>
      </c>
      <c r="F8130" t="s">
        <v>10303</v>
      </c>
      <c r="G8130" t="s">
        <v>12424</v>
      </c>
      <c r="H8130" t="s">
        <v>12778</v>
      </c>
      <c r="I8130" s="1">
        <v>16076</v>
      </c>
      <c r="J8130" s="1">
        <v>66070.739783415513</v>
      </c>
      <c r="K8130" s="1">
        <v>1642.4524534954701</v>
      </c>
      <c r="L8130" s="1">
        <v>3124.8112153053662</v>
      </c>
      <c r="M8130" s="1">
        <v>36621.144261474074</v>
      </c>
      <c r="N8130" s="1">
        <v>15903.726564146469</v>
      </c>
      <c r="O8130" s="1">
        <v>10865.2737685064</v>
      </c>
      <c r="P8130" s="1"/>
      <c r="Q8130" s="1">
        <v>4759.6117786028744</v>
      </c>
      <c r="R8130" s="1">
        <v>6818.6661617501159</v>
      </c>
      <c r="S8130" s="1">
        <v>19729.849999999999</v>
      </c>
      <c r="T8130" s="1">
        <v>14161.7284775567</v>
      </c>
      <c r="U8130" s="1">
        <v>1514.985466204854</v>
      </c>
      <c r="V8130" s="1">
        <v>8430</v>
      </c>
      <c r="W8130" s="1">
        <v>3896.3584268243089</v>
      </c>
      <c r="X8130" s="1">
        <v>18161</v>
      </c>
      <c r="Y8130" s="1">
        <v>81415.028257188009</v>
      </c>
      <c r="Z8130" s="1">
        <v>19763.876227274592</v>
      </c>
      <c r="AA8130" s="1">
        <v>236387</v>
      </c>
      <c r="AB8130" s="1"/>
      <c r="AC8130" s="1">
        <v>13324.81134</v>
      </c>
      <c r="AD8130" s="1">
        <v>16023.94947936284</v>
      </c>
      <c r="AE8130" s="1">
        <v>16543.855407768649</v>
      </c>
      <c r="AF8130" s="1">
        <v>50186.097876784421</v>
      </c>
      <c r="AG8130" s="1">
        <v>249368</v>
      </c>
      <c r="AH8130" s="1">
        <v>39059.472423903208</v>
      </c>
      <c r="AI8130" s="1">
        <v>3001.7913341278049</v>
      </c>
      <c r="AJ8130" s="1">
        <v>49419.376083704097</v>
      </c>
      <c r="AK8130" s="1"/>
      <c r="AL8130" s="1">
        <v>1002269.6875</v>
      </c>
      <c r="AM8130" s="1">
        <v>839106.5625</v>
      </c>
      <c r="AN8130" s="1">
        <v>163163.03125</v>
      </c>
      <c r="AO8130" t="s">
        <v>20940</v>
      </c>
    </row>
    <row r="8131" spans="1:41" x14ac:dyDescent="0.25">
      <c r="A8131" s="1">
        <v>2028</v>
      </c>
      <c r="B8131" t="s">
        <v>6557</v>
      </c>
      <c r="C8131" t="s">
        <v>7162</v>
      </c>
      <c r="D8131" t="s">
        <v>7260</v>
      </c>
      <c r="E8131" t="s">
        <v>8169</v>
      </c>
      <c r="F8131" t="s">
        <v>10303</v>
      </c>
      <c r="G8131" t="s">
        <v>12424</v>
      </c>
      <c r="H8131" t="s">
        <v>12778</v>
      </c>
      <c r="I8131" s="1">
        <v>21354.487253155108</v>
      </c>
      <c r="J8131" s="1">
        <v>66233.316578606959</v>
      </c>
      <c r="K8131" s="1">
        <v>2123.9031937507389</v>
      </c>
      <c r="L8131" s="1">
        <v>2669.5257273053339</v>
      </c>
      <c r="M8131" s="1">
        <v>29863.567755510721</v>
      </c>
      <c r="N8131" s="1">
        <v>12665.56401043665</v>
      </c>
      <c r="O8131" s="1">
        <v>13682.412532870139</v>
      </c>
      <c r="P8131" s="1"/>
      <c r="Q8131" s="1">
        <v>5425.47</v>
      </c>
      <c r="R8131" s="1">
        <v>10118.528351323779</v>
      </c>
      <c r="S8131" s="1">
        <v>13390.919127004679</v>
      </c>
      <c r="T8131" s="1">
        <v>14245.419456776401</v>
      </c>
      <c r="U8131" s="1">
        <v>1685.272450469937</v>
      </c>
      <c r="V8131" s="1">
        <v>14568</v>
      </c>
      <c r="W8131" s="1">
        <v>11120</v>
      </c>
      <c r="X8131" s="1">
        <v>16236.74120086553</v>
      </c>
      <c r="Y8131" s="1">
        <v>83271</v>
      </c>
      <c r="Z8131" s="1">
        <v>20396.349117535508</v>
      </c>
      <c r="AA8131" s="1">
        <v>250595</v>
      </c>
      <c r="AB8131" s="1"/>
      <c r="AC8131" s="1">
        <v>14863.038994</v>
      </c>
      <c r="AD8131" s="1">
        <v>26862.924587758858</v>
      </c>
      <c r="AE8131" s="1">
        <v>3148.6238882057551</v>
      </c>
      <c r="AF8131" s="1">
        <v>51311.295630621273</v>
      </c>
      <c r="AG8131" s="1">
        <v>243498</v>
      </c>
      <c r="AH8131" s="1">
        <v>42453.235850467747</v>
      </c>
      <c r="AI8131" s="1">
        <v>5287.3325584444792</v>
      </c>
      <c r="AJ8131" s="1">
        <v>55728.962276487648</v>
      </c>
      <c r="AK8131" s="1">
        <v>2037</v>
      </c>
      <c r="AL8131" s="1">
        <v>1034835.9375</v>
      </c>
      <c r="AM8131" s="1">
        <v>857532.375</v>
      </c>
      <c r="AN8131" s="1">
        <v>177303.453125</v>
      </c>
      <c r="AO8131" t="s">
        <v>20941</v>
      </c>
    </row>
    <row r="8132" spans="1:41" x14ac:dyDescent="0.25">
      <c r="A8132" s="1">
        <v>2028</v>
      </c>
      <c r="B8132" t="s">
        <v>6558</v>
      </c>
      <c r="C8132" t="s">
        <v>7162</v>
      </c>
      <c r="D8132" t="s">
        <v>7260</v>
      </c>
      <c r="E8132" t="s">
        <v>8169</v>
      </c>
      <c r="F8132" t="s">
        <v>10303</v>
      </c>
      <c r="G8132" t="s">
        <v>12424</v>
      </c>
      <c r="H8132" t="s">
        <v>12778</v>
      </c>
      <c r="I8132" s="1">
        <v>9752.9910637381799</v>
      </c>
      <c r="J8132" s="1">
        <v>50502.028936161638</v>
      </c>
      <c r="K8132" s="1">
        <v>1642.2698154954689</v>
      </c>
      <c r="L8132" s="1">
        <v>3333.403302292536</v>
      </c>
      <c r="M8132" s="1">
        <v>24110.992571955121</v>
      </c>
      <c r="N8132" s="1">
        <v>11228.43628714543</v>
      </c>
      <c r="O8132" s="1">
        <v>10828.09576833698</v>
      </c>
      <c r="P8132" s="1"/>
      <c r="Q8132" s="1">
        <v>4687.1419404747394</v>
      </c>
      <c r="R8132" s="1">
        <v>7958.500210884953</v>
      </c>
      <c r="S8132" s="1">
        <v>15712.50710809858</v>
      </c>
      <c r="T8132" s="1">
        <v>12940.318467999999</v>
      </c>
      <c r="U8132" s="1">
        <v>1809.347096314079</v>
      </c>
      <c r="V8132" s="1">
        <v>4409</v>
      </c>
      <c r="W8132" s="1">
        <v>3974.2855953607959</v>
      </c>
      <c r="X8132" s="1">
        <v>18089.117041807131</v>
      </c>
      <c r="Y8132" s="1">
        <v>69570</v>
      </c>
      <c r="Z8132" s="1">
        <v>19240.149363172492</v>
      </c>
      <c r="AA8132" s="1">
        <v>195596</v>
      </c>
      <c r="AB8132" s="1"/>
      <c r="AC8132" s="1">
        <v>12833.9439</v>
      </c>
      <c r="AD8132" s="1">
        <v>18591</v>
      </c>
      <c r="AE8132" s="1">
        <v>18299.866373771321</v>
      </c>
      <c r="AF8132" s="1">
        <v>48750.81895987114</v>
      </c>
      <c r="AG8132" s="1">
        <v>233340</v>
      </c>
      <c r="AH8132" s="1">
        <v>30670</v>
      </c>
      <c r="AI8132" s="1">
        <v>2446.9520342541819</v>
      </c>
      <c r="AJ8132" s="1">
        <v>48536.639685425551</v>
      </c>
      <c r="AK8132" s="1">
        <v>2156</v>
      </c>
      <c r="AL8132" s="1">
        <v>881009.75</v>
      </c>
      <c r="AM8132" s="1">
        <v>739848.25</v>
      </c>
      <c r="AN8132" s="1">
        <v>141161.546875</v>
      </c>
      <c r="AO8132" t="s">
        <v>20942</v>
      </c>
    </row>
    <row r="8133" spans="1:41" x14ac:dyDescent="0.25">
      <c r="A8133" s="1">
        <v>2028</v>
      </c>
      <c r="B8133" t="s">
        <v>6559</v>
      </c>
      <c r="C8133" t="s">
        <v>7162</v>
      </c>
      <c r="D8133" t="s">
        <v>7260</v>
      </c>
      <c r="E8133" t="s">
        <v>8170</v>
      </c>
      <c r="F8133" t="s">
        <v>10304</v>
      </c>
      <c r="G8133" t="s">
        <v>12424</v>
      </c>
      <c r="H8133" t="s">
        <v>12778</v>
      </c>
      <c r="I8133" s="1">
        <v>13300.77015607145</v>
      </c>
      <c r="J8133" s="1">
        <v>55919.177274171423</v>
      </c>
      <c r="K8133" s="1">
        <v>2046.4404258618481</v>
      </c>
      <c r="L8133" s="1">
        <v>3124.8112153053662</v>
      </c>
      <c r="M8133" s="1">
        <v>36621.144261474074</v>
      </c>
      <c r="N8133" s="1">
        <v>15903.726564146469</v>
      </c>
      <c r="O8133" s="1">
        <v>10966.83831001894</v>
      </c>
      <c r="P8133" s="1">
        <v>13603.488794050119</v>
      </c>
      <c r="Q8133" s="1">
        <v>4759.6117786028744</v>
      </c>
      <c r="R8133" s="1">
        <v>7818.6661617501159</v>
      </c>
      <c r="S8133" s="1">
        <v>22856.635128522961</v>
      </c>
      <c r="T8133" s="1">
        <v>14161.7284775567</v>
      </c>
      <c r="U8133" s="1">
        <v>1514.985466204854</v>
      </c>
      <c r="V8133" s="1">
        <v>8898</v>
      </c>
      <c r="W8133" s="1">
        <v>3896.3584268243089</v>
      </c>
      <c r="X8133" s="1">
        <v>19848</v>
      </c>
      <c r="Y8133" s="1">
        <v>77760.028257188009</v>
      </c>
      <c r="Z8133" s="1">
        <v>19056.040301063811</v>
      </c>
      <c r="AA8133" s="1">
        <v>245602</v>
      </c>
      <c r="AB8133" s="1">
        <v>2405</v>
      </c>
      <c r="AC8133" s="1">
        <v>13734.6316926</v>
      </c>
      <c r="AD8133" s="1">
        <v>16411.774563532948</v>
      </c>
      <c r="AE8133" s="1">
        <v>18643.136872210231</v>
      </c>
      <c r="AF8133" s="1">
        <v>50186.097876784421</v>
      </c>
      <c r="AG8133" s="1">
        <v>241536</v>
      </c>
      <c r="AH8133" s="1">
        <v>41627.545941430733</v>
      </c>
      <c r="AI8133" s="1">
        <v>3001.7913341278049</v>
      </c>
      <c r="AJ8133" s="1">
        <v>49419.376083704097</v>
      </c>
      <c r="AK8133" s="1">
        <v>2457</v>
      </c>
      <c r="AL8133" s="1">
        <v>1017080.8125</v>
      </c>
      <c r="AM8133" s="1">
        <v>840780.5625</v>
      </c>
      <c r="AN8133" s="1">
        <v>176300.265625</v>
      </c>
      <c r="AO8133" t="s">
        <v>20943</v>
      </c>
    </row>
    <row r="8134" spans="1:41" x14ac:dyDescent="0.25">
      <c r="A8134" s="1">
        <v>2028</v>
      </c>
      <c r="B8134" t="s">
        <v>6560</v>
      </c>
      <c r="C8134" t="s">
        <v>7162</v>
      </c>
      <c r="D8134" t="s">
        <v>7260</v>
      </c>
      <c r="E8134" t="s">
        <v>8170</v>
      </c>
      <c r="F8134" t="s">
        <v>10304</v>
      </c>
      <c r="G8134" t="s">
        <v>12424</v>
      </c>
      <c r="H8134" t="s">
        <v>12778</v>
      </c>
      <c r="I8134" s="1">
        <v>12075.76368747165</v>
      </c>
      <c r="J8134" s="1">
        <v>49799.133261656643</v>
      </c>
      <c r="K8134" s="1">
        <v>1525.5807352567849</v>
      </c>
      <c r="L8134" s="1">
        <v>3333.403302292536</v>
      </c>
      <c r="M8134" s="1">
        <v>18284.900132772331</v>
      </c>
      <c r="N8134" s="1">
        <v>11228.43628714543</v>
      </c>
      <c r="O8134" s="1">
        <v>10870.952679949231</v>
      </c>
      <c r="P8134" s="1">
        <v>14137.08237802395</v>
      </c>
      <c r="Q8134" s="1">
        <v>4687.1419404747394</v>
      </c>
      <c r="R8134" s="1">
        <v>8958.500210884953</v>
      </c>
      <c r="S8134" s="1">
        <v>16282.00447019495</v>
      </c>
      <c r="T8134" s="1">
        <v>12940.318467999999</v>
      </c>
      <c r="U8134" s="1">
        <v>1809.347096314079</v>
      </c>
      <c r="V8134" s="1">
        <v>5351</v>
      </c>
      <c r="W8134" s="1">
        <v>3974.2855953607959</v>
      </c>
      <c r="X8134" s="1">
        <v>19662.08374109471</v>
      </c>
      <c r="Y8134" s="1">
        <v>69569.518182546599</v>
      </c>
      <c r="Z8134" s="1">
        <v>18574.592417309799</v>
      </c>
      <c r="AA8134" s="1">
        <v>198042</v>
      </c>
      <c r="AB8134" s="1">
        <v>2348</v>
      </c>
      <c r="AC8134" s="1">
        <v>13255.766547263491</v>
      </c>
      <c r="AD8134" s="1">
        <v>17069.683024213758</v>
      </c>
      <c r="AE8134" s="1">
        <v>18299.866373771321</v>
      </c>
      <c r="AF8134" s="1">
        <v>48750.81895987114</v>
      </c>
      <c r="AG8134" s="1">
        <v>234464</v>
      </c>
      <c r="AH8134" s="1">
        <v>31925.455998096699</v>
      </c>
      <c r="AI8134" s="1">
        <v>2446.9520342541819</v>
      </c>
      <c r="AJ8134" s="1">
        <v>48536.639685425551</v>
      </c>
      <c r="AK8134" s="1">
        <v>2156</v>
      </c>
      <c r="AL8134" s="1">
        <v>900359.1875</v>
      </c>
      <c r="AM8134" s="1">
        <v>760873</v>
      </c>
      <c r="AN8134" s="1">
        <v>139486.21875</v>
      </c>
      <c r="AO8134" t="s">
        <v>20944</v>
      </c>
    </row>
    <row r="8135" spans="1:41" x14ac:dyDescent="0.25">
      <c r="A8135" s="1">
        <v>2028</v>
      </c>
      <c r="B8135" t="s">
        <v>6561</v>
      </c>
      <c r="C8135" t="s">
        <v>7162</v>
      </c>
      <c r="D8135" t="s">
        <v>7260</v>
      </c>
      <c r="E8135" t="s">
        <v>8170</v>
      </c>
      <c r="F8135" t="s">
        <v>10304</v>
      </c>
      <c r="G8135" t="s">
        <v>12424</v>
      </c>
      <c r="H8135" t="s">
        <v>12778</v>
      </c>
      <c r="I8135" s="1">
        <v>15267.952320799999</v>
      </c>
      <c r="J8135" s="1">
        <v>65992.805495248802</v>
      </c>
      <c r="K8135" s="1">
        <v>2049.52825627928</v>
      </c>
      <c r="L8135" s="1">
        <v>2253.7475131280421</v>
      </c>
      <c r="M8135" s="1">
        <v>22057.847527206319</v>
      </c>
      <c r="N8135" s="1">
        <v>16385.271291893299</v>
      </c>
      <c r="O8135" s="1">
        <v>10874.587228505119</v>
      </c>
      <c r="P8135" s="1">
        <v>13549.35270207438</v>
      </c>
      <c r="Q8135" s="1">
        <v>6121.7838565423754</v>
      </c>
      <c r="R8135" s="1">
        <v>10854.57395165983</v>
      </c>
      <c r="S8135" s="1">
        <v>22963.152495328781</v>
      </c>
      <c r="T8135" s="1">
        <v>13715.568273648791</v>
      </c>
      <c r="U8135" s="1">
        <v>1648.39907519391</v>
      </c>
      <c r="V8135" s="1">
        <v>15132</v>
      </c>
      <c r="W8135" s="1">
        <v>7662.398386921428</v>
      </c>
      <c r="X8135" s="1">
        <v>20371.65962045344</v>
      </c>
      <c r="Y8135" s="1">
        <v>75897.613158252308</v>
      </c>
      <c r="Z8135" s="1">
        <v>21642.275390014231</v>
      </c>
      <c r="AA8135" s="1">
        <v>238273</v>
      </c>
      <c r="AB8135" s="1">
        <v>2380</v>
      </c>
      <c r="AC8135" s="1">
        <v>13703.82001505591</v>
      </c>
      <c r="AD8135" s="1">
        <v>24072.175942957871</v>
      </c>
      <c r="AE8135" s="1">
        <v>13767.957576476319</v>
      </c>
      <c r="AF8135" s="1">
        <v>56162.238409328493</v>
      </c>
      <c r="AG8135" s="1">
        <v>236690</v>
      </c>
      <c r="AH8135" s="1">
        <v>49709.585554891797</v>
      </c>
      <c r="AI8135" s="1">
        <v>4402.9121640996909</v>
      </c>
      <c r="AJ8135" s="1">
        <v>53793.807048510593</v>
      </c>
      <c r="AK8135" s="1">
        <v>2595</v>
      </c>
      <c r="AL8135" s="1">
        <v>1039991</v>
      </c>
      <c r="AM8135" s="1">
        <v>857136.625</v>
      </c>
      <c r="AN8135" s="1">
        <v>182854.40625</v>
      </c>
      <c r="AO8135" t="s">
        <v>20945</v>
      </c>
    </row>
    <row r="8136" spans="1:41" x14ac:dyDescent="0.25">
      <c r="A8136" s="1">
        <v>2028</v>
      </c>
      <c r="B8136" t="s">
        <v>6562</v>
      </c>
      <c r="C8136" t="s">
        <v>7162</v>
      </c>
      <c r="D8136" t="s">
        <v>7260</v>
      </c>
      <c r="E8136" t="s">
        <v>8170</v>
      </c>
      <c r="F8136" t="s">
        <v>10304</v>
      </c>
      <c r="G8136" t="s">
        <v>12424</v>
      </c>
      <c r="H8136" t="s">
        <v>12778</v>
      </c>
      <c r="I8136" s="1">
        <v>17130.487253155108</v>
      </c>
      <c r="J8136" s="1">
        <v>66147.816443628923</v>
      </c>
      <c r="K8136" s="1">
        <v>2051.179195855806</v>
      </c>
      <c r="L8136" s="1">
        <v>2669.5257273053339</v>
      </c>
      <c r="M8136" s="1">
        <v>22424.34935787004</v>
      </c>
      <c r="N8136" s="1">
        <v>12665.56401043665</v>
      </c>
      <c r="O8136" s="1">
        <v>13768.71650061822</v>
      </c>
      <c r="P8136" s="1">
        <v>16655.24563551625</v>
      </c>
      <c r="Q8136" s="1">
        <v>6305</v>
      </c>
      <c r="R8136" s="1">
        <v>11118.528351323779</v>
      </c>
      <c r="S8136" s="1">
        <v>17593.535533552011</v>
      </c>
      <c r="T8136" s="1">
        <v>14305.33579078625</v>
      </c>
      <c r="U8136" s="1">
        <v>1685.272450469937</v>
      </c>
      <c r="V8136" s="1">
        <v>14532</v>
      </c>
      <c r="W8136" s="1">
        <v>11119.71232826185</v>
      </c>
      <c r="X8136" s="1">
        <v>17648.631740071229</v>
      </c>
      <c r="Y8136" s="1">
        <v>83905.417239729009</v>
      </c>
      <c r="Z8136" s="1">
        <v>21514.117304303669</v>
      </c>
      <c r="AA8136" s="1">
        <v>251823.4</v>
      </c>
      <c r="AB8136" s="1">
        <v>3183.941838684601</v>
      </c>
      <c r="AC8136" s="1">
        <v>17004.96676898381</v>
      </c>
      <c r="AD8136" s="1">
        <v>27693.28862397499</v>
      </c>
      <c r="AE8136" s="1">
        <v>17264.825167744701</v>
      </c>
      <c r="AF8136" s="1">
        <v>51311.295630621273</v>
      </c>
      <c r="AG8136" s="1">
        <v>248954</v>
      </c>
      <c r="AH8136" s="1">
        <v>42511.169739915902</v>
      </c>
      <c r="AI8136" s="1">
        <v>5287.3325584444792</v>
      </c>
      <c r="AJ8136" s="1">
        <v>55728.962276487648</v>
      </c>
      <c r="AK8136" s="1">
        <v>2037</v>
      </c>
      <c r="AL8136" s="1">
        <v>1076040.625</v>
      </c>
      <c r="AM8136" s="1">
        <v>896416.4375</v>
      </c>
      <c r="AN8136" s="1">
        <v>179624.1875</v>
      </c>
      <c r="AO8136" t="s">
        <v>20946</v>
      </c>
    </row>
    <row r="8137" spans="1:41" x14ac:dyDescent="0.25">
      <c r="A8137" s="1">
        <v>2028</v>
      </c>
      <c r="B8137" t="s">
        <v>6563</v>
      </c>
      <c r="C8137" t="s">
        <v>7162</v>
      </c>
      <c r="D8137" t="s">
        <v>7260</v>
      </c>
      <c r="E8137" t="s">
        <v>8171</v>
      </c>
      <c r="F8137" t="s">
        <v>10305</v>
      </c>
      <c r="G8137" t="s">
        <v>12425</v>
      </c>
      <c r="H8137" t="s">
        <v>12778</v>
      </c>
      <c r="I8137" s="1">
        <v>2156.0588979335735</v>
      </c>
      <c r="J8137" s="1">
        <v>7815.713505009202</v>
      </c>
      <c r="K8137" s="1">
        <v>107.80294489667867</v>
      </c>
      <c r="L8137" s="1">
        <v>431.21177958671467</v>
      </c>
      <c r="M8137" s="1">
        <v>8624.2355917342938</v>
      </c>
      <c r="N8137" s="1">
        <v>3171.7463418160755</v>
      </c>
      <c r="O8137" s="1">
        <v>120.39756294895764</v>
      </c>
      <c r="P8137" s="1">
        <v>102.02470705021669</v>
      </c>
      <c r="Q8137" s="1">
        <v>783.38100432154147</v>
      </c>
      <c r="R8137" s="1">
        <v>531.17960644830271</v>
      </c>
      <c r="S8137" s="1">
        <v>4597.1487821739647</v>
      </c>
      <c r="T8137" s="1">
        <v>215.60588979335733</v>
      </c>
      <c r="U8137" s="1">
        <v>0</v>
      </c>
      <c r="V8137" s="1">
        <v>560.57531346272901</v>
      </c>
      <c r="W8137" s="1">
        <v>1346.4587817595166</v>
      </c>
      <c r="X8137" s="1">
        <v>4091.1217588289551</v>
      </c>
      <c r="Y8137" s="1">
        <v>15133.916419320234</v>
      </c>
      <c r="Z8137" s="1">
        <v>3259.9281935368822</v>
      </c>
      <c r="AA8137" s="1">
        <v>28199.094326073206</v>
      </c>
      <c r="AB8137" s="1">
        <v>156.31427010018405</v>
      </c>
      <c r="AC8137" s="1">
        <v>1166.1623235681936</v>
      </c>
      <c r="AD8137" s="1">
        <v>2247.6914010957503</v>
      </c>
      <c r="AE8137" s="1">
        <v>1604.1078200625784</v>
      </c>
      <c r="AF8137" s="1">
        <v>10316.741826612148</v>
      </c>
      <c r="AG8137" s="1">
        <v>55516.360562891576</v>
      </c>
      <c r="AH8137" s="1">
        <v>10672.491544771188</v>
      </c>
      <c r="AI8137" s="1">
        <v>2546.30555845955</v>
      </c>
      <c r="AJ8137" s="1">
        <v>9926.4951660861716</v>
      </c>
      <c r="AK8137" s="1">
        <v>105.64688599874509</v>
      </c>
      <c r="AL8137" s="1">
        <v>175505.921875</v>
      </c>
      <c r="AM8137" s="1">
        <v>140674.703125</v>
      </c>
      <c r="AN8137" s="1">
        <v>34831.22265625</v>
      </c>
      <c r="AO8137" t="s">
        <v>20947</v>
      </c>
    </row>
    <row r="8138" spans="1:41" x14ac:dyDescent="0.25">
      <c r="A8138" s="1">
        <v>2028</v>
      </c>
      <c r="B8138" t="s">
        <v>6564</v>
      </c>
      <c r="C8138" t="s">
        <v>7162</v>
      </c>
      <c r="D8138" t="s">
        <v>7260</v>
      </c>
      <c r="E8138" t="s">
        <v>8171</v>
      </c>
      <c r="F8138" t="s">
        <v>10305</v>
      </c>
      <c r="G8138" t="s">
        <v>12425</v>
      </c>
      <c r="H8138" t="s">
        <v>12778</v>
      </c>
      <c r="I8138" s="1">
        <v>2624.2638334623362</v>
      </c>
      <c r="J8138" s="1">
        <v>11572.97850458725</v>
      </c>
      <c r="K8138" s="1">
        <v>64</v>
      </c>
      <c r="L8138" s="1">
        <v>1500</v>
      </c>
      <c r="M8138" s="1">
        <v>8500</v>
      </c>
      <c r="N8138" s="1">
        <v>2558.6821469116212</v>
      </c>
      <c r="O8138" s="1">
        <v>111.68300000000001</v>
      </c>
      <c r="P8138" s="1">
        <v>400</v>
      </c>
      <c r="Q8138" s="1">
        <v>631</v>
      </c>
      <c r="R8138" s="1">
        <v>212.976</v>
      </c>
      <c r="S8138" s="1">
        <v>5000</v>
      </c>
      <c r="T8138" s="1">
        <v>100</v>
      </c>
      <c r="U8138" s="1">
        <v>50</v>
      </c>
      <c r="V8138" s="1">
        <v>640</v>
      </c>
      <c r="W8138" s="1">
        <v>1301</v>
      </c>
      <c r="X8138" s="1">
        <v>4791.0676760535043</v>
      </c>
      <c r="Y8138" s="1">
        <v>9664.3080000000009</v>
      </c>
      <c r="Z8138" s="1">
        <v>5948.0928239692321</v>
      </c>
      <c r="AA8138" s="1">
        <v>43950</v>
      </c>
      <c r="AB8138" s="1">
        <v>50</v>
      </c>
      <c r="AC8138" s="1">
        <v>350</v>
      </c>
      <c r="AD8138" s="1">
        <v>2623.9050497907692</v>
      </c>
      <c r="AE8138" s="1">
        <v>1758</v>
      </c>
      <c r="AF8138" s="1">
        <v>12075.263999999999</v>
      </c>
      <c r="AG8138" s="1">
        <v>58877</v>
      </c>
      <c r="AH8138" s="1">
        <v>15516.20002600577</v>
      </c>
      <c r="AI8138" s="1">
        <v>3738</v>
      </c>
      <c r="AJ8138" s="1">
        <v>11571.02090722211</v>
      </c>
      <c r="AK8138" s="1">
        <v>143</v>
      </c>
      <c r="AL8138" s="1">
        <v>206322.4375</v>
      </c>
      <c r="AM8138" s="1">
        <v>164383.578125</v>
      </c>
      <c r="AN8138" s="1">
        <v>41938.85546875</v>
      </c>
      <c r="AO8138" t="s">
        <v>20948</v>
      </c>
    </row>
    <row r="8139" spans="1:41" x14ac:dyDescent="0.25">
      <c r="A8139" s="1">
        <v>2028</v>
      </c>
      <c r="B8139" t="s">
        <v>6565</v>
      </c>
      <c r="C8139" t="s">
        <v>7162</v>
      </c>
      <c r="D8139" t="s">
        <v>7260</v>
      </c>
      <c r="E8139" t="s">
        <v>8171</v>
      </c>
      <c r="F8139" t="s">
        <v>10305</v>
      </c>
      <c r="G8139" t="s">
        <v>12425</v>
      </c>
      <c r="H8139" t="s">
        <v>12778</v>
      </c>
      <c r="I8139" s="1">
        <v>1998.7923313302763</v>
      </c>
      <c r="J8139" s="1">
        <v>11585.784378682249</v>
      </c>
      <c r="K8139" s="1">
        <v>101.93840889784411</v>
      </c>
      <c r="L8139" s="1">
        <v>407.75363559137645</v>
      </c>
      <c r="M8139" s="1">
        <v>9684.1488452951908</v>
      </c>
      <c r="N8139" s="1">
        <v>2574.5507943815687</v>
      </c>
      <c r="O8139" s="1">
        <v>113.84787320937924</v>
      </c>
      <c r="P8139" s="1">
        <v>96.474510180919665</v>
      </c>
      <c r="Q8139" s="1">
        <v>526.44857954330701</v>
      </c>
      <c r="R8139" s="1">
        <v>217.10434573427247</v>
      </c>
      <c r="S8139" s="1">
        <v>4587.2284004029852</v>
      </c>
      <c r="T8139" s="1">
        <v>101.93840889784411</v>
      </c>
      <c r="U8139" s="1">
        <v>50.969204448922056</v>
      </c>
      <c r="V8139" s="1">
        <v>652.40581694620232</v>
      </c>
      <c r="W8139" s="1">
        <v>1072.5919338407559</v>
      </c>
      <c r="X8139" s="1">
        <v>4192.7267579683285</v>
      </c>
      <c r="Y8139" s="1">
        <v>13839.914802622685</v>
      </c>
      <c r="Z8139" s="1">
        <v>5930.0045019028958</v>
      </c>
      <c r="AA8139" s="1">
        <v>35697.811411936025</v>
      </c>
      <c r="AB8139" s="1">
        <v>32.620290847310116</v>
      </c>
      <c r="AC8139" s="1">
        <v>1201.853840905582</v>
      </c>
      <c r="AD8139" s="1">
        <v>2531.7206592713537</v>
      </c>
      <c r="AE8139" s="1">
        <v>1700.0400276654011</v>
      </c>
      <c r="AF8139" s="1">
        <v>12510.085416761225</v>
      </c>
      <c r="AG8139" s="1">
        <v>57967.276219759049</v>
      </c>
      <c r="AH8139" s="1">
        <v>16810.849564679116</v>
      </c>
      <c r="AI8139" s="1">
        <v>3810.4577246014128</v>
      </c>
      <c r="AJ8139" s="1">
        <v>10236.056290496401</v>
      </c>
      <c r="AK8139" s="1">
        <v>145.77192472391707</v>
      </c>
      <c r="AL8139" s="1">
        <v>200379.140625</v>
      </c>
      <c r="AM8139" s="1">
        <v>157193.328125</v>
      </c>
      <c r="AN8139" s="1">
        <v>43185.83984375</v>
      </c>
      <c r="AO8139" t="s">
        <v>20949</v>
      </c>
    </row>
    <row r="8140" spans="1:41" x14ac:dyDescent="0.25">
      <c r="A8140" s="1">
        <v>2028</v>
      </c>
      <c r="B8140" t="s">
        <v>6566</v>
      </c>
      <c r="C8140" t="s">
        <v>7162</v>
      </c>
      <c r="D8140" t="s">
        <v>7260</v>
      </c>
      <c r="E8140" t="s">
        <v>8171</v>
      </c>
      <c r="F8140" t="s">
        <v>10305</v>
      </c>
      <c r="G8140" t="s">
        <v>12425</v>
      </c>
      <c r="H8140" t="s">
        <v>12778</v>
      </c>
      <c r="I8140" s="1">
        <v>2096.7845385096261</v>
      </c>
      <c r="J8140" s="1">
        <v>7600.8439520973952</v>
      </c>
      <c r="K8140" s="1">
        <v>104.83922692548131</v>
      </c>
      <c r="L8140" s="1">
        <v>419.35690770192525</v>
      </c>
      <c r="M8140" s="1">
        <v>12580.707231057757</v>
      </c>
      <c r="N8140" s="1">
        <v>3104.2867899960534</v>
      </c>
      <c r="O8140" s="1">
        <v>117.0875938071853</v>
      </c>
      <c r="P8140" s="1">
        <v>99.219844362275509</v>
      </c>
      <c r="Q8140" s="1">
        <v>776.87134873347463</v>
      </c>
      <c r="R8140" s="1">
        <v>430.29373585479146</v>
      </c>
      <c r="S8140" s="1">
        <v>7129.0674309327287</v>
      </c>
      <c r="T8140" s="1">
        <v>104.83922692548131</v>
      </c>
      <c r="U8140" s="1">
        <v>0</v>
      </c>
      <c r="V8140" s="1">
        <v>670.97105232308036</v>
      </c>
      <c r="W8140" s="1">
        <v>1309.4419442992616</v>
      </c>
      <c r="X8140" s="1">
        <v>3978.6486618220156</v>
      </c>
      <c r="Y8140" s="1">
        <v>12105.051658496848</v>
      </c>
      <c r="Z8140" s="1">
        <v>4859.5057190569714</v>
      </c>
      <c r="AA8140" s="1">
        <v>34950.253080147704</v>
      </c>
      <c r="AB8140" s="1">
        <v>32.500160346899207</v>
      </c>
      <c r="AC8140" s="1">
        <v>1156.7842249988091</v>
      </c>
      <c r="AD8140" s="1">
        <v>2254.5626987001642</v>
      </c>
      <c r="AE8140" s="1">
        <v>1715.1697525008742</v>
      </c>
      <c r="AF8140" s="1">
        <v>11689.46896296424</v>
      </c>
      <c r="AG8140" s="1">
        <v>50414.039051656197</v>
      </c>
      <c r="AH8140" s="1">
        <v>15329.830933236361</v>
      </c>
      <c r="AI8140" s="1">
        <v>3918.8903024744914</v>
      </c>
      <c r="AJ8140" s="1">
        <v>11202.071396987678</v>
      </c>
      <c r="AK8140" s="1">
        <v>113.22636507951981</v>
      </c>
      <c r="AL8140" s="1">
        <v>190264.609375</v>
      </c>
      <c r="AM8140" s="1">
        <v>143290.96875</v>
      </c>
      <c r="AN8140" s="1">
        <v>46973.64453125</v>
      </c>
      <c r="AO8140" t="s">
        <v>20950</v>
      </c>
    </row>
    <row r="8141" spans="1:41" x14ac:dyDescent="0.25">
      <c r="A8141" s="1">
        <v>2028</v>
      </c>
      <c r="B8141" t="s">
        <v>6566</v>
      </c>
      <c r="C8141" t="s">
        <v>7162</v>
      </c>
      <c r="D8141" t="s">
        <v>7260</v>
      </c>
      <c r="E8141" t="s">
        <v>8171</v>
      </c>
      <c r="F8141" t="s">
        <v>10305</v>
      </c>
      <c r="G8141" t="s">
        <v>12426</v>
      </c>
      <c r="H8141" t="s">
        <v>12778</v>
      </c>
      <c r="I8141" s="1">
        <v>2390.1851372446222</v>
      </c>
      <c r="J8141" s="1">
        <v>7983.9088383211993</v>
      </c>
      <c r="K8141" s="1">
        <v>115.4251349618221</v>
      </c>
      <c r="L8141" s="1">
        <v>478.83405908102219</v>
      </c>
      <c r="M8141" s="1">
        <v>14059.91257202719</v>
      </c>
      <c r="N8141" s="1">
        <v>3469.279260009469</v>
      </c>
      <c r="O8141" s="1">
        <v>130.85443464847609</v>
      </c>
      <c r="P8141" s="1">
        <v>110.0191293213955</v>
      </c>
      <c r="Q8141" s="1">
        <v>868.21376909087633</v>
      </c>
      <c r="R8141" s="1">
        <v>480.88650306352201</v>
      </c>
      <c r="S8141" s="1">
        <v>7967.283790815407</v>
      </c>
      <c r="T8141" s="1">
        <v>119.17592014722599</v>
      </c>
      <c r="U8141" s="1">
        <v>0</v>
      </c>
      <c r="V8141" s="1">
        <v>750</v>
      </c>
      <c r="W8141" s="1">
        <v>1463.40256687183</v>
      </c>
      <c r="X8141" s="1">
        <v>4599</v>
      </c>
      <c r="Y8141" s="1">
        <v>13911.710867248181</v>
      </c>
      <c r="Z8141" s="1">
        <v>5473.5937126047202</v>
      </c>
      <c r="AA8141" s="1">
        <v>40995</v>
      </c>
      <c r="AB8141" s="1">
        <v>39</v>
      </c>
      <c r="AC8141" s="1">
        <v>1313.2146600000001</v>
      </c>
      <c r="AD8141" s="1">
        <v>2393.9752321493379</v>
      </c>
      <c r="AE8141" s="1">
        <v>1916.8347473197059</v>
      </c>
      <c r="AF8141" s="1">
        <v>13325.16263088191</v>
      </c>
      <c r="AG8141" s="1">
        <v>57468</v>
      </c>
      <c r="AH8141" s="1">
        <v>18722.34930447385</v>
      </c>
      <c r="AI8141" s="1">
        <v>4379.6627661864704</v>
      </c>
      <c r="AJ8141" s="1">
        <v>12769.223889809709</v>
      </c>
      <c r="AK8141" s="1">
        <v>127</v>
      </c>
      <c r="AL8141" s="1">
        <v>217821.09375</v>
      </c>
      <c r="AM8141" s="1">
        <v>163704.0625</v>
      </c>
      <c r="AN8141" s="1">
        <v>54117.04296875</v>
      </c>
      <c r="AO8141" t="s">
        <v>20951</v>
      </c>
    </row>
    <row r="8142" spans="1:41" x14ac:dyDescent="0.25">
      <c r="A8142" s="1">
        <v>2028</v>
      </c>
      <c r="B8142" t="s">
        <v>6567</v>
      </c>
      <c r="C8142" t="s">
        <v>7162</v>
      </c>
      <c r="D8142" t="s">
        <v>7260</v>
      </c>
      <c r="E8142" t="s">
        <v>8171</v>
      </c>
      <c r="F8142" t="s">
        <v>10305</v>
      </c>
      <c r="G8142" t="s">
        <v>12426</v>
      </c>
      <c r="H8142" t="s">
        <v>12778</v>
      </c>
      <c r="I8142" s="1">
        <v>2437.988839989514</v>
      </c>
      <c r="J8142" s="1">
        <v>8437.1054899440551</v>
      </c>
      <c r="K8142" s="1">
        <v>118</v>
      </c>
      <c r="L8142" s="1">
        <v>488.41074026264272</v>
      </c>
      <c r="M8142" s="1">
        <v>9560.7405489784869</v>
      </c>
      <c r="N8142" s="1">
        <v>3564.7084820345581</v>
      </c>
      <c r="O8142" s="1">
        <v>133.47152334144559</v>
      </c>
      <c r="P8142" s="1">
        <v>114.10546056</v>
      </c>
      <c r="Q8142" s="1">
        <v>883.02971854067209</v>
      </c>
      <c r="R8142" s="1">
        <v>587.91575684087388</v>
      </c>
      <c r="S8142" s="1">
        <v>5002.15719875592</v>
      </c>
      <c r="T8142" s="1">
        <v>243.39920000000001</v>
      </c>
      <c r="U8142" s="1">
        <v>0</v>
      </c>
      <c r="V8142" s="1">
        <v>629</v>
      </c>
      <c r="W8142" s="1">
        <v>1492.670618209266</v>
      </c>
      <c r="X8142" s="1">
        <v>4664.0550000000003</v>
      </c>
      <c r="Y8142" s="1">
        <v>17458.344343543758</v>
      </c>
      <c r="Z8142" s="1">
        <v>3663.815586107291</v>
      </c>
      <c r="AA8142" s="1">
        <v>33271</v>
      </c>
      <c r="AB8142" s="1">
        <v>260</v>
      </c>
      <c r="AC8142" s="1">
        <v>1292.7962600000001</v>
      </c>
      <c r="AD8142" s="1">
        <v>2533.6037380111188</v>
      </c>
      <c r="AE8142" s="1">
        <v>1778.297742109999</v>
      </c>
      <c r="AF8142" s="1">
        <v>11685.226960783721</v>
      </c>
      <c r="AG8142" s="1">
        <v>65858</v>
      </c>
      <c r="AH8142" s="1">
        <v>12367.11392197504</v>
      </c>
      <c r="AI8142" s="1">
        <v>2822.8086470858998</v>
      </c>
      <c r="AJ8142" s="1">
        <v>11448.99063169796</v>
      </c>
      <c r="AK8142" s="1">
        <v>117</v>
      </c>
      <c r="AL8142" s="1">
        <v>202913.75</v>
      </c>
      <c r="AM8142" s="1">
        <v>163598.734375</v>
      </c>
      <c r="AN8142" s="1">
        <v>39315.01953125</v>
      </c>
      <c r="AO8142" t="s">
        <v>20952</v>
      </c>
    </row>
    <row r="8143" spans="1:41" x14ac:dyDescent="0.25">
      <c r="A8143" s="1">
        <v>2028</v>
      </c>
      <c r="B8143" t="s">
        <v>6568</v>
      </c>
      <c r="C8143" t="s">
        <v>7162</v>
      </c>
      <c r="D8143" t="s">
        <v>7260</v>
      </c>
      <c r="E8143" t="s">
        <v>8171</v>
      </c>
      <c r="F8143" t="s">
        <v>10305</v>
      </c>
      <c r="G8143" t="s">
        <v>12426</v>
      </c>
      <c r="H8143" t="s">
        <v>12778</v>
      </c>
      <c r="I8143" s="1">
        <v>2400.0000000000009</v>
      </c>
      <c r="J8143" s="1">
        <v>13042.900789171459</v>
      </c>
      <c r="K8143" s="1">
        <v>72.723997894933092</v>
      </c>
      <c r="L8143" s="1">
        <v>1685.767819882544</v>
      </c>
      <c r="M8143" s="1">
        <v>9572.3805637440018</v>
      </c>
      <c r="N8143" s="1">
        <v>2844.74281093634</v>
      </c>
      <c r="O8143" s="1">
        <v>125.7731974706613</v>
      </c>
      <c r="P8143" s="1">
        <v>437.37730557705589</v>
      </c>
      <c r="Q8143" s="1">
        <v>715</v>
      </c>
      <c r="R8143" s="1">
        <v>239.3430531565632</v>
      </c>
      <c r="S8143" s="1">
        <v>5602.9127566325742</v>
      </c>
      <c r="T8143" s="1">
        <v>113.30959042206931</v>
      </c>
      <c r="U8143" s="1">
        <v>53.602813310112488</v>
      </c>
      <c r="V8143" s="1">
        <v>680</v>
      </c>
      <c r="W8143" s="1">
        <v>1482.740501288888</v>
      </c>
      <c r="X8143" s="1">
        <v>5338.5967459626736</v>
      </c>
      <c r="Y8143" s="1">
        <v>10773.665733625559</v>
      </c>
      <c r="Z8143" s="1">
        <v>6613.3454549924509</v>
      </c>
      <c r="AA8143" s="1">
        <v>50117</v>
      </c>
      <c r="AB8143" s="1">
        <v>54.672163197131987</v>
      </c>
      <c r="AC8143" s="1">
        <v>382.70514237992393</v>
      </c>
      <c r="AD8143" s="1">
        <v>2917.3704999085398</v>
      </c>
      <c r="AE8143" s="1">
        <v>1979.7935330661121</v>
      </c>
      <c r="AF8143" s="1">
        <v>13570.727645190769</v>
      </c>
      <c r="AG8143" s="1">
        <v>67631</v>
      </c>
      <c r="AH8143" s="1">
        <v>17823.236586252209</v>
      </c>
      <c r="AI8143" s="1">
        <v>4209.5951232088328</v>
      </c>
      <c r="AJ8143" s="1">
        <v>13291.4658761962</v>
      </c>
      <c r="AK8143" s="1">
        <v>161</v>
      </c>
      <c r="AL8143" s="1">
        <v>233932.734375</v>
      </c>
      <c r="AM8143" s="1">
        <v>186458.4375</v>
      </c>
      <c r="AN8143" s="1">
        <v>47474.3125</v>
      </c>
      <c r="AO8143" t="s">
        <v>20953</v>
      </c>
    </row>
    <row r="8144" spans="1:41" x14ac:dyDescent="0.25">
      <c r="A8144" s="1">
        <v>2028</v>
      </c>
      <c r="B8144" t="s">
        <v>6569</v>
      </c>
      <c r="C8144" t="s">
        <v>7162</v>
      </c>
      <c r="D8144" t="s">
        <v>7260</v>
      </c>
      <c r="E8144" t="s">
        <v>8171</v>
      </c>
      <c r="F8144" t="s">
        <v>10305</v>
      </c>
      <c r="G8144" t="s">
        <v>12426</v>
      </c>
      <c r="H8144" t="s">
        <v>12778</v>
      </c>
      <c r="I8144" s="1">
        <v>2000</v>
      </c>
      <c r="J8144" s="1">
        <v>13015.62768335195</v>
      </c>
      <c r="K8144" s="1">
        <v>74.359501753758934</v>
      </c>
      <c r="L8144" s="1">
        <v>469.4451559617865</v>
      </c>
      <c r="M8144" s="1">
        <v>10912.513842668161</v>
      </c>
      <c r="N8144" s="1">
        <v>2898.372187261768</v>
      </c>
      <c r="O8144" s="1">
        <v>128.28866142007459</v>
      </c>
      <c r="P8144" s="1">
        <v>106.4930834740704</v>
      </c>
      <c r="Q8144" s="1">
        <v>596.98007499610355</v>
      </c>
      <c r="R8144" s="1">
        <v>244.3454664099329</v>
      </c>
      <c r="S8144" s="1">
        <v>5205</v>
      </c>
      <c r="T8144" s="1">
        <v>117.38104221918</v>
      </c>
      <c r="U8144" s="1">
        <v>54.138841443213607</v>
      </c>
      <c r="V8144" s="1">
        <v>735</v>
      </c>
      <c r="W8144" s="1">
        <v>1208.642546965591</v>
      </c>
      <c r="X8144" s="1">
        <v>4728.7849132813508</v>
      </c>
      <c r="Y8144" s="1">
        <v>16184.75040087619</v>
      </c>
      <c r="Z8144" s="1">
        <v>6651.6160354680533</v>
      </c>
      <c r="AA8144" s="1">
        <v>41900</v>
      </c>
      <c r="AB8144" s="1">
        <v>37</v>
      </c>
      <c r="AC8144" s="1">
        <v>1354.3004021585009</v>
      </c>
      <c r="AD8144" s="1">
        <v>2870.910565191612</v>
      </c>
      <c r="AE8144" s="1">
        <v>1915.6779425175339</v>
      </c>
      <c r="AF8144" s="1">
        <v>14407.110873262671</v>
      </c>
      <c r="AG8144" s="1">
        <v>66626</v>
      </c>
      <c r="AH8144" s="1">
        <v>20103.560906282979</v>
      </c>
      <c r="AI8144" s="1">
        <v>4293.7870256730093</v>
      </c>
      <c r="AJ8144" s="1">
        <v>11765.115334737189</v>
      </c>
      <c r="AK8144" s="1">
        <v>164</v>
      </c>
      <c r="AL8144" s="1">
        <v>230769.203125</v>
      </c>
      <c r="AM8144" s="1">
        <v>180924.953125</v>
      </c>
      <c r="AN8144" s="1">
        <v>49844.2265625</v>
      </c>
      <c r="AO8144" t="s">
        <v>20954</v>
      </c>
    </row>
    <row r="8145" spans="1:41" x14ac:dyDescent="0.25">
      <c r="A8145" s="1">
        <v>2028</v>
      </c>
      <c r="B8145" t="s">
        <v>6570</v>
      </c>
      <c r="C8145" t="s">
        <v>7162</v>
      </c>
      <c r="D8145" t="s">
        <v>7260</v>
      </c>
      <c r="E8145" t="s">
        <v>8172</v>
      </c>
      <c r="F8145" t="s">
        <v>10306</v>
      </c>
      <c r="G8145" t="s">
        <v>12426</v>
      </c>
      <c r="H8145" t="s">
        <v>12778</v>
      </c>
      <c r="I8145" s="1">
        <v>0</v>
      </c>
      <c r="J8145" s="1">
        <v>0</v>
      </c>
      <c r="K8145" s="1"/>
      <c r="L8145" s="1">
        <v>0</v>
      </c>
      <c r="M8145" s="1">
        <v>103.425</v>
      </c>
      <c r="N8145" s="1">
        <v>0</v>
      </c>
      <c r="O8145" s="1"/>
      <c r="P8145" s="1">
        <v>100</v>
      </c>
      <c r="Q8145" s="1">
        <v>0</v>
      </c>
      <c r="R8145" s="1">
        <v>104.02812227050831</v>
      </c>
      <c r="S8145" s="1">
        <v>0</v>
      </c>
      <c r="T8145" s="1">
        <v>0</v>
      </c>
      <c r="U8145" s="1"/>
      <c r="V8145" s="1">
        <v>0</v>
      </c>
      <c r="W8145" s="1">
        <v>289.99085209933708</v>
      </c>
      <c r="X8145" s="1">
        <v>108</v>
      </c>
      <c r="Y8145" s="1">
        <v>0</v>
      </c>
      <c r="Z8145" s="1">
        <v>0</v>
      </c>
      <c r="AA8145" s="1">
        <v>2263</v>
      </c>
      <c r="AB8145" s="1"/>
      <c r="AC8145" s="1">
        <v>226.98775259999999</v>
      </c>
      <c r="AD8145" s="1">
        <v>0</v>
      </c>
      <c r="AE8145" s="1">
        <v>100</v>
      </c>
      <c r="AF8145" s="1">
        <v>353.68283185090661</v>
      </c>
      <c r="AG8145" s="1">
        <v>3749</v>
      </c>
      <c r="AH8145" s="1">
        <v>0</v>
      </c>
      <c r="AI8145" s="1"/>
      <c r="AJ8145" s="1">
        <v>227.3008779111984</v>
      </c>
      <c r="AK8145" s="1"/>
      <c r="AL8145" s="1">
        <v>7625.4150390625</v>
      </c>
      <c r="AM8145" s="1">
        <v>7123.99951171875</v>
      </c>
      <c r="AN8145" s="1">
        <v>501.41586303710938</v>
      </c>
      <c r="AO8145" t="s">
        <v>20955</v>
      </c>
    </row>
    <row r="8146" spans="1:41" x14ac:dyDescent="0.25">
      <c r="A8146" s="1">
        <v>2028</v>
      </c>
      <c r="B8146" t="s">
        <v>6571</v>
      </c>
      <c r="C8146" t="s">
        <v>7162</v>
      </c>
      <c r="D8146" t="s">
        <v>7260</v>
      </c>
      <c r="E8146" t="s">
        <v>8172</v>
      </c>
      <c r="F8146" t="s">
        <v>10306</v>
      </c>
      <c r="G8146" t="s">
        <v>12426</v>
      </c>
      <c r="H8146" t="s">
        <v>12778</v>
      </c>
      <c r="I8146" s="1"/>
      <c r="J8146" s="1">
        <v>566.30083627267618</v>
      </c>
      <c r="K8146" s="1"/>
      <c r="L8146" s="1">
        <v>0</v>
      </c>
      <c r="M8146" s="1">
        <v>70.237923443530249</v>
      </c>
      <c r="N8146" s="1">
        <v>0</v>
      </c>
      <c r="O8146" s="1"/>
      <c r="P8146" s="1">
        <v>90</v>
      </c>
      <c r="Q8146" s="1"/>
      <c r="R8146" s="1">
        <v>147</v>
      </c>
      <c r="S8146" s="1"/>
      <c r="T8146" s="1">
        <v>0</v>
      </c>
      <c r="U8146" s="1"/>
      <c r="V8146" s="1">
        <v>0</v>
      </c>
      <c r="W8146" s="1">
        <v>545.26704925080458</v>
      </c>
      <c r="X8146" s="1">
        <v>107.2070448654307</v>
      </c>
      <c r="Y8146" s="1">
        <v>0</v>
      </c>
      <c r="Z8146" s="1">
        <v>0</v>
      </c>
      <c r="AA8146" s="1">
        <v>2078.4</v>
      </c>
      <c r="AB8146" s="1"/>
      <c r="AC8146" s="1">
        <v>333.43072096046689</v>
      </c>
      <c r="AD8146" s="1"/>
      <c r="AE8146" s="1">
        <v>80</v>
      </c>
      <c r="AF8146" s="1">
        <v>280.69774495552571</v>
      </c>
      <c r="AG8146" s="1">
        <v>5997</v>
      </c>
      <c r="AH8146" s="1">
        <v>0</v>
      </c>
      <c r="AI8146" s="1"/>
      <c r="AJ8146" s="1">
        <v>233.69220368607691</v>
      </c>
      <c r="AK8146" s="1"/>
      <c r="AL8146" s="1">
        <v>10529.2333984375</v>
      </c>
      <c r="AM8146" s="1">
        <v>9806.521484375</v>
      </c>
      <c r="AN8146" s="1">
        <v>722.71197509765625</v>
      </c>
      <c r="AO8146" t="s">
        <v>20956</v>
      </c>
    </row>
    <row r="8147" spans="1:41" x14ac:dyDescent="0.25">
      <c r="A8147" s="1">
        <v>2028</v>
      </c>
      <c r="B8147" t="s">
        <v>6572</v>
      </c>
      <c r="C8147" t="s">
        <v>7162</v>
      </c>
      <c r="D8147" t="s">
        <v>7260</v>
      </c>
      <c r="E8147" t="s">
        <v>8172</v>
      </c>
      <c r="F8147" t="s">
        <v>10306</v>
      </c>
      <c r="G8147" t="s">
        <v>12426</v>
      </c>
      <c r="H8147" t="s">
        <v>12778</v>
      </c>
      <c r="I8147" s="1"/>
      <c r="J8147" s="1">
        <v>566.30083627267618</v>
      </c>
      <c r="K8147" s="1"/>
      <c r="L8147" s="1">
        <v>0</v>
      </c>
      <c r="M8147" s="1">
        <v>67.519161780354295</v>
      </c>
      <c r="N8147" s="1">
        <v>0</v>
      </c>
      <c r="O8147" s="1"/>
      <c r="P8147" s="1">
        <v>100</v>
      </c>
      <c r="Q8147" s="1"/>
      <c r="R8147" s="1">
        <v>142.91169733001311</v>
      </c>
      <c r="S8147" s="1"/>
      <c r="T8147" s="1">
        <v>0</v>
      </c>
      <c r="U8147" s="1">
        <v>0</v>
      </c>
      <c r="V8147" s="1">
        <v>0</v>
      </c>
      <c r="W8147" s="1">
        <v>343.12795857541289</v>
      </c>
      <c r="X8147" s="1">
        <v>117.4616710290195</v>
      </c>
      <c r="Y8147" s="1">
        <v>0</v>
      </c>
      <c r="Z8147" s="1">
        <v>0</v>
      </c>
      <c r="AA8147" s="1">
        <v>1612</v>
      </c>
      <c r="AB8147" s="1"/>
      <c r="AC8147" s="1">
        <v>0</v>
      </c>
      <c r="AD8147" s="1"/>
      <c r="AE8147" s="1">
        <v>114.868566764928</v>
      </c>
      <c r="AF8147" s="1">
        <v>328.74003486594722</v>
      </c>
      <c r="AG8147" s="1">
        <v>5874</v>
      </c>
      <c r="AH8147" s="1">
        <v>0</v>
      </c>
      <c r="AI8147" s="1"/>
      <c r="AJ8147" s="1">
        <v>229.1100036138009</v>
      </c>
      <c r="AK8147" s="1"/>
      <c r="AL8147" s="1">
        <v>9496.0400390625</v>
      </c>
      <c r="AM8147" s="1">
        <v>8967.931640625</v>
      </c>
      <c r="AN8147" s="1">
        <v>528.10882568359375</v>
      </c>
      <c r="AO8147" t="s">
        <v>20957</v>
      </c>
    </row>
    <row r="8148" spans="1:41" x14ac:dyDescent="0.25">
      <c r="A8148" s="1">
        <v>2028</v>
      </c>
      <c r="B8148" t="s">
        <v>6573</v>
      </c>
      <c r="C8148" t="s">
        <v>7162</v>
      </c>
      <c r="D8148" t="s">
        <v>7260</v>
      </c>
      <c r="E8148" t="s">
        <v>8172</v>
      </c>
      <c r="F8148" t="s">
        <v>10306</v>
      </c>
      <c r="G8148" t="s">
        <v>12426</v>
      </c>
      <c r="H8148" t="s">
        <v>12778</v>
      </c>
      <c r="I8148" s="1">
        <v>0</v>
      </c>
      <c r="J8148" s="1"/>
      <c r="K8148" s="1"/>
      <c r="L8148" s="1">
        <v>0</v>
      </c>
      <c r="M8148" s="1">
        <v>1822.5</v>
      </c>
      <c r="N8148" s="1">
        <v>0</v>
      </c>
      <c r="O8148" s="1"/>
      <c r="P8148" s="1">
        <v>109</v>
      </c>
      <c r="Q8148" s="1">
        <v>0</v>
      </c>
      <c r="R8148" s="1">
        <v>117.4771499852792</v>
      </c>
      <c r="S8148" s="1">
        <v>0</v>
      </c>
      <c r="T8148" s="1"/>
      <c r="U8148" s="1"/>
      <c r="V8148" s="1">
        <v>0</v>
      </c>
      <c r="W8148" s="1">
        <v>295.79066914132392</v>
      </c>
      <c r="X8148" s="1">
        <v>125.0323370272851</v>
      </c>
      <c r="Y8148" s="1">
        <v>0</v>
      </c>
      <c r="Z8148" s="1">
        <v>0</v>
      </c>
      <c r="AA8148" s="1">
        <v>0</v>
      </c>
      <c r="AB8148" s="1"/>
      <c r="AC8148" s="1">
        <v>241.83279726349659</v>
      </c>
      <c r="AD8148" s="1"/>
      <c r="AE8148" s="1">
        <v>320</v>
      </c>
      <c r="AF8148" s="1">
        <v>377.51668570700201</v>
      </c>
      <c r="AG8148" s="1">
        <v>5876</v>
      </c>
      <c r="AH8148" s="1">
        <v>0</v>
      </c>
      <c r="AI8148" s="1"/>
      <c r="AJ8148" s="1">
        <v>231.84689546942241</v>
      </c>
      <c r="AK8148" s="1"/>
      <c r="AL8148" s="1">
        <v>9516.99609375</v>
      </c>
      <c r="AM8148" s="1">
        <v>7273.67333984375</v>
      </c>
      <c r="AN8148" s="1">
        <v>2243.322998046875</v>
      </c>
      <c r="AO8148" t="s">
        <v>20958</v>
      </c>
    </row>
    <row r="8149" spans="1:41" x14ac:dyDescent="0.25">
      <c r="A8149" s="1">
        <v>2028</v>
      </c>
      <c r="B8149" t="s">
        <v>6574</v>
      </c>
      <c r="C8149" t="s">
        <v>7162</v>
      </c>
      <c r="D8149" t="s">
        <v>7260</v>
      </c>
      <c r="E8149" t="s">
        <v>8173</v>
      </c>
      <c r="F8149" t="s">
        <v>10307</v>
      </c>
      <c r="G8149" t="s">
        <v>12427</v>
      </c>
      <c r="H8149" t="s">
        <v>12778</v>
      </c>
      <c r="I8149" s="1"/>
      <c r="J8149" s="1"/>
      <c r="K8149" s="1"/>
      <c r="L8149" s="1"/>
      <c r="M8149" s="1"/>
      <c r="N8149" s="1">
        <v>0</v>
      </c>
      <c r="O8149" s="1"/>
      <c r="P8149" s="1"/>
      <c r="Q8149" s="1">
        <v>0</v>
      </c>
      <c r="R8149" s="1"/>
      <c r="S8149" s="1">
        <v>0</v>
      </c>
      <c r="T8149" s="1">
        <v>0</v>
      </c>
      <c r="U8149" s="1"/>
      <c r="V8149" s="1">
        <v>0</v>
      </c>
      <c r="W8149" s="1"/>
      <c r="X8149" s="1"/>
      <c r="Y8149" s="1"/>
      <c r="Z8149" s="1"/>
      <c r="AA8149" s="1"/>
      <c r="AB8149" s="1"/>
      <c r="AC8149" s="1"/>
      <c r="AD8149" s="1"/>
      <c r="AE8149" s="1"/>
      <c r="AF8149" s="1">
        <v>0</v>
      </c>
      <c r="AG8149" s="1"/>
      <c r="AH8149" s="1">
        <v>524.19613462740654</v>
      </c>
      <c r="AI8149" s="1"/>
      <c r="AJ8149" s="1"/>
      <c r="AK8149" s="1"/>
      <c r="AL8149" s="1">
        <v>524.19610595703125</v>
      </c>
      <c r="AM8149" s="1">
        <v>0</v>
      </c>
      <c r="AN8149" s="1">
        <v>524.19610595703125</v>
      </c>
      <c r="AO8149" t="s">
        <v>20959</v>
      </c>
    </row>
    <row r="8150" spans="1:41" x14ac:dyDescent="0.25">
      <c r="A8150" s="1">
        <v>2028</v>
      </c>
      <c r="B8150" t="s">
        <v>6575</v>
      </c>
      <c r="C8150" t="s">
        <v>7162</v>
      </c>
      <c r="D8150" t="s">
        <v>7260</v>
      </c>
      <c r="E8150" t="s">
        <v>8173</v>
      </c>
      <c r="F8150" t="s">
        <v>10307</v>
      </c>
      <c r="G8150" t="s">
        <v>12427</v>
      </c>
      <c r="H8150" t="s">
        <v>12778</v>
      </c>
      <c r="I8150" s="1"/>
      <c r="J8150" s="1"/>
      <c r="K8150" s="1"/>
      <c r="L8150" s="1"/>
      <c r="M8150" s="1"/>
      <c r="N8150" s="1">
        <v>1006.761055804621</v>
      </c>
      <c r="O8150" s="1"/>
      <c r="P8150" s="1"/>
      <c r="Q8150" s="1">
        <v>0</v>
      </c>
      <c r="R8150" s="1"/>
      <c r="S8150" s="1"/>
      <c r="T8150" s="1">
        <v>0</v>
      </c>
      <c r="U8150" s="1"/>
      <c r="V8150" s="1">
        <v>0</v>
      </c>
      <c r="W8150" s="1"/>
      <c r="X8150" s="1">
        <v>86.647647563167496</v>
      </c>
      <c r="Y8150" s="1">
        <v>0</v>
      </c>
      <c r="Z8150" s="1"/>
      <c r="AA8150" s="1"/>
      <c r="AB8150" s="1"/>
      <c r="AC8150" s="1"/>
      <c r="AD8150" s="1"/>
      <c r="AE8150" s="1"/>
      <c r="AF8150" s="1">
        <v>0</v>
      </c>
      <c r="AG8150" s="1"/>
      <c r="AH8150" s="1">
        <v>519.88588537900489</v>
      </c>
      <c r="AI8150" s="1"/>
      <c r="AJ8150" s="1"/>
      <c r="AK8150" s="1"/>
      <c r="AL8150" s="1">
        <v>1613.2945556640625</v>
      </c>
      <c r="AM8150" s="1">
        <v>1006.7610473632813</v>
      </c>
      <c r="AN8150" s="1">
        <v>606.53350830078125</v>
      </c>
      <c r="AO8150" t="s">
        <v>20960</v>
      </c>
    </row>
    <row r="8151" spans="1:41" x14ac:dyDescent="0.25">
      <c r="A8151" s="1">
        <v>2028</v>
      </c>
      <c r="B8151" t="s">
        <v>6576</v>
      </c>
      <c r="C8151" t="s">
        <v>7162</v>
      </c>
      <c r="D8151" t="s">
        <v>7260</v>
      </c>
      <c r="E8151" t="s">
        <v>8173</v>
      </c>
      <c r="F8151" t="s">
        <v>10307</v>
      </c>
      <c r="G8151" t="s">
        <v>12427</v>
      </c>
      <c r="H8151" t="s">
        <v>12778</v>
      </c>
      <c r="I8151" s="1">
        <v>0</v>
      </c>
      <c r="J8151" s="1">
        <v>0</v>
      </c>
      <c r="K8151" s="1"/>
      <c r="L8151" s="1"/>
      <c r="M8151" s="1"/>
      <c r="N8151" s="1">
        <v>0</v>
      </c>
      <c r="O8151" s="1"/>
      <c r="P8151" s="1"/>
      <c r="Q8151" s="1">
        <v>0</v>
      </c>
      <c r="R8151" s="1"/>
      <c r="S8151" s="1">
        <v>0</v>
      </c>
      <c r="T8151" s="1"/>
      <c r="U8151" s="1"/>
      <c r="V8151" s="1">
        <v>0</v>
      </c>
      <c r="W8151" s="1"/>
      <c r="X8151" s="1">
        <v>0</v>
      </c>
      <c r="Y8151" s="1"/>
      <c r="Z8151" s="1"/>
      <c r="AA8151" s="1"/>
      <c r="AB8151" s="1"/>
      <c r="AC8151" s="1">
        <v>0</v>
      </c>
      <c r="AD8151" s="1"/>
      <c r="AE8151" s="1"/>
      <c r="AF8151" s="1">
        <v>0</v>
      </c>
      <c r="AG8151" s="1"/>
      <c r="AH8151" s="1">
        <v>368.68607154664102</v>
      </c>
      <c r="AI8151" s="1"/>
      <c r="AJ8151" s="1"/>
      <c r="AK8151" s="1"/>
      <c r="AL8151" s="1">
        <v>368.68606567382813</v>
      </c>
      <c r="AM8151" s="1">
        <v>0</v>
      </c>
      <c r="AN8151" s="1">
        <v>368.68606567382813</v>
      </c>
      <c r="AO8151" t="s">
        <v>20961</v>
      </c>
    </row>
    <row r="8152" spans="1:41" x14ac:dyDescent="0.25">
      <c r="A8152" s="1">
        <v>2028</v>
      </c>
      <c r="B8152" t="s">
        <v>6577</v>
      </c>
      <c r="C8152" t="s">
        <v>7162</v>
      </c>
      <c r="D8152" t="s">
        <v>7260</v>
      </c>
      <c r="E8152" t="s">
        <v>8173</v>
      </c>
      <c r="F8152" t="s">
        <v>10307</v>
      </c>
      <c r="G8152" t="s">
        <v>12427</v>
      </c>
      <c r="H8152" t="s">
        <v>12778</v>
      </c>
      <c r="I8152" s="1"/>
      <c r="J8152" s="1"/>
      <c r="K8152" s="1"/>
      <c r="L8152" s="1"/>
      <c r="M8152" s="1"/>
      <c r="N8152" s="1">
        <v>0</v>
      </c>
      <c r="O8152" s="1"/>
      <c r="P8152" s="1"/>
      <c r="Q8152" s="1">
        <v>0</v>
      </c>
      <c r="R8152" s="1"/>
      <c r="S8152" s="1"/>
      <c r="T8152" s="1"/>
      <c r="U8152" s="1"/>
      <c r="V8152" s="1">
        <v>0</v>
      </c>
      <c r="W8152" s="1"/>
      <c r="X8152" s="1">
        <v>0</v>
      </c>
      <c r="Y8152" s="1">
        <v>0</v>
      </c>
      <c r="Z8152" s="1"/>
      <c r="AA8152" s="1"/>
      <c r="AB8152" s="1"/>
      <c r="AC8152" s="1"/>
      <c r="AD8152" s="1"/>
      <c r="AE8152" s="1"/>
      <c r="AF8152" s="1">
        <v>0</v>
      </c>
      <c r="AG8152" s="1"/>
      <c r="AH8152" s="1">
        <v>0</v>
      </c>
      <c r="AI8152" s="1"/>
      <c r="AJ8152" s="1"/>
      <c r="AK8152" s="1"/>
      <c r="AL8152" s="1">
        <v>0</v>
      </c>
      <c r="AM8152" s="1">
        <v>0</v>
      </c>
      <c r="AN8152" s="1">
        <v>0</v>
      </c>
      <c r="AO8152" t="s">
        <v>20962</v>
      </c>
    </row>
    <row r="8153" spans="1:41" x14ac:dyDescent="0.25">
      <c r="A8153" s="1">
        <v>2028</v>
      </c>
      <c r="B8153" t="s">
        <v>6578</v>
      </c>
      <c r="C8153" t="s">
        <v>7162</v>
      </c>
      <c r="D8153" t="s">
        <v>7260</v>
      </c>
      <c r="E8153" t="s">
        <v>8173</v>
      </c>
      <c r="F8153" t="s">
        <v>10308</v>
      </c>
      <c r="G8153" t="s">
        <v>12427</v>
      </c>
      <c r="H8153" t="s">
        <v>12778</v>
      </c>
      <c r="I8153" s="1"/>
      <c r="J8153" s="1"/>
      <c r="K8153" s="1"/>
      <c r="L8153" s="1"/>
      <c r="M8153" s="1">
        <v>314.51768077644391</v>
      </c>
      <c r="N8153" s="1">
        <v>0</v>
      </c>
      <c r="O8153" s="1"/>
      <c r="P8153" s="1"/>
      <c r="Q8153" s="1">
        <v>0</v>
      </c>
      <c r="R8153" s="1">
        <v>335.4326448864449</v>
      </c>
      <c r="S8153" s="1">
        <v>471.77652116466589</v>
      </c>
      <c r="T8153" s="1">
        <v>0</v>
      </c>
      <c r="U8153" s="1">
        <v>0</v>
      </c>
      <c r="V8153" s="1">
        <v>524.19613462740654</v>
      </c>
      <c r="W8153" s="1"/>
      <c r="X8153" s="1"/>
      <c r="Y8153" s="1">
        <v>1455.1684697256806</v>
      </c>
      <c r="Z8153" s="1"/>
      <c r="AA8153" s="1"/>
      <c r="AB8153" s="1"/>
      <c r="AC8153" s="1"/>
      <c r="AD8153" s="1"/>
      <c r="AE8153" s="1"/>
      <c r="AF8153" s="1">
        <v>1622.9112328064507</v>
      </c>
      <c r="AG8153" s="1">
        <v>10820.456610978927</v>
      </c>
      <c r="AH8153" s="1">
        <v>1572.5884038822196</v>
      </c>
      <c r="AI8153" s="1">
        <v>0</v>
      </c>
      <c r="AJ8153" s="1"/>
      <c r="AK8153" s="1"/>
      <c r="AL8153" s="1">
        <v>17117.048828125</v>
      </c>
      <c r="AM8153" s="1">
        <v>14758.1650390625</v>
      </c>
      <c r="AN8153" s="1">
        <v>2358.882568359375</v>
      </c>
      <c r="AO8153" t="s">
        <v>20963</v>
      </c>
    </row>
    <row r="8154" spans="1:41" x14ac:dyDescent="0.25">
      <c r="A8154" s="1">
        <v>2028</v>
      </c>
      <c r="B8154" t="s">
        <v>6579</v>
      </c>
      <c r="C8154" t="s">
        <v>7162</v>
      </c>
      <c r="D8154" t="s">
        <v>7260</v>
      </c>
      <c r="E8154" t="s">
        <v>8173</v>
      </c>
      <c r="F8154" t="s">
        <v>10308</v>
      </c>
      <c r="G8154" t="s">
        <v>12427</v>
      </c>
      <c r="H8154" t="s">
        <v>12778</v>
      </c>
      <c r="I8154" s="1"/>
      <c r="J8154" s="1"/>
      <c r="K8154" s="1"/>
      <c r="L8154" s="1"/>
      <c r="M8154" s="1">
        <v>305.81522669353234</v>
      </c>
      <c r="N8154" s="1">
        <v>2211.1727384518431</v>
      </c>
      <c r="O8154" s="1"/>
      <c r="P8154" s="1"/>
      <c r="Q8154" s="1">
        <v>0</v>
      </c>
      <c r="R8154" s="1">
        <v>365.01815630933362</v>
      </c>
      <c r="S8154" s="1"/>
      <c r="T8154" s="1">
        <v>0</v>
      </c>
      <c r="U8154" s="1">
        <v>0</v>
      </c>
      <c r="V8154" s="1">
        <v>509.69204448922051</v>
      </c>
      <c r="W8154" s="1"/>
      <c r="X8154" s="1">
        <v>560.66124893814253</v>
      </c>
      <c r="Y8154" s="1">
        <v>2297.6602457975341</v>
      </c>
      <c r="Z8154" s="1"/>
      <c r="AA8154" s="1"/>
      <c r="AB8154" s="1"/>
      <c r="AC8154" s="1"/>
      <c r="AD8154" s="1"/>
      <c r="AE8154" s="1"/>
      <c r="AF8154" s="1">
        <v>0</v>
      </c>
      <c r="AG8154" s="1">
        <v>10731.056304676049</v>
      </c>
      <c r="AH8154" s="1">
        <v>4168.2615398328453</v>
      </c>
      <c r="AI8154" s="1">
        <v>0</v>
      </c>
      <c r="AJ8154" s="1"/>
      <c r="AK8154" s="1"/>
      <c r="AL8154" s="1">
        <v>21149.337890625</v>
      </c>
      <c r="AM8154" s="1">
        <v>16114.599609375</v>
      </c>
      <c r="AN8154" s="1">
        <v>5034.73779296875</v>
      </c>
      <c r="AO8154" t="s">
        <v>20964</v>
      </c>
    </row>
    <row r="8155" spans="1:41" x14ac:dyDescent="0.25">
      <c r="A8155" s="1">
        <v>2028</v>
      </c>
      <c r="B8155" t="s">
        <v>6580</v>
      </c>
      <c r="C8155" t="s">
        <v>7162</v>
      </c>
      <c r="D8155" t="s">
        <v>7260</v>
      </c>
      <c r="E8155" t="s">
        <v>8173</v>
      </c>
      <c r="F8155" t="s">
        <v>10308</v>
      </c>
      <c r="G8155" t="s">
        <v>12427</v>
      </c>
      <c r="H8155" t="s">
        <v>12778</v>
      </c>
      <c r="I8155" s="1">
        <v>1078.0294489667867</v>
      </c>
      <c r="J8155" s="1">
        <v>0</v>
      </c>
      <c r="K8155" s="1"/>
      <c r="L8155" s="1"/>
      <c r="M8155" s="1">
        <v>323.40883469003597</v>
      </c>
      <c r="N8155" s="1">
        <v>0</v>
      </c>
      <c r="O8155" s="1"/>
      <c r="P8155" s="1"/>
      <c r="Q8155" s="1">
        <v>0</v>
      </c>
      <c r="R8155" s="1">
        <v>417.60094154643093</v>
      </c>
      <c r="S8155" s="1">
        <v>485.11325203505396</v>
      </c>
      <c r="T8155" s="1"/>
      <c r="U8155" s="1">
        <v>0</v>
      </c>
      <c r="V8155" s="1">
        <v>539.01472448339337</v>
      </c>
      <c r="W8155" s="1"/>
      <c r="X8155" s="1">
        <v>269.50736224169668</v>
      </c>
      <c r="Y8155" s="1">
        <v>1853.853899136509</v>
      </c>
      <c r="Z8155" s="1">
        <v>28.855559262826496</v>
      </c>
      <c r="AA8155" s="1"/>
      <c r="AB8155" s="1"/>
      <c r="AC8155" s="1">
        <v>0</v>
      </c>
      <c r="AD8155" s="1"/>
      <c r="AE8155" s="1"/>
      <c r="AF8155" s="1">
        <v>1688.1941170819878</v>
      </c>
      <c r="AG8155" s="1">
        <v>5165.9171194488417</v>
      </c>
      <c r="AH8155" s="1">
        <v>539.01472448339337</v>
      </c>
      <c r="AI8155" s="1">
        <v>0</v>
      </c>
      <c r="AJ8155" s="1"/>
      <c r="AK8155" s="1"/>
      <c r="AL8155" s="1">
        <v>12388.509765625</v>
      </c>
      <c r="AM8155" s="1">
        <v>10771.4658203125</v>
      </c>
      <c r="AN8155" s="1">
        <v>1617.044189453125</v>
      </c>
      <c r="AO8155" t="s">
        <v>20965</v>
      </c>
    </row>
    <row r="8156" spans="1:41" x14ac:dyDescent="0.25">
      <c r="A8156" s="1">
        <v>2028</v>
      </c>
      <c r="B8156" t="s">
        <v>6581</v>
      </c>
      <c r="C8156" t="s">
        <v>7162</v>
      </c>
      <c r="D8156" t="s">
        <v>7260</v>
      </c>
      <c r="E8156" t="s">
        <v>8173</v>
      </c>
      <c r="F8156" t="s">
        <v>10308</v>
      </c>
      <c r="G8156" t="s">
        <v>12427</v>
      </c>
      <c r="H8156" t="s">
        <v>12778</v>
      </c>
      <c r="I8156" s="1"/>
      <c r="J8156" s="1"/>
      <c r="K8156" s="1"/>
      <c r="L8156" s="1"/>
      <c r="M8156" s="1">
        <v>300</v>
      </c>
      <c r="N8156" s="1">
        <v>1545.3003906250001</v>
      </c>
      <c r="O8156" s="1"/>
      <c r="P8156" s="1"/>
      <c r="Q8156" s="1">
        <v>0</v>
      </c>
      <c r="R8156" s="1">
        <v>377.97033219999997</v>
      </c>
      <c r="S8156" s="1"/>
      <c r="T8156" s="1"/>
      <c r="U8156" s="1">
        <v>0</v>
      </c>
      <c r="V8156" s="1">
        <v>500</v>
      </c>
      <c r="W8156" s="1"/>
      <c r="X8156" s="1">
        <v>550</v>
      </c>
      <c r="Y8156" s="1">
        <v>1978.5277894742851</v>
      </c>
      <c r="Z8156" s="1"/>
      <c r="AA8156" s="1"/>
      <c r="AB8156" s="1"/>
      <c r="AC8156" s="1"/>
      <c r="AD8156" s="1"/>
      <c r="AE8156" s="1"/>
      <c r="AF8156" s="1">
        <v>0</v>
      </c>
      <c r="AG8156" s="1">
        <v>10737</v>
      </c>
      <c r="AH8156" s="1">
        <v>4401.2479999999996</v>
      </c>
      <c r="AI8156" s="1">
        <v>0</v>
      </c>
      <c r="AJ8156" s="1"/>
      <c r="AK8156" s="1"/>
      <c r="AL8156" s="1">
        <v>20390.046875</v>
      </c>
      <c r="AM8156" s="1">
        <v>15138.798828125</v>
      </c>
      <c r="AN8156" s="1">
        <v>5251.248046875</v>
      </c>
      <c r="AO8156" t="s">
        <v>20966</v>
      </c>
    </row>
    <row r="8157" spans="1:41" x14ac:dyDescent="0.25">
      <c r="A8157" s="1">
        <v>2028</v>
      </c>
      <c r="B8157" t="s">
        <v>6581</v>
      </c>
      <c r="C8157" t="s">
        <v>7162</v>
      </c>
      <c r="D8157" t="s">
        <v>7260</v>
      </c>
      <c r="E8157" t="s">
        <v>8173</v>
      </c>
      <c r="F8157" t="s">
        <v>10309</v>
      </c>
      <c r="G8157" t="s">
        <v>12427</v>
      </c>
      <c r="H8157" t="s">
        <v>12778</v>
      </c>
      <c r="I8157" s="1"/>
      <c r="J8157" s="1"/>
      <c r="K8157" s="1"/>
      <c r="L8157" s="1"/>
      <c r="M8157" s="1"/>
      <c r="N8157" s="1">
        <v>1017.4050625</v>
      </c>
      <c r="O8157" s="1"/>
      <c r="P8157" s="1"/>
      <c r="Q8157" s="1">
        <v>0</v>
      </c>
      <c r="R8157" s="1"/>
      <c r="S8157" s="1"/>
      <c r="T8157" s="1"/>
      <c r="U8157" s="1"/>
      <c r="V8157" s="1">
        <v>0</v>
      </c>
      <c r="W8157" s="1"/>
      <c r="X8157" s="1">
        <v>170</v>
      </c>
      <c r="Y8157" s="1">
        <v>1516.932</v>
      </c>
      <c r="Z8157" s="1"/>
      <c r="AA8157" s="1"/>
      <c r="AB8157" s="1"/>
      <c r="AC8157" s="1"/>
      <c r="AD8157" s="1"/>
      <c r="AE8157" s="1"/>
      <c r="AF8157" s="1">
        <v>0</v>
      </c>
      <c r="AG8157" s="1">
        <v>0</v>
      </c>
      <c r="AH8157" s="1">
        <v>0</v>
      </c>
      <c r="AI8157" s="1">
        <v>0</v>
      </c>
      <c r="AJ8157" s="1"/>
      <c r="AK8157" s="1"/>
      <c r="AL8157" s="1">
        <v>2704.3369140625</v>
      </c>
      <c r="AM8157" s="1">
        <v>2534.337158203125</v>
      </c>
      <c r="AN8157" s="1">
        <v>170</v>
      </c>
      <c r="AO8157" t="s">
        <v>20967</v>
      </c>
    </row>
    <row r="8158" spans="1:41" x14ac:dyDescent="0.25">
      <c r="A8158" s="1">
        <v>2028</v>
      </c>
      <c r="B8158" t="s">
        <v>6582</v>
      </c>
      <c r="C8158" t="s">
        <v>7162</v>
      </c>
      <c r="D8158" t="s">
        <v>7260</v>
      </c>
      <c r="E8158" t="s">
        <v>8173</v>
      </c>
      <c r="F8158" t="s">
        <v>10309</v>
      </c>
      <c r="G8158" t="s">
        <v>12427</v>
      </c>
      <c r="H8158" t="s">
        <v>12778</v>
      </c>
      <c r="I8158" s="1"/>
      <c r="J8158" s="1"/>
      <c r="K8158" s="1"/>
      <c r="L8158" s="1"/>
      <c r="M8158" s="1"/>
      <c r="N8158" s="1">
        <v>0</v>
      </c>
      <c r="O8158" s="1"/>
      <c r="P8158" s="1"/>
      <c r="Q8158" s="1">
        <v>0</v>
      </c>
      <c r="R8158" s="1"/>
      <c r="S8158" s="1"/>
      <c r="T8158" s="1">
        <v>0</v>
      </c>
      <c r="U8158" s="1"/>
      <c r="V8158" s="1">
        <v>0</v>
      </c>
      <c r="W8158" s="1"/>
      <c r="X8158" s="1">
        <v>91.744568008059701</v>
      </c>
      <c r="Y8158" s="1">
        <v>1555.8527046971574</v>
      </c>
      <c r="Z8158" s="1"/>
      <c r="AA8158" s="1"/>
      <c r="AB8158" s="1"/>
      <c r="AC8158" s="1"/>
      <c r="AD8158" s="1"/>
      <c r="AE8158" s="1"/>
      <c r="AF8158" s="1">
        <v>0</v>
      </c>
      <c r="AG8158" s="1"/>
      <c r="AH8158" s="1">
        <v>0</v>
      </c>
      <c r="AI8158" s="1">
        <v>0</v>
      </c>
      <c r="AJ8158" s="1"/>
      <c r="AK8158" s="1"/>
      <c r="AL8158" s="1">
        <v>1647.5972900390625</v>
      </c>
      <c r="AM8158" s="1">
        <v>1555.8526611328125</v>
      </c>
      <c r="AN8158" s="1">
        <v>91.74456787109375</v>
      </c>
      <c r="AO8158" t="s">
        <v>20968</v>
      </c>
    </row>
    <row r="8159" spans="1:41" x14ac:dyDescent="0.25">
      <c r="A8159" s="1">
        <v>2028</v>
      </c>
      <c r="B8159" t="s">
        <v>6583</v>
      </c>
      <c r="C8159" t="s">
        <v>7162</v>
      </c>
      <c r="D8159" t="s">
        <v>7260</v>
      </c>
      <c r="E8159" t="s">
        <v>8173</v>
      </c>
      <c r="F8159" t="s">
        <v>10309</v>
      </c>
      <c r="G8159" t="s">
        <v>12427</v>
      </c>
      <c r="H8159" t="s">
        <v>12778</v>
      </c>
      <c r="I8159" s="1"/>
      <c r="J8159" s="1"/>
      <c r="K8159" s="1"/>
      <c r="L8159" s="1"/>
      <c r="M8159" s="1"/>
      <c r="N8159" s="1">
        <v>0</v>
      </c>
      <c r="O8159" s="1"/>
      <c r="P8159" s="1"/>
      <c r="Q8159" s="1">
        <v>0</v>
      </c>
      <c r="R8159" s="1"/>
      <c r="S8159" s="1">
        <v>0</v>
      </c>
      <c r="T8159" s="1">
        <v>0</v>
      </c>
      <c r="U8159" s="1"/>
      <c r="V8159" s="1">
        <v>0</v>
      </c>
      <c r="W8159" s="1">
        <v>0</v>
      </c>
      <c r="X8159" s="1"/>
      <c r="Y8159" s="1"/>
      <c r="Z8159" s="1"/>
      <c r="AA8159" s="1"/>
      <c r="AB8159" s="1"/>
      <c r="AC8159" s="1"/>
      <c r="AD8159" s="1"/>
      <c r="AE8159" s="1"/>
      <c r="AF8159" s="1">
        <v>0</v>
      </c>
      <c r="AG8159" s="1">
        <v>0</v>
      </c>
      <c r="AH8159" s="1"/>
      <c r="AI8159" s="1">
        <v>0</v>
      </c>
      <c r="AJ8159" s="1"/>
      <c r="AK8159" s="1"/>
      <c r="AL8159" s="1">
        <v>0</v>
      </c>
      <c r="AM8159" s="1">
        <v>0</v>
      </c>
      <c r="AN8159" s="1">
        <v>0</v>
      </c>
      <c r="AO8159" t="s">
        <v>20969</v>
      </c>
    </row>
    <row r="8160" spans="1:41" x14ac:dyDescent="0.25">
      <c r="A8160" s="1">
        <v>2028</v>
      </c>
      <c r="B8160" t="s">
        <v>6584</v>
      </c>
      <c r="C8160" t="s">
        <v>7162</v>
      </c>
      <c r="D8160" t="s">
        <v>7260</v>
      </c>
      <c r="E8160" t="s">
        <v>8173</v>
      </c>
      <c r="F8160" t="s">
        <v>10309</v>
      </c>
      <c r="G8160" t="s">
        <v>12427</v>
      </c>
      <c r="H8160" t="s">
        <v>12778</v>
      </c>
      <c r="I8160" s="1">
        <v>0</v>
      </c>
      <c r="J8160" s="1">
        <v>0</v>
      </c>
      <c r="K8160" s="1"/>
      <c r="L8160" s="1"/>
      <c r="M8160" s="1"/>
      <c r="N8160" s="1">
        <v>0</v>
      </c>
      <c r="O8160" s="1"/>
      <c r="P8160" s="1"/>
      <c r="Q8160" s="1">
        <v>0</v>
      </c>
      <c r="R8160" s="1"/>
      <c r="S8160" s="1">
        <v>0</v>
      </c>
      <c r="T8160" s="1"/>
      <c r="U8160" s="1"/>
      <c r="V8160" s="1">
        <v>0</v>
      </c>
      <c r="W8160" s="1"/>
      <c r="X8160" s="1">
        <v>183.26500632435372</v>
      </c>
      <c r="Y8160" s="1"/>
      <c r="Z8160" s="1"/>
      <c r="AA8160" s="1"/>
      <c r="AB8160" s="1"/>
      <c r="AC8160" s="1">
        <v>0</v>
      </c>
      <c r="AD8160" s="1"/>
      <c r="AE8160" s="1"/>
      <c r="AF8160" s="1">
        <v>0</v>
      </c>
      <c r="AG8160" s="1">
        <v>0</v>
      </c>
      <c r="AH8160" s="1"/>
      <c r="AI8160" s="1">
        <v>0</v>
      </c>
      <c r="AJ8160" s="1"/>
      <c r="AK8160" s="1"/>
      <c r="AL8160" s="1">
        <v>183.26499938964844</v>
      </c>
      <c r="AM8160" s="1">
        <v>0</v>
      </c>
      <c r="AN8160" s="1">
        <v>183.26499938964844</v>
      </c>
      <c r="AO8160" t="s">
        <v>20970</v>
      </c>
    </row>
    <row r="8161" spans="1:41" x14ac:dyDescent="0.25">
      <c r="A8161" s="1">
        <v>2028</v>
      </c>
      <c r="B8161" t="s">
        <v>6585</v>
      </c>
      <c r="C8161" t="s">
        <v>7162</v>
      </c>
      <c r="D8161" t="s">
        <v>7260</v>
      </c>
      <c r="E8161" t="s">
        <v>8174</v>
      </c>
      <c r="F8161" t="s">
        <v>10310</v>
      </c>
      <c r="G8161" t="s">
        <v>12427</v>
      </c>
      <c r="H8161" t="s">
        <v>12778</v>
      </c>
      <c r="I8161" s="1">
        <v>13014.74163052925</v>
      </c>
      <c r="J8161" s="1">
        <v>52851.944075980209</v>
      </c>
      <c r="K8161" s="1">
        <v>1491.8193125204457</v>
      </c>
      <c r="L8161" s="1">
        <v>2537.4762288908869</v>
      </c>
      <c r="M8161" s="1">
        <v>41306.655408639635</v>
      </c>
      <c r="N8161" s="1">
        <v>13474.597309109578</v>
      </c>
      <c r="O8161" s="1">
        <v>9540.464949076073</v>
      </c>
      <c r="P8161" s="1">
        <v>11159.784494807285</v>
      </c>
      <c r="Q8161" s="1">
        <v>4392.8046905937581</v>
      </c>
      <c r="R8161" s="1">
        <v>7160.2773180481654</v>
      </c>
      <c r="S8161" s="1">
        <v>21395.50346278615</v>
      </c>
      <c r="T8161" s="1">
        <v>10981.909020444167</v>
      </c>
      <c r="U8161" s="1">
        <v>1410.0876021477236</v>
      </c>
      <c r="V8161" s="1">
        <v>6967.6150214674881</v>
      </c>
      <c r="W8161" s="1">
        <v>3913.6483411282175</v>
      </c>
      <c r="X8161" s="1">
        <v>19499.047815870268</v>
      </c>
      <c r="Y8161" s="1">
        <v>65411.080784892452</v>
      </c>
      <c r="Z8161" s="1">
        <v>17546.547040202429</v>
      </c>
      <c r="AA8161" s="1">
        <v>219191.5653021808</v>
      </c>
      <c r="AB8161" s="1">
        <v>2015.0099415077507</v>
      </c>
      <c r="AC8161" s="1">
        <v>11737.556713925724</v>
      </c>
      <c r="AD8161" s="1">
        <v>16808.776701628358</v>
      </c>
      <c r="AE8161" s="1">
        <v>17305.865194223068</v>
      </c>
      <c r="AF8161" s="1">
        <v>44992.053760741626</v>
      </c>
      <c r="AG8161" s="1">
        <v>243494.34649577661</v>
      </c>
      <c r="AH8161" s="1">
        <v>36386.448933731772</v>
      </c>
      <c r="AI8161" s="1">
        <v>5638.253624052385</v>
      </c>
      <c r="AJ8161" s="1">
        <v>48619.191486691954</v>
      </c>
      <c r="AK8161" s="1">
        <v>2198.478588627343</v>
      </c>
      <c r="AL8161" s="1">
        <v>952443.625</v>
      </c>
      <c r="AM8161" s="1">
        <v>781267.5625</v>
      </c>
      <c r="AN8161" s="1">
        <v>171176.015625</v>
      </c>
      <c r="AO8161" t="s">
        <v>20971</v>
      </c>
    </row>
    <row r="8162" spans="1:41" x14ac:dyDescent="0.25">
      <c r="A8162" s="1">
        <v>2028</v>
      </c>
      <c r="B8162" t="s">
        <v>6586</v>
      </c>
      <c r="C8162" t="s">
        <v>7162</v>
      </c>
      <c r="D8162" t="s">
        <v>7260</v>
      </c>
      <c r="E8162" t="s">
        <v>8174</v>
      </c>
      <c r="F8162" t="s">
        <v>10310</v>
      </c>
      <c r="G8162" t="s">
        <v>12427</v>
      </c>
      <c r="H8162" t="s">
        <v>12778</v>
      </c>
      <c r="I8162" s="1">
        <v>12214.073656793693</v>
      </c>
      <c r="J8162" s="1">
        <v>46306.386665216654</v>
      </c>
      <c r="K8162" s="1">
        <v>1477.2279797946278</v>
      </c>
      <c r="L8162" s="1">
        <v>2738.1948003756379</v>
      </c>
      <c r="M8162" s="1">
        <v>20186.10143190308</v>
      </c>
      <c r="N8162" s="1">
        <v>9066.6841102170529</v>
      </c>
      <c r="O8162" s="1">
        <v>9320.9950235937049</v>
      </c>
      <c r="P8162" s="1">
        <v>10678.431487034995</v>
      </c>
      <c r="Q8162" s="1">
        <v>4389.7912290516151</v>
      </c>
      <c r="R8162" s="1">
        <v>8164.6268808671784</v>
      </c>
      <c r="S8162" s="1">
        <v>13329.187318804936</v>
      </c>
      <c r="T8162" s="1">
        <v>9845.6429574136619</v>
      </c>
      <c r="U8162" s="1">
        <v>1703.2865293675229</v>
      </c>
      <c r="V8162" s="1">
        <v>4161.1936730117959</v>
      </c>
      <c r="W8162" s="1">
        <v>4024.2839329930143</v>
      </c>
      <c r="X8162" s="1">
        <v>19534.337936758282</v>
      </c>
      <c r="Y8162" s="1">
        <v>58355.890131470092</v>
      </c>
      <c r="Z8162" s="1">
        <v>17119.176411252363</v>
      </c>
      <c r="AA8162" s="1">
        <v>178425.73212794182</v>
      </c>
      <c r="AB8162" s="1">
        <v>1985.7302449968211</v>
      </c>
      <c r="AC8162" s="1">
        <v>11576.814098356406</v>
      </c>
      <c r="AD8162" s="1">
        <v>16492.772539742869</v>
      </c>
      <c r="AE8162" s="1">
        <v>16898.917836217519</v>
      </c>
      <c r="AF8162" s="1">
        <v>42659.67676032344</v>
      </c>
      <c r="AG8162" s="1">
        <v>237622.48522960601</v>
      </c>
      <c r="AH8162" s="1">
        <v>30716.29308941065</v>
      </c>
      <c r="AI8162" s="1">
        <v>3869.0476923417973</v>
      </c>
      <c r="AJ8162" s="1">
        <v>46346.642069980087</v>
      </c>
      <c r="AK8162" s="1">
        <v>1944.765125936083</v>
      </c>
      <c r="AL8162" s="1">
        <v>841154.375</v>
      </c>
      <c r="AM8162" s="1">
        <v>708428</v>
      </c>
      <c r="AN8162" s="1">
        <v>132726.390625</v>
      </c>
      <c r="AO8162" t="s">
        <v>20972</v>
      </c>
    </row>
    <row r="8163" spans="1:41" x14ac:dyDescent="0.25">
      <c r="A8163" s="1">
        <v>2028</v>
      </c>
      <c r="B8163" t="s">
        <v>6587</v>
      </c>
      <c r="C8163" t="s">
        <v>7162</v>
      </c>
      <c r="D8163" t="s">
        <v>7260</v>
      </c>
      <c r="E8163" t="s">
        <v>8174</v>
      </c>
      <c r="F8163" t="s">
        <v>10310</v>
      </c>
      <c r="G8163" t="s">
        <v>12427</v>
      </c>
      <c r="H8163" t="s">
        <v>12778</v>
      </c>
      <c r="I8163" s="1">
        <v>16643.943742987216</v>
      </c>
      <c r="J8163" s="1">
        <v>62878.320985852311</v>
      </c>
      <c r="K8163" s="1">
        <v>1450.5418586260873</v>
      </c>
      <c r="L8163" s="1">
        <v>2008.5434397186712</v>
      </c>
      <c r="M8163" s="1">
        <v>26220.174940973109</v>
      </c>
      <c r="N8163" s="1">
        <v>13816.394707862448</v>
      </c>
      <c r="O8163" s="1">
        <v>9079.6363432478265</v>
      </c>
      <c r="P8163" s="1">
        <v>10728.257075967715</v>
      </c>
      <c r="Q8163" s="1">
        <v>5597.3783552719433</v>
      </c>
      <c r="R8163" s="1">
        <v>9767.617766910771</v>
      </c>
      <c r="S8163" s="1">
        <v>20169.329707709639</v>
      </c>
      <c r="T8163" s="1">
        <v>10482.360319123469</v>
      </c>
      <c r="U8163" s="1">
        <v>1473.0100085738472</v>
      </c>
      <c r="V8163" s="1">
        <v>11932.910145581631</v>
      </c>
      <c r="W8163" s="1">
        <v>5099.4954933149493</v>
      </c>
      <c r="X8163" s="1">
        <v>20633.149468194828</v>
      </c>
      <c r="Y8163" s="1">
        <v>64449.029949528478</v>
      </c>
      <c r="Z8163" s="1">
        <v>19887.320761090024</v>
      </c>
      <c r="AA8163" s="1">
        <v>211286.7207384725</v>
      </c>
      <c r="AB8163" s="1">
        <v>2020.4192643552701</v>
      </c>
      <c r="AC8163" s="1">
        <v>11994.073190920337</v>
      </c>
      <c r="AD8163" s="1"/>
      <c r="AE8163" s="1">
        <v>17000.090820613161</v>
      </c>
      <c r="AF8163" s="1">
        <v>49095.921014824111</v>
      </c>
      <c r="AG8163" s="1">
        <v>254494.33473391269</v>
      </c>
      <c r="AH8163" s="1">
        <v>44258.033497401593</v>
      </c>
      <c r="AI8163" s="1">
        <v>6344.6465698018173</v>
      </c>
      <c r="AJ8163" s="1">
        <v>53777.008883032555</v>
      </c>
      <c r="AK8163" s="1">
        <v>2302.7886570022984</v>
      </c>
      <c r="AL8163" s="1">
        <v>964891.4375</v>
      </c>
      <c r="AM8163" s="1">
        <v>816830.875</v>
      </c>
      <c r="AN8163" s="1">
        <v>148060.5625</v>
      </c>
      <c r="AO8163" t="s">
        <v>20973</v>
      </c>
    </row>
    <row r="8164" spans="1:41" x14ac:dyDescent="0.25">
      <c r="A8164" s="1">
        <v>2028</v>
      </c>
      <c r="B8164" t="s">
        <v>6588</v>
      </c>
      <c r="C8164" t="s">
        <v>7162</v>
      </c>
      <c r="D8164" t="s">
        <v>7260</v>
      </c>
      <c r="E8164" t="s">
        <v>8174</v>
      </c>
      <c r="F8164" t="s">
        <v>10310</v>
      </c>
      <c r="G8164" t="s">
        <v>12427</v>
      </c>
      <c r="H8164" t="s">
        <v>12778</v>
      </c>
      <c r="I8164" s="1">
        <v>20125.35605654457</v>
      </c>
      <c r="J8164" s="1">
        <v>62808.820999012292</v>
      </c>
      <c r="K8164" s="1">
        <v>1409.418974955556</v>
      </c>
      <c r="L8164" s="1">
        <v>3085.35</v>
      </c>
      <c r="M8164" s="1">
        <v>26757.304168963899</v>
      </c>
      <c r="N8164" s="1">
        <v>10886.120060769919</v>
      </c>
      <c r="O8164" s="1">
        <v>11640.6391</v>
      </c>
      <c r="P8164" s="1">
        <v>12489.870999999999</v>
      </c>
      <c r="Q8164" s="1">
        <v>5694</v>
      </c>
      <c r="R8164" s="1">
        <v>10058.857920188009</v>
      </c>
      <c r="S8164" s="1">
        <v>16822.347567187498</v>
      </c>
      <c r="T8164" s="1">
        <v>11155</v>
      </c>
      <c r="U8164" s="1">
        <v>1545</v>
      </c>
      <c r="V8164" s="1">
        <v>12446</v>
      </c>
      <c r="W8164" s="1">
        <v>9229</v>
      </c>
      <c r="X8164" s="1">
        <v>19047.367676053502</v>
      </c>
      <c r="Y8164" s="1">
        <v>71916.983999999997</v>
      </c>
      <c r="Z8164" s="1">
        <v>19945.623704384521</v>
      </c>
      <c r="AA8164" s="1">
        <v>228789</v>
      </c>
      <c r="AB8164" s="1">
        <v>2696.84915</v>
      </c>
      <c r="AC8164" s="1">
        <v>14853.82313000001</v>
      </c>
      <c r="AD8164" s="1">
        <v>25432.333844964622</v>
      </c>
      <c r="AE8164" s="1">
        <v>16043.53295683032</v>
      </c>
      <c r="AF8164" s="1">
        <v>48712.940844479992</v>
      </c>
      <c r="AG8164" s="1">
        <v>259172</v>
      </c>
      <c r="AH8164" s="1">
        <v>39521.447876005768</v>
      </c>
      <c r="AI8164" s="1">
        <v>7086</v>
      </c>
      <c r="AJ8164" s="1">
        <v>55568.920907222113</v>
      </c>
      <c r="AK8164" s="1">
        <v>1809</v>
      </c>
      <c r="AL8164" s="1">
        <v>1026748.9375</v>
      </c>
      <c r="AM8164" s="1">
        <v>854142.25</v>
      </c>
      <c r="AN8164" s="1">
        <v>172606.71875</v>
      </c>
      <c r="AO8164" t="s">
        <v>20974</v>
      </c>
    </row>
    <row r="8165" spans="1:41" x14ac:dyDescent="0.25">
      <c r="A8165" s="1">
        <v>2028</v>
      </c>
      <c r="B8165" t="s">
        <v>6588</v>
      </c>
      <c r="C8165" t="s">
        <v>7162</v>
      </c>
      <c r="D8165" t="s">
        <v>7260</v>
      </c>
      <c r="E8165" t="s">
        <v>8174</v>
      </c>
      <c r="F8165" t="s">
        <v>10310</v>
      </c>
      <c r="G8165" t="s">
        <v>12428</v>
      </c>
      <c r="H8165" t="s">
        <v>12778</v>
      </c>
      <c r="I8165" s="1">
        <v>18405.487253155108</v>
      </c>
      <c r="J8165" s="1">
        <v>72046.575575407565</v>
      </c>
      <c r="K8165" s="1">
        <v>1601.54035262104</v>
      </c>
      <c r="L8165" s="1">
        <v>3467.455828716405</v>
      </c>
      <c r="M8165" s="1">
        <v>30133.070395903109</v>
      </c>
      <c r="N8165" s="1">
        <v>12103.18828356399</v>
      </c>
      <c r="O8165" s="1">
        <v>13109.250290635109</v>
      </c>
      <c r="P8165" s="1">
        <v>13656.96531246252</v>
      </c>
      <c r="Q8165" s="1">
        <v>6448</v>
      </c>
      <c r="R8165" s="1">
        <v>11304.17401907199</v>
      </c>
      <c r="S8165" s="1">
        <v>18850.82915614036</v>
      </c>
      <c r="T8165" s="1">
        <v>12639.68481158183</v>
      </c>
      <c r="U8165" s="1">
        <v>1656.3269312824759</v>
      </c>
      <c r="V8165" s="1">
        <v>13212</v>
      </c>
      <c r="W8165" s="1">
        <v>10518.226046422091</v>
      </c>
      <c r="X8165" s="1">
        <v>21224.12413474709</v>
      </c>
      <c r="Y8165" s="1">
        <v>80172.273709250338</v>
      </c>
      <c r="Z8165" s="1">
        <v>22176.40238242914</v>
      </c>
      <c r="AA8165" s="1">
        <v>267868</v>
      </c>
      <c r="AB8165" s="1">
        <v>2948.8515369369338</v>
      </c>
      <c r="AC8165" s="1">
        <v>16241.812845293891</v>
      </c>
      <c r="AD8165" s="1">
        <v>28276.76272395669</v>
      </c>
      <c r="AE8165" s="1">
        <v>18067.623888205759</v>
      </c>
      <c r="AF8165" s="1">
        <v>54745.80539164423</v>
      </c>
      <c r="AG8165" s="1">
        <v>297708</v>
      </c>
      <c r="AH8165" s="1">
        <v>45397.720739915902</v>
      </c>
      <c r="AI8165" s="1">
        <v>7979.986902904704</v>
      </c>
      <c r="AJ8165" s="1">
        <v>63831.223012862451</v>
      </c>
      <c r="AK8165" s="1">
        <v>2037</v>
      </c>
      <c r="AL8165" s="1">
        <v>1167828.5</v>
      </c>
      <c r="AM8165" s="1">
        <v>973111.375</v>
      </c>
      <c r="AN8165" s="1">
        <v>194717.046875</v>
      </c>
      <c r="AO8165" t="s">
        <v>20975</v>
      </c>
    </row>
    <row r="8166" spans="1:41" x14ac:dyDescent="0.25">
      <c r="A8166" s="1">
        <v>2028</v>
      </c>
      <c r="B8166" t="s">
        <v>6589</v>
      </c>
      <c r="C8166" t="s">
        <v>7162</v>
      </c>
      <c r="D8166" t="s">
        <v>7260</v>
      </c>
      <c r="E8166" t="s">
        <v>8174</v>
      </c>
      <c r="F8166" t="s">
        <v>10310</v>
      </c>
      <c r="G8166" t="s">
        <v>12428</v>
      </c>
      <c r="H8166" t="s">
        <v>12778</v>
      </c>
      <c r="I8166" s="1">
        <v>14835.879146877371</v>
      </c>
      <c r="J8166" s="1">
        <v>55499.253417379427</v>
      </c>
      <c r="K8166" s="1">
        <v>1642.4524534954701</v>
      </c>
      <c r="L8166" s="1">
        <v>2897.3650372418801</v>
      </c>
      <c r="M8166" s="1">
        <v>46163.379611489261</v>
      </c>
      <c r="N8166" s="1">
        <v>15058.89891749747</v>
      </c>
      <c r="O8166" s="1">
        <v>10662.206870958349</v>
      </c>
      <c r="P8166" s="1">
        <v>12374.43760796632</v>
      </c>
      <c r="Q8166" s="1">
        <v>4909.2987191743387</v>
      </c>
      <c r="R8166" s="1">
        <v>8002.1632515775636</v>
      </c>
      <c r="S8166" s="1">
        <v>23911.128571425001</v>
      </c>
      <c r="T8166" s="1">
        <v>12483.677635421929</v>
      </c>
      <c r="U8166" s="1">
        <v>1514.985466204854</v>
      </c>
      <c r="V8166" s="1">
        <v>7787</v>
      </c>
      <c r="W8166" s="1">
        <v>4373.8044692814574</v>
      </c>
      <c r="X8166" s="1">
        <v>22539</v>
      </c>
      <c r="Y8166" s="1">
        <v>75173.577863659753</v>
      </c>
      <c r="Z8166" s="1">
        <v>19763.876227274592</v>
      </c>
      <c r="AA8166" s="1">
        <v>264180</v>
      </c>
      <c r="AB8166" s="1">
        <v>2340</v>
      </c>
      <c r="AC8166" s="1">
        <v>13324.81134</v>
      </c>
      <c r="AD8166" s="1">
        <v>17848.159702822551</v>
      </c>
      <c r="AE8166" s="1">
        <v>19340.64175767382</v>
      </c>
      <c r="AF8166" s="1">
        <v>51287.73902037333</v>
      </c>
      <c r="AG8166" s="1">
        <v>277567</v>
      </c>
      <c r="AH8166" s="1">
        <v>44438.833660568387</v>
      </c>
      <c r="AI8166" s="1">
        <v>6301.1841510301856</v>
      </c>
      <c r="AJ8166" s="1">
        <v>55421.277536328511</v>
      </c>
      <c r="AK8166" s="1">
        <v>2457</v>
      </c>
      <c r="AL8166" s="1">
        <v>1094099</v>
      </c>
      <c r="AM8166" s="1">
        <v>898938.1875</v>
      </c>
      <c r="AN8166" s="1">
        <v>195160.828125</v>
      </c>
      <c r="AO8166" t="s">
        <v>20976</v>
      </c>
    </row>
    <row r="8167" spans="1:41" x14ac:dyDescent="0.25">
      <c r="A8167" s="1">
        <v>2028</v>
      </c>
      <c r="B8167" t="s">
        <v>6590</v>
      </c>
      <c r="C8167" t="s">
        <v>7162</v>
      </c>
      <c r="D8167" t="s">
        <v>7260</v>
      </c>
      <c r="E8167" t="s">
        <v>8174</v>
      </c>
      <c r="F8167" t="s">
        <v>10310</v>
      </c>
      <c r="G8167" t="s">
        <v>12428</v>
      </c>
      <c r="H8167" t="s">
        <v>12778</v>
      </c>
      <c r="I8167" s="1">
        <v>16654</v>
      </c>
      <c r="J8167" s="1">
        <v>71878.908835282331</v>
      </c>
      <c r="K8167" s="1">
        <v>1598.9322165164899</v>
      </c>
      <c r="L8167" s="1">
        <v>2312.4281576232652</v>
      </c>
      <c r="M8167" s="1">
        <v>29546.016544299429</v>
      </c>
      <c r="N8167" s="1">
        <v>15554.190749271431</v>
      </c>
      <c r="O8167" s="1">
        <v>10231.32325462152</v>
      </c>
      <c r="P8167" s="1">
        <v>11842.35270207438</v>
      </c>
      <c r="Q8167" s="1">
        <v>6347.2929363976536</v>
      </c>
      <c r="R8167" s="1">
        <v>10993.20748692409</v>
      </c>
      <c r="S8167" s="1">
        <v>22887.19263456091</v>
      </c>
      <c r="T8167" s="1">
        <v>12025.981227960539</v>
      </c>
      <c r="U8167" s="1">
        <v>1564.6125177088741</v>
      </c>
      <c r="V8167" s="1">
        <v>13446</v>
      </c>
      <c r="W8167" s="1">
        <v>5716.2704283460153</v>
      </c>
      <c r="X8167" s="1">
        <v>23272.72014626081</v>
      </c>
      <c r="Y8167" s="1">
        <v>75368.344255561809</v>
      </c>
      <c r="Z8167" s="1">
        <v>22307.372892299591</v>
      </c>
      <c r="AA8167" s="1">
        <v>256689</v>
      </c>
      <c r="AB8167" s="1">
        <v>2277</v>
      </c>
      <c r="AC8167" s="1">
        <v>13515.435565561431</v>
      </c>
      <c r="AD8167" s="1">
        <v>24072.175942957871</v>
      </c>
      <c r="AE8167" s="1">
        <v>14473.034804424769</v>
      </c>
      <c r="AF8167" s="1">
        <v>56540.811187254112</v>
      </c>
      <c r="AG8167" s="1">
        <v>292510</v>
      </c>
      <c r="AH8167" s="1">
        <v>52926.77616226759</v>
      </c>
      <c r="AI8167" s="1">
        <v>7149.4195954491206</v>
      </c>
      <c r="AJ8167" s="1">
        <v>61810.202475486964</v>
      </c>
      <c r="AK8167" s="1">
        <v>2595</v>
      </c>
      <c r="AL8167" s="1">
        <v>1138106</v>
      </c>
      <c r="AM8167" s="1">
        <v>943807.1875</v>
      </c>
      <c r="AN8167" s="1">
        <v>194298.8125</v>
      </c>
      <c r="AO8167" t="s">
        <v>20977</v>
      </c>
    </row>
    <row r="8168" spans="1:41" x14ac:dyDescent="0.25">
      <c r="A8168" s="1">
        <v>2028</v>
      </c>
      <c r="B8168" t="s">
        <v>6591</v>
      </c>
      <c r="C8168" t="s">
        <v>7162</v>
      </c>
      <c r="D8168" t="s">
        <v>7260</v>
      </c>
      <c r="E8168" t="s">
        <v>8174</v>
      </c>
      <c r="F8168" t="s">
        <v>10310</v>
      </c>
      <c r="G8168" t="s">
        <v>12428</v>
      </c>
      <c r="H8168" t="s">
        <v>12778</v>
      </c>
      <c r="I8168" s="1">
        <v>13811.2067785406</v>
      </c>
      <c r="J8168" s="1">
        <v>49801.854964115562</v>
      </c>
      <c r="K8168" s="1">
        <v>1613</v>
      </c>
      <c r="L8168" s="1">
        <v>3101.4082006677809</v>
      </c>
      <c r="M8168" s="1">
        <v>21302.525035692692</v>
      </c>
      <c r="N8168" s="1">
        <v>10189.99701379426</v>
      </c>
      <c r="O8168" s="1">
        <v>10333.16102406919</v>
      </c>
      <c r="P8168" s="1">
        <v>11942.865391290001</v>
      </c>
      <c r="Q8168" s="1">
        <v>4948.1875256841322</v>
      </c>
      <c r="R8168" s="1">
        <v>9036.703845021475</v>
      </c>
      <c r="S8168" s="1">
        <v>14503.487587538149</v>
      </c>
      <c r="T8168" s="1">
        <v>11114.824468000001</v>
      </c>
      <c r="U8168" s="1">
        <v>1762.4959384563781</v>
      </c>
      <c r="V8168" s="1">
        <v>4666</v>
      </c>
      <c r="W8168" s="1">
        <v>4461.2805586670866</v>
      </c>
      <c r="X8168" s="1">
        <v>22269.9865456232</v>
      </c>
      <c r="Y8168" s="1">
        <v>67392.147035391579</v>
      </c>
      <c r="Z8168" s="1">
        <v>19240.149363172492</v>
      </c>
      <c r="AA8168" s="1">
        <v>215021</v>
      </c>
      <c r="AB8168" s="1">
        <v>2283</v>
      </c>
      <c r="AC8168" s="1">
        <v>12833.9439</v>
      </c>
      <c r="AD8168" s="1">
        <v>18589.845267020431</v>
      </c>
      <c r="AE8168" s="1">
        <v>18733.969784571989</v>
      </c>
      <c r="AF8168" s="1">
        <v>48318.356065884589</v>
      </c>
      <c r="AG8168" s="1">
        <v>281885</v>
      </c>
      <c r="AH8168" s="1">
        <v>35593.117258189493</v>
      </c>
      <c r="AI8168" s="1">
        <v>4289.1872287854749</v>
      </c>
      <c r="AJ8168" s="1">
        <v>53455.148266502882</v>
      </c>
      <c r="AK8168" s="1">
        <v>2156</v>
      </c>
      <c r="AL8168" s="1">
        <v>974649.9375</v>
      </c>
      <c r="AM8168" s="1">
        <v>826140.375</v>
      </c>
      <c r="AN8168" s="1">
        <v>148509.421875</v>
      </c>
      <c r="AO8168" t="s">
        <v>20978</v>
      </c>
    </row>
    <row r="8169" spans="1:41" x14ac:dyDescent="0.25">
      <c r="A8169" s="1">
        <v>2028</v>
      </c>
      <c r="B8169" t="s">
        <v>6592</v>
      </c>
      <c r="C8169" t="s">
        <v>7162</v>
      </c>
      <c r="D8169" t="s">
        <v>7260</v>
      </c>
      <c r="E8169" t="s">
        <v>8175</v>
      </c>
      <c r="F8169" t="s">
        <v>10311</v>
      </c>
      <c r="G8169" t="s">
        <v>12429</v>
      </c>
      <c r="H8169" t="s">
        <v>12778</v>
      </c>
      <c r="I8169" s="1">
        <v>613.58159530873297</v>
      </c>
      <c r="J8169" s="1">
        <v>2357.0856747833827</v>
      </c>
      <c r="K8169" s="1">
        <v>430.18008554890213</v>
      </c>
      <c r="L8169" s="1">
        <v>193.68297690590381</v>
      </c>
      <c r="M8169" s="1">
        <v>2010.3171680334938</v>
      </c>
      <c r="N8169" s="1">
        <v>921.71698701673677</v>
      </c>
      <c r="O8169" s="1">
        <v>112.13224978762852</v>
      </c>
      <c r="P8169" s="1">
        <v>1515.8241403109419</v>
      </c>
      <c r="Q8169" s="1">
        <v>0</v>
      </c>
      <c r="R8169" s="1">
        <v>152.90761334676617</v>
      </c>
      <c r="S8169" s="1">
        <v>3634.7837217122105</v>
      </c>
      <c r="T8169" s="1">
        <v>1508.6884516880928</v>
      </c>
      <c r="U8169" s="1">
        <v>78.492574851339967</v>
      </c>
      <c r="V8169" s="1">
        <v>583.08769889566827</v>
      </c>
      <c r="W8169" s="1">
        <v>2098.3457919679418</v>
      </c>
      <c r="X8169" s="1">
        <v>194.70236099488224</v>
      </c>
      <c r="Y8169" s="1">
        <v>4557.6662618226101</v>
      </c>
      <c r="Z8169" s="1">
        <v>0</v>
      </c>
      <c r="AA8169" s="1">
        <v>8157.1114800054856</v>
      </c>
      <c r="AB8169" s="1">
        <v>91.744568008059701</v>
      </c>
      <c r="AC8169" s="1">
        <v>167.17899059246434</v>
      </c>
      <c r="AD8169" s="1">
        <v>0</v>
      </c>
      <c r="AE8169" s="1">
        <v>509.69204448922051</v>
      </c>
      <c r="AF8169" s="1">
        <v>7284.5186998399395</v>
      </c>
      <c r="AG8169" s="1">
        <v>14901.356612686852</v>
      </c>
      <c r="AH8169" s="1">
        <v>1719.70095810663</v>
      </c>
      <c r="AI8169" s="1">
        <v>545.37048760346602</v>
      </c>
      <c r="AJ8169" s="1">
        <v>1719.70095810663</v>
      </c>
      <c r="AK8169" s="1"/>
      <c r="AL8169" s="1">
        <v>56059.56640625</v>
      </c>
      <c r="AM8169" s="1">
        <v>43713.60546875</v>
      </c>
      <c r="AN8169" s="1">
        <v>12345.9658203125</v>
      </c>
      <c r="AO8169" t="s">
        <v>20979</v>
      </c>
    </row>
    <row r="8170" spans="1:41" x14ac:dyDescent="0.25">
      <c r="A8170" s="1">
        <v>2028</v>
      </c>
      <c r="B8170" t="s">
        <v>6593</v>
      </c>
      <c r="C8170" t="s">
        <v>7162</v>
      </c>
      <c r="D8170" t="s">
        <v>7260</v>
      </c>
      <c r="E8170" t="s">
        <v>8175</v>
      </c>
      <c r="F8170" t="s">
        <v>10311</v>
      </c>
      <c r="G8170" t="s">
        <v>12429</v>
      </c>
      <c r="H8170" t="s">
        <v>12778</v>
      </c>
      <c r="I8170" s="1">
        <v>233.96344895206406</v>
      </c>
      <c r="J8170" s="1">
        <v>3842.9054782043527</v>
      </c>
      <c r="K8170" s="1"/>
      <c r="L8170" s="1">
        <v>204.82559530368945</v>
      </c>
      <c r="M8170" s="1">
        <v>2533.3692050719487</v>
      </c>
      <c r="N8170" s="1">
        <v>1096.4497381612821</v>
      </c>
      <c r="O8170" s="1">
        <v>269.50736224169668</v>
      </c>
      <c r="P8170" s="1">
        <v>876.43794200999753</v>
      </c>
      <c r="Q8170" s="1">
        <v>0</v>
      </c>
      <c r="R8170" s="1">
        <v>269.50736224169668</v>
      </c>
      <c r="S8170" s="1">
        <v>4851.1325203505394</v>
      </c>
      <c r="T8170" s="1">
        <v>1617.0441734501799</v>
      </c>
      <c r="U8170" s="1">
        <v>45.277236856605036</v>
      </c>
      <c r="V8170" s="1">
        <v>591.83816748276581</v>
      </c>
      <c r="W8170" s="1">
        <v>640.34949268627122</v>
      </c>
      <c r="X8170" s="1">
        <v>223.49706535979419</v>
      </c>
      <c r="Y8170" s="1">
        <v>3201.7474634313562</v>
      </c>
      <c r="Z8170" s="1">
        <v>0</v>
      </c>
      <c r="AA8170" s="1">
        <v>4961.0915241451521</v>
      </c>
      <c r="AB8170" s="1"/>
      <c r="AC8170" s="1">
        <v>162.35921243232042</v>
      </c>
      <c r="AD8170" s="1">
        <v>0</v>
      </c>
      <c r="AE8170" s="1">
        <v>431.21177958671467</v>
      </c>
      <c r="AF8170" s="1">
        <v>6516.6880190042248</v>
      </c>
      <c r="AG8170" s="1">
        <v>11924.083735021626</v>
      </c>
      <c r="AH8170" s="1">
        <v>1872.5371528553082</v>
      </c>
      <c r="AI8170" s="1">
        <v>113.19309214151259</v>
      </c>
      <c r="AJ8170" s="1">
        <v>1522.1775819411027</v>
      </c>
      <c r="AK8170" s="1"/>
      <c r="AL8170" s="1">
        <v>48001.19140625</v>
      </c>
      <c r="AM8170" s="1">
        <v>35880.5625</v>
      </c>
      <c r="AN8170" s="1">
        <v>12120.6298828125</v>
      </c>
      <c r="AO8170" t="s">
        <v>20980</v>
      </c>
    </row>
    <row r="8171" spans="1:41" x14ac:dyDescent="0.25">
      <c r="A8171" s="1">
        <v>2028</v>
      </c>
      <c r="B8171" t="s">
        <v>6594</v>
      </c>
      <c r="C8171" t="s">
        <v>7162</v>
      </c>
      <c r="D8171" t="s">
        <v>7260</v>
      </c>
      <c r="E8171" t="s">
        <v>8175</v>
      </c>
      <c r="F8171" t="s">
        <v>10311</v>
      </c>
      <c r="G8171" t="s">
        <v>12429</v>
      </c>
      <c r="H8171" t="s">
        <v>12778</v>
      </c>
      <c r="I8171" s="1"/>
      <c r="J8171" s="1">
        <v>2354.4803662953418</v>
      </c>
      <c r="K8171" s="1">
        <v>422</v>
      </c>
      <c r="L8171" s="1">
        <v>190</v>
      </c>
      <c r="M8171" s="1">
        <v>2017.5070590079599</v>
      </c>
      <c r="N8171" s="1">
        <v>755.82454296875005</v>
      </c>
      <c r="O8171" s="1">
        <v>186</v>
      </c>
      <c r="P8171" s="1">
        <v>2550</v>
      </c>
      <c r="Q8171" s="1">
        <v>0</v>
      </c>
      <c r="R8171" s="1">
        <v>100</v>
      </c>
      <c r="S8171" s="1">
        <v>1378</v>
      </c>
      <c r="T8171" s="1">
        <v>1470</v>
      </c>
      <c r="U8171" s="1">
        <v>27</v>
      </c>
      <c r="V8171" s="1">
        <v>696</v>
      </c>
      <c r="W8171" s="1">
        <v>1240</v>
      </c>
      <c r="X8171" s="1">
        <v>195</v>
      </c>
      <c r="Y8171" s="1">
        <v>5312</v>
      </c>
      <c r="Z8171" s="1">
        <v>0</v>
      </c>
      <c r="AA8171" s="1">
        <v>14865</v>
      </c>
      <c r="AB8171" s="1">
        <v>215</v>
      </c>
      <c r="AC8171" s="1">
        <v>393</v>
      </c>
      <c r="AD8171" s="1">
        <v>0</v>
      </c>
      <c r="AE8171" s="1">
        <v>500</v>
      </c>
      <c r="AF8171" s="1">
        <v>5206</v>
      </c>
      <c r="AG8171" s="1">
        <v>27756</v>
      </c>
      <c r="AH8171" s="1">
        <v>4007</v>
      </c>
      <c r="AI8171" s="1">
        <v>535</v>
      </c>
      <c r="AJ8171" s="1">
        <v>1642</v>
      </c>
      <c r="AK8171" s="1"/>
      <c r="AL8171" s="1">
        <v>74012.8125</v>
      </c>
      <c r="AM8171" s="1">
        <v>62347.3046875</v>
      </c>
      <c r="AN8171" s="1">
        <v>11665.5068359375</v>
      </c>
      <c r="AO8171" t="s">
        <v>20981</v>
      </c>
    </row>
    <row r="8172" spans="1:41" x14ac:dyDescent="0.25">
      <c r="A8172" s="1">
        <v>2028</v>
      </c>
      <c r="B8172" t="s">
        <v>6595</v>
      </c>
      <c r="C8172" t="s">
        <v>7162</v>
      </c>
      <c r="D8172" t="s">
        <v>7260</v>
      </c>
      <c r="E8172" t="s">
        <v>8175</v>
      </c>
      <c r="F8172" t="s">
        <v>10311</v>
      </c>
      <c r="G8172" t="s">
        <v>12429</v>
      </c>
      <c r="H8172" t="s">
        <v>12778</v>
      </c>
      <c r="I8172" s="1">
        <v>407.82459274012228</v>
      </c>
      <c r="J8172" s="1">
        <v>3948.50738408094</v>
      </c>
      <c r="K8172" s="1">
        <v>471.77652116466589</v>
      </c>
      <c r="L8172" s="1">
        <v>199.19453115841449</v>
      </c>
      <c r="M8172" s="1">
        <v>1433.6992490760706</v>
      </c>
      <c r="N8172" s="1">
        <v>899.11274242788954</v>
      </c>
      <c r="O8172" s="1">
        <v>115.32314961802945</v>
      </c>
      <c r="P8172" s="1">
        <v>910.0044897131778</v>
      </c>
      <c r="Q8172" s="1">
        <v>0</v>
      </c>
      <c r="R8172" s="1">
        <v>157.25884038822196</v>
      </c>
      <c r="S8172" s="1">
        <v>3459.6944885408834</v>
      </c>
      <c r="T8172" s="1">
        <v>1520.1687904194789</v>
      </c>
      <c r="U8172" s="1"/>
      <c r="V8172" s="1">
        <v>618.55143886033977</v>
      </c>
      <c r="W8172" s="1">
        <v>622.74500793735899</v>
      </c>
      <c r="X8172" s="1">
        <v>200.2429234276693</v>
      </c>
      <c r="Y8172" s="1">
        <v>3829.7769595878322</v>
      </c>
      <c r="Z8172" s="1"/>
      <c r="AA8172" s="1">
        <v>7403.7462054774896</v>
      </c>
      <c r="AB8172" s="1">
        <v>55.564790270505092</v>
      </c>
      <c r="AC8172" s="1">
        <v>161.05353814248053</v>
      </c>
      <c r="AD8172" s="1">
        <v>0</v>
      </c>
      <c r="AE8172" s="1">
        <v>524.19613462740654</v>
      </c>
      <c r="AF8172" s="1">
        <v>5457.9301537405572</v>
      </c>
      <c r="AG8172" s="1">
        <v>15108.380992231112</v>
      </c>
      <c r="AH8172" s="1">
        <v>1826.2993330418844</v>
      </c>
      <c r="AI8172" s="1">
        <v>115.32314961802945</v>
      </c>
      <c r="AJ8172" s="1">
        <v>1480.3298841877961</v>
      </c>
      <c r="AK8172" s="1"/>
      <c r="AL8172" s="1">
        <v>50926.703125</v>
      </c>
      <c r="AM8172" s="1">
        <v>41105.86328125</v>
      </c>
      <c r="AN8172" s="1">
        <v>9820.837890625</v>
      </c>
      <c r="AO8172" t="s">
        <v>20982</v>
      </c>
    </row>
    <row r="8173" spans="1:41" x14ac:dyDescent="0.25">
      <c r="A8173" s="1">
        <v>2028</v>
      </c>
      <c r="B8173" t="s">
        <v>6595</v>
      </c>
      <c r="C8173" t="s">
        <v>7162</v>
      </c>
      <c r="D8173" t="s">
        <v>7260</v>
      </c>
      <c r="E8173" t="s">
        <v>8175</v>
      </c>
      <c r="F8173" t="s">
        <v>10311</v>
      </c>
      <c r="G8173" t="s">
        <v>12430</v>
      </c>
      <c r="H8173" t="s">
        <v>12778</v>
      </c>
      <c r="I8173" s="1">
        <v>464.89100919407889</v>
      </c>
      <c r="J8173" s="1">
        <v>4763.242403534744</v>
      </c>
      <c r="K8173" s="1">
        <v>519.41310732819966</v>
      </c>
      <c r="L8173" s="1">
        <v>227.4461780634856</v>
      </c>
      <c r="M8173" s="1">
        <v>1602.2697076065549</v>
      </c>
      <c r="N8173" s="1">
        <v>1004.827646649</v>
      </c>
      <c r="O8173" s="1">
        <v>128.88253191024921</v>
      </c>
      <c r="P8173" s="1">
        <v>1009.051186083805</v>
      </c>
      <c r="Q8173" s="1">
        <v>0</v>
      </c>
      <c r="R8173" s="1">
        <v>175.7489071503399</v>
      </c>
      <c r="S8173" s="1">
        <v>3866.4759573074771</v>
      </c>
      <c r="T8173" s="1">
        <v>1728.050842134777</v>
      </c>
      <c r="U8173" s="1">
        <v>0</v>
      </c>
      <c r="V8173" s="1">
        <v>691</v>
      </c>
      <c r="W8173" s="1">
        <v>695.96567231534573</v>
      </c>
      <c r="X8173" s="1">
        <v>231</v>
      </c>
      <c r="Y8173" s="1">
        <v>4447</v>
      </c>
      <c r="Z8173" s="1">
        <v>0</v>
      </c>
      <c r="AA8173" s="1">
        <v>8635</v>
      </c>
      <c r="AB8173" s="1">
        <v>65</v>
      </c>
      <c r="AC8173" s="1">
        <v>182.83260000000001</v>
      </c>
      <c r="AD8173" s="1">
        <v>0</v>
      </c>
      <c r="AE8173" s="1">
        <v>585.82969050113275</v>
      </c>
      <c r="AF8173" s="1">
        <v>6221.6519122477512</v>
      </c>
      <c r="AG8173" s="1">
        <v>17222</v>
      </c>
      <c r="AH8173" s="1">
        <v>2230.46256652481</v>
      </c>
      <c r="AI8173" s="1">
        <v>128.88253191024921</v>
      </c>
      <c r="AJ8173" s="1">
        <v>1687.470706894703</v>
      </c>
      <c r="AK8173" s="1"/>
      <c r="AL8173" s="1">
        <v>58514.39453125</v>
      </c>
      <c r="AM8173" s="1">
        <v>47317.99609375</v>
      </c>
      <c r="AN8173" s="1">
        <v>11196.4033203125</v>
      </c>
      <c r="AO8173" t="s">
        <v>20983</v>
      </c>
    </row>
    <row r="8174" spans="1:41" x14ac:dyDescent="0.25">
      <c r="A8174" s="1">
        <v>2028</v>
      </c>
      <c r="B8174" t="s">
        <v>6596</v>
      </c>
      <c r="C8174" t="s">
        <v>7162</v>
      </c>
      <c r="D8174" t="s">
        <v>7260</v>
      </c>
      <c r="E8174" t="s">
        <v>8175</v>
      </c>
      <c r="F8174" t="s">
        <v>10311</v>
      </c>
      <c r="G8174" t="s">
        <v>12430</v>
      </c>
      <c r="H8174" t="s">
        <v>12778</v>
      </c>
      <c r="I8174" s="1">
        <v>613.95232080000005</v>
      </c>
      <c r="J8174" s="1">
        <v>2733.3368161352232</v>
      </c>
      <c r="K8174" s="1">
        <v>486.31109537374499</v>
      </c>
      <c r="L8174" s="1">
        <v>222.9864490818486</v>
      </c>
      <c r="M8174" s="1">
        <v>2265.3118211265401</v>
      </c>
      <c r="N8174" s="1">
        <v>1037.6485426218751</v>
      </c>
      <c r="O8174" s="1">
        <v>126.3554234414208</v>
      </c>
      <c r="P8174" s="1">
        <v>1487</v>
      </c>
      <c r="Q8174" s="1">
        <v>0</v>
      </c>
      <c r="R8174" s="1">
        <v>172.09366295493359</v>
      </c>
      <c r="S8174" s="1">
        <v>4124.5906445261407</v>
      </c>
      <c r="T8174" s="1">
        <v>1739.5870456882481</v>
      </c>
      <c r="U8174" s="1">
        <v>83.786557485036823</v>
      </c>
      <c r="V8174" s="1">
        <v>657</v>
      </c>
      <c r="W8174" s="1">
        <v>1792</v>
      </c>
      <c r="X8174" s="1">
        <v>219.61405954309191</v>
      </c>
      <c r="Y8174" s="1">
        <v>5244</v>
      </c>
      <c r="Z8174" s="1">
        <v>0</v>
      </c>
      <c r="AA8174" s="1">
        <v>9603</v>
      </c>
      <c r="AB8174" s="1">
        <v>103</v>
      </c>
      <c r="AC8174" s="1">
        <v>188.38444949448191</v>
      </c>
      <c r="AD8174" s="1">
        <v>0</v>
      </c>
      <c r="AE8174" s="1">
        <v>574.34283382463991</v>
      </c>
      <c r="AF8174" s="1">
        <v>8389.1408468192367</v>
      </c>
      <c r="AG8174" s="1">
        <v>17127</v>
      </c>
      <c r="AH8174" s="1">
        <v>2056.53574014061</v>
      </c>
      <c r="AI8174" s="1">
        <v>614.54683219236483</v>
      </c>
      <c r="AJ8174" s="1">
        <v>1976.589375750822</v>
      </c>
      <c r="AK8174" s="1"/>
      <c r="AL8174" s="1">
        <v>63638.11328125</v>
      </c>
      <c r="AM8174" s="1">
        <v>50110.26171875</v>
      </c>
      <c r="AN8174" s="1">
        <v>13527.853515625</v>
      </c>
      <c r="AO8174" t="s">
        <v>20984</v>
      </c>
    </row>
    <row r="8175" spans="1:41" x14ac:dyDescent="0.25">
      <c r="A8175" s="1">
        <v>2028</v>
      </c>
      <c r="B8175" t="s">
        <v>6597</v>
      </c>
      <c r="C8175" t="s">
        <v>7162</v>
      </c>
      <c r="D8175" t="s">
        <v>7260</v>
      </c>
      <c r="E8175" t="s">
        <v>8175</v>
      </c>
      <c r="F8175" t="s">
        <v>10311</v>
      </c>
      <c r="G8175" t="s">
        <v>12430</v>
      </c>
      <c r="H8175" t="s">
        <v>12778</v>
      </c>
      <c r="I8175" s="1">
        <v>264.55690893104833</v>
      </c>
      <c r="J8175" s="1">
        <v>4592.0753613526449</v>
      </c>
      <c r="K8175" s="1"/>
      <c r="L8175" s="1">
        <v>231.99510162475531</v>
      </c>
      <c r="M8175" s="1">
        <v>2808.4675362624298</v>
      </c>
      <c r="N8175" s="1">
        <v>1232.2939039034741</v>
      </c>
      <c r="O8175" s="1">
        <v>298.77314215557777</v>
      </c>
      <c r="P8175" s="1">
        <v>980.21698673394667</v>
      </c>
      <c r="Q8175" s="1">
        <v>0</v>
      </c>
      <c r="R8175" s="1">
        <v>298.2938782344529</v>
      </c>
      <c r="S8175" s="1">
        <v>5278.516882656797</v>
      </c>
      <c r="T8175" s="1">
        <v>1825.4939999999999</v>
      </c>
      <c r="U8175" s="1">
        <v>46.851157857701182</v>
      </c>
      <c r="V8175" s="1">
        <v>664</v>
      </c>
      <c r="W8175" s="1">
        <v>709.88498576165262</v>
      </c>
      <c r="X8175" s="1">
        <v>254.79628</v>
      </c>
      <c r="Y8175" s="1">
        <v>4251</v>
      </c>
      <c r="Z8175" s="1">
        <v>0</v>
      </c>
      <c r="AA8175" s="1">
        <v>5744</v>
      </c>
      <c r="AB8175" s="1">
        <v>65</v>
      </c>
      <c r="AC8175" s="1">
        <v>179.98984999999999</v>
      </c>
      <c r="AD8175" s="1">
        <v>0</v>
      </c>
      <c r="AE8175" s="1">
        <v>478.03702744892428</v>
      </c>
      <c r="AF8175" s="1">
        <v>7381.1073122191856</v>
      </c>
      <c r="AG8175" s="1">
        <v>14145</v>
      </c>
      <c r="AH8175" s="1">
        <v>2169.8663517647119</v>
      </c>
      <c r="AI8175" s="1">
        <v>125.4847197053427</v>
      </c>
      <c r="AJ8175" s="1">
        <v>1755.6445234532489</v>
      </c>
      <c r="AK8175" s="1"/>
      <c r="AL8175" s="1">
        <v>55781.34765625</v>
      </c>
      <c r="AM8175" s="1">
        <v>42245.0625</v>
      </c>
      <c r="AN8175" s="1">
        <v>13536.283203125</v>
      </c>
      <c r="AO8175" t="s">
        <v>20985</v>
      </c>
    </row>
    <row r="8176" spans="1:41" x14ac:dyDescent="0.25">
      <c r="A8176" s="1">
        <v>2028</v>
      </c>
      <c r="B8176" t="s">
        <v>6598</v>
      </c>
      <c r="C8176" t="s">
        <v>7162</v>
      </c>
      <c r="D8176" t="s">
        <v>7260</v>
      </c>
      <c r="E8176" t="s">
        <v>8175</v>
      </c>
      <c r="F8176" t="s">
        <v>10311</v>
      </c>
      <c r="G8176" t="s">
        <v>12430</v>
      </c>
      <c r="H8176" t="s">
        <v>12778</v>
      </c>
      <c r="I8176" s="1">
        <v>725</v>
      </c>
      <c r="J8176" s="1">
        <v>2740.229402870063</v>
      </c>
      <c r="K8176" s="1">
        <v>479.52386111971509</v>
      </c>
      <c r="L8176" s="1">
        <v>213.53059051845551</v>
      </c>
      <c r="M8176" s="1">
        <v>2272.0406304546</v>
      </c>
      <c r="N8176" s="1">
        <v>840.32572687265622</v>
      </c>
      <c r="O8176" s="1">
        <v>209.46620998310399</v>
      </c>
      <c r="P8176" s="1">
        <v>2788.2803230537311</v>
      </c>
      <c r="Q8176" s="1">
        <v>0</v>
      </c>
      <c r="R8176" s="1">
        <v>112.380293158179</v>
      </c>
      <c r="S8176" s="1">
        <v>1544.162755727938</v>
      </c>
      <c r="T8176" s="1">
        <v>1665.6509792044189</v>
      </c>
      <c r="U8176" s="1">
        <v>28.94551918746075</v>
      </c>
      <c r="V8176" s="1">
        <v>739</v>
      </c>
      <c r="W8176" s="1">
        <v>1413.219232588948</v>
      </c>
      <c r="X8176" s="1">
        <v>217.28483833904741</v>
      </c>
      <c r="Y8176" s="1">
        <v>5946</v>
      </c>
      <c r="Z8176" s="1">
        <v>0</v>
      </c>
      <c r="AA8176" s="1">
        <v>16698</v>
      </c>
      <c r="AB8176" s="1">
        <v>235.0903017476675</v>
      </c>
      <c r="AC8176" s="1">
        <v>429.7232027294574</v>
      </c>
      <c r="AD8176" s="1"/>
      <c r="AE8176" s="1">
        <v>563.08120963200008</v>
      </c>
      <c r="AF8176" s="1">
        <v>5850.7381802056807</v>
      </c>
      <c r="AG8176" s="1">
        <v>31883</v>
      </c>
      <c r="AH8176" s="1">
        <v>4602.7830000000004</v>
      </c>
      <c r="AI8176" s="1">
        <v>602.49689430624005</v>
      </c>
      <c r="AJ8176" s="1">
        <v>1886.141866280117</v>
      </c>
      <c r="AK8176" s="1"/>
      <c r="AL8176" s="1">
        <v>84686.09375</v>
      </c>
      <c r="AM8176" s="1">
        <v>71444.375</v>
      </c>
      <c r="AN8176" s="1">
        <v>13241.71875</v>
      </c>
      <c r="AO8176" t="s">
        <v>20986</v>
      </c>
    </row>
    <row r="8177" spans="1:41" x14ac:dyDescent="0.25">
      <c r="A8177" s="1">
        <v>2028</v>
      </c>
      <c r="B8177" t="s">
        <v>6598</v>
      </c>
      <c r="C8177" t="s">
        <v>7162</v>
      </c>
      <c r="D8177" t="s">
        <v>7260</v>
      </c>
      <c r="E8177" t="s">
        <v>8176</v>
      </c>
      <c r="F8177" t="s">
        <v>10312</v>
      </c>
      <c r="G8177" t="s">
        <v>12431</v>
      </c>
      <c r="H8177" t="s">
        <v>12778</v>
      </c>
      <c r="I8177" s="1"/>
      <c r="J8177" s="1">
        <v>0</v>
      </c>
      <c r="K8177" s="1">
        <v>40.599999999999987</v>
      </c>
      <c r="L8177" s="1"/>
      <c r="M8177" s="1">
        <v>0</v>
      </c>
      <c r="N8177" s="1">
        <v>0</v>
      </c>
      <c r="O8177" s="1">
        <v>177.52449999999999</v>
      </c>
      <c r="P8177" s="1">
        <v>0</v>
      </c>
      <c r="Q8177" s="1">
        <v>0</v>
      </c>
      <c r="R8177" s="1">
        <v>0</v>
      </c>
      <c r="S8177" s="1"/>
      <c r="T8177" s="1">
        <v>0</v>
      </c>
      <c r="U8177" s="1">
        <v>0</v>
      </c>
      <c r="V8177" s="1">
        <v>0</v>
      </c>
      <c r="W8177" s="1">
        <v>179</v>
      </c>
      <c r="X8177" s="1">
        <v>0</v>
      </c>
      <c r="Y8177" s="1"/>
      <c r="Z8177" s="1">
        <v>0</v>
      </c>
      <c r="AA8177" s="1">
        <v>0</v>
      </c>
      <c r="AB8177" s="1">
        <v>0</v>
      </c>
      <c r="AC8177" s="1">
        <v>0</v>
      </c>
      <c r="AD8177" s="1"/>
      <c r="AE8177" s="1"/>
      <c r="AF8177" s="1">
        <v>47.52</v>
      </c>
      <c r="AG8177" s="1">
        <v>0</v>
      </c>
      <c r="AH8177" s="1">
        <v>0</v>
      </c>
      <c r="AI8177" s="1">
        <v>0</v>
      </c>
      <c r="AJ8177" s="1">
        <v>0</v>
      </c>
      <c r="AK8177" s="1"/>
      <c r="AL8177" s="1">
        <v>444.64450073242188</v>
      </c>
      <c r="AM8177" s="1">
        <v>47.520000457763672</v>
      </c>
      <c r="AN8177" s="1">
        <v>397.12451171875</v>
      </c>
      <c r="AO8177" t="s">
        <v>20987</v>
      </c>
    </row>
    <row r="8178" spans="1:41" x14ac:dyDescent="0.25">
      <c r="A8178" s="1">
        <v>2028</v>
      </c>
      <c r="B8178" t="s">
        <v>6599</v>
      </c>
      <c r="C8178" t="s">
        <v>7162</v>
      </c>
      <c r="D8178" t="s">
        <v>7260</v>
      </c>
      <c r="E8178" t="s">
        <v>8176</v>
      </c>
      <c r="F8178" t="s">
        <v>10312</v>
      </c>
      <c r="G8178" t="s">
        <v>12431</v>
      </c>
      <c r="H8178" t="s">
        <v>12778</v>
      </c>
      <c r="I8178" s="1"/>
      <c r="J8178" s="1">
        <v>0</v>
      </c>
      <c r="K8178" s="1">
        <v>41.386994012524696</v>
      </c>
      <c r="L8178" s="1"/>
      <c r="M8178" s="1">
        <v>0</v>
      </c>
      <c r="N8178" s="1">
        <v>0</v>
      </c>
      <c r="O8178" s="1">
        <v>0</v>
      </c>
      <c r="P8178" s="1">
        <v>0</v>
      </c>
      <c r="Q8178" s="1">
        <v>0</v>
      </c>
      <c r="R8178" s="1">
        <v>21.984750831771347</v>
      </c>
      <c r="S8178" s="1">
        <v>0</v>
      </c>
      <c r="T8178" s="1">
        <v>0</v>
      </c>
      <c r="U8178" s="1">
        <v>0</v>
      </c>
      <c r="V8178" s="1">
        <v>0</v>
      </c>
      <c r="W8178" s="1">
        <v>43.325220035052375</v>
      </c>
      <c r="X8178" s="1">
        <v>0</v>
      </c>
      <c r="Y8178" s="1"/>
      <c r="Z8178" s="1">
        <v>0</v>
      </c>
      <c r="AA8178" s="1">
        <v>0</v>
      </c>
      <c r="AB8178" s="1">
        <v>0</v>
      </c>
      <c r="AC8178" s="1">
        <v>0</v>
      </c>
      <c r="AD8178" s="1">
        <v>0</v>
      </c>
      <c r="AE8178" s="1"/>
      <c r="AF8178" s="1">
        <v>48.216867408680258</v>
      </c>
      <c r="AG8178" s="1">
        <v>0</v>
      </c>
      <c r="AH8178" s="1">
        <v>0</v>
      </c>
      <c r="AI8178" s="1">
        <v>0</v>
      </c>
      <c r="AJ8178" s="1">
        <v>0</v>
      </c>
      <c r="AK8178" s="1"/>
      <c r="AL8178" s="1">
        <v>154.91383361816406</v>
      </c>
      <c r="AM8178" s="1">
        <v>70.201614379882813</v>
      </c>
      <c r="AN8178" s="1">
        <v>84.712211608886719</v>
      </c>
      <c r="AO8178" t="s">
        <v>20988</v>
      </c>
    </row>
    <row r="8179" spans="1:41" x14ac:dyDescent="0.25">
      <c r="A8179" s="1">
        <v>2028</v>
      </c>
      <c r="B8179" t="s">
        <v>6600</v>
      </c>
      <c r="C8179" t="s">
        <v>7162</v>
      </c>
      <c r="D8179" t="s">
        <v>7260</v>
      </c>
      <c r="E8179" t="s">
        <v>8176</v>
      </c>
      <c r="F8179" t="s">
        <v>10312</v>
      </c>
      <c r="G8179" t="s">
        <v>12431</v>
      </c>
      <c r="H8179" t="s">
        <v>12778</v>
      </c>
      <c r="I8179" s="1"/>
      <c r="J8179" s="1">
        <v>0</v>
      </c>
      <c r="K8179" s="1">
        <v>42.564726131745395</v>
      </c>
      <c r="L8179" s="1"/>
      <c r="M8179" s="1">
        <v>0</v>
      </c>
      <c r="N8179" s="1">
        <v>0</v>
      </c>
      <c r="O8179" s="1">
        <v>0</v>
      </c>
      <c r="P8179" s="1">
        <v>0</v>
      </c>
      <c r="Q8179" s="1">
        <v>0</v>
      </c>
      <c r="R8179" s="1">
        <v>22.610361553337778</v>
      </c>
      <c r="S8179" s="1"/>
      <c r="T8179" s="1">
        <v>0</v>
      </c>
      <c r="U8179" s="1">
        <v>0</v>
      </c>
      <c r="V8179" s="1">
        <v>733.87458847836922</v>
      </c>
      <c r="W8179" s="1">
        <v>10.483922692548131</v>
      </c>
      <c r="X8179" s="1">
        <v>0</v>
      </c>
      <c r="Y8179" s="1"/>
      <c r="Z8179" s="1">
        <v>0</v>
      </c>
      <c r="AA8179" s="1">
        <v>0</v>
      </c>
      <c r="AB8179" s="1">
        <v>0</v>
      </c>
      <c r="AC8179" s="1">
        <v>0</v>
      </c>
      <c r="AD8179" s="1">
        <v>0</v>
      </c>
      <c r="AE8179" s="1"/>
      <c r="AF8179" s="1">
        <v>40.57278082016127</v>
      </c>
      <c r="AG8179" s="1">
        <v>0</v>
      </c>
      <c r="AH8179" s="1">
        <v>0</v>
      </c>
      <c r="AI8179" s="1">
        <v>0</v>
      </c>
      <c r="AJ8179" s="1"/>
      <c r="AK8179" s="1"/>
      <c r="AL8179" s="1">
        <v>850.10638427734375</v>
      </c>
      <c r="AM8179" s="1">
        <v>797.05767822265625</v>
      </c>
      <c r="AN8179" s="1">
        <v>53.048648834228516</v>
      </c>
      <c r="AO8179" t="s">
        <v>20989</v>
      </c>
    </row>
    <row r="8180" spans="1:41" x14ac:dyDescent="0.25">
      <c r="A8180" s="1">
        <v>2028</v>
      </c>
      <c r="B8180" t="s">
        <v>6601</v>
      </c>
      <c r="C8180" t="s">
        <v>7162</v>
      </c>
      <c r="D8180" t="s">
        <v>7260</v>
      </c>
      <c r="E8180" t="s">
        <v>8176</v>
      </c>
      <c r="F8180" t="s">
        <v>10312</v>
      </c>
      <c r="G8180" t="s">
        <v>12431</v>
      </c>
      <c r="H8180" t="s">
        <v>12778</v>
      </c>
      <c r="I8180" s="1">
        <v>0</v>
      </c>
      <c r="J8180" s="1">
        <v>0</v>
      </c>
      <c r="K8180" s="1">
        <v>43.767995628051523</v>
      </c>
      <c r="L8180" s="1"/>
      <c r="M8180" s="1">
        <v>0</v>
      </c>
      <c r="N8180" s="1">
        <v>0</v>
      </c>
      <c r="O8180" s="1">
        <v>0</v>
      </c>
      <c r="P8180" s="1">
        <v>0</v>
      </c>
      <c r="Q8180" s="1">
        <v>0</v>
      </c>
      <c r="R8180" s="1">
        <v>23.249537717031998</v>
      </c>
      <c r="S8180" s="1">
        <v>0</v>
      </c>
      <c r="T8180" s="1">
        <v>0</v>
      </c>
      <c r="U8180" s="1">
        <v>0</v>
      </c>
      <c r="V8180" s="1">
        <v>0</v>
      </c>
      <c r="W8180" s="1">
        <v>10.780294489667867</v>
      </c>
      <c r="X8180" s="1">
        <v>0</v>
      </c>
      <c r="Y8180" s="1"/>
      <c r="Z8180" s="1">
        <v>0</v>
      </c>
      <c r="AA8180" s="1">
        <v>0</v>
      </c>
      <c r="AB8180" s="1">
        <v>0</v>
      </c>
      <c r="AC8180" s="1">
        <v>0</v>
      </c>
      <c r="AD8180" s="1">
        <v>0</v>
      </c>
      <c r="AE8180" s="1"/>
      <c r="AF8180" s="1">
        <v>0</v>
      </c>
      <c r="AG8180" s="1">
        <v>0</v>
      </c>
      <c r="AH8180" s="1"/>
      <c r="AI8180" s="1">
        <v>0</v>
      </c>
      <c r="AJ8180" s="1">
        <v>0</v>
      </c>
      <c r="AK8180" s="1"/>
      <c r="AL8180" s="1">
        <v>77.797828674316406</v>
      </c>
      <c r="AM8180" s="1">
        <v>23.249538421630859</v>
      </c>
      <c r="AN8180" s="1">
        <v>54.548290252685547</v>
      </c>
      <c r="AO8180" t="s">
        <v>20990</v>
      </c>
    </row>
    <row r="8181" spans="1:41" x14ac:dyDescent="0.25">
      <c r="A8181" s="1">
        <v>2028</v>
      </c>
      <c r="B8181" t="s">
        <v>6601</v>
      </c>
      <c r="C8181" t="s">
        <v>7162</v>
      </c>
      <c r="D8181" t="s">
        <v>7260</v>
      </c>
      <c r="E8181" t="s">
        <v>8176</v>
      </c>
      <c r="F8181" t="s">
        <v>10312</v>
      </c>
      <c r="G8181" t="s">
        <v>12432</v>
      </c>
      <c r="H8181" t="s">
        <v>12778</v>
      </c>
      <c r="I8181" s="1">
        <v>0</v>
      </c>
      <c r="J8181" s="1">
        <v>0</v>
      </c>
      <c r="K8181" s="1">
        <v>48</v>
      </c>
      <c r="L8181" s="1">
        <v>0</v>
      </c>
      <c r="M8181" s="1">
        <v>0</v>
      </c>
      <c r="N8181" s="1">
        <v>0</v>
      </c>
      <c r="O8181" s="1">
        <v>0</v>
      </c>
      <c r="P8181" s="1">
        <v>0</v>
      </c>
      <c r="Q8181" s="1">
        <v>0</v>
      </c>
      <c r="R8181" s="1">
        <v>25.7328583348759</v>
      </c>
      <c r="S8181" s="1">
        <v>0</v>
      </c>
      <c r="T8181" s="1">
        <v>0</v>
      </c>
      <c r="U8181" s="1">
        <v>0</v>
      </c>
      <c r="V8181" s="1">
        <v>0</v>
      </c>
      <c r="W8181" s="1">
        <v>11.95092568622311</v>
      </c>
      <c r="X8181" s="1">
        <v>0</v>
      </c>
      <c r="Y8181" s="1"/>
      <c r="Z8181" s="1">
        <v>0</v>
      </c>
      <c r="AA8181" s="1">
        <v>0</v>
      </c>
      <c r="AB8181" s="1">
        <v>0</v>
      </c>
      <c r="AC8181" s="1">
        <v>0</v>
      </c>
      <c r="AD8181" s="1">
        <v>0</v>
      </c>
      <c r="AE8181" s="1">
        <v>0</v>
      </c>
      <c r="AF8181" s="1">
        <v>0</v>
      </c>
      <c r="AG8181" s="1">
        <v>0</v>
      </c>
      <c r="AH8181" s="1">
        <v>0</v>
      </c>
      <c r="AI8181" s="1">
        <v>0</v>
      </c>
      <c r="AJ8181" s="1">
        <v>0</v>
      </c>
      <c r="AK8181" s="1"/>
      <c r="AL8181" s="1">
        <v>85.683784484863281</v>
      </c>
      <c r="AM8181" s="1">
        <v>25.732858657836914</v>
      </c>
      <c r="AN8181" s="1">
        <v>59.950923919677734</v>
      </c>
      <c r="AO8181" t="s">
        <v>20991</v>
      </c>
    </row>
    <row r="8182" spans="1:41" x14ac:dyDescent="0.25">
      <c r="A8182" s="1">
        <v>2028</v>
      </c>
      <c r="B8182" t="s">
        <v>6602</v>
      </c>
      <c r="C8182" t="s">
        <v>7162</v>
      </c>
      <c r="D8182" t="s">
        <v>7260</v>
      </c>
      <c r="E8182" t="s">
        <v>8176</v>
      </c>
      <c r="F8182" t="s">
        <v>10312</v>
      </c>
      <c r="G8182" t="s">
        <v>12432</v>
      </c>
      <c r="H8182" t="s">
        <v>12778</v>
      </c>
      <c r="I8182" s="1">
        <v>0</v>
      </c>
      <c r="J8182" s="1">
        <v>0</v>
      </c>
      <c r="K8182" s="1">
        <v>46.787276000412433</v>
      </c>
      <c r="L8182" s="1">
        <v>0</v>
      </c>
      <c r="M8182" s="1">
        <v>0</v>
      </c>
      <c r="N8182" s="1">
        <v>0</v>
      </c>
      <c r="O8182" s="1">
        <v>0</v>
      </c>
      <c r="P8182" s="1">
        <v>0</v>
      </c>
      <c r="Q8182" s="1">
        <v>0</v>
      </c>
      <c r="R8182" s="1">
        <v>24.743282672334441</v>
      </c>
      <c r="S8182" s="1">
        <v>0</v>
      </c>
      <c r="T8182" s="1">
        <v>0</v>
      </c>
      <c r="U8182" s="1">
        <v>0</v>
      </c>
      <c r="V8182" s="1">
        <v>0</v>
      </c>
      <c r="W8182" s="1">
        <v>42.50136970302335</v>
      </c>
      <c r="X8182" s="1">
        <v>0</v>
      </c>
      <c r="Y8182" s="1">
        <v>0</v>
      </c>
      <c r="Z8182" s="1">
        <v>0</v>
      </c>
      <c r="AA8182" s="1">
        <v>0</v>
      </c>
      <c r="AB8182" s="1">
        <v>0</v>
      </c>
      <c r="AC8182" s="1">
        <v>0</v>
      </c>
      <c r="AD8182" s="1">
        <v>0</v>
      </c>
      <c r="AE8182" s="1"/>
      <c r="AF8182" s="1">
        <v>55.528458166043919</v>
      </c>
      <c r="AG8182" s="1">
        <v>0</v>
      </c>
      <c r="AH8182" s="1">
        <v>0</v>
      </c>
      <c r="AI8182" s="1">
        <v>0</v>
      </c>
      <c r="AJ8182" s="1">
        <v>0</v>
      </c>
      <c r="AK8182" s="1"/>
      <c r="AL8182" s="1">
        <v>169.56039428710938</v>
      </c>
      <c r="AM8182" s="1">
        <v>80.271743774414063</v>
      </c>
      <c r="AN8182" s="1">
        <v>89.288650512695313</v>
      </c>
      <c r="AO8182" t="s">
        <v>20992</v>
      </c>
    </row>
    <row r="8183" spans="1:41" x14ac:dyDescent="0.25">
      <c r="A8183" s="1">
        <v>2028</v>
      </c>
      <c r="B8183" t="s">
        <v>6603</v>
      </c>
      <c r="C8183" t="s">
        <v>7162</v>
      </c>
      <c r="D8183" t="s">
        <v>7260</v>
      </c>
      <c r="E8183" t="s">
        <v>8176</v>
      </c>
      <c r="F8183" t="s">
        <v>10312</v>
      </c>
      <c r="G8183" t="s">
        <v>12432</v>
      </c>
      <c r="H8183" t="s">
        <v>12778</v>
      </c>
      <c r="I8183" s="1">
        <v>0</v>
      </c>
      <c r="J8183" s="1">
        <v>0</v>
      </c>
      <c r="K8183" s="1">
        <v>46.134286164598173</v>
      </c>
      <c r="L8183" s="1">
        <v>0</v>
      </c>
      <c r="M8183" s="1">
        <v>0</v>
      </c>
      <c r="N8183" s="1">
        <v>0</v>
      </c>
      <c r="O8183" s="1">
        <v>199.92142039863199</v>
      </c>
      <c r="P8183" s="1">
        <v>0</v>
      </c>
      <c r="Q8183" s="1">
        <v>0</v>
      </c>
      <c r="R8183" s="1">
        <v>0</v>
      </c>
      <c r="S8183" s="1"/>
      <c r="T8183" s="1">
        <v>0</v>
      </c>
      <c r="U8183" s="1">
        <v>0</v>
      </c>
      <c r="V8183" s="1">
        <v>0</v>
      </c>
      <c r="W8183" s="1">
        <v>204.0050343817916</v>
      </c>
      <c r="X8183" s="1">
        <v>0</v>
      </c>
      <c r="Y8183" s="1">
        <v>0</v>
      </c>
      <c r="Z8183" s="1">
        <v>0</v>
      </c>
      <c r="AA8183" s="1">
        <v>0</v>
      </c>
      <c r="AB8183" s="1">
        <v>0</v>
      </c>
      <c r="AC8183" s="1">
        <v>0</v>
      </c>
      <c r="AD8183" s="1">
        <v>0</v>
      </c>
      <c r="AE8183" s="1"/>
      <c r="AF8183" s="1">
        <v>53.405124533878968</v>
      </c>
      <c r="AG8183" s="1">
        <v>0</v>
      </c>
      <c r="AH8183" s="1">
        <v>0</v>
      </c>
      <c r="AI8183" s="1">
        <v>0</v>
      </c>
      <c r="AJ8183" s="1">
        <v>0</v>
      </c>
      <c r="AK8183" s="1"/>
      <c r="AL8183" s="1">
        <v>503.46585083007813</v>
      </c>
      <c r="AM8183" s="1">
        <v>53.405124664306641</v>
      </c>
      <c r="AN8183" s="1">
        <v>450.06072998046875</v>
      </c>
      <c r="AO8183" t="s">
        <v>20993</v>
      </c>
    </row>
    <row r="8184" spans="1:41" x14ac:dyDescent="0.25">
      <c r="A8184" s="1">
        <v>2028</v>
      </c>
      <c r="B8184" t="s">
        <v>6604</v>
      </c>
      <c r="C8184" t="s">
        <v>7162</v>
      </c>
      <c r="D8184" t="s">
        <v>7260</v>
      </c>
      <c r="E8184" t="s">
        <v>8176</v>
      </c>
      <c r="F8184" t="s">
        <v>10312</v>
      </c>
      <c r="G8184" t="s">
        <v>12432</v>
      </c>
      <c r="H8184" t="s">
        <v>12778</v>
      </c>
      <c r="I8184" s="1">
        <v>0</v>
      </c>
      <c r="J8184" s="1">
        <v>0</v>
      </c>
      <c r="K8184" s="1">
        <v>46.862604794499788</v>
      </c>
      <c r="L8184" s="1">
        <v>0</v>
      </c>
      <c r="M8184" s="1">
        <v>0</v>
      </c>
      <c r="N8184" s="1">
        <v>0</v>
      </c>
      <c r="O8184" s="1">
        <v>0</v>
      </c>
      <c r="P8184" s="1">
        <v>0</v>
      </c>
      <c r="Q8184" s="1">
        <v>0</v>
      </c>
      <c r="R8184" s="1">
        <v>25.268826372261561</v>
      </c>
      <c r="S8184" s="1">
        <v>0</v>
      </c>
      <c r="T8184" s="1">
        <v>0</v>
      </c>
      <c r="U8184" s="1">
        <v>0</v>
      </c>
      <c r="V8184" s="1">
        <v>820</v>
      </c>
      <c r="W8184" s="1">
        <v>11.71659381002266</v>
      </c>
      <c r="X8184" s="1">
        <v>0</v>
      </c>
      <c r="Y8184" s="1"/>
      <c r="Z8184" s="1">
        <v>0</v>
      </c>
      <c r="AA8184" s="1">
        <v>0</v>
      </c>
      <c r="AB8184" s="1">
        <v>0</v>
      </c>
      <c r="AC8184" s="1">
        <v>0</v>
      </c>
      <c r="AD8184" s="1">
        <v>0</v>
      </c>
      <c r="AE8184" s="1">
        <v>0</v>
      </c>
      <c r="AF8184" s="1">
        <v>46.250082405683443</v>
      </c>
      <c r="AG8184" s="1">
        <v>0</v>
      </c>
      <c r="AH8184" s="1">
        <v>0</v>
      </c>
      <c r="AI8184" s="1">
        <v>0</v>
      </c>
      <c r="AJ8184" s="1">
        <v>0</v>
      </c>
      <c r="AK8184" s="1"/>
      <c r="AL8184" s="1">
        <v>950.09808349609375</v>
      </c>
      <c r="AM8184" s="1">
        <v>891.51885986328125</v>
      </c>
      <c r="AN8184" s="1">
        <v>58.579200744628906</v>
      </c>
      <c r="AO8184" t="s">
        <v>20994</v>
      </c>
    </row>
    <row r="8185" spans="1:41" x14ac:dyDescent="0.25">
      <c r="A8185" s="1">
        <v>2028</v>
      </c>
      <c r="B8185" t="s">
        <v>6605</v>
      </c>
      <c r="C8185" t="s">
        <v>7162</v>
      </c>
      <c r="D8185" t="s">
        <v>7260</v>
      </c>
      <c r="E8185" t="s">
        <v>8176</v>
      </c>
      <c r="F8185" t="s">
        <v>10313</v>
      </c>
      <c r="G8185" t="s">
        <v>12433</v>
      </c>
      <c r="H8185" t="s">
        <v>12778</v>
      </c>
      <c r="I8185" s="1">
        <v>149.90942484977077</v>
      </c>
      <c r="J8185" s="1">
        <v>0</v>
      </c>
      <c r="K8185" s="1">
        <v>101.88664967072624</v>
      </c>
      <c r="L8185" s="1">
        <v>66.616750214741117</v>
      </c>
      <c r="M8185" s="1">
        <v>0</v>
      </c>
      <c r="N8185" s="1">
        <v>140.1982112632198</v>
      </c>
      <c r="O8185" s="1">
        <v>336.39674936288554</v>
      </c>
      <c r="P8185" s="1">
        <v>254.84602224461025</v>
      </c>
      <c r="Q8185" s="1">
        <v>397.64767957373198</v>
      </c>
      <c r="R8185" s="1">
        <v>154.91233696245533</v>
      </c>
      <c r="S8185" s="1">
        <v>1070.353293427363</v>
      </c>
      <c r="T8185" s="1">
        <v>242.10372113237975</v>
      </c>
      <c r="U8185" s="1">
        <v>127.42301112230513</v>
      </c>
      <c r="V8185" s="1">
        <v>713.56886228490873</v>
      </c>
      <c r="W8185" s="1">
        <v>0</v>
      </c>
      <c r="X8185" s="1">
        <v>183.4891360161194</v>
      </c>
      <c r="Y8185" s="1">
        <v>3139.010463743783</v>
      </c>
      <c r="Z8185" s="1">
        <v>408.31096226904225</v>
      </c>
      <c r="AA8185" s="1">
        <v>0</v>
      </c>
      <c r="AB8185" s="1">
        <v>0</v>
      </c>
      <c r="AC8185" s="1">
        <v>232.41957228708458</v>
      </c>
      <c r="AD8185" s="1">
        <v>927.45011696012739</v>
      </c>
      <c r="AE8185" s="1"/>
      <c r="AF8185" s="1">
        <v>1897.9912352689596</v>
      </c>
      <c r="AG8185" s="1">
        <v>34654.981488911086</v>
      </c>
      <c r="AH8185" s="1">
        <v>956.5900290973691</v>
      </c>
      <c r="AI8185" s="1">
        <v>6.1163045338706468</v>
      </c>
      <c r="AJ8185" s="1">
        <v>0</v>
      </c>
      <c r="AK8185" s="1">
        <v>162.08207014757213</v>
      </c>
      <c r="AL8185" s="1">
        <v>46324.3046875</v>
      </c>
      <c r="AM8185" s="1">
        <v>42337.8359375</v>
      </c>
      <c r="AN8185" s="1">
        <v>3986.468017578125</v>
      </c>
      <c r="AO8185" t="s">
        <v>20995</v>
      </c>
    </row>
    <row r="8186" spans="1:41" x14ac:dyDescent="0.25">
      <c r="A8186" s="1">
        <v>2028</v>
      </c>
      <c r="B8186" t="s">
        <v>6606</v>
      </c>
      <c r="C8186" t="s">
        <v>7162</v>
      </c>
      <c r="D8186" t="s">
        <v>7260</v>
      </c>
      <c r="E8186" t="s">
        <v>8176</v>
      </c>
      <c r="F8186" t="s">
        <v>10313</v>
      </c>
      <c r="G8186" t="s">
        <v>12433</v>
      </c>
      <c r="H8186" t="s">
        <v>12778</v>
      </c>
      <c r="I8186" s="1">
        <v>0</v>
      </c>
      <c r="J8186" s="1">
        <v>0</v>
      </c>
      <c r="K8186" s="1">
        <v>104.7859948080099</v>
      </c>
      <c r="L8186" s="1">
        <v>68.512434795802037</v>
      </c>
      <c r="M8186" s="1">
        <v>366.93729423918461</v>
      </c>
      <c r="N8186" s="1">
        <v>145.07861900401954</v>
      </c>
      <c r="O8186" s="1">
        <v>345.96944885408834</v>
      </c>
      <c r="P8186" s="1">
        <v>146.77491769567382</v>
      </c>
      <c r="Q8186" s="1">
        <v>245.84002130395794</v>
      </c>
      <c r="R8186" s="1">
        <v>154.28395004354789</v>
      </c>
      <c r="S8186" s="1">
        <v>1175.9333823787381</v>
      </c>
      <c r="T8186" s="1">
        <v>262.09806731370327</v>
      </c>
      <c r="U8186" s="1">
        <v>162.50080173449604</v>
      </c>
      <c r="V8186" s="1">
        <v>0</v>
      </c>
      <c r="W8186" s="1">
        <v>0</v>
      </c>
      <c r="X8186" s="1">
        <v>52.419613462740656</v>
      </c>
      <c r="Y8186" s="1"/>
      <c r="Z8186" s="1">
        <v>1315.1121309596035</v>
      </c>
      <c r="AA8186" s="1">
        <v>0</v>
      </c>
      <c r="AB8186" s="1">
        <v>0</v>
      </c>
      <c r="AC8186" s="1">
        <v>223.24464981511989</v>
      </c>
      <c r="AD8186" s="1">
        <v>231.77127184636711</v>
      </c>
      <c r="AE8186" s="1"/>
      <c r="AF8186" s="1">
        <v>1952.0015661255366</v>
      </c>
      <c r="AG8186" s="1">
        <v>37357.361730356752</v>
      </c>
      <c r="AH8186" s="1">
        <v>702.42282040072473</v>
      </c>
      <c r="AI8186" s="1">
        <v>0</v>
      </c>
      <c r="AJ8186" s="1">
        <v>0</v>
      </c>
      <c r="AK8186" s="1">
        <v>61.855143886033972</v>
      </c>
      <c r="AL8186" s="1">
        <v>45074.90234375</v>
      </c>
      <c r="AM8186" s="1">
        <v>41770.7109375</v>
      </c>
      <c r="AN8186" s="1">
        <v>3304.193115234375</v>
      </c>
      <c r="AO8186" t="s">
        <v>20996</v>
      </c>
    </row>
    <row r="8187" spans="1:41" x14ac:dyDescent="0.25">
      <c r="A8187" s="1">
        <v>2028</v>
      </c>
      <c r="B8187" t="s">
        <v>6607</v>
      </c>
      <c r="C8187" t="s">
        <v>7162</v>
      </c>
      <c r="D8187" t="s">
        <v>7260</v>
      </c>
      <c r="E8187" t="s">
        <v>8176</v>
      </c>
      <c r="F8187" t="s">
        <v>10313</v>
      </c>
      <c r="G8187" t="s">
        <v>12433</v>
      </c>
      <c r="H8187" t="s">
        <v>12778</v>
      </c>
      <c r="I8187" s="1">
        <v>269.50736224169668</v>
      </c>
      <c r="J8187" s="1">
        <v>0</v>
      </c>
      <c r="K8187" s="1">
        <v>142.24598579116747</v>
      </c>
      <c r="L8187" s="1">
        <v>129.3635338760144</v>
      </c>
      <c r="M8187" s="1">
        <v>215.60588979335733</v>
      </c>
      <c r="N8187" s="1">
        <v>148.23012726238213</v>
      </c>
      <c r="O8187" s="1">
        <v>355.74971815903956</v>
      </c>
      <c r="P8187" s="1">
        <v>53.901472448339334</v>
      </c>
      <c r="Q8187" s="1">
        <v>260.44109468534668</v>
      </c>
      <c r="R8187" s="1">
        <v>174.76886747732405</v>
      </c>
      <c r="S8187" s="1">
        <v>485.11325203505396</v>
      </c>
      <c r="T8187" s="1">
        <v>269.50736224169668</v>
      </c>
      <c r="U8187" s="1">
        <v>194.0453008140216</v>
      </c>
      <c r="V8187" s="1">
        <v>0</v>
      </c>
      <c r="W8187" s="1">
        <v>0</v>
      </c>
      <c r="X8187" s="1">
        <v>161.70441734501799</v>
      </c>
      <c r="Y8187" s="1"/>
      <c r="Z8187" s="1">
        <v>1311.976621168523</v>
      </c>
      <c r="AA8187" s="1">
        <v>1030.5961532122481</v>
      </c>
      <c r="AB8187" s="1">
        <v>0</v>
      </c>
      <c r="AC8187" s="1">
        <v>158.47032899811762</v>
      </c>
      <c r="AD8187" s="1">
        <v>145.53397561051619</v>
      </c>
      <c r="AE8187" s="1"/>
      <c r="AF8187" s="1">
        <v>2354.0929077087717</v>
      </c>
      <c r="AG8187" s="1">
        <v>1076.9514195178199</v>
      </c>
      <c r="AH8187" s="1">
        <v>883.98414815276499</v>
      </c>
      <c r="AI8187" s="1">
        <v>0</v>
      </c>
      <c r="AJ8187" s="1">
        <v>0</v>
      </c>
      <c r="AK8187" s="1">
        <v>63.603737489040412</v>
      </c>
      <c r="AL8187" s="1">
        <v>9885.3935546875</v>
      </c>
      <c r="AM8187" s="1">
        <v>7162.34521484375</v>
      </c>
      <c r="AN8187" s="1">
        <v>2723.048583984375</v>
      </c>
      <c r="AO8187" t="s">
        <v>20997</v>
      </c>
    </row>
    <row r="8188" spans="1:41" x14ac:dyDescent="0.25">
      <c r="A8188" s="1">
        <v>2028</v>
      </c>
      <c r="B8188" t="s">
        <v>6608</v>
      </c>
      <c r="C8188" t="s">
        <v>7162</v>
      </c>
      <c r="D8188" t="s">
        <v>7260</v>
      </c>
      <c r="E8188" t="s">
        <v>8176</v>
      </c>
      <c r="F8188" t="s">
        <v>10313</v>
      </c>
      <c r="G8188" t="s">
        <v>12433</v>
      </c>
      <c r="H8188" t="s">
        <v>12778</v>
      </c>
      <c r="I8188" s="1">
        <v>743.54141948099493</v>
      </c>
      <c r="J8188" s="1">
        <v>0</v>
      </c>
      <c r="K8188" s="1">
        <v>99.949225000000013</v>
      </c>
      <c r="L8188" s="1">
        <v>75.349999999999994</v>
      </c>
      <c r="M8188" s="1"/>
      <c r="N8188" s="1">
        <v>141.68045703125</v>
      </c>
      <c r="O8188" s="1">
        <v>440</v>
      </c>
      <c r="P8188" s="1">
        <v>250</v>
      </c>
      <c r="Q8188" s="1">
        <v>453</v>
      </c>
      <c r="R8188" s="1">
        <v>151.96660281179999</v>
      </c>
      <c r="S8188" s="1">
        <v>285</v>
      </c>
      <c r="T8188" s="1">
        <v>350</v>
      </c>
      <c r="U8188" s="1">
        <v>155</v>
      </c>
      <c r="V8188" s="1">
        <v>700</v>
      </c>
      <c r="W8188" s="1">
        <v>0</v>
      </c>
      <c r="X8188" s="1">
        <v>340</v>
      </c>
      <c r="Y8188" s="1">
        <v>3058.92</v>
      </c>
      <c r="Z8188" s="1">
        <v>934.10214072168185</v>
      </c>
      <c r="AA8188" s="1">
        <v>3191</v>
      </c>
      <c r="AB8188" s="1">
        <v>0</v>
      </c>
      <c r="AC8188" s="1">
        <v>900</v>
      </c>
      <c r="AD8188" s="1">
        <v>1674.379022589</v>
      </c>
      <c r="AE8188" s="1">
        <v>1970.3977500000001</v>
      </c>
      <c r="AF8188" s="1">
        <v>410.4</v>
      </c>
      <c r="AG8188" s="1">
        <v>36190</v>
      </c>
      <c r="AH8188" s="1">
        <v>1780</v>
      </c>
      <c r="AI8188" s="1">
        <v>97</v>
      </c>
      <c r="AJ8188" s="1">
        <v>0</v>
      </c>
      <c r="AK8188" s="1">
        <v>159</v>
      </c>
      <c r="AL8188" s="1">
        <v>54550.6875</v>
      </c>
      <c r="AM8188" s="1">
        <v>49325.359375</v>
      </c>
      <c r="AN8188" s="1">
        <v>5225.328125</v>
      </c>
      <c r="AO8188" t="s">
        <v>20998</v>
      </c>
    </row>
    <row r="8189" spans="1:41" x14ac:dyDescent="0.25">
      <c r="A8189" s="1">
        <v>2028</v>
      </c>
      <c r="B8189" t="s">
        <v>6608</v>
      </c>
      <c r="C8189" t="s">
        <v>7162</v>
      </c>
      <c r="D8189" t="s">
        <v>7260</v>
      </c>
      <c r="E8189" t="s">
        <v>8176</v>
      </c>
      <c r="F8189" t="s">
        <v>10313</v>
      </c>
      <c r="G8189" t="s">
        <v>12434</v>
      </c>
      <c r="H8189" t="s">
        <v>12778</v>
      </c>
      <c r="I8189" s="1">
        <v>680</v>
      </c>
      <c r="J8189" s="1">
        <v>0</v>
      </c>
      <c r="K8189" s="1">
        <v>113.5735504453155</v>
      </c>
      <c r="L8189" s="1">
        <v>84.681736818766439</v>
      </c>
      <c r="M8189" s="1">
        <v>0</v>
      </c>
      <c r="N8189" s="1">
        <v>157.52033212734369</v>
      </c>
      <c r="O8189" s="1">
        <v>495.51146447615997</v>
      </c>
      <c r="P8189" s="1">
        <v>273.36081598565988</v>
      </c>
      <c r="Q8189" s="1">
        <v>513</v>
      </c>
      <c r="R8189" s="1">
        <v>170.78051374242631</v>
      </c>
      <c r="S8189" s="1">
        <v>319.36602712805671</v>
      </c>
      <c r="T8189" s="1">
        <v>396.58356647724258</v>
      </c>
      <c r="U8189" s="1">
        <v>166.16872126134871</v>
      </c>
      <c r="V8189" s="1">
        <v>743</v>
      </c>
      <c r="W8189" s="1">
        <v>0</v>
      </c>
      <c r="X8189" s="1">
        <v>378.85561556551858</v>
      </c>
      <c r="Y8189" s="1">
        <v>3410.050837152738</v>
      </c>
      <c r="Z8189" s="1">
        <v>1038.574939844013</v>
      </c>
      <c r="AA8189" s="1">
        <v>3754</v>
      </c>
      <c r="AB8189" s="1">
        <v>0</v>
      </c>
      <c r="AC8189" s="1">
        <v>984.09893754837572</v>
      </c>
      <c r="AD8189" s="1">
        <v>1861.6466196276269</v>
      </c>
      <c r="AE8189" s="1">
        <v>2218.9878970523419</v>
      </c>
      <c r="AF8189" s="1">
        <v>461.22607551986391</v>
      </c>
      <c r="AG8189" s="1">
        <v>41571</v>
      </c>
      <c r="AH8189" s="1">
        <v>2044.660488415718</v>
      </c>
      <c r="AI8189" s="1">
        <v>109.23775466860801</v>
      </c>
      <c r="AJ8189" s="1">
        <v>0</v>
      </c>
      <c r="AK8189" s="1">
        <v>179</v>
      </c>
      <c r="AL8189" s="1">
        <v>62124.88671875</v>
      </c>
      <c r="AM8189" s="1">
        <v>56226.453125</v>
      </c>
      <c r="AN8189" s="1">
        <v>5898.43505859375</v>
      </c>
      <c r="AO8189" t="s">
        <v>20999</v>
      </c>
    </row>
    <row r="8190" spans="1:41" x14ac:dyDescent="0.25">
      <c r="A8190" s="1">
        <v>2028</v>
      </c>
      <c r="B8190" t="s">
        <v>6609</v>
      </c>
      <c r="C8190" t="s">
        <v>7162</v>
      </c>
      <c r="D8190" t="s">
        <v>7260</v>
      </c>
      <c r="E8190" t="s">
        <v>8176</v>
      </c>
      <c r="F8190" t="s">
        <v>10313</v>
      </c>
      <c r="G8190" t="s">
        <v>12434</v>
      </c>
      <c r="H8190" t="s">
        <v>12778</v>
      </c>
      <c r="I8190" s="1">
        <v>150</v>
      </c>
      <c r="J8190" s="1">
        <v>0</v>
      </c>
      <c r="K8190" s="1">
        <v>115.1810831552296</v>
      </c>
      <c r="L8190" s="1">
        <v>76.695602355256867</v>
      </c>
      <c r="M8190" s="1">
        <v>0</v>
      </c>
      <c r="N8190" s="1">
        <v>157.83203699687499</v>
      </c>
      <c r="O8190" s="1">
        <v>379.0662703242624</v>
      </c>
      <c r="P8190" s="1">
        <v>281.31097705534228</v>
      </c>
      <c r="Q8190" s="1">
        <v>450.92294062201921</v>
      </c>
      <c r="R8190" s="1">
        <v>174.34992883133449</v>
      </c>
      <c r="S8190" s="1">
        <v>1214.589235127479</v>
      </c>
      <c r="T8190" s="1">
        <v>278.77997527055248</v>
      </c>
      <c r="U8190" s="1">
        <v>135.34710360803399</v>
      </c>
      <c r="V8190" s="1">
        <v>804</v>
      </c>
      <c r="W8190" s="1">
        <v>0</v>
      </c>
      <c r="X8190" s="1">
        <v>206.96612941233789</v>
      </c>
      <c r="Y8190" s="1">
        <v>3670.8391334753219</v>
      </c>
      <c r="Z8190" s="1">
        <v>457.9975855354968</v>
      </c>
      <c r="AA8190" s="1">
        <v>0</v>
      </c>
      <c r="AB8190" s="1">
        <v>0</v>
      </c>
      <c r="AC8190" s="1">
        <v>261.90033222403582</v>
      </c>
      <c r="AD8190" s="1">
        <v>1051.706210050578</v>
      </c>
      <c r="AE8190" s="1"/>
      <c r="AF8190" s="1">
        <v>2185.8020350815468</v>
      </c>
      <c r="AG8190" s="1">
        <v>39832</v>
      </c>
      <c r="AH8190" s="1">
        <v>1143.9556245097499</v>
      </c>
      <c r="AI8190" s="1">
        <v>6.8921140058956798</v>
      </c>
      <c r="AJ8190" s="1">
        <v>0</v>
      </c>
      <c r="AK8190" s="1">
        <v>183</v>
      </c>
      <c r="AL8190" s="1">
        <v>53219.13671875</v>
      </c>
      <c r="AM8190" s="1">
        <v>48639</v>
      </c>
      <c r="AN8190" s="1">
        <v>4580.13671875</v>
      </c>
      <c r="AO8190" t="s">
        <v>21000</v>
      </c>
    </row>
    <row r="8191" spans="1:41" x14ac:dyDescent="0.25">
      <c r="A8191" s="1">
        <v>2028</v>
      </c>
      <c r="B8191" t="s">
        <v>6610</v>
      </c>
      <c r="C8191" t="s">
        <v>7162</v>
      </c>
      <c r="D8191" t="s">
        <v>7260</v>
      </c>
      <c r="E8191" t="s">
        <v>8176</v>
      </c>
      <c r="F8191" t="s">
        <v>10313</v>
      </c>
      <c r="G8191" t="s">
        <v>12434</v>
      </c>
      <c r="H8191" t="s">
        <v>12778</v>
      </c>
      <c r="I8191" s="1">
        <v>0</v>
      </c>
      <c r="J8191" s="1">
        <v>0</v>
      </c>
      <c r="K8191" s="1">
        <v>115.36652784954531</v>
      </c>
      <c r="L8191" s="1">
        <v>78.229514402362</v>
      </c>
      <c r="M8191" s="1">
        <v>410.08078335079301</v>
      </c>
      <c r="N8191" s="1">
        <v>162.13651573800001</v>
      </c>
      <c r="O8191" s="1">
        <v>386.6475957307477</v>
      </c>
      <c r="P8191" s="1">
        <v>162.75019130383939</v>
      </c>
      <c r="Q8191" s="1">
        <v>274.74522240736832</v>
      </c>
      <c r="R8191" s="1">
        <v>172.4242372896322</v>
      </c>
      <c r="S8191" s="1">
        <v>1314.1964313387159</v>
      </c>
      <c r="T8191" s="1">
        <v>297.93980036806499</v>
      </c>
      <c r="U8191" s="1">
        <v>174.58940316858909</v>
      </c>
      <c r="V8191" s="1">
        <v>0</v>
      </c>
      <c r="W8191" s="1">
        <v>0</v>
      </c>
      <c r="X8191" s="1">
        <v>61</v>
      </c>
      <c r="Y8191" s="1"/>
      <c r="Z8191" s="1">
        <v>1481.3007551697231</v>
      </c>
      <c r="AA8191" s="1">
        <v>0</v>
      </c>
      <c r="AB8191" s="1">
        <v>0</v>
      </c>
      <c r="AC8191" s="1">
        <v>253.43374</v>
      </c>
      <c r="AD8191" s="1">
        <v>246.10301795725059</v>
      </c>
      <c r="AE8191" s="1">
        <v>0</v>
      </c>
      <c r="AF8191" s="1">
        <v>2225.1428535178811</v>
      </c>
      <c r="AG8191" s="1">
        <v>42585</v>
      </c>
      <c r="AH8191" s="1">
        <v>857.87021789415758</v>
      </c>
      <c r="AI8191" s="1">
        <v>0</v>
      </c>
      <c r="AJ8191" s="1">
        <v>0</v>
      </c>
      <c r="AK8191" s="1">
        <v>69</v>
      </c>
      <c r="AL8191" s="1">
        <v>51327.95703125</v>
      </c>
      <c r="AM8191" s="1">
        <v>47569.75390625</v>
      </c>
      <c r="AN8191" s="1">
        <v>3758.2041015625</v>
      </c>
      <c r="AO8191" t="s">
        <v>21001</v>
      </c>
    </row>
    <row r="8192" spans="1:41" x14ac:dyDescent="0.25">
      <c r="A8192" s="1">
        <v>2028</v>
      </c>
      <c r="B8192" t="s">
        <v>6611</v>
      </c>
      <c r="C8192" t="s">
        <v>7162</v>
      </c>
      <c r="D8192" t="s">
        <v>7260</v>
      </c>
      <c r="E8192" t="s">
        <v>8176</v>
      </c>
      <c r="F8192" t="s">
        <v>10313</v>
      </c>
      <c r="G8192" t="s">
        <v>12434</v>
      </c>
      <c r="H8192" t="s">
        <v>12778</v>
      </c>
      <c r="I8192" s="1">
        <v>304.7486049986893</v>
      </c>
      <c r="J8192" s="1">
        <v>0</v>
      </c>
      <c r="K8192" s="1">
        <v>155</v>
      </c>
      <c r="L8192" s="1">
        <v>146.5232220787928</v>
      </c>
      <c r="M8192" s="1">
        <v>239.0185137244622</v>
      </c>
      <c r="N8192" s="1">
        <v>166.59503472233101</v>
      </c>
      <c r="O8192" s="1">
        <v>394.38054764536258</v>
      </c>
      <c r="P8192" s="1">
        <v>60.283949999999997</v>
      </c>
      <c r="Q8192" s="1">
        <v>293.57008309845509</v>
      </c>
      <c r="R8192" s="1">
        <v>193.4362120605123</v>
      </c>
      <c r="S8192" s="1">
        <v>527.85168826567963</v>
      </c>
      <c r="T8192" s="1">
        <v>304.24900000000002</v>
      </c>
      <c r="U8192" s="1">
        <v>200.7906765330051</v>
      </c>
      <c r="V8192" s="1">
        <v>0</v>
      </c>
      <c r="W8192" s="1">
        <v>0</v>
      </c>
      <c r="X8192" s="1">
        <v>184.35</v>
      </c>
      <c r="Y8192" s="1"/>
      <c r="Z8192" s="1">
        <v>1474.5233967961719</v>
      </c>
      <c r="AA8192" s="1">
        <v>1283</v>
      </c>
      <c r="AB8192" s="1">
        <v>0</v>
      </c>
      <c r="AC8192" s="1">
        <v>175.67867000000001</v>
      </c>
      <c r="AD8192" s="1">
        <v>163.67598505879289</v>
      </c>
      <c r="AE8192" s="1">
        <v>0</v>
      </c>
      <c r="AF8192" s="1">
        <v>2666.356333778831</v>
      </c>
      <c r="AG8192" s="1">
        <v>1278</v>
      </c>
      <c r="AH8192" s="1">
        <v>1024.3468096989429</v>
      </c>
      <c r="AI8192" s="1">
        <v>0</v>
      </c>
      <c r="AJ8192" s="1">
        <v>0</v>
      </c>
      <c r="AK8192" s="1">
        <v>71</v>
      </c>
      <c r="AL8192" s="1">
        <v>11307.3779296875</v>
      </c>
      <c r="AM8192" s="1">
        <v>8243.505859375</v>
      </c>
      <c r="AN8192" s="1">
        <v>3063.87255859375</v>
      </c>
      <c r="AO8192" t="s">
        <v>21002</v>
      </c>
    </row>
    <row r="8193" spans="1:41" x14ac:dyDescent="0.25">
      <c r="A8193" s="1">
        <v>2028</v>
      </c>
      <c r="B8193" t="s">
        <v>6612</v>
      </c>
      <c r="C8193" t="s">
        <v>7162</v>
      </c>
      <c r="D8193" t="s">
        <v>7260</v>
      </c>
      <c r="E8193" t="s">
        <v>8176</v>
      </c>
      <c r="F8193" t="s">
        <v>10314</v>
      </c>
      <c r="G8193" t="s">
        <v>12435</v>
      </c>
      <c r="H8193" t="s">
        <v>12778</v>
      </c>
      <c r="I8193" s="1"/>
      <c r="J8193" s="1">
        <v>310.80778355921677</v>
      </c>
      <c r="K8193" s="1">
        <v>21.753920000000001</v>
      </c>
      <c r="L8193" s="1">
        <v>295</v>
      </c>
      <c r="M8193" s="1">
        <v>350</v>
      </c>
      <c r="N8193" s="1">
        <v>360.67500000000001</v>
      </c>
      <c r="O8193" s="1">
        <v>84.673000000000002</v>
      </c>
      <c r="P8193" s="1">
        <v>2901.1060000000002</v>
      </c>
      <c r="Q8193" s="1">
        <v>47</v>
      </c>
      <c r="R8193" s="1">
        <v>701.85424395000007</v>
      </c>
      <c r="S8193" s="1">
        <v>150</v>
      </c>
      <c r="T8193" s="1">
        <v>1500</v>
      </c>
      <c r="U8193" s="1">
        <v>150</v>
      </c>
      <c r="V8193" s="1">
        <v>100</v>
      </c>
      <c r="W8193" s="1">
        <v>272</v>
      </c>
      <c r="X8193" s="1">
        <v>680</v>
      </c>
      <c r="Y8193" s="1">
        <v>11099.808000000001</v>
      </c>
      <c r="Z8193" s="1">
        <v>128.5656885996685</v>
      </c>
      <c r="AA8193" s="1">
        <v>22485</v>
      </c>
      <c r="AB8193" s="1">
        <v>20</v>
      </c>
      <c r="AC8193" s="1">
        <v>300</v>
      </c>
      <c r="AD8193" s="1">
        <v>470.72526774019309</v>
      </c>
      <c r="AE8193" s="1">
        <v>4912.4686821592804</v>
      </c>
      <c r="AF8193" s="1">
        <v>2124.4032000000002</v>
      </c>
      <c r="AG8193" s="1">
        <v>0</v>
      </c>
      <c r="AH8193" s="1">
        <v>800</v>
      </c>
      <c r="AI8193" s="1">
        <v>687</v>
      </c>
      <c r="AJ8193" s="1">
        <v>2289</v>
      </c>
      <c r="AK8193" s="1">
        <v>324</v>
      </c>
      <c r="AL8193" s="1">
        <v>53565.83984375</v>
      </c>
      <c r="AM8193" s="1">
        <v>48205.6875</v>
      </c>
      <c r="AN8193" s="1">
        <v>5360.15234375</v>
      </c>
      <c r="AO8193" t="s">
        <v>21003</v>
      </c>
    </row>
    <row r="8194" spans="1:41" x14ac:dyDescent="0.25">
      <c r="A8194" s="1">
        <v>2028</v>
      </c>
      <c r="B8194" t="s">
        <v>6613</v>
      </c>
      <c r="C8194" t="s">
        <v>7162</v>
      </c>
      <c r="D8194" t="s">
        <v>7260</v>
      </c>
      <c r="E8194" t="s">
        <v>8176</v>
      </c>
      <c r="F8194" t="s">
        <v>10314</v>
      </c>
      <c r="G8194" t="s">
        <v>12435</v>
      </c>
      <c r="H8194" t="s">
        <v>12778</v>
      </c>
      <c r="I8194" s="1">
        <v>560.57531346272901</v>
      </c>
      <c r="J8194" s="1">
        <v>118.77297256936468</v>
      </c>
      <c r="K8194" s="1">
        <v>23.451366390467559</v>
      </c>
      <c r="L8194" s="1">
        <v>323.40883469003597</v>
      </c>
      <c r="M8194" s="1">
        <v>377.31030713837532</v>
      </c>
      <c r="N8194" s="1">
        <v>71.923968776166078</v>
      </c>
      <c r="O8194" s="1">
        <v>24.078865772122143</v>
      </c>
      <c r="P8194" s="1">
        <v>1099.8811058973433</v>
      </c>
      <c r="Q8194" s="1">
        <v>45.489190407778445</v>
      </c>
      <c r="R8194" s="1">
        <v>0</v>
      </c>
      <c r="S8194" s="1">
        <v>646.81766938007195</v>
      </c>
      <c r="T8194" s="1">
        <v>420.43148509704679</v>
      </c>
      <c r="U8194" s="1">
        <v>0</v>
      </c>
      <c r="V8194" s="1">
        <v>0</v>
      </c>
      <c r="W8194" s="1">
        <v>149.84609340638335</v>
      </c>
      <c r="X8194" s="1">
        <v>0</v>
      </c>
      <c r="Y8194" s="1"/>
      <c r="Z8194" s="1">
        <v>166.7594689071382</v>
      </c>
      <c r="AA8194" s="1">
        <v>1863.9129172635742</v>
      </c>
      <c r="AB8194" s="1">
        <v>271.6634211396302</v>
      </c>
      <c r="AC8194" s="1">
        <v>539.01472448339337</v>
      </c>
      <c r="AD8194" s="1">
        <v>265.19524444582953</v>
      </c>
      <c r="AE8194" s="1">
        <v>6818.9152612757271</v>
      </c>
      <c r="AF8194" s="1">
        <v>872.23362715902704</v>
      </c>
      <c r="AG8194" s="1">
        <v>0</v>
      </c>
      <c r="AH8194" s="1">
        <v>1293.6353387601439</v>
      </c>
      <c r="AI8194" s="1">
        <v>126.12944552911404</v>
      </c>
      <c r="AJ8194" s="1">
        <v>1044.6105360488161</v>
      </c>
      <c r="AK8194" s="1">
        <v>366.53001264870744</v>
      </c>
      <c r="AL8194" s="1">
        <v>17490.587890625</v>
      </c>
      <c r="AM8194" s="1">
        <v>13525.498046875</v>
      </c>
      <c r="AN8194" s="1">
        <v>3965.089111328125</v>
      </c>
      <c r="AO8194" t="s">
        <v>21004</v>
      </c>
    </row>
    <row r="8195" spans="1:41" x14ac:dyDescent="0.25">
      <c r="A8195" s="1">
        <v>2028</v>
      </c>
      <c r="B8195" t="s">
        <v>6614</v>
      </c>
      <c r="C8195" t="s">
        <v>7162</v>
      </c>
      <c r="D8195" t="s">
        <v>7260</v>
      </c>
      <c r="E8195" t="s">
        <v>8176</v>
      </c>
      <c r="F8195" t="s">
        <v>10314</v>
      </c>
      <c r="G8195" t="s">
        <v>12435</v>
      </c>
      <c r="H8195" t="s">
        <v>12778</v>
      </c>
      <c r="I8195" s="1">
        <v>728.55980476988589</v>
      </c>
      <c r="J8195" s="1">
        <v>311.15170239933445</v>
      </c>
      <c r="K8195" s="1">
        <v>22.175599920909889</v>
      </c>
      <c r="L8195" s="1">
        <v>300.71830624864009</v>
      </c>
      <c r="M8195" s="1">
        <v>356.78443114245437</v>
      </c>
      <c r="N8195" s="1">
        <v>68.026480761400904</v>
      </c>
      <c r="O8195" s="1">
        <v>11.384481505711229</v>
      </c>
      <c r="P8195" s="1">
        <v>1447.8006400534105</v>
      </c>
      <c r="Q8195" s="1">
        <v>46.467425699265824</v>
      </c>
      <c r="R8195" s="1">
        <v>483.91901426471804</v>
      </c>
      <c r="S8195" s="1">
        <v>0</v>
      </c>
      <c r="T8195" s="1">
        <v>377.6818049665124</v>
      </c>
      <c r="U8195" s="1">
        <v>50.969204448922056</v>
      </c>
      <c r="V8195" s="1">
        <v>0</v>
      </c>
      <c r="W8195" s="1">
        <v>162.76231310465624</v>
      </c>
      <c r="X8195" s="1">
        <v>0</v>
      </c>
      <c r="Y8195" s="1">
        <v>7768.5556590350161</v>
      </c>
      <c r="Z8195" s="1">
        <v>127.91368988722934</v>
      </c>
      <c r="AA8195" s="1">
        <v>3490.3711206621824</v>
      </c>
      <c r="AB8195" s="1">
        <v>169.21775877042123</v>
      </c>
      <c r="AC8195" s="1">
        <v>544.35110351448748</v>
      </c>
      <c r="AD8195" s="1">
        <v>295.59171667884794</v>
      </c>
      <c r="AE8195" s="1">
        <v>5303.1345346621047</v>
      </c>
      <c r="AF8195" s="1">
        <v>1831.1889571500242</v>
      </c>
      <c r="AG8195" s="1">
        <v>0</v>
      </c>
      <c r="AH8195" s="1">
        <v>803.82721437479631</v>
      </c>
      <c r="AI8195" s="1">
        <v>700.31686912818907</v>
      </c>
      <c r="AJ8195" s="1">
        <v>2287.4978956676218</v>
      </c>
      <c r="AK8195" s="1">
        <v>330.28044482901493</v>
      </c>
      <c r="AL8195" s="1">
        <v>28020.650390625</v>
      </c>
      <c r="AM8195" s="1">
        <v>24790.626953125</v>
      </c>
      <c r="AN8195" s="1">
        <v>3230.022705078125</v>
      </c>
      <c r="AO8195" t="s">
        <v>21005</v>
      </c>
    </row>
    <row r="8196" spans="1:41" x14ac:dyDescent="0.25">
      <c r="A8196" s="1">
        <v>2028</v>
      </c>
      <c r="B8196" t="s">
        <v>6615</v>
      </c>
      <c r="C8196" t="s">
        <v>7162</v>
      </c>
      <c r="D8196" t="s">
        <v>7260</v>
      </c>
      <c r="E8196" t="s">
        <v>8176</v>
      </c>
      <c r="F8196" t="s">
        <v>10314</v>
      </c>
      <c r="G8196" t="s">
        <v>12435</v>
      </c>
      <c r="H8196" t="s">
        <v>12778</v>
      </c>
      <c r="I8196" s="1">
        <v>701.37442813146993</v>
      </c>
      <c r="J8196" s="1">
        <v>115.50766665741828</v>
      </c>
      <c r="K8196" s="1">
        <v>22.806641553987664</v>
      </c>
      <c r="L8196" s="1">
        <v>676.2130136693545</v>
      </c>
      <c r="M8196" s="1">
        <v>0</v>
      </c>
      <c r="N8196" s="1">
        <v>1910.7641046066676</v>
      </c>
      <c r="O8196" s="1">
        <v>23.416889726075503</v>
      </c>
      <c r="P8196" s="1">
        <v>1279.3216344035707</v>
      </c>
      <c r="Q8196" s="1">
        <v>45.556485899971285</v>
      </c>
      <c r="R8196" s="1">
        <v>0</v>
      </c>
      <c r="S8196" s="1">
        <v>0</v>
      </c>
      <c r="T8196" s="1">
        <v>131.04903365685163</v>
      </c>
      <c r="U8196" s="1">
        <v>0</v>
      </c>
      <c r="V8196" s="1">
        <v>0</v>
      </c>
      <c r="W8196" s="1">
        <v>145.72652542641902</v>
      </c>
      <c r="X8196" s="1">
        <v>104.83922692548131</v>
      </c>
      <c r="Y8196" s="1">
        <v>1482.4266687263057</v>
      </c>
      <c r="Z8196" s="1">
        <v>124.3830655621236</v>
      </c>
      <c r="AA8196" s="1">
        <v>3519.4528478884076</v>
      </c>
      <c r="AB8196" s="1">
        <v>153.06527131120271</v>
      </c>
      <c r="AC8196" s="1">
        <v>524.19613462740654</v>
      </c>
      <c r="AD8196" s="1">
        <v>264.89957035853604</v>
      </c>
      <c r="AE8196" s="1">
        <v>35.25743201503937</v>
      </c>
      <c r="AF8196" s="1">
        <v>1766.0880682340419</v>
      </c>
      <c r="AG8196" s="1">
        <v>0</v>
      </c>
      <c r="AH8196" s="1">
        <v>807.26204732620613</v>
      </c>
      <c r="AI8196" s="1">
        <v>122.66189550281314</v>
      </c>
      <c r="AJ8196" s="1">
        <v>1618.7176637294315</v>
      </c>
      <c r="AK8196" s="1">
        <v>356.45337154663645</v>
      </c>
      <c r="AL8196" s="1">
        <v>15931.4404296875</v>
      </c>
      <c r="AM8196" s="1">
        <v>13799.2607421875</v>
      </c>
      <c r="AN8196" s="1">
        <v>2132.180419921875</v>
      </c>
      <c r="AO8196" t="s">
        <v>21006</v>
      </c>
    </row>
    <row r="8197" spans="1:41" x14ac:dyDescent="0.25">
      <c r="A8197" s="1">
        <v>2028</v>
      </c>
      <c r="B8197" t="s">
        <v>6616</v>
      </c>
      <c r="C8197" t="s">
        <v>7162</v>
      </c>
      <c r="D8197" t="s">
        <v>7260</v>
      </c>
      <c r="E8197" t="s">
        <v>8176</v>
      </c>
      <c r="F8197" t="s">
        <v>10314</v>
      </c>
      <c r="G8197" t="s">
        <v>12436</v>
      </c>
      <c r="H8197" t="s">
        <v>12778</v>
      </c>
      <c r="I8197" s="1">
        <v>729</v>
      </c>
      <c r="J8197" s="1">
        <v>365.88479444952719</v>
      </c>
      <c r="K8197" s="1">
        <v>25.069129535243651</v>
      </c>
      <c r="L8197" s="1">
        <v>346.21580252181752</v>
      </c>
      <c r="M8197" s="1">
        <v>402.03998367724802</v>
      </c>
      <c r="N8197" s="1">
        <v>76.582703385156236</v>
      </c>
      <c r="O8197" s="1">
        <v>12.828521536307161</v>
      </c>
      <c r="P8197" s="1">
        <v>1598.150165529564</v>
      </c>
      <c r="Q8197" s="1">
        <v>52.692947339487702</v>
      </c>
      <c r="R8197" s="1">
        <v>544.63864758319028</v>
      </c>
      <c r="S8197" s="1">
        <v>0</v>
      </c>
      <c r="T8197" s="1">
        <v>434.89676142206201</v>
      </c>
      <c r="U8197" s="1">
        <v>54.138841443213607</v>
      </c>
      <c r="V8197" s="1">
        <v>0</v>
      </c>
      <c r="W8197" s="1">
        <v>159.66730780324991</v>
      </c>
      <c r="X8197" s="1">
        <v>0</v>
      </c>
      <c r="Y8197" s="1">
        <v>9084.7477105111593</v>
      </c>
      <c r="Z8197" s="1">
        <v>143.47927569646129</v>
      </c>
      <c r="AA8197" s="1">
        <v>4173</v>
      </c>
      <c r="AB8197" s="1">
        <v>191</v>
      </c>
      <c r="AC8197" s="1">
        <v>613.39814652471546</v>
      </c>
      <c r="AD8197" s="1">
        <v>335.1939240566407</v>
      </c>
      <c r="AE8197" s="1">
        <v>5975.7992099787662</v>
      </c>
      <c r="AF8197" s="1">
        <v>2108.8698803133188</v>
      </c>
      <c r="AG8197" s="1">
        <v>0</v>
      </c>
      <c r="AH8197" s="1">
        <v>961.2714277251315</v>
      </c>
      <c r="AI8197" s="1">
        <v>789.14705367505553</v>
      </c>
      <c r="AJ8197" s="1">
        <v>2629.2036509690838</v>
      </c>
      <c r="AK8197" s="1">
        <v>372</v>
      </c>
      <c r="AL8197" s="1">
        <v>32178.9140625</v>
      </c>
      <c r="AM8197" s="1">
        <v>28495.80078125</v>
      </c>
      <c r="AN8197" s="1">
        <v>3683.114013671875</v>
      </c>
      <c r="AO8197" t="s">
        <v>21007</v>
      </c>
    </row>
    <row r="8198" spans="1:41" x14ac:dyDescent="0.25">
      <c r="A8198" s="1">
        <v>2028</v>
      </c>
      <c r="B8198" t="s">
        <v>6617</v>
      </c>
      <c r="C8198" t="s">
        <v>7162</v>
      </c>
      <c r="D8198" t="s">
        <v>7260</v>
      </c>
      <c r="E8198" t="s">
        <v>8176</v>
      </c>
      <c r="F8198" t="s">
        <v>10314</v>
      </c>
      <c r="G8198" t="s">
        <v>12436</v>
      </c>
      <c r="H8198" t="s">
        <v>12778</v>
      </c>
      <c r="I8198" s="1">
        <v>633.8770983972737</v>
      </c>
      <c r="J8198" s="1">
        <v>125.2468650218607</v>
      </c>
      <c r="K8198" s="1">
        <v>26</v>
      </c>
      <c r="L8198" s="1">
        <v>366.30805519698202</v>
      </c>
      <c r="M8198" s="1">
        <v>418.28239901780881</v>
      </c>
      <c r="N8198" s="1">
        <v>80.834957757430729</v>
      </c>
      <c r="O8198" s="1">
        <v>26.69358761274794</v>
      </c>
      <c r="P8198" s="1">
        <v>1230.1181133299999</v>
      </c>
      <c r="Q8198" s="1">
        <v>51.275569334505363</v>
      </c>
      <c r="R8198" s="1">
        <v>0</v>
      </c>
      <c r="S8198" s="1">
        <v>703.80225102090628</v>
      </c>
      <c r="T8198" s="1">
        <v>474.62844000000001</v>
      </c>
      <c r="U8198" s="1">
        <v>0</v>
      </c>
      <c r="V8198" s="1">
        <v>0</v>
      </c>
      <c r="W8198" s="1">
        <v>166.1178670385012</v>
      </c>
      <c r="X8198" s="1">
        <v>0</v>
      </c>
      <c r="Y8198" s="1"/>
      <c r="Z8198" s="1">
        <v>187.42006113026201</v>
      </c>
      <c r="AA8198" s="1">
        <v>2171</v>
      </c>
      <c r="AB8198" s="1">
        <v>292</v>
      </c>
      <c r="AC8198" s="1">
        <v>597.54650000000004</v>
      </c>
      <c r="AD8198" s="1">
        <v>298.7636855809352</v>
      </c>
      <c r="AE8198" s="1">
        <v>7559.3806482989294</v>
      </c>
      <c r="AF8198" s="1">
        <v>987.93282486626026</v>
      </c>
      <c r="AG8198" s="1">
        <v>0</v>
      </c>
      <c r="AH8198" s="1">
        <v>1499.0441117545499</v>
      </c>
      <c r="AI8198" s="1">
        <v>139.8258305288104</v>
      </c>
      <c r="AJ8198" s="1">
        <v>1204.829704834418</v>
      </c>
      <c r="AK8198" s="1">
        <v>406</v>
      </c>
      <c r="AL8198" s="1">
        <v>19646.9296875</v>
      </c>
      <c r="AM8198" s="1">
        <v>15195.7705078125</v>
      </c>
      <c r="AN8198" s="1">
        <v>4451.158203125</v>
      </c>
      <c r="AO8198" t="s">
        <v>21008</v>
      </c>
    </row>
    <row r="8199" spans="1:41" x14ac:dyDescent="0.25">
      <c r="A8199" s="1">
        <v>2028</v>
      </c>
      <c r="B8199" t="s">
        <v>6618</v>
      </c>
      <c r="C8199" t="s">
        <v>7162</v>
      </c>
      <c r="D8199" t="s">
        <v>7260</v>
      </c>
      <c r="E8199" t="s">
        <v>8176</v>
      </c>
      <c r="F8199" t="s">
        <v>10314</v>
      </c>
      <c r="G8199" t="s">
        <v>12436</v>
      </c>
      <c r="H8199" t="s">
        <v>12778</v>
      </c>
      <c r="I8199" s="1">
        <v>0</v>
      </c>
      <c r="J8199" s="1">
        <v>367.29484193709851</v>
      </c>
      <c r="K8199" s="1">
        <v>24.71925050447723</v>
      </c>
      <c r="L8199" s="1">
        <v>331.5343379102336</v>
      </c>
      <c r="M8199" s="1">
        <v>394.15684674239998</v>
      </c>
      <c r="N8199" s="1">
        <v>400.99846500000001</v>
      </c>
      <c r="O8199" s="1">
        <v>95.355550526340679</v>
      </c>
      <c r="P8199" s="1">
        <v>3172.1948136835749</v>
      </c>
      <c r="Q8199" s="1">
        <v>53</v>
      </c>
      <c r="R8199" s="1">
        <v>788.74585689413061</v>
      </c>
      <c r="S8199" s="1">
        <v>168.08738269897719</v>
      </c>
      <c r="T8199" s="1">
        <v>1699.6438563310401</v>
      </c>
      <c r="U8199" s="1">
        <v>160.8084399303375</v>
      </c>
      <c r="V8199" s="1">
        <v>106</v>
      </c>
      <c r="W8199" s="1">
        <v>309.9964768259627</v>
      </c>
      <c r="X8199" s="1">
        <v>757.71123113103715</v>
      </c>
      <c r="Y8199" s="1">
        <v>12373.94556334741</v>
      </c>
      <c r="Z8199" s="1">
        <v>142.94486275370721</v>
      </c>
      <c r="AA8199" s="1">
        <v>26487</v>
      </c>
      <c r="AB8199" s="1">
        <v>21.868865278852791</v>
      </c>
      <c r="AC8199" s="1">
        <v>328.03297918279191</v>
      </c>
      <c r="AD8199" s="1">
        <v>523.37260061155587</v>
      </c>
      <c r="AE8199" s="1">
        <v>5532.2376156591299</v>
      </c>
      <c r="AF8199" s="1">
        <v>2387.5003673436659</v>
      </c>
      <c r="AG8199" s="1">
        <v>0</v>
      </c>
      <c r="AH8199" s="1">
        <v>918.94853411942381</v>
      </c>
      <c r="AI8199" s="1">
        <v>773.67358203436811</v>
      </c>
      <c r="AJ8199" s="1">
        <v>2629.341493249201</v>
      </c>
      <c r="AK8199" s="1">
        <v>365</v>
      </c>
      <c r="AL8199" s="1">
        <v>61314.109375</v>
      </c>
      <c r="AM8199" s="1">
        <v>55261.578125</v>
      </c>
      <c r="AN8199" s="1">
        <v>6052.5341796875</v>
      </c>
      <c r="AO8199" t="s">
        <v>21009</v>
      </c>
    </row>
    <row r="8200" spans="1:41" x14ac:dyDescent="0.25">
      <c r="A8200" s="1">
        <v>2028</v>
      </c>
      <c r="B8200" t="s">
        <v>6619</v>
      </c>
      <c r="C8200" t="s">
        <v>7162</v>
      </c>
      <c r="D8200" t="s">
        <v>7260</v>
      </c>
      <c r="E8200" t="s">
        <v>8176</v>
      </c>
      <c r="F8200" t="s">
        <v>10314</v>
      </c>
      <c r="G8200" t="s">
        <v>12436</v>
      </c>
      <c r="H8200" t="s">
        <v>12778</v>
      </c>
      <c r="I8200" s="1">
        <v>799.51692840832595</v>
      </c>
      <c r="J8200" s="1">
        <v>121.3392666066882</v>
      </c>
      <c r="K8200" s="1">
        <v>25.109491519486809</v>
      </c>
      <c r="L8200" s="1">
        <v>772.11992026814823</v>
      </c>
      <c r="M8200" s="1">
        <v>0</v>
      </c>
      <c r="N8200" s="1">
        <v>2135.4258569939998</v>
      </c>
      <c r="O8200" s="1">
        <v>26.17018393406661</v>
      </c>
      <c r="P8200" s="1">
        <v>1418.565542445258</v>
      </c>
      <c r="Q8200" s="1">
        <v>50.912893613893608</v>
      </c>
      <c r="R8200" s="1">
        <v>0</v>
      </c>
      <c r="S8200" s="1">
        <v>0</v>
      </c>
      <c r="T8200" s="1">
        <v>148.9699001840325</v>
      </c>
      <c r="U8200" s="1">
        <v>0</v>
      </c>
      <c r="V8200" s="1">
        <v>0</v>
      </c>
      <c r="W8200" s="1">
        <v>162.8606539593149</v>
      </c>
      <c r="X8200" s="1">
        <v>121</v>
      </c>
      <c r="Y8200" s="1">
        <v>1703.6764302234419</v>
      </c>
      <c r="Z8200" s="1">
        <v>140.10115533879031</v>
      </c>
      <c r="AA8200" s="1">
        <v>4159</v>
      </c>
      <c r="AB8200" s="1">
        <v>77</v>
      </c>
      <c r="AC8200" s="1">
        <v>595.08249999999998</v>
      </c>
      <c r="AD8200" s="1">
        <v>281.27982903777911</v>
      </c>
      <c r="AE8200" s="1">
        <v>39.40290498310619</v>
      </c>
      <c r="AF8200" s="1">
        <v>2013.214698138949</v>
      </c>
      <c r="AG8200" s="1">
        <v>0</v>
      </c>
      <c r="AH8200" s="1">
        <v>985.91054892313628</v>
      </c>
      <c r="AI8200" s="1">
        <v>137.0841475772651</v>
      </c>
      <c r="AJ8200" s="1">
        <v>1845.1724411644991</v>
      </c>
      <c r="AK8200" s="1">
        <v>398</v>
      </c>
      <c r="AL8200" s="1">
        <v>18156.9140625</v>
      </c>
      <c r="AM8200" s="1">
        <v>15793.53125</v>
      </c>
      <c r="AN8200" s="1">
        <v>2363.384765625</v>
      </c>
      <c r="AO8200" t="s">
        <v>21010</v>
      </c>
    </row>
    <row r="8201" spans="1:41" x14ac:dyDescent="0.25">
      <c r="A8201" s="1">
        <v>2028</v>
      </c>
      <c r="B8201" t="s">
        <v>6620</v>
      </c>
      <c r="C8201" t="s">
        <v>7162</v>
      </c>
      <c r="D8201" t="s">
        <v>7260</v>
      </c>
      <c r="E8201" t="s">
        <v>8176</v>
      </c>
      <c r="F8201" t="s">
        <v>10315</v>
      </c>
      <c r="G8201" t="s">
        <v>12437</v>
      </c>
      <c r="H8201" t="s">
        <v>12778</v>
      </c>
      <c r="I8201" s="1">
        <v>878.46922961965652</v>
      </c>
      <c r="J8201" s="1">
        <v>311.15170239933445</v>
      </c>
      <c r="K8201" s="1">
        <v>165.44924360416081</v>
      </c>
      <c r="L8201" s="1">
        <v>367.33505646338125</v>
      </c>
      <c r="M8201" s="1">
        <v>356.78443114245437</v>
      </c>
      <c r="N8201" s="1">
        <v>208.22469202462071</v>
      </c>
      <c r="O8201" s="1">
        <v>347.78123086859677</v>
      </c>
      <c r="P8201" s="1">
        <v>1702.6466622980208</v>
      </c>
      <c r="Q8201" s="1">
        <v>444.11510527299788</v>
      </c>
      <c r="R8201" s="1">
        <v>660.81610205894481</v>
      </c>
      <c r="S8201" s="1">
        <v>1070.353293427363</v>
      </c>
      <c r="T8201" s="1">
        <v>619.78552609889221</v>
      </c>
      <c r="U8201" s="1">
        <v>178.39221557122718</v>
      </c>
      <c r="V8201" s="1">
        <v>713.56886228490873</v>
      </c>
      <c r="W8201" s="1">
        <v>206.08753313970857</v>
      </c>
      <c r="X8201" s="1">
        <v>183.4891360161194</v>
      </c>
      <c r="Y8201" s="1">
        <v>10907.566122778799</v>
      </c>
      <c r="Z8201" s="1">
        <v>536.22465215627153</v>
      </c>
      <c r="AA8201" s="1">
        <v>3490.3711206621824</v>
      </c>
      <c r="AB8201" s="1">
        <v>169.21775877042123</v>
      </c>
      <c r="AC8201" s="1">
        <v>776.77067580157211</v>
      </c>
      <c r="AD8201" s="1"/>
      <c r="AE8201" s="1">
        <v>5303.1345346621047</v>
      </c>
      <c r="AF8201" s="1">
        <v>3777.3970598276642</v>
      </c>
      <c r="AG8201" s="1">
        <v>34654.981488911086</v>
      </c>
      <c r="AH8201" s="1">
        <v>1760.4172434721654</v>
      </c>
      <c r="AI8201" s="1">
        <v>706.43317366205963</v>
      </c>
      <c r="AJ8201" s="1">
        <v>2287.4978956676218</v>
      </c>
      <c r="AK8201" s="1">
        <v>492.36251497658702</v>
      </c>
      <c r="AL8201" s="1">
        <v>73276.8203125</v>
      </c>
      <c r="AM8201" s="1">
        <v>67198.6640625</v>
      </c>
      <c r="AN8201" s="1">
        <v>6078.1611328125</v>
      </c>
      <c r="AO8201" t="s">
        <v>21011</v>
      </c>
    </row>
    <row r="8202" spans="1:41" x14ac:dyDescent="0.25">
      <c r="A8202" s="1">
        <v>2028</v>
      </c>
      <c r="B8202" t="s">
        <v>6621</v>
      </c>
      <c r="C8202" t="s">
        <v>7162</v>
      </c>
      <c r="D8202" t="s">
        <v>7260</v>
      </c>
      <c r="E8202" t="s">
        <v>8176</v>
      </c>
      <c r="F8202" t="s">
        <v>10315</v>
      </c>
      <c r="G8202" t="s">
        <v>12437</v>
      </c>
      <c r="H8202" t="s">
        <v>12778</v>
      </c>
      <c r="I8202" s="1">
        <v>830.0826757044257</v>
      </c>
      <c r="J8202" s="1">
        <v>118.77297256936468</v>
      </c>
      <c r="K8202" s="1">
        <v>209.46534780968659</v>
      </c>
      <c r="L8202" s="1">
        <v>452.77236856605037</v>
      </c>
      <c r="M8202" s="1">
        <v>592.91619693173266</v>
      </c>
      <c r="N8202" s="1">
        <v>220.1540960385482</v>
      </c>
      <c r="O8202" s="1">
        <v>379.82858393116175</v>
      </c>
      <c r="P8202" s="1">
        <v>1153.7825783456826</v>
      </c>
      <c r="Q8202" s="1">
        <v>305.93028509312518</v>
      </c>
      <c r="R8202" s="1">
        <v>198.01840519435603</v>
      </c>
      <c r="S8202" s="1">
        <v>1131.930921415126</v>
      </c>
      <c r="T8202" s="1">
        <v>689.93884733874347</v>
      </c>
      <c r="U8202" s="1">
        <v>194.0453008140216</v>
      </c>
      <c r="V8202" s="1">
        <v>0</v>
      </c>
      <c r="W8202" s="1">
        <v>160.6263878960512</v>
      </c>
      <c r="X8202" s="1">
        <v>161.70441734501799</v>
      </c>
      <c r="Y8202" s="1">
        <v>0</v>
      </c>
      <c r="Z8202" s="1">
        <v>1478.7360900756607</v>
      </c>
      <c r="AA8202" s="1">
        <v>2894.5090704758222</v>
      </c>
      <c r="AB8202" s="1">
        <v>271.6634211396302</v>
      </c>
      <c r="AC8202" s="1">
        <v>697.48505348151093</v>
      </c>
      <c r="AD8202" s="1">
        <v>410.7292200563457</v>
      </c>
      <c r="AE8202" s="1">
        <v>6818.9152612757271</v>
      </c>
      <c r="AF8202" s="1">
        <v>3226.3265348677992</v>
      </c>
      <c r="AG8202" s="1">
        <v>1076.9514195178199</v>
      </c>
      <c r="AH8202" s="1">
        <v>2177.619486912909</v>
      </c>
      <c r="AI8202" s="1">
        <v>126.12944552911404</v>
      </c>
      <c r="AJ8202" s="1">
        <v>1044.6105360488161</v>
      </c>
      <c r="AK8202" s="1">
        <v>430.13375013774788</v>
      </c>
      <c r="AL8202" s="1">
        <v>27453.77734375</v>
      </c>
      <c r="AM8202" s="1">
        <v>20711.09375</v>
      </c>
      <c r="AN8202" s="1">
        <v>6742.68603515625</v>
      </c>
      <c r="AO8202" t="s">
        <v>21012</v>
      </c>
    </row>
    <row r="8203" spans="1:41" x14ac:dyDescent="0.25">
      <c r="A8203" s="1">
        <v>2028</v>
      </c>
      <c r="B8203" t="s">
        <v>6622</v>
      </c>
      <c r="C8203" t="s">
        <v>7162</v>
      </c>
      <c r="D8203" t="s">
        <v>7260</v>
      </c>
      <c r="E8203" t="s">
        <v>8176</v>
      </c>
      <c r="F8203" t="s">
        <v>10315</v>
      </c>
      <c r="G8203" t="s">
        <v>12437</v>
      </c>
      <c r="H8203" t="s">
        <v>12778</v>
      </c>
      <c r="I8203" s="1">
        <v>701.37442813146993</v>
      </c>
      <c r="J8203" s="1">
        <v>115.50766665741828</v>
      </c>
      <c r="K8203" s="1">
        <v>170.15736249374297</v>
      </c>
      <c r="L8203" s="1">
        <v>744.72544846515655</v>
      </c>
      <c r="M8203" s="1">
        <v>366.93729423918461</v>
      </c>
      <c r="N8203" s="1">
        <v>2055.8427236106872</v>
      </c>
      <c r="O8203" s="1">
        <v>369.38633858016385</v>
      </c>
      <c r="P8203" s="1">
        <v>1426.0965520992445</v>
      </c>
      <c r="Q8203" s="1">
        <v>291.39650720392922</v>
      </c>
      <c r="R8203" s="1">
        <v>176.89431159688567</v>
      </c>
      <c r="S8203" s="1">
        <v>1175.9333823787381</v>
      </c>
      <c r="T8203" s="1">
        <v>393.1471009705549</v>
      </c>
      <c r="U8203" s="1">
        <v>162.50080173449604</v>
      </c>
      <c r="V8203" s="1">
        <v>733.87458847836922</v>
      </c>
      <c r="W8203" s="1">
        <v>156.21044811896715</v>
      </c>
      <c r="X8203" s="1">
        <v>157.25884038822196</v>
      </c>
      <c r="Y8203" s="1">
        <v>1482.4266687263057</v>
      </c>
      <c r="Z8203" s="1">
        <v>1439.4951965217274</v>
      </c>
      <c r="AA8203" s="1">
        <v>3519.4528478884076</v>
      </c>
      <c r="AB8203" s="1">
        <v>153.06527131120271</v>
      </c>
      <c r="AC8203" s="1">
        <v>747.44078444252648</v>
      </c>
      <c r="AD8203" s="1">
        <v>496.67084220490318</v>
      </c>
      <c r="AE8203" s="1">
        <v>35.25743201503937</v>
      </c>
      <c r="AF8203" s="1">
        <v>3758.66241517974</v>
      </c>
      <c r="AG8203" s="1">
        <v>37357.361730356752</v>
      </c>
      <c r="AH8203" s="1">
        <v>1509.6848677269309</v>
      </c>
      <c r="AI8203" s="1">
        <v>122.66189550281314</v>
      </c>
      <c r="AJ8203" s="1">
        <v>1618.7176637294315</v>
      </c>
      <c r="AK8203" s="1">
        <v>418.30851543267045</v>
      </c>
      <c r="AL8203" s="1">
        <v>61856.44921875</v>
      </c>
      <c r="AM8203" s="1">
        <v>56367.03125</v>
      </c>
      <c r="AN8203" s="1">
        <v>5489.42236328125</v>
      </c>
      <c r="AO8203" t="s">
        <v>21013</v>
      </c>
    </row>
    <row r="8204" spans="1:41" x14ac:dyDescent="0.25">
      <c r="A8204" s="1">
        <v>2028</v>
      </c>
      <c r="B8204" t="s">
        <v>6623</v>
      </c>
      <c r="C8204" t="s">
        <v>7162</v>
      </c>
      <c r="D8204" t="s">
        <v>7260</v>
      </c>
      <c r="E8204" t="s">
        <v>8176</v>
      </c>
      <c r="F8204" t="s">
        <v>10315</v>
      </c>
      <c r="G8204" t="s">
        <v>12437</v>
      </c>
      <c r="H8204" t="s">
        <v>12778</v>
      </c>
      <c r="I8204" s="1">
        <v>743.54141948099493</v>
      </c>
      <c r="J8204" s="1">
        <v>310.80778355921677</v>
      </c>
      <c r="K8204" s="1">
        <v>162.303145</v>
      </c>
      <c r="L8204" s="1">
        <v>370.35</v>
      </c>
      <c r="M8204" s="1">
        <v>350</v>
      </c>
      <c r="N8204" s="1">
        <v>502.35545703125001</v>
      </c>
      <c r="O8204" s="1">
        <v>702.19749999999999</v>
      </c>
      <c r="P8204" s="1">
        <v>3151.1060000000002</v>
      </c>
      <c r="Q8204" s="1">
        <v>500</v>
      </c>
      <c r="R8204" s="1">
        <v>853.82084676180011</v>
      </c>
      <c r="S8204" s="1">
        <v>435</v>
      </c>
      <c r="T8204" s="1">
        <v>1850</v>
      </c>
      <c r="U8204" s="1">
        <v>305</v>
      </c>
      <c r="V8204" s="1">
        <v>800</v>
      </c>
      <c r="W8204" s="1">
        <v>451</v>
      </c>
      <c r="X8204" s="1">
        <v>1020</v>
      </c>
      <c r="Y8204" s="1">
        <v>14158.727999999999</v>
      </c>
      <c r="Z8204" s="1">
        <v>1062.6678293213499</v>
      </c>
      <c r="AA8204" s="1">
        <v>25676</v>
      </c>
      <c r="AB8204" s="1">
        <v>20</v>
      </c>
      <c r="AC8204" s="1">
        <v>1200</v>
      </c>
      <c r="AD8204" s="1">
        <v>2145.1042903291932</v>
      </c>
      <c r="AE8204" s="1">
        <v>6882.8664321592814</v>
      </c>
      <c r="AF8204" s="1">
        <v>2582.3231999999998</v>
      </c>
      <c r="AG8204" s="1">
        <v>36190</v>
      </c>
      <c r="AH8204" s="1">
        <v>2580</v>
      </c>
      <c r="AI8204" s="1">
        <v>784</v>
      </c>
      <c r="AJ8204" s="1">
        <v>2289</v>
      </c>
      <c r="AK8204" s="1">
        <v>483</v>
      </c>
      <c r="AL8204" s="1">
        <v>108561.171875</v>
      </c>
      <c r="AM8204" s="1">
        <v>97578.5625</v>
      </c>
      <c r="AN8204" s="1">
        <v>10982.60546875</v>
      </c>
      <c r="AO8204" t="s">
        <v>21014</v>
      </c>
    </row>
    <row r="8205" spans="1:41" x14ac:dyDescent="0.25">
      <c r="A8205" s="1">
        <v>2028</v>
      </c>
      <c r="B8205" t="s">
        <v>6623</v>
      </c>
      <c r="C8205" t="s">
        <v>7162</v>
      </c>
      <c r="D8205" t="s">
        <v>7260</v>
      </c>
      <c r="E8205" t="s">
        <v>8176</v>
      </c>
      <c r="F8205" t="s">
        <v>10315</v>
      </c>
      <c r="G8205" t="s">
        <v>12438</v>
      </c>
      <c r="H8205" t="s">
        <v>12778</v>
      </c>
      <c r="I8205" s="1">
        <v>680</v>
      </c>
      <c r="J8205" s="1">
        <v>367.29484193709851</v>
      </c>
      <c r="K8205" s="1">
        <v>184.4270871143909</v>
      </c>
      <c r="L8205" s="1">
        <v>416.21607472900013</v>
      </c>
      <c r="M8205" s="1">
        <v>394.15684674239998</v>
      </c>
      <c r="N8205" s="1">
        <v>558.51879712734376</v>
      </c>
      <c r="O8205" s="1">
        <v>790.78843540113269</v>
      </c>
      <c r="P8205" s="1">
        <v>3445.5556296692348</v>
      </c>
      <c r="Q8205" s="1">
        <v>566</v>
      </c>
      <c r="R8205" s="1">
        <v>959.52637063655698</v>
      </c>
      <c r="S8205" s="1">
        <v>487.45340982703402</v>
      </c>
      <c r="T8205" s="1">
        <v>2096.227422808282</v>
      </c>
      <c r="U8205" s="1">
        <v>326.97716119168621</v>
      </c>
      <c r="V8205" s="1">
        <v>849</v>
      </c>
      <c r="W8205" s="1">
        <v>514.00151120775433</v>
      </c>
      <c r="X8205" s="1">
        <v>1136.566846696556</v>
      </c>
      <c r="Y8205" s="1">
        <v>15783.996400500149</v>
      </c>
      <c r="Z8205" s="1">
        <v>1181.5198025977211</v>
      </c>
      <c r="AA8205" s="1">
        <v>30241</v>
      </c>
      <c r="AB8205" s="1">
        <v>21.868865278852791</v>
      </c>
      <c r="AC8205" s="1">
        <v>1312.1319167311681</v>
      </c>
      <c r="AD8205" s="1">
        <v>2385.0192202391831</v>
      </c>
      <c r="AE8205" s="1">
        <v>7751.2255127114722</v>
      </c>
      <c r="AF8205" s="1">
        <v>2902.13156739741</v>
      </c>
      <c r="AG8205" s="1">
        <v>41571</v>
      </c>
      <c r="AH8205" s="1">
        <v>2963.6090225351418</v>
      </c>
      <c r="AI8205" s="1">
        <v>882.91133670297609</v>
      </c>
      <c r="AJ8205" s="1">
        <v>2629.341493249201</v>
      </c>
      <c r="AK8205" s="1">
        <v>544</v>
      </c>
      <c r="AL8205" s="1">
        <v>123942.46875</v>
      </c>
      <c r="AM8205" s="1">
        <v>111541.4375</v>
      </c>
      <c r="AN8205" s="1">
        <v>12401.029296875</v>
      </c>
      <c r="AO8205" t="s">
        <v>21015</v>
      </c>
    </row>
    <row r="8206" spans="1:41" x14ac:dyDescent="0.25">
      <c r="A8206" s="1">
        <v>2028</v>
      </c>
      <c r="B8206" t="s">
        <v>6624</v>
      </c>
      <c r="C8206" t="s">
        <v>7162</v>
      </c>
      <c r="D8206" t="s">
        <v>7260</v>
      </c>
      <c r="E8206" t="s">
        <v>8176</v>
      </c>
      <c r="F8206" t="s">
        <v>10315</v>
      </c>
      <c r="G8206" t="s">
        <v>12438</v>
      </c>
      <c r="H8206" t="s">
        <v>12778</v>
      </c>
      <c r="I8206" s="1">
        <v>799.51692840832595</v>
      </c>
      <c r="J8206" s="1">
        <v>121.3392666066882</v>
      </c>
      <c r="K8206" s="1">
        <v>187.3386241635319</v>
      </c>
      <c r="L8206" s="1">
        <v>850.34943467051028</v>
      </c>
      <c r="M8206" s="1">
        <v>410.08078335079301</v>
      </c>
      <c r="N8206" s="1">
        <v>2297.5623727319999</v>
      </c>
      <c r="O8206" s="1">
        <v>412.81777966481428</v>
      </c>
      <c r="P8206" s="1">
        <v>1581.3157337490979</v>
      </c>
      <c r="Q8206" s="1">
        <v>325.65811602126189</v>
      </c>
      <c r="R8206" s="1">
        <v>197.69306366189369</v>
      </c>
      <c r="S8206" s="1">
        <v>1314.1964313387159</v>
      </c>
      <c r="T8206" s="1">
        <v>446.90970055209749</v>
      </c>
      <c r="U8206" s="1">
        <v>174.58940316858909</v>
      </c>
      <c r="V8206" s="1">
        <v>820</v>
      </c>
      <c r="W8206" s="1">
        <v>174.57724776933759</v>
      </c>
      <c r="X8206" s="1">
        <v>182</v>
      </c>
      <c r="Y8206" s="1">
        <v>1703.6764302234419</v>
      </c>
      <c r="Z8206" s="1">
        <v>1621.401910508514</v>
      </c>
      <c r="AA8206" s="1">
        <v>4159</v>
      </c>
      <c r="AB8206" s="1">
        <v>77</v>
      </c>
      <c r="AC8206" s="1">
        <v>848.51623999999993</v>
      </c>
      <c r="AD8206" s="1">
        <v>527.38284699502969</v>
      </c>
      <c r="AE8206" s="1">
        <v>39.40290498310619</v>
      </c>
      <c r="AF8206" s="1">
        <v>4284.6076340625132</v>
      </c>
      <c r="AG8206" s="1">
        <v>42585</v>
      </c>
      <c r="AH8206" s="1">
        <v>1843.7807668172941</v>
      </c>
      <c r="AI8206" s="1">
        <v>137.0841475772651</v>
      </c>
      <c r="AJ8206" s="1">
        <v>1845.1724411644991</v>
      </c>
      <c r="AK8206" s="1">
        <v>467</v>
      </c>
      <c r="AL8206" s="1">
        <v>70434.9765625</v>
      </c>
      <c r="AM8206" s="1">
        <v>64254.8046875</v>
      </c>
      <c r="AN8206" s="1">
        <v>6180.16796875</v>
      </c>
      <c r="AO8206" t="s">
        <v>21016</v>
      </c>
    </row>
    <row r="8207" spans="1:41" x14ac:dyDescent="0.25">
      <c r="A8207" s="1">
        <v>2028</v>
      </c>
      <c r="B8207" t="s">
        <v>6625</v>
      </c>
      <c r="C8207" t="s">
        <v>7162</v>
      </c>
      <c r="D8207" t="s">
        <v>7260</v>
      </c>
      <c r="E8207" t="s">
        <v>8176</v>
      </c>
      <c r="F8207" t="s">
        <v>10315</v>
      </c>
      <c r="G8207" t="s">
        <v>12438</v>
      </c>
      <c r="H8207" t="s">
        <v>12778</v>
      </c>
      <c r="I8207" s="1">
        <v>879</v>
      </c>
      <c r="J8207" s="1">
        <v>365.88479444952719</v>
      </c>
      <c r="K8207" s="1">
        <v>187.03748869088571</v>
      </c>
      <c r="L8207" s="1">
        <v>422.9114048770744</v>
      </c>
      <c r="M8207" s="1">
        <v>402.03998367724802</v>
      </c>
      <c r="N8207" s="1">
        <v>234.41474038203131</v>
      </c>
      <c r="O8207" s="1">
        <v>391.89479186056963</v>
      </c>
      <c r="P8207" s="1">
        <v>1879.4611425849059</v>
      </c>
      <c r="Q8207" s="1">
        <v>503.61588796150693</v>
      </c>
      <c r="R8207" s="1">
        <v>743.73185908685923</v>
      </c>
      <c r="S8207" s="1">
        <v>1214.589235127479</v>
      </c>
      <c r="T8207" s="1">
        <v>713.67673669261444</v>
      </c>
      <c r="U8207" s="1">
        <v>189.48594505124771</v>
      </c>
      <c r="V8207" s="1">
        <v>804</v>
      </c>
      <c r="W8207" s="1">
        <v>202.16867750627321</v>
      </c>
      <c r="X8207" s="1">
        <v>206.96612941233789</v>
      </c>
      <c r="Y8207" s="1">
        <v>12755.586843986481</v>
      </c>
      <c r="Z8207" s="1">
        <v>601.47686123195808</v>
      </c>
      <c r="AA8207" s="1">
        <v>4173</v>
      </c>
      <c r="AB8207" s="1">
        <v>191</v>
      </c>
      <c r="AC8207" s="1">
        <v>875.29847874875122</v>
      </c>
      <c r="AD8207" s="1">
        <v>1386.9001341072189</v>
      </c>
      <c r="AE8207" s="1">
        <v>5975.7992099787662</v>
      </c>
      <c r="AF8207" s="1">
        <v>4350.2003735609114</v>
      </c>
      <c r="AG8207" s="1">
        <v>39832</v>
      </c>
      <c r="AH8207" s="1">
        <v>2105.2270522348822</v>
      </c>
      <c r="AI8207" s="1">
        <v>796.03916768095121</v>
      </c>
      <c r="AJ8207" s="1">
        <v>2629.2036509690838</v>
      </c>
      <c r="AK8207" s="1">
        <v>555</v>
      </c>
      <c r="AL8207" s="1">
        <v>85567.609375</v>
      </c>
      <c r="AM8207" s="1">
        <v>77215.0703125</v>
      </c>
      <c r="AN8207" s="1">
        <v>8352.5390625</v>
      </c>
      <c r="AO8207" t="s">
        <v>21017</v>
      </c>
    </row>
    <row r="8208" spans="1:41" x14ac:dyDescent="0.25">
      <c r="A8208" s="1">
        <v>2028</v>
      </c>
      <c r="B8208" t="s">
        <v>6626</v>
      </c>
      <c r="C8208" t="s">
        <v>7162</v>
      </c>
      <c r="D8208" t="s">
        <v>7260</v>
      </c>
      <c r="E8208" t="s">
        <v>8176</v>
      </c>
      <c r="F8208" t="s">
        <v>10315</v>
      </c>
      <c r="G8208" t="s">
        <v>12438</v>
      </c>
      <c r="H8208" t="s">
        <v>12778</v>
      </c>
      <c r="I8208" s="1">
        <v>938.625703395963</v>
      </c>
      <c r="J8208" s="1">
        <v>125.2468650218607</v>
      </c>
      <c r="K8208" s="1">
        <v>229</v>
      </c>
      <c r="L8208" s="1">
        <v>512.83127727577471</v>
      </c>
      <c r="M8208" s="1">
        <v>657.30091274227095</v>
      </c>
      <c r="N8208" s="1">
        <v>247.42999247976181</v>
      </c>
      <c r="O8208" s="1">
        <v>421.07413525811057</v>
      </c>
      <c r="P8208" s="1">
        <v>1290.4020633299999</v>
      </c>
      <c r="Q8208" s="1">
        <v>344.84565243296049</v>
      </c>
      <c r="R8208" s="1">
        <v>219.16907039538819</v>
      </c>
      <c r="S8208" s="1">
        <v>1231.6539392865859</v>
      </c>
      <c r="T8208" s="1">
        <v>778.87743999999998</v>
      </c>
      <c r="U8208" s="1">
        <v>200.7906765330051</v>
      </c>
      <c r="V8208" s="1">
        <v>0</v>
      </c>
      <c r="W8208" s="1">
        <v>178.06879272472429</v>
      </c>
      <c r="X8208" s="1">
        <v>184.35</v>
      </c>
      <c r="Y8208" s="1">
        <v>0</v>
      </c>
      <c r="Z8208" s="1">
        <v>1661.9434579264339</v>
      </c>
      <c r="AA8208" s="1">
        <v>3454</v>
      </c>
      <c r="AB8208" s="1">
        <v>292</v>
      </c>
      <c r="AC8208" s="1">
        <v>773.22517000000005</v>
      </c>
      <c r="AD8208" s="1">
        <v>462.43967063972798</v>
      </c>
      <c r="AE8208" s="1">
        <v>7559.3806482989294</v>
      </c>
      <c r="AF8208" s="1">
        <v>3654.289158645091</v>
      </c>
      <c r="AG8208" s="1">
        <v>1278</v>
      </c>
      <c r="AH8208" s="1">
        <v>2523.3909214534929</v>
      </c>
      <c r="AI8208" s="1">
        <v>139.8258305288104</v>
      </c>
      <c r="AJ8208" s="1">
        <v>1204.829704834418</v>
      </c>
      <c r="AK8208" s="1">
        <v>477</v>
      </c>
      <c r="AL8208" s="1">
        <v>31039.9921875</v>
      </c>
      <c r="AM8208" s="1">
        <v>23465.009765625</v>
      </c>
      <c r="AN8208" s="1">
        <v>7574.98193359375</v>
      </c>
      <c r="AO8208" t="s">
        <v>21018</v>
      </c>
    </row>
    <row r="8209" spans="1:41" x14ac:dyDescent="0.25">
      <c r="A8209" s="1">
        <v>2028</v>
      </c>
      <c r="B8209" t="s">
        <v>6627</v>
      </c>
      <c r="C8209" t="s">
        <v>7162</v>
      </c>
      <c r="D8209" t="s">
        <v>7260</v>
      </c>
      <c r="E8209" t="s">
        <v>8177</v>
      </c>
      <c r="F8209" t="s">
        <v>10316</v>
      </c>
      <c r="G8209" t="s">
        <v>12439</v>
      </c>
      <c r="H8209" t="s">
        <v>12778</v>
      </c>
      <c r="I8209" s="1">
        <v>2864.8213515297161</v>
      </c>
      <c r="J8209" s="1">
        <v>6973.3613693524894</v>
      </c>
      <c r="K8209" s="1"/>
      <c r="L8209" s="1">
        <v>450</v>
      </c>
      <c r="M8209" s="1">
        <v>6580.2049384000002</v>
      </c>
      <c r="N8209" s="1">
        <v>3934.618722452044</v>
      </c>
      <c r="O8209" s="1">
        <v>4361.1320000000014</v>
      </c>
      <c r="P8209" s="1">
        <v>1050</v>
      </c>
      <c r="Q8209" s="1">
        <v>395</v>
      </c>
      <c r="R8209" s="1">
        <v>444.6160241</v>
      </c>
      <c r="S8209" s="1">
        <v>800</v>
      </c>
      <c r="T8209" s="1">
        <v>0</v>
      </c>
      <c r="U8209" s="1">
        <v>150</v>
      </c>
      <c r="V8209" s="1">
        <v>7073</v>
      </c>
      <c r="W8209" s="1">
        <v>1298</v>
      </c>
      <c r="X8209" s="1">
        <v>325</v>
      </c>
      <c r="Y8209" s="1">
        <v>11999.736000000001</v>
      </c>
      <c r="Z8209" s="1">
        <v>1073.941287555476</v>
      </c>
      <c r="AA8209" s="1">
        <v>66283</v>
      </c>
      <c r="AB8209" s="1">
        <v>549.99999999999989</v>
      </c>
      <c r="AC8209" s="1">
        <v>1922</v>
      </c>
      <c r="AD8209" s="1">
        <v>3207.1736624999999</v>
      </c>
      <c r="AE8209" s="1">
        <v>156.73180260000001</v>
      </c>
      <c r="AF8209" s="1">
        <v>6384.96</v>
      </c>
      <c r="AG8209" s="1">
        <v>33606</v>
      </c>
      <c r="AH8209" s="1">
        <v>4262</v>
      </c>
      <c r="AI8209" s="1">
        <v>214</v>
      </c>
      <c r="AJ8209" s="1">
        <v>13356.9</v>
      </c>
      <c r="AK8209" s="1">
        <v>240</v>
      </c>
      <c r="AL8209" s="1">
        <v>179956.203125</v>
      </c>
      <c r="AM8209" s="1">
        <v>158118.6875</v>
      </c>
      <c r="AN8209" s="1">
        <v>21837.509765625</v>
      </c>
      <c r="AO8209" t="s">
        <v>21019</v>
      </c>
    </row>
    <row r="8210" spans="1:41" x14ac:dyDescent="0.25">
      <c r="A8210" s="1">
        <v>2028</v>
      </c>
      <c r="B8210" t="s">
        <v>6628</v>
      </c>
      <c r="C8210" t="s">
        <v>7162</v>
      </c>
      <c r="D8210" t="s">
        <v>7260</v>
      </c>
      <c r="E8210" t="s">
        <v>8177</v>
      </c>
      <c r="F8210" t="s">
        <v>10316</v>
      </c>
      <c r="G8210" t="s">
        <v>12439</v>
      </c>
      <c r="H8210" t="s">
        <v>12778</v>
      </c>
      <c r="I8210" s="1">
        <v>1299.2150153646803</v>
      </c>
      <c r="J8210" s="1">
        <v>6981.0776186896383</v>
      </c>
      <c r="K8210" s="1"/>
      <c r="L8210" s="1">
        <v>458.72284004029848</v>
      </c>
      <c r="M8210" s="1">
        <v>2191.6757913036481</v>
      </c>
      <c r="N8210" s="1">
        <v>6570.7913264960071</v>
      </c>
      <c r="O8210" s="1">
        <v>1627.7458872841964</v>
      </c>
      <c r="P8210" s="1">
        <v>1325.1993156719734</v>
      </c>
      <c r="Q8210" s="1">
        <v>0</v>
      </c>
      <c r="R8210" s="1">
        <v>516.986043461088</v>
      </c>
      <c r="S8210" s="1">
        <v>6338.5302652679466</v>
      </c>
      <c r="T8210" s="1">
        <v>254.84602224461025</v>
      </c>
      <c r="U8210" s="1">
        <v>152.90761334676617</v>
      </c>
      <c r="V8210" s="1">
        <v>6965.4514799896879</v>
      </c>
      <c r="W8210" s="1">
        <v>314.9860591737592</v>
      </c>
      <c r="X8210" s="1">
        <v>535.17664671368152</v>
      </c>
      <c r="Y8210" s="1">
        <v>4572.2581204796033</v>
      </c>
      <c r="Z8210" s="1">
        <v>1632.2161405268876</v>
      </c>
      <c r="AA8210" s="1">
        <v>83788.275193582958</v>
      </c>
      <c r="AB8210" s="1">
        <v>32.620290847310116</v>
      </c>
      <c r="AC8210" s="1">
        <v>1823.6781351824311</v>
      </c>
      <c r="AD8210" s="1">
        <v>3213.7358170333223</v>
      </c>
      <c r="AE8210" s="1">
        <v>53.480966844164932</v>
      </c>
      <c r="AF8210" s="1">
        <v>6040.2584808328547</v>
      </c>
      <c r="AG8210" s="1">
        <v>41873.240222967426</v>
      </c>
      <c r="AH8210" s="1">
        <v>5167.6657006673086</v>
      </c>
      <c r="AI8210" s="1">
        <v>218.1481950413864</v>
      </c>
      <c r="AJ8210" s="1">
        <v>13348.834645172687</v>
      </c>
      <c r="AK8210" s="1">
        <v>244.65218135482584</v>
      </c>
      <c r="AL8210" s="1">
        <v>197542.359375</v>
      </c>
      <c r="AM8210" s="1">
        <v>177402.59375</v>
      </c>
      <c r="AN8210" s="1">
        <v>20139.783203125</v>
      </c>
      <c r="AO8210" t="s">
        <v>21020</v>
      </c>
    </row>
    <row r="8211" spans="1:41" x14ac:dyDescent="0.25">
      <c r="A8211" s="1">
        <v>2028</v>
      </c>
      <c r="B8211" t="s">
        <v>6629</v>
      </c>
      <c r="C8211" t="s">
        <v>7162</v>
      </c>
      <c r="D8211" t="s">
        <v>7260</v>
      </c>
      <c r="E8211" t="s">
        <v>8177</v>
      </c>
      <c r="F8211" t="s">
        <v>10316</v>
      </c>
      <c r="G8211" t="s">
        <v>12439</v>
      </c>
      <c r="H8211" t="s">
        <v>12778</v>
      </c>
      <c r="I8211" s="1">
        <v>754.84243386346543</v>
      </c>
      <c r="J8211" s="1">
        <v>8790.1425536422739</v>
      </c>
      <c r="K8211" s="1"/>
      <c r="L8211" s="1">
        <v>314.51768077644391</v>
      </c>
      <c r="M8211" s="1">
        <v>15358.946744583012</v>
      </c>
      <c r="N8211" s="1">
        <v>6049.8241223705545</v>
      </c>
      <c r="O8211" s="1">
        <v>1972.9101773474199</v>
      </c>
      <c r="P8211" s="1">
        <v>1782.2668577331822</v>
      </c>
      <c r="Q8211" s="1">
        <v>0</v>
      </c>
      <c r="R8211" s="1">
        <v>530.40025797878923</v>
      </c>
      <c r="S8211" s="1">
        <v>3019.3697354538617</v>
      </c>
      <c r="T8211" s="1">
        <v>104.83922692548131</v>
      </c>
      <c r="U8211" s="1">
        <v>157.25884038822196</v>
      </c>
      <c r="V8211" s="1">
        <v>1795.8959572334948</v>
      </c>
      <c r="W8211" s="1">
        <v>608.06751616779161</v>
      </c>
      <c r="X8211" s="1">
        <v>2122.9943452409966</v>
      </c>
      <c r="Y8211" s="1">
        <v>9050.7704604768023</v>
      </c>
      <c r="Z8211" s="1">
        <v>1594.6808943389849</v>
      </c>
      <c r="AA8211" s="1">
        <v>91909.405068761698</v>
      </c>
      <c r="AB8211" s="1">
        <v>32.500160346899207</v>
      </c>
      <c r="AC8211" s="1">
        <v>1754.8496910127699</v>
      </c>
      <c r="AD8211" s="1">
        <v>4558.8963369707426</v>
      </c>
      <c r="AE8211" s="1">
        <v>8293.8312420748262</v>
      </c>
      <c r="AF8211" s="1">
        <v>1961.0177396411279</v>
      </c>
      <c r="AG8211" s="1">
        <v>36669.616401725594</v>
      </c>
      <c r="AH8211" s="1">
        <v>5472.6076455101247</v>
      </c>
      <c r="AI8211" s="1">
        <v>428.79243812521855</v>
      </c>
      <c r="AJ8211" s="1">
        <v>6971.8085905445068</v>
      </c>
      <c r="AK8211" s="1">
        <v>237.98504512084259</v>
      </c>
      <c r="AL8211" s="1">
        <v>212299.015625</v>
      </c>
      <c r="AM8211" s="1">
        <v>178381.125</v>
      </c>
      <c r="AN8211" s="1">
        <v>33917.91015625</v>
      </c>
      <c r="AO8211" t="s">
        <v>21021</v>
      </c>
    </row>
    <row r="8212" spans="1:41" x14ac:dyDescent="0.25">
      <c r="A8212" s="1">
        <v>2028</v>
      </c>
      <c r="B8212" t="s">
        <v>6630</v>
      </c>
      <c r="C8212" t="s">
        <v>7162</v>
      </c>
      <c r="D8212" t="s">
        <v>7260</v>
      </c>
      <c r="E8212" t="s">
        <v>8177</v>
      </c>
      <c r="F8212" t="s">
        <v>10316</v>
      </c>
      <c r="G8212" t="s">
        <v>12439</v>
      </c>
      <c r="H8212" t="s">
        <v>12778</v>
      </c>
      <c r="I8212" s="1">
        <v>1239.7338663118046</v>
      </c>
      <c r="J8212" s="1">
        <v>1185.8323938634653</v>
      </c>
      <c r="K8212" s="1"/>
      <c r="L8212" s="1">
        <v>323.40883469003597</v>
      </c>
      <c r="M8212" s="1">
        <v>781.57135050092029</v>
      </c>
      <c r="N8212" s="1">
        <v>3730.1123349884069</v>
      </c>
      <c r="O8212" s="1">
        <v>2028.6827113467291</v>
      </c>
      <c r="P8212" s="1">
        <v>2294.0466674013219</v>
      </c>
      <c r="Q8212" s="1">
        <v>0</v>
      </c>
      <c r="R8212" s="1">
        <v>2252.9281366647756</v>
      </c>
      <c r="S8212" s="1">
        <v>1886.5515356918766</v>
      </c>
      <c r="T8212" s="1">
        <v>215.60588979335733</v>
      </c>
      <c r="U8212" s="1">
        <v>161.70441734501799</v>
      </c>
      <c r="V8212" s="1">
        <v>503.43975266748936</v>
      </c>
      <c r="W8212" s="1">
        <v>625.25708040073619</v>
      </c>
      <c r="X8212" s="1">
        <v>2183.0096341577428</v>
      </c>
      <c r="Y8212" s="1">
        <v>4910.4241400437131</v>
      </c>
      <c r="Z8212" s="1">
        <v>1472.2937064867026</v>
      </c>
      <c r="AA8212" s="1">
        <v>58305.222747368658</v>
      </c>
      <c r="AB8212" s="1">
        <v>233.9323904257927</v>
      </c>
      <c r="AC8212" s="1">
        <v>500.80638545073123</v>
      </c>
      <c r="AD8212" s="1">
        <v>4454.4176831307623</v>
      </c>
      <c r="AE8212" s="1">
        <v>2247.6914010957503</v>
      </c>
      <c r="AF8212" s="1">
        <v>2039.9012248074021</v>
      </c>
      <c r="AG8212" s="1">
        <v>59397.266579172006</v>
      </c>
      <c r="AH8212" s="1">
        <v>3555.3411226924622</v>
      </c>
      <c r="AI8212" s="1">
        <v>448.46025077018322</v>
      </c>
      <c r="AJ8212" s="1">
        <v>4398.3601517844891</v>
      </c>
      <c r="AK8212" s="1">
        <v>244.71268491546056</v>
      </c>
      <c r="AL8212" s="1">
        <v>161620.703125</v>
      </c>
      <c r="AM8212" s="1">
        <v>144963.171875</v>
      </c>
      <c r="AN8212" s="1">
        <v>16657.54296875</v>
      </c>
      <c r="AO8212" t="s">
        <v>21022</v>
      </c>
    </row>
    <row r="8213" spans="1:41" x14ac:dyDescent="0.25">
      <c r="A8213" s="1">
        <v>2028</v>
      </c>
      <c r="B8213" t="s">
        <v>6631</v>
      </c>
      <c r="C8213" t="s">
        <v>7162</v>
      </c>
      <c r="D8213" t="s">
        <v>7260</v>
      </c>
      <c r="E8213" t="s">
        <v>8177</v>
      </c>
      <c r="F8213" t="s">
        <v>10316</v>
      </c>
      <c r="G8213" t="s">
        <v>12440</v>
      </c>
      <c r="H8213" t="s">
        <v>12778</v>
      </c>
      <c r="I8213" s="1">
        <v>1300</v>
      </c>
      <c r="J8213" s="1">
        <v>7943.1190752826897</v>
      </c>
      <c r="K8213" s="1">
        <v>0</v>
      </c>
      <c r="L8213" s="1">
        <v>528.12580045700975</v>
      </c>
      <c r="M8213" s="1">
        <v>2469.674185445951</v>
      </c>
      <c r="N8213" s="1">
        <v>7397.2511517651274</v>
      </c>
      <c r="O8213" s="1">
        <v>1834.213807645531</v>
      </c>
      <c r="P8213" s="1">
        <v>1462.8170806877799</v>
      </c>
      <c r="Q8213" s="1">
        <v>0</v>
      </c>
      <c r="R8213" s="1">
        <v>581.85475509338823</v>
      </c>
      <c r="S8213" s="1">
        <v>7193</v>
      </c>
      <c r="T8213" s="1">
        <v>293.45260554794999</v>
      </c>
      <c r="U8213" s="1">
        <v>162.41652432964091</v>
      </c>
      <c r="V8213" s="1">
        <v>7849</v>
      </c>
      <c r="W8213" s="1">
        <v>354.93978726391248</v>
      </c>
      <c r="X8213" s="1">
        <v>603.65121078598565</v>
      </c>
      <c r="Y8213" s="1">
        <v>5346.9156063242799</v>
      </c>
      <c r="Z8213" s="1">
        <v>1830.837573596197</v>
      </c>
      <c r="AA8213" s="1">
        <v>102930</v>
      </c>
      <c r="AB8213" s="1">
        <v>37</v>
      </c>
      <c r="AC8213" s="1">
        <v>2054.998659424562</v>
      </c>
      <c r="AD8213" s="1">
        <v>3644.299412365292</v>
      </c>
      <c r="AE8213" s="1">
        <v>60.264644867551823</v>
      </c>
      <c r="AF8213" s="1">
        <v>6956.2013957098652</v>
      </c>
      <c r="AG8213" s="1">
        <v>48128</v>
      </c>
      <c r="AH8213" s="1">
        <v>6179.847232405933</v>
      </c>
      <c r="AI8213" s="1">
        <v>245.81873287694589</v>
      </c>
      <c r="AJ8213" s="1">
        <v>15342.879594224671</v>
      </c>
      <c r="AK8213" s="1">
        <v>276</v>
      </c>
      <c r="AL8213" s="1">
        <v>233006.5625</v>
      </c>
      <c r="AM8213" s="1">
        <v>209874.6875</v>
      </c>
      <c r="AN8213" s="1">
        <v>23131.896484375</v>
      </c>
      <c r="AO8213" t="s">
        <v>21023</v>
      </c>
    </row>
    <row r="8214" spans="1:41" x14ac:dyDescent="0.25">
      <c r="A8214" s="1">
        <v>2028</v>
      </c>
      <c r="B8214" t="s">
        <v>6632</v>
      </c>
      <c r="C8214" t="s">
        <v>7162</v>
      </c>
      <c r="D8214" t="s">
        <v>7260</v>
      </c>
      <c r="E8214" t="s">
        <v>8177</v>
      </c>
      <c r="F8214" t="s">
        <v>10316</v>
      </c>
      <c r="G8214" t="s">
        <v>12440</v>
      </c>
      <c r="H8214" t="s">
        <v>12778</v>
      </c>
      <c r="I8214" s="1">
        <v>1401.843582993971</v>
      </c>
      <c r="J8214" s="1">
        <v>1260.9004019318961</v>
      </c>
      <c r="K8214" s="1">
        <v>0</v>
      </c>
      <c r="L8214" s="1">
        <v>366.30805519698202</v>
      </c>
      <c r="M8214" s="1">
        <v>866.44211225117533</v>
      </c>
      <c r="N8214" s="1">
        <v>4192.2529882580257</v>
      </c>
      <c r="O8214" s="1">
        <v>2248.9771821601998</v>
      </c>
      <c r="P8214" s="1">
        <v>2565.6849120000002</v>
      </c>
      <c r="Q8214" s="1">
        <v>0</v>
      </c>
      <c r="R8214" s="1">
        <v>2493.5670242157189</v>
      </c>
      <c r="S8214" s="1">
        <v>2052.7565654776431</v>
      </c>
      <c r="T8214" s="1">
        <v>243.39920000000001</v>
      </c>
      <c r="U8214" s="1">
        <v>167.32556377750419</v>
      </c>
      <c r="V8214" s="1">
        <v>564</v>
      </c>
      <c r="W8214" s="1">
        <v>693.15368980094024</v>
      </c>
      <c r="X8214" s="1">
        <v>2488.7249999999999</v>
      </c>
      <c r="Y8214" s="1">
        <v>5679.7230455254694</v>
      </c>
      <c r="Z8214" s="1">
        <v>1654.7028980111261</v>
      </c>
      <c r="AA8214" s="1">
        <v>70632</v>
      </c>
      <c r="AB8214" s="1">
        <v>308</v>
      </c>
      <c r="AC8214" s="1">
        <v>555.18909999999994</v>
      </c>
      <c r="AD8214" s="1">
        <v>5020.8048000970948</v>
      </c>
      <c r="AE8214" s="1">
        <v>2491.7680055775181</v>
      </c>
      <c r="AF8214" s="1">
        <v>2310.4880581549642</v>
      </c>
      <c r="AG8214" s="1">
        <v>70461</v>
      </c>
      <c r="AH8214" s="1">
        <v>4119.8429195898543</v>
      </c>
      <c r="AI8214" s="1">
        <v>497.15850854688142</v>
      </c>
      <c r="AJ8214" s="1">
        <v>5072.96717825018</v>
      </c>
      <c r="AK8214" s="1">
        <v>271</v>
      </c>
      <c r="AL8214" s="1">
        <v>190679.96875</v>
      </c>
      <c r="AM8214" s="1">
        <v>171869.71875</v>
      </c>
      <c r="AN8214" s="1">
        <v>18810.259765625</v>
      </c>
      <c r="AO8214" t="s">
        <v>21024</v>
      </c>
    </row>
    <row r="8215" spans="1:41" x14ac:dyDescent="0.25">
      <c r="A8215" s="1">
        <v>2028</v>
      </c>
      <c r="B8215" t="s">
        <v>6633</v>
      </c>
      <c r="C8215" t="s">
        <v>7162</v>
      </c>
      <c r="D8215" t="s">
        <v>7260</v>
      </c>
      <c r="E8215" t="s">
        <v>8177</v>
      </c>
      <c r="F8215" t="s">
        <v>10316</v>
      </c>
      <c r="G8215" t="s">
        <v>12440</v>
      </c>
      <c r="H8215" t="s">
        <v>12778</v>
      </c>
      <c r="I8215" s="1">
        <v>2620</v>
      </c>
      <c r="J8215" s="1">
        <v>7961.0922726376521</v>
      </c>
      <c r="K8215" s="1"/>
      <c r="L8215" s="1">
        <v>505.7303459647631</v>
      </c>
      <c r="M8215" s="1">
        <v>7410.3795126814648</v>
      </c>
      <c r="N8215" s="1">
        <v>4374.5090956221829</v>
      </c>
      <c r="O8215" s="1">
        <v>4911.3429638496482</v>
      </c>
      <c r="P8215" s="1">
        <v>1148.115427139772</v>
      </c>
      <c r="Q8215" s="1">
        <v>447</v>
      </c>
      <c r="R8215" s="1">
        <v>499.66079131181971</v>
      </c>
      <c r="S8215" s="1">
        <v>896.46604106121185</v>
      </c>
      <c r="T8215" s="1">
        <v>0</v>
      </c>
      <c r="U8215" s="1">
        <v>160.8084399303375</v>
      </c>
      <c r="V8215" s="1">
        <v>7508</v>
      </c>
      <c r="W8215" s="1">
        <v>1479.321422500366</v>
      </c>
      <c r="X8215" s="1">
        <v>362.14139723174571</v>
      </c>
      <c r="Y8215" s="1">
        <v>13377.17553659849</v>
      </c>
      <c r="Z8215" s="1">
        <v>1194.054118382817</v>
      </c>
      <c r="AA8215" s="1">
        <v>78152</v>
      </c>
      <c r="AB8215" s="1">
        <v>601.39379516845179</v>
      </c>
      <c r="AC8215" s="1">
        <v>2101.597953297754</v>
      </c>
      <c r="AD8215" s="1">
        <v>3565.8736324346869</v>
      </c>
      <c r="AE8215" s="1">
        <v>176.50546599162371</v>
      </c>
      <c r="AF8215" s="1">
        <v>7175.7067328248286</v>
      </c>
      <c r="AG8215" s="1">
        <v>38603</v>
      </c>
      <c r="AH8215" s="1">
        <v>4895.6983155212301</v>
      </c>
      <c r="AI8215" s="1">
        <v>240.99875772249601</v>
      </c>
      <c r="AJ8215" s="1">
        <v>15342.879594224671</v>
      </c>
      <c r="AK8215" s="1">
        <v>270</v>
      </c>
      <c r="AL8215" s="1">
        <v>205981.4375</v>
      </c>
      <c r="AM8215" s="1">
        <v>181347.828125</v>
      </c>
      <c r="AN8215" s="1">
        <v>24633.615234375</v>
      </c>
      <c r="AO8215" t="s">
        <v>21025</v>
      </c>
    </row>
    <row r="8216" spans="1:41" x14ac:dyDescent="0.25">
      <c r="A8216" s="1">
        <v>2028</v>
      </c>
      <c r="B8216" t="s">
        <v>6634</v>
      </c>
      <c r="C8216" t="s">
        <v>7162</v>
      </c>
      <c r="D8216" t="s">
        <v>7260</v>
      </c>
      <c r="E8216" t="s">
        <v>8177</v>
      </c>
      <c r="F8216" t="s">
        <v>10316</v>
      </c>
      <c r="G8216" t="s">
        <v>12440</v>
      </c>
      <c r="H8216" t="s">
        <v>12778</v>
      </c>
      <c r="I8216" s="1">
        <v>860.46664940806386</v>
      </c>
      <c r="J8216" s="1">
        <v>9047.6346972922438</v>
      </c>
      <c r="K8216" s="1"/>
      <c r="L8216" s="1">
        <v>359.12554431076671</v>
      </c>
      <c r="M8216" s="1">
        <v>17164.80993168319</v>
      </c>
      <c r="N8216" s="1">
        <v>6761.1437906070014</v>
      </c>
      <c r="O8216" s="1">
        <v>2204.8795903531368</v>
      </c>
      <c r="P8216" s="1">
        <v>1976.252322975193</v>
      </c>
      <c r="Q8216" s="1">
        <v>0</v>
      </c>
      <c r="R8216" s="1">
        <v>592.76327780305905</v>
      </c>
      <c r="S8216" s="1">
        <v>3374.3790172865251</v>
      </c>
      <c r="T8216" s="1">
        <v>119.17592014722599</v>
      </c>
      <c r="U8216" s="1">
        <v>168.9574869373443</v>
      </c>
      <c r="V8216" s="1">
        <v>2007</v>
      </c>
      <c r="W8216" s="1">
        <v>679.56244098131401</v>
      </c>
      <c r="X8216" s="1">
        <v>2454</v>
      </c>
      <c r="Y8216" s="1">
        <v>10401.58318395967</v>
      </c>
      <c r="Z8216" s="1">
        <v>1796.198177653057</v>
      </c>
      <c r="AA8216" s="1">
        <v>111091</v>
      </c>
      <c r="AB8216" s="1">
        <v>39</v>
      </c>
      <c r="AC8216" s="1">
        <v>1992.1557600000001</v>
      </c>
      <c r="AD8216" s="1">
        <v>4840.7990263196252</v>
      </c>
      <c r="AE8216" s="1">
        <v>9268.9973631089233</v>
      </c>
      <c r="AF8216" s="1">
        <v>2235.4206496080328</v>
      </c>
      <c r="AG8216" s="1">
        <v>41801</v>
      </c>
      <c r="AH8216" s="1">
        <v>6683.7052797126898</v>
      </c>
      <c r="AI8216" s="1">
        <v>479.20868682992671</v>
      </c>
      <c r="AJ8216" s="1">
        <v>7947.3655813383666</v>
      </c>
      <c r="AK8216" s="1">
        <v>266</v>
      </c>
      <c r="AL8216" s="1">
        <v>246612.578125</v>
      </c>
      <c r="AM8216" s="1">
        <v>208307.0625</v>
      </c>
      <c r="AN8216" s="1">
        <v>38305.51953125</v>
      </c>
      <c r="AO8216" t="s">
        <v>21026</v>
      </c>
    </row>
    <row r="8217" spans="1:41" x14ac:dyDescent="0.25">
      <c r="A8217" s="1">
        <v>2028</v>
      </c>
      <c r="B8217" t="s">
        <v>6634</v>
      </c>
      <c r="C8217" t="s">
        <v>7162</v>
      </c>
      <c r="D8217" t="s">
        <v>7260</v>
      </c>
      <c r="E8217" t="s">
        <v>8178</v>
      </c>
      <c r="F8217" t="s">
        <v>10317</v>
      </c>
      <c r="G8217" t="s">
        <v>12440</v>
      </c>
      <c r="H8217" t="s">
        <v>12778</v>
      </c>
      <c r="I8217" s="1">
        <v>2000</v>
      </c>
      <c r="J8217" s="1">
        <v>4343.3185467427493</v>
      </c>
      <c r="K8217" s="1">
        <v>115.4251349618221</v>
      </c>
      <c r="L8217" s="1">
        <v>0</v>
      </c>
      <c r="M8217" s="1">
        <v>11247.93005762175</v>
      </c>
      <c r="N8217" s="1">
        <v>160</v>
      </c>
      <c r="O8217" s="1">
        <v>58.582969050113277</v>
      </c>
      <c r="P8217" s="1">
        <v>1080</v>
      </c>
      <c r="Q8217" s="1">
        <v>149.6869405714647</v>
      </c>
      <c r="R8217" s="1">
        <v>463.2741192482959</v>
      </c>
      <c r="S8217" s="1">
        <v>4920.9694002095166</v>
      </c>
      <c r="T8217" s="1">
        <v>50</v>
      </c>
      <c r="U8217" s="1"/>
      <c r="V8217" s="1">
        <v>202</v>
      </c>
      <c r="W8217" s="1">
        <v>1463.40256687183</v>
      </c>
      <c r="X8217" s="1">
        <v>3030</v>
      </c>
      <c r="Y8217" s="1">
        <v>1860.549606471739</v>
      </c>
      <c r="Z8217" s="1">
        <v>707.83592621077617</v>
      </c>
      <c r="AA8217" s="1">
        <v>29476</v>
      </c>
      <c r="AB8217" s="1"/>
      <c r="AC8217" s="1">
        <v>0</v>
      </c>
      <c r="AD8217" s="1">
        <v>1436.3851392896031</v>
      </c>
      <c r="AE8217" s="1">
        <v>1408.3345759647241</v>
      </c>
      <c r="AF8217" s="1">
        <v>7676.9758876875712</v>
      </c>
      <c r="AG8217" s="1">
        <v>57002</v>
      </c>
      <c r="AH8217" s="1">
        <v>5041.7502856624724</v>
      </c>
      <c r="AI8217" s="1">
        <v>3428.27534881263</v>
      </c>
      <c r="AJ8217" s="1">
        <v>7916.6730374303152</v>
      </c>
      <c r="AK8217" s="1"/>
      <c r="AL8217" s="1">
        <v>145239.375</v>
      </c>
      <c r="AM8217" s="1">
        <v>114446.6484375</v>
      </c>
      <c r="AN8217" s="1">
        <v>30792.720703125</v>
      </c>
      <c r="AO8217" t="s">
        <v>21027</v>
      </c>
    </row>
    <row r="8218" spans="1:41" x14ac:dyDescent="0.25">
      <c r="A8218" s="1">
        <v>2028</v>
      </c>
      <c r="B8218" t="s">
        <v>6635</v>
      </c>
      <c r="C8218" t="s">
        <v>7162</v>
      </c>
      <c r="D8218" t="s">
        <v>7260</v>
      </c>
      <c r="E8218" t="s">
        <v>8178</v>
      </c>
      <c r="F8218" t="s">
        <v>10317</v>
      </c>
      <c r="G8218" t="s">
        <v>12440</v>
      </c>
      <c r="H8218" t="s">
        <v>12778</v>
      </c>
      <c r="I8218" s="1">
        <v>2000</v>
      </c>
      <c r="J8218" s="1">
        <v>9185.7409924414369</v>
      </c>
      <c r="K8218" s="1">
        <v>74.359501753758934</v>
      </c>
      <c r="L8218" s="1">
        <v>281.66709357707191</v>
      </c>
      <c r="M8218" s="1">
        <v>9821</v>
      </c>
      <c r="N8218" s="1">
        <v>206.56800000000001</v>
      </c>
      <c r="O8218" s="1">
        <v>57.434283382464002</v>
      </c>
      <c r="P8218" s="1">
        <v>1080</v>
      </c>
      <c r="Q8218" s="1">
        <v>225.50907985527809</v>
      </c>
      <c r="R8218" s="1">
        <v>453.63889554920502</v>
      </c>
      <c r="S8218" s="1">
        <v>4048.6307837582631</v>
      </c>
      <c r="T8218" s="1">
        <v>50</v>
      </c>
      <c r="U8218" s="1">
        <v>0</v>
      </c>
      <c r="V8218" s="1">
        <v>108</v>
      </c>
      <c r="W8218" s="1">
        <v>848</v>
      </c>
      <c r="X8218" s="1">
        <v>3238.136256379491</v>
      </c>
      <c r="Y8218" s="1">
        <v>4714.7310973094964</v>
      </c>
      <c r="Z8218" s="1">
        <v>665.09750228535268</v>
      </c>
      <c r="AA8218" s="1">
        <v>29631</v>
      </c>
      <c r="AB8218" s="1"/>
      <c r="AC8218" s="1">
        <v>0</v>
      </c>
      <c r="AD8218" s="1">
        <v>0</v>
      </c>
      <c r="AE8218" s="1">
        <v>1408.288628538018</v>
      </c>
      <c r="AF8218" s="1">
        <v>9096.4536596108101</v>
      </c>
      <c r="AG8218" s="1">
        <v>78821</v>
      </c>
      <c r="AH8218" s="1">
        <v>5273.7263475163963</v>
      </c>
      <c r="AI8218" s="1">
        <v>3361.0542635417942</v>
      </c>
      <c r="AJ8218" s="1">
        <v>10222.094806341</v>
      </c>
      <c r="AK8218" s="1"/>
      <c r="AL8218" s="1">
        <v>174872.109375</v>
      </c>
      <c r="AM8218" s="1">
        <v>148099.78125</v>
      </c>
      <c r="AN8218" s="1">
        <v>26772.341796875</v>
      </c>
      <c r="AO8218" t="s">
        <v>21028</v>
      </c>
    </row>
    <row r="8219" spans="1:41" x14ac:dyDescent="0.25">
      <c r="A8219" s="1">
        <v>2028</v>
      </c>
      <c r="B8219" t="s">
        <v>6636</v>
      </c>
      <c r="C8219" t="s">
        <v>7162</v>
      </c>
      <c r="D8219" t="s">
        <v>7260</v>
      </c>
      <c r="E8219" t="s">
        <v>8178</v>
      </c>
      <c r="F8219" t="s">
        <v>10317</v>
      </c>
      <c r="G8219" t="s">
        <v>12440</v>
      </c>
      <c r="H8219" t="s">
        <v>12778</v>
      </c>
      <c r="I8219" s="1">
        <v>2000</v>
      </c>
      <c r="J8219" s="1">
        <v>4594.7970638115676</v>
      </c>
      <c r="K8219" s="1">
        <v>118</v>
      </c>
      <c r="L8219" s="1">
        <v>0</v>
      </c>
      <c r="M8219" s="1">
        <v>7648.5924391827893</v>
      </c>
      <c r="N8219" s="1">
        <v>193.85463055230849</v>
      </c>
      <c r="O8219" s="1">
        <v>0</v>
      </c>
      <c r="P8219" s="1">
        <v>95</v>
      </c>
      <c r="Q8219" s="1">
        <v>261.0455852093927</v>
      </c>
      <c r="R8219" s="1">
        <v>493.97466235625433</v>
      </c>
      <c r="S8219" s="1">
        <v>3500</v>
      </c>
      <c r="T8219" s="1"/>
      <c r="U8219" s="1"/>
      <c r="V8219" s="1">
        <v>442</v>
      </c>
      <c r="W8219" s="1">
        <v>1492.670618209266</v>
      </c>
      <c r="X8219" s="1">
        <v>2987.7314215557772</v>
      </c>
      <c r="Y8219" s="1">
        <v>2073.6288528449741</v>
      </c>
      <c r="Z8219" s="1">
        <v>665.55694586268817</v>
      </c>
      <c r="AA8219" s="1">
        <v>22723</v>
      </c>
      <c r="AB8219" s="1"/>
      <c r="AC8219" s="1">
        <v>0</v>
      </c>
      <c r="AD8219" s="1">
        <v>1520.162242806671</v>
      </c>
      <c r="AE8219" s="1">
        <v>1262.0177524651599</v>
      </c>
      <c r="AF8219" s="1">
        <v>7326.1611039396394</v>
      </c>
      <c r="AG8219" s="1">
        <v>67442</v>
      </c>
      <c r="AH8219" s="1">
        <v>5837.5276118575111</v>
      </c>
      <c r="AI8219" s="1">
        <v>1967.7199142366351</v>
      </c>
      <c r="AJ8219" s="1">
        <v>6906</v>
      </c>
      <c r="AK8219" s="1"/>
      <c r="AL8219" s="1">
        <v>141551.4375</v>
      </c>
      <c r="AM8219" s="1">
        <v>116479.03125</v>
      </c>
      <c r="AN8219" s="1">
        <v>25072.404296875</v>
      </c>
      <c r="AO8219" t="s">
        <v>21029</v>
      </c>
    </row>
    <row r="8220" spans="1:41" x14ac:dyDescent="0.25">
      <c r="A8220" s="1">
        <v>2028</v>
      </c>
      <c r="B8220" t="s">
        <v>6637</v>
      </c>
      <c r="C8220" t="s">
        <v>7162</v>
      </c>
      <c r="D8220" t="s">
        <v>7260</v>
      </c>
      <c r="E8220" t="s">
        <v>8178</v>
      </c>
      <c r="F8220" t="s">
        <v>10317</v>
      </c>
      <c r="G8220" t="s">
        <v>12440</v>
      </c>
      <c r="H8220" t="s">
        <v>12778</v>
      </c>
      <c r="I8220" s="1">
        <v>2000</v>
      </c>
      <c r="J8220" s="1">
        <v>9205.2893709213786</v>
      </c>
      <c r="K8220" s="1">
        <v>72.723997894933092</v>
      </c>
      <c r="L8220" s="1">
        <v>1011.460691929526</v>
      </c>
      <c r="M8220" s="1">
        <v>10050.9995919312</v>
      </c>
      <c r="N8220" s="1">
        <v>277.95</v>
      </c>
      <c r="O8220" s="1">
        <v>50</v>
      </c>
      <c r="P8220" s="1">
        <v>1080</v>
      </c>
      <c r="Q8220" s="1">
        <v>143</v>
      </c>
      <c r="R8220" s="1">
        <v>445.02596090638889</v>
      </c>
      <c r="S8220" s="1">
        <v>2801.4563783162871</v>
      </c>
      <c r="T8220" s="1">
        <v>0</v>
      </c>
      <c r="U8220" s="1"/>
      <c r="V8220" s="1">
        <v>259</v>
      </c>
      <c r="W8220" s="1">
        <v>1357</v>
      </c>
      <c r="X8220" s="1">
        <v>3899.9842778803391</v>
      </c>
      <c r="Y8220" s="1">
        <v>2212.856469521329</v>
      </c>
      <c r="Z8220" s="1">
        <v>662.28507812547969</v>
      </c>
      <c r="AA8220" s="1">
        <v>34821</v>
      </c>
      <c r="AB8220" s="1"/>
      <c r="AC8220" s="1">
        <v>0</v>
      </c>
      <c r="AD8220" s="1">
        <v>583.47409998170804</v>
      </c>
      <c r="AE8220" s="1">
        <v>1451.6233584312961</v>
      </c>
      <c r="AF8220" s="1">
        <v>9565.9456861841572</v>
      </c>
      <c r="AG8220" s="1">
        <v>86634</v>
      </c>
      <c r="AH8220" s="1">
        <v>7489.3339999999998</v>
      </c>
      <c r="AI8220" s="1">
        <v>3295.1512387664638</v>
      </c>
      <c r="AJ8220" s="1">
        <v>10222.094806340991</v>
      </c>
      <c r="AK8220" s="1"/>
      <c r="AL8220" s="1">
        <v>189591.65625</v>
      </c>
      <c r="AM8220" s="1">
        <v>159991.53125</v>
      </c>
      <c r="AN8220" s="1">
        <v>29600.123046875</v>
      </c>
      <c r="AO8220" t="s">
        <v>21030</v>
      </c>
    </row>
    <row r="8221" spans="1:41" x14ac:dyDescent="0.25">
      <c r="A8221" s="1">
        <v>2028</v>
      </c>
      <c r="B8221" t="s">
        <v>6638</v>
      </c>
      <c r="C8221" t="s">
        <v>7162</v>
      </c>
      <c r="D8221" t="s">
        <v>7260</v>
      </c>
      <c r="E8221" t="s">
        <v>8179</v>
      </c>
      <c r="F8221" t="s">
        <v>10318</v>
      </c>
      <c r="G8221" t="s">
        <v>12440</v>
      </c>
      <c r="H8221" t="s">
        <v>12778</v>
      </c>
      <c r="I8221" s="1"/>
      <c r="J8221" s="1">
        <v>0</v>
      </c>
      <c r="K8221" s="1">
        <v>38.644446142803723</v>
      </c>
      <c r="L8221" s="1">
        <v>0</v>
      </c>
      <c r="M8221" s="1"/>
      <c r="N8221" s="1">
        <v>0</v>
      </c>
      <c r="O8221" s="1">
        <v>574.34283382464002</v>
      </c>
      <c r="P8221" s="1">
        <v>1200</v>
      </c>
      <c r="Q8221" s="1"/>
      <c r="R8221" s="1">
        <v>0</v>
      </c>
      <c r="S8221" s="1"/>
      <c r="T8221" s="1">
        <v>0</v>
      </c>
      <c r="U8221" s="1">
        <v>0</v>
      </c>
      <c r="V8221" s="1">
        <v>1137</v>
      </c>
      <c r="W8221" s="1">
        <v>659</v>
      </c>
      <c r="X8221" s="1">
        <v>0</v>
      </c>
      <c r="Y8221" s="1">
        <v>0</v>
      </c>
      <c r="Z8221" s="1">
        <v>0</v>
      </c>
      <c r="AA8221" s="1">
        <v>0</v>
      </c>
      <c r="AB8221" s="1"/>
      <c r="AC8221" s="1">
        <v>0</v>
      </c>
      <c r="AD8221" s="1">
        <v>0</v>
      </c>
      <c r="AE8221" s="1">
        <v>14</v>
      </c>
      <c r="AF8221" s="1">
        <v>0</v>
      </c>
      <c r="AG8221" s="1"/>
      <c r="AH8221" s="1">
        <v>0</v>
      </c>
      <c r="AI8221" s="1"/>
      <c r="AJ8221" s="1"/>
      <c r="AK8221" s="1"/>
      <c r="AL8221" s="1">
        <v>3622.9873046875</v>
      </c>
      <c r="AM8221" s="1">
        <v>2351</v>
      </c>
      <c r="AN8221" s="1">
        <v>1271.9873046875</v>
      </c>
      <c r="AO8221" t="s">
        <v>21031</v>
      </c>
    </row>
    <row r="8222" spans="1:41" x14ac:dyDescent="0.25">
      <c r="A8222" s="1">
        <v>2028</v>
      </c>
      <c r="B8222" t="s">
        <v>6639</v>
      </c>
      <c r="C8222" t="s">
        <v>7162</v>
      </c>
      <c r="D8222" t="s">
        <v>7260</v>
      </c>
      <c r="E8222" t="s">
        <v>8179</v>
      </c>
      <c r="F8222" t="s">
        <v>10318</v>
      </c>
      <c r="G8222" t="s">
        <v>12440</v>
      </c>
      <c r="H8222" t="s">
        <v>12778</v>
      </c>
      <c r="I8222" s="1"/>
      <c r="J8222" s="1"/>
      <c r="K8222" s="1">
        <v>42.838980009984027</v>
      </c>
      <c r="L8222" s="1">
        <v>0</v>
      </c>
      <c r="M8222" s="1"/>
      <c r="N8222" s="1">
        <v>0</v>
      </c>
      <c r="O8222" s="1">
        <v>500</v>
      </c>
      <c r="P8222" s="1">
        <v>1200</v>
      </c>
      <c r="Q8222" s="1"/>
      <c r="R8222" s="1">
        <v>0</v>
      </c>
      <c r="S8222" s="1"/>
      <c r="T8222" s="1">
        <v>0</v>
      </c>
      <c r="U8222" s="1"/>
      <c r="V8222" s="1">
        <v>840</v>
      </c>
      <c r="W8222" s="1">
        <v>0</v>
      </c>
      <c r="X8222" s="1">
        <v>0</v>
      </c>
      <c r="Y8222" s="1">
        <v>0</v>
      </c>
      <c r="Z8222" s="1">
        <v>0</v>
      </c>
      <c r="AA8222" s="1">
        <v>0</v>
      </c>
      <c r="AB8222" s="1"/>
      <c r="AC8222" s="1">
        <v>0</v>
      </c>
      <c r="AD8222" s="1"/>
      <c r="AE8222" s="1">
        <v>5.7434283382464004</v>
      </c>
      <c r="AF8222" s="1">
        <v>0</v>
      </c>
      <c r="AG8222" s="1"/>
      <c r="AH8222" s="1">
        <v>0</v>
      </c>
      <c r="AI8222" s="1"/>
      <c r="AJ8222" s="1"/>
      <c r="AK8222" s="1"/>
      <c r="AL8222" s="1">
        <v>2588.582275390625</v>
      </c>
      <c r="AM8222" s="1">
        <v>2045.743408203125</v>
      </c>
      <c r="AN8222" s="1">
        <v>542.8389892578125</v>
      </c>
      <c r="AO8222" t="s">
        <v>21032</v>
      </c>
    </row>
    <row r="8223" spans="1:41" x14ac:dyDescent="0.25">
      <c r="A8223" s="1">
        <v>2028</v>
      </c>
      <c r="B8223" t="s">
        <v>6640</v>
      </c>
      <c r="C8223" t="s">
        <v>7162</v>
      </c>
      <c r="D8223" t="s">
        <v>7260</v>
      </c>
      <c r="E8223" t="s">
        <v>8179</v>
      </c>
      <c r="F8223" t="s">
        <v>10318</v>
      </c>
      <c r="G8223" t="s">
        <v>12440</v>
      </c>
      <c r="H8223" t="s">
        <v>12778</v>
      </c>
      <c r="I8223" s="1"/>
      <c r="J8223" s="1"/>
      <c r="K8223" s="1">
        <v>30.58073525678515</v>
      </c>
      <c r="L8223" s="1">
        <v>0</v>
      </c>
      <c r="M8223" s="1"/>
      <c r="N8223" s="1">
        <v>0</v>
      </c>
      <c r="O8223" s="1">
        <v>239.0185137244622</v>
      </c>
      <c r="P8223" s="1">
        <v>1200</v>
      </c>
      <c r="Q8223" s="1">
        <v>0</v>
      </c>
      <c r="R8223" s="1">
        <v>0</v>
      </c>
      <c r="S8223" s="1">
        <v>0</v>
      </c>
      <c r="T8223" s="1"/>
      <c r="U8223" s="1"/>
      <c r="V8223" s="1">
        <v>463</v>
      </c>
      <c r="W8223" s="1"/>
      <c r="X8223" s="1">
        <v>0</v>
      </c>
      <c r="Y8223" s="1">
        <v>0</v>
      </c>
      <c r="Z8223" s="1">
        <v>0</v>
      </c>
      <c r="AA8223" s="1">
        <v>0</v>
      </c>
      <c r="AB8223" s="1"/>
      <c r="AC8223" s="1">
        <v>0</v>
      </c>
      <c r="AD8223" s="1"/>
      <c r="AE8223" s="1">
        <v>29.877314215557771</v>
      </c>
      <c r="AF8223" s="1">
        <v>0</v>
      </c>
      <c r="AG8223" s="1"/>
      <c r="AH8223" s="1"/>
      <c r="AI8223" s="1"/>
      <c r="AJ8223" s="1"/>
      <c r="AK8223" s="1"/>
      <c r="AL8223" s="1">
        <v>1962.4765625</v>
      </c>
      <c r="AM8223" s="1">
        <v>1692.8773193359375</v>
      </c>
      <c r="AN8223" s="1">
        <v>269.5992431640625</v>
      </c>
      <c r="AO8223" t="s">
        <v>21033</v>
      </c>
    </row>
    <row r="8224" spans="1:41" x14ac:dyDescent="0.25">
      <c r="A8224" s="1">
        <v>2028</v>
      </c>
      <c r="B8224" t="s">
        <v>6641</v>
      </c>
      <c r="C8224" t="s">
        <v>7162</v>
      </c>
      <c r="D8224" t="s">
        <v>7260</v>
      </c>
      <c r="E8224" t="s">
        <v>8179</v>
      </c>
      <c r="F8224" t="s">
        <v>10318</v>
      </c>
      <c r="G8224" t="s">
        <v>12440</v>
      </c>
      <c r="H8224" t="s">
        <v>12778</v>
      </c>
      <c r="I8224" s="1"/>
      <c r="J8224" s="1">
        <v>0</v>
      </c>
      <c r="K8224" s="1"/>
      <c r="L8224" s="1">
        <v>0</v>
      </c>
      <c r="M8224" s="1"/>
      <c r="N8224" s="1">
        <v>0</v>
      </c>
      <c r="O8224" s="1">
        <v>234.33187620045311</v>
      </c>
      <c r="P8224" s="1">
        <v>1200</v>
      </c>
      <c r="Q8224" s="1">
        <v>0</v>
      </c>
      <c r="R8224" s="1">
        <v>0</v>
      </c>
      <c r="S8224" s="1">
        <v>0</v>
      </c>
      <c r="T8224" s="1">
        <v>0</v>
      </c>
      <c r="U8224" s="1"/>
      <c r="V8224" s="1">
        <v>622</v>
      </c>
      <c r="W8224" s="1"/>
      <c r="X8224" s="1">
        <v>0</v>
      </c>
      <c r="Y8224" s="1">
        <v>0</v>
      </c>
      <c r="Z8224" s="1">
        <v>0</v>
      </c>
      <c r="AA8224" s="1">
        <v>0</v>
      </c>
      <c r="AB8224" s="1"/>
      <c r="AC8224" s="1">
        <v>0</v>
      </c>
      <c r="AD8224" s="1">
        <v>0</v>
      </c>
      <c r="AE8224" s="1">
        <v>25</v>
      </c>
      <c r="AF8224" s="1">
        <v>0</v>
      </c>
      <c r="AG8224" s="1"/>
      <c r="AH8224" s="1"/>
      <c r="AI8224" s="1"/>
      <c r="AJ8224" s="1"/>
      <c r="AK8224" s="1"/>
      <c r="AL8224" s="1">
        <v>2081.33203125</v>
      </c>
      <c r="AM8224" s="1">
        <v>1847</v>
      </c>
      <c r="AN8224" s="1">
        <v>234.33187866210938</v>
      </c>
      <c r="AO8224" t="s">
        <v>21034</v>
      </c>
    </row>
    <row r="8225" spans="1:41" x14ac:dyDescent="0.25">
      <c r="A8225" s="1">
        <v>2028</v>
      </c>
      <c r="B8225" t="s">
        <v>6642</v>
      </c>
      <c r="C8225" t="s">
        <v>7163</v>
      </c>
      <c r="D8225" t="s">
        <v>7261</v>
      </c>
      <c r="E8225" t="s">
        <v>8180</v>
      </c>
      <c r="F8225" t="s">
        <v>10319</v>
      </c>
      <c r="G8225" t="s">
        <v>12441</v>
      </c>
      <c r="H8225" t="s">
        <v>12778</v>
      </c>
      <c r="I8225" s="1">
        <v>303.48814219060375</v>
      </c>
      <c r="J8225" s="1">
        <v>0</v>
      </c>
      <c r="K8225" s="1">
        <v>75.719947523327818</v>
      </c>
      <c r="L8225" s="1">
        <v>470.40662039543577</v>
      </c>
      <c r="M8225" s="1">
        <v>1309.5771496661271</v>
      </c>
      <c r="N8225" s="1">
        <v>1069.9275861828355</v>
      </c>
      <c r="O8225" s="1">
        <v>1548.019956096286</v>
      </c>
      <c r="P8225" s="1">
        <v>315.59731906400884</v>
      </c>
      <c r="Q8225" s="1">
        <v>191.10669368067155</v>
      </c>
      <c r="R8225" s="1">
        <v>883.49869623162544</v>
      </c>
      <c r="S8225" s="1"/>
      <c r="T8225" s="1">
        <v>708.13899844474201</v>
      </c>
      <c r="U8225" s="1">
        <v>123.41851115751219</v>
      </c>
      <c r="V8225" s="1">
        <v>1916.0218043633449</v>
      </c>
      <c r="W8225" s="1">
        <v>288.92071136545479</v>
      </c>
      <c r="X8225" s="1">
        <v>2361.4540814687498</v>
      </c>
      <c r="Y8225" s="1">
        <v>1360.63850415454</v>
      </c>
      <c r="Z8225" s="1">
        <v>219.50662211719492</v>
      </c>
      <c r="AA8225" s="1">
        <v>7476.9361964358404</v>
      </c>
      <c r="AB8225" s="1">
        <v>451.18570472336421</v>
      </c>
      <c r="AC8225" s="1">
        <v>195.66888469682638</v>
      </c>
      <c r="AD8225" s="1">
        <v>807.53678285841806</v>
      </c>
      <c r="AE8225" s="1">
        <v>1298.3905571233956</v>
      </c>
      <c r="AF8225" s="1">
        <v>2307.7405996368902</v>
      </c>
      <c r="AG8225" s="1">
        <v>14555.291299461354</v>
      </c>
      <c r="AH8225" s="1">
        <v>564.02259598983062</v>
      </c>
      <c r="AI8225" s="1">
        <v>628.22045433454969</v>
      </c>
      <c r="AJ8225" s="1">
        <v>969.58779028283527</v>
      </c>
      <c r="AK8225" s="1">
        <v>244.81376803375366</v>
      </c>
      <c r="AL8225" s="1">
        <v>42644.83203125</v>
      </c>
      <c r="AM8225" s="1">
        <v>33657.2265625</v>
      </c>
      <c r="AN8225" s="1">
        <v>8987.609375</v>
      </c>
      <c r="AO8225" t="s">
        <v>21035</v>
      </c>
    </row>
    <row r="8226" spans="1:41" x14ac:dyDescent="0.25">
      <c r="A8226" s="1">
        <v>2028</v>
      </c>
      <c r="B8226" t="s">
        <v>6643</v>
      </c>
      <c r="C8226" t="s">
        <v>7163</v>
      </c>
      <c r="D8226" t="s">
        <v>7261</v>
      </c>
      <c r="E8226" t="s">
        <v>8180</v>
      </c>
      <c r="F8226" t="s">
        <v>10319</v>
      </c>
      <c r="G8226" t="s">
        <v>12441</v>
      </c>
      <c r="H8226" t="s">
        <v>12778</v>
      </c>
      <c r="I8226" s="1">
        <v>723.16672738186458</v>
      </c>
      <c r="J8226" s="1">
        <v>0</v>
      </c>
      <c r="K8226" s="1">
        <v>89.254602288290172</v>
      </c>
      <c r="L8226" s="1">
        <v>480.38932604652433</v>
      </c>
      <c r="M8226" s="1">
        <v>764.49054037511405</v>
      </c>
      <c r="N8226" s="1">
        <v>1093.8857530302796</v>
      </c>
      <c r="O8226" s="1">
        <v>1866.35592169439</v>
      </c>
      <c r="P8226" s="1">
        <v>299.44164680700868</v>
      </c>
      <c r="Q8226" s="1">
        <v>217.47445326978021</v>
      </c>
      <c r="R8226" s="1">
        <v>786.19353070775333</v>
      </c>
      <c r="S8226" s="1">
        <v>3032.9457582096675</v>
      </c>
      <c r="T8226" s="1">
        <v>723.16672738186458</v>
      </c>
      <c r="U8226" s="1">
        <v>84.713816636161283</v>
      </c>
      <c r="V8226" s="1">
        <v>1918.4580182116038</v>
      </c>
      <c r="W8226" s="1">
        <v>506.21670916730523</v>
      </c>
      <c r="X8226" s="1">
        <v>2668.4852240390805</v>
      </c>
      <c r="Y8226" s="1">
        <v>2174.6656587697498</v>
      </c>
      <c r="Z8226" s="1">
        <v>240.63031845384126</v>
      </c>
      <c r="AA8226" s="1">
        <v>6831.8593831089584</v>
      </c>
      <c r="AB8226" s="1">
        <v>578.53338190549164</v>
      </c>
      <c r="AC8226" s="1">
        <v>196.08149265296845</v>
      </c>
      <c r="AD8226" s="1">
        <v>1453.5868547109239</v>
      </c>
      <c r="AE8226" s="1">
        <v>1142.603429263346</v>
      </c>
      <c r="AF8226" s="1">
        <v>2079.0010316903777</v>
      </c>
      <c r="AG8226" s="1">
        <v>14339.363108657544</v>
      </c>
      <c r="AH8226" s="1">
        <v>796.51649544488225</v>
      </c>
      <c r="AI8226" s="1">
        <v>520.68004371494249</v>
      </c>
      <c r="AJ8226" s="1">
        <v>845.07197571195036</v>
      </c>
      <c r="AK8226" s="1">
        <v>289.26669095274582</v>
      </c>
      <c r="AL8226" s="1">
        <v>46742.49609375</v>
      </c>
      <c r="AM8226" s="1">
        <v>33453</v>
      </c>
      <c r="AN8226" s="1">
        <v>13289.498046875</v>
      </c>
      <c r="AO8226" t="s">
        <v>21036</v>
      </c>
    </row>
    <row r="8227" spans="1:41" x14ac:dyDescent="0.25">
      <c r="A8227" s="1">
        <v>2028</v>
      </c>
      <c r="B8227" t="s">
        <v>6644</v>
      </c>
      <c r="C8227" t="s">
        <v>7163</v>
      </c>
      <c r="D8227" t="s">
        <v>7261</v>
      </c>
      <c r="E8227" t="s">
        <v>8180</v>
      </c>
      <c r="F8227" t="s">
        <v>10319</v>
      </c>
      <c r="G8227" t="s">
        <v>12441</v>
      </c>
      <c r="H8227" t="s">
        <v>12778</v>
      </c>
      <c r="I8227" s="1">
        <v>265.21723583018291</v>
      </c>
      <c r="J8227" s="1">
        <v>0</v>
      </c>
      <c r="K8227" s="1">
        <v>75.767444400000002</v>
      </c>
      <c r="L8227" s="1">
        <v>465</v>
      </c>
      <c r="M8227" s="1">
        <v>1180.4953395755319</v>
      </c>
      <c r="N8227" s="1">
        <v>1327.340430175781</v>
      </c>
      <c r="O8227" s="1">
        <v>719</v>
      </c>
      <c r="P8227" s="1">
        <v>358</v>
      </c>
      <c r="Q8227" s="1">
        <v>148</v>
      </c>
      <c r="R8227" s="1">
        <v>635.22233017995848</v>
      </c>
      <c r="S8227" s="1">
        <v>79.332003731856503</v>
      </c>
      <c r="T8227" s="1">
        <v>700</v>
      </c>
      <c r="U8227" s="1">
        <v>357</v>
      </c>
      <c r="V8227" s="1">
        <v>2413</v>
      </c>
      <c r="W8227" s="1">
        <v>435</v>
      </c>
      <c r="X8227" s="1">
        <v>2211.934278672431</v>
      </c>
      <c r="Y8227" s="1">
        <v>950</v>
      </c>
      <c r="Z8227" s="1">
        <v>211.84475550462491</v>
      </c>
      <c r="AA8227" s="1">
        <v>11371</v>
      </c>
      <c r="AB8227" s="1">
        <v>386.66</v>
      </c>
      <c r="AC8227" s="1">
        <v>242.41631801200171</v>
      </c>
      <c r="AD8227" s="1">
        <v>801.51049986588419</v>
      </c>
      <c r="AE8227" s="1">
        <v>1019</v>
      </c>
      <c r="AF8227" s="1">
        <v>2551.5394195483918</v>
      </c>
      <c r="AG8227" s="1">
        <v>11998.125</v>
      </c>
      <c r="AH8227" s="1">
        <v>2634</v>
      </c>
      <c r="AI8227" s="1">
        <v>519</v>
      </c>
      <c r="AJ8227" s="1">
        <v>938.79520220689085</v>
      </c>
      <c r="AK8227" s="1">
        <v>242</v>
      </c>
      <c r="AL8227" s="1">
        <v>45236.203125</v>
      </c>
      <c r="AM8227" s="1">
        <v>35251.5</v>
      </c>
      <c r="AN8227" s="1">
        <v>9984.69921875</v>
      </c>
      <c r="AO8227" t="s">
        <v>21037</v>
      </c>
    </row>
    <row r="8228" spans="1:41" x14ac:dyDescent="0.25">
      <c r="A8228" s="1">
        <v>2028</v>
      </c>
      <c r="B8228" t="s">
        <v>6645</v>
      </c>
      <c r="C8228" t="s">
        <v>7163</v>
      </c>
      <c r="D8228" t="s">
        <v>7261</v>
      </c>
      <c r="E8228" t="s">
        <v>8180</v>
      </c>
      <c r="F8228" t="s">
        <v>10319</v>
      </c>
      <c r="G8228" t="s">
        <v>12441</v>
      </c>
      <c r="H8228" t="s">
        <v>12778</v>
      </c>
      <c r="I8228" s="1">
        <v>295.43196508513591</v>
      </c>
      <c r="J8228" s="1">
        <v>22.823207999882058</v>
      </c>
      <c r="K8228" s="1">
        <v>62.631128929908904</v>
      </c>
      <c r="L8228" s="1">
        <v>493.61821953233289</v>
      </c>
      <c r="M8228" s="1">
        <v>339.69425860289579</v>
      </c>
      <c r="N8228" s="1">
        <v>1113.3627941948048</v>
      </c>
      <c r="O8228" s="1">
        <v>2242.5840025435741</v>
      </c>
      <c r="P8228" s="1">
        <v>361.89433994715313</v>
      </c>
      <c r="Q8228" s="1">
        <v>224.33040400333437</v>
      </c>
      <c r="R8228" s="1">
        <v>784.56571554138088</v>
      </c>
      <c r="S8228" s="1">
        <v>530.77227906702467</v>
      </c>
      <c r="T8228" s="1">
        <v>743.08119069383451</v>
      </c>
      <c r="U8228" s="1">
        <v>350.30970418423624</v>
      </c>
      <c r="V8228" s="1">
        <v>2418.1985034293643</v>
      </c>
      <c r="W8228" s="1">
        <v>488.31049674166269</v>
      </c>
      <c r="X8228" s="1">
        <v>2447.7625193733975</v>
      </c>
      <c r="Y8228" s="1">
        <v>2898.0166437059543</v>
      </c>
      <c r="Z8228" s="1">
        <v>239.50209205230246</v>
      </c>
      <c r="AA8228" s="1">
        <v>10499.73722450388</v>
      </c>
      <c r="AB8228" s="1">
        <v>594.46495255506761</v>
      </c>
      <c r="AC8228" s="1">
        <v>201.48115713384257</v>
      </c>
      <c r="AD8228" s="1">
        <v>1402.9964017494872</v>
      </c>
      <c r="AE8228" s="1">
        <v>1188.9299051101352</v>
      </c>
      <c r="AF8228" s="1">
        <v>1757.5356322290575</v>
      </c>
      <c r="AG8228" s="1">
        <v>16854.1429494943</v>
      </c>
      <c r="AH8228" s="1">
        <v>952.76262278614377</v>
      </c>
      <c r="AI8228" s="1">
        <v>470.26423925338383</v>
      </c>
      <c r="AJ8228" s="1">
        <v>1762.1639665025218</v>
      </c>
      <c r="AK8228" s="1">
        <v>345.00198139356598</v>
      </c>
      <c r="AL8228" s="1">
        <v>52086.37109375</v>
      </c>
      <c r="AM8228" s="1">
        <v>41466.04296875</v>
      </c>
      <c r="AN8228" s="1">
        <v>10620.326171875</v>
      </c>
      <c r="AO8228" t="s">
        <v>21038</v>
      </c>
    </row>
    <row r="8229" spans="1:41" x14ac:dyDescent="0.25">
      <c r="A8229" s="1">
        <v>2028</v>
      </c>
      <c r="B8229" t="s">
        <v>6645</v>
      </c>
      <c r="C8229" t="s">
        <v>7163</v>
      </c>
      <c r="D8229" t="s">
        <v>7261</v>
      </c>
      <c r="E8229" t="s">
        <v>8180</v>
      </c>
      <c r="F8229" t="s">
        <v>10319</v>
      </c>
      <c r="G8229" t="s">
        <v>12442</v>
      </c>
      <c r="H8229" t="s">
        <v>12778</v>
      </c>
      <c r="I8229" s="1">
        <v>339.25087191807751</v>
      </c>
      <c r="J8229" s="1">
        <v>27.69608535495669</v>
      </c>
      <c r="K8229" s="1">
        <v>70</v>
      </c>
      <c r="L8229" s="1">
        <v>567.77748555532207</v>
      </c>
      <c r="M8229" s="1">
        <v>382.42962195913952</v>
      </c>
      <c r="N8229" s="1">
        <v>1270.734065550555</v>
      </c>
      <c r="O8229" s="1">
        <v>2524.7131224167301</v>
      </c>
      <c r="P8229" s="1">
        <v>411.031644927</v>
      </c>
      <c r="Q8229" s="1">
        <v>256.79278574720797</v>
      </c>
      <c r="R8229" s="1">
        <v>877.21514356941429</v>
      </c>
      <c r="S8229" s="1">
        <v>586.50187585075514</v>
      </c>
      <c r="T8229" s="1">
        <v>851.89704155830304</v>
      </c>
      <c r="U8229" s="1">
        <v>394.3805476453627</v>
      </c>
      <c r="V8229" s="1">
        <v>2835</v>
      </c>
      <c r="W8229" s="1">
        <v>549.74258156626297</v>
      </c>
      <c r="X8229" s="1">
        <v>2833.8896500000001</v>
      </c>
      <c r="Y8229" s="1">
        <v>3304.5894920407941</v>
      </c>
      <c r="Z8229" s="1">
        <v>273.35516215232423</v>
      </c>
      <c r="AA8229" s="1">
        <v>12678</v>
      </c>
      <c r="AB8229" s="1">
        <v>731</v>
      </c>
      <c r="AC8229" s="1">
        <v>226.82856952451471</v>
      </c>
      <c r="AD8229" s="1">
        <v>1606.0210652195181</v>
      </c>
      <c r="AE8229" s="1">
        <v>1338.503676856988</v>
      </c>
      <c r="AF8229" s="1">
        <v>2021.580895021104</v>
      </c>
      <c r="AG8229" s="1">
        <v>21347</v>
      </c>
      <c r="AH8229" s="1">
        <v>1099.452759112494</v>
      </c>
      <c r="AI8229" s="1">
        <v>529.42600789968378</v>
      </c>
      <c r="AJ8229" s="1">
        <v>2064.0013519351219</v>
      </c>
      <c r="AK8229" s="1">
        <v>388</v>
      </c>
      <c r="AL8229" s="1">
        <v>62386.8125</v>
      </c>
      <c r="AM8229" s="1">
        <v>50233.734375</v>
      </c>
      <c r="AN8229" s="1">
        <v>12153.07421875</v>
      </c>
      <c r="AO8229" t="s">
        <v>21039</v>
      </c>
    </row>
    <row r="8230" spans="1:41" x14ac:dyDescent="0.25">
      <c r="A8230" s="1">
        <v>2028</v>
      </c>
      <c r="B8230" t="s">
        <v>6646</v>
      </c>
      <c r="C8230" t="s">
        <v>7163</v>
      </c>
      <c r="D8230" t="s">
        <v>7261</v>
      </c>
      <c r="E8230" t="s">
        <v>8180</v>
      </c>
      <c r="F8230" t="s">
        <v>10319</v>
      </c>
      <c r="G8230" t="s">
        <v>12442</v>
      </c>
      <c r="H8230" t="s">
        <v>12778</v>
      </c>
      <c r="I8230" s="1">
        <v>290</v>
      </c>
      <c r="J8230" s="1">
        <v>0</v>
      </c>
      <c r="K8230" s="1">
        <v>86.095491672657189</v>
      </c>
      <c r="L8230" s="1">
        <v>530.16033479982082</v>
      </c>
      <c r="M8230" s="1">
        <v>1329.4294875462581</v>
      </c>
      <c r="N8230" s="1">
        <v>1475.7370902694331</v>
      </c>
      <c r="O8230" s="1">
        <v>809.71077945081606</v>
      </c>
      <c r="P8230" s="1">
        <v>391.45268849146498</v>
      </c>
      <c r="Q8230" s="1">
        <v>167</v>
      </c>
      <c r="R8230" s="1">
        <v>724.19306300590995</v>
      </c>
      <c r="S8230" s="1">
        <v>88.898059143688357</v>
      </c>
      <c r="T8230" s="1">
        <v>793.16713295448517</v>
      </c>
      <c r="U8230" s="1">
        <v>402.03998367724802</v>
      </c>
      <c r="V8230" s="1">
        <v>2561</v>
      </c>
      <c r="W8230" s="1">
        <v>495.76642433563887</v>
      </c>
      <c r="X8230" s="1">
        <v>2464.7168315791632</v>
      </c>
      <c r="Y8230" s="1">
        <v>1078.3575293433689</v>
      </c>
      <c r="Z8230" s="1">
        <v>235.5381115329657</v>
      </c>
      <c r="AA8230" s="1">
        <v>12888</v>
      </c>
      <c r="AB8230" s="1">
        <v>422.79077243606099</v>
      </c>
      <c r="AC8230" s="1">
        <v>265.06849</v>
      </c>
      <c r="AD8230" s="1">
        <v>891.15385019825146</v>
      </c>
      <c r="AE8230" s="1">
        <v>1147.5595052300159</v>
      </c>
      <c r="AF8230" s="1">
        <v>2909.0860062854099</v>
      </c>
      <c r="AG8230" s="1">
        <v>13582.776451865881</v>
      </c>
      <c r="AH8230" s="1">
        <v>2634</v>
      </c>
      <c r="AI8230" s="1">
        <v>584.47829559801596</v>
      </c>
      <c r="AJ8230" s="1">
        <v>1073.812865058326</v>
      </c>
      <c r="AK8230" s="1">
        <v>273</v>
      </c>
      <c r="AL8230" s="1">
        <v>50594.984375</v>
      </c>
      <c r="AM8230" s="1">
        <v>39721.78125</v>
      </c>
      <c r="AN8230" s="1">
        <v>10873.20703125</v>
      </c>
      <c r="AO8230" t="s">
        <v>21040</v>
      </c>
    </row>
    <row r="8231" spans="1:41" x14ac:dyDescent="0.25">
      <c r="A8231" s="1">
        <v>2028</v>
      </c>
      <c r="B8231" t="s">
        <v>6647</v>
      </c>
      <c r="C8231" t="s">
        <v>7163</v>
      </c>
      <c r="D8231" t="s">
        <v>7261</v>
      </c>
      <c r="E8231" t="s">
        <v>8180</v>
      </c>
      <c r="F8231" t="s">
        <v>10319</v>
      </c>
      <c r="G8231" t="s">
        <v>12442</v>
      </c>
      <c r="H8231" t="s">
        <v>12778</v>
      </c>
      <c r="I8231" s="1">
        <v>351.49781430067958</v>
      </c>
      <c r="J8231" s="1">
        <v>0</v>
      </c>
      <c r="K8231" s="1">
        <v>86.256445836380067</v>
      </c>
      <c r="L8231" s="1">
        <v>545.72999380557678</v>
      </c>
      <c r="M8231" s="1">
        <v>1487.002910536499</v>
      </c>
      <c r="N8231" s="1">
        <v>1213.7366116257811</v>
      </c>
      <c r="O8231" s="1">
        <v>1757.750721956799</v>
      </c>
      <c r="P8231" s="1">
        <v>351.04234204782063</v>
      </c>
      <c r="Q8231" s="1">
        <v>218.37210229230001</v>
      </c>
      <c r="R8231" s="1">
        <v>1019.749600842857</v>
      </c>
      <c r="S8231" s="1">
        <v>0</v>
      </c>
      <c r="T8231" s="1">
        <v>821.66729553426012</v>
      </c>
      <c r="U8231" s="1">
        <v>142.94244448227639</v>
      </c>
      <c r="V8231" s="1">
        <v>2175</v>
      </c>
      <c r="W8231" s="1">
        <v>280</v>
      </c>
      <c r="X8231" s="1">
        <v>2684.0203568788538</v>
      </c>
      <c r="Y8231" s="1">
        <v>1602.513689350706</v>
      </c>
      <c r="Z8231" s="1">
        <v>248.10593511596309</v>
      </c>
      <c r="AA8231" s="1">
        <v>8799</v>
      </c>
      <c r="AB8231" s="1">
        <v>512.31380777157892</v>
      </c>
      <c r="AC8231" s="1">
        <v>222.17874</v>
      </c>
      <c r="AD8231" s="1">
        <v>922.74897103192711</v>
      </c>
      <c r="AE8231" s="1">
        <v>1474.3007221436519</v>
      </c>
      <c r="AF8231" s="1">
        <v>2761.7209290316632</v>
      </c>
      <c r="AG8231" s="1">
        <v>17074</v>
      </c>
      <c r="AH8231" s="1">
        <v>683.84199586315526</v>
      </c>
      <c r="AI8231" s="1">
        <v>713.33379961020296</v>
      </c>
      <c r="AJ8231" s="1">
        <v>1122.9697035181041</v>
      </c>
      <c r="AK8231" s="1">
        <v>278</v>
      </c>
      <c r="AL8231" s="1">
        <v>49549.79296875</v>
      </c>
      <c r="AM8231" s="1">
        <v>39322.859375</v>
      </c>
      <c r="AN8231" s="1">
        <v>10226.9365234375</v>
      </c>
      <c r="AO8231" t="s">
        <v>21041</v>
      </c>
    </row>
    <row r="8232" spans="1:41" x14ac:dyDescent="0.25">
      <c r="A8232" s="1">
        <v>2028</v>
      </c>
      <c r="B8232" t="s">
        <v>6648</v>
      </c>
      <c r="C8232" t="s">
        <v>7163</v>
      </c>
      <c r="D8232" t="s">
        <v>7261</v>
      </c>
      <c r="E8232" t="s">
        <v>8180</v>
      </c>
      <c r="F8232" t="s">
        <v>10319</v>
      </c>
      <c r="G8232" t="s">
        <v>12442</v>
      </c>
      <c r="H8232" t="s">
        <v>12778</v>
      </c>
      <c r="I8232" s="1">
        <v>836.56479803561763</v>
      </c>
      <c r="J8232" s="1">
        <v>0</v>
      </c>
      <c r="K8232" s="1">
        <v>74.84966</v>
      </c>
      <c r="L8232" s="1">
        <v>556.64459368168832</v>
      </c>
      <c r="M8232" s="1">
        <v>867.02794194167643</v>
      </c>
      <c r="N8232" s="1">
        <v>1240.602930537</v>
      </c>
      <c r="O8232" s="1">
        <v>2116.68117295912</v>
      </c>
      <c r="P8232" s="1">
        <v>336.94985856590398</v>
      </c>
      <c r="Q8232" s="1">
        <v>246.64324499145479</v>
      </c>
      <c r="R8232" s="1">
        <v>891.64184891409695</v>
      </c>
      <c r="S8232" s="1">
        <v>3439.7400358557361</v>
      </c>
      <c r="T8232" s="1">
        <v>834.23144103058087</v>
      </c>
      <c r="U8232" s="1">
        <v>97.997590627029496</v>
      </c>
      <c r="V8232" s="1">
        <v>2176</v>
      </c>
      <c r="W8232" s="1">
        <v>574.11309669111006</v>
      </c>
      <c r="X8232" s="1">
        <v>3118</v>
      </c>
      <c r="Y8232" s="1">
        <v>2515.7404379404829</v>
      </c>
      <c r="Z8232" s="1">
        <v>275.05162801699709</v>
      </c>
      <c r="AA8232" s="1">
        <v>8131</v>
      </c>
      <c r="AB8232" s="1">
        <v>731</v>
      </c>
      <c r="AC8232" s="1">
        <v>222.38095051422999</v>
      </c>
      <c r="AD8232" s="1">
        <v>1566.324481642918</v>
      </c>
      <c r="AE8232" s="1">
        <v>1295.855275388506</v>
      </c>
      <c r="AF8232" s="1">
        <v>2405.0042850955392</v>
      </c>
      <c r="AG8232" s="1">
        <v>17097</v>
      </c>
      <c r="AH8232" s="1">
        <v>978.42764036069605</v>
      </c>
      <c r="AI8232" s="1">
        <v>590.51632802514212</v>
      </c>
      <c r="AJ8232" s="1">
        <v>977.58572113305024</v>
      </c>
      <c r="AK8232" s="1">
        <v>328</v>
      </c>
      <c r="AL8232" s="1">
        <v>54521.5703125</v>
      </c>
      <c r="AM8232" s="1">
        <v>39302.6640625</v>
      </c>
      <c r="AN8232" s="1">
        <v>15218.912109375</v>
      </c>
      <c r="AO8232" t="s">
        <v>21042</v>
      </c>
    </row>
    <row r="8233" spans="1:41" x14ac:dyDescent="0.25">
      <c r="A8233" s="1">
        <v>2028</v>
      </c>
      <c r="B8233" t="s">
        <v>6648</v>
      </c>
      <c r="C8233" t="s">
        <v>7163</v>
      </c>
      <c r="D8233" t="s">
        <v>7261</v>
      </c>
      <c r="E8233" t="s">
        <v>8181</v>
      </c>
      <c r="F8233" t="s">
        <v>10320</v>
      </c>
      <c r="G8233" t="s">
        <v>12443</v>
      </c>
      <c r="H8233" t="s">
        <v>12778</v>
      </c>
      <c r="I8233" s="1">
        <v>8065.3752009574528</v>
      </c>
      <c r="J8233" s="1">
        <v>10840.910114511144</v>
      </c>
      <c r="K8233" s="1">
        <v>1990.2018421881455</v>
      </c>
      <c r="L8233" s="1">
        <v>2272.8097146287173</v>
      </c>
      <c r="M8233" s="1">
        <v>6736.9892560949293</v>
      </c>
      <c r="N8233" s="1">
        <v>5693.3883351449367</v>
      </c>
      <c r="O8233" s="1">
        <v>4140.1116210501486</v>
      </c>
      <c r="P8233" s="1">
        <v>5609.707613833607</v>
      </c>
      <c r="Q8233" s="1">
        <v>2204.9394841686044</v>
      </c>
      <c r="R8233" s="1">
        <v>3715.0108294169336</v>
      </c>
      <c r="S8233" s="1">
        <v>9834.3443256659757</v>
      </c>
      <c r="T8233" s="1">
        <v>4235.6908318080641</v>
      </c>
      <c r="U8233" s="1">
        <v>1322.362015783981</v>
      </c>
      <c r="V8233" s="1">
        <v>3102.3852604681992</v>
      </c>
      <c r="W8233" s="1">
        <v>1375.0498773503739</v>
      </c>
      <c r="X8233" s="1">
        <v>12495.287953833789</v>
      </c>
      <c r="Y8233" s="1">
        <v>19731.087608951759</v>
      </c>
      <c r="Z8233" s="1">
        <v>2308.2469504610785</v>
      </c>
      <c r="AA8233" s="1">
        <v>33692.337828721073</v>
      </c>
      <c r="AB8233" s="1">
        <v>1360.5865428027366</v>
      </c>
      <c r="AC8233" s="1">
        <v>6314.9609334414235</v>
      </c>
      <c r="AD8233" s="1">
        <v>3950.7961552576585</v>
      </c>
      <c r="AE8233" s="1">
        <v>5370.0294984727607</v>
      </c>
      <c r="AF8233" s="1">
        <v>20470.680551998445</v>
      </c>
      <c r="AG8233" s="1">
        <v>37465.201955004741</v>
      </c>
      <c r="AH8233" s="1">
        <v>8004.4225767924099</v>
      </c>
      <c r="AI8233" s="1">
        <v>2911.2626253744206</v>
      </c>
      <c r="AJ8233" s="1">
        <v>11797.948609572706</v>
      </c>
      <c r="AK8233" s="1">
        <v>1711.8389532453566</v>
      </c>
      <c r="AL8233" s="1">
        <v>238723.984375</v>
      </c>
      <c r="AM8233" s="1">
        <v>179977.390625</v>
      </c>
      <c r="AN8233" s="1">
        <v>58746.58203125</v>
      </c>
      <c r="AO8233" t="s">
        <v>21043</v>
      </c>
    </row>
    <row r="8234" spans="1:41" x14ac:dyDescent="0.25">
      <c r="A8234" s="1">
        <v>2028</v>
      </c>
      <c r="B8234" t="s">
        <v>6649</v>
      </c>
      <c r="C8234" t="s">
        <v>7163</v>
      </c>
      <c r="D8234" t="s">
        <v>7261</v>
      </c>
      <c r="E8234" t="s">
        <v>8181</v>
      </c>
      <c r="F8234" t="s">
        <v>10320</v>
      </c>
      <c r="G8234" t="s">
        <v>12443</v>
      </c>
      <c r="H8234" t="s">
        <v>12778</v>
      </c>
      <c r="I8234" s="1">
        <v>6850.9324152483559</v>
      </c>
      <c r="J8234" s="1">
        <v>11742.989152689002</v>
      </c>
      <c r="K8234" s="1">
        <v>1806.7488379441518</v>
      </c>
      <c r="L8234" s="1">
        <v>1751.5485209211813</v>
      </c>
      <c r="M8234" s="1">
        <v>7081.5708788213851</v>
      </c>
      <c r="N8234" s="1">
        <v>5111.7616652387005</v>
      </c>
      <c r="O8234" s="1">
        <v>3897.7376137932974</v>
      </c>
      <c r="P8234" s="1">
        <v>4909.6435813699782</v>
      </c>
      <c r="Q8234" s="1">
        <v>2450.1726838334735</v>
      </c>
      <c r="R8234" s="1">
        <v>3715.4059534691723</v>
      </c>
      <c r="S8234" s="1">
        <v>6900.0396278713206</v>
      </c>
      <c r="T8234" s="1">
        <v>4246.1782325361974</v>
      </c>
      <c r="U8234" s="1">
        <v>1220.7762418541568</v>
      </c>
      <c r="V8234" s="1">
        <v>2904.3859110547587</v>
      </c>
      <c r="W8234" s="1">
        <v>2402.8117600300438</v>
      </c>
      <c r="X8234" s="1">
        <v>11502.896831940558</v>
      </c>
      <c r="Y8234" s="1">
        <v>16203.416135358128</v>
      </c>
      <c r="Z8234" s="1">
        <v>1995.0286269530393</v>
      </c>
      <c r="AA8234" s="1">
        <v>31144.655791094872</v>
      </c>
      <c r="AB8234" s="1">
        <v>186.83184223159267</v>
      </c>
      <c r="AC8234" s="1">
        <v>5849.8622997181674</v>
      </c>
      <c r="AD8234" s="1">
        <v>4418.0879429140996</v>
      </c>
      <c r="AE8234" s="1">
        <v>4719.6271054639828</v>
      </c>
      <c r="AF8234" s="1">
        <v>21475.046411051815</v>
      </c>
      <c r="AG8234" s="1">
        <v>42285.565928711716</v>
      </c>
      <c r="AH8234" s="1">
        <v>7869.2298094477073</v>
      </c>
      <c r="AI8234" s="1">
        <v>2785.4929205437452</v>
      </c>
      <c r="AJ8234" s="1">
        <v>12656.795766632269</v>
      </c>
      <c r="AK8234" s="1">
        <v>1556.2243222245163</v>
      </c>
      <c r="AL8234" s="1">
        <v>231641.46875</v>
      </c>
      <c r="AM8234" s="1">
        <v>176987.609375</v>
      </c>
      <c r="AN8234" s="1">
        <v>54653.8515625</v>
      </c>
      <c r="AO8234" t="s">
        <v>21044</v>
      </c>
    </row>
    <row r="8235" spans="1:41" x14ac:dyDescent="0.25">
      <c r="A8235" s="1">
        <v>2028</v>
      </c>
      <c r="B8235" t="s">
        <v>6650</v>
      </c>
      <c r="C8235" t="s">
        <v>7163</v>
      </c>
      <c r="D8235" t="s">
        <v>7261</v>
      </c>
      <c r="E8235" t="s">
        <v>8181</v>
      </c>
      <c r="F8235" t="s">
        <v>10320</v>
      </c>
      <c r="G8235" t="s">
        <v>12443</v>
      </c>
      <c r="H8235" t="s">
        <v>12778</v>
      </c>
      <c r="I8235" s="1">
        <v>9181.5447287367078</v>
      </c>
      <c r="J8235" s="1">
        <v>15256.409588907465</v>
      </c>
      <c r="K8235" s="1">
        <v>1721.2431147054153</v>
      </c>
      <c r="L8235" s="1">
        <v>2225.5797093977608</v>
      </c>
      <c r="M8235" s="1">
        <v>8470.2503103798299</v>
      </c>
      <c r="N8235" s="1">
        <v>5839.1523208328408</v>
      </c>
      <c r="O8235" s="1">
        <v>3821.9608988473651</v>
      </c>
      <c r="P8235" s="1">
        <v>4756.6708152673955</v>
      </c>
      <c r="Q8235" s="1">
        <v>2260.4487153088708</v>
      </c>
      <c r="R8235" s="1">
        <v>3637.8111977247036</v>
      </c>
      <c r="S8235" s="1">
        <v>8970.4929669359099</v>
      </c>
      <c r="T8235" s="1">
        <v>4147.6712766049177</v>
      </c>
      <c r="U8235" s="1">
        <v>1049.0573448388536</v>
      </c>
      <c r="V8235" s="1">
        <v>2408.6842218527581</v>
      </c>
      <c r="W8235" s="1">
        <v>2311.3007373337068</v>
      </c>
      <c r="X8235" s="1">
        <v>13869.408098110591</v>
      </c>
      <c r="Y8235" s="1">
        <v>18513.788300767465</v>
      </c>
      <c r="Z8235" s="1">
        <v>2346.2099584740663</v>
      </c>
      <c r="AA8235" s="1">
        <v>35676.042741646103</v>
      </c>
      <c r="AB8235" s="1">
        <v>1678.2894263140386</v>
      </c>
      <c r="AC8235" s="1">
        <v>2147.7274299618371</v>
      </c>
      <c r="AD8235" s="1">
        <v>3811.0838195008268</v>
      </c>
      <c r="AE8235" s="1">
        <v>5450.6470337432429</v>
      </c>
      <c r="AF8235" s="1">
        <v>16924.568964291469</v>
      </c>
      <c r="AG8235" s="1">
        <v>37159.088129817523</v>
      </c>
      <c r="AH8235" s="1">
        <v>12143.572196186691</v>
      </c>
      <c r="AI8235" s="1">
        <v>3499.609367949673</v>
      </c>
      <c r="AJ8235" s="1">
        <v>11626.732297441275</v>
      </c>
      <c r="AK8235" s="1">
        <v>1697.5103419861102</v>
      </c>
      <c r="AL8235" s="1">
        <v>242602.578125</v>
      </c>
      <c r="AM8235" s="1">
        <v>176460.171875</v>
      </c>
      <c r="AN8235" s="1">
        <v>66142.390625</v>
      </c>
      <c r="AO8235" t="s">
        <v>21045</v>
      </c>
    </row>
    <row r="8236" spans="1:41" x14ac:dyDescent="0.25">
      <c r="A8236" s="1">
        <v>2028</v>
      </c>
      <c r="B8236" t="s">
        <v>6651</v>
      </c>
      <c r="C8236" t="s">
        <v>7163</v>
      </c>
      <c r="D8236" t="s">
        <v>7261</v>
      </c>
      <c r="E8236" t="s">
        <v>8181</v>
      </c>
      <c r="F8236" t="s">
        <v>10320</v>
      </c>
      <c r="G8236" t="s">
        <v>12443</v>
      </c>
      <c r="H8236" t="s">
        <v>12778</v>
      </c>
      <c r="I8236" s="1">
        <v>9687.0816299999988</v>
      </c>
      <c r="J8236" s="1">
        <v>15356.40023984915</v>
      </c>
      <c r="K8236" s="1">
        <v>1663.9369999999999</v>
      </c>
      <c r="L8236" s="1">
        <v>2700</v>
      </c>
      <c r="M8236" s="1">
        <v>9282.1467988550485</v>
      </c>
      <c r="N8236" s="1">
        <v>6045.9002397433323</v>
      </c>
      <c r="O8236" s="1">
        <v>3812.0869489999959</v>
      </c>
      <c r="P8236" s="1">
        <v>4323</v>
      </c>
      <c r="Q8236" s="1">
        <v>2187</v>
      </c>
      <c r="R8236" s="1">
        <v>3596.000039999999</v>
      </c>
      <c r="S8236" s="1">
        <v>7354.2</v>
      </c>
      <c r="T8236" s="1">
        <v>4500</v>
      </c>
      <c r="U8236" s="1">
        <v>1185</v>
      </c>
      <c r="V8236" s="1">
        <v>2255</v>
      </c>
      <c r="W8236" s="1">
        <v>3174</v>
      </c>
      <c r="X8236" s="1">
        <v>13194</v>
      </c>
      <c r="Y8236" s="1">
        <v>19918</v>
      </c>
      <c r="Z8236" s="1">
        <v>2044.3129359221371</v>
      </c>
      <c r="AA8236" s="1">
        <v>32877</v>
      </c>
      <c r="AB8236" s="1">
        <v>1554.65</v>
      </c>
      <c r="AC8236" s="1">
        <v>2896.6036413994948</v>
      </c>
      <c r="AD8236" s="1">
        <v>3260.6079660070218</v>
      </c>
      <c r="AE8236" s="1">
        <v>6447</v>
      </c>
      <c r="AF8236" s="1">
        <v>20996.5</v>
      </c>
      <c r="AG8236" s="1">
        <v>39858.407898494137</v>
      </c>
      <c r="AH8236" s="1">
        <v>12673.959772</v>
      </c>
      <c r="AI8236" s="1">
        <v>6115.2265287295386</v>
      </c>
      <c r="AJ8236" s="1">
        <v>12374.300003572969</v>
      </c>
      <c r="AK8236" s="1">
        <v>1889</v>
      </c>
      <c r="AL8236" s="1">
        <v>253221.3125</v>
      </c>
      <c r="AM8236" s="1">
        <v>184747.5</v>
      </c>
      <c r="AN8236" s="1">
        <v>68473.8125</v>
      </c>
      <c r="AO8236" t="s">
        <v>21046</v>
      </c>
    </row>
    <row r="8237" spans="1:41" x14ac:dyDescent="0.25">
      <c r="A8237" s="1">
        <v>2028</v>
      </c>
      <c r="B8237" t="s">
        <v>6652</v>
      </c>
      <c r="C8237" t="s">
        <v>7163</v>
      </c>
      <c r="D8237" t="s">
        <v>7261</v>
      </c>
      <c r="E8237" t="s">
        <v>8181</v>
      </c>
      <c r="F8237" t="s">
        <v>10320</v>
      </c>
      <c r="G8237" t="s">
        <v>12444</v>
      </c>
      <c r="H8237" t="s">
        <v>12778</v>
      </c>
      <c r="I8237" s="1">
        <v>7867.0728627995804</v>
      </c>
      <c r="J8237" s="1">
        <v>13971.866942018491</v>
      </c>
      <c r="K8237" s="1">
        <v>2001.8619771941669</v>
      </c>
      <c r="L8237" s="1">
        <v>2014.6943035834011</v>
      </c>
      <c r="M8237" s="1">
        <v>7972.4705539707556</v>
      </c>
      <c r="N8237" s="1">
        <v>5834.2974247599132</v>
      </c>
      <c r="O8237" s="1">
        <v>4388.0939532787934</v>
      </c>
      <c r="P8237" s="1">
        <v>5576.2651459341987</v>
      </c>
      <c r="Q8237" s="1">
        <v>2804.732028360982</v>
      </c>
      <c r="R8237" s="1">
        <v>4154.1585393419018</v>
      </c>
      <c r="S8237" s="1">
        <v>7624.5243860598184</v>
      </c>
      <c r="T8237" s="1">
        <v>4867.983094618874</v>
      </c>
      <c r="U8237" s="1">
        <v>1251.3576767245761</v>
      </c>
      <c r="V8237" s="1">
        <v>3405</v>
      </c>
      <c r="W8237" s="1">
        <v>2705.0983929094609</v>
      </c>
      <c r="X8237" s="1">
        <v>13317.444</v>
      </c>
      <c r="Y8237" s="1">
        <v>19969</v>
      </c>
      <c r="Z8237" s="1">
        <v>2277.0213368331788</v>
      </c>
      <c r="AA8237" s="1">
        <v>37799</v>
      </c>
      <c r="AB8237" s="1">
        <v>230</v>
      </c>
      <c r="AC8237" s="1">
        <v>6585.8064160262793</v>
      </c>
      <c r="AD8237" s="1">
        <v>5057.4201726137826</v>
      </c>
      <c r="AE8237" s="1">
        <v>5313.3815600947937</v>
      </c>
      <c r="AF8237" s="1">
        <v>24701.373188783149</v>
      </c>
      <c r="AG8237" s="1">
        <v>53557</v>
      </c>
      <c r="AH8237" s="1">
        <v>9260.3450003637336</v>
      </c>
      <c r="AI8237" s="1">
        <v>3135.9229000649439</v>
      </c>
      <c r="AJ8237" s="1">
        <v>14824.75187898944</v>
      </c>
      <c r="AK8237" s="1">
        <v>1600</v>
      </c>
      <c r="AL8237" s="1">
        <v>274067.9375</v>
      </c>
      <c r="AM8237" s="1">
        <v>211906.78125</v>
      </c>
      <c r="AN8237" s="1">
        <v>62161.16015625</v>
      </c>
      <c r="AO8237" t="s">
        <v>21047</v>
      </c>
    </row>
    <row r="8238" spans="1:41" x14ac:dyDescent="0.25">
      <c r="A8238" s="1">
        <v>2028</v>
      </c>
      <c r="B8238" t="s">
        <v>6653</v>
      </c>
      <c r="C8238" t="s">
        <v>7163</v>
      </c>
      <c r="D8238" t="s">
        <v>7261</v>
      </c>
      <c r="E8238" t="s">
        <v>8181</v>
      </c>
      <c r="F8238" t="s">
        <v>10320</v>
      </c>
      <c r="G8238" t="s">
        <v>12444</v>
      </c>
      <c r="H8238" t="s">
        <v>12778</v>
      </c>
      <c r="I8238" s="1">
        <v>9330</v>
      </c>
      <c r="J8238" s="1">
        <v>13097.34843200708</v>
      </c>
      <c r="K8238" s="1">
        <v>1669</v>
      </c>
      <c r="L8238" s="1">
        <v>2633.5873249456222</v>
      </c>
      <c r="M8238" s="1">
        <v>7640.5888903858522</v>
      </c>
      <c r="N8238" s="1">
        <v>6457.0127490000004</v>
      </c>
      <c r="O8238" s="1">
        <v>4695.4046762261014</v>
      </c>
      <c r="P8238" s="1">
        <v>6312.3824198560578</v>
      </c>
      <c r="Q8238" s="1">
        <v>2500.6773035106598</v>
      </c>
      <c r="R8238" s="1">
        <v>4213.2871809505223</v>
      </c>
      <c r="S8238" s="1">
        <v>11153.37714557487</v>
      </c>
      <c r="T8238" s="1">
        <v>4886.2127260362604</v>
      </c>
      <c r="U8238" s="1">
        <v>1392.8155010499629</v>
      </c>
      <c r="V8238" s="1">
        <v>3518</v>
      </c>
      <c r="W8238" s="1">
        <v>1559.478636114015</v>
      </c>
      <c r="X8238" s="1">
        <v>14596</v>
      </c>
      <c r="Y8238" s="1">
        <v>24108</v>
      </c>
      <c r="Z8238" s="1">
        <v>2638.4334512335158</v>
      </c>
      <c r="AA8238" s="1">
        <v>40094</v>
      </c>
      <c r="AB8238" s="1">
        <v>1751.644221762805</v>
      </c>
      <c r="AC8238" s="1">
        <v>7161.9559594252869</v>
      </c>
      <c r="AD8238" s="1">
        <v>5376.2007582922979</v>
      </c>
      <c r="AE8238" s="1">
        <v>6090.2854624497759</v>
      </c>
      <c r="AF8238" s="1">
        <v>23680.639737994228</v>
      </c>
      <c r="AG8238" s="1">
        <v>44671</v>
      </c>
      <c r="AH8238" s="1">
        <v>9810.5924297752263</v>
      </c>
      <c r="AI8238" s="1">
        <v>3301.7361356643851</v>
      </c>
      <c r="AJ8238" s="1">
        <v>13647.95713366679</v>
      </c>
      <c r="AK8238" s="1">
        <v>2011</v>
      </c>
      <c r="AL8238" s="1">
        <v>279998.625</v>
      </c>
      <c r="AM8238" s="1">
        <v>211547.375</v>
      </c>
      <c r="AN8238" s="1">
        <v>68451.234375</v>
      </c>
      <c r="AO8238" t="s">
        <v>21048</v>
      </c>
    </row>
    <row r="8239" spans="1:41" x14ac:dyDescent="0.25">
      <c r="A8239" s="1">
        <v>2028</v>
      </c>
      <c r="B8239" t="s">
        <v>6654</v>
      </c>
      <c r="C8239" t="s">
        <v>7163</v>
      </c>
      <c r="D8239" t="s">
        <v>7261</v>
      </c>
      <c r="E8239" t="s">
        <v>8181</v>
      </c>
      <c r="F8239" t="s">
        <v>10320</v>
      </c>
      <c r="G8239" t="s">
        <v>12444</v>
      </c>
      <c r="H8239" t="s">
        <v>12778</v>
      </c>
      <c r="I8239" s="1">
        <v>10634</v>
      </c>
      <c r="J8239" s="1">
        <v>18016.100987662299</v>
      </c>
      <c r="K8239" s="1">
        <v>1960.755631124674</v>
      </c>
      <c r="L8239" s="1">
        <v>2581.9483577898259</v>
      </c>
      <c r="M8239" s="1">
        <v>9617.8273022850371</v>
      </c>
      <c r="N8239" s="1">
        <v>6623.9931040000001</v>
      </c>
      <c r="O8239" s="1">
        <v>4339.7725609305726</v>
      </c>
      <c r="P8239" s="1">
        <v>5115.4917595148736</v>
      </c>
      <c r="Q8239" s="1">
        <v>2582.9494957970242</v>
      </c>
      <c r="R8239" s="1">
        <v>4198.8251172799537</v>
      </c>
      <c r="S8239" s="1">
        <v>10257.368694899729</v>
      </c>
      <c r="T8239" s="1">
        <v>4812.6227309863807</v>
      </c>
      <c r="U8239" s="1">
        <v>1191.1870373523029</v>
      </c>
      <c r="V8239" s="1">
        <v>2735</v>
      </c>
      <c r="W8239" s="1">
        <v>1989</v>
      </c>
      <c r="X8239" s="1">
        <v>15763.92019023974</v>
      </c>
      <c r="Y8239" s="1">
        <v>22113</v>
      </c>
      <c r="Z8239" s="1">
        <v>2731.161395946383</v>
      </c>
      <c r="AA8239" s="1">
        <v>41980</v>
      </c>
      <c r="AB8239" s="1">
        <v>1905.6695226301561</v>
      </c>
      <c r="AC8239" s="1">
        <v>2438.7085099999999</v>
      </c>
      <c r="AD8239" s="1">
        <v>4354.8154679876388</v>
      </c>
      <c r="AE8239" s="1">
        <v>6189.1183772943205</v>
      </c>
      <c r="AF8239" s="1">
        <v>20253.981895052639</v>
      </c>
      <c r="AG8239" s="1">
        <v>43588</v>
      </c>
      <c r="AH8239" s="1">
        <v>14743.35080088119</v>
      </c>
      <c r="AI8239" s="1">
        <v>3973.74779882857</v>
      </c>
      <c r="AJ8239" s="1">
        <v>13465.99890365094</v>
      </c>
      <c r="AK8239" s="1">
        <v>1899</v>
      </c>
      <c r="AL8239" s="1">
        <v>282057.34375</v>
      </c>
      <c r="AM8239" s="1">
        <v>206439.46875</v>
      </c>
      <c r="AN8239" s="1">
        <v>75617.8515625</v>
      </c>
      <c r="AO8239" t="s">
        <v>21049</v>
      </c>
    </row>
    <row r="8240" spans="1:41" x14ac:dyDescent="0.25">
      <c r="A8240" s="1">
        <v>2028</v>
      </c>
      <c r="B8240" t="s">
        <v>6655</v>
      </c>
      <c r="C8240" t="s">
        <v>7163</v>
      </c>
      <c r="D8240" t="s">
        <v>7261</v>
      </c>
      <c r="E8240" t="s">
        <v>8181</v>
      </c>
      <c r="F8240" t="s">
        <v>10320</v>
      </c>
      <c r="G8240" t="s">
        <v>12444</v>
      </c>
      <c r="H8240" t="s">
        <v>12778</v>
      </c>
      <c r="I8240" s="1">
        <v>9687.0816299999988</v>
      </c>
      <c r="J8240" s="1">
        <v>17984.915096342709</v>
      </c>
      <c r="K8240" s="1">
        <v>1890.752357582832</v>
      </c>
      <c r="L8240" s="1">
        <v>3078.350331095734</v>
      </c>
      <c r="M8240" s="1">
        <v>10453.204894962189</v>
      </c>
      <c r="N8240" s="1">
        <v>6721.8318865466363</v>
      </c>
      <c r="O8240" s="1">
        <v>4293.0290609305566</v>
      </c>
      <c r="P8240" s="1">
        <v>4726.9552300240312</v>
      </c>
      <c r="Q8240" s="1">
        <v>2477</v>
      </c>
      <c r="R8240" s="1">
        <v>4099.6642589677303</v>
      </c>
      <c r="S8240" s="1">
        <v>8240.988198965455</v>
      </c>
      <c r="T8240" s="1">
        <v>5098.9315689931191</v>
      </c>
      <c r="U8240" s="1">
        <v>1334.50246682784</v>
      </c>
      <c r="V8240" s="1">
        <v>2394</v>
      </c>
      <c r="W8240" s="1">
        <v>3617.3853582559032</v>
      </c>
      <c r="X8240" s="1">
        <v>14701.82644638662</v>
      </c>
      <c r="Y8240" s="1">
        <v>21909</v>
      </c>
      <c r="Z8240" s="1">
        <v>2272.955056935552</v>
      </c>
      <c r="AA8240" s="1">
        <v>36930</v>
      </c>
      <c r="AB8240" s="1">
        <v>1699.9215702884251</v>
      </c>
      <c r="AC8240" s="1">
        <v>3167.2717400000001</v>
      </c>
      <c r="AD8240" s="1">
        <v>3260.6079660070218</v>
      </c>
      <c r="AE8240" s="1">
        <v>7260.3691169950089</v>
      </c>
      <c r="AF8240" s="1">
        <v>23938.73434327836</v>
      </c>
      <c r="AG8240" s="1">
        <v>45136.19287559377</v>
      </c>
      <c r="AH8240" s="1">
        <v>14558.395942459931</v>
      </c>
      <c r="AI8240" s="1">
        <v>6886.7383019414528</v>
      </c>
      <c r="AJ8240" s="1">
        <v>14197.775994948461</v>
      </c>
      <c r="AK8240" s="1">
        <v>2294</v>
      </c>
      <c r="AL8240" s="1">
        <v>284312.375</v>
      </c>
      <c r="AM8240" s="1">
        <v>207316.59375</v>
      </c>
      <c r="AN8240" s="1">
        <v>76995.7890625</v>
      </c>
      <c r="AO8240" t="s">
        <v>21050</v>
      </c>
    </row>
    <row r="8241" spans="1:41" x14ac:dyDescent="0.25">
      <c r="A8241" s="1">
        <v>2028</v>
      </c>
      <c r="B8241" t="s">
        <v>6656</v>
      </c>
      <c r="C8241" t="s">
        <v>7163</v>
      </c>
      <c r="D8241" t="s">
        <v>7261</v>
      </c>
      <c r="E8241" t="s">
        <v>8182</v>
      </c>
      <c r="F8241" t="s">
        <v>10321</v>
      </c>
      <c r="G8241" t="s">
        <v>12445</v>
      </c>
      <c r="H8241" t="s">
        <v>12778</v>
      </c>
      <c r="I8241" s="1"/>
      <c r="J8241" s="1"/>
      <c r="K8241" s="1"/>
      <c r="L8241" s="1"/>
      <c r="M8241" s="1"/>
      <c r="N8241" s="1">
        <v>0</v>
      </c>
      <c r="O8241" s="1"/>
      <c r="P8241" s="1"/>
      <c r="Q8241" s="1">
        <v>0</v>
      </c>
      <c r="R8241" s="1"/>
      <c r="S8241" s="1"/>
      <c r="T8241" s="1"/>
      <c r="U8241" s="1"/>
      <c r="V8241" s="1">
        <v>0</v>
      </c>
      <c r="W8241" s="1"/>
      <c r="X8241" s="1">
        <v>0</v>
      </c>
      <c r="Y8241" s="1"/>
      <c r="Z8241" s="1"/>
      <c r="AA8241" s="1"/>
      <c r="AB8241" s="1"/>
      <c r="AC8241" s="1">
        <v>2017.1367322872993</v>
      </c>
      <c r="AD8241" s="1"/>
      <c r="AE8241" s="1"/>
      <c r="AF8241" s="1">
        <v>0</v>
      </c>
      <c r="AG8241" s="1"/>
      <c r="AH8241" s="1">
        <v>0</v>
      </c>
      <c r="AI8241" s="1"/>
      <c r="AJ8241" s="1"/>
      <c r="AK8241" s="1"/>
      <c r="AL8241" s="1">
        <v>2017.13671875</v>
      </c>
      <c r="AM8241" s="1">
        <v>2017.13671875</v>
      </c>
      <c r="AN8241" s="1">
        <v>0</v>
      </c>
      <c r="AO8241" t="s">
        <v>21051</v>
      </c>
    </row>
    <row r="8242" spans="1:41" x14ac:dyDescent="0.25">
      <c r="A8242" s="1">
        <v>2028</v>
      </c>
      <c r="B8242" t="s">
        <v>6657</v>
      </c>
      <c r="C8242" t="s">
        <v>7163</v>
      </c>
      <c r="D8242" t="s">
        <v>7261</v>
      </c>
      <c r="E8242" t="s">
        <v>8182</v>
      </c>
      <c r="F8242" t="s">
        <v>10321</v>
      </c>
      <c r="G8242" t="s">
        <v>12445</v>
      </c>
      <c r="H8242" t="s">
        <v>12778</v>
      </c>
      <c r="I8242" s="1">
        <v>0</v>
      </c>
      <c r="J8242" s="1"/>
      <c r="K8242" s="1"/>
      <c r="L8242" s="1"/>
      <c r="M8242" s="1"/>
      <c r="N8242" s="1">
        <v>0</v>
      </c>
      <c r="O8242" s="1"/>
      <c r="P8242" s="1"/>
      <c r="Q8242" s="1">
        <v>0</v>
      </c>
      <c r="R8242" s="1"/>
      <c r="S8242" s="1">
        <v>0</v>
      </c>
      <c r="T8242" s="1"/>
      <c r="U8242" s="1"/>
      <c r="V8242" s="1">
        <v>0</v>
      </c>
      <c r="W8242" s="1"/>
      <c r="X8242" s="1"/>
      <c r="Y8242" s="1"/>
      <c r="Z8242" s="1"/>
      <c r="AA8242" s="1"/>
      <c r="AB8242" s="1"/>
      <c r="AC8242" s="1">
        <v>2053.7223774112458</v>
      </c>
      <c r="AD8242" s="1"/>
      <c r="AE8242" s="1"/>
      <c r="AF8242" s="1">
        <v>0</v>
      </c>
      <c r="AG8242" s="1">
        <v>0</v>
      </c>
      <c r="AH8242" s="1">
        <v>0</v>
      </c>
      <c r="AI8242" s="1"/>
      <c r="AJ8242" s="1"/>
      <c r="AK8242" s="1"/>
      <c r="AL8242" s="1">
        <v>2053.722412109375</v>
      </c>
      <c r="AM8242" s="1">
        <v>2053.722412109375</v>
      </c>
      <c r="AN8242" s="1">
        <v>0</v>
      </c>
      <c r="AO8242" t="s">
        <v>21052</v>
      </c>
    </row>
    <row r="8243" spans="1:41" x14ac:dyDescent="0.25">
      <c r="A8243" s="1">
        <v>2028</v>
      </c>
      <c r="B8243" t="s">
        <v>6658</v>
      </c>
      <c r="C8243" t="s">
        <v>7163</v>
      </c>
      <c r="D8243" t="s">
        <v>7261</v>
      </c>
      <c r="E8243" t="s">
        <v>8182</v>
      </c>
      <c r="F8243" t="s">
        <v>10321</v>
      </c>
      <c r="G8243" t="s">
        <v>12445</v>
      </c>
      <c r="H8243" t="s">
        <v>12778</v>
      </c>
      <c r="I8243" s="1"/>
      <c r="J8243" s="1"/>
      <c r="K8243" s="1"/>
      <c r="L8243" s="1"/>
      <c r="M8243" s="1"/>
      <c r="N8243" s="1">
        <v>0</v>
      </c>
      <c r="O8243" s="1"/>
      <c r="P8243" s="1"/>
      <c r="Q8243" s="1">
        <v>0</v>
      </c>
      <c r="R8243" s="1"/>
      <c r="S8243" s="1"/>
      <c r="T8243" s="1">
        <v>0</v>
      </c>
      <c r="U8243" s="1"/>
      <c r="V8243" s="1">
        <v>0</v>
      </c>
      <c r="W8243" s="1"/>
      <c r="X8243" s="1"/>
      <c r="Y8243" s="1"/>
      <c r="Z8243" s="1"/>
      <c r="AA8243" s="1"/>
      <c r="AB8243" s="1"/>
      <c r="AC8243" s="1">
        <v>2081.6446758762431</v>
      </c>
      <c r="AD8243" s="1"/>
      <c r="AE8243" s="1"/>
      <c r="AF8243" s="1">
        <v>0</v>
      </c>
      <c r="AG8243" s="1"/>
      <c r="AH8243" s="1"/>
      <c r="AI8243" s="1"/>
      <c r="AJ8243" s="1"/>
      <c r="AK8243" s="1"/>
      <c r="AL8243" s="1">
        <v>2081.644775390625</v>
      </c>
      <c r="AM8243" s="1">
        <v>2081.644775390625</v>
      </c>
      <c r="AN8243" s="1">
        <v>0</v>
      </c>
      <c r="AO8243" t="s">
        <v>21053</v>
      </c>
    </row>
    <row r="8244" spans="1:41" x14ac:dyDescent="0.25">
      <c r="A8244" s="1">
        <v>2028</v>
      </c>
      <c r="B8244" t="s">
        <v>6659</v>
      </c>
      <c r="C8244" t="s">
        <v>7163</v>
      </c>
      <c r="D8244" t="s">
        <v>7261</v>
      </c>
      <c r="E8244" t="s">
        <v>8182</v>
      </c>
      <c r="F8244" t="s">
        <v>10321</v>
      </c>
      <c r="G8244" t="s">
        <v>12445</v>
      </c>
      <c r="H8244" t="s">
        <v>12778</v>
      </c>
      <c r="I8244" s="1"/>
      <c r="J8244" s="1"/>
      <c r="K8244" s="1"/>
      <c r="L8244" s="1"/>
      <c r="M8244" s="1"/>
      <c r="N8244" s="1">
        <v>0</v>
      </c>
      <c r="O8244" s="1"/>
      <c r="P8244" s="1"/>
      <c r="Q8244" s="1">
        <v>0</v>
      </c>
      <c r="R8244" s="1"/>
      <c r="S8244" s="1">
        <v>0</v>
      </c>
      <c r="T8244" s="1"/>
      <c r="U8244" s="1"/>
      <c r="V8244" s="1">
        <v>0</v>
      </c>
      <c r="W8244" s="1"/>
      <c r="X8244" s="1">
        <v>0</v>
      </c>
      <c r="Y8244" s="1"/>
      <c r="Z8244" s="1"/>
      <c r="AA8244" s="1"/>
      <c r="AB8244" s="1"/>
      <c r="AC8244" s="1">
        <v>649.62295111569927</v>
      </c>
      <c r="AD8244" s="1"/>
      <c r="AE8244" s="1"/>
      <c r="AF8244" s="1">
        <v>0</v>
      </c>
      <c r="AG8244" s="1"/>
      <c r="AH8244" s="1"/>
      <c r="AI8244" s="1"/>
      <c r="AJ8244" s="1"/>
      <c r="AK8244" s="1"/>
      <c r="AL8244" s="1">
        <v>649.6229248046875</v>
      </c>
      <c r="AM8244" s="1">
        <v>649.6229248046875</v>
      </c>
      <c r="AN8244" s="1">
        <v>0</v>
      </c>
      <c r="AO8244" t="s">
        <v>21054</v>
      </c>
    </row>
    <row r="8245" spans="1:41" x14ac:dyDescent="0.25">
      <c r="A8245" s="1">
        <v>2028</v>
      </c>
      <c r="B8245" t="s">
        <v>6659</v>
      </c>
      <c r="C8245" t="s">
        <v>7163</v>
      </c>
      <c r="D8245" t="s">
        <v>7261</v>
      </c>
      <c r="E8245" t="s">
        <v>8182</v>
      </c>
      <c r="F8245" t="s">
        <v>10322</v>
      </c>
      <c r="G8245" t="s">
        <v>12445</v>
      </c>
      <c r="H8245" t="s">
        <v>12778</v>
      </c>
      <c r="I8245" s="1"/>
      <c r="J8245" s="1"/>
      <c r="K8245" s="1"/>
      <c r="L8245" s="1"/>
      <c r="M8245" s="1"/>
      <c r="N8245" s="1">
        <v>0</v>
      </c>
      <c r="O8245" s="1"/>
      <c r="P8245" s="1"/>
      <c r="Q8245" s="1">
        <v>125</v>
      </c>
      <c r="R8245" s="1"/>
      <c r="S8245" s="1">
        <v>0</v>
      </c>
      <c r="T8245" s="1"/>
      <c r="U8245" s="1"/>
      <c r="V8245" s="1">
        <v>92</v>
      </c>
      <c r="W8245" s="1"/>
      <c r="X8245" s="1">
        <v>0</v>
      </c>
      <c r="Y8245" s="1"/>
      <c r="Z8245" s="1"/>
      <c r="AA8245" s="1"/>
      <c r="AB8245" s="1"/>
      <c r="AC8245" s="1">
        <v>0</v>
      </c>
      <c r="AD8245" s="1"/>
      <c r="AE8245" s="1"/>
      <c r="AF8245" s="1">
        <v>0</v>
      </c>
      <c r="AG8245" s="1"/>
      <c r="AH8245" s="1">
        <v>223</v>
      </c>
      <c r="AI8245" s="1"/>
      <c r="AJ8245" s="1"/>
      <c r="AK8245" s="1"/>
      <c r="AL8245" s="1">
        <v>440</v>
      </c>
      <c r="AM8245" s="1">
        <v>217</v>
      </c>
      <c r="AN8245" s="1">
        <v>223</v>
      </c>
      <c r="AO8245" t="s">
        <v>21055</v>
      </c>
    </row>
    <row r="8246" spans="1:41" x14ac:dyDescent="0.25">
      <c r="A8246" s="1">
        <v>2028</v>
      </c>
      <c r="B8246" t="s">
        <v>6660</v>
      </c>
      <c r="C8246" t="s">
        <v>7163</v>
      </c>
      <c r="D8246" t="s">
        <v>7261</v>
      </c>
      <c r="E8246" t="s">
        <v>8182</v>
      </c>
      <c r="F8246" t="s">
        <v>10322</v>
      </c>
      <c r="G8246" t="s">
        <v>12445</v>
      </c>
      <c r="H8246" t="s">
        <v>12778</v>
      </c>
      <c r="I8246" s="1">
        <v>0</v>
      </c>
      <c r="J8246" s="1"/>
      <c r="K8246" s="1"/>
      <c r="L8246" s="1"/>
      <c r="M8246" s="1"/>
      <c r="N8246" s="1">
        <v>0</v>
      </c>
      <c r="O8246" s="1"/>
      <c r="P8246" s="1"/>
      <c r="Q8246" s="1">
        <v>129.13691560390438</v>
      </c>
      <c r="R8246" s="1"/>
      <c r="S8246" s="1">
        <v>0</v>
      </c>
      <c r="T8246" s="1"/>
      <c r="U8246" s="1"/>
      <c r="V8246" s="1">
        <v>65.085005464367811</v>
      </c>
      <c r="W8246" s="1"/>
      <c r="X8246" s="1"/>
      <c r="Y8246" s="1"/>
      <c r="Z8246" s="1"/>
      <c r="AA8246" s="1"/>
      <c r="AB8246" s="1"/>
      <c r="AC8246" s="1">
        <v>0</v>
      </c>
      <c r="AD8246" s="1">
        <v>129.13691560390438</v>
      </c>
      <c r="AE8246" s="1"/>
      <c r="AF8246" s="1">
        <v>0</v>
      </c>
      <c r="AG8246" s="1">
        <v>0</v>
      </c>
      <c r="AH8246" s="1">
        <v>204.55287431658456</v>
      </c>
      <c r="AI8246" s="1"/>
      <c r="AJ8246" s="1"/>
      <c r="AK8246" s="1"/>
      <c r="AL8246" s="1">
        <v>527.91168212890625</v>
      </c>
      <c r="AM8246" s="1">
        <v>194.221923828125</v>
      </c>
      <c r="AN8246" s="1">
        <v>333.68978881835938</v>
      </c>
      <c r="AO8246" t="s">
        <v>21056</v>
      </c>
    </row>
    <row r="8247" spans="1:41" x14ac:dyDescent="0.25">
      <c r="A8247" s="1">
        <v>2028</v>
      </c>
      <c r="B8247" t="s">
        <v>6661</v>
      </c>
      <c r="C8247" t="s">
        <v>7163</v>
      </c>
      <c r="D8247" t="s">
        <v>7261</v>
      </c>
      <c r="E8247" t="s">
        <v>8182</v>
      </c>
      <c r="F8247" t="s">
        <v>10322</v>
      </c>
      <c r="G8247" t="s">
        <v>12445</v>
      </c>
      <c r="H8247" t="s">
        <v>12778</v>
      </c>
      <c r="I8247" s="1"/>
      <c r="J8247" s="1"/>
      <c r="K8247" s="1"/>
      <c r="L8247" s="1"/>
      <c r="M8247" s="1"/>
      <c r="N8247" s="1">
        <v>0</v>
      </c>
      <c r="O8247" s="1"/>
      <c r="P8247" s="1"/>
      <c r="Q8247" s="1">
        <v>126.45339257941822</v>
      </c>
      <c r="R8247" s="1"/>
      <c r="S8247" s="1"/>
      <c r="T8247" s="1">
        <v>0</v>
      </c>
      <c r="U8247" s="1"/>
      <c r="V8247" s="1">
        <v>49.569729891131942</v>
      </c>
      <c r="W8247" s="1"/>
      <c r="X8247" s="1"/>
      <c r="Y8247" s="1"/>
      <c r="Z8247" s="1"/>
      <c r="AA8247" s="1"/>
      <c r="AB8247" s="1"/>
      <c r="AC8247" s="1">
        <v>0</v>
      </c>
      <c r="AD8247" s="1">
        <v>126.45339257941822</v>
      </c>
      <c r="AE8247" s="1"/>
      <c r="AF8247" s="1">
        <v>0</v>
      </c>
      <c r="AG8247" s="1"/>
      <c r="AH8247" s="1">
        <v>237.73237804930625</v>
      </c>
      <c r="AI8247" s="1"/>
      <c r="AJ8247" s="1"/>
      <c r="AK8247" s="1"/>
      <c r="AL8247" s="1">
        <v>540.2088623046875</v>
      </c>
      <c r="AM8247" s="1">
        <v>176.02311706542969</v>
      </c>
      <c r="AN8247" s="1">
        <v>364.18576049804688</v>
      </c>
      <c r="AO8247" t="s">
        <v>21057</v>
      </c>
    </row>
    <row r="8248" spans="1:41" x14ac:dyDescent="0.25">
      <c r="A8248" s="1">
        <v>2028</v>
      </c>
      <c r="B8248" t="s">
        <v>6662</v>
      </c>
      <c r="C8248" t="s">
        <v>7163</v>
      </c>
      <c r="D8248" t="s">
        <v>7261</v>
      </c>
      <c r="E8248" t="s">
        <v>8182</v>
      </c>
      <c r="F8248" t="s">
        <v>10322</v>
      </c>
      <c r="G8248" t="s">
        <v>12445</v>
      </c>
      <c r="H8248" t="s">
        <v>12778</v>
      </c>
      <c r="I8248" s="1"/>
      <c r="J8248" s="1"/>
      <c r="K8248" s="1"/>
      <c r="L8248" s="1"/>
      <c r="M8248" s="1"/>
      <c r="N8248" s="1">
        <v>0</v>
      </c>
      <c r="O8248" s="1"/>
      <c r="P8248" s="1"/>
      <c r="Q8248" s="1">
        <v>132.69306976675617</v>
      </c>
      <c r="R8248" s="1"/>
      <c r="S8248" s="1"/>
      <c r="T8248" s="1"/>
      <c r="U8248" s="1"/>
      <c r="V8248" s="1">
        <v>37.154059534691726</v>
      </c>
      <c r="W8248" s="1"/>
      <c r="X8248" s="1">
        <v>0</v>
      </c>
      <c r="Y8248" s="1"/>
      <c r="Z8248" s="1"/>
      <c r="AA8248" s="1"/>
      <c r="AB8248" s="1"/>
      <c r="AC8248" s="1">
        <v>0</v>
      </c>
      <c r="AD8248" s="1">
        <v>132.69306976675617</v>
      </c>
      <c r="AE8248" s="1"/>
      <c r="AF8248" s="1">
        <v>0</v>
      </c>
      <c r="AG8248" s="1"/>
      <c r="AH8248" s="1">
        <v>210.18582251054175</v>
      </c>
      <c r="AI8248" s="1"/>
      <c r="AJ8248" s="1"/>
      <c r="AK8248" s="1"/>
      <c r="AL8248" s="1">
        <v>512.72601318359375</v>
      </c>
      <c r="AM8248" s="1">
        <v>169.84712219238281</v>
      </c>
      <c r="AN8248" s="1">
        <v>342.87890625</v>
      </c>
      <c r="AO8248" t="s">
        <v>21058</v>
      </c>
    </row>
    <row r="8249" spans="1:41" x14ac:dyDescent="0.25">
      <c r="A8249" s="1">
        <v>2028</v>
      </c>
      <c r="B8249" t="s">
        <v>6663</v>
      </c>
      <c r="C8249" t="s">
        <v>7163</v>
      </c>
      <c r="D8249" t="s">
        <v>7261</v>
      </c>
      <c r="E8249" t="s">
        <v>8182</v>
      </c>
      <c r="F8249" t="s">
        <v>10323</v>
      </c>
      <c r="G8249" t="s">
        <v>12445</v>
      </c>
      <c r="H8249" t="s">
        <v>12778</v>
      </c>
      <c r="I8249" s="1">
        <v>257.36227650942828</v>
      </c>
      <c r="J8249" s="1"/>
      <c r="K8249" s="1">
        <v>177.69239587097243</v>
      </c>
      <c r="L8249" s="1"/>
      <c r="M8249" s="1">
        <v>460.99568858947526</v>
      </c>
      <c r="N8249" s="1">
        <v>188.0233491192848</v>
      </c>
      <c r="O8249" s="1">
        <v>283.06811900375845</v>
      </c>
      <c r="P8249" s="1"/>
      <c r="Q8249" s="1">
        <v>302.0357491676599</v>
      </c>
      <c r="R8249" s="1"/>
      <c r="S8249" s="1">
        <v>759.32506375095784</v>
      </c>
      <c r="T8249" s="1">
        <v>340.92145719430761</v>
      </c>
      <c r="U8249" s="1"/>
      <c r="V8249" s="1">
        <v>287.20050030308334</v>
      </c>
      <c r="W8249" s="1">
        <v>139.2001203129314</v>
      </c>
      <c r="X8249" s="1"/>
      <c r="Y8249" s="1">
        <v>19290.989000573652</v>
      </c>
      <c r="Z8249" s="1">
        <v>492.87428304710983</v>
      </c>
      <c r="AA8249" s="1"/>
      <c r="AB8249" s="1"/>
      <c r="AC8249" s="1">
        <v>351.02639035434885</v>
      </c>
      <c r="AD8249" s="1">
        <v>1313.4451634162976</v>
      </c>
      <c r="AE8249" s="1">
        <v>355.38479174194487</v>
      </c>
      <c r="AF8249" s="1">
        <v>1652.9525197299763</v>
      </c>
      <c r="AG8249" s="1">
        <v>3541.4507735214743</v>
      </c>
      <c r="AH8249" s="1">
        <v>692.17386763692753</v>
      </c>
      <c r="AI8249" s="1"/>
      <c r="AJ8249" s="1">
        <v>1040.9846585631647</v>
      </c>
      <c r="AK8249" s="1">
        <v>227.28097146287172</v>
      </c>
      <c r="AL8249" s="1">
        <v>32154.390625</v>
      </c>
      <c r="AM8249" s="1">
        <v>27760.287109375</v>
      </c>
      <c r="AN8249" s="1">
        <v>4394.1025390625</v>
      </c>
      <c r="AO8249" t="s">
        <v>21059</v>
      </c>
    </row>
    <row r="8250" spans="1:41" x14ac:dyDescent="0.25">
      <c r="A8250" s="1">
        <v>2028</v>
      </c>
      <c r="B8250" t="s">
        <v>6664</v>
      </c>
      <c r="C8250" t="s">
        <v>7163</v>
      </c>
      <c r="D8250" t="s">
        <v>7261</v>
      </c>
      <c r="E8250" t="s">
        <v>8182</v>
      </c>
      <c r="F8250" t="s">
        <v>10323</v>
      </c>
      <c r="G8250" t="s">
        <v>12445</v>
      </c>
      <c r="H8250" t="s">
        <v>12778</v>
      </c>
      <c r="I8250" s="1">
        <v>226.95822652905974</v>
      </c>
      <c r="J8250" s="1"/>
      <c r="K8250" s="1">
        <v>176.21639665025216</v>
      </c>
      <c r="L8250" s="1"/>
      <c r="M8250" s="1">
        <v>376.84831813758751</v>
      </c>
      <c r="N8250" s="1">
        <v>185.77029767345863</v>
      </c>
      <c r="O8250" s="1">
        <v>270.73844719562419</v>
      </c>
      <c r="P8250" s="1"/>
      <c r="Q8250" s="1">
        <v>112.60333900406928</v>
      </c>
      <c r="R8250" s="1"/>
      <c r="S8250" s="1">
        <v>743.08119069383451</v>
      </c>
      <c r="T8250" s="1">
        <v>318.46336744021477</v>
      </c>
      <c r="U8250" s="1"/>
      <c r="V8250" s="1">
        <v>319.52491199834884</v>
      </c>
      <c r="W8250" s="1">
        <v>116.71524916724603</v>
      </c>
      <c r="X8250" s="1">
        <v>0</v>
      </c>
      <c r="Y8250" s="1">
        <v>2089.1196904078088</v>
      </c>
      <c r="Z8250" s="1">
        <v>650.12279528259398</v>
      </c>
      <c r="AA8250" s="1"/>
      <c r="AB8250" s="1"/>
      <c r="AC8250" s="1">
        <v>244.8482944486793</v>
      </c>
      <c r="AD8250" s="1">
        <v>1257.9303013888484</v>
      </c>
      <c r="AE8250" s="1">
        <v>266.44768409164635</v>
      </c>
      <c r="AF8250" s="1">
        <v>1592.3168372010739</v>
      </c>
      <c r="AG8250" s="1">
        <v>3807.7603300268347</v>
      </c>
      <c r="AH8250" s="1">
        <v>407.63311032347491</v>
      </c>
      <c r="AI8250" s="1"/>
      <c r="AJ8250" s="1">
        <v>1064.5459192626799</v>
      </c>
      <c r="AK8250" s="1">
        <v>169.84712930144789</v>
      </c>
      <c r="AL8250" s="1">
        <v>14397.4912109375</v>
      </c>
      <c r="AM8250" s="1">
        <v>10560.0185546875</v>
      </c>
      <c r="AN8250" s="1">
        <v>3837.4736328125</v>
      </c>
      <c r="AO8250" t="s">
        <v>21060</v>
      </c>
    </row>
    <row r="8251" spans="1:41" x14ac:dyDescent="0.25">
      <c r="A8251" s="1">
        <v>2028</v>
      </c>
      <c r="B8251" t="s">
        <v>6665</v>
      </c>
      <c r="C8251" t="s">
        <v>7163</v>
      </c>
      <c r="D8251" t="s">
        <v>7261</v>
      </c>
      <c r="E8251" t="s">
        <v>8182</v>
      </c>
      <c r="F8251" t="s">
        <v>10323</v>
      </c>
      <c r="G8251" t="s">
        <v>12445</v>
      </c>
      <c r="H8251" t="s">
        <v>12778</v>
      </c>
      <c r="I8251" s="1">
        <v>251.8951580182011</v>
      </c>
      <c r="J8251" s="1"/>
      <c r="K8251" s="1">
        <v>188.28051115028458</v>
      </c>
      <c r="L8251" s="1"/>
      <c r="M8251" s="1">
        <v>608.43381139735959</v>
      </c>
      <c r="N8251" s="1">
        <v>176.02312247055016</v>
      </c>
      <c r="O8251" s="1">
        <v>315.84617934060515</v>
      </c>
      <c r="P8251" s="1"/>
      <c r="Q8251" s="1">
        <v>143.08251951718202</v>
      </c>
      <c r="R8251" s="1"/>
      <c r="S8251" s="1">
        <v>1060.8399870713024</v>
      </c>
      <c r="T8251" s="1">
        <v>333.83695640966408</v>
      </c>
      <c r="U8251" s="1"/>
      <c r="V8251" s="1">
        <v>351.03461780046496</v>
      </c>
      <c r="W8251" s="1">
        <v>135.9588669019827</v>
      </c>
      <c r="X8251" s="1"/>
      <c r="Y8251" s="1">
        <v>2757.6955853719523</v>
      </c>
      <c r="Z8251" s="1">
        <v>188.97599637924515</v>
      </c>
      <c r="AA8251" s="1"/>
      <c r="AB8251" s="1"/>
      <c r="AC8251" s="1">
        <v>0</v>
      </c>
      <c r="AD8251" s="1">
        <v>1285.7780957475245</v>
      </c>
      <c r="AE8251" s="1">
        <v>343.95322781601755</v>
      </c>
      <c r="AF8251" s="1">
        <v>0</v>
      </c>
      <c r="AG8251" s="1">
        <v>3824.9622187422424</v>
      </c>
      <c r="AH8251" s="1">
        <v>929.28413026544774</v>
      </c>
      <c r="AI8251" s="1"/>
      <c r="AJ8251" s="1">
        <v>1788.3811962638413</v>
      </c>
      <c r="AK8251" s="1">
        <v>222.55797093977606</v>
      </c>
      <c r="AL8251" s="1">
        <v>14906.8203125</v>
      </c>
      <c r="AM8251" s="1">
        <v>9826.00390625</v>
      </c>
      <c r="AN8251" s="1">
        <v>5080.81689453125</v>
      </c>
      <c r="AO8251" t="s">
        <v>21061</v>
      </c>
    </row>
    <row r="8252" spans="1:41" x14ac:dyDescent="0.25">
      <c r="A8252" s="1">
        <v>2028</v>
      </c>
      <c r="B8252" t="s">
        <v>6666</v>
      </c>
      <c r="C8252" t="s">
        <v>7163</v>
      </c>
      <c r="D8252" t="s">
        <v>7261</v>
      </c>
      <c r="E8252" t="s">
        <v>8182</v>
      </c>
      <c r="F8252" t="s">
        <v>10323</v>
      </c>
      <c r="G8252" t="s">
        <v>12445</v>
      </c>
      <c r="H8252" t="s">
        <v>12778</v>
      </c>
      <c r="I8252" s="1">
        <v>250</v>
      </c>
      <c r="J8252" s="1"/>
      <c r="K8252" s="1">
        <v>200</v>
      </c>
      <c r="L8252" s="1"/>
      <c r="M8252" s="1">
        <v>421.09318507959853</v>
      </c>
      <c r="N8252" s="1">
        <v>467</v>
      </c>
      <c r="O8252" s="1"/>
      <c r="P8252" s="1"/>
      <c r="Q8252" s="1">
        <v>149</v>
      </c>
      <c r="R8252" s="1"/>
      <c r="S8252" s="1">
        <v>782.51670000000001</v>
      </c>
      <c r="T8252" s="1">
        <v>420</v>
      </c>
      <c r="U8252" s="1"/>
      <c r="V8252" s="1">
        <v>417</v>
      </c>
      <c r="W8252" s="1">
        <v>295.05455384716799</v>
      </c>
      <c r="X8252" s="1">
        <v>0</v>
      </c>
      <c r="Y8252" s="1">
        <v>3141</v>
      </c>
      <c r="Z8252" s="1">
        <v>198.18082799999999</v>
      </c>
      <c r="AA8252" s="1"/>
      <c r="AB8252" s="1"/>
      <c r="AC8252" s="1">
        <v>696.2311513585181</v>
      </c>
      <c r="AD8252" s="1">
        <v>354.44964800000002</v>
      </c>
      <c r="AE8252" s="1">
        <v>340</v>
      </c>
      <c r="AF8252" s="1">
        <v>1800</v>
      </c>
      <c r="AG8252" s="1">
        <v>4083.8380376712312</v>
      </c>
      <c r="AH8252" s="1">
        <v>770</v>
      </c>
      <c r="AI8252" s="1"/>
      <c r="AJ8252" s="1">
        <v>2019.2016868725011</v>
      </c>
      <c r="AK8252" s="1">
        <v>237</v>
      </c>
      <c r="AL8252" s="1">
        <v>17041.564453125</v>
      </c>
      <c r="AM8252" s="1">
        <v>13561.4521484375</v>
      </c>
      <c r="AN8252" s="1">
        <v>3480.114013671875</v>
      </c>
      <c r="AO8252" t="s">
        <v>21062</v>
      </c>
    </row>
    <row r="8253" spans="1:41" x14ac:dyDescent="0.25">
      <c r="A8253" s="1">
        <v>2028</v>
      </c>
      <c r="B8253" t="s">
        <v>6667</v>
      </c>
      <c r="C8253" t="s">
        <v>7163</v>
      </c>
      <c r="D8253" t="s">
        <v>7261</v>
      </c>
      <c r="E8253" t="s">
        <v>8182</v>
      </c>
      <c r="F8253" t="s">
        <v>10324</v>
      </c>
      <c r="G8253" t="s">
        <v>12445</v>
      </c>
      <c r="H8253" t="s">
        <v>12778</v>
      </c>
      <c r="I8253" s="1"/>
      <c r="J8253" s="1"/>
      <c r="K8253" s="1"/>
      <c r="L8253" s="1"/>
      <c r="M8253" s="1"/>
      <c r="N8253" s="1">
        <v>371.54059534691726</v>
      </c>
      <c r="O8253" s="1"/>
      <c r="P8253" s="1"/>
      <c r="Q8253" s="1">
        <v>0</v>
      </c>
      <c r="R8253" s="1"/>
      <c r="S8253" s="1"/>
      <c r="T8253" s="1"/>
      <c r="U8253" s="1"/>
      <c r="V8253" s="1">
        <v>0</v>
      </c>
      <c r="W8253" s="1"/>
      <c r="X8253" s="1">
        <v>0</v>
      </c>
      <c r="Y8253" s="1"/>
      <c r="Z8253" s="1"/>
      <c r="AA8253" s="1"/>
      <c r="AB8253" s="1"/>
      <c r="AC8253" s="1">
        <v>0</v>
      </c>
      <c r="AD8253" s="1"/>
      <c r="AE8253" s="1"/>
      <c r="AF8253" s="1">
        <v>0</v>
      </c>
      <c r="AG8253" s="1">
        <v>0</v>
      </c>
      <c r="AH8253" s="1">
        <v>483.00277395099243</v>
      </c>
      <c r="AI8253" s="1"/>
      <c r="AJ8253" s="1"/>
      <c r="AK8253" s="1"/>
      <c r="AL8253" s="1">
        <v>854.5433349609375</v>
      </c>
      <c r="AM8253" s="1">
        <v>371.54058837890625</v>
      </c>
      <c r="AN8253" s="1">
        <v>483.00277709960938</v>
      </c>
      <c r="AO8253" t="s">
        <v>21063</v>
      </c>
    </row>
    <row r="8254" spans="1:41" x14ac:dyDescent="0.25">
      <c r="A8254" s="1">
        <v>2028</v>
      </c>
      <c r="B8254" t="s">
        <v>6668</v>
      </c>
      <c r="C8254" t="s">
        <v>7163</v>
      </c>
      <c r="D8254" t="s">
        <v>7261</v>
      </c>
      <c r="E8254" t="s">
        <v>8182</v>
      </c>
      <c r="F8254" t="s">
        <v>10324</v>
      </c>
      <c r="G8254" t="s">
        <v>12445</v>
      </c>
      <c r="H8254" t="s">
        <v>12778</v>
      </c>
      <c r="I8254" s="1"/>
      <c r="J8254" s="1"/>
      <c r="K8254" s="1"/>
      <c r="L8254" s="1"/>
      <c r="M8254" s="1"/>
      <c r="N8254" s="1">
        <v>252.90678515883644</v>
      </c>
      <c r="O8254" s="1"/>
      <c r="P8254" s="1"/>
      <c r="Q8254" s="1">
        <v>0</v>
      </c>
      <c r="R8254" s="1"/>
      <c r="S8254" s="1"/>
      <c r="T8254" s="1">
        <v>0</v>
      </c>
      <c r="U8254" s="1"/>
      <c r="V8254" s="1">
        <v>0</v>
      </c>
      <c r="W8254" s="1"/>
      <c r="X8254" s="1"/>
      <c r="Y8254" s="1"/>
      <c r="Z8254" s="1"/>
      <c r="AA8254" s="1"/>
      <c r="AB8254" s="1"/>
      <c r="AC8254" s="1">
        <v>340.33872287159522</v>
      </c>
      <c r="AD8254" s="1"/>
      <c r="AE8254" s="1"/>
      <c r="AF8254" s="1">
        <v>0</v>
      </c>
      <c r="AG8254" s="1">
        <v>0</v>
      </c>
      <c r="AH8254" s="1">
        <v>0</v>
      </c>
      <c r="AI8254" s="1"/>
      <c r="AJ8254" s="1"/>
      <c r="AK8254" s="1"/>
      <c r="AL8254" s="1">
        <v>593.2454833984375</v>
      </c>
      <c r="AM8254" s="1">
        <v>593.2454833984375</v>
      </c>
      <c r="AN8254" s="1">
        <v>0</v>
      </c>
      <c r="AO8254" t="s">
        <v>21064</v>
      </c>
    </row>
    <row r="8255" spans="1:41" x14ac:dyDescent="0.25">
      <c r="A8255" s="1">
        <v>2028</v>
      </c>
      <c r="B8255" t="s">
        <v>6669</v>
      </c>
      <c r="C8255" t="s">
        <v>7163</v>
      </c>
      <c r="D8255" t="s">
        <v>7261</v>
      </c>
      <c r="E8255" t="s">
        <v>8182</v>
      </c>
      <c r="F8255" t="s">
        <v>10324</v>
      </c>
      <c r="G8255" t="s">
        <v>12445</v>
      </c>
      <c r="H8255" t="s">
        <v>12778</v>
      </c>
      <c r="I8255" s="1">
        <v>0</v>
      </c>
      <c r="J8255" s="1"/>
      <c r="K8255" s="1"/>
      <c r="L8255" s="1"/>
      <c r="M8255" s="1"/>
      <c r="N8255" s="1">
        <v>258.27383120780877</v>
      </c>
      <c r="O8255" s="1"/>
      <c r="P8255" s="1"/>
      <c r="Q8255" s="1">
        <v>0</v>
      </c>
      <c r="R8255" s="1"/>
      <c r="S8255" s="1">
        <v>0</v>
      </c>
      <c r="T8255" s="1"/>
      <c r="U8255" s="1"/>
      <c r="V8255" s="1">
        <v>0</v>
      </c>
      <c r="W8255" s="1"/>
      <c r="X8255" s="1"/>
      <c r="Y8255" s="1"/>
      <c r="Z8255" s="1"/>
      <c r="AA8255" s="1"/>
      <c r="AB8255" s="1"/>
      <c r="AC8255" s="1">
        <v>0</v>
      </c>
      <c r="AD8255" s="1"/>
      <c r="AE8255" s="1"/>
      <c r="AF8255" s="1">
        <v>0</v>
      </c>
      <c r="AG8255" s="1">
        <v>0</v>
      </c>
      <c r="AH8255" s="1">
        <v>51.654766241561759</v>
      </c>
      <c r="AI8255" s="1"/>
      <c r="AJ8255" s="1"/>
      <c r="AK8255" s="1"/>
      <c r="AL8255" s="1">
        <v>309.9285888671875</v>
      </c>
      <c r="AM8255" s="1">
        <v>258.27383422851563</v>
      </c>
      <c r="AN8255" s="1">
        <v>51.654766082763672</v>
      </c>
      <c r="AO8255" t="s">
        <v>21065</v>
      </c>
    </row>
    <row r="8256" spans="1:41" x14ac:dyDescent="0.25">
      <c r="A8256" s="1">
        <v>2028</v>
      </c>
      <c r="B8256" t="s">
        <v>6670</v>
      </c>
      <c r="C8256" t="s">
        <v>7163</v>
      </c>
      <c r="D8256" t="s">
        <v>7261</v>
      </c>
      <c r="E8256" t="s">
        <v>8182</v>
      </c>
      <c r="F8256" t="s">
        <v>10324</v>
      </c>
      <c r="G8256" t="s">
        <v>12445</v>
      </c>
      <c r="H8256" t="s">
        <v>12778</v>
      </c>
      <c r="I8256" s="1"/>
      <c r="J8256" s="1"/>
      <c r="K8256" s="1"/>
      <c r="L8256" s="1"/>
      <c r="M8256" s="1"/>
      <c r="N8256" s="1">
        <v>250</v>
      </c>
      <c r="O8256" s="1"/>
      <c r="P8256" s="1"/>
      <c r="Q8256" s="1">
        <v>0</v>
      </c>
      <c r="R8256" s="1"/>
      <c r="S8256" s="1">
        <v>0</v>
      </c>
      <c r="T8256" s="1"/>
      <c r="U8256" s="1"/>
      <c r="V8256" s="1">
        <v>0</v>
      </c>
      <c r="W8256" s="1"/>
      <c r="X8256" s="1">
        <v>0</v>
      </c>
      <c r="Y8256" s="1"/>
      <c r="Z8256" s="1"/>
      <c r="AA8256" s="1"/>
      <c r="AB8256" s="1"/>
      <c r="AC8256" s="1">
        <v>0</v>
      </c>
      <c r="AD8256" s="1"/>
      <c r="AE8256" s="1"/>
      <c r="AF8256" s="1">
        <v>0</v>
      </c>
      <c r="AG8256" s="1"/>
      <c r="AH8256" s="1">
        <v>73</v>
      </c>
      <c r="AI8256" s="1"/>
      <c r="AJ8256" s="1"/>
      <c r="AK8256" s="1"/>
      <c r="AL8256" s="1">
        <v>323</v>
      </c>
      <c r="AM8256" s="1">
        <v>250</v>
      </c>
      <c r="AN8256" s="1">
        <v>73</v>
      </c>
      <c r="AO8256" t="s">
        <v>21066</v>
      </c>
    </row>
    <row r="8257" spans="1:41" x14ac:dyDescent="0.25">
      <c r="A8257" s="1">
        <v>2028</v>
      </c>
      <c r="B8257" t="s">
        <v>6670</v>
      </c>
      <c r="C8257" t="s">
        <v>7163</v>
      </c>
      <c r="D8257" t="s">
        <v>7261</v>
      </c>
      <c r="E8257" t="s">
        <v>8183</v>
      </c>
      <c r="F8257" t="s">
        <v>10325</v>
      </c>
      <c r="G8257" t="s">
        <v>12445</v>
      </c>
      <c r="H8257" t="s">
        <v>12778</v>
      </c>
      <c r="I8257" s="1">
        <v>6058.8420254309021</v>
      </c>
      <c r="J8257" s="1">
        <v>15595.82086774762</v>
      </c>
      <c r="K8257" s="1">
        <v>811.17710220000004</v>
      </c>
      <c r="L8257" s="1">
        <v>1583</v>
      </c>
      <c r="M8257" s="1">
        <v>7770.6392255554438</v>
      </c>
      <c r="N8257" s="1">
        <v>3596.4899145507811</v>
      </c>
      <c r="O8257" s="1">
        <v>4876.6959999999999</v>
      </c>
      <c r="P8257" s="1">
        <v>4589.8360000000002</v>
      </c>
      <c r="Q8257" s="1">
        <v>1837</v>
      </c>
      <c r="R8257" s="1">
        <v>4058.043529404702</v>
      </c>
      <c r="S8257" s="1">
        <v>6030.1629647973414</v>
      </c>
      <c r="T8257" s="1">
        <v>6750</v>
      </c>
      <c r="U8257" s="1">
        <v>783</v>
      </c>
      <c r="V8257" s="1">
        <v>7731</v>
      </c>
      <c r="W8257" s="1">
        <v>2396</v>
      </c>
      <c r="X8257" s="1">
        <v>11138.1479582213</v>
      </c>
      <c r="Y8257" s="1">
        <v>27035</v>
      </c>
      <c r="Z8257" s="1">
        <v>4672.6993815644018</v>
      </c>
      <c r="AA8257" s="1">
        <v>47607</v>
      </c>
      <c r="AB8257" s="1">
        <v>1555.07</v>
      </c>
      <c r="AC8257" s="1">
        <v>4461.5141826470799</v>
      </c>
      <c r="AD8257" s="1">
        <v>10310.226867847879</v>
      </c>
      <c r="AE8257" s="1">
        <v>6187</v>
      </c>
      <c r="AF8257" s="1">
        <v>12107.64317609263</v>
      </c>
      <c r="AG8257" s="1">
        <v>51725.378466109141</v>
      </c>
      <c r="AH8257" s="1">
        <v>9830</v>
      </c>
      <c r="AI8257" s="1">
        <v>3605</v>
      </c>
      <c r="AJ8257" s="1">
        <v>16043.709119536101</v>
      </c>
      <c r="AK8257" s="1">
        <v>5182</v>
      </c>
      <c r="AL8257" s="1">
        <v>285928.09375</v>
      </c>
      <c r="AM8257" s="1">
        <v>215672.96875</v>
      </c>
      <c r="AN8257" s="1">
        <v>70255.125</v>
      </c>
      <c r="AO8257" t="s">
        <v>21067</v>
      </c>
    </row>
    <row r="8258" spans="1:41" x14ac:dyDescent="0.25">
      <c r="A8258" s="1">
        <v>2028</v>
      </c>
      <c r="B8258" t="s">
        <v>6671</v>
      </c>
      <c r="C8258" t="s">
        <v>7163</v>
      </c>
      <c r="D8258" t="s">
        <v>7261</v>
      </c>
      <c r="E8258" t="s">
        <v>8183</v>
      </c>
      <c r="F8258" t="s">
        <v>10325</v>
      </c>
      <c r="G8258" t="s">
        <v>12445</v>
      </c>
      <c r="H8258" t="s">
        <v>12778</v>
      </c>
      <c r="I8258" s="1">
        <v>5250.6225601573542</v>
      </c>
      <c r="J8258" s="1">
        <v>16000.887150871833</v>
      </c>
      <c r="K8258" s="1">
        <v>787.66606213546459</v>
      </c>
      <c r="L8258" s="1">
        <v>1401.238816736945</v>
      </c>
      <c r="M8258" s="1">
        <v>4989.2594232300316</v>
      </c>
      <c r="N8258" s="1">
        <v>3694.7928812393252</v>
      </c>
      <c r="O8258" s="1">
        <v>6362.6043520762551</v>
      </c>
      <c r="P8258" s="1">
        <v>4394.2265018745793</v>
      </c>
      <c r="Q8258" s="1">
        <v>1838.1080678570604</v>
      </c>
      <c r="R8258" s="1">
        <v>3172.3953253417067</v>
      </c>
      <c r="S8258" s="1">
        <v>6411.2590727343031</v>
      </c>
      <c r="T8258" s="1">
        <v>6210.0356650841886</v>
      </c>
      <c r="U8258" s="1">
        <v>768.55826008905171</v>
      </c>
      <c r="V8258" s="1">
        <v>7187.718203125648</v>
      </c>
      <c r="W8258" s="1">
        <v>2320.5364040810318</v>
      </c>
      <c r="X8258" s="1">
        <v>9684.0994632615839</v>
      </c>
      <c r="Y8258" s="1">
        <v>29150.013566360994</v>
      </c>
      <c r="Z8258" s="1">
        <v>5292.0652242171427</v>
      </c>
      <c r="AA8258" s="1">
        <v>37824.955695432443</v>
      </c>
      <c r="AB8258" s="1">
        <v>1769.5947784094601</v>
      </c>
      <c r="AC8258" s="1">
        <v>3755.5907227173379</v>
      </c>
      <c r="AD8258" s="1">
        <v>10682.60306014904</v>
      </c>
      <c r="AE8258" s="1">
        <v>6099.6350310382468</v>
      </c>
      <c r="AF8258" s="1">
        <v>10185.796036881318</v>
      </c>
      <c r="AG8258" s="1">
        <v>54681.221734043014</v>
      </c>
      <c r="AH8258" s="1">
        <v>8772.4603049857378</v>
      </c>
      <c r="AI8258" s="1">
        <v>2825.8316137528391</v>
      </c>
      <c r="AJ8258" s="1">
        <v>16541.758708863847</v>
      </c>
      <c r="AK8258" s="1">
        <v>4958.4746310441442</v>
      </c>
      <c r="AL8258" s="1">
        <v>273014</v>
      </c>
      <c r="AM8258" s="1">
        <v>207239.578125</v>
      </c>
      <c r="AN8258" s="1">
        <v>65774.421875</v>
      </c>
      <c r="AO8258" t="s">
        <v>21068</v>
      </c>
    </row>
    <row r="8259" spans="1:41" x14ac:dyDescent="0.25">
      <c r="A8259" s="1">
        <v>2028</v>
      </c>
      <c r="B8259" t="s">
        <v>6672</v>
      </c>
      <c r="C8259" t="s">
        <v>7163</v>
      </c>
      <c r="D8259" t="s">
        <v>7261</v>
      </c>
      <c r="E8259" t="s">
        <v>8183</v>
      </c>
      <c r="F8259" t="s">
        <v>10325</v>
      </c>
      <c r="G8259" t="s">
        <v>12445</v>
      </c>
      <c r="H8259" t="s">
        <v>12778</v>
      </c>
      <c r="I8259" s="1">
        <v>6002.283837269476</v>
      </c>
      <c r="J8259" s="1">
        <v>16753.720860334488</v>
      </c>
      <c r="K8259" s="1">
        <v>909.00642806810231</v>
      </c>
      <c r="L8259" s="1">
        <v>1557.9077498455026</v>
      </c>
      <c r="M8259" s="1">
        <v>5537.3909410954202</v>
      </c>
      <c r="N8259" s="1">
        <v>3703.9669990706757</v>
      </c>
      <c r="O8259" s="1">
        <v>5931.1885931338384</v>
      </c>
      <c r="P8259" s="1">
        <v>4217.1622258334028</v>
      </c>
      <c r="Q8259" s="1">
        <v>1777.9770322094444</v>
      </c>
      <c r="R8259" s="1">
        <v>3800.0348667160729</v>
      </c>
      <c r="S8259" s="1">
        <v>7098.9868412505703</v>
      </c>
      <c r="T8259" s="1">
        <v>6043.6076502627257</v>
      </c>
      <c r="U8259" s="1">
        <v>608.91568231345343</v>
      </c>
      <c r="V8259" s="1">
        <v>6843.2234316821014</v>
      </c>
      <c r="W8259" s="1">
        <v>2573.4404541546069</v>
      </c>
      <c r="X8259" s="1">
        <v>9988.9986957932124</v>
      </c>
      <c r="Y8259" s="1">
        <v>29153.950066737456</v>
      </c>
      <c r="Z8259" s="1">
        <v>5286.6254690820779</v>
      </c>
      <c r="AA8259" s="1">
        <v>38899.138265870497</v>
      </c>
      <c r="AB8259" s="1">
        <v>1722.169906493669</v>
      </c>
      <c r="AC8259" s="1">
        <v>3642.4992318059099</v>
      </c>
      <c r="AD8259" s="1">
        <v>13043.165887458135</v>
      </c>
      <c r="AE8259" s="1">
        <v>6136.5862294975368</v>
      </c>
      <c r="AF8259" s="1">
        <v>10075.096860164647</v>
      </c>
      <c r="AG8259" s="1">
        <v>55387.339650177011</v>
      </c>
      <c r="AH8259" s="1">
        <v>8606.7171511690194</v>
      </c>
      <c r="AI8259" s="1">
        <v>3425.7440971403757</v>
      </c>
      <c r="AJ8259" s="1">
        <v>16975.504263738472</v>
      </c>
      <c r="AK8259" s="1">
        <v>4820.422785662543</v>
      </c>
      <c r="AL8259" s="1">
        <v>280522.8125</v>
      </c>
      <c r="AM8259" s="1">
        <v>210821.9375</v>
      </c>
      <c r="AN8259" s="1">
        <v>69700.8359375</v>
      </c>
      <c r="AO8259" t="s">
        <v>21069</v>
      </c>
    </row>
    <row r="8260" spans="1:41" x14ac:dyDescent="0.25">
      <c r="A8260" s="1">
        <v>2028</v>
      </c>
      <c r="B8260" t="s">
        <v>6673</v>
      </c>
      <c r="C8260" t="s">
        <v>7163</v>
      </c>
      <c r="D8260" t="s">
        <v>7261</v>
      </c>
      <c r="E8260" t="s">
        <v>8183</v>
      </c>
      <c r="F8260" t="s">
        <v>10325</v>
      </c>
      <c r="G8260" t="s">
        <v>12445</v>
      </c>
      <c r="H8260" t="s">
        <v>12778</v>
      </c>
      <c r="I8260" s="1">
        <v>6304.4603404394747</v>
      </c>
      <c r="J8260" s="1">
        <v>15494.271269132088</v>
      </c>
      <c r="K8260" s="1">
        <v>809.70154215190382</v>
      </c>
      <c r="L8260" s="1">
        <v>1601.4057636257523</v>
      </c>
      <c r="M8260" s="1">
        <v>7278.0039822152903</v>
      </c>
      <c r="N8260" s="1">
        <v>3985.52399752466</v>
      </c>
      <c r="O8260" s="1">
        <v>5509.2797111234686</v>
      </c>
      <c r="P8260" s="1">
        <v>4427.4761753410221</v>
      </c>
      <c r="Q8260" s="1">
        <v>1807.6904111271429</v>
      </c>
      <c r="R8260" s="1">
        <v>3891.6591330059273</v>
      </c>
      <c r="S8260" s="1">
        <v>6300.5279636509395</v>
      </c>
      <c r="T8260" s="1">
        <v>6019.1814867803068</v>
      </c>
      <c r="U8260" s="1">
        <v>776.92964400794551</v>
      </c>
      <c r="V8260" s="1">
        <v>6908.4017433987765</v>
      </c>
      <c r="W8260" s="1">
        <v>2224.6894775140013</v>
      </c>
      <c r="X8260" s="1">
        <v>10565.911077933906</v>
      </c>
      <c r="Y8260" s="1">
        <v>26158.634370005959</v>
      </c>
      <c r="Z8260" s="1">
        <v>4819.9981077435432</v>
      </c>
      <c r="AA8260" s="1">
        <v>38922.354235944927</v>
      </c>
      <c r="AB8260" s="1">
        <v>1707.6266133924637</v>
      </c>
      <c r="AC8260" s="1">
        <v>3896.8059654721869</v>
      </c>
      <c r="AD8260" s="1">
        <v>10750.087937832588</v>
      </c>
      <c r="AE8260" s="1">
        <v>6084.4422603014082</v>
      </c>
      <c r="AF8260" s="1">
        <v>11859.160040830749</v>
      </c>
      <c r="AG8260" s="1">
        <v>57100.282326021457</v>
      </c>
      <c r="AH8260" s="1">
        <v>9570.0890405714181</v>
      </c>
      <c r="AI8260" s="1">
        <v>4336.845551903727</v>
      </c>
      <c r="AJ8260" s="1">
        <v>16644.815641005822</v>
      </c>
      <c r="AK8260" s="1">
        <v>4868.961427877919</v>
      </c>
      <c r="AL8260" s="1">
        <v>280625.25</v>
      </c>
      <c r="AM8260" s="1">
        <v>210684.3125</v>
      </c>
      <c r="AN8260" s="1">
        <v>69940.90625</v>
      </c>
      <c r="AO8260" t="s">
        <v>21070</v>
      </c>
    </row>
    <row r="8261" spans="1:41" x14ac:dyDescent="0.25">
      <c r="A8261" s="1">
        <v>2028</v>
      </c>
      <c r="B8261" t="s">
        <v>6673</v>
      </c>
      <c r="C8261" t="s">
        <v>7163</v>
      </c>
      <c r="D8261" t="s">
        <v>7261</v>
      </c>
      <c r="E8261" t="s">
        <v>8183</v>
      </c>
      <c r="F8261" t="s">
        <v>10325</v>
      </c>
      <c r="G8261" t="s">
        <v>12446</v>
      </c>
      <c r="H8261" t="s">
        <v>12778</v>
      </c>
      <c r="I8261" s="1">
        <v>7301.781262406118</v>
      </c>
      <c r="J8261" s="1">
        <v>18306.27525806722</v>
      </c>
      <c r="K8261" s="1">
        <v>922.37223477660473</v>
      </c>
      <c r="L8261" s="1">
        <v>1857.8292047187699</v>
      </c>
      <c r="M8261" s="1">
        <v>8264.0515736010766</v>
      </c>
      <c r="N8261" s="1">
        <v>4521.2184962601559</v>
      </c>
      <c r="O8261" s="1">
        <v>6255.6948000267821</v>
      </c>
      <c r="P8261" s="1">
        <v>4924.7300660288975</v>
      </c>
      <c r="Q8261" s="1">
        <v>2065.5956511448512</v>
      </c>
      <c r="R8261" s="1">
        <v>4491.8208305525704</v>
      </c>
      <c r="S8261" s="1">
        <v>7204.3797965061394</v>
      </c>
      <c r="T8261" s="1">
        <v>6984.172012041211</v>
      </c>
      <c r="U8261" s="1">
        <v>896.77890073379285</v>
      </c>
      <c r="V8261" s="1">
        <v>7845</v>
      </c>
      <c r="W8261" s="1">
        <v>2156</v>
      </c>
      <c r="X8261" s="1">
        <v>12009.17716109387</v>
      </c>
      <c r="Y8261" s="1">
        <v>30808.748646064509</v>
      </c>
      <c r="Z8261" s="1">
        <v>5447.99116420464</v>
      </c>
      <c r="AA8261" s="1">
        <v>45778</v>
      </c>
      <c r="AB8261" s="1">
        <v>1938.9814069919851</v>
      </c>
      <c r="AC8261" s="1">
        <v>4424.7578800000001</v>
      </c>
      <c r="AD8261" s="1">
        <v>12283.81516941615</v>
      </c>
      <c r="AE8261" s="1">
        <v>6908.7822373551098</v>
      </c>
      <c r="AF8261" s="1">
        <v>14192.102219223239</v>
      </c>
      <c r="AG8261" s="1">
        <v>66981</v>
      </c>
      <c r="AH8261" s="1">
        <v>11603.132279846581</v>
      </c>
      <c r="AI8261" s="1">
        <v>4924.4154572124644</v>
      </c>
      <c r="AJ8261" s="1">
        <v>19277.90744976412</v>
      </c>
      <c r="AK8261" s="1">
        <v>5529</v>
      </c>
      <c r="AL8261" s="1">
        <v>326105.5</v>
      </c>
      <c r="AM8261" s="1">
        <v>246030.328125</v>
      </c>
      <c r="AN8261" s="1">
        <v>80075.1875</v>
      </c>
      <c r="AO8261" t="s">
        <v>21071</v>
      </c>
    </row>
    <row r="8262" spans="1:41" x14ac:dyDescent="0.25">
      <c r="A8262" s="1">
        <v>2028</v>
      </c>
      <c r="B8262" t="s">
        <v>6674</v>
      </c>
      <c r="C8262" t="s">
        <v>7163</v>
      </c>
      <c r="D8262" t="s">
        <v>7261</v>
      </c>
      <c r="E8262" t="s">
        <v>8183</v>
      </c>
      <c r="F8262" t="s">
        <v>10325</v>
      </c>
      <c r="G8262" t="s">
        <v>12446</v>
      </c>
      <c r="H8262" t="s">
        <v>12778</v>
      </c>
      <c r="I8262" s="1">
        <v>6943.4878236956274</v>
      </c>
      <c r="J8262" s="1">
        <v>20509.941321929389</v>
      </c>
      <c r="K8262" s="1">
        <v>762.30043419999993</v>
      </c>
      <c r="L8262" s="1">
        <v>1805.2044027354541</v>
      </c>
      <c r="M8262" s="1">
        <v>6280.0942821721437</v>
      </c>
      <c r="N8262" s="1">
        <v>4200.7607292900002</v>
      </c>
      <c r="O8262" s="1">
        <v>6726.7100998391652</v>
      </c>
      <c r="P8262" s="1">
        <v>4745.4060939621404</v>
      </c>
      <c r="Q8262" s="1">
        <v>2016.4484524553129</v>
      </c>
      <c r="R8262" s="1">
        <v>4309.7150792458669</v>
      </c>
      <c r="S8262" s="1">
        <v>8051.1394527137372</v>
      </c>
      <c r="T8262" s="1">
        <v>6971.7913286127114</v>
      </c>
      <c r="U8262" s="1">
        <v>704.39831577910763</v>
      </c>
      <c r="V8262" s="1">
        <v>7761</v>
      </c>
      <c r="W8262" s="1">
        <v>2918.6035180766439</v>
      </c>
      <c r="X8262" s="1">
        <v>11671</v>
      </c>
      <c r="Y8262" s="1">
        <v>33726.458507686672</v>
      </c>
      <c r="Z8262" s="1">
        <v>6042.8584034229962</v>
      </c>
      <c r="AA8262" s="1">
        <v>46217</v>
      </c>
      <c r="AB8262" s="1">
        <v>2176</v>
      </c>
      <c r="AC8262" s="1">
        <v>4131.0499550814602</v>
      </c>
      <c r="AD8262" s="1">
        <v>14054.7707771603</v>
      </c>
      <c r="AE8262" s="1">
        <v>6959.6567231534573</v>
      </c>
      <c r="AF8262" s="1">
        <v>11654.949060678109</v>
      </c>
      <c r="AG8262" s="1">
        <v>66040</v>
      </c>
      <c r="AH8262" s="1">
        <v>10572.34847191305</v>
      </c>
      <c r="AI8262" s="1">
        <v>3885.2225074035141</v>
      </c>
      <c r="AJ8262" s="1">
        <v>19637.393091024111</v>
      </c>
      <c r="AK8262" s="1">
        <v>5467</v>
      </c>
      <c r="AL8262" s="1">
        <v>326942.71875</v>
      </c>
      <c r="AM8262" s="1">
        <v>247405.734375</v>
      </c>
      <c r="AN8262" s="1">
        <v>79536.9765625</v>
      </c>
      <c r="AO8262" t="s">
        <v>21072</v>
      </c>
    </row>
    <row r="8263" spans="1:41" x14ac:dyDescent="0.25">
      <c r="A8263" s="1">
        <v>2028</v>
      </c>
      <c r="B8263" t="s">
        <v>6675</v>
      </c>
      <c r="C8263" t="s">
        <v>7163</v>
      </c>
      <c r="D8263" t="s">
        <v>7261</v>
      </c>
      <c r="E8263" t="s">
        <v>8183</v>
      </c>
      <c r="F8263" t="s">
        <v>10325</v>
      </c>
      <c r="G8263" t="s">
        <v>12446</v>
      </c>
      <c r="H8263" t="s">
        <v>12778</v>
      </c>
      <c r="I8263" s="1">
        <v>6029.402678660018</v>
      </c>
      <c r="J8263" s="1">
        <v>19417.162402755392</v>
      </c>
      <c r="K8263" s="1">
        <v>873</v>
      </c>
      <c r="L8263" s="1">
        <v>1611.7554428667211</v>
      </c>
      <c r="M8263" s="1">
        <v>5616.9350725248614</v>
      </c>
      <c r="N8263" s="1">
        <v>4217.0433607313425</v>
      </c>
      <c r="O8263" s="1">
        <v>7163.0541742083951</v>
      </c>
      <c r="P8263" s="1">
        <v>4990.86597350784</v>
      </c>
      <c r="Q8263" s="1">
        <v>2104.0968269393229</v>
      </c>
      <c r="R8263" s="1">
        <v>3547.0237427571928</v>
      </c>
      <c r="S8263" s="1">
        <v>7084.4232470720481</v>
      </c>
      <c r="T8263" s="1">
        <v>7119.4252758801031</v>
      </c>
      <c r="U8263" s="1">
        <v>865.2470196825534</v>
      </c>
      <c r="V8263" s="1">
        <v>8427</v>
      </c>
      <c r="W8263" s="1">
        <v>2612.4723550083718</v>
      </c>
      <c r="X8263" s="1">
        <v>11211.736849999999</v>
      </c>
      <c r="Y8263" s="1">
        <v>33172.994516255661</v>
      </c>
      <c r="Z8263" s="1">
        <v>6040.0864772848909</v>
      </c>
      <c r="AA8263" s="1">
        <v>45463</v>
      </c>
      <c r="AB8263" s="1">
        <v>2176</v>
      </c>
      <c r="AC8263" s="1">
        <v>4255.0241830615169</v>
      </c>
      <c r="AD8263" s="1">
        <v>12228.46011905968</v>
      </c>
      <c r="AE8263" s="1">
        <v>6867.0018993037984</v>
      </c>
      <c r="AF8263" s="1">
        <v>11716.070099031311</v>
      </c>
      <c r="AG8263" s="1">
        <v>69257</v>
      </c>
      <c r="AH8263" s="1">
        <v>10123.09410114873</v>
      </c>
      <c r="AI8263" s="1">
        <v>3181.3364176725918</v>
      </c>
      <c r="AJ8263" s="1">
        <v>19375.16200960787</v>
      </c>
      <c r="AK8263" s="1">
        <v>5582</v>
      </c>
      <c r="AL8263" s="1">
        <v>322327.84375</v>
      </c>
      <c r="AM8263" s="1">
        <v>247355.9375</v>
      </c>
      <c r="AN8263" s="1">
        <v>74971.9375</v>
      </c>
      <c r="AO8263" t="s">
        <v>21073</v>
      </c>
    </row>
    <row r="8264" spans="1:41" x14ac:dyDescent="0.25">
      <c r="A8264" s="1">
        <v>2028</v>
      </c>
      <c r="B8264" t="s">
        <v>6676</v>
      </c>
      <c r="C8264" t="s">
        <v>7163</v>
      </c>
      <c r="D8264" t="s">
        <v>7261</v>
      </c>
      <c r="E8264" t="s">
        <v>8183</v>
      </c>
      <c r="F8264" t="s">
        <v>10325</v>
      </c>
      <c r="G8264" t="s">
        <v>12446</v>
      </c>
      <c r="H8264" t="s">
        <v>12778</v>
      </c>
      <c r="I8264" s="1">
        <v>6625</v>
      </c>
      <c r="J8264" s="1">
        <v>18274.999424052901</v>
      </c>
      <c r="K8264" s="1">
        <v>921.75065426266758</v>
      </c>
      <c r="L8264" s="1">
        <v>1804.8253978239061</v>
      </c>
      <c r="M8264" s="1">
        <v>8751.0018694792543</v>
      </c>
      <c r="N8264" s="1">
        <v>3998.577486997558</v>
      </c>
      <c r="O8264" s="1">
        <v>5491.9517653750718</v>
      </c>
      <c r="P8264" s="1">
        <v>5018.7252568014292</v>
      </c>
      <c r="Q8264" s="1">
        <v>2079</v>
      </c>
      <c r="R8264" s="1">
        <v>4626.4226456559554</v>
      </c>
      <c r="S8264" s="1">
        <v>6757.2954000072659</v>
      </c>
      <c r="T8264" s="1">
        <v>7648.3973534896786</v>
      </c>
      <c r="U8264" s="1">
        <v>881.78517428371197</v>
      </c>
      <c r="V8264" s="1">
        <v>8205</v>
      </c>
      <c r="W8264" s="1">
        <v>2730.7042590992892</v>
      </c>
      <c r="X8264" s="1">
        <v>12411.02912050516</v>
      </c>
      <c r="Y8264" s="1">
        <v>30685.758360903001</v>
      </c>
      <c r="Z8264" s="1">
        <v>5195.308165516084</v>
      </c>
      <c r="AA8264" s="1">
        <v>53999</v>
      </c>
      <c r="AB8264" s="1">
        <v>1700.380816459281</v>
      </c>
      <c r="AC8264" s="1">
        <v>4878.4126300000007</v>
      </c>
      <c r="AD8264" s="1">
        <v>11463.353719305631</v>
      </c>
      <c r="AE8264" s="1">
        <v>6967.5668879863679</v>
      </c>
      <c r="AF8264" s="1">
        <v>13804.284214782871</v>
      </c>
      <c r="AG8264" s="1">
        <v>58570.298492750997</v>
      </c>
      <c r="AH8264" s="1">
        <v>10572.68490990815</v>
      </c>
      <c r="AI8264" s="1">
        <v>4059.8155214467201</v>
      </c>
      <c r="AJ8264" s="1">
        <v>18142.84172838751</v>
      </c>
      <c r="AK8264" s="1">
        <v>5836</v>
      </c>
      <c r="AL8264" s="1">
        <v>322102.1875</v>
      </c>
      <c r="AM8264" s="1">
        <v>243757.796875</v>
      </c>
      <c r="AN8264" s="1">
        <v>78344.359375</v>
      </c>
      <c r="AO8264" t="s">
        <v>21074</v>
      </c>
    </row>
    <row r="8265" spans="1:41" x14ac:dyDescent="0.25">
      <c r="A8265" s="1">
        <v>2028</v>
      </c>
      <c r="B8265" t="s">
        <v>6677</v>
      </c>
      <c r="C8265" t="s">
        <v>7163</v>
      </c>
      <c r="D8265" t="s">
        <v>7261</v>
      </c>
      <c r="E8265" t="s">
        <v>8184</v>
      </c>
      <c r="F8265" t="s">
        <v>10326</v>
      </c>
      <c r="G8265" t="s">
        <v>12447</v>
      </c>
      <c r="H8265" t="s">
        <v>12778</v>
      </c>
      <c r="I8265" s="1">
        <v>11287.392468739288</v>
      </c>
      <c r="J8265" s="1">
        <v>26359.220434001807</v>
      </c>
      <c r="K8265" s="1">
        <v>1918.073864991316</v>
      </c>
      <c r="L8265" s="1">
        <v>2004.1961257570849</v>
      </c>
      <c r="M8265" s="1">
        <v>11027.332001405648</v>
      </c>
      <c r="N8265" s="1">
        <v>9464.518971411555</v>
      </c>
      <c r="O8265" s="1">
        <v>6149.7908379699757</v>
      </c>
      <c r="P8265" s="1">
        <v>8212.1087017250047</v>
      </c>
      <c r="Q8265" s="1">
        <v>3823.0509337370081</v>
      </c>
      <c r="R8265" s="1">
        <v>6247.1897246188801</v>
      </c>
      <c r="S8265" s="1">
        <v>11146.217860407518</v>
      </c>
      <c r="T8265" s="1">
        <v>8492.3564650723947</v>
      </c>
      <c r="U8265" s="1">
        <v>1486.162381387669</v>
      </c>
      <c r="V8265" s="1">
        <v>5254.6455627635441</v>
      </c>
      <c r="W8265" s="1">
        <v>4200.4803260081699</v>
      </c>
      <c r="X8265" s="1">
        <v>14841.82600786749</v>
      </c>
      <c r="Y8265" s="1">
        <v>35176.402022887989</v>
      </c>
      <c r="Z8265" s="1">
        <v>3729.7198202910517</v>
      </c>
      <c r="AA8265" s="1">
        <v>49555.023062813685</v>
      </c>
      <c r="AB8265" s="1">
        <v>785.54297301919644</v>
      </c>
      <c r="AC8265" s="1">
        <v>8611.0049368664513</v>
      </c>
      <c r="AD8265" s="1">
        <v>7469.2419430319142</v>
      </c>
      <c r="AE8265" s="1">
        <v>10398.890491481146</v>
      </c>
      <c r="AF8265" s="1">
        <v>30678.637730074024</v>
      </c>
      <c r="AG8265" s="1">
        <v>80538.324081072176</v>
      </c>
      <c r="AH8265" s="1">
        <v>16549.47966130983</v>
      </c>
      <c r="AI8265" s="1">
        <v>4236.6243315129905</v>
      </c>
      <c r="AJ8265" s="1">
        <v>17643.932100746031</v>
      </c>
      <c r="AK8265" s="1">
        <v>4148.5161331878644</v>
      </c>
      <c r="AL8265" s="1">
        <v>401435.875</v>
      </c>
      <c r="AM8265" s="1">
        <v>310470.40625</v>
      </c>
      <c r="AN8265" s="1">
        <v>90965.4765625</v>
      </c>
      <c r="AO8265" t="s">
        <v>21075</v>
      </c>
    </row>
    <row r="8266" spans="1:41" x14ac:dyDescent="0.25">
      <c r="A8266" s="1">
        <v>2028</v>
      </c>
      <c r="B8266" t="s">
        <v>6678</v>
      </c>
      <c r="C8266" t="s">
        <v>7163</v>
      </c>
      <c r="D8266" t="s">
        <v>7261</v>
      </c>
      <c r="E8266" t="s">
        <v>8184</v>
      </c>
      <c r="F8266" t="s">
        <v>10326</v>
      </c>
      <c r="G8266" t="s">
        <v>12447</v>
      </c>
      <c r="H8266" t="s">
        <v>12778</v>
      </c>
      <c r="I8266" s="1">
        <v>12948.816801434701</v>
      </c>
      <c r="J8266" s="1">
        <v>26632.117672379653</v>
      </c>
      <c r="K8266" s="1">
        <v>2191.5721101640502</v>
      </c>
      <c r="L8266" s="1">
        <v>2518.6864019385512</v>
      </c>
      <c r="M8266" s="1">
        <v>10956.279699621293</v>
      </c>
      <c r="N8266" s="1">
        <v>10867.129721899762</v>
      </c>
      <c r="O8266" s="1">
        <v>6289.1936630732143</v>
      </c>
      <c r="P8266" s="1">
        <v>8760.6483545688734</v>
      </c>
      <c r="Q8266" s="1">
        <v>3440.9543596078661</v>
      </c>
      <c r="R8266" s="1">
        <v>6503.7297164835536</v>
      </c>
      <c r="S8266" s="1">
        <v>14049.063322379967</v>
      </c>
      <c r="T8266" s="1">
        <v>8626.3459623408144</v>
      </c>
      <c r="U8266" s="1">
        <v>1585.8013236159459</v>
      </c>
      <c r="V8266" s="1">
        <v>5838.0216806213102</v>
      </c>
      <c r="W8266" s="1">
        <v>2359.5897219145409</v>
      </c>
      <c r="X8266" s="1">
        <v>15741.27346445353</v>
      </c>
      <c r="Y8266" s="1">
        <v>41369.269187541977</v>
      </c>
      <c r="Z8266" s="1">
        <v>3838.9853263588443</v>
      </c>
      <c r="AA8266" s="1">
        <v>51928.536502642033</v>
      </c>
      <c r="AB8266" s="1">
        <v>1943.2523060075532</v>
      </c>
      <c r="AC8266" s="1">
        <v>8728.1916241418476</v>
      </c>
      <c r="AD8266" s="1">
        <v>7053.7393842543615</v>
      </c>
      <c r="AE8266" s="1">
        <v>11272.896273656628</v>
      </c>
      <c r="AF8266" s="1">
        <v>29243.829359997773</v>
      </c>
      <c r="AG8266" s="1">
        <v>81615.563756992415</v>
      </c>
      <c r="AH8266" s="1">
        <v>17022.311667244263</v>
      </c>
      <c r="AI8266" s="1">
        <v>4946.4604152919537</v>
      </c>
      <c r="AJ8266" s="1">
        <v>17784.736016969713</v>
      </c>
      <c r="AK8266" s="1">
        <v>4345.1989362401746</v>
      </c>
      <c r="AL8266" s="1">
        <v>420402.1875</v>
      </c>
      <c r="AM8266" s="1">
        <v>324877.90625</v>
      </c>
      <c r="AN8266" s="1">
        <v>95524.28125</v>
      </c>
      <c r="AO8266" t="s">
        <v>21076</v>
      </c>
    </row>
    <row r="8267" spans="1:41" x14ac:dyDescent="0.25">
      <c r="A8267" s="1">
        <v>2028</v>
      </c>
      <c r="B8267" t="s">
        <v>6679</v>
      </c>
      <c r="C8267" t="s">
        <v>7163</v>
      </c>
      <c r="D8267" t="s">
        <v>7261</v>
      </c>
      <c r="E8267" t="s">
        <v>8184</v>
      </c>
      <c r="F8267" t="s">
        <v>10326</v>
      </c>
      <c r="G8267" t="s">
        <v>12447</v>
      </c>
      <c r="H8267" t="s">
        <v>12778</v>
      </c>
      <c r="I8267" s="1">
        <v>15254.736629999999</v>
      </c>
      <c r="J8267" s="1">
        <v>31583.8871557368</v>
      </c>
      <c r="K8267" s="1">
        <v>1774.7809</v>
      </c>
      <c r="L8267" s="1">
        <v>2960</v>
      </c>
      <c r="M8267" s="1">
        <v>13369.486534911301</v>
      </c>
      <c r="N8267" s="1">
        <v>10213.12650047629</v>
      </c>
      <c r="O8267" s="1">
        <v>6594.941282163174</v>
      </c>
      <c r="P8267" s="1">
        <v>9457</v>
      </c>
      <c r="Q8267" s="1">
        <v>3442</v>
      </c>
      <c r="R8267" s="1">
        <v>6904.3980399999991</v>
      </c>
      <c r="S8267" s="1">
        <v>13657.8</v>
      </c>
      <c r="T8267" s="1">
        <v>8900</v>
      </c>
      <c r="U8267" s="1">
        <v>1443</v>
      </c>
      <c r="V8267" s="1">
        <v>5493</v>
      </c>
      <c r="W8267" s="1">
        <v>6606</v>
      </c>
      <c r="X8267" s="1">
        <v>16243.58189216684</v>
      </c>
      <c r="Y8267" s="1">
        <v>37738</v>
      </c>
      <c r="Z8267" s="1">
        <v>3494.140963922137</v>
      </c>
      <c r="AA8267" s="1">
        <v>51234</v>
      </c>
      <c r="AB8267" s="1">
        <v>2335.33</v>
      </c>
      <c r="AC8267" s="1">
        <v>9517.9664950096158</v>
      </c>
      <c r="AD8267" s="1">
        <v>4889.285242320866</v>
      </c>
      <c r="AE8267" s="1">
        <v>12664</v>
      </c>
      <c r="AF8267" s="1">
        <v>29995</v>
      </c>
      <c r="AG8267" s="1">
        <v>83938.437182809153</v>
      </c>
      <c r="AH8267" s="1">
        <v>21044.959771999998</v>
      </c>
      <c r="AI8267" s="1">
        <v>10137.31014970155</v>
      </c>
      <c r="AJ8267" s="1">
        <v>17889.522658159331</v>
      </c>
      <c r="AK8267" s="1">
        <v>4972</v>
      </c>
      <c r="AL8267" s="1">
        <v>443747.71875</v>
      </c>
      <c r="AM8267" s="1">
        <v>333222.21875</v>
      </c>
      <c r="AN8267" s="1">
        <v>110525.4765625</v>
      </c>
      <c r="AO8267" t="s">
        <v>21077</v>
      </c>
    </row>
    <row r="8268" spans="1:41" x14ac:dyDescent="0.25">
      <c r="A8268" s="1">
        <v>2028</v>
      </c>
      <c r="B8268" t="s">
        <v>6680</v>
      </c>
      <c r="C8268" t="s">
        <v>7163</v>
      </c>
      <c r="D8268" t="s">
        <v>7261</v>
      </c>
      <c r="E8268" t="s">
        <v>8184</v>
      </c>
      <c r="F8268" t="s">
        <v>10326</v>
      </c>
      <c r="G8268" t="s">
        <v>12447</v>
      </c>
      <c r="H8268" t="s">
        <v>12778</v>
      </c>
      <c r="I8268" s="1">
        <v>13401.049062885315</v>
      </c>
      <c r="J8268" s="1">
        <v>31378.233917566045</v>
      </c>
      <c r="K8268" s="1">
        <v>1746.5710211000744</v>
      </c>
      <c r="L8268" s="1">
        <v>2466.3469688689729</v>
      </c>
      <c r="M8268" s="1">
        <v>12067.001789076965</v>
      </c>
      <c r="N8268" s="1">
        <v>9834.5828174164035</v>
      </c>
      <c r="O8268" s="1">
        <v>6291.5008618721304</v>
      </c>
      <c r="P8268" s="1">
        <v>8737.4236136674808</v>
      </c>
      <c r="Q8268" s="1">
        <v>3340.1233980425336</v>
      </c>
      <c r="R8268" s="1">
        <v>6549.2741084732288</v>
      </c>
      <c r="S8268" s="1">
        <v>16659.486938595259</v>
      </c>
      <c r="T8268" s="1">
        <v>8447.0866243051369</v>
      </c>
      <c r="U8268" s="1">
        <v>1504.2895581247592</v>
      </c>
      <c r="V8268" s="1">
        <v>6058.6349452650857</v>
      </c>
      <c r="W8268" s="1">
        <v>3476.82845957891</v>
      </c>
      <c r="X8268" s="1">
        <v>17305.068820455585</v>
      </c>
      <c r="Y8268" s="1">
        <v>37810.576008386684</v>
      </c>
      <c r="Z8268" s="1">
        <v>3584.3457775215111</v>
      </c>
      <c r="AA8268" s="1">
        <v>53324.889837170347</v>
      </c>
      <c r="AB8268" s="1">
        <v>2553.3469029636126</v>
      </c>
      <c r="AC8268" s="1">
        <v>10241.610748894673</v>
      </c>
      <c r="AD8268" s="1">
        <v>8526.4342027382518</v>
      </c>
      <c r="AE8268" s="1">
        <v>11319.096076568883</v>
      </c>
      <c r="AF8268" s="1">
        <v>24177.955663273533</v>
      </c>
      <c r="AG8268" s="1">
        <v>79021.230836448769</v>
      </c>
      <c r="AH8268" s="1">
        <v>21997.832173115592</v>
      </c>
      <c r="AI8268" s="1">
        <v>5799.4420383921042</v>
      </c>
      <c r="AJ8268" s="1">
        <v>18806.08080656339</v>
      </c>
      <c r="AK8268" s="1">
        <v>4388.4385360761298</v>
      </c>
      <c r="AL8268" s="1">
        <v>430814.78125</v>
      </c>
      <c r="AM8268" s="1">
        <v>321555.75</v>
      </c>
      <c r="AN8268" s="1">
        <v>109259.046875</v>
      </c>
      <c r="AO8268" t="s">
        <v>21078</v>
      </c>
    </row>
    <row r="8269" spans="1:41" x14ac:dyDescent="0.25">
      <c r="A8269" s="1">
        <v>2028</v>
      </c>
      <c r="B8269" t="s">
        <v>6681</v>
      </c>
      <c r="C8269" t="s">
        <v>7163</v>
      </c>
      <c r="D8269" t="s">
        <v>7261</v>
      </c>
      <c r="E8269" t="s">
        <v>8184</v>
      </c>
      <c r="F8269" t="s">
        <v>10326</v>
      </c>
      <c r="G8269" t="s">
        <v>12448</v>
      </c>
      <c r="H8269" t="s">
        <v>12778</v>
      </c>
      <c r="I8269" s="1">
        <v>15254.736629999999</v>
      </c>
      <c r="J8269" s="1">
        <v>36903.132456338913</v>
      </c>
      <c r="K8269" s="1">
        <v>2016.7056630557411</v>
      </c>
      <c r="L8269" s="1">
        <v>3374.784066682731</v>
      </c>
      <c r="M8269" s="1">
        <v>15056.21330047318</v>
      </c>
      <c r="N8269" s="1">
        <v>11354.954043229531</v>
      </c>
      <c r="O8269" s="1">
        <v>7426.9750292249064</v>
      </c>
      <c r="P8269" s="1">
        <v>10340.692947105539</v>
      </c>
      <c r="Q8269" s="1">
        <v>3898</v>
      </c>
      <c r="R8269" s="1">
        <v>7871.4442601271076</v>
      </c>
      <c r="S8269" s="1">
        <v>15304.692369507269</v>
      </c>
      <c r="T8269" s="1">
        <v>10084.55354756417</v>
      </c>
      <c r="U8269" s="1">
        <v>1625.052370997952</v>
      </c>
      <c r="V8269" s="1">
        <v>5831</v>
      </c>
      <c r="W8269" s="1">
        <v>7528.8114923246667</v>
      </c>
      <c r="X8269" s="1">
        <v>18099.918284546409</v>
      </c>
      <c r="Y8269" s="1">
        <v>42295</v>
      </c>
      <c r="Z8269" s="1">
        <v>3884.9362218656811</v>
      </c>
      <c r="AA8269" s="1">
        <v>57550</v>
      </c>
      <c r="AB8269" s="1">
        <v>2553.550857583165</v>
      </c>
      <c r="AC8269" s="1">
        <v>10407.356350399999</v>
      </c>
      <c r="AD8269" s="1">
        <v>4889.285242320866</v>
      </c>
      <c r="AE8269" s="1">
        <v>14261.720877559301</v>
      </c>
      <c r="AF8269" s="1">
        <v>34198.191918969082</v>
      </c>
      <c r="AG8269" s="1">
        <v>95052.299492219987</v>
      </c>
      <c r="AH8269" s="1">
        <v>24174.043666352049</v>
      </c>
      <c r="AI8269" s="1">
        <v>11416.257723017399</v>
      </c>
      <c r="AJ8269" s="1">
        <v>20670.67239081355</v>
      </c>
      <c r="AK8269" s="1">
        <v>5749</v>
      </c>
      <c r="AL8269" s="1">
        <v>499074</v>
      </c>
      <c r="AM8269" s="1">
        <v>374774</v>
      </c>
      <c r="AN8269" s="1">
        <v>124300.0234375</v>
      </c>
      <c r="AO8269" t="s">
        <v>21079</v>
      </c>
    </row>
    <row r="8270" spans="1:41" x14ac:dyDescent="0.25">
      <c r="A8270" s="1">
        <v>2028</v>
      </c>
      <c r="B8270" t="s">
        <v>6682</v>
      </c>
      <c r="C8270" t="s">
        <v>7163</v>
      </c>
      <c r="D8270" t="s">
        <v>7261</v>
      </c>
      <c r="E8270" t="s">
        <v>8184</v>
      </c>
      <c r="F8270" t="s">
        <v>10326</v>
      </c>
      <c r="G8270" t="s">
        <v>12448</v>
      </c>
      <c r="H8270" t="s">
        <v>12778</v>
      </c>
      <c r="I8270" s="1">
        <v>12961.555245377231</v>
      </c>
      <c r="J8270" s="1">
        <v>31362.331669605159</v>
      </c>
      <c r="K8270" s="1">
        <v>2125.2091376159851</v>
      </c>
      <c r="L8270" s="1">
        <v>2305.298694039674</v>
      </c>
      <c r="M8270" s="1">
        <v>12414.62963153989</v>
      </c>
      <c r="N8270" s="1">
        <v>10802.3069692392</v>
      </c>
      <c r="O8270" s="1">
        <v>6923.4675763006517</v>
      </c>
      <c r="P8270" s="1">
        <v>9327.1323608533967</v>
      </c>
      <c r="Q8270" s="1">
        <v>4376.2766072190498</v>
      </c>
      <c r="R8270" s="1">
        <v>6984.9208582934552</v>
      </c>
      <c r="S8270" s="1">
        <v>12316.53939286586</v>
      </c>
      <c r="T8270" s="1">
        <v>9735.966189237748</v>
      </c>
      <c r="U8270" s="1">
        <v>1523.391954273397</v>
      </c>
      <c r="V8270" s="1">
        <v>6160</v>
      </c>
      <c r="W8270" s="1">
        <v>4728.9233257250389</v>
      </c>
      <c r="X8270" s="1">
        <v>17183.079150000001</v>
      </c>
      <c r="Y8270" s="1">
        <v>43411</v>
      </c>
      <c r="Z8270" s="1">
        <v>4256.9071423215428</v>
      </c>
      <c r="AA8270" s="1">
        <v>59280</v>
      </c>
      <c r="AB8270" s="1">
        <v>966</v>
      </c>
      <c r="AC8270" s="1">
        <v>9694.315636178515</v>
      </c>
      <c r="AD8270" s="1">
        <v>8550.1002616771657</v>
      </c>
      <c r="AE8270" s="1">
        <v>11707.12680222416</v>
      </c>
      <c r="AF8270" s="1">
        <v>35287.675983975932</v>
      </c>
      <c r="AG8270" s="1">
        <v>102007</v>
      </c>
      <c r="AH8270" s="1">
        <v>19475.081418544531</v>
      </c>
      <c r="AI8270" s="1">
        <v>4769.6144413716429</v>
      </c>
      <c r="AJ8270" s="1">
        <v>20666.12437982751</v>
      </c>
      <c r="AK8270" s="1">
        <v>4323</v>
      </c>
      <c r="AL8270" s="1">
        <v>475625</v>
      </c>
      <c r="AM8270" s="1">
        <v>372113.375</v>
      </c>
      <c r="AN8270" s="1">
        <v>103511.609375</v>
      </c>
      <c r="AO8270" t="s">
        <v>21080</v>
      </c>
    </row>
    <row r="8271" spans="1:41" x14ac:dyDescent="0.25">
      <c r="A8271" s="1">
        <v>2028</v>
      </c>
      <c r="B8271" t="s">
        <v>6683</v>
      </c>
      <c r="C8271" t="s">
        <v>7163</v>
      </c>
      <c r="D8271" t="s">
        <v>7261</v>
      </c>
      <c r="E8271" t="s">
        <v>8184</v>
      </c>
      <c r="F8271" t="s">
        <v>10326</v>
      </c>
      <c r="G8271" t="s">
        <v>12448</v>
      </c>
      <c r="H8271" t="s">
        <v>12778</v>
      </c>
      <c r="I8271" s="1">
        <v>15521</v>
      </c>
      <c r="J8271" s="1">
        <v>36966.728127112627</v>
      </c>
      <c r="K8271" s="1">
        <v>1989.6079383110559</v>
      </c>
      <c r="L8271" s="1">
        <v>2861.2682255870891</v>
      </c>
      <c r="M8271" s="1">
        <v>13701.87834018124</v>
      </c>
      <c r="N8271" s="1">
        <v>11156.449632399999</v>
      </c>
      <c r="O8271" s="1">
        <v>7143.8938100225023</v>
      </c>
      <c r="P8271" s="1">
        <v>9396.5338849276832</v>
      </c>
      <c r="Q8271" s="1">
        <v>3816.6625893544979</v>
      </c>
      <c r="R8271" s="1">
        <v>7559.2863763265896</v>
      </c>
      <c r="S8271" s="1">
        <v>19049.399004813778</v>
      </c>
      <c r="T8271" s="1">
        <v>9801.3170253015305</v>
      </c>
      <c r="U8271" s="1">
        <v>1708.0955877944789</v>
      </c>
      <c r="V8271" s="1">
        <v>6880</v>
      </c>
      <c r="W8271" s="1">
        <v>2992</v>
      </c>
      <c r="X8271" s="1">
        <v>19668.88001582638</v>
      </c>
      <c r="Y8271" s="1">
        <v>45664</v>
      </c>
      <c r="Z8271" s="1">
        <v>4172.4427866877886</v>
      </c>
      <c r="AA8271" s="1">
        <v>62674</v>
      </c>
      <c r="AB8271" s="1">
        <v>2899.2826251467832</v>
      </c>
      <c r="AC8271" s="1">
        <v>11629.17739979729</v>
      </c>
      <c r="AD8271" s="1">
        <v>9742.9102353688941</v>
      </c>
      <c r="AE8271" s="1">
        <v>12852.643935327789</v>
      </c>
      <c r="AF8271" s="1">
        <v>28934.259850075188</v>
      </c>
      <c r="AG8271" s="1">
        <v>92692</v>
      </c>
      <c r="AH8271" s="1">
        <v>26707.27783781751</v>
      </c>
      <c r="AI8271" s="1">
        <v>6585.1692607613086</v>
      </c>
      <c r="AJ8271" s="1">
        <v>21781.069439337251</v>
      </c>
      <c r="AK8271" s="1">
        <v>4947</v>
      </c>
      <c r="AL8271" s="1">
        <v>501494.21875</v>
      </c>
      <c r="AM8271" s="1">
        <v>376265.625</v>
      </c>
      <c r="AN8271" s="1">
        <v>125228.625</v>
      </c>
      <c r="AO8271" t="s">
        <v>21081</v>
      </c>
    </row>
    <row r="8272" spans="1:41" x14ac:dyDescent="0.25">
      <c r="A8272" s="1">
        <v>2028</v>
      </c>
      <c r="B8272" t="s">
        <v>6684</v>
      </c>
      <c r="C8272" t="s">
        <v>7163</v>
      </c>
      <c r="D8272" t="s">
        <v>7261</v>
      </c>
      <c r="E8272" t="s">
        <v>8184</v>
      </c>
      <c r="F8272" t="s">
        <v>10326</v>
      </c>
      <c r="G8272" t="s">
        <v>12448</v>
      </c>
      <c r="H8272" t="s">
        <v>12778</v>
      </c>
      <c r="I8272" s="1">
        <v>14979</v>
      </c>
      <c r="J8272" s="1">
        <v>32175.354370890738</v>
      </c>
      <c r="K8272" s="1">
        <v>1837.8707999999999</v>
      </c>
      <c r="L8272" s="1">
        <v>2918.4935900988298</v>
      </c>
      <c r="M8272" s="1">
        <v>12425.79225982173</v>
      </c>
      <c r="N8272" s="1">
        <v>12324.681021</v>
      </c>
      <c r="O8272" s="1">
        <v>7132.7326502842207</v>
      </c>
      <c r="P8272" s="1">
        <v>9858.0115875468455</v>
      </c>
      <c r="Q8272" s="1">
        <v>3902.4728484700099</v>
      </c>
      <c r="R8272" s="1">
        <v>7376.0433821205988</v>
      </c>
      <c r="S8272" s="1">
        <v>15933.395922249811</v>
      </c>
      <c r="T8272" s="1">
        <v>9951.1893322933574</v>
      </c>
      <c r="U8272" s="1">
        <v>1670.2904641497601</v>
      </c>
      <c r="V8272" s="1">
        <v>6621</v>
      </c>
      <c r="W8272" s="1">
        <v>2676.070026209175</v>
      </c>
      <c r="X8272" s="1">
        <v>18387</v>
      </c>
      <c r="Y8272" s="1">
        <v>51144</v>
      </c>
      <c r="Z8272" s="1">
        <v>4388.1384969820992</v>
      </c>
      <c r="AA8272" s="1">
        <v>61542</v>
      </c>
      <c r="AB8272" s="1">
        <v>2487.644221762805</v>
      </c>
      <c r="AC8272" s="1">
        <v>9898.861556925327</v>
      </c>
      <c r="AD8272" s="1">
        <v>9598.6524073022883</v>
      </c>
      <c r="AE8272" s="1">
        <v>12784.87507651136</v>
      </c>
      <c r="AF8272" s="1">
        <v>33829.485339991763</v>
      </c>
      <c r="AG8272" s="1">
        <v>97313</v>
      </c>
      <c r="AH8272" s="1">
        <v>20863.336533996699</v>
      </c>
      <c r="AI8272" s="1">
        <v>5609.9051162388478</v>
      </c>
      <c r="AJ8272" s="1">
        <v>20573.518568833078</v>
      </c>
      <c r="AK8272" s="1">
        <v>4824</v>
      </c>
      <c r="AL8272" s="1">
        <v>495026.90625</v>
      </c>
      <c r="AM8272" s="1">
        <v>383299.25</v>
      </c>
      <c r="AN8272" s="1">
        <v>111727.5859375</v>
      </c>
      <c r="AO8272" t="s">
        <v>21082</v>
      </c>
    </row>
    <row r="8273" spans="1:41" x14ac:dyDescent="0.25">
      <c r="A8273" s="1">
        <v>2028</v>
      </c>
      <c r="B8273" t="s">
        <v>6684</v>
      </c>
      <c r="C8273" t="s">
        <v>7163</v>
      </c>
      <c r="D8273" t="s">
        <v>7261</v>
      </c>
      <c r="E8273" t="s">
        <v>8185</v>
      </c>
      <c r="F8273" t="s">
        <v>10327</v>
      </c>
      <c r="G8273" t="s">
        <v>12449</v>
      </c>
      <c r="H8273" t="s">
        <v>12778</v>
      </c>
      <c r="I8273" s="1"/>
      <c r="J8273" s="1"/>
      <c r="K8273" s="1"/>
      <c r="L8273" s="1"/>
      <c r="M8273" s="1"/>
      <c r="N8273" s="1"/>
      <c r="O8273" s="1">
        <v>1606.6688160822121</v>
      </c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>
        <v>1606.6688232421875</v>
      </c>
      <c r="AM8273" s="1">
        <v>0</v>
      </c>
      <c r="AN8273" s="1">
        <v>1606.6688232421875</v>
      </c>
      <c r="AO8273" t="s">
        <v>21083</v>
      </c>
    </row>
    <row r="8274" spans="1:41" x14ac:dyDescent="0.25">
      <c r="A8274" s="1">
        <v>2028</v>
      </c>
      <c r="B8274" t="s">
        <v>6685</v>
      </c>
      <c r="C8274" t="s">
        <v>7163</v>
      </c>
      <c r="D8274" t="s">
        <v>7261</v>
      </c>
      <c r="E8274" t="s">
        <v>8185</v>
      </c>
      <c r="F8274" t="s">
        <v>10327</v>
      </c>
      <c r="G8274" t="s">
        <v>12449</v>
      </c>
      <c r="H8274" t="s">
        <v>12778</v>
      </c>
      <c r="I8274" s="1"/>
      <c r="J8274" s="1"/>
      <c r="K8274" s="1"/>
      <c r="L8274" s="1"/>
      <c r="M8274" s="1"/>
      <c r="N8274" s="1"/>
      <c r="O8274" s="1">
        <v>1602.6562811972994</v>
      </c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>
        <v>1602.65625</v>
      </c>
      <c r="AM8274" s="1">
        <v>0</v>
      </c>
      <c r="AN8274" s="1">
        <v>1602.65625</v>
      </c>
      <c r="AO8274" t="s">
        <v>21084</v>
      </c>
    </row>
    <row r="8275" spans="1:41" x14ac:dyDescent="0.25">
      <c r="A8275" s="1">
        <v>2028</v>
      </c>
      <c r="B8275" t="s">
        <v>6686</v>
      </c>
      <c r="C8275" t="s">
        <v>7163</v>
      </c>
      <c r="D8275" t="s">
        <v>7261</v>
      </c>
      <c r="E8275" t="s">
        <v>8185</v>
      </c>
      <c r="F8275" t="s">
        <v>10327</v>
      </c>
      <c r="G8275" t="s">
        <v>12449</v>
      </c>
      <c r="H8275" t="s">
        <v>12778</v>
      </c>
      <c r="I8275" s="1"/>
      <c r="J8275" s="1"/>
      <c r="K8275" s="1"/>
      <c r="L8275" s="1"/>
      <c r="M8275" s="1"/>
      <c r="N8275" s="1"/>
      <c r="O8275" s="1">
        <v>1456.9605823501345</v>
      </c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>
        <v>1456.9605712890625</v>
      </c>
      <c r="AM8275" s="1">
        <v>0</v>
      </c>
      <c r="AN8275" s="1">
        <v>1456.9605712890625</v>
      </c>
      <c r="AO8275" t="s">
        <v>21085</v>
      </c>
    </row>
    <row r="8276" spans="1:41" x14ac:dyDescent="0.25">
      <c r="A8276" s="1">
        <v>2028</v>
      </c>
      <c r="B8276" t="s">
        <v>6687</v>
      </c>
      <c r="C8276" t="s">
        <v>7163</v>
      </c>
      <c r="D8276" t="s">
        <v>7261</v>
      </c>
      <c r="E8276" t="s">
        <v>8185</v>
      </c>
      <c r="F8276" t="s">
        <v>10327</v>
      </c>
      <c r="G8276" t="s">
        <v>12450</v>
      </c>
      <c r="H8276" t="s">
        <v>12778</v>
      </c>
      <c r="I8276" s="1"/>
      <c r="J8276" s="1"/>
      <c r="K8276" s="1"/>
      <c r="L8276" s="1"/>
      <c r="M8276" s="1"/>
      <c r="N8276" s="1"/>
      <c r="O8276" s="1">
        <v>1822.163497675343</v>
      </c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>
        <v>1822.1634521484375</v>
      </c>
      <c r="AM8276" s="1">
        <v>0</v>
      </c>
      <c r="AN8276" s="1">
        <v>1822.1634521484375</v>
      </c>
      <c r="AO8276" t="s">
        <v>21086</v>
      </c>
    </row>
    <row r="8277" spans="1:41" x14ac:dyDescent="0.25">
      <c r="A8277" s="1">
        <v>2028</v>
      </c>
      <c r="B8277" t="s">
        <v>6688</v>
      </c>
      <c r="C8277" t="s">
        <v>7163</v>
      </c>
      <c r="D8277" t="s">
        <v>7261</v>
      </c>
      <c r="E8277" t="s">
        <v>8185</v>
      </c>
      <c r="F8277" t="s">
        <v>10327</v>
      </c>
      <c r="G8277" t="s">
        <v>12450</v>
      </c>
      <c r="H8277" t="s">
        <v>12778</v>
      </c>
      <c r="I8277" s="1"/>
      <c r="J8277" s="1"/>
      <c r="K8277" s="1"/>
      <c r="L8277" s="1"/>
      <c r="M8277" s="1"/>
      <c r="N8277" s="1"/>
      <c r="O8277" s="1">
        <v>1804.279054551848</v>
      </c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>
        <v>1804.279052734375</v>
      </c>
      <c r="AM8277" s="1">
        <v>0</v>
      </c>
      <c r="AN8277" s="1">
        <v>1804.279052734375</v>
      </c>
      <c r="AO8277" t="s">
        <v>21087</v>
      </c>
    </row>
    <row r="8278" spans="1:41" x14ac:dyDescent="0.25">
      <c r="A8278" s="1">
        <v>2028</v>
      </c>
      <c r="B8278" t="s">
        <v>6689</v>
      </c>
      <c r="C8278" t="s">
        <v>7163</v>
      </c>
      <c r="D8278" t="s">
        <v>7261</v>
      </c>
      <c r="E8278" t="s">
        <v>8185</v>
      </c>
      <c r="F8278" t="s">
        <v>10327</v>
      </c>
      <c r="G8278" t="s">
        <v>12450</v>
      </c>
      <c r="H8278" t="s">
        <v>12778</v>
      </c>
      <c r="I8278" s="1"/>
      <c r="J8278" s="1"/>
      <c r="K8278" s="1"/>
      <c r="L8278" s="1"/>
      <c r="M8278" s="1"/>
      <c r="N8278" s="1"/>
      <c r="O8278" s="1">
        <v>1654.3543288335079</v>
      </c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>
        <v>1654.3543701171875</v>
      </c>
      <c r="AM8278" s="1">
        <v>0</v>
      </c>
      <c r="AN8278" s="1">
        <v>1654.3543701171875</v>
      </c>
      <c r="AO8278" t="s">
        <v>21088</v>
      </c>
    </row>
    <row r="8279" spans="1:41" x14ac:dyDescent="0.25">
      <c r="A8279" s="1">
        <v>2028</v>
      </c>
      <c r="B8279" t="s">
        <v>6689</v>
      </c>
      <c r="C8279" t="s">
        <v>7163</v>
      </c>
      <c r="D8279" t="s">
        <v>7261</v>
      </c>
      <c r="E8279" t="s">
        <v>8186</v>
      </c>
      <c r="F8279" t="s">
        <v>10328</v>
      </c>
      <c r="G8279" t="s">
        <v>12451</v>
      </c>
      <c r="H8279" t="s">
        <v>12778</v>
      </c>
      <c r="I8279" s="1">
        <v>3034.8814219060373</v>
      </c>
      <c r="J8279" s="1">
        <v>7923.0053413683308</v>
      </c>
      <c r="K8279" s="1">
        <v>242.3004180353748</v>
      </c>
      <c r="L8279" s="1">
        <v>190.18590243944502</v>
      </c>
      <c r="M8279" s="1">
        <v>1796.3226389225638</v>
      </c>
      <c r="N8279" s="1">
        <v>1172.3900099494783</v>
      </c>
      <c r="O8279" s="1"/>
      <c r="P8279" s="1">
        <v>859.1556691608414</v>
      </c>
      <c r="Q8279" s="1">
        <v>1050.9836220301027</v>
      </c>
      <c r="R8279" s="1">
        <v>1095.0764294813819</v>
      </c>
      <c r="S8279" s="1">
        <v>4580.7618245708518</v>
      </c>
      <c r="T8279" s="1">
        <v>2630.2305656518988</v>
      </c>
      <c r="U8279" s="1">
        <v>481.5345189424246</v>
      </c>
      <c r="V8279" s="1">
        <v>2432.9632732280065</v>
      </c>
      <c r="W8279" s="1">
        <v>822.39216770809799</v>
      </c>
      <c r="X8279" s="1">
        <v>3379.0665496648517</v>
      </c>
      <c r="Y8279" s="1">
        <v>12737.377095196825</v>
      </c>
      <c r="Z8279" s="1">
        <v>1831.2215982004075</v>
      </c>
      <c r="AA8279" s="1">
        <v>15727.767155457721</v>
      </c>
      <c r="AB8279" s="1">
        <v>249.87190373693039</v>
      </c>
      <c r="AC8279" s="1">
        <v>1262.1912011657018</v>
      </c>
      <c r="AD8279" s="1">
        <v>4761.9868132800211</v>
      </c>
      <c r="AE8279" s="1">
        <v>1676.8080992317225</v>
      </c>
      <c r="AF8279" s="1">
        <v>3718.8796933907984</v>
      </c>
      <c r="AG8279" s="1">
        <v>19129.869229414388</v>
      </c>
      <c r="AH8279" s="1">
        <v>4864.0823501786344</v>
      </c>
      <c r="AI8279" s="1">
        <v>1650.9754935168842</v>
      </c>
      <c r="AJ8279" s="1">
        <v>9322.865171576419</v>
      </c>
      <c r="AK8279" s="1">
        <v>3340.3928183779117</v>
      </c>
      <c r="AL8279" s="1">
        <v>111965.5390625</v>
      </c>
      <c r="AM8279" s="1">
        <v>83647.15625</v>
      </c>
      <c r="AN8279" s="1">
        <v>28318.3828125</v>
      </c>
      <c r="AO8279" t="s">
        <v>21089</v>
      </c>
    </row>
    <row r="8280" spans="1:41" x14ac:dyDescent="0.25">
      <c r="A8280" s="1">
        <v>2028</v>
      </c>
      <c r="B8280" t="s">
        <v>6690</v>
      </c>
      <c r="C8280" t="s">
        <v>7163</v>
      </c>
      <c r="D8280" t="s">
        <v>7261</v>
      </c>
      <c r="E8280" t="s">
        <v>8186</v>
      </c>
      <c r="F8280" t="s">
        <v>10328</v>
      </c>
      <c r="G8280" t="s">
        <v>12451</v>
      </c>
      <c r="H8280" t="s">
        <v>12778</v>
      </c>
      <c r="I8280" s="1">
        <v>3043.1062509800945</v>
      </c>
      <c r="J8280" s="1">
        <v>7855.4297301919642</v>
      </c>
      <c r="K8280" s="1">
        <v>290.86320892872948</v>
      </c>
      <c r="L8280" s="1">
        <v>199.57037692920127</v>
      </c>
      <c r="M8280" s="1">
        <v>1464.931490224988</v>
      </c>
      <c r="N8280" s="1">
        <v>1119.5239988102146</v>
      </c>
      <c r="O8280" s="1"/>
      <c r="P8280" s="1">
        <v>883.56913968918661</v>
      </c>
      <c r="Q8280" s="1">
        <v>1089.7249620211935</v>
      </c>
      <c r="R8280" s="1">
        <v>824.37513506655671</v>
      </c>
      <c r="S8280" s="1">
        <v>2889.8143419571029</v>
      </c>
      <c r="T8280" s="1">
        <v>2760.0158511485279</v>
      </c>
      <c r="U8280" s="1">
        <v>248.40142660336753</v>
      </c>
      <c r="V8280" s="1">
        <v>2086.9966012915406</v>
      </c>
      <c r="W8280" s="1">
        <v>815.26622064694982</v>
      </c>
      <c r="X8280" s="1">
        <v>2908.6851665152017</v>
      </c>
      <c r="Y8280" s="1">
        <v>13263.999253884946</v>
      </c>
      <c r="Z8280" s="1">
        <v>1870.1698458744036</v>
      </c>
      <c r="AA8280" s="1">
        <v>11788.452318078616</v>
      </c>
      <c r="AB8280" s="1">
        <v>329.07881302155528</v>
      </c>
      <c r="AC8280" s="1">
        <v>1272.8901180743524</v>
      </c>
      <c r="AD8280" s="1">
        <v>4330.109667436679</v>
      </c>
      <c r="AE8280" s="1">
        <v>2048.7809971987149</v>
      </c>
      <c r="AF8280" s="1">
        <v>3267.4341499366037</v>
      </c>
      <c r="AG8280" s="1">
        <v>17544.146912281431</v>
      </c>
      <c r="AH8280" s="1">
        <v>4337.9514860549807</v>
      </c>
      <c r="AI8280" s="1">
        <v>863.035725762982</v>
      </c>
      <c r="AJ8280" s="1">
        <v>8918.8072369032398</v>
      </c>
      <c r="AK8280" s="1">
        <v>3353.4192591454616</v>
      </c>
      <c r="AL8280" s="1">
        <v>101668.5546875</v>
      </c>
      <c r="AM8280" s="1">
        <v>77325.375</v>
      </c>
      <c r="AN8280" s="1">
        <v>24343.171875</v>
      </c>
      <c r="AO8280" t="s">
        <v>21090</v>
      </c>
    </row>
    <row r="8281" spans="1:41" x14ac:dyDescent="0.25">
      <c r="A8281" s="1">
        <v>2028</v>
      </c>
      <c r="B8281" t="s">
        <v>6691</v>
      </c>
      <c r="C8281" t="s">
        <v>7163</v>
      </c>
      <c r="D8281" t="s">
        <v>7261</v>
      </c>
      <c r="E8281" t="s">
        <v>8186</v>
      </c>
      <c r="F8281" t="s">
        <v>10328</v>
      </c>
      <c r="G8281" t="s">
        <v>12451</v>
      </c>
      <c r="H8281" t="s">
        <v>12778</v>
      </c>
      <c r="I8281" s="1">
        <v>3045.4255010845141</v>
      </c>
      <c r="J8281" s="1">
        <v>7974.9327923771134</v>
      </c>
      <c r="K8281" s="1">
        <v>244.5663778</v>
      </c>
      <c r="L8281" s="1">
        <v>188</v>
      </c>
      <c r="M8281" s="1">
        <v>1891.0847672811919</v>
      </c>
      <c r="N8281" s="1">
        <v>713.22530712890625</v>
      </c>
      <c r="O8281" s="1">
        <v>1457.105</v>
      </c>
      <c r="P8281" s="1">
        <v>911.923</v>
      </c>
      <c r="Q8281" s="1">
        <v>1140</v>
      </c>
      <c r="R8281" s="1">
        <v>1364.8437379069301</v>
      </c>
      <c r="S8281" s="1">
        <v>3975.8309610654851</v>
      </c>
      <c r="T8281" s="1">
        <v>3100</v>
      </c>
      <c r="U8281" s="1">
        <v>253</v>
      </c>
      <c r="V8281" s="1">
        <v>2709</v>
      </c>
      <c r="W8281" s="1">
        <v>1008</v>
      </c>
      <c r="X8281" s="1">
        <v>3295.4285320412382</v>
      </c>
      <c r="Y8281" s="1">
        <v>13885</v>
      </c>
      <c r="Z8281" s="1">
        <v>2049.176728179802</v>
      </c>
      <c r="AA8281" s="1">
        <v>17367</v>
      </c>
      <c r="AB8281" s="1">
        <v>214.08</v>
      </c>
      <c r="AC8281" s="1">
        <v>1307.385629543732</v>
      </c>
      <c r="AD8281" s="1">
        <v>4761.2923438762773</v>
      </c>
      <c r="AE8281" s="1">
        <v>2005</v>
      </c>
      <c r="AF8281" s="1">
        <v>3400.3436111259998</v>
      </c>
      <c r="AG8281" s="1">
        <v>19404.234470570511</v>
      </c>
      <c r="AH8281" s="1">
        <v>2201</v>
      </c>
      <c r="AI8281" s="1">
        <v>1049</v>
      </c>
      <c r="AJ8281" s="1">
        <v>8623.1272058846189</v>
      </c>
      <c r="AK8281" s="1">
        <v>3671</v>
      </c>
      <c r="AL8281" s="1">
        <v>113210</v>
      </c>
      <c r="AM8281" s="1">
        <v>86341.6171875</v>
      </c>
      <c r="AN8281" s="1">
        <v>26868.388671875</v>
      </c>
      <c r="AO8281" t="s">
        <v>21091</v>
      </c>
    </row>
    <row r="8282" spans="1:41" x14ac:dyDescent="0.25">
      <c r="A8282" s="1">
        <v>2028</v>
      </c>
      <c r="B8282" t="s">
        <v>6692</v>
      </c>
      <c r="C8282" t="s">
        <v>7163</v>
      </c>
      <c r="D8282" t="s">
        <v>7261</v>
      </c>
      <c r="E8282" t="s">
        <v>8186</v>
      </c>
      <c r="F8282" t="s">
        <v>10328</v>
      </c>
      <c r="G8282" t="s">
        <v>12451</v>
      </c>
      <c r="H8282" t="s">
        <v>12778</v>
      </c>
      <c r="I8282" s="1">
        <v>2789.357377044335</v>
      </c>
      <c r="J8282" s="1">
        <v>8658.3719174105827</v>
      </c>
      <c r="K8282" s="1">
        <v>285.61070303662262</v>
      </c>
      <c r="L8282" s="1">
        <v>194.2219210682722</v>
      </c>
      <c r="M8282" s="1">
        <v>1415.3405950187921</v>
      </c>
      <c r="N8282" s="1">
        <v>1116.5095075487586</v>
      </c>
      <c r="O8282" s="1"/>
      <c r="P8282" s="1">
        <v>791.35820916418686</v>
      </c>
      <c r="Q8282" s="1">
        <v>1054.2459974667379</v>
      </c>
      <c r="R8282" s="1">
        <v>1298.8741895416149</v>
      </c>
      <c r="S8282" s="1">
        <v>1516.4728791048337</v>
      </c>
      <c r="T8282" s="1">
        <v>2582.7383120780878</v>
      </c>
      <c r="U8282" s="1">
        <v>358.48407771643861</v>
      </c>
      <c r="V8282" s="1">
        <v>2408.145202181609</v>
      </c>
      <c r="W8282" s="1">
        <v>938.05055494676151</v>
      </c>
      <c r="X8282" s="1">
        <v>2872.0050030308339</v>
      </c>
      <c r="Y8282" s="1">
        <v>13611.030904651523</v>
      </c>
      <c r="Z8282" s="1">
        <v>1905.9061816917836</v>
      </c>
      <c r="AA8282" s="1">
        <v>16210.29874192691</v>
      </c>
      <c r="AB8282" s="1">
        <v>320.25955069768287</v>
      </c>
      <c r="AC8282" s="1">
        <v>1272.9590253451124</v>
      </c>
      <c r="AD8282" s="1">
        <v>5204.2048232762791</v>
      </c>
      <c r="AE8282" s="1">
        <v>1871.9687285941982</v>
      </c>
      <c r="AF8282" s="1">
        <v>3127.3655054226183</v>
      </c>
      <c r="AG8282" s="1">
        <v>18685.595140222551</v>
      </c>
      <c r="AH8282" s="1">
        <v>4428.8796575515053</v>
      </c>
      <c r="AI8282" s="1">
        <v>1045.49246872921</v>
      </c>
      <c r="AJ8282" s="1">
        <v>10292.410607405212</v>
      </c>
      <c r="AK8282" s="1">
        <v>3304.8719441351213</v>
      </c>
      <c r="AL8282" s="1">
        <v>109561.0390625</v>
      </c>
      <c r="AM8282" s="1">
        <v>85647.109375</v>
      </c>
      <c r="AN8282" s="1">
        <v>23913.92578125</v>
      </c>
      <c r="AO8282" t="s">
        <v>21092</v>
      </c>
    </row>
    <row r="8283" spans="1:41" x14ac:dyDescent="0.25">
      <c r="A8283" s="1">
        <v>2028</v>
      </c>
      <c r="B8283" t="s">
        <v>6693</v>
      </c>
      <c r="C8283" t="s">
        <v>7163</v>
      </c>
      <c r="D8283" t="s">
        <v>7261</v>
      </c>
      <c r="E8283" t="s">
        <v>8186</v>
      </c>
      <c r="F8283" t="s">
        <v>10328</v>
      </c>
      <c r="G8283" t="s">
        <v>12452</v>
      </c>
      <c r="H8283" t="s">
        <v>12778</v>
      </c>
      <c r="I8283" s="1">
        <v>3330</v>
      </c>
      <c r="J8283" s="1">
        <v>9353.7047474659339</v>
      </c>
      <c r="K8283" s="1">
        <v>277.90382412966579</v>
      </c>
      <c r="L8283" s="1">
        <v>214.34439342444369</v>
      </c>
      <c r="M8283" s="1">
        <v>2129.6685965546849</v>
      </c>
      <c r="N8283" s="1">
        <v>792.96389646591786</v>
      </c>
      <c r="O8283" s="1">
        <v>1640.9368919216711</v>
      </c>
      <c r="P8283" s="1">
        <v>997.1360615843638</v>
      </c>
      <c r="Q8283" s="1">
        <v>1291</v>
      </c>
      <c r="R8283" s="1">
        <v>1556.00696027049</v>
      </c>
      <c r="S8283" s="1">
        <v>4455.2468019937114</v>
      </c>
      <c r="T8283" s="1">
        <v>3512.5973030841492</v>
      </c>
      <c r="U8283" s="1">
        <v>284.91909207379211</v>
      </c>
      <c r="V8283" s="1">
        <v>2875</v>
      </c>
      <c r="W8283" s="1">
        <v>1148.810472943273</v>
      </c>
      <c r="X8283" s="1">
        <v>3672.0341325254599</v>
      </c>
      <c r="Y8283" s="1">
        <v>15759.0199284132</v>
      </c>
      <c r="Z8283" s="1">
        <v>2278.3628303804521</v>
      </c>
      <c r="AA8283" s="1">
        <v>19684</v>
      </c>
      <c r="AB8283" s="1">
        <v>234.0843339448403</v>
      </c>
      <c r="AC8283" s="1">
        <v>1429.552010000001</v>
      </c>
      <c r="AD8283" s="1">
        <v>5293.8096317824729</v>
      </c>
      <c r="AE8283" s="1">
        <v>2257.9556506243198</v>
      </c>
      <c r="AF8283" s="1">
        <v>3876.8329189440678</v>
      </c>
      <c r="AG8283" s="1">
        <v>21973.556669315902</v>
      </c>
      <c r="AH8283" s="1">
        <v>2201</v>
      </c>
      <c r="AI8283" s="1">
        <v>1181.3443778079361</v>
      </c>
      <c r="AJ8283" s="1">
        <v>9785.1880771688484</v>
      </c>
      <c r="AK8283" s="1">
        <v>4134</v>
      </c>
      <c r="AL8283" s="1">
        <v>127620.984375</v>
      </c>
      <c r="AM8283" s="1">
        <v>97739.546875</v>
      </c>
      <c r="AN8283" s="1">
        <v>29881.435546875</v>
      </c>
      <c r="AO8283" t="s">
        <v>21093</v>
      </c>
    </row>
    <row r="8284" spans="1:41" x14ac:dyDescent="0.25">
      <c r="A8284" s="1">
        <v>2028</v>
      </c>
      <c r="B8284" t="s">
        <v>6694</v>
      </c>
      <c r="C8284" t="s">
        <v>7163</v>
      </c>
      <c r="D8284" t="s">
        <v>7261</v>
      </c>
      <c r="E8284" t="s">
        <v>8186</v>
      </c>
      <c r="F8284" t="s">
        <v>10328</v>
      </c>
      <c r="G8284" t="s">
        <v>12452</v>
      </c>
      <c r="H8284" t="s">
        <v>12778</v>
      </c>
      <c r="I8284" s="1">
        <v>3514.978143006796</v>
      </c>
      <c r="J8284" s="1">
        <v>9369.7126777707472</v>
      </c>
      <c r="K8284" s="1">
        <v>276.01673757052828</v>
      </c>
      <c r="L8284" s="1">
        <v>220.63922330203971</v>
      </c>
      <c r="M8284" s="1">
        <v>2039.694257815552</v>
      </c>
      <c r="N8284" s="1">
        <v>1329.97101538125</v>
      </c>
      <c r="O8284" s="1"/>
      <c r="P8284" s="1">
        <v>955.64822660839627</v>
      </c>
      <c r="Q8284" s="1">
        <v>1200.928646701303</v>
      </c>
      <c r="R8284" s="1">
        <v>1263.956309861147</v>
      </c>
      <c r="S8284" s="1">
        <v>5237.9019872521249</v>
      </c>
      <c r="T8284" s="1">
        <v>3051.90709769868</v>
      </c>
      <c r="U8284" s="1">
        <v>557.70986535707834</v>
      </c>
      <c r="V8284" s="1">
        <v>2763</v>
      </c>
      <c r="W8284" s="1">
        <v>797</v>
      </c>
      <c r="X8284" s="1">
        <v>3840.6350890837239</v>
      </c>
      <c r="Y8284" s="1">
        <v>15001.648931108521</v>
      </c>
      <c r="Z8284" s="1">
        <v>2069.8097517235251</v>
      </c>
      <c r="AA8284" s="1">
        <v>18506</v>
      </c>
      <c r="AB8284" s="1">
        <v>283.72535990937217</v>
      </c>
      <c r="AC8284" s="1">
        <v>1433.19696</v>
      </c>
      <c r="AD8284" s="1">
        <v>5441.3848697615886</v>
      </c>
      <c r="AE8284" s="1">
        <v>1903.987500548888</v>
      </c>
      <c r="AF8284" s="1">
        <v>4450.4602828429806</v>
      </c>
      <c r="AG8284" s="1">
        <v>22440</v>
      </c>
      <c r="AH8284" s="1">
        <v>5897.3945477334692</v>
      </c>
      <c r="AI8284" s="1">
        <v>1874.6550096036251</v>
      </c>
      <c r="AJ8284" s="1">
        <v>10797.676334816941</v>
      </c>
      <c r="AK8284" s="1">
        <v>3793</v>
      </c>
      <c r="AL8284" s="1">
        <v>130312.640625</v>
      </c>
      <c r="AM8284" s="1">
        <v>97779.3203125</v>
      </c>
      <c r="AN8284" s="1">
        <v>32533.314453125</v>
      </c>
      <c r="AO8284" t="s">
        <v>21094</v>
      </c>
    </row>
    <row r="8285" spans="1:41" x14ac:dyDescent="0.25">
      <c r="A8285" s="1">
        <v>2028</v>
      </c>
      <c r="B8285" t="s">
        <v>6695</v>
      </c>
      <c r="C8285" t="s">
        <v>7163</v>
      </c>
      <c r="D8285" t="s">
        <v>7261</v>
      </c>
      <c r="E8285" t="s">
        <v>8186</v>
      </c>
      <c r="F8285" t="s">
        <v>10328</v>
      </c>
      <c r="G8285" t="s">
        <v>12452</v>
      </c>
      <c r="H8285" t="s">
        <v>12778</v>
      </c>
      <c r="I8285" s="1">
        <v>3226.7499352802388</v>
      </c>
      <c r="J8285" s="1">
        <v>10599.59763266504</v>
      </c>
      <c r="K8285" s="1">
        <v>239.51553720000001</v>
      </c>
      <c r="L8285" s="1">
        <v>225.05200776808039</v>
      </c>
      <c r="M8285" s="1">
        <v>1605.173351973104</v>
      </c>
      <c r="N8285" s="1">
        <v>1266.2610909780001</v>
      </c>
      <c r="O8285" s="1"/>
      <c r="P8285" s="1">
        <v>890.48413771480341</v>
      </c>
      <c r="Q8285" s="1">
        <v>1195.646890588512</v>
      </c>
      <c r="R8285" s="1">
        <v>1473.085873432593</v>
      </c>
      <c r="S8285" s="1">
        <v>1719.870017927868</v>
      </c>
      <c r="T8285" s="1">
        <v>2979.3980036806461</v>
      </c>
      <c r="U8285" s="1">
        <v>414.69712131194188</v>
      </c>
      <c r="V8285" s="1">
        <v>2731</v>
      </c>
      <c r="W8285" s="1">
        <v>1063.8667179500569</v>
      </c>
      <c r="X8285" s="1">
        <v>3356</v>
      </c>
      <c r="Y8285" s="1">
        <v>15745.78635148023</v>
      </c>
      <c r="Z8285" s="1">
        <v>2178.5392692423438</v>
      </c>
      <c r="AA8285" s="1">
        <v>19290</v>
      </c>
      <c r="AB8285" s="1">
        <v>404</v>
      </c>
      <c r="AC8285" s="1">
        <v>1443.6948341826501</v>
      </c>
      <c r="AD8285" s="1">
        <v>5607.83374984695</v>
      </c>
      <c r="AE8285" s="1">
        <v>2123.046798376105</v>
      </c>
      <c r="AF8285" s="1">
        <v>3617.7603218820882</v>
      </c>
      <c r="AG8285" s="1">
        <v>22280</v>
      </c>
      <c r="AH8285" s="1">
        <v>5440.3622493207577</v>
      </c>
      <c r="AI8285" s="1">
        <v>1185.719293574293</v>
      </c>
      <c r="AJ8285" s="1">
        <v>11906.33926460638</v>
      </c>
      <c r="AK8285" s="1">
        <v>3748</v>
      </c>
      <c r="AL8285" s="1">
        <v>127957.46875</v>
      </c>
      <c r="AM8285" s="1">
        <v>100607.734375</v>
      </c>
      <c r="AN8285" s="1">
        <v>27349.73828125</v>
      </c>
      <c r="AO8285" t="s">
        <v>21095</v>
      </c>
    </row>
    <row r="8286" spans="1:41" x14ac:dyDescent="0.25">
      <c r="A8286" s="1">
        <v>2028</v>
      </c>
      <c r="B8286" t="s">
        <v>6696</v>
      </c>
      <c r="C8286" t="s">
        <v>7163</v>
      </c>
      <c r="D8286" t="s">
        <v>7261</v>
      </c>
      <c r="E8286" t="s">
        <v>8186</v>
      </c>
      <c r="F8286" t="s">
        <v>10328</v>
      </c>
      <c r="G8286" t="s">
        <v>12452</v>
      </c>
      <c r="H8286" t="s">
        <v>12778</v>
      </c>
      <c r="I8286" s="1">
        <v>3494.4642794047181</v>
      </c>
      <c r="J8286" s="1">
        <v>9532.6061221711407</v>
      </c>
      <c r="K8286" s="1">
        <v>322</v>
      </c>
      <c r="L8286" s="1">
        <v>229.55304792344211</v>
      </c>
      <c r="M8286" s="1">
        <v>1649.2277446987889</v>
      </c>
      <c r="N8286" s="1">
        <v>1277.7661422738399</v>
      </c>
      <c r="O8286" s="1"/>
      <c r="P8286" s="1">
        <v>1003.53842766984</v>
      </c>
      <c r="Q8286" s="1">
        <v>1247.416773214268</v>
      </c>
      <c r="R8286" s="1">
        <v>921.72566062673309</v>
      </c>
      <c r="S8286" s="1">
        <v>3193.236721777309</v>
      </c>
      <c r="T8286" s="1">
        <v>3164.1890115022679</v>
      </c>
      <c r="U8286" s="1">
        <v>279.65166105762091</v>
      </c>
      <c r="V8286" s="1">
        <v>2447</v>
      </c>
      <c r="W8286" s="1">
        <v>917.83109270193472</v>
      </c>
      <c r="X8286" s="1">
        <v>3367.5214500000011</v>
      </c>
      <c r="Y8286" s="1">
        <v>15058.27592710164</v>
      </c>
      <c r="Z8286" s="1">
        <v>2134.5140540974662</v>
      </c>
      <c r="AA8286" s="1">
        <v>14235</v>
      </c>
      <c r="AB8286" s="1">
        <v>404</v>
      </c>
      <c r="AC8286" s="1">
        <v>1451.4361996010041</v>
      </c>
      <c r="AD8286" s="1">
        <v>4956.7107456172289</v>
      </c>
      <c r="AE8286" s="1">
        <v>2306.5286574410602</v>
      </c>
      <c r="AF8286" s="1">
        <v>3758.3206463210349</v>
      </c>
      <c r="AG8286" s="1">
        <v>22221</v>
      </c>
      <c r="AH8286" s="1">
        <v>5005.835258621204</v>
      </c>
      <c r="AI8286" s="1">
        <v>971.61025828993877</v>
      </c>
      <c r="AJ8286" s="1">
        <v>10446.491101025869</v>
      </c>
      <c r="AK8286" s="1">
        <v>3775</v>
      </c>
      <c r="AL8286" s="1">
        <v>119772.4609375</v>
      </c>
      <c r="AM8286" s="1">
        <v>92045.2890625</v>
      </c>
      <c r="AN8286" s="1">
        <v>27727.162109375</v>
      </c>
      <c r="AO8286" t="s">
        <v>21096</v>
      </c>
    </row>
    <row r="8287" spans="1:41" x14ac:dyDescent="0.25">
      <c r="A8287" s="1">
        <v>2028</v>
      </c>
      <c r="B8287" t="s">
        <v>6697</v>
      </c>
      <c r="C8287" t="s">
        <v>7163</v>
      </c>
      <c r="D8287" t="s">
        <v>7261</v>
      </c>
      <c r="E8287" t="s">
        <v>8187</v>
      </c>
      <c r="F8287" t="s">
        <v>10329</v>
      </c>
      <c r="G8287" t="s">
        <v>12453</v>
      </c>
      <c r="H8287" t="s">
        <v>12778</v>
      </c>
      <c r="I8287" s="1">
        <v>1807.9168184546616</v>
      </c>
      <c r="J8287" s="1">
        <v>4066.2771760820906</v>
      </c>
      <c r="K8287" s="1">
        <v>281.4544124919928</v>
      </c>
      <c r="L8287" s="1">
        <v>315.09407407352671</v>
      </c>
      <c r="M8287" s="1">
        <v>1962.8811171793468</v>
      </c>
      <c r="N8287" s="1">
        <v>1149.8350965371646</v>
      </c>
      <c r="O8287" s="1">
        <v>1409.5721006535321</v>
      </c>
      <c r="P8287" s="1">
        <v>1661.8691654785948</v>
      </c>
      <c r="Q8287" s="1">
        <v>504.46503046765071</v>
      </c>
      <c r="R8287" s="1">
        <v>981.19516482272434</v>
      </c>
      <c r="S8287" s="1">
        <v>1516.4728791048337</v>
      </c>
      <c r="T8287" s="1">
        <v>1033.0953248312351</v>
      </c>
      <c r="U8287" s="1">
        <v>131.55952414063364</v>
      </c>
      <c r="V8287" s="1">
        <v>1230.4165318740011</v>
      </c>
      <c r="W8287" s="1">
        <v>510.34909046663017</v>
      </c>
      <c r="X8287" s="1">
        <v>2072.3892216114577</v>
      </c>
      <c r="Y8287" s="1">
        <v>9287.5269702328042</v>
      </c>
      <c r="Z8287" s="1">
        <v>1880.321714585154</v>
      </c>
      <c r="AA8287" s="1">
        <v>7935.205190028717</v>
      </c>
      <c r="AB8287" s="1">
        <v>511.38218579146138</v>
      </c>
      <c r="AC8287" s="1">
        <v>1203.4527438959069</v>
      </c>
      <c r="AD8287" s="1">
        <v>4622.957898146763</v>
      </c>
      <c r="AE8287" s="1">
        <v>1032.0622295064038</v>
      </c>
      <c r="AF8287" s="1">
        <v>3291.7516335097648</v>
      </c>
      <c r="AG8287" s="1">
        <v>14868.307914971136</v>
      </c>
      <c r="AH8287" s="1">
        <v>2634.3930783196497</v>
      </c>
      <c r="AI8287" s="1">
        <v>823.37697389049447</v>
      </c>
      <c r="AJ8287" s="1">
        <v>3962.9536660526182</v>
      </c>
      <c r="AK8287" s="1">
        <v>523.77932968943617</v>
      </c>
      <c r="AL8287" s="1">
        <v>73212.3125</v>
      </c>
      <c r="AM8287" s="1">
        <v>55310.2109375</v>
      </c>
      <c r="AN8287" s="1">
        <v>17902.103515625</v>
      </c>
      <c r="AO8287" t="s">
        <v>21097</v>
      </c>
    </row>
    <row r="8288" spans="1:41" x14ac:dyDescent="0.25">
      <c r="A8288" s="1">
        <v>2028</v>
      </c>
      <c r="B8288" t="s">
        <v>6698</v>
      </c>
      <c r="C8288" t="s">
        <v>7163</v>
      </c>
      <c r="D8288" t="s">
        <v>7261</v>
      </c>
      <c r="E8288" t="s">
        <v>8187</v>
      </c>
      <c r="F8288" t="s">
        <v>10329</v>
      </c>
      <c r="G8288" t="s">
        <v>12453</v>
      </c>
      <c r="H8288" t="s">
        <v>12778</v>
      </c>
      <c r="I8288" s="1">
        <v>1870.2387836990481</v>
      </c>
      <c r="J8288" s="1">
        <v>4175.7041622746219</v>
      </c>
      <c r="K8288" s="1">
        <v>240.84327999999999</v>
      </c>
      <c r="L8288" s="1">
        <v>380</v>
      </c>
      <c r="M8288" s="1">
        <v>2406.835158357881</v>
      </c>
      <c r="N8288" s="1">
        <v>822.01417724609371</v>
      </c>
      <c r="O8288" s="1">
        <v>1605.5909999999999</v>
      </c>
      <c r="P8288" s="1">
        <v>1832.335</v>
      </c>
      <c r="Q8288" s="1">
        <v>547</v>
      </c>
      <c r="R8288" s="1">
        <v>1251.426611417814</v>
      </c>
      <c r="S8288" s="1">
        <v>975</v>
      </c>
      <c r="T8288" s="1">
        <v>1050</v>
      </c>
      <c r="U8288" s="1">
        <v>135</v>
      </c>
      <c r="V8288" s="1">
        <v>1247</v>
      </c>
      <c r="W8288" s="1">
        <v>450</v>
      </c>
      <c r="X8288" s="1">
        <v>2741.6826042726352</v>
      </c>
      <c r="Y8288" s="1">
        <v>8200</v>
      </c>
      <c r="Z8288" s="1">
        <v>1602.0645159271471</v>
      </c>
      <c r="AA8288" s="1">
        <v>8734</v>
      </c>
      <c r="AB8288" s="1">
        <v>342.33</v>
      </c>
      <c r="AC8288" s="1">
        <v>1480.9061552597809</v>
      </c>
      <c r="AD8288" s="1">
        <v>3532.3288241057221</v>
      </c>
      <c r="AE8288" s="1">
        <v>1313</v>
      </c>
      <c r="AF8288" s="1">
        <v>3764.5601454182411</v>
      </c>
      <c r="AG8288" s="1">
        <v>15465.77808346026</v>
      </c>
      <c r="AH8288" s="1">
        <v>3379</v>
      </c>
      <c r="AI8288" s="1">
        <v>1003</v>
      </c>
      <c r="AJ8288" s="1">
        <v>4722.6032028731661</v>
      </c>
      <c r="AK8288" s="1">
        <v>509</v>
      </c>
      <c r="AL8288" s="1">
        <v>75779.234375</v>
      </c>
      <c r="AM8288" s="1">
        <v>57543.625</v>
      </c>
      <c r="AN8288" s="1">
        <v>18235.611328125</v>
      </c>
      <c r="AO8288" t="s">
        <v>21098</v>
      </c>
    </row>
    <row r="8289" spans="1:41" x14ac:dyDescent="0.25">
      <c r="A8289" s="1">
        <v>2028</v>
      </c>
      <c r="B8289" t="s">
        <v>6699</v>
      </c>
      <c r="C8289" t="s">
        <v>7163</v>
      </c>
      <c r="D8289" t="s">
        <v>7261</v>
      </c>
      <c r="E8289" t="s">
        <v>8187</v>
      </c>
      <c r="F8289" t="s">
        <v>10329</v>
      </c>
      <c r="G8289" t="s">
        <v>12453</v>
      </c>
      <c r="H8289" t="s">
        <v>12778</v>
      </c>
      <c r="I8289" s="1">
        <v>1380.8742172528603</v>
      </c>
      <c r="J8289" s="1">
        <v>3668.6789352257338</v>
      </c>
      <c r="K8289" s="1">
        <v>250.52451571963562</v>
      </c>
      <c r="L8289" s="1">
        <v>323.77109023088502</v>
      </c>
      <c r="M8289" s="1">
        <v>2016.9346604546936</v>
      </c>
      <c r="N8289" s="1">
        <v>1168.504726267078</v>
      </c>
      <c r="O8289" s="1">
        <v>1439.8963418293222</v>
      </c>
      <c r="P8289" s="1">
        <v>1707.6334840957338</v>
      </c>
      <c r="Q8289" s="1">
        <v>522.25574943806964</v>
      </c>
      <c r="R8289" s="1">
        <v>895.76905370199813</v>
      </c>
      <c r="S8289" s="1">
        <v>1817.5471121174478</v>
      </c>
      <c r="T8289" s="1">
        <v>955.39010232064436</v>
      </c>
      <c r="U8289" s="1">
        <v>132.69306976675617</v>
      </c>
      <c r="V8289" s="1">
        <v>1514.8240844572883</v>
      </c>
      <c r="W8289" s="1">
        <v>411.87928855601109</v>
      </c>
      <c r="X8289" s="1">
        <v>1886.0992936646721</v>
      </c>
      <c r="Y8289" s="1">
        <v>9208.8990418128778</v>
      </c>
      <c r="Z8289" s="1">
        <v>1916.7405817614806</v>
      </c>
      <c r="AA8289" s="1">
        <v>7862.8605420989024</v>
      </c>
      <c r="AB8289" s="1">
        <v>525.46455627635441</v>
      </c>
      <c r="AC8289" s="1">
        <v>1236.5932557703541</v>
      </c>
      <c r="AD8289" s="1">
        <v>3372.7734123541004</v>
      </c>
      <c r="AE8289" s="1">
        <v>972.37481525078908</v>
      </c>
      <c r="AF8289" s="1">
        <v>3780.7652519134858</v>
      </c>
      <c r="AG8289" s="1">
        <v>14444.436802530008</v>
      </c>
      <c r="AH8289" s="1">
        <v>2708.2655539394932</v>
      </c>
      <c r="AI8289" s="1">
        <v>732.46574511249401</v>
      </c>
      <c r="AJ8289" s="1">
        <v>4114.5467073275749</v>
      </c>
      <c r="AK8289" s="1">
        <v>538.20309097396296</v>
      </c>
      <c r="AL8289" s="1">
        <v>71507.6640625</v>
      </c>
      <c r="AM8289" s="1">
        <v>54852.22265625</v>
      </c>
      <c r="AN8289" s="1">
        <v>16655.443359375</v>
      </c>
      <c r="AO8289" t="s">
        <v>21099</v>
      </c>
    </row>
    <row r="8290" spans="1:41" x14ac:dyDescent="0.25">
      <c r="A8290" s="1">
        <v>2028</v>
      </c>
      <c r="B8290" t="s">
        <v>6700</v>
      </c>
      <c r="C8290" t="s">
        <v>7163</v>
      </c>
      <c r="D8290" t="s">
        <v>7261</v>
      </c>
      <c r="E8290" t="s">
        <v>8187</v>
      </c>
      <c r="F8290" t="s">
        <v>10329</v>
      </c>
      <c r="G8290" t="s">
        <v>12453</v>
      </c>
      <c r="H8290" t="s">
        <v>12778</v>
      </c>
      <c r="I8290" s="1">
        <v>2124.4169953342262</v>
      </c>
      <c r="J8290" s="1">
        <v>4148.514757804538</v>
      </c>
      <c r="K8290" s="1">
        <v>238.77439143436484</v>
      </c>
      <c r="L8290" s="1">
        <v>384.41831344143139</v>
      </c>
      <c r="M8290" s="1">
        <v>2433.7274462821824</v>
      </c>
      <c r="N8290" s="1">
        <v>1146.3463884174917</v>
      </c>
      <c r="O8290" s="1">
        <v>1426.9162679004055</v>
      </c>
      <c r="P8290" s="1">
        <v>1747.8489085041249</v>
      </c>
      <c r="Q8290" s="1">
        <v>564.02084179486553</v>
      </c>
      <c r="R8290" s="1">
        <v>1097.1552772315756</v>
      </c>
      <c r="S8290" s="1">
        <v>708.13899844474201</v>
      </c>
      <c r="T8290" s="1">
        <v>1011.6271406353458</v>
      </c>
      <c r="U8290" s="1">
        <v>134.54640970450097</v>
      </c>
      <c r="V8290" s="1">
        <v>1220.022331606227</v>
      </c>
      <c r="W8290" s="1">
        <v>464.33685755162372</v>
      </c>
      <c r="X8290" s="1">
        <v>2174.9273383356999</v>
      </c>
      <c r="Y8290" s="1">
        <v>8014.1102081132094</v>
      </c>
      <c r="Z8290" s="1">
        <v>1638.3019524882609</v>
      </c>
      <c r="AA8290" s="1">
        <v>7855.28474703346</v>
      </c>
      <c r="AB8290" s="1">
        <v>399.59272055096159</v>
      </c>
      <c r="AC8290" s="1">
        <v>1199.7592803450511</v>
      </c>
      <c r="AD8290" s="1">
        <v>3627.8968030545379</v>
      </c>
      <c r="AE8290" s="1">
        <v>1274.3492381261976</v>
      </c>
      <c r="AF8290" s="1">
        <v>3576.2065733299842</v>
      </c>
      <c r="AG8290" s="1">
        <v>15955.383262100673</v>
      </c>
      <c r="AH8290" s="1">
        <v>3136.0441359695719</v>
      </c>
      <c r="AI8290" s="1">
        <v>1014.6620220572518</v>
      </c>
      <c r="AJ8290" s="1">
        <v>4530.0519230962946</v>
      </c>
      <c r="AK8290" s="1">
        <v>514.91821458339098</v>
      </c>
      <c r="AL8290" s="1">
        <v>73762.3046875</v>
      </c>
      <c r="AM8290" s="1">
        <v>56610.73828125</v>
      </c>
      <c r="AN8290" s="1">
        <v>17151.5625</v>
      </c>
      <c r="AO8290" t="s">
        <v>21100</v>
      </c>
    </row>
    <row r="8291" spans="1:41" x14ac:dyDescent="0.25">
      <c r="A8291" s="1">
        <v>2028</v>
      </c>
      <c r="B8291" t="s">
        <v>6701</v>
      </c>
      <c r="C8291" t="s">
        <v>7163</v>
      </c>
      <c r="D8291" t="s">
        <v>7261</v>
      </c>
      <c r="E8291" t="s">
        <v>8187</v>
      </c>
      <c r="F8291" t="s">
        <v>10329</v>
      </c>
      <c r="G8291" t="s">
        <v>12454</v>
      </c>
      <c r="H8291" t="s">
        <v>12778</v>
      </c>
      <c r="I8291" s="1">
        <v>2045</v>
      </c>
      <c r="J8291" s="1">
        <v>4888.2344085720624</v>
      </c>
      <c r="K8291" s="1">
        <v>273.67322168326223</v>
      </c>
      <c r="L8291" s="1">
        <v>433.2493058579181</v>
      </c>
      <c r="M8291" s="1">
        <v>2710.4873047059641</v>
      </c>
      <c r="N8291" s="1">
        <v>913.91536226220694</v>
      </c>
      <c r="O8291" s="1">
        <v>1808.156244908505</v>
      </c>
      <c r="P8291" s="1">
        <v>2003.554363036337</v>
      </c>
      <c r="Q8291" s="1">
        <v>619</v>
      </c>
      <c r="R8291" s="1">
        <v>1426.7043644278469</v>
      </c>
      <c r="S8291" s="1">
        <v>1092.567987543352</v>
      </c>
      <c r="T8291" s="1">
        <v>1189.750699431728</v>
      </c>
      <c r="U8291" s="1">
        <v>152.03192660063999</v>
      </c>
      <c r="V8291" s="1">
        <v>1324</v>
      </c>
      <c r="W8291" s="1">
        <v>512.86181827824714</v>
      </c>
      <c r="X8291" s="1">
        <v>3055.005443314657</v>
      </c>
      <c r="Y8291" s="1">
        <v>9307.92814801645</v>
      </c>
      <c r="Z8291" s="1">
        <v>1781.2442405600029</v>
      </c>
      <c r="AA8291" s="1">
        <v>9918</v>
      </c>
      <c r="AB8291" s="1">
        <v>374.31843254548392</v>
      </c>
      <c r="AC8291" s="1">
        <v>1619.2868599999999</v>
      </c>
      <c r="AD8291" s="1">
        <v>3927.395127443498</v>
      </c>
      <c r="AE8291" s="1">
        <v>1478.651256493632</v>
      </c>
      <c r="AF8291" s="1">
        <v>4292.087025954831</v>
      </c>
      <c r="AG8291" s="1">
        <v>17513.965371569218</v>
      </c>
      <c r="AH8291" s="1">
        <v>3881.408870986917</v>
      </c>
      <c r="AI8291" s="1">
        <v>1129.5409065217921</v>
      </c>
      <c r="AJ8291" s="1">
        <v>5303.3224217047364</v>
      </c>
      <c r="AK8291" s="1">
        <v>573</v>
      </c>
      <c r="AL8291" s="1">
        <v>85548.3359375</v>
      </c>
      <c r="AM8291" s="1">
        <v>65020.17578125</v>
      </c>
      <c r="AN8291" s="1">
        <v>20528.166015625</v>
      </c>
      <c r="AO8291" t="s">
        <v>21101</v>
      </c>
    </row>
    <row r="8292" spans="1:41" x14ac:dyDescent="0.25">
      <c r="A8292" s="1">
        <v>2028</v>
      </c>
      <c r="B8292" t="s">
        <v>6702</v>
      </c>
      <c r="C8292" t="s">
        <v>7163</v>
      </c>
      <c r="D8292" t="s">
        <v>7261</v>
      </c>
      <c r="E8292" t="s">
        <v>8187</v>
      </c>
      <c r="F8292" t="s">
        <v>10329</v>
      </c>
      <c r="G8292" t="s">
        <v>12454</v>
      </c>
      <c r="H8292" t="s">
        <v>12778</v>
      </c>
      <c r="I8292" s="1">
        <v>2460.4847001047569</v>
      </c>
      <c r="J8292" s="1">
        <v>4896.6001329388919</v>
      </c>
      <c r="K8292" s="1">
        <v>272.00006121937338</v>
      </c>
      <c r="L8292" s="1">
        <v>445.97289816369721</v>
      </c>
      <c r="M8292" s="1">
        <v>2763.4567363952642</v>
      </c>
      <c r="N8292" s="1">
        <v>1300.426869253125</v>
      </c>
      <c r="O8292" s="1">
        <v>1620.2395131899921</v>
      </c>
      <c r="P8292" s="1">
        <v>1944.151414868553</v>
      </c>
      <c r="Q8292" s="1">
        <v>644.49033462544025</v>
      </c>
      <c r="R8292" s="1">
        <v>1266.35575218349</v>
      </c>
      <c r="S8292" s="1">
        <v>809.72615675165264</v>
      </c>
      <c r="T8292" s="1">
        <v>1173.8104221917999</v>
      </c>
      <c r="U8292" s="1">
        <v>152.77519379735421</v>
      </c>
      <c r="V8292" s="1">
        <v>1386</v>
      </c>
      <c r="W8292" s="1">
        <v>450</v>
      </c>
      <c r="X8292" s="1">
        <v>2472.014720351704</v>
      </c>
      <c r="Y8292" s="1">
        <v>9438.7460572760519</v>
      </c>
      <c r="Z8292" s="1">
        <v>1851.754785363114</v>
      </c>
      <c r="AA8292" s="1">
        <v>9232</v>
      </c>
      <c r="AB8292" s="1">
        <v>453.73083872146572</v>
      </c>
      <c r="AC8292" s="1">
        <v>1362.30656</v>
      </c>
      <c r="AD8292" s="1">
        <v>4145.4929522579032</v>
      </c>
      <c r="AE8292" s="1">
        <v>1447.002207251968</v>
      </c>
      <c r="AF8292" s="1">
        <v>4279.7204077702809</v>
      </c>
      <c r="AG8292" s="1">
        <v>18717</v>
      </c>
      <c r="AH8292" s="1">
        <v>3802.2566760694872</v>
      </c>
      <c r="AI8292" s="1">
        <v>1152.1317246522281</v>
      </c>
      <c r="AJ8292" s="1">
        <v>5246.6740154773579</v>
      </c>
      <c r="AK8292" s="1">
        <v>585</v>
      </c>
      <c r="AL8292" s="1">
        <v>85772.3125</v>
      </c>
      <c r="AM8292" s="1">
        <v>66072.4609375</v>
      </c>
      <c r="AN8292" s="1">
        <v>19699.859375</v>
      </c>
      <c r="AO8292" t="s">
        <v>21102</v>
      </c>
    </row>
    <row r="8293" spans="1:41" x14ac:dyDescent="0.25">
      <c r="A8293" s="1">
        <v>2028</v>
      </c>
      <c r="B8293" t="s">
        <v>6703</v>
      </c>
      <c r="C8293" t="s">
        <v>7163</v>
      </c>
      <c r="D8293" t="s">
        <v>7261</v>
      </c>
      <c r="E8293" t="s">
        <v>8187</v>
      </c>
      <c r="F8293" t="s">
        <v>10329</v>
      </c>
      <c r="G8293" t="s">
        <v>12454</v>
      </c>
      <c r="H8293" t="s">
        <v>12778</v>
      </c>
      <c r="I8293" s="1">
        <v>1585.687527337222</v>
      </c>
      <c r="J8293" s="1">
        <v>4451.9615704535763</v>
      </c>
      <c r="K8293" s="1">
        <v>278</v>
      </c>
      <c r="L8293" s="1">
        <v>372.41318945026501</v>
      </c>
      <c r="M8293" s="1">
        <v>2270.6758803823909</v>
      </c>
      <c r="N8293" s="1">
        <v>1333.6701829508031</v>
      </c>
      <c r="O8293" s="1">
        <v>1621.043040088171</v>
      </c>
      <c r="P8293" s="1">
        <v>1939.4926154489999</v>
      </c>
      <c r="Q8293" s="1">
        <v>597.83028237538565</v>
      </c>
      <c r="R8293" s="1">
        <v>1001.550492817566</v>
      </c>
      <c r="S8293" s="1">
        <v>2008.3844479929869</v>
      </c>
      <c r="T8293" s="1">
        <v>1095.2961962892471</v>
      </c>
      <c r="U8293" s="1">
        <v>149.38657107778889</v>
      </c>
      <c r="V8293" s="1">
        <v>1776</v>
      </c>
      <c r="W8293" s="1">
        <v>463.69591662545662</v>
      </c>
      <c r="X8293" s="1">
        <v>2183.6257500000002</v>
      </c>
      <c r="Y8293" s="1">
        <v>10500.847561704721</v>
      </c>
      <c r="Z8293" s="1">
        <v>2187.6674564367868</v>
      </c>
      <c r="AA8293" s="1">
        <v>9388</v>
      </c>
      <c r="AB8293" s="1">
        <v>646</v>
      </c>
      <c r="AC8293" s="1">
        <v>1392.1633331881301</v>
      </c>
      <c r="AD8293" s="1">
        <v>3860.840371150281</v>
      </c>
      <c r="AE8293" s="1">
        <v>1094.7047928580371</v>
      </c>
      <c r="AF8293" s="1">
        <v>4348.7726004930491</v>
      </c>
      <c r="AG8293" s="1">
        <v>18294</v>
      </c>
      <c r="AH8293" s="1">
        <v>3125.2380860415578</v>
      </c>
      <c r="AI8293" s="1">
        <v>824.61387234939457</v>
      </c>
      <c r="AJ8293" s="1">
        <v>4819.3188193376709</v>
      </c>
      <c r="AK8293" s="1">
        <v>606</v>
      </c>
      <c r="AL8293" s="1">
        <v>84216.875</v>
      </c>
      <c r="AM8293" s="1">
        <v>65233.46875</v>
      </c>
      <c r="AN8293" s="1">
        <v>18983.412109375</v>
      </c>
      <c r="AO8293" t="s">
        <v>21103</v>
      </c>
    </row>
    <row r="8294" spans="1:41" x14ac:dyDescent="0.25">
      <c r="A8294" s="1">
        <v>2028</v>
      </c>
      <c r="B8294" t="s">
        <v>6704</v>
      </c>
      <c r="C8294" t="s">
        <v>7163</v>
      </c>
      <c r="D8294" t="s">
        <v>7261</v>
      </c>
      <c r="E8294" t="s">
        <v>8187</v>
      </c>
      <c r="F8294" t="s">
        <v>10329</v>
      </c>
      <c r="G8294" t="s">
        <v>12454</v>
      </c>
      <c r="H8294" t="s">
        <v>12778</v>
      </c>
      <c r="I8294" s="1">
        <v>2091.411995089044</v>
      </c>
      <c r="J8294" s="1">
        <v>4977.9453158729148</v>
      </c>
      <c r="K8294" s="1">
        <v>236.03003699999999</v>
      </c>
      <c r="L8294" s="1">
        <v>365.11097004927939</v>
      </c>
      <c r="M8294" s="1">
        <v>2226.152823904305</v>
      </c>
      <c r="N8294" s="1">
        <v>1304.0564670000001</v>
      </c>
      <c r="O8294" s="1">
        <v>1598.6311574874021</v>
      </c>
      <c r="P8294" s="1">
        <v>1870.0357356234749</v>
      </c>
      <c r="Q8294" s="1">
        <v>572.12647383877345</v>
      </c>
      <c r="R8294" s="1">
        <v>1112.7981047115959</v>
      </c>
      <c r="S8294" s="1">
        <v>1719.870017927868</v>
      </c>
      <c r="T8294" s="1">
        <v>1191.7592014722579</v>
      </c>
      <c r="U8294" s="1">
        <v>152.18906315120819</v>
      </c>
      <c r="V8294" s="1">
        <v>1396</v>
      </c>
      <c r="W8294" s="1">
        <v>578.7997342151192</v>
      </c>
      <c r="X8294" s="1">
        <v>2421</v>
      </c>
      <c r="Y8294" s="1">
        <v>10744.18362806886</v>
      </c>
      <c r="Z8294" s="1">
        <v>2149.2950352869461</v>
      </c>
      <c r="AA8294" s="1">
        <v>9406</v>
      </c>
      <c r="AB8294" s="1">
        <v>646</v>
      </c>
      <c r="AC8294" s="1">
        <v>1364.8660129295399</v>
      </c>
      <c r="AD8294" s="1">
        <v>4981.5063406801346</v>
      </c>
      <c r="AE8294" s="1">
        <v>1170.4877216212631</v>
      </c>
      <c r="AF8294" s="1">
        <v>3807.9234514012701</v>
      </c>
      <c r="AG8294" s="1">
        <v>17728</v>
      </c>
      <c r="AH8294" s="1">
        <v>3236.0447249283729</v>
      </c>
      <c r="AI8294" s="1">
        <v>933.81252665880584</v>
      </c>
      <c r="AJ8294" s="1">
        <v>4584.3750932351841</v>
      </c>
      <c r="AK8294" s="1">
        <v>594</v>
      </c>
      <c r="AL8294" s="1">
        <v>85160.421875</v>
      </c>
      <c r="AM8294" s="1">
        <v>64796.80859375</v>
      </c>
      <c r="AN8294" s="1">
        <v>20363.60546875</v>
      </c>
      <c r="AO8294" t="s">
        <v>21104</v>
      </c>
    </row>
    <row r="8295" spans="1:41" x14ac:dyDescent="0.25">
      <c r="A8295" s="1">
        <v>2028</v>
      </c>
      <c r="B8295" t="s">
        <v>6705</v>
      </c>
      <c r="C8295" t="s">
        <v>7163</v>
      </c>
      <c r="D8295" t="s">
        <v>7261</v>
      </c>
      <c r="E8295" t="s">
        <v>8188</v>
      </c>
      <c r="F8295" t="s">
        <v>10330</v>
      </c>
      <c r="G8295" t="s">
        <v>12455</v>
      </c>
      <c r="H8295" t="s">
        <v>12778</v>
      </c>
      <c r="I8295" s="1">
        <v>4436.4600534909296</v>
      </c>
      <c r="J8295" s="1">
        <v>14616.231281312805</v>
      </c>
      <c r="K8295" s="1">
        <v>111.32502704716426</v>
      </c>
      <c r="L8295" s="1">
        <v>252.64760483590373</v>
      </c>
      <c r="M8295" s="1">
        <v>3945.7611225842611</v>
      </c>
      <c r="N8295" s="1">
        <v>4352.7573061728554</v>
      </c>
      <c r="O8295" s="1">
        <v>2252.0532241766782</v>
      </c>
      <c r="P8295" s="1">
        <v>3302.4651203550275</v>
      </c>
      <c r="Q8295" s="1">
        <v>1372.8782499035349</v>
      </c>
      <c r="R8295" s="1">
        <v>2531.7837711497077</v>
      </c>
      <c r="S8295" s="1">
        <v>4246.1782325361974</v>
      </c>
      <c r="T8295" s="1">
        <v>4246.1782325361974</v>
      </c>
      <c r="U8295" s="1">
        <v>265.38613953351233</v>
      </c>
      <c r="V8295" s="1">
        <v>2350.259651708785</v>
      </c>
      <c r="W8295" s="1">
        <v>1797.668565978126</v>
      </c>
      <c r="X8295" s="1">
        <v>3338.9291759269317</v>
      </c>
      <c r="Y8295" s="1">
        <v>18972.985887529863</v>
      </c>
      <c r="Z8295" s="1">
        <v>1734.6911933380125</v>
      </c>
      <c r="AA8295" s="1">
        <v>18410.367271718816</v>
      </c>
      <c r="AB8295" s="1">
        <v>598.71113078760379</v>
      </c>
      <c r="AC8295" s="1">
        <v>2761.1426371482839</v>
      </c>
      <c r="AD8295" s="1">
        <v>3051.1540001178141</v>
      </c>
      <c r="AE8295" s="1">
        <v>5679.2633860171636</v>
      </c>
      <c r="AF8295" s="1">
        <v>9203.5913190222072</v>
      </c>
      <c r="AG8295" s="1">
        <v>38252.758152360468</v>
      </c>
      <c r="AH8295" s="1">
        <v>8680.2498518621214</v>
      </c>
      <c r="AI8295" s="1">
        <v>1451.1314109692453</v>
      </c>
      <c r="AJ8295" s="1">
        <v>4987.136334113763</v>
      </c>
      <c r="AK8295" s="1">
        <v>2592.2918109633483</v>
      </c>
      <c r="AL8295" s="1">
        <v>169794.453125</v>
      </c>
      <c r="AM8295" s="1">
        <v>133482.8125</v>
      </c>
      <c r="AN8295" s="1">
        <v>36311.63671875</v>
      </c>
      <c r="AO8295" t="s">
        <v>21105</v>
      </c>
    </row>
    <row r="8296" spans="1:41" x14ac:dyDescent="0.25">
      <c r="A8296" s="1">
        <v>2028</v>
      </c>
      <c r="B8296" t="s">
        <v>6706</v>
      </c>
      <c r="C8296" t="s">
        <v>7163</v>
      </c>
      <c r="D8296" t="s">
        <v>7261</v>
      </c>
      <c r="E8296" t="s">
        <v>8188</v>
      </c>
      <c r="F8296" t="s">
        <v>10330</v>
      </c>
      <c r="G8296" t="s">
        <v>12455</v>
      </c>
      <c r="H8296" t="s">
        <v>12778</v>
      </c>
      <c r="I8296" s="1">
        <v>5567.6549999999997</v>
      </c>
      <c r="J8296" s="1">
        <v>16227.486915887641</v>
      </c>
      <c r="K8296" s="1">
        <v>110.8439</v>
      </c>
      <c r="L8296" s="1">
        <v>260</v>
      </c>
      <c r="M8296" s="1">
        <v>4087.339736056254</v>
      </c>
      <c r="N8296" s="1">
        <v>4167.2262607329531</v>
      </c>
      <c r="O8296" s="1">
        <v>2782.8543331631772</v>
      </c>
      <c r="P8296" s="1">
        <v>5134</v>
      </c>
      <c r="Q8296" s="1">
        <v>1255</v>
      </c>
      <c r="R8296" s="1">
        <v>3308.3980000000001</v>
      </c>
      <c r="S8296" s="1">
        <v>6303.6</v>
      </c>
      <c r="T8296" s="1">
        <v>4400</v>
      </c>
      <c r="U8296" s="1">
        <v>258</v>
      </c>
      <c r="V8296" s="1">
        <v>3238</v>
      </c>
      <c r="W8296" s="1">
        <v>3432</v>
      </c>
      <c r="X8296" s="1">
        <v>3049.581892166836</v>
      </c>
      <c r="Y8296" s="1">
        <v>17820</v>
      </c>
      <c r="Z8296" s="1">
        <v>1449.8280279999999</v>
      </c>
      <c r="AA8296" s="1">
        <v>18357</v>
      </c>
      <c r="AB8296" s="1">
        <v>780.68</v>
      </c>
      <c r="AC8296" s="1">
        <v>6621.3628536101214</v>
      </c>
      <c r="AD8296" s="1">
        <v>1628.6772763138449</v>
      </c>
      <c r="AE8296" s="1">
        <v>6217</v>
      </c>
      <c r="AF8296" s="1">
        <v>8998.5</v>
      </c>
      <c r="AG8296" s="1">
        <v>44080.029284315016</v>
      </c>
      <c r="AH8296" s="1">
        <v>8371</v>
      </c>
      <c r="AI8296" s="1">
        <v>4022.083620972011</v>
      </c>
      <c r="AJ8296" s="1">
        <v>5515.2226545863614</v>
      </c>
      <c r="AK8296" s="1">
        <v>3083</v>
      </c>
      <c r="AL8296" s="1">
        <v>190526.359375</v>
      </c>
      <c r="AM8296" s="1">
        <v>148474.703125</v>
      </c>
      <c r="AN8296" s="1">
        <v>42051.66015625</v>
      </c>
      <c r="AO8296" t="s">
        <v>21106</v>
      </c>
    </row>
    <row r="8297" spans="1:41" x14ac:dyDescent="0.25">
      <c r="A8297" s="1">
        <v>2028</v>
      </c>
      <c r="B8297" t="s">
        <v>6707</v>
      </c>
      <c r="C8297" t="s">
        <v>7163</v>
      </c>
      <c r="D8297" t="s">
        <v>7261</v>
      </c>
      <c r="E8297" t="s">
        <v>8188</v>
      </c>
      <c r="F8297" t="s">
        <v>10330</v>
      </c>
      <c r="G8297" t="s">
        <v>12455</v>
      </c>
      <c r="H8297" t="s">
        <v>12778</v>
      </c>
      <c r="I8297" s="1">
        <v>4883.4416004772484</v>
      </c>
      <c r="J8297" s="1">
        <v>15791.207557868511</v>
      </c>
      <c r="K8297" s="1">
        <v>201.37026797590516</v>
      </c>
      <c r="L8297" s="1">
        <v>245.87668730983395</v>
      </c>
      <c r="M8297" s="1">
        <v>4219.2904435263681</v>
      </c>
      <c r="N8297" s="1">
        <v>5173.7413867548257</v>
      </c>
      <c r="O8297" s="1">
        <v>2149.0820420230662</v>
      </c>
      <c r="P8297" s="1">
        <v>3150.9407407352674</v>
      </c>
      <c r="Q8297" s="1">
        <v>1236.0148754392617</v>
      </c>
      <c r="R8297" s="1">
        <v>2788.7188870666205</v>
      </c>
      <c r="S8297" s="1">
        <v>4214.7189967139902</v>
      </c>
      <c r="T8297" s="1">
        <v>4390.6551305327494</v>
      </c>
      <c r="U8297" s="1">
        <v>263.43930783196498</v>
      </c>
      <c r="V8297" s="1">
        <v>2735.6364201531105</v>
      </c>
      <c r="W8297" s="1">
        <v>984.53984456416708</v>
      </c>
      <c r="X8297" s="1">
        <v>3245.985510619741</v>
      </c>
      <c r="Y8297" s="1">
        <v>21638.181578590222</v>
      </c>
      <c r="Z8297" s="1">
        <v>1530.738375897766</v>
      </c>
      <c r="AA8297" s="1">
        <v>18236.198673920964</v>
      </c>
      <c r="AB8297" s="1">
        <v>582.66576320481659</v>
      </c>
      <c r="AC8297" s="1">
        <v>2413.2306907004245</v>
      </c>
      <c r="AD8297" s="1">
        <v>3102.9432289967026</v>
      </c>
      <c r="AE8297" s="1">
        <v>5902.8667751838639</v>
      </c>
      <c r="AF8297" s="1">
        <v>8773.1488079993323</v>
      </c>
      <c r="AG8297" s="1">
        <v>44150.361801987667</v>
      </c>
      <c r="AH8297" s="1">
        <v>9017.8890904518521</v>
      </c>
      <c r="AI8297" s="1">
        <v>2035.1977899175333</v>
      </c>
      <c r="AJ8297" s="1">
        <v>5986.7874073970079</v>
      </c>
      <c r="AK8297" s="1">
        <v>2633.3599829948184</v>
      </c>
      <c r="AL8297" s="1">
        <v>181678.234375</v>
      </c>
      <c r="AM8297" s="1">
        <v>144900.53125</v>
      </c>
      <c r="AN8297" s="1">
        <v>36777.69921875</v>
      </c>
      <c r="AO8297" t="s">
        <v>21107</v>
      </c>
    </row>
    <row r="8298" spans="1:41" x14ac:dyDescent="0.25">
      <c r="A8298" s="1">
        <v>2028</v>
      </c>
      <c r="B8298" t="s">
        <v>6708</v>
      </c>
      <c r="C8298" t="s">
        <v>7163</v>
      </c>
      <c r="D8298" t="s">
        <v>7261</v>
      </c>
      <c r="E8298" t="s">
        <v>8188</v>
      </c>
      <c r="F8298" t="s">
        <v>10330</v>
      </c>
      <c r="G8298" t="s">
        <v>12455</v>
      </c>
      <c r="H8298" t="s">
        <v>12778</v>
      </c>
      <c r="I8298" s="1">
        <v>4219.504334148608</v>
      </c>
      <c r="J8298" s="1">
        <v>16121.824328658589</v>
      </c>
      <c r="K8298" s="1">
        <v>25.327906394659024</v>
      </c>
      <c r="L8298" s="1">
        <v>240.7672594712123</v>
      </c>
      <c r="M8298" s="1">
        <v>3596.7514786971351</v>
      </c>
      <c r="N8298" s="1">
        <v>3995.430496583564</v>
      </c>
      <c r="O8298" s="1">
        <v>2469.5399630247662</v>
      </c>
      <c r="P8298" s="1">
        <v>3980.7527984000858</v>
      </c>
      <c r="Q8298" s="1">
        <v>1079.6746827336631</v>
      </c>
      <c r="R8298" s="1">
        <v>2911.4629107485252</v>
      </c>
      <c r="S8298" s="1">
        <v>7688.9939716593517</v>
      </c>
      <c r="T8298" s="1">
        <v>4299.4153477002192</v>
      </c>
      <c r="U8298" s="1">
        <v>455.23221328590557</v>
      </c>
      <c r="V8298" s="1">
        <v>3649.9507234123275</v>
      </c>
      <c r="W8298" s="1">
        <v>1165.527722245203</v>
      </c>
      <c r="X8298" s="1">
        <v>3435.6607223449942</v>
      </c>
      <c r="Y8298" s="1">
        <v>19296.78770761922</v>
      </c>
      <c r="Z8298" s="1">
        <v>1238.135819047445</v>
      </c>
      <c r="AA8298" s="1">
        <v>17648.847095524241</v>
      </c>
      <c r="AB8298" s="1">
        <v>875.05747664957403</v>
      </c>
      <c r="AC8298" s="1">
        <v>8093.8833189328307</v>
      </c>
      <c r="AD8298" s="1">
        <v>4715.3503832374245</v>
      </c>
      <c r="AE8298" s="1">
        <v>5868.4490428256404</v>
      </c>
      <c r="AF8298" s="1">
        <v>7253.386698982059</v>
      </c>
      <c r="AG8298" s="1">
        <v>41862.142706631246</v>
      </c>
      <c r="AH8298" s="1">
        <v>9854.2599769289027</v>
      </c>
      <c r="AI8298" s="1">
        <v>2299.8326704424317</v>
      </c>
      <c r="AJ8298" s="1">
        <v>7179.3485091221137</v>
      </c>
      <c r="AK8298" s="1">
        <v>2690.9281940900196</v>
      </c>
      <c r="AL8298" s="1">
        <v>188212.203125</v>
      </c>
      <c r="AM8298" s="1">
        <v>145095.5625</v>
      </c>
      <c r="AN8298" s="1">
        <v>43116.64453125</v>
      </c>
      <c r="AO8298" t="s">
        <v>21108</v>
      </c>
    </row>
    <row r="8299" spans="1:41" x14ac:dyDescent="0.25">
      <c r="A8299" s="1">
        <v>2028</v>
      </c>
      <c r="B8299" t="s">
        <v>6709</v>
      </c>
      <c r="C8299" t="s">
        <v>7163</v>
      </c>
      <c r="D8299" t="s">
        <v>7261</v>
      </c>
      <c r="E8299" t="s">
        <v>8188</v>
      </c>
      <c r="F8299" t="s">
        <v>10330</v>
      </c>
      <c r="G8299" t="s">
        <v>12456</v>
      </c>
      <c r="H8299" t="s">
        <v>12778</v>
      </c>
      <c r="I8299" s="1">
        <v>5567.6549999999997</v>
      </c>
      <c r="J8299" s="1">
        <v>18918.217359996201</v>
      </c>
      <c r="K8299" s="1">
        <v>125.95330547290899</v>
      </c>
      <c r="L8299" s="1">
        <v>296.43373558699659</v>
      </c>
      <c r="M8299" s="1">
        <v>4603.008405510991</v>
      </c>
      <c r="N8299" s="1">
        <v>4633.1221566828972</v>
      </c>
      <c r="O8299" s="1">
        <v>3133.9459682943489</v>
      </c>
      <c r="P8299" s="1">
        <v>5613.7377170815134</v>
      </c>
      <c r="Q8299" s="1">
        <v>1421</v>
      </c>
      <c r="R8299" s="1">
        <v>3771.7800011593781</v>
      </c>
      <c r="S8299" s="1">
        <v>7063.7041705418196</v>
      </c>
      <c r="T8299" s="1">
        <v>4985.62197857105</v>
      </c>
      <c r="U8299" s="1">
        <v>290.54990417011197</v>
      </c>
      <c r="V8299" s="1">
        <v>3437</v>
      </c>
      <c r="W8299" s="1">
        <v>3911.426134068764</v>
      </c>
      <c r="X8299" s="1">
        <v>3398.0918381597812</v>
      </c>
      <c r="Y8299" s="1">
        <v>20386</v>
      </c>
      <c r="Z8299" s="1">
        <v>1611.98116493013</v>
      </c>
      <c r="AA8299" s="1">
        <v>20620</v>
      </c>
      <c r="AB8299" s="1">
        <v>853.62928729473992</v>
      </c>
      <c r="AC8299" s="1">
        <v>7240.0846104000011</v>
      </c>
      <c r="AD8299" s="1">
        <v>1628.6772763138449</v>
      </c>
      <c r="AE8299" s="1">
        <v>7001.3517605642883</v>
      </c>
      <c r="AF8299" s="1">
        <v>10259.457575690731</v>
      </c>
      <c r="AG8299" s="1">
        <v>49916.10661662621</v>
      </c>
      <c r="AH8299" s="1">
        <v>9615.6477238921216</v>
      </c>
      <c r="AI8299" s="1">
        <v>4529.5194210759491</v>
      </c>
      <c r="AJ8299" s="1">
        <v>6472.8963958650838</v>
      </c>
      <c r="AK8299" s="1">
        <v>3455</v>
      </c>
      <c r="AL8299" s="1">
        <v>214761.59375</v>
      </c>
      <c r="AM8299" s="1">
        <v>167457.375</v>
      </c>
      <c r="AN8299" s="1">
        <v>47304.2265625</v>
      </c>
      <c r="AO8299" t="s">
        <v>21109</v>
      </c>
    </row>
    <row r="8300" spans="1:41" x14ac:dyDescent="0.25">
      <c r="A8300" s="1">
        <v>2028</v>
      </c>
      <c r="B8300" t="s">
        <v>6710</v>
      </c>
      <c r="C8300" t="s">
        <v>7163</v>
      </c>
      <c r="D8300" t="s">
        <v>7261</v>
      </c>
      <c r="E8300" t="s">
        <v>8188</v>
      </c>
      <c r="F8300" t="s">
        <v>10330</v>
      </c>
      <c r="G8300" t="s">
        <v>12456</v>
      </c>
      <c r="H8300" t="s">
        <v>12778</v>
      </c>
      <c r="I8300" s="1">
        <v>4887</v>
      </c>
      <c r="J8300" s="1">
        <v>18950.627139450331</v>
      </c>
      <c r="K8300" s="1">
        <v>28.852307186382419</v>
      </c>
      <c r="L8300" s="1">
        <v>279.31986779726299</v>
      </c>
      <c r="M8300" s="1">
        <v>4084.051037896204</v>
      </c>
      <c r="N8300" s="1">
        <v>4532.4565284</v>
      </c>
      <c r="O8300" s="1">
        <v>2804.1212490919279</v>
      </c>
      <c r="P8300" s="1">
        <v>4281.0421254128096</v>
      </c>
      <c r="Q8300" s="1">
        <v>1233.7130935574739</v>
      </c>
      <c r="R8300" s="1">
        <v>3360.4612590466372</v>
      </c>
      <c r="S8300" s="1">
        <v>8792.0303099140529</v>
      </c>
      <c r="T8300" s="1">
        <v>4988.6942943151507</v>
      </c>
      <c r="U8300" s="1">
        <v>516.90855044217608</v>
      </c>
      <c r="V8300" s="1">
        <v>4145</v>
      </c>
      <c r="W8300" s="1">
        <v>1003</v>
      </c>
      <c r="X8300" s="1">
        <v>3904.9598255866422</v>
      </c>
      <c r="Y8300" s="1">
        <v>23551</v>
      </c>
      <c r="Z8300" s="1">
        <v>1441.2813907414061</v>
      </c>
      <c r="AA8300" s="1">
        <v>20694</v>
      </c>
      <c r="AB8300" s="1">
        <v>993.61310251662746</v>
      </c>
      <c r="AC8300" s="1">
        <v>9190.4688897972846</v>
      </c>
      <c r="AD8300" s="1">
        <v>5388.0947673812561</v>
      </c>
      <c r="AE8300" s="1">
        <v>6663.5255580334724</v>
      </c>
      <c r="AF8300" s="1">
        <v>8680.2779550225587</v>
      </c>
      <c r="AG8300" s="1">
        <v>49104</v>
      </c>
      <c r="AH8300" s="1">
        <v>11963.927036936329</v>
      </c>
      <c r="AI8300" s="1">
        <v>2611.421461932739</v>
      </c>
      <c r="AJ8300" s="1">
        <v>8315.0705356863091</v>
      </c>
      <c r="AK8300" s="1">
        <v>3048</v>
      </c>
      <c r="AL8300" s="1">
        <v>219436.921875</v>
      </c>
      <c r="AM8300" s="1">
        <v>169826.171875</v>
      </c>
      <c r="AN8300" s="1">
        <v>49610.765625</v>
      </c>
      <c r="AO8300" t="s">
        <v>21110</v>
      </c>
    </row>
    <row r="8301" spans="1:41" x14ac:dyDescent="0.25">
      <c r="A8301" s="1">
        <v>2028</v>
      </c>
      <c r="B8301" t="s">
        <v>6711</v>
      </c>
      <c r="C8301" t="s">
        <v>7163</v>
      </c>
      <c r="D8301" t="s">
        <v>7261</v>
      </c>
      <c r="E8301" t="s">
        <v>8188</v>
      </c>
      <c r="F8301" t="s">
        <v>10330</v>
      </c>
      <c r="G8301" t="s">
        <v>12456</v>
      </c>
      <c r="H8301" t="s">
        <v>12778</v>
      </c>
      <c r="I8301" s="1">
        <v>5649</v>
      </c>
      <c r="J8301" s="1">
        <v>19078.005938883649</v>
      </c>
      <c r="K8301" s="1">
        <v>168.8708</v>
      </c>
      <c r="L8301" s="1">
        <v>284.90626515320821</v>
      </c>
      <c r="M8301" s="1">
        <v>4785.2033694358779</v>
      </c>
      <c r="N8301" s="1">
        <v>5867.6682719999999</v>
      </c>
      <c r="O8301" s="1">
        <v>2437.3279740581211</v>
      </c>
      <c r="P8301" s="1">
        <v>3545.6291676907881</v>
      </c>
      <c r="Q8301" s="1">
        <v>1401.7955449593501</v>
      </c>
      <c r="R8301" s="1">
        <v>3162.756201170077</v>
      </c>
      <c r="S8301" s="1">
        <v>4780.0187766749432</v>
      </c>
      <c r="T8301" s="1">
        <v>5064.976606257098</v>
      </c>
      <c r="U8301" s="1">
        <v>277.47496309979732</v>
      </c>
      <c r="V8301" s="1">
        <v>3103</v>
      </c>
      <c r="W8301" s="1">
        <v>1116.5913900951591</v>
      </c>
      <c r="X8301" s="1">
        <v>3791</v>
      </c>
      <c r="Y8301" s="1">
        <v>27036</v>
      </c>
      <c r="Z8301" s="1">
        <v>1749.7050457485841</v>
      </c>
      <c r="AA8301" s="1">
        <v>21448</v>
      </c>
      <c r="AB8301" s="1">
        <v>736</v>
      </c>
      <c r="AC8301" s="1">
        <v>2736.9055975000401</v>
      </c>
      <c r="AD8301" s="1">
        <v>4222.4516490099904</v>
      </c>
      <c r="AE8301" s="1">
        <v>6694.5896140615832</v>
      </c>
      <c r="AF8301" s="1">
        <v>10148.845601997529</v>
      </c>
      <c r="AG8301" s="1">
        <v>52642</v>
      </c>
      <c r="AH8301" s="1">
        <v>11052.74410422147</v>
      </c>
      <c r="AI8301" s="1">
        <v>2308.1689805744631</v>
      </c>
      <c r="AJ8301" s="1">
        <v>6925.5614351662916</v>
      </c>
      <c r="AK8301" s="1">
        <v>2813</v>
      </c>
      <c r="AL8301" s="1">
        <v>215028.21875</v>
      </c>
      <c r="AM8301" s="1">
        <v>171751.84375</v>
      </c>
      <c r="AN8301" s="1">
        <v>43276.3515625</v>
      </c>
      <c r="AO8301" t="s">
        <v>21111</v>
      </c>
    </row>
    <row r="8302" spans="1:41" x14ac:dyDescent="0.25">
      <c r="A8302" s="1">
        <v>2028</v>
      </c>
      <c r="B8302" t="s">
        <v>6712</v>
      </c>
      <c r="C8302" t="s">
        <v>7163</v>
      </c>
      <c r="D8302" t="s">
        <v>7261</v>
      </c>
      <c r="E8302" t="s">
        <v>8188</v>
      </c>
      <c r="F8302" t="s">
        <v>10330</v>
      </c>
      <c r="G8302" t="s">
        <v>12456</v>
      </c>
      <c r="H8302" t="s">
        <v>12778</v>
      </c>
      <c r="I8302" s="1">
        <v>5094.4823825776448</v>
      </c>
      <c r="J8302" s="1">
        <v>17390.46472758667</v>
      </c>
      <c r="K8302" s="1">
        <v>123.3471604218179</v>
      </c>
      <c r="L8302" s="1">
        <v>290.60439045627243</v>
      </c>
      <c r="M8302" s="1">
        <v>4442.1590775691293</v>
      </c>
      <c r="N8302" s="1">
        <v>4968.0095444792851</v>
      </c>
      <c r="O8302" s="1">
        <v>2535.3736230218592</v>
      </c>
      <c r="P8302" s="1">
        <v>3750.867214919198</v>
      </c>
      <c r="Q8302" s="1">
        <v>1571.5445788580671</v>
      </c>
      <c r="R8302" s="1">
        <v>2830.762318951553</v>
      </c>
      <c r="S8302" s="1">
        <v>4692.0150068060411</v>
      </c>
      <c r="T8302" s="1">
        <v>4867.983094618874</v>
      </c>
      <c r="U8302" s="1">
        <v>272.03427754882091</v>
      </c>
      <c r="V8302" s="1">
        <v>2755</v>
      </c>
      <c r="W8302" s="1">
        <v>2023.824932815578</v>
      </c>
      <c r="X8302" s="1">
        <v>3865.6351500000001</v>
      </c>
      <c r="Y8302" s="1">
        <v>23442</v>
      </c>
      <c r="Z8302" s="1">
        <v>1979.885805488364</v>
      </c>
      <c r="AA8302" s="1">
        <v>21481</v>
      </c>
      <c r="AB8302" s="1">
        <v>736</v>
      </c>
      <c r="AC8302" s="1">
        <v>3108.509220152237</v>
      </c>
      <c r="AD8302" s="1">
        <v>3492.6800890633822</v>
      </c>
      <c r="AE8302" s="1">
        <v>6393.7452421293629</v>
      </c>
      <c r="AF8302" s="1">
        <v>10586.30279519278</v>
      </c>
      <c r="AG8302" s="1">
        <v>48450</v>
      </c>
      <c r="AH8302" s="1">
        <v>10214.736418180801</v>
      </c>
      <c r="AI8302" s="1">
        <v>1633.691541306699</v>
      </c>
      <c r="AJ8302" s="1">
        <v>5841.3725008380752</v>
      </c>
      <c r="AK8302" s="1">
        <v>2723</v>
      </c>
      <c r="AL8302" s="1">
        <v>201557.015625</v>
      </c>
      <c r="AM8302" s="1">
        <v>160206.59375</v>
      </c>
      <c r="AN8302" s="1">
        <v>41350.4453125</v>
      </c>
      <c r="AO8302" t="s">
        <v>21112</v>
      </c>
    </row>
    <row r="8303" spans="1:41" x14ac:dyDescent="0.25">
      <c r="A8303" s="1">
        <v>2028</v>
      </c>
      <c r="B8303" t="s">
        <v>6712</v>
      </c>
      <c r="C8303" t="s">
        <v>7163</v>
      </c>
      <c r="D8303" t="s">
        <v>7261</v>
      </c>
      <c r="E8303" t="s">
        <v>8189</v>
      </c>
      <c r="F8303" t="s">
        <v>10331</v>
      </c>
      <c r="G8303" t="s">
        <v>12457</v>
      </c>
      <c r="H8303" t="s">
        <v>12778</v>
      </c>
      <c r="I8303" s="1">
        <v>16538.01502889664</v>
      </c>
      <c r="J8303" s="1">
        <v>42360.107584873644</v>
      </c>
      <c r="K8303" s="1">
        <v>2705.7399271267809</v>
      </c>
      <c r="L8303" s="1">
        <v>3405.4349424940301</v>
      </c>
      <c r="M8303" s="1">
        <v>16016.591424635679</v>
      </c>
      <c r="N8303" s="1">
        <v>13159.311852650881</v>
      </c>
      <c r="O8303" s="1">
        <v>12512.395190046231</v>
      </c>
      <c r="P8303" s="1">
        <v>12606.335203599585</v>
      </c>
      <c r="Q8303" s="1">
        <v>5661.1590015940683</v>
      </c>
      <c r="R8303" s="1">
        <v>9419.5850499605876</v>
      </c>
      <c r="S8303" s="1">
        <v>17557.476933141814</v>
      </c>
      <c r="T8303" s="1">
        <v>14702.392130156582</v>
      </c>
      <c r="U8303" s="1">
        <v>2254.7206414767206</v>
      </c>
      <c r="V8303" s="1">
        <v>12442.363765889191</v>
      </c>
      <c r="W8303" s="1">
        <v>6521.0167300892008</v>
      </c>
      <c r="X8303" s="1">
        <v>24525.925471129074</v>
      </c>
      <c r="Y8303" s="1">
        <v>64326.41558924898</v>
      </c>
      <c r="Z8303" s="1">
        <v>9021.7850445081949</v>
      </c>
      <c r="AA8303" s="1">
        <v>87379.978758246129</v>
      </c>
      <c r="AB8303" s="1">
        <v>2555.1377514286564</v>
      </c>
      <c r="AC8303" s="1">
        <v>12366.595659583796</v>
      </c>
      <c r="AD8303" s="1">
        <v>18151.845003180952</v>
      </c>
      <c r="AE8303" s="1">
        <v>16498.525522519394</v>
      </c>
      <c r="AF8303" s="1">
        <v>40864.433766955342</v>
      </c>
      <c r="AG8303" s="1">
        <v>135219.54581511518</v>
      </c>
      <c r="AH8303" s="1">
        <v>25321.939966295566</v>
      </c>
      <c r="AI8303" s="1">
        <v>7062.4559452658295</v>
      </c>
      <c r="AJ8303" s="1">
        <v>34185.690809609878</v>
      </c>
      <c r="AK8303" s="1">
        <v>9106.9907642320086</v>
      </c>
      <c r="AL8303" s="1">
        <v>674449.875</v>
      </c>
      <c r="AM8303" s="1">
        <v>517710</v>
      </c>
      <c r="AN8303" s="1">
        <v>156739.890625</v>
      </c>
      <c r="AO8303" t="s">
        <v>21113</v>
      </c>
    </row>
    <row r="8304" spans="1:41" x14ac:dyDescent="0.25">
      <c r="A8304" s="1">
        <v>2028</v>
      </c>
      <c r="B8304" t="s">
        <v>6713</v>
      </c>
      <c r="C8304" t="s">
        <v>7163</v>
      </c>
      <c r="D8304" t="s">
        <v>7261</v>
      </c>
      <c r="E8304" t="s">
        <v>8189</v>
      </c>
      <c r="F8304" t="s">
        <v>10331</v>
      </c>
      <c r="G8304" t="s">
        <v>12457</v>
      </c>
      <c r="H8304" t="s">
        <v>12778</v>
      </c>
      <c r="I8304" s="1">
        <v>21313.578655430902</v>
      </c>
      <c r="J8304" s="1">
        <v>47179.708023484418</v>
      </c>
      <c r="K8304" s="1">
        <v>2585.9580022</v>
      </c>
      <c r="L8304" s="1">
        <v>4543</v>
      </c>
      <c r="M8304" s="1">
        <v>21140.125760466752</v>
      </c>
      <c r="N8304" s="1">
        <v>13809.616415027071</v>
      </c>
      <c r="O8304" s="1">
        <v>11471.63728216317</v>
      </c>
      <c r="P8304" s="1">
        <v>14046.835999999999</v>
      </c>
      <c r="Q8304" s="1">
        <v>5279</v>
      </c>
      <c r="R8304" s="1">
        <v>10962.4415694047</v>
      </c>
      <c r="S8304" s="1">
        <v>19687.962964797342</v>
      </c>
      <c r="T8304" s="1">
        <v>15650</v>
      </c>
      <c r="U8304" s="1">
        <v>2226</v>
      </c>
      <c r="V8304" s="1">
        <v>13224</v>
      </c>
      <c r="W8304" s="1">
        <v>9002</v>
      </c>
      <c r="X8304" s="1">
        <v>27381.729850388139</v>
      </c>
      <c r="Y8304" s="1">
        <v>64773</v>
      </c>
      <c r="Z8304" s="1">
        <v>8166.8403454865384</v>
      </c>
      <c r="AA8304" s="1">
        <v>98841</v>
      </c>
      <c r="AB8304" s="1">
        <v>3890.4</v>
      </c>
      <c r="AC8304" s="1">
        <v>13979.480677656689</v>
      </c>
      <c r="AD8304" s="1">
        <v>15199.512110168749</v>
      </c>
      <c r="AE8304" s="1">
        <v>18851</v>
      </c>
      <c r="AF8304" s="1">
        <v>42102.643176092643</v>
      </c>
      <c r="AG8304" s="1">
        <v>135663.8156489183</v>
      </c>
      <c r="AH8304" s="1">
        <v>30874.959771999998</v>
      </c>
      <c r="AI8304" s="1">
        <v>13742.31014970155</v>
      </c>
      <c r="AJ8304" s="1">
        <v>33933.231777695437</v>
      </c>
      <c r="AK8304" s="1">
        <v>10154</v>
      </c>
      <c r="AL8304" s="1">
        <v>729675.8125</v>
      </c>
      <c r="AM8304" s="1">
        <v>548895.1875</v>
      </c>
      <c r="AN8304" s="1">
        <v>180780.59375</v>
      </c>
      <c r="AO8304" t="s">
        <v>21114</v>
      </c>
    </row>
    <row r="8305" spans="1:41" x14ac:dyDescent="0.25">
      <c r="A8305" s="1">
        <v>2028</v>
      </c>
      <c r="B8305" t="s">
        <v>6714</v>
      </c>
      <c r="C8305" t="s">
        <v>7163</v>
      </c>
      <c r="D8305" t="s">
        <v>7261</v>
      </c>
      <c r="E8305" t="s">
        <v>8189</v>
      </c>
      <c r="F8305" t="s">
        <v>10331</v>
      </c>
      <c r="G8305" t="s">
        <v>12457</v>
      </c>
      <c r="H8305" t="s">
        <v>12778</v>
      </c>
      <c r="I8305" s="1">
        <v>19705.509403324788</v>
      </c>
      <c r="J8305" s="1">
        <v>46872.505186698145</v>
      </c>
      <c r="K8305" s="1">
        <v>2556.2725632519787</v>
      </c>
      <c r="L8305" s="1">
        <v>4067.7527324947255</v>
      </c>
      <c r="M8305" s="1">
        <v>19345.005771292253</v>
      </c>
      <c r="N8305" s="1">
        <v>13820.10681494106</v>
      </c>
      <c r="O8305" s="1">
        <v>11800.780572995602</v>
      </c>
      <c r="P8305" s="1">
        <v>13164.899789008503</v>
      </c>
      <c r="Q8305" s="1">
        <v>5147.8138091696765</v>
      </c>
      <c r="R8305" s="1">
        <v>10440.933241479159</v>
      </c>
      <c r="S8305" s="1">
        <v>22960.014902246196</v>
      </c>
      <c r="T8305" s="1">
        <v>14466.268111085445</v>
      </c>
      <c r="U8305" s="1">
        <v>2281.2192021327046</v>
      </c>
      <c r="V8305" s="1">
        <v>12967.036688663862</v>
      </c>
      <c r="W8305" s="1">
        <v>5701.5179370929109</v>
      </c>
      <c r="X8305" s="1">
        <v>27870.979898389491</v>
      </c>
      <c r="Y8305" s="1">
        <v>63969.210378392643</v>
      </c>
      <c r="Z8305" s="1">
        <v>8404.3438852650561</v>
      </c>
      <c r="AA8305" s="1">
        <v>92247.244073115275</v>
      </c>
      <c r="AB8305" s="1">
        <v>4260.9735163560763</v>
      </c>
      <c r="AC8305" s="1">
        <v>14138.416714366856</v>
      </c>
      <c r="AD8305" s="1">
        <v>19276.522140570836</v>
      </c>
      <c r="AE8305" s="1">
        <v>17403.538336870293</v>
      </c>
      <c r="AF8305" s="1">
        <v>36037.115704104282</v>
      </c>
      <c r="AG8305" s="1">
        <v>136121.51316247022</v>
      </c>
      <c r="AH8305" s="1">
        <v>31567.921213687008</v>
      </c>
      <c r="AI8305" s="1">
        <v>10136.287590295831</v>
      </c>
      <c r="AJ8305" s="1">
        <v>35450.896447569219</v>
      </c>
      <c r="AK8305" s="1">
        <v>9257.3999639540489</v>
      </c>
      <c r="AL8305" s="1">
        <v>711440</v>
      </c>
      <c r="AM8305" s="1">
        <v>532240</v>
      </c>
      <c r="AN8305" s="1">
        <v>179199.9375</v>
      </c>
      <c r="AO8305" t="s">
        <v>21115</v>
      </c>
    </row>
    <row r="8306" spans="1:41" x14ac:dyDescent="0.25">
      <c r="A8306" s="1">
        <v>2028</v>
      </c>
      <c r="B8306" t="s">
        <v>6715</v>
      </c>
      <c r="C8306" t="s">
        <v>7163</v>
      </c>
      <c r="D8306" t="s">
        <v>7261</v>
      </c>
      <c r="E8306" t="s">
        <v>8189</v>
      </c>
      <c r="F8306" t="s">
        <v>10331</v>
      </c>
      <c r="G8306" t="s">
        <v>12457</v>
      </c>
      <c r="H8306" t="s">
        <v>12778</v>
      </c>
      <c r="I8306" s="1">
        <v>18951.100638704178</v>
      </c>
      <c r="J8306" s="1">
        <v>43385.838532714159</v>
      </c>
      <c r="K8306" s="1">
        <v>3100.5785382321519</v>
      </c>
      <c r="L8306" s="1">
        <v>4076.5941517840538</v>
      </c>
      <c r="M8306" s="1">
        <v>16493.670640716715</v>
      </c>
      <c r="N8306" s="1">
        <v>14571.096720970438</v>
      </c>
      <c r="O8306" s="1">
        <v>12220.382256207055</v>
      </c>
      <c r="P8306" s="1">
        <v>12977.810580402276</v>
      </c>
      <c r="Q8306" s="1">
        <v>5218.9313918173102</v>
      </c>
      <c r="R8306" s="1">
        <v>10303.764583199627</v>
      </c>
      <c r="S8306" s="1">
        <v>21148.050163630538</v>
      </c>
      <c r="T8306" s="1">
        <v>14669.95361260354</v>
      </c>
      <c r="U8306" s="1">
        <v>2194.7170059293994</v>
      </c>
      <c r="V8306" s="1">
        <v>12681.245112303412</v>
      </c>
      <c r="W8306" s="1">
        <v>4933.0301760691482</v>
      </c>
      <c r="X8306" s="1">
        <v>25730.272160246743</v>
      </c>
      <c r="Y8306" s="1">
        <v>70523.219254279436</v>
      </c>
      <c r="Z8306" s="1">
        <v>9125.6107954409217</v>
      </c>
      <c r="AA8306" s="1">
        <v>90827.67476851253</v>
      </c>
      <c r="AB8306" s="1">
        <v>3665.4222125012225</v>
      </c>
      <c r="AC8306" s="1">
        <v>12370.690855947756</v>
      </c>
      <c r="AD8306" s="1">
        <v>20096.905271712498</v>
      </c>
      <c r="AE8306" s="1">
        <v>17409.482503154166</v>
      </c>
      <c r="AF8306" s="1">
        <v>39318.926220162415</v>
      </c>
      <c r="AG8306" s="1">
        <v>137002.90340716942</v>
      </c>
      <c r="AH8306" s="1">
        <v>25629.028818413281</v>
      </c>
      <c r="AI8306" s="1">
        <v>8372.2045124323304</v>
      </c>
      <c r="AJ8306" s="1">
        <v>34760.240280708196</v>
      </c>
      <c r="AK8306" s="1">
        <v>9165.6217219027185</v>
      </c>
      <c r="AL8306" s="1">
        <v>700924.9375</v>
      </c>
      <c r="AM8306" s="1">
        <v>535699.875</v>
      </c>
      <c r="AN8306" s="1">
        <v>165225.125</v>
      </c>
      <c r="AO8306" t="s">
        <v>21116</v>
      </c>
    </row>
    <row r="8307" spans="1:41" x14ac:dyDescent="0.25">
      <c r="A8307" s="1">
        <v>2028</v>
      </c>
      <c r="B8307" t="s">
        <v>6715</v>
      </c>
      <c r="C8307" t="s">
        <v>7163</v>
      </c>
      <c r="D8307" t="s">
        <v>7261</v>
      </c>
      <c r="E8307" t="s">
        <v>8189</v>
      </c>
      <c r="F8307" t="s">
        <v>10331</v>
      </c>
      <c r="G8307" t="s">
        <v>12458</v>
      </c>
      <c r="H8307" t="s">
        <v>12778</v>
      </c>
      <c r="I8307" s="1">
        <v>21922.487823695628</v>
      </c>
      <c r="J8307" s="1">
        <v>52685.295692820117</v>
      </c>
      <c r="K8307" s="1">
        <v>2600.1712342000001</v>
      </c>
      <c r="L8307" s="1">
        <v>4723.6979928342844</v>
      </c>
      <c r="M8307" s="1">
        <v>18705.88654199387</v>
      </c>
      <c r="N8307" s="1">
        <v>16525.44175029</v>
      </c>
      <c r="O8307" s="1">
        <v>13859.442750123389</v>
      </c>
      <c r="P8307" s="1">
        <v>14603.41768150899</v>
      </c>
      <c r="Q8307" s="1">
        <v>5918.9213009253244</v>
      </c>
      <c r="R8307" s="1">
        <v>11685.758461366469</v>
      </c>
      <c r="S8307" s="1">
        <v>23984.535374963551</v>
      </c>
      <c r="T8307" s="1">
        <v>16922.980660906069</v>
      </c>
      <c r="U8307" s="1">
        <v>2374.6887799288679</v>
      </c>
      <c r="V8307" s="1">
        <v>14382</v>
      </c>
      <c r="W8307" s="1">
        <v>5594.673544285818</v>
      </c>
      <c r="X8307" s="1">
        <v>30058</v>
      </c>
      <c r="Y8307" s="1">
        <v>84870.458507686679</v>
      </c>
      <c r="Z8307" s="1">
        <v>10430.996900405091</v>
      </c>
      <c r="AA8307" s="1">
        <v>107759</v>
      </c>
      <c r="AB8307" s="1">
        <v>4663.6442217628046</v>
      </c>
      <c r="AC8307" s="1">
        <v>14029.911512006791</v>
      </c>
      <c r="AD8307" s="1">
        <v>23653.42318446259</v>
      </c>
      <c r="AE8307" s="1">
        <v>19744.531799664819</v>
      </c>
      <c r="AF8307" s="1">
        <v>45484.434400669867</v>
      </c>
      <c r="AG8307" s="1">
        <v>163353</v>
      </c>
      <c r="AH8307" s="1">
        <v>31435.685005909741</v>
      </c>
      <c r="AI8307" s="1">
        <v>9495.1276236423619</v>
      </c>
      <c r="AJ8307" s="1">
        <v>40210.911659857193</v>
      </c>
      <c r="AK8307" s="1">
        <v>10291</v>
      </c>
      <c r="AL8307" s="1">
        <v>821969.5625</v>
      </c>
      <c r="AM8307" s="1">
        <v>630704.9375</v>
      </c>
      <c r="AN8307" s="1">
        <v>191264.5625</v>
      </c>
      <c r="AO8307" t="s">
        <v>21117</v>
      </c>
    </row>
    <row r="8308" spans="1:41" x14ac:dyDescent="0.25">
      <c r="A8308" s="1">
        <v>2028</v>
      </c>
      <c r="B8308" t="s">
        <v>6716</v>
      </c>
      <c r="C8308" t="s">
        <v>7163</v>
      </c>
      <c r="D8308" t="s">
        <v>7261</v>
      </c>
      <c r="E8308" t="s">
        <v>8189</v>
      </c>
      <c r="F8308" t="s">
        <v>10331</v>
      </c>
      <c r="G8308" t="s">
        <v>12458</v>
      </c>
      <c r="H8308" t="s">
        <v>12778</v>
      </c>
      <c r="I8308" s="1">
        <v>22822.781262406119</v>
      </c>
      <c r="J8308" s="1">
        <v>55273.003385179851</v>
      </c>
      <c r="K8308" s="1">
        <v>2911.9801730876611</v>
      </c>
      <c r="L8308" s="1">
        <v>4719.0974303058592</v>
      </c>
      <c r="M8308" s="1">
        <v>21965.929913782322</v>
      </c>
      <c r="N8308" s="1">
        <v>15677.66812866016</v>
      </c>
      <c r="O8308" s="1">
        <v>13399.588610049281</v>
      </c>
      <c r="P8308" s="1">
        <v>14321.26395095658</v>
      </c>
      <c r="Q8308" s="1">
        <v>5882.2582404993482</v>
      </c>
      <c r="R8308" s="1">
        <v>12051.10720687916</v>
      </c>
      <c r="S8308" s="1">
        <v>26253.778801319921</v>
      </c>
      <c r="T8308" s="1">
        <v>16785.489037342741</v>
      </c>
      <c r="U8308" s="1">
        <v>2604.8744885282722</v>
      </c>
      <c r="V8308" s="1">
        <v>14725</v>
      </c>
      <c r="W8308" s="1">
        <v>5148</v>
      </c>
      <c r="X8308" s="1">
        <v>31678.057176920251</v>
      </c>
      <c r="Y8308" s="1">
        <v>76472.748646064501</v>
      </c>
      <c r="Z8308" s="1">
        <v>9620.4339508924277</v>
      </c>
      <c r="AA8308" s="1">
        <v>108452</v>
      </c>
      <c r="AB8308" s="1">
        <v>4838.264032138768</v>
      </c>
      <c r="AC8308" s="1">
        <v>16053.93527979729</v>
      </c>
      <c r="AD8308" s="1">
        <v>22026.72540478504</v>
      </c>
      <c r="AE8308" s="1">
        <v>19761.426172682899</v>
      </c>
      <c r="AF8308" s="1">
        <v>43126.362069298433</v>
      </c>
      <c r="AG8308" s="1">
        <v>159673</v>
      </c>
      <c r="AH8308" s="1">
        <v>38310.410117664091</v>
      </c>
      <c r="AI8308" s="1">
        <v>11509.58471797377</v>
      </c>
      <c r="AJ8308" s="1">
        <v>41058.976889101366</v>
      </c>
      <c r="AK8308" s="1">
        <v>10476</v>
      </c>
      <c r="AL8308" s="1">
        <v>827599.75</v>
      </c>
      <c r="AM8308" s="1">
        <v>622296</v>
      </c>
      <c r="AN8308" s="1">
        <v>205303.796875</v>
      </c>
      <c r="AO8308" t="s">
        <v>21118</v>
      </c>
    </row>
    <row r="8309" spans="1:41" x14ac:dyDescent="0.25">
      <c r="A8309" s="1">
        <v>2028</v>
      </c>
      <c r="B8309" t="s">
        <v>6717</v>
      </c>
      <c r="C8309" t="s">
        <v>7163</v>
      </c>
      <c r="D8309" t="s">
        <v>7261</v>
      </c>
      <c r="E8309" t="s">
        <v>8189</v>
      </c>
      <c r="F8309" t="s">
        <v>10331</v>
      </c>
      <c r="G8309" t="s">
        <v>12458</v>
      </c>
      <c r="H8309" t="s">
        <v>12778</v>
      </c>
      <c r="I8309" s="1">
        <v>21879.736629999999</v>
      </c>
      <c r="J8309" s="1">
        <v>55178.131880391797</v>
      </c>
      <c r="K8309" s="1">
        <v>2938.4563173184092</v>
      </c>
      <c r="L8309" s="1">
        <v>5179.6094645066369</v>
      </c>
      <c r="M8309" s="1">
        <v>23807.21516995244</v>
      </c>
      <c r="N8309" s="1">
        <v>15353.53153022709</v>
      </c>
      <c r="O8309" s="1">
        <v>12918.92679459998</v>
      </c>
      <c r="P8309" s="1">
        <v>15359.418203906969</v>
      </c>
      <c r="Q8309" s="1">
        <v>5977</v>
      </c>
      <c r="R8309" s="1">
        <v>12497.866905783059</v>
      </c>
      <c r="S8309" s="1">
        <v>22061.987769514541</v>
      </c>
      <c r="T8309" s="1">
        <v>17732.95090105385</v>
      </c>
      <c r="U8309" s="1">
        <v>2506.837545281664</v>
      </c>
      <c r="V8309" s="1">
        <v>14036</v>
      </c>
      <c r="W8309" s="1">
        <v>10259.51575142396</v>
      </c>
      <c r="X8309" s="1">
        <v>30510.94740505156</v>
      </c>
      <c r="Y8309" s="1">
        <v>72980.758360902997</v>
      </c>
      <c r="Z8309" s="1">
        <v>9080.2443873817647</v>
      </c>
      <c r="AA8309" s="1">
        <v>111549</v>
      </c>
      <c r="AB8309" s="1">
        <v>4253.9316740424456</v>
      </c>
      <c r="AC8309" s="1">
        <v>15285.7689804</v>
      </c>
      <c r="AD8309" s="1">
        <v>16352.638961626501</v>
      </c>
      <c r="AE8309" s="1">
        <v>21229.287765545669</v>
      </c>
      <c r="AF8309" s="1">
        <v>48002.476133751952</v>
      </c>
      <c r="AG8309" s="1">
        <v>153622.59798497101</v>
      </c>
      <c r="AH8309" s="1">
        <v>34746.728576260197</v>
      </c>
      <c r="AI8309" s="1">
        <v>15476.07324446412</v>
      </c>
      <c r="AJ8309" s="1">
        <v>38813.514119201049</v>
      </c>
      <c r="AK8309" s="1">
        <v>11585</v>
      </c>
      <c r="AL8309" s="1">
        <v>821176.1875</v>
      </c>
      <c r="AM8309" s="1">
        <v>618531.8125</v>
      </c>
      <c r="AN8309" s="1">
        <v>202644.375</v>
      </c>
      <c r="AO8309" t="s">
        <v>21119</v>
      </c>
    </row>
    <row r="8310" spans="1:41" x14ac:dyDescent="0.25">
      <c r="A8310" s="1">
        <v>2028</v>
      </c>
      <c r="B8310" t="s">
        <v>6718</v>
      </c>
      <c r="C8310" t="s">
        <v>7163</v>
      </c>
      <c r="D8310" t="s">
        <v>7261</v>
      </c>
      <c r="E8310" t="s">
        <v>8189</v>
      </c>
      <c r="F8310" t="s">
        <v>10331</v>
      </c>
      <c r="G8310" t="s">
        <v>12458</v>
      </c>
      <c r="H8310" t="s">
        <v>12778</v>
      </c>
      <c r="I8310" s="1">
        <v>18990.95792403724</v>
      </c>
      <c r="J8310" s="1">
        <v>50779.49407236054</v>
      </c>
      <c r="K8310" s="1">
        <v>2998.2091376159851</v>
      </c>
      <c r="L8310" s="1">
        <v>3917.054136906394</v>
      </c>
      <c r="M8310" s="1">
        <v>18031.564704064749</v>
      </c>
      <c r="N8310" s="1">
        <v>15019.350329970541</v>
      </c>
      <c r="O8310" s="1">
        <v>14086.52175050905</v>
      </c>
      <c r="P8310" s="1">
        <v>14317.99833436124</v>
      </c>
      <c r="Q8310" s="1">
        <v>6480.3734341583731</v>
      </c>
      <c r="R8310" s="1">
        <v>10531.944601050651</v>
      </c>
      <c r="S8310" s="1">
        <v>19400.962639937909</v>
      </c>
      <c r="T8310" s="1">
        <v>16855.391465117849</v>
      </c>
      <c r="U8310" s="1">
        <v>2388.63897395595</v>
      </c>
      <c r="V8310" s="1">
        <v>14587</v>
      </c>
      <c r="W8310" s="1">
        <v>7341.3956807334107</v>
      </c>
      <c r="X8310" s="1">
        <v>28394.815999999999</v>
      </c>
      <c r="Y8310" s="1">
        <v>76583.994516255654</v>
      </c>
      <c r="Z8310" s="1">
        <v>10296.99361960643</v>
      </c>
      <c r="AA8310" s="1">
        <v>104743</v>
      </c>
      <c r="AB8310" s="1">
        <v>3142</v>
      </c>
      <c r="AC8310" s="1">
        <v>13949.339819240029</v>
      </c>
      <c r="AD8310" s="1">
        <v>20778.560380736839</v>
      </c>
      <c r="AE8310" s="1">
        <v>18574.128701527949</v>
      </c>
      <c r="AF8310" s="1">
        <v>47003.746083007238</v>
      </c>
      <c r="AG8310" s="1">
        <v>171264</v>
      </c>
      <c r="AH8310" s="1">
        <v>29598.175519693261</v>
      </c>
      <c r="AI8310" s="1">
        <v>7950.9508590442347</v>
      </c>
      <c r="AJ8310" s="1">
        <v>40041.28638943538</v>
      </c>
      <c r="AK8310" s="1">
        <v>9905</v>
      </c>
      <c r="AL8310" s="1">
        <v>797952.875</v>
      </c>
      <c r="AM8310" s="1">
        <v>619469.3125</v>
      </c>
      <c r="AN8310" s="1">
        <v>178483.546875</v>
      </c>
      <c r="AO8310" t="s">
        <v>21120</v>
      </c>
    </row>
    <row r="8311" spans="1:41" x14ac:dyDescent="0.25">
      <c r="A8311" s="1">
        <v>2028</v>
      </c>
      <c r="B8311" t="s">
        <v>6719</v>
      </c>
      <c r="C8311" t="s">
        <v>7163</v>
      </c>
      <c r="D8311" t="s">
        <v>7261</v>
      </c>
      <c r="E8311" t="s">
        <v>8190</v>
      </c>
      <c r="F8311" t="s">
        <v>10332</v>
      </c>
      <c r="G8311" t="s">
        <v>12459</v>
      </c>
      <c r="H8311" t="s">
        <v>12778</v>
      </c>
      <c r="I8311" s="1">
        <v>681.84291438861521</v>
      </c>
      <c r="J8311" s="1">
        <v>4029.071766841817</v>
      </c>
      <c r="K8311" s="1">
        <v>252.6867102511967</v>
      </c>
      <c r="L8311" s="1">
        <v>568.20242865717933</v>
      </c>
      <c r="M8311" s="1">
        <v>1394.6786885221675</v>
      </c>
      <c r="N8311" s="1">
        <v>343.73664195447276</v>
      </c>
      <c r="O8311" s="1">
        <v>1048.5917547037036</v>
      </c>
      <c r="P8311" s="1">
        <v>1464.4932043836127</v>
      </c>
      <c r="Q8311" s="1">
        <v>1.7915510052753119</v>
      </c>
      <c r="R8311" s="1">
        <v>733.77198164398044</v>
      </c>
      <c r="S8311" s="1">
        <v>1033.0953248312351</v>
      </c>
      <c r="T8311" s="1">
        <v>1704.607285971538</v>
      </c>
      <c r="U8311" s="1">
        <v>34.158263820219958</v>
      </c>
      <c r="V8311" s="1">
        <v>1286.2036794148878</v>
      </c>
      <c r="W8311" s="1">
        <v>618.82409957390985</v>
      </c>
      <c r="X8311" s="1">
        <v>2376.1192471118407</v>
      </c>
      <c r="Y8311" s="1">
        <v>4080.7265330833789</v>
      </c>
      <c r="Z8311" s="1">
        <v>1259.7672543512995</v>
      </c>
      <c r="AA8311" s="1">
        <v>7921.7749508059114</v>
      </c>
      <c r="AB8311" s="1">
        <v>311.99478809903303</v>
      </c>
      <c r="AC8311" s="1">
        <v>970.00596991192322</v>
      </c>
      <c r="AD8311" s="1">
        <v>1762.4163113241686</v>
      </c>
      <c r="AE8311" s="1">
        <v>2089.9518421335888</v>
      </c>
      <c r="AF8311" s="1">
        <v>1576.9786895418872</v>
      </c>
      <c r="AG8311" s="1">
        <v>7494.0734863257794</v>
      </c>
      <c r="AH8311" s="1">
        <v>746.927919852983</v>
      </c>
      <c r="AI8311" s="1">
        <v>1036.1946108057289</v>
      </c>
      <c r="AJ8311" s="1">
        <v>1875.0680145686918</v>
      </c>
      <c r="AK8311" s="1">
        <v>702.50482088523995</v>
      </c>
      <c r="AL8311" s="1">
        <v>49400.265625</v>
      </c>
      <c r="AM8311" s="1">
        <v>36411.6171875</v>
      </c>
      <c r="AN8311" s="1">
        <v>12988.6416015625</v>
      </c>
      <c r="AO8311" t="s">
        <v>21121</v>
      </c>
    </row>
    <row r="8312" spans="1:41" x14ac:dyDescent="0.25">
      <c r="A8312" s="1">
        <v>2028</v>
      </c>
      <c r="B8312" t="s">
        <v>6720</v>
      </c>
      <c r="C8312" t="s">
        <v>7163</v>
      </c>
      <c r="D8312" t="s">
        <v>7261</v>
      </c>
      <c r="E8312" t="s">
        <v>8190</v>
      </c>
      <c r="F8312" t="s">
        <v>10332</v>
      </c>
      <c r="G8312" t="s">
        <v>12459</v>
      </c>
      <c r="H8312" t="s">
        <v>12778</v>
      </c>
      <c r="I8312" s="1">
        <v>841.67378100860765</v>
      </c>
      <c r="J8312" s="1">
        <v>3422.751169959221</v>
      </c>
      <c r="K8312" s="1">
        <v>252.90678515883644</v>
      </c>
      <c r="L8312" s="1">
        <v>556.3949273494402</v>
      </c>
      <c r="M8312" s="1">
        <v>1738.3767473444161</v>
      </c>
      <c r="N8312" s="1">
        <v>596.86001297485404</v>
      </c>
      <c r="O8312" s="1">
        <v>1077.3829047766433</v>
      </c>
      <c r="P8312" s="1">
        <v>1504.8742786120463</v>
      </c>
      <c r="Q8312" s="1">
        <v>1.5792536215038893</v>
      </c>
      <c r="R8312" s="1">
        <v>815.92873006134494</v>
      </c>
      <c r="S8312" s="1">
        <v>1011.6271406353458</v>
      </c>
      <c r="T8312" s="1">
        <v>1669.1847820483206</v>
      </c>
      <c r="U8312" s="1">
        <v>37.430204203507792</v>
      </c>
      <c r="V8312" s="1">
        <v>1339.3943342011978</v>
      </c>
      <c r="W8312" s="1">
        <v>649.03974088882512</v>
      </c>
      <c r="X8312" s="1">
        <v>2650.4631084646057</v>
      </c>
      <c r="Y8312" s="1">
        <v>4046.5085625413831</v>
      </c>
      <c r="Z8312" s="1">
        <v>1130.9679349376788</v>
      </c>
      <c r="AA8312" s="1">
        <v>7862.366137017907</v>
      </c>
      <c r="AB8312" s="1">
        <v>606.97628438120751</v>
      </c>
      <c r="AC8312" s="1">
        <v>1239.186599264608</v>
      </c>
      <c r="AD8312" s="1">
        <v>1552.6675386396114</v>
      </c>
      <c r="AE8312" s="1">
        <v>1834.8943658200933</v>
      </c>
      <c r="AF8312" s="1">
        <v>2256.3331744730754</v>
      </c>
      <c r="AG8312" s="1">
        <v>7459.7385350450395</v>
      </c>
      <c r="AH8312" s="1">
        <v>1005.9399584333822</v>
      </c>
      <c r="AI8312" s="1">
        <v>1042.9875819950414</v>
      </c>
      <c r="AJ8312" s="1">
        <v>1822.3107560502731</v>
      </c>
      <c r="AK8312" s="1">
        <v>768.83662688286279</v>
      </c>
      <c r="AL8312" s="1">
        <v>50795.5859375</v>
      </c>
      <c r="AM8312" s="1">
        <v>36769.1953125</v>
      </c>
      <c r="AN8312" s="1">
        <v>14026.390625</v>
      </c>
      <c r="AO8312" t="s">
        <v>21122</v>
      </c>
    </row>
    <row r="8313" spans="1:41" x14ac:dyDescent="0.25">
      <c r="A8313" s="1">
        <v>2028</v>
      </c>
      <c r="B8313" t="s">
        <v>6721</v>
      </c>
      <c r="C8313" t="s">
        <v>7163</v>
      </c>
      <c r="D8313" t="s">
        <v>7261</v>
      </c>
      <c r="E8313" t="s">
        <v>8190</v>
      </c>
      <c r="F8313" t="s">
        <v>10332</v>
      </c>
      <c r="G8313" t="s">
        <v>12459</v>
      </c>
      <c r="H8313" t="s">
        <v>12778</v>
      </c>
      <c r="I8313" s="1">
        <v>877.96050481715724</v>
      </c>
      <c r="J8313" s="1">
        <v>3445.183913095882</v>
      </c>
      <c r="K8313" s="1">
        <v>250</v>
      </c>
      <c r="L8313" s="1">
        <v>550</v>
      </c>
      <c r="M8313" s="1">
        <v>2292.2239603408389</v>
      </c>
      <c r="N8313" s="1">
        <v>733.91</v>
      </c>
      <c r="O8313" s="1">
        <v>1095</v>
      </c>
      <c r="P8313" s="1">
        <v>1487.578</v>
      </c>
      <c r="Q8313" s="1">
        <v>2</v>
      </c>
      <c r="R8313" s="1">
        <v>806.5508499</v>
      </c>
      <c r="S8313" s="1">
        <v>1000</v>
      </c>
      <c r="T8313" s="1">
        <v>1900</v>
      </c>
      <c r="U8313" s="1">
        <v>38</v>
      </c>
      <c r="V8313" s="1">
        <v>1362</v>
      </c>
      <c r="W8313" s="1">
        <v>503</v>
      </c>
      <c r="X8313" s="1">
        <v>2889.1025432349938</v>
      </c>
      <c r="Y8313" s="1">
        <v>4000</v>
      </c>
      <c r="Z8313" s="1">
        <v>809.61338195282781</v>
      </c>
      <c r="AA8313" s="1">
        <v>10135</v>
      </c>
      <c r="AB8313" s="1">
        <v>612</v>
      </c>
      <c r="AC8313" s="1">
        <v>1430.806079831566</v>
      </c>
      <c r="AD8313" s="1">
        <v>1215.0952</v>
      </c>
      <c r="AE8313" s="1">
        <v>1850</v>
      </c>
      <c r="AF8313" s="1">
        <v>2391.1999999999998</v>
      </c>
      <c r="AG8313" s="1">
        <v>4857.2409120783714</v>
      </c>
      <c r="AH8313" s="1">
        <v>1616</v>
      </c>
      <c r="AI8313" s="1">
        <v>1034</v>
      </c>
      <c r="AJ8313" s="1">
        <v>1759.183508571429</v>
      </c>
      <c r="AK8313" s="1">
        <v>760</v>
      </c>
      <c r="AL8313" s="1">
        <v>51702.6484375</v>
      </c>
      <c r="AM8313" s="1">
        <v>36536.2265625</v>
      </c>
      <c r="AN8313" s="1">
        <v>15166.4208984375</v>
      </c>
      <c r="AO8313" t="s">
        <v>21123</v>
      </c>
    </row>
    <row r="8314" spans="1:41" x14ac:dyDescent="0.25">
      <c r="A8314" s="1">
        <v>2028</v>
      </c>
      <c r="B8314" t="s">
        <v>6722</v>
      </c>
      <c r="C8314" t="s">
        <v>7163</v>
      </c>
      <c r="D8314" t="s">
        <v>7261</v>
      </c>
      <c r="E8314" t="s">
        <v>8190</v>
      </c>
      <c r="F8314" t="s">
        <v>10332</v>
      </c>
      <c r="G8314" t="s">
        <v>12459</v>
      </c>
      <c r="H8314" t="s">
        <v>12778</v>
      </c>
      <c r="I8314" s="1">
        <v>531.21012683926403</v>
      </c>
      <c r="J8314" s="1">
        <v>4453.9552774542481</v>
      </c>
      <c r="K8314" s="1">
        <v>183.64720855719051</v>
      </c>
      <c r="L8314" s="1">
        <v>384.27913004452586</v>
      </c>
      <c r="M8314" s="1">
        <v>1167.6990139474542</v>
      </c>
      <c r="N8314" s="1">
        <v>293.40136196722801</v>
      </c>
      <c r="O8314" s="1">
        <v>1077.46772650606</v>
      </c>
      <c r="P8314" s="1">
        <v>1441.1295381425064</v>
      </c>
      <c r="Q8314" s="1">
        <v>1.7969523944627244</v>
      </c>
      <c r="R8314" s="1">
        <v>667.68542103177117</v>
      </c>
      <c r="S8314" s="1">
        <v>1173.1253395927267</v>
      </c>
      <c r="T8314" s="1">
        <v>1751.5485209211813</v>
      </c>
      <c r="U8314" s="1">
        <v>37.154059534691726</v>
      </c>
      <c r="V8314" s="1">
        <v>1167.6990139474542</v>
      </c>
      <c r="W8314" s="1">
        <v>605.08039813640812</v>
      </c>
      <c r="X8314" s="1">
        <v>2441.5524837083135</v>
      </c>
      <c r="Y8314" s="1">
        <v>3779.0986269572154</v>
      </c>
      <c r="Z8314" s="1">
        <v>1265.6527045289583</v>
      </c>
      <c r="AA8314" s="1">
        <v>7673.9056107510423</v>
      </c>
      <c r="AB8314" s="1">
        <v>320.58645655648286</v>
      </c>
      <c r="AC8314" s="1">
        <v>1044.6261917387878</v>
      </c>
      <c r="AD8314" s="1">
        <v>1576.723578608767</v>
      </c>
      <c r="AE8314" s="1">
        <v>1889.5493134786077</v>
      </c>
      <c r="AF8314" s="1">
        <v>1380.0610028021706</v>
      </c>
      <c r="AG8314" s="1">
        <v>5838.4950697372706</v>
      </c>
      <c r="AH8314" s="1">
        <v>773.48064220511924</v>
      </c>
      <c r="AI8314" s="1">
        <v>760.06590362397924</v>
      </c>
      <c r="AJ8314" s="1">
        <v>1746.2407981305109</v>
      </c>
      <c r="AK8314" s="1">
        <v>721.8502995311535</v>
      </c>
      <c r="AL8314" s="1">
        <v>46148.7734375</v>
      </c>
      <c r="AM8314" s="1">
        <v>33595.94140625</v>
      </c>
      <c r="AN8314" s="1">
        <v>12552.828125</v>
      </c>
      <c r="AO8314" t="s">
        <v>21124</v>
      </c>
    </row>
    <row r="8315" spans="1:41" x14ac:dyDescent="0.25">
      <c r="A8315" s="1">
        <v>2028</v>
      </c>
      <c r="B8315" t="s">
        <v>6723</v>
      </c>
      <c r="C8315" t="s">
        <v>7163</v>
      </c>
      <c r="D8315" t="s">
        <v>7261</v>
      </c>
      <c r="E8315" t="s">
        <v>8190</v>
      </c>
      <c r="F8315" t="s">
        <v>10332</v>
      </c>
      <c r="G8315" t="s">
        <v>12460</v>
      </c>
      <c r="H8315" t="s">
        <v>12778</v>
      </c>
      <c r="I8315" s="1">
        <v>974.8206049938849</v>
      </c>
      <c r="J8315" s="1">
        <v>4039.9624473575841</v>
      </c>
      <c r="K8315" s="1">
        <v>288.09899015032289</v>
      </c>
      <c r="L8315" s="1">
        <v>645.48708944745647</v>
      </c>
      <c r="M8315" s="1">
        <v>1973.89766885376</v>
      </c>
      <c r="N8315" s="1">
        <v>677.08399999999995</v>
      </c>
      <c r="O8315" s="1">
        <v>1223.3502360464829</v>
      </c>
      <c r="P8315" s="1">
        <v>1673.8880825041281</v>
      </c>
      <c r="Q8315" s="1">
        <v>1.8045675258072451</v>
      </c>
      <c r="R8315" s="1">
        <v>941.75916766507612</v>
      </c>
      <c r="S8315" s="1">
        <v>1156.7516525023609</v>
      </c>
      <c r="T8315" s="1">
        <v>1936.7871966164701</v>
      </c>
      <c r="U8315" s="1">
        <v>43.35139709708384</v>
      </c>
      <c r="V8315" s="1">
        <v>1521</v>
      </c>
      <c r="W8315" s="1">
        <v>629</v>
      </c>
      <c r="X8315" s="1">
        <v>3012.506994779586</v>
      </c>
      <c r="Y8315" s="1">
        <v>4765.8399683292364</v>
      </c>
      <c r="Z8315" s="1">
        <v>1278.3206920020391</v>
      </c>
      <c r="AA8315" s="1">
        <v>9241</v>
      </c>
      <c r="AB8315" s="1">
        <v>689.21140058956826</v>
      </c>
      <c r="AC8315" s="1">
        <v>1407.0756200000001</v>
      </c>
      <c r="AD8315" s="1">
        <v>1774.188376364732</v>
      </c>
      <c r="AE8315" s="1">
        <v>2083.4918074106022</v>
      </c>
      <c r="AF8315" s="1">
        <v>2700.200599578312</v>
      </c>
      <c r="AG8315" s="1">
        <v>8750</v>
      </c>
      <c r="AH8315" s="1">
        <v>1219.639060180466</v>
      </c>
      <c r="AI8315" s="1">
        <v>1184.294923346408</v>
      </c>
      <c r="AJ8315" s="1">
        <v>2110.5873959517148</v>
      </c>
      <c r="AK8315" s="1">
        <v>873</v>
      </c>
      <c r="AL8315" s="1">
        <v>58816.3984375</v>
      </c>
      <c r="AM8315" s="1">
        <v>42855.671875</v>
      </c>
      <c r="AN8315" s="1">
        <v>15960.7255859375</v>
      </c>
      <c r="AO8315" t="s">
        <v>21125</v>
      </c>
    </row>
    <row r="8316" spans="1:41" x14ac:dyDescent="0.25">
      <c r="A8316" s="1">
        <v>2028</v>
      </c>
      <c r="B8316" t="s">
        <v>6724</v>
      </c>
      <c r="C8316" t="s">
        <v>7163</v>
      </c>
      <c r="D8316" t="s">
        <v>7261</v>
      </c>
      <c r="E8316" t="s">
        <v>8190</v>
      </c>
      <c r="F8316" t="s">
        <v>10332</v>
      </c>
      <c r="G8316" t="s">
        <v>12460</v>
      </c>
      <c r="H8316" t="s">
        <v>12778</v>
      </c>
      <c r="I8316" s="1">
        <v>788.76109529072517</v>
      </c>
      <c r="J8316" s="1">
        <v>4932.3983733914374</v>
      </c>
      <c r="K8316" s="1">
        <v>211.90520000000001</v>
      </c>
      <c r="L8316" s="1">
        <v>658.39683123640555</v>
      </c>
      <c r="M8316" s="1">
        <v>1581.7401643530579</v>
      </c>
      <c r="N8316" s="1">
        <v>389.84024077499998</v>
      </c>
      <c r="O8316" s="1">
        <v>1189.2342717173001</v>
      </c>
      <c r="P8316" s="1">
        <v>1647.9363620579579</v>
      </c>
      <c r="Q8316" s="1">
        <v>2.0318430365733802</v>
      </c>
      <c r="R8316" s="1">
        <v>832.18925218758136</v>
      </c>
      <c r="S8316" s="1">
        <v>1171.6593810022659</v>
      </c>
      <c r="T8316" s="1">
        <v>1966.4026824292259</v>
      </c>
      <c r="U8316" s="1">
        <v>39.514540688928101</v>
      </c>
      <c r="V8316" s="1">
        <v>1458</v>
      </c>
      <c r="W8316" s="1">
        <v>701.82396922035707</v>
      </c>
      <c r="X8316" s="1">
        <v>2776</v>
      </c>
      <c r="Y8316" s="1">
        <v>4720.7480901971048</v>
      </c>
      <c r="Z8316" s="1">
        <v>1439.9724708767089</v>
      </c>
      <c r="AA8316" s="1">
        <v>9390</v>
      </c>
      <c r="AB8316" s="1">
        <v>395</v>
      </c>
      <c r="AC8316" s="1">
        <v>1100.1081574550401</v>
      </c>
      <c r="AD8316" s="1">
        <v>1899.1062049903021</v>
      </c>
      <c r="AE8316" s="1">
        <v>2370.2669277675832</v>
      </c>
      <c r="AF8316" s="1">
        <v>1824.261002299213</v>
      </c>
      <c r="AG8316" s="1">
        <v>8935</v>
      </c>
      <c r="AH8316" s="1">
        <v>917.51385730322079</v>
      </c>
      <c r="AI8316" s="1">
        <v>1175.174359145273</v>
      </c>
      <c r="AJ8316" s="1">
        <v>2169.0930120494941</v>
      </c>
      <c r="AK8316" s="1">
        <v>797</v>
      </c>
      <c r="AL8316" s="1">
        <v>57481.08203125</v>
      </c>
      <c r="AM8316" s="1">
        <v>42698.51953125</v>
      </c>
      <c r="AN8316" s="1">
        <v>14782.560546875</v>
      </c>
      <c r="AO8316" t="s">
        <v>21126</v>
      </c>
    </row>
    <row r="8317" spans="1:41" x14ac:dyDescent="0.25">
      <c r="A8317" s="1">
        <v>2028</v>
      </c>
      <c r="B8317" t="s">
        <v>6725</v>
      </c>
      <c r="C8317" t="s">
        <v>7163</v>
      </c>
      <c r="D8317" t="s">
        <v>7261</v>
      </c>
      <c r="E8317" t="s">
        <v>8190</v>
      </c>
      <c r="F8317" t="s">
        <v>10332</v>
      </c>
      <c r="G8317" t="s">
        <v>12460</v>
      </c>
      <c r="H8317" t="s">
        <v>12778</v>
      </c>
      <c r="I8317" s="1">
        <v>960</v>
      </c>
      <c r="J8317" s="1">
        <v>4033.0602680149032</v>
      </c>
      <c r="K8317" s="1">
        <v>284.07811677708241</v>
      </c>
      <c r="L8317" s="1">
        <v>627.07136374172353</v>
      </c>
      <c r="M8317" s="1">
        <v>2581.416480672347</v>
      </c>
      <c r="N8317" s="1">
        <v>815.96113799999989</v>
      </c>
      <c r="O8317" s="1">
        <v>1233.1478490940799</v>
      </c>
      <c r="P8317" s="1">
        <v>1626.5821436892641</v>
      </c>
      <c r="Q8317" s="1">
        <v>2</v>
      </c>
      <c r="R8317" s="1">
        <v>919.5182579517093</v>
      </c>
      <c r="S8317" s="1">
        <v>1120.5825513265149</v>
      </c>
      <c r="T8317" s="1">
        <v>2152.882218019317</v>
      </c>
      <c r="U8317" s="1">
        <v>42.794171932032</v>
      </c>
      <c r="V8317" s="1">
        <v>1445</v>
      </c>
      <c r="W8317" s="1">
        <v>573.26554354212954</v>
      </c>
      <c r="X8317" s="1">
        <v>3219.2727130858789</v>
      </c>
      <c r="Y8317" s="1">
        <v>4540.4527551299761</v>
      </c>
      <c r="Z8317" s="1">
        <v>900.16298304266274</v>
      </c>
      <c r="AA8317" s="1">
        <v>11509</v>
      </c>
      <c r="AB8317" s="1">
        <v>669.18727753289545</v>
      </c>
      <c r="AC8317" s="1">
        <v>1564.505270000001</v>
      </c>
      <c r="AD8317" s="1">
        <v>1350.9951098814111</v>
      </c>
      <c r="AE8317" s="1">
        <v>2083.4004756384002</v>
      </c>
      <c r="AF8317" s="1">
        <v>2726.2782635985618</v>
      </c>
      <c r="AG8317" s="1">
        <v>5500</v>
      </c>
      <c r="AH8317" s="1">
        <v>1856.276038921236</v>
      </c>
      <c r="AI8317" s="1">
        <v>1164.4519415189759</v>
      </c>
      <c r="AJ8317" s="1">
        <v>1980.5183644555921</v>
      </c>
      <c r="AK8317" s="1">
        <v>856</v>
      </c>
      <c r="AL8317" s="1">
        <v>58337.8671875</v>
      </c>
      <c r="AM8317" s="1">
        <v>41276.3046875</v>
      </c>
      <c r="AN8317" s="1">
        <v>17061.556640625</v>
      </c>
      <c r="AO8317" t="s">
        <v>21127</v>
      </c>
    </row>
    <row r="8318" spans="1:41" x14ac:dyDescent="0.25">
      <c r="A8318" s="1">
        <v>2028</v>
      </c>
      <c r="B8318" t="s">
        <v>6726</v>
      </c>
      <c r="C8318" t="s">
        <v>7163</v>
      </c>
      <c r="D8318" t="s">
        <v>7261</v>
      </c>
      <c r="E8318" t="s">
        <v>8190</v>
      </c>
      <c r="F8318" t="s">
        <v>10332</v>
      </c>
      <c r="G8318" t="s">
        <v>12460</v>
      </c>
      <c r="H8318" t="s">
        <v>12778</v>
      </c>
      <c r="I8318" s="1">
        <v>610</v>
      </c>
      <c r="J8318" s="1">
        <v>5404.8986247757166</v>
      </c>
      <c r="K8318" s="1">
        <v>203</v>
      </c>
      <c r="L8318" s="1">
        <v>442.01171993769162</v>
      </c>
      <c r="M8318" s="1">
        <v>1314.6018254845419</v>
      </c>
      <c r="N8318" s="1">
        <v>334.8729699561444</v>
      </c>
      <c r="O8318" s="1">
        <v>1213.018957151646</v>
      </c>
      <c r="P8318" s="1">
        <v>1636.8032854620001</v>
      </c>
      <c r="Q8318" s="1">
        <v>2.0569856024613591</v>
      </c>
      <c r="R8318" s="1">
        <v>746.53244574347934</v>
      </c>
      <c r="S8318" s="1">
        <v>1296.3002014509959</v>
      </c>
      <c r="T8318" s="1">
        <v>2008.0430265302859</v>
      </c>
      <c r="U8318" s="1">
        <v>41.82823990178089</v>
      </c>
      <c r="V8318" s="1">
        <v>1369</v>
      </c>
      <c r="W8318" s="1">
        <v>681.20276411471718</v>
      </c>
      <c r="X8318" s="1">
        <v>2826.7</v>
      </c>
      <c r="Y8318" s="1">
        <v>4309.2815354085078</v>
      </c>
      <c r="Z8318" s="1">
        <v>1444.549804598314</v>
      </c>
      <c r="AA8318" s="1">
        <v>9162</v>
      </c>
      <c r="AB8318" s="1">
        <v>395</v>
      </c>
      <c r="AC8318" s="1">
        <v>1184.596080747868</v>
      </c>
      <c r="AD8318" s="1">
        <v>1804.8879370726499</v>
      </c>
      <c r="AE8318" s="1">
        <v>2127.2647721477128</v>
      </c>
      <c r="AF8318" s="1">
        <v>1587.3959571961209</v>
      </c>
      <c r="AG8318" s="1">
        <v>7395</v>
      </c>
      <c r="AH8318" s="1">
        <v>892.56799737346898</v>
      </c>
      <c r="AI8318" s="1">
        <v>855.68627913357489</v>
      </c>
      <c r="AJ8318" s="1">
        <v>2045.3507373092029</v>
      </c>
      <c r="AK8318" s="1">
        <v>813</v>
      </c>
      <c r="AL8318" s="1">
        <v>54147.44921875</v>
      </c>
      <c r="AM8318" s="1">
        <v>39843.4453125</v>
      </c>
      <c r="AN8318" s="1">
        <v>14304.009765625</v>
      </c>
      <c r="AO8318" t="s">
        <v>21128</v>
      </c>
    </row>
    <row r="8319" spans="1:41" x14ac:dyDescent="0.25">
      <c r="A8319" s="1">
        <v>2029</v>
      </c>
      <c r="B8319" t="s">
        <v>6727</v>
      </c>
      <c r="C8319" t="s">
        <v>7164</v>
      </c>
      <c r="D8319" t="s">
        <v>7262</v>
      </c>
      <c r="E8319" t="s">
        <v>8191</v>
      </c>
      <c r="F8319" t="s">
        <v>10333</v>
      </c>
      <c r="G8319" t="s">
        <v>12461</v>
      </c>
      <c r="H8319" t="s">
        <v>12778</v>
      </c>
      <c r="I8319" s="1">
        <v>19812.182470732248</v>
      </c>
      <c r="J8319" s="1">
        <v>62793.625963951497</v>
      </c>
      <c r="K8319" s="1">
        <v>1812.969214955556</v>
      </c>
      <c r="L8319" s="1">
        <v>10190</v>
      </c>
      <c r="M8319" s="1">
        <v>29296.81282966548</v>
      </c>
      <c r="N8319" s="1">
        <v>12153.450186380271</v>
      </c>
      <c r="O8319" s="1">
        <v>9384.2131000000008</v>
      </c>
      <c r="P8319" s="1">
        <v>15210.870999999999</v>
      </c>
      <c r="Q8319" s="1">
        <v>5832</v>
      </c>
      <c r="R8319" s="1">
        <v>11468.195027400759</v>
      </c>
      <c r="S8319" s="1">
        <v>23730.321188828118</v>
      </c>
      <c r="T8319" s="1">
        <v>12567</v>
      </c>
      <c r="U8319" s="1">
        <v>1652</v>
      </c>
      <c r="V8319" s="1">
        <v>13152</v>
      </c>
      <c r="W8319" s="1">
        <v>10441</v>
      </c>
      <c r="X8319" s="1">
        <v>21114.22835281404</v>
      </c>
      <c r="Y8319" s="1">
        <v>66099.622000000003</v>
      </c>
      <c r="Z8319" s="1">
        <v>19948.348478819491</v>
      </c>
      <c r="AA8319" s="1">
        <v>245312</v>
      </c>
      <c r="AB8319" s="1">
        <v>2801.8811500000002</v>
      </c>
      <c r="AC8319" s="1">
        <v>15929.34766500003</v>
      </c>
      <c r="AD8319" s="1">
        <v>25785.769531304621</v>
      </c>
      <c r="AE8319" s="1">
        <v>26394.409920937571</v>
      </c>
      <c r="AF8319" s="1">
        <v>57695.381244479999</v>
      </c>
      <c r="AG8319" s="1">
        <v>299543</v>
      </c>
      <c r="AH8319" s="1">
        <v>44030.41757249627</v>
      </c>
      <c r="AI8319" s="1">
        <v>8033</v>
      </c>
      <c r="AJ8319" s="1">
        <v>59057.720907222101</v>
      </c>
      <c r="AK8319" s="1">
        <v>1527</v>
      </c>
      <c r="AL8319" s="1">
        <v>1132768.875</v>
      </c>
      <c r="AM8319" s="1">
        <v>942244.1875</v>
      </c>
      <c r="AN8319" s="1">
        <v>190524.609375</v>
      </c>
      <c r="AO8319" t="s">
        <v>21129</v>
      </c>
    </row>
    <row r="8320" spans="1:41" x14ac:dyDescent="0.25">
      <c r="A8320" s="1">
        <v>2029</v>
      </c>
      <c r="B8320" t="s">
        <v>6728</v>
      </c>
      <c r="C8320" t="s">
        <v>7164</v>
      </c>
      <c r="D8320" t="s">
        <v>7262</v>
      </c>
      <c r="E8320" t="s">
        <v>8191</v>
      </c>
      <c r="F8320" t="s">
        <v>10333</v>
      </c>
      <c r="G8320" t="s">
        <v>12461</v>
      </c>
      <c r="H8320" t="s">
        <v>12778</v>
      </c>
      <c r="I8320" s="1">
        <v>12972.805939759057</v>
      </c>
      <c r="J8320" s="1">
        <v>44534.382696550878</v>
      </c>
      <c r="K8320" s="1">
        <v>1972.5598392013849</v>
      </c>
      <c r="L8320" s="1">
        <v>2909.2885471821064</v>
      </c>
      <c r="M8320" s="1">
        <v>39385.499396100306</v>
      </c>
      <c r="N8320" s="1">
        <v>13140.860501253155</v>
      </c>
      <c r="O8320" s="1">
        <v>8491.9720341634111</v>
      </c>
      <c r="P8320" s="1">
        <v>12025.815219178838</v>
      </c>
      <c r="Q8320" s="1">
        <v>5006.4799103278165</v>
      </c>
      <c r="R8320" s="1">
        <v>10426.232409184513</v>
      </c>
      <c r="S8320" s="1">
        <v>25536.346795800036</v>
      </c>
      <c r="T8320" s="1">
        <v>12554.497424326386</v>
      </c>
      <c r="U8320" s="1">
        <v>1441.539370225368</v>
      </c>
      <c r="V8320" s="1">
        <v>6432.9349641475328</v>
      </c>
      <c r="W8320" s="1">
        <v>4536.3933490655763</v>
      </c>
      <c r="X8320" s="1">
        <v>18555.494773540937</v>
      </c>
      <c r="Y8320" s="1">
        <v>62871.874708757292</v>
      </c>
      <c r="Z8320" s="1">
        <v>17546.547040202429</v>
      </c>
      <c r="AA8320" s="1">
        <v>233310.26399223536</v>
      </c>
      <c r="AB8320" s="1">
        <v>2070.5747317782557</v>
      </c>
      <c r="AC8320" s="1">
        <v>12473.710559617066</v>
      </c>
      <c r="AD8320" s="1">
        <v>16808.776701628358</v>
      </c>
      <c r="AE8320" s="1">
        <v>28275.521130020319</v>
      </c>
      <c r="AF8320" s="1">
        <v>51695.258276067121</v>
      </c>
      <c r="AG8320" s="1">
        <v>258331.19389027072</v>
      </c>
      <c r="AH8320" s="1">
        <v>39318.907049096539</v>
      </c>
      <c r="AI8320" s="1">
        <v>5753.5767736704147</v>
      </c>
      <c r="AJ8320" s="1">
        <v>48972.499681430832</v>
      </c>
      <c r="AK8320" s="1">
        <v>1431.0554475328199</v>
      </c>
      <c r="AL8320" s="1">
        <v>998782.8125</v>
      </c>
      <c r="AM8320" s="1">
        <v>822367.1875</v>
      </c>
      <c r="AN8320" s="1">
        <v>176415.65625</v>
      </c>
      <c r="AO8320" t="s">
        <v>21130</v>
      </c>
    </row>
    <row r="8321" spans="1:41" x14ac:dyDescent="0.25">
      <c r="A8321" s="1">
        <v>2029</v>
      </c>
      <c r="B8321" t="s">
        <v>6729</v>
      </c>
      <c r="C8321" t="s">
        <v>7164</v>
      </c>
      <c r="D8321" t="s">
        <v>7262</v>
      </c>
      <c r="E8321" t="s">
        <v>8191</v>
      </c>
      <c r="F8321" t="s">
        <v>10333</v>
      </c>
      <c r="G8321" t="s">
        <v>12461</v>
      </c>
      <c r="H8321" t="s">
        <v>12778</v>
      </c>
      <c r="I8321" s="1">
        <v>16474.822893264431</v>
      </c>
      <c r="J8321" s="1">
        <v>62863.109136994994</v>
      </c>
      <c r="K8321" s="1">
        <v>1889.4379227879374</v>
      </c>
      <c r="L8321" s="1">
        <v>3134.6060736087061</v>
      </c>
      <c r="M8321" s="1">
        <v>37673.211309284823</v>
      </c>
      <c r="N8321" s="1">
        <v>15497.67835706492</v>
      </c>
      <c r="O8321" s="1">
        <v>9235.6021088615271</v>
      </c>
      <c r="P8321" s="1">
        <v>12023.951338568295</v>
      </c>
      <c r="Q8321" s="1">
        <v>5740.8755426408143</v>
      </c>
      <c r="R8321" s="1">
        <v>11831.070188723768</v>
      </c>
      <c r="S8321" s="1">
        <v>25655.333618643894</v>
      </c>
      <c r="T8321" s="1">
        <v>11996.723187582</v>
      </c>
      <c r="U8321" s="1">
        <v>1531.1149016456184</v>
      </c>
      <c r="V8321" s="1">
        <v>12424.253276469241</v>
      </c>
      <c r="W8321" s="1">
        <v>7698.9150192666657</v>
      </c>
      <c r="X8321" s="1">
        <v>18476.642427960938</v>
      </c>
      <c r="Y8321" s="1">
        <v>56929.543217179002</v>
      </c>
      <c r="Z8321" s="1">
        <v>19893.526506786162</v>
      </c>
      <c r="AA8321" s="1">
        <v>234311.54915622855</v>
      </c>
      <c r="AB8321" s="1">
        <v>2112.1638323633297</v>
      </c>
      <c r="AC8321" s="1">
        <v>12959.429923182921</v>
      </c>
      <c r="AD8321" s="1">
        <v>0</v>
      </c>
      <c r="AE8321" s="1">
        <v>27481.330886534535</v>
      </c>
      <c r="AF8321" s="1">
        <v>54437.546903889794</v>
      </c>
      <c r="AG8321" s="1">
        <v>259557.61550386861</v>
      </c>
      <c r="AH8321" s="1">
        <v>46615.94871512425</v>
      </c>
      <c r="AI8321" s="1">
        <v>7310.0033020644005</v>
      </c>
      <c r="AJ8321" s="1">
        <v>56627.206795816273</v>
      </c>
      <c r="AK8321" s="1">
        <v>1605.5299401410448</v>
      </c>
      <c r="AL8321" s="1">
        <v>1033988.6875</v>
      </c>
      <c r="AM8321" s="1">
        <v>863719.25</v>
      </c>
      <c r="AN8321" s="1">
        <v>170269.515625</v>
      </c>
      <c r="AO8321" t="s">
        <v>21131</v>
      </c>
    </row>
    <row r="8322" spans="1:41" x14ac:dyDescent="0.25">
      <c r="A8322" s="1">
        <v>2029</v>
      </c>
      <c r="B8322" t="s">
        <v>6730</v>
      </c>
      <c r="C8322" t="s">
        <v>7164</v>
      </c>
      <c r="D8322" t="s">
        <v>7262</v>
      </c>
      <c r="E8322" t="s">
        <v>8191</v>
      </c>
      <c r="F8322" t="s">
        <v>10333</v>
      </c>
      <c r="G8322" t="s">
        <v>12462</v>
      </c>
      <c r="H8322" t="s">
        <v>12778</v>
      </c>
      <c r="I8322" s="1">
        <v>18551.30718753461</v>
      </c>
      <c r="J8322" s="1">
        <v>73563.997033588021</v>
      </c>
      <c r="K8322" s="1">
        <v>2110.1599398085318</v>
      </c>
      <c r="L8322" s="1">
        <v>11681.02237753012</v>
      </c>
      <c r="M8322" s="1">
        <v>33652.829005240303</v>
      </c>
      <c r="N8322" s="1">
        <v>13796.59665157888</v>
      </c>
      <c r="O8322" s="1">
        <v>10779.511090136621</v>
      </c>
      <c r="P8322" s="1">
        <v>16881.7078001552</v>
      </c>
      <c r="Q8322" s="1">
        <v>6736</v>
      </c>
      <c r="R8322" s="1">
        <v>13145.75101557957</v>
      </c>
      <c r="S8322" s="1">
        <v>27256.57845811404</v>
      </c>
      <c r="T8322" s="1">
        <v>14524.40855290828</v>
      </c>
      <c r="U8322" s="1">
        <v>1797.602506042608</v>
      </c>
      <c r="V8322" s="1">
        <v>14100</v>
      </c>
      <c r="W8322" s="1">
        <v>12137.52455452454</v>
      </c>
      <c r="X8322" s="1">
        <v>23997.731939388861</v>
      </c>
      <c r="Y8322" s="1">
        <v>75102.126328561746</v>
      </c>
      <c r="Z8322" s="1">
        <v>22645.19997383119</v>
      </c>
      <c r="AA8322" s="1">
        <v>293676</v>
      </c>
      <c r="AB8322" s="1">
        <v>3109.6535408828859</v>
      </c>
      <c r="AC8322" s="1">
        <v>17679.105471844119</v>
      </c>
      <c r="AD8322" s="1">
        <v>29271.792005012761</v>
      </c>
      <c r="AE8322" s="1">
        <v>30318.88038224095</v>
      </c>
      <c r="AF8322" s="1">
        <v>66137.491599303467</v>
      </c>
      <c r="AG8322" s="1">
        <v>350962</v>
      </c>
      <c r="AH8322" s="1">
        <v>51588.651658586183</v>
      </c>
      <c r="AI8322" s="1">
        <v>9227.3919682266678</v>
      </c>
      <c r="AJ8322" s="1">
        <v>69195.53272156039</v>
      </c>
      <c r="AK8322" s="1">
        <v>1754</v>
      </c>
      <c r="AL8322" s="1">
        <v>1315380.5</v>
      </c>
      <c r="AM8322" s="1">
        <v>1095970.375</v>
      </c>
      <c r="AN8322" s="1">
        <v>219410.234375</v>
      </c>
      <c r="AO8322" t="s">
        <v>21132</v>
      </c>
    </row>
    <row r="8323" spans="1:41" x14ac:dyDescent="0.25">
      <c r="A8323" s="1">
        <v>2029</v>
      </c>
      <c r="B8323" t="s">
        <v>6731</v>
      </c>
      <c r="C8323" t="s">
        <v>7164</v>
      </c>
      <c r="D8323" t="s">
        <v>7262</v>
      </c>
      <c r="E8323" t="s">
        <v>8191</v>
      </c>
      <c r="F8323" t="s">
        <v>10333</v>
      </c>
      <c r="G8323" t="s">
        <v>12462</v>
      </c>
      <c r="H8323" t="s">
        <v>12778</v>
      </c>
      <c r="I8323" s="1">
        <v>15083.83695301513</v>
      </c>
      <c r="J8323" s="1">
        <v>48156.352283837747</v>
      </c>
      <c r="K8323" s="1">
        <v>2212.997645934011</v>
      </c>
      <c r="L8323" s="1">
        <v>3388.3495105720831</v>
      </c>
      <c r="M8323" s="1">
        <v>44896.666085886332</v>
      </c>
      <c r="N8323" s="1">
        <v>14979.651090127531</v>
      </c>
      <c r="O8323" s="1">
        <v>9680.2437108686172</v>
      </c>
      <c r="P8323" s="1">
        <v>13585.309911267061</v>
      </c>
      <c r="Q8323" s="1">
        <v>5707.0307663013118</v>
      </c>
      <c r="R8323" s="1">
        <v>11885.162869239941</v>
      </c>
      <c r="S8323" s="1">
        <v>29109.61782188158</v>
      </c>
      <c r="T8323" s="1">
        <v>14556.74673099233</v>
      </c>
      <c r="U8323" s="1">
        <v>1579.7525028641689</v>
      </c>
      <c r="V8323" s="1">
        <v>7334</v>
      </c>
      <c r="W8323" s="1">
        <v>5171.1655444287389</v>
      </c>
      <c r="X8323" s="1">
        <v>21877</v>
      </c>
      <c r="Y8323" s="1">
        <v>73837.945131186134</v>
      </c>
      <c r="Z8323" s="1">
        <v>20198.681504274631</v>
      </c>
      <c r="AA8323" s="1">
        <v>288193</v>
      </c>
      <c r="AB8323" s="1">
        <v>2477</v>
      </c>
      <c r="AC8323" s="1">
        <v>14472.050010000001</v>
      </c>
      <c r="AD8323" s="1">
        <v>18169.42657747335</v>
      </c>
      <c r="AE8323" s="1">
        <v>32232.08160475023</v>
      </c>
      <c r="AF8323" s="1">
        <v>60107.493375075093</v>
      </c>
      <c r="AG8323" s="1">
        <v>300368</v>
      </c>
      <c r="AH8323" s="1">
        <v>49357.350252088312</v>
      </c>
      <c r="AI8323" s="1">
        <v>6558.6680165992429</v>
      </c>
      <c r="AJ8323" s="1">
        <v>56940.633655224039</v>
      </c>
      <c r="AK8323" s="1">
        <v>1631</v>
      </c>
      <c r="AL8323" s="1">
        <v>1173747.125</v>
      </c>
      <c r="AM8323" s="1">
        <v>968049.3125</v>
      </c>
      <c r="AN8323" s="1">
        <v>205697.875</v>
      </c>
      <c r="AO8323" t="s">
        <v>21133</v>
      </c>
    </row>
    <row r="8324" spans="1:41" x14ac:dyDescent="0.25">
      <c r="A8324" s="1">
        <v>2029</v>
      </c>
      <c r="B8324" t="s">
        <v>6732</v>
      </c>
      <c r="C8324" t="s">
        <v>7164</v>
      </c>
      <c r="D8324" t="s">
        <v>7262</v>
      </c>
      <c r="E8324" t="s">
        <v>8191</v>
      </c>
      <c r="F8324" t="s">
        <v>10333</v>
      </c>
      <c r="G8324" t="s">
        <v>12462</v>
      </c>
      <c r="H8324" t="s">
        <v>12778</v>
      </c>
      <c r="I8324" s="1">
        <v>16484.776967599999</v>
      </c>
      <c r="J8324" s="1">
        <v>73369.70025932962</v>
      </c>
      <c r="K8324" s="1">
        <v>2146.0074206748659</v>
      </c>
      <c r="L8324" s="1">
        <v>3681.0368291853579</v>
      </c>
      <c r="M8324" s="1">
        <v>43300.824039102437</v>
      </c>
      <c r="N8324" s="1">
        <v>17795.090891719949</v>
      </c>
      <c r="O8324" s="1">
        <v>10615.2136050073</v>
      </c>
      <c r="P8324" s="1">
        <v>13319.9342128685</v>
      </c>
      <c r="Q8324" s="1">
        <v>6640.2156147165006</v>
      </c>
      <c r="R8324" s="1">
        <v>13581.88257672783</v>
      </c>
      <c r="S8324" s="1">
        <v>29825.62841395591</v>
      </c>
      <c r="T8324" s="1">
        <v>14042.08075018972</v>
      </c>
      <c r="U8324" s="1">
        <v>1650.8726574183249</v>
      </c>
      <c r="V8324" s="1">
        <v>14280</v>
      </c>
      <c r="W8324" s="1">
        <v>8144.124514072997</v>
      </c>
      <c r="X8324" s="1">
        <v>21257.870505131981</v>
      </c>
      <c r="Y8324" s="1">
        <v>68117.126430383563</v>
      </c>
      <c r="Z8324" s="1">
        <v>22735.06623664307</v>
      </c>
      <c r="AA8324" s="1">
        <v>292410</v>
      </c>
      <c r="AB8324" s="1">
        <v>2425</v>
      </c>
      <c r="AC8324" s="1">
        <v>14895.3057106818</v>
      </c>
      <c r="AD8324" s="1">
        <v>24719.707536813541</v>
      </c>
      <c r="AE8324" s="1">
        <v>29530.91478891611</v>
      </c>
      <c r="AF8324" s="1">
        <v>63946.288353812088</v>
      </c>
      <c r="AG8324" s="1">
        <v>304297</v>
      </c>
      <c r="AH8324" s="1">
        <v>57346.457529231193</v>
      </c>
      <c r="AI8324" s="1">
        <v>8401.9694211672468</v>
      </c>
      <c r="AJ8324" s="1">
        <v>66387.885346864685</v>
      </c>
      <c r="AK8324" s="1">
        <v>1845</v>
      </c>
      <c r="AL8324" s="1">
        <v>1247193.125</v>
      </c>
      <c r="AM8324" s="1">
        <v>1023123.125</v>
      </c>
      <c r="AN8324" s="1">
        <v>224069.875</v>
      </c>
      <c r="AO8324" t="s">
        <v>21134</v>
      </c>
    </row>
    <row r="8325" spans="1:41" x14ac:dyDescent="0.25">
      <c r="A8325" s="1">
        <v>2029</v>
      </c>
      <c r="B8325" t="s">
        <v>6733</v>
      </c>
      <c r="C8325" t="s">
        <v>7164</v>
      </c>
      <c r="D8325" t="s">
        <v>7262</v>
      </c>
      <c r="E8325" t="s">
        <v>8192</v>
      </c>
      <c r="F8325" t="s">
        <v>10334</v>
      </c>
      <c r="G8325" t="s">
        <v>12463</v>
      </c>
      <c r="H8325" t="s">
        <v>12778</v>
      </c>
      <c r="I8325" s="1">
        <v>1048.3922692548131</v>
      </c>
      <c r="J8325" s="1">
        <v>1355.1701413320609</v>
      </c>
      <c r="K8325" s="1"/>
      <c r="L8325" s="1"/>
      <c r="M8325" s="1">
        <v>314.51768077644391</v>
      </c>
      <c r="N8325" s="1">
        <v>0</v>
      </c>
      <c r="O8325" s="1">
        <v>52.419613462740656</v>
      </c>
      <c r="P8325" s="1">
        <v>0</v>
      </c>
      <c r="Q8325" s="1">
        <v>6.1416559277204454</v>
      </c>
      <c r="R8325" s="1">
        <v>53.786716981848933</v>
      </c>
      <c r="S8325" s="1">
        <v>0</v>
      </c>
      <c r="T8325" s="1">
        <v>104.83922692548131</v>
      </c>
      <c r="U8325" s="1">
        <v>0</v>
      </c>
      <c r="V8325" s="1">
        <v>524.19613462740654</v>
      </c>
      <c r="W8325" s="1">
        <v>0</v>
      </c>
      <c r="X8325" s="1">
        <v>529.43809597368056</v>
      </c>
      <c r="Y8325" s="1">
        <v>1455.1684697256806</v>
      </c>
      <c r="Z8325" s="1">
        <v>19.716028112198138</v>
      </c>
      <c r="AA8325" s="1">
        <v>2763.5620217556875</v>
      </c>
      <c r="AB8325" s="1">
        <v>0</v>
      </c>
      <c r="AC8325" s="1">
        <v>12.580707231057756</v>
      </c>
      <c r="AD8325" s="1">
        <v>58.653045234083059</v>
      </c>
      <c r="AE8325" s="1"/>
      <c r="AF8325" s="1">
        <v>1181.1187305424723</v>
      </c>
      <c r="AG8325" s="1">
        <v>23702.052423312816</v>
      </c>
      <c r="AH8325" s="1">
        <v>1572.5884038822196</v>
      </c>
      <c r="AI8325" s="1">
        <v>186.61382392735672</v>
      </c>
      <c r="AJ8325" s="1">
        <v>2127.1879143180158</v>
      </c>
      <c r="AK8325" s="1"/>
      <c r="AL8325" s="1">
        <v>37068.14453125</v>
      </c>
      <c r="AM8325" s="1">
        <v>34249.07421875</v>
      </c>
      <c r="AN8325" s="1">
        <v>2819.06982421875</v>
      </c>
      <c r="AO8325" t="s">
        <v>21135</v>
      </c>
    </row>
    <row r="8326" spans="1:41" x14ac:dyDescent="0.25">
      <c r="A8326" s="1">
        <v>2029</v>
      </c>
      <c r="B8326" t="s">
        <v>6734</v>
      </c>
      <c r="C8326" t="s">
        <v>7164</v>
      </c>
      <c r="D8326" t="s">
        <v>7262</v>
      </c>
      <c r="E8326" t="s">
        <v>8192</v>
      </c>
      <c r="F8326" t="s">
        <v>10334</v>
      </c>
      <c r="G8326" t="s">
        <v>12463</v>
      </c>
      <c r="H8326" t="s">
        <v>12778</v>
      </c>
      <c r="I8326" s="1">
        <v>999.39616566513837</v>
      </c>
      <c r="J8326" s="1">
        <v>1954.3096577247959</v>
      </c>
      <c r="K8326" s="1"/>
      <c r="L8326" s="1"/>
      <c r="M8326" s="1">
        <v>305.81522669353234</v>
      </c>
      <c r="N8326" s="1">
        <v>0</v>
      </c>
      <c r="O8326" s="1">
        <v>50.969204448922056</v>
      </c>
      <c r="P8326" s="1">
        <v>0</v>
      </c>
      <c r="Q8326" s="1">
        <v>5.7938098019266642</v>
      </c>
      <c r="R8326" s="1">
        <v>27.138043216784059</v>
      </c>
      <c r="S8326" s="1">
        <v>0</v>
      </c>
      <c r="T8326" s="1">
        <v>146.12830718537623</v>
      </c>
      <c r="U8326" s="1">
        <v>0</v>
      </c>
      <c r="V8326" s="1">
        <v>509.69204448922051</v>
      </c>
      <c r="W8326" s="1">
        <v>0</v>
      </c>
      <c r="X8326" s="1">
        <v>963.31796408462685</v>
      </c>
      <c r="Y8326" s="1">
        <v>1621.3723500320561</v>
      </c>
      <c r="Z8326" s="1">
        <v>20.252491088167513</v>
      </c>
      <c r="AA8326" s="1">
        <v>3052.0359624014527</v>
      </c>
      <c r="AB8326" s="1">
        <v>0</v>
      </c>
      <c r="AC8326" s="1">
        <v>13.251993156719735</v>
      </c>
      <c r="AD8326" s="1">
        <v>117.36751760790085</v>
      </c>
      <c r="AE8326" s="1"/>
      <c r="AF8326" s="1">
        <v>1075.6744783718307</v>
      </c>
      <c r="AG8326" s="1">
        <v>23504.958323664894</v>
      </c>
      <c r="AH8326" s="1">
        <v>4167.8039690817677</v>
      </c>
      <c r="AI8326" s="1">
        <v>181.45036783816252</v>
      </c>
      <c r="AJ8326" s="1">
        <v>2068.3303165372567</v>
      </c>
      <c r="AK8326" s="1"/>
      <c r="AL8326" s="1">
        <v>40785.05859375</v>
      </c>
      <c r="AM8326" s="1">
        <v>34852.20703125</v>
      </c>
      <c r="AN8326" s="1">
        <v>5932.8525390625</v>
      </c>
      <c r="AO8326" t="s">
        <v>21136</v>
      </c>
    </row>
    <row r="8327" spans="1:41" x14ac:dyDescent="0.25">
      <c r="A8327" s="1">
        <v>2029</v>
      </c>
      <c r="B8327" t="s">
        <v>6735</v>
      </c>
      <c r="C8327" t="s">
        <v>7164</v>
      </c>
      <c r="D8327" t="s">
        <v>7262</v>
      </c>
      <c r="E8327" t="s">
        <v>8192</v>
      </c>
      <c r="F8327" t="s">
        <v>10334</v>
      </c>
      <c r="G8327" t="s">
        <v>12463</v>
      </c>
      <c r="H8327" t="s">
        <v>12778</v>
      </c>
      <c r="I8327" s="1">
        <v>1109.844912901779</v>
      </c>
      <c r="J8327" s="1">
        <v>1952.149541275061</v>
      </c>
      <c r="K8327" s="1"/>
      <c r="L8327" s="1"/>
      <c r="M8327" s="1">
        <v>300</v>
      </c>
      <c r="N8327" s="1">
        <v>0</v>
      </c>
      <c r="O8327" s="1">
        <v>50</v>
      </c>
      <c r="P8327" s="1">
        <v>0</v>
      </c>
      <c r="Q8327" s="1">
        <v>6</v>
      </c>
      <c r="R8327" s="1">
        <v>26.622</v>
      </c>
      <c r="S8327" s="1"/>
      <c r="T8327" s="1">
        <v>400</v>
      </c>
      <c r="U8327" s="1">
        <v>0</v>
      </c>
      <c r="V8327" s="1">
        <v>500</v>
      </c>
      <c r="W8327" s="1">
        <v>0</v>
      </c>
      <c r="X8327" s="1">
        <v>105</v>
      </c>
      <c r="Y8327" s="1">
        <v>1461.6</v>
      </c>
      <c r="Z8327" s="1">
        <v>20.34509540941043</v>
      </c>
      <c r="AA8327" s="1">
        <v>1097</v>
      </c>
      <c r="AB8327" s="1">
        <v>0</v>
      </c>
      <c r="AC8327" s="1">
        <v>100</v>
      </c>
      <c r="AD8327" s="1">
        <v>117.6162808428362</v>
      </c>
      <c r="AE8327" s="1"/>
      <c r="AF8327" s="1">
        <v>1296</v>
      </c>
      <c r="AG8327" s="1">
        <v>30042</v>
      </c>
      <c r="AH8327" s="1">
        <v>4401.2478499999997</v>
      </c>
      <c r="AI8327" s="1">
        <v>178</v>
      </c>
      <c r="AJ8327" s="1">
        <v>700</v>
      </c>
      <c r="AK8327" s="1"/>
      <c r="AL8327" s="1">
        <v>43863.42578125</v>
      </c>
      <c r="AM8327" s="1">
        <v>38311.5625</v>
      </c>
      <c r="AN8327" s="1">
        <v>5551.8642578125</v>
      </c>
      <c r="AO8327" t="s">
        <v>21137</v>
      </c>
    </row>
    <row r="8328" spans="1:41" x14ac:dyDescent="0.25">
      <c r="A8328" s="1">
        <v>2029</v>
      </c>
      <c r="B8328" t="s">
        <v>6735</v>
      </c>
      <c r="C8328" t="s">
        <v>7164</v>
      </c>
      <c r="D8328" t="s">
        <v>7262</v>
      </c>
      <c r="E8328" t="s">
        <v>8192</v>
      </c>
      <c r="F8328" t="s">
        <v>10334</v>
      </c>
      <c r="G8328" t="s">
        <v>12464</v>
      </c>
      <c r="H8328" t="s">
        <v>12778</v>
      </c>
      <c r="I8328" s="1">
        <v>999.99999999999989</v>
      </c>
      <c r="J8328" s="1">
        <v>2359.4846711676159</v>
      </c>
      <c r="K8328" s="1"/>
      <c r="L8328" s="1">
        <v>0</v>
      </c>
      <c r="M8328" s="1">
        <v>344.6057002947839</v>
      </c>
      <c r="N8328" s="1">
        <v>0</v>
      </c>
      <c r="O8328" s="1">
        <v>57.434283382464002</v>
      </c>
      <c r="P8328" s="1">
        <v>0</v>
      </c>
      <c r="Q8328" s="1">
        <v>7</v>
      </c>
      <c r="R8328" s="1">
        <v>30.516239277461811</v>
      </c>
      <c r="S8328" s="1"/>
      <c r="T8328" s="1">
        <v>462.30312892204279</v>
      </c>
      <c r="U8328" s="1">
        <v>0</v>
      </c>
      <c r="V8328" s="1">
        <v>536</v>
      </c>
      <c r="W8328" s="1">
        <v>0</v>
      </c>
      <c r="X8328" s="1">
        <v>119.3395189031384</v>
      </c>
      <c r="Y8328" s="1">
        <v>1661.573222568252</v>
      </c>
      <c r="Z8328" s="1">
        <v>23.095583803438679</v>
      </c>
      <c r="AA8328" s="1">
        <v>1304</v>
      </c>
      <c r="AB8328" s="1">
        <v>0</v>
      </c>
      <c r="AC8328" s="1">
        <v>110.9844912901779</v>
      </c>
      <c r="AD8328" s="1">
        <v>133.51702787287249</v>
      </c>
      <c r="AE8328" s="1"/>
      <c r="AF8328" s="1">
        <v>1485.6334643060879</v>
      </c>
      <c r="AG8328" s="1">
        <v>35199</v>
      </c>
      <c r="AH8328" s="1">
        <v>5156.7633315685516</v>
      </c>
      <c r="AI8328" s="1">
        <v>204.46604884157179</v>
      </c>
      <c r="AJ8328" s="1">
        <v>820.16156670158591</v>
      </c>
      <c r="AK8328" s="1"/>
      <c r="AL8328" s="1">
        <v>51015.875</v>
      </c>
      <c r="AM8328" s="1">
        <v>44537.44921875</v>
      </c>
      <c r="AN8328" s="1">
        <v>6478.4287109375</v>
      </c>
      <c r="AO8328" t="s">
        <v>21138</v>
      </c>
    </row>
    <row r="8329" spans="1:41" x14ac:dyDescent="0.25">
      <c r="A8329" s="1">
        <v>2029</v>
      </c>
      <c r="B8329" t="s">
        <v>6736</v>
      </c>
      <c r="C8329" t="s">
        <v>7164</v>
      </c>
      <c r="D8329" t="s">
        <v>7262</v>
      </c>
      <c r="E8329" t="s">
        <v>8192</v>
      </c>
      <c r="F8329" t="s">
        <v>10334</v>
      </c>
      <c r="G8329" t="s">
        <v>12464</v>
      </c>
      <c r="H8329" t="s">
        <v>12778</v>
      </c>
      <c r="I8329" s="1">
        <v>1000</v>
      </c>
      <c r="J8329" s="1">
        <v>2352.2081025517041</v>
      </c>
      <c r="K8329" s="1">
        <v>0</v>
      </c>
      <c r="L8329" s="1">
        <v>0</v>
      </c>
      <c r="M8329" s="1">
        <v>351.49781430067958</v>
      </c>
      <c r="N8329" s="1">
        <v>0</v>
      </c>
      <c r="O8329" s="1">
        <v>58.582969050113277</v>
      </c>
      <c r="P8329" s="1">
        <v>0</v>
      </c>
      <c r="Q8329" s="1">
        <v>6.7014423200252304</v>
      </c>
      <c r="R8329" s="1">
        <v>31.154046967266449</v>
      </c>
      <c r="S8329" s="1">
        <v>0</v>
      </c>
      <c r="T8329" s="1">
        <v>119.72869567232731</v>
      </c>
      <c r="U8329" s="1">
        <v>0</v>
      </c>
      <c r="V8329" s="1">
        <v>586</v>
      </c>
      <c r="W8329" s="1">
        <v>0</v>
      </c>
      <c r="X8329" s="1">
        <v>1108.30362300307</v>
      </c>
      <c r="Y8329" s="1">
        <v>1942.8947245594829</v>
      </c>
      <c r="Z8329" s="1">
        <v>23.145304387808981</v>
      </c>
      <c r="AA8329" s="1">
        <v>3717</v>
      </c>
      <c r="AB8329" s="1">
        <v>0</v>
      </c>
      <c r="AC8329" s="1">
        <v>15.23157195302945</v>
      </c>
      <c r="AD8329" s="1">
        <v>135.7537917852155</v>
      </c>
      <c r="AE8329" s="1"/>
      <c r="AF8329" s="1">
        <v>1263.565209693284</v>
      </c>
      <c r="AG8329" s="1">
        <v>27556</v>
      </c>
      <c r="AH8329" s="1">
        <v>5127.1892966014839</v>
      </c>
      <c r="AI8329" s="1">
        <v>208.55536981840331</v>
      </c>
      <c r="AJ8329" s="1">
        <v>2424.8428217346691</v>
      </c>
      <c r="AK8329" s="1"/>
      <c r="AL8329" s="1">
        <v>48028.3515625</v>
      </c>
      <c r="AM8329" s="1">
        <v>40918.7421875</v>
      </c>
      <c r="AN8329" s="1">
        <v>7109.611328125</v>
      </c>
      <c r="AO8329" t="s">
        <v>21139</v>
      </c>
    </row>
    <row r="8330" spans="1:41" x14ac:dyDescent="0.25">
      <c r="A8330" s="1">
        <v>2029</v>
      </c>
      <c r="B8330" t="s">
        <v>6737</v>
      </c>
      <c r="C8330" t="s">
        <v>7164</v>
      </c>
      <c r="D8330" t="s">
        <v>7262</v>
      </c>
      <c r="E8330" t="s">
        <v>8192</v>
      </c>
      <c r="F8330" t="s">
        <v>10334</v>
      </c>
      <c r="G8330" t="s">
        <v>12464</v>
      </c>
      <c r="H8330" t="s">
        <v>12778</v>
      </c>
      <c r="I8330" s="1">
        <v>1218.994419994757</v>
      </c>
      <c r="J8330" s="1">
        <v>1441.2833699105711</v>
      </c>
      <c r="K8330" s="1"/>
      <c r="L8330" s="1">
        <v>0</v>
      </c>
      <c r="M8330" s="1">
        <v>358.52777058669318</v>
      </c>
      <c r="N8330" s="1">
        <v>0</v>
      </c>
      <c r="O8330" s="1">
        <v>59.754628431115563</v>
      </c>
      <c r="P8330" s="1">
        <v>0</v>
      </c>
      <c r="Q8330" s="1">
        <v>7.0010506310495417</v>
      </c>
      <c r="R8330" s="1">
        <v>61.313029140599049</v>
      </c>
      <c r="S8330" s="1">
        <v>0</v>
      </c>
      <c r="T8330" s="1">
        <v>121.559471657556</v>
      </c>
      <c r="U8330" s="1">
        <v>0</v>
      </c>
      <c r="V8330" s="1">
        <v>598</v>
      </c>
      <c r="W8330" s="1">
        <v>0</v>
      </c>
      <c r="X8330" s="1">
        <v>624</v>
      </c>
      <c r="Y8330" s="1">
        <v>1707.3981685457441</v>
      </c>
      <c r="Z8330" s="1">
        <v>22.69607641065662</v>
      </c>
      <c r="AA8330" s="1">
        <v>3292</v>
      </c>
      <c r="AB8330" s="1">
        <v>0</v>
      </c>
      <c r="AC8330" s="1">
        <v>14.59619</v>
      </c>
      <c r="AD8330" s="1">
        <v>63.400937369978642</v>
      </c>
      <c r="AE8330" s="1">
        <v>0</v>
      </c>
      <c r="AF8330" s="1">
        <v>1373.3191135660929</v>
      </c>
      <c r="AG8330" s="1">
        <v>27559</v>
      </c>
      <c r="AH8330" s="1">
        <v>1974.083271334744</v>
      </c>
      <c r="AI8330" s="1">
        <v>212.72647721477131</v>
      </c>
      <c r="AJ8330" s="1">
        <v>2472.8263462938221</v>
      </c>
      <c r="AK8330" s="1"/>
      <c r="AL8330" s="1">
        <v>43182.48046875</v>
      </c>
      <c r="AM8330" s="1">
        <v>39768.4296875</v>
      </c>
      <c r="AN8330" s="1">
        <v>3414.052490234375</v>
      </c>
      <c r="AO8330" t="s">
        <v>21140</v>
      </c>
    </row>
    <row r="8331" spans="1:41" x14ac:dyDescent="0.25">
      <c r="A8331" s="1">
        <v>2029</v>
      </c>
      <c r="B8331" t="s">
        <v>6738</v>
      </c>
      <c r="C8331" t="s">
        <v>7164</v>
      </c>
      <c r="D8331" t="s">
        <v>7262</v>
      </c>
      <c r="E8331" t="s">
        <v>8193</v>
      </c>
      <c r="F8331" t="s">
        <v>10335</v>
      </c>
      <c r="G8331" t="s">
        <v>12465</v>
      </c>
      <c r="H8331" t="s">
        <v>12778</v>
      </c>
      <c r="I8331" s="1">
        <v>10238.813717239338</v>
      </c>
      <c r="J8331" s="1">
        <v>38556.4502663698</v>
      </c>
      <c r="K8331" s="1">
        <v>1191.8701847370305</v>
      </c>
      <c r="L8331" s="1">
        <v>774.73190762361526</v>
      </c>
      <c r="M8331" s="1">
        <v>7322.1795375223319</v>
      </c>
      <c r="N8331" s="1">
        <v>3098.3704395315913</v>
      </c>
      <c r="O8331" s="1">
        <v>7319.5224126256908</v>
      </c>
      <c r="P8331" s="1">
        <v>6762.9447144095866</v>
      </c>
      <c r="Q8331" s="1">
        <v>4806.1433471823766</v>
      </c>
      <c r="R8331" s="1">
        <v>7009.9115932886716</v>
      </c>
      <c r="S8331" s="1">
        <v>8173.2177486113451</v>
      </c>
      <c r="T8331" s="1">
        <v>9365.3364714671825</v>
      </c>
      <c r="U8331" s="1">
        <v>1121.3224978762851</v>
      </c>
      <c r="V8331" s="1">
        <v>2887.9151240759234</v>
      </c>
      <c r="W8331" s="1">
        <v>3973.6720864257204</v>
      </c>
      <c r="X8331" s="1">
        <v>8792.4935826657475</v>
      </c>
      <c r="Y8331" s="1">
        <v>28505.887743363601</v>
      </c>
      <c r="Z8331" s="1">
        <v>11774.828721111937</v>
      </c>
      <c r="AA8331" s="1">
        <v>85045.175775293377</v>
      </c>
      <c r="AB8331" s="1">
        <v>1785.9609238902287</v>
      </c>
      <c r="AC8331" s="1">
        <v>8658.6484517828776</v>
      </c>
      <c r="AD8331" s="1">
        <v>14142.251093719988</v>
      </c>
      <c r="AE8331" s="1">
        <v>7659.5592578092428</v>
      </c>
      <c r="AF8331" s="1">
        <v>28500.338143922334</v>
      </c>
      <c r="AG8331" s="1">
        <v>90747.610369038783</v>
      </c>
      <c r="AH8331" s="1">
        <v>16781.862740192337</v>
      </c>
      <c r="AI8331" s="1">
        <v>1428.157108658796</v>
      </c>
      <c r="AJ8331" s="1">
        <v>25428.536099567213</v>
      </c>
      <c r="AK8331" s="1">
        <v>551.48679213733658</v>
      </c>
      <c r="AL8331" s="1">
        <v>442405.25</v>
      </c>
      <c r="AM8331" s="1">
        <v>361577.21875</v>
      </c>
      <c r="AN8331" s="1">
        <v>80828</v>
      </c>
      <c r="AO8331" t="s">
        <v>21141</v>
      </c>
    </row>
    <row r="8332" spans="1:41" x14ac:dyDescent="0.25">
      <c r="A8332" s="1">
        <v>2029</v>
      </c>
      <c r="B8332" t="s">
        <v>6739</v>
      </c>
      <c r="C8332" t="s">
        <v>7164</v>
      </c>
      <c r="D8332" t="s">
        <v>7262</v>
      </c>
      <c r="E8332" t="s">
        <v>8193</v>
      </c>
      <c r="F8332" t="s">
        <v>10335</v>
      </c>
      <c r="G8332" t="s">
        <v>12465</v>
      </c>
      <c r="H8332" t="s">
        <v>12778</v>
      </c>
      <c r="I8332" s="1">
        <v>7758.1027924856171</v>
      </c>
      <c r="J8332" s="1">
        <v>30578.663452073139</v>
      </c>
      <c r="K8332" s="1">
        <v>1225.7867286174949</v>
      </c>
      <c r="L8332" s="1">
        <v>1006.4565784846205</v>
      </c>
      <c r="M8332" s="1">
        <v>13786.358340700792</v>
      </c>
      <c r="N8332" s="1">
        <v>2497.4737734652003</v>
      </c>
      <c r="O8332" s="1">
        <v>6923.2826011305506</v>
      </c>
      <c r="P8332" s="1">
        <v>7684.4584775318126</v>
      </c>
      <c r="Q8332" s="1">
        <v>3918.2635433069399</v>
      </c>
      <c r="R8332" s="1">
        <v>5510.9767860391567</v>
      </c>
      <c r="S8332" s="1">
        <v>13604.501072499044</v>
      </c>
      <c r="T8332" s="1">
        <v>10326.663852159909</v>
      </c>
      <c r="U8332" s="1">
        <v>1121.7797281026501</v>
      </c>
      <c r="V8332" s="1">
        <v>3032.9988349541741</v>
      </c>
      <c r="W8332" s="1">
        <v>1839.928432542197</v>
      </c>
      <c r="X8332" s="1">
        <v>12301.834887435976</v>
      </c>
      <c r="Y8332" s="1">
        <v>38945.151822143169</v>
      </c>
      <c r="Z8332" s="1">
        <v>9633.1492021725498</v>
      </c>
      <c r="AA8332" s="1">
        <v>86422.119931482011</v>
      </c>
      <c r="AB8332" s="1">
        <v>1796.9443495027497</v>
      </c>
      <c r="AC8332" s="1">
        <v>8333.4862812703286</v>
      </c>
      <c r="AD8332" s="1">
        <v>9439.9937785184666</v>
      </c>
      <c r="AE8332" s="1">
        <v>7135.7394127662701</v>
      </c>
      <c r="AF8332" s="1">
        <v>27127.862873711383</v>
      </c>
      <c r="AG8332" s="1">
        <v>95722.407752041458</v>
      </c>
      <c r="AH8332" s="1">
        <v>13592.065043401144</v>
      </c>
      <c r="AI8332" s="1">
        <v>981.29516402250511</v>
      </c>
      <c r="AJ8332" s="1">
        <v>27111.424082929465</v>
      </c>
      <c r="AK8332" s="1">
        <v>535.7284495892095</v>
      </c>
      <c r="AL8332" s="1">
        <v>449894.9375</v>
      </c>
      <c r="AM8332" s="1">
        <v>363540.53125</v>
      </c>
      <c r="AN8332" s="1">
        <v>86354.3828125</v>
      </c>
      <c r="AO8332" t="s">
        <v>21142</v>
      </c>
    </row>
    <row r="8333" spans="1:41" x14ac:dyDescent="0.25">
      <c r="A8333" s="1">
        <v>2029</v>
      </c>
      <c r="B8333" t="s">
        <v>6740</v>
      </c>
      <c r="C8333" t="s">
        <v>7164</v>
      </c>
      <c r="D8333" t="s">
        <v>7262</v>
      </c>
      <c r="E8333" t="s">
        <v>8193</v>
      </c>
      <c r="F8333" t="s">
        <v>10335</v>
      </c>
      <c r="G8333" t="s">
        <v>12465</v>
      </c>
      <c r="H8333" t="s">
        <v>12778</v>
      </c>
      <c r="I8333" s="1">
        <v>13097.620747676479</v>
      </c>
      <c r="J8333" s="1">
        <v>38513.833467064462</v>
      </c>
      <c r="K8333" s="1">
        <v>1164.666069955555</v>
      </c>
      <c r="L8333" s="1">
        <v>765</v>
      </c>
      <c r="M8333" s="1">
        <v>18127.639150800002</v>
      </c>
      <c r="N8333" s="1">
        <v>3886.1765537109382</v>
      </c>
      <c r="O8333" s="1">
        <v>7620.6266000000014</v>
      </c>
      <c r="P8333" s="1">
        <v>7013.7650000000003</v>
      </c>
      <c r="Q8333" s="1">
        <v>4345</v>
      </c>
      <c r="R8333" s="1">
        <v>7634.2765884889604</v>
      </c>
      <c r="S8333" s="1">
        <v>10897.32118882812</v>
      </c>
      <c r="T8333" s="1">
        <v>9345</v>
      </c>
      <c r="U8333" s="1">
        <v>1070</v>
      </c>
      <c r="V8333" s="1">
        <v>3233</v>
      </c>
      <c r="W8333" s="1">
        <v>4363</v>
      </c>
      <c r="X8333" s="1">
        <v>10937.8</v>
      </c>
      <c r="Y8333" s="1">
        <v>32343.642</v>
      </c>
      <c r="Z8333" s="1">
        <v>11843.301442564019</v>
      </c>
      <c r="AA8333" s="1">
        <v>91527</v>
      </c>
      <c r="AB8333" s="1">
        <v>2086.8811500000002</v>
      </c>
      <c r="AC8333" s="1">
        <v>11964.34766500003</v>
      </c>
      <c r="AD8333" s="1">
        <v>17546.661959001831</v>
      </c>
      <c r="AE8333" s="1">
        <v>6524.344309371043</v>
      </c>
      <c r="AF8333" s="1">
        <v>28398.605244480001</v>
      </c>
      <c r="AG8333" s="1">
        <v>91916</v>
      </c>
      <c r="AH8333" s="1">
        <v>13045</v>
      </c>
      <c r="AI8333" s="1">
        <v>2172</v>
      </c>
      <c r="AJ8333" s="1">
        <v>27882</v>
      </c>
      <c r="AK8333" s="1">
        <v>541</v>
      </c>
      <c r="AL8333" s="1">
        <v>479805.46875</v>
      </c>
      <c r="AM8333" s="1">
        <v>381957.90625</v>
      </c>
      <c r="AN8333" s="1">
        <v>97847.6015625</v>
      </c>
      <c r="AO8333" t="s">
        <v>21143</v>
      </c>
    </row>
    <row r="8334" spans="1:41" x14ac:dyDescent="0.25">
      <c r="A8334" s="1">
        <v>2029</v>
      </c>
      <c r="B8334" t="s">
        <v>6740</v>
      </c>
      <c r="C8334" t="s">
        <v>7164</v>
      </c>
      <c r="D8334" t="s">
        <v>7262</v>
      </c>
      <c r="E8334" t="s">
        <v>8193</v>
      </c>
      <c r="F8334" t="s">
        <v>10335</v>
      </c>
      <c r="G8334" t="s">
        <v>12466</v>
      </c>
      <c r="H8334" t="s">
        <v>12778</v>
      </c>
      <c r="I8334" s="1">
        <v>11801.30718753461</v>
      </c>
      <c r="J8334" s="1">
        <v>45254.192867060432</v>
      </c>
      <c r="K8334" s="1">
        <v>1355.583792488557</v>
      </c>
      <c r="L8334" s="1">
        <v>876.93641990289916</v>
      </c>
      <c r="M8334" s="1">
        <v>20822.95928084194</v>
      </c>
      <c r="N8334" s="1">
        <v>4411.5876237726561</v>
      </c>
      <c r="O8334" s="1">
        <v>8753.7045539268638</v>
      </c>
      <c r="P8334" s="1">
        <v>7784.1914055385469</v>
      </c>
      <c r="Q8334" s="1">
        <v>5019</v>
      </c>
      <c r="R8334" s="1">
        <v>8751.0108588631192</v>
      </c>
      <c r="S8334" s="1">
        <v>12516.63167991155</v>
      </c>
      <c r="T8334" s="1">
        <v>10800.556849441229</v>
      </c>
      <c r="U8334" s="1">
        <v>1164.306707908954</v>
      </c>
      <c r="V8334" s="1">
        <v>3466</v>
      </c>
      <c r="W8334" s="1">
        <v>5071.9298564687824</v>
      </c>
      <c r="X8334" s="1">
        <v>12431.54085579759</v>
      </c>
      <c r="Y8334" s="1">
        <v>36768.835158411217</v>
      </c>
      <c r="Z8334" s="1">
        <v>13444.417707159329</v>
      </c>
      <c r="AA8334" s="1">
        <v>110671</v>
      </c>
      <c r="AB8334" s="1">
        <v>2316.1144281581142</v>
      </c>
      <c r="AC8334" s="1">
        <v>13278.570392188571</v>
      </c>
      <c r="AD8334" s="1">
        <v>19918.825328157061</v>
      </c>
      <c r="AE8334" s="1">
        <v>7494.4207989836559</v>
      </c>
      <c r="AF8334" s="1">
        <v>32553.949298470568</v>
      </c>
      <c r="AG8334" s="1">
        <v>107694</v>
      </c>
      <c r="AH8334" s="1">
        <v>15284.296625174549</v>
      </c>
      <c r="AI8334" s="1">
        <v>2494.945270134237</v>
      </c>
      <c r="AJ8334" s="1">
        <v>32668.206861105169</v>
      </c>
      <c r="AK8334" s="1">
        <v>621</v>
      </c>
      <c r="AL8334" s="1">
        <v>555489.9375</v>
      </c>
      <c r="AM8334" s="1">
        <v>443101.90625</v>
      </c>
      <c r="AN8334" s="1">
        <v>112388.09375</v>
      </c>
      <c r="AO8334" t="s">
        <v>21144</v>
      </c>
    </row>
    <row r="8335" spans="1:41" x14ac:dyDescent="0.25">
      <c r="A8335" s="1">
        <v>2029</v>
      </c>
      <c r="B8335" t="s">
        <v>6741</v>
      </c>
      <c r="C8335" t="s">
        <v>7164</v>
      </c>
      <c r="D8335" t="s">
        <v>7262</v>
      </c>
      <c r="E8335" t="s">
        <v>8193</v>
      </c>
      <c r="F8335" t="s">
        <v>10335</v>
      </c>
      <c r="G8335" t="s">
        <v>12466</v>
      </c>
      <c r="H8335" t="s">
        <v>12778</v>
      </c>
      <c r="I8335" s="1">
        <v>9020.5587079612033</v>
      </c>
      <c r="J8335" s="1">
        <v>32686.452900710388</v>
      </c>
      <c r="K8335" s="1">
        <v>1375.19941901784</v>
      </c>
      <c r="L8335" s="1">
        <v>1172.1857766303419</v>
      </c>
      <c r="M8335" s="1">
        <v>15715.46727738339</v>
      </c>
      <c r="N8335" s="1">
        <v>2846.943374042</v>
      </c>
      <c r="O8335" s="1">
        <v>7892.0494071978583</v>
      </c>
      <c r="P8335" s="1">
        <v>8682.7463571501339</v>
      </c>
      <c r="Q8335" s="1">
        <v>4466.5415606681818</v>
      </c>
      <c r="R8335" s="1">
        <v>6282.1212975242734</v>
      </c>
      <c r="S8335" s="1">
        <v>15508.162935152461</v>
      </c>
      <c r="T8335" s="1">
        <v>11973.607958269269</v>
      </c>
      <c r="U8335" s="1">
        <v>1229.3346749561169</v>
      </c>
      <c r="V8335" s="1">
        <v>3457</v>
      </c>
      <c r="W8335" s="1">
        <v>2097.3874579321559</v>
      </c>
      <c r="X8335" s="1">
        <v>14504</v>
      </c>
      <c r="Y8335" s="1">
        <v>45695.6581167529</v>
      </c>
      <c r="Z8335" s="1">
        <v>11089.185363480819</v>
      </c>
      <c r="AA8335" s="1">
        <v>108013</v>
      </c>
      <c r="AB8335" s="1">
        <v>2251</v>
      </c>
      <c r="AC8335" s="1">
        <v>9668.5448399999987</v>
      </c>
      <c r="AD8335" s="1">
        <v>10204.14970674104</v>
      </c>
      <c r="AE8335" s="1">
        <v>8134.2350510499527</v>
      </c>
      <c r="AF8335" s="1">
        <v>31542.30953356994</v>
      </c>
      <c r="AG8335" s="1">
        <v>111299</v>
      </c>
      <c r="AH8335" s="1">
        <v>17062.232023861179</v>
      </c>
      <c r="AI8335" s="1">
        <v>1118.606644230483</v>
      </c>
      <c r="AJ8335" s="1">
        <v>31522.887291819181</v>
      </c>
      <c r="AK8335" s="1">
        <v>610</v>
      </c>
      <c r="AL8335" s="1">
        <v>527120.5625</v>
      </c>
      <c r="AM8335" s="1">
        <v>426808.6875</v>
      </c>
      <c r="AN8335" s="1">
        <v>100311.8671875</v>
      </c>
      <c r="AO8335" t="s">
        <v>21145</v>
      </c>
    </row>
    <row r="8336" spans="1:41" x14ac:dyDescent="0.25">
      <c r="A8336" s="1">
        <v>2029</v>
      </c>
      <c r="B8336" t="s">
        <v>6742</v>
      </c>
      <c r="C8336" t="s">
        <v>7164</v>
      </c>
      <c r="D8336" t="s">
        <v>7262</v>
      </c>
      <c r="E8336" t="s">
        <v>8193</v>
      </c>
      <c r="F8336" t="s">
        <v>10335</v>
      </c>
      <c r="G8336" t="s">
        <v>12466</v>
      </c>
      <c r="H8336" t="s">
        <v>12778</v>
      </c>
      <c r="I8336" s="1">
        <v>10245</v>
      </c>
      <c r="J8336" s="1">
        <v>45132.522610830507</v>
      </c>
      <c r="K8336" s="1">
        <v>1380.13002837109</v>
      </c>
      <c r="L8336" s="1">
        <v>909.78471225394219</v>
      </c>
      <c r="M8336" s="1">
        <v>8415.9645390563965</v>
      </c>
      <c r="N8336" s="1">
        <v>3557.6802097294922</v>
      </c>
      <c r="O8336" s="1">
        <v>8412.9104936329841</v>
      </c>
      <c r="P8336" s="1">
        <v>7592.1645089527556</v>
      </c>
      <c r="Q8336" s="1">
        <v>5559.0524238826856</v>
      </c>
      <c r="R8336" s="1">
        <v>8047.2683040992079</v>
      </c>
      <c r="S8336" s="1">
        <v>9501.7365439093501</v>
      </c>
      <c r="T8336" s="1">
        <v>10999.774593155889</v>
      </c>
      <c r="U8336" s="1">
        <v>1208.9203294269601</v>
      </c>
      <c r="V8336" s="1">
        <v>3319</v>
      </c>
      <c r="W8336" s="1">
        <v>4567.2580408364656</v>
      </c>
      <c r="X8336" s="1">
        <v>10115.82141744802</v>
      </c>
      <c r="Y8336" s="1">
        <v>34158.679784055123</v>
      </c>
      <c r="Z8336" s="1">
        <v>13456.71471613078</v>
      </c>
      <c r="AA8336" s="1">
        <v>106896</v>
      </c>
      <c r="AB8336" s="1">
        <v>2052</v>
      </c>
      <c r="AC8336" s="1">
        <v>9952.0747822332432</v>
      </c>
      <c r="AD8336" s="1">
        <v>16357.7133561344</v>
      </c>
      <c r="AE8336" s="1">
        <v>6748.1728097329169</v>
      </c>
      <c r="AF8336" s="1">
        <v>33478.562954903879</v>
      </c>
      <c r="AG8336" s="1">
        <v>106390</v>
      </c>
      <c r="AH8336" s="1">
        <v>20644.873812888622</v>
      </c>
      <c r="AI8336" s="1">
        <v>1641.494792784174</v>
      </c>
      <c r="AJ8336" s="1">
        <v>29811.584124283549</v>
      </c>
      <c r="AK8336" s="1">
        <v>634</v>
      </c>
      <c r="AL8336" s="1">
        <v>521186.875</v>
      </c>
      <c r="AM8336" s="1">
        <v>426463.21875</v>
      </c>
      <c r="AN8336" s="1">
        <v>94723.671875</v>
      </c>
      <c r="AO8336" t="s">
        <v>21146</v>
      </c>
    </row>
    <row r="8337" spans="1:41" x14ac:dyDescent="0.25">
      <c r="A8337" s="1">
        <v>2029</v>
      </c>
      <c r="B8337" t="s">
        <v>6743</v>
      </c>
      <c r="C8337" t="s">
        <v>7164</v>
      </c>
      <c r="D8337" t="s">
        <v>7262</v>
      </c>
      <c r="E8337" t="s">
        <v>8194</v>
      </c>
      <c r="F8337" t="s">
        <v>10336</v>
      </c>
      <c r="G8337" t="s">
        <v>12466</v>
      </c>
      <c r="H8337" t="s">
        <v>12778</v>
      </c>
      <c r="I8337" s="1">
        <v>14429</v>
      </c>
      <c r="J8337" s="1">
        <v>49064.076139106714</v>
      </c>
      <c r="K8337" s="1">
        <v>1683.7156895665751</v>
      </c>
      <c r="L8337" s="1">
        <v>3388.3495105720831</v>
      </c>
      <c r="M8337" s="1">
        <v>33518.802427112147</v>
      </c>
      <c r="N8337" s="1">
        <v>14819.651090127531</v>
      </c>
      <c r="O8337" s="1">
        <v>10066.22209061371</v>
      </c>
      <c r="P8337" s="1"/>
      <c r="Q8337" s="1">
        <v>5554.3500869184181</v>
      </c>
      <c r="R8337" s="1">
        <v>10565.57676456759</v>
      </c>
      <c r="S8337" s="1">
        <v>19799.54</v>
      </c>
      <c r="T8337" s="1">
        <v>14506.74673099233</v>
      </c>
      <c r="U8337" s="1">
        <v>1579.7525028641689</v>
      </c>
      <c r="V8337" s="1">
        <v>7307</v>
      </c>
      <c r="W8337" s="1">
        <v>3974.2855953607959</v>
      </c>
      <c r="X8337" s="1">
        <v>17284</v>
      </c>
      <c r="Y8337" s="1">
        <v>73393.403162981282</v>
      </c>
      <c r="Z8337" s="1">
        <v>20198.681504274631</v>
      </c>
      <c r="AA8337" s="1">
        <v>255005</v>
      </c>
      <c r="AB8337" s="1"/>
      <c r="AC8337" s="1">
        <v>14285.195019999999</v>
      </c>
      <c r="AD8337" s="1">
        <v>16023.94947936284</v>
      </c>
      <c r="AE8337" s="1">
        <v>28757.03720092748</v>
      </c>
      <c r="AF8337" s="1">
        <v>52630.536086404587</v>
      </c>
      <c r="AG8337" s="1">
        <v>241230</v>
      </c>
      <c r="AH8337" s="1">
        <v>39546.16864435919</v>
      </c>
      <c r="AI8337" s="1">
        <v>3061.827160810361</v>
      </c>
      <c r="AJ8337" s="1">
        <v>49158.944052514547</v>
      </c>
      <c r="AK8337" s="1"/>
      <c r="AL8337" s="1">
        <v>1000831.8125</v>
      </c>
      <c r="AM8337" s="1">
        <v>841366.5625</v>
      </c>
      <c r="AN8337" s="1">
        <v>159465.265625</v>
      </c>
      <c r="AO8337" t="s">
        <v>21147</v>
      </c>
    </row>
    <row r="8338" spans="1:41" x14ac:dyDescent="0.25">
      <c r="A8338" s="1">
        <v>2029</v>
      </c>
      <c r="B8338" t="s">
        <v>6744</v>
      </c>
      <c r="C8338" t="s">
        <v>7164</v>
      </c>
      <c r="D8338" t="s">
        <v>7262</v>
      </c>
      <c r="E8338" t="s">
        <v>8194</v>
      </c>
      <c r="F8338" t="s">
        <v>10336</v>
      </c>
      <c r="G8338" t="s">
        <v>12466</v>
      </c>
      <c r="H8338" t="s">
        <v>12778</v>
      </c>
      <c r="I8338" s="1">
        <v>15690.776967600001</v>
      </c>
      <c r="J8338" s="1">
        <v>63799.602450587823</v>
      </c>
      <c r="K8338" s="1">
        <v>2185.5909268589412</v>
      </c>
      <c r="L8338" s="1">
        <v>3681.0368291853579</v>
      </c>
      <c r="M8338" s="1">
        <v>33374.654268935643</v>
      </c>
      <c r="N8338" s="1">
        <v>17584.40089171995</v>
      </c>
      <c r="O8338" s="1">
        <v>11062.098397072359</v>
      </c>
      <c r="P8338" s="1"/>
      <c r="Q8338" s="1">
        <v>6374.3232090595429</v>
      </c>
      <c r="R8338" s="1">
        <v>12294.21406878458</v>
      </c>
      <c r="S8338" s="1">
        <v>19905.882611357771</v>
      </c>
      <c r="T8338" s="1">
        <v>13952.57028061786</v>
      </c>
      <c r="U8338" s="1">
        <v>1650.8726574183249</v>
      </c>
      <c r="V8338" s="1">
        <v>15715</v>
      </c>
      <c r="W8338" s="1">
        <v>7216</v>
      </c>
      <c r="X8338" s="1">
        <v>16570.780000113718</v>
      </c>
      <c r="Y8338" s="1">
        <v>65110</v>
      </c>
      <c r="Z8338" s="1">
        <v>23931.703399881961</v>
      </c>
      <c r="AA8338" s="1">
        <v>248788</v>
      </c>
      <c r="AB8338" s="1"/>
      <c r="AC8338" s="1">
        <v>14134.89877241133</v>
      </c>
      <c r="AD8338" s="1">
        <v>18151.78937733527</v>
      </c>
      <c r="AE8338" s="1">
        <v>20281.423885149219</v>
      </c>
      <c r="AF8338" s="1">
        <v>55001.243455157928</v>
      </c>
      <c r="AG8338" s="1">
        <v>232507</v>
      </c>
      <c r="AH8338" s="1">
        <v>51978.30115913487</v>
      </c>
      <c r="AI8338" s="1">
        <v>4973.6940723546177</v>
      </c>
      <c r="AJ8338" s="1">
        <v>56166.358626436013</v>
      </c>
      <c r="AK8338" s="1">
        <v>1845</v>
      </c>
      <c r="AL8338" s="1">
        <v>1033927.25</v>
      </c>
      <c r="AM8338" s="1">
        <v>852710.875</v>
      </c>
      <c r="AN8338" s="1">
        <v>181216.359375</v>
      </c>
      <c r="AO8338" t="s">
        <v>21148</v>
      </c>
    </row>
    <row r="8339" spans="1:41" x14ac:dyDescent="0.25">
      <c r="A8339" s="1">
        <v>2029</v>
      </c>
      <c r="B8339" t="s">
        <v>6745</v>
      </c>
      <c r="C8339" t="s">
        <v>7164</v>
      </c>
      <c r="D8339" t="s">
        <v>7262</v>
      </c>
      <c r="E8339" t="s">
        <v>8194</v>
      </c>
      <c r="F8339" t="s">
        <v>10336</v>
      </c>
      <c r="G8339" t="s">
        <v>12466</v>
      </c>
      <c r="H8339" t="s">
        <v>12778</v>
      </c>
      <c r="I8339" s="1">
        <v>16327.30718753461</v>
      </c>
      <c r="J8339" s="1">
        <v>63799.602450587823</v>
      </c>
      <c r="K8339" s="1">
        <v>2154.0399070327589</v>
      </c>
      <c r="L8339" s="1">
        <v>10649.332471762011</v>
      </c>
      <c r="M8339" s="1">
        <v>28878.697107588439</v>
      </c>
      <c r="N8339" s="1">
        <v>13512.796651578879</v>
      </c>
      <c r="O8339" s="1">
        <v>11991.2727132811</v>
      </c>
      <c r="P8339" s="1"/>
      <c r="Q8339" s="1">
        <v>5573.2190000000001</v>
      </c>
      <c r="R8339" s="1">
        <v>11860.824535455051</v>
      </c>
      <c r="S8339" s="1">
        <v>18171.891133112109</v>
      </c>
      <c r="T8339" s="1">
        <v>14463.293892218229</v>
      </c>
      <c r="U8339" s="1">
        <v>1797.602506042608</v>
      </c>
      <c r="V8339" s="1">
        <v>14786</v>
      </c>
      <c r="W8339" s="1">
        <v>11355.20942666631</v>
      </c>
      <c r="X8339" s="1">
        <v>18528.55770479604</v>
      </c>
      <c r="Y8339" s="1">
        <v>72618</v>
      </c>
      <c r="Z8339" s="1">
        <v>23190.15922699474</v>
      </c>
      <c r="AA8339" s="1">
        <v>253007</v>
      </c>
      <c r="AB8339" s="1"/>
      <c r="AC8339" s="1">
        <v>12109.182604</v>
      </c>
      <c r="AD8339" s="1">
        <v>27808.20240476212</v>
      </c>
      <c r="AE8339" s="1">
        <v>38010.537548416309</v>
      </c>
      <c r="AF8339" s="1">
        <v>56675.906177504607</v>
      </c>
      <c r="AG8339" s="1">
        <v>243358</v>
      </c>
      <c r="AH8339" s="1">
        <v>43915.365894815382</v>
      </c>
      <c r="AI8339" s="1">
        <v>5866.3377046848746</v>
      </c>
      <c r="AJ8339" s="1">
        <v>58978.679845205443</v>
      </c>
      <c r="AK8339" s="1">
        <v>1754</v>
      </c>
      <c r="AL8339" s="1">
        <v>1081140.875</v>
      </c>
      <c r="AM8339" s="1">
        <v>896254.125</v>
      </c>
      <c r="AN8339" s="1">
        <v>184886.859375</v>
      </c>
      <c r="AO8339" t="s">
        <v>21149</v>
      </c>
    </row>
    <row r="8340" spans="1:41" x14ac:dyDescent="0.25">
      <c r="A8340" s="1">
        <v>2029</v>
      </c>
      <c r="B8340" t="s">
        <v>6746</v>
      </c>
      <c r="C8340" t="s">
        <v>7164</v>
      </c>
      <c r="D8340" t="s">
        <v>7262</v>
      </c>
      <c r="E8340" t="s">
        <v>8195</v>
      </c>
      <c r="F8340" t="s">
        <v>10337</v>
      </c>
      <c r="G8340" t="s">
        <v>12466</v>
      </c>
      <c r="H8340" t="s">
        <v>12778</v>
      </c>
      <c r="I8340" s="1">
        <v>13083.83695301513</v>
      </c>
      <c r="J8340" s="1">
        <v>43759.131438424803</v>
      </c>
      <c r="K8340" s="1">
        <v>2095.3794334079139</v>
      </c>
      <c r="L8340" s="1">
        <v>3388.3495105720831</v>
      </c>
      <c r="M8340" s="1">
        <v>33518.802427112147</v>
      </c>
      <c r="N8340" s="1">
        <v>14819.651090127531</v>
      </c>
      <c r="O8340" s="1">
        <v>9680.2437108686172</v>
      </c>
      <c r="P8340" s="1">
        <v>13805.309911267061</v>
      </c>
      <c r="Q8340" s="1">
        <v>5554.3500869184181</v>
      </c>
      <c r="R8340" s="1">
        <v>11565.57676456759</v>
      </c>
      <c r="S8340" s="1">
        <v>24090.229033667882</v>
      </c>
      <c r="T8340" s="1">
        <v>14506.74673099233</v>
      </c>
      <c r="U8340" s="1">
        <v>1579.7525028641689</v>
      </c>
      <c r="V8340" s="1">
        <v>7898</v>
      </c>
      <c r="W8340" s="1">
        <v>3974.2855953607959</v>
      </c>
      <c r="X8340" s="1">
        <v>18889</v>
      </c>
      <c r="Y8340" s="1">
        <v>71938.403162981282</v>
      </c>
      <c r="Z8340" s="1">
        <v>19475.273187687209</v>
      </c>
      <c r="AA8340" s="1">
        <v>252449</v>
      </c>
      <c r="AB8340" s="1">
        <v>2477</v>
      </c>
      <c r="AC8340" s="1">
        <v>14710.0088528</v>
      </c>
      <c r="AD8340" s="1">
        <v>16707.186505676538</v>
      </c>
      <c r="AE8340" s="1">
        <v>30920.580337266209</v>
      </c>
      <c r="AF8340" s="1">
        <v>52630.536086404587</v>
      </c>
      <c r="AG8340" s="1">
        <v>246716</v>
      </c>
      <c r="AH8340" s="1">
        <v>44358.998236292056</v>
      </c>
      <c r="AI8340" s="1">
        <v>3061.827160810361</v>
      </c>
      <c r="AJ8340" s="1">
        <v>49158.944052514547</v>
      </c>
      <c r="AK8340" s="1">
        <v>1631</v>
      </c>
      <c r="AL8340" s="1">
        <v>1028443.375</v>
      </c>
      <c r="AM8340" s="1">
        <v>853452.6875</v>
      </c>
      <c r="AN8340" s="1">
        <v>174990.703125</v>
      </c>
      <c r="AO8340" t="s">
        <v>21150</v>
      </c>
    </row>
    <row r="8341" spans="1:41" x14ac:dyDescent="0.25">
      <c r="A8341" s="1">
        <v>2029</v>
      </c>
      <c r="B8341" t="s">
        <v>6747</v>
      </c>
      <c r="C8341" t="s">
        <v>7164</v>
      </c>
      <c r="D8341" t="s">
        <v>7262</v>
      </c>
      <c r="E8341" t="s">
        <v>8195</v>
      </c>
      <c r="F8341" t="s">
        <v>10337</v>
      </c>
      <c r="G8341" t="s">
        <v>12466</v>
      </c>
      <c r="H8341" t="s">
        <v>12778</v>
      </c>
      <c r="I8341" s="1">
        <v>16551.30718753461</v>
      </c>
      <c r="J8341" s="1">
        <v>64767.977333259048</v>
      </c>
      <c r="K8341" s="1">
        <v>2079.548715988979</v>
      </c>
      <c r="L8341" s="1">
        <v>10649.332471762011</v>
      </c>
      <c r="M8341" s="1">
        <v>23472.413224241322</v>
      </c>
      <c r="N8341" s="1">
        <v>13512.796651578879</v>
      </c>
      <c r="O8341" s="1">
        <v>11229.511090136621</v>
      </c>
      <c r="P8341" s="1">
        <v>17091.7078001552</v>
      </c>
      <c r="Q8341" s="1">
        <v>6591</v>
      </c>
      <c r="R8341" s="1">
        <v>12860.824535455051</v>
      </c>
      <c r="S8341" s="1">
        <v>24385.085670339849</v>
      </c>
      <c r="T8341" s="1">
        <v>14524.40855290828</v>
      </c>
      <c r="U8341" s="1">
        <v>1797.602506042608</v>
      </c>
      <c r="V8341" s="1">
        <v>14739</v>
      </c>
      <c r="W8341" s="1">
        <v>11335.20942666631</v>
      </c>
      <c r="X8341" s="1">
        <v>20139.73663564786</v>
      </c>
      <c r="Y8341" s="1">
        <v>73118.378878245931</v>
      </c>
      <c r="Z8341" s="1">
        <v>21969.006909065069</v>
      </c>
      <c r="AA8341" s="1">
        <v>259950.4</v>
      </c>
      <c r="AB8341" s="1">
        <v>3109.6535408828859</v>
      </c>
      <c r="AC8341" s="1">
        <v>18032.687581280999</v>
      </c>
      <c r="AD8341" s="1">
        <v>28676.064948931431</v>
      </c>
      <c r="AE8341" s="1">
        <v>29005.569710222531</v>
      </c>
      <c r="AF8341" s="1">
        <v>56675.906177504607</v>
      </c>
      <c r="AG8341" s="1">
        <v>268065</v>
      </c>
      <c r="AH8341" s="1">
        <v>43989.270658586167</v>
      </c>
      <c r="AI8341" s="1">
        <v>5866.3377046848746</v>
      </c>
      <c r="AJ8341" s="1">
        <v>58978.679845205443</v>
      </c>
      <c r="AK8341" s="1">
        <v>1754</v>
      </c>
      <c r="AL8341" s="1">
        <v>1134918.375</v>
      </c>
      <c r="AM8341" s="1">
        <v>944357.1875</v>
      </c>
      <c r="AN8341" s="1">
        <v>190561.25</v>
      </c>
      <c r="AO8341" t="s">
        <v>21151</v>
      </c>
    </row>
    <row r="8342" spans="1:41" x14ac:dyDescent="0.25">
      <c r="A8342" s="1">
        <v>2029</v>
      </c>
      <c r="B8342" t="s">
        <v>6748</v>
      </c>
      <c r="C8342" t="s">
        <v>7164</v>
      </c>
      <c r="D8342" t="s">
        <v>7262</v>
      </c>
      <c r="E8342" t="s">
        <v>8195</v>
      </c>
      <c r="F8342" t="s">
        <v>10337</v>
      </c>
      <c r="G8342" t="s">
        <v>12466</v>
      </c>
      <c r="H8342" t="s">
        <v>12778</v>
      </c>
      <c r="I8342" s="1">
        <v>14484.776967600001</v>
      </c>
      <c r="J8342" s="1">
        <v>64596.945755097957</v>
      </c>
      <c r="K8342" s="1">
        <v>2109.4244892125648</v>
      </c>
      <c r="L8342" s="1">
        <v>3393.736393736745</v>
      </c>
      <c r="M8342" s="1">
        <v>33374.654268935643</v>
      </c>
      <c r="N8342" s="1">
        <v>17584.40089171995</v>
      </c>
      <c r="O8342" s="1">
        <v>11142.46032645832</v>
      </c>
      <c r="P8342" s="1">
        <v>13539.9342128685</v>
      </c>
      <c r="Q8342" s="1">
        <v>6374.3232090595429</v>
      </c>
      <c r="R8342" s="1">
        <v>13294.21406878458</v>
      </c>
      <c r="S8342" s="1">
        <v>25677.84748855458</v>
      </c>
      <c r="T8342" s="1">
        <v>13992.08075018972</v>
      </c>
      <c r="U8342" s="1">
        <v>1650.8726574183249</v>
      </c>
      <c r="V8342" s="1">
        <v>15505</v>
      </c>
      <c r="W8342" s="1">
        <v>8324.3110043661327</v>
      </c>
      <c r="X8342" s="1">
        <v>18011.717391427959</v>
      </c>
      <c r="Y8342" s="1">
        <v>65930.586624126779</v>
      </c>
      <c r="Z8342" s="1">
        <v>22057.43164643964</v>
      </c>
      <c r="AA8342" s="1">
        <v>254668</v>
      </c>
      <c r="AB8342" s="1">
        <v>2425</v>
      </c>
      <c r="AC8342" s="1">
        <v>14895.3057106818</v>
      </c>
      <c r="AD8342" s="1">
        <v>24719.707536813541</v>
      </c>
      <c r="AE8342" s="1">
        <v>28225.62632590756</v>
      </c>
      <c r="AF8342" s="1">
        <v>55001.243455157928</v>
      </c>
      <c r="AG8342" s="1">
        <v>229407</v>
      </c>
      <c r="AH8342" s="1">
        <v>52097.707243568722</v>
      </c>
      <c r="AI8342" s="1">
        <v>4973.6940723546177</v>
      </c>
      <c r="AJ8342" s="1">
        <v>56166.358626436013</v>
      </c>
      <c r="AK8342" s="1">
        <v>1845</v>
      </c>
      <c r="AL8342" s="1">
        <v>1075469.375</v>
      </c>
      <c r="AM8342" s="1">
        <v>876775.8125</v>
      </c>
      <c r="AN8342" s="1">
        <v>198693.59375</v>
      </c>
      <c r="AO8342" t="s">
        <v>21152</v>
      </c>
    </row>
    <row r="8343" spans="1:41" x14ac:dyDescent="0.25">
      <c r="A8343" s="1">
        <v>2029</v>
      </c>
      <c r="B8343" t="s">
        <v>6748</v>
      </c>
      <c r="C8343" t="s">
        <v>7164</v>
      </c>
      <c r="D8343" t="s">
        <v>7262</v>
      </c>
      <c r="E8343" t="s">
        <v>8196</v>
      </c>
      <c r="F8343" t="s">
        <v>10338</v>
      </c>
      <c r="G8343" t="s">
        <v>12467</v>
      </c>
      <c r="H8343" t="s">
        <v>12778</v>
      </c>
      <c r="I8343" s="1">
        <v>1998.7923313302763</v>
      </c>
      <c r="J8343" s="1">
        <v>11585.784378682249</v>
      </c>
      <c r="K8343" s="1">
        <v>101.93840889784411</v>
      </c>
      <c r="L8343" s="1">
        <v>407.75363559137645</v>
      </c>
      <c r="M8343" s="1">
        <v>9684.1488452951908</v>
      </c>
      <c r="N8343" s="1">
        <v>2565.2535139928204</v>
      </c>
      <c r="O8343" s="1">
        <v>113.84787320937924</v>
      </c>
      <c r="P8343" s="1">
        <v>96.474510180919665</v>
      </c>
      <c r="Q8343" s="1">
        <v>526.44857954330701</v>
      </c>
      <c r="R8343" s="1">
        <v>217.10434573427247</v>
      </c>
      <c r="S8343" s="1">
        <v>4587.2284004029852</v>
      </c>
      <c r="T8343" s="1">
        <v>101.93840889784411</v>
      </c>
      <c r="U8343" s="1">
        <v>50.969204448922056</v>
      </c>
      <c r="V8343" s="1">
        <v>652.40581694620232</v>
      </c>
      <c r="W8343" s="1">
        <v>1065.3788701808667</v>
      </c>
      <c r="X8343" s="1">
        <v>4240.6378101503151</v>
      </c>
      <c r="Y8343" s="1">
        <v>9614.7380356900958</v>
      </c>
      <c r="Z8343" s="1">
        <v>5930.0045019028958</v>
      </c>
      <c r="AA8343" s="1">
        <v>46437.022789323906</v>
      </c>
      <c r="AB8343" s="1">
        <v>32.620290847310116</v>
      </c>
      <c r="AC8343" s="1">
        <v>1201.853840905582</v>
      </c>
      <c r="AD8343" s="1">
        <v>2531.7206592713537</v>
      </c>
      <c r="AE8343" s="1">
        <v>1700.0400276654011</v>
      </c>
      <c r="AF8343" s="1">
        <v>12510.085416761225</v>
      </c>
      <c r="AG8343" s="1">
        <v>58076.350317279743</v>
      </c>
      <c r="AH8343" s="1">
        <v>16810.849564679116</v>
      </c>
      <c r="AI8343" s="1">
        <v>3810.4577246014128</v>
      </c>
      <c r="AJ8343" s="1">
        <v>10236.056290496401</v>
      </c>
      <c r="AK8343" s="1">
        <v>194.70236099488224</v>
      </c>
      <c r="AL8343" s="1">
        <v>207082.59375</v>
      </c>
      <c r="AM8343" s="1">
        <v>163807.140625</v>
      </c>
      <c r="AN8343" s="1">
        <v>43275.46875</v>
      </c>
      <c r="AO8343" t="s">
        <v>21153</v>
      </c>
    </row>
    <row r="8344" spans="1:41" x14ac:dyDescent="0.25">
      <c r="A8344" s="1">
        <v>2029</v>
      </c>
      <c r="B8344" t="s">
        <v>6749</v>
      </c>
      <c r="C8344" t="s">
        <v>7164</v>
      </c>
      <c r="D8344" t="s">
        <v>7262</v>
      </c>
      <c r="E8344" t="s">
        <v>8196</v>
      </c>
      <c r="F8344" t="s">
        <v>10338</v>
      </c>
      <c r="G8344" t="s">
        <v>12467</v>
      </c>
      <c r="H8344" t="s">
        <v>12778</v>
      </c>
      <c r="I8344" s="1">
        <v>2663.6277909642708</v>
      </c>
      <c r="J8344" s="1">
        <v>11572.97850458725</v>
      </c>
      <c r="K8344" s="1">
        <v>64</v>
      </c>
      <c r="L8344" s="1">
        <v>1500</v>
      </c>
      <c r="M8344" s="1">
        <v>8500</v>
      </c>
      <c r="N8344" s="1">
        <v>2548.6792427368159</v>
      </c>
      <c r="O8344" s="1">
        <v>111.68300000000001</v>
      </c>
      <c r="P8344" s="1">
        <v>400</v>
      </c>
      <c r="Q8344" s="1">
        <v>631</v>
      </c>
      <c r="R8344" s="1">
        <v>789.07560339999998</v>
      </c>
      <c r="S8344" s="1">
        <v>5000</v>
      </c>
      <c r="T8344" s="1">
        <v>100</v>
      </c>
      <c r="U8344" s="1">
        <v>50</v>
      </c>
      <c r="V8344" s="1">
        <v>640</v>
      </c>
      <c r="W8344" s="1">
        <v>1301</v>
      </c>
      <c r="X8344" s="1">
        <v>4796.4283528140404</v>
      </c>
      <c r="Y8344" s="1">
        <v>9664.3080000000009</v>
      </c>
      <c r="Z8344" s="1">
        <v>5948.0928239692321</v>
      </c>
      <c r="AA8344" s="1">
        <v>44975</v>
      </c>
      <c r="AB8344" s="1">
        <v>50</v>
      </c>
      <c r="AC8344" s="1">
        <v>350</v>
      </c>
      <c r="AD8344" s="1">
        <v>2623.9050497907692</v>
      </c>
      <c r="AE8344" s="1">
        <v>1748</v>
      </c>
      <c r="AF8344" s="1">
        <v>12075.263999999999</v>
      </c>
      <c r="AG8344" s="1">
        <v>59985</v>
      </c>
      <c r="AH8344" s="1">
        <v>16070.16972249627</v>
      </c>
      <c r="AI8344" s="1">
        <v>3738</v>
      </c>
      <c r="AJ8344" s="1">
        <v>11611.8209072221</v>
      </c>
      <c r="AK8344" s="1">
        <v>143</v>
      </c>
      <c r="AL8344" s="1">
        <v>209651.046875</v>
      </c>
      <c r="AM8344" s="1">
        <v>167152.859375</v>
      </c>
      <c r="AN8344" s="1">
        <v>42498.18359375</v>
      </c>
      <c r="AO8344" t="s">
        <v>21154</v>
      </c>
    </row>
    <row r="8345" spans="1:41" x14ac:dyDescent="0.25">
      <c r="A8345" s="1">
        <v>2029</v>
      </c>
      <c r="B8345" t="s">
        <v>6750</v>
      </c>
      <c r="C8345" t="s">
        <v>7164</v>
      </c>
      <c r="D8345" t="s">
        <v>7262</v>
      </c>
      <c r="E8345" t="s">
        <v>8196</v>
      </c>
      <c r="F8345" t="s">
        <v>10338</v>
      </c>
      <c r="G8345" t="s">
        <v>12467</v>
      </c>
      <c r="H8345" t="s">
        <v>12778</v>
      </c>
      <c r="I8345" s="1">
        <v>2096.7845385096261</v>
      </c>
      <c r="J8345" s="1">
        <v>7600.8439520973952</v>
      </c>
      <c r="K8345" s="1">
        <v>104.83922692548131</v>
      </c>
      <c r="L8345" s="1">
        <v>419.35690770192525</v>
      </c>
      <c r="M8345" s="1">
        <v>12580.707231057757</v>
      </c>
      <c r="N8345" s="1">
        <v>3135.4114596856903</v>
      </c>
      <c r="O8345" s="1">
        <v>117.0875938071853</v>
      </c>
      <c r="P8345" s="1">
        <v>99.219844362275509</v>
      </c>
      <c r="Q8345" s="1">
        <v>776.87134873347463</v>
      </c>
      <c r="R8345" s="1">
        <v>430.29373585479146</v>
      </c>
      <c r="S8345" s="1">
        <v>7129.0674309327287</v>
      </c>
      <c r="T8345" s="1">
        <v>104.83922692548131</v>
      </c>
      <c r="U8345" s="1">
        <v>0</v>
      </c>
      <c r="V8345" s="1">
        <v>670.97105232308036</v>
      </c>
      <c r="W8345" s="1">
        <v>1309.4419442992616</v>
      </c>
      <c r="X8345" s="1">
        <v>3978.6486618220156</v>
      </c>
      <c r="Y8345" s="1">
        <v>12105.051658496848</v>
      </c>
      <c r="Z8345" s="1">
        <v>4859.5057190569714</v>
      </c>
      <c r="AA8345" s="1">
        <v>45766.516122049608</v>
      </c>
      <c r="AB8345" s="1">
        <v>32.500160346899207</v>
      </c>
      <c r="AC8345" s="1">
        <v>1156.7842249988091</v>
      </c>
      <c r="AD8345" s="1">
        <v>2254.5626987001642</v>
      </c>
      <c r="AE8345" s="1">
        <v>1715.1697525008742</v>
      </c>
      <c r="AF8345" s="1">
        <v>11689.46896296424</v>
      </c>
      <c r="AG8345" s="1">
        <v>49649.761087369436</v>
      </c>
      <c r="AH8345" s="1">
        <v>15151.709185722098</v>
      </c>
      <c r="AI8345" s="1">
        <v>3918.8903024744914</v>
      </c>
      <c r="AJ8345" s="1">
        <v>11292.233132143592</v>
      </c>
      <c r="AK8345" s="1">
        <v>113.22636507951981</v>
      </c>
      <c r="AL8345" s="1">
        <v>200259.75</v>
      </c>
      <c r="AM8345" s="1">
        <v>153464.25</v>
      </c>
      <c r="AN8345" s="1">
        <v>46795.5234375</v>
      </c>
      <c r="AO8345" t="s">
        <v>21155</v>
      </c>
    </row>
    <row r="8346" spans="1:41" x14ac:dyDescent="0.25">
      <c r="A8346" s="1">
        <v>2029</v>
      </c>
      <c r="B8346" t="s">
        <v>6750</v>
      </c>
      <c r="C8346" t="s">
        <v>7164</v>
      </c>
      <c r="D8346" t="s">
        <v>7262</v>
      </c>
      <c r="E8346" t="s">
        <v>8196</v>
      </c>
      <c r="F8346" t="s">
        <v>10338</v>
      </c>
      <c r="G8346" t="s">
        <v>12468</v>
      </c>
      <c r="H8346" t="s">
        <v>12778</v>
      </c>
      <c r="I8346" s="1">
        <v>2437.988839989514</v>
      </c>
      <c r="J8346" s="1">
        <v>8083.8336466557348</v>
      </c>
      <c r="K8346" s="1">
        <v>117.6182125260968</v>
      </c>
      <c r="L8346" s="1">
        <v>488.41074026264272</v>
      </c>
      <c r="M8346" s="1">
        <v>14341.11082346773</v>
      </c>
      <c r="N8346" s="1">
        <v>3574.1471942115309</v>
      </c>
      <c r="O8346" s="1">
        <v>133.47152334144559</v>
      </c>
      <c r="P8346" s="1">
        <v>112.109492778502</v>
      </c>
      <c r="Q8346" s="1">
        <v>885.57804447269393</v>
      </c>
      <c r="R8346" s="1">
        <v>490.50423312479239</v>
      </c>
      <c r="S8346" s="1">
        <v>8126.6294666317153</v>
      </c>
      <c r="T8346" s="1">
        <v>121.559471657556</v>
      </c>
      <c r="U8346" s="1">
        <v>0</v>
      </c>
      <c r="V8346" s="1">
        <v>765</v>
      </c>
      <c r="W8346" s="1">
        <v>1492.670618209266</v>
      </c>
      <c r="X8346" s="1">
        <v>4691</v>
      </c>
      <c r="Y8346" s="1">
        <v>14203.264750345619</v>
      </c>
      <c r="Z8346" s="1">
        <v>5594.0127742820232</v>
      </c>
      <c r="AA8346" s="1">
        <v>55000</v>
      </c>
      <c r="AB8346" s="1">
        <v>40</v>
      </c>
      <c r="AC8346" s="1">
        <v>1342.1057900000001</v>
      </c>
      <c r="AD8346" s="1">
        <v>2437.066786328026</v>
      </c>
      <c r="AE8346" s="1">
        <v>1955.1714422661009</v>
      </c>
      <c r="AF8346" s="1">
        <v>13591.665883499551</v>
      </c>
      <c r="AG8346" s="1">
        <v>57729</v>
      </c>
      <c r="AH8346" s="1">
        <v>19020.066256258098</v>
      </c>
      <c r="AI8346" s="1">
        <v>4467.2560215101994</v>
      </c>
      <c r="AJ8346" s="1">
        <v>13129.239908417499</v>
      </c>
      <c r="AK8346" s="1">
        <v>129</v>
      </c>
      <c r="AL8346" s="1">
        <v>234499.484375</v>
      </c>
      <c r="AM8346" s="1">
        <v>179382.03125</v>
      </c>
      <c r="AN8346" s="1">
        <v>55117.44921875</v>
      </c>
      <c r="AO8346" t="s">
        <v>21156</v>
      </c>
    </row>
    <row r="8347" spans="1:41" x14ac:dyDescent="0.25">
      <c r="A8347" s="1">
        <v>2029</v>
      </c>
      <c r="B8347" t="s">
        <v>6751</v>
      </c>
      <c r="C8347" t="s">
        <v>7164</v>
      </c>
      <c r="D8347" t="s">
        <v>7262</v>
      </c>
      <c r="E8347" t="s">
        <v>8196</v>
      </c>
      <c r="F8347" t="s">
        <v>10338</v>
      </c>
      <c r="G8347" t="s">
        <v>12468</v>
      </c>
      <c r="H8347" t="s">
        <v>12778</v>
      </c>
      <c r="I8347" s="1">
        <v>2400.0000000000009</v>
      </c>
      <c r="J8347" s="1">
        <v>13329.04306455985</v>
      </c>
      <c r="K8347" s="1">
        <v>74.491191043779963</v>
      </c>
      <c r="L8347" s="1">
        <v>1719.483176280195</v>
      </c>
      <c r="M8347" s="1">
        <v>9763.828175018878</v>
      </c>
      <c r="N8347" s="1">
        <v>2893.2606763548338</v>
      </c>
      <c r="O8347" s="1">
        <v>128.2886614200745</v>
      </c>
      <c r="P8347" s="1">
        <v>443.93796516071171</v>
      </c>
      <c r="Q8347" s="1">
        <v>729</v>
      </c>
      <c r="R8347" s="1">
        <v>904.50078586740131</v>
      </c>
      <c r="S8347" s="1">
        <v>5742.9855755483886</v>
      </c>
      <c r="T8347" s="1">
        <v>115.5757822305107</v>
      </c>
      <c r="U8347" s="1">
        <v>54.406855509764171</v>
      </c>
      <c r="V8347" s="1">
        <v>686</v>
      </c>
      <c r="W8347" s="1">
        <v>1512.3953113146649</v>
      </c>
      <c r="X8347" s="1">
        <v>5451.4614483638088</v>
      </c>
      <c r="Y8347" s="1">
        <v>10986.559515224501</v>
      </c>
      <c r="Z8347" s="1">
        <v>6752.2257095472914</v>
      </c>
      <c r="AA8347" s="1">
        <v>52398</v>
      </c>
      <c r="AB8347" s="1">
        <v>55.492245645088957</v>
      </c>
      <c r="AC8347" s="1">
        <v>388.44571951562273</v>
      </c>
      <c r="AD8347" s="1">
        <v>2978.63528040662</v>
      </c>
      <c r="AE8347" s="1">
        <v>2007.9025470509409</v>
      </c>
      <c r="AF8347" s="1">
        <v>13842.142198094591</v>
      </c>
      <c r="AG8347" s="1">
        <v>70282</v>
      </c>
      <c r="AH8347" s="1">
        <v>18828.76510966133</v>
      </c>
      <c r="AI8347" s="1">
        <v>4293.7870256730093</v>
      </c>
      <c r="AJ8347" s="1">
        <v>13605.098896465021</v>
      </c>
      <c r="AK8347" s="1">
        <v>164</v>
      </c>
      <c r="AL8347" s="1">
        <v>242531.703125</v>
      </c>
      <c r="AM8347" s="1">
        <v>193422</v>
      </c>
      <c r="AN8347" s="1">
        <v>49109.703125</v>
      </c>
      <c r="AO8347" t="s">
        <v>21157</v>
      </c>
    </row>
    <row r="8348" spans="1:41" x14ac:dyDescent="0.25">
      <c r="A8348" s="1">
        <v>2029</v>
      </c>
      <c r="B8348" t="s">
        <v>6752</v>
      </c>
      <c r="C8348" t="s">
        <v>7164</v>
      </c>
      <c r="D8348" t="s">
        <v>7262</v>
      </c>
      <c r="E8348" t="s">
        <v>8196</v>
      </c>
      <c r="F8348" t="s">
        <v>10338</v>
      </c>
      <c r="G8348" t="s">
        <v>12468</v>
      </c>
      <c r="H8348" t="s">
        <v>12778</v>
      </c>
      <c r="I8348" s="1">
        <v>2000</v>
      </c>
      <c r="J8348" s="1">
        <v>13296.65888684886</v>
      </c>
      <c r="K8348" s="1">
        <v>76.166437646375286</v>
      </c>
      <c r="L8348" s="1">
        <v>478.83405908102219</v>
      </c>
      <c r="M8348" s="1">
        <v>11130.76411952152</v>
      </c>
      <c r="N8348" s="1">
        <v>2945.532768848328</v>
      </c>
      <c r="O8348" s="1">
        <v>130.85443464847609</v>
      </c>
      <c r="P8348" s="1">
        <v>108.3034658931296</v>
      </c>
      <c r="Q8348" s="1">
        <v>608.91967649602543</v>
      </c>
      <c r="R8348" s="1">
        <v>249.23237573813159</v>
      </c>
      <c r="S8348" s="1">
        <v>5333</v>
      </c>
      <c r="T8348" s="1">
        <v>119.72869567232731</v>
      </c>
      <c r="U8348" s="1">
        <v>54.950924064861809</v>
      </c>
      <c r="V8348" s="1">
        <v>750</v>
      </c>
      <c r="W8348" s="1">
        <v>1224.5248489408259</v>
      </c>
      <c r="X8348" s="1">
        <v>4879.254011666625</v>
      </c>
      <c r="Y8348" s="1">
        <v>11521.365716637731</v>
      </c>
      <c r="Z8348" s="1">
        <v>6777.030964739406</v>
      </c>
      <c r="AA8348" s="1">
        <v>55847</v>
      </c>
      <c r="AB8348" s="1">
        <v>37</v>
      </c>
      <c r="AC8348" s="1">
        <v>1381.386410201671</v>
      </c>
      <c r="AD8348" s="1">
        <v>2928.3287764954448</v>
      </c>
      <c r="AE8348" s="1">
        <v>1953.9915013678849</v>
      </c>
      <c r="AF8348" s="1">
        <v>14695.25309072792</v>
      </c>
      <c r="AG8348" s="1">
        <v>68087</v>
      </c>
      <c r="AH8348" s="1">
        <v>20680.533104293299</v>
      </c>
      <c r="AI8348" s="1">
        <v>4379.6627661864704</v>
      </c>
      <c r="AJ8348" s="1">
        <v>12000.41764143193</v>
      </c>
      <c r="AK8348" s="1">
        <v>224</v>
      </c>
      <c r="AL8348" s="1">
        <v>243899.6875</v>
      </c>
      <c r="AM8348" s="1">
        <v>192755.875</v>
      </c>
      <c r="AN8348" s="1">
        <v>51143.81640625</v>
      </c>
      <c r="AO8348" t="s">
        <v>21158</v>
      </c>
    </row>
    <row r="8349" spans="1:41" x14ac:dyDescent="0.25">
      <c r="A8349" s="1">
        <v>2029</v>
      </c>
      <c r="B8349" t="s">
        <v>6753</v>
      </c>
      <c r="C8349" t="s">
        <v>7164</v>
      </c>
      <c r="D8349" t="s">
        <v>7262</v>
      </c>
      <c r="E8349" t="s">
        <v>8197</v>
      </c>
      <c r="F8349" t="s">
        <v>10339</v>
      </c>
      <c r="G8349" t="s">
        <v>12468</v>
      </c>
      <c r="H8349" t="s">
        <v>12778</v>
      </c>
      <c r="I8349" s="1">
        <v>0</v>
      </c>
      <c r="J8349" s="1">
        <v>0</v>
      </c>
      <c r="K8349" s="1"/>
      <c r="L8349" s="1">
        <v>0</v>
      </c>
      <c r="M8349" s="1">
        <v>95.02500000000002</v>
      </c>
      <c r="N8349" s="1">
        <v>0</v>
      </c>
      <c r="O8349" s="1"/>
      <c r="P8349" s="1">
        <v>100</v>
      </c>
      <c r="Q8349" s="1">
        <v>0</v>
      </c>
      <c r="R8349" s="1">
        <v>152.9534969609102</v>
      </c>
      <c r="S8349" s="1">
        <v>0</v>
      </c>
      <c r="T8349" s="1">
        <v>0</v>
      </c>
      <c r="U8349" s="1"/>
      <c r="V8349" s="1">
        <v>0</v>
      </c>
      <c r="W8349" s="1">
        <v>295.79066914132392</v>
      </c>
      <c r="X8349" s="1">
        <v>102</v>
      </c>
      <c r="Y8349" s="1">
        <v>0</v>
      </c>
      <c r="Z8349" s="1">
        <v>0</v>
      </c>
      <c r="AA8349" s="1">
        <v>2943</v>
      </c>
      <c r="AB8349" s="1"/>
      <c r="AC8349" s="1">
        <v>237.95884280000001</v>
      </c>
      <c r="AD8349" s="1">
        <v>0</v>
      </c>
      <c r="AE8349" s="1">
        <v>100</v>
      </c>
      <c r="AF8349" s="1">
        <v>353.5581167708155</v>
      </c>
      <c r="AG8349" s="1">
        <v>3766</v>
      </c>
      <c r="AH8349" s="1">
        <v>0</v>
      </c>
      <c r="AI8349" s="1"/>
      <c r="AJ8349" s="1">
        <v>231.84689546942241</v>
      </c>
      <c r="AK8349" s="1"/>
      <c r="AL8349" s="1">
        <v>8378.1328125</v>
      </c>
      <c r="AM8349" s="1">
        <v>7885.3173828125</v>
      </c>
      <c r="AN8349" s="1">
        <v>492.815673828125</v>
      </c>
      <c r="AO8349" t="s">
        <v>21159</v>
      </c>
    </row>
    <row r="8350" spans="1:41" x14ac:dyDescent="0.25">
      <c r="A8350" s="1">
        <v>2029</v>
      </c>
      <c r="B8350" t="s">
        <v>6754</v>
      </c>
      <c r="C8350" t="s">
        <v>7164</v>
      </c>
      <c r="D8350" t="s">
        <v>7262</v>
      </c>
      <c r="E8350" t="s">
        <v>8197</v>
      </c>
      <c r="F8350" t="s">
        <v>10339</v>
      </c>
      <c r="G8350" t="s">
        <v>12468</v>
      </c>
      <c r="H8350" t="s">
        <v>12778</v>
      </c>
      <c r="I8350" s="1"/>
      <c r="J8350" s="1">
        <v>616.5656894086801</v>
      </c>
      <c r="K8350" s="1"/>
      <c r="L8350" s="1">
        <v>0</v>
      </c>
      <c r="M8350" s="1">
        <v>91.83022983320042</v>
      </c>
      <c r="N8350" s="1">
        <v>0</v>
      </c>
      <c r="O8350" s="1"/>
      <c r="P8350" s="1">
        <v>100</v>
      </c>
      <c r="Q8350" s="1"/>
      <c r="R8350" s="1">
        <v>175.04316551694009</v>
      </c>
      <c r="S8350" s="1"/>
      <c r="T8350" s="1">
        <v>0</v>
      </c>
      <c r="U8350" s="1">
        <v>0</v>
      </c>
      <c r="V8350" s="1">
        <v>0</v>
      </c>
      <c r="W8350" s="1">
        <v>372.18649029313588</v>
      </c>
      <c r="X8350" s="1">
        <v>106.28935252565989</v>
      </c>
      <c r="Y8350" s="1">
        <v>0</v>
      </c>
      <c r="Z8350" s="1">
        <v>0</v>
      </c>
      <c r="AA8350" s="1">
        <v>1291</v>
      </c>
      <c r="AB8350" s="1"/>
      <c r="AC8350" s="1">
        <v>0</v>
      </c>
      <c r="AD8350" s="1"/>
      <c r="AE8350" s="1">
        <v>117.1659381002266</v>
      </c>
      <c r="AF8350" s="1">
        <v>333.33783414886182</v>
      </c>
      <c r="AG8350" s="1">
        <v>5637</v>
      </c>
      <c r="AH8350" s="1">
        <v>0</v>
      </c>
      <c r="AI8350" s="1"/>
      <c r="AJ8350" s="1">
        <v>233.69220368607691</v>
      </c>
      <c r="AK8350" s="1"/>
      <c r="AL8350" s="1">
        <v>9074.111328125</v>
      </c>
      <c r="AM8350" s="1">
        <v>8503.8056640625</v>
      </c>
      <c r="AN8350" s="1">
        <v>570.30609130859375</v>
      </c>
      <c r="AO8350" t="s">
        <v>21160</v>
      </c>
    </row>
    <row r="8351" spans="1:41" x14ac:dyDescent="0.25">
      <c r="A8351" s="1">
        <v>2029</v>
      </c>
      <c r="B8351" t="s">
        <v>6755</v>
      </c>
      <c r="C8351" t="s">
        <v>7164</v>
      </c>
      <c r="D8351" t="s">
        <v>7262</v>
      </c>
      <c r="E8351" t="s">
        <v>8197</v>
      </c>
      <c r="F8351" t="s">
        <v>10339</v>
      </c>
      <c r="G8351" t="s">
        <v>12468</v>
      </c>
      <c r="H8351" t="s">
        <v>12778</v>
      </c>
      <c r="I8351" s="1"/>
      <c r="J8351" s="1">
        <v>616.5656894086801</v>
      </c>
      <c r="K8351" s="1"/>
      <c r="L8351" s="1">
        <v>0</v>
      </c>
      <c r="M8351" s="1">
        <v>71.603802770850024</v>
      </c>
      <c r="N8351" s="1">
        <v>0</v>
      </c>
      <c r="O8351" s="1"/>
      <c r="P8351" s="1">
        <v>90</v>
      </c>
      <c r="Q8351" s="1"/>
      <c r="R8351" s="1">
        <v>169</v>
      </c>
      <c r="S8351" s="1"/>
      <c r="T8351" s="1">
        <v>0</v>
      </c>
      <c r="U8351" s="1"/>
      <c r="V8351" s="1">
        <v>0</v>
      </c>
      <c r="W8351" s="1">
        <v>554.68487214177128</v>
      </c>
      <c r="X8351" s="1">
        <v>119.9886596969443</v>
      </c>
      <c r="Y8351" s="1">
        <v>0</v>
      </c>
      <c r="Z8351" s="1">
        <v>0</v>
      </c>
      <c r="AA8351" s="1">
        <v>2078.4</v>
      </c>
      <c r="AB8351" s="1"/>
      <c r="AC8351" s="1">
        <v>353.58210943688238</v>
      </c>
      <c r="AD8351" s="1"/>
      <c r="AE8351" s="1">
        <v>150</v>
      </c>
      <c r="AF8351" s="1">
        <v>295.67917810898922</v>
      </c>
      <c r="AG8351" s="1">
        <v>6788</v>
      </c>
      <c r="AH8351" s="1">
        <v>0</v>
      </c>
      <c r="AI8351" s="1"/>
      <c r="AJ8351" s="1">
        <v>238.36604775979839</v>
      </c>
      <c r="AK8351" s="1"/>
      <c r="AL8351" s="1">
        <v>11525.8701171875</v>
      </c>
      <c r="AM8351" s="1">
        <v>10779.5927734375</v>
      </c>
      <c r="AN8351" s="1">
        <v>746.27734375</v>
      </c>
      <c r="AO8351" t="s">
        <v>21161</v>
      </c>
    </row>
    <row r="8352" spans="1:41" x14ac:dyDescent="0.25">
      <c r="A8352" s="1">
        <v>2029</v>
      </c>
      <c r="B8352" t="s">
        <v>6756</v>
      </c>
      <c r="C8352" t="s">
        <v>7164</v>
      </c>
      <c r="D8352" t="s">
        <v>7262</v>
      </c>
      <c r="E8352" t="s">
        <v>8198</v>
      </c>
      <c r="F8352" t="s">
        <v>10340</v>
      </c>
      <c r="G8352" t="s">
        <v>12469</v>
      </c>
      <c r="H8352" t="s">
        <v>12778</v>
      </c>
      <c r="I8352" s="1"/>
      <c r="J8352" s="1"/>
      <c r="K8352" s="1"/>
      <c r="L8352" s="1"/>
      <c r="M8352" s="1"/>
      <c r="N8352" s="1">
        <v>0</v>
      </c>
      <c r="O8352" s="1"/>
      <c r="P8352" s="1"/>
      <c r="Q8352" s="1">
        <v>0</v>
      </c>
      <c r="R8352" s="1"/>
      <c r="S8352" s="1">
        <v>0</v>
      </c>
      <c r="T8352" s="1">
        <v>0</v>
      </c>
      <c r="U8352" s="1"/>
      <c r="V8352" s="1">
        <v>0</v>
      </c>
      <c r="W8352" s="1"/>
      <c r="X8352" s="1"/>
      <c r="Y8352" s="1"/>
      <c r="Z8352" s="1"/>
      <c r="AA8352" s="1"/>
      <c r="AB8352" s="1"/>
      <c r="AC8352" s="1"/>
      <c r="AD8352" s="1"/>
      <c r="AE8352" s="1"/>
      <c r="AF8352" s="1">
        <v>0</v>
      </c>
      <c r="AG8352" s="1"/>
      <c r="AH8352" s="1">
        <v>786.2942019411098</v>
      </c>
      <c r="AI8352" s="1"/>
      <c r="AJ8352" s="1"/>
      <c r="AK8352" s="1"/>
      <c r="AL8352" s="1">
        <v>786.294189453125</v>
      </c>
      <c r="AM8352" s="1">
        <v>0</v>
      </c>
      <c r="AN8352" s="1">
        <v>786.294189453125</v>
      </c>
      <c r="AO8352" t="s">
        <v>21162</v>
      </c>
    </row>
    <row r="8353" spans="1:41" x14ac:dyDescent="0.25">
      <c r="A8353" s="1">
        <v>2029</v>
      </c>
      <c r="B8353" t="s">
        <v>6757</v>
      </c>
      <c r="C8353" t="s">
        <v>7164</v>
      </c>
      <c r="D8353" t="s">
        <v>7262</v>
      </c>
      <c r="E8353" t="s">
        <v>8198</v>
      </c>
      <c r="F8353" t="s">
        <v>10340</v>
      </c>
      <c r="G8353" t="s">
        <v>12469</v>
      </c>
      <c r="H8353" t="s">
        <v>12778</v>
      </c>
      <c r="I8353" s="1"/>
      <c r="J8353" s="1"/>
      <c r="K8353" s="1"/>
      <c r="L8353" s="1"/>
      <c r="M8353" s="1"/>
      <c r="N8353" s="1">
        <v>1003.1254836143248</v>
      </c>
      <c r="O8353" s="1"/>
      <c r="P8353" s="1"/>
      <c r="Q8353" s="1">
        <v>0</v>
      </c>
      <c r="R8353" s="1"/>
      <c r="S8353" s="1"/>
      <c r="T8353" s="1">
        <v>0</v>
      </c>
      <c r="U8353" s="1"/>
      <c r="V8353" s="1">
        <v>0</v>
      </c>
      <c r="W8353" s="1"/>
      <c r="X8353" s="1">
        <v>86.647647563167496</v>
      </c>
      <c r="Y8353" s="1">
        <v>0</v>
      </c>
      <c r="Z8353" s="1"/>
      <c r="AA8353" s="1"/>
      <c r="AB8353" s="1"/>
      <c r="AC8353" s="1"/>
      <c r="AD8353" s="1"/>
      <c r="AE8353" s="1"/>
      <c r="AF8353" s="1">
        <v>0</v>
      </c>
      <c r="AG8353" s="1"/>
      <c r="AH8353" s="1">
        <v>779.82882806850739</v>
      </c>
      <c r="AI8353" s="1"/>
      <c r="AJ8353" s="1"/>
      <c r="AK8353" s="1"/>
      <c r="AL8353" s="1">
        <v>1869.60205078125</v>
      </c>
      <c r="AM8353" s="1">
        <v>1003.12548828125</v>
      </c>
      <c r="AN8353" s="1">
        <v>866.47650146484375</v>
      </c>
      <c r="AO8353" t="s">
        <v>21163</v>
      </c>
    </row>
    <row r="8354" spans="1:41" x14ac:dyDescent="0.25">
      <c r="A8354" s="1">
        <v>2029</v>
      </c>
      <c r="B8354" t="s">
        <v>6758</v>
      </c>
      <c r="C8354" t="s">
        <v>7164</v>
      </c>
      <c r="D8354" t="s">
        <v>7262</v>
      </c>
      <c r="E8354" t="s">
        <v>8198</v>
      </c>
      <c r="F8354" t="s">
        <v>10340</v>
      </c>
      <c r="G8354" t="s">
        <v>12469</v>
      </c>
      <c r="H8354" t="s">
        <v>12778</v>
      </c>
      <c r="I8354" s="1"/>
      <c r="J8354" s="1"/>
      <c r="K8354" s="1"/>
      <c r="L8354" s="1"/>
      <c r="M8354" s="1"/>
      <c r="N8354" s="1">
        <v>0</v>
      </c>
      <c r="O8354" s="1"/>
      <c r="P8354" s="1"/>
      <c r="Q8354" s="1">
        <v>0</v>
      </c>
      <c r="R8354" s="1"/>
      <c r="S8354" s="1"/>
      <c r="T8354" s="1"/>
      <c r="U8354" s="1"/>
      <c r="V8354" s="1">
        <v>0</v>
      </c>
      <c r="W8354" s="1"/>
      <c r="X8354" s="1">
        <v>0</v>
      </c>
      <c r="Y8354" s="1">
        <v>0</v>
      </c>
      <c r="Z8354" s="1"/>
      <c r="AA8354" s="1"/>
      <c r="AB8354" s="1"/>
      <c r="AC8354" s="1"/>
      <c r="AD8354" s="1"/>
      <c r="AE8354" s="1"/>
      <c r="AF8354" s="1">
        <v>0</v>
      </c>
      <c r="AG8354" s="1"/>
      <c r="AH8354" s="1">
        <v>0</v>
      </c>
      <c r="AI8354" s="1"/>
      <c r="AJ8354" s="1"/>
      <c r="AK8354" s="1"/>
      <c r="AL8354" s="1">
        <v>0</v>
      </c>
      <c r="AM8354" s="1">
        <v>0</v>
      </c>
      <c r="AN8354" s="1">
        <v>0</v>
      </c>
      <c r="AO8354" t="s">
        <v>21164</v>
      </c>
    </row>
    <row r="8355" spans="1:41" x14ac:dyDescent="0.25">
      <c r="A8355" s="1">
        <v>2029</v>
      </c>
      <c r="B8355" t="s">
        <v>6758</v>
      </c>
      <c r="C8355" t="s">
        <v>7164</v>
      </c>
      <c r="D8355" t="s">
        <v>7262</v>
      </c>
      <c r="E8355" t="s">
        <v>8198</v>
      </c>
      <c r="F8355" t="s">
        <v>10341</v>
      </c>
      <c r="G8355" t="s">
        <v>12469</v>
      </c>
      <c r="H8355" t="s">
        <v>12778</v>
      </c>
      <c r="I8355" s="1"/>
      <c r="J8355" s="1"/>
      <c r="K8355" s="1"/>
      <c r="L8355" s="1"/>
      <c r="M8355" s="1">
        <v>300</v>
      </c>
      <c r="N8355" s="1">
        <v>1411.4102421875</v>
      </c>
      <c r="O8355" s="1"/>
      <c r="P8355" s="1"/>
      <c r="Q8355" s="1">
        <v>0</v>
      </c>
      <c r="R8355" s="1">
        <v>274.6112584</v>
      </c>
      <c r="S8355" s="1"/>
      <c r="T8355" s="1"/>
      <c r="U8355" s="1">
        <v>0</v>
      </c>
      <c r="V8355" s="1">
        <v>500</v>
      </c>
      <c r="W8355" s="1"/>
      <c r="X8355" s="1">
        <v>550</v>
      </c>
      <c r="Y8355" s="1">
        <v>1661.573222568252</v>
      </c>
      <c r="Z8355" s="1"/>
      <c r="AA8355" s="1"/>
      <c r="AB8355" s="1"/>
      <c r="AC8355" s="1"/>
      <c r="AD8355" s="1"/>
      <c r="AE8355" s="1"/>
      <c r="AF8355" s="1">
        <v>0</v>
      </c>
      <c r="AG8355" s="1">
        <v>10737</v>
      </c>
      <c r="AH8355" s="1">
        <v>4401.2479999999996</v>
      </c>
      <c r="AI8355" s="1">
        <v>0</v>
      </c>
      <c r="AJ8355" s="1"/>
      <c r="AK8355" s="1"/>
      <c r="AL8355" s="1">
        <v>19835.841796875</v>
      </c>
      <c r="AM8355" s="1">
        <v>14584.5947265625</v>
      </c>
      <c r="AN8355" s="1">
        <v>5251.248046875</v>
      </c>
      <c r="AO8355" t="s">
        <v>21165</v>
      </c>
    </row>
    <row r="8356" spans="1:41" x14ac:dyDescent="0.25">
      <c r="A8356" s="1">
        <v>2029</v>
      </c>
      <c r="B8356" t="s">
        <v>6759</v>
      </c>
      <c r="C8356" t="s">
        <v>7164</v>
      </c>
      <c r="D8356" t="s">
        <v>7262</v>
      </c>
      <c r="E8356" t="s">
        <v>8198</v>
      </c>
      <c r="F8356" t="s">
        <v>10341</v>
      </c>
      <c r="G8356" t="s">
        <v>12469</v>
      </c>
      <c r="H8356" t="s">
        <v>12778</v>
      </c>
      <c r="I8356" s="1"/>
      <c r="J8356" s="1"/>
      <c r="K8356" s="1"/>
      <c r="L8356" s="1"/>
      <c r="M8356" s="1">
        <v>305.81522669353234</v>
      </c>
      <c r="N8356" s="1">
        <v>717.48619606008901</v>
      </c>
      <c r="O8356" s="1"/>
      <c r="P8356" s="1"/>
      <c r="Q8356" s="1">
        <v>0</v>
      </c>
      <c r="R8356" s="1">
        <v>265.20096073435832</v>
      </c>
      <c r="S8356" s="1"/>
      <c r="T8356" s="1">
        <v>0</v>
      </c>
      <c r="U8356" s="1">
        <v>0</v>
      </c>
      <c r="V8356" s="1">
        <v>509.69204448922051</v>
      </c>
      <c r="W8356" s="1"/>
      <c r="X8356" s="1">
        <v>560.66124893814253</v>
      </c>
      <c r="Y8356" s="1">
        <v>1980.5559687760876</v>
      </c>
      <c r="Z8356" s="1"/>
      <c r="AA8356" s="1"/>
      <c r="AB8356" s="1"/>
      <c r="AC8356" s="1"/>
      <c r="AD8356" s="1"/>
      <c r="AE8356" s="1"/>
      <c r="AF8356" s="1">
        <v>0</v>
      </c>
      <c r="AG8356" s="1">
        <v>10731.056304676049</v>
      </c>
      <c r="AH8356" s="1">
        <v>4168.2615398328453</v>
      </c>
      <c r="AI8356" s="1">
        <v>0</v>
      </c>
      <c r="AJ8356" s="1"/>
      <c r="AK8356" s="1"/>
      <c r="AL8356" s="1">
        <v>19238.728515625</v>
      </c>
      <c r="AM8356" s="1">
        <v>14203.9912109375</v>
      </c>
      <c r="AN8356" s="1">
        <v>5034.73779296875</v>
      </c>
      <c r="AO8356" t="s">
        <v>21166</v>
      </c>
    </row>
    <row r="8357" spans="1:41" x14ac:dyDescent="0.25">
      <c r="A8357" s="1">
        <v>2029</v>
      </c>
      <c r="B8357" t="s">
        <v>6760</v>
      </c>
      <c r="C8357" t="s">
        <v>7164</v>
      </c>
      <c r="D8357" t="s">
        <v>7262</v>
      </c>
      <c r="E8357" t="s">
        <v>8198</v>
      </c>
      <c r="F8357" t="s">
        <v>10341</v>
      </c>
      <c r="G8357" t="s">
        <v>12469</v>
      </c>
      <c r="H8357" t="s">
        <v>12778</v>
      </c>
      <c r="I8357" s="1"/>
      <c r="J8357" s="1"/>
      <c r="K8357" s="1"/>
      <c r="L8357" s="1"/>
      <c r="M8357" s="1">
        <v>314.51768077644391</v>
      </c>
      <c r="N8357" s="1">
        <v>0</v>
      </c>
      <c r="O8357" s="1"/>
      <c r="P8357" s="1"/>
      <c r="Q8357" s="1">
        <v>0</v>
      </c>
      <c r="R8357" s="1">
        <v>339.80987663444427</v>
      </c>
      <c r="S8357" s="1">
        <v>471.77652116466589</v>
      </c>
      <c r="T8357" s="1">
        <v>0</v>
      </c>
      <c r="U8357" s="1">
        <v>0</v>
      </c>
      <c r="V8357" s="1">
        <v>524.19613462740654</v>
      </c>
      <c r="W8357" s="1"/>
      <c r="X8357" s="1"/>
      <c r="Y8357" s="1">
        <v>1455.1684697256806</v>
      </c>
      <c r="Z8357" s="1"/>
      <c r="AA8357" s="1"/>
      <c r="AB8357" s="1"/>
      <c r="AC8357" s="1"/>
      <c r="AD8357" s="1"/>
      <c r="AE8357" s="1"/>
      <c r="AF8357" s="1">
        <v>1622.9112328064507</v>
      </c>
      <c r="AG8357" s="1">
        <v>10820.456610978927</v>
      </c>
      <c r="AH8357" s="1">
        <v>1572.5884038822196</v>
      </c>
      <c r="AI8357" s="1">
        <v>0</v>
      </c>
      <c r="AJ8357" s="1"/>
      <c r="AK8357" s="1"/>
      <c r="AL8357" s="1">
        <v>17121.42578125</v>
      </c>
      <c r="AM8357" s="1">
        <v>14762.5419921875</v>
      </c>
      <c r="AN8357" s="1">
        <v>2358.882568359375</v>
      </c>
      <c r="AO8357" t="s">
        <v>21167</v>
      </c>
    </row>
    <row r="8358" spans="1:41" x14ac:dyDescent="0.25">
      <c r="A8358" s="1">
        <v>2029</v>
      </c>
      <c r="B8358" t="s">
        <v>6760</v>
      </c>
      <c r="C8358" t="s">
        <v>7164</v>
      </c>
      <c r="D8358" t="s">
        <v>7262</v>
      </c>
      <c r="E8358" t="s">
        <v>8198</v>
      </c>
      <c r="F8358" t="s">
        <v>10342</v>
      </c>
      <c r="G8358" t="s">
        <v>12469</v>
      </c>
      <c r="H8358" t="s">
        <v>12778</v>
      </c>
      <c r="I8358" s="1"/>
      <c r="J8358" s="1"/>
      <c r="K8358" s="1"/>
      <c r="L8358" s="1"/>
      <c r="M8358" s="1"/>
      <c r="N8358" s="1">
        <v>0</v>
      </c>
      <c r="O8358" s="1"/>
      <c r="P8358" s="1"/>
      <c r="Q8358" s="1">
        <v>0</v>
      </c>
      <c r="R8358" s="1"/>
      <c r="S8358" s="1">
        <v>0</v>
      </c>
      <c r="T8358" s="1">
        <v>0</v>
      </c>
      <c r="U8358" s="1"/>
      <c r="V8358" s="1">
        <v>0</v>
      </c>
      <c r="W8358" s="1">
        <v>0</v>
      </c>
      <c r="X8358" s="1"/>
      <c r="Y8358" s="1"/>
      <c r="Z8358" s="1"/>
      <c r="AA8358" s="1"/>
      <c r="AB8358" s="1"/>
      <c r="AC8358" s="1"/>
      <c r="AD8358" s="1"/>
      <c r="AE8358" s="1"/>
      <c r="AF8358" s="1">
        <v>0</v>
      </c>
      <c r="AG8358" s="1">
        <v>0</v>
      </c>
      <c r="AH8358" s="1"/>
      <c r="AI8358" s="1">
        <v>0</v>
      </c>
      <c r="AJ8358" s="1"/>
      <c r="AK8358" s="1"/>
      <c r="AL8358" s="1">
        <v>0</v>
      </c>
      <c r="AM8358" s="1">
        <v>0</v>
      </c>
      <c r="AN8358" s="1">
        <v>0</v>
      </c>
      <c r="AO8358" t="s">
        <v>21168</v>
      </c>
    </row>
    <row r="8359" spans="1:41" x14ac:dyDescent="0.25">
      <c r="A8359" s="1">
        <v>2029</v>
      </c>
      <c r="B8359" t="s">
        <v>6761</v>
      </c>
      <c r="C8359" t="s">
        <v>7164</v>
      </c>
      <c r="D8359" t="s">
        <v>7262</v>
      </c>
      <c r="E8359" t="s">
        <v>8198</v>
      </c>
      <c r="F8359" t="s">
        <v>10342</v>
      </c>
      <c r="G8359" t="s">
        <v>12469</v>
      </c>
      <c r="H8359" t="s">
        <v>12778</v>
      </c>
      <c r="I8359" s="1"/>
      <c r="J8359" s="1"/>
      <c r="K8359" s="1"/>
      <c r="L8359" s="1"/>
      <c r="M8359" s="1"/>
      <c r="N8359" s="1">
        <v>1013.427625</v>
      </c>
      <c r="O8359" s="1"/>
      <c r="P8359" s="1"/>
      <c r="Q8359" s="1">
        <v>0</v>
      </c>
      <c r="R8359" s="1"/>
      <c r="S8359" s="1"/>
      <c r="T8359" s="1"/>
      <c r="U8359" s="1"/>
      <c r="V8359" s="1">
        <v>0</v>
      </c>
      <c r="W8359" s="1"/>
      <c r="X8359" s="1">
        <v>150</v>
      </c>
      <c r="Y8359" s="1">
        <v>1486.6559999999999</v>
      </c>
      <c r="Z8359" s="1"/>
      <c r="AA8359" s="1"/>
      <c r="AB8359" s="1"/>
      <c r="AC8359" s="1"/>
      <c r="AD8359" s="1"/>
      <c r="AE8359" s="1"/>
      <c r="AF8359" s="1">
        <v>0</v>
      </c>
      <c r="AG8359" s="1">
        <v>0</v>
      </c>
      <c r="AH8359" s="1">
        <v>0</v>
      </c>
      <c r="AI8359" s="1">
        <v>0</v>
      </c>
      <c r="AJ8359" s="1"/>
      <c r="AK8359" s="1"/>
      <c r="AL8359" s="1">
        <v>2650.08349609375</v>
      </c>
      <c r="AM8359" s="1">
        <v>2500.08349609375</v>
      </c>
      <c r="AN8359" s="1">
        <v>150</v>
      </c>
      <c r="AO8359" t="s">
        <v>21169</v>
      </c>
    </row>
    <row r="8360" spans="1:41" x14ac:dyDescent="0.25">
      <c r="A8360" s="1">
        <v>2029</v>
      </c>
      <c r="B8360" t="s">
        <v>6762</v>
      </c>
      <c r="C8360" t="s">
        <v>7164</v>
      </c>
      <c r="D8360" t="s">
        <v>7262</v>
      </c>
      <c r="E8360" t="s">
        <v>8198</v>
      </c>
      <c r="F8360" t="s">
        <v>10342</v>
      </c>
      <c r="G8360" t="s">
        <v>12469</v>
      </c>
      <c r="H8360" t="s">
        <v>12778</v>
      </c>
      <c r="I8360" s="1"/>
      <c r="J8360" s="1"/>
      <c r="K8360" s="1"/>
      <c r="L8360" s="1"/>
      <c r="M8360" s="1"/>
      <c r="N8360" s="1">
        <v>0</v>
      </c>
      <c r="O8360" s="1"/>
      <c r="P8360" s="1"/>
      <c r="Q8360" s="1">
        <v>0</v>
      </c>
      <c r="R8360" s="1"/>
      <c r="S8360" s="1"/>
      <c r="T8360" s="1">
        <v>0</v>
      </c>
      <c r="U8360" s="1"/>
      <c r="V8360" s="1">
        <v>0</v>
      </c>
      <c r="W8360" s="1"/>
      <c r="X8360" s="1">
        <v>101.93840889784411</v>
      </c>
      <c r="Y8360" s="1">
        <v>1539.2228176304325</v>
      </c>
      <c r="Z8360" s="1"/>
      <c r="AA8360" s="1"/>
      <c r="AB8360" s="1"/>
      <c r="AC8360" s="1"/>
      <c r="AD8360" s="1"/>
      <c r="AE8360" s="1"/>
      <c r="AF8360" s="1">
        <v>0</v>
      </c>
      <c r="AG8360" s="1"/>
      <c r="AH8360" s="1">
        <v>0</v>
      </c>
      <c r="AI8360" s="1">
        <v>0</v>
      </c>
      <c r="AJ8360" s="1"/>
      <c r="AK8360" s="1"/>
      <c r="AL8360" s="1">
        <v>1641.1612548828125</v>
      </c>
      <c r="AM8360" s="1">
        <v>1539.2227783203125</v>
      </c>
      <c r="AN8360" s="1">
        <v>101.93840789794922</v>
      </c>
      <c r="AO8360" t="s">
        <v>21170</v>
      </c>
    </row>
    <row r="8361" spans="1:41" x14ac:dyDescent="0.25">
      <c r="A8361" s="1">
        <v>2029</v>
      </c>
      <c r="B8361" t="s">
        <v>6762</v>
      </c>
      <c r="C8361" t="s">
        <v>7164</v>
      </c>
      <c r="D8361" t="s">
        <v>7262</v>
      </c>
      <c r="E8361" t="s">
        <v>8199</v>
      </c>
      <c r="F8361" t="s">
        <v>10343</v>
      </c>
      <c r="G8361" t="s">
        <v>12469</v>
      </c>
      <c r="H8361" t="s">
        <v>12778</v>
      </c>
      <c r="I8361" s="1">
        <v>15715.504705084302</v>
      </c>
      <c r="J8361" s="1">
        <v>60642.137962171568</v>
      </c>
      <c r="K8361" s="1">
        <v>1459.2578372390353</v>
      </c>
      <c r="L8361" s="1">
        <v>2940.9230967028025</v>
      </c>
      <c r="M8361" s="1">
        <v>35661.057211122992</v>
      </c>
      <c r="N8361" s="1">
        <v>14443.640923186867</v>
      </c>
      <c r="O8361" s="1">
        <v>9123.469859073899</v>
      </c>
      <c r="P8361" s="1">
        <v>10765.01198867992</v>
      </c>
      <c r="Q8361" s="1">
        <v>5740.8755426408143</v>
      </c>
      <c r="R8361" s="1">
        <v>11729.131779825922</v>
      </c>
      <c r="S8361" s="1">
        <v>21947.13555888804</v>
      </c>
      <c r="T8361" s="1">
        <v>10488.034735893907</v>
      </c>
      <c r="U8361" s="1">
        <v>1503.5915312432005</v>
      </c>
      <c r="V8361" s="1">
        <v>11841.165577573571</v>
      </c>
      <c r="W8361" s="1">
        <v>5534.7148928454426</v>
      </c>
      <c r="X8361" s="1">
        <v>18191.214883046974</v>
      </c>
      <c r="Y8361" s="1">
        <v>54349.48208797456</v>
      </c>
      <c r="Z8361" s="1">
        <v>19893.526506786162</v>
      </c>
      <c r="AA8361" s="1">
        <v>226556.07500728057</v>
      </c>
      <c r="AB8361" s="1">
        <v>2020.4192643552701</v>
      </c>
      <c r="AC8361" s="1">
        <v>12792.250932590458</v>
      </c>
      <c r="AD8361" s="1"/>
      <c r="AE8361" s="1">
        <v>26971.638842045315</v>
      </c>
      <c r="AF8361" s="1">
        <v>48795.255971394123</v>
      </c>
      <c r="AG8361" s="1">
        <v>240793.81257804245</v>
      </c>
      <c r="AH8361" s="1">
        <v>44880.956995682944</v>
      </c>
      <c r="AI8361" s="1">
        <v>6764.6328144609352</v>
      </c>
      <c r="AJ8361" s="1">
        <v>54843.284640104001</v>
      </c>
      <c r="AK8361" s="1">
        <v>1605.5299401410448</v>
      </c>
      <c r="AL8361" s="1">
        <v>977993.6875</v>
      </c>
      <c r="AM8361" s="1">
        <v>820317.3125</v>
      </c>
      <c r="AN8361" s="1">
        <v>157676.4375</v>
      </c>
      <c r="AO8361" t="s">
        <v>21171</v>
      </c>
    </row>
    <row r="8362" spans="1:41" x14ac:dyDescent="0.25">
      <c r="A8362" s="1">
        <v>2029</v>
      </c>
      <c r="B8362" t="s">
        <v>6763</v>
      </c>
      <c r="C8362" t="s">
        <v>7164</v>
      </c>
      <c r="D8362" t="s">
        <v>7262</v>
      </c>
      <c r="E8362" t="s">
        <v>8199</v>
      </c>
      <c r="F8362" t="s">
        <v>10343</v>
      </c>
      <c r="G8362" t="s">
        <v>12469</v>
      </c>
      <c r="H8362" t="s">
        <v>12778</v>
      </c>
      <c r="I8362" s="1">
        <v>12675.06253529069</v>
      </c>
      <c r="J8362" s="1">
        <v>40803.416708340308</v>
      </c>
      <c r="K8362" s="1">
        <v>1500.783318036719</v>
      </c>
      <c r="L8362" s="1">
        <v>2710.0940160236919</v>
      </c>
      <c r="M8362" s="1">
        <v>37951.800147024231</v>
      </c>
      <c r="N8362" s="1">
        <v>12136.336109720773</v>
      </c>
      <c r="O8362" s="1">
        <v>8376.6488845453823</v>
      </c>
      <c r="P8362" s="1">
        <v>11082.262176849506</v>
      </c>
      <c r="Q8362" s="1">
        <v>5006.4799103278165</v>
      </c>
      <c r="R8362" s="1">
        <v>10321.393182259031</v>
      </c>
      <c r="S8362" s="1">
        <v>22076.652307259152</v>
      </c>
      <c r="T8362" s="1">
        <v>11034.328633906907</v>
      </c>
      <c r="U8362" s="1">
        <v>1441.539370225368</v>
      </c>
      <c r="V8362" s="1">
        <v>5814.3835252871932</v>
      </c>
      <c r="W8362" s="1">
        <v>3913.6483411282175</v>
      </c>
      <c r="X8362" s="1">
        <v>18261.944938149591</v>
      </c>
      <c r="Y8362" s="1">
        <v>58891.129262396767</v>
      </c>
      <c r="Z8362" s="1">
        <v>17546.547040202429</v>
      </c>
      <c r="AA8362" s="1">
        <v>226318.53594857501</v>
      </c>
      <c r="AB8362" s="1">
        <v>2015.0099415077507</v>
      </c>
      <c r="AC8362" s="1">
        <v>12312.657021474586</v>
      </c>
      <c r="AD8362" s="1">
        <v>16808.776701628358</v>
      </c>
      <c r="AE8362" s="1">
        <v>27751.324995392912</v>
      </c>
      <c r="AF8362" s="1">
        <v>45106.112863800619</v>
      </c>
      <c r="AG8362" s="1">
        <v>242983.77946064953</v>
      </c>
      <c r="AH8362" s="1">
        <v>37492.607716054656</v>
      </c>
      <c r="AI8362" s="1">
        <v>5638.253624052385</v>
      </c>
      <c r="AJ8362" s="1">
        <v>47492.169797243034</v>
      </c>
      <c r="AK8362" s="1">
        <v>1431.0554475328199</v>
      </c>
      <c r="AL8362" s="1">
        <v>946894.75</v>
      </c>
      <c r="AM8362" s="1">
        <v>780393.25</v>
      </c>
      <c r="AN8362" s="1">
        <v>166501.5</v>
      </c>
      <c r="AO8362" t="s">
        <v>21172</v>
      </c>
    </row>
    <row r="8363" spans="1:41" x14ac:dyDescent="0.25">
      <c r="A8363" s="1">
        <v>2029</v>
      </c>
      <c r="B8363" t="s">
        <v>6764</v>
      </c>
      <c r="C8363" t="s">
        <v>7164</v>
      </c>
      <c r="D8363" t="s">
        <v>7262</v>
      </c>
      <c r="E8363" t="s">
        <v>8199</v>
      </c>
      <c r="F8363" t="s">
        <v>10343</v>
      </c>
      <c r="G8363" t="s">
        <v>12469</v>
      </c>
      <c r="H8363" t="s">
        <v>12778</v>
      </c>
      <c r="I8363" s="1">
        <v>19812.182470732248</v>
      </c>
      <c r="J8363" s="1">
        <v>60575.109649006678</v>
      </c>
      <c r="K8363" s="1">
        <v>1390.969214955556</v>
      </c>
      <c r="L8363" s="1">
        <v>10000</v>
      </c>
      <c r="M8363" s="1">
        <v>27277.639150800002</v>
      </c>
      <c r="N8363" s="1">
        <v>11267.843885599021</v>
      </c>
      <c r="O8363" s="1">
        <v>8998.2131000000008</v>
      </c>
      <c r="P8363" s="1">
        <v>12044.870999999999</v>
      </c>
      <c r="Q8363" s="1">
        <v>5832</v>
      </c>
      <c r="R8363" s="1">
        <v>11368.195027400759</v>
      </c>
      <c r="S8363" s="1">
        <v>21952.321188828118</v>
      </c>
      <c r="T8363" s="1">
        <v>10995</v>
      </c>
      <c r="U8363" s="1">
        <v>1575</v>
      </c>
      <c r="V8363" s="1">
        <v>12456</v>
      </c>
      <c r="W8363" s="1">
        <v>9201</v>
      </c>
      <c r="X8363" s="1">
        <v>20884.22835281404</v>
      </c>
      <c r="Y8363" s="1">
        <v>62144.622000000003</v>
      </c>
      <c r="Z8363" s="1">
        <v>19948.348478819491</v>
      </c>
      <c r="AA8363" s="1">
        <v>231572</v>
      </c>
      <c r="AB8363" s="1">
        <v>2586.8811500000002</v>
      </c>
      <c r="AC8363" s="1">
        <v>15536.34766500003</v>
      </c>
      <c r="AD8363" s="1">
        <v>25785.769531304621</v>
      </c>
      <c r="AE8363" s="1">
        <v>25894.409920937571</v>
      </c>
      <c r="AF8363" s="1">
        <v>51410.381244479999</v>
      </c>
      <c r="AG8363" s="1">
        <v>269303</v>
      </c>
      <c r="AH8363" s="1">
        <v>40023.41757249627</v>
      </c>
      <c r="AI8363" s="1">
        <v>7498</v>
      </c>
      <c r="AJ8363" s="1">
        <v>57314.720907222101</v>
      </c>
      <c r="AK8363" s="1">
        <v>1527</v>
      </c>
      <c r="AL8363" s="1">
        <v>1056175.5</v>
      </c>
      <c r="AM8363" s="1">
        <v>878055.0625</v>
      </c>
      <c r="AN8363" s="1">
        <v>178120.4375</v>
      </c>
      <c r="AO8363" t="s">
        <v>21173</v>
      </c>
    </row>
    <row r="8364" spans="1:41" x14ac:dyDescent="0.25">
      <c r="A8364" s="1">
        <v>2029</v>
      </c>
      <c r="B8364" t="s">
        <v>6764</v>
      </c>
      <c r="C8364" t="s">
        <v>7164</v>
      </c>
      <c r="D8364" t="s">
        <v>7262</v>
      </c>
      <c r="E8364" t="s">
        <v>8199</v>
      </c>
      <c r="F8364" t="s">
        <v>10343</v>
      </c>
      <c r="G8364" t="s">
        <v>12470</v>
      </c>
      <c r="H8364" t="s">
        <v>12778</v>
      </c>
      <c r="I8364" s="1">
        <v>17851.30718753461</v>
      </c>
      <c r="J8364" s="1">
        <v>70919.678885014349</v>
      </c>
      <c r="K8364" s="1">
        <v>1618.9836488636081</v>
      </c>
      <c r="L8364" s="1">
        <v>11463.221175201301</v>
      </c>
      <c r="M8364" s="1">
        <v>31333.43313983285</v>
      </c>
      <c r="N8364" s="1">
        <v>12791.256378931999</v>
      </c>
      <c r="O8364" s="1">
        <v>10336.118422424001</v>
      </c>
      <c r="P8364" s="1">
        <v>13367.938805908159</v>
      </c>
      <c r="Q8364" s="1">
        <v>6736</v>
      </c>
      <c r="R8364" s="1">
        <v>13031.12311655823</v>
      </c>
      <c r="S8364" s="1">
        <v>25214.372787449029</v>
      </c>
      <c r="T8364" s="1">
        <v>12707.55725624465</v>
      </c>
      <c r="U8364" s="1">
        <v>1713.815948557572</v>
      </c>
      <c r="V8364" s="1">
        <v>13353</v>
      </c>
      <c r="W8364" s="1">
        <v>10696.040937283809</v>
      </c>
      <c r="X8364" s="1">
        <v>23736.321564648661</v>
      </c>
      <c r="Y8364" s="1">
        <v>70647.126328561746</v>
      </c>
      <c r="Z8364" s="1">
        <v>22645.19997383119</v>
      </c>
      <c r="AA8364" s="1">
        <v>277934</v>
      </c>
      <c r="AB8364" s="1">
        <v>2871.0368846090041</v>
      </c>
      <c r="AC8364" s="1">
        <v>17242.936421073719</v>
      </c>
      <c r="AD8364" s="1">
        <v>29271.792005012761</v>
      </c>
      <c r="AE8364" s="1">
        <v>29744.537548416309</v>
      </c>
      <c r="AF8364" s="1">
        <v>58932.85709068946</v>
      </c>
      <c r="AG8364" s="1">
        <v>315531</v>
      </c>
      <c r="AH8364" s="1">
        <v>46893.812658586183</v>
      </c>
      <c r="AI8364" s="1">
        <v>8612.8451360343024</v>
      </c>
      <c r="AJ8364" s="1">
        <v>67153.330420473445</v>
      </c>
      <c r="AK8364" s="1">
        <v>1754</v>
      </c>
      <c r="AL8364" s="1">
        <v>1226104.875</v>
      </c>
      <c r="AM8364" s="1">
        <v>1021058.375</v>
      </c>
      <c r="AN8364" s="1">
        <v>205046.3125</v>
      </c>
      <c r="AO8364" t="s">
        <v>21174</v>
      </c>
    </row>
    <row r="8365" spans="1:41" x14ac:dyDescent="0.25">
      <c r="A8365" s="1">
        <v>2029</v>
      </c>
      <c r="B8365" t="s">
        <v>6765</v>
      </c>
      <c r="C8365" t="s">
        <v>7164</v>
      </c>
      <c r="D8365" t="s">
        <v>7262</v>
      </c>
      <c r="E8365" t="s">
        <v>8199</v>
      </c>
      <c r="F8365" t="s">
        <v>10343</v>
      </c>
      <c r="G8365" t="s">
        <v>12470</v>
      </c>
      <c r="H8365" t="s">
        <v>12778</v>
      </c>
      <c r="I8365" s="1">
        <v>15725</v>
      </c>
      <c r="J8365" s="1">
        <v>70732.393418540087</v>
      </c>
      <c r="K8365" s="1">
        <v>1647.878965683539</v>
      </c>
      <c r="L8365" s="1">
        <v>3453.5906511218732</v>
      </c>
      <c r="M8365" s="1">
        <v>40988.095330919379</v>
      </c>
      <c r="N8365" s="1">
        <v>16584.800452921121</v>
      </c>
      <c r="O8365" s="1">
        <v>10486.33107309705</v>
      </c>
      <c r="P8365" s="1">
        <v>12084.9342128685</v>
      </c>
      <c r="Q8365" s="1">
        <v>6640.2156147165006</v>
      </c>
      <c r="R8365" s="1">
        <v>13464.858885918469</v>
      </c>
      <c r="S8365" s="1">
        <v>25514.679886685561</v>
      </c>
      <c r="T8365" s="1">
        <v>12266.50419336911</v>
      </c>
      <c r="U8365" s="1">
        <v>1621.0522599134231</v>
      </c>
      <c r="V8365" s="1">
        <v>13610</v>
      </c>
      <c r="W8365" s="1">
        <v>6332.124514072997</v>
      </c>
      <c r="X8365" s="1">
        <v>20929.48424646441</v>
      </c>
      <c r="Y8365" s="1">
        <v>65127.126430383571</v>
      </c>
      <c r="Z8365" s="1">
        <v>22735.06623664307</v>
      </c>
      <c r="AA8365" s="1">
        <v>283072</v>
      </c>
      <c r="AB8365" s="1">
        <v>2320</v>
      </c>
      <c r="AC8365" s="1">
        <v>14703.153572197431</v>
      </c>
      <c r="AD8365" s="1">
        <v>24719.707536813541</v>
      </c>
      <c r="AE8365" s="1">
        <v>28945.08509841498</v>
      </c>
      <c r="AF8365" s="1">
        <v>57318.444458081984</v>
      </c>
      <c r="AG8365" s="1">
        <v>282299</v>
      </c>
      <c r="AH8365" s="1">
        <v>55212.088677048458</v>
      </c>
      <c r="AI8365" s="1">
        <v>7775.1316523310343</v>
      </c>
      <c r="AJ8365" s="1">
        <v>64296.473351775639</v>
      </c>
      <c r="AK8365" s="1">
        <v>1845</v>
      </c>
      <c r="AL8365" s="1">
        <v>1182450.25</v>
      </c>
      <c r="AM8365" s="1">
        <v>972413.125</v>
      </c>
      <c r="AN8365" s="1">
        <v>210037.03125</v>
      </c>
      <c r="AO8365" t="s">
        <v>21175</v>
      </c>
    </row>
    <row r="8366" spans="1:41" x14ac:dyDescent="0.25">
      <c r="A8366" s="1">
        <v>2029</v>
      </c>
      <c r="B8366" t="s">
        <v>6766</v>
      </c>
      <c r="C8366" t="s">
        <v>7164</v>
      </c>
      <c r="D8366" t="s">
        <v>7262</v>
      </c>
      <c r="E8366" t="s">
        <v>8199</v>
      </c>
      <c r="F8366" t="s">
        <v>10343</v>
      </c>
      <c r="G8366" t="s">
        <v>12470</v>
      </c>
      <c r="H8366" t="s">
        <v>12778</v>
      </c>
      <c r="I8366" s="1">
        <v>14737.64253773661</v>
      </c>
      <c r="J8366" s="1">
        <v>43541.530192134123</v>
      </c>
      <c r="K8366" s="1">
        <v>1683.7156895665751</v>
      </c>
      <c r="L8366" s="1">
        <v>3156.354408947328</v>
      </c>
      <c r="M8366" s="1">
        <v>43262.350984127646</v>
      </c>
      <c r="N8366" s="1">
        <v>13834.564366526531</v>
      </c>
      <c r="O8366" s="1">
        <v>9548.7835283201639</v>
      </c>
      <c r="P8366" s="1">
        <v>12521.95868145667</v>
      </c>
      <c r="Q8366" s="1">
        <v>5707.0307663013118</v>
      </c>
      <c r="R8366" s="1">
        <v>11765.65361237771</v>
      </c>
      <c r="S8366" s="1">
        <v>25165.812345427959</v>
      </c>
      <c r="T8366" s="1">
        <v>12794.13439195777</v>
      </c>
      <c r="U8366" s="1">
        <v>1579.7525028641689</v>
      </c>
      <c r="V8366" s="1">
        <v>6629</v>
      </c>
      <c r="W8366" s="1">
        <v>4461.2805586670866</v>
      </c>
      <c r="X8366" s="1">
        <v>21531</v>
      </c>
      <c r="Y8366" s="1">
        <v>69098.945131186134</v>
      </c>
      <c r="Z8366" s="1">
        <v>20198.681504274631</v>
      </c>
      <c r="AA8366" s="1">
        <v>279853</v>
      </c>
      <c r="AB8366" s="1">
        <v>2410</v>
      </c>
      <c r="AC8366" s="1">
        <v>14285.195019999999</v>
      </c>
      <c r="AD8366" s="1">
        <v>18169.42657747335</v>
      </c>
      <c r="AE8366" s="1">
        <v>31634.53532043907</v>
      </c>
      <c r="AF8366" s="1">
        <v>52446.113445408053</v>
      </c>
      <c r="AG8366" s="1">
        <v>282523</v>
      </c>
      <c r="AH8366" s="1">
        <v>47064.781546311562</v>
      </c>
      <c r="AI8366" s="1">
        <v>6427.2078340507887</v>
      </c>
      <c r="AJ8366" s="1">
        <v>55219.413534191437</v>
      </c>
      <c r="AK8366" s="1">
        <v>1631</v>
      </c>
      <c r="AL8366" s="1">
        <v>1112881.875</v>
      </c>
      <c r="AM8366" s="1">
        <v>918732.4375</v>
      </c>
      <c r="AN8366" s="1">
        <v>194149.484375</v>
      </c>
      <c r="AO8366" t="s">
        <v>21176</v>
      </c>
    </row>
    <row r="8367" spans="1:41" x14ac:dyDescent="0.25">
      <c r="A8367" s="1">
        <v>2029</v>
      </c>
      <c r="B8367" t="s">
        <v>6766</v>
      </c>
      <c r="C8367" t="s">
        <v>7164</v>
      </c>
      <c r="D8367" t="s">
        <v>7262</v>
      </c>
      <c r="E8367" t="s">
        <v>8200</v>
      </c>
      <c r="F8367" t="s">
        <v>10344</v>
      </c>
      <c r="G8367" t="s">
        <v>12471</v>
      </c>
      <c r="H8367" t="s">
        <v>12778</v>
      </c>
      <c r="I8367" s="1">
        <v>297.74340446836692</v>
      </c>
      <c r="J8367" s="1">
        <v>3730.9659882105661</v>
      </c>
      <c r="K8367" s="1">
        <v>471.77652116466589</v>
      </c>
      <c r="L8367" s="1">
        <v>199.19453115841449</v>
      </c>
      <c r="M8367" s="1">
        <v>1433.6992490760706</v>
      </c>
      <c r="N8367" s="1">
        <v>1004.524391532384</v>
      </c>
      <c r="O8367" s="1">
        <v>115.32314961802945</v>
      </c>
      <c r="P8367" s="1">
        <v>943.55304232933179</v>
      </c>
      <c r="Q8367" s="1">
        <v>0</v>
      </c>
      <c r="R8367" s="1">
        <v>104.83922692548131</v>
      </c>
      <c r="S8367" s="1">
        <v>3459.6944885408834</v>
      </c>
      <c r="T8367" s="1">
        <v>1520.1687904194789</v>
      </c>
      <c r="U8367" s="1"/>
      <c r="V8367" s="1">
        <v>618.55143886033977</v>
      </c>
      <c r="W8367" s="1">
        <v>622.74500793735899</v>
      </c>
      <c r="X8367" s="1">
        <v>293.54983539134764</v>
      </c>
      <c r="Y8367" s="1">
        <v>3980.7454463605254</v>
      </c>
      <c r="Z8367" s="1"/>
      <c r="AA8367" s="1">
        <v>6991.7280436603487</v>
      </c>
      <c r="AB8367" s="1">
        <v>55.564790270505092</v>
      </c>
      <c r="AC8367" s="1">
        <v>161.05353814248053</v>
      </c>
      <c r="AD8367" s="1">
        <v>0</v>
      </c>
      <c r="AE8367" s="1">
        <v>524.19613462740654</v>
      </c>
      <c r="AF8367" s="1">
        <v>6589.1454122665</v>
      </c>
      <c r="AG8367" s="1">
        <v>15347.414429621209</v>
      </c>
      <c r="AH8367" s="1">
        <v>1826.2993330418844</v>
      </c>
      <c r="AI8367" s="1">
        <v>115.32314961802945</v>
      </c>
      <c r="AJ8367" s="1">
        <v>1480.3298841877961</v>
      </c>
      <c r="AK8367" s="1"/>
      <c r="AL8367" s="1">
        <v>51888.12890625</v>
      </c>
      <c r="AM8367" s="1">
        <v>41973.98046875</v>
      </c>
      <c r="AN8367" s="1">
        <v>9914.14453125</v>
      </c>
      <c r="AO8367" t="s">
        <v>21177</v>
      </c>
    </row>
    <row r="8368" spans="1:41" x14ac:dyDescent="0.25">
      <c r="A8368" s="1">
        <v>2029</v>
      </c>
      <c r="B8368" t="s">
        <v>6767</v>
      </c>
      <c r="C8368" t="s">
        <v>7164</v>
      </c>
      <c r="D8368" t="s">
        <v>7262</v>
      </c>
      <c r="E8368" t="s">
        <v>8200</v>
      </c>
      <c r="F8368" t="s">
        <v>10344</v>
      </c>
      <c r="G8368" t="s">
        <v>12471</v>
      </c>
      <c r="H8368" t="s">
        <v>12778</v>
      </c>
      <c r="I8368" s="1">
        <v>759.31818818012596</v>
      </c>
      <c r="J8368" s="1">
        <v>2220.9711748234258</v>
      </c>
      <c r="K8368" s="1">
        <v>430.18008554890213</v>
      </c>
      <c r="L8368" s="1">
        <v>193.68297690590381</v>
      </c>
      <c r="M8368" s="1">
        <v>2012.154098161833</v>
      </c>
      <c r="N8368" s="1">
        <v>1054.037433878053</v>
      </c>
      <c r="O8368" s="1">
        <v>112.13224978762852</v>
      </c>
      <c r="P8368" s="1">
        <v>1258.9393498883746</v>
      </c>
      <c r="Q8368" s="1">
        <v>0</v>
      </c>
      <c r="R8368" s="1">
        <v>101.93840889784411</v>
      </c>
      <c r="S8368" s="1">
        <v>3708.1980597558554</v>
      </c>
      <c r="T8368" s="1">
        <v>1508.6884516880928</v>
      </c>
      <c r="U8368" s="1">
        <v>27.52337040241791</v>
      </c>
      <c r="V8368" s="1">
        <v>583.08769889566827</v>
      </c>
      <c r="W8368" s="1">
        <v>2164.2001264212217</v>
      </c>
      <c r="X8368" s="1">
        <v>285.42754491396352</v>
      </c>
      <c r="Y8368" s="1">
        <v>2580.0611292044346</v>
      </c>
      <c r="Z8368" s="1">
        <v>0</v>
      </c>
      <c r="AA8368" s="1">
        <v>7755.4741489479793</v>
      </c>
      <c r="AB8368" s="1">
        <v>91.744568008059701</v>
      </c>
      <c r="AC8368" s="1">
        <v>167.17899059246434</v>
      </c>
      <c r="AD8368" s="1">
        <v>0</v>
      </c>
      <c r="AE8368" s="1">
        <v>509.69204448922051</v>
      </c>
      <c r="AF8368" s="1">
        <v>5642.2909324956709</v>
      </c>
      <c r="AG8368" s="1">
        <v>18763.802925826163</v>
      </c>
      <c r="AH8368" s="1">
        <v>1734.9917194413067</v>
      </c>
      <c r="AI8368" s="1">
        <v>545.37048760346602</v>
      </c>
      <c r="AJ8368" s="1">
        <v>1783.9221557122719</v>
      </c>
      <c r="AK8368" s="1"/>
      <c r="AL8368" s="1">
        <v>55995.01171875</v>
      </c>
      <c r="AM8368" s="1">
        <v>43401.921875</v>
      </c>
      <c r="AN8368" s="1">
        <v>12593.0869140625</v>
      </c>
      <c r="AO8368" t="s">
        <v>21178</v>
      </c>
    </row>
    <row r="8369" spans="1:41" x14ac:dyDescent="0.25">
      <c r="A8369" s="1">
        <v>2029</v>
      </c>
      <c r="B8369" t="s">
        <v>6768</v>
      </c>
      <c r="C8369" t="s">
        <v>7164</v>
      </c>
      <c r="D8369" t="s">
        <v>7262</v>
      </c>
      <c r="E8369" t="s">
        <v>8200</v>
      </c>
      <c r="F8369" t="s">
        <v>10344</v>
      </c>
      <c r="G8369" t="s">
        <v>12471</v>
      </c>
      <c r="H8369" t="s">
        <v>12778</v>
      </c>
      <c r="I8369" s="1"/>
      <c r="J8369" s="1">
        <v>2218.516314944819</v>
      </c>
      <c r="K8369" s="1">
        <v>422</v>
      </c>
      <c r="L8369" s="1">
        <v>190</v>
      </c>
      <c r="M8369" s="1">
        <v>2019.17367886548</v>
      </c>
      <c r="N8369" s="1">
        <v>885.60630078124996</v>
      </c>
      <c r="O8369" s="1">
        <v>386</v>
      </c>
      <c r="P8369" s="1">
        <v>3166</v>
      </c>
      <c r="Q8369" s="1">
        <v>0</v>
      </c>
      <c r="R8369" s="1">
        <v>100</v>
      </c>
      <c r="S8369" s="1">
        <v>1778</v>
      </c>
      <c r="T8369" s="1">
        <v>1572</v>
      </c>
      <c r="U8369" s="1">
        <v>77</v>
      </c>
      <c r="V8369" s="1">
        <v>696</v>
      </c>
      <c r="W8369" s="1">
        <v>1240</v>
      </c>
      <c r="X8369" s="1">
        <v>230</v>
      </c>
      <c r="Y8369" s="1">
        <v>3955</v>
      </c>
      <c r="Z8369" s="1">
        <v>0</v>
      </c>
      <c r="AA8369" s="1">
        <v>13740</v>
      </c>
      <c r="AB8369" s="1">
        <v>215</v>
      </c>
      <c r="AC8369" s="1">
        <v>393</v>
      </c>
      <c r="AD8369" s="1">
        <v>0</v>
      </c>
      <c r="AE8369" s="1">
        <v>500</v>
      </c>
      <c r="AF8369" s="1">
        <v>6285</v>
      </c>
      <c r="AG8369" s="1">
        <v>30240</v>
      </c>
      <c r="AH8369" s="1">
        <v>4007</v>
      </c>
      <c r="AI8369" s="1">
        <v>535</v>
      </c>
      <c r="AJ8369" s="1">
        <v>1743</v>
      </c>
      <c r="AK8369" s="1"/>
      <c r="AL8369" s="1">
        <v>76593.296875</v>
      </c>
      <c r="AM8369" s="1">
        <v>64189.125</v>
      </c>
      <c r="AN8369" s="1">
        <v>12404.173828125</v>
      </c>
      <c r="AO8369" t="s">
        <v>21179</v>
      </c>
    </row>
    <row r="8370" spans="1:41" x14ac:dyDescent="0.25">
      <c r="A8370" s="1">
        <v>2029</v>
      </c>
      <c r="B8370" t="s">
        <v>6768</v>
      </c>
      <c r="C8370" t="s">
        <v>7164</v>
      </c>
      <c r="D8370" t="s">
        <v>7262</v>
      </c>
      <c r="E8370" t="s">
        <v>8200</v>
      </c>
      <c r="F8370" t="s">
        <v>10344</v>
      </c>
      <c r="G8370" t="s">
        <v>12472</v>
      </c>
      <c r="H8370" t="s">
        <v>12778</v>
      </c>
      <c r="I8370" s="1">
        <v>700</v>
      </c>
      <c r="J8370" s="1">
        <v>2644.3181485736682</v>
      </c>
      <c r="K8370" s="1">
        <v>491.17629094492412</v>
      </c>
      <c r="L8370" s="1">
        <v>217.80120232882459</v>
      </c>
      <c r="M8370" s="1">
        <v>2319.3958654074422</v>
      </c>
      <c r="N8370" s="1">
        <v>1005.340272646875</v>
      </c>
      <c r="O8370" s="1">
        <v>443.39266771262209</v>
      </c>
      <c r="P8370" s="1">
        <v>3513.7689942470329</v>
      </c>
      <c r="Q8370" s="1">
        <v>0</v>
      </c>
      <c r="R8370" s="1">
        <v>114.6278990213425</v>
      </c>
      <c r="S8370" s="1">
        <v>2042.2056706650069</v>
      </c>
      <c r="T8370" s="1">
        <v>1816.8512966636281</v>
      </c>
      <c r="U8370" s="1">
        <v>83.786557485036823</v>
      </c>
      <c r="V8370" s="1">
        <v>747</v>
      </c>
      <c r="W8370" s="1">
        <v>1441.4836172407261</v>
      </c>
      <c r="X8370" s="1">
        <v>261.41037474020783</v>
      </c>
      <c r="Y8370" s="1">
        <v>4455</v>
      </c>
      <c r="Z8370" s="1">
        <v>0</v>
      </c>
      <c r="AA8370" s="1">
        <v>15742</v>
      </c>
      <c r="AB8370" s="1">
        <v>238.61665627388251</v>
      </c>
      <c r="AC8370" s="1">
        <v>436.16905077039922</v>
      </c>
      <c r="AD8370" s="1"/>
      <c r="AE8370" s="1">
        <v>574.34283382463991</v>
      </c>
      <c r="AF8370" s="1">
        <v>7204.6345086140136</v>
      </c>
      <c r="AG8370" s="1">
        <v>35431</v>
      </c>
      <c r="AH8370" s="1">
        <v>4694.8389999999999</v>
      </c>
      <c r="AI8370" s="1">
        <v>614.54683219236483</v>
      </c>
      <c r="AJ8370" s="1">
        <v>2042.2023010869491</v>
      </c>
      <c r="AK8370" s="1"/>
      <c r="AL8370" s="1">
        <v>89275.90625</v>
      </c>
      <c r="AM8370" s="1">
        <v>74911.9921875</v>
      </c>
      <c r="AN8370" s="1">
        <v>14363.9169921875</v>
      </c>
      <c r="AO8370" t="s">
        <v>21180</v>
      </c>
    </row>
    <row r="8371" spans="1:41" x14ac:dyDescent="0.25">
      <c r="A8371" s="1">
        <v>2029</v>
      </c>
      <c r="B8371" t="s">
        <v>6769</v>
      </c>
      <c r="C8371" t="s">
        <v>7164</v>
      </c>
      <c r="D8371" t="s">
        <v>7262</v>
      </c>
      <c r="E8371" t="s">
        <v>8200</v>
      </c>
      <c r="F8371" t="s">
        <v>10344</v>
      </c>
      <c r="G8371" t="s">
        <v>12472</v>
      </c>
      <c r="H8371" t="s">
        <v>12778</v>
      </c>
      <c r="I8371" s="1">
        <v>759.77696760000003</v>
      </c>
      <c r="J8371" s="1">
        <v>2637.3068407895398</v>
      </c>
      <c r="K8371" s="1">
        <v>498.12845499132698</v>
      </c>
      <c r="L8371" s="1">
        <v>227.44617806348549</v>
      </c>
      <c r="M8371" s="1">
        <v>2312.7287081830559</v>
      </c>
      <c r="N8371" s="1">
        <v>1210.2904387988281</v>
      </c>
      <c r="O8371" s="1">
        <v>128.88253191024921</v>
      </c>
      <c r="P8371" s="1">
        <v>1235</v>
      </c>
      <c r="Q8371" s="1">
        <v>0</v>
      </c>
      <c r="R8371" s="1">
        <v>117.0236908093548</v>
      </c>
      <c r="S8371" s="1">
        <v>4310.9485272703496</v>
      </c>
      <c r="T8371" s="1">
        <v>1775.576556820613</v>
      </c>
      <c r="U8371" s="1">
        <v>29.820397504901742</v>
      </c>
      <c r="V8371" s="1">
        <v>670</v>
      </c>
      <c r="W8371" s="1">
        <v>1812</v>
      </c>
      <c r="X8371" s="1">
        <v>328.38625866757621</v>
      </c>
      <c r="Y8371" s="1">
        <v>2990</v>
      </c>
      <c r="Z8371" s="1">
        <v>0</v>
      </c>
      <c r="AA8371" s="1">
        <v>9338</v>
      </c>
      <c r="AB8371" s="1">
        <v>105</v>
      </c>
      <c r="AC8371" s="1">
        <v>192.15213848437151</v>
      </c>
      <c r="AD8371" s="1">
        <v>0</v>
      </c>
      <c r="AE8371" s="1">
        <v>585.82969050113275</v>
      </c>
      <c r="AF8371" s="1">
        <v>6627.8438957301096</v>
      </c>
      <c r="AG8371" s="1">
        <v>21998</v>
      </c>
      <c r="AH8371" s="1">
        <v>2134.3688521827289</v>
      </c>
      <c r="AI8371" s="1">
        <v>626.83776883621215</v>
      </c>
      <c r="AJ8371" s="1">
        <v>2091.411995089044</v>
      </c>
      <c r="AK8371" s="1"/>
      <c r="AL8371" s="1">
        <v>64742.75390625</v>
      </c>
      <c r="AM8371" s="1">
        <v>50709.90234375</v>
      </c>
      <c r="AN8371" s="1">
        <v>14032.8583984375</v>
      </c>
      <c r="AO8371" t="s">
        <v>21181</v>
      </c>
    </row>
    <row r="8372" spans="1:41" x14ac:dyDescent="0.25">
      <c r="A8372" s="1">
        <v>2029</v>
      </c>
      <c r="B8372" t="s">
        <v>6770</v>
      </c>
      <c r="C8372" t="s">
        <v>7164</v>
      </c>
      <c r="D8372" t="s">
        <v>7262</v>
      </c>
      <c r="E8372" t="s">
        <v>8200</v>
      </c>
      <c r="F8372" t="s">
        <v>10344</v>
      </c>
      <c r="G8372" t="s">
        <v>12472</v>
      </c>
      <c r="H8372" t="s">
        <v>12778</v>
      </c>
      <c r="I8372" s="1">
        <v>346.19441527851097</v>
      </c>
      <c r="J8372" s="1">
        <v>4614.8220917036306</v>
      </c>
      <c r="K8372" s="1">
        <v>529.28195636743544</v>
      </c>
      <c r="L8372" s="1">
        <v>231.99510162475531</v>
      </c>
      <c r="M8372" s="1">
        <v>1634.3151017586861</v>
      </c>
      <c r="N8372" s="1">
        <v>1145.0867236009999</v>
      </c>
      <c r="O8372" s="1">
        <v>131.46018254845421</v>
      </c>
      <c r="P8372" s="1">
        <v>1063.351229810396</v>
      </c>
      <c r="Q8372" s="1">
        <v>0</v>
      </c>
      <c r="R8372" s="1">
        <v>119.5092568622311</v>
      </c>
      <c r="S8372" s="1">
        <v>3943.8054764536259</v>
      </c>
      <c r="T8372" s="1">
        <v>1762.612339034562</v>
      </c>
      <c r="U8372" s="1">
        <v>0</v>
      </c>
      <c r="V8372" s="1">
        <v>705</v>
      </c>
      <c r="W8372" s="1">
        <v>709.88498576165262</v>
      </c>
      <c r="X8372" s="1">
        <v>346</v>
      </c>
      <c r="Y8372" s="1">
        <v>4739</v>
      </c>
      <c r="Z8372" s="1">
        <v>0</v>
      </c>
      <c r="AA8372" s="1">
        <v>8340</v>
      </c>
      <c r="AB8372" s="1">
        <v>67</v>
      </c>
      <c r="AC8372" s="1">
        <v>186.85498999999999</v>
      </c>
      <c r="AD8372" s="1">
        <v>0</v>
      </c>
      <c r="AE8372" s="1">
        <v>597.54628431115543</v>
      </c>
      <c r="AF8372" s="1">
        <v>7661.3799296670504</v>
      </c>
      <c r="AG8372" s="1">
        <v>17845</v>
      </c>
      <c r="AH8372" s="1">
        <v>2292.56870577675</v>
      </c>
      <c r="AI8372" s="1">
        <v>131.46018254845421</v>
      </c>
      <c r="AJ8372" s="1">
        <v>1721.220121032597</v>
      </c>
      <c r="AK8372" s="1"/>
      <c r="AL8372" s="1">
        <v>60865.3515625</v>
      </c>
      <c r="AM8372" s="1">
        <v>49316.9609375</v>
      </c>
      <c r="AN8372" s="1">
        <v>11548.388671875</v>
      </c>
      <c r="AO8372" t="s">
        <v>21182</v>
      </c>
    </row>
    <row r="8373" spans="1:41" x14ac:dyDescent="0.25">
      <c r="A8373" s="1">
        <v>2029</v>
      </c>
      <c r="B8373" t="s">
        <v>6770</v>
      </c>
      <c r="C8373" t="s">
        <v>7164</v>
      </c>
      <c r="D8373" t="s">
        <v>7262</v>
      </c>
      <c r="E8373" t="s">
        <v>8201</v>
      </c>
      <c r="F8373" t="s">
        <v>10345</v>
      </c>
      <c r="G8373" t="s">
        <v>12473</v>
      </c>
      <c r="H8373" t="s">
        <v>12778</v>
      </c>
      <c r="I8373" s="1"/>
      <c r="J8373" s="1">
        <v>0</v>
      </c>
      <c r="K8373" s="1">
        <v>42.564726131745395</v>
      </c>
      <c r="L8373" s="1"/>
      <c r="M8373" s="1">
        <v>0</v>
      </c>
      <c r="N8373" s="1">
        <v>0</v>
      </c>
      <c r="O8373" s="1">
        <v>0</v>
      </c>
      <c r="P8373" s="1">
        <v>0</v>
      </c>
      <c r="Q8373" s="1">
        <v>0</v>
      </c>
      <c r="R8373" s="1">
        <v>22.610361553337778</v>
      </c>
      <c r="S8373" s="1"/>
      <c r="T8373" s="1">
        <v>0</v>
      </c>
      <c r="U8373" s="1">
        <v>0</v>
      </c>
      <c r="V8373" s="1">
        <v>733.87458847836922</v>
      </c>
      <c r="W8373" s="1">
        <v>10.483922692548131</v>
      </c>
      <c r="X8373" s="1">
        <v>0</v>
      </c>
      <c r="Y8373" s="1"/>
      <c r="Z8373" s="1">
        <v>0</v>
      </c>
      <c r="AA8373" s="1">
        <v>0</v>
      </c>
      <c r="AB8373" s="1">
        <v>0</v>
      </c>
      <c r="AC8373" s="1">
        <v>0</v>
      </c>
      <c r="AD8373" s="1">
        <v>0</v>
      </c>
      <c r="AE8373" s="1"/>
      <c r="AF8373" s="1">
        <v>40.57278082016127</v>
      </c>
      <c r="AG8373" s="1">
        <v>0</v>
      </c>
      <c r="AH8373" s="1">
        <v>0</v>
      </c>
      <c r="AI8373" s="1">
        <v>0</v>
      </c>
      <c r="AJ8373" s="1"/>
      <c r="AK8373" s="1"/>
      <c r="AL8373" s="1">
        <v>850.10638427734375</v>
      </c>
      <c r="AM8373" s="1">
        <v>797.05767822265625</v>
      </c>
      <c r="AN8373" s="1">
        <v>53.048648834228516</v>
      </c>
      <c r="AO8373" t="s">
        <v>21183</v>
      </c>
    </row>
    <row r="8374" spans="1:41" x14ac:dyDescent="0.25">
      <c r="A8374" s="1">
        <v>2029</v>
      </c>
      <c r="B8374" t="s">
        <v>6771</v>
      </c>
      <c r="C8374" t="s">
        <v>7164</v>
      </c>
      <c r="D8374" t="s">
        <v>7262</v>
      </c>
      <c r="E8374" t="s">
        <v>8201</v>
      </c>
      <c r="F8374" t="s">
        <v>10345</v>
      </c>
      <c r="G8374" t="s">
        <v>12473</v>
      </c>
      <c r="H8374" t="s">
        <v>12778</v>
      </c>
      <c r="I8374" s="1"/>
      <c r="J8374" s="1">
        <v>0</v>
      </c>
      <c r="K8374" s="1">
        <v>41.386994012524696</v>
      </c>
      <c r="L8374" s="1"/>
      <c r="M8374" s="1">
        <v>0</v>
      </c>
      <c r="N8374" s="1">
        <v>0</v>
      </c>
      <c r="O8374" s="1">
        <v>0</v>
      </c>
      <c r="P8374" s="1">
        <v>0</v>
      </c>
      <c r="Q8374" s="1">
        <v>0</v>
      </c>
      <c r="R8374" s="1">
        <v>21.984750831771347</v>
      </c>
      <c r="S8374" s="1">
        <v>0</v>
      </c>
      <c r="T8374" s="1">
        <v>0</v>
      </c>
      <c r="U8374" s="1">
        <v>0</v>
      </c>
      <c r="V8374" s="1">
        <v>0</v>
      </c>
      <c r="W8374" s="1">
        <v>44.191724435753436</v>
      </c>
      <c r="X8374" s="1">
        <v>0</v>
      </c>
      <c r="Y8374" s="1"/>
      <c r="Z8374" s="1">
        <v>0</v>
      </c>
      <c r="AA8374" s="1">
        <v>0</v>
      </c>
      <c r="AB8374" s="1">
        <v>0</v>
      </c>
      <c r="AC8374" s="1">
        <v>0</v>
      </c>
      <c r="AD8374" s="1">
        <v>0</v>
      </c>
      <c r="AE8374" s="1"/>
      <c r="AF8374" s="1">
        <v>48.216867408680258</v>
      </c>
      <c r="AG8374" s="1">
        <v>0</v>
      </c>
      <c r="AH8374" s="1">
        <v>0</v>
      </c>
      <c r="AI8374" s="1">
        <v>0</v>
      </c>
      <c r="AJ8374" s="1">
        <v>0</v>
      </c>
      <c r="AK8374" s="1"/>
      <c r="AL8374" s="1">
        <v>155.78033447265625</v>
      </c>
      <c r="AM8374" s="1">
        <v>70.201614379882813</v>
      </c>
      <c r="AN8374" s="1">
        <v>85.578720092773438</v>
      </c>
      <c r="AO8374" t="s">
        <v>21184</v>
      </c>
    </row>
    <row r="8375" spans="1:41" x14ac:dyDescent="0.25">
      <c r="A8375" s="1">
        <v>2029</v>
      </c>
      <c r="B8375" t="s">
        <v>6772</v>
      </c>
      <c r="C8375" t="s">
        <v>7164</v>
      </c>
      <c r="D8375" t="s">
        <v>7262</v>
      </c>
      <c r="E8375" t="s">
        <v>8201</v>
      </c>
      <c r="F8375" t="s">
        <v>10345</v>
      </c>
      <c r="G8375" t="s">
        <v>12473</v>
      </c>
      <c r="H8375" t="s">
        <v>12778</v>
      </c>
      <c r="I8375" s="1"/>
      <c r="J8375" s="1">
        <v>0</v>
      </c>
      <c r="K8375" s="1">
        <v>40.599999999999987</v>
      </c>
      <c r="L8375" s="1"/>
      <c r="M8375" s="1">
        <v>0</v>
      </c>
      <c r="N8375" s="1">
        <v>0</v>
      </c>
      <c r="O8375" s="1">
        <v>177.52500000000001</v>
      </c>
      <c r="P8375" s="1">
        <v>0</v>
      </c>
      <c r="Q8375" s="1">
        <v>0</v>
      </c>
      <c r="R8375" s="1">
        <v>0</v>
      </c>
      <c r="S8375" s="1"/>
      <c r="T8375" s="1">
        <v>0</v>
      </c>
      <c r="U8375" s="1">
        <v>0</v>
      </c>
      <c r="V8375" s="1">
        <v>0</v>
      </c>
      <c r="W8375" s="1">
        <v>179</v>
      </c>
      <c r="X8375" s="1">
        <v>0</v>
      </c>
      <c r="Y8375" s="1"/>
      <c r="Z8375" s="1">
        <v>0</v>
      </c>
      <c r="AA8375" s="1">
        <v>0</v>
      </c>
      <c r="AB8375" s="1">
        <v>0</v>
      </c>
      <c r="AC8375" s="1">
        <v>0</v>
      </c>
      <c r="AD8375" s="1"/>
      <c r="AE8375" s="1"/>
      <c r="AF8375" s="1">
        <v>47.52</v>
      </c>
      <c r="AG8375" s="1">
        <v>0</v>
      </c>
      <c r="AH8375" s="1">
        <v>0</v>
      </c>
      <c r="AI8375" s="1">
        <v>0</v>
      </c>
      <c r="AJ8375" s="1">
        <v>0</v>
      </c>
      <c r="AK8375" s="1"/>
      <c r="AL8375" s="1">
        <v>444.64498901367188</v>
      </c>
      <c r="AM8375" s="1">
        <v>47.520000457763672</v>
      </c>
      <c r="AN8375" s="1">
        <v>397.125</v>
      </c>
      <c r="AO8375" t="s">
        <v>21185</v>
      </c>
    </row>
    <row r="8376" spans="1:41" x14ac:dyDescent="0.25">
      <c r="A8376" s="1">
        <v>2029</v>
      </c>
      <c r="B8376" t="s">
        <v>6772</v>
      </c>
      <c r="C8376" t="s">
        <v>7164</v>
      </c>
      <c r="D8376" t="s">
        <v>7262</v>
      </c>
      <c r="E8376" t="s">
        <v>8201</v>
      </c>
      <c r="F8376" t="s">
        <v>10345</v>
      </c>
      <c r="G8376" t="s">
        <v>12474</v>
      </c>
      <c r="H8376" t="s">
        <v>12778</v>
      </c>
      <c r="I8376" s="1">
        <v>0</v>
      </c>
      <c r="J8376" s="1">
        <v>0</v>
      </c>
      <c r="K8376" s="1">
        <v>47.255349318397911</v>
      </c>
      <c r="L8376" s="1">
        <v>0</v>
      </c>
      <c r="M8376" s="1">
        <v>0</v>
      </c>
      <c r="N8376" s="1">
        <v>0</v>
      </c>
      <c r="O8376" s="1">
        <v>203.92042314943839</v>
      </c>
      <c r="P8376" s="1">
        <v>0</v>
      </c>
      <c r="Q8376" s="1">
        <v>0</v>
      </c>
      <c r="R8376" s="1">
        <v>0</v>
      </c>
      <c r="S8376" s="1"/>
      <c r="T8376" s="1">
        <v>0</v>
      </c>
      <c r="U8376" s="1">
        <v>0</v>
      </c>
      <c r="V8376" s="1">
        <v>0</v>
      </c>
      <c r="W8376" s="1">
        <v>208.08513506942739</v>
      </c>
      <c r="X8376" s="1">
        <v>0</v>
      </c>
      <c r="Y8376" s="1">
        <v>0</v>
      </c>
      <c r="Z8376" s="1">
        <v>0</v>
      </c>
      <c r="AA8376" s="1">
        <v>0</v>
      </c>
      <c r="AB8376" s="1">
        <v>0</v>
      </c>
      <c r="AC8376" s="1">
        <v>0</v>
      </c>
      <c r="AD8376" s="1">
        <v>0</v>
      </c>
      <c r="AE8376" s="1"/>
      <c r="AF8376" s="1">
        <v>54.47322702455655</v>
      </c>
      <c r="AG8376" s="1">
        <v>0</v>
      </c>
      <c r="AH8376" s="1">
        <v>0</v>
      </c>
      <c r="AI8376" s="1">
        <v>0</v>
      </c>
      <c r="AJ8376" s="1">
        <v>0</v>
      </c>
      <c r="AK8376" s="1"/>
      <c r="AL8376" s="1">
        <v>513.734130859375</v>
      </c>
      <c r="AM8376" s="1">
        <v>54.473228454589844</v>
      </c>
      <c r="AN8376" s="1">
        <v>459.26089477539063</v>
      </c>
      <c r="AO8376" t="s">
        <v>21186</v>
      </c>
    </row>
    <row r="8377" spans="1:41" x14ac:dyDescent="0.25">
      <c r="A8377" s="1">
        <v>2029</v>
      </c>
      <c r="B8377" t="s">
        <v>6773</v>
      </c>
      <c r="C8377" t="s">
        <v>7164</v>
      </c>
      <c r="D8377" t="s">
        <v>7262</v>
      </c>
      <c r="E8377" t="s">
        <v>8201</v>
      </c>
      <c r="F8377" t="s">
        <v>10345</v>
      </c>
      <c r="G8377" t="s">
        <v>12474</v>
      </c>
      <c r="H8377" t="s">
        <v>12778</v>
      </c>
      <c r="I8377" s="1">
        <v>0</v>
      </c>
      <c r="J8377" s="1">
        <v>0</v>
      </c>
      <c r="K8377" s="1">
        <v>47.752994285595278</v>
      </c>
      <c r="L8377" s="1">
        <v>0</v>
      </c>
      <c r="M8377" s="1">
        <v>0</v>
      </c>
      <c r="N8377" s="1">
        <v>0</v>
      </c>
      <c r="O8377" s="1">
        <v>0</v>
      </c>
      <c r="P8377" s="1">
        <v>0</v>
      </c>
      <c r="Q8377" s="1">
        <v>0</v>
      </c>
      <c r="R8377" s="1">
        <v>25.7742028997068</v>
      </c>
      <c r="S8377" s="1">
        <v>0</v>
      </c>
      <c r="T8377" s="1">
        <v>0</v>
      </c>
      <c r="U8377" s="1">
        <v>0</v>
      </c>
      <c r="V8377" s="1">
        <v>837</v>
      </c>
      <c r="W8377" s="1">
        <v>11.95092568622311</v>
      </c>
      <c r="X8377" s="1">
        <v>0</v>
      </c>
      <c r="Y8377" s="1"/>
      <c r="Z8377" s="1">
        <v>0</v>
      </c>
      <c r="AA8377" s="1">
        <v>0</v>
      </c>
      <c r="AB8377" s="1">
        <v>0</v>
      </c>
      <c r="AC8377" s="1">
        <v>0</v>
      </c>
      <c r="AD8377" s="1">
        <v>0</v>
      </c>
      <c r="AE8377" s="1">
        <v>0</v>
      </c>
      <c r="AF8377" s="1">
        <v>47.175084053797107</v>
      </c>
      <c r="AG8377" s="1">
        <v>0</v>
      </c>
      <c r="AH8377" s="1">
        <v>0</v>
      </c>
      <c r="AI8377" s="1">
        <v>0</v>
      </c>
      <c r="AJ8377" s="1">
        <v>0</v>
      </c>
      <c r="AK8377" s="1"/>
      <c r="AL8377" s="1">
        <v>969.65325927734375</v>
      </c>
      <c r="AM8377" s="1">
        <v>909.9493408203125</v>
      </c>
      <c r="AN8377" s="1">
        <v>59.70391845703125</v>
      </c>
      <c r="AO8377" t="s">
        <v>21187</v>
      </c>
    </row>
    <row r="8378" spans="1:41" x14ac:dyDescent="0.25">
      <c r="A8378" s="1">
        <v>2029</v>
      </c>
      <c r="B8378" t="s">
        <v>6774</v>
      </c>
      <c r="C8378" t="s">
        <v>7164</v>
      </c>
      <c r="D8378" t="s">
        <v>7262</v>
      </c>
      <c r="E8378" t="s">
        <v>8201</v>
      </c>
      <c r="F8378" t="s">
        <v>10345</v>
      </c>
      <c r="G8378" t="s">
        <v>12474</v>
      </c>
      <c r="H8378" t="s">
        <v>12778</v>
      </c>
      <c r="I8378" s="1">
        <v>0</v>
      </c>
      <c r="J8378" s="1">
        <v>0</v>
      </c>
      <c r="K8378" s="1">
        <v>47.924206807222447</v>
      </c>
      <c r="L8378" s="1">
        <v>0</v>
      </c>
      <c r="M8378" s="1">
        <v>0</v>
      </c>
      <c r="N8378" s="1">
        <v>0</v>
      </c>
      <c r="O8378" s="1">
        <v>0</v>
      </c>
      <c r="P8378" s="1">
        <v>0</v>
      </c>
      <c r="Q8378" s="1">
        <v>0</v>
      </c>
      <c r="R8378" s="1">
        <v>25.238148325781129</v>
      </c>
      <c r="S8378" s="1">
        <v>0</v>
      </c>
      <c r="T8378" s="1">
        <v>0</v>
      </c>
      <c r="U8378" s="1">
        <v>0</v>
      </c>
      <c r="V8378" s="1">
        <v>0</v>
      </c>
      <c r="W8378" s="1">
        <v>43.351397097083833</v>
      </c>
      <c r="X8378" s="1">
        <v>0</v>
      </c>
      <c r="Y8378" s="1">
        <v>0</v>
      </c>
      <c r="Z8378" s="1">
        <v>0</v>
      </c>
      <c r="AA8378" s="1">
        <v>0</v>
      </c>
      <c r="AB8378" s="1">
        <v>0</v>
      </c>
      <c r="AC8378" s="1">
        <v>0</v>
      </c>
      <c r="AD8378" s="1">
        <v>0</v>
      </c>
      <c r="AE8378" s="1"/>
      <c r="AF8378" s="1">
        <v>56.639027329364787</v>
      </c>
      <c r="AG8378" s="1">
        <v>0</v>
      </c>
      <c r="AH8378" s="1">
        <v>0</v>
      </c>
      <c r="AI8378" s="1">
        <v>0</v>
      </c>
      <c r="AJ8378" s="1">
        <v>0</v>
      </c>
      <c r="AK8378" s="1"/>
      <c r="AL8378" s="1">
        <v>173.15277099609375</v>
      </c>
      <c r="AM8378" s="1">
        <v>81.877174377441406</v>
      </c>
      <c r="AN8378" s="1">
        <v>91.275604248046875</v>
      </c>
      <c r="AO8378" t="s">
        <v>21188</v>
      </c>
    </row>
    <row r="8379" spans="1:41" x14ac:dyDescent="0.25">
      <c r="A8379" s="1">
        <v>2029</v>
      </c>
      <c r="B8379" t="s">
        <v>6775</v>
      </c>
      <c r="C8379" t="s">
        <v>7164</v>
      </c>
      <c r="D8379" t="s">
        <v>7262</v>
      </c>
      <c r="E8379" t="s">
        <v>8201</v>
      </c>
      <c r="F8379" t="s">
        <v>10346</v>
      </c>
      <c r="G8379" t="s">
        <v>12475</v>
      </c>
      <c r="H8379" t="s">
        <v>12778</v>
      </c>
      <c r="I8379" s="1">
        <v>366.93729423918461</v>
      </c>
      <c r="J8379" s="1">
        <v>0</v>
      </c>
      <c r="K8379" s="1">
        <v>104.7859948080099</v>
      </c>
      <c r="L8379" s="1">
        <v>110.08118827175538</v>
      </c>
      <c r="M8379" s="1">
        <v>366.93729423918461</v>
      </c>
      <c r="N8379" s="1">
        <v>146.53273908147597</v>
      </c>
      <c r="O8379" s="1">
        <v>0</v>
      </c>
      <c r="P8379" s="1">
        <v>146.77491769567382</v>
      </c>
      <c r="Q8379" s="1">
        <v>259.64687645970946</v>
      </c>
      <c r="R8379" s="1">
        <v>154.28395004354789</v>
      </c>
      <c r="S8379" s="1">
        <v>1343.0838038273791</v>
      </c>
      <c r="T8379" s="1">
        <v>262.09806731370327</v>
      </c>
      <c r="U8379" s="1">
        <v>162.50080173449604</v>
      </c>
      <c r="V8379" s="1">
        <v>0</v>
      </c>
      <c r="W8379" s="1">
        <v>0</v>
      </c>
      <c r="X8379" s="1">
        <v>52.419613462740656</v>
      </c>
      <c r="Y8379" s="1"/>
      <c r="Z8379" s="1">
        <v>1315.1121309596035</v>
      </c>
      <c r="AA8379" s="1">
        <v>0</v>
      </c>
      <c r="AB8379" s="1">
        <v>0</v>
      </c>
      <c r="AC8379" s="1">
        <v>72.983827824173815</v>
      </c>
      <c r="AD8379" s="1">
        <v>231.77127184636711</v>
      </c>
      <c r="AE8379" s="1"/>
      <c r="AF8379" s="1">
        <v>378.6792876548385</v>
      </c>
      <c r="AG8379" s="1">
        <v>39439.468777096816</v>
      </c>
      <c r="AH8379" s="1">
        <v>702.42282040072473</v>
      </c>
      <c r="AI8379" s="1">
        <v>0</v>
      </c>
      <c r="AJ8379" s="1">
        <v>0</v>
      </c>
      <c r="AK8379" s="1">
        <v>61.855143886033972</v>
      </c>
      <c r="AL8379" s="1">
        <v>45678.375</v>
      </c>
      <c r="AM8379" s="1">
        <v>42553</v>
      </c>
      <c r="AN8379" s="1">
        <v>3125.374267578125</v>
      </c>
      <c r="AO8379" t="s">
        <v>21189</v>
      </c>
    </row>
    <row r="8380" spans="1:41" x14ac:dyDescent="0.25">
      <c r="A8380" s="1">
        <v>2029</v>
      </c>
      <c r="B8380" t="s">
        <v>6776</v>
      </c>
      <c r="C8380" t="s">
        <v>7164</v>
      </c>
      <c r="D8380" t="s">
        <v>7262</v>
      </c>
      <c r="E8380" t="s">
        <v>8201</v>
      </c>
      <c r="F8380" t="s">
        <v>10346</v>
      </c>
      <c r="G8380" t="s">
        <v>12475</v>
      </c>
      <c r="H8380" t="s">
        <v>12778</v>
      </c>
      <c r="I8380" s="1">
        <v>1143.140260288832</v>
      </c>
      <c r="J8380" s="1">
        <v>0</v>
      </c>
      <c r="K8380" s="1">
        <v>99.949225000000013</v>
      </c>
      <c r="L8380" s="1">
        <v>115</v>
      </c>
      <c r="M8380" s="1"/>
      <c r="N8380" s="1">
        <v>141.12656250000001</v>
      </c>
      <c r="O8380" s="1">
        <v>0</v>
      </c>
      <c r="P8380" s="1">
        <v>250</v>
      </c>
      <c r="Q8380" s="1">
        <v>453</v>
      </c>
      <c r="R8380" s="1">
        <v>151.96660281179999</v>
      </c>
      <c r="S8380" s="1">
        <v>335</v>
      </c>
      <c r="T8380" s="1">
        <v>1150</v>
      </c>
      <c r="U8380" s="1">
        <v>155</v>
      </c>
      <c r="V8380" s="1">
        <v>700</v>
      </c>
      <c r="W8380" s="1">
        <v>0</v>
      </c>
      <c r="X8380" s="1">
        <v>340</v>
      </c>
      <c r="Y8380" s="1">
        <v>2088</v>
      </c>
      <c r="Z8380" s="1">
        <v>934.10214072168185</v>
      </c>
      <c r="AA8380" s="1">
        <v>3971</v>
      </c>
      <c r="AB8380" s="1">
        <v>0</v>
      </c>
      <c r="AC8380" s="1">
        <v>900</v>
      </c>
      <c r="AD8380" s="1">
        <v>1819.6873114289999</v>
      </c>
      <c r="AE8380" s="1"/>
      <c r="AF8380" s="1">
        <v>457.92</v>
      </c>
      <c r="AG8380" s="1">
        <v>38454</v>
      </c>
      <c r="AH8380" s="1">
        <v>2210</v>
      </c>
      <c r="AI8380" s="1">
        <v>97</v>
      </c>
      <c r="AJ8380" s="1">
        <v>0</v>
      </c>
      <c r="AK8380" s="1">
        <v>159</v>
      </c>
      <c r="AL8380" s="1">
        <v>56124.890625</v>
      </c>
      <c r="AM8380" s="1">
        <v>49914.2578125</v>
      </c>
      <c r="AN8380" s="1">
        <v>6210.63671875</v>
      </c>
      <c r="AO8380" t="s">
        <v>21190</v>
      </c>
    </row>
    <row r="8381" spans="1:41" x14ac:dyDescent="0.25">
      <c r="A8381" s="1">
        <v>2029</v>
      </c>
      <c r="B8381" t="s">
        <v>6777</v>
      </c>
      <c r="C8381" t="s">
        <v>7164</v>
      </c>
      <c r="D8381" t="s">
        <v>7262</v>
      </c>
      <c r="E8381" t="s">
        <v>8201</v>
      </c>
      <c r="F8381" t="s">
        <v>10346</v>
      </c>
      <c r="G8381" t="s">
        <v>12475</v>
      </c>
      <c r="H8381" t="s">
        <v>12778</v>
      </c>
      <c r="I8381" s="1">
        <v>499.69808283256918</v>
      </c>
      <c r="J8381" s="1">
        <v>0</v>
      </c>
      <c r="K8381" s="1">
        <v>101.88664967072624</v>
      </c>
      <c r="L8381" s="1">
        <v>107.03532934273632</v>
      </c>
      <c r="M8381" s="1">
        <v>0</v>
      </c>
      <c r="N8381" s="1">
        <v>139.69192778427811</v>
      </c>
      <c r="O8381" s="1">
        <v>0</v>
      </c>
      <c r="P8381" s="1">
        <v>254.84602224461025</v>
      </c>
      <c r="Q8381" s="1">
        <v>356.02238041393866</v>
      </c>
      <c r="R8381" s="1">
        <v>154.91233696245533</v>
      </c>
      <c r="S8381" s="1">
        <v>1070.353293427363</v>
      </c>
      <c r="T8381" s="1">
        <v>242.10372113237975</v>
      </c>
      <c r="U8381" s="1">
        <v>127.42301112230513</v>
      </c>
      <c r="V8381" s="1">
        <v>713.56886228490873</v>
      </c>
      <c r="W8381" s="1">
        <v>0</v>
      </c>
      <c r="X8381" s="1">
        <v>346.59059025266998</v>
      </c>
      <c r="Y8381" s="1">
        <v>2161.8298000427417</v>
      </c>
      <c r="Z8381" s="1">
        <v>408.31096226904225</v>
      </c>
      <c r="AA8381" s="1">
        <v>0</v>
      </c>
      <c r="AB8381" s="1">
        <v>0</v>
      </c>
      <c r="AC8381" s="1">
        <v>75.434422584404643</v>
      </c>
      <c r="AD8381" s="1">
        <v>1071.0434914822706</v>
      </c>
      <c r="AE8381" s="1"/>
      <c r="AF8381" s="1">
        <v>464.63526775637342</v>
      </c>
      <c r="AG8381" s="1">
        <v>36666.226296465546</v>
      </c>
      <c r="AH8381" s="1">
        <v>956.5900290973691</v>
      </c>
      <c r="AI8381" s="1">
        <v>6.1163045338706468</v>
      </c>
      <c r="AJ8381" s="1">
        <v>0</v>
      </c>
      <c r="AK8381" s="1">
        <v>162.08207014757213</v>
      </c>
      <c r="AL8381" s="1">
        <v>46086.40234375</v>
      </c>
      <c r="AM8381" s="1">
        <v>42129.63671875</v>
      </c>
      <c r="AN8381" s="1">
        <v>3956.76611328125</v>
      </c>
      <c r="AO8381" t="s">
        <v>21191</v>
      </c>
    </row>
    <row r="8382" spans="1:41" x14ac:dyDescent="0.25">
      <c r="A8382" s="1">
        <v>2029</v>
      </c>
      <c r="B8382" t="s">
        <v>6778</v>
      </c>
      <c r="C8382" t="s">
        <v>7164</v>
      </c>
      <c r="D8382" t="s">
        <v>7262</v>
      </c>
      <c r="E8382" t="s">
        <v>8201</v>
      </c>
      <c r="F8382" t="s">
        <v>10346</v>
      </c>
      <c r="G8382" t="s">
        <v>12476</v>
      </c>
      <c r="H8382" t="s">
        <v>12778</v>
      </c>
      <c r="I8382" s="1">
        <v>1030</v>
      </c>
      <c r="J8382" s="1">
        <v>0</v>
      </c>
      <c r="K8382" s="1">
        <v>116.3333877211367</v>
      </c>
      <c r="L8382" s="1">
        <v>131.8270435148149</v>
      </c>
      <c r="M8382" s="1">
        <v>0</v>
      </c>
      <c r="N8382" s="1">
        <v>160.20687375</v>
      </c>
      <c r="O8382" s="1">
        <v>0</v>
      </c>
      <c r="P8382" s="1">
        <v>277.46122822544481</v>
      </c>
      <c r="Q8382" s="1">
        <v>523</v>
      </c>
      <c r="R8382" s="1">
        <v>174.1961240172748</v>
      </c>
      <c r="S8382" s="1">
        <v>384.78003356174202</v>
      </c>
      <c r="T8382" s="1">
        <v>1329.1214956508729</v>
      </c>
      <c r="U8382" s="1">
        <v>168.66125208026901</v>
      </c>
      <c r="V8382" s="1">
        <v>750</v>
      </c>
      <c r="W8382" s="1">
        <v>0</v>
      </c>
      <c r="X8382" s="1">
        <v>386.43272787682889</v>
      </c>
      <c r="Y8382" s="1">
        <v>2373.6760322403588</v>
      </c>
      <c r="Z8382" s="1">
        <v>1060.385013580737</v>
      </c>
      <c r="AA8382" s="1">
        <v>4801</v>
      </c>
      <c r="AB8382" s="1">
        <v>0</v>
      </c>
      <c r="AC8382" s="1">
        <v>998.86042161160117</v>
      </c>
      <c r="AD8382" s="1">
        <v>2065.6939646359888</v>
      </c>
      <c r="AE8382" s="1">
        <v>0</v>
      </c>
      <c r="AF8382" s="1">
        <v>524.92382405481771</v>
      </c>
      <c r="AG8382" s="1">
        <v>45055</v>
      </c>
      <c r="AH8382" s="1">
        <v>2589.3672320150072</v>
      </c>
      <c r="AI8382" s="1">
        <v>111.42250976198019</v>
      </c>
      <c r="AJ8382" s="1">
        <v>0</v>
      </c>
      <c r="AK8382" s="1">
        <v>183</v>
      </c>
      <c r="AL8382" s="1">
        <v>65195.34765625</v>
      </c>
      <c r="AM8382" s="1">
        <v>58029.19921875</v>
      </c>
      <c r="AN8382" s="1">
        <v>7166.1513671875</v>
      </c>
      <c r="AO8382" t="s">
        <v>21192</v>
      </c>
    </row>
    <row r="8383" spans="1:41" x14ac:dyDescent="0.25">
      <c r="A8383" s="1">
        <v>2029</v>
      </c>
      <c r="B8383" t="s">
        <v>6779</v>
      </c>
      <c r="C8383" t="s">
        <v>7164</v>
      </c>
      <c r="D8383" t="s">
        <v>7262</v>
      </c>
      <c r="E8383" t="s">
        <v>8201</v>
      </c>
      <c r="F8383" t="s">
        <v>10346</v>
      </c>
      <c r="G8383" t="s">
        <v>12476</v>
      </c>
      <c r="H8383" t="s">
        <v>12778</v>
      </c>
      <c r="I8383" s="1">
        <v>500.00000000000011</v>
      </c>
      <c r="J8383" s="1">
        <v>0</v>
      </c>
      <c r="K8383" s="1">
        <v>117.9799834759017</v>
      </c>
      <c r="L8383" s="1">
        <v>125.69394050876831</v>
      </c>
      <c r="M8383" s="1">
        <v>0</v>
      </c>
      <c r="N8383" s="1">
        <v>160.40018991796879</v>
      </c>
      <c r="O8383" s="1">
        <v>0</v>
      </c>
      <c r="P8383" s="1">
        <v>286.09326366528308</v>
      </c>
      <c r="Q8383" s="1">
        <v>411.79526573148792</v>
      </c>
      <c r="R8383" s="1">
        <v>177.83692740796121</v>
      </c>
      <c r="S8383" s="1">
        <v>1244.334277620397</v>
      </c>
      <c r="T8383" s="1">
        <v>284.35565222177718</v>
      </c>
      <c r="U8383" s="1">
        <v>137.37731016215449</v>
      </c>
      <c r="V8383" s="1">
        <v>820</v>
      </c>
      <c r="W8383" s="1">
        <v>0</v>
      </c>
      <c r="X8383" s="1">
        <v>398.7547426677711</v>
      </c>
      <c r="Y8383" s="1">
        <v>2590.5262994126442</v>
      </c>
      <c r="Z8383" s="1">
        <v>466.63304111352511</v>
      </c>
      <c r="AA8383" s="1">
        <v>0</v>
      </c>
      <c r="AB8383" s="1">
        <v>0</v>
      </c>
      <c r="AC8383" s="1">
        <v>86.702794194167652</v>
      </c>
      <c r="AD8383" s="1">
        <v>1238.8284092481019</v>
      </c>
      <c r="AE8383" s="1"/>
      <c r="AF8383" s="1">
        <v>545.79426335569713</v>
      </c>
      <c r="AG8383" s="1">
        <v>42986</v>
      </c>
      <c r="AH8383" s="1">
        <v>1176.7871509331801</v>
      </c>
      <c r="AI8383" s="1">
        <v>7.0299562860135936</v>
      </c>
      <c r="AJ8383" s="1">
        <v>0</v>
      </c>
      <c r="AK8383" s="1">
        <v>186</v>
      </c>
      <c r="AL8383" s="1">
        <v>53948.92578125</v>
      </c>
      <c r="AM8383" s="1">
        <v>49294.8515625</v>
      </c>
      <c r="AN8383" s="1">
        <v>4654.0703125</v>
      </c>
      <c r="AO8383" t="s">
        <v>21193</v>
      </c>
    </row>
    <row r="8384" spans="1:41" x14ac:dyDescent="0.25">
      <c r="A8384" s="1">
        <v>2029</v>
      </c>
      <c r="B8384" t="s">
        <v>6780</v>
      </c>
      <c r="C8384" t="s">
        <v>7164</v>
      </c>
      <c r="D8384" t="s">
        <v>7262</v>
      </c>
      <c r="E8384" t="s">
        <v>8201</v>
      </c>
      <c r="F8384" t="s">
        <v>10346</v>
      </c>
      <c r="G8384" t="s">
        <v>12476</v>
      </c>
      <c r="H8384" t="s">
        <v>12778</v>
      </c>
      <c r="I8384" s="1">
        <v>426.648046998165</v>
      </c>
      <c r="J8384" s="1">
        <v>0</v>
      </c>
      <c r="K8384" s="1">
        <v>117.5584918786866</v>
      </c>
      <c r="L8384" s="1">
        <v>128.20781931894371</v>
      </c>
      <c r="M8384" s="1">
        <v>418.28239901780881</v>
      </c>
      <c r="N8384" s="1">
        <v>167.036953517</v>
      </c>
      <c r="O8384" s="1">
        <v>0</v>
      </c>
      <c r="P8384" s="1">
        <v>165.8424449386124</v>
      </c>
      <c r="Q8384" s="1">
        <v>295.97895904321553</v>
      </c>
      <c r="R8384" s="1">
        <v>175.8727220354248</v>
      </c>
      <c r="S8384" s="1">
        <v>1531.0199436437881</v>
      </c>
      <c r="T8384" s="1">
        <v>303.89867914388998</v>
      </c>
      <c r="U8384" s="1">
        <v>178.08119123196079</v>
      </c>
      <c r="V8384" s="1">
        <v>0</v>
      </c>
      <c r="W8384" s="1">
        <v>0</v>
      </c>
      <c r="X8384" s="1">
        <v>62</v>
      </c>
      <c r="Y8384" s="1"/>
      <c r="Z8384" s="1">
        <v>1513.8893717834569</v>
      </c>
      <c r="AA8384" s="1">
        <v>0</v>
      </c>
      <c r="AB8384" s="1">
        <v>0</v>
      </c>
      <c r="AC8384" s="1">
        <v>84.676140000000004</v>
      </c>
      <c r="AD8384" s="1">
        <v>250.53287228048109</v>
      </c>
      <c r="AE8384" s="1">
        <v>0</v>
      </c>
      <c r="AF8384" s="1">
        <v>440.30078450210641</v>
      </c>
      <c r="AG8384" s="1">
        <v>45857</v>
      </c>
      <c r="AH8384" s="1">
        <v>881.7571945295191</v>
      </c>
      <c r="AI8384" s="1">
        <v>0</v>
      </c>
      <c r="AJ8384" s="1">
        <v>0</v>
      </c>
      <c r="AK8384" s="1">
        <v>71</v>
      </c>
      <c r="AL8384" s="1">
        <v>53069.5859375</v>
      </c>
      <c r="AM8384" s="1">
        <v>49433.53515625</v>
      </c>
      <c r="AN8384" s="1">
        <v>3636.049560546875</v>
      </c>
      <c r="AO8384" t="s">
        <v>21194</v>
      </c>
    </row>
    <row r="8385" spans="1:41" x14ac:dyDescent="0.25">
      <c r="A8385" s="1">
        <v>2029</v>
      </c>
      <c r="B8385" t="s">
        <v>6781</v>
      </c>
      <c r="C8385" t="s">
        <v>7164</v>
      </c>
      <c r="D8385" t="s">
        <v>7262</v>
      </c>
      <c r="E8385" t="s">
        <v>8201</v>
      </c>
      <c r="F8385" t="s">
        <v>10347</v>
      </c>
      <c r="G8385" t="s">
        <v>12477</v>
      </c>
      <c r="H8385" t="s">
        <v>12778</v>
      </c>
      <c r="I8385" s="1"/>
      <c r="J8385" s="1">
        <v>310.80778355921677</v>
      </c>
      <c r="K8385" s="1">
        <v>21.753920000000001</v>
      </c>
      <c r="L8385" s="1">
        <v>1120</v>
      </c>
      <c r="M8385" s="1">
        <v>350</v>
      </c>
      <c r="N8385" s="1">
        <v>339.56299999999999</v>
      </c>
      <c r="O8385" s="1">
        <v>44.673000000000002</v>
      </c>
      <c r="P8385" s="1">
        <v>2981.1060000000002</v>
      </c>
      <c r="Q8385" s="1">
        <v>47</v>
      </c>
      <c r="R8385" s="1">
        <v>0</v>
      </c>
      <c r="S8385" s="1">
        <v>150</v>
      </c>
      <c r="T8385" s="1">
        <v>0</v>
      </c>
      <c r="U8385" s="1">
        <v>150</v>
      </c>
      <c r="V8385" s="1">
        <v>100</v>
      </c>
      <c r="W8385" s="1">
        <v>665</v>
      </c>
      <c r="X8385" s="1">
        <v>680</v>
      </c>
      <c r="Y8385" s="1">
        <v>6111.576</v>
      </c>
      <c r="Z8385" s="1">
        <v>128.5656885996685</v>
      </c>
      <c r="AA8385" s="1">
        <v>23594</v>
      </c>
      <c r="AB8385" s="1">
        <v>250</v>
      </c>
      <c r="AC8385" s="1">
        <v>300</v>
      </c>
      <c r="AD8385" s="1">
        <v>470.72526774019309</v>
      </c>
      <c r="AE8385" s="1">
        <v>13302.987885429269</v>
      </c>
      <c r="AF8385" s="1">
        <v>4728.6719999999996</v>
      </c>
      <c r="AG8385" s="1">
        <v>0</v>
      </c>
      <c r="AH8385" s="1">
        <v>850</v>
      </c>
      <c r="AI8385" s="1">
        <v>687</v>
      </c>
      <c r="AJ8385" s="1">
        <v>2336</v>
      </c>
      <c r="AK8385" s="1">
        <v>444</v>
      </c>
      <c r="AL8385" s="1">
        <v>60163.43359375</v>
      </c>
      <c r="AM8385" s="1">
        <v>55550.27734375</v>
      </c>
      <c r="AN8385" s="1">
        <v>4613.15234375</v>
      </c>
      <c r="AO8385" t="s">
        <v>21195</v>
      </c>
    </row>
    <row r="8386" spans="1:41" x14ac:dyDescent="0.25">
      <c r="A8386" s="1">
        <v>2029</v>
      </c>
      <c r="B8386" t="s">
        <v>6782</v>
      </c>
      <c r="C8386" t="s">
        <v>7164</v>
      </c>
      <c r="D8386" t="s">
        <v>7262</v>
      </c>
      <c r="E8386" t="s">
        <v>8201</v>
      </c>
      <c r="F8386" t="s">
        <v>10347</v>
      </c>
      <c r="G8386" t="s">
        <v>12477</v>
      </c>
      <c r="H8386" t="s">
        <v>12778</v>
      </c>
      <c r="I8386" s="1">
        <v>679.58939265229412</v>
      </c>
      <c r="J8386" s="1">
        <v>311.15170239933445</v>
      </c>
      <c r="K8386" s="1">
        <v>22.175599920909889</v>
      </c>
      <c r="L8386" s="1">
        <v>1141.7101796558541</v>
      </c>
      <c r="M8386" s="1">
        <v>356.78443114245437</v>
      </c>
      <c r="N8386" s="1">
        <v>1839.8277913235775</v>
      </c>
      <c r="O8386" s="1">
        <v>11.384481505711229</v>
      </c>
      <c r="P8386" s="1">
        <v>1651.6774578490988</v>
      </c>
      <c r="Q8386" s="1">
        <v>46.467425699265824</v>
      </c>
      <c r="R8386" s="1">
        <v>0</v>
      </c>
      <c r="S8386" s="1">
        <v>0</v>
      </c>
      <c r="T8386" s="1">
        <v>377.6818049665124</v>
      </c>
      <c r="U8386" s="1">
        <v>50.969204448922056</v>
      </c>
      <c r="V8386" s="1">
        <v>0</v>
      </c>
      <c r="W8386" s="1">
        <v>130.18643144586815</v>
      </c>
      <c r="X8386" s="1">
        <v>0</v>
      </c>
      <c r="Y8386" s="1">
        <v>7830.1475357548125</v>
      </c>
      <c r="Z8386" s="1">
        <v>127.91368988722934</v>
      </c>
      <c r="AA8386" s="1">
        <v>3467.9446707046563</v>
      </c>
      <c r="AB8386" s="1">
        <v>169.21775877042123</v>
      </c>
      <c r="AC8386" s="1">
        <v>588.18461934056052</v>
      </c>
      <c r="AD8386" s="1">
        <v>295.59171667884794</v>
      </c>
      <c r="AE8386" s="1">
        <v>13029.317319023758</v>
      </c>
      <c r="AF8386" s="1">
        <v>4798.0166423219462</v>
      </c>
      <c r="AG8386" s="1">
        <v>0</v>
      </c>
      <c r="AH8386" s="1">
        <v>803.82721437479631</v>
      </c>
      <c r="AI8386" s="1">
        <v>700.31686912818907</v>
      </c>
      <c r="AJ8386" s="1">
        <v>2334.3895637606302</v>
      </c>
      <c r="AK8386" s="1">
        <v>452.60653550642786</v>
      </c>
      <c r="AL8386" s="1">
        <v>41217.078125</v>
      </c>
      <c r="AM8386" s="1">
        <v>37897.30859375</v>
      </c>
      <c r="AN8386" s="1">
        <v>3319.772705078125</v>
      </c>
      <c r="AO8386" t="s">
        <v>21196</v>
      </c>
    </row>
    <row r="8387" spans="1:41" x14ac:dyDescent="0.25">
      <c r="A8387" s="1">
        <v>2029</v>
      </c>
      <c r="B8387" t="s">
        <v>6783</v>
      </c>
      <c r="C8387" t="s">
        <v>7164</v>
      </c>
      <c r="D8387" t="s">
        <v>7262</v>
      </c>
      <c r="E8387" t="s">
        <v>8201</v>
      </c>
      <c r="F8387" t="s">
        <v>10347</v>
      </c>
      <c r="G8387" t="s">
        <v>12477</v>
      </c>
      <c r="H8387" t="s">
        <v>12778</v>
      </c>
      <c r="I8387" s="1">
        <v>650.00320693798415</v>
      </c>
      <c r="J8387" s="1">
        <v>115.50766665741828</v>
      </c>
      <c r="K8387" s="1">
        <v>22.806641553987664</v>
      </c>
      <c r="L8387" s="1">
        <v>807.26204732620613</v>
      </c>
      <c r="M8387" s="1">
        <v>0</v>
      </c>
      <c r="N8387" s="1">
        <v>2419.1074997306723</v>
      </c>
      <c r="O8387" s="1">
        <v>58.54432109972727</v>
      </c>
      <c r="P8387" s="1">
        <v>1384.1608613290521</v>
      </c>
      <c r="Q8387" s="1">
        <v>45.556485899971285</v>
      </c>
      <c r="R8387" s="1">
        <v>0</v>
      </c>
      <c r="S8387" s="1">
        <v>0</v>
      </c>
      <c r="T8387" s="1">
        <v>131.04903365685163</v>
      </c>
      <c r="U8387" s="1">
        <v>0</v>
      </c>
      <c r="V8387" s="1">
        <v>0</v>
      </c>
      <c r="W8387" s="1">
        <v>145.72652542641902</v>
      </c>
      <c r="X8387" s="1">
        <v>901.61735155913925</v>
      </c>
      <c r="Y8387" s="1">
        <v>1453.0716851871709</v>
      </c>
      <c r="Z8387" s="1">
        <v>124.3830655621236</v>
      </c>
      <c r="AA8387" s="1">
        <v>3519.4528478884076</v>
      </c>
      <c r="AB8387" s="1">
        <v>153.06527131120271</v>
      </c>
      <c r="AC8387" s="1">
        <v>566.13182539759907</v>
      </c>
      <c r="AD8387" s="1">
        <v>264.89957035853604</v>
      </c>
      <c r="AE8387" s="1">
        <v>945.6498268678414</v>
      </c>
      <c r="AF8387" s="1">
        <v>4688.4102281075238</v>
      </c>
      <c r="AG8387" s="1">
        <v>0</v>
      </c>
      <c r="AH8387" s="1">
        <v>807.26204732620613</v>
      </c>
      <c r="AI8387" s="1">
        <v>122.66189550281314</v>
      </c>
      <c r="AJ8387" s="1">
        <v>1666.9437081151527</v>
      </c>
      <c r="AK8387" s="1">
        <v>482.260443857214</v>
      </c>
      <c r="AL8387" s="1">
        <v>21475.533203125</v>
      </c>
      <c r="AM8387" s="1">
        <v>18385.640625</v>
      </c>
      <c r="AN8387" s="1">
        <v>3089.89306640625</v>
      </c>
      <c r="AO8387" t="s">
        <v>21197</v>
      </c>
    </row>
    <row r="8388" spans="1:41" x14ac:dyDescent="0.25">
      <c r="A8388" s="1">
        <v>2029</v>
      </c>
      <c r="B8388" t="s">
        <v>6783</v>
      </c>
      <c r="C8388" t="s">
        <v>7164</v>
      </c>
      <c r="D8388" t="s">
        <v>7262</v>
      </c>
      <c r="E8388" t="s">
        <v>8201</v>
      </c>
      <c r="F8388" t="s">
        <v>10347</v>
      </c>
      <c r="G8388" t="s">
        <v>12478</v>
      </c>
      <c r="H8388" t="s">
        <v>12778</v>
      </c>
      <c r="I8388" s="1">
        <v>755.7765403967494</v>
      </c>
      <c r="J8388" s="1">
        <v>122.8724175927286</v>
      </c>
      <c r="K8388" s="1">
        <v>25.586571858357068</v>
      </c>
      <c r="L8388" s="1">
        <v>940.19067500558708</v>
      </c>
      <c r="M8388" s="1">
        <v>0</v>
      </c>
      <c r="N8388" s="1">
        <v>2757.611367385</v>
      </c>
      <c r="O8388" s="1">
        <v>66.736359217007092</v>
      </c>
      <c r="P8388" s="1">
        <v>1563.977176993584</v>
      </c>
      <c r="Q8388" s="1">
        <v>51.93115148617148</v>
      </c>
      <c r="R8388" s="1">
        <v>0</v>
      </c>
      <c r="S8388" s="1">
        <v>0</v>
      </c>
      <c r="T8388" s="1">
        <v>151.94933957194499</v>
      </c>
      <c r="U8388" s="1">
        <v>0</v>
      </c>
      <c r="V8388" s="1">
        <v>0</v>
      </c>
      <c r="W8388" s="1">
        <v>166.1178670385012</v>
      </c>
      <c r="X8388" s="1">
        <v>1063</v>
      </c>
      <c r="Y8388" s="1">
        <v>1704.937940637177</v>
      </c>
      <c r="Z8388" s="1">
        <v>143.18338075624371</v>
      </c>
      <c r="AA8388" s="1">
        <v>4258</v>
      </c>
      <c r="AB8388" s="1">
        <v>79</v>
      </c>
      <c r="AC8388" s="1">
        <v>656.82845999999995</v>
      </c>
      <c r="AD8388" s="1">
        <v>286.34286596045922</v>
      </c>
      <c r="AE8388" s="1">
        <v>1077.9734968973239</v>
      </c>
      <c r="AF8388" s="1">
        <v>5451.3430462165552</v>
      </c>
      <c r="AG8388" s="1">
        <v>0</v>
      </c>
      <c r="AH8388" s="1">
        <v>1013.362745951835</v>
      </c>
      <c r="AI8388" s="1">
        <v>139.8258305288104</v>
      </c>
      <c r="AJ8388" s="1">
        <v>1938.538166687423</v>
      </c>
      <c r="AK8388" s="1">
        <v>550</v>
      </c>
      <c r="AL8388" s="1">
        <v>24965.0859375</v>
      </c>
      <c r="AM8388" s="1">
        <v>21423.1640625</v>
      </c>
      <c r="AN8388" s="1">
        <v>3541.921630859375</v>
      </c>
      <c r="AO8388" t="s">
        <v>21198</v>
      </c>
    </row>
    <row r="8389" spans="1:41" x14ac:dyDescent="0.25">
      <c r="A8389" s="1">
        <v>2029</v>
      </c>
      <c r="B8389" t="s">
        <v>6784</v>
      </c>
      <c r="C8389" t="s">
        <v>7164</v>
      </c>
      <c r="D8389" t="s">
        <v>7262</v>
      </c>
      <c r="E8389" t="s">
        <v>8201</v>
      </c>
      <c r="F8389" t="s">
        <v>10347</v>
      </c>
      <c r="G8389" t="s">
        <v>12478</v>
      </c>
      <c r="H8389" t="s">
        <v>12778</v>
      </c>
      <c r="I8389" s="1">
        <v>0</v>
      </c>
      <c r="J8389" s="1">
        <v>377.48526107018762</v>
      </c>
      <c r="K8389" s="1">
        <v>25.319928291736019</v>
      </c>
      <c r="L8389" s="1">
        <v>1283.8807716225449</v>
      </c>
      <c r="M8389" s="1">
        <v>402.03998367724802</v>
      </c>
      <c r="N8389" s="1">
        <v>385.47191759999998</v>
      </c>
      <c r="O8389" s="1">
        <v>51.315234830896287</v>
      </c>
      <c r="P8389" s="1">
        <v>3308.5653289209708</v>
      </c>
      <c r="Q8389" s="1">
        <v>54</v>
      </c>
      <c r="R8389" s="1">
        <v>0</v>
      </c>
      <c r="S8389" s="1">
        <v>172.28956726645171</v>
      </c>
      <c r="T8389" s="1">
        <v>0</v>
      </c>
      <c r="U8389" s="1">
        <v>163.22056652929251</v>
      </c>
      <c r="V8389" s="1">
        <v>107</v>
      </c>
      <c r="W8389" s="1">
        <v>773.05371408474434</v>
      </c>
      <c r="X8389" s="1">
        <v>772.8654557536579</v>
      </c>
      <c r="Y8389" s="1">
        <v>6947.7497463675309</v>
      </c>
      <c r="Z8389" s="1">
        <v>145.94670487153499</v>
      </c>
      <c r="AA8389" s="1">
        <v>28539</v>
      </c>
      <c r="AB8389" s="1">
        <v>277.46122822544481</v>
      </c>
      <c r="AC8389" s="1">
        <v>332.95347387053368</v>
      </c>
      <c r="AD8389" s="1">
        <v>534.3634252243985</v>
      </c>
      <c r="AE8389" s="1">
        <v>15280.9515209046</v>
      </c>
      <c r="AF8389" s="1">
        <v>5420.5813000981452</v>
      </c>
      <c r="AG8389" s="1">
        <v>0</v>
      </c>
      <c r="AH8389" s="1">
        <v>995.91047385192564</v>
      </c>
      <c r="AI8389" s="1">
        <v>789.14705367505553</v>
      </c>
      <c r="AJ8389" s="1">
        <v>2736.9963140212922</v>
      </c>
      <c r="AK8389" s="1">
        <v>510</v>
      </c>
      <c r="AL8389" s="1">
        <v>70387.578125</v>
      </c>
      <c r="AM8389" s="1">
        <v>65083.8046875</v>
      </c>
      <c r="AN8389" s="1">
        <v>5303.76611328125</v>
      </c>
      <c r="AO8389" t="s">
        <v>21199</v>
      </c>
    </row>
    <row r="8390" spans="1:41" x14ac:dyDescent="0.25">
      <c r="A8390" s="1">
        <v>2029</v>
      </c>
      <c r="B8390" t="s">
        <v>6785</v>
      </c>
      <c r="C8390" t="s">
        <v>7164</v>
      </c>
      <c r="D8390" t="s">
        <v>7262</v>
      </c>
      <c r="E8390" t="s">
        <v>8201</v>
      </c>
      <c r="F8390" t="s">
        <v>10347</v>
      </c>
      <c r="G8390" t="s">
        <v>12478</v>
      </c>
      <c r="H8390" t="s">
        <v>12778</v>
      </c>
      <c r="I8390" s="1">
        <v>680.00000000000011</v>
      </c>
      <c r="J8390" s="1">
        <v>375.53558261076603</v>
      </c>
      <c r="K8390" s="1">
        <v>25.678309382950069</v>
      </c>
      <c r="L8390" s="1">
        <v>1340.735365426862</v>
      </c>
      <c r="M8390" s="1">
        <v>410.08078335079301</v>
      </c>
      <c r="N8390" s="1">
        <v>2112.5682194062501</v>
      </c>
      <c r="O8390" s="1">
        <v>13.0850919670333</v>
      </c>
      <c r="P8390" s="1">
        <v>1854.1933292757931</v>
      </c>
      <c r="Q8390" s="1">
        <v>53.746806286277447</v>
      </c>
      <c r="R8390" s="1">
        <v>0</v>
      </c>
      <c r="S8390" s="1">
        <v>0</v>
      </c>
      <c r="T8390" s="1">
        <v>443.59481746597248</v>
      </c>
      <c r="U8390" s="1">
        <v>54.950924064861809</v>
      </c>
      <c r="V8390" s="1">
        <v>0</v>
      </c>
      <c r="W8390" s="1">
        <v>127.7108725292469</v>
      </c>
      <c r="X8390" s="1">
        <v>0</v>
      </c>
      <c r="Y8390" s="1">
        <v>9382.8862564725969</v>
      </c>
      <c r="Z8390" s="1">
        <v>146.18454959041819</v>
      </c>
      <c r="AA8390" s="1">
        <v>4252</v>
      </c>
      <c r="AB8390" s="1">
        <v>194</v>
      </c>
      <c r="AC8390" s="1">
        <v>676.04746283830718</v>
      </c>
      <c r="AD8390" s="1">
        <v>341.89780253777349</v>
      </c>
      <c r="AE8390" s="1">
        <v>14975.63286492726</v>
      </c>
      <c r="AF8390" s="1">
        <v>5636.0981195202457</v>
      </c>
      <c r="AG8390" s="1">
        <v>0</v>
      </c>
      <c r="AH8390" s="1">
        <v>988.85991770084274</v>
      </c>
      <c r="AI8390" s="1">
        <v>804.92999474855662</v>
      </c>
      <c r="AJ8390" s="1">
        <v>2736.7619821450921</v>
      </c>
      <c r="AK8390" s="1">
        <v>520</v>
      </c>
      <c r="AL8390" s="1">
        <v>48147.17578125</v>
      </c>
      <c r="AM8390" s="1">
        <v>44277.33984375</v>
      </c>
      <c r="AN8390" s="1">
        <v>3869.837646484375</v>
      </c>
      <c r="AO8390" t="s">
        <v>21200</v>
      </c>
    </row>
    <row r="8391" spans="1:41" x14ac:dyDescent="0.25">
      <c r="A8391" s="1">
        <v>2029</v>
      </c>
      <c r="B8391" t="s">
        <v>6786</v>
      </c>
      <c r="C8391" t="s">
        <v>7164</v>
      </c>
      <c r="D8391" t="s">
        <v>7262</v>
      </c>
      <c r="E8391" t="s">
        <v>8201</v>
      </c>
      <c r="F8391" t="s">
        <v>10348</v>
      </c>
      <c r="G8391" t="s">
        <v>12479</v>
      </c>
      <c r="H8391" t="s">
        <v>12778</v>
      </c>
      <c r="I8391" s="1">
        <v>1016.9405011771687</v>
      </c>
      <c r="J8391" s="1">
        <v>115.50766665741828</v>
      </c>
      <c r="K8391" s="1">
        <v>170.15736249374297</v>
      </c>
      <c r="L8391" s="1">
        <v>917.34323559796144</v>
      </c>
      <c r="M8391" s="1">
        <v>366.93729423918461</v>
      </c>
      <c r="N8391" s="1">
        <v>2565.6402388121483</v>
      </c>
      <c r="O8391" s="1">
        <v>58.54432109972727</v>
      </c>
      <c r="P8391" s="1">
        <v>1530.9357790247259</v>
      </c>
      <c r="Q8391" s="1">
        <v>305.20336235968085</v>
      </c>
      <c r="R8391" s="1">
        <v>176.89431159688567</v>
      </c>
      <c r="S8391" s="1">
        <v>1343.0838038273791</v>
      </c>
      <c r="T8391" s="1">
        <v>393.1471009705549</v>
      </c>
      <c r="U8391" s="1">
        <v>162.50080173449604</v>
      </c>
      <c r="V8391" s="1">
        <v>733.87458847836922</v>
      </c>
      <c r="W8391" s="1">
        <v>156.21044811896715</v>
      </c>
      <c r="X8391" s="1">
        <v>954.03696502187995</v>
      </c>
      <c r="Y8391" s="1">
        <v>1453.0716851871709</v>
      </c>
      <c r="Z8391" s="1">
        <v>1439.4951965217274</v>
      </c>
      <c r="AA8391" s="1">
        <v>3519.4528478884076</v>
      </c>
      <c r="AB8391" s="1">
        <v>153.06527131120271</v>
      </c>
      <c r="AC8391" s="1">
        <v>639.11565322177285</v>
      </c>
      <c r="AD8391" s="1">
        <v>496.67084220490318</v>
      </c>
      <c r="AE8391" s="1">
        <v>945.6498268678414</v>
      </c>
      <c r="AF8391" s="1">
        <v>5107.6622965825236</v>
      </c>
      <c r="AG8391" s="1">
        <v>39439.468777096816</v>
      </c>
      <c r="AH8391" s="1">
        <v>1509.6848677269309</v>
      </c>
      <c r="AI8391" s="1">
        <v>122.66189550281314</v>
      </c>
      <c r="AJ8391" s="1">
        <v>1666.9437081151527</v>
      </c>
      <c r="AK8391" s="1">
        <v>544.11558774324794</v>
      </c>
      <c r="AL8391" s="1">
        <v>68004.0234375</v>
      </c>
      <c r="AM8391" s="1">
        <v>61735.703125</v>
      </c>
      <c r="AN8391" s="1">
        <v>6268.31591796875</v>
      </c>
      <c r="AO8391" t="s">
        <v>21201</v>
      </c>
    </row>
    <row r="8392" spans="1:41" x14ac:dyDescent="0.25">
      <c r="A8392" s="1">
        <v>2029</v>
      </c>
      <c r="B8392" t="s">
        <v>6787</v>
      </c>
      <c r="C8392" t="s">
        <v>7164</v>
      </c>
      <c r="D8392" t="s">
        <v>7262</v>
      </c>
      <c r="E8392" t="s">
        <v>8201</v>
      </c>
      <c r="F8392" t="s">
        <v>10348</v>
      </c>
      <c r="G8392" t="s">
        <v>12479</v>
      </c>
      <c r="H8392" t="s">
        <v>12778</v>
      </c>
      <c r="I8392" s="1">
        <v>1179.2874754848631</v>
      </c>
      <c r="J8392" s="1">
        <v>311.15170239933445</v>
      </c>
      <c r="K8392" s="1">
        <v>165.44924360416081</v>
      </c>
      <c r="L8392" s="1">
        <v>1248.7455089985904</v>
      </c>
      <c r="M8392" s="1">
        <v>356.78443114245437</v>
      </c>
      <c r="N8392" s="1">
        <v>1979.5197191078557</v>
      </c>
      <c r="O8392" s="1">
        <v>11.384481505711229</v>
      </c>
      <c r="P8392" s="1">
        <v>1906.5234800937089</v>
      </c>
      <c r="Q8392" s="1">
        <v>402.48980611320451</v>
      </c>
      <c r="R8392" s="1">
        <v>176.89708779422671</v>
      </c>
      <c r="S8392" s="1">
        <v>1070.353293427363</v>
      </c>
      <c r="T8392" s="1">
        <v>619.78552609889221</v>
      </c>
      <c r="U8392" s="1">
        <v>178.39221557122718</v>
      </c>
      <c r="V8392" s="1">
        <v>713.56886228490873</v>
      </c>
      <c r="W8392" s="1">
        <v>174.37815588162167</v>
      </c>
      <c r="X8392" s="1">
        <v>346.59059025266998</v>
      </c>
      <c r="Y8392" s="1">
        <v>9991.9773357975537</v>
      </c>
      <c r="Z8392" s="1">
        <v>536.22465215627153</v>
      </c>
      <c r="AA8392" s="1">
        <v>3467.9446707046563</v>
      </c>
      <c r="AB8392" s="1">
        <v>169.21775877042123</v>
      </c>
      <c r="AC8392" s="1">
        <v>663.61904192496513</v>
      </c>
      <c r="AD8392" s="1"/>
      <c r="AE8392" s="1">
        <v>13029.317319023758</v>
      </c>
      <c r="AF8392" s="1">
        <v>5310.8687774870004</v>
      </c>
      <c r="AG8392" s="1">
        <v>36666.226296465546</v>
      </c>
      <c r="AH8392" s="1">
        <v>1760.4172434721654</v>
      </c>
      <c r="AI8392" s="1">
        <v>706.43317366205963</v>
      </c>
      <c r="AJ8392" s="1">
        <v>2334.3895637606302</v>
      </c>
      <c r="AK8392" s="1">
        <v>614.68860565399996</v>
      </c>
      <c r="AL8392" s="1">
        <v>86092.6171875</v>
      </c>
      <c r="AM8392" s="1">
        <v>80097.140625</v>
      </c>
      <c r="AN8392" s="1">
        <v>5995.482421875</v>
      </c>
      <c r="AO8392" t="s">
        <v>21202</v>
      </c>
    </row>
    <row r="8393" spans="1:41" x14ac:dyDescent="0.25">
      <c r="A8393" s="1">
        <v>2029</v>
      </c>
      <c r="B8393" t="s">
        <v>6788</v>
      </c>
      <c r="C8393" t="s">
        <v>7164</v>
      </c>
      <c r="D8393" t="s">
        <v>7262</v>
      </c>
      <c r="E8393" t="s">
        <v>8201</v>
      </c>
      <c r="F8393" t="s">
        <v>10348</v>
      </c>
      <c r="G8393" t="s">
        <v>12479</v>
      </c>
      <c r="H8393" t="s">
        <v>12778</v>
      </c>
      <c r="I8393" s="1">
        <v>1143.140260288832</v>
      </c>
      <c r="J8393" s="1">
        <v>310.80778355921677</v>
      </c>
      <c r="K8393" s="1">
        <v>162.303145</v>
      </c>
      <c r="L8393" s="1">
        <v>1235</v>
      </c>
      <c r="M8393" s="1">
        <v>350</v>
      </c>
      <c r="N8393" s="1">
        <v>480.68956250000002</v>
      </c>
      <c r="O8393" s="1">
        <v>222.19800000000001</v>
      </c>
      <c r="P8393" s="1">
        <v>3231.1060000000002</v>
      </c>
      <c r="Q8393" s="1">
        <v>500</v>
      </c>
      <c r="R8393" s="1">
        <v>151.96660281179999</v>
      </c>
      <c r="S8393" s="1">
        <v>485</v>
      </c>
      <c r="T8393" s="1">
        <v>1150</v>
      </c>
      <c r="U8393" s="1">
        <v>305</v>
      </c>
      <c r="V8393" s="1">
        <v>800</v>
      </c>
      <c r="W8393" s="1">
        <v>844</v>
      </c>
      <c r="X8393" s="1">
        <v>1020</v>
      </c>
      <c r="Y8393" s="1">
        <v>8199.5760000000009</v>
      </c>
      <c r="Z8393" s="1">
        <v>1062.6678293213499</v>
      </c>
      <c r="AA8393" s="1">
        <v>27565</v>
      </c>
      <c r="AB8393" s="1">
        <v>250</v>
      </c>
      <c r="AC8393" s="1">
        <v>1200</v>
      </c>
      <c r="AD8393" s="1">
        <v>2290.4125791691931</v>
      </c>
      <c r="AE8393" s="1">
        <v>13302.987885429269</v>
      </c>
      <c r="AF8393" s="1">
        <v>5234.1120000000001</v>
      </c>
      <c r="AG8393" s="1">
        <v>38454</v>
      </c>
      <c r="AH8393" s="1">
        <v>3060</v>
      </c>
      <c r="AI8393" s="1">
        <v>784</v>
      </c>
      <c r="AJ8393" s="1">
        <v>2336</v>
      </c>
      <c r="AK8393" s="1">
        <v>603</v>
      </c>
      <c r="AL8393" s="1">
        <v>116732.9609375</v>
      </c>
      <c r="AM8393" s="1">
        <v>105512.0546875</v>
      </c>
      <c r="AN8393" s="1">
        <v>11220.9140625</v>
      </c>
      <c r="AO8393" t="s">
        <v>21203</v>
      </c>
    </row>
    <row r="8394" spans="1:41" x14ac:dyDescent="0.25">
      <c r="A8394" s="1">
        <v>2029</v>
      </c>
      <c r="B8394" t="s">
        <v>6788</v>
      </c>
      <c r="C8394" t="s">
        <v>7164</v>
      </c>
      <c r="D8394" t="s">
        <v>7262</v>
      </c>
      <c r="E8394" t="s">
        <v>8201</v>
      </c>
      <c r="F8394" t="s">
        <v>10348</v>
      </c>
      <c r="G8394" t="s">
        <v>12480</v>
      </c>
      <c r="H8394" t="s">
        <v>12778</v>
      </c>
      <c r="I8394" s="1">
        <v>1030</v>
      </c>
      <c r="J8394" s="1">
        <v>377.48526107018762</v>
      </c>
      <c r="K8394" s="1">
        <v>188.90866533127061</v>
      </c>
      <c r="L8394" s="1">
        <v>1415.7078151373601</v>
      </c>
      <c r="M8394" s="1">
        <v>402.03998367724802</v>
      </c>
      <c r="N8394" s="1">
        <v>545.67879134999998</v>
      </c>
      <c r="O8394" s="1">
        <v>255.23565798033471</v>
      </c>
      <c r="P8394" s="1">
        <v>3586.0265571464161</v>
      </c>
      <c r="Q8394" s="1">
        <v>577</v>
      </c>
      <c r="R8394" s="1">
        <v>174.1961240172748</v>
      </c>
      <c r="S8394" s="1">
        <v>557.06960082819364</v>
      </c>
      <c r="T8394" s="1">
        <v>1329.1214956508729</v>
      </c>
      <c r="U8394" s="1">
        <v>331.88181860956149</v>
      </c>
      <c r="V8394" s="1">
        <v>857</v>
      </c>
      <c r="W8394" s="1">
        <v>981.13884915417179</v>
      </c>
      <c r="X8394" s="1">
        <v>1159.2981836304871</v>
      </c>
      <c r="Y8394" s="1">
        <v>9321.4257786078888</v>
      </c>
      <c r="Z8394" s="1">
        <v>1206.331718452273</v>
      </c>
      <c r="AA8394" s="1">
        <v>33340</v>
      </c>
      <c r="AB8394" s="1">
        <v>277.46122822544481</v>
      </c>
      <c r="AC8394" s="1">
        <v>1331.813895482135</v>
      </c>
      <c r="AD8394" s="1">
        <v>2600.057389860388</v>
      </c>
      <c r="AE8394" s="1">
        <v>15280.9515209046</v>
      </c>
      <c r="AF8394" s="1">
        <v>5999.9783511775186</v>
      </c>
      <c r="AG8394" s="1">
        <v>45055</v>
      </c>
      <c r="AH8394" s="1">
        <v>3585.277705866933</v>
      </c>
      <c r="AI8394" s="1">
        <v>900.56956343703575</v>
      </c>
      <c r="AJ8394" s="1">
        <v>2736.9963140212922</v>
      </c>
      <c r="AK8394" s="1">
        <v>693</v>
      </c>
      <c r="AL8394" s="1">
        <v>136096.640625</v>
      </c>
      <c r="AM8394" s="1">
        <v>123167.4765625</v>
      </c>
      <c r="AN8394" s="1">
        <v>12929.1787109375</v>
      </c>
      <c r="AO8394" t="s">
        <v>21204</v>
      </c>
    </row>
    <row r="8395" spans="1:41" x14ac:dyDescent="0.25">
      <c r="A8395" s="1">
        <v>2029</v>
      </c>
      <c r="B8395" t="s">
        <v>6789</v>
      </c>
      <c r="C8395" t="s">
        <v>7164</v>
      </c>
      <c r="D8395" t="s">
        <v>7262</v>
      </c>
      <c r="E8395" t="s">
        <v>8201</v>
      </c>
      <c r="F8395" t="s">
        <v>10348</v>
      </c>
      <c r="G8395" t="s">
        <v>12480</v>
      </c>
      <c r="H8395" t="s">
        <v>12778</v>
      </c>
      <c r="I8395" s="1">
        <v>1182.4245873949139</v>
      </c>
      <c r="J8395" s="1">
        <v>122.8724175927286</v>
      </c>
      <c r="K8395" s="1">
        <v>190.89805802263899</v>
      </c>
      <c r="L8395" s="1">
        <v>1068.3984943245309</v>
      </c>
      <c r="M8395" s="1">
        <v>418.28239901780881</v>
      </c>
      <c r="N8395" s="1">
        <v>2924.6483209019998</v>
      </c>
      <c r="O8395" s="1">
        <v>66.736359217007092</v>
      </c>
      <c r="P8395" s="1">
        <v>1729.819621932196</v>
      </c>
      <c r="Q8395" s="1">
        <v>347.91011052938688</v>
      </c>
      <c r="R8395" s="1">
        <v>201.64692493513161</v>
      </c>
      <c r="S8395" s="1">
        <v>1531.0199436437881</v>
      </c>
      <c r="T8395" s="1">
        <v>455.84801871583511</v>
      </c>
      <c r="U8395" s="1">
        <v>178.08119123196079</v>
      </c>
      <c r="V8395" s="1">
        <v>837</v>
      </c>
      <c r="W8395" s="1">
        <v>178.06879272472429</v>
      </c>
      <c r="X8395" s="1">
        <v>1125</v>
      </c>
      <c r="Y8395" s="1">
        <v>1704.937940637177</v>
      </c>
      <c r="Z8395" s="1">
        <v>1657.072752539701</v>
      </c>
      <c r="AA8395" s="1">
        <v>4258</v>
      </c>
      <c r="AB8395" s="1">
        <v>79</v>
      </c>
      <c r="AC8395" s="1">
        <v>741.50459999999998</v>
      </c>
      <c r="AD8395" s="1">
        <v>536.87573824094022</v>
      </c>
      <c r="AE8395" s="1">
        <v>1077.9734968973239</v>
      </c>
      <c r="AF8395" s="1">
        <v>5938.8189147724588</v>
      </c>
      <c r="AG8395" s="1">
        <v>45857</v>
      </c>
      <c r="AH8395" s="1">
        <v>1895.1199404813549</v>
      </c>
      <c r="AI8395" s="1">
        <v>139.8258305288104</v>
      </c>
      <c r="AJ8395" s="1">
        <v>1938.538166687423</v>
      </c>
      <c r="AK8395" s="1">
        <v>621</v>
      </c>
      <c r="AL8395" s="1">
        <v>79004.3203125</v>
      </c>
      <c r="AM8395" s="1">
        <v>71766.6484375</v>
      </c>
      <c r="AN8395" s="1">
        <v>7237.67529296875</v>
      </c>
      <c r="AO8395" t="s">
        <v>21205</v>
      </c>
    </row>
    <row r="8396" spans="1:41" x14ac:dyDescent="0.25">
      <c r="A8396" s="1">
        <v>2029</v>
      </c>
      <c r="B8396" t="s">
        <v>6790</v>
      </c>
      <c r="C8396" t="s">
        <v>7164</v>
      </c>
      <c r="D8396" t="s">
        <v>7262</v>
      </c>
      <c r="E8396" t="s">
        <v>8201</v>
      </c>
      <c r="F8396" t="s">
        <v>10348</v>
      </c>
      <c r="G8396" t="s">
        <v>12480</v>
      </c>
      <c r="H8396" t="s">
        <v>12778</v>
      </c>
      <c r="I8396" s="1">
        <v>1180</v>
      </c>
      <c r="J8396" s="1">
        <v>375.53558261076603</v>
      </c>
      <c r="K8396" s="1">
        <v>191.5824996660742</v>
      </c>
      <c r="L8396" s="1">
        <v>1466.429305935631</v>
      </c>
      <c r="M8396" s="1">
        <v>410.08078335079301</v>
      </c>
      <c r="N8396" s="1">
        <v>2272.968409324219</v>
      </c>
      <c r="O8396" s="1">
        <v>13.0850919670333</v>
      </c>
      <c r="P8396" s="1">
        <v>2140.2865929410759</v>
      </c>
      <c r="Q8396" s="1">
        <v>465.54207201776529</v>
      </c>
      <c r="R8396" s="1">
        <v>203.0750757337423</v>
      </c>
      <c r="S8396" s="1">
        <v>1244.334277620397</v>
      </c>
      <c r="T8396" s="1">
        <v>727.95046968774977</v>
      </c>
      <c r="U8396" s="1">
        <v>192.3282342270164</v>
      </c>
      <c r="V8396" s="1">
        <v>820</v>
      </c>
      <c r="W8396" s="1">
        <v>171.06226962633079</v>
      </c>
      <c r="X8396" s="1">
        <v>398.7547426677711</v>
      </c>
      <c r="Y8396" s="1">
        <v>11973.412555885239</v>
      </c>
      <c r="Z8396" s="1">
        <v>612.81759070394332</v>
      </c>
      <c r="AA8396" s="1">
        <v>4252</v>
      </c>
      <c r="AB8396" s="1">
        <v>194</v>
      </c>
      <c r="AC8396" s="1">
        <v>762.75025703247479</v>
      </c>
      <c r="AD8396" s="1">
        <v>1580.726211785875</v>
      </c>
      <c r="AE8396" s="1">
        <v>14975.63286492726</v>
      </c>
      <c r="AF8396" s="1">
        <v>6238.5314102053071</v>
      </c>
      <c r="AG8396" s="1">
        <v>42986</v>
      </c>
      <c r="AH8396" s="1">
        <v>2165.6470686340231</v>
      </c>
      <c r="AI8396" s="1">
        <v>811.95995103457017</v>
      </c>
      <c r="AJ8396" s="1">
        <v>2736.7619821450921</v>
      </c>
      <c r="AK8396" s="1">
        <v>706</v>
      </c>
      <c r="AL8396" s="1">
        <v>102269.265625</v>
      </c>
      <c r="AM8396" s="1">
        <v>93654.078125</v>
      </c>
      <c r="AN8396" s="1">
        <v>8615.18359375</v>
      </c>
      <c r="AO8396" t="s">
        <v>21206</v>
      </c>
    </row>
    <row r="8397" spans="1:41" x14ac:dyDescent="0.25">
      <c r="A8397" s="1">
        <v>2029</v>
      </c>
      <c r="B8397" t="s">
        <v>6791</v>
      </c>
      <c r="C8397" t="s">
        <v>7164</v>
      </c>
      <c r="D8397" t="s">
        <v>7262</v>
      </c>
      <c r="E8397" t="s">
        <v>8202</v>
      </c>
      <c r="F8397" t="s">
        <v>10349</v>
      </c>
      <c r="G8397" t="s">
        <v>12481</v>
      </c>
      <c r="H8397" t="s">
        <v>12778</v>
      </c>
      <c r="I8397" s="1">
        <v>754.84243386346543</v>
      </c>
      <c r="J8397" s="1">
        <v>1153.2314961802945</v>
      </c>
      <c r="K8397" s="1"/>
      <c r="L8397" s="1">
        <v>366.93729423918461</v>
      </c>
      <c r="M8397" s="1">
        <v>10903.279600250056</v>
      </c>
      <c r="N8397" s="1">
        <v>3937.8106377577328</v>
      </c>
      <c r="O8397" s="1">
        <v>1225.3147550451783</v>
      </c>
      <c r="P8397" s="1">
        <v>1767.6480759306933</v>
      </c>
      <c r="Q8397" s="1">
        <v>0</v>
      </c>
      <c r="R8397" s="1">
        <v>4149.4416317863488</v>
      </c>
      <c r="S8397" s="1">
        <v>0</v>
      </c>
      <c r="T8397" s="1">
        <v>104.83922692548131</v>
      </c>
      <c r="U8397" s="1">
        <v>157.25884038822196</v>
      </c>
      <c r="V8397" s="1">
        <v>852.34291490416308</v>
      </c>
      <c r="W8397" s="1">
        <v>608.06751616779161</v>
      </c>
      <c r="X8397" s="1">
        <v>497.98632789603624</v>
      </c>
      <c r="Y8397" s="1">
        <v>4932.685626843896</v>
      </c>
      <c r="Z8397" s="1">
        <v>1594.6808943389849</v>
      </c>
      <c r="AA8397" s="1">
        <v>87846.885025399301</v>
      </c>
      <c r="AB8397" s="1">
        <v>32.500160346899207</v>
      </c>
      <c r="AC8397" s="1">
        <v>2170.6901547526195</v>
      </c>
      <c r="AD8397" s="1">
        <v>4558.8963369707426</v>
      </c>
      <c r="AE8397" s="1">
        <v>17954.76600325793</v>
      </c>
      <c r="AF8397" s="1">
        <v>0</v>
      </c>
      <c r="AG8397" s="1">
        <v>34470.089420828997</v>
      </c>
      <c r="AH8397" s="1">
        <v>5666.5602153222644</v>
      </c>
      <c r="AI8397" s="1">
        <v>428.79243812521855</v>
      </c>
      <c r="AJ8397" s="1">
        <v>5294.3809597368063</v>
      </c>
      <c r="AK8397" s="1">
        <v>237.98504512084259</v>
      </c>
      <c r="AL8397" s="1">
        <v>191667.921875</v>
      </c>
      <c r="AM8397" s="1">
        <v>167403.6875</v>
      </c>
      <c r="AN8397" s="1">
        <v>24264.220703125</v>
      </c>
      <c r="AO8397" t="s">
        <v>21207</v>
      </c>
    </row>
    <row r="8398" spans="1:41" x14ac:dyDescent="0.25">
      <c r="A8398" s="1">
        <v>2029</v>
      </c>
      <c r="B8398" t="s">
        <v>6792</v>
      </c>
      <c r="C8398" t="s">
        <v>7164</v>
      </c>
      <c r="D8398" t="s">
        <v>7262</v>
      </c>
      <c r="E8398" t="s">
        <v>8202</v>
      </c>
      <c r="F8398" t="s">
        <v>10349</v>
      </c>
      <c r="G8398" t="s">
        <v>12481</v>
      </c>
      <c r="H8398" t="s">
        <v>12778</v>
      </c>
      <c r="I8398" s="1">
        <v>1797.948758900882</v>
      </c>
      <c r="J8398" s="1">
        <v>8225.3403525206959</v>
      </c>
      <c r="K8398" s="1"/>
      <c r="L8398" s="1">
        <v>6500</v>
      </c>
      <c r="M8398" s="1">
        <v>0</v>
      </c>
      <c r="N8398" s="1">
        <v>4352.2985266512624</v>
      </c>
      <c r="O8398" s="1">
        <v>993.70550000000003</v>
      </c>
      <c r="P8398" s="1">
        <v>1400</v>
      </c>
      <c r="Q8398" s="1">
        <v>350</v>
      </c>
      <c r="R8398" s="1">
        <v>2766.2542327000001</v>
      </c>
      <c r="S8398" s="1">
        <v>5570</v>
      </c>
      <c r="T8398" s="1">
        <v>0</v>
      </c>
      <c r="U8398" s="1">
        <v>150</v>
      </c>
      <c r="V8398" s="1">
        <v>7283</v>
      </c>
      <c r="W8398" s="1">
        <v>2693</v>
      </c>
      <c r="X8398" s="1">
        <v>4025</v>
      </c>
      <c r="Y8398" s="1">
        <v>10475.495999999999</v>
      </c>
      <c r="Z8398" s="1">
        <v>1073.941287555476</v>
      </c>
      <c r="AA8398" s="1">
        <v>66408</v>
      </c>
      <c r="AB8398" s="1">
        <v>200</v>
      </c>
      <c r="AC8398" s="1">
        <v>1922</v>
      </c>
      <c r="AD8398" s="1">
        <v>3207.1736624999999</v>
      </c>
      <c r="AE8398" s="1">
        <v>4319.077726137255</v>
      </c>
      <c r="AF8398" s="1">
        <v>4406.3999999999996</v>
      </c>
      <c r="AG8398" s="1">
        <v>48906</v>
      </c>
      <c r="AH8398" s="1">
        <v>3447</v>
      </c>
      <c r="AI8398" s="1">
        <v>626</v>
      </c>
      <c r="AJ8398" s="1">
        <v>14784.9</v>
      </c>
      <c r="AK8398" s="1">
        <v>240</v>
      </c>
      <c r="AL8398" s="1">
        <v>206122.546875</v>
      </c>
      <c r="AM8398" s="1">
        <v>185120.65625</v>
      </c>
      <c r="AN8398" s="1">
        <v>21001.87890625</v>
      </c>
      <c r="AO8398" t="s">
        <v>21208</v>
      </c>
    </row>
    <row r="8399" spans="1:41" x14ac:dyDescent="0.25">
      <c r="A8399" s="1">
        <v>2029</v>
      </c>
      <c r="B8399" t="s">
        <v>6793</v>
      </c>
      <c r="C8399" t="s">
        <v>7164</v>
      </c>
      <c r="D8399" t="s">
        <v>7262</v>
      </c>
      <c r="E8399" t="s">
        <v>8202</v>
      </c>
      <c r="F8399" t="s">
        <v>10349</v>
      </c>
      <c r="G8399" t="s">
        <v>12481</v>
      </c>
      <c r="H8399" t="s">
        <v>12778</v>
      </c>
      <c r="I8399" s="1">
        <v>1299.2150153646803</v>
      </c>
      <c r="J8399" s="1">
        <v>8234.4419569953898</v>
      </c>
      <c r="K8399" s="1"/>
      <c r="L8399" s="1">
        <v>509.69204448922051</v>
      </c>
      <c r="M8399" s="1">
        <v>17992.129170469485</v>
      </c>
      <c r="N8399" s="1">
        <v>6800.497250554602</v>
      </c>
      <c r="O8399" s="1">
        <v>1627.7458872841964</v>
      </c>
      <c r="P8399" s="1">
        <v>1999.0692839957057</v>
      </c>
      <c r="Q8399" s="1">
        <v>0</v>
      </c>
      <c r="R8399" s="1">
        <v>4298.0807097919678</v>
      </c>
      <c r="S8399" s="1">
        <v>8116.3361164463477</v>
      </c>
      <c r="T8399" s="1">
        <v>254.84602224461025</v>
      </c>
      <c r="U8399" s="1">
        <v>152.90761334676617</v>
      </c>
      <c r="V8399" s="1">
        <v>7077.583729777316</v>
      </c>
      <c r="W8399" s="1">
        <v>321.28578035723433</v>
      </c>
      <c r="X8399" s="1">
        <v>3848.1749358936149</v>
      </c>
      <c r="Y8399" s="1">
        <v>4615.5066230912544</v>
      </c>
      <c r="Z8399" s="1">
        <v>1632.2161405268876</v>
      </c>
      <c r="AA8399" s="1">
        <v>88553.895809557172</v>
      </c>
      <c r="AB8399" s="1">
        <v>32.620290847310116</v>
      </c>
      <c r="AC8399" s="1">
        <v>2254.8776048203117</v>
      </c>
      <c r="AD8399" s="1">
        <v>3213.7358170333223</v>
      </c>
      <c r="AE8399" s="1">
        <v>4582.7222375469109</v>
      </c>
      <c r="AF8399" s="1">
        <v>1398.2891548517277</v>
      </c>
      <c r="AG8399" s="1">
        <v>31798.667271593491</v>
      </c>
      <c r="AH8399" s="1">
        <v>5360.0234782575408</v>
      </c>
      <c r="AI8399" s="1">
        <v>638.13443970050412</v>
      </c>
      <c r="AJ8399" s="1">
        <v>14775.972369742503</v>
      </c>
      <c r="AK8399" s="1">
        <v>244.65218135482584</v>
      </c>
      <c r="AL8399" s="1">
        <v>221633.34375</v>
      </c>
      <c r="AM8399" s="1">
        <v>179983.640625</v>
      </c>
      <c r="AN8399" s="1">
        <v>41649.68359375</v>
      </c>
      <c r="AO8399" t="s">
        <v>21209</v>
      </c>
    </row>
    <row r="8400" spans="1:41" x14ac:dyDescent="0.25">
      <c r="A8400" s="1">
        <v>2029</v>
      </c>
      <c r="B8400" t="s">
        <v>6794</v>
      </c>
      <c r="C8400" t="s">
        <v>7164</v>
      </c>
      <c r="D8400" t="s">
        <v>7262</v>
      </c>
      <c r="E8400" t="s">
        <v>8202</v>
      </c>
      <c r="F8400" t="s">
        <v>10349</v>
      </c>
      <c r="G8400" t="s">
        <v>12482</v>
      </c>
      <c r="H8400" t="s">
        <v>12778</v>
      </c>
      <c r="I8400" s="1">
        <v>1620</v>
      </c>
      <c r="J8400" s="1">
        <v>9599.473021156251</v>
      </c>
      <c r="K8400" s="1"/>
      <c r="L8400" s="1">
        <v>7451.0937638808427</v>
      </c>
      <c r="M8400" s="1">
        <v>0</v>
      </c>
      <c r="N8400" s="1">
        <v>4940.7292874545128</v>
      </c>
      <c r="O8400" s="1">
        <v>1141.4552657142619</v>
      </c>
      <c r="P8400" s="1">
        <v>1553.7828780624909</v>
      </c>
      <c r="Q8400" s="1">
        <v>404</v>
      </c>
      <c r="R8400" s="1">
        <v>3170.899108532969</v>
      </c>
      <c r="S8400" s="1">
        <v>6397.6859311609041</v>
      </c>
      <c r="T8400" s="1">
        <v>0</v>
      </c>
      <c r="U8400" s="1">
        <v>163.22056652929251</v>
      </c>
      <c r="V8400" s="1">
        <v>7808</v>
      </c>
      <c r="W8400" s="1">
        <v>3130.57692034619</v>
      </c>
      <c r="X8400" s="1">
        <v>4574.6815579536369</v>
      </c>
      <c r="Y8400" s="1">
        <v>11908.732653749879</v>
      </c>
      <c r="Z8400" s="1">
        <v>1219.1292548688559</v>
      </c>
      <c r="AA8400" s="1">
        <v>80221</v>
      </c>
      <c r="AB8400" s="1">
        <v>221.9689825803558</v>
      </c>
      <c r="AC8400" s="1">
        <v>2133.12192259722</v>
      </c>
      <c r="AD8400" s="1">
        <v>3640.756978715815</v>
      </c>
      <c r="AE8400" s="1">
        <v>4961.2626814771074</v>
      </c>
      <c r="AF8400" s="1">
        <v>5051.153778640698</v>
      </c>
      <c r="AG8400" s="1">
        <v>57301</v>
      </c>
      <c r="AH8400" s="1">
        <v>4038.709886314809</v>
      </c>
      <c r="AI8400" s="1">
        <v>719.07722794844926</v>
      </c>
      <c r="AJ8400" s="1">
        <v>17322.86678218039</v>
      </c>
      <c r="AK8400" s="1">
        <v>276</v>
      </c>
      <c r="AL8400" s="1">
        <v>240970.359375</v>
      </c>
      <c r="AM8400" s="1">
        <v>216829.46875</v>
      </c>
      <c r="AN8400" s="1">
        <v>24140.912109375</v>
      </c>
      <c r="AO8400" t="s">
        <v>21210</v>
      </c>
    </row>
    <row r="8401" spans="1:41" x14ac:dyDescent="0.25">
      <c r="A8401" s="1">
        <v>2029</v>
      </c>
      <c r="B8401" t="s">
        <v>6795</v>
      </c>
      <c r="C8401" t="s">
        <v>7164</v>
      </c>
      <c r="D8401" t="s">
        <v>7262</v>
      </c>
      <c r="E8401" t="s">
        <v>8202</v>
      </c>
      <c r="F8401" t="s">
        <v>10349</v>
      </c>
      <c r="G8401" t="s">
        <v>12482</v>
      </c>
      <c r="H8401" t="s">
        <v>12778</v>
      </c>
      <c r="I8401" s="1">
        <v>1300</v>
      </c>
      <c r="J8401" s="1">
        <v>9575.4682356982339</v>
      </c>
      <c r="K8401" s="1">
        <v>0</v>
      </c>
      <c r="L8401" s="1">
        <v>598.54257385127778</v>
      </c>
      <c r="M8401" s="1">
        <v>20679.78807468999</v>
      </c>
      <c r="N8401" s="1">
        <v>7808.619065019082</v>
      </c>
      <c r="O8401" s="1">
        <v>1870.898083798442</v>
      </c>
      <c r="P8401" s="1">
        <v>2244.1796450815409</v>
      </c>
      <c r="Q8401" s="1">
        <v>0</v>
      </c>
      <c r="R8401" s="1">
        <v>4934.1290833801222</v>
      </c>
      <c r="S8401" s="1">
        <v>9435.6090651558097</v>
      </c>
      <c r="T8401" s="1">
        <v>299.32173918081821</v>
      </c>
      <c r="U8401" s="1">
        <v>164.85277219458541</v>
      </c>
      <c r="V8401" s="1">
        <v>8135</v>
      </c>
      <c r="W8401" s="1">
        <v>369.27935466937458</v>
      </c>
      <c r="X8401" s="1">
        <v>4427.3504516789289</v>
      </c>
      <c r="Y8401" s="1">
        <v>5530.7736492459944</v>
      </c>
      <c r="Z8401" s="1">
        <v>1865.3576606811321</v>
      </c>
      <c r="AA8401" s="1">
        <v>112360</v>
      </c>
      <c r="AB8401" s="1">
        <v>37</v>
      </c>
      <c r="AC8401" s="1">
        <v>2591.7105507770111</v>
      </c>
      <c r="AD8401" s="1">
        <v>3717.1854006125982</v>
      </c>
      <c r="AE8401" s="1">
        <v>5267.2879223869149</v>
      </c>
      <c r="AF8401" s="1">
        <v>1642.531792551579</v>
      </c>
      <c r="AG8401" s="1">
        <v>37280</v>
      </c>
      <c r="AH8401" s="1">
        <v>6593.8453946310256</v>
      </c>
      <c r="AI8401" s="1">
        <v>733.4587725074183</v>
      </c>
      <c r="AJ8401" s="1">
        <v>17322.866782180401</v>
      </c>
      <c r="AK8401" s="1">
        <v>281</v>
      </c>
      <c r="AL8401" s="1">
        <v>267066.03125</v>
      </c>
      <c r="AM8401" s="1">
        <v>218621.296875</v>
      </c>
      <c r="AN8401" s="1">
        <v>48444.73046875</v>
      </c>
      <c r="AO8401" t="s">
        <v>21211</v>
      </c>
    </row>
    <row r="8402" spans="1:41" x14ac:dyDescent="0.25">
      <c r="A8402" s="1">
        <v>2029</v>
      </c>
      <c r="B8402" t="s">
        <v>6796</v>
      </c>
      <c r="C8402" t="s">
        <v>7164</v>
      </c>
      <c r="D8402" t="s">
        <v>7262</v>
      </c>
      <c r="E8402" t="s">
        <v>8202</v>
      </c>
      <c r="F8402" t="s">
        <v>10349</v>
      </c>
      <c r="G8402" t="s">
        <v>12482</v>
      </c>
      <c r="H8402" t="s">
        <v>12778</v>
      </c>
      <c r="I8402" s="1">
        <v>877.67598239622509</v>
      </c>
      <c r="J8402" s="1">
        <v>1207.0878572647</v>
      </c>
      <c r="K8402" s="1"/>
      <c r="L8402" s="1">
        <v>427.35939772981231</v>
      </c>
      <c r="M8402" s="1">
        <v>12428.96271367203</v>
      </c>
      <c r="N8402" s="1">
        <v>4488.8254773709996</v>
      </c>
      <c r="O8402" s="1">
        <v>1396.771610132738</v>
      </c>
      <c r="P8402" s="1">
        <v>1997.2832095958361</v>
      </c>
      <c r="Q8402" s="1">
        <v>0</v>
      </c>
      <c r="R8402" s="1">
        <v>4730.0681276529122</v>
      </c>
      <c r="S8402" s="1">
        <v>0</v>
      </c>
      <c r="T8402" s="1">
        <v>121.559471657556</v>
      </c>
      <c r="U8402" s="1">
        <v>172.33663667609119</v>
      </c>
      <c r="V8402" s="1">
        <v>972</v>
      </c>
      <c r="W8402" s="1">
        <v>693.15368980094024</v>
      </c>
      <c r="X8402" s="1">
        <v>587</v>
      </c>
      <c r="Y8402" s="1">
        <v>5787.6861549047017</v>
      </c>
      <c r="Z8402" s="1">
        <v>1835.7145375614241</v>
      </c>
      <c r="AA8402" s="1">
        <v>109290</v>
      </c>
      <c r="AB8402" s="1">
        <v>40</v>
      </c>
      <c r="AC8402" s="1">
        <v>2518.4436000000001</v>
      </c>
      <c r="AD8402" s="1">
        <v>4927.9334087933776</v>
      </c>
      <c r="AE8402" s="1">
        <v>20467.155330225691</v>
      </c>
      <c r="AF8402" s="1">
        <v>0</v>
      </c>
      <c r="AG8402" s="1">
        <v>40079</v>
      </c>
      <c r="AH8402" s="1">
        <v>7113.280054376195</v>
      </c>
      <c r="AI8402" s="1">
        <v>488.79286056652518</v>
      </c>
      <c r="AJ8402" s="1">
        <v>6155.9218209735236</v>
      </c>
      <c r="AK8402" s="1">
        <v>271</v>
      </c>
      <c r="AL8402" s="1">
        <v>229075.015625</v>
      </c>
      <c r="AM8402" s="1">
        <v>201006.546875</v>
      </c>
      <c r="AN8402" s="1">
        <v>28068.453125</v>
      </c>
      <c r="AO8402" t="s">
        <v>21212</v>
      </c>
    </row>
    <row r="8403" spans="1:41" x14ac:dyDescent="0.25">
      <c r="A8403" s="1">
        <v>2029</v>
      </c>
      <c r="B8403" t="s">
        <v>6796</v>
      </c>
      <c r="C8403" t="s">
        <v>7164</v>
      </c>
      <c r="D8403" t="s">
        <v>7262</v>
      </c>
      <c r="E8403" t="s">
        <v>8203</v>
      </c>
      <c r="F8403" t="s">
        <v>10350</v>
      </c>
      <c r="G8403" t="s">
        <v>12482</v>
      </c>
      <c r="H8403" t="s">
        <v>12778</v>
      </c>
      <c r="I8403" s="1">
        <v>2000</v>
      </c>
      <c r="J8403" s="1">
        <v>4397.2208454129604</v>
      </c>
      <c r="K8403" s="1">
        <v>117.6182125260968</v>
      </c>
      <c r="L8403" s="1">
        <v>0</v>
      </c>
      <c r="M8403" s="1">
        <v>11472.88865877418</v>
      </c>
      <c r="N8403" s="1">
        <v>160</v>
      </c>
      <c r="O8403" s="1">
        <v>0</v>
      </c>
      <c r="P8403" s="1">
        <v>1080</v>
      </c>
      <c r="Q8403" s="1">
        <v>152.680679382894</v>
      </c>
      <c r="R8403" s="1">
        <v>472.53960163326178</v>
      </c>
      <c r="S8403" s="1">
        <v>5019.3887882137069</v>
      </c>
      <c r="T8403" s="1">
        <v>50</v>
      </c>
      <c r="U8403" s="1"/>
      <c r="V8403" s="1">
        <v>180</v>
      </c>
      <c r="W8403" s="1">
        <v>1492.670618209266</v>
      </c>
      <c r="X8403" s="1">
        <v>3090</v>
      </c>
      <c r="Y8403" s="1">
        <v>1899.5419682048539</v>
      </c>
      <c r="Z8403" s="1">
        <v>723.40831658741331</v>
      </c>
      <c r="AA8403" s="1">
        <v>38687</v>
      </c>
      <c r="AB8403" s="1"/>
      <c r="AC8403" s="1">
        <v>0</v>
      </c>
      <c r="AD8403" s="1">
        <v>1462.240071796816</v>
      </c>
      <c r="AE8403" s="1">
        <v>1436.5012674840179</v>
      </c>
      <c r="AF8403" s="1">
        <v>7830.5154054413224</v>
      </c>
      <c r="AG8403" s="1">
        <v>57418</v>
      </c>
      <c r="AH8403" s="1">
        <v>4998.3520157962503</v>
      </c>
      <c r="AI8403" s="1">
        <v>3496.840855788882</v>
      </c>
      <c r="AJ8403" s="1">
        <v>8013.5364981789198</v>
      </c>
      <c r="AK8403" s="1"/>
      <c r="AL8403" s="1">
        <v>155650.953125</v>
      </c>
      <c r="AM8403" s="1">
        <v>124450.9453125</v>
      </c>
      <c r="AN8403" s="1">
        <v>31200</v>
      </c>
      <c r="AO8403" t="s">
        <v>21213</v>
      </c>
    </row>
    <row r="8404" spans="1:41" x14ac:dyDescent="0.25">
      <c r="A8404" s="1">
        <v>2029</v>
      </c>
      <c r="B8404" t="s">
        <v>6797</v>
      </c>
      <c r="C8404" t="s">
        <v>7164</v>
      </c>
      <c r="D8404" t="s">
        <v>7262</v>
      </c>
      <c r="E8404" t="s">
        <v>8203</v>
      </c>
      <c r="F8404" t="s">
        <v>10350</v>
      </c>
      <c r="G8404" t="s">
        <v>12482</v>
      </c>
      <c r="H8404" t="s">
        <v>12778</v>
      </c>
      <c r="I8404" s="1">
        <v>2000</v>
      </c>
      <c r="J8404" s="1">
        <v>9412.5853897376583</v>
      </c>
      <c r="K8404" s="1">
        <v>74.491191043779963</v>
      </c>
      <c r="L8404" s="1">
        <v>1031.6899057681169</v>
      </c>
      <c r="M8404" s="1">
        <v>10252.019583769819</v>
      </c>
      <c r="N8404" s="1">
        <v>283.8</v>
      </c>
      <c r="O8404" s="1">
        <v>50</v>
      </c>
      <c r="P8404" s="1">
        <v>1080</v>
      </c>
      <c r="Q8404" s="1">
        <v>145</v>
      </c>
      <c r="R8404" s="1">
        <v>453.92648012451667</v>
      </c>
      <c r="S8404" s="1">
        <v>2871.4927877741939</v>
      </c>
      <c r="T8404" s="1">
        <v>0</v>
      </c>
      <c r="U8404" s="1"/>
      <c r="V8404" s="1">
        <v>262</v>
      </c>
      <c r="W8404" s="1">
        <v>1357</v>
      </c>
      <c r="X8404" s="1">
        <v>3977.983963437945</v>
      </c>
      <c r="Y8404" s="1">
        <v>1983.7474503158171</v>
      </c>
      <c r="Z8404" s="1">
        <v>676.19306476611473</v>
      </c>
      <c r="AA8404" s="1">
        <v>35804</v>
      </c>
      <c r="AB8404" s="1"/>
      <c r="AC8404" s="1">
        <v>0</v>
      </c>
      <c r="AD8404" s="1">
        <v>595.72705608132389</v>
      </c>
      <c r="AE8404" s="1">
        <v>1469.168968923429</v>
      </c>
      <c r="AF8404" s="1">
        <v>9757.2645999078377</v>
      </c>
      <c r="AG8404" s="1">
        <v>89685</v>
      </c>
      <c r="AH8404" s="1">
        <v>7599.3810000000003</v>
      </c>
      <c r="AI8404" s="1">
        <v>3361.0542635417942</v>
      </c>
      <c r="AJ8404" s="1">
        <v>10455.21892411475</v>
      </c>
      <c r="AK8404" s="1"/>
      <c r="AL8404" s="1">
        <v>194638.734375</v>
      </c>
      <c r="AM8404" s="1">
        <v>164499.59375</v>
      </c>
      <c r="AN8404" s="1">
        <v>30139.150390625</v>
      </c>
      <c r="AO8404" t="s">
        <v>21214</v>
      </c>
    </row>
    <row r="8405" spans="1:41" x14ac:dyDescent="0.25">
      <c r="A8405" s="1">
        <v>2029</v>
      </c>
      <c r="B8405" t="s">
        <v>6798</v>
      </c>
      <c r="C8405" t="s">
        <v>7164</v>
      </c>
      <c r="D8405" t="s">
        <v>7262</v>
      </c>
      <c r="E8405" t="s">
        <v>8203</v>
      </c>
      <c r="F8405" t="s">
        <v>10350</v>
      </c>
      <c r="G8405" t="s">
        <v>12482</v>
      </c>
      <c r="H8405" t="s">
        <v>12778</v>
      </c>
      <c r="I8405" s="1">
        <v>2000</v>
      </c>
      <c r="J8405" s="1">
        <v>9389.3201936403402</v>
      </c>
      <c r="K8405" s="1">
        <v>76.166437646375286</v>
      </c>
      <c r="L8405" s="1">
        <v>287.30043544861331</v>
      </c>
      <c r="M8405" s="1">
        <v>10018</v>
      </c>
      <c r="N8405" s="1">
        <v>210.69</v>
      </c>
      <c r="O8405" s="1">
        <v>58.582969050113277</v>
      </c>
      <c r="P8405" s="1">
        <v>1080</v>
      </c>
      <c r="Q8405" s="1">
        <v>265.8924056569586</v>
      </c>
      <c r="R8405" s="1">
        <v>462.71167346018899</v>
      </c>
      <c r="S8405" s="1">
        <v>4147.7809254013227</v>
      </c>
      <c r="T8405" s="1">
        <v>50</v>
      </c>
      <c r="U8405" s="1">
        <v>0</v>
      </c>
      <c r="V8405" s="1">
        <v>108</v>
      </c>
      <c r="W8405" s="1">
        <v>865</v>
      </c>
      <c r="X8405" s="1">
        <v>3352.4424662296869</v>
      </c>
      <c r="Y8405" s="1">
        <v>2186.539806256782</v>
      </c>
      <c r="Z8405" s="1">
        <v>677.63459020343157</v>
      </c>
      <c r="AA8405" s="1">
        <v>39033</v>
      </c>
      <c r="AB8405" s="1"/>
      <c r="AC8405" s="1">
        <v>0</v>
      </c>
      <c r="AD8405" s="1">
        <v>0</v>
      </c>
      <c r="AE8405" s="1">
        <v>1436.454401108778</v>
      </c>
      <c r="AF8405" s="1">
        <v>9278.3827328030256</v>
      </c>
      <c r="AG8405" s="1">
        <v>80527</v>
      </c>
      <c r="AH8405" s="1">
        <v>5248.7502856624724</v>
      </c>
      <c r="AI8405" s="1">
        <v>3428.27534881263</v>
      </c>
      <c r="AJ8405" s="1">
        <v>10455.21892411475</v>
      </c>
      <c r="AK8405" s="1"/>
      <c r="AL8405" s="1">
        <v>184643.15625</v>
      </c>
      <c r="AM8405" s="1">
        <v>157398.140625</v>
      </c>
      <c r="AN8405" s="1">
        <v>27244.998046875</v>
      </c>
      <c r="AO8405" t="s">
        <v>21215</v>
      </c>
    </row>
    <row r="8406" spans="1:41" x14ac:dyDescent="0.25">
      <c r="A8406" s="1">
        <v>2029</v>
      </c>
      <c r="B8406" t="s">
        <v>6798</v>
      </c>
      <c r="C8406" t="s">
        <v>7164</v>
      </c>
      <c r="D8406" t="s">
        <v>7262</v>
      </c>
      <c r="E8406" t="s">
        <v>8204</v>
      </c>
      <c r="F8406" t="s">
        <v>10351</v>
      </c>
      <c r="G8406" t="s">
        <v>12482</v>
      </c>
      <c r="H8406" t="s">
        <v>12778</v>
      </c>
      <c r="I8406" s="1"/>
      <c r="J8406" s="1">
        <v>0</v>
      </c>
      <c r="K8406" s="1">
        <v>39.58350618407384</v>
      </c>
      <c r="L8406" s="1">
        <v>0</v>
      </c>
      <c r="M8406" s="1"/>
      <c r="N8406" s="1">
        <v>0</v>
      </c>
      <c r="O8406" s="1">
        <v>585.82969050113286</v>
      </c>
      <c r="P8406" s="1">
        <v>1200</v>
      </c>
      <c r="Q8406" s="1"/>
      <c r="R8406" s="1">
        <v>0</v>
      </c>
      <c r="S8406" s="1"/>
      <c r="T8406" s="1">
        <v>0</v>
      </c>
      <c r="U8406" s="1">
        <v>0</v>
      </c>
      <c r="V8406" s="1">
        <v>1333</v>
      </c>
      <c r="W8406" s="1">
        <v>673</v>
      </c>
      <c r="X8406" s="1">
        <v>0</v>
      </c>
      <c r="Y8406" s="1">
        <v>0</v>
      </c>
      <c r="Z8406" s="1">
        <v>0</v>
      </c>
      <c r="AA8406" s="1">
        <v>0</v>
      </c>
      <c r="AB8406" s="1"/>
      <c r="AC8406" s="1">
        <v>0</v>
      </c>
      <c r="AD8406" s="1">
        <v>0</v>
      </c>
      <c r="AE8406" s="1">
        <v>14</v>
      </c>
      <c r="AF8406" s="1">
        <v>0</v>
      </c>
      <c r="AG8406" s="1"/>
      <c r="AH8406" s="1">
        <v>0</v>
      </c>
      <c r="AI8406" s="1"/>
      <c r="AJ8406" s="1"/>
      <c r="AK8406" s="1"/>
      <c r="AL8406" s="1">
        <v>3845.4130859375</v>
      </c>
      <c r="AM8406" s="1">
        <v>2547</v>
      </c>
      <c r="AN8406" s="1">
        <v>1298.4132080078125</v>
      </c>
      <c r="AO8406" t="s">
        <v>21216</v>
      </c>
    </row>
    <row r="8407" spans="1:41" x14ac:dyDescent="0.25">
      <c r="A8407" s="1">
        <v>2029</v>
      </c>
      <c r="B8407" t="s">
        <v>6799</v>
      </c>
      <c r="C8407" t="s">
        <v>7164</v>
      </c>
      <c r="D8407" t="s">
        <v>7262</v>
      </c>
      <c r="E8407" t="s">
        <v>8204</v>
      </c>
      <c r="F8407" t="s">
        <v>10351</v>
      </c>
      <c r="G8407" t="s">
        <v>12482</v>
      </c>
      <c r="H8407" t="s">
        <v>12778</v>
      </c>
      <c r="I8407" s="1"/>
      <c r="J8407" s="1"/>
      <c r="K8407" s="1">
        <v>43.87996722422664</v>
      </c>
      <c r="L8407" s="1">
        <v>0</v>
      </c>
      <c r="M8407" s="1"/>
      <c r="N8407" s="1">
        <v>0</v>
      </c>
      <c r="O8407" s="1">
        <v>500</v>
      </c>
      <c r="P8407" s="1">
        <v>1200</v>
      </c>
      <c r="Q8407" s="1"/>
      <c r="R8407" s="1">
        <v>0</v>
      </c>
      <c r="S8407" s="1"/>
      <c r="T8407" s="1">
        <v>0</v>
      </c>
      <c r="U8407" s="1"/>
      <c r="V8407" s="1">
        <v>901</v>
      </c>
      <c r="W8407" s="1"/>
      <c r="X8407" s="1">
        <v>0</v>
      </c>
      <c r="Y8407" s="1">
        <v>0</v>
      </c>
      <c r="Z8407" s="1">
        <v>0</v>
      </c>
      <c r="AA8407" s="1">
        <v>0</v>
      </c>
      <c r="AB8407" s="1"/>
      <c r="AC8407" s="1">
        <v>0</v>
      </c>
      <c r="AD8407" s="1"/>
      <c r="AE8407" s="1">
        <v>5.8582969050113283</v>
      </c>
      <c r="AF8407" s="1">
        <v>0</v>
      </c>
      <c r="AG8407" s="1"/>
      <c r="AH8407" s="1">
        <v>0</v>
      </c>
      <c r="AI8407" s="1"/>
      <c r="AJ8407" s="1"/>
      <c r="AK8407" s="1"/>
      <c r="AL8407" s="1">
        <v>2650.73828125</v>
      </c>
      <c r="AM8407" s="1">
        <v>2106.8583984375</v>
      </c>
      <c r="AN8407" s="1">
        <v>543.87994384765625</v>
      </c>
      <c r="AO8407" t="s">
        <v>21217</v>
      </c>
    </row>
    <row r="8408" spans="1:41" x14ac:dyDescent="0.25">
      <c r="A8408" s="1">
        <v>2029</v>
      </c>
      <c r="B8408" t="s">
        <v>6800</v>
      </c>
      <c r="C8408" t="s">
        <v>7164</v>
      </c>
      <c r="D8408" t="s">
        <v>7262</v>
      </c>
      <c r="E8408" t="s">
        <v>8204</v>
      </c>
      <c r="F8408" t="s">
        <v>10351</v>
      </c>
      <c r="G8408" t="s">
        <v>12482</v>
      </c>
      <c r="H8408" t="s">
        <v>12778</v>
      </c>
      <c r="I8408" s="1"/>
      <c r="J8408" s="1">
        <v>0</v>
      </c>
      <c r="K8408" s="1"/>
      <c r="L8408" s="1">
        <v>0</v>
      </c>
      <c r="M8408" s="1"/>
      <c r="N8408" s="1">
        <v>0</v>
      </c>
      <c r="O8408" s="1">
        <v>0</v>
      </c>
      <c r="P8408" s="1">
        <v>1200</v>
      </c>
      <c r="Q8408" s="1">
        <v>0</v>
      </c>
      <c r="R8408" s="1">
        <v>0</v>
      </c>
      <c r="S8408" s="1">
        <v>0</v>
      </c>
      <c r="T8408" s="1">
        <v>0</v>
      </c>
      <c r="U8408" s="1"/>
      <c r="V8408" s="1">
        <v>744</v>
      </c>
      <c r="W8408" s="1"/>
      <c r="X8408" s="1">
        <v>0</v>
      </c>
      <c r="Y8408" s="1">
        <v>0</v>
      </c>
      <c r="Z8408" s="1">
        <v>0</v>
      </c>
      <c r="AA8408" s="1">
        <v>0</v>
      </c>
      <c r="AB8408" s="1"/>
      <c r="AC8408" s="1">
        <v>0</v>
      </c>
      <c r="AD8408" s="1">
        <v>0</v>
      </c>
      <c r="AE8408" s="1">
        <v>25</v>
      </c>
      <c r="AF8408" s="1">
        <v>0</v>
      </c>
      <c r="AG8408" s="1"/>
      <c r="AH8408" s="1"/>
      <c r="AI8408" s="1"/>
      <c r="AJ8408" s="1"/>
      <c r="AK8408" s="1"/>
      <c r="AL8408" s="1">
        <v>1969</v>
      </c>
      <c r="AM8408" s="1">
        <v>1969</v>
      </c>
      <c r="AN8408" s="1">
        <v>0</v>
      </c>
      <c r="AO8408" t="s">
        <v>21218</v>
      </c>
    </row>
    <row r="8409" spans="1:41" x14ac:dyDescent="0.25">
      <c r="A8409" s="1">
        <v>2029</v>
      </c>
      <c r="B8409" t="s">
        <v>6801</v>
      </c>
      <c r="C8409" t="s">
        <v>7165</v>
      </c>
      <c r="D8409" t="s">
        <v>7263</v>
      </c>
      <c r="E8409" t="s">
        <v>8205</v>
      </c>
      <c r="F8409" t="s">
        <v>10352</v>
      </c>
      <c r="G8409" t="s">
        <v>12483</v>
      </c>
      <c r="H8409" t="s">
        <v>12778</v>
      </c>
      <c r="I8409" s="1">
        <v>261.29776929082061</v>
      </c>
      <c r="J8409" s="1">
        <v>0</v>
      </c>
      <c r="K8409" s="1">
        <v>75.767444400000002</v>
      </c>
      <c r="L8409" s="1">
        <v>465</v>
      </c>
      <c r="M8409" s="1">
        <v>1209.429048878854</v>
      </c>
      <c r="N8409" s="1">
        <v>1330.6906215820311</v>
      </c>
      <c r="O8409" s="1">
        <v>719</v>
      </c>
      <c r="P8409" s="1">
        <v>443</v>
      </c>
      <c r="Q8409" s="1">
        <v>148</v>
      </c>
      <c r="R8409" s="1">
        <v>549.63588650694521</v>
      </c>
      <c r="S8409" s="1">
        <v>77.814746942438106</v>
      </c>
      <c r="T8409" s="1">
        <v>700</v>
      </c>
      <c r="U8409" s="1">
        <v>357</v>
      </c>
      <c r="V8409" s="1">
        <v>2449</v>
      </c>
      <c r="W8409" s="1">
        <v>435</v>
      </c>
      <c r="X8409" s="1">
        <v>2211.934278672431</v>
      </c>
      <c r="Y8409" s="1">
        <v>1005</v>
      </c>
      <c r="Z8409" s="1">
        <v>211.84475550462491</v>
      </c>
      <c r="AA8409" s="1">
        <v>11407</v>
      </c>
      <c r="AB8409" s="1">
        <v>386.66</v>
      </c>
      <c r="AC8409" s="1">
        <v>242.4163023791869</v>
      </c>
      <c r="AD8409" s="1">
        <v>801.51049986588419</v>
      </c>
      <c r="AE8409" s="1">
        <v>1019</v>
      </c>
      <c r="AF8409" s="1">
        <v>2546.9790494611739</v>
      </c>
      <c r="AG8409" s="1">
        <v>11755.5</v>
      </c>
      <c r="AH8409" s="1">
        <v>2663</v>
      </c>
      <c r="AI8409" s="1">
        <v>519</v>
      </c>
      <c r="AJ8409" s="1">
        <v>938.79520220689085</v>
      </c>
      <c r="AK8409" s="1">
        <v>242</v>
      </c>
      <c r="AL8409" s="1">
        <v>45171.2734375</v>
      </c>
      <c r="AM8409" s="1">
        <v>35130.16015625</v>
      </c>
      <c r="AN8409" s="1">
        <v>10041.1162109375</v>
      </c>
      <c r="AO8409" t="s">
        <v>21219</v>
      </c>
    </row>
    <row r="8410" spans="1:41" x14ac:dyDescent="0.25">
      <c r="A8410" s="1">
        <v>2029</v>
      </c>
      <c r="B8410" t="s">
        <v>6802</v>
      </c>
      <c r="C8410" t="s">
        <v>7165</v>
      </c>
      <c r="D8410" t="s">
        <v>7263</v>
      </c>
      <c r="E8410" t="s">
        <v>8205</v>
      </c>
      <c r="F8410" t="s">
        <v>10352</v>
      </c>
      <c r="G8410" t="s">
        <v>12483</v>
      </c>
      <c r="H8410" t="s">
        <v>12778</v>
      </c>
      <c r="I8410" s="1">
        <v>723.16672738186458</v>
      </c>
      <c r="J8410" s="1">
        <v>0</v>
      </c>
      <c r="K8410" s="1">
        <v>90.950439731767702</v>
      </c>
      <c r="L8410" s="1">
        <v>480.38932604652433</v>
      </c>
      <c r="M8410" s="1">
        <v>743.82863387848931</v>
      </c>
      <c r="N8410" s="1">
        <v>1093.8857530302796</v>
      </c>
      <c r="O8410" s="1">
        <v>1866.35592169439</v>
      </c>
      <c r="P8410" s="1">
        <v>299.44164680700868</v>
      </c>
      <c r="Q8410" s="1">
        <v>217.47445326978021</v>
      </c>
      <c r="R8410" s="1">
        <v>796.77866031208805</v>
      </c>
      <c r="S8410" s="1">
        <v>3032.9457582096675</v>
      </c>
      <c r="T8410" s="1">
        <v>723.16672738186458</v>
      </c>
      <c r="U8410" s="1">
        <v>84.713816636161283</v>
      </c>
      <c r="V8410" s="1">
        <v>1938.0868293833971</v>
      </c>
      <c r="W8410" s="1">
        <v>506.21670916730523</v>
      </c>
      <c r="X8410" s="1">
        <v>2668.4852240390805</v>
      </c>
      <c r="Y8410" s="1">
        <v>1916.3918275619412</v>
      </c>
      <c r="Z8410" s="1">
        <v>240.63031845384126</v>
      </c>
      <c r="AA8410" s="1">
        <v>6868.0177194780508</v>
      </c>
      <c r="AB8410" s="1">
        <v>578.53338190549164</v>
      </c>
      <c r="AC8410" s="1">
        <v>196.08149265296873</v>
      </c>
      <c r="AD8410" s="1">
        <v>1453.5868547109239</v>
      </c>
      <c r="AE8410" s="1">
        <v>1142.603429263346</v>
      </c>
      <c r="AF8410" s="1">
        <v>2079.0010316903777</v>
      </c>
      <c r="AG8410" s="1">
        <v>14485.029549458748</v>
      </c>
      <c r="AH8410" s="1">
        <v>707.67029750939605</v>
      </c>
      <c r="AI8410" s="1">
        <v>520.68004371494249</v>
      </c>
      <c r="AJ8410" s="1">
        <v>845.07197571195036</v>
      </c>
      <c r="AK8410" s="1">
        <v>289.26669095274582</v>
      </c>
      <c r="AL8410" s="1">
        <v>46588.453125</v>
      </c>
      <c r="AM8410" s="1">
        <v>33406.76171875</v>
      </c>
      <c r="AN8410" s="1">
        <v>13181.685546875</v>
      </c>
      <c r="AO8410" t="s">
        <v>21220</v>
      </c>
    </row>
    <row r="8411" spans="1:41" x14ac:dyDescent="0.25">
      <c r="A8411" s="1">
        <v>2029</v>
      </c>
      <c r="B8411" t="s">
        <v>6803</v>
      </c>
      <c r="C8411" t="s">
        <v>7165</v>
      </c>
      <c r="D8411" t="s">
        <v>7263</v>
      </c>
      <c r="E8411" t="s">
        <v>8205</v>
      </c>
      <c r="F8411" t="s">
        <v>10352</v>
      </c>
      <c r="G8411" t="s">
        <v>12483</v>
      </c>
      <c r="H8411" t="s">
        <v>12778</v>
      </c>
      <c r="I8411" s="1">
        <v>303.48814219060375</v>
      </c>
      <c r="J8411" s="1">
        <v>0</v>
      </c>
      <c r="K8411" s="1">
        <v>75.719947523327818</v>
      </c>
      <c r="L8411" s="1">
        <v>470.40662039543577</v>
      </c>
      <c r="M8411" s="1">
        <v>1335.2551329929133</v>
      </c>
      <c r="N8411" s="1">
        <v>1069.9275861828355</v>
      </c>
      <c r="O8411" s="1">
        <v>1541.5706310788826</v>
      </c>
      <c r="P8411" s="1">
        <v>401.58562601801322</v>
      </c>
      <c r="Q8411" s="1">
        <v>191.10669368067155</v>
      </c>
      <c r="R8411" s="1">
        <v>878.91131347899795</v>
      </c>
      <c r="S8411" s="1"/>
      <c r="T8411" s="1">
        <v>708.13899844474201</v>
      </c>
      <c r="U8411" s="1">
        <v>123.41851115751219</v>
      </c>
      <c r="V8411" s="1">
        <v>1940.3008557385931</v>
      </c>
      <c r="W8411" s="1">
        <v>288.92071136545479</v>
      </c>
      <c r="X8411" s="1">
        <v>2361.4540814687498</v>
      </c>
      <c r="Y8411" s="1">
        <v>1360.63850415454</v>
      </c>
      <c r="Z8411" s="1">
        <v>219.50662211719492</v>
      </c>
      <c r="AA8411" s="1">
        <v>7516.3896549206193</v>
      </c>
      <c r="AB8411" s="1">
        <v>451.18570472336421</v>
      </c>
      <c r="AC8411" s="1">
        <v>195.66888055243905</v>
      </c>
      <c r="AD8411" s="1">
        <v>807.53678285841806</v>
      </c>
      <c r="AE8411" s="1">
        <v>1298.3905571233956</v>
      </c>
      <c r="AF8411" s="1">
        <v>2307.7405996368902</v>
      </c>
      <c r="AG8411" s="1">
        <v>14700.965607712844</v>
      </c>
      <c r="AH8411" s="1">
        <v>467.76121542267435</v>
      </c>
      <c r="AI8411" s="1">
        <v>628.22045433454969</v>
      </c>
      <c r="AJ8411" s="1">
        <v>969.58779028283482</v>
      </c>
      <c r="AK8411" s="1">
        <v>244.81376803375366</v>
      </c>
      <c r="AL8411" s="1">
        <v>42858.60546875</v>
      </c>
      <c r="AM8411" s="1">
        <v>33948.03125</v>
      </c>
      <c r="AN8411" s="1">
        <v>8910.576171875</v>
      </c>
      <c r="AO8411" t="s">
        <v>21221</v>
      </c>
    </row>
    <row r="8412" spans="1:41" x14ac:dyDescent="0.25">
      <c r="A8412" s="1">
        <v>2029</v>
      </c>
      <c r="B8412" t="s">
        <v>6803</v>
      </c>
      <c r="C8412" t="s">
        <v>7165</v>
      </c>
      <c r="D8412" t="s">
        <v>7263</v>
      </c>
      <c r="E8412" t="s">
        <v>8205</v>
      </c>
      <c r="F8412" t="s">
        <v>10352</v>
      </c>
      <c r="G8412" t="s">
        <v>12484</v>
      </c>
      <c r="H8412" t="s">
        <v>12778</v>
      </c>
      <c r="I8412" s="1">
        <v>358.52777058669318</v>
      </c>
      <c r="J8412" s="1">
        <v>0</v>
      </c>
      <c r="K8412" s="1">
        <v>88.352477470204107</v>
      </c>
      <c r="L8412" s="1">
        <v>556.64459368168832</v>
      </c>
      <c r="M8412" s="1">
        <v>1546.48302695796</v>
      </c>
      <c r="N8412" s="1">
        <v>1237.956347079102</v>
      </c>
      <c r="O8412" s="1">
        <v>1785.436173891881</v>
      </c>
      <c r="P8412" s="1">
        <v>454.28177150882971</v>
      </c>
      <c r="Q8412" s="1">
        <v>222.73954433814609</v>
      </c>
      <c r="R8412" s="1">
        <v>1034.7438589527201</v>
      </c>
      <c r="S8412" s="1">
        <v>0</v>
      </c>
      <c r="T8412" s="1">
        <v>838.10086970629084</v>
      </c>
      <c r="U8412" s="1">
        <v>145.80129337192199</v>
      </c>
      <c r="V8412" s="1">
        <v>2248</v>
      </c>
      <c r="W8412" s="1">
        <v>280</v>
      </c>
      <c r="X8412" s="1">
        <v>2737.700764016432</v>
      </c>
      <c r="Y8412" s="1">
        <v>1642.5606035108469</v>
      </c>
      <c r="Z8412" s="1">
        <v>252.78392436526019</v>
      </c>
      <c r="AA8412" s="1">
        <v>9021</v>
      </c>
      <c r="AB8412" s="1">
        <v>522.56008392701051</v>
      </c>
      <c r="AC8412" s="1">
        <v>226.62231</v>
      </c>
      <c r="AD8412" s="1">
        <v>941.20395045256566</v>
      </c>
      <c r="AE8412" s="1">
        <v>1503.786736586525</v>
      </c>
      <c r="AF8412" s="1">
        <v>2824.9509815747192</v>
      </c>
      <c r="AG8412" s="1">
        <v>17603</v>
      </c>
      <c r="AH8412" s="1">
        <v>583.91819489614704</v>
      </c>
      <c r="AI8412" s="1">
        <v>727.60047560240707</v>
      </c>
      <c r="AJ8412" s="1">
        <v>1145.4290975884651</v>
      </c>
      <c r="AK8412" s="1">
        <v>284</v>
      </c>
      <c r="AL8412" s="1">
        <v>50814.1875</v>
      </c>
      <c r="AM8412" s="1">
        <v>40478.828125</v>
      </c>
      <c r="AN8412" s="1">
        <v>10335.35546875</v>
      </c>
      <c r="AO8412" t="s">
        <v>21222</v>
      </c>
    </row>
    <row r="8413" spans="1:41" x14ac:dyDescent="0.25">
      <c r="A8413" s="1">
        <v>2029</v>
      </c>
      <c r="B8413" t="s">
        <v>6804</v>
      </c>
      <c r="C8413" t="s">
        <v>7165</v>
      </c>
      <c r="D8413" t="s">
        <v>7263</v>
      </c>
      <c r="E8413" t="s">
        <v>8205</v>
      </c>
      <c r="F8413" t="s">
        <v>10352</v>
      </c>
      <c r="G8413" t="s">
        <v>12484</v>
      </c>
      <c r="H8413" t="s">
        <v>12778</v>
      </c>
      <c r="I8413" s="1">
        <v>853.29609399633</v>
      </c>
      <c r="J8413" s="1">
        <v>0</v>
      </c>
      <c r="K8413" s="1">
        <v>74.84966</v>
      </c>
      <c r="L8413" s="1">
        <v>567.77748555532207</v>
      </c>
      <c r="M8413" s="1">
        <v>860.46664940806386</v>
      </c>
      <c r="N8413" s="1">
        <v>1265.4158573990001</v>
      </c>
      <c r="O8413" s="1">
        <v>2159.0147964183029</v>
      </c>
      <c r="P8413" s="1">
        <v>343.35190587865611</v>
      </c>
      <c r="Q8413" s="1">
        <v>251.57610989128389</v>
      </c>
      <c r="R8413" s="1">
        <v>921.71964473014236</v>
      </c>
      <c r="S8413" s="1">
        <v>3508.534836572851</v>
      </c>
      <c r="T8413" s="1">
        <v>850.91630160289094</v>
      </c>
      <c r="U8413" s="1">
        <v>97.997590627029496</v>
      </c>
      <c r="V8413" s="1">
        <v>2242</v>
      </c>
      <c r="W8413" s="1">
        <v>585.59535862493226</v>
      </c>
      <c r="X8413" s="1">
        <v>3180</v>
      </c>
      <c r="Y8413" s="1">
        <v>2261.621501852791</v>
      </c>
      <c r="Z8413" s="1">
        <v>281.10276383337111</v>
      </c>
      <c r="AA8413" s="1">
        <v>8341</v>
      </c>
      <c r="AB8413" s="1">
        <v>752.93000000000006</v>
      </c>
      <c r="AC8413" s="1">
        <v>226.82856952451499</v>
      </c>
      <c r="AD8413" s="1">
        <v>1594.5183223124909</v>
      </c>
      <c r="AE8413" s="1">
        <v>1321.772380896276</v>
      </c>
      <c r="AF8413" s="1">
        <v>2453.10437079745</v>
      </c>
      <c r="AG8413" s="1">
        <v>17651</v>
      </c>
      <c r="AH8413" s="1">
        <v>892.61063037788972</v>
      </c>
      <c r="AI8413" s="1">
        <v>602.32665458564497</v>
      </c>
      <c r="AJ8413" s="1">
        <v>997.13743555571136</v>
      </c>
      <c r="AK8413" s="1">
        <v>335</v>
      </c>
      <c r="AL8413" s="1">
        <v>55473.4609375</v>
      </c>
      <c r="AM8413" s="1">
        <v>40076.69921875</v>
      </c>
      <c r="AN8413" s="1">
        <v>15396.76171875</v>
      </c>
      <c r="AO8413" t="s">
        <v>21223</v>
      </c>
    </row>
    <row r="8414" spans="1:41" x14ac:dyDescent="0.25">
      <c r="A8414" s="1">
        <v>2029</v>
      </c>
      <c r="B8414" t="s">
        <v>6805</v>
      </c>
      <c r="C8414" t="s">
        <v>7165</v>
      </c>
      <c r="D8414" t="s">
        <v>7263</v>
      </c>
      <c r="E8414" t="s">
        <v>8205</v>
      </c>
      <c r="F8414" t="s">
        <v>10352</v>
      </c>
      <c r="G8414" t="s">
        <v>12484</v>
      </c>
      <c r="H8414" t="s">
        <v>12778</v>
      </c>
      <c r="I8414" s="1">
        <v>290</v>
      </c>
      <c r="J8414" s="1">
        <v>0</v>
      </c>
      <c r="K8414" s="1">
        <v>88.187612120302759</v>
      </c>
      <c r="L8414" s="1">
        <v>540.76354149581721</v>
      </c>
      <c r="M8414" s="1">
        <v>1389.2538144858399</v>
      </c>
      <c r="N8414" s="1">
        <v>1510.5999936199221</v>
      </c>
      <c r="O8414" s="1">
        <v>825.90499503983233</v>
      </c>
      <c r="P8414" s="1">
        <v>491.6612964154881</v>
      </c>
      <c r="Q8414" s="1">
        <v>171</v>
      </c>
      <c r="R8414" s="1">
        <v>639.15156445485991</v>
      </c>
      <c r="S8414" s="1">
        <v>89.377793851074017</v>
      </c>
      <c r="T8414" s="1">
        <v>809.03047561357494</v>
      </c>
      <c r="U8414" s="1">
        <v>410.08078335079301</v>
      </c>
      <c r="V8414" s="1">
        <v>2626</v>
      </c>
      <c r="W8414" s="1">
        <v>505.6817528223516</v>
      </c>
      <c r="X8414" s="1">
        <v>2514.0111682107458</v>
      </c>
      <c r="Y8414" s="1">
        <v>1166.53148640579</v>
      </c>
      <c r="Z8414" s="1">
        <v>240.48441187515789</v>
      </c>
      <c r="AA8414" s="1">
        <v>13195</v>
      </c>
      <c r="AB8414" s="1">
        <v>429.13263402260202</v>
      </c>
      <c r="AC8414" s="1">
        <v>269.04450000000003</v>
      </c>
      <c r="AD8414" s="1">
        <v>909.86808105241448</v>
      </c>
      <c r="AE8414" s="1">
        <v>1170.510695334616</v>
      </c>
      <c r="AF8414" s="1">
        <v>2961.9643245210209</v>
      </c>
      <c r="AG8414" s="1">
        <v>13578.32673684065</v>
      </c>
      <c r="AH8414" s="1">
        <v>2663</v>
      </c>
      <c r="AI8414" s="1">
        <v>596.16786150997632</v>
      </c>
      <c r="AJ8414" s="1">
        <v>1095.289122359492</v>
      </c>
      <c r="AK8414" s="1">
        <v>278</v>
      </c>
      <c r="AL8414" s="1">
        <v>51454.0234375</v>
      </c>
      <c r="AM8414" s="1">
        <v>40356.41015625</v>
      </c>
      <c r="AN8414" s="1">
        <v>11097.6162109375</v>
      </c>
      <c r="AO8414" t="s">
        <v>21224</v>
      </c>
    </row>
    <row r="8415" spans="1:41" x14ac:dyDescent="0.25">
      <c r="A8415" s="1">
        <v>2029</v>
      </c>
      <c r="B8415" t="s">
        <v>6806</v>
      </c>
      <c r="C8415" t="s">
        <v>7165</v>
      </c>
      <c r="D8415" t="s">
        <v>7263</v>
      </c>
      <c r="E8415" t="s">
        <v>8206</v>
      </c>
      <c r="F8415" t="s">
        <v>10353</v>
      </c>
      <c r="G8415" t="s">
        <v>12485</v>
      </c>
      <c r="H8415" t="s">
        <v>12778</v>
      </c>
      <c r="I8415" s="1">
        <v>7889.7489957361431</v>
      </c>
      <c r="J8415" s="1">
        <v>10813.999457149755</v>
      </c>
      <c r="K8415" s="1">
        <v>2028.01567718972</v>
      </c>
      <c r="L8415" s="1">
        <v>2272.8097146287173</v>
      </c>
      <c r="M8415" s="1">
        <v>6783.6384566417373</v>
      </c>
      <c r="N8415" s="1">
        <v>5590.0788026618138</v>
      </c>
      <c r="O8415" s="1">
        <v>4140.1116210501486</v>
      </c>
      <c r="P8415" s="1">
        <v>5609.707613833607</v>
      </c>
      <c r="Q8415" s="1">
        <v>2204.9394841686044</v>
      </c>
      <c r="R8415" s="1">
        <v>3715.0108294169336</v>
      </c>
      <c r="S8415" s="1">
        <v>9834.3443256659757</v>
      </c>
      <c r="T8415" s="1">
        <v>4235.6908318080641</v>
      </c>
      <c r="U8415" s="1">
        <v>1322.362015783981</v>
      </c>
      <c r="V8415" s="1">
        <v>3133.3781202131363</v>
      </c>
      <c r="W8415" s="1">
        <v>1375.0498773503739</v>
      </c>
      <c r="X8415" s="1">
        <v>12495.287953833789</v>
      </c>
      <c r="Y8415" s="1">
        <v>19842.661904033532</v>
      </c>
      <c r="Z8415" s="1">
        <v>2308.2469504610785</v>
      </c>
      <c r="AA8415" s="1">
        <v>33712.999735217694</v>
      </c>
      <c r="AB8415" s="1">
        <v>1360.5865428027366</v>
      </c>
      <c r="AC8415" s="1">
        <v>6327.664672386547</v>
      </c>
      <c r="AD8415" s="1">
        <v>3950.7961552576585</v>
      </c>
      <c r="AE8415" s="1">
        <v>5370.0294984727607</v>
      </c>
      <c r="AF8415" s="1">
        <v>20470.680551998445</v>
      </c>
      <c r="AG8415" s="1">
        <v>37465.201955004741</v>
      </c>
      <c r="AH8415" s="1">
        <v>8004.4225767924099</v>
      </c>
      <c r="AI8415" s="1">
        <v>2911.2626253744206</v>
      </c>
      <c r="AJ8415" s="1">
        <v>11797.948609572706</v>
      </c>
      <c r="AK8415" s="1">
        <v>1711.8389532453566</v>
      </c>
      <c r="AL8415" s="1">
        <v>238678.546875</v>
      </c>
      <c r="AM8415" s="1">
        <v>179847.46875</v>
      </c>
      <c r="AN8415" s="1">
        <v>58831.046875</v>
      </c>
      <c r="AO8415" t="s">
        <v>21225</v>
      </c>
    </row>
    <row r="8416" spans="1:41" x14ac:dyDescent="0.25">
      <c r="A8416" s="1">
        <v>2029</v>
      </c>
      <c r="B8416" t="s">
        <v>6807</v>
      </c>
      <c r="C8416" t="s">
        <v>7165</v>
      </c>
      <c r="D8416" t="s">
        <v>7263</v>
      </c>
      <c r="E8416" t="s">
        <v>8206</v>
      </c>
      <c r="F8416" t="s">
        <v>10353</v>
      </c>
      <c r="G8416" t="s">
        <v>12485</v>
      </c>
      <c r="H8416" t="s">
        <v>12778</v>
      </c>
      <c r="I8416" s="1">
        <v>9126.7941218178457</v>
      </c>
      <c r="J8416" s="1">
        <v>15365.203198435669</v>
      </c>
      <c r="K8416" s="1">
        <v>1721.2431147054153</v>
      </c>
      <c r="L8416" s="1">
        <v>2225.5797093977608</v>
      </c>
      <c r="M8416" s="1">
        <v>8545.4016010058021</v>
      </c>
      <c r="N8416" s="1">
        <v>5868.3488917387176</v>
      </c>
      <c r="O8416" s="1">
        <v>3821.9608988473651</v>
      </c>
      <c r="P8416" s="1">
        <v>4756.6708152673955</v>
      </c>
      <c r="Q8416" s="1">
        <v>2260.4487153088708</v>
      </c>
      <c r="R8416" s="1">
        <v>3637.8111977247036</v>
      </c>
      <c r="S8416" s="1">
        <v>9239.6077559439873</v>
      </c>
      <c r="T8416" s="1">
        <v>4147.6712766049177</v>
      </c>
      <c r="U8416" s="1">
        <v>1049.0573448388536</v>
      </c>
      <c r="V8416" s="1">
        <v>2408.6842218527581</v>
      </c>
      <c r="W8416" s="1">
        <v>2357.5267520803809</v>
      </c>
      <c r="X8416" s="1">
        <v>13869.408098110591</v>
      </c>
      <c r="Y8416" s="1">
        <v>18621.02077767481</v>
      </c>
      <c r="Z8416" s="1">
        <v>2346.2099584740663</v>
      </c>
      <c r="AA8416" s="1">
        <v>35696.27528445881</v>
      </c>
      <c r="AB8416" s="1">
        <v>1678.2894263140386</v>
      </c>
      <c r="AC8416" s="1">
        <v>2161.2004444109202</v>
      </c>
      <c r="AD8416" s="1">
        <v>3811.0838195008268</v>
      </c>
      <c r="AE8416" s="1">
        <v>5450.6470337432429</v>
      </c>
      <c r="AF8416" s="1">
        <v>16924.568964291469</v>
      </c>
      <c r="AG8416" s="1">
        <v>37159.088129817523</v>
      </c>
      <c r="AH8416" s="1">
        <v>12143.572196186691</v>
      </c>
      <c r="AI8416" s="1">
        <v>3552.1035084689183</v>
      </c>
      <c r="AJ8416" s="1">
        <v>11626.732297441275</v>
      </c>
      <c r="AK8416" s="1">
        <v>1697.5103419861102</v>
      </c>
      <c r="AL8416" s="1">
        <v>243269.734375</v>
      </c>
      <c r="AM8416" s="1">
        <v>176684.34375</v>
      </c>
      <c r="AN8416" s="1">
        <v>66585.375</v>
      </c>
      <c r="AO8416" t="s">
        <v>21226</v>
      </c>
    </row>
    <row r="8417" spans="1:41" x14ac:dyDescent="0.25">
      <c r="A8417" s="1">
        <v>2029</v>
      </c>
      <c r="B8417" t="s">
        <v>6808</v>
      </c>
      <c r="C8417" t="s">
        <v>7165</v>
      </c>
      <c r="D8417" t="s">
        <v>7263</v>
      </c>
      <c r="E8417" t="s">
        <v>8206</v>
      </c>
      <c r="F8417" t="s">
        <v>10353</v>
      </c>
      <c r="G8417" t="s">
        <v>12485</v>
      </c>
      <c r="H8417" t="s">
        <v>12778</v>
      </c>
      <c r="I8417" s="1">
        <v>9840.1209500000041</v>
      </c>
      <c r="J8417" s="1">
        <v>15465.90688371034</v>
      </c>
      <c r="K8417" s="1">
        <v>1663.9369999999999</v>
      </c>
      <c r="L8417" s="1">
        <v>2700</v>
      </c>
      <c r="M8417" s="1">
        <v>9363.8878578938911</v>
      </c>
      <c r="N8417" s="1">
        <v>6061.01499034269</v>
      </c>
      <c r="O8417" s="1">
        <v>3812.0869489999959</v>
      </c>
      <c r="P8417" s="1">
        <v>4323</v>
      </c>
      <c r="Q8417" s="1">
        <v>2187</v>
      </c>
      <c r="R8417" s="1">
        <v>3596.000039999999</v>
      </c>
      <c r="S8417" s="1">
        <v>7354.2</v>
      </c>
      <c r="T8417" s="1">
        <v>4500</v>
      </c>
      <c r="U8417" s="1">
        <v>1185</v>
      </c>
      <c r="V8417" s="1">
        <v>2255</v>
      </c>
      <c r="W8417" s="1">
        <v>3174</v>
      </c>
      <c r="X8417" s="1">
        <v>13194</v>
      </c>
      <c r="Y8417" s="1">
        <v>20017</v>
      </c>
      <c r="Z8417" s="1">
        <v>2044.3129359221371</v>
      </c>
      <c r="AA8417" s="1">
        <v>32829</v>
      </c>
      <c r="AB8417" s="1">
        <v>1554.65</v>
      </c>
      <c r="AC8417" s="1">
        <v>2939.2308529585471</v>
      </c>
      <c r="AD8417" s="1">
        <v>3260.6079660070218</v>
      </c>
      <c r="AE8417" s="1">
        <v>6461</v>
      </c>
      <c r="AF8417" s="1">
        <v>20996.5</v>
      </c>
      <c r="AG8417" s="1">
        <v>39858.407898494137</v>
      </c>
      <c r="AH8417" s="1">
        <v>12673.959772</v>
      </c>
      <c r="AI8417" s="1">
        <v>6206.9549266604818</v>
      </c>
      <c r="AJ8417" s="1">
        <v>12374.300003572969</v>
      </c>
      <c r="AK8417" s="1">
        <v>1889</v>
      </c>
      <c r="AL8417" s="1">
        <v>253780.078125</v>
      </c>
      <c r="AM8417" s="1">
        <v>185132.796875</v>
      </c>
      <c r="AN8417" s="1">
        <v>68647.28125</v>
      </c>
      <c r="AO8417" t="s">
        <v>21227</v>
      </c>
    </row>
    <row r="8418" spans="1:41" x14ac:dyDescent="0.25">
      <c r="A8418" s="1">
        <v>2029</v>
      </c>
      <c r="B8418" t="s">
        <v>6809</v>
      </c>
      <c r="C8418" t="s">
        <v>7165</v>
      </c>
      <c r="D8418" t="s">
        <v>7263</v>
      </c>
      <c r="E8418" t="s">
        <v>8206</v>
      </c>
      <c r="F8418" t="s">
        <v>10353</v>
      </c>
      <c r="G8418" t="s">
        <v>12486</v>
      </c>
      <c r="H8418" t="s">
        <v>12778</v>
      </c>
      <c r="I8418" s="1">
        <v>10782</v>
      </c>
      <c r="J8418" s="1">
        <v>18507.874775640899</v>
      </c>
      <c r="K8418" s="1">
        <v>2008.4019929610031</v>
      </c>
      <c r="L8418" s="1">
        <v>2633.5873249456222</v>
      </c>
      <c r="M8418" s="1">
        <v>9897.2235402483038</v>
      </c>
      <c r="N8418" s="1">
        <v>6789.9546205000006</v>
      </c>
      <c r="O8418" s="1">
        <v>4426.5680121491851</v>
      </c>
      <c r="P8418" s="1">
        <v>5202.455119426626</v>
      </c>
      <c r="Q8418" s="1">
        <v>2634.608485712964</v>
      </c>
      <c r="R8418" s="1">
        <v>4282.801619625553</v>
      </c>
      <c r="S8418" s="1">
        <v>10823.82664772419</v>
      </c>
      <c r="T8418" s="1">
        <v>4908.8765225654179</v>
      </c>
      <c r="U8418" s="1">
        <v>1215.010778099349</v>
      </c>
      <c r="V8418" s="1">
        <v>2790</v>
      </c>
      <c r="W8418" s="1">
        <v>1989</v>
      </c>
      <c r="X8418" s="1">
        <v>16079.19859404453</v>
      </c>
      <c r="Y8418" s="1">
        <v>22797</v>
      </c>
      <c r="Z8418" s="1">
        <v>2793.6917829793001</v>
      </c>
      <c r="AA8418" s="1">
        <v>42844</v>
      </c>
      <c r="AB8418" s="1">
        <v>1943.782913082759</v>
      </c>
      <c r="AC8418" s="1">
        <v>2503.0870300000011</v>
      </c>
      <c r="AD8418" s="1">
        <v>4441.9117773473918</v>
      </c>
      <c r="AE8418" s="1">
        <v>6312.9007448402062</v>
      </c>
      <c r="AF8418" s="1">
        <v>20717.7001244971</v>
      </c>
      <c r="AG8418" s="1">
        <v>44495</v>
      </c>
      <c r="AH8418" s="1">
        <v>15182.702654747451</v>
      </c>
      <c r="AI8418" s="1">
        <v>4114.0210961272187</v>
      </c>
      <c r="AJ8418" s="1">
        <v>13735.31888172395</v>
      </c>
      <c r="AK8418" s="1">
        <v>1933</v>
      </c>
      <c r="AL8418" s="1">
        <v>288785.5</v>
      </c>
      <c r="AM8418" s="1">
        <v>211037</v>
      </c>
      <c r="AN8418" s="1">
        <v>77748.515625</v>
      </c>
      <c r="AO8418" t="s">
        <v>21228</v>
      </c>
    </row>
    <row r="8419" spans="1:41" x14ac:dyDescent="0.25">
      <c r="A8419" s="1">
        <v>2029</v>
      </c>
      <c r="B8419" t="s">
        <v>6810</v>
      </c>
      <c r="C8419" t="s">
        <v>7165</v>
      </c>
      <c r="D8419" t="s">
        <v>7263</v>
      </c>
      <c r="E8419" t="s">
        <v>8206</v>
      </c>
      <c r="F8419" t="s">
        <v>10353</v>
      </c>
      <c r="G8419" t="s">
        <v>12486</v>
      </c>
      <c r="H8419" t="s">
        <v>12778</v>
      </c>
      <c r="I8419" s="1">
        <v>9310</v>
      </c>
      <c r="J8419" s="1">
        <v>13386.25677474503</v>
      </c>
      <c r="K8419" s="1">
        <v>1669</v>
      </c>
      <c r="L8419" s="1">
        <v>2686.259071444535</v>
      </c>
      <c r="M8419" s="1">
        <v>7847.3648199670461</v>
      </c>
      <c r="N8419" s="1">
        <v>6466.6482230000001</v>
      </c>
      <c r="O8419" s="1">
        <v>4789.3127697506234</v>
      </c>
      <c r="P8419" s="1">
        <v>6432.3176858333227</v>
      </c>
      <c r="Q8419" s="1">
        <v>2550.690849580873</v>
      </c>
      <c r="R8419" s="1">
        <v>4297.5529245695334</v>
      </c>
      <c r="S8419" s="1">
        <v>11376.44468848637</v>
      </c>
      <c r="T8419" s="1">
        <v>4983.9383379597903</v>
      </c>
      <c r="U8419" s="1">
        <v>1392.8155010499629</v>
      </c>
      <c r="V8419" s="1">
        <v>3625</v>
      </c>
      <c r="W8419" s="1">
        <v>1590.6682088362959</v>
      </c>
      <c r="X8419" s="1">
        <v>14888</v>
      </c>
      <c r="Y8419" s="1">
        <v>24944</v>
      </c>
      <c r="Z8419" s="1">
        <v>2696.478987160654</v>
      </c>
      <c r="AA8419" s="1">
        <v>40944</v>
      </c>
      <c r="AB8419" s="1">
        <v>1804.1935484156891</v>
      </c>
      <c r="AC8419" s="1">
        <v>7319.8908609313776</v>
      </c>
      <c r="AD8419" s="1">
        <v>5634.2583946903287</v>
      </c>
      <c r="AE8419" s="1">
        <v>6212.0911716987721</v>
      </c>
      <c r="AF8419" s="1">
        <v>24154.252532754119</v>
      </c>
      <c r="AG8419" s="1">
        <v>45654</v>
      </c>
      <c r="AH8419" s="1">
        <v>10071.281785990061</v>
      </c>
      <c r="AI8419" s="1">
        <v>3367.770858377673</v>
      </c>
      <c r="AJ8419" s="1">
        <v>13920.916276340129</v>
      </c>
      <c r="AK8419" s="1">
        <v>2031</v>
      </c>
      <c r="AL8419" s="1">
        <v>286046.40625</v>
      </c>
      <c r="AM8419" s="1">
        <v>215993.171875</v>
      </c>
      <c r="AN8419" s="1">
        <v>70053.234375</v>
      </c>
      <c r="AO8419" t="s">
        <v>21229</v>
      </c>
    </row>
    <row r="8420" spans="1:41" x14ac:dyDescent="0.25">
      <c r="A8420" s="1">
        <v>2029</v>
      </c>
      <c r="B8420" t="s">
        <v>6811</v>
      </c>
      <c r="C8420" t="s">
        <v>7165</v>
      </c>
      <c r="D8420" t="s">
        <v>7263</v>
      </c>
      <c r="E8420" t="s">
        <v>8206</v>
      </c>
      <c r="F8420" t="s">
        <v>10353</v>
      </c>
      <c r="G8420" t="s">
        <v>12486</v>
      </c>
      <c r="H8420" t="s">
        <v>12778</v>
      </c>
      <c r="I8420" s="1">
        <v>9840.1209500000041</v>
      </c>
      <c r="J8420" s="1">
        <v>18475.845901193919</v>
      </c>
      <c r="K8420" s="1">
        <v>1936.6976398720949</v>
      </c>
      <c r="L8420" s="1">
        <v>3139.917337717648</v>
      </c>
      <c r="M8420" s="1">
        <v>10756.163775837829</v>
      </c>
      <c r="N8420" s="1">
        <v>6880.4642170370216</v>
      </c>
      <c r="O8420" s="1">
        <v>4378.8896421491681</v>
      </c>
      <c r="P8420" s="1">
        <v>4797.8595584743907</v>
      </c>
      <c r="Q8420" s="1">
        <v>2527</v>
      </c>
      <c r="R8420" s="1">
        <v>4181.657544147085</v>
      </c>
      <c r="S8420" s="1">
        <v>8447.0129039395906</v>
      </c>
      <c r="T8420" s="1">
        <v>5200.9102003729813</v>
      </c>
      <c r="U8420" s="1">
        <v>1361.1925161643969</v>
      </c>
      <c r="V8420" s="1">
        <v>2418</v>
      </c>
      <c r="W8420" s="1">
        <v>3689.73306542102</v>
      </c>
      <c r="X8420" s="1">
        <v>14995.86297531436</v>
      </c>
      <c r="Y8420" s="1">
        <v>22419</v>
      </c>
      <c r="Z8420" s="1">
        <v>2320.6871131311982</v>
      </c>
      <c r="AA8420" s="1">
        <v>37614</v>
      </c>
      <c r="AB8420" s="1">
        <v>1725.4203938427511</v>
      </c>
      <c r="AC8420" s="1">
        <v>3262.0904099999998</v>
      </c>
      <c r="AD8420" s="1">
        <v>3260.6079660070218</v>
      </c>
      <c r="AE8420" s="1">
        <v>7421.6580986819972</v>
      </c>
      <c r="AF8420" s="1">
        <v>24417.50903014392</v>
      </c>
      <c r="AG8420" s="1">
        <v>46038.916733105652</v>
      </c>
      <c r="AH8420" s="1">
        <v>14849.563861309131</v>
      </c>
      <c r="AI8420" s="1">
        <v>7129.8401639999838</v>
      </c>
      <c r="AJ8420" s="1">
        <v>14481.73151484743</v>
      </c>
      <c r="AK8420" s="1">
        <v>2339</v>
      </c>
      <c r="AL8420" s="1">
        <v>290307.375</v>
      </c>
      <c r="AM8420" s="1">
        <v>211597.65625</v>
      </c>
      <c r="AN8420" s="1">
        <v>78709.7109375</v>
      </c>
      <c r="AO8420" t="s">
        <v>21230</v>
      </c>
    </row>
    <row r="8421" spans="1:41" x14ac:dyDescent="0.25">
      <c r="A8421" s="1">
        <v>2029</v>
      </c>
      <c r="B8421" t="s">
        <v>6812</v>
      </c>
      <c r="C8421" t="s">
        <v>7165</v>
      </c>
      <c r="D8421" t="s">
        <v>7263</v>
      </c>
      <c r="E8421" t="s">
        <v>8207</v>
      </c>
      <c r="F8421" t="s">
        <v>10354</v>
      </c>
      <c r="G8421" t="s">
        <v>12487</v>
      </c>
      <c r="H8421" t="s">
        <v>12778</v>
      </c>
      <c r="I8421" s="1">
        <v>0</v>
      </c>
      <c r="J8421" s="1"/>
      <c r="K8421" s="1"/>
      <c r="L8421" s="1"/>
      <c r="M8421" s="1"/>
      <c r="N8421" s="1">
        <v>0</v>
      </c>
      <c r="O8421" s="1"/>
      <c r="P8421" s="1"/>
      <c r="Q8421" s="1">
        <v>0</v>
      </c>
      <c r="R8421" s="1"/>
      <c r="S8421" s="1">
        <v>0</v>
      </c>
      <c r="T8421" s="1"/>
      <c r="U8421" s="1"/>
      <c r="V8421" s="1">
        <v>0</v>
      </c>
      <c r="W8421" s="1"/>
      <c r="X8421" s="1"/>
      <c r="Y8421" s="1"/>
      <c r="Z8421" s="1"/>
      <c r="AA8421" s="1"/>
      <c r="AB8421" s="1"/>
      <c r="AC8421" s="1">
        <v>2100.2559385924114</v>
      </c>
      <c r="AD8421" s="1"/>
      <c r="AE8421" s="1"/>
      <c r="AF8421" s="1">
        <v>0</v>
      </c>
      <c r="AG8421" s="1">
        <v>0</v>
      </c>
      <c r="AH8421" s="1">
        <v>0</v>
      </c>
      <c r="AI8421" s="1"/>
      <c r="AJ8421" s="1"/>
      <c r="AK8421" s="1"/>
      <c r="AL8421" s="1">
        <v>2100.255859375</v>
      </c>
      <c r="AM8421" s="1">
        <v>2100.255859375</v>
      </c>
      <c r="AN8421" s="1">
        <v>0</v>
      </c>
      <c r="AO8421" t="s">
        <v>21231</v>
      </c>
    </row>
    <row r="8422" spans="1:41" x14ac:dyDescent="0.25">
      <c r="A8422" s="1">
        <v>2029</v>
      </c>
      <c r="B8422" t="s">
        <v>6813</v>
      </c>
      <c r="C8422" t="s">
        <v>7165</v>
      </c>
      <c r="D8422" t="s">
        <v>7263</v>
      </c>
      <c r="E8422" t="s">
        <v>8207</v>
      </c>
      <c r="F8422" t="s">
        <v>10354</v>
      </c>
      <c r="G8422" t="s">
        <v>12487</v>
      </c>
      <c r="H8422" t="s">
        <v>12778</v>
      </c>
      <c r="I8422" s="1"/>
      <c r="J8422" s="1"/>
      <c r="K8422" s="1"/>
      <c r="L8422" s="1"/>
      <c r="M8422" s="1"/>
      <c r="N8422" s="1">
        <v>0</v>
      </c>
      <c r="O8422" s="1"/>
      <c r="P8422" s="1"/>
      <c r="Q8422" s="1">
        <v>0</v>
      </c>
      <c r="R8422" s="1"/>
      <c r="S8422" s="1"/>
      <c r="T8422" s="1">
        <v>0</v>
      </c>
      <c r="U8422" s="1"/>
      <c r="V8422" s="1">
        <v>0</v>
      </c>
      <c r="W8422" s="1"/>
      <c r="X8422" s="1"/>
      <c r="Y8422" s="1"/>
      <c r="Z8422" s="1"/>
      <c r="AA8422" s="1"/>
      <c r="AB8422" s="1"/>
      <c r="AC8422" s="1">
        <v>2087.2624593633591</v>
      </c>
      <c r="AD8422" s="1"/>
      <c r="AE8422" s="1"/>
      <c r="AF8422" s="1">
        <v>0</v>
      </c>
      <c r="AG8422" s="1"/>
      <c r="AH8422" s="1"/>
      <c r="AI8422" s="1"/>
      <c r="AJ8422" s="1"/>
      <c r="AK8422" s="1"/>
      <c r="AL8422" s="1">
        <v>2087.262451171875</v>
      </c>
      <c r="AM8422" s="1">
        <v>2087.262451171875</v>
      </c>
      <c r="AN8422" s="1">
        <v>0</v>
      </c>
      <c r="AO8422" t="s">
        <v>21232</v>
      </c>
    </row>
    <row r="8423" spans="1:41" x14ac:dyDescent="0.25">
      <c r="A8423" s="1">
        <v>2029</v>
      </c>
      <c r="B8423" t="s">
        <v>6814</v>
      </c>
      <c r="C8423" t="s">
        <v>7165</v>
      </c>
      <c r="D8423" t="s">
        <v>7263</v>
      </c>
      <c r="E8423" t="s">
        <v>8207</v>
      </c>
      <c r="F8423" t="s">
        <v>10354</v>
      </c>
      <c r="G8423" t="s">
        <v>12487</v>
      </c>
      <c r="H8423" t="s">
        <v>12778</v>
      </c>
      <c r="I8423" s="1"/>
      <c r="J8423" s="1"/>
      <c r="K8423" s="1"/>
      <c r="L8423" s="1"/>
      <c r="M8423" s="1"/>
      <c r="N8423" s="1">
        <v>0</v>
      </c>
      <c r="O8423" s="1"/>
      <c r="P8423" s="1"/>
      <c r="Q8423" s="1">
        <v>0</v>
      </c>
      <c r="R8423" s="1"/>
      <c r="S8423" s="1">
        <v>0</v>
      </c>
      <c r="T8423" s="1"/>
      <c r="U8423" s="1"/>
      <c r="V8423" s="1">
        <v>0</v>
      </c>
      <c r="W8423" s="1"/>
      <c r="X8423" s="1">
        <v>0</v>
      </c>
      <c r="Y8423" s="1"/>
      <c r="Z8423" s="1"/>
      <c r="AA8423" s="1"/>
      <c r="AB8423" s="1"/>
      <c r="AC8423" s="1">
        <v>652.795702875036</v>
      </c>
      <c r="AD8423" s="1"/>
      <c r="AE8423" s="1"/>
      <c r="AF8423" s="1">
        <v>0</v>
      </c>
      <c r="AG8423" s="1"/>
      <c r="AH8423" s="1"/>
      <c r="AI8423" s="1"/>
      <c r="AJ8423" s="1"/>
      <c r="AK8423" s="1"/>
      <c r="AL8423" s="1">
        <v>652.79571533203125</v>
      </c>
      <c r="AM8423" s="1">
        <v>652.79571533203125</v>
      </c>
      <c r="AN8423" s="1">
        <v>0</v>
      </c>
      <c r="AO8423" t="s">
        <v>21233</v>
      </c>
    </row>
    <row r="8424" spans="1:41" x14ac:dyDescent="0.25">
      <c r="A8424" s="1">
        <v>2029</v>
      </c>
      <c r="B8424" t="s">
        <v>6815</v>
      </c>
      <c r="C8424" t="s">
        <v>7165</v>
      </c>
      <c r="D8424" t="s">
        <v>7263</v>
      </c>
      <c r="E8424" t="s">
        <v>8207</v>
      </c>
      <c r="F8424" t="s">
        <v>10355</v>
      </c>
      <c r="G8424" t="s">
        <v>12487</v>
      </c>
      <c r="H8424" t="s">
        <v>12778</v>
      </c>
      <c r="I8424" s="1"/>
      <c r="J8424" s="1"/>
      <c r="K8424" s="1"/>
      <c r="L8424" s="1"/>
      <c r="M8424" s="1"/>
      <c r="N8424" s="1">
        <v>0</v>
      </c>
      <c r="O8424" s="1"/>
      <c r="P8424" s="1"/>
      <c r="Q8424" s="1">
        <v>126.45339257941822</v>
      </c>
      <c r="R8424" s="1"/>
      <c r="S8424" s="1"/>
      <c r="T8424" s="1">
        <v>0</v>
      </c>
      <c r="U8424" s="1"/>
      <c r="V8424" s="1">
        <v>50.58135703176729</v>
      </c>
      <c r="W8424" s="1"/>
      <c r="X8424" s="1"/>
      <c r="Y8424" s="1"/>
      <c r="Z8424" s="1"/>
      <c r="AA8424" s="1"/>
      <c r="AB8424" s="1"/>
      <c r="AC8424" s="1">
        <v>0</v>
      </c>
      <c r="AD8424" s="1">
        <v>126.45339257941822</v>
      </c>
      <c r="AE8424" s="1"/>
      <c r="AF8424" s="1">
        <v>0</v>
      </c>
      <c r="AG8424" s="1"/>
      <c r="AH8424" s="1">
        <v>237.73237804930625</v>
      </c>
      <c r="AI8424" s="1"/>
      <c r="AJ8424" s="1"/>
      <c r="AK8424" s="1"/>
      <c r="AL8424" s="1">
        <v>541.22052001953125</v>
      </c>
      <c r="AM8424" s="1">
        <v>177.03474426269531</v>
      </c>
      <c r="AN8424" s="1">
        <v>364.18576049804688</v>
      </c>
      <c r="AO8424" t="s">
        <v>21234</v>
      </c>
    </row>
    <row r="8425" spans="1:41" x14ac:dyDescent="0.25">
      <c r="A8425" s="1">
        <v>2029</v>
      </c>
      <c r="B8425" t="s">
        <v>6816</v>
      </c>
      <c r="C8425" t="s">
        <v>7165</v>
      </c>
      <c r="D8425" t="s">
        <v>7263</v>
      </c>
      <c r="E8425" t="s">
        <v>8207</v>
      </c>
      <c r="F8425" t="s">
        <v>10355</v>
      </c>
      <c r="G8425" t="s">
        <v>12487</v>
      </c>
      <c r="H8425" t="s">
        <v>12778</v>
      </c>
      <c r="I8425" s="1"/>
      <c r="J8425" s="1"/>
      <c r="K8425" s="1"/>
      <c r="L8425" s="1"/>
      <c r="M8425" s="1"/>
      <c r="N8425" s="1">
        <v>0</v>
      </c>
      <c r="O8425" s="1"/>
      <c r="P8425" s="1"/>
      <c r="Q8425" s="1">
        <v>125</v>
      </c>
      <c r="R8425" s="1"/>
      <c r="S8425" s="1">
        <v>0</v>
      </c>
      <c r="T8425" s="1"/>
      <c r="U8425" s="1"/>
      <c r="V8425" s="1">
        <v>94</v>
      </c>
      <c r="W8425" s="1"/>
      <c r="X8425" s="1">
        <v>0</v>
      </c>
      <c r="Y8425" s="1"/>
      <c r="Z8425" s="1"/>
      <c r="AA8425" s="1"/>
      <c r="AB8425" s="1"/>
      <c r="AC8425" s="1">
        <v>0</v>
      </c>
      <c r="AD8425" s="1"/>
      <c r="AE8425" s="1"/>
      <c r="AF8425" s="1">
        <v>0</v>
      </c>
      <c r="AG8425" s="1"/>
      <c r="AH8425" s="1">
        <v>223</v>
      </c>
      <c r="AI8425" s="1"/>
      <c r="AJ8425" s="1"/>
      <c r="AK8425" s="1"/>
      <c r="AL8425" s="1">
        <v>442</v>
      </c>
      <c r="AM8425" s="1">
        <v>219</v>
      </c>
      <c r="AN8425" s="1">
        <v>223</v>
      </c>
      <c r="AO8425" t="s">
        <v>21235</v>
      </c>
    </row>
    <row r="8426" spans="1:41" x14ac:dyDescent="0.25">
      <c r="A8426" s="1">
        <v>2029</v>
      </c>
      <c r="B8426" t="s">
        <v>6817</v>
      </c>
      <c r="C8426" t="s">
        <v>7165</v>
      </c>
      <c r="D8426" t="s">
        <v>7263</v>
      </c>
      <c r="E8426" t="s">
        <v>8207</v>
      </c>
      <c r="F8426" t="s">
        <v>10355</v>
      </c>
      <c r="G8426" t="s">
        <v>12487</v>
      </c>
      <c r="H8426" t="s">
        <v>12778</v>
      </c>
      <c r="I8426" s="1">
        <v>0</v>
      </c>
      <c r="J8426" s="1"/>
      <c r="K8426" s="1"/>
      <c r="L8426" s="1"/>
      <c r="M8426" s="1"/>
      <c r="N8426" s="1">
        <v>0</v>
      </c>
      <c r="O8426" s="1"/>
      <c r="P8426" s="1"/>
      <c r="Q8426" s="1">
        <v>129.13691560390438</v>
      </c>
      <c r="R8426" s="1"/>
      <c r="S8426" s="1">
        <v>0</v>
      </c>
      <c r="T8426" s="1"/>
      <c r="U8426" s="1"/>
      <c r="V8426" s="1">
        <v>65.085005464367811</v>
      </c>
      <c r="W8426" s="1"/>
      <c r="X8426" s="1"/>
      <c r="Y8426" s="1"/>
      <c r="Z8426" s="1"/>
      <c r="AA8426" s="1"/>
      <c r="AB8426" s="1"/>
      <c r="AC8426" s="1">
        <v>0</v>
      </c>
      <c r="AD8426" s="1">
        <v>129.13691560390438</v>
      </c>
      <c r="AE8426" s="1"/>
      <c r="AF8426" s="1">
        <v>0</v>
      </c>
      <c r="AG8426" s="1">
        <v>0</v>
      </c>
      <c r="AH8426" s="1">
        <v>204.55287431658456</v>
      </c>
      <c r="AI8426" s="1"/>
      <c r="AJ8426" s="1"/>
      <c r="AK8426" s="1"/>
      <c r="AL8426" s="1">
        <v>527.91168212890625</v>
      </c>
      <c r="AM8426" s="1">
        <v>194.221923828125</v>
      </c>
      <c r="AN8426" s="1">
        <v>333.68978881835938</v>
      </c>
      <c r="AO8426" t="s">
        <v>21236</v>
      </c>
    </row>
    <row r="8427" spans="1:41" x14ac:dyDescent="0.25">
      <c r="A8427" s="1">
        <v>2029</v>
      </c>
      <c r="B8427" t="s">
        <v>6818</v>
      </c>
      <c r="C8427" t="s">
        <v>7165</v>
      </c>
      <c r="D8427" t="s">
        <v>7263</v>
      </c>
      <c r="E8427" t="s">
        <v>8207</v>
      </c>
      <c r="F8427" t="s">
        <v>10356</v>
      </c>
      <c r="G8427" t="s">
        <v>12487</v>
      </c>
      <c r="H8427" t="s">
        <v>12778</v>
      </c>
      <c r="I8427" s="1">
        <v>250</v>
      </c>
      <c r="J8427" s="1"/>
      <c r="K8427" s="1">
        <v>200</v>
      </c>
      <c r="L8427" s="1"/>
      <c r="M8427" s="1">
        <v>433.47827875841028</v>
      </c>
      <c r="N8427" s="1">
        <v>467</v>
      </c>
      <c r="O8427" s="1"/>
      <c r="P8427" s="1"/>
      <c r="Q8427" s="1">
        <v>149</v>
      </c>
      <c r="R8427" s="1"/>
      <c r="S8427" s="1">
        <v>782.51670000000001</v>
      </c>
      <c r="T8427" s="1">
        <v>420</v>
      </c>
      <c r="U8427" s="1"/>
      <c r="V8427" s="1">
        <v>421</v>
      </c>
      <c r="W8427" s="1">
        <v>300.95564492411131</v>
      </c>
      <c r="X8427" s="1">
        <v>0</v>
      </c>
      <c r="Y8427" s="1">
        <v>3250</v>
      </c>
      <c r="Z8427" s="1">
        <v>198.18082799999999</v>
      </c>
      <c r="AA8427" s="1"/>
      <c r="AB8427" s="1"/>
      <c r="AC8427" s="1">
        <v>754.536225886284</v>
      </c>
      <c r="AD8427" s="1">
        <v>359.44964800000002</v>
      </c>
      <c r="AE8427" s="1">
        <v>340</v>
      </c>
      <c r="AF8427" s="1">
        <v>1800</v>
      </c>
      <c r="AG8427" s="1">
        <v>4165.514798424656</v>
      </c>
      <c r="AH8427" s="1">
        <v>770</v>
      </c>
      <c r="AI8427" s="1"/>
      <c r="AJ8427" s="1">
        <v>2019.2016868725011</v>
      </c>
      <c r="AK8427" s="1">
        <v>237</v>
      </c>
      <c r="AL8427" s="1">
        <v>17317.833984375</v>
      </c>
      <c r="AM8427" s="1">
        <v>13814.43359375</v>
      </c>
      <c r="AN8427" s="1">
        <v>3503.400390625</v>
      </c>
      <c r="AO8427" t="s">
        <v>21237</v>
      </c>
    </row>
    <row r="8428" spans="1:41" x14ac:dyDescent="0.25">
      <c r="A8428" s="1">
        <v>2029</v>
      </c>
      <c r="B8428" t="s">
        <v>6819</v>
      </c>
      <c r="C8428" t="s">
        <v>7165</v>
      </c>
      <c r="D8428" t="s">
        <v>7263</v>
      </c>
      <c r="E8428" t="s">
        <v>8207</v>
      </c>
      <c r="F8428" t="s">
        <v>10356</v>
      </c>
      <c r="G8428" t="s">
        <v>12487</v>
      </c>
      <c r="H8428" t="s">
        <v>12778</v>
      </c>
      <c r="I8428" s="1">
        <v>257.36227650942828</v>
      </c>
      <c r="J8428" s="1"/>
      <c r="K8428" s="1">
        <v>177.69239587097243</v>
      </c>
      <c r="L8428" s="1"/>
      <c r="M8428" s="1">
        <v>474.55438531269516</v>
      </c>
      <c r="N8428" s="1">
        <v>188.0233491192848</v>
      </c>
      <c r="O8428" s="1">
        <v>283.06811900375845</v>
      </c>
      <c r="P8428" s="1"/>
      <c r="Q8428" s="1">
        <v>302.0357491676599</v>
      </c>
      <c r="R8428" s="1"/>
      <c r="S8428" s="1">
        <v>759.32506375095784</v>
      </c>
      <c r="T8428" s="1">
        <v>340.92145719430761</v>
      </c>
      <c r="U8428" s="1"/>
      <c r="V8428" s="1">
        <v>290.29978627757708</v>
      </c>
      <c r="W8428" s="1">
        <v>141.98412271919003</v>
      </c>
      <c r="X8428" s="1"/>
      <c r="Y8428" s="1">
        <v>19402.563295655429</v>
      </c>
      <c r="Z8428" s="1">
        <v>492.87428304710983</v>
      </c>
      <c r="AA8428" s="1"/>
      <c r="AB8428" s="1"/>
      <c r="AC8428" s="1">
        <v>358.04691816143566</v>
      </c>
      <c r="AD8428" s="1">
        <v>1313.4451634162976</v>
      </c>
      <c r="AE8428" s="1">
        <v>355.38479174194487</v>
      </c>
      <c r="AF8428" s="1">
        <v>1652.9525197299763</v>
      </c>
      <c r="AG8428" s="1">
        <v>3619.9660182086482</v>
      </c>
      <c r="AH8428" s="1">
        <v>702.50482088523995</v>
      </c>
      <c r="AI8428" s="1"/>
      <c r="AJ8428" s="1">
        <v>1036.0162499364128</v>
      </c>
      <c r="AK8428" s="1">
        <v>227.28097146287172</v>
      </c>
      <c r="AL8428" s="1">
        <v>32376.302734375</v>
      </c>
      <c r="AM8428" s="1">
        <v>27955.52734375</v>
      </c>
      <c r="AN8428" s="1">
        <v>4420.77587890625</v>
      </c>
      <c r="AO8428" t="s">
        <v>21238</v>
      </c>
    </row>
    <row r="8429" spans="1:41" x14ac:dyDescent="0.25">
      <c r="A8429" s="1">
        <v>2029</v>
      </c>
      <c r="B8429" t="s">
        <v>6820</v>
      </c>
      <c r="C8429" t="s">
        <v>7165</v>
      </c>
      <c r="D8429" t="s">
        <v>7263</v>
      </c>
      <c r="E8429" t="s">
        <v>8207</v>
      </c>
      <c r="F8429" t="s">
        <v>10356</v>
      </c>
      <c r="G8429" t="s">
        <v>12487</v>
      </c>
      <c r="H8429" t="s">
        <v>12778</v>
      </c>
      <c r="I8429" s="1">
        <v>251.8951580182011</v>
      </c>
      <c r="J8429" s="1"/>
      <c r="K8429" s="1">
        <v>188.28051115028458</v>
      </c>
      <c r="L8429" s="1"/>
      <c r="M8429" s="1">
        <v>626.32892349728206</v>
      </c>
      <c r="N8429" s="1">
        <v>176.02312247055016</v>
      </c>
      <c r="O8429" s="1">
        <v>315.84617934060515</v>
      </c>
      <c r="P8429" s="1"/>
      <c r="Q8429" s="1">
        <v>143.08251951718202</v>
      </c>
      <c r="R8429" s="1"/>
      <c r="S8429" s="1">
        <v>1113.8819864248674</v>
      </c>
      <c r="T8429" s="1">
        <v>333.83695640966408</v>
      </c>
      <c r="U8429" s="1"/>
      <c r="V8429" s="1">
        <v>351.03461780046496</v>
      </c>
      <c r="W8429" s="1">
        <v>138.67804424002244</v>
      </c>
      <c r="X8429" s="1"/>
      <c r="Y8429" s="1">
        <v>2835.5908752008741</v>
      </c>
      <c r="Z8429" s="1">
        <v>188.97599637924515</v>
      </c>
      <c r="AA8429" s="1"/>
      <c r="AB8429" s="1"/>
      <c r="AC8429" s="1">
        <v>0</v>
      </c>
      <c r="AD8429" s="1">
        <v>1285.7780957475245</v>
      </c>
      <c r="AE8429" s="1">
        <v>343.95322781601755</v>
      </c>
      <c r="AF8429" s="1">
        <v>0</v>
      </c>
      <c r="AG8429" s="1">
        <v>3904.8807628524346</v>
      </c>
      <c r="AH8429" s="1">
        <v>975.74833677872016</v>
      </c>
      <c r="AI8429" s="1"/>
      <c r="AJ8429" s="1">
        <v>1788.3811962638413</v>
      </c>
      <c r="AK8429" s="1">
        <v>222.55797093977606</v>
      </c>
      <c r="AL8429" s="1">
        <v>15184.75390625</v>
      </c>
      <c r="AM8429" s="1">
        <v>9983.8173828125</v>
      </c>
      <c r="AN8429" s="1">
        <v>5200.93701171875</v>
      </c>
      <c r="AO8429" t="s">
        <v>21239</v>
      </c>
    </row>
    <row r="8430" spans="1:41" x14ac:dyDescent="0.25">
      <c r="A8430" s="1">
        <v>2029</v>
      </c>
      <c r="B8430" t="s">
        <v>6821</v>
      </c>
      <c r="C8430" t="s">
        <v>7165</v>
      </c>
      <c r="D8430" t="s">
        <v>7263</v>
      </c>
      <c r="E8430" t="s">
        <v>8207</v>
      </c>
      <c r="F8430" t="s">
        <v>10357</v>
      </c>
      <c r="G8430" t="s">
        <v>12487</v>
      </c>
      <c r="H8430" t="s">
        <v>12778</v>
      </c>
      <c r="I8430" s="1"/>
      <c r="J8430" s="1"/>
      <c r="K8430" s="1"/>
      <c r="L8430" s="1"/>
      <c r="M8430" s="1"/>
      <c r="N8430" s="1">
        <v>250</v>
      </c>
      <c r="O8430" s="1"/>
      <c r="P8430" s="1"/>
      <c r="Q8430" s="1">
        <v>0</v>
      </c>
      <c r="R8430" s="1"/>
      <c r="S8430" s="1">
        <v>0</v>
      </c>
      <c r="T8430" s="1"/>
      <c r="U8430" s="1"/>
      <c r="V8430" s="1">
        <v>0</v>
      </c>
      <c r="W8430" s="1"/>
      <c r="X8430" s="1">
        <v>0</v>
      </c>
      <c r="Y8430" s="1"/>
      <c r="Z8430" s="1"/>
      <c r="AA8430" s="1"/>
      <c r="AB8430" s="1"/>
      <c r="AC8430" s="1">
        <v>0</v>
      </c>
      <c r="AD8430" s="1"/>
      <c r="AE8430" s="1"/>
      <c r="AF8430" s="1">
        <v>0</v>
      </c>
      <c r="AG8430" s="1"/>
      <c r="AH8430" s="1">
        <v>73</v>
      </c>
      <c r="AI8430" s="1"/>
      <c r="AJ8430" s="1"/>
      <c r="AK8430" s="1"/>
      <c r="AL8430" s="1">
        <v>323</v>
      </c>
      <c r="AM8430" s="1">
        <v>250</v>
      </c>
      <c r="AN8430" s="1">
        <v>73</v>
      </c>
      <c r="AO8430" t="s">
        <v>21240</v>
      </c>
    </row>
    <row r="8431" spans="1:41" x14ac:dyDescent="0.25">
      <c r="A8431" s="1">
        <v>2029</v>
      </c>
      <c r="B8431" t="s">
        <v>6822</v>
      </c>
      <c r="C8431" t="s">
        <v>7165</v>
      </c>
      <c r="D8431" t="s">
        <v>7263</v>
      </c>
      <c r="E8431" t="s">
        <v>8207</v>
      </c>
      <c r="F8431" t="s">
        <v>10357</v>
      </c>
      <c r="G8431" t="s">
        <v>12487</v>
      </c>
      <c r="H8431" t="s">
        <v>12778</v>
      </c>
      <c r="I8431" s="1">
        <v>0</v>
      </c>
      <c r="J8431" s="1"/>
      <c r="K8431" s="1"/>
      <c r="L8431" s="1"/>
      <c r="M8431" s="1"/>
      <c r="N8431" s="1">
        <v>258.27383120780877</v>
      </c>
      <c r="O8431" s="1"/>
      <c r="P8431" s="1"/>
      <c r="Q8431" s="1">
        <v>0</v>
      </c>
      <c r="R8431" s="1"/>
      <c r="S8431" s="1">
        <v>0</v>
      </c>
      <c r="T8431" s="1"/>
      <c r="U8431" s="1"/>
      <c r="V8431" s="1">
        <v>0</v>
      </c>
      <c r="W8431" s="1"/>
      <c r="X8431" s="1"/>
      <c r="Y8431" s="1"/>
      <c r="Z8431" s="1"/>
      <c r="AA8431" s="1"/>
      <c r="AB8431" s="1"/>
      <c r="AC8431" s="1">
        <v>0</v>
      </c>
      <c r="AD8431" s="1"/>
      <c r="AE8431" s="1"/>
      <c r="AF8431" s="1">
        <v>0</v>
      </c>
      <c r="AG8431" s="1">
        <v>0</v>
      </c>
      <c r="AH8431" s="1">
        <v>51.654766241561759</v>
      </c>
      <c r="AI8431" s="1"/>
      <c r="AJ8431" s="1"/>
      <c r="AK8431" s="1"/>
      <c r="AL8431" s="1">
        <v>309.9285888671875</v>
      </c>
      <c r="AM8431" s="1">
        <v>258.27383422851563</v>
      </c>
      <c r="AN8431" s="1">
        <v>51.654766082763672</v>
      </c>
      <c r="AO8431" t="s">
        <v>21241</v>
      </c>
    </row>
    <row r="8432" spans="1:41" x14ac:dyDescent="0.25">
      <c r="A8432" s="1">
        <v>2029</v>
      </c>
      <c r="B8432" t="s">
        <v>6823</v>
      </c>
      <c r="C8432" t="s">
        <v>7165</v>
      </c>
      <c r="D8432" t="s">
        <v>7263</v>
      </c>
      <c r="E8432" t="s">
        <v>8207</v>
      </c>
      <c r="F8432" t="s">
        <v>10357</v>
      </c>
      <c r="G8432" t="s">
        <v>12487</v>
      </c>
      <c r="H8432" t="s">
        <v>12778</v>
      </c>
      <c r="I8432" s="1"/>
      <c r="J8432" s="1"/>
      <c r="K8432" s="1"/>
      <c r="L8432" s="1"/>
      <c r="M8432" s="1"/>
      <c r="N8432" s="1">
        <v>252.90678515883644</v>
      </c>
      <c r="O8432" s="1"/>
      <c r="P8432" s="1"/>
      <c r="Q8432" s="1">
        <v>0</v>
      </c>
      <c r="R8432" s="1"/>
      <c r="S8432" s="1"/>
      <c r="T8432" s="1">
        <v>0</v>
      </c>
      <c r="U8432" s="1"/>
      <c r="V8432" s="1">
        <v>0</v>
      </c>
      <c r="W8432" s="1"/>
      <c r="X8432" s="1"/>
      <c r="Y8432" s="1"/>
      <c r="Z8432" s="1"/>
      <c r="AA8432" s="1"/>
      <c r="AB8432" s="1"/>
      <c r="AC8432" s="1">
        <v>340.33871514922009</v>
      </c>
      <c r="AD8432" s="1"/>
      <c r="AE8432" s="1"/>
      <c r="AF8432" s="1">
        <v>0</v>
      </c>
      <c r="AG8432" s="1">
        <v>0</v>
      </c>
      <c r="AH8432" s="1">
        <v>0</v>
      </c>
      <c r="AI8432" s="1"/>
      <c r="AJ8432" s="1"/>
      <c r="AK8432" s="1"/>
      <c r="AL8432" s="1">
        <v>593.2454833984375</v>
      </c>
      <c r="AM8432" s="1">
        <v>593.2454833984375</v>
      </c>
      <c r="AN8432" s="1">
        <v>0</v>
      </c>
      <c r="AO8432" t="s">
        <v>21242</v>
      </c>
    </row>
    <row r="8433" spans="1:41" x14ac:dyDescent="0.25">
      <c r="A8433" s="1">
        <v>2029</v>
      </c>
      <c r="B8433" t="s">
        <v>6824</v>
      </c>
      <c r="C8433" t="s">
        <v>7165</v>
      </c>
      <c r="D8433" t="s">
        <v>7263</v>
      </c>
      <c r="E8433" t="s">
        <v>8208</v>
      </c>
      <c r="F8433" t="s">
        <v>10358</v>
      </c>
      <c r="G8433" t="s">
        <v>12487</v>
      </c>
      <c r="H8433" t="s">
        <v>12778</v>
      </c>
      <c r="I8433" s="1">
        <v>5987.3230239224249</v>
      </c>
      <c r="J8433" s="1">
        <v>15271.078919992589</v>
      </c>
      <c r="K8433" s="1">
        <v>819.4578626</v>
      </c>
      <c r="L8433" s="1">
        <v>1583</v>
      </c>
      <c r="M8433" s="1">
        <v>7961.0960693190582</v>
      </c>
      <c r="N8433" s="1">
        <v>3605.3926176757809</v>
      </c>
      <c r="O8433" s="1">
        <v>5062.232</v>
      </c>
      <c r="P8433" s="1">
        <v>4729.8360000000002</v>
      </c>
      <c r="Q8433" s="1">
        <v>1808</v>
      </c>
      <c r="R8433" s="1">
        <v>3728.6614641316892</v>
      </c>
      <c r="S8433" s="1">
        <v>5987.7458867135829</v>
      </c>
      <c r="T8433" s="1">
        <v>6600</v>
      </c>
      <c r="U8433" s="1">
        <v>783</v>
      </c>
      <c r="V8433" s="1">
        <v>7846</v>
      </c>
      <c r="W8433" s="1">
        <v>2371</v>
      </c>
      <c r="X8433" s="1">
        <v>11067.36768281008</v>
      </c>
      <c r="Y8433" s="1">
        <v>27095</v>
      </c>
      <c r="Z8433" s="1">
        <v>4679.0582276336017</v>
      </c>
      <c r="AA8433" s="1">
        <v>47920</v>
      </c>
      <c r="AB8433" s="1">
        <v>1555.07</v>
      </c>
      <c r="AC8433" s="1">
        <v>4467.001202030785</v>
      </c>
      <c r="AD8433" s="1">
        <v>10312.82686784788</v>
      </c>
      <c r="AE8433" s="1">
        <v>6202</v>
      </c>
      <c r="AF8433" s="1">
        <v>12488.133487231111</v>
      </c>
      <c r="AG8433" s="1">
        <v>51448.90724426521</v>
      </c>
      <c r="AH8433" s="1">
        <v>9917</v>
      </c>
      <c r="AI8433" s="1">
        <v>3602</v>
      </c>
      <c r="AJ8433" s="1">
        <v>16043.709119536101</v>
      </c>
      <c r="AK8433" s="1">
        <v>5182</v>
      </c>
      <c r="AL8433" s="1">
        <v>286123.90625</v>
      </c>
      <c r="AM8433" s="1">
        <v>215686.09375</v>
      </c>
      <c r="AN8433" s="1">
        <v>70437.796875</v>
      </c>
      <c r="AO8433" t="s">
        <v>21243</v>
      </c>
    </row>
    <row r="8434" spans="1:41" x14ac:dyDescent="0.25">
      <c r="A8434" s="1">
        <v>2029</v>
      </c>
      <c r="B8434" t="s">
        <v>6825</v>
      </c>
      <c r="C8434" t="s">
        <v>7165</v>
      </c>
      <c r="D8434" t="s">
        <v>7263</v>
      </c>
      <c r="E8434" t="s">
        <v>8208</v>
      </c>
      <c r="F8434" t="s">
        <v>10358</v>
      </c>
      <c r="G8434" t="s">
        <v>12487</v>
      </c>
      <c r="H8434" t="s">
        <v>12778</v>
      </c>
      <c r="I8434" s="1">
        <v>6304.4603404394747</v>
      </c>
      <c r="J8434" s="1">
        <v>15171.643824661483</v>
      </c>
      <c r="K8434" s="1">
        <v>822.58234005473378</v>
      </c>
      <c r="L8434" s="1">
        <v>1601.4057636257523</v>
      </c>
      <c r="M8434" s="1">
        <v>7420.709942650883</v>
      </c>
      <c r="N8434" s="1">
        <v>3990.275610204224</v>
      </c>
      <c r="O8434" s="1">
        <v>5618.6252751317497</v>
      </c>
      <c r="P8434" s="1">
        <v>4488.9911985087756</v>
      </c>
      <c r="Q8434" s="1">
        <v>1778.2421282923776</v>
      </c>
      <c r="R8434" s="1">
        <v>3637.4553784739578</v>
      </c>
      <c r="S8434" s="1">
        <v>6300.5279636509395</v>
      </c>
      <c r="T8434" s="1">
        <v>6019.1814867803068</v>
      </c>
      <c r="U8434" s="1">
        <v>776.92964400794551</v>
      </c>
      <c r="V8434" s="1">
        <v>6998.4365589153222</v>
      </c>
      <c r="W8434" s="1">
        <v>2224.6894775140013</v>
      </c>
      <c r="X8434" s="1">
        <v>10545.678535121198</v>
      </c>
      <c r="Y8434" s="1">
        <v>25945.181043331901</v>
      </c>
      <c r="Z8434" s="1">
        <v>4828.4588230910431</v>
      </c>
      <c r="AA8434" s="1">
        <v>39054.877391368158</v>
      </c>
      <c r="AB8434" s="1">
        <v>1707.6266133924637</v>
      </c>
      <c r="AC8434" s="1">
        <v>3899.370557585034</v>
      </c>
      <c r="AD8434" s="1">
        <v>10750.087937832588</v>
      </c>
      <c r="AE8434" s="1">
        <v>6025.6325015092034</v>
      </c>
      <c r="AF8434" s="1">
        <v>11859.160040830749</v>
      </c>
      <c r="AG8434" s="1">
        <v>57536.293623635291</v>
      </c>
      <c r="AH8434" s="1">
        <v>9622.7450592859423</v>
      </c>
      <c r="AI8434" s="1">
        <v>4336.845551903727</v>
      </c>
      <c r="AJ8434" s="1">
        <v>16644.815641005822</v>
      </c>
      <c r="AK8434" s="1">
        <v>4868.961427877919</v>
      </c>
      <c r="AL8434" s="1">
        <v>280779.90625</v>
      </c>
      <c r="AM8434" s="1">
        <v>210541.625</v>
      </c>
      <c r="AN8434" s="1">
        <v>70238.265625</v>
      </c>
      <c r="AO8434" t="s">
        <v>21244</v>
      </c>
    </row>
    <row r="8435" spans="1:41" x14ac:dyDescent="0.25">
      <c r="A8435" s="1">
        <v>2029</v>
      </c>
      <c r="B8435" t="s">
        <v>6826</v>
      </c>
      <c r="C8435" t="s">
        <v>7165</v>
      </c>
      <c r="D8435" t="s">
        <v>7263</v>
      </c>
      <c r="E8435" t="s">
        <v>8208</v>
      </c>
      <c r="F8435" t="s">
        <v>10358</v>
      </c>
      <c r="G8435" t="s">
        <v>12487</v>
      </c>
      <c r="H8435" t="s">
        <v>12778</v>
      </c>
      <c r="I8435" s="1">
        <v>6002.283837269476</v>
      </c>
      <c r="J8435" s="1">
        <v>16733.906022116495</v>
      </c>
      <c r="K8435" s="1">
        <v>939.70492462061202</v>
      </c>
      <c r="L8435" s="1">
        <v>1557.9077498455026</v>
      </c>
      <c r="M8435" s="1">
        <v>5516.7290345987958</v>
      </c>
      <c r="N8435" s="1">
        <v>3703.9669990706757</v>
      </c>
      <c r="O8435" s="1">
        <v>5894.4765176706351</v>
      </c>
      <c r="P8435" s="1">
        <v>4264.7476295904535</v>
      </c>
      <c r="Q8435" s="1">
        <v>1777.9770322094444</v>
      </c>
      <c r="R8435" s="1">
        <v>3636.0747755577122</v>
      </c>
      <c r="S8435" s="1">
        <v>7098.9868412505703</v>
      </c>
      <c r="T8435" s="1">
        <v>6043.6076502627257</v>
      </c>
      <c r="U8435" s="1">
        <v>608.91568231345343</v>
      </c>
      <c r="V8435" s="1">
        <v>6911.4077231209631</v>
      </c>
      <c r="W8435" s="1">
        <v>2573.4404541546069</v>
      </c>
      <c r="X8435" s="1">
        <v>9988.9986957932124</v>
      </c>
      <c r="Y8435" s="1">
        <v>28947.33100177121</v>
      </c>
      <c r="Z8435" s="1">
        <v>5295.768395497279</v>
      </c>
      <c r="AA8435" s="1">
        <v>39091.293996289103</v>
      </c>
      <c r="AB8435" s="1">
        <v>1722.169906493669</v>
      </c>
      <c r="AC8435" s="1">
        <v>3645.2004823264742</v>
      </c>
      <c r="AD8435" s="1">
        <v>13043.165887458135</v>
      </c>
      <c r="AE8435" s="1">
        <v>6168.6121845673051</v>
      </c>
      <c r="AF8435" s="1">
        <v>10041.252657323177</v>
      </c>
      <c r="AG8435" s="1">
        <v>55883.225406096004</v>
      </c>
      <c r="AH8435" s="1">
        <v>8660.4381080602434</v>
      </c>
      <c r="AI8435" s="1">
        <v>3425.7440971403757</v>
      </c>
      <c r="AJ8435" s="1">
        <v>16975.540012810296</v>
      </c>
      <c r="AK8435" s="1">
        <v>4821.4558809873743</v>
      </c>
      <c r="AL8435" s="1">
        <v>280974.34375</v>
      </c>
      <c r="AM8435" s="1">
        <v>211245.40625</v>
      </c>
      <c r="AN8435" s="1">
        <v>69728.9140625</v>
      </c>
      <c r="AO8435" t="s">
        <v>21245</v>
      </c>
    </row>
    <row r="8436" spans="1:41" x14ac:dyDescent="0.25">
      <c r="A8436" s="1">
        <v>2029</v>
      </c>
      <c r="B8436" t="s">
        <v>6827</v>
      </c>
      <c r="C8436" t="s">
        <v>7165</v>
      </c>
      <c r="D8436" t="s">
        <v>7263</v>
      </c>
      <c r="E8436" t="s">
        <v>8208</v>
      </c>
      <c r="F8436" t="s">
        <v>10358</v>
      </c>
      <c r="G8436" t="s">
        <v>12488</v>
      </c>
      <c r="H8436" t="s">
        <v>12778</v>
      </c>
      <c r="I8436" s="1">
        <v>6645</v>
      </c>
      <c r="J8436" s="1">
        <v>18251.800642686969</v>
      </c>
      <c r="K8436" s="1">
        <v>953.78737805100297</v>
      </c>
      <c r="L8436" s="1">
        <v>1840.9219057803839</v>
      </c>
      <c r="M8436" s="1">
        <v>9144.796953605819</v>
      </c>
      <c r="N8436" s="1">
        <v>4092.8416995855468</v>
      </c>
      <c r="O8436" s="1">
        <v>5814.91334471555</v>
      </c>
      <c r="P8436" s="1">
        <v>5249.3844234596991</v>
      </c>
      <c r="Q8436" s="1">
        <v>2088</v>
      </c>
      <c r="R8436" s="1">
        <v>4335.924685100058</v>
      </c>
      <c r="S8436" s="1">
        <v>6877.5076514890598</v>
      </c>
      <c r="T8436" s="1">
        <v>7628.0016272137063</v>
      </c>
      <c r="U8436" s="1">
        <v>899.42087776938638</v>
      </c>
      <c r="V8436" s="1">
        <v>8412</v>
      </c>
      <c r="W8436" s="1">
        <v>2756.2561745788398</v>
      </c>
      <c r="X8436" s="1">
        <v>12578.803188482811</v>
      </c>
      <c r="Y8436" s="1">
        <v>31443.491905182738</v>
      </c>
      <c r="Z8436" s="1">
        <v>5311.6281463834484</v>
      </c>
      <c r="AA8436" s="1">
        <v>55476</v>
      </c>
      <c r="AB8436" s="1">
        <v>1725.886528706169</v>
      </c>
      <c r="AC8436" s="1">
        <v>4957.6785599999976</v>
      </c>
      <c r="AD8436" s="1">
        <v>11707.035645876929</v>
      </c>
      <c r="AE8436" s="1">
        <v>7124.1485107608332</v>
      </c>
      <c r="AF8436" s="1">
        <v>14522.854389736771</v>
      </c>
      <c r="AG8436" s="1">
        <v>59426.515899222773</v>
      </c>
      <c r="AH8436" s="1">
        <v>10780.27502706039</v>
      </c>
      <c r="AI8436" s="1">
        <v>4137.5657748727072</v>
      </c>
      <c r="AJ8436" s="1">
        <v>18505.698562955251</v>
      </c>
      <c r="AK8436" s="1">
        <v>5953</v>
      </c>
      <c r="AL8436" s="1">
        <v>328641.15625</v>
      </c>
      <c r="AM8436" s="1">
        <v>248583.3125</v>
      </c>
      <c r="AN8436" s="1">
        <v>80057.828125</v>
      </c>
      <c r="AO8436" t="s">
        <v>21246</v>
      </c>
    </row>
    <row r="8437" spans="1:41" x14ac:dyDescent="0.25">
      <c r="A8437" s="1">
        <v>2029</v>
      </c>
      <c r="B8437" t="s">
        <v>6828</v>
      </c>
      <c r="C8437" t="s">
        <v>7165</v>
      </c>
      <c r="D8437" t="s">
        <v>7263</v>
      </c>
      <c r="E8437" t="s">
        <v>8208</v>
      </c>
      <c r="F8437" t="s">
        <v>10358</v>
      </c>
      <c r="G8437" t="s">
        <v>12488</v>
      </c>
      <c r="H8437" t="s">
        <v>12778</v>
      </c>
      <c r="I8437" s="1">
        <v>7447.8168876542404</v>
      </c>
      <c r="J8437" s="1">
        <v>18283.03677430686</v>
      </c>
      <c r="K8437" s="1">
        <v>959.81561060489685</v>
      </c>
      <c r="L8437" s="1">
        <v>1894.9857888131451</v>
      </c>
      <c r="M8437" s="1">
        <v>8594.6136365451202</v>
      </c>
      <c r="N8437" s="1">
        <v>4616.9358394345709</v>
      </c>
      <c r="O8437" s="1">
        <v>6507.4519529103081</v>
      </c>
      <c r="P8437" s="1">
        <v>5078.0375138592226</v>
      </c>
      <c r="Q8437" s="1">
        <v>2072.5848673860401</v>
      </c>
      <c r="R8437" s="1">
        <v>4282.3827129862148</v>
      </c>
      <c r="S8437" s="1">
        <v>7380.8135874409818</v>
      </c>
      <c r="T8437" s="1">
        <v>7123.8573925034734</v>
      </c>
      <c r="U8437" s="1">
        <v>914.71447874846865</v>
      </c>
      <c r="V8437" s="1">
        <v>8106</v>
      </c>
      <c r="W8437" s="1">
        <v>2156</v>
      </c>
      <c r="X8437" s="1">
        <v>12225.904542982351</v>
      </c>
      <c r="Y8437" s="1">
        <v>31320.98062976254</v>
      </c>
      <c r="Z8437" s="1">
        <v>5560.455343736111</v>
      </c>
      <c r="AA8437" s="1">
        <v>46854</v>
      </c>
      <c r="AB8437" s="1">
        <v>1977.7610351318251</v>
      </c>
      <c r="AC8437" s="1">
        <v>4516.2233299999998</v>
      </c>
      <c r="AD8437" s="1">
        <v>12529.49147280447</v>
      </c>
      <c r="AE8437" s="1">
        <v>6978.8448364794031</v>
      </c>
      <c r="AF8437" s="1">
        <v>14517.03272164462</v>
      </c>
      <c r="AG8437" s="1">
        <v>68896</v>
      </c>
      <c r="AH8437" s="1">
        <v>12012.316839665231</v>
      </c>
      <c r="AI8437" s="1">
        <v>5022.9037663567133</v>
      </c>
      <c r="AJ8437" s="1">
        <v>19663.465598759401</v>
      </c>
      <c r="AK8437" s="1">
        <v>5640</v>
      </c>
      <c r="AL8437" s="1">
        <v>333134.4375</v>
      </c>
      <c r="AM8437" s="1">
        <v>251003.5</v>
      </c>
      <c r="AN8437" s="1">
        <v>82130.9375</v>
      </c>
      <c r="AO8437" t="s">
        <v>21247</v>
      </c>
    </row>
    <row r="8438" spans="1:41" x14ac:dyDescent="0.25">
      <c r="A8438" s="1">
        <v>2029</v>
      </c>
      <c r="B8438" t="s">
        <v>6829</v>
      </c>
      <c r="C8438" t="s">
        <v>7165</v>
      </c>
      <c r="D8438" t="s">
        <v>7263</v>
      </c>
      <c r="E8438" t="s">
        <v>8208</v>
      </c>
      <c r="F8438" t="s">
        <v>10358</v>
      </c>
      <c r="G8438" t="s">
        <v>12488</v>
      </c>
      <c r="H8438" t="s">
        <v>12778</v>
      </c>
      <c r="I8438" s="1">
        <v>7082.3575801695388</v>
      </c>
      <c r="J8438" s="1">
        <v>21004.599845100591</v>
      </c>
      <c r="K8438" s="1">
        <v>773.35078659999999</v>
      </c>
      <c r="L8438" s="1">
        <v>1841.308490790163</v>
      </c>
      <c r="M8438" s="1">
        <v>6381.794316443139</v>
      </c>
      <c r="N8438" s="1">
        <v>4284.7788838300003</v>
      </c>
      <c r="O8438" s="1">
        <v>6818.7754923173852</v>
      </c>
      <c r="P8438" s="1">
        <v>4890.1321587211169</v>
      </c>
      <c r="Q8438" s="1">
        <v>2056.7774215044201</v>
      </c>
      <c r="R8438" s="1">
        <v>4206.2390940873984</v>
      </c>
      <c r="S8438" s="1">
        <v>8212.1622417680137</v>
      </c>
      <c r="T8438" s="1">
        <v>7111.2290919670177</v>
      </c>
      <c r="U8438" s="1">
        <v>704.39831577910763</v>
      </c>
      <c r="V8438" s="1">
        <v>7996</v>
      </c>
      <c r="W8438" s="1">
        <v>2976.9755884381771</v>
      </c>
      <c r="X8438" s="1">
        <v>11903</v>
      </c>
      <c r="Y8438" s="1">
        <v>34095.010943026042</v>
      </c>
      <c r="Z8438" s="1">
        <v>6186.4819951242434</v>
      </c>
      <c r="AA8438" s="1">
        <v>47392</v>
      </c>
      <c r="AB8438" s="1">
        <v>2241.2800000000002</v>
      </c>
      <c r="AC8438" s="1">
        <v>4216.7957814333149</v>
      </c>
      <c r="AD8438" s="1">
        <v>14307.75665114919</v>
      </c>
      <c r="AE8438" s="1">
        <v>7135.8977272438178</v>
      </c>
      <c r="AF8438" s="1">
        <v>11848.113784692639</v>
      </c>
      <c r="AG8438" s="1">
        <v>68097</v>
      </c>
      <c r="AH8438" s="1">
        <v>10923.72980212825</v>
      </c>
      <c r="AI8438" s="1">
        <v>3962.9269575515841</v>
      </c>
      <c r="AJ8438" s="1">
        <v>20030.183134740131</v>
      </c>
      <c r="AK8438" s="1">
        <v>5577</v>
      </c>
      <c r="AL8438" s="1">
        <v>334258.03125</v>
      </c>
      <c r="AM8438" s="1">
        <v>253068.078125</v>
      </c>
      <c r="AN8438" s="1">
        <v>81189.984375</v>
      </c>
      <c r="AO8438" t="s">
        <v>21248</v>
      </c>
    </row>
    <row r="8439" spans="1:41" x14ac:dyDescent="0.25">
      <c r="A8439" s="1">
        <v>2029</v>
      </c>
      <c r="B8439" t="s">
        <v>6830</v>
      </c>
      <c r="C8439" t="s">
        <v>7165</v>
      </c>
      <c r="D8439" t="s">
        <v>7263</v>
      </c>
      <c r="E8439" t="s">
        <v>8209</v>
      </c>
      <c r="F8439" t="s">
        <v>10359</v>
      </c>
      <c r="G8439" t="s">
        <v>12489</v>
      </c>
      <c r="H8439" t="s">
        <v>12778</v>
      </c>
      <c r="I8439" s="1">
        <v>15529.823950000011</v>
      </c>
      <c r="J8439" s="1">
        <v>31802.0682079742</v>
      </c>
      <c r="K8439" s="1">
        <v>1774.7809</v>
      </c>
      <c r="L8439" s="1">
        <v>2960</v>
      </c>
      <c r="M8439" s="1">
        <v>13551.407489441721</v>
      </c>
      <c r="N8439" s="1">
        <v>10238.65931672748</v>
      </c>
      <c r="O8439" s="1">
        <v>6594.941282163174</v>
      </c>
      <c r="P8439" s="1">
        <v>9457</v>
      </c>
      <c r="Q8439" s="1">
        <v>3442</v>
      </c>
      <c r="R8439" s="1">
        <v>6904.3980399999991</v>
      </c>
      <c r="S8439" s="1">
        <v>13657.8</v>
      </c>
      <c r="T8439" s="1">
        <v>8900</v>
      </c>
      <c r="U8439" s="1">
        <v>1443</v>
      </c>
      <c r="V8439" s="1">
        <v>5496</v>
      </c>
      <c r="W8439" s="1">
        <v>6606</v>
      </c>
      <c r="X8439" s="1">
        <v>16243.58189216684</v>
      </c>
      <c r="Y8439" s="1">
        <v>38227</v>
      </c>
      <c r="Z8439" s="1">
        <v>3494.140963922137</v>
      </c>
      <c r="AA8439" s="1">
        <v>50887</v>
      </c>
      <c r="AB8439" s="1">
        <v>2335.33</v>
      </c>
      <c r="AC8439" s="1">
        <v>9591.5614649864983</v>
      </c>
      <c r="AD8439" s="1">
        <v>4889.285242320866</v>
      </c>
      <c r="AE8439" s="1">
        <v>12741</v>
      </c>
      <c r="AF8439" s="1">
        <v>29995</v>
      </c>
      <c r="AG8439" s="1">
        <v>83936.50071982466</v>
      </c>
      <c r="AH8439" s="1">
        <v>21044.959771999998</v>
      </c>
      <c r="AI8439" s="1">
        <v>10284.354801947071</v>
      </c>
      <c r="AJ8439" s="1">
        <v>17889.522658159331</v>
      </c>
      <c r="AK8439" s="1">
        <v>4971</v>
      </c>
      <c r="AL8439" s="1">
        <v>444888.125</v>
      </c>
      <c r="AM8439" s="1">
        <v>334034.6875</v>
      </c>
      <c r="AN8439" s="1">
        <v>110853.4375</v>
      </c>
      <c r="AO8439" t="s">
        <v>21249</v>
      </c>
    </row>
    <row r="8440" spans="1:41" x14ac:dyDescent="0.25">
      <c r="A8440" s="1">
        <v>2029</v>
      </c>
      <c r="B8440" t="s">
        <v>6831</v>
      </c>
      <c r="C8440" t="s">
        <v>7165</v>
      </c>
      <c r="D8440" t="s">
        <v>7263</v>
      </c>
      <c r="E8440" t="s">
        <v>8209</v>
      </c>
      <c r="F8440" t="s">
        <v>10359</v>
      </c>
      <c r="G8440" t="s">
        <v>12489</v>
      </c>
      <c r="H8440" t="s">
        <v>12778</v>
      </c>
      <c r="I8440" s="1">
        <v>12766.992024264404</v>
      </c>
      <c r="J8440" s="1">
        <v>26605.207015018263</v>
      </c>
      <c r="K8440" s="1">
        <v>2233.2119802571674</v>
      </c>
      <c r="L8440" s="1">
        <v>2518.6864019385512</v>
      </c>
      <c r="M8440" s="1">
        <v>11002.928900168105</v>
      </c>
      <c r="N8440" s="1">
        <v>10763.82018941664</v>
      </c>
      <c r="O8440" s="1">
        <v>6393.4513892290179</v>
      </c>
      <c r="P8440" s="1">
        <v>8760.6483545688734</v>
      </c>
      <c r="Q8440" s="1">
        <v>3440.9543596078661</v>
      </c>
      <c r="R8440" s="1">
        <v>6503.7297164835536</v>
      </c>
      <c r="S8440" s="1">
        <v>14049.063322379967</v>
      </c>
      <c r="T8440" s="1">
        <v>8626.3459623408144</v>
      </c>
      <c r="U8440" s="1">
        <v>1585.8013236159459</v>
      </c>
      <c r="V8440" s="1">
        <v>5896.9081141366905</v>
      </c>
      <c r="W8440" s="1">
        <v>2360.6228172393721</v>
      </c>
      <c r="X8440" s="1">
        <v>15741.27346445353</v>
      </c>
      <c r="Y8440" s="1">
        <v>41509.770151719029</v>
      </c>
      <c r="Z8440" s="1">
        <v>3838.9853263588443</v>
      </c>
      <c r="AA8440" s="1">
        <v>51949.198409138662</v>
      </c>
      <c r="AB8440" s="1">
        <v>1943.2523060075532</v>
      </c>
      <c r="AC8440" s="1">
        <v>8752.614323326221</v>
      </c>
      <c r="AD8440" s="1">
        <v>7053.7393842543615</v>
      </c>
      <c r="AE8440" s="1">
        <v>11272.896273656628</v>
      </c>
      <c r="AF8440" s="1">
        <v>29243.829359997773</v>
      </c>
      <c r="AG8440" s="1">
        <v>81513.287319834111</v>
      </c>
      <c r="AH8440" s="1">
        <v>17022.311667244263</v>
      </c>
      <c r="AI8440" s="1">
        <v>4952.6589872409413</v>
      </c>
      <c r="AJ8440" s="1">
        <v>17784.736016969713</v>
      </c>
      <c r="AK8440" s="1">
        <v>4344.1658409153442</v>
      </c>
      <c r="AL8440" s="1">
        <v>420431.09375</v>
      </c>
      <c r="AM8440" s="1">
        <v>324708.0625</v>
      </c>
      <c r="AN8440" s="1">
        <v>95723.0234375</v>
      </c>
      <c r="AO8440" t="s">
        <v>21250</v>
      </c>
    </row>
    <row r="8441" spans="1:41" x14ac:dyDescent="0.25">
      <c r="A8441" s="1">
        <v>2029</v>
      </c>
      <c r="B8441" t="s">
        <v>6832</v>
      </c>
      <c r="C8441" t="s">
        <v>7165</v>
      </c>
      <c r="D8441" t="s">
        <v>7263</v>
      </c>
      <c r="E8441" t="s">
        <v>8209</v>
      </c>
      <c r="F8441" t="s">
        <v>10359</v>
      </c>
      <c r="G8441" t="s">
        <v>12489</v>
      </c>
      <c r="H8441" t="s">
        <v>12778</v>
      </c>
      <c r="I8441" s="1">
        <v>13346.518541894076</v>
      </c>
      <c r="J8441" s="1">
        <v>31594.99432010069</v>
      </c>
      <c r="K8441" s="1">
        <v>1746.5710211000744</v>
      </c>
      <c r="L8441" s="1">
        <v>2466.3469688689729</v>
      </c>
      <c r="M8441" s="1">
        <v>12212.677618500917</v>
      </c>
      <c r="N8441" s="1">
        <v>9883.7559894684073</v>
      </c>
      <c r="O8441" s="1">
        <v>6257.1975051942227</v>
      </c>
      <c r="P8441" s="1">
        <v>8737.4236136674808</v>
      </c>
      <c r="Q8441" s="1">
        <v>3340.1233980425336</v>
      </c>
      <c r="R8441" s="1">
        <v>6549.2741084732288</v>
      </c>
      <c r="S8441" s="1">
        <v>17159.271546753116</v>
      </c>
      <c r="T8441" s="1">
        <v>8447.0866243051369</v>
      </c>
      <c r="U8441" s="1">
        <v>1504.2895581247592</v>
      </c>
      <c r="V8441" s="1">
        <v>6072.7977252339806</v>
      </c>
      <c r="W8441" s="1">
        <v>3546.3650287704872</v>
      </c>
      <c r="X8441" s="1">
        <v>17305.068820455585</v>
      </c>
      <c r="Y8441" s="1">
        <v>37932.982892403561</v>
      </c>
      <c r="Z8441" s="1">
        <v>3584.3457775215111</v>
      </c>
      <c r="AA8441" s="1">
        <v>53345.122379983055</v>
      </c>
      <c r="AB8441" s="1">
        <v>2553.3469029636126</v>
      </c>
      <c r="AC8441" s="1">
        <v>10270.206879805768</v>
      </c>
      <c r="AD8441" s="1">
        <v>8526.4342027382518</v>
      </c>
      <c r="AE8441" s="1">
        <v>11350.45651792858</v>
      </c>
      <c r="AF8441" s="1">
        <v>24177.955663273533</v>
      </c>
      <c r="AG8441" s="1">
        <v>78901.858833853796</v>
      </c>
      <c r="AH8441" s="1">
        <v>21997.832173115592</v>
      </c>
      <c r="AI8441" s="1">
        <v>5879.1347791483022</v>
      </c>
      <c r="AJ8441" s="1">
        <v>18806.08080656339</v>
      </c>
      <c r="AK8441" s="1">
        <v>4387.4269089354948</v>
      </c>
      <c r="AL8441" s="1">
        <v>431882.96875</v>
      </c>
      <c r="AM8441" s="1">
        <v>321864.53125</v>
      </c>
      <c r="AN8441" s="1">
        <v>110018.4140625</v>
      </c>
      <c r="AO8441" t="s">
        <v>21251</v>
      </c>
    </row>
    <row r="8442" spans="1:41" x14ac:dyDescent="0.25">
      <c r="A8442" s="1">
        <v>2029</v>
      </c>
      <c r="B8442" t="s">
        <v>6833</v>
      </c>
      <c r="C8442" t="s">
        <v>7165</v>
      </c>
      <c r="D8442" t="s">
        <v>7263</v>
      </c>
      <c r="E8442" t="s">
        <v>8209</v>
      </c>
      <c r="F8442" t="s">
        <v>10359</v>
      </c>
      <c r="G8442" t="s">
        <v>12490</v>
      </c>
      <c r="H8442" t="s">
        <v>12778</v>
      </c>
      <c r="I8442" s="1">
        <v>15529.823950000011</v>
      </c>
      <c r="J8442" s="1">
        <v>37901.689515289712</v>
      </c>
      <c r="K8442" s="1">
        <v>2065.711610667996</v>
      </c>
      <c r="L8442" s="1">
        <v>3442.2797480163849</v>
      </c>
      <c r="M8442" s="1">
        <v>15566.307559596809</v>
      </c>
      <c r="N8442" s="1">
        <v>11622.92605634903</v>
      </c>
      <c r="O8442" s="1">
        <v>7575.5145298094048</v>
      </c>
      <c r="P8442" s="1">
        <v>10495.803341312119</v>
      </c>
      <c r="Q8442" s="1">
        <v>3976</v>
      </c>
      <c r="R8442" s="1">
        <v>8028.8731453296496</v>
      </c>
      <c r="S8442" s="1">
        <v>15687.30967874495</v>
      </c>
      <c r="T8442" s="1">
        <v>10286.244618515449</v>
      </c>
      <c r="U8442" s="1">
        <v>1657.553418417911</v>
      </c>
      <c r="V8442" s="1">
        <v>5893</v>
      </c>
      <c r="W8442" s="1">
        <v>7679.3877221711591</v>
      </c>
      <c r="X8442" s="1">
        <v>18461.91665023733</v>
      </c>
      <c r="Y8442" s="1">
        <v>43770</v>
      </c>
      <c r="Z8442" s="1">
        <v>3966.5198825248599</v>
      </c>
      <c r="AA8442" s="1">
        <v>58304</v>
      </c>
      <c r="AB8442" s="1">
        <v>2591.854120446912</v>
      </c>
      <c r="AC8442" s="1">
        <v>10645.1456987</v>
      </c>
      <c r="AD8442" s="1">
        <v>4889.285242320866</v>
      </c>
      <c r="AE8442" s="1">
        <v>14635.404091519469</v>
      </c>
      <c r="AF8442" s="1">
        <v>34882.155757348461</v>
      </c>
      <c r="AG8442" s="1">
        <v>96952.05875876153</v>
      </c>
      <c r="AH8442" s="1">
        <v>24657.5245396791</v>
      </c>
      <c r="AI8442" s="1">
        <v>11813.490962016651</v>
      </c>
      <c r="AJ8442" s="1">
        <v>21084.085838629821</v>
      </c>
      <c r="AK8442" s="1">
        <v>5859</v>
      </c>
      <c r="AL8442" s="1">
        <v>509920.90625</v>
      </c>
      <c r="AM8442" s="1">
        <v>382787.34375</v>
      </c>
      <c r="AN8442" s="1">
        <v>127133.546875</v>
      </c>
      <c r="AO8442" t="s">
        <v>21252</v>
      </c>
    </row>
    <row r="8443" spans="1:41" x14ac:dyDescent="0.25">
      <c r="A8443" s="1">
        <v>2029</v>
      </c>
      <c r="B8443" t="s">
        <v>6834</v>
      </c>
      <c r="C8443" t="s">
        <v>7165</v>
      </c>
      <c r="D8443" t="s">
        <v>7263</v>
      </c>
      <c r="E8443" t="s">
        <v>8209</v>
      </c>
      <c r="F8443" t="s">
        <v>10359</v>
      </c>
      <c r="G8443" t="s">
        <v>12490</v>
      </c>
      <c r="H8443" t="s">
        <v>12778</v>
      </c>
      <c r="I8443" s="1">
        <v>15064</v>
      </c>
      <c r="J8443" s="1">
        <v>32933.61850622388</v>
      </c>
      <c r="K8443" s="1">
        <v>1837.8707999999999</v>
      </c>
      <c r="L8443" s="1">
        <v>2976.8634619008071</v>
      </c>
      <c r="M8443" s="1">
        <v>12728.272256791641</v>
      </c>
      <c r="N8443" s="1">
        <v>12451.673967000001</v>
      </c>
      <c r="O8443" s="1">
        <v>7395.9934378405724</v>
      </c>
      <c r="P8443" s="1">
        <v>10045.313807710239</v>
      </c>
      <c r="Q8443" s="1">
        <v>3980.52230543941</v>
      </c>
      <c r="R8443" s="1">
        <v>7523.5642497630106</v>
      </c>
      <c r="S8443" s="1">
        <v>16252.063840694809</v>
      </c>
      <c r="T8443" s="1">
        <v>10150.21588340591</v>
      </c>
      <c r="U8443" s="1">
        <v>1670.2904641497601</v>
      </c>
      <c r="V8443" s="1">
        <v>6822</v>
      </c>
      <c r="W8443" s="1">
        <v>2730.7865193019802</v>
      </c>
      <c r="X8443" s="1">
        <v>18755</v>
      </c>
      <c r="Y8443" s="1">
        <v>52908</v>
      </c>
      <c r="Z8443" s="1">
        <v>4484.6775439157063</v>
      </c>
      <c r="AA8443" s="1">
        <v>62807</v>
      </c>
      <c r="AB8443" s="1">
        <v>2562.2735484156892</v>
      </c>
      <c r="AC8443" s="1">
        <v>10125.09115316452</v>
      </c>
      <c r="AD8443" s="1">
        <v>10059.3877228528</v>
      </c>
      <c r="AE8443" s="1">
        <v>13040.572578041591</v>
      </c>
      <c r="AF8443" s="1">
        <v>34506.075046791593</v>
      </c>
      <c r="AG8443" s="1">
        <v>99330</v>
      </c>
      <c r="AH8443" s="1">
        <v>21417.721991192338</v>
      </c>
      <c r="AI8443" s="1">
        <v>5729.2737739753593</v>
      </c>
      <c r="AJ8443" s="1">
        <v>20984.98894020974</v>
      </c>
      <c r="AK8443" s="1">
        <v>4877</v>
      </c>
      <c r="AL8443" s="1">
        <v>506150.09375</v>
      </c>
      <c r="AM8443" s="1">
        <v>391654.25</v>
      </c>
      <c r="AN8443" s="1">
        <v>114495.859375</v>
      </c>
      <c r="AO8443" t="s">
        <v>21253</v>
      </c>
    </row>
    <row r="8444" spans="1:41" x14ac:dyDescent="0.25">
      <c r="A8444" s="1">
        <v>2029</v>
      </c>
      <c r="B8444" t="s">
        <v>6835</v>
      </c>
      <c r="C8444" t="s">
        <v>7165</v>
      </c>
      <c r="D8444" t="s">
        <v>7263</v>
      </c>
      <c r="E8444" t="s">
        <v>8209</v>
      </c>
      <c r="F8444" t="s">
        <v>10359</v>
      </c>
      <c r="G8444" t="s">
        <v>12490</v>
      </c>
      <c r="H8444" t="s">
        <v>12778</v>
      </c>
      <c r="I8444" s="1">
        <v>15767</v>
      </c>
      <c r="J8444" s="1">
        <v>37967.123575926307</v>
      </c>
      <c r="K8444" s="1">
        <v>2037.955411212014</v>
      </c>
      <c r="L8444" s="1">
        <v>2918.4935900988298</v>
      </c>
      <c r="M8444" s="1">
        <v>14144.636619660359</v>
      </c>
      <c r="N8444" s="1">
        <v>11435.968768500001</v>
      </c>
      <c r="O8444" s="1">
        <v>7247.0417817580555</v>
      </c>
      <c r="P8444" s="1">
        <v>9556.2749609714519</v>
      </c>
      <c r="Q8444" s="1">
        <v>3892.9958411415878</v>
      </c>
      <c r="R8444" s="1">
        <v>7710.4721038531216</v>
      </c>
      <c r="S8444" s="1">
        <v>20101.3923457735</v>
      </c>
      <c r="T8444" s="1">
        <v>9997.3460886393259</v>
      </c>
      <c r="U8444" s="1">
        <v>1742.2574995503689</v>
      </c>
      <c r="V8444" s="1">
        <v>7033</v>
      </c>
      <c r="W8444" s="1">
        <v>2992</v>
      </c>
      <c r="X8444" s="1">
        <v>20062.25761614291</v>
      </c>
      <c r="Y8444" s="1">
        <v>47010</v>
      </c>
      <c r="Z8444" s="1">
        <v>4267.9715469842422</v>
      </c>
      <c r="AA8444" s="1">
        <v>63952</v>
      </c>
      <c r="AB8444" s="1">
        <v>2957.268277649719</v>
      </c>
      <c r="AC8444" s="1">
        <v>11894.88078384401</v>
      </c>
      <c r="AD8444" s="1">
        <v>9937.7684400762737</v>
      </c>
      <c r="AE8444" s="1">
        <v>13146.01825484542</v>
      </c>
      <c r="AF8444" s="1">
        <v>29596.714463567281</v>
      </c>
      <c r="AG8444" s="1">
        <v>94478</v>
      </c>
      <c r="AH8444" s="1">
        <v>27503.15471738447</v>
      </c>
      <c r="AI8444" s="1">
        <v>6809.172213232252</v>
      </c>
      <c r="AJ8444" s="1">
        <v>22216.690828123988</v>
      </c>
      <c r="AK8444" s="1">
        <v>5039</v>
      </c>
      <c r="AL8444" s="1">
        <v>513414.875</v>
      </c>
      <c r="AM8444" s="1">
        <v>384585.84375</v>
      </c>
      <c r="AN8444" s="1">
        <v>128828.984375</v>
      </c>
      <c r="AO8444" t="s">
        <v>21254</v>
      </c>
    </row>
    <row r="8445" spans="1:41" x14ac:dyDescent="0.25">
      <c r="A8445" s="1">
        <v>2029</v>
      </c>
      <c r="B8445" t="s">
        <v>6836</v>
      </c>
      <c r="C8445" t="s">
        <v>7165</v>
      </c>
      <c r="D8445" t="s">
        <v>7263</v>
      </c>
      <c r="E8445" t="s">
        <v>8210</v>
      </c>
      <c r="F8445" t="s">
        <v>10360</v>
      </c>
      <c r="G8445" t="s">
        <v>12491</v>
      </c>
      <c r="H8445" t="s">
        <v>12778</v>
      </c>
      <c r="I8445" s="1"/>
      <c r="J8445" s="1"/>
      <c r="K8445" s="1"/>
      <c r="L8445" s="1"/>
      <c r="M8445" s="1"/>
      <c r="N8445" s="1"/>
      <c r="O8445" s="1">
        <v>1569.9567406190092</v>
      </c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>
        <v>1569.956787109375</v>
      </c>
      <c r="AM8445" s="1">
        <v>0</v>
      </c>
      <c r="AN8445" s="1">
        <v>1569.956787109375</v>
      </c>
      <c r="AO8445" t="s">
        <v>21255</v>
      </c>
    </row>
    <row r="8446" spans="1:41" x14ac:dyDescent="0.25">
      <c r="A8446" s="1">
        <v>2029</v>
      </c>
      <c r="B8446" t="s">
        <v>6837</v>
      </c>
      <c r="C8446" t="s">
        <v>7165</v>
      </c>
      <c r="D8446" t="s">
        <v>7263</v>
      </c>
      <c r="E8446" t="s">
        <v>8210</v>
      </c>
      <c r="F8446" t="s">
        <v>10360</v>
      </c>
      <c r="G8446" t="s">
        <v>12491</v>
      </c>
      <c r="H8446" t="s">
        <v>12778</v>
      </c>
      <c r="I8446" s="1"/>
      <c r="J8446" s="1"/>
      <c r="K8446" s="1"/>
      <c r="L8446" s="1"/>
      <c r="M8446" s="1"/>
      <c r="N8446" s="1"/>
      <c r="O8446" s="1">
        <v>1572.7554713758188</v>
      </c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  <c r="AL8446" s="1">
        <v>1572.7554931640625</v>
      </c>
      <c r="AM8446" s="1">
        <v>0</v>
      </c>
      <c r="AN8446" s="1">
        <v>1572.7554931640625</v>
      </c>
      <c r="AO8446" t="s">
        <v>21256</v>
      </c>
    </row>
    <row r="8447" spans="1:41" x14ac:dyDescent="0.25">
      <c r="A8447" s="1">
        <v>2029</v>
      </c>
      <c r="B8447" t="s">
        <v>6838</v>
      </c>
      <c r="C8447" t="s">
        <v>7165</v>
      </c>
      <c r="D8447" t="s">
        <v>7263</v>
      </c>
      <c r="E8447" t="s">
        <v>8210</v>
      </c>
      <c r="F8447" t="s">
        <v>10360</v>
      </c>
      <c r="G8447" t="s">
        <v>12492</v>
      </c>
      <c r="H8447" t="s">
        <v>12778</v>
      </c>
      <c r="I8447" s="1"/>
      <c r="J8447" s="1"/>
      <c r="K8447" s="1"/>
      <c r="L8447" s="1"/>
      <c r="M8447" s="1"/>
      <c r="N8447" s="1"/>
      <c r="O8447" s="1">
        <v>1816.1379581102869</v>
      </c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>
        <v>1816.137939453125</v>
      </c>
      <c r="AM8447" s="1">
        <v>0</v>
      </c>
      <c r="AN8447" s="1">
        <v>1816.137939453125</v>
      </c>
      <c r="AO8447" t="s">
        <v>21257</v>
      </c>
    </row>
    <row r="8448" spans="1:41" x14ac:dyDescent="0.25">
      <c r="A8448" s="1">
        <v>2029</v>
      </c>
      <c r="B8448" t="s">
        <v>6839</v>
      </c>
      <c r="C8448" t="s">
        <v>7165</v>
      </c>
      <c r="D8448" t="s">
        <v>7263</v>
      </c>
      <c r="E8448" t="s">
        <v>8210</v>
      </c>
      <c r="F8448" t="s">
        <v>10360</v>
      </c>
      <c r="G8448" t="s">
        <v>12492</v>
      </c>
      <c r="H8448" t="s">
        <v>12778</v>
      </c>
      <c r="I8448" s="1"/>
      <c r="J8448" s="1"/>
      <c r="K8448" s="1"/>
      <c r="L8448" s="1"/>
      <c r="M8448" s="1"/>
      <c r="N8448" s="1"/>
      <c r="O8448" s="1">
        <v>1821.5542347972221</v>
      </c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  <c r="AL8448" s="1">
        <v>1821.55419921875</v>
      </c>
      <c r="AM8448" s="1">
        <v>0</v>
      </c>
      <c r="AN8448" s="1">
        <v>1821.55419921875</v>
      </c>
      <c r="AO8448" t="s">
        <v>21258</v>
      </c>
    </row>
    <row r="8449" spans="1:41" x14ac:dyDescent="0.25">
      <c r="A8449" s="1">
        <v>2029</v>
      </c>
      <c r="B8449" t="s">
        <v>6840</v>
      </c>
      <c r="C8449" t="s">
        <v>7165</v>
      </c>
      <c r="D8449" t="s">
        <v>7263</v>
      </c>
      <c r="E8449" t="s">
        <v>8211</v>
      </c>
      <c r="F8449" t="s">
        <v>10361</v>
      </c>
      <c r="G8449" t="s">
        <v>12493</v>
      </c>
      <c r="H8449" t="s">
        <v>12778</v>
      </c>
      <c r="I8449" s="1">
        <v>2789.357377044335</v>
      </c>
      <c r="J8449" s="1">
        <v>8658.3719174105827</v>
      </c>
      <c r="K8449" s="1">
        <v>304.46468081353413</v>
      </c>
      <c r="L8449" s="1">
        <v>194.2219210682722</v>
      </c>
      <c r="M8449" s="1">
        <v>1415.3405950187921</v>
      </c>
      <c r="N8449" s="1">
        <v>1116.5095075487586</v>
      </c>
      <c r="O8449" s="1"/>
      <c r="P8449" s="1">
        <v>838.94361292123847</v>
      </c>
      <c r="Q8449" s="1">
        <v>1054.2459974667379</v>
      </c>
      <c r="R8449" s="1">
        <v>1218.7831955483366</v>
      </c>
      <c r="S8449" s="1">
        <v>1516.4728791048337</v>
      </c>
      <c r="T8449" s="1">
        <v>2582.7383120780878</v>
      </c>
      <c r="U8449" s="1">
        <v>358.48407771643861</v>
      </c>
      <c r="V8449" s="1">
        <v>2431.9063946527276</v>
      </c>
      <c r="W8449" s="1">
        <v>938.05055494676151</v>
      </c>
      <c r="X8449" s="1">
        <v>2872.0050030308339</v>
      </c>
      <c r="Y8449" s="1">
        <v>13662.685670893085</v>
      </c>
      <c r="Z8449" s="1">
        <v>1915.0491081069856</v>
      </c>
      <c r="AA8449" s="1">
        <v>16320.839941683853</v>
      </c>
      <c r="AB8449" s="1">
        <v>320.25955069768287</v>
      </c>
      <c r="AC8449" s="1">
        <v>1274.7288576103952</v>
      </c>
      <c r="AD8449" s="1">
        <v>5204.2048232762791</v>
      </c>
      <c r="AE8449" s="1">
        <v>1884.3658724921729</v>
      </c>
      <c r="AF8449" s="1">
        <v>3096.7445599946204</v>
      </c>
      <c r="AG8449" s="1">
        <v>18811.63276985196</v>
      </c>
      <c r="AH8449" s="1">
        <v>4571.4468123782153</v>
      </c>
      <c r="AI8449" s="1">
        <v>1045.49246872921</v>
      </c>
      <c r="AJ8449" s="1">
        <v>10292.446356477034</v>
      </c>
      <c r="AK8449" s="1">
        <v>3305.9050394599526</v>
      </c>
      <c r="AL8449" s="1">
        <v>109995.6953125</v>
      </c>
      <c r="AM8449" s="1">
        <v>85919.3203125</v>
      </c>
      <c r="AN8449" s="1">
        <v>24076.380859375</v>
      </c>
      <c r="AO8449" t="s">
        <v>21259</v>
      </c>
    </row>
    <row r="8450" spans="1:41" x14ac:dyDescent="0.25">
      <c r="A8450" s="1">
        <v>2029</v>
      </c>
      <c r="B8450" t="s">
        <v>6841</v>
      </c>
      <c r="C8450" t="s">
        <v>7165</v>
      </c>
      <c r="D8450" t="s">
        <v>7263</v>
      </c>
      <c r="E8450" t="s">
        <v>8211</v>
      </c>
      <c r="F8450" t="s">
        <v>10361</v>
      </c>
      <c r="G8450" t="s">
        <v>12493</v>
      </c>
      <c r="H8450" t="s">
        <v>12778</v>
      </c>
      <c r="I8450" s="1">
        <v>3034.8814219060373</v>
      </c>
      <c r="J8450" s="1">
        <v>7515.9851714052093</v>
      </c>
      <c r="K8450" s="1">
        <v>255.18121593820462</v>
      </c>
      <c r="L8450" s="1">
        <v>190.18590243944502</v>
      </c>
      <c r="M8450" s="1">
        <v>1831.5446514504563</v>
      </c>
      <c r="N8450" s="1">
        <v>1172.3900099494783</v>
      </c>
      <c r="O8450" s="1"/>
      <c r="P8450" s="1">
        <v>910.554420922242</v>
      </c>
      <c r="Q8450" s="1">
        <v>1021.5353391953364</v>
      </c>
      <c r="R8450" s="1">
        <v>1030.9578574138091</v>
      </c>
      <c r="S8450" s="1">
        <v>4580.7618245708518</v>
      </c>
      <c r="T8450" s="1">
        <v>2630.2305656518988</v>
      </c>
      <c r="U8450" s="1">
        <v>481.5345189424246</v>
      </c>
      <c r="V8450" s="1">
        <v>2465.3353417283374</v>
      </c>
      <c r="W8450" s="1">
        <v>822.39216770809799</v>
      </c>
      <c r="X8450" s="1">
        <v>3358.8340068521447</v>
      </c>
      <c r="Y8450" s="1">
        <v>12523.923768522767</v>
      </c>
      <c r="Z8450" s="1">
        <v>1839.6823135479078</v>
      </c>
      <c r="AA8450" s="1">
        <v>15775.313631067582</v>
      </c>
      <c r="AB8450" s="1">
        <v>249.87190373693039</v>
      </c>
      <c r="AC8450" s="1">
        <v>1263.8476184903277</v>
      </c>
      <c r="AD8450" s="1">
        <v>4761.9868132800211</v>
      </c>
      <c r="AE8450" s="1">
        <v>1643.2890189554018</v>
      </c>
      <c r="AF8450" s="1">
        <v>3718.8796933907984</v>
      </c>
      <c r="AG8450" s="1">
        <v>19210.799400665215</v>
      </c>
      <c r="AH8450" s="1">
        <v>5013.3823301021621</v>
      </c>
      <c r="AI8450" s="1">
        <v>1650.9754935168842</v>
      </c>
      <c r="AJ8450" s="1">
        <v>9322.865171576419</v>
      </c>
      <c r="AK8450" s="1">
        <v>3340.3928183779117</v>
      </c>
      <c r="AL8450" s="1">
        <v>111617.515625</v>
      </c>
      <c r="AM8450" s="1">
        <v>83121.9609375</v>
      </c>
      <c r="AN8450" s="1">
        <v>28495.5546875</v>
      </c>
      <c r="AO8450" t="s">
        <v>21260</v>
      </c>
    </row>
    <row r="8451" spans="1:41" x14ac:dyDescent="0.25">
      <c r="A8451" s="1">
        <v>2029</v>
      </c>
      <c r="B8451" t="s">
        <v>6842</v>
      </c>
      <c r="C8451" t="s">
        <v>7165</v>
      </c>
      <c r="D8451" t="s">
        <v>7263</v>
      </c>
      <c r="E8451" t="s">
        <v>8211</v>
      </c>
      <c r="F8451" t="s">
        <v>10361</v>
      </c>
      <c r="G8451" t="s">
        <v>12493</v>
      </c>
      <c r="H8451" t="s">
        <v>12778</v>
      </c>
      <c r="I8451" s="1">
        <v>3000.4192128911468</v>
      </c>
      <c r="J8451" s="1">
        <v>7565.2450084184547</v>
      </c>
      <c r="K8451" s="1">
        <v>252.84713819999999</v>
      </c>
      <c r="L8451" s="1">
        <v>188</v>
      </c>
      <c r="M8451" s="1">
        <v>1937.434884126319</v>
      </c>
      <c r="N8451" s="1">
        <v>714.89240869140622</v>
      </c>
      <c r="O8451" s="1">
        <v>1642.6410000000001</v>
      </c>
      <c r="P8451" s="1">
        <v>986.923</v>
      </c>
      <c r="Q8451" s="1">
        <v>1111</v>
      </c>
      <c r="R8451" s="1">
        <v>1304.4138963069299</v>
      </c>
      <c r="S8451" s="1">
        <v>3934.931139771144</v>
      </c>
      <c r="T8451" s="1">
        <v>3000</v>
      </c>
      <c r="U8451" s="1">
        <v>253</v>
      </c>
      <c r="V8451" s="1">
        <v>2749</v>
      </c>
      <c r="W8451" s="1">
        <v>1008</v>
      </c>
      <c r="X8451" s="1">
        <v>3224.6482566300151</v>
      </c>
      <c r="Y8451" s="1">
        <v>13890</v>
      </c>
      <c r="Z8451" s="1">
        <v>2055.5355742490019</v>
      </c>
      <c r="AA8451" s="1">
        <v>17537</v>
      </c>
      <c r="AB8451" s="1">
        <v>214.08</v>
      </c>
      <c r="AC8451" s="1">
        <v>1310.8967956577519</v>
      </c>
      <c r="AD8451" s="1">
        <v>4763.8923438762768</v>
      </c>
      <c r="AE8451" s="1">
        <v>2020</v>
      </c>
      <c r="AF8451" s="1">
        <v>3751.65122098662</v>
      </c>
      <c r="AG8451" s="1">
        <v>19390.031928572531</v>
      </c>
      <c r="AH8451" s="1">
        <v>2225</v>
      </c>
      <c r="AI8451" s="1">
        <v>1049</v>
      </c>
      <c r="AJ8451" s="1">
        <v>8623.1272058846189</v>
      </c>
      <c r="AK8451" s="1">
        <v>3671</v>
      </c>
      <c r="AL8451" s="1">
        <v>113374.6015625</v>
      </c>
      <c r="AM8451" s="1">
        <v>86451.140625</v>
      </c>
      <c r="AN8451" s="1">
        <v>26923.474609375</v>
      </c>
      <c r="AO8451" t="s">
        <v>21261</v>
      </c>
    </row>
    <row r="8452" spans="1:41" x14ac:dyDescent="0.25">
      <c r="A8452" s="1">
        <v>2029</v>
      </c>
      <c r="B8452" t="s">
        <v>6843</v>
      </c>
      <c r="C8452" t="s">
        <v>7165</v>
      </c>
      <c r="D8452" t="s">
        <v>7263</v>
      </c>
      <c r="E8452" t="s">
        <v>8211</v>
      </c>
      <c r="F8452" t="s">
        <v>10361</v>
      </c>
      <c r="G8452" t="s">
        <v>12494</v>
      </c>
      <c r="H8452" t="s">
        <v>12778</v>
      </c>
      <c r="I8452" s="1">
        <v>3291.284933985844</v>
      </c>
      <c r="J8452" s="1">
        <v>10868.09243430085</v>
      </c>
      <c r="K8452" s="1">
        <v>250.56588959999999</v>
      </c>
      <c r="L8452" s="1">
        <v>229.55304792344211</v>
      </c>
      <c r="M8452" s="1">
        <v>1637.276819012566</v>
      </c>
      <c r="N8452" s="1">
        <v>1291.587199006</v>
      </c>
      <c r="O8452" s="1"/>
      <c r="P8452" s="1">
        <v>961.96668530508055</v>
      </c>
      <c r="Q8452" s="1">
        <v>1219.559828400282</v>
      </c>
      <c r="R8452" s="1">
        <v>1409.897716843808</v>
      </c>
      <c r="S8452" s="1">
        <v>1754.2674182864259</v>
      </c>
      <c r="T8452" s="1">
        <v>3038.9867914388969</v>
      </c>
      <c r="U8452" s="1">
        <v>414.69712131194188</v>
      </c>
      <c r="V8452" s="1">
        <v>2814</v>
      </c>
      <c r="W8452" s="1">
        <v>1085.144052309058</v>
      </c>
      <c r="X8452" s="1">
        <v>3423</v>
      </c>
      <c r="Y8452" s="1">
        <v>16056.903061671839</v>
      </c>
      <c r="Z8452" s="1">
        <v>2237.1478399916159</v>
      </c>
      <c r="AA8452" s="1">
        <v>19821</v>
      </c>
      <c r="AB8452" s="1">
        <v>416.12</v>
      </c>
      <c r="AC8452" s="1">
        <v>1474.6160863591699</v>
      </c>
      <c r="AD8452" s="1">
        <v>5708.7747573441939</v>
      </c>
      <c r="AE8452" s="1">
        <v>2179.8488451670951</v>
      </c>
      <c r="AF8452" s="1">
        <v>3653.9845337110851</v>
      </c>
      <c r="AG8452" s="1">
        <v>22923</v>
      </c>
      <c r="AH8452" s="1">
        <v>5766.1343641199446</v>
      </c>
      <c r="AI8452" s="1">
        <v>1209.433679445779</v>
      </c>
      <c r="AJ8452" s="1">
        <v>12144.50823179404</v>
      </c>
      <c r="AK8452" s="1">
        <v>3823</v>
      </c>
      <c r="AL8452" s="1">
        <v>131104.359375</v>
      </c>
      <c r="AM8452" s="1">
        <v>102991.6484375</v>
      </c>
      <c r="AN8452" s="1">
        <v>28112.703125</v>
      </c>
      <c r="AO8452" t="s">
        <v>21262</v>
      </c>
    </row>
    <row r="8453" spans="1:41" x14ac:dyDescent="0.25">
      <c r="A8453" s="1">
        <v>2029</v>
      </c>
      <c r="B8453" t="s">
        <v>6844</v>
      </c>
      <c r="C8453" t="s">
        <v>7165</v>
      </c>
      <c r="D8453" t="s">
        <v>7263</v>
      </c>
      <c r="E8453" t="s">
        <v>8211</v>
      </c>
      <c r="F8453" t="s">
        <v>10361</v>
      </c>
      <c r="G8453" t="s">
        <v>12494</v>
      </c>
      <c r="H8453" t="s">
        <v>12778</v>
      </c>
      <c r="I8453" s="1">
        <v>3585.277705866933</v>
      </c>
      <c r="J8453" s="1">
        <v>9066.1397894471065</v>
      </c>
      <c r="K8453" s="1">
        <v>297.75367481671287</v>
      </c>
      <c r="L8453" s="1">
        <v>225.05200776808039</v>
      </c>
      <c r="M8453" s="1">
        <v>2121.2820281281738</v>
      </c>
      <c r="N8453" s="1">
        <v>1356.5101721015631</v>
      </c>
      <c r="O8453" s="1"/>
      <c r="P8453" s="1">
        <v>1030.037552621962</v>
      </c>
      <c r="Q8453" s="1">
        <v>1190.6245228536211</v>
      </c>
      <c r="R8453" s="1">
        <v>1213.748526657786</v>
      </c>
      <c r="S8453" s="1">
        <v>5366.1771379603397</v>
      </c>
      <c r="T8453" s="1">
        <v>3112.946087480509</v>
      </c>
      <c r="U8453" s="1">
        <v>568.86406266421989</v>
      </c>
      <c r="V8453" s="1">
        <v>2855</v>
      </c>
      <c r="W8453" s="1">
        <v>797</v>
      </c>
      <c r="X8453" s="1">
        <v>3893.9916295319999</v>
      </c>
      <c r="Y8453" s="1">
        <v>15118.860535503511</v>
      </c>
      <c r="Z8453" s="1">
        <v>2118.578976427028</v>
      </c>
      <c r="AA8453" s="1">
        <v>18935</v>
      </c>
      <c r="AB8453" s="1">
        <v>289.3998671075596</v>
      </c>
      <c r="AC8453" s="1">
        <v>1463.77935</v>
      </c>
      <c r="AD8453" s="1">
        <v>5550.2125671568201</v>
      </c>
      <c r="AE8453" s="1">
        <v>1903.2456894621139</v>
      </c>
      <c r="AF8453" s="1">
        <v>4552.3542992031389</v>
      </c>
      <c r="AG8453" s="1">
        <v>23004</v>
      </c>
      <c r="AH8453" s="1">
        <v>6258.3323798495294</v>
      </c>
      <c r="AI8453" s="1">
        <v>1912.148109795698</v>
      </c>
      <c r="AJ8453" s="1">
        <v>11013.62986151328</v>
      </c>
      <c r="AK8453" s="1">
        <v>3869</v>
      </c>
      <c r="AL8453" s="1">
        <v>132668.9375</v>
      </c>
      <c r="AM8453" s="1">
        <v>99200.7109375</v>
      </c>
      <c r="AN8453" s="1">
        <v>33468.2421875</v>
      </c>
      <c r="AO8453" t="s">
        <v>21263</v>
      </c>
    </row>
    <row r="8454" spans="1:41" x14ac:dyDescent="0.25">
      <c r="A8454" s="1">
        <v>2029</v>
      </c>
      <c r="B8454" t="s">
        <v>6845</v>
      </c>
      <c r="C8454" t="s">
        <v>7165</v>
      </c>
      <c r="D8454" t="s">
        <v>7263</v>
      </c>
      <c r="E8454" t="s">
        <v>8211</v>
      </c>
      <c r="F8454" t="s">
        <v>10361</v>
      </c>
      <c r="G8454" t="s">
        <v>12494</v>
      </c>
      <c r="H8454" t="s">
        <v>12778</v>
      </c>
      <c r="I8454" s="1">
        <v>3330</v>
      </c>
      <c r="J8454" s="1">
        <v>9050.6505061708467</v>
      </c>
      <c r="K8454" s="1">
        <v>294.29506994576928</v>
      </c>
      <c r="L8454" s="1">
        <v>218.63128129293261</v>
      </c>
      <c r="M8454" s="1">
        <v>2225.503683399646</v>
      </c>
      <c r="N8454" s="1">
        <v>811.54586234648434</v>
      </c>
      <c r="O8454" s="1">
        <v>1886.878173793081</v>
      </c>
      <c r="P8454" s="1">
        <v>1095.3314709757619</v>
      </c>
      <c r="Q8454" s="1">
        <v>1283</v>
      </c>
      <c r="R8454" s="1">
        <v>1516.8554364593849</v>
      </c>
      <c r="S8454" s="1">
        <v>4519.6505552963727</v>
      </c>
      <c r="T8454" s="1">
        <v>3467.273466915321</v>
      </c>
      <c r="U8454" s="1">
        <v>290.61747391526791</v>
      </c>
      <c r="V8454" s="1">
        <v>2947</v>
      </c>
      <c r="W8454" s="1">
        <v>1171.7866824021389</v>
      </c>
      <c r="X8454" s="1">
        <v>3665.0283007435219</v>
      </c>
      <c r="Y8454" s="1">
        <v>16116.08068330368</v>
      </c>
      <c r="Z8454" s="1">
        <v>2333.426959209969</v>
      </c>
      <c r="AA8454" s="1">
        <v>20286</v>
      </c>
      <c r="AB8454" s="1">
        <v>237.5955989540129</v>
      </c>
      <c r="AC8454" s="1">
        <v>1454.892139999999</v>
      </c>
      <c r="AD8454" s="1">
        <v>5407.9311325157787</v>
      </c>
      <c r="AE8454" s="1">
        <v>2320.3450486515449</v>
      </c>
      <c r="AF8454" s="1">
        <v>4362.9165606835077</v>
      </c>
      <c r="AG8454" s="1">
        <v>22396.620144464061</v>
      </c>
      <c r="AH8454" s="1">
        <v>2225</v>
      </c>
      <c r="AI8454" s="1">
        <v>1204.971265364095</v>
      </c>
      <c r="AJ8454" s="1">
        <v>9980.8918387122249</v>
      </c>
      <c r="AK8454" s="1">
        <v>4217</v>
      </c>
      <c r="AL8454" s="1">
        <v>130317.703125</v>
      </c>
      <c r="AM8454" s="1">
        <v>99794.796875</v>
      </c>
      <c r="AN8454" s="1">
        <v>30522.9140625</v>
      </c>
      <c r="AO8454" t="s">
        <v>21264</v>
      </c>
    </row>
    <row r="8455" spans="1:41" x14ac:dyDescent="0.25">
      <c r="A8455" s="1">
        <v>2029</v>
      </c>
      <c r="B8455" t="s">
        <v>6845</v>
      </c>
      <c r="C8455" t="s">
        <v>7165</v>
      </c>
      <c r="D8455" t="s">
        <v>7263</v>
      </c>
      <c r="E8455" t="s">
        <v>8212</v>
      </c>
      <c r="F8455" t="s">
        <v>10362</v>
      </c>
      <c r="G8455" t="s">
        <v>12495</v>
      </c>
      <c r="H8455" t="s">
        <v>12778</v>
      </c>
      <c r="I8455" s="1">
        <v>1842.599786895614</v>
      </c>
      <c r="J8455" s="1">
        <v>4129.131434640276</v>
      </c>
      <c r="K8455" s="1">
        <v>240.84327999999999</v>
      </c>
      <c r="L8455" s="1">
        <v>380</v>
      </c>
      <c r="M8455" s="1">
        <v>2465.8262161607699</v>
      </c>
      <c r="N8455" s="1">
        <v>824.06308740234374</v>
      </c>
      <c r="O8455" s="1">
        <v>1605.5909999999999</v>
      </c>
      <c r="P8455" s="1">
        <v>1812.335</v>
      </c>
      <c r="Q8455" s="1">
        <v>547</v>
      </c>
      <c r="R8455" s="1">
        <v>1068.0608314178139</v>
      </c>
      <c r="S8455" s="1">
        <v>975</v>
      </c>
      <c r="T8455" s="1">
        <v>1050</v>
      </c>
      <c r="U8455" s="1">
        <v>135</v>
      </c>
      <c r="V8455" s="1">
        <v>1266</v>
      </c>
      <c r="W8455" s="1">
        <v>450</v>
      </c>
      <c r="X8455" s="1">
        <v>2741.6826042726352</v>
      </c>
      <c r="Y8455" s="1">
        <v>8200</v>
      </c>
      <c r="Z8455" s="1">
        <v>1602.0645159271471</v>
      </c>
      <c r="AA8455" s="1">
        <v>8778</v>
      </c>
      <c r="AB8455" s="1">
        <v>342.33</v>
      </c>
      <c r="AC8455" s="1">
        <v>1480.9061526468031</v>
      </c>
      <c r="AD8455" s="1">
        <v>3532.3288241057221</v>
      </c>
      <c r="AE8455" s="1">
        <v>1313</v>
      </c>
      <c r="AF8455" s="1">
        <v>3798.3032167833098</v>
      </c>
      <c r="AG8455" s="1">
        <v>15541.3744214982</v>
      </c>
      <c r="AH8455" s="1">
        <v>3413</v>
      </c>
      <c r="AI8455" s="1">
        <v>1003</v>
      </c>
      <c r="AJ8455" s="1">
        <v>4722.6032028731661</v>
      </c>
      <c r="AK8455" s="1">
        <v>509</v>
      </c>
      <c r="AL8455" s="1">
        <v>75769.0390625</v>
      </c>
      <c r="AM8455" s="1">
        <v>57440.44140625</v>
      </c>
      <c r="AN8455" s="1">
        <v>18328.6015625</v>
      </c>
      <c r="AO8455" t="s">
        <v>21265</v>
      </c>
    </row>
    <row r="8456" spans="1:41" x14ac:dyDescent="0.25">
      <c r="A8456" s="1">
        <v>2029</v>
      </c>
      <c r="B8456" t="s">
        <v>6846</v>
      </c>
      <c r="C8456" t="s">
        <v>7165</v>
      </c>
      <c r="D8456" t="s">
        <v>7263</v>
      </c>
      <c r="E8456" t="s">
        <v>8212</v>
      </c>
      <c r="F8456" t="s">
        <v>10362</v>
      </c>
      <c r="G8456" t="s">
        <v>12495</v>
      </c>
      <c r="H8456" t="s">
        <v>12778</v>
      </c>
      <c r="I8456" s="1">
        <v>2124.4169953342262</v>
      </c>
      <c r="J8456" s="1">
        <v>4102.2452807549353</v>
      </c>
      <c r="K8456" s="1">
        <v>238.77439143436484</v>
      </c>
      <c r="L8456" s="1">
        <v>384.41831344143139</v>
      </c>
      <c r="M8456" s="1">
        <v>2481.4475922877155</v>
      </c>
      <c r="N8456" s="1">
        <v>1151.0980010970559</v>
      </c>
      <c r="O8456" s="1">
        <v>1426.9162679004055</v>
      </c>
      <c r="P8456" s="1">
        <v>1671.9768729564742</v>
      </c>
      <c r="Q8456" s="1">
        <v>564.02084179486553</v>
      </c>
      <c r="R8456" s="1">
        <v>911.65747751980575</v>
      </c>
      <c r="S8456" s="1">
        <v>708.13899844474201</v>
      </c>
      <c r="T8456" s="1">
        <v>1011.6271406353458</v>
      </c>
      <c r="U8456" s="1">
        <v>134.54640970450097</v>
      </c>
      <c r="V8456" s="1">
        <v>1236.2083658563924</v>
      </c>
      <c r="W8456" s="1">
        <v>464.33685755162372</v>
      </c>
      <c r="X8456" s="1">
        <v>2174.9273383356999</v>
      </c>
      <c r="Y8456" s="1">
        <v>8014.1102081132094</v>
      </c>
      <c r="Z8456" s="1">
        <v>1638.3019524882609</v>
      </c>
      <c r="AA8456" s="1">
        <v>7900.8079683620508</v>
      </c>
      <c r="AB8456" s="1">
        <v>399.59272055096159</v>
      </c>
      <c r="AC8456" s="1">
        <v>1199.7592879430943</v>
      </c>
      <c r="AD8456" s="1">
        <v>3627.8968030545379</v>
      </c>
      <c r="AE8456" s="1">
        <v>1249.0585596103131</v>
      </c>
      <c r="AF8456" s="1">
        <v>3576.2065733299842</v>
      </c>
      <c r="AG8456" s="1">
        <v>16073.74363755501</v>
      </c>
      <c r="AH8456" s="1">
        <v>3136.0441359695719</v>
      </c>
      <c r="AI8456" s="1">
        <v>1014.6620220572518</v>
      </c>
      <c r="AJ8456" s="1">
        <v>4530.0519230962946</v>
      </c>
      <c r="AK8456" s="1">
        <v>514.91821458339098</v>
      </c>
      <c r="AL8456" s="1">
        <v>73661.921875</v>
      </c>
      <c r="AM8456" s="1">
        <v>56462.625</v>
      </c>
      <c r="AN8456" s="1">
        <v>17199.28125</v>
      </c>
      <c r="AO8456" t="s">
        <v>21266</v>
      </c>
    </row>
    <row r="8457" spans="1:41" x14ac:dyDescent="0.25">
      <c r="A8457" s="1">
        <v>2029</v>
      </c>
      <c r="B8457" t="s">
        <v>6847</v>
      </c>
      <c r="C8457" t="s">
        <v>7165</v>
      </c>
      <c r="D8457" t="s">
        <v>7263</v>
      </c>
      <c r="E8457" t="s">
        <v>8212</v>
      </c>
      <c r="F8457" t="s">
        <v>10362</v>
      </c>
      <c r="G8457" t="s">
        <v>12495</v>
      </c>
      <c r="H8457" t="s">
        <v>12778</v>
      </c>
      <c r="I8457" s="1">
        <v>1807.9168184546616</v>
      </c>
      <c r="J8457" s="1">
        <v>4046.4623378640963</v>
      </c>
      <c r="K8457" s="1">
        <v>286.80204632934067</v>
      </c>
      <c r="L8457" s="1">
        <v>315.09407407352671</v>
      </c>
      <c r="M8457" s="1">
        <v>1962.8811171793468</v>
      </c>
      <c r="N8457" s="1">
        <v>1149.8350965371646</v>
      </c>
      <c r="O8457" s="1">
        <v>1409.5721006535321</v>
      </c>
      <c r="P8457" s="1">
        <v>1661.8691654785948</v>
      </c>
      <c r="Q8457" s="1">
        <v>504.46503046765071</v>
      </c>
      <c r="R8457" s="1">
        <v>886.74093805330733</v>
      </c>
      <c r="S8457" s="1">
        <v>1516.4728791048337</v>
      </c>
      <c r="T8457" s="1">
        <v>1033.0953248312351</v>
      </c>
      <c r="U8457" s="1">
        <v>131.55952414063364</v>
      </c>
      <c r="V8457" s="1">
        <v>1242.8136757719758</v>
      </c>
      <c r="W8457" s="1">
        <v>510.34909046663017</v>
      </c>
      <c r="X8457" s="1">
        <v>2072.3892216114577</v>
      </c>
      <c r="Y8457" s="1">
        <v>9287.5269702328042</v>
      </c>
      <c r="Z8457" s="1">
        <v>1880.321714585154</v>
      </c>
      <c r="AA8457" s="1">
        <v>7980.6613843212917</v>
      </c>
      <c r="AB8457" s="1">
        <v>511.38218579146138</v>
      </c>
      <c r="AC8457" s="1">
        <v>1203.452743895906</v>
      </c>
      <c r="AD8457" s="1">
        <v>4622.957898146763</v>
      </c>
      <c r="AE8457" s="1">
        <v>1006.2348463856231</v>
      </c>
      <c r="AF8457" s="1">
        <v>3288.5283760962911</v>
      </c>
      <c r="AG8457" s="1">
        <v>15000.544116549534</v>
      </c>
      <c r="AH8457" s="1">
        <v>2634.3930783196497</v>
      </c>
      <c r="AI8457" s="1">
        <v>823.37697389049447</v>
      </c>
      <c r="AJ8457" s="1">
        <v>3962.9536660526182</v>
      </c>
      <c r="AK8457" s="1">
        <v>523.77932968943617</v>
      </c>
      <c r="AL8457" s="1">
        <v>73264.4296875</v>
      </c>
      <c r="AM8457" s="1">
        <v>55356.98046875</v>
      </c>
      <c r="AN8457" s="1">
        <v>17907.451171875</v>
      </c>
      <c r="AO8457" t="s">
        <v>21267</v>
      </c>
    </row>
    <row r="8458" spans="1:41" x14ac:dyDescent="0.25">
      <c r="A8458" s="1">
        <v>2029</v>
      </c>
      <c r="B8458" t="s">
        <v>6848</v>
      </c>
      <c r="C8458" t="s">
        <v>7165</v>
      </c>
      <c r="D8458" t="s">
        <v>7263</v>
      </c>
      <c r="E8458" t="s">
        <v>8212</v>
      </c>
      <c r="F8458" t="s">
        <v>10362</v>
      </c>
      <c r="G8458" t="s">
        <v>12496</v>
      </c>
      <c r="H8458" t="s">
        <v>12778</v>
      </c>
      <c r="I8458" s="1">
        <v>2045</v>
      </c>
      <c r="J8458" s="1">
        <v>4930.3889364223651</v>
      </c>
      <c r="K8458" s="1">
        <v>280.32348097016552</v>
      </c>
      <c r="L8458" s="1">
        <v>441.91429197507648</v>
      </c>
      <c r="M8458" s="1">
        <v>2832.4592334177319</v>
      </c>
      <c r="N8458" s="1">
        <v>935.47641681914058</v>
      </c>
      <c r="O8458" s="1">
        <v>1844.319369806675</v>
      </c>
      <c r="P8458" s="1">
        <v>2011.4107802238459</v>
      </c>
      <c r="Q8458" s="1">
        <v>632</v>
      </c>
      <c r="R8458" s="1">
        <v>1242.009061075069</v>
      </c>
      <c r="S8458" s="1">
        <v>1119.8821872319361</v>
      </c>
      <c r="T8458" s="1">
        <v>1213.5457134203621</v>
      </c>
      <c r="U8458" s="1">
        <v>155.07256513265281</v>
      </c>
      <c r="V8458" s="1">
        <v>1357</v>
      </c>
      <c r="W8458" s="1">
        <v>523.11905464381198</v>
      </c>
      <c r="X8458" s="1">
        <v>3116.105552180949</v>
      </c>
      <c r="Y8458" s="1">
        <v>9517.9683467935138</v>
      </c>
      <c r="Z8458" s="1">
        <v>1818.650369611762</v>
      </c>
      <c r="AA8458" s="1">
        <v>10175</v>
      </c>
      <c r="AB8458" s="1">
        <v>379.93320903366612</v>
      </c>
      <c r="AC8458" s="1">
        <v>1643.5761600000001</v>
      </c>
      <c r="AD8458" s="1">
        <v>4009.870425119811</v>
      </c>
      <c r="AE8458" s="1">
        <v>1508.2242816235041</v>
      </c>
      <c r="AF8458" s="1">
        <v>4417.1696756617139</v>
      </c>
      <c r="AG8458" s="1">
        <v>17951.569017918049</v>
      </c>
      <c r="AH8458" s="1">
        <v>3998.8734673607319</v>
      </c>
      <c r="AI8458" s="1">
        <v>1152.1317246522281</v>
      </c>
      <c r="AJ8458" s="1">
        <v>5409.3888701388314</v>
      </c>
      <c r="AK8458" s="1">
        <v>585</v>
      </c>
      <c r="AL8458" s="1">
        <v>87247.3828125</v>
      </c>
      <c r="AM8458" s="1">
        <v>66191.8125</v>
      </c>
      <c r="AN8458" s="1">
        <v>21055.5625</v>
      </c>
      <c r="AO8458" t="s">
        <v>21268</v>
      </c>
    </row>
    <row r="8459" spans="1:41" x14ac:dyDescent="0.25">
      <c r="A8459" s="1">
        <v>2029</v>
      </c>
      <c r="B8459" t="s">
        <v>6849</v>
      </c>
      <c r="C8459" t="s">
        <v>7165</v>
      </c>
      <c r="D8459" t="s">
        <v>7263</v>
      </c>
      <c r="E8459" t="s">
        <v>8212</v>
      </c>
      <c r="F8459" t="s">
        <v>10362</v>
      </c>
      <c r="G8459" t="s">
        <v>12496</v>
      </c>
      <c r="H8459" t="s">
        <v>12778</v>
      </c>
      <c r="I8459" s="1">
        <v>2509.694394106853</v>
      </c>
      <c r="J8459" s="1">
        <v>4938.826804048158</v>
      </c>
      <c r="K8459" s="1">
        <v>278.60966270700419</v>
      </c>
      <c r="L8459" s="1">
        <v>454.89235612697109</v>
      </c>
      <c r="M8459" s="1">
        <v>2873.995005851074</v>
      </c>
      <c r="N8459" s="1">
        <v>1331.874320253906</v>
      </c>
      <c r="O8459" s="1">
        <v>1652.644303453792</v>
      </c>
      <c r="P8459" s="1">
        <v>1891.3740098217329</v>
      </c>
      <c r="Q8459" s="1">
        <v>657.3801413179491</v>
      </c>
      <c r="R8459" s="1">
        <v>1073.2959763573319</v>
      </c>
      <c r="S8459" s="1">
        <v>829.55618508026453</v>
      </c>
      <c r="T8459" s="1">
        <v>1197.2869567232731</v>
      </c>
      <c r="U8459" s="1">
        <v>155.8306976733013</v>
      </c>
      <c r="V8459" s="1">
        <v>1432</v>
      </c>
      <c r="W8459" s="1">
        <v>450</v>
      </c>
      <c r="X8459" s="1">
        <v>2521.4550147587388</v>
      </c>
      <c r="Y8459" s="1">
        <v>9674.6208929464156</v>
      </c>
      <c r="Z8459" s="1">
        <v>1886.6692624158859</v>
      </c>
      <c r="AA8459" s="1">
        <v>9472</v>
      </c>
      <c r="AB8459" s="1">
        <v>462.80545549589499</v>
      </c>
      <c r="AC8459" s="1">
        <v>1389.5527</v>
      </c>
      <c r="AD8459" s="1">
        <v>4228.4028113030618</v>
      </c>
      <c r="AE8459" s="1">
        <v>1446.6507668719501</v>
      </c>
      <c r="AF8459" s="1">
        <v>4377.7053067541856</v>
      </c>
      <c r="AG8459" s="1">
        <v>19247</v>
      </c>
      <c r="AH8459" s="1">
        <v>3914.8034736811442</v>
      </c>
      <c r="AI8459" s="1">
        <v>1175.174359145273</v>
      </c>
      <c r="AJ8459" s="1">
        <v>5351.607495786905</v>
      </c>
      <c r="AK8459" s="1">
        <v>597</v>
      </c>
      <c r="AL8459" s="1">
        <v>87472.7109375</v>
      </c>
      <c r="AM8459" s="1">
        <v>67290.9765625</v>
      </c>
      <c r="AN8459" s="1">
        <v>20181.732421875</v>
      </c>
      <c r="AO8459" t="s">
        <v>21269</v>
      </c>
    </row>
    <row r="8460" spans="1:41" x14ac:dyDescent="0.25">
      <c r="A8460" s="1">
        <v>2029</v>
      </c>
      <c r="B8460" t="s">
        <v>6850</v>
      </c>
      <c r="C8460" t="s">
        <v>7165</v>
      </c>
      <c r="D8460" t="s">
        <v>7263</v>
      </c>
      <c r="E8460" t="s">
        <v>8212</v>
      </c>
      <c r="F8460" t="s">
        <v>10362</v>
      </c>
      <c r="G8460" t="s">
        <v>12496</v>
      </c>
      <c r="H8460" t="s">
        <v>12778</v>
      </c>
      <c r="I8460" s="1">
        <v>2133.2402349908248</v>
      </c>
      <c r="J8460" s="1">
        <v>5079.1681322204258</v>
      </c>
      <c r="K8460" s="1">
        <v>236.03003699999999</v>
      </c>
      <c r="L8460" s="1">
        <v>372.41318945026501</v>
      </c>
      <c r="M8460" s="1">
        <v>2270.6758803823909</v>
      </c>
      <c r="N8460" s="1">
        <v>1330.1385090000001</v>
      </c>
      <c r="O8460" s="1">
        <v>1630.6037806371501</v>
      </c>
      <c r="P8460" s="1">
        <v>1905.566414600321</v>
      </c>
      <c r="Q8460" s="1">
        <v>583.56900331554891</v>
      </c>
      <c r="R8460" s="1">
        <v>1025.7886952821141</v>
      </c>
      <c r="S8460" s="1">
        <v>1754.2674182864259</v>
      </c>
      <c r="T8460" s="1">
        <v>1215.594716575559</v>
      </c>
      <c r="U8460" s="1">
        <v>152.18906315120819</v>
      </c>
      <c r="V8460" s="1">
        <v>1438</v>
      </c>
      <c r="W8460" s="1">
        <v>590.37572889942157</v>
      </c>
      <c r="X8460" s="1">
        <v>2469</v>
      </c>
      <c r="Y8460" s="1">
        <v>10960.63466396582</v>
      </c>
      <c r="Z8460" s="1">
        <v>2196.579526063259</v>
      </c>
      <c r="AA8460" s="1">
        <v>9651</v>
      </c>
      <c r="AB8460" s="1">
        <v>665.38</v>
      </c>
      <c r="AC8460" s="1">
        <v>1392.1633331881301</v>
      </c>
      <c r="AD8460" s="1">
        <v>5071.1734548123768</v>
      </c>
      <c r="AE8460" s="1">
        <v>1164.0201618381309</v>
      </c>
      <c r="AF8460" s="1">
        <v>3880.2786578389109</v>
      </c>
      <c r="AG8460" s="1">
        <v>18279</v>
      </c>
      <c r="AH8460" s="1">
        <v>3322.857091187765</v>
      </c>
      <c r="AI8460" s="1">
        <v>952.48877719198197</v>
      </c>
      <c r="AJ8460" s="1">
        <v>4676.0625950998883</v>
      </c>
      <c r="AK8460" s="1">
        <v>606</v>
      </c>
      <c r="AL8460" s="1">
        <v>87004.2578125</v>
      </c>
      <c r="AM8460" s="1">
        <v>66219.8125</v>
      </c>
      <c r="AN8460" s="1">
        <v>20784.4453125</v>
      </c>
      <c r="AO8460" t="s">
        <v>21270</v>
      </c>
    </row>
    <row r="8461" spans="1:41" x14ac:dyDescent="0.25">
      <c r="A8461" s="1">
        <v>2029</v>
      </c>
      <c r="B8461" t="s">
        <v>6851</v>
      </c>
      <c r="C8461" t="s">
        <v>7165</v>
      </c>
      <c r="D8461" t="s">
        <v>7263</v>
      </c>
      <c r="E8461" t="s">
        <v>8213</v>
      </c>
      <c r="F8461" t="s">
        <v>10363</v>
      </c>
      <c r="G8461" t="s">
        <v>12497</v>
      </c>
      <c r="H8461" t="s">
        <v>12778</v>
      </c>
      <c r="I8461" s="1">
        <v>4219.7244200762352</v>
      </c>
      <c r="J8461" s="1">
        <v>16229.791121665023</v>
      </c>
      <c r="K8461" s="1">
        <v>25.327906394659024</v>
      </c>
      <c r="L8461" s="1">
        <v>240.7672594712123</v>
      </c>
      <c r="M8461" s="1">
        <v>3667.2760174951172</v>
      </c>
      <c r="N8461" s="1">
        <v>4015.4070977296897</v>
      </c>
      <c r="O8461" s="1">
        <v>2435.2366063468576</v>
      </c>
      <c r="P8461" s="1">
        <v>3980.7527984000858</v>
      </c>
      <c r="Q8461" s="1">
        <v>1079.6746827336631</v>
      </c>
      <c r="R8461" s="1">
        <v>2911.4629107485252</v>
      </c>
      <c r="S8461" s="1">
        <v>7919.6637908091334</v>
      </c>
      <c r="T8461" s="1">
        <v>4299.4153477002192</v>
      </c>
      <c r="U8461" s="1">
        <v>455.23221328590557</v>
      </c>
      <c r="V8461" s="1">
        <v>3664.1135033812225</v>
      </c>
      <c r="W8461" s="1">
        <v>1188.8382766901075</v>
      </c>
      <c r="X8461" s="1">
        <v>3435.6607223449942</v>
      </c>
      <c r="Y8461" s="1">
        <v>19311.962114728751</v>
      </c>
      <c r="Z8461" s="1">
        <v>1238.135819047445</v>
      </c>
      <c r="AA8461" s="1">
        <v>17648.847095524241</v>
      </c>
      <c r="AB8461" s="1">
        <v>875.05747664957403</v>
      </c>
      <c r="AC8461" s="1">
        <v>8109.0064353948501</v>
      </c>
      <c r="AD8461" s="1">
        <v>4715.3503832374245</v>
      </c>
      <c r="AE8461" s="1">
        <v>5899.8094841853363</v>
      </c>
      <c r="AF8461" s="1">
        <v>7253.386698982059</v>
      </c>
      <c r="AG8461" s="1">
        <v>41742.770704036273</v>
      </c>
      <c r="AH8461" s="1">
        <v>9854.2599769289027</v>
      </c>
      <c r="AI8461" s="1">
        <v>2327.0312706793848</v>
      </c>
      <c r="AJ8461" s="1">
        <v>7179.3485091221119</v>
      </c>
      <c r="AK8461" s="1">
        <v>2689.9165669493846</v>
      </c>
      <c r="AL8461" s="1">
        <v>188613.21875</v>
      </c>
      <c r="AM8461" s="1">
        <v>145180.1875</v>
      </c>
      <c r="AN8461" s="1">
        <v>43433.03515625</v>
      </c>
      <c r="AO8461" t="s">
        <v>21271</v>
      </c>
    </row>
    <row r="8462" spans="1:41" x14ac:dyDescent="0.25">
      <c r="A8462" s="1">
        <v>2029</v>
      </c>
      <c r="B8462" t="s">
        <v>6852</v>
      </c>
      <c r="C8462" t="s">
        <v>7165</v>
      </c>
      <c r="D8462" t="s">
        <v>7263</v>
      </c>
      <c r="E8462" t="s">
        <v>8213</v>
      </c>
      <c r="F8462" t="s">
        <v>10363</v>
      </c>
      <c r="G8462" t="s">
        <v>12497</v>
      </c>
      <c r="H8462" t="s">
        <v>12778</v>
      </c>
      <c r="I8462" s="1">
        <v>4877.2430285282608</v>
      </c>
      <c r="J8462" s="1">
        <v>15791.207557868511</v>
      </c>
      <c r="K8462" s="1">
        <v>205.19630306744742</v>
      </c>
      <c r="L8462" s="1">
        <v>245.87668730983395</v>
      </c>
      <c r="M8462" s="1">
        <v>4219.2904435263681</v>
      </c>
      <c r="N8462" s="1">
        <v>5173.7413867548257</v>
      </c>
      <c r="O8462" s="1">
        <v>2253.3397681788697</v>
      </c>
      <c r="P8462" s="1">
        <v>3150.9407407352674</v>
      </c>
      <c r="Q8462" s="1">
        <v>1236.0148754392617</v>
      </c>
      <c r="R8462" s="1">
        <v>2788.7188870666205</v>
      </c>
      <c r="S8462" s="1">
        <v>4214.7189967139902</v>
      </c>
      <c r="T8462" s="1">
        <v>4390.6551305327494</v>
      </c>
      <c r="U8462" s="1">
        <v>263.43930783196498</v>
      </c>
      <c r="V8462" s="1">
        <v>2763.5299939235542</v>
      </c>
      <c r="W8462" s="1">
        <v>985.57293988899835</v>
      </c>
      <c r="X8462" s="1">
        <v>3245.985510619741</v>
      </c>
      <c r="Y8462" s="1">
        <v>21667.108247685494</v>
      </c>
      <c r="Z8462" s="1">
        <v>1530.738375897766</v>
      </c>
      <c r="AA8462" s="1">
        <v>18236.198673920964</v>
      </c>
      <c r="AB8462" s="1">
        <v>582.66576320481659</v>
      </c>
      <c r="AC8462" s="1">
        <v>2424.949650939674</v>
      </c>
      <c r="AD8462" s="1">
        <v>3102.9432289967026</v>
      </c>
      <c r="AE8462" s="1">
        <v>5902.8667751838639</v>
      </c>
      <c r="AF8462" s="1">
        <v>8773.1488079993323</v>
      </c>
      <c r="AG8462" s="1">
        <v>44048.085364829371</v>
      </c>
      <c r="AH8462" s="1">
        <v>9017.8890904518521</v>
      </c>
      <c r="AI8462" s="1">
        <v>2041.3963618665207</v>
      </c>
      <c r="AJ8462" s="1">
        <v>5986.7874073970079</v>
      </c>
      <c r="AK8462" s="1">
        <v>2632.3268876699872</v>
      </c>
      <c r="AL8462" s="1">
        <v>181752.578125</v>
      </c>
      <c r="AM8462" s="1">
        <v>144860.59375</v>
      </c>
      <c r="AN8462" s="1">
        <v>36891.98046875</v>
      </c>
      <c r="AO8462" t="s">
        <v>21272</v>
      </c>
    </row>
    <row r="8463" spans="1:41" x14ac:dyDescent="0.25">
      <c r="A8463" s="1">
        <v>2029</v>
      </c>
      <c r="B8463" t="s">
        <v>6853</v>
      </c>
      <c r="C8463" t="s">
        <v>7165</v>
      </c>
      <c r="D8463" t="s">
        <v>7263</v>
      </c>
      <c r="E8463" t="s">
        <v>8213</v>
      </c>
      <c r="F8463" t="s">
        <v>10363</v>
      </c>
      <c r="G8463" t="s">
        <v>12497</v>
      </c>
      <c r="H8463" t="s">
        <v>12778</v>
      </c>
      <c r="I8463" s="1">
        <v>5689.7030000000004</v>
      </c>
      <c r="J8463" s="1">
        <v>16336.16132426386</v>
      </c>
      <c r="K8463" s="1">
        <v>110.8439</v>
      </c>
      <c r="L8463" s="1">
        <v>260</v>
      </c>
      <c r="M8463" s="1">
        <v>4187.5196315478297</v>
      </c>
      <c r="N8463" s="1">
        <v>4177.644326384785</v>
      </c>
      <c r="O8463" s="1">
        <v>2782.8543331631772</v>
      </c>
      <c r="P8463" s="1">
        <v>5134</v>
      </c>
      <c r="Q8463" s="1">
        <v>1255</v>
      </c>
      <c r="R8463" s="1">
        <v>3308.3980000000001</v>
      </c>
      <c r="S8463" s="1">
        <v>6303.6</v>
      </c>
      <c r="T8463" s="1">
        <v>4400</v>
      </c>
      <c r="U8463" s="1">
        <v>258</v>
      </c>
      <c r="V8463" s="1">
        <v>3241</v>
      </c>
      <c r="W8463" s="1">
        <v>3432</v>
      </c>
      <c r="X8463" s="1">
        <v>3049.581892166836</v>
      </c>
      <c r="Y8463" s="1">
        <v>18210</v>
      </c>
      <c r="Z8463" s="1">
        <v>1449.8280279999999</v>
      </c>
      <c r="AA8463" s="1">
        <v>18058</v>
      </c>
      <c r="AB8463" s="1">
        <v>780.68</v>
      </c>
      <c r="AC8463" s="1">
        <v>6652.3306120279512</v>
      </c>
      <c r="AD8463" s="1">
        <v>1628.6772763138449</v>
      </c>
      <c r="AE8463" s="1">
        <v>6280</v>
      </c>
      <c r="AF8463" s="1">
        <v>8998.5</v>
      </c>
      <c r="AG8463" s="1">
        <v>44078.092821330523</v>
      </c>
      <c r="AH8463" s="1">
        <v>8371</v>
      </c>
      <c r="AI8463" s="1">
        <v>4077.39987528659</v>
      </c>
      <c r="AJ8463" s="1">
        <v>5515.2226545863614</v>
      </c>
      <c r="AK8463" s="1">
        <v>3082</v>
      </c>
      <c r="AL8463" s="1">
        <v>191108.046875</v>
      </c>
      <c r="AM8463" s="1">
        <v>148901.875</v>
      </c>
      <c r="AN8463" s="1">
        <v>42206.15625</v>
      </c>
      <c r="AO8463" t="s">
        <v>21273</v>
      </c>
    </row>
    <row r="8464" spans="1:41" x14ac:dyDescent="0.25">
      <c r="A8464" s="1">
        <v>2029</v>
      </c>
      <c r="B8464" t="s">
        <v>6854</v>
      </c>
      <c r="C8464" t="s">
        <v>7165</v>
      </c>
      <c r="D8464" t="s">
        <v>7263</v>
      </c>
      <c r="E8464" t="s">
        <v>8213</v>
      </c>
      <c r="F8464" t="s">
        <v>10363</v>
      </c>
      <c r="G8464" t="s">
        <v>12498</v>
      </c>
      <c r="H8464" t="s">
        <v>12778</v>
      </c>
      <c r="I8464" s="1">
        <v>4985</v>
      </c>
      <c r="J8464" s="1">
        <v>19459.248800285419</v>
      </c>
      <c r="K8464" s="1">
        <v>29.553418251011511</v>
      </c>
      <c r="L8464" s="1">
        <v>284.90626515320821</v>
      </c>
      <c r="M8464" s="1">
        <v>4247.413079412052</v>
      </c>
      <c r="N8464" s="1">
        <v>4646.0141480000002</v>
      </c>
      <c r="O8464" s="1">
        <v>2820.473769608871</v>
      </c>
      <c r="P8464" s="1">
        <v>4353.8198415448269</v>
      </c>
      <c r="Q8464" s="1">
        <v>1258.387355428624</v>
      </c>
      <c r="R8464" s="1">
        <v>3427.6704842275699</v>
      </c>
      <c r="S8464" s="1">
        <v>9277.5656980493077</v>
      </c>
      <c r="T8464" s="1">
        <v>5088.4695660739089</v>
      </c>
      <c r="U8464" s="1">
        <v>527.24672145101965</v>
      </c>
      <c r="V8464" s="1">
        <v>4243</v>
      </c>
      <c r="W8464" s="1">
        <v>1003</v>
      </c>
      <c r="X8464" s="1">
        <v>3983.059022098375</v>
      </c>
      <c r="Y8464" s="1">
        <v>24213</v>
      </c>
      <c r="Z8464" s="1">
        <v>1474.279764004943</v>
      </c>
      <c r="AA8464" s="1">
        <v>21108</v>
      </c>
      <c r="AB8464" s="1">
        <v>1013.48536456696</v>
      </c>
      <c r="AC8464" s="1">
        <v>9391.793753844011</v>
      </c>
      <c r="AD8464" s="1">
        <v>5495.856662728881</v>
      </c>
      <c r="AE8464" s="1">
        <v>6833.1175100052124</v>
      </c>
      <c r="AF8464" s="1">
        <v>8879.0143390701851</v>
      </c>
      <c r="AG8464" s="1">
        <v>49983</v>
      </c>
      <c r="AH8464" s="1">
        <v>12320.45206263703</v>
      </c>
      <c r="AI8464" s="1">
        <v>2695.1511171050329</v>
      </c>
      <c r="AJ8464" s="1">
        <v>8481.3719464000333</v>
      </c>
      <c r="AK8464" s="1">
        <v>3106</v>
      </c>
      <c r="AL8464" s="1">
        <v>224629.375</v>
      </c>
      <c r="AM8464" s="1">
        <v>173548.875</v>
      </c>
      <c r="AN8464" s="1">
        <v>51080.48046875</v>
      </c>
      <c r="AO8464" t="s">
        <v>21274</v>
      </c>
    </row>
    <row r="8465" spans="1:41" x14ac:dyDescent="0.25">
      <c r="A8465" s="1">
        <v>2029</v>
      </c>
      <c r="B8465" t="s">
        <v>6855</v>
      </c>
      <c r="C8465" t="s">
        <v>7165</v>
      </c>
      <c r="D8465" t="s">
        <v>7263</v>
      </c>
      <c r="E8465" t="s">
        <v>8213</v>
      </c>
      <c r="F8465" t="s">
        <v>10363</v>
      </c>
      <c r="G8465" t="s">
        <v>12498</v>
      </c>
      <c r="H8465" t="s">
        <v>12778</v>
      </c>
      <c r="I8465" s="1">
        <v>5689.7030000000004</v>
      </c>
      <c r="J8465" s="1">
        <v>19425.843614095778</v>
      </c>
      <c r="K8465" s="1">
        <v>129.0139707959006</v>
      </c>
      <c r="L8465" s="1">
        <v>302.36241029873651</v>
      </c>
      <c r="M8465" s="1">
        <v>4810.1437837589847</v>
      </c>
      <c r="N8465" s="1">
        <v>4742.4618393120081</v>
      </c>
      <c r="O8465" s="1">
        <v>3196.6248876602358</v>
      </c>
      <c r="P8465" s="1">
        <v>5697.943782837734</v>
      </c>
      <c r="Q8465" s="1">
        <v>1449</v>
      </c>
      <c r="R8465" s="1">
        <v>3847.215601182565</v>
      </c>
      <c r="S8465" s="1">
        <v>7240.2967748053643</v>
      </c>
      <c r="T8465" s="1">
        <v>5085.3344181424709</v>
      </c>
      <c r="U8465" s="1">
        <v>296.36090225351433</v>
      </c>
      <c r="V8465" s="1">
        <v>3475</v>
      </c>
      <c r="W8465" s="1">
        <v>3989.6546567501391</v>
      </c>
      <c r="X8465" s="1">
        <v>3466.0536749229768</v>
      </c>
      <c r="Y8465" s="1">
        <v>21351</v>
      </c>
      <c r="Z8465" s="1">
        <v>1645.8327693936619</v>
      </c>
      <c r="AA8465" s="1">
        <v>20690</v>
      </c>
      <c r="AB8465" s="1">
        <v>866.43372660416094</v>
      </c>
      <c r="AC8465" s="1">
        <v>7383.0552887000003</v>
      </c>
      <c r="AD8465" s="1">
        <v>1628.6772763138449</v>
      </c>
      <c r="AE8465" s="1">
        <v>7213.7459928374774</v>
      </c>
      <c r="AF8465" s="1">
        <v>10464.646727204539</v>
      </c>
      <c r="AG8465" s="1">
        <v>50913.142025655892</v>
      </c>
      <c r="AH8465" s="1">
        <v>9807.9606783699655</v>
      </c>
      <c r="AI8465" s="1">
        <v>4683.6507980166689</v>
      </c>
      <c r="AJ8465" s="1">
        <v>6602.3543237823851</v>
      </c>
      <c r="AK8465" s="1">
        <v>3520</v>
      </c>
      <c r="AL8465" s="1">
        <v>219613.515625</v>
      </c>
      <c r="AM8465" s="1">
        <v>171189.671875</v>
      </c>
      <c r="AN8465" s="1">
        <v>48423.84375</v>
      </c>
      <c r="AO8465" t="s">
        <v>21275</v>
      </c>
    </row>
    <row r="8466" spans="1:41" x14ac:dyDescent="0.25">
      <c r="A8466" s="1">
        <v>2029</v>
      </c>
      <c r="B8466" t="s">
        <v>6856</v>
      </c>
      <c r="C8466" t="s">
        <v>7165</v>
      </c>
      <c r="D8466" t="s">
        <v>7263</v>
      </c>
      <c r="E8466" t="s">
        <v>8213</v>
      </c>
      <c r="F8466" t="s">
        <v>10363</v>
      </c>
      <c r="G8466" t="s">
        <v>12498</v>
      </c>
      <c r="H8466" t="s">
        <v>12778</v>
      </c>
      <c r="I8466" s="1">
        <v>5754</v>
      </c>
      <c r="J8466" s="1">
        <v>19547.36173147885</v>
      </c>
      <c r="K8466" s="1">
        <v>168.8708</v>
      </c>
      <c r="L8466" s="1">
        <v>290.60439045627243</v>
      </c>
      <c r="M8466" s="1">
        <v>4880.9074368245956</v>
      </c>
      <c r="N8466" s="1">
        <v>5985.0257439999996</v>
      </c>
      <c r="O8466" s="1">
        <v>2606.6806680899499</v>
      </c>
      <c r="P8466" s="1">
        <v>3612.9961218769131</v>
      </c>
      <c r="Q8466" s="1">
        <v>1429.8314558585371</v>
      </c>
      <c r="R8466" s="1">
        <v>3226.0113251934781</v>
      </c>
      <c r="S8466" s="1">
        <v>4875.6191522084418</v>
      </c>
      <c r="T8466" s="1">
        <v>5166.2775454461234</v>
      </c>
      <c r="U8466" s="1">
        <v>277.47496309979732</v>
      </c>
      <c r="V8466" s="1">
        <v>3197</v>
      </c>
      <c r="W8466" s="1">
        <v>1140.118310465685</v>
      </c>
      <c r="X8466" s="1">
        <v>3867</v>
      </c>
      <c r="Y8466" s="1">
        <v>27964</v>
      </c>
      <c r="Z8466" s="1">
        <v>1788.1985567550521</v>
      </c>
      <c r="AA8466" s="1">
        <v>21863</v>
      </c>
      <c r="AB8466" s="1">
        <v>758.08</v>
      </c>
      <c r="AC8466" s="1">
        <v>2805.2002922331399</v>
      </c>
      <c r="AD8466" s="1">
        <v>4425.1293281624694</v>
      </c>
      <c r="AE8466" s="1">
        <v>6828.4814063428148</v>
      </c>
      <c r="AF8466" s="1">
        <v>10351.82251403748</v>
      </c>
      <c r="AG8466" s="1">
        <v>53676</v>
      </c>
      <c r="AH8466" s="1">
        <v>11346.44020520228</v>
      </c>
      <c r="AI8466" s="1">
        <v>2361.5029155976858</v>
      </c>
      <c r="AJ8466" s="1">
        <v>7064.0726638696178</v>
      </c>
      <c r="AK8466" s="1">
        <v>2846</v>
      </c>
      <c r="AL8466" s="1">
        <v>220103.71875</v>
      </c>
      <c r="AM8466" s="1">
        <v>175661.09375</v>
      </c>
      <c r="AN8466" s="1">
        <v>44442.62890625</v>
      </c>
      <c r="AO8466" t="s">
        <v>21276</v>
      </c>
    </row>
    <row r="8467" spans="1:41" x14ac:dyDescent="0.25">
      <c r="A8467" s="1">
        <v>2029</v>
      </c>
      <c r="B8467" t="s">
        <v>6856</v>
      </c>
      <c r="C8467" t="s">
        <v>7165</v>
      </c>
      <c r="D8467" t="s">
        <v>7263</v>
      </c>
      <c r="E8467" t="s">
        <v>8214</v>
      </c>
      <c r="F8467" t="s">
        <v>10364</v>
      </c>
      <c r="G8467" t="s">
        <v>12499</v>
      </c>
      <c r="H8467" t="s">
        <v>12778</v>
      </c>
      <c r="I8467" s="1">
        <v>18769.275861533879</v>
      </c>
      <c r="J8467" s="1">
        <v>43339.113037134775</v>
      </c>
      <c r="K8467" s="1">
        <v>3172.9169048777794</v>
      </c>
      <c r="L8467" s="1">
        <v>4076.5941517840538</v>
      </c>
      <c r="M8467" s="1">
        <v>16519.657934766899</v>
      </c>
      <c r="N8467" s="1">
        <v>14467.787188487315</v>
      </c>
      <c r="O8467" s="1">
        <v>12287.927906899658</v>
      </c>
      <c r="P8467" s="1">
        <v>13025.395984159328</v>
      </c>
      <c r="Q8467" s="1">
        <v>5218.9313918173102</v>
      </c>
      <c r="R8467" s="1">
        <v>10139.804492041267</v>
      </c>
      <c r="S8467" s="1">
        <v>21148.050163630538</v>
      </c>
      <c r="T8467" s="1">
        <v>14669.95361260354</v>
      </c>
      <c r="U8467" s="1">
        <v>2194.7170059293994</v>
      </c>
      <c r="V8467" s="1">
        <v>12808.315837257653</v>
      </c>
      <c r="W8467" s="1">
        <v>4934.0632713939794</v>
      </c>
      <c r="X8467" s="1">
        <v>25730.272160246743</v>
      </c>
      <c r="Y8467" s="1">
        <v>70457.101153490235</v>
      </c>
      <c r="Z8467" s="1">
        <v>9134.7537218561229</v>
      </c>
      <c r="AA8467" s="1">
        <v>91040.492405427765</v>
      </c>
      <c r="AB8467" s="1">
        <v>3665.4222125012225</v>
      </c>
      <c r="AC8467" s="1">
        <v>12397.814805652701</v>
      </c>
      <c r="AD8467" s="1">
        <v>20096.905271712498</v>
      </c>
      <c r="AE8467" s="1">
        <v>17441.508458223932</v>
      </c>
      <c r="AF8467" s="1">
        <v>39285.08201732095</v>
      </c>
      <c r="AG8467" s="1">
        <v>137396.51272593011</v>
      </c>
      <c r="AH8467" s="1">
        <v>25682.749775304506</v>
      </c>
      <c r="AI8467" s="1">
        <v>8378.403084381318</v>
      </c>
      <c r="AJ8467" s="1">
        <v>34760.276029780012</v>
      </c>
      <c r="AK8467" s="1">
        <v>9165.6217219027185</v>
      </c>
      <c r="AL8467" s="1">
        <v>701405.375</v>
      </c>
      <c r="AM8467" s="1">
        <v>535953.4375</v>
      </c>
      <c r="AN8467" s="1">
        <v>165451.953125</v>
      </c>
      <c r="AO8467" t="s">
        <v>21277</v>
      </c>
    </row>
    <row r="8468" spans="1:41" x14ac:dyDescent="0.25">
      <c r="A8468" s="1">
        <v>2029</v>
      </c>
      <c r="B8468" t="s">
        <v>6857</v>
      </c>
      <c r="C8468" t="s">
        <v>7165</v>
      </c>
      <c r="D8468" t="s">
        <v>7263</v>
      </c>
      <c r="E8468" t="s">
        <v>8214</v>
      </c>
      <c r="F8468" t="s">
        <v>10364</v>
      </c>
      <c r="G8468" t="s">
        <v>12499</v>
      </c>
      <c r="H8468" t="s">
        <v>12778</v>
      </c>
      <c r="I8468" s="1">
        <v>21517.14697392243</v>
      </c>
      <c r="J8468" s="1">
        <v>47073.147127966789</v>
      </c>
      <c r="K8468" s="1">
        <v>2594.2387626</v>
      </c>
      <c r="L8468" s="1">
        <v>4543</v>
      </c>
      <c r="M8468" s="1">
        <v>21512.503558760782</v>
      </c>
      <c r="N8468" s="1">
        <v>13844.05193440326</v>
      </c>
      <c r="O8468" s="1">
        <v>11657.17328216317</v>
      </c>
      <c r="P8468" s="1">
        <v>14186.835999999999</v>
      </c>
      <c r="Q8468" s="1">
        <v>5250</v>
      </c>
      <c r="R8468" s="1">
        <v>10633.05950413169</v>
      </c>
      <c r="S8468" s="1">
        <v>19645.545886713579</v>
      </c>
      <c r="T8468" s="1">
        <v>15500</v>
      </c>
      <c r="U8468" s="1">
        <v>2226</v>
      </c>
      <c r="V8468" s="1">
        <v>13342</v>
      </c>
      <c r="W8468" s="1">
        <v>8977</v>
      </c>
      <c r="X8468" s="1">
        <v>27310.949574976908</v>
      </c>
      <c r="Y8468" s="1">
        <v>65322</v>
      </c>
      <c r="Z8468" s="1">
        <v>8173.1991915557383</v>
      </c>
      <c r="AA8468" s="1">
        <v>98807</v>
      </c>
      <c r="AB8468" s="1">
        <v>3890.4</v>
      </c>
      <c r="AC8468" s="1">
        <v>14058.562667017281</v>
      </c>
      <c r="AD8468" s="1">
        <v>15202.112110168749</v>
      </c>
      <c r="AE8468" s="1">
        <v>18943</v>
      </c>
      <c r="AF8468" s="1">
        <v>42483.133487231113</v>
      </c>
      <c r="AG8468" s="1">
        <v>135385.40796408991</v>
      </c>
      <c r="AH8468" s="1">
        <v>30961.959771999998</v>
      </c>
      <c r="AI8468" s="1">
        <v>13886.354801947071</v>
      </c>
      <c r="AJ8468" s="1">
        <v>33933.231777695437</v>
      </c>
      <c r="AK8468" s="1">
        <v>10153</v>
      </c>
      <c r="AL8468" s="1">
        <v>731012.0625</v>
      </c>
      <c r="AM8468" s="1">
        <v>549720.75</v>
      </c>
      <c r="AN8468" s="1">
        <v>181291.234375</v>
      </c>
      <c r="AO8468" t="s">
        <v>21278</v>
      </c>
    </row>
    <row r="8469" spans="1:41" x14ac:dyDescent="0.25">
      <c r="A8469" s="1">
        <v>2029</v>
      </c>
      <c r="B8469" t="s">
        <v>6858</v>
      </c>
      <c r="C8469" t="s">
        <v>7165</v>
      </c>
      <c r="D8469" t="s">
        <v>7263</v>
      </c>
      <c r="E8469" t="s">
        <v>8214</v>
      </c>
      <c r="F8469" t="s">
        <v>10364</v>
      </c>
      <c r="G8469" t="s">
        <v>12499</v>
      </c>
      <c r="H8469" t="s">
        <v>12778</v>
      </c>
      <c r="I8469" s="1">
        <v>19650.978882333551</v>
      </c>
      <c r="J8469" s="1">
        <v>46766.638144762161</v>
      </c>
      <c r="K8469" s="1">
        <v>2569.153361154808</v>
      </c>
      <c r="L8469" s="1">
        <v>4067.7527324947255</v>
      </c>
      <c r="M8469" s="1">
        <v>19633.387561151801</v>
      </c>
      <c r="N8469" s="1">
        <v>13874.031599672628</v>
      </c>
      <c r="O8469" s="1">
        <v>11875.822780325967</v>
      </c>
      <c r="P8469" s="1">
        <v>13226.414812176257</v>
      </c>
      <c r="Q8469" s="1">
        <v>5118.3655263349119</v>
      </c>
      <c r="R8469" s="1">
        <v>10186.729486947183</v>
      </c>
      <c r="S8469" s="1">
        <v>23459.799510404056</v>
      </c>
      <c r="T8469" s="1">
        <v>14466.268111085445</v>
      </c>
      <c r="U8469" s="1">
        <v>2281.2192021327046</v>
      </c>
      <c r="V8469" s="1">
        <v>13071.234284149303</v>
      </c>
      <c r="W8469" s="1">
        <v>5771.0545062844894</v>
      </c>
      <c r="X8469" s="1">
        <v>27850.747355576783</v>
      </c>
      <c r="Y8469" s="1">
        <v>63878.163935735465</v>
      </c>
      <c r="Z8469" s="1">
        <v>8412.8046006125533</v>
      </c>
      <c r="AA8469" s="1">
        <v>92399.999771351213</v>
      </c>
      <c r="AB8469" s="1">
        <v>4260.9735163560763</v>
      </c>
      <c r="AC8469" s="1">
        <v>14169.577437390801</v>
      </c>
      <c r="AD8469" s="1">
        <v>19276.522140570836</v>
      </c>
      <c r="AE8469" s="1">
        <v>17376.089019437783</v>
      </c>
      <c r="AF8469" s="1">
        <v>36037.115704104282</v>
      </c>
      <c r="AG8469" s="1">
        <v>136438.15245748908</v>
      </c>
      <c r="AH8469" s="1">
        <v>31620.577232401534</v>
      </c>
      <c r="AI8469" s="1">
        <v>10215.980331052033</v>
      </c>
      <c r="AJ8469" s="1">
        <v>35450.896447569219</v>
      </c>
      <c r="AK8469" s="1">
        <v>9256.3883368134138</v>
      </c>
      <c r="AL8469" s="1">
        <v>712662.8125</v>
      </c>
      <c r="AM8469" s="1">
        <v>532406.125</v>
      </c>
      <c r="AN8469" s="1">
        <v>180256.6875</v>
      </c>
      <c r="AO8469" t="s">
        <v>21279</v>
      </c>
    </row>
    <row r="8470" spans="1:41" x14ac:dyDescent="0.25">
      <c r="A8470" s="1">
        <v>2029</v>
      </c>
      <c r="B8470" t="s">
        <v>6859</v>
      </c>
      <c r="C8470" t="s">
        <v>7165</v>
      </c>
      <c r="D8470" t="s">
        <v>7263</v>
      </c>
      <c r="E8470" t="s">
        <v>8214</v>
      </c>
      <c r="F8470" t="s">
        <v>10364</v>
      </c>
      <c r="G8470" t="s">
        <v>12500</v>
      </c>
      <c r="H8470" t="s">
        <v>12778</v>
      </c>
      <c r="I8470" s="1">
        <v>22146.357580169541</v>
      </c>
      <c r="J8470" s="1">
        <v>53938.218351324467</v>
      </c>
      <c r="K8470" s="1">
        <v>2611.2215866000001</v>
      </c>
      <c r="L8470" s="1">
        <v>4818.1719526909701</v>
      </c>
      <c r="M8470" s="1">
        <v>19110.066573234781</v>
      </c>
      <c r="N8470" s="1">
        <v>16736.452850829999</v>
      </c>
      <c r="O8470" s="1">
        <v>14214.768930157959</v>
      </c>
      <c r="P8470" s="1">
        <v>14935.445966431351</v>
      </c>
      <c r="Q8470" s="1">
        <v>6037.2997269438292</v>
      </c>
      <c r="R8470" s="1">
        <v>11729.80334385041</v>
      </c>
      <c r="S8470" s="1">
        <v>24464.226082462821</v>
      </c>
      <c r="T8470" s="1">
        <v>17261.444975372931</v>
      </c>
      <c r="U8470" s="1">
        <v>2374.6887799288679</v>
      </c>
      <c r="V8470" s="1">
        <v>14818</v>
      </c>
      <c r="W8470" s="1">
        <v>5707.7621077401564</v>
      </c>
      <c r="X8470" s="1">
        <v>30658</v>
      </c>
      <c r="Y8470" s="1">
        <v>87003.010943026035</v>
      </c>
      <c r="Z8470" s="1">
        <v>10671.159539039951</v>
      </c>
      <c r="AA8470" s="1">
        <v>110199</v>
      </c>
      <c r="AB8470" s="1">
        <v>4803.553548415689</v>
      </c>
      <c r="AC8470" s="1">
        <v>14341.886934597829</v>
      </c>
      <c r="AD8470" s="1">
        <v>24367.144374001989</v>
      </c>
      <c r="AE8470" s="1">
        <v>20176.470305285409</v>
      </c>
      <c r="AF8470" s="1">
        <v>46354.188831484244</v>
      </c>
      <c r="AG8470" s="1">
        <v>167427</v>
      </c>
      <c r="AH8470" s="1">
        <v>32341.45179332059</v>
      </c>
      <c r="AI8470" s="1">
        <v>9692.2007315269439</v>
      </c>
      <c r="AJ8470" s="1">
        <v>41015.172074949871</v>
      </c>
      <c r="AK8470" s="1">
        <v>10454</v>
      </c>
      <c r="AL8470" s="1">
        <v>840408.1875</v>
      </c>
      <c r="AM8470" s="1">
        <v>644722.3125</v>
      </c>
      <c r="AN8470" s="1">
        <v>195685.84375</v>
      </c>
      <c r="AO8470" t="s">
        <v>21280</v>
      </c>
    </row>
    <row r="8471" spans="1:41" x14ac:dyDescent="0.25">
      <c r="A8471" s="1">
        <v>2029</v>
      </c>
      <c r="B8471" t="s">
        <v>6860</v>
      </c>
      <c r="C8471" t="s">
        <v>7165</v>
      </c>
      <c r="D8471" t="s">
        <v>7263</v>
      </c>
      <c r="E8471" t="s">
        <v>8214</v>
      </c>
      <c r="F8471" t="s">
        <v>10364</v>
      </c>
      <c r="G8471" t="s">
        <v>12500</v>
      </c>
      <c r="H8471" t="s">
        <v>12778</v>
      </c>
      <c r="I8471" s="1">
        <v>22174.823950000009</v>
      </c>
      <c r="J8471" s="1">
        <v>56153.490157976667</v>
      </c>
      <c r="K8471" s="1">
        <v>3019.498988718999</v>
      </c>
      <c r="L8471" s="1">
        <v>5283.2016537967693</v>
      </c>
      <c r="M8471" s="1">
        <v>24711.10451320263</v>
      </c>
      <c r="N8471" s="1">
        <v>15715.767755934579</v>
      </c>
      <c r="O8471" s="1">
        <v>13390.42787452495</v>
      </c>
      <c r="P8471" s="1">
        <v>15745.187764771819</v>
      </c>
      <c r="Q8471" s="1">
        <v>6064</v>
      </c>
      <c r="R8471" s="1">
        <v>12364.79783042971</v>
      </c>
      <c r="S8471" s="1">
        <v>22564.817330234011</v>
      </c>
      <c r="T8471" s="1">
        <v>17914.246245729159</v>
      </c>
      <c r="U8471" s="1">
        <v>2556.974296187298</v>
      </c>
      <c r="V8471" s="1">
        <v>14305</v>
      </c>
      <c r="W8471" s="1">
        <v>10435.64389675</v>
      </c>
      <c r="X8471" s="1">
        <v>31040.71983872015</v>
      </c>
      <c r="Y8471" s="1">
        <v>75213.491905182746</v>
      </c>
      <c r="Z8471" s="1">
        <v>9278.1480289083083</v>
      </c>
      <c r="AA8471" s="1">
        <v>113780</v>
      </c>
      <c r="AB8471" s="1">
        <v>4317.7406491530819</v>
      </c>
      <c r="AC8471" s="1">
        <v>15602.8242587</v>
      </c>
      <c r="AD8471" s="1">
        <v>16596.320888197792</v>
      </c>
      <c r="AE8471" s="1">
        <v>21759.55260228031</v>
      </c>
      <c r="AF8471" s="1">
        <v>49405.010147085239</v>
      </c>
      <c r="AG8471" s="1">
        <v>156378.57465798431</v>
      </c>
      <c r="AH8471" s="1">
        <v>35437.799566739493</v>
      </c>
      <c r="AI8471" s="1">
        <v>15951.056736889361</v>
      </c>
      <c r="AJ8471" s="1">
        <v>39589.784401585071</v>
      </c>
      <c r="AK8471" s="1">
        <v>11812</v>
      </c>
      <c r="AL8471" s="1">
        <v>838562</v>
      </c>
      <c r="AM8471" s="1">
        <v>631370.625</v>
      </c>
      <c r="AN8471" s="1">
        <v>207191.375</v>
      </c>
      <c r="AO8471" t="s">
        <v>21281</v>
      </c>
    </row>
    <row r="8472" spans="1:41" x14ac:dyDescent="0.25">
      <c r="A8472" s="1">
        <v>2029</v>
      </c>
      <c r="B8472" t="s">
        <v>6861</v>
      </c>
      <c r="C8472" t="s">
        <v>7165</v>
      </c>
      <c r="D8472" t="s">
        <v>7263</v>
      </c>
      <c r="E8472" t="s">
        <v>8214</v>
      </c>
      <c r="F8472" t="s">
        <v>10364</v>
      </c>
      <c r="G8472" t="s">
        <v>12500</v>
      </c>
      <c r="H8472" t="s">
        <v>12778</v>
      </c>
      <c r="I8472" s="1">
        <v>23214.81688765424</v>
      </c>
      <c r="J8472" s="1">
        <v>56250.160350233164</v>
      </c>
      <c r="K8472" s="1">
        <v>2997.7710218169109</v>
      </c>
      <c r="L8472" s="1">
        <v>4813.4793789119758</v>
      </c>
      <c r="M8472" s="1">
        <v>22739.25025620548</v>
      </c>
      <c r="N8472" s="1">
        <v>16052.90460793457</v>
      </c>
      <c r="O8472" s="1">
        <v>13754.493734668369</v>
      </c>
      <c r="P8472" s="1">
        <v>14634.312474830671</v>
      </c>
      <c r="Q8472" s="1">
        <v>5965.5807085276283</v>
      </c>
      <c r="R8472" s="1">
        <v>11992.854816839341</v>
      </c>
      <c r="S8472" s="1">
        <v>27482.205933214482</v>
      </c>
      <c r="T8472" s="1">
        <v>17121.203481142798</v>
      </c>
      <c r="U8472" s="1">
        <v>2656.9719782988382</v>
      </c>
      <c r="V8472" s="1">
        <v>15139</v>
      </c>
      <c r="W8472" s="1">
        <v>5148</v>
      </c>
      <c r="X8472" s="1">
        <v>32288.162159125259</v>
      </c>
      <c r="Y8472" s="1">
        <v>78330.980629762547</v>
      </c>
      <c r="Z8472" s="1">
        <v>9828.4268907203532</v>
      </c>
      <c r="AA8472" s="1">
        <v>110806</v>
      </c>
      <c r="AB8472" s="1">
        <v>4935.0293127815439</v>
      </c>
      <c r="AC8472" s="1">
        <v>16411.104113844009</v>
      </c>
      <c r="AD8472" s="1">
        <v>22467.259912880749</v>
      </c>
      <c r="AE8472" s="1">
        <v>20124.86309132482</v>
      </c>
      <c r="AF8472" s="1">
        <v>44113.747185211912</v>
      </c>
      <c r="AG8472" s="1">
        <v>163374</v>
      </c>
      <c r="AH8472" s="1">
        <v>39515.471557049699</v>
      </c>
      <c r="AI8472" s="1">
        <v>11832.075979588961</v>
      </c>
      <c r="AJ8472" s="1">
        <v>41880.15642688339</v>
      </c>
      <c r="AK8472" s="1">
        <v>10679</v>
      </c>
      <c r="AL8472" s="1">
        <v>846549.3125</v>
      </c>
      <c r="AM8472" s="1">
        <v>635589.4375</v>
      </c>
      <c r="AN8472" s="1">
        <v>210959.921875</v>
      </c>
      <c r="AO8472" t="s">
        <v>21282</v>
      </c>
    </row>
    <row r="8473" spans="1:41" x14ac:dyDescent="0.25">
      <c r="A8473" s="1">
        <v>2029</v>
      </c>
      <c r="B8473" t="s">
        <v>6862</v>
      </c>
      <c r="C8473" t="s">
        <v>7165</v>
      </c>
      <c r="D8473" t="s">
        <v>7263</v>
      </c>
      <c r="E8473" t="s">
        <v>8215</v>
      </c>
      <c r="F8473" t="s">
        <v>10365</v>
      </c>
      <c r="G8473" t="s">
        <v>12501</v>
      </c>
      <c r="H8473" t="s">
        <v>12778</v>
      </c>
      <c r="I8473" s="1">
        <v>681.84291438861521</v>
      </c>
      <c r="J8473" s="1">
        <v>4029.071766841817</v>
      </c>
      <c r="K8473" s="1">
        <v>257.48775774596947</v>
      </c>
      <c r="L8473" s="1">
        <v>568.20242865717933</v>
      </c>
      <c r="M8473" s="1">
        <v>1394.6786885221675</v>
      </c>
      <c r="N8473" s="1">
        <v>343.73664195447276</v>
      </c>
      <c r="O8473" s="1">
        <v>1048.5917547037036</v>
      </c>
      <c r="P8473" s="1">
        <v>1464.4932043836127</v>
      </c>
      <c r="Q8473" s="1">
        <v>1.7915510052753119</v>
      </c>
      <c r="R8473" s="1">
        <v>733.77198164398044</v>
      </c>
      <c r="S8473" s="1">
        <v>1033.0953248312351</v>
      </c>
      <c r="T8473" s="1">
        <v>1704.607285971538</v>
      </c>
      <c r="U8473" s="1">
        <v>34.158263820219958</v>
      </c>
      <c r="V8473" s="1">
        <v>1298.6008233128625</v>
      </c>
      <c r="W8473" s="1">
        <v>618.82409957390985</v>
      </c>
      <c r="X8473" s="1">
        <v>2376.1192471118407</v>
      </c>
      <c r="Y8473" s="1">
        <v>4080.7265330833789</v>
      </c>
      <c r="Z8473" s="1">
        <v>1259.7672543512995</v>
      </c>
      <c r="AA8473" s="1">
        <v>7921.7749508059114</v>
      </c>
      <c r="AB8473" s="1">
        <v>311.99478809903303</v>
      </c>
      <c r="AC8473" s="1">
        <v>970.93738816720418</v>
      </c>
      <c r="AD8473" s="1">
        <v>1762.4163113241686</v>
      </c>
      <c r="AE8473" s="1">
        <v>2135.4080364261631</v>
      </c>
      <c r="AF8473" s="1">
        <v>1576.9786895418872</v>
      </c>
      <c r="AG8473" s="1">
        <v>7586.0189702357593</v>
      </c>
      <c r="AH8473" s="1">
        <v>746.927919852983</v>
      </c>
      <c r="AI8473" s="1">
        <v>1036.1946108057289</v>
      </c>
      <c r="AJ8473" s="1">
        <v>1875.0680145686918</v>
      </c>
      <c r="AK8473" s="1">
        <v>702.50482088523995</v>
      </c>
      <c r="AL8473" s="1">
        <v>49555.796875</v>
      </c>
      <c r="AM8473" s="1">
        <v>36562.34765625</v>
      </c>
      <c r="AN8473" s="1">
        <v>12993.4423828125</v>
      </c>
      <c r="AO8473" t="s">
        <v>21283</v>
      </c>
    </row>
    <row r="8474" spans="1:41" x14ac:dyDescent="0.25">
      <c r="A8474" s="1">
        <v>2029</v>
      </c>
      <c r="B8474" t="s">
        <v>6863</v>
      </c>
      <c r="C8474" t="s">
        <v>7165</v>
      </c>
      <c r="D8474" t="s">
        <v>7263</v>
      </c>
      <c r="E8474" t="s">
        <v>8215</v>
      </c>
      <c r="F8474" t="s">
        <v>10365</v>
      </c>
      <c r="G8474" t="s">
        <v>12501</v>
      </c>
      <c r="H8474" t="s">
        <v>12778</v>
      </c>
      <c r="I8474" s="1">
        <v>883.00625484484215</v>
      </c>
      <c r="J8474" s="1">
        <v>3576.702476933855</v>
      </c>
      <c r="K8474" s="1">
        <v>250</v>
      </c>
      <c r="L8474" s="1">
        <v>550</v>
      </c>
      <c r="M8474" s="1">
        <v>2348.405920153114</v>
      </c>
      <c r="N8474" s="1">
        <v>735.74649999999997</v>
      </c>
      <c r="O8474" s="1">
        <v>1095</v>
      </c>
      <c r="P8474" s="1">
        <v>1487.578</v>
      </c>
      <c r="Q8474" s="1">
        <v>2</v>
      </c>
      <c r="R8474" s="1">
        <v>806.5508499</v>
      </c>
      <c r="S8474" s="1">
        <v>1000</v>
      </c>
      <c r="T8474" s="1">
        <v>1850</v>
      </c>
      <c r="U8474" s="1">
        <v>38</v>
      </c>
      <c r="V8474" s="1">
        <v>1382</v>
      </c>
      <c r="W8474" s="1">
        <v>478</v>
      </c>
      <c r="X8474" s="1">
        <v>2889.1025432349938</v>
      </c>
      <c r="Y8474" s="1">
        <v>4000</v>
      </c>
      <c r="Z8474" s="1">
        <v>809.61338195282781</v>
      </c>
      <c r="AA8474" s="1">
        <v>10198</v>
      </c>
      <c r="AB8474" s="1">
        <v>612</v>
      </c>
      <c r="AC8474" s="1">
        <v>1432.7819513470431</v>
      </c>
      <c r="AD8474" s="1">
        <v>1215.0952</v>
      </c>
      <c r="AE8474" s="1">
        <v>1850</v>
      </c>
      <c r="AF8474" s="1">
        <v>2391.1999999999998</v>
      </c>
      <c r="AG8474" s="1">
        <v>4762.0008941944816</v>
      </c>
      <c r="AH8474" s="1">
        <v>1616</v>
      </c>
      <c r="AI8474" s="1">
        <v>1031</v>
      </c>
      <c r="AJ8474" s="1">
        <v>1759.183508571429</v>
      </c>
      <c r="AK8474" s="1">
        <v>760</v>
      </c>
      <c r="AL8474" s="1">
        <v>51808.9609375</v>
      </c>
      <c r="AM8474" s="1">
        <v>36664.36328125</v>
      </c>
      <c r="AN8474" s="1">
        <v>15144.603515625</v>
      </c>
      <c r="AO8474" t="s">
        <v>21284</v>
      </c>
    </row>
    <row r="8475" spans="1:41" x14ac:dyDescent="0.25">
      <c r="A8475" s="1">
        <v>2029</v>
      </c>
      <c r="B8475" t="s">
        <v>6864</v>
      </c>
      <c r="C8475" t="s">
        <v>7165</v>
      </c>
      <c r="D8475" t="s">
        <v>7263</v>
      </c>
      <c r="E8475" t="s">
        <v>8215</v>
      </c>
      <c r="F8475" t="s">
        <v>10365</v>
      </c>
      <c r="G8475" t="s">
        <v>12501</v>
      </c>
      <c r="H8475" t="s">
        <v>12778</v>
      </c>
      <c r="I8475" s="1">
        <v>841.67378100860765</v>
      </c>
      <c r="J8475" s="1">
        <v>3553.4133725013385</v>
      </c>
      <c r="K8475" s="1">
        <v>252.90678515883644</v>
      </c>
      <c r="L8475" s="1">
        <v>556.3949273494402</v>
      </c>
      <c r="M8475" s="1">
        <v>1772.4625659197973</v>
      </c>
      <c r="N8475" s="1">
        <v>596.86001297485404</v>
      </c>
      <c r="O8475" s="1">
        <v>1077.3829047766433</v>
      </c>
      <c r="P8475" s="1">
        <v>1504.8742786120463</v>
      </c>
      <c r="Q8475" s="1">
        <v>1.5792536215038893</v>
      </c>
      <c r="R8475" s="1">
        <v>815.92873006134494</v>
      </c>
      <c r="S8475" s="1">
        <v>1011.6271406353458</v>
      </c>
      <c r="T8475" s="1">
        <v>1669.1847820483206</v>
      </c>
      <c r="U8475" s="1">
        <v>37.430204203507792</v>
      </c>
      <c r="V8475" s="1">
        <v>1356.5919955919987</v>
      </c>
      <c r="W8475" s="1">
        <v>649.03974088882512</v>
      </c>
      <c r="X8475" s="1">
        <v>2650.4631084646057</v>
      </c>
      <c r="Y8475" s="1">
        <v>4046.5085625413831</v>
      </c>
      <c r="Z8475" s="1">
        <v>1130.9679349376788</v>
      </c>
      <c r="AA8475" s="1">
        <v>7862.366137017907</v>
      </c>
      <c r="AB8475" s="1">
        <v>606.97628438120751</v>
      </c>
      <c r="AC8475" s="1">
        <v>1240.0947705991723</v>
      </c>
      <c r="AD8475" s="1">
        <v>1552.6675386396114</v>
      </c>
      <c r="AE8475" s="1">
        <v>1834.8943658200933</v>
      </c>
      <c r="AF8475" s="1">
        <v>2256.3331744730754</v>
      </c>
      <c r="AG8475" s="1">
        <v>7550.7849777022211</v>
      </c>
      <c r="AH8475" s="1">
        <v>1005.5573777915337</v>
      </c>
      <c r="AI8475" s="1">
        <v>1042.9875819950414</v>
      </c>
      <c r="AJ8475" s="1">
        <v>1822.3107560502731</v>
      </c>
      <c r="AK8475" s="1">
        <v>768.83662688286279</v>
      </c>
      <c r="AL8475" s="1">
        <v>51069.1015625</v>
      </c>
      <c r="AM8475" s="1">
        <v>37009.0078125</v>
      </c>
      <c r="AN8475" s="1">
        <v>14060.0927734375</v>
      </c>
      <c r="AO8475" t="s">
        <v>21285</v>
      </c>
    </row>
    <row r="8476" spans="1:41" x14ac:dyDescent="0.25">
      <c r="A8476" s="1">
        <v>2029</v>
      </c>
      <c r="B8476" t="s">
        <v>6865</v>
      </c>
      <c r="C8476" t="s">
        <v>7165</v>
      </c>
      <c r="D8476" t="s">
        <v>7263</v>
      </c>
      <c r="E8476" t="s">
        <v>8215</v>
      </c>
      <c r="F8476" t="s">
        <v>10365</v>
      </c>
      <c r="G8476" t="s">
        <v>12502</v>
      </c>
      <c r="H8476" t="s">
        <v>12778</v>
      </c>
      <c r="I8476" s="1">
        <v>980</v>
      </c>
      <c r="J8476" s="1">
        <v>4270.7612000937543</v>
      </c>
      <c r="K8476" s="1">
        <v>290.9812150147655</v>
      </c>
      <c r="L8476" s="1">
        <v>639.61279101655805</v>
      </c>
      <c r="M8476" s="1">
        <v>2697.5802223026021</v>
      </c>
      <c r="N8476" s="1">
        <v>835.21942679999995</v>
      </c>
      <c r="O8476" s="1">
        <v>1257.8108060759621</v>
      </c>
      <c r="P8476" s="1">
        <v>1650.9808758446029</v>
      </c>
      <c r="Q8476" s="1">
        <v>2</v>
      </c>
      <c r="R8476" s="1">
        <v>937.90862311074352</v>
      </c>
      <c r="S8476" s="1">
        <v>1148.597115109678</v>
      </c>
      <c r="T8476" s="1">
        <v>2138.1519712644481</v>
      </c>
      <c r="U8476" s="1">
        <v>43.650055370672639</v>
      </c>
      <c r="V8476" s="1">
        <v>1482</v>
      </c>
      <c r="W8476" s="1">
        <v>555.66868471053806</v>
      </c>
      <c r="X8476" s="1">
        <v>3283.6581673475971</v>
      </c>
      <c r="Y8476" s="1">
        <v>4642.9113886797613</v>
      </c>
      <c r="Z8476" s="1">
        <v>919.0664056865586</v>
      </c>
      <c r="AA8476" s="1">
        <v>11820</v>
      </c>
      <c r="AB8476" s="1">
        <v>679.22508669588876</v>
      </c>
      <c r="AC8476" s="1">
        <v>1590.1657600000001</v>
      </c>
      <c r="AD8476" s="1">
        <v>1379.3660071889201</v>
      </c>
      <c r="AE8476" s="1">
        <v>2125.0684851511678</v>
      </c>
      <c r="AF8476" s="1">
        <v>2780.8038288705329</v>
      </c>
      <c r="AG8476" s="1">
        <v>5500</v>
      </c>
      <c r="AH8476" s="1">
        <v>1893.401559699661</v>
      </c>
      <c r="AI8476" s="1">
        <v>1184.294923346408</v>
      </c>
      <c r="AJ8476" s="1">
        <v>2020.1287317447041</v>
      </c>
      <c r="AK8476" s="1">
        <v>873</v>
      </c>
      <c r="AL8476" s="1">
        <v>59622.01953125</v>
      </c>
      <c r="AM8476" s="1">
        <v>42240.27734375</v>
      </c>
      <c r="AN8476" s="1">
        <v>17381.736328125</v>
      </c>
      <c r="AO8476" t="s">
        <v>21286</v>
      </c>
    </row>
    <row r="8477" spans="1:41" x14ac:dyDescent="0.25">
      <c r="A8477" s="1">
        <v>2029</v>
      </c>
      <c r="B8477" t="s">
        <v>6866</v>
      </c>
      <c r="C8477" t="s">
        <v>7165</v>
      </c>
      <c r="D8477" t="s">
        <v>7263</v>
      </c>
      <c r="E8477" t="s">
        <v>8215</v>
      </c>
      <c r="F8477" t="s">
        <v>10365</v>
      </c>
      <c r="G8477" t="s">
        <v>12502</v>
      </c>
      <c r="H8477" t="s">
        <v>12778</v>
      </c>
      <c r="I8477" s="1">
        <v>804.5363171965397</v>
      </c>
      <c r="J8477" s="1">
        <v>5057.3392785793212</v>
      </c>
      <c r="K8477" s="1">
        <v>211.90520000000001</v>
      </c>
      <c r="L8477" s="1">
        <v>671.56476786113365</v>
      </c>
      <c r="M8477" s="1">
        <v>1613.3749676401201</v>
      </c>
      <c r="N8477" s="1">
        <v>397.63731842499999</v>
      </c>
      <c r="O8477" s="1">
        <v>1213.018957151646</v>
      </c>
      <c r="P8477" s="1">
        <v>1679.2471529370589</v>
      </c>
      <c r="Q8477" s="1">
        <v>2.0724798973048468</v>
      </c>
      <c r="R8477" s="1">
        <v>848.83303723133304</v>
      </c>
      <c r="S8477" s="1">
        <v>1195.0925686223111</v>
      </c>
      <c r="T8477" s="1">
        <v>2005.731282349672</v>
      </c>
      <c r="U8477" s="1">
        <v>39.514540688928101</v>
      </c>
      <c r="V8477" s="1">
        <v>1502</v>
      </c>
      <c r="W8477" s="1">
        <v>715.8604486047642</v>
      </c>
      <c r="X8477" s="1">
        <v>2831</v>
      </c>
      <c r="Y8477" s="1">
        <v>4815.8517155355921</v>
      </c>
      <c r="Z8477" s="1">
        <v>1471.6518652359971</v>
      </c>
      <c r="AA8477" s="1">
        <v>9579</v>
      </c>
      <c r="AB8477" s="1">
        <v>406.85</v>
      </c>
      <c r="AC8477" s="1">
        <v>1123.1877923615</v>
      </c>
      <c r="AD8477" s="1">
        <v>1933.2901166801271</v>
      </c>
      <c r="AE8477" s="1">
        <v>2470.256339342317</v>
      </c>
      <c r="AF8477" s="1">
        <v>1860.7462223451971</v>
      </c>
      <c r="AG8477" s="1">
        <v>9244</v>
      </c>
      <c r="AH8477" s="1">
        <v>942.12771644264865</v>
      </c>
      <c r="AI8477" s="1">
        <v>1198.677846328178</v>
      </c>
      <c r="AJ8477" s="1">
        <v>2212.4748722904842</v>
      </c>
      <c r="AK8477" s="1">
        <v>813</v>
      </c>
      <c r="AL8477" s="1">
        <v>58859.8515625</v>
      </c>
      <c r="AM8477" s="1">
        <v>43779.9140625</v>
      </c>
      <c r="AN8477" s="1">
        <v>15079.9287109375</v>
      </c>
      <c r="AO8477" t="s">
        <v>21287</v>
      </c>
    </row>
    <row r="8478" spans="1:41" x14ac:dyDescent="0.25">
      <c r="A8478" s="1">
        <v>2029</v>
      </c>
      <c r="B8478" t="s">
        <v>6867</v>
      </c>
      <c r="C8478" t="s">
        <v>7165</v>
      </c>
      <c r="D8478" t="s">
        <v>7263</v>
      </c>
      <c r="E8478" t="s">
        <v>8215</v>
      </c>
      <c r="F8478" t="s">
        <v>10365</v>
      </c>
      <c r="G8478" t="s">
        <v>12502</v>
      </c>
      <c r="H8478" t="s">
        <v>12778</v>
      </c>
      <c r="I8478" s="1">
        <v>994.31701709376262</v>
      </c>
      <c r="J8478" s="1">
        <v>4278.0701808115946</v>
      </c>
      <c r="K8478" s="1">
        <v>295.09979561097572</v>
      </c>
      <c r="L8478" s="1">
        <v>658.39683123640555</v>
      </c>
      <c r="M8478" s="1">
        <v>2052.8535756079109</v>
      </c>
      <c r="N8478" s="1">
        <v>690.59500000000003</v>
      </c>
      <c r="O8478" s="1">
        <v>1247.8172407674131</v>
      </c>
      <c r="P8478" s="1">
        <v>1702.3441799066979</v>
      </c>
      <c r="Q8478" s="1">
        <v>1.84065887632339</v>
      </c>
      <c r="R8478" s="1">
        <v>960.59435101837767</v>
      </c>
      <c r="S8478" s="1">
        <v>1185.0802644003779</v>
      </c>
      <c r="T8478" s="1">
        <v>1975.5234785933999</v>
      </c>
      <c r="U8478" s="1">
        <v>44.218425039025519</v>
      </c>
      <c r="V8478" s="1">
        <v>1571</v>
      </c>
      <c r="W8478" s="1">
        <v>629</v>
      </c>
      <c r="X8478" s="1">
        <v>3072.757134675177</v>
      </c>
      <c r="Y8478" s="1">
        <v>4884.9385978017754</v>
      </c>
      <c r="Z8478" s="1">
        <v>1302.423180527936</v>
      </c>
      <c r="AA8478" s="1">
        <v>9426</v>
      </c>
      <c r="AB8478" s="1">
        <v>702.99562860135961</v>
      </c>
      <c r="AC8478" s="1">
        <v>1436.2689700000001</v>
      </c>
      <c r="AD8478" s="1">
        <v>1809.672143892027</v>
      </c>
      <c r="AE8478" s="1">
        <v>2125.1616435588139</v>
      </c>
      <c r="AF8478" s="1">
        <v>2762.0221341125739</v>
      </c>
      <c r="AG8478" s="1">
        <v>9042</v>
      </c>
      <c r="AH8478" s="1">
        <v>1255.262791238405</v>
      </c>
      <c r="AI8478" s="1">
        <v>1207.980821813336</v>
      </c>
      <c r="AJ8478" s="1">
        <v>2152.799143870749</v>
      </c>
      <c r="AK8478" s="1">
        <v>890</v>
      </c>
      <c r="AL8478" s="1">
        <v>60357.03515625</v>
      </c>
      <c r="AM8478" s="1">
        <v>44032.99609375</v>
      </c>
      <c r="AN8478" s="1">
        <v>16324.0419921875</v>
      </c>
      <c r="AO8478" t="s">
        <v>21288</v>
      </c>
    </row>
    <row r="8479" spans="1:41" x14ac:dyDescent="0.25">
      <c r="A8479" s="1">
        <v>2030</v>
      </c>
      <c r="B8479" t="s">
        <v>6867</v>
      </c>
      <c r="C8479" t="s">
        <v>7166</v>
      </c>
      <c r="D8479" t="s">
        <v>7264</v>
      </c>
      <c r="E8479" t="s">
        <v>8216</v>
      </c>
      <c r="F8479" t="s">
        <v>10366</v>
      </c>
      <c r="G8479" t="s">
        <v>12503</v>
      </c>
      <c r="H8479" t="s">
        <v>12778</v>
      </c>
      <c r="I8479" s="1">
        <v>17355.812001975224</v>
      </c>
      <c r="J8479" s="1">
        <v>60186.892489988495</v>
      </c>
      <c r="K8479" s="1">
        <v>1845.516999873154</v>
      </c>
      <c r="L8479" s="1">
        <v>3328.2890505146102</v>
      </c>
      <c r="M8479" s="1">
        <v>44378.984232647628</v>
      </c>
      <c r="N8479" s="1">
        <v>10855.398209028708</v>
      </c>
      <c r="O8479" s="1">
        <v>8297.8513171125687</v>
      </c>
      <c r="P8479" s="1">
        <v>11443.4651078677</v>
      </c>
      <c r="Q8479" s="1">
        <v>6413.5843909323776</v>
      </c>
      <c r="R8479" s="1">
        <v>11760.431246308633</v>
      </c>
      <c r="S8479" s="1">
        <v>26886.279631331643</v>
      </c>
      <c r="T8479" s="1">
        <v>12002.626854005752</v>
      </c>
      <c r="U8479" s="1">
        <v>1582.0841060945406</v>
      </c>
      <c r="V8479" s="1">
        <v>12189.794936004198</v>
      </c>
      <c r="W8479" s="1">
        <v>7387.5186302155944</v>
      </c>
      <c r="X8479" s="1">
        <v>21561.298681209701</v>
      </c>
      <c r="Y8479" s="1">
        <v>56551.351720168001</v>
      </c>
      <c r="Z8479" s="1">
        <v>20175.49320969417</v>
      </c>
      <c r="AA8479" s="1">
        <v>222207.38248369854</v>
      </c>
      <c r="AB8479" s="1">
        <v>2100.9506073845669</v>
      </c>
      <c r="AC8479" s="1">
        <v>13879.933755530454</v>
      </c>
      <c r="AD8479" s="1">
        <v>0</v>
      </c>
      <c r="AE8479" s="1">
        <v>28697.740640504355</v>
      </c>
      <c r="AF8479" s="1">
        <v>56440.630881862722</v>
      </c>
      <c r="AG8479" s="1">
        <v>259276.26549531057</v>
      </c>
      <c r="AH8479" s="1">
        <v>50717.644840974041</v>
      </c>
      <c r="AI8479" s="1">
        <v>6890.0170574052836</v>
      </c>
      <c r="AJ8479" s="1">
        <v>56326.488489567637</v>
      </c>
      <c r="AK8479" s="1">
        <v>1417.9632677690115</v>
      </c>
      <c r="AL8479" s="1">
        <v>1032157.625</v>
      </c>
      <c r="AM8479" s="1">
        <v>848671.0625</v>
      </c>
      <c r="AN8479" s="1">
        <v>183486.65625</v>
      </c>
      <c r="AO8479" t="s">
        <v>21289</v>
      </c>
    </row>
    <row r="8480" spans="1:41" x14ac:dyDescent="0.25">
      <c r="A8480" s="1">
        <v>2030</v>
      </c>
      <c r="B8480" t="s">
        <v>6868</v>
      </c>
      <c r="C8480" t="s">
        <v>7166</v>
      </c>
      <c r="D8480" t="s">
        <v>7264</v>
      </c>
      <c r="E8480" t="s">
        <v>8216</v>
      </c>
      <c r="F8480" t="s">
        <v>10366</v>
      </c>
      <c r="G8480" t="s">
        <v>12503</v>
      </c>
      <c r="H8480" t="s">
        <v>12778</v>
      </c>
      <c r="I8480" s="1">
        <v>20972.027036538639</v>
      </c>
      <c r="J8480" s="1">
        <v>60120.367363833553</v>
      </c>
      <c r="K8480" s="1">
        <v>1799.184251205555</v>
      </c>
      <c r="L8480" s="1">
        <v>4375</v>
      </c>
      <c r="M8480" s="1">
        <v>29911.803259194101</v>
      </c>
      <c r="N8480" s="1">
        <v>16199.54249814785</v>
      </c>
      <c r="O8480" s="1">
        <v>8748.1831000000002</v>
      </c>
      <c r="P8480" s="1">
        <v>13814.870999999999</v>
      </c>
      <c r="Q8480" s="1">
        <v>6272</v>
      </c>
      <c r="R8480" s="1">
        <v>11402.01599539685</v>
      </c>
      <c r="S8480" s="1">
        <v>25461.261129386719</v>
      </c>
      <c r="T8480" s="1">
        <v>12365</v>
      </c>
      <c r="U8480" s="1">
        <v>1652</v>
      </c>
      <c r="V8480" s="1">
        <v>13422</v>
      </c>
      <c r="W8480" s="1">
        <v>10802</v>
      </c>
      <c r="X8480" s="1">
        <v>23215.142636342182</v>
      </c>
      <c r="Y8480" s="1">
        <v>54204.13</v>
      </c>
      <c r="Z8480" s="1">
        <v>20250.946437473362</v>
      </c>
      <c r="AA8480" s="1">
        <v>247700</v>
      </c>
      <c r="AB8480" s="1">
        <v>2777.3811499999988</v>
      </c>
      <c r="AC8480" s="1">
        <v>14942.76550000001</v>
      </c>
      <c r="AD8480" s="1">
        <v>25090.370606111261</v>
      </c>
      <c r="AE8480" s="1">
        <v>27596.941500782821</v>
      </c>
      <c r="AF8480" s="1">
        <v>57713.439198720007</v>
      </c>
      <c r="AG8480" s="1">
        <v>305264</v>
      </c>
      <c r="AH8480" s="1">
        <v>44241.184197850067</v>
      </c>
      <c r="AI8480" s="1">
        <v>10455</v>
      </c>
      <c r="AJ8480" s="1">
        <v>54722.320907222107</v>
      </c>
      <c r="AK8480" s="1">
        <v>1439</v>
      </c>
      <c r="AL8480" s="1">
        <v>1126929.875</v>
      </c>
      <c r="AM8480" s="1">
        <v>930624.375</v>
      </c>
      <c r="AN8480" s="1">
        <v>196305.515625</v>
      </c>
      <c r="AO8480" t="s">
        <v>21290</v>
      </c>
    </row>
    <row r="8481" spans="1:41" x14ac:dyDescent="0.25">
      <c r="A8481" s="1">
        <v>2030</v>
      </c>
      <c r="B8481" t="s">
        <v>6868</v>
      </c>
      <c r="C8481" t="s">
        <v>7166</v>
      </c>
      <c r="D8481" t="s">
        <v>7264</v>
      </c>
      <c r="E8481" t="s">
        <v>8216</v>
      </c>
      <c r="F8481" t="s">
        <v>10366</v>
      </c>
      <c r="G8481" t="s">
        <v>12504</v>
      </c>
      <c r="H8481" t="s">
        <v>12778</v>
      </c>
      <c r="I8481" s="1">
        <v>19617.101688990409</v>
      </c>
      <c r="J8481" s="1">
        <v>72278.734771919306</v>
      </c>
      <c r="K8481" s="1">
        <v>2145.0022790555531</v>
      </c>
      <c r="L8481" s="1">
        <v>5115.4624494335794</v>
      </c>
      <c r="M8481" s="1">
        <v>35046.444891328923</v>
      </c>
      <c r="N8481" s="1">
        <v>18775.269755353351</v>
      </c>
      <c r="O8481" s="1">
        <v>10249.89079584048</v>
      </c>
      <c r="P8481" s="1">
        <v>15562.349766270479</v>
      </c>
      <c r="Q8481" s="1">
        <v>7390</v>
      </c>
      <c r="R8481" s="1">
        <v>13331.28920923284</v>
      </c>
      <c r="S8481" s="1">
        <v>29975.849357274448</v>
      </c>
      <c r="T8481" s="1">
        <v>14576.7643822587</v>
      </c>
      <c r="U8481" s="1">
        <v>1824.566543633247</v>
      </c>
      <c r="V8481" s="1">
        <v>14534</v>
      </c>
      <c r="W8481" s="1">
        <v>12808.325930728241</v>
      </c>
      <c r="X8481" s="1">
        <v>26915.911247180338</v>
      </c>
      <c r="Y8481" s="1">
        <v>62770.581187127391</v>
      </c>
      <c r="Z8481" s="1">
        <v>23471.46951034672</v>
      </c>
      <c r="AA8481" s="1">
        <v>303644</v>
      </c>
      <c r="AB8481" s="1">
        <v>3128.699275624544</v>
      </c>
      <c r="AC8481" s="1">
        <v>16832.914558982109</v>
      </c>
      <c r="AD8481" s="1">
        <v>29080.510903672912</v>
      </c>
      <c r="AE8481" s="1">
        <v>32334.215396362932</v>
      </c>
      <c r="AF8481" s="1">
        <v>67481.355668278877</v>
      </c>
      <c r="AG8481" s="1">
        <v>364819</v>
      </c>
      <c r="AH8481" s="1">
        <v>52872.310539431834</v>
      </c>
      <c r="AI8481" s="1">
        <v>12249.69882837869</v>
      </c>
      <c r="AJ8481" s="1">
        <v>65398.23905398645</v>
      </c>
      <c r="AK8481" s="1">
        <v>1687</v>
      </c>
      <c r="AL8481" s="1">
        <v>1335917</v>
      </c>
      <c r="AM8481" s="1">
        <v>1105180.5</v>
      </c>
      <c r="AN8481" s="1">
        <v>230736.421875</v>
      </c>
      <c r="AO8481" t="s">
        <v>21291</v>
      </c>
    </row>
    <row r="8482" spans="1:41" x14ac:dyDescent="0.25">
      <c r="A8482" s="1">
        <v>2030</v>
      </c>
      <c r="B8482" t="s">
        <v>6869</v>
      </c>
      <c r="C8482" t="s">
        <v>7166</v>
      </c>
      <c r="D8482" t="s">
        <v>7264</v>
      </c>
      <c r="E8482" t="s">
        <v>8216</v>
      </c>
      <c r="F8482" t="s">
        <v>10366</v>
      </c>
      <c r="G8482" t="s">
        <v>12504</v>
      </c>
      <c r="H8482" t="s">
        <v>12778</v>
      </c>
      <c r="I8482" s="1">
        <v>17366.298369200002</v>
      </c>
      <c r="J8482" s="1">
        <v>72058.791593479458</v>
      </c>
      <c r="K8482" s="1">
        <v>2146.0611642346762</v>
      </c>
      <c r="L8482" s="1">
        <v>3986.652667393821</v>
      </c>
      <c r="M8482" s="1">
        <v>52028.469875399001</v>
      </c>
      <c r="N8482" s="1">
        <v>12713.81421574599</v>
      </c>
      <c r="O8482" s="1">
        <v>9728.1295164729745</v>
      </c>
      <c r="P8482" s="1">
        <v>12842.16048657988</v>
      </c>
      <c r="Q8482" s="1">
        <v>7566.6742051280298</v>
      </c>
      <c r="R8482" s="1">
        <v>13770.805984999441</v>
      </c>
      <c r="S8482" s="1">
        <v>32021.524134370851</v>
      </c>
      <c r="T8482" s="1">
        <v>14324.143597889381</v>
      </c>
      <c r="U8482" s="1">
        <v>1731.410935205435</v>
      </c>
      <c r="V8482" s="1">
        <v>14292</v>
      </c>
      <c r="W8482" s="1">
        <v>7842.7259288630848</v>
      </c>
      <c r="X8482" s="1">
        <v>25302.140574575838</v>
      </c>
      <c r="Y8482" s="1">
        <v>69322.161053606425</v>
      </c>
      <c r="Z8482" s="1">
        <v>23492.04940526043</v>
      </c>
      <c r="AA8482" s="1">
        <v>285234</v>
      </c>
      <c r="AB8482" s="1">
        <v>2463</v>
      </c>
      <c r="AC8482" s="1">
        <v>16272.380414361391</v>
      </c>
      <c r="AD8482" s="1">
        <v>24725.46875536166</v>
      </c>
      <c r="AE8482" s="1">
        <v>30016.56155614831</v>
      </c>
      <c r="AF8482" s="1">
        <v>67625.24110219357</v>
      </c>
      <c r="AG8482" s="1">
        <v>310047</v>
      </c>
      <c r="AH8482" s="1">
        <v>64182.981272563557</v>
      </c>
      <c r="AI8482" s="1">
        <v>8077.6306713182003</v>
      </c>
      <c r="AJ8482" s="1">
        <v>67356.039699903515</v>
      </c>
      <c r="AK8482" s="1">
        <v>1664</v>
      </c>
      <c r="AL8482" s="1">
        <v>1270200.375</v>
      </c>
      <c r="AM8482" s="1">
        <v>1025694.0625</v>
      </c>
      <c r="AN8482" s="1">
        <v>244506.265625</v>
      </c>
      <c r="AO8482" t="s">
        <v>21292</v>
      </c>
    </row>
    <row r="8483" spans="1:41" x14ac:dyDescent="0.25">
      <c r="A8483" s="1">
        <v>2030</v>
      </c>
      <c r="B8483" t="s">
        <v>6869</v>
      </c>
      <c r="C8483" t="s">
        <v>7166</v>
      </c>
      <c r="D8483" t="s">
        <v>7264</v>
      </c>
      <c r="E8483" t="s">
        <v>8217</v>
      </c>
      <c r="F8483" t="s">
        <v>10367</v>
      </c>
      <c r="G8483" t="s">
        <v>12505</v>
      </c>
      <c r="H8483" t="s">
        <v>12778</v>
      </c>
      <c r="I8483" s="1">
        <v>0</v>
      </c>
      <c r="J8483" s="1">
        <v>1954.3096577247959</v>
      </c>
      <c r="K8483" s="1"/>
      <c r="L8483" s="1"/>
      <c r="M8483" s="1">
        <v>305.81522669353234</v>
      </c>
      <c r="N8483" s="1">
        <v>0</v>
      </c>
      <c r="O8483" s="1">
        <v>50.969204448922056</v>
      </c>
      <c r="P8483" s="1">
        <v>0</v>
      </c>
      <c r="Q8483" s="1">
        <v>5.7938098019266642</v>
      </c>
      <c r="R8483" s="1">
        <v>27.138043216784059</v>
      </c>
      <c r="S8483" s="1">
        <v>0</v>
      </c>
      <c r="T8483" s="1">
        <v>152.03197360912952</v>
      </c>
      <c r="U8483" s="1">
        <v>0</v>
      </c>
      <c r="V8483" s="1">
        <v>509.69204448922051</v>
      </c>
      <c r="W8483" s="1">
        <v>0</v>
      </c>
      <c r="X8483" s="1">
        <v>963.31796408462685</v>
      </c>
      <c r="Y8483" s="1">
        <v>973.43923781556759</v>
      </c>
      <c r="Z8483" s="1">
        <v>20.252491088167513</v>
      </c>
      <c r="AA8483" s="1">
        <v>3066.3073396471509</v>
      </c>
      <c r="AB8483" s="1">
        <v>0</v>
      </c>
      <c r="AC8483" s="1">
        <v>13.251993156719735</v>
      </c>
      <c r="AD8483" s="1">
        <v>117.36751760790085</v>
      </c>
      <c r="AE8483" s="1"/>
      <c r="AF8483" s="1">
        <v>1075.6744783718307</v>
      </c>
      <c r="AG8483" s="1">
        <v>23504.958323664894</v>
      </c>
      <c r="AH8483" s="1">
        <v>4167.7887748351668</v>
      </c>
      <c r="AI8483" s="1">
        <v>181.45036783816252</v>
      </c>
      <c r="AJ8483" s="1">
        <v>2088.7179983168257</v>
      </c>
      <c r="AK8483" s="1"/>
      <c r="AL8483" s="1">
        <v>39178.27734375</v>
      </c>
      <c r="AM8483" s="1">
        <v>33239.53515625</v>
      </c>
      <c r="AN8483" s="1">
        <v>5938.74072265625</v>
      </c>
      <c r="AO8483" t="s">
        <v>21293</v>
      </c>
    </row>
    <row r="8484" spans="1:41" x14ac:dyDescent="0.25">
      <c r="A8484" s="1">
        <v>2030</v>
      </c>
      <c r="B8484" t="s">
        <v>6870</v>
      </c>
      <c r="C8484" t="s">
        <v>7166</v>
      </c>
      <c r="D8484" t="s">
        <v>7264</v>
      </c>
      <c r="E8484" t="s">
        <v>8217</v>
      </c>
      <c r="F8484" t="s">
        <v>10367</v>
      </c>
      <c r="G8484" t="s">
        <v>12505</v>
      </c>
      <c r="H8484" t="s">
        <v>12778</v>
      </c>
      <c r="I8484" s="1">
        <v>0</v>
      </c>
      <c r="J8484" s="1">
        <v>1952.149541275061</v>
      </c>
      <c r="K8484" s="1"/>
      <c r="L8484" s="1"/>
      <c r="M8484" s="1">
        <v>300</v>
      </c>
      <c r="N8484" s="1">
        <v>0</v>
      </c>
      <c r="O8484" s="1">
        <v>50</v>
      </c>
      <c r="P8484" s="1">
        <v>0</v>
      </c>
      <c r="Q8484" s="1">
        <v>6</v>
      </c>
      <c r="R8484" s="1">
        <v>26.622</v>
      </c>
      <c r="S8484" s="1"/>
      <c r="T8484" s="1">
        <v>400</v>
      </c>
      <c r="U8484" s="1">
        <v>0</v>
      </c>
      <c r="V8484" s="1">
        <v>500</v>
      </c>
      <c r="W8484" s="1">
        <v>0</v>
      </c>
      <c r="X8484" s="1">
        <v>105</v>
      </c>
      <c r="Y8484" s="1">
        <v>1461.6</v>
      </c>
      <c r="Z8484" s="1">
        <v>20.34509540941043</v>
      </c>
      <c r="AA8484" s="1">
        <v>1098</v>
      </c>
      <c r="AB8484" s="1">
        <v>0</v>
      </c>
      <c r="AC8484" s="1">
        <v>100</v>
      </c>
      <c r="AD8484" s="1">
        <v>117.6162808428362</v>
      </c>
      <c r="AE8484" s="1"/>
      <c r="AF8484" s="1">
        <v>1296</v>
      </c>
      <c r="AG8484" s="1">
        <v>30042</v>
      </c>
      <c r="AH8484" s="1">
        <v>4401.2478499999997</v>
      </c>
      <c r="AI8484" s="1">
        <v>178</v>
      </c>
      <c r="AJ8484" s="1">
        <v>700</v>
      </c>
      <c r="AK8484" s="1"/>
      <c r="AL8484" s="1">
        <v>42754.578125</v>
      </c>
      <c r="AM8484" s="1">
        <v>37202.71875</v>
      </c>
      <c r="AN8484" s="1">
        <v>5551.8642578125</v>
      </c>
      <c r="AO8484" t="s">
        <v>21294</v>
      </c>
    </row>
    <row r="8485" spans="1:41" x14ac:dyDescent="0.25">
      <c r="A8485" s="1">
        <v>2030</v>
      </c>
      <c r="B8485" t="s">
        <v>6871</v>
      </c>
      <c r="C8485" t="s">
        <v>7166</v>
      </c>
      <c r="D8485" t="s">
        <v>7264</v>
      </c>
      <c r="E8485" t="s">
        <v>8217</v>
      </c>
      <c r="F8485" t="s">
        <v>10367</v>
      </c>
      <c r="G8485" t="s">
        <v>12506</v>
      </c>
      <c r="H8485" t="s">
        <v>12778</v>
      </c>
      <c r="I8485" s="1">
        <v>0</v>
      </c>
      <c r="J8485" s="1">
        <v>2412.0385858957429</v>
      </c>
      <c r="K8485" s="1">
        <v>0</v>
      </c>
      <c r="L8485" s="1">
        <v>0</v>
      </c>
      <c r="M8485" s="1">
        <v>358.52777058669318</v>
      </c>
      <c r="N8485" s="1">
        <v>0</v>
      </c>
      <c r="O8485" s="1">
        <v>59.754628431115563</v>
      </c>
      <c r="P8485" s="1">
        <v>0</v>
      </c>
      <c r="Q8485" s="1">
        <v>6.8354711664257346</v>
      </c>
      <c r="R8485" s="1">
        <v>31.777127906611771</v>
      </c>
      <c r="S8485" s="1">
        <v>0</v>
      </c>
      <c r="T8485" s="1">
        <v>122.1232695857738</v>
      </c>
      <c r="U8485" s="1">
        <v>0</v>
      </c>
      <c r="V8485" s="1">
        <v>598</v>
      </c>
      <c r="W8485" s="1">
        <v>0</v>
      </c>
      <c r="X8485" s="1">
        <v>1130.4696954631311</v>
      </c>
      <c r="Y8485" s="1">
        <v>1195.2792179103481</v>
      </c>
      <c r="Z8485" s="1">
        <v>23.58170460954198</v>
      </c>
      <c r="AA8485" s="1">
        <v>3829</v>
      </c>
      <c r="AB8485" s="1">
        <v>0</v>
      </c>
      <c r="AC8485" s="1">
        <v>15.536203392090041</v>
      </c>
      <c r="AD8485" s="1">
        <v>138.46886762091981</v>
      </c>
      <c r="AE8485" s="1"/>
      <c r="AF8485" s="1">
        <v>1288.83651388715</v>
      </c>
      <c r="AG8485" s="1">
        <v>28108</v>
      </c>
      <c r="AH8485" s="1">
        <v>5274.320401154273</v>
      </c>
      <c r="AI8485" s="1">
        <v>212.72647721477131</v>
      </c>
      <c r="AJ8485" s="1">
        <v>2497.7195665692579</v>
      </c>
      <c r="AK8485" s="1"/>
      <c r="AL8485" s="1">
        <v>47302.9921875</v>
      </c>
      <c r="AM8485" s="1">
        <v>40006.6015625</v>
      </c>
      <c r="AN8485" s="1">
        <v>7296.39111328125</v>
      </c>
      <c r="AO8485" t="s">
        <v>21295</v>
      </c>
    </row>
    <row r="8486" spans="1:41" x14ac:dyDescent="0.25">
      <c r="A8486" s="1">
        <v>2030</v>
      </c>
      <c r="B8486" t="s">
        <v>6872</v>
      </c>
      <c r="C8486" t="s">
        <v>7166</v>
      </c>
      <c r="D8486" t="s">
        <v>7264</v>
      </c>
      <c r="E8486" t="s">
        <v>8217</v>
      </c>
      <c r="F8486" t="s">
        <v>10367</v>
      </c>
      <c r="G8486" t="s">
        <v>12506</v>
      </c>
      <c r="H8486" t="s">
        <v>12778</v>
      </c>
      <c r="I8486" s="1">
        <v>0</v>
      </c>
      <c r="J8486" s="1">
        <v>2420.5848133045511</v>
      </c>
      <c r="K8486" s="1"/>
      <c r="L8486" s="1">
        <v>0</v>
      </c>
      <c r="M8486" s="1">
        <v>351.49781430067958</v>
      </c>
      <c r="N8486" s="1">
        <v>0</v>
      </c>
      <c r="O8486" s="1">
        <v>58.582969050113277</v>
      </c>
      <c r="P8486" s="1">
        <v>0</v>
      </c>
      <c r="Q8486" s="1">
        <v>7</v>
      </c>
      <c r="R8486" s="1">
        <v>31.126564063011049</v>
      </c>
      <c r="S8486" s="1"/>
      <c r="T8486" s="1">
        <v>471.54919150048357</v>
      </c>
      <c r="U8486" s="1">
        <v>0</v>
      </c>
      <c r="V8486" s="1">
        <v>541</v>
      </c>
      <c r="W8486" s="1">
        <v>0</v>
      </c>
      <c r="X8486" s="1">
        <v>121.7382432330914</v>
      </c>
      <c r="Y8486" s="1">
        <v>1694.4419109704311</v>
      </c>
      <c r="Z8486" s="1">
        <v>23.580591063310891</v>
      </c>
      <c r="AA8486" s="1">
        <v>1335</v>
      </c>
      <c r="AB8486" s="1">
        <v>0</v>
      </c>
      <c r="AC8486" s="1">
        <v>112.6492586595306</v>
      </c>
      <c r="AD8486" s="1">
        <v>136.32088545820281</v>
      </c>
      <c r="AE8486" s="1"/>
      <c r="AF8486" s="1">
        <v>1515.34613359221</v>
      </c>
      <c r="AG8486" s="1">
        <v>35903</v>
      </c>
      <c r="AH8486" s="1">
        <v>5259.8985981999231</v>
      </c>
      <c r="AI8486" s="1">
        <v>208.55536981840331</v>
      </c>
      <c r="AJ8486" s="1">
        <v>836.56479803561763</v>
      </c>
      <c r="AK8486" s="1"/>
      <c r="AL8486" s="1">
        <v>51028.4375</v>
      </c>
      <c r="AM8486" s="1">
        <v>44420.296875</v>
      </c>
      <c r="AN8486" s="1">
        <v>6608.14306640625</v>
      </c>
      <c r="AO8486" t="s">
        <v>21296</v>
      </c>
    </row>
    <row r="8487" spans="1:41" x14ac:dyDescent="0.25">
      <c r="A8487" s="1">
        <v>2030</v>
      </c>
      <c r="B8487" t="s">
        <v>6873</v>
      </c>
      <c r="C8487" t="s">
        <v>7166</v>
      </c>
      <c r="D8487" t="s">
        <v>7264</v>
      </c>
      <c r="E8487" t="s">
        <v>8218</v>
      </c>
      <c r="F8487" t="s">
        <v>10368</v>
      </c>
      <c r="G8487" t="s">
        <v>12507</v>
      </c>
      <c r="H8487" t="s">
        <v>12778</v>
      </c>
      <c r="I8487" s="1">
        <v>11063.315553913082</v>
      </c>
      <c r="J8487" s="1">
        <v>37382.179168873517</v>
      </c>
      <c r="K8487" s="1">
        <v>1172.7131849804025</v>
      </c>
      <c r="L8487" s="1">
        <v>779.82882806850739</v>
      </c>
      <c r="M8487" s="1">
        <v>8725.2652600962792</v>
      </c>
      <c r="N8487" s="1">
        <v>2469.9700009384997</v>
      </c>
      <c r="O8487" s="1">
        <v>6939.6249763417827</v>
      </c>
      <c r="P8487" s="1">
        <v>6742.5570326300176</v>
      </c>
      <c r="Q8487" s="1">
        <v>5502.2112130038704</v>
      </c>
      <c r="R8487" s="1">
        <v>6405.8577263727611</v>
      </c>
      <c r="S8487" s="1">
        <v>8173.2177486113451</v>
      </c>
      <c r="T8487" s="1">
        <v>9365.3364714671825</v>
      </c>
      <c r="U8487" s="1">
        <v>1121.3224978762851</v>
      </c>
      <c r="V8487" s="1">
        <v>3193.730350769456</v>
      </c>
      <c r="W8487" s="1">
        <v>3595.0803888136898</v>
      </c>
      <c r="X8487" s="1">
        <v>12280.825935149973</v>
      </c>
      <c r="Y8487" s="1">
        <v>26444.017694836457</v>
      </c>
      <c r="Z8487" s="1">
        <v>9931.7525230603096</v>
      </c>
      <c r="AA8487" s="1">
        <v>80125.628161883418</v>
      </c>
      <c r="AB8487" s="1">
        <v>1774.7476989114659</v>
      </c>
      <c r="AC8487" s="1">
        <v>9147.9528144925298</v>
      </c>
      <c r="AD8487" s="1">
        <v>14071.448002911018</v>
      </c>
      <c r="AE8487" s="1">
        <v>8811.1098498601168</v>
      </c>
      <c r="AF8487" s="1">
        <v>27181.738680277238</v>
      </c>
      <c r="AG8487" s="1">
        <v>91616.125612848409</v>
      </c>
      <c r="AH8487" s="1">
        <v>20463.589979533521</v>
      </c>
      <c r="AI8487" s="1">
        <v>1428.157108658796</v>
      </c>
      <c r="AJ8487" s="1">
        <v>23163.464653857118</v>
      </c>
      <c r="AK8487" s="1">
        <v>517.84711720104804</v>
      </c>
      <c r="AL8487" s="1">
        <v>439590.625</v>
      </c>
      <c r="AM8487" s="1">
        <v>351082.75</v>
      </c>
      <c r="AN8487" s="1">
        <v>88507.8515625</v>
      </c>
      <c r="AO8487" t="s">
        <v>21297</v>
      </c>
    </row>
    <row r="8488" spans="1:41" x14ac:dyDescent="0.25">
      <c r="A8488" s="1">
        <v>2030</v>
      </c>
      <c r="B8488" t="s">
        <v>6874</v>
      </c>
      <c r="C8488" t="s">
        <v>7166</v>
      </c>
      <c r="D8488" t="s">
        <v>7264</v>
      </c>
      <c r="E8488" t="s">
        <v>8218</v>
      </c>
      <c r="F8488" t="s">
        <v>10368</v>
      </c>
      <c r="G8488" t="s">
        <v>12507</v>
      </c>
      <c r="H8488" t="s">
        <v>12778</v>
      </c>
      <c r="I8488" s="1">
        <v>12050.205750703821</v>
      </c>
      <c r="J8488" s="1">
        <v>37340.860302218789</v>
      </c>
      <c r="K8488" s="1">
        <v>1150.873349955556</v>
      </c>
      <c r="L8488" s="1">
        <v>765</v>
      </c>
      <c r="M8488" s="1">
        <v>18207.99284304</v>
      </c>
      <c r="N8488" s="1">
        <v>2402.1947636718751</v>
      </c>
      <c r="O8488" s="1">
        <v>7345.6266000000014</v>
      </c>
      <c r="P8488" s="1">
        <v>6993.7650000000003</v>
      </c>
      <c r="Q8488" s="1">
        <v>5033</v>
      </c>
      <c r="R8488" s="1">
        <v>8017.0915427850487</v>
      </c>
      <c r="S8488" s="1">
        <v>10498.261129386719</v>
      </c>
      <c r="T8488" s="1">
        <v>8795</v>
      </c>
      <c r="U8488" s="1">
        <v>1070</v>
      </c>
      <c r="V8488" s="1">
        <v>3233</v>
      </c>
      <c r="W8488" s="1">
        <v>4751</v>
      </c>
      <c r="X8488" s="1">
        <v>10023.299999999999</v>
      </c>
      <c r="Y8488" s="1">
        <v>27573.606</v>
      </c>
      <c r="Z8488" s="1">
        <v>11902.4321513584</v>
      </c>
      <c r="AA8488" s="1">
        <v>92290</v>
      </c>
      <c r="AB8488" s="1">
        <v>2062.3811499999988</v>
      </c>
      <c r="AC8488" s="1">
        <v>10977.76550000001</v>
      </c>
      <c r="AD8488" s="1">
        <v>16851.26303380846</v>
      </c>
      <c r="AE8488" s="1">
        <v>6926.1095246341774</v>
      </c>
      <c r="AF8488" s="1">
        <v>29703.159198720001</v>
      </c>
      <c r="AG8488" s="1">
        <v>101477</v>
      </c>
      <c r="AH8488" s="1">
        <v>13370</v>
      </c>
      <c r="AI8488" s="1">
        <v>2172</v>
      </c>
      <c r="AJ8488" s="1">
        <v>21568</v>
      </c>
      <c r="AK8488" s="1">
        <v>508</v>
      </c>
      <c r="AL8488" s="1">
        <v>475058.875</v>
      </c>
      <c r="AM8488" s="1">
        <v>379323.1875</v>
      </c>
      <c r="AN8488" s="1">
        <v>95735.703125</v>
      </c>
      <c r="AO8488" t="s">
        <v>21298</v>
      </c>
    </row>
    <row r="8489" spans="1:41" x14ac:dyDescent="0.25">
      <c r="A8489" s="1">
        <v>2030</v>
      </c>
      <c r="B8489" t="s">
        <v>6875</v>
      </c>
      <c r="C8489" t="s">
        <v>7166</v>
      </c>
      <c r="D8489" t="s">
        <v>7264</v>
      </c>
      <c r="E8489" t="s">
        <v>8218</v>
      </c>
      <c r="F8489" t="s">
        <v>10368</v>
      </c>
      <c r="G8489" t="s">
        <v>12508</v>
      </c>
      <c r="H8489" t="s">
        <v>12778</v>
      </c>
      <c r="I8489" s="1">
        <v>11070</v>
      </c>
      <c r="J8489" s="1">
        <v>44869.830538435577</v>
      </c>
      <c r="K8489" s="1">
        <v>1390.9452319914401</v>
      </c>
      <c r="L8489" s="1">
        <v>934.08554075230404</v>
      </c>
      <c r="M8489" s="1">
        <v>10229.21564535035</v>
      </c>
      <c r="N8489" s="1">
        <v>2892.8224562300779</v>
      </c>
      <c r="O8489" s="1">
        <v>8135.7893731331769</v>
      </c>
      <c r="P8489" s="1">
        <v>7697.9547576731457</v>
      </c>
      <c r="Q8489" s="1">
        <v>6491.4464547257812</v>
      </c>
      <c r="R8489" s="1">
        <v>7500.9004406260574</v>
      </c>
      <c r="S8489" s="1">
        <v>9734.4321327397847</v>
      </c>
      <c r="T8489" s="1">
        <v>11219.770085018999</v>
      </c>
      <c r="U8489" s="1">
        <v>1227.054134368364</v>
      </c>
      <c r="V8489" s="1">
        <v>3744</v>
      </c>
      <c r="W8489" s="1">
        <v>4214.7546765975812</v>
      </c>
      <c r="X8489" s="1">
        <v>14411.754034024319</v>
      </c>
      <c r="Y8489" s="1">
        <v>32470.42399854456</v>
      </c>
      <c r="Z8489" s="1">
        <v>11564.38747383115</v>
      </c>
      <c r="AA8489" s="1">
        <v>103586</v>
      </c>
      <c r="AB8489" s="1">
        <v>2081</v>
      </c>
      <c r="AC8489" s="1">
        <v>10724.760710816619</v>
      </c>
      <c r="AD8489" s="1">
        <v>16601.334938846649</v>
      </c>
      <c r="AE8489" s="1">
        <v>6702.1259770609176</v>
      </c>
      <c r="AF8489" s="1">
        <v>32568.23325873326</v>
      </c>
      <c r="AG8489" s="1">
        <v>109556</v>
      </c>
      <c r="AH8489" s="1">
        <v>25896.5931194962</v>
      </c>
      <c r="AI8489" s="1">
        <v>1674.3246886398581</v>
      </c>
      <c r="AJ8489" s="1">
        <v>27699.210205540869</v>
      </c>
      <c r="AK8489" s="1">
        <v>608</v>
      </c>
      <c r="AL8489" s="1">
        <v>527497.125</v>
      </c>
      <c r="AM8489" s="1">
        <v>421299.25</v>
      </c>
      <c r="AN8489" s="1">
        <v>106197.9140625</v>
      </c>
      <c r="AO8489" t="s">
        <v>21299</v>
      </c>
    </row>
    <row r="8490" spans="1:41" x14ac:dyDescent="0.25">
      <c r="A8490" s="1">
        <v>2030</v>
      </c>
      <c r="B8490" t="s">
        <v>6876</v>
      </c>
      <c r="C8490" t="s">
        <v>7166</v>
      </c>
      <c r="D8490" t="s">
        <v>7264</v>
      </c>
      <c r="E8490" t="s">
        <v>8218</v>
      </c>
      <c r="F8490" t="s">
        <v>10368</v>
      </c>
      <c r="G8490" t="s">
        <v>12508</v>
      </c>
      <c r="H8490" t="s">
        <v>12778</v>
      </c>
      <c r="I8490" s="1">
        <v>10697.101688990409</v>
      </c>
      <c r="J8490" s="1">
        <v>45007.887681967753</v>
      </c>
      <c r="K8490" s="1">
        <v>1372.080684290587</v>
      </c>
      <c r="L8490" s="1">
        <v>894.47514830095713</v>
      </c>
      <c r="M8490" s="1">
        <v>21333.56562376994</v>
      </c>
      <c r="N8490" s="1">
        <v>2784.143731095704</v>
      </c>
      <c r="O8490" s="1">
        <v>8606.5723152297778</v>
      </c>
      <c r="P8490" s="1">
        <v>7878.4244248897176</v>
      </c>
      <c r="Q8490" s="1">
        <v>5931</v>
      </c>
      <c r="R8490" s="1">
        <v>9373.620070074483</v>
      </c>
      <c r="S8490" s="1">
        <v>12359.729258053691</v>
      </c>
      <c r="T8490" s="1">
        <v>10368.187848116881</v>
      </c>
      <c r="U8490" s="1">
        <v>1181.771308527588</v>
      </c>
      <c r="V8490" s="1">
        <v>3501</v>
      </c>
      <c r="W8490" s="1">
        <v>5633.4342248555677</v>
      </c>
      <c r="X8490" s="1">
        <v>11621.13269903091</v>
      </c>
      <c r="Y8490" s="1">
        <v>31966.251808282519</v>
      </c>
      <c r="Z8490" s="1">
        <v>13795.284788399989</v>
      </c>
      <c r="AA8490" s="1">
        <v>114560</v>
      </c>
      <c r="AB8490" s="1">
        <v>2323.2570762089008</v>
      </c>
      <c r="AC8490" s="1">
        <v>12366.37145313172</v>
      </c>
      <c r="AD8490" s="1">
        <v>19531.131926603241</v>
      </c>
      <c r="AE8490" s="1">
        <v>8115.0411983867762</v>
      </c>
      <c r="AF8490" s="1">
        <v>34730.37611670851</v>
      </c>
      <c r="AG8490" s="1">
        <v>121274</v>
      </c>
      <c r="AH8490" s="1">
        <v>15978.3876424803</v>
      </c>
      <c r="AI8490" s="1">
        <v>2544.8441755369208</v>
      </c>
      <c r="AJ8490" s="1">
        <v>25775.756520046001</v>
      </c>
      <c r="AK8490" s="1">
        <v>596</v>
      </c>
      <c r="AL8490" s="1">
        <v>562100.8125</v>
      </c>
      <c r="AM8490" s="1">
        <v>449832.5</v>
      </c>
      <c r="AN8490" s="1">
        <v>112268.328125</v>
      </c>
      <c r="AO8490" t="s">
        <v>21300</v>
      </c>
    </row>
    <row r="8491" spans="1:41" x14ac:dyDescent="0.25">
      <c r="A8491" s="1">
        <v>2030</v>
      </c>
      <c r="B8491" t="s">
        <v>6876</v>
      </c>
      <c r="C8491" t="s">
        <v>7166</v>
      </c>
      <c r="D8491" t="s">
        <v>7264</v>
      </c>
      <c r="E8491" t="s">
        <v>8219</v>
      </c>
      <c r="F8491" t="s">
        <v>10369</v>
      </c>
      <c r="G8491" t="s">
        <v>12508</v>
      </c>
      <c r="H8491" t="s">
        <v>12778</v>
      </c>
      <c r="I8491" s="1">
        <v>21841.101688990409</v>
      </c>
      <c r="J8491" s="1">
        <v>66644.511549720031</v>
      </c>
      <c r="K8491" s="1">
        <v>2189.948529483328</v>
      </c>
      <c r="L8491" s="1">
        <v>4063.1387455500999</v>
      </c>
      <c r="M8491" s="1">
        <v>36621.144261474074</v>
      </c>
      <c r="N8491" s="1">
        <v>18485.519755353351</v>
      </c>
      <c r="O8491" s="1">
        <v>10858.77688412932</v>
      </c>
      <c r="P8491" s="1"/>
      <c r="Q8491" s="1">
        <v>6063.2269999999999</v>
      </c>
      <c r="R8491" s="1">
        <v>12040.284199505841</v>
      </c>
      <c r="S8491" s="1">
        <v>20052.688741953629</v>
      </c>
      <c r="T8491" s="1">
        <v>14514.427428354849</v>
      </c>
      <c r="U8491" s="1">
        <v>1824.566543633247</v>
      </c>
      <c r="V8491" s="1">
        <v>15302</v>
      </c>
      <c r="W8491" s="1">
        <v>12661.66642576252</v>
      </c>
      <c r="X8491" s="1">
        <v>21153.14541332814</v>
      </c>
      <c r="Y8491" s="1">
        <v>60220</v>
      </c>
      <c r="Z8491" s="1">
        <v>22734.118313723571</v>
      </c>
      <c r="AA8491" s="1">
        <v>275254</v>
      </c>
      <c r="AB8491" s="1"/>
      <c r="AC8491" s="1">
        <v>13190.446174000001</v>
      </c>
      <c r="AD8491" s="1">
        <v>27626.485358489259</v>
      </c>
      <c r="AE8491" s="1">
        <v>40025.385705861801</v>
      </c>
      <c r="AF8491" s="1">
        <v>57830.641421073822</v>
      </c>
      <c r="AG8491" s="1">
        <v>278713</v>
      </c>
      <c r="AH8491" s="1">
        <v>45042.062828991468</v>
      </c>
      <c r="AI8491" s="1">
        <v>8821.4234795660595</v>
      </c>
      <c r="AJ8491" s="1">
        <v>54962.421187064458</v>
      </c>
      <c r="AK8491" s="1">
        <v>1687</v>
      </c>
      <c r="AL8491" s="1">
        <v>1150423</v>
      </c>
      <c r="AM8491" s="1">
        <v>949194.375</v>
      </c>
      <c r="AN8491" s="1">
        <v>201228.78125</v>
      </c>
      <c r="AO8491" t="s">
        <v>21301</v>
      </c>
    </row>
    <row r="8492" spans="1:41" x14ac:dyDescent="0.25">
      <c r="A8492" s="1">
        <v>2030</v>
      </c>
      <c r="B8492" t="s">
        <v>6877</v>
      </c>
      <c r="C8492" t="s">
        <v>7166</v>
      </c>
      <c r="D8492" t="s">
        <v>7264</v>
      </c>
      <c r="E8492" t="s">
        <v>8219</v>
      </c>
      <c r="F8492" t="s">
        <v>10369</v>
      </c>
      <c r="G8492" t="s">
        <v>12508</v>
      </c>
      <c r="H8492" t="s">
        <v>12778</v>
      </c>
      <c r="I8492" s="1">
        <v>12160.298369200011</v>
      </c>
      <c r="J8492" s="1">
        <v>66644.511549720031</v>
      </c>
      <c r="K8492" s="1">
        <v>2186.6065496190231</v>
      </c>
      <c r="L8492" s="1">
        <v>3986.652667393821</v>
      </c>
      <c r="M8492" s="1">
        <v>41919.563169298614</v>
      </c>
      <c r="N8492" s="1">
        <v>12498.91221574599</v>
      </c>
      <c r="O8492" s="1">
        <v>10528.882918584601</v>
      </c>
      <c r="P8492" s="1"/>
      <c r="Q8492" s="1">
        <v>7246.8966296084782</v>
      </c>
      <c r="R8492" s="1">
        <v>12476.30882173491</v>
      </c>
      <c r="S8492" s="1">
        <v>19434.71003060741</v>
      </c>
      <c r="T8492" s="1">
        <v>14232.62168623021</v>
      </c>
      <c r="U8492" s="1">
        <v>1731.410935205435</v>
      </c>
      <c r="V8492" s="1">
        <v>16063</v>
      </c>
      <c r="W8492" s="1">
        <v>6861</v>
      </c>
      <c r="X8492" s="1">
        <v>20201.238184788239</v>
      </c>
      <c r="Y8492" s="1">
        <v>66620</v>
      </c>
      <c r="Z8492" s="1">
        <v>23492.04940526043</v>
      </c>
      <c r="AA8492" s="1">
        <v>251827</v>
      </c>
      <c r="AB8492" s="1"/>
      <c r="AC8492" s="1">
        <v>15260.137008738289</v>
      </c>
      <c r="AD8492" s="1">
        <v>17800.019475800811</v>
      </c>
      <c r="AE8492" s="1">
        <v>43950.724303654097</v>
      </c>
      <c r="AF8492" s="1">
        <v>58501.99238040534</v>
      </c>
      <c r="AG8492" s="1">
        <v>236840</v>
      </c>
      <c r="AH8492" s="1">
        <v>58633.633156107368</v>
      </c>
      <c r="AI8492" s="1">
        <v>4580.7898155293187</v>
      </c>
      <c r="AJ8492" s="1">
        <v>56915.454512026343</v>
      </c>
      <c r="AK8492" s="1">
        <v>1664</v>
      </c>
      <c r="AL8492" s="1">
        <v>1084258.5</v>
      </c>
      <c r="AM8492" s="1">
        <v>886215.375</v>
      </c>
      <c r="AN8492" s="1">
        <v>198043.078125</v>
      </c>
      <c r="AO8492" t="s">
        <v>21302</v>
      </c>
    </row>
    <row r="8493" spans="1:41" x14ac:dyDescent="0.25">
      <c r="A8493" s="1">
        <v>2030</v>
      </c>
      <c r="B8493" t="s">
        <v>6878</v>
      </c>
      <c r="C8493" t="s">
        <v>7166</v>
      </c>
      <c r="D8493" t="s">
        <v>7264</v>
      </c>
      <c r="E8493" t="s">
        <v>8220</v>
      </c>
      <c r="F8493" t="s">
        <v>10370</v>
      </c>
      <c r="G8493" t="s">
        <v>12508</v>
      </c>
      <c r="H8493" t="s">
        <v>12778</v>
      </c>
      <c r="I8493" s="1">
        <v>17617.101688990409</v>
      </c>
      <c r="J8493" s="1">
        <v>63118.312464183298</v>
      </c>
      <c r="K8493" s="1">
        <v>2113.647202497184</v>
      </c>
      <c r="L8493" s="1">
        <v>4063.1387455500999</v>
      </c>
      <c r="M8493" s="1">
        <v>24662.59856498209</v>
      </c>
      <c r="N8493" s="1">
        <v>18485.519755353351</v>
      </c>
      <c r="O8493" s="1">
        <v>10699.89079584048</v>
      </c>
      <c r="P8493" s="1">
        <v>15772.349766270479</v>
      </c>
      <c r="Q8493" s="1">
        <v>7242</v>
      </c>
      <c r="R8493" s="1">
        <v>13040.284199505841</v>
      </c>
      <c r="S8493" s="1">
        <v>27032.5692498059</v>
      </c>
      <c r="T8493" s="1">
        <v>14576.7643822587</v>
      </c>
      <c r="U8493" s="1">
        <v>1824.566543633247</v>
      </c>
      <c r="V8493" s="1">
        <v>15243</v>
      </c>
      <c r="W8493" s="1">
        <v>12036.66642576252</v>
      </c>
      <c r="X8493" s="1">
        <v>22992.549362313199</v>
      </c>
      <c r="Y8493" s="1">
        <v>60747.591905077992</v>
      </c>
      <c r="Z8493" s="1">
        <v>22781.076391220518</v>
      </c>
      <c r="AA8493" s="1">
        <v>268325.40000000002</v>
      </c>
      <c r="AB8493" s="1">
        <v>3128.699275624544</v>
      </c>
      <c r="AC8493" s="1">
        <v>17169.572850161749</v>
      </c>
      <c r="AD8493" s="1">
        <v>28472.273579413879</v>
      </c>
      <c r="AE8493" s="1">
        <v>31021.63851090414</v>
      </c>
      <c r="AF8493" s="1">
        <v>57830.641421073822</v>
      </c>
      <c r="AG8493" s="1">
        <v>280349</v>
      </c>
      <c r="AH8493" s="1">
        <v>45097.472539431823</v>
      </c>
      <c r="AI8493" s="1">
        <v>8821.4234795660595</v>
      </c>
      <c r="AJ8493" s="1">
        <v>54962.421187064458</v>
      </c>
      <c r="AK8493" s="1">
        <v>1687</v>
      </c>
      <c r="AL8493" s="1">
        <v>1150915</v>
      </c>
      <c r="AM8493" s="1">
        <v>949593.625</v>
      </c>
      <c r="AN8493" s="1">
        <v>201321.546875</v>
      </c>
      <c r="AO8493" t="s">
        <v>21303</v>
      </c>
    </row>
    <row r="8494" spans="1:41" x14ac:dyDescent="0.25">
      <c r="A8494" s="1">
        <v>2030</v>
      </c>
      <c r="B8494" t="s">
        <v>6879</v>
      </c>
      <c r="C8494" t="s">
        <v>7166</v>
      </c>
      <c r="D8494" t="s">
        <v>7264</v>
      </c>
      <c r="E8494" t="s">
        <v>8220</v>
      </c>
      <c r="F8494" t="s">
        <v>10370</v>
      </c>
      <c r="G8494" t="s">
        <v>12508</v>
      </c>
      <c r="H8494" t="s">
        <v>12778</v>
      </c>
      <c r="I8494" s="1">
        <v>15366.2983692</v>
      </c>
      <c r="J8494" s="1">
        <v>62925.443998154296</v>
      </c>
      <c r="K8494" s="1">
        <v>2108.58926753784</v>
      </c>
      <c r="L8494" s="1">
        <v>3693.6062232362351</v>
      </c>
      <c r="M8494" s="1">
        <v>41919.563169298614</v>
      </c>
      <c r="N8494" s="1">
        <v>12498.91221574599</v>
      </c>
      <c r="O8494" s="1">
        <v>10265.921172353021</v>
      </c>
      <c r="P8494" s="1">
        <v>13062.16048657988</v>
      </c>
      <c r="Q8494" s="1">
        <v>7246.8966296084791</v>
      </c>
      <c r="R8494" s="1">
        <v>13476.30882173491</v>
      </c>
      <c r="S8494" s="1">
        <v>27772.16490059235</v>
      </c>
      <c r="T8494" s="1">
        <v>14274.143597889381</v>
      </c>
      <c r="U8494" s="1">
        <v>1731.410935205435</v>
      </c>
      <c r="V8494" s="1">
        <v>15775</v>
      </c>
      <c r="W8494" s="1">
        <v>8005.138503812128</v>
      </c>
      <c r="X8494" s="1">
        <v>21957.867592161121</v>
      </c>
      <c r="Y8494" s="1">
        <v>67457.136131409556</v>
      </c>
      <c r="Z8494" s="1">
        <v>22801.641403031659</v>
      </c>
      <c r="AA8494" s="1">
        <v>249686</v>
      </c>
      <c r="AB8494" s="1">
        <v>2463</v>
      </c>
      <c r="AC8494" s="1">
        <v>16272.380414361391</v>
      </c>
      <c r="AD8494" s="1">
        <v>24725.46875536166</v>
      </c>
      <c r="AE8494" s="1">
        <v>28685.88732387959</v>
      </c>
      <c r="AF8494" s="1">
        <v>58501.99238040534</v>
      </c>
      <c r="AG8494" s="1">
        <v>233647</v>
      </c>
      <c r="AH8494" s="1">
        <v>58977.629256767308</v>
      </c>
      <c r="AI8494" s="1">
        <v>4580.7898155293187</v>
      </c>
      <c r="AJ8494" s="1">
        <v>56915.454512026343</v>
      </c>
      <c r="AK8494" s="1">
        <v>1664</v>
      </c>
      <c r="AL8494" s="1">
        <v>1098457.875</v>
      </c>
      <c r="AM8494" s="1">
        <v>879743.5625</v>
      </c>
      <c r="AN8494" s="1">
        <v>218714.28125</v>
      </c>
      <c r="AO8494" t="s">
        <v>21304</v>
      </c>
    </row>
    <row r="8495" spans="1:41" x14ac:dyDescent="0.25">
      <c r="A8495" s="1">
        <v>2030</v>
      </c>
      <c r="B8495" t="s">
        <v>6879</v>
      </c>
      <c r="C8495" t="s">
        <v>7166</v>
      </c>
      <c r="D8495" t="s">
        <v>7264</v>
      </c>
      <c r="E8495" t="s">
        <v>8221</v>
      </c>
      <c r="F8495" t="s">
        <v>10371</v>
      </c>
      <c r="G8495" t="s">
        <v>12509</v>
      </c>
      <c r="H8495" t="s">
        <v>12778</v>
      </c>
      <c r="I8495" s="1">
        <v>1998.7923313302763</v>
      </c>
      <c r="J8495" s="1">
        <v>11585.784378682249</v>
      </c>
      <c r="K8495" s="1">
        <v>101.93840889784411</v>
      </c>
      <c r="L8495" s="1">
        <v>407.75363559137645</v>
      </c>
      <c r="M8495" s="1">
        <v>9684.1488452951908</v>
      </c>
      <c r="N8495" s="1">
        <v>2661.2377138660877</v>
      </c>
      <c r="O8495" s="1">
        <v>113.84787320937924</v>
      </c>
      <c r="P8495" s="1">
        <v>96.474510180919665</v>
      </c>
      <c r="Q8495" s="1">
        <v>526.44857954330701</v>
      </c>
      <c r="R8495" s="1">
        <v>217.10434573427247</v>
      </c>
      <c r="S8495" s="1">
        <v>4587.2284004029852</v>
      </c>
      <c r="T8495" s="1">
        <v>101.93840889784411</v>
      </c>
      <c r="U8495" s="1">
        <v>50.969204448922056</v>
      </c>
      <c r="V8495" s="1">
        <v>652.40581694620232</v>
      </c>
      <c r="W8495" s="1">
        <v>1056.2299888517355</v>
      </c>
      <c r="X8495" s="1">
        <v>4290.5876305102584</v>
      </c>
      <c r="Y8495" s="1">
        <v>9620.824467077191</v>
      </c>
      <c r="Z8495" s="1">
        <v>5930.0045019028958</v>
      </c>
      <c r="AA8495" s="1">
        <v>43249.408743088316</v>
      </c>
      <c r="AB8495" s="1">
        <v>32.620290847310116</v>
      </c>
      <c r="AC8495" s="1">
        <v>1201.853840905582</v>
      </c>
      <c r="AD8495" s="1">
        <v>2531.7206592713537</v>
      </c>
      <c r="AE8495" s="1">
        <v>1700.0400276654011</v>
      </c>
      <c r="AF8495" s="1">
        <v>12510.085416761225</v>
      </c>
      <c r="AG8495" s="1">
        <v>58112.028760393987</v>
      </c>
      <c r="AH8495" s="1">
        <v>16814.415852856499</v>
      </c>
      <c r="AI8495" s="1">
        <v>3810.4577246014128</v>
      </c>
      <c r="AJ8495" s="1">
        <v>10236.056290496401</v>
      </c>
      <c r="AK8495" s="1">
        <v>96.841488452951907</v>
      </c>
      <c r="AL8495" s="1">
        <v>203979.25</v>
      </c>
      <c r="AM8495" s="1">
        <v>160757.28125</v>
      </c>
      <c r="AN8495" s="1">
        <v>43221.97265625</v>
      </c>
      <c r="AO8495" t="s">
        <v>21305</v>
      </c>
    </row>
    <row r="8496" spans="1:41" x14ac:dyDescent="0.25">
      <c r="A8496" s="1">
        <v>2030</v>
      </c>
      <c r="B8496" t="s">
        <v>6880</v>
      </c>
      <c r="C8496" t="s">
        <v>7166</v>
      </c>
      <c r="D8496" t="s">
        <v>7264</v>
      </c>
      <c r="E8496" t="s">
        <v>8221</v>
      </c>
      <c r="F8496" t="s">
        <v>10371</v>
      </c>
      <c r="G8496" t="s">
        <v>12509</v>
      </c>
      <c r="H8496" t="s">
        <v>12778</v>
      </c>
      <c r="I8496" s="1">
        <v>2703.5822078287351</v>
      </c>
      <c r="J8496" s="1">
        <v>11572.97850458725</v>
      </c>
      <c r="K8496" s="1">
        <v>64</v>
      </c>
      <c r="L8496" s="1">
        <v>1500</v>
      </c>
      <c r="M8496" s="1">
        <v>8500</v>
      </c>
      <c r="N8496" s="1">
        <v>2473.9403250122068</v>
      </c>
      <c r="O8496" s="1">
        <v>111.68300000000001</v>
      </c>
      <c r="P8496" s="1">
        <v>400</v>
      </c>
      <c r="Q8496" s="1">
        <v>631</v>
      </c>
      <c r="R8496" s="1">
        <v>212.976</v>
      </c>
      <c r="S8496" s="1">
        <v>5000</v>
      </c>
      <c r="T8496" s="1">
        <v>100</v>
      </c>
      <c r="U8496" s="1">
        <v>50</v>
      </c>
      <c r="V8496" s="1">
        <v>640</v>
      </c>
      <c r="W8496" s="1">
        <v>1301</v>
      </c>
      <c r="X8496" s="1">
        <v>4801.8426363421804</v>
      </c>
      <c r="Y8496" s="1">
        <v>9664.3080000000009</v>
      </c>
      <c r="Z8496" s="1">
        <v>5948.0928239692321</v>
      </c>
      <c r="AA8496" s="1">
        <v>46098</v>
      </c>
      <c r="AB8496" s="1">
        <v>50</v>
      </c>
      <c r="AC8496" s="1">
        <v>350</v>
      </c>
      <c r="AD8496" s="1">
        <v>2623.9050497907692</v>
      </c>
      <c r="AE8496" s="1">
        <v>1748</v>
      </c>
      <c r="AF8496" s="1">
        <v>12075.263999999999</v>
      </c>
      <c r="AG8496" s="1">
        <v>59985</v>
      </c>
      <c r="AH8496" s="1">
        <v>15816.936347850071</v>
      </c>
      <c r="AI8496" s="1">
        <v>3738</v>
      </c>
      <c r="AJ8496" s="1">
        <v>11632.220907222099</v>
      </c>
      <c r="AK8496" s="1">
        <v>143</v>
      </c>
      <c r="AL8496" s="1">
        <v>209935.734375</v>
      </c>
      <c r="AM8496" s="1">
        <v>167685.359375</v>
      </c>
      <c r="AN8496" s="1">
        <v>42250.3671875</v>
      </c>
      <c r="AO8496" t="s">
        <v>21306</v>
      </c>
    </row>
    <row r="8497" spans="1:41" x14ac:dyDescent="0.25">
      <c r="A8497" s="1">
        <v>2030</v>
      </c>
      <c r="B8497" t="s">
        <v>6881</v>
      </c>
      <c r="C8497" t="s">
        <v>7166</v>
      </c>
      <c r="D8497" t="s">
        <v>7264</v>
      </c>
      <c r="E8497" t="s">
        <v>8221</v>
      </c>
      <c r="F8497" t="s">
        <v>10371</v>
      </c>
      <c r="G8497" t="s">
        <v>12510</v>
      </c>
      <c r="H8497" t="s">
        <v>12778</v>
      </c>
      <c r="I8497" s="1">
        <v>2000</v>
      </c>
      <c r="J8497" s="1">
        <v>13584.589296424831</v>
      </c>
      <c r="K8497" s="1">
        <v>78.017282081182202</v>
      </c>
      <c r="L8497" s="1">
        <v>488.41074026264272</v>
      </c>
      <c r="M8497" s="1">
        <v>11353.37940191195</v>
      </c>
      <c r="N8497" s="1">
        <v>3116.834705325598</v>
      </c>
      <c r="O8497" s="1">
        <v>133.47152334144559</v>
      </c>
      <c r="P8497" s="1">
        <v>110.1446248133128</v>
      </c>
      <c r="Q8497" s="1">
        <v>621.09807002594596</v>
      </c>
      <c r="R8497" s="1">
        <v>254.21702325289419</v>
      </c>
      <c r="S8497" s="1">
        <v>5463</v>
      </c>
      <c r="T8497" s="1">
        <v>122.1232695857738</v>
      </c>
      <c r="U8497" s="1">
        <v>55.775187925834729</v>
      </c>
      <c r="V8497" s="1">
        <v>765</v>
      </c>
      <c r="W8497" s="1">
        <v>1238.289496648629</v>
      </c>
      <c r="X8497" s="1">
        <v>5034.6731444753032</v>
      </c>
      <c r="Y8497" s="1">
        <v>11813.34293701394</v>
      </c>
      <c r="Z8497" s="1">
        <v>6904.810568159156</v>
      </c>
      <c r="AA8497" s="1">
        <v>53337</v>
      </c>
      <c r="AB8497" s="1">
        <v>38</v>
      </c>
      <c r="AC8497" s="1">
        <v>1409.014138405704</v>
      </c>
      <c r="AD8497" s="1">
        <v>2986.895352025354</v>
      </c>
      <c r="AE8497" s="1">
        <v>1993.0713313952431</v>
      </c>
      <c r="AF8497" s="1">
        <v>14989.158152542481</v>
      </c>
      <c r="AG8497" s="1">
        <v>69491</v>
      </c>
      <c r="AH8497" s="1">
        <v>21278.577528133079</v>
      </c>
      <c r="AI8497" s="1">
        <v>4467.2560215101994</v>
      </c>
      <c r="AJ8497" s="1">
        <v>12240.425994260569</v>
      </c>
      <c r="AK8497" s="1">
        <v>114</v>
      </c>
      <c r="AL8497" s="1">
        <v>245481.5625</v>
      </c>
      <c r="AM8497" s="1">
        <v>193173.890625</v>
      </c>
      <c r="AN8497" s="1">
        <v>52307.68359375</v>
      </c>
      <c r="AO8497" t="s">
        <v>21307</v>
      </c>
    </row>
    <row r="8498" spans="1:41" x14ac:dyDescent="0.25">
      <c r="A8498" s="1">
        <v>2030</v>
      </c>
      <c r="B8498" t="s">
        <v>6882</v>
      </c>
      <c r="C8498" t="s">
        <v>7166</v>
      </c>
      <c r="D8498" t="s">
        <v>7264</v>
      </c>
      <c r="E8498" t="s">
        <v>8221</v>
      </c>
      <c r="F8498" t="s">
        <v>10371</v>
      </c>
      <c r="G8498" t="s">
        <v>12510</v>
      </c>
      <c r="H8498" t="s">
        <v>12778</v>
      </c>
      <c r="I8498" s="1">
        <v>2400.0000000000009</v>
      </c>
      <c r="J8498" s="1">
        <v>13622.313439335139</v>
      </c>
      <c r="K8498" s="1">
        <v>76.301326986143806</v>
      </c>
      <c r="L8498" s="1">
        <v>1753.8728398057981</v>
      </c>
      <c r="M8498" s="1">
        <v>9959.1047385192578</v>
      </c>
      <c r="N8498" s="1">
        <v>2867.2968366891482</v>
      </c>
      <c r="O8498" s="1">
        <v>130.854434648476</v>
      </c>
      <c r="P8498" s="1">
        <v>450.5970346381223</v>
      </c>
      <c r="Q8498" s="1">
        <v>744</v>
      </c>
      <c r="R8498" s="1">
        <v>249.01251250408839</v>
      </c>
      <c r="S8498" s="1">
        <v>5886.560214937098</v>
      </c>
      <c r="T8498" s="1">
        <v>117.88729787512089</v>
      </c>
      <c r="U8498" s="1">
        <v>55.222958342410628</v>
      </c>
      <c r="V8498" s="1">
        <v>693</v>
      </c>
      <c r="W8498" s="1">
        <v>1542.6432175409579</v>
      </c>
      <c r="X8498" s="1">
        <v>5567.3132079052702</v>
      </c>
      <c r="Y8498" s="1">
        <v>11203.89197846663</v>
      </c>
      <c r="Z8498" s="1">
        <v>6894.0224494477816</v>
      </c>
      <c r="AA8498" s="1">
        <v>54877</v>
      </c>
      <c r="AB8498" s="1">
        <v>56.324629329765287</v>
      </c>
      <c r="AC8498" s="1">
        <v>394.27240530835701</v>
      </c>
      <c r="AD8498" s="1">
        <v>3041.1866212951581</v>
      </c>
      <c r="AE8498" s="1">
        <v>2048.0605979919601</v>
      </c>
      <c r="AF8498" s="1">
        <v>14118.98504205648</v>
      </c>
      <c r="AG8498" s="1">
        <v>71688</v>
      </c>
      <c r="AH8498" s="1">
        <v>18902.703087687729</v>
      </c>
      <c r="AI8498" s="1">
        <v>4379.6627661864704</v>
      </c>
      <c r="AJ8498" s="1">
        <v>13901.58076279421</v>
      </c>
      <c r="AK8498" s="1">
        <v>168</v>
      </c>
      <c r="AL8498" s="1">
        <v>247789.671875</v>
      </c>
      <c r="AM8498" s="1">
        <v>197961.140625</v>
      </c>
      <c r="AN8498" s="1">
        <v>49828.54296875</v>
      </c>
      <c r="AO8498" t="s">
        <v>21308</v>
      </c>
    </row>
    <row r="8499" spans="1:41" x14ac:dyDescent="0.25">
      <c r="A8499" s="1">
        <v>2030</v>
      </c>
      <c r="B8499" t="s">
        <v>6883</v>
      </c>
      <c r="C8499" t="s">
        <v>7166</v>
      </c>
      <c r="D8499" t="s">
        <v>7264</v>
      </c>
      <c r="E8499" t="s">
        <v>8222</v>
      </c>
      <c r="F8499" t="s">
        <v>10372</v>
      </c>
      <c r="G8499" t="s">
        <v>12510</v>
      </c>
      <c r="H8499" t="s">
        <v>12778</v>
      </c>
      <c r="I8499" s="1"/>
      <c r="J8499" s="1">
        <v>464.629134067189</v>
      </c>
      <c r="K8499" s="1"/>
      <c r="L8499" s="1">
        <v>0</v>
      </c>
      <c r="M8499" s="1">
        <v>109.09329389960899</v>
      </c>
      <c r="N8499" s="1">
        <v>0</v>
      </c>
      <c r="O8499" s="1"/>
      <c r="P8499" s="1">
        <v>100</v>
      </c>
      <c r="Q8499" s="1"/>
      <c r="R8499" s="1">
        <v>177.4687436648606</v>
      </c>
      <c r="S8499" s="1"/>
      <c r="T8499" s="1">
        <v>0</v>
      </c>
      <c r="U8499" s="1">
        <v>0</v>
      </c>
      <c r="V8499" s="1">
        <v>0</v>
      </c>
      <c r="W8499" s="1">
        <v>358.41257494904289</v>
      </c>
      <c r="X8499" s="1">
        <v>126.51070287287919</v>
      </c>
      <c r="Y8499" s="1">
        <v>0</v>
      </c>
      <c r="Z8499" s="1">
        <v>0</v>
      </c>
      <c r="AA8499" s="1">
        <v>1496</v>
      </c>
      <c r="AB8499" s="1"/>
      <c r="AC8499" s="1">
        <v>0</v>
      </c>
      <c r="AD8499" s="1"/>
      <c r="AE8499" s="1">
        <v>119.5092568622311</v>
      </c>
      <c r="AF8499" s="1">
        <v>340.70166567086397</v>
      </c>
      <c r="AG8499" s="1">
        <v>5782</v>
      </c>
      <c r="AH8499" s="1">
        <v>0</v>
      </c>
      <c r="AI8499" s="1"/>
      <c r="AJ8499" s="1">
        <v>238.36604775979839</v>
      </c>
      <c r="AK8499" s="1"/>
      <c r="AL8499" s="1">
        <v>9312.69140625</v>
      </c>
      <c r="AM8499" s="1">
        <v>8718.6748046875</v>
      </c>
      <c r="AN8499" s="1">
        <v>594.01654052734375</v>
      </c>
      <c r="AO8499" t="s">
        <v>21309</v>
      </c>
    </row>
    <row r="8500" spans="1:41" x14ac:dyDescent="0.25">
      <c r="A8500" s="1">
        <v>2030</v>
      </c>
      <c r="B8500" t="s">
        <v>6884</v>
      </c>
      <c r="C8500" t="s">
        <v>7166</v>
      </c>
      <c r="D8500" t="s">
        <v>7264</v>
      </c>
      <c r="E8500" t="s">
        <v>8222</v>
      </c>
      <c r="F8500" t="s">
        <v>10372</v>
      </c>
      <c r="G8500" t="s">
        <v>12510</v>
      </c>
      <c r="H8500" t="s">
        <v>12778</v>
      </c>
      <c r="I8500" s="1"/>
      <c r="J8500" s="1">
        <v>464.629134067189</v>
      </c>
      <c r="K8500" s="1"/>
      <c r="L8500" s="1">
        <v>0</v>
      </c>
      <c r="M8500" s="1">
        <v>73.213649098380046</v>
      </c>
      <c r="N8500" s="1">
        <v>0</v>
      </c>
      <c r="O8500" s="1"/>
      <c r="P8500" s="1">
        <v>90</v>
      </c>
      <c r="Q8500" s="1"/>
      <c r="R8500" s="1">
        <v>172</v>
      </c>
      <c r="S8500" s="1"/>
      <c r="T8500" s="1">
        <v>0</v>
      </c>
      <c r="U8500" s="1"/>
      <c r="V8500" s="1">
        <v>0</v>
      </c>
      <c r="W8500" s="1">
        <v>585.34049503428037</v>
      </c>
      <c r="X8500" s="1">
        <v>134.57955623590169</v>
      </c>
      <c r="Y8500" s="1">
        <v>0</v>
      </c>
      <c r="Z8500" s="1">
        <v>0</v>
      </c>
      <c r="AA8500" s="1">
        <v>2078.4</v>
      </c>
      <c r="AB8500" s="1"/>
      <c r="AC8500" s="1">
        <v>336.65829117964211</v>
      </c>
      <c r="AD8500" s="1"/>
      <c r="AE8500" s="1">
        <v>180</v>
      </c>
      <c r="AF8500" s="1">
        <v>301.69564470094338</v>
      </c>
      <c r="AG8500" s="1">
        <v>7009</v>
      </c>
      <c r="AH8500" s="1">
        <v>0</v>
      </c>
      <c r="AI8500" s="1"/>
      <c r="AJ8500" s="1">
        <v>243.13336871499439</v>
      </c>
      <c r="AK8500" s="1"/>
      <c r="AL8500" s="1">
        <v>11668.6513671875</v>
      </c>
      <c r="AM8500" s="1">
        <v>10875.5166015625</v>
      </c>
      <c r="AN8500" s="1">
        <v>793.1336669921875</v>
      </c>
      <c r="AO8500" t="s">
        <v>21310</v>
      </c>
    </row>
    <row r="8501" spans="1:41" x14ac:dyDescent="0.25">
      <c r="A8501" s="1">
        <v>2030</v>
      </c>
      <c r="B8501" t="s">
        <v>6884</v>
      </c>
      <c r="C8501" t="s">
        <v>7166</v>
      </c>
      <c r="D8501" t="s">
        <v>7264</v>
      </c>
      <c r="E8501" t="s">
        <v>8223</v>
      </c>
      <c r="F8501" t="s">
        <v>10373</v>
      </c>
      <c r="G8501" t="s">
        <v>12511</v>
      </c>
      <c r="H8501" t="s">
        <v>12778</v>
      </c>
      <c r="I8501" s="1"/>
      <c r="J8501" s="1"/>
      <c r="K8501" s="1"/>
      <c r="L8501" s="1"/>
      <c r="M8501" s="1"/>
      <c r="N8501" s="1">
        <v>0</v>
      </c>
      <c r="O8501" s="1"/>
      <c r="P8501" s="1"/>
      <c r="Q8501" s="1">
        <v>0</v>
      </c>
      <c r="R8501" s="1"/>
      <c r="S8501" s="1"/>
      <c r="T8501" s="1"/>
      <c r="U8501" s="1"/>
      <c r="V8501" s="1">
        <v>0</v>
      </c>
      <c r="W8501" s="1"/>
      <c r="X8501" s="1">
        <v>0</v>
      </c>
      <c r="Y8501" s="1">
        <v>0</v>
      </c>
      <c r="Z8501" s="1"/>
      <c r="AA8501" s="1"/>
      <c r="AB8501" s="1"/>
      <c r="AC8501" s="1"/>
      <c r="AD8501" s="1"/>
      <c r="AE8501" s="1"/>
      <c r="AF8501" s="1">
        <v>0</v>
      </c>
      <c r="AG8501" s="1"/>
      <c r="AH8501" s="1">
        <v>0</v>
      </c>
      <c r="AI8501" s="1"/>
      <c r="AJ8501" s="1"/>
      <c r="AK8501" s="1"/>
      <c r="AL8501" s="1">
        <v>0</v>
      </c>
      <c r="AM8501" s="1">
        <v>0</v>
      </c>
      <c r="AN8501" s="1">
        <v>0</v>
      </c>
      <c r="AO8501" t="s">
        <v>21311</v>
      </c>
    </row>
    <row r="8502" spans="1:41" x14ac:dyDescent="0.25">
      <c r="A8502" s="1">
        <v>2030</v>
      </c>
      <c r="B8502" t="s">
        <v>6885</v>
      </c>
      <c r="C8502" t="s">
        <v>7166</v>
      </c>
      <c r="D8502" t="s">
        <v>7264</v>
      </c>
      <c r="E8502" t="s">
        <v>8223</v>
      </c>
      <c r="F8502" t="s">
        <v>10373</v>
      </c>
      <c r="G8502" t="s">
        <v>12511</v>
      </c>
      <c r="H8502" t="s">
        <v>12778</v>
      </c>
      <c r="I8502" s="1"/>
      <c r="J8502" s="1"/>
      <c r="K8502" s="1"/>
      <c r="L8502" s="1"/>
      <c r="M8502" s="1"/>
      <c r="N8502" s="1">
        <v>1040.6593994534878</v>
      </c>
      <c r="O8502" s="1"/>
      <c r="P8502" s="1"/>
      <c r="Q8502" s="1">
        <v>0</v>
      </c>
      <c r="R8502" s="1"/>
      <c r="S8502" s="1"/>
      <c r="T8502" s="1">
        <v>0</v>
      </c>
      <c r="U8502" s="1"/>
      <c r="V8502" s="1">
        <v>0</v>
      </c>
      <c r="W8502" s="1"/>
      <c r="X8502" s="1">
        <v>86.647647563167496</v>
      </c>
      <c r="Y8502" s="1">
        <v>0</v>
      </c>
      <c r="Z8502" s="1"/>
      <c r="AA8502" s="1"/>
      <c r="AB8502" s="1"/>
      <c r="AC8502" s="1"/>
      <c r="AD8502" s="1"/>
      <c r="AE8502" s="1"/>
      <c r="AF8502" s="1">
        <v>0</v>
      </c>
      <c r="AG8502" s="1"/>
      <c r="AH8502" s="1">
        <v>815.5072711827529</v>
      </c>
      <c r="AI8502" s="1"/>
      <c r="AJ8502" s="1"/>
      <c r="AK8502" s="1"/>
      <c r="AL8502" s="1">
        <v>1942.814453125</v>
      </c>
      <c r="AM8502" s="1">
        <v>1040.659423828125</v>
      </c>
      <c r="AN8502" s="1">
        <v>902.1549072265625</v>
      </c>
      <c r="AO8502" t="s">
        <v>21312</v>
      </c>
    </row>
    <row r="8503" spans="1:41" x14ac:dyDescent="0.25">
      <c r="A8503" s="1">
        <v>2030</v>
      </c>
      <c r="B8503" t="s">
        <v>6885</v>
      </c>
      <c r="C8503" t="s">
        <v>7166</v>
      </c>
      <c r="D8503" t="s">
        <v>7264</v>
      </c>
      <c r="E8503" t="s">
        <v>8223</v>
      </c>
      <c r="F8503" t="s">
        <v>10374</v>
      </c>
      <c r="G8503" t="s">
        <v>12511</v>
      </c>
      <c r="H8503" t="s">
        <v>12778</v>
      </c>
      <c r="I8503" s="1"/>
      <c r="J8503" s="1"/>
      <c r="K8503" s="1"/>
      <c r="L8503" s="1"/>
      <c r="M8503" s="1">
        <v>305.81522669353234</v>
      </c>
      <c r="N8503" s="1">
        <v>0</v>
      </c>
      <c r="O8503" s="1"/>
      <c r="P8503" s="1"/>
      <c r="Q8503" s="1">
        <v>0</v>
      </c>
      <c r="R8503" s="1">
        <v>159.69470752508965</v>
      </c>
      <c r="S8503" s="1"/>
      <c r="T8503" s="1">
        <v>0</v>
      </c>
      <c r="U8503" s="1">
        <v>0</v>
      </c>
      <c r="V8503" s="1">
        <v>509.69204448922051</v>
      </c>
      <c r="W8503" s="1"/>
      <c r="X8503" s="1">
        <v>560.66124893814253</v>
      </c>
      <c r="Y8503" s="1">
        <v>1218.4486166244037</v>
      </c>
      <c r="Z8503" s="1"/>
      <c r="AA8503" s="1"/>
      <c r="AB8503" s="1"/>
      <c r="AC8503" s="1"/>
      <c r="AD8503" s="1"/>
      <c r="AE8503" s="1"/>
      <c r="AF8503" s="1">
        <v>0</v>
      </c>
      <c r="AG8503" s="1">
        <v>10731.056304676049</v>
      </c>
      <c r="AH8503" s="1">
        <v>4168.2615398328453</v>
      </c>
      <c r="AI8503" s="1">
        <v>0</v>
      </c>
      <c r="AJ8503" s="1"/>
      <c r="AK8503" s="1"/>
      <c r="AL8503" s="1">
        <v>17653.62890625</v>
      </c>
      <c r="AM8503" s="1">
        <v>12618.8916015625</v>
      </c>
      <c r="AN8503" s="1">
        <v>5034.73779296875</v>
      </c>
      <c r="AO8503" t="s">
        <v>21313</v>
      </c>
    </row>
    <row r="8504" spans="1:41" x14ac:dyDescent="0.25">
      <c r="A8504" s="1">
        <v>2030</v>
      </c>
      <c r="B8504" t="s">
        <v>6886</v>
      </c>
      <c r="C8504" t="s">
        <v>7166</v>
      </c>
      <c r="D8504" t="s">
        <v>7264</v>
      </c>
      <c r="E8504" t="s">
        <v>8223</v>
      </c>
      <c r="F8504" t="s">
        <v>10374</v>
      </c>
      <c r="G8504" t="s">
        <v>12511</v>
      </c>
      <c r="H8504" t="s">
        <v>12778</v>
      </c>
      <c r="I8504" s="1"/>
      <c r="J8504" s="1"/>
      <c r="K8504" s="1"/>
      <c r="L8504" s="1"/>
      <c r="M8504" s="1">
        <v>300</v>
      </c>
      <c r="N8504" s="1">
        <v>0</v>
      </c>
      <c r="O8504" s="1"/>
      <c r="P8504" s="1"/>
      <c r="Q8504" s="1">
        <v>0</v>
      </c>
      <c r="R8504" s="1">
        <v>0</v>
      </c>
      <c r="S8504" s="1"/>
      <c r="T8504" s="1"/>
      <c r="U8504" s="1">
        <v>0</v>
      </c>
      <c r="V8504" s="1">
        <v>500</v>
      </c>
      <c r="W8504" s="1"/>
      <c r="X8504" s="1">
        <v>550</v>
      </c>
      <c r="Y8504" s="1">
        <v>1694.4419109704311</v>
      </c>
      <c r="Z8504" s="1"/>
      <c r="AA8504" s="1"/>
      <c r="AB8504" s="1"/>
      <c r="AC8504" s="1"/>
      <c r="AD8504" s="1"/>
      <c r="AE8504" s="1"/>
      <c r="AF8504" s="1">
        <v>0</v>
      </c>
      <c r="AG8504" s="1">
        <v>10737</v>
      </c>
      <c r="AH8504" s="1">
        <v>4401.2479999999996</v>
      </c>
      <c r="AI8504" s="1">
        <v>0</v>
      </c>
      <c r="AJ8504" s="1"/>
      <c r="AK8504" s="1"/>
      <c r="AL8504" s="1">
        <v>18182.689453125</v>
      </c>
      <c r="AM8504" s="1">
        <v>12931.44140625</v>
      </c>
      <c r="AN8504" s="1">
        <v>5251.248046875</v>
      </c>
      <c r="AO8504" t="s">
        <v>21314</v>
      </c>
    </row>
    <row r="8505" spans="1:41" x14ac:dyDescent="0.25">
      <c r="A8505" s="1">
        <v>2030</v>
      </c>
      <c r="B8505" t="s">
        <v>6886</v>
      </c>
      <c r="C8505" t="s">
        <v>7166</v>
      </c>
      <c r="D8505" t="s">
        <v>7264</v>
      </c>
      <c r="E8505" t="s">
        <v>8223</v>
      </c>
      <c r="F8505" t="s">
        <v>10375</v>
      </c>
      <c r="G8505" t="s">
        <v>12511</v>
      </c>
      <c r="H8505" t="s">
        <v>12778</v>
      </c>
      <c r="I8505" s="1"/>
      <c r="J8505" s="1"/>
      <c r="K8505" s="1"/>
      <c r="L8505" s="1"/>
      <c r="M8505" s="1"/>
      <c r="N8505" s="1">
        <v>983.70925</v>
      </c>
      <c r="O8505" s="1"/>
      <c r="P8505" s="1"/>
      <c r="Q8505" s="1">
        <v>0</v>
      </c>
      <c r="R8505" s="1"/>
      <c r="S8505" s="1"/>
      <c r="T8505" s="1"/>
      <c r="U8505" s="1"/>
      <c r="V8505" s="1">
        <v>0</v>
      </c>
      <c r="W8505" s="1"/>
      <c r="X8505" s="1">
        <v>150</v>
      </c>
      <c r="Y8505" s="1">
        <v>0</v>
      </c>
      <c r="Z8505" s="1"/>
      <c r="AA8505" s="1"/>
      <c r="AB8505" s="1"/>
      <c r="AC8505" s="1"/>
      <c r="AD8505" s="1"/>
      <c r="AE8505" s="1"/>
      <c r="AF8505" s="1">
        <v>0</v>
      </c>
      <c r="AG8505" s="1">
        <v>0</v>
      </c>
      <c r="AH8505" s="1">
        <v>0</v>
      </c>
      <c r="AI8505" s="1">
        <v>0</v>
      </c>
      <c r="AJ8505" s="1"/>
      <c r="AK8505" s="1"/>
      <c r="AL8505" s="1">
        <v>1133.709228515625</v>
      </c>
      <c r="AM8505" s="1">
        <v>983.709228515625</v>
      </c>
      <c r="AN8505" s="1">
        <v>150</v>
      </c>
      <c r="AO8505" t="s">
        <v>21315</v>
      </c>
    </row>
    <row r="8506" spans="1:41" x14ac:dyDescent="0.25">
      <c r="A8506" s="1">
        <v>2030</v>
      </c>
      <c r="B8506" t="s">
        <v>6887</v>
      </c>
      <c r="C8506" t="s">
        <v>7166</v>
      </c>
      <c r="D8506" t="s">
        <v>7264</v>
      </c>
      <c r="E8506" t="s">
        <v>8223</v>
      </c>
      <c r="F8506" t="s">
        <v>10375</v>
      </c>
      <c r="G8506" t="s">
        <v>12511</v>
      </c>
      <c r="H8506" t="s">
        <v>12778</v>
      </c>
      <c r="I8506" s="1"/>
      <c r="J8506" s="1"/>
      <c r="K8506" s="1"/>
      <c r="L8506" s="1"/>
      <c r="M8506" s="1"/>
      <c r="N8506" s="1">
        <v>0</v>
      </c>
      <c r="O8506" s="1"/>
      <c r="P8506" s="1"/>
      <c r="Q8506" s="1">
        <v>0</v>
      </c>
      <c r="R8506" s="1"/>
      <c r="S8506" s="1"/>
      <c r="T8506" s="1">
        <v>0</v>
      </c>
      <c r="U8506" s="1"/>
      <c r="V8506" s="1">
        <v>0</v>
      </c>
      <c r="W8506" s="1"/>
      <c r="X8506" s="1">
        <v>101.93840889784411</v>
      </c>
      <c r="Y8506" s="1">
        <v>0</v>
      </c>
      <c r="Z8506" s="1"/>
      <c r="AA8506" s="1"/>
      <c r="AB8506" s="1"/>
      <c r="AC8506" s="1"/>
      <c r="AD8506" s="1"/>
      <c r="AE8506" s="1"/>
      <c r="AF8506" s="1">
        <v>0</v>
      </c>
      <c r="AG8506" s="1"/>
      <c r="AH8506" s="1">
        <v>0</v>
      </c>
      <c r="AI8506" s="1">
        <v>0</v>
      </c>
      <c r="AJ8506" s="1"/>
      <c r="AK8506" s="1"/>
      <c r="AL8506" s="1">
        <v>101.93840789794922</v>
      </c>
      <c r="AM8506" s="1">
        <v>0</v>
      </c>
      <c r="AN8506" s="1">
        <v>101.93840789794922</v>
      </c>
      <c r="AO8506" t="s">
        <v>21316</v>
      </c>
    </row>
    <row r="8507" spans="1:41" x14ac:dyDescent="0.25">
      <c r="A8507" s="1">
        <v>2030</v>
      </c>
      <c r="B8507" t="s">
        <v>6887</v>
      </c>
      <c r="C8507" t="s">
        <v>7166</v>
      </c>
      <c r="D8507" t="s">
        <v>7264</v>
      </c>
      <c r="E8507" t="s">
        <v>8224</v>
      </c>
      <c r="F8507" t="s">
        <v>10376</v>
      </c>
      <c r="G8507" t="s">
        <v>12511</v>
      </c>
      <c r="H8507" t="s">
        <v>12778</v>
      </c>
      <c r="I8507" s="1">
        <v>16659.934081637854</v>
      </c>
      <c r="J8507" s="1">
        <v>58057.087196581298</v>
      </c>
      <c r="K8507" s="1">
        <v>1415.3369143242519</v>
      </c>
      <c r="L8507" s="1">
        <v>3134.6060736087061</v>
      </c>
      <c r="M8507" s="1">
        <v>42364.940196384829</v>
      </c>
      <c r="N8507" s="1">
        <v>9931.8212362825579</v>
      </c>
      <c r="O8507" s="1">
        <v>8185.7190673249397</v>
      </c>
      <c r="P8507" s="1">
        <v>10057.102746857021</v>
      </c>
      <c r="Q8507" s="1">
        <v>6413.5843909323776</v>
      </c>
      <c r="R8507" s="1">
        <v>11658.492837410789</v>
      </c>
      <c r="S8507" s="1">
        <v>23102.097731700615</v>
      </c>
      <c r="T8507" s="1">
        <v>10493.938402317659</v>
      </c>
      <c r="U8507" s="1">
        <v>1554.5607356921225</v>
      </c>
      <c r="V8507" s="1">
        <v>11606.707237108531</v>
      </c>
      <c r="W8507" s="1">
        <v>5156.8875926290584</v>
      </c>
      <c r="X8507" s="1">
        <v>21275.871136295737</v>
      </c>
      <c r="Y8507" s="1">
        <v>53785.762686769493</v>
      </c>
      <c r="Z8507" s="1">
        <v>20175.49320969417</v>
      </c>
      <c r="AA8507" s="1">
        <v>212676.14125175012</v>
      </c>
      <c r="AB8507" s="1">
        <v>2009.2060393765073</v>
      </c>
      <c r="AC8507" s="1">
        <v>13712.754764937989</v>
      </c>
      <c r="AD8507" s="1"/>
      <c r="AE8507" s="1">
        <v>28188.048596015135</v>
      </c>
      <c r="AF8507" s="1">
        <v>49038.883011790262</v>
      </c>
      <c r="AG8507" s="1">
        <v>243217.9079416332</v>
      </c>
      <c r="AH8507" s="1">
        <v>48595.287167720926</v>
      </c>
      <c r="AI8507" s="1">
        <v>6344.6465698018173</v>
      </c>
      <c r="AJ8507" s="1">
        <v>55116.479575950223</v>
      </c>
      <c r="AK8507" s="1">
        <v>1417.9632677690115</v>
      </c>
      <c r="AL8507" s="1">
        <v>975347.3125</v>
      </c>
      <c r="AM8507" s="1">
        <v>804985.4375</v>
      </c>
      <c r="AN8507" s="1">
        <v>170361.890625</v>
      </c>
      <c r="AO8507" t="s">
        <v>21317</v>
      </c>
    </row>
    <row r="8508" spans="1:41" x14ac:dyDescent="0.25">
      <c r="A8508" s="1">
        <v>2030</v>
      </c>
      <c r="B8508" t="s">
        <v>6888</v>
      </c>
      <c r="C8508" t="s">
        <v>7166</v>
      </c>
      <c r="D8508" t="s">
        <v>7264</v>
      </c>
      <c r="E8508" t="s">
        <v>8224</v>
      </c>
      <c r="F8508" t="s">
        <v>10376</v>
      </c>
      <c r="G8508" t="s">
        <v>12511</v>
      </c>
      <c r="H8508" t="s">
        <v>12778</v>
      </c>
      <c r="I8508" s="1">
        <v>20972.027036538639</v>
      </c>
      <c r="J8508" s="1">
        <v>57992.916163817252</v>
      </c>
      <c r="K8508" s="1">
        <v>1377.184251205555</v>
      </c>
      <c r="L8508" s="1">
        <v>4185</v>
      </c>
      <c r="M8508" s="1">
        <v>27890.91394224</v>
      </c>
      <c r="N8508" s="1">
        <v>15445.566830179099</v>
      </c>
      <c r="O8508" s="1">
        <v>8562.1831000000002</v>
      </c>
      <c r="P8508" s="1">
        <v>12539.870999999999</v>
      </c>
      <c r="Q8508" s="1">
        <v>6272</v>
      </c>
      <c r="R8508" s="1">
        <v>11302.01599539685</v>
      </c>
      <c r="S8508" s="1">
        <v>24083.261129386719</v>
      </c>
      <c r="T8508" s="1">
        <v>10895</v>
      </c>
      <c r="U8508" s="1">
        <v>1625</v>
      </c>
      <c r="V8508" s="1">
        <v>12726</v>
      </c>
      <c r="W8508" s="1">
        <v>9562</v>
      </c>
      <c r="X8508" s="1">
        <v>22990.142636342182</v>
      </c>
      <c r="Y8508" s="1">
        <v>50459.13</v>
      </c>
      <c r="Z8508" s="1">
        <v>20250.946437473362</v>
      </c>
      <c r="AA8508" s="1">
        <v>230955</v>
      </c>
      <c r="AB8508" s="1">
        <v>2562.3811499999988</v>
      </c>
      <c r="AC8508" s="1">
        <v>14549.76550000001</v>
      </c>
      <c r="AD8508" s="1">
        <v>25090.370606111261</v>
      </c>
      <c r="AE8508" s="1">
        <v>27096.941500782821</v>
      </c>
      <c r="AF8508" s="1">
        <v>51428.439198720007</v>
      </c>
      <c r="AG8508" s="1">
        <v>280170</v>
      </c>
      <c r="AH8508" s="1">
        <v>40234.184197850067</v>
      </c>
      <c r="AI8508" s="1">
        <v>9920</v>
      </c>
      <c r="AJ8508" s="1">
        <v>53540.320907222107</v>
      </c>
      <c r="AK8508" s="1">
        <v>1439</v>
      </c>
      <c r="AL8508" s="1">
        <v>1056117.5</v>
      </c>
      <c r="AM8508" s="1">
        <v>871510.9375</v>
      </c>
      <c r="AN8508" s="1">
        <v>184606.625</v>
      </c>
      <c r="AO8508" t="s">
        <v>21318</v>
      </c>
    </row>
    <row r="8509" spans="1:41" x14ac:dyDescent="0.25">
      <c r="A8509" s="1">
        <v>2030</v>
      </c>
      <c r="B8509" t="s">
        <v>6888</v>
      </c>
      <c r="C8509" t="s">
        <v>7166</v>
      </c>
      <c r="D8509" t="s">
        <v>7264</v>
      </c>
      <c r="E8509" t="s">
        <v>8224</v>
      </c>
      <c r="F8509" t="s">
        <v>10376</v>
      </c>
      <c r="G8509" t="s">
        <v>12512</v>
      </c>
      <c r="H8509" t="s">
        <v>12778</v>
      </c>
      <c r="I8509" s="1">
        <v>18617.101688990409</v>
      </c>
      <c r="J8509" s="1">
        <v>69679.903338703298</v>
      </c>
      <c r="K8509" s="1">
        <v>1641.890404240668</v>
      </c>
      <c r="L8509" s="1">
        <v>4893.3052230581779</v>
      </c>
      <c r="M8509" s="1">
        <v>32678.650965152399</v>
      </c>
      <c r="N8509" s="1">
        <v>17901.41195617757</v>
      </c>
      <c r="O8509" s="1">
        <v>10031.962150974059</v>
      </c>
      <c r="P8509" s="1">
        <v>14126.07171836146</v>
      </c>
      <c r="Q8509" s="1">
        <v>7390</v>
      </c>
      <c r="R8509" s="1">
        <v>13214.36875223107</v>
      </c>
      <c r="S8509" s="1">
        <v>28353.513362037789</v>
      </c>
      <c r="T8509" s="1">
        <v>12843.82110349442</v>
      </c>
      <c r="U8509" s="1">
        <v>1794.746146128346</v>
      </c>
      <c r="V8509" s="1">
        <v>13780</v>
      </c>
      <c r="W8509" s="1">
        <v>11338.01264114269</v>
      </c>
      <c r="X8509" s="1">
        <v>26655.043583109429</v>
      </c>
      <c r="Y8509" s="1">
        <v>58497.581187127391</v>
      </c>
      <c r="Z8509" s="1">
        <v>23471.46951034672</v>
      </c>
      <c r="AA8509" s="1">
        <v>284075</v>
      </c>
      <c r="AB8509" s="1">
        <v>2886.503369506554</v>
      </c>
      <c r="AC8509" s="1">
        <v>16390.202972450152</v>
      </c>
      <c r="AD8509" s="1">
        <v>29080.510903672912</v>
      </c>
      <c r="AE8509" s="1">
        <v>31748.385705861801</v>
      </c>
      <c r="AF8509" s="1">
        <v>60132.628469492593</v>
      </c>
      <c r="AG8509" s="1">
        <v>334829</v>
      </c>
      <c r="AH8509" s="1">
        <v>48083.574539431829</v>
      </c>
      <c r="AI8509" s="1">
        <v>11622.86105954248</v>
      </c>
      <c r="AJ8509" s="1">
        <v>63985.639637874883</v>
      </c>
      <c r="AK8509" s="1">
        <v>1687</v>
      </c>
      <c r="AL8509" s="1">
        <v>1251430.125</v>
      </c>
      <c r="AM8509" s="1">
        <v>1034526.8125</v>
      </c>
      <c r="AN8509" s="1">
        <v>216903.34375</v>
      </c>
      <c r="AO8509" t="s">
        <v>21319</v>
      </c>
    </row>
    <row r="8510" spans="1:41" x14ac:dyDescent="0.25">
      <c r="A8510" s="1">
        <v>2030</v>
      </c>
      <c r="B8510" t="s">
        <v>6889</v>
      </c>
      <c r="C8510" t="s">
        <v>7166</v>
      </c>
      <c r="D8510" t="s">
        <v>7264</v>
      </c>
      <c r="E8510" t="s">
        <v>8224</v>
      </c>
      <c r="F8510" t="s">
        <v>10376</v>
      </c>
      <c r="G8510" t="s">
        <v>12512</v>
      </c>
      <c r="H8510" t="s">
        <v>12778</v>
      </c>
      <c r="I8510" s="1">
        <v>16670</v>
      </c>
      <c r="J8510" s="1">
        <v>69469.043047109284</v>
      </c>
      <c r="K8510" s="1">
        <v>1635.82818778706</v>
      </c>
      <c r="L8510" s="1">
        <v>3754.657565769066</v>
      </c>
      <c r="M8510" s="1">
        <v>49667.270409886602</v>
      </c>
      <c r="N8510" s="1">
        <v>11632.12326168505</v>
      </c>
      <c r="O8510" s="1">
        <v>9596.6693339245212</v>
      </c>
      <c r="P8510" s="1">
        <v>11482.16048657988</v>
      </c>
      <c r="Q8510" s="1">
        <v>7566.6742051280298</v>
      </c>
      <c r="R8510" s="1">
        <v>13651.441820373901</v>
      </c>
      <c r="S8510" s="1">
        <v>27514.50339750632</v>
      </c>
      <c r="T8510" s="1">
        <v>12511.83427723649</v>
      </c>
      <c r="U8510" s="1">
        <v>1701.143231737959</v>
      </c>
      <c r="V8510" s="1">
        <v>13608</v>
      </c>
      <c r="W8510" s="1">
        <v>6011.7259288630848</v>
      </c>
      <c r="X8510" s="1">
        <v>24967.186590734909</v>
      </c>
      <c r="Y8510" s="1">
        <v>66043.161053606425</v>
      </c>
      <c r="Z8510" s="1">
        <v>23492.04940526043</v>
      </c>
      <c r="AA8510" s="1">
        <v>273496</v>
      </c>
      <c r="AB8510" s="1">
        <v>2355</v>
      </c>
      <c r="AC8510" s="1">
        <v>16076.38523310733</v>
      </c>
      <c r="AD8510" s="1">
        <v>24725.46875536166</v>
      </c>
      <c r="AE8510" s="1">
        <v>29419.01527183715</v>
      </c>
      <c r="AF8510" s="1">
        <v>58756.718967155772</v>
      </c>
      <c r="AG8510" s="1">
        <v>290844</v>
      </c>
      <c r="AH8510" s="1">
        <v>61497.145934128508</v>
      </c>
      <c r="AI8510" s="1">
        <v>7438.2561471052641</v>
      </c>
      <c r="AJ8510" s="1">
        <v>65909.093323369743</v>
      </c>
      <c r="AK8510" s="1">
        <v>1664</v>
      </c>
      <c r="AL8510" s="1">
        <v>1203156.5</v>
      </c>
      <c r="AM8510" s="1">
        <v>973571.625</v>
      </c>
      <c r="AN8510" s="1">
        <v>229584.875</v>
      </c>
      <c r="AO8510" t="s">
        <v>21320</v>
      </c>
    </row>
    <row r="8511" spans="1:41" x14ac:dyDescent="0.25">
      <c r="A8511" s="1">
        <v>2030</v>
      </c>
      <c r="B8511" t="s">
        <v>6889</v>
      </c>
      <c r="C8511" t="s">
        <v>7166</v>
      </c>
      <c r="D8511" t="s">
        <v>7264</v>
      </c>
      <c r="E8511" t="s">
        <v>8225</v>
      </c>
      <c r="F8511" t="s">
        <v>10377</v>
      </c>
      <c r="G8511" t="s">
        <v>12513</v>
      </c>
      <c r="H8511" t="s">
        <v>12778</v>
      </c>
      <c r="I8511" s="1">
        <v>695.87792033736878</v>
      </c>
      <c r="J8511" s="1">
        <v>2129.8052934071907</v>
      </c>
      <c r="K8511" s="1">
        <v>430.18008554890213</v>
      </c>
      <c r="L8511" s="1">
        <v>193.68297690590381</v>
      </c>
      <c r="M8511" s="1">
        <v>2014.0440362627992</v>
      </c>
      <c r="N8511" s="1">
        <v>923.57697274615089</v>
      </c>
      <c r="O8511" s="1">
        <v>112.13224978762852</v>
      </c>
      <c r="P8511" s="1">
        <v>1386.3623610106799</v>
      </c>
      <c r="Q8511" s="1">
        <v>0</v>
      </c>
      <c r="R8511" s="1">
        <v>101.93840889784411</v>
      </c>
      <c r="S8511" s="1">
        <v>3784.1818996310285</v>
      </c>
      <c r="T8511" s="1">
        <v>1508.6884516880928</v>
      </c>
      <c r="U8511" s="1">
        <v>27.52337040241791</v>
      </c>
      <c r="V8511" s="1">
        <v>583.08769889566827</v>
      </c>
      <c r="W8511" s="1">
        <v>2230.6310375865355</v>
      </c>
      <c r="X8511" s="1">
        <v>285.42754491396352</v>
      </c>
      <c r="Y8511" s="1">
        <v>2765.5890333985108</v>
      </c>
      <c r="Z8511" s="1">
        <v>0</v>
      </c>
      <c r="AA8511" s="1">
        <v>9531.2412319484247</v>
      </c>
      <c r="AB8511" s="1">
        <v>91.744568008059701</v>
      </c>
      <c r="AC8511" s="1">
        <v>167.17899059246434</v>
      </c>
      <c r="AD8511" s="1">
        <v>0</v>
      </c>
      <c r="AE8511" s="1">
        <v>509.69204448922051</v>
      </c>
      <c r="AF8511" s="1">
        <v>7401.7478700724605</v>
      </c>
      <c r="AG8511" s="1">
        <v>16058.357553677382</v>
      </c>
      <c r="AH8511" s="1">
        <v>2122.3576732531142</v>
      </c>
      <c r="AI8511" s="1">
        <v>545.37048760346602</v>
      </c>
      <c r="AJ8511" s="1">
        <v>1210.0089136174095</v>
      </c>
      <c r="AK8511" s="1"/>
      <c r="AL8511" s="1">
        <v>56810.43359375</v>
      </c>
      <c r="AM8511" s="1">
        <v>43685.671875</v>
      </c>
      <c r="AN8511" s="1">
        <v>13124.7578125</v>
      </c>
      <c r="AO8511" t="s">
        <v>21321</v>
      </c>
    </row>
    <row r="8512" spans="1:41" x14ac:dyDescent="0.25">
      <c r="A8512" s="1">
        <v>2030</v>
      </c>
      <c r="B8512" t="s">
        <v>6890</v>
      </c>
      <c r="C8512" t="s">
        <v>7166</v>
      </c>
      <c r="D8512" t="s">
        <v>7264</v>
      </c>
      <c r="E8512" t="s">
        <v>8225</v>
      </c>
      <c r="F8512" t="s">
        <v>10377</v>
      </c>
      <c r="G8512" t="s">
        <v>12513</v>
      </c>
      <c r="H8512" t="s">
        <v>12778</v>
      </c>
      <c r="I8512" s="1"/>
      <c r="J8512" s="1">
        <v>2127.4512000162922</v>
      </c>
      <c r="K8512" s="1">
        <v>422</v>
      </c>
      <c r="L8512" s="1">
        <v>190</v>
      </c>
      <c r="M8512" s="1">
        <v>2020.8893169541</v>
      </c>
      <c r="N8512" s="1">
        <v>753.97566796875003</v>
      </c>
      <c r="O8512" s="1">
        <v>186</v>
      </c>
      <c r="P8512" s="1">
        <v>1275</v>
      </c>
      <c r="Q8512" s="1">
        <v>0</v>
      </c>
      <c r="R8512" s="1">
        <v>100</v>
      </c>
      <c r="S8512" s="1">
        <v>1378</v>
      </c>
      <c r="T8512" s="1">
        <v>1470</v>
      </c>
      <c r="U8512" s="1">
        <v>27</v>
      </c>
      <c r="V8512" s="1">
        <v>696</v>
      </c>
      <c r="W8512" s="1">
        <v>1240</v>
      </c>
      <c r="X8512" s="1">
        <v>225</v>
      </c>
      <c r="Y8512" s="1">
        <v>3745</v>
      </c>
      <c r="Z8512" s="1">
        <v>0</v>
      </c>
      <c r="AA8512" s="1">
        <v>16745</v>
      </c>
      <c r="AB8512" s="1">
        <v>215</v>
      </c>
      <c r="AC8512" s="1">
        <v>393</v>
      </c>
      <c r="AD8512" s="1">
        <v>0</v>
      </c>
      <c r="AE8512" s="1">
        <v>500</v>
      </c>
      <c r="AF8512" s="1">
        <v>6285</v>
      </c>
      <c r="AG8512" s="1">
        <v>25094</v>
      </c>
      <c r="AH8512" s="1">
        <v>4007</v>
      </c>
      <c r="AI8512" s="1">
        <v>535</v>
      </c>
      <c r="AJ8512" s="1">
        <v>1182</v>
      </c>
      <c r="AK8512" s="1"/>
      <c r="AL8512" s="1">
        <v>70812.3125</v>
      </c>
      <c r="AM8512" s="1">
        <v>59113.42578125</v>
      </c>
      <c r="AN8512" s="1">
        <v>11698.8896484375</v>
      </c>
      <c r="AO8512" t="s">
        <v>21322</v>
      </c>
    </row>
    <row r="8513" spans="1:41" x14ac:dyDescent="0.25">
      <c r="A8513" s="1">
        <v>2030</v>
      </c>
      <c r="B8513" t="s">
        <v>6890</v>
      </c>
      <c r="C8513" t="s">
        <v>7166</v>
      </c>
      <c r="D8513" t="s">
        <v>7264</v>
      </c>
      <c r="E8513" t="s">
        <v>8225</v>
      </c>
      <c r="F8513" t="s">
        <v>10377</v>
      </c>
      <c r="G8513" t="s">
        <v>12514</v>
      </c>
      <c r="H8513" t="s">
        <v>12778</v>
      </c>
      <c r="I8513" s="1">
        <v>1000</v>
      </c>
      <c r="J8513" s="1">
        <v>2598.8314332160098</v>
      </c>
      <c r="K8513" s="1">
        <v>503.11187481488582</v>
      </c>
      <c r="L8513" s="1">
        <v>222.15722637540111</v>
      </c>
      <c r="M8513" s="1">
        <v>2367.7939261765291</v>
      </c>
      <c r="N8513" s="1">
        <v>873.85779917578134</v>
      </c>
      <c r="O8513" s="1">
        <v>217.92864486642139</v>
      </c>
      <c r="P8513" s="1">
        <v>1436.278047909015</v>
      </c>
      <c r="Q8513" s="1">
        <v>0</v>
      </c>
      <c r="R8513" s="1">
        <v>116.92045700176941</v>
      </c>
      <c r="S8513" s="1">
        <v>1622.3359952366641</v>
      </c>
      <c r="T8513" s="1">
        <v>1732.943278764277</v>
      </c>
      <c r="U8513" s="1">
        <v>29.820397504901742</v>
      </c>
      <c r="V8513" s="1">
        <v>754</v>
      </c>
      <c r="W8513" s="1">
        <v>1470.313289585541</v>
      </c>
      <c r="X8513" s="1">
        <v>260.86766407091022</v>
      </c>
      <c r="Y8513" s="1">
        <v>4273</v>
      </c>
      <c r="Z8513" s="1">
        <v>0</v>
      </c>
      <c r="AA8513" s="1">
        <v>19569</v>
      </c>
      <c r="AB8513" s="1">
        <v>242.19590611799069</v>
      </c>
      <c r="AC8513" s="1">
        <v>442.71158653195522</v>
      </c>
      <c r="AD8513" s="1"/>
      <c r="AE8513" s="1">
        <v>585.82969050113275</v>
      </c>
      <c r="AF8513" s="1">
        <v>7348.7271987862932</v>
      </c>
      <c r="AG8513" s="1">
        <v>29990</v>
      </c>
      <c r="AH8513" s="1">
        <v>4788.7359999999999</v>
      </c>
      <c r="AI8513" s="1">
        <v>626.83776883621215</v>
      </c>
      <c r="AJ8513" s="1">
        <v>1412.5994161115709</v>
      </c>
      <c r="AK8513" s="1"/>
      <c r="AL8513" s="1">
        <v>84486.796875</v>
      </c>
      <c r="AM8513" s="1">
        <v>70653.734375</v>
      </c>
      <c r="AN8513" s="1">
        <v>13833.0654296875</v>
      </c>
      <c r="AO8513" t="s">
        <v>21323</v>
      </c>
    </row>
    <row r="8514" spans="1:41" x14ac:dyDescent="0.25">
      <c r="A8514" s="1">
        <v>2030</v>
      </c>
      <c r="B8514" t="s">
        <v>6891</v>
      </c>
      <c r="C8514" t="s">
        <v>7166</v>
      </c>
      <c r="D8514" t="s">
        <v>7264</v>
      </c>
      <c r="E8514" t="s">
        <v>8225</v>
      </c>
      <c r="F8514" t="s">
        <v>10377</v>
      </c>
      <c r="G8514" t="s">
        <v>12514</v>
      </c>
      <c r="H8514" t="s">
        <v>12778</v>
      </c>
      <c r="I8514" s="1">
        <v>696.29836920000002</v>
      </c>
      <c r="J8514" s="1">
        <v>2589.748546370171</v>
      </c>
      <c r="K8514" s="1">
        <v>510.23297644761629</v>
      </c>
      <c r="L8514" s="1">
        <v>231.99510162475531</v>
      </c>
      <c r="M8514" s="1">
        <v>2361.1994655123999</v>
      </c>
      <c r="N8514" s="1">
        <v>1081.690954060937</v>
      </c>
      <c r="O8514" s="1">
        <v>131.46018254845421</v>
      </c>
      <c r="P8514" s="1">
        <v>1360</v>
      </c>
      <c r="Q8514" s="1">
        <v>0</v>
      </c>
      <c r="R8514" s="1">
        <v>119.3641646255419</v>
      </c>
      <c r="S8514" s="1">
        <v>4507.0207368645297</v>
      </c>
      <c r="T8514" s="1">
        <v>1812.309320652884</v>
      </c>
      <c r="U8514" s="1">
        <v>30.267703467475261</v>
      </c>
      <c r="V8514" s="1">
        <v>684</v>
      </c>
      <c r="W8514" s="1">
        <v>1831</v>
      </c>
      <c r="X8514" s="1">
        <v>334.95398384092772</v>
      </c>
      <c r="Y8514" s="1">
        <v>3279</v>
      </c>
      <c r="Z8514" s="1">
        <v>0</v>
      </c>
      <c r="AA8514" s="1">
        <v>11738</v>
      </c>
      <c r="AB8514" s="1">
        <v>108</v>
      </c>
      <c r="AC8514" s="1">
        <v>195.99518125405899</v>
      </c>
      <c r="AD8514" s="1">
        <v>0</v>
      </c>
      <c r="AE8514" s="1">
        <v>597.54628431115543</v>
      </c>
      <c r="AF8514" s="1">
        <v>8868.5221350378051</v>
      </c>
      <c r="AG8514" s="1">
        <v>19203</v>
      </c>
      <c r="AH8514" s="1">
        <v>2685.8353384350512</v>
      </c>
      <c r="AI8514" s="1">
        <v>639.37452421293642</v>
      </c>
      <c r="AJ8514" s="1">
        <v>1446.9463765337771</v>
      </c>
      <c r="AK8514" s="1"/>
      <c r="AL8514" s="1">
        <v>67043.7578125</v>
      </c>
      <c r="AM8514" s="1">
        <v>52122.375</v>
      </c>
      <c r="AN8514" s="1">
        <v>14921.38671875</v>
      </c>
      <c r="AO8514" t="s">
        <v>21324</v>
      </c>
    </row>
    <row r="8515" spans="1:41" x14ac:dyDescent="0.25">
      <c r="A8515" s="1">
        <v>2030</v>
      </c>
      <c r="B8515" t="s">
        <v>6891</v>
      </c>
      <c r="C8515" t="s">
        <v>7166</v>
      </c>
      <c r="D8515" t="s">
        <v>7264</v>
      </c>
      <c r="E8515" t="s">
        <v>8226</v>
      </c>
      <c r="F8515" t="s">
        <v>10378</v>
      </c>
      <c r="G8515" t="s">
        <v>12515</v>
      </c>
      <c r="H8515" t="s">
        <v>12778</v>
      </c>
      <c r="I8515" s="1"/>
      <c r="J8515" s="1">
        <v>0</v>
      </c>
      <c r="K8515" s="1">
        <v>41.386994012524696</v>
      </c>
      <c r="L8515" s="1"/>
      <c r="M8515" s="1">
        <v>0</v>
      </c>
      <c r="N8515" s="1">
        <v>0</v>
      </c>
      <c r="O8515" s="1">
        <v>0</v>
      </c>
      <c r="P8515" s="1">
        <v>0</v>
      </c>
      <c r="Q8515" s="1">
        <v>0</v>
      </c>
      <c r="R8515" s="1">
        <v>21.984750831771347</v>
      </c>
      <c r="S8515" s="1">
        <v>0</v>
      </c>
      <c r="T8515" s="1">
        <v>0</v>
      </c>
      <c r="U8515" s="1">
        <v>0</v>
      </c>
      <c r="V8515" s="1">
        <v>0</v>
      </c>
      <c r="W8515" s="1">
        <v>45.075558924468496</v>
      </c>
      <c r="X8515" s="1">
        <v>0</v>
      </c>
      <c r="Y8515" s="1"/>
      <c r="Z8515" s="1">
        <v>0</v>
      </c>
      <c r="AA8515" s="1">
        <v>0</v>
      </c>
      <c r="AB8515" s="1">
        <v>0</v>
      </c>
      <c r="AC8515" s="1">
        <v>0</v>
      </c>
      <c r="AD8515" s="1">
        <v>0</v>
      </c>
      <c r="AE8515" s="1"/>
      <c r="AF8515" s="1">
        <v>48.216867408680258</v>
      </c>
      <c r="AG8515" s="1">
        <v>0</v>
      </c>
      <c r="AH8515" s="1">
        <v>509.69204448922051</v>
      </c>
      <c r="AI8515" s="1">
        <v>0</v>
      </c>
      <c r="AJ8515" s="1"/>
      <c r="AK8515" s="1"/>
      <c r="AL8515" s="1">
        <v>666.356201171875</v>
      </c>
      <c r="AM8515" s="1">
        <v>70.201614379882813</v>
      </c>
      <c r="AN8515" s="1">
        <v>596.15460205078125</v>
      </c>
      <c r="AO8515" t="s">
        <v>21325</v>
      </c>
    </row>
    <row r="8516" spans="1:41" x14ac:dyDescent="0.25">
      <c r="A8516" s="1">
        <v>2030</v>
      </c>
      <c r="B8516" t="s">
        <v>6892</v>
      </c>
      <c r="C8516" t="s">
        <v>7166</v>
      </c>
      <c r="D8516" t="s">
        <v>7264</v>
      </c>
      <c r="E8516" t="s">
        <v>8226</v>
      </c>
      <c r="F8516" t="s">
        <v>10378</v>
      </c>
      <c r="G8516" t="s">
        <v>12515</v>
      </c>
      <c r="H8516" t="s">
        <v>12778</v>
      </c>
      <c r="I8516" s="1"/>
      <c r="J8516" s="1">
        <v>0</v>
      </c>
      <c r="K8516" s="1">
        <v>40.599999999999987</v>
      </c>
      <c r="L8516" s="1"/>
      <c r="M8516" s="1">
        <v>0</v>
      </c>
      <c r="N8516" s="1">
        <v>0</v>
      </c>
      <c r="O8516" s="1">
        <v>10</v>
      </c>
      <c r="P8516" s="1">
        <v>0</v>
      </c>
      <c r="Q8516" s="1">
        <v>0</v>
      </c>
      <c r="R8516" s="1">
        <v>0</v>
      </c>
      <c r="S8516" s="1"/>
      <c r="T8516" s="1">
        <v>0</v>
      </c>
      <c r="U8516" s="1">
        <v>0</v>
      </c>
      <c r="V8516" s="1">
        <v>0</v>
      </c>
      <c r="W8516" s="1">
        <v>179</v>
      </c>
      <c r="X8516" s="1">
        <v>0</v>
      </c>
      <c r="Y8516" s="1"/>
      <c r="Z8516" s="1">
        <v>0</v>
      </c>
      <c r="AA8516" s="1">
        <v>0</v>
      </c>
      <c r="AB8516" s="1">
        <v>0</v>
      </c>
      <c r="AC8516" s="1">
        <v>0</v>
      </c>
      <c r="AD8516" s="1"/>
      <c r="AE8516" s="1"/>
      <c r="AF8516" s="1">
        <v>47.52</v>
      </c>
      <c r="AG8516" s="1">
        <v>0</v>
      </c>
      <c r="AH8516" s="1">
        <v>0</v>
      </c>
      <c r="AI8516" s="1">
        <v>0</v>
      </c>
      <c r="AJ8516" s="1">
        <v>0</v>
      </c>
      <c r="AK8516" s="1"/>
      <c r="AL8516" s="1">
        <v>277.1199951171875</v>
      </c>
      <c r="AM8516" s="1">
        <v>47.520000457763672</v>
      </c>
      <c r="AN8516" s="1">
        <v>229.60000610351563</v>
      </c>
      <c r="AO8516" t="s">
        <v>21326</v>
      </c>
    </row>
    <row r="8517" spans="1:41" x14ac:dyDescent="0.25">
      <c r="A8517" s="1">
        <v>2030</v>
      </c>
      <c r="B8517" t="s">
        <v>6892</v>
      </c>
      <c r="C8517" t="s">
        <v>7166</v>
      </c>
      <c r="D8517" t="s">
        <v>7264</v>
      </c>
      <c r="E8517" t="s">
        <v>8226</v>
      </c>
      <c r="F8517" t="s">
        <v>10378</v>
      </c>
      <c r="G8517" t="s">
        <v>12516</v>
      </c>
      <c r="H8517" t="s">
        <v>12778</v>
      </c>
      <c r="I8517" s="1">
        <v>0</v>
      </c>
      <c r="J8517" s="1">
        <v>0</v>
      </c>
      <c r="K8517" s="1">
        <v>48.40365430683498</v>
      </c>
      <c r="L8517" s="1">
        <v>0</v>
      </c>
      <c r="M8517" s="1">
        <v>0</v>
      </c>
      <c r="N8517" s="1">
        <v>0</v>
      </c>
      <c r="O8517" s="1">
        <v>11.71659381002266</v>
      </c>
      <c r="P8517" s="1">
        <v>0</v>
      </c>
      <c r="Q8517" s="1">
        <v>0</v>
      </c>
      <c r="R8517" s="1">
        <v>0</v>
      </c>
      <c r="S8517" s="1"/>
      <c r="T8517" s="1">
        <v>0</v>
      </c>
      <c r="U8517" s="1">
        <v>0</v>
      </c>
      <c r="V8517" s="1">
        <v>0</v>
      </c>
      <c r="W8517" s="1">
        <v>212.24683777081589</v>
      </c>
      <c r="X8517" s="1">
        <v>0</v>
      </c>
      <c r="Y8517" s="1">
        <v>0</v>
      </c>
      <c r="Z8517" s="1">
        <v>0</v>
      </c>
      <c r="AA8517" s="1">
        <v>0</v>
      </c>
      <c r="AB8517" s="1">
        <v>0</v>
      </c>
      <c r="AC8517" s="1">
        <v>0</v>
      </c>
      <c r="AD8517" s="1">
        <v>0</v>
      </c>
      <c r="AE8517" s="1"/>
      <c r="AF8517" s="1">
        <v>55.562691565047679</v>
      </c>
      <c r="AG8517" s="1">
        <v>0</v>
      </c>
      <c r="AH8517" s="1">
        <v>0</v>
      </c>
      <c r="AI8517" s="1">
        <v>0</v>
      </c>
      <c r="AJ8517" s="1">
        <v>0</v>
      </c>
      <c r="AK8517" s="1"/>
      <c r="AL8517" s="1">
        <v>327.92977905273438</v>
      </c>
      <c r="AM8517" s="1">
        <v>55.562690734863281</v>
      </c>
      <c r="AN8517" s="1">
        <v>272.36709594726563</v>
      </c>
      <c r="AO8517" t="s">
        <v>21327</v>
      </c>
    </row>
    <row r="8518" spans="1:41" x14ac:dyDescent="0.25">
      <c r="A8518" s="1">
        <v>2030</v>
      </c>
      <c r="B8518" t="s">
        <v>6893</v>
      </c>
      <c r="C8518" t="s">
        <v>7166</v>
      </c>
      <c r="D8518" t="s">
        <v>7264</v>
      </c>
      <c r="E8518" t="s">
        <v>8226</v>
      </c>
      <c r="F8518" t="s">
        <v>10378</v>
      </c>
      <c r="G8518" t="s">
        <v>12516</v>
      </c>
      <c r="H8518" t="s">
        <v>12778</v>
      </c>
      <c r="I8518" s="1">
        <v>0</v>
      </c>
      <c r="J8518" s="1">
        <v>0</v>
      </c>
      <c r="K8518" s="1">
        <v>49.088765032637959</v>
      </c>
      <c r="L8518" s="1">
        <v>0</v>
      </c>
      <c r="M8518" s="1">
        <v>0</v>
      </c>
      <c r="N8518" s="1">
        <v>0</v>
      </c>
      <c r="O8518" s="1">
        <v>0</v>
      </c>
      <c r="P8518" s="1">
        <v>0</v>
      </c>
      <c r="Q8518" s="1">
        <v>0</v>
      </c>
      <c r="R8518" s="1">
        <v>25.74291129229675</v>
      </c>
      <c r="S8518" s="1">
        <v>0</v>
      </c>
      <c r="T8518" s="1">
        <v>0</v>
      </c>
      <c r="U8518" s="1">
        <v>0</v>
      </c>
      <c r="V8518" s="1">
        <v>0</v>
      </c>
      <c r="W8518" s="1">
        <v>44.218425039025497</v>
      </c>
      <c r="X8518" s="1">
        <v>0</v>
      </c>
      <c r="Y8518" s="1">
        <v>0</v>
      </c>
      <c r="Z8518" s="1">
        <v>0</v>
      </c>
      <c r="AA8518" s="1">
        <v>0</v>
      </c>
      <c r="AB8518" s="1">
        <v>0</v>
      </c>
      <c r="AC8518" s="1">
        <v>0</v>
      </c>
      <c r="AD8518" s="1">
        <v>0</v>
      </c>
      <c r="AE8518" s="1"/>
      <c r="AF8518" s="1">
        <v>57.771807875952099</v>
      </c>
      <c r="AG8518" s="1">
        <v>0</v>
      </c>
      <c r="AH8518" s="1">
        <v>645.01328972983924</v>
      </c>
      <c r="AI8518" s="1">
        <v>0</v>
      </c>
      <c r="AJ8518" s="1">
        <v>0</v>
      </c>
      <c r="AK8518" s="1"/>
      <c r="AL8518" s="1">
        <v>821.835205078125</v>
      </c>
      <c r="AM8518" s="1">
        <v>83.514717102050781</v>
      </c>
      <c r="AN8518" s="1">
        <v>738.32049560546875</v>
      </c>
      <c r="AO8518" t="s">
        <v>21328</v>
      </c>
    </row>
    <row r="8519" spans="1:41" x14ac:dyDescent="0.25">
      <c r="A8519" s="1">
        <v>2030</v>
      </c>
      <c r="B8519" t="s">
        <v>6893</v>
      </c>
      <c r="C8519" t="s">
        <v>7166</v>
      </c>
      <c r="D8519" t="s">
        <v>7264</v>
      </c>
      <c r="E8519" t="s">
        <v>8226</v>
      </c>
      <c r="F8519" t="s">
        <v>10379</v>
      </c>
      <c r="G8519" t="s">
        <v>12517</v>
      </c>
      <c r="H8519" t="s">
        <v>12778</v>
      </c>
      <c r="I8519" s="1">
        <v>119.92753987981659</v>
      </c>
      <c r="J8519" s="1">
        <v>0</v>
      </c>
      <c r="K8519" s="1">
        <v>77.122726512570736</v>
      </c>
      <c r="L8519" s="1">
        <v>45.872284004029851</v>
      </c>
      <c r="M8519" s="1">
        <v>0</v>
      </c>
      <c r="N8519" s="1">
        <v>144.91878386279319</v>
      </c>
      <c r="O8519" s="1">
        <v>0</v>
      </c>
      <c r="P8519" s="1">
        <v>346.59059025266998</v>
      </c>
      <c r="Q8519" s="1">
        <v>332.66336288400811</v>
      </c>
      <c r="R8519" s="1">
        <v>154.91233696245533</v>
      </c>
      <c r="S8519" s="1">
        <v>1070.353293427363</v>
      </c>
      <c r="T8519" s="1">
        <v>242.10372113237975</v>
      </c>
      <c r="U8519" s="1">
        <v>127.42301112230513</v>
      </c>
      <c r="V8519" s="1">
        <v>713.56886228490873</v>
      </c>
      <c r="W8519" s="1">
        <v>0</v>
      </c>
      <c r="X8519" s="1">
        <v>300.71830624864009</v>
      </c>
      <c r="Y8519" s="1">
        <v>2163.1983062568161</v>
      </c>
      <c r="Z8519" s="1">
        <v>2533.3538632286768</v>
      </c>
      <c r="AA8519" s="1">
        <v>0</v>
      </c>
      <c r="AB8519" s="1">
        <v>0</v>
      </c>
      <c r="AC8519" s="1">
        <v>125.38424294434824</v>
      </c>
      <c r="AD8519" s="1">
        <v>727.67670239161089</v>
      </c>
      <c r="AE8519" s="1"/>
      <c r="AF8519" s="1">
        <v>2046.1485187610861</v>
      </c>
      <c r="AG8519" s="1">
        <v>35702.908332380917</v>
      </c>
      <c r="AH8519" s="1">
        <v>1748.2437125980264</v>
      </c>
      <c r="AI8519" s="1">
        <v>6.1163045338706468</v>
      </c>
      <c r="AJ8519" s="1">
        <v>0</v>
      </c>
      <c r="AK8519" s="1">
        <v>162.08207014757213</v>
      </c>
      <c r="AL8519" s="1">
        <v>48891.28515625</v>
      </c>
      <c r="AM8519" s="1">
        <v>44556.87109375</v>
      </c>
      <c r="AN8519" s="1">
        <v>4334.4169921875</v>
      </c>
      <c r="AO8519" t="s">
        <v>21329</v>
      </c>
    </row>
    <row r="8520" spans="1:41" x14ac:dyDescent="0.25">
      <c r="A8520" s="1">
        <v>2030</v>
      </c>
      <c r="B8520" t="s">
        <v>6894</v>
      </c>
      <c r="C8520" t="s">
        <v>7166</v>
      </c>
      <c r="D8520" t="s">
        <v>7264</v>
      </c>
      <c r="E8520" t="s">
        <v>8226</v>
      </c>
      <c r="F8520" t="s">
        <v>10379</v>
      </c>
      <c r="G8520" t="s">
        <v>12517</v>
      </c>
      <c r="H8520" t="s">
        <v>12778</v>
      </c>
      <c r="I8520" s="1">
        <v>506.92166396788758</v>
      </c>
      <c r="J8520" s="1">
        <v>0</v>
      </c>
      <c r="K8520" s="1">
        <v>99.956981249999998</v>
      </c>
      <c r="L8520" s="1">
        <v>55</v>
      </c>
      <c r="M8520" s="1"/>
      <c r="N8520" s="1">
        <v>136.98808984375</v>
      </c>
      <c r="O8520" s="1">
        <v>0</v>
      </c>
      <c r="P8520" s="1">
        <v>340</v>
      </c>
      <c r="Q8520" s="1">
        <v>453</v>
      </c>
      <c r="R8520" s="1">
        <v>151.96660281179999</v>
      </c>
      <c r="S8520" s="1">
        <v>335</v>
      </c>
      <c r="T8520" s="1">
        <v>350</v>
      </c>
      <c r="U8520" s="1">
        <v>155</v>
      </c>
      <c r="V8520" s="1">
        <v>700</v>
      </c>
      <c r="W8520" s="1">
        <v>0</v>
      </c>
      <c r="X8520" s="1">
        <v>340</v>
      </c>
      <c r="Y8520" s="1">
        <v>2088</v>
      </c>
      <c r="Z8520" s="1">
        <v>611.82283599950279</v>
      </c>
      <c r="AA8520" s="1">
        <v>4851</v>
      </c>
      <c r="AB8520" s="1">
        <v>0</v>
      </c>
      <c r="AC8520" s="1">
        <v>900</v>
      </c>
      <c r="AD8520" s="1">
        <v>1819.6873114289999</v>
      </c>
      <c r="AE8520" s="1">
        <v>711.08738999999991</v>
      </c>
      <c r="AF8520" s="1">
        <v>2016.576</v>
      </c>
      <c r="AG8520" s="1">
        <v>37815</v>
      </c>
      <c r="AH8520" s="1">
        <v>2360</v>
      </c>
      <c r="AI8520" s="1">
        <v>97</v>
      </c>
      <c r="AJ8520" s="1">
        <v>0</v>
      </c>
      <c r="AK8520" s="1">
        <v>159</v>
      </c>
      <c r="AL8520" s="1">
        <v>57053.0078125</v>
      </c>
      <c r="AM8520" s="1">
        <v>51492.36328125</v>
      </c>
      <c r="AN8520" s="1">
        <v>5560.64453125</v>
      </c>
      <c r="AO8520" t="s">
        <v>21330</v>
      </c>
    </row>
    <row r="8521" spans="1:41" x14ac:dyDescent="0.25">
      <c r="A8521" s="1">
        <v>2030</v>
      </c>
      <c r="B8521" t="s">
        <v>6894</v>
      </c>
      <c r="C8521" t="s">
        <v>7166</v>
      </c>
      <c r="D8521" t="s">
        <v>7264</v>
      </c>
      <c r="E8521" t="s">
        <v>8226</v>
      </c>
      <c r="F8521" t="s">
        <v>10379</v>
      </c>
      <c r="G8521" t="s">
        <v>12518</v>
      </c>
      <c r="H8521" t="s">
        <v>12778</v>
      </c>
      <c r="I8521" s="1">
        <v>450</v>
      </c>
      <c r="J8521" s="1">
        <v>0</v>
      </c>
      <c r="K8521" s="1">
        <v>119.1695361078765</v>
      </c>
      <c r="L8521" s="1">
        <v>64.308670792879269</v>
      </c>
      <c r="M8521" s="1">
        <v>0</v>
      </c>
      <c r="N8521" s="1">
        <v>158.76919612890629</v>
      </c>
      <c r="O8521" s="1">
        <v>0</v>
      </c>
      <c r="P8521" s="1">
        <v>383.00747944240402</v>
      </c>
      <c r="Q8521" s="1">
        <v>533</v>
      </c>
      <c r="R8521" s="1">
        <v>177.68004649762031</v>
      </c>
      <c r="S8521" s="1">
        <v>394.39953440078551</v>
      </c>
      <c r="T8521" s="1">
        <v>412.60554256292318</v>
      </c>
      <c r="U8521" s="1">
        <v>171.19117086147301</v>
      </c>
      <c r="V8521" s="1">
        <v>758</v>
      </c>
      <c r="W8521" s="1">
        <v>0</v>
      </c>
      <c r="X8521" s="1">
        <v>394.2000257071532</v>
      </c>
      <c r="Y8521" s="1">
        <v>2420.6313013863301</v>
      </c>
      <c r="Z8521" s="1">
        <v>709.12147663000201</v>
      </c>
      <c r="AA8521" s="1">
        <v>6002</v>
      </c>
      <c r="AB8521" s="1">
        <v>0</v>
      </c>
      <c r="AC8521" s="1">
        <v>1013.8433279357751</v>
      </c>
      <c r="AD8521" s="1">
        <v>2109.073537893345</v>
      </c>
      <c r="AE8521" s="1">
        <v>833.1522112059165</v>
      </c>
      <c r="AF8521" s="1">
        <v>2357.878583869478</v>
      </c>
      <c r="AG8521" s="1">
        <v>45192</v>
      </c>
      <c r="AH8521" s="1">
        <v>2820.4184619486541</v>
      </c>
      <c r="AI8521" s="1">
        <v>113.6509599572198</v>
      </c>
      <c r="AJ8521" s="1">
        <v>0</v>
      </c>
      <c r="AK8521" s="1">
        <v>186</v>
      </c>
      <c r="AL8521" s="1">
        <v>67774.1015625</v>
      </c>
      <c r="AM8521" s="1">
        <v>61224.5859375</v>
      </c>
      <c r="AN8521" s="1">
        <v>6549.517578125</v>
      </c>
      <c r="AO8521" t="s">
        <v>21331</v>
      </c>
    </row>
    <row r="8522" spans="1:41" x14ac:dyDescent="0.25">
      <c r="A8522" s="1">
        <v>2030</v>
      </c>
      <c r="B8522" t="s">
        <v>6895</v>
      </c>
      <c r="C8522" t="s">
        <v>7166</v>
      </c>
      <c r="D8522" t="s">
        <v>7264</v>
      </c>
      <c r="E8522" t="s">
        <v>8226</v>
      </c>
      <c r="F8522" t="s">
        <v>10379</v>
      </c>
      <c r="G8522" t="s">
        <v>12518</v>
      </c>
      <c r="H8522" t="s">
        <v>12778</v>
      </c>
      <c r="I8522" s="1">
        <v>120</v>
      </c>
      <c r="J8522" s="1">
        <v>0</v>
      </c>
      <c r="K8522" s="1">
        <v>91.474616380843941</v>
      </c>
      <c r="L8522" s="1">
        <v>54.946208279547299</v>
      </c>
      <c r="M8522" s="1">
        <v>0</v>
      </c>
      <c r="N8522" s="1">
        <v>169.72850363710941</v>
      </c>
      <c r="O8522" s="1">
        <v>0</v>
      </c>
      <c r="P8522" s="1">
        <v>395.7013148407263</v>
      </c>
      <c r="Q8522" s="1">
        <v>392.47246679787378</v>
      </c>
      <c r="R8522" s="1">
        <v>181.3936659561204</v>
      </c>
      <c r="S8522" s="1">
        <v>1274.807770133549</v>
      </c>
      <c r="T8522" s="1">
        <v>290.04276526621283</v>
      </c>
      <c r="U8522" s="1">
        <v>139.43796981458681</v>
      </c>
      <c r="V8522" s="1">
        <v>837</v>
      </c>
      <c r="W8522" s="1">
        <v>0</v>
      </c>
      <c r="X8522" s="1">
        <v>352.89794726097739</v>
      </c>
      <c r="Y8522" s="1">
        <v>2656.1760398007732</v>
      </c>
      <c r="Z8522" s="1">
        <v>2949.8002104543139</v>
      </c>
      <c r="AA8522" s="1">
        <v>0</v>
      </c>
      <c r="AB8522" s="1">
        <v>0</v>
      </c>
      <c r="AC8522" s="1">
        <v>146.9963859405442</v>
      </c>
      <c r="AD8522" s="1">
        <v>858.50472965535823</v>
      </c>
      <c r="AE8522" s="1"/>
      <c r="AF8522" s="1">
        <v>2451.6254469540399</v>
      </c>
      <c r="AG8522" s="1">
        <v>42694</v>
      </c>
      <c r="AH8522" s="1">
        <v>2212.3955837733488</v>
      </c>
      <c r="AI8522" s="1">
        <v>7.1705554117338659</v>
      </c>
      <c r="AJ8522" s="1">
        <v>0</v>
      </c>
      <c r="AK8522" s="1">
        <v>190</v>
      </c>
      <c r="AL8522" s="1">
        <v>58466.57421875</v>
      </c>
      <c r="AM8522" s="1">
        <v>53189.27734375</v>
      </c>
      <c r="AN8522" s="1">
        <v>5277.2939453125</v>
      </c>
      <c r="AO8522" t="s">
        <v>21332</v>
      </c>
    </row>
    <row r="8523" spans="1:41" x14ac:dyDescent="0.25">
      <c r="A8523" s="1">
        <v>2030</v>
      </c>
      <c r="B8523" t="s">
        <v>6896</v>
      </c>
      <c r="C8523" t="s">
        <v>7166</v>
      </c>
      <c r="D8523" t="s">
        <v>7264</v>
      </c>
      <c r="E8523" t="s">
        <v>8226</v>
      </c>
      <c r="F8523" t="s">
        <v>10380</v>
      </c>
      <c r="G8523" t="s">
        <v>12519</v>
      </c>
      <c r="H8523" t="s">
        <v>12778</v>
      </c>
      <c r="I8523" s="1"/>
      <c r="J8523" s="1">
        <v>310.80778355921677</v>
      </c>
      <c r="K8523" s="1">
        <v>21.753920000000001</v>
      </c>
      <c r="L8523" s="1">
        <v>1865</v>
      </c>
      <c r="M8523" s="1">
        <v>350</v>
      </c>
      <c r="N8523" s="1">
        <v>1804.2170000000001</v>
      </c>
      <c r="O8523" s="1">
        <v>51.167999999999999</v>
      </c>
      <c r="P8523" s="1">
        <v>2331.1060000000002</v>
      </c>
      <c r="Q8523" s="1">
        <v>47</v>
      </c>
      <c r="R8523" s="1">
        <v>0</v>
      </c>
      <c r="S8523" s="1">
        <v>150</v>
      </c>
      <c r="T8523" s="1">
        <v>250</v>
      </c>
      <c r="U8523" s="1">
        <v>200</v>
      </c>
      <c r="V8523" s="1">
        <v>100</v>
      </c>
      <c r="W8523" s="1">
        <v>131</v>
      </c>
      <c r="X8523" s="1">
        <v>795</v>
      </c>
      <c r="Y8523" s="1">
        <v>3768.84</v>
      </c>
      <c r="Z8523" s="1">
        <v>128.5656885996685</v>
      </c>
      <c r="AA8523" s="1">
        <v>23669</v>
      </c>
      <c r="AB8523" s="1">
        <v>250</v>
      </c>
      <c r="AC8523" s="1">
        <v>300</v>
      </c>
      <c r="AD8523" s="1">
        <v>470.72526774019309</v>
      </c>
      <c r="AE8523" s="1">
        <v>13110.851393400881</v>
      </c>
      <c r="AF8523" s="1">
        <v>5857.92</v>
      </c>
      <c r="AG8523" s="1">
        <v>0</v>
      </c>
      <c r="AH8523" s="1">
        <v>900</v>
      </c>
      <c r="AI8523" s="1">
        <v>687</v>
      </c>
      <c r="AJ8523" s="1">
        <v>2448</v>
      </c>
      <c r="AK8523" s="1">
        <v>389</v>
      </c>
      <c r="AL8523" s="1">
        <v>60386.95703125</v>
      </c>
      <c r="AM8523" s="1">
        <v>55941.30859375</v>
      </c>
      <c r="AN8523" s="1">
        <v>4445.6474609375</v>
      </c>
      <c r="AO8523" t="s">
        <v>21333</v>
      </c>
    </row>
    <row r="8524" spans="1:41" x14ac:dyDescent="0.25">
      <c r="A8524" s="1">
        <v>2030</v>
      </c>
      <c r="B8524" t="s">
        <v>6897</v>
      </c>
      <c r="C8524" t="s">
        <v>7166</v>
      </c>
      <c r="D8524" t="s">
        <v>7264</v>
      </c>
      <c r="E8524" t="s">
        <v>8226</v>
      </c>
      <c r="F8524" t="s">
        <v>10380</v>
      </c>
      <c r="G8524" t="s">
        <v>12519</v>
      </c>
      <c r="H8524" t="s">
        <v>12778</v>
      </c>
      <c r="I8524" s="1">
        <v>679.58939265229412</v>
      </c>
      <c r="J8524" s="1">
        <v>311.15170239933445</v>
      </c>
      <c r="K8524" s="1">
        <v>22.175599920909889</v>
      </c>
      <c r="L8524" s="1">
        <v>1901.1513259447927</v>
      </c>
      <c r="M8524" s="1">
        <v>356.78443114245437</v>
      </c>
      <c r="N8524" s="1">
        <v>2392.4663192432649</v>
      </c>
      <c r="O8524" s="1">
        <v>68.308927802445325</v>
      </c>
      <c r="P8524" s="1">
        <v>1622.7351047948227</v>
      </c>
      <c r="Q8524" s="1">
        <v>46.467425699265824</v>
      </c>
      <c r="R8524" s="1">
        <v>1777.120338518582</v>
      </c>
      <c r="S8524" s="1">
        <v>0</v>
      </c>
      <c r="T8524" s="1">
        <v>377.6818049665124</v>
      </c>
      <c r="U8524" s="1">
        <v>101.93840889784411</v>
      </c>
      <c r="V8524" s="1">
        <v>0</v>
      </c>
      <c r="W8524" s="1">
        <v>132.7901600747856</v>
      </c>
      <c r="X8524" s="1">
        <v>0</v>
      </c>
      <c r="Y8524" s="1">
        <v>8439.7181918609695</v>
      </c>
      <c r="Z8524" s="1">
        <v>127.91368988722934</v>
      </c>
      <c r="AA8524" s="1">
        <v>3467.9446707046563</v>
      </c>
      <c r="AB8524" s="1">
        <v>169.21775877042123</v>
      </c>
      <c r="AC8524" s="1">
        <v>915.4069119026401</v>
      </c>
      <c r="AD8524" s="1">
        <v>295.59171667884794</v>
      </c>
      <c r="AE8524" s="1">
        <v>13239.873006104688</v>
      </c>
      <c r="AF8524" s="1">
        <v>6089.3520185580546</v>
      </c>
      <c r="AG8524" s="1">
        <v>0</v>
      </c>
      <c r="AH8524" s="1">
        <v>803.82660660493229</v>
      </c>
      <c r="AI8524" s="1">
        <v>700.31686912818907</v>
      </c>
      <c r="AJ8524" s="1">
        <v>2446.5218135482587</v>
      </c>
      <c r="AK8524" s="1">
        <v>396.54041061261358</v>
      </c>
      <c r="AL8524" s="1">
        <v>46882.58203125</v>
      </c>
      <c r="AM8524" s="1">
        <v>43559.3515625</v>
      </c>
      <c r="AN8524" s="1">
        <v>3323.234375</v>
      </c>
      <c r="AO8524" t="s">
        <v>21334</v>
      </c>
    </row>
    <row r="8525" spans="1:41" x14ac:dyDescent="0.25">
      <c r="A8525" s="1">
        <v>2030</v>
      </c>
      <c r="B8525" t="s">
        <v>6897</v>
      </c>
      <c r="C8525" t="s">
        <v>7166</v>
      </c>
      <c r="D8525" t="s">
        <v>7264</v>
      </c>
      <c r="E8525" t="s">
        <v>8226</v>
      </c>
      <c r="F8525" t="s">
        <v>10380</v>
      </c>
      <c r="G8525" t="s">
        <v>12520</v>
      </c>
      <c r="H8525" t="s">
        <v>12778</v>
      </c>
      <c r="I8525" s="1">
        <v>680.00000000000011</v>
      </c>
      <c r="J8525" s="1">
        <v>385.44392025694418</v>
      </c>
      <c r="K8525" s="1">
        <v>26.302292300955759</v>
      </c>
      <c r="L8525" s="1">
        <v>2277.215076474572</v>
      </c>
      <c r="M8525" s="1">
        <v>418.28239901780881</v>
      </c>
      <c r="N8525" s="1">
        <v>2802.0503453286128</v>
      </c>
      <c r="O8525" s="1">
        <v>80.083153023381058</v>
      </c>
      <c r="P8525" s="1">
        <v>1852.6712284294881</v>
      </c>
      <c r="Q8525" s="1">
        <v>54.821742412002997</v>
      </c>
      <c r="R8525" s="1">
        <v>2080.9083341580099</v>
      </c>
      <c r="S8525" s="1">
        <v>0</v>
      </c>
      <c r="T8525" s="1">
        <v>452.466713815292</v>
      </c>
      <c r="U8525" s="1">
        <v>111.5503758516695</v>
      </c>
      <c r="V8525" s="1">
        <v>0</v>
      </c>
      <c r="W8525" s="1">
        <v>130.26508997983191</v>
      </c>
      <c r="X8525" s="1">
        <v>0</v>
      </c>
      <c r="Y8525" s="1">
        <v>10363.070819282721</v>
      </c>
      <c r="Z8525" s="1">
        <v>148.94083089855249</v>
      </c>
      <c r="AA8525" s="1">
        <v>4360</v>
      </c>
      <c r="AB8525" s="1">
        <v>198</v>
      </c>
      <c r="AC8525" s="1">
        <v>1073.1931266228351</v>
      </c>
      <c r="AD8525" s="1">
        <v>348.73575858852888</v>
      </c>
      <c r="AE8525" s="1">
        <v>15521.99412387874</v>
      </c>
      <c r="AF8525" s="1">
        <v>7296.0541364793316</v>
      </c>
      <c r="AG8525" s="1">
        <v>0</v>
      </c>
      <c r="AH8525" s="1">
        <v>1017.23942820847</v>
      </c>
      <c r="AI8525" s="1">
        <v>821.02859464352775</v>
      </c>
      <c r="AJ8525" s="1">
        <v>2925.5866079874181</v>
      </c>
      <c r="AK8525" s="1">
        <v>465</v>
      </c>
      <c r="AL8525" s="1">
        <v>55890.90234375</v>
      </c>
      <c r="AM8525" s="1">
        <v>51933.5</v>
      </c>
      <c r="AN8525" s="1">
        <v>3957.4033203125</v>
      </c>
      <c r="AO8525" t="s">
        <v>21335</v>
      </c>
    </row>
    <row r="8526" spans="1:41" x14ac:dyDescent="0.25">
      <c r="A8526" s="1">
        <v>2030</v>
      </c>
      <c r="B8526" t="s">
        <v>6898</v>
      </c>
      <c r="C8526" t="s">
        <v>7166</v>
      </c>
      <c r="D8526" t="s">
        <v>7264</v>
      </c>
      <c r="E8526" t="s">
        <v>8226</v>
      </c>
      <c r="F8526" t="s">
        <v>10380</v>
      </c>
      <c r="G8526" t="s">
        <v>12520</v>
      </c>
      <c r="H8526" t="s">
        <v>12778</v>
      </c>
      <c r="I8526" s="1">
        <v>0</v>
      </c>
      <c r="J8526" s="1">
        <v>386.65663828996782</v>
      </c>
      <c r="K8526" s="1">
        <v>25.93520254922521</v>
      </c>
      <c r="L8526" s="1">
        <v>2180.6485641585432</v>
      </c>
      <c r="M8526" s="1">
        <v>410.08078335079301</v>
      </c>
      <c r="N8526" s="1">
        <v>2091.0875030000002</v>
      </c>
      <c r="O8526" s="1">
        <v>59.951467207123933</v>
      </c>
      <c r="P8526" s="1">
        <v>2625.973627567837</v>
      </c>
      <c r="Q8526" s="1">
        <v>55</v>
      </c>
      <c r="R8526" s="1">
        <v>0</v>
      </c>
      <c r="S8526" s="1">
        <v>176.59680644811289</v>
      </c>
      <c r="T8526" s="1">
        <v>294.71824468780233</v>
      </c>
      <c r="U8526" s="1">
        <v>220.89183336964251</v>
      </c>
      <c r="V8526" s="1">
        <v>108</v>
      </c>
      <c r="W8526" s="1">
        <v>155.3314846255692</v>
      </c>
      <c r="X8526" s="1">
        <v>921.73241305054944</v>
      </c>
      <c r="Y8526" s="1">
        <v>4369.2394990023249</v>
      </c>
      <c r="Z8526" s="1">
        <v>149.0115856738372</v>
      </c>
      <c r="AA8526" s="1">
        <v>29386</v>
      </c>
      <c r="AB8526" s="1">
        <v>281.62314664882638</v>
      </c>
      <c r="AC8526" s="1">
        <v>337.94777597859172</v>
      </c>
      <c r="AD8526" s="1">
        <v>545.5850571541107</v>
      </c>
      <c r="AE8526" s="1">
        <v>15361.452028004771</v>
      </c>
      <c r="AF8526" s="1">
        <v>6849.3645238367872</v>
      </c>
      <c r="AG8526" s="1">
        <v>0</v>
      </c>
      <c r="AH8526" s="1">
        <v>1075.5833117600801</v>
      </c>
      <c r="AI8526" s="1">
        <v>804.92999474855662</v>
      </c>
      <c r="AJ8526" s="1">
        <v>2925.5866079874172</v>
      </c>
      <c r="AK8526" s="1">
        <v>456</v>
      </c>
      <c r="AL8526" s="1">
        <v>72254.9375</v>
      </c>
      <c r="AM8526" s="1">
        <v>67046.859375</v>
      </c>
      <c r="AN8526" s="1">
        <v>5208.06787109375</v>
      </c>
      <c r="AO8526" t="s">
        <v>21336</v>
      </c>
    </row>
    <row r="8527" spans="1:41" x14ac:dyDescent="0.25">
      <c r="A8527" s="1">
        <v>2030</v>
      </c>
      <c r="B8527" t="s">
        <v>6899</v>
      </c>
      <c r="C8527" t="s">
        <v>7166</v>
      </c>
      <c r="D8527" t="s">
        <v>7264</v>
      </c>
      <c r="E8527" t="s">
        <v>8226</v>
      </c>
      <c r="F8527" t="s">
        <v>10381</v>
      </c>
      <c r="G8527" t="s">
        <v>12521</v>
      </c>
      <c r="H8527" t="s">
        <v>12778</v>
      </c>
      <c r="I8527" s="1">
        <v>799.51693253211067</v>
      </c>
      <c r="J8527" s="1">
        <v>311.15170239933445</v>
      </c>
      <c r="K8527" s="1">
        <v>140.68532044600533</v>
      </c>
      <c r="L8527" s="1">
        <v>1947.0236099488225</v>
      </c>
      <c r="M8527" s="1">
        <v>356.78443114245437</v>
      </c>
      <c r="N8527" s="1">
        <v>2537.3851031060585</v>
      </c>
      <c r="O8527" s="1">
        <v>68.308927802445325</v>
      </c>
      <c r="P8527" s="1">
        <v>1969.3256950474927</v>
      </c>
      <c r="Q8527" s="1">
        <v>379.13078858327401</v>
      </c>
      <c r="R8527" s="1">
        <v>1954.0174263128088</v>
      </c>
      <c r="S8527" s="1">
        <v>1070.353293427363</v>
      </c>
      <c r="T8527" s="1">
        <v>619.78552609889221</v>
      </c>
      <c r="U8527" s="1">
        <v>229.36142002014924</v>
      </c>
      <c r="V8527" s="1">
        <v>713.56886228490873</v>
      </c>
      <c r="W8527" s="1">
        <v>177.86571899925409</v>
      </c>
      <c r="X8527" s="1">
        <v>300.71830624864009</v>
      </c>
      <c r="Y8527" s="1">
        <v>10602.916498117786</v>
      </c>
      <c r="Z8527" s="1">
        <v>2661.2675531159061</v>
      </c>
      <c r="AA8527" s="1">
        <v>3467.9446707046563</v>
      </c>
      <c r="AB8527" s="1">
        <v>169.21775877042123</v>
      </c>
      <c r="AC8527" s="1">
        <v>1040.7911548469883</v>
      </c>
      <c r="AD8527" s="1"/>
      <c r="AE8527" s="1">
        <v>13239.873006104688</v>
      </c>
      <c r="AF8527" s="1">
        <v>8183.7174047278222</v>
      </c>
      <c r="AG8527" s="1">
        <v>35702.908332380917</v>
      </c>
      <c r="AH8527" s="1">
        <v>3061.762363692179</v>
      </c>
      <c r="AI8527" s="1">
        <v>706.43317366205963</v>
      </c>
      <c r="AJ8527" s="1">
        <v>2446.5218135482587</v>
      </c>
      <c r="AK8527" s="1">
        <v>558.62248076018568</v>
      </c>
      <c r="AL8527" s="1">
        <v>95416.9609375</v>
      </c>
      <c r="AM8527" s="1">
        <v>88186.421875</v>
      </c>
      <c r="AN8527" s="1">
        <v>7230.537109375</v>
      </c>
      <c r="AO8527" t="s">
        <v>21337</v>
      </c>
    </row>
    <row r="8528" spans="1:41" x14ac:dyDescent="0.25">
      <c r="A8528" s="1">
        <v>2030</v>
      </c>
      <c r="B8528" t="s">
        <v>6900</v>
      </c>
      <c r="C8528" t="s">
        <v>7166</v>
      </c>
      <c r="D8528" t="s">
        <v>7264</v>
      </c>
      <c r="E8528" t="s">
        <v>8226</v>
      </c>
      <c r="F8528" t="s">
        <v>10381</v>
      </c>
      <c r="G8528" t="s">
        <v>12521</v>
      </c>
      <c r="H8528" t="s">
        <v>12778</v>
      </c>
      <c r="I8528" s="1">
        <v>506.92166396788758</v>
      </c>
      <c r="J8528" s="1">
        <v>310.80778355921677</v>
      </c>
      <c r="K8528" s="1">
        <v>162.31090125</v>
      </c>
      <c r="L8528" s="1">
        <v>1920</v>
      </c>
      <c r="M8528" s="1">
        <v>350</v>
      </c>
      <c r="N8528" s="1">
        <v>1941.2050898437501</v>
      </c>
      <c r="O8528" s="1">
        <v>61.167999999999999</v>
      </c>
      <c r="P8528" s="1">
        <v>2671.1060000000002</v>
      </c>
      <c r="Q8528" s="1">
        <v>500</v>
      </c>
      <c r="R8528" s="1">
        <v>151.96660281179999</v>
      </c>
      <c r="S8528" s="1">
        <v>485</v>
      </c>
      <c r="T8528" s="1">
        <v>600</v>
      </c>
      <c r="U8528" s="1">
        <v>355</v>
      </c>
      <c r="V8528" s="1">
        <v>800</v>
      </c>
      <c r="W8528" s="1">
        <v>310</v>
      </c>
      <c r="X8528" s="1">
        <v>1135</v>
      </c>
      <c r="Y8528" s="1">
        <v>5856.84</v>
      </c>
      <c r="Z8528" s="1">
        <v>740.38852459917121</v>
      </c>
      <c r="AA8528" s="1">
        <v>28520</v>
      </c>
      <c r="AB8528" s="1">
        <v>250</v>
      </c>
      <c r="AC8528" s="1">
        <v>1200</v>
      </c>
      <c r="AD8528" s="1">
        <v>2290.4125791691931</v>
      </c>
      <c r="AE8528" s="1">
        <v>13821.938783400879</v>
      </c>
      <c r="AF8528" s="1">
        <v>7922.0160000000014</v>
      </c>
      <c r="AG8528" s="1">
        <v>37815</v>
      </c>
      <c r="AH8528" s="1">
        <v>3260</v>
      </c>
      <c r="AI8528" s="1">
        <v>784</v>
      </c>
      <c r="AJ8528" s="1">
        <v>2448</v>
      </c>
      <c r="AK8528" s="1">
        <v>548</v>
      </c>
      <c r="AL8528" s="1">
        <v>117717.0859375</v>
      </c>
      <c r="AM8528" s="1">
        <v>107481.1875</v>
      </c>
      <c r="AN8528" s="1">
        <v>10235.8916015625</v>
      </c>
      <c r="AO8528" t="s">
        <v>21338</v>
      </c>
    </row>
    <row r="8529" spans="1:41" x14ac:dyDescent="0.25">
      <c r="A8529" s="1">
        <v>2030</v>
      </c>
      <c r="B8529" t="s">
        <v>6901</v>
      </c>
      <c r="C8529" t="s">
        <v>7166</v>
      </c>
      <c r="D8529" t="s">
        <v>7264</v>
      </c>
      <c r="E8529" t="s">
        <v>8226</v>
      </c>
      <c r="F8529" t="s">
        <v>10381</v>
      </c>
      <c r="G8529" t="s">
        <v>12522</v>
      </c>
      <c r="H8529" t="s">
        <v>12778</v>
      </c>
      <c r="I8529" s="1">
        <v>800.00000000000011</v>
      </c>
      <c r="J8529" s="1">
        <v>385.44392025694418</v>
      </c>
      <c r="K8529" s="1">
        <v>166.86567371443769</v>
      </c>
      <c r="L8529" s="1">
        <v>2332.1612847541192</v>
      </c>
      <c r="M8529" s="1">
        <v>418.28239901780881</v>
      </c>
      <c r="N8529" s="1">
        <v>2971.7788489657219</v>
      </c>
      <c r="O8529" s="1">
        <v>80.083153023381058</v>
      </c>
      <c r="P8529" s="1">
        <v>2248.372543270214</v>
      </c>
      <c r="Q8529" s="1">
        <v>447.29420920987678</v>
      </c>
      <c r="R8529" s="1">
        <v>2288.0449114064272</v>
      </c>
      <c r="S8529" s="1">
        <v>1274.807770133549</v>
      </c>
      <c r="T8529" s="1">
        <v>742.50947908150488</v>
      </c>
      <c r="U8529" s="1">
        <v>250.98834566625629</v>
      </c>
      <c r="V8529" s="1">
        <v>837</v>
      </c>
      <c r="W8529" s="1">
        <v>174.48351501885739</v>
      </c>
      <c r="X8529" s="1">
        <v>352.89794726097739</v>
      </c>
      <c r="Y8529" s="1">
        <v>13019.246859083491</v>
      </c>
      <c r="Z8529" s="1">
        <v>3098.741041352866</v>
      </c>
      <c r="AA8529" s="1">
        <v>4360</v>
      </c>
      <c r="AB8529" s="1">
        <v>198</v>
      </c>
      <c r="AC8529" s="1">
        <v>1220.1895125633789</v>
      </c>
      <c r="AD8529" s="1">
        <v>1207.2404882438871</v>
      </c>
      <c r="AE8529" s="1">
        <v>15521.99412387874</v>
      </c>
      <c r="AF8529" s="1">
        <v>9805.4513913093233</v>
      </c>
      <c r="AG8529" s="1">
        <v>42694</v>
      </c>
      <c r="AH8529" s="1">
        <v>3874.648301711658</v>
      </c>
      <c r="AI8529" s="1">
        <v>828.19915005526161</v>
      </c>
      <c r="AJ8529" s="1">
        <v>2925.5866079874181</v>
      </c>
      <c r="AK8529" s="1">
        <v>655</v>
      </c>
      <c r="AL8529" s="1">
        <v>115179.3046875</v>
      </c>
      <c r="AM8529" s="1">
        <v>105206.2890625</v>
      </c>
      <c r="AN8529" s="1">
        <v>9973.017578125</v>
      </c>
      <c r="AO8529" t="s">
        <v>21339</v>
      </c>
    </row>
    <row r="8530" spans="1:41" x14ac:dyDescent="0.25">
      <c r="A8530" s="1">
        <v>2030</v>
      </c>
      <c r="B8530" t="s">
        <v>6902</v>
      </c>
      <c r="C8530" t="s">
        <v>7166</v>
      </c>
      <c r="D8530" t="s">
        <v>7264</v>
      </c>
      <c r="E8530" t="s">
        <v>8226</v>
      </c>
      <c r="F8530" t="s">
        <v>10381</v>
      </c>
      <c r="G8530" t="s">
        <v>12522</v>
      </c>
      <c r="H8530" t="s">
        <v>12778</v>
      </c>
      <c r="I8530" s="1">
        <v>450</v>
      </c>
      <c r="J8530" s="1">
        <v>386.65663828996782</v>
      </c>
      <c r="K8530" s="1">
        <v>193.5083929639367</v>
      </c>
      <c r="L8530" s="1">
        <v>2244.9572349514219</v>
      </c>
      <c r="M8530" s="1">
        <v>410.08078335079301</v>
      </c>
      <c r="N8530" s="1">
        <v>2249.8566991289058</v>
      </c>
      <c r="O8530" s="1">
        <v>71.668061017146584</v>
      </c>
      <c r="P8530" s="1">
        <v>3008.981107010241</v>
      </c>
      <c r="Q8530" s="1">
        <v>588</v>
      </c>
      <c r="R8530" s="1">
        <v>177.68004649762031</v>
      </c>
      <c r="S8530" s="1">
        <v>570.9963408488984</v>
      </c>
      <c r="T8530" s="1">
        <v>707.32378725072545</v>
      </c>
      <c r="U8530" s="1">
        <v>392.08300423111552</v>
      </c>
      <c r="V8530" s="1">
        <v>866</v>
      </c>
      <c r="W8530" s="1">
        <v>367.57832239638509</v>
      </c>
      <c r="X8530" s="1">
        <v>1315.932438757703</v>
      </c>
      <c r="Y8530" s="1">
        <v>6789.870800388655</v>
      </c>
      <c r="Z8530" s="1">
        <v>858.13306230383921</v>
      </c>
      <c r="AA8530" s="1">
        <v>35388</v>
      </c>
      <c r="AB8530" s="1">
        <v>281.62314664882638</v>
      </c>
      <c r="AC8530" s="1">
        <v>1351.7911039143671</v>
      </c>
      <c r="AD8530" s="1">
        <v>2654.658595047455</v>
      </c>
      <c r="AE8530" s="1">
        <v>16194.60423921069</v>
      </c>
      <c r="AF8530" s="1">
        <v>9262.8057992713129</v>
      </c>
      <c r="AG8530" s="1">
        <v>45192</v>
      </c>
      <c r="AH8530" s="1">
        <v>3896.0017737087342</v>
      </c>
      <c r="AI8530" s="1">
        <v>918.58095470577643</v>
      </c>
      <c r="AJ8530" s="1">
        <v>2925.5866079874172</v>
      </c>
      <c r="AK8530" s="1">
        <v>642</v>
      </c>
      <c r="AL8530" s="1">
        <v>140356.953125</v>
      </c>
      <c r="AM8530" s="1">
        <v>128327.0078125</v>
      </c>
      <c r="AN8530" s="1">
        <v>12029.9521484375</v>
      </c>
      <c r="AO8530" t="s">
        <v>21340</v>
      </c>
    </row>
    <row r="8531" spans="1:41" x14ac:dyDescent="0.25">
      <c r="A8531" s="1">
        <v>2030</v>
      </c>
      <c r="B8531" t="s">
        <v>6903</v>
      </c>
      <c r="C8531" t="s">
        <v>7166</v>
      </c>
      <c r="D8531" t="s">
        <v>7264</v>
      </c>
      <c r="E8531" t="s">
        <v>8227</v>
      </c>
      <c r="F8531" t="s">
        <v>10382</v>
      </c>
      <c r="G8531" t="s">
        <v>12523</v>
      </c>
      <c r="H8531" t="s">
        <v>12778</v>
      </c>
      <c r="I8531" s="1">
        <v>2798.3092638623871</v>
      </c>
      <c r="J8531" s="1">
        <v>6823.6622889014097</v>
      </c>
      <c r="K8531" s="1"/>
      <c r="L8531" s="1"/>
      <c r="M8531" s="1">
        <v>23292.92643315738</v>
      </c>
      <c r="N8531" s="1">
        <v>2263.2284183719121</v>
      </c>
      <c r="O8531" s="1">
        <v>1012.9680855224109</v>
      </c>
      <c r="P8531" s="1">
        <v>1248.7455089985904</v>
      </c>
      <c r="Q8531" s="1">
        <v>0</v>
      </c>
      <c r="R8531" s="1">
        <v>3054.3752957741681</v>
      </c>
      <c r="S8531" s="1">
        <v>9271.2982892589207</v>
      </c>
      <c r="T8531" s="1">
        <v>254.84602224461025</v>
      </c>
      <c r="U8531" s="1">
        <v>152.90761334676617</v>
      </c>
      <c r="V8531" s="1">
        <v>6537.3101626187427</v>
      </c>
      <c r="W8531" s="1">
        <v>327.71149596437908</v>
      </c>
      <c r="X8531" s="1">
        <v>3440.4213003022387</v>
      </c>
      <c r="Y8531" s="1">
        <v>6144.5647889224892</v>
      </c>
      <c r="Z8531" s="1">
        <v>1632.2161405268876</v>
      </c>
      <c r="AA8531" s="1">
        <v>82766.852336426571</v>
      </c>
      <c r="AB8531" s="1">
        <v>32.620290847310116</v>
      </c>
      <c r="AC8531" s="1">
        <v>2308.9049615361691</v>
      </c>
      <c r="AD8531" s="1">
        <v>3213.7358170333223</v>
      </c>
      <c r="AE8531" s="1">
        <v>4437.025712384926</v>
      </c>
      <c r="AF8531" s="1">
        <v>87.667031652145937</v>
      </c>
      <c r="AG8531" s="1">
        <v>34281.886912344969</v>
      </c>
      <c r="AH8531" s="1">
        <v>4087.7301968035486</v>
      </c>
      <c r="AI8531" s="1">
        <v>218.1481950413864</v>
      </c>
      <c r="AJ8531" s="1">
        <v>17181.718819731625</v>
      </c>
      <c r="AK8531" s="1">
        <v>244.65218135482584</v>
      </c>
      <c r="AL8531" s="1">
        <v>217116.453125</v>
      </c>
      <c r="AM8531" s="1">
        <v>171719.375</v>
      </c>
      <c r="AN8531" s="1">
        <v>45397.05859375</v>
      </c>
      <c r="AO8531" t="s">
        <v>21341</v>
      </c>
    </row>
    <row r="8532" spans="1:41" x14ac:dyDescent="0.25">
      <c r="A8532" s="1">
        <v>2030</v>
      </c>
      <c r="B8532" t="s">
        <v>6904</v>
      </c>
      <c r="C8532" t="s">
        <v>7166</v>
      </c>
      <c r="D8532" t="s">
        <v>7264</v>
      </c>
      <c r="E8532" t="s">
        <v>8227</v>
      </c>
      <c r="F8532" t="s">
        <v>10382</v>
      </c>
      <c r="G8532" t="s">
        <v>12523</v>
      </c>
      <c r="H8532" t="s">
        <v>12778</v>
      </c>
      <c r="I8532" s="1">
        <v>5711.3174140381998</v>
      </c>
      <c r="J8532" s="1">
        <v>6816.120032176932</v>
      </c>
      <c r="K8532" s="1"/>
      <c r="L8532" s="1">
        <v>0</v>
      </c>
      <c r="M8532" s="1">
        <v>532.92109920000098</v>
      </c>
      <c r="N8532" s="1">
        <v>8628.2266516512627</v>
      </c>
      <c r="O8532" s="1">
        <v>993.70550000000003</v>
      </c>
      <c r="P8532" s="1">
        <v>2475</v>
      </c>
      <c r="Q8532" s="1">
        <v>102</v>
      </c>
      <c r="R8532" s="1">
        <v>2893.359849800001</v>
      </c>
      <c r="S8532" s="1">
        <v>8100</v>
      </c>
      <c r="T8532" s="1">
        <v>1000</v>
      </c>
      <c r="U8532" s="1">
        <v>150</v>
      </c>
      <c r="V8532" s="1">
        <v>7553</v>
      </c>
      <c r="W8532" s="1">
        <v>3200</v>
      </c>
      <c r="X8532" s="1">
        <v>6925</v>
      </c>
      <c r="Y8532" s="1">
        <v>5902.7759999999998</v>
      </c>
      <c r="Z8532" s="1">
        <v>1639.6878421371489</v>
      </c>
      <c r="AA8532" s="1">
        <v>62949</v>
      </c>
      <c r="AB8532" s="1">
        <v>200</v>
      </c>
      <c r="AC8532" s="1">
        <v>1922</v>
      </c>
      <c r="AD8532" s="1">
        <v>3207.1736624999999</v>
      </c>
      <c r="AE8532" s="1">
        <v>4600.8931927477588</v>
      </c>
      <c r="AF8532" s="1">
        <v>432</v>
      </c>
      <c r="AG8532" s="1">
        <v>50851</v>
      </c>
      <c r="AH8532" s="1">
        <v>3386</v>
      </c>
      <c r="AI8532" s="1">
        <v>3048</v>
      </c>
      <c r="AJ8532" s="1">
        <v>17192.099999999999</v>
      </c>
      <c r="AK8532" s="1">
        <v>240</v>
      </c>
      <c r="AL8532" s="1">
        <v>210651.265625</v>
      </c>
      <c r="AM8532" s="1">
        <v>179818.46875</v>
      </c>
      <c r="AN8532" s="1">
        <v>30832.80078125</v>
      </c>
      <c r="AO8532" t="s">
        <v>21342</v>
      </c>
    </row>
    <row r="8533" spans="1:41" x14ac:dyDescent="0.25">
      <c r="A8533" s="1">
        <v>2030</v>
      </c>
      <c r="B8533" t="s">
        <v>6904</v>
      </c>
      <c r="C8533" t="s">
        <v>7166</v>
      </c>
      <c r="D8533" t="s">
        <v>7264</v>
      </c>
      <c r="E8533" t="s">
        <v>8227</v>
      </c>
      <c r="F8533" t="s">
        <v>10382</v>
      </c>
      <c r="G8533" t="s">
        <v>12524</v>
      </c>
      <c r="H8533" t="s">
        <v>12778</v>
      </c>
      <c r="I8533" s="1">
        <v>5070</v>
      </c>
      <c r="J8533" s="1">
        <v>8242.4607658058922</v>
      </c>
      <c r="K8533" s="1"/>
      <c r="L8533" s="1">
        <v>0</v>
      </c>
      <c r="M8533" s="1">
        <v>624.4020052117196</v>
      </c>
      <c r="N8533" s="1">
        <v>10000.11468926381</v>
      </c>
      <c r="O8533" s="1">
        <v>1164.284371028547</v>
      </c>
      <c r="P8533" s="1">
        <v>2788.0691518233821</v>
      </c>
      <c r="Q8533" s="1">
        <v>120</v>
      </c>
      <c r="R8533" s="1">
        <v>3382.9295590918691</v>
      </c>
      <c r="S8533" s="1">
        <v>9536.2275481980978</v>
      </c>
      <c r="T8533" s="1">
        <v>1178.8729787512091</v>
      </c>
      <c r="U8533" s="1">
        <v>165.66887502723191</v>
      </c>
      <c r="V8533" s="1">
        <v>8179</v>
      </c>
      <c r="W8533" s="1">
        <v>3794.3568763497819</v>
      </c>
      <c r="X8533" s="1">
        <v>8028.9269941824587</v>
      </c>
      <c r="Y8533" s="1">
        <v>6843.1246890191533</v>
      </c>
      <c r="Z8533" s="1">
        <v>1900.4486191317999</v>
      </c>
      <c r="AA8533" s="1">
        <v>77915</v>
      </c>
      <c r="AB8533" s="1">
        <v>225.29851731906109</v>
      </c>
      <c r="AC8533" s="1">
        <v>2165.1187514361782</v>
      </c>
      <c r="AD8533" s="1">
        <v>3717.2128752688468</v>
      </c>
      <c r="AE8533" s="1">
        <v>5390.6796702723759</v>
      </c>
      <c r="AF8533" s="1">
        <v>505.11537786406979</v>
      </c>
      <c r="AG8533" s="1">
        <v>60772</v>
      </c>
      <c r="AH8533" s="1">
        <v>4046.5834373551438</v>
      </c>
      <c r="AI8533" s="1">
        <v>3571.2177932949062</v>
      </c>
      <c r="AJ8533" s="1">
        <v>20546.15094901163</v>
      </c>
      <c r="AK8533" s="1">
        <v>281</v>
      </c>
      <c r="AL8533" s="1">
        <v>250154.25</v>
      </c>
      <c r="AM8533" s="1">
        <v>213985.875</v>
      </c>
      <c r="AN8533" s="1">
        <v>36168.3828125</v>
      </c>
      <c r="AO8533" t="s">
        <v>21343</v>
      </c>
    </row>
    <row r="8534" spans="1:41" x14ac:dyDescent="0.25">
      <c r="A8534" s="1">
        <v>2030</v>
      </c>
      <c r="B8534" t="s">
        <v>6905</v>
      </c>
      <c r="C8534" t="s">
        <v>7166</v>
      </c>
      <c r="D8534" t="s">
        <v>7264</v>
      </c>
      <c r="E8534" t="s">
        <v>8227</v>
      </c>
      <c r="F8534" t="s">
        <v>10382</v>
      </c>
      <c r="G8534" t="s">
        <v>12524</v>
      </c>
      <c r="H8534" t="s">
        <v>12778</v>
      </c>
      <c r="I8534" s="1">
        <v>2800</v>
      </c>
      <c r="J8534" s="1">
        <v>8217.140706096181</v>
      </c>
      <c r="K8534" s="1">
        <v>0</v>
      </c>
      <c r="L8534" s="1">
        <v>0</v>
      </c>
      <c r="M8534" s="1">
        <v>27307.865193019799</v>
      </c>
      <c r="N8534" s="1">
        <v>2650.6872511636502</v>
      </c>
      <c r="O8534" s="1">
        <v>1187.5706559954019</v>
      </c>
      <c r="P8534" s="1">
        <v>1425.6885608232051</v>
      </c>
      <c r="Q8534" s="1">
        <v>0</v>
      </c>
      <c r="R8534" s="1">
        <v>3576.5023171819071</v>
      </c>
      <c r="S8534" s="1">
        <v>11042.26349463298</v>
      </c>
      <c r="T8534" s="1">
        <v>305.30817396443462</v>
      </c>
      <c r="U8534" s="1">
        <v>167.32556377750419</v>
      </c>
      <c r="V8534" s="1">
        <v>7664</v>
      </c>
      <c r="W8534" s="1">
        <v>384.19824059801738</v>
      </c>
      <c r="X8534" s="1">
        <v>4037.3917695111832</v>
      </c>
      <c r="Y8534" s="1">
        <v>7544.8680410540983</v>
      </c>
      <c r="Z8534" s="1">
        <v>1900.52861730771</v>
      </c>
      <c r="AA8534" s="1">
        <v>108384</v>
      </c>
      <c r="AB8534" s="1">
        <v>38</v>
      </c>
      <c r="AC8534" s="1">
        <v>2706.8846679295339</v>
      </c>
      <c r="AD8534" s="1">
        <v>3791.5291086248499</v>
      </c>
      <c r="AE8534" s="1">
        <v>5201.8238395022527</v>
      </c>
      <c r="AF8534" s="1">
        <v>105.0396506835493</v>
      </c>
      <c r="AG8534" s="1">
        <v>40995</v>
      </c>
      <c r="AH8534" s="1">
        <v>5173.0065836333106</v>
      </c>
      <c r="AI8534" s="1">
        <v>255.7498096851746</v>
      </c>
      <c r="AJ8534" s="1">
        <v>20546.15094901163</v>
      </c>
      <c r="AK8534" s="1">
        <v>287</v>
      </c>
      <c r="AL8534" s="1">
        <v>267695.53125</v>
      </c>
      <c r="AM8534" s="1">
        <v>213885.671875</v>
      </c>
      <c r="AN8534" s="1">
        <v>53809.8828125</v>
      </c>
      <c r="AO8534" t="s">
        <v>21344</v>
      </c>
    </row>
    <row r="8535" spans="1:41" x14ac:dyDescent="0.25">
      <c r="A8535" s="1">
        <v>2030</v>
      </c>
      <c r="B8535" t="s">
        <v>6905</v>
      </c>
      <c r="C8535" t="s">
        <v>7166</v>
      </c>
      <c r="D8535" t="s">
        <v>7264</v>
      </c>
      <c r="E8535" t="s">
        <v>8228</v>
      </c>
      <c r="F8535" t="s">
        <v>10383</v>
      </c>
      <c r="G8535" t="s">
        <v>12524</v>
      </c>
      <c r="H8535" t="s">
        <v>12778</v>
      </c>
      <c r="I8535" s="1">
        <v>2000</v>
      </c>
      <c r="J8535" s="1">
        <v>9597.9767293923433</v>
      </c>
      <c r="K8535" s="1">
        <v>78.017282081182202</v>
      </c>
      <c r="L8535" s="1">
        <v>293.0464441575856</v>
      </c>
      <c r="M8535" s="1">
        <v>10218</v>
      </c>
      <c r="N8535" s="1">
        <v>214.90199999999999</v>
      </c>
      <c r="O8535" s="1">
        <v>59.754628431115563</v>
      </c>
      <c r="P8535" s="1">
        <v>1080</v>
      </c>
      <c r="Q8535" s="1">
        <v>319.7775755195504</v>
      </c>
      <c r="R8535" s="1">
        <v>471.96590692939282</v>
      </c>
      <c r="S8535" s="1">
        <v>4249.3592337784976</v>
      </c>
      <c r="T8535" s="1">
        <v>50</v>
      </c>
      <c r="U8535" s="1">
        <v>0</v>
      </c>
      <c r="V8535" s="1">
        <v>110</v>
      </c>
      <c r="W8535" s="1">
        <v>882</v>
      </c>
      <c r="X8535" s="1">
        <v>3470.7836852875948</v>
      </c>
      <c r="Y8535" s="1">
        <v>1865.024922196872</v>
      </c>
      <c r="Z8535" s="1">
        <v>690.40800222876624</v>
      </c>
      <c r="AA8535" s="1">
        <v>37044</v>
      </c>
      <c r="AB8535" s="1"/>
      <c r="AC8535" s="1">
        <v>0</v>
      </c>
      <c r="AD8535" s="1">
        <v>0</v>
      </c>
      <c r="AE8535" s="1">
        <v>1465.1834891309529</v>
      </c>
      <c r="AF8535" s="1">
        <v>9463.9503874590864</v>
      </c>
      <c r="AG8535" s="1">
        <v>82182</v>
      </c>
      <c r="AH8535" s="1">
        <v>5205.3520157962503</v>
      </c>
      <c r="AI8535" s="1">
        <v>3496.840855788882</v>
      </c>
      <c r="AJ8535" s="1">
        <v>10678.951235636991</v>
      </c>
      <c r="AK8535" s="1"/>
      <c r="AL8535" s="1">
        <v>185187.3125</v>
      </c>
      <c r="AM8535" s="1">
        <v>157477.1875</v>
      </c>
      <c r="AN8535" s="1">
        <v>27710.109375</v>
      </c>
      <c r="AO8535" t="s">
        <v>21345</v>
      </c>
    </row>
    <row r="8536" spans="1:41" x14ac:dyDescent="0.25">
      <c r="A8536" s="1">
        <v>2030</v>
      </c>
      <c r="B8536" t="s">
        <v>6906</v>
      </c>
      <c r="C8536" t="s">
        <v>7166</v>
      </c>
      <c r="D8536" t="s">
        <v>7264</v>
      </c>
      <c r="E8536" t="s">
        <v>8228</v>
      </c>
      <c r="F8536" t="s">
        <v>10383</v>
      </c>
      <c r="G8536" t="s">
        <v>12524</v>
      </c>
      <c r="H8536" t="s">
        <v>12778</v>
      </c>
      <c r="I8536" s="1">
        <v>2000</v>
      </c>
      <c r="J8536" s="1">
        <v>9625.0514418031944</v>
      </c>
      <c r="K8536" s="1">
        <v>76.301326986143806</v>
      </c>
      <c r="L8536" s="1">
        <v>1052.3237038834791</v>
      </c>
      <c r="M8536" s="1">
        <v>10457.05997544522</v>
      </c>
      <c r="N8536" s="1">
        <v>289.75</v>
      </c>
      <c r="O8536" s="1">
        <v>50</v>
      </c>
      <c r="P8536" s="1">
        <v>1080</v>
      </c>
      <c r="Q8536" s="1">
        <v>148</v>
      </c>
      <c r="R8536" s="1">
        <v>463.00500972700701</v>
      </c>
      <c r="S8536" s="1">
        <v>2943.280107468549</v>
      </c>
      <c r="T8536" s="1">
        <v>0</v>
      </c>
      <c r="U8536" s="1"/>
      <c r="V8536" s="1">
        <v>267</v>
      </c>
      <c r="W8536" s="1">
        <v>1357</v>
      </c>
      <c r="X8536" s="1">
        <v>4057.941441103048</v>
      </c>
      <c r="Y8536" s="1">
        <v>2022.989282049399</v>
      </c>
      <c r="Z8536" s="1">
        <v>690.39311912620303</v>
      </c>
      <c r="AA8536" s="1">
        <v>37397</v>
      </c>
      <c r="AB8536" s="1"/>
      <c r="AC8536" s="1">
        <v>0</v>
      </c>
      <c r="AD8536" s="1">
        <v>608.23732425903154</v>
      </c>
      <c r="AE8536" s="1">
        <v>1498.5523483018981</v>
      </c>
      <c r="AF8536" s="1">
        <v>9952.4098919059961</v>
      </c>
      <c r="AG8536" s="1">
        <v>91479</v>
      </c>
      <c r="AH8536" s="1">
        <v>7774.8379999999997</v>
      </c>
      <c r="AI8536" s="1">
        <v>3428.27534881263</v>
      </c>
      <c r="AJ8536" s="1">
        <v>10678.95123563698</v>
      </c>
      <c r="AK8536" s="1"/>
      <c r="AL8536" s="1">
        <v>199397.359375</v>
      </c>
      <c r="AM8536" s="1">
        <v>168644.421875</v>
      </c>
      <c r="AN8536" s="1">
        <v>30752.935546875</v>
      </c>
      <c r="AO8536" t="s">
        <v>21346</v>
      </c>
    </row>
    <row r="8537" spans="1:41" x14ac:dyDescent="0.25">
      <c r="A8537" s="1">
        <v>2030</v>
      </c>
      <c r="B8537" t="s">
        <v>6906</v>
      </c>
      <c r="C8537" t="s">
        <v>7166</v>
      </c>
      <c r="D8537" t="s">
        <v>7264</v>
      </c>
      <c r="E8537" t="s">
        <v>8229</v>
      </c>
      <c r="F8537" t="s">
        <v>10384</v>
      </c>
      <c r="G8537" t="s">
        <v>12524</v>
      </c>
      <c r="H8537" t="s">
        <v>12778</v>
      </c>
      <c r="I8537" s="1"/>
      <c r="J8537" s="1"/>
      <c r="K8537" s="1">
        <v>44.94625042777534</v>
      </c>
      <c r="L8537" s="1">
        <v>0</v>
      </c>
      <c r="M8537" s="1"/>
      <c r="N8537" s="1">
        <v>0</v>
      </c>
      <c r="O8537" s="1">
        <v>500</v>
      </c>
      <c r="P8537" s="1">
        <v>1200</v>
      </c>
      <c r="Q8537" s="1"/>
      <c r="R8537" s="1">
        <v>0</v>
      </c>
      <c r="S8537" s="1"/>
      <c r="T8537" s="1">
        <v>0</v>
      </c>
      <c r="U8537" s="1"/>
      <c r="V8537" s="1">
        <v>976</v>
      </c>
      <c r="W8537" s="1"/>
      <c r="X8537" s="1">
        <v>0</v>
      </c>
      <c r="Y8537" s="1">
        <v>0</v>
      </c>
      <c r="Z8537" s="1">
        <v>0</v>
      </c>
      <c r="AA8537" s="1">
        <v>0</v>
      </c>
      <c r="AB8537" s="1"/>
      <c r="AC8537" s="1">
        <v>0</v>
      </c>
      <c r="AD8537" s="1"/>
      <c r="AE8537" s="1">
        <v>5.9754628431115551</v>
      </c>
      <c r="AF8537" s="1">
        <v>0</v>
      </c>
      <c r="AG8537" s="1"/>
      <c r="AH8537" s="1">
        <v>0</v>
      </c>
      <c r="AI8537" s="1"/>
      <c r="AJ8537" s="1"/>
      <c r="AK8537" s="1"/>
      <c r="AL8537" s="1">
        <v>2726.921630859375</v>
      </c>
      <c r="AM8537" s="1">
        <v>2181.975341796875</v>
      </c>
      <c r="AN8537" s="1">
        <v>544.94622802734375</v>
      </c>
      <c r="AO8537" t="s">
        <v>21347</v>
      </c>
    </row>
    <row r="8538" spans="1:41" x14ac:dyDescent="0.25">
      <c r="A8538" s="1">
        <v>2030</v>
      </c>
      <c r="B8538" t="s">
        <v>6907</v>
      </c>
      <c r="C8538" t="s">
        <v>7166</v>
      </c>
      <c r="D8538" t="s">
        <v>7264</v>
      </c>
      <c r="E8538" t="s">
        <v>8229</v>
      </c>
      <c r="F8538" t="s">
        <v>10384</v>
      </c>
      <c r="G8538" t="s">
        <v>12524</v>
      </c>
      <c r="H8538" t="s">
        <v>12778</v>
      </c>
      <c r="I8538" s="1"/>
      <c r="J8538" s="1">
        <v>0</v>
      </c>
      <c r="K8538" s="1">
        <v>40.545385384346837</v>
      </c>
      <c r="L8538" s="1">
        <v>0</v>
      </c>
      <c r="M8538" s="1"/>
      <c r="N8538" s="1">
        <v>0</v>
      </c>
      <c r="O8538" s="1">
        <v>597.54628431115555</v>
      </c>
      <c r="P8538" s="1">
        <v>1200</v>
      </c>
      <c r="Q8538" s="1"/>
      <c r="R8538" s="1">
        <v>0</v>
      </c>
      <c r="S8538" s="1"/>
      <c r="T8538" s="1">
        <v>0</v>
      </c>
      <c r="U8538" s="1">
        <v>0</v>
      </c>
      <c r="V8538" s="1">
        <v>1593</v>
      </c>
      <c r="W8538" s="1">
        <v>686</v>
      </c>
      <c r="X8538" s="1">
        <v>0</v>
      </c>
      <c r="Y8538" s="1">
        <v>0</v>
      </c>
      <c r="Z8538" s="1">
        <v>0</v>
      </c>
      <c r="AA8538" s="1">
        <v>0</v>
      </c>
      <c r="AB8538" s="1"/>
      <c r="AC8538" s="1">
        <v>0</v>
      </c>
      <c r="AD8538" s="1">
        <v>0</v>
      </c>
      <c r="AE8538" s="1">
        <v>15</v>
      </c>
      <c r="AF8538" s="1">
        <v>0</v>
      </c>
      <c r="AG8538" s="1"/>
      <c r="AH8538" s="1">
        <v>0</v>
      </c>
      <c r="AI8538" s="1"/>
      <c r="AJ8538" s="1"/>
      <c r="AK8538" s="1"/>
      <c r="AL8538" s="1">
        <v>4132.091796875</v>
      </c>
      <c r="AM8538" s="1">
        <v>2808</v>
      </c>
      <c r="AN8538" s="1">
        <v>1324.0916748046875</v>
      </c>
      <c r="AO8538" t="s">
        <v>21348</v>
      </c>
    </row>
    <row r="8539" spans="1:41" x14ac:dyDescent="0.25">
      <c r="A8539" s="1">
        <v>2030</v>
      </c>
      <c r="B8539" t="s">
        <v>6908</v>
      </c>
      <c r="C8539" t="s">
        <v>7167</v>
      </c>
      <c r="D8539" t="s">
        <v>7265</v>
      </c>
      <c r="E8539" t="s">
        <v>8230</v>
      </c>
      <c r="F8539" t="s">
        <v>10385</v>
      </c>
      <c r="G8539" t="s">
        <v>12525</v>
      </c>
      <c r="H8539" t="s">
        <v>12778</v>
      </c>
      <c r="I8539" s="1">
        <v>257.43622590228642</v>
      </c>
      <c r="J8539" s="1">
        <v>0</v>
      </c>
      <c r="K8539" s="1">
        <v>75.767444400000002</v>
      </c>
      <c r="L8539" s="1">
        <v>465</v>
      </c>
      <c r="M8539" s="1">
        <v>1239.0719177239239</v>
      </c>
      <c r="N8539" s="1">
        <v>1334.042789550781</v>
      </c>
      <c r="O8539" s="1">
        <v>740</v>
      </c>
      <c r="P8539" s="1">
        <v>358</v>
      </c>
      <c r="Q8539" s="1">
        <v>148</v>
      </c>
      <c r="R8539" s="1">
        <v>570.6353591014763</v>
      </c>
      <c r="S8539" s="1">
        <v>76.359326104547165</v>
      </c>
      <c r="T8539" s="1">
        <v>700</v>
      </c>
      <c r="U8539" s="1">
        <v>357</v>
      </c>
      <c r="V8539" s="1">
        <v>2486</v>
      </c>
      <c r="W8539" s="1">
        <v>435</v>
      </c>
      <c r="X8539" s="1">
        <v>2211.934278672431</v>
      </c>
      <c r="Y8539" s="1">
        <v>1005</v>
      </c>
      <c r="Z8539" s="1">
        <v>211.84475550462491</v>
      </c>
      <c r="AA8539" s="1">
        <v>11443</v>
      </c>
      <c r="AB8539" s="1">
        <v>386.66</v>
      </c>
      <c r="AC8539" s="1">
        <v>242.41631347557589</v>
      </c>
      <c r="AD8539" s="1">
        <v>801.51049986588419</v>
      </c>
      <c r="AE8539" s="1">
        <v>1019</v>
      </c>
      <c r="AF8539" s="1">
        <v>2542.5974396908882</v>
      </c>
      <c r="AG8539" s="1">
        <v>11755.5</v>
      </c>
      <c r="AH8539" s="1">
        <v>2682</v>
      </c>
      <c r="AI8539" s="1">
        <v>519</v>
      </c>
      <c r="AJ8539" s="1">
        <v>938.79520220689085</v>
      </c>
      <c r="AK8539" s="1">
        <v>242</v>
      </c>
      <c r="AL8539" s="1">
        <v>45243.5703125</v>
      </c>
      <c r="AM8539" s="1">
        <v>35134.26953125</v>
      </c>
      <c r="AN8539" s="1">
        <v>10109.3037109375</v>
      </c>
      <c r="AO8539" t="s">
        <v>21349</v>
      </c>
    </row>
    <row r="8540" spans="1:41" x14ac:dyDescent="0.25">
      <c r="A8540" s="1">
        <v>2030</v>
      </c>
      <c r="B8540" t="s">
        <v>6909</v>
      </c>
      <c r="C8540" t="s">
        <v>7167</v>
      </c>
      <c r="D8540" t="s">
        <v>7265</v>
      </c>
      <c r="E8540" t="s">
        <v>8230</v>
      </c>
      <c r="F8540" t="s">
        <v>10385</v>
      </c>
      <c r="G8540" t="s">
        <v>12525</v>
      </c>
      <c r="H8540" t="s">
        <v>12778</v>
      </c>
      <c r="I8540" s="1">
        <v>303.48814219060375</v>
      </c>
      <c r="J8540" s="1">
        <v>0</v>
      </c>
      <c r="K8540" s="1">
        <v>75.719947523327818</v>
      </c>
      <c r="L8540" s="1">
        <v>470.40662039543577</v>
      </c>
      <c r="M8540" s="1">
        <v>1361.4366061888536</v>
      </c>
      <c r="N8540" s="1">
        <v>1069.9275861828355</v>
      </c>
      <c r="O8540" s="1">
        <v>1536.5124953757058</v>
      </c>
      <c r="P8540" s="1">
        <v>315.59731906400884</v>
      </c>
      <c r="Q8540" s="1">
        <v>191.10669368067155</v>
      </c>
      <c r="R8540" s="1">
        <v>892.0785077262185</v>
      </c>
      <c r="S8540" s="1"/>
      <c r="T8540" s="1">
        <v>708.13899844474201</v>
      </c>
      <c r="U8540" s="1">
        <v>123.41851115751219</v>
      </c>
      <c r="V8540" s="1">
        <v>1965.5915342544768</v>
      </c>
      <c r="W8540" s="1">
        <v>288.92071136545479</v>
      </c>
      <c r="X8540" s="1">
        <v>2361.4540814687498</v>
      </c>
      <c r="Y8540" s="1">
        <v>1360.63850415454</v>
      </c>
      <c r="Z8540" s="1">
        <v>219.50662211719492</v>
      </c>
      <c r="AA8540" s="1">
        <v>7555.8431134053972</v>
      </c>
      <c r="AB8540" s="1">
        <v>451.18570472336421</v>
      </c>
      <c r="AC8540" s="1">
        <v>195.66888376907943</v>
      </c>
      <c r="AD8540" s="1">
        <v>807.53678285841806</v>
      </c>
      <c r="AE8540" s="1">
        <v>1298.3905571233956</v>
      </c>
      <c r="AF8540" s="1">
        <v>2307.7405996368902</v>
      </c>
      <c r="AG8540" s="1">
        <v>14847.65154310497</v>
      </c>
      <c r="AH8540" s="1">
        <v>484.65943517984715</v>
      </c>
      <c r="AI8540" s="1">
        <v>628.22045433454969</v>
      </c>
      <c r="AJ8540" s="1">
        <v>969.58779028283482</v>
      </c>
      <c r="AK8540" s="1">
        <v>598.88326725612467</v>
      </c>
      <c r="AL8540" s="1">
        <v>43389.30859375</v>
      </c>
      <c r="AM8540" s="1">
        <v>34086.640625</v>
      </c>
      <c r="AN8540" s="1">
        <v>9302.66796875</v>
      </c>
      <c r="AO8540" t="s">
        <v>21350</v>
      </c>
    </row>
    <row r="8541" spans="1:41" x14ac:dyDescent="0.25">
      <c r="A8541" s="1">
        <v>2030</v>
      </c>
      <c r="B8541" t="s">
        <v>6910</v>
      </c>
      <c r="C8541" t="s">
        <v>7167</v>
      </c>
      <c r="D8541" t="s">
        <v>7265</v>
      </c>
      <c r="E8541" t="s">
        <v>8230</v>
      </c>
      <c r="F8541" t="s">
        <v>10385</v>
      </c>
      <c r="G8541" t="s">
        <v>12526</v>
      </c>
      <c r="H8541" t="s">
        <v>12778</v>
      </c>
      <c r="I8541" s="1">
        <v>290</v>
      </c>
      <c r="J8541" s="1">
        <v>0</v>
      </c>
      <c r="K8541" s="1">
        <v>90.330571094826112</v>
      </c>
      <c r="L8541" s="1">
        <v>551.57881232573368</v>
      </c>
      <c r="M8541" s="1">
        <v>1451.770236137703</v>
      </c>
      <c r="N8541" s="1">
        <v>1546.155593089356</v>
      </c>
      <c r="O8541" s="1">
        <v>867.02794194167666</v>
      </c>
      <c r="P8541" s="1">
        <v>403.28434600111939</v>
      </c>
      <c r="Q8541" s="1">
        <v>174</v>
      </c>
      <c r="R8541" s="1">
        <v>676.84250844186454</v>
      </c>
      <c r="S8541" s="1">
        <v>89.898754217287021</v>
      </c>
      <c r="T8541" s="1">
        <v>825.21108512584635</v>
      </c>
      <c r="U8541" s="1">
        <v>418.28239901780893</v>
      </c>
      <c r="V8541" s="1">
        <v>2692</v>
      </c>
      <c r="W8541" s="1">
        <v>515.79538787879846</v>
      </c>
      <c r="X8541" s="1">
        <v>2564.5427926917819</v>
      </c>
      <c r="Y8541" s="1">
        <v>1192.8758340650279</v>
      </c>
      <c r="Z8541" s="1">
        <v>245.5345845245362</v>
      </c>
      <c r="AA8541" s="1">
        <v>13510</v>
      </c>
      <c r="AB8541" s="1">
        <v>435.56962353294091</v>
      </c>
      <c r="AC8541" s="1">
        <v>273.08017999999998</v>
      </c>
      <c r="AD8541" s="1">
        <v>928.97531075451502</v>
      </c>
      <c r="AE8541" s="1">
        <v>1193.9209092413089</v>
      </c>
      <c r="AF8541" s="1">
        <v>3016.006184961615</v>
      </c>
      <c r="AG8541" s="1">
        <v>13849.893271577461</v>
      </c>
      <c r="AH8541" s="1">
        <v>2682</v>
      </c>
      <c r="AI8541" s="1">
        <v>608.0912187401758</v>
      </c>
      <c r="AJ8541" s="1">
        <v>1117.194904806682</v>
      </c>
      <c r="AK8541" s="1">
        <v>284</v>
      </c>
      <c r="AL8541" s="1">
        <v>52493.86328125</v>
      </c>
      <c r="AM8541" s="1">
        <v>41150.65234375</v>
      </c>
      <c r="AN8541" s="1">
        <v>11343.2119140625</v>
      </c>
      <c r="AO8541" t="s">
        <v>21351</v>
      </c>
    </row>
    <row r="8542" spans="1:41" x14ac:dyDescent="0.25">
      <c r="A8542" s="1">
        <v>2030</v>
      </c>
      <c r="B8542" t="s">
        <v>6911</v>
      </c>
      <c r="C8542" t="s">
        <v>7167</v>
      </c>
      <c r="D8542" t="s">
        <v>7265</v>
      </c>
      <c r="E8542" t="s">
        <v>8230</v>
      </c>
      <c r="F8542" t="s">
        <v>10385</v>
      </c>
      <c r="G8542" t="s">
        <v>12526</v>
      </c>
      <c r="H8542" t="s">
        <v>12778</v>
      </c>
      <c r="I8542" s="1">
        <v>365.69832599842721</v>
      </c>
      <c r="J8542" s="1">
        <v>0</v>
      </c>
      <c r="K8542" s="1">
        <v>90.499442672730069</v>
      </c>
      <c r="L8542" s="1">
        <v>567.77748555532207</v>
      </c>
      <c r="M8542" s="1">
        <v>1608.3423480362781</v>
      </c>
      <c r="N8542" s="1">
        <v>1262.704897716992</v>
      </c>
      <c r="O8542" s="1">
        <v>1815.169434526608</v>
      </c>
      <c r="P8542" s="1">
        <v>363.07923291429819</v>
      </c>
      <c r="Q8542" s="1">
        <v>227.194335224909</v>
      </c>
      <c r="R8542" s="1">
        <v>1071.2505326595469</v>
      </c>
      <c r="S8542" s="1">
        <v>0</v>
      </c>
      <c r="T8542" s="1">
        <v>854.86311992705271</v>
      </c>
      <c r="U8542" s="1">
        <v>145.80129337192199</v>
      </c>
      <c r="V8542" s="1">
        <v>2322</v>
      </c>
      <c r="W8542" s="1">
        <v>280</v>
      </c>
      <c r="X8542" s="1">
        <v>2792.454779296761</v>
      </c>
      <c r="Y8542" s="1">
        <v>1683.608621790728</v>
      </c>
      <c r="Z8542" s="1">
        <v>257.55011619385601</v>
      </c>
      <c r="AA8542" s="1">
        <v>9250</v>
      </c>
      <c r="AB8542" s="1">
        <v>533.01128560555071</v>
      </c>
      <c r="AC8542" s="1">
        <v>231.15476000000001</v>
      </c>
      <c r="AD8542" s="1">
        <v>960.02802946161694</v>
      </c>
      <c r="AE8542" s="1">
        <v>1533.862471318256</v>
      </c>
      <c r="AF8542" s="1">
        <v>2889.6286965164518</v>
      </c>
      <c r="AG8542" s="1">
        <v>18149</v>
      </c>
      <c r="AH8542" s="1">
        <v>622.92104649417342</v>
      </c>
      <c r="AI8542" s="1">
        <v>742.1524851144552</v>
      </c>
      <c r="AJ8542" s="1">
        <v>1168.3376795402351</v>
      </c>
      <c r="AK8542" s="1">
        <v>707</v>
      </c>
      <c r="AL8542" s="1">
        <v>52495.08984375</v>
      </c>
      <c r="AM8542" s="1">
        <v>41488.6484375</v>
      </c>
      <c r="AN8542" s="1">
        <v>11006.44140625</v>
      </c>
      <c r="AO8542" t="s">
        <v>21352</v>
      </c>
    </row>
    <row r="8543" spans="1:41" x14ac:dyDescent="0.25">
      <c r="A8543" s="1">
        <v>2030</v>
      </c>
      <c r="B8543" t="s">
        <v>6911</v>
      </c>
      <c r="C8543" t="s">
        <v>7167</v>
      </c>
      <c r="D8543" t="s">
        <v>7265</v>
      </c>
      <c r="E8543" t="s">
        <v>8231</v>
      </c>
      <c r="F8543" t="s">
        <v>10386</v>
      </c>
      <c r="G8543" t="s">
        <v>12527</v>
      </c>
      <c r="H8543" t="s">
        <v>12778</v>
      </c>
      <c r="I8543" s="1">
        <v>9127.0928809956204</v>
      </c>
      <c r="J8543" s="1">
        <v>15474.537304928654</v>
      </c>
      <c r="K8543" s="1">
        <v>1721.2431147054153</v>
      </c>
      <c r="L8543" s="1">
        <v>2225.5797093977608</v>
      </c>
      <c r="M8543" s="1">
        <v>8621.4660476276331</v>
      </c>
      <c r="N8543" s="1">
        <v>5897.6901253257056</v>
      </c>
      <c r="O8543" s="1">
        <v>3821.9608988473651</v>
      </c>
      <c r="P8543" s="1">
        <v>4756.6708152673955</v>
      </c>
      <c r="Q8543" s="1">
        <v>2260.4487153088708</v>
      </c>
      <c r="R8543" s="1">
        <v>3637.8111977247036</v>
      </c>
      <c r="S8543" s="1">
        <v>9516.7959886223089</v>
      </c>
      <c r="T8543" s="1">
        <v>4147.6712766049177</v>
      </c>
      <c r="U8543" s="1">
        <v>1049.0573448388536</v>
      </c>
      <c r="V8543" s="1">
        <v>2408.6842218527581</v>
      </c>
      <c r="W8543" s="1">
        <v>2404.6772871219887</v>
      </c>
      <c r="X8543" s="1">
        <v>13869.408098110591</v>
      </c>
      <c r="Y8543" s="1">
        <v>18599.776607721466</v>
      </c>
      <c r="Z8543" s="1">
        <v>2346.2099584740663</v>
      </c>
      <c r="AA8543" s="1">
        <v>35716.507827271518</v>
      </c>
      <c r="AB8543" s="1">
        <v>1678.2894263140386</v>
      </c>
      <c r="AC8543" s="1">
        <v>2174.7393937292591</v>
      </c>
      <c r="AD8543" s="1">
        <v>3811.0838195008268</v>
      </c>
      <c r="AE8543" s="1">
        <v>5450.6470337432429</v>
      </c>
      <c r="AF8543" s="1">
        <v>16924.568964291469</v>
      </c>
      <c r="AG8543" s="1">
        <v>37159.088129817523</v>
      </c>
      <c r="AH8543" s="1">
        <v>12143.572196186691</v>
      </c>
      <c r="AI8543" s="1">
        <v>3605.3850610959512</v>
      </c>
      <c r="AJ8543" s="1">
        <v>11626.732297441275</v>
      </c>
      <c r="AK8543" s="1">
        <v>1697.5103419861102</v>
      </c>
      <c r="AL8543" s="1">
        <v>243874.921875</v>
      </c>
      <c r="AM8543" s="1">
        <v>176835.859375</v>
      </c>
      <c r="AN8543" s="1">
        <v>67039.0625</v>
      </c>
      <c r="AO8543" t="s">
        <v>21353</v>
      </c>
    </row>
    <row r="8544" spans="1:41" x14ac:dyDescent="0.25">
      <c r="A8544" s="1">
        <v>2030</v>
      </c>
      <c r="B8544" t="s">
        <v>6912</v>
      </c>
      <c r="C8544" t="s">
        <v>7167</v>
      </c>
      <c r="D8544" t="s">
        <v>7265</v>
      </c>
      <c r="E8544" t="s">
        <v>8231</v>
      </c>
      <c r="F8544" t="s">
        <v>10386</v>
      </c>
      <c r="G8544" t="s">
        <v>12527</v>
      </c>
      <c r="H8544" t="s">
        <v>12778</v>
      </c>
      <c r="I8544" s="1">
        <v>9996.2828700000009</v>
      </c>
      <c r="J8544" s="1">
        <v>15575.957566958479</v>
      </c>
      <c r="K8544" s="1">
        <v>1673.9369999999999</v>
      </c>
      <c r="L8544" s="1">
        <v>2700</v>
      </c>
      <c r="M8544" s="1">
        <v>9446.6096083041539</v>
      </c>
      <c r="N8544" s="1">
        <v>6076.1675278185467</v>
      </c>
      <c r="O8544" s="1">
        <v>3812.0869489999959</v>
      </c>
      <c r="P8544" s="1">
        <v>4323</v>
      </c>
      <c r="Q8544" s="1">
        <v>2187</v>
      </c>
      <c r="R8544" s="1">
        <v>3596.000039999999</v>
      </c>
      <c r="S8544" s="1">
        <v>7354.2</v>
      </c>
      <c r="T8544" s="1">
        <v>4500</v>
      </c>
      <c r="U8544" s="1">
        <v>1185</v>
      </c>
      <c r="V8544" s="1">
        <v>2255</v>
      </c>
      <c r="W8544" s="1">
        <v>3174</v>
      </c>
      <c r="X8544" s="1">
        <v>13194</v>
      </c>
      <c r="Y8544" s="1">
        <v>20187</v>
      </c>
      <c r="Z8544" s="1">
        <v>2044.3129359221371</v>
      </c>
      <c r="AA8544" s="1">
        <v>32640</v>
      </c>
      <c r="AB8544" s="1">
        <v>1554.65</v>
      </c>
      <c r="AC8544" s="1">
        <v>3120.1244835734519</v>
      </c>
      <c r="AD8544" s="1">
        <v>3260.6079660070218</v>
      </c>
      <c r="AE8544" s="1">
        <v>6476</v>
      </c>
      <c r="AF8544" s="1">
        <v>20996.5</v>
      </c>
      <c r="AG8544" s="1">
        <v>39858.407898494137</v>
      </c>
      <c r="AH8544" s="1">
        <v>12673.959772</v>
      </c>
      <c r="AI8544" s="1">
        <v>6300.059250560389</v>
      </c>
      <c r="AJ8544" s="1">
        <v>12374.300003572969</v>
      </c>
      <c r="AK8544" s="1">
        <v>1889</v>
      </c>
      <c r="AL8544" s="1">
        <v>254424.171875</v>
      </c>
      <c r="AM8544" s="1">
        <v>185591.046875</v>
      </c>
      <c r="AN8544" s="1">
        <v>68833.1171875</v>
      </c>
      <c r="AO8544" t="s">
        <v>21354</v>
      </c>
    </row>
    <row r="8545" spans="1:41" x14ac:dyDescent="0.25">
      <c r="A8545" s="1">
        <v>2030</v>
      </c>
      <c r="B8545" t="s">
        <v>6912</v>
      </c>
      <c r="C8545" t="s">
        <v>7167</v>
      </c>
      <c r="D8545" t="s">
        <v>7265</v>
      </c>
      <c r="E8545" t="s">
        <v>8231</v>
      </c>
      <c r="F8545" t="s">
        <v>10386</v>
      </c>
      <c r="G8545" t="s">
        <v>12528</v>
      </c>
      <c r="H8545" t="s">
        <v>12778</v>
      </c>
      <c r="I8545" s="1">
        <v>9996.2828700000009</v>
      </c>
      <c r="J8545" s="1">
        <v>18979.88043212581</v>
      </c>
      <c r="K8545" s="1">
        <v>1995.681474862572</v>
      </c>
      <c r="L8545" s="1">
        <v>3202.7156844720021</v>
      </c>
      <c r="M8545" s="1">
        <v>11068.208766235701</v>
      </c>
      <c r="N8545" s="1">
        <v>7042.2781647416959</v>
      </c>
      <c r="O8545" s="1">
        <v>4466.4674349921524</v>
      </c>
      <c r="P8545" s="1">
        <v>4869.8274518515063</v>
      </c>
      <c r="Q8545" s="1">
        <v>2577</v>
      </c>
      <c r="R8545" s="1">
        <v>4265.2906950300267</v>
      </c>
      <c r="S8545" s="1">
        <v>8658.1882265380809</v>
      </c>
      <c r="T8545" s="1">
        <v>5304.928404380441</v>
      </c>
      <c r="U8545" s="1">
        <v>1388.4163664876851</v>
      </c>
      <c r="V8545" s="1">
        <v>2442</v>
      </c>
      <c r="W8545" s="1">
        <v>3763.52772672944</v>
      </c>
      <c r="X8545" s="1">
        <v>15297.27982111818</v>
      </c>
      <c r="Y8545" s="1">
        <v>22987</v>
      </c>
      <c r="Z8545" s="1">
        <v>2369.4215425069528</v>
      </c>
      <c r="AA8545" s="1">
        <v>38145</v>
      </c>
      <c r="AB8545" s="1">
        <v>1751.3016997503919</v>
      </c>
      <c r="AC8545" s="1">
        <v>3514.7970999999998</v>
      </c>
      <c r="AD8545" s="1">
        <v>3260.6079660070218</v>
      </c>
      <c r="AE8545" s="1">
        <v>7587.6661513706713</v>
      </c>
      <c r="AF8545" s="1">
        <v>24905.859210746799</v>
      </c>
      <c r="AG8545" s="1">
        <v>46959.695067767767</v>
      </c>
      <c r="AH8545" s="1">
        <v>15146.555138535319</v>
      </c>
      <c r="AI8545" s="1">
        <v>7381.5235217891832</v>
      </c>
      <c r="AJ8545" s="1">
        <v>14771.36614514438</v>
      </c>
      <c r="AK8545" s="1">
        <v>2385</v>
      </c>
      <c r="AL8545" s="1">
        <v>296483.78125</v>
      </c>
      <c r="AM8545" s="1">
        <v>216004.46875</v>
      </c>
      <c r="AN8545" s="1">
        <v>80479.2734375</v>
      </c>
      <c r="AO8545" t="s">
        <v>21355</v>
      </c>
    </row>
    <row r="8546" spans="1:41" x14ac:dyDescent="0.25">
      <c r="A8546" s="1">
        <v>2030</v>
      </c>
      <c r="B8546" t="s">
        <v>6913</v>
      </c>
      <c r="C8546" t="s">
        <v>7167</v>
      </c>
      <c r="D8546" t="s">
        <v>7265</v>
      </c>
      <c r="E8546" t="s">
        <v>8231</v>
      </c>
      <c r="F8546" t="s">
        <v>10386</v>
      </c>
      <c r="G8546" t="s">
        <v>12528</v>
      </c>
      <c r="H8546" t="s">
        <v>12778</v>
      </c>
      <c r="I8546" s="1">
        <v>10998</v>
      </c>
      <c r="J8546" s="1">
        <v>19012.774813971439</v>
      </c>
      <c r="K8546" s="1">
        <v>2057.206161389955</v>
      </c>
      <c r="L8546" s="1">
        <v>2686.259071444535</v>
      </c>
      <c r="M8546" s="1">
        <v>10185.027259824539</v>
      </c>
      <c r="N8546" s="1">
        <v>6960.3235794999991</v>
      </c>
      <c r="O8546" s="1">
        <v>4515.0993723921692</v>
      </c>
      <c r="P8546" s="1">
        <v>5290.8968564568777</v>
      </c>
      <c r="Q8546" s="1">
        <v>2687.3006554272229</v>
      </c>
      <c r="R8546" s="1">
        <v>4368.4576520180644</v>
      </c>
      <c r="S8546" s="1">
        <v>11421.56695198423</v>
      </c>
      <c r="T8546" s="1">
        <v>5007.0554167155942</v>
      </c>
      <c r="U8546" s="1">
        <v>1239.3109936613359</v>
      </c>
      <c r="V8546" s="1">
        <v>2846</v>
      </c>
      <c r="W8546" s="1">
        <v>1989</v>
      </c>
      <c r="X8546" s="1">
        <v>16400.78256592543</v>
      </c>
      <c r="Y8546" s="1">
        <v>23382</v>
      </c>
      <c r="Z8546" s="1">
        <v>2857.653813454559</v>
      </c>
      <c r="AA8546" s="1">
        <v>43726</v>
      </c>
      <c r="AB8546" s="1">
        <v>1982.658571344414</v>
      </c>
      <c r="AC8546" s="1">
        <v>2569.1430999999989</v>
      </c>
      <c r="AD8546" s="1">
        <v>4530.7500128943393</v>
      </c>
      <c r="AE8546" s="1">
        <v>6439.1587597370108</v>
      </c>
      <c r="AF8546" s="1">
        <v>21192.03525867829</v>
      </c>
      <c r="AG8546" s="1">
        <v>45420</v>
      </c>
      <c r="AH8546" s="1">
        <v>15635.14719385892</v>
      </c>
      <c r="AI8546" s="1">
        <v>4259.2460408205097</v>
      </c>
      <c r="AJ8546" s="1">
        <v>14010.02525935843</v>
      </c>
      <c r="AK8546" s="1">
        <v>1967</v>
      </c>
      <c r="AL8546" s="1">
        <v>295635.875</v>
      </c>
      <c r="AM8546" s="1">
        <v>215685.34375</v>
      </c>
      <c r="AN8546" s="1">
        <v>79950.53125</v>
      </c>
      <c r="AO8546" t="s">
        <v>21356</v>
      </c>
    </row>
    <row r="8547" spans="1:41" x14ac:dyDescent="0.25">
      <c r="A8547" s="1">
        <v>2030</v>
      </c>
      <c r="B8547" t="s">
        <v>6913</v>
      </c>
      <c r="C8547" t="s">
        <v>7167</v>
      </c>
      <c r="D8547" t="s">
        <v>7265</v>
      </c>
      <c r="E8547" t="s">
        <v>8232</v>
      </c>
      <c r="F8547" t="s">
        <v>10387</v>
      </c>
      <c r="G8547" t="s">
        <v>12529</v>
      </c>
      <c r="H8547" t="s">
        <v>12778</v>
      </c>
      <c r="I8547" s="1"/>
      <c r="J8547" s="1"/>
      <c r="K8547" s="1"/>
      <c r="L8547" s="1"/>
      <c r="M8547" s="1"/>
      <c r="N8547" s="1">
        <v>0</v>
      </c>
      <c r="O8547" s="1"/>
      <c r="P8547" s="1"/>
      <c r="Q8547" s="1">
        <v>0</v>
      </c>
      <c r="R8547" s="1"/>
      <c r="S8547" s="1"/>
      <c r="T8547" s="1">
        <v>0</v>
      </c>
      <c r="U8547" s="1"/>
      <c r="V8547" s="1">
        <v>0</v>
      </c>
      <c r="W8547" s="1"/>
      <c r="X8547" s="1"/>
      <c r="Y8547" s="1"/>
      <c r="Z8547" s="1"/>
      <c r="AA8547" s="1"/>
      <c r="AB8547" s="1"/>
      <c r="AC8547" s="1">
        <v>2092.9077551658897</v>
      </c>
      <c r="AD8547" s="1"/>
      <c r="AE8547" s="1"/>
      <c r="AF8547" s="1">
        <v>0</v>
      </c>
      <c r="AG8547" s="1"/>
      <c r="AH8547" s="1"/>
      <c r="AI8547" s="1"/>
      <c r="AJ8547" s="1"/>
      <c r="AK8547" s="1"/>
      <c r="AL8547" s="1">
        <v>2092.90771484375</v>
      </c>
      <c r="AM8547" s="1">
        <v>2092.90771484375</v>
      </c>
      <c r="AN8547" s="1">
        <v>0</v>
      </c>
      <c r="AO8547" t="s">
        <v>21357</v>
      </c>
    </row>
    <row r="8548" spans="1:41" x14ac:dyDescent="0.25">
      <c r="A8548" s="1">
        <v>2030</v>
      </c>
      <c r="B8548" t="s">
        <v>6914</v>
      </c>
      <c r="C8548" t="s">
        <v>7167</v>
      </c>
      <c r="D8548" t="s">
        <v>7265</v>
      </c>
      <c r="E8548" t="s">
        <v>8232</v>
      </c>
      <c r="F8548" t="s">
        <v>10387</v>
      </c>
      <c r="G8548" t="s">
        <v>12529</v>
      </c>
      <c r="H8548" t="s">
        <v>12778</v>
      </c>
      <c r="I8548" s="1"/>
      <c r="J8548" s="1"/>
      <c r="K8548" s="1"/>
      <c r="L8548" s="1"/>
      <c r="M8548" s="1"/>
      <c r="N8548" s="1">
        <v>0</v>
      </c>
      <c r="O8548" s="1"/>
      <c r="P8548" s="1"/>
      <c r="Q8548" s="1">
        <v>0</v>
      </c>
      <c r="R8548" s="1"/>
      <c r="S8548" s="1">
        <v>0</v>
      </c>
      <c r="T8548" s="1"/>
      <c r="U8548" s="1"/>
      <c r="V8548" s="1">
        <v>0</v>
      </c>
      <c r="W8548" s="1"/>
      <c r="X8548" s="1">
        <v>0</v>
      </c>
      <c r="Y8548" s="1"/>
      <c r="Z8548" s="1"/>
      <c r="AA8548" s="1"/>
      <c r="AB8548" s="1"/>
      <c r="AC8548" s="1">
        <v>656.02057110162582</v>
      </c>
      <c r="AD8548" s="1"/>
      <c r="AE8548" s="1"/>
      <c r="AF8548" s="1">
        <v>0</v>
      </c>
      <c r="AG8548" s="1"/>
      <c r="AH8548" s="1"/>
      <c r="AI8548" s="1"/>
      <c r="AJ8548" s="1"/>
      <c r="AK8548" s="1"/>
      <c r="AL8548" s="1">
        <v>656.02056884765625</v>
      </c>
      <c r="AM8548" s="1">
        <v>656.02056884765625</v>
      </c>
      <c r="AN8548" s="1">
        <v>0</v>
      </c>
      <c r="AO8548" t="s">
        <v>21358</v>
      </c>
    </row>
    <row r="8549" spans="1:41" x14ac:dyDescent="0.25">
      <c r="A8549" s="1">
        <v>2030</v>
      </c>
      <c r="B8549" t="s">
        <v>6914</v>
      </c>
      <c r="C8549" t="s">
        <v>7167</v>
      </c>
      <c r="D8549" t="s">
        <v>7265</v>
      </c>
      <c r="E8549" t="s">
        <v>8232</v>
      </c>
      <c r="F8549" t="s">
        <v>10388</v>
      </c>
      <c r="G8549" t="s">
        <v>12529</v>
      </c>
      <c r="H8549" t="s">
        <v>12778</v>
      </c>
      <c r="I8549" s="1"/>
      <c r="J8549" s="1"/>
      <c r="K8549" s="1"/>
      <c r="L8549" s="1"/>
      <c r="M8549" s="1"/>
      <c r="N8549" s="1">
        <v>0</v>
      </c>
      <c r="O8549" s="1"/>
      <c r="P8549" s="1"/>
      <c r="Q8549" s="1">
        <v>125</v>
      </c>
      <c r="R8549" s="1"/>
      <c r="S8549" s="1">
        <v>0</v>
      </c>
      <c r="T8549" s="1"/>
      <c r="U8549" s="1"/>
      <c r="V8549" s="1">
        <v>96</v>
      </c>
      <c r="W8549" s="1"/>
      <c r="X8549" s="1">
        <v>0</v>
      </c>
      <c r="Y8549" s="1"/>
      <c r="Z8549" s="1"/>
      <c r="AA8549" s="1"/>
      <c r="AB8549" s="1"/>
      <c r="AC8549" s="1">
        <v>0</v>
      </c>
      <c r="AD8549" s="1"/>
      <c r="AE8549" s="1"/>
      <c r="AF8549" s="1">
        <v>0</v>
      </c>
      <c r="AG8549" s="1"/>
      <c r="AH8549" s="1">
        <v>223</v>
      </c>
      <c r="AI8549" s="1"/>
      <c r="AJ8549" s="1"/>
      <c r="AK8549" s="1"/>
      <c r="AL8549" s="1">
        <v>444</v>
      </c>
      <c r="AM8549" s="1">
        <v>221</v>
      </c>
      <c r="AN8549" s="1">
        <v>223</v>
      </c>
      <c r="AO8549" t="s">
        <v>21359</v>
      </c>
    </row>
    <row r="8550" spans="1:41" x14ac:dyDescent="0.25">
      <c r="A8550" s="1">
        <v>2030</v>
      </c>
      <c r="B8550" t="s">
        <v>6915</v>
      </c>
      <c r="C8550" t="s">
        <v>7167</v>
      </c>
      <c r="D8550" t="s">
        <v>7265</v>
      </c>
      <c r="E8550" t="s">
        <v>8232</v>
      </c>
      <c r="F8550" t="s">
        <v>10388</v>
      </c>
      <c r="G8550" t="s">
        <v>12529</v>
      </c>
      <c r="H8550" t="s">
        <v>12778</v>
      </c>
      <c r="I8550" s="1"/>
      <c r="J8550" s="1"/>
      <c r="K8550" s="1"/>
      <c r="L8550" s="1"/>
      <c r="M8550" s="1"/>
      <c r="N8550" s="1">
        <v>0</v>
      </c>
      <c r="O8550" s="1"/>
      <c r="P8550" s="1"/>
      <c r="Q8550" s="1">
        <v>126.45339257941822</v>
      </c>
      <c r="R8550" s="1"/>
      <c r="S8550" s="1"/>
      <c r="T8550" s="1">
        <v>0</v>
      </c>
      <c r="U8550" s="1"/>
      <c r="V8550" s="1">
        <v>50.58135703176729</v>
      </c>
      <c r="W8550" s="1"/>
      <c r="X8550" s="1"/>
      <c r="Y8550" s="1"/>
      <c r="Z8550" s="1"/>
      <c r="AA8550" s="1"/>
      <c r="AB8550" s="1"/>
      <c r="AC8550" s="1">
        <v>0</v>
      </c>
      <c r="AD8550" s="1">
        <v>126.45339257941822</v>
      </c>
      <c r="AE8550" s="1"/>
      <c r="AF8550" s="1">
        <v>0</v>
      </c>
      <c r="AG8550" s="1"/>
      <c r="AH8550" s="1">
        <v>237.73237804930625</v>
      </c>
      <c r="AI8550" s="1"/>
      <c r="AJ8550" s="1"/>
      <c r="AK8550" s="1"/>
      <c r="AL8550" s="1">
        <v>541.22052001953125</v>
      </c>
      <c r="AM8550" s="1">
        <v>177.03474426269531</v>
      </c>
      <c r="AN8550" s="1">
        <v>364.18576049804688</v>
      </c>
      <c r="AO8550" t="s">
        <v>21360</v>
      </c>
    </row>
    <row r="8551" spans="1:41" x14ac:dyDescent="0.25">
      <c r="A8551" s="1">
        <v>2030</v>
      </c>
      <c r="B8551" t="s">
        <v>6915</v>
      </c>
      <c r="C8551" t="s">
        <v>7167</v>
      </c>
      <c r="D8551" t="s">
        <v>7265</v>
      </c>
      <c r="E8551" t="s">
        <v>8232</v>
      </c>
      <c r="F8551" t="s">
        <v>10389</v>
      </c>
      <c r="G8551" t="s">
        <v>12529</v>
      </c>
      <c r="H8551" t="s">
        <v>12778</v>
      </c>
      <c r="I8551" s="1">
        <v>251.8951580182011</v>
      </c>
      <c r="J8551" s="1"/>
      <c r="K8551" s="1">
        <v>188.28051115028458</v>
      </c>
      <c r="L8551" s="1"/>
      <c r="M8551" s="1">
        <v>644.75036242367264</v>
      </c>
      <c r="N8551" s="1">
        <v>176.02312247055016</v>
      </c>
      <c r="O8551" s="1">
        <v>315.84617934060515</v>
      </c>
      <c r="P8551" s="1"/>
      <c r="Q8551" s="1">
        <v>143.08251951718202</v>
      </c>
      <c r="R8551" s="1"/>
      <c r="S8551" s="1">
        <v>1169.5760857461109</v>
      </c>
      <c r="T8551" s="1">
        <v>333.83695640966408</v>
      </c>
      <c r="U8551" s="1"/>
      <c r="V8551" s="1">
        <v>351.03461780046496</v>
      </c>
      <c r="W8551" s="1">
        <v>141.45160512482289</v>
      </c>
      <c r="X8551" s="1"/>
      <c r="Y8551" s="1">
        <v>2915.5094193110663</v>
      </c>
      <c r="Z8551" s="1">
        <v>188.97599637924515</v>
      </c>
      <c r="AA8551" s="1"/>
      <c r="AB8551" s="1"/>
      <c r="AC8551" s="1">
        <v>0</v>
      </c>
      <c r="AD8551" s="1">
        <v>1285.7780957475245</v>
      </c>
      <c r="AE8551" s="1">
        <v>343.95322781601755</v>
      </c>
      <c r="AF8551" s="1">
        <v>0</v>
      </c>
      <c r="AG8551" s="1">
        <v>3985.8109341032623</v>
      </c>
      <c r="AH8551" s="1">
        <v>1024.5357536176562</v>
      </c>
      <c r="AI8551" s="1"/>
      <c r="AJ8551" s="1">
        <v>1788.3811962638413</v>
      </c>
      <c r="AK8551" s="1">
        <v>222.55797093977606</v>
      </c>
      <c r="AL8551" s="1">
        <v>15471.279296875</v>
      </c>
      <c r="AM8551" s="1">
        <v>10144.666015625</v>
      </c>
      <c r="AN8551" s="1">
        <v>5326.61376953125</v>
      </c>
      <c r="AO8551" t="s">
        <v>21361</v>
      </c>
    </row>
    <row r="8552" spans="1:41" x14ac:dyDescent="0.25">
      <c r="A8552" s="1">
        <v>2030</v>
      </c>
      <c r="B8552" t="s">
        <v>6916</v>
      </c>
      <c r="C8552" t="s">
        <v>7167</v>
      </c>
      <c r="D8552" t="s">
        <v>7265</v>
      </c>
      <c r="E8552" t="s">
        <v>8232</v>
      </c>
      <c r="F8552" t="s">
        <v>10389</v>
      </c>
      <c r="G8552" t="s">
        <v>12529</v>
      </c>
      <c r="H8552" t="s">
        <v>12778</v>
      </c>
      <c r="I8552" s="1">
        <v>250</v>
      </c>
      <c r="J8552" s="1"/>
      <c r="K8552" s="1">
        <v>200</v>
      </c>
      <c r="L8552" s="1"/>
      <c r="M8552" s="1">
        <v>446.22763989836352</v>
      </c>
      <c r="N8552" s="1">
        <v>467</v>
      </c>
      <c r="O8552" s="1"/>
      <c r="P8552" s="1"/>
      <c r="Q8552" s="1">
        <v>149</v>
      </c>
      <c r="R8552" s="1"/>
      <c r="S8552" s="1">
        <v>782.51670000000001</v>
      </c>
      <c r="T8552" s="1">
        <v>420</v>
      </c>
      <c r="U8552" s="1"/>
      <c r="V8552" s="1">
        <v>425</v>
      </c>
      <c r="W8552" s="1">
        <v>306.97475782259357</v>
      </c>
      <c r="X8552" s="1">
        <v>0</v>
      </c>
      <c r="Y8552" s="1">
        <v>3362</v>
      </c>
      <c r="Z8552" s="1">
        <v>198.18082799999999</v>
      </c>
      <c r="AA8552" s="1"/>
      <c r="AB8552" s="1"/>
      <c r="AC8552" s="1">
        <v>817.72397649246875</v>
      </c>
      <c r="AD8552" s="1">
        <v>364.44964800000002</v>
      </c>
      <c r="AE8552" s="1">
        <v>340</v>
      </c>
      <c r="AF8552" s="1">
        <v>1800</v>
      </c>
      <c r="AG8552" s="1">
        <v>4248.8250943931498</v>
      </c>
      <c r="AH8552" s="1">
        <v>770</v>
      </c>
      <c r="AI8552" s="1"/>
      <c r="AJ8552" s="1">
        <v>2019.2016868725011</v>
      </c>
      <c r="AK8552" s="1">
        <v>237</v>
      </c>
      <c r="AL8552" s="1">
        <v>17604.1015625</v>
      </c>
      <c r="AM8552" s="1">
        <v>14076.931640625</v>
      </c>
      <c r="AN8552" s="1">
        <v>3527.1689453125</v>
      </c>
      <c r="AO8552" t="s">
        <v>21362</v>
      </c>
    </row>
    <row r="8553" spans="1:41" x14ac:dyDescent="0.25">
      <c r="A8553" s="1">
        <v>2030</v>
      </c>
      <c r="B8553" t="s">
        <v>6916</v>
      </c>
      <c r="C8553" t="s">
        <v>7167</v>
      </c>
      <c r="D8553" t="s">
        <v>7265</v>
      </c>
      <c r="E8553" t="s">
        <v>8232</v>
      </c>
      <c r="F8553" t="s">
        <v>10390</v>
      </c>
      <c r="G8553" t="s">
        <v>12529</v>
      </c>
      <c r="H8553" t="s">
        <v>12778</v>
      </c>
      <c r="I8553" s="1"/>
      <c r="J8553" s="1"/>
      <c r="K8553" s="1"/>
      <c r="L8553" s="1"/>
      <c r="M8553" s="1"/>
      <c r="N8553" s="1">
        <v>250</v>
      </c>
      <c r="O8553" s="1"/>
      <c r="P8553" s="1"/>
      <c r="Q8553" s="1">
        <v>0</v>
      </c>
      <c r="R8553" s="1"/>
      <c r="S8553" s="1">
        <v>0</v>
      </c>
      <c r="T8553" s="1"/>
      <c r="U8553" s="1"/>
      <c r="V8553" s="1">
        <v>0</v>
      </c>
      <c r="W8553" s="1"/>
      <c r="X8553" s="1">
        <v>0</v>
      </c>
      <c r="Y8553" s="1"/>
      <c r="Z8553" s="1"/>
      <c r="AA8553" s="1"/>
      <c r="AB8553" s="1"/>
      <c r="AC8553" s="1">
        <v>0</v>
      </c>
      <c r="AD8553" s="1"/>
      <c r="AE8553" s="1"/>
      <c r="AF8553" s="1">
        <v>0</v>
      </c>
      <c r="AG8553" s="1"/>
      <c r="AH8553" s="1">
        <v>73</v>
      </c>
      <c r="AI8553" s="1"/>
      <c r="AJ8553" s="1"/>
      <c r="AK8553" s="1"/>
      <c r="AL8553" s="1">
        <v>323</v>
      </c>
      <c r="AM8553" s="1">
        <v>250</v>
      </c>
      <c r="AN8553" s="1">
        <v>73</v>
      </c>
      <c r="AO8553" t="s">
        <v>21363</v>
      </c>
    </row>
    <row r="8554" spans="1:41" x14ac:dyDescent="0.25">
      <c r="A8554" s="1">
        <v>2030</v>
      </c>
      <c r="B8554" t="s">
        <v>6917</v>
      </c>
      <c r="C8554" t="s">
        <v>7167</v>
      </c>
      <c r="D8554" t="s">
        <v>7265</v>
      </c>
      <c r="E8554" t="s">
        <v>8232</v>
      </c>
      <c r="F8554" t="s">
        <v>10390</v>
      </c>
      <c r="G8554" t="s">
        <v>12529</v>
      </c>
      <c r="H8554" t="s">
        <v>12778</v>
      </c>
      <c r="I8554" s="1"/>
      <c r="J8554" s="1"/>
      <c r="K8554" s="1"/>
      <c r="L8554" s="1"/>
      <c r="M8554" s="1"/>
      <c r="N8554" s="1">
        <v>252.90678515883644</v>
      </c>
      <c r="O8554" s="1"/>
      <c r="P8554" s="1"/>
      <c r="Q8554" s="1">
        <v>0</v>
      </c>
      <c r="R8554" s="1"/>
      <c r="S8554" s="1"/>
      <c r="T8554" s="1">
        <v>0</v>
      </c>
      <c r="U8554" s="1"/>
      <c r="V8554" s="1">
        <v>0</v>
      </c>
      <c r="W8554" s="1"/>
      <c r="X8554" s="1"/>
      <c r="Y8554" s="1"/>
      <c r="Z8554" s="1"/>
      <c r="AA8554" s="1"/>
      <c r="AB8554" s="1"/>
      <c r="AC8554" s="1">
        <v>340.3387196084995</v>
      </c>
      <c r="AD8554" s="1"/>
      <c r="AE8554" s="1"/>
      <c r="AF8554" s="1">
        <v>0</v>
      </c>
      <c r="AG8554" s="1">
        <v>0</v>
      </c>
      <c r="AH8554" s="1">
        <v>0</v>
      </c>
      <c r="AI8554" s="1"/>
      <c r="AJ8554" s="1"/>
      <c r="AK8554" s="1"/>
      <c r="AL8554" s="1">
        <v>593.2454833984375</v>
      </c>
      <c r="AM8554" s="1">
        <v>593.2454833984375</v>
      </c>
      <c r="AN8554" s="1">
        <v>0</v>
      </c>
      <c r="AO8554" t="s">
        <v>21364</v>
      </c>
    </row>
    <row r="8555" spans="1:41" x14ac:dyDescent="0.25">
      <c r="A8555" s="1">
        <v>2030</v>
      </c>
      <c r="B8555" t="s">
        <v>6917</v>
      </c>
      <c r="C8555" t="s">
        <v>7167</v>
      </c>
      <c r="D8555" t="s">
        <v>7265</v>
      </c>
      <c r="E8555" t="s">
        <v>8233</v>
      </c>
      <c r="F8555" t="s">
        <v>10391</v>
      </c>
      <c r="G8555" t="s">
        <v>12529</v>
      </c>
      <c r="H8555" t="s">
        <v>12778</v>
      </c>
      <c r="I8555" s="1">
        <v>6304.4603404394747</v>
      </c>
      <c r="J8555" s="1">
        <v>15656.006851768416</v>
      </c>
      <c r="K8555" s="1">
        <v>783.48052437799265</v>
      </c>
      <c r="L8555" s="1">
        <v>1601.4057636257523</v>
      </c>
      <c r="M8555" s="1">
        <v>7566.2140591734487</v>
      </c>
      <c r="N8555" s="1">
        <v>3995.0504903080227</v>
      </c>
      <c r="O8555" s="1">
        <v>5461.8230683332713</v>
      </c>
      <c r="P8555" s="1">
        <v>4351.6041397933705</v>
      </c>
      <c r="Q8555" s="1">
        <v>1778.2421282923776</v>
      </c>
      <c r="R8555" s="1">
        <v>3779.6379479586481</v>
      </c>
      <c r="S8555" s="1">
        <v>6300.5279636509395</v>
      </c>
      <c r="T8555" s="1">
        <v>6019.1814867803068</v>
      </c>
      <c r="U8555" s="1">
        <v>776.92964400794551</v>
      </c>
      <c r="V8555" s="1">
        <v>7088.4713744318678</v>
      </c>
      <c r="W8555" s="1">
        <v>2224.6894775140013</v>
      </c>
      <c r="X8555" s="1">
        <v>10545.678535121198</v>
      </c>
      <c r="Y8555" s="1">
        <v>25915.843856253476</v>
      </c>
      <c r="Z8555" s="1">
        <v>4819.9981077435432</v>
      </c>
      <c r="AA8555" s="1">
        <v>39188.412173932025</v>
      </c>
      <c r="AB8555" s="1">
        <v>1707.6266133924637</v>
      </c>
      <c r="AC8555" s="1">
        <v>3901.9477243513738</v>
      </c>
      <c r="AD8555" s="1">
        <v>10750.087937832588</v>
      </c>
      <c r="AE8555" s="1">
        <v>6055.4011666742635</v>
      </c>
      <c r="AF8555" s="1">
        <v>11859.160040830749</v>
      </c>
      <c r="AG8555" s="1">
        <v>58009.735125452629</v>
      </c>
      <c r="AH8555" s="1">
        <v>9658.6335437271209</v>
      </c>
      <c r="AI8555" s="1">
        <v>4371.2408746853289</v>
      </c>
      <c r="AJ8555" s="1">
        <v>16644.815641005822</v>
      </c>
      <c r="AK8555" s="1">
        <v>5219.9960456783838</v>
      </c>
      <c r="AL8555" s="1">
        <v>282336.3125</v>
      </c>
      <c r="AM8555" s="1">
        <v>211727.125</v>
      </c>
      <c r="AN8555" s="1">
        <v>70609.1796875</v>
      </c>
      <c r="AO8555" t="s">
        <v>21365</v>
      </c>
    </row>
    <row r="8556" spans="1:41" x14ac:dyDescent="0.25">
      <c r="A8556" s="1">
        <v>2030</v>
      </c>
      <c r="B8556" t="s">
        <v>6918</v>
      </c>
      <c r="C8556" t="s">
        <v>7167</v>
      </c>
      <c r="D8556" t="s">
        <v>7265</v>
      </c>
      <c r="E8556" t="s">
        <v>8233</v>
      </c>
      <c r="F8556" t="s">
        <v>10391</v>
      </c>
      <c r="G8556" t="s">
        <v>12529</v>
      </c>
      <c r="H8556" t="s">
        <v>12778</v>
      </c>
      <c r="I8556" s="1">
        <v>5916.5946401335814</v>
      </c>
      <c r="J8556" s="1">
        <v>15758.61646690317</v>
      </c>
      <c r="K8556" s="1">
        <v>803.83355919999997</v>
      </c>
      <c r="L8556" s="1">
        <v>1583</v>
      </c>
      <c r="M8556" s="1">
        <v>8156.2209729788374</v>
      </c>
      <c r="N8556" s="1">
        <v>3614.3770219726571</v>
      </c>
      <c r="O8556" s="1">
        <v>4897.6959999999999</v>
      </c>
      <c r="P8556" s="1">
        <v>4569.8360000000002</v>
      </c>
      <c r="Q8556" s="1">
        <v>1837</v>
      </c>
      <c r="R8556" s="1">
        <v>3866.629365626221</v>
      </c>
      <c r="S8556" s="1">
        <v>5946.4920583488883</v>
      </c>
      <c r="T8556" s="1">
        <v>6550</v>
      </c>
      <c r="U8556" s="1">
        <v>783</v>
      </c>
      <c r="V8556" s="1">
        <v>7964</v>
      </c>
      <c r="W8556" s="1">
        <v>2347</v>
      </c>
      <c r="X8556" s="1">
        <v>11169.815016480419</v>
      </c>
      <c r="Y8556" s="1">
        <v>27030</v>
      </c>
      <c r="Z8556" s="1">
        <v>4672.6993815644018</v>
      </c>
      <c r="AA8556" s="1">
        <v>48135</v>
      </c>
      <c r="AB8556" s="1">
        <v>1555.07</v>
      </c>
      <c r="AC8556" s="1">
        <v>4472.5681553109262</v>
      </c>
      <c r="AD8556" s="1">
        <v>10315.42686784788</v>
      </c>
      <c r="AE8556" s="1">
        <v>6245</v>
      </c>
      <c r="AF8556" s="1">
        <v>12504.84879522488</v>
      </c>
      <c r="AG8556" s="1">
        <v>51414.204206386283</v>
      </c>
      <c r="AH8556" s="1">
        <v>9986</v>
      </c>
      <c r="AI8556" s="1">
        <v>3636</v>
      </c>
      <c r="AJ8556" s="1">
        <v>16043.709119536101</v>
      </c>
      <c r="AK8556" s="1">
        <v>5179</v>
      </c>
      <c r="AL8556" s="1">
        <v>286953.625</v>
      </c>
      <c r="AM8556" s="1">
        <v>216411.0625</v>
      </c>
      <c r="AN8556" s="1">
        <v>70542.5546875</v>
      </c>
      <c r="AO8556" t="s">
        <v>21366</v>
      </c>
    </row>
    <row r="8557" spans="1:41" x14ac:dyDescent="0.25">
      <c r="A8557" s="1">
        <v>2030</v>
      </c>
      <c r="B8557" t="s">
        <v>6919</v>
      </c>
      <c r="C8557" t="s">
        <v>7167</v>
      </c>
      <c r="D8557" t="s">
        <v>7265</v>
      </c>
      <c r="E8557" t="s">
        <v>8233</v>
      </c>
      <c r="F8557" t="s">
        <v>10391</v>
      </c>
      <c r="G8557" t="s">
        <v>12530</v>
      </c>
      <c r="H8557" t="s">
        <v>12778</v>
      </c>
      <c r="I8557" s="1">
        <v>7596.7732254073262</v>
      </c>
      <c r="J8557" s="1">
        <v>19244.774802292759</v>
      </c>
      <c r="K8557" s="1">
        <v>936.40517618296485</v>
      </c>
      <c r="L8557" s="1">
        <v>1932.8855045894079</v>
      </c>
      <c r="M8557" s="1">
        <v>8938.3981820069239</v>
      </c>
      <c r="N8557" s="1">
        <v>4714.870320089648</v>
      </c>
      <c r="O8557" s="1">
        <v>6452.3616438320569</v>
      </c>
      <c r="P8557" s="1">
        <v>5006.3070805186844</v>
      </c>
      <c r="Q8557" s="1">
        <v>2114.0365647337612</v>
      </c>
      <c r="R8557" s="1">
        <v>4538.7699960747977</v>
      </c>
      <c r="S8557" s="1">
        <v>7561.5682059089249</v>
      </c>
      <c r="T8557" s="1">
        <v>7266.3365193799491</v>
      </c>
      <c r="U8557" s="1">
        <v>917.83109270193472</v>
      </c>
      <c r="V8557" s="1">
        <v>8374</v>
      </c>
      <c r="W8557" s="1">
        <v>2156</v>
      </c>
      <c r="X8557" s="1">
        <v>12470.422633841999</v>
      </c>
      <c r="Y8557" s="1">
        <v>32002.308068795031</v>
      </c>
      <c r="Z8557" s="1">
        <v>5655.3695771453058</v>
      </c>
      <c r="AA8557" s="1">
        <v>47954</v>
      </c>
      <c r="AB8557" s="1">
        <v>2017.3162558344609</v>
      </c>
      <c r="AC8557" s="1">
        <v>4609.5923499999999</v>
      </c>
      <c r="AD8557" s="1">
        <v>12780.08130226056</v>
      </c>
      <c r="AE8557" s="1">
        <v>7153.5891472566473</v>
      </c>
      <c r="AF8557" s="1">
        <v>14849.40256108408</v>
      </c>
      <c r="AG8557" s="1">
        <v>70909</v>
      </c>
      <c r="AH8557" s="1">
        <v>12414.008018908369</v>
      </c>
      <c r="AI8557" s="1">
        <v>5163.9949890170064</v>
      </c>
      <c r="AJ8557" s="1">
        <v>20056.734910734591</v>
      </c>
      <c r="AK8557" s="1">
        <v>6166</v>
      </c>
      <c r="AL8557" s="1">
        <v>341953.15625</v>
      </c>
      <c r="AM8557" s="1">
        <v>257630.25</v>
      </c>
      <c r="AN8557" s="1">
        <v>84322.890625</v>
      </c>
      <c r="AO8557" t="s">
        <v>21367</v>
      </c>
    </row>
    <row r="8558" spans="1:41" x14ac:dyDescent="0.25">
      <c r="A8558" s="1">
        <v>2030</v>
      </c>
      <c r="B8558" t="s">
        <v>6920</v>
      </c>
      <c r="C8558" t="s">
        <v>7167</v>
      </c>
      <c r="D8558" t="s">
        <v>7265</v>
      </c>
      <c r="E8558" t="s">
        <v>8233</v>
      </c>
      <c r="F8558" t="s">
        <v>10391</v>
      </c>
      <c r="G8558" t="s">
        <v>12530</v>
      </c>
      <c r="H8558" t="s">
        <v>12778</v>
      </c>
      <c r="I8558" s="1">
        <v>6665</v>
      </c>
      <c r="J8558" s="1">
        <v>19211.895564224142</v>
      </c>
      <c r="K8558" s="1">
        <v>958.3369881711717</v>
      </c>
      <c r="L8558" s="1">
        <v>1877.7403438959921</v>
      </c>
      <c r="M8558" s="1">
        <v>9556.3128165180806</v>
      </c>
      <c r="N8558" s="1">
        <v>4189.062968466309</v>
      </c>
      <c r="O8558" s="1">
        <v>5738.4314636972722</v>
      </c>
      <c r="P8558" s="1">
        <v>5147.8863759563446</v>
      </c>
      <c r="Q8558" s="1">
        <v>2163</v>
      </c>
      <c r="R8558" s="1">
        <v>4586.2897861189631</v>
      </c>
      <c r="S8558" s="1">
        <v>7000.876713823196</v>
      </c>
      <c r="T8558" s="1">
        <v>7721.6180108204198</v>
      </c>
      <c r="U8558" s="1">
        <v>917.40929532477401</v>
      </c>
      <c r="V8558" s="1">
        <v>8624</v>
      </c>
      <c r="W8558" s="1">
        <v>2782.9236214977941</v>
      </c>
      <c r="X8558" s="1">
        <v>12950.41578423743</v>
      </c>
      <c r="Y8558" s="1">
        <v>32080.214584345009</v>
      </c>
      <c r="Z8558" s="1">
        <v>5415.8022393687488</v>
      </c>
      <c r="AA8558" s="1">
        <v>56874</v>
      </c>
      <c r="AB8558" s="1">
        <v>1751.7748266367621</v>
      </c>
      <c r="AC8558" s="1">
        <v>5038.3148700000002</v>
      </c>
      <c r="AD8558" s="1">
        <v>11955.896874374001</v>
      </c>
      <c r="AE8558" s="1">
        <v>7317.0128343591487</v>
      </c>
      <c r="AF8558" s="1">
        <v>14833.13902533982</v>
      </c>
      <c r="AG8558" s="1">
        <v>60574.151623052479</v>
      </c>
      <c r="AH8558" s="1">
        <v>10973.75367493476</v>
      </c>
      <c r="AI8558" s="1">
        <v>4260.1535093242383</v>
      </c>
      <c r="AJ8558" s="1">
        <v>18875.812534214361</v>
      </c>
      <c r="AK8558" s="1">
        <v>6069</v>
      </c>
      <c r="AL8558" s="1">
        <v>336110.21875</v>
      </c>
      <c r="AM8558" s="1">
        <v>254390.75</v>
      </c>
      <c r="AN8558" s="1">
        <v>81719.4921875</v>
      </c>
      <c r="AO8558" t="s">
        <v>21368</v>
      </c>
    </row>
    <row r="8559" spans="1:41" x14ac:dyDescent="0.25">
      <c r="A8559" s="1">
        <v>2030</v>
      </c>
      <c r="B8559" t="s">
        <v>6921</v>
      </c>
      <c r="C8559" t="s">
        <v>7167</v>
      </c>
      <c r="D8559" t="s">
        <v>7265</v>
      </c>
      <c r="E8559" t="s">
        <v>8234</v>
      </c>
      <c r="F8559" t="s">
        <v>10392</v>
      </c>
      <c r="G8559" t="s">
        <v>12531</v>
      </c>
      <c r="H8559" t="s">
        <v>12778</v>
      </c>
      <c r="I8559" s="1">
        <v>13346.236380448408</v>
      </c>
      <c r="J8559" s="1">
        <v>31816.422185754902</v>
      </c>
      <c r="K8559" s="1">
        <v>1746.5710211000744</v>
      </c>
      <c r="L8559" s="1">
        <v>2466.3469688689729</v>
      </c>
      <c r="M8559" s="1">
        <v>12360.649438014811</v>
      </c>
      <c r="N8559" s="1">
        <v>9933.1749869155847</v>
      </c>
      <c r="O8559" s="1">
        <v>6372.1476855574774</v>
      </c>
      <c r="P8559" s="1">
        <v>8737.4236136674808</v>
      </c>
      <c r="Q8559" s="1">
        <v>3340.1233980425336</v>
      </c>
      <c r="R8559" s="1">
        <v>6549.2741084732288</v>
      </c>
      <c r="S8559" s="1">
        <v>17674.049693155714</v>
      </c>
      <c r="T8559" s="1">
        <v>8447.0866243051369</v>
      </c>
      <c r="U8559" s="1">
        <v>1504.2895581247592</v>
      </c>
      <c r="V8559" s="1">
        <v>6086.9605052028755</v>
      </c>
      <c r="W8559" s="1">
        <v>3617.2923293458975</v>
      </c>
      <c r="X8559" s="1">
        <v>17305.068820455585</v>
      </c>
      <c r="Y8559" s="1">
        <v>37926.913129559747</v>
      </c>
      <c r="Z8559" s="1">
        <v>3584.3457775215111</v>
      </c>
      <c r="AA8559" s="1">
        <v>53365.354922795763</v>
      </c>
      <c r="AB8559" s="1">
        <v>2553.3469029636126</v>
      </c>
      <c r="AC8559" s="1">
        <v>10298.942914278781</v>
      </c>
      <c r="AD8559" s="1">
        <v>8526.4342027382518</v>
      </c>
      <c r="AE8559" s="1">
        <v>11381.816959288275</v>
      </c>
      <c r="AF8559" s="1">
        <v>24177.955663273533</v>
      </c>
      <c r="AG8559" s="1">
        <v>78676.265981492106</v>
      </c>
      <c r="AH8559" s="1">
        <v>21997.832173115592</v>
      </c>
      <c r="AI8559" s="1">
        <v>5960.0229110158425</v>
      </c>
      <c r="AJ8559" s="1">
        <v>18806.08080656339</v>
      </c>
      <c r="AK8559" s="1">
        <v>4387.4269089354948</v>
      </c>
      <c r="AL8559" s="1">
        <v>432945.90625</v>
      </c>
      <c r="AM8559" s="1">
        <v>321997.9375</v>
      </c>
      <c r="AN8559" s="1">
        <v>110947.9375</v>
      </c>
      <c r="AO8559" t="s">
        <v>21369</v>
      </c>
    </row>
    <row r="8560" spans="1:41" x14ac:dyDescent="0.25">
      <c r="A8560" s="1">
        <v>2030</v>
      </c>
      <c r="B8560" t="s">
        <v>6922</v>
      </c>
      <c r="C8560" t="s">
        <v>7167</v>
      </c>
      <c r="D8560" t="s">
        <v>7265</v>
      </c>
      <c r="E8560" t="s">
        <v>8234</v>
      </c>
      <c r="F8560" t="s">
        <v>10392</v>
      </c>
      <c r="G8560" t="s">
        <v>12531</v>
      </c>
      <c r="H8560" t="s">
        <v>12778</v>
      </c>
      <c r="I8560" s="1">
        <v>15810.873869999999</v>
      </c>
      <c r="J8560" s="1">
        <v>32024.947313928071</v>
      </c>
      <c r="K8560" s="1">
        <v>1784.7809</v>
      </c>
      <c r="L8560" s="1">
        <v>2960</v>
      </c>
      <c r="M8560" s="1">
        <v>13736.764524938941</v>
      </c>
      <c r="N8560" s="1">
        <v>10364.255965019291</v>
      </c>
      <c r="O8560" s="1">
        <v>6594.941282163174</v>
      </c>
      <c r="P8560" s="1">
        <v>9457</v>
      </c>
      <c r="Q8560" s="1">
        <v>3442</v>
      </c>
      <c r="R8560" s="1">
        <v>6904.3980399999991</v>
      </c>
      <c r="S8560" s="1">
        <v>13657.8</v>
      </c>
      <c r="T8560" s="1">
        <v>8900</v>
      </c>
      <c r="U8560" s="1">
        <v>1443</v>
      </c>
      <c r="V8560" s="1">
        <v>5499</v>
      </c>
      <c r="W8560" s="1">
        <v>6606</v>
      </c>
      <c r="X8560" s="1">
        <v>16243.58189216684</v>
      </c>
      <c r="Y8560" s="1">
        <v>38883</v>
      </c>
      <c r="Z8560" s="1">
        <v>3494.140963922137</v>
      </c>
      <c r="AA8560" s="1">
        <v>50641</v>
      </c>
      <c r="AB8560" s="1">
        <v>2335.33</v>
      </c>
      <c r="AC8560" s="1">
        <v>9804.2734255185424</v>
      </c>
      <c r="AD8560" s="1">
        <v>4889.285242320866</v>
      </c>
      <c r="AE8560" s="1">
        <v>12822</v>
      </c>
      <c r="AF8560" s="1">
        <v>29995</v>
      </c>
      <c r="AG8560" s="1">
        <v>83991.004066490481</v>
      </c>
      <c r="AH8560" s="1">
        <v>21044.959771999998</v>
      </c>
      <c r="AI8560" s="1">
        <v>10434.41012397628</v>
      </c>
      <c r="AJ8560" s="1">
        <v>17889.522658159331</v>
      </c>
      <c r="AK8560" s="1">
        <v>4971</v>
      </c>
      <c r="AL8560" s="1">
        <v>446624.25</v>
      </c>
      <c r="AM8560" s="1">
        <v>335425.4375</v>
      </c>
      <c r="AN8560" s="1">
        <v>111198.8515625</v>
      </c>
      <c r="AO8560" t="s">
        <v>21370</v>
      </c>
    </row>
    <row r="8561" spans="1:41" x14ac:dyDescent="0.25">
      <c r="A8561" s="1">
        <v>2030</v>
      </c>
      <c r="B8561" t="s">
        <v>6922</v>
      </c>
      <c r="C8561" t="s">
        <v>7167</v>
      </c>
      <c r="D8561" t="s">
        <v>7265</v>
      </c>
      <c r="E8561" t="s">
        <v>8234</v>
      </c>
      <c r="F8561" t="s">
        <v>10392</v>
      </c>
      <c r="G8561" t="s">
        <v>12532</v>
      </c>
      <c r="H8561" t="s">
        <v>12778</v>
      </c>
      <c r="I8561" s="1">
        <v>15810.873869999999</v>
      </c>
      <c r="J8561" s="1">
        <v>38931.255942535427</v>
      </c>
      <c r="K8561" s="1">
        <v>2127.8304851488128</v>
      </c>
      <c r="L8561" s="1">
        <v>3511.125342976713</v>
      </c>
      <c r="M8561" s="1">
        <v>16094.80902026384</v>
      </c>
      <c r="N8561" s="1">
        <v>12012.172663457361</v>
      </c>
      <c r="O8561" s="1">
        <v>7727.0248204055933</v>
      </c>
      <c r="P8561" s="1">
        <v>10653.240391431809</v>
      </c>
      <c r="Q8561" s="1">
        <v>4055</v>
      </c>
      <c r="R8561" s="1">
        <v>8189.4506082362432</v>
      </c>
      <c r="S8561" s="1">
        <v>16079.492420713579</v>
      </c>
      <c r="T8561" s="1">
        <v>10491.96951088576</v>
      </c>
      <c r="U8561" s="1">
        <v>1690.7044867862689</v>
      </c>
      <c r="V8561" s="1">
        <v>5955</v>
      </c>
      <c r="W8561" s="1">
        <v>7832.9754766145816</v>
      </c>
      <c r="X8561" s="1">
        <v>18833.001174907109</v>
      </c>
      <c r="Y8561" s="1">
        <v>45406</v>
      </c>
      <c r="Z8561" s="1">
        <v>4049.8168000578821</v>
      </c>
      <c r="AA8561" s="1">
        <v>59181</v>
      </c>
      <c r="AB8561" s="1">
        <v>2630.731932253615</v>
      </c>
      <c r="AC8561" s="1">
        <v>11044.4413308</v>
      </c>
      <c r="AD8561" s="1">
        <v>4889.285242320866</v>
      </c>
      <c r="AE8561" s="1">
        <v>15023.016583211051</v>
      </c>
      <c r="AF8561" s="1">
        <v>35579.798872495427</v>
      </c>
      <c r="AG8561" s="1">
        <v>98955.318310995353</v>
      </c>
      <c r="AH8561" s="1">
        <v>25150.675030472681</v>
      </c>
      <c r="AI8561" s="1">
        <v>12225.57450698182</v>
      </c>
      <c r="AJ8561" s="1">
        <v>21505.76755540241</v>
      </c>
      <c r="AK8561" s="1">
        <v>5973</v>
      </c>
      <c r="AL8561" s="1">
        <v>521610.375</v>
      </c>
      <c r="AM8561" s="1">
        <v>391554</v>
      </c>
      <c r="AN8561" s="1">
        <v>130056.375</v>
      </c>
      <c r="AO8561" t="s">
        <v>21371</v>
      </c>
    </row>
    <row r="8562" spans="1:41" x14ac:dyDescent="0.25">
      <c r="A8562" s="1">
        <v>2030</v>
      </c>
      <c r="B8562" t="s">
        <v>6923</v>
      </c>
      <c r="C8562" t="s">
        <v>7167</v>
      </c>
      <c r="D8562" t="s">
        <v>7265</v>
      </c>
      <c r="E8562" t="s">
        <v>8234</v>
      </c>
      <c r="F8562" t="s">
        <v>10392</v>
      </c>
      <c r="G8562" t="s">
        <v>12532</v>
      </c>
      <c r="H8562" t="s">
        <v>12778</v>
      </c>
      <c r="I8562" s="1">
        <v>16082</v>
      </c>
      <c r="J8562" s="1">
        <v>38998.455389479866</v>
      </c>
      <c r="K8562" s="1">
        <v>2087.4777277044659</v>
      </c>
      <c r="L8562" s="1">
        <v>2976.8634619008071</v>
      </c>
      <c r="M8562" s="1">
        <v>14602.336862413071</v>
      </c>
      <c r="N8562" s="1">
        <v>11722.9136512</v>
      </c>
      <c r="O8562" s="1">
        <v>7527.7797908732027</v>
      </c>
      <c r="P8562" s="1">
        <v>9718.7316353079659</v>
      </c>
      <c r="Q8562" s="1">
        <v>3970.8557579644189</v>
      </c>
      <c r="R8562" s="1">
        <v>7864.6815459301852</v>
      </c>
      <c r="S8562" s="1">
        <v>21211.481482256419</v>
      </c>
      <c r="T8562" s="1">
        <v>10197.29578770127</v>
      </c>
      <c r="U8562" s="1">
        <v>1777.102649541376</v>
      </c>
      <c r="V8562" s="1">
        <v>7191</v>
      </c>
      <c r="W8562" s="1">
        <v>2992</v>
      </c>
      <c r="X8562" s="1">
        <v>20463.502768465769</v>
      </c>
      <c r="Y8562" s="1">
        <v>48352</v>
      </c>
      <c r="Z8562" s="1">
        <v>4365.6874538781012</v>
      </c>
      <c r="AA8562" s="1">
        <v>65257</v>
      </c>
      <c r="AB8562" s="1">
        <v>3016.413643202714</v>
      </c>
      <c r="AC8562" s="1">
        <v>12166.725908312321</v>
      </c>
      <c r="AD8562" s="1">
        <v>10136.523808877801</v>
      </c>
      <c r="AE8562" s="1">
        <v>13445.986489569619</v>
      </c>
      <c r="AF8562" s="1">
        <v>30274.336083826129</v>
      </c>
      <c r="AG8562" s="1">
        <v>96166</v>
      </c>
      <c r="AH8562" s="1">
        <v>28322.748727962531</v>
      </c>
      <c r="AI8562" s="1">
        <v>7040.9133994767417</v>
      </c>
      <c r="AJ8562" s="1">
        <v>22661.024644686469</v>
      </c>
      <c r="AK8562" s="1">
        <v>5134</v>
      </c>
      <c r="AL8562" s="1">
        <v>525723.875</v>
      </c>
      <c r="AM8562" s="1">
        <v>392991.375</v>
      </c>
      <c r="AN8562" s="1">
        <v>132732.46875</v>
      </c>
      <c r="AO8562" t="s">
        <v>21372</v>
      </c>
    </row>
    <row r="8563" spans="1:41" x14ac:dyDescent="0.25">
      <c r="A8563" s="1">
        <v>2030</v>
      </c>
      <c r="B8563" t="s">
        <v>6923</v>
      </c>
      <c r="C8563" t="s">
        <v>7167</v>
      </c>
      <c r="D8563" t="s">
        <v>7265</v>
      </c>
      <c r="E8563" t="s">
        <v>8235</v>
      </c>
      <c r="F8563" t="s">
        <v>10393</v>
      </c>
      <c r="G8563" t="s">
        <v>12533</v>
      </c>
      <c r="H8563" t="s">
        <v>12778</v>
      </c>
      <c r="I8563" s="1"/>
      <c r="J8563" s="1"/>
      <c r="K8563" s="1"/>
      <c r="L8563" s="1"/>
      <c r="M8563" s="1"/>
      <c r="N8563" s="1"/>
      <c r="O8563" s="1">
        <v>1421.0114002805169</v>
      </c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>
        <v>1421.0113525390625</v>
      </c>
      <c r="AM8563" s="1">
        <v>0</v>
      </c>
      <c r="AN8563" s="1">
        <v>1421.0113525390625</v>
      </c>
      <c r="AO8563" t="s">
        <v>21373</v>
      </c>
    </row>
    <row r="8564" spans="1:41" x14ac:dyDescent="0.25">
      <c r="A8564" s="1">
        <v>2030</v>
      </c>
      <c r="B8564" t="s">
        <v>6923</v>
      </c>
      <c r="C8564" t="s">
        <v>7167</v>
      </c>
      <c r="D8564" t="s">
        <v>7265</v>
      </c>
      <c r="E8564" t="s">
        <v>8235</v>
      </c>
      <c r="F8564" t="s">
        <v>10393</v>
      </c>
      <c r="G8564" t="s">
        <v>12534</v>
      </c>
      <c r="H8564" t="s">
        <v>12778</v>
      </c>
      <c r="I8564" s="1"/>
      <c r="J8564" s="1"/>
      <c r="K8564" s="1"/>
      <c r="L8564" s="1"/>
      <c r="M8564" s="1"/>
      <c r="N8564" s="1"/>
      <c r="O8564" s="1">
        <v>1678.721434199819</v>
      </c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>
        <v>1678.721435546875</v>
      </c>
      <c r="AM8564" s="1">
        <v>0</v>
      </c>
      <c r="AN8564" s="1">
        <v>1678.721435546875</v>
      </c>
      <c r="AO8564" t="s">
        <v>21374</v>
      </c>
    </row>
    <row r="8565" spans="1:41" x14ac:dyDescent="0.25">
      <c r="A8565" s="1">
        <v>2030</v>
      </c>
      <c r="B8565" t="s">
        <v>6923</v>
      </c>
      <c r="C8565" t="s">
        <v>7167</v>
      </c>
      <c r="D8565" t="s">
        <v>7265</v>
      </c>
      <c r="E8565" t="s">
        <v>8236</v>
      </c>
      <c r="F8565" t="s">
        <v>10394</v>
      </c>
      <c r="G8565" t="s">
        <v>12535</v>
      </c>
      <c r="H8565" t="s">
        <v>12778</v>
      </c>
      <c r="I8565" s="1">
        <v>3034.8814219060373</v>
      </c>
      <c r="J8565" s="1">
        <v>8055.5153077744608</v>
      </c>
      <c r="K8565" s="1">
        <v>216.07940026146343</v>
      </c>
      <c r="L8565" s="1">
        <v>190.18590243944502</v>
      </c>
      <c r="M8565" s="1">
        <v>1867.4572916749753</v>
      </c>
      <c r="N8565" s="1">
        <v>1172.3900099494783</v>
      </c>
      <c r="O8565" s="1"/>
      <c r="P8565" s="1">
        <v>859.1556691608414</v>
      </c>
      <c r="Q8565" s="1">
        <v>1021.5353391953364</v>
      </c>
      <c r="R8565" s="1">
        <v>1159.9732326512778</v>
      </c>
      <c r="S8565" s="1">
        <v>4580.7618245708518</v>
      </c>
      <c r="T8565" s="1">
        <v>2630.2305656518988</v>
      </c>
      <c r="U8565" s="1">
        <v>481.5345189424246</v>
      </c>
      <c r="V8565" s="1">
        <v>2496.6957830880333</v>
      </c>
      <c r="W8565" s="1">
        <v>822.39216770809799</v>
      </c>
      <c r="X8565" s="1">
        <v>3358.8340068521447</v>
      </c>
      <c r="Y8565" s="1">
        <v>12494.586581444342</v>
      </c>
      <c r="Z8565" s="1">
        <v>1831.2215982004075</v>
      </c>
      <c r="AA8565" s="1">
        <v>15823.871733818078</v>
      </c>
      <c r="AB8565" s="1">
        <v>249.87190373693039</v>
      </c>
      <c r="AC8565" s="1">
        <v>1265.5121562949521</v>
      </c>
      <c r="AD8565" s="1">
        <v>4761.9868132800211</v>
      </c>
      <c r="AE8565" s="1">
        <v>1698.3483626363454</v>
      </c>
      <c r="AF8565" s="1">
        <v>3718.8796933907984</v>
      </c>
      <c r="AG8565" s="1">
        <v>19327.136521838282</v>
      </c>
      <c r="AH8565" s="1">
        <v>5032.3725947861685</v>
      </c>
      <c r="AI8565" s="1">
        <v>1685.370816298486</v>
      </c>
      <c r="AJ8565" s="1">
        <v>9322.865171576419</v>
      </c>
      <c r="AK8565" s="1">
        <v>3337.3579369560057</v>
      </c>
      <c r="AL8565" s="1">
        <v>112497.0078125</v>
      </c>
      <c r="AM8565" s="1">
        <v>83954.28125</v>
      </c>
      <c r="AN8565" s="1">
        <v>28542.716796875</v>
      </c>
      <c r="AO8565" t="s">
        <v>21375</v>
      </c>
    </row>
    <row r="8566" spans="1:41" x14ac:dyDescent="0.25">
      <c r="A8566" s="1">
        <v>2030</v>
      </c>
      <c r="B8566" t="s">
        <v>6924</v>
      </c>
      <c r="C8566" t="s">
        <v>7167</v>
      </c>
      <c r="D8566" t="s">
        <v>7265</v>
      </c>
      <c r="E8566" t="s">
        <v>8236</v>
      </c>
      <c r="F8566" t="s">
        <v>10394</v>
      </c>
      <c r="G8566" t="s">
        <v>12535</v>
      </c>
      <c r="H8566" t="s">
        <v>12778</v>
      </c>
      <c r="I8566" s="1">
        <v>2956.078042257288</v>
      </c>
      <c r="J8566" s="1">
        <v>8108.3112303407224</v>
      </c>
      <c r="K8566" s="1">
        <v>237.22283479999999</v>
      </c>
      <c r="L8566" s="1">
        <v>188</v>
      </c>
      <c r="M8566" s="1">
        <v>1984.921033247062</v>
      </c>
      <c r="N8566" s="1">
        <v>716.71481689453128</v>
      </c>
      <c r="O8566" s="1">
        <v>1457.105</v>
      </c>
      <c r="P8566" s="1">
        <v>911.923</v>
      </c>
      <c r="Q8566" s="1">
        <v>1140</v>
      </c>
      <c r="R8566" s="1">
        <v>1421.382325206931</v>
      </c>
      <c r="S8566" s="1">
        <v>3895.1327322443422</v>
      </c>
      <c r="T8566" s="1">
        <v>3000</v>
      </c>
      <c r="U8566" s="1">
        <v>253</v>
      </c>
      <c r="V8566" s="1">
        <v>2790</v>
      </c>
      <c r="W8566" s="1">
        <v>1008</v>
      </c>
      <c r="X8566" s="1">
        <v>3327.0955903003551</v>
      </c>
      <c r="Y8566" s="1">
        <v>13825</v>
      </c>
      <c r="Z8566" s="1">
        <v>2049.176728179802</v>
      </c>
      <c r="AA8566" s="1">
        <v>17608</v>
      </c>
      <c r="AB8566" s="1">
        <v>214.08</v>
      </c>
      <c r="AC8566" s="1">
        <v>1314.465791981245</v>
      </c>
      <c r="AD8566" s="1">
        <v>4766.4923438762771</v>
      </c>
      <c r="AE8566" s="1">
        <v>2063</v>
      </c>
      <c r="AF8566" s="1">
        <v>3738.2810326669651</v>
      </c>
      <c r="AG8566" s="1">
        <v>19371.721743702179</v>
      </c>
      <c r="AH8566" s="1">
        <v>2241</v>
      </c>
      <c r="AI8566" s="1">
        <v>1083</v>
      </c>
      <c r="AJ8566" s="1">
        <v>8623.1272058846189</v>
      </c>
      <c r="AK8566" s="1">
        <v>3668</v>
      </c>
      <c r="AL8566" s="1">
        <v>113960.2265625</v>
      </c>
      <c r="AM8566" s="1">
        <v>87078.1796875</v>
      </c>
      <c r="AN8566" s="1">
        <v>26882.048828125</v>
      </c>
      <c r="AO8566" t="s">
        <v>21376</v>
      </c>
    </row>
    <row r="8567" spans="1:41" x14ac:dyDescent="0.25">
      <c r="A8567" s="1">
        <v>2030</v>
      </c>
      <c r="B8567" t="s">
        <v>6924</v>
      </c>
      <c r="C8567" t="s">
        <v>7167</v>
      </c>
      <c r="D8567" t="s">
        <v>7265</v>
      </c>
      <c r="E8567" t="s">
        <v>8236</v>
      </c>
      <c r="F8567" t="s">
        <v>10394</v>
      </c>
      <c r="G8567" t="s">
        <v>12536</v>
      </c>
      <c r="H8567" t="s">
        <v>12778</v>
      </c>
      <c r="I8567" s="1">
        <v>3330</v>
      </c>
      <c r="J8567" s="1">
        <v>9894.3525134480533</v>
      </c>
      <c r="K8567" s="1">
        <v>282.81901697898081</v>
      </c>
      <c r="L8567" s="1">
        <v>223.00390691879119</v>
      </c>
      <c r="M8567" s="1">
        <v>2325.6513491526298</v>
      </c>
      <c r="N8567" s="1">
        <v>830.67247278076172</v>
      </c>
      <c r="O8567" s="1">
        <v>1707.2307423553059</v>
      </c>
      <c r="P8567" s="1">
        <v>1027.2744990457511</v>
      </c>
      <c r="Q8567" s="1">
        <v>1343</v>
      </c>
      <c r="R8567" s="1">
        <v>1685.931239807569</v>
      </c>
      <c r="S8567" s="1">
        <v>4585.7866747057551</v>
      </c>
      <c r="T8567" s="1">
        <v>3536.618936253627</v>
      </c>
      <c r="U8567" s="1">
        <v>296.42982339357332</v>
      </c>
      <c r="V8567" s="1">
        <v>3022</v>
      </c>
      <c r="W8567" s="1">
        <v>1195.222416050181</v>
      </c>
      <c r="X8567" s="1">
        <v>3857.4740212545762</v>
      </c>
      <c r="Y8567" s="1">
        <v>16406.656983520428</v>
      </c>
      <c r="Z8567" s="1">
        <v>2375.0588272646278</v>
      </c>
      <c r="AA8567" s="1">
        <v>20787</v>
      </c>
      <c r="AB8567" s="1">
        <v>241.15953293832311</v>
      </c>
      <c r="AC8567" s="1">
        <v>1480.73597</v>
      </c>
      <c r="AD8567" s="1">
        <v>5524.511166232267</v>
      </c>
      <c r="AE8567" s="1">
        <v>2417.1333030076739</v>
      </c>
      <c r="AF8567" s="1">
        <v>4434.3152949209907</v>
      </c>
      <c r="AG8567" s="1">
        <v>22822.957296231842</v>
      </c>
      <c r="AH8567" s="1">
        <v>2241</v>
      </c>
      <c r="AI8567" s="1">
        <v>1268.907109625454</v>
      </c>
      <c r="AJ8567" s="1">
        <v>10180.50967548647</v>
      </c>
      <c r="AK8567" s="1">
        <v>4298</v>
      </c>
      <c r="AL8567" s="1">
        <v>133621.40625</v>
      </c>
      <c r="AM8567" s="1">
        <v>102557.03125</v>
      </c>
      <c r="AN8567" s="1">
        <v>31064.3828125</v>
      </c>
      <c r="AO8567" t="s">
        <v>21377</v>
      </c>
    </row>
    <row r="8568" spans="1:41" x14ac:dyDescent="0.25">
      <c r="A8568" s="1">
        <v>2030</v>
      </c>
      <c r="B8568" t="s">
        <v>6925</v>
      </c>
      <c r="C8568" t="s">
        <v>7167</v>
      </c>
      <c r="D8568" t="s">
        <v>7265</v>
      </c>
      <c r="E8568" t="s">
        <v>8236</v>
      </c>
      <c r="F8568" t="s">
        <v>10394</v>
      </c>
      <c r="G8568" t="s">
        <v>12536</v>
      </c>
      <c r="H8568" t="s">
        <v>12778</v>
      </c>
      <c r="I8568" s="1">
        <v>3656.9832599842712</v>
      </c>
      <c r="J8568" s="1">
        <v>9911.2857083395702</v>
      </c>
      <c r="K8568" s="1">
        <v>258.25513535512789</v>
      </c>
      <c r="L8568" s="1">
        <v>229.55304792344211</v>
      </c>
      <c r="M8568" s="1">
        <v>2206.1333092533009</v>
      </c>
      <c r="N8568" s="1">
        <v>1383.628786392188</v>
      </c>
      <c r="O8568" s="1"/>
      <c r="P8568" s="1">
        <v>988.41644865057151</v>
      </c>
      <c r="Q8568" s="1">
        <v>1214.4370133106941</v>
      </c>
      <c r="R8568" s="1">
        <v>1392.9513294920259</v>
      </c>
      <c r="S8568" s="1">
        <v>5497.5937209307976</v>
      </c>
      <c r="T8568" s="1">
        <v>3175.2058740147668</v>
      </c>
      <c r="U8568" s="1">
        <v>568.86406266421989</v>
      </c>
      <c r="V8568" s="1">
        <v>2950</v>
      </c>
      <c r="W8568" s="1">
        <v>797</v>
      </c>
      <c r="X8568" s="1">
        <v>3971.87146212264</v>
      </c>
      <c r="Y8568" s="1">
        <v>15395.292763741059</v>
      </c>
      <c r="Z8568" s="1">
        <v>2148.5972989981542</v>
      </c>
      <c r="AA8568" s="1">
        <v>19373</v>
      </c>
      <c r="AB8568" s="1">
        <v>295.18786444971079</v>
      </c>
      <c r="AC8568" s="1">
        <v>1495.0213499999991</v>
      </c>
      <c r="AD8568" s="1">
        <v>5661.2168184999546</v>
      </c>
      <c r="AE8568" s="1">
        <v>2006.35533151457</v>
      </c>
      <c r="AF8568" s="1">
        <v>4656.5811957397664</v>
      </c>
      <c r="AG8568" s="1">
        <v>23624</v>
      </c>
      <c r="AH8568" s="1">
        <v>6467.9867460530304</v>
      </c>
      <c r="AI8568" s="1">
        <v>1991.02421932477</v>
      </c>
      <c r="AJ8568" s="1">
        <v>11233.902458743551</v>
      </c>
      <c r="AK8568" s="1">
        <v>3943</v>
      </c>
      <c r="AL8568" s="1">
        <v>136493.328125</v>
      </c>
      <c r="AM8568" s="1">
        <v>102228.8671875</v>
      </c>
      <c r="AN8568" s="1">
        <v>34264.47265625</v>
      </c>
      <c r="AO8568" t="s">
        <v>21378</v>
      </c>
    </row>
    <row r="8569" spans="1:41" x14ac:dyDescent="0.25">
      <c r="A8569" s="1">
        <v>2030</v>
      </c>
      <c r="B8569" t="s">
        <v>6926</v>
      </c>
      <c r="C8569" t="s">
        <v>7167</v>
      </c>
      <c r="D8569" t="s">
        <v>7265</v>
      </c>
      <c r="E8569" t="s">
        <v>8237</v>
      </c>
      <c r="F8569" t="s">
        <v>10395</v>
      </c>
      <c r="G8569" t="s">
        <v>12537</v>
      </c>
      <c r="H8569" t="s">
        <v>12778</v>
      </c>
      <c r="I8569" s="1">
        <v>1815.3692481730191</v>
      </c>
      <c r="J8569" s="1">
        <v>4085.562440036676</v>
      </c>
      <c r="K8569" s="1">
        <v>240.84327999999999</v>
      </c>
      <c r="L8569" s="1">
        <v>380</v>
      </c>
      <c r="M8569" s="1">
        <v>2526.2631332235342</v>
      </c>
      <c r="N8569" s="1">
        <v>826.03391552734377</v>
      </c>
      <c r="O8569" s="1">
        <v>1605.5909999999999</v>
      </c>
      <c r="P8569" s="1">
        <v>1812.335</v>
      </c>
      <c r="Q8569" s="1">
        <v>547</v>
      </c>
      <c r="R8569" s="1">
        <v>1068.0608314178139</v>
      </c>
      <c r="S8569" s="1">
        <v>975</v>
      </c>
      <c r="T8569" s="1">
        <v>1050</v>
      </c>
      <c r="U8569" s="1">
        <v>135</v>
      </c>
      <c r="V8569" s="1">
        <v>1285</v>
      </c>
      <c r="W8569" s="1">
        <v>450</v>
      </c>
      <c r="X8569" s="1">
        <v>2741.6826042726352</v>
      </c>
      <c r="Y8569" s="1">
        <v>8200</v>
      </c>
      <c r="Z8569" s="1">
        <v>1602.0645159271471</v>
      </c>
      <c r="AA8569" s="1">
        <v>8823</v>
      </c>
      <c r="AB8569" s="1">
        <v>342.33</v>
      </c>
      <c r="AC8569" s="1">
        <v>1480.906159393408</v>
      </c>
      <c r="AD8569" s="1">
        <v>3532.3288241057221</v>
      </c>
      <c r="AE8569" s="1">
        <v>1313</v>
      </c>
      <c r="AF8569" s="1">
        <v>3832.7703228670248</v>
      </c>
      <c r="AG8569" s="1">
        <v>15618.354135042449</v>
      </c>
      <c r="AH8569" s="1">
        <v>3447</v>
      </c>
      <c r="AI8569" s="1">
        <v>1003</v>
      </c>
      <c r="AJ8569" s="1">
        <v>4722.6032028731661</v>
      </c>
      <c r="AK8569" s="1">
        <v>509</v>
      </c>
      <c r="AL8569" s="1">
        <v>75970.09375</v>
      </c>
      <c r="AM8569" s="1">
        <v>57547.05859375</v>
      </c>
      <c r="AN8569" s="1">
        <v>18423.0390625</v>
      </c>
      <c r="AO8569" t="s">
        <v>21379</v>
      </c>
    </row>
    <row r="8570" spans="1:41" x14ac:dyDescent="0.25">
      <c r="A8570" s="1">
        <v>2030</v>
      </c>
      <c r="B8570" t="s">
        <v>6927</v>
      </c>
      <c r="C8570" t="s">
        <v>7167</v>
      </c>
      <c r="D8570" t="s">
        <v>7265</v>
      </c>
      <c r="E8570" t="s">
        <v>8237</v>
      </c>
      <c r="F8570" t="s">
        <v>10395</v>
      </c>
      <c r="G8570" t="s">
        <v>12537</v>
      </c>
      <c r="H8570" t="s">
        <v>12778</v>
      </c>
      <c r="I8570" s="1">
        <v>2124.4169953342262</v>
      </c>
      <c r="J8570" s="1">
        <v>4058.959978427079</v>
      </c>
      <c r="K8570" s="1">
        <v>238.77439143436484</v>
      </c>
      <c r="L8570" s="1">
        <v>384.41831344143139</v>
      </c>
      <c r="M8570" s="1">
        <v>2530.1034274306116</v>
      </c>
      <c r="N8570" s="1">
        <v>1155.8728812008546</v>
      </c>
      <c r="O8570" s="1">
        <v>1426.9162679004055</v>
      </c>
      <c r="P8570" s="1">
        <v>1671.9768729564742</v>
      </c>
      <c r="Q8570" s="1">
        <v>564.02084179486553</v>
      </c>
      <c r="R8570" s="1">
        <v>911.65747751980575</v>
      </c>
      <c r="S8570" s="1">
        <v>708.13899844474201</v>
      </c>
      <c r="T8570" s="1">
        <v>1011.6271406353458</v>
      </c>
      <c r="U8570" s="1">
        <v>134.54640970450097</v>
      </c>
      <c r="V8570" s="1">
        <v>1252.3944001065581</v>
      </c>
      <c r="W8570" s="1">
        <v>464.33685755162372</v>
      </c>
      <c r="X8570" s="1">
        <v>2174.9273383356999</v>
      </c>
      <c r="Y8570" s="1">
        <v>8014.1102081132094</v>
      </c>
      <c r="Z8570" s="1">
        <v>1638.3019524882609</v>
      </c>
      <c r="AA8570" s="1">
        <v>7946.3311896906407</v>
      </c>
      <c r="AB8570" s="1">
        <v>399.59272055096159</v>
      </c>
      <c r="AC8570" s="1">
        <v>1199.7592930219996</v>
      </c>
      <c r="AD8570" s="1">
        <v>3627.8968030545379</v>
      </c>
      <c r="AE8570" s="1">
        <v>1223.7678810944294</v>
      </c>
      <c r="AF8570" s="1">
        <v>3576.2065733299842</v>
      </c>
      <c r="AG8570" s="1">
        <v>16192.104013009344</v>
      </c>
      <c r="AH8570" s="1">
        <v>3136.0441359695719</v>
      </c>
      <c r="AI8570" s="1">
        <v>1014.6620220572518</v>
      </c>
      <c r="AJ8570" s="1">
        <v>4530.0519230962946</v>
      </c>
      <c r="AK8570" s="1">
        <v>514.91821458339098</v>
      </c>
      <c r="AL8570" s="1">
        <v>73826.8515625</v>
      </c>
      <c r="AM8570" s="1">
        <v>56578.8984375</v>
      </c>
      <c r="AN8570" s="1">
        <v>17247.9375</v>
      </c>
      <c r="AO8570" t="s">
        <v>21380</v>
      </c>
    </row>
    <row r="8571" spans="1:41" x14ac:dyDescent="0.25">
      <c r="A8571" s="1">
        <v>2030</v>
      </c>
      <c r="B8571" t="s">
        <v>6928</v>
      </c>
      <c r="C8571" t="s">
        <v>7167</v>
      </c>
      <c r="D8571" t="s">
        <v>7265</v>
      </c>
      <c r="E8571" t="s">
        <v>8237</v>
      </c>
      <c r="F8571" t="s">
        <v>10395</v>
      </c>
      <c r="G8571" t="s">
        <v>12538</v>
      </c>
      <c r="H8571" t="s">
        <v>12778</v>
      </c>
      <c r="I8571" s="1">
        <v>2045</v>
      </c>
      <c r="J8571" s="1">
        <v>4975.9326908609164</v>
      </c>
      <c r="K8571" s="1">
        <v>287.13534155774039</v>
      </c>
      <c r="L8571" s="1">
        <v>450.75257781457799</v>
      </c>
      <c r="M8571" s="1">
        <v>2959.9198989215301</v>
      </c>
      <c r="N8571" s="1">
        <v>957.37330809619141</v>
      </c>
      <c r="O8571" s="1">
        <v>1881.2057572028091</v>
      </c>
      <c r="P8571" s="1">
        <v>2041.5819419272029</v>
      </c>
      <c r="Q8571" s="1">
        <v>644</v>
      </c>
      <c r="R8571" s="1">
        <v>1266.849242296571</v>
      </c>
      <c r="S8571" s="1">
        <v>1147.879241912734</v>
      </c>
      <c r="T8571" s="1">
        <v>1237.81662768877</v>
      </c>
      <c r="U8571" s="1">
        <v>158.17401643530579</v>
      </c>
      <c r="V8571" s="1">
        <v>1391</v>
      </c>
      <c r="W8571" s="1">
        <v>533.58143573668815</v>
      </c>
      <c r="X8571" s="1">
        <v>3178.7392737797859</v>
      </c>
      <c r="Y8571" s="1">
        <v>9732.9172530678952</v>
      </c>
      <c r="Z8571" s="1">
        <v>1856.842027373609</v>
      </c>
      <c r="AA8571" s="1">
        <v>10438</v>
      </c>
      <c r="AB8571" s="1">
        <v>385.63220716917101</v>
      </c>
      <c r="AC8571" s="1">
        <v>1668.22981</v>
      </c>
      <c r="AD8571" s="1">
        <v>4094.0777040473272</v>
      </c>
      <c r="AE8571" s="1">
        <v>1538.3887672559749</v>
      </c>
      <c r="AF8571" s="1">
        <v>4546.3976400092724</v>
      </c>
      <c r="AG8571" s="1">
        <v>18401.30105524317</v>
      </c>
      <c r="AH8571" s="1">
        <v>4119.4840840411052</v>
      </c>
      <c r="AI8571" s="1">
        <v>1175.174359145273</v>
      </c>
      <c r="AJ8571" s="1">
        <v>5517.5766475416094</v>
      </c>
      <c r="AK8571" s="1">
        <v>597</v>
      </c>
      <c r="AL8571" s="1">
        <v>89227.96875</v>
      </c>
      <c r="AM8571" s="1">
        <v>67630.3203125</v>
      </c>
      <c r="AN8571" s="1">
        <v>21597.64453125</v>
      </c>
      <c r="AO8571" t="s">
        <v>21381</v>
      </c>
    </row>
    <row r="8572" spans="1:41" x14ac:dyDescent="0.25">
      <c r="A8572" s="1">
        <v>2030</v>
      </c>
      <c r="B8572" t="s">
        <v>6929</v>
      </c>
      <c r="C8572" t="s">
        <v>7167</v>
      </c>
      <c r="D8572" t="s">
        <v>7265</v>
      </c>
      <c r="E8572" t="s">
        <v>8237</v>
      </c>
      <c r="F8572" t="s">
        <v>10395</v>
      </c>
      <c r="G8572" t="s">
        <v>12538</v>
      </c>
      <c r="H8572" t="s">
        <v>12778</v>
      </c>
      <c r="I8572" s="1">
        <v>2559.88828198899</v>
      </c>
      <c r="J8572" s="1">
        <v>4984.4485020680559</v>
      </c>
      <c r="K8572" s="1">
        <v>285.37987751078441</v>
      </c>
      <c r="L8572" s="1">
        <v>463.9902032495105</v>
      </c>
      <c r="M8572" s="1">
        <v>2988.954806085118</v>
      </c>
      <c r="N8572" s="1">
        <v>1364.135635980469</v>
      </c>
      <c r="O8572" s="1">
        <v>1685.697189522868</v>
      </c>
      <c r="P8572" s="1">
        <v>1923.527367988703</v>
      </c>
      <c r="Q8572" s="1">
        <v>670.52774414430814</v>
      </c>
      <c r="R8572" s="1">
        <v>1094.761895884478</v>
      </c>
      <c r="S8572" s="1">
        <v>849.87184675569961</v>
      </c>
      <c r="T8572" s="1">
        <v>1221.233028467218</v>
      </c>
      <c r="U8572" s="1">
        <v>158.9473116267674</v>
      </c>
      <c r="V8572" s="1">
        <v>1479</v>
      </c>
      <c r="W8572" s="1">
        <v>450</v>
      </c>
      <c r="X8572" s="1">
        <v>2571.8841150539138</v>
      </c>
      <c r="Y8572" s="1">
        <v>9916.3921946662776</v>
      </c>
      <c r="Z8572" s="1">
        <v>1922.2420451565961</v>
      </c>
      <c r="AA8572" s="1">
        <v>9717</v>
      </c>
      <c r="AB8572" s="1">
        <v>472.06156460581292</v>
      </c>
      <c r="AC8572" s="1">
        <v>1417.34376</v>
      </c>
      <c r="AD8572" s="1">
        <v>4312.9708675291222</v>
      </c>
      <c r="AE8572" s="1">
        <v>1445.706467993831</v>
      </c>
      <c r="AF8572" s="1">
        <v>4477.93358603262</v>
      </c>
      <c r="AG8572" s="1">
        <v>19793</v>
      </c>
      <c r="AH8572" s="1">
        <v>4030.6816565021059</v>
      </c>
      <c r="AI8572" s="1">
        <v>1198.677846328178</v>
      </c>
      <c r="AJ8572" s="1">
        <v>5458.6396457026431</v>
      </c>
      <c r="AK8572" s="1">
        <v>608</v>
      </c>
      <c r="AL8572" s="1">
        <v>89522.90625</v>
      </c>
      <c r="AM8572" s="1">
        <v>68847.484375</v>
      </c>
      <c r="AN8572" s="1">
        <v>20675.412109375</v>
      </c>
      <c r="AO8572" t="s">
        <v>21382</v>
      </c>
    </row>
    <row r="8573" spans="1:41" x14ac:dyDescent="0.25">
      <c r="A8573" s="1">
        <v>2030</v>
      </c>
      <c r="B8573" t="s">
        <v>6929</v>
      </c>
      <c r="C8573" t="s">
        <v>7167</v>
      </c>
      <c r="D8573" t="s">
        <v>7265</v>
      </c>
      <c r="E8573" t="s">
        <v>8238</v>
      </c>
      <c r="F8573" t="s">
        <v>10396</v>
      </c>
      <c r="G8573" t="s">
        <v>12539</v>
      </c>
      <c r="H8573" t="s">
        <v>12778</v>
      </c>
      <c r="I8573" s="1">
        <v>4219.1434994527854</v>
      </c>
      <c r="J8573" s="1">
        <v>16341.884880826239</v>
      </c>
      <c r="K8573" s="1">
        <v>25.327906394659024</v>
      </c>
      <c r="L8573" s="1">
        <v>240.7672594712123</v>
      </c>
      <c r="M8573" s="1">
        <v>3739.1833903871789</v>
      </c>
      <c r="N8573" s="1">
        <v>4035.4848615898795</v>
      </c>
      <c r="O8573" s="1">
        <v>2550.1867867101118</v>
      </c>
      <c r="P8573" s="1">
        <v>3980.7527984000858</v>
      </c>
      <c r="Q8573" s="1">
        <v>1079.6746827336631</v>
      </c>
      <c r="R8573" s="1">
        <v>2911.4629107485252</v>
      </c>
      <c r="S8573" s="1">
        <v>8157.2537045334066</v>
      </c>
      <c r="T8573" s="1">
        <v>4299.4153477002192</v>
      </c>
      <c r="U8573" s="1">
        <v>455.23221328590557</v>
      </c>
      <c r="V8573" s="1">
        <v>3678.2762833501174</v>
      </c>
      <c r="W8573" s="1">
        <v>1212.6150422239091</v>
      </c>
      <c r="X8573" s="1">
        <v>3435.6607223449942</v>
      </c>
      <c r="Y8573" s="1">
        <v>19327.136521838282</v>
      </c>
      <c r="Z8573" s="1">
        <v>1238.135819047445</v>
      </c>
      <c r="AA8573" s="1">
        <v>17648.847095524241</v>
      </c>
      <c r="AB8573" s="1">
        <v>875.05747664957403</v>
      </c>
      <c r="AC8573" s="1">
        <v>8124.2035205495213</v>
      </c>
      <c r="AD8573" s="1">
        <v>4715.3503832374245</v>
      </c>
      <c r="AE8573" s="1">
        <v>5931.1699255450321</v>
      </c>
      <c r="AF8573" s="1">
        <v>7253.386698982059</v>
      </c>
      <c r="AG8573" s="1">
        <v>41517.177851674591</v>
      </c>
      <c r="AH8573" s="1">
        <v>9854.2599769289027</v>
      </c>
      <c r="AI8573" s="1">
        <v>2354.6378499198909</v>
      </c>
      <c r="AJ8573" s="1">
        <v>7179.3485091221119</v>
      </c>
      <c r="AK8573" s="1">
        <v>2689.9165669493846</v>
      </c>
      <c r="AL8573" s="1">
        <v>189070.953125</v>
      </c>
      <c r="AM8573" s="1">
        <v>145162.078125</v>
      </c>
      <c r="AN8573" s="1">
        <v>43908.86328125</v>
      </c>
      <c r="AO8573" t="s">
        <v>21383</v>
      </c>
    </row>
    <row r="8574" spans="1:41" x14ac:dyDescent="0.25">
      <c r="A8574" s="1">
        <v>2030</v>
      </c>
      <c r="B8574" t="s">
        <v>6930</v>
      </c>
      <c r="C8574" t="s">
        <v>7167</v>
      </c>
      <c r="D8574" t="s">
        <v>7265</v>
      </c>
      <c r="E8574" t="s">
        <v>8238</v>
      </c>
      <c r="F8574" t="s">
        <v>10396</v>
      </c>
      <c r="G8574" t="s">
        <v>12539</v>
      </c>
      <c r="H8574" t="s">
        <v>12778</v>
      </c>
      <c r="I8574" s="1">
        <v>5814.5910000000003</v>
      </c>
      <c r="J8574" s="1">
        <v>16448.98974696959</v>
      </c>
      <c r="K8574" s="1">
        <v>110.8439</v>
      </c>
      <c r="L8574" s="1">
        <v>260</v>
      </c>
      <c r="M8574" s="1">
        <v>4290.154916634785</v>
      </c>
      <c r="N8574" s="1">
        <v>4288.0884372007467</v>
      </c>
      <c r="O8574" s="1">
        <v>2782.8543331631772</v>
      </c>
      <c r="P8574" s="1">
        <v>5134</v>
      </c>
      <c r="Q8574" s="1">
        <v>1255</v>
      </c>
      <c r="R8574" s="1">
        <v>3308.3980000000001</v>
      </c>
      <c r="S8574" s="1">
        <v>6303.6</v>
      </c>
      <c r="T8574" s="1">
        <v>4400</v>
      </c>
      <c r="U8574" s="1">
        <v>258</v>
      </c>
      <c r="V8574" s="1">
        <v>3244</v>
      </c>
      <c r="W8574" s="1">
        <v>3432</v>
      </c>
      <c r="X8574" s="1">
        <v>3049.581892166836</v>
      </c>
      <c r="Y8574" s="1">
        <v>18696</v>
      </c>
      <c r="Z8574" s="1">
        <v>1449.8280279999999</v>
      </c>
      <c r="AA8574" s="1">
        <v>18001</v>
      </c>
      <c r="AB8574" s="1">
        <v>780.68</v>
      </c>
      <c r="AC8574" s="1">
        <v>6684.14894194509</v>
      </c>
      <c r="AD8574" s="1">
        <v>1628.6772763138449</v>
      </c>
      <c r="AE8574" s="1">
        <v>6346</v>
      </c>
      <c r="AF8574" s="1">
        <v>8998.5</v>
      </c>
      <c r="AG8574" s="1">
        <v>44132.596167996337</v>
      </c>
      <c r="AH8574" s="1">
        <v>8371</v>
      </c>
      <c r="AI8574" s="1">
        <v>4134.3508734158886</v>
      </c>
      <c r="AJ8574" s="1">
        <v>5515.2226545863614</v>
      </c>
      <c r="AK8574" s="1">
        <v>3082</v>
      </c>
      <c r="AL8574" s="1">
        <v>192200.09375</v>
      </c>
      <c r="AM8574" s="1">
        <v>149834.359375</v>
      </c>
      <c r="AN8574" s="1">
        <v>42365.7421875</v>
      </c>
      <c r="AO8574" t="s">
        <v>21384</v>
      </c>
    </row>
    <row r="8575" spans="1:41" x14ac:dyDescent="0.25">
      <c r="A8575" s="1">
        <v>2030</v>
      </c>
      <c r="B8575" t="s">
        <v>6931</v>
      </c>
      <c r="C8575" t="s">
        <v>7167</v>
      </c>
      <c r="D8575" t="s">
        <v>7265</v>
      </c>
      <c r="E8575" t="s">
        <v>8238</v>
      </c>
      <c r="F8575" t="s">
        <v>10396</v>
      </c>
      <c r="G8575" t="s">
        <v>12540</v>
      </c>
      <c r="H8575" t="s">
        <v>12778</v>
      </c>
      <c r="I8575" s="1">
        <v>5084</v>
      </c>
      <c r="J8575" s="1">
        <v>19985.680575508439</v>
      </c>
      <c r="K8575" s="1">
        <v>30.271566314511091</v>
      </c>
      <c r="L8575" s="1">
        <v>290.60439045627243</v>
      </c>
      <c r="M8575" s="1">
        <v>4417.3096025885343</v>
      </c>
      <c r="N8575" s="1">
        <v>4762.5900716999986</v>
      </c>
      <c r="O8575" s="1">
        <v>3012.6804184810339</v>
      </c>
      <c r="P8575" s="1">
        <v>4427.8347788510882</v>
      </c>
      <c r="Q8575" s="1">
        <v>1283.555102537196</v>
      </c>
      <c r="R8575" s="1">
        <v>3496.2238939121212</v>
      </c>
      <c r="S8575" s="1">
        <v>9789.9145302721936</v>
      </c>
      <c r="T8575" s="1">
        <v>5190.2403709856771</v>
      </c>
      <c r="U8575" s="1">
        <v>537.79165588004003</v>
      </c>
      <c r="V8575" s="1">
        <v>4345</v>
      </c>
      <c r="W8575" s="1">
        <v>1003</v>
      </c>
      <c r="X8575" s="1">
        <v>4062.7202025403431</v>
      </c>
      <c r="Y8575" s="1">
        <v>24970</v>
      </c>
      <c r="Z8575" s="1">
        <v>1508.0336404235429</v>
      </c>
      <c r="AA8575" s="1">
        <v>21531</v>
      </c>
      <c r="AB8575" s="1">
        <v>1033.7550718582991</v>
      </c>
      <c r="AC8575" s="1">
        <v>9597.5828083123233</v>
      </c>
      <c r="AD8575" s="1">
        <v>5605.7737959834594</v>
      </c>
      <c r="AE8575" s="1">
        <v>7006.8277298326084</v>
      </c>
      <c r="AF8575" s="1">
        <v>9082.3008251478386</v>
      </c>
      <c r="AG8575" s="1">
        <v>50746</v>
      </c>
      <c r="AH8575" s="1">
        <v>12687.601534103611</v>
      </c>
      <c r="AI8575" s="1">
        <v>2781.667358656231</v>
      </c>
      <c r="AJ8575" s="1">
        <v>8650.9993853280339</v>
      </c>
      <c r="AK8575" s="1">
        <v>3167</v>
      </c>
      <c r="AL8575" s="1">
        <v>230087.96875</v>
      </c>
      <c r="AM8575" s="1">
        <v>177306.03125</v>
      </c>
      <c r="AN8575" s="1">
        <v>52781.9375</v>
      </c>
      <c r="AO8575" t="s">
        <v>21385</v>
      </c>
    </row>
    <row r="8576" spans="1:41" x14ac:dyDescent="0.25">
      <c r="A8576" s="1">
        <v>2030</v>
      </c>
      <c r="B8576" t="s">
        <v>6932</v>
      </c>
      <c r="C8576" t="s">
        <v>7167</v>
      </c>
      <c r="D8576" t="s">
        <v>7265</v>
      </c>
      <c r="E8576" t="s">
        <v>8238</v>
      </c>
      <c r="F8576" t="s">
        <v>10396</v>
      </c>
      <c r="G8576" t="s">
        <v>12540</v>
      </c>
      <c r="H8576" t="s">
        <v>12778</v>
      </c>
      <c r="I8576" s="1">
        <v>5814.5910000000003</v>
      </c>
      <c r="J8576" s="1">
        <v>19951.37551040962</v>
      </c>
      <c r="K8576" s="1">
        <v>132.14901028624101</v>
      </c>
      <c r="L8576" s="1">
        <v>308.40965850471127</v>
      </c>
      <c r="M8576" s="1">
        <v>5026.6002540281388</v>
      </c>
      <c r="N8576" s="1">
        <v>4969.8944987156656</v>
      </c>
      <c r="O8576" s="1">
        <v>3260.5573854134409</v>
      </c>
      <c r="P8576" s="1">
        <v>5783.4129395802993</v>
      </c>
      <c r="Q8576" s="1">
        <v>1478</v>
      </c>
      <c r="R8576" s="1">
        <v>3924.159913206217</v>
      </c>
      <c r="S8576" s="1">
        <v>7421.3041941754982</v>
      </c>
      <c r="T8576" s="1">
        <v>5187.0411065053204</v>
      </c>
      <c r="U8576" s="1">
        <v>302.28812029858449</v>
      </c>
      <c r="V8576" s="1">
        <v>3513</v>
      </c>
      <c r="W8576" s="1">
        <v>4069.447749885142</v>
      </c>
      <c r="X8576" s="1">
        <v>3535.7213537889288</v>
      </c>
      <c r="Y8576" s="1">
        <v>22419</v>
      </c>
      <c r="Z8576" s="1">
        <v>1680.395257550929</v>
      </c>
      <c r="AA8576" s="1">
        <v>21036</v>
      </c>
      <c r="AB8576" s="1">
        <v>879.43023250322324</v>
      </c>
      <c r="AC8576" s="1">
        <v>7529.6442308000014</v>
      </c>
      <c r="AD8576" s="1">
        <v>1628.6772763138449</v>
      </c>
      <c r="AE8576" s="1">
        <v>7435.3504318403766</v>
      </c>
      <c r="AF8576" s="1">
        <v>10673.939661748631</v>
      </c>
      <c r="AG8576" s="1">
        <v>51995.623243227579</v>
      </c>
      <c r="AH8576" s="1">
        <v>10004.11989193736</v>
      </c>
      <c r="AI8576" s="1">
        <v>4844.0509851926372</v>
      </c>
      <c r="AJ8576" s="1">
        <v>6734.4014102580322</v>
      </c>
      <c r="AK8576" s="1">
        <v>3588</v>
      </c>
      <c r="AL8576" s="1">
        <v>225126.59375</v>
      </c>
      <c r="AM8576" s="1">
        <v>175549.484375</v>
      </c>
      <c r="AN8576" s="1">
        <v>49577.09765625</v>
      </c>
      <c r="AO8576" t="s">
        <v>21386</v>
      </c>
    </row>
    <row r="8577" spans="1:41" x14ac:dyDescent="0.25">
      <c r="A8577" s="1">
        <v>2030</v>
      </c>
      <c r="B8577" t="s">
        <v>6932</v>
      </c>
      <c r="C8577" t="s">
        <v>7167</v>
      </c>
      <c r="D8577" t="s">
        <v>7265</v>
      </c>
      <c r="E8577" t="s">
        <v>8239</v>
      </c>
      <c r="F8577" t="s">
        <v>10397</v>
      </c>
      <c r="G8577" t="s">
        <v>12541</v>
      </c>
      <c r="H8577" t="s">
        <v>12778</v>
      </c>
      <c r="I8577" s="1">
        <v>21727.468510133582</v>
      </c>
      <c r="J8577" s="1">
        <v>47783.563780831231</v>
      </c>
      <c r="K8577" s="1">
        <v>2588.6144592000001</v>
      </c>
      <c r="L8577" s="1">
        <v>4543</v>
      </c>
      <c r="M8577" s="1">
        <v>21892.98549791778</v>
      </c>
      <c r="N8577" s="1">
        <v>13978.63298699195</v>
      </c>
      <c r="O8577" s="1">
        <v>11492.63728216317</v>
      </c>
      <c r="P8577" s="1">
        <v>14026.835999999999</v>
      </c>
      <c r="Q8577" s="1">
        <v>5279</v>
      </c>
      <c r="R8577" s="1">
        <v>10771.027405626221</v>
      </c>
      <c r="S8577" s="1">
        <v>19604.292058348889</v>
      </c>
      <c r="T8577" s="1">
        <v>15450</v>
      </c>
      <c r="U8577" s="1">
        <v>2226</v>
      </c>
      <c r="V8577" s="1">
        <v>13463</v>
      </c>
      <c r="W8577" s="1">
        <v>8953</v>
      </c>
      <c r="X8577" s="1">
        <v>27413.39690864725</v>
      </c>
      <c r="Y8577" s="1">
        <v>65913</v>
      </c>
      <c r="Z8577" s="1">
        <v>8166.8403454865384</v>
      </c>
      <c r="AA8577" s="1">
        <v>98776</v>
      </c>
      <c r="AB8577" s="1">
        <v>3890.4</v>
      </c>
      <c r="AC8577" s="1">
        <v>14276.84158082947</v>
      </c>
      <c r="AD8577" s="1">
        <v>15204.71211016875</v>
      </c>
      <c r="AE8577" s="1">
        <v>19067</v>
      </c>
      <c r="AF8577" s="1">
        <v>42499.848795224883</v>
      </c>
      <c r="AG8577" s="1">
        <v>135405.2082728768</v>
      </c>
      <c r="AH8577" s="1">
        <v>31030.959771999998</v>
      </c>
      <c r="AI8577" s="1">
        <v>14070.41012397628</v>
      </c>
      <c r="AJ8577" s="1">
        <v>33933.231777695437</v>
      </c>
      <c r="AK8577" s="1">
        <v>10150</v>
      </c>
      <c r="AL8577" s="1">
        <v>733577.9375</v>
      </c>
      <c r="AM8577" s="1">
        <v>551836.5</v>
      </c>
      <c r="AN8577" s="1">
        <v>181741.40625</v>
      </c>
      <c r="AO8577" t="s">
        <v>21387</v>
      </c>
    </row>
    <row r="8578" spans="1:41" x14ac:dyDescent="0.25">
      <c r="A8578" s="1">
        <v>2030</v>
      </c>
      <c r="B8578" t="s">
        <v>6933</v>
      </c>
      <c r="C8578" t="s">
        <v>7167</v>
      </c>
      <c r="D8578" t="s">
        <v>7265</v>
      </c>
      <c r="E8578" t="s">
        <v>8239</v>
      </c>
      <c r="F8578" t="s">
        <v>10397</v>
      </c>
      <c r="G8578" t="s">
        <v>12541</v>
      </c>
      <c r="H8578" t="s">
        <v>12778</v>
      </c>
      <c r="I8578" s="1">
        <v>19650.696720887881</v>
      </c>
      <c r="J8578" s="1">
        <v>47472.429037523318</v>
      </c>
      <c r="K8578" s="1">
        <v>2530.0515454780671</v>
      </c>
      <c r="L8578" s="1">
        <v>4067.7527324947255</v>
      </c>
      <c r="M8578" s="1">
        <v>19926.863497188257</v>
      </c>
      <c r="N8578" s="1">
        <v>13928.225477223612</v>
      </c>
      <c r="O8578" s="1">
        <v>11833.970753890753</v>
      </c>
      <c r="P8578" s="1">
        <v>13089.02775346085</v>
      </c>
      <c r="Q8578" s="1">
        <v>5118.3655263349119</v>
      </c>
      <c r="R8578" s="1">
        <v>10328.912056431873</v>
      </c>
      <c r="S8578" s="1">
        <v>23974.577656806654</v>
      </c>
      <c r="T8578" s="1">
        <v>14466.268111085445</v>
      </c>
      <c r="U8578" s="1">
        <v>2281.2192021327046</v>
      </c>
      <c r="V8578" s="1">
        <v>13175.431879634743</v>
      </c>
      <c r="W8578" s="1">
        <v>5841.9818068598997</v>
      </c>
      <c r="X8578" s="1">
        <v>27850.747355576783</v>
      </c>
      <c r="Y8578" s="1">
        <v>63842.756985813226</v>
      </c>
      <c r="Z8578" s="1">
        <v>8404.3438852650561</v>
      </c>
      <c r="AA8578" s="1">
        <v>92553.767096727781</v>
      </c>
      <c r="AB8578" s="1">
        <v>4260.9735163560763</v>
      </c>
      <c r="AC8578" s="1">
        <v>14200.890638630153</v>
      </c>
      <c r="AD8578" s="1">
        <v>19276.522140570836</v>
      </c>
      <c r="AE8578" s="1">
        <v>17437.218125962539</v>
      </c>
      <c r="AF8578" s="1">
        <v>36037.115704104282</v>
      </c>
      <c r="AG8578" s="1">
        <v>136686.00110694475</v>
      </c>
      <c r="AH8578" s="1">
        <v>31656.465716842715</v>
      </c>
      <c r="AI8578" s="1">
        <v>10331.263785701169</v>
      </c>
      <c r="AJ8578" s="1">
        <v>35450.896447569219</v>
      </c>
      <c r="AK8578" s="1">
        <v>9607.4229546138795</v>
      </c>
      <c r="AL8578" s="1">
        <v>715282.1875</v>
      </c>
      <c r="AM8578" s="1">
        <v>533725.0625</v>
      </c>
      <c r="AN8578" s="1">
        <v>181557.125</v>
      </c>
      <c r="AO8578" t="s">
        <v>21388</v>
      </c>
    </row>
    <row r="8579" spans="1:41" x14ac:dyDescent="0.25">
      <c r="A8579" s="1">
        <v>2030</v>
      </c>
      <c r="B8579" t="s">
        <v>6934</v>
      </c>
      <c r="C8579" t="s">
        <v>7167</v>
      </c>
      <c r="D8579" t="s">
        <v>7265</v>
      </c>
      <c r="E8579" t="s">
        <v>8239</v>
      </c>
      <c r="F8579" t="s">
        <v>10397</v>
      </c>
      <c r="G8579" t="s">
        <v>12542</v>
      </c>
      <c r="H8579" t="s">
        <v>12778</v>
      </c>
      <c r="I8579" s="1">
        <v>22475.873869999999</v>
      </c>
      <c r="J8579" s="1">
        <v>58143.151506759568</v>
      </c>
      <c r="K8579" s="1">
        <v>3086.1674733199839</v>
      </c>
      <c r="L8579" s="1">
        <v>5388.8656868727048</v>
      </c>
      <c r="M8579" s="1">
        <v>25651.12183678192</v>
      </c>
      <c r="N8579" s="1">
        <v>16201.23563192367</v>
      </c>
      <c r="O8579" s="1">
        <v>13465.456284102869</v>
      </c>
      <c r="P8579" s="1">
        <v>15801.12676738815</v>
      </c>
      <c r="Q8579" s="1">
        <v>6218</v>
      </c>
      <c r="R8579" s="1">
        <v>12775.740394355211</v>
      </c>
      <c r="S8579" s="1">
        <v>23080.369134536781</v>
      </c>
      <c r="T8579" s="1">
        <v>18213.58752170618</v>
      </c>
      <c r="U8579" s="1">
        <v>2608.1137821110428</v>
      </c>
      <c r="V8579" s="1">
        <v>14579</v>
      </c>
      <c r="W8579" s="1">
        <v>10615.899098112381</v>
      </c>
      <c r="X8579" s="1">
        <v>31783.416959144532</v>
      </c>
      <c r="Y8579" s="1">
        <v>77486.214584345013</v>
      </c>
      <c r="Z8579" s="1">
        <v>9465.6190394266305</v>
      </c>
      <c r="AA8579" s="1">
        <v>116055</v>
      </c>
      <c r="AB8579" s="1">
        <v>4382.5067588903767</v>
      </c>
      <c r="AC8579" s="1">
        <v>16082.7562008</v>
      </c>
      <c r="AD8579" s="1">
        <v>16845.182116694861</v>
      </c>
      <c r="AE8579" s="1">
        <v>22340.0294175702</v>
      </c>
      <c r="AF8579" s="1">
        <v>50412.937897835247</v>
      </c>
      <c r="AG8579" s="1">
        <v>159529.46993404781</v>
      </c>
      <c r="AH8579" s="1">
        <v>36124.428705407438</v>
      </c>
      <c r="AI8579" s="1">
        <v>16485.72801630606</v>
      </c>
      <c r="AJ8579" s="1">
        <v>40381.580089616771</v>
      </c>
      <c r="AK8579" s="1">
        <v>12042</v>
      </c>
      <c r="AL8579" s="1">
        <v>857720.625</v>
      </c>
      <c r="AM8579" s="1">
        <v>645944.6875</v>
      </c>
      <c r="AN8579" s="1">
        <v>211775.859375</v>
      </c>
      <c r="AO8579" t="s">
        <v>21389</v>
      </c>
    </row>
    <row r="8580" spans="1:41" x14ac:dyDescent="0.25">
      <c r="A8580" s="1">
        <v>2030</v>
      </c>
      <c r="B8580" t="s">
        <v>6935</v>
      </c>
      <c r="C8580" t="s">
        <v>7167</v>
      </c>
      <c r="D8580" t="s">
        <v>7265</v>
      </c>
      <c r="E8580" t="s">
        <v>8239</v>
      </c>
      <c r="F8580" t="s">
        <v>10397</v>
      </c>
      <c r="G8580" t="s">
        <v>12542</v>
      </c>
      <c r="H8580" t="s">
        <v>12778</v>
      </c>
      <c r="I8580" s="1">
        <v>23678.773225407331</v>
      </c>
      <c r="J8580" s="1">
        <v>58243.230191772629</v>
      </c>
      <c r="K8580" s="1">
        <v>3023.882903887431</v>
      </c>
      <c r="L8580" s="1">
        <v>4909.748966490215</v>
      </c>
      <c r="M8580" s="1">
        <v>23540.735044419998</v>
      </c>
      <c r="N8580" s="1">
        <v>16437.783971289649</v>
      </c>
      <c r="O8580" s="1">
        <v>13980.14143470526</v>
      </c>
      <c r="P8580" s="1">
        <v>14725.038715826649</v>
      </c>
      <c r="Q8580" s="1">
        <v>6084.8923226981806</v>
      </c>
      <c r="R8580" s="1">
        <v>12403.451542004979</v>
      </c>
      <c r="S8580" s="1">
        <v>28773.049688165349</v>
      </c>
      <c r="T8580" s="1">
        <v>17463.632307081221</v>
      </c>
      <c r="U8580" s="1">
        <v>2694.9337422433109</v>
      </c>
      <c r="V8580" s="1">
        <v>15565</v>
      </c>
      <c r="W8580" s="1">
        <v>5148</v>
      </c>
      <c r="X8580" s="1">
        <v>32933.925402307766</v>
      </c>
      <c r="Y8580" s="1">
        <v>80354.308068795028</v>
      </c>
      <c r="Z8580" s="1">
        <v>10021.057031023411</v>
      </c>
      <c r="AA8580" s="1">
        <v>113211</v>
      </c>
      <c r="AB8580" s="1">
        <v>5033.7298990371746</v>
      </c>
      <c r="AC8580" s="1">
        <v>16776.31825831232</v>
      </c>
      <c r="AD8580" s="1">
        <v>22916.60511113836</v>
      </c>
      <c r="AE8580" s="1">
        <v>20599.57563682627</v>
      </c>
      <c r="AF8580" s="1">
        <v>45123.738644910212</v>
      </c>
      <c r="AG8580" s="1">
        <v>167075</v>
      </c>
      <c r="AH8580" s="1">
        <v>40736.756746870909</v>
      </c>
      <c r="AI8580" s="1">
        <v>12204.90838849375</v>
      </c>
      <c r="AJ8580" s="1">
        <v>42717.759555421057</v>
      </c>
      <c r="AK8580" s="1">
        <v>11300</v>
      </c>
      <c r="AL8580" s="1">
        <v>867677</v>
      </c>
      <c r="AM8580" s="1">
        <v>650621.625</v>
      </c>
      <c r="AN8580" s="1">
        <v>217055.34375</v>
      </c>
      <c r="AO8580" t="s">
        <v>21390</v>
      </c>
    </row>
    <row r="8581" spans="1:41" x14ac:dyDescent="0.25">
      <c r="A8581" s="1">
        <v>2030</v>
      </c>
      <c r="B8581" t="s">
        <v>6935</v>
      </c>
      <c r="C8581" t="s">
        <v>7167</v>
      </c>
      <c r="D8581" t="s">
        <v>7265</v>
      </c>
      <c r="E8581" t="s">
        <v>8240</v>
      </c>
      <c r="F8581" t="s">
        <v>10398</v>
      </c>
      <c r="G8581" t="s">
        <v>12543</v>
      </c>
      <c r="H8581" t="s">
        <v>12778</v>
      </c>
      <c r="I8581" s="1">
        <v>841.67378100860765</v>
      </c>
      <c r="J8581" s="1">
        <v>3541.5315655668769</v>
      </c>
      <c r="K8581" s="1">
        <v>252.90678515883644</v>
      </c>
      <c r="L8581" s="1">
        <v>556.3949273494402</v>
      </c>
      <c r="M8581" s="1">
        <v>1807.2167338790082</v>
      </c>
      <c r="N8581" s="1">
        <v>596.86001297485404</v>
      </c>
      <c r="O8581" s="1">
        <v>1077.3829047766433</v>
      </c>
      <c r="P8581" s="1">
        <v>1504.8742786120463</v>
      </c>
      <c r="Q8581" s="1">
        <v>1.5792536215038893</v>
      </c>
      <c r="R8581" s="1">
        <v>815.92873006134494</v>
      </c>
      <c r="S8581" s="1">
        <v>1011.6271406353458</v>
      </c>
      <c r="T8581" s="1">
        <v>1669.1847820483206</v>
      </c>
      <c r="U8581" s="1">
        <v>37.430204203507792</v>
      </c>
      <c r="V8581" s="1">
        <v>1373.7896569827994</v>
      </c>
      <c r="W8581" s="1">
        <v>649.03974088882512</v>
      </c>
      <c r="X8581" s="1">
        <v>2650.4631084646057</v>
      </c>
      <c r="Y8581" s="1">
        <v>4046.5085625413831</v>
      </c>
      <c r="Z8581" s="1">
        <v>1130.9679349376788</v>
      </c>
      <c r="AA8581" s="1">
        <v>7862.366137017907</v>
      </c>
      <c r="AB8581" s="1">
        <v>606.97628438120751</v>
      </c>
      <c r="AC8581" s="1">
        <v>1241.0073912653418</v>
      </c>
      <c r="AD8581" s="1">
        <v>1552.6675386396114</v>
      </c>
      <c r="AE8581" s="1">
        <v>1834.8943658200933</v>
      </c>
      <c r="AF8581" s="1">
        <v>2256.3331744730754</v>
      </c>
      <c r="AG8581" s="1">
        <v>7642.8430475000368</v>
      </c>
      <c r="AH8581" s="1">
        <v>1005.5573777915337</v>
      </c>
      <c r="AI8581" s="1">
        <v>1042.9875819950414</v>
      </c>
      <c r="AJ8581" s="1">
        <v>1822.3107560502731</v>
      </c>
      <c r="AK8581" s="1">
        <v>768.83662688286279</v>
      </c>
      <c r="AL8581" s="1">
        <v>51202.14453125</v>
      </c>
      <c r="AM8581" s="1">
        <v>37107.296875</v>
      </c>
      <c r="AN8581" s="1">
        <v>14094.8466796875</v>
      </c>
      <c r="AO8581" t="s">
        <v>21391</v>
      </c>
    </row>
    <row r="8582" spans="1:41" x14ac:dyDescent="0.25">
      <c r="A8582" s="1">
        <v>2030</v>
      </c>
      <c r="B8582" t="s">
        <v>6936</v>
      </c>
      <c r="C8582" t="s">
        <v>7167</v>
      </c>
      <c r="D8582" t="s">
        <v>7265</v>
      </c>
      <c r="E8582" t="s">
        <v>8240</v>
      </c>
      <c r="F8582" t="s">
        <v>10398</v>
      </c>
      <c r="G8582" t="s">
        <v>12543</v>
      </c>
      <c r="H8582" t="s">
        <v>12778</v>
      </c>
      <c r="I8582" s="1">
        <v>887.71112380098748</v>
      </c>
      <c r="J8582" s="1">
        <v>3564.742796525768</v>
      </c>
      <c r="K8582" s="1">
        <v>250</v>
      </c>
      <c r="L8582" s="1">
        <v>550</v>
      </c>
      <c r="M8582" s="1">
        <v>2405.9648887843182</v>
      </c>
      <c r="N8582" s="1">
        <v>737.58550000000002</v>
      </c>
      <c r="O8582" s="1">
        <v>1095</v>
      </c>
      <c r="P8582" s="1">
        <v>1487.578</v>
      </c>
      <c r="Q8582" s="1">
        <v>2</v>
      </c>
      <c r="R8582" s="1">
        <v>806.5508499</v>
      </c>
      <c r="S8582" s="1">
        <v>1000</v>
      </c>
      <c r="T8582" s="1">
        <v>1800</v>
      </c>
      <c r="U8582" s="1">
        <v>38</v>
      </c>
      <c r="V8582" s="1">
        <v>1403</v>
      </c>
      <c r="W8582" s="1">
        <v>454</v>
      </c>
      <c r="X8582" s="1">
        <v>2889.1025432349938</v>
      </c>
      <c r="Y8582" s="1">
        <v>4000</v>
      </c>
      <c r="Z8582" s="1">
        <v>809.61338195282781</v>
      </c>
      <c r="AA8582" s="1">
        <v>10261</v>
      </c>
      <c r="AB8582" s="1">
        <v>612</v>
      </c>
      <c r="AC8582" s="1">
        <v>1434.7798904606971</v>
      </c>
      <c r="AD8582" s="1">
        <v>1215.0952</v>
      </c>
      <c r="AE8582" s="1">
        <v>1850</v>
      </c>
      <c r="AF8582" s="1">
        <v>2391.1999999999998</v>
      </c>
      <c r="AG8582" s="1">
        <v>4668.628327641648</v>
      </c>
      <c r="AH8582" s="1">
        <v>1616</v>
      </c>
      <c r="AI8582" s="1">
        <v>1031</v>
      </c>
      <c r="AJ8582" s="1">
        <v>1759.183508571429</v>
      </c>
      <c r="AK8582" s="1">
        <v>760</v>
      </c>
      <c r="AL8582" s="1">
        <v>51779.73828125</v>
      </c>
      <c r="AM8582" s="1">
        <v>36651.5703125</v>
      </c>
      <c r="AN8582" s="1">
        <v>15128.162109375</v>
      </c>
      <c r="AO8582" t="s">
        <v>21392</v>
      </c>
    </row>
    <row r="8583" spans="1:41" x14ac:dyDescent="0.25">
      <c r="A8583" s="1">
        <v>2030</v>
      </c>
      <c r="B8583" t="s">
        <v>6937</v>
      </c>
      <c r="C8583" t="s">
        <v>7167</v>
      </c>
      <c r="D8583" t="s">
        <v>7265</v>
      </c>
      <c r="E8583" t="s">
        <v>8240</v>
      </c>
      <c r="F8583" t="s">
        <v>10398</v>
      </c>
      <c r="G8583" t="s">
        <v>12544</v>
      </c>
      <c r="H8583" t="s">
        <v>12778</v>
      </c>
      <c r="I8583" s="1">
        <v>1014.2033574356381</v>
      </c>
      <c r="J8583" s="1">
        <v>4349.0405918851302</v>
      </c>
      <c r="K8583" s="1">
        <v>302.27072064432252</v>
      </c>
      <c r="L8583" s="1">
        <v>671.56476786113365</v>
      </c>
      <c r="M8583" s="1">
        <v>2134.9677186322269</v>
      </c>
      <c r="N8583" s="1">
        <v>704.40099999999995</v>
      </c>
      <c r="O8583" s="1">
        <v>1272.7735855827609</v>
      </c>
      <c r="P8583" s="1">
        <v>1731.2840309651119</v>
      </c>
      <c r="Q8583" s="1">
        <v>1.877472053849857</v>
      </c>
      <c r="R8583" s="1">
        <v>979.80623803874528</v>
      </c>
      <c r="S8583" s="1">
        <v>1214.1026382224279</v>
      </c>
      <c r="T8583" s="1">
        <v>2015.0344969709099</v>
      </c>
      <c r="U8583" s="1">
        <v>44.218425039025519</v>
      </c>
      <c r="V8583" s="1">
        <v>1623</v>
      </c>
      <c r="W8583" s="1">
        <v>629</v>
      </c>
      <c r="X8583" s="1">
        <v>3134.212277368681</v>
      </c>
      <c r="Y8583" s="1">
        <v>5007.0144885969612</v>
      </c>
      <c r="Z8583" s="1">
        <v>1326.9801167967009</v>
      </c>
      <c r="AA8583" s="1">
        <v>9614</v>
      </c>
      <c r="AB8583" s="1">
        <v>717.05554117338681</v>
      </c>
      <c r="AC8583" s="1">
        <v>1466.07248</v>
      </c>
      <c r="AD8583" s="1">
        <v>1845.8655867698669</v>
      </c>
      <c r="AE8583" s="1">
        <v>2167.6648764299912</v>
      </c>
      <c r="AF8583" s="1">
        <v>2825.2590827952408</v>
      </c>
      <c r="AG8583" s="1">
        <v>9343</v>
      </c>
      <c r="AH8583" s="1">
        <v>1292.418569859062</v>
      </c>
      <c r="AI8583" s="1">
        <v>1232.140438249603</v>
      </c>
      <c r="AJ8583" s="1">
        <v>2195.855126748163</v>
      </c>
      <c r="AK8583" s="1">
        <v>908</v>
      </c>
      <c r="AL8583" s="1">
        <v>61763.0859375</v>
      </c>
      <c r="AM8583" s="1">
        <v>45065.2421875</v>
      </c>
      <c r="AN8583" s="1">
        <v>16697.841796875</v>
      </c>
      <c r="AO8583" t="s">
        <v>21393</v>
      </c>
    </row>
    <row r="8584" spans="1:41" x14ac:dyDescent="0.25">
      <c r="A8584" s="1">
        <v>2030</v>
      </c>
      <c r="B8584" t="s">
        <v>6938</v>
      </c>
      <c r="C8584" t="s">
        <v>7167</v>
      </c>
      <c r="D8584" t="s">
        <v>7265</v>
      </c>
      <c r="E8584" t="s">
        <v>8240</v>
      </c>
      <c r="F8584" t="s">
        <v>10398</v>
      </c>
      <c r="G8584" t="s">
        <v>12544</v>
      </c>
      <c r="H8584" t="s">
        <v>12778</v>
      </c>
      <c r="I8584" s="1">
        <v>1000</v>
      </c>
      <c r="J8584" s="1">
        <v>4341.6103599151711</v>
      </c>
      <c r="K8584" s="1">
        <v>298.05205853962428</v>
      </c>
      <c r="L8584" s="1">
        <v>652.40504683688926</v>
      </c>
      <c r="M8584" s="1">
        <v>2818.9713323062178</v>
      </c>
      <c r="N8584" s="1">
        <v>854.86159450000002</v>
      </c>
      <c r="O8584" s="1">
        <v>1282.9670221974809</v>
      </c>
      <c r="P8584" s="1">
        <v>1675.745588982272</v>
      </c>
      <c r="Q8584" s="1">
        <v>2</v>
      </c>
      <c r="R8584" s="1">
        <v>956.66679557295845</v>
      </c>
      <c r="S8584" s="1">
        <v>1177.31204298742</v>
      </c>
      <c r="T8584" s="1">
        <v>2121.971361752177</v>
      </c>
      <c r="U8584" s="1">
        <v>44.52305647808609</v>
      </c>
      <c r="V8584" s="1">
        <v>1519</v>
      </c>
      <c r="W8584" s="1">
        <v>538.32438183212537</v>
      </c>
      <c r="X8584" s="1">
        <v>3349.659696511284</v>
      </c>
      <c r="Y8584" s="1">
        <v>4747.7645136916553</v>
      </c>
      <c r="Z8584" s="1">
        <v>938.36680020597612</v>
      </c>
      <c r="AA8584" s="1">
        <v>12139</v>
      </c>
      <c r="AB8584" s="1">
        <v>689.4134629963271</v>
      </c>
      <c r="AC8584" s="1">
        <v>1616.26891</v>
      </c>
      <c r="AD8584" s="1">
        <v>1408.3326933398871</v>
      </c>
      <c r="AE8584" s="1">
        <v>2167.5698548541909</v>
      </c>
      <c r="AF8584" s="1">
        <v>2836.4199054479432</v>
      </c>
      <c r="AG8584" s="1">
        <v>5500.0000000000009</v>
      </c>
      <c r="AH8584" s="1">
        <v>1931.2695908936539</v>
      </c>
      <c r="AI8584" s="1">
        <v>1207.980821813336</v>
      </c>
      <c r="AJ8584" s="1">
        <v>2060.5313063795979</v>
      </c>
      <c r="AK8584" s="1">
        <v>890</v>
      </c>
      <c r="AL8584" s="1">
        <v>60766.98828125</v>
      </c>
      <c r="AM8584" s="1">
        <v>43052.734375</v>
      </c>
      <c r="AN8584" s="1">
        <v>17714.25390625</v>
      </c>
      <c r="AO8584" t="s">
        <v>21394</v>
      </c>
    </row>
    <row r="8585" spans="1:41" x14ac:dyDescent="0.25">
      <c r="A8585" s="1">
        <v>2031</v>
      </c>
      <c r="B8585" t="s">
        <v>6938</v>
      </c>
      <c r="C8585" t="s">
        <v>7168</v>
      </c>
      <c r="D8585" t="s">
        <v>7266</v>
      </c>
      <c r="E8585" t="s">
        <v>8241</v>
      </c>
      <c r="F8585" t="s">
        <v>10399</v>
      </c>
      <c r="G8585" t="s">
        <v>12545</v>
      </c>
      <c r="H8585" t="s">
        <v>12778</v>
      </c>
      <c r="I8585" s="1">
        <v>20269.87036398585</v>
      </c>
      <c r="J8585" s="1">
        <v>60120.367363833553</v>
      </c>
      <c r="K8585" s="1">
        <v>1719.7118366222221</v>
      </c>
      <c r="L8585" s="1">
        <v>2560</v>
      </c>
      <c r="M8585" s="1">
        <v>35667.873845786497</v>
      </c>
      <c r="N8585" s="1">
        <v>10712.27373282802</v>
      </c>
      <c r="O8585" s="1">
        <v>8777.3516</v>
      </c>
      <c r="P8585" s="1">
        <v>14049.870999999999</v>
      </c>
      <c r="Q8585" s="1">
        <v>6042</v>
      </c>
      <c r="R8585" s="1">
        <v>12195.81152774695</v>
      </c>
      <c r="S8585" s="1">
        <v>25158.183822917381</v>
      </c>
      <c r="T8585" s="1">
        <v>12394</v>
      </c>
      <c r="U8585" s="1">
        <v>1602</v>
      </c>
      <c r="V8585" s="1">
        <v>11322</v>
      </c>
      <c r="W8585" s="1">
        <v>10291</v>
      </c>
      <c r="X8585" s="1">
        <v>20149.6110627056</v>
      </c>
      <c r="Y8585" s="1">
        <v>53911.831999999988</v>
      </c>
      <c r="Z8585" s="1">
        <v>20426.098319669771</v>
      </c>
      <c r="AA8585" s="1">
        <v>249600</v>
      </c>
      <c r="AB8585" s="1">
        <v>2775.08115</v>
      </c>
      <c r="AC8585" s="1">
        <v>14719.730050000029</v>
      </c>
      <c r="AD8585" s="1">
        <v>22369.213506775399</v>
      </c>
      <c r="AE8585" s="1">
        <v>16005.788102866851</v>
      </c>
      <c r="AF8585" s="1">
        <v>53390.28</v>
      </c>
      <c r="AG8585" s="1">
        <v>305969</v>
      </c>
      <c r="AH8585" s="1">
        <v>44471.628133786471</v>
      </c>
      <c r="AI8585" s="1">
        <v>7621</v>
      </c>
      <c r="AJ8585" s="1">
        <v>69812.010587222103</v>
      </c>
      <c r="AK8585" s="1">
        <v>1823</v>
      </c>
      <c r="AL8585" s="1">
        <v>1115926.625</v>
      </c>
      <c r="AM8585" s="1">
        <v>922708.875</v>
      </c>
      <c r="AN8585" s="1">
        <v>193217.65625</v>
      </c>
      <c r="AO8585" t="s">
        <v>21395</v>
      </c>
    </row>
    <row r="8586" spans="1:41" x14ac:dyDescent="0.25">
      <c r="A8586" s="1">
        <v>2031</v>
      </c>
      <c r="B8586" t="s">
        <v>6938</v>
      </c>
      <c r="C8586" t="s">
        <v>7168</v>
      </c>
      <c r="D8586" t="s">
        <v>7266</v>
      </c>
      <c r="E8586" t="s">
        <v>8241</v>
      </c>
      <c r="F8586" t="s">
        <v>10399</v>
      </c>
      <c r="G8586" t="s">
        <v>12546</v>
      </c>
      <c r="H8586" t="s">
        <v>12778</v>
      </c>
      <c r="I8586" s="1">
        <v>18427.871330161779</v>
      </c>
      <c r="J8586" s="1">
        <v>73503.268200590959</v>
      </c>
      <c r="K8586" s="1">
        <v>2100.075799072466</v>
      </c>
      <c r="L8586" s="1">
        <v>3053.1418395339342</v>
      </c>
      <c r="M8586" s="1">
        <v>42626.7097447997</v>
      </c>
      <c r="N8586" s="1">
        <v>12676.904735428679</v>
      </c>
      <c r="O8586" s="1">
        <v>10489.74766934515</v>
      </c>
      <c r="P8586" s="1">
        <v>16064.48165698218</v>
      </c>
      <c r="Q8586" s="1">
        <v>7260</v>
      </c>
      <c r="R8586" s="1">
        <v>14544.58654478254</v>
      </c>
      <c r="S8586" s="1">
        <v>30359.50861427221</v>
      </c>
      <c r="T8586" s="1">
        <v>14903.170732615339</v>
      </c>
      <c r="U8586" s="1">
        <v>1795.883739070199</v>
      </c>
      <c r="V8586" s="1">
        <v>12384</v>
      </c>
      <c r="W8586" s="1">
        <v>12446.46285837685</v>
      </c>
      <c r="X8586" s="1">
        <v>23831.267766487439</v>
      </c>
      <c r="Y8586" s="1">
        <v>63589.158451637028</v>
      </c>
      <c r="Z8586" s="1">
        <v>24171.639921091079</v>
      </c>
      <c r="AA8586" s="1">
        <v>314452</v>
      </c>
      <c r="AB8586" s="1">
        <v>3172.9999678155059</v>
      </c>
      <c r="AC8586" s="1">
        <v>16830.391779679321</v>
      </c>
      <c r="AD8586" s="1">
        <v>26471.064896574109</v>
      </c>
      <c r="AE8586" s="1">
        <v>19128.39841667956</v>
      </c>
      <c r="AF8586" s="1">
        <v>63675.038161106153</v>
      </c>
      <c r="AG8586" s="1">
        <v>372976</v>
      </c>
      <c r="AH8586" s="1">
        <v>54210.666902248573</v>
      </c>
      <c r="AI8586" s="1">
        <v>9107.8004654706347</v>
      </c>
      <c r="AJ8586" s="1">
        <v>85100.451354438643</v>
      </c>
      <c r="AK8586" s="1">
        <v>2179</v>
      </c>
      <c r="AL8586" s="1">
        <v>1351531.625</v>
      </c>
      <c r="AM8586" s="1">
        <v>1119633.25</v>
      </c>
      <c r="AN8586" s="1">
        <v>231898.46875</v>
      </c>
      <c r="AO8586" t="s">
        <v>21396</v>
      </c>
    </row>
    <row r="8587" spans="1:41" x14ac:dyDescent="0.25">
      <c r="A8587" s="1">
        <v>2031</v>
      </c>
      <c r="B8587" t="s">
        <v>6938</v>
      </c>
      <c r="C8587" t="s">
        <v>7168</v>
      </c>
      <c r="D8587" t="s">
        <v>7266</v>
      </c>
      <c r="E8587" t="s">
        <v>8242</v>
      </c>
      <c r="F8587" t="s">
        <v>10400</v>
      </c>
      <c r="G8587" t="s">
        <v>12547</v>
      </c>
      <c r="H8587" t="s">
        <v>12778</v>
      </c>
      <c r="I8587" s="1">
        <v>0</v>
      </c>
      <c r="J8587" s="1">
        <v>1952.149541275061</v>
      </c>
      <c r="K8587" s="1"/>
      <c r="L8587" s="1"/>
      <c r="M8587" s="1">
        <v>300</v>
      </c>
      <c r="N8587" s="1">
        <v>0</v>
      </c>
      <c r="O8587" s="1">
        <v>50</v>
      </c>
      <c r="P8587" s="1">
        <v>0</v>
      </c>
      <c r="Q8587" s="1">
        <v>6</v>
      </c>
      <c r="R8587" s="1">
        <v>26.622</v>
      </c>
      <c r="S8587" s="1"/>
      <c r="T8587" s="1">
        <v>400</v>
      </c>
      <c r="U8587" s="1">
        <v>0</v>
      </c>
      <c r="V8587" s="1">
        <v>500</v>
      </c>
      <c r="W8587" s="1">
        <v>0</v>
      </c>
      <c r="X8587" s="1">
        <v>105</v>
      </c>
      <c r="Y8587" s="1">
        <v>1461.6</v>
      </c>
      <c r="Z8587" s="1">
        <v>20.34509540941043</v>
      </c>
      <c r="AA8587" s="1">
        <v>1094</v>
      </c>
      <c r="AB8587" s="1">
        <v>0</v>
      </c>
      <c r="AC8587" s="1">
        <v>100</v>
      </c>
      <c r="AD8587" s="1">
        <v>110.10885866137851</v>
      </c>
      <c r="AE8587" s="1"/>
      <c r="AF8587" s="1">
        <v>1296</v>
      </c>
      <c r="AG8587" s="1">
        <v>30042</v>
      </c>
      <c r="AH8587" s="1">
        <v>4401.2478499999997</v>
      </c>
      <c r="AI8587" s="1">
        <v>178</v>
      </c>
      <c r="AJ8587" s="1">
        <v>700</v>
      </c>
      <c r="AK8587" s="1"/>
      <c r="AL8587" s="1">
        <v>42743.0703125</v>
      </c>
      <c r="AM8587" s="1">
        <v>37198.71875</v>
      </c>
      <c r="AN8587" s="1">
        <v>5544.35693359375</v>
      </c>
      <c r="AO8587" t="s">
        <v>21397</v>
      </c>
    </row>
    <row r="8588" spans="1:41" x14ac:dyDescent="0.25">
      <c r="A8588" s="1">
        <v>2031</v>
      </c>
      <c r="B8588" t="s">
        <v>6938</v>
      </c>
      <c r="C8588" t="s">
        <v>7168</v>
      </c>
      <c r="D8588" t="s">
        <v>7266</v>
      </c>
      <c r="E8588" t="s">
        <v>8242</v>
      </c>
      <c r="F8588" t="s">
        <v>10400</v>
      </c>
      <c r="G8588" t="s">
        <v>12548</v>
      </c>
      <c r="H8588" t="s">
        <v>12778</v>
      </c>
      <c r="I8588" s="1">
        <v>0</v>
      </c>
      <c r="J8588" s="1">
        <v>2472.3841560273081</v>
      </c>
      <c r="K8588" s="1"/>
      <c r="L8588" s="1">
        <v>0</v>
      </c>
      <c r="M8588" s="1">
        <v>358.52777058669318</v>
      </c>
      <c r="N8588" s="1">
        <v>0</v>
      </c>
      <c r="O8588" s="1">
        <v>59.754628431115563</v>
      </c>
      <c r="P8588" s="1">
        <v>0</v>
      </c>
      <c r="Q8588" s="1">
        <v>7</v>
      </c>
      <c r="R8588" s="1">
        <v>31.749095344271261</v>
      </c>
      <c r="S8588" s="1"/>
      <c r="T8588" s="1">
        <v>480.98017533049341</v>
      </c>
      <c r="U8588" s="1">
        <v>0</v>
      </c>
      <c r="V8588" s="1">
        <v>547</v>
      </c>
      <c r="W8588" s="1">
        <v>0</v>
      </c>
      <c r="X8588" s="1">
        <v>124.18518192207659</v>
      </c>
      <c r="Y8588" s="1">
        <v>1727.996598688952</v>
      </c>
      <c r="Z8588" s="1">
        <v>24.07578347564041</v>
      </c>
      <c r="AA8588" s="1">
        <v>1363</v>
      </c>
      <c r="AB8588" s="1">
        <v>0</v>
      </c>
      <c r="AC8588" s="1">
        <v>114.3389975394235</v>
      </c>
      <c r="AD8588" s="1">
        <v>130.29956294307021</v>
      </c>
      <c r="AE8588" s="1"/>
      <c r="AF8588" s="1">
        <v>1545.653056264053</v>
      </c>
      <c r="AG8588" s="1">
        <v>36621</v>
      </c>
      <c r="AH8588" s="1">
        <v>5365.0965701639216</v>
      </c>
      <c r="AI8588" s="1">
        <v>212.72647721477131</v>
      </c>
      <c r="AJ8588" s="1">
        <v>853.29609399633</v>
      </c>
      <c r="AK8588" s="1"/>
      <c r="AL8588" s="1">
        <v>52039.06640625</v>
      </c>
      <c r="AM8588" s="1">
        <v>45307.4921875</v>
      </c>
      <c r="AN8588" s="1">
        <v>6731.5703125</v>
      </c>
      <c r="AO8588" t="s">
        <v>21398</v>
      </c>
    </row>
    <row r="8589" spans="1:41" x14ac:dyDescent="0.25">
      <c r="A8589" s="1">
        <v>2031</v>
      </c>
      <c r="B8589" t="s">
        <v>6938</v>
      </c>
      <c r="C8589" t="s">
        <v>7168</v>
      </c>
      <c r="D8589" t="s">
        <v>7266</v>
      </c>
      <c r="E8589" t="s">
        <v>8243</v>
      </c>
      <c r="F8589" t="s">
        <v>10401</v>
      </c>
      <c r="G8589" t="s">
        <v>12549</v>
      </c>
      <c r="H8589" t="s">
        <v>12778</v>
      </c>
      <c r="I8589" s="1">
        <v>11877.387944592159</v>
      </c>
      <c r="J8589" s="1">
        <v>37340.860302218789</v>
      </c>
      <c r="K8589" s="1">
        <v>1111.998349955556</v>
      </c>
      <c r="L8589" s="1">
        <v>765</v>
      </c>
      <c r="M8589" s="1">
        <v>24495.2184308</v>
      </c>
      <c r="N8589" s="1">
        <v>2514.9117695312498</v>
      </c>
      <c r="O8589" s="1">
        <v>7414.7946000000002</v>
      </c>
      <c r="P8589" s="1">
        <v>6993.7650000000003</v>
      </c>
      <c r="Q8589" s="1">
        <v>4632</v>
      </c>
      <c r="R8589" s="1">
        <v>6594.2362465601555</v>
      </c>
      <c r="S8589" s="1">
        <v>10595.183822917381</v>
      </c>
      <c r="T8589" s="1">
        <v>8375</v>
      </c>
      <c r="U8589" s="1">
        <v>1070</v>
      </c>
      <c r="V8589" s="1">
        <v>3233</v>
      </c>
      <c r="W8589" s="1">
        <v>5340</v>
      </c>
      <c r="X8589" s="1">
        <v>9917.2999999999993</v>
      </c>
      <c r="Y8589" s="1">
        <v>26950.86</v>
      </c>
      <c r="Z8589" s="1">
        <v>11809.641825921661</v>
      </c>
      <c r="AA8589" s="1">
        <v>94981</v>
      </c>
      <c r="AB8589" s="1">
        <v>2060.08115</v>
      </c>
      <c r="AC8589" s="1">
        <v>10754.730050000029</v>
      </c>
      <c r="AD8589" s="1">
        <v>14656.006417811081</v>
      </c>
      <c r="AE8589" s="1">
        <v>7739.7254374421263</v>
      </c>
      <c r="AF8589" s="1">
        <v>25063.776000000002</v>
      </c>
      <c r="AG8589" s="1">
        <v>105148</v>
      </c>
      <c r="AH8589" s="1">
        <v>13795</v>
      </c>
      <c r="AI8589" s="1">
        <v>2172</v>
      </c>
      <c r="AJ8589" s="1">
        <v>32517</v>
      </c>
      <c r="AK8589" s="1">
        <v>797</v>
      </c>
      <c r="AL8589" s="1">
        <v>490715.46875</v>
      </c>
      <c r="AM8589" s="1">
        <v>389985.875</v>
      </c>
      <c r="AN8589" s="1">
        <v>100729.578125</v>
      </c>
      <c r="AO8589" t="s">
        <v>21399</v>
      </c>
    </row>
    <row r="8590" spans="1:41" x14ac:dyDescent="0.25">
      <c r="A8590" s="1">
        <v>2031</v>
      </c>
      <c r="B8590" t="s">
        <v>6938</v>
      </c>
      <c r="C8590" t="s">
        <v>7168</v>
      </c>
      <c r="D8590" t="s">
        <v>7266</v>
      </c>
      <c r="E8590" t="s">
        <v>8243</v>
      </c>
      <c r="F8590" t="s">
        <v>10401</v>
      </c>
      <c r="G8590" t="s">
        <v>12550</v>
      </c>
      <c r="H8590" t="s">
        <v>12778</v>
      </c>
      <c r="I8590" s="1">
        <v>10387.871330161781</v>
      </c>
      <c r="J8590" s="1">
        <v>45808.030214268627</v>
      </c>
      <c r="K8590" s="1">
        <v>1357.9489154049361</v>
      </c>
      <c r="L8590" s="1">
        <v>912.36465126697624</v>
      </c>
      <c r="M8590" s="1">
        <v>29274.35228657152</v>
      </c>
      <c r="N8590" s="1">
        <v>2976.1465880632809</v>
      </c>
      <c r="O8590" s="1">
        <v>8861.3659243208422</v>
      </c>
      <c r="P8590" s="1">
        <v>7996.600791263063</v>
      </c>
      <c r="Q8590" s="1">
        <v>5566</v>
      </c>
      <c r="R8590" s="1">
        <v>7864.2113783595469</v>
      </c>
      <c r="S8590" s="1">
        <v>12785.683450195769</v>
      </c>
      <c r="T8590" s="1">
        <v>10070.522420982201</v>
      </c>
      <c r="U8590" s="1">
        <v>1199.497878155501</v>
      </c>
      <c r="V8590" s="1">
        <v>3536</v>
      </c>
      <c r="W8590" s="1">
        <v>6458.4696981568741</v>
      </c>
      <c r="X8590" s="1">
        <v>11729.349568341049</v>
      </c>
      <c r="Y8590" s="1">
        <v>31863.02299653949</v>
      </c>
      <c r="Z8590" s="1">
        <v>13975.18044541802</v>
      </c>
      <c r="AA8590" s="1">
        <v>121031</v>
      </c>
      <c r="AB8590" s="1">
        <v>2355.4761354086281</v>
      </c>
      <c r="AC8590" s="1">
        <v>12296.85052724118</v>
      </c>
      <c r="AD8590" s="1">
        <v>17343.484020704382</v>
      </c>
      <c r="AE8590" s="1">
        <v>9249.6883534641493</v>
      </c>
      <c r="AF8590" s="1">
        <v>29891.899672775951</v>
      </c>
      <c r="AG8590" s="1">
        <v>128175</v>
      </c>
      <c r="AH8590" s="1">
        <v>16816.028023827679</v>
      </c>
      <c r="AI8590" s="1">
        <v>2595.7410590476602</v>
      </c>
      <c r="AJ8590" s="1">
        <v>39638.041554969517</v>
      </c>
      <c r="AK8590" s="1">
        <v>953</v>
      </c>
      <c r="AL8590" s="1">
        <v>592968.8125</v>
      </c>
      <c r="AM8590" s="1">
        <v>472367.40625</v>
      </c>
      <c r="AN8590" s="1">
        <v>120601.4296875</v>
      </c>
      <c r="AO8590" t="s">
        <v>21400</v>
      </c>
    </row>
    <row r="8591" spans="1:41" x14ac:dyDescent="0.25">
      <c r="A8591" s="1">
        <v>2031</v>
      </c>
      <c r="B8591" t="s">
        <v>6938</v>
      </c>
      <c r="C8591" t="s">
        <v>7168</v>
      </c>
      <c r="D8591" t="s">
        <v>7266</v>
      </c>
      <c r="E8591" t="s">
        <v>8244</v>
      </c>
      <c r="F8591" t="s">
        <v>10402</v>
      </c>
      <c r="G8591" t="s">
        <v>12550</v>
      </c>
      <c r="H8591" t="s">
        <v>12778</v>
      </c>
      <c r="I8591" s="1">
        <v>16203.871330161781</v>
      </c>
      <c r="J8591" s="1">
        <v>67844.112757615003</v>
      </c>
      <c r="K8591" s="1">
        <v>2146.1142433856362</v>
      </c>
      <c r="L8591" s="1">
        <v>1979.771661572785</v>
      </c>
      <c r="M8591" s="1">
        <v>33518.802427112147</v>
      </c>
      <c r="N8591" s="1">
        <v>12381.054735428679</v>
      </c>
      <c r="O8591" s="1">
        <v>10867.790607293749</v>
      </c>
      <c r="P8591" s="1"/>
      <c r="Q8591" s="1">
        <v>5797.7420000000002</v>
      </c>
      <c r="R8591" s="1">
        <v>13260.321434860991</v>
      </c>
      <c r="S8591" s="1">
        <v>20297.99092136999</v>
      </c>
      <c r="T8591" s="1">
        <v>14839.58703963341</v>
      </c>
      <c r="U8591" s="1">
        <v>1795.883739070199</v>
      </c>
      <c r="V8591" s="1">
        <v>13272</v>
      </c>
      <c r="W8591" s="1">
        <v>13258.266211004669</v>
      </c>
      <c r="X8591" s="1">
        <v>18226.044597950611</v>
      </c>
      <c r="Y8591" s="1">
        <v>60921</v>
      </c>
      <c r="Z8591" s="1">
        <v>23514.69274358761</v>
      </c>
      <c r="AA8591" s="1">
        <v>271433</v>
      </c>
      <c r="AB8591" s="1"/>
      <c r="AC8591" s="1">
        <v>11819.708454</v>
      </c>
      <c r="AD8591" s="1">
        <v>25147.511651745401</v>
      </c>
      <c r="AE8591" s="1">
        <v>19093.852132368411</v>
      </c>
      <c r="AF8591" s="1">
        <v>53806.186333988873</v>
      </c>
      <c r="AG8591" s="1">
        <v>291879</v>
      </c>
      <c r="AH8591" s="1">
        <v>46400.469648379949</v>
      </c>
      <c r="AI8591" s="1">
        <v>5610.9596096817531</v>
      </c>
      <c r="AJ8591" s="1">
        <v>74455.917130178204</v>
      </c>
      <c r="AK8591" s="1">
        <v>2179</v>
      </c>
      <c r="AL8591" s="1">
        <v>1131950.625</v>
      </c>
      <c r="AM8591" s="1">
        <v>939458.125</v>
      </c>
      <c r="AN8591" s="1">
        <v>192492.53125</v>
      </c>
      <c r="AO8591" t="s">
        <v>21401</v>
      </c>
    </row>
    <row r="8592" spans="1:41" x14ac:dyDescent="0.25">
      <c r="A8592" s="1">
        <v>2031</v>
      </c>
      <c r="B8592" t="s">
        <v>6938</v>
      </c>
      <c r="C8592" t="s">
        <v>7168</v>
      </c>
      <c r="D8592" t="s">
        <v>7266</v>
      </c>
      <c r="E8592" t="s">
        <v>8245</v>
      </c>
      <c r="F8592" t="s">
        <v>10403</v>
      </c>
      <c r="G8592" t="s">
        <v>12550</v>
      </c>
      <c r="H8592" t="s">
        <v>12778</v>
      </c>
      <c r="I8592" s="1">
        <v>16427.871330161779</v>
      </c>
      <c r="J8592" s="1">
        <v>64172.467310979147</v>
      </c>
      <c r="K8592" s="1">
        <v>2067.9587941537288</v>
      </c>
      <c r="L8592" s="1">
        <v>1979.771661572785</v>
      </c>
      <c r="M8592" s="1">
        <v>32048.82792447642</v>
      </c>
      <c r="N8592" s="1">
        <v>12381.054735428679</v>
      </c>
      <c r="O8592" s="1">
        <v>10939.74766934515</v>
      </c>
      <c r="P8592" s="1">
        <v>16274.48165698218</v>
      </c>
      <c r="Q8592" s="1">
        <v>7109</v>
      </c>
      <c r="R8592" s="1">
        <v>14260.321434860991</v>
      </c>
      <c r="S8592" s="1">
        <v>27342.646504116939</v>
      </c>
      <c r="T8592" s="1">
        <v>14903.170732615339</v>
      </c>
      <c r="U8592" s="1">
        <v>1795.883739070199</v>
      </c>
      <c r="V8592" s="1">
        <v>13196</v>
      </c>
      <c r="W8592" s="1">
        <v>11658.266211004669</v>
      </c>
      <c r="X8592" s="1">
        <v>19810.918041250661</v>
      </c>
      <c r="Y8592" s="1">
        <v>61526.108325260313</v>
      </c>
      <c r="Z8592" s="1">
        <v>23466.74854646323</v>
      </c>
      <c r="AA8592" s="1">
        <v>277491.40000000002</v>
      </c>
      <c r="AB8592" s="1">
        <v>3172.9999678155059</v>
      </c>
      <c r="AC8592" s="1">
        <v>17166.999615272911</v>
      </c>
      <c r="AD8592" s="1">
        <v>25889.6935443398</v>
      </c>
      <c r="AE8592" s="1">
        <v>17805.9699935116</v>
      </c>
      <c r="AF8592" s="1">
        <v>53806.186333988873</v>
      </c>
      <c r="AG8592" s="1">
        <v>296014</v>
      </c>
      <c r="AH8592" s="1">
        <v>46469.048902248564</v>
      </c>
      <c r="AI8592" s="1">
        <v>5610.9596096817531</v>
      </c>
      <c r="AJ8592" s="1">
        <v>74455.917130178204</v>
      </c>
      <c r="AK8592" s="1">
        <v>2179</v>
      </c>
      <c r="AL8592" s="1">
        <v>1171423.375</v>
      </c>
      <c r="AM8592" s="1">
        <v>969330.25</v>
      </c>
      <c r="AN8592" s="1">
        <v>202093.234375</v>
      </c>
      <c r="AO8592" t="s">
        <v>21402</v>
      </c>
    </row>
    <row r="8593" spans="1:41" x14ac:dyDescent="0.25">
      <c r="A8593" s="1">
        <v>2031</v>
      </c>
      <c r="B8593" t="s">
        <v>6938</v>
      </c>
      <c r="C8593" t="s">
        <v>7168</v>
      </c>
      <c r="D8593" t="s">
        <v>7266</v>
      </c>
      <c r="E8593" t="s">
        <v>8246</v>
      </c>
      <c r="F8593" t="s">
        <v>10404</v>
      </c>
      <c r="G8593" t="s">
        <v>12551</v>
      </c>
      <c r="H8593" t="s">
        <v>12778</v>
      </c>
      <c r="I8593" s="1">
        <v>2744.1359409461661</v>
      </c>
      <c r="J8593" s="1">
        <v>11572.97850458725</v>
      </c>
      <c r="K8593" s="1">
        <v>64</v>
      </c>
      <c r="L8593" s="1">
        <v>1500</v>
      </c>
      <c r="M8593" s="1">
        <v>8500</v>
      </c>
      <c r="N8593" s="1">
        <v>2590.0237711181639</v>
      </c>
      <c r="O8593" s="1">
        <v>111.68300000000001</v>
      </c>
      <c r="P8593" s="1">
        <v>400</v>
      </c>
      <c r="Q8593" s="1">
        <v>631</v>
      </c>
      <c r="R8593" s="1">
        <v>212.976</v>
      </c>
      <c r="S8593" s="1">
        <v>5000</v>
      </c>
      <c r="T8593" s="1">
        <v>100</v>
      </c>
      <c r="U8593" s="1">
        <v>50</v>
      </c>
      <c r="V8593" s="1">
        <v>640</v>
      </c>
      <c r="W8593" s="1">
        <v>1301</v>
      </c>
      <c r="X8593" s="1">
        <v>4807.3110627056021</v>
      </c>
      <c r="Y8593" s="1">
        <v>9664.3080000000009</v>
      </c>
      <c r="Z8593" s="1">
        <v>5948.092823969233</v>
      </c>
      <c r="AA8593" s="1">
        <v>47032</v>
      </c>
      <c r="AB8593" s="1">
        <v>50</v>
      </c>
      <c r="AC8593" s="1">
        <v>350</v>
      </c>
      <c r="AD8593" s="1">
        <v>2456.4217487402939</v>
      </c>
      <c r="AE8593" s="1">
        <v>1748</v>
      </c>
      <c r="AF8593" s="1">
        <v>12075.263999999999</v>
      </c>
      <c r="AG8593" s="1">
        <v>52598</v>
      </c>
      <c r="AH8593" s="1">
        <v>15438.38028378647</v>
      </c>
      <c r="AI8593" s="1">
        <v>3738</v>
      </c>
      <c r="AJ8593" s="1">
        <v>11632.220907222099</v>
      </c>
      <c r="AK8593" s="1">
        <v>143</v>
      </c>
      <c r="AL8593" s="1">
        <v>203098.796875</v>
      </c>
      <c r="AM8593" s="1">
        <v>161389</v>
      </c>
      <c r="AN8593" s="1">
        <v>41709.796875</v>
      </c>
      <c r="AO8593" t="s">
        <v>21403</v>
      </c>
    </row>
    <row r="8594" spans="1:41" x14ac:dyDescent="0.25">
      <c r="A8594" s="1">
        <v>2031</v>
      </c>
      <c r="B8594" t="s">
        <v>6938</v>
      </c>
      <c r="C8594" t="s">
        <v>7168</v>
      </c>
      <c r="D8594" t="s">
        <v>7266</v>
      </c>
      <c r="E8594" t="s">
        <v>8246</v>
      </c>
      <c r="F8594" t="s">
        <v>10404</v>
      </c>
      <c r="G8594" t="s">
        <v>12552</v>
      </c>
      <c r="H8594" t="s">
        <v>12778</v>
      </c>
      <c r="I8594" s="1">
        <v>2400.0000000000009</v>
      </c>
      <c r="J8594" s="1">
        <v>13864.03785226432</v>
      </c>
      <c r="K8594" s="1">
        <v>78.155449231907099</v>
      </c>
      <c r="L8594" s="1">
        <v>1788.950296601914</v>
      </c>
      <c r="M8594" s="1">
        <v>10158.28683328964</v>
      </c>
      <c r="N8594" s="1">
        <v>3065.034130741235</v>
      </c>
      <c r="O8594" s="1">
        <v>133.47152334144559</v>
      </c>
      <c r="P8594" s="1">
        <v>457.35599015769401</v>
      </c>
      <c r="Q8594" s="1">
        <v>759</v>
      </c>
      <c r="R8594" s="1">
        <v>253.99276275417009</v>
      </c>
      <c r="S8594" s="1">
        <v>6033.7242203105243</v>
      </c>
      <c r="T8594" s="1">
        <v>120.2450438326233</v>
      </c>
      <c r="U8594" s="1">
        <v>56.051302717546783</v>
      </c>
      <c r="V8594" s="1">
        <v>700</v>
      </c>
      <c r="W8594" s="1">
        <v>1573.496081891778</v>
      </c>
      <c r="X8594" s="1">
        <v>5685.6837988391098</v>
      </c>
      <c r="Y8594" s="1">
        <v>11425.76036718831</v>
      </c>
      <c r="Z8594" s="1">
        <v>7038.796920886185</v>
      </c>
      <c r="AA8594" s="1">
        <v>57201</v>
      </c>
      <c r="AB8594" s="1">
        <v>57.169498769711751</v>
      </c>
      <c r="AC8594" s="1">
        <v>400.1864913879823</v>
      </c>
      <c r="AD8594" s="1">
        <v>2906.8567611715671</v>
      </c>
      <c r="AE8594" s="1">
        <v>2089.0218099517988</v>
      </c>
      <c r="AF8594" s="1">
        <v>14401.364742897609</v>
      </c>
      <c r="AG8594" s="1">
        <v>64117</v>
      </c>
      <c r="AH8594" s="1">
        <v>18819.299419692779</v>
      </c>
      <c r="AI8594" s="1">
        <v>4467.2560215101994</v>
      </c>
      <c r="AJ8594" s="1">
        <v>14179.6123780501</v>
      </c>
      <c r="AK8594" s="1">
        <v>171</v>
      </c>
      <c r="AL8594" s="1">
        <v>244401.8125</v>
      </c>
      <c r="AM8594" s="1">
        <v>194197.171875</v>
      </c>
      <c r="AN8594" s="1">
        <v>50204.6484375</v>
      </c>
      <c r="AO8594" t="s">
        <v>21404</v>
      </c>
    </row>
    <row r="8595" spans="1:41" x14ac:dyDescent="0.25">
      <c r="A8595" s="1">
        <v>2031</v>
      </c>
      <c r="B8595" t="s">
        <v>6938</v>
      </c>
      <c r="C8595" t="s">
        <v>7168</v>
      </c>
      <c r="D8595" t="s">
        <v>7266</v>
      </c>
      <c r="E8595" t="s">
        <v>8247</v>
      </c>
      <c r="F8595" t="s">
        <v>10405</v>
      </c>
      <c r="G8595" t="s">
        <v>12552</v>
      </c>
      <c r="H8595" t="s">
        <v>12778</v>
      </c>
      <c r="I8595" s="1"/>
      <c r="J8595" s="1">
        <v>472.9924584803984</v>
      </c>
      <c r="K8595" s="1"/>
      <c r="L8595" s="1">
        <v>0</v>
      </c>
      <c r="M8595" s="1">
        <v>88.319354630850071</v>
      </c>
      <c r="N8595" s="1">
        <v>0</v>
      </c>
      <c r="O8595" s="1"/>
      <c r="P8595" s="1">
        <v>90</v>
      </c>
      <c r="Q8595" s="1"/>
      <c r="R8595" s="1">
        <v>188</v>
      </c>
      <c r="S8595" s="1"/>
      <c r="T8595" s="1">
        <v>0</v>
      </c>
      <c r="U8595" s="1"/>
      <c r="V8595" s="1">
        <v>0</v>
      </c>
      <c r="W8595" s="1">
        <v>568.80335262782216</v>
      </c>
      <c r="X8595" s="1">
        <v>119.1563388324372</v>
      </c>
      <c r="Y8595" s="1">
        <v>0</v>
      </c>
      <c r="Z8595" s="1">
        <v>0</v>
      </c>
      <c r="AA8595" s="1">
        <v>2078.4</v>
      </c>
      <c r="AB8595" s="1"/>
      <c r="AC8595" s="1">
        <v>336.60783559358651</v>
      </c>
      <c r="AD8595" s="1"/>
      <c r="AE8595" s="1">
        <v>200</v>
      </c>
      <c r="AF8595" s="1">
        <v>282.60626262683002</v>
      </c>
      <c r="AG8595" s="1">
        <v>7204</v>
      </c>
      <c r="AH8595" s="1">
        <v>0</v>
      </c>
      <c r="AI8595" s="1"/>
      <c r="AJ8595" s="1">
        <v>247.99603608929431</v>
      </c>
      <c r="AK8595" s="1"/>
      <c r="AL8595" s="1">
        <v>11876.8818359375</v>
      </c>
      <c r="AM8595" s="1">
        <v>11100.6025390625</v>
      </c>
      <c r="AN8595" s="1">
        <v>776.27899169921875</v>
      </c>
      <c r="AO8595" t="s">
        <v>21405</v>
      </c>
    </row>
    <row r="8596" spans="1:41" x14ac:dyDescent="0.25">
      <c r="A8596" s="1">
        <v>2031</v>
      </c>
      <c r="B8596" t="s">
        <v>6938</v>
      </c>
      <c r="C8596" t="s">
        <v>7168</v>
      </c>
      <c r="D8596" t="s">
        <v>7266</v>
      </c>
      <c r="E8596" t="s">
        <v>8248</v>
      </c>
      <c r="F8596" t="s">
        <v>10406</v>
      </c>
      <c r="G8596" t="s">
        <v>12553</v>
      </c>
      <c r="H8596" t="s">
        <v>12778</v>
      </c>
      <c r="I8596" s="1"/>
      <c r="J8596" s="1"/>
      <c r="K8596" s="1"/>
      <c r="L8596" s="1"/>
      <c r="M8596" s="1"/>
      <c r="N8596" s="1">
        <v>0</v>
      </c>
      <c r="O8596" s="1"/>
      <c r="P8596" s="1"/>
      <c r="Q8596" s="1">
        <v>0</v>
      </c>
      <c r="R8596" s="1"/>
      <c r="S8596" s="1"/>
      <c r="T8596" s="1"/>
      <c r="U8596" s="1"/>
      <c r="V8596" s="1">
        <v>0</v>
      </c>
      <c r="W8596" s="1"/>
      <c r="X8596" s="1">
        <v>0</v>
      </c>
      <c r="Y8596" s="1">
        <v>0</v>
      </c>
      <c r="Z8596" s="1"/>
      <c r="AA8596" s="1"/>
      <c r="AB8596" s="1"/>
      <c r="AC8596" s="1"/>
      <c r="AD8596" s="1"/>
      <c r="AE8596" s="1"/>
      <c r="AF8596" s="1">
        <v>0</v>
      </c>
      <c r="AG8596" s="1"/>
      <c r="AH8596" s="1">
        <v>0</v>
      </c>
      <c r="AI8596" s="1"/>
      <c r="AJ8596" s="1"/>
      <c r="AK8596" s="1"/>
      <c r="AL8596" s="1">
        <v>0</v>
      </c>
      <c r="AM8596" s="1">
        <v>0</v>
      </c>
      <c r="AN8596" s="1">
        <v>0</v>
      </c>
      <c r="AO8596" t="s">
        <v>21406</v>
      </c>
    </row>
    <row r="8597" spans="1:41" x14ac:dyDescent="0.25">
      <c r="A8597" s="1">
        <v>2031</v>
      </c>
      <c r="B8597" t="s">
        <v>6938</v>
      </c>
      <c r="C8597" t="s">
        <v>7168</v>
      </c>
      <c r="D8597" t="s">
        <v>7266</v>
      </c>
      <c r="E8597" t="s">
        <v>8248</v>
      </c>
      <c r="F8597" t="s">
        <v>10407</v>
      </c>
      <c r="G8597" t="s">
        <v>12553</v>
      </c>
      <c r="H8597" t="s">
        <v>12778</v>
      </c>
      <c r="I8597" s="1"/>
      <c r="J8597" s="1"/>
      <c r="K8597" s="1"/>
      <c r="L8597" s="1"/>
      <c r="M8597" s="1">
        <v>300</v>
      </c>
      <c r="N8597" s="1">
        <v>0</v>
      </c>
      <c r="O8597" s="1"/>
      <c r="P8597" s="1"/>
      <c r="Q8597" s="1">
        <v>0</v>
      </c>
      <c r="R8597" s="1">
        <v>380.9028467</v>
      </c>
      <c r="S8597" s="1"/>
      <c r="T8597" s="1"/>
      <c r="U8597" s="1">
        <v>0</v>
      </c>
      <c r="V8597" s="1">
        <v>500</v>
      </c>
      <c r="W8597" s="1"/>
      <c r="X8597" s="1">
        <v>550</v>
      </c>
      <c r="Y8597" s="1">
        <v>1727.996598688952</v>
      </c>
      <c r="Z8597" s="1"/>
      <c r="AA8597" s="1"/>
      <c r="AB8597" s="1"/>
      <c r="AC8597" s="1"/>
      <c r="AD8597" s="1"/>
      <c r="AE8597" s="1"/>
      <c r="AF8597" s="1">
        <v>0</v>
      </c>
      <c r="AG8597" s="1">
        <v>10737</v>
      </c>
      <c r="AH8597" s="1">
        <v>4401.2479999999996</v>
      </c>
      <c r="AI8597" s="1">
        <v>0</v>
      </c>
      <c r="AJ8597" s="1"/>
      <c r="AK8597" s="1"/>
      <c r="AL8597" s="1">
        <v>18597.146484375</v>
      </c>
      <c r="AM8597" s="1">
        <v>13345.8994140625</v>
      </c>
      <c r="AN8597" s="1">
        <v>5251.248046875</v>
      </c>
      <c r="AO8597" t="s">
        <v>21407</v>
      </c>
    </row>
    <row r="8598" spans="1:41" x14ac:dyDescent="0.25">
      <c r="A8598" s="1">
        <v>2031</v>
      </c>
      <c r="B8598" t="s">
        <v>6938</v>
      </c>
      <c r="C8598" t="s">
        <v>7168</v>
      </c>
      <c r="D8598" t="s">
        <v>7266</v>
      </c>
      <c r="E8598" t="s">
        <v>8248</v>
      </c>
      <c r="F8598" t="s">
        <v>10408</v>
      </c>
      <c r="G8598" t="s">
        <v>12553</v>
      </c>
      <c r="H8598" t="s">
        <v>12778</v>
      </c>
      <c r="I8598" s="1"/>
      <c r="J8598" s="1"/>
      <c r="K8598" s="1"/>
      <c r="L8598" s="1"/>
      <c r="M8598" s="1"/>
      <c r="N8598" s="1">
        <v>1029.867375</v>
      </c>
      <c r="O8598" s="1"/>
      <c r="P8598" s="1"/>
      <c r="Q8598" s="1">
        <v>0</v>
      </c>
      <c r="R8598" s="1"/>
      <c r="S8598" s="1"/>
      <c r="T8598" s="1"/>
      <c r="U8598" s="1"/>
      <c r="V8598" s="1">
        <v>0</v>
      </c>
      <c r="W8598" s="1"/>
      <c r="X8598" s="1">
        <v>150</v>
      </c>
      <c r="Y8598" s="1">
        <v>0</v>
      </c>
      <c r="Z8598" s="1"/>
      <c r="AA8598" s="1"/>
      <c r="AB8598" s="1"/>
      <c r="AC8598" s="1"/>
      <c r="AD8598" s="1"/>
      <c r="AE8598" s="1"/>
      <c r="AF8598" s="1">
        <v>0</v>
      </c>
      <c r="AG8598" s="1">
        <v>0</v>
      </c>
      <c r="AH8598" s="1">
        <v>0</v>
      </c>
      <c r="AI8598" s="1">
        <v>0</v>
      </c>
      <c r="AJ8598" s="1"/>
      <c r="AK8598" s="1"/>
      <c r="AL8598" s="1">
        <v>1179.867431640625</v>
      </c>
      <c r="AM8598" s="1">
        <v>1029.867431640625</v>
      </c>
      <c r="AN8598" s="1">
        <v>150</v>
      </c>
      <c r="AO8598" t="s">
        <v>21408</v>
      </c>
    </row>
    <row r="8599" spans="1:41" x14ac:dyDescent="0.25">
      <c r="A8599" s="1">
        <v>2031</v>
      </c>
      <c r="B8599" t="s">
        <v>6938</v>
      </c>
      <c r="C8599" t="s">
        <v>7168</v>
      </c>
      <c r="D8599" t="s">
        <v>7266</v>
      </c>
      <c r="E8599" t="s">
        <v>8249</v>
      </c>
      <c r="F8599" t="s">
        <v>10409</v>
      </c>
      <c r="G8599" t="s">
        <v>12553</v>
      </c>
      <c r="H8599" t="s">
        <v>12778</v>
      </c>
      <c r="I8599" s="1">
        <v>20269.87036398585</v>
      </c>
      <c r="J8599" s="1">
        <v>57992.916163817252</v>
      </c>
      <c r="K8599" s="1">
        <v>1297.7118366222221</v>
      </c>
      <c r="L8599" s="1">
        <v>2370</v>
      </c>
      <c r="M8599" s="1">
        <v>33645.2184308</v>
      </c>
      <c r="N8599" s="1">
        <v>9855.7653890780202</v>
      </c>
      <c r="O8599" s="1">
        <v>8591.3516</v>
      </c>
      <c r="P8599" s="1">
        <v>12774.870999999999</v>
      </c>
      <c r="Q8599" s="1">
        <v>6042</v>
      </c>
      <c r="R8599" s="1">
        <v>12095.81152774695</v>
      </c>
      <c r="S8599" s="1">
        <v>23780.183822917381</v>
      </c>
      <c r="T8599" s="1">
        <v>10475</v>
      </c>
      <c r="U8599" s="1">
        <v>1575</v>
      </c>
      <c r="V8599" s="1">
        <v>10626</v>
      </c>
      <c r="W8599" s="1">
        <v>9051</v>
      </c>
      <c r="X8599" s="1">
        <v>19974.6110627056</v>
      </c>
      <c r="Y8599" s="1">
        <v>49775.831999999988</v>
      </c>
      <c r="Z8599" s="1">
        <v>20426.098319669771</v>
      </c>
      <c r="AA8599" s="1">
        <v>237813</v>
      </c>
      <c r="AB8599" s="1">
        <v>2560.08115</v>
      </c>
      <c r="AC8599" s="1">
        <v>14326.730050000029</v>
      </c>
      <c r="AD8599" s="1">
        <v>22369.213506775399</v>
      </c>
      <c r="AE8599" s="1">
        <v>15505.788102866851</v>
      </c>
      <c r="AF8599" s="1">
        <v>47105.279999999999</v>
      </c>
      <c r="AG8599" s="1">
        <v>279322</v>
      </c>
      <c r="AH8599" s="1">
        <v>40464.628133786471</v>
      </c>
      <c r="AI8599" s="1">
        <v>7086</v>
      </c>
      <c r="AJ8599" s="1">
        <v>68955.010587222103</v>
      </c>
      <c r="AK8599" s="1">
        <v>1823</v>
      </c>
      <c r="AL8599" s="1">
        <v>1047949.9375</v>
      </c>
      <c r="AM8599" s="1">
        <v>866831.9375</v>
      </c>
      <c r="AN8599" s="1">
        <v>181118</v>
      </c>
      <c r="AO8599" t="s">
        <v>21409</v>
      </c>
    </row>
    <row r="8600" spans="1:41" x14ac:dyDescent="0.25">
      <c r="A8600" s="1">
        <v>2031</v>
      </c>
      <c r="B8600" t="s">
        <v>6938</v>
      </c>
      <c r="C8600" t="s">
        <v>7168</v>
      </c>
      <c r="D8600" t="s">
        <v>7266</v>
      </c>
      <c r="E8600" t="s">
        <v>8249</v>
      </c>
      <c r="F8600" t="s">
        <v>10409</v>
      </c>
      <c r="G8600" t="s">
        <v>12554</v>
      </c>
      <c r="H8600" t="s">
        <v>12778</v>
      </c>
      <c r="I8600" s="1">
        <v>17727.871330161779</v>
      </c>
      <c r="J8600" s="1">
        <v>70851.266623055315</v>
      </c>
      <c r="K8600" s="1">
        <v>1584.7383056995779</v>
      </c>
      <c r="L8600" s="1">
        <v>2826.5414686310251</v>
      </c>
      <c r="M8600" s="1">
        <v>40209.449289465658</v>
      </c>
      <c r="N8600" s="1">
        <v>11663.312761434931</v>
      </c>
      <c r="O8600" s="1">
        <v>10267.460451581401</v>
      </c>
      <c r="P8600" s="1">
        <v>14606.659438354531</v>
      </c>
      <c r="Q8600" s="1">
        <v>7260</v>
      </c>
      <c r="R8600" s="1">
        <v>14425.32767864073</v>
      </c>
      <c r="S8600" s="1">
        <v>28696.614219154631</v>
      </c>
      <c r="T8600" s="1">
        <v>12595.66834146729</v>
      </c>
      <c r="U8600" s="1">
        <v>1765.616035602724</v>
      </c>
      <c r="V8600" s="1">
        <v>11622</v>
      </c>
      <c r="W8600" s="1">
        <v>10946.743302999599</v>
      </c>
      <c r="X8600" s="1">
        <v>23624.292463283979</v>
      </c>
      <c r="Y8600" s="1">
        <v>58848.158451637028</v>
      </c>
      <c r="Z8600" s="1">
        <v>24171.639921091079</v>
      </c>
      <c r="AA8600" s="1">
        <v>300401</v>
      </c>
      <c r="AB8600" s="1">
        <v>2927.1711231057452</v>
      </c>
      <c r="AC8600" s="1">
        <v>16381.03951934939</v>
      </c>
      <c r="AD8600" s="1">
        <v>26471.064896574109</v>
      </c>
      <c r="AE8600" s="1">
        <v>18530.852132368411</v>
      </c>
      <c r="AF8600" s="1">
        <v>56179.33641834413</v>
      </c>
      <c r="AG8600" s="1">
        <v>340493</v>
      </c>
      <c r="AH8600" s="1">
        <v>49326.155902248567</v>
      </c>
      <c r="AI8600" s="1">
        <v>8468.4259412576976</v>
      </c>
      <c r="AJ8600" s="1">
        <v>84055.773136503136</v>
      </c>
      <c r="AK8600" s="1">
        <v>2179</v>
      </c>
      <c r="AL8600" s="1">
        <v>1269106.125</v>
      </c>
      <c r="AM8600" s="1">
        <v>1051809.375</v>
      </c>
      <c r="AN8600" s="1">
        <v>217296.78125</v>
      </c>
      <c r="AO8600" t="s">
        <v>21410</v>
      </c>
    </row>
    <row r="8601" spans="1:41" x14ac:dyDescent="0.25">
      <c r="A8601" s="1">
        <v>2031</v>
      </c>
      <c r="B8601" t="s">
        <v>6938</v>
      </c>
      <c r="C8601" t="s">
        <v>7168</v>
      </c>
      <c r="D8601" t="s">
        <v>7266</v>
      </c>
      <c r="E8601" t="s">
        <v>8250</v>
      </c>
      <c r="F8601" t="s">
        <v>10410</v>
      </c>
      <c r="G8601" t="s">
        <v>12555</v>
      </c>
      <c r="H8601" t="s">
        <v>12778</v>
      </c>
      <c r="I8601" s="1"/>
      <c r="J8601" s="1">
        <v>2127.4512000162922</v>
      </c>
      <c r="K8601" s="1">
        <v>422</v>
      </c>
      <c r="L8601" s="1">
        <v>190</v>
      </c>
      <c r="M8601" s="1">
        <v>2022.6554149865001</v>
      </c>
      <c r="N8601" s="1">
        <v>856.50834374999999</v>
      </c>
      <c r="O8601" s="1">
        <v>186</v>
      </c>
      <c r="P8601" s="1">
        <v>1275</v>
      </c>
      <c r="Q8601" s="1">
        <v>0</v>
      </c>
      <c r="R8601" s="1">
        <v>100</v>
      </c>
      <c r="S8601" s="1">
        <v>1378</v>
      </c>
      <c r="T8601" s="1">
        <v>1919</v>
      </c>
      <c r="U8601" s="1">
        <v>27</v>
      </c>
      <c r="V8601" s="1">
        <v>696</v>
      </c>
      <c r="W8601" s="1">
        <v>1240</v>
      </c>
      <c r="X8601" s="1">
        <v>175</v>
      </c>
      <c r="Y8601" s="1">
        <v>4136</v>
      </c>
      <c r="Z8601" s="1">
        <v>0</v>
      </c>
      <c r="AA8601" s="1">
        <v>11787</v>
      </c>
      <c r="AB8601" s="1">
        <v>215</v>
      </c>
      <c r="AC8601" s="1">
        <v>393</v>
      </c>
      <c r="AD8601" s="1">
        <v>0</v>
      </c>
      <c r="AE8601" s="1">
        <v>500</v>
      </c>
      <c r="AF8601" s="1">
        <v>6285</v>
      </c>
      <c r="AG8601" s="1">
        <v>26647</v>
      </c>
      <c r="AH8601" s="1">
        <v>4007</v>
      </c>
      <c r="AI8601" s="1">
        <v>535</v>
      </c>
      <c r="AJ8601" s="1">
        <v>857</v>
      </c>
      <c r="AK8601" s="1"/>
      <c r="AL8601" s="1">
        <v>67976.6171875</v>
      </c>
      <c r="AM8601" s="1">
        <v>55876.9609375</v>
      </c>
      <c r="AN8601" s="1">
        <v>12099.6552734375</v>
      </c>
      <c r="AO8601" t="s">
        <v>21411</v>
      </c>
    </row>
    <row r="8602" spans="1:41" x14ac:dyDescent="0.25">
      <c r="A8602" s="1">
        <v>2031</v>
      </c>
      <c r="B8602" t="s">
        <v>6938</v>
      </c>
      <c r="C8602" t="s">
        <v>7168</v>
      </c>
      <c r="D8602" t="s">
        <v>7266</v>
      </c>
      <c r="E8602" t="s">
        <v>8250</v>
      </c>
      <c r="F8602" t="s">
        <v>10410</v>
      </c>
      <c r="G8602" t="s">
        <v>12556</v>
      </c>
      <c r="H8602" t="s">
        <v>12778</v>
      </c>
      <c r="I8602" s="1">
        <v>700</v>
      </c>
      <c r="J8602" s="1">
        <v>2652.001577535641</v>
      </c>
      <c r="K8602" s="1">
        <v>515.33749337288748</v>
      </c>
      <c r="L8602" s="1">
        <v>226.60037090290911</v>
      </c>
      <c r="M8602" s="1">
        <v>2417.2604553340429</v>
      </c>
      <c r="N8602" s="1">
        <v>1013.59197399375</v>
      </c>
      <c r="O8602" s="1">
        <v>222.28721776374991</v>
      </c>
      <c r="P8602" s="1">
        <v>1457.82221862765</v>
      </c>
      <c r="Q8602" s="1">
        <v>0</v>
      </c>
      <c r="R8602" s="1">
        <v>119.2588661418048</v>
      </c>
      <c r="S8602" s="1">
        <v>1662.8943951175811</v>
      </c>
      <c r="T8602" s="1">
        <v>2307.5023911480421</v>
      </c>
      <c r="U8602" s="1">
        <v>30.267703467475261</v>
      </c>
      <c r="V8602" s="1">
        <v>762</v>
      </c>
      <c r="W8602" s="1">
        <v>1499.7195553772519</v>
      </c>
      <c r="X8602" s="1">
        <v>206.97530320346101</v>
      </c>
      <c r="Y8602" s="1">
        <v>4741</v>
      </c>
      <c r="Z8602" s="1">
        <v>0</v>
      </c>
      <c r="AA8602" s="1">
        <v>14051</v>
      </c>
      <c r="AB8602" s="1">
        <v>245.8288447097606</v>
      </c>
      <c r="AC8602" s="1">
        <v>449.35226032993438</v>
      </c>
      <c r="AD8602" s="1"/>
      <c r="AE8602" s="1">
        <v>597.54628431115543</v>
      </c>
      <c r="AF8602" s="1">
        <v>7495.7017427620194</v>
      </c>
      <c r="AG8602" s="1">
        <v>32483</v>
      </c>
      <c r="AH8602" s="1">
        <v>4884.5110000000004</v>
      </c>
      <c r="AI8602" s="1">
        <v>639.37452421293642</v>
      </c>
      <c r="AJ8602" s="1">
        <v>1044.6782179355071</v>
      </c>
      <c r="AK8602" s="1"/>
      <c r="AL8602" s="1">
        <v>82425.515625</v>
      </c>
      <c r="AM8602" s="1">
        <v>67823.8203125</v>
      </c>
      <c r="AN8602" s="1">
        <v>14601.69140625</v>
      </c>
      <c r="AO8602" t="s">
        <v>21412</v>
      </c>
    </row>
    <row r="8603" spans="1:41" x14ac:dyDescent="0.25">
      <c r="A8603" s="1">
        <v>2031</v>
      </c>
      <c r="B8603" t="s">
        <v>6938</v>
      </c>
      <c r="C8603" t="s">
        <v>7168</v>
      </c>
      <c r="D8603" t="s">
        <v>7266</v>
      </c>
      <c r="E8603" t="s">
        <v>8251</v>
      </c>
      <c r="F8603" t="s">
        <v>10411</v>
      </c>
      <c r="G8603" t="s">
        <v>12557</v>
      </c>
      <c r="H8603" t="s">
        <v>12778</v>
      </c>
      <c r="I8603" s="1"/>
      <c r="J8603" s="1">
        <v>0</v>
      </c>
      <c r="K8603" s="1">
        <v>0</v>
      </c>
      <c r="L8603" s="1"/>
      <c r="M8603" s="1">
        <v>0</v>
      </c>
      <c r="N8603" s="1">
        <v>0</v>
      </c>
      <c r="O8603" s="1">
        <v>10</v>
      </c>
      <c r="P8603" s="1">
        <v>0</v>
      </c>
      <c r="Q8603" s="1">
        <v>0</v>
      </c>
      <c r="R8603" s="1">
        <v>0</v>
      </c>
      <c r="S8603" s="1"/>
      <c r="T8603" s="1">
        <v>0</v>
      </c>
      <c r="U8603" s="1">
        <v>0</v>
      </c>
      <c r="V8603" s="1">
        <v>0</v>
      </c>
      <c r="W8603" s="1">
        <v>179</v>
      </c>
      <c r="X8603" s="1">
        <v>0</v>
      </c>
      <c r="Y8603" s="1"/>
      <c r="Z8603" s="1">
        <v>0</v>
      </c>
      <c r="AA8603" s="1">
        <v>0</v>
      </c>
      <c r="AB8603" s="1">
        <v>0</v>
      </c>
      <c r="AC8603" s="1">
        <v>0</v>
      </c>
      <c r="AD8603" s="1"/>
      <c r="AE8603" s="1"/>
      <c r="AF8603" s="1">
        <v>0</v>
      </c>
      <c r="AG8603" s="1">
        <v>0</v>
      </c>
      <c r="AH8603" s="1">
        <v>0</v>
      </c>
      <c r="AI8603" s="1">
        <v>0</v>
      </c>
      <c r="AJ8603" s="1">
        <v>0</v>
      </c>
      <c r="AK8603" s="1"/>
      <c r="AL8603" s="1">
        <v>189</v>
      </c>
      <c r="AM8603" s="1">
        <v>0</v>
      </c>
      <c r="AN8603" s="1">
        <v>189</v>
      </c>
      <c r="AO8603" t="s">
        <v>21413</v>
      </c>
    </row>
    <row r="8604" spans="1:41" x14ac:dyDescent="0.25">
      <c r="A8604" s="1">
        <v>2031</v>
      </c>
      <c r="B8604" t="s">
        <v>6938</v>
      </c>
      <c r="C8604" t="s">
        <v>7168</v>
      </c>
      <c r="D8604" t="s">
        <v>7266</v>
      </c>
      <c r="E8604" t="s">
        <v>8251</v>
      </c>
      <c r="F8604" t="s">
        <v>10411</v>
      </c>
      <c r="G8604" t="s">
        <v>12558</v>
      </c>
      <c r="H8604" t="s">
        <v>12778</v>
      </c>
      <c r="I8604" s="1">
        <v>0</v>
      </c>
      <c r="J8604" s="1">
        <v>0</v>
      </c>
      <c r="K8604" s="1">
        <v>0</v>
      </c>
      <c r="L8604" s="1">
        <v>0</v>
      </c>
      <c r="M8604" s="1">
        <v>0</v>
      </c>
      <c r="N8604" s="1">
        <v>0</v>
      </c>
      <c r="O8604" s="1">
        <v>11.95092568622311</v>
      </c>
      <c r="P8604" s="1">
        <v>0</v>
      </c>
      <c r="Q8604" s="1">
        <v>0</v>
      </c>
      <c r="R8604" s="1">
        <v>0</v>
      </c>
      <c r="S8604" s="1"/>
      <c r="T8604" s="1">
        <v>0</v>
      </c>
      <c r="U8604" s="1">
        <v>0</v>
      </c>
      <c r="V8604" s="1">
        <v>0</v>
      </c>
      <c r="W8604" s="1">
        <v>216.49177452623229</v>
      </c>
      <c r="X8604" s="1">
        <v>0</v>
      </c>
      <c r="Y8604" s="1">
        <v>0</v>
      </c>
      <c r="Z8604" s="1">
        <v>0</v>
      </c>
      <c r="AA8604" s="1">
        <v>0</v>
      </c>
      <c r="AB8604" s="1">
        <v>0</v>
      </c>
      <c r="AC8604" s="1">
        <v>0</v>
      </c>
      <c r="AD8604" s="1">
        <v>0</v>
      </c>
      <c r="AE8604" s="1"/>
      <c r="AF8604" s="1">
        <v>0</v>
      </c>
      <c r="AG8604" s="1">
        <v>0</v>
      </c>
      <c r="AH8604" s="1">
        <v>0</v>
      </c>
      <c r="AI8604" s="1">
        <v>0</v>
      </c>
      <c r="AJ8604" s="1">
        <v>0</v>
      </c>
      <c r="AK8604" s="1"/>
      <c r="AL8604" s="1">
        <v>228.44270324707031</v>
      </c>
      <c r="AM8604" s="1">
        <v>0</v>
      </c>
      <c r="AN8604" s="1">
        <v>228.44270324707031</v>
      </c>
      <c r="AO8604" t="s">
        <v>21414</v>
      </c>
    </row>
    <row r="8605" spans="1:41" x14ac:dyDescent="0.25">
      <c r="A8605" s="1">
        <v>2031</v>
      </c>
      <c r="B8605" t="s">
        <v>6938</v>
      </c>
      <c r="C8605" t="s">
        <v>7168</v>
      </c>
      <c r="D8605" t="s">
        <v>7266</v>
      </c>
      <c r="E8605" t="s">
        <v>8251</v>
      </c>
      <c r="F8605" t="s">
        <v>10412</v>
      </c>
      <c r="G8605" t="s">
        <v>12559</v>
      </c>
      <c r="H8605" t="s">
        <v>12778</v>
      </c>
      <c r="I8605" s="1">
        <v>423.05429089586698</v>
      </c>
      <c r="J8605" s="1">
        <v>0</v>
      </c>
      <c r="K8605" s="1">
        <v>99.959566666666689</v>
      </c>
      <c r="L8605" s="1">
        <v>55</v>
      </c>
      <c r="M8605" s="1"/>
      <c r="N8605" s="1">
        <v>143.41591406250001</v>
      </c>
      <c r="O8605" s="1">
        <v>0</v>
      </c>
      <c r="P8605" s="1">
        <v>250</v>
      </c>
      <c r="Q8605" s="1">
        <v>453</v>
      </c>
      <c r="R8605" s="1">
        <v>151.96660281179999</v>
      </c>
      <c r="S8605" s="1">
        <v>235</v>
      </c>
      <c r="T8605" s="1">
        <v>350</v>
      </c>
      <c r="U8605" s="1">
        <v>155</v>
      </c>
      <c r="V8605" s="1">
        <v>700</v>
      </c>
      <c r="W8605" s="1">
        <v>0</v>
      </c>
      <c r="X8605" s="1">
        <v>340</v>
      </c>
      <c r="Y8605" s="1">
        <v>2088</v>
      </c>
      <c r="Z8605" s="1">
        <v>611.82283599950279</v>
      </c>
      <c r="AA8605" s="1">
        <v>4143</v>
      </c>
      <c r="AB8605" s="1">
        <v>0</v>
      </c>
      <c r="AC8605" s="1">
        <v>900</v>
      </c>
      <c r="AD8605" s="1">
        <v>1703.5370575080001</v>
      </c>
      <c r="AE8605" s="1">
        <v>1115.860212</v>
      </c>
      <c r="AF8605" s="1">
        <v>315.36</v>
      </c>
      <c r="AG8605" s="1">
        <v>37635</v>
      </c>
      <c r="AH8605" s="1">
        <v>2560</v>
      </c>
      <c r="AI8605" s="1">
        <v>97</v>
      </c>
      <c r="AJ8605" s="1">
        <v>0</v>
      </c>
      <c r="AK8605" s="1">
        <v>159</v>
      </c>
      <c r="AL8605" s="1">
        <v>54684.9765625</v>
      </c>
      <c r="AM8605" s="1">
        <v>49140.48046875</v>
      </c>
      <c r="AN8605" s="1">
        <v>5544.49658203125</v>
      </c>
      <c r="AO8605" t="s">
        <v>21415</v>
      </c>
    </row>
    <row r="8606" spans="1:41" x14ac:dyDescent="0.25">
      <c r="A8606" s="1">
        <v>2031</v>
      </c>
      <c r="B8606" t="s">
        <v>6938</v>
      </c>
      <c r="C8606" t="s">
        <v>7168</v>
      </c>
      <c r="D8606" t="s">
        <v>7266</v>
      </c>
      <c r="E8606" t="s">
        <v>8251</v>
      </c>
      <c r="F8606" t="s">
        <v>10412</v>
      </c>
      <c r="G8606" t="s">
        <v>12560</v>
      </c>
      <c r="H8606" t="s">
        <v>12778</v>
      </c>
      <c r="I8606" s="1">
        <v>370</v>
      </c>
      <c r="J8606" s="1">
        <v>0</v>
      </c>
      <c r="K8606" s="1">
        <v>122.0685130915641</v>
      </c>
      <c r="L8606" s="1">
        <v>65.594844208736859</v>
      </c>
      <c r="M8606" s="1">
        <v>0</v>
      </c>
      <c r="N8606" s="1">
        <v>169.71839270156249</v>
      </c>
      <c r="O8606" s="1">
        <v>0</v>
      </c>
      <c r="P8606" s="1">
        <v>285.84749384855883</v>
      </c>
      <c r="Q8606" s="1">
        <v>544</v>
      </c>
      <c r="R8606" s="1">
        <v>181.23364742757269</v>
      </c>
      <c r="S8606" s="1">
        <v>283.58503835459459</v>
      </c>
      <c r="T8606" s="1">
        <v>420.85765341418158</v>
      </c>
      <c r="U8606" s="1">
        <v>173.7590384243951</v>
      </c>
      <c r="V8606" s="1">
        <v>766</v>
      </c>
      <c r="W8606" s="1">
        <v>0</v>
      </c>
      <c r="X8606" s="1">
        <v>402.12344622386701</v>
      </c>
      <c r="Y8606" s="1">
        <v>2468.5665695556449</v>
      </c>
      <c r="Z8606" s="1">
        <v>724.01302763923206</v>
      </c>
      <c r="AA8606" s="1">
        <v>5284</v>
      </c>
      <c r="AB8606" s="1">
        <v>0</v>
      </c>
      <c r="AC8606" s="1">
        <v>1029.0509778548119</v>
      </c>
      <c r="AD8606" s="1">
        <v>2015.9153109855449</v>
      </c>
      <c r="AE8606" s="1">
        <v>1333.5562469825161</v>
      </c>
      <c r="AF8606" s="1">
        <v>376.10891035758641</v>
      </c>
      <c r="AG8606" s="1">
        <v>45877</v>
      </c>
      <c r="AH8606" s="1">
        <v>3120.625715186578</v>
      </c>
      <c r="AI8606" s="1">
        <v>115.9239791563642</v>
      </c>
      <c r="AJ8606" s="1">
        <v>0</v>
      </c>
      <c r="AK8606" s="1">
        <v>190</v>
      </c>
      <c r="AL8606" s="1">
        <v>66319.546875</v>
      </c>
      <c r="AM8606" s="1">
        <v>59648.44921875</v>
      </c>
      <c r="AN8606" s="1">
        <v>6671.099609375</v>
      </c>
      <c r="AO8606" t="s">
        <v>21416</v>
      </c>
    </row>
    <row r="8607" spans="1:41" x14ac:dyDescent="0.25">
      <c r="A8607" s="1">
        <v>2031</v>
      </c>
      <c r="B8607" t="s">
        <v>6938</v>
      </c>
      <c r="C8607" t="s">
        <v>7168</v>
      </c>
      <c r="D8607" t="s">
        <v>7266</v>
      </c>
      <c r="E8607" t="s">
        <v>8251</v>
      </c>
      <c r="F8607" t="s">
        <v>10413</v>
      </c>
      <c r="G8607" t="s">
        <v>12561</v>
      </c>
      <c r="H8607" t="s">
        <v>12778</v>
      </c>
      <c r="I8607" s="1"/>
      <c r="J8607" s="1">
        <v>310.80778355921677</v>
      </c>
      <c r="K8607" s="1">
        <v>21.753920000000001</v>
      </c>
      <c r="L8607" s="1">
        <v>0</v>
      </c>
      <c r="M8607" s="1">
        <v>350</v>
      </c>
      <c r="N8607" s="1">
        <v>2367.6559999999999</v>
      </c>
      <c r="O8607" s="1">
        <v>11.167999999999999</v>
      </c>
      <c r="P8607" s="1">
        <v>2081.1060000000002</v>
      </c>
      <c r="Q8607" s="1">
        <v>47</v>
      </c>
      <c r="R8607" s="1">
        <v>1504.5260850750001</v>
      </c>
      <c r="S8607" s="1">
        <v>150</v>
      </c>
      <c r="T8607" s="1">
        <v>250</v>
      </c>
      <c r="U8607" s="1">
        <v>150</v>
      </c>
      <c r="V8607" s="1">
        <v>100</v>
      </c>
      <c r="W8607" s="1">
        <v>131</v>
      </c>
      <c r="X8607" s="1">
        <v>1680</v>
      </c>
      <c r="Y8607" s="1">
        <v>4741.848</v>
      </c>
      <c r="Z8607" s="1">
        <v>396.50789623282151</v>
      </c>
      <c r="AA8607" s="1">
        <v>24018</v>
      </c>
      <c r="AB8607" s="1">
        <v>250</v>
      </c>
      <c r="AC8607" s="1">
        <v>300</v>
      </c>
      <c r="AD8607" s="1">
        <v>440.6789740546489</v>
      </c>
      <c r="AE8607" s="1">
        <v>940.22918263999986</v>
      </c>
      <c r="AF8607" s="1">
        <v>2337.12</v>
      </c>
      <c r="AG8607" s="1">
        <v>0</v>
      </c>
      <c r="AH8607" s="1">
        <v>900</v>
      </c>
      <c r="AI8607" s="1">
        <v>687</v>
      </c>
      <c r="AJ8607" s="1">
        <v>2660</v>
      </c>
      <c r="AK8607" s="1">
        <v>484</v>
      </c>
      <c r="AL8607" s="1">
        <v>47310.40625</v>
      </c>
      <c r="AM8607" s="1">
        <v>41954.8046875</v>
      </c>
      <c r="AN8607" s="1">
        <v>5355.6005859375</v>
      </c>
      <c r="AO8607" t="s">
        <v>21417</v>
      </c>
    </row>
    <row r="8608" spans="1:41" x14ac:dyDescent="0.25">
      <c r="A8608" s="1">
        <v>2031</v>
      </c>
      <c r="B8608" t="s">
        <v>6938</v>
      </c>
      <c r="C8608" t="s">
        <v>7168</v>
      </c>
      <c r="D8608" t="s">
        <v>7266</v>
      </c>
      <c r="E8608" t="s">
        <v>8251</v>
      </c>
      <c r="F8608" t="s">
        <v>10413</v>
      </c>
      <c r="G8608" t="s">
        <v>12562</v>
      </c>
      <c r="H8608" t="s">
        <v>12778</v>
      </c>
      <c r="I8608" s="1">
        <v>0</v>
      </c>
      <c r="J8608" s="1">
        <v>395.88638246299303</v>
      </c>
      <c r="K8608" s="1">
        <v>26.565427971171381</v>
      </c>
      <c r="L8608" s="1">
        <v>0</v>
      </c>
      <c r="M8608" s="1">
        <v>418.28239901780881</v>
      </c>
      <c r="N8608" s="1">
        <v>2801.8841103999998</v>
      </c>
      <c r="O8608" s="1">
        <v>13.34679380637397</v>
      </c>
      <c r="P8608" s="1">
        <v>2379.5157381327949</v>
      </c>
      <c r="Q8608" s="1">
        <v>56</v>
      </c>
      <c r="R8608" s="1">
        <v>1794.28074986813</v>
      </c>
      <c r="S8608" s="1">
        <v>181.0117266093157</v>
      </c>
      <c r="T8608" s="1">
        <v>300.61260958155827</v>
      </c>
      <c r="U8608" s="1">
        <v>168.1539081526403</v>
      </c>
      <c r="V8608" s="1">
        <v>109</v>
      </c>
      <c r="W8608" s="1">
        <v>158.43811431808061</v>
      </c>
      <c r="X8608" s="1">
        <v>1986.9629107532251</v>
      </c>
      <c r="Y8608" s="1">
        <v>5606.1146794608703</v>
      </c>
      <c r="Z8608" s="1">
        <v>469.21570353843538</v>
      </c>
      <c r="AA8608" s="1">
        <v>30601</v>
      </c>
      <c r="AB8608" s="1">
        <v>285.84749384855883</v>
      </c>
      <c r="AC8608" s="1">
        <v>343.01699261827048</v>
      </c>
      <c r="AD8608" s="1">
        <v>521.48644909768655</v>
      </c>
      <c r="AE8608" s="1">
        <v>1123.6609089748929</v>
      </c>
      <c r="AF8608" s="1">
        <v>2787.3276781295099</v>
      </c>
      <c r="AG8608" s="1">
        <v>0</v>
      </c>
      <c r="AH8608" s="1">
        <v>1097.0949779952809</v>
      </c>
      <c r="AI8608" s="1">
        <v>821.02859464352775</v>
      </c>
      <c r="AJ8608" s="1">
        <v>3242.525157186054</v>
      </c>
      <c r="AK8608" s="1">
        <v>578</v>
      </c>
      <c r="AL8608" s="1">
        <v>58266.2578125</v>
      </c>
      <c r="AM8608" s="1">
        <v>51877.578125</v>
      </c>
      <c r="AN8608" s="1">
        <v>6388.677734375</v>
      </c>
      <c r="AO8608" t="s">
        <v>21418</v>
      </c>
    </row>
    <row r="8609" spans="1:41" x14ac:dyDescent="0.25">
      <c r="A8609" s="1">
        <v>2031</v>
      </c>
      <c r="B8609" t="s">
        <v>6938</v>
      </c>
      <c r="C8609" t="s">
        <v>7168</v>
      </c>
      <c r="D8609" t="s">
        <v>7266</v>
      </c>
      <c r="E8609" t="s">
        <v>8251</v>
      </c>
      <c r="F8609" t="s">
        <v>10414</v>
      </c>
      <c r="G8609" t="s">
        <v>12563</v>
      </c>
      <c r="H8609" t="s">
        <v>12778</v>
      </c>
      <c r="I8609" s="1">
        <v>423.05429089586698</v>
      </c>
      <c r="J8609" s="1">
        <v>310.80778355921677</v>
      </c>
      <c r="K8609" s="1">
        <v>121.7134866666667</v>
      </c>
      <c r="L8609" s="1">
        <v>55</v>
      </c>
      <c r="M8609" s="1">
        <v>350</v>
      </c>
      <c r="N8609" s="1">
        <v>2511.0719140625001</v>
      </c>
      <c r="O8609" s="1">
        <v>21.167999999999999</v>
      </c>
      <c r="P8609" s="1">
        <v>2331.1060000000002</v>
      </c>
      <c r="Q8609" s="1">
        <v>500</v>
      </c>
      <c r="R8609" s="1">
        <v>1656.4926878868</v>
      </c>
      <c r="S8609" s="1">
        <v>385</v>
      </c>
      <c r="T8609" s="1">
        <v>600</v>
      </c>
      <c r="U8609" s="1">
        <v>305</v>
      </c>
      <c r="V8609" s="1">
        <v>800</v>
      </c>
      <c r="W8609" s="1">
        <v>310</v>
      </c>
      <c r="X8609" s="1">
        <v>2020</v>
      </c>
      <c r="Y8609" s="1">
        <v>6829.848</v>
      </c>
      <c r="Z8609" s="1">
        <v>1008.330732232324</v>
      </c>
      <c r="AA8609" s="1">
        <v>28161</v>
      </c>
      <c r="AB8609" s="1">
        <v>250</v>
      </c>
      <c r="AC8609" s="1">
        <v>1200</v>
      </c>
      <c r="AD8609" s="1">
        <v>2144.2160315626488</v>
      </c>
      <c r="AE8609" s="1">
        <v>2056.0893946400001</v>
      </c>
      <c r="AF8609" s="1">
        <v>2652.48</v>
      </c>
      <c r="AG8609" s="1">
        <v>37635</v>
      </c>
      <c r="AH8609" s="1">
        <v>3460</v>
      </c>
      <c r="AI8609" s="1">
        <v>784</v>
      </c>
      <c r="AJ8609" s="1">
        <v>2660</v>
      </c>
      <c r="AK8609" s="1">
        <v>643</v>
      </c>
      <c r="AL8609" s="1">
        <v>102184.375</v>
      </c>
      <c r="AM8609" s="1">
        <v>91095.28125</v>
      </c>
      <c r="AN8609" s="1">
        <v>11089.09765625</v>
      </c>
      <c r="AO8609" t="s">
        <v>21419</v>
      </c>
    </row>
    <row r="8610" spans="1:41" x14ac:dyDescent="0.25">
      <c r="A8610" s="1">
        <v>2031</v>
      </c>
      <c r="B8610" t="s">
        <v>6938</v>
      </c>
      <c r="C8610" t="s">
        <v>7168</v>
      </c>
      <c r="D8610" t="s">
        <v>7266</v>
      </c>
      <c r="E8610" t="s">
        <v>8251</v>
      </c>
      <c r="F8610" t="s">
        <v>10414</v>
      </c>
      <c r="G8610" t="s">
        <v>12564</v>
      </c>
      <c r="H8610" t="s">
        <v>12778</v>
      </c>
      <c r="I8610" s="1">
        <v>370</v>
      </c>
      <c r="J8610" s="1">
        <v>395.88638246299303</v>
      </c>
      <c r="K8610" s="1">
        <v>148.63394106273549</v>
      </c>
      <c r="L8610" s="1">
        <v>65.594844208736859</v>
      </c>
      <c r="M8610" s="1">
        <v>418.28239901780881</v>
      </c>
      <c r="N8610" s="1">
        <v>2971.602503101562</v>
      </c>
      <c r="O8610" s="1">
        <v>25.297719492597079</v>
      </c>
      <c r="P8610" s="1">
        <v>2665.3632319813541</v>
      </c>
      <c r="Q8610" s="1">
        <v>600</v>
      </c>
      <c r="R8610" s="1">
        <v>1975.514397295703</v>
      </c>
      <c r="S8610" s="1">
        <v>464.59676496391029</v>
      </c>
      <c r="T8610" s="1">
        <v>721.47026299573997</v>
      </c>
      <c r="U8610" s="1">
        <v>341.91294657703543</v>
      </c>
      <c r="V8610" s="1">
        <v>875</v>
      </c>
      <c r="W8610" s="1">
        <v>374.92988884431293</v>
      </c>
      <c r="X8610" s="1">
        <v>2389.0863569770918</v>
      </c>
      <c r="Y8610" s="1">
        <v>8074.6812490165157</v>
      </c>
      <c r="Z8610" s="1">
        <v>1193.228731177667</v>
      </c>
      <c r="AA8610" s="1">
        <v>35885</v>
      </c>
      <c r="AB8610" s="1">
        <v>285.84749384855883</v>
      </c>
      <c r="AC8610" s="1">
        <v>1372.0679704730819</v>
      </c>
      <c r="AD8610" s="1">
        <v>2537.4017600832321</v>
      </c>
      <c r="AE8610" s="1">
        <v>2457.217155957409</v>
      </c>
      <c r="AF8610" s="1">
        <v>3163.4365884870958</v>
      </c>
      <c r="AG8610" s="1">
        <v>45877</v>
      </c>
      <c r="AH8610" s="1">
        <v>4217.72069318186</v>
      </c>
      <c r="AI8610" s="1">
        <v>936.95257379989198</v>
      </c>
      <c r="AJ8610" s="1">
        <v>3242.525157186054</v>
      </c>
      <c r="AK8610" s="1">
        <v>768</v>
      </c>
      <c r="AL8610" s="1">
        <v>124814.25</v>
      </c>
      <c r="AM8610" s="1">
        <v>111526.0234375</v>
      </c>
      <c r="AN8610" s="1">
        <v>13288.2197265625</v>
      </c>
      <c r="AO8610" t="s">
        <v>21420</v>
      </c>
    </row>
    <row r="8611" spans="1:41" x14ac:dyDescent="0.25">
      <c r="A8611" s="1">
        <v>2031</v>
      </c>
      <c r="B8611" t="s">
        <v>6938</v>
      </c>
      <c r="C8611" t="s">
        <v>7168</v>
      </c>
      <c r="D8611" t="s">
        <v>7266</v>
      </c>
      <c r="E8611" t="s">
        <v>8252</v>
      </c>
      <c r="F8611" t="s">
        <v>10415</v>
      </c>
      <c r="G8611" t="s">
        <v>12565</v>
      </c>
      <c r="H8611" t="s">
        <v>12778</v>
      </c>
      <c r="I8611" s="1">
        <v>5225.2921875516549</v>
      </c>
      <c r="J8611" s="1">
        <v>6816.120032176932</v>
      </c>
      <c r="K8611" s="1"/>
      <c r="L8611" s="1">
        <v>50</v>
      </c>
      <c r="M8611" s="1">
        <v>0</v>
      </c>
      <c r="N8611" s="1">
        <v>2239.7579343661068</v>
      </c>
      <c r="O8611" s="1">
        <v>993.70600000000013</v>
      </c>
      <c r="P8611" s="1">
        <v>3050</v>
      </c>
      <c r="Q8611" s="1">
        <v>273</v>
      </c>
      <c r="R8611" s="1">
        <v>3605.4845933000001</v>
      </c>
      <c r="S8611" s="1">
        <v>7800</v>
      </c>
      <c r="T8611" s="1">
        <v>1000</v>
      </c>
      <c r="U8611" s="1">
        <v>150</v>
      </c>
      <c r="V8611" s="1">
        <v>5453</v>
      </c>
      <c r="W8611" s="1">
        <v>2100</v>
      </c>
      <c r="X8611" s="1">
        <v>3125</v>
      </c>
      <c r="Y8611" s="1">
        <v>4869.2160000000003</v>
      </c>
      <c r="Z8611" s="1">
        <v>1639.6878421371489</v>
      </c>
      <c r="AA8611" s="1">
        <v>66545</v>
      </c>
      <c r="AB8611" s="1">
        <v>200</v>
      </c>
      <c r="AC8611" s="1">
        <v>1922</v>
      </c>
      <c r="AD8611" s="1">
        <v>3002.46045</v>
      </c>
      <c r="AE8611" s="1">
        <v>3961.9732707847202</v>
      </c>
      <c r="AF8611" s="1">
        <v>6017.76</v>
      </c>
      <c r="AG8611" s="1">
        <v>53899</v>
      </c>
      <c r="AH8611" s="1">
        <v>3370</v>
      </c>
      <c r="AI8611" s="1">
        <v>214</v>
      </c>
      <c r="AJ8611" s="1">
        <v>21445.789680000002</v>
      </c>
      <c r="AK8611" s="1">
        <v>240</v>
      </c>
      <c r="AL8611" s="1">
        <v>209208.265625</v>
      </c>
      <c r="AM8611" s="1">
        <v>187163.09375</v>
      </c>
      <c r="AN8611" s="1">
        <v>22045.166015625</v>
      </c>
      <c r="AO8611" t="s">
        <v>21421</v>
      </c>
    </row>
    <row r="8612" spans="1:41" x14ac:dyDescent="0.25">
      <c r="A8612" s="1">
        <v>2031</v>
      </c>
      <c r="B8612" t="s">
        <v>6938</v>
      </c>
      <c r="C8612" t="s">
        <v>7168</v>
      </c>
      <c r="D8612" t="s">
        <v>7266</v>
      </c>
      <c r="E8612" t="s">
        <v>8252</v>
      </c>
      <c r="F8612" t="s">
        <v>10415</v>
      </c>
      <c r="G8612" t="s">
        <v>12566</v>
      </c>
      <c r="H8612" t="s">
        <v>12778</v>
      </c>
      <c r="I8612" s="1">
        <v>4570</v>
      </c>
      <c r="J8612" s="1">
        <v>8310.9280180320475</v>
      </c>
      <c r="K8612" s="1"/>
      <c r="L8612" s="1">
        <v>59.631676553397142</v>
      </c>
      <c r="M8612" s="1">
        <v>0</v>
      </c>
      <c r="N8612" s="1">
        <v>2650.5295395288508</v>
      </c>
      <c r="O8612" s="1">
        <v>1187.5706559954019</v>
      </c>
      <c r="P8612" s="1">
        <v>3487.3394249524172</v>
      </c>
      <c r="Q8612" s="1">
        <v>328</v>
      </c>
      <c r="R8612" s="1">
        <v>4299.8600448870402</v>
      </c>
      <c r="S8612" s="1">
        <v>9412.6097836844183</v>
      </c>
      <c r="T8612" s="1">
        <v>1202.4504383262331</v>
      </c>
      <c r="U8612" s="1">
        <v>168.1539081526403</v>
      </c>
      <c r="V8612" s="1">
        <v>5964</v>
      </c>
      <c r="W8612" s="1">
        <v>2539.8476341066362</v>
      </c>
      <c r="X8612" s="1">
        <v>3695.9875572046599</v>
      </c>
      <c r="Y8612" s="1">
        <v>5756.6972402037654</v>
      </c>
      <c r="Z8612" s="1">
        <v>1940.358040133568</v>
      </c>
      <c r="AA8612" s="1">
        <v>84921</v>
      </c>
      <c r="AB8612" s="1">
        <v>228.677995078847</v>
      </c>
      <c r="AC8612" s="1">
        <v>2197.5955327077199</v>
      </c>
      <c r="AD8612" s="1">
        <v>3553.022791671865</v>
      </c>
      <c r="AE8612" s="1">
        <v>4734.9248129950493</v>
      </c>
      <c r="AF8612" s="1">
        <v>7176.9823579194226</v>
      </c>
      <c r="AG8612" s="1">
        <v>65703</v>
      </c>
      <c r="AH8612" s="1">
        <v>4108.0111953823316</v>
      </c>
      <c r="AI8612" s="1">
        <v>255.7498096851746</v>
      </c>
      <c r="AJ8612" s="1">
        <v>26142.297952301149</v>
      </c>
      <c r="AK8612" s="1">
        <v>287</v>
      </c>
      <c r="AL8612" s="1">
        <v>254882.21875</v>
      </c>
      <c r="AM8612" s="1">
        <v>228411.296875</v>
      </c>
      <c r="AN8612" s="1">
        <v>26470.9296875</v>
      </c>
      <c r="AO8612" t="s">
        <v>21422</v>
      </c>
    </row>
    <row r="8613" spans="1:41" x14ac:dyDescent="0.25">
      <c r="A8613" s="1">
        <v>2031</v>
      </c>
      <c r="B8613" t="s">
        <v>6938</v>
      </c>
      <c r="C8613" t="s">
        <v>7168</v>
      </c>
      <c r="D8613" t="s">
        <v>7266</v>
      </c>
      <c r="E8613" t="s">
        <v>8253</v>
      </c>
      <c r="F8613" t="s">
        <v>10416</v>
      </c>
      <c r="G8613" t="s">
        <v>12566</v>
      </c>
      <c r="H8613" t="s">
        <v>12778</v>
      </c>
      <c r="I8613" s="1">
        <v>2000</v>
      </c>
      <c r="J8613" s="1">
        <v>9803.7933480921984</v>
      </c>
      <c r="K8613" s="1">
        <v>78.155449231907099</v>
      </c>
      <c r="L8613" s="1">
        <v>1073.370177961149</v>
      </c>
      <c r="M8613" s="1">
        <v>10666.20117495412</v>
      </c>
      <c r="N8613" s="1">
        <v>295.85000000000002</v>
      </c>
      <c r="O8613" s="1">
        <v>50</v>
      </c>
      <c r="P8613" s="1">
        <v>1080</v>
      </c>
      <c r="Q8613" s="1">
        <v>151</v>
      </c>
      <c r="R8613" s="1">
        <v>472.26510992154721</v>
      </c>
      <c r="S8613" s="1">
        <v>3016.8621101552621</v>
      </c>
      <c r="T8613" s="1">
        <v>0</v>
      </c>
      <c r="U8613" s="1"/>
      <c r="V8613" s="1">
        <v>255</v>
      </c>
      <c r="W8613" s="1">
        <v>1357</v>
      </c>
      <c r="X8613" s="1">
        <v>4139.5060640692191</v>
      </c>
      <c r="Y8613" s="1">
        <v>2063.0501263767251</v>
      </c>
      <c r="Z8613" s="1">
        <v>704.89137462785322</v>
      </c>
      <c r="AA8613" s="1">
        <v>39039</v>
      </c>
      <c r="AB8613" s="1"/>
      <c r="AC8613" s="1">
        <v>0</v>
      </c>
      <c r="AD8613" s="1">
        <v>581.37135223431346</v>
      </c>
      <c r="AE8613" s="1">
        <v>1528.523395267935</v>
      </c>
      <c r="AF8613" s="1">
        <v>10151.45808974411</v>
      </c>
      <c r="AG8613" s="1">
        <v>84166</v>
      </c>
      <c r="AH8613" s="1">
        <v>7741.6180000000004</v>
      </c>
      <c r="AI8613" s="1">
        <v>3496.840855788882</v>
      </c>
      <c r="AJ8613" s="1">
        <v>10892.53026034972</v>
      </c>
      <c r="AK8613" s="1"/>
      <c r="AL8613" s="1">
        <v>194804.3125</v>
      </c>
      <c r="AM8613" s="1">
        <v>163676.734375</v>
      </c>
      <c r="AN8613" s="1">
        <v>31127.5546875</v>
      </c>
      <c r="AO8613" t="s">
        <v>21423</v>
      </c>
    </row>
    <row r="8614" spans="1:41" x14ac:dyDescent="0.25">
      <c r="A8614" s="1">
        <v>2031</v>
      </c>
      <c r="B8614" t="s">
        <v>6938</v>
      </c>
      <c r="C8614" t="s">
        <v>7168</v>
      </c>
      <c r="D8614" t="s">
        <v>7266</v>
      </c>
      <c r="E8614" t="s">
        <v>8254</v>
      </c>
      <c r="F8614" t="s">
        <v>10417</v>
      </c>
      <c r="G8614" t="s">
        <v>12566</v>
      </c>
      <c r="H8614" t="s">
        <v>12778</v>
      </c>
      <c r="I8614" s="1"/>
      <c r="J8614" s="1"/>
      <c r="K8614" s="1">
        <v>46.038444313170288</v>
      </c>
      <c r="L8614" s="1">
        <v>0</v>
      </c>
      <c r="M8614" s="1"/>
      <c r="N8614" s="1">
        <v>0</v>
      </c>
      <c r="O8614" s="1">
        <v>500</v>
      </c>
      <c r="P8614" s="1">
        <v>1200</v>
      </c>
      <c r="Q8614" s="1"/>
      <c r="R8614" s="1">
        <v>0</v>
      </c>
      <c r="S8614" s="1"/>
      <c r="T8614" s="1">
        <v>0</v>
      </c>
      <c r="U8614" s="1"/>
      <c r="V8614" s="1">
        <v>1067</v>
      </c>
      <c r="W8614" s="1"/>
      <c r="X8614" s="1">
        <v>0</v>
      </c>
      <c r="Y8614" s="1">
        <v>0</v>
      </c>
      <c r="Z8614" s="1">
        <v>0</v>
      </c>
      <c r="AA8614" s="1">
        <v>0</v>
      </c>
      <c r="AB8614" s="1"/>
      <c r="AC8614" s="1">
        <v>0</v>
      </c>
      <c r="AD8614" s="1"/>
      <c r="AE8614" s="1">
        <v>6.094972099973786</v>
      </c>
      <c r="AF8614" s="1">
        <v>0</v>
      </c>
      <c r="AG8614" s="1"/>
      <c r="AH8614" s="1">
        <v>0</v>
      </c>
      <c r="AI8614" s="1"/>
      <c r="AJ8614" s="1"/>
      <c r="AK8614" s="1"/>
      <c r="AL8614" s="1">
        <v>2819.133544921875</v>
      </c>
      <c r="AM8614" s="1">
        <v>2273.094970703125</v>
      </c>
      <c r="AN8614" s="1">
        <v>546.0384521484375</v>
      </c>
      <c r="AO8614" t="s">
        <v>21424</v>
      </c>
    </row>
    <row r="8615" spans="1:41" x14ac:dyDescent="0.25">
      <c r="A8615" s="1">
        <v>2031</v>
      </c>
      <c r="B8615" t="s">
        <v>6938</v>
      </c>
      <c r="C8615" t="s">
        <v>7169</v>
      </c>
      <c r="D8615" t="s">
        <v>7267</v>
      </c>
      <c r="E8615" t="s">
        <v>8255</v>
      </c>
      <c r="F8615" t="s">
        <v>10418</v>
      </c>
      <c r="G8615" t="s">
        <v>12567</v>
      </c>
      <c r="H8615" t="s">
        <v>12778</v>
      </c>
      <c r="I8615" s="1">
        <v>253.63174965742499</v>
      </c>
      <c r="J8615" s="1">
        <v>0</v>
      </c>
      <c r="K8615" s="1">
        <v>75.767444400000002</v>
      </c>
      <c r="L8615" s="1">
        <v>465</v>
      </c>
      <c r="M8615" s="1">
        <v>1269.4413274720589</v>
      </c>
      <c r="N8615" s="1">
        <v>1290.7130605468751</v>
      </c>
      <c r="O8615" s="1">
        <v>744</v>
      </c>
      <c r="P8615" s="1">
        <v>338</v>
      </c>
      <c r="Q8615" s="1">
        <v>148</v>
      </c>
      <c r="R8615" s="1">
        <v>575.50494393897623</v>
      </c>
      <c r="S8615" s="1">
        <v>74.962929958366146</v>
      </c>
      <c r="T8615" s="1">
        <v>700</v>
      </c>
      <c r="U8615" s="1">
        <v>357</v>
      </c>
      <c r="V8615" s="1">
        <v>2523</v>
      </c>
      <c r="W8615" s="1">
        <v>435</v>
      </c>
      <c r="X8615" s="1">
        <v>2211.934278672431</v>
      </c>
      <c r="Y8615" s="1">
        <v>1005</v>
      </c>
      <c r="Z8615" s="1">
        <v>211.84475550462491</v>
      </c>
      <c r="AA8615" s="1">
        <v>11479</v>
      </c>
      <c r="AB8615" s="1">
        <v>386.66</v>
      </c>
      <c r="AC8615" s="1">
        <v>242.41631111417689</v>
      </c>
      <c r="AD8615" s="1">
        <v>801.51049986588419</v>
      </c>
      <c r="AE8615" s="1">
        <v>1019</v>
      </c>
      <c r="AF8615" s="1">
        <v>2538.395392676955</v>
      </c>
      <c r="AG8615" s="1">
        <v>11755.5</v>
      </c>
      <c r="AH8615" s="1">
        <v>2735</v>
      </c>
      <c r="AI8615" s="1">
        <v>519</v>
      </c>
      <c r="AJ8615" s="1">
        <v>938.79520220689085</v>
      </c>
      <c r="AK8615" s="1">
        <v>242</v>
      </c>
      <c r="AL8615" s="1">
        <v>45336.078125</v>
      </c>
      <c r="AM8615" s="1">
        <v>35140.8046875</v>
      </c>
      <c r="AN8615" s="1">
        <v>10195.27734375</v>
      </c>
      <c r="AO8615" t="s">
        <v>21425</v>
      </c>
    </row>
    <row r="8616" spans="1:41" x14ac:dyDescent="0.25">
      <c r="A8616" s="1">
        <v>2031</v>
      </c>
      <c r="B8616" t="s">
        <v>6938</v>
      </c>
      <c r="C8616" t="s">
        <v>7169</v>
      </c>
      <c r="D8616" t="s">
        <v>7267</v>
      </c>
      <c r="E8616" t="s">
        <v>8255</v>
      </c>
      <c r="F8616" t="s">
        <v>10418</v>
      </c>
      <c r="G8616" t="s">
        <v>12568</v>
      </c>
      <c r="H8616" t="s">
        <v>12778</v>
      </c>
      <c r="I8616" s="1">
        <v>290</v>
      </c>
      <c r="J8616" s="1">
        <v>0</v>
      </c>
      <c r="K8616" s="1">
        <v>92.525603972430375</v>
      </c>
      <c r="L8616" s="1">
        <v>562.61038857224833</v>
      </c>
      <c r="M8616" s="1">
        <v>1517.0998967638991</v>
      </c>
      <c r="N8616" s="1">
        <v>1527.4298358511719</v>
      </c>
      <c r="O8616" s="1">
        <v>889.1488710549994</v>
      </c>
      <c r="P8616" s="1">
        <v>386.46581168325139</v>
      </c>
      <c r="Q8616" s="1">
        <v>177</v>
      </c>
      <c r="R8616" s="1">
        <v>696.27079313748482</v>
      </c>
      <c r="S8616" s="1">
        <v>90.461129223047053</v>
      </c>
      <c r="T8616" s="1">
        <v>841.71530682836328</v>
      </c>
      <c r="U8616" s="1">
        <v>426.64804699816511</v>
      </c>
      <c r="V8616" s="1">
        <v>2760</v>
      </c>
      <c r="W8616" s="1">
        <v>526.11129563637462</v>
      </c>
      <c r="X8616" s="1">
        <v>2616.0901028248868</v>
      </c>
      <c r="Y8616" s="1">
        <v>1219.8362255000479</v>
      </c>
      <c r="Z8616" s="1">
        <v>250.69081079955151</v>
      </c>
      <c r="AA8616" s="1">
        <v>13832</v>
      </c>
      <c r="AB8616" s="1">
        <v>442.10316788593491</v>
      </c>
      <c r="AC8616" s="1">
        <v>277.17637999999999</v>
      </c>
      <c r="AD8616" s="1">
        <v>948.48379228035992</v>
      </c>
      <c r="AE8616" s="1">
        <v>1217.7993274261351</v>
      </c>
      <c r="AF8616" s="1">
        <v>3071.2421897290019</v>
      </c>
      <c r="AG8616" s="1">
        <v>14126.89113700901</v>
      </c>
      <c r="AH8616" s="1">
        <v>2735</v>
      </c>
      <c r="AI8616" s="1">
        <v>620.25304311497928</v>
      </c>
      <c r="AJ8616" s="1">
        <v>1139.5388029028161</v>
      </c>
      <c r="AK8616" s="1">
        <v>289</v>
      </c>
      <c r="AL8616" s="1">
        <v>53569.58984375</v>
      </c>
      <c r="AM8616" s="1">
        <v>41961.6015625</v>
      </c>
      <c r="AN8616" s="1">
        <v>11607.9921875</v>
      </c>
      <c r="AO8616" t="s">
        <v>21426</v>
      </c>
    </row>
    <row r="8617" spans="1:41" x14ac:dyDescent="0.25">
      <c r="A8617" s="1">
        <v>2031</v>
      </c>
      <c r="B8617" t="s">
        <v>6938</v>
      </c>
      <c r="C8617" t="s">
        <v>7169</v>
      </c>
      <c r="D8617" t="s">
        <v>7267</v>
      </c>
      <c r="E8617" t="s">
        <v>8256</v>
      </c>
      <c r="F8617" t="s">
        <v>10419</v>
      </c>
      <c r="G8617" t="s">
        <v>12569</v>
      </c>
      <c r="H8617" t="s">
        <v>12778</v>
      </c>
      <c r="I8617" s="1">
        <v>10154.77008</v>
      </c>
      <c r="J8617" s="1">
        <v>15575.957566958479</v>
      </c>
      <c r="K8617" s="1">
        <v>1663.9369999999999</v>
      </c>
      <c r="L8617" s="1">
        <v>2700</v>
      </c>
      <c r="M8617" s="1">
        <v>9530.3296296876943</v>
      </c>
      <c r="N8617" s="1">
        <v>6091.3579466380916</v>
      </c>
      <c r="O8617" s="1">
        <v>3812.0869489999959</v>
      </c>
      <c r="P8617" s="1">
        <v>4323</v>
      </c>
      <c r="Q8617" s="1">
        <v>2187</v>
      </c>
      <c r="R8617" s="1">
        <v>3596.000039999999</v>
      </c>
      <c r="S8617" s="1">
        <v>7354.2</v>
      </c>
      <c r="T8617" s="1">
        <v>4500</v>
      </c>
      <c r="U8617" s="1">
        <v>1185</v>
      </c>
      <c r="V8617" s="1">
        <v>2255</v>
      </c>
      <c r="W8617" s="1">
        <v>3174</v>
      </c>
      <c r="X8617" s="1">
        <v>13194</v>
      </c>
      <c r="Y8617" s="1">
        <v>20244</v>
      </c>
      <c r="Z8617" s="1">
        <v>2044.3129359221371</v>
      </c>
      <c r="AA8617" s="1">
        <v>32616</v>
      </c>
      <c r="AB8617" s="1">
        <v>1554.65</v>
      </c>
      <c r="AC8617" s="1">
        <v>3244.0089731599201</v>
      </c>
      <c r="AD8617" s="1">
        <v>3260.6079660070218</v>
      </c>
      <c r="AE8617" s="1">
        <v>6494</v>
      </c>
      <c r="AF8617" s="1">
        <v>20996.5</v>
      </c>
      <c r="AG8617" s="1">
        <v>39858.407898494137</v>
      </c>
      <c r="AH8617" s="1">
        <v>12673.959772</v>
      </c>
      <c r="AI8617" s="1">
        <v>6394.5601393187944</v>
      </c>
      <c r="AJ8617" s="1">
        <v>12374.300003572969</v>
      </c>
      <c r="AK8617" s="1">
        <v>1889</v>
      </c>
      <c r="AL8617" s="1">
        <v>254940.953125</v>
      </c>
      <c r="AM8617" s="1">
        <v>185939.609375</v>
      </c>
      <c r="AN8617" s="1">
        <v>69001.3359375</v>
      </c>
      <c r="AO8617" t="s">
        <v>21427</v>
      </c>
    </row>
    <row r="8618" spans="1:41" x14ac:dyDescent="0.25">
      <c r="A8618" s="1">
        <v>2031</v>
      </c>
      <c r="B8618" t="s">
        <v>6938</v>
      </c>
      <c r="C8618" t="s">
        <v>7169</v>
      </c>
      <c r="D8618" t="s">
        <v>7267</v>
      </c>
      <c r="E8618" t="s">
        <v>8256</v>
      </c>
      <c r="F8618" t="s">
        <v>10419</v>
      </c>
      <c r="G8618" t="s">
        <v>12570</v>
      </c>
      <c r="H8618" t="s">
        <v>12778</v>
      </c>
      <c r="I8618" s="1">
        <v>10154.77008</v>
      </c>
      <c r="J8618" s="1">
        <v>19359.897781188141</v>
      </c>
      <c r="K8618" s="1">
        <v>2031.9647457592471</v>
      </c>
      <c r="L8618" s="1">
        <v>3266.7699981614419</v>
      </c>
      <c r="M8618" s="1">
        <v>11389.626116960781</v>
      </c>
      <c r="N8618" s="1">
        <v>7208.5129940515189</v>
      </c>
      <c r="O8618" s="1">
        <v>4555.7967836919943</v>
      </c>
      <c r="P8618" s="1">
        <v>4942.8748636292776</v>
      </c>
      <c r="Q8618" s="1">
        <v>2629</v>
      </c>
      <c r="R8618" s="1">
        <v>4350.5965089306283</v>
      </c>
      <c r="S8618" s="1">
        <v>8874.6429322015319</v>
      </c>
      <c r="T8618" s="1">
        <v>5411.0269724680502</v>
      </c>
      <c r="U8618" s="1">
        <v>1416.184693817439</v>
      </c>
      <c r="V8618" s="1">
        <v>2467</v>
      </c>
      <c r="W8618" s="1">
        <v>3838.7982812640298</v>
      </c>
      <c r="X8618" s="1">
        <v>15604.755145522649</v>
      </c>
      <c r="Y8618" s="1">
        <v>23458</v>
      </c>
      <c r="Z8618" s="1">
        <v>2419.1793948995992</v>
      </c>
      <c r="AA8618" s="1">
        <v>38878</v>
      </c>
      <c r="AB8618" s="1">
        <v>1777.5712252466481</v>
      </c>
      <c r="AC8618" s="1">
        <v>3709.1673399999991</v>
      </c>
      <c r="AD8618" s="1">
        <v>3260.6079660070218</v>
      </c>
      <c r="AE8618" s="1">
        <v>7760.9311406332863</v>
      </c>
      <c r="AF8618" s="1">
        <v>25403.976394961741</v>
      </c>
      <c r="AG8618" s="1">
        <v>47898.888969123123</v>
      </c>
      <c r="AH8618" s="1">
        <v>15449.48624130602</v>
      </c>
      <c r="AI8618" s="1">
        <v>7642.0913021083406</v>
      </c>
      <c r="AJ8618" s="1">
        <v>15066.79346804727</v>
      </c>
      <c r="AK8618" s="1">
        <v>2432</v>
      </c>
      <c r="AL8618" s="1">
        <v>302658.90625</v>
      </c>
      <c r="AM8618" s="1">
        <v>220390.546875</v>
      </c>
      <c r="AN8618" s="1">
        <v>82268.3671875</v>
      </c>
      <c r="AO8618" t="s">
        <v>21428</v>
      </c>
    </row>
    <row r="8619" spans="1:41" x14ac:dyDescent="0.25">
      <c r="A8619" s="1">
        <v>2031</v>
      </c>
      <c r="B8619" t="s">
        <v>6938</v>
      </c>
      <c r="C8619" t="s">
        <v>7169</v>
      </c>
      <c r="D8619" t="s">
        <v>7267</v>
      </c>
      <c r="E8619" t="s">
        <v>8257</v>
      </c>
      <c r="F8619" t="s">
        <v>10420</v>
      </c>
      <c r="G8619" t="s">
        <v>12571</v>
      </c>
      <c r="H8619" t="s">
        <v>12778</v>
      </c>
      <c r="I8619" s="1"/>
      <c r="J8619" s="1"/>
      <c r="K8619" s="1"/>
      <c r="L8619" s="1"/>
      <c r="M8619" s="1"/>
      <c r="N8619" s="1">
        <v>0</v>
      </c>
      <c r="O8619" s="1"/>
      <c r="P8619" s="1"/>
      <c r="Q8619" s="1">
        <v>0</v>
      </c>
      <c r="R8619" s="1"/>
      <c r="S8619" s="1">
        <v>0</v>
      </c>
      <c r="T8619" s="1"/>
      <c r="U8619" s="1"/>
      <c r="V8619" s="1">
        <v>0</v>
      </c>
      <c r="W8619" s="1"/>
      <c r="X8619" s="1">
        <v>0</v>
      </c>
      <c r="Y8619" s="1"/>
      <c r="Z8619" s="1"/>
      <c r="AA8619" s="1"/>
      <c r="AB8619" s="1"/>
      <c r="AC8619" s="1">
        <v>659.29395588769546</v>
      </c>
      <c r="AD8619" s="1"/>
      <c r="AE8619" s="1"/>
      <c r="AF8619" s="1">
        <v>0</v>
      </c>
      <c r="AG8619" s="1"/>
      <c r="AH8619" s="1"/>
      <c r="AI8619" s="1"/>
      <c r="AJ8619" s="1"/>
      <c r="AK8619" s="1"/>
      <c r="AL8619" s="1">
        <v>659.2939453125</v>
      </c>
      <c r="AM8619" s="1">
        <v>659.2939453125</v>
      </c>
      <c r="AN8619" s="1">
        <v>0</v>
      </c>
      <c r="AO8619" t="s">
        <v>21429</v>
      </c>
    </row>
    <row r="8620" spans="1:41" x14ac:dyDescent="0.25">
      <c r="A8620" s="1">
        <v>2031</v>
      </c>
      <c r="B8620" t="s">
        <v>6938</v>
      </c>
      <c r="C8620" t="s">
        <v>7169</v>
      </c>
      <c r="D8620" t="s">
        <v>7267</v>
      </c>
      <c r="E8620" t="s">
        <v>8257</v>
      </c>
      <c r="F8620" t="s">
        <v>10421</v>
      </c>
      <c r="G8620" t="s">
        <v>12571</v>
      </c>
      <c r="H8620" t="s">
        <v>12778</v>
      </c>
      <c r="I8620" s="1"/>
      <c r="J8620" s="1"/>
      <c r="K8620" s="1"/>
      <c r="L8620" s="1"/>
      <c r="M8620" s="1"/>
      <c r="N8620" s="1">
        <v>0</v>
      </c>
      <c r="O8620" s="1"/>
      <c r="P8620" s="1"/>
      <c r="Q8620" s="1">
        <v>125</v>
      </c>
      <c r="R8620" s="1"/>
      <c r="S8620" s="1">
        <v>0</v>
      </c>
      <c r="T8620" s="1"/>
      <c r="U8620" s="1"/>
      <c r="V8620" s="1">
        <v>98</v>
      </c>
      <c r="W8620" s="1"/>
      <c r="X8620" s="1">
        <v>0</v>
      </c>
      <c r="Y8620" s="1"/>
      <c r="Z8620" s="1"/>
      <c r="AA8620" s="1"/>
      <c r="AB8620" s="1"/>
      <c r="AC8620" s="1">
        <v>0</v>
      </c>
      <c r="AD8620" s="1"/>
      <c r="AE8620" s="1"/>
      <c r="AF8620" s="1">
        <v>0</v>
      </c>
      <c r="AG8620" s="1"/>
      <c r="AH8620" s="1">
        <v>223</v>
      </c>
      <c r="AI8620" s="1"/>
      <c r="AJ8620" s="1"/>
      <c r="AK8620" s="1"/>
      <c r="AL8620" s="1">
        <v>446</v>
      </c>
      <c r="AM8620" s="1">
        <v>223</v>
      </c>
      <c r="AN8620" s="1">
        <v>223</v>
      </c>
      <c r="AO8620" t="s">
        <v>21430</v>
      </c>
    </row>
    <row r="8621" spans="1:41" x14ac:dyDescent="0.25">
      <c r="A8621" s="1">
        <v>2031</v>
      </c>
      <c r="B8621" t="s">
        <v>6938</v>
      </c>
      <c r="C8621" t="s">
        <v>7169</v>
      </c>
      <c r="D8621" t="s">
        <v>7267</v>
      </c>
      <c r="E8621" t="s">
        <v>8257</v>
      </c>
      <c r="F8621" t="s">
        <v>10422</v>
      </c>
      <c r="G8621" t="s">
        <v>12571</v>
      </c>
      <c r="H8621" t="s">
        <v>12778</v>
      </c>
      <c r="I8621" s="1">
        <v>250</v>
      </c>
      <c r="J8621" s="1"/>
      <c r="K8621" s="1">
        <v>200</v>
      </c>
      <c r="L8621" s="1"/>
      <c r="M8621" s="1">
        <v>459.35198224831538</v>
      </c>
      <c r="N8621" s="1">
        <v>467</v>
      </c>
      <c r="O8621" s="1"/>
      <c r="P8621" s="1"/>
      <c r="Q8621" s="1">
        <v>149</v>
      </c>
      <c r="R8621" s="1"/>
      <c r="S8621" s="1">
        <v>782.51670000000001</v>
      </c>
      <c r="T8621" s="1">
        <v>420</v>
      </c>
      <c r="U8621" s="1"/>
      <c r="V8621" s="1">
        <v>429</v>
      </c>
      <c r="W8621" s="1">
        <v>313.11425297904538</v>
      </c>
      <c r="X8621" s="1">
        <v>0</v>
      </c>
      <c r="Y8621" s="1">
        <v>3477</v>
      </c>
      <c r="Z8621" s="1">
        <v>198.18082799999999</v>
      </c>
      <c r="AA8621" s="1"/>
      <c r="AB8621" s="1"/>
      <c r="AC8621" s="1">
        <v>886.20333158914354</v>
      </c>
      <c r="AD8621" s="1">
        <v>369.44964800000002</v>
      </c>
      <c r="AE8621" s="1">
        <v>340</v>
      </c>
      <c r="AF8621" s="1">
        <v>1800</v>
      </c>
      <c r="AG8621" s="1">
        <v>4333.8015962810132</v>
      </c>
      <c r="AH8621" s="1">
        <v>770</v>
      </c>
      <c r="AI8621" s="1"/>
      <c r="AJ8621" s="1">
        <v>2019.2016868725011</v>
      </c>
      <c r="AK8621" s="1">
        <v>237</v>
      </c>
      <c r="AL8621" s="1">
        <v>17900.8203125</v>
      </c>
      <c r="AM8621" s="1">
        <v>14349.3876953125</v>
      </c>
      <c r="AN8621" s="1">
        <v>3551.4326171875</v>
      </c>
      <c r="AO8621" t="s">
        <v>21431</v>
      </c>
    </row>
    <row r="8622" spans="1:41" x14ac:dyDescent="0.25">
      <c r="A8622" s="1">
        <v>2031</v>
      </c>
      <c r="B8622" t="s">
        <v>6938</v>
      </c>
      <c r="C8622" t="s">
        <v>7169</v>
      </c>
      <c r="D8622" t="s">
        <v>7267</v>
      </c>
      <c r="E8622" t="s">
        <v>8257</v>
      </c>
      <c r="F8622" t="s">
        <v>10423</v>
      </c>
      <c r="G8622" t="s">
        <v>12571</v>
      </c>
      <c r="H8622" t="s">
        <v>12778</v>
      </c>
      <c r="I8622" s="1"/>
      <c r="J8622" s="1"/>
      <c r="K8622" s="1"/>
      <c r="L8622" s="1"/>
      <c r="M8622" s="1"/>
      <c r="N8622" s="1">
        <v>250</v>
      </c>
      <c r="O8622" s="1"/>
      <c r="P8622" s="1"/>
      <c r="Q8622" s="1">
        <v>0</v>
      </c>
      <c r="R8622" s="1"/>
      <c r="S8622" s="1">
        <v>0</v>
      </c>
      <c r="T8622" s="1"/>
      <c r="U8622" s="1"/>
      <c r="V8622" s="1">
        <v>0</v>
      </c>
      <c r="W8622" s="1"/>
      <c r="X8622" s="1">
        <v>0</v>
      </c>
      <c r="Y8622" s="1"/>
      <c r="Z8622" s="1"/>
      <c r="AA8622" s="1"/>
      <c r="AB8622" s="1"/>
      <c r="AC8622" s="1">
        <v>0</v>
      </c>
      <c r="AD8622" s="1"/>
      <c r="AE8622" s="1"/>
      <c r="AF8622" s="1">
        <v>0</v>
      </c>
      <c r="AG8622" s="1"/>
      <c r="AH8622" s="1">
        <v>73</v>
      </c>
      <c r="AI8622" s="1"/>
      <c r="AJ8622" s="1"/>
      <c r="AK8622" s="1"/>
      <c r="AL8622" s="1">
        <v>323</v>
      </c>
      <c r="AM8622" s="1">
        <v>250</v>
      </c>
      <c r="AN8622" s="1">
        <v>73</v>
      </c>
      <c r="AO8622" t="s">
        <v>21432</v>
      </c>
    </row>
    <row r="8623" spans="1:41" x14ac:dyDescent="0.25">
      <c r="A8623" s="1">
        <v>2031</v>
      </c>
      <c r="B8623" t="s">
        <v>6938</v>
      </c>
      <c r="C8623" t="s">
        <v>7169</v>
      </c>
      <c r="D8623" t="s">
        <v>7267</v>
      </c>
      <c r="E8623" t="s">
        <v>8258</v>
      </c>
      <c r="F8623" t="s">
        <v>10424</v>
      </c>
      <c r="G8623" t="s">
        <v>12571</v>
      </c>
      <c r="H8623" t="s">
        <v>12778</v>
      </c>
      <c r="I8623" s="1">
        <v>5855.3950481257252</v>
      </c>
      <c r="J8623" s="1">
        <v>15758.61646690317</v>
      </c>
      <c r="K8623" s="1">
        <v>792.6657702</v>
      </c>
      <c r="L8623" s="1">
        <v>1583</v>
      </c>
      <c r="M8623" s="1">
        <v>8356.1283497675358</v>
      </c>
      <c r="N8623" s="1">
        <v>3576.7765429687502</v>
      </c>
      <c r="O8623" s="1">
        <v>5051.6959999999999</v>
      </c>
      <c r="P8623" s="1">
        <v>4549.8360000000002</v>
      </c>
      <c r="Q8623" s="1">
        <v>1837</v>
      </c>
      <c r="R8623" s="1">
        <v>3845.4200001637209</v>
      </c>
      <c r="S8623" s="1">
        <v>5906.3624693010097</v>
      </c>
      <c r="T8623" s="1">
        <v>6500</v>
      </c>
      <c r="U8623" s="1">
        <v>783</v>
      </c>
      <c r="V8623" s="1">
        <v>8083</v>
      </c>
      <c r="W8623" s="1">
        <v>2324</v>
      </c>
      <c r="X8623" s="1">
        <v>10919.949245179179</v>
      </c>
      <c r="Y8623" s="1">
        <v>27000</v>
      </c>
      <c r="Z8623" s="1">
        <v>4679.0582532878016</v>
      </c>
      <c r="AA8623" s="1">
        <v>48695</v>
      </c>
      <c r="AB8623" s="1">
        <v>1555.07</v>
      </c>
      <c r="AC8623" s="1">
        <v>4478.2117564346599</v>
      </c>
      <c r="AD8623" s="1">
        <v>10318.026867847881</v>
      </c>
      <c r="AE8623" s="1">
        <v>6187</v>
      </c>
      <c r="AF8623" s="1">
        <v>12182.153018542749</v>
      </c>
      <c r="AG8623" s="1">
        <v>52698.282969999942</v>
      </c>
      <c r="AH8623" s="1">
        <v>10119</v>
      </c>
      <c r="AI8623" s="1">
        <v>3636</v>
      </c>
      <c r="AJ8623" s="1">
        <v>16043.709119536101</v>
      </c>
      <c r="AK8623" s="1">
        <v>5163</v>
      </c>
      <c r="AL8623" s="1">
        <v>288477.375</v>
      </c>
      <c r="AM8623" s="1">
        <v>217835.453125</v>
      </c>
      <c r="AN8623" s="1">
        <v>70641.90625</v>
      </c>
      <c r="AO8623" t="s">
        <v>21433</v>
      </c>
    </row>
    <row r="8624" spans="1:41" x14ac:dyDescent="0.25">
      <c r="A8624" s="1">
        <v>2031</v>
      </c>
      <c r="B8624" t="s">
        <v>6938</v>
      </c>
      <c r="C8624" t="s">
        <v>7169</v>
      </c>
      <c r="D8624" t="s">
        <v>7267</v>
      </c>
      <c r="E8624" t="s">
        <v>8258</v>
      </c>
      <c r="F8624" t="s">
        <v>10424</v>
      </c>
      <c r="G8624" t="s">
        <v>12572</v>
      </c>
      <c r="H8624" t="s">
        <v>12778</v>
      </c>
      <c r="I8624" s="1">
        <v>6695</v>
      </c>
      <c r="J8624" s="1">
        <v>19596.133475508621</v>
      </c>
      <c r="K8624" s="1">
        <v>967.98670876151004</v>
      </c>
      <c r="L8624" s="1">
        <v>1915.2951507739119</v>
      </c>
      <c r="M8624" s="1">
        <v>9986.3468932613941</v>
      </c>
      <c r="N8624" s="1">
        <v>4232.7573609492192</v>
      </c>
      <c r="O8624" s="1">
        <v>6037.244348539054</v>
      </c>
      <c r="P8624" s="1">
        <v>5202.2368720878048</v>
      </c>
      <c r="Q8624" s="1">
        <v>2206</v>
      </c>
      <c r="R8624" s="1">
        <v>4652.3555734121474</v>
      </c>
      <c r="S8624" s="1">
        <v>7127.4724569909167</v>
      </c>
      <c r="T8624" s="1">
        <v>7815.9278491205159</v>
      </c>
      <c r="U8624" s="1">
        <v>935.75748123126959</v>
      </c>
      <c r="V8624" s="1">
        <v>8841</v>
      </c>
      <c r="W8624" s="1">
        <v>2810.7647150780099</v>
      </c>
      <c r="X8624" s="1">
        <v>12915.198891356369</v>
      </c>
      <c r="Y8624" s="1">
        <v>32701.755773847039</v>
      </c>
      <c r="Z8624" s="1">
        <v>5537.0589869025262</v>
      </c>
      <c r="AA8624" s="1">
        <v>58725</v>
      </c>
      <c r="AB8624" s="1">
        <v>1778.051449036313</v>
      </c>
      <c r="AC8624" s="1">
        <v>5120.3424299999997</v>
      </c>
      <c r="AD8624" s="1">
        <v>12210.04747174811</v>
      </c>
      <c r="AE8624" s="1">
        <v>7394.0377220662376</v>
      </c>
      <c r="AF8624" s="1">
        <v>14739.36740518047</v>
      </c>
      <c r="AG8624" s="1">
        <v>63336.555564696697</v>
      </c>
      <c r="AH8624" s="1">
        <v>11235.433553133271</v>
      </c>
      <c r="AI8624" s="1">
        <v>4345.3565795107233</v>
      </c>
      <c r="AJ8624" s="1">
        <v>19253.32878489864</v>
      </c>
      <c r="AK8624" s="1">
        <v>6170</v>
      </c>
      <c r="AL8624" s="1">
        <v>344483.8125</v>
      </c>
      <c r="AM8624" s="1">
        <v>261083.984375</v>
      </c>
      <c r="AN8624" s="1">
        <v>83399.828125</v>
      </c>
      <c r="AO8624" t="s">
        <v>21434</v>
      </c>
    </row>
    <row r="8625" spans="1:41" x14ac:dyDescent="0.25">
      <c r="A8625" s="1">
        <v>2031</v>
      </c>
      <c r="B8625" t="s">
        <v>6938</v>
      </c>
      <c r="C8625" t="s">
        <v>7169</v>
      </c>
      <c r="D8625" t="s">
        <v>7267</v>
      </c>
      <c r="E8625" t="s">
        <v>8259</v>
      </c>
      <c r="F8625" t="s">
        <v>10425</v>
      </c>
      <c r="G8625" t="s">
        <v>12573</v>
      </c>
      <c r="H8625" t="s">
        <v>12778</v>
      </c>
      <c r="I8625" s="1">
        <v>16096.60108</v>
      </c>
      <c r="J8625" s="1">
        <v>32024.947313928071</v>
      </c>
      <c r="K8625" s="1">
        <v>1774.7809</v>
      </c>
      <c r="L8625" s="1">
        <v>2960</v>
      </c>
      <c r="M8625" s="1">
        <v>13925.635402122351</v>
      </c>
      <c r="N8625" s="1">
        <v>10390.166604931839</v>
      </c>
      <c r="O8625" s="1">
        <v>6594.941282163174</v>
      </c>
      <c r="P8625" s="1">
        <v>9457</v>
      </c>
      <c r="Q8625" s="1">
        <v>3442</v>
      </c>
      <c r="R8625" s="1">
        <v>6904.3980399999991</v>
      </c>
      <c r="S8625" s="1">
        <v>13657.8</v>
      </c>
      <c r="T8625" s="1">
        <v>8900</v>
      </c>
      <c r="U8625" s="1">
        <v>1443</v>
      </c>
      <c r="V8625" s="1">
        <v>5502</v>
      </c>
      <c r="W8625" s="1">
        <v>6606</v>
      </c>
      <c r="X8625" s="1">
        <v>16243.58189216684</v>
      </c>
      <c r="Y8625" s="1">
        <v>38978</v>
      </c>
      <c r="Z8625" s="1">
        <v>3494.140963922137</v>
      </c>
      <c r="AA8625" s="1">
        <v>50043</v>
      </c>
      <c r="AB8625" s="1">
        <v>2335.33</v>
      </c>
      <c r="AC8625" s="1">
        <v>9960.8594992912003</v>
      </c>
      <c r="AD8625" s="1">
        <v>4889.285242320866</v>
      </c>
      <c r="AE8625" s="1">
        <v>12930</v>
      </c>
      <c r="AF8625" s="1">
        <v>29995</v>
      </c>
      <c r="AG8625" s="1">
        <v>84046.545861803868</v>
      </c>
      <c r="AH8625" s="1">
        <v>21044.959771999998</v>
      </c>
      <c r="AI8625" s="1">
        <v>10586.50627583592</v>
      </c>
      <c r="AJ8625" s="1">
        <v>17889.522658159331</v>
      </c>
      <c r="AK8625" s="1">
        <v>4971</v>
      </c>
      <c r="AL8625" s="1">
        <v>447087</v>
      </c>
      <c r="AM8625" s="1">
        <v>335557.1875</v>
      </c>
      <c r="AN8625" s="1">
        <v>111529.8203125</v>
      </c>
      <c r="AO8625" t="s">
        <v>21435</v>
      </c>
    </row>
    <row r="8626" spans="1:41" x14ac:dyDescent="0.25">
      <c r="A8626" s="1">
        <v>2031</v>
      </c>
      <c r="B8626" t="s">
        <v>6938</v>
      </c>
      <c r="C8626" t="s">
        <v>7169</v>
      </c>
      <c r="D8626" t="s">
        <v>7267</v>
      </c>
      <c r="E8626" t="s">
        <v>8259</v>
      </c>
      <c r="F8626" t="s">
        <v>10425</v>
      </c>
      <c r="G8626" t="s">
        <v>12574</v>
      </c>
      <c r="H8626" t="s">
        <v>12778</v>
      </c>
      <c r="I8626" s="1">
        <v>16096.60108</v>
      </c>
      <c r="J8626" s="1">
        <v>39710.464009164192</v>
      </c>
      <c r="K8626" s="1">
        <v>2167.3249769954441</v>
      </c>
      <c r="L8626" s="1">
        <v>3581.347849836247</v>
      </c>
      <c r="M8626" s="1">
        <v>16642.423382420191</v>
      </c>
      <c r="N8626" s="1">
        <v>12295.72316027634</v>
      </c>
      <c r="O8626" s="1">
        <v>7881.5653168137042</v>
      </c>
      <c r="P8626" s="1">
        <v>10813.03899730328</v>
      </c>
      <c r="Q8626" s="1">
        <v>4137</v>
      </c>
      <c r="R8626" s="1">
        <v>8353.2396204009692</v>
      </c>
      <c r="S8626" s="1">
        <v>16481.479731231419</v>
      </c>
      <c r="T8626" s="1">
        <v>10701.808901103481</v>
      </c>
      <c r="U8626" s="1">
        <v>1724.5185765219951</v>
      </c>
      <c r="V8626" s="1">
        <v>6018</v>
      </c>
      <c r="W8626" s="1">
        <v>7989.6349861468752</v>
      </c>
      <c r="X8626" s="1">
        <v>19211.54449852274</v>
      </c>
      <c r="Y8626" s="1">
        <v>46453</v>
      </c>
      <c r="Z8626" s="1">
        <v>4134.8629528590973</v>
      </c>
      <c r="AA8626" s="1">
        <v>59651</v>
      </c>
      <c r="AB8626" s="1">
        <v>2670.1929112374191</v>
      </c>
      <c r="AC8626" s="1">
        <v>11389.146897799999</v>
      </c>
      <c r="AD8626" s="1">
        <v>4889.285242320866</v>
      </c>
      <c r="AE8626" s="1">
        <v>15452.54691228648</v>
      </c>
      <c r="AF8626" s="1">
        <v>36291.39484994534</v>
      </c>
      <c r="AG8626" s="1">
        <v>101001.17529940431</v>
      </c>
      <c r="AH8626" s="1">
        <v>25653.688531082131</v>
      </c>
      <c r="AI8626" s="1">
        <v>12651.85497792497</v>
      </c>
      <c r="AJ8626" s="1">
        <v>21935.882906510458</v>
      </c>
      <c r="AK8626" s="1">
        <v>6088</v>
      </c>
      <c r="AL8626" s="1">
        <v>532067.8125</v>
      </c>
      <c r="AM8626" s="1">
        <v>399038.9375</v>
      </c>
      <c r="AN8626" s="1">
        <v>133028.8125</v>
      </c>
      <c r="AO8626" t="s">
        <v>21436</v>
      </c>
    </row>
    <row r="8627" spans="1:41" x14ac:dyDescent="0.25">
      <c r="A8627" s="1">
        <v>2031</v>
      </c>
      <c r="B8627" t="s">
        <v>6938</v>
      </c>
      <c r="C8627" t="s">
        <v>7169</v>
      </c>
      <c r="D8627" t="s">
        <v>7267</v>
      </c>
      <c r="E8627" t="s">
        <v>8260</v>
      </c>
      <c r="F8627" t="s">
        <v>10426</v>
      </c>
      <c r="G8627" t="s">
        <v>12575</v>
      </c>
      <c r="H8627" t="s">
        <v>12778</v>
      </c>
      <c r="I8627" s="1">
        <v>2912.392159859397</v>
      </c>
      <c r="J8627" s="1">
        <v>8108.3112303407224</v>
      </c>
      <c r="K8627" s="1">
        <v>226.05504579999999</v>
      </c>
      <c r="L8627" s="1">
        <v>188</v>
      </c>
      <c r="M8627" s="1">
        <v>2033.571058571745</v>
      </c>
      <c r="N8627" s="1">
        <v>718.47003564453121</v>
      </c>
      <c r="O8627" s="1">
        <v>1607.105</v>
      </c>
      <c r="P8627" s="1">
        <v>911.923</v>
      </c>
      <c r="Q8627" s="1">
        <v>1140</v>
      </c>
      <c r="R8627" s="1">
        <v>1395.3033749069309</v>
      </c>
      <c r="S8627" s="1">
        <v>3856.3995393426439</v>
      </c>
      <c r="T8627" s="1">
        <v>3000</v>
      </c>
      <c r="U8627" s="1">
        <v>253</v>
      </c>
      <c r="V8627" s="1">
        <v>2832</v>
      </c>
      <c r="W8627" s="1">
        <v>1008</v>
      </c>
      <c r="X8627" s="1">
        <v>3077.2298189991202</v>
      </c>
      <c r="Y8627" s="1">
        <v>13795</v>
      </c>
      <c r="Z8627" s="1">
        <v>2055.5355999032022</v>
      </c>
      <c r="AA8627" s="1">
        <v>18024</v>
      </c>
      <c r="AB8627" s="1">
        <v>214.08</v>
      </c>
      <c r="AC8627" s="1">
        <v>1318.091641900535</v>
      </c>
      <c r="AD8627" s="1">
        <v>4769.0923438762766</v>
      </c>
      <c r="AE8627" s="1">
        <v>2005</v>
      </c>
      <c r="AF8627" s="1">
        <v>3384.582664967857</v>
      </c>
      <c r="AG8627" s="1">
        <v>20668.981324759781</v>
      </c>
      <c r="AH8627" s="1">
        <v>2286</v>
      </c>
      <c r="AI8627" s="1">
        <v>1083</v>
      </c>
      <c r="AJ8627" s="1">
        <v>8623.1272058846189</v>
      </c>
      <c r="AK8627" s="1">
        <v>3652</v>
      </c>
      <c r="AL8627" s="1">
        <v>115146.2578125</v>
      </c>
      <c r="AM8627" s="1">
        <v>88333.7109375</v>
      </c>
      <c r="AN8627" s="1">
        <v>26812.533203125</v>
      </c>
      <c r="AO8627" t="s">
        <v>21437</v>
      </c>
    </row>
    <row r="8628" spans="1:41" x14ac:dyDescent="0.25">
      <c r="A8628" s="1">
        <v>2031</v>
      </c>
      <c r="B8628" t="s">
        <v>6938</v>
      </c>
      <c r="C8628" t="s">
        <v>7169</v>
      </c>
      <c r="D8628" t="s">
        <v>7267</v>
      </c>
      <c r="E8628" t="s">
        <v>8260</v>
      </c>
      <c r="F8628" t="s">
        <v>10426</v>
      </c>
      <c r="G8628" t="s">
        <v>12576</v>
      </c>
      <c r="H8628" t="s">
        <v>12778</v>
      </c>
      <c r="I8628" s="1">
        <v>3330</v>
      </c>
      <c r="J8628" s="1">
        <v>10092.239563717019</v>
      </c>
      <c r="K8628" s="1">
        <v>276.05365086934893</v>
      </c>
      <c r="L8628" s="1">
        <v>227.46398505716709</v>
      </c>
      <c r="M8628" s="1">
        <v>2430.305659864498</v>
      </c>
      <c r="N8628" s="1">
        <v>850.23744018173829</v>
      </c>
      <c r="O8628" s="1">
        <v>1920.6392424957589</v>
      </c>
      <c r="P8628" s="1">
        <v>1042.6836165314371</v>
      </c>
      <c r="Q8628" s="1">
        <v>1370</v>
      </c>
      <c r="R8628" s="1">
        <v>1688.098421647742</v>
      </c>
      <c r="S8628" s="1">
        <v>4653.6902607452121</v>
      </c>
      <c r="T8628" s="1">
        <v>3607.3513149787</v>
      </c>
      <c r="U8628" s="1">
        <v>302.3584198614447</v>
      </c>
      <c r="V8628" s="1">
        <v>3098</v>
      </c>
      <c r="W8628" s="1">
        <v>1219.1268643711851</v>
      </c>
      <c r="X8628" s="1">
        <v>3639.488998937567</v>
      </c>
      <c r="Y8628" s="1">
        <v>16673.957407948401</v>
      </c>
      <c r="Z8628" s="1">
        <v>2432.4599631442188</v>
      </c>
      <c r="AA8628" s="1">
        <v>21717</v>
      </c>
      <c r="AB8628" s="1">
        <v>244.77692593239789</v>
      </c>
      <c r="AC8628" s="1">
        <v>1507.09277</v>
      </c>
      <c r="AD8628" s="1">
        <v>5643.6026637354071</v>
      </c>
      <c r="AE8628" s="1">
        <v>2396.1606000877332</v>
      </c>
      <c r="AF8628" s="1">
        <v>4095.0567060052931</v>
      </c>
      <c r="AG8628" s="1">
        <v>24846.162865390561</v>
      </c>
      <c r="AH8628" s="1">
        <v>2286</v>
      </c>
      <c r="AI8628" s="1">
        <v>1294.2852518179629</v>
      </c>
      <c r="AJ8628" s="1">
        <v>10384.1198689962</v>
      </c>
      <c r="AK8628" s="1">
        <v>4365</v>
      </c>
      <c r="AL8628" s="1">
        <v>137633.421875</v>
      </c>
      <c r="AM8628" s="1">
        <v>106053.09375</v>
      </c>
      <c r="AN8628" s="1">
        <v>31580.322265625</v>
      </c>
      <c r="AO8628" t="s">
        <v>21438</v>
      </c>
    </row>
    <row r="8629" spans="1:41" x14ac:dyDescent="0.25">
      <c r="A8629" s="1">
        <v>2031</v>
      </c>
      <c r="B8629" t="s">
        <v>6938</v>
      </c>
      <c r="C8629" t="s">
        <v>7169</v>
      </c>
      <c r="D8629" t="s">
        <v>7267</v>
      </c>
      <c r="E8629" t="s">
        <v>8261</v>
      </c>
      <c r="F8629" t="s">
        <v>10427</v>
      </c>
      <c r="G8629" t="s">
        <v>12577</v>
      </c>
      <c r="H8629" t="s">
        <v>12778</v>
      </c>
      <c r="I8629" s="1">
        <v>1788.541131204945</v>
      </c>
      <c r="J8629" s="1">
        <v>4085.562440036676</v>
      </c>
      <c r="K8629" s="1">
        <v>240.84327999999999</v>
      </c>
      <c r="L8629" s="1">
        <v>380</v>
      </c>
      <c r="M8629" s="1">
        <v>2588.1813472731301</v>
      </c>
      <c r="N8629" s="1">
        <v>828.16600927734373</v>
      </c>
      <c r="O8629" s="1">
        <v>1605.5909999999999</v>
      </c>
      <c r="P8629" s="1">
        <v>1812.335</v>
      </c>
      <c r="Q8629" s="1">
        <v>547</v>
      </c>
      <c r="R8629" s="1">
        <v>1068.0608314178139</v>
      </c>
      <c r="S8629" s="1">
        <v>975</v>
      </c>
      <c r="T8629" s="1">
        <v>1050</v>
      </c>
      <c r="U8629" s="1">
        <v>135</v>
      </c>
      <c r="V8629" s="1">
        <v>1304</v>
      </c>
      <c r="W8629" s="1">
        <v>450</v>
      </c>
      <c r="X8629" s="1">
        <v>2741.6826042726352</v>
      </c>
      <c r="Y8629" s="1">
        <v>8200</v>
      </c>
      <c r="Z8629" s="1">
        <v>1602.0645159271471</v>
      </c>
      <c r="AA8629" s="1">
        <v>8868</v>
      </c>
      <c r="AB8629" s="1">
        <v>342.33</v>
      </c>
      <c r="AC8629" s="1">
        <v>1480.906161885996</v>
      </c>
      <c r="AD8629" s="1">
        <v>3532.3288241057221</v>
      </c>
      <c r="AE8629" s="1">
        <v>1313</v>
      </c>
      <c r="AF8629" s="1">
        <v>3867.974960897935</v>
      </c>
      <c r="AG8629" s="1">
        <v>15696.71504951305</v>
      </c>
      <c r="AH8629" s="1">
        <v>3482</v>
      </c>
      <c r="AI8629" s="1">
        <v>1003</v>
      </c>
      <c r="AJ8629" s="1">
        <v>4722.6032028731661</v>
      </c>
      <c r="AK8629" s="1">
        <v>509</v>
      </c>
      <c r="AL8629" s="1">
        <v>76219.8828125</v>
      </c>
      <c r="AM8629" s="1">
        <v>57699.92578125</v>
      </c>
      <c r="AN8629" s="1">
        <v>18519.95703125</v>
      </c>
      <c r="AO8629" t="s">
        <v>21439</v>
      </c>
    </row>
    <row r="8630" spans="1:41" x14ac:dyDescent="0.25">
      <c r="A8630" s="1">
        <v>2031</v>
      </c>
      <c r="B8630" t="s">
        <v>6938</v>
      </c>
      <c r="C8630" t="s">
        <v>7169</v>
      </c>
      <c r="D8630" t="s">
        <v>7267</v>
      </c>
      <c r="E8630" t="s">
        <v>8261</v>
      </c>
      <c r="F8630" t="s">
        <v>10427</v>
      </c>
      <c r="G8630" t="s">
        <v>12578</v>
      </c>
      <c r="H8630" t="s">
        <v>12778</v>
      </c>
      <c r="I8630" s="1">
        <v>2045</v>
      </c>
      <c r="J8630" s="1">
        <v>5075.4513446781348</v>
      </c>
      <c r="K8630" s="1">
        <v>294.11273035759348</v>
      </c>
      <c r="L8630" s="1">
        <v>459.7676293708696</v>
      </c>
      <c r="M8630" s="1">
        <v>3093.1162943729978</v>
      </c>
      <c r="N8630" s="1">
        <v>980.05165537880862</v>
      </c>
      <c r="O8630" s="1">
        <v>1918.8298723468649</v>
      </c>
      <c r="P8630" s="1">
        <v>2072.205671056111</v>
      </c>
      <c r="Q8630" s="1">
        <v>657</v>
      </c>
      <c r="R8630" s="1">
        <v>1292.186227142502</v>
      </c>
      <c r="S8630" s="1">
        <v>1176.5762229605521</v>
      </c>
      <c r="T8630" s="1">
        <v>1262.5729602425449</v>
      </c>
      <c r="U8630" s="1">
        <v>161.33749676401189</v>
      </c>
      <c r="V8630" s="1">
        <v>1426</v>
      </c>
      <c r="W8630" s="1">
        <v>544.25306445142201</v>
      </c>
      <c r="X8630" s="1">
        <v>3242.6319331827599</v>
      </c>
      <c r="Y8630" s="1">
        <v>9952.8925861695407</v>
      </c>
      <c r="Z8630" s="1">
        <v>1895.8357099484549</v>
      </c>
      <c r="AA8630" s="1">
        <v>10709</v>
      </c>
      <c r="AB8630" s="1">
        <v>391.41669027670849</v>
      </c>
      <c r="AC8630" s="1">
        <v>1693.25326</v>
      </c>
      <c r="AD8630" s="1">
        <v>4180.05333583232</v>
      </c>
      <c r="AE8630" s="1">
        <v>1569.1565426010941</v>
      </c>
      <c r="AF8630" s="1">
        <v>4679.9202058892761</v>
      </c>
      <c r="AG8630" s="1">
        <v>18863.50156229713</v>
      </c>
      <c r="AH8630" s="1">
        <v>4244.5385704217442</v>
      </c>
      <c r="AI8630" s="1">
        <v>1198.677846328178</v>
      </c>
      <c r="AJ8630" s="1">
        <v>5627.9281804924412</v>
      </c>
      <c r="AK8630" s="1">
        <v>608</v>
      </c>
      <c r="AL8630" s="1">
        <v>91315.28125</v>
      </c>
      <c r="AM8630" s="1">
        <v>69160.4921875</v>
      </c>
      <c r="AN8630" s="1">
        <v>22154.779296875</v>
      </c>
      <c r="AO8630" t="s">
        <v>21440</v>
      </c>
    </row>
    <row r="8631" spans="1:41" x14ac:dyDescent="0.25">
      <c r="A8631" s="1">
        <v>2031</v>
      </c>
      <c r="B8631" t="s">
        <v>6938</v>
      </c>
      <c r="C8631" t="s">
        <v>7169</v>
      </c>
      <c r="D8631" t="s">
        <v>7267</v>
      </c>
      <c r="E8631" t="s">
        <v>8262</v>
      </c>
      <c r="F8631" t="s">
        <v>10428</v>
      </c>
      <c r="G8631" t="s">
        <v>12579</v>
      </c>
      <c r="H8631" t="s">
        <v>12778</v>
      </c>
      <c r="I8631" s="1">
        <v>5941.8310000000001</v>
      </c>
      <c r="J8631" s="1">
        <v>16448.98974696959</v>
      </c>
      <c r="K8631" s="1">
        <v>110.8439</v>
      </c>
      <c r="L8631" s="1">
        <v>260</v>
      </c>
      <c r="M8631" s="1">
        <v>4395.3057724346572</v>
      </c>
      <c r="N8631" s="1">
        <v>4298.8086582937494</v>
      </c>
      <c r="O8631" s="1">
        <v>2782.8543331631772</v>
      </c>
      <c r="P8631" s="1">
        <v>5134</v>
      </c>
      <c r="Q8631" s="1">
        <v>1255</v>
      </c>
      <c r="R8631" s="1">
        <v>3308.3980000000001</v>
      </c>
      <c r="S8631" s="1">
        <v>6303.6</v>
      </c>
      <c r="T8631" s="1">
        <v>4400</v>
      </c>
      <c r="U8631" s="1">
        <v>258</v>
      </c>
      <c r="V8631" s="1">
        <v>3247</v>
      </c>
      <c r="W8631" s="1">
        <v>3432</v>
      </c>
      <c r="X8631" s="1">
        <v>3049.581892166836</v>
      </c>
      <c r="Y8631" s="1">
        <v>18734</v>
      </c>
      <c r="Z8631" s="1">
        <v>1449.8280279999999</v>
      </c>
      <c r="AA8631" s="1">
        <v>17427</v>
      </c>
      <c r="AB8631" s="1">
        <v>780.68</v>
      </c>
      <c r="AC8631" s="1">
        <v>6716.8505261312803</v>
      </c>
      <c r="AD8631" s="1">
        <v>1628.6772763138449</v>
      </c>
      <c r="AE8631" s="1">
        <v>6436</v>
      </c>
      <c r="AF8631" s="1">
        <v>8998.5</v>
      </c>
      <c r="AG8631" s="1">
        <v>44188.137963309739</v>
      </c>
      <c r="AH8631" s="1">
        <v>8371</v>
      </c>
      <c r="AI8631" s="1">
        <v>4191.9461365171264</v>
      </c>
      <c r="AJ8631" s="1">
        <v>5515.2226545863614</v>
      </c>
      <c r="AK8631" s="1">
        <v>3082</v>
      </c>
      <c r="AL8631" s="1">
        <v>192146.0625</v>
      </c>
      <c r="AM8631" s="1">
        <v>149617.5625</v>
      </c>
      <c r="AN8631" s="1">
        <v>42528.4921875</v>
      </c>
      <c r="AO8631" t="s">
        <v>21441</v>
      </c>
    </row>
    <row r="8632" spans="1:41" x14ac:dyDescent="0.25">
      <c r="A8632" s="1">
        <v>2031</v>
      </c>
      <c r="B8632" t="s">
        <v>6938</v>
      </c>
      <c r="C8632" t="s">
        <v>7169</v>
      </c>
      <c r="D8632" t="s">
        <v>7267</v>
      </c>
      <c r="E8632" t="s">
        <v>8262</v>
      </c>
      <c r="F8632" t="s">
        <v>10428</v>
      </c>
      <c r="G8632" t="s">
        <v>12580</v>
      </c>
      <c r="H8632" t="s">
        <v>12778</v>
      </c>
      <c r="I8632" s="1">
        <v>5941.8310000000001</v>
      </c>
      <c r="J8632" s="1">
        <v>20350.566227976051</v>
      </c>
      <c r="K8632" s="1">
        <v>135.36023123619671</v>
      </c>
      <c r="L8632" s="1">
        <v>314.57785167480552</v>
      </c>
      <c r="M8632" s="1">
        <v>5252.7972654594041</v>
      </c>
      <c r="N8632" s="1">
        <v>5087.2101662248224</v>
      </c>
      <c r="O8632" s="1">
        <v>3325.7685331217099</v>
      </c>
      <c r="P8632" s="1">
        <v>5870.1641336740031</v>
      </c>
      <c r="Q8632" s="1">
        <v>1508</v>
      </c>
      <c r="R8632" s="1">
        <v>4002.643111470341</v>
      </c>
      <c r="S8632" s="1">
        <v>7606.8367990298848</v>
      </c>
      <c r="T8632" s="1">
        <v>5290.781928635427</v>
      </c>
      <c r="U8632" s="1">
        <v>308.33388270455617</v>
      </c>
      <c r="V8632" s="1">
        <v>3551</v>
      </c>
      <c r="W8632" s="1">
        <v>4150.836704882845</v>
      </c>
      <c r="X8632" s="1">
        <v>3606.7893530000861</v>
      </c>
      <c r="Y8632" s="1">
        <v>22995</v>
      </c>
      <c r="Z8632" s="1">
        <v>1715.6835579594981</v>
      </c>
      <c r="AA8632" s="1">
        <v>20773</v>
      </c>
      <c r="AB8632" s="1">
        <v>892.62168599077154</v>
      </c>
      <c r="AC8632" s="1">
        <v>7679.9795578000003</v>
      </c>
      <c r="AD8632" s="1">
        <v>1628.6772763138449</v>
      </c>
      <c r="AE8632" s="1">
        <v>7691.6157716531916</v>
      </c>
      <c r="AF8632" s="1">
        <v>10887.418454983601</v>
      </c>
      <c r="AG8632" s="1">
        <v>53102.286330281211</v>
      </c>
      <c r="AH8632" s="1">
        <v>10204.202289776111</v>
      </c>
      <c r="AI8632" s="1">
        <v>5009.7636758166263</v>
      </c>
      <c r="AJ8632" s="1">
        <v>6869.0894384631938</v>
      </c>
      <c r="AK8632" s="1">
        <v>3656</v>
      </c>
      <c r="AL8632" s="1">
        <v>229408.828125</v>
      </c>
      <c r="AM8632" s="1">
        <v>178648.40625</v>
      </c>
      <c r="AN8632" s="1">
        <v>50760.4375</v>
      </c>
      <c r="AO8632" t="s">
        <v>21442</v>
      </c>
    </row>
    <row r="8633" spans="1:41" x14ac:dyDescent="0.25">
      <c r="A8633" s="1">
        <v>2031</v>
      </c>
      <c r="B8633" t="s">
        <v>6938</v>
      </c>
      <c r="C8633" t="s">
        <v>7169</v>
      </c>
      <c r="D8633" t="s">
        <v>7267</v>
      </c>
      <c r="E8633" t="s">
        <v>8263</v>
      </c>
      <c r="F8633" t="s">
        <v>10429</v>
      </c>
      <c r="G8633" t="s">
        <v>12581</v>
      </c>
      <c r="H8633" t="s">
        <v>12778</v>
      </c>
      <c r="I8633" s="1">
        <v>21951.99612812572</v>
      </c>
      <c r="J8633" s="1">
        <v>47783.563780831231</v>
      </c>
      <c r="K8633" s="1">
        <v>2567.4466702</v>
      </c>
      <c r="L8633" s="1">
        <v>4543</v>
      </c>
      <c r="M8633" s="1">
        <v>22281.763751889888</v>
      </c>
      <c r="N8633" s="1">
        <v>13966.943147900591</v>
      </c>
      <c r="O8633" s="1">
        <v>11646.63728216317</v>
      </c>
      <c r="P8633" s="1">
        <v>14006.835999999999</v>
      </c>
      <c r="Q8633" s="1">
        <v>5279</v>
      </c>
      <c r="R8633" s="1">
        <v>10749.81804016372</v>
      </c>
      <c r="S8633" s="1">
        <v>19564.162469301009</v>
      </c>
      <c r="T8633" s="1">
        <v>15400</v>
      </c>
      <c r="U8633" s="1">
        <v>2226</v>
      </c>
      <c r="V8633" s="1">
        <v>13585</v>
      </c>
      <c r="W8633" s="1">
        <v>8930</v>
      </c>
      <c r="X8633" s="1">
        <v>27163.531137346021</v>
      </c>
      <c r="Y8633" s="1">
        <v>65978</v>
      </c>
      <c r="Z8633" s="1">
        <v>8173.199217209939</v>
      </c>
      <c r="AA8633" s="1">
        <v>98738</v>
      </c>
      <c r="AB8633" s="1">
        <v>3890.4</v>
      </c>
      <c r="AC8633" s="1">
        <v>14439.071255725859</v>
      </c>
      <c r="AD8633" s="1">
        <v>15207.31211016875</v>
      </c>
      <c r="AE8633" s="1">
        <v>19117</v>
      </c>
      <c r="AF8633" s="1">
        <v>42177.153018542747</v>
      </c>
      <c r="AG8633" s="1">
        <v>136744.82883180381</v>
      </c>
      <c r="AH8633" s="1">
        <v>31163.959771999998</v>
      </c>
      <c r="AI8633" s="1">
        <v>14222.50627583592</v>
      </c>
      <c r="AJ8633" s="1">
        <v>33933.231777695437</v>
      </c>
      <c r="AK8633" s="1">
        <v>10134</v>
      </c>
      <c r="AL8633" s="1">
        <v>735564.3125</v>
      </c>
      <c r="AM8633" s="1">
        <v>553392.6875</v>
      </c>
      <c r="AN8633" s="1">
        <v>182171.71875</v>
      </c>
      <c r="AO8633" t="s">
        <v>21443</v>
      </c>
    </row>
    <row r="8634" spans="1:41" x14ac:dyDescent="0.25">
      <c r="A8634" s="1">
        <v>2031</v>
      </c>
      <c r="B8634" t="s">
        <v>6938</v>
      </c>
      <c r="C8634" t="s">
        <v>7169</v>
      </c>
      <c r="D8634" t="s">
        <v>7267</v>
      </c>
      <c r="E8634" t="s">
        <v>8263</v>
      </c>
      <c r="F8634" t="s">
        <v>10429</v>
      </c>
      <c r="G8634" t="s">
        <v>12582</v>
      </c>
      <c r="H8634" t="s">
        <v>12778</v>
      </c>
      <c r="I8634" s="1">
        <v>22791.60108</v>
      </c>
      <c r="J8634" s="1">
        <v>59306.59748467282</v>
      </c>
      <c r="K8634" s="1">
        <v>3135.3116857569539</v>
      </c>
      <c r="L8634" s="1">
        <v>5496.64300061016</v>
      </c>
      <c r="M8634" s="1">
        <v>26628.770275681582</v>
      </c>
      <c r="N8634" s="1">
        <v>16528.48052122556</v>
      </c>
      <c r="O8634" s="1">
        <v>13918.809665352759</v>
      </c>
      <c r="P8634" s="1">
        <v>16015.275869391089</v>
      </c>
      <c r="Q8634" s="1">
        <v>6343</v>
      </c>
      <c r="R8634" s="1">
        <v>13005.59519381312</v>
      </c>
      <c r="S8634" s="1">
        <v>23608.952188222331</v>
      </c>
      <c r="T8634" s="1">
        <v>18517.73675022399</v>
      </c>
      <c r="U8634" s="1">
        <v>2660.276057753264</v>
      </c>
      <c r="V8634" s="1">
        <v>14859</v>
      </c>
      <c r="W8634" s="1">
        <v>10800.399701224889</v>
      </c>
      <c r="X8634" s="1">
        <v>32126.74338987911</v>
      </c>
      <c r="Y8634" s="1">
        <v>79154.755773847035</v>
      </c>
      <c r="Z8634" s="1">
        <v>9671.9219397616234</v>
      </c>
      <c r="AA8634" s="1">
        <v>118376</v>
      </c>
      <c r="AB8634" s="1">
        <v>4448.2443602737321</v>
      </c>
      <c r="AC8634" s="1">
        <v>16509.489327800002</v>
      </c>
      <c r="AD8634" s="1">
        <v>17099.33271406898</v>
      </c>
      <c r="AE8634" s="1">
        <v>22846.584634352719</v>
      </c>
      <c r="AF8634" s="1">
        <v>51030.76225512581</v>
      </c>
      <c r="AG8634" s="1">
        <v>164337.730864101</v>
      </c>
      <c r="AH8634" s="1">
        <v>36889.122084215407</v>
      </c>
      <c r="AI8634" s="1">
        <v>16997.21155743569</v>
      </c>
      <c r="AJ8634" s="1">
        <v>41189.211691409102</v>
      </c>
      <c r="AK8634" s="1">
        <v>12258</v>
      </c>
      <c r="AL8634" s="1">
        <v>876551.5625</v>
      </c>
      <c r="AM8634" s="1">
        <v>660122.875</v>
      </c>
      <c r="AN8634" s="1">
        <v>216428.640625</v>
      </c>
      <c r="AO8634" t="s">
        <v>21444</v>
      </c>
    </row>
    <row r="8635" spans="1:41" x14ac:dyDescent="0.25">
      <c r="A8635" s="1">
        <v>2031</v>
      </c>
      <c r="B8635" t="s">
        <v>6938</v>
      </c>
      <c r="C8635" t="s">
        <v>7169</v>
      </c>
      <c r="D8635" t="s">
        <v>7267</v>
      </c>
      <c r="E8635" t="s">
        <v>8264</v>
      </c>
      <c r="F8635" t="s">
        <v>10430</v>
      </c>
      <c r="G8635" t="s">
        <v>12583</v>
      </c>
      <c r="H8635" t="s">
        <v>12778</v>
      </c>
      <c r="I8635" s="1">
        <v>900.83000740395778</v>
      </c>
      <c r="J8635" s="1">
        <v>3564.742796525768</v>
      </c>
      <c r="K8635" s="1">
        <v>250</v>
      </c>
      <c r="L8635" s="1">
        <v>550</v>
      </c>
      <c r="M8635" s="1">
        <v>2464.9346164506001</v>
      </c>
      <c r="N8635" s="1">
        <v>739.4274375</v>
      </c>
      <c r="O8635" s="1">
        <v>1095</v>
      </c>
      <c r="P8635" s="1">
        <v>1487.578</v>
      </c>
      <c r="Q8635" s="1">
        <v>2</v>
      </c>
      <c r="R8635" s="1">
        <v>806.5508499</v>
      </c>
      <c r="S8635" s="1">
        <v>1000</v>
      </c>
      <c r="T8635" s="1">
        <v>1750</v>
      </c>
      <c r="U8635" s="1">
        <v>38</v>
      </c>
      <c r="V8635" s="1">
        <v>1424</v>
      </c>
      <c r="W8635" s="1">
        <v>431</v>
      </c>
      <c r="X8635" s="1">
        <v>2889.1025432349938</v>
      </c>
      <c r="Y8635" s="1">
        <v>4000</v>
      </c>
      <c r="Z8635" s="1">
        <v>809.61338195282781</v>
      </c>
      <c r="AA8635" s="1">
        <v>10324</v>
      </c>
      <c r="AB8635" s="1">
        <v>612</v>
      </c>
      <c r="AC8635" s="1">
        <v>1436.7976415339519</v>
      </c>
      <c r="AD8635" s="1">
        <v>1215.0952</v>
      </c>
      <c r="AE8635" s="1">
        <v>1850</v>
      </c>
      <c r="AF8635" s="1">
        <v>2391.1999999999998</v>
      </c>
      <c r="AG8635" s="1">
        <v>4577.0865957271053</v>
      </c>
      <c r="AH8635" s="1">
        <v>1616</v>
      </c>
      <c r="AI8635" s="1">
        <v>1031</v>
      </c>
      <c r="AJ8635" s="1">
        <v>1759.183508571429</v>
      </c>
      <c r="AK8635" s="1">
        <v>760</v>
      </c>
      <c r="AL8635" s="1">
        <v>51775.140625</v>
      </c>
      <c r="AM8635" s="1">
        <v>36661.0078125</v>
      </c>
      <c r="AN8635" s="1">
        <v>15114.1318359375</v>
      </c>
      <c r="AO8635" t="s">
        <v>21445</v>
      </c>
    </row>
    <row r="8636" spans="1:41" x14ac:dyDescent="0.25">
      <c r="A8636" s="1">
        <v>2031</v>
      </c>
      <c r="B8636" t="s">
        <v>6938</v>
      </c>
      <c r="C8636" t="s">
        <v>7169</v>
      </c>
      <c r="D8636" t="s">
        <v>7267</v>
      </c>
      <c r="E8636" t="s">
        <v>8264</v>
      </c>
      <c r="F8636" t="s">
        <v>10430</v>
      </c>
      <c r="G8636" t="s">
        <v>12584</v>
      </c>
      <c r="H8636" t="s">
        <v>12778</v>
      </c>
      <c r="I8636" s="1">
        <v>1030</v>
      </c>
      <c r="J8636" s="1">
        <v>4428.442567113475</v>
      </c>
      <c r="K8636" s="1">
        <v>305.29472356213711</v>
      </c>
      <c r="L8636" s="1">
        <v>665.45314777362705</v>
      </c>
      <c r="M8636" s="1">
        <v>2945.8250422599981</v>
      </c>
      <c r="N8636" s="1">
        <v>875.03842953749995</v>
      </c>
      <c r="O8636" s="1">
        <v>1308.6263626414309</v>
      </c>
      <c r="P8636" s="1">
        <v>1700.8817728170061</v>
      </c>
      <c r="Q8636" s="1">
        <v>2</v>
      </c>
      <c r="R8636" s="1">
        <v>975.80013148441776</v>
      </c>
      <c r="S8636" s="1">
        <v>1206.7448440621049</v>
      </c>
      <c r="T8636" s="1">
        <v>2104.2882670709082</v>
      </c>
      <c r="U8636" s="1">
        <v>45.413517607647812</v>
      </c>
      <c r="V8636" s="1">
        <v>1557</v>
      </c>
      <c r="W8636" s="1">
        <v>521.27349061902862</v>
      </c>
      <c r="X8636" s="1">
        <v>3416.9878564111609</v>
      </c>
      <c r="Y8636" s="1">
        <v>4855.069554229045</v>
      </c>
      <c r="Z8636" s="1">
        <v>958.07250301030149</v>
      </c>
      <c r="AA8636" s="1">
        <v>12467</v>
      </c>
      <c r="AB8636" s="1">
        <v>699.75466494127193</v>
      </c>
      <c r="AC8636" s="1">
        <v>1642.8200200000001</v>
      </c>
      <c r="AD8636" s="1">
        <v>1437.907679900025</v>
      </c>
      <c r="AE8636" s="1">
        <v>2210.9212519512748</v>
      </c>
      <c r="AF8636" s="1">
        <v>2893.1483035569022</v>
      </c>
      <c r="AG8636" s="1">
        <v>5500</v>
      </c>
      <c r="AH8636" s="1">
        <v>1969.894982711528</v>
      </c>
      <c r="AI8636" s="1">
        <v>1232.140438249603</v>
      </c>
      <c r="AJ8636" s="1">
        <v>2101.741932507191</v>
      </c>
      <c r="AK8636" s="1">
        <v>908</v>
      </c>
      <c r="AL8636" s="1">
        <v>61965.5390625</v>
      </c>
      <c r="AM8636" s="1">
        <v>43908.80078125</v>
      </c>
      <c r="AN8636" s="1">
        <v>18056.73828125</v>
      </c>
      <c r="AO8636" t="s">
        <v>21446</v>
      </c>
    </row>
  </sheetData>
  <autoFilter ref="A1:AO8636" xr:uid="{00000000-0001-0000-0100-000000000000}">
    <filterColumn colId="0">
      <filters>
        <filter val="2017"/>
      </filters>
    </filterColumn>
    <filterColumn colId="40">
      <filters>
        <filter val="2017AMP2013Capital ExpenditureAll assetsExpenditure on assetsconstant"/>
        <filter val="2017AMP2014Capital ExpenditureAll assetsExpenditure on assetsconstant"/>
        <filter val="2017AMP2015Capital ExpenditureAll assetsExpenditure on assetsconstant"/>
        <filter val="2017AMP2016Capital ExpenditureAll assetsExpenditure on assetsconstant"/>
        <filter val="2017AMP2017Capital ExpenditureAll assetsExpenditure on assetsconstant"/>
        <filter val="2017IDCapital ExpenditureAll assetsExpenditure on assetsconstant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37"/>
  <sheetViews>
    <sheetView topLeftCell="A16" workbookViewId="0">
      <selection activeCell="A1191" sqref="A1191"/>
    </sheetView>
  </sheetViews>
  <sheetFormatPr defaultRowHeight="15" x14ac:dyDescent="0.25"/>
  <sheetData>
    <row r="1" spans="1:35" x14ac:dyDescent="0.25">
      <c r="A1" t="s">
        <v>23180</v>
      </c>
      <c r="B1" t="s">
        <v>23181</v>
      </c>
      <c r="C1" t="s">
        <v>23218</v>
      </c>
      <c r="D1" t="s">
        <v>23219</v>
      </c>
      <c r="E1" t="s">
        <v>23220</v>
      </c>
      <c r="F1" t="s">
        <v>23221</v>
      </c>
      <c r="G1" t="s">
        <v>23222</v>
      </c>
      <c r="H1" t="s">
        <v>23223</v>
      </c>
      <c r="I1" t="s">
        <v>23224</v>
      </c>
      <c r="J1" t="s">
        <v>23225</v>
      </c>
      <c r="K1" t="s">
        <v>23226</v>
      </c>
      <c r="L1" t="s">
        <v>23227</v>
      </c>
      <c r="M1" t="s">
        <v>23228</v>
      </c>
      <c r="N1" t="s">
        <v>23229</v>
      </c>
      <c r="O1" t="s">
        <v>23230</v>
      </c>
      <c r="P1" t="s">
        <v>23231</v>
      </c>
      <c r="Q1" t="s">
        <v>23232</v>
      </c>
      <c r="R1" t="s">
        <v>23233</v>
      </c>
      <c r="S1" t="s">
        <v>23234</v>
      </c>
      <c r="T1" t="s">
        <v>23235</v>
      </c>
      <c r="U1" t="s">
        <v>23236</v>
      </c>
      <c r="V1" t="s">
        <v>23237</v>
      </c>
      <c r="W1" t="s">
        <v>23238</v>
      </c>
      <c r="X1" t="s">
        <v>23239</v>
      </c>
      <c r="Y1" t="s">
        <v>23240</v>
      </c>
      <c r="Z1" t="s">
        <v>23241</v>
      </c>
      <c r="AA1" t="s">
        <v>23242</v>
      </c>
      <c r="AB1" t="s">
        <v>23243</v>
      </c>
      <c r="AC1" t="s">
        <v>23244</v>
      </c>
      <c r="AD1" t="s">
        <v>23245</v>
      </c>
      <c r="AE1" t="s">
        <v>23246</v>
      </c>
      <c r="AF1" t="s">
        <v>23247</v>
      </c>
      <c r="AG1" t="s">
        <v>23248</v>
      </c>
      <c r="AH1" t="s">
        <v>23249</v>
      </c>
      <c r="AI1" t="s">
        <v>23250</v>
      </c>
    </row>
    <row r="2" spans="1:35" x14ac:dyDescent="0.25">
      <c r="A2" s="1">
        <v>2013</v>
      </c>
      <c r="B2" t="s">
        <v>23182</v>
      </c>
      <c r="C2" s="1">
        <v>18219.1171875</v>
      </c>
      <c r="D2" s="1">
        <v>44157.4375</v>
      </c>
      <c r="E2" s="1">
        <v>5674.28173828125</v>
      </c>
      <c r="F2" s="1"/>
      <c r="G2" s="1">
        <v>27972.591796875</v>
      </c>
      <c r="H2" s="1">
        <v>15685.556640625</v>
      </c>
      <c r="I2" s="1">
        <v>24923</v>
      </c>
      <c r="J2" s="1">
        <v>31474.255859375</v>
      </c>
      <c r="K2" s="1">
        <v>12005.326171875</v>
      </c>
      <c r="L2" s="1">
        <v>14204.9560546875</v>
      </c>
      <c r="M2" s="1">
        <v>42162</v>
      </c>
      <c r="N2" s="1">
        <v>14060.7646484375</v>
      </c>
      <c r="O2" s="1">
        <v>5077.619140625</v>
      </c>
      <c r="P2" s="1">
        <v>26669.47265625</v>
      </c>
      <c r="Q2" s="1">
        <v>10140.0927734375</v>
      </c>
      <c r="R2" s="1">
        <v>42650</v>
      </c>
      <c r="S2" s="1">
        <v>85475.6796875</v>
      </c>
      <c r="T2" s="1">
        <v>15169.6728515625</v>
      </c>
      <c r="U2" s="1">
        <v>173249.140625</v>
      </c>
      <c r="V2" s="1"/>
      <c r="W2" s="1"/>
      <c r="X2" s="1">
        <v>28469</v>
      </c>
      <c r="Y2" s="1">
        <v>32960.08984375</v>
      </c>
      <c r="Z2" s="1"/>
      <c r="AA2" s="1">
        <v>468768</v>
      </c>
      <c r="AB2" s="1">
        <v>76532.4296875</v>
      </c>
      <c r="AC2" s="1">
        <v>18231</v>
      </c>
      <c r="AD2" s="1">
        <v>118525.9765625</v>
      </c>
      <c r="AE2" s="1">
        <v>12129</v>
      </c>
      <c r="AF2" s="1">
        <v>1364586.375</v>
      </c>
      <c r="AG2" s="1">
        <v>1061642.375</v>
      </c>
      <c r="AH2" s="1">
        <v>302944.15625</v>
      </c>
      <c r="AI2" t="s">
        <v>23251</v>
      </c>
    </row>
    <row r="3" spans="1:35" x14ac:dyDescent="0.25">
      <c r="A3" s="1">
        <v>2013</v>
      </c>
      <c r="B3" t="s">
        <v>23183</v>
      </c>
      <c r="C3" s="1">
        <v>11348.1337890625</v>
      </c>
      <c r="D3" s="1">
        <v>4966.48046875</v>
      </c>
      <c r="E3" s="1">
        <v>1185.28271484375</v>
      </c>
      <c r="F3" s="1">
        <v>3704.0927734375</v>
      </c>
      <c r="G3" s="1">
        <v>9157.21484375</v>
      </c>
      <c r="H3" s="1">
        <v>2173.44482421875</v>
      </c>
      <c r="I3" s="1">
        <v>6813.60009765625</v>
      </c>
      <c r="J3" s="1">
        <v>2448.39404296875</v>
      </c>
      <c r="K3" s="1">
        <v>6229.42333984375</v>
      </c>
      <c r="L3" s="1">
        <v>11398.427734375</v>
      </c>
      <c r="M3" s="1">
        <v>3391</v>
      </c>
      <c r="N3" s="1">
        <v>9853.4833984375</v>
      </c>
      <c r="O3" s="1">
        <v>427.2606201171875</v>
      </c>
      <c r="P3" s="1">
        <v>4409.81640625</v>
      </c>
      <c r="Q3" s="1">
        <v>3324.907470703125</v>
      </c>
      <c r="R3" s="1">
        <v>5540</v>
      </c>
      <c r="S3" s="1">
        <v>5492.8623046875</v>
      </c>
      <c r="T3" s="1">
        <v>14595.9912109375</v>
      </c>
      <c r="U3" s="1">
        <v>75858.53125</v>
      </c>
      <c r="V3" s="1">
        <v>6413599</v>
      </c>
      <c r="W3" s="1">
        <v>7208.40234375</v>
      </c>
      <c r="X3" s="1">
        <v>23038</v>
      </c>
      <c r="Y3" s="1">
        <v>3005.798583984375</v>
      </c>
      <c r="Z3" s="1">
        <v>38911.46484375</v>
      </c>
      <c r="AA3" s="1">
        <v>69070</v>
      </c>
      <c r="AB3" s="1">
        <v>464.33157348632813</v>
      </c>
      <c r="AC3" s="1">
        <v>2738</v>
      </c>
      <c r="AD3" s="1">
        <v>21025.1484375</v>
      </c>
      <c r="AE3" s="1">
        <v>1094</v>
      </c>
      <c r="AF3" s="1">
        <v>6762473</v>
      </c>
      <c r="AG3" s="1">
        <v>282273.6875</v>
      </c>
      <c r="AH3" s="1">
        <v>6480199</v>
      </c>
      <c r="AI3" t="s">
        <v>23252</v>
      </c>
    </row>
    <row r="4" spans="1:35" x14ac:dyDescent="0.25">
      <c r="A4" s="1">
        <v>2013</v>
      </c>
      <c r="B4" t="s">
        <v>23184</v>
      </c>
      <c r="C4" s="1"/>
      <c r="D4" s="1"/>
      <c r="E4" s="1">
        <v>5.5911307334899902</v>
      </c>
      <c r="F4" s="1"/>
      <c r="G4" s="1"/>
      <c r="H4" s="1"/>
      <c r="I4" s="1"/>
      <c r="J4" s="1"/>
      <c r="K4" s="1"/>
      <c r="L4" s="1"/>
      <c r="M4" s="1"/>
      <c r="N4" s="1"/>
      <c r="O4" s="1">
        <v>0.99500000476837158</v>
      </c>
      <c r="P4" s="1"/>
      <c r="Q4" s="1"/>
      <c r="R4" s="1"/>
      <c r="S4" s="1">
        <v>5.5799999237060547</v>
      </c>
      <c r="T4" s="1"/>
      <c r="U4" s="1"/>
      <c r="V4" s="1">
        <v>1032415.8125</v>
      </c>
      <c r="W4" s="1">
        <v>219.24038696289063</v>
      </c>
      <c r="X4" s="1"/>
      <c r="Y4" s="1"/>
      <c r="Z4" s="1"/>
      <c r="AA4" s="1"/>
      <c r="AB4" s="1">
        <v>6.311039924621582</v>
      </c>
      <c r="AC4" s="1"/>
      <c r="AD4" s="1">
        <v>2828.844970703125</v>
      </c>
      <c r="AE4" s="1"/>
      <c r="AF4" s="1">
        <v>1035482.4375</v>
      </c>
      <c r="AG4" s="1">
        <v>3054.660400390625</v>
      </c>
      <c r="AH4" s="1">
        <v>1032427.6875</v>
      </c>
      <c r="AI4" t="s">
        <v>23253</v>
      </c>
    </row>
    <row r="5" spans="1:35" x14ac:dyDescent="0.25">
      <c r="A5" s="1">
        <v>2013</v>
      </c>
      <c r="B5" t="s">
        <v>23185</v>
      </c>
      <c r="C5" s="1">
        <v>9305.6220703125</v>
      </c>
      <c r="D5" s="1">
        <v>35104.93359375</v>
      </c>
      <c r="E5" s="1">
        <v>262.7620849609375</v>
      </c>
      <c r="F5" s="1">
        <v>6929.7314453125</v>
      </c>
      <c r="G5" s="1">
        <v>2793.223876953125</v>
      </c>
      <c r="H5" s="1">
        <v>16774.447265625</v>
      </c>
      <c r="I5" s="1"/>
      <c r="J5" s="1"/>
      <c r="K5" s="1"/>
      <c r="L5" s="1">
        <v>4522.64892578125</v>
      </c>
      <c r="M5" s="1"/>
      <c r="N5" s="1">
        <v>6252.27001953125</v>
      </c>
      <c r="O5" s="1">
        <v>4010.766357421875</v>
      </c>
      <c r="P5" s="1">
        <v>6300.67431640625</v>
      </c>
      <c r="Q5" s="1"/>
      <c r="R5" s="1">
        <v>10200</v>
      </c>
      <c r="S5" s="1">
        <v>113666.8984375</v>
      </c>
      <c r="T5" s="1">
        <v>927.30718994140625</v>
      </c>
      <c r="U5" s="1">
        <v>82208.78125</v>
      </c>
      <c r="V5" s="1">
        <v>75836.5625</v>
      </c>
      <c r="W5" s="1">
        <v>27530.693359375</v>
      </c>
      <c r="X5" s="1"/>
      <c r="Y5" s="1"/>
      <c r="Z5" s="1">
        <v>80389.703125</v>
      </c>
      <c r="AA5" s="1">
        <v>69807</v>
      </c>
      <c r="AB5" s="1">
        <v>13619.314453125</v>
      </c>
      <c r="AC5" s="1">
        <v>657</v>
      </c>
      <c r="AD5" s="1">
        <v>17675.62109375</v>
      </c>
      <c r="AE5" s="1">
        <v>6225</v>
      </c>
      <c r="AF5" s="1">
        <v>591000.9375</v>
      </c>
      <c r="AG5" s="1">
        <v>475154.8125</v>
      </c>
      <c r="AH5" s="1">
        <v>115846.1328125</v>
      </c>
      <c r="AI5" t="s">
        <v>23254</v>
      </c>
    </row>
    <row r="6" spans="1:35" x14ac:dyDescent="0.25">
      <c r="A6" s="1">
        <v>2014</v>
      </c>
      <c r="B6" t="s">
        <v>23186</v>
      </c>
      <c r="C6" s="1">
        <v>20409.775390625</v>
      </c>
      <c r="D6" s="1">
        <v>42051.83203125</v>
      </c>
      <c r="E6" s="1"/>
      <c r="F6" s="1">
        <v>6570.4375</v>
      </c>
      <c r="G6" s="1">
        <v>30884.1640625</v>
      </c>
      <c r="H6" s="1">
        <v>17218.439453125</v>
      </c>
      <c r="I6" s="1">
        <v>24870.400390625</v>
      </c>
      <c r="J6" s="1">
        <v>32960.88671875</v>
      </c>
      <c r="K6" s="1">
        <v>11793.7431640625</v>
      </c>
      <c r="L6" s="1">
        <v>13180.728515625</v>
      </c>
      <c r="M6" s="1">
        <v>43159</v>
      </c>
      <c r="N6" s="1">
        <v>14958.5947265625</v>
      </c>
      <c r="O6" s="1">
        <v>5062.14990234375</v>
      </c>
      <c r="P6" s="1">
        <v>27904.466796875</v>
      </c>
      <c r="Q6" s="1">
        <v>10081.5546875</v>
      </c>
      <c r="R6" s="1">
        <v>43699</v>
      </c>
      <c r="S6" s="1">
        <v>91281.0078125</v>
      </c>
      <c r="T6" s="1">
        <v>16003.8447265625</v>
      </c>
      <c r="U6" s="1">
        <v>176121.4375</v>
      </c>
      <c r="V6" s="1">
        <v>6632.76513671875</v>
      </c>
      <c r="W6" s="1"/>
      <c r="X6" s="1">
        <v>29162.609375</v>
      </c>
      <c r="Y6" s="1">
        <v>33473.484375</v>
      </c>
      <c r="Z6" s="1">
        <v>72754.7890625</v>
      </c>
      <c r="AA6" s="1">
        <v>385822</v>
      </c>
      <c r="AB6" s="1">
        <v>77689.796875</v>
      </c>
      <c r="AC6" s="1"/>
      <c r="AD6" s="1">
        <v>120182.109375</v>
      </c>
      <c r="AE6" s="1">
        <v>12713</v>
      </c>
      <c r="AF6" s="1">
        <v>1366642.125</v>
      </c>
      <c r="AG6" s="1">
        <v>1072791.125</v>
      </c>
      <c r="AH6" s="1">
        <v>293850.875</v>
      </c>
      <c r="AI6" t="s">
        <v>23255</v>
      </c>
    </row>
    <row r="7" spans="1:35" x14ac:dyDescent="0.25">
      <c r="A7" s="1">
        <v>2014</v>
      </c>
      <c r="B7" t="s">
        <v>23187</v>
      </c>
      <c r="C7" s="1">
        <v>11472.76953125</v>
      </c>
      <c r="D7" s="1">
        <v>5849.29248046875</v>
      </c>
      <c r="E7" s="1"/>
      <c r="F7" s="1">
        <v>3972.68212890625</v>
      </c>
      <c r="G7" s="1">
        <v>9324.947265625</v>
      </c>
      <c r="H7" s="1">
        <v>2227.533447265625</v>
      </c>
      <c r="I7" s="1">
        <v>6880.7001953125</v>
      </c>
      <c r="J7" s="1">
        <v>2496.97265625</v>
      </c>
      <c r="K7" s="1">
        <v>6155.07666015625</v>
      </c>
      <c r="L7" s="1">
        <v>14351.5166015625</v>
      </c>
      <c r="M7" s="1">
        <v>3548</v>
      </c>
      <c r="N7" s="1">
        <v>10718.9951171875</v>
      </c>
      <c r="O7" s="1">
        <v>440.53863525390625</v>
      </c>
      <c r="P7" s="1">
        <v>4509.1533203125</v>
      </c>
      <c r="Q7" s="1">
        <v>3788.4453125</v>
      </c>
      <c r="R7" s="1">
        <v>6114</v>
      </c>
      <c r="S7" s="1">
        <v>3759.207275390625</v>
      </c>
      <c r="T7" s="1">
        <v>15762.759765625</v>
      </c>
      <c r="U7" s="1">
        <v>81626.328125</v>
      </c>
      <c r="V7" s="1">
        <v>966.39385986328125</v>
      </c>
      <c r="W7" s="1">
        <v>7385.97412109375</v>
      </c>
      <c r="X7" s="1">
        <v>24877.6171875</v>
      </c>
      <c r="Y7" s="1">
        <v>3117.9619140625</v>
      </c>
      <c r="Z7" s="1">
        <v>44476</v>
      </c>
      <c r="AA7" s="1">
        <v>131286</v>
      </c>
      <c r="AB7" s="1">
        <v>1558.4954833984375</v>
      </c>
      <c r="AC7" s="1"/>
      <c r="AD7" s="1">
        <v>21607.22265625</v>
      </c>
      <c r="AE7" s="1">
        <v>1106</v>
      </c>
      <c r="AF7" s="1">
        <v>429380.59375</v>
      </c>
      <c r="AG7" s="1">
        <v>360496.96875</v>
      </c>
      <c r="AH7" s="1">
        <v>68883.59375</v>
      </c>
      <c r="AI7" t="s">
        <v>23256</v>
      </c>
    </row>
    <row r="8" spans="1:35" x14ac:dyDescent="0.25">
      <c r="A8" s="1">
        <v>2014</v>
      </c>
      <c r="B8" t="s">
        <v>23188</v>
      </c>
      <c r="C8" s="1"/>
      <c r="D8" s="1"/>
      <c r="E8" s="1">
        <v>7584.5625</v>
      </c>
      <c r="F8" s="1"/>
      <c r="G8" s="1"/>
      <c r="H8" s="1"/>
      <c r="I8" s="1"/>
      <c r="J8" s="1"/>
      <c r="K8" s="1"/>
      <c r="L8" s="1"/>
      <c r="M8" s="1"/>
      <c r="N8" s="1"/>
      <c r="O8" s="1"/>
      <c r="P8" s="1">
        <v>120.906982421875</v>
      </c>
      <c r="Q8" s="1"/>
      <c r="R8" s="1"/>
      <c r="S8" s="1">
        <v>5.5</v>
      </c>
      <c r="T8" s="1"/>
      <c r="U8" s="1"/>
      <c r="V8" s="1"/>
      <c r="W8" s="1">
        <v>250.10212707519531</v>
      </c>
      <c r="X8" s="1"/>
      <c r="Y8" s="1"/>
      <c r="Z8" s="1"/>
      <c r="AA8" s="1"/>
      <c r="AB8" s="1"/>
      <c r="AC8" s="1">
        <v>22054</v>
      </c>
      <c r="AD8" s="1">
        <v>3283.53076171875</v>
      </c>
      <c r="AE8" s="1"/>
      <c r="AF8" s="1">
        <v>33298.6015625</v>
      </c>
      <c r="AG8" s="1">
        <v>3660.039794921875</v>
      </c>
      <c r="AH8" s="1">
        <v>29638.5625</v>
      </c>
      <c r="AI8" t="s">
        <v>23257</v>
      </c>
    </row>
    <row r="9" spans="1:35" x14ac:dyDescent="0.25">
      <c r="A9" s="1">
        <v>2014</v>
      </c>
      <c r="B9" t="s">
        <v>23189</v>
      </c>
      <c r="C9" s="1">
        <v>10479.8017578125</v>
      </c>
      <c r="D9" s="1">
        <v>35205.515625</v>
      </c>
      <c r="E9" s="1"/>
      <c r="F9" s="1">
        <v>594.65447998046875</v>
      </c>
      <c r="G9" s="1">
        <v>3104.701904296875</v>
      </c>
      <c r="H9" s="1">
        <v>17371.6640625</v>
      </c>
      <c r="I9" s="1"/>
      <c r="J9" s="1"/>
      <c r="K9" s="1"/>
      <c r="L9" s="1">
        <v>2444.95361328125</v>
      </c>
      <c r="M9" s="1"/>
      <c r="N9" s="1">
        <v>6714.05908203125</v>
      </c>
      <c r="O9" s="1">
        <v>4309.4130859375</v>
      </c>
      <c r="P9" s="1">
        <v>7528.6396484375</v>
      </c>
      <c r="Q9" s="1"/>
      <c r="R9" s="1">
        <v>10140</v>
      </c>
      <c r="S9" s="1">
        <v>119520.734375</v>
      </c>
      <c r="T9" s="1">
        <v>942.44921875</v>
      </c>
      <c r="U9" s="1">
        <v>88454.8359375</v>
      </c>
      <c r="V9" s="1">
        <v>471.2044677734375</v>
      </c>
      <c r="W9" s="1">
        <v>29453.857421875</v>
      </c>
      <c r="X9" s="1"/>
      <c r="Y9" s="1"/>
      <c r="Z9" s="1">
        <v>10044</v>
      </c>
      <c r="AA9" s="1">
        <v>75263</v>
      </c>
      <c r="AB9" s="1">
        <v>13353.89453125</v>
      </c>
      <c r="AC9" s="1"/>
      <c r="AD9" s="1">
        <v>18508.05859375</v>
      </c>
      <c r="AE9" s="1">
        <v>5759</v>
      </c>
      <c r="AF9" s="1">
        <v>459664.46875</v>
      </c>
      <c r="AG9" s="1">
        <v>420121.5625</v>
      </c>
      <c r="AH9" s="1">
        <v>39542.859375</v>
      </c>
      <c r="AI9" t="s">
        <v>23258</v>
      </c>
    </row>
    <row r="10" spans="1:35" x14ac:dyDescent="0.25">
      <c r="A10" s="1">
        <v>2015</v>
      </c>
      <c r="B10" t="s">
        <v>23190</v>
      </c>
      <c r="C10" s="1">
        <v>24849.3359375</v>
      </c>
      <c r="D10" s="1">
        <v>46071.9453125</v>
      </c>
      <c r="E10" s="1">
        <v>5494.9677734375</v>
      </c>
      <c r="F10" s="1">
        <v>7057.7421875</v>
      </c>
      <c r="G10" s="1">
        <v>35295.203125</v>
      </c>
      <c r="H10" s="1">
        <v>20258.724609375</v>
      </c>
      <c r="I10" s="1">
        <v>26037</v>
      </c>
      <c r="J10" s="1">
        <v>35174.9453125</v>
      </c>
      <c r="K10" s="1">
        <v>13168.0263671875</v>
      </c>
      <c r="L10" s="1">
        <v>13845.740234375</v>
      </c>
      <c r="M10" s="1">
        <v>49338</v>
      </c>
      <c r="N10" s="1">
        <v>16563.787109375</v>
      </c>
      <c r="O10" s="1">
        <v>5190</v>
      </c>
      <c r="P10" s="1">
        <v>29021</v>
      </c>
      <c r="Q10" s="1">
        <v>14211.5654296875</v>
      </c>
      <c r="R10" s="1">
        <v>45787</v>
      </c>
      <c r="S10" s="1">
        <v>106400.625</v>
      </c>
      <c r="T10" s="1">
        <v>17168.71484375</v>
      </c>
      <c r="U10" s="1">
        <v>187351.078125</v>
      </c>
      <c r="V10" s="1">
        <v>6907.75390625</v>
      </c>
      <c r="W10" s="1"/>
      <c r="X10" s="1">
        <v>30942.224609375</v>
      </c>
      <c r="Y10" s="1">
        <v>35461</v>
      </c>
      <c r="Z10" s="1">
        <v>81074.6328125</v>
      </c>
      <c r="AA10" s="1">
        <v>393684</v>
      </c>
      <c r="AB10" s="1">
        <v>65045.11328125</v>
      </c>
      <c r="AC10" s="1">
        <v>19326</v>
      </c>
      <c r="AD10" s="1">
        <v>119134.0703125</v>
      </c>
      <c r="AE10" s="1">
        <v>13032</v>
      </c>
      <c r="AF10" s="1">
        <v>1462892.25</v>
      </c>
      <c r="AG10" s="1">
        <v>1134911.625</v>
      </c>
      <c r="AH10" s="1">
        <v>327980.59375</v>
      </c>
      <c r="AI10" t="s">
        <v>23259</v>
      </c>
    </row>
    <row r="11" spans="1:35" x14ac:dyDescent="0.25">
      <c r="A11" s="1">
        <v>2015</v>
      </c>
      <c r="B11" t="s">
        <v>23191</v>
      </c>
      <c r="C11" s="1">
        <v>12499.376953125</v>
      </c>
      <c r="D11" s="1">
        <v>5406.00390625</v>
      </c>
      <c r="E11" s="1">
        <v>1358.1600341796875</v>
      </c>
      <c r="F11" s="1">
        <v>3923.91796875</v>
      </c>
      <c r="G11" s="1">
        <v>7677.20947265625</v>
      </c>
      <c r="H11" s="1">
        <v>2303.9921875</v>
      </c>
      <c r="I11" s="1">
        <v>7310.2001953125</v>
      </c>
      <c r="J11" s="1">
        <v>2556.284912109375</v>
      </c>
      <c r="K11" s="1">
        <v>6810.9716796875</v>
      </c>
      <c r="L11" s="1">
        <v>15458.828125</v>
      </c>
      <c r="M11" s="1">
        <v>3571</v>
      </c>
      <c r="N11" s="1">
        <v>10995.95703125</v>
      </c>
      <c r="O11" s="1">
        <v>634</v>
      </c>
      <c r="P11" s="1">
        <v>4573</v>
      </c>
      <c r="Q11" s="1">
        <v>2741.529541015625</v>
      </c>
      <c r="R11" s="1">
        <v>6361</v>
      </c>
      <c r="S11" s="1">
        <v>4071.0703125</v>
      </c>
      <c r="T11" s="1">
        <v>17002.59765625</v>
      </c>
      <c r="U11" s="1">
        <v>86995</v>
      </c>
      <c r="V11" s="1">
        <v>1421.3642578125</v>
      </c>
      <c r="W11" s="1">
        <v>7680.03515625</v>
      </c>
      <c r="X11" s="1">
        <v>25768.90234375</v>
      </c>
      <c r="Y11" s="1">
        <v>3150</v>
      </c>
      <c r="Z11" s="1">
        <v>49334.23046875</v>
      </c>
      <c r="AA11" s="1">
        <v>142588</v>
      </c>
      <c r="AB11" s="1">
        <v>14425.947265625</v>
      </c>
      <c r="AC11" s="1">
        <v>3662</v>
      </c>
      <c r="AD11" s="1">
        <v>39736.90234375</v>
      </c>
      <c r="AE11" s="1">
        <v>1130</v>
      </c>
      <c r="AF11" s="1">
        <v>491147.46875</v>
      </c>
      <c r="AG11" s="1">
        <v>404724.21875</v>
      </c>
      <c r="AH11" s="1">
        <v>86423.2734375</v>
      </c>
      <c r="AI11" t="s">
        <v>23260</v>
      </c>
    </row>
    <row r="12" spans="1:35" x14ac:dyDescent="0.25">
      <c r="A12" s="1">
        <v>2015</v>
      </c>
      <c r="B12" t="s">
        <v>23192</v>
      </c>
      <c r="C12" s="1"/>
      <c r="D12" s="1"/>
      <c r="E12" s="1">
        <v>11.692999839782715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671</v>
      </c>
      <c r="Q12" s="1"/>
      <c r="R12" s="1"/>
      <c r="S12" s="1">
        <v>5.940000057220459</v>
      </c>
      <c r="T12" s="1"/>
      <c r="U12" s="1"/>
      <c r="V12" s="1"/>
      <c r="W12" s="1">
        <v>267.18487548828125</v>
      </c>
      <c r="X12" s="1"/>
      <c r="Y12" s="1"/>
      <c r="Z12" s="1"/>
      <c r="AA12" s="1"/>
      <c r="AB12" s="1"/>
      <c r="AC12" s="1">
        <v>34</v>
      </c>
      <c r="AD12" s="1">
        <v>2896.767822265625</v>
      </c>
      <c r="AE12" s="1"/>
      <c r="AF12" s="1">
        <v>3886.585693359375</v>
      </c>
      <c r="AG12" s="1">
        <v>3840.892578125</v>
      </c>
      <c r="AH12" s="1">
        <v>45.693000793457031</v>
      </c>
      <c r="AI12" t="s">
        <v>23261</v>
      </c>
    </row>
    <row r="13" spans="1:35" x14ac:dyDescent="0.25">
      <c r="A13" s="1">
        <v>2015</v>
      </c>
      <c r="B13" t="s">
        <v>23193</v>
      </c>
      <c r="C13" s="1">
        <v>13785.4619140625</v>
      </c>
      <c r="D13" s="1">
        <v>37855.55078125</v>
      </c>
      <c r="E13" s="1">
        <v>739.864013671875</v>
      </c>
      <c r="F13" s="1">
        <v>1199.9779052734375</v>
      </c>
      <c r="G13" s="1">
        <v>3387.059814453125</v>
      </c>
      <c r="H13" s="1">
        <v>17951.45703125</v>
      </c>
      <c r="I13" s="1"/>
      <c r="J13" s="1"/>
      <c r="K13" s="1"/>
      <c r="L13" s="1">
        <v>2512.412109375</v>
      </c>
      <c r="M13" s="1"/>
      <c r="N13" s="1">
        <v>6967.05517578125</v>
      </c>
      <c r="O13" s="1">
        <v>4642</v>
      </c>
      <c r="P13" s="1">
        <v>8074</v>
      </c>
      <c r="Q13" s="1"/>
      <c r="R13" s="1">
        <v>11192</v>
      </c>
      <c r="S13" s="1">
        <v>131590.96875</v>
      </c>
      <c r="T13" s="1">
        <v>933.998291015625</v>
      </c>
      <c r="U13" s="1">
        <v>92851.0234375</v>
      </c>
      <c r="V13" s="1">
        <v>74.819007873535156</v>
      </c>
      <c r="W13" s="1">
        <v>30510.421875</v>
      </c>
      <c r="X13" s="1"/>
      <c r="Y13" s="1"/>
      <c r="Z13" s="1">
        <v>11311.1884765625</v>
      </c>
      <c r="AA13" s="1">
        <v>89409</v>
      </c>
      <c r="AB13" s="1">
        <v>13933.560546875</v>
      </c>
      <c r="AC13" s="1"/>
      <c r="AD13" s="1">
        <v>20171.509765625</v>
      </c>
      <c r="AE13" s="1">
        <v>6199</v>
      </c>
      <c r="AF13" s="1">
        <v>505292.3125</v>
      </c>
      <c r="AG13" s="1">
        <v>462798.9375</v>
      </c>
      <c r="AH13" s="1">
        <v>42493.359375</v>
      </c>
      <c r="AI13" t="s">
        <v>23262</v>
      </c>
    </row>
    <row r="14" spans="1:35" x14ac:dyDescent="0.25">
      <c r="A14" s="1">
        <v>2016</v>
      </c>
      <c r="B14" t="s">
        <v>23194</v>
      </c>
      <c r="C14" s="1">
        <v>25071.5546875</v>
      </c>
      <c r="D14" s="1">
        <v>48891.45703125</v>
      </c>
      <c r="E14" s="1">
        <v>5556.3837890625</v>
      </c>
      <c r="F14" s="1">
        <v>7560.13427734375</v>
      </c>
      <c r="G14" s="1">
        <v>37493.07421875</v>
      </c>
      <c r="H14" s="1">
        <v>20427.328125</v>
      </c>
      <c r="I14" s="1">
        <v>25535</v>
      </c>
      <c r="J14" s="1">
        <v>37282.45703125</v>
      </c>
      <c r="K14" s="1">
        <v>13411.396484375</v>
      </c>
      <c r="L14" s="1">
        <v>12727.1083984375</v>
      </c>
      <c r="M14" s="1">
        <v>52933</v>
      </c>
      <c r="N14" s="1">
        <v>17133.046875</v>
      </c>
      <c r="O14" s="1">
        <v>5035.36181640625</v>
      </c>
      <c r="P14" s="1">
        <v>28404</v>
      </c>
      <c r="Q14" s="1">
        <v>14632.84765625</v>
      </c>
      <c r="R14" s="1">
        <v>46153.3984375</v>
      </c>
      <c r="S14" s="1">
        <v>108713.046875</v>
      </c>
      <c r="T14" s="1">
        <v>17369.69140625</v>
      </c>
      <c r="U14" s="1">
        <v>191032.640625</v>
      </c>
      <c r="V14" s="1">
        <v>7502.53662109375</v>
      </c>
      <c r="W14" s="1"/>
      <c r="X14" s="1">
        <v>32553.669921875</v>
      </c>
      <c r="Y14" s="1">
        <v>38405.75390625</v>
      </c>
      <c r="Z14" s="1">
        <v>84231.5546875</v>
      </c>
      <c r="AA14" s="1">
        <v>380395</v>
      </c>
      <c r="AB14" s="1">
        <v>64830.7578125</v>
      </c>
      <c r="AC14" s="1">
        <v>20109</v>
      </c>
      <c r="AD14" s="1">
        <v>103180.96875</v>
      </c>
      <c r="AE14" s="1">
        <v>13424</v>
      </c>
      <c r="AF14" s="1">
        <v>1459996.25</v>
      </c>
      <c r="AG14" s="1">
        <v>1122139.5</v>
      </c>
      <c r="AH14" s="1">
        <v>337856.71875</v>
      </c>
      <c r="AI14" t="s">
        <v>23263</v>
      </c>
    </row>
    <row r="15" spans="1:35" x14ac:dyDescent="0.25">
      <c r="A15" s="1">
        <v>2016</v>
      </c>
      <c r="B15" t="s">
        <v>23195</v>
      </c>
      <c r="C15" s="1">
        <v>13080.8212890625</v>
      </c>
      <c r="D15" s="1">
        <v>6138.06884765625</v>
      </c>
      <c r="E15" s="1">
        <v>1306.2440185546875</v>
      </c>
      <c r="F15" s="1">
        <v>3904.361572265625</v>
      </c>
      <c r="G15" s="1">
        <v>7643.6220703125</v>
      </c>
      <c r="H15" s="1">
        <v>2343.55615234375</v>
      </c>
      <c r="I15" s="1">
        <v>7387.10009765625</v>
      </c>
      <c r="J15" s="1">
        <v>2591.458740234375</v>
      </c>
      <c r="K15" s="1">
        <v>6648.54638671875</v>
      </c>
      <c r="L15" s="1">
        <v>15239.2568359375</v>
      </c>
      <c r="M15" s="1">
        <v>3684</v>
      </c>
      <c r="N15" s="1">
        <v>10754.849609375</v>
      </c>
      <c r="O15" s="1">
        <v>776.60369873046875</v>
      </c>
      <c r="P15" s="1">
        <v>6124</v>
      </c>
      <c r="Q15" s="1">
        <v>4003.193603515625</v>
      </c>
      <c r="R15" s="1">
        <v>8485.400390625</v>
      </c>
      <c r="S15" s="1">
        <v>4124.4130859375</v>
      </c>
      <c r="T15" s="1">
        <v>7647.33251953125</v>
      </c>
      <c r="U15" s="1">
        <v>87005</v>
      </c>
      <c r="V15" s="1">
        <v>1535.5350341796875</v>
      </c>
      <c r="W15" s="1">
        <v>8059.80224609375</v>
      </c>
      <c r="X15" s="1">
        <v>26360.66015625</v>
      </c>
      <c r="Y15" s="1">
        <v>3359.73193359375</v>
      </c>
      <c r="Z15" s="1">
        <v>51121.01953125</v>
      </c>
      <c r="AA15" s="1">
        <v>145110</v>
      </c>
      <c r="AB15" s="1">
        <v>16700.701171875</v>
      </c>
      <c r="AC15" s="1">
        <v>2672</v>
      </c>
      <c r="AD15" s="1">
        <v>40713.4609375</v>
      </c>
      <c r="AE15" s="1">
        <v>1139</v>
      </c>
      <c r="AF15" s="1">
        <v>495659.71875</v>
      </c>
      <c r="AG15" s="1">
        <v>403987.4375</v>
      </c>
      <c r="AH15" s="1">
        <v>91672.3125</v>
      </c>
      <c r="AI15" t="s">
        <v>23264</v>
      </c>
    </row>
    <row r="16" spans="1:35" x14ac:dyDescent="0.25">
      <c r="A16" s="1">
        <v>2016</v>
      </c>
      <c r="B16" t="s">
        <v>23196</v>
      </c>
      <c r="C16" s="1"/>
      <c r="D16" s="1"/>
      <c r="E16" s="1">
        <v>6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169</v>
      </c>
      <c r="Q16" s="1"/>
      <c r="R16" s="1"/>
      <c r="S16" s="1">
        <v>9.7799997329711914</v>
      </c>
      <c r="T16" s="1"/>
      <c r="U16" s="1"/>
      <c r="V16" s="1"/>
      <c r="W16" s="1">
        <v>176.96275329589844</v>
      </c>
      <c r="X16" s="1"/>
      <c r="Y16" s="1"/>
      <c r="Z16" s="1"/>
      <c r="AA16" s="1"/>
      <c r="AB16" s="1"/>
      <c r="AC16" s="1">
        <v>1175</v>
      </c>
      <c r="AD16" s="1">
        <v>2704.8291015625</v>
      </c>
      <c r="AE16" s="1"/>
      <c r="AF16" s="1">
        <v>4241.57177734375</v>
      </c>
      <c r="AG16" s="1">
        <v>3060.57177734375</v>
      </c>
      <c r="AH16" s="1">
        <v>1181</v>
      </c>
      <c r="AI16" t="s">
        <v>23265</v>
      </c>
    </row>
    <row r="17" spans="1:35" x14ac:dyDescent="0.25">
      <c r="A17" s="1">
        <v>2016</v>
      </c>
      <c r="B17" t="s">
        <v>23197</v>
      </c>
      <c r="C17" s="1">
        <v>13952.6669921875</v>
      </c>
      <c r="D17" s="1">
        <v>36523.83203125</v>
      </c>
      <c r="E17" s="1">
        <v>638.58697509765625</v>
      </c>
      <c r="F17" s="1">
        <v>1423.2689208984375</v>
      </c>
      <c r="G17" s="1">
        <v>3388.305419921875</v>
      </c>
      <c r="H17" s="1">
        <v>18093.93359375</v>
      </c>
      <c r="I17" s="1"/>
      <c r="J17" s="1"/>
      <c r="K17" s="1"/>
      <c r="L17" s="1">
        <v>2708.31201171875</v>
      </c>
      <c r="M17" s="1"/>
      <c r="N17" s="1">
        <v>6988.36181640625</v>
      </c>
      <c r="O17" s="1">
        <v>4327.42431640625</v>
      </c>
      <c r="P17" s="1">
        <v>8432</v>
      </c>
      <c r="Q17" s="1"/>
      <c r="R17" s="1">
        <v>10976</v>
      </c>
      <c r="S17" s="1">
        <v>134484.6875</v>
      </c>
      <c r="T17" s="1">
        <v>9736.3779296875</v>
      </c>
      <c r="U17" s="1">
        <v>95906.421875</v>
      </c>
      <c r="V17" s="1">
        <v>81.291610717773438</v>
      </c>
      <c r="W17" s="1">
        <v>31338.6953125</v>
      </c>
      <c r="X17" s="1"/>
      <c r="Y17" s="1"/>
      <c r="Z17" s="1">
        <v>10787.8701171875</v>
      </c>
      <c r="AA17" s="1">
        <v>92420</v>
      </c>
      <c r="AB17" s="1">
        <v>14383.087890625</v>
      </c>
      <c r="AC17" s="1"/>
      <c r="AD17" s="1">
        <v>17387.3828125</v>
      </c>
      <c r="AE17" s="1">
        <v>6249</v>
      </c>
      <c r="AF17" s="1">
        <v>520227.5</v>
      </c>
      <c r="AG17" s="1">
        <v>477522.875</v>
      </c>
      <c r="AH17" s="1">
        <v>42704.6328125</v>
      </c>
      <c r="AI17" t="s">
        <v>23266</v>
      </c>
    </row>
    <row r="18" spans="1:35" x14ac:dyDescent="0.25">
      <c r="A18" s="1">
        <v>2017</v>
      </c>
      <c r="B18" t="s">
        <v>23198</v>
      </c>
      <c r="C18" s="1">
        <v>26311.240234375</v>
      </c>
      <c r="D18" s="1">
        <v>49124.0078125</v>
      </c>
      <c r="E18" s="1">
        <v>4985</v>
      </c>
      <c r="F18" s="1">
        <v>7963</v>
      </c>
      <c r="G18" s="1">
        <v>38568.875</v>
      </c>
      <c r="H18" s="1">
        <v>19695.498046875</v>
      </c>
      <c r="I18" s="1">
        <v>26830.33984375</v>
      </c>
      <c r="J18" s="1">
        <v>38956.3046875</v>
      </c>
      <c r="K18" s="1">
        <v>13268.478515625</v>
      </c>
      <c r="L18" s="1">
        <v>12287.76171875</v>
      </c>
      <c r="M18" s="1">
        <v>49729</v>
      </c>
      <c r="N18" s="1">
        <v>17018.00390625</v>
      </c>
      <c r="O18" s="1">
        <v>5132.1259765625</v>
      </c>
      <c r="P18" s="1">
        <v>29146</v>
      </c>
      <c r="Q18" s="1">
        <v>12882.181640625</v>
      </c>
      <c r="R18" s="1">
        <v>46281.203125</v>
      </c>
      <c r="S18" s="1">
        <v>110541.3671875</v>
      </c>
      <c r="T18" s="1">
        <v>17265.951171875</v>
      </c>
      <c r="U18" s="1">
        <v>197685.5625</v>
      </c>
      <c r="V18" s="1">
        <v>7668.39794921875</v>
      </c>
      <c r="W18" s="1"/>
      <c r="X18" s="1">
        <v>32551.6953125</v>
      </c>
      <c r="Y18" s="1">
        <v>43923.10546875</v>
      </c>
      <c r="Z18" s="1">
        <v>84608</v>
      </c>
      <c r="AA18" s="1">
        <v>379391</v>
      </c>
      <c r="AB18" s="1">
        <v>66006.40625</v>
      </c>
      <c r="AC18" s="1">
        <v>22350</v>
      </c>
      <c r="AD18" s="1">
        <v>104797.6328125</v>
      </c>
      <c r="AE18" s="1">
        <v>13513</v>
      </c>
      <c r="AF18" s="1">
        <v>1478481.125</v>
      </c>
      <c r="AG18" s="1">
        <v>1140097.125</v>
      </c>
      <c r="AH18" s="1">
        <v>338384.09375</v>
      </c>
      <c r="AI18" t="s">
        <v>23267</v>
      </c>
    </row>
    <row r="19" spans="1:35" x14ac:dyDescent="0.25">
      <c r="A19" s="1">
        <v>2017</v>
      </c>
      <c r="B19" t="s">
        <v>23199</v>
      </c>
      <c r="C19" s="1">
        <v>14736.78515625</v>
      </c>
      <c r="D19" s="1">
        <v>6342.26708984375</v>
      </c>
      <c r="E19" s="1">
        <v>1555</v>
      </c>
      <c r="F19" s="1">
        <v>3920</v>
      </c>
      <c r="G19" s="1">
        <v>8012.60302734375</v>
      </c>
      <c r="H19" s="1">
        <v>2375.979248046875</v>
      </c>
      <c r="I19" s="1">
        <v>7769.10009765625</v>
      </c>
      <c r="J19" s="1">
        <v>2635.19921875</v>
      </c>
      <c r="K19" s="1">
        <v>6812.59521484375</v>
      </c>
      <c r="L19" s="1">
        <v>16422.283203125</v>
      </c>
      <c r="M19" s="1">
        <v>3697</v>
      </c>
      <c r="N19" s="1">
        <v>10890.7265625</v>
      </c>
      <c r="O19" s="1">
        <v>767.02166748046875</v>
      </c>
      <c r="P19" s="1">
        <v>6235</v>
      </c>
      <c r="Q19" s="1">
        <v>964.3677978515625</v>
      </c>
      <c r="R19" s="1">
        <v>7678.2041015625</v>
      </c>
      <c r="S19" s="1">
        <v>2625.969482421875</v>
      </c>
      <c r="T19" s="1">
        <v>8611.8671875</v>
      </c>
      <c r="U19" s="1">
        <v>79702.25</v>
      </c>
      <c r="V19" s="1">
        <v>1553.635009765625</v>
      </c>
      <c r="W19" s="1">
        <v>8069.67529296875</v>
      </c>
      <c r="X19" s="1">
        <v>26420.41015625</v>
      </c>
      <c r="Y19" s="1">
        <v>6396.34912109375</v>
      </c>
      <c r="Z19" s="1">
        <v>53334</v>
      </c>
      <c r="AA19" s="1">
        <v>143168</v>
      </c>
      <c r="AB19" s="1">
        <v>21469.197265625</v>
      </c>
      <c r="AC19" s="1">
        <v>2727</v>
      </c>
      <c r="AD19" s="1">
        <v>47158.21875</v>
      </c>
      <c r="AE19" s="1">
        <v>1126</v>
      </c>
      <c r="AF19" s="1">
        <v>503176.6875</v>
      </c>
      <c r="AG19" s="1">
        <v>409313.46875</v>
      </c>
      <c r="AH19" s="1">
        <v>93863.2421875</v>
      </c>
      <c r="AI19" t="s">
        <v>23268</v>
      </c>
    </row>
    <row r="20" spans="1:35" x14ac:dyDescent="0.25">
      <c r="A20" s="1">
        <v>2017</v>
      </c>
      <c r="B20" t="s">
        <v>23200</v>
      </c>
      <c r="C20" s="1"/>
      <c r="D20" s="1"/>
      <c r="E20" s="1">
        <v>6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>
        <v>186</v>
      </c>
      <c r="Q20" s="1">
        <v>481.47198486328125</v>
      </c>
      <c r="R20" s="1">
        <v>1854.1270751953125</v>
      </c>
      <c r="S20" s="1">
        <v>9.8254804611206055</v>
      </c>
      <c r="T20" s="1"/>
      <c r="U20" s="1"/>
      <c r="V20" s="1"/>
      <c r="W20" s="1">
        <v>168.00907897949219</v>
      </c>
      <c r="X20" s="1"/>
      <c r="Y20" s="1"/>
      <c r="Z20" s="1"/>
      <c r="AA20" s="1"/>
      <c r="AB20" s="1"/>
      <c r="AC20" s="1">
        <v>1346</v>
      </c>
      <c r="AD20" s="1">
        <v>2501.873779296875</v>
      </c>
      <c r="AE20" s="1"/>
      <c r="AF20" s="1">
        <v>6553.3076171875</v>
      </c>
      <c r="AG20" s="1">
        <v>2865.708251953125</v>
      </c>
      <c r="AH20" s="1">
        <v>3687.59912109375</v>
      </c>
      <c r="AI20" t="s">
        <v>23269</v>
      </c>
    </row>
    <row r="21" spans="1:35" x14ac:dyDescent="0.25">
      <c r="A21" s="1">
        <v>2017</v>
      </c>
      <c r="B21" t="s">
        <v>23201</v>
      </c>
      <c r="C21" s="1">
        <v>13352.365234375</v>
      </c>
      <c r="D21" s="1">
        <v>37459.40234375</v>
      </c>
      <c r="E21" s="1">
        <v>763</v>
      </c>
      <c r="F21" s="1">
        <v>1518</v>
      </c>
      <c r="G21" s="1">
        <v>3398.0029296875</v>
      </c>
      <c r="H21" s="1">
        <v>18637.955078125</v>
      </c>
      <c r="I21" s="1"/>
      <c r="J21" s="1"/>
      <c r="K21" s="1"/>
      <c r="L21" s="1">
        <v>2774.251953125</v>
      </c>
      <c r="M21" s="1"/>
      <c r="N21" s="1">
        <v>6909.1806640625</v>
      </c>
      <c r="O21" s="1">
        <v>4524.85693359375</v>
      </c>
      <c r="P21" s="1">
        <v>8702</v>
      </c>
      <c r="Q21" s="1">
        <v>2040.1263427734375</v>
      </c>
      <c r="R21" s="1">
        <v>11195.0947265625</v>
      </c>
      <c r="S21" s="1">
        <v>134678.5625</v>
      </c>
      <c r="T21" s="1">
        <v>9711.69140625</v>
      </c>
      <c r="U21" s="1">
        <v>99679.015625</v>
      </c>
      <c r="V21" s="1">
        <v>69.509597778320313</v>
      </c>
      <c r="W21" s="1">
        <v>32856.5625</v>
      </c>
      <c r="X21" s="1"/>
      <c r="Y21" s="1"/>
      <c r="Z21" s="1">
        <v>10489</v>
      </c>
      <c r="AA21" s="1">
        <v>93391</v>
      </c>
      <c r="AB21" s="1">
        <v>15380.0009765625</v>
      </c>
      <c r="AC21" s="1"/>
      <c r="AD21" s="1">
        <v>17395.658203125</v>
      </c>
      <c r="AE21" s="1">
        <v>5797</v>
      </c>
      <c r="AF21" s="1">
        <v>530722.25</v>
      </c>
      <c r="AG21" s="1">
        <v>485170.3125</v>
      </c>
      <c r="AH21" s="1">
        <v>45551.9140625</v>
      </c>
      <c r="AI21" t="s">
        <v>23270</v>
      </c>
    </row>
    <row r="22" spans="1:35" x14ac:dyDescent="0.25">
      <c r="A22" s="1">
        <v>2018</v>
      </c>
      <c r="B22" t="s">
        <v>23202</v>
      </c>
      <c r="C22" s="1">
        <v>30582.42578125</v>
      </c>
      <c r="D22" s="1">
        <v>51455.921875</v>
      </c>
      <c r="E22" s="1">
        <v>4998.30419921875</v>
      </c>
      <c r="F22" s="1">
        <v>8819</v>
      </c>
      <c r="G22" s="1">
        <v>40441.015625</v>
      </c>
      <c r="H22" s="1">
        <v>20919.673828125</v>
      </c>
      <c r="I22" s="1">
        <v>28724.919921875</v>
      </c>
      <c r="J22" s="1">
        <v>40366.39453125</v>
      </c>
      <c r="K22" s="1">
        <v>13340.71484375</v>
      </c>
      <c r="L22" s="1">
        <v>13215.048828125</v>
      </c>
      <c r="M22" s="1">
        <v>54605.12890625</v>
      </c>
      <c r="N22" s="1">
        <v>17285.814453125</v>
      </c>
      <c r="O22" s="1">
        <v>4897.94921875</v>
      </c>
      <c r="P22" s="1">
        <v>29456</v>
      </c>
      <c r="Q22" s="1">
        <v>12731.228515625</v>
      </c>
      <c r="R22" s="1">
        <v>50130.1640625</v>
      </c>
      <c r="S22" s="1">
        <v>114728.484375</v>
      </c>
      <c r="T22" s="1">
        <v>18201.767578125</v>
      </c>
      <c r="U22" s="1">
        <v>207242.890625</v>
      </c>
      <c r="V22" s="1">
        <v>7972.21923828125</v>
      </c>
      <c r="W22" s="1"/>
      <c r="X22" s="1">
        <v>33129.03125</v>
      </c>
      <c r="Y22" s="1">
        <v>40824.90625</v>
      </c>
      <c r="Z22" s="1">
        <v>88349</v>
      </c>
      <c r="AA22" s="1">
        <v>383477</v>
      </c>
      <c r="AB22" s="1">
        <v>67642.234375</v>
      </c>
      <c r="AC22" s="1">
        <v>22406</v>
      </c>
      <c r="AD22" s="1">
        <v>108468.296875</v>
      </c>
      <c r="AE22" s="1">
        <v>13855</v>
      </c>
      <c r="AF22" s="1">
        <v>1528266.375</v>
      </c>
      <c r="AG22" s="1">
        <v>1174345.5</v>
      </c>
      <c r="AH22" s="1">
        <v>353921.0625</v>
      </c>
      <c r="AI22" t="s">
        <v>23271</v>
      </c>
    </row>
    <row r="23" spans="1:35" x14ac:dyDescent="0.25">
      <c r="A23" s="1">
        <v>2018</v>
      </c>
      <c r="B23" t="s">
        <v>23203</v>
      </c>
      <c r="C23" s="1">
        <v>16653.880859375</v>
      </c>
      <c r="D23" s="1">
        <v>6501.3271484375</v>
      </c>
      <c r="E23" s="1">
        <v>1780.2669677734375</v>
      </c>
      <c r="F23" s="1">
        <v>3921</v>
      </c>
      <c r="G23" s="1">
        <v>8223.21484375</v>
      </c>
      <c r="H23" s="1">
        <v>2389.647216796875</v>
      </c>
      <c r="I23" s="1">
        <v>8124.67529296875</v>
      </c>
      <c r="J23" s="1">
        <v>2681.229248046875</v>
      </c>
      <c r="K23" s="1">
        <v>7043.234375</v>
      </c>
      <c r="L23" s="1">
        <v>17530.361328125</v>
      </c>
      <c r="M23" s="1">
        <v>3708.986083984375</v>
      </c>
      <c r="N23" s="1">
        <v>11380.93359375</v>
      </c>
      <c r="O23" s="1">
        <v>802.8013916015625</v>
      </c>
      <c r="P23" s="1">
        <v>6355</v>
      </c>
      <c r="Q23" s="1">
        <v>2297.3173828125</v>
      </c>
      <c r="R23" s="1">
        <v>8282.5947265625</v>
      </c>
      <c r="S23" s="1">
        <v>2467.38916015625</v>
      </c>
      <c r="T23" s="1">
        <v>8888.0625</v>
      </c>
      <c r="U23" s="1">
        <v>86452.828125</v>
      </c>
      <c r="V23" s="1">
        <v>1565.67822265625</v>
      </c>
      <c r="W23" s="1">
        <v>18148.765625</v>
      </c>
      <c r="X23" s="1">
        <v>26873.962890625</v>
      </c>
      <c r="Y23" s="1">
        <v>10325.5</v>
      </c>
      <c r="Z23" s="1">
        <v>54149</v>
      </c>
      <c r="AA23" s="1">
        <v>143659</v>
      </c>
      <c r="AB23" s="1">
        <v>21463.80859375</v>
      </c>
      <c r="AC23" s="1">
        <v>4550</v>
      </c>
      <c r="AD23" s="1">
        <v>47014.4453125</v>
      </c>
      <c r="AE23" s="1">
        <v>1139</v>
      </c>
      <c r="AF23" s="1">
        <v>534373.9375</v>
      </c>
      <c r="AG23" s="1">
        <v>434983.4375</v>
      </c>
      <c r="AH23" s="1">
        <v>99390.4375</v>
      </c>
      <c r="AI23" t="s">
        <v>23272</v>
      </c>
    </row>
    <row r="24" spans="1:35" x14ac:dyDescent="0.25">
      <c r="A24" s="1">
        <v>2018</v>
      </c>
      <c r="B24" t="s">
        <v>23204</v>
      </c>
      <c r="C24" s="1"/>
      <c r="D24" s="1"/>
      <c r="E24" s="1">
        <v>6</v>
      </c>
      <c r="F24" s="1"/>
      <c r="G24" s="1"/>
      <c r="H24" s="1"/>
      <c r="I24" s="1"/>
      <c r="J24" s="1"/>
      <c r="K24" s="1"/>
      <c r="L24" s="1"/>
      <c r="M24" s="1">
        <v>502</v>
      </c>
      <c r="N24" s="1"/>
      <c r="O24" s="1"/>
      <c r="P24" s="1">
        <v>202</v>
      </c>
      <c r="Q24" s="1"/>
      <c r="R24" s="1">
        <v>1873.8294677734375</v>
      </c>
      <c r="S24" s="1">
        <v>10.680000305175781</v>
      </c>
      <c r="T24" s="1"/>
      <c r="U24" s="1"/>
      <c r="V24" s="1"/>
      <c r="W24" s="1">
        <v>172.60757446289063</v>
      </c>
      <c r="X24" s="1"/>
      <c r="Y24" s="1"/>
      <c r="Z24" s="1"/>
      <c r="AA24" s="1"/>
      <c r="AB24" s="1"/>
      <c r="AC24" s="1">
        <v>38</v>
      </c>
      <c r="AD24" s="1">
        <v>2413.10791015625</v>
      </c>
      <c r="AE24" s="1"/>
      <c r="AF24" s="1">
        <v>5218.22509765625</v>
      </c>
      <c r="AG24" s="1">
        <v>2798.3955078125</v>
      </c>
      <c r="AH24" s="1">
        <v>2419.82958984375</v>
      </c>
      <c r="AI24" t="s">
        <v>23273</v>
      </c>
    </row>
    <row r="25" spans="1:35" x14ac:dyDescent="0.25">
      <c r="A25" s="1">
        <v>2018</v>
      </c>
      <c r="B25" t="s">
        <v>23205</v>
      </c>
      <c r="C25" s="1">
        <v>13244.4580078125</v>
      </c>
      <c r="D25" s="1">
        <v>37981.2578125</v>
      </c>
      <c r="E25" s="1">
        <v>926.53997802734375</v>
      </c>
      <c r="F25" s="1">
        <v>1492</v>
      </c>
      <c r="G25" s="1">
        <v>3591.04150390625</v>
      </c>
      <c r="H25" s="1">
        <v>25214.62109375</v>
      </c>
      <c r="I25" s="1"/>
      <c r="J25" s="1"/>
      <c r="K25" s="1"/>
      <c r="L25" s="1">
        <v>3219.050048828125</v>
      </c>
      <c r="M25" s="1"/>
      <c r="N25" s="1">
        <v>7234.9375</v>
      </c>
      <c r="O25" s="1">
        <v>4437.40234375</v>
      </c>
      <c r="P25" s="1">
        <v>9033</v>
      </c>
      <c r="Q25" s="1">
        <v>2300.621826171875</v>
      </c>
      <c r="R25" s="1">
        <v>13080.2509765625</v>
      </c>
      <c r="S25" s="1">
        <v>134580.265625</v>
      </c>
      <c r="T25" s="1">
        <v>9972.126953125</v>
      </c>
      <c r="U25" s="1">
        <v>97125.2890625</v>
      </c>
      <c r="V25" s="1">
        <v>71.216293334960938</v>
      </c>
      <c r="W25" s="1">
        <v>24001.265625</v>
      </c>
      <c r="X25" s="1"/>
      <c r="Y25" s="1"/>
      <c r="Z25" s="1">
        <v>10270</v>
      </c>
      <c r="AA25" s="1">
        <v>104570</v>
      </c>
      <c r="AB25" s="1">
        <v>17151.82421875</v>
      </c>
      <c r="AC25" s="1"/>
      <c r="AD25" s="1">
        <v>17070.423828125</v>
      </c>
      <c r="AE25" s="1">
        <v>5749</v>
      </c>
      <c r="AF25" s="1">
        <v>542316.625</v>
      </c>
      <c r="AG25" s="1">
        <v>492211.1875</v>
      </c>
      <c r="AH25" s="1">
        <v>50105.43359375</v>
      </c>
      <c r="AI25" t="s">
        <v>23274</v>
      </c>
    </row>
    <row r="26" spans="1:35" x14ac:dyDescent="0.25">
      <c r="A26" s="1">
        <v>2019</v>
      </c>
      <c r="B26" t="s">
        <v>23206</v>
      </c>
      <c r="C26" s="1">
        <v>34540.98828125</v>
      </c>
      <c r="D26" s="1">
        <v>52300.1484375</v>
      </c>
      <c r="E26" s="1">
        <v>4917.9677734375</v>
      </c>
      <c r="F26" s="1">
        <v>9122</v>
      </c>
      <c r="G26" s="1">
        <v>81086</v>
      </c>
      <c r="H26" s="1">
        <v>20653.814453125</v>
      </c>
      <c r="I26" s="1">
        <v>28399.498046875</v>
      </c>
      <c r="J26" s="1">
        <v>41152.08984375</v>
      </c>
      <c r="K26" s="1">
        <v>13693.1376953125</v>
      </c>
      <c r="L26" s="1">
        <v>12661.1259765625</v>
      </c>
      <c r="M26" s="1">
        <v>54075.1015625</v>
      </c>
      <c r="N26" s="1">
        <v>18170.12109375</v>
      </c>
      <c r="O26" s="1">
        <v>4835.728515625</v>
      </c>
      <c r="P26" s="1">
        <v>20812</v>
      </c>
      <c r="Q26" s="1">
        <v>12413.275390625</v>
      </c>
      <c r="R26" s="1">
        <v>50773.16015625</v>
      </c>
      <c r="S26" s="1">
        <v>119429.4921875</v>
      </c>
      <c r="T26" s="1">
        <v>18947.146484375</v>
      </c>
      <c r="U26" s="1">
        <v>215885.390625</v>
      </c>
      <c r="V26" s="1">
        <v>8057.1435546875</v>
      </c>
      <c r="W26" s="1">
        <v>10594.798828125</v>
      </c>
      <c r="X26" s="1">
        <v>34490.5546875</v>
      </c>
      <c r="Y26" s="1">
        <v>40570.6875</v>
      </c>
      <c r="Z26" s="1">
        <v>89443</v>
      </c>
      <c r="AA26" s="1">
        <v>387434</v>
      </c>
      <c r="AB26" s="1">
        <v>74518.3984375</v>
      </c>
      <c r="AC26" s="1">
        <v>22276</v>
      </c>
      <c r="AD26" s="1">
        <v>106402.03125</v>
      </c>
      <c r="AE26" s="1">
        <v>14072</v>
      </c>
      <c r="AF26" s="1">
        <v>1601726.625</v>
      </c>
      <c r="AG26" s="1">
        <v>1198477.5</v>
      </c>
      <c r="AH26" s="1">
        <v>403249.21875</v>
      </c>
      <c r="AI26" t="s">
        <v>23275</v>
      </c>
    </row>
    <row r="27" spans="1:35" x14ac:dyDescent="0.25">
      <c r="A27" s="1">
        <v>2019</v>
      </c>
      <c r="B27" t="s">
        <v>23207</v>
      </c>
      <c r="C27" s="1">
        <v>16469.0078125</v>
      </c>
      <c r="D27" s="1">
        <v>6545.60986328125</v>
      </c>
      <c r="E27" s="1">
        <v>1772.9610595703125</v>
      </c>
      <c r="F27" s="1">
        <v>3896</v>
      </c>
      <c r="G27" s="1">
        <v>15807</v>
      </c>
      <c r="H27" s="1">
        <v>2418.0185546875</v>
      </c>
      <c r="I27" s="1">
        <v>8380.3447265625</v>
      </c>
      <c r="J27" s="1">
        <v>2783.9150390625</v>
      </c>
      <c r="K27" s="1">
        <v>6851.513671875</v>
      </c>
      <c r="L27" s="1">
        <v>16575.802734375</v>
      </c>
      <c r="M27" s="1">
        <v>3589.27392578125</v>
      </c>
      <c r="N27" s="1"/>
      <c r="O27" s="1">
        <v>751.660888671875</v>
      </c>
      <c r="P27" s="1">
        <v>6240</v>
      </c>
      <c r="Q27" s="1">
        <v>2223.93359375</v>
      </c>
      <c r="R27" s="1">
        <v>8377.55859375</v>
      </c>
      <c r="S27" s="1">
        <v>3558.15869140625</v>
      </c>
      <c r="T27" s="1">
        <v>8888.8388671875</v>
      </c>
      <c r="U27" s="1">
        <v>87275.015625</v>
      </c>
      <c r="V27" s="1">
        <v>1527.122314453125</v>
      </c>
      <c r="W27" s="1">
        <v>19539.26953125</v>
      </c>
      <c r="X27" s="1">
        <v>27862.345703125</v>
      </c>
      <c r="Y27" s="1">
        <v>10341.75390625</v>
      </c>
      <c r="Z27" s="1">
        <v>53375</v>
      </c>
      <c r="AA27" s="1">
        <v>142805</v>
      </c>
      <c r="AB27" s="1">
        <v>25839.34375</v>
      </c>
      <c r="AC27" s="1">
        <v>4429</v>
      </c>
      <c r="AD27" s="1">
        <v>49222.28125</v>
      </c>
      <c r="AE27" s="1">
        <v>1227</v>
      </c>
      <c r="AF27" s="1">
        <v>538572.75</v>
      </c>
      <c r="AG27" s="1">
        <v>437536.84375</v>
      </c>
      <c r="AH27" s="1">
        <v>101035.8828125</v>
      </c>
      <c r="AI27" t="s">
        <v>23276</v>
      </c>
    </row>
    <row r="28" spans="1:35" x14ac:dyDescent="0.25">
      <c r="A28" s="1">
        <v>2019</v>
      </c>
      <c r="B28" t="s">
        <v>23208</v>
      </c>
      <c r="C28" s="1"/>
      <c r="D28" s="1"/>
      <c r="E28" s="1">
        <v>6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202.82000732421875</v>
      </c>
      <c r="Q28" s="1"/>
      <c r="R28" s="1">
        <v>1869.239990234375</v>
      </c>
      <c r="S28" s="1">
        <v>12.510000228881836</v>
      </c>
      <c r="T28" s="1"/>
      <c r="U28" s="1"/>
      <c r="V28" s="1"/>
      <c r="W28" s="1">
        <v>195.87171936035156</v>
      </c>
      <c r="X28" s="1"/>
      <c r="Y28" s="1"/>
      <c r="Z28" s="1"/>
      <c r="AA28" s="1"/>
      <c r="AB28" s="1"/>
      <c r="AC28" s="1">
        <v>39</v>
      </c>
      <c r="AD28" s="1"/>
      <c r="AE28" s="1"/>
      <c r="AF28" s="1">
        <v>2325.44189453125</v>
      </c>
      <c r="AG28" s="1">
        <v>411.20172119140625</v>
      </c>
      <c r="AH28" s="1">
        <v>1914.239990234375</v>
      </c>
      <c r="AI28" t="s">
        <v>23277</v>
      </c>
    </row>
    <row r="29" spans="1:35" x14ac:dyDescent="0.25">
      <c r="A29" s="1">
        <v>2019</v>
      </c>
      <c r="B29" t="s">
        <v>23209</v>
      </c>
      <c r="C29" s="1">
        <v>14984.4736328125</v>
      </c>
      <c r="D29" s="1">
        <v>37738.29296875</v>
      </c>
      <c r="E29" s="1">
        <v>951.343994140625</v>
      </c>
      <c r="F29" s="1">
        <v>1464</v>
      </c>
      <c r="G29" s="1">
        <v>7341</v>
      </c>
      <c r="H29" s="1">
        <v>20717.033203125</v>
      </c>
      <c r="I29" s="1"/>
      <c r="J29" s="1"/>
      <c r="K29" s="1"/>
      <c r="L29" s="1">
        <v>3075.0908203125</v>
      </c>
      <c r="M29" s="1"/>
      <c r="N29" s="1">
        <v>19005.56640625</v>
      </c>
      <c r="O29" s="1">
        <v>4347.322265625</v>
      </c>
      <c r="P29" s="1">
        <v>8724</v>
      </c>
      <c r="Q29" s="1">
        <v>2413.125244140625</v>
      </c>
      <c r="R29" s="1">
        <v>12442.8232421875</v>
      </c>
      <c r="S29" s="1">
        <v>133516.984375</v>
      </c>
      <c r="T29" s="1">
        <v>10109.1015625</v>
      </c>
      <c r="U29" s="1">
        <v>96550.7890625</v>
      </c>
      <c r="V29" s="1">
        <v>81.258277893066406</v>
      </c>
      <c r="W29" s="1">
        <v>12784.8984375</v>
      </c>
      <c r="X29" s="1"/>
      <c r="Y29" s="1"/>
      <c r="Z29" s="1">
        <v>10357</v>
      </c>
      <c r="AA29" s="1">
        <v>101870</v>
      </c>
      <c r="AB29" s="1">
        <v>22958.291015625</v>
      </c>
      <c r="AC29" s="1"/>
      <c r="AD29" s="1">
        <v>17165.0625</v>
      </c>
      <c r="AE29" s="1">
        <v>5580</v>
      </c>
      <c r="AF29" s="1">
        <v>544177.4375</v>
      </c>
      <c r="AG29" s="1">
        <v>473404.03125</v>
      </c>
      <c r="AH29" s="1">
        <v>70773.40625</v>
      </c>
      <c r="AI29" t="s">
        <v>23278</v>
      </c>
    </row>
    <row r="30" spans="1:35" x14ac:dyDescent="0.25">
      <c r="A30" s="1">
        <v>2020</v>
      </c>
      <c r="B30" t="s">
        <v>23210</v>
      </c>
      <c r="C30" s="1">
        <v>42902.87890625</v>
      </c>
      <c r="D30" s="1">
        <v>53688.66015625</v>
      </c>
      <c r="E30" s="1">
        <v>4944.962890625</v>
      </c>
      <c r="F30" s="1">
        <v>9407</v>
      </c>
      <c r="G30" s="1">
        <v>40350.98046875</v>
      </c>
      <c r="H30" s="1">
        <v>24661.154296875</v>
      </c>
      <c r="I30" s="1">
        <v>29018.673828125</v>
      </c>
      <c r="J30" s="1">
        <v>33515.57421875</v>
      </c>
      <c r="K30" s="1">
        <v>20753.01171875</v>
      </c>
      <c r="L30" s="1">
        <v>13054.021484375</v>
      </c>
      <c r="M30" s="1">
        <v>48450.28515625</v>
      </c>
      <c r="N30" s="1">
        <v>18495.833984375</v>
      </c>
      <c r="O30" s="1">
        <v>4474.0400390625</v>
      </c>
      <c r="P30" s="1">
        <v>13832.8134765625</v>
      </c>
      <c r="Q30" s="1">
        <v>12696.3056640625</v>
      </c>
      <c r="R30" s="1">
        <v>50241.47265625</v>
      </c>
      <c r="S30" s="1">
        <v>108798.09375</v>
      </c>
      <c r="T30" s="1">
        <v>19444.166015625</v>
      </c>
      <c r="U30" s="1">
        <v>276797.6875</v>
      </c>
      <c r="V30" s="1">
        <v>8188.3330078125</v>
      </c>
      <c r="W30" s="1">
        <v>23920.365234375</v>
      </c>
      <c r="X30" s="1">
        <v>35871.92578125</v>
      </c>
      <c r="Y30" s="1"/>
      <c r="Z30" s="1">
        <v>85386</v>
      </c>
      <c r="AA30" s="1">
        <v>378895</v>
      </c>
      <c r="AB30" s="1">
        <v>68638.3515625</v>
      </c>
      <c r="AC30" s="1">
        <v>22136.255859375</v>
      </c>
      <c r="AD30" s="1">
        <v>105003.765625</v>
      </c>
      <c r="AE30" s="1">
        <v>13786</v>
      </c>
      <c r="AF30" s="1">
        <v>1567353.625</v>
      </c>
      <c r="AG30" s="1">
        <v>1214534.25</v>
      </c>
      <c r="AH30" s="1">
        <v>352819.375</v>
      </c>
      <c r="AI30" t="s">
        <v>23279</v>
      </c>
    </row>
    <row r="31" spans="1:35" x14ac:dyDescent="0.25">
      <c r="A31" s="1">
        <v>2020</v>
      </c>
      <c r="B31" t="s">
        <v>23211</v>
      </c>
      <c r="C31" s="1">
        <v>18581.16015625</v>
      </c>
      <c r="D31" s="1">
        <v>6655.330078125</v>
      </c>
      <c r="E31" s="1">
        <v>1782.4625244140625</v>
      </c>
      <c r="F31" s="1">
        <v>3892</v>
      </c>
      <c r="G31" s="1">
        <v>7800.01806640625</v>
      </c>
      <c r="H31" s="1">
        <v>2370.83203125</v>
      </c>
      <c r="I31" s="1">
        <v>8693.81640625</v>
      </c>
      <c r="J31" s="1">
        <v>2310.5126953125</v>
      </c>
      <c r="K31" s="1"/>
      <c r="L31" s="1">
        <v>16900.1015625</v>
      </c>
      <c r="M31" s="1">
        <v>3680.953857421875</v>
      </c>
      <c r="N31" s="1"/>
      <c r="O31" s="1">
        <v>759.70928955078125</v>
      </c>
      <c r="P31" s="1">
        <v>10408.474609375</v>
      </c>
      <c r="Q31" s="1">
        <v>4016.396484375</v>
      </c>
      <c r="R31" s="1">
        <v>-1030.892333984375</v>
      </c>
      <c r="S31" s="1">
        <v>15084.6533203125</v>
      </c>
      <c r="T31" s="1">
        <v>8236.97265625</v>
      </c>
      <c r="U31" s="1">
        <v>103350.5234375</v>
      </c>
      <c r="V31" s="1">
        <v>68.876594543457031</v>
      </c>
      <c r="W31" s="1">
        <v>18337.06640625</v>
      </c>
      <c r="X31" s="1">
        <v>27577.728515625</v>
      </c>
      <c r="Y31" s="1"/>
      <c r="Z31" s="1">
        <v>54513</v>
      </c>
      <c r="AA31" s="1">
        <v>143030</v>
      </c>
      <c r="AB31" s="1">
        <v>25115.892578125</v>
      </c>
      <c r="AC31" s="1">
        <v>4756.9091796875</v>
      </c>
      <c r="AD31" s="1">
        <v>46840.24609375</v>
      </c>
      <c r="AE31" s="1">
        <v>1261</v>
      </c>
      <c r="AF31" s="1">
        <v>534993.75</v>
      </c>
      <c r="AG31" s="1">
        <v>451270.59375</v>
      </c>
      <c r="AH31" s="1">
        <v>83723.15625</v>
      </c>
      <c r="AI31" t="s">
        <v>23280</v>
      </c>
    </row>
    <row r="32" spans="1:35" x14ac:dyDescent="0.25">
      <c r="A32" s="1">
        <v>2020</v>
      </c>
      <c r="B32" t="s">
        <v>23212</v>
      </c>
      <c r="C32" s="1"/>
      <c r="D32" s="1"/>
      <c r="E32" s="1">
        <v>6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225.30000305175781</v>
      </c>
      <c r="Q32" s="1"/>
      <c r="R32" s="1">
        <v>1869.7393798828125</v>
      </c>
      <c r="S32" s="1">
        <v>13.109999656677246</v>
      </c>
      <c r="T32" s="1"/>
      <c r="U32" s="1"/>
      <c r="V32" s="1"/>
      <c r="W32" s="1">
        <v>17.921249389648438</v>
      </c>
      <c r="X32" s="1"/>
      <c r="Y32" s="1">
        <v>55478.44140625</v>
      </c>
      <c r="Z32" s="1"/>
      <c r="AA32" s="1"/>
      <c r="AB32" s="1"/>
      <c r="AC32" s="1">
        <v>41.513999938964844</v>
      </c>
      <c r="AD32" s="1">
        <v>2233.1103515625</v>
      </c>
      <c r="AE32" s="1"/>
      <c r="AF32" s="1">
        <v>59885.13671875</v>
      </c>
      <c r="AG32" s="1">
        <v>57967.8828125</v>
      </c>
      <c r="AH32" s="1">
        <v>1917.25341796875</v>
      </c>
      <c r="AI32" t="s">
        <v>23281</v>
      </c>
    </row>
    <row r="33" spans="1:35" x14ac:dyDescent="0.25">
      <c r="A33" s="1">
        <v>2020</v>
      </c>
      <c r="B33" t="s">
        <v>23213</v>
      </c>
      <c r="C33" s="1">
        <v>16918.310546875</v>
      </c>
      <c r="D33" s="1">
        <v>39368.16015625</v>
      </c>
      <c r="E33" s="1">
        <v>1055.591064453125</v>
      </c>
      <c r="F33" s="1">
        <v>1382</v>
      </c>
      <c r="G33" s="1">
        <v>3551.28076171875</v>
      </c>
      <c r="H33" s="1">
        <v>28589.728515625</v>
      </c>
      <c r="I33" s="1"/>
      <c r="J33" s="1"/>
      <c r="K33" s="1"/>
      <c r="L33" s="1">
        <v>3315.1435546875</v>
      </c>
      <c r="M33" s="1"/>
      <c r="N33" s="1">
        <v>19526.794921875</v>
      </c>
      <c r="O33" s="1">
        <v>4365.6220703125</v>
      </c>
      <c r="P33" s="1">
        <v>9532.703125</v>
      </c>
      <c r="Q33" s="1">
        <v>2567.6279296875</v>
      </c>
      <c r="R33" s="1">
        <v>11079.7255859375</v>
      </c>
      <c r="S33" s="1">
        <v>118539.359375</v>
      </c>
      <c r="T33" s="1">
        <v>8879.666015625</v>
      </c>
      <c r="U33" s="1">
        <v>22344.970703125</v>
      </c>
      <c r="V33" s="1">
        <v>82.091224670410156</v>
      </c>
      <c r="W33" s="1">
        <v>4883.7587890625</v>
      </c>
      <c r="X33" s="1"/>
      <c r="Y33" s="1"/>
      <c r="Z33" s="1">
        <v>10299</v>
      </c>
      <c r="AA33" s="1">
        <v>100606</v>
      </c>
      <c r="AB33" s="1">
        <v>24860.529296875</v>
      </c>
      <c r="AC33" s="1"/>
      <c r="AD33" s="1">
        <v>15444.7734375</v>
      </c>
      <c r="AE33" s="1">
        <v>6453</v>
      </c>
      <c r="AF33" s="1">
        <v>453645.84375</v>
      </c>
      <c r="AG33" s="1">
        <v>384469.21875</v>
      </c>
      <c r="AH33" s="1">
        <v>69176.640625</v>
      </c>
      <c r="AI33" t="s">
        <v>23282</v>
      </c>
    </row>
    <row r="34" spans="1:35" x14ac:dyDescent="0.25">
      <c r="A34" s="1">
        <v>2021</v>
      </c>
      <c r="B34" t="s">
        <v>23214</v>
      </c>
      <c r="C34" s="1">
        <v>31715.083984375</v>
      </c>
      <c r="D34" s="1">
        <v>53755.7109375</v>
      </c>
      <c r="E34" s="1">
        <v>5027.30126953125</v>
      </c>
      <c r="F34" s="1">
        <v>9760</v>
      </c>
      <c r="G34" s="1">
        <v>39754.76171875</v>
      </c>
      <c r="H34" s="1">
        <v>19984.52734375</v>
      </c>
      <c r="I34" s="1">
        <v>17848.96875</v>
      </c>
      <c r="J34" s="1">
        <v>31247.33984375</v>
      </c>
      <c r="K34" s="1">
        <v>13043.5107421875</v>
      </c>
      <c r="L34" s="1">
        <v>11789.375</v>
      </c>
      <c r="M34" s="1">
        <v>27134.36328125</v>
      </c>
      <c r="N34" s="1">
        <v>20247.80078125</v>
      </c>
      <c r="O34" s="1">
        <v>4082.970947265625</v>
      </c>
      <c r="P34" s="1">
        <v>14539.541015625</v>
      </c>
      <c r="Q34" s="1">
        <v>13633.380859375</v>
      </c>
      <c r="R34" s="1">
        <v>48066.40625</v>
      </c>
      <c r="S34" s="1">
        <v>100219.5234375</v>
      </c>
      <c r="T34" s="1">
        <v>18234.24609375</v>
      </c>
      <c r="U34" s="1">
        <v>238531.265625</v>
      </c>
      <c r="V34" s="1">
        <v>8241.7431640625</v>
      </c>
      <c r="W34" s="1">
        <v>19302.75</v>
      </c>
      <c r="X34" s="1">
        <v>30506.6796875</v>
      </c>
      <c r="Y34" s="1">
        <v>36492.65234375</v>
      </c>
      <c r="Z34" s="1">
        <v>69967</v>
      </c>
      <c r="AA34" s="1">
        <v>330088</v>
      </c>
      <c r="AB34" s="1">
        <v>57556.6171875</v>
      </c>
      <c r="AC34" s="1">
        <v>21526.63671875</v>
      </c>
      <c r="AD34" s="1">
        <v>91779.296875</v>
      </c>
      <c r="AE34" s="1">
        <v>13870</v>
      </c>
      <c r="AF34" s="1">
        <v>1397947.375</v>
      </c>
      <c r="AG34" s="1">
        <v>1094532.75</v>
      </c>
      <c r="AH34" s="1">
        <v>303414.65625</v>
      </c>
      <c r="AI34" t="s">
        <v>23283</v>
      </c>
    </row>
    <row r="35" spans="1:35" x14ac:dyDescent="0.25">
      <c r="A35" s="1">
        <v>2021</v>
      </c>
      <c r="B35" t="s">
        <v>23215</v>
      </c>
      <c r="C35" s="1">
        <v>17714.697265625</v>
      </c>
      <c r="D35" s="1">
        <v>6816.921875</v>
      </c>
      <c r="E35" s="1">
        <v>1794.5272216796875</v>
      </c>
      <c r="F35" s="1">
        <v>4114</v>
      </c>
      <c r="G35" s="1">
        <v>7610.568359375</v>
      </c>
      <c r="H35" s="1">
        <v>2347.478515625</v>
      </c>
      <c r="I35" s="1">
        <v>10917.7392578125</v>
      </c>
      <c r="J35" s="1">
        <v>4089.773193359375</v>
      </c>
      <c r="K35" s="1">
        <v>6395.43359375</v>
      </c>
      <c r="L35" s="1">
        <v>16121.263671875</v>
      </c>
      <c r="M35" s="1">
        <v>23063.501953125</v>
      </c>
      <c r="N35" s="1">
        <v>12564.0263671875</v>
      </c>
      <c r="O35" s="1">
        <v>720.37274169921875</v>
      </c>
      <c r="P35" s="1">
        <v>10635.0908203125</v>
      </c>
      <c r="Q35" s="1">
        <v>4249.16162109375</v>
      </c>
      <c r="R35" s="1">
        <v>2732.139892578125</v>
      </c>
      <c r="S35" s="1">
        <v>14919.0927734375</v>
      </c>
      <c r="T35" s="1">
        <v>7682.7568359375</v>
      </c>
      <c r="U35" s="1">
        <v>95577.5234375</v>
      </c>
      <c r="V35" s="1">
        <v>-51.823989868164063</v>
      </c>
      <c r="W35" s="1">
        <v>15231.7216796875</v>
      </c>
      <c r="X35" s="1">
        <v>26019.326171875</v>
      </c>
      <c r="Y35" s="1">
        <v>9286.220703125</v>
      </c>
      <c r="Z35" s="1">
        <v>58483</v>
      </c>
      <c r="AA35" s="1">
        <v>139419</v>
      </c>
      <c r="AB35" s="1">
        <v>25363.84375</v>
      </c>
      <c r="AC35" s="1">
        <v>5257.869140625</v>
      </c>
      <c r="AD35" s="1">
        <v>41632.96484375</v>
      </c>
      <c r="AE35" s="1">
        <v>1178</v>
      </c>
      <c r="AF35" s="1">
        <v>571886.125</v>
      </c>
      <c r="AG35" s="1">
        <v>451187.3125</v>
      </c>
      <c r="AH35" s="1">
        <v>120698.875</v>
      </c>
      <c r="AI35" t="s">
        <v>23284</v>
      </c>
    </row>
    <row r="36" spans="1:35" x14ac:dyDescent="0.25">
      <c r="A36" s="1">
        <v>2021</v>
      </c>
      <c r="B36" t="s">
        <v>23216</v>
      </c>
      <c r="C36" s="1"/>
      <c r="D36" s="1"/>
      <c r="E36" s="1">
        <v>6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259.510009765625</v>
      </c>
      <c r="Q36" s="1"/>
      <c r="R36" s="1">
        <v>2318.382080078125</v>
      </c>
      <c r="S36" s="1">
        <v>13.789999961853027</v>
      </c>
      <c r="T36" s="1"/>
      <c r="U36" s="1"/>
      <c r="V36" s="1"/>
      <c r="W36" s="1">
        <v>17.573619842529297</v>
      </c>
      <c r="X36" s="1"/>
      <c r="Y36" s="1"/>
      <c r="Z36" s="1"/>
      <c r="AA36" s="1"/>
      <c r="AB36" s="1"/>
      <c r="AC36" s="1"/>
      <c r="AD36" s="1">
        <v>2123.907470703125</v>
      </c>
      <c r="AE36" s="1"/>
      <c r="AF36" s="1">
        <v>4739.1630859375</v>
      </c>
      <c r="AG36" s="1">
        <v>2414.781005859375</v>
      </c>
      <c r="AH36" s="1">
        <v>2324.382080078125</v>
      </c>
      <c r="AI36" t="s">
        <v>23285</v>
      </c>
    </row>
    <row r="37" spans="1:35" x14ac:dyDescent="0.25">
      <c r="A37" s="1">
        <v>2021</v>
      </c>
      <c r="B37" t="s">
        <v>23217</v>
      </c>
      <c r="C37" s="1">
        <v>9917.5615234375</v>
      </c>
      <c r="D37" s="1">
        <v>37836.54296875</v>
      </c>
      <c r="E37" s="1">
        <v>1062.4906005859375</v>
      </c>
      <c r="F37" s="1">
        <v>1157</v>
      </c>
      <c r="G37" s="1">
        <v>3315.5087890625</v>
      </c>
      <c r="H37" s="1">
        <v>25226.685546875</v>
      </c>
      <c r="I37" s="1"/>
      <c r="J37" s="1"/>
      <c r="K37" s="1"/>
      <c r="L37" s="1">
        <v>3104.935791015625</v>
      </c>
      <c r="M37" s="1"/>
      <c r="N37" s="1">
        <v>8240.75</v>
      </c>
      <c r="O37" s="1">
        <v>4172.74609375</v>
      </c>
      <c r="P37" s="1">
        <v>10344.408203125</v>
      </c>
      <c r="Q37" s="1">
        <v>2518.18310546875</v>
      </c>
      <c r="R37" s="1">
        <v>10828.541015625</v>
      </c>
      <c r="S37" s="1">
        <v>114337.4921875</v>
      </c>
      <c r="T37" s="1">
        <v>8030.63330078125</v>
      </c>
      <c r="U37" s="1">
        <v>19204.6953125</v>
      </c>
      <c r="V37" s="1">
        <v>78.595558166503906</v>
      </c>
      <c r="W37" s="1">
        <v>5496.3037109375</v>
      </c>
      <c r="X37" s="1"/>
      <c r="Y37" s="1"/>
      <c r="Z37" s="1">
        <v>8671</v>
      </c>
      <c r="AA37" s="1">
        <v>91026</v>
      </c>
      <c r="AB37" s="1">
        <v>26730.533203125</v>
      </c>
      <c r="AC37" s="1">
        <v>45.425998687744141</v>
      </c>
      <c r="AD37" s="1">
        <v>12640.966796875</v>
      </c>
      <c r="AE37" s="1">
        <v>5610</v>
      </c>
      <c r="AF37" s="1">
        <v>409597.03125</v>
      </c>
      <c r="AG37" s="1">
        <v>351166.96875</v>
      </c>
      <c r="AH37" s="1">
        <v>58430.02734375</v>
      </c>
      <c r="AI37" t="s">
        <v>23286</v>
      </c>
    </row>
  </sheetData>
  <autoFilter ref="A1:AI37" xr:uid="{00000000-0001-0000-04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0B27D-FD4C-41E3-941F-7E2E3A4DDC90}">
  <sheetPr>
    <tabColor theme="6"/>
  </sheetPr>
  <dimension ref="A1:AE18"/>
  <sheetViews>
    <sheetView zoomScaleNormal="100" workbookViewId="0">
      <selection activeCell="C27" sqref="C27"/>
    </sheetView>
  </sheetViews>
  <sheetFormatPr defaultColWidth="9.140625" defaultRowHeight="15" x14ac:dyDescent="0.25"/>
  <cols>
    <col min="1" max="1" width="15.28515625" style="5" customWidth="1"/>
    <col min="2" max="2" width="18.28515625" style="5" customWidth="1"/>
    <col min="3" max="3" width="11.42578125" style="5" customWidth="1"/>
    <col min="4" max="4" width="15.42578125" style="5" customWidth="1"/>
    <col min="5" max="5" width="23.140625" style="5" customWidth="1"/>
    <col min="6" max="6" width="19.140625" style="5" customWidth="1"/>
    <col min="7" max="17" width="11.42578125" style="5" customWidth="1"/>
    <col min="18" max="18" width="21.42578125" style="5" customWidth="1"/>
    <col min="19" max="30" width="11.42578125" style="5" customWidth="1"/>
    <col min="31" max="31" width="9.7109375" style="5" bestFit="1" customWidth="1"/>
    <col min="32" max="16384" width="9.140625" style="5"/>
  </cols>
  <sheetData>
    <row r="1" spans="1:31" x14ac:dyDescent="0.25">
      <c r="B1" s="138" t="s">
        <v>14</v>
      </c>
      <c r="C1" s="138" t="s">
        <v>15</v>
      </c>
      <c r="D1" s="138" t="s">
        <v>16</v>
      </c>
      <c r="E1" s="138" t="s">
        <v>17</v>
      </c>
      <c r="F1" s="138" t="s">
        <v>80</v>
      </c>
      <c r="G1" s="138" t="s">
        <v>18</v>
      </c>
      <c r="H1" s="138" t="s">
        <v>19</v>
      </c>
      <c r="I1" s="138" t="s">
        <v>20</v>
      </c>
      <c r="J1" s="138" t="s">
        <v>21</v>
      </c>
      <c r="K1" s="138" t="s">
        <v>22</v>
      </c>
      <c r="L1" s="138" t="s">
        <v>23</v>
      </c>
      <c r="M1" s="138" t="s">
        <v>24</v>
      </c>
      <c r="N1" s="138" t="s">
        <v>25</v>
      </c>
      <c r="O1" s="138" t="s">
        <v>26</v>
      </c>
      <c r="P1" s="138" t="s">
        <v>27</v>
      </c>
      <c r="Q1" s="138" t="s">
        <v>28</v>
      </c>
      <c r="R1" s="138" t="s">
        <v>29</v>
      </c>
      <c r="S1" s="138" t="s">
        <v>30</v>
      </c>
      <c r="T1" s="138" t="s">
        <v>31</v>
      </c>
      <c r="U1" s="138" t="s">
        <v>32</v>
      </c>
      <c r="V1" s="138" t="s">
        <v>33</v>
      </c>
      <c r="W1" s="138" t="s">
        <v>34</v>
      </c>
      <c r="X1" s="138" t="s">
        <v>35</v>
      </c>
      <c r="Y1" s="138" t="s">
        <v>36</v>
      </c>
      <c r="Z1" s="138" t="s">
        <v>37</v>
      </c>
      <c r="AA1" s="138" t="s">
        <v>38</v>
      </c>
      <c r="AB1" s="138" t="s">
        <v>39</v>
      </c>
      <c r="AC1" s="138" t="s">
        <v>40</v>
      </c>
      <c r="AD1" s="138" t="s">
        <v>41</v>
      </c>
      <c r="AE1" s="138" t="s">
        <v>68</v>
      </c>
    </row>
    <row r="2" spans="1:31" x14ac:dyDescent="0.25">
      <c r="A2" s="5" t="s">
        <v>94</v>
      </c>
      <c r="B2" s="5" t="s">
        <v>304</v>
      </c>
      <c r="C2" s="5" t="s">
        <v>304</v>
      </c>
      <c r="D2" s="5" t="s">
        <v>305</v>
      </c>
      <c r="E2" s="159" t="s">
        <v>305</v>
      </c>
      <c r="F2" s="147" t="s">
        <v>305</v>
      </c>
      <c r="G2" s="5" t="s">
        <v>304</v>
      </c>
      <c r="H2" s="5" t="s">
        <v>304</v>
      </c>
      <c r="I2" s="5" t="s">
        <v>305</v>
      </c>
      <c r="J2" s="5" t="s">
        <v>304</v>
      </c>
      <c r="K2" s="5" t="s">
        <v>304</v>
      </c>
      <c r="L2" s="5" t="s">
        <v>305</v>
      </c>
      <c r="M2" s="5" t="s">
        <v>305</v>
      </c>
      <c r="N2" s="5" t="s">
        <v>304</v>
      </c>
      <c r="O2" s="5" t="s">
        <v>304</v>
      </c>
      <c r="P2" s="5" t="s">
        <v>305</v>
      </c>
      <c r="Q2" s="5" t="s">
        <v>305</v>
      </c>
      <c r="R2" s="5" t="s">
        <v>304</v>
      </c>
      <c r="S2" s="5" t="s">
        <v>304</v>
      </c>
      <c r="T2" s="5" t="s">
        <v>304</v>
      </c>
      <c r="U2" s="5" t="s">
        <v>305</v>
      </c>
      <c r="V2" s="5" t="s">
        <v>304</v>
      </c>
      <c r="W2" s="5" t="s">
        <v>305</v>
      </c>
      <c r="X2" s="5" t="s">
        <v>304</v>
      </c>
      <c r="Y2" s="5" t="s">
        <v>304</v>
      </c>
      <c r="Z2" s="5" t="s">
        <v>304</v>
      </c>
      <c r="AA2" s="5" t="s">
        <v>305</v>
      </c>
      <c r="AB2" s="5" t="s">
        <v>305</v>
      </c>
      <c r="AC2" s="5" t="s">
        <v>304</v>
      </c>
      <c r="AD2" s="5" t="s">
        <v>305</v>
      </c>
      <c r="AE2" s="5" t="s">
        <v>306</v>
      </c>
    </row>
    <row r="3" spans="1:31" s="147" customFormat="1" x14ac:dyDescent="0.25">
      <c r="A3" s="168" t="s">
        <v>307</v>
      </c>
      <c r="B3" s="147" t="s">
        <v>305</v>
      </c>
      <c r="C3" s="147" t="s">
        <v>305</v>
      </c>
      <c r="D3" s="147" t="s">
        <v>308</v>
      </c>
      <c r="E3" s="147" t="s">
        <v>305</v>
      </c>
      <c r="F3" s="147" t="s">
        <v>308</v>
      </c>
      <c r="G3" s="169" t="s">
        <v>23287</v>
      </c>
      <c r="H3" s="147" t="s">
        <v>305</v>
      </c>
      <c r="I3" s="147" t="s">
        <v>308</v>
      </c>
      <c r="J3" s="147" t="s">
        <v>305</v>
      </c>
      <c r="K3" s="153" t="s">
        <v>309</v>
      </c>
      <c r="L3" s="147" t="s">
        <v>308</v>
      </c>
      <c r="M3" s="147" t="s">
        <v>308</v>
      </c>
      <c r="N3" s="153" t="s">
        <v>310</v>
      </c>
      <c r="O3" s="147" t="s">
        <v>305</v>
      </c>
      <c r="P3" s="147" t="s">
        <v>308</v>
      </c>
      <c r="Q3" s="147" t="s">
        <v>308</v>
      </c>
      <c r="R3" s="153" t="s">
        <v>311</v>
      </c>
      <c r="S3" s="147" t="s">
        <v>305</v>
      </c>
      <c r="T3" s="147" t="s">
        <v>305</v>
      </c>
      <c r="U3" s="147" t="s">
        <v>308</v>
      </c>
      <c r="V3" s="147" t="s">
        <v>305</v>
      </c>
      <c r="W3" s="147" t="s">
        <v>308</v>
      </c>
      <c r="X3" s="147" t="s">
        <v>305</v>
      </c>
      <c r="Y3" s="147" t="s">
        <v>305</v>
      </c>
      <c r="Z3" s="153" t="s">
        <v>312</v>
      </c>
      <c r="AA3" s="147" t="s">
        <v>308</v>
      </c>
      <c r="AB3" s="147" t="s">
        <v>308</v>
      </c>
      <c r="AC3" s="153" t="s">
        <v>309</v>
      </c>
      <c r="AD3" s="147" t="s">
        <v>308</v>
      </c>
      <c r="AE3" s="170">
        <v>0</v>
      </c>
    </row>
    <row r="4" spans="1:31" s="147" customFormat="1" x14ac:dyDescent="0.25">
      <c r="A4" s="147" t="s">
        <v>313</v>
      </c>
      <c r="B4" s="153" t="s">
        <v>314</v>
      </c>
      <c r="C4" s="153" t="s">
        <v>315</v>
      </c>
      <c r="D4" s="147" t="s">
        <v>308</v>
      </c>
      <c r="E4" s="147" t="s">
        <v>305</v>
      </c>
      <c r="F4" s="147" t="s">
        <v>308</v>
      </c>
      <c r="G4" s="153" t="s">
        <v>305</v>
      </c>
      <c r="H4" s="147" t="s">
        <v>309</v>
      </c>
      <c r="I4" s="147" t="s">
        <v>308</v>
      </c>
      <c r="J4" s="153" t="s">
        <v>309</v>
      </c>
      <c r="K4" s="147" t="s">
        <v>316</v>
      </c>
      <c r="L4" s="147" t="s">
        <v>308</v>
      </c>
      <c r="M4" s="147" t="s">
        <v>308</v>
      </c>
      <c r="N4" s="147" t="s">
        <v>305</v>
      </c>
      <c r="O4" s="147" t="s">
        <v>305</v>
      </c>
      <c r="P4" s="147" t="s">
        <v>308</v>
      </c>
      <c r="Q4" s="147" t="s">
        <v>308</v>
      </c>
      <c r="R4" s="153" t="s">
        <v>317</v>
      </c>
      <c r="S4" s="147" t="s">
        <v>305</v>
      </c>
      <c r="T4" s="147" t="s">
        <v>305</v>
      </c>
      <c r="U4" s="147" t="s">
        <v>308</v>
      </c>
      <c r="V4" s="153" t="s">
        <v>318</v>
      </c>
      <c r="W4" s="147" t="s">
        <v>308</v>
      </c>
      <c r="X4" s="147" t="s">
        <v>305</v>
      </c>
      <c r="Y4" s="147" t="s">
        <v>316</v>
      </c>
      <c r="Z4" s="153" t="s">
        <v>319</v>
      </c>
      <c r="AA4" s="147" t="s">
        <v>308</v>
      </c>
      <c r="AB4" s="147" t="s">
        <v>308</v>
      </c>
      <c r="AC4" s="153" t="s">
        <v>320</v>
      </c>
      <c r="AD4" s="147" t="s">
        <v>308</v>
      </c>
      <c r="AE4" s="170">
        <v>3</v>
      </c>
    </row>
    <row r="5" spans="1:31" x14ac:dyDescent="0.25">
      <c r="A5" s="5" t="s">
        <v>321</v>
      </c>
      <c r="B5" s="139" t="s">
        <v>322</v>
      </c>
      <c r="C5" s="139" t="s">
        <v>322</v>
      </c>
      <c r="D5" s="139" t="s">
        <v>322</v>
      </c>
      <c r="E5" s="139" t="s">
        <v>323</v>
      </c>
      <c r="F5" s="153" t="s">
        <v>322</v>
      </c>
      <c r="G5" s="139" t="s">
        <v>322</v>
      </c>
      <c r="H5" s="139" t="s">
        <v>324</v>
      </c>
      <c r="I5" s="139" t="s">
        <v>322</v>
      </c>
      <c r="J5" s="139" t="s">
        <v>322</v>
      </c>
      <c r="K5" s="139" t="s">
        <v>322</v>
      </c>
      <c r="L5" s="139" t="s">
        <v>322</v>
      </c>
      <c r="M5" s="139" t="s">
        <v>322</v>
      </c>
      <c r="N5" s="139" t="s">
        <v>323</v>
      </c>
      <c r="O5" s="139" t="s">
        <v>322</v>
      </c>
      <c r="P5" s="139" t="s">
        <v>322</v>
      </c>
      <c r="Q5" s="139" t="s">
        <v>325</v>
      </c>
      <c r="R5" s="158" t="s">
        <v>322</v>
      </c>
      <c r="S5" s="139" t="s">
        <v>322</v>
      </c>
      <c r="T5" s="139" t="s">
        <v>322</v>
      </c>
      <c r="U5" s="139" t="s">
        <v>322</v>
      </c>
      <c r="V5" s="139" t="s">
        <v>322</v>
      </c>
      <c r="W5" s="139" t="s">
        <v>322</v>
      </c>
      <c r="X5" s="139" t="s">
        <v>322</v>
      </c>
      <c r="Y5" s="139" t="s">
        <v>322</v>
      </c>
      <c r="Z5" s="139" t="s">
        <v>322</v>
      </c>
      <c r="AA5" s="139" t="s">
        <v>322</v>
      </c>
      <c r="AB5" s="139" t="s">
        <v>322</v>
      </c>
      <c r="AC5" s="139" t="s">
        <v>322</v>
      </c>
      <c r="AD5" s="139" t="s">
        <v>322</v>
      </c>
      <c r="AE5" s="140"/>
    </row>
    <row r="6" spans="1:31" s="147" customFormat="1" x14ac:dyDescent="0.25">
      <c r="A6" s="147" t="s">
        <v>326</v>
      </c>
      <c r="B6" s="154" t="s">
        <v>327</v>
      </c>
      <c r="C6" s="154" t="s">
        <v>328</v>
      </c>
      <c r="D6" s="154" t="s">
        <v>478</v>
      </c>
      <c r="E6" s="154" t="s">
        <v>329</v>
      </c>
      <c r="F6" s="154" t="s">
        <v>330</v>
      </c>
      <c r="G6" s="154" t="s">
        <v>331</v>
      </c>
      <c r="H6" s="154" t="s">
        <v>332</v>
      </c>
      <c r="I6" s="154" t="s">
        <v>333</v>
      </c>
      <c r="J6" s="154" t="s">
        <v>334</v>
      </c>
      <c r="K6" s="154" t="s">
        <v>335</v>
      </c>
      <c r="L6" s="154" t="s">
        <v>336</v>
      </c>
      <c r="M6" s="154" t="s">
        <v>337</v>
      </c>
      <c r="N6" s="154" t="s">
        <v>338</v>
      </c>
      <c r="O6" s="154" t="s">
        <v>339</v>
      </c>
      <c r="P6" s="154" t="s">
        <v>340</v>
      </c>
      <c r="Q6" s="154" t="s">
        <v>341</v>
      </c>
      <c r="R6" s="154" t="s">
        <v>342</v>
      </c>
      <c r="S6" s="154" t="s">
        <v>334</v>
      </c>
      <c r="T6" s="154" t="s">
        <v>342</v>
      </c>
      <c r="U6" s="154" t="s">
        <v>343</v>
      </c>
      <c r="V6" s="154" t="s">
        <v>344</v>
      </c>
      <c r="W6" s="154" t="s">
        <v>334</v>
      </c>
      <c r="X6" s="154" t="s">
        <v>345</v>
      </c>
      <c r="Y6" s="154" t="s">
        <v>346</v>
      </c>
      <c r="Z6" s="154" t="s">
        <v>347</v>
      </c>
      <c r="AA6" s="154" t="s">
        <v>348</v>
      </c>
      <c r="AB6" s="154" t="s">
        <v>349</v>
      </c>
      <c r="AC6" s="154" t="s">
        <v>350</v>
      </c>
      <c r="AD6" s="154" t="s">
        <v>479</v>
      </c>
      <c r="AE6" s="154" t="s">
        <v>306</v>
      </c>
    </row>
    <row r="7" spans="1:31" s="147" customFormat="1" x14ac:dyDescent="0.25">
      <c r="A7" s="147" t="s">
        <v>351</v>
      </c>
      <c r="B7" s="154" t="s">
        <v>352</v>
      </c>
      <c r="C7" s="154" t="s">
        <v>353</v>
      </c>
      <c r="D7" s="154" t="s">
        <v>354</v>
      </c>
      <c r="E7" s="154" t="s">
        <v>355</v>
      </c>
      <c r="F7" s="154" t="s">
        <v>481</v>
      </c>
      <c r="G7" s="154" t="s">
        <v>356</v>
      </c>
      <c r="H7" s="154" t="s">
        <v>486</v>
      </c>
      <c r="I7" s="154" t="s">
        <v>357</v>
      </c>
      <c r="J7" s="154" t="s">
        <v>358</v>
      </c>
      <c r="K7" s="154" t="s">
        <v>359</v>
      </c>
      <c r="L7" s="154" t="s">
        <v>360</v>
      </c>
      <c r="M7" s="154" t="s">
        <v>361</v>
      </c>
      <c r="N7" s="154" t="s">
        <v>362</v>
      </c>
      <c r="O7" s="154" t="s">
        <v>363</v>
      </c>
      <c r="P7" s="154" t="s">
        <v>364</v>
      </c>
      <c r="Q7" s="154" t="s">
        <v>365</v>
      </c>
      <c r="R7" s="154" t="s">
        <v>366</v>
      </c>
      <c r="S7" s="154" t="s">
        <v>367</v>
      </c>
      <c r="T7" s="154" t="s">
        <v>368</v>
      </c>
      <c r="U7" s="154" t="s">
        <v>369</v>
      </c>
      <c r="V7" s="154" t="s">
        <v>370</v>
      </c>
      <c r="W7" s="147" t="s">
        <v>371</v>
      </c>
      <c r="X7" s="154" t="s">
        <v>372</v>
      </c>
      <c r="Y7" s="154" t="s">
        <v>373</v>
      </c>
      <c r="Z7" s="154" t="s">
        <v>374</v>
      </c>
      <c r="AA7" s="154" t="s">
        <v>375</v>
      </c>
      <c r="AB7" s="154" t="s">
        <v>376</v>
      </c>
      <c r="AC7" s="154" t="s">
        <v>377</v>
      </c>
      <c r="AD7" s="154" t="s">
        <v>378</v>
      </c>
      <c r="AE7" s="154" t="s">
        <v>306</v>
      </c>
    </row>
    <row r="8" spans="1:31" s="147" customFormat="1" x14ac:dyDescent="0.25">
      <c r="A8" s="147" t="s">
        <v>379</v>
      </c>
      <c r="B8" s="154" t="s">
        <v>380</v>
      </c>
      <c r="C8" s="147" t="s">
        <v>381</v>
      </c>
      <c r="D8" s="147" t="s">
        <v>381</v>
      </c>
      <c r="E8" s="147" t="s">
        <v>381</v>
      </c>
      <c r="F8" s="147" t="s">
        <v>381</v>
      </c>
      <c r="G8" s="147" t="s">
        <v>382</v>
      </c>
      <c r="H8" s="147" t="s">
        <v>381</v>
      </c>
      <c r="I8" s="147" t="s">
        <v>381</v>
      </c>
      <c r="J8" s="147" t="s">
        <v>381</v>
      </c>
      <c r="K8" s="147" t="s">
        <v>381</v>
      </c>
      <c r="L8" s="147" t="s">
        <v>381</v>
      </c>
      <c r="M8" s="147" t="s">
        <v>381</v>
      </c>
      <c r="N8" s="154" t="s">
        <v>383</v>
      </c>
      <c r="O8" s="147" t="s">
        <v>381</v>
      </c>
      <c r="P8" s="147" t="s">
        <v>381</v>
      </c>
      <c r="Q8" s="147" t="s">
        <v>381</v>
      </c>
      <c r="R8" s="154" t="s">
        <v>384</v>
      </c>
      <c r="S8" s="154" t="s">
        <v>385</v>
      </c>
      <c r="T8" s="154" t="s">
        <v>386</v>
      </c>
      <c r="U8" s="147" t="s">
        <v>381</v>
      </c>
      <c r="V8" s="147" t="s">
        <v>381</v>
      </c>
      <c r="W8" s="147" t="s">
        <v>381</v>
      </c>
      <c r="X8" s="147" t="s">
        <v>381</v>
      </c>
      <c r="Y8" s="147" t="s">
        <v>381</v>
      </c>
      <c r="Z8" s="147" t="s">
        <v>387</v>
      </c>
      <c r="AA8" s="147" t="s">
        <v>381</v>
      </c>
      <c r="AB8" s="147" t="s">
        <v>381</v>
      </c>
      <c r="AC8" s="147" t="s">
        <v>388</v>
      </c>
      <c r="AD8" s="147" t="s">
        <v>381</v>
      </c>
      <c r="AE8" s="147" t="s">
        <v>381</v>
      </c>
    </row>
    <row r="9" spans="1:31" s="147" customFormat="1" x14ac:dyDescent="0.25">
      <c r="A9" s="147" t="s">
        <v>389</v>
      </c>
      <c r="B9" s="154" t="s">
        <v>381</v>
      </c>
      <c r="C9" s="171" t="s">
        <v>381</v>
      </c>
      <c r="D9" s="147" t="s">
        <v>381</v>
      </c>
      <c r="E9" s="147" t="s">
        <v>381</v>
      </c>
      <c r="F9" s="147" t="s">
        <v>381</v>
      </c>
      <c r="G9" s="147" t="s">
        <v>381</v>
      </c>
      <c r="H9" s="147" t="s">
        <v>381</v>
      </c>
      <c r="I9" s="147" t="s">
        <v>381</v>
      </c>
      <c r="J9" s="147" t="s">
        <v>381</v>
      </c>
      <c r="K9" s="147" t="s">
        <v>381</v>
      </c>
      <c r="L9" s="147" t="s">
        <v>381</v>
      </c>
      <c r="M9" s="147" t="s">
        <v>381</v>
      </c>
      <c r="N9" s="147" t="s">
        <v>381</v>
      </c>
      <c r="O9" s="147" t="s">
        <v>381</v>
      </c>
      <c r="P9" s="147" t="s">
        <v>381</v>
      </c>
      <c r="Q9" s="147" t="s">
        <v>381</v>
      </c>
      <c r="R9" s="147" t="s">
        <v>381</v>
      </c>
      <c r="S9" s="147" t="s">
        <v>381</v>
      </c>
      <c r="T9" s="147" t="s">
        <v>381</v>
      </c>
      <c r="U9" s="147" t="s">
        <v>381</v>
      </c>
      <c r="V9" s="147" t="s">
        <v>381</v>
      </c>
      <c r="W9" s="147" t="s">
        <v>381</v>
      </c>
      <c r="X9" s="147" t="s">
        <v>381</v>
      </c>
      <c r="Y9" s="147" t="s">
        <v>381</v>
      </c>
      <c r="Z9" s="147" t="s">
        <v>390</v>
      </c>
      <c r="AB9" s="147" t="s">
        <v>381</v>
      </c>
      <c r="AC9" s="147" t="s">
        <v>381</v>
      </c>
      <c r="AD9" s="147" t="s">
        <v>381</v>
      </c>
      <c r="AE9" s="147" t="s">
        <v>381</v>
      </c>
    </row>
    <row r="10" spans="1:31" s="147" customFormat="1" x14ac:dyDescent="0.25">
      <c r="A10" s="147" t="s">
        <v>103</v>
      </c>
      <c r="B10" s="154" t="s">
        <v>391</v>
      </c>
      <c r="C10" s="154" t="s">
        <v>392</v>
      </c>
      <c r="D10" s="154" t="s">
        <v>393</v>
      </c>
      <c r="E10" s="154" t="s">
        <v>394</v>
      </c>
      <c r="F10" s="154" t="s">
        <v>395</v>
      </c>
      <c r="G10" s="154" t="s">
        <v>396</v>
      </c>
      <c r="H10" s="154" t="s">
        <v>397</v>
      </c>
      <c r="I10" s="147" t="s">
        <v>398</v>
      </c>
      <c r="J10" s="154" t="s">
        <v>399</v>
      </c>
      <c r="K10" s="154" t="s">
        <v>483</v>
      </c>
      <c r="L10" s="154" t="s">
        <v>400</v>
      </c>
      <c r="M10" s="154" t="s">
        <v>401</v>
      </c>
      <c r="N10" s="154" t="s">
        <v>402</v>
      </c>
      <c r="O10" s="154" t="s">
        <v>403</v>
      </c>
      <c r="P10" s="154" t="s">
        <v>404</v>
      </c>
      <c r="Q10" s="154" t="s">
        <v>484</v>
      </c>
      <c r="R10" s="154" t="s">
        <v>405</v>
      </c>
      <c r="S10" s="154" t="s">
        <v>406</v>
      </c>
      <c r="T10" s="154" t="s">
        <v>407</v>
      </c>
      <c r="U10" s="154" t="s">
        <v>408</v>
      </c>
      <c r="V10" s="154" t="s">
        <v>485</v>
      </c>
      <c r="W10" s="154" t="s">
        <v>399</v>
      </c>
      <c r="X10" s="154" t="s">
        <v>409</v>
      </c>
      <c r="Y10" s="154" t="s">
        <v>410</v>
      </c>
      <c r="Z10" s="154" t="s">
        <v>411</v>
      </c>
      <c r="AA10" s="154" t="s">
        <v>412</v>
      </c>
      <c r="AB10" s="154" t="s">
        <v>413</v>
      </c>
      <c r="AC10" s="154" t="s">
        <v>414</v>
      </c>
      <c r="AD10" s="154" t="s">
        <v>415</v>
      </c>
      <c r="AE10" s="154" t="s">
        <v>416</v>
      </c>
    </row>
    <row r="11" spans="1:31" s="147" customFormat="1" x14ac:dyDescent="0.25">
      <c r="A11" s="147" t="s">
        <v>105</v>
      </c>
      <c r="B11" s="154" t="s">
        <v>417</v>
      </c>
      <c r="C11" s="154" t="s">
        <v>418</v>
      </c>
      <c r="D11" s="154" t="s">
        <v>419</v>
      </c>
      <c r="E11" s="154" t="s">
        <v>420</v>
      </c>
      <c r="F11" s="154" t="s">
        <v>421</v>
      </c>
      <c r="G11" s="154" t="s">
        <v>422</v>
      </c>
      <c r="H11" s="154" t="s">
        <v>423</v>
      </c>
      <c r="I11" s="154" t="s">
        <v>424</v>
      </c>
      <c r="J11" s="154" t="s">
        <v>425</v>
      </c>
      <c r="K11" s="154" t="s">
        <v>426</v>
      </c>
      <c r="L11" s="154" t="s">
        <v>427</v>
      </c>
      <c r="M11" s="154" t="s">
        <v>428</v>
      </c>
      <c r="N11" s="154" t="s">
        <v>429</v>
      </c>
      <c r="O11" s="154" t="s">
        <v>430</v>
      </c>
      <c r="P11" s="154" t="s">
        <v>431</v>
      </c>
      <c r="Q11" s="154" t="s">
        <v>432</v>
      </c>
      <c r="R11" s="154" t="s">
        <v>433</v>
      </c>
      <c r="S11" s="154" t="s">
        <v>434</v>
      </c>
      <c r="T11" s="154" t="s">
        <v>435</v>
      </c>
      <c r="U11" s="154" t="s">
        <v>436</v>
      </c>
      <c r="V11" s="154" t="s">
        <v>437</v>
      </c>
      <c r="W11" s="154" t="s">
        <v>425</v>
      </c>
      <c r="X11" s="154" t="s">
        <v>438</v>
      </c>
      <c r="Y11" s="154" t="s">
        <v>439</v>
      </c>
      <c r="Z11" s="154" t="s">
        <v>440</v>
      </c>
      <c r="AA11" s="154" t="s">
        <v>441</v>
      </c>
      <c r="AB11" s="154" t="s">
        <v>442</v>
      </c>
      <c r="AC11" s="154" t="s">
        <v>443</v>
      </c>
      <c r="AD11" s="154" t="s">
        <v>444</v>
      </c>
      <c r="AE11" s="154" t="s">
        <v>306</v>
      </c>
    </row>
    <row r="12" spans="1:31" x14ac:dyDescent="0.25">
      <c r="A12" s="5" t="s">
        <v>107</v>
      </c>
      <c r="B12" s="142" t="s">
        <v>445</v>
      </c>
      <c r="C12" s="142" t="s">
        <v>446</v>
      </c>
      <c r="D12" s="142" t="s">
        <v>447</v>
      </c>
      <c r="E12" s="142" t="s">
        <v>448</v>
      </c>
      <c r="F12" s="155" t="s">
        <v>476</v>
      </c>
      <c r="G12" s="142" t="s">
        <v>449</v>
      </c>
      <c r="H12" s="142" t="s">
        <v>450</v>
      </c>
      <c r="I12" s="142" t="s">
        <v>451</v>
      </c>
      <c r="J12" s="142" t="s">
        <v>452</v>
      </c>
      <c r="K12" s="142" t="s">
        <v>453</v>
      </c>
      <c r="L12" s="142" t="s">
        <v>454</v>
      </c>
      <c r="M12" s="142" t="s">
        <v>455</v>
      </c>
      <c r="N12" s="142" t="s">
        <v>456</v>
      </c>
      <c r="O12" s="142" t="s">
        <v>457</v>
      </c>
      <c r="P12" s="142" t="s">
        <v>458</v>
      </c>
      <c r="Q12" s="142" t="s">
        <v>459</v>
      </c>
      <c r="R12" s="142" t="s">
        <v>460</v>
      </c>
      <c r="S12" s="142" t="s">
        <v>461</v>
      </c>
      <c r="T12" s="142" t="s">
        <v>462</v>
      </c>
      <c r="U12" s="142" t="s">
        <v>463</v>
      </c>
      <c r="V12" s="142" t="s">
        <v>464</v>
      </c>
      <c r="W12" s="142" t="s">
        <v>465</v>
      </c>
      <c r="X12" s="142" t="s">
        <v>466</v>
      </c>
      <c r="Y12" s="143" t="s">
        <v>467</v>
      </c>
      <c r="Z12" s="142" t="s">
        <v>468</v>
      </c>
      <c r="AA12" s="142" t="s">
        <v>469</v>
      </c>
      <c r="AB12" s="142" t="s">
        <v>470</v>
      </c>
      <c r="AC12" s="142" t="s">
        <v>471</v>
      </c>
      <c r="AD12" s="142" t="s">
        <v>472</v>
      </c>
      <c r="AE12" s="141" t="s">
        <v>381</v>
      </c>
    </row>
    <row r="13" spans="1:31" x14ac:dyDescent="0.25">
      <c r="A13" s="5" t="s">
        <v>473</v>
      </c>
      <c r="B13" s="144">
        <v>44239</v>
      </c>
      <c r="C13" s="144">
        <v>44239</v>
      </c>
      <c r="D13" s="152">
        <v>44651</v>
      </c>
      <c r="E13" s="144">
        <v>44239</v>
      </c>
      <c r="F13" s="156">
        <v>43367</v>
      </c>
      <c r="G13" s="144">
        <v>44239</v>
      </c>
      <c r="H13" s="144">
        <v>44239</v>
      </c>
      <c r="I13" s="144">
        <v>42691</v>
      </c>
      <c r="J13" s="144">
        <v>42684</v>
      </c>
      <c r="K13" s="144">
        <v>44239</v>
      </c>
      <c r="L13" s="144">
        <v>43367</v>
      </c>
      <c r="M13" s="144">
        <v>44239</v>
      </c>
      <c r="N13" s="144">
        <v>42691</v>
      </c>
      <c r="O13" s="144">
        <v>42691</v>
      </c>
      <c r="P13" s="144">
        <v>43808</v>
      </c>
      <c r="Q13" s="144">
        <v>42993</v>
      </c>
      <c r="R13" s="144">
        <v>44239</v>
      </c>
      <c r="S13" s="144">
        <v>42993</v>
      </c>
      <c r="T13" s="144">
        <v>42684</v>
      </c>
      <c r="U13" s="144">
        <v>42684</v>
      </c>
      <c r="V13" s="144">
        <v>44239</v>
      </c>
      <c r="W13" s="144">
        <v>42684</v>
      </c>
      <c r="X13" s="144">
        <v>42684</v>
      </c>
      <c r="Y13" s="144">
        <v>43367</v>
      </c>
      <c r="Z13" s="144">
        <v>43367</v>
      </c>
      <c r="AA13" s="144">
        <v>42684</v>
      </c>
      <c r="AB13" s="144">
        <v>42684</v>
      </c>
      <c r="AC13" s="144">
        <v>44239</v>
      </c>
      <c r="AD13" s="152">
        <v>44651</v>
      </c>
      <c r="AE13" s="144">
        <v>43808</v>
      </c>
    </row>
    <row r="14" spans="1:31" x14ac:dyDescent="0.25">
      <c r="A14" s="148" t="s">
        <v>477</v>
      </c>
      <c r="B14" s="152">
        <v>44651</v>
      </c>
      <c r="C14" s="152">
        <v>44651</v>
      </c>
      <c r="D14" s="152">
        <v>44651</v>
      </c>
      <c r="E14" s="152">
        <v>44651</v>
      </c>
      <c r="F14" s="157">
        <v>44651</v>
      </c>
      <c r="G14" s="152">
        <v>44651</v>
      </c>
      <c r="H14" s="152">
        <v>44651</v>
      </c>
      <c r="I14" s="152">
        <v>44651</v>
      </c>
      <c r="J14" s="152">
        <v>44651</v>
      </c>
      <c r="K14" s="152">
        <v>44651</v>
      </c>
      <c r="L14" s="152">
        <v>44651</v>
      </c>
      <c r="M14" s="152">
        <v>44651</v>
      </c>
      <c r="N14" s="152">
        <v>44651</v>
      </c>
      <c r="O14" s="152">
        <v>44651</v>
      </c>
      <c r="P14" s="152">
        <v>44651</v>
      </c>
      <c r="Q14" s="152">
        <v>44651</v>
      </c>
      <c r="R14" s="152">
        <v>44651</v>
      </c>
      <c r="S14" s="152">
        <v>44651</v>
      </c>
      <c r="T14" s="152">
        <v>44651</v>
      </c>
      <c r="U14" s="152">
        <v>44651</v>
      </c>
      <c r="V14" s="152">
        <v>44651</v>
      </c>
      <c r="W14" s="152">
        <v>44651</v>
      </c>
      <c r="X14" s="152">
        <v>44651</v>
      </c>
      <c r="Y14" s="152">
        <v>44651</v>
      </c>
      <c r="Z14" s="152">
        <v>44651</v>
      </c>
      <c r="AA14" s="152">
        <v>44651</v>
      </c>
      <c r="AB14" s="152">
        <v>44651</v>
      </c>
      <c r="AC14" s="152">
        <v>44651</v>
      </c>
      <c r="AD14" s="152">
        <v>44651</v>
      </c>
    </row>
    <row r="18" spans="2:2" x14ac:dyDescent="0.25">
      <c r="B18" s="172" t="s">
        <v>381</v>
      </c>
    </row>
  </sheetData>
  <hyperlinks>
    <hyperlink ref="B12" r:id="rId1" display="http://www.alpineenergy.co.nz/" xr:uid="{00000000-0004-0000-0600-000000000000}"/>
    <hyperlink ref="J12" r:id="rId2" display="http://www.eil.co.nz/" xr:uid="{00000000-0004-0000-0600-000001000000}"/>
    <hyperlink ref="AC12" r:id="rId3" xr:uid="{00000000-0004-0000-0600-000002000000}"/>
    <hyperlink ref="Z12" r:id="rId4" xr:uid="{00000000-0004-0000-0600-000003000000}"/>
    <hyperlink ref="W12" r:id="rId5" display="http://www.tpcl.co.nz/" xr:uid="{00000000-0004-0000-0600-000004000000}"/>
    <hyperlink ref="C12" r:id="rId6" display="http://www.auroraenergy.co.nz/" xr:uid="{00000000-0004-0000-0600-000005000000}"/>
    <hyperlink ref="D12" r:id="rId7" display="http://www.bullerelectricity.co.nz/" xr:uid="{00000000-0004-0000-0600-000006000000}"/>
    <hyperlink ref="Y12" r:id="rId8" display="http://www.unison.co.nz/" xr:uid="{00000000-0004-0000-0600-000007000000}"/>
    <hyperlink ref="AA12" r:id="rId9" display="http://www.wel.co.nz/" xr:uid="{00000000-0004-0000-0600-000008000000}"/>
    <hyperlink ref="M12" r:id="rId10" display="http://www.marlboroughlines.co.nz/" xr:uid="{00000000-0004-0000-0600-000009000000}"/>
    <hyperlink ref="L12" r:id="rId11" display="http://www.mainpower.co.nz/" xr:uid="{00000000-0004-0000-0600-00000A000000}"/>
    <hyperlink ref="K12" r:id="rId12" xr:uid="{00000000-0004-0000-0600-00000B000000}"/>
    <hyperlink ref="E12" r:id="rId13" display="http://www.centralines.co.nz/" xr:uid="{00000000-0004-0000-0600-00000C000000}"/>
    <hyperlink ref="V12" r:id="rId14" display="http://www.thelinescompany.co.nz/" xr:uid="{00000000-0004-0000-0600-00000D000000}"/>
    <hyperlink ref="X12" r:id="rId15" display="http://www.topenergy.co.nz/" xr:uid="{00000000-0004-0000-0600-00000E000000}"/>
    <hyperlink ref="AB12" r:id="rId16" display="http://www.waipanetworks.co.nz/" xr:uid="{00000000-0004-0000-0600-00000F000000}"/>
    <hyperlink ref="AD12" r:id="rId17" display="http://www.westpower.co.nz/" xr:uid="{00000000-0004-0000-0600-000010000000}"/>
    <hyperlink ref="U12" r:id="rId18" display="http://www.scanpower.co.nz/" xr:uid="{00000000-0004-0000-0600-000011000000}"/>
    <hyperlink ref="T12" r:id="rId19" display="http://www.powerco.co.nz/" xr:uid="{00000000-0004-0000-0600-000012000000}"/>
    <hyperlink ref="S12" r:id="rId20" xr:uid="{00000000-0004-0000-0600-000013000000}"/>
    <hyperlink ref="R12" r:id="rId21" display="http://www.oriongroup.co.nz/" xr:uid="{00000000-0004-0000-0600-000014000000}"/>
    <hyperlink ref="F12" r:id="rId22" xr:uid="{00000000-0004-0000-0600-000015000000}"/>
    <hyperlink ref="H12" r:id="rId23" xr:uid="{00000000-0004-0000-0600-000016000000}"/>
    <hyperlink ref="I12" r:id="rId24" xr:uid="{00000000-0004-0000-0600-000017000000}"/>
    <hyperlink ref="G12" r:id="rId25" xr:uid="{00000000-0004-0000-0600-000018000000}"/>
    <hyperlink ref="N12" r:id="rId26" xr:uid="{00000000-0004-0000-0600-000019000000}"/>
    <hyperlink ref="O12" r:id="rId27" display="http://www.networktasman.co.nz/" xr:uid="{00000000-0004-0000-0600-00001A000000}"/>
    <hyperlink ref="P12" r:id="rId28" xr:uid="{00000000-0004-0000-0600-00001B000000}"/>
    <hyperlink ref="Q12" r:id="rId29" xr:uid="{00000000-0004-0000-0600-00001C000000}"/>
  </hyperlinks>
  <pageMargins left="0.7" right="0.7" top="0.75" bottom="0.75" header="0.3" footer="0.3"/>
  <pageSetup paperSize="9" orientation="portrait" r:id="rId3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0"/>
  <sheetViews>
    <sheetView workbookViewId="0">
      <selection activeCell="A1191" sqref="A1191"/>
    </sheetView>
  </sheetViews>
  <sheetFormatPr defaultRowHeight="15" x14ac:dyDescent="0.25"/>
  <sheetData>
    <row r="1" spans="1:5" x14ac:dyDescent="0.25">
      <c r="A1" t="s">
        <v>21447</v>
      </c>
      <c r="B1" t="s">
        <v>21477</v>
      </c>
      <c r="C1" t="s">
        <v>21478</v>
      </c>
      <c r="D1" t="s">
        <v>21479</v>
      </c>
      <c r="E1" t="s">
        <v>21480</v>
      </c>
    </row>
    <row r="2" spans="1:5" x14ac:dyDescent="0.25">
      <c r="A2" t="s">
        <v>21448</v>
      </c>
      <c r="B2" s="1">
        <v>2021</v>
      </c>
      <c r="C2" s="1">
        <v>18</v>
      </c>
      <c r="D2" s="1">
        <v>13</v>
      </c>
      <c r="E2" s="1">
        <v>0.72222220897674561</v>
      </c>
    </row>
    <row r="3" spans="1:5" x14ac:dyDescent="0.25">
      <c r="A3" t="s">
        <v>21449</v>
      </c>
      <c r="B3" s="1">
        <v>2021</v>
      </c>
      <c r="C3" s="1">
        <v>38</v>
      </c>
      <c r="D3" s="1">
        <v>16</v>
      </c>
      <c r="E3" s="1">
        <v>0.42105263471603394</v>
      </c>
    </row>
    <row r="4" spans="1:5" x14ac:dyDescent="0.25">
      <c r="A4" t="s">
        <v>21450</v>
      </c>
      <c r="B4" s="1">
        <v>2021</v>
      </c>
      <c r="C4" s="1">
        <v>3</v>
      </c>
      <c r="D4" s="1">
        <v>0</v>
      </c>
      <c r="E4" s="1">
        <v>0</v>
      </c>
    </row>
    <row r="5" spans="1:5" x14ac:dyDescent="0.25">
      <c r="A5" t="s">
        <v>21451</v>
      </c>
      <c r="B5" s="1">
        <v>2021</v>
      </c>
      <c r="C5" s="1">
        <v>5</v>
      </c>
      <c r="D5" s="1">
        <v>3</v>
      </c>
      <c r="E5" s="1">
        <v>0.60000002384185791</v>
      </c>
    </row>
    <row r="6" spans="1:5" x14ac:dyDescent="0.25">
      <c r="A6" t="s">
        <v>21452</v>
      </c>
      <c r="B6" s="1">
        <v>2021</v>
      </c>
      <c r="C6" s="1">
        <v>8</v>
      </c>
      <c r="D6" s="1">
        <v>2</v>
      </c>
      <c r="E6" s="1">
        <v>0.25</v>
      </c>
    </row>
    <row r="7" spans="1:5" x14ac:dyDescent="0.25">
      <c r="A7" t="s">
        <v>21453</v>
      </c>
      <c r="B7" s="1">
        <v>2021</v>
      </c>
      <c r="C7" s="1">
        <v>22</v>
      </c>
      <c r="D7" s="1">
        <v>15</v>
      </c>
      <c r="E7" s="1">
        <v>0.68181818723678589</v>
      </c>
    </row>
    <row r="8" spans="1:5" x14ac:dyDescent="0.25">
      <c r="A8" t="s">
        <v>21454</v>
      </c>
      <c r="B8" s="1">
        <v>2021</v>
      </c>
      <c r="C8" s="1">
        <v>21</v>
      </c>
      <c r="D8" s="1">
        <v>18</v>
      </c>
      <c r="E8" s="1">
        <v>0.8571428656578064</v>
      </c>
    </row>
    <row r="9" spans="1:5" x14ac:dyDescent="0.25">
      <c r="A9" t="s">
        <v>21455</v>
      </c>
      <c r="B9" s="1">
        <v>2021</v>
      </c>
      <c r="C9" s="1">
        <v>10</v>
      </c>
      <c r="D9" s="1">
        <v>1</v>
      </c>
      <c r="E9" s="1">
        <v>0.10000000149011612</v>
      </c>
    </row>
    <row r="10" spans="1:5" x14ac:dyDescent="0.25">
      <c r="A10" t="s">
        <v>21456</v>
      </c>
      <c r="B10" s="1">
        <v>2021</v>
      </c>
      <c r="C10" s="1">
        <v>4</v>
      </c>
      <c r="D10" s="1">
        <v>2</v>
      </c>
      <c r="E10" s="1">
        <v>0.5</v>
      </c>
    </row>
    <row r="11" spans="1:5" x14ac:dyDescent="0.25">
      <c r="A11" t="s">
        <v>21457</v>
      </c>
      <c r="B11" s="1">
        <v>2021</v>
      </c>
      <c r="C11" s="1">
        <v>10</v>
      </c>
      <c r="D11" s="1">
        <v>7</v>
      </c>
      <c r="E11" s="1">
        <v>0.69999998807907104</v>
      </c>
    </row>
    <row r="12" spans="1:5" x14ac:dyDescent="0.25">
      <c r="A12" t="s">
        <v>21458</v>
      </c>
      <c r="B12" s="1">
        <v>2021</v>
      </c>
      <c r="C12" s="1">
        <v>16</v>
      </c>
      <c r="D12" s="1">
        <v>13</v>
      </c>
      <c r="E12" s="1">
        <v>0.8125</v>
      </c>
    </row>
    <row r="13" spans="1:5" x14ac:dyDescent="0.25">
      <c r="A13" t="s">
        <v>21459</v>
      </c>
      <c r="B13" s="1">
        <v>2021</v>
      </c>
      <c r="C13" s="1">
        <v>16</v>
      </c>
      <c r="D13" s="1">
        <v>1</v>
      </c>
      <c r="E13" s="1">
        <v>6.25E-2</v>
      </c>
    </row>
    <row r="14" spans="1:5" x14ac:dyDescent="0.25">
      <c r="A14" t="s">
        <v>21460</v>
      </c>
      <c r="B14" s="1">
        <v>2021</v>
      </c>
      <c r="C14" s="1">
        <v>1</v>
      </c>
      <c r="D14" s="1">
        <v>0</v>
      </c>
      <c r="E14" s="1">
        <v>0</v>
      </c>
    </row>
    <row r="15" spans="1:5" x14ac:dyDescent="0.25">
      <c r="A15" t="s">
        <v>21461</v>
      </c>
      <c r="B15" s="1">
        <v>2021</v>
      </c>
      <c r="C15" s="1">
        <v>14</v>
      </c>
      <c r="D15" s="1">
        <v>1</v>
      </c>
      <c r="E15" s="1">
        <v>7.1428574621677399E-2</v>
      </c>
    </row>
    <row r="16" spans="1:5" x14ac:dyDescent="0.25">
      <c r="A16" t="s">
        <v>21462</v>
      </c>
      <c r="B16" s="1">
        <v>2021</v>
      </c>
      <c r="C16" s="1">
        <v>17</v>
      </c>
      <c r="D16" s="1">
        <v>0</v>
      </c>
      <c r="E16" s="1">
        <v>0</v>
      </c>
    </row>
    <row r="17" spans="1:5" x14ac:dyDescent="0.25">
      <c r="A17" t="s">
        <v>21463</v>
      </c>
      <c r="B17" s="1">
        <v>2021</v>
      </c>
      <c r="C17" s="1">
        <v>22</v>
      </c>
      <c r="D17" s="1">
        <v>4</v>
      </c>
      <c r="E17" s="1">
        <v>0.18181818723678589</v>
      </c>
    </row>
    <row r="18" spans="1:5" x14ac:dyDescent="0.25">
      <c r="A18" t="s">
        <v>21464</v>
      </c>
      <c r="B18" s="1">
        <v>2021</v>
      </c>
      <c r="C18" s="1">
        <v>46</v>
      </c>
      <c r="D18" s="1">
        <v>15</v>
      </c>
      <c r="E18" s="1">
        <v>0.32608696818351746</v>
      </c>
    </row>
    <row r="19" spans="1:5" x14ac:dyDescent="0.25">
      <c r="A19" t="s">
        <v>21465</v>
      </c>
      <c r="B19" s="1">
        <v>2021</v>
      </c>
      <c r="C19" s="1">
        <v>35</v>
      </c>
      <c r="D19" s="1">
        <v>31</v>
      </c>
      <c r="E19" s="1">
        <v>0.88571429252624512</v>
      </c>
    </row>
    <row r="20" spans="1:5" x14ac:dyDescent="0.25">
      <c r="A20" t="s">
        <v>21466</v>
      </c>
      <c r="B20" s="1">
        <v>2021</v>
      </c>
      <c r="C20" s="1">
        <v>120</v>
      </c>
      <c r="D20" s="1">
        <v>83</v>
      </c>
      <c r="E20" s="1">
        <v>0.69166666269302368</v>
      </c>
    </row>
    <row r="21" spans="1:5" x14ac:dyDescent="0.25">
      <c r="A21" t="s">
        <v>21467</v>
      </c>
      <c r="B21" s="1">
        <v>2021</v>
      </c>
      <c r="C21" s="1">
        <v>1</v>
      </c>
      <c r="D21" s="1">
        <v>0</v>
      </c>
      <c r="E21" s="1">
        <v>0</v>
      </c>
    </row>
    <row r="22" spans="1:5" x14ac:dyDescent="0.25">
      <c r="A22" t="s">
        <v>21468</v>
      </c>
      <c r="B22" s="1">
        <v>2021</v>
      </c>
      <c r="C22" s="1">
        <v>29</v>
      </c>
      <c r="D22" s="1">
        <v>26</v>
      </c>
      <c r="E22" s="1">
        <v>0.89655172824859619</v>
      </c>
    </row>
    <row r="23" spans="1:5" x14ac:dyDescent="0.25">
      <c r="A23" t="s">
        <v>21469</v>
      </c>
      <c r="B23" s="1">
        <v>2021</v>
      </c>
      <c r="C23" s="1">
        <v>37</v>
      </c>
      <c r="D23" s="1">
        <v>23</v>
      </c>
      <c r="E23" s="1">
        <v>0.62162160873413086</v>
      </c>
    </row>
    <row r="24" spans="1:5" x14ac:dyDescent="0.25">
      <c r="A24" t="s">
        <v>21470</v>
      </c>
      <c r="B24" s="1">
        <v>2021</v>
      </c>
      <c r="C24" s="1">
        <v>15</v>
      </c>
      <c r="D24" s="1">
        <v>7</v>
      </c>
      <c r="E24" s="1">
        <v>0.46666666865348816</v>
      </c>
    </row>
    <row r="25" spans="1:5" x14ac:dyDescent="0.25">
      <c r="A25" t="s">
        <v>21471</v>
      </c>
      <c r="B25" s="1">
        <v>2021</v>
      </c>
      <c r="C25" s="1">
        <v>40</v>
      </c>
      <c r="D25" s="1">
        <v>19</v>
      </c>
      <c r="E25" s="1">
        <v>0.47499999403953552</v>
      </c>
    </row>
    <row r="26" spans="1:5" x14ac:dyDescent="0.25">
      <c r="A26" t="s">
        <v>21472</v>
      </c>
      <c r="B26" s="1">
        <v>2021</v>
      </c>
      <c r="C26" s="1">
        <v>115</v>
      </c>
      <c r="D26" s="1">
        <v>71</v>
      </c>
      <c r="E26" s="1">
        <v>0.61739128828048706</v>
      </c>
    </row>
    <row r="27" spans="1:5" x14ac:dyDescent="0.25">
      <c r="A27" t="s">
        <v>21473</v>
      </c>
      <c r="B27" s="1">
        <v>2021</v>
      </c>
      <c r="C27" s="1">
        <v>26</v>
      </c>
      <c r="D27" s="1">
        <v>8</v>
      </c>
      <c r="E27" s="1">
        <v>0.30769231915473938</v>
      </c>
    </row>
    <row r="28" spans="1:5" x14ac:dyDescent="0.25">
      <c r="A28" t="s">
        <v>21474</v>
      </c>
      <c r="B28" s="1">
        <v>2021</v>
      </c>
      <c r="C28" s="1">
        <v>2</v>
      </c>
      <c r="D28" s="1">
        <v>2</v>
      </c>
      <c r="E28" s="1">
        <v>1</v>
      </c>
    </row>
    <row r="29" spans="1:5" x14ac:dyDescent="0.25">
      <c r="A29" t="s">
        <v>21475</v>
      </c>
      <c r="B29" s="1">
        <v>2021</v>
      </c>
      <c r="C29" s="1">
        <v>28</v>
      </c>
      <c r="D29" s="1">
        <v>15</v>
      </c>
      <c r="E29" s="1">
        <v>0.53571426868438721</v>
      </c>
    </row>
    <row r="30" spans="1:5" x14ac:dyDescent="0.25">
      <c r="A30" t="s">
        <v>21476</v>
      </c>
      <c r="B30" s="1">
        <v>2021</v>
      </c>
      <c r="C30" s="1">
        <v>19</v>
      </c>
      <c r="D30" s="1">
        <v>2</v>
      </c>
      <c r="E30" s="1">
        <v>0.10526315867900848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Cover</vt:lpstr>
      <vt:lpstr>One-pager</vt:lpstr>
      <vt:lpstr>Calculations</vt:lpstr>
      <vt:lpstr>assets</vt:lpstr>
      <vt:lpstr>dataset</vt:lpstr>
      <vt:lpstr>line charges</vt:lpstr>
      <vt:lpstr>company details</vt:lpstr>
      <vt:lpstr>capacity</vt:lpstr>
      <vt:lpstr>company_details</vt:lpstr>
      <vt:lpstr>edb_name</vt:lpstr>
      <vt:lpstr>edb_name_asset</vt:lpstr>
      <vt:lpstr>latest_year</vt:lpstr>
      <vt:lpstr>Cover!Print_Area</vt:lpstr>
      <vt:lpstr>'One-pager'!Print_Area</vt:lpstr>
      <vt:lpstr>r_rank</vt:lpstr>
      <vt:lpstr>x_rank</vt:lpstr>
      <vt:lpstr>y_rank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2022-04-13T05:41:39Z</dcterms:created>
  <dcterms:modified xsi:type="dcterms:W3CDTF">2022-04-27T03:15:21Z</dcterms:modified>
</cp:coreProperties>
</file>